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a5551889a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定" sheetId="1" r:id="R61d11a34dceb4c17"/>
    <x:sheet xmlns:r="http://schemas.openxmlformats.org/officeDocument/2006/relationships" name="全銘柄" sheetId="2" r:id="Ra11235cc898e43c6"/>
    <x:sheet xmlns:r="http://schemas.openxmlformats.org/officeDocument/2006/relationships" name="サマリー" sheetId="3" r:id="R1dcca7b1ffd84569"/>
    <x:sheet xmlns:r="http://schemas.openxmlformats.org/officeDocument/2006/relationships" name="候補ランキング" sheetId="4" r:id="Rdcaa106e0ef04ba6"/>
    <x:sheet xmlns:r="http://schemas.openxmlformats.org/officeDocument/2006/relationships" name="C1_売上成長" sheetId="5" r:id="Rb49883bd03f94973"/>
    <x:sheet xmlns:r="http://schemas.openxmlformats.org/officeDocument/2006/relationships" name="C2_営業利益率" sheetId="6" r:id="R3c0a3b1cd5b34411"/>
    <x:sheet xmlns:r="http://schemas.openxmlformats.org/officeDocument/2006/relationships" name="C3_上場5年" sheetId="7" r:id="R4fc2f8a53b0747e9"/>
    <x:sheet xmlns:r="http://schemas.openxmlformats.org/officeDocument/2006/relationships" name="C4_オーナー" sheetId="8" r:id="R327593b0b174456f"/>
    <x:sheet xmlns:r="http://schemas.openxmlformats.org/officeDocument/2006/relationships" name="重複分析" sheetId="9" r:id="Raf524405842a4eee"/>
    <x:sheet xmlns:r="http://schemas.openxmlformats.org/officeDocument/2006/relationships" name="監査" sheetId="10" r:id="Rb5a6745feb3b4e36"/>
    <x:sheet xmlns:r="http://schemas.openxmlformats.org/officeDocument/2006/relationships" name="出所" sheetId="11" r:id="R06ea2164a88a40a5"/>
  </x:sheets>
</x:workbook>
</file>

<file path=xl/comments1.xml><?xml version="1.0" encoding="utf-8"?>
<x:comments xmlns:x="http://schemas.openxmlformats.org/spreadsheetml/2006/main">
  <x:authors>
    <x:author>tc={ECB67BBF-C9AC-619E-C4FD-8C41D7C380E9}</x:author>
    <x:author>tc={E5EFA7BC-5DF3-83CE-B7AF-79BE51394797}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画像条件①の厳格解釈です。20% = 0.20 として入力します。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上場後年数は分析基準日から遡って判定します。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"/>
    <x:numFmt numFmtId="201" formatCode="yyyy-mm-dd"/>
    <x:numFmt numFmtId="202" formatCode="#,##0"/>
    <x:numFmt numFmtId="203" formatCode="0.0x"/>
    <x:numFmt numFmtId="204" formatCode="#,##0;[Red](#,##0);-"/>
    <x:numFmt numFmtId="205" formatCode="0.0%;[Red](0.0%);-"/>
    <x:numFmt numFmtId="206" formatCode="0.00"/>
    <x:numFmt numFmtId="207" formatCode="yyyy-mm-dd hh:mm"/>
    <x:numFmt numFmtId="208" formatCode="0.0"/>
    <x:numFmt numFmtId="209" formatCode="#,##0.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467"/>
      <x:name val="Carlito"/>
    </x:font>
    <x:font>
      <x:b/>
      <x:sz val="10"/>
      <x:color rgb="FFFFFFFF"/>
      <x:name val="Carlito"/>
    </x:font>
    <x:font>
      <x:sz val="11"/>
      <x:color rgb="FF0000FF"/>
      <x:name val="Carlito"/>
    </x:font>
    <x:font>
      <x:b/>
      <x:sz val="11"/>
      <x:color rgb="FF101828"/>
      <x:name val="Carlito"/>
    </x:font>
    <x:font>
      <x:sz val="11"/>
      <x:color rgb="FF101828"/>
      <x:name val="Carlito"/>
    </x:font>
    <x:font>
      <x:sz val="11"/>
      <x:color rgb="FF008000"/>
      <x:name val="Carlito"/>
    </x:font>
    <x:font>
      <x:sz val="9"/>
      <x:color rgb="FF101828"/>
      <x:name val="Carlito"/>
    </x:font>
    <x:font>
      <x:b/>
      <x:sz val="11"/>
      <x:color rgb="FFFFFFFF"/>
      <x:name val="Carlito"/>
    </x:font>
    <x:font>
      <x:b/>
      <x:sz val="14"/>
      <x:color rgb="FF008000"/>
      <x:name val="Carlito"/>
    </x:font>
    <x:font>
      <x:sz val="9"/>
      <x:color rgb="FF008000"/>
      <x:name val="Carlito"/>
    </x:font>
    <x:font>
      <x:b/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007F7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DE2E2"/>
      </x:patternFill>
    </x:fill>
  </x:fills>
  <x:borders count="18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8" fillId="0" borderId="0" xfId="0" applyNumberFormat="1" applyFont="1" applyFill="1" applyBorder="1"/>
    <x:xf numFmtId="202" fontId="8" fillId="0" borderId="0" xfId="0" applyNumberFormat="1" applyFont="1" applyFill="1" applyBorder="1"/>
    <x:xf numFmtId="206" fontId="8" fillId="0" borderId="0" xfId="0" applyNumberFormat="1" applyFont="1" applyFill="1" applyBorder="1"/>
    <x:xf numFmtId="207" fontId="8" fillId="0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1" xfId="0" applyNumberFormat="1" applyFont="1" applyFill="1" applyBorder="1"/>
    <x:xf numFmtId="0" fontId="10" fillId="4" borderId="6" xfId="0" applyNumberFormat="1" applyFont="1" applyFill="1" applyBorder="1"/>
    <x:xf numFmtId="0" fontId="10" fillId="4" borderId="8" xfId="0" applyNumberFormat="1" applyFont="1" applyFill="1" applyBorder="1"/>
    <x:xf numFmtId="0" fontId="10" fillId="4" borderId="11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208" fontId="11" fillId="0" borderId="0" xfId="0" applyNumberFormat="1" applyFont="1" applyFill="1" applyBorder="1"/>
    <x:xf numFmtId="203" fontId="11" fillId="0" borderId="0" xfId="0" applyNumberFormat="1" applyFont="1" applyFill="1" applyBorder="1"/>
    <x:xf numFmtId="209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2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B42318"/>
      </x:font>
      <x:fill>
        <x:patternFill patternType="solid">
          <x:bgColor rgb="FFFDE2E2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01828"/>
      </x:font>
      <x:fill>
        <x:patternFill patternType="solid">
          <x:bgColor rgb="FFFFF4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3d534cf8c4dd6" /><Relationship Type="http://schemas.openxmlformats.org/officeDocument/2006/relationships/theme" Target="/xl/theme/theme1.xml" Id="Rae7fc0e834a64d5c" /><Relationship Type="http://schemas.microsoft.com/office/2022/11/relationships/FeaturePropertyBag" Target="/xl/featurePropertyBag/featurePropertyBag.xml" Id="R012f54da906f49a9" /><Relationship Type="http://schemas.openxmlformats.org/officeDocument/2006/relationships/sharedStrings" Target="/xl/sharedStrings.xml" Id="Rf083b064b8e943d1" /><Relationship Type="http://schemas.openxmlformats.org/officeDocument/2006/relationships/worksheet" Target="/xl/worksheets/sheet1.xml" Id="R61d11a34dceb4c17" /><Relationship Type="http://schemas.openxmlformats.org/officeDocument/2006/relationships/worksheet" Target="/xl/worksheets/sheet2.xml" Id="Ra11235cc898e43c6" /><Relationship Type="http://schemas.openxmlformats.org/officeDocument/2006/relationships/worksheet" Target="/xl/worksheets/sheet3.xml" Id="R1dcca7b1ffd84569" /><Relationship Type="http://schemas.openxmlformats.org/officeDocument/2006/relationships/worksheet" Target="/xl/worksheets/sheet4.xml" Id="Rdcaa106e0ef04ba6" /><Relationship Type="http://schemas.openxmlformats.org/officeDocument/2006/relationships/worksheet" Target="/xl/worksheets/sheet5.xml" Id="Rb49883bd03f94973" /><Relationship Type="http://schemas.openxmlformats.org/officeDocument/2006/relationships/worksheet" Target="/xl/worksheets/sheet6.xml" Id="R3c0a3b1cd5b34411" /><Relationship Type="http://schemas.openxmlformats.org/officeDocument/2006/relationships/worksheet" Target="/xl/worksheets/sheet7.xml" Id="R4fc2f8a53b0747e9" /><Relationship Type="http://schemas.openxmlformats.org/officeDocument/2006/relationships/worksheet" Target="/xl/worksheets/sheet8.xml" Id="R327593b0b174456f" /><Relationship Type="http://schemas.openxmlformats.org/officeDocument/2006/relationships/worksheet" Target="/xl/worksheets/sheet9.xml" Id="Raf524405842a4eee" /><Relationship Type="http://schemas.openxmlformats.org/officeDocument/2006/relationships/worksheet" Target="/xl/worksheets/sheet10.xml" Id="Rb5a6745feb3b4e36" /><Relationship Type="http://schemas.openxmlformats.org/officeDocument/2006/relationships/worksheet" Target="/xl/worksheets/sheet11.xml" Id="R06ea2164a88a40a5" /><Relationship Type="http://schemas.microsoft.com/office/2017/10/relationships/person" Target="/xl/persons/person.xml" Id="R22e855fa0106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e5b38859cb43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条件別該当社数（3,649社）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該当社数</c:v>
          </c:tx>
          <c:cat>
            <c:strRef>
              <c:f>'サマリー'!$A$17:$A$21</c:f>
              <c:strCache>
                <c:ptCount val="0"/>
              </c:strCache>
            </c:strRef>
          </c:cat>
          <c:val>
            <c:numRef>
              <c:f>'サマリー'!$B$17:$B$21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e5b38859cb431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9C2D1F23-196C-4B52-99C5-768039F708E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14T04:11:47.305" personId="{9C2D1F23-196C-4B52-99C5-768039F708E6}" id="{ECB67BBF-C9AC-619E-C4FD-8C41D7C380E9}">
    <xltc:text>画像条件①の厳格解釈です。20% = 0.20 として入力します。</xltc:text>
  </xltc:threadedComment>
  <xltc:threadedComment ref="B9" dT="2026-08-14T04:11:47.305" personId="{9C2D1F23-196C-4B52-99C5-768039F708E6}" id="{E5EFA7BC-5DF3-83CE-B7AF-79BE51394797}">
    <xltc:text>上場後年数は分析基準日から遡って判定します。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4a2c2f42fd448b6" /><Relationship Type="http://schemas.openxmlformats.org/officeDocument/2006/relationships/vmlDrawing" Target="/xl/drawings/vmldrawing.vml" Id="R65a0739cf2014b8c" /><Relationship Type="http://schemas.microsoft.com/office/2017/10/relationships/threadedComment" Target="/xl/threadedcomments/threadedcomment.xml" Id="R486beba83cc24a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c65c670b82c4f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28" hidden="0" customWidth="1"/>
    <x:col min="5" max="5" width="34" hidden="0" customWidth="1"/>
  </x:cols>
  <x:sheetData>
    <x:row r="1" ht="30" customHeight="1">
      <x:c r="A1" s="3" t="str">
        <x:v>10倍株スクリーニング — 設定</x:v>
      </x:c>
      <x:c r="B1" s="3"/>
      <x:c r="C1" s="3"/>
      <x:c r="D1" s="3"/>
      <x:c r="E1" s="3"/>
    </x:row>
    <x:row r="2" ht="30" customHeight="1">
      <x:c r="A2" s="3"/>
      <x:c r="B2" s="3"/>
      <x:c r="C2" s="3"/>
      <x:c r="D2" s="3"/>
      <x:c r="E2" s="3"/>
    </x:row>
    <x:row r="3" ht="28" customHeight="1">
      <x:c r="A3" s="5" t="str">
        <x:v>青字セルは変更可能。変更すると『全銘柄』と集計数が再計算されます（条件別の抽出行そのものは作成時点のスナップショット）。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設定項目</x:v>
      </x:c>
      <x:c r="B5" s="18" t="str">
        <x:v>値</x:v>
      </x:c>
      <x:c r="C5" s="18" t="str">
        <x:v>単位</x:v>
      </x:c>
      <x:c r="D5" s="18" t="str">
        <x:v>用途</x:v>
      </x:c>
      <x:c r="E5" s="19" t="str">
        <x:v>初期値の根拠</x:v>
      </x:c>
    </x:row>
    <x:row r="6">
      <x:c r="A6" t="str">
        <x:v>各年売上成長率閾値</x:v>
      </x:c>
      <x:c r="B6" s="21" t="n">
        <x:v>0.2</x:v>
      </x:c>
      <x:c r="C6" t="str">
        <x:v>%</x:v>
      </x:c>
      <x:c r="D6" t="str">
        <x:v>条件① 厳格</x:v>
      </x:c>
      <x:c r="E6" t="str">
        <x:v>画像の20%以上</x:v>
      </x:c>
    </x:row>
    <x:row r="7">
      <x:c r="A7" t="str">
        <x:v>4年売上CAGR閾値</x:v>
      </x:c>
      <x:c r="B7" s="21" t="n">
        <x:v>0.2</x:v>
      </x:c>
      <x:c r="C7" t="str">
        <x:v>%</x:v>
      </x:c>
      <x:c r="D7" t="str">
        <x:v>条件① 代替</x:v>
      </x:c>
      <x:c r="E7" t="str">
        <x:v>解釈差の感度分析</x:v>
      </x:c>
    </x:row>
    <x:row r="8">
      <x:c r="A8" t="str">
        <x:v>営業利益率閾値</x:v>
      </x:c>
      <x:c r="B8" s="21" t="n">
        <x:v>0.1</x:v>
      </x:c>
      <x:c r="C8" t="str">
        <x:v>%</x:v>
      </x:c>
      <x:c r="D8" t="str">
        <x:v>条件②</x:v>
      </x:c>
      <x:c r="E8" t="str">
        <x:v>画像の10%以上</x:v>
      </x:c>
    </x:row>
    <x:row r="9">
      <x:c r="A9" t="str">
        <x:v>上場後年数上限</x:v>
      </x:c>
      <x:c r="B9" s="20" t="n">
        <x:v>5</x:v>
      </x:c>
      <x:c r="C9" t="str">
        <x:v>年</x:v>
      </x:c>
      <x:c r="D9" t="str">
        <x:v>条件③</x:v>
      </x:c>
      <x:c r="E9" t="str">
        <x:v>画像の5年以内</x:v>
      </x:c>
    </x:row>
    <x:row r="10">
      <x:c r="A10" t="str">
        <x:v>分析基準日</x:v>
      </x:c>
      <x:c r="B10" s="22" t="n">
        <x:v>46248</x:v>
      </x:c>
      <x:c r="C10" t="str">
        <x:v>日付</x:v>
      </x:c>
      <x:c r="D10" t="str">
        <x:v>条件③の判定</x:v>
      </x:c>
      <x:c r="E10" t="str">
        <x:v>この分析の基準日</x:v>
      </x:c>
    </x:row>
    <x:row r="11">
      <x:c r="A11" t="str">
        <x:v>流動性警告閾値</x:v>
      </x:c>
      <x:c r="B11" s="23" t="n">
        <x:v>20000000</x:v>
      </x:c>
      <x:c r="C11" t="str">
        <x:v>円/日</x:v>
      </x:c>
      <x:c r="D11" t="str">
        <x:v>購入時の補助警告</x:v>
      </x:c>
      <x:c r="E11" t="str">
        <x:v>既存パイプライン基準</x:v>
      </x:c>
    </x:row>
    <x:row r="12">
      <x:c r="A12" t="str">
        <x:v>年率ボラ警告閾値</x:v>
      </x:c>
      <x:c r="B12" s="21" t="n">
        <x:v>0.6</x:v>
      </x:c>
      <x:c r="C12" t="str">
        <x:v>%</x:v>
      </x:c>
      <x:c r="D12" t="str">
        <x:v>購入時の補助警告</x:v>
      </x:c>
      <x:c r="E12" t="str">
        <x:v>高ボラ警告</x:v>
      </x:c>
    </x:row>
    <x:row r="13">
      <x:c r="A13" t="str">
        <x:v>最大下落率警告閾値</x:v>
      </x:c>
      <x:c r="B13" s="21" t="n">
        <x:v>-0.6</x:v>
      </x:c>
      <x:c r="C13" t="str">
        <x:v>%</x:v>
      </x:c>
      <x:c r="D13" t="str">
        <x:v>購入時の補助警告</x:v>
      </x:c>
      <x:c r="E13" t="str">
        <x:v>大幅下落警告</x:v>
      </x:c>
    </x:row>
    <x:row r="14">
      <x:c r="A14" t="str">
        <x:v>概算PSR警告閾値</x:v>
      </x:c>
      <x:c r="B14" s="24" t="n">
        <x:v>15</x:v>
      </x:c>
      <x:c r="C14" t="str">
        <x:v>倍</x:v>
      </x:c>
      <x:c r="D14" t="str">
        <x:v>購入時の補助警告</x:v>
      </x:c>
      <x:c r="E14" t="str">
        <x:v>高評価警告</x:v>
      </x:c>
    </x:row>
    <x:row r="16">
      <x:c r="A16" s="29" t="str">
        <x:v>判定ルール</x:v>
      </x:c>
      <x:c r="B16" s="30" t="str">
        <x:v>定義</x:v>
      </x:c>
      <x:c r="C16" s="30" t="str">
        <x:v>主分析での扱い</x:v>
      </x:c>
      <x:c r="D16" s="30"/>
      <x:c r="E16" s="31"/>
    </x:row>
    <x:row r="17" ht="48" customHeight="1">
      <x:c r="A17" s="32" t="str">
        <x:v>条件① 厳格</x:v>
      </x:c>
      <x:c r="B17" s="28" t="str">
        <x:v>5期売上から計算した4つの前年比がすべて閾値以上</x:v>
      </x:c>
      <x:c r="C17" s="28" t="str">
        <x:v>主ランキング</x:v>
      </x:c>
      <x:c r="D17" s="28"/>
      <x:c r="E17" s="33"/>
    </x:row>
    <x:row r="18" ht="48" customHeight="1">
      <x:c r="A18" s="32" t="str">
        <x:v>条件① CAGR</x:v>
      </x:c>
      <x:c r="B18" s="28" t="str">
        <x:v>5期の最初と最後から計算した4年CAGRが閾値以上</x:v>
      </x:c>
      <x:c r="C18" s="28" t="str">
        <x:v>感度分析。途中減収でも通過し得る</x:v>
      </x:c>
      <x:c r="D18" s="28"/>
      <x:c r="E18" s="33"/>
    </x:row>
    <x:row r="19" ht="48" customHeight="1">
      <x:c r="A19" s="34" t="str">
        <x:v>条件④ 厳格</x:v>
      </x:c>
      <x:c r="B19" s="35" t="str">
        <x:v>最新有報の代表者・社長・CEO氏名が大株主第1位と一致</x:v>
      </x:c>
      <x:c r="C19" s="35" t="str">
        <x:v>主ランキング。資産管理会社経由は拾えない場合あり</x:v>
      </x:c>
      <x:c r="D19" s="35"/>
      <x:c r="E19" s="36"/>
    </x:row>
    <x:row r="21">
      <x:c r="A21" t="str">
        <x:v>色の凡例</x:v>
      </x:c>
      <x:c r="B21" s="20" t="str">
        <x:v>青字</x:v>
      </x:c>
      <x:c r="C21" t="str">
        <x:v>編集可能な設定</x:v>
      </x:c>
      <x:c r="D21"/>
      <x:c r="E21"/>
    </x:row>
    <x:row r="22">
      <x:c r="A22"/>
      <x:c r="B22" s="37" t="str">
        <x:v>黒字</x:v>
      </x:c>
      <x:c r="C22" t="str">
        <x:v>数式・計算</x:v>
      </x:c>
      <x:c r="D22"/>
      <x:c r="E22"/>
    </x:row>
    <x:row r="23">
      <x:c r="A23"/>
      <x:c r="B23" s="38" t="str">
        <x:v>緑字</x:v>
      </x:c>
      <x:c r="C23" t="str">
        <x:v>他シート参照</x:v>
      </x:c>
      <x:c r="D23"/>
      <x:c r="E23"/>
    </x:row>
    <x:row r="24">
      <x:c r="A24"/>
      <x:c r="B24" s="39" t="str">
        <x:v>黄背景</x:v>
      </x:c>
      <x:c r="C24" t="str">
        <x:v>要確認・注意</x:v>
      </x:c>
      <x:c r="D24"/>
      <x:c r="E24"/>
    </x:row>
    <x:row r="25">
      <x:c r="A25"/>
      <x:c r="B25" s="40" t="str">
        <x:v>赤背景</x:v>
      </x:c>
      <x:c r="C25" t="str">
        <x:v>不通過・警告</x:v>
      </x:c>
      <x:c r="D25"/>
      <x:c r="E25"/>
    </x:row>
  </x:sheetData>
  <x:mergeCells>
    <x:mergeCell ref="A1:E2"/>
    <x:mergeCell ref="A3:J3"/>
  </x:mergeCells>
  <x:pageMargins left="0.7" right="0.7" top="0.75" bottom="0.75" header="0.3" footer="0.3"/>
  <x:legacyDrawing xmlns:r="http://schemas.openxmlformats.org/officeDocument/2006/relationships" r:id="R65a0739cf2014b8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1" hidden="0" customWidth="1"/>
    <x:col min="4" max="4" width="28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5" hidden="0" customWidth="1"/>
    <x:col min="18" max="18" width="11" hidden="0" customWidth="1"/>
    <x:col min="19" max="19" width="12" hidden="0" customWidth="1"/>
    <x:col min="20" max="20" width="22" hidden="0" customWidth="1"/>
    <x:col min="21" max="21" width="26" hidden="0" customWidth="1"/>
    <x:col min="22" max="22" width="10" hidden="0" customWidth="1"/>
    <x:col min="23" max="23" width="3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2" hidden="0" customWidth="1"/>
    <x:col min="29" max="29" width="14" hidden="0" customWidth="1"/>
    <x:col min="30" max="30" width="9" hidden="0" customWidth="1"/>
    <x:col min="31" max="31" width="9" hidden="0" customWidth="1"/>
    <x:col min="32" max="32" width="12" hidden="0" customWidth="1"/>
    <x:col min="33" max="33" width="12" hidden="0" customWidth="1"/>
    <x:col min="34" max="34" width="12" hidden="0" customWidth="1"/>
    <x:col min="35" max="35" width="34" hidden="0" customWidth="1"/>
    <x:col min="36" max="36" width="32" hidden="0" customWidth="1"/>
    <x:col min="37" max="37" width="12" hidden="0" customWidth="1"/>
    <x:col min="38" max="38" width="22" hidden="0" customWidth="1"/>
    <x:col min="39" max="39" width="15" hidden="0" customWidth="1"/>
    <x:col min="40" max="40" width="10" hidden="0" customWidth="1"/>
    <x:col min="41" max="41" width="16" hidden="0" customWidth="1"/>
    <x:col min="42" max="42" width="10" hidden="0" customWidth="1"/>
    <x:col min="43" max="43" width="17" hidden="0" customWidth="1"/>
    <x:col min="44" max="44" width="10" hidden="0" customWidth="1"/>
    <x:col min="45" max="45" width="11" hidden="0" customWidth="1"/>
    <x:col min="46" max="46" width="10" hidden="0" customWidth="1"/>
    <x:col min="47" max="47" width="30" hidden="0" customWidth="1"/>
    <x:col min="48" max="48" width="12" hidden="0" customWidth="1"/>
    <x:col min="49" max="49" width="10" hidden="0" customWidth="1"/>
    <x:col min="50" max="50" width="20" hidden="0" customWidth="1"/>
    <x:col min="51" max="51" width="58" hidden="0" customWidth="1"/>
    <x:col min="52" max="52" width="18" hidden="0" customWidth="1"/>
    <x:col min="53" max="53" width="12" hidden="0" customWidth="1"/>
    <x:col min="54" max="54" width="18" hidden="0" customWidth="1"/>
    <x:col min="55" max="55" width="28" hidden="0" customWidth="1"/>
    <x:col min="56" max="56" width="18" hidden="0" customWidth="1"/>
  </x:cols>
  <x:sheetData>
    <x:row r="1" ht="30" customHeight="1">
      <x:c r="A1" s="17" t="str">
        <x:v>順位</x:v>
      </x:c>
      <x:c r="B1" s="18" t="str">
        <x:v>コード</x:v>
      </x:c>
      <x:c r="C1" s="18" t="str">
        <x:v>Ticker</x:v>
      </x:c>
      <x:c r="D1" s="18" t="str">
        <x:v>会社名</x:v>
      </x:c>
      <x:c r="E1" s="18" t="str">
        <x:v>市場</x:v>
      </x:c>
      <x:c r="F1" s="18" t="str">
        <x:v>33業種</x:v>
      </x:c>
      <x:c r="G1" s="18" t="str">
        <x:v>売上4年前
百万円</x:v>
      </x:c>
      <x:c r="H1" s="18" t="str">
        <x:v>売上3年前
百万円</x:v>
      </x:c>
      <x:c r="I1" s="18" t="str">
        <x:v>売上2年前
百万円</x:v>
      </x:c>
      <x:c r="J1" s="18" t="str">
        <x:v>売上1年前
百万円</x:v>
      </x:c>
      <x:c r="K1" s="18" t="str">
        <x:v>最新売上
百万円</x:v>
      </x:c>
      <x:c r="L1" s="18" t="str">
        <x:v>YoY①</x:v>
      </x:c>
      <x:c r="M1" s="18" t="str">
        <x:v>YoY②</x:v>
      </x:c>
      <x:c r="N1" s="18" t="str">
        <x:v>YoY③</x:v>
      </x:c>
      <x:c r="O1" s="18" t="str">
        <x:v>YoY④</x:v>
      </x:c>
      <x:c r="P1" s="18" t="str">
        <x:v>4年CAGR</x:v>
      </x:c>
      <x:c r="Q1" s="18" t="str">
        <x:v>最新営業利益
百万円</x:v>
      </x:c>
      <x:c r="R1" s="18" t="str">
        <x:v>営業利益率</x:v>
      </x:c>
      <x:c r="S1" s="18" t="str">
        <x:v>上場日</x:v>
      </x:c>
      <x:c r="T1" s="18" t="str">
        <x:v>上場日ソース</x:v>
      </x:c>
      <x:c r="U1" s="18" t="str">
        <x:v>筆頭株主</x:v>
      </x:c>
      <x:c r="V1" s="18" t="str">
        <x:v>筆頭比率</x:v>
      </x:c>
      <x:c r="W1" s="18" t="str">
        <x:v>代表者等</x:v>
      </x:c>
      <x:c r="X1" s="18" t="str">
        <x:v>C1 厳格</x:v>
      </x:c>
      <x:c r="Y1" s="18" t="str">
        <x:v>C1 CAGR</x:v>
      </x:c>
      <x:c r="Z1" s="18" t="str">
        <x:v>C2 利益率</x:v>
      </x:c>
      <x:c r="AA1" s="18" t="str">
        <x:v>C3 5年内</x:v>
      </x:c>
      <x:c r="AB1" s="18" t="str">
        <x:v>C4 代表=筆頭</x:v>
      </x:c>
      <x:c r="AC1" s="18" t="str">
        <x:v>C4 オーナーproxy</x:v>
      </x:c>
      <x:c r="AD1" s="18" t="str">
        <x:v>厳格重複</x:v>
      </x:c>
      <x:c r="AE1" s="18" t="str">
        <x:v>CAGR重複</x:v>
      </x:c>
      <x:c r="AF1" s="18" t="str">
        <x:v>CAGR+proxy重複</x:v>
      </x:c>
      <x:c r="AG1" s="18" t="str">
        <x:v>株価初日</x:v>
      </x:c>
      <x:c r="AH1" s="18" t="str">
        <x:v>doc_id</x:v>
      </x:c>
      <x:c r="AI1" s="18" t="str">
        <x:v>売上XBRL概念</x:v>
      </x:c>
      <x:c r="AJ1" s="18" t="str">
        <x:v>営業利益XBRL概念</x:v>
      </x:c>
      <x:c r="AK1" s="18" t="str">
        <x:v>最新決算期</x:v>
      </x:c>
      <x:c r="AL1" s="18" t="str">
        <x:v>5期日数</x:v>
      </x:c>
      <x:c r="AM1" s="18" t="str">
        <x:v>発行済株式proxy</x:v>
      </x:c>
      <x:c r="AN1" s="18" t="str">
        <x:v>株価</x:v>
      </x:c>
      <x:c r="AO1" s="18" t="str">
        <x:v>概算時価総額</x:v>
      </x:c>
      <x:c r="AP1" s="18" t="str">
        <x:v>概算PSR</x:v>
      </x:c>
      <x:c r="AQ1" s="18" t="str">
        <x:v>60日平均売買代金</x:v>
      </x:c>
      <x:c r="AR1" s="18" t="str">
        <x:v>年率ボラ</x:v>
      </x:c>
      <x:c r="AS1" s="18" t="str">
        <x:v>最大下落率</x:v>
      </x:c>
      <x:c r="AT1" s="18" t="str">
        <x:v>投資適格</x:v>
      </x:c>
      <x:c r="AU1" s="18" t="str">
        <x:v>除外理由</x:v>
      </x:c>
      <x:c r="AV1" s="18" t="str">
        <x:v>既存BBスコア</x:v>
      </x:c>
      <x:c r="AW1" s="18" t="str">
        <x:v>既存順位</x:v>
      </x:c>
      <x:c r="AX1" s="18" t="str">
        <x:v>既存カテゴリ</x:v>
      </x:c>
      <x:c r="AY1" s="18" t="str">
        <x:v>購入補助警告</x:v>
      </x:c>
      <x:c r="AZ1" s="18" t="str">
        <x:v>有報提出日</x:v>
      </x:c>
      <x:c r="BA1" s="18" t="str">
        <x:v>沿革上場日</x:v>
      </x:c>
      <x:c r="BB1" s="18" t="str">
        <x:v>一致代表者</x:v>
      </x:c>
      <x:c r="BC1" s="18" t="str">
        <x:v>会社名（日）</x:v>
      </x:c>
      <x:c r="BD1" s="19" t="str">
        <x:v>規模区分</x:v>
      </x:c>
    </x:row>
    <x:row r="2">
      <x:c r="A2" s="50" t="n">
        <x:v>1</x:v>
      </x:c>
      <x:c r="B2" s="50" t="str">
        <x:v>5537</x:v>
      </x:c>
      <x:c r="C2" s="50" t="str">
        <x:v>5537.T</x:v>
      </x:c>
      <x:c r="D2" s="50" t="str">
        <x:v>AlbaLink Co.,Ltd.</x:v>
      </x:c>
      <x:c r="E2" s="50" t="str">
        <x:v>Growth Market(Domestic)</x:v>
      </x:c>
      <x:c r="F2" s="50" t="str">
        <x:v>Real Estate</x:v>
      </x:c>
      <x:c r="G2" s="51" t="n">
        <x:v>885.982</x:v>
      </x:c>
      <x:c r="H2" s="51" t="n">
        <x:v>1338.73</x:v>
      </x:c>
      <x:c r="I2" s="51" t="n">
        <x:v>2995.068</x:v>
      </x:c>
      <x:c r="J2" s="51" t="n">
        <x:v>5440.231</x:v>
      </x:c>
      <x:c r="K2" s="51" t="n">
        <x:v>8191.248</x:v>
      </x:c>
      <x:c r="L2" s="52" t="n">
        <x:f>IFERROR(H2/G2-1,"")</x:f>
        <x:v>0.511012639082961</x:v>
      </x:c>
      <x:c r="M2" s="52" t="n">
        <x:f>IFERROR(I2/H2-1,"")</x:f>
        <x:v>1.2372457478356353</x:v>
      </x:c>
      <x:c r="N2" s="52" t="n">
        <x:f>IFERROR(J2/I2-1,"")</x:f>
        <x:v>0.8163964891615147</x:v>
      </x:c>
      <x:c r="O2" s="52" t="n">
        <x:f>IFERROR(K2/J2-1,"")</x:f>
        <x:v>0.5056801815952301</x:v>
      </x:c>
      <x:c r="P2" s="52" t="n">
        <x:f>IFERROR((K2/G2)^(1/4)-1,"")</x:f>
        <x:v>0.7437382495486999</x:v>
      </x:c>
      <x:c r="Q2" s="51" t="n">
        <x:v>1311.446</x:v>
      </x:c>
      <x:c r="R2" s="52" t="n">
        <x:f>IFERROR(Q2/K2,"")</x:f>
        <x:v>0.160103320031331</x:v>
      </x:c>
      <x:c r="S2" s="53" t="n">
        <x:v>45259</x:v>
      </x:c>
      <x:c r="T2" s="50" t="str">
        <x:v>local_price_first_trade</x:v>
      </x:c>
      <x:c r="U2" s="50" t="str">
        <x:v>河田 憲二</x:v>
      </x:c>
      <x:c r="V2" s="54" t="n">
        <x:v>0.5383</x:v>
      </x:c>
      <x:c r="W2" s="50" t="str">
        <x:v>河田 憲二</x:v>
      </x:c>
      <x:c r="X2" s="50" t="b">
        <x:f>AND(COUNT(L2:O2)=4,L2&gt;='設定'!$B$6,M2&gt;='設定'!$B$6,N2&gt;='設定'!$B$6,O2&gt;='設定'!$B$6)</x:f>
        <x:v>1</x:v>
      </x:c>
      <x:c r="Y2" s="50" t="b">
        <x:f>AND(COUNT(G2:K2)=5,P2&gt;='設定'!$B$7)</x:f>
        <x:v>1</x:v>
      </x:c>
      <x:c r="Z2" s="50" t="b">
        <x:f>AND(ISNUMBER(R2),R2&gt;='設定'!$B$8)</x:f>
        <x:v>1</x:v>
      </x:c>
      <x:c r="AA2" s="50" t="b">
        <x:f>AND(ISNUMBER(S2),S2&gt;=DATE(YEAR('設定'!$B$10)-'設定'!$B$9,MONTH('設定'!$B$10),DAY('設定'!$B$10)))</x:f>
        <x:v>1</x:v>
      </x:c>
      <x:c r="AB2" s="55" t="b">
        <x:v>1</x:v>
      </x:c>
      <x:c r="AC2" s="55" t="b">
        <x:v>1</x:v>
      </x:c>
      <x:c r="AD2" s="50" t="n">
        <x:f>IF(X2,1,0)+IF(Z2,1,0)+IF(AA2,1,0)+IF(AB2,1,0)</x:f>
        <x:v>4</x:v>
      </x:c>
      <x:c r="AE2" s="50" t="n">
        <x:f>IF(Y2,1,0)+IF(Z2,1,0)+IF(AA2,1,0)+IF(AB2,1,0)</x:f>
        <x:v>4</x:v>
      </x:c>
      <x:c r="AF2" s="50" t="n">
        <x:f>IF(Y2,1,0)+IF(Z2,1,0)+IF(AA2,1,0)+IF(AC2,1,0)</x:f>
        <x:v>4</x:v>
      </x:c>
      <x:c r="AG2" s="53" t="n">
        <x:v>45259</x:v>
      </x:c>
      <x:c r="AH2" s="50" t="str">
        <x:v>S100XV4H</x:v>
      </x:c>
      <x:c r="AI2" s="50" t="str">
        <x:v>NetSalesSummaryOfBusinessResults</x:v>
      </x:c>
      <x:c r="AJ2" s="50" t="str">
        <x:v>OperatingIncome</x:v>
      </x:c>
      <x:c r="AK2" s="53" t="n">
        <x:v>46022</x:v>
      </x:c>
      <x:c r="AL2" s="50" t="str">
        <x:v>365/365/365/366/365</x:v>
      </x:c>
      <x:c r="AM2" s="51" t="n">
        <x:v>8183200</x:v>
      </x:c>
      <x:c r="AN2" s="51" t="n">
        <x:v>2248</x:v>
      </x:c>
      <x:c r="AO2" s="51" t="n">
        <x:f>IFERROR(AM2*AN2,"")</x:f>
        <x:v>18395833600</x:v>
      </x:c>
      <x:c r="AP2" s="56" t="n">
        <x:f>IFERROR(AO2/(K2*1000000),"")</x:f>
        <x:v>2.2457913128744242</x:v>
      </x:c>
      <x:c r="AQ2" s="57" t="n">
        <x:v>223835296.66666663</x:v>
      </x:c>
      <x:c r="AR2" s="52" t="n">
        <x:v>0.4032983281369793</x:v>
      </x:c>
      <x:c r="AS2" s="52" t="n">
        <x:v>-0.4706036745406823</x:v>
      </x:c>
      <x:c r="AT2" s="55" t="b">
        <x:v>1</x:v>
      </x:c>
      <x:c r="AU2" s="50"/>
      <x:c r="AV2" s="58" t="n">
        <x:v>-0.0241976618780774</x:v>
      </x:c>
      <x:c r="AW2" s="50" t="n">
        <x:v>2072</x:v>
      </x:c>
      <x:c r="AX2" s="50" t="str">
        <x:v>Core Moat</x:v>
      </x:c>
      <x:c r="AY2" s="50" t="str">
        <x:v>目立つ機械的警告なし（定性確認は別途必要）</x:v>
      </x:c>
      <x:c r="AZ2" s="59" t="str">
        <x:v>2026-03-27 16:00</x:v>
      </x:c>
      <x:c r="BA2" s="53" t="n">
        <x:v>45231</x:v>
      </x:c>
      <x:c r="BB2" s="50" t="str">
        <x:v>河田 憲二</x:v>
      </x:c>
      <x:c r="BC2" s="50"/>
      <x:c r="BD2" s="50"/>
    </x:row>
    <x:row r="3">
      <x:c r="A3" s="50" t="n">
        <x:v>2</x:v>
      </x:c>
      <x:c r="B3" s="50" t="str">
        <x:v>9338</x:v>
      </x:c>
      <x:c r="C3" s="50" t="str">
        <x:v>9338.T</x:v>
      </x:c>
      <x:c r="D3" s="50" t="str">
        <x:v>INFORICH INC.</x:v>
      </x:c>
      <x:c r="E3" s="50" t="str">
        <x:v>Growth Market(Domestic)</x:v>
      </x:c>
      <x:c r="F3" s="50" t="str">
        <x:v>Services</x:v>
      </x:c>
      <x:c r="G3" s="51" t="n">
        <x:v>1645.439</x:v>
      </x:c>
      <x:c r="H3" s="51" t="n">
        <x:v>4389.053</x:v>
      </x:c>
      <x:c r="I3" s="51" t="n">
        <x:v>7681.681</x:v>
      </x:c>
      <x:c r="J3" s="51" t="n">
        <x:v>10701.124</x:v>
      </x:c>
      <x:c r="K3" s="51" t="n">
        <x:v>14431.778</x:v>
      </x:c>
      <x:c r="L3" s="52" t="n">
        <x:f>IFERROR(H3/G3-1,"")</x:f>
        <x:v>1.6674054765931765</x:v>
      </x:c>
      <x:c r="M3" s="52" t="n">
        <x:f>IFERROR(I3/H3-1,"")</x:f>
        <x:v>0.7501909865294403</x:v>
      </x:c>
      <x:c r="N3" s="52" t="n">
        <x:f>IFERROR(J3/I3-1,"")</x:f>
        <x:v>0.39307060524903337</x:v>
      </x:c>
      <x:c r="O3" s="52" t="n">
        <x:f>IFERROR(K3/J3-1,"")</x:f>
        <x:v>0.3486226306694513</x:v>
      </x:c>
      <x:c r="P3" s="52" t="n">
        <x:f>IFERROR((K3/G3)^(1/4)-1,"")</x:f>
        <x:v>0.7209153692753942</x:v>
      </x:c>
      <x:c r="Q3" s="51" t="n">
        <x:v>2053.695</x:v>
      </x:c>
      <x:c r="R3" s="52" t="n">
        <x:f>IFERROR(Q3/K3,"")</x:f>
        <x:v>0.14230367179982953</x:v>
      </x:c>
      <x:c r="S3" s="53" t="n">
        <x:v>44916</x:v>
      </x:c>
      <x:c r="T3" s="50" t="str">
        <x:v>local_price_first_trade</x:v>
      </x:c>
      <x:c r="U3" s="50" t="str">
        <x:v>秋山 広宣</x:v>
      </x:c>
      <x:c r="V3" s="54" t="n">
        <x:v>0.1191</x:v>
      </x:c>
      <x:c r="W3" s="50" t="str">
        <x:v>秋山 広宣</x:v>
      </x:c>
      <x:c r="X3" s="50" t="b">
        <x:f>AND(COUNT(L3:O3)=4,L3&gt;='設定'!$B$6,M3&gt;='設定'!$B$6,N3&gt;='設定'!$B$6,O3&gt;='設定'!$B$6)</x:f>
        <x:v>1</x:v>
      </x:c>
      <x:c r="Y3" s="50" t="b">
        <x:f>AND(COUNT(G3:K3)=5,P3&gt;='設定'!$B$7)</x:f>
        <x:v>1</x:v>
      </x:c>
      <x:c r="Z3" s="50" t="b">
        <x:f>AND(ISNUMBER(R3),R3&gt;='設定'!$B$8)</x:f>
        <x:v>1</x:v>
      </x:c>
      <x:c r="AA3" s="50" t="b">
        <x:f>AND(ISNUMBER(S3),S3&gt;=DATE(YEAR('設定'!$B$10)-'設定'!$B$9,MONTH('設定'!$B$10),DAY('設定'!$B$10)))</x:f>
        <x:v>1</x:v>
      </x:c>
      <x:c r="AB3" s="55" t="b">
        <x:v>1</x:v>
      </x:c>
      <x:c r="AC3" s="55" t="b">
        <x:v>1</x:v>
      </x:c>
      <x:c r="AD3" s="50" t="n">
        <x:f>IF(X3,1,0)+IF(Z3,1,0)+IF(AA3,1,0)+IF(AB3,1,0)</x:f>
        <x:v>4</x:v>
      </x:c>
      <x:c r="AE3" s="50" t="n">
        <x:f>IF(Y3,1,0)+IF(Z3,1,0)+IF(AA3,1,0)+IF(AB3,1,0)</x:f>
        <x:v>4</x:v>
      </x:c>
      <x:c r="AF3" s="50" t="n">
        <x:f>IF(Y3,1,0)+IF(Z3,1,0)+IF(AA3,1,0)+IF(AC3,1,0)</x:f>
        <x:v>4</x:v>
      </x:c>
      <x:c r="AG3" s="53" t="n">
        <x:v>44916</x:v>
      </x:c>
      <x:c r="AH3" s="50" t="str">
        <x:v>S100XR70</x:v>
      </x:c>
      <x:c r="AI3" s="50" t="str">
        <x:v>NetSalesSummaryOfBusinessResults</x:v>
      </x:c>
      <x:c r="AJ3" s="50" t="str">
        <x:v>OperatingIncome</x:v>
      </x:c>
      <x:c r="AK3" s="53" t="n">
        <x:v>46022</x:v>
      </x:c>
      <x:c r="AL3" s="50" t="str">
        <x:v>365/365/365/366/365</x:v>
      </x:c>
      <x:c r="AM3" s="51" t="n">
        <x:v>9820545</x:v>
      </x:c>
      <x:c r="AN3" s="51" t="n">
        <x:v>4530</x:v>
      </x:c>
      <x:c r="AO3" s="51" t="n">
        <x:f>IFERROR(AM3*AN3,"")</x:f>
        <x:v>44487068850</x:v>
      </x:c>
      <x:c r="AP3" s="56" t="n">
        <x:f>IFERROR(AO3/(K3*1000000),"")</x:f>
        <x:v>3.0825771329076708</x:v>
      </x:c>
      <x:c r="AQ3" s="57" t="n">
        <x:v>259737616.66666663</x:v>
      </x:c>
      <x:c r="AR3" s="52" t="n">
        <x:v>0.7196944095078908</x:v>
      </x:c>
      <x:c r="AS3" s="52" t="n">
        <x:v>-0.6943493150684932</x:v>
      </x:c>
      <x:c r="AT3" s="55" t="b">
        <x:v>1</x:v>
      </x:c>
      <x:c r="AU3" s="50"/>
      <x:c r="AV3" s="58" t="n">
        <x:v>0.0096747081908528</x:v>
      </x:c>
      <x:c r="AW3" s="50" t="n">
        <x:v>1793</x:v>
      </x:c>
      <x:c r="AX3" s="50" t="str">
        <x:v>Transformation Moat</x:v>
      </x:c>
      <x:c r="AY3" s="50" t="str">
        <x:v>年率ボラティリティ60%以上 / ローカル5年最大下落率-60%以下</x:v>
      </x:c>
      <x:c r="AZ3" s="59" t="str">
        <x:v>2026-03-16 15:52</x:v>
      </x:c>
      <x:c r="BA3" s="53" t="n">
        <x:v>44896</x:v>
      </x:c>
      <x:c r="BB3" s="50" t="str">
        <x:v>秋山 広宣</x:v>
      </x:c>
      <x:c r="BC3" s="50"/>
      <x:c r="BD3" s="50"/>
    </x:row>
    <x:row r="4">
      <x:c r="A4" s="50" t="n">
        <x:v>3</x:v>
      </x:c>
      <x:c r="B4" s="50" t="str">
        <x:v>5253</x:v>
      </x:c>
      <x:c r="C4" s="50" t="str">
        <x:v>5253.T</x:v>
      </x:c>
      <x:c r="D4" s="50" t="str">
        <x:v>COVER Corporation</x:v>
      </x:c>
      <x:c r="E4" s="50" t="str">
        <x:v>Growth Market(Domestic)</x:v>
      </x:c>
      <x:c r="F4" s="50" t="str">
        <x:v>Information &amp; Communication</x:v>
      </x:c>
      <x:c r="G4" s="51" t="n">
        <x:v>5724</x:v>
      </x:c>
      <x:c r="H4" s="51" t="n">
        <x:v>13663</x:v>
      </x:c>
      <x:c r="I4" s="51" t="n">
        <x:v>20451</x:v>
      </x:c>
      <x:c r="J4" s="51" t="n">
        <x:v>30166</x:v>
      </x:c>
      <x:c r="K4" s="51" t="n">
        <x:v>43401</x:v>
      </x:c>
      <x:c r="L4" s="52" t="n">
        <x:f>IFERROR(H4/G4-1,"")</x:f>
        <x:v>1.3869671558350802</x:v>
      </x:c>
      <x:c r="M4" s="52" t="n">
        <x:f>IFERROR(I4/H4-1,"")</x:f>
        <x:v>0.4968162189855816</x:v>
      </x:c>
      <x:c r="N4" s="52" t="n">
        <x:f>IFERROR(J4/I4-1,"")</x:f>
        <x:v>0.4750378954574348</x:v>
      </x:c>
      <x:c r="O4" s="52" t="n">
        <x:f>IFERROR(K4/J4-1,"")</x:f>
        <x:v>0.4387389776569648</x:v>
      </x:c>
      <x:c r="P4" s="52" t="n">
        <x:f>IFERROR((K4/G4)^(1/4)-1,"")</x:f>
        <x:v>0.6593959575526838</x:v>
      </x:c>
      <x:c r="Q4" s="51" t="n">
        <x:v>8001</x:v>
      </x:c>
      <x:c r="R4" s="52" t="n">
        <x:f>IFERROR(Q4/K4,"")</x:f>
        <x:v>0.18435059100020737</x:v>
      </x:c>
      <x:c r="S4" s="53" t="n">
        <x:v>45012</x:v>
      </x:c>
      <x:c r="T4" s="50" t="str">
        <x:v>local_price_first_trade</x:v>
      </x:c>
      <x:c r="U4" s="50" t="str">
        <x:v>谷郷 元昭</x:v>
      </x:c>
      <x:c r="V4" s="54" t="n">
        <x:v>0.3174</x:v>
      </x:c>
      <x:c r="W4" s="50" t="str">
        <x:v>谷郷 元昭</x:v>
      </x:c>
      <x:c r="X4" s="50" t="b">
        <x:f>AND(COUNT(L4:O4)=4,L4&gt;='設定'!$B$6,M4&gt;='設定'!$B$6,N4&gt;='設定'!$B$6,O4&gt;='設定'!$B$6)</x:f>
        <x:v>1</x:v>
      </x:c>
      <x:c r="Y4" s="50" t="b">
        <x:f>AND(COUNT(G4:K4)=5,P4&gt;='設定'!$B$7)</x:f>
        <x:v>1</x:v>
      </x:c>
      <x:c r="Z4" s="50" t="b">
        <x:f>AND(ISNUMBER(R4),R4&gt;='設定'!$B$8)</x:f>
        <x:v>1</x:v>
      </x:c>
      <x:c r="AA4" s="50" t="b">
        <x:f>AND(ISNUMBER(S4),S4&gt;=DATE(YEAR('設定'!$B$10)-'設定'!$B$9,MONTH('設定'!$B$10),DAY('設定'!$B$10)))</x:f>
        <x:v>1</x:v>
      </x:c>
      <x:c r="AB4" s="55" t="b">
        <x:v>1</x:v>
      </x:c>
      <x:c r="AC4" s="55" t="b">
        <x:v>1</x:v>
      </x:c>
      <x:c r="AD4" s="50" t="n">
        <x:f>IF(X4,1,0)+IF(Z4,1,0)+IF(AA4,1,0)+IF(AB4,1,0)</x:f>
        <x:v>4</x:v>
      </x:c>
      <x:c r="AE4" s="50" t="n">
        <x:f>IF(Y4,1,0)+IF(Z4,1,0)+IF(AA4,1,0)+IF(AB4,1,0)</x:f>
        <x:v>4</x:v>
      </x:c>
      <x:c r="AF4" s="50" t="n">
        <x:f>IF(Y4,1,0)+IF(Z4,1,0)+IF(AA4,1,0)+IF(AC4,1,0)</x:f>
        <x:v>4</x:v>
      </x:c>
      <x:c r="AG4" s="53" t="n">
        <x:v>45012</x:v>
      </x:c>
      <x:c r="AH4" s="50" t="str">
        <x:v>S100W4H7</x:v>
      </x:c>
      <x:c r="AI4" s="50" t="str">
        <x:v>NetSalesSummaryOfBusinessResults</x:v>
      </x:c>
      <x:c r="AJ4" s="50" t="str">
        <x:v>OperatingIncome</x:v>
      </x:c>
      <x:c r="AK4" s="53" t="n">
        <x:v>45747</x:v>
      </x:c>
      <x:c r="AL4" s="50" t="str">
        <x:v>365/365/365/366/365</x:v>
      </x:c>
      <x:c r="AM4" s="51" t="n">
        <x:v>65650100</x:v>
      </x:c>
      <x:c r="AN4" s="51" t="n">
        <x:v>1633</x:v>
      </x:c>
      <x:c r="AO4" s="51" t="n">
        <x:f>IFERROR(AM4*AN4,"")</x:f>
        <x:v>107206613300</x:v>
      </x:c>
      <x:c r="AP4" s="56" t="n">
        <x:f>IFERROR(AO4/(K4*1000000),"")</x:f>
        <x:v>2.4701415474297828</x:v>
      </x:c>
      <x:c r="AQ4" s="57" t="n">
        <x:v>2215731995</x:v>
      </x:c>
      <x:c r="AR4" s="52" t="n">
        <x:v>0.595660671244626</x:v>
      </x:c>
      <x:c r="AS4" s="52" t="n">
        <x:v>-0.6058997050147492</x:v>
      </x:c>
      <x:c r="AT4" s="55" t="b">
        <x:v>1</x:v>
      </x:c>
      <x:c r="AU4" s="50"/>
      <x:c r="AV4" s="58" t="n">
        <x:v>-0.0476962733408674</x:v>
      </x:c>
      <x:c r="AW4" s="50" t="n">
        <x:v>2246</x:v>
      </x:c>
      <x:c r="AX4" s="50" t="str">
        <x:v>Transformation Moat</x:v>
      </x:c>
      <x:c r="AY4" s="50" t="str">
        <x:v>ローカル5年最大下落率-60%以下</x:v>
      </x:c>
      <x:c r="AZ4" s="59" t="str">
        <x:v>2025-06-25 15:30</x:v>
      </x:c>
      <x:c r="BA4" s="53" t="n">
        <x:v>44986</x:v>
      </x:c>
      <x:c r="BB4" s="50" t="str">
        <x:v>谷郷 元昭</x:v>
      </x:c>
      <x:c r="BC4" s="50"/>
      <x:c r="BD4" s="50"/>
    </x:row>
    <x:row r="5">
      <x:c r="A5" s="50" t="n">
        <x:v>4</x:v>
      </x:c>
      <x:c r="B5" s="50" t="str">
        <x:v>5032</x:v>
      </x:c>
      <x:c r="C5" s="50" t="str">
        <x:v>5032.T</x:v>
      </x:c>
      <x:c r="D5" s="50" t="str">
        <x:v>ANYCOLOR Inc.</x:v>
      </x:c>
      <x:c r="E5" s="50" t="str">
        <x:v>Prime Market (Domestic)</x:v>
      </x:c>
      <x:c r="F5" s="50" t="str">
        <x:v>Information &amp; Communication</x:v>
      </x:c>
      <x:c r="G5" s="51" t="n">
        <x:v>7636</x:v>
      </x:c>
      <x:c r="H5" s="51" t="n">
        <x:v>14164</x:v>
      </x:c>
      <x:c r="I5" s="51" t="n">
        <x:v>25341</x:v>
      </x:c>
      <x:c r="J5" s="51" t="n">
        <x:v>31995</x:v>
      </x:c>
      <x:c r="K5" s="51" t="n">
        <x:v>42876</x:v>
      </x:c>
      <x:c r="L5" s="52" t="n">
        <x:f>IFERROR(H5/G5-1,"")</x:f>
        <x:v>0.8548978522786799</x:v>
      </x:c>
      <x:c r="M5" s="52" t="n">
        <x:f>IFERROR(I5/H5-1,"")</x:f>
        <x:v>0.7891132448460887</x:v>
      </x:c>
      <x:c r="N5" s="52" t="n">
        <x:f>IFERROR(J5/I5-1,"")</x:f>
        <x:v>0.26257843021190963</x:v>
      </x:c>
      <x:c r="O5" s="52" t="n">
        <x:f>IFERROR(K5/J5-1,"")</x:f>
        <x:v>0.3400843881856541</x:v>
      </x:c>
      <x:c r="P5" s="52" t="n">
        <x:f>IFERROR((K5/G5)^(1/4)-1,"")</x:f>
        <x:v>0.5393489706954044</x:v>
      </x:c>
      <x:c r="Q5" s="51" t="n">
        <x:v>16279</x:v>
      </x:c>
      <x:c r="R5" s="52" t="n">
        <x:f>IFERROR(Q5/K5,"")</x:f>
        <x:v>0.37967627577199364</x:v>
      </x:c>
      <x:c r="S5" s="53" t="n">
        <x:v>44721</x:v>
      </x:c>
      <x:c r="T5" s="50" t="str">
        <x:v>local_price_first_trade</x:v>
      </x:c>
      <x:c r="U5" s="50" t="str">
        <x:v>田角 陸</x:v>
      </x:c>
      <x:c r="V5" s="54" t="n">
        <x:v>0.4388</x:v>
      </x:c>
      <x:c r="W5" s="50" t="str">
        <x:v>田角 陸</x:v>
      </x:c>
      <x:c r="X5" s="50" t="b">
        <x:f>AND(COUNT(L5:O5)=4,L5&gt;='設定'!$B$6,M5&gt;='設定'!$B$6,N5&gt;='設定'!$B$6,O5&gt;='設定'!$B$6)</x:f>
        <x:v>1</x:v>
      </x:c>
      <x:c r="Y5" s="50" t="b">
        <x:f>AND(COUNT(G5:K5)=5,P5&gt;='設定'!$B$7)</x:f>
        <x:v>1</x:v>
      </x:c>
      <x:c r="Z5" s="50" t="b">
        <x:f>AND(ISNUMBER(R5),R5&gt;='設定'!$B$8)</x:f>
        <x:v>1</x:v>
      </x:c>
      <x:c r="AA5" s="50" t="b">
        <x:f>AND(ISNUMBER(S5),S5&gt;=DATE(YEAR('設定'!$B$10)-'設定'!$B$9,MONTH('設定'!$B$10),DAY('設定'!$B$10)))</x:f>
        <x:v>1</x:v>
      </x:c>
      <x:c r="AB5" s="55" t="b">
        <x:v>1</x:v>
      </x:c>
      <x:c r="AC5" s="55" t="b">
        <x:v>1</x:v>
      </x:c>
      <x:c r="AD5" s="50" t="n">
        <x:f>IF(X5,1,0)+IF(Z5,1,0)+IF(AA5,1,0)+IF(AB5,1,0)</x:f>
        <x:v>4</x:v>
      </x:c>
      <x:c r="AE5" s="50" t="n">
        <x:f>IF(Y5,1,0)+IF(Z5,1,0)+IF(AA5,1,0)+IF(AB5,1,0)</x:f>
        <x:v>4</x:v>
      </x:c>
      <x:c r="AF5" s="50" t="n">
        <x:f>IF(Y5,1,0)+IF(Z5,1,0)+IF(AA5,1,0)+IF(AC5,1,0)</x:f>
        <x:v>4</x:v>
      </x:c>
      <x:c r="AG5" s="53" t="n">
        <x:v>44721</x:v>
      </x:c>
      <x:c r="AH5" s="50" t="str">
        <x:v>S100WFMJ</x:v>
      </x:c>
      <x:c r="AI5" s="50" t="str">
        <x:v>NetSalesSummaryOfBusinessResults</x:v>
      </x:c>
      <x:c r="AJ5" s="50" t="str">
        <x:v>OperatingIncome</x:v>
      </x:c>
      <x:c r="AK5" s="53" t="n">
        <x:v>45777</x:v>
      </x:c>
      <x:c r="AL5" s="50" t="str">
        <x:v>365/365/365/366/365</x:v>
      </x:c>
      <x:c r="AM5" s="51" t="n">
        <x:v>61067519</x:v>
      </x:c>
      <x:c r="AN5" s="51" t="n">
        <x:v>2907</x:v>
      </x:c>
      <x:c r="AO5" s="51" t="n">
        <x:f>IFERROR(AM5*AN5,"")</x:f>
        <x:v>177523277733</x:v>
      </x:c>
      <x:c r="AP5" s="56" t="n">
        <x:f>IFERROR(AO5/(K5*1000000),"")</x:f>
        <x:v>4.1403880430310664</x:v>
      </x:c>
      <x:c r="AQ5" s="57" t="n">
        <x:v>3479777313.3333335</x:v>
      </x:c>
      <x:c r="AR5" s="52" t="n">
        <x:v>0.6359376760327279</x:v>
      </x:c>
      <x:c r="AS5" s="52" t="n">
        <x:v>-0.6936669055132226</x:v>
      </x:c>
      <x:c r="AT5" s="55" t="b">
        <x:v>1</x:v>
      </x:c>
      <x:c r="AU5" s="50"/>
      <x:c r="AV5" s="58" t="n">
        <x:v>0.0550050587496192</x:v>
      </x:c>
      <x:c r="AW5" s="50" t="n">
        <x:v>1488</x:v>
      </x:c>
      <x:c r="AX5" s="50" t="str">
        <x:v>Core Moat</x:v>
      </x:c>
      <x:c r="AY5" s="50" t="str">
        <x:v>年率ボラティリティ60%以上 / ローカル5年最大下落率-60%以下</x:v>
      </x:c>
      <x:c r="AZ5" s="59" t="str">
        <x:v>2025-07-30 15:30</x:v>
      </x:c>
      <x:c r="BA5" s="53" t="n">
        <x:v>44713</x:v>
      </x:c>
      <x:c r="BB5" s="50" t="str">
        <x:v>田角 陸</x:v>
      </x:c>
      <x:c r="BC5" s="50"/>
      <x:c r="BD5" s="50" t="str">
        <x:v>TOPIX Small 1</x:v>
      </x:c>
    </x:row>
    <x:row r="6">
      <x:c r="A6" s="50" t="n">
        <x:v>5</x:v>
      </x:c>
      <x:c r="B6" s="50" t="str">
        <x:v>5254</x:v>
      </x:c>
      <x:c r="C6" s="50" t="str">
        <x:v>5254.T</x:v>
      </x:c>
      <x:c r="D6" s="50" t="str">
        <x:v>Arent Inc.</x:v>
      </x:c>
      <x:c r="E6" s="50" t="str">
        <x:v>Growth Market(Domestic)</x:v>
      </x:c>
      <x:c r="F6" s="50" t="str">
        <x:v>Information &amp; Communication</x:v>
      </x:c>
      <x:c r="G6" s="51" t="n">
        <x:v>722.031</x:v>
      </x:c>
      <x:c r="H6" s="51" t="n">
        <x:v>1011.934</x:v>
      </x:c>
      <x:c r="I6" s="51" t="n">
        <x:v>2022.107</x:v>
      </x:c>
      <x:c r="J6" s="51" t="n">
        <x:v>2939.525</x:v>
      </x:c>
      <x:c r="K6" s="51" t="n">
        <x:v>4028.518</x:v>
      </x:c>
      <x:c r="L6" s="52" t="n">
        <x:f>IFERROR(H6/G6-1,"")</x:f>
        <x:v>0.40151046146218095</x:v>
      </x:c>
      <x:c r="M6" s="52" t="n">
        <x:f>IFERROR(I6/H6-1,"")</x:f>
        <x:v>0.9982597679295291</x:v>
      </x:c>
      <x:c r="N6" s="52" t="n">
        <x:f>IFERROR(J6/I6-1,"")</x:f>
        <x:v>0.4536940923502071</x:v>
      </x:c>
      <x:c r="O6" s="52" t="n">
        <x:f>IFERROR(K6/J6-1,"")</x:f>
        <x:v>0.3704656364548693</x:v>
      </x:c>
      <x:c r="P6" s="52" t="n">
        <x:f>IFERROR((K6/G6)^(1/4)-1,"")</x:f>
        <x:v>0.5369062123882422</x:v>
      </x:c>
      <x:c r="Q6" s="51" t="n">
        <x:v>1690.673</x:v>
      </x:c>
      <x:c r="R6" s="52" t="n">
        <x:f>IFERROR(Q6/K6,"")</x:f>
        <x:v>0.4196761687548622</x:v>
      </x:c>
      <x:c r="S6" s="53" t="n">
        <x:v>45013</x:v>
      </x:c>
      <x:c r="T6" s="50" t="str">
        <x:v>local_price_first_trade</x:v>
      </x:c>
      <x:c r="U6" s="50" t="str">
        <x:v>鴨林広軌</x:v>
      </x:c>
      <x:c r="V6" s="54" t="n">
        <x:v>0.3579</x:v>
      </x:c>
      <x:c r="W6" s="50" t="str">
        <x:v>鴨林 広軌 / 佐海 文隆</x:v>
      </x:c>
      <x:c r="X6" s="50" t="b">
        <x:f>AND(COUNT(L6:O6)=4,L6&gt;='設定'!$B$6,M6&gt;='設定'!$B$6,N6&gt;='設定'!$B$6,O6&gt;='設定'!$B$6)</x:f>
        <x:v>1</x:v>
      </x:c>
      <x:c r="Y6" s="50" t="b">
        <x:f>AND(COUNT(G6:K6)=5,P6&gt;='設定'!$B$7)</x:f>
        <x:v>1</x:v>
      </x:c>
      <x:c r="Z6" s="50" t="b">
        <x:f>AND(ISNUMBER(R6),R6&gt;='設定'!$B$8)</x:f>
        <x:v>1</x:v>
      </x:c>
      <x:c r="AA6" s="50" t="b">
        <x:f>AND(ISNUMBER(S6),S6&gt;=DATE(YEAR('設定'!$B$10)-'設定'!$B$9,MONTH('設定'!$B$10),DAY('設定'!$B$10)))</x:f>
        <x:v>1</x:v>
      </x:c>
      <x:c r="AB6" s="55" t="b">
        <x:v>1</x:v>
      </x:c>
      <x:c r="AC6" s="55" t="b">
        <x:v>1</x:v>
      </x:c>
      <x:c r="AD6" s="50" t="n">
        <x:f>IF(X6,1,0)+IF(Z6,1,0)+IF(AA6,1,0)+IF(AB6,1,0)</x:f>
        <x:v>4</x:v>
      </x:c>
      <x:c r="AE6" s="50" t="n">
        <x:f>IF(Y6,1,0)+IF(Z6,1,0)+IF(AA6,1,0)+IF(AB6,1,0)</x:f>
        <x:v>4</x:v>
      </x:c>
      <x:c r="AF6" s="50" t="n">
        <x:f>IF(Y6,1,0)+IF(Z6,1,0)+IF(AA6,1,0)+IF(AC6,1,0)</x:f>
        <x:v>4</x:v>
      </x:c>
      <x:c r="AG6" s="53" t="n">
        <x:v>45013</x:v>
      </x:c>
      <x:c r="AH6" s="50" t="str">
        <x:v>S100WRNQ</x:v>
      </x:c>
      <x:c r="AI6" s="50" t="str">
        <x:v>NetSalesSummaryOfBusinessResults</x:v>
      </x:c>
      <x:c r="AJ6" s="50" t="str">
        <x:v>OperatingIncome</x:v>
      </x:c>
      <x:c r="AK6" s="53" t="n">
        <x:v>45838</x:v>
      </x:c>
      <x:c r="AL6" s="50" t="str">
        <x:v>365/365/365/366/365</x:v>
      </x:c>
      <x:c r="AM6" s="51" t="n">
        <x:v>6439380</x:v>
      </x:c>
      <x:c r="AN6" s="51" t="n">
        <x:v>3800</x:v>
      </x:c>
      <x:c r="AO6" s="51" t="n">
        <x:f>IFERROR(AM6*AN6,"")</x:f>
        <x:v>24469644000</x:v>
      </x:c>
      <x:c r="AP6" s="56" t="n">
        <x:f>IFERROR(AO6/(K6*1000000),"")</x:f>
        <x:v>6.074105663670859</x:v>
      </x:c>
      <x:c r="AQ6" s="57" t="n">
        <x:v>146848533.33333334</x:v>
      </x:c>
      <x:c r="AR6" s="52" t="n">
        <x:v>0.7170420040895795</x:v>
      </x:c>
      <x:c r="AS6" s="52" t="n">
        <x:v>-0.6744736842105263</x:v>
      </x:c>
      <x:c r="AT6" s="55" t="b">
        <x:v>1</x:v>
      </x:c>
      <x:c r="AU6" s="50"/>
      <x:c r="AV6" s="58" t="n">
        <x:v>-0.0429279012915882</x:v>
      </x:c>
      <x:c r="AW6" s="50" t="n">
        <x:v>2219</x:v>
      </x:c>
      <x:c r="AX6" s="50" t="str">
        <x:v>Transformation Moat</x:v>
      </x:c>
      <x:c r="AY6" s="50" t="str">
        <x:v>年率ボラティリティ60%以上 / ローカル5年最大下落率-60%以下</x:v>
      </x:c>
      <x:c r="AZ6" s="59" t="str">
        <x:v>2025-09-26 16:45</x:v>
      </x:c>
      <x:c r="BA6" s="53" t="n">
        <x:v>44986</x:v>
      </x:c>
      <x:c r="BB6" s="50" t="str">
        <x:v>鴨林 広軌</x:v>
      </x:c>
      <x:c r="BC6" s="50"/>
      <x:c r="BD6" s="50"/>
    </x:row>
    <x:row r="7">
      <x:c r="A7" s="50" t="n">
        <x:v>6</x:v>
      </x:c>
      <x:c r="B7" s="50" t="str">
        <x:v>5588</x:v>
      </x:c>
      <x:c r="C7" s="50" t="str">
        <x:v>5588.T</x:v>
      </x:c>
      <x:c r="D7" s="50" t="str">
        <x:v>Fast Accounting Co.,Ltd.</x:v>
      </x:c>
      <x:c r="E7" s="50" t="str">
        <x:v>Growth Market(Domestic)</x:v>
      </x:c>
      <x:c r="F7" s="50" t="str">
        <x:v>Information &amp; Communication</x:v>
      </x:c>
      <x:c r="G7" s="51" t="n">
        <x:v>460.98</x:v>
      </x:c>
      <x:c r="H7" s="51" t="n">
        <x:v>785.533</x:v>
      </x:c>
      <x:c r="I7" s="51" t="n">
        <x:v>1232.393</x:v>
      </x:c>
      <x:c r="J7" s="51" t="n">
        <x:v>1707.072</x:v>
      </x:c>
      <x:c r="K7" s="51" t="n">
        <x:v>2369.766</x:v>
      </x:c>
      <x:c r="L7" s="52" t="n">
        <x:f>IFERROR(H7/G7-1,"")</x:f>
        <x:v>0.7040500672480368</x:v>
      </x:c>
      <x:c r="M7" s="52" t="n">
        <x:f>IFERROR(I7/H7-1,"")</x:f>
        <x:v>0.5688621611058988</x:v>
      </x:c>
      <x:c r="N7" s="52" t="n">
        <x:f>IFERROR(J7/I7-1,"")</x:f>
        <x:v>0.3851685298439702</x:v>
      </x:c>
      <x:c r="O7" s="52" t="n">
        <x:f>IFERROR(K7/J7-1,"")</x:f>
        <x:v>0.38820506692160617</x:v>
      </x:c>
      <x:c r="P7" s="52" t="n">
        <x:f>IFERROR((K7/G7)^(1/4)-1,"")</x:f>
        <x:v>0.5057603088526619</x:v>
      </x:c>
      <x:c r="Q7" s="51" t="n">
        <x:v>293.256</x:v>
      </x:c>
      <x:c r="R7" s="52" t="n">
        <x:f>IFERROR(Q7/K7,"")</x:f>
        <x:v>0.12374892710925887</x:v>
      </x:c>
      <x:c r="S7" s="53" t="n">
        <x:v>45191</x:v>
      </x:c>
      <x:c r="T7" s="50" t="str">
        <x:v>local_price_first_trade</x:v>
      </x:c>
      <x:c r="U7" s="50" t="str">
        <x:v>森 啓太郎</x:v>
      </x:c>
      <x:c r="V7" s="54" t="n">
        <x:v>0.2305</x:v>
      </x:c>
      <x:c r="W7" s="50" t="str">
        <x:v>森 啓太郎</x:v>
      </x:c>
      <x:c r="X7" s="50" t="b">
        <x:f>AND(COUNT(L7:O7)=4,L7&gt;='設定'!$B$6,M7&gt;='設定'!$B$6,N7&gt;='設定'!$B$6,O7&gt;='設定'!$B$6)</x:f>
        <x:v>1</x:v>
      </x:c>
      <x:c r="Y7" s="50" t="b">
        <x:f>AND(COUNT(G7:K7)=5,P7&gt;='設定'!$B$7)</x:f>
        <x:v>1</x:v>
      </x:c>
      <x:c r="Z7" s="50" t="b">
        <x:f>AND(ISNUMBER(R7),R7&gt;='設定'!$B$8)</x:f>
        <x:v>1</x:v>
      </x:c>
      <x:c r="AA7" s="50" t="b">
        <x:f>AND(ISNUMBER(S7),S7&gt;=DATE(YEAR('設定'!$B$10)-'設定'!$B$9,MONTH('設定'!$B$10),DAY('設定'!$B$10)))</x:f>
        <x:v>1</x:v>
      </x:c>
      <x:c r="AB7" s="55" t="b">
        <x:v>1</x:v>
      </x:c>
      <x:c r="AC7" s="55" t="b">
        <x:v>1</x:v>
      </x:c>
      <x:c r="AD7" s="50" t="n">
        <x:f>IF(X7,1,0)+IF(Z7,1,0)+IF(AA7,1,0)+IF(AB7,1,0)</x:f>
        <x:v>4</x:v>
      </x:c>
      <x:c r="AE7" s="50" t="n">
        <x:f>IF(Y7,1,0)+IF(Z7,1,0)+IF(AA7,1,0)+IF(AB7,1,0)</x:f>
        <x:v>4</x:v>
      </x:c>
      <x:c r="AF7" s="50" t="n">
        <x:f>IF(Y7,1,0)+IF(Z7,1,0)+IF(AA7,1,0)+IF(AC7,1,0)</x:f>
        <x:v>4</x:v>
      </x:c>
      <x:c r="AG7" s="53" t="n">
        <x:v>45191</x:v>
      </x:c>
      <x:c r="AH7" s="50" t="str">
        <x:v>S100XUQ2</x:v>
      </x:c>
      <x:c r="AI7" s="50" t="str">
        <x:v>NetSalesSummaryOfBusinessResults</x:v>
      </x:c>
      <x:c r="AJ7" s="50" t="str">
        <x:v>OperatingIncome</x:v>
      </x:c>
      <x:c r="AK7" s="53" t="n">
        <x:v>46022</x:v>
      </x:c>
      <x:c r="AL7" s="50" t="str">
        <x:v>365/365/365/366/365</x:v>
      </x:c>
      <x:c r="AM7" s="51" t="n">
        <x:v>11216020</x:v>
      </x:c>
      <x:c r="AN7" s="51" t="n">
        <x:v>710</x:v>
      </x:c>
      <x:c r="AO7" s="51" t="n">
        <x:f>IFERROR(AM7*AN7,"")</x:f>
        <x:v>7963374200</x:v>
      </x:c>
      <x:c r="AP7" s="56" t="n">
        <x:f>IFERROR(AO7/(K7*1000000),"")</x:f>
        <x:v>3.3604052889610196</x:v>
      </x:c>
      <x:c r="AQ7" s="57" t="n">
        <x:v>53092893.333333336</x:v>
      </x:c>
      <x:c r="AR7" s="52" t="n">
        <x:v>0.6936560201929398</x:v>
      </x:c>
      <x:c r="AS7" s="52" t="n">
        <x:v>-0.6507913873243008</x:v>
      </x:c>
      <x:c r="AT7" s="55" t="b">
        <x:v>1</x:v>
      </x:c>
      <x:c r="AU7" s="50"/>
      <x:c r="AV7" s="58" t="n">
        <x:v>-0.2108459981946863</x:v>
      </x:c>
      <x:c r="AW7" s="50" t="n">
        <x:v>3065</x:v>
      </x:c>
      <x:c r="AX7" s="50" t="str">
        <x:v>Transformation Moat</x:v>
      </x:c>
      <x:c r="AY7" s="50" t="str">
        <x:v>年率ボラティリティ60%以上 / ローカル5年最大下落率-60%以下</x:v>
      </x:c>
      <x:c r="AZ7" s="59" t="str">
        <x:v>2026-03-27 09:07</x:v>
      </x:c>
      <x:c r="BA7" s="53" t="n">
        <x:v>45170</x:v>
      </x:c>
      <x:c r="BB7" s="50" t="str">
        <x:v>森 啓太郎</x:v>
      </x:c>
      <x:c r="BC7" s="50"/>
      <x:c r="BD7" s="50"/>
    </x:row>
    <x:row r="8">
      <x:c r="A8" s="50" t="n">
        <x:v>7</x:v>
      </x:c>
      <x:c r="B8" s="50" t="str">
        <x:v>9337</x:v>
      </x:c>
      <x:c r="C8" s="50" t="str">
        <x:v>9337.T</x:v>
      </x:c>
      <x:c r="D8" s="50" t="str">
        <x:v>toridori Inc.</x:v>
      </x:c>
      <x:c r="E8" s="50" t="str">
        <x:v>Growth Market(Domestic)</x:v>
      </x:c>
      <x:c r="F8" s="50" t="str">
        <x:v>Services</x:v>
      </x:c>
      <x:c r="G8" s="51" t="n">
        <x:v>1057.864</x:v>
      </x:c>
      <x:c r="H8" s="51" t="n">
        <x:v>2054.814</x:v>
      </x:c>
      <x:c r="I8" s="51" t="n">
        <x:v>3222.096</x:v>
      </x:c>
      <x:c r="J8" s="51" t="n">
        <x:v>4273.709</x:v>
      </x:c>
      <x:c r="K8" s="51" t="n">
        <x:v>5372.804</x:v>
      </x:c>
      <x:c r="L8" s="52" t="n">
        <x:f>IFERROR(H8/G8-1,"")</x:f>
        <x:v>0.9424179289587318</x:v>
      </x:c>
      <x:c r="M8" s="52" t="n">
        <x:f>IFERROR(I8/H8-1,"")</x:f>
        <x:v>0.5680718546788177</x:v>
      </x:c>
      <x:c r="N8" s="52" t="n">
        <x:f>IFERROR(J8/I8-1,"")</x:f>
        <x:v>0.32637544008620467</x:v>
      </x:c>
      <x:c r="O8" s="52" t="n">
        <x:f>IFERROR(K8/J8-1,"")</x:f>
        <x:v>0.25717590973086857</x:v>
      </x:c>
      <x:c r="P8" s="52" t="n">
        <x:f>IFERROR((K8/G8)^(1/4)-1,"")</x:f>
        <x:v>0.5012146362183578</x:v>
      </x:c>
      <x:c r="Q8" s="51" t="n">
        <x:v>707.758</x:v>
      </x:c>
      <x:c r="R8" s="52" t="n">
        <x:f>IFERROR(Q8/K8,"")</x:f>
        <x:v>0.1317297262286136</x:v>
      </x:c>
      <x:c r="S8" s="53" t="n">
        <x:v>44914</x:v>
      </x:c>
      <x:c r="T8" s="50" t="str">
        <x:v>local_price_first_trade</x:v>
      </x:c>
      <x:c r="U8" s="50" t="str">
        <x:v>中山 貴之</x:v>
      </x:c>
      <x:c r="V8" s="54" t="n">
        <x:v>0.3139</x:v>
      </x:c>
      <x:c r="W8" s="50" t="str">
        <x:v>中山 貴之</x:v>
      </x:c>
      <x:c r="X8" s="50" t="b">
        <x:f>AND(COUNT(L8:O8)=4,L8&gt;='設定'!$B$6,M8&gt;='設定'!$B$6,N8&gt;='設定'!$B$6,O8&gt;='設定'!$B$6)</x:f>
        <x:v>1</x:v>
      </x:c>
      <x:c r="Y8" s="50" t="b">
        <x:f>AND(COUNT(G8:K8)=5,P8&gt;='設定'!$B$7)</x:f>
        <x:v>1</x:v>
      </x:c>
      <x:c r="Z8" s="50" t="b">
        <x:f>AND(ISNUMBER(R8),R8&gt;='設定'!$B$8)</x:f>
        <x:v>1</x:v>
      </x:c>
      <x:c r="AA8" s="50" t="b">
        <x:f>AND(ISNUMBER(S8),S8&gt;=DATE(YEAR('設定'!$B$10)-'設定'!$B$9,MONTH('設定'!$B$10),DAY('設定'!$B$10)))</x:f>
        <x:v>1</x:v>
      </x:c>
      <x:c r="AB8" s="55" t="b">
        <x:v>1</x:v>
      </x:c>
      <x:c r="AC8" s="55" t="b">
        <x:v>1</x:v>
      </x:c>
      <x:c r="AD8" s="50" t="n">
        <x:f>IF(X8,1,0)+IF(Z8,1,0)+IF(AA8,1,0)+IF(AB8,1,0)</x:f>
        <x:v>4</x:v>
      </x:c>
      <x:c r="AE8" s="50" t="n">
        <x:f>IF(Y8,1,0)+IF(Z8,1,0)+IF(AA8,1,0)+IF(AB8,1,0)</x:f>
        <x:v>4</x:v>
      </x:c>
      <x:c r="AF8" s="50" t="n">
        <x:f>IF(Y8,1,0)+IF(Z8,1,0)+IF(AA8,1,0)+IF(AC8,1,0)</x:f>
        <x:v>4</x:v>
      </x:c>
      <x:c r="AG8" s="53" t="n">
        <x:v>44914</x:v>
      </x:c>
      <x:c r="AH8" s="50" t="str">
        <x:v>S100XQKR</x:v>
      </x:c>
      <x:c r="AI8" s="50" t="str">
        <x:v>NetSalesSummaryOfBusinessResults</x:v>
      </x:c>
      <x:c r="AJ8" s="50" t="str">
        <x:v>OperatingIncome</x:v>
      </x:c>
      <x:c r="AK8" s="53" t="n">
        <x:v>46022</x:v>
      </x:c>
      <x:c r="AL8" s="50" t="str">
        <x:v>365/365/365/366/365</x:v>
      </x:c>
      <x:c r="AM8" s="51" t="n">
        <x:v>3300000</x:v>
      </x:c>
      <x:c r="AN8" s="51" t="n">
        <x:v>1645</x:v>
      </x:c>
      <x:c r="AO8" s="51" t="n">
        <x:f>IFERROR(AM8*AN8,"")</x:f>
        <x:v>5428500000</x:v>
      </x:c>
      <x:c r="AP8" s="56" t="n">
        <x:f>IFERROR(AO8/(K8*1000000),"")</x:f>
        <x:v>1.0103662817404098</x:v>
      </x:c>
      <x:c r="AQ8" s="57" t="n">
        <x:v>63380933.333333336</x:v>
      </x:c>
      <x:c r="AR8" s="52" t="n">
        <x:v>0.6230133695611892</x:v>
      </x:c>
      <x:c r="AS8" s="52" t="n">
        <x:v>-0.6591549295774648</x:v>
      </x:c>
      <x:c r="AT8" s="55" t="b">
        <x:v>1</x:v>
      </x:c>
      <x:c r="AU8" s="50"/>
      <x:c r="AV8" s="58" t="n">
        <x:v>-0.1204632168335504</x:v>
      </x:c>
      <x:c r="AW8" s="50" t="n">
        <x:v>2711</x:v>
      </x:c>
      <x:c r="AX8" s="50" t="str">
        <x:v>Transformation Moat</x:v>
      </x:c>
      <x:c r="AY8" s="50" t="str">
        <x:v>年率ボラティリティ60%以上 / ローカル5年最大下落率-60%以下</x:v>
      </x:c>
      <x:c r="AZ8" s="59" t="str">
        <x:v>2026-03-18 12:19</x:v>
      </x:c>
      <x:c r="BA8" s="53" t="n">
        <x:v>44896</x:v>
      </x:c>
      <x:c r="BB8" s="50" t="str">
        <x:v>中山 貴之</x:v>
      </x:c>
      <x:c r="BC8" s="50"/>
      <x:c r="BD8" s="50"/>
    </x:row>
    <x:row r="9">
      <x:c r="A9" s="50" t="n">
        <x:v>8</x:v>
      </x:c>
      <x:c r="B9" s="50" t="str">
        <x:v>5136</x:v>
      </x:c>
      <x:c r="C9" s="50" t="str">
        <x:v>5136.T</x:v>
      </x:c>
      <x:c r="D9" s="50" t="str">
        <x:v>tripla Co.,Ltd.</x:v>
      </x:c>
      <x:c r="E9" s="50" t="str">
        <x:v>Growth Market(Domestic)</x:v>
      </x:c>
      <x:c r="F9" s="50" t="str">
        <x:v>Information &amp; Communication</x:v>
      </x:c>
      <x:c r="G9" s="51" t="n">
        <x:v>506.037</x:v>
      </x:c>
      <x:c r="H9" s="51" t="n">
        <x:v>817.791</x:v>
      </x:c>
      <x:c r="I9" s="51" t="n">
        <x:v>1176.209</x:v>
      </x:c>
      <x:c r="J9" s="51" t="n">
        <x:v>1639.787</x:v>
      </x:c>
      <x:c r="K9" s="51" t="n">
        <x:v>2150.33</x:v>
      </x:c>
      <x:c r="L9" s="52" t="n">
        <x:f>IFERROR(H9/G9-1,"")</x:f>
        <x:v>0.6160695759400994</x:v>
      </x:c>
      <x:c r="M9" s="52" t="n">
        <x:f>IFERROR(I9/H9-1,"")</x:f>
        <x:v>0.43827579418213203</x:v>
      </x:c>
      <x:c r="N9" s="52" t="n">
        <x:f>IFERROR(J9/I9-1,"")</x:f>
        <x:v>0.3941289345686012</x:v>
      </x:c>
      <x:c r="O9" s="52" t="n">
        <x:f>IFERROR(K9/J9-1,"")</x:f>
        <x:v>0.3113471444766911</x:v>
      </x:c>
      <x:c r="P9" s="52" t="n">
        <x:f>IFERROR((K9/G9)^(1/4)-1,"")</x:f>
        <x:v>0.4357562331508713</x:v>
      </x:c>
      <x:c r="Q9" s="51" t="n">
        <x:v>533.942</x:v>
      </x:c>
      <x:c r="R9" s="52" t="n">
        <x:f>IFERROR(Q9/K9,"")</x:f>
        <x:v>0.2483070040412402</x:v>
      </x:c>
      <x:c r="S9" s="53" t="n">
        <x:v>44890</x:v>
      </x:c>
      <x:c r="T9" s="50" t="str">
        <x:v>local_price_first_trade</x:v>
      </x:c>
      <x:c r="U9" s="50" t="str">
        <x:v>鳥生 格</x:v>
      </x:c>
      <x:c r="V9" s="54" t="n">
        <x:v>0.192</x:v>
      </x:c>
      <x:c r="W9" s="50" t="str">
        <x:v>高橋 和久 / 鳥生 格</x:v>
      </x:c>
      <x:c r="X9" s="50" t="b">
        <x:f>AND(COUNT(L9:O9)=4,L9&gt;='設定'!$B$6,M9&gt;='設定'!$B$6,N9&gt;='設定'!$B$6,O9&gt;='設定'!$B$6)</x:f>
        <x:v>1</x:v>
      </x:c>
      <x:c r="Y9" s="50" t="b">
        <x:f>AND(COUNT(G9:K9)=5,P9&gt;='設定'!$B$7)</x:f>
        <x:v>1</x:v>
      </x:c>
      <x:c r="Z9" s="50" t="b">
        <x:f>AND(ISNUMBER(R9),R9&gt;='設定'!$B$8)</x:f>
        <x:v>1</x:v>
      </x:c>
      <x:c r="AA9" s="50" t="b">
        <x:f>AND(ISNUMBER(S9),S9&gt;=DATE(YEAR('設定'!$B$10)-'設定'!$B$9,MONTH('設定'!$B$10),DAY('設定'!$B$10)))</x:f>
        <x:v>1</x:v>
      </x:c>
      <x:c r="AB9" s="55" t="b">
        <x:v>1</x:v>
      </x:c>
      <x:c r="AC9" s="55" t="b">
        <x:v>1</x:v>
      </x:c>
      <x:c r="AD9" s="50" t="n">
        <x:f>IF(X9,1,0)+IF(Z9,1,0)+IF(AA9,1,0)+IF(AB9,1,0)</x:f>
        <x:v>4</x:v>
      </x:c>
      <x:c r="AE9" s="50" t="n">
        <x:f>IF(Y9,1,0)+IF(Z9,1,0)+IF(AA9,1,0)+IF(AB9,1,0)</x:f>
        <x:v>4</x:v>
      </x:c>
      <x:c r="AF9" s="50" t="n">
        <x:f>IF(Y9,1,0)+IF(Z9,1,0)+IF(AA9,1,0)+IF(AC9,1,0)</x:f>
        <x:v>4</x:v>
      </x:c>
      <x:c r="AG9" s="53" t="n">
        <x:v>44890</x:v>
      </x:c>
      <x:c r="AH9" s="50" t="str">
        <x:v>S100XH92</x:v>
      </x:c>
      <x:c r="AI9" s="50" t="str">
        <x:v>OperatingRevenue1SummaryOfBusinessResults</x:v>
      </x:c>
      <x:c r="AJ9" s="50" t="str">
        <x:v>OperatingIncome</x:v>
      </x:c>
      <x:c r="AK9" s="53" t="n">
        <x:v>45961</x:v>
      </x:c>
      <x:c r="AL9" s="50" t="str">
        <x:v>365/365/365/366/365</x:v>
      </x:c>
      <x:c r="AM9" s="51" t="n">
        <x:v>5912462</x:v>
      </x:c>
      <x:c r="AN9" s="51" t="n">
        <x:v>1519</x:v>
      </x:c>
      <x:c r="AO9" s="51" t="n">
        <x:f>IFERROR(AM9*AN9,"")</x:f>
        <x:v>8981029778</x:v>
      </x:c>
      <x:c r="AP9" s="56" t="n">
        <x:f>IFERROR(AO9/(K9*1000000),"")</x:f>
        <x:v>4.176582095771347</x:v>
      </x:c>
      <x:c r="AQ9" s="57" t="n">
        <x:v>102201441.66666669</x:v>
      </x:c>
      <x:c r="AR9" s="52" t="n">
        <x:v>0.6412150350324344</x:v>
      </x:c>
      <x:c r="AS9" s="52" t="n">
        <x:v>-0.6645468998410176</x:v>
      </x:c>
      <x:c r="AT9" s="55" t="b">
        <x:v>0</x:v>
      </x:c>
      <x:c r="AU9" s="50" t="str">
        <x:v>excessive_leverage;other_data_quality_issue</x:v>
      </x:c>
      <x:c r="AV9" s="58" t="n">
        <x:v>0.044384295649172</x:v>
      </x:c>
      <x:c r="AW9" s="50" t="n">
        <x:v>1549</x:v>
      </x:c>
      <x:c r="AX9" s="50" t="str">
        <x:v>Core Moat</x:v>
      </x:c>
      <x:c r="AY9" s="50" t="str">
        <x:v>既存適格性フィルター不通過: excessive_leverage;other_data_quality_issue / 年率ボラティリティ60%以上 / ローカル5年最大下落率-60%以下</x:v>
      </x:c>
      <x:c r="AZ9" s="59" t="str">
        <x:v>2026-01-26 15:39</x:v>
      </x:c>
      <x:c r="BA9" s="53" t="n">
        <x:v>44866</x:v>
      </x:c>
      <x:c r="BB9" s="50" t="str">
        <x:v>鳥生 格</x:v>
      </x:c>
      <x:c r="BC9" s="50"/>
      <x:c r="BD9" s="50"/>
    </x:row>
    <x:row r="10">
      <x:c r="A10" s="50" t="n">
        <x:v>9</x:v>
      </x:c>
      <x:c r="B10" s="50" t="str">
        <x:v>5575</x:v>
      </x:c>
      <x:c r="C10" s="50" t="str">
        <x:v>5575.T</x:v>
      </x:c>
      <x:c r="D10" s="50" t="str">
        <x:v>Globee Inc.</x:v>
      </x:c>
      <x:c r="E10" s="50" t="str">
        <x:v>Growth Market(Domestic)</x:v>
      </x:c>
      <x:c r="F10" s="50" t="str">
        <x:v>Information &amp; Communication</x:v>
      </x:c>
      <x:c r="G10" s="51" t="n">
        <x:v>411.429</x:v>
      </x:c>
      <x:c r="H10" s="51" t="n">
        <x:v>709.387</x:v>
      </x:c>
      <x:c r="I10" s="51" t="n">
        <x:v>947.668</x:v>
      </x:c>
      <x:c r="J10" s="51" t="n">
        <x:v>1288.764</x:v>
      </x:c>
      <x:c r="K10" s="51" t="n">
        <x:v>1637.523</x:v>
      </x:c>
      <x:c r="L10" s="52" t="n">
        <x:f>IFERROR(H10/G10-1,"")</x:f>
        <x:v>0.724202717844391</x:v>
      </x:c>
      <x:c r="M10" s="52" t="n">
        <x:f>IFERROR(I10/H10-1,"")</x:f>
        <x:v>0.3358970491424287</x:v>
      </x:c>
      <x:c r="N10" s="52" t="n">
        <x:f>IFERROR(J10/I10-1,"")</x:f>
        <x:v>0.3599319592937611</x:v>
      </x:c>
      <x:c r="O10" s="52" t="n">
        <x:f>IFERROR(K10/J10-1,"")</x:f>
        <x:v>0.27061510098047425</x:v>
      </x:c>
      <x:c r="P10" s="52" t="n">
        <x:f>IFERROR((K10/G10)^(1/4)-1,"")</x:f>
        <x:v>0.4124501436264463</x:v>
      </x:c>
      <x:c r="Q10" s="51" t="n">
        <x:v>411.481</x:v>
      </x:c>
      <x:c r="R10" s="52" t="n">
        <x:f>IFERROR(Q10/K10,"")</x:f>
        <x:v>0.2512825774050197</x:v>
      </x:c>
      <x:c r="S10" s="53" t="n">
        <x:v>45091</x:v>
      </x:c>
      <x:c r="T10" s="50" t="str">
        <x:v>local_price_first_trade</x:v>
      </x:c>
      <x:c r="U10" s="50" t="str">
        <x:v>幾嶋 研三郎</x:v>
      </x:c>
      <x:c r="V10" s="54" t="n">
        <x:v>0.6383</x:v>
      </x:c>
      <x:c r="W10" s="50" t="str">
        <x:v>幾嶋 研三郎</x:v>
      </x:c>
      <x:c r="X10" s="50" t="b">
        <x:f>AND(COUNT(L10:O10)=4,L10&gt;='設定'!$B$6,M10&gt;='設定'!$B$6,N10&gt;='設定'!$B$6,O10&gt;='設定'!$B$6)</x:f>
        <x:v>1</x:v>
      </x:c>
      <x:c r="Y10" s="50" t="b">
        <x:f>AND(COUNT(G10:K10)=5,P10&gt;='設定'!$B$7)</x:f>
        <x:v>1</x:v>
      </x:c>
      <x:c r="Z10" s="50" t="b">
        <x:f>AND(ISNUMBER(R10),R10&gt;='設定'!$B$8)</x:f>
        <x:v>1</x:v>
      </x:c>
      <x:c r="AA10" s="50" t="b">
        <x:f>AND(ISNUMBER(S10),S10&gt;=DATE(YEAR('設定'!$B$10)-'設定'!$B$9,MONTH('設定'!$B$10),DAY('設定'!$B$10)))</x:f>
        <x:v>1</x:v>
      </x:c>
      <x:c r="AB10" s="55" t="b">
        <x:v>1</x:v>
      </x:c>
      <x:c r="AC10" s="55" t="b">
        <x:v>1</x:v>
      </x:c>
      <x:c r="AD10" s="50" t="n">
        <x:f>IF(X10,1,0)+IF(Z10,1,0)+IF(AA10,1,0)+IF(AB10,1,0)</x:f>
        <x:v>4</x:v>
      </x:c>
      <x:c r="AE10" s="50" t="n">
        <x:f>IF(Y10,1,0)+IF(Z10,1,0)+IF(AA10,1,0)+IF(AB10,1,0)</x:f>
        <x:v>4</x:v>
      </x:c>
      <x:c r="AF10" s="50" t="n">
        <x:f>IF(Y10,1,0)+IF(Z10,1,0)+IF(AA10,1,0)+IF(AC10,1,0)</x:f>
        <x:v>4</x:v>
      </x:c>
      <x:c r="AG10" s="53" t="n">
        <x:v>45091</x:v>
      </x:c>
      <x:c r="AH10" s="50" t="str">
        <x:v>S100WL3G</x:v>
      </x:c>
      <x:c r="AI10" s="50" t="str">
        <x:v>NetSalesSummaryOfBusinessResults</x:v>
      </x:c>
      <x:c r="AJ10" s="50" t="str">
        <x:v>OperatingIncome</x:v>
      </x:c>
      <x:c r="AK10" s="53" t="n">
        <x:v>45808</x:v>
      </x:c>
      <x:c r="AL10" s="50" t="str">
        <x:v>365/365/365/366/365</x:v>
      </x:c>
      <x:c r="AM10" s="51" t="n">
        <x:v>5068159</x:v>
      </x:c>
      <x:c r="AN10" s="51" t="n">
        <x:v>679</x:v>
      </x:c>
      <x:c r="AO10" s="51" t="n">
        <x:f>IFERROR(AM10*AN10,"")</x:f>
        <x:v>3441279961</x:v>
      </x:c>
      <x:c r="AP10" s="56" t="n">
        <x:f>IFERROR(AO10/(K10*1000000),"")</x:f>
        <x:v>2.1015154968815706</x:v>
      </x:c>
      <x:c r="AQ10" s="57" t="n">
        <x:v>11768880</x:v>
      </x:c>
      <x:c r="AR10" s="52" t="n">
        <x:v>0.6250296430265839</x:v>
      </x:c>
      <x:c r="AS10" s="52" t="n">
        <x:v>-0.85175</x:v>
      </x:c>
      <x:c r="AT10" s="55" t="b">
        <x:v>0</x:v>
      </x:c>
      <x:c r="AU10" s="50" t="str">
        <x:v>low_liquidity</x:v>
      </x:c>
      <x:c r="AV10" s="58" t="n">
        <x:v>-0.0735692726732853</x:v>
      </x:c>
      <x:c r="AW10" s="50" t="n">
        <x:v>2426</x:v>
      </x:c>
      <x:c r="AX10" s="50" t="str">
        <x:v>Transformation Moat</x:v>
      </x:c>
      <x:c r="AY10" s="50" t="str">
        <x:v>既存適格性フィルター不通過: low_liquidity / 60日平均売買代金2,000万円未満 / 年率ボラティリティ60%以上 / ローカル5年最大下落率-60%以下</x:v>
      </x:c>
      <x:c r="AZ10" s="59" t="str">
        <x:v>2025-08-25 15:30</x:v>
      </x:c>
      <x:c r="BA10" s="53" t="n">
        <x:v>45078</x:v>
      </x:c>
      <x:c r="BB10" s="50" t="str">
        <x:v>幾嶋 研三郎</x:v>
      </x:c>
      <x:c r="BC10" s="50"/>
      <x:c r="BD10" s="50"/>
    </x:row>
    <x:row r="11">
      <x:c r="A11" s="50" t="n">
        <x:v>10</x:v>
      </x:c>
      <x:c r="B11" s="50" t="str">
        <x:v>4377</x:v>
      </x:c>
      <x:c r="C11" s="50" t="str">
        <x:v>4377.T</x:v>
      </x:c>
      <x:c r="D11" s="50" t="str">
        <x:v>ONE CAREER Inc.</x:v>
      </x:c>
      <x:c r="E11" s="50" t="str">
        <x:v>Growth Market(Domestic)</x:v>
      </x:c>
      <x:c r="F11" s="50" t="str">
        <x:v>Information &amp; Communication</x:v>
      </x:c>
      <x:c r="G11" s="51" t="n">
        <x:v>1951.617</x:v>
      </x:c>
      <x:c r="H11" s="51" t="n">
        <x:v>2839.721</x:v>
      </x:c>
      <x:c r="I11" s="51" t="n">
        <x:v>3970.292</x:v>
      </x:c>
      <x:c r="J11" s="51" t="n">
        <x:v>5401.367</x:v>
      </x:c>
      <x:c r="K11" s="51" t="n">
        <x:v>7576.83</x:v>
      </x:c>
      <x:c r="L11" s="52" t="n">
        <x:f>IFERROR(H11/G11-1,"")</x:f>
        <x:v>0.45506059846783464</x:v>
      </x:c>
      <x:c r="M11" s="52" t="n">
        <x:f>IFERROR(I11/H11-1,"")</x:f>
        <x:v>0.3981274921022171</x:v>
      </x:c>
      <x:c r="N11" s="52" t="n">
        <x:f>IFERROR(J11/I11-1,"")</x:f>
        <x:v>0.3604457808141064</x:v>
      </x:c>
      <x:c r="O11" s="52" t="n">
        <x:f>IFERROR(K11/J11-1,"")</x:f>
        <x:v>0.40276156017541487</x:v>
      </x:c>
      <x:c r="P11" s="52" t="n">
        <x:f>IFERROR((K11/G11)^(1/4)-1,"")</x:f>
        <x:v>0.40369656670192144</x:v>
      </x:c>
      <x:c r="Q11" s="51" t="n">
        <x:v>2132.008</x:v>
      </x:c>
      <x:c r="R11" s="52" t="n">
        <x:f>IFERROR(Q11/K11,"")</x:f>
        <x:v>0.28138522310781683</x:v>
      </x:c>
      <x:c r="S11" s="53" t="n">
        <x:v>44476</x:v>
      </x:c>
      <x:c r="T11" s="50" t="str">
        <x:v>local_price_first_trade</x:v>
      </x:c>
      <x:c r="U11" s="50" t="str">
        <x:v>宮下 尚之</x:v>
      </x:c>
      <x:c r="V11" s="54" t="n">
        <x:v>0.5607</x:v>
      </x:c>
      <x:c r="W11" s="50" t="str">
        <x:v>宮下 尚之 / 長澤 有紘</x:v>
      </x:c>
      <x:c r="X11" s="50" t="b">
        <x:f>AND(COUNT(L11:O11)=4,L11&gt;='設定'!$B$6,M11&gt;='設定'!$B$6,N11&gt;='設定'!$B$6,O11&gt;='設定'!$B$6)</x:f>
        <x:v>1</x:v>
      </x:c>
      <x:c r="Y11" s="50" t="b">
        <x:f>AND(COUNT(G11:K11)=5,P11&gt;='設定'!$B$7)</x:f>
        <x:v>1</x:v>
      </x:c>
      <x:c r="Z11" s="50" t="b">
        <x:f>AND(ISNUMBER(R11),R11&gt;='設定'!$B$8)</x:f>
        <x:v>1</x:v>
      </x:c>
      <x:c r="AA11" s="50" t="b">
        <x:f>AND(ISNUMBER(S11),S11&gt;=DATE(YEAR('設定'!$B$10)-'設定'!$B$9,MONTH('設定'!$B$10),DAY('設定'!$B$10)))</x:f>
        <x:v>1</x:v>
      </x:c>
      <x:c r="AB11" s="55" t="b">
        <x:v>1</x:v>
      </x:c>
      <x:c r="AC11" s="55" t="b">
        <x:v>1</x:v>
      </x:c>
      <x:c r="AD11" s="50" t="n">
        <x:f>IF(X11,1,0)+IF(Z11,1,0)+IF(AA11,1,0)+IF(AB11,1,0)</x:f>
        <x:v>4</x:v>
      </x:c>
      <x:c r="AE11" s="50" t="n">
        <x:f>IF(Y11,1,0)+IF(Z11,1,0)+IF(AA11,1,0)+IF(AB11,1,0)</x:f>
        <x:v>4</x:v>
      </x:c>
      <x:c r="AF11" s="50" t="n">
        <x:f>IF(Y11,1,0)+IF(Z11,1,0)+IF(AA11,1,0)+IF(AC11,1,0)</x:f>
        <x:v>4</x:v>
      </x:c>
      <x:c r="AG11" s="53" t="n">
        <x:v>44476</x:v>
      </x:c>
      <x:c r="AH11" s="50" t="str">
        <x:v>S100XUP3</x:v>
      </x:c>
      <x:c r="AI11" s="50" t="str">
        <x:v>NetSalesSummaryOfBusinessResults</x:v>
      </x:c>
      <x:c r="AJ11" s="50" t="str">
        <x:v>OperatingIncome</x:v>
      </x:c>
      <x:c r="AK11" s="53" t="n">
        <x:v>46022</x:v>
      </x:c>
      <x:c r="AL11" s="50" t="str">
        <x:v>365/365/365/366/365</x:v>
      </x:c>
      <x:c r="AM11" s="51" t="n">
        <x:v>18345710</x:v>
      </x:c>
      <x:c r="AN11" s="51" t="n">
        <x:v>1904</x:v>
      </x:c>
      <x:c r="AO11" s="51" t="n">
        <x:f>IFERROR(AM11*AN11,"")</x:f>
        <x:v>34930231840</x:v>
      </x:c>
      <x:c r="AP11" s="56" t="n">
        <x:f>IFERROR(AO11/(K11*1000000),"")</x:f>
        <x:v>4.610137991745888</x:v>
      </x:c>
      <x:c r="AQ11" s="57" t="n">
        <x:v>183376095</x:v>
      </x:c>
      <x:c r="AR11" s="52" t="n">
        <x:v>0.5559944728141158</x:v>
      </x:c>
      <x:c r="AS11" s="52" t="n">
        <x:v>-0.4385861522702707</x:v>
      </x:c>
      <x:c r="AT11" s="55" t="b">
        <x:v>1</x:v>
      </x:c>
      <x:c r="AU11" s="50"/>
      <x:c r="AV11" s="58" t="n">
        <x:v>0.1429376124106884</x:v>
      </x:c>
      <x:c r="AW11" s="50" t="n">
        <x:v>983</x:v>
      </x:c>
      <x:c r="AX11" s="50" t="str">
        <x:v>Core Moat</x:v>
      </x:c>
      <x:c r="AY11" s="50" t="str">
        <x:v>目立つ機械的警告なし（定性確認は別途必要）</x:v>
      </x:c>
      <x:c r="AZ11" s="59" t="str">
        <x:v>2026-03-27 15:48</x:v>
      </x:c>
      <x:c r="BA11" s="53" t="n">
        <x:v>44470</x:v>
      </x:c>
      <x:c r="BB11" s="50" t="str">
        <x:v>宮下 尚之</x:v>
      </x:c>
      <x:c r="BC11" s="50"/>
      <x:c r="BD11" s="50"/>
    </x:row>
    <x:row r="12">
      <x:c r="A12" s="50" t="n">
        <x:v>11</x:v>
      </x:c>
      <x:c r="B12" s="50" t="str">
        <x:v>5134</x:v>
      </x:c>
      <x:c r="C12" s="50" t="str">
        <x:v>5134.T</x:v>
      </x:c>
      <x:c r="D12" s="50" t="str">
        <x:v>POPER Co.,Ltd.</x:v>
      </x:c>
      <x:c r="E12" s="50" t="str">
        <x:v>Growth Market(Domestic)</x:v>
      </x:c>
      <x:c r="F12" s="50" t="str">
        <x:v>Information &amp; Communication</x:v>
      </x:c>
      <x:c r="G12" s="51" t="n">
        <x:v>442.88</x:v>
      </x:c>
      <x:c r="H12" s="51" t="n">
        <x:v>665.331</x:v>
      </x:c>
      <x:c r="I12" s="51" t="n">
        <x:v>829.201</x:v>
      </x:c>
      <x:c r="J12" s="51" t="n">
        <x:v>1071.086</x:v>
      </x:c>
      <x:c r="K12" s="51" t="n">
        <x:v>1389.448</x:v>
      </x:c>
      <x:c r="L12" s="52" t="n">
        <x:f>IFERROR(H12/G12-1,"")</x:f>
        <x:v>0.5022827854046243</x:v>
      </x:c>
      <x:c r="M12" s="52" t="n">
        <x:f>IFERROR(I12/H12-1,"")</x:f>
        <x:v>0.24629845896253144</x:v>
      </x:c>
      <x:c r="N12" s="52" t="n">
        <x:f>IFERROR(J12/I12-1,"")</x:f>
        <x:v>0.2917085242299515</x:v>
      </x:c>
      <x:c r="O12" s="52" t="n">
        <x:f>IFERROR(K12/J12-1,"")</x:f>
        <x:v>0.2972329019331781</x:v>
      </x:c>
      <x:c r="P12" s="52" t="n">
        <x:f>IFERROR((K12/G12)^(1/4)-1,"")</x:f>
        <x:v>0.33088048632684686</x:v>
      </x:c>
      <x:c r="Q12" s="51" t="n">
        <x:v>174.426</x:v>
      </x:c>
      <x:c r="R12" s="52" t="n">
        <x:f>IFERROR(Q12/K12,"")</x:f>
        <x:v>0.12553618415370707</x:v>
      </x:c>
      <x:c r="S12" s="53" t="n">
        <x:v>44880</x:v>
      </x:c>
      <x:c r="T12" s="50" t="str">
        <x:v>local_price_first_trade</x:v>
      </x:c>
      <x:c r="U12" s="50" t="str">
        <x:v>栗原 慎吾</x:v>
      </x:c>
      <x:c r="V12" s="54" t="n">
        <x:v>0.2945</x:v>
      </x:c>
      <x:c r="W12" s="50" t="str">
        <x:v>栗原 慎吾</x:v>
      </x:c>
      <x:c r="X12" s="50" t="b">
        <x:f>AND(COUNT(L12:O12)=4,L12&gt;='設定'!$B$6,M12&gt;='設定'!$B$6,N12&gt;='設定'!$B$6,O12&gt;='設定'!$B$6)</x:f>
        <x:v>1</x:v>
      </x:c>
      <x:c r="Y12" s="50" t="b">
        <x:f>AND(COUNT(G12:K12)=5,P12&gt;='設定'!$B$7)</x:f>
        <x:v>1</x:v>
      </x:c>
      <x:c r="Z12" s="50" t="b">
        <x:f>AND(ISNUMBER(R12),R12&gt;='設定'!$B$8)</x:f>
        <x:v>1</x:v>
      </x:c>
      <x:c r="AA12" s="50" t="b">
        <x:f>AND(ISNUMBER(S12),S12&gt;=DATE(YEAR('設定'!$B$10)-'設定'!$B$9,MONTH('設定'!$B$10),DAY('設定'!$B$10)))</x:f>
        <x:v>1</x:v>
      </x:c>
      <x:c r="AB12" s="55" t="b">
        <x:v>1</x:v>
      </x:c>
      <x:c r="AC12" s="55" t="b">
        <x:v>1</x:v>
      </x:c>
      <x:c r="AD12" s="50" t="n">
        <x:f>IF(X12,1,0)+IF(Z12,1,0)+IF(AA12,1,0)+IF(AB12,1,0)</x:f>
        <x:v>4</x:v>
      </x:c>
      <x:c r="AE12" s="50" t="n">
        <x:f>IF(Y12,1,0)+IF(Z12,1,0)+IF(AA12,1,0)+IF(AB12,1,0)</x:f>
        <x:v>4</x:v>
      </x:c>
      <x:c r="AF12" s="50" t="n">
        <x:f>IF(Y12,1,0)+IF(Z12,1,0)+IF(AA12,1,0)+IF(AC12,1,0)</x:f>
        <x:v>4</x:v>
      </x:c>
      <x:c r="AG12" s="53" t="n">
        <x:v>44880</x:v>
      </x:c>
      <x:c r="AH12" s="50" t="str">
        <x:v>S100XH5R</x:v>
      </x:c>
      <x:c r="AI12" s="50" t="str">
        <x:v>NetSalesSummaryOfBusinessResults</x:v>
      </x:c>
      <x:c r="AJ12" s="50" t="str">
        <x:v>OperatingIncome</x:v>
      </x:c>
      <x:c r="AK12" s="53" t="n">
        <x:v>45961</x:v>
      </x:c>
      <x:c r="AL12" s="50" t="str">
        <x:v>365/365/365/366/365</x:v>
      </x:c>
      <x:c r="AM12" s="51" t="n">
        <x:v>3944576</x:v>
      </x:c>
      <x:c r="AN12" s="51" t="n">
        <x:v>488</x:v>
      </x:c>
      <x:c r="AO12" s="51" t="n">
        <x:f>IFERROR(AM12*AN12,"")</x:f>
        <x:v>1924953088</x:v>
      </x:c>
      <x:c r="AP12" s="56" t="n">
        <x:f>IFERROR(AO12/(K12*1000000),"")</x:f>
        <x:v>1.3854085133088825</x:v>
      </x:c>
      <x:c r="AQ12" s="57" t="n">
        <x:v>24268776.666666668</x:v>
      </x:c>
      <x:c r="AR12" s="52" t="n">
        <x:v>0.5486595255993243</x:v>
      </x:c>
      <x:c r="AS12" s="52" t="n">
        <x:v>-0.7004732927653821</x:v>
      </x:c>
      <x:c r="AT12" s="55" t="b">
        <x:v>1</x:v>
      </x:c>
      <x:c r="AU12" s="50"/>
      <x:c r="AV12" s="58" t="n">
        <x:v>-0.081496153608702</x:v>
      </x:c>
      <x:c r="AW12" s="50" t="n">
        <x:v>2485</x:v>
      </x:c>
      <x:c r="AX12" s="50" t="str">
        <x:v>Transformation Moat</x:v>
      </x:c>
      <x:c r="AY12" s="50" t="str">
        <x:v>ローカル5年最大下落率-60%以下</x:v>
      </x:c>
      <x:c r="AZ12" s="59" t="str">
        <x:v>2026-01-26 15:30</x:v>
      </x:c>
      <x:c r="BA12" s="53" t="n">
        <x:v>44866</x:v>
      </x:c>
      <x:c r="BB12" s="50" t="str">
        <x:v>栗原 慎吾</x:v>
      </x:c>
      <x:c r="BC12" s="50"/>
      <x:c r="BD12" s="50"/>
    </x:row>
    <x:row r="13">
      <x:c r="A13" s="50" t="n">
        <x:v>12</x:v>
      </x:c>
      <x:c r="B13" s="50" t="str">
        <x:v>5132</x:v>
      </x:c>
      <x:c r="C13" s="50" t="str">
        <x:v>5132.T</x:v>
      </x:c>
      <x:c r="D13" s="50" t="str">
        <x:v>pluszero,Inc.</x:v>
      </x:c>
      <x:c r="E13" s="50" t="str">
        <x:v>Growth Market(Domestic)</x:v>
      </x:c>
      <x:c r="F13" s="50" t="str">
        <x:v>Information &amp; Communication</x:v>
      </x:c>
      <x:c r="G13" s="51" t="n">
        <x:v>507.617</x:v>
      </x:c>
      <x:c r="H13" s="51" t="n">
        <x:v>726.075</x:v>
      </x:c>
      <x:c r="I13" s="51" t="n">
        <x:v>894.074</x:v>
      </x:c>
      <x:c r="J13" s="51" t="n">
        <x:v>1218.501</x:v>
      </x:c>
      <x:c r="K13" s="51" t="n">
        <x:v>1546.369</x:v>
      </x:c>
      <x:c r="L13" s="52" t="n">
        <x:f>IFERROR(H13/G13-1,"")</x:f>
        <x:v>0.4303598973241638</x:v>
      </x:c>
      <x:c r="M13" s="52" t="n">
        <x:f>IFERROR(I13/H13-1,"")</x:f>
        <x:v>0.23137967840787788</x:v>
      </x:c>
      <x:c r="N13" s="52" t="n">
        <x:f>IFERROR(J13/I13-1,"")</x:f>
        <x:v>0.36286370032010784</x:v>
      </x:c>
      <x:c r="O13" s="52" t="n">
        <x:f>IFERROR(K13/J13-1,"")</x:f>
        <x:v>0.269074871501952</x:v>
      </x:c>
      <x:c r="P13" s="52" t="n">
        <x:f>IFERROR((K13/G13)^(1/4)-1,"")</x:f>
        <x:v>0.3211260138075265</x:v>
      </x:c>
      <x:c r="Q13" s="51" t="n">
        <x:v>516.654</x:v>
      </x:c>
      <x:c r="R13" s="52" t="n">
        <x:f>IFERROR(Q13/K13,"")</x:f>
        <x:v>0.334107835839958</x:v>
      </x:c>
      <x:c r="S13" s="53" t="n">
        <x:v>44865</x:v>
      </x:c>
      <x:c r="T13" s="50" t="str">
        <x:v>local_price_first_trade</x:v>
      </x:c>
      <x:c r="U13" s="50" t="str">
        <x:v>小代 義行</x:v>
      </x:c>
      <x:c r="V13" s="54" t="n">
        <x:v>0.2576</x:v>
      </x:c>
      <x:c r="W13" s="50" t="str">
        <x:v>小代 義行 / 森 遼太 / 永田 基樹 / 大澤 遼一</x:v>
      </x:c>
      <x:c r="X13" s="50" t="b">
        <x:f>AND(COUNT(L13:O13)=4,L13&gt;='設定'!$B$6,M13&gt;='設定'!$B$6,N13&gt;='設定'!$B$6,O13&gt;='設定'!$B$6)</x:f>
        <x:v>1</x:v>
      </x:c>
      <x:c r="Y13" s="50" t="b">
        <x:f>AND(COUNT(G13:K13)=5,P13&gt;='設定'!$B$7)</x:f>
        <x:v>1</x:v>
      </x:c>
      <x:c r="Z13" s="50" t="b">
        <x:f>AND(ISNUMBER(R13),R13&gt;='設定'!$B$8)</x:f>
        <x:v>1</x:v>
      </x:c>
      <x:c r="AA13" s="50" t="b">
        <x:f>AND(ISNUMBER(S13),S13&gt;=DATE(YEAR('設定'!$B$10)-'設定'!$B$9,MONTH('設定'!$B$10),DAY('設定'!$B$10)))</x:f>
        <x:v>1</x:v>
      </x:c>
      <x:c r="AB13" s="55" t="b">
        <x:v>1</x:v>
      </x:c>
      <x:c r="AC13" s="55" t="b">
        <x:v>1</x:v>
      </x:c>
      <x:c r="AD13" s="50" t="n">
        <x:f>IF(X13,1,0)+IF(Z13,1,0)+IF(AA13,1,0)+IF(AB13,1,0)</x:f>
        <x:v>4</x:v>
      </x:c>
      <x:c r="AE13" s="50" t="n">
        <x:f>IF(Y13,1,0)+IF(Z13,1,0)+IF(AA13,1,0)+IF(AB13,1,0)</x:f>
        <x:v>4</x:v>
      </x:c>
      <x:c r="AF13" s="50" t="n">
        <x:f>IF(Y13,1,0)+IF(Z13,1,0)+IF(AA13,1,0)+IF(AC13,1,0)</x:f>
        <x:v>4</x:v>
      </x:c>
      <x:c r="AG13" s="53" t="n">
        <x:v>44865</x:v>
      </x:c>
      <x:c r="AH13" s="50" t="str">
        <x:v>S100XHEY</x:v>
      </x:c>
      <x:c r="AI13" s="50" t="str">
        <x:v>NetSalesSummaryOfBusinessResults</x:v>
      </x:c>
      <x:c r="AJ13" s="50" t="str">
        <x:v>OperatingIncome</x:v>
      </x:c>
      <x:c r="AK13" s="53" t="n">
        <x:v>45961</x:v>
      </x:c>
      <x:c r="AL13" s="50" t="str">
        <x:v>365/365/365/366/365</x:v>
      </x:c>
      <x:c r="AM13" s="51" t="n">
        <x:v>7785876</x:v>
      </x:c>
      <x:c r="AN13" s="51" t="n">
        <x:v>1525</x:v>
      </x:c>
      <x:c r="AO13" s="51" t="n">
        <x:f>IFERROR(AM13*AN13,"")</x:f>
        <x:v>11873460900</x:v>
      </x:c>
      <x:c r="AP13" s="56" t="n">
        <x:f>IFERROR(AO13/(K13*1000000),"")</x:f>
        <x:v>7.678284355157145</x:v>
      </x:c>
      <x:c r="AQ13" s="57" t="n">
        <x:v>162455711.66666666</x:v>
      </x:c>
      <x:c r="AR13" s="52" t="n">
        <x:v>0.6801543736412928</x:v>
      </x:c>
      <x:c r="AS13" s="52" t="n">
        <x:v>-0.6592178770949721</x:v>
      </x:c>
      <x:c r="AT13" s="55" t="b">
        <x:v>1</x:v>
      </x:c>
      <x:c r="AU13" s="50"/>
      <x:c r="AV13" s="58" t="n">
        <x:v>0.0214473994314555</x:v>
      </x:c>
      <x:c r="AW13" s="50" t="n">
        <x:v>1705</x:v>
      </x:c>
      <x:c r="AX13" s="50" t="str">
        <x:v>Core Moat</x:v>
      </x:c>
      <x:c r="AY13" s="50" t="str">
        <x:v>年率ボラティリティ60%以上 / ローカル5年最大下落率-60%以下</x:v>
      </x:c>
      <x:c r="AZ13" s="59" t="str">
        <x:v>2026-01-26 15:30</x:v>
      </x:c>
      <x:c r="BA13" s="53" t="n">
        <x:v>44835</x:v>
      </x:c>
      <x:c r="BB13" s="50" t="str">
        <x:v>小代 義行</x:v>
      </x:c>
      <x:c r="BC13" s="50"/>
      <x:c r="BD13" s="50"/>
    </x:row>
    <x:row r="14">
      <x:c r="A14" s="50" t="n">
        <x:v>13</x:v>
      </x:c>
      <x:c r="B14" s="50" t="str">
        <x:v>5038</x:v>
      </x:c>
      <x:c r="C14" s="50" t="str">
        <x:v>5038.T</x:v>
      </x:c>
      <x:c r="D14" s="50" t="str">
        <x:v>eWeLL Co.,Ltd.</x:v>
      </x:c>
      <x:c r="E14" s="50" t="str">
        <x:v>Growth Market(Domestic)</x:v>
      </x:c>
      <x:c r="F14" s="50" t="str">
        <x:v>Information &amp; Communication</x:v>
      </x:c>
      <x:c r="G14" s="51" t="n">
        <x:v>1192.791</x:v>
      </x:c>
      <x:c r="H14" s="51" t="n">
        <x:v>1603.179</x:v>
      </x:c>
      <x:c r="I14" s="51" t="n">
        <x:v>2069.577</x:v>
      </x:c>
      <x:c r="J14" s="51" t="n">
        <x:v>2571.852</x:v>
      </x:c>
      <x:c r="K14" s="51" t="n">
        <x:v>3392.422</x:v>
      </x:c>
      <x:c r="L14" s="52" t="n">
        <x:f>IFERROR(H14/G14-1,"")</x:f>
        <x:v>0.3440569219586669</x:v>
      </x:c>
      <x:c r="M14" s="52" t="n">
        <x:f>IFERROR(I14/H14-1,"")</x:f>
        <x:v>0.29092072688077875</x:v>
      </x:c>
      <x:c r="N14" s="52" t="n">
        <x:f>IFERROR(J14/I14-1,"")</x:f>
        <x:v>0.24269452163413074</x:v>
      </x:c>
      <x:c r="O14" s="52" t="n">
        <x:f>IFERROR(K14/J14-1,"")</x:f>
        <x:v>0.31905801733536765</x:v>
      </x:c>
      <x:c r="P14" s="52" t="n">
        <x:f>IFERROR((K14/G14)^(1/4)-1,"")</x:f>
        <x:v>0.2986328345523386</x:v>
      </x:c>
      <x:c r="Q14" s="51" t="n">
        <x:v>1537.47</x:v>
      </x:c>
      <x:c r="R14" s="52" t="n">
        <x:f>IFERROR(Q14/K14,"")</x:f>
        <x:v>0.45320717764476237</x:v>
      </x:c>
      <x:c r="S14" s="53" t="n">
        <x:v>44824</x:v>
      </x:c>
      <x:c r="T14" s="50" t="str">
        <x:v>local_price_first_trade</x:v>
      </x:c>
      <x:c r="U14" s="50" t="str">
        <x:v>中野 剛人</x:v>
      </x:c>
      <x:c r="V14" s="54" t="n">
        <x:v>0.3902</x:v>
      </x:c>
      <x:c r="W14" s="50" t="str">
        <x:v>中野 剛人</x:v>
      </x:c>
      <x:c r="X14" s="50" t="b">
        <x:f>AND(COUNT(L14:O14)=4,L14&gt;='設定'!$B$6,M14&gt;='設定'!$B$6,N14&gt;='設定'!$B$6,O14&gt;='設定'!$B$6)</x:f>
        <x:v>1</x:v>
      </x:c>
      <x:c r="Y14" s="50" t="b">
        <x:f>AND(COUNT(G14:K14)=5,P14&gt;='設定'!$B$7)</x:f>
        <x:v>1</x:v>
      </x:c>
      <x:c r="Z14" s="50" t="b">
        <x:f>AND(ISNUMBER(R14),R14&gt;='設定'!$B$8)</x:f>
        <x:v>1</x:v>
      </x:c>
      <x:c r="AA14" s="50" t="b">
        <x:f>AND(ISNUMBER(S14),S14&gt;=DATE(YEAR('設定'!$B$10)-'設定'!$B$9,MONTH('設定'!$B$10),DAY('設定'!$B$10)))</x:f>
        <x:v>1</x:v>
      </x:c>
      <x:c r="AB14" s="55" t="b">
        <x:v>1</x:v>
      </x:c>
      <x:c r="AC14" s="55" t="b">
        <x:v>1</x:v>
      </x:c>
      <x:c r="AD14" s="50" t="n">
        <x:f>IF(X14,1,0)+IF(Z14,1,0)+IF(AA14,1,0)+IF(AB14,1,0)</x:f>
        <x:v>4</x:v>
      </x:c>
      <x:c r="AE14" s="50" t="n">
        <x:f>IF(Y14,1,0)+IF(Z14,1,0)+IF(AA14,1,0)+IF(AB14,1,0)</x:f>
        <x:v>4</x:v>
      </x:c>
      <x:c r="AF14" s="50" t="n">
        <x:f>IF(Y14,1,0)+IF(Z14,1,0)+IF(AA14,1,0)+IF(AC14,1,0)</x:f>
        <x:v>4</x:v>
      </x:c>
      <x:c r="AG14" s="53" t="n">
        <x:v>44824</x:v>
      </x:c>
      <x:c r="AH14" s="50" t="str">
        <x:v>S100XSJZ</x:v>
      </x:c>
      <x:c r="AI14" s="50" t="str">
        <x:v>NetSalesSummaryOfBusinessResults</x:v>
      </x:c>
      <x:c r="AJ14" s="50" t="str">
        <x:v>OperatingIncome</x:v>
      </x:c>
      <x:c r="AK14" s="53" t="n">
        <x:v>46022</x:v>
      </x:c>
      <x:c r="AL14" s="50" t="str">
        <x:v>365/365/365/366/365</x:v>
      </x:c>
      <x:c r="AM14" s="51" t="n">
        <x:v>15251638</x:v>
      </x:c>
      <x:c r="AN14" s="51" t="n">
        <x:v>1855</x:v>
      </x:c>
      <x:c r="AO14" s="51" t="n">
        <x:f>IFERROR(AM14*AN14,"")</x:f>
        <x:v>28291788490</x:v>
      </x:c>
      <x:c r="AP14" s="56" t="n">
        <x:f>IFERROR(AO14/(K14*1000000),"")</x:f>
        <x:v>8.339701985778891</x:v>
      </x:c>
      <x:c r="AQ14" s="57" t="n">
        <x:v>136554948.33333334</x:v>
      </x:c>
      <x:c r="AR14" s="52" t="n">
        <x:v>0.5361170168735054</x:v>
      </x:c>
      <x:c r="AS14" s="52" t="n">
        <x:v>-0.6199451645597751</x:v>
      </x:c>
      <x:c r="AT14" s="55" t="b">
        <x:v>1</x:v>
      </x:c>
      <x:c r="AU14" s="50"/>
      <x:c r="AV14" s="58" t="n">
        <x:v>0.1776310901350161</x:v>
      </x:c>
      <x:c r="AW14" s="50" t="n">
        <x:v>841</x:v>
      </x:c>
      <x:c r="AX14" s="50" t="str">
        <x:v>Core Moat</x:v>
      </x:c>
      <x:c r="AY14" s="50" t="str">
        <x:v>ローカル5年最大下落率-60%以下</x:v>
      </x:c>
      <x:c r="AZ14" s="59" t="str">
        <x:v>2026-03-23 16:30</x:v>
      </x:c>
      <x:c r="BA14" s="53" t="n">
        <x:v>41061</x:v>
      </x:c>
      <x:c r="BB14" s="50" t="str">
        <x:v>中野 剛人</x:v>
      </x:c>
      <x:c r="BC14" s="50"/>
      <x:c r="BD14" s="50"/>
    </x:row>
    <x:row r="15">
      <x:c r="A15" s="50" t="n">
        <x:v>14</x:v>
      </x:c>
      <x:c r="B15" s="50" t="str">
        <x:v>5248</x:v>
      </x:c>
      <x:c r="C15" s="50" t="str">
        <x:v>5248.T</x:v>
      </x:c>
      <x:c r="D15" s="50" t="str">
        <x:v>TECHNOLOGIES,Inc.</x:v>
      </x:c>
      <x:c r="E15" s="50" t="str">
        <x:v>Growth Market(Domestic)</x:v>
      </x:c>
      <x:c r="F15" s="50" t="str">
        <x:v>Information &amp; Communication</x:v>
      </x:c>
      <x:c r="G15" s="51" t="n">
        <x:v>789.282</x:v>
      </x:c>
      <x:c r="H15" s="51" t="n">
        <x:v>1075.505</x:v>
      </x:c>
      <x:c r="I15" s="51" t="n">
        <x:v>7129.535</x:v>
      </x:c>
      <x:c r="J15" s="51" t="n">
        <x:v>13900.28</x:v>
      </x:c>
      <x:c r="K15" s="51" t="n">
        <x:v>10149.087</x:v>
      </x:c>
      <x:c r="L15" s="52" t="n">
        <x:f>IFERROR(H15/G15-1,"")</x:f>
        <x:v>0.36263718164103587</x:v>
      </x:c>
      <x:c r="M15" s="52" t="n">
        <x:f>IFERROR(I15/H15-1,"")</x:f>
        <x:v>5.629011487626742</x:v>
      </x:c>
      <x:c r="N15" s="52" t="n">
        <x:f>IFERROR(J15/I15-1,"")</x:f>
        <x:v>0.9496755398493733</x:v>
      </x:c>
      <x:c r="O15" s="52" t="n">
        <x:f>IFERROR(K15/J15-1,"")</x:f>
        <x:v>-0.2698645638792888</x:v>
      </x:c>
      <x:c r="P15" s="52" t="n">
        <x:f>IFERROR((K15/G15)^(1/4)-1,"")</x:f>
        <x:v>0.8936455612161889</x:v>
      </x:c>
      <x:c r="Q15" s="51" t="n">
        <x:v>1872.225</x:v>
      </x:c>
      <x:c r="R15" s="52" t="n">
        <x:f>IFERROR(Q15/K15,"")</x:f>
        <x:v>0.18447225844058682</x:v>
      </x:c>
      <x:c r="S15" s="53" t="n">
        <x:v>44953</x:v>
      </x:c>
      <x:c r="T15" s="50" t="str">
        <x:v>local_price_first_trade</x:v>
      </x:c>
      <x:c r="U15" s="50" t="str">
        <x:v>良原広樹</x:v>
      </x:c>
      <x:c r="V15" s="54" t="n">
        <x:v>0.4003</x:v>
      </x:c>
      <x:c r="W15" s="50" t="str">
        <x:v>良原 広樹</x:v>
      </x:c>
      <x:c r="X15" s="50" t="b">
        <x:f>AND(COUNT(L15:O15)=4,L15&gt;='設定'!$B$6,M15&gt;='設定'!$B$6,N15&gt;='設定'!$B$6,O15&gt;='設定'!$B$6)</x:f>
        <x:v>0</x:v>
      </x:c>
      <x:c r="Y15" s="50" t="b">
        <x:f>AND(COUNT(G15:K15)=5,P15&gt;='設定'!$B$7)</x:f>
        <x:v>1</x:v>
      </x:c>
      <x:c r="Z15" s="50" t="b">
        <x:f>AND(ISNUMBER(R15),R15&gt;='設定'!$B$8)</x:f>
        <x:v>1</x:v>
      </x:c>
      <x:c r="AA15" s="50" t="b">
        <x:f>AND(ISNUMBER(S15),S15&gt;=DATE(YEAR('設定'!$B$10)-'設定'!$B$9,MONTH('設定'!$B$10),DAY('設定'!$B$10)))</x:f>
        <x:v>1</x:v>
      </x:c>
      <x:c r="AB15" s="55" t="b">
        <x:v>1</x:v>
      </x:c>
      <x:c r="AC15" s="55" t="b">
        <x:v>1</x:v>
      </x:c>
      <x:c r="AD15" s="50" t="n">
        <x:f>IF(X15,1,0)+IF(Z15,1,0)+IF(AA15,1,0)+IF(AB15,1,0)</x:f>
        <x:v>3</x:v>
      </x:c>
      <x:c r="AE15" s="50" t="n">
        <x:f>IF(Y15,1,0)+IF(Z15,1,0)+IF(AA15,1,0)+IF(AB15,1,0)</x:f>
        <x:v>4</x:v>
      </x:c>
      <x:c r="AF15" s="50" t="n">
        <x:f>IF(Y15,1,0)+IF(Z15,1,0)+IF(AA15,1,0)+IF(AC15,1,0)</x:f>
        <x:v>4</x:v>
      </x:c>
      <x:c r="AG15" s="53" t="n">
        <x:v>44953</x:v>
      </x:c>
      <x:c r="AH15" s="50" t="str">
        <x:v>S100Y02W</x:v>
      </x:c>
      <x:c r="AI15" s="50" t="str">
        <x:v>NetSalesSummaryOfBusinessResults</x:v>
      </x:c>
      <x:c r="AJ15" s="50" t="str">
        <x:v>OperatingIncome</x:v>
      </x:c>
      <x:c r="AK15" s="53" t="n">
        <x:v>46053</x:v>
      </x:c>
      <x:c r="AL15" s="50" t="str">
        <x:v>365/365/365/366/365</x:v>
      </x:c>
      <x:c r="AM15" s="51" t="n">
        <x:v>16921800</x:v>
      </x:c>
      <x:c r="AN15" s="51" t="n">
        <x:v>442</x:v>
      </x:c>
      <x:c r="AO15" s="51" t="n">
        <x:f>IFERROR(AM15*AN15,"")</x:f>
        <x:v>7479435600</x:v>
      </x:c>
      <x:c r="AP15" s="56" t="n">
        <x:f>IFERROR(AO15/(K15*1000000),"")</x:f>
        <x:v>0.736956496677977</x:v>
      </x:c>
      <x:c r="AQ15" s="57" t="n">
        <x:v>53756935</x:v>
      </x:c>
      <x:c r="AR15" s="52" t="n">
        <x:v>0.573568218589048</x:v>
      </x:c>
      <x:c r="AS15" s="52" t="n">
        <x:v>-0.5977777862548828</x:v>
      </x:c>
      <x:c r="AT15" s="55" t="b">
        <x:v>1</x:v>
      </x:c>
      <x:c r="AU15" s="50"/>
      <x:c r="AV15" s="58" t="n">
        <x:v>-0.1929548810041792</x:v>
      </x:c>
      <x:c r="AW15" s="50" t="n">
        <x:v>3008</x:v>
      </x:c>
      <x:c r="AX15" s="50" t="str">
        <x:v>Future Moat</x:v>
      </x:c>
      <x:c r="AY15" s="50" t="str">
        <x:v>目立つ機械的警告なし（定性確認は別途必要）</x:v>
      </x:c>
      <x:c r="AZ15" s="59" t="str">
        <x:v>2026-04-22 15:00</x:v>
      </x:c>
      <x:c r="BA15" s="53" t="n">
        <x:v>44927</x:v>
      </x:c>
      <x:c r="BB15" s="50" t="str">
        <x:v>良原 広樹</x:v>
      </x:c>
      <x:c r="BC15" s="50"/>
      <x:c r="BD15" s="50"/>
    </x:row>
    <x:row r="16">
      <x:c r="A16" s="50" t="n">
        <x:v>15</x:v>
      </x:c>
      <x:c r="B16" s="50" t="str">
        <x:v>9552</x:v>
      </x:c>
      <x:c r="C16" s="50" t="str">
        <x:v>9552.T</x:v>
      </x:c>
      <x:c r="D16" s="50" t="str">
        <x:v>Quants Research Institute Holdings,Inc.</x:v>
      </x:c>
      <x:c r="E16" s="50" t="str">
        <x:v>Prime Market (Domestic)</x:v>
      </x:c>
      <x:c r="F16" s="50" t="str">
        <x:v>Services</x:v>
      </x:c>
      <x:c r="G16" s="51" t="n">
        <x:v>1328.039</x:v>
      </x:c>
      <x:c r="H16" s="51" t="n">
        <x:v>3911.607</x:v>
      </x:c>
      <x:c r="I16" s="51" t="n">
        <x:v>3131.6</x:v>
      </x:c>
      <x:c r="J16" s="51" t="n">
        <x:v>872.254</x:v>
      </x:c>
      <x:c r="K16" s="51" t="n">
        <x:v>8693.976</x:v>
      </x:c>
      <x:c r="L16" s="52" t="n">
        <x:f>IFERROR(H16/G16-1,"")</x:f>
        <x:v>1.9454006998288453</x:v>
      </x:c>
      <x:c r="M16" s="52" t="n">
        <x:f>IFERROR(I16/H16-1,"")</x:f>
        <x:v>-0.1994083250183365</x:v>
      </x:c>
      <x:c r="N16" s="52" t="n">
        <x:f>IFERROR(J16/I16-1,"")</x:f>
        <x:v>-0.7214669817345766</x:v>
      </x:c>
      <x:c r="O16" s="52" t="n">
        <x:f>IFERROR(K16/J16-1,"")</x:f>
        <x:v>8.967252658056026</x:v>
      </x:c>
      <x:c r="P16" s="52" t="n">
        <x:f>IFERROR((K16/G16)^(1/4)-1,"")</x:f>
        <x:v>0.5995650339192855</x:v>
      </x:c>
      <x:c r="Q16" s="51" t="n">
        <x:v>7737.604</x:v>
      </x:c>
      <x:c r="R16" s="52" t="n">
        <x:f>IFERROR(Q16/K16,"")</x:f>
        <x:v>0.8899960156319732</x:v>
      </x:c>
      <x:c r="S16" s="53" t="n">
        <x:v>44740</x:v>
      </x:c>
      <x:c r="T16" s="50" t="str">
        <x:v>local_price_first_trade</x:v>
      </x:c>
      <x:c r="U16" s="50" t="str">
        <x:v>佐上 峻作</x:v>
      </x:c>
      <x:c r="V16" s="54" t="n">
        <x:v>0.5796</x:v>
      </x:c>
      <x:c r="W16" s="50" t="str">
        <x:v>佐上 峻作</x:v>
      </x:c>
      <x:c r="X16" s="50" t="b">
        <x:f>AND(COUNT(L16:O16)=4,L16&gt;='設定'!$B$6,M16&gt;='設定'!$B$6,N16&gt;='設定'!$B$6,O16&gt;='設定'!$B$6)</x:f>
        <x:v>0</x:v>
      </x:c>
      <x:c r="Y16" s="50" t="b">
        <x:f>AND(COUNT(G16:K16)=5,P16&gt;='設定'!$B$7)</x:f>
        <x:v>1</x:v>
      </x:c>
      <x:c r="Z16" s="50" t="b">
        <x:f>AND(ISNUMBER(R16),R16&gt;='設定'!$B$8)</x:f>
        <x:v>1</x:v>
      </x:c>
      <x:c r="AA16" s="50" t="b">
        <x:f>AND(ISNUMBER(S16),S16&gt;=DATE(YEAR('設定'!$B$10)-'設定'!$B$9,MONTH('設定'!$B$10),DAY('設定'!$B$10)))</x:f>
        <x:v>1</x:v>
      </x:c>
      <x:c r="AB16" s="55" t="b">
        <x:v>1</x:v>
      </x:c>
      <x:c r="AC16" s="55" t="b">
        <x:v>1</x:v>
      </x:c>
      <x:c r="AD16" s="50" t="n">
        <x:f>IF(X16,1,0)+IF(Z16,1,0)+IF(AA16,1,0)+IF(AB16,1,0)</x:f>
        <x:v>3</x:v>
      </x:c>
      <x:c r="AE16" s="50" t="n">
        <x:f>IF(Y16,1,0)+IF(Z16,1,0)+IF(AA16,1,0)+IF(AB16,1,0)</x:f>
        <x:v>4</x:v>
      </x:c>
      <x:c r="AF16" s="50" t="n">
        <x:f>IF(Y16,1,0)+IF(Z16,1,0)+IF(AA16,1,0)+IF(AC16,1,0)</x:f>
        <x:v>4</x:v>
      </x:c>
      <x:c r="AG16" s="53" t="n">
        <x:v>44740</x:v>
      </x:c>
      <x:c r="AH16" s="50" t="str">
        <x:v>S100XDNQ</x:v>
      </x:c>
      <x:c r="AI16" s="50" t="str">
        <x:v>NetSalesAndOperatingRevenueSummaryOfBusinessResults</x:v>
      </x:c>
      <x:c r="AJ16" s="50" t="str">
        <x:v>OperatingIncome</x:v>
      </x:c>
      <x:c r="AK16" s="53" t="n">
        <x:v>45930</x:v>
      </x:c>
      <x:c r="AL16" s="50" t="str">
        <x:v>365/365/365/366/365</x:v>
      </x:c>
      <x:c r="AM16" s="51" t="n">
        <x:v>54050735</x:v>
      </x:c>
      <x:c r="AN16" s="51" t="n">
        <x:v>959</x:v>
      </x:c>
      <x:c r="AO16" s="51" t="n">
        <x:f>IFERROR(AM16*AN16,"")</x:f>
        <x:v>51834654865</x:v>
      </x:c>
      <x:c r="AP16" s="56" t="n">
        <x:f>IFERROR(AO16/(K16*1000000),"")</x:f>
        <x:v>5.9621345705348165</x:v>
      </x:c>
      <x:c r="AQ16" s="57" t="n">
        <x:v>390671875</x:v>
      </x:c>
      <x:c r="AR16" s="52" t="n">
        <x:v>0.6717405274984992</x:v>
      </x:c>
      <x:c r="AS16" s="52" t="n">
        <x:v>-0.9230883699794904</x:v>
      </x:c>
      <x:c r="AT16" s="55" t="b">
        <x:v>0</x:v>
      </x:c>
      <x:c r="AU16" s="50" t="str">
        <x:v>extreme_profitability_outlier;other_data_quality_issue</x:v>
      </x:c>
      <x:c r="AV16" s="58" t="n">
        <x:v>0.1414797562498341</x:v>
      </x:c>
      <x:c r="AW16" s="50" t="n">
        <x:v>993</x:v>
      </x:c>
      <x:c r="AX16" s="50" t="str">
        <x:v>Core Moat</x:v>
      </x:c>
      <x:c r="AY16" s="50" t="str">
        <x:v>既存適格性フィルター不通過: extreme_profitability_outlier;other_data_quality_issue / 年率ボラティリティ60%以上 / ローカル5年最大下落率-60%以下</x:v>
      </x:c>
      <x:c r="AZ16" s="59" t="str">
        <x:v>2026-01-05 16:00</x:v>
      </x:c>
      <x:c r="BA16" s="53" t="n">
        <x:v>44713</x:v>
      </x:c>
      <x:c r="BB16" s="50" t="str">
        <x:v>佐上 峻作</x:v>
      </x:c>
      <x:c r="BC16" s="50"/>
      <x:c r="BD16" s="50" t="str">
        <x:v>TOPIX Small 1</x:v>
      </x:c>
    </x:row>
    <x:row r="17">
      <x:c r="A17" s="50" t="n">
        <x:v>16</x:v>
      </x:c>
      <x:c r="B17" s="50" t="str">
        <x:v>5842</x:v>
      </x:c>
      <x:c r="C17" s="50" t="str">
        <x:v>5842.T</x:v>
      </x:c>
      <x:c r="D17" s="50" t="str">
        <x:v>Integral Corporation</x:v>
      </x:c>
      <x:c r="E17" s="50" t="str">
        <x:v>Growth Market(Domestic)</x:v>
      </x:c>
      <x:c r="F17" s="50" t="str">
        <x:v>Securities and Commodities Futures</x:v>
      </x:c>
      <x:c r="G17" s="51" t="n">
        <x:v>3863</x:v>
      </x:c>
      <x:c r="H17" s="51" t="n">
        <x:v>5435</x:v>
      </x:c>
      <x:c r="I17" s="51" t="n">
        <x:v>14082</x:v>
      </x:c>
      <x:c r="J17" s="51" t="n">
        <x:v>31230</x:v>
      </x:c>
      <x:c r="K17" s="51" t="n">
        <x:v>13655</x:v>
      </x:c>
      <x:c r="L17" s="52" t="n">
        <x:f>IFERROR(H17/G17-1,"")</x:f>
        <x:v>0.4069376132539477</x:v>
      </x:c>
      <x:c r="M17" s="52" t="n">
        <x:f>IFERROR(I17/H17-1,"")</x:f>
        <x:v>1.590984360625575</x:v>
      </x:c>
      <x:c r="N17" s="52" t="n">
        <x:f>IFERROR(J17/I17-1,"")</x:f>
        <x:v>1.2177247550063912</x:v>
      </x:c>
      <x:c r="O17" s="52" t="n">
        <x:f>IFERROR(K17/J17-1,"")</x:f>
        <x:v>-0.5627601665065642</x:v>
      </x:c>
      <x:c r="P17" s="52" t="n">
        <x:f>IFERROR((K17/G17)^(1/4)-1,"")</x:f>
        <x:v>0.37117140933694626</x:v>
      </x:c>
      <x:c r="Q17" s="51" t="n">
        <x:v>9256</x:v>
      </x:c>
      <x:c r="R17" s="52" t="n">
        <x:f>IFERROR(Q17/K17,"")</x:f>
        <x:v>0.6778469425119004</x:v>
      </x:c>
      <x:c r="S17" s="53" t="n">
        <x:v>45189</x:v>
      </x:c>
      <x:c r="T17" s="50" t="str">
        <x:v>local_price_first_trade</x:v>
      </x:c>
      <x:c r="U17" s="50" t="str">
        <x:v>山本礼二郎</x:v>
      </x:c>
      <x:c r="V17" s="54" t="n">
        <x:v>0.2861</x:v>
      </x:c>
      <x:c r="W17" s="50" t="str">
        <x:v>山本 礼二郎</x:v>
      </x:c>
      <x:c r="X17" s="50" t="b">
        <x:f>AND(COUNT(L17:O17)=4,L17&gt;='設定'!$B$6,M17&gt;='設定'!$B$6,N17&gt;='設定'!$B$6,O17&gt;='設定'!$B$6)</x:f>
        <x:v>0</x:v>
      </x:c>
      <x:c r="Y17" s="50" t="b">
        <x:f>AND(COUNT(G17:K17)=5,P17&gt;='設定'!$B$7)</x:f>
        <x:v>1</x:v>
      </x:c>
      <x:c r="Z17" s="50" t="b">
        <x:f>AND(ISNUMBER(R17),R17&gt;='設定'!$B$8)</x:f>
        <x:v>1</x:v>
      </x:c>
      <x:c r="AA17" s="50" t="b">
        <x:f>AND(ISNUMBER(S17),S17&gt;=DATE(YEAR('設定'!$B$10)-'設定'!$B$9,MONTH('設定'!$B$10),DAY('設定'!$B$10)))</x:f>
        <x:v>1</x:v>
      </x:c>
      <x:c r="AB17" s="55" t="b">
        <x:v>1</x:v>
      </x:c>
      <x:c r="AC17" s="55" t="b">
        <x:v>1</x:v>
      </x:c>
      <x:c r="AD17" s="50" t="n">
        <x:f>IF(X17,1,0)+IF(Z17,1,0)+IF(AA17,1,0)+IF(AB17,1,0)</x:f>
        <x:v>3</x:v>
      </x:c>
      <x:c r="AE17" s="50" t="n">
        <x:f>IF(Y17,1,0)+IF(Z17,1,0)+IF(AA17,1,0)+IF(AB17,1,0)</x:f>
        <x:v>4</x:v>
      </x:c>
      <x:c r="AF17" s="50" t="n">
        <x:f>IF(Y17,1,0)+IF(Z17,1,0)+IF(AA17,1,0)+IF(AC17,1,0)</x:f>
        <x:v>4</x:v>
      </x:c>
      <x:c r="AG17" s="53" t="n">
        <x:v>45189</x:v>
      </x:c>
      <x:c r="AH17" s="50" t="str">
        <x:v>S100XOZ3</x:v>
      </x:c>
      <x:c r="AI17" s="50" t="str">
        <x:v>RevenueIFRSSummaryOfBusinessResults</x:v>
      </x:c>
      <x:c r="AJ17" s="50" t="str">
        <x:v>OperatingProfitLossIFRS</x:v>
      </x:c>
      <x:c r="AK17" s="53" t="n">
        <x:v>46022</x:v>
      </x:c>
      <x:c r="AL17" s="50" t="str">
        <x:v>365/365/365/366/365</x:v>
      </x:c>
      <x:c r="AM17" s="51" t="n">
        <x:v>34038200</x:v>
      </x:c>
      <x:c r="AN17" s="51" t="n">
        <x:v>3375</x:v>
      </x:c>
      <x:c r="AO17" s="51" t="n">
        <x:f>IFERROR(AM17*AN17,"")</x:f>
        <x:v>114878925000</x:v>
      </x:c>
      <x:c r="AP17" s="56" t="n">
        <x:f>IFERROR(AO17/(K17*1000000),"")</x:f>
        <x:v>8.412956792383742</x:v>
      </x:c>
      <x:c r="AQ17" s="57" t="n">
        <x:v>250026166.66666663</x:v>
      </x:c>
      <x:c r="AR17" s="52" t="n">
        <x:v>0.5650892721106385</x:v>
      </x:c>
      <x:c r="AS17" s="52" t="n">
        <x:v>-0.558299945708394</x:v>
      </x:c>
      <x:c r="AT17" s="55" t="b">
        <x:v>1</x:v>
      </x:c>
      <x:c r="AU17" s="50"/>
      <x:c r="AV17" s="58" t="n">
        <x:v>-0.2869012009026569</x:v>
      </x:c>
      <x:c r="AW17" s="50" t="n">
        <x:v>3256</x:v>
      </x:c>
      <x:c r="AX17" s="50" t="str">
        <x:v>Transformation Moat</x:v>
      </x:c>
      <x:c r="AY17" s="50" t="str">
        <x:v>目立つ機械的警告なし（定性確認は別途必要）</x:v>
      </x:c>
      <x:c r="AZ17" s="59" t="str">
        <x:v>2026-03-19 15:45</x:v>
      </x:c>
      <x:c r="BA17" s="53" t="n">
        <x:v>45170</x:v>
      </x:c>
      <x:c r="BB17" s="50" t="str">
        <x:v>山本 礼二郎</x:v>
      </x:c>
      <x:c r="BC17" s="50"/>
      <x:c r="BD17" s="50"/>
    </x:row>
    <x:row r="18">
      <x:c r="A18" s="50" t="n">
        <x:v>17</x:v>
      </x:c>
      <x:c r="B18" s="50" t="str">
        <x:v>9227</x:v>
      </x:c>
      <x:c r="C18" s="50" t="str">
        <x:v>9227.T</x:v>
      </x:c>
      <x:c r="D18" s="50" t="str">
        <x:v>Microwave Chemical Co.,Ltd.</x:v>
      </x:c>
      <x:c r="E18" s="50" t="str">
        <x:v>Growth Market(Domestic)</x:v>
      </x:c>
      <x:c r="F18" s="50" t="str">
        <x:v>Services</x:v>
      </x:c>
      <x:c r="G18" s="51" t="n">
        <x:v>458.026</x:v>
      </x:c>
      <x:c r="H18" s="51" t="n">
        <x:v>860.51</x:v>
      </x:c>
      <x:c r="I18" s="51" t="n">
        <x:v>1215.353</x:v>
      </x:c>
      <x:c r="J18" s="51" t="n">
        <x:v>1863.32</x:v>
      </x:c>
      <x:c r="K18" s="51" t="n">
        <x:v>1608.403</x:v>
      </x:c>
      <x:c r="L18" s="52" t="n">
        <x:f>IFERROR(H18/G18-1,"")</x:f>
        <x:v>0.8787361416164148</x:v>
      </x:c>
      <x:c r="M18" s="52" t="n">
        <x:f>IFERROR(I18/H18-1,"")</x:f>
        <x:v>0.4123635983312224</x:v>
      </x:c>
      <x:c r="N18" s="52" t="n">
        <x:f>IFERROR(J18/I18-1,"")</x:f>
        <x:v>0.5331512737451587</x:v>
      </x:c>
      <x:c r="O18" s="52" t="n">
        <x:f>IFERROR(K18/J18-1,"")</x:f>
        <x:v>-0.13680795569199056</x:v>
      </x:c>
      <x:c r="P18" s="52" t="n">
        <x:f>IFERROR((K18/G18)^(1/4)-1,"")</x:f>
        <x:v>0.36891406507139357</x:v>
      </x:c>
      <x:c r="Q18" s="51" t="n">
        <x:v>187.394</x:v>
      </x:c>
      <x:c r="R18" s="52" t="n">
        <x:f>IFERROR(Q18/K18,"")</x:f>
        <x:v>0.11650935741850768</x:v>
      </x:c>
      <x:c r="S18" s="53" t="n">
        <x:v>44736</x:v>
      </x:c>
      <x:c r="T18" s="50" t="str">
        <x:v>local_price_first_trade</x:v>
      </x:c>
      <x:c r="U18" s="50" t="str">
        <x:v>吉野 巌</x:v>
      </x:c>
      <x:c r="V18" s="54" t="n">
        <x:v>0.079</x:v>
      </x:c>
      <x:c r="W18" s="50" t="str">
        <x:v>吉野 巌 / 塚原 保徳</x:v>
      </x:c>
      <x:c r="X18" s="50" t="b">
        <x:f>AND(COUNT(L18:O18)=4,L18&gt;='設定'!$B$6,M18&gt;='設定'!$B$6,N18&gt;='設定'!$B$6,O18&gt;='設定'!$B$6)</x:f>
        <x:v>0</x:v>
      </x:c>
      <x:c r="Y18" s="50" t="b">
        <x:f>AND(COUNT(G18:K18)=5,P18&gt;='設定'!$B$7)</x:f>
        <x:v>1</x:v>
      </x:c>
      <x:c r="Z18" s="50" t="b">
        <x:f>AND(ISNUMBER(R18),R18&gt;='設定'!$B$8)</x:f>
        <x:v>1</x:v>
      </x:c>
      <x:c r="AA18" s="50" t="b">
        <x:f>AND(ISNUMBER(S18),S18&gt;=DATE(YEAR('設定'!$B$10)-'設定'!$B$9,MONTH('設定'!$B$10),DAY('設定'!$B$10)))</x:f>
        <x:v>1</x:v>
      </x:c>
      <x:c r="AB18" s="55" t="b">
        <x:v>1</x:v>
      </x:c>
      <x:c r="AC18" s="55" t="b">
        <x:v>1</x:v>
      </x:c>
      <x:c r="AD18" s="50" t="n">
        <x:f>IF(X18,1,0)+IF(Z18,1,0)+IF(AA18,1,0)+IF(AB18,1,0)</x:f>
        <x:v>3</x:v>
      </x:c>
      <x:c r="AE18" s="50" t="n">
        <x:f>IF(Y18,1,0)+IF(Z18,1,0)+IF(AA18,1,0)+IF(AB18,1,0)</x:f>
        <x:v>4</x:v>
      </x:c>
      <x:c r="AF18" s="50" t="n">
        <x:f>IF(Y18,1,0)+IF(Z18,1,0)+IF(AA18,1,0)+IF(AC18,1,0)</x:f>
        <x:v>4</x:v>
      </x:c>
      <x:c r="AG18" s="53" t="n">
        <x:v>44736</x:v>
      </x:c>
      <x:c r="AH18" s="50" t="str">
        <x:v>S100W73W</x:v>
      </x:c>
      <x:c r="AI18" s="50" t="str">
        <x:v>NetSalesSummaryOfBusinessResults</x:v>
      </x:c>
      <x:c r="AJ18" s="50" t="str">
        <x:v>OperatingIncome</x:v>
      </x:c>
      <x:c r="AK18" s="53" t="n">
        <x:v>45747</x:v>
      </x:c>
      <x:c r="AL18" s="50" t="str">
        <x:v>365/365/365/366/365</x:v>
      </x:c>
      <x:c r="AM18" s="51" t="n">
        <x:v>15852700</x:v>
      </x:c>
      <x:c r="AN18" s="51" t="n">
        <x:v>996</x:v>
      </x:c>
      <x:c r="AO18" s="51" t="n">
        <x:f>IFERROR(AM18*AN18,"")</x:f>
        <x:v>15789289200</x:v>
      </x:c>
      <x:c r="AP18" s="56" t="n">
        <x:f>IFERROR(AO18/(K18*1000000),"")</x:f>
        <x:v>9.816749409196575</x:v>
      </x:c>
      <x:c r="AQ18" s="57" t="n">
        <x:v>711779846.6666666</x:v>
      </x:c>
      <x:c r="AR18" s="52" t="n">
        <x:v>0.7630609935745039</x:v>
      </x:c>
      <x:c r="AS18" s="52" t="n">
        <x:v>-0.8777078965758212</x:v>
      </x:c>
      <x:c r="AT18" s="55" t="b">
        <x:v>0</x:v>
      </x:c>
      <x:c r="AU18" s="50" t="str">
        <x:v>other_data_quality_issue</x:v>
      </x:c>
      <x:c r="AV18" s="58" t="n">
        <x:v>-0.100988590501429</x:v>
      </x:c>
      <x:c r="AW18" s="50" t="n">
        <x:v>2608</x:v>
      </x:c>
      <x:c r="AX18" s="50" t="str">
        <x:v>Transformation Moat</x:v>
      </x:c>
      <x:c r="AY18" s="50" t="str">
        <x:v>既存適格性フィルター不通過: other_data_quality_issue / 年率ボラティリティ60%以上 / ローカル5年最大下落率-60%以下</x:v>
      </x:c>
      <x:c r="AZ18" s="59" t="str">
        <x:v>2025-06-26 13:17</x:v>
      </x:c>
      <x:c r="BA18" s="53" t="n">
        <x:v>44713</x:v>
      </x:c>
      <x:c r="BB18" s="50" t="str">
        <x:v>吉野 巌</x:v>
      </x:c>
      <x:c r="BC18" s="50"/>
      <x:c r="BD18" s="50"/>
    </x:row>
    <x:row r="19">
      <x:c r="A19" s="50" t="n">
        <x:v>18</x:v>
      </x:c>
      <x:c r="B19" s="50" t="str">
        <x:v>5572</x:v>
      </x:c>
      <x:c r="C19" s="50" t="str">
        <x:v>5572.T</x:v>
      </x:c>
      <x:c r="D19" s="50" t="str">
        <x:v>Ridge-i Inc.</x:v>
      </x:c>
      <x:c r="E19" s="50" t="str">
        <x:v>Growth Market(Domestic)</x:v>
      </x:c>
      <x:c r="F19" s="50" t="str">
        <x:v>Information &amp; Communication</x:v>
      </x:c>
      <x:c r="G19" s="51" t="n">
        <x:v>419.445</x:v>
      </x:c>
      <x:c r="H19" s="51" t="n">
        <x:v>968.521</x:v>
      </x:c>
      <x:c r="I19" s="51" t="n">
        <x:v>790.384</x:v>
      </x:c>
      <x:c r="J19" s="51" t="n">
        <x:v>1071.954</x:v>
      </x:c>
      <x:c r="K19" s="51" t="n">
        <x:v>1280.324</x:v>
      </x:c>
      <x:c r="L19" s="52" t="n">
        <x:f>IFERROR(H19/G19-1,"")</x:f>
        <x:v>1.3090536303925426</x:v>
      </x:c>
      <x:c r="M19" s="52" t="n">
        <x:f>IFERROR(I19/H19-1,"")</x:f>
        <x:v>-0.18392683276872668</x:v>
      </x:c>
      <x:c r="N19" s="52" t="n">
        <x:f>IFERROR(J19/I19-1,"")</x:f>
        <x:v>0.3562445596064696</x:v>
      </x:c>
      <x:c r="O19" s="52" t="n">
        <x:f>IFERROR(K19/J19-1,"")</x:f>
        <x:v>0.19438334107620303</x:v>
      </x:c>
      <x:c r="P19" s="52" t="n">
        <x:f>IFERROR((K19/G19)^(1/4)-1,"")</x:f>
        <x:v>0.3217862086806378</x:v>
      </x:c>
      <x:c r="Q19" s="51" t="n">
        <x:v>161.725</x:v>
      </x:c>
      <x:c r="R19" s="52" t="n">
        <x:f>IFERROR(Q19/K19,"")</x:f>
        <x:v>0.12631568259284368</x:v>
      </x:c>
      <x:c r="S19" s="53" t="n">
        <x:v>45043</x:v>
      </x:c>
      <x:c r="T19" s="50" t="str">
        <x:v>local_price_first_trade</x:v>
      </x:c>
      <x:c r="U19" s="50" t="str">
        <x:v>柳原 尚史</x:v>
      </x:c>
      <x:c r="V19" s="54" t="n">
        <x:v>0.2689</x:v>
      </x:c>
      <x:c r="W19" s="50" t="str">
        <x:v>柳原 尚史</x:v>
      </x:c>
      <x:c r="X19" s="50" t="b">
        <x:f>AND(COUNT(L19:O19)=4,L19&gt;='設定'!$B$6,M19&gt;='設定'!$B$6,N19&gt;='設定'!$B$6,O19&gt;='設定'!$B$6)</x:f>
        <x:v>0</x:v>
      </x:c>
      <x:c r="Y19" s="50" t="b">
        <x:f>AND(COUNT(G19:K19)=5,P19&gt;='設定'!$B$7)</x:f>
        <x:v>1</x:v>
      </x:c>
      <x:c r="Z19" s="50" t="b">
        <x:f>AND(ISNUMBER(R19),R19&gt;='設定'!$B$8)</x:f>
        <x:v>1</x:v>
      </x:c>
      <x:c r="AA19" s="50" t="b">
        <x:f>AND(ISNUMBER(S19),S19&gt;=DATE(YEAR('設定'!$B$10)-'設定'!$B$9,MONTH('設定'!$B$10),DAY('設定'!$B$10)))</x:f>
        <x:v>1</x:v>
      </x:c>
      <x:c r="AB19" s="55" t="b">
        <x:v>1</x:v>
      </x:c>
      <x:c r="AC19" s="55" t="b">
        <x:v>1</x:v>
      </x:c>
      <x:c r="AD19" s="50" t="n">
        <x:f>IF(X19,1,0)+IF(Z19,1,0)+IF(AA19,1,0)+IF(AB19,1,0)</x:f>
        <x:v>3</x:v>
      </x:c>
      <x:c r="AE19" s="50" t="n">
        <x:f>IF(Y19,1,0)+IF(Z19,1,0)+IF(AA19,1,0)+IF(AB19,1,0)</x:f>
        <x:v>4</x:v>
      </x:c>
      <x:c r="AF19" s="50" t="n">
        <x:f>IF(Y19,1,0)+IF(Z19,1,0)+IF(AA19,1,0)+IF(AC19,1,0)</x:f>
        <x:v>4</x:v>
      </x:c>
      <x:c r="AG19" s="53" t="n">
        <x:v>45043</x:v>
      </x:c>
      <x:c r="AH19" s="50" t="str">
        <x:v>S100WWVV</x:v>
      </x:c>
      <x:c r="AI19" s="50" t="str">
        <x:v>NetSalesSummaryOfBusinessResults</x:v>
      </x:c>
      <x:c r="AJ19" s="50" t="str">
        <x:v>OperatingIncome</x:v>
      </x:c>
      <x:c r="AK19" s="53" t="n">
        <x:v>45869</x:v>
      </x:c>
      <x:c r="AL19" s="50" t="str">
        <x:v>365/365/365/366/365</x:v>
      </x:c>
      <x:c r="AM19" s="51" t="n">
        <x:v>3909880</x:v>
      </x:c>
      <x:c r="AN19" s="51" t="n">
        <x:v>2451</x:v>
      </x:c>
      <x:c r="AO19" s="51" t="n">
        <x:f>IFERROR(AM19*AN19,"")</x:f>
        <x:v>9583115880</x:v>
      </x:c>
      <x:c r="AP19" s="56" t="n">
        <x:f>IFERROR(AO19/(K19*1000000),"")</x:f>
        <x:v>7.4849146622261244</x:v>
      </x:c>
      <x:c r="AQ19" s="57" t="n">
        <x:v>41832260</x:v>
      </x:c>
      <x:c r="AR19" s="52" t="n">
        <x:v>0.6843981854343243</x:v>
      </x:c>
      <x:c r="AS19" s="52" t="n">
        <x:v>-0.6843205574912892</x:v>
      </x:c>
      <x:c r="AT19" s="55" t="b">
        <x:v>1</x:v>
      </x:c>
      <x:c r="AU19" s="50"/>
      <x:c r="AV19" s="58" t="n">
        <x:v>-0.1179830999199439</x:v>
      </x:c>
      <x:c r="AW19" s="50" t="n">
        <x:v>2701</x:v>
      </x:c>
      <x:c r="AX19" s="50" t="str">
        <x:v>Transformation Moat</x:v>
      </x:c>
      <x:c r="AY19" s="50" t="str">
        <x:v>年率ボラティリティ60%以上 / ローカル5年最大下落率-60%以下</x:v>
      </x:c>
      <x:c r="AZ19" s="59" t="str">
        <x:v>2025-10-24 14:04</x:v>
      </x:c>
      <x:c r="BA19" s="53" t="n">
        <x:v>45017</x:v>
      </x:c>
      <x:c r="BB19" s="50" t="str">
        <x:v>柳原 尚史</x:v>
      </x:c>
      <x:c r="BC19" s="50"/>
      <x:c r="BD19" s="50"/>
    </x:row>
    <x:row r="20">
      <x:c r="A20" s="50" t="n">
        <x:v>19</x:v>
      </x:c>
      <x:c r="B20" s="50" t="str">
        <x:v>4415</x:v>
      </x:c>
      <x:c r="C20" s="50" t="str">
        <x:v>4415.T</x:v>
      </x:c>
      <x:c r="D20" s="50" t="str">
        <x:v>BROAD ENTERPRISE CO.,LTD.</x:v>
      </x:c>
      <x:c r="E20" s="50" t="str">
        <x:v>Growth Market(Domestic)</x:v>
      </x:c>
      <x:c r="F20" s="50" t="str">
        <x:v>Information &amp; Communication</x:v>
      </x:c>
      <x:c r="G20" s="51" t="n">
        <x:v>2500.543</x:v>
      </x:c>
      <x:c r="H20" s="51" t="n">
        <x:v>2992.972</x:v>
      </x:c>
      <x:c r="I20" s="51" t="n">
        <x:v>3957.774</x:v>
      </x:c>
      <x:c r="J20" s="51" t="n">
        <x:v>4697.147</x:v>
      </x:c>
      <x:c r="K20" s="51" t="n">
        <x:v>7413.568</x:v>
      </x:c>
      <x:c r="L20" s="52" t="n">
        <x:f>IFERROR(H20/G20-1,"")</x:f>
        <x:v>0.1969288270587628</x:v>
      </x:c>
      <x:c r="M20" s="52" t="n">
        <x:f>IFERROR(I20/H20-1,"")</x:f>
        <x:v>0.3223558389453691</x:v>
      </x:c>
      <x:c r="N20" s="52" t="n">
        <x:f>IFERROR(J20/I20-1,"")</x:f>
        <x:v>0.18681536641556584</x:v>
      </x:c>
      <x:c r="O20" s="52" t="n">
        <x:f>IFERROR(K20/J20-1,"")</x:f>
        <x:v>0.5783129631667905</x:v>
      </x:c>
      <x:c r="P20" s="52" t="n">
        <x:f>IFERROR((K20/G20)^(1/4)-1,"")</x:f>
        <x:v>0.31219457238635484</x:v>
      </x:c>
      <x:c r="Q20" s="51" t="n">
        <x:v>977.807</x:v>
      </x:c>
      <x:c r="R20" s="52" t="n">
        <x:f>IFERROR(Q20/K20,"")</x:f>
        <x:v>0.131894251189171</x:v>
      </x:c>
      <x:c r="S20" s="53" t="n">
        <x:v>44546</x:v>
      </x:c>
      <x:c r="T20" s="50" t="str">
        <x:v>local_price_first_trade</x:v>
      </x:c>
      <x:c r="U20" s="50" t="str">
        <x:v>中西 良祐 （注）２</x:v>
      </x:c>
      <x:c r="V20" s="54" t="n">
        <x:v>0.7131</x:v>
      </x:c>
      <x:c r="W20" s="50" t="str">
        <x:v>中西 良祐 / 中西 美津代</x:v>
      </x:c>
      <x:c r="X20" s="50" t="b">
        <x:f>AND(COUNT(L20:O20)=4,L20&gt;='設定'!$B$6,M20&gt;='設定'!$B$6,N20&gt;='設定'!$B$6,O20&gt;='設定'!$B$6)</x:f>
        <x:v>0</x:v>
      </x:c>
      <x:c r="Y20" s="50" t="b">
        <x:f>AND(COUNT(G20:K20)=5,P20&gt;='設定'!$B$7)</x:f>
        <x:v>1</x:v>
      </x:c>
      <x:c r="Z20" s="50" t="b">
        <x:f>AND(ISNUMBER(R20),R20&gt;='設定'!$B$8)</x:f>
        <x:v>1</x:v>
      </x:c>
      <x:c r="AA20" s="50" t="b">
        <x:f>AND(ISNUMBER(S20),S20&gt;=DATE(YEAR('設定'!$B$10)-'設定'!$B$9,MONTH('設定'!$B$10),DAY('設定'!$B$10)))</x:f>
        <x:v>1</x:v>
      </x:c>
      <x:c r="AB20" s="55" t="b">
        <x:v>1</x:v>
      </x:c>
      <x:c r="AC20" s="55" t="b">
        <x:v>1</x:v>
      </x:c>
      <x:c r="AD20" s="50" t="n">
        <x:f>IF(X20,1,0)+IF(Z20,1,0)+IF(AA20,1,0)+IF(AB20,1,0)</x:f>
        <x:v>3</x:v>
      </x:c>
      <x:c r="AE20" s="50" t="n">
        <x:f>IF(Y20,1,0)+IF(Z20,1,0)+IF(AA20,1,0)+IF(AB20,1,0)</x:f>
        <x:v>4</x:v>
      </x:c>
      <x:c r="AF20" s="50" t="n">
        <x:f>IF(Y20,1,0)+IF(Z20,1,0)+IF(AA20,1,0)+IF(AC20,1,0)</x:f>
        <x:v>4</x:v>
      </x:c>
      <x:c r="AG20" s="53" t="n">
        <x:v>44546</x:v>
      </x:c>
      <x:c r="AH20" s="50" t="str">
        <x:v>S100XSGS</x:v>
      </x:c>
      <x:c r="AI20" s="50" t="str">
        <x:v>NetSalesSummaryOfBusinessResults</x:v>
      </x:c>
      <x:c r="AJ20" s="50" t="str">
        <x:v>OperatingIncome</x:v>
      </x:c>
      <x:c r="AK20" s="53" t="n">
        <x:v>46022</x:v>
      </x:c>
      <x:c r="AL20" s="50" t="str">
        <x:v>365/365/365/366/365</x:v>
      </x:c>
      <x:c r="AM20" s="51" t="n">
        <x:v>6144700</x:v>
      </x:c>
      <x:c r="AN20" s="51" t="n">
        <x:v>1255</x:v>
      </x:c>
      <x:c r="AO20" s="51" t="n">
        <x:f>IFERROR(AM20*AN20,"")</x:f>
        <x:v>7711598500</x:v>
      </x:c>
      <x:c r="AP20" s="56" t="n">
        <x:f>IFERROR(AO20/(K20*1000000),"")</x:f>
        <x:v>1.0402006833956334</x:v>
      </x:c>
      <x:c r="AQ20" s="57" t="n">
        <x:v>22774615</x:v>
      </x:c>
      <x:c r="AR20" s="52" t="n">
        <x:v>0.572117370709064</x:v>
      </x:c>
      <x:c r="AS20" s="52" t="n">
        <x:v>-0.6669421487603306</x:v>
      </x:c>
      <x:c r="AT20" s="55" t="b">
        <x:v>0</x:v>
      </x:c>
      <x:c r="AU20" s="50" t="str">
        <x:v>repeated_negative_operating_cf</x:v>
      </x:c>
      <x:c r="AV20" s="58" t="n">
        <x:v>-0.0606113478943026</x:v>
      </x:c>
      <x:c r="AW20" s="50" t="n">
        <x:v>2343</x:v>
      </x:c>
      <x:c r="AX20" s="50" t="str">
        <x:v>Transformation Moat</x:v>
      </x:c>
      <x:c r="AY20" s="50" t="str">
        <x:v>既存適格性フィルター不通過: repeated_negative_operating_cf / ローカル5年最大下落率-60%以下</x:v>
      </x:c>
      <x:c r="AZ20" s="59" t="str">
        <x:v>2026-03-23 16:03</x:v>
      </x:c>
      <x:c r="BA20" s="53" t="n">
        <x:v>41091</x:v>
      </x:c>
      <x:c r="BB20" s="50" t="str">
        <x:v>中西 良祐</x:v>
      </x:c>
      <x:c r="BC20" s="50"/>
      <x:c r="BD20" s="50"/>
    </x:row>
    <x:row r="21">
      <x:c r="A21" s="50" t="n">
        <x:v>20</x:v>
      </x:c>
      <x:c r="B21" s="50" t="str">
        <x:v>5586</x:v>
      </x:c>
      <x:c r="C21" s="50" t="str">
        <x:v>5586.T</x:v>
      </x:c>
      <x:c r="D21" s="50" t="str">
        <x:v>Laboro.AI Inc.</x:v>
      </x:c>
      <x:c r="E21" s="50" t="str">
        <x:v>Growth Market(Domestic)</x:v>
      </x:c>
      <x:c r="F21" s="50" t="str">
        <x:v>Information &amp; Communication</x:v>
      </x:c>
      <x:c r="G21" s="51" t="n">
        <x:v>656.66</x:v>
      </x:c>
      <x:c r="H21" s="51" t="n">
        <x:v>733.049</x:v>
      </x:c>
      <x:c r="I21" s="51" t="n">
        <x:v>1369.186</x:v>
      </x:c>
      <x:c r="J21" s="51" t="n">
        <x:v>1515.258</x:v>
      </x:c>
      <x:c r="K21" s="51" t="n">
        <x:v>1892.494</x:v>
      </x:c>
      <x:c r="L21" s="52" t="n">
        <x:f>IFERROR(H21/G21-1,"")</x:f>
        <x:v>0.11632960740718179</x:v>
      </x:c>
      <x:c r="M21" s="52" t="n">
        <x:f>IFERROR(I21/H21-1,"")</x:f>
        <x:v>0.8677960136361962</x:v>
      </x:c>
      <x:c r="N21" s="52" t="n">
        <x:f>IFERROR(J21/I21-1,"")</x:f>
        <x:v>0.10668528600204796</x:v>
      </x:c>
      <x:c r="O21" s="52" t="n">
        <x:f>IFERROR(K21/J21-1,"")</x:f>
        <x:v>0.2489582632132612</x:v>
      </x:c>
      <x:c r="P21" s="52" t="n">
        <x:f>IFERROR((K21/G21)^(1/4)-1,"")</x:f>
        <x:v>0.30293721046349753</x:v>
      </x:c>
      <x:c r="Q21" s="51" t="n">
        <x:v>250.515</x:v>
      </x:c>
      <x:c r="R21" s="52" t="n">
        <x:f>IFERROR(Q21/K21,"")</x:f>
        <x:v>0.13237294279400622</x:v>
      </x:c>
      <x:c r="S21" s="53" t="n">
        <x:v>45138</x:v>
      </x:c>
      <x:c r="T21" s="50" t="str">
        <x:v>local_price_first_trade</x:v>
      </x:c>
      <x:c r="U21" s="50" t="str">
        <x:v>椎橋 徹夫</x:v>
      </x:c>
      <x:c r="V21" s="54" t="n">
        <x:v>0.239</x:v>
      </x:c>
      <x:c r="W21" s="50" t="str">
        <x:v>椎橋 徹夫 / 藤原 弘将 / 椎橋 徹夫 / 藤原 弘将</x:v>
      </x:c>
      <x:c r="X21" s="50" t="b">
        <x:f>AND(COUNT(L21:O21)=4,L21&gt;='設定'!$B$6,M21&gt;='設定'!$B$6,N21&gt;='設定'!$B$6,O21&gt;='設定'!$B$6)</x:f>
        <x:v>0</x:v>
      </x:c>
      <x:c r="Y21" s="50" t="b">
        <x:f>AND(COUNT(G21:K21)=5,P21&gt;='設定'!$B$7)</x:f>
        <x:v>1</x:v>
      </x:c>
      <x:c r="Z21" s="50" t="b">
        <x:f>AND(ISNUMBER(R21),R21&gt;='設定'!$B$8)</x:f>
        <x:v>1</x:v>
      </x:c>
      <x:c r="AA21" s="50" t="b">
        <x:f>AND(ISNUMBER(S21),S21&gt;=DATE(YEAR('設定'!$B$10)-'設定'!$B$9,MONTH('設定'!$B$10),DAY('設定'!$B$10)))</x:f>
        <x:v>1</x:v>
      </x:c>
      <x:c r="AB21" s="55" t="b">
        <x:v>1</x:v>
      </x:c>
      <x:c r="AC21" s="55" t="b">
        <x:v>1</x:v>
      </x:c>
      <x:c r="AD21" s="50" t="n">
        <x:f>IF(X21,1,0)+IF(Z21,1,0)+IF(AA21,1,0)+IF(AB21,1,0)</x:f>
        <x:v>3</x:v>
      </x:c>
      <x:c r="AE21" s="50" t="n">
        <x:f>IF(Y21,1,0)+IF(Z21,1,0)+IF(AA21,1,0)+IF(AB21,1,0)</x:f>
        <x:v>4</x:v>
      </x:c>
      <x:c r="AF21" s="50" t="n">
        <x:f>IF(Y21,1,0)+IF(Z21,1,0)+IF(AA21,1,0)+IF(AC21,1,0)</x:f>
        <x:v>4</x:v>
      </x:c>
      <x:c r="AG21" s="53" t="n">
        <x:v>45138</x:v>
      </x:c>
      <x:c r="AH21" s="50" t="str">
        <x:v>S100XBVM</x:v>
      </x:c>
      <x:c r="AI21" s="50" t="str">
        <x:v>NetSalesSummaryOfBusinessResults</x:v>
      </x:c>
      <x:c r="AJ21" s="50" t="str">
        <x:v>OperatingIncome</x:v>
      </x:c>
      <x:c r="AK21" s="53" t="n">
        <x:v>45930</x:v>
      </x:c>
      <x:c r="AL21" s="50" t="str">
        <x:v>365/365/365/366/365</x:v>
      </x:c>
      <x:c r="AM21" s="51" t="n">
        <x:v>15918577</x:v>
      </x:c>
      <x:c r="AN21" s="51" t="n">
        <x:v>830</x:v>
      </x:c>
      <x:c r="AO21" s="51" t="n">
        <x:f>IFERROR(AM21*AN21,"")</x:f>
        <x:v>13212418910</x:v>
      </x:c>
      <x:c r="AP21" s="56" t="n">
        <x:f>IFERROR(AO21/(K21*1000000),"")</x:f>
        <x:v>6.981485230600467</x:v>
      </x:c>
      <x:c r="AQ21" s="57" t="n">
        <x:v>52092256.666666664</x:v>
      </x:c>
      <x:c r="AR21" s="52" t="n">
        <x:v>0.7519498904852847</x:v>
      </x:c>
      <x:c r="AS21" s="52" t="n">
        <x:v>-0.6928</x:v>
      </x:c>
      <x:c r="AT21" s="55" t="b">
        <x:v>1</x:v>
      </x:c>
      <x:c r="AU21" s="50"/>
      <x:c r="AV21" s="58" t="n">
        <x:v>-0.2710520369042244</x:v>
      </x:c>
      <x:c r="AW21" s="50" t="n">
        <x:v>3230</x:v>
      </x:c>
      <x:c r="AX21" s="50" t="str">
        <x:v>Future Moat</x:v>
      </x:c>
      <x:c r="AY21" s="50" t="str">
        <x:v>年率ボラティリティ60%以上 / ローカル5年最大下落率-60%以下</x:v>
      </x:c>
      <x:c r="AZ21" s="59" t="str">
        <x:v>2025-12-19 16:13</x:v>
      </x:c>
      <x:c r="BA21" s="53" t="n">
        <x:v>45108</x:v>
      </x:c>
      <x:c r="BB21" s="50" t="str">
        <x:v>椎橋 徹夫</x:v>
      </x:c>
      <x:c r="BC21" s="50"/>
      <x:c r="BD21" s="50"/>
    </x:row>
    <x:row r="22">
      <x:c r="A22" s="50" t="n">
        <x:v>21</x:v>
      </x:c>
      <x:c r="B22" s="50" t="str">
        <x:v>4419</x:v>
      </x:c>
      <x:c r="C22" s="50" t="str">
        <x:v>4419.T</x:v>
      </x:c>
      <x:c r="D22" s="50" t="str">
        <x:v>Finatext Holdings Ltd.</x:v>
      </x:c>
      <x:c r="E22" s="50" t="str">
        <x:v>Growth Market(Domestic)</x:v>
      </x:c>
      <x:c r="F22" s="50" t="str">
        <x:v>Information &amp; Communication</x:v>
      </x:c>
      <x:c r="G22" s="51" t="n">
        <x:v>2751.375</x:v>
      </x:c>
      <x:c r="H22" s="51" t="n">
        <x:v>2724.097</x:v>
      </x:c>
      <x:c r="I22" s="51" t="n">
        <x:v>3820.972</x:v>
      </x:c>
      <x:c r="J22" s="51" t="n">
        <x:v>5375.312</x:v>
      </x:c>
      <x:c r="K22" s="51" t="n">
        <x:v>7702.356</x:v>
      </x:c>
      <x:c r="L22" s="52" t="n">
        <x:f>IFERROR(H22/G22-1,"")</x:f>
        <x:v>-0.009914315569487853</x:v>
      </x:c>
      <x:c r="M22" s="52" t="n">
        <x:f>IFERROR(I22/H22-1,"")</x:f>
        <x:v>0.40265636649502556</x:v>
      </x:c>
      <x:c r="N22" s="52" t="n">
        <x:f>IFERROR(J22/I22-1,"")</x:f>
        <x:v>0.4067917796832847</x:v>
      </x:c>
      <x:c r="O22" s="52" t="n">
        <x:f>IFERROR(K22/J22-1,"")</x:f>
        <x:v>0.4329132894983585</x:v>
      </x:c>
      <x:c r="P22" s="52" t="n">
        <x:f>IFERROR((K22/G22)^(1/4)-1,"")</x:f>
        <x:v>0.2935060079299061</x:v>
      </x:c>
      <x:c r="Q22" s="51" t="n">
        <x:v>950.126</x:v>
      </x:c>
      <x:c r="R22" s="52" t="n">
        <x:f>IFERROR(Q22/K22,"")</x:f>
        <x:v>0.12335524351250449</x:v>
      </x:c>
      <x:c r="S22" s="53" t="n">
        <x:v>44552</x:v>
      </x:c>
      <x:c r="T22" s="50" t="str">
        <x:v>local_price_first_trade</x:v>
      </x:c>
      <x:c r="U22" s="50" t="str">
        <x:v>林 良太</x:v>
      </x:c>
      <x:c r="V22" s="54" t="n">
        <x:v>0.361</x:v>
      </x:c>
      <x:c r="W22" s="50" t="str">
        <x:v>林 良太</x:v>
      </x:c>
      <x:c r="X22" s="50" t="b">
        <x:f>AND(COUNT(L22:O22)=4,L22&gt;='設定'!$B$6,M22&gt;='設定'!$B$6,N22&gt;='設定'!$B$6,O22&gt;='設定'!$B$6)</x:f>
        <x:v>0</x:v>
      </x:c>
      <x:c r="Y22" s="50" t="b">
        <x:f>AND(COUNT(G22:K22)=5,P22&gt;='設定'!$B$7)</x:f>
        <x:v>1</x:v>
      </x:c>
      <x:c r="Z22" s="50" t="b">
        <x:f>AND(ISNUMBER(R22),R22&gt;='設定'!$B$8)</x:f>
        <x:v>1</x:v>
      </x:c>
      <x:c r="AA22" s="50" t="b">
        <x:f>AND(ISNUMBER(S22),S22&gt;=DATE(YEAR('設定'!$B$10)-'設定'!$B$9,MONTH('設定'!$B$10),DAY('設定'!$B$10)))</x:f>
        <x:v>1</x:v>
      </x:c>
      <x:c r="AB22" s="55" t="b">
        <x:v>1</x:v>
      </x:c>
      <x:c r="AC22" s="55" t="b">
        <x:v>1</x:v>
      </x:c>
      <x:c r="AD22" s="50" t="n">
        <x:f>IF(X22,1,0)+IF(Z22,1,0)+IF(AA22,1,0)+IF(AB22,1,0)</x:f>
        <x:v>3</x:v>
      </x:c>
      <x:c r="AE22" s="50" t="n">
        <x:f>IF(Y22,1,0)+IF(Z22,1,0)+IF(AA22,1,0)+IF(AB22,1,0)</x:f>
        <x:v>4</x:v>
      </x:c>
      <x:c r="AF22" s="50" t="n">
        <x:f>IF(Y22,1,0)+IF(Z22,1,0)+IF(AA22,1,0)+IF(AC22,1,0)</x:f>
        <x:v>4</x:v>
      </x:c>
      <x:c r="AG22" s="53" t="n">
        <x:v>44552</x:v>
      </x:c>
      <x:c r="AH22" s="50" t="str">
        <x:v>S100W328</x:v>
      </x:c>
      <x:c r="AI22" s="50" t="str">
        <x:v>NetSalesSummaryOfBusinessResults</x:v>
      </x:c>
      <x:c r="AJ22" s="50" t="str">
        <x:v>OperatingIncome</x:v>
      </x:c>
      <x:c r="AK22" s="53" t="n">
        <x:v>45747</x:v>
      </x:c>
      <x:c r="AL22" s="50" t="str">
        <x:v>487/365/365/366/365</x:v>
      </x:c>
      <x:c r="AM22" s="51" t="n">
        <x:v>51300211</x:v>
      </x:c>
      <x:c r="AN22" s="51" t="n">
        <x:v>1318</x:v>
      </x:c>
      <x:c r="AO22" s="51" t="n">
        <x:f>IFERROR(AM22*AN22,"")</x:f>
        <x:v>67613678098</x:v>
      </x:c>
      <x:c r="AP22" s="56" t="n">
        <x:f>IFERROR(AO22/(K22*1000000),"")</x:f>
        <x:v>8.77831122035907</x:v>
      </x:c>
      <x:c r="AQ22" s="57" t="n">
        <x:v>616628686.6666666</x:v>
      </x:c>
      <x:c r="AR22" s="52" t="n">
        <x:v>0.5875628251339762</x:v>
      </x:c>
      <x:c r="AS22" s="52" t="n">
        <x:v>-0.6696078431372549</x:v>
      </x:c>
      <x:c r="AT22" s="55" t="b">
        <x:v>0</x:v>
      </x:c>
      <x:c r="AU22" s="50" t="str">
        <x:v>repeated_negative_operating_cf</x:v>
      </x:c>
      <x:c r="AV22" s="58" t="n">
        <x:v>-0.0712556794896879</x:v>
      </x:c>
      <x:c r="AW22" s="50" t="n">
        <x:v>2409</x:v>
      </x:c>
      <x:c r="AX22" s="50" t="str">
        <x:v>Transformation Moat</x:v>
      </x:c>
      <x:c r="AY22" s="50" t="str">
        <x:v>既存適格性フィルター不通過: repeated_negative_operating_cf / ローカル5年最大下落率-60%以下</x:v>
      </x:c>
      <x:c r="AZ22" s="59" t="str">
        <x:v>2025-06-24 15:31</x:v>
      </x:c>
      <x:c r="BA22" s="53" t="n">
        <x:v>44531</x:v>
      </x:c>
      <x:c r="BB22" s="50" t="str">
        <x:v>林 良太</x:v>
      </x:c>
      <x:c r="BC22" s="50"/>
      <x:c r="BD22" s="50"/>
    </x:row>
    <x:row r="23">
      <x:c r="A23" s="50" t="n">
        <x:v>22</x:v>
      </x:c>
      <x:c r="B23" s="50" t="str">
        <x:v>9341</x:v>
      </x:c>
      <x:c r="C23" s="50" t="str">
        <x:v>9341.T</x:v>
      </x:c>
      <x:c r="D23" s="50" t="str">
        <x:v>GENOVA,Inc.</x:v>
      </x:c>
      <x:c r="E23" s="50" t="str">
        <x:v>Prime Market (Domestic)</x:v>
      </x:c>
      <x:c r="F23" s="50" t="str">
        <x:v>Services</x:v>
      </x:c>
      <x:c r="G23" s="51" t="n">
        <x:v>3768.667</x:v>
      </x:c>
      <x:c r="H23" s="51" t="n">
        <x:v>4802.057</x:v>
      </x:c>
      <x:c r="I23" s="51" t="n">
        <x:v>6513.466</x:v>
      </x:c>
      <x:c r="J23" s="51" t="n">
        <x:v>8683.488</x:v>
      </x:c>
      <x:c r="K23" s="51" t="n">
        <x:v>10006.101</x:v>
      </x:c>
      <x:c r="L23" s="52" t="n">
        <x:f>IFERROR(H23/G23-1,"")</x:f>
        <x:v>0.27420570721690196</x:v>
      </x:c>
      <x:c r="M23" s="52" t="n">
        <x:f>IFERROR(I23/H23-1,"")</x:f>
        <x:v>0.3563908133535276</x:v>
      </x:c>
      <x:c r="N23" s="52" t="n">
        <x:f>IFERROR(J23/I23-1,"")</x:f>
        <x:v>0.33315933483033433</x:v>
      </x:c>
      <x:c r="O23" s="52" t="n">
        <x:f>IFERROR(K23/J23-1,"")</x:f>
        <x:v>0.15231356339756563</x:v>
      </x:c>
      <x:c r="P23" s="52" t="n">
        <x:f>IFERROR((K23/G23)^(1/4)-1,"")</x:f>
        <x:v>0.2764954742179617</x:v>
      </x:c>
      <x:c r="Q23" s="51" t="n">
        <x:v>2026.131</x:v>
      </x:c>
      <x:c r="R23" s="52" t="n">
        <x:f>IFERROR(Q23/K23,"")</x:f>
        <x:v>0.20248956111876143</x:v>
      </x:c>
      <x:c r="S23" s="53" t="n">
        <x:v>44918</x:v>
      </x:c>
      <x:c r="T23" s="50" t="str">
        <x:v>local_price_first_trade</x:v>
      </x:c>
      <x:c r="U23" s="50" t="str">
        <x:v>平瀬 智樹</x:v>
      </x:c>
      <x:c r="V23" s="54" t="n">
        <x:v>0.3237</x:v>
      </x:c>
      <x:c r="W23" s="50" t="str">
        <x:v>平瀬 智樹</x:v>
      </x:c>
      <x:c r="X23" s="50" t="b">
        <x:f>AND(COUNT(L23:O23)=4,L23&gt;='設定'!$B$6,M23&gt;='設定'!$B$6,N23&gt;='設定'!$B$6,O23&gt;='設定'!$B$6)</x:f>
        <x:v>0</x:v>
      </x:c>
      <x:c r="Y23" s="50" t="b">
        <x:f>AND(COUNT(G23:K23)=5,P23&gt;='設定'!$B$7)</x:f>
        <x:v>1</x:v>
      </x:c>
      <x:c r="Z23" s="50" t="b">
        <x:f>AND(ISNUMBER(R23),R23&gt;='設定'!$B$8)</x:f>
        <x:v>1</x:v>
      </x:c>
      <x:c r="AA23" s="50" t="b">
        <x:f>AND(ISNUMBER(S23),S23&gt;=DATE(YEAR('設定'!$B$10)-'設定'!$B$9,MONTH('設定'!$B$10),DAY('設定'!$B$10)))</x:f>
        <x:v>1</x:v>
      </x:c>
      <x:c r="AB23" s="55" t="b">
        <x:v>1</x:v>
      </x:c>
      <x:c r="AC23" s="55" t="b">
        <x:v>1</x:v>
      </x:c>
      <x:c r="AD23" s="50" t="n">
        <x:f>IF(X23,1,0)+IF(Z23,1,0)+IF(AA23,1,0)+IF(AB23,1,0)</x:f>
        <x:v>3</x:v>
      </x:c>
      <x:c r="AE23" s="50" t="n">
        <x:f>IF(Y23,1,0)+IF(Z23,1,0)+IF(AA23,1,0)+IF(AB23,1,0)</x:f>
        <x:v>4</x:v>
      </x:c>
      <x:c r="AF23" s="50" t="n">
        <x:f>IF(Y23,1,0)+IF(Z23,1,0)+IF(AA23,1,0)+IF(AC23,1,0)</x:f>
        <x:v>4</x:v>
      </x:c>
      <x:c r="AG23" s="53" t="n">
        <x:v>44918</x:v>
      </x:c>
      <x:c r="AH23" s="50" t="str">
        <x:v>S100W2S5</x:v>
      </x:c>
      <x:c r="AI23" s="50" t="str">
        <x:v>NetSalesSummaryOfBusinessResults</x:v>
      </x:c>
      <x:c r="AJ23" s="50" t="str">
        <x:v>OperatingIncome</x:v>
      </x:c>
      <x:c r="AK23" s="53" t="n">
        <x:v>45747</x:v>
      </x:c>
      <x:c r="AL23" s="50" t="str">
        <x:v>365/365/365/366/365</x:v>
      </x:c>
      <x:c r="AM23" s="51" t="n">
        <x:v>17306600</x:v>
      </x:c>
      <x:c r="AN23" s="51" t="n">
        <x:v>563</x:v>
      </x:c>
      <x:c r="AO23" s="51" t="n">
        <x:f>IFERROR(AM23*AN23,"")</x:f>
        <x:v>9743615800</x:v>
      </x:c>
      <x:c r="AP23" s="56" t="n">
        <x:f>IFERROR(AO23/(K23*1000000),"")</x:f>
        <x:v>0.9737674844577323</x:v>
      </x:c>
      <x:c r="AQ23" s="57" t="n">
        <x:v>39066246.666666664</x:v>
      </x:c>
      <x:c r="AR23" s="52" t="n">
        <x:v>0.4998942078616946</x:v>
      </x:c>
      <x:c r="AS23" s="52" t="n">
        <x:v>-0.7621805316425645</x:v>
      </x:c>
      <x:c r="AT23" s="55" t="b">
        <x:v>1</x:v>
      </x:c>
      <x:c r="AU23" s="50"/>
      <x:c r="AV23" s="58" t="n">
        <x:v>-0.0151102876742804</x:v>
      </x:c>
      <x:c r="AW23" s="50" t="n">
        <x:v>1991</x:v>
      </x:c>
      <x:c r="AX23" s="50" t="str">
        <x:v>Core Moat</x:v>
      </x:c>
      <x:c r="AY23" s="50" t="str">
        <x:v>ローカル5年最大下落率-60%以下</x:v>
      </x:c>
      <x:c r="AZ23" s="59" t="str">
        <x:v>2025-06-23 15:52</x:v>
      </x:c>
      <x:c r="BA23" s="53" t="n">
        <x:v>44896</x:v>
      </x:c>
      <x:c r="BB23" s="50" t="str">
        <x:v>平瀬 智樹</x:v>
      </x:c>
      <x:c r="BC23" s="50"/>
      <x:c r="BD23" s="50" t="str">
        <x:v>TOPIX Small 2</x:v>
      </x:c>
    </x:row>
    <x:row r="24">
      <x:c r="A24" s="50" t="n">
        <x:v>23</x:v>
      </x:c>
      <x:c r="B24" s="50" t="str">
        <x:v>4418</x:v>
      </x:c>
      <x:c r="C24" s="50" t="str">
        <x:v>4418.T</x:v>
      </x:c>
      <x:c r="D24" s="50" t="str">
        <x:v>Japan Data Science Consortium Co.Ltd.</x:v>
      </x:c>
      <x:c r="E24" s="50" t="str">
        <x:v>Growth Market(Domestic)</x:v>
      </x:c>
      <x:c r="F24" s="50" t="str">
        <x:v>Information &amp; Communication</x:v>
      </x:c>
      <x:c r="G24" s="51" t="n">
        <x:v>1089.424</x:v>
      </x:c>
      <x:c r="H24" s="51" t="n">
        <x:v>1413.332</x:v>
      </x:c>
      <x:c r="I24" s="51" t="n">
        <x:v>1866.969</x:v>
      </x:c>
      <x:c r="J24" s="51" t="n">
        <x:v>1896.415</x:v>
      </x:c>
      <x:c r="K24" s="51" t="n">
        <x:v>2844.572</x:v>
      </x:c>
      <x:c r="L24" s="52" t="n">
        <x:f>IFERROR(H24/G24-1,"")</x:f>
        <x:v>0.2973204188635463</x:v>
      </x:c>
      <x:c r="M24" s="52" t="n">
        <x:f>IFERROR(I24/H24-1,"")</x:f>
        <x:v>0.32096987827347</x:v>
      </x:c>
      <x:c r="N24" s="52" t="n">
        <x:f>IFERROR(J24/I24-1,"")</x:f>
        <x:v>0.015772088342120183</x:v>
      </x:c>
      <x:c r="O24" s="52" t="n">
        <x:f>IFERROR(K24/J24-1,"")</x:f>
        <x:v>0.4999733708075502</x:v>
      </x:c>
      <x:c r="P24" s="52" t="n">
        <x:f>IFERROR((K24/G24)^(1/4)-1,"")</x:f>
        <x:v>0.27117399015775967</x:v>
      </x:c>
      <x:c r="Q24" s="51" t="n">
        <x:v>411.435</x:v>
      </x:c>
      <x:c r="R24" s="52" t="n">
        <x:f>IFERROR(Q24/K24,"")</x:f>
        <x:v>0.14463863104888888</x:v>
      </x:c>
      <x:c r="S24" s="53" t="n">
        <x:v>44550</x:v>
      </x:c>
      <x:c r="T24" s="50" t="str">
        <x:v>local_price_first_trade</x:v>
      </x:c>
      <x:c r="U24" s="50" t="str">
        <x:v>加藤 聡志</x:v>
      </x:c>
      <x:c r="V24" s="54" t="n">
        <x:v>0.2928</x:v>
      </x:c>
      <x:c r="W24" s="50" t="str">
        <x:v>加藤 聡志</x:v>
      </x:c>
      <x:c r="X24" s="50" t="b">
        <x:f>AND(COUNT(L24:O24)=4,L24&gt;='設定'!$B$6,M24&gt;='設定'!$B$6,N24&gt;='設定'!$B$6,O24&gt;='設定'!$B$6)</x:f>
        <x:v>0</x:v>
      </x:c>
      <x:c r="Y24" s="50" t="b">
        <x:f>AND(COUNT(G24:K24)=5,P24&gt;='設定'!$B$7)</x:f>
        <x:v>1</x:v>
      </x:c>
      <x:c r="Z24" s="50" t="b">
        <x:f>AND(ISNUMBER(R24),R24&gt;='設定'!$B$8)</x:f>
        <x:v>1</x:v>
      </x:c>
      <x:c r="AA24" s="50" t="b">
        <x:f>AND(ISNUMBER(S24),S24&gt;=DATE(YEAR('設定'!$B$10)-'設定'!$B$9,MONTH('設定'!$B$10),DAY('設定'!$B$10)))</x:f>
        <x:v>1</x:v>
      </x:c>
      <x:c r="AB24" s="55" t="b">
        <x:v>1</x:v>
      </x:c>
      <x:c r="AC24" s="55" t="b">
        <x:v>1</x:v>
      </x:c>
      <x:c r="AD24" s="50" t="n">
        <x:f>IF(X24,1,0)+IF(Z24,1,0)+IF(AA24,1,0)+IF(AB24,1,0)</x:f>
        <x:v>3</x:v>
      </x:c>
      <x:c r="AE24" s="50" t="n">
        <x:f>IF(Y24,1,0)+IF(Z24,1,0)+IF(AA24,1,0)+IF(AB24,1,0)</x:f>
        <x:v>4</x:v>
      </x:c>
      <x:c r="AF24" s="50" t="n">
        <x:f>IF(Y24,1,0)+IF(Z24,1,0)+IF(AA24,1,0)+IF(AC24,1,0)</x:f>
        <x:v>4</x:v>
      </x:c>
      <x:c r="AG24" s="53" t="n">
        <x:v>44550</x:v>
      </x:c>
      <x:c r="AH24" s="50" t="str">
        <x:v>S100WQTJ</x:v>
      </x:c>
      <x:c r="AI24" s="50" t="str">
        <x:v>NetSalesSummaryOfBusinessResults</x:v>
      </x:c>
      <x:c r="AJ24" s="50" t="str">
        <x:v>OperatingIncome</x:v>
      </x:c>
      <x:c r="AK24" s="53" t="n">
        <x:v>45838</x:v>
      </x:c>
      <x:c r="AL24" s="50" t="str">
        <x:v>365/365/365/366/365</x:v>
      </x:c>
      <x:c r="AM24" s="51" t="n">
        <x:v>13445900</x:v>
      </x:c>
      <x:c r="AN24" s="51" t="n">
        <x:v>695</x:v>
      </x:c>
      <x:c r="AO24" s="51" t="n">
        <x:f>IFERROR(AM24*AN24,"")</x:f>
        <x:v>9344900500</x:v>
      </x:c>
      <x:c r="AP24" s="56" t="n">
        <x:f>IFERROR(AO24/(K24*1000000),"")</x:f>
        <x:v>3.2851692627221247</x:v>
      </x:c>
      <x:c r="AQ24" s="57" t="n">
        <x:v>142050280</x:v>
      </x:c>
      <x:c r="AR24" s="52" t="n">
        <x:v>0.6866248643317497</x:v>
      </x:c>
      <x:c r="AS24" s="52" t="n">
        <x:v>-0.8149578651685393</x:v>
      </x:c>
      <x:c r="AT24" s="55" t="b">
        <x:v>1</x:v>
      </x:c>
      <x:c r="AU24" s="50"/>
      <x:c r="AV24" s="58" t="n">
        <x:v>-0.1555209143303166</x:v>
      </x:c>
      <x:c r="AW24" s="50" t="n">
        <x:v>2872</x:v>
      </x:c>
      <x:c r="AX24" s="50" t="str">
        <x:v>Transformation Moat</x:v>
      </x:c>
      <x:c r="AY24" s="50" t="str">
        <x:v>年率ボラティリティ60%以上 / ローカル5年最大下落率-60%以下</x:v>
      </x:c>
      <x:c r="AZ24" s="59" t="str">
        <x:v>2025-09-24 16:00</x:v>
      </x:c>
      <x:c r="BA24" s="53" t="n">
        <x:v>44531</x:v>
      </x:c>
      <x:c r="BB24" s="50" t="str">
        <x:v>加藤 聡志</x:v>
      </x:c>
      <x:c r="BC24" s="50"/>
      <x:c r="BD24" s="50"/>
    </x:row>
    <x:row r="25">
      <x:c r="A25" s="50" t="n">
        <x:v>24</x:v>
      </x:c>
      <x:c r="B25" s="50" t="str">
        <x:v>5256</x:v>
      </x:c>
      <x:c r="C25" s="50" t="str">
        <x:v>5256.T</x:v>
      </x:c>
      <x:c r="D25" s="50" t="str">
        <x:v>Fusic Co.,Ltd.</x:v>
      </x:c>
      <x:c r="E25" s="50" t="str">
        <x:v>Growth Market(Domestic)</x:v>
      </x:c>
      <x:c r="F25" s="50" t="str">
        <x:v>Information &amp; Communication</x:v>
      </x:c>
      <x:c r="G25" s="51" t="n">
        <x:v>762.231</x:v>
      </x:c>
      <x:c r="H25" s="51" t="n">
        <x:v>1124.08</x:v>
      </x:c>
      <x:c r="I25" s="51" t="n">
        <x:v>1532.167</x:v>
      </x:c>
      <x:c r="J25" s="51" t="n">
        <x:v>1798.412</x:v>
      </x:c>
      <x:c r="K25" s="51" t="n">
        <x:v>1952.131</x:v>
      </x:c>
      <x:c r="L25" s="52" t="n">
        <x:f>IFERROR(H25/G25-1,"")</x:f>
        <x:v>0.4747235418134397</x:v>
      </x:c>
      <x:c r="M25" s="52" t="n">
        <x:f>IFERROR(I25/H25-1,"")</x:f>
        <x:v>0.36304088676962487</x:v>
      </x:c>
      <x:c r="N25" s="52" t="n">
        <x:f>IFERROR(J25/I25-1,"")</x:f>
        <x:v>0.17377022217552018</x:v>
      </x:c>
      <x:c r="O25" s="52" t="n">
        <x:f>IFERROR(K25/J25-1,"")</x:f>
        <x:v>0.08547485225854823</x:v>
      </x:c>
      <x:c r="P25" s="52" t="n">
        <x:f>IFERROR((K25/G25)^(1/4)-1,"")</x:f>
        <x:v>0.26504387327152124</x:v>
      </x:c>
      <x:c r="Q25" s="51" t="n">
        <x:v>270.761</x:v>
      </x:c>
      <x:c r="R25" s="52" t="n">
        <x:f>IFERROR(Q25/K25,"")</x:f>
        <x:v>0.13870022042578087</x:v>
      </x:c>
      <x:c r="S25" s="53" t="n">
        <x:v>45019</x:v>
      </x:c>
      <x:c r="T25" s="50" t="str">
        <x:v>local_price_first_trade</x:v>
      </x:c>
      <x:c r="U25" s="50" t="str">
        <x:v>納富 貞嘉</x:v>
      </x:c>
      <x:c r="V25" s="54" t="n">
        <x:v>0.2252</x:v>
      </x:c>
      <x:c r="W25" s="50" t="str">
        <x:v>納富 貞嘉 / 濱﨑 陽一郎</x:v>
      </x:c>
      <x:c r="X25" s="50" t="b">
        <x:f>AND(COUNT(L25:O25)=4,L25&gt;='設定'!$B$6,M25&gt;='設定'!$B$6,N25&gt;='設定'!$B$6,O25&gt;='設定'!$B$6)</x:f>
        <x:v>0</x:v>
      </x:c>
      <x:c r="Y25" s="50" t="b">
        <x:f>AND(COUNT(G25:K25)=5,P25&gt;='設定'!$B$7)</x:f>
        <x:v>1</x:v>
      </x:c>
      <x:c r="Z25" s="50" t="b">
        <x:f>AND(ISNUMBER(R25),R25&gt;='設定'!$B$8)</x:f>
        <x:v>1</x:v>
      </x:c>
      <x:c r="AA25" s="50" t="b">
        <x:f>AND(ISNUMBER(S25),S25&gt;=DATE(YEAR('設定'!$B$10)-'設定'!$B$9,MONTH('設定'!$B$10),DAY('設定'!$B$10)))</x:f>
        <x:v>1</x:v>
      </x:c>
      <x:c r="AB25" s="55" t="b">
        <x:v>1</x:v>
      </x:c>
      <x:c r="AC25" s="55" t="b">
        <x:v>1</x:v>
      </x:c>
      <x:c r="AD25" s="50" t="n">
        <x:f>IF(X25,1,0)+IF(Z25,1,0)+IF(AA25,1,0)+IF(AB25,1,0)</x:f>
        <x:v>3</x:v>
      </x:c>
      <x:c r="AE25" s="50" t="n">
        <x:f>IF(Y25,1,0)+IF(Z25,1,0)+IF(AA25,1,0)+IF(AB25,1,0)</x:f>
        <x:v>4</x:v>
      </x:c>
      <x:c r="AF25" s="50" t="n">
        <x:f>IF(Y25,1,0)+IF(Z25,1,0)+IF(AA25,1,0)+IF(AC25,1,0)</x:f>
        <x:v>4</x:v>
      </x:c>
      <x:c r="AG25" s="53" t="n">
        <x:v>45019</x:v>
      </x:c>
      <x:c r="AH25" s="50" t="str">
        <x:v>S100WQGU</x:v>
      </x:c>
      <x:c r="AI25" s="50" t="str">
        <x:v>NetSalesSummaryOfBusinessResults</x:v>
      </x:c>
      <x:c r="AJ25" s="50" t="str">
        <x:v>OperatingIncome</x:v>
      </x:c>
      <x:c r="AK25" s="53" t="n">
        <x:v>45838</x:v>
      </x:c>
      <x:c r="AL25" s="50" t="str">
        <x:v>365/365/365/366/365</x:v>
      </x:c>
      <x:c r="AM25" s="51" t="n">
        <x:v>1263900</x:v>
      </x:c>
      <x:c r="AN25" s="51" t="n">
        <x:v>2490</x:v>
      </x:c>
      <x:c r="AO25" s="51" t="n">
        <x:f>IFERROR(AM25*AN25,"")</x:f>
        <x:v>3147111000</x:v>
      </x:c>
      <x:c r="AP25" s="56" t="n">
        <x:f>IFERROR(AO25/(K25*1000000),"")</x:f>
        <x:v>1.612141295845412</x:v>
      </x:c>
      <x:c r="AQ25" s="57" t="n">
        <x:v>17320840</x:v>
      </x:c>
      <x:c r="AR25" s="52" t="n">
        <x:v>0.6389116193999932</x:v>
      </x:c>
      <x:c r="AS25" s="52" t="n">
        <x:v>-0.7001531393568147</x:v>
      </x:c>
      <x:c r="AT25" s="55" t="b">
        <x:v>0</x:v>
      </x:c>
      <x:c r="AU25" s="50" t="str">
        <x:v>low_liquidity</x:v>
      </x:c>
      <x:c r="AV25" s="58" t="n">
        <x:v>-0.1399841803756946</x:v>
      </x:c>
      <x:c r="AW25" s="50" t="n">
        <x:v>2805</x:v>
      </x:c>
      <x:c r="AX25" s="50" t="str">
        <x:v>Future Moat</x:v>
      </x:c>
      <x:c r="AY25" s="50" t="str">
        <x:v>既存適格性フィルター不通過: low_liquidity / 60日平均売買代金2,000万円未満 / 年率ボラティリティ60%以上 / ローカル5年最大下落率-60%以下</x:v>
      </x:c>
      <x:c r="AZ25" s="59" t="str">
        <x:v>2025-09-24 16:00</x:v>
      </x:c>
      <x:c r="BA25" s="53" t="n">
        <x:v>44986</x:v>
      </x:c>
      <x:c r="BB25" s="50" t="str">
        <x:v>納富 貞嘉</x:v>
      </x:c>
      <x:c r="BC25" s="50"/>
      <x:c r="BD25" s="50"/>
    </x:row>
    <x:row r="26">
      <x:c r="A26" s="50" t="n">
        <x:v>25</x:v>
      </x:c>
      <x:c r="B26" s="50" t="str">
        <x:v>4371</x:v>
      </x:c>
      <x:c r="C26" s="50" t="str">
        <x:v>4371.T</x:v>
      </x:c>
      <x:c r="D26" s="50" t="str">
        <x:v>Core Concept Technologies Inc.</x:v>
      </x:c>
      <x:c r="E26" s="50" t="str">
        <x:v>Growth Market(Domestic)</x:v>
      </x:c>
      <x:c r="F26" s="50" t="str">
        <x:v>Information &amp; Communication</x:v>
      </x:c>
      <x:c r="G26" s="51" t="n">
        <x:v>7801.298</x:v>
      </x:c>
      <x:c r="H26" s="51" t="n">
        <x:v>12113.202</x:v>
      </x:c>
      <x:c r="I26" s="51" t="n">
        <x:v>15630.094</x:v>
      </x:c>
      <x:c r="J26" s="51" t="n">
        <x:v>17977.366</x:v>
      </x:c>
      <x:c r="K26" s="51" t="n">
        <x:v>19088.324</x:v>
      </x:c>
      <x:c r="L26" s="52" t="n">
        <x:f>IFERROR(H26/G26-1,"")</x:f>
        <x:v>0.5527162274790682</x:v>
      </x:c>
      <x:c r="M26" s="52" t="n">
        <x:f>IFERROR(I26/H26-1,"")</x:f>
        <x:v>0.29033545382963144</x:v>
      </x:c>
      <x:c r="N26" s="52" t="n">
        <x:f>IFERROR(J26/I26-1,"")</x:f>
        <x:v>0.15017644807510444</x:v>
      </x:c>
      <x:c r="O26" s="52" t="n">
        <x:f>IFERROR(K26/J26-1,"")</x:f>
        <x:v>0.06179759593257428</x:v>
      </x:c>
      <x:c r="P26" s="52" t="n">
        <x:f>IFERROR((K26/G26)^(1/4)-1,"")</x:f>
        <x:v>0.25069159870998403</x:v>
      </x:c>
      <x:c r="Q26" s="51" t="n">
        <x:v>2037.772</x:v>
      </x:c>
      <x:c r="R26" s="52" t="n">
        <x:f>IFERROR(Q26/K26,"")</x:f>
        <x:v>0.10675489372456166</x:v>
      </x:c>
      <x:c r="S26" s="53" t="n">
        <x:v>44461</x:v>
      </x:c>
      <x:c r="T26" s="50" t="str">
        <x:v>local_price_first_trade</x:v>
      </x:c>
      <x:c r="U26" s="50" t="str">
        <x:v>金子武史</x:v>
      </x:c>
      <x:c r="V26" s="54" t="n">
        <x:v>0.1442</x:v>
      </x:c>
      <x:c r="W26" s="50" t="str">
        <x:v>金子 武史 / 中島 数晃</x:v>
      </x:c>
      <x:c r="X26" s="50" t="b">
        <x:f>AND(COUNT(L26:O26)=4,L26&gt;='設定'!$B$6,M26&gt;='設定'!$B$6,N26&gt;='設定'!$B$6,O26&gt;='設定'!$B$6)</x:f>
        <x:v>0</x:v>
      </x:c>
      <x:c r="Y26" s="50" t="b">
        <x:f>AND(COUNT(G26:K26)=5,P26&gt;='設定'!$B$7)</x:f>
        <x:v>1</x:v>
      </x:c>
      <x:c r="Z26" s="50" t="b">
        <x:f>AND(ISNUMBER(R26),R26&gt;='設定'!$B$8)</x:f>
        <x:v>1</x:v>
      </x:c>
      <x:c r="AA26" s="50" t="b">
        <x:f>AND(ISNUMBER(S26),S26&gt;=DATE(YEAR('設定'!$B$10)-'設定'!$B$9,MONTH('設定'!$B$10),DAY('設定'!$B$10)))</x:f>
        <x:v>1</x:v>
      </x:c>
      <x:c r="AB26" s="55" t="b">
        <x:v>1</x:v>
      </x:c>
      <x:c r="AC26" s="55" t="b">
        <x:v>1</x:v>
      </x:c>
      <x:c r="AD26" s="50" t="n">
        <x:f>IF(X26,1,0)+IF(Z26,1,0)+IF(AA26,1,0)+IF(AB26,1,0)</x:f>
        <x:v>3</x:v>
      </x:c>
      <x:c r="AE26" s="50" t="n">
        <x:f>IF(Y26,1,0)+IF(Z26,1,0)+IF(AA26,1,0)+IF(AB26,1,0)</x:f>
        <x:v>4</x:v>
      </x:c>
      <x:c r="AF26" s="50" t="n">
        <x:f>IF(Y26,1,0)+IF(Z26,1,0)+IF(AA26,1,0)+IF(AC26,1,0)</x:f>
        <x:v>4</x:v>
      </x:c>
      <x:c r="AG26" s="53" t="n">
        <x:v>44461</x:v>
      </x:c>
      <x:c r="AH26" s="50" t="str">
        <x:v>S100XUXC</x:v>
      </x:c>
      <x:c r="AI26" s="50" t="str">
        <x:v>NetSalesSummaryOfBusinessResults</x:v>
      </x:c>
      <x:c r="AJ26" s="50" t="str">
        <x:v>OperatingIncome</x:v>
      </x:c>
      <x:c r="AK26" s="53" t="n">
        <x:v>46022</x:v>
      </x:c>
      <x:c r="AL26" s="50" t="str">
        <x:v>365/365/365/366/365</x:v>
      </x:c>
      <x:c r="AM26" s="51" t="n">
        <x:v>16226000</x:v>
      </x:c>
      <x:c r="AN26" s="51" t="n">
        <x:v>1482</x:v>
      </x:c>
      <x:c r="AO26" s="51" t="n">
        <x:f>IFERROR(AM26*AN26,"")</x:f>
        <x:v>24046932000</x:v>
      </x:c>
      <x:c r="AP26" s="56" t="n">
        <x:f>IFERROR(AO26/(K26*1000000),"")</x:f>
        <x:v>1.2597717850975287</x:v>
      </x:c>
      <x:c r="AQ26" s="57" t="n">
        <x:v>172072990</x:v>
      </x:c>
      <x:c r="AR26" s="52" t="n">
        <x:v>0.7205395437411057</x:v>
      </x:c>
      <x:c r="AS26" s="52" t="n">
        <x:v>-0.8316894086169975</x:v>
      </x:c>
      <x:c r="AT26" s="55" t="b">
        <x:v>1</x:v>
      </x:c>
      <x:c r="AU26" s="50"/>
      <x:c r="AV26" s="58" t="n">
        <x:v>-0.2119854283333651</x:v>
      </x:c>
      <x:c r="AW26" s="50" t="n">
        <x:v>3068</x:v>
      </x:c>
      <x:c r="AX26" s="50" t="str">
        <x:v>Future Moat</x:v>
      </x:c>
      <x:c r="AY26" s="50" t="str">
        <x:v>年率ボラティリティ60%以上 / ローカル5年最大下落率-60%以下</x:v>
      </x:c>
      <x:c r="AZ26" s="59" t="str">
        <x:v>2026-03-27 16:03</x:v>
      </x:c>
      <x:c r="BA26" s="53" t="n">
        <x:v>44440</x:v>
      </x:c>
      <x:c r="BB26" s="50" t="str">
        <x:v>金子 武史</x:v>
      </x:c>
      <x:c r="BC26" s="50"/>
      <x:c r="BD26" s="50"/>
    </x:row>
    <x:row r="27">
      <x:c r="A27" s="50" t="n">
        <x:v>26</x:v>
      </x:c>
      <x:c r="B27" s="50" t="str">
        <x:v>4413</x:v>
      </x:c>
      <x:c r="C27" s="50" t="str">
        <x:v>4413.T</x:v>
      </x:c>
      <x:c r="D27" s="50" t="str">
        <x:v>baudroie,inc.</x:v>
      </x:c>
      <x:c r="E27" s="50" t="str">
        <x:v>Prime Market (Domestic)</x:v>
      </x:c>
      <x:c r="F27" s="50" t="str">
        <x:v>Information &amp; Communication</x:v>
      </x:c>
      <x:c r="G27" s="51" t="n">
        <x:v>3922.944</x:v>
      </x:c>
      <x:c r="H27" s="51" t="n">
        <x:v>4832.546</x:v>
      </x:c>
      <x:c r="I27" s="51" t="n">
        <x:v>6061.399</x:v>
      </x:c>
      <x:c r="J27" s="51" t="n">
        <x:v>7210.318</x:v>
      </x:c>
      <x:c r="K27" s="51" t="n">
        <x:v>8565.761</x:v>
      </x:c>
      <x:c r="L27" s="52" t="n">
        <x:f>IFERROR(H27/G27-1,"")</x:f>
        <x:v>0.23186718953928476</x:v>
      </x:c>
      <x:c r="M27" s="52" t="n">
        <x:f>IFERROR(I27/H27-1,"")</x:f>
        <x:v>0.2542868707302528</x:v>
      </x:c>
      <x:c r="N27" s="52" t="n">
        <x:f>IFERROR(J27/I27-1,"")</x:f>
        <x:v>0.18954683563975894</x:v>
      </x:c>
      <x:c r="O27" s="52" t="n">
        <x:f>IFERROR(K27/J27-1,"")</x:f>
        <x:v>0.18798657701366284</x:v>
      </x:c>
      <x:c r="P27" s="52" t="n">
        <x:f>IFERROR((K27/G27)^(1/4)-1,"")</x:f>
        <x:v>0.2155937570658386</x:v>
      </x:c>
      <x:c r="Q27" s="51" t="n">
        <x:v>2034.259</x:v>
      </x:c>
      <x:c r="R27" s="52" t="n">
        <x:f>IFERROR(Q27/K27,"")</x:f>
        <x:v>0.2374872471926312</x:v>
      </x:c>
      <x:c r="S27" s="53" t="n">
        <x:v>44530</x:v>
      </x:c>
      <x:c r="T27" s="50" t="str">
        <x:v>local_price_first_trade</x:v>
      </x:c>
      <x:c r="U27" s="50" t="str">
        <x:v>冨 永 重 寛</x:v>
      </x:c>
      <x:c r="V27" s="54" t="n">
        <x:v>0.3903</x:v>
      </x:c>
      <x:c r="W27" s="50" t="str">
        <x:v>冨永重寛 / 藤井和也</x:v>
      </x:c>
      <x:c r="X27" s="50" t="b">
        <x:f>AND(COUNT(L27:O27)=4,L27&gt;='設定'!$B$6,M27&gt;='設定'!$B$6,N27&gt;='設定'!$B$6,O27&gt;='設定'!$B$6)</x:f>
        <x:v>0</x:v>
      </x:c>
      <x:c r="Y27" s="50" t="b">
        <x:f>AND(COUNT(G27:K27)=5,P27&gt;='設定'!$B$7)</x:f>
        <x:v>1</x:v>
      </x:c>
      <x:c r="Z27" s="50" t="b">
        <x:f>AND(ISNUMBER(R27),R27&gt;='設定'!$B$8)</x:f>
        <x:v>1</x:v>
      </x:c>
      <x:c r="AA27" s="50" t="b">
        <x:f>AND(ISNUMBER(S27),S27&gt;=DATE(YEAR('設定'!$B$10)-'設定'!$B$9,MONTH('設定'!$B$10),DAY('設定'!$B$10)))</x:f>
        <x:v>1</x:v>
      </x:c>
      <x:c r="AB27" s="55" t="b">
        <x:v>1</x:v>
      </x:c>
      <x:c r="AC27" s="55" t="b">
        <x:v>1</x:v>
      </x:c>
      <x:c r="AD27" s="50" t="n">
        <x:f>IF(X27,1,0)+IF(Z27,1,0)+IF(AA27,1,0)+IF(AB27,1,0)</x:f>
        <x:v>3</x:v>
      </x:c>
      <x:c r="AE27" s="50" t="n">
        <x:f>IF(Y27,1,0)+IF(Z27,1,0)+IF(AA27,1,0)+IF(AB27,1,0)</x:f>
        <x:v>4</x:v>
      </x:c>
      <x:c r="AF27" s="50" t="n">
        <x:f>IF(Y27,1,0)+IF(Z27,1,0)+IF(AA27,1,0)+IF(AC27,1,0)</x:f>
        <x:v>4</x:v>
      </x:c>
      <x:c r="AG27" s="53" t="n">
        <x:v>44530</x:v>
      </x:c>
      <x:c r="AH27" s="50" t="str">
        <x:v>S100Y6J0</x:v>
      </x:c>
      <x:c r="AI27" s="50" t="str">
        <x:v>NetSalesSummaryOfBusinessResults</x:v>
      </x:c>
      <x:c r="AJ27" s="50" t="str">
        <x:v>OperatingIncome</x:v>
      </x:c>
      <x:c r="AK27" s="53" t="n">
        <x:v>46081</x:v>
      </x:c>
      <x:c r="AL27" s="50" t="str">
        <x:v>365/365/366/365/365</x:v>
      </x:c>
      <x:c r="AM27" s="51" t="n">
        <x:v>31195308</x:v>
      </x:c>
      <x:c r="AN27" s="51" t="n">
        <x:v>2507</x:v>
      </x:c>
      <x:c r="AO27" s="51" t="n">
        <x:f>IFERROR(AM27*AN27,"")</x:f>
        <x:v>78206637156</x:v>
      </x:c>
      <x:c r="AP27" s="56" t="n">
        <x:f>IFERROR(AO27/(K27*1000000),"")</x:f>
        <x:v>9.130144672026221</x:v>
      </x:c>
      <x:c r="AQ27" s="57" t="n">
        <x:v>635843273.3333334</x:v>
      </x:c>
      <x:c r="AR27" s="52" t="n">
        <x:v>0.544887543742856</x:v>
      </x:c>
      <x:c r="AS27" s="52" t="n">
        <x:v>-0.4979472016364006</x:v>
      </x:c>
      <x:c r="AT27" s="55" t="b">
        <x:v>1</x:v>
      </x:c>
      <x:c r="AU27" s="50"/>
      <x:c r="AV27" s="58" t="n">
        <x:v>-0.0678060808492657</x:v>
      </x:c>
      <x:c r="AW27" s="50" t="n">
        <x:v>2391</x:v>
      </x:c>
      <x:c r="AX27" s="50" t="str">
        <x:v>Core Moat</x:v>
      </x:c>
      <x:c r="AY27" s="50" t="str">
        <x:v>目立つ機械的警告なし（定性確認は別途必要）</x:v>
      </x:c>
      <x:c r="AZ27" s="59" t="str">
        <x:v>2026-05-27 15:37</x:v>
      </x:c>
      <x:c r="BA27" s="53" t="n">
        <x:v>44501</x:v>
      </x:c>
      <x:c r="BB27" s="50" t="str">
        <x:v>冨永重寛</x:v>
      </x:c>
      <x:c r="BC27" s="50"/>
      <x:c r="BD27" s="50" t="str">
        <x:v>TOPIX Small 2</x:v>
      </x:c>
    </x:row>
    <x:row r="28">
      <x:c r="A28" s="50" t="n">
        <x:v>27</x:v>
      </x:c>
      <x:c r="B28" s="50" t="str">
        <x:v>5033</x:v>
      </x:c>
      <x:c r="C28" s="50" t="str">
        <x:v>5033.T</x:v>
      </x:c>
      <x:c r="D28" s="50" t="str">
        <x:v>Nulab Inc.</x:v>
      </x:c>
      <x:c r="E28" s="50" t="str">
        <x:v>Growth Market(Domestic)</x:v>
      </x:c>
      <x:c r="F28" s="50" t="str">
        <x:v>Information &amp; Communication</x:v>
      </x:c>
      <x:c r="G28" s="51" t="n">
        <x:v>1938.649</x:v>
      </x:c>
      <x:c r="H28" s="51" t="n">
        <x:v>2328.264</x:v>
      </x:c>
      <x:c r="I28" s="51" t="n">
        <x:v>2706.183</x:v>
      </x:c>
      <x:c r="J28" s="51" t="n">
        <x:v>3662.842</x:v>
      </x:c>
      <x:c r="K28" s="51" t="n">
        <x:v>4112.318</x:v>
      </x:c>
      <x:c r="L28" s="52" t="n">
        <x:f>IFERROR(H28/G28-1,"")</x:f>
        <x:v>0.20097242976939111</x:v>
      </x:c>
      <x:c r="M28" s="52" t="n">
        <x:f>IFERROR(I28/H28-1,"")</x:f>
        <x:v>0.1623179330179052</x:v>
      </x:c>
      <x:c r="N28" s="52" t="n">
        <x:f>IFERROR(J28/I28-1,"")</x:f>
        <x:v>0.35350861342340867</x:v>
      </x:c>
      <x:c r="O28" s="52" t="n">
        <x:f>IFERROR(K28/J28-1,"")</x:f>
        <x:v>0.12271236378746342</x:v>
      </x:c>
      <x:c r="P28" s="52" t="n">
        <x:f>IFERROR((K28/G28)^(1/4)-1,"")</x:f>
        <x:v>0.20683216401776883</x:v>
      </x:c>
      <x:c r="Q28" s="51" t="n">
        <x:v>640.363</x:v>
      </x:c>
      <x:c r="R28" s="52" t="n">
        <x:f>IFERROR(Q28/K28,"")</x:f>
        <x:v>0.1557182591424107</x:v>
      </x:c>
      <x:c r="S28" s="53" t="n">
        <x:v>44740</x:v>
      </x:c>
      <x:c r="T28" s="50" t="str">
        <x:v>local_price_first_trade</x:v>
      </x:c>
      <x:c r="U28" s="50" t="str">
        <x:v>橋本 正徳</x:v>
      </x:c>
      <x:c r="V28" s="54" t="n">
        <x:v>0.2397</x:v>
      </x:c>
      <x:c r="W28" s="50" t="str">
        <x:v>橋本 正徳</x:v>
      </x:c>
      <x:c r="X28" s="50" t="b">
        <x:f>AND(COUNT(L28:O28)=4,L28&gt;='設定'!$B$6,M28&gt;='設定'!$B$6,N28&gt;='設定'!$B$6,O28&gt;='設定'!$B$6)</x:f>
        <x:v>0</x:v>
      </x:c>
      <x:c r="Y28" s="50" t="b">
        <x:f>AND(COUNT(G28:K28)=5,P28&gt;='設定'!$B$7)</x:f>
        <x:v>1</x:v>
      </x:c>
      <x:c r="Z28" s="50" t="b">
        <x:f>AND(ISNUMBER(R28),R28&gt;='設定'!$B$8)</x:f>
        <x:v>1</x:v>
      </x:c>
      <x:c r="AA28" s="50" t="b">
        <x:f>AND(ISNUMBER(S28),S28&gt;=DATE(YEAR('設定'!$B$10)-'設定'!$B$9,MONTH('設定'!$B$10),DAY('設定'!$B$10)))</x:f>
        <x:v>1</x:v>
      </x:c>
      <x:c r="AB28" s="55" t="b">
        <x:v>1</x:v>
      </x:c>
      <x:c r="AC28" s="55" t="b">
        <x:v>1</x:v>
      </x:c>
      <x:c r="AD28" s="50" t="n">
        <x:f>IF(X28,1,0)+IF(Z28,1,0)+IF(AA28,1,0)+IF(AB28,1,0)</x:f>
        <x:v>3</x:v>
      </x:c>
      <x:c r="AE28" s="50" t="n">
        <x:f>IF(Y28,1,0)+IF(Z28,1,0)+IF(AA28,1,0)+IF(AB28,1,0)</x:f>
        <x:v>4</x:v>
      </x:c>
      <x:c r="AF28" s="50" t="n">
        <x:f>IF(Y28,1,0)+IF(Z28,1,0)+IF(AA28,1,0)+IF(AC28,1,0)</x:f>
        <x:v>4</x:v>
      </x:c>
      <x:c r="AG28" s="53" t="n">
        <x:v>44740</x:v>
      </x:c>
      <x:c r="AH28" s="50" t="str">
        <x:v>S100W722</x:v>
      </x:c>
      <x:c r="AI28" s="50" t="str">
        <x:v>NetSalesSummaryOfBusinessResults</x:v>
      </x:c>
      <x:c r="AJ28" s="50" t="str">
        <x:v>OperatingIncome</x:v>
      </x:c>
      <x:c r="AK28" s="53" t="n">
        <x:v>45747</x:v>
      </x:c>
      <x:c r="AL28" s="50" t="str">
        <x:v>365/365/365/366/365</x:v>
      </x:c>
      <x:c r="AM28" s="51" t="n">
        <x:v>6484101</x:v>
      </x:c>
      <x:c r="AN28" s="51" t="n">
        <x:v>710</x:v>
      </x:c>
      <x:c r="AO28" s="51" t="n">
        <x:f>IFERROR(AM28*AN28,"")</x:f>
        <x:v>4603711710</x:v>
      </x:c>
      <x:c r="AP28" s="56" t="n">
        <x:f>IFERROR(AO28/(K28*1000000),"")</x:f>
        <x:v>1.1194931204250256</x:v>
      </x:c>
      <x:c r="AQ28" s="57" t="n">
        <x:v>4849441.666666667</x:v>
      </x:c>
      <x:c r="AR28" s="52" t="n">
        <x:v>0.5713128329183256</x:v>
      </x:c>
      <x:c r="AS28" s="52" t="n">
        <x:v>-0.6883649410558688</x:v>
      </x:c>
      <x:c r="AT28" s="55" t="b">
        <x:v>0</x:v>
      </x:c>
      <x:c r="AU28" s="50" t="str">
        <x:v>low_liquidity</x:v>
      </x:c>
      <x:c r="AV28" s="58" t="n">
        <x:v>-0.0034615903360133</x:v>
      </x:c>
      <x:c r="AW28" s="50" t="n">
        <x:v>1896</x:v>
      </x:c>
      <x:c r="AX28" s="50" t="str">
        <x:v>Transformation Moat</x:v>
      </x:c>
      <x:c r="AY28" s="50" t="str">
        <x:v>既存適格性フィルター不通過: low_liquidity / 60日平均売買代金2,000万円未満 / ローカル5年最大下落率-60%以下</x:v>
      </x:c>
      <x:c r="AZ28" s="59" t="str">
        <x:v>2025-06-27 15:33</x:v>
      </x:c>
      <x:c r="BA28" s="53" t="n">
        <x:v>44713</x:v>
      </x:c>
      <x:c r="BB28" s="50" t="str">
        <x:v>橋本 正徳</x:v>
      </x:c>
      <x:c r="BC28" s="50"/>
      <x:c r="BD28" s="50"/>
    </x:row>
    <x:row r="29">
      <x:c r="A29" s="50" t="n">
        <x:v>28</x:v>
      </x:c>
      <x:c r="B29" s="50" t="str">
        <x:v>4256</x:v>
      </x:c>
      <x:c r="C29" s="50" t="str">
        <x:v>4256.T</x:v>
      </x:c>
      <x:c r="D29" s="50" t="str">
        <x:v>CYND Co.,Ltd.</x:v>
      </x:c>
      <x:c r="E29" s="50" t="str">
        <x:v>Growth Market(Domestic)</x:v>
      </x:c>
      <x:c r="F29" s="50" t="str">
        <x:v>Information &amp; Communication</x:v>
      </x:c>
      <x:c r="G29" s="51" t="n">
        <x:v>799.307</x:v>
      </x:c>
      <x:c r="H29" s="51" t="n">
        <x:v>1089.125</x:v>
      </x:c>
      <x:c r="I29" s="51" t="n">
        <x:v>1303.191</x:v>
      </x:c>
      <x:c r="J29" s="51" t="n">
        <x:v>1492.519</x:v>
      </x:c>
      <x:c r="K29" s="51" t="n">
        <x:v>1685.479</x:v>
      </x:c>
      <x:c r="L29" s="52" t="n">
        <x:f>IFERROR(H29/G29-1,"")</x:f>
        <x:v>0.3625865906341368</x:v>
      </x:c>
      <x:c r="M29" s="52" t="n">
        <x:f>IFERROR(I29/H29-1,"")</x:f>
        <x:v>0.19654860553196385</x:v>
      </x:c>
      <x:c r="N29" s="52" t="n">
        <x:f>IFERROR(J29/I29-1,"")</x:f>
        <x:v>0.1452803157787308</x:v>
      </x:c>
      <x:c r="O29" s="52" t="n">
        <x:f>IFERROR(K29/J29-1,"")</x:f>
        <x:v>0.12928478632432827</x:v>
      </x:c>
      <x:c r="P29" s="52" t="n">
        <x:f>IFERROR((K29/G29)^(1/4)-1,"")</x:f>
        <x:v>0.20504268949541848</x:v>
      </x:c>
      <x:c r="Q29" s="51" t="n">
        <x:v>440.131</x:v>
      </x:c>
      <x:c r="R29" s="52" t="n">
        <x:f>IFERROR(Q29/K29,"")</x:f>
        <x:v>0.2611311087233955</x:v>
      </x:c>
      <x:c r="S29" s="53" t="n">
        <x:v>44552</x:v>
      </x:c>
      <x:c r="T29" s="50" t="str">
        <x:v>local_price_first_trade</x:v>
      </x:c>
      <x:c r="U29" s="50" t="str">
        <x:v>奥脇 隆司</x:v>
      </x:c>
      <x:c r="V29" s="54" t="n">
        <x:v>0.3608</x:v>
      </x:c>
      <x:c r="W29" s="50" t="str">
        <x:v>奥脇 隆司 / 高橋 直也</x:v>
      </x:c>
      <x:c r="X29" s="50" t="b">
        <x:f>AND(COUNT(L29:O29)=4,L29&gt;='設定'!$B$6,M29&gt;='設定'!$B$6,N29&gt;='設定'!$B$6,O29&gt;='設定'!$B$6)</x:f>
        <x:v>0</x:v>
      </x:c>
      <x:c r="Y29" s="50" t="b">
        <x:f>AND(COUNT(G29:K29)=5,P29&gt;='設定'!$B$7)</x:f>
        <x:v>1</x:v>
      </x:c>
      <x:c r="Z29" s="50" t="b">
        <x:f>AND(ISNUMBER(R29),R29&gt;='設定'!$B$8)</x:f>
        <x:v>1</x:v>
      </x:c>
      <x:c r="AA29" s="50" t="b">
        <x:f>AND(ISNUMBER(S29),S29&gt;=DATE(YEAR('設定'!$B$10)-'設定'!$B$9,MONTH('設定'!$B$10),DAY('設定'!$B$10)))</x:f>
        <x:v>1</x:v>
      </x:c>
      <x:c r="AB29" s="55" t="b">
        <x:v>1</x:v>
      </x:c>
      <x:c r="AC29" s="55" t="b">
        <x:v>1</x:v>
      </x:c>
      <x:c r="AD29" s="50" t="n">
        <x:f>IF(X29,1,0)+IF(Z29,1,0)+IF(AA29,1,0)+IF(AB29,1,0)</x:f>
        <x:v>3</x:v>
      </x:c>
      <x:c r="AE29" s="50" t="n">
        <x:f>IF(Y29,1,0)+IF(Z29,1,0)+IF(AA29,1,0)+IF(AB29,1,0)</x:f>
        <x:v>4</x:v>
      </x:c>
      <x:c r="AF29" s="50" t="n">
        <x:f>IF(Y29,1,0)+IF(Z29,1,0)+IF(AA29,1,0)+IF(AC29,1,0)</x:f>
        <x:v>4</x:v>
      </x:c>
      <x:c r="AG29" s="53" t="n">
        <x:v>44552</x:v>
      </x:c>
      <x:c r="AH29" s="50" t="str">
        <x:v>S100W9RA</x:v>
      </x:c>
      <x:c r="AI29" s="50" t="str">
        <x:v>NetSalesSummaryOfBusinessResults</x:v>
      </x:c>
      <x:c r="AJ29" s="50" t="str">
        <x:v>OperatingIncome</x:v>
      </x:c>
      <x:c r="AK29" s="53" t="n">
        <x:v>45747</x:v>
      </x:c>
      <x:c r="AL29" s="50" t="str">
        <x:v>365/365/365/366/365</x:v>
      </x:c>
      <x:c r="AM29" s="51" t="n">
        <x:v>6042000</x:v>
      </x:c>
      <x:c r="AN29" s="51" t="n">
        <x:v>992</x:v>
      </x:c>
      <x:c r="AO29" s="51" t="n">
        <x:f>IFERROR(AM29*AN29,"")</x:f>
        <x:v>5993664000</x:v>
      </x:c>
      <x:c r="AP29" s="56" t="n">
        <x:f>IFERROR(AO29/(K29*1000000),"")</x:f>
        <x:v>3.556059731387932</x:v>
      </x:c>
      <x:c r="AQ29" s="57" t="n">
        <x:v>18619800</x:v>
      </x:c>
      <x:c r="AR29" s="52" t="n">
        <x:v>0.5258753402352546</x:v>
      </x:c>
      <x:c r="AS29" s="52" t="n">
        <x:v>-0.812111801242236</x:v>
      </x:c>
      <x:c r="AT29" s="55" t="b">
        <x:v>0</x:v>
      </x:c>
      <x:c r="AU29" s="50" t="str">
        <x:v>low_liquidity</x:v>
      </x:c>
      <x:c r="AV29" s="58" t="n">
        <x:v>-0.0477470867877084</x:v>
      </x:c>
      <x:c r="AW29" s="50" t="n">
        <x:v>2247</x:v>
      </x:c>
      <x:c r="AX29" s="50" t="str">
        <x:v>Future Moat</x:v>
      </x:c>
      <x:c r="AY29" s="50" t="str">
        <x:v>既存適格性フィルター不通過: low_liquidity / 60日平均売買代金2,000万円未満 / ローカル5年最大下落率-60%以下</x:v>
      </x:c>
      <x:c r="AZ29" s="59" t="str">
        <x:v>2025-06-30 15:21</x:v>
      </x:c>
      <x:c r="BA29" s="53" t="n">
        <x:v>44531</x:v>
      </x:c>
      <x:c r="BB29" s="50" t="str">
        <x:v>奥脇 隆司</x:v>
      </x:c>
      <x:c r="BC29" s="50"/>
      <x:c r="BD29" s="50"/>
    </x:row>
    <x:row r="30">
      <x:c r="A30" s="50" t="n">
        <x:v>29</x:v>
      </x:c>
      <x:c r="B30" s="50" t="str">
        <x:v>5892</x:v>
      </x:c>
      <x:c r="C30" s="50" t="str">
        <x:v>5892.T</x:v>
      </x:c>
      <x:c r="D30" s="50" t="str">
        <x:v>yutori,Inc.</x:v>
      </x:c>
      <x:c r="E30" s="50" t="str">
        <x:v>Growth Market(Domestic)</x:v>
      </x:c>
      <x:c r="F30" s="50" t="str">
        <x:v>Retail Trade</x:v>
      </x:c>
      <x:c r="G30" s="51" t="n">
        <x:v>568.333</x:v>
      </x:c>
      <x:c r="H30" s="51" t="n">
        <x:v>1631.907</x:v>
      </x:c>
      <x:c r="I30" s="51" t="n">
        <x:v>2470.266</x:v>
      </x:c>
      <x:c r="J30" s="51" t="n">
        <x:v>4320.169</x:v>
      </x:c>
      <x:c r="K30" s="51" t="n">
        <x:v>5969.408</x:v>
      </x:c>
      <x:c r="L30" s="52" t="n">
        <x:f>IFERROR(H30/G30-1,"")</x:f>
        <x:v>1.8713922999368329</x:v>
      </x:c>
      <x:c r="M30" s="52" t="n">
        <x:f>IFERROR(I30/H30-1,"")</x:f>
        <x:v>0.5137296426818441</x:v>
      </x:c>
      <x:c r="N30" s="52" t="n">
        <x:f>IFERROR(J30/I30-1,"")</x:f>
        <x:v>0.7488679356798011</x:v>
      </x:c>
      <x:c r="O30" s="52" t="n">
        <x:f>IFERROR(K30/J30-1,"")</x:f>
        <x:v>0.3817533527044892</x:v>
      </x:c>
      <x:c r="P30" s="52" t="n">
        <x:f>IFERROR((K30/G30)^(1/4)-1,"")</x:f>
        <x:v>0.8002470061256364</x:v>
      </x:c>
      <x:c r="Q30" s="51" t="n">
        <x:v>440.357</x:v>
      </x:c>
      <x:c r="R30" s="52" t="n">
        <x:f>IFERROR(Q30/K30,"")</x:f>
        <x:v>0.07376895665365812</x:v>
      </x:c>
      <x:c r="S30" s="53" t="n">
        <x:v>45287</x:v>
      </x:c>
      <x:c r="T30" s="50" t="str">
        <x:v>local_price_first_trade</x:v>
      </x:c>
      <x:c r="U30" s="50" t="str">
        <x:v>片石 貴展</x:v>
      </x:c>
      <x:c r="V30" s="54" t="n">
        <x:v>0.2717</x:v>
      </x:c>
      <x:c r="W30" s="50" t="str">
        <x:v>片石 貴展 / 瀬之口 和磨</x:v>
      </x:c>
      <x:c r="X30" s="50" t="b">
        <x:f>AND(COUNT(L30:O30)=4,L30&gt;='設定'!$B$6,M30&gt;='設定'!$B$6,N30&gt;='設定'!$B$6,O30&gt;='設定'!$B$6)</x:f>
        <x:v>1</x:v>
      </x:c>
      <x:c r="Y30" s="50" t="b">
        <x:f>AND(COUNT(G30:K30)=5,P30&gt;='設定'!$B$7)</x:f>
        <x:v>1</x:v>
      </x:c>
      <x:c r="Z30" s="50" t="b">
        <x:f>AND(ISNUMBER(R30),R30&gt;='設定'!$B$8)</x:f>
        <x:v>0</x:v>
      </x:c>
      <x:c r="AA30" s="50" t="b">
        <x:f>AND(ISNUMBER(S30),S30&gt;=DATE(YEAR('設定'!$B$10)-'設定'!$B$9,MONTH('設定'!$B$10),DAY('設定'!$B$10)))</x:f>
        <x:v>1</x:v>
      </x:c>
      <x:c r="AB30" s="55" t="b">
        <x:v>1</x:v>
      </x:c>
      <x:c r="AC30" s="55" t="b">
        <x:v>1</x:v>
      </x:c>
      <x:c r="AD30" s="50" t="n">
        <x:f>IF(X30,1,0)+IF(Z30,1,0)+IF(AA30,1,0)+IF(AB30,1,0)</x:f>
        <x:v>3</x:v>
      </x:c>
      <x:c r="AE30" s="50" t="n">
        <x:f>IF(Y30,1,0)+IF(Z30,1,0)+IF(AA30,1,0)+IF(AB30,1,0)</x:f>
        <x:v>3</x:v>
      </x:c>
      <x:c r="AF30" s="50" t="n">
        <x:f>IF(Y30,1,0)+IF(Z30,1,0)+IF(AA30,1,0)+IF(AC30,1,0)</x:f>
        <x:v>3</x:v>
      </x:c>
      <x:c r="AG30" s="53" t="n">
        <x:v>45287</x:v>
      </x:c>
      <x:c r="AH30" s="50" t="str">
        <x:v>S100VZ0M</x:v>
      </x:c>
      <x:c r="AI30" s="50" t="str">
        <x:v>NetSalesSummaryOfBusinessResults</x:v>
      </x:c>
      <x:c r="AJ30" s="50" t="str">
        <x:v>OperatingIncome</x:v>
      </x:c>
      <x:c r="AK30" s="53" t="n">
        <x:v>45747</x:v>
      </x:c>
      <x:c r="AL30" s="50" t="str">
        <x:v>365/365/365/366/365</x:v>
      </x:c>
      <x:c r="AM30" s="51" t="n">
        <x:v>4696900</x:v>
      </x:c>
      <x:c r="AN30" s="51" t="n">
        <x:v>2164</x:v>
      </x:c>
      <x:c r="AO30" s="51" t="n">
        <x:f>IFERROR(AM30*AN30,"")</x:f>
        <x:v>10164091600</x:v>
      </x:c>
      <x:c r="AP30" s="56" t="n">
        <x:f>IFERROR(AO30/(K30*1000000),"")</x:f>
        <x:v>1.7026967498284586</x:v>
      </x:c>
      <x:c r="AQ30" s="57" t="n">
        <x:v>148605755</x:v>
      </x:c>
      <x:c r="AR30" s="52" t="n">
        <x:v>0.8321628914118694</x:v>
      </x:c>
      <x:c r="AS30" s="52" t="n">
        <x:v>-0.6702564102564103</x:v>
      </x:c>
      <x:c r="AT30" s="55" t="b">
        <x:v>1</x:v>
      </x:c>
      <x:c r="AU30" s="50"/>
      <x:c r="AV30" s="58" t="n">
        <x:v>-0.507532167878072</x:v>
      </x:c>
      <x:c r="AW30" s="50" t="n">
        <x:v>3501</x:v>
      </x:c>
      <x:c r="AX30" s="50" t="str">
        <x:v>Transformation Moat</x:v>
      </x:c>
      <x:c r="AY30" s="50" t="str">
        <x:v>年率ボラティリティ60%以上 / ローカル5年最大下落率-60%以下</x:v>
      </x:c>
      <x:c r="AZ30" s="59" t="str">
        <x:v>2025-06-18 16:00</x:v>
      </x:c>
      <x:c r="BA30" s="53" t="n">
        <x:v>45261</x:v>
      </x:c>
      <x:c r="BB30" s="50" t="str">
        <x:v>片石 貴展</x:v>
      </x:c>
      <x:c r="BC30" s="50"/>
      <x:c r="BD30" s="50"/>
    </x:row>
    <x:row r="31">
      <x:c r="A31" s="50" t="n">
        <x:v>30</x:v>
      </x:c>
      <x:c r="B31" s="50" t="str">
        <x:v>9348</x:v>
      </x:c>
      <x:c r="C31" s="50" t="str">
        <x:v>9348.T</x:v>
      </x:c>
      <x:c r="D31" s="50" t="str">
        <x:v>ispace,inc.</x:v>
      </x:c>
      <x:c r="E31" s="50" t="str">
        <x:v>Growth Market(Domestic)</x:v>
      </x:c>
      <x:c r="F31" s="50" t="str">
        <x:v>Services</x:v>
      </x:c>
      <x:c r="G31" s="51" t="n">
        <x:v>506.639</x:v>
      </x:c>
      <x:c r="H31" s="51" t="n">
        <x:v>674.141</x:v>
      </x:c>
      <x:c r="I31" s="51" t="n">
        <x:v>989.241</x:v>
      </x:c>
      <x:c r="J31" s="51" t="n">
        <x:v>2357.055</x:v>
      </x:c>
      <x:c r="K31" s="51" t="n">
        <x:v>4743.238</x:v>
      </x:c>
      <x:c r="L31" s="52" t="n">
        <x:f>IFERROR(H31/G31-1,"")</x:f>
        <x:v>0.33061410590183526</x:v>
      </x:c>
      <x:c r="M31" s="52" t="n">
        <x:f>IFERROR(I31/H31-1,"")</x:f>
        <x:v>0.4674096368563847</x:v>
      </x:c>
      <x:c r="N31" s="52" t="n">
        <x:f>IFERROR(J31/I31-1,"")</x:f>
        <x:v>1.3826903656439633</x:v>
      </x:c>
      <x:c r="O31" s="52" t="n">
        <x:f>IFERROR(K31/J31-1,"")</x:f>
        <x:v>1.0123577939420167</x:v>
      </x:c>
      <x:c r="P31" s="52" t="n">
        <x:f>IFERROR((K31/G31)^(1/4)-1,"")</x:f>
        <x:v>0.7492185517573839</x:v>
      </x:c>
      <x:c r="Q31" s="51" t="n">
        <x:v>-9795.143</x:v>
      </x:c>
      <x:c r="R31" s="52" t="n">
        <x:f>IFERROR(Q31/K31,"")</x:f>
        <x:v>-2.065075165952035</x:v>
      </x:c>
      <x:c r="S31" s="53" t="n">
        <x:v>45029</x:v>
      </x:c>
      <x:c r="T31" s="50" t="str">
        <x:v>local_price_first_trade</x:v>
      </x:c>
      <x:c r="U31" s="50" t="str">
        <x:v>袴田 武史</x:v>
      </x:c>
      <x:c r="V31" s="54" t="n">
        <x:v>0.0852</x:v>
      </x:c>
      <x:c r="W31" s="50" t="str">
        <x:v>袴田 武史</x:v>
      </x:c>
      <x:c r="X31" s="50" t="b">
        <x:f>AND(COUNT(L31:O31)=4,L31&gt;='設定'!$B$6,M31&gt;='設定'!$B$6,N31&gt;='設定'!$B$6,O31&gt;='設定'!$B$6)</x:f>
        <x:v>1</x:v>
      </x:c>
      <x:c r="Y31" s="50" t="b">
        <x:f>AND(COUNT(G31:K31)=5,P31&gt;='設定'!$B$7)</x:f>
        <x:v>1</x:v>
      </x:c>
      <x:c r="Z31" s="50" t="b">
        <x:f>AND(ISNUMBER(R31),R31&gt;='設定'!$B$8)</x:f>
        <x:v>0</x:v>
      </x:c>
      <x:c r="AA31" s="50" t="b">
        <x:f>AND(ISNUMBER(S31),S31&gt;=DATE(YEAR('設定'!$B$10)-'設定'!$B$9,MONTH('設定'!$B$10),DAY('設定'!$B$10)))</x:f>
        <x:v>1</x:v>
      </x:c>
      <x:c r="AB31" s="55" t="b">
        <x:v>1</x:v>
      </x:c>
      <x:c r="AC31" s="55" t="b">
        <x:v>1</x:v>
      </x:c>
      <x:c r="AD31" s="50" t="n">
        <x:f>IF(X31,1,0)+IF(Z31,1,0)+IF(AA31,1,0)+IF(AB31,1,0)</x:f>
        <x:v>3</x:v>
      </x:c>
      <x:c r="AE31" s="50" t="n">
        <x:f>IF(Y31,1,0)+IF(Z31,1,0)+IF(AA31,1,0)+IF(AB31,1,0)</x:f>
        <x:v>3</x:v>
      </x:c>
      <x:c r="AF31" s="50" t="n">
        <x:f>IF(Y31,1,0)+IF(Z31,1,0)+IF(AA31,1,0)+IF(AC31,1,0)</x:f>
        <x:v>3</x:v>
      </x:c>
      <x:c r="AG31" s="53" t="n">
        <x:v>45029</x:v>
      </x:c>
      <x:c r="AH31" s="50" t="str">
        <x:v>S100W6DA</x:v>
      </x:c>
      <x:c r="AI31" s="50" t="str">
        <x:v>NetSalesSummaryOfBusinessResults</x:v>
      </x:c>
      <x:c r="AJ31" s="50" t="str">
        <x:v>OperatingIncome</x:v>
      </x:c>
      <x:c r="AK31" s="53" t="n">
        <x:v>45747</x:v>
      </x:c>
      <x:c r="AL31" s="50" t="str">
        <x:v>365/365/365/366/365</x:v>
      </x:c>
      <x:c r="AM31" s="51" t="n">
        <x:v>105675203</x:v>
      </x:c>
      <x:c r="AN31" s="51" t="n">
        <x:v>588</x:v>
      </x:c>
      <x:c r="AO31" s="51" t="n">
        <x:f>IFERROR(AM31*AN31,"")</x:f>
        <x:v>62137019364</x:v>
      </x:c>
      <x:c r="AP31" s="56" t="n">
        <x:f>IFERROR(AO31/(K31*1000000),"")</x:f>
        <x:v>13.100126825598885</x:v>
      </x:c>
      <x:c r="AQ31" s="57" t="n">
        <x:v>1275462065</x:v>
      </x:c>
      <x:c r="AR31" s="52" t="n">
        <x:v>0.7858206653891989</x:v>
      </x:c>
      <x:c r="AS31" s="52" t="n">
        <x:v>-0.8090569561157797</x:v>
      </x:c>
      <x:c r="AT31" s="55" t="b">
        <x:v>0</x:v>
      </x:c>
      <x:c r="AU31" s="50" t="str">
        <x:v>low_equity_ratio;repeated_operating_loss;repeated_negative_operating_cf;excessive_leverage;extreme_profitability_outlier</x:v>
      </x:c>
      <x:c r="AV31" s="58" t="n">
        <x:v>-1.3513304900290062</x:v>
      </x:c>
      <x:c r="AW31" s="50" t="n">
        <x:v>3635</x:v>
      </x:c>
      <x:c r="AX31" s="50" t="str">
        <x:v>Transformation Moat</x:v>
      </x:c>
      <x:c r="AY31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31" s="59" t="str">
        <x:v>2025-06-26 09:00</x:v>
      </x:c>
      <x:c r="BA31" s="53" t="n">
        <x:v>45017</x:v>
      </x:c>
      <x:c r="BB31" s="50" t="str">
        <x:v>袴田 武史</x:v>
      </x:c>
      <x:c r="BC31" s="50"/>
      <x:c r="BD31" s="50"/>
    </x:row>
    <x:row r="32">
      <x:c r="A32" s="50" t="n">
        <x:v>31</x:v>
      </x:c>
      <x:c r="B32" s="50" t="str">
        <x:v>5034</x:v>
      </x:c>
      <x:c r="C32" s="50" t="str">
        <x:v>5034.T</x:v>
      </x:c>
      <x:c r="D32" s="50" t="str">
        <x:v>unerry,Inc.</x:v>
      </x:c>
      <x:c r="E32" s="50" t="str">
        <x:v>Growth Market(Domestic)</x:v>
      </x:c>
      <x:c r="F32" s="50" t="str">
        <x:v>Information &amp; Communication</x:v>
      </x:c>
      <x:c r="G32" s="51" t="n">
        <x:v>783.018</x:v>
      </x:c>
      <x:c r="H32" s="51" t="n">
        <x:v>1446.325</x:v>
      </x:c>
      <x:c r="I32" s="51" t="n">
        <x:v>2076.737</x:v>
      </x:c>
      <x:c r="J32" s="51" t="n">
        <x:v>2834.907</x:v>
      </x:c>
      <x:c r="K32" s="51" t="n">
        <x:v>3726.133</x:v>
      </x:c>
      <x:c r="L32" s="52" t="n">
        <x:f>IFERROR(H32/G32-1,"")</x:f>
        <x:v>0.8471159028272657</x:v>
      </x:c>
      <x:c r="M32" s="52" t="n">
        <x:f>IFERROR(I32/H32-1,"")</x:f>
        <x:v>0.43587160562114335</x:v>
      </x:c>
      <x:c r="N32" s="52" t="n">
        <x:f>IFERROR(J32/I32-1,"")</x:f>
        <x:v>0.3650775230566028</x:v>
      </x:c>
      <x:c r="O32" s="52" t="n">
        <x:f>IFERROR(K32/J32-1,"")</x:f>
        <x:v>0.31437574495389087</x:v>
      </x:c>
      <x:c r="P32" s="52" t="n">
        <x:f>IFERROR((K32/G32)^(1/4)-1,"")</x:f>
        <x:v>0.47696992386373593</x:v>
      </x:c>
      <x:c r="Q32" s="51" t="n">
        <x:v>311.894</x:v>
      </x:c>
      <x:c r="R32" s="52" t="n">
        <x:f>IFERROR(Q32/K32,"")</x:f>
        <x:v>0.08370447324344032</x:v>
      </x:c>
      <x:c r="S32" s="53" t="n">
        <x:v>44770</x:v>
      </x:c>
      <x:c r="T32" s="50" t="str">
        <x:v>local_price_first_trade</x:v>
      </x:c>
      <x:c r="U32" s="50" t="str">
        <x:v>内山 英俊</x:v>
      </x:c>
      <x:c r="V32" s="54" t="n">
        <x:v>0.285</x:v>
      </x:c>
      <x:c r="W32" s="50" t="str">
        <x:v>内山 英俊 / 鈴木 茂二郎</x:v>
      </x:c>
      <x:c r="X32" s="50" t="b">
        <x:f>AND(COUNT(L32:O32)=4,L32&gt;='設定'!$B$6,M32&gt;='設定'!$B$6,N32&gt;='設定'!$B$6,O32&gt;='設定'!$B$6)</x:f>
        <x:v>1</x:v>
      </x:c>
      <x:c r="Y32" s="50" t="b">
        <x:f>AND(COUNT(G32:K32)=5,P32&gt;='設定'!$B$7)</x:f>
        <x:v>1</x:v>
      </x:c>
      <x:c r="Z32" s="50" t="b">
        <x:f>AND(ISNUMBER(R32),R32&gt;='設定'!$B$8)</x:f>
        <x:v>0</x:v>
      </x:c>
      <x:c r="AA32" s="50" t="b">
        <x:f>AND(ISNUMBER(S32),S32&gt;=DATE(YEAR('設定'!$B$10)-'設定'!$B$9,MONTH('設定'!$B$10),DAY('設定'!$B$10)))</x:f>
        <x:v>1</x:v>
      </x:c>
      <x:c r="AB32" s="55" t="b">
        <x:v>1</x:v>
      </x:c>
      <x:c r="AC32" s="55" t="b">
        <x:v>1</x:v>
      </x:c>
      <x:c r="AD32" s="50" t="n">
        <x:f>IF(X32,1,0)+IF(Z32,1,0)+IF(AA32,1,0)+IF(AB32,1,0)</x:f>
        <x:v>3</x:v>
      </x:c>
      <x:c r="AE32" s="50" t="n">
        <x:f>IF(Y32,1,0)+IF(Z32,1,0)+IF(AA32,1,0)+IF(AB32,1,0)</x:f>
        <x:v>3</x:v>
      </x:c>
      <x:c r="AF32" s="50" t="n">
        <x:f>IF(Y32,1,0)+IF(Z32,1,0)+IF(AA32,1,0)+IF(AC32,1,0)</x:f>
        <x:v>3</x:v>
      </x:c>
      <x:c r="AG32" s="53" t="n">
        <x:v>44770</x:v>
      </x:c>
      <x:c r="AH32" s="50" t="str">
        <x:v>S100WRCL</x:v>
      </x:c>
      <x:c r="AI32" s="50" t="str">
        <x:v>NetSalesSummaryOfBusinessResults</x:v>
      </x:c>
      <x:c r="AJ32" s="50" t="str">
        <x:v>OperatingIncome</x:v>
      </x:c>
      <x:c r="AK32" s="53" t="n">
        <x:v>45838</x:v>
      </x:c>
      <x:c r="AL32" s="50" t="str">
        <x:v>365/365/365/366/365</x:v>
      </x:c>
      <x:c r="AM32" s="51" t="n">
        <x:v>3733890</x:v>
      </x:c>
      <x:c r="AN32" s="51" t="n">
        <x:v>2015</x:v>
      </x:c>
      <x:c r="AO32" s="51" t="n">
        <x:f>IFERROR(AM32*AN32,"")</x:f>
        <x:v>7523788350</x:v>
      </x:c>
      <x:c r="AP32" s="56" t="n">
        <x:f>IFERROR(AO32/(K32*1000000),"")</x:f>
        <x:v>2.019194792563765</x:v>
      </x:c>
      <x:c r="AQ32" s="57" t="n">
        <x:v>59675296.666666664</x:v>
      </x:c>
      <x:c r="AR32" s="52" t="n">
        <x:v>0.6317168000891942</x:v>
      </x:c>
      <x:c r="AS32" s="52" t="n">
        <x:v>-0.7431127012522362</x:v>
      </x:c>
      <x:c r="AT32" s="55" t="b">
        <x:v>1</x:v>
      </x:c>
      <x:c r="AU32" s="50"/>
      <x:c r="AV32" s="58" t="n">
        <x:v>-0.0429709967761603</x:v>
      </x:c>
      <x:c r="AW32" s="50" t="n">
        <x:v>2220</x:v>
      </x:c>
      <x:c r="AX32" s="50" t="str">
        <x:v>Transformation Moat</x:v>
      </x:c>
      <x:c r="AY32" s="50" t="str">
        <x:v>年率ボラティリティ60%以上 / ローカル5年最大下落率-60%以下</x:v>
      </x:c>
      <x:c r="AZ32" s="59" t="str">
        <x:v>2025-09-26 16:01</x:v>
      </x:c>
      <x:c r="BA32" s="53" t="n">
        <x:v>44743</x:v>
      </x:c>
      <x:c r="BB32" s="50" t="str">
        <x:v>内山 英俊</x:v>
      </x:c>
      <x:c r="BC32" s="50"/>
      <x:c r="BD32" s="50"/>
    </x:row>
    <x:row r="33">
      <x:c r="A33" s="50" t="n">
        <x:v>32</x:v>
      </x:c>
      <x:c r="B33" s="50" t="str">
        <x:v>7047</x:v>
      </x:c>
      <x:c r="C33" s="50" t="str">
        <x:v>7047.T</x:v>
      </x:c>
      <x:c r="D33" s="50" t="str">
        <x:v>PORT INC.</x:v>
      </x:c>
      <x:c r="E33" s="50" t="str">
        <x:v>Growth Market(Domestic)</x:v>
      </x:c>
      <x:c r="F33" s="50" t="str">
        <x:v>Services</x:v>
      </x:c>
      <x:c r="G33" s="51" t="n">
        <x:v>4689</x:v>
      </x:c>
      <x:c r="H33" s="51" t="n">
        <x:v>6994</x:v>
      </x:c>
      <x:c r="I33" s="51" t="n">
        <x:v>11364</x:v>
      </x:c>
      <x:c r="J33" s="51" t="n">
        <x:v>15580</x:v>
      </x:c>
      <x:c r="K33" s="51" t="n">
        <x:v>21963</x:v>
      </x:c>
      <x:c r="L33" s="52" t="n">
        <x:f>IFERROR(H33/G33-1,"")</x:f>
        <x:v>0.49157602900405206</x:v>
      </x:c>
      <x:c r="M33" s="52" t="n">
        <x:f>IFERROR(I33/H33-1,"")</x:f>
        <x:v>0.6248212753788962</x:v>
      </x:c>
      <x:c r="N33" s="52" t="n">
        <x:f>IFERROR(J33/I33-1,"")</x:f>
        <x:v>0.37099612812390004</x:v>
      </x:c>
      <x:c r="O33" s="52" t="n">
        <x:f>IFERROR(K33/J33-1,"")</x:f>
        <x:v>0.4096919127086007</x:v>
      </x:c>
      <x:c r="P33" s="52" t="n">
        <x:f>IFERROR((K33/G33)^(1/4)-1,"")</x:f>
        <x:v>0.4711361152602158</x:v>
      </x:c>
      <x:c r="Q33" s="51" t="n">
        <x:v>2987</x:v>
      </x:c>
      <x:c r="R33" s="52" t="n">
        <x:f>IFERROR(Q33/K33,"")</x:f>
        <x:v>0.13600145699585667</x:v>
      </x:c>
      <x:c r="S33" s="53" t="n">
        <x:v>43435</x:v>
      </x:c>
      <x:c r="T33" s="50" t="str">
        <x:v>EDINET_company_history</x:v>
      </x:c>
      <x:c r="U33" s="50" t="str">
        <x:v>春日 博文</x:v>
      </x:c>
      <x:c r="V33" s="54" t="n">
        <x:v>0.3119</x:v>
      </x:c>
      <x:c r="W33" s="50" t="str">
        <x:v>春日 博文 / 丸山 侑佑</x:v>
      </x:c>
      <x:c r="X33" s="50" t="b">
        <x:f>AND(COUNT(L33:O33)=4,L33&gt;='設定'!$B$6,M33&gt;='設定'!$B$6,N33&gt;='設定'!$B$6,O33&gt;='設定'!$B$6)</x:f>
        <x:v>1</x:v>
      </x:c>
      <x:c r="Y33" s="50" t="b">
        <x:f>AND(COUNT(G33:K33)=5,P33&gt;='設定'!$B$7)</x:f>
        <x:v>1</x:v>
      </x:c>
      <x:c r="Z33" s="50" t="b">
        <x:f>AND(ISNUMBER(R33),R33&gt;='設定'!$B$8)</x:f>
        <x:v>1</x:v>
      </x:c>
      <x:c r="AA33" s="50" t="b">
        <x:f>AND(ISNUMBER(S33),S33&gt;=DATE(YEAR('設定'!$B$10)-'設定'!$B$9,MONTH('設定'!$B$10),DAY('設定'!$B$10)))</x:f>
        <x:v>0</x:v>
      </x:c>
      <x:c r="AB33" s="55" t="b">
        <x:v>1</x:v>
      </x:c>
      <x:c r="AC33" s="55" t="b">
        <x:v>1</x:v>
      </x:c>
      <x:c r="AD33" s="50" t="n">
        <x:f>IF(X33,1,0)+IF(Z33,1,0)+IF(AA33,1,0)+IF(AB33,1,0)</x:f>
        <x:v>3</x:v>
      </x:c>
      <x:c r="AE33" s="50" t="n">
        <x:f>IF(Y33,1,0)+IF(Z33,1,0)+IF(AA33,1,0)+IF(AB33,1,0)</x:f>
        <x:v>3</x:v>
      </x:c>
      <x:c r="AF33" s="50" t="n">
        <x:f>IF(Y33,1,0)+IF(Z33,1,0)+IF(AA33,1,0)+IF(AC33,1,0)</x:f>
        <x:v>3</x:v>
      </x:c>
      <x:c r="AG33" s="53" t="n">
        <x:v>44348</x:v>
      </x:c>
      <x:c r="AH33" s="50" t="str">
        <x:v>S100VZKV</x:v>
      </x:c>
      <x:c r="AI33" s="50" t="str">
        <x:v>RevenueIFRSSummaryOfBusinessResults</x:v>
      </x:c>
      <x:c r="AJ33" s="50" t="str">
        <x:v>OperatingProfitLossIFRS</x:v>
      </x:c>
      <x:c r="AK33" s="53" t="n">
        <x:v>45747</x:v>
      </x:c>
      <x:c r="AL33" s="50" t="str">
        <x:v>365/365/365/366/365</x:v>
      </x:c>
      <x:c r="AM33" s="51" t="n">
        <x:v>13328590</x:v>
      </x:c>
      <x:c r="AN33" s="51" t="n">
        <x:v>2198</x:v>
      </x:c>
      <x:c r="AO33" s="51" t="n">
        <x:f>IFERROR(AM33*AN33,"")</x:f>
        <x:v>29296240820</x:v>
      </x:c>
      <x:c r="AP33" s="56" t="n">
        <x:f>IFERROR(AO33/(K33*1000000),"")</x:f>
        <x:v>1.3338906715840277</x:v>
      </x:c>
      <x:c r="AQ33" s="57" t="n">
        <x:v>296426706.6666667</x:v>
      </x:c>
      <x:c r="AR33" s="52" t="n">
        <x:v>0.6173352162121795</x:v>
      </x:c>
      <x:c r="AS33" s="52" t="n">
        <x:v>-0.6522255262623501</x:v>
      </x:c>
      <x:c r="AT33" s="55" t="b">
        <x:v>0</x:v>
      </x:c>
      <x:c r="AU33" s="50" t="str">
        <x:v>missing_financial_data</x:v>
      </x:c>
      <x:c r="AV33" s="58" t="n">
        <x:v>-0.232844549077829</x:v>
      </x:c>
      <x:c r="AW33" s="50" t="n">
        <x:v>3139</x:v>
      </x:c>
      <x:c r="AX33" s="50" t="str">
        <x:v>Future Moat</x:v>
      </x:c>
      <x:c r="AY33" s="50" t="str">
        <x:v>既存適格性フィルター不通過: missing_financial_data / 年率ボラティリティ60%以上 / ローカル5年最大下落率-60%以下</x:v>
      </x:c>
      <x:c r="AZ33" s="59" t="str">
        <x:v>2025-06-19 17:00</x:v>
      </x:c>
      <x:c r="BA33" s="53" t="n">
        <x:v>43435</x:v>
      </x:c>
      <x:c r="BB33" s="50" t="str">
        <x:v>春日 博文</x:v>
      </x:c>
      <x:c r="BC33" s="50"/>
      <x:c r="BD33" s="50"/>
    </x:row>
    <x:row r="34">
      <x:c r="A34" s="50" t="n">
        <x:v>33</x:v>
      </x:c>
      <x:c r="B34" s="50" t="str">
        <x:v>7378</x:v>
      </x:c>
      <x:c r="C34" s="50" t="str">
        <x:v>7378.T</x:v>
      </x:c>
      <x:c r="D34" s="50" t="str">
        <x:v>ASIRO Inc.</x:v>
      </x:c>
      <x:c r="E34" s="50" t="str">
        <x:v>Growth Market(Domestic)</x:v>
      </x:c>
      <x:c r="F34" s="50" t="str">
        <x:v>Services</x:v>
      </x:c>
      <x:c r="G34" s="51" t="n">
        <x:v>1552.753</x:v>
      </x:c>
      <x:c r="H34" s="51" t="n">
        <x:v>2201.586</x:v>
      </x:c>
      <x:c r="I34" s="51" t="n">
        <x:v>3197.782</x:v>
      </x:c>
      <x:c r="J34" s="51" t="n">
        <x:v>4694.121</x:v>
      </x:c>
      <x:c r="K34" s="51" t="n">
        <x:v>6647.361</x:v>
      </x:c>
      <x:c r="L34" s="52" t="n">
        <x:f>IFERROR(H34/G34-1,"")</x:f>
        <x:v>0.4178597626280547</x:v>
      </x:c>
      <x:c r="M34" s="52" t="n">
        <x:f>IFERROR(I34/H34-1,"")</x:f>
        <x:v>0.45249015936692927</x:v>
      </x:c>
      <x:c r="N34" s="52" t="n">
        <x:f>IFERROR(J34/I34-1,"")</x:f>
        <x:v>0.4679302716695508</x:v>
      </x:c>
      <x:c r="O34" s="52" t="n">
        <x:f>IFERROR(K34/J34-1,"")</x:f>
        <x:v>0.41610346218173744</x:v>
      </x:c>
      <x:c r="P34" s="52" t="n">
        <x:f>IFERROR((K34/G34)^(1/4)-1,"")</x:f>
        <x:v>0.43842334195035915</x:v>
      </x:c>
      <x:c r="Q34" s="51" t="n">
        <x:v>1419.373</x:v>
      </x:c>
      <x:c r="R34" s="52" t="n">
        <x:f>IFERROR(Q34/K34,"")</x:f>
        <x:v>0.21352428429868636</x:v>
      </x:c>
      <x:c r="S34" s="53" t="n">
        <x:v>44378</x:v>
      </x:c>
      <x:c r="T34" s="50" t="str">
        <x:v>EDINET_company_history</x:v>
      </x:c>
      <x:c r="U34" s="50" t="str">
        <x:v>中山 博登</x:v>
      </x:c>
      <x:c r="V34" s="54" t="n">
        <x:v>0.2569</x:v>
      </x:c>
      <x:c r="W34" s="50" t="str">
        <x:v>中山 博登</x:v>
      </x:c>
      <x:c r="X34" s="50" t="b">
        <x:f>AND(COUNT(L34:O34)=4,L34&gt;='設定'!$B$6,M34&gt;='設定'!$B$6,N34&gt;='設定'!$B$6,O34&gt;='設定'!$B$6)</x:f>
        <x:v>1</x:v>
      </x:c>
      <x:c r="Y34" s="50" t="b">
        <x:f>AND(COUNT(G34:K34)=5,P34&gt;='設定'!$B$7)</x:f>
        <x:v>1</x:v>
      </x:c>
      <x:c r="Z34" s="50" t="b">
        <x:f>AND(ISNUMBER(R34),R34&gt;='設定'!$B$8)</x:f>
        <x:v>1</x:v>
      </x:c>
      <x:c r="AA34" s="50" t="b">
        <x:f>AND(ISNUMBER(S34),S34&gt;=DATE(YEAR('設定'!$B$10)-'設定'!$B$9,MONTH('設定'!$B$10),DAY('設定'!$B$10)))</x:f>
        <x:v>0</x:v>
      </x:c>
      <x:c r="AB34" s="55" t="b">
        <x:v>1</x:v>
      </x:c>
      <x:c r="AC34" s="55" t="b">
        <x:v>1</x:v>
      </x:c>
      <x:c r="AD34" s="50" t="n">
        <x:f>IF(X34,1,0)+IF(Z34,1,0)+IF(AA34,1,0)+IF(AB34,1,0)</x:f>
        <x:v>3</x:v>
      </x:c>
      <x:c r="AE34" s="50" t="n">
        <x:f>IF(Y34,1,0)+IF(Z34,1,0)+IF(AA34,1,0)+IF(AB34,1,0)</x:f>
        <x:v>3</x:v>
      </x:c>
      <x:c r="AF34" s="50" t="n">
        <x:f>IF(Y34,1,0)+IF(Z34,1,0)+IF(AA34,1,0)+IF(AC34,1,0)</x:f>
        <x:v>3</x:v>
      </x:c>
      <x:c r="AG34" s="53" t="n">
        <x:v>44397</x:v>
      </x:c>
      <x:c r="AH34" s="50" t="str">
        <x:v>S100XHO2</x:v>
      </x:c>
      <x:c r="AI34" s="50" t="str">
        <x:v>RevenueIFRSSummaryOfBusinessResults</x:v>
      </x:c>
      <x:c r="AJ34" s="50" t="str">
        <x:v>OperatingProfitLossIFRS</x:v>
      </x:c>
      <x:c r="AK34" s="53" t="n">
        <x:v>45961</x:v>
      </x:c>
      <x:c r="AL34" s="50" t="str">
        <x:v>365/365/365/366/365</x:v>
      </x:c>
      <x:c r="AM34" s="51" t="n">
        <x:v>7289968</x:v>
      </x:c>
      <x:c r="AN34" s="51" t="n">
        <x:v>1450</x:v>
      </x:c>
      <x:c r="AO34" s="51" t="n">
        <x:f>IFERROR(AM34*AN34,"")</x:f>
        <x:v>10570453600</x:v>
      </x:c>
      <x:c r="AP34" s="56" t="n">
        <x:f>IFERROR(AO34/(K34*1000000),"")</x:f>
        <x:v>1.5901729423150028</x:v>
      </x:c>
      <x:c r="AQ34" s="57" t="n">
        <x:v>80899220</x:v>
      </x:c>
      <x:c r="AR34" s="52" t="n">
        <x:v>0.5214649893286959</x:v>
      </x:c>
      <x:c r="AS34" s="52" t="n">
        <x:v>-0.5781249620358643</x:v>
      </x:c>
      <x:c r="AT34" s="55" t="b">
        <x:v>0</x:v>
      </x:c>
      <x:c r="AU34" s="50" t="str">
        <x:v>missing_financial_data</x:v>
      </x:c>
      <x:c r="AV34" s="58" t="n">
        <x:v>0.1685854586671446</x:v>
      </x:c>
      <x:c r="AW34" s="50" t="n">
        <x:v>870</x:v>
      </x:c>
      <x:c r="AX34" s="50" t="str">
        <x:v>Transformation Moat</x:v>
      </x:c>
      <x:c r="AY34" s="50" t="str">
        <x:v>既存適格性フィルター不通過: missing_financial_data</x:v>
      </x:c>
      <x:c r="AZ34" s="59" t="str">
        <x:v>2026-01-27 15:27</x:v>
      </x:c>
      <x:c r="BA34" s="53" t="n">
        <x:v>44378</x:v>
      </x:c>
      <x:c r="BB34" s="50" t="str">
        <x:v>中山 博登</x:v>
      </x:c>
      <x:c r="BC34" s="50"/>
      <x:c r="BD34" s="50"/>
    </x:row>
    <x:row r="35">
      <x:c r="A35" s="50" t="n">
        <x:v>34</x:v>
      </x:c>
      <x:c r="B35" s="50" t="str">
        <x:v>5138</x:v>
      </x:c>
      <x:c r="C35" s="50" t="str">
        <x:v>5138.T</x:v>
      </x:c>
      <x:c r="D35" s="50" t="str">
        <x:v>Rebase,Inc.</x:v>
      </x:c>
      <x:c r="E35" s="50" t="str">
        <x:v>Growth Market(Domestic)</x:v>
      </x:c>
      <x:c r="F35" s="50" t="str">
        <x:v>Information &amp; Communication</x:v>
      </x:c>
      <x:c r="G35" s="51" t="n">
        <x:v>475.929</x:v>
      </x:c>
      <x:c r="H35" s="51" t="n">
        <x:v>890.244</x:v>
      </x:c>
      <x:c r="I35" s="51" t="n">
        <x:v>1160.574</x:v>
      </x:c>
      <x:c r="J35" s="51" t="n">
        <x:v>1490.08</x:v>
      </x:c>
      <x:c r="K35" s="51" t="n">
        <x:v>1926.885</x:v>
      </x:c>
      <x:c r="L35" s="52" t="n">
        <x:f>IFERROR(H35/G35-1,"")</x:f>
        <x:v>0.870539513246724</x:v>
      </x:c>
      <x:c r="M35" s="52" t="n">
        <x:f>IFERROR(I35/H35-1,"")</x:f>
        <x:v>0.3036583228867591</x:v>
      </x:c>
      <x:c r="N35" s="52" t="n">
        <x:f>IFERROR(J35/I35-1,"")</x:f>
        <x:v>0.2839164068814224</x:v>
      </x:c>
      <x:c r="O35" s="52" t="n">
        <x:f>IFERROR(K35/J35-1,"")</x:f>
        <x:v>0.29314197895415006</x:v>
      </x:c>
      <x:c r="P35" s="52" t="n">
        <x:f>IFERROR((K35/G35)^(1/4)-1,"")</x:f>
        <x:v>0.41849695159995437</x:v>
      </x:c>
      <x:c r="Q35" s="51" t="n">
        <x:v>487.062</x:v>
      </x:c>
      <x:c r="R35" s="52" t="n">
        <x:f>IFERROR(Q35/K35,"")</x:f>
        <x:v>0.2527717014767358</x:v>
      </x:c>
      <x:c r="S35" s="53" t="n">
        <x:v>44911</x:v>
      </x:c>
      <x:c r="T35" s="50" t="str">
        <x:v>local_price_first_trade</x:v>
      </x:c>
      <x:c r="U35" s="50" t="str">
        <x:v>株式会社elpido（注）2</x:v>
      </x:c>
      <x:c r="V35" s="54" t="n">
        <x:v>0.3134</x:v>
      </x:c>
      <x:c r="W35" s="50" t="str">
        <x:v>佐藤 海</x:v>
      </x:c>
      <x:c r="X35" s="50" t="b">
        <x:f>AND(COUNT(L35:O35)=4,L35&gt;='設定'!$B$6,M35&gt;='設定'!$B$6,N35&gt;='設定'!$B$6,O35&gt;='設定'!$B$6)</x:f>
        <x:v>1</x:v>
      </x:c>
      <x:c r="Y35" s="50" t="b">
        <x:f>AND(COUNT(G35:K35)=5,P35&gt;='設定'!$B$7)</x:f>
        <x:v>1</x:v>
      </x:c>
      <x:c r="Z35" s="50" t="b">
        <x:f>AND(ISNUMBER(R35),R35&gt;='設定'!$B$8)</x:f>
        <x:v>1</x:v>
      </x:c>
      <x:c r="AA35" s="50" t="b">
        <x:f>AND(ISNUMBER(S35),S35&gt;=DATE(YEAR('設定'!$B$10)-'設定'!$B$9,MONTH('設定'!$B$10),DAY('設定'!$B$10)))</x:f>
        <x:v>1</x:v>
      </x:c>
      <x:c r="AB35" s="55" t="b">
        <x:v>0</x:v>
      </x:c>
      <x:c r="AC35" s="55" t="b">
        <x:v>0</x:v>
      </x:c>
      <x:c r="AD35" s="50" t="n">
        <x:f>IF(X35,1,0)+IF(Z35,1,0)+IF(AA35,1,0)+IF(AB35,1,0)</x:f>
        <x:v>3</x:v>
      </x:c>
      <x:c r="AE35" s="50" t="n">
        <x:f>IF(Y35,1,0)+IF(Z35,1,0)+IF(AA35,1,0)+IF(AB35,1,0)</x:f>
        <x:v>3</x:v>
      </x:c>
      <x:c r="AF35" s="50" t="n">
        <x:f>IF(Y35,1,0)+IF(Z35,1,0)+IF(AA35,1,0)+IF(AC35,1,0)</x:f>
        <x:v>3</x:v>
      </x:c>
      <x:c r="AG35" s="53" t="n">
        <x:v>44911</x:v>
      </x:c>
      <x:c r="AH35" s="50" t="str">
        <x:v>S100W25W</x:v>
      </x:c>
      <x:c r="AI35" s="50" t="str">
        <x:v>NetSalesSummaryOfBusinessResults</x:v>
      </x:c>
      <x:c r="AJ35" s="50" t="str">
        <x:v>OperatingIncome</x:v>
      </x:c>
      <x:c r="AK35" s="53" t="n">
        <x:v>45747</x:v>
      </x:c>
      <x:c r="AL35" s="50" t="str">
        <x:v>365/365/365/366/365</x:v>
      </x:c>
      <x:c r="AM35" s="51" t="n">
        <x:v>4912700</x:v>
      </x:c>
      <x:c r="AN35" s="51" t="n">
        <x:v>447</x:v>
      </x:c>
      <x:c r="AO35" s="51" t="n">
        <x:f>IFERROR(AM35*AN35,"")</x:f>
        <x:v>2195976900</x:v>
      </x:c>
      <x:c r="AP35" s="56" t="n">
        <x:f>IFERROR(AO35/(K35*1000000),"")</x:f>
        <x:v>1.1396512505935745</x:v>
      </x:c>
      <x:c r="AQ35" s="57" t="n">
        <x:v>3781728.3333333335</x:v>
      </x:c>
      <x:c r="AR35" s="52" t="n">
        <x:v>0.550682944704689</x:v>
      </x:c>
      <x:c r="AS35" s="52" t="n">
        <x:v>-0.7429466628187256</x:v>
      </x:c>
      <x:c r="AT35" s="55" t="b">
        <x:v>0</x:v>
      </x:c>
      <x:c r="AU35" s="50" t="str">
        <x:v>low_liquidity</x:v>
      </x:c>
      <x:c r="AV35" s="58" t="n">
        <x:v>-0.0338414393096572</x:v>
      </x:c>
      <x:c r="AW35" s="50" t="n">
        <x:v>2138</x:v>
      </x:c>
      <x:c r="AX35" s="50" t="str">
        <x:v>Core Moat</x:v>
      </x:c>
      <x:c r="AY35" s="50" t="str">
        <x:v>既存適格性フィルター不通過: low_liquidity / 60日平均売買代金2,000万円未満 / ローカル5年最大下落率-60%以下</x:v>
      </x:c>
      <x:c r="AZ35" s="59" t="str">
        <x:v>2025-06-23 15:35</x:v>
      </x:c>
      <x:c r="BA35" s="53" t="n">
        <x:v>44896</x:v>
      </x:c>
      <x:c r="BB35" s="50"/>
      <x:c r="BC35" s="50"/>
      <x:c r="BD35" s="50"/>
    </x:row>
    <x:row r="36">
      <x:c r="A36" s="50" t="n">
        <x:v>35</x:v>
      </x:c>
      <x:c r="B36" s="50" t="str">
        <x:v>4449</x:v>
      </x:c>
      <x:c r="C36" s="50" t="str">
        <x:v>4449.T</x:v>
      </x:c>
      <x:c r="D36" s="50" t="str">
        <x:v>giftee Inc.</x:v>
      </x:c>
      <x:c r="E36" s="50" t="str">
        <x:v>Prime Market (Domestic)</x:v>
      </x:c>
      <x:c r="F36" s="50" t="str">
        <x:v>Information &amp; Communication</x:v>
      </x:c>
      <x:c r="G36" s="51" t="n">
        <x:v>3725</x:v>
      </x:c>
      <x:c r="H36" s="51" t="n">
        <x:v>4723</x:v>
      </x:c>
      <x:c r="I36" s="51" t="n">
        <x:v>7226</x:v>
      </x:c>
      <x:c r="J36" s="51" t="n">
        <x:v>9554</x:v>
      </x:c>
      <x:c r="K36" s="51" t="n">
        <x:v>14149</x:v>
      </x:c>
      <x:c r="L36" s="52" t="n">
        <x:f>IFERROR(H36/G36-1,"")</x:f>
        <x:v>0.26791946308724834</x:v>
      </x:c>
      <x:c r="M36" s="52" t="n">
        <x:f>IFERROR(I36/H36-1,"")</x:f>
        <x:v>0.5299597713317807</x:v>
      </x:c>
      <x:c r="N36" s="52" t="n">
        <x:f>IFERROR(J36/I36-1,"")</x:f>
        <x:v>0.3221699418765569</x:v>
      </x:c>
      <x:c r="O36" s="52" t="n">
        <x:f>IFERROR(K36/J36-1,"")</x:f>
        <x:v>0.4809503872723466</x:v>
      </x:c>
      <x:c r="P36" s="52" t="n">
        <x:f>IFERROR((K36/G36)^(1/4)-1,"")</x:f>
        <x:v>0.3960464460491595</x:v>
      </x:c>
      <x:c r="Q36" s="51" t="n">
        <x:v>2603</x:v>
      </x:c>
      <x:c r="R36" s="52" t="n">
        <x:f>IFERROR(Q36/K36,"")</x:f>
        <x:v>0.18397059862887838</x:v>
      </x:c>
      <x:c r="S36" s="53" t="n">
        <x:v>43709</x:v>
      </x:c>
      <x:c r="T36" s="50" t="str">
        <x:v>EDINET_company_history</x:v>
      </x:c>
      <x:c r="U36" s="50" t="str">
        <x:v>太田 睦</x:v>
      </x:c>
      <x:c r="V36" s="54" t="n">
        <x:v>0.1736</x:v>
      </x:c>
      <x:c r="W36" s="50" t="str">
        <x:v>太田 睦 / 鈴木 達哉</x:v>
      </x:c>
      <x:c r="X36" s="50" t="b">
        <x:f>AND(COUNT(L36:O36)=4,L36&gt;='設定'!$B$6,M36&gt;='設定'!$B$6,N36&gt;='設定'!$B$6,O36&gt;='設定'!$B$6)</x:f>
        <x:v>1</x:v>
      </x:c>
      <x:c r="Y36" s="50" t="b">
        <x:f>AND(COUNT(G36:K36)=5,P36&gt;='設定'!$B$7)</x:f>
        <x:v>1</x:v>
      </x:c>
      <x:c r="Z36" s="50" t="b">
        <x:f>AND(ISNUMBER(R36),R36&gt;='設定'!$B$8)</x:f>
        <x:v>1</x:v>
      </x:c>
      <x:c r="AA36" s="50" t="b">
        <x:f>AND(ISNUMBER(S36),S36&gt;=DATE(YEAR('設定'!$B$10)-'設定'!$B$9,MONTH('設定'!$B$10),DAY('設定'!$B$10)))</x:f>
        <x:v>0</x:v>
      </x:c>
      <x:c r="AB36" s="55" t="b">
        <x:v>1</x:v>
      </x:c>
      <x:c r="AC36" s="55" t="b">
        <x:v>1</x:v>
      </x:c>
      <x:c r="AD36" s="50" t="n">
        <x:f>IF(X36,1,0)+IF(Z36,1,0)+IF(AA36,1,0)+IF(AB36,1,0)</x:f>
        <x:v>3</x:v>
      </x:c>
      <x:c r="AE36" s="50" t="n">
        <x:f>IF(Y36,1,0)+IF(Z36,1,0)+IF(AA36,1,0)+IF(AB36,1,0)</x:f>
        <x:v>3</x:v>
      </x:c>
      <x:c r="AF36" s="50" t="n">
        <x:f>IF(Y36,1,0)+IF(Z36,1,0)+IF(AA36,1,0)+IF(AC36,1,0)</x:f>
        <x:v>3</x:v>
      </x:c>
      <x:c r="AG36" s="53" t="n">
        <x:v>44348</x:v>
      </x:c>
      <x:c r="AH36" s="50" t="str">
        <x:v>S100XUO8</x:v>
      </x:c>
      <x:c r="AI36" s="50" t="str">
        <x:v>NetSalesSummaryOfBusinessResults</x:v>
      </x:c>
      <x:c r="AJ36" s="50" t="str">
        <x:v>OperatingIncome</x:v>
      </x:c>
      <x:c r="AK36" s="53" t="n">
        <x:v>46022</x:v>
      </x:c>
      <x:c r="AL36" s="50" t="str">
        <x:v>365/365/365/366/365</x:v>
      </x:c>
      <x:c r="AM36" s="51" t="n">
        <x:v>29777302</x:v>
      </x:c>
      <x:c r="AN36" s="51" t="n">
        <x:v>1157</x:v>
      </x:c>
      <x:c r="AO36" s="51" t="n">
        <x:f>IFERROR(AM36*AN36,"")</x:f>
        <x:v>34452338414</x:v>
      </x:c>
      <x:c r="AP36" s="56" t="n">
        <x:f>IFERROR(AO36/(K36*1000000),"")</x:f>
        <x:v>2.4349663166301507</x:v>
      </x:c>
      <x:c r="AQ36" s="57" t="n">
        <x:v>480679238.3333333</x:v>
      </x:c>
      <x:c r="AR36" s="52" t="n">
        <x:v>0.6175971707850844</x:v>
      </x:c>
      <x:c r="AS36" s="52" t="n">
        <x:v>-0.8232558191974367</x:v>
      </x:c>
      <x:c r="AT36" s="55" t="b">
        <x:v>0</x:v>
      </x:c>
      <x:c r="AU36" s="50" t="str">
        <x:v>repeated_negative_operating_cf</x:v>
      </x:c>
      <x:c r="AV36" s="58" t="n">
        <x:v>-0.0183197838489778</x:v>
      </x:c>
      <x:c r="AW36" s="50" t="n">
        <x:v>2028</x:v>
      </x:c>
      <x:c r="AX36" s="50" t="str">
        <x:v>Core Moat</x:v>
      </x:c>
      <x:c r="AY36" s="50" t="str">
        <x:v>既存適格性フィルター不通過: repeated_negative_operating_cf / 年率ボラティリティ60%以上 / ローカル5年最大下落率-60%以下</x:v>
      </x:c>
      <x:c r="AZ36" s="59" t="str">
        <x:v>2026-03-27 16:35</x:v>
      </x:c>
      <x:c r="BA36" s="53" t="n">
        <x:v>43709</x:v>
      </x:c>
      <x:c r="BB36" s="50" t="str">
        <x:v>太田 睦</x:v>
      </x:c>
      <x:c r="BC36" s="50"/>
      <x:c r="BD36" s="50" t="str">
        <x:v>TOPIX Small 2</x:v>
      </x:c>
    </x:row>
    <x:row r="37">
      <x:c r="A37" s="50" t="n">
        <x:v>36</x:v>
      </x:c>
      <x:c r="B37" s="50" t="str">
        <x:v>9237</x:v>
      </x:c>
      <x:c r="C37" s="50" t="str">
        <x:v>9237.T</x:v>
      </x:c>
      <x:c r="D37" s="50" t="str">
        <x:v>Emimen Co.,Ltd.</x:v>
      </x:c>
      <x:c r="E37" s="50" t="str">
        <x:v>Growth Market(Domestic)</x:v>
      </x:c>
      <x:c r="F37" s="50" t="str">
        <x:v>Services</x:v>
      </x:c>
      <x:c r="G37" s="51" t="n">
        <x:v>429.918</x:v>
      </x:c>
      <x:c r="H37" s="51" t="n">
        <x:v>609.702</x:v>
      </x:c>
      <x:c r="I37" s="51" t="n">
        <x:v>814.287</x:v>
      </x:c>
      <x:c r="J37" s="51" t="n">
        <x:v>1301.646</x:v>
      </x:c>
      <x:c r="K37" s="51" t="n">
        <x:v>1588.196</x:v>
      </x:c>
      <x:c r="L37" s="52" t="n">
        <x:f>IFERROR(H37/G37-1,"")</x:f>
        <x:v>0.418182071929996</x:v>
      </x:c>
      <x:c r="M37" s="52" t="n">
        <x:f>IFERROR(I37/H37-1,"")</x:f>
        <x:v>0.3355491699223556</x:v>
      </x:c>
      <x:c r="N37" s="52" t="n">
        <x:f>IFERROR(J37/I37-1,"")</x:f>
        <x:v>0.5985101076156194</x:v>
      </x:c>
      <x:c r="O37" s="52" t="n">
        <x:f>IFERROR(K37/J37-1,"")</x:f>
        <x:v>0.22014434031987196</x:v>
      </x:c>
      <x:c r="P37" s="52" t="n">
        <x:f>IFERROR((K37/G37)^(1/4)-1,"")</x:f>
        <x:v>0.3863714852957736</x:v>
      </x:c>
      <x:c r="Q37" s="51" t="n">
        <x:v>-18.854</x:v>
      </x:c>
      <x:c r="R37" s="52" t="n">
        <x:f>IFERROR(Q37/K37,"")</x:f>
        <x:v>-0.011871330742553187</x:v>
      </x:c>
      <x:c r="S37" s="53" t="n">
        <x:v>45225</x:v>
      </x:c>
      <x:c r="T37" s="50" t="str">
        <x:v>local_price_first_trade</x:v>
      </x:c>
      <x:c r="U37" s="50" t="str">
        <x:v>榎並 将志</x:v>
      </x:c>
      <x:c r="V37" s="54" t="n">
        <x:v>0.3993</x:v>
      </x:c>
      <x:c r="W37" s="50" t="str">
        <x:v>榎並 将志</x:v>
      </x:c>
      <x:c r="X37" s="50" t="b">
        <x:f>AND(COUNT(L37:O37)=4,L37&gt;='設定'!$B$6,M37&gt;='設定'!$B$6,N37&gt;='設定'!$B$6,O37&gt;='設定'!$B$6)</x:f>
        <x:v>1</x:v>
      </x:c>
      <x:c r="Y37" s="50" t="b">
        <x:f>AND(COUNT(G37:K37)=5,P37&gt;='設定'!$B$7)</x:f>
        <x:v>1</x:v>
      </x:c>
      <x:c r="Z37" s="50" t="b">
        <x:f>AND(ISNUMBER(R37),R37&gt;='設定'!$B$8)</x:f>
        <x:v>0</x:v>
      </x:c>
      <x:c r="AA37" s="50" t="b">
        <x:f>AND(ISNUMBER(S37),S37&gt;=DATE(YEAR('設定'!$B$10)-'設定'!$B$9,MONTH('設定'!$B$10),DAY('設定'!$B$10)))</x:f>
        <x:v>1</x:v>
      </x:c>
      <x:c r="AB37" s="55" t="b">
        <x:v>1</x:v>
      </x:c>
      <x:c r="AC37" s="55" t="b">
        <x:v>1</x:v>
      </x:c>
      <x:c r="AD37" s="50" t="n">
        <x:f>IF(X37,1,0)+IF(Z37,1,0)+IF(AA37,1,0)+IF(AB37,1,0)</x:f>
        <x:v>3</x:v>
      </x:c>
      <x:c r="AE37" s="50" t="n">
        <x:f>IF(Y37,1,0)+IF(Z37,1,0)+IF(AA37,1,0)+IF(AB37,1,0)</x:f>
        <x:v>3</x:v>
      </x:c>
      <x:c r="AF37" s="50" t="n">
        <x:f>IF(Y37,1,0)+IF(Z37,1,0)+IF(AA37,1,0)+IF(AC37,1,0)</x:f>
        <x:v>3</x:v>
      </x:c>
      <x:c r="AG37" s="53" t="n">
        <x:v>45225</x:v>
      </x:c>
      <x:c r="AH37" s="50" t="str">
        <x:v>S100XIJD</x:v>
      </x:c>
      <x:c r="AI37" s="50" t="str">
        <x:v>OperatingRevenue1SummaryOfBusinessResults</x:v>
      </x:c>
      <x:c r="AJ37" s="50" t="str">
        <x:v>OperatingIncome</x:v>
      </x:c>
      <x:c r="AK37" s="53" t="n">
        <x:v>45961</x:v>
      </x:c>
      <x:c r="AL37" s="50" t="str">
        <x:v>365/365/365/366/365</x:v>
      </x:c>
      <x:c r="AM37" s="51" t="n">
        <x:v>2029440</x:v>
      </x:c>
      <x:c r="AN37" s="51" t="n">
        <x:v>527</x:v>
      </x:c>
      <x:c r="AO37" s="51" t="n">
        <x:f>IFERROR(AM37*AN37,"")</x:f>
        <x:v>1069514880</x:v>
      </x:c>
      <x:c r="AP37" s="56" t="n">
        <x:f>IFERROR(AO37/(K37*1000000),"")</x:f>
        <x:v>0.6734149185616889</x:v>
      </x:c>
      <x:c r="AQ37" s="57" t="n">
        <x:v>25822413.333333332</x:v>
      </x:c>
      <x:c r="AR37" s="52" t="n">
        <x:v>0.6058803958199362</x:v>
      </x:c>
      <x:c r="AS37" s="52" t="n">
        <x:v>-0.66</x:v>
      </x:c>
      <x:c r="AT37" s="55" t="b">
        <x:v>1</x:v>
      </x:c>
      <x:c r="AU37" s="50"/>
      <x:c r="AV37" s="58" t="n">
        <x:v>-0.1892344711896073</x:v>
      </x:c>
      <x:c r="AW37" s="50" t="n">
        <x:v>2996</x:v>
      </x:c>
      <x:c r="AX37" s="50" t="str">
        <x:v>Transformation Moat</x:v>
      </x:c>
      <x:c r="AY37" s="50" t="str">
        <x:v>年率ボラティリティ60%以上 / ローカル5年最大下落率-60%以下</x:v>
      </x:c>
      <x:c r="AZ37" s="59" t="str">
        <x:v>2026-01-30 16:29</x:v>
      </x:c>
      <x:c r="BA37" s="53" t="n">
        <x:v>45200</x:v>
      </x:c>
      <x:c r="BB37" s="50" t="str">
        <x:v>榎並 将志</x:v>
      </x:c>
      <x:c r="BC37" s="50"/>
      <x:c r="BD37" s="50"/>
    </x:row>
    <x:row r="38">
      <x:c r="A38" s="50" t="n">
        <x:v>37</x:v>
      </x:c>
      <x:c r="B38" s="50" t="str">
        <x:v>5137</x:v>
      </x:c>
      <x:c r="C38" s="50" t="str">
        <x:v>5137.T</x:v>
      </x:c>
      <x:c r="D38" s="50" t="str">
        <x:v>SmartDrive inc.</x:v>
      </x:c>
      <x:c r="E38" s="50" t="str">
        <x:v>Growth Market(Domestic)</x:v>
      </x:c>
      <x:c r="F38" s="50" t="str">
        <x:v>Information &amp; Communication</x:v>
      </x:c>
      <x:c r="G38" s="51" t="n">
        <x:v>827.667</x:v>
      </x:c>
      <x:c r="H38" s="51" t="n">
        <x:v>1254.681</x:v>
      </x:c>
      <x:c r="I38" s="51" t="n">
        <x:v>1709.054</x:v>
      </x:c>
      <x:c r="J38" s="51" t="n">
        <x:v>2173.225</x:v>
      </x:c>
      <x:c r="K38" s="51" t="n">
        <x:v>2878.647</x:v>
      </x:c>
      <x:c r="L38" s="52" t="n">
        <x:f>IFERROR(H38/G38-1,"")</x:f>
        <x:v>0.5159248828333134</x:v>
      </x:c>
      <x:c r="M38" s="52" t="n">
        <x:f>IFERROR(I38/H38-1,"")</x:f>
        <x:v>0.3621422497033111</x:v>
      </x:c>
      <x:c r="N38" s="52" t="n">
        <x:f>IFERROR(J38/I38-1,"")</x:f>
        <x:v>0.2715952801959445</x:v>
      </x:c>
      <x:c r="O38" s="52" t="n">
        <x:f>IFERROR(K38/J38-1,"")</x:f>
        <x:v>0.32459685490457724</x:v>
      </x:c>
      <x:c r="P38" s="52" t="n">
        <x:f>IFERROR((K38/G38)^(1/4)-1,"")</x:f>
        <x:v>0.36563045373360015</x:v>
      </x:c>
      <x:c r="Q38" s="51" t="n">
        <x:v>390.202</x:v>
      </x:c>
      <x:c r="R38" s="52" t="n">
        <x:f>IFERROR(Q38/K38,"")</x:f>
        <x:v>0.1355504860443118</x:v>
      </x:c>
      <x:c r="S38" s="53" t="n">
        <x:v>44910</x:v>
      </x:c>
      <x:c r="T38" s="50" t="str">
        <x:v>local_price_first_trade</x:v>
      </x:c>
      <x:c r="U38" s="50" t="str">
        <x:v>株式会社OMU</x:v>
      </x:c>
      <x:c r="V38" s="54" t="n">
        <x:v>0.4497</x:v>
      </x:c>
      <x:c r="W38" s="50" t="str">
        <x:v>北川 烈</x:v>
      </x:c>
      <x:c r="X38" s="50" t="b">
        <x:f>AND(COUNT(L38:O38)=4,L38&gt;='設定'!$B$6,M38&gt;='設定'!$B$6,N38&gt;='設定'!$B$6,O38&gt;='設定'!$B$6)</x:f>
        <x:v>1</x:v>
      </x:c>
      <x:c r="Y38" s="50" t="b">
        <x:f>AND(COUNT(G38:K38)=5,P38&gt;='設定'!$B$7)</x:f>
        <x:v>1</x:v>
      </x:c>
      <x:c r="Z38" s="50" t="b">
        <x:f>AND(ISNUMBER(R38),R38&gt;='設定'!$B$8)</x:f>
        <x:v>1</x:v>
      </x:c>
      <x:c r="AA38" s="50" t="b">
        <x:f>AND(ISNUMBER(S38),S38&gt;=DATE(YEAR('設定'!$B$10)-'設定'!$B$9,MONTH('設定'!$B$10),DAY('設定'!$B$10)))</x:f>
        <x:v>1</x:v>
      </x:c>
      <x:c r="AB38" s="55" t="b">
        <x:v>0</x:v>
      </x:c>
      <x:c r="AC38" s="55" t="b">
        <x:v>0</x:v>
      </x:c>
      <x:c r="AD38" s="50" t="n">
        <x:f>IF(X38,1,0)+IF(Z38,1,0)+IF(AA38,1,0)+IF(AB38,1,0)</x:f>
        <x:v>3</x:v>
      </x:c>
      <x:c r="AE38" s="50" t="n">
        <x:f>IF(Y38,1,0)+IF(Z38,1,0)+IF(AA38,1,0)+IF(AB38,1,0)</x:f>
        <x:v>3</x:v>
      </x:c>
      <x:c r="AF38" s="50" t="n">
        <x:f>IF(Y38,1,0)+IF(Z38,1,0)+IF(AA38,1,0)+IF(AC38,1,0)</x:f>
        <x:v>3</x:v>
      </x:c>
      <x:c r="AG38" s="53" t="n">
        <x:v>44910</x:v>
      </x:c>
      <x:c r="AH38" s="50" t="str">
        <x:v>S100XC5Q</x:v>
      </x:c>
      <x:c r="AI38" s="50" t="str">
        <x:v>NetSalesSummaryOfBusinessResults</x:v>
      </x:c>
      <x:c r="AJ38" s="50" t="str">
        <x:v>OperatingIncome</x:v>
      </x:c>
      <x:c r="AK38" s="53" t="n">
        <x:v>45930</x:v>
      </x:c>
      <x:c r="AL38" s="50" t="str">
        <x:v>365/365/365/366/365</x:v>
      </x:c>
      <x:c r="AM38" s="51" t="n">
        <x:v>37490140</x:v>
      </x:c>
      <x:c r="AN38" s="51" t="n">
        <x:v>211</x:v>
      </x:c>
      <x:c r="AO38" s="51" t="n">
        <x:f>IFERROR(AM38*AN38,"")</x:f>
        <x:v>7910419540</x:v>
      </x:c>
      <x:c r="AP38" s="56" t="n">
        <x:f>IFERROR(AO38/(K38*1000000),"")</x:f>
        <x:v>2.7479644221747233</x:v>
      </x:c>
      <x:c r="AQ38" s="57" t="n">
        <x:v>101441783.33333331</x:v>
      </x:c>
      <x:c r="AR38" s="52" t="n">
        <x:v>0.6378323716100255</x:v>
      </x:c>
      <x:c r="AS38" s="52" t="n">
        <x:v>-0.6578378491264434</x:v>
      </x:c>
      <x:c r="AT38" s="55" t="b">
        <x:v>1</x:v>
      </x:c>
      <x:c r="AU38" s="50"/>
      <x:c r="AV38" s="58" t="n">
        <x:v>-0.0147499138382552</x:v>
      </x:c>
      <x:c r="AW38" s="50" t="n">
        <x:v>1989</x:v>
      </x:c>
      <x:c r="AX38" s="50" t="str">
        <x:v>Transformation Moat</x:v>
      </x:c>
      <x:c r="AY38" s="50" t="str">
        <x:v>年率ボラティリティ60%以上 / ローカル5年最大下落率-60%以下</x:v>
      </x:c>
      <x:c r="AZ38" s="59" t="str">
        <x:v>2025-12-22 16:09</x:v>
      </x:c>
      <x:c r="BA38" s="53" t="n">
        <x:v>44896</x:v>
      </x:c>
      <x:c r="BB38" s="50"/>
      <x:c r="BC38" s="50"/>
      <x:c r="BD38" s="50"/>
    </x:row>
    <x:row r="39">
      <x:c r="A39" s="50" t="n">
        <x:v>38</x:v>
      </x:c>
      <x:c r="B39" s="50" t="str">
        <x:v>5591</x:v>
      </x:c>
      <x:c r="C39" s="50" t="str">
        <x:v>5591.T</x:v>
      </x:c>
      <x:c r="D39" s="50" t="str">
        <x:v>AVILEN Inc.</x:v>
      </x:c>
      <x:c r="E39" s="50" t="str">
        <x:v>Growth Market(Domestic)</x:v>
      </x:c>
      <x:c r="F39" s="50" t="str">
        <x:v>Information &amp; Communication</x:v>
      </x:c>
      <x:c r="G39" s="51" t="n">
        <x:v>477.649</x:v>
      </x:c>
      <x:c r="H39" s="51" t="n">
        <x:v>732.09</x:v>
      </x:c>
      <x:c r="I39" s="51" t="n">
        <x:v>929.587</x:v>
      </x:c>
      <x:c r="J39" s="51" t="n">
        <x:v>1187.534</x:v>
      </x:c>
      <x:c r="K39" s="51" t="n">
        <x:v>1534.946</x:v>
      </x:c>
      <x:c r="L39" s="52" t="n">
        <x:f>IFERROR(H39/G39-1,"")</x:f>
        <x:v>0.5326945099853659</x:v>
      </x:c>
      <x:c r="M39" s="52" t="n">
        <x:f>IFERROR(I39/H39-1,"")</x:f>
        <x:v>0.26977147618462194</x:v>
      </x:c>
      <x:c r="N39" s="52" t="n">
        <x:f>IFERROR(J39/I39-1,"")</x:f>
        <x:v>0.2774855930644471</x:v>
      </x:c>
      <x:c r="O39" s="52" t="n">
        <x:f>IFERROR(K39/J39-1,"")</x:f>
        <x:v>0.29254909754162806</x:v>
      </x:c>
      <x:c r="P39" s="52" t="n">
        <x:f>IFERROR((K39/G39)^(1/4)-1,"")</x:f>
        <x:v>0.3388935739092922</x:v>
      </x:c>
      <x:c r="Q39" s="51" t="n">
        <x:v>244.43</x:v>
      </x:c>
      <x:c r="R39" s="52" t="n">
        <x:f>IFERROR(Q39/K39,"")</x:f>
        <x:v>0.15924338706377947</x:v>
      </x:c>
      <x:c r="S39" s="53" t="n">
        <x:v>45196</x:v>
      </x:c>
      <x:c r="T39" s="50" t="str">
        <x:v>local_price_first_trade</x:v>
      </x:c>
      <x:c r="U39" s="50" t="str">
        <x:v>日本郵政キャピタル株式会社</x:v>
      </x:c>
      <x:c r="V39" s="54" t="n">
        <x:v>0.2161</x:v>
      </x:c>
      <x:c r="W39" s="50" t="str">
        <x:v>高橋 光太郎 / 松倉 怜</x:v>
      </x:c>
      <x:c r="X39" s="50" t="b">
        <x:f>AND(COUNT(L39:O39)=4,L39&gt;='設定'!$B$6,M39&gt;='設定'!$B$6,N39&gt;='設定'!$B$6,O39&gt;='設定'!$B$6)</x:f>
        <x:v>1</x:v>
      </x:c>
      <x:c r="Y39" s="50" t="b">
        <x:f>AND(COUNT(G39:K39)=5,P39&gt;='設定'!$B$7)</x:f>
        <x:v>1</x:v>
      </x:c>
      <x:c r="Z39" s="50" t="b">
        <x:f>AND(ISNUMBER(R39),R39&gt;='設定'!$B$8)</x:f>
        <x:v>1</x:v>
      </x:c>
      <x:c r="AA39" s="50" t="b">
        <x:f>AND(ISNUMBER(S39),S39&gt;=DATE(YEAR('設定'!$B$10)-'設定'!$B$9,MONTH('設定'!$B$10),DAY('設定'!$B$10)))</x:f>
        <x:v>1</x:v>
      </x:c>
      <x:c r="AB39" s="55" t="b">
        <x:v>0</x:v>
      </x:c>
      <x:c r="AC39" s="55" t="b">
        <x:v>0</x:v>
      </x:c>
      <x:c r="AD39" s="50" t="n">
        <x:f>IF(X39,1,0)+IF(Z39,1,0)+IF(AA39,1,0)+IF(AB39,1,0)</x:f>
        <x:v>3</x:v>
      </x:c>
      <x:c r="AE39" s="50" t="n">
        <x:f>IF(Y39,1,0)+IF(Z39,1,0)+IF(AA39,1,0)+IF(AB39,1,0)</x:f>
        <x:v>3</x:v>
      </x:c>
      <x:c r="AF39" s="50" t="n">
        <x:f>IF(Y39,1,0)+IF(Z39,1,0)+IF(AA39,1,0)+IF(AC39,1,0)</x:f>
        <x:v>3</x:v>
      </x:c>
      <x:c r="AG39" s="53" t="n">
        <x:v>45196</x:v>
      </x:c>
      <x:c r="AH39" s="50" t="str">
        <x:v>S100XULB</x:v>
      </x:c>
      <x:c r="AI39" s="50" t="str">
        <x:v>NetSalesSummaryOfBusinessResults</x:v>
      </x:c>
      <x:c r="AJ39" s="50" t="str">
        <x:v>OperatingIncome</x:v>
      </x:c>
      <x:c r="AK39" s="53" t="n">
        <x:v>46022</x:v>
      </x:c>
      <x:c r="AL39" s="50" t="str">
        <x:v>365/365/365/366/365</x:v>
      </x:c>
      <x:c r="AM39" s="51" t="n">
        <x:v>6107654</x:v>
      </x:c>
      <x:c r="AN39" s="51" t="n">
        <x:v>812</x:v>
      </x:c>
      <x:c r="AO39" s="51" t="n">
        <x:f>IFERROR(AM39*AN39,"")</x:f>
        <x:v>4959415048</x:v>
      </x:c>
      <x:c r="AP39" s="56" t="n">
        <x:f>IFERROR(AO39/(K39*1000000),"")</x:f>
        <x:v>3.231002946031978</x:v>
      </x:c>
      <x:c r="AQ39" s="57" t="n">
        <x:v>42687033.333333336</x:v>
      </x:c>
      <x:c r="AR39" s="52" t="n">
        <x:v>0.6858741674151246</x:v>
      </x:c>
      <x:c r="AS39" s="52" t="n">
        <x:v>-0.7928947368421053</x:v>
      </x:c>
      <x:c r="AT39" s="55" t="b">
        <x:v>1</x:v>
      </x:c>
      <x:c r="AU39" s="50"/>
      <x:c r="AV39" s="58" t="n">
        <x:v>-0.2331965427452055</x:v>
      </x:c>
      <x:c r="AW39" s="50" t="n">
        <x:v>3140</x:v>
      </x:c>
      <x:c r="AX39" s="50" t="str">
        <x:v>Transformation Moat</x:v>
      </x:c>
      <x:c r="AY39" s="50" t="str">
        <x:v>年率ボラティリティ60%以上 / ローカル5年最大下落率-60%以下</x:v>
      </x:c>
      <x:c r="AZ39" s="59" t="str">
        <x:v>2026-03-26 15:38</x:v>
      </x:c>
      <x:c r="BA39" s="53" t="n">
        <x:v>45170</x:v>
      </x:c>
      <x:c r="BB39" s="50"/>
      <x:c r="BC39" s="50"/>
      <x:c r="BD39" s="50"/>
    </x:row>
    <x:row r="40">
      <x:c r="A40" s="50" t="n">
        <x:v>39</x:v>
      </x:c>
      <x:c r="B40" s="50" t="str">
        <x:v>3923</x:v>
      </x:c>
      <x:c r="C40" s="50" t="str">
        <x:v>3923.T</x:v>
      </x:c>
      <x:c r="D40" s="50" t="str">
        <x:v>RAKUS Co.,Ltd.</x:v>
      </x:c>
      <x:c r="E40" s="50" t="str">
        <x:v>Prime Market (Domestic)</x:v>
      </x:c>
      <x:c r="F40" s="50" t="str">
        <x:v>Information &amp; Communication</x:v>
      </x:c>
      <x:c r="G40" s="51" t="n">
        <x:v>15387</x:v>
      </x:c>
      <x:c r="H40" s="51" t="n">
        <x:v>20629</x:v>
      </x:c>
      <x:c r="I40" s="51" t="n">
        <x:v>27399</x:v>
      </x:c>
      <x:c r="J40" s="51" t="n">
        <x:v>38408</x:v>
      </x:c>
      <x:c r="K40" s="51" t="n">
        <x:v>48904</x:v>
      </x:c>
      <x:c r="L40" s="52" t="n">
        <x:f>IFERROR(H40/G40-1,"")</x:f>
        <x:v>0.34067719503476956</x:v>
      </x:c>
      <x:c r="M40" s="52" t="n">
        <x:f>IFERROR(I40/H40-1,"")</x:f>
        <x:v>0.32817877744922197</x:v>
      </x:c>
      <x:c r="N40" s="52" t="n">
        <x:f>IFERROR(J40/I40-1,"")</x:f>
        <x:v>0.40180298551042015</x:v>
      </x:c>
      <x:c r="O40" s="52" t="n">
        <x:f>IFERROR(K40/J40-1,"")</x:f>
        <x:v>0.27327640074984383</x:v>
      </x:c>
      <x:c r="P40" s="52" t="n">
        <x:f>IFERROR((K40/G40)^(1/4)-1,"")</x:f>
        <x:v>0.33520394625259664</x:v>
      </x:c>
      <x:c r="Q40" s="51" t="n">
        <x:v>10192</x:v>
      </x:c>
      <x:c r="R40" s="52" t="n">
        <x:f>IFERROR(Q40/K40,"")</x:f>
        <x:v>0.20840831015867822</x:v>
      </x:c>
      <x:c r="S40" s="53" t="n">
        <x:v>42339</x:v>
      </x:c>
      <x:c r="T40" s="50" t="str">
        <x:v>EDINET_company_history</x:v>
      </x:c>
      <x:c r="U40" s="50" t="str">
        <x:v>中村崇則</x:v>
      </x:c>
      <x:c r="V40" s="54" t="n">
        <x:v>0.3368</x:v>
      </x:c>
      <x:c r="W40" s="50" t="str">
        <x:v>中村 崇則</x:v>
      </x:c>
      <x:c r="X40" s="50" t="b">
        <x:f>AND(COUNT(L40:O40)=4,L40&gt;='設定'!$B$6,M40&gt;='設定'!$B$6,N40&gt;='設定'!$B$6,O40&gt;='設定'!$B$6)</x:f>
        <x:v>1</x:v>
      </x:c>
      <x:c r="Y40" s="50" t="b">
        <x:f>AND(COUNT(G40:K40)=5,P40&gt;='設定'!$B$7)</x:f>
        <x:v>1</x:v>
      </x:c>
      <x:c r="Z40" s="50" t="b">
        <x:f>AND(ISNUMBER(R40),R40&gt;='設定'!$B$8)</x:f>
        <x:v>1</x:v>
      </x:c>
      <x:c r="AA40" s="50" t="b">
        <x:f>AND(ISNUMBER(S40),S40&gt;=DATE(YEAR('設定'!$B$10)-'設定'!$B$9,MONTH('設定'!$B$10),DAY('設定'!$B$10)))</x:f>
        <x:v>0</x:v>
      </x:c>
      <x:c r="AB40" s="55" t="b">
        <x:v>1</x:v>
      </x:c>
      <x:c r="AC40" s="55" t="b">
        <x:v>1</x:v>
      </x:c>
      <x:c r="AD40" s="50" t="n">
        <x:f>IF(X40,1,0)+IF(Z40,1,0)+IF(AA40,1,0)+IF(AB40,1,0)</x:f>
        <x:v>3</x:v>
      </x:c>
      <x:c r="AE40" s="50" t="n">
        <x:f>IF(Y40,1,0)+IF(Z40,1,0)+IF(AA40,1,0)+IF(AB40,1,0)</x:f>
        <x:v>3</x:v>
      </x:c>
      <x:c r="AF40" s="50" t="n">
        <x:f>IF(Y40,1,0)+IF(Z40,1,0)+IF(AA40,1,0)+IF(AC40,1,0)</x:f>
        <x:v>3</x:v>
      </x:c>
      <x:c r="AG40" s="53" t="n">
        <x:v>44348</x:v>
      </x:c>
      <x:c r="AH40" s="50" t="str">
        <x:v>S100W0FR</x:v>
      </x:c>
      <x:c r="AI40" s="50" t="str">
        <x:v>NetSalesSummaryOfBusinessResults</x:v>
      </x:c>
      <x:c r="AJ40" s="50" t="str">
        <x:v>OperatingIncome</x:v>
      </x:c>
      <x:c r="AK40" s="53" t="n">
        <x:v>45747</x:v>
      </x:c>
      <x:c r="AL40" s="50" t="str">
        <x:v>365/365/365/366/365</x:v>
      </x:c>
      <x:c r="AM40" s="51" t="n">
        <x:v>181173800</x:v>
      </x:c>
      <x:c r="AN40" s="51" t="n">
        <x:v>1039</x:v>
      </x:c>
      <x:c r="AO40" s="51" t="n">
        <x:f>IFERROR(AM40*AN40,"")</x:f>
        <x:v>188239578200</x:v>
      </x:c>
      <x:c r="AP40" s="56" t="n">
        <x:f>IFERROR(AO40/(K40*1000000),"")</x:f>
        <x:v>3.8491652666448553</x:v>
      </x:c>
      <x:c r="AQ40" s="57" t="n">
        <x:v>2854616212.4676514</x:v>
      </x:c>
      <x:c r="AR40" s="52" t="n">
        <x:v>0.5256057898014755</x:v>
      </x:c>
      <x:c r="AS40" s="52" t="n">
        <x:v>-0.7311714421144684</x:v>
      </x:c>
      <x:c r="AT40" s="55" t="b">
        <x:v>1</x:v>
      </x:c>
      <x:c r="AU40" s="50"/>
      <x:c r="AV40" s="58" t="n">
        <x:v>0.0742604337299149</x:v>
      </x:c>
      <x:c r="AW40" s="50" t="n">
        <x:v>1374</x:v>
      </x:c>
      <x:c r="AX40" s="50" t="str">
        <x:v>Transformation Moat</x:v>
      </x:c>
      <x:c r="AY40" s="50" t="str">
        <x:v>ローカル5年最大下落率-60%以下</x:v>
      </x:c>
      <x:c r="AZ40" s="59" t="str">
        <x:v>2025-06-19 15:42</x:v>
      </x:c>
      <x:c r="BA40" s="53" t="n">
        <x:v>42339</x:v>
      </x:c>
      <x:c r="BB40" s="50" t="str">
        <x:v>中村 崇則</x:v>
      </x:c>
      <x:c r="BC40" s="50"/>
      <x:c r="BD40" s="50" t="str">
        <x:v>TOPIX Mid400</x:v>
      </x:c>
    </x:row>
    <x:row r="41">
      <x:c r="A41" s="50" t="n">
        <x:v>40</x:v>
      </x:c>
      <x:c r="B41" s="50" t="str">
        <x:v>5139</x:v>
      </x:c>
      <x:c r="C41" s="50" t="str">
        <x:v>5139.T</x:v>
      </x:c>
      <x:c r="D41" s="50" t="str">
        <x:v>OpenWork Inc.</x:v>
      </x:c>
      <x:c r="E41" s="50" t="str">
        <x:v>Growth Market(Domestic)</x:v>
      </x:c>
      <x:c r="F41" s="50" t="str">
        <x:v>Information &amp; Communication</x:v>
      </x:c>
      <x:c r="G41" s="51" t="n">
        <x:v>1535.917</x:v>
      </x:c>
      <x:c r="H41" s="51" t="n">
        <x:v>2037.087</x:v>
      </x:c>
      <x:c r="I41" s="51" t="n">
        <x:v>2922.428</x:v>
      </x:c>
      <x:c r="J41" s="51" t="n">
        <x:v>3542.027</x:v>
      </x:c>
      <x:c r="K41" s="51" t="n">
        <x:v>4653.739</x:v>
      </x:c>
      <x:c r="L41" s="52" t="n">
        <x:f>IFERROR(H41/G41-1,"")</x:f>
        <x:v>0.32630018418964046</x:v>
      </x:c>
      <x:c r="M41" s="52" t="n">
        <x:f>IFERROR(I41/H41-1,"")</x:f>
        <x:v>0.4346112856250126</x:v>
      </x:c>
      <x:c r="N41" s="52" t="n">
        <x:f>IFERROR(J41/I41-1,"")</x:f>
        <x:v>0.2120151463098492</x:v>
      </x:c>
      <x:c r="O41" s="52" t="n">
        <x:f>IFERROR(K41/J41-1,"")</x:f>
        <x:v>0.3138632201279097</x:v>
      </x:c>
      <x:c r="P41" s="52" t="n">
        <x:f>IFERROR((K41/G41)^(1/4)-1,"")</x:f>
        <x:v>0.3193455872462989</x:v>
      </x:c>
      <x:c r="Q41" s="51" t="n">
        <x:v>1199.337</x:v>
      </x:c>
      <x:c r="R41" s="52" t="n">
        <x:f>IFERROR(Q41/K41,"")</x:f>
        <x:v>0.25771471068747087</x:v>
      </x:c>
      <x:c r="S41" s="53" t="n">
        <x:v>44911</x:v>
      </x:c>
      <x:c r="T41" s="50" t="str">
        <x:v>local_price_first_trade</x:v>
      </x:c>
      <x:c r="U41" s="50" t="str">
        <x:v>株式会社リンクアンドモチベーション</x:v>
      </x:c>
      <x:c r="V41" s="54" t="n">
        <x:v>0.527</x:v>
      </x:c>
      <x:c r="W41" s="50" t="str">
        <x:v>大澤 陽樹</x:v>
      </x:c>
      <x:c r="X41" s="50" t="b">
        <x:f>AND(COUNT(L41:O41)=4,L41&gt;='設定'!$B$6,M41&gt;='設定'!$B$6,N41&gt;='設定'!$B$6,O41&gt;='設定'!$B$6)</x:f>
        <x:v>1</x:v>
      </x:c>
      <x:c r="Y41" s="50" t="b">
        <x:f>AND(COUNT(G41:K41)=5,P41&gt;='設定'!$B$7)</x:f>
        <x:v>1</x:v>
      </x:c>
      <x:c r="Z41" s="50" t="b">
        <x:f>AND(ISNUMBER(R41),R41&gt;='設定'!$B$8)</x:f>
        <x:v>1</x:v>
      </x:c>
      <x:c r="AA41" s="50" t="b">
        <x:f>AND(ISNUMBER(S41),S41&gt;=DATE(YEAR('設定'!$B$10)-'設定'!$B$9,MONTH('設定'!$B$10),DAY('設定'!$B$10)))</x:f>
        <x:v>1</x:v>
      </x:c>
      <x:c r="AB41" s="55" t="b">
        <x:v>0</x:v>
      </x:c>
      <x:c r="AC41" s="55" t="b">
        <x:v>0</x:v>
      </x:c>
      <x:c r="AD41" s="50" t="n">
        <x:f>IF(X41,1,0)+IF(Z41,1,0)+IF(AA41,1,0)+IF(AB41,1,0)</x:f>
        <x:v>3</x:v>
      </x:c>
      <x:c r="AE41" s="50" t="n">
        <x:f>IF(Y41,1,0)+IF(Z41,1,0)+IF(AA41,1,0)+IF(AB41,1,0)</x:f>
        <x:v>3</x:v>
      </x:c>
      <x:c r="AF41" s="50" t="n">
        <x:f>IF(Y41,1,0)+IF(Z41,1,0)+IF(AA41,1,0)+IF(AC41,1,0)</x:f>
        <x:v>3</x:v>
      </x:c>
      <x:c r="AG41" s="53" t="n">
        <x:v>44911</x:v>
      </x:c>
      <x:c r="AH41" s="50" t="str">
        <x:v>S100XTDI</x:v>
      </x:c>
      <x:c r="AI41" s="50" t="str">
        <x:v>OperatingRevenue1SummaryOfBusinessResults</x:v>
      </x:c>
      <x:c r="AJ41" s="50" t="str">
        <x:v>OperatingIncome</x:v>
      </x:c>
      <x:c r="AK41" s="53" t="n">
        <x:v>46022</x:v>
      </x:c>
      <x:c r="AL41" s="50" t="str">
        <x:v>365/365/365/366/365</x:v>
      </x:c>
      <x:c r="AM41" s="51" t="n">
        <x:v>20718900</x:v>
      </x:c>
      <x:c r="AN41" s="51" t="n">
        <x:v>915</x:v>
      </x:c>
      <x:c r="AO41" s="51" t="n">
        <x:f>IFERROR(AM41*AN41,"")</x:f>
        <x:v>18957793500</x:v>
      </x:c>
      <x:c r="AP41" s="56" t="n">
        <x:f>IFERROR(AO41/(K41*1000000),"")</x:f>
        <x:v>4.07366925820292</x:v>
      </x:c>
      <x:c r="AQ41" s="57" t="n">
        <x:v>33895580</x:v>
      </x:c>
      <x:c r="AR41" s="52" t="n">
        <x:v>0.5801347325399119</x:v>
      </x:c>
      <x:c r="AS41" s="52" t="n">
        <x:v>-0.7730337078651686</x:v>
      </x:c>
      <x:c r="AT41" s="55" t="b">
        <x:v>1</x:v>
      </x:c>
      <x:c r="AU41" s="50"/>
      <x:c r="AV41" s="58" t="n">
        <x:v>-0.0426958202272019</x:v>
      </x:c>
      <x:c r="AW41" s="50" t="n">
        <x:v>2213</x:v>
      </x:c>
      <x:c r="AX41" s="50" t="str">
        <x:v>Core Moat</x:v>
      </x:c>
      <x:c r="AY41" s="50" t="str">
        <x:v>ローカル5年最大下落率-60%以下</x:v>
      </x:c>
      <x:c r="AZ41" s="59" t="str">
        <x:v>2026-03-24 16:10</x:v>
      </x:c>
      <x:c r="BA41" s="53" t="n">
        <x:v>44896</x:v>
      </x:c>
      <x:c r="BB41" s="50"/>
      <x:c r="BC41" s="50"/>
      <x:c r="BD41" s="50"/>
    </x:row>
    <x:row r="42">
      <x:c r="A42" s="50" t="n">
        <x:v>41</x:v>
      </x:c>
      <x:c r="B42" s="50" t="str">
        <x:v>5582</x:v>
      </x:c>
      <x:c r="C42" s="50" t="str">
        <x:v>5582.T</x:v>
      </x:c>
      <x:c r="D42" s="50" t="str">
        <x:v>GRID Inc.</x:v>
      </x:c>
      <x:c r="E42" s="50" t="str">
        <x:v>Growth Market(Domestic)</x:v>
      </x:c>
      <x:c r="F42" s="50" t="str">
        <x:v>Information &amp; Communication</x:v>
      </x:c>
      <x:c r="G42" s="51" t="n">
        <x:v>706.857</x:v>
      </x:c>
      <x:c r="H42" s="51" t="n">
        <x:v>910.399</x:v>
      </x:c>
      <x:c r="I42" s="51" t="n">
        <x:v>1353.869</x:v>
      </x:c>
      <x:c r="J42" s="51" t="n">
        <x:v>1652.097</x:v>
      </x:c>
      <x:c r="K42" s="51" t="n">
        <x:v>2063.415</x:v>
      </x:c>
      <x:c r="L42" s="52" t="n">
        <x:f>IFERROR(H42/G42-1,"")</x:f>
        <x:v>0.2879535747683053</x:v>
      </x:c>
      <x:c r="M42" s="52" t="n">
        <x:f>IFERROR(I42/H42-1,"")</x:f>
        <x:v>0.487116088660027</x:v>
      </x:c>
      <x:c r="N42" s="52" t="n">
        <x:f>IFERROR(J42/I42-1,"")</x:f>
        <x:v>0.22027832825775606</x:v>
      </x:c>
      <x:c r="O42" s="52" t="n">
        <x:f>IFERROR(K42/J42-1,"")</x:f>
        <x:v>0.24896722165829255</x:v>
      </x:c>
      <x:c r="P42" s="52" t="n">
        <x:f>IFERROR((K42/G42)^(1/4)-1,"")</x:f>
        <x:v>0.3071148691974379</x:v>
      </x:c>
      <x:c r="Q42" s="51" t="n">
        <x:v>428.297</x:v>
      </x:c>
      <x:c r="R42" s="52" t="n">
        <x:f>IFERROR(Q42/K42,"")</x:f>
        <x:v>0.20756706721624105</x:v>
      </x:c>
      <x:c r="S42" s="53" t="n">
        <x:v>45117</x:v>
      </x:c>
      <x:c r="T42" s="50" t="str">
        <x:v>local_price_first_trade</x:v>
      </x:c>
      <x:c r="U42" s="50" t="str">
        <x:v>株式会社We(注)２</x:v>
      </x:c>
      <x:c r="V42" s="54" t="n">
        <x:v>0.549</x:v>
      </x:c>
      <x:c r="W42" s="50" t="str">
        <x:v>曽我部 完</x:v>
      </x:c>
      <x:c r="X42" s="50" t="b">
        <x:f>AND(COUNT(L42:O42)=4,L42&gt;='設定'!$B$6,M42&gt;='設定'!$B$6,N42&gt;='設定'!$B$6,O42&gt;='設定'!$B$6)</x:f>
        <x:v>1</x:v>
      </x:c>
      <x:c r="Y42" s="50" t="b">
        <x:f>AND(COUNT(G42:K42)=5,P42&gt;='設定'!$B$7)</x:f>
        <x:v>1</x:v>
      </x:c>
      <x:c r="Z42" s="50" t="b">
        <x:f>AND(ISNUMBER(R42),R42&gt;='設定'!$B$8)</x:f>
        <x:v>1</x:v>
      </x:c>
      <x:c r="AA42" s="50" t="b">
        <x:f>AND(ISNUMBER(S42),S42&gt;=DATE(YEAR('設定'!$B$10)-'設定'!$B$9,MONTH('設定'!$B$10),DAY('設定'!$B$10)))</x:f>
        <x:v>1</x:v>
      </x:c>
      <x:c r="AB42" s="55" t="b">
        <x:v>0</x:v>
      </x:c>
      <x:c r="AC42" s="55" t="b">
        <x:v>0</x:v>
      </x:c>
      <x:c r="AD42" s="50" t="n">
        <x:f>IF(X42,1,0)+IF(Z42,1,0)+IF(AA42,1,0)+IF(AB42,1,0)</x:f>
        <x:v>3</x:v>
      </x:c>
      <x:c r="AE42" s="50" t="n">
        <x:f>IF(Y42,1,0)+IF(Z42,1,0)+IF(AA42,1,0)+IF(AB42,1,0)</x:f>
        <x:v>3</x:v>
      </x:c>
      <x:c r="AF42" s="50" t="n">
        <x:f>IF(Y42,1,0)+IF(Z42,1,0)+IF(AA42,1,0)+IF(AC42,1,0)</x:f>
        <x:v>3</x:v>
      </x:c>
      <x:c r="AG42" s="53" t="n">
        <x:v>45117</x:v>
      </x:c>
      <x:c r="AH42" s="50" t="str">
        <x:v>S100WQ2M</x:v>
      </x:c>
      <x:c r="AI42" s="50" t="str">
        <x:v>NetSalesSummaryOfBusinessResults</x:v>
      </x:c>
      <x:c r="AJ42" s="50" t="str">
        <x:v>OperatingIncome</x:v>
      </x:c>
      <x:c r="AK42" s="53" t="n">
        <x:v>45838</x:v>
      </x:c>
      <x:c r="AL42" s="50" t="str">
        <x:v>365/365/365/366/365</x:v>
      </x:c>
      <x:c r="AM42" s="51" t="n">
        <x:v>4750426</x:v>
      </x:c>
      <x:c r="AN42" s="51" t="n">
        <x:v>2024</x:v>
      </x:c>
      <x:c r="AO42" s="51" t="n">
        <x:f>IFERROR(AM42*AN42,"")</x:f>
        <x:v>9614862224</x:v>
      </x:c>
      <x:c r="AP42" s="56" t="n">
        <x:f>IFERROR(AO42/(K42*1000000),"")</x:f>
        <x:v>4.659684175989804</x:v>
      </x:c>
      <x:c r="AQ42" s="57" t="n">
        <x:v>70323931.66666667</x:v>
      </x:c>
      <x:c r="AR42" s="52" t="n">
        <x:v>0.6699744572821957</x:v>
      </x:c>
      <x:c r="AS42" s="52" t="n">
        <x:v>-0.7549632352941177</x:v>
      </x:c>
      <x:c r="AT42" s="55" t="b">
        <x:v>1</x:v>
      </x:c>
      <x:c r="AU42" s="50"/>
      <x:c r="AV42" s="58" t="n">
        <x:v>-0.1150681771842734</x:v>
      </x:c>
      <x:c r="AW42" s="50" t="n">
        <x:v>2688</x:v>
      </x:c>
      <x:c r="AX42" s="50" t="str">
        <x:v>Transformation Moat</x:v>
      </x:c>
      <x:c r="AY42" s="50" t="str">
        <x:v>年率ボラティリティ60%以上 / ローカル5年最大下落率-60%以下</x:v>
      </x:c>
      <x:c r="AZ42" s="59" t="str">
        <x:v>2025-09-25 16:38</x:v>
      </x:c>
      <x:c r="BA42" s="53" t="n">
        <x:v>45108</x:v>
      </x:c>
      <x:c r="BB42" s="50"/>
      <x:c r="BC42" s="50"/>
      <x:c r="BD42" s="50"/>
    </x:row>
    <x:row r="43">
      <x:c r="A43" s="50" t="n">
        <x:v>42</x:v>
      </x:c>
      <x:c r="B43" s="50" t="str">
        <x:v>4890</x:v>
      </x:c>
      <x:c r="C43" s="50" t="str">
        <x:v>4890.T</x:v>
      </x:c>
      <x:c r="D43" s="50" t="str">
        <x:v>Tsubota Laboratory Incorporated</x:v>
      </x:c>
      <x:c r="E43" s="50" t="str">
        <x:v>Growth Market(Domestic)</x:v>
      </x:c>
      <x:c r="F43" s="50" t="str">
        <x:v>Pharmaceutical</x:v>
      </x:c>
      <x:c r="G43" s="51" t="n">
        <x:v>687.502</x:v>
      </x:c>
      <x:c r="H43" s="51" t="n">
        <x:v>640.921</x:v>
      </x:c>
      <x:c r="I43" s="51" t="n">
        <x:v>954.693</x:v>
      </x:c>
      <x:c r="J43" s="51" t="n">
        <x:v>673.532</x:v>
      </x:c>
      <x:c r="K43" s="51" t="n">
        <x:v>1357.133</x:v>
      </x:c>
      <x:c r="L43" s="52" t="n">
        <x:f>IFERROR(H43/G43-1,"")</x:f>
        <x:v>-0.06775398471568073</x:v>
      </x:c>
      <x:c r="M43" s="52" t="n">
        <x:f>IFERROR(I43/H43-1,"")</x:f>
        <x:v>0.4895642364659605</x:v>
      </x:c>
      <x:c r="N43" s="52" t="n">
        <x:f>IFERROR(J43/I43-1,"")</x:f>
        <x:v>-0.2945040971286057</x:v>
      </x:c>
      <x:c r="O43" s="52" t="n">
        <x:f>IFERROR(K43/J43-1,"")</x:f>
        <x:v>1.0149495495388487</x:v>
      </x:c>
      <x:c r="P43" s="52" t="n">
        <x:f>IFERROR((K43/G43)^(1/4)-1,"")</x:f>
        <x:v>0.18532409096604696</x:v>
      </x:c>
      <x:c r="Q43" s="51" t="n">
        <x:v>235.467</x:v>
      </x:c>
      <x:c r="R43" s="52" t="n">
        <x:f>IFERROR(Q43/K43,"")</x:f>
        <x:v>0.17350326018157394</x:v>
      </x:c>
      <x:c r="S43" s="53" t="n">
        <x:v>44735</x:v>
      </x:c>
      <x:c r="T43" s="50" t="str">
        <x:v>local_price_first_trade</x:v>
      </x:c>
      <x:c r="U43" s="50" t="str">
        <x:v>坪田 一男</x:v>
      </x:c>
      <x:c r="V43" s="54" t="n">
        <x:v>0.47</x:v>
      </x:c>
      <x:c r="W43" s="50" t="str">
        <x:v>つぼた かずお坪田 一男</x:v>
      </x:c>
      <x:c r="X43" s="50" t="b">
        <x:f>AND(COUNT(L43:O43)=4,L43&gt;='設定'!$B$6,M43&gt;='設定'!$B$6,N43&gt;='設定'!$B$6,O43&gt;='設定'!$B$6)</x:f>
        <x:v>0</x:v>
      </x:c>
      <x:c r="Y43" s="50" t="b">
        <x:f>AND(COUNT(G43:K43)=5,P43&gt;='設定'!$B$7)</x:f>
        <x:v>0</x:v>
      </x:c>
      <x:c r="Z43" s="50" t="b">
        <x:f>AND(ISNUMBER(R43),R43&gt;='設定'!$B$8)</x:f>
        <x:v>1</x:v>
      </x:c>
      <x:c r="AA43" s="50" t="b">
        <x:f>AND(ISNUMBER(S43),S43&gt;=DATE(YEAR('設定'!$B$10)-'設定'!$B$9,MONTH('設定'!$B$10),DAY('設定'!$B$10)))</x:f>
        <x:v>1</x:v>
      </x:c>
      <x:c r="AB43" s="55" t="b">
        <x:v>1</x:v>
      </x:c>
      <x:c r="AC43" s="55" t="b">
        <x:v>1</x:v>
      </x:c>
      <x:c r="AD43" s="50" t="n">
        <x:f>IF(X43,1,0)+IF(Z43,1,0)+IF(AA43,1,0)+IF(AB43,1,0)</x:f>
        <x:v>3</x:v>
      </x:c>
      <x:c r="AE43" s="50" t="n">
        <x:f>IF(Y43,1,0)+IF(Z43,1,0)+IF(AA43,1,0)+IF(AB43,1,0)</x:f>
        <x:v>3</x:v>
      </x:c>
      <x:c r="AF43" s="50" t="n">
        <x:f>IF(Y43,1,0)+IF(Z43,1,0)+IF(AA43,1,0)+IF(AC43,1,0)</x:f>
        <x:v>3</x:v>
      </x:c>
      <x:c r="AG43" s="53" t="n">
        <x:v>44735</x:v>
      </x:c>
      <x:c r="AH43" s="50" t="str">
        <x:v>S100W7HJ</x:v>
      </x:c>
      <x:c r="AI43" s="50" t="str">
        <x:v>NetSalesSummaryOfBusinessResults</x:v>
      </x:c>
      <x:c r="AJ43" s="50" t="str">
        <x:v>OperatingIncome</x:v>
      </x:c>
      <x:c r="AK43" s="53" t="n">
        <x:v>45747</x:v>
      </x:c>
      <x:c r="AL43" s="50" t="str">
        <x:v>365/365/365/366/365</x:v>
      </x:c>
      <x:c r="AM43" s="51" t="n">
        <x:v>25639300</x:v>
      </x:c>
      <x:c r="AN43" s="51" t="n">
        <x:v>249</x:v>
      </x:c>
      <x:c r="AO43" s="51" t="n">
        <x:f>IFERROR(AM43*AN43,"")</x:f>
        <x:v>6384185700</x:v>
      </x:c>
      <x:c r="AP43" s="56" t="n">
        <x:f>IFERROR(AO43/(K43*1000000),"")</x:f>
        <x:v>4.704170998715675</x:v>
      </x:c>
      <x:c r="AQ43" s="57" t="n">
        <x:v>262706766.66666663</x:v>
      </x:c>
      <x:c r="AR43" s="52" t="n">
        <x:v>0.6273532997185414</x:v>
      </x:c>
      <x:c r="AS43" s="52" t="n">
        <x:v>-0.819672131147541</x:v>
      </x:c>
      <x:c r="AT43" s="55" t="b">
        <x:v>0</x:v>
      </x:c>
      <x:c r="AU43" s="50" t="str">
        <x:v>repeated_negative_operating_cf</x:v>
      </x:c>
      <x:c r="AV43" s="58" t="n">
        <x:v>-0.4600124117277768</x:v>
      </x:c>
      <x:c r="AW43" s="50" t="n">
        <x:v>3467</x:v>
      </x:c>
      <x:c r="AX43" s="50" t="str">
        <x:v>Transformation Moat</x:v>
      </x:c>
      <x:c r="AY43" s="50" t="str">
        <x:v>既存適格性フィルター不通過: repeated_negative_operating_cf / 年率ボラティリティ60%以上 / ローカル5年最大下落率-60%以下</x:v>
      </x:c>
      <x:c r="AZ43" s="59" t="str">
        <x:v>2025-06-26 16:01</x:v>
      </x:c>
      <x:c r="BA43" s="53" t="n">
        <x:v>44713</x:v>
      </x:c>
      <x:c r="BB43" s="50" t="str">
        <x:v>つぼた かずお坪田 一男</x:v>
      </x:c>
      <x:c r="BC43" s="50"/>
      <x:c r="BD43" s="50"/>
    </x:row>
    <x:row r="44">
      <x:c r="A44" s="50" t="n">
        <x:v>43</x:v>
      </x:c>
      <x:c r="B44" s="50" t="str">
        <x:v>7133</x:v>
      </x:c>
      <x:c r="C44" s="50" t="str">
        <x:v>7133.T</x:v>
      </x:c>
      <x:c r="D44" s="50" t="str">
        <x:v>HYUGA PRIMARY CARE Co.,Ltd.</x:v>
      </x:c>
      <x:c r="E44" s="50" t="str">
        <x:v>Growth Market(Domestic)</x:v>
      </x:c>
      <x:c r="F44" s="50" t="str">
        <x:v>Retail Trade</x:v>
      </x:c>
      <x:c r="G44" s="51" t="n">
        <x:v>5086.031</x:v>
      </x:c>
      <x:c r="H44" s="51" t="n">
        <x:v>5782.604</x:v>
      </x:c>
      <x:c r="I44" s="51" t="n">
        <x:v>6657.448</x:v>
      </x:c>
      <x:c r="J44" s="51" t="n">
        <x:v>8284.953</x:v>
      </x:c>
      <x:c r="K44" s="51" t="n">
        <x:v>9981.199</x:v>
      </x:c>
      <x:c r="L44" s="52" t="n">
        <x:f>IFERROR(H44/G44-1,"")</x:f>
        <x:v>0.13695807202118915</x:v>
      </x:c>
      <x:c r="M44" s="52" t="n">
        <x:f>IFERROR(I44/H44-1,"")</x:f>
        <x:v>0.1512889348812403</x:v>
      </x:c>
      <x:c r="N44" s="52" t="n">
        <x:f>IFERROR(J44/I44-1,"")</x:f>
        <x:v>0.24446379453508293</x:v>
      </x:c>
      <x:c r="O44" s="52" t="n">
        <x:f>IFERROR(K44/J44-1,"")</x:f>
        <x:v>0.2047381560281636</x:v>
      </x:c>
      <x:c r="P44" s="52" t="n">
        <x:f>IFERROR((K44/G44)^(1/4)-1,"")</x:f>
        <x:v>0.1835890207013826</x:v>
      </x:c>
      <x:c r="Q44" s="51" t="n">
        <x:v>1041.632</x:v>
      </x:c>
      <x:c r="R44" s="52" t="n">
        <x:f>IFERROR(Q44/K44,"")</x:f>
        <x:v>0.10435940611944516</x:v>
      </x:c>
      <x:c r="S44" s="53" t="n">
        <x:v>44550</x:v>
      </x:c>
      <x:c r="T44" s="50" t="str">
        <x:v>local_price_first_trade</x:v>
      </x:c>
      <x:c r="U44" s="50" t="str">
        <x:v>黒木 哲史</x:v>
      </x:c>
      <x:c r="V44" s="54" t="n">
        <x:v>0.1903</x:v>
      </x:c>
      <x:c r="W44" s="50" t="str">
        <x:v>黒木 哲史</x:v>
      </x:c>
      <x:c r="X44" s="50" t="b">
        <x:f>AND(COUNT(L44:O44)=4,L44&gt;='設定'!$B$6,M44&gt;='設定'!$B$6,N44&gt;='設定'!$B$6,O44&gt;='設定'!$B$6)</x:f>
        <x:v>0</x:v>
      </x:c>
      <x:c r="Y44" s="50" t="b">
        <x:f>AND(COUNT(G44:K44)=5,P44&gt;='設定'!$B$7)</x:f>
        <x:v>0</x:v>
      </x:c>
      <x:c r="Z44" s="50" t="b">
        <x:f>AND(ISNUMBER(R44),R44&gt;='設定'!$B$8)</x:f>
        <x:v>1</x:v>
      </x:c>
      <x:c r="AA44" s="50" t="b">
        <x:f>AND(ISNUMBER(S44),S44&gt;=DATE(YEAR('設定'!$B$10)-'設定'!$B$9,MONTH('設定'!$B$10),DAY('設定'!$B$10)))</x:f>
        <x:v>1</x:v>
      </x:c>
      <x:c r="AB44" s="55" t="b">
        <x:v>1</x:v>
      </x:c>
      <x:c r="AC44" s="55" t="b">
        <x:v>1</x:v>
      </x:c>
      <x:c r="AD44" s="50" t="n">
        <x:f>IF(X44,1,0)+IF(Z44,1,0)+IF(AA44,1,0)+IF(AB44,1,0)</x:f>
        <x:v>3</x:v>
      </x:c>
      <x:c r="AE44" s="50" t="n">
        <x:f>IF(Y44,1,0)+IF(Z44,1,0)+IF(AA44,1,0)+IF(AB44,1,0)</x:f>
        <x:v>3</x:v>
      </x:c>
      <x:c r="AF44" s="50" t="n">
        <x:f>IF(Y44,1,0)+IF(Z44,1,0)+IF(AA44,1,0)+IF(AC44,1,0)</x:f>
        <x:v>3</x:v>
      </x:c>
      <x:c r="AG44" s="53" t="n">
        <x:v>44550</x:v>
      </x:c>
      <x:c r="AH44" s="50" t="str">
        <x:v>S100W4IH</x:v>
      </x:c>
      <x:c r="AI44" s="50" t="str">
        <x:v>NetSalesSummaryOfBusinessResults</x:v>
      </x:c>
      <x:c r="AJ44" s="50" t="str">
        <x:v>OperatingIncome</x:v>
      </x:c>
      <x:c r="AK44" s="53" t="n">
        <x:v>45747</x:v>
      </x:c>
      <x:c r="AL44" s="50" t="str">
        <x:v>365/365/365/366/365</x:v>
      </x:c>
      <x:c r="AM44" s="51" t="n">
        <x:v>7130100</x:v>
      </x:c>
      <x:c r="AN44" s="51" t="n">
        <x:v>977</x:v>
      </x:c>
      <x:c r="AO44" s="51" t="n">
        <x:f>IFERROR(AM44*AN44,"")</x:f>
        <x:v>6966107700</x:v>
      </x:c>
      <x:c r="AP44" s="56" t="n">
        <x:f>IFERROR(AO44/(K44*1000000),"")</x:f>
        <x:v>0.6979229349099242</x:v>
      </x:c>
      <x:c r="AQ44" s="57" t="n">
        <x:v>13435166.666666666</x:v>
      </x:c>
      <x:c r="AR44" s="52" t="n">
        <x:v>0.5866361074051172</x:v>
      </x:c>
      <x:c r="AS44" s="52" t="n">
        <x:v>-0.786958866574582</x:v>
      </x:c>
      <x:c r="AT44" s="55" t="b">
        <x:v>0</x:v>
      </x:c>
      <x:c r="AU44" s="50" t="str">
        <x:v>low_liquidity</x:v>
      </x:c>
      <x:c r="AV44" s="58" t="n">
        <x:v>-0.3440395626535038</x:v>
      </x:c>
      <x:c r="AW44" s="50" t="n">
        <x:v>3356</x:v>
      </x:c>
      <x:c r="AX44" s="50" t="str">
        <x:v>Transformation Moat</x:v>
      </x:c>
      <x:c r="AY44" s="50" t="str">
        <x:v>既存適格性フィルター不通過: low_liquidity / 60日平均売買代金2,000万円未満 / ローカル5年最大下落率-60%以下</x:v>
      </x:c>
      <x:c r="AZ44" s="59" t="str">
        <x:v>2025-06-26 15:30</x:v>
      </x:c>
      <x:c r="BA44" s="53" t="n">
        <x:v>44531</x:v>
      </x:c>
      <x:c r="BB44" s="50" t="str">
        <x:v>黒木 哲史</x:v>
      </x:c>
      <x:c r="BC44" s="50"/>
      <x:c r="BD44" s="50"/>
    </x:row>
    <x:row r="45">
      <x:c r="A45" s="50" t="n">
        <x:v>44</x:v>
      </x:c>
      <x:c r="B45" s="50" t="str">
        <x:v>4811</x:v>
      </x:c>
      <x:c r="C45" s="50" t="str">
        <x:v>4811.T</x:v>
      </x:c>
      <x:c r="D45" s="50" t="str">
        <x:v>DreamArts Corporation</x:v>
      </x:c>
      <x:c r="E45" s="50" t="str">
        <x:v>Growth Market(Domestic)</x:v>
      </x:c>
      <x:c r="F45" s="50" t="str">
        <x:v>Information &amp; Communication</x:v>
      </x:c>
      <x:c r="G45" s="51" t="n">
        <x:v>2938.859</x:v>
      </x:c>
      <x:c r="H45" s="51" t="n">
        <x:v>3670.307</x:v>
      </x:c>
      <x:c r="I45" s="51" t="n">
        <x:v>4440.056</x:v>
      </x:c>
      <x:c r="J45" s="51" t="n">
        <x:v>5033.855</x:v>
      </x:c>
      <x:c r="K45" s="51" t="n">
        <x:v>5654.084</x:v>
      </x:c>
      <x:c r="L45" s="52" t="n">
        <x:f>IFERROR(H45/G45-1,"")</x:f>
        <x:v>0.24888842914886355</x:v>
      </x:c>
      <x:c r="M45" s="52" t="n">
        <x:f>IFERROR(I45/H45-1,"")</x:f>
        <x:v>0.2097233283210369</x:v>
      </x:c>
      <x:c r="N45" s="52" t="n">
        <x:f>IFERROR(J45/I45-1,"")</x:f>
        <x:v>0.1337368267427257</x:v>
      </x:c>
      <x:c r="O45" s="52" t="n">
        <x:f>IFERROR(K45/J45-1,"")</x:f>
        <x:v>0.12321153469855606</x:v>
      </x:c>
      <x:c r="P45" s="52" t="n">
        <x:f>IFERROR((K45/G45)^(1/4)-1,"")</x:f>
        <x:v>0.17773037611714915</x:v>
      </x:c>
      <x:c r="Q45" s="51" t="n">
        <x:v>974.657</x:v>
      </x:c>
      <x:c r="R45" s="52" t="n">
        <x:f>IFERROR(Q45/K45,"")</x:f>
        <x:v>0.17238106119399713</x:v>
      </x:c>
      <x:c r="S45" s="53" t="n">
        <x:v>45226</x:v>
      </x:c>
      <x:c r="T45" s="50" t="str">
        <x:v>local_price_first_trade</x:v>
      </x:c>
      <x:c r="U45" s="50" t="str">
        <x:v>山本孝昭</x:v>
      </x:c>
      <x:c r="V45" s="54" t="n">
        <x:v>0.1672</x:v>
      </x:c>
      <x:c r="W45" s="50" t="str">
        <x:v>山本 孝昭 / 吉村 厚司</x:v>
      </x:c>
      <x:c r="X45" s="50" t="b">
        <x:f>AND(COUNT(L45:O45)=4,L45&gt;='設定'!$B$6,M45&gt;='設定'!$B$6,N45&gt;='設定'!$B$6,O45&gt;='設定'!$B$6)</x:f>
        <x:v>0</x:v>
      </x:c>
      <x:c r="Y45" s="50" t="b">
        <x:f>AND(COUNT(G45:K45)=5,P45&gt;='設定'!$B$7)</x:f>
        <x:v>0</x:v>
      </x:c>
      <x:c r="Z45" s="50" t="b">
        <x:f>AND(ISNUMBER(R45),R45&gt;='設定'!$B$8)</x:f>
        <x:v>1</x:v>
      </x:c>
      <x:c r="AA45" s="50" t="b">
        <x:f>AND(ISNUMBER(S45),S45&gt;=DATE(YEAR('設定'!$B$10)-'設定'!$B$9,MONTH('設定'!$B$10),DAY('設定'!$B$10)))</x:f>
        <x:v>1</x:v>
      </x:c>
      <x:c r="AB45" s="55" t="b">
        <x:v>1</x:v>
      </x:c>
      <x:c r="AC45" s="55" t="b">
        <x:v>1</x:v>
      </x:c>
      <x:c r="AD45" s="50" t="n">
        <x:f>IF(X45,1,0)+IF(Z45,1,0)+IF(AA45,1,0)+IF(AB45,1,0)</x:f>
        <x:v>3</x:v>
      </x:c>
      <x:c r="AE45" s="50" t="n">
        <x:f>IF(Y45,1,0)+IF(Z45,1,0)+IF(AA45,1,0)+IF(AB45,1,0)</x:f>
        <x:v>3</x:v>
      </x:c>
      <x:c r="AF45" s="50" t="n">
        <x:f>IF(Y45,1,0)+IF(Z45,1,0)+IF(AA45,1,0)+IF(AC45,1,0)</x:f>
        <x:v>3</x:v>
      </x:c>
      <x:c r="AG45" s="53" t="n">
        <x:v>45226</x:v>
      </x:c>
      <x:c r="AH45" s="50" t="str">
        <x:v>S100XUWD</x:v>
      </x:c>
      <x:c r="AI45" s="50" t="str">
        <x:v>NetSalesSummaryOfBusinessResults</x:v>
      </x:c>
      <x:c r="AJ45" s="50" t="str">
        <x:v>OperatingIncome</x:v>
      </x:c>
      <x:c r="AK45" s="53" t="n">
        <x:v>46022</x:v>
      </x:c>
      <x:c r="AL45" s="50" t="str">
        <x:v>365/365/365/366/365</x:v>
      </x:c>
      <x:c r="AM45" s="51" t="n">
        <x:v>3954100</x:v>
      </x:c>
      <x:c r="AN45" s="51" t="n">
        <x:v>763</x:v>
      </x:c>
      <x:c r="AO45" s="51" t="n">
        <x:f>IFERROR(AM45*AN45,"")</x:f>
        <x:v>3016978300</x:v>
      </x:c>
      <x:c r="AP45" s="56" t="n">
        <x:f>IFERROR(AO45/(K45*1000000),"")</x:f>
        <x:v>0.5335927623289644</x:v>
      </x:c>
      <x:c r="AQ45" s="57" t="n">
        <x:v>17756260</x:v>
      </x:c>
      <x:c r="AR45" s="52" t="n">
        <x:v>0.5716940841832613</x:v>
      </x:c>
      <x:c r="AS45" s="52" t="n">
        <x:v>-0.5758354346295889</x:v>
      </x:c>
      <x:c r="AT45" s="55" t="b">
        <x:v>0</x:v>
      </x:c>
      <x:c r="AU45" s="50" t="str">
        <x:v>low_liquidity</x:v>
      </x:c>
      <x:c r="AV45" s="58" t="n">
        <x:v>0.0019340165584286</x:v>
      </x:c>
      <x:c r="AW45" s="50" t="n">
        <x:v>1854</x:v>
      </x:c>
      <x:c r="AX45" s="50" t="str">
        <x:v>Discovery</x:v>
      </x:c>
      <x:c r="AY45" s="50" t="str">
        <x:v>既存適格性フィルター不通過: low_liquidity / 60日平均売買代金2,000万円未満</x:v>
      </x:c>
      <x:c r="AZ45" s="59" t="str">
        <x:v>2026-03-27 15:30</x:v>
      </x:c>
      <x:c r="BA45" s="53" t="n">
        <x:v>45200</x:v>
      </x:c>
      <x:c r="BB45" s="50" t="str">
        <x:v>山本 孝昭</x:v>
      </x:c>
      <x:c r="BC45" s="50"/>
      <x:c r="BD45" s="50"/>
    </x:row>
    <x:row r="46">
      <x:c r="A46" s="50" t="n">
        <x:v>45</x:v>
      </x:c>
      <x:c r="B46" s="50" t="str">
        <x:v>9242</x:v>
      </x:c>
      <x:c r="C46" s="50" t="str">
        <x:v>9242.T</x:v>
      </x:c>
      <x:c r="D46" s="50" t="str">
        <x:v>Media Research Institute,Inc.</x:v>
      </x:c>
      <x:c r="E46" s="50" t="str">
        <x:v>Growth Market(Domestic)</x:v>
      </x:c>
      <x:c r="F46" s="50" t="str">
        <x:v>Services</x:v>
      </x:c>
      <x:c r="G46" s="51" t="n">
        <x:v>671.338</x:v>
      </x:c>
      <x:c r="H46" s="51" t="n">
        <x:v>776.148</x:v>
      </x:c>
      <x:c r="I46" s="51" t="n">
        <x:v>955.109</x:v>
      </x:c>
      <x:c r="J46" s="51" t="n">
        <x:v>1111.2</x:v>
      </x:c>
      <x:c r="K46" s="51" t="n">
        <x:v>1279.877</x:v>
      </x:c>
      <x:c r="L46" s="52" t="n">
        <x:f>IFERROR(H46/G46-1,"")</x:f>
        <x:v>0.1561210597344409</x:v>
      </x:c>
      <x:c r="M46" s="52" t="n">
        <x:f>IFERROR(I46/H46-1,"")</x:f>
        <x:v>0.2305758695506528</x:v>
      </x:c>
      <x:c r="N46" s="52" t="n">
        <x:f>IFERROR(J46/I46-1,"")</x:f>
        <x:v>0.16342742032584767</x:v>
      </x:c>
      <x:c r="O46" s="52" t="n">
        <x:f>IFERROR(K46/J46-1,"")</x:f>
        <x:v>0.15179715622750178</x:v>
      </x:c>
      <x:c r="P46" s="52" t="n">
        <x:f>IFERROR((K46/G46)^(1/4)-1,"")</x:f>
        <x:v>0.17505109370488436</x:v>
      </x:c>
      <x:c r="Q46" s="51" t="n">
        <x:v>297.017</x:v>
      </x:c>
      <x:c r="R46" s="52" t="n">
        <x:f>IFERROR(Q46/K46,"")</x:f>
        <x:v>0.23206683142208198</x:v>
      </x:c>
      <x:c r="S46" s="53" t="n">
        <x:v>44441</x:v>
      </x:c>
      <x:c r="T46" s="50" t="str">
        <x:v>local_price_first_trade</x:v>
      </x:c>
      <x:c r="U46" s="50" t="str">
        <x:v>田中 浩二</x:v>
      </x:c>
      <x:c r="V46" s="54" t="n">
        <x:v>0.6249</x:v>
      </x:c>
      <x:c r="W46" s="50" t="str">
        <x:v>田中 浩二 / 野本 正生</x:v>
      </x:c>
      <x:c r="X46" s="50" t="b">
        <x:f>AND(COUNT(L46:O46)=4,L46&gt;='設定'!$B$6,M46&gt;='設定'!$B$6,N46&gt;='設定'!$B$6,O46&gt;='設定'!$B$6)</x:f>
        <x:v>0</x:v>
      </x:c>
      <x:c r="Y46" s="50" t="b">
        <x:f>AND(COUNT(G46:K46)=5,P46&gt;='設定'!$B$7)</x:f>
        <x:v>0</x:v>
      </x:c>
      <x:c r="Z46" s="50" t="b">
        <x:f>AND(ISNUMBER(R46),R46&gt;='設定'!$B$8)</x:f>
        <x:v>1</x:v>
      </x:c>
      <x:c r="AA46" s="50" t="b">
        <x:f>AND(ISNUMBER(S46),S46&gt;=DATE(YEAR('設定'!$B$10)-'設定'!$B$9,MONTH('設定'!$B$10),DAY('設定'!$B$10)))</x:f>
        <x:v>1</x:v>
      </x:c>
      <x:c r="AB46" s="55" t="b">
        <x:v>1</x:v>
      </x:c>
      <x:c r="AC46" s="55" t="b">
        <x:v>1</x:v>
      </x:c>
      <x:c r="AD46" s="50" t="n">
        <x:f>IF(X46,1,0)+IF(Z46,1,0)+IF(AA46,1,0)+IF(AB46,1,0)</x:f>
        <x:v>3</x:v>
      </x:c>
      <x:c r="AE46" s="50" t="n">
        <x:f>IF(Y46,1,0)+IF(Z46,1,0)+IF(AA46,1,0)+IF(AB46,1,0)</x:f>
        <x:v>3</x:v>
      </x:c>
      <x:c r="AF46" s="50" t="n">
        <x:f>IF(Y46,1,0)+IF(Z46,1,0)+IF(AA46,1,0)+IF(AC46,1,0)</x:f>
        <x:v>3</x:v>
      </x:c>
      <x:c r="AG46" s="53" t="n">
        <x:v>44441</x:v>
      </x:c>
      <x:c r="AH46" s="50" t="str">
        <x:v>S100WW8R</x:v>
      </x:c>
      <x:c r="AI46" s="50" t="str">
        <x:v>NetSalesSummaryOfBusinessResults</x:v>
      </x:c>
      <x:c r="AJ46" s="50" t="str">
        <x:v>OperatingIncome</x:v>
      </x:c>
      <x:c r="AK46" s="53" t="n">
        <x:v>45869</x:v>
      </x:c>
      <x:c r="AL46" s="50" t="str">
        <x:v>365/365/365/366/365</x:v>
      </x:c>
      <x:c r="AM46" s="51" t="n">
        <x:v>1232300</x:v>
      </x:c>
      <x:c r="AN46" s="51" t="n">
        <x:v>1857</x:v>
      </x:c>
      <x:c r="AO46" s="51" t="n">
        <x:f>IFERROR(AM46*AN46,"")</x:f>
        <x:v>2288381100</x:v>
      </x:c>
      <x:c r="AP46" s="56" t="n">
        <x:f>IFERROR(AO46/(K46*1000000),"")</x:f>
        <x:v>1.787969547073664</x:v>
      </x:c>
      <x:c r="AQ46" s="57" t="n">
        <x:v>4467901.666666667</x:v>
      </x:c>
      <x:c r="AR46" s="52" t="n">
        <x:v>0.5691753147430658</x:v>
      </x:c>
      <x:c r="AS46" s="52" t="n">
        <x:v>-0.7567164121143861</x:v>
      </x:c>
      <x:c r="AT46" s="55" t="b">
        <x:v>0</x:v>
      </x:c>
      <x:c r="AU46" s="50" t="str">
        <x:v>low_liquidity</x:v>
      </x:c>
      <x:c r="AV46" s="58" t="n">
        <x:v>0.0808091578416282</x:v>
      </x:c>
      <x:c r="AW46" s="50" t="n">
        <x:v>1344</x:v>
      </x:c>
      <x:c r="AX46" s="50" t="str">
        <x:v>Discovery</x:v>
      </x:c>
      <x:c r="AY46" s="50" t="str">
        <x:v>既存適格性フィルター不通過: low_liquidity / 60日平均売買代金2,000万円未満 / ローカル5年最大下落率-60%以下</x:v>
      </x:c>
      <x:c r="AZ46" s="59" t="str">
        <x:v>2025-10-22 09:03</x:v>
      </x:c>
      <x:c r="BA46" s="53" t="n">
        <x:v>44440</x:v>
      </x:c>
      <x:c r="BB46" s="50" t="str">
        <x:v>田中 浩二</x:v>
      </x:c>
      <x:c r="BC46" s="50"/>
      <x:c r="BD46" s="50"/>
    </x:row>
    <x:row r="47">
      <x:c r="A47" s="50" t="n">
        <x:v>46</x:v>
      </x:c>
      <x:c r="B47" s="50" t="str">
        <x:v>9245</x:v>
      </x:c>
      <x:c r="C47" s="50" t="str">
        <x:v>9245.T</x:v>
      </x:c>
      <x:c r="D47" s="50" t="str">
        <x:v>Livero Inc.</x:v>
      </x:c>
      <x:c r="E47" s="50" t="str">
        <x:v>Growth Market(Domestic)</x:v>
      </x:c>
      <x:c r="F47" s="50" t="str">
        <x:v>Services</x:v>
      </x:c>
      <x:c r="G47" s="51" t="n">
        <x:v>2376.765</x:v>
      </x:c>
      <x:c r="H47" s="51" t="n">
        <x:v>2555.046</x:v>
      </x:c>
      <x:c r="I47" s="51" t="n">
        <x:v>2900.886</x:v>
      </x:c>
      <x:c r="J47" s="51" t="n">
        <x:v>3586.529</x:v>
      </x:c>
      <x:c r="K47" s="51" t="n">
        <x:v>4364.484</x:v>
      </x:c>
      <x:c r="L47" s="52" t="n">
        <x:f>IFERROR(H47/G47-1,"")</x:f>
        <x:v>0.07500993998144545</x:v>
      </x:c>
      <x:c r="M47" s="52" t="n">
        <x:f>IFERROR(I47/H47-1,"")</x:f>
        <x:v>0.1353556843986372</x:v>
      </x:c>
      <x:c r="N47" s="52" t="n">
        <x:f>IFERROR(J47/I47-1,"")</x:f>
        <x:v>0.23635640973137173</x:v>
      </x:c>
      <x:c r="O47" s="52" t="n">
        <x:f>IFERROR(K47/J47-1,"")</x:f>
        <x:v>0.21691027731826518</x:v>
      </x:c>
      <x:c r="P47" s="52" t="n">
        <x:f>IFERROR((K47/G47)^(1/4)-1,"")</x:f>
        <x:v>0.16409028701739792</x:v>
      </x:c>
      <x:c r="Q47" s="51" t="n">
        <x:v>760.303</x:v>
      </x:c>
      <x:c r="R47" s="52" t="n">
        <x:f>IFERROR(Q47/K47,"")</x:f>
        <x:v>0.17420226537661723</x:v>
      </x:c>
      <x:c r="S47" s="53" t="n">
        <x:v>44467</x:v>
      </x:c>
      <x:c r="T47" s="50" t="str">
        <x:v>local_price_first_trade</x:v>
      </x:c>
      <x:c r="U47" s="50" t="str">
        <x:v>鹿島 秀俊</x:v>
      </x:c>
      <x:c r="V47" s="54" t="n">
        <x:v>0.3606</x:v>
      </x:c>
      <x:c r="W47" s="50" t="str">
        <x:v>鹿島 秀俊</x:v>
      </x:c>
      <x:c r="X47" s="50" t="b">
        <x:f>AND(COUNT(L47:O47)=4,L47&gt;='設定'!$B$6,M47&gt;='設定'!$B$6,N47&gt;='設定'!$B$6,O47&gt;='設定'!$B$6)</x:f>
        <x:v>0</x:v>
      </x:c>
      <x:c r="Y47" s="50" t="b">
        <x:f>AND(COUNT(G47:K47)=5,P47&gt;='設定'!$B$7)</x:f>
        <x:v>0</x:v>
      </x:c>
      <x:c r="Z47" s="50" t="b">
        <x:f>AND(ISNUMBER(R47),R47&gt;='設定'!$B$8)</x:f>
        <x:v>1</x:v>
      </x:c>
      <x:c r="AA47" s="50" t="b">
        <x:f>AND(ISNUMBER(S47),S47&gt;=DATE(YEAR('設定'!$B$10)-'設定'!$B$9,MONTH('設定'!$B$10),DAY('設定'!$B$10)))</x:f>
        <x:v>1</x:v>
      </x:c>
      <x:c r="AB47" s="55" t="b">
        <x:v>1</x:v>
      </x:c>
      <x:c r="AC47" s="55" t="b">
        <x:v>1</x:v>
      </x:c>
      <x:c r="AD47" s="50" t="n">
        <x:f>IF(X47,1,0)+IF(Z47,1,0)+IF(AA47,1,0)+IF(AB47,1,0)</x:f>
        <x:v>3</x:v>
      </x:c>
      <x:c r="AE47" s="50" t="n">
        <x:f>IF(Y47,1,0)+IF(Z47,1,0)+IF(AA47,1,0)+IF(AB47,1,0)</x:f>
        <x:v>3</x:v>
      </x:c>
      <x:c r="AF47" s="50" t="n">
        <x:f>IF(Y47,1,0)+IF(Z47,1,0)+IF(AA47,1,0)+IF(AC47,1,0)</x:f>
        <x:v>3</x:v>
      </x:c>
      <x:c r="AG47" s="53" t="n">
        <x:v>44467</x:v>
      </x:c>
      <x:c r="AH47" s="50" t="str">
        <x:v>S100XS3W</x:v>
      </x:c>
      <x:c r="AI47" s="50" t="str">
        <x:v>NetSalesSummaryOfBusinessResults</x:v>
      </x:c>
      <x:c r="AJ47" s="50" t="str">
        <x:v>OperatingIncome</x:v>
      </x:c>
      <x:c r="AK47" s="53" t="n">
        <x:v>46022</x:v>
      </x:c>
      <x:c r="AL47" s="50" t="str">
        <x:v>365/365/365/366/365</x:v>
      </x:c>
      <x:c r="AM47" s="51" t="n">
        <x:v>5305500</x:v>
      </x:c>
      <x:c r="AN47" s="51" t="n">
        <x:v>1984</x:v>
      </x:c>
      <x:c r="AO47" s="51" t="n">
        <x:f>IFERROR(AM47*AN47,"")</x:f>
        <x:v>10526112000</x:v>
      </x:c>
      <x:c r="AP47" s="56" t="n">
        <x:f>IFERROR(AO47/(K47*1000000),"")</x:f>
        <x:v>2.411765514548799</x:v>
      </x:c>
      <x:c r="AQ47" s="57" t="n">
        <x:v>6994491.666666667</x:v>
      </x:c>
      <x:c r="AR47" s="52" t="n">
        <x:v>0.6296565458635826</x:v>
      </x:c>
      <x:c r="AS47" s="52" t="n">
        <x:v>-0.7839116665414001</x:v>
      </x:c>
      <x:c r="AT47" s="55" t="b">
        <x:v>0</x:v>
      </x:c>
      <x:c r="AU47" s="50" t="str">
        <x:v>low_liquidity</x:v>
      </x:c>
      <x:c r="AV47" s="58" t="n">
        <x:v>-0.0973495143741909</x:v>
      </x:c>
      <x:c r="AW47" s="50" t="n">
        <x:v>2588</x:v>
      </x:c>
      <x:c r="AX47" s="50" t="str">
        <x:v>Transformation Moat</x:v>
      </x:c>
      <x:c r="AY47" s="50" t="str">
        <x:v>既存適格性フィルター不通過: low_liquidity / 60日平均売買代金2,000万円未満 / 年率ボラティリティ60%以上 / ローカル5年最大下落率-60%以下</x:v>
      </x:c>
      <x:c r="AZ47" s="59" t="str">
        <x:v>2026-03-23 11:54</x:v>
      </x:c>
      <x:c r="BA47" s="53" t="n">
        <x:v>39934</x:v>
      </x:c>
      <x:c r="BB47" s="50" t="str">
        <x:v>鹿島 秀俊</x:v>
      </x:c>
      <x:c r="BC47" s="50"/>
      <x:c r="BD47" s="50"/>
    </x:row>
    <x:row r="48">
      <x:c r="A48" s="50" t="n">
        <x:v>47</x:v>
      </x:c>
      <x:c r="B48" s="50" t="str">
        <x:v>7110</x:v>
      </x:c>
      <x:c r="C48" s="50" t="str">
        <x:v>7110.T</x:v>
      </x:c>
      <x:c r="D48" s="50" t="str">
        <x:v>Kurashicom Inc.</x:v>
      </x:c>
      <x:c r="E48" s="50" t="str">
        <x:v>Growth Market(Domestic)</x:v>
      </x:c>
      <x:c r="F48" s="50" t="str">
        <x:v>Retail Trade</x:v>
      </x:c>
      <x:c r="G48" s="51" t="n">
        <x:v>4532.154</x:v>
      </x:c>
      <x:c r="H48" s="51" t="n">
        <x:v>5163.136</x:v>
      </x:c>
      <x:c r="I48" s="51" t="n">
        <x:v>6060.836</x:v>
      </x:c>
      <x:c r="J48" s="51" t="n">
        <x:v>6677.448</x:v>
      </x:c>
      <x:c r="K48" s="51" t="n">
        <x:v>8269.466</x:v>
      </x:c>
      <x:c r="L48" s="52" t="n">
        <x:f>IFERROR(H48/G48-1,"")</x:f>
        <x:v>0.13922342444674207</x:v>
      </x:c>
      <x:c r="M48" s="52" t="n">
        <x:f>IFERROR(I48/H48-1,"")</x:f>
        <x:v>0.17386720008924805</x:v>
      </x:c>
      <x:c r="N48" s="52" t="n">
        <x:f>IFERROR(J48/I48-1,"")</x:f>
        <x:v>0.10173712009366365</x:v>
      </x:c>
      <x:c r="O48" s="52" t="n">
        <x:f>IFERROR(K48/J48-1,"")</x:f>
        <x:v>0.2384171318144297</x:v>
      </x:c>
      <x:c r="P48" s="52" t="n">
        <x:f>IFERROR((K48/G48)^(1/4)-1,"")</x:f>
        <x:v>0.1622329983501436</x:v>
      </x:c>
      <x:c r="Q48" s="51" t="n">
        <x:v>1128.91</x:v>
      </x:c>
      <x:c r="R48" s="52" t="n">
        <x:f>IFERROR(Q48/K48,"")</x:f>
        <x:v>0.13651546544843404</x:v>
      </x:c>
      <x:c r="S48" s="53" t="n">
        <x:v>44778</x:v>
      </x:c>
      <x:c r="T48" s="50" t="str">
        <x:v>local_price_first_trade</x:v>
      </x:c>
      <x:c r="U48" s="50" t="str">
        <x:v>青木 耕平</x:v>
      </x:c>
      <x:c r="V48" s="54" t="n">
        <x:v>0.5491</x:v>
      </x:c>
      <x:c r="W48" s="50" t="str">
        <x:v>青木 耕平 / 佐藤 友子</x:v>
      </x:c>
      <x:c r="X48" s="50" t="b">
        <x:f>AND(COUNT(L48:O48)=4,L48&gt;='設定'!$B$6,M48&gt;='設定'!$B$6,N48&gt;='設定'!$B$6,O48&gt;='設定'!$B$6)</x:f>
        <x:v>0</x:v>
      </x:c>
      <x:c r="Y48" s="50" t="b">
        <x:f>AND(COUNT(G48:K48)=5,P48&gt;='設定'!$B$7)</x:f>
        <x:v>0</x:v>
      </x:c>
      <x:c r="Z48" s="50" t="b">
        <x:f>AND(ISNUMBER(R48),R48&gt;='設定'!$B$8)</x:f>
        <x:v>1</x:v>
      </x:c>
      <x:c r="AA48" s="50" t="b">
        <x:f>AND(ISNUMBER(S48),S48&gt;=DATE(YEAR('設定'!$B$10)-'設定'!$B$9,MONTH('設定'!$B$10),DAY('設定'!$B$10)))</x:f>
        <x:v>1</x:v>
      </x:c>
      <x:c r="AB48" s="55" t="b">
        <x:v>1</x:v>
      </x:c>
      <x:c r="AC48" s="55" t="b">
        <x:v>1</x:v>
      </x:c>
      <x:c r="AD48" s="50" t="n">
        <x:f>IF(X48,1,0)+IF(Z48,1,0)+IF(AA48,1,0)+IF(AB48,1,0)</x:f>
        <x:v>3</x:v>
      </x:c>
      <x:c r="AE48" s="50" t="n">
        <x:f>IF(Y48,1,0)+IF(Z48,1,0)+IF(AA48,1,0)+IF(AB48,1,0)</x:f>
        <x:v>3</x:v>
      </x:c>
      <x:c r="AF48" s="50" t="n">
        <x:f>IF(Y48,1,0)+IF(Z48,1,0)+IF(AA48,1,0)+IF(AC48,1,0)</x:f>
        <x:v>3</x:v>
      </x:c>
      <x:c r="AG48" s="53" t="n">
        <x:v>44778</x:v>
      </x:c>
      <x:c r="AH48" s="50" t="str">
        <x:v>S100WWW2</x:v>
      </x:c>
      <x:c r="AI48" s="50" t="str">
        <x:v>NetSalesSummaryOfBusinessResults</x:v>
      </x:c>
      <x:c r="AJ48" s="50" t="str">
        <x:v>OperatingIncome</x:v>
      </x:c>
      <x:c r="AK48" s="53" t="n">
        <x:v>45869</x:v>
      </x:c>
      <x:c r="AL48" s="50" t="str">
        <x:v>365/365/365/366/365</x:v>
      </x:c>
      <x:c r="AM48" s="51" t="n">
        <x:v>7370400</x:v>
      </x:c>
      <x:c r="AN48" s="51" t="n">
        <x:v>2010</x:v>
      </x:c>
      <x:c r="AO48" s="51" t="n">
        <x:f>IFERROR(AM48*AN48,"")</x:f>
        <x:v>14814504000</x:v>
      </x:c>
      <x:c r="AP48" s="56" t="n">
        <x:f>IFERROR(AO48/(K48*1000000),"")</x:f>
        <x:v>1.7914704528684198</x:v>
      </x:c>
      <x:c r="AQ48" s="57" t="n">
        <x:v>18290430</x:v>
      </x:c>
      <x:c r="AR48" s="52" t="n">
        <x:v>0.3901265044610903</x:v>
      </x:c>
      <x:c r="AS48" s="52" t="n">
        <x:v>-0.449750155981977</x:v>
      </x:c>
      <x:c r="AT48" s="55" t="b">
        <x:v>0</x:v>
      </x:c>
      <x:c r="AU48" s="50" t="str">
        <x:v>low_liquidity</x:v>
      </x:c>
      <x:c r="AV48" s="58" t="n">
        <x:v>-0.0111451565404165</x:v>
      </x:c>
      <x:c r="AW48" s="50" t="n">
        <x:v>1957</x:v>
      </x:c>
      <x:c r="AX48" s="50" t="str">
        <x:v>Core Moat</x:v>
      </x:c>
      <x:c r="AY48" s="50" t="str">
        <x:v>既存適格性フィルター不通過: low_liquidity / 60日平均売買代金2,000万円未満</x:v>
      </x:c>
      <x:c r="AZ48" s="59" t="str">
        <x:v>2025-10-28 15:44</x:v>
      </x:c>
      <x:c r="BA48" s="53" t="n">
        <x:v>44774</x:v>
      </x:c>
      <x:c r="BB48" s="50" t="str">
        <x:v>青木 耕平</x:v>
      </x:c>
      <x:c r="BC48" s="50"/>
      <x:c r="BD48" s="50"/>
    </x:row>
    <x:row r="49">
      <x:c r="A49" s="50" t="n">
        <x:v>48</x:v>
      </x:c>
      <x:c r="B49" s="50" t="str">
        <x:v>9343</x:v>
      </x:c>
      <x:c r="C49" s="50" t="str">
        <x:v>9343.T</x:v>
      </x:c>
      <x:c r="D49" s="50" t="str">
        <x:v>ibis inc.</x:v>
      </x:c>
      <x:c r="E49" s="50" t="str">
        <x:v>Growth Market(Domestic)</x:v>
      </x:c>
      <x:c r="F49" s="50" t="str">
        <x:v>Services</x:v>
      </x:c>
      <x:c r="G49" s="51" t="n">
        <x:v>2744.15</x:v>
      </x:c>
      <x:c r="H49" s="51" t="n">
        <x:v>3397.886</x:v>
      </x:c>
      <x:c r="I49" s="51" t="n">
        <x:v>4086.864</x:v>
      </x:c>
      <x:c r="J49" s="51" t="n">
        <x:v>4625.427</x:v>
      </x:c>
      <x:c r="K49" s="51" t="n">
        <x:v>4886.114</x:v>
      </x:c>
      <x:c r="L49" s="52" t="n">
        <x:f>IFERROR(H49/G49-1,"")</x:f>
        <x:v>0.23822895978718361</x:v>
      </x:c>
      <x:c r="M49" s="52" t="n">
        <x:f>IFERROR(I49/H49-1,"")</x:f>
        <x:v>0.20276666138887545</x:v>
      </x:c>
      <x:c r="N49" s="52" t="n">
        <x:f>IFERROR(J49/I49-1,"")</x:f>
        <x:v>0.13177903644456967</x:v>
      </x:c>
      <x:c r="O49" s="52" t="n">
        <x:f>IFERROR(K49/J49-1,"")</x:f>
        <x:v>0.05635955339906995</x:v>
      </x:c>
      <x:c r="P49" s="52" t="n">
        <x:f>IFERROR((K49/G49)^(1/4)-1,"")</x:f>
        <x:v>0.15515147534544482</x:v>
      </x:c>
      <x:c r="Q49" s="51" t="n">
        <x:v>1289.139</x:v>
      </x:c>
      <x:c r="R49" s="52" t="n">
        <x:f>IFERROR(Q49/K49,"")</x:f>
        <x:v>0.263837274365682</x:v>
      </x:c>
      <x:c r="S49" s="53" t="n">
        <x:v>45009</x:v>
      </x:c>
      <x:c r="T49" s="50" t="str">
        <x:v>local_price_first_trade</x:v>
      </x:c>
      <x:c r="U49" s="50" t="str">
        <x:v>神谷 栄治</x:v>
      </x:c>
      <x:c r="V49" s="54" t="n">
        <x:v>0.4022</x:v>
      </x:c>
      <x:c r="W49" s="50" t="str">
        <x:v>神谷 栄治</x:v>
      </x:c>
      <x:c r="X49" s="50" t="b">
        <x:f>AND(COUNT(L49:O49)=4,L49&gt;='設定'!$B$6,M49&gt;='設定'!$B$6,N49&gt;='設定'!$B$6,O49&gt;='設定'!$B$6)</x:f>
        <x:v>0</x:v>
      </x:c>
      <x:c r="Y49" s="50" t="b">
        <x:f>AND(COUNT(G49:K49)=5,P49&gt;='設定'!$B$7)</x:f>
        <x:v>0</x:v>
      </x:c>
      <x:c r="Z49" s="50" t="b">
        <x:f>AND(ISNUMBER(R49),R49&gt;='設定'!$B$8)</x:f>
        <x:v>1</x:v>
      </x:c>
      <x:c r="AA49" s="50" t="b">
        <x:f>AND(ISNUMBER(S49),S49&gt;=DATE(YEAR('設定'!$B$10)-'設定'!$B$9,MONTH('設定'!$B$10),DAY('設定'!$B$10)))</x:f>
        <x:v>1</x:v>
      </x:c>
      <x:c r="AB49" s="55" t="b">
        <x:v>1</x:v>
      </x:c>
      <x:c r="AC49" s="55" t="b">
        <x:v>1</x:v>
      </x:c>
      <x:c r="AD49" s="50" t="n">
        <x:f>IF(X49,1,0)+IF(Z49,1,0)+IF(AA49,1,0)+IF(AB49,1,0)</x:f>
        <x:v>3</x:v>
      </x:c>
      <x:c r="AE49" s="50" t="n">
        <x:f>IF(Y49,1,0)+IF(Z49,1,0)+IF(AA49,1,0)+IF(AB49,1,0)</x:f>
        <x:v>3</x:v>
      </x:c>
      <x:c r="AF49" s="50" t="n">
        <x:f>IF(Y49,1,0)+IF(Z49,1,0)+IF(AA49,1,0)+IF(AC49,1,0)</x:f>
        <x:v>3</x:v>
      </x:c>
      <x:c r="AG49" s="53" t="n">
        <x:v>45009</x:v>
      </x:c>
      <x:c r="AH49" s="50" t="str">
        <x:v>S100XS2D</x:v>
      </x:c>
      <x:c r="AI49" s="50" t="str">
        <x:v>NetSalesSummaryOfBusinessResults</x:v>
      </x:c>
      <x:c r="AJ49" s="50" t="str">
        <x:v>OperatingIncome</x:v>
      </x:c>
      <x:c r="AK49" s="53" t="n">
        <x:v>46022</x:v>
      </x:c>
      <x:c r="AL49" s="50" t="str">
        <x:v>365/365/365/366/365</x:v>
      </x:c>
      <x:c r="AM49" s="51" t="n">
        <x:v>18415795</x:v>
      </x:c>
      <x:c r="AN49" s="51" t="n">
        <x:v>785</x:v>
      </x:c>
      <x:c r="AO49" s="51" t="n">
        <x:f>IFERROR(AM49*AN49,"")</x:f>
        <x:v>14456399075</x:v>
      </x:c>
      <x:c r="AP49" s="56" t="n">
        <x:f>IFERROR(AO49/(K49*1000000),"")</x:f>
        <x:v>2.958670034100719</x:v>
      </x:c>
      <x:c r="AQ49" s="57" t="n">
        <x:v>48748116.666666664</x:v>
      </x:c>
      <x:c r="AR49" s="52" t="n">
        <x:v>0.6150399126838338</x:v>
      </x:c>
      <x:c r="AS49" s="52" t="n">
        <x:v>-0.5872000135472861</x:v>
      </x:c>
      <x:c r="AT49" s="55" t="b">
        <x:v>1</x:v>
      </x:c>
      <x:c r="AU49" s="50"/>
      <x:c r="AV49" s="58" t="n">
        <x:v>0.0261504868506217</x:v>
      </x:c>
      <x:c r="AW49" s="50" t="n">
        <x:v>1679</x:v>
      </x:c>
      <x:c r="AX49" s="50" t="str">
        <x:v>Discovery</x:v>
      </x:c>
      <x:c r="AY49" s="50" t="str">
        <x:v>年率ボラティリティ60%以上</x:v>
      </x:c>
      <x:c r="AZ49" s="59" t="str">
        <x:v>2026-03-23 11:00</x:v>
      </x:c>
      <x:c r="BA49" s="53" t="n">
        <x:v>44986</x:v>
      </x:c>
      <x:c r="BB49" s="50" t="str">
        <x:v>神谷 栄治</x:v>
      </x:c>
      <x:c r="BC49" s="50"/>
      <x:c r="BD49" s="50"/>
    </x:row>
    <x:row r="50">
      <x:c r="A50" s="50" t="n">
        <x:v>49</x:v>
      </x:c>
      <x:c r="B50" s="50" t="str">
        <x:v>9256</x:v>
      </x:c>
      <x:c r="C50" s="50" t="str">
        <x:v>9256.T</x:v>
      </x:c>
      <x:c r="D50" s="50" t="str">
        <x:v>Succeed co.,ltd.</x:v>
      </x:c>
      <x:c r="E50" s="50" t="str">
        <x:v>Growth Market(Domestic)</x:v>
      </x:c>
      <x:c r="F50" s="50" t="str">
        <x:v>Services</x:v>
      </x:c>
      <x:c r="G50" s="51" t="n">
        <x:v>1991.875</x:v>
      </x:c>
      <x:c r="H50" s="51" t="n">
        <x:v>2591.171</x:v>
      </x:c>
      <x:c r="I50" s="51" t="n">
        <x:v>2939.25</x:v>
      </x:c>
      <x:c r="J50" s="51" t="n">
        <x:v>3227.997</x:v>
      </x:c>
      <x:c r="K50" s="51" t="n">
        <x:v>3469.824</x:v>
      </x:c>
      <x:c r="L50" s="52" t="n">
        <x:f>IFERROR(H50/G50-1,"")</x:f>
        <x:v>0.30087028553498585</x:v>
      </x:c>
      <x:c r="M50" s="52" t="n">
        <x:f>IFERROR(I50/H50-1,"")</x:f>
        <x:v>0.13433270131535124</x:v>
      </x:c>
      <x:c r="N50" s="52" t="n">
        <x:f>IFERROR(J50/I50-1,"")</x:f>
        <x:v>0.09823832610359773</x:v>
      </x:c>
      <x:c r="O50" s="52" t="n">
        <x:f>IFERROR(K50/J50-1,"")</x:f>
        <x:v>0.07491549713336165</x:v>
      </x:c>
      <x:c r="P50" s="52" t="n">
        <x:f>IFERROR((K50/G50)^(1/4)-1,"")</x:f>
        <x:v>0.1488447434073723</x:v>
      </x:c>
      <x:c r="Q50" s="51" t="n">
        <x:v>380.685</x:v>
      </x:c>
      <x:c r="R50" s="52" t="n">
        <x:f>IFERROR(Q50/K50,"")</x:f>
        <x:v>0.10971305749225321</x:v>
      </x:c>
      <x:c r="S50" s="53" t="n">
        <x:v>44552</x:v>
      </x:c>
      <x:c r="T50" s="50" t="str">
        <x:v>local_price_first_trade</x:v>
      </x:c>
      <x:c r="U50" s="50" t="str">
        <x:v>高木 毅</x:v>
      </x:c>
      <x:c r="V50" s="54" t="n">
        <x:v>0.5868</x:v>
      </x:c>
      <x:c r="W50" s="50" t="str">
        <x:v>高木 毅</x:v>
      </x:c>
      <x:c r="X50" s="50" t="b">
        <x:f>AND(COUNT(L50:O50)=4,L50&gt;='設定'!$B$6,M50&gt;='設定'!$B$6,N50&gt;='設定'!$B$6,O50&gt;='設定'!$B$6)</x:f>
        <x:v>0</x:v>
      </x:c>
      <x:c r="Y50" s="50" t="b">
        <x:f>AND(COUNT(G50:K50)=5,P50&gt;='設定'!$B$7)</x:f>
        <x:v>0</x:v>
      </x:c>
      <x:c r="Z50" s="50" t="b">
        <x:f>AND(ISNUMBER(R50),R50&gt;='設定'!$B$8)</x:f>
        <x:v>1</x:v>
      </x:c>
      <x:c r="AA50" s="50" t="b">
        <x:f>AND(ISNUMBER(S50),S50&gt;=DATE(YEAR('設定'!$B$10)-'設定'!$B$9,MONTH('設定'!$B$10),DAY('設定'!$B$10)))</x:f>
        <x:v>1</x:v>
      </x:c>
      <x:c r="AB50" s="55" t="b">
        <x:v>1</x:v>
      </x:c>
      <x:c r="AC50" s="55" t="b">
        <x:v>1</x:v>
      </x:c>
      <x:c r="AD50" s="50" t="n">
        <x:f>IF(X50,1,0)+IF(Z50,1,0)+IF(AA50,1,0)+IF(AB50,1,0)</x:f>
        <x:v>3</x:v>
      </x:c>
      <x:c r="AE50" s="50" t="n">
        <x:f>IF(Y50,1,0)+IF(Z50,1,0)+IF(AA50,1,0)+IF(AB50,1,0)</x:f>
        <x:v>3</x:v>
      </x:c>
      <x:c r="AF50" s="50" t="n">
        <x:f>IF(Y50,1,0)+IF(Z50,1,0)+IF(AA50,1,0)+IF(AC50,1,0)</x:f>
        <x:v>3</x:v>
      </x:c>
      <x:c r="AG50" s="53" t="n">
        <x:v>44552</x:v>
      </x:c>
      <x:c r="AH50" s="50" t="str">
        <x:v>S100W78X</x:v>
      </x:c>
      <x:c r="AI50" s="50" t="str">
        <x:v>NetSalesSummaryOfBusinessResults</x:v>
      </x:c>
      <x:c r="AJ50" s="50" t="str">
        <x:v>OperatingIncome</x:v>
      </x:c>
      <x:c r="AK50" s="53" t="n">
        <x:v>45747</x:v>
      </x:c>
      <x:c r="AL50" s="50" t="str">
        <x:v>365/365/365/366/365</x:v>
      </x:c>
      <x:c r="AM50" s="51" t="n">
        <x:v>3578700</x:v>
      </x:c>
      <x:c r="AN50" s="51" t="n">
        <x:v>2758</x:v>
      </x:c>
      <x:c r="AO50" s="51" t="n">
        <x:f>IFERROR(AM50*AN50,"")</x:f>
        <x:v>9870054600</x:v>
      </x:c>
      <x:c r="AP50" s="56" t="n">
        <x:f>IFERROR(AO50/(K50*1000000),"")</x:f>
        <x:v>2.844540414729969</x:v>
      </x:c>
      <x:c r="AQ50" s="57" t="n">
        <x:v>40264046.666666664</x:v>
      </x:c>
      <x:c r="AR50" s="52" t="n">
        <x:v>0.4509828925379164</x:v>
      </x:c>
      <x:c r="AS50" s="52" t="n">
        <x:v>-0.5802185697012651</x:v>
      </x:c>
      <x:c r="AT50" s="55" t="b">
        <x:v>1</x:v>
      </x:c>
      <x:c r="AU50" s="50"/>
      <x:c r="AV50" s="58" t="n">
        <x:v>-0.0786062037189165</x:v>
      </x:c>
      <x:c r="AW50" s="50" t="n">
        <x:v>2470</x:v>
      </x:c>
      <x:c r="AX50" s="50" t="str">
        <x:v>Core Moat</x:v>
      </x:c>
      <x:c r="AY50" s="50" t="str">
        <x:v>目立つ機械的警告なし（定性確認は別途必要）</x:v>
      </x:c>
      <x:c r="AZ50" s="59" t="str">
        <x:v>2025-06-26 14:00</x:v>
      </x:c>
      <x:c r="BA50" s="53" t="n">
        <x:v>44531</x:v>
      </x:c>
      <x:c r="BB50" s="50" t="str">
        <x:v>高木 毅</x:v>
      </x:c>
      <x:c r="BC50" s="50"/>
      <x:c r="BD50" s="50"/>
    </x:row>
    <x:row r="51">
      <x:c r="A51" s="50" t="n">
        <x:v>50</x:v>
      </x:c>
      <x:c r="B51" s="50" t="str">
        <x:v>4373</x:v>
      </x:c>
      <x:c r="C51" s="50" t="str">
        <x:v>4373.T</x:v>
      </x:c>
      <x:c r="D51" s="50" t="str">
        <x:v>Simplex Holdings,Inc.</x:v>
      </x:c>
      <x:c r="E51" s="50" t="str">
        <x:v>Prime Market (Domestic)</x:v>
      </x:c>
      <x:c r="F51" s="50" t="str">
        <x:v>Information &amp; Communication</x:v>
      </x:c>
      <x:c r="G51" s="51" t="n">
        <x:v>27532</x:v>
      </x:c>
      <x:c r="H51" s="51" t="n">
        <x:v>30579</x:v>
      </x:c>
      <x:c r="I51" s="51" t="n">
        <x:v>34946</x:v>
      </x:c>
      <x:c r="J51" s="51" t="n">
        <x:v>40708</x:v>
      </x:c>
      <x:c r="K51" s="51" t="n">
        <x:v>47394</x:v>
      </x:c>
      <x:c r="L51" s="52" t="n">
        <x:f>IFERROR(H51/G51-1,"")</x:f>
        <x:v>0.11067121894522747</x:v>
      </x:c>
      <x:c r="M51" s="52" t="n">
        <x:f>IFERROR(I51/H51-1,"")</x:f>
        <x:v>0.14281042545537792</x:v>
      </x:c>
      <x:c r="N51" s="52" t="n">
        <x:f>IFERROR(J51/I51-1,"")</x:f>
        <x:v>0.1648829622846677</x:v>
      </x:c>
      <x:c r="O51" s="52" t="n">
        <x:f>IFERROR(K51/J51-1,"")</x:f>
        <x:v>0.16424290065834724</x:v>
      </x:c>
      <x:c r="P51" s="52" t="n">
        <x:f>IFERROR((K51/G51)^(1/4)-1,"")</x:f>
        <x:v>0.145437509590286</x:v>
      </x:c>
      <x:c r="Q51" s="51" t="n">
        <x:v>10804</x:v>
      </x:c>
      <x:c r="R51" s="52" t="n">
        <x:f>IFERROR(Q51/K51,"")</x:f>
        <x:v>0.22796134531797274</x:v>
      </x:c>
      <x:c r="S51" s="53" t="n">
        <x:v>44461</x:v>
      </x:c>
      <x:c r="T51" s="50" t="str">
        <x:v>local_price_first_trade</x:v>
      </x:c>
      <x:c r="U51" s="50" t="str">
        <x:v>金子 英樹</x:v>
      </x:c>
      <x:c r="V51" s="54" t="n">
        <x:v>0.1242</x:v>
      </x:c>
      <x:c r="W51" s="50" t="str">
        <x:v>金子 英樹 / 助間 孝三 / 早田 政孝</x:v>
      </x:c>
      <x:c r="X51" s="50" t="b">
        <x:f>AND(COUNT(L51:O51)=4,L51&gt;='設定'!$B$6,M51&gt;='設定'!$B$6,N51&gt;='設定'!$B$6,O51&gt;='設定'!$B$6)</x:f>
        <x:v>0</x:v>
      </x:c>
      <x:c r="Y51" s="50" t="b">
        <x:f>AND(COUNT(G51:K51)=5,P51&gt;='設定'!$B$7)</x:f>
        <x:v>0</x:v>
      </x:c>
      <x:c r="Z51" s="50" t="b">
        <x:f>AND(ISNUMBER(R51),R51&gt;='設定'!$B$8)</x:f>
        <x:v>1</x:v>
      </x:c>
      <x:c r="AA51" s="50" t="b">
        <x:f>AND(ISNUMBER(S51),S51&gt;=DATE(YEAR('設定'!$B$10)-'設定'!$B$9,MONTH('設定'!$B$10),DAY('設定'!$B$10)))</x:f>
        <x:v>1</x:v>
      </x:c>
      <x:c r="AB51" s="55" t="b">
        <x:v>1</x:v>
      </x:c>
      <x:c r="AC51" s="55" t="b">
        <x:v>1</x:v>
      </x:c>
      <x:c r="AD51" s="50" t="n">
        <x:f>IF(X51,1,0)+IF(Z51,1,0)+IF(AA51,1,0)+IF(AB51,1,0)</x:f>
        <x:v>3</x:v>
      </x:c>
      <x:c r="AE51" s="50" t="n">
        <x:f>IF(Y51,1,0)+IF(Z51,1,0)+IF(AA51,1,0)+IF(AB51,1,0)</x:f>
        <x:v>3</x:v>
      </x:c>
      <x:c r="AF51" s="50" t="n">
        <x:f>IF(Y51,1,0)+IF(Z51,1,0)+IF(AA51,1,0)+IF(AC51,1,0)</x:f>
        <x:v>3</x:v>
      </x:c>
      <x:c r="AG51" s="53" t="n">
        <x:v>44461</x:v>
      </x:c>
      <x:c r="AH51" s="50" t="str">
        <x:v>S100VY57</x:v>
      </x:c>
      <x:c r="AI51" s="50" t="str">
        <x:v>RevenueIFRSSummaryOfBusinessResults</x:v>
      </x:c>
      <x:c r="AJ51" s="50" t="str">
        <x:v>OperatingProfitLossIFRS</x:v>
      </x:c>
      <x:c r="AK51" s="53" t="n">
        <x:v>45747</x:v>
      </x:c>
      <x:c r="AL51" s="50" t="str">
        <x:v>365/365/365/366/365</x:v>
      </x:c>
      <x:c r="AM51" s="51" t="n">
        <x:v>56949575</x:v>
      </x:c>
      <x:c r="AN51" s="51" t="n">
        <x:v>1122</x:v>
      </x:c>
      <x:c r="AO51" s="51" t="n">
        <x:f>IFERROR(AM51*AN51,"")</x:f>
        <x:v>63897423150</x:v>
      </x:c>
      <x:c r="AP51" s="56" t="n">
        <x:f>IFERROR(AO51/(K51*1000000),"")</x:f>
        <x:v>1.3482175623496646</x:v>
      </x:c>
      <x:c r="AQ51" s="57" t="n">
        <x:v>786991975</x:v>
      </x:c>
      <x:c r="AR51" s="52" t="n">
        <x:v>0.4734219670196889</x:v>
      </x:c>
      <x:c r="AS51" s="52" t="n">
        <x:v>-0.5545180791124362</x:v>
      </x:c>
      <x:c r="AT51" s="55" t="b">
        <x:v>0</x:v>
      </x:c>
      <x:c r="AU51" s="50" t="str">
        <x:v>missing_financial_data</x:v>
      </x:c>
      <x:c r="AV51" s="58" t="n">
        <x:v>0.053413247694403</x:v>
      </x:c>
      <x:c r="AW51" s="50" t="n">
        <x:v>1494</x:v>
      </x:c>
      <x:c r="AX51" s="50" t="str">
        <x:v>Core Moat</x:v>
      </x:c>
      <x:c r="AY51" s="50" t="str">
        <x:v>既存適格性フィルター不通過: missing_financial_data</x:v>
      </x:c>
      <x:c r="AZ51" s="59" t="str">
        <x:v>2025-06-16 12:00</x:v>
      </x:c>
      <x:c r="BA51" s="53" t="n">
        <x:v>37288</x:v>
      </x:c>
      <x:c r="BB51" s="50" t="str">
        <x:v>金子 英樹</x:v>
      </x:c>
      <x:c r="BC51" s="50"/>
      <x:c r="BD51" s="50" t="str">
        <x:v>TOPIX Small 1</x:v>
      </x:c>
    </x:row>
    <x:row r="52">
      <x:c r="A52" s="50" t="n">
        <x:v>51</x:v>
      </x:c>
      <x:c r="B52" s="50" t="str">
        <x:v>9554</x:v>
      </x:c>
      <x:c r="C52" s="50" t="str">
        <x:v>9554.T</x:v>
      </x:c>
      <x:c r="D52" s="50" t="str">
        <x:v>AViC Co.,Ltd.</x:v>
      </x:c>
      <x:c r="E52" s="50" t="str">
        <x:v>Growth Market(Domestic)</x:v>
      </x:c>
      <x:c r="F52" s="50" t="str">
        <x:v>Services</x:v>
      </x:c>
      <x:c r="G52" s="51" t="n">
        <x:v>1329.789</x:v>
      </x:c>
      <x:c r="H52" s="51" t="n">
        <x:v>1245.789</x:v>
      </x:c>
      <x:c r="I52" s="51" t="n">
        <x:v>1488.596</x:v>
      </x:c>
      <x:c r="J52" s="51" t="n">
        <x:v>1700.821</x:v>
      </x:c>
      <x:c r="K52" s="51" t="n">
        <x:v>2070.575</x:v>
      </x:c>
      <x:c r="L52" s="52" t="n">
        <x:f>IFERROR(H52/G52-1,"")</x:f>
        <x:v>-0.06316791611300743</x:v>
      </x:c>
      <x:c r="M52" s="52" t="n">
        <x:f>IFERROR(I52/H52-1,"")</x:f>
        <x:v>0.19490218648583357</x:v>
      </x:c>
      <x:c r="N52" s="52" t="n">
        <x:f>IFERROR(J52/I52-1,"")</x:f>
        <x:v>0.1425672244181766</x:v>
      </x:c>
      <x:c r="O52" s="52" t="n">
        <x:f>IFERROR(K52/J52-1,"")</x:f>
        <x:v>0.2173973628030228</x:v>
      </x:c>
      <x:c r="P52" s="52" t="n">
        <x:f>IFERROR((K52/G52)^(1/4)-1,"")</x:f>
        <x:v>0.11706143197054608</x:v>
      </x:c>
      <x:c r="Q52" s="51" t="n">
        <x:v>687.148</x:v>
      </x:c>
      <x:c r="R52" s="52" t="n">
        <x:f>IFERROR(Q52/K52,"")</x:f>
        <x:v>0.331863371285754</x:v>
      </x:c>
      <x:c r="S52" s="53" t="n">
        <x:v>44742</x:v>
      </x:c>
      <x:c r="T52" s="50" t="str">
        <x:v>local_price_first_trade</x:v>
      </x:c>
      <x:c r="U52" s="50" t="str">
        <x:v>市原創吾・ミダス投資事業有限責任組合</x:v>
      </x:c>
      <x:c r="V52" s="54" t="n">
        <x:v>0.344</x:v>
      </x:c>
      <x:c r="W52" s="50" t="str">
        <x:v>市原 創吾</x:v>
      </x:c>
      <x:c r="X52" s="50" t="b">
        <x:f>AND(COUNT(L52:O52)=4,L52&gt;='設定'!$B$6,M52&gt;='設定'!$B$6,N52&gt;='設定'!$B$6,O52&gt;='設定'!$B$6)</x:f>
        <x:v>0</x:v>
      </x:c>
      <x:c r="Y52" s="50" t="b">
        <x:f>AND(COUNT(G52:K52)=5,P52&gt;='設定'!$B$7)</x:f>
        <x:v>0</x:v>
      </x:c>
      <x:c r="Z52" s="50" t="b">
        <x:f>AND(ISNUMBER(R52),R52&gt;='設定'!$B$8)</x:f>
        <x:v>1</x:v>
      </x:c>
      <x:c r="AA52" s="50" t="b">
        <x:f>AND(ISNUMBER(S52),S52&gt;=DATE(YEAR('設定'!$B$10)-'設定'!$B$9,MONTH('設定'!$B$10),DAY('設定'!$B$10)))</x:f>
        <x:v>1</x:v>
      </x:c>
      <x:c r="AB52" s="55" t="b">
        <x:v>1</x:v>
      </x:c>
      <x:c r="AC52" s="55" t="b">
        <x:v>1</x:v>
      </x:c>
      <x:c r="AD52" s="50" t="n">
        <x:f>IF(X52,1,0)+IF(Z52,1,0)+IF(AA52,1,0)+IF(AB52,1,0)</x:f>
        <x:v>3</x:v>
      </x:c>
      <x:c r="AE52" s="50" t="n">
        <x:f>IF(Y52,1,0)+IF(Z52,1,0)+IF(AA52,1,0)+IF(AB52,1,0)</x:f>
        <x:v>3</x:v>
      </x:c>
      <x:c r="AF52" s="50" t="n">
        <x:f>IF(Y52,1,0)+IF(Z52,1,0)+IF(AA52,1,0)+IF(AC52,1,0)</x:f>
        <x:v>3</x:v>
      </x:c>
      <x:c r="AG52" s="53" t="n">
        <x:v>44742</x:v>
      </x:c>
      <x:c r="AH52" s="50" t="str">
        <x:v>S100XC3I</x:v>
      </x:c>
      <x:c r="AI52" s="50" t="str">
        <x:v>NetSalesSummaryOfBusinessResults</x:v>
      </x:c>
      <x:c r="AJ52" s="50" t="str">
        <x:v>OperatingIncome</x:v>
      </x:c>
      <x:c r="AK52" s="53" t="n">
        <x:v>45930</x:v>
      </x:c>
      <x:c r="AL52" s="50" t="str">
        <x:v>365/365/365/366/365</x:v>
      </x:c>
      <x:c r="AM52" s="51" t="n">
        <x:v>6327800</x:v>
      </x:c>
      <x:c r="AN52" s="51" t="n">
        <x:v>1683</x:v>
      </x:c>
      <x:c r="AO52" s="51" t="n">
        <x:f>IFERROR(AM52*AN52,"")</x:f>
        <x:v>10649687400</x:v>
      </x:c>
      <x:c r="AP52" s="56" t="n">
        <x:f>IFERROR(AO52/(K52*1000000),"")</x:f>
        <x:v>5.143347814013016</x:v>
      </x:c>
      <x:c r="AQ52" s="57" t="n">
        <x:v>75050536.66666667</x:v>
      </x:c>
      <x:c r="AR52" s="52" t="n">
        <x:v>0.5665999100519077</x:v>
      </x:c>
      <x:c r="AS52" s="52" t="n">
        <x:v>-0.5838971583220569</x:v>
      </x:c>
      <x:c r="AT52" s="55" t="b">
        <x:v>1</x:v>
      </x:c>
      <x:c r="AU52" s="50"/>
      <x:c r="AV52" s="58" t="n">
        <x:v>-0.0008141988326616</x:v>
      </x:c>
      <x:c r="AW52" s="50" t="n">
        <x:v>1872</x:v>
      </x:c>
      <x:c r="AX52" s="50" t="str">
        <x:v>Core Moat</x:v>
      </x:c>
      <x:c r="AY52" s="50" t="str">
        <x:v>目立つ機械的警告なし（定性確認は別途必要）</x:v>
      </x:c>
      <x:c r="AZ52" s="59" t="str">
        <x:v>2025-12-22 10:55</x:v>
      </x:c>
      <x:c r="BA52" s="53" t="n">
        <x:v>44713</x:v>
      </x:c>
      <x:c r="BB52" s="50" t="str">
        <x:v>市原 創吾</x:v>
      </x:c>
      <x:c r="BC52" s="50"/>
      <x:c r="BD52" s="50"/>
    </x:row>
    <x:row r="53">
      <x:c r="A53" s="50" t="n">
        <x:v>52</x:v>
      </x:c>
      <x:c r="B53" s="50" t="str">
        <x:v>7131</x:v>
      </x:c>
      <x:c r="C53" s="50" t="str">
        <x:v>7131.T</x:v>
      </x:c>
      <x:c r="D53" s="50" t="str">
        <x:v>NOMURA CORPORATION</x:v>
      </x:c>
      <x:c r="E53" s="50" t="str">
        <x:v>Standard Market(Domestic)</x:v>
      </x:c>
      <x:c r="F53" s="50" t="str">
        <x:v>Wholesale Trade</x:v>
      </x:c>
      <x:c r="G53" s="51" t="n">
        <x:v>5068.291</x:v>
      </x:c>
      <x:c r="H53" s="51" t="n">
        <x:v>5458.958</x:v>
      </x:c>
      <x:c r="I53" s="51" t="n">
        <x:v>5972.939</x:v>
      </x:c>
      <x:c r="J53" s="51" t="n">
        <x:v>6612.904</x:v>
      </x:c>
      <x:c r="K53" s="51" t="n">
        <x:v>7111.932</x:v>
      </x:c>
      <x:c r="L53" s="52" t="n">
        <x:f>IFERROR(H53/G53-1,"")</x:f>
        <x:v>0.0770806175099259</x:v>
      </x:c>
      <x:c r="M53" s="52" t="n">
        <x:f>IFERROR(I53/H53-1,"")</x:f>
        <x:v>0.09415368280906367</x:v>
      </x:c>
      <x:c r="N53" s="52" t="n">
        <x:f>IFERROR(J53/I53-1,"")</x:f>
        <x:v>0.10714407095066592</x:v>
      </x:c>
      <x:c r="O53" s="52" t="n">
        <x:f>IFERROR(K53/J53-1,"")</x:f>
        <x:v>0.07546276189704249</x:v>
      </x:c>
      <x:c r="P53" s="52" t="n">
        <x:f>IFERROR((K53/G53)^(1/4)-1,"")</x:f>
        <x:v>0.08838240758267046</x:v>
      </x:c>
      <x:c r="Q53" s="51" t="n">
        <x:v>753.445</x:v>
      </x:c>
      <x:c r="R53" s="52" t="n">
        <x:f>IFERROR(Q53/K53,"")</x:f>
        <x:v>0.10594097356386423</x:v>
      </x:c>
      <x:c r="S53" s="53" t="n">
        <x:v>44532</x:v>
      </x:c>
      <x:c r="T53" s="50" t="str">
        <x:v>local_price_first_trade</x:v>
      </x:c>
      <x:c r="U53" s="50" t="str">
        <x:v>清川 悦男</x:v>
      </x:c>
      <x:c r="V53" s="54" t="n">
        <x:v>0.1052</x:v>
      </x:c>
      <x:c r="W53" s="50" t="str">
        <x:v>清川 悦男</x:v>
      </x:c>
      <x:c r="X53" s="50" t="b">
        <x:f>AND(COUNT(L53:O53)=4,L53&gt;='設定'!$B$6,M53&gt;='設定'!$B$6,N53&gt;='設定'!$B$6,O53&gt;='設定'!$B$6)</x:f>
        <x:v>0</x:v>
      </x:c>
      <x:c r="Y53" s="50" t="b">
        <x:f>AND(COUNT(G53:K53)=5,P53&gt;='設定'!$B$7)</x:f>
        <x:v>0</x:v>
      </x:c>
      <x:c r="Z53" s="50" t="b">
        <x:f>AND(ISNUMBER(R53),R53&gt;='設定'!$B$8)</x:f>
        <x:v>1</x:v>
      </x:c>
      <x:c r="AA53" s="50" t="b">
        <x:f>AND(ISNUMBER(S53),S53&gt;=DATE(YEAR('設定'!$B$10)-'設定'!$B$9,MONTH('設定'!$B$10),DAY('設定'!$B$10)))</x:f>
        <x:v>1</x:v>
      </x:c>
      <x:c r="AB53" s="55" t="b">
        <x:v>1</x:v>
      </x:c>
      <x:c r="AC53" s="55" t="b">
        <x:v>1</x:v>
      </x:c>
      <x:c r="AD53" s="50" t="n">
        <x:f>IF(X53,1,0)+IF(Z53,1,0)+IF(AA53,1,0)+IF(AB53,1,0)</x:f>
        <x:v>3</x:v>
      </x:c>
      <x:c r="AE53" s="50" t="n">
        <x:f>IF(Y53,1,0)+IF(Z53,1,0)+IF(AA53,1,0)+IF(AB53,1,0)</x:f>
        <x:v>3</x:v>
      </x:c>
      <x:c r="AF53" s="50" t="n">
        <x:f>IF(Y53,1,0)+IF(Z53,1,0)+IF(AA53,1,0)+IF(AC53,1,0)</x:f>
        <x:v>3</x:v>
      </x:c>
      <x:c r="AG53" s="53" t="n">
        <x:v>44532</x:v>
      </x:c>
      <x:c r="AH53" s="50" t="str">
        <x:v>S100XHE7</x:v>
      </x:c>
      <x:c r="AI53" s="50" t="str">
        <x:v>NetSalesSummaryOfBusinessResults</x:v>
      </x:c>
      <x:c r="AJ53" s="50" t="str">
        <x:v>OperatingIncome</x:v>
      </x:c>
      <x:c r="AK53" s="53" t="n">
        <x:v>45961</x:v>
      </x:c>
      <x:c r="AL53" s="50" t="str">
        <x:v>365/365/365/366/365</x:v>
      </x:c>
      <x:c r="AM53" s="51" t="n">
        <x:v>1322275</x:v>
      </x:c>
      <x:c r="AN53" s="51" t="n">
        <x:v>3630</x:v>
      </x:c>
      <x:c r="AO53" s="51" t="n">
        <x:f>IFERROR(AM53*AN53,"")</x:f>
        <x:v>4799858250</x:v>
      </x:c>
      <x:c r="AP53" s="56" t="n">
        <x:f>IFERROR(AO53/(K53*1000000),"")</x:f>
        <x:v>0.6749021573884565</x:v>
      </x:c>
      <x:c r="AQ53" s="57" t="n">
        <x:v>28468383.333333332</x:v>
      </x:c>
      <x:c r="AR53" s="52" t="n">
        <x:v>0.3914948448236761</x:v>
      </x:c>
      <x:c r="AS53" s="52" t="n">
        <x:v>-0.3773268641189939</x:v>
      </x:c>
      <x:c r="AT53" s="55" t="b">
        <x:v>1</x:v>
      </x:c>
      <x:c r="AU53" s="50"/>
      <x:c r="AV53" s="58" t="n">
        <x:v>0.0564016913181034</x:v>
      </x:c>
      <x:c r="AW53" s="50" t="n">
        <x:v>1477</x:v>
      </x:c>
      <x:c r="AX53" s="50" t="str">
        <x:v>Discovery</x:v>
      </x:c>
      <x:c r="AY53" s="50" t="str">
        <x:v>目立つ機械的警告なし（定性確認は別途必要）</x:v>
      </x:c>
      <x:c r="AZ53" s="59" t="str">
        <x:v>2026-01-26 14:00</x:v>
      </x:c>
      <x:c r="BA53" s="53" t="n">
        <x:v>44531</x:v>
      </x:c>
      <x:c r="BB53" s="50" t="str">
        <x:v>清川 悦男</x:v>
      </x:c>
      <x:c r="BC53" s="50"/>
      <x:c r="BD53" s="50"/>
    </x:row>
    <x:row r="54">
      <x:c r="A54" s="50" t="n">
        <x:v>53</x:v>
      </x:c>
      <x:c r="B54" s="50" t="str">
        <x:v>5533</x:v>
      </x:c>
      <x:c r="C54" s="50" t="str">
        <x:v>5533.T</x:v>
      </x:c>
      <x:c r="D54" s="50" t="str">
        <x:v>Elitz Holdings Co.,Ltd.</x:v>
      </x:c>
      <x:c r="E54" s="50" t="str">
        <x:v>Standard Market(Domestic)</x:v>
      </x:c>
      <x:c r="F54" s="50" t="str">
        <x:v>Real Estate</x:v>
      </x:c>
      <x:c r="G54" s="51" t="n">
        <x:v>4565.649</x:v>
      </x:c>
      <x:c r="H54" s="51" t="n">
        <x:v>4864.786</x:v>
      </x:c>
      <x:c r="I54" s="51" t="n">
        <x:v>5562.617</x:v>
      </x:c>
      <x:c r="J54" s="51" t="n">
        <x:v>5835.613</x:v>
      </x:c>
      <x:c r="K54" s="51" t="n">
        <x:v>6385.724</x:v>
      </x:c>
      <x:c r="L54" s="52" t="n">
        <x:f>IFERROR(H54/G54-1,"")</x:f>
        <x:v>0.06551905326055496</x:v>
      </x:c>
      <x:c r="M54" s="52" t="n">
        <x:f>IFERROR(I54/H54-1,"")</x:f>
        <x:v>0.1434453642976279</x:v>
      </x:c>
      <x:c r="N54" s="52" t="n">
        <x:f>IFERROR(J54/I54-1,"")</x:f>
        <x:v>0.04907690031508549</x:v>
      </x:c>
      <x:c r="O54" s="52" t="n">
        <x:f>IFERROR(K54/J54-1,"")</x:f>
        <x:v>0.0942679029606659</x:v>
      </x:c>
      <x:c r="P54" s="52" t="n">
        <x:f>IFERROR((K54/G54)^(1/4)-1,"")</x:f>
        <x:v>0.08749409088808036</x:v>
      </x:c>
      <x:c r="Q54" s="51" t="n">
        <x:v>1021.983</x:v>
      </x:c>
      <x:c r="R54" s="52" t="n">
        <x:f>IFERROR(Q54/K54,"")</x:f>
        <x:v>0.16004183707282055</x:v>
      </x:c>
      <x:c r="S54" s="53" t="n">
        <x:v>45104</x:v>
      </x:c>
      <x:c r="T54" s="50" t="str">
        <x:v>local_price_first_trade</x:v>
      </x:c>
      <x:c r="U54" s="50" t="str">
        <x:v>槙野常美</x:v>
      </x:c>
      <x:c r="V54" s="54" t="n">
        <x:v>0.4305</x:v>
      </x:c>
      <x:c r="W54" s="50" t="str">
        <x:v>槙野 常美</x:v>
      </x:c>
      <x:c r="X54" s="50" t="b">
        <x:f>AND(COUNT(L54:O54)=4,L54&gt;='設定'!$B$6,M54&gt;='設定'!$B$6,N54&gt;='設定'!$B$6,O54&gt;='設定'!$B$6)</x:f>
        <x:v>0</x:v>
      </x:c>
      <x:c r="Y54" s="50" t="b">
        <x:f>AND(COUNT(G54:K54)=5,P54&gt;='設定'!$B$7)</x:f>
        <x:v>0</x:v>
      </x:c>
      <x:c r="Z54" s="50" t="b">
        <x:f>AND(ISNUMBER(R54),R54&gt;='設定'!$B$8)</x:f>
        <x:v>1</x:v>
      </x:c>
      <x:c r="AA54" s="50" t="b">
        <x:f>AND(ISNUMBER(S54),S54&gt;=DATE(YEAR('設定'!$B$10)-'設定'!$B$9,MONTH('設定'!$B$10),DAY('設定'!$B$10)))</x:f>
        <x:v>1</x:v>
      </x:c>
      <x:c r="AB54" s="55" t="b">
        <x:v>1</x:v>
      </x:c>
      <x:c r="AC54" s="55" t="b">
        <x:v>1</x:v>
      </x:c>
      <x:c r="AD54" s="50" t="n">
        <x:f>IF(X54,1,0)+IF(Z54,1,0)+IF(AA54,1,0)+IF(AB54,1,0)</x:f>
        <x:v>3</x:v>
      </x:c>
      <x:c r="AE54" s="50" t="n">
        <x:f>IF(Y54,1,0)+IF(Z54,1,0)+IF(AA54,1,0)+IF(AB54,1,0)</x:f>
        <x:v>3</x:v>
      </x:c>
      <x:c r="AF54" s="50" t="n">
        <x:f>IF(Y54,1,0)+IF(Z54,1,0)+IF(AA54,1,0)+IF(AC54,1,0)</x:f>
        <x:v>3</x:v>
      </x:c>
      <x:c r="AG54" s="53" t="n">
        <x:v>45104</x:v>
      </x:c>
      <x:c r="AH54" s="50" t="str">
        <x:v>S100XCQ3</x:v>
      </x:c>
      <x:c r="AI54" s="50" t="str">
        <x:v>NetSalesSummaryOfBusinessResults</x:v>
      </x:c>
      <x:c r="AJ54" s="50" t="str">
        <x:v>OperatingIncome</x:v>
      </x:c>
      <x:c r="AK54" s="53" t="n">
        <x:v>45930</x:v>
      </x:c>
      <x:c r="AL54" s="50" t="str">
        <x:v>365/365/365/366/365</x:v>
      </x:c>
      <x:c r="AM54" s="51" t="n">
        <x:v>3475600</x:v>
      </x:c>
      <x:c r="AN54" s="51" t="n">
        <x:v>1902</x:v>
      </x:c>
      <x:c r="AO54" s="51" t="n">
        <x:f>IFERROR(AM54*AN54,"")</x:f>
        <x:v>6610591200</x:v>
      </x:c>
      <x:c r="AP54" s="56" t="n">
        <x:f>IFERROR(AO54/(K54*1000000),"")</x:f>
        <x:v>1.0352140493388065</x:v>
      </x:c>
      <x:c r="AQ54" s="57" t="n">
        <x:v>1433833.3333333333</x:v>
      </x:c>
      <x:c r="AR54" s="52" t="n">
        <x:v>0.4466348138790982</x:v>
      </x:c>
      <x:c r="AS54" s="52" t="n">
        <x:v>-0.6533201343002828</x:v>
      </x:c>
      <x:c r="AT54" s="55" t="b">
        <x:v>0</x:v>
      </x:c>
      <x:c r="AU54" s="50" t="str">
        <x:v>low_liquidity</x:v>
      </x:c>
      <x:c r="AV54" s="58" t="n">
        <x:v>-0.1719196677597949</x:v>
      </x:c>
      <x:c r="AW54" s="50" t="n">
        <x:v>2930</x:v>
      </x:c>
      <x:c r="AX54" s="50" t="str">
        <x:v>Core Moat</x:v>
      </x:c>
      <x:c r="AY54" s="50" t="str">
        <x:v>既存適格性フィルター不通過: low_liquidity / 60日平均売買代金2,000万円未満 / ローカル5年最大下落率-60%以下</x:v>
      </x:c>
      <x:c r="AZ54" s="59" t="str">
        <x:v>2025-12-24 10:37</x:v>
      </x:c>
      <x:c r="BA54" s="53" t="n">
        <x:v>45078</x:v>
      </x:c>
      <x:c r="BB54" s="50" t="str">
        <x:v>槙野 常美</x:v>
      </x:c>
      <x:c r="BC54" s="50"/>
      <x:c r="BD54" s="50"/>
    </x:row>
    <x:row r="55">
      <x:c r="A55" s="50" t="n">
        <x:v>54</x:v>
      </x:c>
      <x:c r="B55" s="50" t="str">
        <x:v>2993</x:v>
      </x:c>
      <x:c r="C55" s="50" t="str">
        <x:v>2993.T</x:v>
      </x:c>
      <x:c r="D55" s="50" t="str">
        <x:v>Choei Inc.</x:v>
      </x:c>
      <x:c r="E55" s="50" t="str">
        <x:v>Standard Market(Domestic)</x:v>
      </x:c>
      <x:c r="F55" s="50" t="str">
        <x:v>Real Estate</x:v>
      </x:c>
      <x:c r="G55" s="51" t="n">
        <x:v>8031.258</x:v>
      </x:c>
      <x:c r="H55" s="51" t="n">
        <x:v>8475.491</x:v>
      </x:c>
      <x:c r="I55" s="51" t="n">
        <x:v>9162.387</x:v>
      </x:c>
      <x:c r="J55" s="51" t="n">
        <x:v>9368.596</x:v>
      </x:c>
      <x:c r="K55" s="51" t="n">
        <x:v>10018.008</x:v>
      </x:c>
      <x:c r="L55" s="52" t="n">
        <x:f>IFERROR(H55/G55-1,"")</x:f>
        <x:v>0.055313003267981165</x:v>
      </x:c>
      <x:c r="M55" s="52" t="n">
        <x:f>IFERROR(I55/H55-1,"")</x:f>
        <x:v>0.08104498016693085</x:v>
      </x:c>
      <x:c r="N55" s="52" t="n">
        <x:f>IFERROR(J55/I55-1,"")</x:f>
        <x:v>0.022506034726540003</x:v>
      </x:c>
      <x:c r="O55" s="52" t="n">
        <x:f>IFERROR(K55/J55-1,"")</x:f>
        <x:v>0.06931796397240308</x:v>
      </x:c>
      <x:c r="P55" s="52" t="n">
        <x:f>IFERROR((K55/G55)^(1/4)-1,"")</x:f>
        <x:v>0.0568161687382811</x:v>
      </x:c>
      <x:c r="Q55" s="51" t="n">
        <x:v>1800.825</x:v>
      </x:c>
      <x:c r="R55" s="52" t="n">
        <x:f>IFERROR(Q55/K55,"")</x:f>
        <x:v>0.17975879037030118</x:v>
      </x:c>
      <x:c r="S55" s="53" t="n">
        <x:v>44554</x:v>
      </x:c>
      <x:c r="T55" s="50" t="str">
        <x:v>local_price_first_trade</x:v>
      </x:c>
      <x:c r="U55" s="50" t="str">
        <x:v>長田 修</x:v>
      </x:c>
      <x:c r="V55" s="54" t="n">
        <x:v>0.3492</x:v>
      </x:c>
      <x:c r="W55" s="50" t="str">
        <x:v>長田 修</x:v>
      </x:c>
      <x:c r="X55" s="50" t="b">
        <x:f>AND(COUNT(L55:O55)=4,L55&gt;='設定'!$B$6,M55&gt;='設定'!$B$6,N55&gt;='設定'!$B$6,O55&gt;='設定'!$B$6)</x:f>
        <x:v>0</x:v>
      </x:c>
      <x:c r="Y55" s="50" t="b">
        <x:f>AND(COUNT(G55:K55)=5,P55&gt;='設定'!$B$7)</x:f>
        <x:v>0</x:v>
      </x:c>
      <x:c r="Z55" s="50" t="b">
        <x:f>AND(ISNUMBER(R55),R55&gt;='設定'!$B$8)</x:f>
        <x:v>1</x:v>
      </x:c>
      <x:c r="AA55" s="50" t="b">
        <x:f>AND(ISNUMBER(S55),S55&gt;=DATE(YEAR('設定'!$B$10)-'設定'!$B$9,MONTH('設定'!$B$10),DAY('設定'!$B$10)))</x:f>
        <x:v>1</x:v>
      </x:c>
      <x:c r="AB55" s="55" t="b">
        <x:v>1</x:v>
      </x:c>
      <x:c r="AC55" s="55" t="b">
        <x:v>1</x:v>
      </x:c>
      <x:c r="AD55" s="50" t="n">
        <x:f>IF(X55,1,0)+IF(Z55,1,0)+IF(AA55,1,0)+IF(AB55,1,0)</x:f>
        <x:v>3</x:v>
      </x:c>
      <x:c r="AE55" s="50" t="n">
        <x:f>IF(Y55,1,0)+IF(Z55,1,0)+IF(AA55,1,0)+IF(AB55,1,0)</x:f>
        <x:v>3</x:v>
      </x:c>
      <x:c r="AF55" s="50" t="n">
        <x:f>IF(Y55,1,0)+IF(Z55,1,0)+IF(AA55,1,0)+IF(AC55,1,0)</x:f>
        <x:v>3</x:v>
      </x:c>
      <x:c r="AG55" s="53" t="n">
        <x:v>44554</x:v>
      </x:c>
      <x:c r="AH55" s="50" t="str">
        <x:v>S100VZPZ</x:v>
      </x:c>
      <x:c r="AI55" s="50" t="str">
        <x:v>NetSalesSummaryOfBusinessResults</x:v>
      </x:c>
      <x:c r="AJ55" s="50" t="str">
        <x:v>OperatingIncome</x:v>
      </x:c>
      <x:c r="AK55" s="53" t="n">
        <x:v>45747</x:v>
      </x:c>
      <x:c r="AL55" s="50" t="str">
        <x:v>365/365/365/366/365</x:v>
      </x:c>
      <x:c r="AM55" s="51" t="n">
        <x:v>4414000</x:v>
      </x:c>
      <x:c r="AN55" s="51" t="n">
        <x:v>2044</x:v>
      </x:c>
      <x:c r="AO55" s="51" t="n">
        <x:f>IFERROR(AM55*AN55,"")</x:f>
        <x:v>9022216000</x:v>
      </x:c>
      <x:c r="AP55" s="56" t="n">
        <x:f>IFERROR(AO55/(K55*1000000),"")</x:f>
        <x:v>0.9005997998803754</x:v>
      </x:c>
      <x:c r="AQ55" s="57" t="n">
        <x:v>5187565</x:v>
      </x:c>
      <x:c r="AR55" s="52" t="n">
        <x:v>0.1867545804007542</x:v>
      </x:c>
      <x:c r="AS55" s="52" t="n">
        <x:v>-0.1914705076781608</x:v>
      </x:c>
      <x:c r="AT55" s="55" t="b">
        <x:v>0</x:v>
      </x:c>
      <x:c r="AU55" s="50" t="str">
        <x:v>low_liquidity</x:v>
      </x:c>
      <x:c r="AV55" s="58" t="n">
        <x:v>0.0761539752559575</x:v>
      </x:c>
      <x:c r="AW55" s="50" t="n">
        <x:v>1361</x:v>
      </x:c>
      <x:c r="AX55" s="50" t="str">
        <x:v>Discovery</x:v>
      </x:c>
      <x:c r="AY55" s="50" t="str">
        <x:v>既存適格性フィルター不通過: low_liquidity / 60日平均売買代金2,000万円未満</x:v>
      </x:c>
      <x:c r="AZ55" s="59" t="str">
        <x:v>2025-06-20 15:30</x:v>
      </x:c>
      <x:c r="BA55" s="53" t="n">
        <x:v>44531</x:v>
      </x:c>
      <x:c r="BB55" s="50" t="str">
        <x:v>長田 修</x:v>
      </x:c>
      <x:c r="BC55" s="50"/>
      <x:c r="BD55" s="50"/>
    </x:row>
    <x:row r="56">
      <x:c r="A56" s="50" t="n">
        <x:v>55</x:v>
      </x:c>
      <x:c r="B56" s="50" t="str">
        <x:v>5125</x:v>
      </x:c>
      <x:c r="C56" s="50" t="str">
        <x:v>5125.T</x:v>
      </x:c>
      <x:c r="D56" s="50" t="str">
        <x:v>Fines inc.</x:v>
      </x:c>
      <x:c r="E56" s="50" t="str">
        <x:v>Growth Market(Domestic)</x:v>
      </x:c>
      <x:c r="F56" s="50" t="str">
        <x:v>Information &amp; Communication</x:v>
      </x:c>
      <x:c r="G56" s="51" t="n">
        <x:v>2199.73</x:v>
      </x:c>
      <x:c r="H56" s="51" t="n">
        <x:v>2595.39</x:v>
      </x:c>
      <x:c r="I56" s="51" t="n">
        <x:v>2913.096</x:v>
      </x:c>
      <x:c r="J56" s="51" t="n">
        <x:v>2761.203</x:v>
      </x:c>
      <x:c r="K56" s="51" t="n">
        <x:v>2685.382</x:v>
      </x:c>
      <x:c r="L56" s="52" t="n">
        <x:f>IFERROR(H56/G56-1,"")</x:f>
        <x:v>0.17986752919676507</x:v>
      </x:c>
      <x:c r="M56" s="52" t="n">
        <x:f>IFERROR(I56/H56-1,"")</x:f>
        <x:v>0.12241166067527431</x:v>
      </x:c>
      <x:c r="N56" s="52" t="n">
        <x:f>IFERROR(J56/I56-1,"")</x:f>
        <x:v>-0.05214143303207308</x:v>
      </x:c>
      <x:c r="O56" s="52" t="n">
        <x:f>IFERROR(K56/J56-1,"")</x:f>
        <x:v>-0.027459408091328297</x:v>
      </x:c>
      <x:c r="P56" s="52" t="n">
        <x:f>IFERROR((K56/G56)^(1/4)-1,"")</x:f>
        <x:v>0.05113663798334156</x:v>
      </x:c>
      <x:c r="Q56" s="51" t="n">
        <x:v>334.167</x:v>
      </x:c>
      <x:c r="R56" s="52" t="n">
        <x:f>IFERROR(Q56/K56,"")</x:f>
        <x:v>0.12443927902994806</x:v>
      </x:c>
      <x:c r="S56" s="53" t="n">
        <x:v>44832</x:v>
      </x:c>
      <x:c r="T56" s="50" t="str">
        <x:v>local_price_first_trade</x:v>
      </x:c>
      <x:c r="U56" s="50" t="str">
        <x:v>三輪 幸将</x:v>
      </x:c>
      <x:c r="V56" s="54" t="n">
        <x:v>0.4734</x:v>
      </x:c>
      <x:c r="W56" s="50" t="str">
        <x:v>三輪 幸将</x:v>
      </x:c>
      <x:c r="X56" s="50" t="b">
        <x:f>AND(COUNT(L56:O56)=4,L56&gt;='設定'!$B$6,M56&gt;='設定'!$B$6,N56&gt;='設定'!$B$6,O56&gt;='設定'!$B$6)</x:f>
        <x:v>0</x:v>
      </x:c>
      <x:c r="Y56" s="50" t="b">
        <x:f>AND(COUNT(G56:K56)=5,P56&gt;='設定'!$B$7)</x:f>
        <x:v>0</x:v>
      </x:c>
      <x:c r="Z56" s="50" t="b">
        <x:f>AND(ISNUMBER(R56),R56&gt;='設定'!$B$8)</x:f>
        <x:v>1</x:v>
      </x:c>
      <x:c r="AA56" s="50" t="b">
        <x:f>AND(ISNUMBER(S56),S56&gt;=DATE(YEAR('設定'!$B$10)-'設定'!$B$9,MONTH('設定'!$B$10),DAY('設定'!$B$10)))</x:f>
        <x:v>1</x:v>
      </x:c>
      <x:c r="AB56" s="55" t="b">
        <x:v>1</x:v>
      </x:c>
      <x:c r="AC56" s="55" t="b">
        <x:v>1</x:v>
      </x:c>
      <x:c r="AD56" s="50" t="n">
        <x:f>IF(X56,1,0)+IF(Z56,1,0)+IF(AA56,1,0)+IF(AB56,1,0)</x:f>
        <x:v>3</x:v>
      </x:c>
      <x:c r="AE56" s="50" t="n">
        <x:f>IF(Y56,1,0)+IF(Z56,1,0)+IF(AA56,1,0)+IF(AB56,1,0)</x:f>
        <x:v>3</x:v>
      </x:c>
      <x:c r="AF56" s="50" t="n">
        <x:f>IF(Y56,1,0)+IF(Z56,1,0)+IF(AA56,1,0)+IF(AC56,1,0)</x:f>
        <x:v>3</x:v>
      </x:c>
      <x:c r="AG56" s="53" t="n">
        <x:v>44832</x:v>
      </x:c>
      <x:c r="AH56" s="50" t="str">
        <x:v>S100WS33</x:v>
      </x:c>
      <x:c r="AI56" s="50" t="str">
        <x:v>NetSalesSummaryOfBusinessResults</x:v>
      </x:c>
      <x:c r="AJ56" s="50" t="str">
        <x:v>OperatingIncome</x:v>
      </x:c>
      <x:c r="AK56" s="53" t="n">
        <x:v>45838</x:v>
      </x:c>
      <x:c r="AL56" s="50" t="str">
        <x:v>365/365/365/366/365</x:v>
      </x:c>
      <x:c r="AM56" s="51" t="n">
        <x:v>4523400</x:v>
      </x:c>
      <x:c r="AN56" s="51" t="n">
        <x:v>463</x:v>
      </x:c>
      <x:c r="AO56" s="51" t="n">
        <x:f>IFERROR(AM56*AN56,"")</x:f>
        <x:v>2094334200</x:v>
      </x:c>
      <x:c r="AP56" s="56" t="n">
        <x:f>IFERROR(AO56/(K56*1000000),"")</x:f>
        <x:v>0.779901779337167</x:v>
      </x:c>
      <x:c r="AQ56" s="57" t="n">
        <x:v>5834066.666666667</x:v>
      </x:c>
      <x:c r="AR56" s="52" t="n">
        <x:v>0.4925573435292265</x:v>
      </x:c>
      <x:c r="AS56" s="52" t="n">
        <x:v>-0.7916477530640036</x:v>
      </x:c>
      <x:c r="AT56" s="55" t="b">
        <x:v>0</x:v>
      </x:c>
      <x:c r="AU56" s="50" t="str">
        <x:v>low_liquidity</x:v>
      </x:c>
      <x:c r="AV56" s="58" t="n">
        <x:v>-0.1266401025180825</x:v>
      </x:c>
      <x:c r="AW56" s="50" t="n">
        <x:v>2734</x:v>
      </x:c>
      <x:c r="AX56" s="50" t="str">
        <x:v>Future Moat</x:v>
      </x:c>
      <x:c r="AY56" s="50" t="str">
        <x:v>既存適格性フィルター不通過: low_liquidity / 60日平均売買代金2,000万円未満 / ローカル5年最大下落率-60%以下</x:v>
      </x:c>
      <x:c r="AZ56" s="59" t="str">
        <x:v>2025-09-29 17:05</x:v>
      </x:c>
      <x:c r="BA56" s="53" t="n">
        <x:v>44805</x:v>
      </x:c>
      <x:c r="BB56" s="50" t="str">
        <x:v>三輪 幸将</x:v>
      </x:c>
      <x:c r="BC56" s="50"/>
      <x:c r="BD56" s="50"/>
    </x:row>
    <x:row r="57">
      <x:c r="A57" s="50" t="n">
        <x:v>56</x:v>
      </x:c>
      <x:c r="B57" s="50" t="str">
        <x:v>6524</x:v>
      </x:c>
      <x:c r="C57" s="50" t="str">
        <x:v>6524.T</x:v>
      </x:c>
      <x:c r="D57" s="50" t="str">
        <x:v>KOHOKU KOGYO CO.,LTD.</x:v>
      </x:c>
      <x:c r="E57" s="50" t="str">
        <x:v>Standard Market(Domestic)</x:v>
      </x:c>
      <x:c r="F57" s="50" t="str">
        <x:v>Electric Appliances</x:v>
      </x:c>
      <x:c r="G57" s="51" t="n">
        <x:v>14620</x:v>
      </x:c>
      <x:c r="H57" s="51" t="n">
        <x:v>15673</x:v>
      </x:c>
      <x:c r="I57" s="51" t="n">
        <x:v>13472</x:v>
      </x:c>
      <x:c r="J57" s="51" t="n">
        <x:v>15924</x:v>
      </x:c>
      <x:c r="K57" s="51" t="n">
        <x:v>17454</x:v>
      </x:c>
      <x:c r="L57" s="52" t="n">
        <x:f>IFERROR(H57/G57-1,"")</x:f>
        <x:v>0.07202462380300956</x:v>
      </x:c>
      <x:c r="M57" s="52" t="n">
        <x:f>IFERROR(I57/H57-1,"")</x:f>
        <x:v>-0.14043259108020167</x:v>
      </x:c>
      <x:c r="N57" s="52" t="n">
        <x:f>IFERROR(J57/I57-1,"")</x:f>
        <x:v>0.1820071258907363</x:v>
      </x:c>
      <x:c r="O57" s="52" t="n">
        <x:f>IFERROR(K57/J57-1,"")</x:f>
        <x:v>0.09608138658628484</x:v>
      </x:c>
      <x:c r="P57" s="52" t="n">
        <x:f>IFERROR((K57/G57)^(1/4)-1,"")</x:f>
        <x:v>0.04529025058290381</x:v>
      </x:c>
      <x:c r="Q57" s="51" t="n">
        <x:v>4624</x:v>
      </x:c>
      <x:c r="R57" s="52" t="n">
        <x:f>IFERROR(Q57/K57,"")</x:f>
        <x:v>0.26492494557121576</x:v>
      </x:c>
      <x:c r="S57" s="53" t="n">
        <x:v>44551</x:v>
      </x:c>
      <x:c r="T57" s="50" t="str">
        <x:v>local_price_first_trade</x:v>
      </x:c>
      <x:c r="U57" s="50" t="str">
        <x:v>石井 太</x:v>
      </x:c>
      <x:c r="V57" s="54" t="n">
        <x:v>0.4276</x:v>
      </x:c>
      <x:c r="W57" s="50" t="str">
        <x:v>石井 太 / 北川 一清</x:v>
      </x:c>
      <x:c r="X57" s="50" t="b">
        <x:f>AND(COUNT(L57:O57)=4,L57&gt;='設定'!$B$6,M57&gt;='設定'!$B$6,N57&gt;='設定'!$B$6,O57&gt;='設定'!$B$6)</x:f>
        <x:v>0</x:v>
      </x:c>
      <x:c r="Y57" s="50" t="b">
        <x:f>AND(COUNT(G57:K57)=5,P57&gt;='設定'!$B$7)</x:f>
        <x:v>0</x:v>
      </x:c>
      <x:c r="Z57" s="50" t="b">
        <x:f>AND(ISNUMBER(R57),R57&gt;='設定'!$B$8)</x:f>
        <x:v>1</x:v>
      </x:c>
      <x:c r="AA57" s="50" t="b">
        <x:f>AND(ISNUMBER(S57),S57&gt;=DATE(YEAR('設定'!$B$10)-'設定'!$B$9,MONTH('設定'!$B$10),DAY('設定'!$B$10)))</x:f>
        <x:v>1</x:v>
      </x:c>
      <x:c r="AB57" s="55" t="b">
        <x:v>1</x:v>
      </x:c>
      <x:c r="AC57" s="55" t="b">
        <x:v>1</x:v>
      </x:c>
      <x:c r="AD57" s="50" t="n">
        <x:f>IF(X57,1,0)+IF(Z57,1,0)+IF(AA57,1,0)+IF(AB57,1,0)</x:f>
        <x:v>3</x:v>
      </x:c>
      <x:c r="AE57" s="50" t="n">
        <x:f>IF(Y57,1,0)+IF(Z57,1,0)+IF(AA57,1,0)+IF(AB57,1,0)</x:f>
        <x:v>3</x:v>
      </x:c>
      <x:c r="AF57" s="50" t="n">
        <x:f>IF(Y57,1,0)+IF(Z57,1,0)+IF(AA57,1,0)+IF(AC57,1,0)</x:f>
        <x:v>3</x:v>
      </x:c>
      <x:c r="AG57" s="53" t="n">
        <x:v>44551</x:v>
      </x:c>
      <x:c r="AH57" s="50" t="str">
        <x:v>S100XT3K</x:v>
      </x:c>
      <x:c r="AI57" s="50" t="str">
        <x:v>NetSalesSummaryOfBusinessResults</x:v>
      </x:c>
      <x:c r="AJ57" s="50" t="str">
        <x:v>OperatingIncome</x:v>
      </x:c>
      <x:c r="AK57" s="53" t="n">
        <x:v>46022</x:v>
      </x:c>
      <x:c r="AL57" s="50" t="str">
        <x:v>365/365/365/366/365</x:v>
      </x:c>
      <x:c r="AM57" s="51" t="n">
        <x:v>25905600</x:v>
      </x:c>
      <x:c r="AN57" s="51" t="n">
        <x:v>6070</x:v>
      </x:c>
      <x:c r="AO57" s="51" t="n">
        <x:f>IFERROR(AM57*AN57,"")</x:f>
        <x:v>157246992000</x:v>
      </x:c>
      <x:c r="AP57" s="56" t="n">
        <x:f>IFERROR(AO57/(K57*1000000),"")</x:f>
        <x:v>9.009223788243382</x:v>
      </x:c>
      <x:c r="AQ57" s="57" t="n">
        <x:v>1717554650</x:v>
      </x:c>
      <x:c r="AR57" s="52" t="n">
        <x:v>0.5438920731585133</x:v>
      </x:c>
      <x:c r="AS57" s="52" t="n">
        <x:v>-0.5850666409072383</x:v>
      </x:c>
      <x:c r="AT57" s="55" t="b">
        <x:v>1</x:v>
      </x:c>
      <x:c r="AU57" s="50"/>
      <x:c r="AV57" s="58" t="n">
        <x:v>0.7491186038260512</x:v>
      </x:c>
      <x:c r="AW57" s="50" t="n">
        <x:v>9</x:v>
      </x:c>
      <x:c r="AX57" s="50" t="str">
        <x:v>Future Moat</x:v>
      </x:c>
      <x:c r="AY57" s="50" t="str">
        <x:v>目立つ機械的警告なし（定性確認は別途必要）</x:v>
      </x:c>
      <x:c r="AZ57" s="59" t="str">
        <x:v>2026-03-26 09:27</x:v>
      </x:c>
      <x:c r="BA57" s="53" t="n">
        <x:v>44531</x:v>
      </x:c>
      <x:c r="BB57" s="50" t="str">
        <x:v>石井 太</x:v>
      </x:c>
      <x:c r="BC57" s="50"/>
      <x:c r="BD57" s="50"/>
    </x:row>
    <x:row r="58">
      <x:c r="A58" s="50" t="n">
        <x:v>57</x:v>
      </x:c>
      <x:c r="B58" s="50" t="str">
        <x:v>9214</x:v>
      </x:c>
      <x:c r="C58" s="50" t="str">
        <x:v>9214.T</x:v>
      </x:c>
      <x:c r="D58" s="50" t="str">
        <x:v>Recovery International Co.,Ltd.</x:v>
      </x:c>
      <x:c r="E58" s="50" t="str">
        <x:v>Growth Market(Domestic)</x:v>
      </x:c>
      <x:c r="F58" s="50" t="str">
        <x:v>Services</x:v>
      </x:c>
      <x:c r="G58" s="51" t="n">
        <x:v>1122.83</x:v>
      </x:c>
      <x:c r="H58" s="51" t="n">
        <x:v>1385.41</x:v>
      </x:c>
      <x:c r="I58" s="51" t="n">
        <x:v>1605.016</x:v>
      </x:c>
      <x:c r="J58" s="51" t="n">
        <x:v>2043.11</x:v>
      </x:c>
      <x:c r="K58" s="51" t="n">
        <x:v>2597.057</x:v>
      </x:c>
      <x:c r="L58" s="52" t="n">
        <x:f>IFERROR(H58/G58-1,"")</x:f>
        <x:v>0.23385552576970703</x:v>
      </x:c>
      <x:c r="M58" s="52" t="n">
        <x:f>IFERROR(I58/H58-1,"")</x:f>
        <x:v>0.15851336427483553</x:v>
      </x:c>
      <x:c r="N58" s="52" t="n">
        <x:f>IFERROR(J58/I58-1,"")</x:f>
        <x:v>0.27295304221266314</x:v>
      </x:c>
      <x:c r="O58" s="52" t="n">
        <x:f>IFERROR(K58/J58-1,"")</x:f>
        <x:v>0.2711293077709962</x:v>
      </x:c>
      <x:c r="P58" s="52" t="n">
        <x:f>IFERROR((K58/G58)^(1/4)-1,"")</x:f>
        <x:v>0.23322371733292102</x:v>
      </x:c>
      <x:c r="Q58" s="51" t="n">
        <x:v>268.148</x:v>
      </x:c>
      <x:c r="R58" s="52" t="n">
        <x:f>IFERROR(Q58/K58,"")</x:f>
        <x:v>0.10325071802428674</x:v>
      </x:c>
      <x:c r="S58" s="53" t="n">
        <x:v>44595</x:v>
      </x:c>
      <x:c r="T58" s="50" t="str">
        <x:v>local_price_first_trade</x:v>
      </x:c>
      <x:c r="U58" s="50" t="str">
        <x:v>大河原 峻</x:v>
      </x:c>
      <x:c r="V58" s="54" t="n">
        <x:v>0.351</x:v>
      </x:c>
      <x:c r="W58" s="50" t="str">
        <x:v>柴田 旬也</x:v>
      </x:c>
      <x:c r="X58" s="50" t="b">
        <x:f>AND(COUNT(L58:O58)=4,L58&gt;='設定'!$B$6,M58&gt;='設定'!$B$6,N58&gt;='設定'!$B$6,O58&gt;='設定'!$B$6)</x:f>
        <x:v>0</x:v>
      </x:c>
      <x:c r="Y58" s="50" t="b">
        <x:f>AND(COUNT(G58:K58)=5,P58&gt;='設定'!$B$7)</x:f>
        <x:v>1</x:v>
      </x:c>
      <x:c r="Z58" s="50" t="b">
        <x:f>AND(ISNUMBER(R58),R58&gt;='設定'!$B$8)</x:f>
        <x:v>1</x:v>
      </x:c>
      <x:c r="AA58" s="50" t="b">
        <x:f>AND(ISNUMBER(S58),S58&gt;=DATE(YEAR('設定'!$B$10)-'設定'!$B$9,MONTH('設定'!$B$10),DAY('設定'!$B$10)))</x:f>
        <x:v>1</x:v>
      </x:c>
      <x:c r="AB58" s="55" t="b">
        <x:v>0</x:v>
      </x:c>
      <x:c r="AC58" s="55" t="b">
        <x:v>1</x:v>
      </x:c>
      <x:c r="AD58" s="50" t="n">
        <x:f>IF(X58,1,0)+IF(Z58,1,0)+IF(AA58,1,0)+IF(AB58,1,0)</x:f>
        <x:v>2</x:v>
      </x:c>
      <x:c r="AE58" s="50" t="n">
        <x:f>IF(Y58,1,0)+IF(Z58,1,0)+IF(AA58,1,0)+IF(AB58,1,0)</x:f>
        <x:v>3</x:v>
      </x:c>
      <x:c r="AF58" s="50" t="n">
        <x:f>IF(Y58,1,0)+IF(Z58,1,0)+IF(AA58,1,0)+IF(AC58,1,0)</x:f>
        <x:v>4</x:v>
      </x:c>
      <x:c r="AG58" s="53" t="n">
        <x:v>44595</x:v>
      </x:c>
      <x:c r="AH58" s="50" t="str">
        <x:v>S100XV6A</x:v>
      </x:c>
      <x:c r="AI58" s="50" t="str">
        <x:v>NetSalesSummaryOfBusinessResults</x:v>
      </x:c>
      <x:c r="AJ58" s="50" t="str">
        <x:v>OperatingIncome</x:v>
      </x:c>
      <x:c r="AK58" s="53" t="n">
        <x:v>46022</x:v>
      </x:c>
      <x:c r="AL58" s="50" t="str">
        <x:v>365/365/365/366/365</x:v>
      </x:c>
      <x:c r="AM58" s="51" t="n">
        <x:v>1330900</x:v>
      </x:c>
      <x:c r="AN58" s="51" t="n">
        <x:v>1291</x:v>
      </x:c>
      <x:c r="AO58" s="51" t="n">
        <x:f>IFERROR(AM58*AN58,"")</x:f>
        <x:v>1718191900</x:v>
      </x:c>
      <x:c r="AP58" s="56" t="n">
        <x:f>IFERROR(AO58/(K58*1000000),"")</x:f>
        <x:v>0.6615919096115334</x:v>
      </x:c>
      <x:c r="AQ58" s="57" t="n">
        <x:v>2106366.6666666665</x:v>
      </x:c>
      <x:c r="AR58" s="52" t="n">
        <x:v>0.4857107668359682</x:v>
      </x:c>
      <x:c r="AS58" s="52" t="n">
        <x:v>-0.6575757575757576</x:v>
      </x:c>
      <x:c r="AT58" s="55" t="b">
        <x:v>0</x:v>
      </x:c>
      <x:c r="AU58" s="50" t="str">
        <x:v>low_liquidity</x:v>
      </x:c>
      <x:c r="AV58" s="58" t="n">
        <x:v>0.0456376696977392</x:v>
      </x:c>
      <x:c r="AW58" s="50" t="n">
        <x:v>1542</x:v>
      </x:c>
      <x:c r="AX58" s="50" t="str">
        <x:v>Discovery</x:v>
      </x:c>
      <x:c r="AY58" s="50" t="str">
        <x:v>既存適格性フィルター不通過: low_liquidity / 60日平均売買代金2,000万円未満 / ローカル5年最大下落率-60%以下</x:v>
      </x:c>
      <x:c r="AZ58" s="59" t="str">
        <x:v>2026-03-30 15:40</x:v>
      </x:c>
      <x:c r="BA58" s="53" t="n">
        <x:v>44593</x:v>
      </x:c>
      <x:c r="BB58" s="50"/>
      <x:c r="BC58" s="50"/>
      <x:c r="BD58" s="50"/>
    </x:row>
    <x:row r="59">
      <x:c r="A59" s="50" t="n">
        <x:v>58</x:v>
      </x:c>
      <x:c r="B59" s="50" t="str">
        <x:v>4393</x:v>
      </x:c>
      <x:c r="C59" s="50" t="str">
        <x:v>4393.T</x:v>
      </x:c>
      <x:c r="D59" s="50" t="str">
        <x:v>Bank of Innovation,Inc.</x:v>
      </x:c>
      <x:c r="E59" s="50" t="str">
        <x:v>Growth Market(Domestic)</x:v>
      </x:c>
      <x:c r="F59" s="50" t="str">
        <x:v>Information &amp; Communication</x:v>
      </x:c>
      <x:c r="G59" s="51" t="n">
        <x:v>2129</x:v>
      </x:c>
      <x:c r="H59" s="51" t="n">
        <x:v>2428</x:v>
      </x:c>
      <x:c r="I59" s="51" t="n">
        <x:v>21333</x:v>
      </x:c>
      <x:c r="J59" s="51" t="n">
        <x:v>13615</x:v>
      </x:c>
      <x:c r="K59" s="51" t="n">
        <x:v>12366</x:v>
      </x:c>
      <x:c r="L59" s="52" t="n">
        <x:f>IFERROR(H59/G59-1,"")</x:f>
        <x:v>0.14044152184124004</x:v>
      </x:c>
      <x:c r="M59" s="52" t="n">
        <x:f>IFERROR(I59/H59-1,"")</x:f>
        <x:v>7.786243822075782</x:v>
      </x:c>
      <x:c r="N59" s="52" t="n">
        <x:f>IFERROR(J59/I59-1,"")</x:f>
        <x:v>-0.3617869029203581</x:v>
      </x:c>
      <x:c r="O59" s="52" t="n">
        <x:f>IFERROR(K59/J59-1,"")</x:f>
        <x:v>-0.09173705471905991</x:v>
      </x:c>
      <x:c r="P59" s="52" t="n">
        <x:f>IFERROR((K59/G59)^(1/4)-1,"")</x:f>
        <x:v>0.5524348918141628</x:v>
      </x:c>
      <x:c r="Q59" s="51" t="n">
        <x:v>2154</x:v>
      </x:c>
      <x:c r="R59" s="52" t="n">
        <x:f>IFERROR(Q59/K59,"")</x:f>
        <x:v>0.17418728772440562</x:v>
      </x:c>
      <x:c r="S59" s="53" t="n">
        <x:v>43282</x:v>
      </x:c>
      <x:c r="T59" s="50" t="str">
        <x:v>EDINET_company_history</x:v>
      </x:c>
      <x:c r="U59" s="50" t="str">
        <x:v>樋口 智裕</x:v>
      </x:c>
      <x:c r="V59" s="54" t="n">
        <x:v>0.4385</x:v>
      </x:c>
      <x:c r="W59" s="50" t="str">
        <x:v>樋口 智裕</x:v>
      </x:c>
      <x:c r="X59" s="50" t="b">
        <x:f>AND(COUNT(L59:O59)=4,L59&gt;='設定'!$B$6,M59&gt;='設定'!$B$6,N59&gt;='設定'!$B$6,O59&gt;='設定'!$B$6)</x:f>
        <x:v>0</x:v>
      </x:c>
      <x:c r="Y59" s="50" t="b">
        <x:f>AND(COUNT(G59:K59)=5,P59&gt;='設定'!$B$7)</x:f>
        <x:v>1</x:v>
      </x:c>
      <x:c r="Z59" s="50" t="b">
        <x:f>AND(ISNUMBER(R59),R59&gt;='設定'!$B$8)</x:f>
        <x:v>1</x:v>
      </x:c>
      <x:c r="AA59" s="50" t="b">
        <x:f>AND(ISNUMBER(S59),S59&gt;=DATE(YEAR('設定'!$B$10)-'設定'!$B$9,MONTH('設定'!$B$10),DAY('設定'!$B$10)))</x:f>
        <x:v>0</x:v>
      </x:c>
      <x:c r="AB59" s="55" t="b">
        <x:v>1</x:v>
      </x:c>
      <x:c r="AC59" s="55" t="b">
        <x:v>1</x:v>
      </x:c>
      <x:c r="AD59" s="50" t="n">
        <x:f>IF(X59,1,0)+IF(Z59,1,0)+IF(AA59,1,0)+IF(AB59,1,0)</x:f>
        <x:v>2</x:v>
      </x:c>
      <x:c r="AE59" s="50" t="n">
        <x:f>IF(Y59,1,0)+IF(Z59,1,0)+IF(AA59,1,0)+IF(AB59,1,0)</x:f>
        <x:v>3</x:v>
      </x:c>
      <x:c r="AF59" s="50" t="n">
        <x:f>IF(Y59,1,0)+IF(Z59,1,0)+IF(AA59,1,0)+IF(AC59,1,0)</x:f>
        <x:v>3</x:v>
      </x:c>
      <x:c r="AG59" s="53" t="n">
        <x:v>44348</x:v>
      </x:c>
      <x:c r="AH59" s="50" t="str">
        <x:v>S100XD6Y</x:v>
      </x:c>
      <x:c r="AI59" s="50" t="str">
        <x:v>NetSalesSummaryOfBusinessResults</x:v>
      </x:c>
      <x:c r="AJ59" s="50" t="str">
        <x:v>OperatingIncome</x:v>
      </x:c>
      <x:c r="AK59" s="53" t="n">
        <x:v>45930</x:v>
      </x:c>
      <x:c r="AL59" s="50" t="str">
        <x:v>365/365/365/366/365</x:v>
      </x:c>
      <x:c r="AM59" s="51" t="n">
        <x:v>3974300</x:v>
      </x:c>
      <x:c r="AN59" s="51" t="n">
        <x:v>5040</x:v>
      </x:c>
      <x:c r="AO59" s="51" t="n">
        <x:f>IFERROR(AM59*AN59,"")</x:f>
        <x:v>20030472000</x:v>
      </x:c>
      <x:c r="AP59" s="56" t="n">
        <x:f>IFERROR(AO59/(K59*1000000),"")</x:f>
        <x:v>1.6198020378457059</x:v>
      </x:c>
      <x:c r="AQ59" s="57" t="n">
        <x:v>174589733.33333334</x:v>
      </x:c>
      <x:c r="AR59" s="52" t="n">
        <x:v>0.7694523355197314</x:v>
      </x:c>
      <x:c r="AS59" s="52" t="n">
        <x:v>-0.7917721518987342</x:v>
      </x:c>
      <x:c r="AT59" s="55" t="b">
        <x:v>1</x:v>
      </x:c>
      <x:c r="AU59" s="50"/>
      <x:c r="AV59" s="58" t="n">
        <x:v>-0.3531684594667156</x:v>
      </x:c>
      <x:c r="AW59" s="50" t="n">
        <x:v>3370</x:v>
      </x:c>
      <x:c r="AX59" s="50" t="str">
        <x:v>Future Moat</x:v>
      </x:c>
      <x:c r="AY59" s="50" t="str">
        <x:v>年率ボラティリティ60%以上 / ローカル5年最大下落率-60%以下</x:v>
      </x:c>
      <x:c r="AZ59" s="59" t="str">
        <x:v>2025-12-25 16:17</x:v>
      </x:c>
      <x:c r="BA59" s="53" t="n">
        <x:v>43282</x:v>
      </x:c>
      <x:c r="BB59" s="50" t="str">
        <x:v>樋口 智裕</x:v>
      </x:c>
      <x:c r="BC59" s="50"/>
      <x:c r="BD59" s="50"/>
    </x:row>
    <x:row r="60">
      <x:c r="A60" s="50" t="n">
        <x:v>59</x:v>
      </x:c>
      <x:c r="B60" s="50" t="str">
        <x:v>4412</x:v>
      </x:c>
      <x:c r="C60" s="50" t="str">
        <x:v>4412.T</x:v>
      </x:c>
      <x:c r="D60" s="50" t="str">
        <x:v>Science Arts,Inc.</x:v>
      </x:c>
      <x:c r="E60" s="50" t="str">
        <x:v>Growth Market(Domestic)</x:v>
      </x:c>
      <x:c r="F60" s="50" t="str">
        <x:v>Information &amp; Communication</x:v>
      </x:c>
      <x:c r="G60" s="51" t="n">
        <x:v>365.992</x:v>
      </x:c>
      <x:c r="H60" s="51" t="n">
        <x:v>659.988</x:v>
      </x:c>
      <x:c r="I60" s="51" t="n">
        <x:v>771.862</x:v>
      </x:c>
      <x:c r="J60" s="51" t="n">
        <x:v>1184.775</x:v>
      </x:c>
      <x:c r="K60" s="51" t="n">
        <x:v>1654.62</x:v>
      </x:c>
      <x:c r="L60" s="52" t="n">
        <x:f>IFERROR(H60/G60-1,"")</x:f>
        <x:v>0.8032853177118626</x:v>
      </x:c>
      <x:c r="M60" s="52" t="n">
        <x:f>IFERROR(I60/H60-1,"")</x:f>
        <x:v>0.16950914259047112</x:v>
      </x:c>
      <x:c r="N60" s="52" t="n">
        <x:f>IFERROR(J60/I60-1,"")</x:f>
        <x:v>0.5349570259968752</x:v>
      </x:c>
      <x:c r="O60" s="52" t="n">
        <x:f>IFERROR(K60/J60-1,"")</x:f>
        <x:v>0.3965689687915426</x:v>
      </x:c>
      <x:c r="P60" s="52" t="n">
        <x:f>IFERROR((K60/G60)^(1/4)-1,"")</x:f>
        <x:v>0.4581649982965168</x:v>
      </x:c>
      <x:c r="Q60" s="51" t="n">
        <x:v>107.256</x:v>
      </x:c>
      <x:c r="R60" s="52" t="n">
        <x:f>IFERROR(Q60/K60,"")</x:f>
        <x:v>0.06482213438735178</x:v>
      </x:c>
      <x:c r="S60" s="53" t="n">
        <x:v>44525</x:v>
      </x:c>
      <x:c r="T60" s="50" t="str">
        <x:v>local_price_first_trade</x:v>
      </x:c>
      <x:c r="U60" s="50" t="str">
        <x:v>合同会社平岡秀一事務所</x:v>
      </x:c>
      <x:c r="V60" s="54" t="n">
        <x:v>0.3705</x:v>
      </x:c>
      <x:c r="W60" s="50" t="str">
        <x:v>平岡 秀一 / 平岡 竜太朗</x:v>
      </x:c>
      <x:c r="X60" s="50" t="b">
        <x:f>AND(COUNT(L60:O60)=4,L60&gt;='設定'!$B$6,M60&gt;='設定'!$B$6,N60&gt;='設定'!$B$6,O60&gt;='設定'!$B$6)</x:f>
        <x:v>0</x:v>
      </x:c>
      <x:c r="Y60" s="50" t="b">
        <x:f>AND(COUNT(G60:K60)=5,P60&gt;='設定'!$B$7)</x:f>
        <x:v>1</x:v>
      </x:c>
      <x:c r="Z60" s="50" t="b">
        <x:f>AND(ISNUMBER(R60),R60&gt;='設定'!$B$8)</x:f>
        <x:v>0</x:v>
      </x:c>
      <x:c r="AA60" s="50" t="b">
        <x:f>AND(ISNUMBER(S60),S60&gt;=DATE(YEAR('設定'!$B$10)-'設定'!$B$9,MONTH('設定'!$B$10),DAY('設定'!$B$10)))</x:f>
        <x:v>1</x:v>
      </x:c>
      <x:c r="AB60" s="55" t="b">
        <x:v>1</x:v>
      </x:c>
      <x:c r="AC60" s="55" t="b">
        <x:v>1</x:v>
      </x:c>
      <x:c r="AD60" s="50" t="n">
        <x:f>IF(X60,1,0)+IF(Z60,1,0)+IF(AA60,1,0)+IF(AB60,1,0)</x:f>
        <x:v>2</x:v>
      </x:c>
      <x:c r="AE60" s="50" t="n">
        <x:f>IF(Y60,1,0)+IF(Z60,1,0)+IF(AA60,1,0)+IF(AB60,1,0)</x:f>
        <x:v>3</x:v>
      </x:c>
      <x:c r="AF60" s="50" t="n">
        <x:f>IF(Y60,1,0)+IF(Z60,1,0)+IF(AA60,1,0)+IF(AC60,1,0)</x:f>
        <x:v>3</x:v>
      </x:c>
      <x:c r="AG60" s="53" t="n">
        <x:v>44525</x:v>
      </x:c>
      <x:c r="AH60" s="50" t="str">
        <x:v>S100X6RV</x:v>
      </x:c>
      <x:c r="AI60" s="50" t="str">
        <x:v>NetSalesSummaryOfBusinessResults</x:v>
      </x:c>
      <x:c r="AJ60" s="50" t="str">
        <x:v>OperatingIncome</x:v>
      </x:c>
      <x:c r="AK60" s="53" t="n">
        <x:v>45900</x:v>
      </x:c>
      <x:c r="AL60" s="50" t="str">
        <x:v>365/365/365/366/365</x:v>
      </x:c>
      <x:c r="AM60" s="51" t="n">
        <x:v>8096500</x:v>
      </x:c>
      <x:c r="AN60" s="51" t="n">
        <x:v>1252</x:v>
      </x:c>
      <x:c r="AO60" s="51" t="n">
        <x:f>IFERROR(AM60*AN60,"")</x:f>
        <x:v>10136818000</x:v>
      </x:c>
      <x:c r="AP60" s="56" t="n">
        <x:f>IFERROR(AO60/(K60*1000000),"")</x:f>
        <x:v>6.126372218394556</x:v>
      </x:c>
      <x:c r="AQ60" s="57" t="n">
        <x:v>79704928.33333333</x:v>
      </x:c>
      <x:c r="AR60" s="52" t="n">
        <x:v>0.790462829354583</x:v>
      </x:c>
      <x:c r="AS60" s="52" t="n">
        <x:v>-0.9456708526107072</x:v>
      </x:c>
      <x:c r="AT60" s="55" t="b">
        <x:v>1</x:v>
      </x:c>
      <x:c r="AU60" s="50"/>
      <x:c r="AV60" s="58" t="n">
        <x:v>-0.2138998086574936</x:v>
      </x:c>
      <x:c r="AW60" s="50" t="n">
        <x:v>3077</x:v>
      </x:c>
      <x:c r="AX60" s="50" t="str">
        <x:v>Transformation Moat</x:v>
      </x:c>
      <x:c r="AY60" s="50" t="str">
        <x:v>年率ボラティリティ60%以上 / ローカル5年最大下落率-60%以下</x:v>
      </x:c>
      <x:c r="AZ60" s="59" t="str">
        <x:v>2025-11-27 15:30</x:v>
      </x:c>
      <x:c r="BA60" s="53" t="n">
        <x:v>44501</x:v>
      </x:c>
      <x:c r="BB60" s="50" t="str">
        <x:v>平岡 秀一</x:v>
      </x:c>
      <x:c r="BC60" s="50"/>
      <x:c r="BD60" s="50"/>
    </x:row>
    <x:row r="61">
      <x:c r="A61" s="50" t="n">
        <x:v>60</x:v>
      </x:c>
      <x:c r="B61" s="50" t="str">
        <x:v>9218</x:v>
      </x:c>
      <x:c r="C61" s="50" t="str">
        <x:v>9218.T</x:v>
      </x:c>
      <x:c r="D61" s="50" t="str">
        <x:v>Mental Health Technologies Co.,Ltd.</x:v>
      </x:c>
      <x:c r="E61" s="50" t="str">
        <x:v>Growth Market(Domestic)</x:v>
      </x:c>
      <x:c r="F61" s="50" t="str">
        <x:v>Services</x:v>
      </x:c>
      <x:c r="G61" s="51" t="n">
        <x:v>1453.508</x:v>
      </x:c>
      <x:c r="H61" s="51" t="n">
        <x:v>2288.188</x:v>
      </x:c>
      <x:c r="I61" s="51" t="n">
        <x:v>2608.6</x:v>
      </x:c>
      <x:c r="J61" s="51" t="n">
        <x:v>5134.775</x:v>
      </x:c>
      <x:c r="K61" s="51" t="n">
        <x:v>6435.361</x:v>
      </x:c>
      <x:c r="L61" s="52" t="n">
        <x:f>IFERROR(H61/G61-1,"")</x:f>
        <x:v>0.5742520852998401</x:v>
      </x:c>
      <x:c r="M61" s="52" t="n">
        <x:f>IFERROR(I61/H61-1,"")</x:f>
        <x:v>0.14002870393516598</x:v>
      </x:c>
      <x:c r="N61" s="52" t="n">
        <x:f>IFERROR(J61/I61-1,"")</x:f>
        <x:v>0.9684025914283523</x:v>
      </x:c>
      <x:c r="O61" s="52" t="n">
        <x:f>IFERROR(K61/J61-1,"")</x:f>
        <x:v>0.2532897741381075</x:v>
      </x:c>
      <x:c r="P61" s="52" t="n">
        <x:f>IFERROR((K61/G61)^(1/4)-1,"")</x:f>
        <x:v>0.4505706032304282</x:v>
      </x:c>
      <x:c r="Q61" s="51" t="n">
        <x:v>598.776</x:v>
      </x:c>
      <x:c r="R61" s="52" t="n">
        <x:f>IFERROR(Q61/K61,"")</x:f>
        <x:v>0.0930446636948572</x:v>
      </x:c>
      <x:c r="S61" s="53" t="n">
        <x:v>44648</x:v>
      </x:c>
      <x:c r="T61" s="50" t="str">
        <x:v>local_price_first_trade</x:v>
      </x:c>
      <x:c r="U61" s="50" t="str">
        <x:v>刀禰 真之介</x:v>
      </x:c>
      <x:c r="V61" s="54" t="n">
        <x:v>0.3547</x:v>
      </x:c>
      <x:c r="W61" s="50" t="str">
        <x:v>刀禰 真之介</x:v>
      </x:c>
      <x:c r="X61" s="50" t="b">
        <x:f>AND(COUNT(L61:O61)=4,L61&gt;='設定'!$B$6,M61&gt;='設定'!$B$6,N61&gt;='設定'!$B$6,O61&gt;='設定'!$B$6)</x:f>
        <x:v>0</x:v>
      </x:c>
      <x:c r="Y61" s="50" t="b">
        <x:f>AND(COUNT(G61:K61)=5,P61&gt;='設定'!$B$7)</x:f>
        <x:v>1</x:v>
      </x:c>
      <x:c r="Z61" s="50" t="b">
        <x:f>AND(ISNUMBER(R61),R61&gt;='設定'!$B$8)</x:f>
        <x:v>0</x:v>
      </x:c>
      <x:c r="AA61" s="50" t="b">
        <x:f>AND(ISNUMBER(S61),S61&gt;=DATE(YEAR('設定'!$B$10)-'設定'!$B$9,MONTH('設定'!$B$10),DAY('設定'!$B$10)))</x:f>
        <x:v>1</x:v>
      </x:c>
      <x:c r="AB61" s="55" t="b">
        <x:v>1</x:v>
      </x:c>
      <x:c r="AC61" s="55" t="b">
        <x:v>1</x:v>
      </x:c>
      <x:c r="AD61" s="50" t="n">
        <x:f>IF(X61,1,0)+IF(Z61,1,0)+IF(AA61,1,0)+IF(AB61,1,0)</x:f>
        <x:v>2</x:v>
      </x:c>
      <x:c r="AE61" s="50" t="n">
        <x:f>IF(Y61,1,0)+IF(Z61,1,0)+IF(AA61,1,0)+IF(AB61,1,0)</x:f>
        <x:v>3</x:v>
      </x:c>
      <x:c r="AF61" s="50" t="n">
        <x:f>IF(Y61,1,0)+IF(Z61,1,0)+IF(AA61,1,0)+IF(AC61,1,0)</x:f>
        <x:v>3</x:v>
      </x:c>
      <x:c r="AG61" s="53" t="n">
        <x:v>44648</x:v>
      </x:c>
      <x:c r="AH61" s="50" t="str">
        <x:v>S100XVL7</x:v>
      </x:c>
      <x:c r="AI61" s="50" t="str">
        <x:v>NetSalesSummaryOfBusinessResults</x:v>
      </x:c>
      <x:c r="AJ61" s="50" t="str">
        <x:v>OperatingIncome</x:v>
      </x:c>
      <x:c r="AK61" s="53" t="n">
        <x:v>46022</x:v>
      </x:c>
      <x:c r="AL61" s="50" t="str">
        <x:v>365/365/365/366/365</x:v>
      </x:c>
      <x:c r="AM61" s="51" t="n">
        <x:v>10447300</x:v>
      </x:c>
      <x:c r="AN61" s="51" t="n">
        <x:v>697</x:v>
      </x:c>
      <x:c r="AO61" s="51" t="n">
        <x:f>IFERROR(AM61*AN61,"")</x:f>
        <x:v>7281768100</x:v>
      </x:c>
      <x:c r="AP61" s="56" t="n">
        <x:f>IFERROR(AO61/(K61*1000000),"")</x:f>
        <x:v>1.1315244164235696</x:v>
      </x:c>
      <x:c r="AQ61" s="57" t="n">
        <x:v>18805388.333333332</x:v>
      </x:c>
      <x:c r="AR61" s="52" t="n">
        <x:v>0.5279644521743028</x:v>
      </x:c>
      <x:c r="AS61" s="52" t="n">
        <x:v>-0.6527852899234862</x:v>
      </x:c>
      <x:c r="AT61" s="55" t="b">
        <x:v>0</x:v>
      </x:c>
      <x:c r="AU61" s="50" t="str">
        <x:v>low_liquidity</x:v>
      </x:c>
      <x:c r="AV61" s="58" t="n">
        <x:v>-0.0200721534271969</x:v>
      </x:c>
      <x:c r="AW61" s="50" t="n">
        <x:v>2044</x:v>
      </x:c>
      <x:c r="AX61" s="50" t="str">
        <x:v>Transformation Moat</x:v>
      </x:c>
      <x:c r="AY61" s="50" t="str">
        <x:v>既存適格性フィルター不通過: low_liquidity / 60日平均売買代金2,000万円未満 / ローカル5年最大下落率-60%以下</x:v>
      </x:c>
      <x:c r="AZ61" s="59" t="str">
        <x:v>2026-03-30 16:20</x:v>
      </x:c>
      <x:c r="BA61" s="53" t="n">
        <x:v>44621</x:v>
      </x:c>
      <x:c r="BB61" s="50" t="str">
        <x:v>刀禰 真之介</x:v>
      </x:c>
      <x:c r="BC61" s="50"/>
      <x:c r="BD61" s="50"/>
    </x:row>
    <x:row r="62">
      <x:c r="A62" s="50" t="n">
        <x:v>61</x:v>
      </x:c>
      <x:c r="B62" s="50" t="str">
        <x:v>7409</x:v>
      </x:c>
      <x:c r="C62" s="50" t="str">
        <x:v>7409.T</x:v>
      </x:c>
      <x:c r="D62" s="50" t="str">
        <x:v>AeroEdge Co.,Ltd</x:v>
      </x:c>
      <x:c r="E62" s="50" t="str">
        <x:v>Growth Market(Domestic)</x:v>
      </x:c>
      <x:c r="F62" s="50" t="str">
        <x:v>Transportation Equipment</x:v>
      </x:c>
      <x:c r="G62" s="51" t="n">
        <x:v>848.263</x:v>
      </x:c>
      <x:c r="H62" s="51" t="n">
        <x:v>1964.694</x:v>
      </x:c>
      <x:c r="I62" s="51" t="n">
        <x:v>2920.991</x:v>
      </x:c>
      <x:c r="J62" s="51" t="n">
        <x:v>3350.387</x:v>
      </x:c>
      <x:c r="K62" s="51" t="n">
        <x:v>3602.276</x:v>
      </x:c>
      <x:c r="L62" s="52" t="n">
        <x:f>IFERROR(H62/G62-1,"")</x:f>
        <x:v>1.3161378016016259</x:v>
      </x:c>
      <x:c r="M62" s="52" t="n">
        <x:f>IFERROR(I62/H62-1,"")</x:f>
        <x:v>0.486740937774534</x:v>
      </x:c>
      <x:c r="N62" s="52" t="n">
        <x:f>IFERROR(J62/I62-1,"")</x:f>
        <x:v>0.1470035340745659</x:v>
      </x:c>
      <x:c r="O62" s="52" t="n">
        <x:f>IFERROR(K62/J62-1,"")</x:f>
        <x:v>0.07518206105742409</x:v>
      </x:c>
      <x:c r="P62" s="52" t="n">
        <x:f>IFERROR((K62/G62)^(1/4)-1,"")</x:f>
        <x:v>0.4355278257737347</x:v>
      </x:c>
      <x:c r="Q62" s="51" t="n">
        <x:v>655.174</x:v>
      </x:c>
      <x:c r="R62" s="52" t="n">
        <x:f>IFERROR(Q62/K62,"")</x:f>
        <x:v>0.1818777905968338</x:v>
      </x:c>
      <x:c r="S62" s="53" t="n">
        <x:v>45112</x:v>
      </x:c>
      <x:c r="T62" s="50" t="str">
        <x:v>local_price_first_trade</x:v>
      </x:c>
      <x:c r="U62" s="50" t="str">
        <x:v>菊地歯車株式会社</x:v>
      </x:c>
      <x:c r="V62" s="54" t="n">
        <x:v>0.187</x:v>
      </x:c>
      <x:c r="W62" s="50" t="str">
        <x:v>森西 淳</x:v>
      </x:c>
      <x:c r="X62" s="50" t="b">
        <x:f>AND(COUNT(L62:O62)=4,L62&gt;='設定'!$B$6,M62&gt;='設定'!$B$6,N62&gt;='設定'!$B$6,O62&gt;='設定'!$B$6)</x:f>
        <x:v>0</x:v>
      </x:c>
      <x:c r="Y62" s="50" t="b">
        <x:f>AND(COUNT(G62:K62)=5,P62&gt;='設定'!$B$7)</x:f>
        <x:v>1</x:v>
      </x:c>
      <x:c r="Z62" s="50" t="b">
        <x:f>AND(ISNUMBER(R62),R62&gt;='設定'!$B$8)</x:f>
        <x:v>1</x:v>
      </x:c>
      <x:c r="AA62" s="50" t="b">
        <x:f>AND(ISNUMBER(S62),S62&gt;=DATE(YEAR('設定'!$B$10)-'設定'!$B$9,MONTH('設定'!$B$10),DAY('設定'!$B$10)))</x:f>
        <x:v>1</x:v>
      </x:c>
      <x:c r="AB62" s="55" t="b">
        <x:v>0</x:v>
      </x:c>
      <x:c r="AC62" s="55" t="b">
        <x:v>0</x:v>
      </x:c>
      <x:c r="AD62" s="50" t="n">
        <x:f>IF(X62,1,0)+IF(Z62,1,0)+IF(AA62,1,0)+IF(AB62,1,0)</x:f>
        <x:v>2</x:v>
      </x:c>
      <x:c r="AE62" s="50" t="n">
        <x:f>IF(Y62,1,0)+IF(Z62,1,0)+IF(AA62,1,0)+IF(AB62,1,0)</x:f>
        <x:v>3</x:v>
      </x:c>
      <x:c r="AF62" s="50" t="n">
        <x:f>IF(Y62,1,0)+IF(Z62,1,0)+IF(AA62,1,0)+IF(AC62,1,0)</x:f>
        <x:v>3</x:v>
      </x:c>
      <x:c r="AG62" s="53" t="n">
        <x:v>45112</x:v>
      </x:c>
      <x:c r="AH62" s="50" t="str">
        <x:v>S100WQWW</x:v>
      </x:c>
      <x:c r="AI62" s="50" t="str">
        <x:v>NetSalesSummaryOfBusinessResults</x:v>
      </x:c>
      <x:c r="AJ62" s="50" t="str">
        <x:v>OperatingIncome</x:v>
      </x:c>
      <x:c r="AK62" s="53" t="n">
        <x:v>45838</x:v>
      </x:c>
      <x:c r="AL62" s="50" t="str">
        <x:v>365/365/365/366/365</x:v>
      </x:c>
      <x:c r="AM62" s="51" t="n">
        <x:v>3843379</x:v>
      </x:c>
      <x:c r="AN62" s="51" t="n">
        <x:v>3020</x:v>
      </x:c>
      <x:c r="AO62" s="51" t="n">
        <x:f>IFERROR(AM62*AN62,"")</x:f>
        <x:v>11607004580</x:v>
      </x:c>
      <x:c r="AP62" s="56" t="n">
        <x:f>IFERROR(AO62/(K62*1000000),"")</x:f>
        <x:v>3.222130836171354</x:v>
      </x:c>
      <x:c r="AQ62" s="57" t="n">
        <x:v>624474100</x:v>
      </x:c>
      <x:c r="AR62" s="52" t="n">
        <x:v>0.696552719184611</x:v>
      </x:c>
      <x:c r="AS62" s="52" t="n">
        <x:v>-0.7651917314107439</x:v>
      </x:c>
      <x:c r="AT62" s="55" t="b">
        <x:v>1</x:v>
      </x:c>
      <x:c r="AU62" s="50"/>
      <x:c r="AV62" s="58" t="n">
        <x:v>0.3688596758575532</x:v>
      </x:c>
      <x:c r="AW62" s="50" t="n">
        <x:v>253</x:v>
      </x:c>
      <x:c r="AX62" s="50" t="str">
        <x:v>Core Moat</x:v>
      </x:c>
      <x:c r="AY62" s="50" t="str">
        <x:v>年率ボラティリティ60%以上 / ローカル5年最大下落率-60%以下</x:v>
      </x:c>
      <x:c r="AZ62" s="59" t="str">
        <x:v>2025-09-25 13:23</x:v>
      </x:c>
      <x:c r="BA62" s="53" t="n">
        <x:v>45108</x:v>
      </x:c>
      <x:c r="BB62" s="50"/>
      <x:c r="BC62" s="50"/>
      <x:c r="BD62" s="50"/>
    </x:row>
    <x:row r="63">
      <x:c r="A63" s="50" t="n">
        <x:v>62</x:v>
      </x:c>
      <x:c r="B63" s="50" t="str">
        <x:v>2767</x:v>
      </x:c>
      <x:c r="C63" s="50" t="str">
        <x:v>2767.T</x:v>
      </x:c>
      <x:c r="D63" s="50" t="str">
        <x:v>TSUBURAYA FIELDS HOLDINGS INC.</x:v>
      </x:c>
      <x:c r="E63" s="50" t="str">
        <x:v>Prime Market (Domestic)</x:v>
      </x:c>
      <x:c r="F63" s="50" t="str">
        <x:v>Wholesale Trade</x:v>
      </x:c>
      <x:c r="G63" s="51" t="n">
        <x:v>38796</x:v>
      </x:c>
      <x:c r="H63" s="51" t="n">
        <x:v>94900</x:v>
      </x:c>
      <x:c r="I63" s="51" t="n">
        <x:v>117125</x:v>
      </x:c>
      <x:c r="J63" s="51" t="n">
        <x:v>141923</x:v>
      </x:c>
      <x:c r="K63" s="51" t="n">
        <x:v>140581</x:v>
      </x:c>
      <x:c r="L63" s="52" t="n">
        <x:f>IFERROR(H63/G63-1,"")</x:f>
        <x:v>1.4461284668522527</x:v>
      </x:c>
      <x:c r="M63" s="52" t="n">
        <x:f>IFERROR(I63/H63-1,"")</x:f>
        <x:v>0.23419388830347732</x:v>
      </x:c>
      <x:c r="N63" s="52" t="n">
        <x:f>IFERROR(J63/I63-1,"")</x:f>
        <x:v>0.2117225186766276</x:v>
      </x:c>
      <x:c r="O63" s="52" t="n">
        <x:f>IFERROR(K63/J63-1,"")</x:f>
        <x:v>-0.009455831683377602</x:v>
      </x:c>
      <x:c r="P63" s="52" t="n">
        <x:f>IFERROR((K63/G63)^(1/4)-1,"")</x:f>
        <x:v>0.37970081045366255</x:v>
      </x:c>
      <x:c r="Q63" s="51" t="n">
        <x:v>15295</x:v>
      </x:c>
      <x:c r="R63" s="52" t="n">
        <x:f>IFERROR(Q63/K63,"")</x:f>
        <x:v>0.10879848628192999</x:v>
      </x:c>
      <x:c r="S63" s="53" t="n">
        <x:v>37681</x:v>
      </x:c>
      <x:c r="T63" s="50" t="str">
        <x:v>EDINET_company_history</x:v>
      </x:c>
      <x:c r="U63" s="50" t="str">
        <x:v>山 本 英 俊</x:v>
      </x:c>
      <x:c r="V63" s="54" t="n">
        <x:v>0.2451</x:v>
      </x:c>
      <x:c r="W63" s="50" t="str">
        <x:v>山 本 英 俊</x:v>
      </x:c>
      <x:c r="X63" s="50" t="b">
        <x:f>AND(COUNT(L63:O63)=4,L63&gt;='設定'!$B$6,M63&gt;='設定'!$B$6,N63&gt;='設定'!$B$6,O63&gt;='設定'!$B$6)</x:f>
        <x:v>0</x:v>
      </x:c>
      <x:c r="Y63" s="50" t="b">
        <x:f>AND(COUNT(G63:K63)=5,P63&gt;='設定'!$B$7)</x:f>
        <x:v>1</x:v>
      </x:c>
      <x:c r="Z63" s="50" t="b">
        <x:f>AND(ISNUMBER(R63),R63&gt;='設定'!$B$8)</x:f>
        <x:v>1</x:v>
      </x:c>
      <x:c r="AA63" s="50" t="b">
        <x:f>AND(ISNUMBER(S63),S63&gt;=DATE(YEAR('設定'!$B$10)-'設定'!$B$9,MONTH('設定'!$B$10),DAY('設定'!$B$10)))</x:f>
        <x:v>0</x:v>
      </x:c>
      <x:c r="AB63" s="55" t="b">
        <x:v>1</x:v>
      </x:c>
      <x:c r="AC63" s="55" t="b">
        <x:v>1</x:v>
      </x:c>
      <x:c r="AD63" s="50" t="n">
        <x:f>IF(X63,1,0)+IF(Z63,1,0)+IF(AA63,1,0)+IF(AB63,1,0)</x:f>
        <x:v>2</x:v>
      </x:c>
      <x:c r="AE63" s="50" t="n">
        <x:f>IF(Y63,1,0)+IF(Z63,1,0)+IF(AA63,1,0)+IF(AB63,1,0)</x:f>
        <x:v>3</x:v>
      </x:c>
      <x:c r="AF63" s="50" t="n">
        <x:f>IF(Y63,1,0)+IF(Z63,1,0)+IF(AA63,1,0)+IF(AC63,1,0)</x:f>
        <x:v>3</x:v>
      </x:c>
      <x:c r="AG63" s="53" t="n">
        <x:v>44348</x:v>
      </x:c>
      <x:c r="AH63" s="50" t="str">
        <x:v>S100VYA9</x:v>
      </x:c>
      <x:c r="AI63" s="50" t="str">
        <x:v>NetSalesSummaryOfBusinessResults</x:v>
      </x:c>
      <x:c r="AJ63" s="50" t="str">
        <x:v>OperatingIncome</x:v>
      </x:c>
      <x:c r="AK63" s="53" t="n">
        <x:v>45747</x:v>
      </x:c>
      <x:c r="AL63" s="50" t="str">
        <x:v>365/365/365/366/365</x:v>
      </x:c>
      <x:c r="AM63" s="51" t="n">
        <x:v>62216450</x:v>
      </x:c>
      <x:c r="AN63" s="51" t="n">
        <x:v>1383</x:v>
      </x:c>
      <x:c r="AO63" s="51" t="n">
        <x:f>IFERROR(AM63*AN63,"")</x:f>
        <x:v>86045350350</x:v>
      </x:c>
      <x:c r="AP63" s="56" t="n">
        <x:f>IFERROR(AO63/(K63*1000000),"")</x:f>
        <x:v>0.6120695566968509</x:v>
      </x:c>
      <x:c r="AQ63" s="57" t="n">
        <x:v>664230243.3333334</x:v>
      </x:c>
      <x:c r="AR63" s="52" t="n">
        <x:v>0.5653195049805154</x:v>
      </x:c>
      <x:c r="AS63" s="52" t="n">
        <x:v>-0.6733533069303445</x:v>
      </x:c>
      <x:c r="AT63" s="55" t="b">
        <x:v>1</x:v>
      </x:c>
      <x:c r="AU63" s="50"/>
      <x:c r="AV63" s="58" t="n">
        <x:v>-0.3274301018419391</x:v>
      </x:c>
      <x:c r="AW63" s="50" t="n">
        <x:v>3322</x:v>
      </x:c>
      <x:c r="AX63" s="50" t="str">
        <x:v>Transformation Moat</x:v>
      </x:c>
      <x:c r="AY63" s="50" t="str">
        <x:v>ローカル5年最大下落率-60%以下</x:v>
      </x:c>
      <x:c r="AZ63" s="59" t="str">
        <x:v>2025-06-17 15:30</x:v>
      </x:c>
      <x:c r="BA63" s="53" t="n">
        <x:v>37681</x:v>
      </x:c>
      <x:c r="BB63" s="50" t="str">
        <x:v>山 本 英 俊</x:v>
      </x:c>
      <x:c r="BC63" s="50"/>
      <x:c r="BD63" s="50" t="str">
        <x:v>TOPIX Small 1</x:v>
      </x:c>
    </x:row>
    <x:row r="64">
      <x:c r="A64" s="50" t="n">
        <x:v>63</x:v>
      </x:c>
      <x:c r="B64" s="50" t="str">
        <x:v>5834</x:v>
      </x:c>
      <x:c r="C64" s="50" t="str">
        <x:v>5834.T</x:v>
      </x:c>
      <x:c r="D64" s="50" t="str">
        <x:v>SBI Leasing Services Co.,Ltd.</x:v>
      </x:c>
      <x:c r="E64" s="50" t="str">
        <x:v>Growth Market(Domestic)</x:v>
      </x:c>
      <x:c r="F64" s="50" t="str">
        <x:v>Securities and Commodities Futures</x:v>
      </x:c>
      <x:c r="G64" s="51" t="n">
        <x:v>11998</x:v>
      </x:c>
      <x:c r="H64" s="51" t="n">
        <x:v>29556</x:v>
      </x:c>
      <x:c r="I64" s="51" t="n">
        <x:v>39572</x:v>
      </x:c>
      <x:c r="J64" s="51" t="n">
        <x:v>54146</x:v>
      </x:c>
      <x:c r="K64" s="51" t="n">
        <x:v>41916</x:v>
      </x:c>
      <x:c r="L64" s="52" t="n">
        <x:f>IFERROR(H64/G64-1,"")</x:f>
        <x:v>1.4634105684280714</x:v>
      </x:c>
      <x:c r="M64" s="52" t="n">
        <x:f>IFERROR(I64/H64-1,"")</x:f>
        <x:v>0.3388821220733522</x:v>
      </x:c>
      <x:c r="N64" s="52" t="n">
        <x:f>IFERROR(J64/I64-1,"")</x:f>
        <x:v>0.36829071060345697</x:v>
      </x:c>
      <x:c r="O64" s="52" t="n">
        <x:f>IFERROR(K64/J64-1,"")</x:f>
        <x:v>-0.2258707937797806</x:v>
      </x:c>
      <x:c r="P64" s="52" t="n">
        <x:f>IFERROR((K64/G64)^(1/4)-1,"")</x:f>
        <x:v>0.3671549635006095</x:v>
      </x:c>
      <x:c r="Q64" s="51" t="n">
        <x:v>6728</x:v>
      </x:c>
      <x:c r="R64" s="52" t="n">
        <x:f>IFERROR(Q64/K64,"")</x:f>
        <x:v>0.1605114991888539</x:v>
      </x:c>
      <x:c r="S64" s="53" t="n">
        <x:v>44853</x:v>
      </x:c>
      <x:c r="T64" s="50" t="str">
        <x:v>local_price_first_trade</x:v>
      </x:c>
      <x:c r="U64" s="50" t="str">
        <x:v>ＳＢＩノンバンクホールディングス株式会社</x:v>
      </x:c>
      <x:c r="V64" s="54" t="n">
        <x:v>0.6263</x:v>
      </x:c>
      <x:c r="W64" s="50" t="str">
        <x:v>佐藤 公平 / 階戸 雅博</x:v>
      </x:c>
      <x:c r="X64" s="50" t="b">
        <x:f>AND(COUNT(L64:O64)=4,L64&gt;='設定'!$B$6,M64&gt;='設定'!$B$6,N64&gt;='設定'!$B$6,O64&gt;='設定'!$B$6)</x:f>
        <x:v>0</x:v>
      </x:c>
      <x:c r="Y64" s="50" t="b">
        <x:f>AND(COUNT(G64:K64)=5,P64&gt;='設定'!$B$7)</x:f>
        <x:v>1</x:v>
      </x:c>
      <x:c r="Z64" s="50" t="b">
        <x:f>AND(ISNUMBER(R64),R64&gt;='設定'!$B$8)</x:f>
        <x:v>1</x:v>
      </x:c>
      <x:c r="AA64" s="50" t="b">
        <x:f>AND(ISNUMBER(S64),S64&gt;=DATE(YEAR('設定'!$B$10)-'設定'!$B$9,MONTH('設定'!$B$10),DAY('設定'!$B$10)))</x:f>
        <x:v>1</x:v>
      </x:c>
      <x:c r="AB64" s="55" t="b">
        <x:v>0</x:v>
      </x:c>
      <x:c r="AC64" s="55" t="b">
        <x:v>0</x:v>
      </x:c>
      <x:c r="AD64" s="50" t="n">
        <x:f>IF(X64,1,0)+IF(Z64,1,0)+IF(AA64,1,0)+IF(AB64,1,0)</x:f>
        <x:v>2</x:v>
      </x:c>
      <x:c r="AE64" s="50" t="n">
        <x:f>IF(Y64,1,0)+IF(Z64,1,0)+IF(AA64,1,0)+IF(AB64,1,0)</x:f>
        <x:v>3</x:v>
      </x:c>
      <x:c r="AF64" s="50" t="n">
        <x:f>IF(Y64,1,0)+IF(Z64,1,0)+IF(AA64,1,0)+IF(AC64,1,0)</x:f>
        <x:v>3</x:v>
      </x:c>
      <x:c r="AG64" s="53" t="n">
        <x:v>44853</x:v>
      </x:c>
      <x:c r="AH64" s="50" t="str">
        <x:v>S100W2X1</x:v>
      </x:c>
      <x:c r="AI64" s="50" t="str">
        <x:v>NetSalesSummaryOfBusinessResults</x:v>
      </x:c>
      <x:c r="AJ64" s="50" t="str">
        <x:v>OperatingIncome</x:v>
      </x:c>
      <x:c r="AK64" s="53" t="n">
        <x:v>45747</x:v>
      </x:c>
      <x:c r="AL64" s="50" t="str">
        <x:v>365/365/365/366/365</x:v>
      </x:c>
      <x:c r="AM64" s="51" t="n">
        <x:v>7878800</x:v>
      </x:c>
      <x:c r="AN64" s="51" t="n">
        <x:v>2209</x:v>
      </x:c>
      <x:c r="AO64" s="51" t="n">
        <x:f>IFERROR(AM64*AN64,"")</x:f>
        <x:v>17404269200</x:v>
      </x:c>
      <x:c r="AP64" s="56" t="n">
        <x:f>IFERROR(AO64/(K64*1000000),"")</x:f>
        <x:v>0.41521779749976145</x:v>
      </x:c>
      <x:c r="AQ64" s="57" t="n">
        <x:v>266699280</x:v>
      </x:c>
      <x:c r="AR64" s="52" t="n">
        <x:v>0.4767513824623403</x:v>
      </x:c>
      <x:c r="AS64" s="52" t="n">
        <x:v>-0.4658107637547003</x:v>
      </x:c>
      <x:c r="AT64" s="55" t="b">
        <x:v>1</x:v>
      </x:c>
      <x:c r="AU64" s="50"/>
      <x:c r="AV64" s="58" t="n">
        <x:v>-0.0871185528312504</x:v>
      </x:c>
      <x:c r="AW64" s="50" t="n">
        <x:v>2518</x:v>
      </x:c>
      <x:c r="AX64" s="50" t="str">
        <x:v>Transformation Moat</x:v>
      </x:c>
      <x:c r="AY64" s="50" t="str">
        <x:v>目立つ機械的警告なし（定性確認は別途必要）</x:v>
      </x:c>
      <x:c r="AZ64" s="59" t="str">
        <x:v>2025-06-24 10:30</x:v>
      </x:c>
      <x:c r="BA64" s="53" t="n">
        <x:v>44835</x:v>
      </x:c>
      <x:c r="BB64" s="50"/>
      <x:c r="BC64" s="50"/>
      <x:c r="BD64" s="50"/>
    </x:row>
    <x:row r="65">
      <x:c r="A65" s="50" t="n">
        <x:v>64</x:v>
      </x:c>
      <x:c r="B65" s="50" t="str">
        <x:v>9272</x:v>
      </x:c>
      <x:c r="C65" s="50" t="str">
        <x:v>9272.T</x:v>
      </x:c>
      <x:c r="D65" s="50" t="str">
        <x:v>Boutiques,Inc.</x:v>
      </x:c>
      <x:c r="E65" s="50" t="str">
        <x:v>Growth Market(Domestic)</x:v>
      </x:c>
      <x:c r="F65" s="50" t="str">
        <x:v>Services</x:v>
      </x:c>
      <x:c r="G65" s="51" t="n">
        <x:v>1277.809</x:v>
      </x:c>
      <x:c r="H65" s="51" t="n">
        <x:v>2091.05</x:v>
      </x:c>
      <x:c r="I65" s="51" t="n">
        <x:v>3047.241</x:v>
      </x:c>
      <x:c r="J65" s="51" t="n">
        <x:v>3640.999</x:v>
      </x:c>
      <x:c r="K65" s="51" t="n">
        <x:v>4341.769</x:v>
      </x:c>
      <x:c r="L65" s="52" t="n">
        <x:f>IFERROR(H65/G65-1,"")</x:f>
        <x:v>0.6364339271362154</x:v>
      </x:c>
      <x:c r="M65" s="52" t="n">
        <x:f>IFERROR(I65/H65-1,"")</x:f>
        <x:v>0.45727792257478295</x:v>
      </x:c>
      <x:c r="N65" s="52" t="n">
        <x:f>IFERROR(J65/I65-1,"")</x:f>
        <x:v>0.19485101440942798</x:v>
      </x:c>
      <x:c r="O65" s="52" t="n">
        <x:f>IFERROR(K65/J65-1,"")</x:f>
        <x:v>0.19246640825773387</x:v>
      </x:c>
      <x:c r="P65" s="52" t="n">
        <x:f>IFERROR((K65/G65)^(1/4)-1,"")</x:f>
        <x:v>0.3576886665575121</x:v>
      </x:c>
      <x:c r="Q65" s="51" t="n">
        <x:v>1370.801</x:v>
      </x:c>
      <x:c r="R65" s="52" t="n">
        <x:f>IFERROR(Q65/K65,"")</x:f>
        <x:v>0.3157240746801591</x:v>
      </x:c>
      <x:c r="S65" s="53" t="n">
        <x:v>43191</x:v>
      </x:c>
      <x:c r="T65" s="50" t="str">
        <x:v>EDINET_company_history</x:v>
      </x:c>
      <x:c r="U65" s="50" t="str">
        <x:v>新村 祐三</x:v>
      </x:c>
      <x:c r="V65" s="54" t="n">
        <x:v>0.4919</x:v>
      </x:c>
      <x:c r="W65" s="50" t="str">
        <x:v>新村 祐三</x:v>
      </x:c>
      <x:c r="X65" s="50" t="b">
        <x:f>AND(COUNT(L65:O65)=4,L65&gt;='設定'!$B$6,M65&gt;='設定'!$B$6,N65&gt;='設定'!$B$6,O65&gt;='設定'!$B$6)</x:f>
        <x:v>0</x:v>
      </x:c>
      <x:c r="Y65" s="50" t="b">
        <x:f>AND(COUNT(G65:K65)=5,P65&gt;='設定'!$B$7)</x:f>
        <x:v>1</x:v>
      </x:c>
      <x:c r="Z65" s="50" t="b">
        <x:f>AND(ISNUMBER(R65),R65&gt;='設定'!$B$8)</x:f>
        <x:v>1</x:v>
      </x:c>
      <x:c r="AA65" s="50" t="b">
        <x:f>AND(ISNUMBER(S65),S65&gt;=DATE(YEAR('設定'!$B$10)-'設定'!$B$9,MONTH('設定'!$B$10),DAY('設定'!$B$10)))</x:f>
        <x:v>0</x:v>
      </x:c>
      <x:c r="AB65" s="55" t="b">
        <x:v>1</x:v>
      </x:c>
      <x:c r="AC65" s="55" t="b">
        <x:v>1</x:v>
      </x:c>
      <x:c r="AD65" s="50" t="n">
        <x:f>IF(X65,1,0)+IF(Z65,1,0)+IF(AA65,1,0)+IF(AB65,1,0)</x:f>
        <x:v>2</x:v>
      </x:c>
      <x:c r="AE65" s="50" t="n">
        <x:f>IF(Y65,1,0)+IF(Z65,1,0)+IF(AA65,1,0)+IF(AB65,1,0)</x:f>
        <x:v>3</x:v>
      </x:c>
      <x:c r="AF65" s="50" t="n">
        <x:f>IF(Y65,1,0)+IF(Z65,1,0)+IF(AA65,1,0)+IF(AC65,1,0)</x:f>
        <x:v>3</x:v>
      </x:c>
      <x:c r="AG65" s="53" t="n">
        <x:v>44348</x:v>
      </x:c>
      <x:c r="AH65" s="50" t="str">
        <x:v>S100W4GN</x:v>
      </x:c>
      <x:c r="AI65" s="50" t="str">
        <x:v>NetSalesSummaryOfBusinessResults</x:v>
      </x:c>
      <x:c r="AJ65" s="50" t="str">
        <x:v>OperatingIncome</x:v>
      </x:c>
      <x:c r="AK65" s="53" t="n">
        <x:v>45747</x:v>
      </x:c>
      <x:c r="AL65" s="50" t="str">
        <x:v>365/365/365/366/365</x:v>
      </x:c>
      <x:c r="AM65" s="51" t="n">
        <x:v>9734900</x:v>
      </x:c>
      <x:c r="AN65" s="51" t="n">
        <x:v>1485</x:v>
      </x:c>
      <x:c r="AO65" s="51" t="n">
        <x:f>IFERROR(AM65*AN65,"")</x:f>
        <x:v>14456326500</x:v>
      </x:c>
      <x:c r="AP65" s="56" t="n">
        <x:f>IFERROR(AO65/(K65*1000000),"")</x:f>
        <x:v>3.329593651804138</x:v>
      </x:c>
      <x:c r="AQ65" s="57" t="n">
        <x:v>22806438.333333332</x:v>
      </x:c>
      <x:c r="AR65" s="52" t="n">
        <x:v>0.5699016810700694</x:v>
      </x:c>
      <x:c r="AS65" s="52" t="n">
        <x:v>-0.6830870279146142</x:v>
      </x:c>
      <x:c r="AT65" s="55" t="b">
        <x:v>1</x:v>
      </x:c>
      <x:c r="AU65" s="50"/>
      <x:c r="AV65" s="58" t="n">
        <x:v>0.0351596792144489</x:v>
      </x:c>
      <x:c r="AW65" s="50" t="n">
        <x:v>1614</x:v>
      </x:c>
      <x:c r="AX65" s="50" t="str">
        <x:v>Discovery</x:v>
      </x:c>
      <x:c r="AY65" s="50" t="str">
        <x:v>ローカル5年最大下落率-60%以下</x:v>
      </x:c>
      <x:c r="AZ65" s="59" t="str">
        <x:v>2025-06-25 09:39</x:v>
      </x:c>
      <x:c r="BA65" s="53" t="n">
        <x:v>43191</x:v>
      </x:c>
      <x:c r="BB65" s="50" t="str">
        <x:v>新村 祐三</x:v>
      </x:c>
      <x:c r="BC65" s="50"/>
      <x:c r="BD65" s="50"/>
    </x:row>
    <x:row r="66">
      <x:c r="A66" s="50" t="n">
        <x:v>65</x:v>
      </x:c>
      <x:c r="B66" s="50" t="str">
        <x:v>2970</x:v>
      </x:c>
      <x:c r="C66" s="50" t="str">
        <x:v>2970.T</x:v>
      </x:c>
      <x:c r="D66" s="50" t="str">
        <x:v>GLC GROUP,INC.</x:v>
      </x:c>
      <x:c r="E66" s="50" t="str">
        <x:v>Standard Market(Domestic)</x:v>
      </x:c>
      <x:c r="F66" s="50" t="str">
        <x:v>Real Estate</x:v>
      </x:c>
      <x:c r="G66" s="51" t="n">
        <x:v>7390</x:v>
      </x:c>
      <x:c r="H66" s="51" t="n">
        <x:v>8061</x:v>
      </x:c>
      <x:c r="I66" s="51" t="n">
        <x:v>11435</x:v>
      </x:c>
      <x:c r="J66" s="51" t="n">
        <x:v>17126</x:v>
      </x:c>
      <x:c r="K66" s="51" t="n">
        <x:v>24505</x:v>
      </x:c>
      <x:c r="L66" s="52" t="n">
        <x:f>IFERROR(H66/G66-1,"")</x:f>
        <x:v>0.09079837618403253</x:v>
      </x:c>
      <x:c r="M66" s="52" t="n">
        <x:f>IFERROR(I66/H66-1,"")</x:f>
        <x:v>0.41855849150229507</x:v>
      </x:c>
      <x:c r="N66" s="52" t="n">
        <x:f>IFERROR(J66/I66-1,"")</x:f>
        <x:v>0.49768255356362046</x:v>
      </x:c>
      <x:c r="O66" s="52" t="n">
        <x:f>IFERROR(K66/J66-1,"")</x:f>
        <x:v>0.43086535092841305</x:v>
      </x:c>
      <x:c r="P66" s="52" t="n">
        <x:f>IFERROR((K66/G66)^(1/4)-1,"")</x:f>
        <x:v>0.349436854829166</x:v>
      </x:c>
      <x:c r="Q66" s="51" t="n">
        <x:v>2573</x:v>
      </x:c>
      <x:c r="R66" s="52" t="n">
        <x:f>IFERROR(Q66/K66,"")</x:f>
        <x:v>0.1049989798000408</x:v>
      </x:c>
      <x:c r="S66" s="53" t="n">
        <x:v>43435</x:v>
      </x:c>
      <x:c r="T66" s="50" t="str">
        <x:v>EDINET_company_history</x:v>
      </x:c>
      <x:c r="U66" s="50" t="str">
        <x:v>髙村 隼人</x:v>
      </x:c>
      <x:c r="V66" s="54" t="n">
        <x:v>0.6361</x:v>
      </x:c>
      <x:c r="W66" s="50" t="str">
        <x:v>髙村 隼人</x:v>
      </x:c>
      <x:c r="X66" s="50" t="b">
        <x:f>AND(COUNT(L66:O66)=4,L66&gt;='設定'!$B$6,M66&gt;='設定'!$B$6,N66&gt;='設定'!$B$6,O66&gt;='設定'!$B$6)</x:f>
        <x:v>0</x:v>
      </x:c>
      <x:c r="Y66" s="50" t="b">
        <x:f>AND(COUNT(G66:K66)=5,P66&gt;='設定'!$B$7)</x:f>
        <x:v>1</x:v>
      </x:c>
      <x:c r="Z66" s="50" t="b">
        <x:f>AND(ISNUMBER(R66),R66&gt;='設定'!$B$8)</x:f>
        <x:v>1</x:v>
      </x:c>
      <x:c r="AA66" s="50" t="b">
        <x:f>AND(ISNUMBER(S66),S66&gt;=DATE(YEAR('設定'!$B$10)-'設定'!$B$9,MONTH('設定'!$B$10),DAY('設定'!$B$10)))</x:f>
        <x:v>0</x:v>
      </x:c>
      <x:c r="AB66" s="55" t="b">
        <x:v>1</x:v>
      </x:c>
      <x:c r="AC66" s="55" t="b">
        <x:v>1</x:v>
      </x:c>
      <x:c r="AD66" s="50" t="n">
        <x:f>IF(X66,1,0)+IF(Z66,1,0)+IF(AA66,1,0)+IF(AB66,1,0)</x:f>
        <x:v>2</x:v>
      </x:c>
      <x:c r="AE66" s="50" t="n">
        <x:f>IF(Y66,1,0)+IF(Z66,1,0)+IF(AA66,1,0)+IF(AB66,1,0)</x:f>
        <x:v>3</x:v>
      </x:c>
      <x:c r="AF66" s="50" t="n">
        <x:f>IF(Y66,1,0)+IF(Z66,1,0)+IF(AA66,1,0)+IF(AC66,1,0)</x:f>
        <x:v>3</x:v>
      </x:c>
      <x:c r="AG66" s="53" t="n">
        <x:v>44348</x:v>
      </x:c>
      <x:c r="AH66" s="50" t="str">
        <x:v>S100XTGG</x:v>
      </x:c>
      <x:c r="AI66" s="50" t="str">
        <x:v>NetSalesSummaryOfBusinessResults</x:v>
      </x:c>
      <x:c r="AJ66" s="50" t="str">
        <x:v>OperatingIncome</x:v>
      </x:c>
      <x:c r="AK66" s="53" t="n">
        <x:v>46022</x:v>
      </x:c>
      <x:c r="AL66" s="50" t="str">
        <x:v>365/365/365/366/365</x:v>
      </x:c>
      <x:c r="AM66" s="51" t="n">
        <x:v>16580100</x:v>
      </x:c>
      <x:c r="AN66" s="51" t="n">
        <x:v>1124</x:v>
      </x:c>
      <x:c r="AO66" s="51" t="n">
        <x:f>IFERROR(AM66*AN66,"")</x:f>
        <x:v>18636032400</x:v>
      </x:c>
      <x:c r="AP66" s="56" t="n">
        <x:f>IFERROR(AO66/(K66*1000000),"")</x:f>
        <x:v>0.7604991797592328</x:v>
      </x:c>
      <x:c r="AQ66" s="57" t="n">
        <x:v>37476971.666666664</x:v>
      </x:c>
      <x:c r="AR66" s="52" t="n">
        <x:v>0.6234269092006742</x:v>
      </x:c>
      <x:c r="AS66" s="52" t="n">
        <x:v>-0.5950590762620838</x:v>
      </x:c>
      <x:c r="AT66" s="55" t="b">
        <x:v>0</x:v>
      </x:c>
      <x:c r="AU66" s="50" t="str">
        <x:v>repeated_negative_operating_cf</x:v>
      </x:c>
      <x:c r="AV66" s="58" t="n">
        <x:v>-0.1803818564039325</x:v>
      </x:c>
      <x:c r="AW66" s="50" t="n">
        <x:v>2954</x:v>
      </x:c>
      <x:c r="AX66" s="50" t="str">
        <x:v>Transformation Moat</x:v>
      </x:c>
      <x:c r="AY66" s="50" t="str">
        <x:v>既存適格性フィルター不通過: repeated_negative_operating_cf / 年率ボラティリティ60%以上</x:v>
      </x:c>
      <x:c r="AZ66" s="59" t="str">
        <x:v>2026-03-25 15:30</x:v>
      </x:c>
      <x:c r="BA66" s="53" t="n">
        <x:v>43435</x:v>
      </x:c>
      <x:c r="BB66" s="50" t="str">
        <x:v>髙村 隼人</x:v>
      </x:c>
      <x:c r="BC66" s="50"/>
      <x:c r="BD66" s="50"/>
    </x:row>
    <x:row r="67">
      <x:c r="A67" s="50" t="n">
        <x:v>66</x:v>
      </x:c>
      <x:c r="B67" s="50" t="str">
        <x:v>9219</x:v>
      </x:c>
      <x:c r="C67" s="50" t="str">
        <x:v>9219.T</x:v>
      </x:c>
      <x:c r="D67" s="50" t="str">
        <x:v>GiXo Ltd.</x:v>
      </x:c>
      <x:c r="E67" s="50" t="str">
        <x:v>Growth Market(Domestic)</x:v>
      </x:c>
      <x:c r="F67" s="50" t="str">
        <x:v>Services</x:v>
      </x:c>
      <x:c r="G67" s="51" t="n">
        <x:v>722.275</x:v>
      </x:c>
      <x:c r="H67" s="51" t="n">
        <x:v>1057.232</x:v>
      </x:c>
      <x:c r="I67" s="51" t="n">
        <x:v>1686.061</x:v>
      </x:c>
      <x:c r="J67" s="51" t="n">
        <x:v>2054.186</x:v>
      </x:c>
      <x:c r="K67" s="51" t="n">
        <x:v>2308.05</x:v>
      </x:c>
      <x:c r="L67" s="52" t="n">
        <x:f>IFERROR(H67/G67-1,"")</x:f>
        <x:v>0.46375272576234816</x:v>
      </x:c>
      <x:c r="M67" s="52" t="n">
        <x:f>IFERROR(I67/H67-1,"")</x:f>
        <x:v>0.5947880881395946</x:v>
      </x:c>
      <x:c r="N67" s="52" t="n">
        <x:f>IFERROR(J67/I67-1,"")</x:f>
        <x:v>0.21833433072706154</x:v>
      </x:c>
      <x:c r="O67" s="52" t="n">
        <x:f>IFERROR(K67/J67-1,"")</x:f>
        <x:v>0.12358374558097474</x:v>
      </x:c>
      <x:c r="P67" s="52" t="n">
        <x:f>IFERROR((K67/G67)^(1/4)-1,"")</x:f>
        <x:v>0.33701308457831813</x:v>
      </x:c>
      <x:c r="Q67" s="51" t="n">
        <x:v>-89.569</x:v>
      </x:c>
      <x:c r="R67" s="52" t="n">
        <x:f>IFERROR(Q67/K67,"")</x:f>
        <x:v>-0.03880721821451008</x:v>
      </x:c>
      <x:c r="S67" s="53" t="n">
        <x:v>44650</x:v>
      </x:c>
      <x:c r="T67" s="50" t="str">
        <x:v>local_price_first_trade</x:v>
      </x:c>
      <x:c r="U67" s="50" t="str">
        <x:v>網野知博</x:v>
      </x:c>
      <x:c r="V67" s="54" t="n">
        <x:v>0.3552</x:v>
      </x:c>
      <x:c r="W67" s="50" t="str">
        <x:v>網野 知博 / 花谷 慎太郎</x:v>
      </x:c>
      <x:c r="X67" s="50" t="b">
        <x:f>AND(COUNT(L67:O67)=4,L67&gt;='設定'!$B$6,M67&gt;='設定'!$B$6,N67&gt;='設定'!$B$6,O67&gt;='設定'!$B$6)</x:f>
        <x:v>0</x:v>
      </x:c>
      <x:c r="Y67" s="50" t="b">
        <x:f>AND(COUNT(G67:K67)=5,P67&gt;='設定'!$B$7)</x:f>
        <x:v>1</x:v>
      </x:c>
      <x:c r="Z67" s="50" t="b">
        <x:f>AND(ISNUMBER(R67),R67&gt;='設定'!$B$8)</x:f>
        <x:v>0</x:v>
      </x:c>
      <x:c r="AA67" s="50" t="b">
        <x:f>AND(ISNUMBER(S67),S67&gt;=DATE(YEAR('設定'!$B$10)-'設定'!$B$9,MONTH('設定'!$B$10),DAY('設定'!$B$10)))</x:f>
        <x:v>1</x:v>
      </x:c>
      <x:c r="AB67" s="55" t="b">
        <x:v>1</x:v>
      </x:c>
      <x:c r="AC67" s="55" t="b">
        <x:v>1</x:v>
      </x:c>
      <x:c r="AD67" s="50" t="n">
        <x:f>IF(X67,1,0)+IF(Z67,1,0)+IF(AA67,1,0)+IF(AB67,1,0)</x:f>
        <x:v>2</x:v>
      </x:c>
      <x:c r="AE67" s="50" t="n">
        <x:f>IF(Y67,1,0)+IF(Z67,1,0)+IF(AA67,1,0)+IF(AB67,1,0)</x:f>
        <x:v>3</x:v>
      </x:c>
      <x:c r="AF67" s="50" t="n">
        <x:f>IF(Y67,1,0)+IF(Z67,1,0)+IF(AA67,1,0)+IF(AC67,1,0)</x:f>
        <x:v>3</x:v>
      </x:c>
      <x:c r="AG67" s="53" t="n">
        <x:v>44650</x:v>
      </x:c>
      <x:c r="AH67" s="50" t="str">
        <x:v>S100WQMM</x:v>
      </x:c>
      <x:c r="AI67" s="50" t="str">
        <x:v>NetSalesSummaryOfBusinessResults</x:v>
      </x:c>
      <x:c r="AJ67" s="50" t="str">
        <x:v>OperatingIncome</x:v>
      </x:c>
      <x:c r="AK67" s="53" t="n">
        <x:v>45838</x:v>
      </x:c>
      <x:c r="AL67" s="50" t="str">
        <x:v>365/365/365/366/365</x:v>
      </x:c>
      <x:c r="AM67" s="51" t="n">
        <x:v>5584731</x:v>
      </x:c>
      <x:c r="AN67" s="51" t="n">
        <x:v>913</x:v>
      </x:c>
      <x:c r="AO67" s="51" t="n">
        <x:f>IFERROR(AM67*AN67,"")</x:f>
        <x:v>5098859403</x:v>
      </x:c>
      <x:c r="AP67" s="56" t="n">
        <x:f>IFERROR(AO67/(K67*1000000),"")</x:f>
        <x:v>2.2091633209852475</x:v>
      </x:c>
      <x:c r="AQ67" s="57" t="n">
        <x:v>6850618.333333333</x:v>
      </x:c>
      <x:c r="AR67" s="52" t="n">
        <x:v>0.5813317550339095</x:v>
      </x:c>
      <x:c r="AS67" s="52" t="n">
        <x:v>-0.7413452799893272</x:v>
      </x:c>
      <x:c r="AT67" s="55" t="b">
        <x:v>0</x:v>
      </x:c>
      <x:c r="AU67" s="50" t="str">
        <x:v>low_liquidity</x:v>
      </x:c>
      <x:c r="AV67" s="58" t="n">
        <x:v>-0.3526936630282553</x:v>
      </x:c>
      <x:c r="AW67" s="50" t="n">
        <x:v>3369</x:v>
      </x:c>
      <x:c r="AX67" s="50" t="str">
        <x:v>Future Moat</x:v>
      </x:c>
      <x:c r="AY67" s="50" t="str">
        <x:v>既存適格性フィルター不通過: low_liquidity / 60日平均売買代金2,000万円未満 / ローカル5年最大下落率-60%以下</x:v>
      </x:c>
      <x:c r="AZ67" s="59" t="str">
        <x:v>2025-09-24 16:00</x:v>
      </x:c>
      <x:c r="BA67" s="53" t="n">
        <x:v>44621</x:v>
      </x:c>
      <x:c r="BB67" s="50" t="str">
        <x:v>網野 知博</x:v>
      </x:c>
      <x:c r="BC67" s="50"/>
      <x:c r="BD67" s="50"/>
    </x:row>
    <x:row r="68">
      <x:c r="A68" s="50" t="n">
        <x:v>67</x:v>
      </x:c>
      <x:c r="B68" s="50" t="str">
        <x:v>4414</x:v>
      </x:c>
      <x:c r="C68" s="50" t="str">
        <x:v>4414.T</x:v>
      </x:c>
      <x:c r="D68" s="50" t="str">
        <x:v>FLECT Co.,Ltd.</x:v>
      </x:c>
      <x:c r="E68" s="50" t="str">
        <x:v>Growth Market(Domestic)</x:v>
      </x:c>
      <x:c r="F68" s="50" t="str">
        <x:v>Information &amp; Communication</x:v>
      </x:c>
      <x:c r="G68" s="51" t="n">
        <x:v>2559.616</x:v>
      </x:c>
      <x:c r="H68" s="51" t="n">
        <x:v>3642.443</x:v>
      </x:c>
      <x:c r="I68" s="51" t="n">
        <x:v>5305.839</x:v>
      </x:c>
      <x:c r="J68" s="51" t="n">
        <x:v>6928.611</x:v>
      </x:c>
      <x:c r="K68" s="51" t="n">
        <x:v>7949.168</x:v>
      </x:c>
      <x:c r="L68" s="52" t="n">
        <x:f>IFERROR(H68/G68-1,"")</x:f>
        <x:v>0.42304275328799323</x:v>
      </x:c>
      <x:c r="M68" s="52" t="n">
        <x:f>IFERROR(I68/H68-1,"")</x:f>
        <x:v>0.45667042696344184</x:v>
      </x:c>
      <x:c r="N68" s="52" t="n">
        <x:f>IFERROR(J68/I68-1,"")</x:f>
        <x:v>0.3058464457741745</x:v>
      </x:c>
      <x:c r="O68" s="52" t="n">
        <x:f>IFERROR(K68/J68-1,"")</x:f>
        <x:v>0.1472960453401122</x:v>
      </x:c>
      <x:c r="P68" s="52" t="n">
        <x:f>IFERROR((K68/G68)^(1/4)-1,"")</x:f>
        <x:v>0.3275066791091681</x:v>
      </x:c>
      <x:c r="Q68" s="51" t="n">
        <x:v>1085.31</x:v>
      </x:c>
      <x:c r="R68" s="52" t="n">
        <x:f>IFERROR(Q68/K68,"")</x:f>
        <x:v>0.13653126968759496</x:v>
      </x:c>
      <x:c r="S68" s="53" t="n">
        <x:v>44540</x:v>
      </x:c>
      <x:c r="T68" s="50" t="str">
        <x:v>local_price_first_trade</x:v>
      </x:c>
      <x:c r="U68" s="50" t="str">
        <x:v>合同会社クロ</x:v>
      </x:c>
      <x:c r="V68" s="54" t="n">
        <x:v>0.592</x:v>
      </x:c>
      <x:c r="W68" s="50" t="str">
        <x:v>黒川 幸治</x:v>
      </x:c>
      <x:c r="X68" s="50" t="b">
        <x:f>AND(COUNT(L68:O68)=4,L68&gt;='設定'!$B$6,M68&gt;='設定'!$B$6,N68&gt;='設定'!$B$6,O68&gt;='設定'!$B$6)</x:f>
        <x:v>0</x:v>
      </x:c>
      <x:c r="Y68" s="50" t="b">
        <x:f>AND(COUNT(G68:K68)=5,P68&gt;='設定'!$B$7)</x:f>
        <x:v>1</x:v>
      </x:c>
      <x:c r="Z68" s="50" t="b">
        <x:f>AND(ISNUMBER(R68),R68&gt;='設定'!$B$8)</x:f>
        <x:v>1</x:v>
      </x:c>
      <x:c r="AA68" s="50" t="b">
        <x:f>AND(ISNUMBER(S68),S68&gt;=DATE(YEAR('設定'!$B$10)-'設定'!$B$9,MONTH('設定'!$B$10),DAY('設定'!$B$10)))</x:f>
        <x:v>1</x:v>
      </x:c>
      <x:c r="AB68" s="55" t="b">
        <x:v>0</x:v>
      </x:c>
      <x:c r="AC68" s="55" t="b">
        <x:v>0</x:v>
      </x:c>
      <x:c r="AD68" s="50" t="n">
        <x:f>IF(X68,1,0)+IF(Z68,1,0)+IF(AA68,1,0)+IF(AB68,1,0)</x:f>
        <x:v>2</x:v>
      </x:c>
      <x:c r="AE68" s="50" t="n">
        <x:f>IF(Y68,1,0)+IF(Z68,1,0)+IF(AA68,1,0)+IF(AB68,1,0)</x:f>
        <x:v>3</x:v>
      </x:c>
      <x:c r="AF68" s="50" t="n">
        <x:f>IF(Y68,1,0)+IF(Z68,1,0)+IF(AA68,1,0)+IF(AC68,1,0)</x:f>
        <x:v>3</x:v>
      </x:c>
      <x:c r="AG68" s="53" t="n">
        <x:v>44540</x:v>
      </x:c>
      <x:c r="AH68" s="50" t="str">
        <x:v>S100W10D</x:v>
      </x:c>
      <x:c r="AI68" s="50" t="str">
        <x:v>NetSalesSummaryOfBusinessResults</x:v>
      </x:c>
      <x:c r="AJ68" s="50" t="str">
        <x:v>OperatingIncome</x:v>
      </x:c>
      <x:c r="AK68" s="53" t="n">
        <x:v>45747</x:v>
      </x:c>
      <x:c r="AL68" s="50" t="str">
        <x:v>365/365/365/366/365</x:v>
      </x:c>
      <x:c r="AM68" s="51" t="n">
        <x:v>6188560</x:v>
      </x:c>
      <x:c r="AN68" s="51" t="n">
        <x:v>1071</x:v>
      </x:c>
      <x:c r="AO68" s="51" t="n">
        <x:f>IFERROR(AM68*AN68,"")</x:f>
        <x:v>6627947760</x:v>
      </x:c>
      <x:c r="AP68" s="56" t="n">
        <x:f>IFERROR(AO68/(K68*1000000),"")</x:f>
        <x:v>0.8337913804312602</x:v>
      </x:c>
      <x:c r="AQ68" s="57" t="n">
        <x:v>43919143.333333336</x:v>
      </x:c>
      <x:c r="AR68" s="52" t="n">
        <x:v>0.6478215280837268</x:v>
      </x:c>
      <x:c r="AS68" s="52" t="n">
        <x:v>-0.7905249679897567</x:v>
      </x:c>
      <x:c r="AT68" s="55" t="b">
        <x:v>1</x:v>
      </x:c>
      <x:c r="AU68" s="50"/>
      <x:c r="AV68" s="58" t="n">
        <x:v>-0.17394035122537</x:v>
      </x:c>
      <x:c r="AW68" s="50" t="n">
        <x:v>2938</x:v>
      </x:c>
      <x:c r="AX68" s="50" t="str">
        <x:v>Transformation Moat</x:v>
      </x:c>
      <x:c r="AY68" s="50" t="str">
        <x:v>年率ボラティリティ60%以上 / ローカル5年最大下落率-60%以下</x:v>
      </x:c>
      <x:c r="AZ68" s="59" t="str">
        <x:v>2025-06-20 11:23</x:v>
      </x:c>
      <x:c r="BA68" s="53" t="n">
        <x:v>44287</x:v>
      </x:c>
      <x:c r="BB68" s="50"/>
      <x:c r="BC68" s="50"/>
      <x:c r="BD68" s="50"/>
    </x:row>
    <x:row r="69">
      <x:c r="A69" s="50" t="n">
        <x:v>68</x:v>
      </x:c>
      <x:c r="B69" s="50" t="str">
        <x:v>9271</x:v>
      </x:c>
      <x:c r="C69" s="50" t="str">
        <x:v>9271.T</x:v>
      </x:c>
      <x:c r="D69" s="50" t="str">
        <x:v>Wagokoro co.,ltd.</x:v>
      </x:c>
      <x:c r="E69" s="50" t="str">
        <x:v>Growth Market(Domestic)</x:v>
      </x:c>
      <x:c r="F69" s="50" t="str">
        <x:v>Retail Trade</x:v>
      </x:c>
      <x:c r="G69" s="51" t="n">
        <x:v>902.142</x:v>
      </x:c>
      <x:c r="H69" s="51" t="n">
        <x:v>996.843</x:v>
      </x:c>
      <x:c r="I69" s="51" t="n">
        <x:v>1330.928</x:v>
      </x:c>
      <x:c r="J69" s="51" t="n">
        <x:v>2094.946</x:v>
      </x:c>
      <x:c r="K69" s="51" t="n">
        <x:v>2783.84</x:v>
      </x:c>
      <x:c r="L69" s="52" t="n">
        <x:f>IFERROR(H69/G69-1,"")</x:f>
        <x:v>0.10497349641187292</x:v>
      </x:c>
      <x:c r="M69" s="52" t="n">
        <x:f>IFERROR(I69/H69-1,"")</x:f>
        <x:v>0.33514304659811045</x:v>
      </x:c>
      <x:c r="N69" s="52" t="n">
        <x:f>IFERROR(J69/I69-1,"")</x:f>
        <x:v>0.5740490845485253</x:v>
      </x:c>
      <x:c r="O69" s="52" t="n">
        <x:f>IFERROR(K69/J69-1,"")</x:f>
        <x:v>0.3288361609320718</x:v>
      </x:c>
      <x:c r="P69" s="52" t="n">
        <x:f>IFERROR((K69/G69)^(1/4)-1,"")</x:f>
        <x:v>0.3253858879582807</x:v>
      </x:c>
      <x:c r="Q69" s="51" t="n">
        <x:v>567.712</x:v>
      </x:c>
      <x:c r="R69" s="52" t="n">
        <x:f>IFERROR(Q69/K69,"")</x:f>
        <x:v>0.20393126041726534</x:v>
      </x:c>
      <x:c r="S69" s="53" t="n">
        <x:v>43160</x:v>
      </x:c>
      <x:c r="T69" s="50" t="str">
        <x:v>EDINET_company_history</x:v>
      </x:c>
      <x:c r="U69" s="50" t="str">
        <x:v>森 智宏</x:v>
      </x:c>
      <x:c r="V69" s="54" t="n">
        <x:v>0.2523</x:v>
      </x:c>
      <x:c r="W69" s="50" t="str">
        <x:v>森 智宏</x:v>
      </x:c>
      <x:c r="X69" s="50" t="b">
        <x:f>AND(COUNT(L69:O69)=4,L69&gt;='設定'!$B$6,M69&gt;='設定'!$B$6,N69&gt;='設定'!$B$6,O69&gt;='設定'!$B$6)</x:f>
        <x:v>0</x:v>
      </x:c>
      <x:c r="Y69" s="50" t="b">
        <x:f>AND(COUNT(G69:K69)=5,P69&gt;='設定'!$B$7)</x:f>
        <x:v>1</x:v>
      </x:c>
      <x:c r="Z69" s="50" t="b">
        <x:f>AND(ISNUMBER(R69),R69&gt;='設定'!$B$8)</x:f>
        <x:v>1</x:v>
      </x:c>
      <x:c r="AA69" s="50" t="b">
        <x:f>AND(ISNUMBER(S69),S69&gt;=DATE(YEAR('設定'!$B$10)-'設定'!$B$9,MONTH('設定'!$B$10),DAY('設定'!$B$10)))</x:f>
        <x:v>0</x:v>
      </x:c>
      <x:c r="AB69" s="55" t="b">
        <x:v>1</x:v>
      </x:c>
      <x:c r="AC69" s="55" t="b">
        <x:v>1</x:v>
      </x:c>
      <x:c r="AD69" s="50" t="n">
        <x:f>IF(X69,1,0)+IF(Z69,1,0)+IF(AA69,1,0)+IF(AB69,1,0)</x:f>
        <x:v>2</x:v>
      </x:c>
      <x:c r="AE69" s="50" t="n">
        <x:f>IF(Y69,1,0)+IF(Z69,1,0)+IF(AA69,1,0)+IF(AB69,1,0)</x:f>
        <x:v>3</x:v>
      </x:c>
      <x:c r="AF69" s="50" t="n">
        <x:f>IF(Y69,1,0)+IF(Z69,1,0)+IF(AA69,1,0)+IF(AC69,1,0)</x:f>
        <x:v>3</x:v>
      </x:c>
      <x:c r="AG69" s="53" t="n">
        <x:v>44348</x:v>
      </x:c>
      <x:c r="AH69" s="50" t="str">
        <x:v>S100XUPT</x:v>
      </x:c>
      <x:c r="AI69" s="50" t="str">
        <x:v>NetSalesSummaryOfBusinessResults</x:v>
      </x:c>
      <x:c r="AJ69" s="50" t="str">
        <x:v>OperatingIncome</x:v>
      </x:c>
      <x:c r="AK69" s="53" t="n">
        <x:v>46022</x:v>
      </x:c>
      <x:c r="AL69" s="50" t="str">
        <x:v>365/365/365/366/365</x:v>
      </x:c>
      <x:c r="AM69" s="51" t="n">
        <x:v>6511724</x:v>
      </x:c>
      <x:c r="AN69" s="51" t="n">
        <x:v>989</x:v>
      </x:c>
      <x:c r="AO69" s="51" t="n">
        <x:f>IFERROR(AM69*AN69,"")</x:f>
        <x:v>6440095036</x:v>
      </x:c>
      <x:c r="AP69" s="56" t="n">
        <x:f>IFERROR(AO69/(K69*1000000),"")</x:f>
        <x:v>2.3133854804873843</x:v>
      </x:c>
      <x:c r="AQ69" s="57" t="n">
        <x:v>42599123.333333336</x:v>
      </x:c>
      <x:c r="AR69" s="52" t="n">
        <x:v>0.6373228737382395</x:v>
      </x:c>
      <x:c r="AS69" s="52" t="n">
        <x:v>-0.5676077265973254</x:v>
      </x:c>
      <x:c r="AT69" s="55" t="b">
        <x:v>1</x:v>
      </x:c>
      <x:c r="AU69" s="50"/>
      <x:c r="AV69" s="58" t="n">
        <x:v>0.0836625201930918</x:v>
      </x:c>
      <x:c r="AW69" s="50" t="n">
        <x:v>1330</x:v>
      </x:c>
      <x:c r="AX69" s="50" t="str">
        <x:v>Discovery</x:v>
      </x:c>
      <x:c r="AY69" s="50" t="str">
        <x:v>年率ボラティリティ60%以上</x:v>
      </x:c>
      <x:c r="AZ69" s="59" t="str">
        <x:v>2026-03-27 15:39</x:v>
      </x:c>
      <x:c r="BA69" s="53" t="n">
        <x:v>43160</x:v>
      </x:c>
      <x:c r="BB69" s="50" t="str">
        <x:v>森 智宏</x:v>
      </x:c>
      <x:c r="BC69" s="50"/>
      <x:c r="BD69" s="50"/>
    </x:row>
    <x:row r="70">
      <x:c r="A70" s="50" t="n">
        <x:v>69</x:v>
      </x:c>
      <x:c r="B70" s="50" t="str">
        <x:v>5027</x:v>
      </x:c>
      <x:c r="C70" s="50" t="str">
        <x:v>5027.T</x:v>
      </x:c>
      <x:c r="D70" s="50" t="str">
        <x:v>AnyMind Group Inc.</x:v>
      </x:c>
      <x:c r="E70" s="50" t="str">
        <x:v>Growth Market(Domestic)</x:v>
      </x:c>
      <x:c r="F70" s="50" t="str">
        <x:v>Information &amp; Communication</x:v>
      </x:c>
      <x:c r="G70" s="51" t="n">
        <x:v>19252</x:v>
      </x:c>
      <x:c r="H70" s="51" t="n">
        <x:v>24790</x:v>
      </x:c>
      <x:c r="I70" s="51" t="n">
        <x:v>33460</x:v>
      </x:c>
      <x:c r="J70" s="51" t="n">
        <x:v>50713</x:v>
      </x:c>
      <x:c r="K70" s="51" t="n">
        <x:v>57300</x:v>
      </x:c>
      <x:c r="L70" s="52" t="n">
        <x:f>IFERROR(H70/G70-1,"")</x:f>
        <x:v>0.2876584250986911</x:v>
      </x:c>
      <x:c r="M70" s="52" t="n">
        <x:f>IFERROR(I70/H70-1,"")</x:f>
        <x:v>0.3497377974989915</x:v>
      </x:c>
      <x:c r="N70" s="52" t="n">
        <x:f>IFERROR(J70/I70-1,"")</x:f>
        <x:v>0.5156306037059175</x:v>
      </x:c>
      <x:c r="O70" s="52" t="n">
        <x:f>IFERROR(K70/J70-1,"")</x:f>
        <x:v>0.12988779997239375</x:v>
      </x:c>
      <x:c r="P70" s="52" t="n">
        <x:f>IFERROR((K70/G70)^(1/4)-1,"")</x:f>
        <x:v>0.3134685918669764</x:v>
      </x:c>
      <x:c r="Q70" s="51" t="n">
        <x:v>1798</x:v>
      </x:c>
      <x:c r="R70" s="52" t="n">
        <x:f>IFERROR(Q70/K70,"")</x:f>
        <x:v>0.03137870855148342</x:v>
      </x:c>
      <x:c r="S70" s="53" t="n">
        <x:v>45014</x:v>
      </x:c>
      <x:c r="T70" s="50" t="str">
        <x:v>local_price_first_trade</x:v>
      </x:c>
      <x:c r="U70" s="50" t="str">
        <x:v>十 河 宏 輔</x:v>
      </x:c>
      <x:c r="V70" s="54" t="n">
        <x:v>0.3769</x:v>
      </x:c>
      <x:c r="W70" s="50" t="str">
        <x:v>十河 宏輔</x:v>
      </x:c>
      <x:c r="X70" s="50" t="b">
        <x:f>AND(COUNT(L70:O70)=4,L70&gt;='設定'!$B$6,M70&gt;='設定'!$B$6,N70&gt;='設定'!$B$6,O70&gt;='設定'!$B$6)</x:f>
        <x:v>0</x:v>
      </x:c>
      <x:c r="Y70" s="50" t="b">
        <x:f>AND(COUNT(G70:K70)=5,P70&gt;='設定'!$B$7)</x:f>
        <x:v>1</x:v>
      </x:c>
      <x:c r="Z70" s="50" t="b">
        <x:f>AND(ISNUMBER(R70),R70&gt;='設定'!$B$8)</x:f>
        <x:v>0</x:v>
      </x:c>
      <x:c r="AA70" s="50" t="b">
        <x:f>AND(ISNUMBER(S70),S70&gt;=DATE(YEAR('設定'!$B$10)-'設定'!$B$9,MONTH('設定'!$B$10),DAY('設定'!$B$10)))</x:f>
        <x:v>1</x:v>
      </x:c>
      <x:c r="AB70" s="55" t="b">
        <x:v>1</x:v>
      </x:c>
      <x:c r="AC70" s="55" t="b">
        <x:v>1</x:v>
      </x:c>
      <x:c r="AD70" s="50" t="n">
        <x:f>IF(X70,1,0)+IF(Z70,1,0)+IF(AA70,1,0)+IF(AB70,1,0)</x:f>
        <x:v>2</x:v>
      </x:c>
      <x:c r="AE70" s="50" t="n">
        <x:f>IF(Y70,1,0)+IF(Z70,1,0)+IF(AA70,1,0)+IF(AB70,1,0)</x:f>
        <x:v>3</x:v>
      </x:c>
      <x:c r="AF70" s="50" t="n">
        <x:f>IF(Y70,1,0)+IF(Z70,1,0)+IF(AA70,1,0)+IF(AC70,1,0)</x:f>
        <x:v>3</x:v>
      </x:c>
      <x:c r="AG70" s="53" t="n">
        <x:v>45014</x:v>
      </x:c>
      <x:c r="AH70" s="50" t="str">
        <x:v>S100XUHG</x:v>
      </x:c>
      <x:c r="AI70" s="50" t="str">
        <x:v>RevenueIFRSSummaryOfBusinessResults</x:v>
      </x:c>
      <x:c r="AJ70" s="50" t="str">
        <x:v>OperatingProfitLossIFRS</x:v>
      </x:c>
      <x:c r="AK70" s="53" t="n">
        <x:v>46022</x:v>
      </x:c>
      <x:c r="AL70" s="50" t="str">
        <x:v>365/365/365/366/365</x:v>
      </x:c>
      <x:c r="AM70" s="51" t="n">
        <x:v>59759950</x:v>
      </x:c>
      <x:c r="AN70" s="51" t="n">
        <x:v>507</x:v>
      </x:c>
      <x:c r="AO70" s="51" t="n">
        <x:f>IFERROR(AM70*AN70,"")</x:f>
        <x:v>30298294650</x:v>
      </x:c>
      <x:c r="AP70" s="56" t="n">
        <x:f>IFERROR(AO70/(K70*1000000),"")</x:f>
        <x:v>0.52876604973822</x:v>
      </x:c>
      <x:c r="AQ70" s="57" t="n">
        <x:v>191185765</x:v>
      </x:c>
      <x:c r="AR70" s="52" t="n">
        <x:v>0.6153229999622768</x:v>
      </x:c>
      <x:c r="AS70" s="52" t="n">
        <x:v>-0.7465441215879322</x:v>
      </x:c>
      <x:c r="AT70" s="55" t="b">
        <x:v>0</x:v>
      </x:c>
      <x:c r="AU70" s="50" t="str">
        <x:v>missing_financial_data</x:v>
      </x:c>
      <x:c r="AV70" s="58" t="n">
        <x:v>-0.3095812990865842</x:v>
      </x:c>
      <x:c r="AW70" s="50" t="n">
        <x:v>3298</x:v>
      </x:c>
      <x:c r="AX70" s="50" t="str">
        <x:v>Future Moat</x:v>
      </x:c>
      <x:c r="AY70" s="50" t="str">
        <x:v>既存適格性フィルター不通過: missing_financial_data / 年率ボラティリティ60%以上 / ローカル5年最大下落率-60%以下</x:v>
      </x:c>
      <x:c r="AZ70" s="59" t="str">
        <x:v>2026-03-26 15:31</x:v>
      </x:c>
      <x:c r="BA70" s="53" t="n">
        <x:v>44986</x:v>
      </x:c>
      <x:c r="BB70" s="50" t="str">
        <x:v>十河 宏輔</x:v>
      </x:c>
      <x:c r="BC70" s="50"/>
      <x:c r="BD70" s="50"/>
    </x:row>
    <x:row r="71">
      <x:c r="A71" s="50" t="n">
        <x:v>70</x:v>
      </x:c>
      <x:c r="B71" s="50" t="str">
        <x:v>8927</x:v>
      </x:c>
      <x:c r="C71" s="50" t="str">
        <x:v>8927.T</x:v>
      </x:c>
      <x:c r="D71" s="50" t="str">
        <x:v>MEIHO ENTERPRISE CO.,LTD.</x:v>
      </x:c>
      <x:c r="E71" s="50" t="str">
        <x:v>Standard Market(Domestic)</x:v>
      </x:c>
      <x:c r="F71" s="50" t="str">
        <x:v>Real Estate</x:v>
      </x:c>
      <x:c r="G71" s="51" t="n">
        <x:v>10181.094</x:v>
      </x:c>
      <x:c r="H71" s="51" t="n">
        <x:v>11160.825</x:v>
      </x:c>
      <x:c r="I71" s="51" t="n">
        <x:v>15247.891</x:v>
      </x:c>
      <x:c r="J71" s="51" t="n">
        <x:v>20562.348</x:v>
      </x:c>
      <x:c r="K71" s="51" t="n">
        <x:v>29796.484</x:v>
      </x:c>
      <x:c r="L71" s="52" t="n">
        <x:f>IFERROR(H71/G71-1,"")</x:f>
        <x:v>0.096230424746103</x:v>
      </x:c>
      <x:c r="M71" s="52" t="n">
        <x:f>IFERROR(I71/H71-1,"")</x:f>
        <x:v>0.36619748092098914</x:v>
      </x:c>
      <x:c r="N71" s="52" t="n">
        <x:f>IFERROR(J71/I71-1,"")</x:f>
        <x:v>0.34853718458506844</x:v>
      </x:c>
      <x:c r="O71" s="52" t="n">
        <x:f>IFERROR(K71/J71-1,"")</x:f>
        <x:v>0.4490798424382272</x:v>
      </x:c>
      <x:c r="P71" s="52" t="n">
        <x:f>IFERROR((K71/G71)^(1/4)-1,"")</x:f>
        <x:v>0.30795452060585227</x:v>
      </x:c>
      <x:c r="Q71" s="51" t="n">
        <x:v>3373.703</x:v>
      </x:c>
      <x:c r="R71" s="52" t="n">
        <x:f>IFERROR(Q71/K71,"")</x:f>
        <x:v>0.11322486908186885</x:v>
      </x:c>
      <x:c r="S71" s="53" t="n">
        <x:v>38322</x:v>
      </x:c>
      <x:c r="T71" s="50" t="str">
        <x:v>EDINET_company_history</x:v>
      </x:c>
      <x:c r="U71" s="50" t="str">
        <x:v>矢吹 満</x:v>
      </x:c>
      <x:c r="V71" s="54" t="n">
        <x:v>0.4482</x:v>
      </x:c>
      <x:c r="W71" s="50" t="str">
        <x:v>矢 吹 満</x:v>
      </x:c>
      <x:c r="X71" s="50" t="b">
        <x:f>AND(COUNT(L71:O71)=4,L71&gt;='設定'!$B$6,M71&gt;='設定'!$B$6,N71&gt;='設定'!$B$6,O71&gt;='設定'!$B$6)</x:f>
        <x:v>0</x:v>
      </x:c>
      <x:c r="Y71" s="50" t="b">
        <x:f>AND(COUNT(G71:K71)=5,P71&gt;='設定'!$B$7)</x:f>
        <x:v>1</x:v>
      </x:c>
      <x:c r="Z71" s="50" t="b">
        <x:f>AND(ISNUMBER(R71),R71&gt;='設定'!$B$8)</x:f>
        <x:v>1</x:v>
      </x:c>
      <x:c r="AA71" s="50" t="b">
        <x:f>AND(ISNUMBER(S71),S71&gt;=DATE(YEAR('設定'!$B$10)-'設定'!$B$9,MONTH('設定'!$B$10),DAY('設定'!$B$10)))</x:f>
        <x:v>0</x:v>
      </x:c>
      <x:c r="AB71" s="55" t="b">
        <x:v>1</x:v>
      </x:c>
      <x:c r="AC71" s="55" t="b">
        <x:v>1</x:v>
      </x:c>
      <x:c r="AD71" s="50" t="n">
        <x:f>IF(X71,1,0)+IF(Z71,1,0)+IF(AA71,1,0)+IF(AB71,1,0)</x:f>
        <x:v>2</x:v>
      </x:c>
      <x:c r="AE71" s="50" t="n">
        <x:f>IF(Y71,1,0)+IF(Z71,1,0)+IF(AA71,1,0)+IF(AB71,1,0)</x:f>
        <x:v>3</x:v>
      </x:c>
      <x:c r="AF71" s="50" t="n">
        <x:f>IF(Y71,1,0)+IF(Z71,1,0)+IF(AA71,1,0)+IF(AC71,1,0)</x:f>
        <x:v>3</x:v>
      </x:c>
      <x:c r="AG71" s="53" t="n">
        <x:v>44348</x:v>
      </x:c>
      <x:c r="AH71" s="50" t="str">
        <x:v>S100WXQ6</x:v>
      </x:c>
      <x:c r="AI71" s="50" t="str">
        <x:v>NetSalesSummaryOfBusinessResults</x:v>
      </x:c>
      <x:c r="AJ71" s="50" t="str">
        <x:v>OperatingIncome</x:v>
      </x:c>
      <x:c r="AK71" s="53" t="n">
        <x:v>45869</x:v>
      </x:c>
      <x:c r="AL71" s="50" t="str">
        <x:v>365/365/365/366/365</x:v>
      </x:c>
      <x:c r="AM71" s="51" t="n">
        <x:v>29492800</x:v>
      </x:c>
      <x:c r="AN71" s="51" t="n">
        <x:v>420</x:v>
      </x:c>
      <x:c r="AO71" s="51" t="n">
        <x:f>IFERROR(AM71*AN71,"")</x:f>
        <x:v>12386976000</x:v>
      </x:c>
      <x:c r="AP71" s="56" t="n">
        <x:f>IFERROR(AO71/(K71*1000000),"")</x:f>
        <x:v>0.4157193848777594</x:v>
      </x:c>
      <x:c r="AQ71" s="57" t="n">
        <x:v>95280250</x:v>
      </x:c>
      <x:c r="AR71" s="52" t="n">
        <x:v>0.3613338870512275</x:v>
      </x:c>
      <x:c r="AS71" s="52" t="n">
        <x:v>-0.3982790668667911</x:v>
      </x:c>
      <x:c r="AT71" s="55" t="b">
        <x:v>0</x:v>
      </x:c>
      <x:c r="AU71" s="50" t="str">
        <x:v>repeated_negative_operating_cf</x:v>
      </x:c>
      <x:c r="AV71" s="58" t="n">
        <x:v>0.0245369660472709</x:v>
      </x:c>
      <x:c r="AW71" s="50" t="n">
        <x:v>1687</x:v>
      </x:c>
      <x:c r="AX71" s="50" t="str">
        <x:v>Transformation Moat</x:v>
      </x:c>
      <x:c r="AY71" s="50" t="str">
        <x:v>既存適格性フィルター不通過: repeated_negative_operating_cf</x:v>
      </x:c>
      <x:c r="AZ71" s="59" t="str">
        <x:v>2025-10-31 09:23</x:v>
      </x:c>
      <x:c r="BA71" s="53" t="n">
        <x:v>38322</x:v>
      </x:c>
      <x:c r="BB71" s="50" t="str">
        <x:v>矢 吹 満</x:v>
      </x:c>
      <x:c r="BC71" s="50"/>
      <x:c r="BD71" s="50"/>
    </x:row>
    <x:row r="72">
      <x:c r="A72" s="50" t="n">
        <x:v>71</x:v>
      </x:c>
      <x:c r="B72" s="50" t="str">
        <x:v>4680</x:v>
      </x:c>
      <x:c r="C72" s="50" t="str">
        <x:v>4680.T</x:v>
      </x:c>
      <x:c r="D72" s="50" t="str">
        <x:v>ROUND ONE Corporation</x:v>
      </x:c>
      <x:c r="E72" s="50" t="str">
        <x:v>Prime Market (Domestic)</x:v>
      </x:c>
      <x:c r="F72" s="50" t="str">
        <x:v>Services</x:v>
      </x:c>
      <x:c r="G72" s="51" t="n">
        <x:v>60967</x:v>
      </x:c>
      <x:c r="H72" s="51" t="n">
        <x:v>96421</x:v>
      </x:c>
      <x:c r="I72" s="51" t="n">
        <x:v>142051</x:v>
      </x:c>
      <x:c r="J72" s="51" t="n">
        <x:v>159181</x:v>
      </x:c>
      <x:c r="K72" s="51" t="n">
        <x:v>177057</x:v>
      </x:c>
      <x:c r="L72" s="52" t="n">
        <x:f>IFERROR(H72/G72-1,"")</x:f>
        <x:v>0.5815277117128939</x:v>
      </x:c>
      <x:c r="M72" s="52" t="n">
        <x:f>IFERROR(I72/H72-1,"")</x:f>
        <x:v>0.47323715788054477</x:v>
      </x:c>
      <x:c r="N72" s="52" t="n">
        <x:f>IFERROR(J72/I72-1,"")</x:f>
        <x:v>0.12059049214718653</x:v>
      </x:c>
      <x:c r="O72" s="52" t="n">
        <x:f>IFERROR(K72/J72-1,"")</x:f>
        <x:v>0.11229983477927652</x:v>
      </x:c>
      <x:c r="P72" s="52" t="n">
        <x:f>IFERROR((K72/G72)^(1/4)-1,"")</x:f>
        <x:v>0.3054329459612972</x:v>
      </x:c>
      <x:c r="Q72" s="51" t="n">
        <x:v>26240</x:v>
      </x:c>
      <x:c r="R72" s="52" t="n">
        <x:f>IFERROR(Q72/K72,"")</x:f>
        <x:v>0.1482008618693415</x:v>
      </x:c>
      <x:c r="S72" s="53" t="n">
        <x:v>35643</x:v>
      </x:c>
      <x:c r="T72" s="50" t="str">
        <x:v>EDINET_company_history</x:v>
      </x:c>
      <x:c r="U72" s="50" t="str">
        <x:v>杉野 公彦</x:v>
      </x:c>
      <x:c r="V72" s="54" t="n">
        <x:v>0.2277</x:v>
      </x:c>
      <x:c r="W72" s="50" t="str">
        <x:v>杉野 公彦 / 佐々江 愼二</x:v>
      </x:c>
      <x:c r="X72" s="50" t="b">
        <x:f>AND(COUNT(L72:O72)=4,L72&gt;='設定'!$B$6,M72&gt;='設定'!$B$6,N72&gt;='設定'!$B$6,O72&gt;='設定'!$B$6)</x:f>
        <x:v>0</x:v>
      </x:c>
      <x:c r="Y72" s="50" t="b">
        <x:f>AND(COUNT(G72:K72)=5,P72&gt;='設定'!$B$7)</x:f>
        <x:v>1</x:v>
      </x:c>
      <x:c r="Z72" s="50" t="b">
        <x:f>AND(ISNUMBER(R72),R72&gt;='設定'!$B$8)</x:f>
        <x:v>1</x:v>
      </x:c>
      <x:c r="AA72" s="50" t="b">
        <x:f>AND(ISNUMBER(S72),S72&gt;=DATE(YEAR('設定'!$B$10)-'設定'!$B$9,MONTH('設定'!$B$10),DAY('設定'!$B$10)))</x:f>
        <x:v>0</x:v>
      </x:c>
      <x:c r="AB72" s="55" t="b">
        <x:v>1</x:v>
      </x:c>
      <x:c r="AC72" s="55" t="b">
        <x:v>1</x:v>
      </x:c>
      <x:c r="AD72" s="50" t="n">
        <x:f>IF(X72,1,0)+IF(Z72,1,0)+IF(AA72,1,0)+IF(AB72,1,0)</x:f>
        <x:v>2</x:v>
      </x:c>
      <x:c r="AE72" s="50" t="n">
        <x:f>IF(Y72,1,0)+IF(Z72,1,0)+IF(AA72,1,0)+IF(AB72,1,0)</x:f>
        <x:v>3</x:v>
      </x:c>
      <x:c r="AF72" s="50" t="n">
        <x:f>IF(Y72,1,0)+IF(Z72,1,0)+IF(AA72,1,0)+IF(AC72,1,0)</x:f>
        <x:v>3</x:v>
      </x:c>
      <x:c r="AG72" s="53" t="n">
        <x:v>44348</x:v>
      </x:c>
      <x:c r="AH72" s="50" t="str">
        <x:v>S100W81W</x:v>
      </x:c>
      <x:c r="AI72" s="50" t="str">
        <x:v>NetSalesSummaryOfBusinessResults</x:v>
      </x:c>
      <x:c r="AJ72" s="50" t="str">
        <x:v>OperatingProfitLossIFRS</x:v>
      </x:c>
      <x:c r="AK72" s="53" t="n">
        <x:v>45747</x:v>
      </x:c>
      <x:c r="AL72" s="50" t="str">
        <x:v>365/365/365/366/365</x:v>
      </x:c>
      <x:c r="AM72" s="51" t="n">
        <x:v>262188342</x:v>
      </x:c>
      <x:c r="AN72" s="51" t="n">
        <x:v>899</x:v>
      </x:c>
      <x:c r="AO72" s="51" t="n">
        <x:f>IFERROR(AM72*AN72,"")</x:f>
        <x:v>235707319458</x:v>
      </x:c>
      <x:c r="AP72" s="56" t="n">
        <x:f>IFERROR(AO72/(K72*1000000),"")</x:f>
        <x:v>1.3312510629797183</x:v>
      </x:c>
      <x:c r="AQ72" s="57" t="n">
        <x:v>2192292031.963196</x:v>
      </x:c>
      <x:c r="AR72" s="52" t="n">
        <x:v>0.4483534883382175</x:v>
      </x:c>
      <x:c r="AS72" s="52" t="n">
        <x:v>-0.5064891172046034</x:v>
      </x:c>
      <x:c r="AT72" s="55" t="b">
        <x:v>0</x:v>
      </x:c>
      <x:c r="AU72" s="50" t="str">
        <x:v>other_data_quality_issue</x:v>
      </x:c>
      <x:c r="AV72" s="58" t="n">
        <x:v>0.2603697788335117</x:v>
      </x:c>
      <x:c r="AW72" s="50" t="n">
        <x:v>520</x:v>
      </x:c>
      <x:c r="AX72" s="50" t="str">
        <x:v>Core Moat</x:v>
      </x:c>
      <x:c r="AY72" s="50" t="str">
        <x:v>既存適格性フィルター不通過: other_data_quality_issue</x:v>
      </x:c>
      <x:c r="AZ72" s="59" t="str">
        <x:v>2025-06-27 11:30</x:v>
      </x:c>
      <x:c r="BA72" s="53" t="n">
        <x:v>35643</x:v>
      </x:c>
      <x:c r="BB72" s="50" t="str">
        <x:v>杉野 公彦</x:v>
      </x:c>
      <x:c r="BC72" s="50"/>
      <x:c r="BD72" s="50" t="str">
        <x:v>TOPIX Mid400</x:v>
      </x:c>
    </x:row>
    <x:row r="73">
      <x:c r="A73" s="50" t="n">
        <x:v>72</x:v>
      </x:c>
      <x:c r="B73" s="50" t="str">
        <x:v>9560</x:v>
      </x:c>
      <x:c r="C73" s="50" t="str">
        <x:v>9560.T</x:v>
      </x:c>
      <x:c r="D73" s="50" t="str">
        <x:v>PROGRIT Inc.</x:v>
      </x:c>
      <x:c r="E73" s="50" t="str">
        <x:v>Growth Market(Domestic)</x:v>
      </x:c>
      <x:c r="F73" s="50" t="str">
        <x:v>Services</x:v>
      </x:c>
      <x:c r="G73" s="51" t="n">
        <x:v>1981.101</x:v>
      </x:c>
      <x:c r="H73" s="51" t="n">
        <x:v>2252.808</x:v>
      </x:c>
      <x:c r="I73" s="51" t="n">
        <x:v>3023.643</x:v>
      </x:c>
      <x:c r="J73" s="51" t="n">
        <x:v>4453.271</x:v>
      </x:c>
      <x:c r="K73" s="51" t="n">
        <x:v>5747.514</x:v>
      </x:c>
      <x:c r="L73" s="52" t="n">
        <x:f>IFERROR(H73/G73-1,"")</x:f>
        <x:v>0.13714949414492228</x:v>
      </x:c>
      <x:c r="M73" s="52" t="n">
        <x:f>IFERROR(I73/H73-1,"")</x:f>
        <x:v>0.3421663097787295</x:v>
      </x:c>
      <x:c r="N73" s="52" t="n">
        <x:f>IFERROR(J73/I73-1,"")</x:f>
        <x:v>0.4728164006134321</x:v>
      </x:c>
      <x:c r="O73" s="52" t="n">
        <x:f>IFERROR(K73/J73-1,"")</x:f>
        <x:v>0.29062749605851534</x:v>
      </x:c>
      <x:c r="P73" s="52" t="n">
        <x:f>IFERROR((K73/G73)^(1/4)-1,"")</x:f>
        <x:v>0.30509869423519254</x:v>
      </x:c>
      <x:c r="Q73" s="51" t="n">
        <x:v>1202.969</x:v>
      </x:c>
      <x:c r="R73" s="52" t="n">
        <x:f>IFERROR(Q73/K73,"")</x:f>
        <x:v>0.20930249147718474</x:v>
      </x:c>
      <x:c r="S73" s="53" t="n">
        <x:v>44833</x:v>
      </x:c>
      <x:c r="T73" s="50" t="str">
        <x:v>local_price_first_trade</x:v>
      </x:c>
      <x:c r="U73" s="50" t="str">
        <x:v>株式会社ＳＯ</x:v>
      </x:c>
      <x:c r="V73" s="54" t="n">
        <x:v>0.2074</x:v>
      </x:c>
      <x:c r="W73" s="50" t="str">
        <x:v>岡田 祥吾 / 山碕 峻太郎</x:v>
      </x:c>
      <x:c r="X73" s="50" t="b">
        <x:f>AND(COUNT(L73:O73)=4,L73&gt;='設定'!$B$6,M73&gt;='設定'!$B$6,N73&gt;='設定'!$B$6,O73&gt;='設定'!$B$6)</x:f>
        <x:v>0</x:v>
      </x:c>
      <x:c r="Y73" s="50" t="b">
        <x:f>AND(COUNT(G73:K73)=5,P73&gt;='設定'!$B$7)</x:f>
        <x:v>1</x:v>
      </x:c>
      <x:c r="Z73" s="50" t="b">
        <x:f>AND(ISNUMBER(R73),R73&gt;='設定'!$B$8)</x:f>
        <x:v>1</x:v>
      </x:c>
      <x:c r="AA73" s="50" t="b">
        <x:f>AND(ISNUMBER(S73),S73&gt;=DATE(YEAR('設定'!$B$10)-'設定'!$B$9,MONTH('設定'!$B$10),DAY('設定'!$B$10)))</x:f>
        <x:v>1</x:v>
      </x:c>
      <x:c r="AB73" s="55" t="b">
        <x:v>0</x:v>
      </x:c>
      <x:c r="AC73" s="55" t="b">
        <x:v>0</x:v>
      </x:c>
      <x:c r="AD73" s="50" t="n">
        <x:f>IF(X73,1,0)+IF(Z73,1,0)+IF(AA73,1,0)+IF(AB73,1,0)</x:f>
        <x:v>2</x:v>
      </x:c>
      <x:c r="AE73" s="50" t="n">
        <x:f>IF(Y73,1,0)+IF(Z73,1,0)+IF(AA73,1,0)+IF(AB73,1,0)</x:f>
        <x:v>3</x:v>
      </x:c>
      <x:c r="AF73" s="50" t="n">
        <x:f>IF(Y73,1,0)+IF(Z73,1,0)+IF(AA73,1,0)+IF(AC73,1,0)</x:f>
        <x:v>3</x:v>
      </x:c>
      <x:c r="AG73" s="53" t="n">
        <x:v>44833</x:v>
      </x:c>
      <x:c r="AH73" s="50" t="str">
        <x:v>S100X76V</x:v>
      </x:c>
      <x:c r="AI73" s="50" t="str">
        <x:v>NetSalesSummaryOfBusinessResults</x:v>
      </x:c>
      <x:c r="AJ73" s="50" t="str">
        <x:v>OperatingIncome</x:v>
      </x:c>
      <x:c r="AK73" s="53" t="n">
        <x:v>45900</x:v>
      </x:c>
      <x:c r="AL73" s="50" t="str">
        <x:v>365/365/365/366/365</x:v>
      </x:c>
      <x:c r="AM73" s="51" t="n">
        <x:v>12386111</x:v>
      </x:c>
      <x:c r="AN73" s="51" t="n">
        <x:v>694</x:v>
      </x:c>
      <x:c r="AO73" s="51" t="n">
        <x:f>IFERROR(AM73*AN73,"")</x:f>
        <x:v>8595961034</x:v>
      </x:c>
      <x:c r="AP73" s="56" t="n">
        <x:f>IFERROR(AO73/(K73*1000000),"")</x:f>
        <x:v>1.495596362879673</x:v>
      </x:c>
      <x:c r="AQ73" s="57" t="n">
        <x:v>59027856.666666664</x:v>
      </x:c>
      <x:c r="AR73" s="52" t="n">
        <x:v>0.6715233783393234</x:v>
      </x:c>
      <x:c r="AS73" s="52" t="n">
        <x:v>-0.7104759343937039</x:v>
      </x:c>
      <x:c r="AT73" s="55" t="b">
        <x:v>1</x:v>
      </x:c>
      <x:c r="AU73" s="50"/>
      <x:c r="AV73" s="58" t="n">
        <x:v>-0.1140082871558656</x:v>
      </x:c>
      <x:c r="AW73" s="50" t="n">
        <x:v>2682</x:v>
      </x:c>
      <x:c r="AX73" s="50" t="str">
        <x:v>Transformation Moat</x:v>
      </x:c>
      <x:c r="AY73" s="50" t="str">
        <x:v>年率ボラティリティ60%以上 / ローカル5年最大下落率-60%以下</x:v>
      </x:c>
      <x:c r="AZ73" s="59" t="str">
        <x:v>2025-11-27 15:30</x:v>
      </x:c>
      <x:c r="BA73" s="53" t="n">
        <x:v>44805</x:v>
      </x:c>
      <x:c r="BB73" s="50"/>
      <x:c r="BC73" s="50"/>
      <x:c r="BD73" s="50"/>
    </x:row>
    <x:row r="74">
      <x:c r="A74" s="50" t="n">
        <x:v>73</x:v>
      </x:c>
      <x:c r="B74" s="50" t="str">
        <x:v>5246</x:v>
      </x:c>
      <x:c r="C74" s="50" t="str">
        <x:v>5246.T</x:v>
      </x:c>
      <x:c r="D74" s="50" t="str">
        <x:v>ELEMENTS,Inc.</x:v>
      </x:c>
      <x:c r="E74" s="50" t="str">
        <x:v>Growth Market(Domestic)</x:v>
      </x:c>
      <x:c r="F74" s="50" t="str">
        <x:v>Information &amp; Communication</x:v>
      </x:c>
      <x:c r="G74" s="51" t="n">
        <x:v>1362.051</x:v>
      </x:c>
      <x:c r="H74" s="51" t="n">
        <x:v>1651.627</x:v>
      </x:c>
      <x:c r="I74" s="51" t="n">
        <x:v>1940.397</x:v>
      </x:c>
      <x:c r="J74" s="51" t="n">
        <x:v>2545.724</x:v>
      </x:c>
      <x:c r="K74" s="51" t="n">
        <x:v>3895.112</x:v>
      </x:c>
      <x:c r="L74" s="52" t="n">
        <x:f>IFERROR(H74/G74-1,"")</x:f>
        <x:v>0.21260290547123417</x:v>
      </x:c>
      <x:c r="M74" s="52" t="n">
        <x:f>IFERROR(I74/H74-1,"")</x:f>
        <x:v>0.17483971865318249</x:v>
      </x:c>
      <x:c r="N74" s="52" t="n">
        <x:f>IFERROR(J74/I74-1,"")</x:f>
        <x:v>0.31196038748771526</x:v>
      </x:c>
      <x:c r="O74" s="52" t="n">
        <x:f>IFERROR(K74/J74-1,"")</x:f>
        <x:v>0.5300606035846775</x:v>
      </x:c>
      <x:c r="P74" s="52" t="n">
        <x:f>IFERROR((K74/G74)^(1/4)-1,"")</x:f>
        <x:v>0.30041402618110724</x:v>
      </x:c>
      <x:c r="Q74" s="51" t="n">
        <x:v>-215.316</x:v>
      </x:c>
      <x:c r="R74" s="52" t="n">
        <x:f>IFERROR(Q74/K74,"")</x:f>
        <x:v>-0.055278513172406854</x:v>
      </x:c>
      <x:c r="S74" s="53" t="n">
        <x:v>44922</x:v>
      </x:c>
      <x:c r="T74" s="50" t="str">
        <x:v>local_price_first_trade</x:v>
      </x:c>
      <x:c r="U74" s="50" t="str">
        <x:v>久田 康弘</x:v>
      </x:c>
      <x:c r="V74" s="54" t="n">
        <x:v>0.2434</x:v>
      </x:c>
      <x:c r="W74" s="50" t="str">
        <x:v>久 田 康 弘 / 長 谷 川 敬 起</x:v>
      </x:c>
      <x:c r="X74" s="50" t="b">
        <x:f>AND(COUNT(L74:O74)=4,L74&gt;='設定'!$B$6,M74&gt;='設定'!$B$6,N74&gt;='設定'!$B$6,O74&gt;='設定'!$B$6)</x:f>
        <x:v>0</x:v>
      </x:c>
      <x:c r="Y74" s="50" t="b">
        <x:f>AND(COUNT(G74:K74)=5,P74&gt;='設定'!$B$7)</x:f>
        <x:v>1</x:v>
      </x:c>
      <x:c r="Z74" s="50" t="b">
        <x:f>AND(ISNUMBER(R74),R74&gt;='設定'!$B$8)</x:f>
        <x:v>0</x:v>
      </x:c>
      <x:c r="AA74" s="50" t="b">
        <x:f>AND(ISNUMBER(S74),S74&gt;=DATE(YEAR('設定'!$B$10)-'設定'!$B$9,MONTH('設定'!$B$10),DAY('設定'!$B$10)))</x:f>
        <x:v>1</x:v>
      </x:c>
      <x:c r="AB74" s="55" t="b">
        <x:v>1</x:v>
      </x:c>
      <x:c r="AC74" s="55" t="b">
        <x:v>1</x:v>
      </x:c>
      <x:c r="AD74" s="50" t="n">
        <x:f>IF(X74,1,0)+IF(Z74,1,0)+IF(AA74,1,0)+IF(AB74,1,0)</x:f>
        <x:v>2</x:v>
      </x:c>
      <x:c r="AE74" s="50" t="n">
        <x:f>IF(Y74,1,0)+IF(Z74,1,0)+IF(AA74,1,0)+IF(AB74,1,0)</x:f>
        <x:v>3</x:v>
      </x:c>
      <x:c r="AF74" s="50" t="n">
        <x:f>IF(Y74,1,0)+IF(Z74,1,0)+IF(AA74,1,0)+IF(AC74,1,0)</x:f>
        <x:v>3</x:v>
      </x:c>
      <x:c r="AG74" s="53" t="n">
        <x:v>44922</x:v>
      </x:c>
      <x:c r="AH74" s="50" t="str">
        <x:v>S100XMUN</x:v>
      </x:c>
      <x:c r="AI74" s="50" t="str">
        <x:v>NetSalesSummaryOfBusinessResults</x:v>
      </x:c>
      <x:c r="AJ74" s="50" t="str">
        <x:v>OperatingIncome</x:v>
      </x:c>
      <x:c r="AK74" s="53" t="n">
        <x:v>45991</x:v>
      </x:c>
      <x:c r="AL74" s="50" t="str">
        <x:v>365/365/365/366/365</x:v>
      </x:c>
      <x:c r="AM74" s="51" t="n">
        <x:v>27115114</x:v>
      </x:c>
      <x:c r="AN74" s="51" t="n">
        <x:v>610</x:v>
      </x:c>
      <x:c r="AO74" s="51" t="n">
        <x:f>IFERROR(AM74*AN74,"")</x:f>
        <x:v>16540219540</x:v>
      </x:c>
      <x:c r="AP74" s="56" t="n">
        <x:f>IFERROR(AO74/(K74*1000000),"")</x:f>
        <x:v>4.246404093130057</x:v>
      </x:c>
      <x:c r="AQ74" s="57" t="n">
        <x:v>383262906.6666667</x:v>
      </x:c>
      <x:c r="AR74" s="52" t="n">
        <x:v>0.8738032683806712</x:v>
      </x:c>
      <x:c r="AS74" s="52" t="n">
        <x:v>-0.8045148895292988</x:v>
      </x:c>
      <x:c r="AT74" s="55" t="b">
        <x:v>0</x:v>
      </x:c>
      <x:c r="AU74" s="50" t="str">
        <x:v>repeated_operating_loss;repeated_negative_operating_cf</x:v>
      </x:c>
      <x:c r="AV74" s="58" t="n">
        <x:v>-0.5499768391006556</x:v>
      </x:c>
      <x:c r="AW74" s="50" t="n">
        <x:v>3523</x:v>
      </x:c>
      <x:c r="AX74" s="50" t="str">
        <x:v>Transformation Moat</x:v>
      </x:c>
      <x:c r="AY74" s="50" t="str">
        <x:v>既存適格性フィルター不通過: repeated_operating_loss;repeated_negative_operating_cf / 年率ボラティリティ60%以上 / ローカル5年最大下落率-60%以下</x:v>
      </x:c>
      <x:c r="AZ74" s="59" t="str">
        <x:v>2026-02-25 16:09</x:v>
      </x:c>
      <x:c r="BA74" s="53" t="n">
        <x:v>44896</x:v>
      </x:c>
      <x:c r="BB74" s="50" t="str">
        <x:v>久 田 康 弘</x:v>
      </x:c>
      <x:c r="BC74" s="50"/>
      <x:c r="BD74" s="50"/>
    </x:row>
    <x:row r="75">
      <x:c r="A75" s="50" t="n">
        <x:v>74</x:v>
      </x:c>
      <x:c r="B75" s="50" t="str">
        <x:v>5574</x:v>
      </x:c>
      <x:c r="C75" s="50" t="str">
        <x:v>5574.T</x:v>
      </x:c>
      <x:c r="D75" s="50" t="str">
        <x:v>ABEJA,Inc.</x:v>
      </x:c>
      <x:c r="E75" s="50" t="str">
        <x:v>Growth Market(Domestic)</x:v>
      </x:c>
      <x:c r="F75" s="50" t="str">
        <x:v>Information &amp; Communication</x:v>
      </x:c>
      <x:c r="G75" s="51" t="n">
        <x:v>1259.318</x:v>
      </x:c>
      <x:c r="H75" s="51" t="n">
        <x:v>1978.23</x:v>
      </x:c>
      <x:c r="I75" s="51" t="n">
        <x:v>2775.469</x:v>
      </x:c>
      <x:c r="J75" s="51" t="n">
        <x:v>2766.251</x:v>
      </x:c>
      <x:c r="K75" s="51" t="n">
        <x:v>3585.409</x:v>
      </x:c>
      <x:c r="L75" s="52" t="n">
        <x:f>IFERROR(H75/G75-1,"")</x:f>
        <x:v>0.5708740762857356</x:v>
      </x:c>
      <x:c r="M75" s="52" t="n">
        <x:f>IFERROR(I75/H75-1,"")</x:f>
        <x:v>0.4030062227344646</x:v>
      </x:c>
      <x:c r="N75" s="52" t="n">
        <x:f>IFERROR(J75/I75-1,"")</x:f>
        <x:v>-0.0033212404822391406</x:v>
      </x:c>
      <x:c r="O75" s="52" t="n">
        <x:f>IFERROR(K75/J75-1,"")</x:f>
        <x:v>0.2961256950291207</x:v>
      </x:c>
      <x:c r="P75" s="52" t="n">
        <x:f>IFERROR((K75/G75)^(1/4)-1,"")</x:f>
        <x:v>0.29897509148484014</x:v>
      </x:c>
      <x:c r="Q75" s="51" t="n">
        <x:v>445.886</x:v>
      </x:c>
      <x:c r="R75" s="52" t="n">
        <x:f>IFERROR(Q75/K75,"")</x:f>
        <x:v>0.12436126533960282</x:v>
      </x:c>
      <x:c r="S75" s="53" t="n">
        <x:v>45091</x:v>
      </x:c>
      <x:c r="T75" s="50" t="str">
        <x:v>local_price_first_trade</x:v>
      </x:c>
      <x:c r="U75" s="50" t="str">
        <x:v>ＳＯＭＰＯ Ｌｉｇｈｔ Ｖｏｒｔｅｘ株式会社</x:v>
      </x:c>
      <x:c r="V75" s="54" t="n">
        <x:v>0.1734</x:v>
      </x:c>
      <x:c r="W75" s="50" t="str">
        <x:v>岡田 陽介 / 小間 基裕</x:v>
      </x:c>
      <x:c r="X75" s="50" t="b">
        <x:f>AND(COUNT(L75:O75)=4,L75&gt;='設定'!$B$6,M75&gt;='設定'!$B$6,N75&gt;='設定'!$B$6,O75&gt;='設定'!$B$6)</x:f>
        <x:v>0</x:v>
      </x:c>
      <x:c r="Y75" s="50" t="b">
        <x:f>AND(COUNT(G75:K75)=5,P75&gt;='設定'!$B$7)</x:f>
        <x:v>1</x:v>
      </x:c>
      <x:c r="Z75" s="50" t="b">
        <x:f>AND(ISNUMBER(R75),R75&gt;='設定'!$B$8)</x:f>
        <x:v>1</x:v>
      </x:c>
      <x:c r="AA75" s="50" t="b">
        <x:f>AND(ISNUMBER(S75),S75&gt;=DATE(YEAR('設定'!$B$10)-'設定'!$B$9,MONTH('設定'!$B$10),DAY('設定'!$B$10)))</x:f>
        <x:v>1</x:v>
      </x:c>
      <x:c r="AB75" s="55" t="b">
        <x:v>0</x:v>
      </x:c>
      <x:c r="AC75" s="55" t="b">
        <x:v>0</x:v>
      </x:c>
      <x:c r="AD75" s="50" t="n">
        <x:f>IF(X75,1,0)+IF(Z75,1,0)+IF(AA75,1,0)+IF(AB75,1,0)</x:f>
        <x:v>2</x:v>
      </x:c>
      <x:c r="AE75" s="50" t="n">
        <x:f>IF(Y75,1,0)+IF(Z75,1,0)+IF(AA75,1,0)+IF(AB75,1,0)</x:f>
        <x:v>3</x:v>
      </x:c>
      <x:c r="AF75" s="50" t="n">
        <x:f>IF(Y75,1,0)+IF(Z75,1,0)+IF(AA75,1,0)+IF(AC75,1,0)</x:f>
        <x:v>3</x:v>
      </x:c>
      <x:c r="AG75" s="53" t="n">
        <x:v>45091</x:v>
      </x:c>
      <x:c r="AH75" s="50" t="str">
        <x:v>S100X6IA</x:v>
      </x:c>
      <x:c r="AI75" s="50" t="str">
        <x:v>NetSalesSummaryOfBusinessResults</x:v>
      </x:c>
      <x:c r="AJ75" s="50" t="str">
        <x:v>OperatingIncome</x:v>
      </x:c>
      <x:c r="AK75" s="53" t="n">
        <x:v>45900</x:v>
      </x:c>
      <x:c r="AL75" s="50" t="str">
        <x:v>365/365/365/366/365</x:v>
      </x:c>
      <x:c r="AM75" s="51" t="n">
        <x:v>9764700</x:v>
      </x:c>
      <x:c r="AN75" s="51" t="n">
        <x:v>2237</x:v>
      </x:c>
      <x:c r="AO75" s="51" t="n">
        <x:f>IFERROR(AM75*AN75,"")</x:f>
        <x:v>21843633900</x:v>
      </x:c>
      <x:c r="AP75" s="56" t="n">
        <x:f>IFERROR(AO75/(K75*1000000),"")</x:f>
        <x:v>6.092368792514327</x:v>
      </x:c>
      <x:c r="AQ75" s="57" t="n">
        <x:v>333634070</x:v>
      </x:c>
      <x:c r="AR75" s="52" t="n">
        <x:v>0.7786519604388086</x:v>
      </x:c>
      <x:c r="AS75" s="52" t="n">
        <x:v>-0.8344086021505377</x:v>
      </x:c>
      <x:c r="AT75" s="55" t="b">
        <x:v>1</x:v>
      </x:c>
      <x:c r="AU75" s="50"/>
      <x:c r="AV75" s="58" t="n">
        <x:v>-0.2295780379935143</x:v>
      </x:c>
      <x:c r="AW75" s="50" t="n">
        <x:v>3130</x:v>
      </x:c>
      <x:c r="AX75" s="50" t="str">
        <x:v>Future Moat</x:v>
      </x:c>
      <x:c r="AY75" s="50" t="str">
        <x:v>年率ボラティリティ60%以上 / ローカル5年最大下落率-60%以下</x:v>
      </x:c>
      <x:c r="AZ75" s="59" t="str">
        <x:v>2025-11-25 15:30</x:v>
      </x:c>
      <x:c r="BA75" s="53" t="n">
        <x:v>45078</x:v>
      </x:c>
      <x:c r="BB75" s="50"/>
      <x:c r="BC75" s="50"/>
      <x:c r="BD75" s="50"/>
    </x:row>
    <x:row r="76">
      <x:c r="A76" s="50" t="n">
        <x:v>75</x:v>
      </x:c>
      <x:c r="B76" s="50" t="str">
        <x:v>9158</x:v>
      </x:c>
      <x:c r="C76" s="50" t="str">
        <x:v>9158.T</x:v>
      </x:c>
      <x:c r="D76" s="50" t="str">
        <x:v>CUC Inc.</x:v>
      </x:c>
      <x:c r="E76" s="50" t="str">
        <x:v>Growth Market(Domestic)</x:v>
      </x:c>
      <x:c r="F76" s="50" t="str">
        <x:v>Services</x:v>
      </x:c>
      <x:c r="G76" s="51" t="n">
        <x:v>16606</x:v>
      </x:c>
      <x:c r="H76" s="51" t="n">
        <x:v>35314</x:v>
      </x:c>
      <x:c r="I76" s="51" t="n">
        <x:v>35210</x:v>
      </x:c>
      <x:c r="J76" s="51" t="n">
        <x:v>33025</x:v>
      </x:c>
      <x:c r="K76" s="51" t="n">
        <x:v>47043</x:v>
      </x:c>
      <x:c r="L76" s="52" t="n">
        <x:f>IFERROR(H76/G76-1,"")</x:f>
        <x:v>1.1265807539443573</x:v>
      </x:c>
      <x:c r="M76" s="52" t="n">
        <x:f>IFERROR(I76/H76-1,"")</x:f>
        <x:v>-0.002945007645692943</x:v>
      </x:c>
      <x:c r="N76" s="52" t="n">
        <x:f>IFERROR(J76/I76-1,"")</x:f>
        <x:v>-0.06205623402442484</x:v>
      </x:c>
      <x:c r="O76" s="52" t="n">
        <x:f>IFERROR(K76/J76-1,"")</x:f>
        <x:v>0.42446631339894014</x:v>
      </x:c>
      <x:c r="P76" s="52" t="n">
        <x:f>IFERROR((K76/G76)^(1/4)-1,"")</x:f>
        <x:v>0.29735100916782864</x:v>
      </x:c>
      <x:c r="Q76" s="51" t="n">
        <x:v>5343</x:v>
      </x:c>
      <x:c r="R76" s="52" t="n">
        <x:f>IFERROR(Q76/K76,"")</x:f>
        <x:v>0.11357694024615778</x:v>
      </x:c>
      <x:c r="S76" s="53" t="n">
        <x:v>45098</x:v>
      </x:c>
      <x:c r="T76" s="50" t="str">
        <x:v>local_price_first_trade</x:v>
      </x:c>
      <x:c r="U76" s="50" t="str">
        <x:v>エムスリー株式会社</x:v>
      </x:c>
      <x:c r="V76" s="54" t="n">
        <x:v>0.6345</x:v>
      </x:c>
      <x:c r="W76" s="50" t="str">
        <x:v>濵口 慶太</x:v>
      </x:c>
      <x:c r="X76" s="50" t="b">
        <x:f>AND(COUNT(L76:O76)=4,L76&gt;='設定'!$B$6,M76&gt;='設定'!$B$6,N76&gt;='設定'!$B$6,O76&gt;='設定'!$B$6)</x:f>
        <x:v>0</x:v>
      </x:c>
      <x:c r="Y76" s="50" t="b">
        <x:f>AND(COUNT(G76:K76)=5,P76&gt;='設定'!$B$7)</x:f>
        <x:v>1</x:v>
      </x:c>
      <x:c r="Z76" s="50" t="b">
        <x:f>AND(ISNUMBER(R76),R76&gt;='設定'!$B$8)</x:f>
        <x:v>1</x:v>
      </x:c>
      <x:c r="AA76" s="50" t="b">
        <x:f>AND(ISNUMBER(S76),S76&gt;=DATE(YEAR('設定'!$B$10)-'設定'!$B$9,MONTH('設定'!$B$10),DAY('設定'!$B$10)))</x:f>
        <x:v>1</x:v>
      </x:c>
      <x:c r="AB76" s="55" t="b">
        <x:v>0</x:v>
      </x:c>
      <x:c r="AC76" s="55" t="b">
        <x:v>0</x:v>
      </x:c>
      <x:c r="AD76" s="50" t="n">
        <x:f>IF(X76,1,0)+IF(Z76,1,0)+IF(AA76,1,0)+IF(AB76,1,0)</x:f>
        <x:v>2</x:v>
      </x:c>
      <x:c r="AE76" s="50" t="n">
        <x:f>IF(Y76,1,0)+IF(Z76,1,0)+IF(AA76,1,0)+IF(AB76,1,0)</x:f>
        <x:v>3</x:v>
      </x:c>
      <x:c r="AF76" s="50" t="n">
        <x:f>IF(Y76,1,0)+IF(Z76,1,0)+IF(AA76,1,0)+IF(AC76,1,0)</x:f>
        <x:v>3</x:v>
      </x:c>
      <x:c r="AG76" s="53" t="n">
        <x:v>45098</x:v>
      </x:c>
      <x:c r="AH76" s="50" t="str">
        <x:v>S100W87M</x:v>
      </x:c>
      <x:c r="AI76" s="50" t="str">
        <x:v>RevenueIFRSSummaryOfBusinessResults</x:v>
      </x:c>
      <x:c r="AJ76" s="50" t="str">
        <x:v>OperatingProfitLossIFRS</x:v>
      </x:c>
      <x:c r="AK76" s="53" t="n">
        <x:v>45747</x:v>
      </x:c>
      <x:c r="AL76" s="50" t="str">
        <x:v>365/365/365/366/365</x:v>
      </x:c>
      <x:c r="AM76" s="51" t="n">
        <x:v>29315400</x:v>
      </x:c>
      <x:c r="AN76" s="51" t="n">
        <x:v>816</x:v>
      </x:c>
      <x:c r="AO76" s="51" t="n">
        <x:f>IFERROR(AM76*AN76,"")</x:f>
        <x:v>23921366400</x:v>
      </x:c>
      <x:c r="AP76" s="56" t="n">
        <x:f>IFERROR(AO76/(K76*1000000),"")</x:f>
        <x:v>0.508500019131433</x:v>
      </x:c>
      <x:c r="AQ76" s="57" t="n">
        <x:v>138044661.66666666</x:v>
      </x:c>
      <x:c r="AR76" s="52" t="n">
        <x:v>0.6360082642896968</x:v>
      </x:c>
      <x:c r="AS76" s="52" t="n">
        <x:v>-0.8471739130434782</x:v>
      </x:c>
      <x:c r="AT76" s="55" t="b">
        <x:v>0</x:v>
      </x:c>
      <x:c r="AU76" s="50" t="str">
        <x:v>missing_financial_data</x:v>
      </x:c>
      <x:c r="AV76" s="58" t="n">
        <x:v>-0.3502033225388479</x:v>
      </x:c>
      <x:c r="AW76" s="50" t="n">
        <x:v>3364</x:v>
      </x:c>
      <x:c r="AX76" s="50" t="str">
        <x:v>Future Moat</x:v>
      </x:c>
      <x:c r="AY76" s="50" t="str">
        <x:v>既存適格性フィルター不通過: missing_financial_data / 年率ボラティリティ60%以上 / ローカル5年最大下落率-60%以下</x:v>
      </x:c>
      <x:c r="AZ76" s="59" t="str">
        <x:v>2025-06-27 14:48</x:v>
      </x:c>
      <x:c r="BA76" s="53" t="n">
        <x:v>45078</x:v>
      </x:c>
      <x:c r="BB76" s="50"/>
      <x:c r="BC76" s="50"/>
      <x:c r="BD76" s="50"/>
    </x:row>
    <x:row r="77">
      <x:c r="A77" s="50" t="n">
        <x:v>76</x:v>
      </x:c>
      <x:c r="B77" s="50" t="str">
        <x:v>3697</x:v>
      </x:c>
      <x:c r="C77" s="50" t="str">
        <x:v>3697.T</x:v>
      </x:c>
      <x:c r="D77" s="50" t="str">
        <x:v>SHIFT Inc.</x:v>
      </x:c>
      <x:c r="E77" s="50" t="str">
        <x:v>Prime Market (Domestic)</x:v>
      </x:c>
      <x:c r="F77" s="50" t="str">
        <x:v>Information &amp; Communication</x:v>
      </x:c>
      <x:c r="G77" s="51" t="n">
        <x:v>46004</x:v>
      </x:c>
      <x:c r="H77" s="51" t="n">
        <x:v>64873</x:v>
      </x:c>
      <x:c r="I77" s="51" t="n">
        <x:v>88030</x:v>
      </x:c>
      <x:c r="J77" s="51" t="n">
        <x:v>110627</x:v>
      </x:c>
      <x:c r="K77" s="51" t="n">
        <x:v>129819</x:v>
      </x:c>
      <x:c r="L77" s="52" t="n">
        <x:f>IFERROR(H77/G77-1,"")</x:f>
        <x:v>0.4101599860881662</x:v>
      </x:c>
      <x:c r="M77" s="52" t="n">
        <x:f>IFERROR(I77/H77-1,"")</x:f>
        <x:v>0.35695898139441673</x:v>
      </x:c>
      <x:c r="N77" s="52" t="n">
        <x:f>IFERROR(J77/I77-1,"")</x:f>
        <x:v>0.2566965807111212</x:v>
      </x:c>
      <x:c r="O77" s="52" t="n">
        <x:f>IFERROR(K77/J77-1,"")</x:f>
        <x:v>0.1734838692181837</x:v>
      </x:c>
      <x:c r="P77" s="52" t="n">
        <x:f>IFERROR((K77/G77)^(1/4)-1,"")</x:f>
        <x:v>0.2960915110857967</x:v>
      </x:c>
      <x:c r="Q77" s="51" t="n">
        <x:v>15628</x:v>
      </x:c>
      <x:c r="R77" s="52" t="n">
        <x:f>IFERROR(Q77/K77,"")</x:f>
        <x:v>0.12038299478504687</x:v>
      </x:c>
      <x:c r="S77" s="53" t="n">
        <x:v>41944</x:v>
      </x:c>
      <x:c r="T77" s="50" t="str">
        <x:v>EDINET_company_history</x:v>
      </x:c>
      <x:c r="U77" s="50" t="str">
        <x:v>丹下 大</x:v>
      </x:c>
      <x:c r="V77" s="54" t="n">
        <x:v>0.3062</x:v>
      </x:c>
      <x:c r="W77" s="50" t="str">
        <x:v>丹下 大</x:v>
      </x:c>
      <x:c r="X77" s="50" t="b">
        <x:f>AND(COUNT(L77:O77)=4,L77&gt;='設定'!$B$6,M77&gt;='設定'!$B$6,N77&gt;='設定'!$B$6,O77&gt;='設定'!$B$6)</x:f>
        <x:v>0</x:v>
      </x:c>
      <x:c r="Y77" s="50" t="b">
        <x:f>AND(COUNT(G77:K77)=5,P77&gt;='設定'!$B$7)</x:f>
        <x:v>1</x:v>
      </x:c>
      <x:c r="Z77" s="50" t="b">
        <x:f>AND(ISNUMBER(R77),R77&gt;='設定'!$B$8)</x:f>
        <x:v>1</x:v>
      </x:c>
      <x:c r="AA77" s="50" t="b">
        <x:f>AND(ISNUMBER(S77),S77&gt;=DATE(YEAR('設定'!$B$10)-'設定'!$B$9,MONTH('設定'!$B$10),DAY('設定'!$B$10)))</x:f>
        <x:v>0</x:v>
      </x:c>
      <x:c r="AB77" s="55" t="b">
        <x:v>1</x:v>
      </x:c>
      <x:c r="AC77" s="55" t="b">
        <x:v>1</x:v>
      </x:c>
      <x:c r="AD77" s="50" t="n">
        <x:f>IF(X77,1,0)+IF(Z77,1,0)+IF(AA77,1,0)+IF(AB77,1,0)</x:f>
        <x:v>2</x:v>
      </x:c>
      <x:c r="AE77" s="50" t="n">
        <x:f>IF(Y77,1,0)+IF(Z77,1,0)+IF(AA77,1,0)+IF(AB77,1,0)</x:f>
        <x:v>3</x:v>
      </x:c>
      <x:c r="AF77" s="50" t="n">
        <x:f>IF(Y77,1,0)+IF(Z77,1,0)+IF(AA77,1,0)+IF(AC77,1,0)</x:f>
        <x:v>3</x:v>
      </x:c>
      <x:c r="AG77" s="53" t="n">
        <x:v>44348</x:v>
      </x:c>
      <x:c r="AH77" s="50" t="str">
        <x:v>S100X63F</x:v>
      </x:c>
      <x:c r="AI77" s="50" t="str">
        <x:v>NetSalesSummaryOfBusinessResults</x:v>
      </x:c>
      <x:c r="AJ77" s="50" t="str">
        <x:v>OperatingIncome</x:v>
      </x:c>
      <x:c r="AK77" s="53" t="n">
        <x:v>45900</x:v>
      </x:c>
      <x:c r="AL77" s="50" t="str">
        <x:v>365/365/365/366/365</x:v>
      </x:c>
      <x:c r="AM77" s="51" t="n">
        <x:v>266583670</x:v>
      </x:c>
      <x:c r="AN77" s="51" t="n">
        <x:v>727.2000122070312</x:v>
      </x:c>
      <x:c r="AO77" s="51" t="n">
        <x:f>IFERROR(AM77*AN77,"")</x:f>
        <x:v>193859648078.1952</x:v>
      </x:c>
      <x:c r="AP77" s="56" t="n">
        <x:f>IFERROR(AO77/(K77*1000000),"")</x:f>
        <x:v>1.4933072052488094</x:v>
      </x:c>
      <x:c r="AQ77" s="57" t="n">
        <x:v>5806373240.805766</x:v>
      </x:c>
      <x:c r="AR77" s="52" t="n">
        <x:v>0.5612108349529885</x:v>
      </x:c>
      <x:c r="AS77" s="52" t="n">
        <x:v>-0.7559166717529296</x:v>
      </x:c>
      <x:c r="AT77" s="55" t="b">
        <x:v>1</x:v>
      </x:c>
      <x:c r="AU77" s="50"/>
      <x:c r="AV77" s="58" t="n">
        <x:v>-0.3294646194216301</x:v>
      </x:c>
      <x:c r="AW77" s="50" t="n">
        <x:v>3328</x:v>
      </x:c>
      <x:c r="AX77" s="50" t="str">
        <x:v>Future Moat</x:v>
      </x:c>
      <x:c r="AY77" s="50" t="str">
        <x:v>ローカル5年最大下落率-60%以下</x:v>
      </x:c>
      <x:c r="AZ77" s="59" t="str">
        <x:v>2025-11-21 16:52</x:v>
      </x:c>
      <x:c r="BA77" s="53" t="n">
        <x:v>41944</x:v>
      </x:c>
      <x:c r="BB77" s="50" t="str">
        <x:v>丹下 大</x:v>
      </x:c>
      <x:c r="BC77" s="50"/>
      <x:c r="BD77" s="50" t="str">
        <x:v>TOPIX Mid400</x:v>
      </x:c>
    </x:row>
    <x:row r="78">
      <x:c r="A78" s="50" t="n">
        <x:v>77</x:v>
      </x:c>
      <x:c r="B78" s="50" t="str">
        <x:v>7089</x:v>
      </x:c>
      <x:c r="C78" s="50" t="str">
        <x:v>7089.T</x:v>
      </x:c>
      <x:c r="D78" s="50" t="str">
        <x:v>for Startups,Inc.</x:v>
      </x:c>
      <x:c r="E78" s="50" t="str">
        <x:v>Growth Market(Domestic)</x:v>
      </x:c>
      <x:c r="F78" s="50" t="str">
        <x:v>Services</x:v>
      </x:c>
      <x:c r="G78" s="51" t="n">
        <x:v>1273.285</x:v>
      </x:c>
      <x:c r="H78" s="51" t="n">
        <x:v>2348.687</x:v>
      </x:c>
      <x:c r="I78" s="51" t="n">
        <x:v>2998.644</x:v>
      </x:c>
      <x:c r="J78" s="51" t="n">
        <x:v>3393.459</x:v>
      </x:c>
      <x:c r="K78" s="51" t="n">
        <x:v>3571.897</x:v>
      </x:c>
      <x:c r="L78" s="52" t="n">
        <x:f>IFERROR(H78/G78-1,"")</x:f>
        <x:v>0.8445886034941115</x:v>
      </x:c>
      <x:c r="M78" s="52" t="n">
        <x:f>IFERROR(I78/H78-1,"")</x:f>
        <x:v>0.27673206348908974</x:v>
      </x:c>
      <x:c r="N78" s="52" t="n">
        <x:f>IFERROR(J78/I78-1,"")</x:f>
        <x:v>0.13166451235958654</x:v>
      </x:c>
      <x:c r="O78" s="52" t="n">
        <x:f>IFERROR(K78/J78-1,"")</x:f>
        <x:v>0.052582924974192924</x:v>
      </x:c>
      <x:c r="P78" s="52" t="n">
        <x:f>IFERROR((K78/G78)^(1/4)-1,"")</x:f>
        <x:v>0.29417595318929846</x:v>
      </x:c>
      <x:c r="Q78" s="51" t="n">
        <x:v>437.956</x:v>
      </x:c>
      <x:c r="R78" s="52" t="n">
        <x:f>IFERROR(Q78/K78,"")</x:f>
        <x:v>0.12261159826277186</x:v>
      </x:c>
      <x:c r="S78" s="53" t="n">
        <x:v>43891</x:v>
      </x:c>
      <x:c r="T78" s="50" t="str">
        <x:v>EDINET_company_history</x:v>
      </x:c>
      <x:c r="U78" s="50" t="str">
        <x:v>志水 雄一郎</x:v>
      </x:c>
      <x:c r="V78" s="54" t="n">
        <x:v>0.0955</x:v>
      </x:c>
      <x:c r="W78" s="50" t="str">
        <x:v>志水 雄一郎 / 恒田 有希子</x:v>
      </x:c>
      <x:c r="X78" s="50" t="b">
        <x:f>AND(COUNT(L78:O78)=4,L78&gt;='設定'!$B$6,M78&gt;='設定'!$B$6,N78&gt;='設定'!$B$6,O78&gt;='設定'!$B$6)</x:f>
        <x:v>0</x:v>
      </x:c>
      <x:c r="Y78" s="50" t="b">
        <x:f>AND(COUNT(G78:K78)=5,P78&gt;='設定'!$B$7)</x:f>
        <x:v>1</x:v>
      </x:c>
      <x:c r="Z78" s="50" t="b">
        <x:f>AND(ISNUMBER(R78),R78&gt;='設定'!$B$8)</x:f>
        <x:v>1</x:v>
      </x:c>
      <x:c r="AA78" s="50" t="b">
        <x:f>AND(ISNUMBER(S78),S78&gt;=DATE(YEAR('設定'!$B$10)-'設定'!$B$9,MONTH('設定'!$B$10),DAY('設定'!$B$10)))</x:f>
        <x:v>0</x:v>
      </x:c>
      <x:c r="AB78" s="55" t="b">
        <x:v>1</x:v>
      </x:c>
      <x:c r="AC78" s="55" t="b">
        <x:v>1</x:v>
      </x:c>
      <x:c r="AD78" s="50" t="n">
        <x:f>IF(X78,1,0)+IF(Z78,1,0)+IF(AA78,1,0)+IF(AB78,1,0)</x:f>
        <x:v>2</x:v>
      </x:c>
      <x:c r="AE78" s="50" t="n">
        <x:f>IF(Y78,1,0)+IF(Z78,1,0)+IF(AA78,1,0)+IF(AB78,1,0)</x:f>
        <x:v>3</x:v>
      </x:c>
      <x:c r="AF78" s="50" t="n">
        <x:f>IF(Y78,1,0)+IF(Z78,1,0)+IF(AA78,1,0)+IF(AC78,1,0)</x:f>
        <x:v>3</x:v>
      </x:c>
      <x:c r="AG78" s="53" t="n">
        <x:v>44348</x:v>
      </x:c>
      <x:c r="AH78" s="50" t="str">
        <x:v>S100W265</x:v>
      </x:c>
      <x:c r="AI78" s="50" t="str">
        <x:v>NetSalesSummaryOfBusinessResults</x:v>
      </x:c>
      <x:c r="AJ78" s="50" t="str">
        <x:v>OperatingIncome</x:v>
      </x:c>
      <x:c r="AK78" s="53" t="n">
        <x:v>45747</x:v>
      </x:c>
      <x:c r="AL78" s="50" t="str">
        <x:v>365/365/365/366/365</x:v>
      </x:c>
      <x:c r="AM78" s="51" t="n">
        <x:v>3321400</x:v>
      </x:c>
      <x:c r="AN78" s="51" t="n">
        <x:v>1523</x:v>
      </x:c>
      <x:c r="AO78" s="51" t="n">
        <x:f>IFERROR(AM78*AN78,"")</x:f>
        <x:v>5058492200</x:v>
      </x:c>
      <x:c r="AP78" s="56" t="n">
        <x:f>IFERROR(AO78/(K78*1000000),"")</x:f>
        <x:v>1.4161920682483284</x:v>
      </x:c>
      <x:c r="AQ78" s="57" t="n">
        <x:v>49235625</x:v>
      </x:c>
      <x:c r="AR78" s="52" t="n">
        <x:v>0.6647042726368002</x:v>
      </x:c>
      <x:c r="AS78" s="52" t="n">
        <x:v>-0.867572156196944</x:v>
      </x:c>
      <x:c r="AT78" s="55" t="b">
        <x:v>1</x:v>
      </x:c>
      <x:c r="AU78" s="50"/>
      <x:c r="AV78" s="58" t="n">
        <x:v>-0.1301224847890257</x:v>
      </x:c>
      <x:c r="AW78" s="50" t="n">
        <x:v>2756</x:v>
      </x:c>
      <x:c r="AX78" s="50" t="str">
        <x:v>Future Moat</x:v>
      </x:c>
      <x:c r="AY78" s="50" t="str">
        <x:v>年率ボラティリティ60%以上 / ローカル5年最大下落率-60%以下</x:v>
      </x:c>
      <x:c r="AZ78" s="59" t="str">
        <x:v>2025-06-23 11:11</x:v>
      </x:c>
      <x:c r="BA78" s="53" t="n">
        <x:v>43891</x:v>
      </x:c>
      <x:c r="BB78" s="50" t="str">
        <x:v>志水 雄一郎</x:v>
      </x:c>
      <x:c r="BC78" s="50"/>
      <x:c r="BD78" s="50"/>
    </x:row>
    <x:row r="79">
      <x:c r="A79" s="50" t="n">
        <x:v>78</x:v>
      </x:c>
      <x:c r="B79" s="50" t="str">
        <x:v>4194</x:v>
      </x:c>
      <x:c r="C79" s="50" t="str">
        <x:v>4194.T</x:v>
      </x:c>
      <x:c r="D79" s="50" t="str">
        <x:v>Visional,Inc.</x:v>
      </x:c>
      <x:c r="E79" s="50" t="str">
        <x:v>Prime Market (Domestic)</x:v>
      </x:c>
      <x:c r="F79" s="50" t="str">
        <x:v>Information &amp; Communication</x:v>
      </x:c>
      <x:c r="G79" s="51" t="n">
        <x:v>28698</x:v>
      </x:c>
      <x:c r="H79" s="51" t="n">
        <x:v>43954</x:v>
      </x:c>
      <x:c r="I79" s="51" t="n">
        <x:v>56273</x:v>
      </x:c>
      <x:c r="J79" s="51" t="n">
        <x:v>66146</x:v>
      </x:c>
      <x:c r="K79" s="51" t="n">
        <x:v>80161</x:v>
      </x:c>
      <x:c r="L79" s="52" t="n">
        <x:f>IFERROR(H79/G79-1,"")</x:f>
        <x:v>0.5316049898947661</x:v>
      </x:c>
      <x:c r="M79" s="52" t="n">
        <x:f>IFERROR(I79/H79-1,"")</x:f>
        <x:v>0.28027028256813935</x:v>
      </x:c>
      <x:c r="N79" s="52" t="n">
        <x:f>IFERROR(J79/I79-1,"")</x:f>
        <x:v>0.17544826115543866</x:v>
      </x:c>
      <x:c r="O79" s="52" t="n">
        <x:f>IFERROR(K79/J79-1,"")</x:f>
        <x:v>0.21187978109031547</x:v>
      </x:c>
      <x:c r="P79" s="52" t="n">
        <x:f>IFERROR((K79/G79)^(1/4)-1,"")</x:f>
        <x:v>0.29278967161760594</x:v>
      </x:c>
      <x:c r="Q79" s="51" t="n">
        <x:v>21442</x:v>
      </x:c>
      <x:c r="R79" s="52" t="n">
        <x:f>IFERROR(Q79/K79,"")</x:f>
        <x:v>0.26748668305036116</x:v>
      </x:c>
      <x:c r="S79" s="53" t="n">
        <x:v>44287</x:v>
      </x:c>
      <x:c r="T79" s="50" t="str">
        <x:v>EDINET_company_history</x:v>
      </x:c>
      <x:c r="U79" s="50" t="str">
        <x:v>南 壮一郎</x:v>
      </x:c>
      <x:c r="V79" s="54" t="n">
        <x:v>0.3494</x:v>
      </x:c>
      <x:c r="W79" s="50" t="str">
        <x:v>南 壮一郎</x:v>
      </x:c>
      <x:c r="X79" s="50" t="b">
        <x:f>AND(COUNT(L79:O79)=4,L79&gt;='設定'!$B$6,M79&gt;='設定'!$B$6,N79&gt;='設定'!$B$6,O79&gt;='設定'!$B$6)</x:f>
        <x:v>0</x:v>
      </x:c>
      <x:c r="Y79" s="50" t="b">
        <x:f>AND(COUNT(G79:K79)=5,P79&gt;='設定'!$B$7)</x:f>
        <x:v>1</x:v>
      </x:c>
      <x:c r="Z79" s="50" t="b">
        <x:f>AND(ISNUMBER(R79),R79&gt;='設定'!$B$8)</x:f>
        <x:v>1</x:v>
      </x:c>
      <x:c r="AA79" s="50" t="b">
        <x:f>AND(ISNUMBER(S79),S79&gt;=DATE(YEAR('設定'!$B$10)-'設定'!$B$9,MONTH('設定'!$B$10),DAY('設定'!$B$10)))</x:f>
        <x:v>0</x:v>
      </x:c>
      <x:c r="AB79" s="55" t="b">
        <x:v>1</x:v>
      </x:c>
      <x:c r="AC79" s="55" t="b">
        <x:v>1</x:v>
      </x:c>
      <x:c r="AD79" s="50" t="n">
        <x:f>IF(X79,1,0)+IF(Z79,1,0)+IF(AA79,1,0)+IF(AB79,1,0)</x:f>
        <x:v>2</x:v>
      </x:c>
      <x:c r="AE79" s="50" t="n">
        <x:f>IF(Y79,1,0)+IF(Z79,1,0)+IF(AA79,1,0)+IF(AB79,1,0)</x:f>
        <x:v>3</x:v>
      </x:c>
      <x:c r="AF79" s="50" t="n">
        <x:f>IF(Y79,1,0)+IF(Z79,1,0)+IF(AA79,1,0)+IF(AC79,1,0)</x:f>
        <x:v>3</x:v>
      </x:c>
      <x:c r="AG79" s="53" t="n">
        <x:v>44348</x:v>
      </x:c>
      <x:c r="AH79" s="50" t="str">
        <x:v>S100WW0V</x:v>
      </x:c>
      <x:c r="AI79" s="50" t="str">
        <x:v>NetSalesSummaryOfBusinessResults</x:v>
      </x:c>
      <x:c r="AJ79" s="50" t="str">
        <x:v>OperatingIncome</x:v>
      </x:c>
      <x:c r="AK79" s="53" t="n">
        <x:v>45869</x:v>
      </x:c>
      <x:c r="AL79" s="50" t="str">
        <x:v>365/365/365/366/365</x:v>
      </x:c>
      <x:c r="AM79" s="51" t="n">
        <x:v>40097100</x:v>
      </x:c>
      <x:c r="AN79" s="51" t="n">
        <x:v>8269</x:v>
      </x:c>
      <x:c r="AO79" s="51" t="n">
        <x:f>IFERROR(AM79*AN79,"")</x:f>
        <x:v>331562919900</x:v>
      </x:c>
      <x:c r="AP79" s="56" t="n">
        <x:f>IFERROR(AO79/(K79*1000000),"")</x:f>
        <x:v>4.136212371352653</x:v>
      </x:c>
      <x:c r="AQ79" s="57" t="n">
        <x:v>2253251585</x:v>
      </x:c>
      <x:c r="AR79" s="52" t="n">
        <x:v>0.4824411900082422</x:v>
      </x:c>
      <x:c r="AS79" s="52" t="n">
        <x:v>-0.5032437442075997</x:v>
      </x:c>
      <x:c r="AT79" s="55" t="b">
        <x:v>1</x:v>
      </x:c>
      <x:c r="AU79" s="50"/>
      <x:c r="AV79" s="58" t="n">
        <x:v>0.0932155011884137</x:v>
      </x:c>
      <x:c r="AW79" s="50" t="n">
        <x:v>1272</x:v>
      </x:c>
      <x:c r="AX79" s="50" t="str">
        <x:v>Core Moat</x:v>
      </x:c>
      <x:c r="AY79" s="50" t="str">
        <x:v>目立つ機械的警告なし（定性確認は別途必要）</x:v>
      </x:c>
      <x:c r="AZ79" s="59" t="str">
        <x:v>2025-10-22 15:30</x:v>
      </x:c>
      <x:c r="BA79" s="53" t="n">
        <x:v>44287</x:v>
      </x:c>
      <x:c r="BB79" s="50" t="str">
        <x:v>南 壮一郎</x:v>
      </x:c>
      <x:c r="BC79" s="50"/>
      <x:c r="BD79" s="50" t="str">
        <x:v>TOPIX Mid400</x:v>
      </x:c>
    </x:row>
    <x:row r="80">
      <x:c r="A80" s="50" t="n">
        <x:v>79</x:v>
      </x:c>
      <x:c r="B80" s="50" t="str">
        <x:v>9556</x:v>
      </x:c>
      <x:c r="C80" s="50" t="str">
        <x:v>9556.T</x:v>
      </x:c>
      <x:c r="D80" s="50" t="str">
        <x:v>INTLOOP Inc.</x:v>
      </x:c>
      <x:c r="E80" s="50" t="str">
        <x:v>Growth Market(Domestic)</x:v>
      </x:c>
      <x:c r="F80" s="50" t="str">
        <x:v>Services</x:v>
      </x:c>
      <x:c r="G80" s="51" t="n">
        <x:v>9249.348</x:v>
      </x:c>
      <x:c r="H80" s="51" t="n">
        <x:v>13120.534</x:v>
      </x:c>
      <x:c r="I80" s="51" t="n">
        <x:v>17823.203</x:v>
      </x:c>
      <x:c r="J80" s="51" t="n">
        <x:v>21423.75</x:v>
      </x:c>
      <x:c r="K80" s="51" t="n">
        <x:v>25524.344</x:v>
      </x:c>
      <x:c r="L80" s="52" t="n">
        <x:f>IFERROR(H80/G80-1,"")</x:f>
        <x:v>0.4185360957334505</x:v>
      </x:c>
      <x:c r="M80" s="52" t="n">
        <x:f>IFERROR(I80/H80-1,"")</x:f>
        <x:v>0.35842054904167786</x:v>
      </x:c>
      <x:c r="N80" s="52" t="n">
        <x:f>IFERROR(J80/I80-1,"")</x:f>
        <x:v>0.2020145873892587</x:v>
      </x:c>
      <x:c r="O80" s="52" t="n">
        <x:f>IFERROR(K80/J80-1,"")</x:f>
        <x:v>0.19140411926016698</x:v>
      </x:c>
      <x:c r="P80" s="52" t="n">
        <x:f>IFERROR((K80/G80)^(1/4)-1,"")</x:f>
        <x:v>0.28887520024260027</x:v>
      </x:c>
      <x:c r="Q80" s="51" t="n">
        <x:v>1719.647</x:v>
      </x:c>
      <x:c r="R80" s="52" t="n">
        <x:f>IFERROR(Q80/K80,"")</x:f>
        <x:v>0.06737281867067768</x:v>
      </x:c>
      <x:c r="S80" s="53" t="n">
        <x:v>44750</x:v>
      </x:c>
      <x:c r="T80" s="50" t="str">
        <x:v>local_price_first_trade</x:v>
      </x:c>
      <x:c r="U80" s="50" t="str">
        <x:v>林 博文</x:v>
      </x:c>
      <x:c r="V80" s="54" t="n">
        <x:v>0.4966</x:v>
      </x:c>
      <x:c r="W80" s="50" t="str">
        <x:v>林 博文</x:v>
      </x:c>
      <x:c r="X80" s="50" t="b">
        <x:f>AND(COUNT(L80:O80)=4,L80&gt;='設定'!$B$6,M80&gt;='設定'!$B$6,N80&gt;='設定'!$B$6,O80&gt;='設定'!$B$6)</x:f>
        <x:v>0</x:v>
      </x:c>
      <x:c r="Y80" s="50" t="b">
        <x:f>AND(COUNT(G80:K80)=5,P80&gt;='設定'!$B$7)</x:f>
        <x:v>1</x:v>
      </x:c>
      <x:c r="Z80" s="50" t="b">
        <x:f>AND(ISNUMBER(R80),R80&gt;='設定'!$B$8)</x:f>
        <x:v>0</x:v>
      </x:c>
      <x:c r="AA80" s="50" t="b">
        <x:f>AND(ISNUMBER(S80),S80&gt;=DATE(YEAR('設定'!$B$10)-'設定'!$B$9,MONTH('設定'!$B$10),DAY('設定'!$B$10)))</x:f>
        <x:v>1</x:v>
      </x:c>
      <x:c r="AB80" s="55" t="b">
        <x:v>1</x:v>
      </x:c>
      <x:c r="AC80" s="55" t="b">
        <x:v>1</x:v>
      </x:c>
      <x:c r="AD80" s="50" t="n">
        <x:f>IF(X80,1,0)+IF(Z80,1,0)+IF(AA80,1,0)+IF(AB80,1,0)</x:f>
        <x:v>2</x:v>
      </x:c>
      <x:c r="AE80" s="50" t="n">
        <x:f>IF(Y80,1,0)+IF(Z80,1,0)+IF(AA80,1,0)+IF(AB80,1,0)</x:f>
        <x:v>3</x:v>
      </x:c>
      <x:c r="AF80" s="50" t="n">
        <x:f>IF(Y80,1,0)+IF(Z80,1,0)+IF(AA80,1,0)+IF(AC80,1,0)</x:f>
        <x:v>3</x:v>
      </x:c>
      <x:c r="AG80" s="53" t="n">
        <x:v>44750</x:v>
      </x:c>
      <x:c r="AH80" s="50" t="str">
        <x:v>S100WX3D</x:v>
      </x:c>
      <x:c r="AI80" s="50" t="str">
        <x:v>NetSalesSummaryOfBusinessResults</x:v>
      </x:c>
      <x:c r="AJ80" s="50" t="str">
        <x:v>OperatingIncome</x:v>
      </x:c>
      <x:c r="AK80" s="53" t="n">
        <x:v>45869</x:v>
      </x:c>
      <x:c r="AL80" s="50" t="str">
        <x:v>365/365/365/366/365</x:v>
      </x:c>
      <x:c r="AM80" s="51" t="n">
        <x:v>4681970</x:v>
      </x:c>
      <x:c r="AN80" s="51" t="n">
        <x:v>1793</x:v>
      </x:c>
      <x:c r="AO80" s="51" t="n">
        <x:f>IFERROR(AM80*AN80,"")</x:f>
        <x:v>8394772210</x:v>
      </x:c>
      <x:c r="AP80" s="56" t="n">
        <x:f>IFERROR(AO80/(K80*1000000),"")</x:f>
        <x:v>0.3288927703685548</x:v>
      </x:c>
      <x:c r="AQ80" s="57" t="n">
        <x:v>228855426.66666663</x:v>
      </x:c>
      <x:c r="AR80" s="52" t="n">
        <x:v>0.6564857444955369</x:v>
      </x:c>
      <x:c r="AS80" s="52" t="n">
        <x:v>-0.7224489795918367</x:v>
      </x:c>
      <x:c r="AT80" s="55" t="b">
        <x:v>1</x:v>
      </x:c>
      <x:c r="AU80" s="50"/>
      <x:c r="AV80" s="58" t="n">
        <x:v>-0.2396836019567905</x:v>
      </x:c>
      <x:c r="AW80" s="50" t="n">
        <x:v>3164</x:v>
      </x:c>
      <x:c r="AX80" s="50" t="str">
        <x:v>Transformation Moat</x:v>
      </x:c>
      <x:c r="AY80" s="50" t="str">
        <x:v>年率ボラティリティ60%以上 / ローカル5年最大下落率-60%以下</x:v>
      </x:c>
      <x:c r="AZ80" s="59" t="str">
        <x:v>2025-10-27 15:51</x:v>
      </x:c>
      <x:c r="BA80" s="53" t="n">
        <x:v>44743</x:v>
      </x:c>
      <x:c r="BB80" s="50" t="str">
        <x:v>林 博文</x:v>
      </x:c>
      <x:c r="BC80" s="50"/>
      <x:c r="BD80" s="50"/>
    </x:row>
    <x:row r="81">
      <x:c r="A81" s="50" t="n">
        <x:v>80</x:v>
      </x:c>
      <x:c r="B81" s="50" t="str">
        <x:v>2936</x:v>
      </x:c>
      <x:c r="C81" s="50" t="str">
        <x:v>2936.T</x:v>
      </x:c>
      <x:c r="D81" s="50" t="str">
        <x:v>BASE FOOD,Inc.</x:v>
      </x:c>
      <x:c r="E81" s="50" t="str">
        <x:v>Growth Market(Domestic)</x:v>
      </x:c>
      <x:c r="F81" s="50" t="str">
        <x:v>Foods</x:v>
      </x:c>
      <x:c r="G81" s="51" t="n">
        <x:v>5545.758</x:v>
      </x:c>
      <x:c r="H81" s="51" t="n">
        <x:v>9857.651</x:v>
      </x:c>
      <x:c r="I81" s="51" t="n">
        <x:v>14874.087</x:v>
      </x:c>
      <x:c r="J81" s="51" t="n">
        <x:v>15241.454</x:v>
      </x:c>
      <x:c r="K81" s="51" t="n">
        <x:v>15191.882</x:v>
      </x:c>
      <x:c r="L81" s="52" t="n">
        <x:f>IFERROR(H81/G81-1,"")</x:f>
        <x:v>0.7775119289373968</x:v>
      </x:c>
      <x:c r="M81" s="52" t="n">
        <x:f>IFERROR(I81/H81-1,"")</x:f>
        <x:v>0.5088875635787877</x:v>
      </x:c>
      <x:c r="N81" s="52" t="n">
        <x:f>IFERROR(J81/I81-1,"")</x:f>
        <x:v>0.02469845712210783</x:v>
      </x:c>
      <x:c r="O81" s="52" t="n">
        <x:f>IFERROR(K81/J81-1,"")</x:f>
        <x:v>-0.0032524456000063706</x:v>
      </x:c>
      <x:c r="P81" s="52" t="n">
        <x:f>IFERROR((K81/G81)^(1/4)-1,"")</x:f>
        <x:v>0.28650851797235655</x:v>
      </x:c>
      <x:c r="Q81" s="51" t="n">
        <x:v>217.441</x:v>
      </x:c>
      <x:c r="R81" s="52" t="n">
        <x:f>IFERROR(Q81/K81,"")</x:f>
        <x:v>0.014312973205031478</x:v>
      </x:c>
      <x:c r="S81" s="53" t="n">
        <x:v>44880</x:v>
      </x:c>
      <x:c r="T81" s="50" t="str">
        <x:v>local_price_first_trade</x:v>
      </x:c>
      <x:c r="U81" s="50" t="str">
        <x:v>橋本舜</x:v>
      </x:c>
      <x:c r="V81" s="54" t="n">
        <x:v>0.3261</x:v>
      </x:c>
      <x:c r="W81" s="50" t="str">
        <x:v>橋本 舜</x:v>
      </x:c>
      <x:c r="X81" s="50" t="b">
        <x:f>AND(COUNT(L81:O81)=4,L81&gt;='設定'!$B$6,M81&gt;='設定'!$B$6,N81&gt;='設定'!$B$6,O81&gt;='設定'!$B$6)</x:f>
        <x:v>0</x:v>
      </x:c>
      <x:c r="Y81" s="50" t="b">
        <x:f>AND(COUNT(G81:K81)=5,P81&gt;='設定'!$B$7)</x:f>
        <x:v>1</x:v>
      </x:c>
      <x:c r="Z81" s="50" t="b">
        <x:f>AND(ISNUMBER(R81),R81&gt;='設定'!$B$8)</x:f>
        <x:v>0</x:v>
      </x:c>
      <x:c r="AA81" s="50" t="b">
        <x:f>AND(ISNUMBER(S81),S81&gt;=DATE(YEAR('設定'!$B$10)-'設定'!$B$9,MONTH('設定'!$B$10),DAY('設定'!$B$10)))</x:f>
        <x:v>1</x:v>
      </x:c>
      <x:c r="AB81" s="55" t="b">
        <x:v>1</x:v>
      </x:c>
      <x:c r="AC81" s="55" t="b">
        <x:v>1</x:v>
      </x:c>
      <x:c r="AD81" s="50" t="n">
        <x:f>IF(X81,1,0)+IF(Z81,1,0)+IF(AA81,1,0)+IF(AB81,1,0)</x:f>
        <x:v>2</x:v>
      </x:c>
      <x:c r="AE81" s="50" t="n">
        <x:f>IF(Y81,1,0)+IF(Z81,1,0)+IF(AA81,1,0)+IF(AB81,1,0)</x:f>
        <x:v>3</x:v>
      </x:c>
      <x:c r="AF81" s="50" t="n">
        <x:f>IF(Y81,1,0)+IF(Z81,1,0)+IF(AA81,1,0)+IF(AC81,1,0)</x:f>
        <x:v>3</x:v>
      </x:c>
      <x:c r="AG81" s="53" t="n">
        <x:v>44880</x:v>
      </x:c>
      <x:c r="AH81" s="50" t="str">
        <x:v>S100Y7A4</x:v>
      </x:c>
      <x:c r="AI81" s="50" t="str">
        <x:v>NetSalesSummaryOfBusinessResults</x:v>
      </x:c>
      <x:c r="AJ81" s="50" t="str">
        <x:v>OperatingIncome</x:v>
      </x:c>
      <x:c r="AK81" s="53" t="n">
        <x:v>46081</x:v>
      </x:c>
      <x:c r="AL81" s="50" t="str">
        <x:v>365/365/366/365/365</x:v>
      </x:c>
      <x:c r="AM81" s="51" t="n">
        <x:v>53394065</x:v>
      </x:c>
      <x:c r="AN81" s="51" t="n">
        <x:v>298</x:v>
      </x:c>
      <x:c r="AO81" s="51" t="n">
        <x:f>IFERROR(AM81*AN81,"")</x:f>
        <x:v>15911431370</x:v>
      </x:c>
      <x:c r="AP81" s="56" t="n">
        <x:f>IFERROR(AO81/(K81*1000000),"")</x:f>
        <x:v>1.0473640704950182</x:v>
      </x:c>
      <x:c r="AQ81" s="57" t="n">
        <x:v>13270301.666666666</x:v>
      </x:c>
      <x:c r="AR81" s="52" t="n">
        <x:v>0.6941760987144041</x:v>
      </x:c>
      <x:c r="AS81" s="52" t="n">
        <x:v>-0.7739130434782608</x:v>
      </x:c>
      <x:c r="AT81" s="55" t="b">
        <x:v>0</x:v>
      </x:c>
      <x:c r="AU81" s="50" t="str">
        <x:v>low_liquidity</x:v>
      </x:c>
      <x:c r="AV81" s="58" t="n">
        <x:v>-0.5809633620218596</x:v>
      </x:c>
      <x:c r="AW81" s="50" t="n">
        <x:v>3539</x:v>
      </x:c>
      <x:c r="AX81" s="50" t="str">
        <x:v>Transformation Moat</x:v>
      </x:c>
      <x:c r="AY81" s="50" t="str">
        <x:v>既存適格性フィルター不通過: low_liquidity / 60日平均売買代金2,000万円未満 / 年率ボラティリティ60%以上 / ローカル5年最大下落率-60%以下</x:v>
      </x:c>
      <x:c r="AZ81" s="59" t="str">
        <x:v>2026-05-28 15:30</x:v>
      </x:c>
      <x:c r="BA81" s="53" t="n">
        <x:v>44866</x:v>
      </x:c>
      <x:c r="BB81" s="50" t="str">
        <x:v>橋本 舜</x:v>
      </x:c>
      <x:c r="BC81" s="50"/>
      <x:c r="BD81" s="50"/>
    </x:row>
    <x:row r="82">
      <x:c r="A82" s="50" t="n">
        <x:v>81</x:v>
      </x:c>
      <x:c r="B82" s="50" t="str">
        <x:v>4490</x:v>
      </x:c>
      <x:c r="C82" s="50" t="str">
        <x:v>4490.T</x:v>
      </x:c>
      <x:c r="D82" s="50" t="str">
        <x:v>VisasQ Inc.</x:v>
      </x:c>
      <x:c r="E82" s="50" t="str">
        <x:v>Growth Market(Domestic)</x:v>
      </x:c>
      <x:c r="F82" s="50" t="str">
        <x:v>Information &amp; Communication</x:v>
      </x:c>
      <x:c r="G82" s="51" t="n">
        <x:v>3702.461</x:v>
      </x:c>
      <x:c r="H82" s="51" t="n">
        <x:v>8380.515</x:v>
      </x:c>
      <x:c r="I82" s="51" t="n">
        <x:v>8967.692</x:v>
      </x:c>
      <x:c r="J82" s="51" t="n">
        <x:v>9780.95</x:v>
      </x:c>
      <x:c r="K82" s="51" t="n">
        <x:v>9974.67</x:v>
      </x:c>
      <x:c r="L82" s="52" t="n">
        <x:f>IFERROR(H82/G82-1,"")</x:f>
        <x:v>1.2634985216589723</x:v>
      </x:c>
      <x:c r="M82" s="52" t="n">
        <x:f>IFERROR(I82/H82-1,"")</x:f>
        <x:v>0.0700645485390814</x:v>
      </x:c>
      <x:c r="N82" s="52" t="n">
        <x:f>IFERROR(J82/I82-1,"")</x:f>
        <x:v>0.09068754814505242</x:v>
      </x:c>
      <x:c r="O82" s="52" t="n">
        <x:f>IFERROR(K82/J82-1,"")</x:f>
        <x:v>0.01980584708029376</x:v>
      </x:c>
      <x:c r="P82" s="52" t="n">
        <x:f>IFERROR((K82/G82)^(1/4)-1,"")</x:f>
        <x:v>0.2811559885986312</x:v>
      </x:c>
      <x:c r="Q82" s="51" t="n">
        <x:v>1341.141</x:v>
      </x:c>
      <x:c r="R82" s="52" t="n">
        <x:f>IFERROR(Q82/K82,"")</x:f>
        <x:v>0.13445467368845285</x:v>
      </x:c>
      <x:c r="S82" s="53" t="n">
        <x:v>43891</x:v>
      </x:c>
      <x:c r="T82" s="50" t="str">
        <x:v>EDINET_company_history</x:v>
      </x:c>
      <x:c r="U82" s="50" t="str">
        <x:v>端羽英子</x:v>
      </x:c>
      <x:c r="V82" s="54" t="n">
        <x:v>0.4751</x:v>
      </x:c>
      <x:c r="W82" s="50" t="str">
        <x:v>端羽 英子</x:v>
      </x:c>
      <x:c r="X82" s="50" t="b">
        <x:f>AND(COUNT(L82:O82)=4,L82&gt;='設定'!$B$6,M82&gt;='設定'!$B$6,N82&gt;='設定'!$B$6,O82&gt;='設定'!$B$6)</x:f>
        <x:v>0</x:v>
      </x:c>
      <x:c r="Y82" s="50" t="b">
        <x:f>AND(COUNT(G82:K82)=5,P82&gt;='設定'!$B$7)</x:f>
        <x:v>1</x:v>
      </x:c>
      <x:c r="Z82" s="50" t="b">
        <x:f>AND(ISNUMBER(R82),R82&gt;='設定'!$B$8)</x:f>
        <x:v>1</x:v>
      </x:c>
      <x:c r="AA82" s="50" t="b">
        <x:f>AND(ISNUMBER(S82),S82&gt;=DATE(YEAR('設定'!$B$10)-'設定'!$B$9,MONTH('設定'!$B$10),DAY('設定'!$B$10)))</x:f>
        <x:v>0</x:v>
      </x:c>
      <x:c r="AB82" s="55" t="b">
        <x:v>1</x:v>
      </x:c>
      <x:c r="AC82" s="55" t="b">
        <x:v>1</x:v>
      </x:c>
      <x:c r="AD82" s="50" t="n">
        <x:f>IF(X82,1,0)+IF(Z82,1,0)+IF(AA82,1,0)+IF(AB82,1,0)</x:f>
        <x:v>2</x:v>
      </x:c>
      <x:c r="AE82" s="50" t="n">
        <x:f>IF(Y82,1,0)+IF(Z82,1,0)+IF(AA82,1,0)+IF(AB82,1,0)</x:f>
        <x:v>3</x:v>
      </x:c>
      <x:c r="AF82" s="50" t="n">
        <x:f>IF(Y82,1,0)+IF(Z82,1,0)+IF(AA82,1,0)+IF(AC82,1,0)</x:f>
        <x:v>3</x:v>
      </x:c>
      <x:c r="AG82" s="53" t="n">
        <x:v>44348</x:v>
      </x:c>
      <x:c r="AH82" s="50" t="str">
        <x:v>S100Y7OP</x:v>
      </x:c>
      <x:c r="AI82" s="50" t="str">
        <x:v>OperatingRevenue1SummaryOfBusinessResults</x:v>
      </x:c>
      <x:c r="AJ82" s="50" t="str">
        <x:v>OperatingIncome</x:v>
      </x:c>
      <x:c r="AK82" s="53" t="n">
        <x:v>46081</x:v>
      </x:c>
      <x:c r="AL82" s="50" t="str">
        <x:v>365/365/366/365/365</x:v>
      </x:c>
      <x:c r="AM82" s="51" t="n">
        <x:v>9353317</x:v>
      </x:c>
      <x:c r="AN82" s="51" t="n">
        <x:v>648</x:v>
      </x:c>
      <x:c r="AO82" s="51" t="n">
        <x:f>IFERROR(AM82*AN82,"")</x:f>
        <x:v>6060949416</x:v>
      </x:c>
      <x:c r="AP82" s="56" t="n">
        <x:f>IFERROR(AO82/(K82*1000000),"")</x:f>
        <x:v>0.6076340787214013</x:v>
      </x:c>
      <x:c r="AQ82" s="57" t="n">
        <x:v>36188670</x:v>
      </x:c>
      <x:c r="AR82" s="52" t="n">
        <x:v>0.6055165427627542</x:v>
      </x:c>
      <x:c r="AS82" s="52" t="n">
        <x:v>-0.9362857142857144</x:v>
      </x:c>
      <x:c r="AT82" s="55" t="b">
        <x:v>0</x:v>
      </x:c>
      <x:c r="AU82" s="50" t="str">
        <x:v>low_equity_ratio;excessive_leverage</x:v>
      </x:c>
      <x:c r="AV82" s="58" t="n">
        <x:v>-0.5149240190880822</x:v>
      </x:c>
      <x:c r="AW82" s="50" t="n">
        <x:v>3509</x:v>
      </x:c>
      <x:c r="AX82" s="50" t="str">
        <x:v>Future Moat</x:v>
      </x:c>
      <x:c r="AY82" s="50" t="str">
        <x:v>既存適格性フィルター不通過: low_equity_ratio;excessive_leverage / 年率ボラティリティ60%以上 / ローカル5年最大下落率-60%以下</x:v>
      </x:c>
      <x:c r="AZ82" s="59" t="str">
        <x:v>2026-05-29 15:57</x:v>
      </x:c>
      <x:c r="BA82" s="53" t="n">
        <x:v>43891</x:v>
      </x:c>
      <x:c r="BB82" s="50" t="str">
        <x:v>端羽 英子</x:v>
      </x:c>
      <x:c r="BC82" s="50"/>
      <x:c r="BD82" s="50"/>
    </x:row>
    <x:row r="83">
      <x:c r="A83" s="50" t="n">
        <x:v>82</x:v>
      </x:c>
      <x:c r="B83" s="50" t="str">
        <x:v>5889</x:v>
      </x:c>
      <x:c r="C83" s="50" t="str">
        <x:v>5889.T</x:v>
      </x:c>
      <x:c r="D83" s="50" t="str">
        <x:v>Japan Eyewear Holdings Co.,Ltd.</x:v>
      </x:c>
      <x:c r="E83" s="50" t="str">
        <x:v>Prime Market (Domestic)</x:v>
      </x:c>
      <x:c r="F83" s="50" t="str">
        <x:v>Retail Trade</x:v>
      </x:c>
      <x:c r="G83" s="51" t="n">
        <x:v>7073</x:v>
      </x:c>
      <x:c r="H83" s="51" t="n">
        <x:v>10722</x:v>
      </x:c>
      <x:c r="I83" s="51" t="n">
        <x:v>13528</x:v>
      </x:c>
      <x:c r="J83" s="51" t="n">
        <x:v>16666</x:v>
      </x:c>
      <x:c r="K83" s="51" t="n">
        <x:v>18640</x:v>
      </x:c>
      <x:c r="L83" s="52" t="n">
        <x:f>IFERROR(H83/G83-1,"")</x:f>
        <x:v>0.5159055563410151</x:v>
      </x:c>
      <x:c r="M83" s="52" t="n">
        <x:f>IFERROR(I83/H83-1,"")</x:f>
        <x:v>0.26170490580115646</x:v>
      </x:c>
      <x:c r="N83" s="52" t="n">
        <x:f>IFERROR(J83/I83-1,"")</x:f>
        <x:v>0.2319633353045536</x:v>
      </x:c>
      <x:c r="O83" s="52" t="n">
        <x:f>IFERROR(K83/J83-1,"")</x:f>
        <x:v>0.11844473778951148</x:v>
      </x:c>
      <x:c r="P83" s="52" t="n">
        <x:f>IFERROR((K83/G83)^(1/4)-1,"")</x:f>
        <x:v>0.27412067345402247</x:v>
      </x:c>
      <x:c r="Q83" s="51" t="n">
        <x:v>5957</x:v>
      </x:c>
      <x:c r="R83" s="52" t="n">
        <x:f>IFERROR(Q83/K83,"")</x:f>
        <x:v>0.3195815450643777</x:v>
      </x:c>
      <x:c r="S83" s="53" t="n">
        <x:v>45246</x:v>
      </x:c>
      <x:c r="T83" s="50" t="str">
        <x:v>local_price_first_trade</x:v>
      </x:c>
      <x:c r="U83" s="50" t="str">
        <x:v>金子インベスト株式会社</x:v>
      </x:c>
      <x:c r="V83" s="54" t="n">
        <x:v>0.3766</x:v>
      </x:c>
      <x:c r="W83" s="50" t="str">
        <x:v>金子 真也</x:v>
      </x:c>
      <x:c r="X83" s="50" t="b">
        <x:f>AND(COUNT(L83:O83)=4,L83&gt;='設定'!$B$6,M83&gt;='設定'!$B$6,N83&gt;='設定'!$B$6,O83&gt;='設定'!$B$6)</x:f>
        <x:v>0</x:v>
      </x:c>
      <x:c r="Y83" s="50" t="b">
        <x:f>AND(COUNT(G83:K83)=5,P83&gt;='設定'!$B$7)</x:f>
        <x:v>1</x:v>
      </x:c>
      <x:c r="Z83" s="50" t="b">
        <x:f>AND(ISNUMBER(R83),R83&gt;='設定'!$B$8)</x:f>
        <x:v>1</x:v>
      </x:c>
      <x:c r="AA83" s="50" t="b">
        <x:f>AND(ISNUMBER(S83),S83&gt;=DATE(YEAR('設定'!$B$10)-'設定'!$B$9,MONTH('設定'!$B$10),DAY('設定'!$B$10)))</x:f>
        <x:v>1</x:v>
      </x:c>
      <x:c r="AB83" s="55" t="b">
        <x:v>0</x:v>
      </x:c>
      <x:c r="AC83" s="55" t="b">
        <x:v>0</x:v>
      </x:c>
      <x:c r="AD83" s="50" t="n">
        <x:f>IF(X83,1,0)+IF(Z83,1,0)+IF(AA83,1,0)+IF(AB83,1,0)</x:f>
        <x:v>2</x:v>
      </x:c>
      <x:c r="AE83" s="50" t="n">
        <x:f>IF(Y83,1,0)+IF(Z83,1,0)+IF(AA83,1,0)+IF(AB83,1,0)</x:f>
        <x:v>3</x:v>
      </x:c>
      <x:c r="AF83" s="50" t="n">
        <x:f>IF(Y83,1,0)+IF(Z83,1,0)+IF(AA83,1,0)+IF(AC83,1,0)</x:f>
        <x:v>3</x:v>
      </x:c>
      <x:c r="AG83" s="53" t="n">
        <x:v>45246</x:v>
      </x:c>
      <x:c r="AH83" s="50" t="str">
        <x:v>S100Y0I2</x:v>
      </x:c>
      <x:c r="AI83" s="50" t="str">
        <x:v>RevenueIFRSSummaryOfBusinessResults</x:v>
      </x:c>
      <x:c r="AJ83" s="50" t="str">
        <x:v>OperatingProfitLossIFRSKeyFinancialData</x:v>
      </x:c>
      <x:c r="AK83" s="53" t="n">
        <x:v>46053</x:v>
      </x:c>
      <x:c r="AL83" s="50" t="str">
        <x:v>365/365/365/366/365</x:v>
      </x:c>
      <x:c r="AM83" s="51" t="n">
        <x:v>24133560</x:v>
      </x:c>
      <x:c r="AN83" s="51" t="n">
        <x:v>2087</x:v>
      </x:c>
      <x:c r="AO83" s="51" t="n">
        <x:f>IFERROR(AM83*AN83,"")</x:f>
        <x:v>50366739720</x:v>
      </x:c>
      <x:c r="AP83" s="56" t="n">
        <x:f>IFERROR(AO83/(K83*1000000),"")</x:f>
        <x:v>2.7020783111587985</x:v>
      </x:c>
      <x:c r="AQ83" s="57" t="n">
        <x:v>291636570</x:v>
      </x:c>
      <x:c r="AR83" s="52" t="n">
        <x:v>0.5818367982531871</x:v>
      </x:c>
      <x:c r="AS83" s="52" t="n">
        <x:v>-0.5392797876982158</x:v>
      </x:c>
      <x:c r="AT83" s="55" t="b">
        <x:v>0</x:v>
      </x:c>
      <x:c r="AU83" s="50" t="str">
        <x:v>missing_financial_data</x:v>
      </x:c>
      <x:c r="AV83" s="58" t="n">
        <x:v>-0.1397870938709418</x:v>
      </x:c>
      <x:c r="AW83" s="50" t="n">
        <x:v>2804</x:v>
      </x:c>
      <x:c r="AX83" s="50" t="str">
        <x:v>Transformation Moat</x:v>
      </x:c>
      <x:c r="AY83" s="50" t="str">
        <x:v>既存適格性フィルター不通過: missing_financial_data</x:v>
      </x:c>
      <x:c r="AZ83" s="59" t="str">
        <x:v>2026-04-23 10:11</x:v>
      </x:c>
      <x:c r="BA83" s="53" t="n">
        <x:v>43647</x:v>
      </x:c>
      <x:c r="BB83" s="50"/>
      <x:c r="BC83" s="50"/>
      <x:c r="BD83" s="50" t="str">
        <x:v>TOPIX Small 2</x:v>
      </x:c>
    </x:row>
    <x:row r="84">
      <x:c r="A84" s="50" t="n">
        <x:v>83</x:v>
      </x:c>
      <x:c r="B84" s="50" t="str">
        <x:v>5532</x:v>
      </x:c>
      <x:c r="C84" s="50" t="str">
        <x:v>5532.T</x:v>
      </x:c>
      <x:c r="D84" s="50" t="str">
        <x:v>REALGATE INC.</x:v>
      </x:c>
      <x:c r="E84" s="50" t="str">
        <x:v>Growth Market(Domestic)</x:v>
      </x:c>
      <x:c r="F84" s="50" t="str">
        <x:v>Real Estate</x:v>
      </x:c>
      <x:c r="G84" s="51" t="n">
        <x:v>3810.845</x:v>
      </x:c>
      <x:c r="H84" s="51" t="n">
        <x:v>5843.209</x:v>
      </x:c>
      <x:c r="I84" s="51" t="n">
        <x:v>6972.224</x:v>
      </x:c>
      <x:c r="J84" s="51" t="n">
        <x:v>7948.486</x:v>
      </x:c>
      <x:c r="K84" s="51" t="n">
        <x:v>9791.998</x:v>
      </x:c>
      <x:c r="L84" s="52" t="n">
        <x:f>IFERROR(H84/G84-1,"")</x:f>
        <x:v>0.5333105912205824</x:v>
      </x:c>
      <x:c r="M84" s="52" t="n">
        <x:f>IFERROR(I84/H84-1,"")</x:f>
        <x:v>0.19321831548383783</x:v>
      </x:c>
      <x:c r="N84" s="52" t="n">
        <x:f>IFERROR(J84/I84-1,"")</x:f>
        <x:v>0.14002160573154265</x:v>
      </x:c>
      <x:c r="O84" s="52" t="n">
        <x:f>IFERROR(K84/J84-1,"")</x:f>
        <x:v>0.23193247116494886</x:v>
      </x:c>
      <x:c r="P84" s="52" t="n">
        <x:f>IFERROR((K84/G84)^(1/4)-1,"")</x:f>
        <x:v>0.26608396305237236</x:v>
      </x:c>
      <x:c r="Q84" s="51" t="n">
        <x:v>1043.179</x:v>
      </x:c>
      <x:c r="R84" s="52" t="n">
        <x:f>IFERROR(Q84/K84,"")</x:f>
        <x:v>0.10653382486393483</x:v>
      </x:c>
      <x:c r="S84" s="53" t="n">
        <x:v>45099</x:v>
      </x:c>
      <x:c r="T84" s="50" t="str">
        <x:v>local_price_first_trade</x:v>
      </x:c>
      <x:c r="U84" s="50" t="str">
        <x:v>株式会社サイバーエージェント</x:v>
      </x:c>
      <x:c r="V84" s="54" t="n">
        <x:v>0.6374</x:v>
      </x:c>
      <x:c r="W84" s="50" t="str">
        <x:v>岩本 裕</x:v>
      </x:c>
      <x:c r="X84" s="50" t="b">
        <x:f>AND(COUNT(L84:O84)=4,L84&gt;='設定'!$B$6,M84&gt;='設定'!$B$6,N84&gt;='設定'!$B$6,O84&gt;='設定'!$B$6)</x:f>
        <x:v>0</x:v>
      </x:c>
      <x:c r="Y84" s="50" t="b">
        <x:f>AND(COUNT(G84:K84)=5,P84&gt;='設定'!$B$7)</x:f>
        <x:v>1</x:v>
      </x:c>
      <x:c r="Z84" s="50" t="b">
        <x:f>AND(ISNUMBER(R84),R84&gt;='設定'!$B$8)</x:f>
        <x:v>1</x:v>
      </x:c>
      <x:c r="AA84" s="50" t="b">
        <x:f>AND(ISNUMBER(S84),S84&gt;=DATE(YEAR('設定'!$B$10)-'設定'!$B$9,MONTH('設定'!$B$10),DAY('設定'!$B$10)))</x:f>
        <x:v>1</x:v>
      </x:c>
      <x:c r="AB84" s="55" t="b">
        <x:v>0</x:v>
      </x:c>
      <x:c r="AC84" s="55" t="b">
        <x:v>0</x:v>
      </x:c>
      <x:c r="AD84" s="50" t="n">
        <x:f>IF(X84,1,0)+IF(Z84,1,0)+IF(AA84,1,0)+IF(AB84,1,0)</x:f>
        <x:v>2</x:v>
      </x:c>
      <x:c r="AE84" s="50" t="n">
        <x:f>IF(Y84,1,0)+IF(Z84,1,0)+IF(AA84,1,0)+IF(AB84,1,0)</x:f>
        <x:v>3</x:v>
      </x:c>
      <x:c r="AF84" s="50" t="n">
        <x:f>IF(Y84,1,0)+IF(Z84,1,0)+IF(AA84,1,0)+IF(AC84,1,0)</x:f>
        <x:v>3</x:v>
      </x:c>
      <x:c r="AG84" s="53" t="n">
        <x:v>45099</x:v>
      </x:c>
      <x:c r="AH84" s="50" t="str">
        <x:v>S100X9V9</x:v>
      </x:c>
      <x:c r="AI84" s="50" t="str">
        <x:v>NetSalesSummaryOfBusinessResults</x:v>
      </x:c>
      <x:c r="AJ84" s="50" t="str">
        <x:v>OperatingIncome</x:v>
      </x:c>
      <x:c r="AK84" s="53" t="n">
        <x:v>45930</x:v>
      </x:c>
      <x:c r="AL84" s="50" t="str">
        <x:v>334/365/365/366/365</x:v>
      </x:c>
      <x:c r="AM84" s="51" t="n">
        <x:v>5742100</x:v>
      </x:c>
      <x:c r="AN84" s="51" t="n">
        <x:v>3765</x:v>
      </x:c>
      <x:c r="AO84" s="51" t="n">
        <x:f>IFERROR(AM84*AN84,"")</x:f>
        <x:v>21619006500</x:v>
      </x:c>
      <x:c r="AP84" s="56" t="n">
        <x:f>IFERROR(AO84/(K84*1000000),"")</x:f>
        <x:v>2.2078238271698996</x:v>
      </x:c>
      <x:c r="AQ84" s="57" t="n">
        <x:v>253026818.33333337</x:v>
      </x:c>
      <x:c r="AR84" s="52" t="n">
        <x:v>0.5041737928595608</x:v>
      </x:c>
      <x:c r="AS84" s="52" t="n">
        <x:v>-0.5729903536977492</x:v>
      </x:c>
      <x:c r="AT84" s="55" t="b">
        <x:v>1</x:v>
      </x:c>
      <x:c r="AU84" s="50"/>
      <x:c r="AV84" s="58" t="n">
        <x:v>-0.0027870675709937</x:v>
      </x:c>
      <x:c r="AW84" s="50" t="n">
        <x:v>1889</x:v>
      </x:c>
      <x:c r="AX84" s="50" t="str">
        <x:v>Transformation Moat</x:v>
      </x:c>
      <x:c r="AY84" s="50" t="str">
        <x:v>目立つ機械的警告なし（定性確認は別途必要）</x:v>
      </x:c>
      <x:c r="AZ84" s="59" t="str">
        <x:v>2025-12-11 16:02</x:v>
      </x:c>
      <x:c r="BA84" s="53" t="n">
        <x:v>45078</x:v>
      </x:c>
      <x:c r="BB84" s="50"/>
      <x:c r="BC84" s="50"/>
      <x:c r="BD84" s="50"/>
    </x:row>
    <x:row r="85">
      <x:c r="A85" s="50" t="n">
        <x:v>84</x:v>
      </x:c>
      <x:c r="B85" s="50" t="str">
        <x:v>3452</x:v>
      </x:c>
      <x:c r="C85" s="50" t="str">
        <x:v>3452.T</x:v>
      </x:c>
      <x:c r="D85" s="50" t="str">
        <x:v>B-Lot Company Limited</x:v>
      </x:c>
      <x:c r="E85" s="50" t="str">
        <x:v>Standard Market(Domestic)</x:v>
      </x:c>
      <x:c r="F85" s="50" t="str">
        <x:v>Real Estate</x:v>
      </x:c>
      <x:c r="G85" s="51" t="n">
        <x:v>14751</x:v>
      </x:c>
      <x:c r="H85" s="51" t="n">
        <x:v>19911</x:v>
      </x:c>
      <x:c r="I85" s="51" t="n">
        <x:v>23510</x:v>
      </x:c>
      <x:c r="J85" s="51" t="n">
        <x:v>30933</x:v>
      </x:c>
      <x:c r="K85" s="51" t="n">
        <x:v>37778</x:v>
      </x:c>
      <x:c r="L85" s="52" t="n">
        <x:f>IFERROR(H85/G85-1,"")</x:f>
        <x:v>0.34980679275981297</x:v>
      </x:c>
      <x:c r="M85" s="52" t="n">
        <x:f>IFERROR(I85/H85-1,"")</x:f>
        <x:v>0.18075435688815222</x:v>
      </x:c>
      <x:c r="N85" s="52" t="n">
        <x:f>IFERROR(J85/I85-1,"")</x:f>
        <x:v>0.3157379838366652</x:v>
      </x:c>
      <x:c r="O85" s="52" t="n">
        <x:f>IFERROR(K85/J85-1,"")</x:f>
        <x:v>0.22128471211974277</x:v>
      </x:c>
      <x:c r="P85" s="52" t="n">
        <x:f>IFERROR((K85/G85)^(1/4)-1,"")</x:f>
        <x:v>0.26504034047924274</x:v>
      </x:c>
      <x:c r="Q85" s="51" t="n">
        <x:v>7579</x:v>
      </x:c>
      <x:c r="R85" s="52" t="n">
        <x:f>IFERROR(Q85/K85,"")</x:f>
        <x:v>0.2006194081211287</x:v>
      </x:c>
      <x:c r="S85" s="53" t="n">
        <x:v>41974</x:v>
      </x:c>
      <x:c r="T85" s="50" t="str">
        <x:v>EDINET_company_history</x:v>
      </x:c>
      <x:c r="U85" s="50" t="str">
        <x:v>望月 雅博</x:v>
      </x:c>
      <x:c r="V85" s="54" t="n">
        <x:v>0.1183</x:v>
      </x:c>
      <x:c r="W85" s="50" t="str">
        <x:v>宮内 誠 / 望月 雅博 / 江﨑 憲太郎</x:v>
      </x:c>
      <x:c r="X85" s="50" t="b">
        <x:f>AND(COUNT(L85:O85)=4,L85&gt;='設定'!$B$6,M85&gt;='設定'!$B$6,N85&gt;='設定'!$B$6,O85&gt;='設定'!$B$6)</x:f>
        <x:v>0</x:v>
      </x:c>
      <x:c r="Y85" s="50" t="b">
        <x:f>AND(COUNT(G85:K85)=5,P85&gt;='設定'!$B$7)</x:f>
        <x:v>1</x:v>
      </x:c>
      <x:c r="Z85" s="50" t="b">
        <x:f>AND(ISNUMBER(R85),R85&gt;='設定'!$B$8)</x:f>
        <x:v>1</x:v>
      </x:c>
      <x:c r="AA85" s="50" t="b">
        <x:f>AND(ISNUMBER(S85),S85&gt;=DATE(YEAR('設定'!$B$10)-'設定'!$B$9,MONTH('設定'!$B$10),DAY('設定'!$B$10)))</x:f>
        <x:v>0</x:v>
      </x:c>
      <x:c r="AB85" s="55" t="b">
        <x:v>1</x:v>
      </x:c>
      <x:c r="AC85" s="55" t="b">
        <x:v>1</x:v>
      </x:c>
      <x:c r="AD85" s="50" t="n">
        <x:f>IF(X85,1,0)+IF(Z85,1,0)+IF(AA85,1,0)+IF(AB85,1,0)</x:f>
        <x:v>2</x:v>
      </x:c>
      <x:c r="AE85" s="50" t="n">
        <x:f>IF(Y85,1,0)+IF(Z85,1,0)+IF(AA85,1,0)+IF(AB85,1,0)</x:f>
        <x:v>3</x:v>
      </x:c>
      <x:c r="AF85" s="50" t="n">
        <x:f>IF(Y85,1,0)+IF(Z85,1,0)+IF(AA85,1,0)+IF(AC85,1,0)</x:f>
        <x:v>3</x:v>
      </x:c>
      <x:c r="AG85" s="53" t="n">
        <x:v>44348</x:v>
      </x:c>
      <x:c r="AH85" s="50" t="str">
        <x:v>S100XTWZ</x:v>
      </x:c>
      <x:c r="AI85" s="50" t="str">
        <x:v>NetSalesSummaryOfBusinessResults</x:v>
      </x:c>
      <x:c r="AJ85" s="50" t="str">
        <x:v>OperatingIncome</x:v>
      </x:c>
      <x:c r="AK85" s="53" t="n">
        <x:v>46022</x:v>
      </x:c>
      <x:c r="AL85" s="50" t="str">
        <x:v>365/365/365/366/365</x:v>
      </x:c>
      <x:c r="AM85" s="51" t="n">
        <x:v>18635600</x:v>
      </x:c>
      <x:c r="AN85" s="51" t="n">
        <x:v>1399</x:v>
      </x:c>
      <x:c r="AO85" s="51" t="n">
        <x:f>IFERROR(AM85*AN85,"")</x:f>
        <x:v>26071204400</x:v>
      </x:c>
      <x:c r="AP85" s="56" t="n">
        <x:f>IFERROR(AO85/(K85*1000000),"")</x:f>
        <x:v>0.6901160569643708</x:v>
      </x:c>
      <x:c r="AQ85" s="57" t="n">
        <x:v>113304101.66666669</x:v>
      </x:c>
      <x:c r="AR85" s="52" t="n">
        <x:v>0.3543184621053363</x:v>
      </x:c>
      <x:c r="AS85" s="52" t="n">
        <x:v>-0.3747810291541519</x:v>
      </x:c>
      <x:c r="AT85" s="55" t="b">
        <x:v>1</x:v>
      </x:c>
      <x:c r="AU85" s="50"/>
      <x:c r="AV85" s="58" t="n">
        <x:v>-0.0843676541140208</x:v>
      </x:c>
      <x:c r="AW85" s="50" t="n">
        <x:v>2500</x:v>
      </x:c>
      <x:c r="AX85" s="50" t="str">
        <x:v>Transformation Moat</x:v>
      </x:c>
      <x:c r="AY85" s="50" t="str">
        <x:v>目立つ機械的警告なし（定性確認は別途必要）</x:v>
      </x:c>
      <x:c r="AZ85" s="59" t="str">
        <x:v>2026-03-26 15:30</x:v>
      </x:c>
      <x:c r="BA85" s="53" t="n">
        <x:v>41974</x:v>
      </x:c>
      <x:c r="BB85" s="50" t="str">
        <x:v>望月 雅博</x:v>
      </x:c>
      <x:c r="BC85" s="50"/>
      <x:c r="BD85" s="50"/>
    </x:row>
    <x:row r="86">
      <x:c r="A86" s="50" t="n">
        <x:v>85</x:v>
      </x:c>
      <x:c r="B86" s="50" t="str">
        <x:v>7320</x:v>
      </x:c>
      <x:c r="C86" s="50" t="str">
        <x:v>7320.T</x:v>
      </x:c>
      <x:c r="D86" s="50" t="str">
        <x:v>Solvvy Inc.</x:v>
      </x:c>
      <x:c r="E86" s="50" t="str">
        <x:v>Growth Market(Domestic)</x:v>
      </x:c>
      <x:c r="F86" s="50" t="str">
        <x:v>Other Financing Business</x:v>
      </x:c>
      <x:c r="G86" s="51" t="n">
        <x:v>2624.926</x:v>
      </x:c>
      <x:c r="H86" s="51" t="n">
        <x:v>3305.011</x:v>
      </x:c>
      <x:c r="I86" s="51" t="n">
        <x:v>3919.991</x:v>
      </x:c>
      <x:c r="J86" s="51" t="n">
        <x:v>5359.054</x:v>
      </x:c>
      <x:c r="K86" s="51" t="n">
        <x:v>6705.733</x:v>
      </x:c>
      <x:c r="L86" s="52" t="n">
        <x:f>IFERROR(H86/G86-1,"")</x:f>
        <x:v>0.259087303794469</x:v>
      </x:c>
      <x:c r="M86" s="52" t="n">
        <x:f>IFERROR(I86/H86-1,"")</x:f>
        <x:v>0.1860750236534765</x:v>
      </x:c>
      <x:c r="N86" s="52" t="n">
        <x:f>IFERROR(J86/I86-1,"")</x:f>
        <x:v>0.3671087510149895</x:v>
      </x:c>
      <x:c r="O86" s="52" t="n">
        <x:f>IFERROR(K86/J86-1,"")</x:f>
        <x:v>0.25129043297567066</x:v>
      </x:c>
      <x:c r="P86" s="52" t="n">
        <x:f>IFERROR((K86/G86)^(1/4)-1,"")</x:f>
        <x:v>0.26424806667199974</x:v>
      </x:c>
      <x:c r="Q86" s="51" t="n">
        <x:v>1620.453</x:v>
      </x:c>
      <x:c r="R86" s="52" t="n">
        <x:f>IFERROR(Q86/K86,"")</x:f>
        <x:v>0.24165188205375907</x:v>
      </x:c>
      <x:c r="S86" s="53" t="n">
        <x:v>43160</x:v>
      </x:c>
      <x:c r="T86" s="50" t="str">
        <x:v>EDINET_company_history</x:v>
      </x:c>
      <x:c r="U86" s="50" t="str">
        <x:v>安達 慶高</x:v>
      </x:c>
      <x:c r="V86" s="54" t="n">
        <x:v>0.114</x:v>
      </x:c>
      <x:c r="W86" s="50" t="str">
        <x:v>安達 慶高 / 荒川 拓也 / 西尾 直紀</x:v>
      </x:c>
      <x:c r="X86" s="50" t="b">
        <x:f>AND(COUNT(L86:O86)=4,L86&gt;='設定'!$B$6,M86&gt;='設定'!$B$6,N86&gt;='設定'!$B$6,O86&gt;='設定'!$B$6)</x:f>
        <x:v>0</x:v>
      </x:c>
      <x:c r="Y86" s="50" t="b">
        <x:f>AND(COUNT(G86:K86)=5,P86&gt;='設定'!$B$7)</x:f>
        <x:v>1</x:v>
      </x:c>
      <x:c r="Z86" s="50" t="b">
        <x:f>AND(ISNUMBER(R86),R86&gt;='設定'!$B$8)</x:f>
        <x:v>1</x:v>
      </x:c>
      <x:c r="AA86" s="50" t="b">
        <x:f>AND(ISNUMBER(S86),S86&gt;=DATE(YEAR('設定'!$B$10)-'設定'!$B$9,MONTH('設定'!$B$10),DAY('設定'!$B$10)))</x:f>
        <x:v>0</x:v>
      </x:c>
      <x:c r="AB86" s="55" t="b">
        <x:v>1</x:v>
      </x:c>
      <x:c r="AC86" s="55" t="b">
        <x:v>1</x:v>
      </x:c>
      <x:c r="AD86" s="50" t="n">
        <x:f>IF(X86,1,0)+IF(Z86,1,0)+IF(AA86,1,0)+IF(AB86,1,0)</x:f>
        <x:v>2</x:v>
      </x:c>
      <x:c r="AE86" s="50" t="n">
        <x:f>IF(Y86,1,0)+IF(Z86,1,0)+IF(AA86,1,0)+IF(AB86,1,0)</x:f>
        <x:v>3</x:v>
      </x:c>
      <x:c r="AF86" s="50" t="n">
        <x:f>IF(Y86,1,0)+IF(Z86,1,0)+IF(AA86,1,0)+IF(AC86,1,0)</x:f>
        <x:v>3</x:v>
      </x:c>
      <x:c r="AG86" s="53" t="n">
        <x:v>44348</x:v>
      </x:c>
      <x:c r="AH86" s="50" t="str">
        <x:v>S100WSFJ</x:v>
      </x:c>
      <x:c r="AI86" s="50" t="str">
        <x:v>NetSalesSummaryOfBusinessResults</x:v>
      </x:c>
      <x:c r="AJ86" s="50" t="str">
        <x:v>OperatingIncome</x:v>
      </x:c>
      <x:c r="AK86" s="53" t="n">
        <x:v>45838</x:v>
      </x:c>
      <x:c r="AL86" s="50" t="str">
        <x:v>365/365/365/366/365</x:v>
      </x:c>
      <x:c r="AM86" s="51" t="n">
        <x:v>5760427</x:v>
      </x:c>
      <x:c r="AN86" s="51" t="n">
        <x:v>1660</x:v>
      </x:c>
      <x:c r="AO86" s="51" t="n">
        <x:f>IFERROR(AM86*AN86,"")</x:f>
        <x:v>9562308820</x:v>
      </x:c>
      <x:c r="AP86" s="56" t="n">
        <x:f>IFERROR(AO86/(K86*1000000),"")</x:f>
        <x:v>1.425990092358285</x:v>
      </x:c>
      <x:c r="AQ86" s="57" t="n">
        <x:v>69636601.66666667</x:v>
      </x:c>
      <x:c r="AR86" s="52" t="n">
        <x:v>0.5223793551857275</x:v>
      </x:c>
      <x:c r="AS86" s="52" t="n">
        <x:v>-0.6402721609125162</x:v>
      </x:c>
      <x:c r="AT86" s="55" t="b">
        <x:v>1</x:v>
      </x:c>
      <x:c r="AU86" s="50"/>
      <x:c r="AV86" s="58" t="n">
        <x:v>-0.6942149372692669</x:v>
      </x:c>
      <x:c r="AW86" s="50" t="n">
        <x:v>3574</x:v>
      </x:c>
      <x:c r="AX86" s="50" t="str">
        <x:v>Future Moat</x:v>
      </x:c>
      <x:c r="AY86" s="50" t="str">
        <x:v>ローカル5年最大下落率-60%以下</x:v>
      </x:c>
      <x:c r="AZ86" s="59" t="str">
        <x:v>2025-09-30 16:53</x:v>
      </x:c>
      <x:c r="BA86" s="53" t="n">
        <x:v>43160</x:v>
      </x:c>
      <x:c r="BB86" s="50" t="str">
        <x:v>安達 慶高</x:v>
      </x:c>
      <x:c r="BC86" s="50"/>
      <x:c r="BD86" s="50"/>
    </x:row>
    <x:row r="87">
      <x:c r="A87" s="50" t="n">
        <x:v>86</x:v>
      </x:c>
      <x:c r="B87" s="50" t="str">
        <x:v>3482</x:v>
      </x:c>
      <x:c r="C87" s="50" t="str">
        <x:v>3482.T</x:v>
      </x:c>
      <x:c r="D87" s="50" t="str">
        <x:v>Loadstar Capital K.K.</x:v>
      </x:c>
      <x:c r="E87" s="50" t="str">
        <x:v>Prime Market (Domestic)</x:v>
      </x:c>
      <x:c r="F87" s="50" t="str">
        <x:v>Real Estate</x:v>
      </x:c>
      <x:c r="G87" s="51" t="n">
        <x:v>17920</x:v>
      </x:c>
      <x:c r="H87" s="51" t="n">
        <x:v>23637</x:v>
      </x:c>
      <x:c r="I87" s="51" t="n">
        <x:v>28726</x:v>
      </x:c>
      <x:c r="J87" s="51" t="n">
        <x:v>34421</x:v>
      </x:c>
      <x:c r="K87" s="51" t="n">
        <x:v>44633</x:v>
      </x:c>
      <x:c r="L87" s="52" t="n">
        <x:f>IFERROR(H87/G87-1,"")</x:f>
        <x:v>0.3190290178571429</x:v>
      </x:c>
      <x:c r="M87" s="52" t="n">
        <x:f>IFERROR(I87/H87-1,"")</x:f>
        <x:v>0.21529804966789357</x:v>
      </x:c>
      <x:c r="N87" s="52" t="n">
        <x:f>IFERROR(J87/I87-1,"")</x:f>
        <x:v>0.19825245422265536</x:v>
      </x:c>
      <x:c r="O87" s="52" t="n">
        <x:f>IFERROR(K87/J87-1,"")</x:f>
        <x:v>0.29667935272072277</x:v>
      </x:c>
      <x:c r="P87" s="52" t="n">
        <x:f>IFERROR((K87/G87)^(1/4)-1,"")</x:f>
        <x:v>0.25625996112634253</x:v>
      </x:c>
      <x:c r="Q87" s="51" t="n">
        <x:v>13415</x:v>
      </x:c>
      <x:c r="R87" s="52" t="n">
        <x:f>IFERROR(Q87/K87,"")</x:f>
        <x:v>0.30056236417000876</x:v>
      </x:c>
      <x:c r="S87" s="53" t="n">
        <x:v>42979</x:v>
      </x:c>
      <x:c r="T87" s="50" t="str">
        <x:v>EDINET_company_history</x:v>
      </x:c>
      <x:c r="U87" s="50" t="str">
        <x:v>岩野 達志</x:v>
      </x:c>
      <x:c r="V87" s="54" t="n">
        <x:v>0.2036</x:v>
      </x:c>
      <x:c r="W87" s="50" t="str">
        <x:v>岩野 達志</x:v>
      </x:c>
      <x:c r="X87" s="50" t="b">
        <x:f>AND(COUNT(L87:O87)=4,L87&gt;='設定'!$B$6,M87&gt;='設定'!$B$6,N87&gt;='設定'!$B$6,O87&gt;='設定'!$B$6)</x:f>
        <x:v>0</x:v>
      </x:c>
      <x:c r="Y87" s="50" t="b">
        <x:f>AND(COUNT(G87:K87)=5,P87&gt;='設定'!$B$7)</x:f>
        <x:v>1</x:v>
      </x:c>
      <x:c r="Z87" s="50" t="b">
        <x:f>AND(ISNUMBER(R87),R87&gt;='設定'!$B$8)</x:f>
        <x:v>1</x:v>
      </x:c>
      <x:c r="AA87" s="50" t="b">
        <x:f>AND(ISNUMBER(S87),S87&gt;=DATE(YEAR('設定'!$B$10)-'設定'!$B$9,MONTH('設定'!$B$10),DAY('設定'!$B$10)))</x:f>
        <x:v>0</x:v>
      </x:c>
      <x:c r="AB87" s="55" t="b">
        <x:v>1</x:v>
      </x:c>
      <x:c r="AC87" s="55" t="b">
        <x:v>1</x:v>
      </x:c>
      <x:c r="AD87" s="50" t="n">
        <x:f>IF(X87,1,0)+IF(Z87,1,0)+IF(AA87,1,0)+IF(AB87,1,0)</x:f>
        <x:v>2</x:v>
      </x:c>
      <x:c r="AE87" s="50" t="n">
        <x:f>IF(Y87,1,0)+IF(Z87,1,0)+IF(AA87,1,0)+IF(AB87,1,0)</x:f>
        <x:v>3</x:v>
      </x:c>
      <x:c r="AF87" s="50" t="n">
        <x:f>IF(Y87,1,0)+IF(Z87,1,0)+IF(AA87,1,0)+IF(AC87,1,0)</x:f>
        <x:v>3</x:v>
      </x:c>
      <x:c r="AG87" s="53" t="n">
        <x:v>44348</x:v>
      </x:c>
      <x:c r="AH87" s="50" t="str">
        <x:v>S100XUBZ</x:v>
      </x:c>
      <x:c r="AI87" s="50" t="str">
        <x:v>NetSalesSummaryOfBusinessResults</x:v>
      </x:c>
      <x:c r="AJ87" s="50" t="str">
        <x:v>OperatingIncome</x:v>
      </x:c>
      <x:c r="AK87" s="53" t="n">
        <x:v>46022</x:v>
      </x:c>
      <x:c r="AL87" s="50" t="str">
        <x:v>365/365/365/366/365</x:v>
      </x:c>
      <x:c r="AM87" s="51" t="n">
        <x:v>16840900</x:v>
      </x:c>
      <x:c r="AN87" s="51" t="n">
        <x:v>2768</x:v>
      </x:c>
      <x:c r="AO87" s="51" t="n">
        <x:f>IFERROR(AM87*AN87,"")</x:f>
        <x:v>46615611200</x:v>
      </x:c>
      <x:c r="AP87" s="56" t="n">
        <x:f>IFERROR(AO87/(K87*1000000),"")</x:f>
        <x:v>1.044420298881993</x:v>
      </x:c>
      <x:c r="AQ87" s="57" t="n">
        <x:v>376826598.3333333</x:v>
      </x:c>
      <x:c r="AR87" s="52" t="n">
        <x:v>0.4262437438382155</x:v>
      </x:c>
      <x:c r="AS87" s="52" t="n">
        <x:v>-0.4618330857670278</x:v>
      </x:c>
      <x:c r="AT87" s="55" t="b">
        <x:v>0</x:v>
      </x:c>
      <x:c r="AU87" s="50" t="str">
        <x:v>repeated_negative_operating_cf</x:v>
      </x:c>
      <x:c r="AV87" s="58" t="n">
        <x:v>-0.0894993523774298</x:v>
      </x:c>
      <x:c r="AW87" s="50" t="n">
        <x:v>2533</x:v>
      </x:c>
      <x:c r="AX87" s="50" t="str">
        <x:v>Transformation Moat</x:v>
      </x:c>
      <x:c r="AY87" s="50" t="str">
        <x:v>既存適格性フィルター不通過: repeated_negative_operating_cf</x:v>
      </x:c>
      <x:c r="AZ87" s="59" t="str">
        <x:v>2026-03-26 15:30</x:v>
      </x:c>
      <x:c r="BA87" s="53" t="n">
        <x:v>42979</x:v>
      </x:c>
      <x:c r="BB87" s="50" t="str">
        <x:v>岩野 達志</x:v>
      </x:c>
      <x:c r="BC87" s="50"/>
      <x:c r="BD87" s="50" t="str">
        <x:v>TOPIX Small 2</x:v>
      </x:c>
    </x:row>
    <x:row r="88">
      <x:c r="A88" s="50" t="n">
        <x:v>87</x:v>
      </x:c>
      <x:c r="B88" s="50" t="str">
        <x:v>2981</x:v>
      </x:c>
      <x:c r="C88" s="50" t="str">
        <x:v>2981.T</x:v>
      </x:c>
      <x:c r="D88" s="50" t="str">
        <x:v>Landix Inc.</x:v>
      </x:c>
      <x:c r="E88" s="50" t="str">
        <x:v>Growth Market(Domestic)</x:v>
      </x:c>
      <x:c r="F88" s="50" t="str">
        <x:v>Real Estate</x:v>
      </x:c>
      <x:c r="G88" s="51" t="n">
        <x:v>8207.378</x:v>
      </x:c>
      <x:c r="H88" s="51" t="n">
        <x:v>11129.334</x:v>
      </x:c>
      <x:c r="I88" s="51" t="n">
        <x:v>15017.028</x:v>
      </x:c>
      <x:c r="J88" s="51" t="n">
        <x:v>17041.468</x:v>
      </x:c>
      <x:c r="K88" s="51" t="n">
        <x:v>20267.874</x:v>
      </x:c>
      <x:c r="L88" s="52" t="n">
        <x:f>IFERROR(H88/G88-1,"")</x:f>
        <x:v>0.35601577020090946</x:v>
      </x:c>
      <x:c r="M88" s="52" t="n">
        <x:f>IFERROR(I88/H88-1,"")</x:f>
        <x:v>0.3493195549706747</x:v>
      </x:c>
      <x:c r="N88" s="52" t="n">
        <x:f>IFERROR(J88/I88-1,"")</x:f>
        <x:v>0.13480963077381225</x:v>
      </x:c>
      <x:c r="O88" s="52" t="n">
        <x:f>IFERROR(K88/J88-1,"")</x:f>
        <x:v>0.18932676457216013</x:v>
      </x:c>
      <x:c r="P88" s="52" t="n">
        <x:f>IFERROR((K88/G88)^(1/4)-1,"")</x:f>
        <x:v>0.2535767825493638</x:v>
      </x:c>
      <x:c r="Q88" s="51" t="n">
        <x:v>2258.83</x:v>
      </x:c>
      <x:c r="R88" s="52" t="n">
        <x:f>IFERROR(Q88/K88,"")</x:f>
        <x:v>0.11144878836329848</x:v>
      </x:c>
      <x:c r="S88" s="53" t="n">
        <x:v>43800</x:v>
      </x:c>
      <x:c r="T88" s="50" t="str">
        <x:v>EDINET_company_history</x:v>
      </x:c>
      <x:c r="U88" s="50" t="str">
        <x:v>岡田 和也</x:v>
      </x:c>
      <x:c r="V88" s="54" t="n">
        <x:v>0.4101</x:v>
      </x:c>
      <x:c r="W88" s="50" t="str">
        <x:v>岡田 和也</x:v>
      </x:c>
      <x:c r="X88" s="50" t="b">
        <x:f>AND(COUNT(L88:O88)=4,L88&gt;='設定'!$B$6,M88&gt;='設定'!$B$6,N88&gt;='設定'!$B$6,O88&gt;='設定'!$B$6)</x:f>
        <x:v>0</x:v>
      </x:c>
      <x:c r="Y88" s="50" t="b">
        <x:f>AND(COUNT(G88:K88)=5,P88&gt;='設定'!$B$7)</x:f>
        <x:v>1</x:v>
      </x:c>
      <x:c r="Z88" s="50" t="b">
        <x:f>AND(ISNUMBER(R88),R88&gt;='設定'!$B$8)</x:f>
        <x:v>1</x:v>
      </x:c>
      <x:c r="AA88" s="50" t="b">
        <x:f>AND(ISNUMBER(S88),S88&gt;=DATE(YEAR('設定'!$B$10)-'設定'!$B$9,MONTH('設定'!$B$10),DAY('設定'!$B$10)))</x:f>
        <x:v>0</x:v>
      </x:c>
      <x:c r="AB88" s="55" t="b">
        <x:v>1</x:v>
      </x:c>
      <x:c r="AC88" s="55" t="b">
        <x:v>1</x:v>
      </x:c>
      <x:c r="AD88" s="50" t="n">
        <x:f>IF(X88,1,0)+IF(Z88,1,0)+IF(AA88,1,0)+IF(AB88,1,0)</x:f>
        <x:v>2</x:v>
      </x:c>
      <x:c r="AE88" s="50" t="n">
        <x:f>IF(Y88,1,0)+IF(Z88,1,0)+IF(AA88,1,0)+IF(AB88,1,0)</x:f>
        <x:v>3</x:v>
      </x:c>
      <x:c r="AF88" s="50" t="n">
        <x:f>IF(Y88,1,0)+IF(Z88,1,0)+IF(AA88,1,0)+IF(AC88,1,0)</x:f>
        <x:v>3</x:v>
      </x:c>
      <x:c r="AG88" s="53" t="n">
        <x:v>44348</x:v>
      </x:c>
      <x:c r="AH88" s="50" t="str">
        <x:v>S100W2RT</x:v>
      </x:c>
      <x:c r="AI88" s="50" t="str">
        <x:v>NetSalesSummaryOfBusinessResults</x:v>
      </x:c>
      <x:c r="AJ88" s="50" t="str">
        <x:v>OperatingIncome</x:v>
      </x:c>
      <x:c r="AK88" s="53" t="n">
        <x:v>45747</x:v>
      </x:c>
      <x:c r="AL88" s="50" t="str">
        <x:v>365/365/365/366/365</x:v>
      </x:c>
      <x:c r="AM88" s="51" t="n">
        <x:v>2834493</x:v>
      </x:c>
      <x:c r="AN88" s="51" t="n">
        <x:v>1961</x:v>
      </x:c>
      <x:c r="AO88" s="51" t="n">
        <x:f>IFERROR(AM88*AN88,"")</x:f>
        <x:v>5558440773</x:v>
      </x:c>
      <x:c r="AP88" s="56" t="n">
        <x:f>IFERROR(AO88/(K88*1000000),"")</x:f>
        <x:v>0.27424883206793177</x:v>
      </x:c>
      <x:c r="AQ88" s="57" t="n">
        <x:v>22633461.666666668</x:v>
      </x:c>
      <x:c r="AR88" s="52" t="n">
        <x:v>0.4537123056007022</x:v>
      </x:c>
      <x:c r="AS88" s="52" t="n">
        <x:v>-0.5464672035160907</x:v>
      </x:c>
      <x:c r="AT88" s="55" t="b">
        <x:v>0</x:v>
      </x:c>
      <x:c r="AU88" s="50" t="str">
        <x:v>repeated_negative_operating_cf</x:v>
      </x:c>
      <x:c r="AV88" s="58" t="n">
        <x:v>-0.2107325580942576</x:v>
      </x:c>
      <x:c r="AW88" s="50" t="n">
        <x:v>3063</x:v>
      </x:c>
      <x:c r="AX88" s="50" t="str">
        <x:v>Transformation Moat</x:v>
      </x:c>
      <x:c r="AY88" s="50" t="str">
        <x:v>既存適格性フィルター不通過: repeated_negative_operating_cf</x:v>
      </x:c>
      <x:c r="AZ88" s="59" t="str">
        <x:v>2025-06-24 16:09</x:v>
      </x:c>
      <x:c r="BA88" s="53" t="n">
        <x:v>43800</x:v>
      </x:c>
      <x:c r="BB88" s="50" t="str">
        <x:v>岡田 和也</x:v>
      </x:c>
      <x:c r="BC88" s="50"/>
      <x:c r="BD88" s="50"/>
    </x:row>
    <x:row r="89">
      <x:c r="A89" s="50" t="n">
        <x:v>88</x:v>
      </x:c>
      <x:c r="B89" s="50" t="str">
        <x:v>4071</x:v>
      </x:c>
      <x:c r="C89" s="50" t="str">
        <x:v>4071.T</x:v>
      </x:c>
      <x:c r="D89" s="50" t="str">
        <x:v>Plus Alpha Consulting Co.,LTD.</x:v>
      </x:c>
      <x:c r="E89" s="50" t="str">
        <x:v>Prime Market (Domestic)</x:v>
      </x:c>
      <x:c r="F89" s="50" t="str">
        <x:v>Information &amp; Communication</x:v>
      </x:c>
      <x:c r="G89" s="51" t="n">
        <x:v>6118.21</x:v>
      </x:c>
      <x:c r="H89" s="51" t="n">
        <x:v>7910.662</x:v>
      </x:c>
      <x:c r="I89" s="51" t="n">
        <x:v>10201.379</x:v>
      </x:c>
      <x:c r="J89" s="51" t="n">
        <x:v>12591.023</x:v>
      </x:c>
      <x:c r="K89" s="51" t="n">
        <x:v>15108.469</x:v>
      </x:c>
      <x:c r="L89" s="52" t="n">
        <x:f>IFERROR(H89/G89-1,"")</x:f>
        <x:v>0.29297000266417794</x:v>
      </x:c>
      <x:c r="M89" s="52" t="n">
        <x:f>IFERROR(I89/H89-1,"")</x:f>
        <x:v>0.28957336313951987</x:v>
      </x:c>
      <x:c r="N89" s="52" t="n">
        <x:f>IFERROR(J89/I89-1,"")</x:f>
        <x:v>0.23424715423277553</x:v>
      </x:c>
      <x:c r="O89" s="52" t="n">
        <x:f>IFERROR(K89/J89-1,"")</x:f>
        <x:v>0.19993975072557646</x:v>
      </x:c>
      <x:c r="P89" s="52" t="n">
        <x:f>IFERROR((K89/G89)^(1/4)-1,"")</x:f>
        <x:v>0.2535712393622116</x:v>
      </x:c>
      <x:c r="Q89" s="51" t="n">
        <x:v>6416.282</x:v>
      </x:c>
      <x:c r="R89" s="52" t="n">
        <x:f>IFERROR(Q89/K89,"")</x:f>
        <x:v>0.4246811506844274</x:v>
      </x:c>
      <x:c r="S89" s="53" t="n">
        <x:v>44348</x:v>
      </x:c>
      <x:c r="T89" s="50" t="str">
        <x:v>EDINET_company_history</x:v>
      </x:c>
      <x:c r="U89" s="50" t="str">
        <x:v>三室 克哉</x:v>
      </x:c>
      <x:c r="V89" s="54" t="n">
        <x:v>0.1545</x:v>
      </x:c>
      <x:c r="W89" s="50" t="str">
        <x:v>三室 克哉 / 鈴村 賢治</x:v>
      </x:c>
      <x:c r="X89" s="50" t="b">
        <x:f>AND(COUNT(L89:O89)=4,L89&gt;='設定'!$B$6,M89&gt;='設定'!$B$6,N89&gt;='設定'!$B$6,O89&gt;='設定'!$B$6)</x:f>
        <x:v>0</x:v>
      </x:c>
      <x:c r="Y89" s="50" t="b">
        <x:f>AND(COUNT(G89:K89)=5,P89&gt;='設定'!$B$7)</x:f>
        <x:v>1</x:v>
      </x:c>
      <x:c r="Z89" s="50" t="b">
        <x:f>AND(ISNUMBER(R89),R89&gt;='設定'!$B$8)</x:f>
        <x:v>1</x:v>
      </x:c>
      <x:c r="AA89" s="50" t="b">
        <x:f>AND(ISNUMBER(S89),S89&gt;=DATE(YEAR('設定'!$B$10)-'設定'!$B$9,MONTH('設定'!$B$10),DAY('設定'!$B$10)))</x:f>
        <x:v>0</x:v>
      </x:c>
      <x:c r="AB89" s="55" t="b">
        <x:v>1</x:v>
      </x:c>
      <x:c r="AC89" s="55" t="b">
        <x:v>1</x:v>
      </x:c>
      <x:c r="AD89" s="50" t="n">
        <x:f>IF(X89,1,0)+IF(Z89,1,0)+IF(AA89,1,0)+IF(AB89,1,0)</x:f>
        <x:v>2</x:v>
      </x:c>
      <x:c r="AE89" s="50" t="n">
        <x:f>IF(Y89,1,0)+IF(Z89,1,0)+IF(AA89,1,0)+IF(AB89,1,0)</x:f>
        <x:v>3</x:v>
      </x:c>
      <x:c r="AF89" s="50" t="n">
        <x:f>IF(Y89,1,0)+IF(Z89,1,0)+IF(AA89,1,0)+IF(AC89,1,0)</x:f>
        <x:v>3</x:v>
      </x:c>
      <x:c r="AG89" s="53" t="n">
        <x:v>44377</x:v>
      </x:c>
      <x:c r="AH89" s="50" t="str">
        <x:v>S100XD0A</x:v>
      </x:c>
      <x:c r="AI89" s="50" t="str">
        <x:v>NetSalesSummaryOfBusinessResults</x:v>
      </x:c>
      <x:c r="AJ89" s="50" t="str">
        <x:v>OperatingIncome</x:v>
      </x:c>
      <x:c r="AK89" s="53" t="n">
        <x:v>45930</x:v>
      </x:c>
      <x:c r="AL89" s="50" t="str">
        <x:v>365/365/365/366/365</x:v>
      </x:c>
      <x:c r="AM89" s="51" t="n">
        <x:v>42370400</x:v>
      </x:c>
      <x:c r="AN89" s="51" t="n">
        <x:v>2693</x:v>
      </x:c>
      <x:c r="AO89" s="51" t="n">
        <x:f>IFERROR(AM89*AN89,"")</x:f>
        <x:v>114103487200</x:v>
      </x:c>
      <x:c r="AP89" s="56" t="n">
        <x:f>IFERROR(AO89/(K89*1000000),"")</x:f>
        <x:v>7.5522865486900095</x:v>
      </x:c>
      <x:c r="AQ89" s="57" t="n">
        <x:v>547287396.6666666</x:v>
      </x:c>
      <x:c r="AR89" s="52" t="n">
        <x:v>0.4994336842561619</x:v>
      </x:c>
      <x:c r="AS89" s="52" t="n">
        <x:v>-0.7219296920013729</x:v>
      </x:c>
      <x:c r="AT89" s="55" t="b">
        <x:v>1</x:v>
      </x:c>
      <x:c r="AU89" s="50"/>
      <x:c r="AV89" s="58" t="n">
        <x:v>0.1906200677157456</x:v>
      </x:c>
      <x:c r="AW89" s="50" t="n">
        <x:v>746</x:v>
      </x:c>
      <x:c r="AX89" s="50" t="str">
        <x:v>Core Moat</x:v>
      </x:c>
      <x:c r="AY89" s="50" t="str">
        <x:v>ローカル5年最大下落率-60%以下</x:v>
      </x:c>
      <x:c r="AZ89" s="59" t="str">
        <x:v>2025-12-25 15:30</x:v>
      </x:c>
      <x:c r="BA89" s="53" t="n">
        <x:v>44348</x:v>
      </x:c>
      <x:c r="BB89" s="50" t="str">
        <x:v>三室 克哉</x:v>
      </x:c>
      <x:c r="BC89" s="50"/>
      <x:c r="BD89" s="50" t="str">
        <x:v>TOPIX Small 1</x:v>
      </x:c>
    </x:row>
    <x:row r="90">
      <x:c r="A90" s="50" t="n">
        <x:v>89</x:v>
      </x:c>
      <x:c r="B90" s="50" t="str">
        <x:v>4165</x:v>
      </x:c>
      <x:c r="C90" s="50" t="str">
        <x:v>4165.T</x:v>
      </x:c>
      <x:c r="D90" s="50" t="str">
        <x:v>PLAID,Inc.</x:v>
      </x:c>
      <x:c r="E90" s="50" t="str">
        <x:v>Growth Market(Domestic)</x:v>
      </x:c>
      <x:c r="F90" s="50" t="str">
        <x:v>Information &amp; Communication</x:v>
      </x:c>
      <x:c r="G90" s="51" t="n">
        <x:v>5444.81</x:v>
      </x:c>
      <x:c r="H90" s="51" t="n">
        <x:v>7295.234</x:v>
      </x:c>
      <x:c r="I90" s="51" t="n">
        <x:v>8633.638</x:v>
      </x:c>
      <x:c r="J90" s="51" t="n">
        <x:v>10992.713</x:v>
      </x:c>
      <x:c r="K90" s="51" t="n">
        <x:v>13396.474</x:v>
      </x:c>
      <x:c r="L90" s="52" t="n">
        <x:f>IFERROR(H90/G90-1,"")</x:f>
        <x:v>0.33985097735274516</x:v>
      </x:c>
      <x:c r="M90" s="52" t="n">
        <x:f>IFERROR(I90/H90-1,"")</x:f>
        <x:v>0.18346279228329077</x:v>
      </x:c>
      <x:c r="N90" s="52" t="n">
        <x:f>IFERROR(J90/I90-1,"")</x:f>
        <x:v>0.27324228789763927</x:v>
      </x:c>
      <x:c r="O90" s="52" t="n">
        <x:f>IFERROR(K90/J90-1,"")</x:f>
        <x:v>0.2186685852709882</x:v>
      </x:c>
      <x:c r="P90" s="52" t="n">
        <x:f>IFERROR((K90/G90)^(1/4)-1,"")</x:f>
        <x:v>0.2524256227206283</x:v>
      </x:c>
      <x:c r="Q90" s="51" t="n">
        <x:v>1431.874</x:v>
      </x:c>
      <x:c r="R90" s="52" t="n">
        <x:f>IFERROR(Q90/K90,"")</x:f>
        <x:v>0.10688439360984092</x:v>
      </x:c>
      <x:c r="S90" s="53" t="n">
        <x:v>44166</x:v>
      </x:c>
      <x:c r="T90" s="50" t="str">
        <x:v>EDINET_company_history</x:v>
      </x:c>
      <x:c r="U90" s="50" t="str">
        <x:v>倉橋健太</x:v>
      </x:c>
      <x:c r="V90" s="54" t="n">
        <x:v>0.2675</x:v>
      </x:c>
      <x:c r="W90" s="50" t="str">
        <x:v>倉橋 健太</x:v>
      </x:c>
      <x:c r="X90" s="50" t="b">
        <x:f>AND(COUNT(L90:O90)=4,L90&gt;='設定'!$B$6,M90&gt;='設定'!$B$6,N90&gt;='設定'!$B$6,O90&gt;='設定'!$B$6)</x:f>
        <x:v>0</x:v>
      </x:c>
      <x:c r="Y90" s="50" t="b">
        <x:f>AND(COUNT(G90:K90)=5,P90&gt;='設定'!$B$7)</x:f>
        <x:v>1</x:v>
      </x:c>
      <x:c r="Z90" s="50" t="b">
        <x:f>AND(ISNUMBER(R90),R90&gt;='設定'!$B$8)</x:f>
        <x:v>1</x:v>
      </x:c>
      <x:c r="AA90" s="50" t="b">
        <x:f>AND(ISNUMBER(S90),S90&gt;=DATE(YEAR('設定'!$B$10)-'設定'!$B$9,MONTH('設定'!$B$10),DAY('設定'!$B$10)))</x:f>
        <x:v>0</x:v>
      </x:c>
      <x:c r="AB90" s="55" t="b">
        <x:v>1</x:v>
      </x:c>
      <x:c r="AC90" s="55" t="b">
        <x:v>1</x:v>
      </x:c>
      <x:c r="AD90" s="50" t="n">
        <x:f>IF(X90,1,0)+IF(Z90,1,0)+IF(AA90,1,0)+IF(AB90,1,0)</x:f>
        <x:v>2</x:v>
      </x:c>
      <x:c r="AE90" s="50" t="n">
        <x:f>IF(Y90,1,0)+IF(Z90,1,0)+IF(AA90,1,0)+IF(AB90,1,0)</x:f>
        <x:v>3</x:v>
      </x:c>
      <x:c r="AF90" s="50" t="n">
        <x:f>IF(Y90,1,0)+IF(Z90,1,0)+IF(AA90,1,0)+IF(AC90,1,0)</x:f>
        <x:v>3</x:v>
      </x:c>
      <x:c r="AG90" s="53" t="n">
        <x:v>44348</x:v>
      </x:c>
      <x:c r="AH90" s="50" t="str">
        <x:v>S100XAX3</x:v>
      </x:c>
      <x:c r="AI90" s="50" t="str">
        <x:v>NetSalesSummaryOfBusinessResults</x:v>
      </x:c>
      <x:c r="AJ90" s="50" t="str">
        <x:v>OperatingIncome</x:v>
      </x:c>
      <x:c r="AK90" s="53" t="n">
        <x:v>45930</x:v>
      </x:c>
      <x:c r="AL90" s="50" t="str">
        <x:v>365/365/365/366/365</x:v>
      </x:c>
      <x:c r="AM90" s="51" t="n">
        <x:v>40979991</x:v>
      </x:c>
      <x:c r="AN90" s="51" t="n">
        <x:v>604</x:v>
      </x:c>
      <x:c r="AO90" s="51" t="n">
        <x:f>IFERROR(AM90*AN90,"")</x:f>
        <x:v>24751914564</x:v>
      </x:c>
      <x:c r="AP90" s="56" t="n">
        <x:f>IFERROR(AO90/(K90*1000000),"")</x:f>
        <x:v>1.8476439818417891</x:v>
      </x:c>
      <x:c r="AQ90" s="57" t="n">
        <x:v>223514888.33333337</x:v>
      </x:c>
      <x:c r="AR90" s="52" t="n">
        <x:v>0.710479845422386</x:v>
      </x:c>
      <x:c r="AS90" s="52" t="n">
        <x:v>-0.8890881913303438</x:v>
      </x:c>
      <x:c r="AT90" s="55" t="b">
        <x:v>1</x:v>
      </x:c>
      <x:c r="AU90" s="50"/>
      <x:c r="AV90" s="58" t="n">
        <x:v>-0.2183639466777347</x:v>
      </x:c>
      <x:c r="AW90" s="50" t="n">
        <x:v>3096</x:v>
      </x:c>
      <x:c r="AX90" s="50" t="str">
        <x:v>Transformation Moat</x:v>
      </x:c>
      <x:c r="AY90" s="50" t="str">
        <x:v>年率ボラティリティ60%以上 / ローカル5年最大下落率-60%以下</x:v>
      </x:c>
      <x:c r="AZ90" s="59" t="str">
        <x:v>2025-12-17 10:49</x:v>
      </x:c>
      <x:c r="BA90" s="53" t="n">
        <x:v>44166</x:v>
      </x:c>
      <x:c r="BB90" s="50" t="str">
        <x:v>倉橋 健太</x:v>
      </x:c>
      <x:c r="BC90" s="50"/>
      <x:c r="BD90" s="50"/>
    </x:row>
    <x:row r="91">
      <x:c r="A91" s="50" t="n">
        <x:v>90</x:v>
      </x:c>
      <x:c r="B91" s="50" t="str">
        <x:v>9168</x:v>
      </x:c>
      <x:c r="C91" s="50" t="str">
        <x:v>9168.T</x:v>
      </x:c>
      <x:c r="D91" s="50" t="str">
        <x:v>Rise Consulting Group,Inc.</x:v>
      </x:c>
      <x:c r="E91" s="50" t="str">
        <x:v>Growth Market(Domestic)</x:v>
      </x:c>
      <x:c r="F91" s="50" t="str">
        <x:v>Services</x:v>
      </x:c>
      <x:c r="G91" s="51" t="n">
        <x:v>3431.633</x:v>
      </x:c>
      <x:c r="H91" s="51" t="n">
        <x:v>4761.074</x:v>
      </x:c>
      <x:c r="I91" s="51" t="n">
        <x:v>6155.972</x:v>
      </x:c>
      <x:c r="J91" s="51" t="n">
        <x:v>7679.866</x:v>
      </x:c>
      <x:c r="K91" s="51" t="n">
        <x:v>8421.187</x:v>
      </x:c>
      <x:c r="L91" s="52" t="n">
        <x:f>IFERROR(H91/G91-1,"")</x:f>
        <x:v>0.3874076860783189</x:v>
      </x:c>
      <x:c r="M91" s="52" t="n">
        <x:f>IFERROR(I91/H91-1,"")</x:f>
        <x:v>0.2929796932372821</x:v>
      </x:c>
      <x:c r="N91" s="52" t="n">
        <x:f>IFERROR(J91/I91-1,"")</x:f>
        <x:v>0.24754725979910241</x:v>
      </x:c>
      <x:c r="O91" s="52" t="n">
        <x:f>IFERROR(K91/J91-1,"")</x:f>
        <x:v>0.09652785608498893</x:v>
      </x:c>
      <x:c r="P91" s="52" t="n">
        <x:f>IFERROR((K91/G91)^(1/4)-1,"")</x:f>
        <x:v>0.2516073906459362</x:v>
      </x:c>
      <x:c r="Q91" s="51" t="n">
        <x:v>1703.2</x:v>
      </x:c>
      <x:c r="R91" s="52" t="n">
        <x:f>IFERROR(Q91/K91,"")</x:f>
        <x:v>0.20225177282014994</x:v>
      </x:c>
      <x:c r="S91" s="53" t="n">
        <x:v>45181</x:v>
      </x:c>
      <x:c r="T91" s="50" t="str">
        <x:v>local_price_first_trade</x:v>
      </x:c>
      <x:c r="U91" s="50" t="str">
        <x:v>株式会社SHIFT</x:v>
      </x:c>
      <x:c r="V91" s="54" t="n">
        <x:v>0.3319</x:v>
      </x:c>
      <x:c r="W91" s="50" t="str">
        <x:v>松岡 竜大 / 北村 俊樹 / 和田 学</x:v>
      </x:c>
      <x:c r="X91" s="50" t="b">
        <x:f>AND(COUNT(L91:O91)=4,L91&gt;='設定'!$B$6,M91&gt;='設定'!$B$6,N91&gt;='設定'!$B$6,O91&gt;='設定'!$B$6)</x:f>
        <x:v>0</x:v>
      </x:c>
      <x:c r="Y91" s="50" t="b">
        <x:f>AND(COUNT(G91:K91)=5,P91&gt;='設定'!$B$7)</x:f>
        <x:v>1</x:v>
      </x:c>
      <x:c r="Z91" s="50" t="b">
        <x:f>AND(ISNUMBER(R91),R91&gt;='設定'!$B$8)</x:f>
        <x:v>1</x:v>
      </x:c>
      <x:c r="AA91" s="50" t="b">
        <x:f>AND(ISNUMBER(S91),S91&gt;=DATE(YEAR('設定'!$B$10)-'設定'!$B$9,MONTH('設定'!$B$10),DAY('設定'!$B$10)))</x:f>
        <x:v>1</x:v>
      </x:c>
      <x:c r="AB91" s="55" t="b">
        <x:v>0</x:v>
      </x:c>
      <x:c r="AC91" s="55" t="b">
        <x:v>0</x:v>
      </x:c>
      <x:c r="AD91" s="50" t="n">
        <x:f>IF(X91,1,0)+IF(Z91,1,0)+IF(AA91,1,0)+IF(AB91,1,0)</x:f>
        <x:v>2</x:v>
      </x:c>
      <x:c r="AE91" s="50" t="n">
        <x:f>IF(Y91,1,0)+IF(Z91,1,0)+IF(AA91,1,0)+IF(AB91,1,0)</x:f>
        <x:v>3</x:v>
      </x:c>
      <x:c r="AF91" s="50" t="n">
        <x:f>IF(Y91,1,0)+IF(Z91,1,0)+IF(AA91,1,0)+IF(AC91,1,0)</x:f>
        <x:v>3</x:v>
      </x:c>
      <x:c r="AG91" s="53" t="n">
        <x:v>45181</x:v>
      </x:c>
      <x:c r="AH91" s="50" t="str">
        <x:v>S100Y6K8</x:v>
      </x:c>
      <x:c r="AI91" s="50" t="str">
        <x:v>RevenueIFRSSummaryOfBusinessResults</x:v>
      </x:c>
      <x:c r="AJ91" s="50" t="str">
        <x:v>OperatingProfitLossIFRS</x:v>
      </x:c>
      <x:c r="AK91" s="53" t="n">
        <x:v>46081</x:v>
      </x:c>
      <x:c r="AL91" s="50" t="str">
        <x:v>365/365/366/365/365</x:v>
      </x:c>
      <x:c r="AM91" s="51" t="n">
        <x:v>24159840</x:v>
      </x:c>
      <x:c r="AN91" s="51" t="n">
        <x:v>396</x:v>
      </x:c>
      <x:c r="AO91" s="51" t="n">
        <x:f>IFERROR(AM91*AN91,"")</x:f>
        <x:v>9567296640</x:v>
      </x:c>
      <x:c r="AP91" s="56" t="n">
        <x:f>IFERROR(AO91/(K91*1000000),"")</x:f>
        <x:v>1.1360983481307327</x:v>
      </x:c>
      <x:c r="AQ91" s="57" t="n">
        <x:v>136131763.33333334</x:v>
      </x:c>
      <x:c r="AR91" s="52" t="n">
        <x:v>0.5091358361003429</x:v>
      </x:c>
      <x:c r="AS91" s="52" t="n">
        <x:v>-0.687712885943712</x:v>
      </x:c>
      <x:c r="AT91" s="55" t="b">
        <x:v>0</x:v>
      </x:c>
      <x:c r="AU91" s="50" t="str">
        <x:v>missing_financial_data</x:v>
      </x:c>
      <x:c r="AV91" s="58" t="n">
        <x:v>-0.2203137931337</x:v>
      </x:c>
      <x:c r="AW91" s="50" t="n">
        <x:v>3107</x:v>
      </x:c>
      <x:c r="AX91" s="50" t="str">
        <x:v>Future Moat</x:v>
      </x:c>
      <x:c r="AY91" s="50" t="str">
        <x:v>既存適格性フィルター不通過: missing_financial_data / ローカル5年最大下落率-60%以下</x:v>
      </x:c>
      <x:c r="AZ91" s="59" t="str">
        <x:v>2026-05-28 15:33</x:v>
      </x:c>
      <x:c r="BA91" s="53" t="n">
        <x:v>45170</x:v>
      </x:c>
      <x:c r="BB91" s="50"/>
      <x:c r="BC91" s="50"/>
      <x:c r="BD91" s="50"/>
    </x:row>
    <x:row r="92">
      <x:c r="A92" s="50" t="n">
        <x:v>91</x:v>
      </x:c>
      <x:c r="B92" s="50" t="str">
        <x:v>5590</x:v>
      </x:c>
      <x:c r="C92" s="50" t="str">
        <x:v>5590.T</x:v>
      </x:c>
      <x:c r="D92" s="50" t="str">
        <x:v>NETSTARS Co.,Ltd.</x:v>
      </x:c>
      <x:c r="E92" s="50" t="str">
        <x:v>Growth Market(Domestic)</x:v>
      </x:c>
      <x:c r="F92" s="50" t="str">
        <x:v>Information &amp; Communication</x:v>
      </x:c>
      <x:c r="G92" s="51" t="n">
        <x:v>1963.958</x:v>
      </x:c>
      <x:c r="H92" s="51" t="n">
        <x:v>2987.067</x:v>
      </x:c>
      <x:c r="I92" s="51" t="n">
        <x:v>3720.71</x:v>
      </x:c>
      <x:c r="J92" s="51" t="n">
        <x:v>3902.046</x:v>
      </x:c>
      <x:c r="K92" s="51" t="n">
        <x:v>4788.117</x:v>
      </x:c>
      <x:c r="L92" s="52" t="n">
        <x:f>IFERROR(H92/G92-1,"")</x:f>
        <x:v>0.520942403045279</x:v>
      </x:c>
      <x:c r="M92" s="52" t="n">
        <x:f>IFERROR(I92/H92-1,"")</x:f>
        <x:v>0.24560647618550235</x:v>
      </x:c>
      <x:c r="N92" s="52" t="n">
        <x:f>IFERROR(J92/I92-1,"")</x:f>
        <x:v>0.04873693461731765</x:v>
      </x:c>
      <x:c r="O92" s="52" t="n">
        <x:f>IFERROR(K92/J92-1,"")</x:f>
        <x:v>0.22707856339981647</x:v>
      </x:c>
      <x:c r="P92" s="52" t="n">
        <x:f>IFERROR((K92/G92)^(1/4)-1,"")</x:f>
        <x:v>0.24956294937800672</x:v>
      </x:c>
      <x:c r="Q92" s="51" t="n">
        <x:v>293.083</x:v>
      </x:c>
      <x:c r="R92" s="52" t="n">
        <x:f>IFERROR(Q92/K92,"")</x:f>
        <x:v>0.06121049255897465</x:v>
      </x:c>
      <x:c r="S92" s="53" t="n">
        <x:v>45195</x:v>
      </x:c>
      <x:c r="T92" s="50" t="str">
        <x:v>local_price_first_trade</x:v>
      </x:c>
      <x:c r="U92" s="50" t="str">
        <x:v>李剛</x:v>
      </x:c>
      <x:c r="V92" s="54" t="n">
        <x:v>0.1971</x:v>
      </x:c>
      <x:c r="W92" s="50" t="str">
        <x:v>李 剛</x:v>
      </x:c>
      <x:c r="X92" s="50" t="b">
        <x:f>AND(COUNT(L92:O92)=4,L92&gt;='設定'!$B$6,M92&gt;='設定'!$B$6,N92&gt;='設定'!$B$6,O92&gt;='設定'!$B$6)</x:f>
        <x:v>0</x:v>
      </x:c>
      <x:c r="Y92" s="50" t="b">
        <x:f>AND(COUNT(G92:K92)=5,P92&gt;='設定'!$B$7)</x:f>
        <x:v>1</x:v>
      </x:c>
      <x:c r="Z92" s="50" t="b">
        <x:f>AND(ISNUMBER(R92),R92&gt;='設定'!$B$8)</x:f>
        <x:v>0</x:v>
      </x:c>
      <x:c r="AA92" s="50" t="b">
        <x:f>AND(ISNUMBER(S92),S92&gt;=DATE(YEAR('設定'!$B$10)-'設定'!$B$9,MONTH('設定'!$B$10),DAY('設定'!$B$10)))</x:f>
        <x:v>1</x:v>
      </x:c>
      <x:c r="AB92" s="55" t="b">
        <x:v>1</x:v>
      </x:c>
      <x:c r="AC92" s="55" t="b">
        <x:v>1</x:v>
      </x:c>
      <x:c r="AD92" s="50" t="n">
        <x:f>IF(X92,1,0)+IF(Z92,1,0)+IF(AA92,1,0)+IF(AB92,1,0)</x:f>
        <x:v>2</x:v>
      </x:c>
      <x:c r="AE92" s="50" t="n">
        <x:f>IF(Y92,1,0)+IF(Z92,1,0)+IF(AA92,1,0)+IF(AB92,1,0)</x:f>
        <x:v>3</x:v>
      </x:c>
      <x:c r="AF92" s="50" t="n">
        <x:f>IF(Y92,1,0)+IF(Z92,1,0)+IF(AA92,1,0)+IF(AC92,1,0)</x:f>
        <x:v>3</x:v>
      </x:c>
      <x:c r="AG92" s="53" t="n">
        <x:v>45195</x:v>
      </x:c>
      <x:c r="AH92" s="50" t="str">
        <x:v>S100XTGZ</x:v>
      </x:c>
      <x:c r="AI92" s="50" t="str">
        <x:v>NetSalesSummaryOfBusinessResults</x:v>
      </x:c>
      <x:c r="AJ92" s="50" t="str">
        <x:v>OperatingIncome</x:v>
      </x:c>
      <x:c r="AK92" s="53" t="n">
        <x:v>46022</x:v>
      </x:c>
      <x:c r="AL92" s="50" t="str">
        <x:v>365/365/365/366/365</x:v>
      </x:c>
      <x:c r="AM92" s="51" t="n">
        <x:v>16828800</x:v>
      </x:c>
      <x:c r="AN92" s="51" t="n">
        <x:v>717</x:v>
      </x:c>
      <x:c r="AO92" s="51" t="n">
        <x:f>IFERROR(AM92*AN92,"")</x:f>
        <x:v>12066249600</x:v>
      </x:c>
      <x:c r="AP92" s="56" t="n">
        <x:f>IFERROR(AO92/(K92*1000000),"")</x:f>
        <x:v>2.5200406756977745</x:v>
      </x:c>
      <x:c r="AQ92" s="57" t="n">
        <x:v>148676971.66666666</x:v>
      </x:c>
      <x:c r="AR92" s="52" t="n">
        <x:v>0.5964535130566201</x:v>
      </x:c>
      <x:c r="AS92" s="52" t="n">
        <x:v>-0.5425888665325285</x:v>
      </x:c>
      <x:c r="AT92" s="55" t="b">
        <x:v>1</x:v>
      </x:c>
      <x:c r="AU92" s="50"/>
      <x:c r="AV92" s="58" t="n">
        <x:v>-0.0740654080189991</x:v>
      </x:c>
      <x:c r="AW92" s="50" t="n">
        <x:v>2432</x:v>
      </x:c>
      <x:c r="AX92" s="50" t="str">
        <x:v>Future Moat</x:v>
      </x:c>
      <x:c r="AY92" s="50" t="str">
        <x:v>目立つ機械的警告なし（定性確認は別途必要）</x:v>
      </x:c>
      <x:c r="AZ92" s="59" t="str">
        <x:v>2026-03-25 15:30</x:v>
      </x:c>
      <x:c r="BA92" s="53" t="n">
        <x:v>45170</x:v>
      </x:c>
      <x:c r="BB92" s="50" t="str">
        <x:v>李 剛</x:v>
      </x:c>
      <x:c r="BC92" s="50"/>
      <x:c r="BD92" s="50"/>
    </x:row>
    <x:row r="93">
      <x:c r="A93" s="50" t="n">
        <x:v>92</x:v>
      </x:c>
      <x:c r="B93" s="50" t="str">
        <x:v>4417</x:v>
      </x:c>
      <x:c r="C93" s="50" t="str">
        <x:v>4417.T</x:v>
      </x:c>
      <x:c r="D93" s="50" t="str">
        <x:v>Global Security Experts Inc.</x:v>
      </x:c>
      <x:c r="E93" s="50" t="str">
        <x:v>Growth Market(Domestic)</x:v>
      </x:c>
      <x:c r="F93" s="50" t="str">
        <x:v>Information &amp; Communication</x:v>
      </x:c>
      <x:c r="G93" s="51" t="n">
        <x:v>2948.871</x:v>
      </x:c>
      <x:c r="H93" s="51" t="n">
        <x:v>4391.317</x:v>
      </x:c>
      <x:c r="I93" s="51" t="n">
        <x:v>5558.022</x:v>
      </x:c>
      <x:c r="J93" s="51" t="n">
        <x:v>7002.941</x:v>
      </x:c>
      <x:c r="K93" s="51" t="n">
        <x:v>7178.277</x:v>
      </x:c>
      <x:c r="L93" s="52" t="n">
        <x:f>IFERROR(H93/G93-1,"")</x:f>
        <x:v>0.48915195001748124</x:v>
      </x:c>
      <x:c r="M93" s="52" t="n">
        <x:f>IFERROR(I93/H93-1,"")</x:f>
        <x:v>0.2656845315425873</x:v>
      </x:c>
      <x:c r="N93" s="52" t="n">
        <x:f>IFERROR(J93/I93-1,"")</x:f>
        <x:v>0.25997000371714973</x:v>
      </x:c>
      <x:c r="O93" s="52" t="n">
        <x:f>IFERROR(K93/J93-1,"")</x:f>
        <x:v>0.025037480681330937</x:v>
      </x:c>
      <x:c r="P93" s="52" t="n">
        <x:f>IFERROR((K93/G93)^(1/4)-1,"")</x:f>
        <x:v>0.24908245930040618</x:v>
      </x:c>
      <x:c r="Q93" s="51" t="n">
        <x:v>1448.984</x:v>
      </x:c>
      <x:c r="R93" s="52" t="n">
        <x:f>IFERROR(Q93/K93,"")</x:f>
        <x:v>0.20185679655438205</x:v>
      </x:c>
      <x:c r="S93" s="53" t="n">
        <x:v>44550</x:v>
      </x:c>
      <x:c r="T93" s="50" t="str">
        <x:v>local_price_first_trade</x:v>
      </x:c>
      <x:c r="U93" s="50" t="str">
        <x:v>株式会社ビジネスブレイン太田昭和</x:v>
      </x:c>
      <x:c r="V93" s="54" t="n">
        <x:v>0.3966</x:v>
      </x:c>
      <x:c r="W93" s="50" t="str">
        <x:v>青柳 史郎 / 原 伸一 / 吉見 主税</x:v>
      </x:c>
      <x:c r="X93" s="50" t="b">
        <x:f>AND(COUNT(L93:O93)=4,L93&gt;='設定'!$B$6,M93&gt;='設定'!$B$6,N93&gt;='設定'!$B$6,O93&gt;='設定'!$B$6)</x:f>
        <x:v>0</x:v>
      </x:c>
      <x:c r="Y93" s="50" t="b">
        <x:f>AND(COUNT(G93:K93)=5,P93&gt;='設定'!$B$7)</x:f>
        <x:v>1</x:v>
      </x:c>
      <x:c r="Z93" s="50" t="b">
        <x:f>AND(ISNUMBER(R93),R93&gt;='設定'!$B$8)</x:f>
        <x:v>1</x:v>
      </x:c>
      <x:c r="AA93" s="50" t="b">
        <x:f>AND(ISNUMBER(S93),S93&gt;=DATE(YEAR('設定'!$B$10)-'設定'!$B$9,MONTH('設定'!$B$10),DAY('設定'!$B$10)))</x:f>
        <x:v>1</x:v>
      </x:c>
      <x:c r="AB93" s="55" t="b">
        <x:v>0</x:v>
      </x:c>
      <x:c r="AC93" s="55" t="b">
        <x:v>0</x:v>
      </x:c>
      <x:c r="AD93" s="50" t="n">
        <x:f>IF(X93,1,0)+IF(Z93,1,0)+IF(AA93,1,0)+IF(AB93,1,0)</x:f>
        <x:v>2</x:v>
      </x:c>
      <x:c r="AE93" s="50" t="n">
        <x:f>IF(Y93,1,0)+IF(Z93,1,0)+IF(AA93,1,0)+IF(AB93,1,0)</x:f>
        <x:v>3</x:v>
      </x:c>
      <x:c r="AF93" s="50" t="n">
        <x:f>IF(Y93,1,0)+IF(Z93,1,0)+IF(AA93,1,0)+IF(AC93,1,0)</x:f>
        <x:v>3</x:v>
      </x:c>
      <x:c r="AG93" s="53" t="n">
        <x:v>44550</x:v>
      </x:c>
      <x:c r="AH93" s="50" t="str">
        <x:v>S100W3OW</x:v>
      </x:c>
      <x:c r="AI93" s="50" t="str">
        <x:v>NetSalesSummaryOfBusinessResults</x:v>
      </x:c>
      <x:c r="AJ93" s="50" t="str">
        <x:v>OperatingIncome</x:v>
      </x:c>
      <x:c r="AK93" s="53" t="n">
        <x:v>45747</x:v>
      </x:c>
      <x:c r="AL93" s="50" t="str">
        <x:v>365/365/365/366/365</x:v>
      </x:c>
      <x:c r="AM93" s="51" t="n">
        <x:v>7572000</x:v>
      </x:c>
      <x:c r="AN93" s="51" t="n">
        <x:v>3415</x:v>
      </x:c>
      <x:c r="AO93" s="51" t="n">
        <x:f>IFERROR(AM93*AN93,"")</x:f>
        <x:v>25858380000</x:v>
      </x:c>
      <x:c r="AP93" s="56" t="n">
        <x:f>IFERROR(AO93/(K93*1000000),"")</x:f>
        <x:v>3.6023101365411225</x:v>
      </x:c>
      <x:c r="AQ93" s="57" t="n">
        <x:v>254702825</x:v>
      </x:c>
      <x:c r="AR93" s="52" t="n">
        <x:v>0.6729745113702061</x:v>
      </x:c>
      <x:c r="AS93" s="52" t="n">
        <x:v>-0.4693620560826064</x:v>
      </x:c>
      <x:c r="AT93" s="55" t="b">
        <x:v>1</x:v>
      </x:c>
      <x:c r="AU93" s="50"/>
      <x:c r="AV93" s="58" t="n">
        <x:v>-0.1116099138192943</x:v>
      </x:c>
      <x:c r="AW93" s="50" t="n">
        <x:v>2665</x:v>
      </x:c>
      <x:c r="AX93" s="50" t="str">
        <x:v>Transformation Moat</x:v>
      </x:c>
      <x:c r="AY93" s="50" t="str">
        <x:v>年率ボラティリティ60%以上</x:v>
      </x:c>
      <x:c r="AZ93" s="59" t="str">
        <x:v>2025-06-25 14:31</x:v>
      </x:c>
      <x:c r="BA93" s="53" t="n">
        <x:v>30895</x:v>
      </x:c>
      <x:c r="BB93" s="50"/>
      <x:c r="BC93" s="50"/>
      <x:c r="BD93" s="50"/>
    </x:row>
    <x:row r="94">
      <x:c r="A94" s="50" t="n">
        <x:v>93</x:v>
      </x:c>
      <x:c r="B94" s="50" t="str">
        <x:v>4177</x:v>
      </x:c>
      <x:c r="C94" s="50" t="str">
        <x:v>4177.T</x:v>
      </x:c>
      <x:c r="D94" s="50" t="str">
        <x:v>i-plug,Inc.</x:v>
      </x:c>
      <x:c r="E94" s="50" t="str">
        <x:v>Growth Market(Domestic)</x:v>
      </x:c>
      <x:c r="F94" s="50" t="str">
        <x:v>Information &amp; Communication</x:v>
      </x:c>
      <x:c r="G94" s="51" t="n">
        <x:v>2151.386</x:v>
      </x:c>
      <x:c r="H94" s="51" t="n">
        <x:v>3041.482</x:v>
      </x:c>
      <x:c r="I94" s="51" t="n">
        <x:v>3741.454</x:v>
      </x:c>
      <x:c r="J94" s="51" t="n">
        <x:v>4602.623</x:v>
      </x:c>
      <x:c r="K94" s="51" t="n">
        <x:v>5084.45</x:v>
      </x:c>
      <x:c r="L94" s="52" t="n">
        <x:f>IFERROR(H94/G94-1,"")</x:f>
        <x:v>0.41373142708932753</x:v>
      </x:c>
      <x:c r="M94" s="52" t="n">
        <x:f>IFERROR(I94/H94-1,"")</x:f>
        <x:v>0.23014175326370512</x:v>
      </x:c>
      <x:c r="N94" s="52" t="n">
        <x:f>IFERROR(J94/I94-1,"")</x:f>
        <x:v>0.23016960785833507</x:v>
      </x:c>
      <x:c r="O94" s="52" t="n">
        <x:f>IFERROR(K94/J94-1,"")</x:f>
        <x:v>0.1046853066175526</x:v>
      </x:c>
      <x:c r="P94" s="52" t="n">
        <x:f>IFERROR((K94/G94)^(1/4)-1,"")</x:f>
        <x:v>0.23988501341101798</x:v>
      </x:c>
      <x:c r="Q94" s="51" t="n">
        <x:v>578.502</x:v>
      </x:c>
      <x:c r="R94" s="52" t="n">
        <x:f>IFERROR(Q94/K94,"")</x:f>
        <x:v>0.11377867812644435</x:v>
      </x:c>
      <x:c r="S94" s="53" t="n">
        <x:v>44256</x:v>
      </x:c>
      <x:c r="T94" s="50" t="str">
        <x:v>EDINET_company_history</x:v>
      </x:c>
      <x:c r="U94" s="50" t="str">
        <x:v>中野智哉</x:v>
      </x:c>
      <x:c r="V94" s="54" t="n">
        <x:v>0.5625</x:v>
      </x:c>
      <x:c r="W94" s="50" t="str">
        <x:v>中野 智哉</x:v>
      </x:c>
      <x:c r="X94" s="50" t="b">
        <x:f>AND(COUNT(L94:O94)=4,L94&gt;='設定'!$B$6,M94&gt;='設定'!$B$6,N94&gt;='設定'!$B$6,O94&gt;='設定'!$B$6)</x:f>
        <x:v>0</x:v>
      </x:c>
      <x:c r="Y94" s="50" t="b">
        <x:f>AND(COUNT(G94:K94)=5,P94&gt;='設定'!$B$7)</x:f>
        <x:v>1</x:v>
      </x:c>
      <x:c r="Z94" s="50" t="b">
        <x:f>AND(ISNUMBER(R94),R94&gt;='設定'!$B$8)</x:f>
        <x:v>1</x:v>
      </x:c>
      <x:c r="AA94" s="50" t="b">
        <x:f>AND(ISNUMBER(S94),S94&gt;=DATE(YEAR('設定'!$B$10)-'設定'!$B$9,MONTH('設定'!$B$10),DAY('設定'!$B$10)))</x:f>
        <x:v>0</x:v>
      </x:c>
      <x:c r="AB94" s="55" t="b">
        <x:v>1</x:v>
      </x:c>
      <x:c r="AC94" s="55" t="b">
        <x:v>1</x:v>
      </x:c>
      <x:c r="AD94" s="50" t="n">
        <x:f>IF(X94,1,0)+IF(Z94,1,0)+IF(AA94,1,0)+IF(AB94,1,0)</x:f>
        <x:v>2</x:v>
      </x:c>
      <x:c r="AE94" s="50" t="n">
        <x:f>IF(Y94,1,0)+IF(Z94,1,0)+IF(AA94,1,0)+IF(AB94,1,0)</x:f>
        <x:v>3</x:v>
      </x:c>
      <x:c r="AF94" s="50" t="n">
        <x:f>IF(Y94,1,0)+IF(Z94,1,0)+IF(AA94,1,0)+IF(AC94,1,0)</x:f>
        <x:v>3</x:v>
      </x:c>
      <x:c r="AG94" s="53" t="n">
        <x:v>44348</x:v>
      </x:c>
      <x:c r="AH94" s="50" t="str">
        <x:v>S100W2OZ</x:v>
      </x:c>
      <x:c r="AI94" s="50" t="str">
        <x:v>NetSalesSummaryOfBusinessResults</x:v>
      </x:c>
      <x:c r="AJ94" s="50" t="str">
        <x:v>OperatingIncome</x:v>
      </x:c>
      <x:c r="AK94" s="53" t="n">
        <x:v>45747</x:v>
      </x:c>
      <x:c r="AL94" s="50" t="str">
        <x:v>365/365/365/366/365</x:v>
      </x:c>
      <x:c r="AM94" s="51" t="n">
        <x:v>3961784</x:v>
      </x:c>
      <x:c r="AN94" s="51" t="n">
        <x:v>1481</x:v>
      </x:c>
      <x:c r="AO94" s="51" t="n">
        <x:f>IFERROR(AM94*AN94,"")</x:f>
        <x:v>5867402104</x:v>
      </x:c>
      <x:c r="AP94" s="56" t="n">
        <x:f>IFERROR(AO94/(K94*1000000),"")</x:f>
        <x:v>1.153989537511432</x:v>
      </x:c>
      <x:c r="AQ94" s="57" t="n">
        <x:v>11596410</x:v>
      </x:c>
      <x:c r="AR94" s="52" t="n">
        <x:v>0.5551514283538471</x:v>
      </x:c>
      <x:c r="AS94" s="52" t="n">
        <x:v>-0.880641025574626</x:v>
      </x:c>
      <x:c r="AT94" s="55" t="b">
        <x:v>0</x:v>
      </x:c>
      <x:c r="AU94" s="50" t="str">
        <x:v>low_liquidity</x:v>
      </x:c>
      <x:c r="AV94" s="58" t="n">
        <x:v>-0.0350407495374953</x:v>
      </x:c>
      <x:c r="AW94" s="50" t="n">
        <x:v>2149</x:v>
      </x:c>
      <x:c r="AX94" s="50" t="str">
        <x:v>Future Moat</x:v>
      </x:c>
      <x:c r="AY94" s="50" t="str">
        <x:v>既存適格性フィルター不通過: low_liquidity / 60日平均売買代金2,000万円未満 / ローカル5年最大下落率-60%以下</x:v>
      </x:c>
      <x:c r="AZ94" s="59" t="str">
        <x:v>2025-06-23 15:21</x:v>
      </x:c>
      <x:c r="BA94" s="53" t="n">
        <x:v>44256</x:v>
      </x:c>
      <x:c r="BB94" s="50" t="str">
        <x:v>中野 智哉</x:v>
      </x:c>
      <x:c r="BC94" s="50"/>
      <x:c r="BD94" s="50"/>
    </x:row>
    <x:row r="95">
      <x:c r="A95" s="50" t="n">
        <x:v>94</x:v>
      </x:c>
      <x:c r="B95" s="50" t="str">
        <x:v>7611</x:v>
      </x:c>
      <x:c r="C95" s="50" t="str">
        <x:v>7611.T</x:v>
      </x:c>
      <x:c r="D95" s="50" t="str">
        <x:v>HIDAY HIDAKA Corp.</x:v>
      </x:c>
      <x:c r="E95" s="50" t="str">
        <x:v>Prime Market (Domestic)</x:v>
      </x:c>
      <x:c r="F95" s="50" t="str">
        <x:v>Retail Trade</x:v>
      </x:c>
      <x:c r="G95" s="51" t="n">
        <x:v>26402.538</x:v>
      </x:c>
      <x:c r="H95" s="51" t="n">
        <x:v>38168.283</x:v>
      </x:c>
      <x:c r="I95" s="51" t="n">
        <x:v>48772.224</x:v>
      </x:c>
      <x:c r="J95" s="51" t="n">
        <x:v>55629.711</x:v>
      </x:c>
      <x:c r="K95" s="51" t="n">
        <x:v>62252.86</x:v>
      </x:c>
      <x:c r="L95" s="52" t="n">
        <x:f>IFERROR(H95/G95-1,"")</x:f>
        <x:v>0.4456293179087556</x:v>
      </x:c>
      <x:c r="M95" s="52" t="n">
        <x:f>IFERROR(I95/H95-1,"")</x:f>
        <x:v>0.2778207497570693</x:v>
      </x:c>
      <x:c r="N95" s="52" t="n">
        <x:f>IFERROR(J95/I95-1,"")</x:f>
        <x:v>0.14060230265488816</x:v>
      </x:c>
      <x:c r="O95" s="52" t="n">
        <x:f>IFERROR(K95/J95-1,"")</x:f>
        <x:v>0.11905776393481537</x:v>
      </x:c>
      <x:c r="P95" s="52" t="n">
        <x:f>IFERROR((K95/G95)^(1/4)-1,"")</x:f>
        <x:v>0.23916291615882912</x:v>
      </x:c>
      <x:c r="Q95" s="51" t="n">
        <x:v>6584.163</x:v>
      </x:c>
      <x:c r="R95" s="52" t="n">
        <x:f>IFERROR(Q95/K95,"")</x:f>
        <x:v>0.10576482751153922</x:v>
      </x:c>
      <x:c r="S95" s="53" t="n">
        <x:v>38078</x:v>
      </x:c>
      <x:c r="T95" s="50" t="str">
        <x:v>EDINET_company_history</x:v>
      </x:c>
      <x:c r="U95" s="50" t="str">
        <x:v>神田 正</x:v>
      </x:c>
      <x:c r="V95" s="54" t="n">
        <x:v>0.1005</x:v>
      </x:c>
      <x:c r="W95" s="50" t="str">
        <x:v>神田 正 / 青野敬成</x:v>
      </x:c>
      <x:c r="X95" s="50" t="b">
        <x:f>AND(COUNT(L95:O95)=4,L95&gt;='設定'!$B$6,M95&gt;='設定'!$B$6,N95&gt;='設定'!$B$6,O95&gt;='設定'!$B$6)</x:f>
        <x:v>0</x:v>
      </x:c>
      <x:c r="Y95" s="50" t="b">
        <x:f>AND(COUNT(G95:K95)=5,P95&gt;='設定'!$B$7)</x:f>
        <x:v>1</x:v>
      </x:c>
      <x:c r="Z95" s="50" t="b">
        <x:f>AND(ISNUMBER(R95),R95&gt;='設定'!$B$8)</x:f>
        <x:v>1</x:v>
      </x:c>
      <x:c r="AA95" s="50" t="b">
        <x:f>AND(ISNUMBER(S95),S95&gt;=DATE(YEAR('設定'!$B$10)-'設定'!$B$9,MONTH('設定'!$B$10),DAY('設定'!$B$10)))</x:f>
        <x:v>0</x:v>
      </x:c>
      <x:c r="AB95" s="55" t="b">
        <x:v>1</x:v>
      </x:c>
      <x:c r="AC95" s="55" t="b">
        <x:v>1</x:v>
      </x:c>
      <x:c r="AD95" s="50" t="n">
        <x:f>IF(X95,1,0)+IF(Z95,1,0)+IF(AA95,1,0)+IF(AB95,1,0)</x:f>
        <x:v>2</x:v>
      </x:c>
      <x:c r="AE95" s="50" t="n">
        <x:f>IF(Y95,1,0)+IF(Z95,1,0)+IF(AA95,1,0)+IF(AB95,1,0)</x:f>
        <x:v>3</x:v>
      </x:c>
      <x:c r="AF95" s="50" t="n">
        <x:f>IF(Y95,1,0)+IF(Z95,1,0)+IF(AA95,1,0)+IF(AC95,1,0)</x:f>
        <x:v>3</x:v>
      </x:c>
      <x:c r="AG95" s="53" t="n">
        <x:v>44348</x:v>
      </x:c>
      <x:c r="AH95" s="50" t="str">
        <x:v>S100Y64B</x:v>
      </x:c>
      <x:c r="AI95" s="50" t="str">
        <x:v>NetSalesSummaryOfBusinessResults</x:v>
      </x:c>
      <x:c r="AJ95" s="50" t="str">
        <x:v>OperatingIncome</x:v>
      </x:c>
      <x:c r="AK95" s="53" t="n">
        <x:v>46081</x:v>
      </x:c>
      <x:c r="AL95" s="50" t="str">
        <x:v>365/365/366/365/365</x:v>
      </x:c>
      <x:c r="AM95" s="51" t="n">
        <x:v>36003116</x:v>
      </x:c>
      <x:c r="AN95" s="51" t="n">
        <x:v>2591</x:v>
      </x:c>
      <x:c r="AO95" s="51" t="n">
        <x:f>IFERROR(AM95*AN95,"")</x:f>
        <x:v>93284073556</x:v>
      </x:c>
      <x:c r="AP95" s="56" t="n">
        <x:f>IFERROR(AO95/(K95*1000000),"")</x:f>
        <x:v>1.498470488841798</x:v>
      </x:c>
      <x:c r="AQ95" s="57" t="n">
        <x:v>388446186.6666667</x:v>
      </x:c>
      <x:c r="AR95" s="52" t="n">
        <x:v>0.2311681542026329</x:v>
      </x:c>
      <x:c r="AS95" s="52" t="n">
        <x:v>-0.3278988447716759</x:v>
      </x:c>
      <x:c r="AT95" s="55" t="b">
        <x:v>1</x:v>
      </x:c>
      <x:c r="AU95" s="50"/>
      <x:c r="AV95" s="58" t="n">
        <x:v>0.018691516449575</x:v>
      </x:c>
      <x:c r="AW95" s="50" t="n">
        <x:v>1729</x:v>
      </x:c>
      <x:c r="AX95" s="50" t="str">
        <x:v>Core Moat</x:v>
      </x:c>
      <x:c r="AY95" s="50" t="str">
        <x:v>目立つ機械的警告なし（定性確認は別途必要）</x:v>
      </x:c>
      <x:c r="AZ95" s="59" t="str">
        <x:v>2026-05-26 16:52</x:v>
      </x:c>
      <x:c r="BA95" s="53" t="n">
        <x:v>38078</x:v>
      </x:c>
      <x:c r="BB95" s="50" t="str">
        <x:v>神田 正</x:v>
      </x:c>
      <x:c r="BC95" s="50"/>
      <x:c r="BD95" s="50" t="str">
        <x:v>TOPIX Small 1</x:v>
      </x:c>
    </x:row>
    <x:row r="96">
      <x:c r="A96" s="50" t="n">
        <x:v>95</x:v>
      </x:c>
      <x:c r="B96" s="50" t="str">
        <x:v>8944</x:v>
      </x:c>
      <x:c r="C96" s="50" t="str">
        <x:v>8944.T</x:v>
      </x:c>
      <x:c r="D96" s="50" t="str">
        <x:v>LAND BUSINESS  CO.,LTD.</x:v>
      </x:c>
      <x:c r="E96" s="50" t="str">
        <x:v>Standard Market(Domestic)</x:v>
      </x:c>
      <x:c r="F96" s="50" t="str">
        <x:v>Real Estate</x:v>
      </x:c>
      <x:c r="G96" s="51" t="n">
        <x:v>4588.332</x:v>
      </x:c>
      <x:c r="H96" s="51" t="n">
        <x:v>4545.473</x:v>
      </x:c>
      <x:c r="I96" s="51" t="n">
        <x:v>4442.788</x:v>
      </x:c>
      <x:c r="J96" s="51" t="n">
        <x:v>4575.692</x:v>
      </x:c>
      <x:c r="K96" s="51" t="n">
        <x:v>10817.593</x:v>
      </x:c>
      <x:c r="L96" s="52" t="n">
        <x:f>IFERROR(H96/G96-1,"")</x:f>
        <x:v>-0.009340867225824168</x:v>
      </x:c>
      <x:c r="M96" s="52" t="n">
        <x:f>IFERROR(I96/H96-1,"")</x:f>
        <x:v>-0.022590608282130442</x:v>
      </x:c>
      <x:c r="N96" s="52" t="n">
        <x:f>IFERROR(J96/I96-1,"")</x:f>
        <x:v>0.029914549152469272</x:v>
      </x:c>
      <x:c r="O96" s="52" t="n">
        <x:f>IFERROR(K96/J96-1,"")</x:f>
        <x:v>1.3641436093163617</x:v>
      </x:c>
      <x:c r="P96" s="52" t="n">
        <x:f>IFERROR((K96/G96)^(1/4)-1,"")</x:f>
        <x:v>0.23913593205580375</x:v>
      </x:c>
      <x:c r="Q96" s="51" t="n">
        <x:v>1373.787</x:v>
      </x:c>
      <x:c r="R96" s="52" t="n">
        <x:f>IFERROR(Q96/K96,"")</x:f>
        <x:v>0.12699562647624105</x:v>
      </x:c>
      <x:c r="S96" s="53" t="n">
        <x:v>38534</x:v>
      </x:c>
      <x:c r="T96" s="50" t="str">
        <x:v>EDINET_company_history</x:v>
      </x:c>
      <x:c r="U96" s="50" t="str">
        <x:v>亀井 正通</x:v>
      </x:c>
      <x:c r="V96" s="54" t="n">
        <x:v>0.385</x:v>
      </x:c>
      <x:c r="W96" s="50" t="str">
        <x:v>亀井 正通 / 森作 哲朗</x:v>
      </x:c>
      <x:c r="X96" s="50" t="b">
        <x:f>AND(COUNT(L96:O96)=4,L96&gt;='設定'!$B$6,M96&gt;='設定'!$B$6,N96&gt;='設定'!$B$6,O96&gt;='設定'!$B$6)</x:f>
        <x:v>0</x:v>
      </x:c>
      <x:c r="Y96" s="50" t="b">
        <x:f>AND(COUNT(G96:K96)=5,P96&gt;='設定'!$B$7)</x:f>
        <x:v>1</x:v>
      </x:c>
      <x:c r="Z96" s="50" t="b">
        <x:f>AND(ISNUMBER(R96),R96&gt;='設定'!$B$8)</x:f>
        <x:v>1</x:v>
      </x:c>
      <x:c r="AA96" s="50" t="b">
        <x:f>AND(ISNUMBER(S96),S96&gt;=DATE(YEAR('設定'!$B$10)-'設定'!$B$9,MONTH('設定'!$B$10),DAY('設定'!$B$10)))</x:f>
        <x:v>0</x:v>
      </x:c>
      <x:c r="AB96" s="55" t="b">
        <x:v>1</x:v>
      </x:c>
      <x:c r="AC96" s="55" t="b">
        <x:v>1</x:v>
      </x:c>
      <x:c r="AD96" s="50" t="n">
        <x:f>IF(X96,1,0)+IF(Z96,1,0)+IF(AA96,1,0)+IF(AB96,1,0)</x:f>
        <x:v>2</x:v>
      </x:c>
      <x:c r="AE96" s="50" t="n">
        <x:f>IF(Y96,1,0)+IF(Z96,1,0)+IF(AA96,1,0)+IF(AB96,1,0)</x:f>
        <x:v>3</x:v>
      </x:c>
      <x:c r="AF96" s="50" t="n">
        <x:f>IF(Y96,1,0)+IF(Z96,1,0)+IF(AA96,1,0)+IF(AC96,1,0)</x:f>
        <x:v>3</x:v>
      </x:c>
      <x:c r="AG96" s="53" t="n">
        <x:v>44348</x:v>
      </x:c>
      <x:c r="AH96" s="50" t="str">
        <x:v>S100X9MO</x:v>
      </x:c>
      <x:c r="AI96" s="50" t="str">
        <x:v>NetSalesSummaryOfBusinessResults</x:v>
      </x:c>
      <x:c r="AJ96" s="50" t="str">
        <x:v>OperatingIncome</x:v>
      </x:c>
      <x:c r="AK96" s="53" t="n">
        <x:v>45930</x:v>
      </x:c>
      <x:c r="AL96" s="50" t="str">
        <x:v>365/365/365/366/365</x:v>
      </x:c>
      <x:c r="AM96" s="51" t="n">
        <x:v>19846115</x:v>
      </x:c>
      <x:c r="AN96" s="51" t="n">
        <x:v>248</x:v>
      </x:c>
      <x:c r="AO96" s="51" t="n">
        <x:f>IFERROR(AM96*AN96,"")</x:f>
        <x:v>4921836520</x:v>
      </x:c>
      <x:c r="AP96" s="56" t="n">
        <x:f>IFERROR(AO96/(K96*1000000),"")</x:f>
        <x:v>0.45498444247255376</x:v>
      </x:c>
      <x:c r="AQ96" s="57" t="n">
        <x:v>46068153.333333336</x:v>
      </x:c>
      <x:c r="AR96" s="52" t="n">
        <x:v>0.3357761599036527</x:v>
      </x:c>
      <x:c r="AS96" s="52" t="n">
        <x:v>-0.537221510067887</x:v>
      </x:c>
      <x:c r="AT96" s="55" t="b">
        <x:v>0</x:v>
      </x:c>
      <x:c r="AU96" s="50" t="str">
        <x:v>repeated_negative_operating_cf</x:v>
      </x:c>
      <x:c r="AV96" s="58" t="n">
        <x:v>0.0911244332068752</x:v>
      </x:c>
      <x:c r="AW96" s="50" t="n">
        <x:v>1285</x:v>
      </x:c>
      <x:c r="AX96" s="50" t="str">
        <x:v>Discovery</x:v>
      </x:c>
      <x:c r="AY96" s="50" t="str">
        <x:v>既存適格性フィルター不通過: repeated_negative_operating_cf</x:v>
      </x:c>
      <x:c r="AZ96" s="59" t="str">
        <x:v>2025-12-19 14:37</x:v>
      </x:c>
      <x:c r="BA96" s="53" t="n">
        <x:v>38534</x:v>
      </x:c>
      <x:c r="BB96" s="50" t="str">
        <x:v>亀井 正通</x:v>
      </x:c>
      <x:c r="BC96" s="50"/>
      <x:c r="BD96" s="50"/>
    </x:row>
    <x:row r="97">
      <x:c r="A97" s="50" t="n">
        <x:v>96</x:v>
      </x:c>
      <x:c r="B97" s="50" t="str">
        <x:v>5599</x:v>
      </x:c>
      <x:c r="C97" s="50" t="str">
        <x:v>5599.T</x:v>
      </x:c>
      <x:c r="D97" s="50" t="str">
        <x:v>S&amp;J Corporation</x:v>
      </x:c>
      <x:c r="E97" s="50" t="str">
        <x:v>Growth Market(Domestic)</x:v>
      </x:c>
      <x:c r="F97" s="50" t="str">
        <x:v>Information &amp; Communication</x:v>
      </x:c>
      <x:c r="G97" s="51" t="n">
        <x:v>830.672</x:v>
      </x:c>
      <x:c r="H97" s="51" t="n">
        <x:v>1077.796</x:v>
      </x:c>
      <x:c r="I97" s="51" t="n">
        <x:v>1281.425</x:v>
      </x:c>
      <x:c r="J97" s="51" t="n">
        <x:v>1610.754</x:v>
      </x:c>
      <x:c r="K97" s="51" t="n">
        <x:v>1942.927</x:v>
      </x:c>
      <x:c r="L97" s="52" t="n">
        <x:f>IFERROR(H97/G97-1,"")</x:f>
        <x:v>0.2974988924629698</x:v>
      </x:c>
      <x:c r="M97" s="52" t="n">
        <x:f>IFERROR(I97/H97-1,"")</x:f>
        <x:v>0.18893092941521394</x:v>
      </x:c>
      <x:c r="N97" s="52" t="n">
        <x:f>IFERROR(J97/I97-1,"")</x:f>
        <x:v>0.2570021655578749</x:v>
      </x:c>
      <x:c r="O97" s="52" t="n">
        <x:f>IFERROR(K97/J97-1,"")</x:f>
        <x:v>0.2062220550127456</x:v>
      </x:c>
      <x:c r="P97" s="52" t="n">
        <x:f>IFERROR((K97/G97)^(1/4)-1,"")</x:f>
        <x:v>0.23667826490310695</x:v>
      </x:c>
      <x:c r="Q97" s="51" t="n">
        <x:v>420.504</x:v>
      </x:c>
      <x:c r="R97" s="52" t="n">
        <x:f>IFERROR(Q97/K97,"")</x:f>
        <x:v>0.21642810048962213</x:v>
      </x:c>
      <x:c r="S97" s="53" t="n">
        <x:v>45275</x:v>
      </x:c>
      <x:c r="T97" s="50" t="str">
        <x:v>local_price_first_trade</x:v>
      </x:c>
      <x:c r="U97" s="50" t="str">
        <x:v>株式会社マクニカ</x:v>
      </x:c>
      <x:c r="V97" s="54" t="n">
        <x:v>0.3768</x:v>
      </x:c>
      <x:c r="W97" s="50" t="str">
        <x:v>三輪 信雄</x:v>
      </x:c>
      <x:c r="X97" s="50" t="b">
        <x:f>AND(COUNT(L97:O97)=4,L97&gt;='設定'!$B$6,M97&gt;='設定'!$B$6,N97&gt;='設定'!$B$6,O97&gt;='設定'!$B$6)</x:f>
        <x:v>0</x:v>
      </x:c>
      <x:c r="Y97" s="50" t="b">
        <x:f>AND(COUNT(G97:K97)=5,P97&gt;='設定'!$B$7)</x:f>
        <x:v>1</x:v>
      </x:c>
      <x:c r="Z97" s="50" t="b">
        <x:f>AND(ISNUMBER(R97),R97&gt;='設定'!$B$8)</x:f>
        <x:v>1</x:v>
      </x:c>
      <x:c r="AA97" s="50" t="b">
        <x:f>AND(ISNUMBER(S97),S97&gt;=DATE(YEAR('設定'!$B$10)-'設定'!$B$9,MONTH('設定'!$B$10),DAY('設定'!$B$10)))</x:f>
        <x:v>1</x:v>
      </x:c>
      <x:c r="AB97" s="55" t="b">
        <x:v>0</x:v>
      </x:c>
      <x:c r="AC97" s="55" t="b">
        <x:v>0</x:v>
      </x:c>
      <x:c r="AD97" s="50" t="n">
        <x:f>IF(X97,1,0)+IF(Z97,1,0)+IF(AA97,1,0)+IF(AB97,1,0)</x:f>
        <x:v>2</x:v>
      </x:c>
      <x:c r="AE97" s="50" t="n">
        <x:f>IF(Y97,1,0)+IF(Z97,1,0)+IF(AA97,1,0)+IF(AB97,1,0)</x:f>
        <x:v>3</x:v>
      </x:c>
      <x:c r="AF97" s="50" t="n">
        <x:f>IF(Y97,1,0)+IF(Z97,1,0)+IF(AA97,1,0)+IF(AC97,1,0)</x:f>
        <x:v>3</x:v>
      </x:c>
      <x:c r="AG97" s="53" t="n">
        <x:v>45275</x:v>
      </x:c>
      <x:c r="AH97" s="50" t="str">
        <x:v>S100W7BJ</x:v>
      </x:c>
      <x:c r="AI97" s="50" t="str">
        <x:v>NetSalesSummaryOfBusinessResults</x:v>
      </x:c>
      <x:c r="AJ97" s="50" t="str">
        <x:v>OperatingIncome</x:v>
      </x:c>
      <x:c r="AK97" s="53" t="n">
        <x:v>45747</x:v>
      </x:c>
      <x:c r="AL97" s="50" t="str">
        <x:v>365/365/365/366/365</x:v>
      </x:c>
      <x:c r="AM97" s="51" t="n">
        <x:v>5572600</x:v>
      </x:c>
      <x:c r="AN97" s="51" t="n">
        <x:v>855</x:v>
      </x:c>
      <x:c r="AO97" s="51" t="n">
        <x:f>IFERROR(AM97*AN97,"")</x:f>
        <x:v>4764573000</x:v>
      </x:c>
      <x:c r="AP97" s="56" t="n">
        <x:f>IFERROR(AO97/(K97*1000000),"")</x:f>
        <x:v>2.4522655766274286</x:v>
      </x:c>
      <x:c r="AQ97" s="57" t="n">
        <x:v>53698993.333333336</x:v>
      </x:c>
      <x:c r="AR97" s="52" t="n">
        <x:v>0.5590249136870858</x:v>
      </x:c>
      <x:c r="AS97" s="52" t="n">
        <x:v>-0.6456181615834982</x:v>
      </x:c>
      <x:c r="AT97" s="55" t="b">
        <x:v>1</x:v>
      </x:c>
      <x:c r="AU97" s="50"/>
      <x:c r="AV97" s="58" t="n">
        <x:v>-0.0090435573211641</x:v>
      </x:c>
      <x:c r="AW97" s="50" t="n">
        <x:v>1941</x:v>
      </x:c>
      <x:c r="AX97" s="50" t="str">
        <x:v>Future Moat</x:v>
      </x:c>
      <x:c r="AY97" s="50" t="str">
        <x:v>ローカル5年最大下落率-60%以下</x:v>
      </x:c>
      <x:c r="AZ97" s="59" t="str">
        <x:v>2025-06-26 14:15</x:v>
      </x:c>
      <x:c r="BA97" s="53" t="n">
        <x:v>45261</x:v>
      </x:c>
      <x:c r="BB97" s="50"/>
      <x:c r="BC97" s="50"/>
      <x:c r="BD97" s="50"/>
    </x:row>
    <x:row r="98">
      <x:c r="A98" s="50" t="n">
        <x:v>97</x:v>
      </x:c>
      <x:c r="B98" s="50" t="str">
        <x:v>4374</x:v>
      </x:c>
      <x:c r="C98" s="50" t="str">
        <x:v>4374.T</x:v>
      </x:c>
      <x:c r="D98" s="50" t="str">
        <x:v>ROBOT PAYMENT INC.</x:v>
      </x:c>
      <x:c r="E98" s="50" t="str">
        <x:v>Growth Market(Domestic)</x:v>
      </x:c>
      <x:c r="F98" s="50" t="str">
        <x:v>Information &amp; Communication</x:v>
      </x:c>
      <x:c r="G98" s="51" t="n">
        <x:v>1394.951</x:v>
      </x:c>
      <x:c r="H98" s="51" t="n">
        <x:v>1731.416</x:v>
      </x:c>
      <x:c r="I98" s="51" t="n">
        <x:v>2213.709</x:v>
      </x:c>
      <x:c r="J98" s="51" t="n">
        <x:v>2762.014</x:v>
      </x:c>
      <x:c r="K98" s="51" t="n">
        <x:v>3256.436</x:v>
      </x:c>
      <x:c r="L98" s="52" t="n">
        <x:f>IFERROR(H98/G98-1,"")</x:f>
        <x:v>0.24120202071613983</x:v>
      </x:c>
      <x:c r="M98" s="52" t="n">
        <x:f>IFERROR(I98/H98-1,"")</x:f>
        <x:v>0.27855408521117964</x:v>
      </x:c>
      <x:c r="N98" s="52" t="n">
        <x:f>IFERROR(J98/I98-1,"")</x:f>
        <x:v>0.24768612315349503</x:v>
      </x:c>
      <x:c r="O98" s="52" t="n">
        <x:f>IFERROR(K98/J98-1,"")</x:f>
        <x:v>0.1790077820025533</x:v>
      </x:c>
      <x:c r="P98" s="52" t="n">
        <x:f>IFERROR((K98/G98)^(1/4)-1,"")</x:f>
        <x:v>0.23607806218685656</x:v>
      </x:c>
      <x:c r="Q98" s="51" t="n">
        <x:v>774.392</x:v>
      </x:c>
      <x:c r="R98" s="52" t="n">
        <x:f>IFERROR(Q98/K98,"")</x:f>
        <x:v>0.23780353736416132</x:v>
      </x:c>
      <x:c r="S98" s="53" t="n">
        <x:v>44467</x:v>
      </x:c>
      <x:c r="T98" s="50" t="str">
        <x:v>local_price_first_trade</x:v>
      </x:c>
      <x:c r="U98" s="50" t="str">
        <x:v>ＫＫキャピタル株式会社</x:v>
      </x:c>
      <x:c r="V98" s="54" t="n">
        <x:v>0.4142</x:v>
      </x:c>
      <x:c r="W98" s="50" t="str">
        <x:v>清久 健也</x:v>
      </x:c>
      <x:c r="X98" s="50" t="b">
        <x:f>AND(COUNT(L98:O98)=4,L98&gt;='設定'!$B$6,M98&gt;='設定'!$B$6,N98&gt;='設定'!$B$6,O98&gt;='設定'!$B$6)</x:f>
        <x:v>0</x:v>
      </x:c>
      <x:c r="Y98" s="50" t="b">
        <x:f>AND(COUNT(G98:K98)=5,P98&gt;='設定'!$B$7)</x:f>
        <x:v>1</x:v>
      </x:c>
      <x:c r="Z98" s="50" t="b">
        <x:f>AND(ISNUMBER(R98),R98&gt;='設定'!$B$8)</x:f>
        <x:v>1</x:v>
      </x:c>
      <x:c r="AA98" s="50" t="b">
        <x:f>AND(ISNUMBER(S98),S98&gt;=DATE(YEAR('設定'!$B$10)-'設定'!$B$9,MONTH('設定'!$B$10),DAY('設定'!$B$10)))</x:f>
        <x:v>1</x:v>
      </x:c>
      <x:c r="AB98" s="55" t="b">
        <x:v>0</x:v>
      </x:c>
      <x:c r="AC98" s="55" t="b">
        <x:v>0</x:v>
      </x:c>
      <x:c r="AD98" s="50" t="n">
        <x:f>IF(X98,1,0)+IF(Z98,1,0)+IF(AA98,1,0)+IF(AB98,1,0)</x:f>
        <x:v>2</x:v>
      </x:c>
      <x:c r="AE98" s="50" t="n">
        <x:f>IF(Y98,1,0)+IF(Z98,1,0)+IF(AA98,1,0)+IF(AB98,1,0)</x:f>
        <x:v>3</x:v>
      </x:c>
      <x:c r="AF98" s="50" t="n">
        <x:f>IF(Y98,1,0)+IF(Z98,1,0)+IF(AA98,1,0)+IF(AC98,1,0)</x:f>
        <x:v>3</x:v>
      </x:c>
      <x:c r="AG98" s="53" t="n">
        <x:v>44467</x:v>
      </x:c>
      <x:c r="AH98" s="50" t="str">
        <x:v>S100XUUD</x:v>
      </x:c>
      <x:c r="AI98" s="50" t="str">
        <x:v>NetSalesSummaryOfBusinessResults</x:v>
      </x:c>
      <x:c r="AJ98" s="50" t="str">
        <x:v>OperatingIncome</x:v>
      </x:c>
      <x:c r="AK98" s="53" t="n">
        <x:v>46022</x:v>
      </x:c>
      <x:c r="AL98" s="50" t="str">
        <x:v>365/365/365/366/365</x:v>
      </x:c>
      <x:c r="AM98" s="51" t="n">
        <x:v>3693994</x:v>
      </x:c>
      <x:c r="AN98" s="51" t="n">
        <x:v>2549</x:v>
      </x:c>
      <x:c r="AO98" s="51" t="n">
        <x:f>IFERROR(AM98*AN98,"")</x:f>
        <x:v>9415990706</x:v>
      </x:c>
      <x:c r="AP98" s="56" t="n">
        <x:f>IFERROR(AO98/(K98*1000000),"")</x:f>
        <x:v>2.8915018461901294</x:v>
      </x:c>
      <x:c r="AQ98" s="57" t="n">
        <x:v>35713790</x:v>
      </x:c>
      <x:c r="AR98" s="52" t="n">
        <x:v>0.557137315513078</x:v>
      </x:c>
      <x:c r="AS98" s="52" t="n">
        <x:v>-0.7403545254857764</x:v>
      </x:c>
      <x:c r="AT98" s="55" t="b">
        <x:v>1</x:v>
      </x:c>
      <x:c r="AU98" s="50"/>
      <x:c r="AV98" s="58" t="n">
        <x:v>0.3037201957330908</x:v>
      </x:c>
      <x:c r="AW98" s="50" t="n">
        <x:v>422</x:v>
      </x:c>
      <x:c r="AX98" s="50" t="str">
        <x:v>Discovery</x:v>
      </x:c>
      <x:c r="AY98" s="50" t="str">
        <x:v>ローカル5年最大下落率-60%以下</x:v>
      </x:c>
      <x:c r="AZ98" s="59" t="str">
        <x:v>2026-03-27 10:24</x:v>
      </x:c>
      <x:c r="BA98" s="53" t="n">
        <x:v>44440</x:v>
      </x:c>
      <x:c r="BB98" s="50"/>
      <x:c r="BC98" s="50"/>
      <x:c r="BD98" s="50"/>
    </x:row>
    <x:row r="99">
      <x:c r="A99" s="50" t="n">
        <x:v>98</x:v>
      </x:c>
      <x:c r="B99" s="50" t="str">
        <x:v>7114</x:v>
      </x:c>
      <x:c r="C99" s="50" t="str">
        <x:v>7114.T</x:v>
      </x:c>
      <x:c r="D99" s="50" t="str">
        <x:v>Foodison,Inc.</x:v>
      </x:c>
      <x:c r="E99" s="50" t="str">
        <x:v>Growth Market(Domestic)</x:v>
      </x:c>
      <x:c r="F99" s="50" t="str">
        <x:v>Wholesale Trade</x:v>
      </x:c>
      <x:c r="G99" s="51" t="n">
        <x:v>2955.671</x:v>
      </x:c>
      <x:c r="H99" s="51" t="n">
        <x:v>3592.211</x:v>
      </x:c>
      <x:c r="I99" s="51" t="n">
        <x:v>5279.487</x:v>
      </x:c>
      <x:c r="J99" s="51" t="n">
        <x:v>6351.673</x:v>
      </x:c>
      <x:c r="K99" s="51" t="n">
        <x:v>6866.324</x:v>
      </x:c>
      <x:c r="L99" s="52" t="n">
        <x:f>IFERROR(H99/G99-1,"")</x:f>
        <x:v>0.2153622646092883</x:v>
      </x:c>
      <x:c r="M99" s="52" t="n">
        <x:f>IFERROR(I99/H99-1,"")</x:f>
        <x:v>0.4697040346460719</x:v>
      </x:c>
      <x:c r="N99" s="52" t="n">
        <x:f>IFERROR(J99/I99-1,"")</x:f>
        <x:v>0.20308526188245168</x:v>
      </x:c>
      <x:c r="O99" s="52" t="n">
        <x:f>IFERROR(K99/J99-1,"")</x:f>
        <x:v>0.08102605408055474</x:v>
      </x:c>
      <x:c r="P99" s="52" t="n">
        <x:f>IFERROR((K99/G99)^(1/4)-1,"")</x:f>
        <x:v>0.23457378392389816</x:v>
      </x:c>
      <x:c r="Q99" s="51" t="n">
        <x:v>167.387</x:v>
      </x:c>
      <x:c r="R99" s="52" t="n">
        <x:f>IFERROR(Q99/K99,"")</x:f>
        <x:v>0.024377964104228114</x:v>
      </x:c>
      <x:c r="S99" s="53" t="n">
        <x:v>44911</x:v>
      </x:c>
      <x:c r="T99" s="50" t="str">
        <x:v>local_price_first_trade</x:v>
      </x:c>
      <x:c r="U99" s="50" t="str">
        <x:v>山本 徹</x:v>
      </x:c>
      <x:c r="V99" s="54" t="n">
        <x:v>0.4283</x:v>
      </x:c>
      <x:c r="W99" s="50" t="str">
        <x:v>山本 徹</x:v>
      </x:c>
      <x:c r="X99" s="50" t="b">
        <x:f>AND(COUNT(L99:O99)=4,L99&gt;='設定'!$B$6,M99&gt;='設定'!$B$6,N99&gt;='設定'!$B$6,O99&gt;='設定'!$B$6)</x:f>
        <x:v>0</x:v>
      </x:c>
      <x:c r="Y99" s="50" t="b">
        <x:f>AND(COUNT(G99:K99)=5,P99&gt;='設定'!$B$7)</x:f>
        <x:v>1</x:v>
      </x:c>
      <x:c r="Z99" s="50" t="b">
        <x:f>AND(ISNUMBER(R99),R99&gt;='設定'!$B$8)</x:f>
        <x:v>0</x:v>
      </x:c>
      <x:c r="AA99" s="50" t="b">
        <x:f>AND(ISNUMBER(S99),S99&gt;=DATE(YEAR('設定'!$B$10)-'設定'!$B$9,MONTH('設定'!$B$10),DAY('設定'!$B$10)))</x:f>
        <x:v>1</x:v>
      </x:c>
      <x:c r="AB99" s="55" t="b">
        <x:v>1</x:v>
      </x:c>
      <x:c r="AC99" s="55" t="b">
        <x:v>1</x:v>
      </x:c>
      <x:c r="AD99" s="50" t="n">
        <x:f>IF(X99,1,0)+IF(Z99,1,0)+IF(AA99,1,0)+IF(AB99,1,0)</x:f>
        <x:v>2</x:v>
      </x:c>
      <x:c r="AE99" s="50" t="n">
        <x:f>IF(Y99,1,0)+IF(Z99,1,0)+IF(AA99,1,0)+IF(AB99,1,0)</x:f>
        <x:v>3</x:v>
      </x:c>
      <x:c r="AF99" s="50" t="n">
        <x:f>IF(Y99,1,0)+IF(Z99,1,0)+IF(AA99,1,0)+IF(AC99,1,0)</x:f>
        <x:v>3</x:v>
      </x:c>
      <x:c r="AG99" s="53" t="n">
        <x:v>44911</x:v>
      </x:c>
      <x:c r="AH99" s="50" t="str">
        <x:v>S100W917</x:v>
      </x:c>
      <x:c r="AI99" s="50" t="str">
        <x:v>NetSalesSummaryOfBusinessResults</x:v>
      </x:c>
      <x:c r="AJ99" s="50" t="str">
        <x:v>OperatingIncome</x:v>
      </x:c>
      <x:c r="AK99" s="53" t="n">
        <x:v>45747</x:v>
      </x:c>
      <x:c r="AL99" s="50" t="str">
        <x:v>365/365/365/366/365</x:v>
      </x:c>
      <x:c r="AM99" s="51" t="n">
        <x:v>4535040</x:v>
      </x:c>
      <x:c r="AN99" s="51" t="n">
        <x:v>766</x:v>
      </x:c>
      <x:c r="AO99" s="51" t="n">
        <x:f>IFERROR(AM99*AN99,"")</x:f>
        <x:v>3473840640</x:v>
      </x:c>
      <x:c r="AP99" s="56" t="n">
        <x:f>IFERROR(AO99/(K99*1000000),"")</x:f>
        <x:v>0.5059243694296978</x:v>
      </x:c>
      <x:c r="AQ99" s="57" t="n">
        <x:v>1665603.3333333333</x:v>
      </x:c>
      <x:c r="AR99" s="52" t="n">
        <x:v>0.4830674894521284</x:v>
      </x:c>
      <x:c r="AS99" s="52" t="n">
        <x:v>-0.7800918836140889</x:v>
      </x:c>
      <x:c r="AT99" s="55" t="b">
        <x:v>0</x:v>
      </x:c>
      <x:c r="AU99" s="50" t="str">
        <x:v>low_liquidity</x:v>
      </x:c>
      <x:c r="AV99" s="58" t="n">
        <x:v>-0.3290868349774539</x:v>
      </x:c>
      <x:c r="AW99" s="50" t="n">
        <x:v>3327</x:v>
      </x:c>
      <x:c r="AX99" s="50" t="str">
        <x:v>Transformation Moat</x:v>
      </x:c>
      <x:c r="AY99" s="50" t="str">
        <x:v>既存適格性フィルター不通過: low_liquidity / 60日平均売買代金2,000万円未満 / ローカル5年最大下落率-60%以下</x:v>
      </x:c>
      <x:c r="AZ99" s="59" t="str">
        <x:v>2025-06-30 14:37</x:v>
      </x:c>
      <x:c r="BA99" s="53" t="n">
        <x:v>44896</x:v>
      </x:c>
      <x:c r="BB99" s="50" t="str">
        <x:v>山本 徹</x:v>
      </x:c>
      <x:c r="BC99" s="50"/>
      <x:c r="BD99" s="50"/>
    </x:row>
    <x:row r="100">
      <x:c r="A100" s="50" t="n">
        <x:v>99</x:v>
      </x:c>
      <x:c r="B100" s="50" t="str">
        <x:v>7806</x:v>
      </x:c>
      <x:c r="C100" s="50" t="str">
        <x:v>7806.T</x:v>
      </x:c>
      <x:c r="D100" s="50" t="str">
        <x:v>MTG Co.,Ltd.</x:v>
      </x:c>
      <x:c r="E100" s="50" t="str">
        <x:v>Growth Market(Domestic)</x:v>
      </x:c>
      <x:c r="F100" s="50" t="str">
        <x:v>Other Products</x:v>
      </x:c>
      <x:c r="G100" s="51" t="n">
        <x:v>42799</x:v>
      </x:c>
      <x:c r="H100" s="51" t="n">
        <x:v>48984</x:v>
      </x:c>
      <x:c r="I100" s="51" t="n">
        <x:v>60154</x:v>
      </x:c>
      <x:c r="J100" s="51" t="n">
        <x:v>71865</x:v>
      </x:c>
      <x:c r="K100" s="51" t="n">
        <x:v>98810</x:v>
      </x:c>
      <x:c r="L100" s="52" t="n">
        <x:f>IFERROR(H100/G100-1,"")</x:f>
        <x:v>0.1445127222598659</x:v>
      </x:c>
      <x:c r="M100" s="52" t="n">
        <x:f>IFERROR(I100/H100-1,"")</x:f>
        <x:v>0.22803364363873913</x:v>
      </x:c>
      <x:c r="N100" s="52" t="n">
        <x:f>IFERROR(J100/I100-1,"")</x:f>
        <x:v>0.19468364531036997</x:v>
      </x:c>
      <x:c r="O100" s="52" t="n">
        <x:f>IFERROR(K100/J100-1,"")</x:f>
        <x:v>0.37493912196479506</x:v>
      </x:c>
      <x:c r="P100" s="52" t="n">
        <x:f>IFERROR((K100/G100)^(1/4)-1,"")</x:f>
        <x:v>0.23265578818195554</x:v>
      </x:c>
      <x:c r="Q100" s="51" t="n">
        <x:v>10665</x:v>
      </x:c>
      <x:c r="R100" s="52" t="n">
        <x:f>IFERROR(Q100/K100,"")</x:f>
        <x:v>0.10793441959315858</x:v>
      </x:c>
      <x:c r="S100" s="53" t="n">
        <x:v>43282</x:v>
      </x:c>
      <x:c r="T100" s="50" t="str">
        <x:v>EDINET_company_history</x:v>
      </x:c>
      <x:c r="U100" s="50" t="str">
        <x:v>松下 剛</x:v>
      </x:c>
      <x:c r="V100" s="54" t="n">
        <x:v>0.2797</x:v>
      </x:c>
      <x:c r="W100" s="50" t="str">
        <x:v>松下 剛</x:v>
      </x:c>
      <x:c r="X100" s="50" t="b">
        <x:f>AND(COUNT(L100:O100)=4,L100&gt;='設定'!$B$6,M100&gt;='設定'!$B$6,N100&gt;='設定'!$B$6,O100&gt;='設定'!$B$6)</x:f>
        <x:v>0</x:v>
      </x:c>
      <x:c r="Y100" s="50" t="b">
        <x:f>AND(COUNT(G100:K100)=5,P100&gt;='設定'!$B$7)</x:f>
        <x:v>1</x:v>
      </x:c>
      <x:c r="Z100" s="50" t="b">
        <x:f>AND(ISNUMBER(R100),R100&gt;='設定'!$B$8)</x:f>
        <x:v>1</x:v>
      </x:c>
      <x:c r="AA100" s="50" t="b">
        <x:f>AND(ISNUMBER(S100),S100&gt;=DATE(YEAR('設定'!$B$10)-'設定'!$B$9,MONTH('設定'!$B$10),DAY('設定'!$B$10)))</x:f>
        <x:v>0</x:v>
      </x:c>
      <x:c r="AB100" s="55" t="b">
        <x:v>1</x:v>
      </x:c>
      <x:c r="AC100" s="55" t="b">
        <x:v>1</x:v>
      </x:c>
      <x:c r="AD100" s="50" t="n">
        <x:f>IF(X100,1,0)+IF(Z100,1,0)+IF(AA100,1,0)+IF(AB100,1,0)</x:f>
        <x:v>2</x:v>
      </x:c>
      <x:c r="AE100" s="50" t="n">
        <x:f>IF(Y100,1,0)+IF(Z100,1,0)+IF(AA100,1,0)+IF(AB100,1,0)</x:f>
        <x:v>3</x:v>
      </x:c>
      <x:c r="AF100" s="50" t="n">
        <x:f>IF(Y100,1,0)+IF(Z100,1,0)+IF(AA100,1,0)+IF(AC100,1,0)</x:f>
        <x:v>3</x:v>
      </x:c>
      <x:c r="AG100" s="53" t="n">
        <x:v>44348</x:v>
      </x:c>
      <x:c r="AH100" s="50" t="str">
        <x:v>S100XBX1</x:v>
      </x:c>
      <x:c r="AI100" s="50" t="str">
        <x:v>NetSalesSummaryOfBusinessResults</x:v>
      </x:c>
      <x:c r="AJ100" s="50" t="str">
        <x:v>OperatingIncome</x:v>
      </x:c>
      <x:c r="AK100" s="53" t="n">
        <x:v>45930</x:v>
      </x:c>
      <x:c r="AL100" s="50" t="str">
        <x:v>365/365/365/366/365</x:v>
      </x:c>
      <x:c r="AM100" s="51" t="n">
        <x:v>39280228</x:v>
      </x:c>
      <x:c r="AN100" s="51" t="n">
        <x:v>7440</x:v>
      </x:c>
      <x:c r="AO100" s="51" t="n">
        <x:f>IFERROR(AM100*AN100,"")</x:f>
        <x:v>292244896320</x:v>
      </x:c>
      <x:c r="AP100" s="56" t="n">
        <x:f>IFERROR(AO100/(K100*1000000),"")</x:f>
        <x:v>2.957644937961745</x:v>
      </x:c>
      <x:c r="AQ100" s="57" t="n">
        <x:v>1071027450</x:v>
      </x:c>
      <x:c r="AR100" s="52" t="n">
        <x:v>0.4586582427038384</x:v>
      </x:c>
      <x:c r="AS100" s="52" t="n">
        <x:v>-0.5011901829341934</x:v>
      </x:c>
      <x:c r="AT100" s="55" t="b">
        <x:v>1</x:v>
      </x:c>
      <x:c r="AU100" s="50"/>
      <x:c r="AV100" s="58" t="n">
        <x:v>0.0364599251786936</x:v>
      </x:c>
      <x:c r="AW100" s="50" t="n">
        <x:v>1601</x:v>
      </x:c>
      <x:c r="AX100" s="50" t="str">
        <x:v>Transformation Moat</x:v>
      </x:c>
      <x:c r="AY100" s="50" t="str">
        <x:v>目立つ機械的警告なし（定性確認は別途必要）</x:v>
      </x:c>
      <x:c r="AZ100" s="59" t="str">
        <x:v>2025-12-19 16:03</x:v>
      </x:c>
      <x:c r="BA100" s="53" t="n">
        <x:v>43282</x:v>
      </x:c>
      <x:c r="BB100" s="50" t="str">
        <x:v>松下 剛</x:v>
      </x:c>
      <x:c r="BC100" s="50"/>
      <x:c r="BD100" s="50"/>
    </x:row>
    <x:row r="101">
      <x:c r="A101" s="50" t="n">
        <x:v>100</x:v>
      </x:c>
      <x:c r="B101" s="50" t="str">
        <x:v>4475</x:v>
      </x:c>
      <x:c r="C101" s="50" t="str">
        <x:v>4475.T</x:v>
      </x:c>
      <x:c r="D101" s="50" t="str">
        <x:v>HENNGE K.K.</x:v>
      </x:c>
      <x:c r="E101" s="50" t="str">
        <x:v>Growth Market(Domestic)</x:v>
      </x:c>
      <x:c r="F101" s="50" t="str">
        <x:v>Information &amp; Communication</x:v>
      </x:c>
      <x:c r="G101" s="51" t="n">
        <x:v>4844.887</x:v>
      </x:c>
      <x:c r="H101" s="51" t="n">
        <x:v>5646.198</x:v>
      </x:c>
      <x:c r="I101" s="51" t="n">
        <x:v>6775.545</x:v>
      </x:c>
      <x:c r="J101" s="51" t="n">
        <x:v>8364.548</x:v>
      </x:c>
      <x:c r="K101" s="51" t="n">
        <x:v>10923.564</x:v>
      </x:c>
      <x:c r="L101" s="52" t="n">
        <x:f>IFERROR(H101/G101-1,"")</x:f>
        <x:v>0.16539312475192935</x:v>
      </x:c>
      <x:c r="M101" s="52" t="n">
        <x:f>IFERROR(I101/H101-1,"")</x:f>
        <x:v>0.20001902164961272</x:v>
      </x:c>
      <x:c r="N101" s="52" t="n">
        <x:f>IFERROR(J101/I101-1,"")</x:f>
        <x:v>0.23452032271942702</x:v>
      </x:c>
      <x:c r="O101" s="52" t="n">
        <x:f>IFERROR(K101/J101-1,"")</x:f>
        <x:v>0.3059359573284772</x:v>
      </x:c>
      <x:c r="P101" s="52" t="n">
        <x:f>IFERROR((K101/G101)^(1/4)-1,"")</x:f>
        <x:v>0.22537827489212847</x:v>
      </x:c>
      <x:c r="Q101" s="51" t="n">
        <x:v>1793.451</x:v>
      </x:c>
      <x:c r="R101" s="52" t="n">
        <x:f>IFERROR(Q101/K101,"")</x:f>
        <x:v>0.1641818549330603</x:v>
      </x:c>
      <x:c r="S101" s="53" t="n">
        <x:v>43739</x:v>
      </x:c>
      <x:c r="T101" s="50" t="str">
        <x:v>EDINET_company_history</x:v>
      </x:c>
      <x:c r="U101" s="50" t="str">
        <x:v>小椋 一宏</x:v>
      </x:c>
      <x:c r="V101" s="54" t="n">
        <x:v>0.2433</x:v>
      </x:c>
      <x:c r="W101" s="50" t="str">
        <x:v>小椋 一宏 / 宮本 和明 / 永留 義己 / 天野 治夫</x:v>
      </x:c>
      <x:c r="X101" s="50" t="b">
        <x:f>AND(COUNT(L101:O101)=4,L101&gt;='設定'!$B$6,M101&gt;='設定'!$B$6,N101&gt;='設定'!$B$6,O101&gt;='設定'!$B$6)</x:f>
        <x:v>0</x:v>
      </x:c>
      <x:c r="Y101" s="50" t="b">
        <x:f>AND(COUNT(G101:K101)=5,P101&gt;='設定'!$B$7)</x:f>
        <x:v>1</x:v>
      </x:c>
      <x:c r="Z101" s="50" t="b">
        <x:f>AND(ISNUMBER(R101),R101&gt;='設定'!$B$8)</x:f>
        <x:v>1</x:v>
      </x:c>
      <x:c r="AA101" s="50" t="b">
        <x:f>AND(ISNUMBER(S101),S101&gt;=DATE(YEAR('設定'!$B$10)-'設定'!$B$9,MONTH('設定'!$B$10),DAY('設定'!$B$10)))</x:f>
        <x:v>0</x:v>
      </x:c>
      <x:c r="AB101" s="55" t="b">
        <x:v>1</x:v>
      </x:c>
      <x:c r="AC101" s="55" t="b">
        <x:v>1</x:v>
      </x:c>
      <x:c r="AD101" s="50" t="n">
        <x:f>IF(X101,1,0)+IF(Z101,1,0)+IF(AA101,1,0)+IF(AB101,1,0)</x:f>
        <x:v>2</x:v>
      </x:c>
      <x:c r="AE101" s="50" t="n">
        <x:f>IF(Y101,1,0)+IF(Z101,1,0)+IF(AA101,1,0)+IF(AB101,1,0)</x:f>
        <x:v>3</x:v>
      </x:c>
      <x:c r="AF101" s="50" t="n">
        <x:f>IF(Y101,1,0)+IF(Z101,1,0)+IF(AA101,1,0)+IF(AC101,1,0)</x:f>
        <x:v>3</x:v>
      </x:c>
      <x:c r="AG101" s="53" t="n">
        <x:v>44348</x:v>
      </x:c>
      <x:c r="AH101" s="50" t="str">
        <x:v>S100XCC9</x:v>
      </x:c>
      <x:c r="AI101" s="50" t="str">
        <x:v>NetSalesSummaryOfBusinessResults</x:v>
      </x:c>
      <x:c r="AJ101" s="50" t="str">
        <x:v>OperatingIncome</x:v>
      </x:c>
      <x:c r="AK101" s="53" t="n">
        <x:v>45930</x:v>
      </x:c>
      <x:c r="AL101" s="50" t="str">
        <x:v>365/365/365/366/365</x:v>
      </x:c>
      <x:c r="AM101" s="51" t="n">
        <x:v>31850100</x:v>
      </x:c>
      <x:c r="AN101" s="51" t="n">
        <x:v>1171</x:v>
      </x:c>
      <x:c r="AO101" s="51" t="n">
        <x:f>IFERROR(AM101*AN101,"")</x:f>
        <x:v>37296467100</x:v>
      </x:c>
      <x:c r="AP101" s="56" t="n">
        <x:f>IFERROR(AO101/(K101*1000000),"")</x:f>
        <x:v>3.414313048378716</x:v>
      </x:c>
      <x:c r="AQ101" s="57" t="n">
        <x:v>381580481.6666667</x:v>
      </x:c>
      <x:c r="AR101" s="52" t="n">
        <x:v>0.6662257461572406</x:v>
      </x:c>
      <x:c r="AS101" s="52" t="n">
        <x:v>-0.8115330457060762</x:v>
      </x:c>
      <x:c r="AT101" s="55" t="b">
        <x:v>1</x:v>
      </x:c>
      <x:c r="AU101" s="50"/>
      <x:c r="AV101" s="58" t="n">
        <x:v>-0.1626125632092077</x:v>
      </x:c>
      <x:c r="AW101" s="50" t="n">
        <x:v>2900</x:v>
      </x:c>
      <x:c r="AX101" s="50" t="str">
        <x:v>Transformation Moat</x:v>
      </x:c>
      <x:c r="AY101" s="50" t="str">
        <x:v>年率ボラティリティ60%以上 / ローカル5年最大下落率-60%以下</x:v>
      </x:c>
      <x:c r="AZ101" s="59" t="str">
        <x:v>2025-12-24 15:34</x:v>
      </x:c>
      <x:c r="BA101" s="53" t="n">
        <x:v>43739</x:v>
      </x:c>
      <x:c r="BB101" s="50" t="str">
        <x:v>小椋 一宏</x:v>
      </x:c>
      <x:c r="BC101" s="50"/>
      <x:c r="BD101" s="50"/>
    </x:row>
    <x:row r="102">
      <x:c r="A102" s="50" t="n">
        <x:v>101</x:v>
      </x:c>
      <x:c r="B102" s="50" t="str">
        <x:v>7080</x:v>
      </x:c>
      <x:c r="C102" s="50" t="str">
        <x:v>7080.T</x:v>
      </x:c>
      <x:c r="D102" s="50" t="str">
        <x:v>Sportsfield Co.,Ltd.</x:v>
      </x:c>
      <x:c r="E102" s="50" t="str">
        <x:v>Growth Market(Domestic)</x:v>
      </x:c>
      <x:c r="F102" s="50" t="str">
        <x:v>Services</x:v>
      </x:c>
      <x:c r="G102" s="51" t="n">
        <x:v>2130.256</x:v>
      </x:c>
      <x:c r="H102" s="51" t="n">
        <x:v>2866.214</x:v>
      </x:c>
      <x:c r="I102" s="51" t="n">
        <x:v>3418.218</x:v>
      </x:c>
      <x:c r="J102" s="51" t="n">
        <x:v>3845.234</x:v>
      </x:c>
      <x:c r="K102" s="51" t="n">
        <x:v>4784.887</x:v>
      </x:c>
      <x:c r="L102" s="52" t="n">
        <x:f>IFERROR(H102/G102-1,"")</x:f>
        <x:v>0.34547866547494777</x:v>
      </x:c>
      <x:c r="M102" s="52" t="n">
        <x:f>IFERROR(I102/H102-1,"")</x:f>
        <x:v>0.19258994617987346</x:v>
      </x:c>
      <x:c r="N102" s="52" t="n">
        <x:f>IFERROR(J102/I102-1,"")</x:f>
        <x:v>0.12492357128772946</x:v>
      </x:c>
      <x:c r="O102" s="52" t="n">
        <x:f>IFERROR(K102/J102-1,"")</x:f>
        <x:v>0.24436822310423767</x:v>
      </x:c>
      <x:c r="P102" s="52" t="n">
        <x:f>IFERROR((K102/G102)^(1/4)-1,"")</x:f>
        <x:v>0.2242214148513193</x:v>
      </x:c>
      <x:c r="Q102" s="51" t="n">
        <x:v>1078.874</x:v>
      </x:c>
      <x:c r="R102" s="52" t="n">
        <x:f>IFERROR(Q102/K102,"")</x:f>
        <x:v>0.22547533515420534</x:v>
      </x:c>
      <x:c r="S102" s="53" t="n">
        <x:v>43800</x:v>
      </x:c>
      <x:c r="T102" s="50" t="str">
        <x:v>EDINET_company_history</x:v>
      </x:c>
      <x:c r="U102" s="50" t="str">
        <x:v>篠﨑 克志</x:v>
      </x:c>
      <x:c r="V102" s="54" t="n">
        <x:v>0.2165</x:v>
      </x:c>
      <x:c r="W102" s="50" t="str">
        <x:v>篠﨑 克志 / 伊地知 和義</x:v>
      </x:c>
      <x:c r="X102" s="50" t="b">
        <x:f>AND(COUNT(L102:O102)=4,L102&gt;='設定'!$B$6,M102&gt;='設定'!$B$6,N102&gt;='設定'!$B$6,O102&gt;='設定'!$B$6)</x:f>
        <x:v>0</x:v>
      </x:c>
      <x:c r="Y102" s="50" t="b">
        <x:f>AND(COUNT(G102:K102)=5,P102&gt;='設定'!$B$7)</x:f>
        <x:v>1</x:v>
      </x:c>
      <x:c r="Z102" s="50" t="b">
        <x:f>AND(ISNUMBER(R102),R102&gt;='設定'!$B$8)</x:f>
        <x:v>1</x:v>
      </x:c>
      <x:c r="AA102" s="50" t="b">
        <x:f>AND(ISNUMBER(S102),S102&gt;=DATE(YEAR('設定'!$B$10)-'設定'!$B$9,MONTH('設定'!$B$10),DAY('設定'!$B$10)))</x:f>
        <x:v>0</x:v>
      </x:c>
      <x:c r="AB102" s="55" t="b">
        <x:v>1</x:v>
      </x:c>
      <x:c r="AC102" s="55" t="b">
        <x:v>1</x:v>
      </x:c>
      <x:c r="AD102" s="50" t="n">
        <x:f>IF(X102,1,0)+IF(Z102,1,0)+IF(AA102,1,0)+IF(AB102,1,0)</x:f>
        <x:v>2</x:v>
      </x:c>
      <x:c r="AE102" s="50" t="n">
        <x:f>IF(Y102,1,0)+IF(Z102,1,0)+IF(AA102,1,0)+IF(AB102,1,0)</x:f>
        <x:v>3</x:v>
      </x:c>
      <x:c r="AF102" s="50" t="n">
        <x:f>IF(Y102,1,0)+IF(Z102,1,0)+IF(AA102,1,0)+IF(AC102,1,0)</x:f>
        <x:v>3</x:v>
      </x:c>
      <x:c r="AG102" s="53" t="n">
        <x:v>44348</x:v>
      </x:c>
      <x:c r="AH102" s="50" t="str">
        <x:v>S100XS6L</x:v>
      </x:c>
      <x:c r="AI102" s="50" t="str">
        <x:v>NetSalesSummaryOfBusinessResults</x:v>
      </x:c>
      <x:c r="AJ102" s="50" t="str">
        <x:v>OperatingIncome</x:v>
      </x:c>
      <x:c r="AK102" s="53" t="n">
        <x:v>46022</x:v>
      </x:c>
      <x:c r="AL102" s="50" t="str">
        <x:v>365/365/365/366/365</x:v>
      </x:c>
      <x:c r="AM102" s="51" t="n">
        <x:v>7332340</x:v>
      </x:c>
      <x:c r="AN102" s="51" t="n">
        <x:v>813</x:v>
      </x:c>
      <x:c r="AO102" s="51" t="n">
        <x:f>IFERROR(AM102*AN102,"")</x:f>
        <x:v>5961192420</x:v>
      </x:c>
      <x:c r="AP102" s="56" t="n">
        <x:f>IFERROR(AO102/(K102*1000000),"")</x:f>
        <x:v>1.2458376592801461</x:v>
      </x:c>
      <x:c r="AQ102" s="57" t="n">
        <x:v>11689733.333333334</x:v>
      </x:c>
      <x:c r="AR102" s="52" t="n">
        <x:v>0.5924455322543768</x:v>
      </x:c>
      <x:c r="AS102" s="52" t="n">
        <x:v>-0.5382969681979268</x:v>
      </x:c>
      <x:c r="AT102" s="55" t="b">
        <x:v>0</x:v>
      </x:c>
      <x:c r="AU102" s="50" t="str">
        <x:v>low_liquidity</x:v>
      </x:c>
      <x:c r="AV102" s="58" t="n">
        <x:v>0.0325672630329038</x:v>
      </x:c>
      <x:c r="AW102" s="50" t="n">
        <x:v>1638</x:v>
      </x:c>
      <x:c r="AX102" s="50" t="str">
        <x:v>Discovery</x:v>
      </x:c>
      <x:c r="AY102" s="50" t="str">
        <x:v>既存適格性フィルター不通過: low_liquidity / 60日平均売買代金2,000万円未満</x:v>
      </x:c>
      <x:c r="AZ102" s="59" t="str">
        <x:v>2026-03-19 13:28</x:v>
      </x:c>
      <x:c r="BA102" s="53" t="n">
        <x:v>43800</x:v>
      </x:c>
      <x:c r="BB102" s="50" t="str">
        <x:v>篠﨑 克志</x:v>
      </x:c>
      <x:c r="BC102" s="50"/>
      <x:c r="BD102" s="50"/>
    </x:row>
    <x:row r="103">
      <x:c r="A103" s="50" t="n">
        <x:v>102</x:v>
      </x:c>
      <x:c r="B103" s="50" t="str">
        <x:v>4375</x:v>
      </x:c>
      <x:c r="C103" s="50" t="str">
        <x:v>4375.T</x:v>
      </x:c>
      <x:c r="D103" s="50" t="str">
        <x:v>Safie Inc.</x:v>
      </x:c>
      <x:c r="E103" s="50" t="str">
        <x:v>Growth Market(Domestic)</x:v>
      </x:c>
      <x:c r="F103" s="50" t="str">
        <x:v>Information &amp; Communication</x:v>
      </x:c>
      <x:c r="G103" s="51" t="n">
        <x:v>8456.884</x:v>
      </x:c>
      <x:c r="H103" s="51" t="n">
        <x:v>9252.55</x:v>
      </x:c>
      <x:c r="I103" s="51" t="n">
        <x:v>11817.209</x:v>
      </x:c>
      <x:c r="J103" s="51" t="n">
        <x:v>15024.401</x:v>
      </x:c>
      <x:c r="K103" s="51" t="n">
        <x:v>18914.187</x:v>
      </x:c>
      <x:c r="L103" s="52" t="n">
        <x:f>IFERROR(H103/G103-1,"")</x:f>
        <x:v>0.09408500814247889</x:v>
      </x:c>
      <x:c r="M103" s="52" t="n">
        <x:f>IFERROR(I103/H103-1,"")</x:f>
        <x:v>0.27718401954055927</x:v>
      </x:c>
      <x:c r="N103" s="52" t="n">
        <x:f>IFERROR(J103/I103-1,"")</x:f>
        <x:v>0.27140012502106026</x:v>
      </x:c>
      <x:c r="O103" s="52" t="n">
        <x:f>IFERROR(K103/J103-1,"")</x:f>
        <x:v>0.25889790880847774</x:v>
      </x:c>
      <x:c r="P103" s="52" t="n">
        <x:f>IFERROR((K103/G103)^(1/4)-1,"")</x:f>
        <x:v>0.22290952101364092</x:v>
      </x:c>
      <x:c r="Q103" s="51" t="n">
        <x:v>-23.927</x:v>
      </x:c>
      <x:c r="R103" s="52" t="n">
        <x:f>IFERROR(Q103/K103,"")</x:f>
        <x:v>-0.0012650292608400243</x:v>
      </x:c>
      <x:c r="S103" s="53" t="n">
        <x:v>44468</x:v>
      </x:c>
      <x:c r="T103" s="50" t="str">
        <x:v>local_price_first_trade</x:v>
      </x:c>
      <x:c r="U103" s="50" t="str">
        <x:v>佐渡島 隆平</x:v>
      </x:c>
      <x:c r="V103" s="54" t="n">
        <x:v>0.2382</x:v>
      </x:c>
      <x:c r="W103" s="50" t="str">
        <x:v>佐渡島 隆平</x:v>
      </x:c>
      <x:c r="X103" s="50" t="b">
        <x:f>AND(COUNT(L103:O103)=4,L103&gt;='設定'!$B$6,M103&gt;='設定'!$B$6,N103&gt;='設定'!$B$6,O103&gt;='設定'!$B$6)</x:f>
        <x:v>0</x:v>
      </x:c>
      <x:c r="Y103" s="50" t="b">
        <x:f>AND(COUNT(G103:K103)=5,P103&gt;='設定'!$B$7)</x:f>
        <x:v>1</x:v>
      </x:c>
      <x:c r="Z103" s="50" t="b">
        <x:f>AND(ISNUMBER(R103),R103&gt;='設定'!$B$8)</x:f>
        <x:v>0</x:v>
      </x:c>
      <x:c r="AA103" s="50" t="b">
        <x:f>AND(ISNUMBER(S103),S103&gt;=DATE(YEAR('設定'!$B$10)-'設定'!$B$9,MONTH('設定'!$B$10),DAY('設定'!$B$10)))</x:f>
        <x:v>1</x:v>
      </x:c>
      <x:c r="AB103" s="55" t="b">
        <x:v>1</x:v>
      </x:c>
      <x:c r="AC103" s="55" t="b">
        <x:v>1</x:v>
      </x:c>
      <x:c r="AD103" s="50" t="n">
        <x:f>IF(X103,1,0)+IF(Z103,1,0)+IF(AA103,1,0)+IF(AB103,1,0)</x:f>
        <x:v>2</x:v>
      </x:c>
      <x:c r="AE103" s="50" t="n">
        <x:f>IF(Y103,1,0)+IF(Z103,1,0)+IF(AA103,1,0)+IF(AB103,1,0)</x:f>
        <x:v>3</x:v>
      </x:c>
      <x:c r="AF103" s="50" t="n">
        <x:f>IF(Y103,1,0)+IF(Z103,1,0)+IF(AA103,1,0)+IF(AC103,1,0)</x:f>
        <x:v>3</x:v>
      </x:c>
      <x:c r="AG103" s="53" t="n">
        <x:v>44468</x:v>
      </x:c>
      <x:c r="AH103" s="50" t="str">
        <x:v>S100XUXF</x:v>
      </x:c>
      <x:c r="AI103" s="50" t="str">
        <x:v>NetSalesSummaryOfBusinessResults</x:v>
      </x:c>
      <x:c r="AJ103" s="50" t="str">
        <x:v>OperatingIncome</x:v>
      </x:c>
      <x:c r="AK103" s="53" t="n">
        <x:v>46022</x:v>
      </x:c>
      <x:c r="AL103" s="50" t="str">
        <x:v>365/365/365/366/365</x:v>
      </x:c>
      <x:c r="AM103" s="51" t="n">
        <x:v>55697265</x:v>
      </x:c>
      <x:c r="AN103" s="51" t="n">
        <x:v>707</x:v>
      </x:c>
      <x:c r="AO103" s="51" t="n">
        <x:f>IFERROR(AM103*AN103,"")</x:f>
        <x:v>39377966355</x:v>
      </x:c>
      <x:c r="AP103" s="56" t="n">
        <x:f>IFERROR(AO103/(K103*1000000),"")</x:f>
        <x:v>2.0819275158377146</x:v>
      </x:c>
      <x:c r="AQ103" s="57" t="n">
        <x:v>136399133.33333334</x:v>
      </x:c>
      <x:c r="AR103" s="52" t="n">
        <x:v>0.5896472812830541</x:v>
      </x:c>
      <x:c r="AS103" s="52" t="n">
        <x:v>-0.8704225352112676</x:v>
      </x:c>
      <x:c r="AT103" s="55" t="b">
        <x:v>0</x:v>
      </x:c>
      <x:c r="AU103" s="50" t="str">
        <x:v>repeated_negative_operating_cf</x:v>
      </x:c>
      <x:c r="AV103" s="58" t="n">
        <x:v>-0.2430011500674542</x:v>
      </x:c>
      <x:c r="AW103" s="50" t="n">
        <x:v>3174</x:v>
      </x:c>
      <x:c r="AX103" s="50" t="str">
        <x:v>Future Moat</x:v>
      </x:c>
      <x:c r="AY103" s="50" t="str">
        <x:v>既存適格性フィルター不通過: repeated_negative_operating_cf / ローカル5年最大下落率-60%以下</x:v>
      </x:c>
      <x:c r="AZ103" s="59" t="str">
        <x:v>2026-03-27 15:30</x:v>
      </x:c>
      <x:c r="BA103" s="53" t="n">
        <x:v>42186</x:v>
      </x:c>
      <x:c r="BB103" s="50" t="str">
        <x:v>佐渡島 隆平</x:v>
      </x:c>
      <x:c r="BC103" s="50"/>
      <x:c r="BD103" s="50"/>
    </x:row>
    <x:row r="104">
      <x:c r="A104" s="50" t="n">
        <x:v>103</x:v>
      </x:c>
      <x:c r="B104" s="50" t="str">
        <x:v>4439</x:v>
      </x:c>
      <x:c r="C104" s="50" t="str">
        <x:v>4439.T</x:v>
      </x:c>
      <x:c r="D104" s="50" t="str">
        <x:v>TOUMEI CO.,LTD.</x:v>
      </x:c>
      <x:c r="E104" s="50" t="str">
        <x:v>Standard Market(Domestic)</x:v>
      </x:c>
      <x:c r="F104" s="50" t="str">
        <x:v>Information &amp; Communication</x:v>
      </x:c>
      <x:c r="G104" s="51" t="n">
        <x:v>13027.005</x:v>
      </x:c>
      <x:c r="H104" s="51" t="n">
        <x:v>17701.204</x:v>
      </x:c>
      <x:c r="I104" s="51" t="n">
        <x:v>20531.832</x:v>
      </x:c>
      <x:c r="J104" s="51" t="n">
        <x:v>23918.591</x:v>
      </x:c>
      <x:c r="K104" s="51" t="n">
        <x:v>29070.434</x:v>
      </x:c>
      <x:c r="L104" s="52" t="n">
        <x:f>IFERROR(H104/G104-1,"")</x:f>
        <x:v>0.358808413752816</x:v>
      </x:c>
      <x:c r="M104" s="52" t="n">
        <x:f>IFERROR(I104/H104-1,"")</x:f>
        <x:v>0.15991160827252182</x:v>
      </x:c>
      <x:c r="N104" s="52" t="n">
        <x:f>IFERROR(J104/I104-1,"")</x:f>
        <x:v>0.1649516224368095</x:v>
      </x:c>
      <x:c r="O104" s="52" t="n">
        <x:f>IFERROR(K104/J104-1,"")</x:f>
        <x:v>0.21539073936253184</x:v>
      </x:c>
      <x:c r="P104" s="52" t="n">
        <x:f>IFERROR((K104/G104)^(1/4)-1,"")</x:f>
        <x:v>0.22222660742828237</x:v>
      </x:c>
      <x:c r="Q104" s="51" t="n">
        <x:v>3292.66</x:v>
      </x:c>
      <x:c r="R104" s="52" t="n">
        <x:f>IFERROR(Q104/K104,"")</x:f>
        <x:v>0.11326490688099117</x:v>
      </x:c>
      <x:c r="S104" s="53" t="n">
        <x:v>43556</x:v>
      </x:c>
      <x:c r="T104" s="50" t="str">
        <x:v>EDINET_company_history</x:v>
      </x:c>
      <x:c r="U104" s="50" t="str">
        <x:v>山本 文彦</x:v>
      </x:c>
      <x:c r="V104" s="54" t="n">
        <x:v>0.4233</x:v>
      </x:c>
      <x:c r="W104" s="50" t="str">
        <x:v>山本 文彦 / 日比野直人</x:v>
      </x:c>
      <x:c r="X104" s="50" t="b">
        <x:f>AND(COUNT(L104:O104)=4,L104&gt;='設定'!$B$6,M104&gt;='設定'!$B$6,N104&gt;='設定'!$B$6,O104&gt;='設定'!$B$6)</x:f>
        <x:v>0</x:v>
      </x:c>
      <x:c r="Y104" s="50" t="b">
        <x:f>AND(COUNT(G104:K104)=5,P104&gt;='設定'!$B$7)</x:f>
        <x:v>1</x:v>
      </x:c>
      <x:c r="Z104" s="50" t="b">
        <x:f>AND(ISNUMBER(R104),R104&gt;='設定'!$B$8)</x:f>
        <x:v>1</x:v>
      </x:c>
      <x:c r="AA104" s="50" t="b">
        <x:f>AND(ISNUMBER(S104),S104&gt;=DATE(YEAR('設定'!$B$10)-'設定'!$B$9,MONTH('設定'!$B$10),DAY('設定'!$B$10)))</x:f>
        <x:v>0</x:v>
      </x:c>
      <x:c r="AB104" s="55" t="b">
        <x:v>1</x:v>
      </x:c>
      <x:c r="AC104" s="55" t="b">
        <x:v>1</x:v>
      </x:c>
      <x:c r="AD104" s="50" t="n">
        <x:f>IF(X104,1,0)+IF(Z104,1,0)+IF(AA104,1,0)+IF(AB104,1,0)</x:f>
        <x:v>2</x:v>
      </x:c>
      <x:c r="AE104" s="50" t="n">
        <x:f>IF(Y104,1,0)+IF(Z104,1,0)+IF(AA104,1,0)+IF(AB104,1,0)</x:f>
        <x:v>3</x:v>
      </x:c>
      <x:c r="AF104" s="50" t="n">
        <x:f>IF(Y104,1,0)+IF(Z104,1,0)+IF(AA104,1,0)+IF(AC104,1,0)</x:f>
        <x:v>3</x:v>
      </x:c>
      <x:c r="AG104" s="53" t="n">
        <x:v>44348</x:v>
      </x:c>
      <x:c r="AH104" s="50" t="str">
        <x:v>S100X6GX</x:v>
      </x:c>
      <x:c r="AI104" s="50" t="str">
        <x:v>NetSalesSummaryOfBusinessResults</x:v>
      </x:c>
      <x:c r="AJ104" s="50" t="str">
        <x:v>OperatingIncome</x:v>
      </x:c>
      <x:c r="AK104" s="53" t="n">
        <x:v>45900</x:v>
      </x:c>
      <x:c r="AL104" s="50" t="str">
        <x:v>365/365/365/366/365</x:v>
      </x:c>
      <x:c r="AM104" s="51" t="n">
        <x:v>14992100</x:v>
      </x:c>
      <x:c r="AN104" s="51" t="n">
        <x:v>774</x:v>
      </x:c>
      <x:c r="AO104" s="51" t="n">
        <x:f>IFERROR(AM104*AN104,"")</x:f>
        <x:v>11603885400</x:v>
      </x:c>
      <x:c r="AP104" s="56" t="n">
        <x:f>IFERROR(AO104/(K104*1000000),"")</x:f>
        <x:v>0.39916450507756435</x:v>
      </x:c>
      <x:c r="AQ104" s="57" t="n">
        <x:v>33384270</x:v>
      </x:c>
      <x:c r="AR104" s="52" t="n">
        <x:v>0.4788112606616407</x:v>
      </x:c>
      <x:c r="AS104" s="52" t="n">
        <x:v>-0.5199346474569798</x:v>
      </x:c>
      <x:c r="AT104" s="55" t="b">
        <x:v>1</x:v>
      </x:c>
      <x:c r="AU104" s="50"/>
      <x:c r="AV104" s="58" t="n">
        <x:v>0.0083305971296994</x:v>
      </x:c>
      <x:c r="AW104" s="50" t="n">
        <x:v>1801</x:v>
      </x:c>
      <x:c r="AX104" s="50" t="str">
        <x:v>Discovery</x:v>
      </x:c>
      <x:c r="AY104" s="50" t="str">
        <x:v>目立つ機械的警告なし（定性確認は別途必要）</x:v>
      </x:c>
      <x:c r="AZ104" s="59" t="str">
        <x:v>2025-11-25 14:21</x:v>
      </x:c>
      <x:c r="BA104" s="53" t="n">
        <x:v>43556</x:v>
      </x:c>
      <x:c r="BB104" s="50" t="str">
        <x:v>山本 文彦</x:v>
      </x:c>
      <x:c r="BC104" s="50"/>
      <x:c r="BD104" s="50"/>
    </x:row>
    <x:row r="105">
      <x:c r="A105" s="50" t="n">
        <x:v>104</x:v>
      </x:c>
      <x:c r="B105" s="50" t="str">
        <x:v>9022</x:v>
      </x:c>
      <x:c r="C105" s="50" t="str">
        <x:v>9022.T</x:v>
      </x:c>
      <x:c r="D105" s="50" t="str">
        <x:v>Central Japan Railway Company</x:v>
      </x:c>
      <x:c r="E105" s="50" t="str">
        <x:v>Prime Market (Domestic)</x:v>
      </x:c>
      <x:c r="F105" s="50" t="str">
        <x:v>Land Transportation</x:v>
      </x:c>
      <x:c r="G105" s="51" t="n">
        <x:v>823517</x:v>
      </x:c>
      <x:c r="H105" s="51" t="n">
        <x:v>935139</x:v>
      </x:c>
      <x:c r="I105" s="51" t="n">
        <x:v>1400285</x:v>
      </x:c>
      <x:c r="J105" s="51" t="n">
        <x:v>1710407</x:v>
      </x:c>
      <x:c r="K105" s="51" t="n">
        <x:v>1831847</x:v>
      </x:c>
      <x:c r="L105" s="52" t="n">
        <x:f>IFERROR(H105/G105-1,"")</x:f>
        <x:v>0.13554304282728835</x:v>
      </x:c>
      <x:c r="M105" s="52" t="n">
        <x:f>IFERROR(I105/H105-1,"")</x:f>
        <x:v>0.49740840666467756</x:v>
      </x:c>
      <x:c r="N105" s="52" t="n">
        <x:f>IFERROR(J105/I105-1,"")</x:f>
        <x:v>0.22147062919334282</x:v>
      </x:c>
      <x:c r="O105" s="52" t="n">
        <x:f>IFERROR(K105/J105-1,"")</x:f>
        <x:v>0.07100064487575186</x:v>
      </x:c>
      <x:c r="P105" s="52" t="n">
        <x:f>IFERROR((K105/G105)^(1/4)-1,"")</x:f>
        <x:v>0.22124882026213433</x:v>
      </x:c>
      <x:c r="Q105" s="51" t="n">
        <x:v>702794</x:v>
      </x:c>
      <x:c r="R105" s="52" t="n">
        <x:f>IFERROR(Q105/K105,"")</x:f>
        <x:v>0.38365321994686236</x:v>
      </x:c>
      <x:c r="S105" s="53" t="n">
        <x:v>44652</x:v>
      </x:c>
      <x:c r="T105" s="50" t="str">
        <x:v>EDINET_company_history</x:v>
      </x:c>
      <x:c r="U105" s="50" t="str">
        <x:v>日本マスタートラスト信託銀行株式会社（信託口）</x:v>
      </x:c>
      <x:c r="V105" s="54" t="n">
        <x:v>0.1174</x:v>
      </x:c>
      <x:c r="W105" s="50" t="str">
        <x:v>金 子 慎 / 丹 羽 俊 介 / 武 田 健太郎 / 中 村 明 彦 / 水 野 孝 則 / 鈴 木 広 士</x:v>
      </x:c>
      <x:c r="X105" s="50" t="b">
        <x:f>AND(COUNT(L105:O105)=4,L105&gt;='設定'!$B$6,M105&gt;='設定'!$B$6,N105&gt;='設定'!$B$6,O105&gt;='設定'!$B$6)</x:f>
        <x:v>0</x:v>
      </x:c>
      <x:c r="Y105" s="50" t="b">
        <x:f>AND(COUNT(G105:K105)=5,P105&gt;='設定'!$B$7)</x:f>
        <x:v>1</x:v>
      </x:c>
      <x:c r="Z105" s="50" t="b">
        <x:f>AND(ISNUMBER(R105),R105&gt;='設定'!$B$8)</x:f>
        <x:v>1</x:v>
      </x:c>
      <x:c r="AA105" s="50" t="b">
        <x:f>AND(ISNUMBER(S105),S105&gt;=DATE(YEAR('設定'!$B$10)-'設定'!$B$9,MONTH('設定'!$B$10),DAY('設定'!$B$10)))</x:f>
        <x:v>1</x:v>
      </x:c>
      <x:c r="AB105" s="55" t="b">
        <x:v>0</x:v>
      </x:c>
      <x:c r="AC105" s="55" t="b">
        <x:v>0</x:v>
      </x:c>
      <x:c r="AD105" s="50" t="n">
        <x:f>IF(X105,1,0)+IF(Z105,1,0)+IF(AA105,1,0)+IF(AB105,1,0)</x:f>
        <x:v>2</x:v>
      </x:c>
      <x:c r="AE105" s="50" t="n">
        <x:f>IF(Y105,1,0)+IF(Z105,1,0)+IF(AA105,1,0)+IF(AB105,1,0)</x:f>
        <x:v>3</x:v>
      </x:c>
      <x:c r="AF105" s="50" t="n">
        <x:f>IF(Y105,1,0)+IF(Z105,1,0)+IF(AA105,1,0)+IF(AC105,1,0)</x:f>
        <x:v>3</x:v>
      </x:c>
      <x:c r="AG105" s="53" t="n">
        <x:v>44348</x:v>
      </x:c>
      <x:c r="AH105" s="50" t="str">
        <x:v>S100W2Z6</x:v>
      </x:c>
      <x:c r="AI105" s="50" t="str">
        <x:v>OperatingRevenue1SummaryOfBusinessResults</x:v>
      </x:c>
      <x:c r="AJ105" s="50" t="str">
        <x:v>OperatingIncome</x:v>
      </x:c>
      <x:c r="AK105" s="53" t="n">
        <x:v>45747</x:v>
      </x:c>
      <x:c r="AL105" s="50" t="str">
        <x:v>365/365/365/366/365</x:v>
      </x:c>
      <x:c r="AM105" s="51" t="n">
        <x:v>984918200</x:v>
      </x:c>
      <x:c r="AN105" s="51" t="n">
        <x:v>3386</x:v>
      </x:c>
      <x:c r="AO105" s="51" t="n">
        <x:f>IFERROR(AM105*AN105,"")</x:f>
        <x:v>3334933025200</x:v>
      </x:c>
      <x:c r="AP105" s="56" t="n">
        <x:f>IFERROR(AO105/(K105*1000000),"")</x:f>
        <x:v>1.8205303309719643</x:v>
      </x:c>
      <x:c r="AQ105" s="57" t="n">
        <x:v>11293249795</x:v>
      </x:c>
      <x:c r="AR105" s="52" t="n">
        <x:v>0.2327191119661347</x:v>
      </x:c>
      <x:c r="AS105" s="52" t="n">
        <x:v>-0.3030610509381947</x:v>
      </x:c>
      <x:c r="AT105" s="55" t="b">
        <x:v>1</x:v>
      </x:c>
      <x:c r="AU105" s="50"/>
      <x:c r="AV105" s="58" t="n">
        <x:v>1.0397238446401904</x:v>
      </x:c>
      <x:c r="AW105" s="50" t="n">
        <x:v>1</x:v>
      </x:c>
      <x:c r="AX105" s="50" t="str">
        <x:v>Transformation Moat</x:v>
      </x:c>
      <x:c r="AY105" s="50" t="str">
        <x:v>目立つ機械的警告なし（定性確認は別途必要）</x:v>
      </x:c>
      <x:c r="AZ105" s="59" t="str">
        <x:v>2025-06-24 12:54</x:v>
      </x:c>
      <x:c r="BA105" s="53" t="n">
        <x:v>44652</x:v>
      </x:c>
      <x:c r="BB105" s="50"/>
      <x:c r="BC105" s="50"/>
      <x:c r="BD105" s="50" t="str">
        <x:v>TOPIX Large70</x:v>
      </x:c>
    </x:row>
    <x:row r="106">
      <x:c r="A106" s="50" t="n">
        <x:v>105</x:v>
      </x:c>
      <x:c r="B106" s="50" t="str">
        <x:v>3445</x:v>
      </x:c>
      <x:c r="C106" s="50" t="str">
        <x:v>3445.T</x:v>
      </x:c>
      <x:c r="D106" s="50" t="str">
        <x:v>RS Technologies Co.,Ltd.</x:v>
      </x:c>
      <x:c r="E106" s="50" t="str">
        <x:v>Prime Market (Domestic)</x:v>
      </x:c>
      <x:c r="F106" s="50" t="str">
        <x:v>Metal Products</x:v>
      </x:c>
      <x:c r="G106" s="51" t="n">
        <x:v>34620</x:v>
      </x:c>
      <x:c r="H106" s="51" t="n">
        <x:v>49864</x:v>
      </x:c>
      <x:c r="I106" s="51" t="n">
        <x:v>51893</x:v>
      </x:c>
      <x:c r="J106" s="51" t="n">
        <x:v>59200</x:v>
      </x:c>
      <x:c r="K106" s="51" t="n">
        <x:v>76707</x:v>
      </x:c>
      <x:c r="L106" s="52" t="n">
        <x:f>IFERROR(H106/G106-1,"")</x:f>
        <x:v>0.4403235124205662</x:v>
      </x:c>
      <x:c r="M106" s="52" t="n">
        <x:f>IFERROR(I106/H106-1,"")</x:f>
        <x:v>0.04069067864591691</x:v>
      </x:c>
      <x:c r="N106" s="52" t="n">
        <x:f>IFERROR(J106/I106-1,"")</x:f>
        <x:v>0.14080897230840383</x:v>
      </x:c>
      <x:c r="O106" s="52" t="n">
        <x:f>IFERROR(K106/J106-1,"")</x:f>
        <x:v>0.2957263513513513</x:v>
      </x:c>
      <x:c r="P106" s="52" t="n">
        <x:f>IFERROR((K106/G106)^(1/4)-1,"")</x:f>
        <x:v>0.22004818611660926</x:v>
      </x:c>
      <x:c r="Q106" s="51" t="n">
        <x:v>14281</x:v>
      </x:c>
      <x:c r="R106" s="52" t="n">
        <x:f>IFERROR(Q106/K106,"")</x:f>
        <x:v>0.18617596829494049</x:v>
      </x:c>
      <x:c r="S106" s="53" t="n">
        <x:v>42064</x:v>
      </x:c>
      <x:c r="T106" s="50" t="str">
        <x:v>EDINET_company_history</x:v>
      </x:c>
      <x:c r="U106" s="50" t="str">
        <x:v>Ｒ．Ｓ．ＴＥＣＨ ＨＯＮＧ ＫＯＮＧ ＬＩＭＩＴＥＤ（常任代理人 方 永義）</x:v>
      </x:c>
      <x:c r="V106" s="54" t="n">
        <x:v>0.3585</x:v>
      </x:c>
      <x:c r="W106" s="50" t="str">
        <x:v>方 永義</x:v>
      </x:c>
      <x:c r="X106" s="50" t="b">
        <x:f>AND(COUNT(L106:O106)=4,L106&gt;='設定'!$B$6,M106&gt;='設定'!$B$6,N106&gt;='設定'!$B$6,O106&gt;='設定'!$B$6)</x:f>
        <x:v>0</x:v>
      </x:c>
      <x:c r="Y106" s="50" t="b">
        <x:f>AND(COUNT(G106:K106)=5,P106&gt;='設定'!$B$7)</x:f>
        <x:v>1</x:v>
      </x:c>
      <x:c r="Z106" s="50" t="b">
        <x:f>AND(ISNUMBER(R106),R106&gt;='設定'!$B$8)</x:f>
        <x:v>1</x:v>
      </x:c>
      <x:c r="AA106" s="50" t="b">
        <x:f>AND(ISNUMBER(S106),S106&gt;=DATE(YEAR('設定'!$B$10)-'設定'!$B$9,MONTH('設定'!$B$10),DAY('設定'!$B$10)))</x:f>
        <x:v>0</x:v>
      </x:c>
      <x:c r="AB106" s="55" t="b">
        <x:v>1</x:v>
      </x:c>
      <x:c r="AC106" s="55" t="b">
        <x:v>1</x:v>
      </x:c>
      <x:c r="AD106" s="50" t="n">
        <x:f>IF(X106,1,0)+IF(Z106,1,0)+IF(AA106,1,0)+IF(AB106,1,0)</x:f>
        <x:v>2</x:v>
      </x:c>
      <x:c r="AE106" s="50" t="n">
        <x:f>IF(Y106,1,0)+IF(Z106,1,0)+IF(AA106,1,0)+IF(AB106,1,0)</x:f>
        <x:v>3</x:v>
      </x:c>
      <x:c r="AF106" s="50" t="n">
        <x:f>IF(Y106,1,0)+IF(Z106,1,0)+IF(AA106,1,0)+IF(AC106,1,0)</x:f>
        <x:v>3</x:v>
      </x:c>
      <x:c r="AG106" s="53" t="n">
        <x:v>44348</x:v>
      </x:c>
      <x:c r="AH106" s="50" t="str">
        <x:v>S100XUA2</x:v>
      </x:c>
      <x:c r="AI106" s="50" t="str">
        <x:v>NetSalesSummaryOfBusinessResults</x:v>
      </x:c>
      <x:c r="AJ106" s="50" t="str">
        <x:v>OperatingIncome</x:v>
      </x:c>
      <x:c r="AK106" s="53" t="n">
        <x:v>46022</x:v>
      </x:c>
      <x:c r="AL106" s="50" t="str">
        <x:v>365/365/365/366/365</x:v>
      </x:c>
      <x:c r="AM106" s="51" t="n">
        <x:v>26557402</x:v>
      </x:c>
      <x:c r="AN106" s="51" t="n">
        <x:v>7190</x:v>
      </x:c>
      <x:c r="AO106" s="51" t="n">
        <x:f>IFERROR(AM106*AN106,"")</x:f>
        <x:v>190947720380</x:v>
      </x:c>
      <x:c r="AP106" s="56" t="n">
        <x:f>IFERROR(AO106/(K106*1000000),"")</x:f>
        <x:v>2.489312844720821</x:v>
      </x:c>
      <x:c r="AQ106" s="57" t="n">
        <x:v>1281878108.3333333</x:v>
      </x:c>
      <x:c r="AR106" s="52" t="n">
        <x:v>0.4443091610900664</x:v>
      </x:c>
      <x:c r="AS106" s="52" t="n">
        <x:v>-0.5291586222888915</x:v>
      </x:c>
      <x:c r="AT106" s="55" t="b">
        <x:v>1</x:v>
      </x:c>
      <x:c r="AU106" s="50"/>
      <x:c r="AV106" s="58" t="n">
        <x:v>0.3056650935737013</x:v>
      </x:c>
      <x:c r="AW106" s="50" t="n">
        <x:v>417</x:v>
      </x:c>
      <x:c r="AX106" s="50" t="str">
        <x:v>Future Moat</x:v>
      </x:c>
      <x:c r="AY106" s="50" t="str">
        <x:v>目立つ機械的警告なし（定性確認は別途必要）</x:v>
      </x:c>
      <x:c r="AZ106" s="59" t="str">
        <x:v>2026-03-26 15:31</x:v>
      </x:c>
      <x:c r="BA106" s="53" t="n">
        <x:v>42064</x:v>
      </x:c>
      <x:c r="BB106" s="50" t="str">
        <x:v>方 永義</x:v>
      </x:c>
      <x:c r="BC106" s="50"/>
      <x:c r="BD106" s="50" t="str">
        <x:v>TOPIX Small 1</x:v>
      </x:c>
    </x:row>
    <x:row r="107">
      <x:c r="A107" s="50" t="n">
        <x:v>106</x:v>
      </x:c>
      <x:c r="B107" s="50" t="str">
        <x:v>4261</x:v>
      </x:c>
      <x:c r="C107" s="50" t="str">
        <x:v>4261.T</x:v>
      </x:c>
      <x:c r="D107" s="50" t="str">
        <x:v>AsiaQuest Co.,Ltd.</x:v>
      </x:c>
      <x:c r="E107" s="50" t="str">
        <x:v>Growth Market(Domestic)</x:v>
      </x:c>
      <x:c r="F107" s="50" t="str">
        <x:v>Information &amp; Communication</x:v>
      </x:c>
      <x:c r="G107" s="51" t="n">
        <x:v>2236.268</x:v>
      </x:c>
      <x:c r="H107" s="51" t="n">
        <x:v>2612.888</x:v>
      </x:c>
      <x:c r="I107" s="51" t="n">
        <x:v>3139.811</x:v>
      </x:c>
      <x:c r="J107" s="51" t="n">
        <x:v>4061.428</x:v>
      </x:c>
      <x:c r="K107" s="51" t="n">
        <x:v>4920.288</x:v>
      </x:c>
      <x:c r="L107" s="52" t="n">
        <x:f>IFERROR(H107/G107-1,"")</x:f>
        <x:v>0.1684145191900075</x:v>
      </x:c>
      <x:c r="M107" s="52" t="n">
        <x:f>IFERROR(I107/H107-1,"")</x:f>
        <x:v>0.20166306401192857</x:v>
      </x:c>
      <x:c r="N107" s="52" t="n">
        <x:f>IFERROR(J107/I107-1,"")</x:f>
        <x:v>0.29352626638991963</x:v>
      </x:c>
      <x:c r="O107" s="52" t="n">
        <x:f>IFERROR(K107/J107-1,"")</x:f>
        <x:v>0.21146749369926043</x:v>
      </x:c>
      <x:c r="P107" s="52" t="n">
        <x:f>IFERROR((K107/G107)^(1/4)-1,"")</x:f>
        <x:v>0.21791412891999773</x:v>
      </x:c>
      <x:c r="Q107" s="51" t="n">
        <x:v>439.411</x:v>
      </x:c>
      <x:c r="R107" s="52" t="n">
        <x:f>IFERROR(Q107/K107,"")</x:f>
        <x:v>0.08930595119635275</x:v>
      </x:c>
      <x:c r="S107" s="53" t="n">
        <x:v>44557</x:v>
      </x:c>
      <x:c r="T107" s="50" t="str">
        <x:v>local_price_first_trade</x:v>
      </x:c>
      <x:c r="U107" s="50" t="str">
        <x:v>桃井純</x:v>
      </x:c>
      <x:c r="V107" s="54" t="n">
        <x:v>0.3163</x:v>
      </x:c>
      <x:c r="W107" s="50" t="str">
        <x:v>桃井 純 / 藤田 義崇</x:v>
      </x:c>
      <x:c r="X107" s="50" t="b">
        <x:f>AND(COUNT(L107:O107)=4,L107&gt;='設定'!$B$6,M107&gt;='設定'!$B$6,N107&gt;='設定'!$B$6,O107&gt;='設定'!$B$6)</x:f>
        <x:v>0</x:v>
      </x:c>
      <x:c r="Y107" s="50" t="b">
        <x:f>AND(COUNT(G107:K107)=5,P107&gt;='設定'!$B$7)</x:f>
        <x:v>1</x:v>
      </x:c>
      <x:c r="Z107" s="50" t="b">
        <x:f>AND(ISNUMBER(R107),R107&gt;='設定'!$B$8)</x:f>
        <x:v>0</x:v>
      </x:c>
      <x:c r="AA107" s="50" t="b">
        <x:f>AND(ISNUMBER(S107),S107&gt;=DATE(YEAR('設定'!$B$10)-'設定'!$B$9,MONTH('設定'!$B$10),DAY('設定'!$B$10)))</x:f>
        <x:v>1</x:v>
      </x:c>
      <x:c r="AB107" s="55" t="b">
        <x:v>1</x:v>
      </x:c>
      <x:c r="AC107" s="55" t="b">
        <x:v>1</x:v>
      </x:c>
      <x:c r="AD107" s="50" t="n">
        <x:f>IF(X107,1,0)+IF(Z107,1,0)+IF(AA107,1,0)+IF(AB107,1,0)</x:f>
        <x:v>2</x:v>
      </x:c>
      <x:c r="AE107" s="50" t="n">
        <x:f>IF(Y107,1,0)+IF(Z107,1,0)+IF(AA107,1,0)+IF(AB107,1,0)</x:f>
        <x:v>3</x:v>
      </x:c>
      <x:c r="AF107" s="50" t="n">
        <x:f>IF(Y107,1,0)+IF(Z107,1,0)+IF(AA107,1,0)+IF(AC107,1,0)</x:f>
        <x:v>3</x:v>
      </x:c>
      <x:c r="AG107" s="53" t="n">
        <x:v>44557</x:v>
      </x:c>
      <x:c r="AH107" s="50" t="str">
        <x:v>S100XVLI</x:v>
      </x:c>
      <x:c r="AI107" s="50" t="str">
        <x:v>NetSalesSummaryOfBusinessResults</x:v>
      </x:c>
      <x:c r="AJ107" s="50" t="str">
        <x:v>OperatingIncome</x:v>
      </x:c>
      <x:c r="AK107" s="53" t="n">
        <x:v>46022</x:v>
      </x:c>
      <x:c r="AL107" s="50" t="str">
        <x:v>365/365/365/366/365</x:v>
      </x:c>
      <x:c r="AM107" s="51" t="n">
        <x:v>1477500</x:v>
      </x:c>
      <x:c r="AN107" s="51" t="n">
        <x:v>3550</x:v>
      </x:c>
      <x:c r="AO107" s="51" t="n">
        <x:f>IFERROR(AM107*AN107,"")</x:f>
        <x:v>5245125000</x:v>
      </x:c>
      <x:c r="AP107" s="56" t="n">
        <x:f>IFERROR(AO107/(K107*1000000),"")</x:f>
        <x:v>1.0660199159073616</x:v>
      </x:c>
      <x:c r="AQ107" s="57" t="n">
        <x:v>16887016.666666668</x:v>
      </x:c>
      <x:c r="AR107" s="52" t="n">
        <x:v>0.5973033326992259</x:v>
      </x:c>
      <x:c r="AS107" s="52" t="n">
        <x:v>-0.7952054794520548</x:v>
      </x:c>
      <x:c r="AT107" s="55" t="b">
        <x:v>0</x:v>
      </x:c>
      <x:c r="AU107" s="50" t="str">
        <x:v>low_liquidity</x:v>
      </x:c>
      <x:c r="AV107" s="58" t="n">
        <x:v>-0.0550481936096407</x:v>
      </x:c>
      <x:c r="AW107" s="50" t="n">
        <x:v>2299</x:v>
      </x:c>
      <x:c r="AX107" s="50" t="str">
        <x:v>Future Moat</x:v>
      </x:c>
      <x:c r="AY107" s="50" t="str">
        <x:v>既存適格性フィルター不通過: low_liquidity / 60日平均売買代金2,000万円未満 / ローカル5年最大下落率-60%以下</x:v>
      </x:c>
      <x:c r="AZ107" s="59" t="str">
        <x:v>2026-03-31 14:50</x:v>
      </x:c>
      <x:c r="BA107" s="53" t="n">
        <x:v>44531</x:v>
      </x:c>
      <x:c r="BB107" s="50" t="str">
        <x:v>桃井 純</x:v>
      </x:c>
      <x:c r="BC107" s="50"/>
      <x:c r="BD107" s="50"/>
    </x:row>
    <x:row r="108">
      <x:c r="A108" s="50" t="n">
        <x:v>107</x:v>
      </x:c>
      <x:c r="B108" s="50" t="str">
        <x:v>3984</x:v>
      </x:c>
      <x:c r="C108" s="50" t="str">
        <x:v>3984.T</x:v>
      </x:c>
      <x:c r="D108" s="50" t="str">
        <x:v>User Local,Inc.</x:v>
      </x:c>
      <x:c r="E108" s="50" t="str">
        <x:v>Prime Market (Domestic)</x:v>
      </x:c>
      <x:c r="F108" s="50" t="str">
        <x:v>Information &amp; Communication</x:v>
      </x:c>
      <x:c r="G108" s="51" t="n">
        <x:v>2088.19</x:v>
      </x:c>
      <x:c r="H108" s="51" t="n">
        <x:v>2683.662</x:v>
      </x:c>
      <x:c r="I108" s="51" t="n">
        <x:v>3288.826</x:v>
      </x:c>
      <x:c r="J108" s="51" t="n">
        <x:v>3907.679</x:v>
      </x:c>
      <x:c r="K108" s="51" t="n">
        <x:v>4581.996</x:v>
      </x:c>
      <x:c r="L108" s="52" t="n">
        <x:f>IFERROR(H108/G108-1,"")</x:f>
        <x:v>0.2851617908332096</x:v>
      </x:c>
      <x:c r="M108" s="52" t="n">
        <x:f>IFERROR(I108/H108-1,"")</x:f>
        <x:v>0.2254993363545783</x:v>
      </x:c>
      <x:c r="N108" s="52" t="n">
        <x:f>IFERROR(J108/I108-1,"")</x:f>
        <x:v>0.1881683615977252</x:v>
      </x:c>
      <x:c r="O108" s="52" t="n">
        <x:f>IFERROR(K108/J108-1,"")</x:f>
        <x:v>0.17256202466988713</x:v>
      </x:c>
      <x:c r="P108" s="52" t="n">
        <x:f>IFERROR((K108/G108)^(1/4)-1,"")</x:f>
        <x:v>0.2170857385339071</x:v>
      </x:c>
      <x:c r="Q108" s="51" t="n">
        <x:v>1971.441</x:v>
      </x:c>
      <x:c r="R108" s="52" t="n">
        <x:f>IFERROR(Q108/K108,"")</x:f>
        <x:v>0.43025812331569036</x:v>
      </x:c>
      <x:c r="S108" s="53" t="n">
        <x:v>42795</x:v>
      </x:c>
      <x:c r="T108" s="50" t="str">
        <x:v>EDINET_company_history</x:v>
      </x:c>
      <x:c r="U108" s="50" t="str">
        <x:v>伊藤 将雄</x:v>
      </x:c>
      <x:c r="V108" s="54" t="n">
        <x:v>0.3792</x:v>
      </x:c>
      <x:c r="W108" s="50" t="str">
        <x:v>伊藤 将雄</x:v>
      </x:c>
      <x:c r="X108" s="50" t="b">
        <x:f>AND(COUNT(L108:O108)=4,L108&gt;='設定'!$B$6,M108&gt;='設定'!$B$6,N108&gt;='設定'!$B$6,O108&gt;='設定'!$B$6)</x:f>
        <x:v>0</x:v>
      </x:c>
      <x:c r="Y108" s="50" t="b">
        <x:f>AND(COUNT(G108:K108)=5,P108&gt;='設定'!$B$7)</x:f>
        <x:v>1</x:v>
      </x:c>
      <x:c r="Z108" s="50" t="b">
        <x:f>AND(ISNUMBER(R108),R108&gt;='設定'!$B$8)</x:f>
        <x:v>1</x:v>
      </x:c>
      <x:c r="AA108" s="50" t="b">
        <x:f>AND(ISNUMBER(S108),S108&gt;=DATE(YEAR('設定'!$B$10)-'設定'!$B$9,MONTH('設定'!$B$10),DAY('設定'!$B$10)))</x:f>
        <x:v>0</x:v>
      </x:c>
      <x:c r="AB108" s="55" t="b">
        <x:v>1</x:v>
      </x:c>
      <x:c r="AC108" s="55" t="b">
        <x:v>1</x:v>
      </x:c>
      <x:c r="AD108" s="50" t="n">
        <x:f>IF(X108,1,0)+IF(Z108,1,0)+IF(AA108,1,0)+IF(AB108,1,0)</x:f>
        <x:v>2</x:v>
      </x:c>
      <x:c r="AE108" s="50" t="n">
        <x:f>IF(Y108,1,0)+IF(Z108,1,0)+IF(AA108,1,0)+IF(AB108,1,0)</x:f>
        <x:v>3</x:v>
      </x:c>
      <x:c r="AF108" s="50" t="n">
        <x:f>IF(Y108,1,0)+IF(Z108,1,0)+IF(AA108,1,0)+IF(AC108,1,0)</x:f>
        <x:v>3</x:v>
      </x:c>
      <x:c r="AG108" s="53" t="n">
        <x:v>44348</x:v>
      </x:c>
      <x:c r="AH108" s="50" t="str">
        <x:v>S100WPIP</x:v>
      </x:c>
      <x:c r="AI108" s="50" t="str">
        <x:v>NetSalesSummaryOfBusinessResults</x:v>
      </x:c>
      <x:c r="AJ108" s="50" t="str">
        <x:v>OperatingIncome</x:v>
      </x:c>
      <x:c r="AK108" s="53" t="n">
        <x:v>45838</x:v>
      </x:c>
      <x:c r="AL108" s="50" t="str">
        <x:v>365/365/365/366/365</x:v>
      </x:c>
      <x:c r="AM108" s="51" t="n">
        <x:v>16010500</x:v>
      </x:c>
      <x:c r="AN108" s="51" t="n">
        <x:v>1812</x:v>
      </x:c>
      <x:c r="AO108" s="51" t="n">
        <x:f>IFERROR(AM108*AN108,"")</x:f>
        <x:v>29011026000</x:v>
      </x:c>
      <x:c r="AP108" s="56" t="n">
        <x:f>IFERROR(AO108/(K108*1000000),"")</x:f>
        <x:v>6.3315258241168255</x:v>
      </x:c>
      <x:c r="AQ108" s="57" t="n">
        <x:v>181290763.33333337</x:v>
      </x:c>
      <x:c r="AR108" s="52" t="n">
        <x:v>0.4517879050461045</x:v>
      </x:c>
      <x:c r="AS108" s="52" t="n">
        <x:v>-0.5974776300978932</x:v>
      </x:c>
      <x:c r="AT108" s="55" t="b">
        <x:v>1</x:v>
      </x:c>
      <x:c r="AU108" s="50"/>
      <x:c r="AV108" s="58" t="n">
        <x:v>0.1838696066728288</x:v>
      </x:c>
      <x:c r="AW108" s="50" t="n">
        <x:v>786</x:v>
      </x:c>
      <x:c r="AX108" s="50" t="str">
        <x:v>Core Moat</x:v>
      </x:c>
      <x:c r="AY108" s="50" t="str">
        <x:v>目立つ機械的警告なし（定性確認は別途必要）</x:v>
      </x:c>
      <x:c r="AZ108" s="59" t="str">
        <x:v>2025-09-17 15:31</x:v>
      </x:c>
      <x:c r="BA108" s="53" t="n">
        <x:v>42795</x:v>
      </x:c>
      <x:c r="BB108" s="50" t="str">
        <x:v>伊藤 将雄</x:v>
      </x:c>
      <x:c r="BC108" s="50"/>
      <x:c r="BD108" s="50" t="str">
        <x:v>TOPIX Small 2</x:v>
      </x:c>
    </x:row>
    <x:row r="109">
      <x:c r="A109" s="50" t="n">
        <x:v>108</x:v>
      </x:c>
      <x:c r="B109" s="50" t="str">
        <x:v>4262</x:v>
      </x:c>
      <x:c r="C109" s="50" t="str">
        <x:v>4262.T</x:v>
      </x:c>
      <x:c r="D109" s="50" t="str">
        <x:v>NIFTY Lifestyle Co.,Ltd.</x:v>
      </x:c>
      <x:c r="E109" s="50" t="str">
        <x:v>Growth Market(Domestic)</x:v>
      </x:c>
      <x:c r="F109" s="50" t="str">
        <x:v>Information &amp; Communication</x:v>
      </x:c>
      <x:c r="G109" s="51" t="n">
        <x:v>2264.393</x:v>
      </x:c>
      <x:c r="H109" s="51" t="n">
        <x:v>2756.825</x:v>
      </x:c>
      <x:c r="I109" s="51" t="n">
        <x:v>3007.792</x:v>
      </x:c>
      <x:c r="J109" s="51" t="n">
        <x:v>3559.637</x:v>
      </x:c>
      <x:c r="K109" s="51" t="n">
        <x:v>4938.823</x:v>
      </x:c>
      <x:c r="L109" s="52" t="n">
        <x:f>IFERROR(H109/G109-1,"")</x:f>
        <x:v>0.21746755090657843</x:v>
      </x:c>
      <x:c r="M109" s="52" t="n">
        <x:f>IFERROR(I109/H109-1,"")</x:f>
        <x:v>0.0910347954621713</x:v>
      </x:c>
      <x:c r="N109" s="52" t="n">
        <x:f>IFERROR(J109/I109-1,"")</x:f>
        <x:v>0.18347179592205842</x:v>
      </x:c>
      <x:c r="O109" s="52" t="n">
        <x:f>IFERROR(K109/J109-1,"")</x:f>
        <x:v>0.38745130472573464</x:v>
      </x:c>
      <x:c r="P109" s="52" t="n">
        <x:f>IFERROR((K109/G109)^(1/4)-1,"")</x:f>
        <x:v>0.21525639347126013</x:v>
      </x:c>
      <x:c r="Q109" s="51" t="n">
        <x:v>1004.031</x:v>
      </x:c>
      <x:c r="R109" s="52" t="n">
        <x:f>IFERROR(Q109/K109,"")</x:f>
        <x:v>0.20329357824728683</x:v>
      </x:c>
      <x:c r="S109" s="53" t="n">
        <x:v>44554</x:v>
      </x:c>
      <x:c r="T109" s="50" t="str">
        <x:v>local_price_first_trade</x:v>
      </x:c>
      <x:c r="U109" s="50" t="str">
        <x:v>ニフティ株式会社</x:v>
      </x:c>
      <x:c r="V109" s="54" t="n">
        <x:v>0.652</x:v>
      </x:c>
      <x:c r="W109" s="50" t="str">
        <x:v>成田 隆志</x:v>
      </x:c>
      <x:c r="X109" s="50" t="b">
        <x:f>AND(COUNT(L109:O109)=4,L109&gt;='設定'!$B$6,M109&gt;='設定'!$B$6,N109&gt;='設定'!$B$6,O109&gt;='設定'!$B$6)</x:f>
        <x:v>0</x:v>
      </x:c>
      <x:c r="Y109" s="50" t="b">
        <x:f>AND(COUNT(G109:K109)=5,P109&gt;='設定'!$B$7)</x:f>
        <x:v>1</x:v>
      </x:c>
      <x:c r="Z109" s="50" t="b">
        <x:f>AND(ISNUMBER(R109),R109&gt;='設定'!$B$8)</x:f>
        <x:v>1</x:v>
      </x:c>
      <x:c r="AA109" s="50" t="b">
        <x:f>AND(ISNUMBER(S109),S109&gt;=DATE(YEAR('設定'!$B$10)-'設定'!$B$9,MONTH('設定'!$B$10),DAY('設定'!$B$10)))</x:f>
        <x:v>1</x:v>
      </x:c>
      <x:c r="AB109" s="55" t="b">
        <x:v>0</x:v>
      </x:c>
      <x:c r="AC109" s="55" t="b">
        <x:v>0</x:v>
      </x:c>
      <x:c r="AD109" s="50" t="n">
        <x:f>IF(X109,1,0)+IF(Z109,1,0)+IF(AA109,1,0)+IF(AB109,1,0)</x:f>
        <x:v>2</x:v>
      </x:c>
      <x:c r="AE109" s="50" t="n">
        <x:f>IF(Y109,1,0)+IF(Z109,1,0)+IF(AA109,1,0)+IF(AB109,1,0)</x:f>
        <x:v>3</x:v>
      </x:c>
      <x:c r="AF109" s="50" t="n">
        <x:f>IF(Y109,1,0)+IF(Z109,1,0)+IF(AA109,1,0)+IF(AC109,1,0)</x:f>
        <x:v>3</x:v>
      </x:c>
      <x:c r="AG109" s="53" t="n">
        <x:v>44554</x:v>
      </x:c>
      <x:c r="AH109" s="50" t="str">
        <x:v>S100VXX9</x:v>
      </x:c>
      <x:c r="AI109" s="50" t="str">
        <x:v>NetSalesSummaryOfBusinessResults</x:v>
      </x:c>
      <x:c r="AJ109" s="50" t="str">
        <x:v>OperatingIncome</x:v>
      </x:c>
      <x:c r="AK109" s="53" t="n">
        <x:v>45747</x:v>
      </x:c>
      <x:c r="AL109" s="50" t="str">
        <x:v>365/365/365/366/365</x:v>
      </x:c>
      <x:c r="AM109" s="51" t="n">
        <x:v>6369175</x:v>
      </x:c>
      <x:c r="AN109" s="51" t="n">
        <x:v>1362</x:v>
      </x:c>
      <x:c r="AO109" s="51" t="n">
        <x:f>IFERROR(AM109*AN109,"")</x:f>
        <x:v>8674816350</x:v>
      </x:c>
      <x:c r="AP109" s="56" t="n">
        <x:f>IFERROR(AO109/(K109*1000000),"")</x:f>
        <x:v>1.7564541895913257</x:v>
      </x:c>
      <x:c r="AQ109" s="57" t="n">
        <x:v>17123713.333333332</x:v>
      </x:c>
      <x:c r="AR109" s="52" t="n">
        <x:v>0.2964865141970337</x:v>
      </x:c>
      <x:c r="AS109" s="52" t="n">
        <x:v>-0.5461940640990874</x:v>
      </x:c>
      <x:c r="AT109" s="55" t="b">
        <x:v>0</x:v>
      </x:c>
      <x:c r="AU109" s="50" t="str">
        <x:v>low_liquidity</x:v>
      </x:c>
      <x:c r="AV109" s="58" t="n">
        <x:v>0.2425147121714476</x:v>
      </x:c>
      <x:c r="AW109" s="50" t="n">
        <x:v>575</x:v>
      </x:c>
      <x:c r="AX109" s="50" t="str">
        <x:v>Discovery</x:v>
      </x:c>
      <x:c r="AY109" s="50" t="str">
        <x:v>既存適格性フィルター不通過: low_liquidity / 60日平均売買代金2,000万円未満</x:v>
      </x:c>
      <x:c r="AZ109" s="59" t="str">
        <x:v>2025-06-13 16:47</x:v>
      </x:c>
      <x:c r="BA109" s="53" t="n">
        <x:v>44531</x:v>
      </x:c>
      <x:c r="BB109" s="50"/>
      <x:c r="BC109" s="50"/>
      <x:c r="BD109" s="50"/>
    </x:row>
    <x:row r="110">
      <x:c r="A110" s="50" t="n">
        <x:v>109</x:v>
      </x:c>
      <x:c r="B110" s="50" t="str">
        <x:v>6184</x:v>
      </x:c>
      <x:c r="C110" s="50" t="str">
        <x:v>6184.T</x:v>
      </x:c>
      <x:c r="D110" s="50" t="str">
        <x:v>Kamakura Shinsho,Ltd.</x:v>
      </x:c>
      <x:c r="E110" s="50" t="str">
        <x:v>Prime Market (Domestic)</x:v>
      </x:c>
      <x:c r="F110" s="50" t="str">
        <x:v>Services</x:v>
      </x:c>
      <x:c r="G110" s="51" t="n">
        <x:v>3826.139</x:v>
      </x:c>
      <x:c r="H110" s="51" t="n">
        <x:v>5004.242</x:v>
      </x:c>
      <x:c r="I110" s="51" t="n">
        <x:v>5859.844</x:v>
      </x:c>
      <x:c r="J110" s="51" t="n">
        <x:v>7061.312</x:v>
      </x:c>
      <x:c r="K110" s="51" t="n">
        <x:v>8335.519</x:v>
      </x:c>
      <x:c r="L110" s="52" t="n">
        <x:f>IFERROR(H110/G110-1,"")</x:f>
        <x:v>0.30790909582741244</x:v>
      </x:c>
      <x:c r="M110" s="52" t="n">
        <x:f>IFERROR(I110/H110-1,"")</x:f>
        <x:v>0.17097534451771113</x:v>
      </x:c>
      <x:c r="N110" s="52" t="n">
        <x:f>IFERROR(J110/I110-1,"")</x:f>
        <x:v>0.2050341271883689</x:v>
      </x:c>
      <x:c r="O110" s="52" t="n">
        <x:f>IFERROR(K110/J110-1,"")</x:f>
        <x:v>0.18044904403034456</x:v>
      </x:c>
      <x:c r="P110" s="52" t="n">
        <x:f>IFERROR((K110/G110)^(1/4)-1,"")</x:f>
        <x:v>0.21490683552262535</x:v>
      </x:c>
      <x:c r="Q110" s="51" t="n">
        <x:v>1161.949</x:v>
      </x:c>
      <x:c r="R110" s="52" t="n">
        <x:f>IFERROR(Q110/K110,"")</x:f>
        <x:v>0.13939731887120646</x:v>
      </x:c>
      <x:c r="S110" s="53" t="n">
        <x:v>42339</x:v>
      </x:c>
      <x:c r="T110" s="50" t="str">
        <x:v>EDINET_company_history</x:v>
      </x:c>
      <x:c r="U110" s="50" t="str">
        <x:v>清水 祐孝</x:v>
      </x:c>
      <x:c r="V110" s="54" t="n">
        <x:v>0.276</x:v>
      </x:c>
      <x:c r="W110" s="50" t="str">
        <x:v>清水 祐孝 / 小林 史生</x:v>
      </x:c>
      <x:c r="X110" s="50" t="b">
        <x:f>AND(COUNT(L110:O110)=4,L110&gt;='設定'!$B$6,M110&gt;='設定'!$B$6,N110&gt;='設定'!$B$6,O110&gt;='設定'!$B$6)</x:f>
        <x:v>0</x:v>
      </x:c>
      <x:c r="Y110" s="50" t="b">
        <x:f>AND(COUNT(G110:K110)=5,P110&gt;='設定'!$B$7)</x:f>
        <x:v>1</x:v>
      </x:c>
      <x:c r="Z110" s="50" t="b">
        <x:f>AND(ISNUMBER(R110),R110&gt;='設定'!$B$8)</x:f>
        <x:v>1</x:v>
      </x:c>
      <x:c r="AA110" s="50" t="b">
        <x:f>AND(ISNUMBER(S110),S110&gt;=DATE(YEAR('設定'!$B$10)-'設定'!$B$9,MONTH('設定'!$B$10),DAY('設定'!$B$10)))</x:f>
        <x:v>0</x:v>
      </x:c>
      <x:c r="AB110" s="55" t="b">
        <x:v>1</x:v>
      </x:c>
      <x:c r="AC110" s="55" t="b">
        <x:v>1</x:v>
      </x:c>
      <x:c r="AD110" s="50" t="n">
        <x:f>IF(X110,1,0)+IF(Z110,1,0)+IF(AA110,1,0)+IF(AB110,1,0)</x:f>
        <x:v>2</x:v>
      </x:c>
      <x:c r="AE110" s="50" t="n">
        <x:f>IF(Y110,1,0)+IF(Z110,1,0)+IF(AA110,1,0)+IF(AB110,1,0)</x:f>
        <x:v>3</x:v>
      </x:c>
      <x:c r="AF110" s="50" t="n">
        <x:f>IF(Y110,1,0)+IF(Z110,1,0)+IF(AA110,1,0)+IF(AC110,1,0)</x:f>
        <x:v>3</x:v>
      </x:c>
      <x:c r="AG110" s="53" t="n">
        <x:v>44348</x:v>
      </x:c>
      <x:c r="AH110" s="50" t="str">
        <x:v>S100Y0J1</x:v>
      </x:c>
      <x:c r="AI110" s="50" t="str">
        <x:v>NetSalesSummaryOfBusinessResults</x:v>
      </x:c>
      <x:c r="AJ110" s="50" t="str">
        <x:v>OperatingIncome</x:v>
      </x:c>
      <x:c r="AK110" s="53" t="n">
        <x:v>46053</x:v>
      </x:c>
      <x:c r="AL110" s="50" t="str">
        <x:v>365/365/365/366/365</x:v>
      </x:c>
      <x:c r="AM110" s="51" t="n">
        <x:v>41194972</x:v>
      </x:c>
      <x:c r="AN110" s="51" t="n">
        <x:v>457</x:v>
      </x:c>
      <x:c r="AO110" s="51" t="n">
        <x:f>IFERROR(AM110*AN110,"")</x:f>
        <x:v>18826102204</x:v>
      </x:c>
      <x:c r="AP110" s="56" t="n">
        <x:f>IFERROR(AO110/(K110*1000000),"")</x:f>
        <x:v>2.2585398946364346</x:v>
      </x:c>
      <x:c r="AQ110" s="57" t="n">
        <x:v>99566193.33333331</x:v>
      </x:c>
      <x:c r="AR110" s="52" t="n">
        <x:v>0.447558243975527</x:v>
      </x:c>
      <x:c r="AS110" s="52" t="n">
        <x:v>-0.7059990083473182</x:v>
      </x:c>
      <x:c r="AT110" s="55" t="b">
        <x:v>1</x:v>
      </x:c>
      <x:c r="AU110" s="50"/>
      <x:c r="AV110" s="58" t="n">
        <x:v>-0.0305873742106695</x:v>
      </x:c>
      <x:c r="AW110" s="50" t="n">
        <x:v>2118</x:v>
      </x:c>
      <x:c r="AX110" s="50" t="str">
        <x:v>Core Moat</x:v>
      </x:c>
      <x:c r="AY110" s="50" t="str">
        <x:v>ローカル5年最大下落率-60%以下</x:v>
      </x:c>
      <x:c r="AZ110" s="59" t="str">
        <x:v>2026-04-23 16:43</x:v>
      </x:c>
      <x:c r="BA110" s="53" t="n">
        <x:v>42339</x:v>
      </x:c>
      <x:c r="BB110" s="50" t="str">
        <x:v>清水 祐孝</x:v>
      </x:c>
      <x:c r="BC110" s="50"/>
      <x:c r="BD110" s="50" t="str">
        <x:v>TOPIX Small 2</x:v>
      </x:c>
    </x:row>
    <x:row r="111">
      <x:c r="A111" s="50" t="n">
        <x:v>110</x:v>
      </x:c>
      <x:c r="B111" s="50" t="str">
        <x:v>9225</x:v>
      </x:c>
      <x:c r="C111" s="50" t="str">
        <x:v>9225.T</x:v>
      </x:c>
      <x:c r="D111" s="50" t="str">
        <x:v>Bridge Consulting Group Inc.</x:v>
      </x:c>
      <x:c r="E111" s="50" t="str">
        <x:v>Growth Market(Domestic)</x:v>
      </x:c>
      <x:c r="F111" s="50" t="str">
        <x:v>Services</x:v>
      </x:c>
      <x:c r="G111" s="51" t="n">
        <x:v>970.27</x:v>
      </x:c>
      <x:c r="H111" s="51" t="n">
        <x:v>1270.624</x:v>
      </x:c>
      <x:c r="I111" s="51" t="n">
        <x:v>1654.667</x:v>
      </x:c>
      <x:c r="J111" s="51" t="n">
        <x:v>2009.268</x:v>
      </x:c>
      <x:c r="K111" s="51" t="n">
        <x:v>2112.262</x:v>
      </x:c>
      <x:c r="L111" s="52" t="n">
        <x:f>IFERROR(H111/G111-1,"")</x:f>
        <x:v>0.30955713358137427</x:v>
      </x:c>
      <x:c r="M111" s="52" t="n">
        <x:f>IFERROR(I111/H111-1,"")</x:f>
        <x:v>0.30224755710579987</x:v>
      </x:c>
      <x:c r="N111" s="52" t="n">
        <x:f>IFERROR(J111/I111-1,"")</x:f>
        <x:v>0.21430354264634532</x:v>
      </x:c>
      <x:c r="O111" s="52" t="n">
        <x:f>IFERROR(K111/J111-1,"")</x:f>
        <x:v>0.051259463645467074</x:v>
      </x:c>
      <x:c r="P111" s="52" t="n">
        <x:f>IFERROR((K111/G111)^(1/4)-1,"")</x:f>
        <x:v>0.21468535566069935</x:v>
      </x:c>
      <x:c r="Q111" s="51" t="n">
        <x:v>190.163</x:v>
      </x:c>
      <x:c r="R111" s="52" t="n">
        <x:f>IFERROR(Q111/K111,"")</x:f>
        <x:v>0.09002813097996366</x:v>
      </x:c>
      <x:c r="S111" s="53" t="n">
        <x:v>44711</x:v>
      </x:c>
      <x:c r="T111" s="50" t="str">
        <x:v>local_price_first_trade</x:v>
      </x:c>
      <x:c r="U111" s="50" t="str">
        <x:v>宮崎 良一</x:v>
      </x:c>
      <x:c r="V111" s="54" t="n">
        <x:v>0.2623</x:v>
      </x:c>
      <x:c r="W111" s="50" t="str">
        <x:v>宮崎 良一</x:v>
      </x:c>
      <x:c r="X111" s="50" t="b">
        <x:f>AND(COUNT(L111:O111)=4,L111&gt;='設定'!$B$6,M111&gt;='設定'!$B$6,N111&gt;='設定'!$B$6,O111&gt;='設定'!$B$6)</x:f>
        <x:v>0</x:v>
      </x:c>
      <x:c r="Y111" s="50" t="b">
        <x:f>AND(COUNT(G111:K111)=5,P111&gt;='設定'!$B$7)</x:f>
        <x:v>1</x:v>
      </x:c>
      <x:c r="Z111" s="50" t="b">
        <x:f>AND(ISNUMBER(R111),R111&gt;='設定'!$B$8)</x:f>
        <x:v>0</x:v>
      </x:c>
      <x:c r="AA111" s="50" t="b">
        <x:f>AND(ISNUMBER(S111),S111&gt;=DATE(YEAR('設定'!$B$10)-'設定'!$B$9,MONTH('設定'!$B$10),DAY('設定'!$B$10)))</x:f>
        <x:v>1</x:v>
      </x:c>
      <x:c r="AB111" s="55" t="b">
        <x:v>1</x:v>
      </x:c>
      <x:c r="AC111" s="55" t="b">
        <x:v>1</x:v>
      </x:c>
      <x:c r="AD111" s="50" t="n">
        <x:f>IF(X111,1,0)+IF(Z111,1,0)+IF(AA111,1,0)+IF(AB111,1,0)</x:f>
        <x:v>2</x:v>
      </x:c>
      <x:c r="AE111" s="50" t="n">
        <x:f>IF(Y111,1,0)+IF(Z111,1,0)+IF(AA111,1,0)+IF(AB111,1,0)</x:f>
        <x:v>3</x:v>
      </x:c>
      <x:c r="AF111" s="50" t="n">
        <x:f>IF(Y111,1,0)+IF(Z111,1,0)+IF(AA111,1,0)+IF(AC111,1,0)</x:f>
        <x:v>3</x:v>
      </x:c>
      <x:c r="AG111" s="53" t="n">
        <x:v>44711</x:v>
      </x:c>
      <x:c r="AH111" s="50" t="str">
        <x:v>S100XC8K</x:v>
      </x:c>
      <x:c r="AI111" s="50" t="str">
        <x:v>NetSalesSummaryOfBusinessResults</x:v>
      </x:c>
      <x:c r="AJ111" s="50" t="str">
        <x:v>OperatingIncome</x:v>
      </x:c>
      <x:c r="AK111" s="53" t="n">
        <x:v>45930</x:v>
      </x:c>
      <x:c r="AL111" s="50" t="str">
        <x:v>365/365/365/366/365</x:v>
      </x:c>
      <x:c r="AM111" s="51" t="n">
        <x:v>1997800</x:v>
      </x:c>
      <x:c r="AN111" s="51" t="n">
        <x:v>983</x:v>
      </x:c>
      <x:c r="AO111" s="51" t="n">
        <x:f>IFERROR(AM111*AN111,"")</x:f>
        <x:v>1963837400</x:v>
      </x:c>
      <x:c r="AP111" s="56" t="n">
        <x:f>IFERROR(AO111/(K111*1000000),"")</x:f>
        <x:v>0.9297319177261153</x:v>
      </x:c>
      <x:c r="AQ111" s="57" t="n">
        <x:v>1033845</x:v>
      </x:c>
      <x:c r="AR111" s="52" t="n">
        <x:v>0.9867995426777892</x:v>
      </x:c>
      <x:c r="AS111" s="52" t="n">
        <x:v>-0.8671575846833579</x:v>
      </x:c>
      <x:c r="AT111" s="55" t="b">
        <x:v>0</x:v>
      </x:c>
      <x:c r="AU111" s="50" t="str">
        <x:v>low_liquidity</x:v>
      </x:c>
      <x:c r="AV111" s="58" t="n">
        <x:v>-0.4314236672818805</x:v>
      </x:c>
      <x:c r="AW111" s="50" t="n">
        <x:v>3446</x:v>
      </x:c>
      <x:c r="AX111" s="50" t="str">
        <x:v>Transformation Moat</x:v>
      </x:c>
      <x:c r="AY111" s="50" t="str">
        <x:v>既存適格性フィルター不通過: low_liquidity / 60日平均売買代金2,000万円未満 / 年率ボラティリティ60%以上 / ローカル5年最大下落率-60%以下</x:v>
      </x:c>
      <x:c r="AZ111" s="59" t="str">
        <x:v>2025-12-22 16:00</x:v>
      </x:c>
      <x:c r="BA111" s="53" t="n">
        <x:v>44682</x:v>
      </x:c>
      <x:c r="BB111" s="50" t="str">
        <x:v>宮崎 良一</x:v>
      </x:c>
      <x:c r="BC111" s="50"/>
      <x:c r="BD111" s="50"/>
    </x:row>
    <x:row r="112">
      <x:c r="A112" s="50" t="n">
        <x:v>111</x:v>
      </x:c>
      <x:c r="B112" s="50" t="str">
        <x:v>5243</x:v>
      </x:c>
      <x:c r="C112" s="50" t="str">
        <x:v>5243.T</x:v>
      </x:c>
      <x:c r="D112" s="50" t="str">
        <x:v>note inc.</x:v>
      </x:c>
      <x:c r="E112" s="50" t="str">
        <x:v>Growth Market(Domestic)</x:v>
      </x:c>
      <x:c r="F112" s="50" t="str">
        <x:v>Information &amp; Communication</x:v>
      </x:c>
      <x:c r="G112" s="51" t="n">
        <x:v>1884.149</x:v>
      </x:c>
      <x:c r="H112" s="51" t="n">
        <x:v>2317.088</x:v>
      </x:c>
      <x:c r="I112" s="51" t="n">
        <x:v>2777.125</x:v>
      </x:c>
      <x:c r="J112" s="51" t="n">
        <x:v>3295.106</x:v>
      </x:c>
      <x:c r="K112" s="51" t="n">
        <x:v>4079.637</x:v>
      </x:c>
      <x:c r="L112" s="52" t="n">
        <x:f>IFERROR(H112/G112-1,"")</x:f>
        <x:v>0.22977959811034077</x:v>
      </x:c>
      <x:c r="M112" s="52" t="n">
        <x:f>IFERROR(I112/H112-1,"")</x:f>
        <x:v>0.19854101354803944</x:v>
      </x:c>
      <x:c r="N112" s="52" t="n">
        <x:f>IFERROR(J112/I112-1,"")</x:f>
        <x:v>0.18651699149300094</x:v>
      </x:c>
      <x:c r="O112" s="52" t="n">
        <x:f>IFERROR(K112/J112-1,"")</x:f>
        <x:v>0.23808976099706647</x:v>
      </x:c>
      <x:c r="P112" s="52" t="n">
        <x:f>IFERROR((K112/G112)^(1/4)-1,"")</x:f>
        <x:v>0.213044042993771</x:v>
      </x:c>
      <x:c r="Q112" s="51" t="n">
        <x:v>264.076</x:v>
      </x:c>
      <x:c r="R112" s="52" t="n">
        <x:f>IFERROR(Q112/K112,"")</x:f>
        <x:v>0.0647302688940217</x:v>
      </x:c>
      <x:c r="S112" s="53" t="n">
        <x:v>44916</x:v>
      </x:c>
      <x:c r="T112" s="50" t="str">
        <x:v>local_price_first_trade</x:v>
      </x:c>
      <x:c r="U112" s="50" t="str">
        <x:v>加藤 貞顕</x:v>
      </x:c>
      <x:c r="V112" s="54" t="n">
        <x:v>0.3366</x:v>
      </x:c>
      <x:c r="W112" s="50" t="str">
        <x:v>加藤 貞顕</x:v>
      </x:c>
      <x:c r="X112" s="50" t="b">
        <x:f>AND(COUNT(L112:O112)=4,L112&gt;='設定'!$B$6,M112&gt;='設定'!$B$6,N112&gt;='設定'!$B$6,O112&gt;='設定'!$B$6)</x:f>
        <x:v>0</x:v>
      </x:c>
      <x:c r="Y112" s="50" t="b">
        <x:f>AND(COUNT(G112:K112)=5,P112&gt;='設定'!$B$7)</x:f>
        <x:v>1</x:v>
      </x:c>
      <x:c r="Z112" s="50" t="b">
        <x:f>AND(ISNUMBER(R112),R112&gt;='設定'!$B$8)</x:f>
        <x:v>0</x:v>
      </x:c>
      <x:c r="AA112" s="50" t="b">
        <x:f>AND(ISNUMBER(S112),S112&gt;=DATE(YEAR('設定'!$B$10)-'設定'!$B$9,MONTH('設定'!$B$10),DAY('設定'!$B$10)))</x:f>
        <x:v>1</x:v>
      </x:c>
      <x:c r="AB112" s="55" t="b">
        <x:v>1</x:v>
      </x:c>
      <x:c r="AC112" s="55" t="b">
        <x:v>1</x:v>
      </x:c>
      <x:c r="AD112" s="50" t="n">
        <x:f>IF(X112,1,0)+IF(Z112,1,0)+IF(AA112,1,0)+IF(AB112,1,0)</x:f>
        <x:v>2</x:v>
      </x:c>
      <x:c r="AE112" s="50" t="n">
        <x:f>IF(Y112,1,0)+IF(Z112,1,0)+IF(AA112,1,0)+IF(AB112,1,0)</x:f>
        <x:v>3</x:v>
      </x:c>
      <x:c r="AF112" s="50" t="n">
        <x:f>IF(Y112,1,0)+IF(Z112,1,0)+IF(AA112,1,0)+IF(AC112,1,0)</x:f>
        <x:v>3</x:v>
      </x:c>
      <x:c r="AG112" s="53" t="n">
        <x:v>44916</x:v>
      </x:c>
      <x:c r="AH112" s="50" t="str">
        <x:v>S100XMWX</x:v>
      </x:c>
      <x:c r="AI112" s="50" t="str">
        <x:v>NetSalesSummaryOfBusinessResults</x:v>
      </x:c>
      <x:c r="AJ112" s="50" t="str">
        <x:v>OperatingIncome</x:v>
      </x:c>
      <x:c r="AK112" s="53" t="n">
        <x:v>45991</x:v>
      </x:c>
      <x:c r="AL112" s="50" t="str">
        <x:v>365/365/365/366/365</x:v>
      </x:c>
      <x:c r="AM112" s="51" t="n">
        <x:v>16748600</x:v>
      </x:c>
      <x:c r="AN112" s="51" t="n">
        <x:v>2008</x:v>
      </x:c>
      <x:c r="AO112" s="51" t="n">
        <x:f>IFERROR(AM112*AN112,"")</x:f>
        <x:v>33631188800</x:v>
      </x:c>
      <x:c r="AP112" s="56" t="n">
        <x:f>IFERROR(AO112/(K112*1000000),"")</x:f>
        <x:v>8.24367187570855</x:v>
      </x:c>
      <x:c r="AQ112" s="57" t="n">
        <x:v>1689173220</x:v>
      </x:c>
      <x:c r="AR112" s="52" t="n">
        <x:v>0.7987953394009201</x:v>
      </x:c>
      <x:c r="AS112" s="52" t="n">
        <x:v>-0.5977999312478515</x:v>
      </x:c>
      <x:c r="AT112" s="55" t="b">
        <x:v>1</x:v>
      </x:c>
      <x:c r="AU112" s="50"/>
      <x:c r="AV112" s="58" t="n">
        <x:v>-0.0637216849986841</x:v>
      </x:c>
      <x:c r="AW112" s="50" t="n">
        <x:v>2367</x:v>
      </x:c>
      <x:c r="AX112" s="50" t="str">
        <x:v>Transformation Moat</x:v>
      </x:c>
      <x:c r="AY112" s="50" t="str">
        <x:v>年率ボラティリティ60%以上</x:v>
      </x:c>
      <x:c r="AZ112" s="59" t="str">
        <x:v>2026-02-25 15:31</x:v>
      </x:c>
      <x:c r="BA112" s="53" t="n">
        <x:v>44896</x:v>
      </x:c>
      <x:c r="BB112" s="50" t="str">
        <x:v>加藤 貞顕</x:v>
      </x:c>
      <x:c r="BC112" s="50"/>
      <x:c r="BD112" s="50"/>
    </x:row>
    <x:row r="113">
      <x:c r="A113" s="50" t="n">
        <x:v>112</x:v>
      </x:c>
      <x:c r="B113" s="50" t="str">
        <x:v>7064</x:v>
      </x:c>
      <x:c r="C113" s="50" t="str">
        <x:v>7064.T</x:v>
      </x:c>
      <x:c r="D113" s="50" t="str">
        <x:v>Howtelevision,Inc.</x:v>
      </x:c>
      <x:c r="E113" s="50" t="str">
        <x:v>Standard Market(Domestic)</x:v>
      </x:c>
      <x:c r="F113" s="50" t="str">
        <x:v>Services</x:v>
      </x:c>
      <x:c r="G113" s="51" t="n">
        <x:v>1144.334</x:v>
      </x:c>
      <x:c r="H113" s="51" t="n">
        <x:v>1543.162</x:v>
      </x:c>
      <x:c r="I113" s="51" t="n">
        <x:v>1842.042</x:v>
      </x:c>
      <x:c r="J113" s="51" t="n">
        <x:v>1872.799</x:v>
      </x:c>
      <x:c r="K113" s="51" t="n">
        <x:v>2461.752</x:v>
      </x:c>
      <x:c r="L113" s="52" t="n">
        <x:f>IFERROR(H113/G113-1,"")</x:f>
        <x:v>0.3485241197063096</x:v>
      </x:c>
      <x:c r="M113" s="52" t="n">
        <x:f>IFERROR(I113/H113-1,"")</x:f>
        <x:v>0.19368024873603673</x:v>
      </x:c>
      <x:c r="N113" s="52" t="n">
        <x:f>IFERROR(J113/I113-1,"")</x:f>
        <x:v>0.016697230573461397</x:v>
      </x:c>
      <x:c r="O113" s="52" t="n">
        <x:f>IFERROR(K113/J113-1,"")</x:f>
        <x:v>0.31447742122886657</x:v>
      </x:c>
      <x:c r="P113" s="52" t="n">
        <x:f>IFERROR((K113/G113)^(1/4)-1,"")</x:f>
        <x:v>0.21108011783971192</x:v>
      </x:c>
      <x:c r="Q113" s="51" t="n">
        <x:v>265.324</x:v>
      </x:c>
      <x:c r="R113" s="52" t="n">
        <x:f>IFERROR(Q113/K113,"")</x:f>
        <x:v>0.10777852521293778</x:v>
      </x:c>
      <x:c r="S113" s="53" t="n">
        <x:v>43556</x:v>
      </x:c>
      <x:c r="T113" s="50" t="str">
        <x:v>EDINET_company_history</x:v>
      </x:c>
      <x:c r="U113" s="50" t="str">
        <x:v>音成 洋介</x:v>
      </x:c>
      <x:c r="V113" s="54" t="n">
        <x:v>0.4931</x:v>
      </x:c>
      <x:c r="W113" s="50" t="str">
        <x:v>音成 洋介</x:v>
      </x:c>
      <x:c r="X113" s="50" t="b">
        <x:f>AND(COUNT(L113:O113)=4,L113&gt;='設定'!$B$6,M113&gt;='設定'!$B$6,N113&gt;='設定'!$B$6,O113&gt;='設定'!$B$6)</x:f>
        <x:v>0</x:v>
      </x:c>
      <x:c r="Y113" s="50" t="b">
        <x:f>AND(COUNT(G113:K113)=5,P113&gt;='設定'!$B$7)</x:f>
        <x:v>1</x:v>
      </x:c>
      <x:c r="Z113" s="50" t="b">
        <x:f>AND(ISNUMBER(R113),R113&gt;='設定'!$B$8)</x:f>
        <x:v>1</x:v>
      </x:c>
      <x:c r="AA113" s="50" t="b">
        <x:f>AND(ISNUMBER(S113),S113&gt;=DATE(YEAR('設定'!$B$10)-'設定'!$B$9,MONTH('設定'!$B$10),DAY('設定'!$B$10)))</x:f>
        <x:v>0</x:v>
      </x:c>
      <x:c r="AB113" s="55" t="b">
        <x:v>1</x:v>
      </x:c>
      <x:c r="AC113" s="55" t="b">
        <x:v>1</x:v>
      </x:c>
      <x:c r="AD113" s="50" t="n">
        <x:f>IF(X113,1,0)+IF(Z113,1,0)+IF(AA113,1,0)+IF(AB113,1,0)</x:f>
        <x:v>2</x:v>
      </x:c>
      <x:c r="AE113" s="50" t="n">
        <x:f>IF(Y113,1,0)+IF(Z113,1,0)+IF(AA113,1,0)+IF(AB113,1,0)</x:f>
        <x:v>3</x:v>
      </x:c>
      <x:c r="AF113" s="50" t="n">
        <x:f>IF(Y113,1,0)+IF(Z113,1,0)+IF(AA113,1,0)+IF(AC113,1,0)</x:f>
        <x:v>3</x:v>
      </x:c>
      <x:c r="AG113" s="53" t="n">
        <x:v>44348</x:v>
      </x:c>
      <x:c r="AH113" s="50" t="str">
        <x:v>S100XVTU</x:v>
      </x:c>
      <x:c r="AI113" s="50" t="str">
        <x:v>NetSalesSummaryOfBusinessResults</x:v>
      </x:c>
      <x:c r="AJ113" s="50" t="str">
        <x:v>OperatingIncome</x:v>
      </x:c>
      <x:c r="AK113" s="53" t="n">
        <x:v>46053</x:v>
      </x:c>
      <x:c r="AL113" s="50" t="str">
        <x:v>365/365/365/366/365</x:v>
      </x:c>
      <x:c r="AM113" s="51" t="n">
        <x:v>2717582</x:v>
      </x:c>
      <x:c r="AN113" s="51" t="n">
        <x:v>752</x:v>
      </x:c>
      <x:c r="AO113" s="51" t="n">
        <x:f>IFERROR(AM113*AN113,"")</x:f>
        <x:v>2043621664</x:v>
      </x:c>
      <x:c r="AP113" s="56" t="n">
        <x:f>IFERROR(AO113/(K113*1000000),"")</x:f>
        <x:v>0.8301492855494785</x:v>
      </x:c>
      <x:c r="AQ113" s="57" t="n">
        <x:v>8480251.666666666</x:v>
      </x:c>
      <x:c r="AR113" s="52" t="n">
        <x:v>0.5271496081577918</x:v>
      </x:c>
      <x:c r="AS113" s="52" t="n">
        <x:v>-0.7107692307692308</x:v>
      </x:c>
      <x:c r="AT113" s="55" t="b">
        <x:v>0</x:v>
      </x:c>
      <x:c r="AU113" s="50" t="str">
        <x:v>low_liquidity</x:v>
      </x:c>
      <x:c r="AV113" s="58" t="n">
        <x:v>-0.1644999623916728</x:v>
      </x:c>
      <x:c r="AW113" s="50" t="n">
        <x:v>2903</x:v>
      </x:c>
      <x:c r="AX113" s="50" t="str">
        <x:v>Future Moat</x:v>
      </x:c>
      <x:c r="AY113" s="50" t="str">
        <x:v>既存適格性フィルター不通過: low_liquidity / 60日平均売買代金2,000万円未満 / ローカル5年最大下落率-60%以下</x:v>
      </x:c>
      <x:c r="AZ113" s="59" t="str">
        <x:v>2026-04-28 09:48</x:v>
      </x:c>
      <x:c r="BA113" s="53" t="n">
        <x:v>43556</x:v>
      </x:c>
      <x:c r="BB113" s="50" t="str">
        <x:v>音成 洋介</x:v>
      </x:c>
      <x:c r="BC113" s="50"/>
      <x:c r="BD113" s="50"/>
    </x:row>
    <x:row r="114">
      <x:c r="A114" s="50" t="n">
        <x:v>113</x:v>
      </x:c>
      <x:c r="B114" s="50" t="str">
        <x:v>4379</x:v>
      </x:c>
      <x:c r="C114" s="50" t="str">
        <x:v>4379.T</x:v>
      </x:c>
      <x:c r="D114" s="50" t="str">
        <x:v>Photosynth inc.</x:v>
      </x:c>
      <x:c r="E114" s="50" t="str">
        <x:v>Growth Market(Domestic)</x:v>
      </x:c>
      <x:c r="F114" s="50" t="str">
        <x:v>Information &amp; Communication</x:v>
      </x:c>
      <x:c r="G114" s="51" t="n">
        <x:v>1600.164</x:v>
      </x:c>
      <x:c r="H114" s="51" t="n">
        <x:v>1994.272</x:v>
      </x:c>
      <x:c r="I114" s="51" t="n">
        <x:v>2493.49</x:v>
      </x:c>
      <x:c r="J114" s="51" t="n">
        <x:v>2961.529</x:v>
      </x:c>
      <x:c r="K114" s="51" t="n">
        <x:v>3384.833</x:v>
      </x:c>
      <x:c r="L114" s="52" t="n">
        <x:f>IFERROR(H114/G114-1,"")</x:f>
        <x:v>0.246292255043858</x:v>
      </x:c>
      <x:c r="M114" s="52" t="n">
        <x:f>IFERROR(I114/H114-1,"")</x:f>
        <x:v>0.250325933473468</x:v>
      </x:c>
      <x:c r="N114" s="52" t="n">
        <x:f>IFERROR(J114/I114-1,"")</x:f>
        <x:v>0.18770438221127828</x:v>
      </x:c>
      <x:c r="O114" s="52" t="n">
        <x:f>IFERROR(K114/J114-1,"")</x:f>
        <x:v>0.1429342748289819</x:v>
      </x:c>
      <x:c r="P114" s="52" t="n">
        <x:f>IFERROR((K114/G114)^(1/4)-1,"")</x:f>
        <x:v>0.20598855892265555</x:v>
      </x:c>
      <x:c r="Q114" s="51" t="n">
        <x:v>231.162</x:v>
      </x:c>
      <x:c r="R114" s="52" t="n">
        <x:f>IFERROR(Q114/K114,"")</x:f>
        <x:v>0.06829347267649541</x:v>
      </x:c>
      <x:c r="S114" s="53" t="n">
        <x:v>44505</x:v>
      </x:c>
      <x:c r="T114" s="50" t="str">
        <x:v>local_price_first_trade</x:v>
      </x:c>
      <x:c r="U114" s="50" t="str">
        <x:v>河瀬 航大</x:v>
      </x:c>
      <x:c r="V114" s="54" t="n">
        <x:v>0.1582</x:v>
      </x:c>
      <x:c r="W114" s="50" t="str">
        <x:v>河瀬 航大 / 渡邉 宏明</x:v>
      </x:c>
      <x:c r="X114" s="50" t="b">
        <x:f>AND(COUNT(L114:O114)=4,L114&gt;='設定'!$B$6,M114&gt;='設定'!$B$6,N114&gt;='設定'!$B$6,O114&gt;='設定'!$B$6)</x:f>
        <x:v>0</x:v>
      </x:c>
      <x:c r="Y114" s="50" t="b">
        <x:f>AND(COUNT(G114:K114)=5,P114&gt;='設定'!$B$7)</x:f>
        <x:v>1</x:v>
      </x:c>
      <x:c r="Z114" s="50" t="b">
        <x:f>AND(ISNUMBER(R114),R114&gt;='設定'!$B$8)</x:f>
        <x:v>0</x:v>
      </x:c>
      <x:c r="AA114" s="50" t="b">
        <x:f>AND(ISNUMBER(S114),S114&gt;=DATE(YEAR('設定'!$B$10)-'設定'!$B$9,MONTH('設定'!$B$10),DAY('設定'!$B$10)))</x:f>
        <x:v>1</x:v>
      </x:c>
      <x:c r="AB114" s="55" t="b">
        <x:v>1</x:v>
      </x:c>
      <x:c r="AC114" s="55" t="b">
        <x:v>1</x:v>
      </x:c>
      <x:c r="AD114" s="50" t="n">
        <x:f>IF(X114,1,0)+IF(Z114,1,0)+IF(AA114,1,0)+IF(AB114,1,0)</x:f>
        <x:v>2</x:v>
      </x:c>
      <x:c r="AE114" s="50" t="n">
        <x:f>IF(Y114,1,0)+IF(Z114,1,0)+IF(AA114,1,0)+IF(AB114,1,0)</x:f>
        <x:v>3</x:v>
      </x:c>
      <x:c r="AF114" s="50" t="n">
        <x:f>IF(Y114,1,0)+IF(Z114,1,0)+IF(AA114,1,0)+IF(AC114,1,0)</x:f>
        <x:v>3</x:v>
      </x:c>
      <x:c r="AG114" s="53" t="n">
        <x:v>44505</x:v>
      </x:c>
      <x:c r="AH114" s="50" t="str">
        <x:v>S100XV3D</x:v>
      </x:c>
      <x:c r="AI114" s="50" t="str">
        <x:v>NetSalesSummaryOfBusinessResults</x:v>
      </x:c>
      <x:c r="AJ114" s="50" t="str">
        <x:v>OperatingIncome</x:v>
      </x:c>
      <x:c r="AK114" s="53" t="n">
        <x:v>46022</x:v>
      </x:c>
      <x:c r="AL114" s="50" t="str">
        <x:v>365/365/365/366/365</x:v>
      </x:c>
      <x:c r="AM114" s="51" t="n">
        <x:v>15444900</x:v>
      </x:c>
      <x:c r="AN114" s="51" t="n">
        <x:v>418</x:v>
      </x:c>
      <x:c r="AO114" s="51" t="n">
        <x:f>IFERROR(AM114*AN114,"")</x:f>
        <x:v>6455968200</x:v>
      </x:c>
      <x:c r="AP114" s="56" t="n">
        <x:f>IFERROR(AO114/(K114*1000000),"")</x:f>
        <x:v>1.9073225178317512</x:v>
      </x:c>
      <x:c r="AQ114" s="57" t="n">
        <x:v>73520345</x:v>
      </x:c>
      <x:c r="AR114" s="52" t="n">
        <x:v>0.5490042376735806</x:v>
      </x:c>
      <x:c r="AS114" s="52" t="n">
        <x:v>-0.8192170818505338</x:v>
      </x:c>
      <x:c r="AT114" s="55" t="b">
        <x:v>1</x:v>
      </x:c>
      <x:c r="AU114" s="50"/>
      <x:c r="AV114" s="58" t="n">
        <x:v>-0.0489868042013952</x:v>
      </x:c>
      <x:c r="AW114" s="50" t="n">
        <x:v>2258</x:v>
      </x:c>
      <x:c r="AX114" s="50" t="str">
        <x:v>Future Moat</x:v>
      </x:c>
      <x:c r="AY114" s="50" t="str">
        <x:v>ローカル5年最大下落率-60%以下</x:v>
      </x:c>
      <x:c r="AZ114" s="59" t="str">
        <x:v>2026-03-27 15:30</x:v>
      </x:c>
      <x:c r="BA114" s="53" t="n">
        <x:v>44501</x:v>
      </x:c>
      <x:c r="BB114" s="50" t="str">
        <x:v>河瀬 航大</x:v>
      </x:c>
      <x:c r="BC114" s="50"/>
      <x:c r="BD114" s="50"/>
    </x:row>
    <x:row r="115">
      <x:c r="A115" s="50" t="n">
        <x:v>114</x:v>
      </x:c>
      <x:c r="B115" s="50" t="str">
        <x:v>3979</x:v>
      </x:c>
      <x:c r="C115" s="50" t="str">
        <x:v>3979.T</x:v>
      </x:c>
      <x:c r="D115" s="50" t="str">
        <x:v>ULURU.CO.,LTD.</x:v>
      </x:c>
      <x:c r="E115" s="50" t="str">
        <x:v>Growth Market(Domestic)</x:v>
      </x:c>
      <x:c r="F115" s="50" t="str">
        <x:v>Information &amp; Communication</x:v>
      </x:c>
      <x:c r="G115" s="51" t="n">
        <x:v>3219.978</x:v>
      </x:c>
      <x:c r="H115" s="51" t="n">
        <x:v>4029.292</x:v>
      </x:c>
      <x:c r="I115" s="51" t="n">
        <x:v>4862.379</x:v>
      </x:c>
      <x:c r="J115" s="51" t="n">
        <x:v>5937.912</x:v>
      </x:c>
      <x:c r="K115" s="51" t="n">
        <x:v>6701.255</x:v>
      </x:c>
      <x:c r="L115" s="52" t="n">
        <x:f>IFERROR(H115/G115-1,"")</x:f>
        <x:v>0.25134146879264385</x:v>
      </x:c>
      <x:c r="M115" s="52" t="n">
        <x:f>IFERROR(I115/H115-1,"")</x:f>
        <x:v>0.20675766362924297</x:v>
      </x:c>
      <x:c r="N115" s="52" t="n">
        <x:f>IFERROR(J115/I115-1,"")</x:f>
        <x:v>0.22119481019476273</x:v>
      </x:c>
      <x:c r="O115" s="52" t="n">
        <x:f>IFERROR(K115/J115-1,"")</x:f>
        <x:v>0.1285541112768258</x:v>
      </x:c>
      <x:c r="P115" s="52" t="n">
        <x:f>IFERROR((K115/G115)^(1/4)-1,"")</x:f>
        <x:v>0.20109071575530102</x:v>
      </x:c>
      <x:c r="Q115" s="51" t="n">
        <x:v>762.923</x:v>
      </x:c>
      <x:c r="R115" s="52" t="n">
        <x:f>IFERROR(Q115/K115,"")</x:f>
        <x:v>0.11384777925925815</x:v>
      </x:c>
      <x:c r="S115" s="53" t="n">
        <x:v>42795</x:v>
      </x:c>
      <x:c r="T115" s="50" t="str">
        <x:v>EDINET_company_history</x:v>
      </x:c>
      <x:c r="U115" s="50" t="str">
        <x:v>星 知也</x:v>
      </x:c>
      <x:c r="V115" s="54" t="n">
        <x:v>0.1748</x:v>
      </x:c>
      <x:c r="W115" s="50" t="str">
        <x:v>星 知也 / 桶山 雄平</x:v>
      </x:c>
      <x:c r="X115" s="50" t="b">
        <x:f>AND(COUNT(L115:O115)=4,L115&gt;='設定'!$B$6,M115&gt;='設定'!$B$6,N115&gt;='設定'!$B$6,O115&gt;='設定'!$B$6)</x:f>
        <x:v>0</x:v>
      </x:c>
      <x:c r="Y115" s="50" t="b">
        <x:f>AND(COUNT(G115:K115)=5,P115&gt;='設定'!$B$7)</x:f>
        <x:v>1</x:v>
      </x:c>
      <x:c r="Z115" s="50" t="b">
        <x:f>AND(ISNUMBER(R115),R115&gt;='設定'!$B$8)</x:f>
        <x:v>1</x:v>
      </x:c>
      <x:c r="AA115" s="50" t="b">
        <x:f>AND(ISNUMBER(S115),S115&gt;=DATE(YEAR('設定'!$B$10)-'設定'!$B$9,MONTH('設定'!$B$10),DAY('設定'!$B$10)))</x:f>
        <x:v>0</x:v>
      </x:c>
      <x:c r="AB115" s="55" t="b">
        <x:v>1</x:v>
      </x:c>
      <x:c r="AC115" s="55" t="b">
        <x:v>1</x:v>
      </x:c>
      <x:c r="AD115" s="50" t="n">
        <x:f>IF(X115,1,0)+IF(Z115,1,0)+IF(AA115,1,0)+IF(AB115,1,0)</x:f>
        <x:v>2</x:v>
      </x:c>
      <x:c r="AE115" s="50" t="n">
        <x:f>IF(Y115,1,0)+IF(Z115,1,0)+IF(AA115,1,0)+IF(AB115,1,0)</x:f>
        <x:v>3</x:v>
      </x:c>
      <x:c r="AF115" s="50" t="n">
        <x:f>IF(Y115,1,0)+IF(Z115,1,0)+IF(AA115,1,0)+IF(AC115,1,0)</x:f>
        <x:v>3</x:v>
      </x:c>
      <x:c r="AG115" s="53" t="n">
        <x:v>44348</x:v>
      </x:c>
      <x:c r="AH115" s="50" t="str">
        <x:v>S100W49T</x:v>
      </x:c>
      <x:c r="AI115" s="50" t="str">
        <x:v>NetSalesSummaryOfBusinessResults</x:v>
      </x:c>
      <x:c r="AJ115" s="50" t="str">
        <x:v>OperatingIncome</x:v>
      </x:c>
      <x:c r="AK115" s="53" t="n">
        <x:v>45747</x:v>
      </x:c>
      <x:c r="AL115" s="50" t="str">
        <x:v>365/365/365/366/365</x:v>
      </x:c>
      <x:c r="AM115" s="51" t="n">
        <x:v>6919400</x:v>
      </x:c>
      <x:c r="AN115" s="51" t="n">
        <x:v>390</x:v>
      </x:c>
      <x:c r="AO115" s="51" t="n">
        <x:f>IFERROR(AM115*AN115,"")</x:f>
        <x:v>2698566000</x:v>
      </x:c>
      <x:c r="AP115" s="56" t="n">
        <x:f>IFERROR(AO115/(K115*1000000),"")</x:f>
        <x:v>0.4026956144781836</x:v>
      </x:c>
      <x:c r="AQ115" s="57" t="n">
        <x:v>11534126.666666666</x:v>
      </x:c>
      <x:c r="AR115" s="52" t="n">
        <x:v>0.4672972571394875</x:v>
      </x:c>
      <x:c r="AS115" s="52" t="n">
        <x:v>-0.6112612679533008</x:v>
      </x:c>
      <x:c r="AT115" s="55" t="b">
        <x:v>0</x:v>
      </x:c>
      <x:c r="AU115" s="50" t="str">
        <x:v>low_liquidity</x:v>
      </x:c>
      <x:c r="AV115" s="58" t="n">
        <x:v>-0.0214100691583678</x:v>
      </x:c>
      <x:c r="AW115" s="50" t="n">
        <x:v>2054</x:v>
      </x:c>
      <x:c r="AX115" s="50" t="str">
        <x:v>Future Moat</x:v>
      </x:c>
      <x:c r="AY115" s="50" t="str">
        <x:v>既存適格性フィルター不通過: low_liquidity / 60日平均売買代金2,000万円未満 / ローカル5年最大下落率-60%以下</x:v>
      </x:c>
      <x:c r="AZ115" s="59" t="str">
        <x:v>2025-06-25 16:02</x:v>
      </x:c>
      <x:c r="BA115" s="53" t="n">
        <x:v>42795</x:v>
      </x:c>
      <x:c r="BB115" s="50" t="str">
        <x:v>星 知也</x:v>
      </x:c>
      <x:c r="BC115" s="50"/>
      <x:c r="BD115" s="50"/>
    </x:row>
    <x:row r="116">
      <x:c r="A116" s="50" t="n">
        <x:v>115</x:v>
      </x:c>
      <x:c r="B116" s="50" t="str">
        <x:v>3498</x:v>
      </x:c>
      <x:c r="C116" s="50" t="str">
        <x:v>3498.T</x:v>
      </x:c>
      <x:c r="D116" s="50" t="str">
        <x:v>Kasumigaseki Capital Co.,Ltd.</x:v>
      </x:c>
      <x:c r="E116" s="50" t="str">
        <x:v>Prime Market (Domestic)</x:v>
      </x:c>
      <x:c r="F116" s="50" t="str">
        <x:v>Real Estate</x:v>
      </x:c>
      <x:c r="G116" s="51" t="n">
        <x:v>14295</x:v>
      </x:c>
      <x:c r="H116" s="51" t="n">
        <x:v>20780</x:v>
      </x:c>
      <x:c r="I116" s="51" t="n">
        <x:v>37282</x:v>
      </x:c>
      <x:c r="J116" s="51" t="n">
        <x:v>65685</x:v>
      </x:c>
      <x:c r="K116" s="51" t="n">
        <x:v>96501</x:v>
      </x:c>
      <x:c r="L116" s="52" t="n">
        <x:f>IFERROR(H116/G116-1,"")</x:f>
        <x:v>0.4536551241692899</x:v>
      </x:c>
      <x:c r="M116" s="52" t="n">
        <x:f>IFERROR(I116/H116-1,"")</x:f>
        <x:v>0.7941289701636189</x:v>
      </x:c>
      <x:c r="N116" s="52" t="n">
        <x:f>IFERROR(J116/I116-1,"")</x:f>
        <x:v>0.7618421758489351</x:v>
      </x:c>
      <x:c r="O116" s="52" t="n">
        <x:f>IFERROR(K116/J116-1,"")</x:f>
        <x:v>0.4691482073532771</x:v>
      </x:c>
      <x:c r="P116" s="52" t="n">
        <x:f>IFERROR((K116/G116)^(1/4)-1,"")</x:f>
        <x:v>0.6118956138359761</x:v>
      </x:c>
      <x:c r="Q116" s="51" t="n">
        <x:v>18933</x:v>
      </x:c>
      <x:c r="R116" s="52" t="n">
        <x:f>IFERROR(Q116/K116,"")</x:f>
        <x:v>0.19619485808437218</x:v>
      </x:c>
      <x:c r="S116" s="53" t="n">
        <x:v>43405</x:v>
      </x:c>
      <x:c r="T116" s="50" t="str">
        <x:v>EDINET_company_history</x:v>
      </x:c>
      <x:c r="U116" s="50" t="str">
        <x:v>小川 潤之</x:v>
      </x:c>
      <x:c r="V116" s="54" t="n">
        <x:v>0.2328</x:v>
      </x:c>
      <x:c r="W116" s="50" t="str">
        <x:v>河本 幸士郎 / 杉本 亮</x:v>
      </x:c>
      <x:c r="X116" s="50" t="b">
        <x:f>AND(COUNT(L116:O116)=4,L116&gt;='設定'!$B$6,M116&gt;='設定'!$B$6,N116&gt;='設定'!$B$6,O116&gt;='設定'!$B$6)</x:f>
        <x:v>1</x:v>
      </x:c>
      <x:c r="Y116" s="50" t="b">
        <x:f>AND(COUNT(G116:K116)=5,P116&gt;='設定'!$B$7)</x:f>
        <x:v>1</x:v>
      </x:c>
      <x:c r="Z116" s="50" t="b">
        <x:f>AND(ISNUMBER(R116),R116&gt;='設定'!$B$8)</x:f>
        <x:v>1</x:v>
      </x:c>
      <x:c r="AA116" s="50" t="b">
        <x:f>AND(ISNUMBER(S116),S116&gt;=DATE(YEAR('設定'!$B$10)-'設定'!$B$9,MONTH('設定'!$B$10),DAY('設定'!$B$10)))</x:f>
        <x:v>0</x:v>
      </x:c>
      <x:c r="AB116" s="55" t="b">
        <x:v>0</x:v>
      </x:c>
      <x:c r="AC116" s="55" t="b">
        <x:v>1</x:v>
      </x:c>
      <x:c r="AD116" s="50" t="n">
        <x:f>IF(X116,1,0)+IF(Z116,1,0)+IF(AA116,1,0)+IF(AB116,1,0)</x:f>
        <x:v>2</x:v>
      </x:c>
      <x:c r="AE116" s="50" t="n">
        <x:f>IF(Y116,1,0)+IF(Z116,1,0)+IF(AA116,1,0)+IF(AB116,1,0)</x:f>
        <x:v>2</x:v>
      </x:c>
      <x:c r="AF116" s="50" t="n">
        <x:f>IF(Y116,1,0)+IF(Z116,1,0)+IF(AA116,1,0)+IF(AC116,1,0)</x:f>
        <x:v>3</x:v>
      </x:c>
      <x:c r="AG116" s="53" t="n">
        <x:v>44348</x:v>
      </x:c>
      <x:c r="AH116" s="50" t="str">
        <x:v>S100X6TA</x:v>
      </x:c>
      <x:c r="AI116" s="50" t="str">
        <x:v>NetSalesSummaryOfBusinessResults</x:v>
      </x:c>
      <x:c r="AJ116" s="50" t="str">
        <x:v>OperatingIncome</x:v>
      </x:c>
      <x:c r="AK116" s="53" t="n">
        <x:v>45900</x:v>
      </x:c>
      <x:c r="AL116" s="50" t="str">
        <x:v>365/365/365/366/365</x:v>
      </x:c>
      <x:c r="AM116" s="51" t="n">
        <x:v>9881929</x:v>
      </x:c>
      <x:c r="AN116" s="51" t="n">
        <x:v>5930</x:v>
      </x:c>
      <x:c r="AO116" s="51" t="n">
        <x:f>IFERROR(AM116*AN116,"")</x:f>
        <x:v>58599838970</x:v>
      </x:c>
      <x:c r="AP116" s="56" t="n">
        <x:f>IFERROR(AO116/(K116*1000000),"")</x:f>
        <x:v>0.6072459246018176</x:v>
      </x:c>
      <x:c r="AQ116" s="57" t="n">
        <x:v>2521007666.6666665</x:v>
      </x:c>
      <x:c r="AR116" s="52" t="n">
        <x:v>0.6393740975786782</x:v>
      </x:c>
      <x:c r="AS116" s="52" t="n">
        <x:v>-0.6864774744416113</x:v>
      </x:c>
      <x:c r="AT116" s="55" t="b">
        <x:v>0</x:v>
      </x:c>
      <x:c r="AU116" s="50" t="str">
        <x:v>repeated_negative_operating_cf</x:v>
      </x:c>
      <x:c r="AV116" s="58" t="n">
        <x:v>-0.1790595866525955</x:v>
      </x:c>
      <x:c r="AW116" s="50" t="n">
        <x:v>2949</x:v>
      </x:c>
      <x:c r="AX116" s="50" t="str">
        <x:v>Transformation Moat</x:v>
      </x:c>
      <x:c r="AY116" s="50" t="str">
        <x:v>既存適格性フィルター不通過: repeated_negative_operating_cf / 年率ボラティリティ60%以上 / ローカル5年最大下落率-60%以下</x:v>
      </x:c>
      <x:c r="AZ116" s="59" t="str">
        <x:v>2025-11-26 15:30</x:v>
      </x:c>
      <x:c r="BA116" s="53" t="n">
        <x:v>43405</x:v>
      </x:c>
      <x:c r="BB116" s="50"/>
      <x:c r="BC116" s="50"/>
      <x:c r="BD116" s="50" t="str">
        <x:v>TOPIX Small 1</x:v>
      </x:c>
    </x:row>
    <x:row r="117">
      <x:c r="A117" s="50" t="n">
        <x:v>116</x:v>
      </x:c>
      <x:c r="B117" s="50" t="str">
        <x:v>3399</x:v>
      </x:c>
      <x:c r="C117" s="50" t="str">
        <x:v>3399.T</x:v>
      </x:c>
      <x:c r="D117" s="50" t="str">
        <x:v>Maruchiyo Yamaokaya Corporation</x:v>
      </x:c>
      <x:c r="E117" s="50" t="str">
        <x:v>Standard Market(Domestic)</x:v>
      </x:c>
      <x:c r="F117" s="50" t="str">
        <x:v>Retail Trade</x:v>
      </x:c>
      <x:c r="G117" s="51" t="n">
        <x:v>15122.33</x:v>
      </x:c>
      <x:c r="H117" s="51" t="n">
        <x:v>18676.671</x:v>
      </x:c>
      <x:c r="I117" s="51" t="n">
        <x:v>26494.136</x:v>
      </x:c>
      <x:c r="J117" s="51" t="n">
        <x:v>34585.11</x:v>
      </x:c>
      <x:c r="K117" s="51" t="n">
        <x:v>43000.813</x:v>
      </x:c>
      <x:c r="L117" s="52" t="n">
        <x:f>IFERROR(H117/G117-1,"")</x:f>
        <x:v>0.23503924329121229</x:v>
      </x:c>
      <x:c r="M117" s="52" t="n">
        <x:f>IFERROR(I117/H117-1,"")</x:f>
        <x:v>0.4185684375978995</x:v>
      </x:c>
      <x:c r="N117" s="52" t="n">
        <x:f>IFERROR(J117/I117-1,"")</x:f>
        <x:v>0.30538735061977507</x:v>
      </x:c>
      <x:c r="O117" s="52" t="n">
        <x:f>IFERROR(K117/J117-1,"")</x:f>
        <x:v>0.24333312804267515</x:v>
      </x:c>
      <x:c r="P117" s="52" t="n">
        <x:f>IFERROR((K117/G117)^(1/4)-1,"")</x:f>
        <x:v>0.2985673791603398</x:v>
      </x:c>
      <x:c r="Q117" s="51" t="n">
        <x:v>4678.935</x:v>
      </x:c>
      <x:c r="R117" s="52" t="n">
        <x:f>IFERROR(Q117/K117,"")</x:f>
        <x:v>0.10881038458505425</x:v>
      </x:c>
      <x:c r="S117" s="53" t="n">
        <x:v>38749</x:v>
      </x:c>
      <x:c r="T117" s="50" t="str">
        <x:v>EDINET_company_history</x:v>
      </x:c>
      <x:c r="U117" s="50" t="str">
        <x:v>山岡 正</x:v>
      </x:c>
      <x:c r="V117" s="54" t="n">
        <x:v>0.1777</x:v>
      </x:c>
      <x:c r="W117" s="50" t="str">
        <x:v>一由 聡</x:v>
      </x:c>
      <x:c r="X117" s="50" t="b">
        <x:f>AND(COUNT(L117:O117)=4,L117&gt;='設定'!$B$6,M117&gt;='設定'!$B$6,N117&gt;='設定'!$B$6,O117&gt;='設定'!$B$6)</x:f>
        <x:v>1</x:v>
      </x:c>
      <x:c r="Y117" s="50" t="b">
        <x:f>AND(COUNT(G117:K117)=5,P117&gt;='設定'!$B$7)</x:f>
        <x:v>1</x:v>
      </x:c>
      <x:c r="Z117" s="50" t="b">
        <x:f>AND(ISNUMBER(R117),R117&gt;='設定'!$B$8)</x:f>
        <x:v>1</x:v>
      </x:c>
      <x:c r="AA117" s="50" t="b">
        <x:f>AND(ISNUMBER(S117),S117&gt;=DATE(YEAR('設定'!$B$10)-'設定'!$B$9,MONTH('設定'!$B$10),DAY('設定'!$B$10)))</x:f>
        <x:v>0</x:v>
      </x:c>
      <x:c r="AB117" s="55" t="b">
        <x:v>0</x:v>
      </x:c>
      <x:c r="AC117" s="55" t="b">
        <x:v>1</x:v>
      </x:c>
      <x:c r="AD117" s="50" t="n">
        <x:f>IF(X117,1,0)+IF(Z117,1,0)+IF(AA117,1,0)+IF(AB117,1,0)</x:f>
        <x:v>2</x:v>
      </x:c>
      <x:c r="AE117" s="50" t="n">
        <x:f>IF(Y117,1,0)+IF(Z117,1,0)+IF(AA117,1,0)+IF(AB117,1,0)</x:f>
        <x:v>2</x:v>
      </x:c>
      <x:c r="AF117" s="50" t="n">
        <x:f>IF(Y117,1,0)+IF(Z117,1,0)+IF(AA117,1,0)+IF(AC117,1,0)</x:f>
        <x:v>3</x:v>
      </x:c>
      <x:c r="AG117" s="53" t="n">
        <x:v>44348</x:v>
      </x:c>
      <x:c r="AH117" s="50" t="str">
        <x:v>S100Y1KO</x:v>
      </x:c>
      <x:c r="AI117" s="50" t="str">
        <x:v>NetSalesSummaryOfBusinessResults</x:v>
      </x:c>
      <x:c r="AJ117" s="50" t="str">
        <x:v>OperatingIncome</x:v>
      </x:c>
      <x:c r="AK117" s="53" t="n">
        <x:v>46053</x:v>
      </x:c>
      <x:c r="AL117" s="50" t="str">
        <x:v>365/365/365/366/365</x:v>
      </x:c>
      <x:c r="AM117" s="51" t="n">
        <x:v>19919300</x:v>
      </x:c>
      <x:c r="AN117" s="51" t="n">
        <x:v>3110</x:v>
      </x:c>
      <x:c r="AO117" s="51" t="n">
        <x:f>IFERROR(AM117*AN117,"")</x:f>
        <x:v>61949023000</x:v>
      </x:c>
      <x:c r="AP117" s="56" t="n">
        <x:f>IFERROR(AO117/(K117*1000000),"")</x:f>
        <x:v>1.4406477151955244</x:v>
      </x:c>
      <x:c r="AQ117" s="57" t="n">
        <x:v>534956868.3333333</x:v>
      </x:c>
      <x:c r="AR117" s="52" t="n">
        <x:v>0.4394449316817485</x:v>
      </x:c>
      <x:c r="AS117" s="52" t="n">
        <x:v>-0.3988024563424432</x:v>
      </x:c>
      <x:c r="AT117" s="55" t="b">
        <x:v>1</x:v>
      </x:c>
      <x:c r="AU117" s="50"/>
      <x:c r="AV117" s="58" t="n">
        <x:v>-0.0187679774059172</x:v>
      </x:c>
      <x:c r="AW117" s="50" t="n">
        <x:v>2031</x:v>
      </x:c>
      <x:c r="AX117" s="50" t="str">
        <x:v>Core Moat</x:v>
      </x:c>
      <x:c r="AY117" s="50" t="str">
        <x:v>目立つ機械的警告なし（定性確認は別途必要）</x:v>
      </x:c>
      <x:c r="AZ117" s="59" t="str">
        <x:v>2026-04-30 10:30</x:v>
      </x:c>
      <x:c r="BA117" s="53" t="n">
        <x:v>38749</x:v>
      </x:c>
      <x:c r="BB117" s="50"/>
      <x:c r="BC117" s="50"/>
      <x:c r="BD117" s="50"/>
    </x:row>
    <x:row r="118">
      <x:c r="A118" s="50" t="n">
        <x:v>117</x:v>
      </x:c>
      <x:c r="B118" s="50" t="str">
        <x:v>5244</x:v>
      </x:c>
      <x:c r="C118" s="50" t="str">
        <x:v>5244.T</x:v>
      </x:c>
      <x:c r="D118" s="50" t="str">
        <x:v>jig.jp co.,ltd.</x:v>
      </x:c>
      <x:c r="E118" s="50" t="str">
        <x:v>Growth Market(Domestic)</x:v>
      </x:c>
      <x:c r="F118" s="50" t="str">
        <x:v>Information &amp; Communication</x:v>
      </x:c>
      <x:c r="G118" s="51" t="n">
        <x:v>6700.86</x:v>
      </x:c>
      <x:c r="H118" s="51" t="n">
        <x:v>8984.223</x:v>
      </x:c>
      <x:c r="I118" s="51" t="n">
        <x:v>10503.735</x:v>
      </x:c>
      <x:c r="J118" s="51" t="n">
        <x:v>12247.048</x:v>
      </x:c>
      <x:c r="K118" s="51" t="n">
        <x:v>13796.28</x:v>
      </x:c>
      <x:c r="L118" s="52" t="n">
        <x:f>IFERROR(H118/G118-1,"")</x:f>
        <x:v>0.3407567088403578</x:v>
      </x:c>
      <x:c r="M118" s="52" t="n">
        <x:f>IFERROR(I118/H118-1,"")</x:f>
        <x:v>0.16913115357889064</x:v>
      </x:c>
      <x:c r="N118" s="52" t="n">
        <x:f>IFERROR(J118/I118-1,"")</x:f>
        <x:v>0.1659707713494296</x:v>
      </x:c>
      <x:c r="O118" s="52" t="n">
        <x:f>IFERROR(K118/J118-1,"")</x:f>
        <x:v>0.12649840190060502</x:v>
      </x:c>
      <x:c r="P118" s="52" t="n">
        <x:f>IFERROR((K118/G118)^(1/4)-1,"")</x:f>
        <x:v>0.1978649676923594</x:v>
      </x:c>
      <x:c r="Q118" s="51" t="n">
        <x:v>2012.299</x:v>
      </x:c>
      <x:c r="R118" s="52" t="n">
        <x:f>IFERROR(Q118/K118,"")</x:f>
        <x:v>0.14585808638270606</x:v>
      </x:c>
      <x:c r="S118" s="53" t="n">
        <x:v>44917</x:v>
      </x:c>
      <x:c r="T118" s="50" t="str">
        <x:v>local_price_first_trade</x:v>
      </x:c>
      <x:c r="U118" s="50" t="str">
        <x:v>福野 泰介</x:v>
      </x:c>
      <x:c r="V118" s="54" t="n">
        <x:v>0.2502</x:v>
      </x:c>
      <x:c r="W118" s="50" t="str">
        <x:v>川股 将</x:v>
      </x:c>
      <x:c r="X118" s="50" t="b">
        <x:f>AND(COUNT(L118:O118)=4,L118&gt;='設定'!$B$6,M118&gt;='設定'!$B$6,N118&gt;='設定'!$B$6,O118&gt;='設定'!$B$6)</x:f>
        <x:v>0</x:v>
      </x:c>
      <x:c r="Y118" s="50" t="b">
        <x:f>AND(COUNT(G118:K118)=5,P118&gt;='設定'!$B$7)</x:f>
        <x:v>0</x:v>
      </x:c>
      <x:c r="Z118" s="50" t="b">
        <x:f>AND(ISNUMBER(R118),R118&gt;='設定'!$B$8)</x:f>
        <x:v>1</x:v>
      </x:c>
      <x:c r="AA118" s="50" t="b">
        <x:f>AND(ISNUMBER(S118),S118&gt;=DATE(YEAR('設定'!$B$10)-'設定'!$B$9,MONTH('設定'!$B$10),DAY('設定'!$B$10)))</x:f>
        <x:v>1</x:v>
      </x:c>
      <x:c r="AB118" s="55" t="b">
        <x:v>0</x:v>
      </x:c>
      <x:c r="AC118" s="55" t="b">
        <x:v>1</x:v>
      </x:c>
      <x:c r="AD118" s="50" t="n">
        <x:f>IF(X118,1,0)+IF(Z118,1,0)+IF(AA118,1,0)+IF(AB118,1,0)</x:f>
        <x:v>2</x:v>
      </x:c>
      <x:c r="AE118" s="50" t="n">
        <x:f>IF(Y118,1,0)+IF(Z118,1,0)+IF(AA118,1,0)+IF(AB118,1,0)</x:f>
        <x:v>2</x:v>
      </x:c>
      <x:c r="AF118" s="50" t="n">
        <x:f>IF(Y118,1,0)+IF(Z118,1,0)+IF(AA118,1,0)+IF(AC118,1,0)</x:f>
        <x:v>3</x:v>
      </x:c>
      <x:c r="AG118" s="53" t="n">
        <x:v>44917</x:v>
      </x:c>
      <x:c r="AH118" s="50" t="str">
        <x:v>S100W2W8</x:v>
      </x:c>
      <x:c r="AI118" s="50" t="str">
        <x:v>NetSalesSummaryOfBusinessResults</x:v>
      </x:c>
      <x:c r="AJ118" s="50" t="str">
        <x:v>OperatingIncome</x:v>
      </x:c>
      <x:c r="AK118" s="53" t="n">
        <x:v>45747</x:v>
      </x:c>
      <x:c r="AL118" s="50" t="str">
        <x:v>365/365/365/366/365</x:v>
      </x:c>
      <x:c r="AM118" s="51" t="n">
        <x:v>41668400</x:v>
      </x:c>
      <x:c r="AN118" s="51" t="n">
        <x:v>175</x:v>
      </x:c>
      <x:c r="AO118" s="51" t="n">
        <x:f>IFERROR(AM118*AN118,"")</x:f>
        <x:v>7291970000</x:v>
      </x:c>
      <x:c r="AP118" s="56" t="n">
        <x:f>IFERROR(AO118/(K118*1000000),"")</x:f>
        <x:v>0.5285461008329781</x:v>
      </x:c>
      <x:c r="AQ118" s="57" t="n">
        <x:v>94936770</x:v>
      </x:c>
      <x:c r="AR118" s="52" t="n">
        <x:v>0.5656459660848709</x:v>
      </x:c>
      <x:c r="AS118" s="52" t="n">
        <x:v>-0.6604067716610738</x:v>
      </x:c>
      <x:c r="AT118" s="55" t="b">
        <x:v>1</x:v>
      </x:c>
      <x:c r="AU118" s="50"/>
      <x:c r="AV118" s="58" t="n">
        <x:v>-0.0453844942406087</x:v>
      </x:c>
      <x:c r="AW118" s="50" t="n">
        <x:v>2229</x:v>
      </x:c>
      <x:c r="AX118" s="50" t="str">
        <x:v>Future Moat</x:v>
      </x:c>
      <x:c r="AY118" s="50" t="str">
        <x:v>ローカル5年最大下落率-60%以下</x:v>
      </x:c>
      <x:c r="AZ118" s="59" t="str">
        <x:v>2025-06-23 16:23</x:v>
      </x:c>
      <x:c r="BA118" s="53" t="n">
        <x:v>44896</x:v>
      </x:c>
      <x:c r="BB118" s="50"/>
      <x:c r="BC118" s="50"/>
      <x:c r="BD118" s="50"/>
    </x:row>
    <x:row r="119">
      <x:c r="A119" s="50" t="n">
        <x:v>118</x:v>
      </x:c>
      <x:c r="B119" s="50" t="str">
        <x:v>5250</x:v>
      </x:c>
      <x:c r="C119" s="50" t="str">
        <x:v>5250.T</x:v>
      </x:c>
      <x:c r="D119" s="50" t="str">
        <x:v>GMO PRIME STRATEGY CO.,LTD.</x:v>
      </x:c>
      <x:c r="E119" s="50" t="str">
        <x:v>Standard Market(Domestic)</x:v>
      </x:c>
      <x:c r="F119" s="50" t="str">
        <x:v>Information &amp; Communication</x:v>
      </x:c>
      <x:c r="G119" s="51" t="n">
        <x:v>559.845</x:v>
      </x:c>
      <x:c r="H119" s="51" t="n">
        <x:v>770.988</x:v>
      </x:c>
      <x:c r="I119" s="51" t="n">
        <x:v>877.193</x:v>
      </x:c>
      <x:c r="J119" s="51" t="n">
        <x:v>857.213</x:v>
      </x:c>
      <x:c r="K119" s="51" t="n">
        <x:v>887.044</x:v>
      </x:c>
      <x:c r="L119" s="52" t="n">
        <x:f>IFERROR(H119/G119-1,"")</x:f>
        <x:v>0.37714545990408066</x:v>
      </x:c>
      <x:c r="M119" s="52" t="n">
        <x:f>IFERROR(I119/H119-1,"")</x:f>
        <x:v>0.137751819742979</x:v>
      </x:c>
      <x:c r="N119" s="52" t="n">
        <x:f>IFERROR(J119/I119-1,"")</x:f>
        <x:v>-0.022777199544456006</x:v>
      </x:c>
      <x:c r="O119" s="52" t="n">
        <x:f>IFERROR(K119/J119-1,"")</x:f>
        <x:v>0.03479998553451713</x:v>
      </x:c>
      <x:c r="P119" s="52" t="n">
        <x:f>IFERROR((K119/G119)^(1/4)-1,"")</x:f>
        <x:v>0.12193924489226693</x:v>
      </x:c>
      <x:c r="Q119" s="51" t="n">
        <x:v>143.612</x:v>
      </x:c>
      <x:c r="R119" s="52" t="n">
        <x:f>IFERROR(Q119/K119,"")</x:f>
        <x:v>0.16189952245886338</x:v>
      </x:c>
      <x:c r="S119" s="53" t="n">
        <x:v>44981</x:v>
      </x:c>
      <x:c r="T119" s="50" t="str">
        <x:v>local_price_first_trade</x:v>
      </x:c>
      <x:c r="U119" s="50" t="str">
        <x:v>中村 けん牛 （国内連絡先）</x:v>
      </x:c>
      <x:c r="V119" s="54" t="n">
        <x:v>0.4122</x:v>
      </x:c>
      <x:c r="W119" s="50" t="str">
        <x:v>吉政 忠志</x:v>
      </x:c>
      <x:c r="X119" s="50" t="b">
        <x:f>AND(COUNT(L119:O119)=4,L119&gt;='設定'!$B$6,M119&gt;='設定'!$B$6,N119&gt;='設定'!$B$6,O119&gt;='設定'!$B$6)</x:f>
        <x:v>0</x:v>
      </x:c>
      <x:c r="Y119" s="50" t="b">
        <x:f>AND(COUNT(G119:K119)=5,P119&gt;='設定'!$B$7)</x:f>
        <x:v>0</x:v>
      </x:c>
      <x:c r="Z119" s="50" t="b">
        <x:f>AND(ISNUMBER(R119),R119&gt;='設定'!$B$8)</x:f>
        <x:v>1</x:v>
      </x:c>
      <x:c r="AA119" s="50" t="b">
        <x:f>AND(ISNUMBER(S119),S119&gt;=DATE(YEAR('設定'!$B$10)-'設定'!$B$9,MONTH('設定'!$B$10),DAY('設定'!$B$10)))</x:f>
        <x:v>1</x:v>
      </x:c>
      <x:c r="AB119" s="55" t="b">
        <x:v>0</x:v>
      </x:c>
      <x:c r="AC119" s="55" t="b">
        <x:v>1</x:v>
      </x:c>
      <x:c r="AD119" s="50" t="n">
        <x:f>IF(X119,1,0)+IF(Z119,1,0)+IF(AA119,1,0)+IF(AB119,1,0)</x:f>
        <x:v>2</x:v>
      </x:c>
      <x:c r="AE119" s="50" t="n">
        <x:f>IF(Y119,1,0)+IF(Z119,1,0)+IF(AA119,1,0)+IF(AB119,1,0)</x:f>
        <x:v>2</x:v>
      </x:c>
      <x:c r="AF119" s="50" t="n">
        <x:f>IF(Y119,1,0)+IF(Z119,1,0)+IF(AA119,1,0)+IF(AC119,1,0)</x:f>
        <x:v>3</x:v>
      </x:c>
      <x:c r="AG119" s="53" t="n">
        <x:v>44981</x:v>
      </x:c>
      <x:c r="AH119" s="50" t="str">
        <x:v>S100XN9A</x:v>
      </x:c>
      <x:c r="AI119" s="50" t="str">
        <x:v>NetSalesSummaryOfBusinessResults</x:v>
      </x:c>
      <x:c r="AJ119" s="50" t="str">
        <x:v>OperatingIncome</x:v>
      </x:c>
      <x:c r="AK119" s="53" t="n">
        <x:v>45991</x:v>
      </x:c>
      <x:c r="AL119" s="50" t="str">
        <x:v>365/365/365/366/365</x:v>
      </x:c>
      <x:c r="AM119" s="51" t="n">
        <x:v>3552000</x:v>
      </x:c>
      <x:c r="AN119" s="51" t="n">
        <x:v>1200</x:v>
      </x:c>
      <x:c r="AO119" s="51" t="n">
        <x:f>IFERROR(AM119*AN119,"")</x:f>
        <x:v>4262400000</x:v>
      </x:c>
      <x:c r="AP119" s="56" t="n">
        <x:f>IFERROR(AO119/(K119*1000000),"")</x:f>
        <x:v>4.805173136845523</x:v>
      </x:c>
      <x:c r="AQ119" s="57" t="n">
        <x:v>3891068.3333333335</x:v>
      </x:c>
      <x:c r="AR119" s="52" t="n">
        <x:v>0.6880748828922395</x:v>
      </x:c>
      <x:c r="AS119" s="52" t="n">
        <x:v>-0.822746590103647</x:v>
      </x:c>
      <x:c r="AT119" s="55" t="b">
        <x:v>0</x:v>
      </x:c>
      <x:c r="AU119" s="50" t="str">
        <x:v>low_liquidity</x:v>
      </x:c>
      <x:c r="AV119" s="58" t="n">
        <x:v>-0.2507383115283497</x:v>
      </x:c>
      <x:c r="AW119" s="50" t="n">
        <x:v>3193</x:v>
      </x:c>
      <x:c r="AX119" s="50" t="str">
        <x:v>Future Moat</x:v>
      </x:c>
      <x:c r="AY119" s="50" t="str">
        <x:v>既存適格性フィルター不通過: low_liquidity / 60日平均売買代金2,000万円未満 / 年率ボラティリティ60%以上 / ローカル5年最大下落率-60%以下</x:v>
      </x:c>
      <x:c r="AZ119" s="59" t="str">
        <x:v>2026-02-25 16:39</x:v>
      </x:c>
      <x:c r="BA119" s="53" t="n">
        <x:v>44958</x:v>
      </x:c>
      <x:c r="BB119" s="50"/>
      <x:c r="BC119" s="50"/>
      <x:c r="BD119" s="50"/>
    </x:row>
    <x:row r="120">
      <x:c r="A120" s="50" t="n">
        <x:v>119</x:v>
      </x:c>
      <x:c r="B120" s="50" t="str">
        <x:v>9023</x:v>
      </x:c>
      <x:c r="C120" s="50" t="str">
        <x:v>9023.T</x:v>
      </x:c>
      <x:c r="D120" s="50" t="str">
        <x:v>Tokyo Metro Co.,Ltd.</x:v>
      </x:c>
      <x:c r="E120" s="50" t="str">
        <x:v>Prime Market (Domestic)</x:v>
      </x:c>
      <x:c r="F120" s="50" t="str">
        <x:v>Land Transportation</x:v>
      </x:c>
      <x:c r="G120" s="51" t="n">
        <x:v>295729</x:v>
      </x:c>
      <x:c r="H120" s="51" t="n">
        <x:v>306904</x:v>
      </x:c>
      <x:c r="I120" s="51" t="n">
        <x:v>345370</x:v>
      </x:c>
      <x:c r="J120" s="51" t="n">
        <x:v>389267</x:v>
      </x:c>
      <x:c r="K120" s="51" t="n">
        <x:v>407832</x:v>
      </x:c>
      <x:c r="L120" s="52" t="n">
        <x:f>IFERROR(H120/G120-1,"")</x:f>
        <x:v>0.037787974801253954</x:v>
      </x:c>
      <x:c r="M120" s="52" t="n">
        <x:f>IFERROR(I120/H120-1,"")</x:f>
        <x:v>0.12533560983239056</x:v>
      </x:c>
      <x:c r="N120" s="52" t="n">
        <x:f>IFERROR(J120/I120-1,"")</x:f>
        <x:v>0.1271013695457046</x:v>
      </x:c>
      <x:c r="O120" s="52" t="n">
        <x:f>IFERROR(K120/J120-1,"")</x:f>
        <x:v>0.04769220098287286</x:v>
      </x:c>
      <x:c r="P120" s="52" t="n">
        <x:f>IFERROR((K120/G120)^(1/4)-1,"")</x:f>
        <x:v>0.08366948958543174</x:v>
      </x:c>
      <x:c r="Q120" s="51" t="n">
        <x:v>86942</x:v>
      </x:c>
      <x:c r="R120" s="52" t="n">
        <x:f>IFERROR(Q120/K120,"")</x:f>
        <x:v>0.21318091763275074</x:v>
      </x:c>
      <x:c r="S120" s="53" t="n">
        <x:v>45588</x:v>
      </x:c>
      <x:c r="T120" s="50" t="str">
        <x:v>local_price_first_trade</x:v>
      </x:c>
      <x:c r="U120" s="50" t="str">
        <x:v>財務大臣</x:v>
      </x:c>
      <x:c r="V120" s="54" t="n">
        <x:v>0.2671</x:v>
      </x:c>
      <x:c r="W120" s="50" t="str">
        <x:v>川 澄 俊 文 / 山 村 明 義 / 小 坂 彰 洋 / 小 川 孝 行</x:v>
      </x:c>
      <x:c r="X120" s="50" t="b">
        <x:f>AND(COUNT(L120:O120)=4,L120&gt;='設定'!$B$6,M120&gt;='設定'!$B$6,N120&gt;='設定'!$B$6,O120&gt;='設定'!$B$6)</x:f>
        <x:v>0</x:v>
      </x:c>
      <x:c r="Y120" s="50" t="b">
        <x:f>AND(COUNT(G120:K120)=5,P120&gt;='設定'!$B$7)</x:f>
        <x:v>0</x:v>
      </x:c>
      <x:c r="Z120" s="50" t="b">
        <x:f>AND(ISNUMBER(R120),R120&gt;='設定'!$B$8)</x:f>
        <x:v>1</x:v>
      </x:c>
      <x:c r="AA120" s="50" t="b">
        <x:f>AND(ISNUMBER(S120),S120&gt;=DATE(YEAR('設定'!$B$10)-'設定'!$B$9,MONTH('設定'!$B$10),DAY('設定'!$B$10)))</x:f>
        <x:v>1</x:v>
      </x:c>
      <x:c r="AB120" s="55" t="b">
        <x:v>0</x:v>
      </x:c>
      <x:c r="AC120" s="55" t="b">
        <x:v>1</x:v>
      </x:c>
      <x:c r="AD120" s="50" t="n">
        <x:f>IF(X120,1,0)+IF(Z120,1,0)+IF(AA120,1,0)+IF(AB120,1,0)</x:f>
        <x:v>2</x:v>
      </x:c>
      <x:c r="AE120" s="50" t="n">
        <x:f>IF(Y120,1,0)+IF(Z120,1,0)+IF(AA120,1,0)+IF(AB120,1,0)</x:f>
        <x:v>2</x:v>
      </x:c>
      <x:c r="AF120" s="50" t="n">
        <x:f>IF(Y120,1,0)+IF(Z120,1,0)+IF(AA120,1,0)+IF(AC120,1,0)</x:f>
        <x:v>3</x:v>
      </x:c>
      <x:c r="AG120" s="53" t="n">
        <x:v>45588</x:v>
      </x:c>
      <x:c r="AH120" s="50" t="str">
        <x:v>S100W3LV</x:v>
      </x:c>
      <x:c r="AI120" s="50" t="str">
        <x:v>OperatingRevenue1SummaryOfBusinessResults</x:v>
      </x:c>
      <x:c r="AJ120" s="50" t="str">
        <x:v>OperatingIncome</x:v>
      </x:c>
      <x:c r="AK120" s="53" t="n">
        <x:v>45747</x:v>
      </x:c>
      <x:c r="AL120" s="50" t="str">
        <x:v>365/365/365/366/365</x:v>
      </x:c>
      <x:c r="AM120" s="51" t="n">
        <x:v>581000000</x:v>
      </x:c>
      <x:c r="AN120" s="51" t="n">
        <x:v>1421</x:v>
      </x:c>
      <x:c r="AO120" s="51" t="n">
        <x:f>IFERROR(AM120*AN120,"")</x:f>
        <x:v>825601000000</x:v>
      </x:c>
      <x:c r="AP120" s="56" t="n">
        <x:f>IFERROR(AO120/(K120*1000000),"")</x:f>
        <x:v>2.024365424978913</x:v>
      </x:c>
      <x:c r="AQ120" s="57" t="n">
        <x:v>3606347158.3333335</x:v>
      </x:c>
      <x:c r="AR120" s="52" t="n">
        <x:v>0.2204368461963547</x:v>
      </x:c>
      <x:c r="AS120" s="52" t="n">
        <x:v>-0.3121435101715122</x:v>
      </x:c>
      <x:c r="AT120" s="55" t="b">
        <x:v>0</x:v>
      </x:c>
      <x:c r="AU120" s="50" t="str">
        <x:v>other_data_quality_issue</x:v>
      </x:c>
      <x:c r="AV120" s="58" t="n">
        <x:v>0.0226037303419774</x:v>
      </x:c>
      <x:c r="AW120" s="50" t="n">
        <x:v>1700</x:v>
      </x:c>
      <x:c r="AX120" s="50" t="str">
        <x:v>Core Moat</x:v>
      </x:c>
      <x:c r="AY120" s="50" t="str">
        <x:v>既存適格性フィルター不通過: other_data_quality_issue</x:v>
      </x:c>
      <x:c r="AZ120" s="59" t="str">
        <x:v>2025-06-24 11:26</x:v>
      </x:c>
      <x:c r="BA120" s="53" t="n">
        <x:v>45383</x:v>
      </x:c>
      <x:c r="BB120" s="50"/>
      <x:c r="BC120" s="50"/>
      <x:c r="BD120" s="50" t="str">
        <x:v>TOPIX Mid400</x:v>
      </x:c>
    </x:row>
    <x:row r="121">
      <x:c r="A121" s="50" t="n">
        <x:v>120</x:v>
      </x:c>
      <x:c r="B121" s="50" t="str">
        <x:v>5570</x:v>
      </x:c>
      <x:c r="C121" s="50" t="str">
        <x:v>5570.T</x:v>
      </x:c>
      <x:c r="D121" s="50" t="str">
        <x:v>JENOBA CO.,LTD.</x:v>
      </x:c>
      <x:c r="E121" s="50" t="str">
        <x:v>Growth Market(Domestic)</x:v>
      </x:c>
      <x:c r="F121" s="50" t="str">
        <x:v>Information &amp; Communication</x:v>
      </x:c>
      <x:c r="G121" s="51" t="n">
        <x:v>1051.899</x:v>
      </x:c>
      <x:c r="H121" s="51" t="n">
        <x:v>1162.16</x:v>
      </x:c>
      <x:c r="I121" s="51" t="n">
        <x:v>1206.181</x:v>
      </x:c>
      <x:c r="J121" s="51" t="n">
        <x:v>1265.333</x:v>
      </x:c>
      <x:c r="K121" s="51" t="n">
        <x:v>1366.994</x:v>
      </x:c>
      <x:c r="L121" s="52" t="n">
        <x:f>IFERROR(H121/G121-1,"")</x:f>
        <x:v>0.10482090010542855</x:v>
      </x:c>
      <x:c r="M121" s="52" t="n">
        <x:f>IFERROR(I121/H121-1,"")</x:f>
        <x:v>0.03787860535554488</x:v>
      </x:c>
      <x:c r="N121" s="52" t="n">
        <x:f>IFERROR(J121/I121-1,"")</x:f>
        <x:v>0.049040732692688715</x:v>
      </x:c>
      <x:c r="O121" s="52" t="n">
        <x:f>IFERROR(K121/J121-1,"")</x:f>
        <x:v>0.08034327722425627</x:v>
      </x:c>
      <x:c r="P121" s="52" t="n">
        <x:f>IFERROR((K121/G121)^(1/4)-1,"")</x:f>
        <x:v>0.06769729275623115</x:v>
      </x:c>
      <x:c r="Q121" s="51" t="n">
        <x:v>773.994</x:v>
      </x:c>
      <x:c r="R121" s="52" t="n">
        <x:f>IFERROR(Q121/K121,"")</x:f>
        <x:v>0.5662014610159226</x:v>
      </x:c>
      <x:c r="S121" s="53" t="n">
        <x:v>45035</x:v>
      </x:c>
      <x:c r="T121" s="50" t="str">
        <x:v>local_price_first_trade</x:v>
      </x:c>
      <x:c r="U121" s="50" t="str">
        <x:v>南 安子</x:v>
      </x:c>
      <x:c r="V121" s="54" t="n">
        <x:v>0.1975</x:v>
      </x:c>
      <x:c r="W121" s="50" t="str">
        <x:v>戸上 敏</x:v>
      </x:c>
      <x:c r="X121" s="50" t="b">
        <x:f>AND(COUNT(L121:O121)=4,L121&gt;='設定'!$B$6,M121&gt;='設定'!$B$6,N121&gt;='設定'!$B$6,O121&gt;='設定'!$B$6)</x:f>
        <x:v>0</x:v>
      </x:c>
      <x:c r="Y121" s="50" t="b">
        <x:f>AND(COUNT(G121:K121)=5,P121&gt;='設定'!$B$7)</x:f>
        <x:v>0</x:v>
      </x:c>
      <x:c r="Z121" s="50" t="b">
        <x:f>AND(ISNUMBER(R121),R121&gt;='設定'!$B$8)</x:f>
        <x:v>1</x:v>
      </x:c>
      <x:c r="AA121" s="50" t="b">
        <x:f>AND(ISNUMBER(S121),S121&gt;=DATE(YEAR('設定'!$B$10)-'設定'!$B$9,MONTH('設定'!$B$10),DAY('設定'!$B$10)))</x:f>
        <x:v>1</x:v>
      </x:c>
      <x:c r="AB121" s="55" t="b">
        <x:v>0</x:v>
      </x:c>
      <x:c r="AC121" s="55" t="b">
        <x:v>1</x:v>
      </x:c>
      <x:c r="AD121" s="50" t="n">
        <x:f>IF(X121,1,0)+IF(Z121,1,0)+IF(AA121,1,0)+IF(AB121,1,0)</x:f>
        <x:v>2</x:v>
      </x:c>
      <x:c r="AE121" s="50" t="n">
        <x:f>IF(Y121,1,0)+IF(Z121,1,0)+IF(AA121,1,0)+IF(AB121,1,0)</x:f>
        <x:v>2</x:v>
      </x:c>
      <x:c r="AF121" s="50" t="n">
        <x:f>IF(Y121,1,0)+IF(Z121,1,0)+IF(AA121,1,0)+IF(AC121,1,0)</x:f>
        <x:v>3</x:v>
      </x:c>
      <x:c r="AG121" s="53" t="n">
        <x:v>45035</x:v>
      </x:c>
      <x:c r="AH121" s="50" t="str">
        <x:v>S100XC8W</x:v>
      </x:c>
      <x:c r="AI121" s="50" t="str">
        <x:v>NetSalesSummaryOfBusinessResults</x:v>
      </x:c>
      <x:c r="AJ121" s="50" t="str">
        <x:v>OperatingIncome</x:v>
      </x:c>
      <x:c r="AK121" s="53" t="n">
        <x:v>45930</x:v>
      </x:c>
      <x:c r="AL121" s="50" t="str">
        <x:v>365/365/365/366/365</x:v>
      </x:c>
      <x:c r="AM121" s="51" t="n">
        <x:v>13232000</x:v>
      </x:c>
      <x:c r="AN121" s="51" t="n">
        <x:v>657</x:v>
      </x:c>
      <x:c r="AO121" s="51" t="n">
        <x:f>IFERROR(AM121*AN121,"")</x:f>
        <x:v>8693424000</x:v>
      </x:c>
      <x:c r="AP121" s="56" t="n">
        <x:f>IFERROR(AO121/(K121*1000000),"")</x:f>
        <x:v>6.359518768919249</x:v>
      </x:c>
      <x:c r="AQ121" s="57" t="n">
        <x:v>12055661.666666666</x:v>
      </x:c>
      <x:c r="AR121" s="52" t="n">
        <x:v>0.4591774844023115</x:v>
      </x:c>
      <x:c r="AS121" s="52" t="n">
        <x:v>-0.7532083116477224</x:v>
      </x:c>
      <x:c r="AT121" s="55" t="b">
        <x:v>0</x:v>
      </x:c>
      <x:c r="AU121" s="50" t="str">
        <x:v>low_liquidity</x:v>
      </x:c>
      <x:c r="AV121" s="58" t="n">
        <x:v>0.1883994984118842</x:v>
      </x:c>
      <x:c r="AW121" s="50" t="n">
        <x:v>760</x:v>
      </x:c>
      <x:c r="AX121" s="50" t="str">
        <x:v>Discovery</x:v>
      </x:c>
      <x:c r="AY121" s="50" t="str">
        <x:v>既存適格性フィルター不通過: low_liquidity / 60日平均売買代金2,000万円未満 / ローカル5年最大下落率-60%以下</x:v>
      </x:c>
      <x:c r="AZ121" s="59" t="str">
        <x:v>2025-12-22 15:48</x:v>
      </x:c>
      <x:c r="BA121" s="53" t="n">
        <x:v>45017</x:v>
      </x:c>
      <x:c r="BB121" s="50"/>
      <x:c r="BC121" s="50"/>
      <x:c r="BD121" s="50"/>
    </x:row>
    <x:row r="122">
      <x:c r="A122" s="50" t="n">
        <x:v>121</x:v>
      </x:c>
      <x:c r="B122" s="50" t="str">
        <x:v>9253</x:v>
      </x:c>
      <x:c r="C122" s="50" t="str">
        <x:v>9253.T</x:v>
      </x:c>
      <x:c r="D122" s="50" t="str">
        <x:v>Slogan Inc.</x:v>
      </x:c>
      <x:c r="E122" s="50" t="str">
        <x:v>Growth Market(Domestic)</x:v>
      </x:c>
      <x:c r="F122" s="50" t="str">
        <x:v>Services</x:v>
      </x:c>
      <x:c r="G122" s="51" t="n">
        <x:v>1418.373</x:v>
      </x:c>
      <x:c r="H122" s="51" t="n">
        <x:v>1471.59</x:v>
      </x:c>
      <x:c r="I122" s="51" t="n">
        <x:v>1418.396</x:v>
      </x:c>
      <x:c r="J122" s="51" t="n">
        <x:v>1350.205</x:v>
      </x:c>
      <x:c r="K122" s="51" t="n">
        <x:v>1589.911</x:v>
      </x:c>
      <x:c r="L122" s="52" t="n">
        <x:f>IFERROR(H122/G122-1,"")</x:f>
        <x:v>0.03751974974142902</x:v>
      </x:c>
      <x:c r="M122" s="52" t="n">
        <x:f>IFERROR(I122/H122-1,"")</x:f>
        <x:v>-0.03614729646165027</x:v>
      </x:c>
      <x:c r="N122" s="52" t="n">
        <x:f>IFERROR(J122/I122-1,"")</x:f>
        <x:v>-0.04807613670653332</x:v>
      </x:c>
      <x:c r="O122" s="52" t="n">
        <x:f>IFERROR(K122/J122-1,"")</x:f>
        <x:v>0.17753304127891711</x:v>
      </x:c>
      <x:c r="P122" s="52" t="n">
        <x:f>IFERROR((K122/G122)^(1/4)-1,"")</x:f>
        <x:v>0.028953123005187376</x:v>
      </x:c>
      <x:c r="Q122" s="51" t="n">
        <x:v>280.068</x:v>
      </x:c>
      <x:c r="R122" s="52" t="n">
        <x:f>IFERROR(Q122/K122,"")</x:f>
        <x:v>0.17615325637724374</x:v>
      </x:c>
      <x:c r="S122" s="53" t="n">
        <x:v>44525</x:v>
      </x:c>
      <x:c r="T122" s="50" t="str">
        <x:v>local_price_first_trade</x:v>
      </x:c>
      <x:c r="U122" s="50" t="str">
        <x:v>伊藤 豊</x:v>
      </x:c>
      <x:c r="V122" s="54" t="n">
        <x:v>0.2305</x:v>
      </x:c>
      <x:c r="W122" s="50" t="str">
        <x:v>仁平 理斗 / 北川 裕憲</x:v>
      </x:c>
      <x:c r="X122" s="50" t="b">
        <x:f>AND(COUNT(L122:O122)=4,L122&gt;='設定'!$B$6,M122&gt;='設定'!$B$6,N122&gt;='設定'!$B$6,O122&gt;='設定'!$B$6)</x:f>
        <x:v>0</x:v>
      </x:c>
      <x:c r="Y122" s="50" t="b">
        <x:f>AND(COUNT(G122:K122)=5,P122&gt;='設定'!$B$7)</x:f>
        <x:v>0</x:v>
      </x:c>
      <x:c r="Z122" s="50" t="b">
        <x:f>AND(ISNUMBER(R122),R122&gt;='設定'!$B$8)</x:f>
        <x:v>1</x:v>
      </x:c>
      <x:c r="AA122" s="50" t="b">
        <x:f>AND(ISNUMBER(S122),S122&gt;=DATE(YEAR('設定'!$B$10)-'設定'!$B$9,MONTH('設定'!$B$10),DAY('設定'!$B$10)))</x:f>
        <x:v>1</x:v>
      </x:c>
      <x:c r="AB122" s="55" t="b">
        <x:v>0</x:v>
      </x:c>
      <x:c r="AC122" s="55" t="b">
        <x:v>1</x:v>
      </x:c>
      <x:c r="AD122" s="50" t="n">
        <x:f>IF(X122,1,0)+IF(Z122,1,0)+IF(AA122,1,0)+IF(AB122,1,0)</x:f>
        <x:v>2</x:v>
      </x:c>
      <x:c r="AE122" s="50" t="n">
        <x:f>IF(Y122,1,0)+IF(Z122,1,0)+IF(AA122,1,0)+IF(AB122,1,0)</x:f>
        <x:v>2</x:v>
      </x:c>
      <x:c r="AF122" s="50" t="n">
        <x:f>IF(Y122,1,0)+IF(Z122,1,0)+IF(AA122,1,0)+IF(AC122,1,0)</x:f>
        <x:v>3</x:v>
      </x:c>
      <x:c r="AG122" s="53" t="n">
        <x:v>44525</x:v>
      </x:c>
      <x:c r="AH122" s="50" t="str">
        <x:v>S100Y4UP</x:v>
      </x:c>
      <x:c r="AI122" s="50" t="str">
        <x:v>NetSalesSummaryOfBusinessResults</x:v>
      </x:c>
      <x:c r="AJ122" s="50" t="str">
        <x:v>OperatingIncome</x:v>
      </x:c>
      <x:c r="AK122" s="53" t="n">
        <x:v>46081</x:v>
      </x:c>
      <x:c r="AL122" s="50" t="str">
        <x:v>365/365/366/365/365</x:v>
      </x:c>
      <x:c r="AM122" s="51" t="n">
        <x:v>2509475</x:v>
      </x:c>
      <x:c r="AN122" s="51" t="n">
        <x:v>745</x:v>
      </x:c>
      <x:c r="AO122" s="51" t="n">
        <x:f>IFERROR(AM122*AN122,"")</x:f>
        <x:v>1869558875</x:v>
      </x:c>
      <x:c r="AP122" s="56" t="n">
        <x:f>IFERROR(AO122/(K122*1000000),"")</x:f>
        <x:v>1.1758890120264593</x:v>
      </x:c>
      <x:c r="AQ122" s="57" t="n">
        <x:v>1681180</x:v>
      </x:c>
      <x:c r="AR122" s="52" t="n">
        <x:v>0.4385545927957375</x:v>
      </x:c>
      <x:c r="AS122" s="52" t="n">
        <x:v>-0.714575146716883</x:v>
      </x:c>
      <x:c r="AT122" s="55" t="b">
        <x:v>0</x:v>
      </x:c>
      <x:c r="AU122" s="50" t="str">
        <x:v>low_liquidity</x:v>
      </x:c>
      <x:c r="AV122" s="58" t="n">
        <x:v>0.0050034103639674</x:v>
      </x:c>
      <x:c r="AW122" s="50" t="n">
        <x:v>1827</x:v>
      </x:c>
      <x:c r="AX122" s="50" t="str">
        <x:v>Discovery</x:v>
      </x:c>
      <x:c r="AY122" s="50" t="str">
        <x:v>既存適格性フィルター不通過: low_liquidity / 60日平均売買代金2,000万円未満 / ローカル5年最大下落率-60%以下</x:v>
      </x:c>
      <x:c r="AZ122" s="59" t="str">
        <x:v>2026-05-19 09:42</x:v>
      </x:c>
      <x:c r="BA122" s="53" t="n">
        <x:v>44501</x:v>
      </x:c>
      <x:c r="BB122" s="50"/>
      <x:c r="BC122" s="50"/>
      <x:c r="BD122" s="50"/>
    </x:row>
    <x:row r="123">
      <x:c r="A123" s="50" t="n">
        <x:v>122</x:v>
      </x:c>
      <x:c r="B123" s="50" t="str">
        <x:v>9268</x:v>
      </x:c>
      <x:c r="C123" s="50" t="str">
        <x:v>9268.T</x:v>
      </x:c>
      <x:c r="D123" s="50" t="str">
        <x:v>OPTIMUS GROUP COMPANY LIMITED</x:v>
      </x:c>
      <x:c r="E123" s="50" t="str">
        <x:v>Standard Market(Domestic)</x:v>
      </x:c>
      <x:c r="F123" s="50" t="str">
        <x:v>Wholesale Trade</x:v>
      </x:c>
      <x:c r="G123" s="51" t="n">
        <x:v>24920</x:v>
      </x:c>
      <x:c r="H123" s="51" t="n">
        <x:v>45538</x:v>
      </x:c>
      <x:c r="I123" s="51" t="n">
        <x:v>54953</x:v>
      </x:c>
      <x:c r="J123" s="51" t="n">
        <x:v>123934</x:v>
      </x:c>
      <x:c r="K123" s="51" t="n">
        <x:v>268825</x:v>
      </x:c>
      <x:c r="L123" s="52" t="n">
        <x:f>IFERROR(H123/G123-1,"")</x:f>
        <x:v>0.8273675762439807</x:v>
      </x:c>
      <x:c r="M123" s="52" t="n">
        <x:f>IFERROR(I123/H123-1,"")</x:f>
        <x:v>0.20675040625411745</x:v>
      </x:c>
      <x:c r="N123" s="52" t="n">
        <x:f>IFERROR(J123/I123-1,"")</x:f>
        <x:v>1.2552726875693776</x:v>
      </x:c>
      <x:c r="O123" s="52" t="n">
        <x:f>IFERROR(K123/J123-1,"")</x:f>
        <x:v>1.16909806832669</x:v>
      </x:c>
      <x:c r="P123" s="52" t="n">
        <x:f>IFERROR((K123/G123)^(1/4)-1,"")</x:f>
        <x:v>0.8123013089498534</x:v>
      </x:c>
      <x:c r="Q123" s="51" t="n">
        <x:v>7048</x:v>
      </x:c>
      <x:c r="R123" s="52" t="n">
        <x:f>IFERROR(Q123/K123,"")</x:f>
        <x:v>0.02621779968380917</x:v>
      </x:c>
      <x:c r="S123" s="53" t="n">
        <x:v>41183</x:v>
      </x:c>
      <x:c r="T123" s="50" t="str">
        <x:v>EDINET_company_history</x:v>
      </x:c>
      <x:c r="U123" s="50" t="str">
        <x:v>山中 信哉</x:v>
      </x:c>
      <x:c r="V123" s="54" t="n">
        <x:v>0.1805</x:v>
      </x:c>
      <x:c r="W123" s="50" t="str">
        <x:v>山中 信哉</x:v>
      </x:c>
      <x:c r="X123" s="50" t="b">
        <x:f>AND(COUNT(L123:O123)=4,L123&gt;='設定'!$B$6,M123&gt;='設定'!$B$6,N123&gt;='設定'!$B$6,O123&gt;='設定'!$B$6)</x:f>
        <x:v>1</x:v>
      </x:c>
      <x:c r="Y123" s="50" t="b">
        <x:f>AND(COUNT(G123:K123)=5,P123&gt;='設定'!$B$7)</x:f>
        <x:v>1</x:v>
      </x:c>
      <x:c r="Z123" s="50" t="b">
        <x:f>AND(ISNUMBER(R123),R123&gt;='設定'!$B$8)</x:f>
        <x:v>0</x:v>
      </x:c>
      <x:c r="AA123" s="50" t="b">
        <x:f>AND(ISNUMBER(S123),S123&gt;=DATE(YEAR('設定'!$B$10)-'設定'!$B$9,MONTH('設定'!$B$10),DAY('設定'!$B$10)))</x:f>
        <x:v>0</x:v>
      </x:c>
      <x:c r="AB123" s="55" t="b">
        <x:v>1</x:v>
      </x:c>
      <x:c r="AC123" s="55" t="b">
        <x:v>1</x:v>
      </x:c>
      <x:c r="AD123" s="50" t="n">
        <x:f>IF(X123,1,0)+IF(Z123,1,0)+IF(AA123,1,0)+IF(AB123,1,0)</x:f>
        <x:v>2</x:v>
      </x:c>
      <x:c r="AE123" s="50" t="n">
        <x:f>IF(Y123,1,0)+IF(Z123,1,0)+IF(AA123,1,0)+IF(AB123,1,0)</x:f>
        <x:v>2</x:v>
      </x:c>
      <x:c r="AF123" s="50" t="n">
        <x:f>IF(Y123,1,0)+IF(Z123,1,0)+IF(AA123,1,0)+IF(AC123,1,0)</x:f>
        <x:v>2</x:v>
      </x:c>
      <x:c r="AG123" s="53" t="n">
        <x:v>44348</x:v>
      </x:c>
      <x:c r="AH123" s="50" t="str">
        <x:v>S100W4JU</x:v>
      </x:c>
      <x:c r="AI123" s="50" t="str">
        <x:v>NetSalesSummaryOfBusinessResults</x:v>
      </x:c>
      <x:c r="AJ123" s="50" t="str">
        <x:v>OperatingIncome</x:v>
      </x:c>
      <x:c r="AK123" s="53" t="n">
        <x:v>45747</x:v>
      </x:c>
      <x:c r="AL123" s="50" t="str">
        <x:v>365/365/365/366/365</x:v>
      </x:c>
      <x:c r="AM123" s="51" t="n">
        <x:v>68263720</x:v>
      </x:c>
      <x:c r="AN123" s="51" t="n">
        <x:v>393</x:v>
      </x:c>
      <x:c r="AO123" s="51" t="n">
        <x:f>IFERROR(AM123*AN123,"")</x:f>
        <x:v>26827641960</x:v>
      </x:c>
      <x:c r="AP123" s="56" t="n">
        <x:f>IFERROR(AO123/(K123*1000000),"")</x:f>
        <x:v>0.09979593400911374</x:v>
      </x:c>
      <x:c r="AQ123" s="57" t="n">
        <x:v>162581413.33333334</x:v>
      </x:c>
      <x:c r="AR123" s="52" t="n">
        <x:v>0.521734148515481</x:v>
      </x:c>
      <x:c r="AS123" s="52" t="n">
        <x:v>-0.7315536067749995</x:v>
      </x:c>
      <x:c r="AT123" s="55" t="b">
        <x:v>0</x:v>
      </x:c>
      <x:c r="AU123" s="50" t="str">
        <x:v>excessive_leverage</x:v>
      </x:c>
      <x:c r="AV123" s="58" t="n">
        <x:v>-0.2577466046937602</x:v>
      </x:c>
      <x:c r="AW123" s="50" t="n">
        <x:v>3210</x:v>
      </x:c>
      <x:c r="AX123" s="50" t="str">
        <x:v>Transformation Moat</x:v>
      </x:c>
      <x:c r="AY123" s="50" t="str">
        <x:v>既存適格性フィルター不通過: excessive_leverage / ローカル5年最大下落率-60%以下</x:v>
      </x:c>
      <x:c r="AZ123" s="59" t="str">
        <x:v>2025-06-25 14:13</x:v>
      </x:c>
      <x:c r="BA123" s="53" t="n">
        <x:v>41183</x:v>
      </x:c>
      <x:c r="BB123" s="50" t="str">
        <x:v>山中 信哉</x:v>
      </x:c>
      <x:c r="BC123" s="50"/>
      <x:c r="BD123" s="50"/>
    </x:row>
    <x:row r="124">
      <x:c r="A124" s="50" t="n">
        <x:v>123</x:v>
      </x:c>
      <x:c r="B124" s="50" t="str">
        <x:v>3010</x:v>
      </x:c>
      <x:c r="C124" s="50" t="str">
        <x:v>3010.T</x:v>
      </x:c>
      <x:c r="D124" s="50" t="str">
        <x:v>Polaris Holdings Co.,Ltd.</x:v>
      </x:c>
      <x:c r="E124" s="50" t="str">
        <x:v>Standard Market(Domestic)</x:v>
      </x:c>
      <x:c r="F124" s="50" t="str">
        <x:v>Services</x:v>
      </x:c>
      <x:c r="G124" s="51" t="n">
        <x:v>2971.588</x:v>
      </x:c>
      <x:c r="H124" s="51" t="n">
        <x:v>3712.127</x:v>
      </x:c>
      <x:c r="I124" s="51" t="n">
        <x:v>7017.664</x:v>
      </x:c>
      <x:c r="J124" s="51" t="n">
        <x:v>22545.288</x:v>
      </x:c>
      <x:c r="K124" s="51" t="n">
        <x:v>27881.446</x:v>
      </x:c>
      <x:c r="L124" s="52" t="n">
        <x:f>IFERROR(H124/G124-1,"")</x:f>
        <x:v>0.24920648488283015</x:v>
      </x:c>
      <x:c r="M124" s="52" t="n">
        <x:f>IFERROR(I124/H124-1,"")</x:f>
        <x:v>0.8904698034307554</x:v>
      </x:c>
      <x:c r="N124" s="52" t="n">
        <x:f>IFERROR(J124/I124-1,"")</x:f>
        <x:v>2.2126485394570046</x:v>
      </x:c>
      <x:c r="O124" s="52" t="n">
        <x:f>IFERROR(K124/J124-1,"")</x:f>
        <x:v>0.23668617584304097</x:v>
      </x:c>
      <x:c r="P124" s="52" t="n">
        <x:f>IFERROR((K124/G124)^(1/4)-1,"")</x:f>
        <x:v>0.7501757997784624</x:v>
      </x:c>
      <x:c r="Q124" s="51" t="n">
        <x:v>2804.095</x:v>
      </x:c>
      <x:c r="R124" s="52" t="n">
        <x:f>IFERROR(Q124/K124,"")</x:f>
        <x:v>0.10057207936776305</x:v>
      </x:c>
      <x:c r="S124" s="53" t="n">
        <x:v>22555</x:v>
      </x:c>
      <x:c r="T124" s="50" t="str">
        <x:v>EDINET_company_history</x:v>
      </x:c>
      <x:c r="U124" s="50" t="str">
        <x:v>SAJP VI 3.0 LP (常任代理人 株式会社みずほ銀行）</x:v>
      </x:c>
      <x:c r="V124" s="54" t="n">
        <x:v>0.4527</x:v>
      </x:c>
      <x:c r="W124" s="50" t="str">
        <x:v>田口 洋平</x:v>
      </x:c>
      <x:c r="X124" s="50" t="b">
        <x:f>AND(COUNT(L124:O124)=4,L124&gt;='設定'!$B$6,M124&gt;='設定'!$B$6,N124&gt;='設定'!$B$6,O124&gt;='設定'!$B$6)</x:f>
        <x:v>1</x:v>
      </x:c>
      <x:c r="Y124" s="50" t="b">
        <x:f>AND(COUNT(G124:K124)=5,P124&gt;='設定'!$B$7)</x:f>
        <x:v>1</x:v>
      </x:c>
      <x:c r="Z124" s="50" t="b">
        <x:f>AND(ISNUMBER(R124),R124&gt;='設定'!$B$8)</x:f>
        <x:v>1</x:v>
      </x:c>
      <x:c r="AA124" s="50" t="b">
        <x:f>AND(ISNUMBER(S124),S124&gt;=DATE(YEAR('設定'!$B$10)-'設定'!$B$9,MONTH('設定'!$B$10),DAY('設定'!$B$10)))</x:f>
        <x:v>0</x:v>
      </x:c>
      <x:c r="AB124" s="55" t="b">
        <x:v>0</x:v>
      </x:c>
      <x:c r="AC124" s="55" t="b">
        <x:v>0</x:v>
      </x:c>
      <x:c r="AD124" s="50" t="n">
        <x:f>IF(X124,1,0)+IF(Z124,1,0)+IF(AA124,1,0)+IF(AB124,1,0)</x:f>
        <x:v>2</x:v>
      </x:c>
      <x:c r="AE124" s="50" t="n">
        <x:f>IF(Y124,1,0)+IF(Z124,1,0)+IF(AA124,1,0)+IF(AB124,1,0)</x:f>
        <x:v>2</x:v>
      </x:c>
      <x:c r="AF124" s="50" t="n">
        <x:f>IF(Y124,1,0)+IF(Z124,1,0)+IF(AA124,1,0)+IF(AC124,1,0)</x:f>
        <x:v>2</x:v>
      </x:c>
      <x:c r="AG124" s="53" t="n">
        <x:v>44348</x:v>
      </x:c>
      <x:c r="AH124" s="50" t="str">
        <x:v>S100W4G1</x:v>
      </x:c>
      <x:c r="AI124" s="50" t="str">
        <x:v>NetSalesSummaryOfBusinessResults</x:v>
      </x:c>
      <x:c r="AJ124" s="50" t="str">
        <x:v>OperatingIncome</x:v>
      </x:c>
      <x:c r="AK124" s="53" t="n">
        <x:v>45747</x:v>
      </x:c>
      <x:c r="AL124" s="50" t="str">
        <x:v>365/365/365/366/365</x:v>
      </x:c>
      <x:c r="AM124" s="51" t="n">
        <x:v>233753080</x:v>
      </x:c>
      <x:c r="AN124" s="51" t="n">
        <x:v>164</x:v>
      </x:c>
      <x:c r="AO124" s="51" t="n">
        <x:f>IFERROR(AM124*AN124,"")</x:f>
        <x:v>38335505120</x:v>
      </x:c>
      <x:c r="AP124" s="56" t="n">
        <x:f>IFERROR(AO124/(K124*1000000),"")</x:f>
        <x:v>1.3749468058435708</x:v>
      </x:c>
      <x:c r="AQ124" s="57" t="n">
        <x:v>46942993.333333336</x:v>
      </x:c>
      <x:c r="AR124" s="52" t="n">
        <x:v>0.4783813375421561</x:v>
      </x:c>
      <x:c r="AS124" s="52" t="n">
        <x:v>-0.5166666688785464</x:v>
      </x:c>
      <x:c r="AT124" s="55" t="b">
        <x:v>1</x:v>
      </x:c>
      <x:c r="AU124" s="50"/>
      <x:c r="AV124" s="58" t="n">
        <x:v>0.1135128258575823</x:v>
      </x:c>
      <x:c r="AW124" s="50" t="n">
        <x:v>1154</x:v>
      </x:c>
      <x:c r="AX124" s="50" t="str">
        <x:v>Discovery</x:v>
      </x:c>
      <x:c r="AY124" s="50" t="str">
        <x:v>目立つ機械的警告なし（定性確認は別途必要）</x:v>
      </x:c>
      <x:c r="AZ124" s="59" t="str">
        <x:v>2025-06-26 13:54</x:v>
      </x:c>
      <x:c r="BA124" s="53" t="n">
        <x:v>22555</x:v>
      </x:c>
      <x:c r="BB124" s="50"/>
      <x:c r="BC124" s="50"/>
      <x:c r="BD124" s="50"/>
    </x:row>
    <x:row r="125">
      <x:c r="A125" s="50" t="n">
        <x:v>124</x:v>
      </x:c>
      <x:c r="B125" s="50" t="str">
        <x:v>7148</x:v>
      </x:c>
      <x:c r="C125" s="50" t="str">
        <x:v>7148.T</x:v>
      </x:c>
      <x:c r="D125" s="50" t="str">
        <x:v>Financial Partners Group Co.,Ltd.</x:v>
      </x:c>
      <x:c r="E125" s="50" t="str">
        <x:v>Prime Market (Domestic)</x:v>
      </x:c>
      <x:c r="F125" s="50" t="str">
        <x:v>Securities and Commodities Futures</x:v>
      </x:c>
      <x:c r="G125" s="51" t="n">
        <x:v>14924</x:v>
      </x:c>
      <x:c r="H125" s="51" t="n">
        <x:v>59193</x:v>
      </x:c>
      <x:c r="I125" s="51" t="n">
        <x:v>71149</x:v>
      </x:c>
      <x:c r="J125" s="51" t="n">
        <x:v>107781</x:v>
      </x:c>
      <x:c r="K125" s="51" t="n">
        <x:v>129764</x:v>
      </x:c>
      <x:c r="L125" s="52" t="n">
        <x:f>IFERROR(H125/G125-1,"")</x:f>
        <x:v>2.9662958992227284</x:v>
      </x:c>
      <x:c r="M125" s="52" t="n">
        <x:f>IFERROR(I125/H125-1,"")</x:f>
        <x:v>0.20198334262497264</x:v>
      </x:c>
      <x:c r="N125" s="52" t="n">
        <x:f>IFERROR(J125/I125-1,"")</x:f>
        <x:v>0.5148631744648555</x:v>
      </x:c>
      <x:c r="O125" s="52" t="n">
        <x:f>IFERROR(K125/J125-1,"")</x:f>
        <x:v>0.2039598816117869</x:v>
      </x:c>
      <x:c r="P125" s="52" t="n">
        <x:f>IFERROR((K125/G125)^(1/4)-1,"")</x:f>
        <x:v>0.7171856319045147</x:v>
      </x:c>
      <x:c r="Q125" s="51" t="n">
        <x:v>25417</x:v>
      </x:c>
      <x:c r="R125" s="52" t="n">
        <x:f>IFERROR(Q125/K125,"")</x:f>
        <x:v>0.19587096575321353</x:v>
      </x:c>
      <x:c r="S125" s="53" t="n">
        <x:v>40422</x:v>
      </x:c>
      <x:c r="T125" s="50" t="str">
        <x:v>EDINET_company_history</x:v>
      </x:c>
      <x:c r="U125" s="50" t="str">
        <x:v>ＨＴホールディングス株式会社</x:v>
      </x:c>
      <x:c r="V125" s="54" t="n">
        <x:v>0.2902</x:v>
      </x:c>
      <x:c r="W125" s="50" t="str">
        <x:v>谷村 尚永</x:v>
      </x:c>
      <x:c r="X125" s="50" t="b">
        <x:f>AND(COUNT(L125:O125)=4,L125&gt;='設定'!$B$6,M125&gt;='設定'!$B$6,N125&gt;='設定'!$B$6,O125&gt;='設定'!$B$6)</x:f>
        <x:v>1</x:v>
      </x:c>
      <x:c r="Y125" s="50" t="b">
        <x:f>AND(COUNT(G125:K125)=5,P125&gt;='設定'!$B$7)</x:f>
        <x:v>1</x:v>
      </x:c>
      <x:c r="Z125" s="50" t="b">
        <x:f>AND(ISNUMBER(R125),R125&gt;='設定'!$B$8)</x:f>
        <x:v>1</x:v>
      </x:c>
      <x:c r="AA125" s="50" t="b">
        <x:f>AND(ISNUMBER(S125),S125&gt;=DATE(YEAR('設定'!$B$10)-'設定'!$B$9,MONTH('設定'!$B$10),DAY('設定'!$B$10)))</x:f>
        <x:v>0</x:v>
      </x:c>
      <x:c r="AB125" s="55" t="b">
        <x:v>0</x:v>
      </x:c>
      <x:c r="AC125" s="55" t="b">
        <x:v>0</x:v>
      </x:c>
      <x:c r="AD125" s="50" t="n">
        <x:f>IF(X125,1,0)+IF(Z125,1,0)+IF(AA125,1,0)+IF(AB125,1,0)</x:f>
        <x:v>2</x:v>
      </x:c>
      <x:c r="AE125" s="50" t="n">
        <x:f>IF(Y125,1,0)+IF(Z125,1,0)+IF(AA125,1,0)+IF(AB125,1,0)</x:f>
        <x:v>2</x:v>
      </x:c>
      <x:c r="AF125" s="50" t="n">
        <x:f>IF(Y125,1,0)+IF(Z125,1,0)+IF(AA125,1,0)+IF(AC125,1,0)</x:f>
        <x:v>2</x:v>
      </x:c>
      <x:c r="AG125" s="53" t="n">
        <x:v>44348</x:v>
      </x:c>
      <x:c r="AH125" s="50" t="str">
        <x:v>S100XBXT</x:v>
      </x:c>
      <x:c r="AI125" s="50" t="str">
        <x:v>NetSalesSummaryOfBusinessResults</x:v>
      </x:c>
      <x:c r="AJ125" s="50" t="str">
        <x:v>OperatingIncome</x:v>
      </x:c>
      <x:c r="AK125" s="53" t="n">
        <x:v>45930</x:v>
      </x:c>
      <x:c r="AL125" s="50" t="str">
        <x:v>365/365/365/366/365</x:v>
      </x:c>
      <x:c r="AM125" s="51" t="n">
        <x:v>83733400</x:v>
      </x:c>
      <x:c r="AN125" s="51" t="n">
        <x:v>1531</x:v>
      </x:c>
      <x:c r="AO125" s="51" t="n">
        <x:f>IFERROR(AM125*AN125,"")</x:f>
        <x:v>128195835400</x:v>
      </x:c>
      <x:c r="AP125" s="56" t="n">
        <x:f>IFERROR(AO125/(K125*1000000),"")</x:f>
        <x:v>0.9879152569279616</x:v>
      </x:c>
      <x:c r="AQ125" s="57" t="n">
        <x:v>1387410393.3333333</x:v>
      </x:c>
      <x:c r="AR125" s="52" t="n">
        <x:v>0.3978087026679108</x:v>
      </x:c>
      <x:c r="AS125" s="52" t="n">
        <x:v>-0.4674363549164027</x:v>
      </x:c>
      <x:c r="AT125" s="55" t="b">
        <x:v>1</x:v>
      </x:c>
      <x:c r="AU125" s="50"/>
      <x:c r="AV125" s="58" t="n">
        <x:v>0.0486592827273947</x:v>
      </x:c>
      <x:c r="AW125" s="50" t="n">
        <x:v>1523</x:v>
      </x:c>
      <x:c r="AX125" s="50" t="str">
        <x:v>Transformation Moat</x:v>
      </x:c>
      <x:c r="AY125" s="50" t="str">
        <x:v>目立つ機械的警告なし（定性確認は別途必要）</x:v>
      </x:c>
      <x:c r="AZ125" s="59" t="str">
        <x:v>2025-12-19 17:01</x:v>
      </x:c>
      <x:c r="BA125" s="53" t="n">
        <x:v>40422</x:v>
      </x:c>
      <x:c r="BB125" s="50"/>
      <x:c r="BC125" s="50"/>
      <x:c r="BD125" s="50" t="str">
        <x:v>TOPIX Small 1</x:v>
      </x:c>
    </x:row>
    <x:row r="126">
      <x:c r="A126" s="50" t="n">
        <x:v>125</x:v>
      </x:c>
      <x:c r="B126" s="50" t="str">
        <x:v>1435</x:v>
      </x:c>
      <x:c r="C126" s="50" t="str">
        <x:v>1435.T</x:v>
      </x:c>
      <x:c r="D126" s="50" t="str">
        <x:v>robot home Inc.</x:v>
      </x:c>
      <x:c r="E126" s="50" t="str">
        <x:v>Standard Market(Domestic)</x:v>
      </x:c>
      <x:c r="F126" s="50" t="str">
        <x:v>Real Estate</x:v>
      </x:c>
      <x:c r="G126" s="51" t="n">
        <x:v>4090.555</x:v>
      </x:c>
      <x:c r="H126" s="51" t="n">
        <x:v>5421.17</x:v>
      </x:c>
      <x:c r="I126" s="51" t="n">
        <x:v>8625.026</x:v>
      </x:c>
      <x:c r="J126" s="51" t="n">
        <x:v>13157.735</x:v>
      </x:c>
      <x:c r="K126" s="51" t="n">
        <x:v>24068.206</x:v>
      </x:c>
      <x:c r="L126" s="52" t="n">
        <x:f>IFERROR(H126/G126-1,"")</x:f>
        <x:v>0.32528960006649466</x:v>
      </x:c>
      <x:c r="M126" s="52" t="n">
        <x:f>IFERROR(I126/H126-1,"")</x:f>
        <x:v>0.5909897678914329</x:v>
      </x:c>
      <x:c r="N126" s="52" t="n">
        <x:f>IFERROR(J126/I126-1,"")</x:f>
        <x:v>0.5255298940548123</x:v>
      </x:c>
      <x:c r="O126" s="52" t="n">
        <x:f>IFERROR(K126/J126-1,"")</x:f>
        <x:v>0.8292058625591712</x:v>
      </x:c>
      <x:c r="P126" s="52" t="n">
        <x:f>IFERROR((K126/G126)^(1/4)-1,"")</x:f>
        <x:v>0.557454510768014</x:v>
      </x:c>
      <x:c r="Q126" s="51" t="n">
        <x:v>1766.011</x:v>
      </x:c>
      <x:c r="R126" s="52" t="n">
        <x:f>IFERROR(Q126/K126,"")</x:f>
        <x:v>0.07337526527735387</x:v>
      </x:c>
      <x:c r="S126" s="53" t="n">
        <x:v>42339</x:v>
      </x:c>
      <x:c r="T126" s="50" t="str">
        <x:v>EDINET_company_history</x:v>
      </x:c>
      <x:c r="U126" s="50" t="str">
        <x:v>古木 大咲</x:v>
      </x:c>
      <x:c r="V126" s="54" t="n">
        <x:v>0.4444</x:v>
      </x:c>
      <x:c r="W126" s="50" t="str">
        <x:v>古木 大咲</x:v>
      </x:c>
      <x:c r="X126" s="50" t="b">
        <x:f>AND(COUNT(L126:O126)=4,L126&gt;='設定'!$B$6,M126&gt;='設定'!$B$6,N126&gt;='設定'!$B$6,O126&gt;='設定'!$B$6)</x:f>
        <x:v>1</x:v>
      </x:c>
      <x:c r="Y126" s="50" t="b">
        <x:f>AND(COUNT(G126:K126)=5,P126&gt;='設定'!$B$7)</x:f>
        <x:v>1</x:v>
      </x:c>
      <x:c r="Z126" s="50" t="b">
        <x:f>AND(ISNUMBER(R126),R126&gt;='設定'!$B$8)</x:f>
        <x:v>0</x:v>
      </x:c>
      <x:c r="AA126" s="50" t="b">
        <x:f>AND(ISNUMBER(S126),S126&gt;=DATE(YEAR('設定'!$B$10)-'設定'!$B$9,MONTH('設定'!$B$10),DAY('設定'!$B$10)))</x:f>
        <x:v>0</x:v>
      </x:c>
      <x:c r="AB126" s="55" t="b">
        <x:v>1</x:v>
      </x:c>
      <x:c r="AC126" s="55" t="b">
        <x:v>1</x:v>
      </x:c>
      <x:c r="AD126" s="50" t="n">
        <x:f>IF(X126,1,0)+IF(Z126,1,0)+IF(AA126,1,0)+IF(AB126,1,0)</x:f>
        <x:v>2</x:v>
      </x:c>
      <x:c r="AE126" s="50" t="n">
        <x:f>IF(Y126,1,0)+IF(Z126,1,0)+IF(AA126,1,0)+IF(AB126,1,0)</x:f>
        <x:v>2</x:v>
      </x:c>
      <x:c r="AF126" s="50" t="n">
        <x:f>IF(Y126,1,0)+IF(Z126,1,0)+IF(AA126,1,0)+IF(AC126,1,0)</x:f>
        <x:v>2</x:v>
      </x:c>
      <x:c r="AG126" s="53" t="n">
        <x:v>44348</x:v>
      </x:c>
      <x:c r="AH126" s="50" t="str">
        <x:v>S100XSYD</x:v>
      </x:c>
      <x:c r="AI126" s="50" t="str">
        <x:v>NetSalesSummaryOfBusinessResults</x:v>
      </x:c>
      <x:c r="AJ126" s="50" t="str">
        <x:v>OperatingIncome</x:v>
      </x:c>
      <x:c r="AK126" s="53" t="n">
        <x:v>46022</x:v>
      </x:c>
      <x:c r="AL126" s="50" t="str">
        <x:v>365/365/365/366/365</x:v>
      </x:c>
      <x:c r="AM126" s="51" t="n">
        <x:v>89884100</x:v>
      </x:c>
      <x:c r="AN126" s="51" t="n">
        <x:v>161</x:v>
      </x:c>
      <x:c r="AO126" s="51" t="n">
        <x:f>IFERROR(AM126*AN126,"")</x:f>
        <x:v>14471340100</x:v>
      </x:c>
      <x:c r="AP126" s="56" t="n">
        <x:f>IFERROR(AO126/(K126*1000000),"")</x:f>
        <x:v>0.6012637626585048</x:v>
      </x:c>
      <x:c r="AQ126" s="57" t="n">
        <x:v>133587750</x:v>
      </x:c>
      <x:c r="AR126" s="52" t="n">
        <x:v>0.4135633669004995</x:v>
      </x:c>
      <x:c r="AS126" s="52" t="n">
        <x:v>-0.5685724979828009</x:v>
      </x:c>
      <x:c r="AT126" s="55" t="b">
        <x:v>1</x:v>
      </x:c>
      <x:c r="AU126" s="50"/>
      <x:c r="AV126" s="58" t="n">
        <x:v>0.0901880645140339</x:v>
      </x:c>
      <x:c r="AW126" s="50" t="n">
        <x:v>1292</x:v>
      </x:c>
      <x:c r="AX126" s="50" t="str">
        <x:v>Transformation Moat</x:v>
      </x:c>
      <x:c r="AY126" s="50" t="str">
        <x:v>目立つ機械的警告なし（定性確認は別途必要）</x:v>
      </x:c>
      <x:c r="AZ126" s="59" t="str">
        <x:v>2026-03-24 15:30</x:v>
      </x:c>
      <x:c r="BA126" s="53" t="n">
        <x:v>42339</x:v>
      </x:c>
      <x:c r="BB126" s="50" t="str">
        <x:v>古木 大咲</x:v>
      </x:c>
      <x:c r="BC126" s="50"/>
      <x:c r="BD126" s="50" t="str">
        <x:v>TOPIX Small 2</x:v>
      </x:c>
    </x:row>
    <x:row r="127">
      <x:c r="A127" s="50" t="n">
        <x:v>126</x:v>
      </x:c>
      <x:c r="B127" s="50" t="str">
        <x:v>2998</x:v>
      </x:c>
      <x:c r="C127" s="50" t="str">
        <x:v>2998.T</x:v>
      </x:c>
      <x:c r="D127" s="50" t="str">
        <x:v>CREAL Inc.</x:v>
      </x:c>
      <x:c r="E127" s="50" t="str">
        <x:v>Growth Market(Domestic)</x:v>
      </x:c>
      <x:c r="F127" s="50" t="str">
        <x:v>Real Estate</x:v>
      </x:c>
      <x:c r="G127" s="51" t="n">
        <x:v>7141.139</x:v>
      </x:c>
      <x:c r="H127" s="51" t="n">
        <x:v>10581.003</x:v>
      </x:c>
      <x:c r="I127" s="51" t="n">
        <x:v>16436.599</x:v>
      </x:c>
      <x:c r="J127" s="51" t="n">
        <x:v>21044.942</x:v>
      </x:c>
      <x:c r="K127" s="51" t="n">
        <x:v>41823.444</x:v>
      </x:c>
      <x:c r="L127" s="52" t="n">
        <x:f>IFERROR(H127/G127-1,"")</x:f>
        <x:v>0.4816968273548521</x:v>
      </x:c>
      <x:c r="M127" s="52" t="n">
        <x:f>IFERROR(I127/H127-1,"")</x:f>
        <x:v>0.5534065154314762</x:v>
      </x:c>
      <x:c r="N127" s="52" t="n">
        <x:f>IFERROR(J127/I127-1,"")</x:f>
        <x:v>0.2803708358401882</x:v>
      </x:c>
      <x:c r="O127" s="52" t="n">
        <x:f>IFERROR(K127/J127-1,"")</x:f>
        <x:v>0.9873394756801899</x:v>
      </x:c>
      <x:c r="P127" s="52" t="n">
        <x:f>IFERROR((K127/G127)^(1/4)-1,"")</x:f>
        <x:v>0.5556542380729994</x:v>
      </x:c>
      <x:c r="Q127" s="51" t="n">
        <x:v>1968.257</x:v>
      </x:c>
      <x:c r="R127" s="52" t="n">
        <x:f>IFERROR(Q127/K127,"")</x:f>
        <x:v>0.047061093294947204</x:v>
      </x:c>
      <x:c r="S127" s="53" t="n">
        <x:v>44679</x:v>
      </x:c>
      <x:c r="T127" s="50" t="str">
        <x:v>local_price_first_trade</x:v>
      </x:c>
      <x:c r="U127" s="50" t="str">
        <x:v>徳山 明成(常任代理人 みずほ証券株式会社)</x:v>
      </x:c>
      <x:c r="V127" s="54" t="n">
        <x:v>0.2476</x:v>
      </x:c>
      <x:c r="W127" s="50" t="str">
        <x:v>横田 大造 / 金子 好宏</x:v>
      </x:c>
      <x:c r="X127" s="50" t="b">
        <x:f>AND(COUNT(L127:O127)=4,L127&gt;='設定'!$B$6,M127&gt;='設定'!$B$6,N127&gt;='設定'!$B$6,O127&gt;='設定'!$B$6)</x:f>
        <x:v>1</x:v>
      </x:c>
      <x:c r="Y127" s="50" t="b">
        <x:f>AND(COUNT(G127:K127)=5,P127&gt;='設定'!$B$7)</x:f>
        <x:v>1</x:v>
      </x:c>
      <x:c r="Z127" s="50" t="b">
        <x:f>AND(ISNUMBER(R127),R127&gt;='設定'!$B$8)</x:f>
        <x:v>0</x:v>
      </x:c>
      <x:c r="AA127" s="50" t="b">
        <x:f>AND(ISNUMBER(S127),S127&gt;=DATE(YEAR('設定'!$B$10)-'設定'!$B$9,MONTH('設定'!$B$10),DAY('設定'!$B$10)))</x:f>
        <x:v>1</x:v>
      </x:c>
      <x:c r="AB127" s="55" t="b">
        <x:v>0</x:v>
      </x:c>
      <x:c r="AC127" s="55" t="b">
        <x:v>0</x:v>
      </x:c>
      <x:c r="AD127" s="50" t="n">
        <x:f>IF(X127,1,0)+IF(Z127,1,0)+IF(AA127,1,0)+IF(AB127,1,0)</x:f>
        <x:v>2</x:v>
      </x:c>
      <x:c r="AE127" s="50" t="n">
        <x:f>IF(Y127,1,0)+IF(Z127,1,0)+IF(AA127,1,0)+IF(AB127,1,0)</x:f>
        <x:v>2</x:v>
      </x:c>
      <x:c r="AF127" s="50" t="n">
        <x:f>IF(Y127,1,0)+IF(Z127,1,0)+IF(AA127,1,0)+IF(AC127,1,0)</x:f>
        <x:v>2</x:v>
      </x:c>
      <x:c r="AG127" s="53" t="n">
        <x:v>44679</x:v>
      </x:c>
      <x:c r="AH127" s="50" t="str">
        <x:v>S100W4AN</x:v>
      </x:c>
      <x:c r="AI127" s="50" t="str">
        <x:v>NetSalesSummaryOfBusinessResults</x:v>
      </x:c>
      <x:c r="AJ127" s="50" t="str">
        <x:v>OperatingIncome</x:v>
      </x:c>
      <x:c r="AK127" s="53" t="n">
        <x:v>45747</x:v>
      </x:c>
      <x:c r="AL127" s="50" t="str">
        <x:v>365/365/365/366/365</x:v>
      </x:c>
      <x:c r="AM127" s="51" t="n">
        <x:v>6022800</x:v>
      </x:c>
      <x:c r="AN127" s="51" t="n">
        <x:v>439</x:v>
      </x:c>
      <x:c r="AO127" s="51" t="n">
        <x:f>IFERROR(AM127*AN127,"")</x:f>
        <x:v>2644009200</x:v>
      </x:c>
      <x:c r="AP127" s="56" t="n">
        <x:f>IFERROR(AO127/(K127*1000000),"")</x:f>
        <x:v>0.06321835188895492</x:v>
      </x:c>
      <x:c r="AQ127" s="57" t="n">
        <x:v>102828890</x:v>
      </x:c>
      <x:c r="AR127" s="52" t="n">
        <x:v>0.7376341836931701</x:v>
      </x:c>
      <x:c r="AS127" s="52" t="n">
        <x:v>-0.7435881494165315</x:v>
      </x:c>
      <x:c r="AT127" s="55" t="b">
        <x:v>0</x:v>
      </x:c>
      <x:c r="AU127" s="50" t="str">
        <x:v>low_equity_ratio;excessive_leverage</x:v>
      </x:c>
      <x:c r="AV127" s="58" t="n">
        <x:v>-0.3776392498060843</x:v>
      </x:c>
      <x:c r="AW127" s="50" t="n">
        <x:v>3396</x:v>
      </x:c>
      <x:c r="AX127" s="50" t="str">
        <x:v>Transformation Moat</x:v>
      </x:c>
      <x:c r="AY127" s="50" t="str">
        <x:v>既存適格性フィルター不通過: low_equity_ratio;excessive_leverage / 年率ボラティリティ60%以上 / ローカル5年最大下落率-60%以下</x:v>
      </x:c>
      <x:c r="AZ127" s="59" t="str">
        <x:v>2025-06-25 13:57</x:v>
      </x:c>
      <x:c r="BA127" s="53" t="n">
        <x:v>44652</x:v>
      </x:c>
      <x:c r="BB127" s="50"/>
      <x:c r="BC127" s="50"/>
      <x:c r="BD127" s="50"/>
    </x:row>
    <x:row r="128">
      <x:c r="A128" s="50" t="n">
        <x:v>127</x:v>
      </x:c>
      <x:c r="B128" s="50" t="str">
        <x:v>7095</x:v>
      </x:c>
      <x:c r="C128" s="50" t="str">
        <x:v>7095.T</x:v>
      </x:c>
      <x:c r="D128" s="50" t="str">
        <x:v>Macbee Planet,Inc.</x:v>
      </x:c>
      <x:c r="E128" s="50" t="str">
        <x:v>Prime Market (Domestic)</x:v>
      </x:c>
      <x:c r="F128" s="50" t="str">
        <x:v>Services</x:v>
      </x:c>
      <x:c r="G128" s="51" t="n">
        <x:v>9779</x:v>
      </x:c>
      <x:c r="H128" s="51" t="n">
        <x:v>14425</x:v>
      </x:c>
      <x:c r="I128" s="51" t="n">
        <x:v>19589</x:v>
      </x:c>
      <x:c r="J128" s="51" t="n">
        <x:v>39405</x:v>
      </x:c>
      <x:c r="K128" s="51" t="n">
        <x:v>51675</x:v>
      </x:c>
      <x:c r="L128" s="52" t="n">
        <x:f>IFERROR(H128/G128-1,"")</x:f>
        <x:v>0.47509970344616015</x:v>
      </x:c>
      <x:c r="M128" s="52" t="n">
        <x:f>IFERROR(I128/H128-1,"")</x:f>
        <x:v>0.35798960138648184</x:v>
      </x:c>
      <x:c r="N128" s="52" t="n">
        <x:f>IFERROR(J128/I128-1,"")</x:f>
        <x:v>1.011588136198887</x:v>
      </x:c>
      <x:c r="O128" s="52" t="n">
        <x:f>IFERROR(K128/J128-1,"")</x:f>
        <x:v>0.31138180433955087</x:v>
      </x:c>
      <x:c r="P128" s="52" t="n">
        <x:f>IFERROR((K128/G128)^(1/4)-1,"")</x:f>
        <x:v>0.5161651496631583</x:v>
      </x:c>
      <x:c r="Q128" s="51" t="n">
        <x:v>5171</x:v>
      </x:c>
      <x:c r="R128" s="52" t="n">
        <x:f>IFERROR(Q128/K128,"")</x:f>
        <x:v>0.10006773101112723</x:v>
      </x:c>
      <x:c r="S128" s="53" t="n">
        <x:v>43891</x:v>
      </x:c>
      <x:c r="T128" s="50" t="str">
        <x:v>EDINET_company_history</x:v>
      </x:c>
      <x:c r="U128" s="50" t="str">
        <x:v>ＭＧ合同会社</x:v>
      </x:c>
      <x:c r="V128" s="54" t="n">
        <x:v>0.3795</x:v>
      </x:c>
      <x:c r="W128" s="50" t="str">
        <x:v>千葉 知裕</x:v>
      </x:c>
      <x:c r="X128" s="50" t="b">
        <x:f>AND(COUNT(L128:O128)=4,L128&gt;='設定'!$B$6,M128&gt;='設定'!$B$6,N128&gt;='設定'!$B$6,O128&gt;='設定'!$B$6)</x:f>
        <x:v>1</x:v>
      </x:c>
      <x:c r="Y128" s="50" t="b">
        <x:f>AND(COUNT(G128:K128)=5,P128&gt;='設定'!$B$7)</x:f>
        <x:v>1</x:v>
      </x:c>
      <x:c r="Z128" s="50" t="b">
        <x:f>AND(ISNUMBER(R128),R128&gt;='設定'!$B$8)</x:f>
        <x:v>1</x:v>
      </x:c>
      <x:c r="AA128" s="50" t="b">
        <x:f>AND(ISNUMBER(S128),S128&gt;=DATE(YEAR('設定'!$B$10)-'設定'!$B$9,MONTH('設定'!$B$10),DAY('設定'!$B$10)))</x:f>
        <x:v>0</x:v>
      </x:c>
      <x:c r="AB128" s="55" t="b">
        <x:v>0</x:v>
      </x:c>
      <x:c r="AC128" s="55" t="b">
        <x:v>0</x:v>
      </x:c>
      <x:c r="AD128" s="50" t="n">
        <x:f>IF(X128,1,0)+IF(Z128,1,0)+IF(AA128,1,0)+IF(AB128,1,0)</x:f>
        <x:v>2</x:v>
      </x:c>
      <x:c r="AE128" s="50" t="n">
        <x:f>IF(Y128,1,0)+IF(Z128,1,0)+IF(AA128,1,0)+IF(AB128,1,0)</x:f>
        <x:v>2</x:v>
      </x:c>
      <x:c r="AF128" s="50" t="n">
        <x:f>IF(Y128,1,0)+IF(Z128,1,0)+IF(AA128,1,0)+IF(AC128,1,0)</x:f>
        <x:v>2</x:v>
      </x:c>
      <x:c r="AG128" s="53" t="n">
        <x:v>44348</x:v>
      </x:c>
      <x:c r="AH128" s="50" t="str">
        <x:v>S100WFS4</x:v>
      </x:c>
      <x:c r="AI128" s="50" t="str">
        <x:v>NetSalesSummaryOfBusinessResults</x:v>
      </x:c>
      <x:c r="AJ128" s="50" t="str">
        <x:v>OperatingProfitLossIFRS</x:v>
      </x:c>
      <x:c r="AK128" s="53" t="n">
        <x:v>45777</x:v>
      </x:c>
      <x:c r="AL128" s="50" t="str">
        <x:v>365/365/365/366/365</x:v>
      </x:c>
      <x:c r="AM128" s="51" t="n">
        <x:v>13875172</x:v>
      </x:c>
      <x:c r="AN128" s="51" t="n">
        <x:v>1155</x:v>
      </x:c>
      <x:c r="AO128" s="51" t="n">
        <x:f>IFERROR(AM128*AN128,"")</x:f>
        <x:v>16025823660</x:v>
      </x:c>
      <x:c r="AP128" s="56" t="n">
        <x:f>IFERROR(AO128/(K128*1000000),"")</x:f>
        <x:v>0.31012721161103046</x:v>
      </x:c>
      <x:c r="AQ128" s="57" t="n">
        <x:v>160841916.66666666</x:v>
      </x:c>
      <x:c r="AR128" s="52" t="n">
        <x:v>0.6477014651569437</x:v>
      </x:c>
      <x:c r="AS128" s="52" t="n">
        <x:v>-0.7846731526767866</x:v>
      </x:c>
      <x:c r="AT128" s="55" t="b">
        <x:v>1</x:v>
      </x:c>
      <x:c r="AU128" s="50"/>
      <x:c r="AV128" s="58" t="n">
        <x:v>-0.0613082046086101</x:v>
      </x:c>
      <x:c r="AW128" s="50" t="n">
        <x:v>2354</x:v>
      </x:c>
      <x:c r="AX128" s="50" t="str">
        <x:v>Core Moat</x:v>
      </x:c>
      <x:c r="AY128" s="50" t="str">
        <x:v>年率ボラティリティ60%以上 / ローカル5年最大下落率-60%以下</x:v>
      </x:c>
      <x:c r="AZ128" s="59" t="str">
        <x:v>2025-07-31 15:32</x:v>
      </x:c>
      <x:c r="BA128" s="53" t="n">
        <x:v>43891</x:v>
      </x:c>
      <x:c r="BB128" s="50"/>
      <x:c r="BC128" s="50"/>
      <x:c r="BD128" s="50" t="str">
        <x:v>TOPIX Small 2</x:v>
      </x:c>
    </x:row>
    <x:row r="129">
      <x:c r="A129" s="50" t="n">
        <x:v>128</x:v>
      </x:c>
      <x:c r="B129" s="50" t="str">
        <x:v>9229</x:v>
      </x:c>
      <x:c r="C129" s="50" t="str">
        <x:v>9229.T</x:v>
      </x:c>
      <x:c r="D129" s="50" t="str">
        <x:v>SUNWELS Co.,Ltd.</x:v>
      </x:c>
      <x:c r="E129" s="50" t="str">
        <x:v>Prime Market (Domestic)</x:v>
      </x:c>
      <x:c r="F129" s="50" t="str">
        <x:v>Services</x:v>
      </x:c>
      <x:c r="G129" s="51" t="n">
        <x:v>5365</x:v>
      </x:c>
      <x:c r="H129" s="51" t="n">
        <x:v>8174</x:v>
      </x:c>
      <x:c r="I129" s="51" t="n">
        <x:v>13236</x:v>
      </x:c>
      <x:c r="J129" s="51" t="n">
        <x:v>20107</x:v>
      </x:c>
      <x:c r="K129" s="51" t="n">
        <x:v>26496</x:v>
      </x:c>
      <x:c r="L129" s="52" t="n">
        <x:f>IFERROR(H129/G129-1,"")</x:f>
        <x:v>0.5235787511649581</x:v>
      </x:c>
      <x:c r="M129" s="52" t="n">
        <x:f>IFERROR(I129/H129-1,"")</x:f>
        <x:v>0.6192806459505751</x:v>
      </x:c>
      <x:c r="N129" s="52" t="n">
        <x:f>IFERROR(J129/I129-1,"")</x:f>
        <x:v>0.5191145361136296</x:v>
      </x:c>
      <x:c r="O129" s="52" t="n">
        <x:f>IFERROR(K129/J129-1,"")</x:f>
        <x:v>0.3177500373004427</x:v>
      </x:c>
      <x:c r="P129" s="52" t="n">
        <x:f>IFERROR((K129/G129)^(1/4)-1,"")</x:f>
        <x:v>0.49074254851811805</x:v>
      </x:c>
      <x:c r="Q129" s="51" t="n">
        <x:v>1114</x:v>
      </x:c>
      <x:c r="R129" s="52" t="n">
        <x:f>IFERROR(Q129/K129,"")</x:f>
        <x:v>0.042044082125603864</x:v>
      </x:c>
      <x:c r="S129" s="53" t="n">
        <x:v>44739</x:v>
      </x:c>
      <x:c r="T129" s="50" t="str">
        <x:v>local_price_first_trade</x:v>
      </x:c>
      <x:c r="U129" s="50" t="str">
        <x:v>株式会社杏</x:v>
      </x:c>
      <x:c r="V129" s="54" t="n">
        <x:v>0.4162</x:v>
      </x:c>
      <x:c r="W129" s="50" t="str">
        <x:v>苗代 亮達</x:v>
      </x:c>
      <x:c r="X129" s="50" t="b">
        <x:f>AND(COUNT(L129:O129)=4,L129&gt;='設定'!$B$6,M129&gt;='設定'!$B$6,N129&gt;='設定'!$B$6,O129&gt;='設定'!$B$6)</x:f>
        <x:v>1</x:v>
      </x:c>
      <x:c r="Y129" s="50" t="b">
        <x:f>AND(COUNT(G129:K129)=5,P129&gt;='設定'!$B$7)</x:f>
        <x:v>1</x:v>
      </x:c>
      <x:c r="Z129" s="50" t="b">
        <x:f>AND(ISNUMBER(R129),R129&gt;='設定'!$B$8)</x:f>
        <x:v>0</x:v>
      </x:c>
      <x:c r="AA129" s="50" t="b">
        <x:f>AND(ISNUMBER(S129),S129&gt;=DATE(YEAR('設定'!$B$10)-'設定'!$B$9,MONTH('設定'!$B$10),DAY('設定'!$B$10)))</x:f>
        <x:v>1</x:v>
      </x:c>
      <x:c r="AB129" s="55" t="b">
        <x:v>0</x:v>
      </x:c>
      <x:c r="AC129" s="55" t="b">
        <x:v>0</x:v>
      </x:c>
      <x:c r="AD129" s="50" t="n">
        <x:f>IF(X129,1,0)+IF(Z129,1,0)+IF(AA129,1,0)+IF(AB129,1,0)</x:f>
        <x:v>2</x:v>
      </x:c>
      <x:c r="AE129" s="50" t="n">
        <x:f>IF(Y129,1,0)+IF(Z129,1,0)+IF(AA129,1,0)+IF(AB129,1,0)</x:f>
        <x:v>2</x:v>
      </x:c>
      <x:c r="AF129" s="50" t="n">
        <x:f>IF(Y129,1,0)+IF(Z129,1,0)+IF(AA129,1,0)+IF(AC129,1,0)</x:f>
        <x:v>2</x:v>
      </x:c>
      <x:c r="AG129" s="53" t="n">
        <x:v>44739</x:v>
      </x:c>
      <x:c r="AH129" s="50" t="str">
        <x:v>S100W40E</x:v>
      </x:c>
      <x:c r="AI129" s="50" t="str">
        <x:v>NetSalesSummaryOfBusinessResults</x:v>
      </x:c>
      <x:c r="AJ129" s="50" t="str">
        <x:v>OperatingIncome</x:v>
      </x:c>
      <x:c r="AK129" s="53" t="n">
        <x:v>45747</x:v>
      </x:c>
      <x:c r="AL129" s="50" t="str">
        <x:v>365/365/365/366/365</x:v>
      </x:c>
      <x:c r="AM129" s="51" t="n">
        <x:v>32432600</x:v>
      </x:c>
      <x:c r="AN129" s="51" t="n">
        <x:v>166</x:v>
      </x:c>
      <x:c r="AO129" s="51" t="n">
        <x:f>IFERROR(AM129*AN129,"")</x:f>
        <x:v>5383811600</x:v>
      </x:c>
      <x:c r="AP129" s="56" t="n">
        <x:f>IFERROR(AO129/(K129*1000000),"")</x:f>
        <x:v>0.20319337258454107</x:v>
      </x:c>
      <x:c r="AQ129" s="57" t="n">
        <x:v>44717201.666666664</x:v>
      </x:c>
      <x:c r="AR129" s="52" t="n">
        <x:v>0.6960277912603933</x:v>
      </x:c>
      <x:c r="AS129" s="52" t="n">
        <x:v>-0.9558622093601826</x:v>
      </x:c>
      <x:c r="AT129" s="55" t="b">
        <x:v>1</x:v>
      </x:c>
      <x:c r="AU129" s="50"/>
      <x:c r="AV129" s="58" t="n">
        <x:v>-0.5126447763143367</x:v>
      </x:c>
      <x:c r="AW129" s="50" t="n">
        <x:v>3508</x:v>
      </x:c>
      <x:c r="AX129" s="50" t="str">
        <x:v>Transformation Moat</x:v>
      </x:c>
      <x:c r="AY129" s="50" t="str">
        <x:v>年率ボラティリティ60%以上 / ローカル5年最大下落率-60%以下</x:v>
      </x:c>
      <x:c r="AZ129" s="59" t="str">
        <x:v>2025-06-26 15:53</x:v>
      </x:c>
      <x:c r="BA129" s="53" t="n">
        <x:v>44713</x:v>
      </x:c>
      <x:c r="BB129" s="50"/>
      <x:c r="BC129" s="50"/>
      <x:c r="BD129" s="50" t="str">
        <x:v>TOPIX Small 2</x:v>
      </x:c>
    </x:row>
    <x:row r="130">
      <x:c r="A130" s="50" t="n">
        <x:v>129</x:v>
      </x:c>
      <x:c r="B130" s="50" t="str">
        <x:v>9166</x:v>
      </x:c>
      <x:c r="C130" s="50" t="str">
        <x:v>9166.T</x:v>
      </x:c>
      <x:c r="D130" s="50" t="str">
        <x:v>GENDA Inc.</x:v>
      </x:c>
      <x:c r="E130" s="50" t="str">
        <x:v>Growth Market(Domestic)</x:v>
      </x:c>
      <x:c r="F130" s="50" t="str">
        <x:v>Services</x:v>
      </x:c>
      <x:c r="G130" s="51" t="n">
        <x:v>38111</x:v>
      </x:c>
      <x:c r="H130" s="51" t="n">
        <x:v>46091</x:v>
      </x:c>
      <x:c r="I130" s="51" t="n">
        <x:v>55697</x:v>
      </x:c>
      <x:c r="J130" s="51" t="n">
        <x:v>111777</x:v>
      </x:c>
      <x:c r="K130" s="51" t="n">
        <x:v>170787</x:v>
      </x:c>
      <x:c r="L130" s="52" t="n">
        <x:f>IFERROR(H130/G130-1,"")</x:f>
        <x:v>0.20938836556374807</x:v>
      </x:c>
      <x:c r="M130" s="52" t="n">
        <x:f>IFERROR(I130/H130-1,"")</x:f>
        <x:v>0.20841379011086758</x:v>
      </x:c>
      <x:c r="N130" s="52" t="n">
        <x:f>IFERROR(J130/I130-1,"")</x:f>
        <x:v>1.0068764924502216</x:v>
      </x:c>
      <x:c r="O130" s="52" t="n">
        <x:f>IFERROR(K130/J130-1,"")</x:f>
        <x:v>0.5279261386510641</x:v>
      </x:c>
      <x:c r="P130" s="52" t="n">
        <x:f>IFERROR((K130/G130)^(1/4)-1,"")</x:f>
        <x:v>0.4549602096326588</x:v>
      </x:c>
      <x:c r="Q130" s="51" t="n">
        <x:v>7695</x:v>
      </x:c>
      <x:c r="R130" s="52" t="n">
        <x:f>IFERROR(Q130/K130,"")</x:f>
        <x:v>0.04505612253860071</x:v>
      </x:c>
      <x:c r="S130" s="53" t="n">
        <x:v>45135</x:v>
      </x:c>
      <x:c r="T130" s="50" t="str">
        <x:v>local_price_first_trade</x:v>
      </x:c>
      <x:c r="U130" s="50" t="str">
        <x:v>吉村英毅・ミダスB投資事業有限責任組合</x:v>
      </x:c>
      <x:c r="V130" s="54" t="n">
        <x:v>0.2899</x:v>
      </x:c>
      <x:c r="W130" s="50" t="str">
        <x:v>片岡 尚</x:v>
      </x:c>
      <x:c r="X130" s="50" t="b">
        <x:f>AND(COUNT(L130:O130)=4,L130&gt;='設定'!$B$6,M130&gt;='設定'!$B$6,N130&gt;='設定'!$B$6,O130&gt;='設定'!$B$6)</x:f>
        <x:v>1</x:v>
      </x:c>
      <x:c r="Y130" s="50" t="b">
        <x:f>AND(COUNT(G130:K130)=5,P130&gt;='設定'!$B$7)</x:f>
        <x:v>1</x:v>
      </x:c>
      <x:c r="Z130" s="50" t="b">
        <x:f>AND(ISNUMBER(R130),R130&gt;='設定'!$B$8)</x:f>
        <x:v>0</x:v>
      </x:c>
      <x:c r="AA130" s="50" t="b">
        <x:f>AND(ISNUMBER(S130),S130&gt;=DATE(YEAR('設定'!$B$10)-'設定'!$B$9,MONTH('設定'!$B$10),DAY('設定'!$B$10)))</x:f>
        <x:v>1</x:v>
      </x:c>
      <x:c r="AB130" s="55" t="b">
        <x:v>0</x:v>
      </x:c>
      <x:c r="AC130" s="55" t="b">
        <x:v>0</x:v>
      </x:c>
      <x:c r="AD130" s="50" t="n">
        <x:f>IF(X130,1,0)+IF(Z130,1,0)+IF(AA130,1,0)+IF(AB130,1,0)</x:f>
        <x:v>2</x:v>
      </x:c>
      <x:c r="AE130" s="50" t="n">
        <x:f>IF(Y130,1,0)+IF(Z130,1,0)+IF(AA130,1,0)+IF(AB130,1,0)</x:f>
        <x:v>2</x:v>
      </x:c>
      <x:c r="AF130" s="50" t="n">
        <x:f>IF(Y130,1,0)+IF(Z130,1,0)+IF(AA130,1,0)+IF(AC130,1,0)</x:f>
        <x:v>2</x:v>
      </x:c>
      <x:c r="AG130" s="53" t="n">
        <x:v>45135</x:v>
      </x:c>
      <x:c r="AH130" s="50" t="str">
        <x:v>S100Y1F9</x:v>
      </x:c>
      <x:c r="AI130" s="50" t="str">
        <x:v>NetSalesSummaryOfBusinessResults</x:v>
      </x:c>
      <x:c r="AJ130" s="50" t="str">
        <x:v>OperatingIncome</x:v>
      </x:c>
      <x:c r="AK130" s="53" t="n">
        <x:v>46053</x:v>
      </x:c>
      <x:c r="AL130" s="50" t="str">
        <x:v>365/365/365/366/365</x:v>
      </x:c>
      <x:c r="AM130" s="51" t="n">
        <x:v>184875582</x:v>
      </x:c>
      <x:c r="AN130" s="51" t="n">
        <x:v>601</x:v>
      </x:c>
      <x:c r="AO130" s="51" t="n">
        <x:f>IFERROR(AM130*AN130,"")</x:f>
        <x:v>111110224782</x:v>
      </x:c>
      <x:c r="AP130" s="56" t="n">
        <x:f>IFERROR(AO130/(K130*1000000),"")</x:f>
        <x:v>0.6505777651811906</x:v>
      </x:c>
      <x:c r="AQ130" s="57" t="n">
        <x:v>1350602798.3333333</x:v>
      </x:c>
      <x:c r="AR130" s="52" t="n">
        <x:v>0.6752283578439954</x:v>
      </x:c>
      <x:c r="AS130" s="52" t="n">
        <x:v>-0.7027287319422151</x:v>
      </x:c>
      <x:c r="AT130" s="55" t="b">
        <x:v>1</x:v>
      </x:c>
      <x:c r="AU130" s="50"/>
      <x:c r="AV130" s="58" t="n">
        <x:v>-0.3245717690278725</x:v>
      </x:c>
      <x:c r="AW130" s="50" t="n">
        <x:v>3316</x:v>
      </x:c>
      <x:c r="AX130" s="50" t="str">
        <x:v>Transformation Moat</x:v>
      </x:c>
      <x:c r="AY130" s="50" t="str">
        <x:v>年率ボラティリティ60%以上 / ローカル5年最大下落率-60%以下</x:v>
      </x:c>
      <x:c r="AZ130" s="59" t="str">
        <x:v>2026-04-28 15:20</x:v>
      </x:c>
      <x:c r="BA130" s="53" t="n">
        <x:v>45108</x:v>
      </x:c>
      <x:c r="BB130" s="50"/>
      <x:c r="BC130" s="50"/>
      <x:c r="BD130" s="50"/>
    </x:row>
    <x:row r="131">
      <x:c r="A131" s="50" t="n">
        <x:v>130</x:v>
      </x:c>
      <x:c r="B131" s="50" t="str">
        <x:v>7352</x:v>
      </x:c>
      <x:c r="C131" s="50" t="str">
        <x:v>7352.T</x:v>
      </x:c>
      <x:c r="D131" s="50" t="str">
        <x:v>TWOSTONE&amp;Sons Inc.</x:v>
      </x:c>
      <x:c r="E131" s="50" t="str">
        <x:v>Growth Market(Domestic)</x:v>
      </x:c>
      <x:c r="F131" s="50" t="str">
        <x:v>Services</x:v>
      </x:c>
      <x:c r="G131" s="51" t="n">
        <x:v>4283.146</x:v>
      </x:c>
      <x:c r="H131" s="51" t="n">
        <x:v>6870.414</x:v>
      </x:c>
      <x:c r="I131" s="51" t="n">
        <x:v>10056.657</x:v>
      </x:c>
      <x:c r="J131" s="51" t="n">
        <x:v>14290.882</x:v>
      </x:c>
      <x:c r="K131" s="51" t="n">
        <x:v>18077.366</x:v>
      </x:c>
      <x:c r="L131" s="52" t="n">
        <x:f>IFERROR(H131/G131-1,"")</x:f>
        <x:v>0.6040578584059475</x:v>
      </x:c>
      <x:c r="M131" s="52" t="n">
        <x:f>IFERROR(I131/H131-1,"")</x:f>
        <x:v>0.4637628824114528</x:v>
      </x:c>
      <x:c r="N131" s="52" t="n">
        <x:f>IFERROR(J131/I131-1,"")</x:f>
        <x:v>0.42103703049631713</x:v>
      </x:c>
      <x:c r="O131" s="52" t="n">
        <x:f>IFERROR(K131/J131-1,"")</x:f>
        <x:v>0.2649580340807518</x:v>
      </x:c>
      <x:c r="P131" s="52" t="n">
        <x:f>IFERROR((K131/G131)^(1/4)-1,"")</x:f>
        <x:v>0.43331969382558655</x:v>
      </x:c>
      <x:c r="Q131" s="51" t="n">
        <x:v>819.999</x:v>
      </x:c>
      <x:c r="R131" s="52" t="n">
        <x:f>IFERROR(Q131/K131,"")</x:f>
        <x:v>0.04536053537888207</x:v>
      </x:c>
      <x:c r="S131" s="53" t="n">
        <x:v>44013</x:v>
      </x:c>
      <x:c r="T131" s="50" t="str">
        <x:v>EDINET_company_history</x:v>
      </x:c>
      <x:c r="U131" s="50" t="str">
        <x:v>河端 保志</x:v>
      </x:c>
      <x:c r="V131" s="54" t="n">
        <x:v>0.2914</x:v>
      </x:c>
      <x:c r="W131" s="50" t="str">
        <x:v>河端 保志 / 髙原 克弥</x:v>
      </x:c>
      <x:c r="X131" s="50" t="b">
        <x:f>AND(COUNT(L131:O131)=4,L131&gt;='設定'!$B$6,M131&gt;='設定'!$B$6,N131&gt;='設定'!$B$6,O131&gt;='設定'!$B$6)</x:f>
        <x:v>1</x:v>
      </x:c>
      <x:c r="Y131" s="50" t="b">
        <x:f>AND(COUNT(G131:K131)=5,P131&gt;='設定'!$B$7)</x:f>
        <x:v>1</x:v>
      </x:c>
      <x:c r="Z131" s="50" t="b">
        <x:f>AND(ISNUMBER(R131),R131&gt;='設定'!$B$8)</x:f>
        <x:v>0</x:v>
      </x:c>
      <x:c r="AA131" s="50" t="b">
        <x:f>AND(ISNUMBER(S131),S131&gt;=DATE(YEAR('設定'!$B$10)-'設定'!$B$9,MONTH('設定'!$B$10),DAY('設定'!$B$10)))</x:f>
        <x:v>0</x:v>
      </x:c>
      <x:c r="AB131" s="55" t="b">
        <x:v>1</x:v>
      </x:c>
      <x:c r="AC131" s="55" t="b">
        <x:v>1</x:v>
      </x:c>
      <x:c r="AD131" s="50" t="n">
        <x:f>IF(X131,1,0)+IF(Z131,1,0)+IF(AA131,1,0)+IF(AB131,1,0)</x:f>
        <x:v>2</x:v>
      </x:c>
      <x:c r="AE131" s="50" t="n">
        <x:f>IF(Y131,1,0)+IF(Z131,1,0)+IF(AA131,1,0)+IF(AB131,1,0)</x:f>
        <x:v>2</x:v>
      </x:c>
      <x:c r="AF131" s="50" t="n">
        <x:f>IF(Y131,1,0)+IF(Z131,1,0)+IF(AA131,1,0)+IF(AC131,1,0)</x:f>
        <x:v>2</x:v>
      </x:c>
      <x:c r="AG131" s="53" t="n">
        <x:v>44348</x:v>
      </x:c>
      <x:c r="AH131" s="50" t="str">
        <x:v>S100X747</x:v>
      </x:c>
      <x:c r="AI131" s="50" t="str">
        <x:v>NetSalesSummaryOfBusinessResults</x:v>
      </x:c>
      <x:c r="AJ131" s="50" t="str">
        <x:v>OperatingIncome</x:v>
      </x:c>
      <x:c r="AK131" s="53" t="n">
        <x:v>45900</x:v>
      </x:c>
      <x:c r="AL131" s="50" t="str">
        <x:v>365/365/365/366/365</x:v>
      </x:c>
      <x:c r="AM131" s="51" t="n">
        <x:v>43492760</x:v>
      </x:c>
      <x:c r="AN131" s="51" t="n">
        <x:v>326</x:v>
      </x:c>
      <x:c r="AO131" s="51" t="n">
        <x:f>IFERROR(AM131*AN131,"")</x:f>
        <x:v>14178639760</x:v>
      </x:c>
      <x:c r="AP131" s="56" t="n">
        <x:f>IFERROR(AO131/(K131*1000000),"")</x:f>
        <x:v>0.7843310668158182</x:v>
      </x:c>
      <x:c r="AQ131" s="57" t="n">
        <x:v>86634858.33333333</x:v>
      </x:c>
      <x:c r="AR131" s="52" t="n">
        <x:v>0.6120101735342918</x:v>
      </x:c>
      <x:c r="AS131" s="52" t="n">
        <x:v>-0.8261316127607513</x:v>
      </x:c>
      <x:c r="AT131" s="55" t="b">
        <x:v>1</x:v>
      </x:c>
      <x:c r="AU131" s="50"/>
      <x:c r="AV131" s="58" t="n">
        <x:v>-0.3069800915687208</x:v>
      </x:c>
      <x:c r="AW131" s="50" t="n">
        <x:v>3294</x:v>
      </x:c>
      <x:c r="AX131" s="50" t="str">
        <x:v>Transformation Moat</x:v>
      </x:c>
      <x:c r="AY131" s="50" t="str">
        <x:v>年率ボラティリティ60%以上 / ローカル5年最大下落率-60%以下</x:v>
      </x:c>
      <x:c r="AZ131" s="59" t="str">
        <x:v>2025-11-27 15:44</x:v>
      </x:c>
      <x:c r="BA131" s="53" t="n">
        <x:v>44013</x:v>
      </x:c>
      <x:c r="BB131" s="50" t="str">
        <x:v>河端 保志</x:v>
      </x:c>
      <x:c r="BC131" s="50"/>
      <x:c r="BD131" s="50"/>
    </x:row>
    <x:row r="132">
      <x:c r="A132" s="50" t="n">
        <x:v>131</x:v>
      </x:c>
      <x:c r="B132" s="50" t="str">
        <x:v>4019</x:v>
      </x:c>
      <x:c r="C132" s="50" t="str">
        <x:v>4019.T</x:v>
      </x:c>
      <x:c r="D132" s="50" t="str">
        <x:v>Stmn,Inc.</x:v>
      </x:c>
      <x:c r="E132" s="50" t="str">
        <x:v>Growth Market(Domestic)</x:v>
      </x:c>
      <x:c r="F132" s="50" t="str">
        <x:v>Information &amp; Communication</x:v>
      </x:c>
      <x:c r="G132" s="51" t="n">
        <x:v>913.801</x:v>
      </x:c>
      <x:c r="H132" s="51" t="n">
        <x:v>1289.214</x:v>
      </x:c>
      <x:c r="I132" s="51" t="n">
        <x:v>1683.685</x:v>
      </x:c>
      <x:c r="J132" s="51" t="n">
        <x:v>2368.549</x:v>
      </x:c>
      <x:c r="K132" s="51" t="n">
        <x:v>3358.049</x:v>
      </x:c>
      <x:c r="L132" s="52" t="n">
        <x:f>IFERROR(H132/G132-1,"")</x:f>
        <x:v>0.4108257705999445</x:v>
      </x:c>
      <x:c r="M132" s="52" t="n">
        <x:f>IFERROR(I132/H132-1,"")</x:f>
        <x:v>0.30597790591786933</x:v>
      </x:c>
      <x:c r="N132" s="52" t="n">
        <x:f>IFERROR(J132/I132-1,"")</x:f>
        <x:v>0.4067649233674946</x:v>
      </x:c>
      <x:c r="O132" s="52" t="n">
        <x:f>IFERROR(K132/J132-1,"")</x:f>
        <x:v>0.4177663202239008</x:v>
      </x:c>
      <x:c r="P132" s="52" t="n">
        <x:f>IFERROR((K132/G132)^(1/4)-1,"")</x:f>
        <x:v>0.3845506568654766</x:v>
      </x:c>
      <x:c r="Q132" s="51" t="n">
        <x:v>304.785</x:v>
      </x:c>
      <x:c r="R132" s="52" t="n">
        <x:f>IFERROR(Q132/K132,"")</x:f>
        <x:v>0.09076252311982345</x:v>
      </x:c>
      <x:c r="S132" s="53" t="n">
        <x:v>44166</x:v>
      </x:c>
      <x:c r="T132" s="50" t="str">
        <x:v>EDINET_company_history</x:v>
      </x:c>
      <x:c r="U132" s="50" t="str">
        <x:v>大西 泰平</x:v>
      </x:c>
      <x:c r="V132" s="54" t="n">
        <x:v>0.1794</x:v>
      </x:c>
      <x:c r="W132" s="50" t="str">
        <x:v>大西 泰平</x:v>
      </x:c>
      <x:c r="X132" s="50" t="b">
        <x:f>AND(COUNT(L132:O132)=4,L132&gt;='設定'!$B$6,M132&gt;='設定'!$B$6,N132&gt;='設定'!$B$6,O132&gt;='設定'!$B$6)</x:f>
        <x:v>1</x:v>
      </x:c>
      <x:c r="Y132" s="50" t="b">
        <x:f>AND(COUNT(G132:K132)=5,P132&gt;='設定'!$B$7)</x:f>
        <x:v>1</x:v>
      </x:c>
      <x:c r="Z132" s="50" t="b">
        <x:f>AND(ISNUMBER(R132),R132&gt;='設定'!$B$8)</x:f>
        <x:v>0</x:v>
      </x:c>
      <x:c r="AA132" s="50" t="b">
        <x:f>AND(ISNUMBER(S132),S132&gt;=DATE(YEAR('設定'!$B$10)-'設定'!$B$9,MONTH('設定'!$B$10),DAY('設定'!$B$10)))</x:f>
        <x:v>0</x:v>
      </x:c>
      <x:c r="AB132" s="55" t="b">
        <x:v>1</x:v>
      </x:c>
      <x:c r="AC132" s="55" t="b">
        <x:v>1</x:v>
      </x:c>
      <x:c r="AD132" s="50" t="n">
        <x:f>IF(X132,1,0)+IF(Z132,1,0)+IF(AA132,1,0)+IF(AB132,1,0)</x:f>
        <x:v>2</x:v>
      </x:c>
      <x:c r="AE132" s="50" t="n">
        <x:f>IF(Y132,1,0)+IF(Z132,1,0)+IF(AA132,1,0)+IF(AB132,1,0)</x:f>
        <x:v>2</x:v>
      </x:c>
      <x:c r="AF132" s="50" t="n">
        <x:f>IF(Y132,1,0)+IF(Z132,1,0)+IF(AA132,1,0)+IF(AC132,1,0)</x:f>
        <x:v>2</x:v>
      </x:c>
      <x:c r="AG132" s="53" t="n">
        <x:v>44348</x:v>
      </x:c>
      <x:c r="AH132" s="50" t="str">
        <x:v>S100XTWU</x:v>
      </x:c>
      <x:c r="AI132" s="50" t="str">
        <x:v>NetSalesSummaryOfBusinessResults</x:v>
      </x:c>
      <x:c r="AJ132" s="50" t="str">
        <x:v>OperatingIncome</x:v>
      </x:c>
      <x:c r="AK132" s="53" t="n">
        <x:v>46022</x:v>
      </x:c>
      <x:c r="AL132" s="50" t="str">
        <x:v>365/365/365/366/365</x:v>
      </x:c>
      <x:c r="AM132" s="51" t="n">
        <x:v>8781400</x:v>
      </x:c>
      <x:c r="AN132" s="51" t="n">
        <x:v>575</x:v>
      </x:c>
      <x:c r="AO132" s="51" t="n">
        <x:f>IFERROR(AM132*AN132,"")</x:f>
        <x:v>5049305000</x:v>
      </x:c>
      <x:c r="AP132" s="56" t="n">
        <x:f>IFERROR(AO132/(K132*1000000),"")</x:f>
        <x:v>1.5036424423824668</x:v>
      </x:c>
      <x:c r="AQ132" s="57" t="n">
        <x:v>35101685</x:v>
      </x:c>
      <x:c r="AR132" s="52" t="n">
        <x:v>0.4997660125153649</x:v>
      </x:c>
      <x:c r="AS132" s="52" t="n">
        <x:v>-0.6250635194133964</x:v>
      </x:c>
      <x:c r="AT132" s="55" t="b">
        <x:v>1</x:v>
      </x:c>
      <x:c r="AU132" s="50"/>
      <x:c r="AV132" s="58" t="n">
        <x:v>-0.0933639654648148</x:v>
      </x:c>
      <x:c r="AW132" s="50" t="n">
        <x:v>2563</x:v>
      </x:c>
      <x:c r="AX132" s="50" t="str">
        <x:v>Transformation Moat</x:v>
      </x:c>
      <x:c r="AY132" s="50" t="str">
        <x:v>ローカル5年最大下落率-60%以下</x:v>
      </x:c>
      <x:c r="AZ132" s="59" t="str">
        <x:v>2026-03-26 15:53</x:v>
      </x:c>
      <x:c r="BA132" s="53" t="n">
        <x:v>44166</x:v>
      </x:c>
      <x:c r="BB132" s="50" t="str">
        <x:v>大西 泰平</x:v>
      </x:c>
      <x:c r="BC132" s="50"/>
      <x:c r="BD132" s="50"/>
    </x:row>
    <x:row r="133">
      <x:c r="A133" s="50" t="n">
        <x:v>132</x:v>
      </x:c>
      <x:c r="B133" s="50" t="str">
        <x:v>8136</x:v>
      </x:c>
      <x:c r="C133" s="50" t="str">
        <x:v>8136.T</x:v>
      </x:c>
      <x:c r="D133" s="50" t="str">
        <x:v>Sanrio Company,Ltd.</x:v>
      </x:c>
      <x:c r="E133" s="50" t="str">
        <x:v>Prime Market (Domestic)</x:v>
      </x:c>
      <x:c r="F133" s="50" t="str">
        <x:v>Wholesale Trade</x:v>
      </x:c>
      <x:c r="G133" s="51" t="n">
        <x:v>41053</x:v>
      </x:c>
      <x:c r="H133" s="51" t="n">
        <x:v>52763</x:v>
      </x:c>
      <x:c r="I133" s="51" t="n">
        <x:v>72624</x:v>
      </x:c>
      <x:c r="J133" s="51" t="n">
        <x:v>99981</x:v>
      </x:c>
      <x:c r="K133" s="51" t="n">
        <x:v>144904</x:v>
      </x:c>
      <x:c r="L133" s="52" t="n">
        <x:f>IFERROR(H133/G133-1,"")</x:f>
        <x:v>0.28524102988819333</x:v>
      </x:c>
      <x:c r="M133" s="52" t="n">
        <x:f>IFERROR(I133/H133-1,"")</x:f>
        <x:v>0.37641908155336123</x:v>
      </x:c>
      <x:c r="N133" s="52" t="n">
        <x:f>IFERROR(J133/I133-1,"")</x:f>
        <x:v>0.3766936549900859</x:v>
      </x:c>
      <x:c r="O133" s="52" t="n">
        <x:f>IFERROR(K133/J133-1,"")</x:f>
        <x:v>0.44931536992028476</x:v>
      </x:c>
      <x:c r="P133" s="52" t="n">
        <x:f>IFERROR((K133/G133)^(1/4)-1,"")</x:f>
        <x:v>0.37067303391323425</x:v>
      </x:c>
      <x:c r="Q133" s="51" t="n">
        <x:v>51806</x:v>
      </x:c>
      <x:c r="R133" s="52" t="n">
        <x:f>IFERROR(Q133/K133,"")</x:f>
        <x:v>0.3575194611604925</x:v>
      </x:c>
      <x:c r="S133" s="53" t="n">
        <x:v>30042</x:v>
      </x:c>
      <x:c r="T133" s="50" t="str">
        <x:v>EDINET_company_history</x:v>
      </x:c>
      <x:c r="U133" s="50" t="str">
        <x:v>日本マスタートラスト信託銀行株式会社（信託口）</x:v>
      </x:c>
      <x:c r="V133" s="54" t="n">
        <x:v>0.111</x:v>
      </x:c>
      <x:c r="W133" s="50" t="str">
        <x:v>辻 朋邦 / 中塚 亘</x:v>
      </x:c>
      <x:c r="X133" s="50" t="b">
        <x:f>AND(COUNT(L133:O133)=4,L133&gt;='設定'!$B$6,M133&gt;='設定'!$B$6,N133&gt;='設定'!$B$6,O133&gt;='設定'!$B$6)</x:f>
        <x:v>1</x:v>
      </x:c>
      <x:c r="Y133" s="50" t="b">
        <x:f>AND(COUNT(G133:K133)=5,P133&gt;='設定'!$B$7)</x:f>
        <x:v>1</x:v>
      </x:c>
      <x:c r="Z133" s="50" t="b">
        <x:f>AND(ISNUMBER(R133),R133&gt;='設定'!$B$8)</x:f>
        <x:v>1</x:v>
      </x:c>
      <x:c r="AA133" s="50" t="b">
        <x:f>AND(ISNUMBER(S133),S133&gt;=DATE(YEAR('設定'!$B$10)-'設定'!$B$9,MONTH('設定'!$B$10),DAY('設定'!$B$10)))</x:f>
        <x:v>0</x:v>
      </x:c>
      <x:c r="AB133" s="55" t="b">
        <x:v>0</x:v>
      </x:c>
      <x:c r="AC133" s="55" t="b">
        <x:v>0</x:v>
      </x:c>
      <x:c r="AD133" s="50" t="n">
        <x:f>IF(X133,1,0)+IF(Z133,1,0)+IF(AA133,1,0)+IF(AB133,1,0)</x:f>
        <x:v>2</x:v>
      </x:c>
      <x:c r="AE133" s="50" t="n">
        <x:f>IF(Y133,1,0)+IF(Z133,1,0)+IF(AA133,1,0)+IF(AB133,1,0)</x:f>
        <x:v>2</x:v>
      </x:c>
      <x:c r="AF133" s="50" t="n">
        <x:f>IF(Y133,1,0)+IF(Z133,1,0)+IF(AA133,1,0)+IF(AC133,1,0)</x:f>
        <x:v>2</x:v>
      </x:c>
      <x:c r="AG133" s="53" t="n">
        <x:v>44348</x:v>
      </x:c>
      <x:c r="AH133" s="50" t="str">
        <x:v>S100W57J</x:v>
      </x:c>
      <x:c r="AI133" s="50" t="str">
        <x:v>NetSalesSummaryOfBusinessResults</x:v>
      </x:c>
      <x:c r="AJ133" s="50" t="str">
        <x:v>OperatingIncome</x:v>
      </x:c>
      <x:c r="AK133" s="53" t="n">
        <x:v>45747</x:v>
      </x:c>
      <x:c r="AL133" s="50" t="str">
        <x:v>365/365/365/366/365</x:v>
      </x:c>
      <x:c r="AM133" s="51" t="n">
        <x:v>237287103</x:v>
      </x:c>
      <x:c r="AN133" s="51" t="n">
        <x:v>932.5</x:v>
      </x:c>
      <x:c r="AO133" s="51" t="n">
        <x:f>IFERROR(AM133*AN133,"")</x:f>
        <x:v>221270223547.5</x:v>
      </x:c>
      <x:c r="AP133" s="56" t="n">
        <x:f>IFERROR(AO133/(K133*1000000),"")</x:f>
        <x:v>1.5270125293125103</x:v>
      </x:c>
      <x:c r="AQ133" s="57" t="n">
        <x:v>26216736795.707905</x:v>
      </x:c>
      <x:c r="AR133" s="52" t="n">
        <x:v>0.4665013798998578</x:v>
      </x:c>
      <x:c r="AS133" s="52" t="n">
        <x:v>-0.5092317937180475</x:v>
      </x:c>
      <x:c r="AT133" s="55" t="b">
        <x:v>1</x:v>
      </x:c>
      <x:c r="AU133" s="50"/>
      <x:c r="AV133" s="58" t="n">
        <x:v>-0.1915023527944322</x:v>
      </x:c>
      <x:c r="AW133" s="50" t="n">
        <x:v>3006</x:v>
      </x:c>
      <x:c r="AX133" s="50" t="str">
        <x:v>Core Moat</x:v>
      </x:c>
      <x:c r="AY133" s="50" t="str">
        <x:v>目立つ機械的警告なし（定性確認は別途必要）</x:v>
      </x:c>
      <x:c r="AZ133" s="59" t="str">
        <x:v>2025-06-25 11:00</x:v>
      </x:c>
      <x:c r="BA133" s="53" t="n">
        <x:v>30042</x:v>
      </x:c>
      <x:c r="BB133" s="50"/>
      <x:c r="BC133" s="50"/>
      <x:c r="BD133" s="50" t="str">
        <x:v>TOPIX Mid400</x:v>
      </x:c>
    </x:row>
    <x:row r="134">
      <x:c r="A134" s="50" t="n">
        <x:v>133</x:v>
      </x:c>
      <x:c r="B134" s="50" t="str">
        <x:v>7991</x:v>
      </x:c>
      <x:c r="C134" s="50" t="str">
        <x:v>7991.T</x:v>
      </x:c>
      <x:c r="D134" s="50" t="str">
        <x:v>MAMIYA-OP CO.,LTD</x:v>
      </x:c>
      <x:c r="E134" s="50" t="str">
        <x:v>Standard Market(Domestic)</x:v>
      </x:c>
      <x:c r="F134" s="50" t="str">
        <x:v>Machinery</x:v>
      </x:c>
      <x:c r="G134" s="51" t="n">
        <x:v>9617.284</x:v>
      </x:c>
      <x:c r="H134" s="51" t="n">
        <x:v>12872.631</x:v>
      </x:c>
      <x:c r="I134" s="51" t="n">
        <x:v>15910.643</x:v>
      </x:c>
      <x:c r="J134" s="51" t="n">
        <x:v>27394.384</x:v>
      </x:c>
      <x:c r="K134" s="51" t="n">
        <x:v>33707.297</x:v>
      </x:c>
      <x:c r="L134" s="52" t="n">
        <x:f>IFERROR(H134/G134-1,"")</x:f>
        <x:v>0.33848922419260985</x:v>
      </x:c>
      <x:c r="M134" s="52" t="n">
        <x:f>IFERROR(I134/H134-1,"")</x:f>
        <x:v>0.23600552210344583</x:v>
      </x:c>
      <x:c r="N134" s="52" t="n">
        <x:f>IFERROR(J134/I134-1,"")</x:f>
        <x:v>0.7217647332040571</x:v>
      </x:c>
      <x:c r="O134" s="52" t="n">
        <x:f>IFERROR(K134/J134-1,"")</x:f>
        <x:v>0.23044551759221887</x:v>
      </x:c>
      <x:c r="P134" s="52" t="n">
        <x:f>IFERROR((K134/G134)^(1/4)-1,"")</x:f>
        <x:v>0.3682576080414355</x:v>
      </x:c>
      <x:c r="Q134" s="51" t="n">
        <x:v>6399.608</x:v>
      </x:c>
      <x:c r="R134" s="52" t="n">
        <x:f>IFERROR(Q134/K134,"")</x:f>
        <x:v>0.1898582375204989</x:v>
      </x:c>
      <x:c r="S134" s="53" t="n">
        <x:v>23774</x:v>
      </x:c>
      <x:c r="T134" s="50" t="str">
        <x:v>EDINET_company_history</x:v>
      </x:c>
      <x:c r="U134" s="50" t="str">
        <x:v>株式会社データ・アート</x:v>
      </x:c>
      <x:c r="V134" s="54" t="n">
        <x:v>0.3808</x:v>
      </x:c>
      <x:c r="W134" s="50" t="str">
        <x:v>関口 正夫</x:v>
      </x:c>
      <x:c r="X134" s="50" t="b">
        <x:f>AND(COUNT(L134:O134)=4,L134&gt;='設定'!$B$6,M134&gt;='設定'!$B$6,N134&gt;='設定'!$B$6,O134&gt;='設定'!$B$6)</x:f>
        <x:v>1</x:v>
      </x:c>
      <x:c r="Y134" s="50" t="b">
        <x:f>AND(COUNT(G134:K134)=5,P134&gt;='設定'!$B$7)</x:f>
        <x:v>1</x:v>
      </x:c>
      <x:c r="Z134" s="50" t="b">
        <x:f>AND(ISNUMBER(R134),R134&gt;='設定'!$B$8)</x:f>
        <x:v>1</x:v>
      </x:c>
      <x:c r="AA134" s="50" t="b">
        <x:f>AND(ISNUMBER(S134),S134&gt;=DATE(YEAR('設定'!$B$10)-'設定'!$B$9,MONTH('設定'!$B$10),DAY('設定'!$B$10)))</x:f>
        <x:v>0</x:v>
      </x:c>
      <x:c r="AB134" s="55" t="b">
        <x:v>0</x:v>
      </x:c>
      <x:c r="AC134" s="55" t="b">
        <x:v>0</x:v>
      </x:c>
      <x:c r="AD134" s="50" t="n">
        <x:f>IF(X134,1,0)+IF(Z134,1,0)+IF(AA134,1,0)+IF(AB134,1,0)</x:f>
        <x:v>2</x:v>
      </x:c>
      <x:c r="AE134" s="50" t="n">
        <x:f>IF(Y134,1,0)+IF(Z134,1,0)+IF(AA134,1,0)+IF(AB134,1,0)</x:f>
        <x:v>2</x:v>
      </x:c>
      <x:c r="AF134" s="50" t="n">
        <x:f>IF(Y134,1,0)+IF(Z134,1,0)+IF(AA134,1,0)+IF(AC134,1,0)</x:f>
        <x:v>2</x:v>
      </x:c>
      <x:c r="AG134" s="53" t="n">
        <x:v>44348</x:v>
      </x:c>
      <x:c r="AH134" s="50" t="str">
        <x:v>S100W84L</x:v>
      </x:c>
      <x:c r="AI134" s="50" t="str">
        <x:v>NetSalesSummaryOfBusinessResults</x:v>
      </x:c>
      <x:c r="AJ134" s="50" t="str">
        <x:v>OperatingIncome</x:v>
      </x:c>
      <x:c r="AK134" s="53" t="n">
        <x:v>45747</x:v>
      </x:c>
      <x:c r="AL134" s="50" t="str">
        <x:v>365/365/365/366/365</x:v>
      </x:c>
      <x:c r="AM134" s="51" t="n">
        <x:v>10208170</x:v>
      </x:c>
      <x:c r="AN134" s="51" t="n">
        <x:v>1080</x:v>
      </x:c>
      <x:c r="AO134" s="51" t="n">
        <x:f>IFERROR(AM134*AN134,"")</x:f>
        <x:v>11024823600</x:v>
      </x:c>
      <x:c r="AP134" s="56" t="n">
        <x:f>IFERROR(AO134/(K134*1000000),"")</x:f>
        <x:v>0.32707527987189244</x:v>
      </x:c>
      <x:c r="AQ134" s="57" t="n">
        <x:v>39724676.666666664</x:v>
      </x:c>
      <x:c r="AR134" s="52" t="n">
        <x:v>0.3836223347589361</x:v>
      </x:c>
      <x:c r="AS134" s="52" t="n">
        <x:v>-0.5430236149708845</x:v>
      </x:c>
      <x:c r="AT134" s="55" t="b">
        <x:v>1</x:v>
      </x:c>
      <x:c r="AU134" s="50"/>
      <x:c r="AV134" s="58" t="n">
        <x:v>0.3854462078292051</x:v>
      </x:c>
      <x:c r="AW134" s="50" t="n">
        <x:v>221</x:v>
      </x:c>
      <x:c r="AX134" s="50" t="str">
        <x:v>Discovery</x:v>
      </x:c>
      <x:c r="AY134" s="50" t="str">
        <x:v>目立つ機械的警告なし（定性確認は別途必要）</x:v>
      </x:c>
      <x:c r="AZ134" s="59" t="str">
        <x:v>2025-06-27 13:30</x:v>
      </x:c>
      <x:c r="BA134" s="53" t="n">
        <x:v>23774</x:v>
      </x:c>
      <x:c r="BB134" s="50"/>
      <x:c r="BC134" s="50"/>
      <x:c r="BD134" s="50"/>
    </x:row>
    <x:row r="135">
      <x:c r="A135" s="50" t="n">
        <x:v>134</x:v>
      </x:c>
      <x:c r="B135" s="50" t="str">
        <x:v>4480</x:v>
      </x:c>
      <x:c r="C135" s="50" t="str">
        <x:v>4480.T</x:v>
      </x:c>
      <x:c r="D135" s="50" t="str">
        <x:v>MEDLEY,INC.</x:v>
      </x:c>
      <x:c r="E135" s="50" t="str">
        <x:v>Prime Market (Domestic)</x:v>
      </x:c>
      <x:c r="F135" s="50" t="str">
        <x:v>Information &amp; Communication</x:v>
      </x:c>
      <x:c r="G135" s="51" t="n">
        <x:v>10863</x:v>
      </x:c>
      <x:c r="H135" s="51" t="n">
        <x:v>14185</x:v>
      </x:c>
      <x:c r="I135" s="51" t="n">
        <x:v>20532</x:v>
      </x:c>
      <x:c r="J135" s="51" t="n">
        <x:v>29302</x:v>
      </x:c>
      <x:c r="K135" s="51" t="n">
        <x:v>36786</x:v>
      </x:c>
      <x:c r="L135" s="52" t="n">
        <x:f>IFERROR(H135/G135-1,"")</x:f>
        <x:v>0.3058087084599097</x:v>
      </x:c>
      <x:c r="M135" s="52" t="n">
        <x:f>IFERROR(I135/H135-1,"")</x:f>
        <x:v>0.44744448360944666</x:v>
      </x:c>
      <x:c r="N135" s="52" t="n">
        <x:f>IFERROR(J135/I135-1,"")</x:f>
        <x:v>0.42713812585232813</x:v>
      </x:c>
      <x:c r="O135" s="52" t="n">
        <x:f>IFERROR(K135/J135-1,"")</x:f>
        <x:v>0.25540918708620564</x:v>
      </x:c>
      <x:c r="P135" s="52" t="n">
        <x:f>IFERROR((K135/G135)^(1/4)-1,"")</x:f>
        <x:v>0.3565418507357099</x:v>
      </x:c>
      <x:c r="Q135" s="51" t="n">
        <x:v>2150</x:v>
      </x:c>
      <x:c r="R135" s="52" t="n">
        <x:f>IFERROR(Q135/K135,"")</x:f>
        <x:v>0.058446147991083566</x:v>
      </x:c>
      <x:c r="S135" s="53" t="n">
        <x:v>43800</x:v>
      </x:c>
      <x:c r="T135" s="50" t="str">
        <x:v>EDINET_company_history</x:v>
      </x:c>
      <x:c r="U135" s="50" t="str">
        <x:v>瀧口 浩平</x:v>
      </x:c>
      <x:c r="V135" s="54" t="n">
        <x:v>0.1942</x:v>
      </x:c>
      <x:c r="W135" s="50" t="str">
        <x:v>瀧口 浩平</x:v>
      </x:c>
      <x:c r="X135" s="50" t="b">
        <x:f>AND(COUNT(L135:O135)=4,L135&gt;='設定'!$B$6,M135&gt;='設定'!$B$6,N135&gt;='設定'!$B$6,O135&gt;='設定'!$B$6)</x:f>
        <x:v>1</x:v>
      </x:c>
      <x:c r="Y135" s="50" t="b">
        <x:f>AND(COUNT(G135:K135)=5,P135&gt;='設定'!$B$7)</x:f>
        <x:v>1</x:v>
      </x:c>
      <x:c r="Z135" s="50" t="b">
        <x:f>AND(ISNUMBER(R135),R135&gt;='設定'!$B$8)</x:f>
        <x:v>0</x:v>
      </x:c>
      <x:c r="AA135" s="50" t="b">
        <x:f>AND(ISNUMBER(S135),S135&gt;=DATE(YEAR('設定'!$B$10)-'設定'!$B$9,MONTH('設定'!$B$10),DAY('設定'!$B$10)))</x:f>
        <x:v>0</x:v>
      </x:c>
      <x:c r="AB135" s="55" t="b">
        <x:v>1</x:v>
      </x:c>
      <x:c r="AC135" s="55" t="b">
        <x:v>1</x:v>
      </x:c>
      <x:c r="AD135" s="50" t="n">
        <x:f>IF(X135,1,0)+IF(Z135,1,0)+IF(AA135,1,0)+IF(AB135,1,0)</x:f>
        <x:v>2</x:v>
      </x:c>
      <x:c r="AE135" s="50" t="n">
        <x:f>IF(Y135,1,0)+IF(Z135,1,0)+IF(AA135,1,0)+IF(AB135,1,0)</x:f>
        <x:v>2</x:v>
      </x:c>
      <x:c r="AF135" s="50" t="n">
        <x:f>IF(Y135,1,0)+IF(Z135,1,0)+IF(AA135,1,0)+IF(AC135,1,0)</x:f>
        <x:v>2</x:v>
      </x:c>
      <x:c r="AG135" s="53" t="n">
        <x:v>44348</x:v>
      </x:c>
      <x:c r="AH135" s="50" t="str">
        <x:v>S100XUX3</x:v>
      </x:c>
      <x:c r="AI135" s="50" t="str">
        <x:v>NetSalesSummaryOfBusinessResults</x:v>
      </x:c>
      <x:c r="AJ135" s="50" t="str">
        <x:v>OperatingIncome</x:v>
      </x:c>
      <x:c r="AK135" s="53" t="n">
        <x:v>46022</x:v>
      </x:c>
      <x:c r="AL135" s="50" t="str">
        <x:v>365/365/365/366/365</x:v>
      </x:c>
      <x:c r="AM135" s="51" t="n">
        <x:v>30899700</x:v>
      </x:c>
      <x:c r="AN135" s="51" t="n">
        <x:v>2159</x:v>
      </x:c>
      <x:c r="AO135" s="51" t="n">
        <x:f>IFERROR(AM135*AN135,"")</x:f>
        <x:v>66712452300</x:v>
      </x:c>
      <x:c r="AP135" s="56" t="n">
        <x:f>IFERROR(AO135/(K135*1000000),"")</x:f>
        <x:v>1.8135283069646062</x:v>
      </x:c>
      <x:c r="AQ135" s="57" t="n">
        <x:v>696719653.3333334</x:v>
      </x:c>
      <x:c r="AR135" s="52" t="n">
        <x:v>0.5244747030303472</x:v>
      </x:c>
      <x:c r="AS135" s="52" t="n">
        <x:v>-0.701877133105802</x:v>
      </x:c>
      <x:c r="AT135" s="55" t="b">
        <x:v>1</x:v>
      </x:c>
      <x:c r="AU135" s="50"/>
      <x:c r="AV135" s="58" t="n">
        <x:v>-0.1686317850139812</x:v>
      </x:c>
      <x:c r="AW135" s="50" t="n">
        <x:v>2918</x:v>
      </x:c>
      <x:c r="AX135" s="50" t="str">
        <x:v>Transformation Moat</x:v>
      </x:c>
      <x:c r="AY135" s="50" t="str">
        <x:v>ローカル5年最大下落率-60%以下</x:v>
      </x:c>
      <x:c r="AZ135" s="59" t="str">
        <x:v>2026-03-27 17:00</x:v>
      </x:c>
      <x:c r="BA135" s="53" t="n">
        <x:v>43800</x:v>
      </x:c>
      <x:c r="BB135" s="50" t="str">
        <x:v>瀧口 浩平</x:v>
      </x:c>
      <x:c r="BC135" s="50"/>
      <x:c r="BD135" s="50" t="str">
        <x:v>TOPIX Small 1</x:v>
      </x:c>
    </x:row>
    <x:row r="136">
      <x:c r="A136" s="50" t="n">
        <x:v>135</x:v>
      </x:c>
      <x:c r="B136" s="50" t="str">
        <x:v>3491</x:v>
      </x:c>
      <x:c r="C136" s="50" t="str">
        <x:v>3491.T</x:v>
      </x:c>
      <x:c r="D136" s="50" t="str">
        <x:v>GAtechnologies Co.,Ltd.</x:v>
      </x:c>
      <x:c r="E136" s="50" t="str">
        <x:v>Growth Market(Domestic)</x:v>
      </x:c>
      <x:c r="F136" s="50" t="str">
        <x:v>Real Estate</x:v>
      </x:c>
      <x:c r="G136" s="51" t="n">
        <x:v>74867</x:v>
      </x:c>
      <x:c r="H136" s="51" t="n">
        <x:v>113569</x:v>
      </x:c>
      <x:c r="I136" s="51" t="n">
        <x:v>146647</x:v>
      </x:c>
      <x:c r="J136" s="51" t="n">
        <x:v>189883</x:v>
      </x:c>
      <x:c r="K136" s="51" t="n">
        <x:v>248947</x:v>
      </x:c>
      <x:c r="L136" s="52" t="n">
        <x:f>IFERROR(H136/G136-1,"")</x:f>
        <x:v>0.5169433795931451</x:v>
      </x:c>
      <x:c r="M136" s="52" t="n">
        <x:f>IFERROR(I136/H136-1,"")</x:f>
        <x:v>0.2912590583698016</x:v>
      </x:c>
      <x:c r="N136" s="52" t="n">
        <x:f>IFERROR(J136/I136-1,"")</x:f>
        <x:v>0.29483044317306195</x:v>
      </x:c>
      <x:c r="O136" s="52" t="n">
        <x:f>IFERROR(K136/J136-1,"")</x:f>
        <x:v>0.3110547021060337</x:v>
      </x:c>
      <x:c r="P136" s="52" t="n">
        <x:f>IFERROR((K136/G136)^(1/4)-1,"")</x:f>
        <x:v>0.3503741525713846</x:v>
      </x:c>
      <x:c r="Q136" s="51" t="n">
        <x:v>7095</x:v>
      </x:c>
      <x:c r="R136" s="52" t="n">
        <x:f>IFERROR(Q136/K136,"")</x:f>
        <x:v>0.02850004217765227</x:v>
      </x:c>
      <x:c r="S136" s="53" t="n">
        <x:v>43282</x:v>
      </x:c>
      <x:c r="T136" s="50" t="str">
        <x:v>EDINET_company_history</x:v>
      </x:c>
      <x:c r="U136" s="50" t="str">
        <x:v>樋口 龍</x:v>
      </x:c>
      <x:c r="V136" s="54" t="n">
        <x:v>0.2582</x:v>
      </x:c>
      <x:c r="W136" s="50" t="str">
        <x:v>樋口 龍 / 櫻井 文夫</x:v>
      </x:c>
      <x:c r="X136" s="50" t="b">
        <x:f>AND(COUNT(L136:O136)=4,L136&gt;='設定'!$B$6,M136&gt;='設定'!$B$6,N136&gt;='設定'!$B$6,O136&gt;='設定'!$B$6)</x:f>
        <x:v>1</x:v>
      </x:c>
      <x:c r="Y136" s="50" t="b">
        <x:f>AND(COUNT(G136:K136)=5,P136&gt;='設定'!$B$7)</x:f>
        <x:v>1</x:v>
      </x:c>
      <x:c r="Z136" s="50" t="b">
        <x:f>AND(ISNUMBER(R136),R136&gt;='設定'!$B$8)</x:f>
        <x:v>0</x:v>
      </x:c>
      <x:c r="AA136" s="50" t="b">
        <x:f>AND(ISNUMBER(S136),S136&gt;=DATE(YEAR('設定'!$B$10)-'設定'!$B$9,MONTH('設定'!$B$10),DAY('設定'!$B$10)))</x:f>
        <x:v>0</x:v>
      </x:c>
      <x:c r="AB136" s="55" t="b">
        <x:v>1</x:v>
      </x:c>
      <x:c r="AC136" s="55" t="b">
        <x:v>1</x:v>
      </x:c>
      <x:c r="AD136" s="50" t="n">
        <x:f>IF(X136,1,0)+IF(Z136,1,0)+IF(AA136,1,0)+IF(AB136,1,0)</x:f>
        <x:v>2</x:v>
      </x:c>
      <x:c r="AE136" s="50" t="n">
        <x:f>IF(Y136,1,0)+IF(Z136,1,0)+IF(AA136,1,0)+IF(AB136,1,0)</x:f>
        <x:v>2</x:v>
      </x:c>
      <x:c r="AF136" s="50" t="n">
        <x:f>IF(Y136,1,0)+IF(Z136,1,0)+IF(AA136,1,0)+IF(AC136,1,0)</x:f>
        <x:v>2</x:v>
      </x:c>
      <x:c r="AG136" s="53" t="n">
        <x:v>44348</x:v>
      </x:c>
      <x:c r="AH136" s="50" t="str">
        <x:v>S100XHWU</x:v>
      </x:c>
      <x:c r="AI136" s="50" t="str">
        <x:v>RevenueIFRSSummaryOfBusinessResults</x:v>
      </x:c>
      <x:c r="AJ136" s="50" t="str">
        <x:v>OperatingProfitLossIFRS</x:v>
      </x:c>
      <x:c r="AK136" s="53" t="n">
        <x:v>45961</x:v>
      </x:c>
      <x:c r="AL136" s="50" t="str">
        <x:v>365/365/365/366/365</x:v>
      </x:c>
      <x:c r="AM136" s="51" t="n">
        <x:v>41044955</x:v>
      </x:c>
      <x:c r="AN136" s="51" t="n">
        <x:v>1492</x:v>
      </x:c>
      <x:c r="AO136" s="51" t="n">
        <x:f>IFERROR(AM136*AN136,"")</x:f>
        <x:v>61239072860</x:v>
      </x:c>
      <x:c r="AP136" s="56" t="n">
        <x:f>IFERROR(AO136/(K136*1000000),"")</x:f>
        <x:v>0.2459924114771417</x:v>
      </x:c>
      <x:c r="AQ136" s="57" t="n">
        <x:v>396655061.6666667</x:v>
      </x:c>
      <x:c r="AR136" s="52" t="n">
        <x:v>0.6317275723844384</x:v>
      </x:c>
      <x:c r="AS136" s="52" t="n">
        <x:v>-0.7209920234157263</x:v>
      </x:c>
      <x:c r="AT136" s="55" t="b">
        <x:v>0</x:v>
      </x:c>
      <x:c r="AU136" s="50" t="str">
        <x:v>missing_financial_data</x:v>
      </x:c>
      <x:c r="AV136" s="58" t="n">
        <x:v>-0.2896294383290598</x:v>
      </x:c>
      <x:c r="AW136" s="50" t="n">
        <x:v>3262</x:v>
      </x:c>
      <x:c r="AX136" s="50" t="str">
        <x:v>Transformation Moat</x:v>
      </x:c>
      <x:c r="AY136" s="50" t="str">
        <x:v>既存適格性フィルター不通過: missing_financial_data / 年率ボラティリティ60%以上 / ローカル5年最大下落率-60%以下</x:v>
      </x:c>
      <x:c r="AZ136" s="59" t="str">
        <x:v>2026-01-28 17:12</x:v>
      </x:c>
      <x:c r="BA136" s="53" t="n">
        <x:v>43282</x:v>
      </x:c>
      <x:c r="BB136" s="50" t="str">
        <x:v>樋口 龍</x:v>
      </x:c>
      <x:c r="BC136" s="50"/>
      <x:c r="BD136" s="50"/>
    </x:row>
    <x:row r="137">
      <x:c r="A137" s="50" t="n">
        <x:v>136</x:v>
      </x:c>
      <x:c r="B137" s="50" t="str">
        <x:v>4431</x:v>
      </x:c>
      <x:c r="C137" s="50" t="str">
        <x:v>4431.T</x:v>
      </x:c>
      <x:c r="D137" s="50" t="str">
        <x:v>Smaregi,Inc.</x:v>
      </x:c>
      <x:c r="E137" s="50" t="str">
        <x:v>Growth Market(Domestic)</x:v>
      </x:c>
      <x:c r="F137" s="50" t="str">
        <x:v>Information &amp; Communication</x:v>
      </x:c>
      <x:c r="G137" s="51" t="n">
        <x:v>3324.452</x:v>
      </x:c>
      <x:c r="H137" s="51" t="n">
        <x:v>4148.944</x:v>
      </x:c>
      <x:c r="I137" s="51" t="n">
        <x:v>5914.393</x:v>
      </x:c>
      <x:c r="J137" s="51" t="n">
        <x:v>8385.501</x:v>
      </x:c>
      <x:c r="K137" s="51" t="n">
        <x:v>10813.049</x:v>
      </x:c>
      <x:c r="L137" s="52" t="n">
        <x:f>IFERROR(H137/G137-1,"")</x:f>
        <x:v>0.24800839356381155</x:v>
      </x:c>
      <x:c r="M137" s="52" t="n">
        <x:f>IFERROR(I137/H137-1,"")</x:f>
        <x:v>0.4255176738948512</x:v>
      </x:c>
      <x:c r="N137" s="52" t="n">
        <x:f>IFERROR(J137/I137-1,"")</x:f>
        <x:v>0.4178126140755274</x:v>
      </x:c>
      <x:c r="O137" s="52" t="n">
        <x:f>IFERROR(K137/J137-1,"")</x:f>
        <x:v>0.28949349597597096</x:v>
      </x:c>
      <x:c r="P137" s="52" t="n">
        <x:f>IFERROR((K137/G137)^(1/4)-1,"")</x:f>
        <x:v>0.3429412876321416</x:v>
      </x:c>
      <x:c r="Q137" s="51" t="n">
        <x:v>2366.144</x:v>
      </x:c>
      <x:c r="R137" s="52" t="n">
        <x:f>IFERROR(Q137/K137,"")</x:f>
        <x:v>0.2188230165238315</x:v>
      </x:c>
      <x:c r="S137" s="53" t="n">
        <x:v>43497</x:v>
      </x:c>
      <x:c r="T137" s="50" t="str">
        <x:v>EDINET_company_history</x:v>
      </x:c>
      <x:c r="U137" s="50" t="str">
        <x:v>株式会社山本博士事務所</x:v>
      </x:c>
      <x:c r="V137" s="54" t="n">
        <x:v>0.1709</x:v>
      </x:c>
      <x:c r="W137" s="50" t="str">
        <x:v>宮﨑 龍平</x:v>
      </x:c>
      <x:c r="X137" s="50" t="b">
        <x:f>AND(COUNT(L137:O137)=4,L137&gt;='設定'!$B$6,M137&gt;='設定'!$B$6,N137&gt;='設定'!$B$6,O137&gt;='設定'!$B$6)</x:f>
        <x:v>1</x:v>
      </x:c>
      <x:c r="Y137" s="50" t="b">
        <x:f>AND(COUNT(G137:K137)=5,P137&gt;='設定'!$B$7)</x:f>
        <x:v>1</x:v>
      </x:c>
      <x:c r="Z137" s="50" t="b">
        <x:f>AND(ISNUMBER(R137),R137&gt;='設定'!$B$8)</x:f>
        <x:v>1</x:v>
      </x:c>
      <x:c r="AA137" s="50" t="b">
        <x:f>AND(ISNUMBER(S137),S137&gt;=DATE(YEAR('設定'!$B$10)-'設定'!$B$9,MONTH('設定'!$B$10),DAY('設定'!$B$10)))</x:f>
        <x:v>0</x:v>
      </x:c>
      <x:c r="AB137" s="55" t="b">
        <x:v>0</x:v>
      </x:c>
      <x:c r="AC137" s="55" t="b">
        <x:v>0</x:v>
      </x:c>
      <x:c r="AD137" s="50" t="n">
        <x:f>IF(X137,1,0)+IF(Z137,1,0)+IF(AA137,1,0)+IF(AB137,1,0)</x:f>
        <x:v>2</x:v>
      </x:c>
      <x:c r="AE137" s="50" t="n">
        <x:f>IF(Y137,1,0)+IF(Z137,1,0)+IF(AA137,1,0)+IF(AB137,1,0)</x:f>
        <x:v>2</x:v>
      </x:c>
      <x:c r="AF137" s="50" t="n">
        <x:f>IF(Y137,1,0)+IF(Z137,1,0)+IF(AA137,1,0)+IF(AC137,1,0)</x:f>
        <x:v>2</x:v>
      </x:c>
      <x:c r="AG137" s="53" t="n">
        <x:v>44348</x:v>
      </x:c>
      <x:c r="AH137" s="50" t="str">
        <x:v>S100WFK1</x:v>
      </x:c>
      <x:c r="AI137" s="50" t="str">
        <x:v>NetSalesSummaryOfBusinessResults</x:v>
      </x:c>
      <x:c r="AJ137" s="50" t="str">
        <x:v>OperatingIncome</x:v>
      </x:c>
      <x:c r="AK137" s="53" t="n">
        <x:v>45777</x:v>
      </x:c>
      <x:c r="AL137" s="50" t="str">
        <x:v>365/365/365/366/365</x:v>
      </x:c>
      <x:c r="AM137" s="51" t="n">
        <x:v>19261000</x:v>
      </x:c>
      <x:c r="AN137" s="51" t="n">
        <x:v>2452</x:v>
      </x:c>
      <x:c r="AO137" s="51" t="n">
        <x:f>IFERROR(AM137*AN137,"")</x:f>
        <x:v>47227972000</x:v>
      </x:c>
      <x:c r="AP137" s="56" t="n">
        <x:f>IFERROR(AO137/(K137*1000000),"")</x:f>
        <x:v>4.367683157636667</x:v>
      </x:c>
      <x:c r="AQ137" s="57" t="n">
        <x:v>292030711.6666667</x:v>
      </x:c>
      <x:c r="AR137" s="52" t="n">
        <x:v>0.5612442819380441</x:v>
      </x:c>
      <x:c r="AS137" s="52" t="n">
        <x:v>-0.7876168087840205</x:v>
      </x:c>
      <x:c r="AT137" s="55" t="b">
        <x:v>1</x:v>
      </x:c>
      <x:c r="AU137" s="50"/>
      <x:c r="AV137" s="58" t="n">
        <x:v>-0.0395088881778269</x:v>
      </x:c>
      <x:c r="AW137" s="50" t="n">
        <x:v>2186</x:v>
      </x:c>
      <x:c r="AX137" s="50" t="str">
        <x:v>Transformation Moat</x:v>
      </x:c>
      <x:c r="AY137" s="50" t="str">
        <x:v>ローカル5年最大下落率-60%以下</x:v>
      </x:c>
      <x:c r="AZ137" s="59" t="str">
        <x:v>2025-07-30 12:48</x:v>
      </x:c>
      <x:c r="BA137" s="53" t="n">
        <x:v>43497</x:v>
      </x:c>
      <x:c r="BB137" s="50"/>
      <x:c r="BC137" s="50"/>
      <x:c r="BD137" s="50"/>
    </x:row>
    <x:row r="138">
      <x:c r="A138" s="50" t="n">
        <x:v>137</x:v>
      </x:c>
      <x:c r="B138" s="50" t="str">
        <x:v>4478</x:v>
      </x:c>
      <x:c r="C138" s="50" t="str">
        <x:v>4478.T</x:v>
      </x:c>
      <x:c r="D138" s="50" t="str">
        <x:v>freee K.K.</x:v>
      </x:c>
      <x:c r="E138" s="50" t="str">
        <x:v>Growth Market(Domestic)</x:v>
      </x:c>
      <x:c r="F138" s="50" t="str">
        <x:v>Information &amp; Communication</x:v>
      </x:c>
      <x:c r="G138" s="51" t="n">
        <x:v>10258.082</x:v>
      </x:c>
      <x:c r="H138" s="51" t="n">
        <x:v>14380.373</x:v>
      </x:c>
      <x:c r="I138" s="51" t="n">
        <x:v>19219.994</x:v>
      </x:c>
      <x:c r="J138" s="51" t="n">
        <x:v>25430.756</x:v>
      </x:c>
      <x:c r="K138" s="51" t="n">
        <x:v>33270.601</x:v>
      </x:c>
      <x:c r="L138" s="52" t="n">
        <x:f>IFERROR(H138/G138-1,"")</x:f>
        <x:v>0.401857871676206</x:v>
      </x:c>
      <x:c r="M138" s="52" t="n">
        <x:f>IFERROR(I138/H138-1,"")</x:f>
        <x:v>0.3365434957771958</x:v>
      </x:c>
      <x:c r="N138" s="52" t="n">
        <x:f>IFERROR(J138/I138-1,"")</x:f>
        <x:v>0.32314068360271087</x:v>
      </x:c>
      <x:c r="O138" s="52" t="n">
        <x:f>IFERROR(K138/J138-1,"")</x:f>
        <x:v>0.30828202669240357</x:v>
      </x:c>
      <x:c r="P138" s="52" t="n">
        <x:f>IFERROR((K138/G138)^(1/4)-1,"")</x:f>
        <x:v>0.34198796140659926</x:v>
      </x:c>
      <x:c r="Q138" s="51" t="n">
        <x:v>610.972</x:v>
      </x:c>
      <x:c r="R138" s="52" t="n">
        <x:f>IFERROR(Q138/K138,"")</x:f>
        <x:v>0.018363719970072075</x:v>
      </x:c>
      <x:c r="S138" s="53" t="n">
        <x:v>43800</x:v>
      </x:c>
      <x:c r="T138" s="50" t="str">
        <x:v>EDINET_company_history</x:v>
      </x:c>
      <x:c r="U138" s="50" t="str">
        <x:v>佐々木 大輔</x:v>
      </x:c>
      <x:c r="V138" s="54" t="n">
        <x:v>0.1856</x:v>
      </x:c>
      <x:c r="W138" s="50" t="str">
        <x:v>佐々木 大輔</x:v>
      </x:c>
      <x:c r="X138" s="50" t="b">
        <x:f>AND(COUNT(L138:O138)=4,L138&gt;='設定'!$B$6,M138&gt;='設定'!$B$6,N138&gt;='設定'!$B$6,O138&gt;='設定'!$B$6)</x:f>
        <x:v>1</x:v>
      </x:c>
      <x:c r="Y138" s="50" t="b">
        <x:f>AND(COUNT(G138:K138)=5,P138&gt;='設定'!$B$7)</x:f>
        <x:v>1</x:v>
      </x:c>
      <x:c r="Z138" s="50" t="b">
        <x:f>AND(ISNUMBER(R138),R138&gt;='設定'!$B$8)</x:f>
        <x:v>0</x:v>
      </x:c>
      <x:c r="AA138" s="50" t="b">
        <x:f>AND(ISNUMBER(S138),S138&gt;=DATE(YEAR('設定'!$B$10)-'設定'!$B$9,MONTH('設定'!$B$10),DAY('設定'!$B$10)))</x:f>
        <x:v>0</x:v>
      </x:c>
      <x:c r="AB138" s="55" t="b">
        <x:v>1</x:v>
      </x:c>
      <x:c r="AC138" s="55" t="b">
        <x:v>1</x:v>
      </x:c>
      <x:c r="AD138" s="50" t="n">
        <x:f>IF(X138,1,0)+IF(Z138,1,0)+IF(AA138,1,0)+IF(AB138,1,0)</x:f>
        <x:v>2</x:v>
      </x:c>
      <x:c r="AE138" s="50" t="n">
        <x:f>IF(Y138,1,0)+IF(Z138,1,0)+IF(AA138,1,0)+IF(AB138,1,0)</x:f>
        <x:v>2</x:v>
      </x:c>
      <x:c r="AF138" s="50" t="n">
        <x:f>IF(Y138,1,0)+IF(Z138,1,0)+IF(AA138,1,0)+IF(AC138,1,0)</x:f>
        <x:v>2</x:v>
      </x:c>
      <x:c r="AG138" s="53" t="n">
        <x:v>44348</x:v>
      </x:c>
      <x:c r="AH138" s="50" t="str">
        <x:v>S100WQR3</x:v>
      </x:c>
      <x:c r="AI138" s="50" t="str">
        <x:v>NetSalesSummaryOfBusinessResults</x:v>
      </x:c>
      <x:c r="AJ138" s="50" t="str">
        <x:v>OperatingIncome</x:v>
      </x:c>
      <x:c r="AK138" s="53" t="n">
        <x:v>45838</x:v>
      </x:c>
      <x:c r="AL138" s="50" t="str">
        <x:v>365/365/365/366/365</x:v>
      </x:c>
      <x:c r="AM138" s="51" t="n">
        <x:v>59159180</x:v>
      </x:c>
      <x:c r="AN138" s="51" t="n">
        <x:v>2223</x:v>
      </x:c>
      <x:c r="AO138" s="51" t="n">
        <x:f>IFERROR(AM138*AN138,"")</x:f>
        <x:v>131510857140</x:v>
      </x:c>
      <x:c r="AP138" s="56" t="n">
        <x:f>IFERROR(AO138/(K138*1000000),"")</x:f>
        <x:v>3.952764698780163</x:v>
      </x:c>
      <x:c r="AQ138" s="57" t="n">
        <x:v>1685864601.6666667</x:v>
      </x:c>
      <x:c r="AR138" s="52" t="n">
        <x:v>0.5988343246159016</x:v>
      </x:c>
      <x:c r="AS138" s="52" t="n">
        <x:v>-0.8181194906953967</x:v>
      </x:c>
      <x:c r="AT138" s="55" t="b">
        <x:v>0</x:v>
      </x:c>
      <x:c r="AU138" s="50" t="str">
        <x:v>repeated_negative_operating_cf</x:v>
      </x:c>
      <x:c r="AV138" s="58" t="n">
        <x:v>-0.2944174461658853</x:v>
      </x:c>
      <x:c r="AW138" s="50" t="n">
        <x:v>3272</x:v>
      </x:c>
      <x:c r="AX138" s="50" t="str">
        <x:v>Future Moat</x:v>
      </x:c>
      <x:c r="AY138" s="50" t="str">
        <x:v>既存適格性フィルター不通過: repeated_negative_operating_cf / ローカル5年最大下落率-60%以下</x:v>
      </x:c>
      <x:c r="AZ138" s="59" t="str">
        <x:v>2025-09-25 15:34</x:v>
      </x:c>
      <x:c r="BA138" s="53" t="n">
        <x:v>43800</x:v>
      </x:c>
      <x:c r="BB138" s="50" t="str">
        <x:v>佐々木 大輔</x:v>
      </x:c>
      <x:c r="BC138" s="50"/>
      <x:c r="BD138" s="50"/>
    </x:row>
    <x:row r="139">
      <x:c r="A139" s="50" t="n">
        <x:v>138</x:v>
      </x:c>
      <x:c r="B139" s="50" t="str">
        <x:v>3994</x:v>
      </x:c>
      <x:c r="C139" s="50" t="str">
        <x:v>3994.T</x:v>
      </x:c>
      <x:c r="D139" s="50" t="str">
        <x:v>Money Forward,Inc.</x:v>
      </x:c>
      <x:c r="E139" s="50" t="str">
        <x:v>Prime Market (Domestic)</x:v>
      </x:c>
      <x:c r="F139" s="50" t="str">
        <x:v>Information &amp; Communication</x:v>
      </x:c>
      <x:c r="G139" s="51" t="n">
        <x:v>15632.601</x:v>
      </x:c>
      <x:c r="H139" s="51" t="n">
        <x:v>21477.195</x:v>
      </x:c>
      <x:c r="I139" s="51" t="n">
        <x:v>30380.629</x:v>
      </x:c>
      <x:c r="J139" s="51" t="n">
        <x:v>40363.837</x:v>
      </x:c>
      <x:c r="K139" s="51" t="n">
        <x:v>50349.943</x:v>
      </x:c>
      <x:c r="L139" s="52" t="n">
        <x:f>IFERROR(H139/G139-1,"")</x:f>
        <x:v>0.37387214066296437</x:v>
      </x:c>
      <x:c r="M139" s="52" t="n">
        <x:f>IFERROR(I139/H139-1,"")</x:f>
        <x:v>0.41455292462539917</x:v>
      </x:c>
      <x:c r="N139" s="52" t="n">
        <x:f>IFERROR(J139/I139-1,"")</x:f>
        <x:v>0.3286043880131646</x:v>
      </x:c>
      <x:c r="O139" s="52" t="n">
        <x:f>IFERROR(K139/J139-1,"")</x:f>
        <x:v>0.24740229725930174</x:v>
      </x:c>
      <x:c r="P139" s="52" t="n">
        <x:f>IFERROR((K139/G139)^(1/4)-1,"")</x:f>
        <x:v>0.33965180936190875</x:v>
      </x:c>
      <x:c r="Q139" s="51" t="n">
        <x:v>-2653.396</x:v>
      </x:c>
      <x:c r="R139" s="52" t="n">
        <x:f>IFERROR(Q139/K139,"")</x:f>
        <x:v>-0.05269908647165698</x:v>
      </x:c>
      <x:c r="S139" s="53" t="n">
        <x:v>42979</x:v>
      </x:c>
      <x:c r="T139" s="50" t="str">
        <x:v>EDINET_company_history</x:v>
      </x:c>
      <x:c r="U139" s="50" t="str">
        <x:v>辻 庸介</x:v>
      </x:c>
      <x:c r="V139" s="54" t="n">
        <x:v>0.1605</x:v>
      </x:c>
      <x:c r="W139" s="50" t="str">
        <x:v>辻 庸介</x:v>
      </x:c>
      <x:c r="X139" s="50" t="b">
        <x:f>AND(COUNT(L139:O139)=4,L139&gt;='設定'!$B$6,M139&gt;='設定'!$B$6,N139&gt;='設定'!$B$6,O139&gt;='設定'!$B$6)</x:f>
        <x:v>1</x:v>
      </x:c>
      <x:c r="Y139" s="50" t="b">
        <x:f>AND(COUNT(G139:K139)=5,P139&gt;='設定'!$B$7)</x:f>
        <x:v>1</x:v>
      </x:c>
      <x:c r="Z139" s="50" t="b">
        <x:f>AND(ISNUMBER(R139),R139&gt;='設定'!$B$8)</x:f>
        <x:v>0</x:v>
      </x:c>
      <x:c r="AA139" s="50" t="b">
        <x:f>AND(ISNUMBER(S139),S139&gt;=DATE(YEAR('設定'!$B$10)-'設定'!$B$9,MONTH('設定'!$B$10),DAY('設定'!$B$10)))</x:f>
        <x:v>0</x:v>
      </x:c>
      <x:c r="AB139" s="55" t="b">
        <x:v>1</x:v>
      </x:c>
      <x:c r="AC139" s="55" t="b">
        <x:v>1</x:v>
      </x:c>
      <x:c r="AD139" s="50" t="n">
        <x:f>IF(X139,1,0)+IF(Z139,1,0)+IF(AA139,1,0)+IF(AB139,1,0)</x:f>
        <x:v>2</x:v>
      </x:c>
      <x:c r="AE139" s="50" t="n">
        <x:f>IF(Y139,1,0)+IF(Z139,1,0)+IF(AA139,1,0)+IF(AB139,1,0)</x:f>
        <x:v>2</x:v>
      </x:c>
      <x:c r="AF139" s="50" t="n">
        <x:f>IF(Y139,1,0)+IF(Z139,1,0)+IF(AA139,1,0)+IF(AC139,1,0)</x:f>
        <x:v>2</x:v>
      </x:c>
      <x:c r="AG139" s="53" t="n">
        <x:v>44348</x:v>
      </x:c>
      <x:c r="AH139" s="50" t="str">
        <x:v>S100XM4Q</x:v>
      </x:c>
      <x:c r="AI139" s="50" t="str">
        <x:v>NetSalesSummaryOfBusinessResults</x:v>
      </x:c>
      <x:c r="AJ139" s="50" t="str">
        <x:v>OperatingIncome</x:v>
      </x:c>
      <x:c r="AK139" s="53" t="n">
        <x:v>45991</x:v>
      </x:c>
      <x:c r="AL139" s="50" t="str">
        <x:v>365/365/365/366/365</x:v>
      </x:c>
      <x:c r="AM139" s="51" t="n">
        <x:v>55321279</x:v>
      </x:c>
      <x:c r="AN139" s="51" t="n">
        <x:v>4470</x:v>
      </x:c>
      <x:c r="AO139" s="51" t="n">
        <x:f>IFERROR(AM139*AN139,"")</x:f>
        <x:v>247286117130</x:v>
      </x:c>
      <x:c r="AP139" s="56" t="n">
        <x:f>IFERROR(AO139/(K139*1000000),"")</x:f>
        <x:v>4.91134850202313</x:v>
      </x:c>
      <x:c r="AQ139" s="57" t="n">
        <x:v>3914358680</x:v>
      </x:c>
      <x:c r="AR139" s="52" t="n">
        <x:v>0.5897874332830645</x:v>
      </x:c>
      <x:c r="AS139" s="52" t="n">
        <x:v>-0.6976477024070022</x:v>
      </x:c>
      <x:c r="AT139" s="55" t="b">
        <x:v>0</x:v>
      </x:c>
      <x:c r="AU139" s="50" t="str">
        <x:v>repeated_operating_loss</x:v>
      </x:c>
      <x:c r="AV139" s="58" t="n">
        <x:v>-0.2831007558487962</x:v>
      </x:c>
      <x:c r="AW139" s="50" t="n">
        <x:v>3252</x:v>
      </x:c>
      <x:c r="AX139" s="50" t="str">
        <x:v>Future Moat</x:v>
      </x:c>
      <x:c r="AY139" s="50" t="str">
        <x:v>既存適格性フィルター不通過: repeated_operating_loss / ローカル5年最大下落率-60%以下</x:v>
      </x:c>
      <x:c r="AZ139" s="59" t="str">
        <x:v>2026-02-19 15:30</x:v>
      </x:c>
      <x:c r="BA139" s="53" t="n">
        <x:v>42979</x:v>
      </x:c>
      <x:c r="BB139" s="50" t="str">
        <x:v>辻 庸介</x:v>
      </x:c>
      <x:c r="BC139" s="50"/>
      <x:c r="BD139" s="50" t="str">
        <x:v>TOPIX Mid400</x:v>
      </x:c>
    </x:row>
    <x:row r="140">
      <x:c r="A140" s="50" t="n">
        <x:v>139</x:v>
      </x:c>
      <x:c r="B140" s="50" t="str">
        <x:v>4493</x:v>
      </x:c>
      <x:c r="C140" s="50" t="str">
        <x:v>4493.T</x:v>
      </x:c>
      <x:c r="D140" s="50" t="str">
        <x:v>Cyber Security Cloud,Inc.</x:v>
      </x:c>
      <x:c r="E140" s="50" t="str">
        <x:v>Growth Market(Domestic)</x:v>
      </x:c>
      <x:c r="F140" s="50" t="str">
        <x:v>Information &amp; Communication</x:v>
      </x:c>
      <x:c r="G140" s="51" t="n">
        <x:v>1592.959</x:v>
      </x:c>
      <x:c r="H140" s="51" t="n">
        <x:v>2275.95</x:v>
      </x:c>
      <x:c r="I140" s="51" t="n">
        <x:v>2980.977</x:v>
      </x:c>
      <x:c r="J140" s="51" t="n">
        <x:v>3786.624</x:v>
      </x:c>
      <x:c r="K140" s="51" t="n">
        <x:v>4810.612</x:v>
      </x:c>
      <x:c r="L140" s="52" t="n">
        <x:f>IFERROR(H140/G140-1,"")</x:f>
        <x:v>0.4287561701211391</x:v>
      </x:c>
      <x:c r="M140" s="52" t="n">
        <x:f>IFERROR(I140/H140-1,"")</x:f>
        <x:v>0.3097726224214066</x:v>
      </x:c>
      <x:c r="N140" s="52" t="n">
        <x:f>IFERROR(J140/I140-1,"")</x:f>
        <x:v>0.2702627360090333</x:v>
      </x:c>
      <x:c r="O140" s="52" t="n">
        <x:f>IFERROR(K140/J140-1,"")</x:f>
        <x:v>0.2704224132102897</x:v>
      </x:c>
      <x:c r="P140" s="52" t="n">
        <x:f>IFERROR((K140/G140)^(1/4)-1,"")</x:f>
        <x:v>0.3182535000384057</x:v>
      </x:c>
      <x:c r="Q140" s="51" t="n">
        <x:v>964.402</x:v>
      </x:c>
      <x:c r="R140" s="52" t="n">
        <x:f>IFERROR(Q140/K140,"")</x:f>
        <x:v>0.20047386902123887</x:v>
      </x:c>
      <x:c r="S140" s="53" t="n">
        <x:v>43891</x:v>
      </x:c>
      <x:c r="T140" s="50" t="str">
        <x:v>EDINET_company_history</x:v>
      </x:c>
      <x:c r="U140" s="50" t="str">
        <x:v>JICVGIオポチュニティファンド１号 投資事業有限責任組合</x:v>
      </x:c>
      <x:c r="V140" s="54" t="n">
        <x:v>0.0917</x:v>
      </x:c>
      <x:c r="W140" s="50" t="str">
        <x:v>小池 敏弘 / 渡辺 洋司</x:v>
      </x:c>
      <x:c r="X140" s="50" t="b">
        <x:f>AND(COUNT(L140:O140)=4,L140&gt;='設定'!$B$6,M140&gt;='設定'!$B$6,N140&gt;='設定'!$B$6,O140&gt;='設定'!$B$6)</x:f>
        <x:v>1</x:v>
      </x:c>
      <x:c r="Y140" s="50" t="b">
        <x:f>AND(COUNT(G140:K140)=5,P140&gt;='設定'!$B$7)</x:f>
        <x:v>1</x:v>
      </x:c>
      <x:c r="Z140" s="50" t="b">
        <x:f>AND(ISNUMBER(R140),R140&gt;='設定'!$B$8)</x:f>
        <x:v>1</x:v>
      </x:c>
      <x:c r="AA140" s="50" t="b">
        <x:f>AND(ISNUMBER(S140),S140&gt;=DATE(YEAR('設定'!$B$10)-'設定'!$B$9,MONTH('設定'!$B$10),DAY('設定'!$B$10)))</x:f>
        <x:v>0</x:v>
      </x:c>
      <x:c r="AB140" s="55" t="b">
        <x:v>0</x:v>
      </x:c>
      <x:c r="AC140" s="55" t="b">
        <x:v>0</x:v>
      </x:c>
      <x:c r="AD140" s="50" t="n">
        <x:f>IF(X140,1,0)+IF(Z140,1,0)+IF(AA140,1,0)+IF(AB140,1,0)</x:f>
        <x:v>2</x:v>
      </x:c>
      <x:c r="AE140" s="50" t="n">
        <x:f>IF(Y140,1,0)+IF(Z140,1,0)+IF(AA140,1,0)+IF(AB140,1,0)</x:f>
        <x:v>2</x:v>
      </x:c>
      <x:c r="AF140" s="50" t="n">
        <x:f>IF(Y140,1,0)+IF(Z140,1,0)+IF(AA140,1,0)+IF(AC140,1,0)</x:f>
        <x:v>2</x:v>
      </x:c>
      <x:c r="AG140" s="53" t="n">
        <x:v>44348</x:v>
      </x:c>
      <x:c r="AH140" s="50" t="str">
        <x:v>S100XTY6</x:v>
      </x:c>
      <x:c r="AI140" s="50" t="str">
        <x:v>NetSalesSummaryOfBusinessResults</x:v>
      </x:c>
      <x:c r="AJ140" s="50" t="str">
        <x:v>OperatingIncome</x:v>
      </x:c>
      <x:c r="AK140" s="53" t="n">
        <x:v>46022</x:v>
      </x:c>
      <x:c r="AL140" s="50" t="str">
        <x:v>365/365/365/366/365</x:v>
      </x:c>
      <x:c r="AM140" s="51" t="n">
        <x:v>10247644</x:v>
      </x:c>
      <x:c r="AN140" s="51" t="n">
        <x:v>1813</x:v>
      </x:c>
      <x:c r="AO140" s="51" t="n">
        <x:f>IFERROR(AM140*AN140,"")</x:f>
        <x:v>18578978572</x:v>
      </x:c>
      <x:c r="AP140" s="56" t="n">
        <x:f>IFERROR(AO140/(K140*1000000),"")</x:f>
        <x:v>3.862082115955309</x:v>
      </x:c>
      <x:c r="AQ140" s="57" t="n">
        <x:v>290842445</x:v>
      </x:c>
      <x:c r="AR140" s="52" t="n">
        <x:v>0.5401390415842972</x:v>
      </x:c>
      <x:c r="AS140" s="52" t="n">
        <x:v>-0.6833802705990355</x:v>
      </x:c>
      <x:c r="AT140" s="55" t="b">
        <x:v>1</x:v>
      </x:c>
      <x:c r="AU140" s="50"/>
      <x:c r="AV140" s="58" t="n">
        <x:v>-0.0066532123041704</x:v>
      </x:c>
      <x:c r="AW140" s="50" t="n">
        <x:v>1922</x:v>
      </x:c>
      <x:c r="AX140" s="50" t="str">
        <x:v>Core Moat</x:v>
      </x:c>
      <x:c r="AY140" s="50" t="str">
        <x:v>ローカル5年最大下落率-60%以下</x:v>
      </x:c>
      <x:c r="AZ140" s="59" t="str">
        <x:v>2026-03-25 15:30</x:v>
      </x:c>
      <x:c r="BA140" s="53" t="n">
        <x:v>43891</x:v>
      </x:c>
      <x:c r="BB140" s="50"/>
      <x:c r="BC140" s="50"/>
      <x:c r="BD140" s="50"/>
    </x:row>
    <x:row r="141">
      <x:c r="A141" s="50" t="n">
        <x:v>140</x:v>
      </x:c>
      <x:c r="B141" s="50" t="str">
        <x:v>4058</x:v>
      </x:c>
      <x:c r="C141" s="50" t="str">
        <x:v>4058.T</x:v>
      </x:c>
      <x:c r="D141" s="50" t="str">
        <x:v>Toyokumo,Inc.</x:v>
      </x:c>
      <x:c r="E141" s="50" t="str">
        <x:v>Growth Market(Domestic)</x:v>
      </x:c>
      <x:c r="F141" s="50" t="str">
        <x:v>Information &amp; Communication</x:v>
      </x:c>
      <x:c r="G141" s="51" t="n">
        <x:v>1576</x:v>
      </x:c>
      <x:c r="H141" s="51" t="n">
        <x:v>1937</x:v>
      </x:c>
      <x:c r="I141" s="51" t="n">
        <x:v>2434</x:v>
      </x:c>
      <x:c r="J141" s="51" t="n">
        <x:v>3122</x:v>
      </x:c>
      <x:c r="K141" s="51" t="n">
        <x:v>4334</x:v>
      </x:c>
      <x:c r="L141" s="52" t="n">
        <x:f>IFERROR(H141/G141-1,"")</x:f>
        <x:v>0.22906091370558368</x:v>
      </x:c>
      <x:c r="M141" s="52" t="n">
        <x:f>IFERROR(I141/H141-1,"")</x:f>
        <x:v>0.256582343830666</x:v>
      </x:c>
      <x:c r="N141" s="52" t="n">
        <x:f>IFERROR(J141/I141-1,"")</x:f>
        <x:v>0.28266228430566964</x:v>
      </x:c>
      <x:c r="O141" s="52" t="n">
        <x:f>IFERROR(K141/J141-1,"")</x:f>
        <x:v>0.38821268417680965</x:v>
      </x:c>
      <x:c r="P141" s="52" t="n">
        <x:f>IFERROR((K141/G141)^(1/4)-1,"")</x:f>
        <x:v>0.28775478845069724</x:v>
      </x:c>
      <x:c r="Q141" s="51" t="n">
        <x:v>1680</x:v>
      </x:c>
      <x:c r="R141" s="52" t="n">
        <x:f>IFERROR(Q141/K141,"")</x:f>
        <x:v>0.3876326718966313</x:v>
      </x:c>
      <x:c r="S141" s="53" t="n">
        <x:v>44075</x:v>
      </x:c>
      <x:c r="T141" s="50" t="str">
        <x:v>EDINET_company_history</x:v>
      </x:c>
      <x:c r="U141" s="50" t="str">
        <x:v>株式会社ナノバンク</x:v>
      </x:c>
      <x:c r="V141" s="54" t="n">
        <x:v>0.4566</x:v>
      </x:c>
      <x:c r="W141" s="50" t="str">
        <x:v>山本 裕次</x:v>
      </x:c>
      <x:c r="X141" s="50" t="b">
        <x:f>AND(COUNT(L141:O141)=4,L141&gt;='設定'!$B$6,M141&gt;='設定'!$B$6,N141&gt;='設定'!$B$6,O141&gt;='設定'!$B$6)</x:f>
        <x:v>1</x:v>
      </x:c>
      <x:c r="Y141" s="50" t="b">
        <x:f>AND(COUNT(G141:K141)=5,P141&gt;='設定'!$B$7)</x:f>
        <x:v>1</x:v>
      </x:c>
      <x:c r="Z141" s="50" t="b">
        <x:f>AND(ISNUMBER(R141),R141&gt;='設定'!$B$8)</x:f>
        <x:v>1</x:v>
      </x:c>
      <x:c r="AA141" s="50" t="b">
        <x:f>AND(ISNUMBER(S141),S141&gt;=DATE(YEAR('設定'!$B$10)-'設定'!$B$9,MONTH('設定'!$B$10),DAY('設定'!$B$10)))</x:f>
        <x:v>0</x:v>
      </x:c>
      <x:c r="AB141" s="55" t="b">
        <x:v>0</x:v>
      </x:c>
      <x:c r="AC141" s="55" t="b">
        <x:v>0</x:v>
      </x:c>
      <x:c r="AD141" s="50" t="n">
        <x:f>IF(X141,1,0)+IF(Z141,1,0)+IF(AA141,1,0)+IF(AB141,1,0)</x:f>
        <x:v>2</x:v>
      </x:c>
      <x:c r="AE141" s="50" t="n">
        <x:f>IF(Y141,1,0)+IF(Z141,1,0)+IF(AA141,1,0)+IF(AB141,1,0)</x:f>
        <x:v>2</x:v>
      </x:c>
      <x:c r="AF141" s="50" t="n">
        <x:f>IF(Y141,1,0)+IF(Z141,1,0)+IF(AA141,1,0)+IF(AC141,1,0)</x:f>
        <x:v>2</x:v>
      </x:c>
      <x:c r="AG141" s="53" t="n">
        <x:v>44348</x:v>
      </x:c>
      <x:c r="AH141" s="50" t="str">
        <x:v>S100XS1A</x:v>
      </x:c>
      <x:c r="AI141" s="50" t="str">
        <x:v>NetSalesSummaryOfBusinessResults</x:v>
      </x:c>
      <x:c r="AJ141" s="50" t="str">
        <x:v>OperatingIncome</x:v>
      </x:c>
      <x:c r="AK141" s="53" t="n">
        <x:v>46022</x:v>
      </x:c>
      <x:c r="AL141" s="50" t="str">
        <x:v>365/365/365/366/365</x:v>
      </x:c>
      <x:c r="AM141" s="51" t="n">
        <x:v>10951700</x:v>
      </x:c>
      <x:c r="AN141" s="51" t="n">
        <x:v>2174</x:v>
      </x:c>
      <x:c r="AO141" s="51" t="n">
        <x:f>IFERROR(AM141*AN141,"")</x:f>
        <x:v>23808995800</x:v>
      </x:c>
      <x:c r="AP141" s="56" t="n">
        <x:f>IFERROR(AO141/(K141*1000000),"")</x:f>
        <x:v>5.49353848638671</x:v>
      </x:c>
      <x:c r="AQ141" s="57" t="n">
        <x:v>91046135</x:v>
      </x:c>
      <x:c r="AR141" s="52" t="n">
        <x:v>0.4877702649569289</x:v>
      </x:c>
      <x:c r="AS141" s="52" t="n">
        <x:v>-0.5829501727492743</x:v>
      </x:c>
      <x:c r="AT141" s="55" t="b">
        <x:v>1</x:v>
      </x:c>
      <x:c r="AU141" s="50"/>
      <x:c r="AV141" s="58" t="n">
        <x:v>0.1767928168980248</x:v>
      </x:c>
      <x:c r="AW141" s="50" t="n">
        <x:v>843</x:v>
      </x:c>
      <x:c r="AX141" s="50" t="str">
        <x:v>Core Moat</x:v>
      </x:c>
      <x:c r="AY141" s="50" t="str">
        <x:v>目立つ機械的警告なし（定性確認は別途必要）</x:v>
      </x:c>
      <x:c r="AZ141" s="59" t="str">
        <x:v>2026-03-24 15:30</x:v>
      </x:c>
      <x:c r="BA141" s="53" t="n">
        <x:v>44075</x:v>
      </x:c>
      <x:c r="BB141" s="50"/>
      <x:c r="BC141" s="50"/>
      <x:c r="BD141" s="50"/>
    </x:row>
    <x:row r="142">
      <x:c r="A142" s="50" t="n">
        <x:v>141</x:v>
      </x:c>
      <x:c r="B142" s="50" t="str">
        <x:v>7172</x:v>
      </x:c>
      <x:c r="C142" s="50" t="str">
        <x:v>7172.T</x:v>
      </x:c>
      <x:c r="D142" s="50" t="str">
        <x:v>Japan Investment Adviser Co.,Ltd.</x:v>
      </x:c>
      <x:c r="E142" s="50" t="str">
        <x:v>Prime Market (Domestic)</x:v>
      </x:c>
      <x:c r="F142" s="50" t="str">
        <x:v>Securities and Commodities Futures</x:v>
      </x:c>
      <x:c r="G142" s="51" t="n">
        <x:v>14105</x:v>
      </x:c>
      <x:c r="H142" s="51" t="n">
        <x:v>18045</x:v>
      </x:c>
      <x:c r="I142" s="51" t="n">
        <x:v>21818</x:v>
      </x:c>
      <x:c r="J142" s="51" t="n">
        <x:v>31129</x:v>
      </x:c>
      <x:c r="K142" s="51" t="n">
        <x:v>38738</x:v>
      </x:c>
      <x:c r="L142" s="52" t="n">
        <x:f>IFERROR(H142/G142-1,"")</x:f>
        <x:v>0.2793335696561503</x:v>
      </x:c>
      <x:c r="M142" s="52" t="n">
        <x:f>IFERROR(I142/H142-1,"")</x:f>
        <x:v>0.20908839013577163</x:v>
      </x:c>
      <x:c r="N142" s="52" t="n">
        <x:f>IFERROR(J142/I142-1,"")</x:f>
        <x:v>0.4267577229810249</x:v>
      </x:c>
      <x:c r="O142" s="52" t="n">
        <x:f>IFERROR(K142/J142-1,"")</x:f>
        <x:v>0.24443445019114018</x:v>
      </x:c>
      <x:c r="P142" s="52" t="n">
        <x:f>IFERROR((K142/G142)^(1/4)-1,"")</x:f>
        <x:v>0.28733336700136025</x:v>
      </x:c>
      <x:c r="Q142" s="51" t="n">
        <x:v>18884</x:v>
      </x:c>
      <x:c r="R142" s="52" t="n">
        <x:f>IFERROR(Q142/K142,"")</x:f>
        <x:v>0.487479993804533</x:v>
      </x:c>
      <x:c r="S142" s="53" t="n">
        <x:v>41883</x:v>
      </x:c>
      <x:c r="T142" s="50" t="str">
        <x:v>EDINET_company_history</x:v>
      </x:c>
      <x:c r="U142" s="50" t="str">
        <x:v>株式会社こうどうホールディングス</x:v>
      </x:c>
      <x:c r="V142" s="54" t="n">
        <x:v>0.3581</x:v>
      </x:c>
      <x:c r="W142" s="50" t="str">
        <x:v>白岩 直人</x:v>
      </x:c>
      <x:c r="X142" s="50" t="b">
        <x:f>AND(COUNT(L142:O142)=4,L142&gt;='設定'!$B$6,M142&gt;='設定'!$B$6,N142&gt;='設定'!$B$6,O142&gt;='設定'!$B$6)</x:f>
        <x:v>1</x:v>
      </x:c>
      <x:c r="Y142" s="50" t="b">
        <x:f>AND(COUNT(G142:K142)=5,P142&gt;='設定'!$B$7)</x:f>
        <x:v>1</x:v>
      </x:c>
      <x:c r="Z142" s="50" t="b">
        <x:f>AND(ISNUMBER(R142),R142&gt;='設定'!$B$8)</x:f>
        <x:v>1</x:v>
      </x:c>
      <x:c r="AA142" s="50" t="b">
        <x:f>AND(ISNUMBER(S142),S142&gt;=DATE(YEAR('設定'!$B$10)-'設定'!$B$9,MONTH('設定'!$B$10),DAY('設定'!$B$10)))</x:f>
        <x:v>0</x:v>
      </x:c>
      <x:c r="AB142" s="55" t="b">
        <x:v>0</x:v>
      </x:c>
      <x:c r="AC142" s="55" t="b">
        <x:v>0</x:v>
      </x:c>
      <x:c r="AD142" s="50" t="n">
        <x:f>IF(X142,1,0)+IF(Z142,1,0)+IF(AA142,1,0)+IF(AB142,1,0)</x:f>
        <x:v>2</x:v>
      </x:c>
      <x:c r="AE142" s="50" t="n">
        <x:f>IF(Y142,1,0)+IF(Z142,1,0)+IF(AA142,1,0)+IF(AB142,1,0)</x:f>
        <x:v>2</x:v>
      </x:c>
      <x:c r="AF142" s="50" t="n">
        <x:f>IF(Y142,1,0)+IF(Z142,1,0)+IF(AA142,1,0)+IF(AC142,1,0)</x:f>
        <x:v>2</x:v>
      </x:c>
      <x:c r="AG142" s="53" t="n">
        <x:v>44348</x:v>
      </x:c>
      <x:c r="AH142" s="50" t="str">
        <x:v>S100XRRA</x:v>
      </x:c>
      <x:c r="AI142" s="50" t="str">
        <x:v>NetSalesSummaryOfBusinessResults</x:v>
      </x:c>
      <x:c r="AJ142" s="50" t="str">
        <x:v>OperatingIncome</x:v>
      </x:c>
      <x:c r="AK142" s="53" t="n">
        <x:v>46022</x:v>
      </x:c>
      <x:c r="AL142" s="50" t="str">
        <x:v>365/365/365/366/365</x:v>
      </x:c>
      <x:c r="AM142" s="51" t="n">
        <x:v>60545153</x:v>
      </x:c>
      <x:c r="AN142" s="51" t="n">
        <x:v>2006</x:v>
      </x:c>
      <x:c r="AO142" s="51" t="n">
        <x:f>IFERROR(AM142*AN142,"")</x:f>
        <x:v>121453576918</x:v>
      </x:c>
      <x:c r="AP142" s="56" t="n">
        <x:f>IFERROR(AO142/(K142*1000000),"")</x:f>
        <x:v>3.1352567741752284</x:v>
      </x:c>
      <x:c r="AQ142" s="57" t="n">
        <x:v>775425040</x:v>
      </x:c>
      <x:c r="AR142" s="52" t="n">
        <x:v>0.4727689913118066</x:v>
      </x:c>
      <x:c r="AS142" s="52" t="n">
        <x:v>-0.501722122889177</x:v>
      </x:c>
      <x:c r="AT142" s="55" t="b">
        <x:v>1</x:v>
      </x:c>
      <x:c r="AU142" s="50"/>
      <x:c r="AV142" s="58" t="n">
        <x:v>-0.1174301808277193</x:v>
      </x:c>
      <x:c r="AW142" s="50" t="n">
        <x:v>2697</x:v>
      </x:c>
      <x:c r="AX142" s="50" t="str">
        <x:v>Transformation Moat</x:v>
      </x:c>
      <x:c r="AY142" s="50" t="str">
        <x:v>目立つ機械的警告なし（定性確認は別途必要）</x:v>
      </x:c>
      <x:c r="AZ142" s="59" t="str">
        <x:v>2026-03-18 15:30</x:v>
      </x:c>
      <x:c r="BA142" s="53" t="n">
        <x:v>41883</x:v>
      </x:c>
      <x:c r="BB142" s="50"/>
      <x:c r="BC142" s="50"/>
      <x:c r="BD142" s="50" t="str">
        <x:v>TOPIX Small 1</x:v>
      </x:c>
    </x:row>
    <x:row r="143">
      <x:c r="A143" s="50" t="n">
        <x:v>142</x:v>
      </x:c>
      <x:c r="B143" s="50" t="str">
        <x:v>3496</x:v>
      </x:c>
      <x:c r="C143" s="50" t="str">
        <x:v>3496.T</x:v>
      </x:c>
      <x:c r="D143" s="50" t="str">
        <x:v>AZOOM CO.,LTD</x:v>
      </x:c>
      <x:c r="E143" s="50" t="str">
        <x:v>Prime Market (Domestic)</x:v>
      </x:c>
      <x:c r="F143" s="50" t="str">
        <x:v>Real Estate</x:v>
      </x:c>
      <x:c r="G143" s="51" t="n">
        <x:v>4974.378</x:v>
      </x:c>
      <x:c r="H143" s="51" t="n">
        <x:v>6417.326</x:v>
      </x:c>
      <x:c r="I143" s="51" t="n">
        <x:v>8273.705</x:v>
      </x:c>
      <x:c r="J143" s="51" t="n">
        <x:v>10541.614</x:v>
      </x:c>
      <x:c r="K143" s="51" t="n">
        <x:v>13479.945</x:v>
      </x:c>
      <x:c r="L143" s="52" t="n">
        <x:f>IFERROR(H143/G143-1,"")</x:f>
        <x:v>0.2900760657915422</x:v>
      </x:c>
      <x:c r="M143" s="52" t="n">
        <x:f>IFERROR(I143/H143-1,"")</x:f>
        <x:v>0.28927609412393873</x:v>
      </x:c>
      <x:c r="N143" s="52" t="n">
        <x:f>IFERROR(J143/I143-1,"")</x:f>
        <x:v>0.2741104499133096</x:v>
      </x:c>
      <x:c r="O143" s="52" t="n">
        <x:f>IFERROR(K143/J143-1,"")</x:f>
        <x:v>0.27873634910176004</x:v>
      </x:c>
      <x:c r="P143" s="52" t="n">
        <x:f>IFERROR((K143/G143)^(1/4)-1,"")</x:f>
        <x:v>0.2830315445960898</x:v>
      </x:c>
      <x:c r="Q143" s="51" t="n">
        <x:v>2613.46</x:v>
      </x:c>
      <x:c r="R143" s="52" t="n">
        <x:f>IFERROR(Q143/K143,"")</x:f>
        <x:v>0.19387764564321294</x:v>
      </x:c>
      <x:c r="S143" s="53" t="n">
        <x:v>43221</x:v>
      </x:c>
      <x:c r="T143" s="50" t="str">
        <x:v>EDINET_company_history</x:v>
      </x:c>
      <x:c r="U143" s="50" t="str">
        <x:v>株式会社パノラマ</x:v>
      </x:c>
      <x:c r="V143" s="54" t="n">
        <x:v>0.339</x:v>
      </x:c>
      <x:c r="W143" s="50" t="str">
        <x:v>菅田 洋司</x:v>
      </x:c>
      <x:c r="X143" s="50" t="b">
        <x:f>AND(COUNT(L143:O143)=4,L143&gt;='設定'!$B$6,M143&gt;='設定'!$B$6,N143&gt;='設定'!$B$6,O143&gt;='設定'!$B$6)</x:f>
        <x:v>1</x:v>
      </x:c>
      <x:c r="Y143" s="50" t="b">
        <x:f>AND(COUNT(G143:K143)=5,P143&gt;='設定'!$B$7)</x:f>
        <x:v>1</x:v>
      </x:c>
      <x:c r="Z143" s="50" t="b">
        <x:f>AND(ISNUMBER(R143),R143&gt;='設定'!$B$8)</x:f>
        <x:v>1</x:v>
      </x:c>
      <x:c r="AA143" s="50" t="b">
        <x:f>AND(ISNUMBER(S143),S143&gt;=DATE(YEAR('設定'!$B$10)-'設定'!$B$9,MONTH('設定'!$B$10),DAY('設定'!$B$10)))</x:f>
        <x:v>0</x:v>
      </x:c>
      <x:c r="AB143" s="55" t="b">
        <x:v>0</x:v>
      </x:c>
      <x:c r="AC143" s="55" t="b">
        <x:v>0</x:v>
      </x:c>
      <x:c r="AD143" s="50" t="n">
        <x:f>IF(X143,1,0)+IF(Z143,1,0)+IF(AA143,1,0)+IF(AB143,1,0)</x:f>
        <x:v>2</x:v>
      </x:c>
      <x:c r="AE143" s="50" t="n">
        <x:f>IF(Y143,1,0)+IF(Z143,1,0)+IF(AA143,1,0)+IF(AB143,1,0)</x:f>
        <x:v>2</x:v>
      </x:c>
      <x:c r="AF143" s="50" t="n">
        <x:f>IF(Y143,1,0)+IF(Z143,1,0)+IF(AA143,1,0)+IF(AC143,1,0)</x:f>
        <x:v>2</x:v>
      </x:c>
      <x:c r="AG143" s="53" t="n">
        <x:v>44348</x:v>
      </x:c>
      <x:c r="AH143" s="50" t="str">
        <x:v>S100XADZ</x:v>
      </x:c>
      <x:c r="AI143" s="50" t="str">
        <x:v>NetSalesSummaryOfBusinessResults</x:v>
      </x:c>
      <x:c r="AJ143" s="50" t="str">
        <x:v>OperatingIncome</x:v>
      </x:c>
      <x:c r="AK143" s="53" t="n">
        <x:v>45930</x:v>
      </x:c>
      <x:c r="AL143" s="50" t="str">
        <x:v>365/365/365/366/365</x:v>
      </x:c>
      <x:c r="AM143" s="51" t="n">
        <x:v>6136100</x:v>
      </x:c>
      <x:c r="AN143" s="51" t="n">
        <x:v>4155</x:v>
      </x:c>
      <x:c r="AO143" s="51" t="n">
        <x:f>IFERROR(AM143*AN143,"")</x:f>
        <x:v>25495495500</x:v>
      </x:c>
      <x:c r="AP143" s="56" t="n">
        <x:f>IFERROR(AO143/(K143*1000000),"")</x:f>
        <x:v>1.8913649499311755</x:v>
      </x:c>
      <x:c r="AQ143" s="57" t="n">
        <x:v>397826325</x:v>
      </x:c>
      <x:c r="AR143" s="52" t="n">
        <x:v>0.5104710152555988</x:v>
      </x:c>
      <x:c r="AS143" s="52" t="n">
        <x:v>-0.5166289659457403</x:v>
      </x:c>
      <x:c r="AT143" s="55" t="b">
        <x:v>1</x:v>
      </x:c>
      <x:c r="AU143" s="50"/>
      <x:c r="AV143" s="58" t="n">
        <x:v>-0.0936169674346675</x:v>
      </x:c>
      <x:c r="AW143" s="50" t="n">
        <x:v>2565</x:v>
      </x:c>
      <x:c r="AX143" s="50" t="str">
        <x:v>Core Moat</x:v>
      </x:c>
      <x:c r="AY143" s="50" t="str">
        <x:v>目立つ機械的警告なし（定性確認は別途必要）</x:v>
      </x:c>
      <x:c r="AZ143" s="59" t="str">
        <x:v>2025-12-16 15:31</x:v>
      </x:c>
      <x:c r="BA143" s="53" t="n">
        <x:v>43221</x:v>
      </x:c>
      <x:c r="BB143" s="50"/>
      <x:c r="BC143" s="50"/>
      <x:c r="BD143" s="50" t="str">
        <x:v>TOPIX Small 2</x:v>
      </x:c>
    </x:row>
    <x:row r="144">
      <x:c r="A144" s="50" t="n">
        <x:v>143</x:v>
      </x:c>
      <x:c r="B144" s="50" t="str">
        <x:v>9424</x:v>
      </x:c>
      <x:c r="C144" s="50" t="str">
        <x:v>9424.T</x:v>
      </x:c>
      <x:c r="D144" s="50" t="str">
        <x:v>Japan Communications Inc.</x:v>
      </x:c>
      <x:c r="E144" s="50" t="str">
        <x:v>Prime Market (Domestic)</x:v>
      </x:c>
      <x:c r="F144" s="50" t="str">
        <x:v>Information &amp; Communication</x:v>
      </x:c>
      <x:c r="G144" s="51" t="n">
        <x:v>3497.933</x:v>
      </x:c>
      <x:c r="H144" s="51" t="n">
        <x:v>4634.379</x:v>
      </x:c>
      <x:c r="I144" s="51" t="n">
        <x:v>6074.613</x:v>
      </x:c>
      <x:c r="J144" s="51" t="n">
        <x:v>7400.748</x:v>
      </x:c>
      <x:c r="K144" s="51" t="n">
        <x:v>9238.862</x:v>
      </x:c>
      <x:c r="L144" s="52" t="n">
        <x:f>IFERROR(H144/G144-1,"")</x:f>
        <x:v>0.32489072832441335</x:v>
      </x:c>
      <x:c r="M144" s="52" t="n">
        <x:f>IFERROR(I144/H144-1,"")</x:f>
        <x:v>0.3107717344653944</x:v>
      </x:c>
      <x:c r="N144" s="52" t="n">
        <x:f>IFERROR(J144/I144-1,"")</x:f>
        <x:v>0.21830773417170768</x:v>
      </x:c>
      <x:c r="O144" s="52" t="n">
        <x:f>IFERROR(K144/J144-1,"")</x:f>
        <x:v>0.24836867840926335</x:v>
      </x:c>
      <x:c r="P144" s="52" t="n">
        <x:f>IFERROR((K144/G144)^(1/4)-1,"")</x:f>
        <x:v>0.27482845418519597</x:v>
      </x:c>
      <x:c r="Q144" s="51" t="n">
        <x:v>962.484</x:v>
      </x:c>
      <x:c r="R144" s="52" t="n">
        <x:f>IFERROR(Q144/K144,"")</x:f>
        <x:v>0.10417776561658786</x:v>
      </x:c>
      <x:c r="S144" s="53" t="n">
        <x:v>38443</x:v>
      </x:c>
      <x:c r="T144" s="50" t="str">
        <x:v>EDINET_company_history</x:v>
      </x:c>
      <x:c r="U144" s="50" t="str">
        <x:v>日本マスタートラスト信託銀行株式会社（信託口）（注２）</x:v>
      </x:c>
      <x:c r="V144" s="54" t="n">
        <x:v>0.1233</x:v>
      </x:c>
      <x:c r="W144" s="50" t="str">
        <x:v>三田 聖二 / 福田 尚久 / 加藤 明美</x:v>
      </x:c>
      <x:c r="X144" s="50" t="b">
        <x:f>AND(COUNT(L144:O144)=4,L144&gt;='設定'!$B$6,M144&gt;='設定'!$B$6,N144&gt;='設定'!$B$6,O144&gt;='設定'!$B$6)</x:f>
        <x:v>1</x:v>
      </x:c>
      <x:c r="Y144" s="50" t="b">
        <x:f>AND(COUNT(G144:K144)=5,P144&gt;='設定'!$B$7)</x:f>
        <x:v>1</x:v>
      </x:c>
      <x:c r="Z144" s="50" t="b">
        <x:f>AND(ISNUMBER(R144),R144&gt;='設定'!$B$8)</x:f>
        <x:v>1</x:v>
      </x:c>
      <x:c r="AA144" s="50" t="b">
        <x:f>AND(ISNUMBER(S144),S144&gt;=DATE(YEAR('設定'!$B$10)-'設定'!$B$9,MONTH('設定'!$B$10),DAY('設定'!$B$10)))</x:f>
        <x:v>0</x:v>
      </x:c>
      <x:c r="AB144" s="55" t="b">
        <x:v>0</x:v>
      </x:c>
      <x:c r="AC144" s="55" t="b">
        <x:v>0</x:v>
      </x:c>
      <x:c r="AD144" s="50" t="n">
        <x:f>IF(X144,1,0)+IF(Z144,1,0)+IF(AA144,1,0)+IF(AB144,1,0)</x:f>
        <x:v>2</x:v>
      </x:c>
      <x:c r="AE144" s="50" t="n">
        <x:f>IF(Y144,1,0)+IF(Z144,1,0)+IF(AA144,1,0)+IF(AB144,1,0)</x:f>
        <x:v>2</x:v>
      </x:c>
      <x:c r="AF144" s="50" t="n">
        <x:f>IF(Y144,1,0)+IF(Z144,1,0)+IF(AA144,1,0)+IF(AC144,1,0)</x:f>
        <x:v>2</x:v>
      </x:c>
      <x:c r="AG144" s="53" t="n">
        <x:v>44348</x:v>
      </x:c>
      <x:c r="AH144" s="50" t="str">
        <x:v>S100W51C</x:v>
      </x:c>
      <x:c r="AI144" s="50" t="str">
        <x:v>NetSalesSummaryOfBusinessResults</x:v>
      </x:c>
      <x:c r="AJ144" s="50" t="str">
        <x:v>OperatingIncome</x:v>
      </x:c>
      <x:c r="AK144" s="53" t="n">
        <x:v>45747</x:v>
      </x:c>
      <x:c r="AL144" s="50" t="str">
        <x:v>365/365/365/366/365</x:v>
      </x:c>
      <x:c r="AM144" s="51" t="n">
        <x:v>165908739</x:v>
      </x:c>
      <x:c r="AN144" s="51" t="n">
        <x:v>115</x:v>
      </x:c>
      <x:c r="AO144" s="51" t="n">
        <x:f>IFERROR(AM144*AN144,"")</x:f>
        <x:v>19079504985</x:v>
      </x:c>
      <x:c r="AP144" s="56" t="n">
        <x:f>IFERROR(AO144/(K144*1000000),"")</x:f>
        <x:v>2.065135834370077</x:v>
      </x:c>
      <x:c r="AQ144" s="57" t="n">
        <x:v>281194613.3333333</x:v>
      </x:c>
      <x:c r="AR144" s="52" t="n">
        <x:v>0.4050936680296961</x:v>
      </x:c>
      <x:c r="AS144" s="52" t="n">
        <x:v>-0.6182432432432432</x:v>
      </x:c>
      <x:c r="AT144" s="55" t="b">
        <x:v>1</x:v>
      </x:c>
      <x:c r="AU144" s="50"/>
      <x:c r="AV144" s="58" t="n">
        <x:v>-0.019054492617152</x:v>
      </x:c>
      <x:c r="AW144" s="50" t="n">
        <x:v>2034</x:v>
      </x:c>
      <x:c r="AX144" s="50" t="str">
        <x:v>Future Moat</x:v>
      </x:c>
      <x:c r="AY144" s="50" t="str">
        <x:v>ローカル5年最大下落率-60%以下</x:v>
      </x:c>
      <x:c r="AZ144" s="59" t="str">
        <x:v>2025-06-26 15:00</x:v>
      </x:c>
      <x:c r="BA144" s="53" t="n">
        <x:v>38443</x:v>
      </x:c>
      <x:c r="BB144" s="50"/>
      <x:c r="BC144" s="50"/>
      <x:c r="BD144" s="50" t="str">
        <x:v>TOPIX Small 2</x:v>
      </x:c>
    </x:row>
    <x:row r="145">
      <x:c r="A145" s="50" t="n">
        <x:v>144</x:v>
      </x:c>
      <x:c r="B145" s="50" t="str">
        <x:v>6532</x:v>
      </x:c>
      <x:c r="C145" s="50" t="str">
        <x:v>6532.T</x:v>
      </x:c>
      <x:c r="D145" s="50" t="str">
        <x:v>BayCurrent,Inc.</x:v>
      </x:c>
      <x:c r="E145" s="50" t="str">
        <x:v>Prime Market (Domestic)</x:v>
      </x:c>
      <x:c r="F145" s="50" t="str">
        <x:v>Services</x:v>
      </x:c>
      <x:c r="G145" s="51" t="n">
        <x:v>57642</x:v>
      </x:c>
      <x:c r="H145" s="51" t="n">
        <x:v>76090</x:v>
      </x:c>
      <x:c r="I145" s="51" t="n">
        <x:v>93909</x:v>
      </x:c>
      <x:c r="J145" s="51" t="n">
        <x:v>116056</x:v>
      </x:c>
      <x:c r="K145" s="51" t="n">
        <x:v>148332</x:v>
      </x:c>
      <x:c r="L145" s="52" t="n">
        <x:f>IFERROR(H145/G145-1,"")</x:f>
        <x:v>0.32004441206065026</x:v>
      </x:c>
      <x:c r="M145" s="52" t="n">
        <x:f>IFERROR(I145/H145-1,"")</x:f>
        <x:v>0.2341832041004075</x:v>
      </x:c>
      <x:c r="N145" s="52" t="n">
        <x:f>IFERROR(J145/I145-1,"")</x:f>
        <x:v>0.23583469103067856</x:v>
      </x:c>
      <x:c r="O145" s="52" t="n">
        <x:f>IFERROR(K145/J145-1,"")</x:f>
        <x:v>0.2781071207003516</x:v>
      </x:c>
      <x:c r="P145" s="52" t="n">
        <x:f>IFERROR((K145/G145)^(1/4)-1,"")</x:f>
        <x:v>0.2665547058124276</x:v>
      </x:c>
      <x:c r="Q145" s="51" t="n">
        <x:v>50931</x:v>
      </x:c>
      <x:c r="R145" s="52" t="n">
        <x:f>IFERROR(Q145/K145,"")</x:f>
        <x:v>0.34335814254510155</x:v>
      </x:c>
      <x:c r="S145" s="53" t="n">
        <x:v>42614</x:v>
      </x:c>
      <x:c r="T145" s="50" t="str">
        <x:v>EDINET_company_history</x:v>
      </x:c>
      <x:c r="U145" s="50" t="str">
        <x:v>日本マスタートラスト信託銀行株式会社(信託口)</x:v>
      </x:c>
      <x:c r="V145" s="54" t="n">
        <x:v>0.2436</x:v>
      </x:c>
      <x:c r="W145" s="50" t="str">
        <x:v>阿部 義之 / 池平 謙太郎</x:v>
      </x:c>
      <x:c r="X145" s="50" t="b">
        <x:f>AND(COUNT(L145:O145)=4,L145&gt;='設定'!$B$6,M145&gt;='設定'!$B$6,N145&gt;='設定'!$B$6,O145&gt;='設定'!$B$6)</x:f>
        <x:v>1</x:v>
      </x:c>
      <x:c r="Y145" s="50" t="b">
        <x:f>AND(COUNT(G145:K145)=5,P145&gt;='設定'!$B$7)</x:f>
        <x:v>1</x:v>
      </x:c>
      <x:c r="Z145" s="50" t="b">
        <x:f>AND(ISNUMBER(R145),R145&gt;='設定'!$B$8)</x:f>
        <x:v>1</x:v>
      </x:c>
      <x:c r="AA145" s="50" t="b">
        <x:f>AND(ISNUMBER(S145),S145&gt;=DATE(YEAR('設定'!$B$10)-'設定'!$B$9,MONTH('設定'!$B$10),DAY('設定'!$B$10)))</x:f>
        <x:v>0</x:v>
      </x:c>
      <x:c r="AB145" s="55" t="b">
        <x:v>0</x:v>
      </x:c>
      <x:c r="AC145" s="55" t="b">
        <x:v>0</x:v>
      </x:c>
      <x:c r="AD145" s="50" t="n">
        <x:f>IF(X145,1,0)+IF(Z145,1,0)+IF(AA145,1,0)+IF(AB145,1,0)</x:f>
        <x:v>2</x:v>
      </x:c>
      <x:c r="AE145" s="50" t="n">
        <x:f>IF(Y145,1,0)+IF(Z145,1,0)+IF(AA145,1,0)+IF(AB145,1,0)</x:f>
        <x:v>2</x:v>
      </x:c>
      <x:c r="AF145" s="50" t="n">
        <x:f>IF(Y145,1,0)+IF(Z145,1,0)+IF(AA145,1,0)+IF(AC145,1,0)</x:f>
        <x:v>2</x:v>
      </x:c>
      <x:c r="AG145" s="53" t="n">
        <x:v>44348</x:v>
      </x:c>
      <x:c r="AH145" s="50" t="str">
        <x:v>S100Y69G</x:v>
      </x:c>
      <x:c r="AI145" s="50" t="str">
        <x:v>RevenueIFRSSummaryOfBusinessResults</x:v>
      </x:c>
      <x:c r="AJ145" s="50" t="str">
        <x:v>OperatingProfitLossIFRS</x:v>
      </x:c>
      <x:c r="AK145" s="53" t="n">
        <x:v>46081</x:v>
      </x:c>
      <x:c r="AL145" s="50" t="str">
        <x:v>365/365/366/365/365</x:v>
      </x:c>
      <x:c r="AM145" s="51" t="n">
        <x:v>151854210</x:v>
      </x:c>
      <x:c r="AN145" s="51" t="n">
        <x:v>6048</x:v>
      </x:c>
      <x:c r="AO145" s="51" t="n">
        <x:f>IFERROR(AM145*AN145,"")</x:f>
        <x:v>918414262080</x:v>
      </x:c>
      <x:c r="AP145" s="56" t="n">
        <x:f>IFERROR(AO145/(K145*1000000),"")</x:f>
        <x:v>6.191612477954858</x:v>
      </x:c>
      <x:c r="AQ145" s="57" t="n">
        <x:v>9717307288.333334</x:v>
      </x:c>
      <x:c r="AR145" s="52" t="n">
        <x:v>0.5210532512702476</x:v>
      </x:c>
      <x:c r="AS145" s="52" t="n">
        <x:v>-0.5745454674215562</x:v>
      </x:c>
      <x:c r="AT145" s="55" t="b">
        <x:v>1</x:v>
      </x:c>
      <x:c r="AU145" s="50"/>
      <x:c r="AV145" s="58" t="n">
        <x:v>-0.3753135419698624</x:v>
      </x:c>
      <x:c r="AW145" s="50" t="n">
        <x:v>3395</x:v>
      </x:c>
      <x:c r="AX145" s="50" t="str">
        <x:v>Core Moat</x:v>
      </x:c>
      <x:c r="AY145" s="50" t="str">
        <x:v>目立つ機械的警告なし（定性確認は別途必要）</x:v>
      </x:c>
      <x:c r="AZ145" s="59" t="str">
        <x:v>2026-05-26 12:00</x:v>
      </x:c>
      <x:c r="BA145" s="53" t="n">
        <x:v>42614</x:v>
      </x:c>
      <x:c r="BB145" s="50"/>
      <x:c r="BC145" s="50"/>
      <x:c r="BD145" s="50" t="str">
        <x:v>TOPIX Mid400</x:v>
      </x:c>
    </x:row>
    <x:row r="146">
      <x:c r="A146" s="50" t="n">
        <x:v>145</x:v>
      </x:c>
      <x:c r="B146" s="50" t="str">
        <x:v>5621</x:v>
      </x:c>
      <x:c r="C146" s="50" t="str">
        <x:v>5621.T</x:v>
      </x:c>
      <x:c r="D146" s="50" t="str">
        <x:v>Human Technologies,Inc.</x:v>
      </x:c>
      <x:c r="E146" s="50" t="str">
        <x:v>Growth Market(Domestic)</x:v>
      </x:c>
      <x:c r="F146" s="50" t="str">
        <x:v>Information &amp; Communication</x:v>
      </x:c>
      <x:c r="G146" s="51" t="n">
        <x:v>2914.411</x:v>
      </x:c>
      <x:c r="H146" s="51" t="n">
        <x:v>3498.307</x:v>
      </x:c>
      <x:c r="I146" s="51" t="n">
        <x:v>4160.712</x:v>
      </x:c>
      <x:c r="J146" s="51" t="n">
        <x:v>5016.286</x:v>
      </x:c>
      <x:c r="K146" s="51" t="n">
        <x:v>6031.344</x:v>
      </x:c>
      <x:c r="L146" s="52" t="n">
        <x:f>IFERROR(H146/G146-1,"")</x:f>
        <x:v>0.20034785759455342</x:v>
      </x:c>
      <x:c r="M146" s="52" t="n">
        <x:f>IFERROR(I146/H146-1,"")</x:f>
        <x:v>0.18935016280732375</x:v>
      </x:c>
      <x:c r="N146" s="52" t="n">
        <x:f>IFERROR(J146/I146-1,"")</x:f>
        <x:v>0.20563163227832137</x:v>
      </x:c>
      <x:c r="O146" s="52" t="n">
        <x:f>IFERROR(K146/J146-1,"")</x:f>
        <x:v>0.20235249744532102</x:v>
      </x:c>
      <x:c r="P146" s="52" t="n">
        <x:f>IFERROR((K146/G146)^(1/4)-1,"")</x:f>
        <x:v>0.19940491856956366</x:v>
      </x:c>
      <x:c r="Q146" s="51" t="n">
        <x:v>947.391</x:v>
      </x:c>
      <x:c r="R146" s="52" t="n">
        <x:f>IFERROR(Q146/K146,"")</x:f>
        <x:v>0.15707792492021677</x:v>
      </x:c>
      <x:c r="S146" s="53" t="n">
        <x:v>45282</x:v>
      </x:c>
      <x:c r="T146" s="50" t="str">
        <x:v>local_price_first_trade</x:v>
      </x:c>
      <x:c r="U146" s="50" t="str">
        <x:v>ニューホライズン株式会社</x:v>
      </x:c>
      <x:c r="V146" s="54" t="n">
        <x:v>0.3753</x:v>
      </x:c>
      <x:c r="W146" s="50" t="str">
        <x:v>恵志 章夫 / 家﨑 晃一</x:v>
      </x:c>
      <x:c r="X146" s="50" t="b">
        <x:f>AND(COUNT(L146:O146)=4,L146&gt;='設定'!$B$6,M146&gt;='設定'!$B$6,N146&gt;='設定'!$B$6,O146&gt;='設定'!$B$6)</x:f>
        <x:v>0</x:v>
      </x:c>
      <x:c r="Y146" s="50" t="b">
        <x:f>AND(COUNT(G146:K146)=5,P146&gt;='設定'!$B$7)</x:f>
        <x:v>0</x:v>
      </x:c>
      <x:c r="Z146" s="50" t="b">
        <x:f>AND(ISNUMBER(R146),R146&gt;='設定'!$B$8)</x:f>
        <x:v>1</x:v>
      </x:c>
      <x:c r="AA146" s="50" t="b">
        <x:f>AND(ISNUMBER(S146),S146&gt;=DATE(YEAR('設定'!$B$10)-'設定'!$B$9,MONTH('設定'!$B$10),DAY('設定'!$B$10)))</x:f>
        <x:v>1</x:v>
      </x:c>
      <x:c r="AB146" s="55" t="b">
        <x:v>0</x:v>
      </x:c>
      <x:c r="AC146" s="55" t="b">
        <x:v>0</x:v>
      </x:c>
      <x:c r="AD146" s="50" t="n">
        <x:f>IF(X146,1,0)+IF(Z146,1,0)+IF(AA146,1,0)+IF(AB146,1,0)</x:f>
        <x:v>2</x:v>
      </x:c>
      <x:c r="AE146" s="50" t="n">
        <x:f>IF(Y146,1,0)+IF(Z146,1,0)+IF(AA146,1,0)+IF(AB146,1,0)</x:f>
        <x:v>2</x:v>
      </x:c>
      <x:c r="AF146" s="50" t="n">
        <x:f>IF(Y146,1,0)+IF(Z146,1,0)+IF(AA146,1,0)+IF(AC146,1,0)</x:f>
        <x:v>2</x:v>
      </x:c>
      <x:c r="AG146" s="53" t="n">
        <x:v>45282</x:v>
      </x:c>
      <x:c r="AH146" s="50" t="str">
        <x:v>S100W8D4</x:v>
      </x:c>
      <x:c r="AI146" s="50" t="str">
        <x:v>NetSalesSummaryOfBusinessResults</x:v>
      </x:c>
      <x:c r="AJ146" s="50" t="str">
        <x:v>OperatingIncome</x:v>
      </x:c>
      <x:c r="AK146" s="53" t="n">
        <x:v>45747</x:v>
      </x:c>
      <x:c r="AL146" s="50" t="str">
        <x:v>365/365/365/366/365</x:v>
      </x:c>
      <x:c r="AM146" s="51" t="n">
        <x:v>9593200</x:v>
      </x:c>
      <x:c r="AN146" s="51" t="n">
        <x:v>1385</x:v>
      </x:c>
      <x:c r="AO146" s="51" t="n">
        <x:f>IFERROR(AM146*AN146,"")</x:f>
        <x:v>13286582000</x:v>
      </x:c>
      <x:c r="AP146" s="56" t="n">
        <x:f>IFERROR(AO146/(K146*1000000),"")</x:f>
        <x:v>2.202922267408392</x:v>
      </x:c>
      <x:c r="AQ146" s="57" t="n">
        <x:v>80775021.66666667</x:v>
      </x:c>
      <x:c r="AR146" s="52" t="n">
        <x:v>0.5356054814876965</x:v>
      </x:c>
      <x:c r="AS146" s="52" t="n">
        <x:v>-0.5736951051914063</x:v>
      </x:c>
      <x:c r="AT146" s="55" t="b">
        <x:v>1</x:v>
      </x:c>
      <x:c r="AU146" s="50"/>
      <x:c r="AV146" s="58" t="n">
        <x:v>-0.0330087670108408</x:v>
      </x:c>
      <x:c r="AW146" s="50" t="n">
        <x:v>2133</x:v>
      </x:c>
      <x:c r="AX146" s="50" t="str">
        <x:v>Transformation Moat</x:v>
      </x:c>
      <x:c r="AY146" s="50" t="str">
        <x:v>目立つ機械的警告なし（定性確認は別途必要）</x:v>
      </x:c>
      <x:c r="AZ146" s="59" t="str">
        <x:v>2025-06-27 11:42</x:v>
      </x:c>
      <x:c r="BA146" s="53" t="n">
        <x:v>45261</x:v>
      </x:c>
      <x:c r="BB146" s="50"/>
      <x:c r="BC146" s="50"/>
      <x:c r="BD146" s="50"/>
    </x:row>
    <x:row r="147">
      <x:c r="A147" s="50" t="n">
        <x:v>146</x:v>
      </x:c>
      <x:c r="B147" s="50" t="str">
        <x:v>4369</x:v>
      </x:c>
      <x:c r="C147" s="50" t="str">
        <x:v>4369.T</x:v>
      </x:c>
      <x:c r="D147" s="50" t="str">
        <x:v>Tri Chemical Laboratories Inc.</x:v>
      </x:c>
      <x:c r="E147" s="50" t="str">
        <x:v>Prime Market (Domestic)</x:v>
      </x:c>
      <x:c r="F147" s="50" t="str">
        <x:v>Chemicals</x:v>
      </x:c>
      <x:c r="G147" s="51" t="n">
        <x:v>11574.455</x:v>
      </x:c>
      <x:c r="H147" s="51" t="n">
        <x:v>13803.392</x:v>
      </x:c>
      <x:c r="I147" s="51" t="n">
        <x:v>11246.293</x:v>
      </x:c>
      <x:c r="J147" s="51" t="n">
        <x:v>18905.888</x:v>
      </x:c>
      <x:c r="K147" s="51" t="n">
        <x:v>23883.175</x:v>
      </x:c>
      <x:c r="L147" s="52" t="n">
        <x:f>IFERROR(H147/G147-1,"")</x:f>
        <x:v>0.1925738188104753</x:v>
      </x:c>
      <x:c r="M147" s="52" t="n">
        <x:f>IFERROR(I147/H147-1,"")</x:f>
        <x:v>-0.18525149470506963</x:v>
      </x:c>
      <x:c r="N147" s="52" t="n">
        <x:f>IFERROR(J147/I147-1,"")</x:f>
        <x:v>0.6810773114305309</x:v>
      </x:c>
      <x:c r="O147" s="52" t="n">
        <x:f>IFERROR(K147/J147-1,"")</x:f>
        <x:v>0.26326650194902257</x:v>
      </x:c>
      <x:c r="P147" s="52" t="n">
        <x:f>IFERROR((K147/G147)^(1/4)-1,"")</x:f>
        <x:v>0.19852715290504608</x:v>
      </x:c>
      <x:c r="Q147" s="51" t="n">
        <x:v>5902.226</x:v>
      </x:c>
      <x:c r="R147" s="52" t="n">
        <x:f>IFERROR(Q147/K147,"")</x:f>
        <x:v>0.24712903539835052</x:v>
      </x:c>
      <x:c r="S147" s="53" t="n">
        <x:v>39295</x:v>
      </x:c>
      <x:c r="T147" s="50" t="str">
        <x:v>EDINET_company_history</x:v>
      </x:c>
      <x:c r="U147" s="50" t="str">
        <x:v>竹中 潤平</x:v>
      </x:c>
      <x:c r="V147" s="54" t="n">
        <x:v>0.1281</x:v>
      </x:c>
      <x:c r="W147" s="50" t="str">
        <x:v>竹中 潤平 / 太附 聖</x:v>
      </x:c>
      <x:c r="X147" s="50" t="b">
        <x:f>AND(COUNT(L147:O147)=4,L147&gt;='設定'!$B$6,M147&gt;='設定'!$B$6,N147&gt;='設定'!$B$6,O147&gt;='設定'!$B$6)</x:f>
        <x:v>0</x:v>
      </x:c>
      <x:c r="Y147" s="50" t="b">
        <x:f>AND(COUNT(G147:K147)=5,P147&gt;='設定'!$B$7)</x:f>
        <x:v>0</x:v>
      </x:c>
      <x:c r="Z147" s="50" t="b">
        <x:f>AND(ISNUMBER(R147),R147&gt;='設定'!$B$8)</x:f>
        <x:v>1</x:v>
      </x:c>
      <x:c r="AA147" s="50" t="b">
        <x:f>AND(ISNUMBER(S147),S147&gt;=DATE(YEAR('設定'!$B$10)-'設定'!$B$9,MONTH('設定'!$B$10),DAY('設定'!$B$10)))</x:f>
        <x:v>0</x:v>
      </x:c>
      <x:c r="AB147" s="55" t="b">
        <x:v>1</x:v>
      </x:c>
      <x:c r="AC147" s="55" t="b">
        <x:v>1</x:v>
      </x:c>
      <x:c r="AD147" s="50" t="n">
        <x:f>IF(X147,1,0)+IF(Z147,1,0)+IF(AA147,1,0)+IF(AB147,1,0)</x:f>
        <x:v>2</x:v>
      </x:c>
      <x:c r="AE147" s="50" t="n">
        <x:f>IF(Y147,1,0)+IF(Z147,1,0)+IF(AA147,1,0)+IF(AB147,1,0)</x:f>
        <x:v>2</x:v>
      </x:c>
      <x:c r="AF147" s="50" t="n">
        <x:f>IF(Y147,1,0)+IF(Z147,1,0)+IF(AA147,1,0)+IF(AC147,1,0)</x:f>
        <x:v>2</x:v>
      </x:c>
      <x:c r="AG147" s="53" t="n">
        <x:v>44348</x:v>
      </x:c>
      <x:c r="AH147" s="50" t="str">
        <x:v>S100XYYG</x:v>
      </x:c>
      <x:c r="AI147" s="50" t="str">
        <x:v>NetSalesSummaryOfBusinessResults</x:v>
      </x:c>
      <x:c r="AJ147" s="50" t="str">
        <x:v>OperatingIncome</x:v>
      </x:c>
      <x:c r="AK147" s="53" t="n">
        <x:v>46053</x:v>
      </x:c>
      <x:c r="AL147" s="50" t="str">
        <x:v>365/365/365/366/365</x:v>
      </x:c>
      <x:c r="AM147" s="51" t="n">
        <x:v>32496840</x:v>
      </x:c>
      <x:c r="AN147" s="51" t="n">
        <x:v>4180</x:v>
      </x:c>
      <x:c r="AO147" s="51" t="n">
        <x:f>IFERROR(AM147*AN147,"")</x:f>
        <x:v>135836791200</x:v>
      </x:c>
      <x:c r="AP147" s="56" t="n">
        <x:f>IFERROR(AO147/(K147*1000000),"")</x:f>
        <x:v>5.68755164252659</x:v>
      </x:c>
      <x:c r="AQ147" s="57" t="n">
        <x:v>2472853603.3333335</x:v>
      </x:c>
      <x:c r="AR147" s="52" t="n">
        <x:v>0.510407644253568</x:v>
      </x:c>
      <x:c r="AS147" s="52" t="n">
        <x:v>-0.6275534409837529</x:v>
      </x:c>
      <x:c r="AT147" s="55" t="b">
        <x:v>1</x:v>
      </x:c>
      <x:c r="AU147" s="50"/>
      <x:c r="AV147" s="58" t="n">
        <x:v>0.1558798001932655</x:v>
      </x:c>
      <x:c r="AW147" s="50" t="n">
        <x:v>913</x:v>
      </x:c>
      <x:c r="AX147" s="50" t="str">
        <x:v>Transformation Moat</x:v>
      </x:c>
      <x:c r="AY147" s="50" t="str">
        <x:v>ローカル5年最大下落率-60%以下</x:v>
      </x:c>
      <x:c r="AZ147" s="59" t="str">
        <x:v>2026-04-24 09:40</x:v>
      </x:c>
      <x:c r="BA147" s="53" t="n">
        <x:v>39295</x:v>
      </x:c>
      <x:c r="BB147" s="50" t="str">
        <x:v>竹中 潤平</x:v>
      </x:c>
      <x:c r="BC147" s="50"/>
      <x:c r="BD147" s="50" t="str">
        <x:v>TOPIX Small 1</x:v>
      </x:c>
    </x:row>
    <x:row r="148">
      <x:c r="A148" s="50" t="n">
        <x:v>147</x:v>
      </x:c>
      <x:c r="B148" s="50" t="str">
        <x:v>5618</x:v>
      </x:c>
      <x:c r="C148" s="50" t="str">
        <x:v>5618.T</x:v>
      </x:c>
      <x:c r="D148" s="50" t="str">
        <x:v>Nyle Inc.</x:v>
      </x:c>
      <x:c r="E148" s="50" t="str">
        <x:v>Growth Market(Domestic)</x:v>
      </x:c>
      <x:c r="F148" s="50" t="str">
        <x:v>Information &amp; Communication</x:v>
      </x:c>
      <x:c r="G148" s="51" t="n">
        <x:v>2628.556</x:v>
      </x:c>
      <x:c r="H148" s="51" t="n">
        <x:v>4139.423</x:v>
      </x:c>
      <x:c r="I148" s="51" t="n">
        <x:v>5244.053</x:v>
      </x:c>
      <x:c r="J148" s="51" t="n">
        <x:v>4940.828</x:v>
      </x:c>
      <x:c r="K148" s="51" t="n">
        <x:v>5368.902</x:v>
      </x:c>
      <x:c r="L148" s="52" t="n">
        <x:f>IFERROR(H148/G148-1,"")</x:f>
        <x:v>0.574789732461473</x:v>
      </x:c>
      <x:c r="M148" s="52" t="n">
        <x:f>IFERROR(I148/H148-1,"")</x:f>
        <x:v>0.26685603283356163</x:v>
      </x:c>
      <x:c r="N148" s="52" t="n">
        <x:f>IFERROR(J148/I148-1,"")</x:f>
        <x:v>-0.0578226421433955</x:v>
      </x:c>
      <x:c r="O148" s="52" t="n">
        <x:f>IFERROR(K148/J148-1,"")</x:f>
        <x:v>0.08664013400183124</x:v>
      </x:c>
      <x:c r="P148" s="52" t="n">
        <x:f>IFERROR((K148/G148)^(1/4)-1,"")</x:f>
        <x:v>0.19547930030537652</x:v>
      </x:c>
      <x:c r="Q148" s="51" t="n">
        <x:v>-140.142</x:v>
      </x:c>
      <x:c r="R148" s="52" t="n">
        <x:f>IFERROR(Q148/K148,"")</x:f>
        <x:v>-0.026102543872098986</x:v>
      </x:c>
      <x:c r="S148" s="53" t="n">
        <x:v>45280</x:v>
      </x:c>
      <x:c r="T148" s="50" t="str">
        <x:v>local_price_first_trade</x:v>
      </x:c>
      <x:c r="U148" s="50" t="str">
        <x:v>高橋 飛翔</x:v>
      </x:c>
      <x:c r="V148" s="54" t="n">
        <x:v>0.4022</x:v>
      </x:c>
      <x:c r="W148" s="50" t="str">
        <x:v>高橋 飛翔</x:v>
      </x:c>
      <x:c r="X148" s="50" t="b">
        <x:f>AND(COUNT(L148:O148)=4,L148&gt;='設定'!$B$6,M148&gt;='設定'!$B$6,N148&gt;='設定'!$B$6,O148&gt;='設定'!$B$6)</x:f>
        <x:v>0</x:v>
      </x:c>
      <x:c r="Y148" s="50" t="b">
        <x:f>AND(COUNT(G148:K148)=5,P148&gt;='設定'!$B$7)</x:f>
        <x:v>0</x:v>
      </x:c>
      <x:c r="Z148" s="50" t="b">
        <x:f>AND(ISNUMBER(R148),R148&gt;='設定'!$B$8)</x:f>
        <x:v>0</x:v>
      </x:c>
      <x:c r="AA148" s="50" t="b">
        <x:f>AND(ISNUMBER(S148),S148&gt;=DATE(YEAR('設定'!$B$10)-'設定'!$B$9,MONTH('設定'!$B$10),DAY('設定'!$B$10)))</x:f>
        <x:v>1</x:v>
      </x:c>
      <x:c r="AB148" s="55" t="b">
        <x:v>1</x:v>
      </x:c>
      <x:c r="AC148" s="55" t="b">
        <x:v>1</x:v>
      </x:c>
      <x:c r="AD148" s="50" t="n">
        <x:f>IF(X148,1,0)+IF(Z148,1,0)+IF(AA148,1,0)+IF(AB148,1,0)</x:f>
        <x:v>2</x:v>
      </x:c>
      <x:c r="AE148" s="50" t="n">
        <x:f>IF(Y148,1,0)+IF(Z148,1,0)+IF(AA148,1,0)+IF(AB148,1,0)</x:f>
        <x:v>2</x:v>
      </x:c>
      <x:c r="AF148" s="50" t="n">
        <x:f>IF(Y148,1,0)+IF(Z148,1,0)+IF(AA148,1,0)+IF(AC148,1,0)</x:f>
        <x:v>2</x:v>
      </x:c>
      <x:c r="AG148" s="53" t="n">
        <x:v>45280</x:v>
      </x:c>
      <x:c r="AH148" s="50" t="str">
        <x:v>S100XV5Y</x:v>
      </x:c>
      <x:c r="AI148" s="50" t="str">
        <x:v>NetSalesSummaryOfBusinessResults</x:v>
      </x:c>
      <x:c r="AJ148" s="50" t="str">
        <x:v>OperatingIncome</x:v>
      </x:c>
      <x:c r="AK148" s="53" t="n">
        <x:v>46022</x:v>
      </x:c>
      <x:c r="AL148" s="50" t="str">
        <x:v>365/365/365/366/365</x:v>
      </x:c>
      <x:c r="AM148" s="51" t="n">
        <x:v>8536800</x:v>
      </x:c>
      <x:c r="AN148" s="51" t="n">
        <x:v>290</x:v>
      </x:c>
      <x:c r="AO148" s="51" t="n">
        <x:f>IFERROR(AM148*AN148,"")</x:f>
        <x:v>2475672000</x:v>
      </x:c>
      <x:c r="AP148" s="56" t="n">
        <x:f>IFERROR(AO148/(K148*1000000),"")</x:f>
        <x:v>0.4611132779104554</x:v>
      </x:c>
      <x:c r="AQ148" s="57" t="n">
        <x:v>1783081.6666666667</x:v>
      </x:c>
      <x:c r="AR148" s="52" t="n">
        <x:v>0.6894941346888949</x:v>
      </x:c>
      <x:c r="AS148" s="52" t="n">
        <x:v>-0.8317460317460317</x:v>
      </x:c>
      <x:c r="AT148" s="55" t="b">
        <x:v>0</x:v>
      </x:c>
      <x:c r="AU148" s="50" t="str">
        <x:v>low_liquidity</x:v>
      </x:c>
      <x:c r="AV148" s="58" t="n">
        <x:v>-0.4810574187445171</x:v>
      </x:c>
      <x:c r="AW148" s="50" t="n">
        <x:v>3478</x:v>
      </x:c>
      <x:c r="AX148" s="50" t="str">
        <x:v>Future Moat</x:v>
      </x:c>
      <x:c r="AY148" s="50" t="str">
        <x:v>既存適格性フィルター不通過: low_liquidity / 60日平均売買代金2,000万円未満 / 年率ボラティリティ60%以上 / ローカル5年最大下落率-60%以下</x:v>
      </x:c>
      <x:c r="AZ148" s="59" t="str">
        <x:v>2026-03-27 16:28</x:v>
      </x:c>
      <x:c r="BA148" s="53" t="n">
        <x:v>45261</x:v>
      </x:c>
      <x:c r="BB148" s="50" t="str">
        <x:v>高橋 飛翔</x:v>
      </x:c>
      <x:c r="BC148" s="50"/>
      <x:c r="BD148" s="50"/>
    </x:row>
    <x:row r="149">
      <x:c r="A149" s="50" t="n">
        <x:v>148</x:v>
      </x:c>
      <x:c r="B149" s="50" t="str">
        <x:v>4258</x:v>
      </x:c>
      <x:c r="C149" s="50" t="str">
        <x:v>4258.T</x:v>
      </x:c>
      <x:c r="D149" s="50" t="str">
        <x:v>AMIYA Corporation</x:v>
      </x:c>
      <x:c r="E149" s="50" t="str">
        <x:v>Growth Market(Domestic)</x:v>
      </x:c>
      <x:c r="F149" s="50" t="str">
        <x:v>Information &amp; Communication</x:v>
      </x:c>
      <x:c r="G149" s="51" t="n">
        <x:v>2761.482</x:v>
      </x:c>
      <x:c r="H149" s="51" t="n">
        <x:v>2986.135</x:v>
      </x:c>
      <x:c r="I149" s="51" t="n">
        <x:v>3559.238</x:v>
      </x:c>
      <x:c r="J149" s="51" t="n">
        <x:v>4480.129</x:v>
      </x:c>
      <x:c r="K149" s="51" t="n">
        <x:v>5601.866</x:v>
      </x:c>
      <x:c r="L149" s="52" t="n">
        <x:f>IFERROR(H149/G149-1,"")</x:f>
        <x:v>0.08135233182762014</x:v>
      </x:c>
      <x:c r="M149" s="52" t="n">
        <x:f>IFERROR(I149/H149-1,"")</x:f>
        <x:v>0.19192132974564102</x:v>
      </x:c>
      <x:c r="N149" s="52" t="n">
        <x:f>IFERROR(J149/I149-1,"")</x:f>
        <x:v>0.25873262760175075</x:v>
      </x:c>
      <x:c r="O149" s="52" t="n">
        <x:f>IFERROR(K149/J149-1,"")</x:f>
        <x:v>0.25038051359681823</x:v>
      </x:c>
      <x:c r="P149" s="52" t="n">
        <x:f>IFERROR((K149/G149)^(1/4)-1,"")</x:f>
        <x:v>0.1934318522587326</x:v>
      </x:c>
      <x:c r="Q149" s="51" t="n">
        <x:v>1028.95</x:v>
      </x:c>
      <x:c r="R149" s="52" t="n">
        <x:f>IFERROR(Q149/K149,"")</x:f>
        <x:v>0.1836798666729979</x:v>
      </x:c>
      <x:c r="S149" s="53" t="n">
        <x:v>44552</x:v>
      </x:c>
      <x:c r="T149" s="50" t="str">
        <x:v>local_price_first_trade</x:v>
      </x:c>
      <x:c r="U149" s="50" t="str">
        <x:v>株式会社チャクル</x:v>
      </x:c>
      <x:c r="V149" s="54" t="n">
        <x:v>0.274</x:v>
      </x:c>
      <x:c r="W149" s="50" t="str">
        <x:v>石田 晃太</x:v>
      </x:c>
      <x:c r="X149" s="50" t="b">
        <x:f>AND(COUNT(L149:O149)=4,L149&gt;='設定'!$B$6,M149&gt;='設定'!$B$6,N149&gt;='設定'!$B$6,O149&gt;='設定'!$B$6)</x:f>
        <x:v>0</x:v>
      </x:c>
      <x:c r="Y149" s="50" t="b">
        <x:f>AND(COUNT(G149:K149)=5,P149&gt;='設定'!$B$7)</x:f>
        <x:v>0</x:v>
      </x:c>
      <x:c r="Z149" s="50" t="b">
        <x:f>AND(ISNUMBER(R149),R149&gt;='設定'!$B$8)</x:f>
        <x:v>1</x:v>
      </x:c>
      <x:c r="AA149" s="50" t="b">
        <x:f>AND(ISNUMBER(S149),S149&gt;=DATE(YEAR('設定'!$B$10)-'設定'!$B$9,MONTH('設定'!$B$10),DAY('設定'!$B$10)))</x:f>
        <x:v>1</x:v>
      </x:c>
      <x:c r="AB149" s="55" t="b">
        <x:v>0</x:v>
      </x:c>
      <x:c r="AC149" s="55" t="b">
        <x:v>0</x:v>
      </x:c>
      <x:c r="AD149" s="50" t="n">
        <x:f>IF(X149,1,0)+IF(Z149,1,0)+IF(AA149,1,0)+IF(AB149,1,0)</x:f>
        <x:v>2</x:v>
      </x:c>
      <x:c r="AE149" s="50" t="n">
        <x:f>IF(Y149,1,0)+IF(Z149,1,0)+IF(AA149,1,0)+IF(AB149,1,0)</x:f>
        <x:v>2</x:v>
      </x:c>
      <x:c r="AF149" s="50" t="n">
        <x:f>IF(Y149,1,0)+IF(Z149,1,0)+IF(AA149,1,0)+IF(AC149,1,0)</x:f>
        <x:v>2</x:v>
      </x:c>
      <x:c r="AG149" s="53" t="n">
        <x:v>44552</x:v>
      </x:c>
      <x:c r="AH149" s="50" t="str">
        <x:v>S100XTTR</x:v>
      </x:c>
      <x:c r="AI149" s="50" t="str">
        <x:v>NetSalesSummaryOfBusinessResults</x:v>
      </x:c>
      <x:c r="AJ149" s="50" t="str">
        <x:v>OperatingIncome</x:v>
      </x:c>
      <x:c r="AK149" s="53" t="n">
        <x:v>46022</x:v>
      </x:c>
      <x:c r="AL149" s="50" t="str">
        <x:v>365/365/365/366/365</x:v>
      </x:c>
      <x:c r="AM149" s="51" t="n">
        <x:v>8513900</x:v>
      </x:c>
      <x:c r="AN149" s="51" t="n">
        <x:v>3515</x:v>
      </x:c>
      <x:c r="AO149" s="51" t="n">
        <x:f>IFERROR(AM149*AN149,"")</x:f>
        <x:v>29926358500</x:v>
      </x:c>
      <x:c r="AP149" s="56" t="n">
        <x:f>IFERROR(AO149/(K149*1000000),"")</x:f>
        <x:v>5.342212487767469</x:v>
      </x:c>
      <x:c r="AQ149" s="57" t="n">
        <x:v>213212606.66666663</x:v>
      </x:c>
      <x:c r="AR149" s="52" t="n">
        <x:v>0.6439924167315323</x:v>
      </x:c>
      <x:c r="AS149" s="52" t="n">
        <x:v>-0.6105527595592761</x:v>
      </x:c>
      <x:c r="AT149" s="55" t="b">
        <x:v>1</x:v>
      </x:c>
      <x:c r="AU149" s="50"/>
      <x:c r="AV149" s="58" t="n">
        <x:v>0.0418009508319415</x:v>
      </x:c>
      <x:c r="AW149" s="50" t="n">
        <x:v>1568</x:v>
      </x:c>
      <x:c r="AX149" s="50" t="str">
        <x:v>Core Moat</x:v>
      </x:c>
      <x:c r="AY149" s="50" t="str">
        <x:v>年率ボラティリティ60%以上 / ローカル5年最大下落率-60%以下</x:v>
      </x:c>
      <x:c r="AZ149" s="59" t="str">
        <x:v>2026-03-25 13:27</x:v>
      </x:c>
      <x:c r="BA149" s="53" t="n">
        <x:v>44531</x:v>
      </x:c>
      <x:c r="BB149" s="50"/>
      <x:c r="BC149" s="50"/>
      <x:c r="BD149" s="50"/>
    </x:row>
    <x:row r="150">
      <x:c r="A150" s="50" t="n">
        <x:v>149</x:v>
      </x:c>
      <x:c r="B150" s="50" t="str">
        <x:v>3299</x:v>
      </x:c>
      <x:c r="C150" s="50" t="str">
        <x:v>3299.T</x:v>
      </x:c>
      <x:c r="D150" s="50" t="str">
        <x:v>MUGEN ESTATE Co.,Ltd.</x:v>
      </x:c>
      <x:c r="E150" s="50" t="str">
        <x:v>Standard Market(Domestic)</x:v>
      </x:c>
      <x:c r="F150" s="50" t="str">
        <x:v>Real Estate</x:v>
      </x:c>
      <x:c r="G150" s="51" t="n">
        <x:v>33956</x:v>
      </x:c>
      <x:c r="H150" s="51" t="n">
        <x:v>31242</x:v>
      </x:c>
      <x:c r="I150" s="51" t="n">
        <x:v>51640</x:v>
      </x:c>
      <x:c r="J150" s="51" t="n">
        <x:v>62187</x:v>
      </x:c>
      <x:c r="K150" s="51" t="n">
        <x:v>68262</x:v>
      </x:c>
      <x:c r="L150" s="52" t="n">
        <x:f>IFERROR(H150/G150-1,"")</x:f>
        <x:v>-0.07992696430674995</x:v>
      </x:c>
      <x:c r="M150" s="52" t="n">
        <x:f>IFERROR(I150/H150-1,"")</x:f>
        <x:v>0.6529031432046604</x:v>
      </x:c>
      <x:c r="N150" s="52" t="n">
        <x:f>IFERROR(J150/I150-1,"")</x:f>
        <x:v>0.20424089852827265</x:v>
      </x:c>
      <x:c r="O150" s="52" t="n">
        <x:f>IFERROR(K150/J150-1,"")</x:f>
        <x:v>0.09768922765208155</x:v>
      </x:c>
      <x:c r="P150" s="52" t="n">
        <x:f>IFERROR((K150/G150)^(1/4)-1,"")</x:f>
        <x:v>0.19073637525287102</x:v>
      </x:c>
      <x:c r="Q150" s="51" t="n">
        <x:v>11049</x:v>
      </x:c>
      <x:c r="R150" s="52" t="n">
        <x:f>IFERROR(Q150/K150,"")</x:f>
        <x:v>0.16186165069877823</x:v>
      </x:c>
      <x:c r="S150" s="53" t="n">
        <x:v>41791</x:v>
      </x:c>
      <x:c r="T150" s="50" t="str">
        <x:v>EDINET_company_history</x:v>
      </x:c>
      <x:c r="U150" s="50" t="str">
        <x:v>藤田 進</x:v>
      </x:c>
      <x:c r="V150" s="54" t="n">
        <x:v>0.1739</x:v>
      </x:c>
      <x:c r="W150" s="50" t="str">
        <x:v>藤田 進 / 藤田 進一</x:v>
      </x:c>
      <x:c r="X150" s="50" t="b">
        <x:f>AND(COUNT(L150:O150)=4,L150&gt;='設定'!$B$6,M150&gt;='設定'!$B$6,N150&gt;='設定'!$B$6,O150&gt;='設定'!$B$6)</x:f>
        <x:v>0</x:v>
      </x:c>
      <x:c r="Y150" s="50" t="b">
        <x:f>AND(COUNT(G150:K150)=5,P150&gt;='設定'!$B$7)</x:f>
        <x:v>0</x:v>
      </x:c>
      <x:c r="Z150" s="50" t="b">
        <x:f>AND(ISNUMBER(R150),R150&gt;='設定'!$B$8)</x:f>
        <x:v>1</x:v>
      </x:c>
      <x:c r="AA150" s="50" t="b">
        <x:f>AND(ISNUMBER(S150),S150&gt;=DATE(YEAR('設定'!$B$10)-'設定'!$B$9,MONTH('設定'!$B$10),DAY('設定'!$B$10)))</x:f>
        <x:v>0</x:v>
      </x:c>
      <x:c r="AB150" s="55" t="b">
        <x:v>1</x:v>
      </x:c>
      <x:c r="AC150" s="55" t="b">
        <x:v>1</x:v>
      </x:c>
      <x:c r="AD150" s="50" t="n">
        <x:f>IF(X150,1,0)+IF(Z150,1,0)+IF(AA150,1,0)+IF(AB150,1,0)</x:f>
        <x:v>2</x:v>
      </x:c>
      <x:c r="AE150" s="50" t="n">
        <x:f>IF(Y150,1,0)+IF(Z150,1,0)+IF(AA150,1,0)+IF(AB150,1,0)</x:f>
        <x:v>2</x:v>
      </x:c>
      <x:c r="AF150" s="50" t="n">
        <x:f>IF(Y150,1,0)+IF(Z150,1,0)+IF(AA150,1,0)+IF(AC150,1,0)</x:f>
        <x:v>2</x:v>
      </x:c>
      <x:c r="AG150" s="53" t="n">
        <x:v>44348</x:v>
      </x:c>
      <x:c r="AH150" s="50" t="str">
        <x:v>S100XT1L</x:v>
      </x:c>
      <x:c r="AI150" s="50" t="str">
        <x:v>NetSalesSummaryOfBusinessResults</x:v>
      </x:c>
      <x:c r="AJ150" s="50" t="str">
        <x:v>OperatingIncome</x:v>
      </x:c>
      <x:c r="AK150" s="53" t="n">
        <x:v>46022</x:v>
      </x:c>
      <x:c r="AL150" s="50" t="str">
        <x:v>365/365/365/366/365</x:v>
      </x:c>
      <x:c r="AM150" s="51" t="n">
        <x:v>23485200</x:v>
      </x:c>
      <x:c r="AN150" s="51" t="n">
        <x:v>1669</x:v>
      </x:c>
      <x:c r="AO150" s="51" t="n">
        <x:f>IFERROR(AM150*AN150,"")</x:f>
        <x:v>39196798800</x:v>
      </x:c>
      <x:c r="AP150" s="56" t="n">
        <x:f>IFERROR(AO150/(K150*1000000),"")</x:f>
        <x:v>0.5742111101344819</x:v>
      </x:c>
      <x:c r="AQ150" s="57" t="n">
        <x:v>284233420</x:v>
      </x:c>
      <x:c r="AR150" s="52" t="n">
        <x:v>0.3712467198091512</x:v>
      </x:c>
      <x:c r="AS150" s="52" t="n">
        <x:v>-0.3702570676481148</x:v>
      </x:c>
      <x:c r="AT150" s="55" t="b">
        <x:v>1</x:v>
      </x:c>
      <x:c r="AU150" s="50"/>
      <x:c r="AV150" s="58" t="n">
        <x:v>-0.110931921667849</x:v>
      </x:c>
      <x:c r="AW150" s="50" t="n">
        <x:v>2660</x:v>
      </x:c>
      <x:c r="AX150" s="50" t="str">
        <x:v>Transformation Moat</x:v>
      </x:c>
      <x:c r="AY150" s="50" t="str">
        <x:v>目立つ機械的警告なし（定性確認は別途必要）</x:v>
      </x:c>
      <x:c r="AZ150" s="59" t="str">
        <x:v>2026-03-24 12:59</x:v>
      </x:c>
      <x:c r="BA150" s="53" t="n">
        <x:v>41791</x:v>
      </x:c>
      <x:c r="BB150" s="50" t="str">
        <x:v>藤田 進</x:v>
      </x:c>
      <x:c r="BC150" s="50"/>
      <x:c r="BD150" s="50"/>
    </x:row>
    <x:row r="151">
      <x:c r="A151" s="50" t="n">
        <x:v>150</x:v>
      </x:c>
      <x:c r="B151" s="50" t="str">
        <x:v>9211</x:v>
      </x:c>
      <x:c r="C151" s="50" t="str">
        <x:v>9211.T</x:v>
      </x:c>
      <x:c r="D151" s="50" t="str">
        <x:v>f-code Inc.</x:v>
      </x:c>
      <x:c r="E151" s="50" t="str">
        <x:v>Growth Market(Domestic)</x:v>
      </x:c>
      <x:c r="F151" s="50" t="str">
        <x:v>Services</x:v>
      </x:c>
      <x:c r="G151" s="51" t="n">
        <x:v>660.569</x:v>
      </x:c>
      <x:c r="H151" s="51" t="n">
        <x:v>1071.926</x:v>
      </x:c>
      <x:c r="I151" s="51" t="n">
        <x:v>1498.469</x:v>
      </x:c>
      <x:c r="J151" s="51" t="n">
        <x:v>1980.743</x:v>
      </x:c>
      <x:c r="K151" s="51" t="n">
        <x:v>1320.042</x:v>
      </x:c>
      <x:c r="L151" s="52" t="n">
        <x:f>IFERROR(H151/G151-1,"")</x:f>
        <x:v>0.6227313119447022</x:v>
      </x:c>
      <x:c r="M151" s="52" t="n">
        <x:f>IFERROR(I151/H151-1,"")</x:f>
        <x:v>0.3979220580525149</x:v>
      </x:c>
      <x:c r="N151" s="52" t="n">
        <x:f>IFERROR(J151/I151-1,"")</x:f>
        <x:v>0.3218444959488651</x:v>
      </x:c>
      <x:c r="O151" s="52" t="n">
        <x:f>IFERROR(K151/J151-1,"")</x:f>
        <x:v>-0.33356220367811473</x:v>
      </x:c>
      <x:c r="P151" s="52" t="n">
        <x:f>IFERROR((K151/G151)^(1/4)-1,"")</x:f>
        <x:v>0.18896040030161854</x:v>
      </x:c>
      <x:c r="Q151" s="51" t="n">
        <x:v>-202.929</x:v>
      </x:c>
      <x:c r="R151" s="52" t="n">
        <x:f>IFERROR(Q151/K151,"")</x:f>
        <x:v>-0.15372919952546965</x:v>
      </x:c>
      <x:c r="S151" s="53" t="n">
        <x:v>44557</x:v>
      </x:c>
      <x:c r="T151" s="50" t="str">
        <x:v>local_price_first_trade</x:v>
      </x:c>
      <x:c r="U151" s="50" t="str">
        <x:v>工藤 勉</x:v>
      </x:c>
      <x:c r="V151" s="54" t="n">
        <x:v>0.3926</x:v>
      </x:c>
      <x:c r="W151" s="50" t="str">
        <x:v>工藤 勉</x:v>
      </x:c>
      <x:c r="X151" s="50" t="b">
        <x:f>AND(COUNT(L151:O151)=4,L151&gt;='設定'!$B$6,M151&gt;='設定'!$B$6,N151&gt;='設定'!$B$6,O151&gt;='設定'!$B$6)</x:f>
        <x:v>0</x:v>
      </x:c>
      <x:c r="Y151" s="50" t="b">
        <x:f>AND(COUNT(G151:K151)=5,P151&gt;='設定'!$B$7)</x:f>
        <x:v>0</x:v>
      </x:c>
      <x:c r="Z151" s="50" t="b">
        <x:f>AND(ISNUMBER(R151),R151&gt;='設定'!$B$8)</x:f>
        <x:v>0</x:v>
      </x:c>
      <x:c r="AA151" s="50" t="b">
        <x:f>AND(ISNUMBER(S151),S151&gt;=DATE(YEAR('設定'!$B$10)-'設定'!$B$9,MONTH('設定'!$B$10),DAY('設定'!$B$10)))</x:f>
        <x:v>1</x:v>
      </x:c>
      <x:c r="AB151" s="55" t="b">
        <x:v>1</x:v>
      </x:c>
      <x:c r="AC151" s="55" t="b">
        <x:v>1</x:v>
      </x:c>
      <x:c r="AD151" s="50" t="n">
        <x:f>IF(X151,1,0)+IF(Z151,1,0)+IF(AA151,1,0)+IF(AB151,1,0)</x:f>
        <x:v>2</x:v>
      </x:c>
      <x:c r="AE151" s="50" t="n">
        <x:f>IF(Y151,1,0)+IF(Z151,1,0)+IF(AA151,1,0)+IF(AB151,1,0)</x:f>
        <x:v>2</x:v>
      </x:c>
      <x:c r="AF151" s="50" t="n">
        <x:f>IF(Y151,1,0)+IF(Z151,1,0)+IF(AA151,1,0)+IF(AC151,1,0)</x:f>
        <x:v>2</x:v>
      </x:c>
      <x:c r="AG151" s="53" t="n">
        <x:v>44557</x:v>
      </x:c>
      <x:c r="AH151" s="50" t="str">
        <x:v>S100XVKK</x:v>
      </x:c>
      <x:c r="AI151" s="50" t="str">
        <x:v>NetSalesSummaryOfBusinessResults</x:v>
      </x:c>
      <x:c r="AJ151" s="50" t="str">
        <x:v>OperatingIncome</x:v>
      </x:c>
      <x:c r="AK151" s="53" t="n">
        <x:v>46022</x:v>
      </x:c>
      <x:c r="AL151" s="50" t="str">
        <x:v>365/365/365/366/365</x:v>
      </x:c>
      <x:c r="AM151" s="51" t="n">
        <x:v>12208800</x:v>
      </x:c>
      <x:c r="AN151" s="51" t="n">
        <x:v>1538</x:v>
      </x:c>
      <x:c r="AO151" s="51" t="n">
        <x:f>IFERROR(AM151*AN151,"")</x:f>
        <x:v>18777134400</x:v>
      </x:c>
      <x:c r="AP151" s="56" t="n">
        <x:f>IFERROR(AO151/(K151*1000000),"")</x:f>
        <x:v>14.224649215706773</x:v>
      </x:c>
      <x:c r="AQ151" s="57" t="n">
        <x:v>197822413.33333337</x:v>
      </x:c>
      <x:c r="AR151" s="52" t="n">
        <x:v>0.7586328590388475</x:v>
      </x:c>
      <x:c r="AS151" s="52" t="n">
        <x:v>-0.7877675840978593</x:v>
      </x:c>
      <x:c r="AT151" s="55" t="b">
        <x:v>0</x:v>
      </x:c>
      <x:c r="AU151" s="50" t="str">
        <x:v>missing_financial_data</x:v>
      </x:c>
      <x:c r="AV151" s="58" t="n">
        <x:v>-0.6481114982615693</x:v>
      </x:c>
      <x:c r="AW151" s="50" t="n">
        <x:v>3561</x:v>
      </x:c>
      <x:c r="AX151" s="50" t="str">
        <x:v>Future Moat</x:v>
      </x:c>
      <x:c r="AY151" s="50" t="str">
        <x:v>既存適格性フィルター不通過: missing_financial_data / 年率ボラティリティ60%以上 / ローカル5年最大下落率-60%以下</x:v>
      </x:c>
      <x:c r="AZ151" s="59" t="str">
        <x:v>2026-03-30 15:47</x:v>
      </x:c>
      <x:c r="BA151" s="53" t="n">
        <x:v>44531</x:v>
      </x:c>
      <x:c r="BB151" s="50" t="str">
        <x:v>工藤 勉</x:v>
      </x:c>
      <x:c r="BC151" s="50"/>
      <x:c r="BD151" s="50"/>
    </x:row>
    <x:row r="152">
      <x:c r="A152" s="50" t="n">
        <x:v>151</x:v>
      </x:c>
      <x:c r="B152" s="50" t="str">
        <x:v>9163</x:v>
      </x:c>
      <x:c r="C152" s="50" t="str">
        <x:v>9163.T</x:v>
      </x:c>
      <x:c r="D152" s="50" t="str">
        <x:v>Nareru Group Inc.</x:v>
      </x:c>
      <x:c r="E152" s="50" t="str">
        <x:v>Growth Market(Domestic)</x:v>
      </x:c>
      <x:c r="F152" s="50" t="str">
        <x:v>Services</x:v>
      </x:c>
      <x:c r="G152" s="51" t="n">
        <x:v>12125.351</x:v>
      </x:c>
      <x:c r="H152" s="51" t="n">
        <x:v>14540.628</x:v>
      </x:c>
      <x:c r="I152" s="51" t="n">
        <x:v>17994.881</x:v>
      </x:c>
      <x:c r="J152" s="51" t="n">
        <x:v>21608.643</x:v>
      </x:c>
      <x:c r="K152" s="51" t="n">
        <x:v>24158.934</x:v>
      </x:c>
      <x:c r="L152" s="52" t="n">
        <x:f>IFERROR(H152/G152-1,"")</x:f>
        <x:v>0.19919233678266313</x:v>
      </x:c>
      <x:c r="M152" s="52" t="n">
        <x:f>IFERROR(I152/H152-1,"")</x:f>
        <x:v>0.23755872167281922</x:v>
      </x:c>
      <x:c r="N152" s="52" t="n">
        <x:f>IFERROR(J152/I152-1,"")</x:f>
        <x:v>0.2008216670063001</x:v>
      </x:c>
      <x:c r="O152" s="52" t="n">
        <x:f>IFERROR(K152/J152-1,"")</x:f>
        <x:v>0.11802180266479478</x:v>
      </x:c>
      <x:c r="P152" s="52" t="n">
        <x:f>IFERROR((K152/G152)^(1/4)-1,"")</x:f>
        <x:v>0.1880804840703041</x:v>
      </x:c>
      <x:c r="Q152" s="51" t="n">
        <x:v>2827.49</x:v>
      </x:c>
      <x:c r="R152" s="52" t="n">
        <x:f>IFERROR(Q152/K152,"")</x:f>
        <x:v>0.1170370348294341</x:v>
      </x:c>
      <x:c r="S152" s="53" t="n">
        <x:v>45128</x:v>
      </x:c>
      <x:c r="T152" s="50" t="str">
        <x:v>local_price_first_trade</x:v>
      </x:c>
      <x:c r="U152" s="50" t="str">
        <x:v>株式会社村松屋商店</x:v>
      </x:c>
      <x:c r="V152" s="54" t="n">
        <x:v>0.3375</x:v>
      </x:c>
      <x:c r="W152" s="50" t="str">
        <x:v>小林 良</x:v>
      </x:c>
      <x:c r="X152" s="50" t="b">
        <x:f>AND(COUNT(L152:O152)=4,L152&gt;='設定'!$B$6,M152&gt;='設定'!$B$6,N152&gt;='設定'!$B$6,O152&gt;='設定'!$B$6)</x:f>
        <x:v>0</x:v>
      </x:c>
      <x:c r="Y152" s="50" t="b">
        <x:f>AND(COUNT(G152:K152)=5,P152&gt;='設定'!$B$7)</x:f>
        <x:v>0</x:v>
      </x:c>
      <x:c r="Z152" s="50" t="b">
        <x:f>AND(ISNUMBER(R152),R152&gt;='設定'!$B$8)</x:f>
        <x:v>1</x:v>
      </x:c>
      <x:c r="AA152" s="50" t="b">
        <x:f>AND(ISNUMBER(S152),S152&gt;=DATE(YEAR('設定'!$B$10)-'設定'!$B$9,MONTH('設定'!$B$10),DAY('設定'!$B$10)))</x:f>
        <x:v>1</x:v>
      </x:c>
      <x:c r="AB152" s="55" t="b">
        <x:v>0</x:v>
      </x:c>
      <x:c r="AC152" s="55" t="b">
        <x:v>0</x:v>
      </x:c>
      <x:c r="AD152" s="50" t="n">
        <x:f>IF(X152,1,0)+IF(Z152,1,0)+IF(AA152,1,0)+IF(AB152,1,0)</x:f>
        <x:v>2</x:v>
      </x:c>
      <x:c r="AE152" s="50" t="n">
        <x:f>IF(Y152,1,0)+IF(Z152,1,0)+IF(AA152,1,0)+IF(AB152,1,0)</x:f>
        <x:v>2</x:v>
      </x:c>
      <x:c r="AF152" s="50" t="n">
        <x:f>IF(Y152,1,0)+IF(Z152,1,0)+IF(AA152,1,0)+IF(AC152,1,0)</x:f>
        <x:v>2</x:v>
      </x:c>
      <x:c r="AG152" s="53" t="n">
        <x:v>45128</x:v>
      </x:c>
      <x:c r="AH152" s="50" t="str">
        <x:v>S100XGYG</x:v>
      </x:c>
      <x:c r="AI152" s="50" t="str">
        <x:v>RevenueIFRSSummaryOfBusinessResults</x:v>
      </x:c>
      <x:c r="AJ152" s="50" t="str">
        <x:v>OperatingProfitLossIFRSKeyFinancialData</x:v>
      </x:c>
      <x:c r="AK152" s="53" t="n">
        <x:v>45961</x:v>
      </x:c>
      <x:c r="AL152" s="50" t="str">
        <x:v>365/365/365/366/365</x:v>
      </x:c>
      <x:c r="AM152" s="51" t="n">
        <x:v>8749349</x:v>
      </x:c>
      <x:c r="AN152" s="51" t="n">
        <x:v>2145</x:v>
      </x:c>
      <x:c r="AO152" s="51" t="n">
        <x:f>IFERROR(AM152*AN152,"")</x:f>
        <x:v>18767353605</x:v>
      </x:c>
      <x:c r="AP152" s="56" t="n">
        <x:f>IFERROR(AO152/(K152*1000000),"")</x:f>
        <x:v>0.776828712930794</x:v>
      </x:c>
      <x:c r="AQ152" s="57" t="n">
        <x:v>122473208.33333331</x:v>
      </x:c>
      <x:c r="AR152" s="52" t="n">
        <x:v>0.3196817890358706</x:v>
      </x:c>
      <x:c r="AS152" s="52" t="n">
        <x:v>-0.4393152210921851</x:v>
      </x:c>
      <x:c r="AT152" s="55" t="b">
        <x:v>0</x:v>
      </x:c>
      <x:c r="AU152" s="50" t="str">
        <x:v>missing_financial_data</x:v>
      </x:c>
      <x:c r="AV152" s="58" t="n">
        <x:v>0.1434959463543253</x:v>
      </x:c>
      <x:c r="AW152" s="50" t="n">
        <x:v>981</x:v>
      </x:c>
      <x:c r="AX152" s="50" t="str">
        <x:v>Core Moat</x:v>
      </x:c>
      <x:c r="AY152" s="50" t="str">
        <x:v>既存適格性フィルター不通過: missing_financial_data</x:v>
      </x:c>
      <x:c r="AZ152" s="59" t="str">
        <x:v>2026-01-28 13:30</x:v>
      </x:c>
      <x:c r="BA152" s="53" t="n">
        <x:v>45108</x:v>
      </x:c>
      <x:c r="BB152" s="50"/>
      <x:c r="BC152" s="50"/>
      <x:c r="BD152" s="50"/>
    </x:row>
    <x:row r="153">
      <x:c r="A153" s="50" t="n">
        <x:v>152</x:v>
      </x:c>
      <x:c r="B153" s="50" t="str">
        <x:v>9159</x:v>
      </x:c>
      <x:c r="C153" s="50" t="str">
        <x:v>9159.T</x:v>
      </x:c>
      <x:c r="D153" s="50" t="str">
        <x:v>W TOKYO Inc.</x:v>
      </x:c>
      <x:c r="E153" s="50" t="str">
        <x:v>Growth Market(Domestic)</x:v>
      </x:c>
      <x:c r="F153" s="50" t="str">
        <x:v>Services</x:v>
      </x:c>
      <x:c r="G153" s="51" t="n">
        <x:v>1987.098</x:v>
      </x:c>
      <x:c r="H153" s="51" t="n">
        <x:v>2065.428</x:v>
      </x:c>
      <x:c r="I153" s="51" t="n">
        <x:v>3616.175</x:v>
      </x:c>
      <x:c r="J153" s="51" t="n">
        <x:v>3957.772</x:v>
      </x:c>
      <x:c r="K153" s="51" t="n">
        <x:v>3925.672</x:v>
      </x:c>
      <x:c r="L153" s="52" t="n">
        <x:f>IFERROR(H153/G153-1,"")</x:f>
        <x:v>0.039419293864721316</x:v>
      </x:c>
      <x:c r="M153" s="52" t="n">
        <x:f>IFERROR(I153/H153-1,"")</x:f>
        <x:v>0.7508114540908715</x:v>
      </x:c>
      <x:c r="N153" s="52" t="n">
        <x:f>IFERROR(J153/I153-1,"")</x:f>
        <x:v>0.09446362523937579</x:v>
      </x:c>
      <x:c r="O153" s="52" t="n">
        <x:f>IFERROR(K153/J153-1,"")</x:f>
        <x:v>-0.008110623856048327</x:v>
      </x:c>
      <x:c r="P153" s="52" t="n">
        <x:f>IFERROR((K153/G153)^(1/4)-1,"")</x:f>
        <x:v>0.18556039023833604</x:v>
      </x:c>
      <x:c r="Q153" s="51" t="n">
        <x:v>351.607</x:v>
      </x:c>
      <x:c r="R153" s="52" t="n">
        <x:f>IFERROR(Q153/K153,"")</x:f>
        <x:v>0.08956606665049958</x:v>
      </x:c>
      <x:c r="S153" s="53" t="n">
        <x:v>45106</x:v>
      </x:c>
      <x:c r="T153" s="50" t="str">
        <x:v>local_price_first_trade</x:v>
      </x:c>
      <x:c r="U153" s="50" t="str">
        <x:v>村上範義</x:v>
      </x:c>
      <x:c r="V153" s="54" t="n">
        <x:v>0.2778</x:v>
      </x:c>
      <x:c r="W153" s="50" t="str">
        <x:v>村上 範義</x:v>
      </x:c>
      <x:c r="X153" s="50" t="b">
        <x:f>AND(COUNT(L153:O153)=4,L153&gt;='設定'!$B$6,M153&gt;='設定'!$B$6,N153&gt;='設定'!$B$6,O153&gt;='設定'!$B$6)</x:f>
        <x:v>0</x:v>
      </x:c>
      <x:c r="Y153" s="50" t="b">
        <x:f>AND(COUNT(G153:K153)=5,P153&gt;='設定'!$B$7)</x:f>
        <x:v>0</x:v>
      </x:c>
      <x:c r="Z153" s="50" t="b">
        <x:f>AND(ISNUMBER(R153),R153&gt;='設定'!$B$8)</x:f>
        <x:v>0</x:v>
      </x:c>
      <x:c r="AA153" s="50" t="b">
        <x:f>AND(ISNUMBER(S153),S153&gt;=DATE(YEAR('設定'!$B$10)-'設定'!$B$9,MONTH('設定'!$B$10),DAY('設定'!$B$10)))</x:f>
        <x:v>1</x:v>
      </x:c>
      <x:c r="AB153" s="55" t="b">
        <x:v>1</x:v>
      </x:c>
      <x:c r="AC153" s="55" t="b">
        <x:v>1</x:v>
      </x:c>
      <x:c r="AD153" s="50" t="n">
        <x:f>IF(X153,1,0)+IF(Z153,1,0)+IF(AA153,1,0)+IF(AB153,1,0)</x:f>
        <x:v>2</x:v>
      </x:c>
      <x:c r="AE153" s="50" t="n">
        <x:f>IF(Y153,1,0)+IF(Z153,1,0)+IF(AA153,1,0)+IF(AB153,1,0)</x:f>
        <x:v>2</x:v>
      </x:c>
      <x:c r="AF153" s="50" t="n">
        <x:f>IF(Y153,1,0)+IF(Z153,1,0)+IF(AA153,1,0)+IF(AC153,1,0)</x:f>
        <x:v>2</x:v>
      </x:c>
      <x:c r="AG153" s="53" t="n">
        <x:v>45106</x:v>
      </x:c>
      <x:c r="AH153" s="50" t="str">
        <x:v>S100WQSX</x:v>
      </x:c>
      <x:c r="AI153" s="50" t="str">
        <x:v>NetSalesSummaryOfBusinessResults</x:v>
      </x:c>
      <x:c r="AJ153" s="50" t="str">
        <x:v>OperatingIncome</x:v>
      </x:c>
      <x:c r="AK153" s="53" t="n">
        <x:v>45838</x:v>
      </x:c>
      <x:c r="AL153" s="50" t="str">
        <x:v>365/365/365/366/365</x:v>
      </x:c>
      <x:c r="AM153" s="51" t="n">
        <x:v>2606500</x:v>
      </x:c>
      <x:c r="AN153" s="51" t="n">
        <x:v>2070</x:v>
      </x:c>
      <x:c r="AO153" s="51" t="n">
        <x:f>IFERROR(AM153*AN153,"")</x:f>
        <x:v>5395455000</x:v>
      </x:c>
      <x:c r="AP153" s="56" t="n">
        <x:f>IFERROR(AO153/(K153*1000000),"")</x:f>
        <x:v>1.374402904776558</x:v>
      </x:c>
      <x:c r="AQ153" s="57" t="n">
        <x:v>142924506.66666666</x:v>
      </x:c>
      <x:c r="AR153" s="52" t="n">
        <x:v>0.624115016317353</x:v>
      </x:c>
      <x:c r="AS153" s="52" t="n">
        <x:v>-0.7832599118942731</x:v>
      </x:c>
      <x:c r="AT153" s="55" t="b">
        <x:v>1</x:v>
      </x:c>
      <x:c r="AU153" s="50"/>
      <x:c r="AV153" s="58" t="n">
        <x:v>-0.2223249086954342</x:v>
      </x:c>
      <x:c r="AW153" s="50" t="n">
        <x:v>3112</x:v>
      </x:c>
      <x:c r="AX153" s="50" t="str">
        <x:v>Future Moat</x:v>
      </x:c>
      <x:c r="AY153" s="50" t="str">
        <x:v>年率ボラティリティ60%以上 / ローカル5年最大下落率-60%以下</x:v>
      </x:c>
      <x:c r="AZ153" s="59" t="str">
        <x:v>2025-09-24 15:30</x:v>
      </x:c>
      <x:c r="BA153" s="53" t="n">
        <x:v>45078</x:v>
      </x:c>
      <x:c r="BB153" s="50" t="str">
        <x:v>村上 範義</x:v>
      </x:c>
      <x:c r="BC153" s="50"/>
      <x:c r="BD153" s="50"/>
    </x:row>
    <x:row r="154">
      <x:c r="A154" s="50" t="n">
        <x:v>153</x:v>
      </x:c>
      <x:c r="B154" s="50" t="str">
        <x:v>6223</x:v>
      </x:c>
      <x:c r="C154" s="50" t="str">
        <x:v>6223.T</x:v>
      </x:c>
      <x:c r="D154" s="50" t="str">
        <x:v>Seibu Giken Co.,Ltd.</x:v>
      </x:c>
      <x:c r="E154" s="50" t="str">
        <x:v>Standard Market(Domestic)</x:v>
      </x:c>
      <x:c r="F154" s="50" t="str">
        <x:v>Machinery</x:v>
      </x:c>
      <x:c r="G154" s="51" t="n">
        <x:v>17403</x:v>
      </x:c>
      <x:c r="H154" s="51" t="n">
        <x:v>24890</x:v>
      </x:c>
      <x:c r="I154" s="51" t="n">
        <x:v>28725</x:v>
      </x:c>
      <x:c r="J154" s="51" t="n">
        <x:v>32069</x:v>
      </x:c>
      <x:c r="K154" s="51" t="n">
        <x:v>34322</x:v>
      </x:c>
      <x:c r="L154" s="52" t="n">
        <x:f>IFERROR(H154/G154-1,"")</x:f>
        <x:v>0.4302131816353503</x:v>
      </x:c>
      <x:c r="M154" s="52" t="n">
        <x:f>IFERROR(I154/H154-1,"")</x:f>
        <x:v>0.1540779429489756</x:v>
      </x:c>
      <x:c r="N154" s="52" t="n">
        <x:f>IFERROR(J154/I154-1,"")</x:f>
        <x:v>0.11641427328111398</x:v>
      </x:c>
      <x:c r="O154" s="52" t="n">
        <x:f>IFERROR(K154/J154-1,"")</x:f>
        <x:v>0.07025476316692125</x:v>
      </x:c>
      <x:c r="P154" s="52" t="n">
        <x:f>IFERROR((K154/G154)^(1/4)-1,"")</x:f>
        <x:v>0.1850512062834424</x:v>
      </x:c>
      <x:c r="Q154" s="51" t="n">
        <x:v>4530</x:v>
      </x:c>
      <x:c r="R154" s="52" t="n">
        <x:f>IFERROR(Q154/K154,"")</x:f>
        <x:v>0.1319853155410524</x:v>
      </x:c>
      <x:c r="S154" s="53" t="n">
        <x:v>45202</x:v>
      </x:c>
      <x:c r="T154" s="50" t="str">
        <x:v>local_price_first_trade</x:v>
      </x:c>
      <x:c r="U154" s="50" t="str">
        <x:v>株式会社グリーンフューチャー</x:v>
      </x:c>
      <x:c r="V154" s="54" t="n">
        <x:v>0.3441</x:v>
      </x:c>
      <x:c r="W154" s="50" t="str">
        <x:v>隈扶三郎</x:v>
      </x:c>
      <x:c r="X154" s="50" t="b">
        <x:f>AND(COUNT(L154:O154)=4,L154&gt;='設定'!$B$6,M154&gt;='設定'!$B$6,N154&gt;='設定'!$B$6,O154&gt;='設定'!$B$6)</x:f>
        <x:v>0</x:v>
      </x:c>
      <x:c r="Y154" s="50" t="b">
        <x:f>AND(COUNT(G154:K154)=5,P154&gt;='設定'!$B$7)</x:f>
        <x:v>0</x:v>
      </x:c>
      <x:c r="Z154" s="50" t="b">
        <x:f>AND(ISNUMBER(R154),R154&gt;='設定'!$B$8)</x:f>
        <x:v>1</x:v>
      </x:c>
      <x:c r="AA154" s="50" t="b">
        <x:f>AND(ISNUMBER(S154),S154&gt;=DATE(YEAR('設定'!$B$10)-'設定'!$B$9,MONTH('設定'!$B$10),DAY('設定'!$B$10)))</x:f>
        <x:v>1</x:v>
      </x:c>
      <x:c r="AB154" s="55" t="b">
        <x:v>0</x:v>
      </x:c>
      <x:c r="AC154" s="55" t="b">
        <x:v>0</x:v>
      </x:c>
      <x:c r="AD154" s="50" t="n">
        <x:f>IF(X154,1,0)+IF(Z154,1,0)+IF(AA154,1,0)+IF(AB154,1,0)</x:f>
        <x:v>2</x:v>
      </x:c>
      <x:c r="AE154" s="50" t="n">
        <x:f>IF(Y154,1,0)+IF(Z154,1,0)+IF(AA154,1,0)+IF(AB154,1,0)</x:f>
        <x:v>2</x:v>
      </x:c>
      <x:c r="AF154" s="50" t="n">
        <x:f>IF(Y154,1,0)+IF(Z154,1,0)+IF(AA154,1,0)+IF(AC154,1,0)</x:f>
        <x:v>2</x:v>
      </x:c>
      <x:c r="AG154" s="53" t="n">
        <x:v>45202</x:v>
      </x:c>
      <x:c r="AH154" s="50" t="str">
        <x:v>S100XTV5</x:v>
      </x:c>
      <x:c r="AI154" s="50" t="str">
        <x:v>NetSalesSummaryOfBusinessResults</x:v>
      </x:c>
      <x:c r="AJ154" s="50" t="str">
        <x:v>OperatingIncome</x:v>
      </x:c>
      <x:c r="AK154" s="53" t="n">
        <x:v>46022</x:v>
      </x:c>
      <x:c r="AL154" s="50" t="str">
        <x:v>365/365/365/366/365</x:v>
      </x:c>
      <x:c r="AM154" s="51" t="n">
        <x:v>19859500</x:v>
      </x:c>
      <x:c r="AN154" s="51" t="n">
        <x:v>2165</x:v>
      </x:c>
      <x:c r="AO154" s="51" t="n">
        <x:f>IFERROR(AM154*AN154,"")</x:f>
        <x:v>42995817500</x:v>
      </x:c>
      <x:c r="AP154" s="56" t="n">
        <x:f>IFERROR(AO154/(K154*1000000),"")</x:f>
        <x:v>1.25271888293223</x:v>
      </x:c>
      <x:c r="AQ154" s="57" t="n">
        <x:v>116099348.33333331</x:v>
      </x:c>
      <x:c r="AR154" s="52" t="n">
        <x:v>0.4863109893148922</x:v>
      </x:c>
      <x:c r="AS154" s="52" t="n">
        <x:v>-0.5952939646501061</x:v>
      </x:c>
      <x:c r="AT154" s="55" t="b">
        <x:v>1</x:v>
      </x:c>
      <x:c r="AU154" s="50"/>
      <x:c r="AV154" s="58" t="n">
        <x:v>0.1992669995733525</x:v>
      </x:c>
      <x:c r="AW154" s="50" t="n">
        <x:v>713</x:v>
      </x:c>
      <x:c r="AX154" s="50" t="str">
        <x:v>Future Moat</x:v>
      </x:c>
      <x:c r="AY154" s="50" t="str">
        <x:v>目立つ機械的警告なし（定性確認は別途必要）</x:v>
      </x:c>
      <x:c r="AZ154" s="59" t="str">
        <x:v>2026-03-26 09:03</x:v>
      </x:c>
      <x:c r="BA154" s="53" t="n">
        <x:v>45200</x:v>
      </x:c>
      <x:c r="BB154" s="50"/>
      <x:c r="BC154" s="50"/>
      <x:c r="BD154" s="50"/>
    </x:row>
    <x:row r="155">
      <x:c r="A155" s="50" t="n">
        <x:v>154</x:v>
      </x:c>
      <x:c r="B155" s="50" t="str">
        <x:v>9160</x:v>
      </x:c>
      <x:c r="C155" s="50" t="str">
        <x:v>9160.T</x:v>
      </x:c>
      <x:c r="D155" s="50" t="str">
        <x:v>ON THE PAGE,Inc.</x:v>
      </x:c>
      <x:c r="E155" s="50" t="str">
        <x:v>Standard Market(Domestic)</x:v>
      </x:c>
      <x:c r="F155" s="50" t="str">
        <x:v>Services</x:v>
      </x:c>
      <x:c r="G155" s="51" t="n">
        <x:v>11191.9</x:v>
      </x:c>
      <x:c r="H155" s="51" t="n">
        <x:v>17222.448</x:v>
      </x:c>
      <x:c r="I155" s="51" t="n">
        <x:v>18265.376</x:v>
      </x:c>
      <x:c r="J155" s="51" t="n">
        <x:v>19299.719</x:v>
      </x:c>
      <x:c r="K155" s="51" t="n">
        <x:v>22039.886</x:v>
      </x:c>
      <x:c r="L155" s="52" t="n">
        <x:f>IFERROR(H155/G155-1,"")</x:f>
        <x:v>0.5388314763355642</x:v>
      </x:c>
      <x:c r="M155" s="52" t="n">
        <x:f>IFERROR(I155/H155-1,"")</x:f>
        <x:v>0.060556315803653504</x:v>
      </x:c>
      <x:c r="N155" s="52" t="n">
        <x:f>IFERROR(J155/I155-1,"")</x:f>
        <x:v>0.05662861799286256</x:v>
      </x:c>
      <x:c r="O155" s="52" t="n">
        <x:f>IFERROR(K155/J155-1,"")</x:f>
        <x:v>0.1419796319314286</x:v>
      </x:c>
      <x:c r="P155" s="52" t="n">
        <x:f>IFERROR((K155/G155)^(1/4)-1,"")</x:f>
        <x:v>0.1846126901087708</x:v>
      </x:c>
      <x:c r="Q155" s="51" t="n">
        <x:v>2247.95</x:v>
      </x:c>
      <x:c r="R155" s="52" t="n">
        <x:f>IFERROR(Q155/K155,"")</x:f>
        <x:v>0.10199462919182069</x:v>
      </x:c>
      <x:c r="S155" s="53" t="n">
        <x:v>45107</x:v>
      </x:c>
      <x:c r="T155" s="50" t="str">
        <x:v>local_price_first_trade</x:v>
      </x:c>
      <x:c r="U155" s="50" t="str">
        <x:v>株式会社ティーケーピー</x:v>
      </x:c>
      <x:c r="V155" s="54" t="n">
        <x:v>0.5962</x:v>
      </x:c>
      <x:c r="W155" s="50" t="str">
        <x:v>荻野 洋基</x:v>
      </x:c>
      <x:c r="X155" s="50" t="b">
        <x:f>AND(COUNT(L155:O155)=4,L155&gt;='設定'!$B$6,M155&gt;='設定'!$B$6,N155&gt;='設定'!$B$6,O155&gt;='設定'!$B$6)</x:f>
        <x:v>0</x:v>
      </x:c>
      <x:c r="Y155" s="50" t="b">
        <x:f>AND(COUNT(G155:K155)=5,P155&gt;='設定'!$B$7)</x:f>
        <x:v>0</x:v>
      </x:c>
      <x:c r="Z155" s="50" t="b">
        <x:f>AND(ISNUMBER(R155),R155&gt;='設定'!$B$8)</x:f>
        <x:v>1</x:v>
      </x:c>
      <x:c r="AA155" s="50" t="b">
        <x:f>AND(ISNUMBER(S155),S155&gt;=DATE(YEAR('設定'!$B$10)-'設定'!$B$9,MONTH('設定'!$B$10),DAY('設定'!$B$10)))</x:f>
        <x:v>1</x:v>
      </x:c>
      <x:c r="AB155" s="55" t="b">
        <x:v>0</x:v>
      </x:c>
      <x:c r="AC155" s="55" t="b">
        <x:v>0</x:v>
      </x:c>
      <x:c r="AD155" s="50" t="n">
        <x:f>IF(X155,1,0)+IF(Z155,1,0)+IF(AA155,1,0)+IF(AB155,1,0)</x:f>
        <x:v>2</x:v>
      </x:c>
      <x:c r="AE155" s="50" t="n">
        <x:f>IF(Y155,1,0)+IF(Z155,1,0)+IF(AA155,1,0)+IF(AB155,1,0)</x:f>
        <x:v>2</x:v>
      </x:c>
      <x:c r="AF155" s="50" t="n">
        <x:f>IF(Y155,1,0)+IF(Z155,1,0)+IF(AA155,1,0)+IF(AC155,1,0)</x:f>
        <x:v>2</x:v>
      </x:c>
      <x:c r="AG155" s="53" t="n">
        <x:v>45107</x:v>
      </x:c>
      <x:c r="AH155" s="50" t="str">
        <x:v>S100XSAX</x:v>
      </x:c>
      <x:c r="AI155" s="50" t="str">
        <x:v>RevenueIFRSSummaryOfBusinessResults</x:v>
      </x:c>
      <x:c r="AJ155" s="50" t="str">
        <x:v>OperatingProfitLossIFRS</x:v>
      </x:c>
      <x:c r="AK155" s="53" t="n">
        <x:v>46022</x:v>
      </x:c>
      <x:c r="AL155" s="50" t="str">
        <x:v>365/365/365/366/365</x:v>
      </x:c>
      <x:c r="AM155" s="51" t="n">
        <x:v>25073094</x:v>
      </x:c>
      <x:c r="AN155" s="51" t="n">
        <x:v>285</x:v>
      </x:c>
      <x:c r="AO155" s="51" t="n">
        <x:f>IFERROR(AM155*AN155,"")</x:f>
        <x:v>7145831790</x:v>
      </x:c>
      <x:c r="AP155" s="56" t="n">
        <x:f>IFERROR(AO155/(K155*1000000),"")</x:f>
        <x:v>0.32422272011751785</x:v>
      </x:c>
      <x:c r="AQ155" s="57" t="n">
        <x:v>21127273.333333332</x:v>
      </x:c>
      <x:c r="AR155" s="52" t="n">
        <x:v>0.3246498567339386</x:v>
      </x:c>
      <x:c r="AS155" s="52" t="n">
        <x:v>-0.5421052631578949</x:v>
      </x:c>
      <x:c r="AT155" s="55" t="b">
        <x:v>0</x:v>
      </x:c>
      <x:c r="AU155" s="50" t="str">
        <x:v>missing_financial_data</x:v>
      </x:c>
      <x:c r="AV155" s="58" t="n">
        <x:v>0.0686874222743898</x:v>
      </x:c>
      <x:c r="AW155" s="50" t="n">
        <x:v>1405</x:v>
      </x:c>
      <x:c r="AX155" s="50" t="str">
        <x:v>Discovery</x:v>
      </x:c>
      <x:c r="AY155" s="50" t="str">
        <x:v>既存適格性フィルター不通過: missing_financial_data</x:v>
      </x:c>
      <x:c r="AZ155" s="59" t="str">
        <x:v>2026-03-19 16:06</x:v>
      </x:c>
      <x:c r="BA155" s="53" t="n">
        <x:v>38991</x:v>
      </x:c>
      <x:c r="BB155" s="50"/>
      <x:c r="BC155" s="50"/>
      <x:c r="BD155" s="50"/>
    </x:row>
    <x:row r="156">
      <x:c r="A156" s="50" t="n">
        <x:v>155</x:v>
      </x:c>
      <x:c r="B156" s="50" t="str">
        <x:v>4441</x:v>
      </x:c>
      <x:c r="C156" s="50" t="str">
        <x:v>4441.T</x:v>
      </x:c>
      <x:c r="D156" s="50" t="str">
        <x:v>Tobila Systems Inc.</x:v>
      </x:c>
      <x:c r="E156" s="50" t="str">
        <x:v>Standard Market(Domestic)</x:v>
      </x:c>
      <x:c r="F156" s="50" t="str">
        <x:v>Information &amp; Communication</x:v>
      </x:c>
      <x:c r="G156" s="51" t="n">
        <x:v>1424.656</x:v>
      </x:c>
      <x:c r="H156" s="51" t="n">
        <x:v>1681.715</x:v>
      </x:c>
      <x:c r="I156" s="51" t="n">
        <x:v>2061.211</x:v>
      </x:c>
      <x:c r="J156" s="51" t="n">
        <x:v>2405.885</x:v>
      </x:c>
      <x:c r="K156" s="51" t="n">
        <x:v>2805.366</x:v>
      </x:c>
      <x:c r="L156" s="52" t="n">
        <x:f>IFERROR(H156/G156-1,"")</x:f>
        <x:v>0.18043583854628764</x:v>
      </x:c>
      <x:c r="M156" s="52" t="n">
        <x:f>IFERROR(I156/H156-1,"")</x:f>
        <x:v>0.22566011482326065</x:v>
      </x:c>
      <x:c r="N156" s="52" t="n">
        <x:f>IFERROR(J156/I156-1,"")</x:f>
        <x:v>0.1672191735829085</x:v>
      </x:c>
      <x:c r="O156" s="52" t="n">
        <x:f>IFERROR(K156/J156-1,"")</x:f>
        <x:v>0.1660432647445742</x:v>
      </x:c>
      <x:c r="P156" s="52" t="n">
        <x:f>IFERROR((K156/G156)^(1/4)-1,"")</x:f>
        <x:v>0.1845949569416554</x:v>
      </x:c>
      <x:c r="Q156" s="51" t="n">
        <x:v>898.744</x:v>
      </x:c>
      <x:c r="R156" s="52" t="n">
        <x:f>IFERROR(Q156/K156,"")</x:f>
        <x:v>0.3203660413650126</x:v>
      </x:c>
      <x:c r="S156" s="53" t="n">
        <x:v>43556</x:v>
      </x:c>
      <x:c r="T156" s="50" t="str">
        <x:v>EDINET_company_history</x:v>
      </x:c>
      <x:c r="U156" s="50" t="str">
        <x:v>明田 篤</x:v>
      </x:c>
      <x:c r="V156" s="54" t="n">
        <x:v>0.4563</x:v>
      </x:c>
      <x:c r="W156" s="50" t="str">
        <x:v>明田 篤</x:v>
      </x:c>
      <x:c r="X156" s="50" t="b">
        <x:f>AND(COUNT(L156:O156)=4,L156&gt;='設定'!$B$6,M156&gt;='設定'!$B$6,N156&gt;='設定'!$B$6,O156&gt;='設定'!$B$6)</x:f>
        <x:v>0</x:v>
      </x:c>
      <x:c r="Y156" s="50" t="b">
        <x:f>AND(COUNT(G156:K156)=5,P156&gt;='設定'!$B$7)</x:f>
        <x:v>0</x:v>
      </x:c>
      <x:c r="Z156" s="50" t="b">
        <x:f>AND(ISNUMBER(R156),R156&gt;='設定'!$B$8)</x:f>
        <x:v>1</x:v>
      </x:c>
      <x:c r="AA156" s="50" t="b">
        <x:f>AND(ISNUMBER(S156),S156&gt;=DATE(YEAR('設定'!$B$10)-'設定'!$B$9,MONTH('設定'!$B$10),DAY('設定'!$B$10)))</x:f>
        <x:v>0</x:v>
      </x:c>
      <x:c r="AB156" s="55" t="b">
        <x:v>1</x:v>
      </x:c>
      <x:c r="AC156" s="55" t="b">
        <x:v>1</x:v>
      </x:c>
      <x:c r="AD156" s="50" t="n">
        <x:f>IF(X156,1,0)+IF(Z156,1,0)+IF(AA156,1,0)+IF(AB156,1,0)</x:f>
        <x:v>2</x:v>
      </x:c>
      <x:c r="AE156" s="50" t="n">
        <x:f>IF(Y156,1,0)+IF(Z156,1,0)+IF(AA156,1,0)+IF(AB156,1,0)</x:f>
        <x:v>2</x:v>
      </x:c>
      <x:c r="AF156" s="50" t="n">
        <x:f>IF(Y156,1,0)+IF(Z156,1,0)+IF(AA156,1,0)+IF(AC156,1,0)</x:f>
        <x:v>2</x:v>
      </x:c>
      <x:c r="AG156" s="53" t="n">
        <x:v>44348</x:v>
      </x:c>
      <x:c r="AH156" s="50" t="str">
        <x:v>S100XH6J</x:v>
      </x:c>
      <x:c r="AI156" s="50" t="str">
        <x:v>NetSalesSummaryOfBusinessResults</x:v>
      </x:c>
      <x:c r="AJ156" s="50" t="str">
        <x:v>OperatingIncome</x:v>
      </x:c>
      <x:c r="AK156" s="53" t="n">
        <x:v>45961</x:v>
      </x:c>
      <x:c r="AL156" s="50" t="str">
        <x:v>365/365/365/366/365</x:v>
      </x:c>
      <x:c r="AM156" s="51" t="n">
        <x:v>10101300</x:v>
      </x:c>
      <x:c r="AN156" s="51" t="n">
        <x:v>1148</x:v>
      </x:c>
      <x:c r="AO156" s="51" t="n">
        <x:f>IFERROR(AM156*AN156,"")</x:f>
        <x:v>11596292400</x:v>
      </x:c>
      <x:c r="AP156" s="56" t="n">
        <x:f>IFERROR(AO156/(K156*1000000),"")</x:f>
        <x:v>4.133611229336921</x:v>
      </x:c>
      <x:c r="AQ156" s="57" t="n">
        <x:v>32351931.666666668</x:v>
      </x:c>
      <x:c r="AR156" s="52" t="n">
        <x:v>0.41078975171125</x:v>
      </x:c>
      <x:c r="AS156" s="52" t="n">
        <x:v>-0.5687824848513514</x:v>
      </x:c>
      <x:c r="AT156" s="55" t="b">
        <x:v>1</x:v>
      </x:c>
      <x:c r="AU156" s="50"/>
      <x:c r="AV156" s="58" t="n">
        <x:v>0.3821415362110082</x:v>
      </x:c>
      <x:c r="AW156" s="50" t="n">
        <x:v>227</x:v>
      </x:c>
      <x:c r="AX156" s="50" t="str">
        <x:v>Discovery</x:v>
      </x:c>
      <x:c r="AY156" s="50" t="str">
        <x:v>目立つ機械的警告なし（定性確認は別途必要）</x:v>
      </x:c>
      <x:c r="AZ156" s="59" t="str">
        <x:v>2026-01-26 16:00</x:v>
      </x:c>
      <x:c r="BA156" s="53" t="n">
        <x:v>43556</x:v>
      </x:c>
      <x:c r="BB156" s="50" t="str">
        <x:v>明田 篤</x:v>
      </x:c>
      <x:c r="BC156" s="50"/>
      <x:c r="BD156" s="50"/>
    </x:row>
    <x:row r="157">
      <x:c r="A157" s="50" t="n">
        <x:v>156</x:v>
      </x:c>
      <x:c r="B157" s="50" t="str">
        <x:v>5126</x:v>
      </x:c>
      <x:c r="C157" s="50" t="str">
        <x:v>5126.T</x:v>
      </x:c>
      <x:c r="D157" s="50" t="str">
        <x:v>PORTERS CORPORATION</x:v>
      </x:c>
      <x:c r="E157" s="50" t="str">
        <x:v>Growth Market(Domestic)</x:v>
      </x:c>
      <x:c r="F157" s="50" t="str">
        <x:v>Information &amp; Communication</x:v>
      </x:c>
      <x:c r="G157" s="51" t="n">
        <x:v>1100</x:v>
      </x:c>
      <x:c r="H157" s="51" t="n">
        <x:v>1290</x:v>
      </x:c>
      <x:c r="I157" s="51" t="n">
        <x:v>1587</x:v>
      </x:c>
      <x:c r="J157" s="51" t="n">
        <x:v>1900</x:v>
      </x:c>
      <x:c r="K157" s="51" t="n">
        <x:v>2161</x:v>
      </x:c>
      <x:c r="L157" s="52" t="n">
        <x:f>IFERROR(H157/G157-1,"")</x:f>
        <x:v>0.17272727272727262</x:v>
      </x:c>
      <x:c r="M157" s="52" t="n">
        <x:f>IFERROR(I157/H157-1,"")</x:f>
        <x:v>0.2302325581395348</x:v>
      </x:c>
      <x:c r="N157" s="52" t="n">
        <x:f>IFERROR(J157/I157-1,"")</x:f>
        <x:v>0.19722747321991174</x:v>
      </x:c>
      <x:c r="O157" s="52" t="n">
        <x:f>IFERROR(K157/J157-1,"")</x:f>
        <x:v>0.13736842105263158</x:v>
      </x:c>
      <x:c r="P157" s="52" t="n">
        <x:f>IFERROR((K157/G157)^(1/4)-1,"")</x:f>
        <x:v>0.18390136266335344</x:v>
      </x:c>
      <x:c r="Q157" s="51" t="n">
        <x:v>485</x:v>
      </x:c>
      <x:c r="R157" s="52" t="n">
        <x:f>IFERROR(Q157/K157,"")</x:f>
        <x:v>0.22443313280888477</x:v>
      </x:c>
      <x:c r="S157" s="53" t="n">
        <x:v>44834</x:v>
      </x:c>
      <x:c r="T157" s="50" t="str">
        <x:v>local_price_first_trade</x:v>
      </x:c>
      <x:c r="U157" s="50" t="str">
        <x:v>KAキャピタル株式会社</x:v>
      </x:c>
      <x:c r="V157" s="54" t="n">
        <x:v>0.4596</x:v>
      </x:c>
      <x:c r="W157" s="50" t="str">
        <x:v>西森 康二 / 御子柴 智美</x:v>
      </x:c>
      <x:c r="X157" s="50" t="b">
        <x:f>AND(COUNT(L157:O157)=4,L157&gt;='設定'!$B$6,M157&gt;='設定'!$B$6,N157&gt;='設定'!$B$6,O157&gt;='設定'!$B$6)</x:f>
        <x:v>0</x:v>
      </x:c>
      <x:c r="Y157" s="50" t="b">
        <x:f>AND(COUNT(G157:K157)=5,P157&gt;='設定'!$B$7)</x:f>
        <x:v>0</x:v>
      </x:c>
      <x:c r="Z157" s="50" t="b">
        <x:f>AND(ISNUMBER(R157),R157&gt;='設定'!$B$8)</x:f>
        <x:v>1</x:v>
      </x:c>
      <x:c r="AA157" s="50" t="b">
        <x:f>AND(ISNUMBER(S157),S157&gt;=DATE(YEAR('設定'!$B$10)-'設定'!$B$9,MONTH('設定'!$B$10),DAY('設定'!$B$10)))</x:f>
        <x:v>1</x:v>
      </x:c>
      <x:c r="AB157" s="55" t="b">
        <x:v>0</x:v>
      </x:c>
      <x:c r="AC157" s="55" t="b">
        <x:v>0</x:v>
      </x:c>
      <x:c r="AD157" s="50" t="n">
        <x:f>IF(X157,1,0)+IF(Z157,1,0)+IF(AA157,1,0)+IF(AB157,1,0)</x:f>
        <x:v>2</x:v>
      </x:c>
      <x:c r="AE157" s="50" t="n">
        <x:f>IF(Y157,1,0)+IF(Z157,1,0)+IF(AA157,1,0)+IF(AB157,1,0)</x:f>
        <x:v>2</x:v>
      </x:c>
      <x:c r="AF157" s="50" t="n">
        <x:f>IF(Y157,1,0)+IF(Z157,1,0)+IF(AA157,1,0)+IF(AC157,1,0)</x:f>
        <x:v>2</x:v>
      </x:c>
      <x:c r="AG157" s="53" t="n">
        <x:v>44834</x:v>
      </x:c>
      <x:c r="AH157" s="50" t="str">
        <x:v>S100XSOH</x:v>
      </x:c>
      <x:c r="AI157" s="50" t="str">
        <x:v>NetSalesSummaryOfBusinessResults</x:v>
      </x:c>
      <x:c r="AJ157" s="50" t="str">
        <x:v>OperatingIncome</x:v>
      </x:c>
      <x:c r="AK157" s="53" t="n">
        <x:v>46022</x:v>
      </x:c>
      <x:c r="AL157" s="50" t="str">
        <x:v>365/365/365/366/365</x:v>
      </x:c>
      <x:c r="AM157" s="51" t="n">
        <x:v>1631700</x:v>
      </x:c>
      <x:c r="AN157" s="51" t="n">
        <x:v>1324</x:v>
      </x:c>
      <x:c r="AO157" s="51" t="n">
        <x:f>IFERROR(AM157*AN157,"")</x:f>
        <x:v>2160370800</x:v>
      </x:c>
      <x:c r="AP157" s="56" t="n">
        <x:f>IFERROR(AO157/(K157*1000000),"")</x:f>
        <x:v>0.9997088385006941</x:v>
      </x:c>
      <x:c r="AQ157" s="57" t="n">
        <x:v>2139391.6666666665</x:v>
      </x:c>
      <x:c r="AR157" s="52" t="n">
        <x:v>0.3895112516236085</x:v>
      </x:c>
      <x:c r="AS157" s="52" t="n">
        <x:v>-0.5729032258064516</x:v>
      </x:c>
      <x:c r="AT157" s="55" t="b">
        <x:v>0</x:v>
      </x:c>
      <x:c r="AU157" s="50" t="str">
        <x:v>low_liquidity</x:v>
      </x:c>
      <x:c r="AV157" s="58" t="n">
        <x:v>0.0319041344081443</x:v>
      </x:c>
      <x:c r="AW157" s="50" t="n">
        <x:v>1642</x:v>
      </x:c>
      <x:c r="AX157" s="50" t="str">
        <x:v>Discovery</x:v>
      </x:c>
      <x:c r="AY157" s="50" t="str">
        <x:v>既存適格性フィルター不通過: low_liquidity / 60日平均売買代金2,000万円未満</x:v>
      </x:c>
      <x:c r="AZ157" s="59" t="str">
        <x:v>2026-03-23 15:32</x:v>
      </x:c>
      <x:c r="BA157" s="53" t="n">
        <x:v>44805</x:v>
      </x:c>
      <x:c r="BB157" s="50"/>
      <x:c r="BC157" s="50"/>
      <x:c r="BD157" s="50"/>
    </x:row>
    <x:row r="158">
      <x:c r="A158" s="50" t="n">
        <x:v>157</x:v>
      </x:c>
      <x:c r="B158" s="50" t="str">
        <x:v>4012</x:v>
      </x:c>
      <x:c r="C158" s="50" t="str">
        <x:v>4012.T</x:v>
      </x:c>
      <x:c r="D158" s="50" t="str">
        <x:v>AXIS CO.,LTD.</x:v>
      </x:c>
      <x:c r="E158" s="50" t="str">
        <x:v>Standard Market(Domestic)</x:v>
      </x:c>
      <x:c r="F158" s="50" t="str">
        <x:v>Information &amp; Communication</x:v>
      </x:c>
      <x:c r="G158" s="51" t="n">
        <x:v>4148.168</x:v>
      </x:c>
      <x:c r="H158" s="51" t="n">
        <x:v>4918.379</x:v>
      </x:c>
      <x:c r="I158" s="51" t="n">
        <x:v>6581.363</x:v>
      </x:c>
      <x:c r="J158" s="51" t="n">
        <x:v>7434.787</x:v>
      </x:c>
      <x:c r="K158" s="51" t="n">
        <x:v>8134.225</x:v>
      </x:c>
      <x:c r="L158" s="52" t="n">
        <x:f>IFERROR(H158/G158-1,"")</x:f>
        <x:v>0.1856749774840365</x:v>
      </x:c>
      <x:c r="M158" s="52" t="n">
        <x:f>IFERROR(I158/H158-1,"")</x:f>
        <x:v>0.3381162777411013</x:v>
      </x:c>
      <x:c r="N158" s="52" t="n">
        <x:f>IFERROR(J158/I158-1,"")</x:f>
        <x:v>0.12967283524704531</x:v>
      </x:c>
      <x:c r="O158" s="52" t="n">
        <x:f>IFERROR(K158/J158-1,"")</x:f>
        <x:v>0.09407640057475763</x:v>
      </x:c>
      <x:c r="P158" s="52" t="n">
        <x:f>IFERROR((K158/G158)^(1/4)-1,"")</x:f>
        <x:v>0.18335475733324547</x:v>
      </x:c>
      <x:c r="Q158" s="51" t="n">
        <x:v>888.319</x:v>
      </x:c>
      <x:c r="R158" s="52" t="n">
        <x:f>IFERROR(Q158/K158,"")</x:f>
        <x:v>0.10920757662838192</x:v>
      </x:c>
      <x:c r="S158" s="53" t="n">
        <x:v>44075</x:v>
      </x:c>
      <x:c r="T158" s="50" t="str">
        <x:v>EDINET_company_history</x:v>
      </x:c>
      <x:c r="U158" s="50" t="str">
        <x:v>小倉 博文</x:v>
      </x:c>
      <x:c r="V158" s="54" t="n">
        <x:v>0.4464</x:v>
      </x:c>
      <x:c r="W158" s="50" t="str">
        <x:v>小倉 博文 / 横田 佳和</x:v>
      </x:c>
      <x:c r="X158" s="50" t="b">
        <x:f>AND(COUNT(L158:O158)=4,L158&gt;='設定'!$B$6,M158&gt;='設定'!$B$6,N158&gt;='設定'!$B$6,O158&gt;='設定'!$B$6)</x:f>
        <x:v>0</x:v>
      </x:c>
      <x:c r="Y158" s="50" t="b">
        <x:f>AND(COUNT(G158:K158)=5,P158&gt;='設定'!$B$7)</x:f>
        <x:v>0</x:v>
      </x:c>
      <x:c r="Z158" s="50" t="b">
        <x:f>AND(ISNUMBER(R158),R158&gt;='設定'!$B$8)</x:f>
        <x:v>1</x:v>
      </x:c>
      <x:c r="AA158" s="50" t="b">
        <x:f>AND(ISNUMBER(S158),S158&gt;=DATE(YEAR('設定'!$B$10)-'設定'!$B$9,MONTH('設定'!$B$10),DAY('設定'!$B$10)))</x:f>
        <x:v>0</x:v>
      </x:c>
      <x:c r="AB158" s="55" t="b">
        <x:v>1</x:v>
      </x:c>
      <x:c r="AC158" s="55" t="b">
        <x:v>1</x:v>
      </x:c>
      <x:c r="AD158" s="50" t="n">
        <x:f>IF(X158,1,0)+IF(Z158,1,0)+IF(AA158,1,0)+IF(AB158,1,0)</x:f>
        <x:v>2</x:v>
      </x:c>
      <x:c r="AE158" s="50" t="n">
        <x:f>IF(Y158,1,0)+IF(Z158,1,0)+IF(AA158,1,0)+IF(AB158,1,0)</x:f>
        <x:v>2</x:v>
      </x:c>
      <x:c r="AF158" s="50" t="n">
        <x:f>IF(Y158,1,0)+IF(Z158,1,0)+IF(AA158,1,0)+IF(AC158,1,0)</x:f>
        <x:v>2</x:v>
      </x:c>
      <x:c r="AG158" s="53" t="n">
        <x:v>44348</x:v>
      </x:c>
      <x:c r="AH158" s="50" t="str">
        <x:v>S100XS04</x:v>
      </x:c>
      <x:c r="AI158" s="50" t="str">
        <x:v>NetSalesSummaryOfBusinessResults</x:v>
      </x:c>
      <x:c r="AJ158" s="50" t="str">
        <x:v>OperatingIncome</x:v>
      </x:c>
      <x:c r="AK158" s="53" t="n">
        <x:v>46022</x:v>
      </x:c>
      <x:c r="AL158" s="50" t="str">
        <x:v>365/365/365/366/365</x:v>
      </x:c>
      <x:c r="AM158" s="51" t="n">
        <x:v>4284100</x:v>
      </x:c>
      <x:c r="AN158" s="51" t="n">
        <x:v>1621</x:v>
      </x:c>
      <x:c r="AO158" s="51" t="n">
        <x:f>IFERROR(AM158*AN158,"")</x:f>
        <x:v>6944526100</x:v>
      </x:c>
      <x:c r="AP158" s="56" t="n">
        <x:f>IFERROR(AO158/(K158*1000000),"")</x:f>
        <x:v>0.8537415795604375</x:v>
      </x:c>
      <x:c r="AQ158" s="57" t="n">
        <x:v>30209460</x:v>
      </x:c>
      <x:c r="AR158" s="52" t="n">
        <x:v>0.2985825978779404</x:v>
      </x:c>
      <x:c r="AS158" s="52" t="n">
        <x:v>-0.4607407731615452</x:v>
      </x:c>
      <x:c r="AT158" s="55" t="b">
        <x:v>1</x:v>
      </x:c>
      <x:c r="AU158" s="50"/>
      <x:c r="AV158" s="58" t="n">
        <x:v>0.1225510223684097</x:v>
      </x:c>
      <x:c r="AW158" s="50" t="n">
        <x:v>1105</x:v>
      </x:c>
      <x:c r="AX158" s="50" t="str">
        <x:v>Discovery</x:v>
      </x:c>
      <x:c r="AY158" s="50" t="str">
        <x:v>目立つ機械的警告なし（定性確認は別途必要）</x:v>
      </x:c>
      <x:c r="AZ158" s="59" t="str">
        <x:v>2026-03-19 16:36</x:v>
      </x:c>
      <x:c r="BA158" s="53" t="n">
        <x:v>44075</x:v>
      </x:c>
      <x:c r="BB158" s="50" t="str">
        <x:v>小倉 博文</x:v>
      </x:c>
      <x:c r="BC158" s="50"/>
      <x:c r="BD158" s="50"/>
    </x:row>
    <x:row r="159">
      <x:c r="A159" s="50" t="n">
        <x:v>158</x:v>
      </x:c>
      <x:c r="B159" s="50" t="str">
        <x:v>5885</x:v>
      </x:c>
      <x:c r="C159" s="50" t="str">
        <x:v>5885.T</x:v>
      </x:c>
      <x:c r="D159" s="50" t="str">
        <x:v>GDEP ADVANCE,Inc.</x:v>
      </x:c>
      <x:c r="E159" s="50" t="str">
        <x:v>Standard Market(Domestic)</x:v>
      </x:c>
      <x:c r="F159" s="50" t="str">
        <x:v>Wholesale Trade</x:v>
      </x:c>
      <x:c r="G159" s="51" t="n">
        <x:v>3442.114</x:v>
      </x:c>
      <x:c r="H159" s="51" t="n">
        <x:v>3491.177</x:v>
      </x:c>
      <x:c r="I159" s="51" t="n">
        <x:v>3778.824</x:v>
      </x:c>
      <x:c r="J159" s="51" t="n">
        <x:v>4421.64</x:v>
      </x:c>
      <x:c r="K159" s="51" t="n">
        <x:v>6630.931</x:v>
      </x:c>
      <x:c r="L159" s="52" t="n">
        <x:f>IFERROR(H159/G159-1,"")</x:f>
        <x:v>0.01425374057919071</x:v>
      </x:c>
      <x:c r="M159" s="52" t="n">
        <x:f>IFERROR(I159/H159-1,"")</x:f>
        <x:v>0.08239255700871073</x:v>
      </x:c>
      <x:c r="N159" s="52" t="n">
        <x:f>IFERROR(J159/I159-1,"")</x:f>
        <x:v>0.17011006598878398</x:v>
      </x:c>
      <x:c r="O159" s="52" t="n">
        <x:f>IFERROR(K159/J159-1,"")</x:f>
        <x:v>0.49965420070381095</x:v>
      </x:c>
      <x:c r="P159" s="52" t="n">
        <x:f>IFERROR((K159/G159)^(1/4)-1,"")</x:f>
        <x:v>0.17811399416243678</x:v>
      </x:c>
      <x:c r="Q159" s="51" t="n">
        <x:v>839.91</x:v>
      </x:c>
      <x:c r="R159" s="52" t="n">
        <x:f>IFERROR(Q159/K159,"")</x:f>
        <x:v>0.12666547125886243</x:v>
      </x:c>
      <x:c r="S159" s="53" t="n">
        <x:v>45107</x:v>
      </x:c>
      <x:c r="T159" s="50" t="str">
        <x:v>local_price_first_trade</x:v>
      </x:c>
      <x:c r="U159" s="50" t="str">
        <x:v>株式会社ＩＡＭ</x:v>
      </x:c>
      <x:c r="V159" s="54" t="n">
        <x:v>0.5601</x:v>
      </x:c>
      <x:c r="W159" s="50" t="str">
        <x:v>飯野 匡道</x:v>
      </x:c>
      <x:c r="X159" s="50" t="b">
        <x:f>AND(COUNT(L159:O159)=4,L159&gt;='設定'!$B$6,M159&gt;='設定'!$B$6,N159&gt;='設定'!$B$6,O159&gt;='設定'!$B$6)</x:f>
        <x:v>0</x:v>
      </x:c>
      <x:c r="Y159" s="50" t="b">
        <x:f>AND(COUNT(G159:K159)=5,P159&gt;='設定'!$B$7)</x:f>
        <x:v>0</x:v>
      </x:c>
      <x:c r="Z159" s="50" t="b">
        <x:f>AND(ISNUMBER(R159),R159&gt;='設定'!$B$8)</x:f>
        <x:v>1</x:v>
      </x:c>
      <x:c r="AA159" s="50" t="b">
        <x:f>AND(ISNUMBER(S159),S159&gt;=DATE(YEAR('設定'!$B$10)-'設定'!$B$9,MONTH('設定'!$B$10),DAY('設定'!$B$10)))</x:f>
        <x:v>1</x:v>
      </x:c>
      <x:c r="AB159" s="55" t="b">
        <x:v>0</x:v>
      </x:c>
      <x:c r="AC159" s="55" t="b">
        <x:v>0</x:v>
      </x:c>
      <x:c r="AD159" s="50" t="n">
        <x:f>IF(X159,1,0)+IF(Z159,1,0)+IF(AA159,1,0)+IF(AB159,1,0)</x:f>
        <x:v>2</x:v>
      </x:c>
      <x:c r="AE159" s="50" t="n">
        <x:f>IF(Y159,1,0)+IF(Z159,1,0)+IF(AA159,1,0)+IF(AB159,1,0)</x:f>
        <x:v>2</x:v>
      </x:c>
      <x:c r="AF159" s="50" t="n">
        <x:f>IF(Y159,1,0)+IF(Z159,1,0)+IF(AA159,1,0)+IF(AC159,1,0)</x:f>
        <x:v>2</x:v>
      </x:c>
      <x:c r="AG159" s="53" t="n">
        <x:v>45107</x:v>
      </x:c>
      <x:c r="AH159" s="50" t="str">
        <x:v>S100WKSA</x:v>
      </x:c>
      <x:c r="AI159" s="50" t="str">
        <x:v>NetSalesSummaryOfBusinessResults</x:v>
      </x:c>
      <x:c r="AJ159" s="50" t="str">
        <x:v>OperatingIncome</x:v>
      </x:c>
      <x:c r="AK159" s="53" t="n">
        <x:v>45808</x:v>
      </x:c>
      <x:c r="AL159" s="50" t="str">
        <x:v>365/365/365/366/365</x:v>
      </x:c>
      <x:c r="AM159" s="51" t="n">
        <x:v>5413200</x:v>
      </x:c>
      <x:c r="AN159" s="51" t="n">
        <x:v>2885</x:v>
      </x:c>
      <x:c r="AO159" s="51" t="n">
        <x:f>IFERROR(AM159*AN159,"")</x:f>
        <x:v>15617082000</x:v>
      </x:c>
      <x:c r="AP159" s="56" t="n">
        <x:f>IFERROR(AO159/(K159*1000000),"")</x:f>
        <x:v>2.355186926240071</x:v>
      </x:c>
      <x:c r="AQ159" s="57" t="n">
        <x:v>131890008.33333331</x:v>
      </x:c>
      <x:c r="AR159" s="52" t="n">
        <x:v>0.7183335851004701</x:v>
      </x:c>
      <x:c r="AS159" s="52" t="n">
        <x:v>-0.6532555718186563</x:v>
      </x:c>
      <x:c r="AT159" s="55" t="b">
        <x:v>1</x:v>
      </x:c>
      <x:c r="AU159" s="50"/>
      <x:c r="AV159" s="58" t="n">
        <x:v>-0.2629612270931406</x:v>
      </x:c>
      <x:c r="AW159" s="50" t="n">
        <x:v>3221</x:v>
      </x:c>
      <x:c r="AX159" s="50" t="str">
        <x:v>Transformation Moat</x:v>
      </x:c>
      <x:c r="AY159" s="50" t="str">
        <x:v>年率ボラティリティ60%以上 / ローカル5年最大下落率-60%以下</x:v>
      </x:c>
      <x:c r="AZ159" s="59" t="str">
        <x:v>2025-08-22 10:08</x:v>
      </x:c>
      <x:c r="BA159" s="53" t="n">
        <x:v>45078</x:v>
      </x:c>
      <x:c r="BB159" s="50"/>
      <x:c r="BC159" s="50"/>
      <x:c r="BD159" s="50"/>
    </x:row>
    <x:row r="160">
      <x:c r="A160" s="50" t="n">
        <x:v>159</x:v>
      </x:c>
      <x:c r="B160" s="50" t="str">
        <x:v>9346</x:v>
      </x:c>
      <x:c r="C160" s="50" t="str">
        <x:v>9346.T</x:v>
      </x:c>
      <x:c r="D160" s="50" t="str">
        <x:v>Cocorport,Inc.</x:v>
      </x:c>
      <x:c r="E160" s="50" t="str">
        <x:v>Growth Market(Domestic)</x:v>
      </x:c>
      <x:c r="F160" s="50" t="str">
        <x:v>Services</x:v>
      </x:c>
      <x:c r="G160" s="51" t="n">
        <x:v>3325.346</x:v>
      </x:c>
      <x:c r="H160" s="51" t="n">
        <x:v>4176.184</x:v>
      </x:c>
      <x:c r="I160" s="51" t="n">
        <x:v>5083.804</x:v>
      </x:c>
      <x:c r="J160" s="51" t="n">
        <x:v>5750.811</x:v>
      </x:c>
      <x:c r="K160" s="51" t="n">
        <x:v>6376.772</x:v>
      </x:c>
      <x:c r="L160" s="52" t="n">
        <x:f>IFERROR(H160/G160-1,"")</x:f>
        <x:v>0.25586450252094073</x:v>
      </x:c>
      <x:c r="M160" s="52" t="n">
        <x:f>IFERROR(I160/H160-1,"")</x:f>
        <x:v>0.2173323780752956</x:v>
      </x:c>
      <x:c r="N160" s="52" t="n">
        <x:f>IFERROR(J160/I160-1,"")</x:f>
        <x:v>0.13120234375676154</x:v>
      </x:c>
      <x:c r="O160" s="52" t="n">
        <x:f>IFERROR(K160/J160-1,"")</x:f>
        <x:v>0.10884743038851385</x:v>
      </x:c>
      <x:c r="P160" s="52" t="n">
        <x:f>IFERROR((K160/G160)^(1/4)-1,"")</x:f>
        <x:v>0.17676843957105803</x:v>
      </x:c>
      <x:c r="Q160" s="51" t="n">
        <x:v>771.938</x:v>
      </x:c>
      <x:c r="R160" s="52" t="n">
        <x:f>IFERROR(Q160/K160,"")</x:f>
        <x:v>0.1210546652757853</x:v>
      </x:c>
      <x:c r="S160" s="53" t="n">
        <x:v>45016</x:v>
      </x:c>
      <x:c r="T160" s="50" t="str">
        <x:v>local_price_first_trade</x:v>
      </x:c>
      <x:c r="U160" s="50" t="str">
        <x:v>株式会社Ａ＆Ｃコーポレーション</x:v>
      </x:c>
      <x:c r="V160" s="54" t="n">
        <x:v>0.1036</x:v>
      </x:c>
      <x:c r="W160" s="50" t="str">
        <x:v>佐原 敦矢</x:v>
      </x:c>
      <x:c r="X160" s="50" t="b">
        <x:f>AND(COUNT(L160:O160)=4,L160&gt;='設定'!$B$6,M160&gt;='設定'!$B$6,N160&gt;='設定'!$B$6,O160&gt;='設定'!$B$6)</x:f>
        <x:v>0</x:v>
      </x:c>
      <x:c r="Y160" s="50" t="b">
        <x:f>AND(COUNT(G160:K160)=5,P160&gt;='設定'!$B$7)</x:f>
        <x:v>0</x:v>
      </x:c>
      <x:c r="Z160" s="50" t="b">
        <x:f>AND(ISNUMBER(R160),R160&gt;='設定'!$B$8)</x:f>
        <x:v>1</x:v>
      </x:c>
      <x:c r="AA160" s="50" t="b">
        <x:f>AND(ISNUMBER(S160),S160&gt;=DATE(YEAR('設定'!$B$10)-'設定'!$B$9,MONTH('設定'!$B$10),DAY('設定'!$B$10)))</x:f>
        <x:v>1</x:v>
      </x:c>
      <x:c r="AB160" s="55" t="b">
        <x:v>0</x:v>
      </x:c>
      <x:c r="AC160" s="55" t="b">
        <x:v>0</x:v>
      </x:c>
      <x:c r="AD160" s="50" t="n">
        <x:f>IF(X160,1,0)+IF(Z160,1,0)+IF(AA160,1,0)+IF(AB160,1,0)</x:f>
        <x:v>2</x:v>
      </x:c>
      <x:c r="AE160" s="50" t="n">
        <x:f>IF(Y160,1,0)+IF(Z160,1,0)+IF(AA160,1,0)+IF(AB160,1,0)</x:f>
        <x:v>2</x:v>
      </x:c>
      <x:c r="AF160" s="50" t="n">
        <x:f>IF(Y160,1,0)+IF(Z160,1,0)+IF(AA160,1,0)+IF(AC160,1,0)</x:f>
        <x:v>2</x:v>
      </x:c>
      <x:c r="AG160" s="53" t="n">
        <x:v>45016</x:v>
      </x:c>
      <x:c r="AH160" s="50" t="str">
        <x:v>S100WOJI</x:v>
      </x:c>
      <x:c r="AI160" s="50" t="str">
        <x:v>NetSalesSummaryOfBusinessResults</x:v>
      </x:c>
      <x:c r="AJ160" s="50" t="str">
        <x:v>OperatingIncome</x:v>
      </x:c>
      <x:c r="AK160" s="53" t="n">
        <x:v>45838</x:v>
      </x:c>
      <x:c r="AL160" s="50" t="str">
        <x:v>365/365/365/366/365</x:v>
      </x:c>
      <x:c r="AM160" s="51" t="n">
        <x:v>3695550</x:v>
      </x:c>
      <x:c r="AN160" s="51" t="n">
        <x:v>1661</x:v>
      </x:c>
      <x:c r="AO160" s="51" t="n">
        <x:f>IFERROR(AM160*AN160,"")</x:f>
        <x:v>6138308550</x:v>
      </x:c>
      <x:c r="AP160" s="56" t="n">
        <x:f>IFERROR(AO160/(K160*1000000),"")</x:f>
        <x:v>0.9626043631480002</x:v>
      </x:c>
      <x:c r="AQ160" s="57" t="n">
        <x:v>7853150</x:v>
      </x:c>
      <x:c r="AR160" s="52" t="n">
        <x:v>0.4215360711844278</x:v>
      </x:c>
      <x:c r="AS160" s="52" t="n">
        <x:v>-0.8126888126157183</x:v>
      </x:c>
      <x:c r="AT160" s="55" t="b">
        <x:v>0</x:v>
      </x:c>
      <x:c r="AU160" s="50" t="str">
        <x:v>low_liquidity</x:v>
      </x:c>
      <x:c r="AV160" s="58" t="n">
        <x:v>-0.0407792546260449</x:v>
      </x:c>
      <x:c r="AW160" s="50" t="n">
        <x:v>2200</x:v>
      </x:c>
      <x:c r="AX160" s="50" t="str">
        <x:v>Core Moat</x:v>
      </x:c>
      <x:c r="AY160" s="50" t="str">
        <x:v>既存適格性フィルター不通過: low_liquidity / 60日平均売買代金2,000万円未満 / ローカル5年最大下落率-60%以下</x:v>
      </x:c>
      <x:c r="AZ160" s="59" t="str">
        <x:v>2025-09-19 15:22</x:v>
      </x:c>
      <x:c r="BA160" s="53" t="n">
        <x:v>44986</x:v>
      </x:c>
      <x:c r="BB160" s="50"/>
      <x:c r="BC160" s="50"/>
      <x:c r="BD160" s="50"/>
    </x:row>
    <x:row r="161">
      <x:c r="A161" s="50" t="n">
        <x:v>160</x:v>
      </x:c>
      <x:c r="B161" s="50" t="str">
        <x:v>9236</x:v>
      </x:c>
      <x:c r="C161" s="50" t="str">
        <x:v>9236.T</x:v>
      </x:c>
      <x:c r="D161" s="50" t="str">
        <x:v>Japan M&amp;A Solution Incorporated</x:v>
      </x:c>
      <x:c r="E161" s="50" t="str">
        <x:v>Growth Market(Domestic)</x:v>
      </x:c>
      <x:c r="F161" s="50" t="str">
        <x:v>Services</x:v>
      </x:c>
      <x:c r="G161" s="51" t="n">
        <x:v>342.083</x:v>
      </x:c>
      <x:c r="H161" s="51" t="n">
        <x:v>434.298</x:v>
      </x:c>
      <x:c r="I161" s="51" t="n">
        <x:v>752.874</x:v>
      </x:c>
      <x:c r="J161" s="51" t="n">
        <x:v>602.292</x:v>
      </x:c>
      <x:c r="K161" s="51" t="n">
        <x:v>654.208</x:v>
      </x:c>
      <x:c r="L161" s="52" t="n">
        <x:f>IFERROR(H161/G161-1,"")</x:f>
        <x:v>0.2695690811878988</x:v>
      </x:c>
      <x:c r="M161" s="52" t="n">
        <x:f>IFERROR(I161/H161-1,"")</x:f>
        <x:v>0.7335424063661358</x:v>
      </x:c>
      <x:c r="N161" s="52" t="n">
        <x:f>IFERROR(J161/I161-1,"")</x:f>
        <x:v>-0.2000095633532304</x:v>
      </x:c>
      <x:c r="O161" s="52" t="n">
        <x:f>IFERROR(K161/J161-1,"")</x:f>
        <x:v>0.08619739262683201</x:v>
      </x:c>
      <x:c r="P161" s="52" t="n">
        <x:f>IFERROR((K161/G161)^(1/4)-1,"")</x:f>
        <x:v>0.17596958554158615</x:v>
      </x:c>
      <x:c r="Q161" s="51" t="n">
        <x:v>-56.652</x:v>
      </x:c>
      <x:c r="R161" s="52" t="n">
        <x:f>IFERROR(Q161/K161,"")</x:f>
        <x:v>-0.08659631187634514</x:v>
      </x:c>
      <x:c r="S161" s="53" t="n">
        <x:v>45223</x:v>
      </x:c>
      <x:c r="T161" s="50" t="str">
        <x:v>local_price_first_trade</x:v>
      </x:c>
      <x:c r="U161" s="50" t="str">
        <x:v>三橋 透</x:v>
      </x:c>
      <x:c r="V161" s="54" t="n">
        <x:v>0.3787</x:v>
      </x:c>
      <x:c r="W161" s="50" t="str">
        <x:v>三橋 透</x:v>
      </x:c>
      <x:c r="X161" s="50" t="b">
        <x:f>AND(COUNT(L161:O161)=4,L161&gt;='設定'!$B$6,M161&gt;='設定'!$B$6,N161&gt;='設定'!$B$6,O161&gt;='設定'!$B$6)</x:f>
        <x:v>0</x:v>
      </x:c>
      <x:c r="Y161" s="50" t="b">
        <x:f>AND(COUNT(G161:K161)=5,P161&gt;='設定'!$B$7)</x:f>
        <x:v>0</x:v>
      </x:c>
      <x:c r="Z161" s="50" t="b">
        <x:f>AND(ISNUMBER(R161),R161&gt;='設定'!$B$8)</x:f>
        <x:v>0</x:v>
      </x:c>
      <x:c r="AA161" s="50" t="b">
        <x:f>AND(ISNUMBER(S161),S161&gt;=DATE(YEAR('設定'!$B$10)-'設定'!$B$9,MONTH('設定'!$B$10),DAY('設定'!$B$10)))</x:f>
        <x:v>1</x:v>
      </x:c>
      <x:c r="AB161" s="55" t="b">
        <x:v>1</x:v>
      </x:c>
      <x:c r="AC161" s="55" t="b">
        <x:v>1</x:v>
      </x:c>
      <x:c r="AD161" s="50" t="n">
        <x:f>IF(X161,1,0)+IF(Z161,1,0)+IF(AA161,1,0)+IF(AB161,1,0)</x:f>
        <x:v>2</x:v>
      </x:c>
      <x:c r="AE161" s="50" t="n">
        <x:f>IF(Y161,1,0)+IF(Z161,1,0)+IF(AA161,1,0)+IF(AB161,1,0)</x:f>
        <x:v>2</x:v>
      </x:c>
      <x:c r="AF161" s="50" t="n">
        <x:f>IF(Y161,1,0)+IF(Z161,1,0)+IF(AA161,1,0)+IF(AC161,1,0)</x:f>
        <x:v>2</x:v>
      </x:c>
      <x:c r="AG161" s="53" t="n">
        <x:v>45223</x:v>
      </x:c>
      <x:c r="AH161" s="50" t="str">
        <x:v>S100XHDT</x:v>
      </x:c>
      <x:c r="AI161" s="50" t="str">
        <x:v>NetSalesSummaryOfBusinessResults</x:v>
      </x:c>
      <x:c r="AJ161" s="50" t="str">
        <x:v>OperatingIncome</x:v>
      </x:c>
      <x:c r="AK161" s="53" t="n">
        <x:v>45961</x:v>
      </x:c>
      <x:c r="AL161" s="50" t="str">
        <x:v>365/365/365/366/365</x:v>
      </x:c>
      <x:c r="AM161" s="51" t="n">
        <x:v>1478700</x:v>
      </x:c>
      <x:c r="AN161" s="51" t="n">
        <x:v>1012</x:v>
      </x:c>
      <x:c r="AO161" s="51" t="n">
        <x:f>IFERROR(AM161*AN161,"")</x:f>
        <x:v>1496444400</x:v>
      </x:c>
      <x:c r="AP161" s="56" t="n">
        <x:f>IFERROR(AO161/(K161*1000000),"")</x:f>
        <x:v>2.287413788886715</x:v>
      </x:c>
      <x:c r="AQ161" s="57" t="n">
        <x:v>7618761.666666667</x:v>
      </x:c>
      <x:c r="AR161" s="52" t="n">
        <x:v>0.6412758632862493</x:v>
      </x:c>
      <x:c r="AS161" s="52" t="n">
        <x:v>-0.8045643153526971</x:v>
      </x:c>
      <x:c r="AT161" s="55" t="b">
        <x:v>0</x:v>
      </x:c>
      <x:c r="AU161" s="50" t="str">
        <x:v>low_liquidity</x:v>
      </x:c>
      <x:c r="AV161" s="58" t="n">
        <x:v>-0.4456456374283701</x:v>
      </x:c>
      <x:c r="AW161" s="50" t="n">
        <x:v>3456</x:v>
      </x:c>
      <x:c r="AX161" s="50" t="str">
        <x:v>Future Moat</x:v>
      </x:c>
      <x:c r="AY161" s="50" t="str">
        <x:v>既存適格性フィルター不通過: low_liquidity / 60日平均売買代金2,000万円未満 / 年率ボラティリティ60%以上 / ローカル5年最大下落率-60%以下</x:v>
      </x:c>
      <x:c r="AZ161" s="59" t="str">
        <x:v>2026-01-28 13:53</x:v>
      </x:c>
      <x:c r="BA161" s="53" t="n">
        <x:v>45200</x:v>
      </x:c>
      <x:c r="BB161" s="50" t="str">
        <x:v>三橋 透</x:v>
      </x:c>
      <x:c r="BC161" s="50"/>
      <x:c r="BD161" s="50"/>
    </x:row>
    <x:row r="162">
      <x:c r="A162" s="50" t="n">
        <x:v>161</x:v>
      </x:c>
      <x:c r="B162" s="50" t="str">
        <x:v>6526</x:v>
      </x:c>
      <x:c r="C162" s="50" t="str">
        <x:v>6526.T</x:v>
      </x:c>
      <x:c r="D162" s="50" t="str">
        <x:v>Socionext Inc.</x:v>
      </x:c>
      <x:c r="E162" s="50" t="str">
        <x:v>Prime Market (Domestic)</x:v>
      </x:c>
      <x:c r="F162" s="50" t="str">
        <x:v>Electric Appliances</x:v>
      </x:c>
      <x:c r="G162" s="51" t="n">
        <x:v>99746</x:v>
      </x:c>
      <x:c r="H162" s="51" t="n">
        <x:v>117009</x:v>
      </x:c>
      <x:c r="I162" s="51" t="n">
        <x:v>192767</x:v>
      </x:c>
      <x:c r="J162" s="51" t="n">
        <x:v>221246</x:v>
      </x:c>
      <x:c r="K162" s="51" t="n">
        <x:v>188535</x:v>
      </x:c>
      <x:c r="L162" s="52" t="n">
        <x:f>IFERROR(H162/G162-1,"")</x:f>
        <x:v>0.17306959677581046</x:v>
      </x:c>
      <x:c r="M162" s="52" t="n">
        <x:f>IFERROR(I162/H162-1,"")</x:f>
        <x:v>0.6474544693143263</x:v>
      </x:c>
      <x:c r="N162" s="52" t="n">
        <x:f>IFERROR(J162/I162-1,"")</x:f>
        <x:v>0.14773794269766083</x:v>
      </x:c>
      <x:c r="O162" s="52" t="n">
        <x:f>IFERROR(K162/J162-1,"")</x:f>
        <x:v>-0.14784900065989892</x:v>
      </x:c>
      <x:c r="P162" s="52" t="n">
        <x:f>IFERROR((K162/G162)^(1/4)-1,"")</x:f>
        <x:v>0.1725304343843188</x:v>
      </x:c>
      <x:c r="Q162" s="51" t="n">
        <x:v>25000</x:v>
      </x:c>
      <x:c r="R162" s="52" t="n">
        <x:f>IFERROR(Q162/K162,"")</x:f>
        <x:v>0.13260137375023207</x:v>
      </x:c>
      <x:c r="S162" s="53" t="n">
        <x:v>44846</x:v>
      </x:c>
      <x:c r="T162" s="50" t="str">
        <x:v>local_price_first_trade</x:v>
      </x:c>
      <x:c r="U162" s="50" t="str">
        <x:v>日本マスタートラスト信託銀行株式会社（信託口）</x:v>
      </x:c>
      <x:c r="V162" s="54" t="n">
        <x:v>0.2444</x:v>
      </x:c>
      <x:c r="W162" s="50" t="str">
        <x:v>肥塚 雅博</x:v>
      </x:c>
      <x:c r="X162" s="50" t="b">
        <x:f>AND(COUNT(L162:O162)=4,L162&gt;='設定'!$B$6,M162&gt;='設定'!$B$6,N162&gt;='設定'!$B$6,O162&gt;='設定'!$B$6)</x:f>
        <x:v>0</x:v>
      </x:c>
      <x:c r="Y162" s="50" t="b">
        <x:f>AND(COUNT(G162:K162)=5,P162&gt;='設定'!$B$7)</x:f>
        <x:v>0</x:v>
      </x:c>
      <x:c r="Z162" s="50" t="b">
        <x:f>AND(ISNUMBER(R162),R162&gt;='設定'!$B$8)</x:f>
        <x:v>1</x:v>
      </x:c>
      <x:c r="AA162" s="50" t="b">
        <x:f>AND(ISNUMBER(S162),S162&gt;=DATE(YEAR('設定'!$B$10)-'設定'!$B$9,MONTH('設定'!$B$10),DAY('設定'!$B$10)))</x:f>
        <x:v>1</x:v>
      </x:c>
      <x:c r="AB162" s="55" t="b">
        <x:v>0</x:v>
      </x:c>
      <x:c r="AC162" s="55" t="b">
        <x:v>0</x:v>
      </x:c>
      <x:c r="AD162" s="50" t="n">
        <x:f>IF(X162,1,0)+IF(Z162,1,0)+IF(AA162,1,0)+IF(AB162,1,0)</x:f>
        <x:v>2</x:v>
      </x:c>
      <x:c r="AE162" s="50" t="n">
        <x:f>IF(Y162,1,0)+IF(Z162,1,0)+IF(AA162,1,0)+IF(AB162,1,0)</x:f>
        <x:v>2</x:v>
      </x:c>
      <x:c r="AF162" s="50" t="n">
        <x:f>IF(Y162,1,0)+IF(Z162,1,0)+IF(AA162,1,0)+IF(AC162,1,0)</x:f>
        <x:v>2</x:v>
      </x:c>
      <x:c r="AG162" s="53" t="n">
        <x:v>44846</x:v>
      </x:c>
      <x:c r="AH162" s="50" t="str">
        <x:v>S100W3DR</x:v>
      </x:c>
      <x:c r="AI162" s="50" t="str">
        <x:v>NetSalesSummaryOfBusinessResults</x:v>
      </x:c>
      <x:c r="AJ162" s="50" t="str">
        <x:v>OperatingIncome</x:v>
      </x:c>
      <x:c r="AK162" s="53" t="n">
        <x:v>45747</x:v>
      </x:c>
      <x:c r="AL162" s="50" t="str">
        <x:v>365/365/365/366/365</x:v>
      </x:c>
      <x:c r="AM162" s="51" t="n">
        <x:v>177739005</x:v>
      </x:c>
      <x:c r="AN162" s="51" t="n">
        <x:v>2862</x:v>
      </x:c>
      <x:c r="AO162" s="51" t="n">
        <x:f>IFERROR(AM162*AN162,"")</x:f>
        <x:v>508689032310</x:v>
      </x:c>
      <x:c r="AP162" s="56" t="n">
        <x:f>IFERROR(AO162/(K162*1000000),"")</x:f>
        <x:v>2.698114579839287</x:v>
      </x:c>
      <x:c r="AQ162" s="57" t="n">
        <x:v>17619074970.833332</x:v>
      </x:c>
      <x:c r="AR162" s="52" t="n">
        <x:v>0.6377502374073736</x:v>
      </x:c>
      <x:c r="AS162" s="52" t="n">
        <x:v>-0.7542503922650894</x:v>
      </x:c>
      <x:c r="AT162" s="55" t="b">
        <x:v>1</x:v>
      </x:c>
      <x:c r="AU162" s="50"/>
      <x:c r="AV162" s="58" t="n">
        <x:v>-0.1734681353100267</x:v>
      </x:c>
      <x:c r="AW162" s="50" t="n">
        <x:v>2935</x:v>
      </x:c>
      <x:c r="AX162" s="50" t="str">
        <x:v>Future Moat</x:v>
      </x:c>
      <x:c r="AY162" s="50" t="str">
        <x:v>年率ボラティリティ60%以上 / ローカル5年最大下落率-60%以下</x:v>
      </x:c>
      <x:c r="AZ162" s="59" t="str">
        <x:v>2025-06-24 09:29</x:v>
      </x:c>
      <x:c r="BA162" s="53" t="n">
        <x:v>44835</x:v>
      </x:c>
      <x:c r="BB162" s="50"/>
      <x:c r="BC162" s="50"/>
      <x:c r="BD162" s="50" t="str">
        <x:v>TOPIX Mid400</x:v>
      </x:c>
    </x:row>
    <x:row r="163">
      <x:c r="A163" s="50" t="n">
        <x:v>162</x:v>
      </x:c>
      <x:c r="B163" s="50" t="str">
        <x:v>2975</x:v>
      </x:c>
      <x:c r="C163" s="50" t="str">
        <x:v>2975.T</x:v>
      </x:c>
      <x:c r="D163" s="50" t="str">
        <x:v>Star Mica Holdings Co.,Ltd.</x:v>
      </x:c>
      <x:c r="E163" s="50" t="str">
        <x:v>Prime Market (Domestic)</x:v>
      </x:c>
      <x:c r="F163" s="50" t="str">
        <x:v>Real Estate</x:v>
      </x:c>
      <x:c r="G163" s="51" t="n">
        <x:v>36897.079</x:v>
      </x:c>
      <x:c r="H163" s="51" t="n">
        <x:v>48211.85</x:v>
      </x:c>
      <x:c r="I163" s="51" t="n">
        <x:v>48877.556</x:v>
      </x:c>
      <x:c r="J163" s="51" t="n">
        <x:v>55849.959</x:v>
      </x:c>
      <x:c r="K163" s="51" t="n">
        <x:v>69158.274</x:v>
      </x:c>
      <x:c r="L163" s="52" t="n">
        <x:f>IFERROR(H163/G163-1,"")</x:f>
        <x:v>0.306657635418782</x:v>
      </x:c>
      <x:c r="M163" s="52" t="n">
        <x:f>IFERROR(I163/H163-1,"")</x:f>
        <x:v>0.01380793311188011</x:v>
      </x:c>
      <x:c r="N163" s="52" t="n">
        <x:f>IFERROR(J163/I163-1,"")</x:f>
        <x:v>0.14265040175085697</x:v>
      </x:c>
      <x:c r="O163" s="52" t="n">
        <x:f>IFERROR(K163/J163-1,"")</x:f>
        <x:v>0.23828692515244287</x:v>
      </x:c>
      <x:c r="P163" s="52" t="n">
        <x:f>IFERROR((K163/G163)^(1/4)-1,"")</x:f>
        <x:v>0.17007322107274425</x:v>
      </x:c>
      <x:c r="Q163" s="51" t="n">
        <x:v>7314.015</x:v>
      </x:c>
      <x:c r="R163" s="52" t="n">
        <x:f>IFERROR(Q163/K163,"")</x:f>
        <x:v>0.10575762778579464</x:v>
      </x:c>
      <x:c r="S163" s="53" t="n">
        <x:v>38991</x:v>
      </x:c>
      <x:c r="T163" s="50" t="str">
        <x:v>EDINET_company_history</x:v>
      </x:c>
      <x:c r="U163" s="50" t="str">
        <x:v>水永 政志</x:v>
      </x:c>
      <x:c r="V163" s="54" t="n">
        <x:v>0.356</x:v>
      </x:c>
      <x:c r="W163" s="50" t="str">
        <x:v>水永 政志</x:v>
      </x:c>
      <x:c r="X163" s="50" t="b">
        <x:f>AND(COUNT(L163:O163)=4,L163&gt;='設定'!$B$6,M163&gt;='設定'!$B$6,N163&gt;='設定'!$B$6,O163&gt;='設定'!$B$6)</x:f>
        <x:v>0</x:v>
      </x:c>
      <x:c r="Y163" s="50" t="b">
        <x:f>AND(COUNT(G163:K163)=5,P163&gt;='設定'!$B$7)</x:f>
        <x:v>0</x:v>
      </x:c>
      <x:c r="Z163" s="50" t="b">
        <x:f>AND(ISNUMBER(R163),R163&gt;='設定'!$B$8)</x:f>
        <x:v>1</x:v>
      </x:c>
      <x:c r="AA163" s="50" t="b">
        <x:f>AND(ISNUMBER(S163),S163&gt;=DATE(YEAR('設定'!$B$10)-'設定'!$B$9,MONTH('設定'!$B$10),DAY('設定'!$B$10)))</x:f>
        <x:v>0</x:v>
      </x:c>
      <x:c r="AB163" s="55" t="b">
        <x:v>1</x:v>
      </x:c>
      <x:c r="AC163" s="55" t="b">
        <x:v>1</x:v>
      </x:c>
      <x:c r="AD163" s="50" t="n">
        <x:f>IF(X163,1,0)+IF(Z163,1,0)+IF(AA163,1,0)+IF(AB163,1,0)</x:f>
        <x:v>2</x:v>
      </x:c>
      <x:c r="AE163" s="50" t="n">
        <x:f>IF(Y163,1,0)+IF(Z163,1,0)+IF(AA163,1,0)+IF(AB163,1,0)</x:f>
        <x:v>2</x:v>
      </x:c>
      <x:c r="AF163" s="50" t="n">
        <x:f>IF(Y163,1,0)+IF(Z163,1,0)+IF(AA163,1,0)+IF(AC163,1,0)</x:f>
        <x:v>2</x:v>
      </x:c>
      <x:c r="AG163" s="53" t="n">
        <x:v>44348</x:v>
      </x:c>
      <x:c r="AH163" s="50" t="str">
        <x:v>S100XM43</x:v>
      </x:c>
      <x:c r="AI163" s="50" t="str">
        <x:v>NetSalesSummaryOfBusinessResults</x:v>
      </x:c>
      <x:c r="AJ163" s="50" t="str">
        <x:v>OperatingIncome</x:v>
      </x:c>
      <x:c r="AK163" s="53" t="n">
        <x:v>45991</x:v>
      </x:c>
      <x:c r="AL163" s="50" t="str">
        <x:v>365/365/365/366/365</x:v>
      </x:c>
      <x:c r="AM163" s="51" t="n">
        <x:v>33934400</x:v>
      </x:c>
      <x:c r="AN163" s="51" t="n">
        <x:v>1520</x:v>
      </x:c>
      <x:c r="AO163" s="51" t="n">
        <x:f>IFERROR(AM163*AN163,"")</x:f>
        <x:v>51580288000</x:v>
      </x:c>
      <x:c r="AP163" s="56" t="n">
        <x:f>IFERROR(AO163/(K163*1000000),"")</x:f>
        <x:v>0.7458296023986949</x:v>
      </x:c>
      <x:c r="AQ163" s="57" t="n">
        <x:v>371586011.6666667</x:v>
      </x:c>
      <x:c r="AR163" s="52" t="n">
        <x:v>0.3646333330792062</x:v>
      </x:c>
      <x:c r="AS163" s="52" t="n">
        <x:v>-0.3866602258840961</x:v>
      </x:c>
      <x:c r="AT163" s="55" t="b">
        <x:v>0</x:v>
      </x:c>
      <x:c r="AU163" s="50" t="str">
        <x:v>repeated_negative_operating_cf</x:v>
      </x:c>
      <x:c r="AV163" s="58" t="n">
        <x:v>-0.040553024817803</x:v>
      </x:c>
      <x:c r="AW163" s="50" t="n">
        <x:v>2196</x:v>
      </x:c>
      <x:c r="AX163" s="50" t="str">
        <x:v>Transformation Moat</x:v>
      </x:c>
      <x:c r="AY163" s="50" t="str">
        <x:v>既存適格性フィルター不通過: repeated_negative_operating_cf</x:v>
      </x:c>
      <x:c r="AZ163" s="59" t="str">
        <x:v>2026-02-19 11:21</x:v>
      </x:c>
      <x:c r="BA163" s="53" t="n">
        <x:v>38991</x:v>
      </x:c>
      <x:c r="BB163" s="50" t="str">
        <x:v>水永 政志</x:v>
      </x:c>
      <x:c r="BC163" s="50"/>
      <x:c r="BD163" s="50" t="str">
        <x:v>TOPIX Small 2</x:v>
      </x:c>
    </x:row>
    <x:row r="164">
      <x:c r="A164" s="50" t="n">
        <x:v>163</x:v>
      </x:c>
      <x:c r="B164" s="50" t="str">
        <x:v>5028</x:v>
      </x:c>
      <x:c r="C164" s="50" t="str">
        <x:v>5028.T</x:v>
      </x:c>
      <x:c r="D164" s="50" t="str">
        <x:v>SecondXight Analytica,Inc.</x:v>
      </x:c>
      <x:c r="E164" s="50" t="str">
        <x:v>Growth Market(Domestic)</x:v>
      </x:c>
      <x:c r="F164" s="50" t="str">
        <x:v>Information &amp; Communication</x:v>
      </x:c>
      <x:c r="G164" s="51" t="n">
        <x:v>738.063</x:v>
      </x:c>
      <x:c r="H164" s="51" t="n">
        <x:v>905.951</x:v>
      </x:c>
      <x:c r="I164" s="51" t="n">
        <x:v>680.837</x:v>
      </x:c>
      <x:c r="J164" s="51" t="n">
        <x:v>1141.098</x:v>
      </x:c>
      <x:c r="K164" s="51" t="n">
        <x:v>1371.337</x:v>
      </x:c>
      <x:c r="L164" s="52" t="n">
        <x:f>IFERROR(H164/G164-1,"")</x:f>
        <x:v>0.22747109664080178</x:v>
      </x:c>
      <x:c r="M164" s="52" t="n">
        <x:f>IFERROR(I164/H164-1,"")</x:f>
        <x:v>-0.2484836376360311</x:v>
      </x:c>
      <x:c r="N164" s="52" t="n">
        <x:f>IFERROR(J164/I164-1,"")</x:f>
        <x:v>0.6760223078357961</x:v>
      </x:c>
      <x:c r="O164" s="52" t="n">
        <x:f>IFERROR(K164/J164-1,"")</x:f>
        <x:v>0.20176969900919994</x:v>
      </x:c>
      <x:c r="P164" s="52" t="n">
        <x:f>IFERROR((K164/G164)^(1/4)-1,"")</x:f>
        <x:v>0.16751559390068782</x:v>
      </x:c>
      <x:c r="Q164" s="51" t="n">
        <x:v>175.911</x:v>
      </x:c>
      <x:c r="R164" s="52" t="n">
        <x:f>IFERROR(Q164/K164,"")</x:f>
        <x:v>0.12827700266236527</x:v>
      </x:c>
      <x:c r="S164" s="53" t="n">
        <x:v>44656</x:v>
      </x:c>
      <x:c r="T164" s="50" t="str">
        <x:v>local_price_first_trade</x:v>
      </x:c>
      <x:c r="U164" s="50" t="str">
        <x:v>株式会社SBI新生銀行</x:v>
      </x:c>
      <x:c r="V164" s="54" t="n">
        <x:v>0.191</x:v>
      </x:c>
      <x:c r="W164" s="50" t="str">
        <x:v>高山 博和 / 深谷 直紀</x:v>
      </x:c>
      <x:c r="X164" s="50" t="b">
        <x:f>AND(COUNT(L164:O164)=4,L164&gt;='設定'!$B$6,M164&gt;='設定'!$B$6,N164&gt;='設定'!$B$6,O164&gt;='設定'!$B$6)</x:f>
        <x:v>0</x:v>
      </x:c>
      <x:c r="Y164" s="50" t="b">
        <x:f>AND(COUNT(G164:K164)=5,P164&gt;='設定'!$B$7)</x:f>
        <x:v>0</x:v>
      </x:c>
      <x:c r="Z164" s="50" t="b">
        <x:f>AND(ISNUMBER(R164),R164&gt;='設定'!$B$8)</x:f>
        <x:v>1</x:v>
      </x:c>
      <x:c r="AA164" s="50" t="b">
        <x:f>AND(ISNUMBER(S164),S164&gt;=DATE(YEAR('設定'!$B$10)-'設定'!$B$9,MONTH('設定'!$B$10),DAY('設定'!$B$10)))</x:f>
        <x:v>1</x:v>
      </x:c>
      <x:c r="AB164" s="55" t="b">
        <x:v>0</x:v>
      </x:c>
      <x:c r="AC164" s="55" t="b">
        <x:v>0</x:v>
      </x:c>
      <x:c r="AD164" s="50" t="n">
        <x:f>IF(X164,1,0)+IF(Z164,1,0)+IF(AA164,1,0)+IF(AB164,1,0)</x:f>
        <x:v>2</x:v>
      </x:c>
      <x:c r="AE164" s="50" t="n">
        <x:f>IF(Y164,1,0)+IF(Z164,1,0)+IF(AA164,1,0)+IF(AB164,1,0)</x:f>
        <x:v>2</x:v>
      </x:c>
      <x:c r="AF164" s="50" t="n">
        <x:f>IF(Y164,1,0)+IF(Z164,1,0)+IF(AA164,1,0)+IF(AC164,1,0)</x:f>
        <x:v>2</x:v>
      </x:c>
      <x:c r="AG164" s="53" t="n">
        <x:v>44656</x:v>
      </x:c>
      <x:c r="AH164" s="50" t="str">
        <x:v>S100XSMG</x:v>
      </x:c>
      <x:c r="AI164" s="50" t="str">
        <x:v>NetSalesSummaryOfBusinessResults</x:v>
      </x:c>
      <x:c r="AJ164" s="50" t="str">
        <x:v>OperatingIncome</x:v>
      </x:c>
      <x:c r="AK164" s="53" t="n">
        <x:v>46022</x:v>
      </x:c>
      <x:c r="AL164" s="50" t="str">
        <x:v>365/365/275/366/365</x:v>
      </x:c>
      <x:c r="AM164" s="51" t="n">
        <x:v>9513671</x:v>
      </x:c>
      <x:c r="AN164" s="51" t="n">
        <x:v>354</x:v>
      </x:c>
      <x:c r="AO164" s="51" t="n">
        <x:f>IFERROR(AM164*AN164,"")</x:f>
        <x:v>3367839534</x:v>
      </x:c>
      <x:c r="AP164" s="56" t="n">
        <x:f>IFERROR(AO164/(K164*1000000),"")</x:f>
        <x:v>2.4558803080497356</x:v>
      </x:c>
      <x:c r="AQ164" s="57" t="n">
        <x:v>12123110</x:v>
      </x:c>
      <x:c r="AR164" s="52" t="n">
        <x:v>0.6980935566810962</x:v>
      </x:c>
      <x:c r="AS164" s="52" t="n">
        <x:v>-0.8281045751633987</x:v>
      </x:c>
      <x:c r="AT164" s="55" t="b">
        <x:v>0</x:v>
      </x:c>
      <x:c r="AU164" s="50" t="str">
        <x:v>low_liquidity</x:v>
      </x:c>
      <x:c r="AV164" s="58" t="n">
        <x:v>-0.1155705635484669</x:v>
      </x:c>
      <x:c r="AW164" s="50" t="n">
        <x:v>2690</x:v>
      </x:c>
      <x:c r="AX164" s="50" t="str">
        <x:v>Transformation Moat</x:v>
      </x:c>
      <x:c r="AY164" s="50" t="str">
        <x:v>既存適格性フィルター不通過: low_liquidity / 60日平均売買代金2,000万円未満 / 年率ボラティリティ60%以上 / ローカル5年最大下落率-60%以下</x:v>
      </x:c>
      <x:c r="AZ164" s="59" t="str">
        <x:v>2026-03-24 15:31</x:v>
      </x:c>
      <x:c r="BA164" s="53" t="n">
        <x:v>44652</x:v>
      </x:c>
      <x:c r="BB164" s="50"/>
      <x:c r="BC164" s="50"/>
      <x:c r="BD164" s="50"/>
    </x:row>
    <x:row r="165">
      <x:c r="A165" s="50" t="n">
        <x:v>164</x:v>
      </x:c>
      <x:c r="B165" s="50" t="str">
        <x:v>4168</x:v>
      </x:c>
      <x:c r="C165" s="50" t="str">
        <x:v>4168.T</x:v>
      </x:c>
      <x:c r="D165" s="50" t="str">
        <x:v>Yappli,Inc.</x:v>
      </x:c>
      <x:c r="E165" s="50" t="str">
        <x:v>Growth Market(Domestic)</x:v>
      </x:c>
      <x:c r="F165" s="50" t="str">
        <x:v>Information &amp; Communication</x:v>
      </x:c>
      <x:c r="G165" s="51" t="n">
        <x:v>3263.969</x:v>
      </x:c>
      <x:c r="H165" s="51" t="n">
        <x:v>4142.434</x:v>
      </x:c>
      <x:c r="I165" s="51" t="n">
        <x:v>4864.465</x:v>
      </x:c>
      <x:c r="J165" s="51" t="n">
        <x:v>5511.193</x:v>
      </x:c>
      <x:c r="K165" s="51" t="n">
        <x:v>6056.126</x:v>
      </x:c>
      <x:c r="L165" s="52" t="n">
        <x:f>IFERROR(H165/G165-1,"")</x:f>
        <x:v>0.26914011744596844</x:v>
      </x:c>
      <x:c r="M165" s="52" t="n">
        <x:f>IFERROR(I165/H165-1,"")</x:f>
        <x:v>0.17430114758617754</x:v>
      </x:c>
      <x:c r="N165" s="52" t="n">
        <x:f>IFERROR(J165/I165-1,"")</x:f>
        <x:v>0.1329494610404227</x:v>
      </x:c>
      <x:c r="O165" s="52" t="n">
        <x:f>IFERROR(K165/J165-1,"")</x:f>
        <x:v>0.09887750256614125</x:v>
      </x:c>
      <x:c r="P165" s="52" t="n">
        <x:f>IFERROR((K165/G165)^(1/4)-1,"")</x:f>
        <x:v>0.16711115300056356</x:v>
      </x:c>
      <x:c r="Q165" s="51" t="n">
        <x:v>889.959</x:v>
      </x:c>
      <x:c r="R165" s="52" t="n">
        <x:f>IFERROR(Q165/K165,"")</x:f>
        <x:v>0.14695186328686027</x:v>
      </x:c>
      <x:c r="S165" s="53" t="n">
        <x:v>44166</x:v>
      </x:c>
      <x:c r="T165" s="50" t="str">
        <x:v>EDINET_company_history</x:v>
      </x:c>
      <x:c r="U165" s="50" t="str">
        <x:v>庵原 保文</x:v>
      </x:c>
      <x:c r="V165" s="54" t="n">
        <x:v>0.1618</x:v>
      </x:c>
      <x:c r="W165" s="50" t="str">
        <x:v>庵原 保文</x:v>
      </x:c>
      <x:c r="X165" s="50" t="b">
        <x:f>AND(COUNT(L165:O165)=4,L165&gt;='設定'!$B$6,M165&gt;='設定'!$B$6,N165&gt;='設定'!$B$6,O165&gt;='設定'!$B$6)</x:f>
        <x:v>0</x:v>
      </x:c>
      <x:c r="Y165" s="50" t="b">
        <x:f>AND(COUNT(G165:K165)=5,P165&gt;='設定'!$B$7)</x:f>
        <x:v>0</x:v>
      </x:c>
      <x:c r="Z165" s="50" t="b">
        <x:f>AND(ISNUMBER(R165),R165&gt;='設定'!$B$8)</x:f>
        <x:v>1</x:v>
      </x:c>
      <x:c r="AA165" s="50" t="b">
        <x:f>AND(ISNUMBER(S165),S165&gt;=DATE(YEAR('設定'!$B$10)-'設定'!$B$9,MONTH('設定'!$B$10),DAY('設定'!$B$10)))</x:f>
        <x:v>0</x:v>
      </x:c>
      <x:c r="AB165" s="55" t="b">
        <x:v>1</x:v>
      </x:c>
      <x:c r="AC165" s="55" t="b">
        <x:v>1</x:v>
      </x:c>
      <x:c r="AD165" s="50" t="n">
        <x:f>IF(X165,1,0)+IF(Z165,1,0)+IF(AA165,1,0)+IF(AB165,1,0)</x:f>
        <x:v>2</x:v>
      </x:c>
      <x:c r="AE165" s="50" t="n">
        <x:f>IF(Y165,1,0)+IF(Z165,1,0)+IF(AA165,1,0)+IF(AB165,1,0)</x:f>
        <x:v>2</x:v>
      </x:c>
      <x:c r="AF165" s="50" t="n">
        <x:f>IF(Y165,1,0)+IF(Z165,1,0)+IF(AA165,1,0)+IF(AC165,1,0)</x:f>
        <x:v>2</x:v>
      </x:c>
      <x:c r="AG165" s="53" t="n">
        <x:v>44348</x:v>
      </x:c>
      <x:c r="AH165" s="50" t="str">
        <x:v>S100XVB7</x:v>
      </x:c>
      <x:c r="AI165" s="50" t="str">
        <x:v>NetSalesSummaryOfBusinessResults</x:v>
      </x:c>
      <x:c r="AJ165" s="50" t="str">
        <x:v>OperatingIncome</x:v>
      </x:c>
      <x:c r="AK165" s="53" t="n">
        <x:v>46022</x:v>
      </x:c>
      <x:c r="AL165" s="50" t="str">
        <x:v>365/365/365/366/365</x:v>
      </x:c>
      <x:c r="AM165" s="51" t="n">
        <x:v>12775800</x:v>
      </x:c>
      <x:c r="AN165" s="51" t="n">
        <x:v>736</x:v>
      </x:c>
      <x:c r="AO165" s="51" t="n">
        <x:f>IFERROR(AM165*AN165,"")</x:f>
        <x:v>9402988800</x:v>
      </x:c>
      <x:c r="AP165" s="56" t="n">
        <x:f>IFERROR(AO165/(K165*1000000),"")</x:f>
        <x:v>1.552640879664657</x:v>
      </x:c>
      <x:c r="AQ165" s="57" t="n">
        <x:v>68032553.33333333</x:v>
      </x:c>
      <x:c r="AR165" s="52" t="n">
        <x:v>0.6109089277500743</x:v>
      </x:c>
      <x:c r="AS165" s="52" t="n">
        <x:v>-0.8904494392461455</x:v>
      </x:c>
      <x:c r="AT165" s="55" t="b">
        <x:v>1</x:v>
      </x:c>
      <x:c r="AU165" s="50"/>
      <x:c r="AV165" s="58" t="n">
        <x:v>-0.1184839270625628</x:v>
      </x:c>
      <x:c r="AW165" s="50" t="n">
        <x:v>2704</x:v>
      </x:c>
      <x:c r="AX165" s="50" t="str">
        <x:v>Transformation Moat</x:v>
      </x:c>
      <x:c r="AY165" s="50" t="str">
        <x:v>年率ボラティリティ60%以上 / ローカル5年最大下落率-60%以下</x:v>
      </x:c>
      <x:c r="AZ165" s="59" t="str">
        <x:v>2026-03-30 10:00</x:v>
      </x:c>
      <x:c r="BA165" s="53" t="n">
        <x:v>44166</x:v>
      </x:c>
      <x:c r="BB165" s="50" t="str">
        <x:v>庵原 保文</x:v>
      </x:c>
      <x:c r="BC165" s="50"/>
      <x:c r="BD165" s="50"/>
    </x:row>
    <x:row r="166">
      <x:c r="A166" s="50" t="n">
        <x:v>165</x:v>
      </x:c>
      <x:c r="B166" s="50" t="str">
        <x:v>7351</x:v>
      </x:c>
      <x:c r="C166" s="50" t="str">
        <x:v>7351.T</x:v>
      </x:c>
      <x:c r="D166" s="50" t="str">
        <x:v>Goodpatch Inc.</x:v>
      </x:c>
      <x:c r="E166" s="50" t="str">
        <x:v>Growth Market(Domestic)</x:v>
      </x:c>
      <x:c r="F166" s="50" t="str">
        <x:v>Services</x:v>
      </x:c>
      <x:c r="G166" s="51" t="n">
        <x:v>2741.275</x:v>
      </x:c>
      <x:c r="H166" s="51" t="n">
        <x:v>3724.512</x:v>
      </x:c>
      <x:c r="I166" s="51" t="n">
        <x:v>3928.524</x:v>
      </x:c>
      <x:c r="J166" s="51" t="n">
        <x:v>3942.967</x:v>
      </x:c>
      <x:c r="K166" s="51" t="n">
        <x:v>5085.553</x:v>
      </x:c>
      <x:c r="L166" s="52" t="n">
        <x:f>IFERROR(H166/G166-1,"")</x:f>
        <x:v>0.3586787170203647</x:v>
      </x:c>
      <x:c r="M166" s="52" t="n">
        <x:f>IFERROR(I166/H166-1,"")</x:f>
        <x:v>0.05477549810552351</x:v>
      </x:c>
      <x:c r="N166" s="52" t="n">
        <x:f>IFERROR(J166/I166-1,"")</x:f>
        <x:v>0.0036764443847103756</x:v>
      </x:c>
      <x:c r="O166" s="52" t="n">
        <x:f>IFERROR(K166/J166-1,"")</x:f>
        <x:v>0.2897782304543761</x:v>
      </x:c>
      <x:c r="P166" s="52" t="n">
        <x:f>IFERROR((K166/G166)^(1/4)-1,"")</x:f>
        <x:v>0.1670686277339315</x:v>
      </x:c>
      <x:c r="Q166" s="51" t="n">
        <x:v>557.483</x:v>
      </x:c>
      <x:c r="R166" s="52" t="n">
        <x:f>IFERROR(Q166/K166,"")</x:f>
        <x:v>0.10962092028143251</x:v>
      </x:c>
      <x:c r="S166" s="53" t="n">
        <x:v>43983</x:v>
      </x:c>
      <x:c r="T166" s="50" t="str">
        <x:v>EDINET_company_history</x:v>
      </x:c>
      <x:c r="U166" s="50" t="str">
        <x:v>土屋尚史</x:v>
      </x:c>
      <x:c r="V166" s="54" t="n">
        <x:v>0.3434</x:v>
      </x:c>
      <x:c r="W166" s="50" t="str">
        <x:v>土屋 尚史</x:v>
      </x:c>
      <x:c r="X166" s="50" t="b">
        <x:f>AND(COUNT(L166:O166)=4,L166&gt;='設定'!$B$6,M166&gt;='設定'!$B$6,N166&gt;='設定'!$B$6,O166&gt;='設定'!$B$6)</x:f>
        <x:v>0</x:v>
      </x:c>
      <x:c r="Y166" s="50" t="b">
        <x:f>AND(COUNT(G166:K166)=5,P166&gt;='設定'!$B$7)</x:f>
        <x:v>0</x:v>
      </x:c>
      <x:c r="Z166" s="50" t="b">
        <x:f>AND(ISNUMBER(R166),R166&gt;='設定'!$B$8)</x:f>
        <x:v>1</x:v>
      </x:c>
      <x:c r="AA166" s="50" t="b">
        <x:f>AND(ISNUMBER(S166),S166&gt;=DATE(YEAR('設定'!$B$10)-'設定'!$B$9,MONTH('設定'!$B$10),DAY('設定'!$B$10)))</x:f>
        <x:v>0</x:v>
      </x:c>
      <x:c r="AB166" s="55" t="b">
        <x:v>1</x:v>
      </x:c>
      <x:c r="AC166" s="55" t="b">
        <x:v>1</x:v>
      </x:c>
      <x:c r="AD166" s="50" t="n">
        <x:f>IF(X166,1,0)+IF(Z166,1,0)+IF(AA166,1,0)+IF(AB166,1,0)</x:f>
        <x:v>2</x:v>
      </x:c>
      <x:c r="AE166" s="50" t="n">
        <x:f>IF(Y166,1,0)+IF(Z166,1,0)+IF(AA166,1,0)+IF(AB166,1,0)</x:f>
        <x:v>2</x:v>
      </x:c>
      <x:c r="AF166" s="50" t="n">
        <x:f>IF(Y166,1,0)+IF(Z166,1,0)+IF(AA166,1,0)+IF(AC166,1,0)</x:f>
        <x:v>2</x:v>
      </x:c>
      <x:c r="AG166" s="53" t="n">
        <x:v>44348</x:v>
      </x:c>
      <x:c r="AH166" s="50" t="str">
        <x:v>S100X6Y8</x:v>
      </x:c>
      <x:c r="AI166" s="50" t="str">
        <x:v>NetSalesSummaryOfBusinessResults</x:v>
      </x:c>
      <x:c r="AJ166" s="50" t="str">
        <x:v>OperatingIncome</x:v>
      </x:c>
      <x:c r="AK166" s="53" t="n">
        <x:v>45900</x:v>
      </x:c>
      <x:c r="AL166" s="50" t="str">
        <x:v>365/365/365/366/365</x:v>
      </x:c>
      <x:c r="AM166" s="51" t="n">
        <x:v>8733820</x:v>
      </x:c>
      <x:c r="AN166" s="51" t="n">
        <x:v>531</x:v>
      </x:c>
      <x:c r="AO166" s="51" t="n">
        <x:f>IFERROR(AM166*AN166,"")</x:f>
        <x:v>4637658420</x:v>
      </x:c>
      <x:c r="AP166" s="56" t="n">
        <x:f>IFERROR(AO166/(K166*1000000),"")</x:f>
        <x:v>0.9119280479428687</x:v>
      </x:c>
      <x:c r="AQ166" s="57" t="n">
        <x:v>8748388.333333334</x:v>
      </x:c>
      <x:c r="AR166" s="52" t="n">
        <x:v>0.5436467936385989</x:v>
      </x:c>
      <x:c r="AS166" s="52" t="n">
        <x:v>-0.9044303819219884</x:v>
      </x:c>
      <x:c r="AT166" s="55" t="b">
        <x:v>0</x:v>
      </x:c>
      <x:c r="AU166" s="50" t="str">
        <x:v>low_liquidity</x:v>
      </x:c>
      <x:c r="AV166" s="58" t="n">
        <x:v>-0.2403381867115168</x:v>
      </x:c>
      <x:c r="AW166" s="50" t="n">
        <x:v>3166</x:v>
      </x:c>
      <x:c r="AX166" s="50" t="str">
        <x:v>Transformation Moat</x:v>
      </x:c>
      <x:c r="AY166" s="50" t="str">
        <x:v>既存適格性フィルター不通過: low_liquidity / 60日平均売買代金2,000万円未満 / ローカル5年最大下落率-60%以下</x:v>
      </x:c>
      <x:c r="AZ166" s="59" t="str">
        <x:v>2025-11-27 15:32</x:v>
      </x:c>
      <x:c r="BA166" s="53" t="n">
        <x:v>43983</x:v>
      </x:c>
      <x:c r="BB166" s="50" t="str">
        <x:v>土屋 尚史</x:v>
      </x:c>
      <x:c r="BC166" s="50"/>
      <x:c r="BD166" s="50"/>
    </x:row>
    <x:row r="167">
      <x:c r="A167" s="50" t="n">
        <x:v>166</x:v>
      </x:c>
      <x:c r="B167" s="50" t="str">
        <x:v>6037</x:v>
      </x:c>
      <x:c r="C167" s="50" t="str">
        <x:v>6037.T</x:v>
      </x:c>
      <x:c r="D167" s="50" t="str">
        <x:v>RAKUMACHI,INC.</x:v>
      </x:c>
      <x:c r="E167" s="50" t="str">
        <x:v>Standard Market(Domestic)</x:v>
      </x:c>
      <x:c r="F167" s="50" t="str">
        <x:v>Services</x:v>
      </x:c>
      <x:c r="G167" s="51" t="n">
        <x:v>1716.451</x:v>
      </x:c>
      <x:c r="H167" s="51" t="n">
        <x:v>1875.838</x:v>
      </x:c>
      <x:c r="I167" s="51" t="n">
        <x:v>2093.089</x:v>
      </x:c>
      <x:c r="J167" s="51" t="n">
        <x:v>2364.276</x:v>
      </x:c>
      <x:c r="K167" s="51" t="n">
        <x:v>3159.456</x:v>
      </x:c>
      <x:c r="L167" s="52" t="n">
        <x:f>IFERROR(H167/G167-1,"")</x:f>
        <x:v>0.09285846202425807</x:v>
      </x:c>
      <x:c r="M167" s="52" t="n">
        <x:f>IFERROR(I167/H167-1,"")</x:f>
        <x:v>0.11581543822014484</x:v>
      </x:c>
      <x:c r="N167" s="52" t="n">
        <x:f>IFERROR(J167/I167-1,"")</x:f>
        <x:v>0.12956305250278422</x:v>
      </x:c>
      <x:c r="O167" s="52" t="n">
        <x:f>IFERROR(K167/J167-1,"")</x:f>
        <x:v>0.3363312912705625</x:v>
      </x:c>
      <x:c r="P167" s="52" t="n">
        <x:f>IFERROR((K167/G167)^(1/4)-1,"")</x:f>
        <x:v>0.16478354148988572</x:v>
      </x:c>
      <x:c r="Q167" s="51" t="n">
        <x:v>1544.823</x:v>
      </x:c>
      <x:c r="R167" s="52" t="n">
        <x:f>IFERROR(Q167/K167,"")</x:f>
        <x:v>0.4889522120263742</x:v>
      </x:c>
      <x:c r="S167" s="53" t="n">
        <x:v>42036</x:v>
      </x:c>
      <x:c r="T167" s="50" t="str">
        <x:v>EDINET_company_history</x:v>
      </x:c>
      <x:c r="U167" s="50" t="str">
        <x:v>坂口 直大</x:v>
      </x:c>
      <x:c r="V167" s="54" t="n">
        <x:v>0.6703</x:v>
      </x:c>
      <x:c r="W167" s="50" t="str">
        <x:v>坂口 直大</x:v>
      </x:c>
      <x:c r="X167" s="50" t="b">
        <x:f>AND(COUNT(L167:O167)=4,L167&gt;='設定'!$B$6,M167&gt;='設定'!$B$6,N167&gt;='設定'!$B$6,O167&gt;='設定'!$B$6)</x:f>
        <x:v>0</x:v>
      </x:c>
      <x:c r="Y167" s="50" t="b">
        <x:f>AND(COUNT(G167:K167)=5,P167&gt;='設定'!$B$7)</x:f>
        <x:v>0</x:v>
      </x:c>
      <x:c r="Z167" s="50" t="b">
        <x:f>AND(ISNUMBER(R167),R167&gt;='設定'!$B$8)</x:f>
        <x:v>1</x:v>
      </x:c>
      <x:c r="AA167" s="50" t="b">
        <x:f>AND(ISNUMBER(S167),S167&gt;=DATE(YEAR('設定'!$B$10)-'設定'!$B$9,MONTH('設定'!$B$10),DAY('設定'!$B$10)))</x:f>
        <x:v>0</x:v>
      </x:c>
      <x:c r="AB167" s="55" t="b">
        <x:v>1</x:v>
      </x:c>
      <x:c r="AC167" s="55" t="b">
        <x:v>1</x:v>
      </x:c>
      <x:c r="AD167" s="50" t="n">
        <x:f>IF(X167,1,0)+IF(Z167,1,0)+IF(AA167,1,0)+IF(AB167,1,0)</x:f>
        <x:v>2</x:v>
      </x:c>
      <x:c r="AE167" s="50" t="n">
        <x:f>IF(Y167,1,0)+IF(Z167,1,0)+IF(AA167,1,0)+IF(AB167,1,0)</x:f>
        <x:v>2</x:v>
      </x:c>
      <x:c r="AF167" s="50" t="n">
        <x:f>IF(Y167,1,0)+IF(Z167,1,0)+IF(AA167,1,0)+IF(AC167,1,0)</x:f>
        <x:v>2</x:v>
      </x:c>
      <x:c r="AG167" s="53" t="n">
        <x:v>44348</x:v>
      </x:c>
      <x:c r="AH167" s="50" t="str">
        <x:v>S100WWO9</x:v>
      </x:c>
      <x:c r="AI167" s="50" t="str">
        <x:v>OperatingRevenue1SummaryOfBusinessResults</x:v>
      </x:c>
      <x:c r="AJ167" s="50" t="str">
        <x:v>OperatingIncome</x:v>
      </x:c>
      <x:c r="AK167" s="53" t="n">
        <x:v>45869</x:v>
      </x:c>
      <x:c r="AL167" s="50" t="str">
        <x:v>365/365/365/366/365</x:v>
      </x:c>
      <x:c r="AM167" s="51" t="n">
        <x:v>20139600</x:v>
      </x:c>
      <x:c r="AN167" s="51" t="n">
        <x:v>997</x:v>
      </x:c>
      <x:c r="AO167" s="51" t="n">
        <x:f>IFERROR(AM167*AN167,"")</x:f>
        <x:v>20079181200</x:v>
      </x:c>
      <x:c r="AP167" s="56" t="n">
        <x:f>IFERROR(AO167/(K167*1000000),"")</x:f>
        <x:v>6.355265336817477</x:v>
      </x:c>
      <x:c r="AQ167" s="57" t="n">
        <x:v>62401283.333333336</x:v>
      </x:c>
      <x:c r="AR167" s="52" t="n">
        <x:v>0.3751518601274959</x:v>
      </x:c>
      <x:c r="AS167" s="52" t="n">
        <x:v>-0.3999004837360841</x:v>
      </x:c>
      <x:c r="AT167" s="55" t="b">
        <x:v>1</x:v>
      </x:c>
      <x:c r="AU167" s="50"/>
      <x:c r="AV167" s="58" t="n">
        <x:v>0.3512624971839686</x:v>
      </x:c>
      <x:c r="AW167" s="50" t="n">
        <x:v>305</x:v>
      </x:c>
      <x:c r="AX167" s="50" t="str">
        <x:v>Core Moat</x:v>
      </x:c>
      <x:c r="AY167" s="50" t="str">
        <x:v>目立つ機械的警告なし（定性確認は別途必要）</x:v>
      </x:c>
      <x:c r="AZ167" s="59" t="str">
        <x:v>2025-10-23 15:30</x:v>
      </x:c>
      <x:c r="BA167" s="53" t="n">
        <x:v>42036</x:v>
      </x:c>
      <x:c r="BB167" s="50" t="str">
        <x:v>坂口 直大</x:v>
      </x:c>
      <x:c r="BC167" s="50"/>
      <x:c r="BD167" s="50"/>
    </x:row>
    <x:row r="168">
      <x:c r="A168" s="50" t="n">
        <x:v>167</x:v>
      </x:c>
      <x:c r="B168" s="50" t="str">
        <x:v>3798</x:v>
      </x:c>
      <x:c r="C168" s="50" t="str">
        <x:v>3798.T</x:v>
      </x:c>
      <x:c r="D168" s="50" t="str">
        <x:v>ULS Group,Inc.</x:v>
      </x:c>
      <x:c r="E168" s="50" t="str">
        <x:v>Standard Market(Domestic)</x:v>
      </x:c>
      <x:c r="F168" s="50" t="str">
        <x:v>Information &amp; Communication</x:v>
      </x:c>
      <x:c r="G168" s="51" t="n">
        <x:v>7191</x:v>
      </x:c>
      <x:c r="H168" s="51" t="n">
        <x:v>7367</x:v>
      </x:c>
      <x:c r="I168" s="51" t="n">
        <x:v>8515</x:v>
      </x:c>
      <x:c r="J168" s="51" t="n">
        <x:v>10382</x:v>
      </x:c>
      <x:c r="K168" s="51" t="n">
        <x:v>13203</x:v>
      </x:c>
      <x:c r="L168" s="52" t="n">
        <x:f>IFERROR(H168/G168-1,"")</x:f>
        <x:v>0.02447503824224717</x:v>
      </x:c>
      <x:c r="M168" s="52" t="n">
        <x:f>IFERROR(I168/H168-1,"")</x:f>
        <x:v>0.15583005293878105</x:v>
      </x:c>
      <x:c r="N168" s="52" t="n">
        <x:f>IFERROR(J168/I168-1,"")</x:f>
        <x:v>0.21926012918379323</x:v>
      </x:c>
      <x:c r="O168" s="52" t="n">
        <x:f>IFERROR(K168/J168-1,"")</x:f>
        <x:v>0.2717202851088423</x:v>
      </x:c>
      <x:c r="P168" s="52" t="n">
        <x:f>IFERROR((K168/G168)^(1/4)-1,"")</x:f>
        <x:v>0.16404785160921342</x:v>
      </x:c>
      <x:c r="Q168" s="51" t="n">
        <x:v>2623</x:v>
      </x:c>
      <x:c r="R168" s="52" t="n">
        <x:f>IFERROR(Q168/K168,"")</x:f>
        <x:v>0.1986669696281148</x:v>
      </x:c>
      <x:c r="S168" s="53" t="n">
        <x:v>38749</x:v>
      </x:c>
      <x:c r="T168" s="50" t="str">
        <x:v>EDINET_company_history</x:v>
      </x:c>
      <x:c r="U168" s="50" t="str">
        <x:v>漆原 茂</x:v>
      </x:c>
      <x:c r="V168" s="54" t="n">
        <x:v>0.4604</x:v>
      </x:c>
      <x:c r="W168" s="50" t="str">
        <x:v>横山 芳成 / 漆原 茂</x:v>
      </x:c>
      <x:c r="X168" s="50" t="b">
        <x:f>AND(COUNT(L168:O168)=4,L168&gt;='設定'!$B$6,M168&gt;='設定'!$B$6,N168&gt;='設定'!$B$6,O168&gt;='設定'!$B$6)</x:f>
        <x:v>0</x:v>
      </x:c>
      <x:c r="Y168" s="50" t="b">
        <x:f>AND(COUNT(G168:K168)=5,P168&gt;='設定'!$B$7)</x:f>
        <x:v>0</x:v>
      </x:c>
      <x:c r="Z168" s="50" t="b">
        <x:f>AND(ISNUMBER(R168),R168&gt;='設定'!$B$8)</x:f>
        <x:v>1</x:v>
      </x:c>
      <x:c r="AA168" s="50" t="b">
        <x:f>AND(ISNUMBER(S168),S168&gt;=DATE(YEAR('設定'!$B$10)-'設定'!$B$9,MONTH('設定'!$B$10),DAY('設定'!$B$10)))</x:f>
        <x:v>0</x:v>
      </x:c>
      <x:c r="AB168" s="55" t="b">
        <x:v>1</x:v>
      </x:c>
      <x:c r="AC168" s="55" t="b">
        <x:v>1</x:v>
      </x:c>
      <x:c r="AD168" s="50" t="n">
        <x:f>IF(X168,1,0)+IF(Z168,1,0)+IF(AA168,1,0)+IF(AB168,1,0)</x:f>
        <x:v>2</x:v>
      </x:c>
      <x:c r="AE168" s="50" t="n">
        <x:f>IF(Y168,1,0)+IF(Z168,1,0)+IF(AA168,1,0)+IF(AB168,1,0)</x:f>
        <x:v>2</x:v>
      </x:c>
      <x:c r="AF168" s="50" t="n">
        <x:f>IF(Y168,1,0)+IF(Z168,1,0)+IF(AA168,1,0)+IF(AC168,1,0)</x:f>
        <x:v>2</x:v>
      </x:c>
      <x:c r="AG168" s="53" t="n">
        <x:v>44348</x:v>
      </x:c>
      <x:c r="AH168" s="50" t="str">
        <x:v>S100W1JI</x:v>
      </x:c>
      <x:c r="AI168" s="50" t="str">
        <x:v>NetSalesSummaryOfBusinessResults</x:v>
      </x:c>
      <x:c r="AJ168" s="50" t="str">
        <x:v>OperatingIncome</x:v>
      </x:c>
      <x:c r="AK168" s="53" t="n">
        <x:v>45747</x:v>
      </x:c>
      <x:c r="AL168" s="50" t="str">
        <x:v>365/365/365/366/365</x:v>
      </x:c>
      <x:c r="AM168" s="51" t="n">
        <x:v>5501200</x:v>
      </x:c>
      <x:c r="AN168" s="51" t="n">
        <x:v>524</x:v>
      </x:c>
      <x:c r="AO168" s="51" t="n">
        <x:f>IFERROR(AM168*AN168,"")</x:f>
        <x:v>2882628800</x:v>
      </x:c>
      <x:c r="AP168" s="56" t="n">
        <x:f>IFERROR(AO168/(K168*1000000),"")</x:f>
        <x:v>0.2183313489358479</x:v>
      </x:c>
      <x:c r="AQ168" s="57" t="n">
        <x:v>119376643.33333331</x:v>
      </x:c>
      <x:c r="AR168" s="52" t="n">
        <x:v>0.4507216849824184</x:v>
      </x:c>
      <x:c r="AS168" s="52" t="n">
        <x:v>-0.4968384639408661</x:v>
      </x:c>
      <x:c r="AT168" s="55" t="b">
        <x:v>1</x:v>
      </x:c>
      <x:c r="AU168" s="50"/>
      <x:c r="AV168" s="58" t="n">
        <x:v>0.0636677444018241</x:v>
      </x:c>
      <x:c r="AW168" s="50" t="n">
        <x:v>1432</x:v>
      </x:c>
      <x:c r="AX168" s="50" t="str">
        <x:v>Core Moat</x:v>
      </x:c>
      <x:c r="AY168" s="50" t="str">
        <x:v>目立つ機械的警告なし（定性確認は別途必要）</x:v>
      </x:c>
      <x:c r="AZ168" s="59" t="str">
        <x:v>2025-06-26 09:46</x:v>
      </x:c>
      <x:c r="BA168" s="53" t="n">
        <x:v>38749</x:v>
      </x:c>
      <x:c r="BB168" s="50" t="str">
        <x:v>漆原 茂</x:v>
      </x:c>
      <x:c r="BC168" s="50"/>
      <x:c r="BD168" s="50"/>
    </x:row>
    <x:row r="169">
      <x:c r="A169" s="50" t="n">
        <x:v>168</x:v>
      </x:c>
      <x:c r="B169" s="50" t="str">
        <x:v>6033</x:v>
      </x:c>
      <x:c r="C169" s="50" t="str">
        <x:v>6033.T</x:v>
      </x:c>
      <x:c r="D169" s="50" t="str">
        <x:v>EXTREME CO.,LTD.</x:v>
      </x:c>
      <x:c r="E169" s="50" t="str">
        <x:v>Growth Market(Domestic)</x:v>
      </x:c>
      <x:c r="F169" s="50" t="str">
        <x:v>Services</x:v>
      </x:c>
      <x:c r="G169" s="51" t="n">
        <x:v>6230.672</x:v>
      </x:c>
      <x:c r="H169" s="51" t="n">
        <x:v>7231.671</x:v>
      </x:c>
      <x:c r="I169" s="51" t="n">
        <x:v>8816.012</x:v>
      </x:c>
      <x:c r="J169" s="51" t="n">
        <x:v>10217.437</x:v>
      </x:c>
      <x:c r="K169" s="51" t="n">
        <x:v>11336.259</x:v>
      </x:c>
      <x:c r="L169" s="52" t="n">
        <x:f>IFERROR(H169/G169-1,"")</x:f>
        <x:v>0.1606566675312071</x:v>
      </x:c>
      <x:c r="M169" s="52" t="n">
        <x:f>IFERROR(I169/H169-1,"")</x:f>
        <x:v>0.2190836668316356</x:v>
      </x:c>
      <x:c r="N169" s="52" t="n">
        <x:f>IFERROR(J169/I169-1,"")</x:f>
        <x:v>0.15896359941433835</x:v>
      </x:c>
      <x:c r="O169" s="52" t="n">
        <x:f>IFERROR(K169/J169-1,"")</x:f>
        <x:v>0.10950123793276134</x:v>
      </x:c>
      <x:c r="P169" s="52" t="n">
        <x:f>IFERROR((K169/G169)^(1/4)-1,"")</x:f>
        <x:v>0.16140507002104298</x:v>
      </x:c>
      <x:c r="Q169" s="51" t="n">
        <x:v>1517.847</x:v>
      </x:c>
      <x:c r="R169" s="52" t="n">
        <x:f>IFERROR(Q169/K169,"")</x:f>
        <x:v>0.13389311235743642</x:v>
      </x:c>
      <x:c r="S169" s="53" t="n">
        <x:v>41974</x:v>
      </x:c>
      <x:c r="T169" s="50" t="str">
        <x:v>EDINET_company_history</x:v>
      </x:c>
      <x:c r="U169" s="50" t="str">
        <x:v>佐藤 昌平</x:v>
      </x:c>
      <x:c r="V169" s="54" t="n">
        <x:v>0.4587</x:v>
      </x:c>
      <x:c r="W169" s="50" t="str">
        <x:v>佐藤 昌平</x:v>
      </x:c>
      <x:c r="X169" s="50" t="b">
        <x:f>AND(COUNT(L169:O169)=4,L169&gt;='設定'!$B$6,M169&gt;='設定'!$B$6,N169&gt;='設定'!$B$6,O169&gt;='設定'!$B$6)</x:f>
        <x:v>0</x:v>
      </x:c>
      <x:c r="Y169" s="50" t="b">
        <x:f>AND(COUNT(G169:K169)=5,P169&gt;='設定'!$B$7)</x:f>
        <x:v>0</x:v>
      </x:c>
      <x:c r="Z169" s="50" t="b">
        <x:f>AND(ISNUMBER(R169),R169&gt;='設定'!$B$8)</x:f>
        <x:v>1</x:v>
      </x:c>
      <x:c r="AA169" s="50" t="b">
        <x:f>AND(ISNUMBER(S169),S169&gt;=DATE(YEAR('設定'!$B$10)-'設定'!$B$9,MONTH('設定'!$B$10),DAY('設定'!$B$10)))</x:f>
        <x:v>0</x:v>
      </x:c>
      <x:c r="AB169" s="55" t="b">
        <x:v>1</x:v>
      </x:c>
      <x:c r="AC169" s="55" t="b">
        <x:v>1</x:v>
      </x:c>
      <x:c r="AD169" s="50" t="n">
        <x:f>IF(X169,1,0)+IF(Z169,1,0)+IF(AA169,1,0)+IF(AB169,1,0)</x:f>
        <x:v>2</x:v>
      </x:c>
      <x:c r="AE169" s="50" t="n">
        <x:f>IF(Y169,1,0)+IF(Z169,1,0)+IF(AA169,1,0)+IF(AB169,1,0)</x:f>
        <x:v>2</x:v>
      </x:c>
      <x:c r="AF169" s="50" t="n">
        <x:f>IF(Y169,1,0)+IF(Z169,1,0)+IF(AA169,1,0)+IF(AC169,1,0)</x:f>
        <x:v>2</x:v>
      </x:c>
      <x:c r="AG169" s="53" t="n">
        <x:v>44348</x:v>
      </x:c>
      <x:c r="AH169" s="50" t="str">
        <x:v>S100W0OV</x:v>
      </x:c>
      <x:c r="AI169" s="50" t="str">
        <x:v>NetSalesSummaryOfBusinessResults</x:v>
      </x:c>
      <x:c r="AJ169" s="50" t="str">
        <x:v>OperatingIncome</x:v>
      </x:c>
      <x:c r="AK169" s="53" t="n">
        <x:v>45747</x:v>
      </x:c>
      <x:c r="AL169" s="50" t="str">
        <x:v>365/365/365/366/365</x:v>
      </x:c>
      <x:c r="AM169" s="51" t="n">
        <x:v>5353776</x:v>
      </x:c>
      <x:c r="AN169" s="51" t="n">
        <x:v>1396</x:v>
      </x:c>
      <x:c r="AO169" s="51" t="n">
        <x:f>IFERROR(AM169*AN169,"")</x:f>
        <x:v>7473871296</x:v>
      </x:c>
      <x:c r="AP169" s="56" t="n">
        <x:f>IFERROR(AO169/(K169*1000000),"")</x:f>
        <x:v>0.6592890384738034</x:v>
      </x:c>
      <x:c r="AQ169" s="57" t="n">
        <x:v>17171415</x:v>
      </x:c>
      <x:c r="AR169" s="52" t="n">
        <x:v>0.361796851690556</x:v>
      </x:c>
      <x:c r="AS169" s="52" t="n">
        <x:v>-0.4055264951224745</x:v>
      </x:c>
      <x:c r="AT169" s="55" t="b">
        <x:v>0</x:v>
      </x:c>
      <x:c r="AU169" s="50" t="str">
        <x:v>low_liquidity</x:v>
      </x:c>
      <x:c r="AV169" s="58" t="n">
        <x:v>0.1511280981517128</x:v>
      </x:c>
      <x:c r="AW169" s="50" t="n">
        <x:v>940</x:v>
      </x:c>
      <x:c r="AX169" s="50" t="str">
        <x:v>Discovery</x:v>
      </x:c>
      <x:c r="AY169" s="50" t="str">
        <x:v>既存適格性フィルター不通過: low_liquidity / 60日平均売買代金2,000万円未満</x:v>
      </x:c>
      <x:c r="AZ169" s="59" t="str">
        <x:v>2025-06-20 10:31</x:v>
      </x:c>
      <x:c r="BA169" s="53" t="n">
        <x:v>41974</x:v>
      </x:c>
      <x:c r="BB169" s="50" t="str">
        <x:v>佐藤 昌平</x:v>
      </x:c>
      <x:c r="BC169" s="50"/>
      <x:c r="BD169" s="50"/>
    </x:row>
    <x:row r="170">
      <x:c r="A170" s="50" t="n">
        <x:v>169</x:v>
      </x:c>
      <x:c r="B170" s="50" t="str">
        <x:v>6521</x:v>
      </x:c>
      <x:c r="C170" s="50" t="str">
        <x:v>6521.T</x:v>
      </x:c>
      <x:c r="D170" s="50" t="str">
        <x:v>OXIDE Corporation</x:v>
      </x:c>
      <x:c r="E170" s="50" t="str">
        <x:v>Growth Market(Domestic)</x:v>
      </x:c>
      <x:c r="F170" s="50" t="str">
        <x:v>Electric Appliances</x:v>
      </x:c>
      <x:c r="G170" s="51" t="n">
        <x:v>4756.708</x:v>
      </x:c>
      <x:c r="H170" s="51" t="n">
        <x:v>5752.663</x:v>
      </x:c>
      <x:c r="I170" s="51" t="n">
        <x:v>5204.68</x:v>
      </x:c>
      <x:c r="J170" s="51" t="n">
        <x:v>6920.845</x:v>
      </x:c>
      <x:c r="K170" s="51" t="n">
        <x:v>8594.461</x:v>
      </x:c>
      <x:c r="L170" s="52" t="n">
        <x:f>IFERROR(H170/G170-1,"")</x:f>
        <x:v>0.20937904954434883</x:v>
      </x:c>
      <x:c r="M170" s="52" t="n">
        <x:f>IFERROR(I170/H170-1,"")</x:f>
        <x:v>-0.09525727476127133</x:v>
      </x:c>
      <x:c r="N170" s="52" t="n">
        <x:f>IFERROR(J170/I170-1,"")</x:f>
        <x:v>0.32973496929686363</x:v>
      </x:c>
      <x:c r="O170" s="52" t="n">
        <x:f>IFERROR(K170/J170-1,"")</x:f>
        <x:v>0.24182249421855273</x:v>
      </x:c>
      <x:c r="P170" s="52" t="n">
        <x:f>IFERROR((K170/G170)^(1/4)-1,"")</x:f>
        <x:v>0.15938596379570802</x:v>
      </x:c>
      <x:c r="Q170" s="51" t="n">
        <x:v>1217.67</x:v>
      </x:c>
      <x:c r="R170" s="52" t="n">
        <x:f>IFERROR(Q170/K170,"")</x:f>
        <x:v>0.14168078719538085</x:v>
      </x:c>
      <x:c r="S170" s="53" t="n">
        <x:v>44287</x:v>
      </x:c>
      <x:c r="T170" s="50" t="str">
        <x:v>EDINET_company_history</x:v>
      </x:c>
      <x:c r="U170" s="50" t="str">
        <x:v>古川 保典</x:v>
      </x:c>
      <x:c r="V170" s="54" t="n">
        <x:v>0.0949</x:v>
      </x:c>
      <x:c r="W170" s="50" t="str">
        <x:v>古川 保典 / 山本 正幸</x:v>
      </x:c>
      <x:c r="X170" s="50" t="b">
        <x:f>AND(COUNT(L170:O170)=4,L170&gt;='設定'!$B$6,M170&gt;='設定'!$B$6,N170&gt;='設定'!$B$6,O170&gt;='設定'!$B$6)</x:f>
        <x:v>0</x:v>
      </x:c>
      <x:c r="Y170" s="50" t="b">
        <x:f>AND(COUNT(G170:K170)=5,P170&gt;='設定'!$B$7)</x:f>
        <x:v>0</x:v>
      </x:c>
      <x:c r="Z170" s="50" t="b">
        <x:f>AND(ISNUMBER(R170),R170&gt;='設定'!$B$8)</x:f>
        <x:v>1</x:v>
      </x:c>
      <x:c r="AA170" s="50" t="b">
        <x:f>AND(ISNUMBER(S170),S170&gt;=DATE(YEAR('設定'!$B$10)-'設定'!$B$9,MONTH('設定'!$B$10),DAY('設定'!$B$10)))</x:f>
        <x:v>0</x:v>
      </x:c>
      <x:c r="AB170" s="55" t="b">
        <x:v>1</x:v>
      </x:c>
      <x:c r="AC170" s="55" t="b">
        <x:v>1</x:v>
      </x:c>
      <x:c r="AD170" s="50" t="n">
        <x:f>IF(X170,1,0)+IF(Z170,1,0)+IF(AA170,1,0)+IF(AB170,1,0)</x:f>
        <x:v>2</x:v>
      </x:c>
      <x:c r="AE170" s="50" t="n">
        <x:f>IF(Y170,1,0)+IF(Z170,1,0)+IF(AA170,1,0)+IF(AB170,1,0)</x:f>
        <x:v>2</x:v>
      </x:c>
      <x:c r="AF170" s="50" t="n">
        <x:f>IF(Y170,1,0)+IF(Z170,1,0)+IF(AA170,1,0)+IF(AC170,1,0)</x:f>
        <x:v>2</x:v>
      </x:c>
      <x:c r="AG170" s="53" t="n">
        <x:v>44348</x:v>
      </x:c>
      <x:c r="AH170" s="50" t="str">
        <x:v>S100Y5QW</x:v>
      </x:c>
      <x:c r="AI170" s="50" t="str">
        <x:v>NetSalesSummaryOfBusinessResults</x:v>
      </x:c>
      <x:c r="AJ170" s="50" t="str">
        <x:v>OperatingIncome</x:v>
      </x:c>
      <x:c r="AK170" s="53" t="n">
        <x:v>46081</x:v>
      </x:c>
      <x:c r="AL170" s="50" t="str">
        <x:v>365/365/366/365/365</x:v>
      </x:c>
      <x:c r="AM170" s="51" t="n">
        <x:v>11565413</x:v>
      </x:c>
      <x:c r="AN170" s="51" t="n">
        <x:v>5330</x:v>
      </x:c>
      <x:c r="AO170" s="51" t="n">
        <x:f>IFERROR(AM170*AN170,"")</x:f>
        <x:v>61643651290</x:v>
      </x:c>
      <x:c r="AP170" s="56" t="n">
        <x:f>IFERROR(AO170/(K170*1000000),"")</x:f>
        <x:v>7.172486010466509</x:v>
      </x:c>
      <x:c r="AQ170" s="57" t="n">
        <x:v>4627047291.666667</x:v>
      </x:c>
      <x:c r="AR170" s="52" t="n">
        <x:v>0.6725730499327341</x:v>
      </x:c>
      <x:c r="AS170" s="52" t="n">
        <x:v>-0.8369781312127237</x:v>
      </x:c>
      <x:c r="AT170" s="55" t="b">
        <x:v>1</x:v>
      </x:c>
      <x:c r="AU170" s="50"/>
      <x:c r="AV170" s="58" t="n">
        <x:v>0.2152104840841381</x:v>
      </x:c>
      <x:c r="AW170" s="50" t="n">
        <x:v>662</x:v>
      </x:c>
      <x:c r="AX170" s="50" t="str">
        <x:v>Future Moat</x:v>
      </x:c>
      <x:c r="AY170" s="50" t="str">
        <x:v>年率ボラティリティ60%以上 / ローカル5年最大下落率-60%以下</x:v>
      </x:c>
      <x:c r="AZ170" s="59" t="str">
        <x:v>2026-05-22 12:56</x:v>
      </x:c>
      <x:c r="BA170" s="53" t="n">
        <x:v>44287</x:v>
      </x:c>
      <x:c r="BB170" s="50" t="str">
        <x:v>古川 保典</x:v>
      </x:c>
      <x:c r="BC170" s="50"/>
      <x:c r="BD170" s="50"/>
    </x:row>
    <x:row r="171">
      <x:c r="A171" s="50" t="n">
        <x:v>170</x:v>
      </x:c>
      <x:c r="B171" s="50" t="str">
        <x:v>5029</x:v>
      </x:c>
      <x:c r="C171" s="50" t="str">
        <x:v>5029.T</x:v>
      </x:c>
      <x:c r="D171" s="50" t="str">
        <x:v>circlace Inc</x:v>
      </x:c>
      <x:c r="E171" s="50" t="str">
        <x:v>Growth Market(Domestic)</x:v>
      </x:c>
      <x:c r="F171" s="50" t="str">
        <x:v>Information &amp; Communication</x:v>
      </x:c>
      <x:c r="G171" s="51" t="n">
        <x:v>1813.213</x:v>
      </x:c>
      <x:c r="H171" s="51" t="n">
        <x:v>2266.281</x:v>
      </x:c>
      <x:c r="I171" s="51" t="n">
        <x:v>2527.139</x:v>
      </x:c>
      <x:c r="J171" s="51" t="n">
        <x:v>2857.09</x:v>
      </x:c>
      <x:c r="K171" s="51" t="n">
        <x:v>3274.122</x:v>
      </x:c>
      <x:c r="L171" s="52" t="n">
        <x:f>IFERROR(H171/G171-1,"")</x:f>
        <x:v>0.2498702579343961</x:v>
      </x:c>
      <x:c r="M171" s="52" t="n">
        <x:f>IFERROR(I171/H171-1,"")</x:f>
        <x:v>0.11510399637114732</x:v>
      </x:c>
      <x:c r="N171" s="52" t="n">
        <x:f>IFERROR(J171/I171-1,"")</x:f>
        <x:v>0.13056305964966697</x:v>
      </x:c>
      <x:c r="O171" s="52" t="n">
        <x:f>IFERROR(K171/J171-1,"")</x:f>
        <x:v>0.145963900332156</x:v>
      </x:c>
      <x:c r="P171" s="52" t="n">
        <x:f>IFERROR((K171/G171)^(1/4)-1,"")</x:f>
        <x:v>0.15920837053811976</x:v>
      </x:c>
      <x:c r="Q171" s="51" t="n">
        <x:v>331.397</x:v>
      </x:c>
      <x:c r="R171" s="52" t="n">
        <x:f>IFERROR(Q171/K171,"")</x:f>
        <x:v>0.10121705910775469</x:v>
      </x:c>
      <x:c r="S171" s="53" t="n">
        <x:v>44664</x:v>
      </x:c>
      <x:c r="T171" s="50" t="str">
        <x:v>local_price_first_trade</x:v>
      </x:c>
      <x:c r="U171" s="50" t="str">
        <x:v>株式会社パソナグループ</x:v>
      </x:c>
      <x:c r="V171" s="54" t="n">
        <x:v>0.3314</x:v>
      </x:c>
      <x:c r="W171" s="50" t="str">
        <x:v>佐藤 司</x:v>
      </x:c>
      <x:c r="X171" s="50" t="b">
        <x:f>AND(COUNT(L171:O171)=4,L171&gt;='設定'!$B$6,M171&gt;='設定'!$B$6,N171&gt;='設定'!$B$6,O171&gt;='設定'!$B$6)</x:f>
        <x:v>0</x:v>
      </x:c>
      <x:c r="Y171" s="50" t="b">
        <x:f>AND(COUNT(G171:K171)=5,P171&gt;='設定'!$B$7)</x:f>
        <x:v>0</x:v>
      </x:c>
      <x:c r="Z171" s="50" t="b">
        <x:f>AND(ISNUMBER(R171),R171&gt;='設定'!$B$8)</x:f>
        <x:v>1</x:v>
      </x:c>
      <x:c r="AA171" s="50" t="b">
        <x:f>AND(ISNUMBER(S171),S171&gt;=DATE(YEAR('設定'!$B$10)-'設定'!$B$9,MONTH('設定'!$B$10),DAY('設定'!$B$10)))</x:f>
        <x:v>1</x:v>
      </x:c>
      <x:c r="AB171" s="55" t="b">
        <x:v>0</x:v>
      </x:c>
      <x:c r="AC171" s="55" t="b">
        <x:v>0</x:v>
      </x:c>
      <x:c r="AD171" s="50" t="n">
        <x:f>IF(X171,1,0)+IF(Z171,1,0)+IF(AA171,1,0)+IF(AB171,1,0)</x:f>
        <x:v>2</x:v>
      </x:c>
      <x:c r="AE171" s="50" t="n">
        <x:f>IF(Y171,1,0)+IF(Z171,1,0)+IF(AA171,1,0)+IF(AB171,1,0)</x:f>
        <x:v>2</x:v>
      </x:c>
      <x:c r="AF171" s="50" t="n">
        <x:f>IF(Y171,1,0)+IF(Z171,1,0)+IF(AA171,1,0)+IF(AC171,1,0)</x:f>
        <x:v>2</x:v>
      </x:c>
      <x:c r="AG171" s="53" t="n">
        <x:v>44664</x:v>
      </x:c>
      <x:c r="AH171" s="50" t="str">
        <x:v>S100W5G6</x:v>
      </x:c>
      <x:c r="AI171" s="50" t="str">
        <x:v>NetSalesSummaryOfBusinessResults</x:v>
      </x:c>
      <x:c r="AJ171" s="50" t="str">
        <x:v>OperatingIncome</x:v>
      </x:c>
      <x:c r="AK171" s="53" t="n">
        <x:v>45747</x:v>
      </x:c>
      <x:c r="AL171" s="50" t="str">
        <x:v>365/365/365/366/365</x:v>
      </x:c>
      <x:c r="AM171" s="51" t="n">
        <x:v>4344385</x:v>
      </x:c>
      <x:c r="AN171" s="51" t="n">
        <x:v>799</x:v>
      </x:c>
      <x:c r="AO171" s="51" t="n">
        <x:f>IFERROR(AM171*AN171,"")</x:f>
        <x:v>3471163615</x:v>
      </x:c>
      <x:c r="AP171" s="56" t="n">
        <x:f>IFERROR(AO171/(K171*1000000),"")</x:f>
        <x:v>1.0601815127841907</x:v>
      </x:c>
      <x:c r="AQ171" s="57" t="n">
        <x:v>7376325</x:v>
      </x:c>
      <x:c r="AR171" s="52" t="n">
        <x:v>0.6583176415703581</x:v>
      </x:c>
      <x:c r="AS171" s="52" t="n">
        <x:v>-0.829059829059829</x:v>
      </x:c>
      <x:c r="AT171" s="55" t="b">
        <x:v>0</x:v>
      </x:c>
      <x:c r="AU171" s="50" t="str">
        <x:v>low_liquidity</x:v>
      </x:c>
      <x:c r="AV171" s="58" t="n">
        <x:v>-0.1595566960839305</x:v>
      </x:c>
      <x:c r="AW171" s="50" t="n">
        <x:v>2886</x:v>
      </x:c>
      <x:c r="AX171" s="50" t="str">
        <x:v>Transformation Moat</x:v>
      </x:c>
      <x:c r="AY171" s="50" t="str">
        <x:v>既存適格性フィルター不通過: low_liquidity / 60日平均売買代金2,000万円未満 / 年率ボラティリティ60%以上 / ローカル5年最大下落率-60%以下</x:v>
      </x:c>
      <x:c r="AZ171" s="59" t="str">
        <x:v>2025-06-25 16:42</x:v>
      </x:c>
      <x:c r="BA171" s="53" t="n">
        <x:v>44652</x:v>
      </x:c>
      <x:c r="BB171" s="50"/>
      <x:c r="BC171" s="50"/>
      <x:c r="BD171" s="50"/>
    </x:row>
    <x:row r="172">
      <x:c r="A172" s="50" t="n">
        <x:v>171</x:v>
      </x:c>
      <x:c r="B172" s="50" t="str">
        <x:v>4482</x:v>
      </x:c>
      <x:c r="C172" s="50" t="str">
        <x:v>4482.T</x:v>
      </x:c>
      <x:c r="D172" s="50" t="str">
        <x:v>WILLs Inc.</x:v>
      </x:c>
      <x:c r="E172" s="50" t="str">
        <x:v>Growth Market(Domestic)</x:v>
      </x:c>
      <x:c r="F172" s="50" t="str">
        <x:v>Information &amp; Communication</x:v>
      </x:c>
      <x:c r="G172" s="51" t="n">
        <x:v>3378.105</x:v>
      </x:c>
      <x:c r="H172" s="51" t="n">
        <x:v>3816.112</x:v>
      </x:c>
      <x:c r="I172" s="51" t="n">
        <x:v>4480.592</x:v>
      </x:c>
      <x:c r="J172" s="51" t="n">
        <x:v>5072.384</x:v>
      </x:c>
      <x:c r="K172" s="51" t="n">
        <x:v>6051.801</x:v>
      </x:c>
      <x:c r="L172" s="52" t="n">
        <x:f>IFERROR(H172/G172-1,"")</x:f>
        <x:v>0.12966056413284965</x:v>
      </x:c>
      <x:c r="M172" s="52" t="n">
        <x:f>IFERROR(I172/H172-1,"")</x:f>
        <x:v>0.17412486845249808</x:v>
      </x:c>
      <x:c r="N172" s="52" t="n">
        <x:f>IFERROR(J172/I172-1,"")</x:f>
        <x:v>0.13207897527826695</x:v>
      </x:c>
      <x:c r="O172" s="52" t="n">
        <x:f>IFERROR(K172/J172-1,"")</x:f>
        <x:v>0.1930881021626123</x:v>
      </x:c>
      <x:c r="P172" s="52" t="n">
        <x:f>IFERROR((K172/G172)^(1/4)-1,"")</x:f>
        <x:v>0.15691878708021423</x:v>
      </x:c>
      <x:c r="Q172" s="51" t="n">
        <x:v>1302.338</x:v>
      </x:c>
      <x:c r="R172" s="52" t="n">
        <x:f>IFERROR(Q172/K172,"")</x:f>
        <x:v>0.21519841779331472</x:v>
      </x:c>
      <x:c r="S172" s="53" t="n">
        <x:v>43800</x:v>
      </x:c>
      <x:c r="T172" s="50" t="str">
        <x:v>EDINET_company_history</x:v>
      </x:c>
      <x:c r="U172" s="50" t="str">
        <x:v>杉 本 光 生</x:v>
      </x:c>
      <x:c r="V172" s="54" t="n">
        <x:v>0.3011</x:v>
      </x:c>
      <x:c r="W172" s="50" t="str">
        <x:v>杉本 光生</x:v>
      </x:c>
      <x:c r="X172" s="50" t="b">
        <x:f>AND(COUNT(L172:O172)=4,L172&gt;='設定'!$B$6,M172&gt;='設定'!$B$6,N172&gt;='設定'!$B$6,O172&gt;='設定'!$B$6)</x:f>
        <x:v>0</x:v>
      </x:c>
      <x:c r="Y172" s="50" t="b">
        <x:f>AND(COUNT(G172:K172)=5,P172&gt;='設定'!$B$7)</x:f>
        <x:v>0</x:v>
      </x:c>
      <x:c r="Z172" s="50" t="b">
        <x:f>AND(ISNUMBER(R172),R172&gt;='設定'!$B$8)</x:f>
        <x:v>1</x:v>
      </x:c>
      <x:c r="AA172" s="50" t="b">
        <x:f>AND(ISNUMBER(S172),S172&gt;=DATE(YEAR('設定'!$B$10)-'設定'!$B$9,MONTH('設定'!$B$10),DAY('設定'!$B$10)))</x:f>
        <x:v>0</x:v>
      </x:c>
      <x:c r="AB172" s="55" t="b">
        <x:v>1</x:v>
      </x:c>
      <x:c r="AC172" s="55" t="b">
        <x:v>1</x:v>
      </x:c>
      <x:c r="AD172" s="50" t="n">
        <x:f>IF(X172,1,0)+IF(Z172,1,0)+IF(AA172,1,0)+IF(AB172,1,0)</x:f>
        <x:v>2</x:v>
      </x:c>
      <x:c r="AE172" s="50" t="n">
        <x:f>IF(Y172,1,0)+IF(Z172,1,0)+IF(AA172,1,0)+IF(AB172,1,0)</x:f>
        <x:v>2</x:v>
      </x:c>
      <x:c r="AF172" s="50" t="n">
        <x:f>IF(Y172,1,0)+IF(Z172,1,0)+IF(AA172,1,0)+IF(AC172,1,0)</x:f>
        <x:v>2</x:v>
      </x:c>
      <x:c r="AG172" s="53" t="n">
        <x:v>44348</x:v>
      </x:c>
      <x:c r="AH172" s="50" t="str">
        <x:v>S100XUGF</x:v>
      </x:c>
      <x:c r="AI172" s="50" t="str">
        <x:v>NetSalesSummaryOfBusinessResults</x:v>
      </x:c>
      <x:c r="AJ172" s="50" t="str">
        <x:v>OperatingIncome</x:v>
      </x:c>
      <x:c r="AK172" s="53" t="n">
        <x:v>46022</x:v>
      </x:c>
      <x:c r="AL172" s="50" t="str">
        <x:v>365/365/365/366/365</x:v>
      </x:c>
      <x:c r="AM172" s="51" t="n">
        <x:v>20222300</x:v>
      </x:c>
      <x:c r="AN172" s="51" t="n">
        <x:v>731</x:v>
      </x:c>
      <x:c r="AO172" s="51" t="n">
        <x:f>IFERROR(AM172*AN172,"")</x:f>
        <x:v>14782501300</x:v>
      </x:c>
      <x:c r="AP172" s="56" t="n">
        <x:f>IFERROR(AO172/(K172*1000000),"")</x:f>
        <x:v>2.442661498618345</x:v>
      </x:c>
      <x:c r="AQ172" s="57" t="n">
        <x:v>10016485</x:v>
      </x:c>
      <x:c r="AR172" s="52" t="n">
        <x:v>0.35463583513058</x:v>
      </x:c>
      <x:c r="AS172" s="52" t="n">
        <x:v>-0.5853098741024778</x:v>
      </x:c>
      <x:c r="AT172" s="55" t="b">
        <x:v>0</x:v>
      </x:c>
      <x:c r="AU172" s="50" t="str">
        <x:v>low_liquidity</x:v>
      </x:c>
      <x:c r="AV172" s="58" t="n">
        <x:v>0.1890080367641579</x:v>
      </x:c>
      <x:c r="AW172" s="50" t="n">
        <x:v>754</x:v>
      </x:c>
      <x:c r="AX172" s="50" t="str">
        <x:v>Discovery</x:v>
      </x:c>
      <x:c r="AY172" s="50" t="str">
        <x:v>既存適格性フィルター不通過: low_liquidity / 60日平均売買代金2,000万円未満</x:v>
      </x:c>
      <x:c r="AZ172" s="59" t="str">
        <x:v>2026-03-26 13:53</x:v>
      </x:c>
      <x:c r="BA172" s="53" t="n">
        <x:v>43800</x:v>
      </x:c>
      <x:c r="BB172" s="50" t="str">
        <x:v>杉本 光生</x:v>
      </x:c>
      <x:c r="BC172" s="50"/>
      <x:c r="BD172" s="50"/>
    </x:row>
    <x:row r="173">
      <x:c r="A173" s="50" t="n">
        <x:v>172</x:v>
      </x:c>
      <x:c r="B173" s="50" t="str">
        <x:v>7692</x:v>
      </x:c>
      <x:c r="C173" s="50" t="str">
        <x:v>7692.T</x:v>
      </x:c>
      <x:c r="D173" s="50" t="str">
        <x:v>EARTH INFINITY CO.LTD.</x:v>
      </x:c>
      <x:c r="E173" s="50" t="str">
        <x:v>Standard Market(Domestic)</x:v>
      </x:c>
      <x:c r="F173" s="50" t="str">
        <x:v>Electric Power and Gas</x:v>
      </x:c>
      <x:c r="G173" s="51" t="n">
        <x:v>3754.088</x:v>
      </x:c>
      <x:c r="H173" s="51" t="n">
        <x:v>4583.181</x:v>
      </x:c>
      <x:c r="I173" s="51" t="n">
        <x:v>5242.047</x:v>
      </x:c>
      <x:c r="J173" s="51" t="n">
        <x:v>5000.237</x:v>
      </x:c>
      <x:c r="K173" s="51" t="n">
        <x:v>6725.025</x:v>
      </x:c>
      <x:c r="L173" s="52" t="n">
        <x:f>IFERROR(H173/G173-1,"")</x:f>
        <x:v>0.22085070994606393</x:v>
      </x:c>
      <x:c r="M173" s="52" t="n">
        <x:f>IFERROR(I173/H173-1,"")</x:f>
        <x:v>0.1437573597900672</x:v>
      </x:c>
      <x:c r="N173" s="52" t="n">
        <x:f>IFERROR(J173/I173-1,"")</x:f>
        <x:v>-0.04612892635262511</x:v>
      </x:c>
      <x:c r="O173" s="52" t="n">
        <x:f>IFERROR(K173/J173-1,"")</x:f>
        <x:v>0.34494124978476015</x:v>
      </x:c>
      <x:c r="P173" s="52" t="n">
        <x:f>IFERROR((K173/G173)^(1/4)-1,"")</x:f>
        <x:v>0.15690410908196806</x:v>
      </x:c>
      <x:c r="Q173" s="51" t="n">
        <x:v>696.975</x:v>
      </x:c>
      <x:c r="R173" s="52" t="n">
        <x:f>IFERROR(Q173/K173,"")</x:f>
        <x:v>0.10363901992929395</x:v>
      </x:c>
      <x:c r="S173" s="53" t="n">
        <x:v>44105</x:v>
      </x:c>
      <x:c r="T173" s="50" t="str">
        <x:v>EDINET_company_history</x:v>
      </x:c>
      <x:c r="U173" s="50" t="str">
        <x:v>濵田 幸一</x:v>
      </x:c>
      <x:c r="V173" s="54" t="n">
        <x:v>0.4983</x:v>
      </x:c>
      <x:c r="W173" s="50" t="str">
        <x:v>濵田 幸一</x:v>
      </x:c>
      <x:c r="X173" s="50" t="b">
        <x:f>AND(COUNT(L173:O173)=4,L173&gt;='設定'!$B$6,M173&gt;='設定'!$B$6,N173&gt;='設定'!$B$6,O173&gt;='設定'!$B$6)</x:f>
        <x:v>0</x:v>
      </x:c>
      <x:c r="Y173" s="50" t="b">
        <x:f>AND(COUNT(G173:K173)=5,P173&gt;='設定'!$B$7)</x:f>
        <x:v>0</x:v>
      </x:c>
      <x:c r="Z173" s="50" t="b">
        <x:f>AND(ISNUMBER(R173),R173&gt;='設定'!$B$8)</x:f>
        <x:v>1</x:v>
      </x:c>
      <x:c r="AA173" s="50" t="b">
        <x:f>AND(ISNUMBER(S173),S173&gt;=DATE(YEAR('設定'!$B$10)-'設定'!$B$9,MONTH('設定'!$B$10),DAY('設定'!$B$10)))</x:f>
        <x:v>0</x:v>
      </x:c>
      <x:c r="AB173" s="55" t="b">
        <x:v>1</x:v>
      </x:c>
      <x:c r="AC173" s="55" t="b">
        <x:v>1</x:v>
      </x:c>
      <x:c r="AD173" s="50" t="n">
        <x:f>IF(X173,1,0)+IF(Z173,1,0)+IF(AA173,1,0)+IF(AB173,1,0)</x:f>
        <x:v>2</x:v>
      </x:c>
      <x:c r="AE173" s="50" t="n">
        <x:f>IF(Y173,1,0)+IF(Z173,1,0)+IF(AA173,1,0)+IF(AB173,1,0)</x:f>
        <x:v>2</x:v>
      </x:c>
      <x:c r="AF173" s="50" t="n">
        <x:f>IF(Y173,1,0)+IF(Z173,1,0)+IF(AA173,1,0)+IF(AC173,1,0)</x:f>
        <x:v>2</x:v>
      </x:c>
      <x:c r="AG173" s="53" t="n">
        <x:v>44348</x:v>
      </x:c>
      <x:c r="AH173" s="50" t="str">
        <x:v>S100WWYA</x:v>
      </x:c>
      <x:c r="AI173" s="50" t="str">
        <x:v>NetSalesSummaryOfBusinessResults</x:v>
      </x:c>
      <x:c r="AJ173" s="50" t="str">
        <x:v>OperatingIncome</x:v>
      </x:c>
      <x:c r="AK173" s="53" t="n">
        <x:v>45869</x:v>
      </x:c>
      <x:c r="AL173" s="50" t="str">
        <x:v>365/365/365/366/365</x:v>
      </x:c>
      <x:c r="AM173" s="51" t="n">
        <x:v>110130200</x:v>
      </x:c>
      <x:c r="AN173" s="51" t="n">
        <x:v>94</x:v>
      </x:c>
      <x:c r="AO173" s="51" t="n">
        <x:f>IFERROR(AM173*AN173,"")</x:f>
        <x:v>10352238800</x:v>
      </x:c>
      <x:c r="AP173" s="56" t="n">
        <x:f>IFERROR(AO173/(K173*1000000),"")</x:f>
        <x:v>1.5393606417820007</x:v>
      </x:c>
      <x:c r="AQ173" s="57" t="n">
        <x:v>52447175</x:v>
      </x:c>
      <x:c r="AR173" s="52" t="n">
        <x:v>0.9114842254956506</x:v>
      </x:c>
      <x:c r="AS173" s="52" t="n">
        <x:v>-0.9262164584354364</x:v>
      </x:c>
      <x:c r="AT173" s="55" t="b">
        <x:v>1</x:v>
      </x:c>
      <x:c r="AU173" s="50"/>
      <x:c r="AV173" s="58" t="n">
        <x:v>-0.3470804186122188</x:v>
      </x:c>
      <x:c r="AW173" s="50" t="n">
        <x:v>3359</x:v>
      </x:c>
      <x:c r="AX173" s="50" t="str">
        <x:v>Future Moat</x:v>
      </x:c>
      <x:c r="AY173" s="50" t="str">
        <x:v>年率ボラティリティ60%以上 / ローカル5年最大下落率-60%以下</x:v>
      </x:c>
      <x:c r="AZ173" s="59" t="str">
        <x:v>2025-10-27 15:01</x:v>
      </x:c>
      <x:c r="BA173" s="53" t="n">
        <x:v>44105</x:v>
      </x:c>
      <x:c r="BB173" s="50" t="str">
        <x:v>濵田 幸一</x:v>
      </x:c>
      <x:c r="BC173" s="50"/>
      <x:c r="BD173" s="50"/>
    </x:row>
    <x:row r="174">
      <x:c r="A174" s="50" t="n">
        <x:v>173</x:v>
      </x:c>
      <x:c r="B174" s="50" t="str">
        <x:v>8789</x:v>
      </x:c>
      <x:c r="C174" s="50" t="str">
        <x:v>8789.T</x:v>
      </x:c>
      <x:c r="D174" s="50" t="str">
        <x:v>FinTech Global Incorporated</x:v>
      </x:c>
      <x:c r="E174" s="50" t="str">
        <x:v>Standard Market(Domestic)</x:v>
      </x:c>
      <x:c r="F174" s="50" t="str">
        <x:v>Other Financing Business</x:v>
      </x:c>
      <x:c r="G174" s="51" t="n">
        <x:v>8107.368</x:v>
      </x:c>
      <x:c r="H174" s="51" t="n">
        <x:v>9301.972</x:v>
      </x:c>
      <x:c r="I174" s="51" t="n">
        <x:v>9302.325</x:v>
      </x:c>
      <x:c r="J174" s="51" t="n">
        <x:v>13807.941</x:v>
      </x:c>
      <x:c r="K174" s="51" t="n">
        <x:v>14432.83</x:v>
      </x:c>
      <x:c r="L174" s="52" t="n">
        <x:f>IFERROR(H174/G174-1,"")</x:f>
        <x:v>0.14734794325359335</x:v>
      </x:c>
      <x:c r="M174" s="52" t="n">
        <x:f>IFERROR(I174/H174-1,"")</x:f>
        <x:v>0.000037948942439358646</x:v>
      </x:c>
      <x:c r="N174" s="52" t="n">
        <x:f>IFERROR(J174/I174-1,"")</x:f>
        <x:v>0.48435375027210936</x:v>
      </x:c>
      <x:c r="O174" s="52" t="n">
        <x:f>IFERROR(K174/J174-1,"")</x:f>
        <x:v>0.045255769850117256</x:v>
      </x:c>
      <x:c r="P174" s="52" t="n">
        <x:f>IFERROR((K174/G174)^(1/4)-1,"")</x:f>
        <x:v>0.15509552794005788</x:v>
      </x:c>
      <x:c r="Q174" s="51" t="n">
        <x:v>3406.296</x:v>
      </x:c>
      <x:c r="R174" s="52" t="n">
        <x:f>IFERROR(Q174/K174,"")</x:f>
        <x:v>0.23601026271354958</x:v>
      </x:c>
      <x:c r="S174" s="53" t="n">
        <x:v>38504</x:v>
      </x:c>
      <x:c r="T174" s="50" t="str">
        <x:v>EDINET_company_history</x:v>
      </x:c>
      <x:c r="U174" s="50" t="str">
        <x:v>玉井 信光</x:v>
      </x:c>
      <x:c r="V174" s="54" t="n">
        <x:v>0.0534</x:v>
      </x:c>
      <x:c r="W174" s="50" t="str">
        <x:v>玉井 信光 / 千田 高</x:v>
      </x:c>
      <x:c r="X174" s="50" t="b">
        <x:f>AND(COUNT(L174:O174)=4,L174&gt;='設定'!$B$6,M174&gt;='設定'!$B$6,N174&gt;='設定'!$B$6,O174&gt;='設定'!$B$6)</x:f>
        <x:v>0</x:v>
      </x:c>
      <x:c r="Y174" s="50" t="b">
        <x:f>AND(COUNT(G174:K174)=5,P174&gt;='設定'!$B$7)</x:f>
        <x:v>0</x:v>
      </x:c>
      <x:c r="Z174" s="50" t="b">
        <x:f>AND(ISNUMBER(R174),R174&gt;='設定'!$B$8)</x:f>
        <x:v>1</x:v>
      </x:c>
      <x:c r="AA174" s="50" t="b">
        <x:f>AND(ISNUMBER(S174),S174&gt;=DATE(YEAR('設定'!$B$10)-'設定'!$B$9,MONTH('設定'!$B$10),DAY('設定'!$B$10)))</x:f>
        <x:v>0</x:v>
      </x:c>
      <x:c r="AB174" s="55" t="b">
        <x:v>1</x:v>
      </x:c>
      <x:c r="AC174" s="55" t="b">
        <x:v>1</x:v>
      </x:c>
      <x:c r="AD174" s="50" t="n">
        <x:f>IF(X174,1,0)+IF(Z174,1,0)+IF(AA174,1,0)+IF(AB174,1,0)</x:f>
        <x:v>2</x:v>
      </x:c>
      <x:c r="AE174" s="50" t="n">
        <x:f>IF(Y174,1,0)+IF(Z174,1,0)+IF(AA174,1,0)+IF(AB174,1,0)</x:f>
        <x:v>2</x:v>
      </x:c>
      <x:c r="AF174" s="50" t="n">
        <x:f>IF(Y174,1,0)+IF(Z174,1,0)+IF(AA174,1,0)+IF(AC174,1,0)</x:f>
        <x:v>2</x:v>
      </x:c>
      <x:c r="AG174" s="53" t="n">
        <x:v>44348</x:v>
      </x:c>
      <x:c r="AH174" s="50" t="str">
        <x:v>S100XAOR</x:v>
      </x:c>
      <x:c r="AI174" s="50" t="str">
        <x:v>NetSalesSummaryOfBusinessResults</x:v>
      </x:c>
      <x:c r="AJ174" s="50" t="str">
        <x:v>OperatingIncome</x:v>
      </x:c>
      <x:c r="AK174" s="53" t="n">
        <x:v>45930</x:v>
      </x:c>
      <x:c r="AL174" s="50" t="str">
        <x:v>365/365/365/366/365</x:v>
      </x:c>
      <x:c r="AM174" s="51" t="n">
        <x:v>192295400</x:v>
      </x:c>
      <x:c r="AN174" s="51" t="n">
        <x:v>126</x:v>
      </x:c>
      <x:c r="AO174" s="51" t="n">
        <x:f>IFERROR(AM174*AN174,"")</x:f>
        <x:v>24229220400</x:v>
      </x:c>
      <x:c r="AP174" s="56" t="n">
        <x:f>IFERROR(AO174/(K174*1000000),"")</x:f>
        <x:v>1.6787574162516983</x:v>
      </x:c>
      <x:c r="AQ174" s="57" t="n">
        <x:v>169453585</x:v>
      </x:c>
      <x:c r="AR174" s="52" t="n">
        <x:v>0.4782255763695248</x:v>
      </x:c>
      <x:c r="AS174" s="52" t="n">
        <x:v>-0.4126984438875631</x:v>
      </x:c>
      <x:c r="AT174" s="55" t="b">
        <x:v>1</x:v>
      </x:c>
      <x:c r="AU174" s="50"/>
      <x:c r="AV174" s="58" t="n">
        <x:v>-0.092342039338595</x:v>
      </x:c>
      <x:c r="AW174" s="50" t="n">
        <x:v>2552</x:v>
      </x:c>
      <x:c r="AX174" s="50" t="str">
        <x:v>Transformation Moat</x:v>
      </x:c>
      <x:c r="AY174" s="50" t="str">
        <x:v>目立つ機械的警告なし（定性確認は別途必要）</x:v>
      </x:c>
      <x:c r="AZ174" s="59" t="str">
        <x:v>2025-12-16 15:30</x:v>
      </x:c>
      <x:c r="BA174" s="53" t="n">
        <x:v>38504</x:v>
      </x:c>
      <x:c r="BB174" s="50" t="str">
        <x:v>玉井 信光</x:v>
      </x:c>
      <x:c r="BC174" s="50"/>
      <x:c r="BD174" s="50"/>
    </x:row>
    <x:row r="175">
      <x:c r="A175" s="50" t="n">
        <x:v>174</x:v>
      </x:c>
      <x:c r="B175" s="50" t="str">
        <x:v>2585</x:v>
      </x:c>
      <x:c r="C175" s="50" t="str">
        <x:v>2585.T</x:v>
      </x:c>
      <x:c r="D175" s="50" t="str">
        <x:v>LIFEDRINK COMPANY,INC.</x:v>
      </x:c>
      <x:c r="E175" s="50" t="str">
        <x:v>Prime Market (Domestic)</x:v>
      </x:c>
      <x:c r="F175" s="50" t="str">
        <x:v>Foods</x:v>
      </x:c>
      <x:c r="G175" s="51" t="n">
        <x:v>22735</x:v>
      </x:c>
      <x:c r="H175" s="51" t="n">
        <x:v>25389</x:v>
      </x:c>
      <x:c r="I175" s="51" t="n">
        <x:v>29336</x:v>
      </x:c>
      <x:c r="J175" s="51" t="n">
        <x:v>33993</x:v>
      </x:c>
      <x:c r="K175" s="51" t="n">
        <x:v>40421</x:v>
      </x:c>
      <x:c r="L175" s="52" t="n">
        <x:f>IFERROR(H175/G175-1,"")</x:f>
        <x:v>0.11673630965471737</x:v>
      </x:c>
      <x:c r="M175" s="52" t="n">
        <x:f>IFERROR(I175/H175-1,"")</x:f>
        <x:v>0.15546102642876836</x:v>
      </x:c>
      <x:c r="N175" s="52" t="n">
        <x:f>IFERROR(J175/I175-1,"")</x:f>
        <x:v>0.15874693209708202</x:v>
      </x:c>
      <x:c r="O175" s="52" t="n">
        <x:f>IFERROR(K175/J175-1,"")</x:f>
        <x:v>0.18909775542023355</x:v>
      </x:c>
      <x:c r="P175" s="52" t="n">
        <x:f>IFERROR((K175/G175)^(1/4)-1,"")</x:f>
        <x:v>0.15472355170847263</x:v>
      </x:c>
      <x:c r="Q175" s="51" t="n">
        <x:v>4636</x:v>
      </x:c>
      <x:c r="R175" s="52" t="n">
        <x:f>IFERROR(Q175/K175,"")</x:f>
        <x:v>0.11469285767299175</x:v>
      </x:c>
      <x:c r="S175" s="53" t="n">
        <x:v>44551</x:v>
      </x:c>
      <x:c r="T175" s="50" t="str">
        <x:v>local_price_first_trade</x:v>
      </x:c>
      <x:c r="U175" s="50" t="str">
        <x:v>日本マスタートラスト信託銀行株式会社（信託口）</x:v>
      </x:c>
      <x:c r="V175" s="54" t="n">
        <x:v>0.14</x:v>
      </x:c>
      <x:c r="W175" s="50" t="str">
        <x:v>岡野 邦昭</x:v>
      </x:c>
      <x:c r="X175" s="50" t="b">
        <x:f>AND(COUNT(L175:O175)=4,L175&gt;='設定'!$B$6,M175&gt;='設定'!$B$6,N175&gt;='設定'!$B$6,O175&gt;='設定'!$B$6)</x:f>
        <x:v>0</x:v>
      </x:c>
      <x:c r="Y175" s="50" t="b">
        <x:f>AND(COUNT(G175:K175)=5,P175&gt;='設定'!$B$7)</x:f>
        <x:v>0</x:v>
      </x:c>
      <x:c r="Z175" s="50" t="b">
        <x:f>AND(ISNUMBER(R175),R175&gt;='設定'!$B$8)</x:f>
        <x:v>1</x:v>
      </x:c>
      <x:c r="AA175" s="50" t="b">
        <x:f>AND(ISNUMBER(S175),S175&gt;=DATE(YEAR('設定'!$B$10)-'設定'!$B$9,MONTH('設定'!$B$10),DAY('設定'!$B$10)))</x:f>
        <x:v>1</x:v>
      </x:c>
      <x:c r="AB175" s="55" t="b">
        <x:v>0</x:v>
      </x:c>
      <x:c r="AC175" s="55" t="b">
        <x:v>0</x:v>
      </x:c>
      <x:c r="AD175" s="50" t="n">
        <x:f>IF(X175,1,0)+IF(Z175,1,0)+IF(AA175,1,0)+IF(AB175,1,0)</x:f>
        <x:v>2</x:v>
      </x:c>
      <x:c r="AE175" s="50" t="n">
        <x:f>IF(Y175,1,0)+IF(Z175,1,0)+IF(AA175,1,0)+IF(AB175,1,0)</x:f>
        <x:v>2</x:v>
      </x:c>
      <x:c r="AF175" s="50" t="n">
        <x:f>IF(Y175,1,0)+IF(Z175,1,0)+IF(AA175,1,0)+IF(AC175,1,0)</x:f>
        <x:v>2</x:v>
      </x:c>
      <x:c r="AG175" s="53" t="n">
        <x:v>44551</x:v>
      </x:c>
      <x:c r="AH175" s="50" t="str">
        <x:v>S100W3SF</x:v>
      </x:c>
      <x:c r="AI175" s="50" t="str">
        <x:v>NetSalesSummaryOfBusinessResults</x:v>
      </x:c>
      <x:c r="AJ175" s="50" t="str">
        <x:v>OperatingIncome</x:v>
      </x:c>
      <x:c r="AK175" s="53" t="n">
        <x:v>45747</x:v>
      </x:c>
      <x:c r="AL175" s="50" t="str">
        <x:v>365/365/365/366/365</x:v>
      </x:c>
      <x:c r="AM175" s="51" t="n">
        <x:v>52264364</x:v>
      </x:c>
      <x:c r="AN175" s="51" t="n">
        <x:v>1760</x:v>
      </x:c>
      <x:c r="AO175" s="51" t="n">
        <x:f>IFERROR(AM175*AN175,"")</x:f>
        <x:v>91985280640</x:v>
      </x:c>
      <x:c r="AP175" s="56" t="n">
        <x:f>IFERROR(AO175/(K175*1000000),"")</x:f>
        <x:v>2.275680478958957</x:v>
      </x:c>
      <x:c r="AQ175" s="57" t="n">
        <x:v>2207372208.3333335</x:v>
      </x:c>
      <x:c r="AR175" s="52" t="n">
        <x:v>0.5624325632551005</x:v>
      </x:c>
      <x:c r="AS175" s="52" t="n">
        <x:v>-0.6820461391409178</x:v>
      </x:c>
      <x:c r="AT175" s="55" t="b">
        <x:v>1</x:v>
      </x:c>
      <x:c r="AU175" s="50"/>
      <x:c r="AV175" s="58" t="n">
        <x:v>-0.3285507588535404</x:v>
      </x:c>
      <x:c r="AW175" s="50" t="n">
        <x:v>3326</x:v>
      </x:c>
      <x:c r="AX175" s="50" t="str">
        <x:v>Transformation Moat</x:v>
      </x:c>
      <x:c r="AY175" s="50" t="str">
        <x:v>ローカル5年最大下落率-60%以下</x:v>
      </x:c>
      <x:c r="AZ175" s="59" t="str">
        <x:v>2025-06-24 16:00</x:v>
      </x:c>
      <x:c r="BA175" s="53" t="n">
        <x:v>44531</x:v>
      </x:c>
      <x:c r="BB175" s="50"/>
      <x:c r="BC175" s="50"/>
      <x:c r="BD175" s="50" t="str">
        <x:v>TOPIX Small 1</x:v>
      </x:c>
    </x:row>
    <x:row r="176">
      <x:c r="A176" s="50" t="n">
        <x:v>175</x:v>
      </x:c>
      <x:c r="B176" s="50" t="str">
        <x:v>4260</x:v>
      </x:c>
      <x:c r="C176" s="50" t="str">
        <x:v>4260.T</x:v>
      </x:c>
      <x:c r="D176" s="50" t="str">
        <x:v>Hybrid Technologies Co.,Ltd.</x:v>
      </x:c>
      <x:c r="E176" s="50" t="str">
        <x:v>Growth Market(Domestic)</x:v>
      </x:c>
      <x:c r="F176" s="50" t="str">
        <x:v>Information &amp; Communication</x:v>
      </x:c>
      <x:c r="G176" s="51" t="n">
        <x:v>1702.058</x:v>
      </x:c>
      <x:c r="H176" s="51" t="n">
        <x:v>2407.912</x:v>
      </x:c>
      <x:c r="I176" s="51" t="n">
        <x:v>2905.837</x:v>
      </x:c>
      <x:c r="J176" s="51" t="n">
        <x:v>3135.094</x:v>
      </x:c>
      <x:c r="K176" s="51" t="n">
        <x:v>3024.742</x:v>
      </x:c>
      <x:c r="L176" s="52" t="n">
        <x:f>IFERROR(H176/G176-1,"")</x:f>
        <x:v>0.4147061968511061</x:v>
      </x:c>
      <x:c r="M176" s="52" t="n">
        <x:f>IFERROR(I176/H176-1,"")</x:f>
        <x:v>0.20678704205137066</x:v>
      </x:c>
      <x:c r="N176" s="52" t="n">
        <x:f>IFERROR(J176/I176-1,"")</x:f>
        <x:v>0.07889534065400094</x:v>
      </x:c>
      <x:c r="O176" s="52" t="n">
        <x:f>IFERROR(K176/J176-1,"")</x:f>
        <x:v>-0.03519894459304884</x:v>
      </x:c>
      <x:c r="P176" s="52" t="n">
        <x:f>IFERROR((K176/G176)^(1/4)-1,"")</x:f>
        <x:v>0.15459187074521763</x:v>
      </x:c>
      <x:c r="Q176" s="51" t="n">
        <x:v>28.941</x:v>
      </x:c>
      <x:c r="R176" s="52" t="n">
        <x:f>IFERROR(Q176/K176,"")</x:f>
        <x:v>0.009568088782448221</x:v>
      </x:c>
      <x:c r="S176" s="53" t="n">
        <x:v>44553</x:v>
      </x:c>
      <x:c r="T176" s="50" t="str">
        <x:v>local_price_first_trade</x:v>
      </x:c>
      <x:c r="U176" s="50" t="str">
        <x:v>Soltec Investments Pte. Ltd. （常任代理人 平川 和真） （常任代理人 みずほ証券株式会社）</x:v>
      </x:c>
      <x:c r="V176" s="54" t="n">
        <x:v>0.3451</x:v>
      </x:c>
      <x:c r="W176" s="50" t="str">
        <x:v>平川 和真</x:v>
      </x:c>
      <x:c r="X176" s="50" t="b">
        <x:f>AND(COUNT(L176:O176)=4,L176&gt;='設定'!$B$6,M176&gt;='設定'!$B$6,N176&gt;='設定'!$B$6,O176&gt;='設定'!$B$6)</x:f>
        <x:v>0</x:v>
      </x:c>
      <x:c r="Y176" s="50" t="b">
        <x:f>AND(COUNT(G176:K176)=5,P176&gt;='設定'!$B$7)</x:f>
        <x:v>0</x:v>
      </x:c>
      <x:c r="Z176" s="50" t="b">
        <x:f>AND(ISNUMBER(R176),R176&gt;='設定'!$B$8)</x:f>
        <x:v>0</x:v>
      </x:c>
      <x:c r="AA176" s="50" t="b">
        <x:f>AND(ISNUMBER(S176),S176&gt;=DATE(YEAR('設定'!$B$10)-'設定'!$B$9,MONTH('設定'!$B$10),DAY('設定'!$B$10)))</x:f>
        <x:v>1</x:v>
      </x:c>
      <x:c r="AB176" s="55" t="b">
        <x:v>1</x:v>
      </x:c>
      <x:c r="AC176" s="55" t="b">
        <x:v>1</x:v>
      </x:c>
      <x:c r="AD176" s="50" t="n">
        <x:f>IF(X176,1,0)+IF(Z176,1,0)+IF(AA176,1,0)+IF(AB176,1,0)</x:f>
        <x:v>2</x:v>
      </x:c>
      <x:c r="AE176" s="50" t="n">
        <x:f>IF(Y176,1,0)+IF(Z176,1,0)+IF(AA176,1,0)+IF(AB176,1,0)</x:f>
        <x:v>2</x:v>
      </x:c>
      <x:c r="AF176" s="50" t="n">
        <x:f>IF(Y176,1,0)+IF(Z176,1,0)+IF(AA176,1,0)+IF(AC176,1,0)</x:f>
        <x:v>2</x:v>
      </x:c>
      <x:c r="AG176" s="53" t="n">
        <x:v>44553</x:v>
      </x:c>
      <x:c r="AH176" s="50" t="str">
        <x:v>S100XBWA</x:v>
      </x:c>
      <x:c r="AI176" s="50" t="str">
        <x:v>RevenueIFRSSummaryOfBusinessResults</x:v>
      </x:c>
      <x:c r="AJ176" s="50" t="str">
        <x:v>OperatingProfitLossIFRSSummaryOfBusinessResults</x:v>
      </x:c>
      <x:c r="AK176" s="53" t="n">
        <x:v>45930</x:v>
      </x:c>
      <x:c r="AL176" s="50" t="str">
        <x:v>365/365/365/366/365</x:v>
      </x:c>
      <x:c r="AM176" s="51" t="n">
        <x:v>11455548</x:v>
      </x:c>
      <x:c r="AN176" s="51" t="n">
        <x:v>248</x:v>
      </x:c>
      <x:c r="AO176" s="51" t="n">
        <x:f>IFERROR(AM176*AN176,"")</x:f>
        <x:v>2840975904</x:v>
      </x:c>
      <x:c r="AP176" s="56" t="n">
        <x:f>IFERROR(AO176/(K176*1000000),"")</x:f>
        <x:v>0.9392456956659444</x:v>
      </x:c>
      <x:c r="AQ176" s="57" t="n">
        <x:v>4207405</x:v>
      </x:c>
      <x:c r="AR176" s="52" t="n">
        <x:v>0.5202113483356341</x:v>
      </x:c>
      <x:c r="AS176" s="52" t="n">
        <x:v>-0.8169741697416975</x:v>
      </x:c>
      <x:c r="AT176" s="55" t="b">
        <x:v>0</x:v>
      </x:c>
      <x:c r="AU176" s="50" t="str">
        <x:v>low_liquidity</x:v>
      </x:c>
      <x:c r="AV176" s="58" t="n">
        <x:v>-0.3521657634513002</x:v>
      </x:c>
      <x:c r="AW176" s="50" t="n">
        <x:v>3367</x:v>
      </x:c>
      <x:c r="AX176" s="50" t="str">
        <x:v>Future Moat</x:v>
      </x:c>
      <x:c r="AY176" s="50" t="str">
        <x:v>既存適格性フィルター不通過: low_liquidity / 60日平均売買代金2,000万円未満 / ローカル5年最大下落率-60%以下</x:v>
      </x:c>
      <x:c r="AZ176" s="59" t="str">
        <x:v>2025-12-19 15:33</x:v>
      </x:c>
      <x:c r="BA176" s="53" t="n">
        <x:v>44531</x:v>
      </x:c>
      <x:c r="BB176" s="50" t="str">
        <x:v>平川 和真</x:v>
      </x:c>
      <x:c r="BC176" s="50"/>
      <x:c r="BD176" s="50"/>
    </x:row>
    <x:row r="177">
      <x:c r="A177" s="50" t="n">
        <x:v>176</x:v>
      </x:c>
      <x:c r="B177" s="50" t="str">
        <x:v>3494</x:v>
      </x:c>
      <x:c r="C177" s="50" t="str">
        <x:v>3494.T</x:v>
      </x:c>
      <x:c r="D177" s="50" t="str">
        <x:v>Mullion Co.,Ltd.</x:v>
      </x:c>
      <x:c r="E177" s="50" t="str">
        <x:v>Standard Market(Domestic)</x:v>
      </x:c>
      <x:c r="F177" s="50" t="str">
        <x:v>Real Estate</x:v>
      </x:c>
      <x:c r="G177" s="51" t="n">
        <x:v>1841.398</x:v>
      </x:c>
      <x:c r="H177" s="51" t="n">
        <x:v>2159.719</x:v>
      </x:c>
      <x:c r="I177" s="51" t="n">
        <x:v>2808.087</x:v>
      </x:c>
      <x:c r="J177" s="51" t="n">
        <x:v>2876.595</x:v>
      </x:c>
      <x:c r="K177" s="51" t="n">
        <x:v>3254.456</x:v>
      </x:c>
      <x:c r="L177" s="52" t="n">
        <x:f>IFERROR(H177/G177-1,"")</x:f>
        <x:v>0.1728692004661676</x:v>
      </x:c>
      <x:c r="M177" s="52" t="n">
        <x:f>IFERROR(I177/H177-1,"")</x:f>
        <x:v>0.30020942539284046</x:v>
      </x:c>
      <x:c r="N177" s="52" t="n">
        <x:f>IFERROR(J177/I177-1,"")</x:f>
        <x:v>0.02439668001739248</x:v>
      </x:c>
      <x:c r="O177" s="52" t="n">
        <x:f>IFERROR(K177/J177-1,"")</x:f>
        <x:v>0.1313570384430205</x:v>
      </x:c>
      <x:c r="P177" s="52" t="n">
        <x:f>IFERROR((K177/G177)^(1/4)-1,"")</x:f>
        <x:v>0.15300896556351185</x:v>
      </x:c>
      <x:c r="Q177" s="51" t="n">
        <x:v>874.985</x:v>
      </x:c>
      <x:c r="R177" s="52" t="n">
        <x:f>IFERROR(Q177/K177,"")</x:f>
        <x:v>0.2688575294918721</x:v>
      </x:c>
      <x:c r="S177" s="53" t="n">
        <x:v>43344</x:v>
      </x:c>
      <x:c r="T177" s="50" t="str">
        <x:v>EDINET_company_history</x:v>
      </x:c>
      <x:c r="U177" s="50" t="str">
        <x:v>福田敬司</x:v>
      </x:c>
      <x:c r="V177" s="54" t="n">
        <x:v>0.3643</x:v>
      </x:c>
      <x:c r="W177" s="50" t="str">
        <x:v>福田 敬司</x:v>
      </x:c>
      <x:c r="X177" s="50" t="b">
        <x:f>AND(COUNT(L177:O177)=4,L177&gt;='設定'!$B$6,M177&gt;='設定'!$B$6,N177&gt;='設定'!$B$6,O177&gt;='設定'!$B$6)</x:f>
        <x:v>0</x:v>
      </x:c>
      <x:c r="Y177" s="50" t="b">
        <x:f>AND(COUNT(G177:K177)=5,P177&gt;='設定'!$B$7)</x:f>
        <x:v>0</x:v>
      </x:c>
      <x:c r="Z177" s="50" t="b">
        <x:f>AND(ISNUMBER(R177),R177&gt;='設定'!$B$8)</x:f>
        <x:v>1</x:v>
      </x:c>
      <x:c r="AA177" s="50" t="b">
        <x:f>AND(ISNUMBER(S177),S177&gt;=DATE(YEAR('設定'!$B$10)-'設定'!$B$9,MONTH('設定'!$B$10),DAY('設定'!$B$10)))</x:f>
        <x:v>0</x:v>
      </x:c>
      <x:c r="AB177" s="55" t="b">
        <x:v>1</x:v>
      </x:c>
      <x:c r="AC177" s="55" t="b">
        <x:v>1</x:v>
      </x:c>
      <x:c r="AD177" s="50" t="n">
        <x:f>IF(X177,1,0)+IF(Z177,1,0)+IF(AA177,1,0)+IF(AB177,1,0)</x:f>
        <x:v>2</x:v>
      </x:c>
      <x:c r="AE177" s="50" t="n">
        <x:f>IF(Y177,1,0)+IF(Z177,1,0)+IF(AA177,1,0)+IF(AB177,1,0)</x:f>
        <x:v>2</x:v>
      </x:c>
      <x:c r="AF177" s="50" t="n">
        <x:f>IF(Y177,1,0)+IF(Z177,1,0)+IF(AA177,1,0)+IF(AC177,1,0)</x:f>
        <x:v>2</x:v>
      </x:c>
      <x:c r="AG177" s="53" t="n">
        <x:v>44348</x:v>
      </x:c>
      <x:c r="AH177" s="50" t="str">
        <x:v>S100XAPZ</x:v>
      </x:c>
      <x:c r="AI177" s="50" t="str">
        <x:v>NetSalesSummaryOfBusinessResults</x:v>
      </x:c>
      <x:c r="AJ177" s="50" t="str">
        <x:v>OperatingIncome</x:v>
      </x:c>
      <x:c r="AK177" s="53" t="n">
        <x:v>45930</x:v>
      </x:c>
      <x:c r="AL177" s="50" t="str">
        <x:v>365/365/365/366/365</x:v>
      </x:c>
      <x:c r="AM177" s="51" t="n">
        <x:v>7837500</x:v>
      </x:c>
      <x:c r="AN177" s="51" t="n">
        <x:v>330</x:v>
      </x:c>
      <x:c r="AO177" s="51" t="n">
        <x:f>IFERROR(AM177*AN177,"")</x:f>
        <x:v>2586375000</x:v>
      </x:c>
      <x:c r="AP177" s="56" t="n">
        <x:f>IFERROR(AO177/(K177*1000000),"")</x:f>
        <x:v>0.7947180726978641</x:v>
      </x:c>
      <x:c r="AQ177" s="57" t="n">
        <x:v>2241603.3333333335</x:v>
      </x:c>
      <x:c r="AR177" s="52" t="n">
        <x:v>0.6123361704492271</x:v>
      </x:c>
      <x:c r="AS177" s="52" t="n">
        <x:v>-0.6215753665031739</x:v>
      </x:c>
      <x:c r="AT177" s="55" t="b">
        <x:v>0</x:v>
      </x:c>
      <x:c r="AU177" s="50" t="str">
        <x:v>low_liquidity</x:v>
      </x:c>
      <x:c r="AV177" s="58" t="n">
        <x:v>-0.214859276524062</x:v>
      </x:c>
      <x:c r="AW177" s="50" t="n">
        <x:v>3085</x:v>
      </x:c>
      <x:c r="AX177" s="50" t="str">
        <x:v>Core Moat</x:v>
      </x:c>
      <x:c r="AY177" s="50" t="str">
        <x:v>既存適格性フィルター不通過: low_liquidity / 60日平均売買代金2,000万円未満 / 年率ボラティリティ60%以上 / ローカル5年最大下落率-60%以下</x:v>
      </x:c>
      <x:c r="AZ177" s="59" t="str">
        <x:v>2025-12-18 09:30</x:v>
      </x:c>
      <x:c r="BA177" s="53" t="n">
        <x:v>43344</x:v>
      </x:c>
      <x:c r="BB177" s="50" t="str">
        <x:v>福田 敬司</x:v>
      </x:c>
      <x:c r="BC177" s="50"/>
      <x:c r="BD177" s="50"/>
    </x:row>
    <x:row r="178">
      <x:c r="A178" s="50" t="n">
        <x:v>177</x:v>
      </x:c>
      <x:c r="B178" s="50" t="str">
        <x:v>3687</x:v>
      </x:c>
      <x:c r="C178" s="50" t="str">
        <x:v>3687.T</x:v>
      </x:c>
      <x:c r="D178" s="50" t="str">
        <x:v>Fixstars Corporation</x:v>
      </x:c>
      <x:c r="E178" s="50" t="str">
        <x:v>Prime Market (Domestic)</x:v>
      </x:c>
      <x:c r="F178" s="50" t="str">
        <x:v>Information &amp; Communication</x:v>
      </x:c>
      <x:c r="G178" s="51" t="n">
        <x:v>5501.506</x:v>
      </x:c>
      <x:c r="H178" s="51" t="n">
        <x:v>6310.732</x:v>
      </x:c>
      <x:c r="I178" s="51" t="n">
        <x:v>7038.276</x:v>
      </x:c>
      <x:c r="J178" s="51" t="n">
        <x:v>7995.406</x:v>
      </x:c>
      <x:c r="K178" s="51" t="n">
        <x:v>9617.686</x:v>
      </x:c>
      <x:c r="L178" s="52" t="n">
        <x:f>IFERROR(H178/G178-1,"")</x:f>
        <x:v>0.14709172361168</x:v>
      </x:c>
      <x:c r="M178" s="52" t="n">
        <x:f>IFERROR(I178/H178-1,"")</x:f>
        <x:v>0.11528678448078611</x:v>
      </x:c>
      <x:c r="N178" s="52" t="n">
        <x:f>IFERROR(J178/I178-1,"")</x:f>
        <x:v>0.13598926782638254</x:v>
      </x:c>
      <x:c r="O178" s="52" t="n">
        <x:f>IFERROR(K178/J178-1,"")</x:f>
        <x:v>0.2029015161956753</x:v>
      </x:c>
      <x:c r="P178" s="52" t="n">
        <x:f>IFERROR((K178/G178)^(1/4)-1,"")</x:f>
        <x:v>0.14986604797134673</x:v>
      </x:c>
      <x:c r="Q178" s="51" t="n">
        <x:v>2578.202</x:v>
      </x:c>
      <x:c r="R178" s="52" t="n">
        <x:f>IFERROR(Q178/K178,"")</x:f>
        <x:v>0.26806884732980474</x:v>
      </x:c>
      <x:c r="S178" s="53" t="n">
        <x:v>41730</x:v>
      </x:c>
      <x:c r="T178" s="50" t="str">
        <x:v>EDINET_company_history</x:v>
      </x:c>
      <x:c r="U178" s="50" t="str">
        <x:v>三木 聡</x:v>
      </x:c>
      <x:c r="V178" s="54" t="n">
        <x:v>0.1075</x:v>
      </x:c>
      <x:c r="W178" s="50" t="str">
        <x:v>三木 聡</x:v>
      </x:c>
      <x:c r="X178" s="50" t="b">
        <x:f>AND(COUNT(L178:O178)=4,L178&gt;='設定'!$B$6,M178&gt;='設定'!$B$6,N178&gt;='設定'!$B$6,O178&gt;='設定'!$B$6)</x:f>
        <x:v>0</x:v>
      </x:c>
      <x:c r="Y178" s="50" t="b">
        <x:f>AND(COUNT(G178:K178)=5,P178&gt;='設定'!$B$7)</x:f>
        <x:v>0</x:v>
      </x:c>
      <x:c r="Z178" s="50" t="b">
        <x:f>AND(ISNUMBER(R178),R178&gt;='設定'!$B$8)</x:f>
        <x:v>1</x:v>
      </x:c>
      <x:c r="AA178" s="50" t="b">
        <x:f>AND(ISNUMBER(S178),S178&gt;=DATE(YEAR('設定'!$B$10)-'設定'!$B$9,MONTH('設定'!$B$10),DAY('設定'!$B$10)))</x:f>
        <x:v>0</x:v>
      </x:c>
      <x:c r="AB178" s="55" t="b">
        <x:v>1</x:v>
      </x:c>
      <x:c r="AC178" s="55" t="b">
        <x:v>1</x:v>
      </x:c>
      <x:c r="AD178" s="50" t="n">
        <x:f>IF(X178,1,0)+IF(Z178,1,0)+IF(AA178,1,0)+IF(AB178,1,0)</x:f>
        <x:v>2</x:v>
      </x:c>
      <x:c r="AE178" s="50" t="n">
        <x:f>IF(Y178,1,0)+IF(Z178,1,0)+IF(AA178,1,0)+IF(AB178,1,0)</x:f>
        <x:v>2</x:v>
      </x:c>
      <x:c r="AF178" s="50" t="n">
        <x:f>IF(Y178,1,0)+IF(Z178,1,0)+IF(AA178,1,0)+IF(AC178,1,0)</x:f>
        <x:v>2</x:v>
      </x:c>
      <x:c r="AG178" s="53" t="n">
        <x:v>44348</x:v>
      </x:c>
      <x:c r="AH178" s="50" t="str">
        <x:v>S100XAQJ</x:v>
      </x:c>
      <x:c r="AI178" s="50" t="str">
        <x:v>NetSalesSummaryOfBusinessResults</x:v>
      </x:c>
      <x:c r="AJ178" s="50" t="str">
        <x:v>OperatingIncome</x:v>
      </x:c>
      <x:c r="AK178" s="53" t="n">
        <x:v>45930</x:v>
      </x:c>
      <x:c r="AL178" s="50" t="str">
        <x:v>365/365/365/366/365</x:v>
      </x:c>
      <x:c r="AM178" s="51" t="n">
        <x:v>32252900</x:v>
      </x:c>
      <x:c r="AN178" s="51" t="n">
        <x:v>2570</x:v>
      </x:c>
      <x:c r="AO178" s="51" t="n">
        <x:f>IFERROR(AM178*AN178,"")</x:f>
        <x:v>82889953000</x:v>
      </x:c>
      <x:c r="AP178" s="56" t="n">
        <x:f>IFERROR(AO178/(K178*1000000),"")</x:f>
        <x:v>8.61849232757235</x:v>
      </x:c>
      <x:c r="AQ178" s="57" t="n">
        <x:v>2292146523.3333335</x:v>
      </x:c>
      <x:c r="AR178" s="52" t="n">
        <x:v>0.5262197342542664</x:v>
      </x:c>
      <x:c r="AS178" s="52" t="n">
        <x:v>-0.502306050082443</x:v>
      </x:c>
      <x:c r="AT178" s="55" t="b">
        <x:v>1</x:v>
      </x:c>
      <x:c r="AU178" s="50"/>
      <x:c r="AV178" s="58" t="n">
        <x:v>0.0285498084357233</x:v>
      </x:c>
      <x:c r="AW178" s="50" t="n">
        <x:v>1668</x:v>
      </x:c>
      <x:c r="AX178" s="50" t="str">
        <x:v>Core Moat</x:v>
      </x:c>
      <x:c r="AY178" s="50" t="str">
        <x:v>目立つ機械的警告なし（定性確認は別途必要）</x:v>
      </x:c>
      <x:c r="AZ178" s="59" t="str">
        <x:v>2025-12-16 14:29</x:v>
      </x:c>
      <x:c r="BA178" s="53" t="n">
        <x:v>41730</x:v>
      </x:c>
      <x:c r="BB178" s="50" t="str">
        <x:v>三木 聡</x:v>
      </x:c>
      <x:c r="BC178" s="50"/>
      <x:c r="BD178" s="50" t="str">
        <x:v>TOPIX Small 2</x:v>
      </x:c>
    </x:row>
    <x:row r="179">
      <x:c r="A179" s="50" t="n">
        <x:v>178</x:v>
      </x:c>
      <x:c r="B179" s="50" t="str">
        <x:v>3836</x:v>
      </x:c>
      <x:c r="C179" s="50" t="str">
        <x:v>3836.T</x:v>
      </x:c>
      <x:c r="D179" s="50" t="str">
        <x:v>AVANT GROUP CORPORATION</x:v>
      </x:c>
      <x:c r="E179" s="50" t="str">
        <x:v>Prime Market (Domestic)</x:v>
      </x:c>
      <x:c r="F179" s="50" t="str">
        <x:v>Information &amp; Communication</x:v>
      </x:c>
      <x:c r="G179" s="51" t="n">
        <x:v>16236.129</x:v>
      </x:c>
      <x:c r="H179" s="51" t="n">
        <x:v>18703.387</x:v>
      </x:c>
      <x:c r="I179" s="51" t="n">
        <x:v>21424.584</x:v>
      </x:c>
      <x:c r="J179" s="51" t="n">
        <x:v>24419.76</x:v>
      </x:c>
      <x:c r="K179" s="51" t="n">
        <x:v>28227.703</x:v>
      </x:c>
      <x:c r="L179" s="52" t="n">
        <x:f>IFERROR(H179/G179-1,"")</x:f>
        <x:v>0.15196097542708586</x:v>
      </x:c>
      <x:c r="M179" s="52" t="n">
        <x:f>IFERROR(I179/H179-1,"")</x:f>
        <x:v>0.1454922041660156</x:v>
      </x:c>
      <x:c r="N179" s="52" t="n">
        <x:f>IFERROR(J179/I179-1,"")</x:f>
        <x:v>0.13980089415038344</x:v>
      </x:c>
      <x:c r="O179" s="52" t="n">
        <x:f>IFERROR(K179/J179-1,"")</x:f>
        <x:v>0.15593695433534172</x:v>
      </x:c>
      <x:c r="P179" s="52" t="n">
        <x:f>IFERROR((K179/G179)^(1/4)-1,"")</x:f>
        <x:v>0.14828121860568722</x:v>
      </x:c>
      <x:c r="Q179" s="51" t="n">
        <x:v>4604.149</x:v>
      </x:c>
      <x:c r="R179" s="52" t="n">
        <x:f>IFERROR(Q179/K179,"")</x:f>
        <x:v>0.16310746219768574</x:v>
      </x:c>
      <x:c r="S179" s="53" t="n">
        <x:v>39114</x:v>
      </x:c>
      <x:c r="T179" s="50" t="str">
        <x:v>EDINET_company_history</x:v>
      </x:c>
      <x:c r="U179" s="50" t="str">
        <x:v>森川 徹治</x:v>
      </x:c>
      <x:c r="V179" s="54" t="n">
        <x:v>0.2627</x:v>
      </x:c>
      <x:c r="W179" s="50" t="str">
        <x:v>森 川 徹 治</x:v>
      </x:c>
      <x:c r="X179" s="50" t="b">
        <x:f>AND(COUNT(L179:O179)=4,L179&gt;='設定'!$B$6,M179&gt;='設定'!$B$6,N179&gt;='設定'!$B$6,O179&gt;='設定'!$B$6)</x:f>
        <x:v>0</x:v>
      </x:c>
      <x:c r="Y179" s="50" t="b">
        <x:f>AND(COUNT(G179:K179)=5,P179&gt;='設定'!$B$7)</x:f>
        <x:v>0</x:v>
      </x:c>
      <x:c r="Z179" s="50" t="b">
        <x:f>AND(ISNUMBER(R179),R179&gt;='設定'!$B$8)</x:f>
        <x:v>1</x:v>
      </x:c>
      <x:c r="AA179" s="50" t="b">
        <x:f>AND(ISNUMBER(S179),S179&gt;=DATE(YEAR('設定'!$B$10)-'設定'!$B$9,MONTH('設定'!$B$10),DAY('設定'!$B$10)))</x:f>
        <x:v>0</x:v>
      </x:c>
      <x:c r="AB179" s="55" t="b">
        <x:v>1</x:v>
      </x:c>
      <x:c r="AC179" s="55" t="b">
        <x:v>1</x:v>
      </x:c>
      <x:c r="AD179" s="50" t="n">
        <x:f>IF(X179,1,0)+IF(Z179,1,0)+IF(AA179,1,0)+IF(AB179,1,0)</x:f>
        <x:v>2</x:v>
      </x:c>
      <x:c r="AE179" s="50" t="n">
        <x:f>IF(Y179,1,0)+IF(Z179,1,0)+IF(AA179,1,0)+IF(AB179,1,0)</x:f>
        <x:v>2</x:v>
      </x:c>
      <x:c r="AF179" s="50" t="n">
        <x:f>IF(Y179,1,0)+IF(Z179,1,0)+IF(AA179,1,0)+IF(AC179,1,0)</x:f>
        <x:v>2</x:v>
      </x:c>
      <x:c r="AG179" s="53" t="n">
        <x:v>44348</x:v>
      </x:c>
      <x:c r="AH179" s="50" t="str">
        <x:v>S100WPOP</x:v>
      </x:c>
      <x:c r="AI179" s="50" t="str">
        <x:v>NetSalesSummaryOfBusinessResults</x:v>
      </x:c>
      <x:c r="AJ179" s="50" t="str">
        <x:v>OperatingIncome</x:v>
      </x:c>
      <x:c r="AK179" s="53" t="n">
        <x:v>45838</x:v>
      </x:c>
      <x:c r="AL179" s="50" t="str">
        <x:v>365/365/365/366/365</x:v>
      </x:c>
      <x:c r="AM179" s="51" t="n">
        <x:v>37234351</x:v>
      </x:c>
      <x:c r="AN179" s="51" t="n">
        <x:v>1103</x:v>
      </x:c>
      <x:c r="AO179" s="51" t="n">
        <x:f>IFERROR(AM179*AN179,"")</x:f>
        <x:v>41069489153</x:v>
      </x:c>
      <x:c r="AP179" s="56" t="n">
        <x:f>IFERROR(AO179/(K179*1000000),"")</x:f>
        <x:v>1.4549355699611832</x:v>
      </x:c>
      <x:c r="AQ179" s="57" t="n">
        <x:v>161220958.33333334</x:v>
      </x:c>
      <x:c r="AR179" s="52" t="n">
        <x:v>0.3744272026768877</x:v>
      </x:c>
      <x:c r="AS179" s="52" t="n">
        <x:v>-0.5233846395024342</x:v>
      </x:c>
      <x:c r="AT179" s="55" t="b">
        <x:v>1</x:v>
      </x:c>
      <x:c r="AU179" s="50"/>
      <x:c r="AV179" s="58" t="n">
        <x:v>0.0970967224464979</x:v>
      </x:c>
      <x:c r="AW179" s="50" t="n">
        <x:v>1256</x:v>
      </x:c>
      <x:c r="AX179" s="50" t="str">
        <x:v>Core Moat</x:v>
      </x:c>
      <x:c r="AY179" s="50" t="str">
        <x:v>目立つ機械的警告なし（定性確認は別途必要）</x:v>
      </x:c>
      <x:c r="AZ179" s="59" t="str">
        <x:v>2025-09-19 12:59</x:v>
      </x:c>
      <x:c r="BA179" s="53" t="n">
        <x:v>39114</x:v>
      </x:c>
      <x:c r="BB179" s="50" t="str">
        <x:v>森 川 徹 治</x:v>
      </x:c>
      <x:c r="BC179" s="50"/>
      <x:c r="BD179" s="50" t="str">
        <x:v>TOPIX Small 2</x:v>
      </x:c>
    </x:row>
    <x:row r="180">
      <x:c r="A180" s="50" t="n">
        <x:v>179</x:v>
      </x:c>
      <x:c r="B180" s="50" t="str">
        <x:v>9564</x:v>
      </x:c>
      <x:c r="C180" s="50" t="str">
        <x:v>9564.T</x:v>
      </x:c>
      <x:c r="D180" s="50" t="str">
        <x:v>FCE Inc.</x:v>
      </x:c>
      <x:c r="E180" s="50" t="str">
        <x:v>Standard Market(Domestic)</x:v>
      </x:c>
      <x:c r="F180" s="50" t="str">
        <x:v>Services</x:v>
      </x:c>
      <x:c r="G180" s="51" t="n">
        <x:v>3522.765</x:v>
      </x:c>
      <x:c r="H180" s="51" t="n">
        <x:v>3753.203</x:v>
      </x:c>
      <x:c r="I180" s="51" t="n">
        <x:v>4174.316</x:v>
      </x:c>
      <x:c r="J180" s="51" t="n">
        <x:v>5006.229</x:v>
      </x:c>
      <x:c r="K180" s="51" t="n">
        <x:v>6099.848</x:v>
      </x:c>
      <x:c r="L180" s="52" t="n">
        <x:f>IFERROR(H180/G180-1,"")</x:f>
        <x:v>0.06541395750213264</x:v>
      </x:c>
      <x:c r="M180" s="52" t="n">
        <x:f>IFERROR(I180/H180-1,"")</x:f>
        <x:v>0.11220096541540658</x:v>
      </x:c>
      <x:c r="N180" s="52" t="n">
        <x:f>IFERROR(J180/I180-1,"")</x:f>
        <x:v>0.19929324948087324</x:v>
      </x:c>
      <x:c r="O180" s="52" t="n">
        <x:f>IFERROR(K180/J180-1,"")</x:f>
        <x:v>0.21845165293077873</x:v>
      </x:c>
      <x:c r="P180" s="52" t="n">
        <x:f>IFERROR((K180/G180)^(1/4)-1,"")</x:f>
        <x:v>0.1471199559839671</x:v>
      </x:c>
      <x:c r="Q180" s="51" t="n">
        <x:v>912.411</x:v>
      </x:c>
      <x:c r="R180" s="52" t="n">
        <x:f>IFERROR(Q180/K180,"")</x:f>
        <x:v>0.14957930099241817</x:v>
      </x:c>
      <x:c r="S180" s="53" t="n">
        <x:v>44861</x:v>
      </x:c>
      <x:c r="T180" s="50" t="str">
        <x:v>local_price_first_trade</x:v>
      </x:c>
      <x:c r="U180" s="50" t="str">
        <x:v>株式会社デュケレ</x:v>
      </x:c>
      <x:c r="V180" s="54" t="n">
        <x:v>0.3411</x:v>
      </x:c>
      <x:c r="W180" s="50" t="str">
        <x:v>石川 淳悦</x:v>
      </x:c>
      <x:c r="X180" s="50" t="b">
        <x:f>AND(COUNT(L180:O180)=4,L180&gt;='設定'!$B$6,M180&gt;='設定'!$B$6,N180&gt;='設定'!$B$6,O180&gt;='設定'!$B$6)</x:f>
        <x:v>0</x:v>
      </x:c>
      <x:c r="Y180" s="50" t="b">
        <x:f>AND(COUNT(G180:K180)=5,P180&gt;='設定'!$B$7)</x:f>
        <x:v>0</x:v>
      </x:c>
      <x:c r="Z180" s="50" t="b">
        <x:f>AND(ISNUMBER(R180),R180&gt;='設定'!$B$8)</x:f>
        <x:v>1</x:v>
      </x:c>
      <x:c r="AA180" s="50" t="b">
        <x:f>AND(ISNUMBER(S180),S180&gt;=DATE(YEAR('設定'!$B$10)-'設定'!$B$9,MONTH('設定'!$B$10),DAY('設定'!$B$10)))</x:f>
        <x:v>1</x:v>
      </x:c>
      <x:c r="AB180" s="55" t="b">
        <x:v>0</x:v>
      </x:c>
      <x:c r="AC180" s="55" t="b">
        <x:v>0</x:v>
      </x:c>
      <x:c r="AD180" s="50" t="n">
        <x:f>IF(X180,1,0)+IF(Z180,1,0)+IF(AA180,1,0)+IF(AB180,1,0)</x:f>
        <x:v>2</x:v>
      </x:c>
      <x:c r="AE180" s="50" t="n">
        <x:f>IF(Y180,1,0)+IF(Z180,1,0)+IF(AA180,1,0)+IF(AB180,1,0)</x:f>
        <x:v>2</x:v>
      </x:c>
      <x:c r="AF180" s="50" t="n">
        <x:f>IF(Y180,1,0)+IF(Z180,1,0)+IF(AA180,1,0)+IF(AC180,1,0)</x:f>
        <x:v>2</x:v>
      </x:c>
      <x:c r="AG180" s="53" t="n">
        <x:v>44861</x:v>
      </x:c>
      <x:c r="AH180" s="50" t="str">
        <x:v>S100XDAL</x:v>
      </x:c>
      <x:c r="AI180" s="50" t="str">
        <x:v>NetSalesSummaryOfBusinessResults</x:v>
      </x:c>
      <x:c r="AJ180" s="50" t="str">
        <x:v>OperatingIncome</x:v>
      </x:c>
      <x:c r="AK180" s="53" t="n">
        <x:v>45930</x:v>
      </x:c>
      <x:c r="AL180" s="50" t="str">
        <x:v>365/365/365/366/365</x:v>
      </x:c>
      <x:c r="AM180" s="51" t="n">
        <x:v>22032400</x:v>
      </x:c>
      <x:c r="AN180" s="51" t="n">
        <x:v>457</x:v>
      </x:c>
      <x:c r="AO180" s="51" t="n">
        <x:f>IFERROR(AM180*AN180,"")</x:f>
        <x:v>10068806800</x:v>
      </x:c>
      <x:c r="AP180" s="56" t="n">
        <x:f>IFERROR(AO180/(K180*1000000),"")</x:f>
        <x:v>1.650665196903267</x:v>
      </x:c>
      <x:c r="AQ180" s="57" t="n">
        <x:v>36133206.666666664</x:v>
      </x:c>
      <x:c r="AR180" s="52" t="n">
        <x:v>0.4031750687241586</x:v>
      </x:c>
      <x:c r="AS180" s="52" t="n">
        <x:v>-0.5173264811041969</x:v>
      </x:c>
      <x:c r="AT180" s="55" t="b">
        <x:v>1</x:v>
      </x:c>
      <x:c r="AU180" s="50"/>
      <x:c r="AV180" s="58" t="n">
        <x:v>0.037311953319126</x:v>
      </x:c>
      <x:c r="AW180" s="50" t="n">
        <x:v>1595</x:v>
      </x:c>
      <x:c r="AX180" s="50" t="str">
        <x:v>Discovery</x:v>
      </x:c>
      <x:c r="AY180" s="50" t="str">
        <x:v>目立つ機械的警告なし（定性確認は別途必要）</x:v>
      </x:c>
      <x:c r="AZ180" s="59" t="str">
        <x:v>2025-12-25 16:34</x:v>
      </x:c>
      <x:c r="BA180" s="53" t="n">
        <x:v>44835</x:v>
      </x:c>
      <x:c r="BB180" s="50"/>
      <x:c r="BC180" s="50"/>
      <x:c r="BD180" s="50"/>
    </x:row>
    <x:row r="181">
      <x:c r="A181" s="50" t="n">
        <x:v>180</x:v>
      </x:c>
      <x:c r="B181" s="50" t="str">
        <x:v>3900</x:v>
      </x:c>
      <x:c r="C181" s="50" t="str">
        <x:v>3900.T</x:v>
      </x:c>
      <x:c r="D181" s="50" t="str">
        <x:v>CrowdWorks Inc.</x:v>
      </x:c>
      <x:c r="E181" s="50" t="str">
        <x:v>Growth Market(Domestic)</x:v>
      </x:c>
      <x:c r="F181" s="50" t="str">
        <x:v>Information &amp; Communication</x:v>
      </x:c>
      <x:c r="G181" s="51" t="n">
        <x:v>7769.472</x:v>
      </x:c>
      <x:c r="H181" s="51" t="n">
        <x:v>10449.068</x:v>
      </x:c>
      <x:c r="I181" s="51" t="n">
        <x:v>12023.954</x:v>
      </x:c>
      <x:c r="J181" s="51" t="n">
        <x:v>13188.798</x:v>
      </x:c>
      <x:c r="K181" s="51" t="n">
        <x:v>13440.5</x:v>
      </x:c>
      <x:c r="L181" s="52" t="n">
        <x:f>IFERROR(H181/G181-1,"")</x:f>
        <x:v>0.34488778645447193</x:v>
      </x:c>
      <x:c r="M181" s="52" t="n">
        <x:f>IFERROR(I181/H181-1,"")</x:f>
        <x:v>0.15072023648424926</x:v>
      </x:c>
      <x:c r="N181" s="52" t="n">
        <x:f>IFERROR(J181/I181-1,"")</x:f>
        <x:v>0.09687695079339131</x:v>
      </x:c>
      <x:c r="O181" s="52" t="n">
        <x:f>IFERROR(K181/J181-1,"")</x:f>
        <x:v>0.019084529158760244</x:v>
      </x:c>
      <x:c r="P181" s="52" t="n">
        <x:f>IFERROR((K181/G181)^(1/4)-1,"")</x:f>
        <x:v>0.14684831233949236</x:v>
      </x:c>
      <x:c r="Q181" s="51" t="n">
        <x:v>1569.186</x:v>
      </x:c>
      <x:c r="R181" s="52" t="n">
        <x:f>IFERROR(Q181/K181,"")</x:f>
        <x:v>0.11675056731520404</x:v>
      </x:c>
      <x:c r="S181" s="53" t="n">
        <x:v>41974</x:v>
      </x:c>
      <x:c r="T181" s="50" t="str">
        <x:v>EDINET_company_history</x:v>
      </x:c>
      <x:c r="U181" s="50" t="str">
        <x:v>吉田 浩一郎</x:v>
      </x:c>
      <x:c r="V181" s="54" t="n">
        <x:v>0.2367</x:v>
      </x:c>
      <x:c r="W181" s="50" t="str">
        <x:v>吉田 浩一郎</x:v>
      </x:c>
      <x:c r="X181" s="50" t="b">
        <x:f>AND(COUNT(L181:O181)=4,L181&gt;='設定'!$B$6,M181&gt;='設定'!$B$6,N181&gt;='設定'!$B$6,O181&gt;='設定'!$B$6)</x:f>
        <x:v>0</x:v>
      </x:c>
      <x:c r="Y181" s="50" t="b">
        <x:f>AND(COUNT(G181:K181)=5,P181&gt;='設定'!$B$7)</x:f>
        <x:v>0</x:v>
      </x:c>
      <x:c r="Z181" s="50" t="b">
        <x:f>AND(ISNUMBER(R181),R181&gt;='設定'!$B$8)</x:f>
        <x:v>1</x:v>
      </x:c>
      <x:c r="AA181" s="50" t="b">
        <x:f>AND(ISNUMBER(S181),S181&gt;=DATE(YEAR('設定'!$B$10)-'設定'!$B$9,MONTH('設定'!$B$10),DAY('設定'!$B$10)))</x:f>
        <x:v>0</x:v>
      </x:c>
      <x:c r="AB181" s="55" t="b">
        <x:v>1</x:v>
      </x:c>
      <x:c r="AC181" s="55" t="b">
        <x:v>1</x:v>
      </x:c>
      <x:c r="AD181" s="50" t="n">
        <x:f>IF(X181,1,0)+IF(Z181,1,0)+IF(AA181,1,0)+IF(AB181,1,0)</x:f>
        <x:v>2</x:v>
      </x:c>
      <x:c r="AE181" s="50" t="n">
        <x:f>IF(Y181,1,0)+IF(Z181,1,0)+IF(AA181,1,0)+IF(AB181,1,0)</x:f>
        <x:v>2</x:v>
      </x:c>
      <x:c r="AF181" s="50" t="n">
        <x:f>IF(Y181,1,0)+IF(Z181,1,0)+IF(AA181,1,0)+IF(AC181,1,0)</x:f>
        <x:v>2</x:v>
      </x:c>
      <x:c r="AG181" s="53" t="n">
        <x:v>44348</x:v>
      </x:c>
      <x:c r="AH181" s="50" t="str">
        <x:v>S100XBLZ</x:v>
      </x:c>
      <x:c r="AI181" s="50" t="str">
        <x:v>NetSalesSummaryOfBusinessResults</x:v>
      </x:c>
      <x:c r="AJ181" s="50" t="str">
        <x:v>OperatingIncome</x:v>
      </x:c>
      <x:c r="AK181" s="53" t="n">
        <x:v>45930</x:v>
      </x:c>
      <x:c r="AL181" s="50" t="str">
        <x:v>365/365/365/366/365</x:v>
      </x:c>
      <x:c r="AM181" s="51" t="n">
        <x:v>15795859</x:v>
      </x:c>
      <x:c r="AN181" s="51" t="n">
        <x:v>618</x:v>
      </x:c>
      <x:c r="AO181" s="51" t="n">
        <x:f>IFERROR(AM181*AN181,"")</x:f>
        <x:v>9761840862</x:v>
      </x:c>
      <x:c r="AP181" s="56" t="n">
        <x:f>IFERROR(AO181/(K181*1000000),"")</x:f>
        <x:v>0.7263004249841896</x:v>
      </x:c>
      <x:c r="AQ181" s="57" t="n">
        <x:v>142065765</x:v>
      </x:c>
      <x:c r="AR181" s="52" t="n">
        <x:v>0.5025500158177638</x:v>
      </x:c>
      <x:c r="AS181" s="52" t="n">
        <x:v>-0.716468620000736</x:v>
      </x:c>
      <x:c r="AT181" s="55" t="b">
        <x:v>1</x:v>
      </x:c>
      <x:c r="AU181" s="50"/>
      <x:c r="AV181" s="58" t="n">
        <x:v>-0.2315120263321001</x:v>
      </x:c>
      <x:c r="AW181" s="50" t="n">
        <x:v>3134</x:v>
      </x:c>
      <x:c r="AX181" s="50" t="str">
        <x:v>Future Moat</x:v>
      </x:c>
      <x:c r="AY181" s="50" t="str">
        <x:v>ローカル5年最大下落率-60%以下</x:v>
      </x:c>
      <x:c r="AZ181" s="59" t="str">
        <x:v>2025-12-22 16:07</x:v>
      </x:c>
      <x:c r="BA181" s="53" t="n">
        <x:v>41974</x:v>
      </x:c>
      <x:c r="BB181" s="50" t="str">
        <x:v>吉田 浩一郎</x:v>
      </x:c>
      <x:c r="BC181" s="50"/>
      <x:c r="BD181" s="50"/>
    </x:row>
    <x:row r="182">
      <x:c r="A182" s="50" t="n">
        <x:v>181</x:v>
      </x:c>
      <x:c r="B182" s="50" t="str">
        <x:v>3150</x:v>
      </x:c>
      <x:c r="C182" s="50" t="str">
        <x:v>3150.T</x:v>
      </x:c>
      <x:c r="D182" s="50" t="str">
        <x:v>grems,Inc.</x:v>
      </x:c>
      <x:c r="E182" s="50" t="str">
        <x:v>Prime Market (Domestic)</x:v>
      </x:c>
      <x:c r="F182" s="50" t="str">
        <x:v>Electric Power and Gas</x:v>
      </x:c>
      <x:c r="G182" s="51" t="n">
        <x:v>19311.987</x:v>
      </x:c>
      <x:c r="H182" s="51" t="n">
        <x:v>23252.073</x:v>
      </x:c>
      <x:c r="I182" s="51" t="n">
        <x:v>31392.1</x:v>
      </x:c>
      <x:c r="J182" s="51" t="n">
        <x:v>29908.405</x:v>
      </x:c>
      <x:c r="K182" s="51" t="n">
        <x:v>33340.818</x:v>
      </x:c>
      <x:c r="L182" s="52" t="n">
        <x:f>IFERROR(H182/G182-1,"")</x:f>
        <x:v>0.20402281753814355</x:v>
      </x:c>
      <x:c r="M182" s="52" t="n">
        <x:f>IFERROR(I182/H182-1,"")</x:f>
        <x:v>0.3500774748126758</x:v>
      </x:c>
      <x:c r="N182" s="52" t="n">
        <x:f>IFERROR(J182/I182-1,"")</x:f>
        <x:v>-0.04726332421214252</x:v>
      </x:c>
      <x:c r="O182" s="52" t="n">
        <x:f>IFERROR(K182/J182-1,"")</x:f>
        <x:v>0.11476416077687857</x:v>
      </x:c>
      <x:c r="P182" s="52" t="n">
        <x:f>IFERROR((K182/G182)^(1/4)-1,"")</x:f>
        <x:v>0.14627104607742125</x:v>
      </x:c>
      <x:c r="Q182" s="51" t="n">
        <x:v>6500.12</x:v>
      </x:c>
      <x:c r="R182" s="52" t="n">
        <x:f>IFERROR(Q182/K182,"")</x:f>
        <x:v>0.19495982372118165</x:v>
      </x:c>
      <x:c r="S182" s="53" t="n">
        <x:v>39873</x:v>
      </x:c>
      <x:c r="T182" s="50" t="str">
        <x:v>EDINET_company_history</x:v>
      </x:c>
      <x:c r="U182" s="50" t="str">
        <x:v>田中 政臣</x:v>
      </x:c>
      <x:c r="V182" s="54" t="n">
        <x:v>0.4671</x:v>
      </x:c>
      <x:c r="W182" s="50" t="str">
        <x:v>田中 政臣 / 那須 慎一</x:v>
      </x:c>
      <x:c r="X182" s="50" t="b">
        <x:f>AND(COUNT(L182:O182)=4,L182&gt;='設定'!$B$6,M182&gt;='設定'!$B$6,N182&gt;='設定'!$B$6,O182&gt;='設定'!$B$6)</x:f>
        <x:v>0</x:v>
      </x:c>
      <x:c r="Y182" s="50" t="b">
        <x:f>AND(COUNT(G182:K182)=5,P182&gt;='設定'!$B$7)</x:f>
        <x:v>0</x:v>
      </x:c>
      <x:c r="Z182" s="50" t="b">
        <x:f>AND(ISNUMBER(R182),R182&gt;='設定'!$B$8)</x:f>
        <x:v>1</x:v>
      </x:c>
      <x:c r="AA182" s="50" t="b">
        <x:f>AND(ISNUMBER(S182),S182&gt;=DATE(YEAR('設定'!$B$10)-'設定'!$B$9,MONTH('設定'!$B$10),DAY('設定'!$B$10)))</x:f>
        <x:v>0</x:v>
      </x:c>
      <x:c r="AB182" s="55" t="b">
        <x:v>1</x:v>
      </x:c>
      <x:c r="AC182" s="55" t="b">
        <x:v>1</x:v>
      </x:c>
      <x:c r="AD182" s="50" t="n">
        <x:f>IF(X182,1,0)+IF(Z182,1,0)+IF(AA182,1,0)+IF(AB182,1,0)</x:f>
        <x:v>2</x:v>
      </x:c>
      <x:c r="AE182" s="50" t="n">
        <x:f>IF(Y182,1,0)+IF(Z182,1,0)+IF(AA182,1,0)+IF(AB182,1,0)</x:f>
        <x:v>2</x:v>
      </x:c>
      <x:c r="AF182" s="50" t="n">
        <x:f>IF(Y182,1,0)+IF(Z182,1,0)+IF(AA182,1,0)+IF(AC182,1,0)</x:f>
        <x:v>2</x:v>
      </x:c>
      <x:c r="AG182" s="53" t="n">
        <x:v>44348</x:v>
      </x:c>
      <x:c r="AH182" s="50" t="str">
        <x:v>S100W7E4</x:v>
      </x:c>
      <x:c r="AI182" s="50" t="str">
        <x:v>NetSalesSummaryOfBusinessResults</x:v>
      </x:c>
      <x:c r="AJ182" s="50" t="str">
        <x:v>OperatingIncome</x:v>
      </x:c>
      <x:c r="AK182" s="53" t="n">
        <x:v>45747</x:v>
      </x:c>
      <x:c r="AL182" s="50" t="str">
        <x:v>365/365/365/366/365</x:v>
      </x:c>
      <x:c r="AM182" s="51" t="n">
        <x:v>23102100</x:v>
      </x:c>
      <x:c r="AN182" s="51" t="n">
        <x:v>2370</x:v>
      </x:c>
      <x:c r="AO182" s="51" t="n">
        <x:f>IFERROR(AM182*AN182,"")</x:f>
        <x:v>54751977000</x:v>
      </x:c>
      <x:c r="AP182" s="56" t="n">
        <x:f>IFERROR(AO182/(K182*1000000),"")</x:f>
        <x:v>1.6421905725288444</x:v>
      </x:c>
      <x:c r="AQ182" s="57" t="n">
        <x:v>201039335</x:v>
      </x:c>
      <x:c r="AR182" s="52" t="n">
        <x:v>0.4115837238984868</x:v>
      </x:c>
      <x:c r="AS182" s="52" t="n">
        <x:v>-0.58984709918642</x:v>
      </x:c>
      <x:c r="AT182" s="55" t="b">
        <x:v>1</x:v>
      </x:c>
      <x:c r="AU182" s="50"/>
      <x:c r="AV182" s="58" t="n">
        <x:v>0.1319781351057141</x:v>
      </x:c>
      <x:c r="AW182" s="50" t="n">
        <x:v>1055</x:v>
      </x:c>
      <x:c r="AX182" s="50" t="str">
        <x:v>Core Moat</x:v>
      </x:c>
      <x:c r="AY182" s="50" t="str">
        <x:v>目立つ機械的警告なし（定性確認は別途必要）</x:v>
      </x:c>
      <x:c r="AZ182" s="59" t="str">
        <x:v>2025-06-26 15:00</x:v>
      </x:c>
      <x:c r="BA182" s="53" t="n">
        <x:v>39873</x:v>
      </x:c>
      <x:c r="BB182" s="50" t="str">
        <x:v>田中 政臣</x:v>
      </x:c>
      <x:c r="BC182" s="50"/>
      <x:c r="BD182" s="50" t="str">
        <x:v>TOPIX Small 2</x:v>
      </x:c>
    </x:row>
    <x:row r="183">
      <x:c r="A183" s="50" t="n">
        <x:v>182</x:v>
      </x:c>
      <x:c r="B183" s="50" t="str">
        <x:v>5843</x:v>
      </x:c>
      <x:c r="C183" s="50" t="str">
        <x:v>5843.T</x:v>
      </x:c>
      <x:c r="D183" s="50" t="str">
        <x:v>Nippon Insure Co.,Ltd.</x:v>
      </x:c>
      <x:c r="E183" s="50" t="str">
        <x:v>Standard Market(Domestic)</x:v>
      </x:c>
      <x:c r="F183" s="50" t="str">
        <x:v>Other Financing Business</x:v>
      </x:c>
      <x:c r="G183" s="51" t="n">
        <x:v>2169.04</x:v>
      </x:c>
      <x:c r="H183" s="51" t="n">
        <x:v>2604.788</x:v>
      </x:c>
      <x:c r="I183" s="51" t="n">
        <x:v>2876.511</x:v>
      </x:c>
      <x:c r="J183" s="51" t="n">
        <x:v>3220.994</x:v>
      </x:c>
      <x:c r="K183" s="51" t="n">
        <x:v>3737.526</x:v>
      </x:c>
      <x:c r="L183" s="52" t="n">
        <x:f>IFERROR(H183/G183-1,"")</x:f>
        <x:v>0.20089440489801946</x:v>
      </x:c>
      <x:c r="M183" s="52" t="n">
        <x:f>IFERROR(I183/H183-1,"")</x:f>
        <x:v>0.10431674285968762</x:v>
      </x:c>
      <x:c r="N183" s="52" t="n">
        <x:f>IFERROR(J183/I183-1,"")</x:f>
        <x:v>0.11975723367649227</x:v>
      </x:c>
      <x:c r="O183" s="52" t="n">
        <x:f>IFERROR(K183/J183-1,"")</x:f>
        <x:v>0.16036416087704586</x:v>
      </x:c>
      <x:c r="P183" s="52" t="n">
        <x:f>IFERROR((K183/G183)^(1/4)-1,"")</x:f>
        <x:v>0.14572177028028888</x:v>
      </x:c>
      <x:c r="Q183" s="51" t="n">
        <x:v>759.106</x:v>
      </x:c>
      <x:c r="R183" s="52" t="n">
        <x:f>IFERROR(Q183/K183,"")</x:f>
        <x:v>0.2031038713844399</x:v>
      </x:c>
      <x:c r="S183" s="53" t="n">
        <x:v>45202</x:v>
      </x:c>
      <x:c r="T183" s="50" t="str">
        <x:v>local_price_first_trade</x:v>
      </x:c>
      <x:c r="U183" s="50" t="str">
        <x:v>豊島不動産株式会社</x:v>
      </x:c>
      <x:c r="V183" s="54" t="n">
        <x:v>0.107</x:v>
      </x:c>
      <x:c r="W183" s="50" t="str">
        <x:v>坂本 真也</x:v>
      </x:c>
      <x:c r="X183" s="50" t="b">
        <x:f>AND(COUNT(L183:O183)=4,L183&gt;='設定'!$B$6,M183&gt;='設定'!$B$6,N183&gt;='設定'!$B$6,O183&gt;='設定'!$B$6)</x:f>
        <x:v>0</x:v>
      </x:c>
      <x:c r="Y183" s="50" t="b">
        <x:f>AND(COUNT(G183:K183)=5,P183&gt;='設定'!$B$7)</x:f>
        <x:v>0</x:v>
      </x:c>
      <x:c r="Z183" s="50" t="b">
        <x:f>AND(ISNUMBER(R183),R183&gt;='設定'!$B$8)</x:f>
        <x:v>1</x:v>
      </x:c>
      <x:c r="AA183" s="50" t="b">
        <x:f>AND(ISNUMBER(S183),S183&gt;=DATE(YEAR('設定'!$B$10)-'設定'!$B$9,MONTH('設定'!$B$10),DAY('設定'!$B$10)))</x:f>
        <x:v>1</x:v>
      </x:c>
      <x:c r="AB183" s="55" t="b">
        <x:v>0</x:v>
      </x:c>
      <x:c r="AC183" s="55" t="b">
        <x:v>0</x:v>
      </x:c>
      <x:c r="AD183" s="50" t="n">
        <x:f>IF(X183,1,0)+IF(Z183,1,0)+IF(AA183,1,0)+IF(AB183,1,0)</x:f>
        <x:v>2</x:v>
      </x:c>
      <x:c r="AE183" s="50" t="n">
        <x:f>IF(Y183,1,0)+IF(Z183,1,0)+IF(AA183,1,0)+IF(AB183,1,0)</x:f>
        <x:v>2</x:v>
      </x:c>
      <x:c r="AF183" s="50" t="n">
        <x:f>IF(Y183,1,0)+IF(Z183,1,0)+IF(AA183,1,0)+IF(AC183,1,0)</x:f>
        <x:v>2</x:v>
      </x:c>
      <x:c r="AG183" s="53" t="n">
        <x:v>45202</x:v>
      </x:c>
      <x:c r="AH183" s="50" t="str">
        <x:v>S100XCA4</x:v>
      </x:c>
      <x:c r="AI183" s="50" t="str">
        <x:v>NetSalesSummaryOfBusinessResults</x:v>
      </x:c>
      <x:c r="AJ183" s="50" t="str">
        <x:v>OperatingIncome</x:v>
      </x:c>
      <x:c r="AK183" s="53" t="n">
        <x:v>45930</x:v>
      </x:c>
      <x:c r="AL183" s="50" t="str">
        <x:v>365/365/365/366/365</x:v>
      </x:c>
      <x:c r="AM183" s="51" t="n">
        <x:v>2824200</x:v>
      </x:c>
      <x:c r="AN183" s="51" t="n">
        <x:v>2205</x:v>
      </x:c>
      <x:c r="AO183" s="51" t="n">
        <x:f>IFERROR(AM183*AN183,"")</x:f>
        <x:v>6227361000</x:v>
      </x:c>
      <x:c r="AP183" s="56" t="n">
        <x:f>IFERROR(AO183/(K183*1000000),"")</x:f>
        <x:v>1.6661719543890798</x:v>
      </x:c>
      <x:c r="AQ183" s="57" t="n">
        <x:v>40409855</x:v>
      </x:c>
      <x:c r="AR183" s="52" t="n">
        <x:v>0.4445499403513723</x:v>
      </x:c>
      <x:c r="AS183" s="52" t="n">
        <x:v>-0.3424715457074545</x:v>
      </x:c>
      <x:c r="AT183" s="55" t="b">
        <x:v>1</x:v>
      </x:c>
      <x:c r="AU183" s="50"/>
      <x:c r="AV183" s="58" t="n">
        <x:v>-0.0780941980405534</x:v>
      </x:c>
      <x:c r="AW183" s="50" t="n">
        <x:v>2466</x:v>
      </x:c>
      <x:c r="AX183" s="50" t="str">
        <x:v>Transformation Moat</x:v>
      </x:c>
      <x:c r="AY183" s="50" t="str">
        <x:v>目立つ機械的警告なし（定性確認は別途必要）</x:v>
      </x:c>
      <x:c r="AZ183" s="59" t="str">
        <x:v>2025-12-23 09:00</x:v>
      </x:c>
      <x:c r="BA183" s="53" t="n">
        <x:v>45200</x:v>
      </x:c>
      <x:c r="BB183" s="50"/>
      <x:c r="BC183" s="50"/>
      <x:c r="BD183" s="50"/>
    </x:row>
    <x:row r="184">
      <x:c r="A184" s="50" t="n">
        <x:v>183</x:v>
      </x:c>
      <x:c r="B184" s="50" t="str">
        <x:v>9557</x:v>
      </x:c>
      <x:c r="C184" s="50" t="str">
        <x:v>9557.T</x:v>
      </x:c>
      <x:c r="D184" s="50" t="str">
        <x:v>airCloset,Inc.</x:v>
      </x:c>
      <x:c r="E184" s="50" t="str">
        <x:v>Growth Market(Domestic)</x:v>
      </x:c>
      <x:c r="F184" s="50" t="str">
        <x:v>Services</x:v>
      </x:c>
      <x:c r="G184" s="51" t="n">
        <x:v>2887.057</x:v>
      </x:c>
      <x:c r="H184" s="51" t="n">
        <x:v>3390.339</x:v>
      </x:c>
      <x:c r="I184" s="51" t="n">
        <x:v>3740.043</x:v>
      </x:c>
      <x:c r="J184" s="51" t="n">
        <x:v>4216.157</x:v>
      </x:c>
      <x:c r="K184" s="51" t="n">
        <x:v>4957.589</x:v>
      </x:c>
      <x:c r="L184" s="52" t="n">
        <x:f>IFERROR(H184/G184-1,"")</x:f>
        <x:v>0.17432354123940064</x:v>
      </x:c>
      <x:c r="M184" s="52" t="n">
        <x:f>IFERROR(I184/H184-1,"")</x:f>
        <x:v>0.10314720740315364</x:v>
      </x:c>
      <x:c r="N184" s="52" t="n">
        <x:f>IFERROR(J184/I184-1,"")</x:f>
        <x:v>0.12730174492646218</x:v>
      </x:c>
      <x:c r="O184" s="52" t="n">
        <x:f>IFERROR(K184/J184-1,"")</x:f>
        <x:v>0.17585493139842745</x:v>
      </x:c>
      <x:c r="P184" s="52" t="n">
        <x:f>IFERROR((K184/G184)^(1/4)-1,"")</x:f>
        <x:v>0.14473191293921217</x:v>
      </x:c>
      <x:c r="Q184" s="51" t="n">
        <x:v>102.423</x:v>
      </x:c>
      <x:c r="R184" s="52" t="n">
        <x:f>IFERROR(Q184/K184,"")</x:f>
        <x:v>0.020659840902503213</x:v>
      </x:c>
      <x:c r="S184" s="53" t="n">
        <x:v>44771</x:v>
      </x:c>
      <x:c r="T184" s="50" t="str">
        <x:v>local_price_first_trade</x:v>
      </x:c>
      <x:c r="U184" s="50" t="str">
        <x:v>天沼 聰</x:v>
      </x:c>
      <x:c r="V184" s="54" t="n">
        <x:v>0.1678</x:v>
      </x:c>
      <x:c r="W184" s="50" t="str">
        <x:v>天沼 聰 / 前川 祐介</x:v>
      </x:c>
      <x:c r="X184" s="50" t="b">
        <x:f>AND(COUNT(L184:O184)=4,L184&gt;='設定'!$B$6,M184&gt;='設定'!$B$6,N184&gt;='設定'!$B$6,O184&gt;='設定'!$B$6)</x:f>
        <x:v>0</x:v>
      </x:c>
      <x:c r="Y184" s="50" t="b">
        <x:f>AND(COUNT(G184:K184)=5,P184&gt;='設定'!$B$7)</x:f>
        <x:v>0</x:v>
      </x:c>
      <x:c r="Z184" s="50" t="b">
        <x:f>AND(ISNUMBER(R184),R184&gt;='設定'!$B$8)</x:f>
        <x:v>0</x:v>
      </x:c>
      <x:c r="AA184" s="50" t="b">
        <x:f>AND(ISNUMBER(S184),S184&gt;=DATE(YEAR('設定'!$B$10)-'設定'!$B$9,MONTH('設定'!$B$10),DAY('設定'!$B$10)))</x:f>
        <x:v>1</x:v>
      </x:c>
      <x:c r="AB184" s="55" t="b">
        <x:v>1</x:v>
      </x:c>
      <x:c r="AC184" s="55" t="b">
        <x:v>1</x:v>
      </x:c>
      <x:c r="AD184" s="50" t="n">
        <x:f>IF(X184,1,0)+IF(Z184,1,0)+IF(AA184,1,0)+IF(AB184,1,0)</x:f>
        <x:v>2</x:v>
      </x:c>
      <x:c r="AE184" s="50" t="n">
        <x:f>IF(Y184,1,0)+IF(Z184,1,0)+IF(AA184,1,0)+IF(AB184,1,0)</x:f>
        <x:v>2</x:v>
      </x:c>
      <x:c r="AF184" s="50" t="n">
        <x:f>IF(Y184,1,0)+IF(Z184,1,0)+IF(AA184,1,0)+IF(AC184,1,0)</x:f>
        <x:v>2</x:v>
      </x:c>
      <x:c r="AG184" s="53" t="n">
        <x:v>44771</x:v>
      </x:c>
      <x:c r="AH184" s="50" t="str">
        <x:v>S100WQ8N</x:v>
      </x:c>
      <x:c r="AI184" s="50" t="str">
        <x:v>NetSalesSummaryOfBusinessResults</x:v>
      </x:c>
      <x:c r="AJ184" s="50" t="str">
        <x:v>OperatingIncome</x:v>
      </x:c>
      <x:c r="AK184" s="53" t="n">
        <x:v>45838</x:v>
      </x:c>
      <x:c r="AL184" s="50" t="str">
        <x:v>365/365/365/366/365</x:v>
      </x:c>
      <x:c r="AM184" s="51" t="n">
        <x:v>8276200</x:v>
      </x:c>
      <x:c r="AN184" s="51" t="n">
        <x:v>152</x:v>
      </x:c>
      <x:c r="AO184" s="51" t="n">
        <x:f>IFERROR(AM184*AN184,"")</x:f>
        <x:v>1257982400</x:v>
      </x:c>
      <x:c r="AP184" s="56" t="n">
        <x:f>IFERROR(AO184/(K184*1000000),"")</x:f>
        <x:v>0.25374882831150386</x:v>
      </x:c>
      <x:c r="AQ184" s="57" t="n">
        <x:v>12711668.333333334</x:v>
      </x:c>
      <x:c r="AR184" s="52" t="n">
        <x:v>0.4687253145230085</x:v>
      </x:c>
      <x:c r="AS184" s="52" t="n">
        <x:v>-0.8599078341013825</x:v>
      </x:c>
      <x:c r="AT184" s="55" t="b">
        <x:v>0</x:v>
      </x:c>
      <x:c r="AU184" s="50" t="str">
        <x:v>low_liquidity</x:v>
      </x:c>
      <x:c r="AV184" s="58" t="n">
        <x:v>-0.2569067320177155</x:v>
      </x:c>
      <x:c r="AW184" s="50" t="n">
        <x:v>3207</x:v>
      </x:c>
      <x:c r="AX184" s="50" t="str">
        <x:v>Future Moat</x:v>
      </x:c>
      <x:c r="AY184" s="50" t="str">
        <x:v>既存適格性フィルター不通過: low_liquidity / 60日平均売買代金2,000万円未満 / ローカル5年最大下落率-60%以下</x:v>
      </x:c>
      <x:c r="AZ184" s="59" t="str">
        <x:v>2025-09-22 10:46</x:v>
      </x:c>
      <x:c r="BA184" s="53" t="n">
        <x:v>44743</x:v>
      </x:c>
      <x:c r="BB184" s="50" t="str">
        <x:v>天沼 聰</x:v>
      </x:c>
      <x:c r="BC184" s="50"/>
      <x:c r="BD184" s="50"/>
    </x:row>
    <x:row r="185">
      <x:c r="A185" s="50" t="n">
        <x:v>184</x:v>
      </x:c>
      <x:c r="B185" s="50" t="str">
        <x:v>6224</x:v>
      </x:c>
      <x:c r="C185" s="50" t="str">
        <x:v>6224.T</x:v>
      </x:c>
      <x:c r="D185" s="50" t="str">
        <x:v>JRC Co.,Ltd.</x:v>
      </x:c>
      <x:c r="E185" s="50" t="str">
        <x:v>Growth Market(Domestic)</x:v>
      </x:c>
      <x:c r="F185" s="50" t="str">
        <x:v>Machinery</x:v>
      </x:c>
      <x:c r="G185" s="51" t="n">
        <x:v>8085.653</x:v>
      </x:c>
      <x:c r="H185" s="51" t="n">
        <x:v>8961.165</x:v>
      </x:c>
      <x:c r="I185" s="51" t="n">
        <x:v>9473.293</x:v>
      </x:c>
      <x:c r="J185" s="51" t="n">
        <x:v>11064.571</x:v>
      </x:c>
      <x:c r="K185" s="51" t="n">
        <x:v>13746.885</x:v>
      </x:c>
      <x:c r="L185" s="52" t="n">
        <x:f>IFERROR(H185/G185-1,"")</x:f>
        <x:v>0.10827968996443471</x:v>
      </x:c>
      <x:c r="M185" s="52" t="n">
        <x:f>IFERROR(I185/H185-1,"")</x:f>
        <x:v>0.05714971211890396</x:v>
      </x:c>
      <x:c r="N185" s="52" t="n">
        <x:f>IFERROR(J185/I185-1,"")</x:f>
        <x:v>0.16797516977464966</x:v>
      </x:c>
      <x:c r="O185" s="52" t="n">
        <x:f>IFERROR(K185/J185-1,"")</x:f>
        <x:v>0.2424236782429252</x:v>
      </x:c>
      <x:c r="P185" s="52" t="n">
        <x:f>IFERROR((K185/G185)^(1/4)-1,"")</x:f>
        <x:v>0.1418848212441386</x:v>
      </x:c>
      <x:c r="Q185" s="51" t="n">
        <x:v>1964.063</x:v>
      </x:c>
      <x:c r="R185" s="52" t="n">
        <x:f>IFERROR(Q185/K185,"")</x:f>
        <x:v>0.14287331275412576</x:v>
      </x:c>
      <x:c r="S185" s="53" t="n">
        <x:v>45147</x:v>
      </x:c>
      <x:c r="T185" s="50" t="str">
        <x:v>local_price_first_trade</x:v>
      </x:c>
      <x:c r="U185" s="50" t="str">
        <x:v>ＹＳホールディングス株式会社</x:v>
      </x:c>
      <x:c r="V185" s="54" t="n">
        <x:v>0.206</x:v>
      </x:c>
      <x:c r="W185" s="50" t="str">
        <x:v>浜口 稔</x:v>
      </x:c>
      <x:c r="X185" s="50" t="b">
        <x:f>AND(COUNT(L185:O185)=4,L185&gt;='設定'!$B$6,M185&gt;='設定'!$B$6,N185&gt;='設定'!$B$6,O185&gt;='設定'!$B$6)</x:f>
        <x:v>0</x:v>
      </x:c>
      <x:c r="Y185" s="50" t="b">
        <x:f>AND(COUNT(G185:K185)=5,P185&gt;='設定'!$B$7)</x:f>
        <x:v>0</x:v>
      </x:c>
      <x:c r="Z185" s="50" t="b">
        <x:f>AND(ISNUMBER(R185),R185&gt;='設定'!$B$8)</x:f>
        <x:v>1</x:v>
      </x:c>
      <x:c r="AA185" s="50" t="b">
        <x:f>AND(ISNUMBER(S185),S185&gt;=DATE(YEAR('設定'!$B$10)-'設定'!$B$9,MONTH('設定'!$B$10),DAY('設定'!$B$10)))</x:f>
        <x:v>1</x:v>
      </x:c>
      <x:c r="AB185" s="55" t="b">
        <x:v>0</x:v>
      </x:c>
      <x:c r="AC185" s="55" t="b">
        <x:v>0</x:v>
      </x:c>
      <x:c r="AD185" s="50" t="n">
        <x:f>IF(X185,1,0)+IF(Z185,1,0)+IF(AA185,1,0)+IF(AB185,1,0)</x:f>
        <x:v>2</x:v>
      </x:c>
      <x:c r="AE185" s="50" t="n">
        <x:f>IF(Y185,1,0)+IF(Z185,1,0)+IF(AA185,1,0)+IF(AB185,1,0)</x:f>
        <x:v>2</x:v>
      </x:c>
      <x:c r="AF185" s="50" t="n">
        <x:f>IF(Y185,1,0)+IF(Z185,1,0)+IF(AA185,1,0)+IF(AC185,1,0)</x:f>
        <x:v>2</x:v>
      </x:c>
      <x:c r="AG185" s="53" t="n">
        <x:v>45147</x:v>
      </x:c>
      <x:c r="AH185" s="50" t="str">
        <x:v>S100Y688</x:v>
      </x:c>
      <x:c r="AI185" s="50" t="str">
        <x:v>NetSalesSummaryOfBusinessResults</x:v>
      </x:c>
      <x:c r="AJ185" s="50" t="str">
        <x:v>OperatingIncome</x:v>
      </x:c>
      <x:c r="AK185" s="53" t="n">
        <x:v>46081</x:v>
      </x:c>
      <x:c r="AL185" s="50" t="str">
        <x:v>365/365/366/365/365</x:v>
      </x:c>
      <x:c r="AM185" s="51" t="n">
        <x:v>12919820</x:v>
      </x:c>
      <x:c r="AN185" s="51" t="n">
        <x:v>1378</x:v>
      </x:c>
      <x:c r="AO185" s="51" t="n">
        <x:f>IFERROR(AM185*AN185,"")</x:f>
        <x:v>17803511960</x:v>
      </x:c>
      <x:c r="AP185" s="56" t="n">
        <x:f>IFERROR(AO185/(K185*1000000),"")</x:f>
        <x:v>1.2950942675377004</x:v>
      </x:c>
      <x:c r="AQ185" s="57" t="n">
        <x:v>80924393.33333333</x:v>
      </x:c>
      <x:c r="AR185" s="52" t="n">
        <x:v>0.4482141923996477</x:v>
      </x:c>
      <x:c r="AS185" s="52" t="n">
        <x:v>-0.3785713649592236</x:v>
      </x:c>
      <x:c r="AT185" s="55" t="b">
        <x:v>1</x:v>
      </x:c>
      <x:c r="AU185" s="50"/>
      <x:c r="AV185" s="58" t="n">
        <x:v>0.3061902442467986</x:v>
      </x:c>
      <x:c r="AW185" s="50" t="n">
        <x:v>416</x:v>
      </x:c>
      <x:c r="AX185" s="50" t="str">
        <x:v>Future Moat</x:v>
      </x:c>
      <x:c r="AY185" s="50" t="str">
        <x:v>目立つ機械的警告なし（定性確認は別途必要）</x:v>
      </x:c>
      <x:c r="AZ185" s="59" t="str">
        <x:v>2026-05-27 14:32</x:v>
      </x:c>
      <x:c r="BA185" s="53" t="n">
        <x:v>45139</x:v>
      </x:c>
      <x:c r="BB185" s="50"/>
      <x:c r="BC185" s="50"/>
      <x:c r="BD185" s="50"/>
    </x:row>
    <x:row r="186">
      <x:c r="A186" s="50" t="n">
        <x:v>185</x:v>
      </x:c>
      <x:c r="B186" s="50" t="str">
        <x:v>3733</x:v>
      </x:c>
      <x:c r="C186" s="50" t="str">
        <x:v>3733.T</x:v>
      </x:c>
      <x:c r="D186" s="50" t="str">
        <x:v>Software Service,Inc.</x:v>
      </x:c>
      <x:c r="E186" s="50" t="str">
        <x:v>Standard Market(Domestic)</x:v>
      </x:c>
      <x:c r="F186" s="50" t="str">
        <x:v>Information &amp; Communication</x:v>
      </x:c>
      <x:c r="G186" s="51" t="n">
        <x:v>25276</x:v>
      </x:c>
      <x:c r="H186" s="51" t="n">
        <x:v>27569</x:v>
      </x:c>
      <x:c r="I186" s="51" t="n">
        <x:v>33720</x:v>
      </x:c>
      <x:c r="J186" s="51" t="n">
        <x:v>38425</x:v>
      </x:c>
      <x:c r="K186" s="51" t="n">
        <x:v>42298</x:v>
      </x:c>
      <x:c r="L186" s="52" t="n">
        <x:f>IFERROR(H186/G186-1,"")</x:f>
        <x:v>0.09071846811204298</x:v>
      </x:c>
      <x:c r="M186" s="52" t="n">
        <x:f>IFERROR(I186/H186-1,"")</x:f>
        <x:v>0.22311291668178024</x:v>
      </x:c>
      <x:c r="N186" s="52" t="n">
        <x:f>IFERROR(J186/I186-1,"")</x:f>
        <x:v>0.1395314353499406</x:v>
      </x:c>
      <x:c r="O186" s="52" t="n">
        <x:f>IFERROR(K186/J186-1,"")</x:f>
        <x:v>0.10079375406636304</x:v>
      </x:c>
      <x:c r="P186" s="52" t="n">
        <x:f>IFERROR((K186/G186)^(1/4)-1,"")</x:f>
        <x:v>0.13737288787397461</x:v>
      </x:c>
      <x:c r="Q186" s="51" t="n">
        <x:v>8388</x:v>
      </x:c>
      <x:c r="R186" s="52" t="n">
        <x:f>IFERROR(Q186/K186,"")</x:f>
        <x:v>0.19830724856967233</x:v>
      </x:c>
      <x:c r="S186" s="53" t="n">
        <x:v>38018</x:v>
      </x:c>
      <x:c r="T186" s="50" t="str">
        <x:v>EDINET_company_history</x:v>
      </x:c>
      <x:c r="U186" s="50" t="str">
        <x:v>宮崎 勝</x:v>
      </x:c>
      <x:c r="V186" s="54" t="n">
        <x:v>0.2483</x:v>
      </x:c>
      <x:c r="W186" s="50" t="str">
        <x:v>宮崎 勝 / 大谷 明広</x:v>
      </x:c>
      <x:c r="X186" s="50" t="b">
        <x:f>AND(COUNT(L186:O186)=4,L186&gt;='設定'!$B$6,M186&gt;='設定'!$B$6,N186&gt;='設定'!$B$6,O186&gt;='設定'!$B$6)</x:f>
        <x:v>0</x:v>
      </x:c>
      <x:c r="Y186" s="50" t="b">
        <x:f>AND(COUNT(G186:K186)=5,P186&gt;='設定'!$B$7)</x:f>
        <x:v>0</x:v>
      </x:c>
      <x:c r="Z186" s="50" t="b">
        <x:f>AND(ISNUMBER(R186),R186&gt;='設定'!$B$8)</x:f>
        <x:v>1</x:v>
      </x:c>
      <x:c r="AA186" s="50" t="b">
        <x:f>AND(ISNUMBER(S186),S186&gt;=DATE(YEAR('設定'!$B$10)-'設定'!$B$9,MONTH('設定'!$B$10),DAY('設定'!$B$10)))</x:f>
        <x:v>0</x:v>
      </x:c>
      <x:c r="AB186" s="55" t="b">
        <x:v>1</x:v>
      </x:c>
      <x:c r="AC186" s="55" t="b">
        <x:v>1</x:v>
      </x:c>
      <x:c r="AD186" s="50" t="n">
        <x:f>IF(X186,1,0)+IF(Z186,1,0)+IF(AA186,1,0)+IF(AB186,1,0)</x:f>
        <x:v>2</x:v>
      </x:c>
      <x:c r="AE186" s="50" t="n">
        <x:f>IF(Y186,1,0)+IF(Z186,1,0)+IF(AA186,1,0)+IF(AB186,1,0)</x:f>
        <x:v>2</x:v>
      </x:c>
      <x:c r="AF186" s="50" t="n">
        <x:f>IF(Y186,1,0)+IF(Z186,1,0)+IF(AA186,1,0)+IF(AC186,1,0)</x:f>
        <x:v>2</x:v>
      </x:c>
      <x:c r="AG186" s="53" t="n">
        <x:v>44348</x:v>
      </x:c>
      <x:c r="AH186" s="50" t="str">
        <x:v>S100XHCP</x:v>
      </x:c>
      <x:c r="AI186" s="50" t="str">
        <x:v>NetSalesSummaryOfBusinessResults</x:v>
      </x:c>
      <x:c r="AJ186" s="50" t="str">
        <x:v>OperatingIncome</x:v>
      </x:c>
      <x:c r="AK186" s="53" t="n">
        <x:v>45961</x:v>
      </x:c>
      <x:c r="AL186" s="50" t="str">
        <x:v>365/365/365/366/365</x:v>
      </x:c>
      <x:c r="AM186" s="51" t="n">
        <x:v>5235100</x:v>
      </x:c>
      <x:c r="AN186" s="51" t="n">
        <x:v>10310</x:v>
      </x:c>
      <x:c r="AO186" s="51" t="n">
        <x:f>IFERROR(AM186*AN186,"")</x:f>
        <x:v>53973881000</x:v>
      </x:c>
      <x:c r="AP186" s="56" t="n">
        <x:f>IFERROR(AO186/(K186*1000000),"")</x:f>
        <x:v>1.276038607026337</x:v>
      </x:c>
      <x:c r="AQ186" s="57" t="n">
        <x:v>59788683.333333336</x:v>
      </x:c>
      <x:c r="AR186" s="52" t="n">
        <x:v>0.3541482501738184</x:v>
      </x:c>
      <x:c r="AS186" s="52" t="n">
        <x:v>-0.5188161801734273</x:v>
      </x:c>
      <x:c r="AT186" s="55" t="b">
        <x:v>1</x:v>
      </x:c>
      <x:c r="AU186" s="50"/>
      <x:c r="AV186" s="58" t="n">
        <x:v>0.0874539075270885</x:v>
      </x:c>
      <x:c r="AW186" s="50" t="n">
        <x:v>1311</x:v>
      </x:c>
      <x:c r="AX186" s="50" t="str">
        <x:v>Core Moat</x:v>
      </x:c>
      <x:c r="AY186" s="50" t="str">
        <x:v>目立つ機械的警告なし（定性確認は別途必要）</x:v>
      </x:c>
      <x:c r="AZ186" s="59" t="str">
        <x:v>2026-01-26 12:18</x:v>
      </x:c>
      <x:c r="BA186" s="53" t="n">
        <x:v>38018</x:v>
      </x:c>
      <x:c r="BB186" s="50" t="str">
        <x:v>宮崎 勝</x:v>
      </x:c>
      <x:c r="BC186" s="50"/>
      <x:c r="BD186" s="50"/>
    </x:row>
    <x:row r="187">
      <x:c r="A187" s="50" t="n">
        <x:v>186</x:v>
      </x:c>
      <x:c r="B187" s="50" t="str">
        <x:v>5592</x:v>
      </x:c>
      <x:c r="C187" s="50" t="str">
        <x:v>5592.T</x:v>
      </x:c>
      <x:c r="D187" s="50" t="str">
        <x:v>Kusurinomadoguchi,Inc.</x:v>
      </x:c>
      <x:c r="E187" s="50" t="str">
        <x:v>Growth Market(Domestic)</x:v>
      </x:c>
      <x:c r="F187" s="50" t="str">
        <x:v>Information &amp; Communication</x:v>
      </x:c>
      <x:c r="G187" s="51" t="n">
        <x:v>4571.518</x:v>
      </x:c>
      <x:c r="H187" s="51" t="n">
        <x:v>5052.864</x:v>
      </x:c>
      <x:c r="I187" s="51" t="n">
        <x:v>5677.228</x:v>
      </x:c>
      <x:c r="J187" s="51" t="n">
        <x:v>6479.876</x:v>
      </x:c>
      <x:c r="K187" s="51" t="n">
        <x:v>7622.377</x:v>
      </x:c>
      <x:c r="L187" s="52" t="n">
        <x:f>IFERROR(H187/G187-1,"")</x:f>
        <x:v>0.10529237771786071</x:v>
      </x:c>
      <x:c r="M187" s="52" t="n">
        <x:f>IFERROR(I187/H187-1,"")</x:f>
        <x:v>0.12356635761421653</x:v>
      </x:c>
      <x:c r="N187" s="52" t="n">
        <x:f>IFERROR(J187/I187-1,"")</x:f>
        <x:v>0.1413802651575733</x:v>
      </x:c>
      <x:c r="O187" s="52" t="n">
        <x:f>IFERROR(K187/J187-1,"")</x:f>
        <x:v>0.17631525664997305</x:v>
      </x:c>
      <x:c r="P187" s="52" t="n">
        <x:f>IFERROR((K187/G187)^(1/4)-1,"")</x:f>
        <x:v>0.13633791541021134</x:v>
      </x:c>
      <x:c r="Q187" s="51" t="n">
        <x:v>1216.58</x:v>
      </x:c>
      <x:c r="R187" s="52" t="n">
        <x:f>IFERROR(Q187/K187,"")</x:f>
        <x:v>0.15960638000455762</x:v>
      </x:c>
      <x:c r="S187" s="53" t="n">
        <x:v>45203</x:v>
      </x:c>
      <x:c r="T187" s="50" t="str">
        <x:v>local_price_first_trade</x:v>
      </x:c>
      <x:c r="U187" s="50" t="str">
        <x:v>NBSEヘルステック投資事業有限責任組合</x:v>
      </x:c>
      <x:c r="V187" s="54" t="n">
        <x:v>0.2798</x:v>
      </x:c>
      <x:c r="W187" s="50" t="str">
        <x:v>田中 伸明 / 堤 幸治</x:v>
      </x:c>
      <x:c r="X187" s="50" t="b">
        <x:f>AND(COUNT(L187:O187)=4,L187&gt;='設定'!$B$6,M187&gt;='設定'!$B$6,N187&gt;='設定'!$B$6,O187&gt;='設定'!$B$6)</x:f>
        <x:v>0</x:v>
      </x:c>
      <x:c r="Y187" s="50" t="b">
        <x:f>AND(COUNT(G187:K187)=5,P187&gt;='設定'!$B$7)</x:f>
        <x:v>0</x:v>
      </x:c>
      <x:c r="Z187" s="50" t="b">
        <x:f>AND(ISNUMBER(R187),R187&gt;='設定'!$B$8)</x:f>
        <x:v>1</x:v>
      </x:c>
      <x:c r="AA187" s="50" t="b">
        <x:f>AND(ISNUMBER(S187),S187&gt;=DATE(YEAR('設定'!$B$10)-'設定'!$B$9,MONTH('設定'!$B$10),DAY('設定'!$B$10)))</x:f>
        <x:v>1</x:v>
      </x:c>
      <x:c r="AB187" s="55" t="b">
        <x:v>0</x:v>
      </x:c>
      <x:c r="AC187" s="55" t="b">
        <x:v>0</x:v>
      </x:c>
      <x:c r="AD187" s="50" t="n">
        <x:f>IF(X187,1,0)+IF(Z187,1,0)+IF(AA187,1,0)+IF(AB187,1,0)</x:f>
        <x:v>2</x:v>
      </x:c>
      <x:c r="AE187" s="50" t="n">
        <x:f>IF(Y187,1,0)+IF(Z187,1,0)+IF(AA187,1,0)+IF(AB187,1,0)</x:f>
        <x:v>2</x:v>
      </x:c>
      <x:c r="AF187" s="50" t="n">
        <x:f>IF(Y187,1,0)+IF(Z187,1,0)+IF(AA187,1,0)+IF(AC187,1,0)</x:f>
        <x:v>2</x:v>
      </x:c>
      <x:c r="AG187" s="53" t="n">
        <x:v>45203</x:v>
      </x:c>
      <x:c r="AH187" s="50" t="str">
        <x:v>S100W451</x:v>
      </x:c>
      <x:c r="AI187" s="50" t="str">
        <x:v>NetSalesSummaryOfBusinessResults</x:v>
      </x:c>
      <x:c r="AJ187" s="50" t="str">
        <x:v>OperatingIncome</x:v>
      </x:c>
      <x:c r="AK187" s="53" t="n">
        <x:v>45747</x:v>
      </x:c>
      <x:c r="AL187" s="50" t="str">
        <x:v>365/365/365/366/365</x:v>
      </x:c>
      <x:c r="AM187" s="51" t="n">
        <x:v>11223000</x:v>
      </x:c>
      <x:c r="AN187" s="51" t="n">
        <x:v>2570</x:v>
      </x:c>
      <x:c r="AO187" s="51" t="n">
        <x:f>IFERROR(AM187*AN187,"")</x:f>
        <x:v>28843110000</x:v>
      </x:c>
      <x:c r="AP187" s="56" t="n">
        <x:f>IFERROR(AO187/(K187*1000000),"")</x:f>
        <x:v>3.784004648418728</x:v>
      </x:c>
      <x:c r="AQ187" s="57" t="n">
        <x:v>172795071.66666666</x:v>
      </x:c>
      <x:c r="AR187" s="52" t="n">
        <x:v>0.5118823133177348</x:v>
      </x:c>
      <x:c r="AS187" s="52" t="n">
        <x:v>-0.4963680108987051</x:v>
      </x:c>
      <x:c r="AT187" s="55" t="b">
        <x:v>1</x:v>
      </x:c>
      <x:c r="AU187" s="50"/>
      <x:c r="AV187" s="58" t="n">
        <x:v>-0.0579861759379542</x:v>
      </x:c>
      <x:c r="AW187" s="50" t="n">
        <x:v>2319</x:v>
      </x:c>
      <x:c r="AX187" s="50" t="str">
        <x:v>Transformation Moat</x:v>
      </x:c>
      <x:c r="AY187" s="50" t="str">
        <x:v>目立つ機械的警告なし（定性確認は別途必要）</x:v>
      </x:c>
      <x:c r="AZ187" s="59" t="str">
        <x:v>2025-06-24 14:58</x:v>
      </x:c>
      <x:c r="BA187" s="53" t="n">
        <x:v>45200</x:v>
      </x:c>
      <x:c r="BB187" s="50"/>
      <x:c r="BC187" s="50"/>
      <x:c r="BD187" s="50"/>
    </x:row>
    <x:row r="188">
      <x:c r="A188" s="50" t="n">
        <x:v>187</x:v>
      </x:c>
      <x:c r="B188" s="50" t="str">
        <x:v>3393</x:v>
      </x:c>
      <x:c r="C188" s="50" t="str">
        <x:v>3393.T</x:v>
      </x:c>
      <x:c r="D188" s="50" t="str">
        <x:v>Startia Holdings,Inc.</x:v>
      </x:c>
      <x:c r="E188" s="50" t="str">
        <x:v>Prime Market (Domestic)</x:v>
      </x:c>
      <x:c r="F188" s="50" t="str">
        <x:v>Wholesale Trade</x:v>
      </x:c>
      <x:c r="G188" s="51" t="n">
        <x:v>13324.687</x:v>
      </x:c>
      <x:c r="H188" s="51" t="n">
        <x:v>16011.043</x:v>
      </x:c>
      <x:c r="I188" s="51" t="n">
        <x:v>20004.407</x:v>
      </x:c>
      <x:c r="J188" s="51" t="n">
        <x:v>19571.506</x:v>
      </x:c>
      <x:c r="K188" s="51" t="n">
        <x:v>22211.76</x:v>
      </x:c>
      <x:c r="L188" s="52" t="n">
        <x:f>IFERROR(H188/G188-1,"")</x:f>
        <x:v>0.20160743738295683</x:v>
      </x:c>
      <x:c r="M188" s="52" t="n">
        <x:f>IFERROR(I188/H188-1,"")</x:f>
        <x:v>0.24941310819039075</x:v>
      </x:c>
      <x:c r="N188" s="52" t="n">
        <x:f>IFERROR(J188/I188-1,"")</x:f>
        <x:v>-0.021640281563957253</x:v>
      </x:c>
      <x:c r="O188" s="52" t="n">
        <x:f>IFERROR(K188/J188-1,"")</x:f>
        <x:v>0.1349029553474319</x:v>
      </x:c>
      <x:c r="P188" s="52" t="n">
        <x:f>IFERROR((K188/G188)^(1/4)-1,"")</x:f>
        <x:v>0.13626986529419272</x:v>
      </x:c>
      <x:c r="Q188" s="51" t="n">
        <x:v>2737.775</x:v>
      </x:c>
      <x:c r="R188" s="52" t="n">
        <x:f>IFERROR(Q188/K188,"")</x:f>
        <x:v>0.12325790482159002</x:v>
      </x:c>
      <x:c r="S188" s="53" t="n">
        <x:v>38687</x:v>
      </x:c>
      <x:c r="T188" s="50" t="str">
        <x:v>EDINET_company_history</x:v>
      </x:c>
      <x:c r="U188" s="50" t="str">
        <x:v>本郷 秀之</x:v>
      </x:c>
      <x:c r="V188" s="54" t="n">
        <x:v>0.2675</x:v>
      </x:c>
      <x:c r="W188" s="50" t="str">
        <x:v>本郷秀之</x:v>
      </x:c>
      <x:c r="X188" s="50" t="b">
        <x:f>AND(COUNT(L188:O188)=4,L188&gt;='設定'!$B$6,M188&gt;='設定'!$B$6,N188&gt;='設定'!$B$6,O188&gt;='設定'!$B$6)</x:f>
        <x:v>0</x:v>
      </x:c>
      <x:c r="Y188" s="50" t="b">
        <x:f>AND(COUNT(G188:K188)=5,P188&gt;='設定'!$B$7)</x:f>
        <x:v>0</x:v>
      </x:c>
      <x:c r="Z188" s="50" t="b">
        <x:f>AND(ISNUMBER(R188),R188&gt;='設定'!$B$8)</x:f>
        <x:v>1</x:v>
      </x:c>
      <x:c r="AA188" s="50" t="b">
        <x:f>AND(ISNUMBER(S188),S188&gt;=DATE(YEAR('設定'!$B$10)-'設定'!$B$9,MONTH('設定'!$B$10),DAY('設定'!$B$10)))</x:f>
        <x:v>0</x:v>
      </x:c>
      <x:c r="AB188" s="55" t="b">
        <x:v>1</x:v>
      </x:c>
      <x:c r="AC188" s="55" t="b">
        <x:v>1</x:v>
      </x:c>
      <x:c r="AD188" s="50" t="n">
        <x:f>IF(X188,1,0)+IF(Z188,1,0)+IF(AA188,1,0)+IF(AB188,1,0)</x:f>
        <x:v>2</x:v>
      </x:c>
      <x:c r="AE188" s="50" t="n">
        <x:f>IF(Y188,1,0)+IF(Z188,1,0)+IF(AA188,1,0)+IF(AB188,1,0)</x:f>
        <x:v>2</x:v>
      </x:c>
      <x:c r="AF188" s="50" t="n">
        <x:f>IF(Y188,1,0)+IF(Z188,1,0)+IF(AA188,1,0)+IF(AC188,1,0)</x:f>
        <x:v>2</x:v>
      </x:c>
      <x:c r="AG188" s="53" t="n">
        <x:v>44348</x:v>
      </x:c>
      <x:c r="AH188" s="50" t="str">
        <x:v>S100VZEI</x:v>
      </x:c>
      <x:c r="AI188" s="50" t="str">
        <x:v>NetSalesSummaryOfBusinessResults</x:v>
      </x:c>
      <x:c r="AJ188" s="50" t="str">
        <x:v>OperatingIncome</x:v>
      </x:c>
      <x:c r="AK188" s="53" t="n">
        <x:v>45747</x:v>
      </x:c>
      <x:c r="AL188" s="50" t="str">
        <x:v>365/365/365/366/365</x:v>
      </x:c>
      <x:c r="AM188" s="51" t="n">
        <x:v>9906600</x:v>
      </x:c>
      <x:c r="AN188" s="51" t="n">
        <x:v>3030</x:v>
      </x:c>
      <x:c r="AO188" s="51" t="n">
        <x:f>IFERROR(AM188*AN188,"")</x:f>
        <x:v>30016998000</x:v>
      </x:c>
      <x:c r="AP188" s="56" t="n">
        <x:f>IFERROR(AO188/(K188*1000000),"")</x:f>
        <x:v>1.3514011496612606</x:v>
      </x:c>
      <x:c r="AQ188" s="57" t="n">
        <x:v>129176081.66666669</x:v>
      </x:c>
      <x:c r="AR188" s="52" t="n">
        <x:v>0.4868124419360916</x:v>
      </x:c>
      <x:c r="AS188" s="52" t="n">
        <x:v>-0.7644814928955478</x:v>
      </x:c>
      <x:c r="AT188" s="55" t="b">
        <x:v>1</x:v>
      </x:c>
      <x:c r="AU188" s="50"/>
      <x:c r="AV188" s="58" t="n">
        <x:v>-0.2183071189004041</x:v>
      </x:c>
      <x:c r="AW188" s="50" t="n">
        <x:v>3095</x:v>
      </x:c>
      <x:c r="AX188" s="50" t="str">
        <x:v>Core Moat</x:v>
      </x:c>
      <x:c r="AY188" s="50" t="str">
        <x:v>ローカル5年最大下落率-60%以下</x:v>
      </x:c>
      <x:c r="AZ188" s="59" t="str">
        <x:v>2025-06-18 15:31</x:v>
      </x:c>
      <x:c r="BA188" s="53" t="n">
        <x:v>38687</x:v>
      </x:c>
      <x:c r="BB188" s="50" t="str">
        <x:v>本郷秀之</x:v>
      </x:c>
      <x:c r="BC188" s="50"/>
      <x:c r="BD188" s="50"/>
    </x:row>
    <x:row r="189">
      <x:c r="A189" s="50" t="n">
        <x:v>188</x:v>
      </x:c>
      <x:c r="B189" s="50" t="str">
        <x:v>6580</x:v>
      </x:c>
      <x:c r="C189" s="50" t="str">
        <x:v>6580.T</x:v>
      </x:c>
      <x:c r="D189" s="50" t="str">
        <x:v>Writeup Co.,Ltd.</x:v>
      </x:c>
      <x:c r="E189" s="50" t="str">
        <x:v>Growth Market(Domestic)</x:v>
      </x:c>
      <x:c r="F189" s="50" t="str">
        <x:v>Services</x:v>
      </x:c>
      <x:c r="G189" s="51" t="n">
        <x:v>2134.125</x:v>
      </x:c>
      <x:c r="H189" s="51" t="n">
        <x:v>2777.528</x:v>
      </x:c>
      <x:c r="I189" s="51" t="n">
        <x:v>2224.799</x:v>
      </x:c>
      <x:c r="J189" s="51" t="n">
        <x:v>2713.469</x:v>
      </x:c>
      <x:c r="K189" s="51" t="n">
        <x:v>3533.702</x:v>
      </x:c>
      <x:c r="L189" s="52" t="n">
        <x:f>IFERROR(H189/G189-1,"")</x:f>
        <x:v>0.30148327768991967</x:v>
      </x:c>
      <x:c r="M189" s="52" t="n">
        <x:f>IFERROR(I189/H189-1,"")</x:f>
        <x:v>-0.19900033411004314</x:v>
      </x:c>
      <x:c r="N189" s="52" t="n">
        <x:f>IFERROR(J189/I189-1,"")</x:f>
        <x:v>0.21964680854315377</x:v>
      </x:c>
      <x:c r="O189" s="52" t="n">
        <x:f>IFERROR(K189/J189-1,"")</x:f>
        <x:v>0.3022820603441574</x:v>
      </x:c>
      <x:c r="P189" s="52" t="n">
        <x:f>IFERROR((K189/G189)^(1/4)-1,"")</x:f>
        <x:v>0.13436421388515507</x:v>
      </x:c>
      <x:c r="Q189" s="51" t="n">
        <x:v>720.231</x:v>
      </x:c>
      <x:c r="R189" s="52" t="n">
        <x:f>IFERROR(Q189/K189,"")</x:f>
        <x:v>0.20381769600266236</x:v>
      </x:c>
      <x:c r="S189" s="53" t="n">
        <x:v>43252</x:v>
      </x:c>
      <x:c r="T189" s="50" t="str">
        <x:v>EDINET_company_history</x:v>
      </x:c>
      <x:c r="U189" s="50" t="str">
        <x:v>白石 崇</x:v>
      </x:c>
      <x:c r="V189" s="54" t="n">
        <x:v>0.484</x:v>
      </x:c>
      <x:c r="W189" s="50" t="str">
        <x:v>白石 崇</x:v>
      </x:c>
      <x:c r="X189" s="50" t="b">
        <x:f>AND(COUNT(L189:O189)=4,L189&gt;='設定'!$B$6,M189&gt;='設定'!$B$6,N189&gt;='設定'!$B$6,O189&gt;='設定'!$B$6)</x:f>
        <x:v>0</x:v>
      </x:c>
      <x:c r="Y189" s="50" t="b">
        <x:f>AND(COUNT(G189:K189)=5,P189&gt;='設定'!$B$7)</x:f>
        <x:v>0</x:v>
      </x:c>
      <x:c r="Z189" s="50" t="b">
        <x:f>AND(ISNUMBER(R189),R189&gt;='設定'!$B$8)</x:f>
        <x:v>1</x:v>
      </x:c>
      <x:c r="AA189" s="50" t="b">
        <x:f>AND(ISNUMBER(S189),S189&gt;=DATE(YEAR('設定'!$B$10)-'設定'!$B$9,MONTH('設定'!$B$10),DAY('設定'!$B$10)))</x:f>
        <x:v>0</x:v>
      </x:c>
      <x:c r="AB189" s="55" t="b">
        <x:v>1</x:v>
      </x:c>
      <x:c r="AC189" s="55" t="b">
        <x:v>1</x:v>
      </x:c>
      <x:c r="AD189" s="50" t="n">
        <x:f>IF(X189,1,0)+IF(Z189,1,0)+IF(AA189,1,0)+IF(AB189,1,0)</x:f>
        <x:v>2</x:v>
      </x:c>
      <x:c r="AE189" s="50" t="n">
        <x:f>IF(Y189,1,0)+IF(Z189,1,0)+IF(AA189,1,0)+IF(AB189,1,0)</x:f>
        <x:v>2</x:v>
      </x:c>
      <x:c r="AF189" s="50" t="n">
        <x:f>IF(Y189,1,0)+IF(Z189,1,0)+IF(AA189,1,0)+IF(AC189,1,0)</x:f>
        <x:v>2</x:v>
      </x:c>
      <x:c r="AG189" s="53" t="n">
        <x:v>44348</x:v>
      </x:c>
      <x:c r="AH189" s="50" t="str">
        <x:v>S100W8HB</x:v>
      </x:c>
      <x:c r="AI189" s="50" t="str">
        <x:v>NetSalesSummaryOfBusinessResults</x:v>
      </x:c>
      <x:c r="AJ189" s="50" t="str">
        <x:v>OperatingIncome</x:v>
      </x:c>
      <x:c r="AK189" s="53" t="n">
        <x:v>45747</x:v>
      </x:c>
      <x:c r="AL189" s="50" t="str">
        <x:v>365/365/365/366/365</x:v>
      </x:c>
      <x:c r="AM189" s="51" t="n">
        <x:v>5122900</x:v>
      </x:c>
      <x:c r="AN189" s="51" t="n">
        <x:v>753</x:v>
      </x:c>
      <x:c r="AO189" s="51" t="n">
        <x:f>IFERROR(AM189*AN189,"")</x:f>
        <x:v>3857543700</x:v>
      </x:c>
      <x:c r="AP189" s="56" t="n">
        <x:f>IFERROR(AO189/(K189*1000000),"")</x:f>
        <x:v>1.091643749246541</x:v>
      </x:c>
      <x:c r="AQ189" s="57" t="n">
        <x:v>205702778.33333337</x:v>
      </x:c>
      <x:c r="AR189" s="52" t="n">
        <x:v>0.6596462301433157</x:v>
      </x:c>
      <x:c r="AS189" s="52" t="n">
        <x:v>-0.8600484369317096</x:v>
      </x:c>
      <x:c r="AT189" s="55" t="b">
        <x:v>1</x:v>
      </x:c>
      <x:c r="AU189" s="50"/>
      <x:c r="AV189" s="58" t="n">
        <x:v>-0.1768908016648362</x:v>
      </x:c>
      <x:c r="AW189" s="50" t="n">
        <x:v>2946</x:v>
      </x:c>
      <x:c r="AX189" s="50" t="str">
        <x:v>Transformation Moat</x:v>
      </x:c>
      <x:c r="AY189" s="50" t="str">
        <x:v>年率ボラティリティ60%以上 / ローカル5年最大下落率-60%以下</x:v>
      </x:c>
      <x:c r="AZ189" s="59" t="str">
        <x:v>2025-06-27 16:06</x:v>
      </x:c>
      <x:c r="BA189" s="53" t="n">
        <x:v>43252</x:v>
      </x:c>
      <x:c r="BB189" s="50" t="str">
        <x:v>白石 崇</x:v>
      </x:c>
      <x:c r="BC189" s="50"/>
      <x:c r="BD189" s="50"/>
    </x:row>
    <x:row r="190">
      <x:c r="A190" s="50" t="n">
        <x:v>189</x:v>
      </x:c>
      <x:c r="B190" s="50" t="str">
        <x:v>7458</x:v>
      </x:c>
      <x:c r="C190" s="50" t="str">
        <x:v>7458.T</x:v>
      </x:c>
      <x:c r="D190" s="50" t="str">
        <x:v>DAIICHIKOSHO CO.,LTD.</x:v>
      </x:c>
      <x:c r="E190" s="50" t="str">
        <x:v>Prime Market (Domestic)</x:v>
      </x:c>
      <x:c r="F190" s="50" t="str">
        <x:v>Wholesale Trade</x:v>
      </x:c>
      <x:c r="G190" s="51" t="n">
        <x:v>93316</x:v>
      </x:c>
      <x:c r="H190" s="51" t="n">
        <x:v>94787</x:v>
      </x:c>
      <x:c r="I190" s="51" t="n">
        <x:v>128156</x:v>
      </x:c>
      <x:c r="J190" s="51" t="n">
        <x:v>146746</x:v>
      </x:c>
      <x:c r="K190" s="51" t="n">
        <x:v>153020</x:v>
      </x:c>
      <x:c r="L190" s="52" t="n">
        <x:f>IFERROR(H190/G190-1,"")</x:f>
        <x:v>0.015763641819195096</x:v>
      </x:c>
      <x:c r="M190" s="52" t="n">
        <x:f>IFERROR(I190/H190-1,"")</x:f>
        <x:v>0.35204194668045186</x:v>
      </x:c>
      <x:c r="N190" s="52" t="n">
        <x:f>IFERROR(J190/I190-1,"")</x:f>
        <x:v>0.14505758606698094</x:v>
      </x:c>
      <x:c r="O190" s="52" t="n">
        <x:f>IFERROR(K190/J190-1,"")</x:f>
        <x:v>0.04275414662069155</x:v>
      </x:c>
      <x:c r="P190" s="52" t="n">
        <x:f>IFERROR((K190/G190)^(1/4)-1,"")</x:f>
        <x:v>0.13161324179311307</x:v>
      </x:c>
      <x:c r="Q190" s="51" t="n">
        <x:v>17945</x:v>
      </x:c>
      <x:c r="R190" s="52" t="n">
        <x:f>IFERROR(Q190/K190,"")</x:f>
        <x:v>0.1172722519932035</x:v>
      </x:c>
      <x:c r="S190" s="53" t="n">
        <x:v>38322</x:v>
      </x:c>
      <x:c r="T190" s="50" t="str">
        <x:v>EDINET_company_history</x:v>
      </x:c>
      <x:c r="U190" s="50" t="str">
        <x:v>保志 忠郊</x:v>
      </x:c>
      <x:c r="V190" s="54" t="n">
        <x:v>0.1196</x:v>
      </x:c>
      <x:c r="W190" s="50" t="str">
        <x:v>保志 忠郊</x:v>
      </x:c>
      <x:c r="X190" s="50" t="b">
        <x:f>AND(COUNT(L190:O190)=4,L190&gt;='設定'!$B$6,M190&gt;='設定'!$B$6,N190&gt;='設定'!$B$6,O190&gt;='設定'!$B$6)</x:f>
        <x:v>0</x:v>
      </x:c>
      <x:c r="Y190" s="50" t="b">
        <x:f>AND(COUNT(G190:K190)=5,P190&gt;='設定'!$B$7)</x:f>
        <x:v>0</x:v>
      </x:c>
      <x:c r="Z190" s="50" t="b">
        <x:f>AND(ISNUMBER(R190),R190&gt;='設定'!$B$8)</x:f>
        <x:v>1</x:v>
      </x:c>
      <x:c r="AA190" s="50" t="b">
        <x:f>AND(ISNUMBER(S190),S190&gt;=DATE(YEAR('設定'!$B$10)-'設定'!$B$9,MONTH('設定'!$B$10),DAY('設定'!$B$10)))</x:f>
        <x:v>0</x:v>
      </x:c>
      <x:c r="AB190" s="55" t="b">
        <x:v>1</x:v>
      </x:c>
      <x:c r="AC190" s="55" t="b">
        <x:v>1</x:v>
      </x:c>
      <x:c r="AD190" s="50" t="n">
        <x:f>IF(X190,1,0)+IF(Z190,1,0)+IF(AA190,1,0)+IF(AB190,1,0)</x:f>
        <x:v>2</x:v>
      </x:c>
      <x:c r="AE190" s="50" t="n">
        <x:f>IF(Y190,1,0)+IF(Z190,1,0)+IF(AA190,1,0)+IF(AB190,1,0)</x:f>
        <x:v>2</x:v>
      </x:c>
      <x:c r="AF190" s="50" t="n">
        <x:f>IF(Y190,1,0)+IF(Z190,1,0)+IF(AA190,1,0)+IF(AC190,1,0)</x:f>
        <x:v>2</x:v>
      </x:c>
      <x:c r="AG190" s="53" t="n">
        <x:v>44348</x:v>
      </x:c>
      <x:c r="AH190" s="50" t="str">
        <x:v>S100W2R8</x:v>
      </x:c>
      <x:c r="AI190" s="50" t="str">
        <x:v>NetSalesSummaryOfBusinessResults</x:v>
      </x:c>
      <x:c r="AJ190" s="50" t="str">
        <x:v>OperatingIncome</x:v>
      </x:c>
      <x:c r="AK190" s="53" t="n">
        <x:v>45747</x:v>
      </x:c>
      <x:c r="AL190" s="50" t="str">
        <x:v>365/365/365/366/365</x:v>
      </x:c>
      <x:c r="AM190" s="51" t="n">
        <x:v>104487900</x:v>
      </x:c>
      <x:c r="AN190" s="51" t="n">
        <x:v>1624</x:v>
      </x:c>
      <x:c r="AO190" s="51" t="n">
        <x:f>IFERROR(AM190*AN190,"")</x:f>
        <x:v>169688349600</x:v>
      </x:c>
      <x:c r="AP190" s="56" t="n">
        <x:f>IFERROR(AO190/(K190*1000000),"")</x:f>
        <x:v>1.1089292223238791</x:v>
      </x:c>
      <x:c r="AQ190" s="57" t="n">
        <x:v>587280254.1666666</x:v>
      </x:c>
      <x:c r="AR190" s="52" t="n">
        <x:v>0.2515249387826035</x:v>
      </x:c>
      <x:c r="AS190" s="52" t="n">
        <x:v>-0.4867497397598285</x:v>
      </x:c>
      <x:c r="AT190" s="55" t="b">
        <x:v>1</x:v>
      </x:c>
      <x:c r="AU190" s="50"/>
      <x:c r="AV190" s="58" t="n">
        <x:v>-0.0113874088503484</x:v>
      </x:c>
      <x:c r="AW190" s="50" t="n">
        <x:v>1961</x:v>
      </x:c>
      <x:c r="AX190" s="50" t="str">
        <x:v>Core Moat</x:v>
      </x:c>
      <x:c r="AY190" s="50" t="str">
        <x:v>目立つ機械的警告なし（定性確認は別途必要）</x:v>
      </x:c>
      <x:c r="AZ190" s="59" t="str">
        <x:v>2025-06-24 10:22</x:v>
      </x:c>
      <x:c r="BA190" s="53" t="n">
        <x:v>38322</x:v>
      </x:c>
      <x:c r="BB190" s="50" t="str">
        <x:v>保志 忠郊</x:v>
      </x:c>
      <x:c r="BC190" s="50"/>
      <x:c r="BD190" s="50" t="str">
        <x:v>TOPIX Mid400</x:v>
      </x:c>
    </x:row>
    <x:row r="191">
      <x:c r="A191" s="50" t="n">
        <x:v>190</x:v>
      </x:c>
      <x:c r="B191" s="50" t="str">
        <x:v>6199</x:v>
      </x:c>
      <x:c r="C191" s="50" t="str">
        <x:v>6199.T</x:v>
      </x:c>
      <x:c r="D191" s="50" t="str">
        <x:v>SERAKU Co.,Ltd.</x:v>
      </x:c>
      <x:c r="E191" s="50" t="str">
        <x:v>Standard Market(Domestic)</x:v>
      </x:c>
      <x:c r="F191" s="50" t="str">
        <x:v>Information &amp; Communication</x:v>
      </x:c>
      <x:c r="G191" s="51" t="n">
        <x:v>15263.442</x:v>
      </x:c>
      <x:c r="H191" s="51" t="n">
        <x:v>17859.101</x:v>
      </x:c>
      <x:c r="I191" s="51" t="n">
        <x:v>20858.857</x:v>
      </x:c>
      <x:c r="J191" s="51" t="n">
        <x:v>22221.595</x:v>
      </x:c>
      <x:c r="K191" s="51" t="n">
        <x:v>24776.494</x:v>
      </x:c>
      <x:c r="L191" s="52" t="n">
        <x:f>IFERROR(H191/G191-1,"")</x:f>
        <x:v>0.17005725183087805</x:v>
      </x:c>
      <x:c r="M191" s="52" t="n">
        <x:f>IFERROR(I191/H191-1,"")</x:f>
        <x:v>0.16796791731005944</x:v>
      </x:c>
      <x:c r="N191" s="52" t="n">
        <x:f>IFERROR(J191/I191-1,"")</x:f>
        <x:v>0.06533138416932438</x:v>
      </x:c>
      <x:c r="O191" s="52" t="n">
        <x:f>IFERROR(K191/J191-1,"")</x:f>
        <x:v>0.11497370013268604</x:v>
      </x:c>
      <x:c r="P191" s="52" t="n">
        <x:f>IFERROR((K191/G191)^(1/4)-1,"")</x:f>
        <x:v>0.12874760724788192</x:v>
      </x:c>
      <x:c r="Q191" s="51" t="n">
        <x:v>2550.693</x:v>
      </x:c>
      <x:c r="R191" s="52" t="n">
        <x:f>IFERROR(Q191/K191,"")</x:f>
        <x:v>0.10294810072805298</x:v>
      </x:c>
      <x:c r="S191" s="53" t="n">
        <x:v>42552</x:v>
      </x:c>
      <x:c r="T191" s="50" t="str">
        <x:v>EDINET_company_history</x:v>
      </x:c>
      <x:c r="U191" s="50" t="str">
        <x:v>宮崎 龍己</x:v>
      </x:c>
      <x:c r="V191" s="54" t="n">
        <x:v>0.3573</x:v>
      </x:c>
      <x:c r="W191" s="50" t="str">
        <x:v>宮崎 龍己</x:v>
      </x:c>
      <x:c r="X191" s="50" t="b">
        <x:f>AND(COUNT(L191:O191)=4,L191&gt;='設定'!$B$6,M191&gt;='設定'!$B$6,N191&gt;='設定'!$B$6,O191&gt;='設定'!$B$6)</x:f>
        <x:v>0</x:v>
      </x:c>
      <x:c r="Y191" s="50" t="b">
        <x:f>AND(COUNT(G191:K191)=5,P191&gt;='設定'!$B$7)</x:f>
        <x:v>0</x:v>
      </x:c>
      <x:c r="Z191" s="50" t="b">
        <x:f>AND(ISNUMBER(R191),R191&gt;='設定'!$B$8)</x:f>
        <x:v>1</x:v>
      </x:c>
      <x:c r="AA191" s="50" t="b">
        <x:f>AND(ISNUMBER(S191),S191&gt;=DATE(YEAR('設定'!$B$10)-'設定'!$B$9,MONTH('設定'!$B$10),DAY('設定'!$B$10)))</x:f>
        <x:v>0</x:v>
      </x:c>
      <x:c r="AB191" s="55" t="b">
        <x:v>1</x:v>
      </x:c>
      <x:c r="AC191" s="55" t="b">
        <x:v>1</x:v>
      </x:c>
      <x:c r="AD191" s="50" t="n">
        <x:f>IF(X191,1,0)+IF(Z191,1,0)+IF(AA191,1,0)+IF(AB191,1,0)</x:f>
        <x:v>2</x:v>
      </x:c>
      <x:c r="AE191" s="50" t="n">
        <x:f>IF(Y191,1,0)+IF(Z191,1,0)+IF(AA191,1,0)+IF(AB191,1,0)</x:f>
        <x:v>2</x:v>
      </x:c>
      <x:c r="AF191" s="50" t="n">
        <x:f>IF(Y191,1,0)+IF(Z191,1,0)+IF(AA191,1,0)+IF(AC191,1,0)</x:f>
        <x:v>2</x:v>
      </x:c>
      <x:c r="AG191" s="53" t="n">
        <x:v>44348</x:v>
      </x:c>
      <x:c r="AH191" s="50" t="str">
        <x:v>S100X5OA</x:v>
      </x:c>
      <x:c r="AI191" s="50" t="str">
        <x:v>NetSalesSummaryOfBusinessResults</x:v>
      </x:c>
      <x:c r="AJ191" s="50" t="str">
        <x:v>OperatingIncome</x:v>
      </x:c>
      <x:c r="AK191" s="53" t="n">
        <x:v>45900</x:v>
      </x:c>
      <x:c r="AL191" s="50" t="str">
        <x:v>365/365/365/366/365</x:v>
      </x:c>
      <x:c r="AM191" s="51" t="n">
        <x:v>13363000</x:v>
      </x:c>
      <x:c r="AN191" s="51" t="n">
        <x:v>1204</x:v>
      </x:c>
      <x:c r="AO191" s="51" t="n">
        <x:f>IFERROR(AM191*AN191,"")</x:f>
        <x:v>16089052000</x:v>
      </x:c>
      <x:c r="AP191" s="56" t="n">
        <x:f>IFERROR(AO191/(K191*1000000),"")</x:f>
        <x:v>0.6493675820315821</x:v>
      </x:c>
      <x:c r="AQ191" s="57" t="n">
        <x:v>45157361.666666664</x:v>
      </x:c>
      <x:c r="AR191" s="52" t="n">
        <x:v>0.4467542006245218</x:v>
      </x:c>
      <x:c r="AS191" s="52" t="n">
        <x:v>-0.6135681017319053</x:v>
      </x:c>
      <x:c r="AT191" s="55" t="b">
        <x:v>1</x:v>
      </x:c>
      <x:c r="AU191" s="50"/>
      <x:c r="AV191" s="58" t="n">
        <x:v>-0.0398967461531815</x:v>
      </x:c>
      <x:c r="AW191" s="50" t="n">
        <x:v>2190</x:v>
      </x:c>
      <x:c r="AX191" s="50" t="str">
        <x:v>Future Moat</x:v>
      </x:c>
      <x:c r="AY191" s="50" t="str">
        <x:v>ローカル5年最大下落率-60%以下</x:v>
      </x:c>
      <x:c r="AZ191" s="59" t="str">
        <x:v>2025-11-20 15:41</x:v>
      </x:c>
      <x:c r="BA191" s="53" t="n">
        <x:v>42552</x:v>
      </x:c>
      <x:c r="BB191" s="50" t="str">
        <x:v>宮崎 龍己</x:v>
      </x:c>
      <x:c r="BC191" s="50"/>
      <x:c r="BD191" s="50" t="str">
        <x:v>TOPIX Small 2</x:v>
      </x:c>
    </x:row>
    <x:row r="192">
      <x:c r="A192" s="50" t="n">
        <x:v>191</x:v>
      </x:c>
      <x:c r="B192" s="50" t="str">
        <x:v>4495</x:v>
      </x:c>
      <x:c r="C192" s="50" t="str">
        <x:v>4495.T</x:v>
      </x:c>
      <x:c r="D192" s="50" t="str">
        <x:v>i Cubed Systems,Inc.</x:v>
      </x:c>
      <x:c r="E192" s="50" t="str">
        <x:v>Growth Market(Domestic)</x:v>
      </x:c>
      <x:c r="F192" s="50" t="str">
        <x:v>Information &amp; Communication</x:v>
      </x:c>
      <x:c r="G192" s="51" t="n">
        <x:v>2029.18</x:v>
      </x:c>
      <x:c r="H192" s="51" t="n">
        <x:v>2454.41</x:v>
      </x:c>
      <x:c r="I192" s="51" t="n">
        <x:v>2665.041</x:v>
      </x:c>
      <x:c r="J192" s="51" t="n">
        <x:v>2949.083</x:v>
      </x:c>
      <x:c r="K192" s="51" t="n">
        <x:v>3267.057</x:v>
      </x:c>
      <x:c r="L192" s="52" t="n">
        <x:f>IFERROR(H192/G192-1,"")</x:f>
        <x:v>0.20955755526863062</x:v>
      </x:c>
      <x:c r="M192" s="52" t="n">
        <x:f>IFERROR(I192/H192-1,"")</x:f>
        <x:v>0.08581736547683572</x:v>
      </x:c>
      <x:c r="N192" s="52" t="n">
        <x:f>IFERROR(J192/I192-1,"")</x:f>
        <x:v>0.10658072427403553</x:v>
      </x:c>
      <x:c r="O192" s="52" t="n">
        <x:f>IFERROR(K192/J192-1,"")</x:f>
        <x:v>0.10782131259106631</x:v>
      </x:c>
      <x:c r="P192" s="52" t="n">
        <x:f>IFERROR((K192/G192)^(1/4)-1,"")</x:f>
        <x:v>0.12644251773308834</x:v>
      </x:c>
      <x:c r="Q192" s="51" t="n">
        <x:v>938.878</x:v>
      </x:c>
      <x:c r="R192" s="52" t="n">
        <x:f>IFERROR(Q192/K192,"")</x:f>
        <x:v>0.28737729399884976</x:v>
      </x:c>
      <x:c r="S192" s="53" t="n">
        <x:v>44013</x:v>
      </x:c>
      <x:c r="T192" s="50" t="str">
        <x:v>EDINET_company_history</x:v>
      </x:c>
      <x:c r="U192" s="50" t="str">
        <x:v>佐々木 勉</x:v>
      </x:c>
      <x:c r="V192" s="54" t="n">
        <x:v>0.5556</x:v>
      </x:c>
      <x:c r="W192" s="50" t="str">
        <x:v>佐々木 勉</x:v>
      </x:c>
      <x:c r="X192" s="50" t="b">
        <x:f>AND(COUNT(L192:O192)=4,L192&gt;='設定'!$B$6,M192&gt;='設定'!$B$6,N192&gt;='設定'!$B$6,O192&gt;='設定'!$B$6)</x:f>
        <x:v>0</x:v>
      </x:c>
      <x:c r="Y192" s="50" t="b">
        <x:f>AND(COUNT(G192:K192)=5,P192&gt;='設定'!$B$7)</x:f>
        <x:v>0</x:v>
      </x:c>
      <x:c r="Z192" s="50" t="b">
        <x:f>AND(ISNUMBER(R192),R192&gt;='設定'!$B$8)</x:f>
        <x:v>1</x:v>
      </x:c>
      <x:c r="AA192" s="50" t="b">
        <x:f>AND(ISNUMBER(S192),S192&gt;=DATE(YEAR('設定'!$B$10)-'設定'!$B$9,MONTH('設定'!$B$10),DAY('設定'!$B$10)))</x:f>
        <x:v>0</x:v>
      </x:c>
      <x:c r="AB192" s="55" t="b">
        <x:v>1</x:v>
      </x:c>
      <x:c r="AC192" s="55" t="b">
        <x:v>1</x:v>
      </x:c>
      <x:c r="AD192" s="50" t="n">
        <x:f>IF(X192,1,0)+IF(Z192,1,0)+IF(AA192,1,0)+IF(AB192,1,0)</x:f>
        <x:v>2</x:v>
      </x:c>
      <x:c r="AE192" s="50" t="n">
        <x:f>IF(Y192,1,0)+IF(Z192,1,0)+IF(AA192,1,0)+IF(AB192,1,0)</x:f>
        <x:v>2</x:v>
      </x:c>
      <x:c r="AF192" s="50" t="n">
        <x:f>IF(Y192,1,0)+IF(Z192,1,0)+IF(AA192,1,0)+IF(AC192,1,0)</x:f>
        <x:v>2</x:v>
      </x:c>
      <x:c r="AG192" s="53" t="n">
        <x:v>44348</x:v>
      </x:c>
      <x:c r="AH192" s="50" t="str">
        <x:v>S100WPS5</x:v>
      </x:c>
      <x:c r="AI192" s="50" t="str">
        <x:v>NetSalesSummaryOfBusinessResults</x:v>
      </x:c>
      <x:c r="AJ192" s="50" t="str">
        <x:v>OperatingIncome</x:v>
      </x:c>
      <x:c r="AK192" s="53" t="n">
        <x:v>45838</x:v>
      </x:c>
      <x:c r="AL192" s="50" t="str">
        <x:v>365/365/365/366/365</x:v>
      </x:c>
      <x:c r="AM192" s="51" t="n">
        <x:v>4886650</x:v>
      </x:c>
      <x:c r="AN192" s="51" t="n">
        <x:v>2081</x:v>
      </x:c>
      <x:c r="AO192" s="51" t="n">
        <x:f>IFERROR(AM192*AN192,"")</x:f>
        <x:v>10169118650</x:v>
      </x:c>
      <x:c r="AP192" s="56" t="n">
        <x:f>IFERROR(AO192/(K192*1000000),"")</x:f>
        <x:v>3.1126235783458935</x:v>
      </x:c>
      <x:c r="AQ192" s="57" t="n">
        <x:v>32200316.666666668</x:v>
      </x:c>
      <x:c r="AR192" s="52" t="n">
        <x:v>0.4152687010807711</x:v>
      </x:c>
      <x:c r="AS192" s="52" t="n">
        <x:v>-0.7797901308446391</x:v>
      </x:c>
      <x:c r="AT192" s="55" t="b">
        <x:v>1</x:v>
      </x:c>
      <x:c r="AU192" s="50"/>
      <x:c r="AV192" s="58" t="n">
        <x:v>0.1021324474714615</x:v>
      </x:c>
      <x:c r="AW192" s="50" t="n">
        <x:v>1221</x:v>
      </x:c>
      <x:c r="AX192" s="50" t="str">
        <x:v>Discovery</x:v>
      </x:c>
      <x:c r="AY192" s="50" t="str">
        <x:v>ローカル5年最大下落率-60%以下</x:v>
      </x:c>
      <x:c r="AZ192" s="59" t="str">
        <x:v>2025-09-22 16:00</x:v>
      </x:c>
      <x:c r="BA192" s="53" t="n">
        <x:v>44013</x:v>
      </x:c>
      <x:c r="BB192" s="50" t="str">
        <x:v>佐々木 勉</x:v>
      </x:c>
      <x:c r="BC192" s="50"/>
      <x:c r="BD192" s="50"/>
    </x:row>
    <x:row r="193">
      <x:c r="A193" s="50" t="n">
        <x:v>192</x:v>
      </x:c>
      <x:c r="B193" s="50" t="str">
        <x:v>4570</x:v>
      </x:c>
      <x:c r="C193" s="50" t="str">
        <x:v>4570.T</x:v>
      </x:c>
      <x:c r="D193" s="50" t="str">
        <x:v>Immuno-Biological Laboratories Co.,Ltd.</x:v>
      </x:c>
      <x:c r="E193" s="50" t="str">
        <x:v>Growth Market(Domestic)</x:v>
      </x:c>
      <x:c r="F193" s="50" t="str">
        <x:v>Pharmaceutical</x:v>
      </x:c>
      <x:c r="G193" s="51" t="n">
        <x:v>602.749</x:v>
      </x:c>
      <x:c r="H193" s="51" t="n">
        <x:v>647.576</x:v>
      </x:c>
      <x:c r="I193" s="51" t="n">
        <x:v>794.621</x:v>
      </x:c>
      <x:c r="J193" s="51" t="n">
        <x:v>816.701</x:v>
      </x:c>
      <x:c r="K193" s="51" t="n">
        <x:v>969.533</x:v>
      </x:c>
      <x:c r="L193" s="52" t="n">
        <x:f>IFERROR(H193/G193-1,"")</x:f>
        <x:v>0.07437092388373934</x:v>
      </x:c>
      <x:c r="M193" s="52" t="n">
        <x:f>IFERROR(I193/H193-1,"")</x:f>
        <x:v>0.22706987287978553</x:v>
      </x:c>
      <x:c r="N193" s="52" t="n">
        <x:f>IFERROR(J193/I193-1,"")</x:f>
        <x:v>0.027786831709708304</x:v>
      </x:c>
      <x:c r="O193" s="52" t="n">
        <x:f>IFERROR(K193/J193-1,"")</x:f>
        <x:v>0.18713335725069524</x:v>
      </x:c>
      <x:c r="P193" s="52" t="n">
        <x:f>IFERROR((K193/G193)^(1/4)-1,"")</x:f>
        <x:v>0.1261766650727294</x:v>
      </x:c>
      <x:c r="Q193" s="51" t="n">
        <x:v>209.345</x:v>
      </x:c>
      <x:c r="R193" s="52" t="n">
        <x:f>IFERROR(Q193/K193,"")</x:f>
        <x:v>0.2159235425715267</x:v>
      </x:c>
      <x:c r="S193" s="53" t="n">
        <x:v>39142</x:v>
      </x:c>
      <x:c r="T193" s="50" t="str">
        <x:v>EDINET_company_history</x:v>
      </x:c>
      <x:c r="U193" s="50" t="str">
        <x:v>清藤 勉</x:v>
      </x:c>
      <x:c r="V193" s="54" t="n">
        <x:v>0.1207</x:v>
      </x:c>
      <x:c r="W193" s="50" t="str">
        <x:v>清藤 勉</x:v>
      </x:c>
      <x:c r="X193" s="50" t="b">
        <x:f>AND(COUNT(L193:O193)=4,L193&gt;='設定'!$B$6,M193&gt;='設定'!$B$6,N193&gt;='設定'!$B$6,O193&gt;='設定'!$B$6)</x:f>
        <x:v>0</x:v>
      </x:c>
      <x:c r="Y193" s="50" t="b">
        <x:f>AND(COUNT(G193:K193)=5,P193&gt;='設定'!$B$7)</x:f>
        <x:v>0</x:v>
      </x:c>
      <x:c r="Z193" s="50" t="b">
        <x:f>AND(ISNUMBER(R193),R193&gt;='設定'!$B$8)</x:f>
        <x:v>1</x:v>
      </x:c>
      <x:c r="AA193" s="50" t="b">
        <x:f>AND(ISNUMBER(S193),S193&gt;=DATE(YEAR('設定'!$B$10)-'設定'!$B$9,MONTH('設定'!$B$10),DAY('設定'!$B$10)))</x:f>
        <x:v>0</x:v>
      </x:c>
      <x:c r="AB193" s="55" t="b">
        <x:v>1</x:v>
      </x:c>
      <x:c r="AC193" s="55" t="b">
        <x:v>1</x:v>
      </x:c>
      <x:c r="AD193" s="50" t="n">
        <x:f>IF(X193,1,0)+IF(Z193,1,0)+IF(AA193,1,0)+IF(AB193,1,0)</x:f>
        <x:v>2</x:v>
      </x:c>
      <x:c r="AE193" s="50" t="n">
        <x:f>IF(Y193,1,0)+IF(Z193,1,0)+IF(AA193,1,0)+IF(AB193,1,0)</x:f>
        <x:v>2</x:v>
      </x:c>
      <x:c r="AF193" s="50" t="n">
        <x:f>IF(Y193,1,0)+IF(Z193,1,0)+IF(AA193,1,0)+IF(AC193,1,0)</x:f>
        <x:v>2</x:v>
      </x:c>
      <x:c r="AG193" s="53" t="n">
        <x:v>44348</x:v>
      </x:c>
      <x:c r="AH193" s="50" t="str">
        <x:v>S100W7T7</x:v>
      </x:c>
      <x:c r="AI193" s="50" t="str">
        <x:v>NetSalesSummaryOfBusinessResults</x:v>
      </x:c>
      <x:c r="AJ193" s="50" t="str">
        <x:v>OperatingIncome</x:v>
      </x:c>
      <x:c r="AK193" s="53" t="n">
        <x:v>45747</x:v>
      </x:c>
      <x:c r="AL193" s="50" t="str">
        <x:v>365/365/365/366/365</x:v>
      </x:c>
      <x:c r="AM193" s="51" t="n">
        <x:v>9313490</x:v>
      </x:c>
      <x:c r="AN193" s="51" t="n">
        <x:v>1016</x:v>
      </x:c>
      <x:c r="AO193" s="51" t="n">
        <x:f>IFERROR(AM193*AN193,"")</x:f>
        <x:v>9462505840</x:v>
      </x:c>
      <x:c r="AP193" s="56" t="n">
        <x:f>IFERROR(AO193/(K193*1000000),"")</x:f>
        <x:v>9.759859478738733</x:v>
      </x:c>
      <x:c r="AQ193" s="57" t="n">
        <x:v>190590641.66666663</x:v>
      </x:c>
      <x:c r="AR193" s="52" t="n">
        <x:v>0.7094885107701466</x:v>
      </x:c>
      <x:c r="AS193" s="52" t="n">
        <x:v>-0.7328907460393526</x:v>
      </x:c>
      <x:c r="AT193" s="55" t="b">
        <x:v>1</x:v>
      </x:c>
      <x:c r="AU193" s="50"/>
      <x:c r="AV193" s="58" t="n">
        <x:v>-0.084068088746389</x:v>
      </x:c>
      <x:c r="AW193" s="50" t="n">
        <x:v>2499</x:v>
      </x:c>
      <x:c r="AX193" s="50" t="str">
        <x:v>Transformation Moat</x:v>
      </x:c>
      <x:c r="AY193" s="50" t="str">
        <x:v>年率ボラティリティ60%以上 / ローカル5年最大下落率-60%以下</x:v>
      </x:c>
      <x:c r="AZ193" s="59" t="str">
        <x:v>2025-06-27 09:02</x:v>
      </x:c>
      <x:c r="BA193" s="53" t="n">
        <x:v>39142</x:v>
      </x:c>
      <x:c r="BB193" s="50" t="str">
        <x:v>清藤 勉</x:v>
      </x:c>
      <x:c r="BC193" s="50"/>
      <x:c r="BD193" s="50"/>
    </x:row>
    <x:row r="194">
      <x:c r="A194" s="50" t="n">
        <x:v>193</x:v>
      </x:c>
      <x:c r="B194" s="50" t="str">
        <x:v>4390</x:v>
      </x:c>
      <x:c r="C194" s="50" t="str">
        <x:v>4390.T</x:v>
      </x:c>
      <x:c r="D194" s="50" t="str">
        <x:v>IPS,Inc.</x:v>
      </x:c>
      <x:c r="E194" s="50" t="str">
        <x:v>Prime Market (Domestic)</x:v>
      </x:c>
      <x:c r="F194" s="50" t="str">
        <x:v>Information &amp; Communication</x:v>
      </x:c>
      <x:c r="G194" s="51" t="n">
        <x:v>9515</x:v>
      </x:c>
      <x:c r="H194" s="51" t="n">
        <x:v>10728</x:v>
      </x:c>
      <x:c r="I194" s="51" t="n">
        <x:v>12346</x:v>
      </x:c>
      <x:c r="J194" s="51" t="n">
        <x:v>14117</x:v>
      </x:c>
      <x:c r="K194" s="51" t="n">
        <x:v>15264</x:v>
      </x:c>
      <x:c r="L194" s="52" t="n">
        <x:f>IFERROR(H194/G194-1,"")</x:f>
        <x:v>0.1274829217025748</x:v>
      </x:c>
      <x:c r="M194" s="52" t="n">
        <x:f>IFERROR(I194/H194-1,"")</x:f>
        <x:v>0.15082028337061892</x:v>
      </x:c>
      <x:c r="N194" s="52" t="n">
        <x:f>IFERROR(J194/I194-1,"")</x:f>
        <x:v>0.14344727037097038</x:v>
      </x:c>
      <x:c r="O194" s="52" t="n">
        <x:f>IFERROR(K194/J194-1,"")</x:f>
        <x:v>0.08124955727137495</x:v>
      </x:c>
      <x:c r="P194" s="52" t="n">
        <x:f>IFERROR((K194/G194)^(1/4)-1,"")</x:f>
        <x:v>0.12542067994665484</x:v>
      </x:c>
      <x:c r="Q194" s="51" t="n">
        <x:v>4413</x:v>
      </x:c>
      <x:c r="R194" s="52" t="n">
        <x:f>IFERROR(Q194/K194,"")</x:f>
        <x:v>0.2891116352201258</x:v>
      </x:c>
      <x:c r="S194" s="53" t="n">
        <x:v>43252</x:v>
      </x:c>
      <x:c r="T194" s="50" t="str">
        <x:v>EDINET_company_history</x:v>
      </x:c>
      <x:c r="U194" s="50" t="str">
        <x:v>宮下 幸治</x:v>
      </x:c>
      <x:c r="V194" s="54" t="n">
        <x:v>0.4131</x:v>
      </x:c>
      <x:c r="W194" s="50" t="str">
        <x:v>宮下幸治</x:v>
      </x:c>
      <x:c r="X194" s="50" t="b">
        <x:f>AND(COUNT(L194:O194)=4,L194&gt;='設定'!$B$6,M194&gt;='設定'!$B$6,N194&gt;='設定'!$B$6,O194&gt;='設定'!$B$6)</x:f>
        <x:v>0</x:v>
      </x:c>
      <x:c r="Y194" s="50" t="b">
        <x:f>AND(COUNT(G194:K194)=5,P194&gt;='設定'!$B$7)</x:f>
        <x:v>0</x:v>
      </x:c>
      <x:c r="Z194" s="50" t="b">
        <x:f>AND(ISNUMBER(R194),R194&gt;='設定'!$B$8)</x:f>
        <x:v>1</x:v>
      </x:c>
      <x:c r="AA194" s="50" t="b">
        <x:f>AND(ISNUMBER(S194),S194&gt;=DATE(YEAR('設定'!$B$10)-'設定'!$B$9,MONTH('設定'!$B$10),DAY('設定'!$B$10)))</x:f>
        <x:v>0</x:v>
      </x:c>
      <x:c r="AB194" s="55" t="b">
        <x:v>1</x:v>
      </x:c>
      <x:c r="AC194" s="55" t="b">
        <x:v>1</x:v>
      </x:c>
      <x:c r="AD194" s="50" t="n">
        <x:f>IF(X194,1,0)+IF(Z194,1,0)+IF(AA194,1,0)+IF(AB194,1,0)</x:f>
        <x:v>2</x:v>
      </x:c>
      <x:c r="AE194" s="50" t="n">
        <x:f>IF(Y194,1,0)+IF(Z194,1,0)+IF(AA194,1,0)+IF(AB194,1,0)</x:f>
        <x:v>2</x:v>
      </x:c>
      <x:c r="AF194" s="50" t="n">
        <x:f>IF(Y194,1,0)+IF(Z194,1,0)+IF(AA194,1,0)+IF(AC194,1,0)</x:f>
        <x:v>2</x:v>
      </x:c>
      <x:c r="AG194" s="53" t="n">
        <x:v>44348</x:v>
      </x:c>
      <x:c r="AH194" s="50" t="str">
        <x:v>S100W1JP</x:v>
      </x:c>
      <x:c r="AI194" s="50" t="str">
        <x:v>NetSalesSummaryOfBusinessResults</x:v>
      </x:c>
      <x:c r="AJ194" s="50" t="str">
        <x:v>OperatingIncome</x:v>
      </x:c>
      <x:c r="AK194" s="53" t="n">
        <x:v>45747</x:v>
      </x:c>
      <x:c r="AL194" s="50" t="str">
        <x:v>365/365/365/366/365</x:v>
      </x:c>
      <x:c r="AM194" s="51" t="n">
        <x:v>12962900</x:v>
      </x:c>
      <x:c r="AN194" s="51" t="n">
        <x:v>4070</x:v>
      </x:c>
      <x:c r="AO194" s="51" t="n">
        <x:f>IFERROR(AM194*AN194,"")</x:f>
        <x:v>52759003000</x:v>
      </x:c>
      <x:c r="AP194" s="56" t="n">
        <x:f>IFERROR(AO194/(K194*1000000),"")</x:f>
        <x:v>3.4564336346960167</x:v>
      </x:c>
      <x:c r="AQ194" s="57" t="n">
        <x:v>370538121.6666667</x:v>
      </x:c>
      <x:c r="AR194" s="52" t="n">
        <x:v>0.4408513069854405</x:v>
      </x:c>
      <x:c r="AS194" s="52" t="n">
        <x:v>-0.4681991984526804</x:v>
      </x:c>
      <x:c r="AT194" s="55" t="b">
        <x:v>1</x:v>
      </x:c>
      <x:c r="AU194" s="50"/>
      <x:c r="AV194" s="58" t="n">
        <x:v>0.1291512965033103</x:v>
      </x:c>
      <x:c r="AW194" s="50" t="n">
        <x:v>1069</x:v>
      </x:c>
      <x:c r="AX194" s="50" t="str">
        <x:v>Core Moat</x:v>
      </x:c>
      <x:c r="AY194" s="50" t="str">
        <x:v>目立つ機械的警告なし（定性確認は別途必要）</x:v>
      </x:c>
      <x:c r="AZ194" s="59" t="str">
        <x:v>2025-06-20 16:14</x:v>
      </x:c>
      <x:c r="BA194" s="53" t="n">
        <x:v>43252</x:v>
      </x:c>
      <x:c r="BB194" s="50" t="str">
        <x:v>宮下幸治</x:v>
      </x:c>
      <x:c r="BC194" s="50"/>
      <x:c r="BD194" s="50" t="str">
        <x:v>TOPIX Small 2</x:v>
      </x:c>
    </x:row>
    <x:row r="195">
      <x:c r="A195" s="50" t="n">
        <x:v>194</x:v>
      </x:c>
      <x:c r="B195" s="50" t="str">
        <x:v>7818</x:v>
      </x:c>
      <x:c r="C195" s="50" t="str">
        <x:v>7818.T</x:v>
      </x:c>
      <x:c r="D195" s="50" t="str">
        <x:v>TRANSACTION CO.,Ltd.</x:v>
      </x:c>
      <x:c r="E195" s="50" t="str">
        <x:v>Prime Market (Domestic)</x:v>
      </x:c>
      <x:c r="F195" s="50" t="str">
        <x:v>Other Products</x:v>
      </x:c>
      <x:c r="G195" s="51" t="n">
        <x:v>17139.147</x:v>
      </x:c>
      <x:c r="H195" s="51" t="n">
        <x:v>18273.354</x:v>
      </x:c>
      <x:c r="I195" s="51" t="n">
        <x:v>22958.375</x:v>
      </x:c>
      <x:c r="J195" s="51" t="n">
        <x:v>25047.146</x:v>
      </x:c>
      <x:c r="K195" s="51" t="n">
        <x:v>27453.452</x:v>
      </x:c>
      <x:c r="L195" s="52" t="n">
        <x:f>IFERROR(H195/G195-1,"")</x:f>
        <x:v>0.06617639722676971</x:v>
      </x:c>
      <x:c r="M195" s="52" t="n">
        <x:f>IFERROR(I195/H195-1,"")</x:f>
        <x:v>0.2563853904433746</x:v>
      </x:c>
      <x:c r="N195" s="52" t="n">
        <x:f>IFERROR(J195/I195-1,"")</x:f>
        <x:v>0.09098078587879144</x:v>
      </x:c>
      <x:c r="O195" s="52" t="n">
        <x:f>IFERROR(K195/J195-1,"")</x:f>
        <x:v>0.09607106534213528</x:v>
      </x:c>
      <x:c r="P195" s="52" t="n">
        <x:f>IFERROR((K195/G195)^(1/4)-1,"")</x:f>
        <x:v>0.12499848913720402</x:v>
      </x:c>
      <x:c r="Q195" s="51" t="n">
        <x:v>5706.383</x:v>
      </x:c>
      <x:c r="R195" s="52" t="n">
        <x:f>IFERROR(Q195/K195,"")</x:f>
        <x:v>0.2078566658939648</x:v>
      </x:c>
      <x:c r="S195" s="53" t="n">
        <x:v>40452</x:v>
      </x:c>
      <x:c r="T195" s="50" t="str">
        <x:v>EDINET_company_history</x:v>
      </x:c>
      <x:c r="U195" s="50" t="str">
        <x:v>石川 諭</x:v>
      </x:c>
      <x:c r="V195" s="54" t="n">
        <x:v>0.2157</x:v>
      </x:c>
      <x:c r="W195" s="50" t="str">
        <x:v>石川 諭 / 千葉 啓一</x:v>
      </x:c>
      <x:c r="X195" s="50" t="b">
        <x:f>AND(COUNT(L195:O195)=4,L195&gt;='設定'!$B$6,M195&gt;='設定'!$B$6,N195&gt;='設定'!$B$6,O195&gt;='設定'!$B$6)</x:f>
        <x:v>0</x:v>
      </x:c>
      <x:c r="Y195" s="50" t="b">
        <x:f>AND(COUNT(G195:K195)=5,P195&gt;='設定'!$B$7)</x:f>
        <x:v>0</x:v>
      </x:c>
      <x:c r="Z195" s="50" t="b">
        <x:f>AND(ISNUMBER(R195),R195&gt;='設定'!$B$8)</x:f>
        <x:v>1</x:v>
      </x:c>
      <x:c r="AA195" s="50" t="b">
        <x:f>AND(ISNUMBER(S195),S195&gt;=DATE(YEAR('設定'!$B$10)-'設定'!$B$9,MONTH('設定'!$B$10),DAY('設定'!$B$10)))</x:f>
        <x:v>0</x:v>
      </x:c>
      <x:c r="AB195" s="55" t="b">
        <x:v>1</x:v>
      </x:c>
      <x:c r="AC195" s="55" t="b">
        <x:v>1</x:v>
      </x:c>
      <x:c r="AD195" s="50" t="n">
        <x:f>IF(X195,1,0)+IF(Z195,1,0)+IF(AA195,1,0)+IF(AB195,1,0)</x:f>
        <x:v>2</x:v>
      </x:c>
      <x:c r="AE195" s="50" t="n">
        <x:f>IF(Y195,1,0)+IF(Z195,1,0)+IF(AA195,1,0)+IF(AB195,1,0)</x:f>
        <x:v>2</x:v>
      </x:c>
      <x:c r="AF195" s="50" t="n">
        <x:f>IF(Y195,1,0)+IF(Z195,1,0)+IF(AA195,1,0)+IF(AC195,1,0)</x:f>
        <x:v>2</x:v>
      </x:c>
      <x:c r="AG195" s="53" t="n">
        <x:v>44348</x:v>
      </x:c>
      <x:c r="AH195" s="50" t="str">
        <x:v>S100X6MS</x:v>
      </x:c>
      <x:c r="AI195" s="50" t="str">
        <x:v>NetSalesSummaryOfBusinessResults</x:v>
      </x:c>
      <x:c r="AJ195" s="50" t="str">
        <x:v>OperatingIncome</x:v>
      </x:c>
      <x:c r="AK195" s="53" t="n">
        <x:v>45900</x:v>
      </x:c>
      <x:c r="AL195" s="50" t="str">
        <x:v>365/365/365/366/365</x:v>
      </x:c>
      <x:c r="AM195" s="51" t="n">
        <x:v>28239400</x:v>
      </x:c>
      <x:c r="AN195" s="51" t="n">
        <x:v>1301</x:v>
      </x:c>
      <x:c r="AO195" s="51" t="n">
        <x:f>IFERROR(AM195*AN195,"")</x:f>
        <x:v>36739459400</x:v>
      </x:c>
      <x:c r="AP195" s="56" t="n">
        <x:f>IFERROR(AO195/(K195*1000000),"")</x:f>
        <x:v>1.3382455291961097</x:v>
      </x:c>
      <x:c r="AQ195" s="57" t="n">
        <x:v>215627161.66666663</x:v>
      </x:c>
      <x:c r="AR195" s="52" t="n">
        <x:v>0.3639393953607215</x:v>
      </x:c>
      <x:c r="AS195" s="52" t="n">
        <x:v>-0.4253126528330888</x:v>
      </x:c>
      <x:c r="AT195" s="55" t="b">
        <x:v>1</x:v>
      </x:c>
      <x:c r="AU195" s="50"/>
      <x:c r="AV195" s="58" t="n">
        <x:v>0.0027139249777361</x:v>
      </x:c>
      <x:c r="AW195" s="50" t="n">
        <x:v>1847</x:v>
      </x:c>
      <x:c r="AX195" s="50" t="str">
        <x:v>Core Moat</x:v>
      </x:c>
      <x:c r="AY195" s="50" t="str">
        <x:v>目立つ機械的警告なし（定性確認は別途必要）</x:v>
      </x:c>
      <x:c r="AZ195" s="59" t="str">
        <x:v>2025-11-26 13:32</x:v>
      </x:c>
      <x:c r="BA195" s="53" t="n">
        <x:v>40452</x:v>
      </x:c>
      <x:c r="BB195" s="50" t="str">
        <x:v>石川 諭</x:v>
      </x:c>
      <x:c r="BC195" s="50"/>
      <x:c r="BD195" s="50" t="str">
        <x:v>TOPIX Small 2</x:v>
      </x:c>
    </x:row>
    <x:row r="196">
      <x:c r="A196" s="50" t="n">
        <x:v>195</x:v>
      </x:c>
      <x:c r="B196" s="50" t="str">
        <x:v>3692</x:v>
      </x:c>
      <x:c r="C196" s="50" t="str">
        <x:v>3692.T</x:v>
      </x:c>
      <x:c r="D196" s="50" t="str">
        <x:v>FFRI Security,Inc.</x:v>
      </x:c>
      <x:c r="E196" s="50" t="str">
        <x:v>Growth Market(Domestic)</x:v>
      </x:c>
      <x:c r="F196" s="50" t="str">
        <x:v>Information &amp; Communication</x:v>
      </x:c>
      <x:c r="G196" s="51" t="n">
        <x:v>1618.275</x:v>
      </x:c>
      <x:c r="H196" s="51" t="n">
        <x:v>1487.79</x:v>
      </x:c>
      <x:c r="I196" s="51" t="n">
        <x:v>1531.305</x:v>
      </x:c>
      <x:c r="J196" s="51" t="n">
        <x:v>1980.553</x:v>
      </x:c>
      <x:c r="K196" s="51" t="n">
        <x:v>2587.98</x:v>
      </x:c>
      <x:c r="L196" s="52" t="n">
        <x:f>IFERROR(H196/G196-1,"")</x:f>
        <x:v>-0.08063215460907458</x:v>
      </x:c>
      <x:c r="M196" s="52" t="n">
        <x:f>IFERROR(I196/H196-1,"")</x:f>
        <x:v>0.02924807936603968</x:v>
      </x:c>
      <x:c r="N196" s="52" t="n">
        <x:f>IFERROR(J196/I196-1,"")</x:f>
        <x:v>0.29337591139583563</x:v>
      </x:c>
      <x:c r="O196" s="52" t="n">
        <x:f>IFERROR(K196/J196-1,"")</x:f>
        <x:v>0.30669565520336994</x:v>
      </x:c>
      <x:c r="P196" s="52" t="n">
        <x:f>IFERROR((K196/G196)^(1/4)-1,"")</x:f>
        <x:v>0.12454579952737621</x:v>
      </x:c>
      <x:c r="Q196" s="51" t="n">
        <x:v>793.099</x:v>
      </x:c>
      <x:c r="R196" s="52" t="n">
        <x:f>IFERROR(Q196/K196,"")</x:f>
        <x:v>0.3064548412275211</x:v>
      </x:c>
      <x:c r="S196" s="53" t="n">
        <x:v>44348</x:v>
      </x:c>
      <x:c r="T196" s="50" t="str">
        <x:v>not_identified_before_local_window</x:v>
      </x:c>
      <x:c r="U196" s="50" t="str">
        <x:v>鵜飼 裕司</x:v>
      </x:c>
      <x:c r="V196" s="54" t="n">
        <x:v>0.2455</x:v>
      </x:c>
      <x:c r="W196" s="50" t="str">
        <x:v>鵜飼 裕司</x:v>
      </x:c>
      <x:c r="X196" s="50" t="b">
        <x:f>AND(COUNT(L196:O196)=4,L196&gt;='設定'!$B$6,M196&gt;='設定'!$B$6,N196&gt;='設定'!$B$6,O196&gt;='設定'!$B$6)</x:f>
        <x:v>0</x:v>
      </x:c>
      <x:c r="Y196" s="50" t="b">
        <x:f>AND(COUNT(G196:K196)=5,P196&gt;='設定'!$B$7)</x:f>
        <x:v>0</x:v>
      </x:c>
      <x:c r="Z196" s="50" t="b">
        <x:f>AND(ISNUMBER(R196),R196&gt;='設定'!$B$8)</x:f>
        <x:v>1</x:v>
      </x:c>
      <x:c r="AA196" s="50" t="b">
        <x:f>AND(ISNUMBER(S196),S196&gt;=DATE(YEAR('設定'!$B$10)-'設定'!$B$9,MONTH('設定'!$B$10),DAY('設定'!$B$10)))</x:f>
        <x:v>0</x:v>
      </x:c>
      <x:c r="AB196" s="55" t="b">
        <x:v>1</x:v>
      </x:c>
      <x:c r="AC196" s="55" t="b">
        <x:v>1</x:v>
      </x:c>
      <x:c r="AD196" s="50" t="n">
        <x:f>IF(X196,1,0)+IF(Z196,1,0)+IF(AA196,1,0)+IF(AB196,1,0)</x:f>
        <x:v>2</x:v>
      </x:c>
      <x:c r="AE196" s="50" t="n">
        <x:f>IF(Y196,1,0)+IF(Z196,1,0)+IF(AA196,1,0)+IF(AB196,1,0)</x:f>
        <x:v>2</x:v>
      </x:c>
      <x:c r="AF196" s="50" t="n">
        <x:f>IF(Y196,1,0)+IF(Z196,1,0)+IF(AA196,1,0)+IF(AC196,1,0)</x:f>
        <x:v>2</x:v>
      </x:c>
      <x:c r="AG196" s="53" t="n">
        <x:v>44348</x:v>
      </x:c>
      <x:c r="AH196" s="50" t="str">
        <x:v>S100W2IK</x:v>
      </x:c>
      <x:c r="AI196" s="50" t="str">
        <x:v>NetSalesSummaryOfBusinessResults</x:v>
      </x:c>
      <x:c r="AJ196" s="50" t="str">
        <x:v>OperatingIncome</x:v>
      </x:c>
      <x:c r="AK196" s="53" t="n">
        <x:v>45747</x:v>
      </x:c>
      <x:c r="AL196" s="50" t="str">
        <x:v>365/365/365/366/365</x:v>
      </x:c>
      <x:c r="AM196" s="51" t="n">
        <x:v>7909700</x:v>
      </x:c>
      <x:c r="AN196" s="51" t="n">
        <x:v>5850</x:v>
      </x:c>
      <x:c r="AO196" s="51" t="n">
        <x:f>IFERROR(AM196*AN196,"")</x:f>
        <x:v>46271745000</x:v>
      </x:c>
      <x:c r="AP196" s="56" t="n">
        <x:f>IFERROR(AO196/(K196*1000000),"")</x:f>
        <x:v>17.87948322630005</x:v>
      </x:c>
      <x:c r="AQ196" s="57" t="n">
        <x:v>1082947733.3333333</x:v>
      </x:c>
      <x:c r="AR196" s="52" t="n">
        <x:v>0.6350313610888154</x:v>
      </x:c>
      <x:c r="AS196" s="52" t="n">
        <x:v>-0.5947037623840981</x:v>
      </x:c>
      <x:c r="AT196" s="55" t="b">
        <x:v>1</x:v>
      </x:c>
      <x:c r="AU196" s="50"/>
      <x:c r="AV196" s="58" t="n">
        <x:v>0.0634487013401864</x:v>
      </x:c>
      <x:c r="AW196" s="50" t="n">
        <x:v>1434</x:v>
      </x:c>
      <x:c r="AX196" s="50" t="str">
        <x:v>Transformation Moat</x:v>
      </x:c>
      <x:c r="AY196" s="50" t="str">
        <x:v>年率ボラティリティ60%以上 / 概算PSR15倍以上</x:v>
      </x:c>
      <x:c r="AZ196" s="59" t="str">
        <x:v>2025-06-25 14:12</x:v>
      </x:c>
      <x:c r="BA196" s="53"/>
      <x:c r="BB196" s="50" t="str">
        <x:v>鵜飼 裕司</x:v>
      </x:c>
      <x:c r="BC196" s="50"/>
      <x:c r="BD196" s="50"/>
    </x:row>
    <x:row r="197">
      <x:c r="A197" s="50" t="n">
        <x:v>196</x:v>
      </x:c>
      <x:c r="B197" s="50" t="str">
        <x:v>3901</x:v>
      </x:c>
      <x:c r="C197" s="50" t="str">
        <x:v>3901.T</x:v>
      </x:c>
      <x:c r="D197" s="50" t="str">
        <x:v>MarkLines Co.,Ltd.</x:v>
      </x:c>
      <x:c r="E197" s="50" t="str">
        <x:v>Prime Market (Domestic)</x:v>
      </x:c>
      <x:c r="F197" s="50" t="str">
        <x:v>Information &amp; Communication</x:v>
      </x:c>
      <x:c r="G197" s="51" t="n">
        <x:v>3498.688</x:v>
      </x:c>
      <x:c r="H197" s="51" t="n">
        <x:v>4125.325</x:v>
      </x:c>
      <x:c r="I197" s="51" t="n">
        <x:v>4845.212</x:v>
      </x:c>
      <x:c r="J197" s="51" t="n">
        <x:v>5562.104</x:v>
      </x:c>
      <x:c r="K197" s="51" t="n">
        <x:v>5570.37</x:v>
      </x:c>
      <x:c r="L197" s="52" t="n">
        <x:f>IFERROR(H197/G197-1,"")</x:f>
        <x:v>0.1791062821263285</x:v>
      </x:c>
      <x:c r="M197" s="52" t="n">
        <x:f>IFERROR(I197/H197-1,"")</x:f>
        <x:v>0.17450431178149617</x:v>
      </x:c>
      <x:c r="N197" s="52" t="n">
        <x:f>IFERROR(J197/I197-1,"")</x:f>
        <x:v>0.1479588509233445</x:v>
      </x:c>
      <x:c r="O197" s="52" t="n">
        <x:f>IFERROR(K197/J197-1,"")</x:f>
        <x:v>0.001486128270884457</x:v>
      </x:c>
      <x:c r="P197" s="52" t="n">
        <x:f>IFERROR((K197/G197)^(1/4)-1,"")</x:f>
        <x:v>0.12329727916976241</x:v>
      </x:c>
      <x:c r="Q197" s="51" t="n">
        <x:v>2095.573</x:v>
      </x:c>
      <x:c r="R197" s="52" t="n">
        <x:f>IFERROR(Q197/K197,"")</x:f>
        <x:v>0.37619996517287</x:v>
      </x:c>
      <x:c r="S197" s="53" t="n">
        <x:v>41974</x:v>
      </x:c>
      <x:c r="T197" s="50" t="str">
        <x:v>EDINET_company_history</x:v>
      </x:c>
      <x:c r="U197" s="50" t="str">
        <x:v>酒井 誠</x:v>
      </x:c>
      <x:c r="V197" s="54" t="n">
        <x:v>0.1412</x:v>
      </x:c>
      <x:c r="W197" s="50" t="str">
        <x:v>酒井 誠</x:v>
      </x:c>
      <x:c r="X197" s="50" t="b">
        <x:f>AND(COUNT(L197:O197)=4,L197&gt;='設定'!$B$6,M197&gt;='設定'!$B$6,N197&gt;='設定'!$B$6,O197&gt;='設定'!$B$6)</x:f>
        <x:v>0</x:v>
      </x:c>
      <x:c r="Y197" s="50" t="b">
        <x:f>AND(COUNT(G197:K197)=5,P197&gt;='設定'!$B$7)</x:f>
        <x:v>0</x:v>
      </x:c>
      <x:c r="Z197" s="50" t="b">
        <x:f>AND(ISNUMBER(R197),R197&gt;='設定'!$B$8)</x:f>
        <x:v>1</x:v>
      </x:c>
      <x:c r="AA197" s="50" t="b">
        <x:f>AND(ISNUMBER(S197),S197&gt;=DATE(YEAR('設定'!$B$10)-'設定'!$B$9,MONTH('設定'!$B$10),DAY('設定'!$B$10)))</x:f>
        <x:v>0</x:v>
      </x:c>
      <x:c r="AB197" s="55" t="b">
        <x:v>1</x:v>
      </x:c>
      <x:c r="AC197" s="55" t="b">
        <x:v>1</x:v>
      </x:c>
      <x:c r="AD197" s="50" t="n">
        <x:f>IF(X197,1,0)+IF(Z197,1,0)+IF(AA197,1,0)+IF(AB197,1,0)</x:f>
        <x:v>2</x:v>
      </x:c>
      <x:c r="AE197" s="50" t="n">
        <x:f>IF(Y197,1,0)+IF(Z197,1,0)+IF(AA197,1,0)+IF(AB197,1,0)</x:f>
        <x:v>2</x:v>
      </x:c>
      <x:c r="AF197" s="50" t="n">
        <x:f>IF(Y197,1,0)+IF(Z197,1,0)+IF(AA197,1,0)+IF(AC197,1,0)</x:f>
        <x:v>2</x:v>
      </x:c>
      <x:c r="AG197" s="53" t="n">
        <x:v>44348</x:v>
      </x:c>
      <x:c r="AH197" s="50" t="str">
        <x:v>S100XSGJ</x:v>
      </x:c>
      <x:c r="AI197" s="50" t="str">
        <x:v>NetSalesSummaryOfBusinessResults</x:v>
      </x:c>
      <x:c r="AJ197" s="50" t="str">
        <x:v>OperatingIncome</x:v>
      </x:c>
      <x:c r="AK197" s="53" t="n">
        <x:v>46022</x:v>
      </x:c>
      <x:c r="AL197" s="50" t="str">
        <x:v>365/365/365/366/365</x:v>
      </x:c>
      <x:c r="AM197" s="51" t="n">
        <x:v>12746600</x:v>
      </x:c>
      <x:c r="AN197" s="51" t="n">
        <x:v>1299</x:v>
      </x:c>
      <x:c r="AO197" s="51" t="n">
        <x:f>IFERROR(AM197*AN197,"")</x:f>
        <x:v>16557833400</x:v>
      </x:c>
      <x:c r="AP197" s="56" t="n">
        <x:f>IFERROR(AO197/(K197*1000000),"")</x:f>
        <x:v>2.972483587266196</x:v>
      </x:c>
      <x:c r="AQ197" s="57" t="n">
        <x:v>111262800</x:v>
      </x:c>
      <x:c r="AR197" s="52" t="n">
        <x:v>0.3481578351851742</x:v>
      </x:c>
      <x:c r="AS197" s="52" t="n">
        <x:v>-0.593387335355123</x:v>
      </x:c>
      <x:c r="AT197" s="55" t="b">
        <x:v>1</x:v>
      </x:c>
      <x:c r="AU197" s="50"/>
      <x:c r="AV197" s="58" t="n">
        <x:v>0.1818519616558196</x:v>
      </x:c>
      <x:c r="AW197" s="50" t="n">
        <x:v>799</x:v>
      </x:c>
      <x:c r="AX197" s="50" t="str">
        <x:v>Core Moat</x:v>
      </x:c>
      <x:c r="AY197" s="50" t="str">
        <x:v>目立つ機械的警告なし（定性確認は別途必要）</x:v>
      </x:c>
      <x:c r="AZ197" s="59" t="str">
        <x:v>2026-03-23 13:09</x:v>
      </x:c>
      <x:c r="BA197" s="53" t="n">
        <x:v>41974</x:v>
      </x:c>
      <x:c r="BB197" s="50" t="str">
        <x:v>酒井 誠</x:v>
      </x:c>
      <x:c r="BC197" s="50"/>
      <x:c r="BD197" s="50" t="str">
        <x:v>TOPIX Small 2</x:v>
      </x:c>
    </x:row>
    <x:row r="198">
      <x:c r="A198" s="50" t="n">
        <x:v>197</x:v>
      </x:c>
      <x:c r="B198" s="50" t="str">
        <x:v>2652</x:v>
      </x:c>
      <x:c r="C198" s="50" t="str">
        <x:v>2652.T</x:v>
      </x:c>
      <x:c r="D198" s="50" t="str">
        <x:v>MANDARAKE INC.</x:v>
      </x:c>
      <x:c r="E198" s="50" t="str">
        <x:v>Standard Market(Domestic)</x:v>
      </x:c>
      <x:c r="F198" s="50" t="str">
        <x:v>Retail Trade</x:v>
      </x:c>
      <x:c r="G198" s="51" t="n">
        <x:v>9626.151</x:v>
      </x:c>
      <x:c r="H198" s="51" t="n">
        <x:v>10588.8</x:v>
      </x:c>
      <x:c r="I198" s="51" t="n">
        <x:v>12839.503</x:v>
      </x:c>
      <x:c r="J198" s="51" t="n">
        <x:v>14455.416</x:v>
      </x:c>
      <x:c r="K198" s="51" t="n">
        <x:v>15183.051</x:v>
      </x:c>
      <x:c r="L198" s="52" t="n">
        <x:f>IFERROR(H198/G198-1,"")</x:f>
        <x:v>0.10000352165678672</x:v>
      </x:c>
      <x:c r="M198" s="52" t="n">
        <x:f>IFERROR(I198/H198-1,"")</x:f>
        <x:v>0.21255505817467535</x:v>
      </x:c>
      <x:c r="N198" s="52" t="n">
        <x:f>IFERROR(J198/I198-1,"")</x:f>
        <x:v>0.12585479360065555</x:v>
      </x:c>
      <x:c r="O198" s="52" t="n">
        <x:f>IFERROR(K198/J198-1,"")</x:f>
        <x:v>0.05033649671514118</x:v>
      </x:c>
      <x:c r="P198" s="52" t="n">
        <x:f>IFERROR((K198/G198)^(1/4)-1,"")</x:f>
        <x:v>0.12066703009929625</x:v>
      </x:c>
      <x:c r="Q198" s="51" t="n">
        <x:v>1792.12</x:v>
      </x:c>
      <x:c r="R198" s="52" t="n">
        <x:f>IFERROR(Q198/K198,"")</x:f>
        <x:v>0.11803424753035473</x:v>
      </x:c>
      <x:c r="S198" s="53" t="n">
        <x:v>36708</x:v>
      </x:c>
      <x:c r="T198" s="50" t="str">
        <x:v>EDINET_company_history</x:v>
      </x:c>
      <x:c r="U198" s="50" t="str">
        <x:v>古 川 益 蔵</x:v>
      </x:c>
      <x:c r="V198" s="54" t="n">
        <x:v>0.3397</x:v>
      </x:c>
      <x:c r="W198" s="50" t="str">
        <x:v>古 川 益 蔵 / 田 中 幹 教 / 小 山 雄 介</x:v>
      </x:c>
      <x:c r="X198" s="50" t="b">
        <x:f>AND(COUNT(L198:O198)=4,L198&gt;='設定'!$B$6,M198&gt;='設定'!$B$6,N198&gt;='設定'!$B$6,O198&gt;='設定'!$B$6)</x:f>
        <x:v>0</x:v>
      </x:c>
      <x:c r="Y198" s="50" t="b">
        <x:f>AND(COUNT(G198:K198)=5,P198&gt;='設定'!$B$7)</x:f>
        <x:v>0</x:v>
      </x:c>
      <x:c r="Z198" s="50" t="b">
        <x:f>AND(ISNUMBER(R198),R198&gt;='設定'!$B$8)</x:f>
        <x:v>1</x:v>
      </x:c>
      <x:c r="AA198" s="50" t="b">
        <x:f>AND(ISNUMBER(S198),S198&gt;=DATE(YEAR('設定'!$B$10)-'設定'!$B$9,MONTH('設定'!$B$10),DAY('設定'!$B$10)))</x:f>
        <x:v>0</x:v>
      </x:c>
      <x:c r="AB198" s="55" t="b">
        <x:v>1</x:v>
      </x:c>
      <x:c r="AC198" s="55" t="b">
        <x:v>1</x:v>
      </x:c>
      <x:c r="AD198" s="50" t="n">
        <x:f>IF(X198,1,0)+IF(Z198,1,0)+IF(AA198,1,0)+IF(AB198,1,0)</x:f>
        <x:v>2</x:v>
      </x:c>
      <x:c r="AE198" s="50" t="n">
        <x:f>IF(Y198,1,0)+IF(Z198,1,0)+IF(AA198,1,0)+IF(AB198,1,0)</x:f>
        <x:v>2</x:v>
      </x:c>
      <x:c r="AF198" s="50" t="n">
        <x:f>IF(Y198,1,0)+IF(Z198,1,0)+IF(AA198,1,0)+IF(AC198,1,0)</x:f>
        <x:v>2</x:v>
      </x:c>
      <x:c r="AG198" s="53" t="n">
        <x:v>44348</x:v>
      </x:c>
      <x:c r="AH198" s="50" t="str">
        <x:v>S100XD0Z</x:v>
      </x:c>
      <x:c r="AI198" s="50" t="str">
        <x:v>NetSalesSummaryOfBusinessResults</x:v>
      </x:c>
      <x:c r="AJ198" s="50" t="str">
        <x:v>OperatingIncome</x:v>
      </x:c>
      <x:c r="AK198" s="53" t="n">
        <x:v>45930</x:v>
      </x:c>
      <x:c r="AL198" s="50" t="str">
        <x:v>365/365/365/366/365</x:v>
      </x:c>
      <x:c r="AM198" s="51" t="n">
        <x:v>32395600</x:v>
      </x:c>
      <x:c r="AN198" s="51" t="n">
        <x:v>344</x:v>
      </x:c>
      <x:c r="AO198" s="51" t="n">
        <x:f>IFERROR(AM198*AN198,"")</x:f>
        <x:v>11144086400</x:v>
      </x:c>
      <x:c r="AP198" s="56" t="n">
        <x:f>IFERROR(AO198/(K198*1000000),"")</x:f>
        <x:v>0.7339820171848201</x:v>
      </x:c>
      <x:c r="AQ198" s="57" t="n">
        <x:v>28634163.333333332</x:v>
      </x:c>
      <x:c r="AR198" s="52" t="n">
        <x:v>0.445448784142696</x:v>
      </x:c>
      <x:c r="AS198" s="52" t="n">
        <x:v>-0.5401207148936449</x:v>
      </x:c>
      <x:c r="AT198" s="55" t="b">
        <x:v>1</x:v>
      </x:c>
      <x:c r="AU198" s="50"/>
      <x:c r="AV198" s="58" t="n">
        <x:v>-0.2223351041296165</x:v>
      </x:c>
      <x:c r="AW198" s="50" t="n">
        <x:v>3113</x:v>
      </x:c>
      <x:c r="AX198" s="50" t="str">
        <x:v>Transformation Moat</x:v>
      </x:c>
      <x:c r="AY198" s="50" t="str">
        <x:v>目立つ機械的警告なし（定性確認は別途必要）</x:v>
      </x:c>
      <x:c r="AZ198" s="59" t="str">
        <x:v>2025-12-25 15:44</x:v>
      </x:c>
      <x:c r="BA198" s="53" t="n">
        <x:v>36708</x:v>
      </x:c>
      <x:c r="BB198" s="50" t="str">
        <x:v>古 川 益 蔵</x:v>
      </x:c>
      <x:c r="BC198" s="50"/>
      <x:c r="BD198" s="50"/>
    </x:row>
    <x:row r="199">
      <x:c r="A199" s="50" t="n">
        <x:v>198</x:v>
      </x:c>
      <x:c r="B199" s="50" t="str">
        <x:v>8769</x:v>
      </x:c>
      <x:c r="C199" s="50" t="str">
        <x:v>8769.T</x:v>
      </x:c>
      <x:c r="D199" s="50" t="str">
        <x:v>Advantage Risk Management Co.,Ltd.</x:v>
      </x:c>
      <x:c r="E199" s="50" t="str">
        <x:v>Standard Market(Domestic)</x:v>
      </x:c>
      <x:c r="F199" s="50" t="str">
        <x:v>Services</x:v>
      </x:c>
      <x:c r="G199" s="51" t="n">
        <x:v>5452.753</x:v>
      </x:c>
      <x:c r="H199" s="51" t="n">
        <x:v>5792.477</x:v>
      </x:c>
      <x:c r="I199" s="51" t="n">
        <x:v>6405.706</x:v>
      </x:c>
      <x:c r="J199" s="51" t="n">
        <x:v>6998.601</x:v>
      </x:c>
      <x:c r="K199" s="51" t="n">
        <x:v>8554.077</x:v>
      </x:c>
      <x:c r="L199" s="52" t="n">
        <x:f>IFERROR(H199/G199-1,"")</x:f>
        <x:v>0.062303207205608</x:v>
      </x:c>
      <x:c r="M199" s="52" t="n">
        <x:f>IFERROR(I199/H199-1,"")</x:f>
        <x:v>0.10586645402303718</x:v>
      </x:c>
      <x:c r="N199" s="52" t="n">
        <x:f>IFERROR(J199/I199-1,"")</x:f>
        <x:v>0.09255732311161324</x:v>
      </x:c>
      <x:c r="O199" s="52" t="n">
        <x:f>IFERROR(K199/J199-1,"")</x:f>
        <x:v>0.22225527644739285</x:v>
      </x:c>
      <x:c r="P199" s="52" t="n">
        <x:f>IFERROR((K199/G199)^(1/4)-1,"")</x:f>
        <x:v>0.11915266308665262</x:v>
      </x:c>
      <x:c r="Q199" s="51" t="n">
        <x:v>1022.822</x:v>
      </x:c>
      <x:c r="R199" s="52" t="n">
        <x:f>IFERROR(Q199/K199,"")</x:f>
        <x:v>0.11957128746912146</x:v>
      </x:c>
      <x:c r="S199" s="53" t="n">
        <x:v>39052</x:v>
      </x:c>
      <x:c r="T199" s="50" t="str">
        <x:v>EDINET_company_history</x:v>
      </x:c>
      <x:c r="U199" s="50" t="str">
        <x:v>鳥越 慎二</x:v>
      </x:c>
      <x:c r="V199" s="54" t="n">
        <x:v>0.2571</x:v>
      </x:c>
      <x:c r="W199" s="50" t="str">
        <x:v>鳥越 慎二</x:v>
      </x:c>
      <x:c r="X199" s="50" t="b">
        <x:f>AND(COUNT(L199:O199)=4,L199&gt;='設定'!$B$6,M199&gt;='設定'!$B$6,N199&gt;='設定'!$B$6,O199&gt;='設定'!$B$6)</x:f>
        <x:v>0</x:v>
      </x:c>
      <x:c r="Y199" s="50" t="b">
        <x:f>AND(COUNT(G199:K199)=5,P199&gt;='設定'!$B$7)</x:f>
        <x:v>0</x:v>
      </x:c>
      <x:c r="Z199" s="50" t="b">
        <x:f>AND(ISNUMBER(R199),R199&gt;='設定'!$B$8)</x:f>
        <x:v>1</x:v>
      </x:c>
      <x:c r="AA199" s="50" t="b">
        <x:f>AND(ISNUMBER(S199),S199&gt;=DATE(YEAR('設定'!$B$10)-'設定'!$B$9,MONTH('設定'!$B$10),DAY('設定'!$B$10)))</x:f>
        <x:v>0</x:v>
      </x:c>
      <x:c r="AB199" s="55" t="b">
        <x:v>1</x:v>
      </x:c>
      <x:c r="AC199" s="55" t="b">
        <x:v>1</x:v>
      </x:c>
      <x:c r="AD199" s="50" t="n">
        <x:f>IF(X199,1,0)+IF(Z199,1,0)+IF(AA199,1,0)+IF(AB199,1,0)</x:f>
        <x:v>2</x:v>
      </x:c>
      <x:c r="AE199" s="50" t="n">
        <x:f>IF(Y199,1,0)+IF(Z199,1,0)+IF(AA199,1,0)+IF(AB199,1,0)</x:f>
        <x:v>2</x:v>
      </x:c>
      <x:c r="AF199" s="50" t="n">
        <x:f>IF(Y199,1,0)+IF(Z199,1,0)+IF(AA199,1,0)+IF(AC199,1,0)</x:f>
        <x:v>2</x:v>
      </x:c>
      <x:c r="AG199" s="53" t="n">
        <x:v>44348</x:v>
      </x:c>
      <x:c r="AH199" s="50" t="str">
        <x:v>S100W5D3</x:v>
      </x:c>
      <x:c r="AI199" s="50" t="str">
        <x:v>NetSalesSummaryOfBusinessResults</x:v>
      </x:c>
      <x:c r="AJ199" s="50" t="str">
        <x:v>OperatingIncome</x:v>
      </x:c>
      <x:c r="AK199" s="53" t="n">
        <x:v>45747</x:v>
      </x:c>
      <x:c r="AL199" s="50" t="str">
        <x:v>365/365/365/366/365</x:v>
      </x:c>
      <x:c r="AM199" s="51" t="n">
        <x:v>16005100</x:v>
      </x:c>
      <x:c r="AN199" s="51" t="n">
        <x:v>489</x:v>
      </x:c>
      <x:c r="AO199" s="51" t="n">
        <x:f>IFERROR(AM199*AN199,"")</x:f>
        <x:v>7826493900</x:v>
      </x:c>
      <x:c r="AP199" s="56" t="n">
        <x:f>IFERROR(AO199/(K199*1000000),"")</x:f>
        <x:v>0.9149431201051851</x:v>
      </x:c>
      <x:c r="AQ199" s="57" t="n">
        <x:v>27208476.666666668</x:v>
      </x:c>
      <x:c r="AR199" s="52" t="n">
        <x:v>0.447688755104024</x:v>
      </x:c>
      <x:c r="AS199" s="52" t="n">
        <x:v>-0.7006777336962768</x:v>
      </x:c>
      <x:c r="AT199" s="55" t="b">
        <x:v>1</x:v>
      </x:c>
      <x:c r="AU199" s="50"/>
      <x:c r="AV199" s="58" t="n">
        <x:v>-0.0543947428937573</x:v>
      </x:c>
      <x:c r="AW199" s="50" t="n">
        <x:v>2292</x:v>
      </x:c>
      <x:c r="AX199" s="50" t="str">
        <x:v>Core Moat</x:v>
      </x:c>
      <x:c r="AY199" s="50" t="str">
        <x:v>ローカル5年最大下落率-60%以下</x:v>
      </x:c>
      <x:c r="AZ199" s="59" t="str">
        <x:v>2025-06-25 15:30</x:v>
      </x:c>
      <x:c r="BA199" s="53" t="n">
        <x:v>39052</x:v>
      </x:c>
      <x:c r="BB199" s="50" t="str">
        <x:v>鳥越 慎二</x:v>
      </x:c>
      <x:c r="BC199" s="50"/>
      <x:c r="BD199" s="50"/>
    </x:row>
    <x:row r="200">
      <x:c r="A200" s="50" t="n">
        <x:v>199</x:v>
      </x:c>
      <x:c r="B200" s="50" t="str">
        <x:v>7039</x:v>
      </x:c>
      <x:c r="C200" s="50" t="str">
        <x:v>7039.T</x:v>
      </x:c>
      <x:c r="D200" s="50" t="str">
        <x:v>BRIDGE International Group Corp.</x:v>
      </x:c>
      <x:c r="E200" s="50" t="str">
        <x:v>Growth Market(Domestic)</x:v>
      </x:c>
      <x:c r="F200" s="50" t="str">
        <x:v>Services</x:v>
      </x:c>
      <x:c r="G200" s="51" t="n">
        <x:v>5593.733</x:v>
      </x:c>
      <x:c r="H200" s="51" t="n">
        <x:v>6707.745</x:v>
      </x:c>
      <x:c r="I200" s="51" t="n">
        <x:v>7020.66</x:v>
      </x:c>
      <x:c r="J200" s="51" t="n">
        <x:v>8615.418</x:v>
      </x:c>
      <x:c r="K200" s="51" t="n">
        <x:v>8564.871</x:v>
      </x:c>
      <x:c r="L200" s="52" t="n">
        <x:f>IFERROR(H200/G200-1,"")</x:f>
        <x:v>0.19915358848911802</x:v>
      </x:c>
      <x:c r="M200" s="52" t="n">
        <x:f>IFERROR(I200/H200-1,"")</x:f>
        <x:v>0.046649805560587065</x:v>
      </x:c>
      <x:c r="N200" s="52" t="n">
        <x:f>IFERROR(J200/I200-1,"")</x:f>
        <x:v>0.22715214808864115</x:v>
      </x:c>
      <x:c r="O200" s="52" t="n">
        <x:f>IFERROR(K200/J200-1,"")</x:f>
        <x:v>-0.0058670397652209605</x:v>
      </x:c>
      <x:c r="P200" s="52" t="n">
        <x:f>IFERROR((K200/G200)^(1/4)-1,"")</x:f>
        <x:v>0.11238410195025206</x:v>
      </x:c>
      <x:c r="Q200" s="51" t="n">
        <x:v>873.707</x:v>
      </x:c>
      <x:c r="R200" s="52" t="n">
        <x:f>IFERROR(Q200/K200,"")</x:f>
        <x:v>0.10201052648662193</x:v>
      </x:c>
      <x:c r="S200" s="53" t="n">
        <x:v>43374</x:v>
      </x:c>
      <x:c r="T200" s="50" t="str">
        <x:v>EDINET_company_history</x:v>
      </x:c>
      <x:c r="U200" s="50" t="str">
        <x:v>吉田 融正</x:v>
      </x:c>
      <x:c r="V200" s="54" t="n">
        <x:v>0.3339</x:v>
      </x:c>
      <x:c r="W200" s="50" t="str">
        <x:v>吉田 融正</x:v>
      </x:c>
      <x:c r="X200" s="50" t="b">
        <x:f>AND(COUNT(L200:O200)=4,L200&gt;='設定'!$B$6,M200&gt;='設定'!$B$6,N200&gt;='設定'!$B$6,O200&gt;='設定'!$B$6)</x:f>
        <x:v>0</x:v>
      </x:c>
      <x:c r="Y200" s="50" t="b">
        <x:f>AND(COUNT(G200:K200)=5,P200&gt;='設定'!$B$7)</x:f>
        <x:v>0</x:v>
      </x:c>
      <x:c r="Z200" s="50" t="b">
        <x:f>AND(ISNUMBER(R200),R200&gt;='設定'!$B$8)</x:f>
        <x:v>1</x:v>
      </x:c>
      <x:c r="AA200" s="50" t="b">
        <x:f>AND(ISNUMBER(S200),S200&gt;=DATE(YEAR('設定'!$B$10)-'設定'!$B$9,MONTH('設定'!$B$10),DAY('設定'!$B$10)))</x:f>
        <x:v>0</x:v>
      </x:c>
      <x:c r="AB200" s="55" t="b">
        <x:v>1</x:v>
      </x:c>
      <x:c r="AC200" s="55" t="b">
        <x:v>1</x:v>
      </x:c>
      <x:c r="AD200" s="50" t="n">
        <x:f>IF(X200,1,0)+IF(Z200,1,0)+IF(AA200,1,0)+IF(AB200,1,0)</x:f>
        <x:v>2</x:v>
      </x:c>
      <x:c r="AE200" s="50" t="n">
        <x:f>IF(Y200,1,0)+IF(Z200,1,0)+IF(AA200,1,0)+IF(AB200,1,0)</x:f>
        <x:v>2</x:v>
      </x:c>
      <x:c r="AF200" s="50" t="n">
        <x:f>IF(Y200,1,0)+IF(Z200,1,0)+IF(AA200,1,0)+IF(AC200,1,0)</x:f>
        <x:v>2</x:v>
      </x:c>
      <x:c r="AG200" s="53" t="n">
        <x:v>44348</x:v>
      </x:c>
      <x:c r="AH200" s="50" t="str">
        <x:v>S100XV70</x:v>
      </x:c>
      <x:c r="AI200" s="50" t="str">
        <x:v>NetSalesSummaryOfBusinessResults</x:v>
      </x:c>
      <x:c r="AJ200" s="50" t="str">
        <x:v>OperatingIncome</x:v>
      </x:c>
      <x:c r="AK200" s="53" t="n">
        <x:v>46022</x:v>
      </x:c>
      <x:c r="AL200" s="50" t="str">
        <x:v>365/365/365/366/365</x:v>
      </x:c>
      <x:c r="AM200" s="51" t="n">
        <x:v>3591300</x:v>
      </x:c>
      <x:c r="AN200" s="51" t="n">
        <x:v>1635</x:v>
      </x:c>
      <x:c r="AO200" s="51" t="n">
        <x:f>IFERROR(AM200*AN200,"")</x:f>
        <x:v>5871775500</x:v>
      </x:c>
      <x:c r="AP200" s="56" t="n">
        <x:f>IFERROR(AO200/(K200*1000000),"")</x:f>
        <x:v>0.6855649664776038</x:v>
      </x:c>
      <x:c r="AQ200" s="57" t="n">
        <x:v>23250123.333333332</x:v>
      </x:c>
      <x:c r="AR200" s="52" t="n">
        <x:v>0.3853366214268707</x:v>
      </x:c>
      <x:c r="AS200" s="52" t="n">
        <x:v>-0.6208042147531632</x:v>
      </x:c>
      <x:c r="AT200" s="55" t="b">
        <x:v>1</x:v>
      </x:c>
      <x:c r="AU200" s="50"/>
      <x:c r="AV200" s="58" t="n">
        <x:v>-0.0267990508302981</x:v>
      </x:c>
      <x:c r="AW200" s="50" t="n">
        <x:v>2090</x:v>
      </x:c>
      <x:c r="AX200" s="50" t="str">
        <x:v>Core Moat</x:v>
      </x:c>
      <x:c r="AY200" s="50" t="str">
        <x:v>ローカル5年最大下落率-60%以下</x:v>
      </x:c>
      <x:c r="AZ200" s="59" t="str">
        <x:v>2026-03-30 12:00</x:v>
      </x:c>
      <x:c r="BA200" s="53" t="n">
        <x:v>43374</x:v>
      </x:c>
      <x:c r="BB200" s="50" t="str">
        <x:v>吉田 融正</x:v>
      </x:c>
      <x:c r="BC200" s="50"/>
      <x:c r="BD200" s="50"/>
    </x:row>
    <x:row r="201">
      <x:c r="A201" s="50" t="n">
        <x:v>200</x:v>
      </x:c>
      <x:c r="B201" s="50" t="str">
        <x:v>3046</x:v>
      </x:c>
      <x:c r="C201" s="50" t="str">
        <x:v>3046.T</x:v>
      </x:c>
      <x:c r="D201" s="50" t="str">
        <x:v>JINS HOLDINGS Inc.</x:v>
      </x:c>
      <x:c r="E201" s="50" t="str">
        <x:v>Prime Market (Domestic)</x:v>
      </x:c>
      <x:c r="F201" s="50" t="str">
        <x:v>Retail Trade</x:v>
      </x:c>
      <x:c r="G201" s="51" t="n">
        <x:v>63898</x:v>
      </x:c>
      <x:c r="H201" s="51" t="n">
        <x:v>66901</x:v>
      </x:c>
      <x:c r="I201" s="51" t="n">
        <x:v>73264</x:v>
      </x:c>
      <x:c r="J201" s="51" t="n">
        <x:v>82999</x:v>
      </x:c>
      <x:c r="K201" s="51" t="n">
        <x:v>97215</x:v>
      </x:c>
      <x:c r="L201" s="52" t="n">
        <x:f>IFERROR(H201/G201-1,"")</x:f>
        <x:v>0.04699677611192832</x:v>
      </x:c>
      <x:c r="M201" s="52" t="n">
        <x:f>IFERROR(I201/H201-1,"")</x:f>
        <x:v>0.09511068593892458</x:v>
      </x:c>
      <x:c r="N201" s="52" t="n">
        <x:f>IFERROR(J201/I201-1,"")</x:f>
        <x:v>0.13287562786634632</x:v>
      </x:c>
      <x:c r="O201" s="52" t="n">
        <x:f>IFERROR(K201/J201-1,"")</x:f>
        <x:v>0.1712791720382174</x:v>
      </x:c>
      <x:c r="P201" s="52" t="n">
        <x:f>IFERROR((K201/G201)^(1/4)-1,"")</x:f>
        <x:v>0.11060980643505047</x:v>
      </x:c>
      <x:c r="Q201" s="51" t="n">
        <x:v>12093</x:v>
      </x:c>
      <x:c r="R201" s="52" t="n">
        <x:f>IFERROR(Q201/K201,"")</x:f>
        <x:v>0.12439438358278043</x:v>
      </x:c>
      <x:c r="S201" s="53" t="n">
        <x:v>38930</x:v>
      </x:c>
      <x:c r="T201" s="50" t="str">
        <x:v>EDINET_company_history</x:v>
      </x:c>
      <x:c r="U201" s="50" t="str">
        <x:v>田中 仁</x:v>
      </x:c>
      <x:c r="V201" s="54" t="n">
        <x:v>0.3428</x:v>
      </x:c>
      <x:c r="W201" s="50" t="str">
        <x:v>田中 仁 / 田中 亮</x:v>
      </x:c>
      <x:c r="X201" s="50" t="b">
        <x:f>AND(COUNT(L201:O201)=4,L201&gt;='設定'!$B$6,M201&gt;='設定'!$B$6,N201&gt;='設定'!$B$6,O201&gt;='設定'!$B$6)</x:f>
        <x:v>0</x:v>
      </x:c>
      <x:c r="Y201" s="50" t="b">
        <x:f>AND(COUNT(G201:K201)=5,P201&gt;='設定'!$B$7)</x:f>
        <x:v>0</x:v>
      </x:c>
      <x:c r="Z201" s="50" t="b">
        <x:f>AND(ISNUMBER(R201),R201&gt;='設定'!$B$8)</x:f>
        <x:v>1</x:v>
      </x:c>
      <x:c r="AA201" s="50" t="b">
        <x:f>AND(ISNUMBER(S201),S201&gt;=DATE(YEAR('設定'!$B$10)-'設定'!$B$9,MONTH('設定'!$B$10),DAY('設定'!$B$10)))</x:f>
        <x:v>0</x:v>
      </x:c>
      <x:c r="AB201" s="55" t="b">
        <x:v>1</x:v>
      </x:c>
      <x:c r="AC201" s="55" t="b">
        <x:v>1</x:v>
      </x:c>
      <x:c r="AD201" s="50" t="n">
        <x:f>IF(X201,1,0)+IF(Z201,1,0)+IF(AA201,1,0)+IF(AB201,1,0)</x:f>
        <x:v>2</x:v>
      </x:c>
      <x:c r="AE201" s="50" t="n">
        <x:f>IF(Y201,1,0)+IF(Z201,1,0)+IF(AA201,1,0)+IF(AB201,1,0)</x:f>
        <x:v>2</x:v>
      </x:c>
      <x:c r="AF201" s="50" t="n">
        <x:f>IF(Y201,1,0)+IF(Z201,1,0)+IF(AA201,1,0)+IF(AC201,1,0)</x:f>
        <x:v>2</x:v>
      </x:c>
      <x:c r="AG201" s="53" t="n">
        <x:v>44348</x:v>
      </x:c>
      <x:c r="AH201" s="50" t="str">
        <x:v>S100X74E</x:v>
      </x:c>
      <x:c r="AI201" s="50" t="str">
        <x:v>NetSalesSummaryOfBusinessResults</x:v>
      </x:c>
      <x:c r="AJ201" s="50" t="str">
        <x:v>OperatingIncome</x:v>
      </x:c>
      <x:c r="AK201" s="53" t="n">
        <x:v>45900</x:v>
      </x:c>
      <x:c r="AL201" s="50" t="str">
        <x:v>365/365/365/366/365</x:v>
      </x:c>
      <x:c r="AM201" s="51" t="n">
        <x:v>23639900</x:v>
      </x:c>
      <x:c r="AN201" s="51" t="n">
        <x:v>8110</x:v>
      </x:c>
      <x:c r="AO201" s="51" t="n">
        <x:f>IFERROR(AM201*AN201,"")</x:f>
        <x:v>191719589000</x:v>
      </x:c>
      <x:c r="AP201" s="56" t="n">
        <x:f>IFERROR(AO201/(K201*1000000),"")</x:f>
        <x:v>1.9721194157280255</x:v>
      </x:c>
      <x:c r="AQ201" s="57" t="n">
        <x:v>1699515383.3333333</x:v>
      </x:c>
      <x:c r="AR201" s="52" t="n">
        <x:v>0.4039526526900336</x:v>
      </x:c>
      <x:c r="AS201" s="52" t="n">
        <x:v>-0.6546622571691426</x:v>
      </x:c>
      <x:c r="AT201" s="55" t="b">
        <x:v>1</x:v>
      </x:c>
      <x:c r="AU201" s="50"/>
      <x:c r="AV201" s="58" t="n">
        <x:v>-0.1752142395991312</x:v>
      </x:c>
      <x:c r="AW201" s="50" t="n">
        <x:v>2941</x:v>
      </x:c>
      <x:c r="AX201" s="50" t="str">
        <x:v>Core Moat</x:v>
      </x:c>
      <x:c r="AY201" s="50" t="str">
        <x:v>ローカル5年最大下落率-60%以下</x:v>
      </x:c>
      <x:c r="AZ201" s="59" t="str">
        <x:v>2025-11-27 16:00</x:v>
      </x:c>
      <x:c r="BA201" s="53" t="n">
        <x:v>38930</x:v>
      </x:c>
      <x:c r="BB201" s="50" t="str">
        <x:v>田中 仁</x:v>
      </x:c>
      <x:c r="BC201" s="50"/>
      <x:c r="BD201" s="50" t="str">
        <x:v>TOPIX Small 1</x:v>
      </x:c>
    </x:row>
    <x:row r="202">
      <x:c r="A202" s="50" t="n">
        <x:v>201</x:v>
      </x:c>
      <x:c r="B202" s="50" t="str">
        <x:v>3937</x:v>
      </x:c>
      <x:c r="C202" s="50" t="str">
        <x:v>3937.T</x:v>
      </x:c>
      <x:c r="D202" s="50" t="str">
        <x:v>Ubicom Holdings,Inc.</x:v>
      </x:c>
      <x:c r="E202" s="50" t="str">
        <x:v>Standard Market(Domestic)</x:v>
      </x:c>
      <x:c r="F202" s="50" t="str">
        <x:v>Information &amp; Communication</x:v>
      </x:c>
      <x:c r="G202" s="51" t="n">
        <x:v>4198.116</x:v>
      </x:c>
      <x:c r="H202" s="51" t="n">
        <x:v>4726.359</x:v>
      </x:c>
      <x:c r="I202" s="51" t="n">
        <x:v>5246.671</x:v>
      </x:c>
      <x:c r="J202" s="51" t="n">
        <x:v>5942.642</x:v>
      </x:c>
      <x:c r="K202" s="51" t="n">
        <x:v>6340.989</x:v>
      </x:c>
      <x:c r="L202" s="52" t="n">
        <x:f>IFERROR(H202/G202-1,"")</x:f>
        <x:v>0.12582858596570468</x:v>
      </x:c>
      <x:c r="M202" s="52" t="n">
        <x:f>IFERROR(I202/H202-1,"")</x:f>
        <x:v>0.11008727860071565</x:v>
      </x:c>
      <x:c r="N202" s="52" t="n">
        <x:f>IFERROR(J202/I202-1,"")</x:f>
        <x:v>0.13265001750633876</x:v>
      </x:c>
      <x:c r="O202" s="52" t="n">
        <x:f>IFERROR(K202/J202-1,"")</x:f>
        <x:v>0.06703196995545069</x:v>
      </x:c>
      <x:c r="P202" s="52" t="n">
        <x:f>IFERROR((K202/G202)^(1/4)-1,"")</x:f>
        <x:v>0.1086019579937203</x:v>
      </x:c>
      <x:c r="Q202" s="51" t="n">
        <x:v>1315.569</x:v>
      </x:c>
      <x:c r="R202" s="52" t="n">
        <x:f>IFERROR(Q202/K202,"")</x:f>
        <x:v>0.2074706327356821</x:v>
      </x:c>
      <x:c r="S202" s="53" t="n">
        <x:v>42522</x:v>
      </x:c>
      <x:c r="T202" s="50" t="str">
        <x:v>EDINET_company_history</x:v>
      </x:c>
      <x:c r="U202" s="50" t="str">
        <x:v>青木 正之</x:v>
      </x:c>
      <x:c r="V202" s="54" t="n">
        <x:v>0.3965</x:v>
      </x:c>
      <x:c r="W202" s="50" t="str">
        <x:v>青木 正之</x:v>
      </x:c>
      <x:c r="X202" s="50" t="b">
        <x:f>AND(COUNT(L202:O202)=4,L202&gt;='設定'!$B$6,M202&gt;='設定'!$B$6,N202&gt;='設定'!$B$6,O202&gt;='設定'!$B$6)</x:f>
        <x:v>0</x:v>
      </x:c>
      <x:c r="Y202" s="50" t="b">
        <x:f>AND(COUNT(G202:K202)=5,P202&gt;='設定'!$B$7)</x:f>
        <x:v>0</x:v>
      </x:c>
      <x:c r="Z202" s="50" t="b">
        <x:f>AND(ISNUMBER(R202),R202&gt;='設定'!$B$8)</x:f>
        <x:v>1</x:v>
      </x:c>
      <x:c r="AA202" s="50" t="b">
        <x:f>AND(ISNUMBER(S202),S202&gt;=DATE(YEAR('設定'!$B$10)-'設定'!$B$9,MONTH('設定'!$B$10),DAY('設定'!$B$10)))</x:f>
        <x:v>0</x:v>
      </x:c>
      <x:c r="AB202" s="55" t="b">
        <x:v>1</x:v>
      </x:c>
      <x:c r="AC202" s="55" t="b">
        <x:v>1</x:v>
      </x:c>
      <x:c r="AD202" s="50" t="n">
        <x:f>IF(X202,1,0)+IF(Z202,1,0)+IF(AA202,1,0)+IF(AB202,1,0)</x:f>
        <x:v>2</x:v>
      </x:c>
      <x:c r="AE202" s="50" t="n">
        <x:f>IF(Y202,1,0)+IF(Z202,1,0)+IF(AA202,1,0)+IF(AB202,1,0)</x:f>
        <x:v>2</x:v>
      </x:c>
      <x:c r="AF202" s="50" t="n">
        <x:f>IF(Y202,1,0)+IF(Z202,1,0)+IF(AA202,1,0)+IF(AC202,1,0)</x:f>
        <x:v>2</x:v>
      </x:c>
      <x:c r="AG202" s="53" t="n">
        <x:v>44348</x:v>
      </x:c>
      <x:c r="AH202" s="50" t="str">
        <x:v>S100W4TV</x:v>
      </x:c>
      <x:c r="AI202" s="50" t="str">
        <x:v>NetSalesSummaryOfBusinessResults</x:v>
      </x:c>
      <x:c r="AJ202" s="50" t="str">
        <x:v>OperatingIncome</x:v>
      </x:c>
      <x:c r="AK202" s="53" t="n">
        <x:v>45747</x:v>
      </x:c>
      <x:c r="AL202" s="50" t="str">
        <x:v>365/365/365/366/365</x:v>
      </x:c>
      <x:c r="AM202" s="51" t="n">
        <x:v>12123320</x:v>
      </x:c>
      <x:c r="AN202" s="51" t="n">
        <x:v>956</x:v>
      </x:c>
      <x:c r="AO202" s="51" t="n">
        <x:f>IFERROR(AM202*AN202,"")</x:f>
        <x:v>11589893920</x:v>
      </x:c>
      <x:c r="AP202" s="56" t="n">
        <x:f>IFERROR(AO202/(K202*1000000),"")</x:f>
        <x:v>1.8277738567280277</x:v>
      </x:c>
      <x:c r="AQ202" s="57" t="n">
        <x:v>45122801.666666664</x:v>
      </x:c>
      <x:c r="AR202" s="52" t="n">
        <x:v>0.4530497585227478</x:v>
      </x:c>
      <x:c r="AS202" s="52" t="n">
        <x:v>-0.7567087842757421</x:v>
      </x:c>
      <x:c r="AT202" s="55" t="b">
        <x:v>1</x:v>
      </x:c>
      <x:c r="AU202" s="50"/>
      <x:c r="AV202" s="58" t="n">
        <x:v>0.0101286810984342</x:v>
      </x:c>
      <x:c r="AW202" s="50" t="n">
        <x:v>1790</x:v>
      </x:c>
      <x:c r="AX202" s="50" t="str">
        <x:v>Discovery</x:v>
      </x:c>
      <x:c r="AY202" s="50" t="str">
        <x:v>ローカル5年最大下落率-60%以下</x:v>
      </x:c>
      <x:c r="AZ202" s="59" t="str">
        <x:v>2025-06-25 15:36</x:v>
      </x:c>
      <x:c r="BA202" s="53" t="n">
        <x:v>42522</x:v>
      </x:c>
      <x:c r="BB202" s="50" t="str">
        <x:v>青木 正之</x:v>
      </x:c>
      <x:c r="BC202" s="50"/>
      <x:c r="BD202" s="50" t="str">
        <x:v>TOPIX Small 2</x:v>
      </x:c>
    </x:row>
    <x:row r="203">
      <x:c r="A203" s="50" t="n">
        <x:v>202</x:v>
      </x:c>
      <x:c r="B203" s="50" t="str">
        <x:v>4380</x:v>
      </x:c>
      <x:c r="C203" s="50" t="str">
        <x:v>4380.T</x:v>
      </x:c>
      <x:c r="D203" s="50" t="str">
        <x:v>M - mart Inc.</x:v>
      </x:c>
      <x:c r="E203" s="50" t="str">
        <x:v>Growth Market(Domestic)</x:v>
      </x:c>
      <x:c r="F203" s="50" t="str">
        <x:v>Information &amp; Communication</x:v>
      </x:c>
      <x:c r="G203" s="51" t="n">
        <x:v>902.941</x:v>
      </x:c>
      <x:c r="H203" s="51" t="n">
        <x:v>986.055</x:v>
      </x:c>
      <x:c r="I203" s="51" t="n">
        <x:v>1171.668</x:v>
      </x:c>
      <x:c r="J203" s="51" t="n">
        <x:v>1294.546</x:v>
      </x:c>
      <x:c r="K203" s="51" t="n">
        <x:v>1363.651</x:v>
      </x:c>
      <x:c r="L203" s="52" t="n">
        <x:f>IFERROR(H203/G203-1,"")</x:f>
        <x:v>0.09204809616575149</x:v>
      </x:c>
      <x:c r="M203" s="52" t="n">
        <x:f>IFERROR(I203/H203-1,"")</x:f>
        <x:v>0.18823797861174074</x:v>
      </x:c>
      <x:c r="N203" s="52" t="n">
        <x:f>IFERROR(J203/I203-1,"")</x:f>
        <x:v>0.10487441835059097</x:v>
      </x:c>
      <x:c r="O203" s="52" t="n">
        <x:f>IFERROR(K203/J203-1,"")</x:f>
        <x:v>0.05338164885604679</x:v>
      </x:c>
      <x:c r="P203" s="52" t="n">
        <x:f>IFERROR((K203/G203)^(1/4)-1,"")</x:f>
        <x:v>0.10856449627555831</x:v>
      </x:c>
      <x:c r="Q203" s="51" t="n">
        <x:v>632.501</x:v>
      </x:c>
      <x:c r="R203" s="52" t="n">
        <x:f>IFERROR(Q203/K203,"")</x:f>
        <x:v>0.4638290882344529</x:v>
      </x:c>
      <x:c r="S203" s="53" t="n">
        <x:v>43132</x:v>
      </x:c>
      <x:c r="T203" s="50" t="str">
        <x:v>EDINET_company_history</x:v>
      </x:c>
      <x:c r="U203" s="50" t="str">
        <x:v>村橋 純雄</x:v>
      </x:c>
      <x:c r="V203" s="54" t="n">
        <x:v>0.305</x:v>
      </x:c>
      <x:c r="W203" s="50" t="str">
        <x:v>村橋 純雄</x:v>
      </x:c>
      <x:c r="X203" s="50" t="b">
        <x:f>AND(COUNT(L203:O203)=4,L203&gt;='設定'!$B$6,M203&gt;='設定'!$B$6,N203&gt;='設定'!$B$6,O203&gt;='設定'!$B$6)</x:f>
        <x:v>0</x:v>
      </x:c>
      <x:c r="Y203" s="50" t="b">
        <x:f>AND(COUNT(G203:K203)=5,P203&gt;='設定'!$B$7)</x:f>
        <x:v>0</x:v>
      </x:c>
      <x:c r="Z203" s="50" t="b">
        <x:f>AND(ISNUMBER(R203),R203&gt;='設定'!$B$8)</x:f>
        <x:v>1</x:v>
      </x:c>
      <x:c r="AA203" s="50" t="b">
        <x:f>AND(ISNUMBER(S203),S203&gt;=DATE(YEAR('設定'!$B$10)-'設定'!$B$9,MONTH('設定'!$B$10),DAY('設定'!$B$10)))</x:f>
        <x:v>0</x:v>
      </x:c>
      <x:c r="AB203" s="55" t="b">
        <x:v>1</x:v>
      </x:c>
      <x:c r="AC203" s="55" t="b">
        <x:v>1</x:v>
      </x:c>
      <x:c r="AD203" s="50" t="n">
        <x:f>IF(X203,1,0)+IF(Z203,1,0)+IF(AA203,1,0)+IF(AB203,1,0)</x:f>
        <x:v>2</x:v>
      </x:c>
      <x:c r="AE203" s="50" t="n">
        <x:f>IF(Y203,1,0)+IF(Z203,1,0)+IF(AA203,1,0)+IF(AB203,1,0)</x:f>
        <x:v>2</x:v>
      </x:c>
      <x:c r="AF203" s="50" t="n">
        <x:f>IF(Y203,1,0)+IF(Z203,1,0)+IF(AA203,1,0)+IF(AC203,1,0)</x:f>
        <x:v>2</x:v>
      </x:c>
      <x:c r="AG203" s="53" t="n">
        <x:v>44348</x:v>
      </x:c>
      <x:c r="AH203" s="50" t="str">
        <x:v>S100Y0DB</x:v>
      </x:c>
      <x:c r="AI203" s="50" t="str">
        <x:v>OperatingRevenue1SummaryOfBusinessResults</x:v>
      </x:c>
      <x:c r="AJ203" s="50" t="str">
        <x:v>OperatingIncome</x:v>
      </x:c>
      <x:c r="AK203" s="53" t="n">
        <x:v>46053</x:v>
      </x:c>
      <x:c r="AL203" s="50" t="str">
        <x:v>365/365/365/366/365</x:v>
      </x:c>
      <x:c r="AM203" s="51" t="n">
        <x:v>4890400</x:v>
      </x:c>
      <x:c r="AN203" s="51" t="n">
        <x:v>1163</x:v>
      </x:c>
      <x:c r="AO203" s="51" t="n">
        <x:f>IFERROR(AM203*AN203,"")</x:f>
        <x:v>5687535200</x:v>
      </x:c>
      <x:c r="AP203" s="56" t="n">
        <x:f>IFERROR(AO203/(K203*1000000),"")</x:f>
        <x:v>4.170814379925655</x:v>
      </x:c>
      <x:c r="AQ203" s="57" t="n">
        <x:v>4696793.333333333</x:v>
      </x:c>
      <x:c r="AR203" s="52" t="n">
        <x:v>0.4290970697076182</x:v>
      </x:c>
      <x:c r="AS203" s="52" t="n">
        <x:v>-0.568219443891484</x:v>
      </x:c>
      <x:c r="AT203" s="55" t="b">
        <x:v>0</x:v>
      </x:c>
      <x:c r="AU203" s="50" t="str">
        <x:v>low_liquidity</x:v>
      </x:c>
      <x:c r="AV203" s="58" t="n">
        <x:v>0.2000677973911493</x:v>
      </x:c>
      <x:c r="AW203" s="50" t="n">
        <x:v>710</x:v>
      </x:c>
      <x:c r="AX203" s="50" t="str">
        <x:v>Discovery</x:v>
      </x:c>
      <x:c r="AY203" s="50" t="str">
        <x:v>既存適格性フィルター不通過: low_liquidity / 60日平均売買代金2,000万円未満</x:v>
      </x:c>
      <x:c r="AZ203" s="59" t="str">
        <x:v>2026-04-23 15:46</x:v>
      </x:c>
      <x:c r="BA203" s="53" t="n">
        <x:v>43132</x:v>
      </x:c>
      <x:c r="BB203" s="50" t="str">
        <x:v>村橋 純雄</x:v>
      </x:c>
      <x:c r="BC203" s="50"/>
      <x:c r="BD203" s="50"/>
    </x:row>
    <x:row r="204">
      <x:c r="A204" s="50" t="n">
        <x:v>203</x:v>
      </x:c>
      <x:c r="B204" s="50" t="str">
        <x:v>4372</x:v>
      </x:c>
      <x:c r="C204" s="50" t="str">
        <x:v>4372.T</x:v>
      </x:c>
      <x:c r="D204" s="50" t="str">
        <x:v>YMIRLINK,Inc.</x:v>
      </x:c>
      <x:c r="E204" s="50" t="str">
        <x:v>Growth Market(Domestic)</x:v>
      </x:c>
      <x:c r="F204" s="50" t="str">
        <x:v>Information &amp; Communication</x:v>
      </x:c>
      <x:c r="G204" s="51" t="n">
        <x:v>1929.357</x:v>
      </x:c>
      <x:c r="H204" s="51" t="n">
        <x:v>2181.206</x:v>
      </x:c>
      <x:c r="I204" s="51" t="n">
        <x:v>2315.269</x:v>
      </x:c>
      <x:c r="J204" s="51" t="n">
        <x:v>2669.47</x:v>
      </x:c>
      <x:c r="K204" s="51" t="n">
        <x:v>2909.723</x:v>
      </x:c>
      <x:c r="L204" s="52" t="n">
        <x:f>IFERROR(H204/G204-1,"")</x:f>
        <x:v>0.1305351990326311</x:v>
      </x:c>
      <x:c r="M204" s="52" t="n">
        <x:f>IFERROR(I204/H204-1,"")</x:f>
        <x:v>0.06146278710034703</x:v>
      </x:c>
      <x:c r="N204" s="52" t="n">
        <x:f>IFERROR(J204/I204-1,"")</x:f>
        <x:v>0.1529848151553881</x:v>
      </x:c>
      <x:c r="O204" s="52" t="n">
        <x:f>IFERROR(K204/J204-1,"")</x:f>
        <x:v>0.09000026222433677</x:v>
      </x:c>
      <x:c r="P204" s="52" t="n">
        <x:f>IFERROR((K204/G204)^(1/4)-1,"")</x:f>
        <x:v>0.10817860946963065</x:v>
      </x:c>
      <x:c r="Q204" s="51" t="n">
        <x:v>739.012</x:v>
      </x:c>
      <x:c r="R204" s="52" t="n">
        <x:f>IFERROR(Q204/K204,"")</x:f>
        <x:v>0.2539801898668705</x:v>
      </x:c>
      <x:c r="S204" s="53" t="n">
        <x:v>44461</x:v>
      </x:c>
      <x:c r="T204" s="50" t="str">
        <x:v>local_price_first_trade</x:v>
      </x:c>
      <x:c r="U204" s="50" t="str">
        <x:v>アイテック阪急阪神株式会社</x:v>
      </x:c>
      <x:c r="V204" s="54" t="n">
        <x:v>0.5182</x:v>
      </x:c>
      <x:c r="W204" s="50" t="str">
        <x:v>清水 亘</x:v>
      </x:c>
      <x:c r="X204" s="50" t="b">
        <x:f>AND(COUNT(L204:O204)=4,L204&gt;='設定'!$B$6,M204&gt;='設定'!$B$6,N204&gt;='設定'!$B$6,O204&gt;='設定'!$B$6)</x:f>
        <x:v>0</x:v>
      </x:c>
      <x:c r="Y204" s="50" t="b">
        <x:f>AND(COUNT(G204:K204)=5,P204&gt;='設定'!$B$7)</x:f>
        <x:v>0</x:v>
      </x:c>
      <x:c r="Z204" s="50" t="b">
        <x:f>AND(ISNUMBER(R204),R204&gt;='設定'!$B$8)</x:f>
        <x:v>1</x:v>
      </x:c>
      <x:c r="AA204" s="50" t="b">
        <x:f>AND(ISNUMBER(S204),S204&gt;=DATE(YEAR('設定'!$B$10)-'設定'!$B$9,MONTH('設定'!$B$10),DAY('設定'!$B$10)))</x:f>
        <x:v>1</x:v>
      </x:c>
      <x:c r="AB204" s="55" t="b">
        <x:v>0</x:v>
      </x:c>
      <x:c r="AC204" s="55" t="b">
        <x:v>0</x:v>
      </x:c>
      <x:c r="AD204" s="50" t="n">
        <x:f>IF(X204,1,0)+IF(Z204,1,0)+IF(AA204,1,0)+IF(AB204,1,0)</x:f>
        <x:v>2</x:v>
      </x:c>
      <x:c r="AE204" s="50" t="n">
        <x:f>IF(Y204,1,0)+IF(Z204,1,0)+IF(AA204,1,0)+IF(AB204,1,0)</x:f>
        <x:v>2</x:v>
      </x:c>
      <x:c r="AF204" s="50" t="n">
        <x:f>IF(Y204,1,0)+IF(Z204,1,0)+IF(AA204,1,0)+IF(AC204,1,0)</x:f>
        <x:v>2</x:v>
      </x:c>
      <x:c r="AG204" s="53" t="n">
        <x:v>44461</x:v>
      </x:c>
      <x:c r="AH204" s="50" t="str">
        <x:v>S100XS86</x:v>
      </x:c>
      <x:c r="AI204" s="50" t="str">
        <x:v>NetSalesSummaryOfBusinessResults</x:v>
      </x:c>
      <x:c r="AJ204" s="50" t="str">
        <x:v>OperatingIncome</x:v>
      </x:c>
      <x:c r="AK204" s="53" t="n">
        <x:v>46022</x:v>
      </x:c>
      <x:c r="AL204" s="50" t="str">
        <x:v>365/365/365/366/365</x:v>
      </x:c>
      <x:c r="AM204" s="51" t="n">
        <x:v>3831000</x:v>
      </x:c>
      <x:c r="AN204" s="51" t="n">
        <x:v>1145</x:v>
      </x:c>
      <x:c r="AO204" s="51" t="n">
        <x:f>IFERROR(AM204*AN204,"")</x:f>
        <x:v>4386495000</x:v>
      </x:c>
      <x:c r="AP204" s="56" t="n">
        <x:f>IFERROR(AO204/(K204*1000000),"")</x:f>
        <x:v>1.5075300982258448</x:v>
      </x:c>
      <x:c r="AQ204" s="57" t="n">
        <x:v>6118056.666666667</x:v>
      </x:c>
      <x:c r="AR204" s="52" t="n">
        <x:v>0.3993167176629819</x:v>
      </x:c>
      <x:c r="AS204" s="52" t="n">
        <x:v>-0.3613924467189982</x:v>
      </x:c>
      <x:c r="AT204" s="55" t="b">
        <x:v>0</x:v>
      </x:c>
      <x:c r="AU204" s="50" t="str">
        <x:v>low_liquidity</x:v>
      </x:c>
      <x:c r="AV204" s="58" t="n">
        <x:v>0.1192298297398193</x:v>
      </x:c>
      <x:c r="AW204" s="50" t="n">
        <x:v>1125</x:v>
      </x:c>
      <x:c r="AX204" s="50" t="str">
        <x:v>Discovery</x:v>
      </x:c>
      <x:c r="AY204" s="50" t="str">
        <x:v>既存適格性フィルター不通過: low_liquidity / 60日平均売買代金2,000万円未満</x:v>
      </x:c>
      <x:c r="AZ204" s="59" t="str">
        <x:v>2026-03-25 12:30</x:v>
      </x:c>
      <x:c r="BA204" s="53" t="n">
        <x:v>44440</x:v>
      </x:c>
      <x:c r="BB204" s="50"/>
      <x:c r="BC204" s="50"/>
      <x:c r="BD204" s="50"/>
    </x:row>
    <x:row r="205">
      <x:c r="A205" s="50" t="n">
        <x:v>204</x:v>
      </x:c>
      <x:c r="B205" s="50" t="str">
        <x:v>6788</x:v>
      </x:c>
      <x:c r="C205" s="50" t="str">
        <x:v>6788.T</x:v>
      </x:c>
      <x:c r="D205" s="50" t="str">
        <x:v>NIHON TRIM CO.,LTD.</x:v>
      </x:c>
      <x:c r="E205" s="50" t="str">
        <x:v>Prime Market (Domestic)</x:v>
      </x:c>
      <x:c r="F205" s="50" t="str">
        <x:v>Electric Appliances</x:v>
      </x:c>
      <x:c r="G205" s="51" t="n">
        <x:v>14911.159</x:v>
      </x:c>
      <x:c r="H205" s="51" t="n">
        <x:v>16276.96</x:v>
      </x:c>
      <x:c r="I205" s="51" t="n">
        <x:v>17951.681</x:v>
      </x:c>
      <x:c r="J205" s="51" t="n">
        <x:v>20414.865</x:v>
      </x:c>
      <x:c r="K205" s="51" t="n">
        <x:v>22463.83</x:v>
      </x:c>
      <x:c r="L205" s="52" t="n">
        <x:f>IFERROR(H205/G205-1,"")</x:f>
        <x:v>0.09159589807874746</x:v>
      </x:c>
      <x:c r="M205" s="52" t="n">
        <x:f>IFERROR(I205/H205-1,"")</x:f>
        <x:v>0.10288905299269646</x:v>
      </x:c>
      <x:c r="N205" s="52" t="n">
        <x:f>IFERROR(J205/I205-1,"")</x:f>
        <x:v>0.1372118856167286</x:v>
      </x:c>
      <x:c r="O205" s="52" t="n">
        <x:f>IFERROR(K205/J205-1,"")</x:f>
        <x:v>0.10036632620396957</x:v>
      </x:c>
      <x:c r="P205" s="52" t="n">
        <x:f>IFERROR((K205/G205)^(1/4)-1,"")</x:f>
        <x:v>0.10788096509884171</x:v>
      </x:c>
      <x:c r="Q205" s="51" t="n">
        <x:v>3285.636</x:v>
      </x:c>
      <x:c r="R205" s="52" t="n">
        <x:f>IFERROR(Q205/K205,"")</x:f>
        <x:v>0.14626339319697484</x:v>
      </x:c>
      <x:c r="S205" s="53" t="n">
        <x:v>37653</x:v>
      </x:c>
      <x:c r="T205" s="50" t="str">
        <x:v>EDINET_company_history</x:v>
      </x:c>
      <x:c r="U205" s="50" t="str">
        <x:v>森澤 紳勝（注１）</x:v>
      </x:c>
      <x:c r="V205" s="54" t="n">
        <x:v>0.4042</x:v>
      </x:c>
      <x:c r="W205" s="50" t="str">
        <x:v>森澤 紳勝 / 田原 周夫</x:v>
      </x:c>
      <x:c r="X205" s="50" t="b">
        <x:f>AND(COUNT(L205:O205)=4,L205&gt;='設定'!$B$6,M205&gt;='設定'!$B$6,N205&gt;='設定'!$B$6,O205&gt;='設定'!$B$6)</x:f>
        <x:v>0</x:v>
      </x:c>
      <x:c r="Y205" s="50" t="b">
        <x:f>AND(COUNT(G205:K205)=5,P205&gt;='設定'!$B$7)</x:f>
        <x:v>0</x:v>
      </x:c>
      <x:c r="Z205" s="50" t="b">
        <x:f>AND(ISNUMBER(R205),R205&gt;='設定'!$B$8)</x:f>
        <x:v>1</x:v>
      </x:c>
      <x:c r="AA205" s="50" t="b">
        <x:f>AND(ISNUMBER(S205),S205&gt;=DATE(YEAR('設定'!$B$10)-'設定'!$B$9,MONTH('設定'!$B$10),DAY('設定'!$B$10)))</x:f>
        <x:v>0</x:v>
      </x:c>
      <x:c r="AB205" s="55" t="b">
        <x:v>1</x:v>
      </x:c>
      <x:c r="AC205" s="55" t="b">
        <x:v>1</x:v>
      </x:c>
      <x:c r="AD205" s="50" t="n">
        <x:f>IF(X205,1,0)+IF(Z205,1,0)+IF(AA205,1,0)+IF(AB205,1,0)</x:f>
        <x:v>2</x:v>
      </x:c>
      <x:c r="AE205" s="50" t="n">
        <x:f>IF(Y205,1,0)+IF(Z205,1,0)+IF(AA205,1,0)+IF(AB205,1,0)</x:f>
        <x:v>2</x:v>
      </x:c>
      <x:c r="AF205" s="50" t="n">
        <x:f>IF(Y205,1,0)+IF(Z205,1,0)+IF(AA205,1,0)+IF(AC205,1,0)</x:f>
        <x:v>2</x:v>
      </x:c>
      <x:c r="AG205" s="53" t="n">
        <x:v>44348</x:v>
      </x:c>
      <x:c r="AH205" s="50" t="str">
        <x:v>S100W12R</x:v>
      </x:c>
      <x:c r="AI205" s="50" t="str">
        <x:v>NetSalesSummaryOfBusinessResults</x:v>
      </x:c>
      <x:c r="AJ205" s="50" t="str">
        <x:v>OperatingIncome</x:v>
      </x:c>
      <x:c r="AK205" s="53" t="n">
        <x:v>45747</x:v>
      </x:c>
      <x:c r="AL205" s="50" t="str">
        <x:v>365/365/365/366/365</x:v>
      </x:c>
      <x:c r="AM205" s="51" t="n">
        <x:v>8287580</x:v>
      </x:c>
      <x:c r="AN205" s="51" t="n">
        <x:v>4300</x:v>
      </x:c>
      <x:c r="AO205" s="51" t="n">
        <x:f>IFERROR(AM205*AN205,"")</x:f>
        <x:v>35636594000</x:v>
      </x:c>
      <x:c r="AP205" s="56" t="n">
        <x:f>IFERROR(AO205/(K205*1000000),"")</x:f>
        <x:v>1.5863988465012422</x:v>
      </x:c>
      <x:c r="AQ205" s="57" t="n">
        <x:v>67782075</x:v>
      </x:c>
      <x:c r="AR205" s="52" t="n">
        <x:v>0.2705792072546329</x:v>
      </x:c>
      <x:c r="AS205" s="52" t="n">
        <x:v>-0.4174239973814472</x:v>
      </x:c>
      <x:c r="AT205" s="55" t="b">
        <x:v>1</x:v>
      </x:c>
      <x:c r="AU205" s="50"/>
      <x:c r="AV205" s="58" t="n">
        <x:v>0.4011262286012381</x:v>
      </x:c>
      <x:c r="AW205" s="50" t="n">
        <x:v>192</x:v>
      </x:c>
      <x:c r="AX205" s="50" t="str">
        <x:v>Future Moat</x:v>
      </x:c>
      <x:c r="AY205" s="50" t="str">
        <x:v>目立つ機械的警告なし（定性確認は別途必要）</x:v>
      </x:c>
      <x:c r="AZ205" s="59" t="str">
        <x:v>2025-06-23 15:30</x:v>
      </x:c>
      <x:c r="BA205" s="53" t="n">
        <x:v>37653</x:v>
      </x:c>
      <x:c r="BB205" s="50" t="str">
        <x:v>森澤 紳勝</x:v>
      </x:c>
      <x:c r="BC205" s="50"/>
      <x:c r="BD205" s="50" t="str">
        <x:v>TOPIX Small 2</x:v>
      </x:c>
    </x:row>
    <x:row r="206">
      <x:c r="A206" s="50" t="n">
        <x:v>205</x:v>
      </x:c>
      <x:c r="B206" s="50" t="str">
        <x:v>4167</x:v>
      </x:c>
      <x:c r="C206" s="50" t="str">
        <x:v>4167.T</x:v>
      </x:c>
      <x:c r="D206" s="50" t="str">
        <x:v>Kokopelli Inc.</x:v>
      </x:c>
      <x:c r="E206" s="50" t="str">
        <x:v>Growth Market(Domestic)</x:v>
      </x:c>
      <x:c r="F206" s="50" t="str">
        <x:v>Information &amp; Communication</x:v>
      </x:c>
      <x:c r="G206" s="51" t="n">
        <x:v>1024.249</x:v>
      </x:c>
      <x:c r="H206" s="51" t="n">
        <x:v>1642.6</x:v>
      </x:c>
      <x:c r="I206" s="51" t="n">
        <x:v>1712.778</x:v>
      </x:c>
      <x:c r="J206" s="51" t="n">
        <x:v>1610.622</x:v>
      </x:c>
      <x:c r="K206" s="51" t="n">
        <x:v>1540.528</x:v>
      </x:c>
      <x:c r="L206" s="52" t="n">
        <x:f>IFERROR(H206/G206-1,"")</x:f>
        <x:v>0.60371159747288</x:v>
      </x:c>
      <x:c r="M206" s="52" t="n">
        <x:f>IFERROR(I206/H206-1,"")</x:f>
        <x:v>0.04272373067088764</x:v>
      </x:c>
      <x:c r="N206" s="52" t="n">
        <x:f>IFERROR(J206/I206-1,"")</x:f>
        <x:v>-0.059643456419921304</x:v>
      </x:c>
      <x:c r="O206" s="52" t="n">
        <x:f>IFERROR(K206/J206-1,"")</x:f>
        <x:v>-0.043519832710592565</x:v>
      </x:c>
      <x:c r="P206" s="52" t="n">
        <x:f>IFERROR((K206/G206)^(1/4)-1,"")</x:f>
        <x:v>0.1074293055303357</x:v>
      </x:c>
      <x:c r="Q206" s="51" t="n">
        <x:v>176.335</x:v>
      </x:c>
      <x:c r="R206" s="52" t="n">
        <x:f>IFERROR(Q206/K206,"")</x:f>
        <x:v>0.1144640019525773</x:v>
      </x:c>
      <x:c r="S206" s="53" t="n">
        <x:v>44166</x:v>
      </x:c>
      <x:c r="T206" s="50" t="str">
        <x:v>EDINET_company_history</x:v>
      </x:c>
      <x:c r="U206" s="50" t="str">
        <x:v>近藤 繁</x:v>
      </x:c>
      <x:c r="V206" s="54" t="n">
        <x:v>0.317</x:v>
      </x:c>
      <x:c r="W206" s="50" t="str">
        <x:v>近藤 繁</x:v>
      </x:c>
      <x:c r="X206" s="50" t="b">
        <x:f>AND(COUNT(L206:O206)=4,L206&gt;='設定'!$B$6,M206&gt;='設定'!$B$6,N206&gt;='設定'!$B$6,O206&gt;='設定'!$B$6)</x:f>
        <x:v>0</x:v>
      </x:c>
      <x:c r="Y206" s="50" t="b">
        <x:f>AND(COUNT(G206:K206)=5,P206&gt;='設定'!$B$7)</x:f>
        <x:v>0</x:v>
      </x:c>
      <x:c r="Z206" s="50" t="b">
        <x:f>AND(ISNUMBER(R206),R206&gt;='設定'!$B$8)</x:f>
        <x:v>1</x:v>
      </x:c>
      <x:c r="AA206" s="50" t="b">
        <x:f>AND(ISNUMBER(S206),S206&gt;=DATE(YEAR('設定'!$B$10)-'設定'!$B$9,MONTH('設定'!$B$10),DAY('設定'!$B$10)))</x:f>
        <x:v>0</x:v>
      </x:c>
      <x:c r="AB206" s="55" t="b">
        <x:v>1</x:v>
      </x:c>
      <x:c r="AC206" s="55" t="b">
        <x:v>1</x:v>
      </x:c>
      <x:c r="AD206" s="50" t="n">
        <x:f>IF(X206,1,0)+IF(Z206,1,0)+IF(AA206,1,0)+IF(AB206,1,0)</x:f>
        <x:v>2</x:v>
      </x:c>
      <x:c r="AE206" s="50" t="n">
        <x:f>IF(Y206,1,0)+IF(Z206,1,0)+IF(AA206,1,0)+IF(AB206,1,0)</x:f>
        <x:v>2</x:v>
      </x:c>
      <x:c r="AF206" s="50" t="n">
        <x:f>IF(Y206,1,0)+IF(Z206,1,0)+IF(AA206,1,0)+IF(AC206,1,0)</x:f>
        <x:v>2</x:v>
      </x:c>
      <x:c r="AG206" s="53" t="n">
        <x:v>44348</x:v>
      </x:c>
      <x:c r="AH206" s="50" t="str">
        <x:v>S100W6I5</x:v>
      </x:c>
      <x:c r="AI206" s="50" t="str">
        <x:v>NetSalesSummaryOfBusinessResults</x:v>
      </x:c>
      <x:c r="AJ206" s="50" t="str">
        <x:v>OperatingIncome</x:v>
      </x:c>
      <x:c r="AK206" s="53" t="n">
        <x:v>45747</x:v>
      </x:c>
      <x:c r="AL206" s="50" t="str">
        <x:v>365/365/365/366/365</x:v>
      </x:c>
      <x:c r="AM206" s="51" t="n">
        <x:v>7581430</x:v>
      </x:c>
      <x:c r="AN206" s="51" t="n">
        <x:v>286</x:v>
      </x:c>
      <x:c r="AO206" s="51" t="n">
        <x:f>IFERROR(AM206*AN206,"")</x:f>
        <x:v>2168288980</x:v>
      </x:c>
      <x:c r="AP206" s="56" t="n">
        <x:f>IFERROR(AO206/(K206*1000000),"")</x:f>
        <x:v>1.407497286644579</x:v>
      </x:c>
      <x:c r="AQ206" s="57" t="n">
        <x:v>58131901.666666664</x:v>
      </x:c>
      <x:c r="AR206" s="52" t="n">
        <x:v>0.570880819445834</x:v>
      </x:c>
      <x:c r="AS206" s="52" t="n">
        <x:v>-0.9530755711775044</x:v>
      </x:c>
      <x:c r="AT206" s="55" t="b">
        <x:v>1</x:v>
      </x:c>
      <x:c r="AU206" s="50"/>
      <x:c r="AV206" s="58" t="n">
        <x:v>-0.2421804904849618</x:v>
      </x:c>
      <x:c r="AW206" s="50" t="n">
        <x:v>3172</x:v>
      </x:c>
      <x:c r="AX206" s="50" t="str">
        <x:v>Future Moat</x:v>
      </x:c>
      <x:c r="AY206" s="50" t="str">
        <x:v>ローカル5年最大下落率-60%以下</x:v>
      </x:c>
      <x:c r="AZ206" s="59" t="str">
        <x:v>2025-06-26 11:01</x:v>
      </x:c>
      <x:c r="BA206" s="53" t="n">
        <x:v>44166</x:v>
      </x:c>
      <x:c r="BB206" s="50" t="str">
        <x:v>近藤 繁</x:v>
      </x:c>
      <x:c r="BC206" s="50"/>
      <x:c r="BD206" s="50"/>
    </x:row>
    <x:row r="207">
      <x:c r="A207" s="50" t="n">
        <x:v>206</x:v>
      </x:c>
      <x:c r="B207" s="50" t="str">
        <x:v>3773</x:v>
      </x:c>
      <x:c r="C207" s="50" t="str">
        <x:v>3773.T</x:v>
      </x:c>
      <x:c r="D207" s="50" t="str">
        <x:v>Advanced Media,Inc.</x:v>
      </x:c>
      <x:c r="E207" s="50" t="str">
        <x:v>Growth Market(Domestic)</x:v>
      </x:c>
      <x:c r="F207" s="50" t="str">
        <x:v>Information &amp; Communication</x:v>
      </x:c>
      <x:c r="G207" s="51" t="n">
        <x:v>4431.512</x:v>
      </x:c>
      <x:c r="H207" s="51" t="n">
        <x:v>4461.103</x:v>
      </x:c>
      <x:c r="I207" s="51" t="n">
        <x:v>5180.063</x:v>
      </x:c>
      <x:c r="J207" s="51" t="n">
        <x:v>6001.634</x:v>
      </x:c>
      <x:c r="K207" s="51" t="n">
        <x:v>6665.147</x:v>
      </x:c>
      <x:c r="L207" s="52" t="n">
        <x:f>IFERROR(H207/G207-1,"")</x:f>
        <x:v>0.006677404912815321</x:v>
      </x:c>
      <x:c r="M207" s="52" t="n">
        <x:f>IFERROR(I207/H207-1,"")</x:f>
        <x:v>0.16116193685731983</x:v>
      </x:c>
      <x:c r="N207" s="52" t="n">
        <x:f>IFERROR(J207/I207-1,"")</x:f>
        <x:v>0.1586025112049796</x:v>
      </x:c>
      <x:c r="O207" s="52" t="n">
        <x:f>IFERROR(K207/J207-1,"")</x:f>
        <x:v>0.11055539208155651</x:v>
      </x:c>
      <x:c r="P207" s="52" t="n">
        <x:f>IFERROR((K207/G207)^(1/4)-1,"")</x:f>
        <x:v>0.107425324366756</x:v>
      </x:c>
      <x:c r="Q207" s="51" t="n">
        <x:v>1442.566</x:v>
      </x:c>
      <x:c r="R207" s="52" t="n">
        <x:f>IFERROR(Q207/K207,"")</x:f>
        <x:v>0.21643423618413818</x:v>
      </x:c>
      <x:c r="S207" s="53" t="n">
        <x:v>38504</x:v>
      </x:c>
      <x:c r="T207" s="50" t="str">
        <x:v>EDINET_company_history</x:v>
      </x:c>
      <x:c r="U207" s="50" t="str">
        <x:v>鈴木清幸</x:v>
      </x:c>
      <x:c r="V207" s="54" t="n">
        <x:v>0.0359</x:v>
      </x:c>
      <x:c r="W207" s="50" t="str">
        <x:v>鈴木 清幸</x:v>
      </x:c>
      <x:c r="X207" s="50" t="b">
        <x:f>AND(COUNT(L207:O207)=4,L207&gt;='設定'!$B$6,M207&gt;='設定'!$B$6,N207&gt;='設定'!$B$6,O207&gt;='設定'!$B$6)</x:f>
        <x:v>0</x:v>
      </x:c>
      <x:c r="Y207" s="50" t="b">
        <x:f>AND(COUNT(G207:K207)=5,P207&gt;='設定'!$B$7)</x:f>
        <x:v>0</x:v>
      </x:c>
      <x:c r="Z207" s="50" t="b">
        <x:f>AND(ISNUMBER(R207),R207&gt;='設定'!$B$8)</x:f>
        <x:v>1</x:v>
      </x:c>
      <x:c r="AA207" s="50" t="b">
        <x:f>AND(ISNUMBER(S207),S207&gt;=DATE(YEAR('設定'!$B$10)-'設定'!$B$9,MONTH('設定'!$B$10),DAY('設定'!$B$10)))</x:f>
        <x:v>0</x:v>
      </x:c>
      <x:c r="AB207" s="55" t="b">
        <x:v>1</x:v>
      </x:c>
      <x:c r="AC207" s="55" t="b">
        <x:v>1</x:v>
      </x:c>
      <x:c r="AD207" s="50" t="n">
        <x:f>IF(X207,1,0)+IF(Z207,1,0)+IF(AA207,1,0)+IF(AB207,1,0)</x:f>
        <x:v>2</x:v>
      </x:c>
      <x:c r="AE207" s="50" t="n">
        <x:f>IF(Y207,1,0)+IF(Z207,1,0)+IF(AA207,1,0)+IF(AB207,1,0)</x:f>
        <x:v>2</x:v>
      </x:c>
      <x:c r="AF207" s="50" t="n">
        <x:f>IF(Y207,1,0)+IF(Z207,1,0)+IF(AA207,1,0)+IF(AC207,1,0)</x:f>
        <x:v>2</x:v>
      </x:c>
      <x:c r="AG207" s="53" t="n">
        <x:v>44348</x:v>
      </x:c>
      <x:c r="AH207" s="50" t="str">
        <x:v>S100W2DC</x:v>
      </x:c>
      <x:c r="AI207" s="50" t="str">
        <x:v>NetSalesSummaryOfBusinessResults</x:v>
      </x:c>
      <x:c r="AJ207" s="50" t="str">
        <x:v>OperatingIncome</x:v>
      </x:c>
      <x:c r="AK207" s="53" t="n">
        <x:v>45747</x:v>
      </x:c>
      <x:c r="AL207" s="50" t="str">
        <x:v>365/365/365/366/365</x:v>
      </x:c>
      <x:c r="AM207" s="51" t="n">
        <x:v>15600424</x:v>
      </x:c>
      <x:c r="AN207" s="51" t="n">
        <x:v>1079</x:v>
      </x:c>
      <x:c r="AO207" s="51" t="n">
        <x:f>IFERROR(AM207*AN207,"")</x:f>
        <x:v>16832857496</x:v>
      </x:c>
      <x:c r="AP207" s="56" t="n">
        <x:f>IFERROR(AO207/(K207*1000000),"")</x:f>
        <x:v>2.525504313108173</x:v>
      </x:c>
      <x:c r="AQ207" s="57" t="n">
        <x:v>66403981.666666664</x:v>
      </x:c>
      <x:c r="AR207" s="52" t="n">
        <x:v>0.4502133877222137</x:v>
      </x:c>
      <x:c r="AS207" s="52" t="n">
        <x:v>-0.64713966684847</x:v>
      </x:c>
      <x:c r="AT207" s="55" t="b">
        <x:v>1</x:v>
      </x:c>
      <x:c r="AU207" s="50"/>
      <x:c r="AV207" s="58" t="n">
        <x:v>0.0554477194947331</x:v>
      </x:c>
      <x:c r="AW207" s="50" t="n">
        <x:v>1484</x:v>
      </x:c>
      <x:c r="AX207" s="50" t="str">
        <x:v>Core Moat</x:v>
      </x:c>
      <x:c r="AY207" s="50" t="str">
        <x:v>ローカル5年最大下落率-60%以下</x:v>
      </x:c>
      <x:c r="AZ207" s="59" t="str">
        <x:v>2025-06-25 11:11</x:v>
      </x:c>
      <x:c r="BA207" s="53" t="n">
        <x:v>38504</x:v>
      </x:c>
      <x:c r="BB207" s="50" t="str">
        <x:v>鈴木 清幸</x:v>
      </x:c>
      <x:c r="BC207" s="50"/>
      <x:c r="BD207" s="50"/>
    </x:row>
    <x:row r="208">
      <x:c r="A208" s="50" t="n">
        <x:v>207</x:v>
      </x:c>
      <x:c r="B208" s="50" t="str">
        <x:v>3983</x:v>
      </x:c>
      <x:c r="C208" s="50" t="str">
        <x:v>3983.T</x:v>
      </x:c>
      <x:c r="D208" s="50" t="str">
        <x:v>ORO Co.,Ltd.</x:v>
      </x:c>
      <x:c r="E208" s="50" t="str">
        <x:v>Prime Market (Domestic)</x:v>
      </x:c>
      <x:c r="F208" s="50" t="str">
        <x:v>Information &amp; Communication</x:v>
      </x:c>
      <x:c r="G208" s="51" t="n">
        <x:v>5530.898</x:v>
      </x:c>
      <x:c r="H208" s="51" t="n">
        <x:v>6210.714</x:v>
      </x:c>
      <x:c r="I208" s="51" t="n">
        <x:v>7033.155</x:v>
      </x:c>
      <x:c r="J208" s="51" t="n">
        <x:v>7899.305</x:v>
      </x:c>
      <x:c r="K208" s="51" t="n">
        <x:v>8307.953</x:v>
      </x:c>
      <x:c r="L208" s="52" t="n">
        <x:f>IFERROR(H208/G208-1,"")</x:f>
        <x:v>0.12291240952192561</x:v>
      </x:c>
      <x:c r="M208" s="52" t="n">
        <x:f>IFERROR(I208/H208-1,"")</x:f>
        <x:v>0.13242293881186606</x:v>
      </x:c>
      <x:c r="N208" s="52" t="n">
        <x:f>IFERROR(J208/I208-1,"")</x:f>
        <x:v>0.12315241168437208</x:v>
      </x:c>
      <x:c r="O208" s="52" t="n">
        <x:f>IFERROR(K208/J208-1,"")</x:f>
        <x:v>0.05173214605588705</x:v>
      </x:c>
      <x:c r="P208" s="52" t="n">
        <x:f>IFERROR((K208/G208)^(1/4)-1,"")</x:f>
        <x:v>0.10706875916813496</x:v>
      </x:c>
      <x:c r="Q208" s="51" t="n">
        <x:v>2649.27</x:v>
      </x:c>
      <x:c r="R208" s="52" t="n">
        <x:f>IFERROR(Q208/K208,"")</x:f>
        <x:v>0.3188836046617019</x:v>
      </x:c>
      <x:c r="S208" s="53" t="n">
        <x:v>42795</x:v>
      </x:c>
      <x:c r="T208" s="50" t="str">
        <x:v>EDINET_company_history</x:v>
      </x:c>
      <x:c r="U208" s="50" t="str">
        <x:v>川田 篤</x:v>
      </x:c>
      <x:c r="V208" s="54" t="n">
        <x:v>0.3856</x:v>
      </x:c>
      <x:c r="W208" s="50" t="str">
        <x:v>川田 篤</x:v>
      </x:c>
      <x:c r="X208" s="50" t="b">
        <x:f>AND(COUNT(L208:O208)=4,L208&gt;='設定'!$B$6,M208&gt;='設定'!$B$6,N208&gt;='設定'!$B$6,O208&gt;='設定'!$B$6)</x:f>
        <x:v>0</x:v>
      </x:c>
      <x:c r="Y208" s="50" t="b">
        <x:f>AND(COUNT(G208:K208)=5,P208&gt;='設定'!$B$7)</x:f>
        <x:v>0</x:v>
      </x:c>
      <x:c r="Z208" s="50" t="b">
        <x:f>AND(ISNUMBER(R208),R208&gt;='設定'!$B$8)</x:f>
        <x:v>1</x:v>
      </x:c>
      <x:c r="AA208" s="50" t="b">
        <x:f>AND(ISNUMBER(S208),S208&gt;=DATE(YEAR('設定'!$B$10)-'設定'!$B$9,MONTH('設定'!$B$10),DAY('設定'!$B$10)))</x:f>
        <x:v>0</x:v>
      </x:c>
      <x:c r="AB208" s="55" t="b">
        <x:v>1</x:v>
      </x:c>
      <x:c r="AC208" s="55" t="b">
        <x:v>1</x:v>
      </x:c>
      <x:c r="AD208" s="50" t="n">
        <x:f>IF(X208,1,0)+IF(Z208,1,0)+IF(AA208,1,0)+IF(AB208,1,0)</x:f>
        <x:v>2</x:v>
      </x:c>
      <x:c r="AE208" s="50" t="n">
        <x:f>IF(Y208,1,0)+IF(Z208,1,0)+IF(AA208,1,0)+IF(AB208,1,0)</x:f>
        <x:v>2</x:v>
      </x:c>
      <x:c r="AF208" s="50" t="n">
        <x:f>IF(Y208,1,0)+IF(Z208,1,0)+IF(AA208,1,0)+IF(AC208,1,0)</x:f>
        <x:v>2</x:v>
      </x:c>
      <x:c r="AG208" s="53" t="n">
        <x:v>44348</x:v>
      </x:c>
      <x:c r="AH208" s="50" t="str">
        <x:v>S100XR9Z</x:v>
      </x:c>
      <x:c r="AI208" s="50" t="str">
        <x:v>RevenueIFRSSummaryOfBusinessResults</x:v>
      </x:c>
      <x:c r="AJ208" s="50" t="str">
        <x:v>OperatingProfitLossIFRS</x:v>
      </x:c>
      <x:c r="AK208" s="53" t="n">
        <x:v>46022</x:v>
      </x:c>
      <x:c r="AL208" s="50" t="str">
        <x:v>365/365/365/366/365</x:v>
      </x:c>
      <x:c r="AM208" s="51" t="n">
        <x:v>15584053</x:v>
      </x:c>
      <x:c r="AN208" s="51" t="n">
        <x:v>2075</x:v>
      </x:c>
      <x:c r="AO208" s="51" t="n">
        <x:f>IFERROR(AM208*AN208,"")</x:f>
        <x:v>32336909975</x:v>
      </x:c>
      <x:c r="AP208" s="56" t="n">
        <x:f>IFERROR(AO208/(K208*1000000),"")</x:f>
        <x:v>3.892283691903409</x:v>
      </x:c>
      <x:c r="AQ208" s="57" t="n">
        <x:v>133391998.33333331</x:v>
      </x:c>
      <x:c r="AR208" s="52" t="n">
        <x:v>0.4169096723701682</x:v>
      </x:c>
      <x:c r="AS208" s="52" t="n">
        <x:v>-0.6541235262500111</x:v>
      </x:c>
      <x:c r="AT208" s="55" t="b">
        <x:v>0</x:v>
      </x:c>
      <x:c r="AU208" s="50" t="str">
        <x:v>missing_financial_data</x:v>
      </x:c>
      <x:c r="AV208" s="58" t="n">
        <x:v>0.0040276758472023</x:v>
      </x:c>
      <x:c r="AW208" s="50" t="n">
        <x:v>1837</x:v>
      </x:c>
      <x:c r="AX208" s="50" t="str">
        <x:v>Core Moat</x:v>
      </x:c>
      <x:c r="AY208" s="50" t="str">
        <x:v>既存適格性フィルター不通過: missing_financial_data / ローカル5年最大下落率-60%以下</x:v>
      </x:c>
      <x:c r="AZ208" s="59" t="str">
        <x:v>2026-03-19 16:05</x:v>
      </x:c>
      <x:c r="BA208" s="53" t="n">
        <x:v>42795</x:v>
      </x:c>
      <x:c r="BB208" s="50" t="str">
        <x:v>川田 篤</x:v>
      </x:c>
      <x:c r="BC208" s="50"/>
      <x:c r="BD208" s="50" t="str">
        <x:v>TOPIX Small 2</x:v>
      </x:c>
    </x:row>
    <x:row r="209">
      <x:c r="A209" s="50" t="n">
        <x:v>208</x:v>
      </x:c>
      <x:c r="B209" s="50" t="str">
        <x:v>6161</x:v>
      </x:c>
      <x:c r="C209" s="50" t="str">
        <x:v>6161.T</x:v>
      </x:c>
      <x:c r="D209" s="50" t="str">
        <x:v>ESTIC CORPORATION</x:v>
      </x:c>
      <x:c r="E209" s="50" t="str">
        <x:v>Standard Market(Domestic)</x:v>
      </x:c>
      <x:c r="F209" s="50" t="str">
        <x:v>Machinery</x:v>
      </x:c>
      <x:c r="G209" s="51" t="n">
        <x:v>5294.631</x:v>
      </x:c>
      <x:c r="H209" s="51" t="n">
        <x:v>5754.2</x:v>
      </x:c>
      <x:c r="I209" s="51" t="n">
        <x:v>6718.893</x:v>
      </x:c>
      <x:c r="J209" s="51" t="n">
        <x:v>7127.832</x:v>
      </x:c>
      <x:c r="K209" s="51" t="n">
        <x:v>7881.304</x:v>
      </x:c>
      <x:c r="L209" s="52" t="n">
        <x:f>IFERROR(H209/G209-1,"")</x:f>
        <x:v>0.08679906116214697</x:v>
      </x:c>
      <x:c r="M209" s="52" t="n">
        <x:f>IFERROR(I209/H209-1,"")</x:f>
        <x:v>0.16765023808696267</x:v>
      </x:c>
      <x:c r="N209" s="52" t="n">
        <x:f>IFERROR(J209/I209-1,"")</x:f>
        <x:v>0.060864044121553995</x:v>
      </x:c>
      <x:c r="O209" s="52" t="n">
        <x:f>IFERROR(K209/J209-1,"")</x:f>
        <x:v>0.10570843981732447</x:v>
      </x:c>
      <x:c r="P209" s="52" t="n">
        <x:f>IFERROR((K209/G209)^(1/4)-1,"")</x:f>
        <x:v>0.10456326444072905</x:v>
      </x:c>
      <x:c r="Q209" s="51" t="n">
        <x:v>1637.411</x:v>
      </x:c>
      <x:c r="R209" s="52" t="n">
        <x:f>IFERROR(Q209/K209,"")</x:f>
        <x:v>0.20775889370591466</x:v>
      </x:c>
      <x:c r="S209" s="53" t="n">
        <x:v>38718</x:v>
      </x:c>
      <x:c r="T209" s="50" t="str">
        <x:v>EDINET_company_history</x:v>
      </x:c>
      <x:c r="U209" s="50" t="str">
        <x:v>鈴木 弘</x:v>
      </x:c>
      <x:c r="V209" s="54" t="n">
        <x:v>0.1585</x:v>
      </x:c>
      <x:c r="W209" s="50" t="str">
        <x:v>鈴木 弘英</x:v>
      </x:c>
      <x:c r="X209" s="50" t="b">
        <x:f>AND(COUNT(L209:O209)=4,L209&gt;='設定'!$B$6,M209&gt;='設定'!$B$6,N209&gt;='設定'!$B$6,O209&gt;='設定'!$B$6)</x:f>
        <x:v>0</x:v>
      </x:c>
      <x:c r="Y209" s="50" t="b">
        <x:f>AND(COUNT(G209:K209)=5,P209&gt;='設定'!$B$7)</x:f>
        <x:v>0</x:v>
      </x:c>
      <x:c r="Z209" s="50" t="b">
        <x:f>AND(ISNUMBER(R209),R209&gt;='設定'!$B$8)</x:f>
        <x:v>1</x:v>
      </x:c>
      <x:c r="AA209" s="50" t="b">
        <x:f>AND(ISNUMBER(S209),S209&gt;=DATE(YEAR('設定'!$B$10)-'設定'!$B$9,MONTH('設定'!$B$10),DAY('設定'!$B$10)))</x:f>
        <x:v>0</x:v>
      </x:c>
      <x:c r="AB209" s="55" t="b">
        <x:v>1</x:v>
      </x:c>
      <x:c r="AC209" s="55" t="b">
        <x:v>1</x:v>
      </x:c>
      <x:c r="AD209" s="50" t="n">
        <x:f>IF(X209,1,0)+IF(Z209,1,0)+IF(AA209,1,0)+IF(AB209,1,0)</x:f>
        <x:v>2</x:v>
      </x:c>
      <x:c r="AE209" s="50" t="n">
        <x:f>IF(Y209,1,0)+IF(Z209,1,0)+IF(AA209,1,0)+IF(AB209,1,0)</x:f>
        <x:v>2</x:v>
      </x:c>
      <x:c r="AF209" s="50" t="n">
        <x:f>IF(Y209,1,0)+IF(Z209,1,0)+IF(AA209,1,0)+IF(AC209,1,0)</x:f>
        <x:v>2</x:v>
      </x:c>
      <x:c r="AG209" s="53" t="n">
        <x:v>44348</x:v>
      </x:c>
      <x:c r="AH209" s="50" t="str">
        <x:v>S100VZKX</x:v>
      </x:c>
      <x:c r="AI209" s="50" t="str">
        <x:v>NetSalesSummaryOfBusinessResults</x:v>
      </x:c>
      <x:c r="AJ209" s="50" t="str">
        <x:v>OperatingIncome</x:v>
      </x:c>
      <x:c r="AK209" s="53" t="n">
        <x:v>45736</x:v>
      </x:c>
      <x:c r="AL209" s="50" t="str">
        <x:v>365/365/365/366/365</x:v>
      </x:c>
      <x:c r="AM209" s="51" t="n">
        <x:v>9957900</x:v>
      </x:c>
      <x:c r="AN209" s="51" t="n">
        <x:v>1032</x:v>
      </x:c>
      <x:c r="AO209" s="51" t="n">
        <x:f>IFERROR(AM209*AN209,"")</x:f>
        <x:v>10276552800</x:v>
      </x:c>
      <x:c r="AP209" s="56" t="n">
        <x:f>IFERROR(AO209/(K209*1000000),"")</x:f>
        <x:v>1.303915291175166</x:v>
      </x:c>
      <x:c r="AQ209" s="57" t="n">
        <x:v>11086126.666666666</x:v>
      </x:c>
      <x:c r="AR209" s="52" t="n">
        <x:v>0.2642996851507525</x:v>
      </x:c>
      <x:c r="AS209" s="52" t="n">
        <x:v>-0.4863211787554157</x:v>
      </x:c>
      <x:c r="AT209" s="55" t="b">
        <x:v>0</x:v>
      </x:c>
      <x:c r="AU209" s="50" t="str">
        <x:v>low_liquidity</x:v>
      </x:c>
      <x:c r="AV209" s="58" t="n">
        <x:v>0.4296111083235308</x:v>
      </x:c>
      <x:c r="AW209" s="50" t="n">
        <x:v>155</x:v>
      </x:c>
      <x:c r="AX209" s="50" t="str">
        <x:v>Discovery</x:v>
      </x:c>
      <x:c r="AY209" s="50" t="str">
        <x:v>既存適格性フィルター不通過: low_liquidity / 60日平均売買代金2,000万円未満</x:v>
      </x:c>
      <x:c r="AZ209" s="59" t="str">
        <x:v>2025-06-19 15:15</x:v>
      </x:c>
      <x:c r="BA209" s="53" t="n">
        <x:v>38718</x:v>
      </x:c>
      <x:c r="BB209" s="50" t="str">
        <x:v>鈴木 弘英</x:v>
      </x:c>
      <x:c r="BC209" s="50"/>
      <x:c r="BD209" s="50"/>
    </x:row>
    <x:row r="210">
      <x:c r="A210" s="50" t="n">
        <x:v>209</x:v>
      </x:c>
      <x:c r="B210" s="50" t="str">
        <x:v>5580</x:v>
      </x:c>
      <x:c r="C210" s="50" t="str">
        <x:v>5580.T</x:v>
      </x:c>
      <x:c r="D210" s="50" t="str">
        <x:v>Prodelight Co.,Ltd.</x:v>
      </x:c>
      <x:c r="E210" s="50" t="str">
        <x:v>Growth Market(Domestic)</x:v>
      </x:c>
      <x:c r="F210" s="50" t="str">
        <x:v>Information &amp; Communication</x:v>
      </x:c>
      <x:c r="G210" s="51" t="n">
        <x:v>1599.193</x:v>
      </x:c>
      <x:c r="H210" s="51" t="n">
        <x:v>1777.101</x:v>
      </x:c>
      <x:c r="I210" s="51" t="n">
        <x:v>2008.319</x:v>
      </x:c>
      <x:c r="J210" s="51" t="n">
        <x:v>2196.897</x:v>
      </x:c>
      <x:c r="K210" s="51" t="n">
        <x:v>2374.942</x:v>
      </x:c>
      <x:c r="L210" s="52" t="n">
        <x:f>IFERROR(H210/G210-1,"")</x:f>
        <x:v>0.11124861101818229</x:v>
      </x:c>
      <x:c r="M210" s="52" t="n">
        <x:f>IFERROR(I210/H210-1,"")</x:f>
        <x:v>0.13010965611971392</x:v>
      </x:c>
      <x:c r="N210" s="52" t="n">
        <x:f>IFERROR(J210/I210-1,"")</x:f>
        <x:v>0.09389842948256732</x:v>
      </x:c>
      <x:c r="O210" s="52" t="n">
        <x:f>IFERROR(K210/J210-1,"")</x:f>
        <x:v>0.08104385412698001</x:v>
      </x:c>
      <x:c r="P210" s="52" t="n">
        <x:f>IFERROR((K210/G210)^(1/4)-1,"")</x:f>
        <x:v>0.1039210937880044</x:v>
      </x:c>
      <x:c r="Q210" s="51" t="n">
        <x:v>213.49</x:v>
      </x:c>
      <x:c r="R210" s="52" t="n">
        <x:f>IFERROR(Q210/K210,"")</x:f>
        <x:v>0.08989272159067464</x:v>
      </x:c>
      <x:c r="S210" s="53" t="n">
        <x:v>45105</x:v>
      </x:c>
      <x:c r="T210" s="50" t="str">
        <x:v>local_price_first_trade</x:v>
      </x:c>
      <x:c r="U210" s="50" t="str">
        <x:v>小南秀光</x:v>
      </x:c>
      <x:c r="V210" s="54" t="n">
        <x:v>0.3565</x:v>
      </x:c>
      <x:c r="W210" s="50" t="str">
        <x:v>小南 秀光</x:v>
      </x:c>
      <x:c r="X210" s="50" t="b">
        <x:f>AND(COUNT(L210:O210)=4,L210&gt;='設定'!$B$6,M210&gt;='設定'!$B$6,N210&gt;='設定'!$B$6,O210&gt;='設定'!$B$6)</x:f>
        <x:v>0</x:v>
      </x:c>
      <x:c r="Y210" s="50" t="b">
        <x:f>AND(COUNT(G210:K210)=5,P210&gt;='設定'!$B$7)</x:f>
        <x:v>0</x:v>
      </x:c>
      <x:c r="Z210" s="50" t="b">
        <x:f>AND(ISNUMBER(R210),R210&gt;='設定'!$B$8)</x:f>
        <x:v>0</x:v>
      </x:c>
      <x:c r="AA210" s="50" t="b">
        <x:f>AND(ISNUMBER(S210),S210&gt;=DATE(YEAR('設定'!$B$10)-'設定'!$B$9,MONTH('設定'!$B$10),DAY('設定'!$B$10)))</x:f>
        <x:v>1</x:v>
      </x:c>
      <x:c r="AB210" s="55" t="b">
        <x:v>1</x:v>
      </x:c>
      <x:c r="AC210" s="55" t="b">
        <x:v>1</x:v>
      </x:c>
      <x:c r="AD210" s="50" t="n">
        <x:f>IF(X210,1,0)+IF(Z210,1,0)+IF(AA210,1,0)+IF(AB210,1,0)</x:f>
        <x:v>2</x:v>
      </x:c>
      <x:c r="AE210" s="50" t="n">
        <x:f>IF(Y210,1,0)+IF(Z210,1,0)+IF(AA210,1,0)+IF(AB210,1,0)</x:f>
        <x:v>2</x:v>
      </x:c>
      <x:c r="AF210" s="50" t="n">
        <x:f>IF(Y210,1,0)+IF(Z210,1,0)+IF(AA210,1,0)+IF(AC210,1,0)</x:f>
        <x:v>2</x:v>
      </x:c>
      <x:c r="AG210" s="53" t="n">
        <x:v>45105</x:v>
      </x:c>
      <x:c r="AH210" s="50" t="str">
        <x:v>S100X6Y2</x:v>
      </x:c>
      <x:c r="AI210" s="50" t="str">
        <x:v>NetSalesSummaryOfBusinessResults</x:v>
      </x:c>
      <x:c r="AJ210" s="50" t="str">
        <x:v>OperatingIncome</x:v>
      </x:c>
      <x:c r="AK210" s="53" t="n">
        <x:v>45900</x:v>
      </x:c>
      <x:c r="AL210" s="50" t="str">
        <x:v>365/365/365/366/365</x:v>
      </x:c>
      <x:c r="AM210" s="51" t="n">
        <x:v>1682900</x:v>
      </x:c>
      <x:c r="AN210" s="51" t="n">
        <x:v>1440</x:v>
      </x:c>
      <x:c r="AO210" s="51" t="n">
        <x:f>IFERROR(AM210*AN210,"")</x:f>
        <x:v>2423376000</x:v>
      </x:c>
      <x:c r="AP210" s="56" t="n">
        <x:f>IFERROR(AO210/(K210*1000000),"")</x:f>
        <x:v>1.0203937611950102</x:v>
      </x:c>
      <x:c r="AQ210" s="57" t="n">
        <x:v>3281376.6666666665</x:v>
      </x:c>
      <x:c r="AR210" s="52" t="n">
        <x:v>0.6100010956015393</x:v>
      </x:c>
      <x:c r="AS210" s="52" t="n">
        <x:v>-0.6873697373905794</x:v>
      </x:c>
      <x:c r="AT210" s="55" t="b">
        <x:v>0</x:v>
      </x:c>
      <x:c r="AU210" s="50" t="str">
        <x:v>low_liquidity</x:v>
      </x:c>
      <x:c r="AV210" s="58" t="n">
        <x:v>-0.0755809694243054</x:v>
      </x:c>
      <x:c r="AW210" s="50" t="n">
        <x:v>2442</x:v>
      </x:c>
      <x:c r="AX210" s="50" t="str">
        <x:v>Transformation Moat</x:v>
      </x:c>
      <x:c r="AY210" s="50" t="str">
        <x:v>既存適格性フィルター不通過: low_liquidity / 60日平均売買代金2,000万円未満 / 年率ボラティリティ60%以上 / ローカル5年最大下落率-60%以下</x:v>
      </x:c>
      <x:c r="AZ210" s="59" t="str">
        <x:v>2025-11-27 15:30</x:v>
      </x:c>
      <x:c r="BA210" s="53" t="n">
        <x:v>45078</x:v>
      </x:c>
      <x:c r="BB210" s="50" t="str">
        <x:v>小南 秀光</x:v>
      </x:c>
      <x:c r="BC210" s="50"/>
      <x:c r="BD210" s="50"/>
    </x:row>
    <x:row r="211">
      <x:c r="A211" s="50" t="n">
        <x:v>210</x:v>
      </x:c>
      <x:c r="B211" s="50" t="str">
        <x:v>6080</x:v>
      </x:c>
      <x:c r="C211" s="50" t="str">
        <x:v>6080.T</x:v>
      </x:c>
      <x:c r="D211" s="50" t="str">
        <x:v>M&amp;A Capital Partners Co.,Ltd.</x:v>
      </x:c>
      <x:c r="E211" s="50" t="str">
        <x:v>Prime Market (Domestic)</x:v>
      </x:c>
      <x:c r="F211" s="50" t="str">
        <x:v>Services</x:v>
      </x:c>
      <x:c r="G211" s="51" t="n">
        <x:v>15161.059</x:v>
      </x:c>
      <x:c r="H211" s="51" t="n">
        <x:v>20706.403</x:v>
      </x:c>
      <x:c r="I211" s="51" t="n">
        <x:v>20851.37</x:v>
      </x:c>
      <x:c r="J211" s="51" t="n">
        <x:v>19166.533</x:v>
      </x:c>
      <x:c r="K211" s="51" t="n">
        <x:v>22449.092</x:v>
      </x:c>
      <x:c r="L211" s="52" t="n">
        <x:f>IFERROR(H211/G211-1,"")</x:f>
        <x:v>0.36576231251392133</x:v>
      </x:c>
      <x:c r="M211" s="52" t="n">
        <x:f>IFERROR(I211/H211-1,"")</x:f>
        <x:v>0.007001071117953339</x:v>
      </x:c>
      <x:c r="N211" s="52" t="n">
        <x:f>IFERROR(J211/I211-1,"")</x:f>
        <x:v>-0.08080222066943321</x:v>
      </x:c>
      <x:c r="O211" s="52" t="n">
        <x:f>IFERROR(K211/J211-1,"")</x:f>
        <x:v>0.17126514221429612</x:v>
      </x:c>
      <x:c r="P211" s="52" t="n">
        <x:f>IFERROR((K211/G211)^(1/4)-1,"")</x:f>
        <x:v>0.1031061617428286</x:v>
      </x:c>
      <x:c r="Q211" s="51" t="n">
        <x:v>7126.678</x:v>
      </x:c>
      <x:c r="R211" s="52" t="n">
        <x:f>IFERROR(Q211/K211,"")</x:f>
        <x:v>0.31745952130268784</x:v>
      </x:c>
      <x:c r="S211" s="53" t="n">
        <x:v>41579</x:v>
      </x:c>
      <x:c r="T211" s="50" t="str">
        <x:v>EDINET_company_history</x:v>
      </x:c>
      <x:c r="U211" s="50" t="str">
        <x:v>中村 悟</x:v>
      </x:c>
      <x:c r="V211" s="54" t="n">
        <x:v>0.4274</x:v>
      </x:c>
      <x:c r="W211" s="50" t="str">
        <x:v>中 村 悟</x:v>
      </x:c>
      <x:c r="X211" s="50" t="b">
        <x:f>AND(COUNT(L211:O211)=4,L211&gt;='設定'!$B$6,M211&gt;='設定'!$B$6,N211&gt;='設定'!$B$6,O211&gt;='設定'!$B$6)</x:f>
        <x:v>0</x:v>
      </x:c>
      <x:c r="Y211" s="50" t="b">
        <x:f>AND(COUNT(G211:K211)=5,P211&gt;='設定'!$B$7)</x:f>
        <x:v>0</x:v>
      </x:c>
      <x:c r="Z211" s="50" t="b">
        <x:f>AND(ISNUMBER(R211),R211&gt;='設定'!$B$8)</x:f>
        <x:v>1</x:v>
      </x:c>
      <x:c r="AA211" s="50" t="b">
        <x:f>AND(ISNUMBER(S211),S211&gt;=DATE(YEAR('設定'!$B$10)-'設定'!$B$9,MONTH('設定'!$B$10),DAY('設定'!$B$10)))</x:f>
        <x:v>0</x:v>
      </x:c>
      <x:c r="AB211" s="55" t="b">
        <x:v>1</x:v>
      </x:c>
      <x:c r="AC211" s="55" t="b">
        <x:v>1</x:v>
      </x:c>
      <x:c r="AD211" s="50" t="n">
        <x:f>IF(X211,1,0)+IF(Z211,1,0)+IF(AA211,1,0)+IF(AB211,1,0)</x:f>
        <x:v>2</x:v>
      </x:c>
      <x:c r="AE211" s="50" t="n">
        <x:f>IF(Y211,1,0)+IF(Z211,1,0)+IF(AA211,1,0)+IF(AB211,1,0)</x:f>
        <x:v>2</x:v>
      </x:c>
      <x:c r="AF211" s="50" t="n">
        <x:f>IF(Y211,1,0)+IF(Z211,1,0)+IF(AA211,1,0)+IF(AC211,1,0)</x:f>
        <x:v>2</x:v>
      </x:c>
      <x:c r="AG211" s="53" t="n">
        <x:v>44348</x:v>
      </x:c>
      <x:c r="AH211" s="50" t="str">
        <x:v>S100XCS6</x:v>
      </x:c>
      <x:c r="AI211" s="50" t="str">
        <x:v>NetSalesSummaryOfBusinessResults</x:v>
      </x:c>
      <x:c r="AJ211" s="50" t="str">
        <x:v>OperatingProfitLossIFRS</x:v>
      </x:c>
      <x:c r="AK211" s="53" t="n">
        <x:v>45930</x:v>
      </x:c>
      <x:c r="AL211" s="50" t="str">
        <x:v>365/365/365/366/365</x:v>
      </x:c>
      <x:c r="AM211" s="51" t="n">
        <x:v>31758600</x:v>
      </x:c>
      <x:c r="AN211" s="51" t="n">
        <x:v>3350</x:v>
      </x:c>
      <x:c r="AO211" s="51" t="n">
        <x:f>IFERROR(AM211*AN211,"")</x:f>
        <x:v>106391310000</x:v>
      </x:c>
      <x:c r="AP211" s="56" t="n">
        <x:f>IFERROR(AO211/(K211*1000000),"")</x:f>
        <x:v>4.739225533041604</x:v>
      </x:c>
      <x:c r="AQ211" s="57" t="n">
        <x:v>465915755</x:v>
      </x:c>
      <x:c r="AR211" s="52" t="n">
        <x:v>0.4288462104075801</x:v>
      </x:c>
      <x:c r="AS211" s="52" t="n">
        <x:v>-0.725990668700694</x:v>
      </x:c>
      <x:c r="AT211" s="55" t="b">
        <x:v>1</x:v>
      </x:c>
      <x:c r="AU211" s="50"/>
      <x:c r="AV211" s="58" t="n">
        <x:v>0.0626236024432016</x:v>
      </x:c>
      <x:c r="AW211" s="50" t="n">
        <x:v>1438</x:v>
      </x:c>
      <x:c r="AX211" s="50" t="str">
        <x:v>Core Moat</x:v>
      </x:c>
      <x:c r="AY211" s="50" t="str">
        <x:v>ローカル5年最大下落率-60%以下</x:v>
      </x:c>
      <x:c r="AZ211" s="59" t="str">
        <x:v>2025-12-24 15:30</x:v>
      </x:c>
      <x:c r="BA211" s="53" t="n">
        <x:v>41579</x:v>
      </x:c>
      <x:c r="BB211" s="50" t="str">
        <x:v>中 村 悟</x:v>
      </x:c>
      <x:c r="BC211" s="50"/>
      <x:c r="BD211" s="50" t="str">
        <x:v>TOPIX Small 1</x:v>
      </x:c>
    </x:row>
    <x:row r="212">
      <x:c r="A212" s="50" t="n">
        <x:v>211</x:v>
      </x:c>
      <x:c r="B212" s="50" t="str">
        <x:v>2303</x:v>
      </x:c>
      <x:c r="C212" s="50" t="str">
        <x:v>2303.T</x:v>
      </x:c>
      <x:c r="D212" s="50" t="str">
        <x:v>Dawn Corporation</x:v>
      </x:c>
      <x:c r="E212" s="50" t="str">
        <x:v>Standard Market(Domestic)</x:v>
      </x:c>
      <x:c r="F212" s="50" t="str">
        <x:v>Information &amp; Communication</x:v>
      </x:c>
      <x:c r="G212" s="51" t="n">
        <x:v>1119.272</x:v>
      </x:c>
      <x:c r="H212" s="51" t="n">
        <x:v>1222.077</x:v>
      </x:c>
      <x:c r="I212" s="51" t="n">
        <x:v>1368.39</x:v>
      </x:c>
      <x:c r="J212" s="51" t="n">
        <x:v>1500.658</x:v>
      </x:c>
      <x:c r="K212" s="51" t="n">
        <x:v>1646.699</x:v>
      </x:c>
      <x:c r="L212" s="52" t="n">
        <x:f>IFERROR(H212/G212-1,"")</x:f>
        <x:v>0.09184988099407487</x:v>
      </x:c>
      <x:c r="M212" s="52" t="n">
        <x:f>IFERROR(I212/H212-1,"")</x:f>
        <x:v>0.1197248618540403</x:v>
      </x:c>
      <x:c r="N212" s="52" t="n">
        <x:f>IFERROR(J212/I212-1,"")</x:f>
        <x:v>0.09665957804427094</x:v>
      </x:c>
      <x:c r="O212" s="52" t="n">
        <x:f>IFERROR(K212/J212-1,"")</x:f>
        <x:v>0.0973179765143024</x:v>
      </x:c>
      <x:c r="P212" s="52" t="n">
        <x:f>IFERROR((K212/G212)^(1/4)-1,"")</x:f>
        <x:v>0.10133551839145416</x:v>
      </x:c>
      <x:c r="Q212" s="51" t="n">
        <x:v>574.136</x:v>
      </x:c>
      <x:c r="R212" s="52" t="n">
        <x:f>IFERROR(Q212/K212,"")</x:f>
        <x:v>0.3486587409113626</x:v>
      </x:c>
      <x:c r="S212" s="53" t="n">
        <x:v>37408</x:v>
      </x:c>
      <x:c r="T212" s="50" t="str">
        <x:v>EDINET_company_history</x:v>
      </x:c>
      <x:c r="U212" s="50" t="str">
        <x:v>宮 崎 正 伸</x:v>
      </x:c>
      <x:c r="V212" s="54" t="n">
        <x:v>0.0744</x:v>
      </x:c>
      <x:c r="W212" s="50" t="str">
        <x:v>宮 崎 正 伸</x:v>
      </x:c>
      <x:c r="X212" s="50" t="b">
        <x:f>AND(COUNT(L212:O212)=4,L212&gt;='設定'!$B$6,M212&gt;='設定'!$B$6,N212&gt;='設定'!$B$6,O212&gt;='設定'!$B$6)</x:f>
        <x:v>0</x:v>
      </x:c>
      <x:c r="Y212" s="50" t="b">
        <x:f>AND(COUNT(G212:K212)=5,P212&gt;='設定'!$B$7)</x:f>
        <x:v>0</x:v>
      </x:c>
      <x:c r="Z212" s="50" t="b">
        <x:f>AND(ISNUMBER(R212),R212&gt;='設定'!$B$8)</x:f>
        <x:v>1</x:v>
      </x:c>
      <x:c r="AA212" s="50" t="b">
        <x:f>AND(ISNUMBER(S212),S212&gt;=DATE(YEAR('設定'!$B$10)-'設定'!$B$9,MONTH('設定'!$B$10),DAY('設定'!$B$10)))</x:f>
        <x:v>0</x:v>
      </x:c>
      <x:c r="AB212" s="55" t="b">
        <x:v>1</x:v>
      </x:c>
      <x:c r="AC212" s="55" t="b">
        <x:v>1</x:v>
      </x:c>
      <x:c r="AD212" s="50" t="n">
        <x:f>IF(X212,1,0)+IF(Z212,1,0)+IF(AA212,1,0)+IF(AB212,1,0)</x:f>
        <x:v>2</x:v>
      </x:c>
      <x:c r="AE212" s="50" t="n">
        <x:f>IF(Y212,1,0)+IF(Z212,1,0)+IF(AA212,1,0)+IF(AB212,1,0)</x:f>
        <x:v>2</x:v>
      </x:c>
      <x:c r="AF212" s="50" t="n">
        <x:f>IF(Y212,1,0)+IF(Z212,1,0)+IF(AA212,1,0)+IF(AC212,1,0)</x:f>
        <x:v>2</x:v>
      </x:c>
      <x:c r="AG212" s="53" t="n">
        <x:v>44348</x:v>
      </x:c>
      <x:c r="AH212" s="50" t="str">
        <x:v>S100WKOH</x:v>
      </x:c>
      <x:c r="AI212" s="50" t="str">
        <x:v>NetSalesSummaryOfBusinessResults</x:v>
      </x:c>
      <x:c r="AJ212" s="50" t="str">
        <x:v>OperatingIncome</x:v>
      </x:c>
      <x:c r="AK212" s="53" t="n">
        <x:v>45808</x:v>
      </x:c>
      <x:c r="AL212" s="50" t="str">
        <x:v>365/365/365/366/365</x:v>
      </x:c>
      <x:c r="AM212" s="51" t="n">
        <x:v>3035800</x:v>
      </x:c>
      <x:c r="AN212" s="51" t="n">
        <x:v>1305</x:v>
      </x:c>
      <x:c r="AO212" s="51" t="n">
        <x:f>IFERROR(AM212*AN212,"")</x:f>
        <x:v>3961719000</x:v>
      </x:c>
      <x:c r="AP212" s="56" t="n">
        <x:f>IFERROR(AO212/(K212*1000000),"")</x:f>
        <x:v>2.405854986248246</x:v>
      </x:c>
      <x:c r="AQ212" s="57" t="n">
        <x:v>31981955</x:v>
      </x:c>
      <x:c r="AR212" s="52" t="n">
        <x:v>0.3512249557216896</x:v>
      </x:c>
      <x:c r="AS212" s="52" t="n">
        <x:v>-0.4914744333663663</x:v>
      </x:c>
      <x:c r="AT212" s="55" t="b">
        <x:v>1</x:v>
      </x:c>
      <x:c r="AU212" s="50"/>
      <x:c r="AV212" s="58" t="n">
        <x:v>0.2566162462600858</x:v>
      </x:c>
      <x:c r="AW212" s="50" t="n">
        <x:v>531</x:v>
      </x:c>
      <x:c r="AX212" s="50" t="str">
        <x:v>Discovery</x:v>
      </x:c>
      <x:c r="AY212" s="50" t="str">
        <x:v>目立つ機械的警告なし（定性確認は別途必要）</x:v>
      </x:c>
      <x:c r="AZ212" s="59" t="str">
        <x:v>2025-08-25 09:30</x:v>
      </x:c>
      <x:c r="BA212" s="53" t="n">
        <x:v>37408</x:v>
      </x:c>
      <x:c r="BB212" s="50" t="str">
        <x:v>宮 崎 正 伸</x:v>
      </x:c>
      <x:c r="BC212" s="50"/>
      <x:c r="BD212" s="50"/>
    </x:row>
    <x:row r="213">
      <x:c r="A213" s="50" t="n">
        <x:v>212</x:v>
      </x:c>
      <x:c r="B213" s="50" t="str">
        <x:v>4075</x:v>
      </x:c>
      <x:c r="C213" s="50" t="str">
        <x:v>4075.T</x:v>
      </x:c>
      <x:c r="D213" s="50" t="str">
        <x:v>Brains Technology,Inc.</x:v>
      </x:c>
      <x:c r="E213" s="50" t="str">
        <x:v>Growth Market(Domestic)</x:v>
      </x:c>
      <x:c r="F213" s="50" t="str">
        <x:v>Information &amp; Communication</x:v>
      </x:c>
      <x:c r="G213" s="51" t="n">
        <x:v>854.501</x:v>
      </x:c>
      <x:c r="H213" s="51" t="n">
        <x:v>934.255</x:v>
      </x:c>
      <x:c r="I213" s="51" t="n">
        <x:v>1053.861</x:v>
      </x:c>
      <x:c r="J213" s="51" t="n">
        <x:v>1004.611</x:v>
      </x:c>
      <x:c r="K213" s="51" t="n">
        <x:v>1255.876</x:v>
      </x:c>
      <x:c r="L213" s="52" t="n">
        <x:f>IFERROR(H213/G213-1,"")</x:f>
        <x:v>0.09333400429022332</x:v>
      </x:c>
      <x:c r="M213" s="52" t="n">
        <x:f>IFERROR(I213/H213-1,"")</x:f>
        <x:v>0.128022863136938</x:v>
      </x:c>
      <x:c r="N213" s="52" t="n">
        <x:f>IFERROR(J213/I213-1,"")</x:f>
        <x:v>-0.04673291828808557</x:v>
      </x:c>
      <x:c r="O213" s="52" t="n">
        <x:f>IFERROR(K213/J213-1,"")</x:f>
        <x:v>0.2501117347908792</x:v>
      </x:c>
      <x:c r="P213" s="52" t="n">
        <x:f>IFERROR((K213/G213)^(1/4)-1,"")</x:f>
        <x:v>0.10105381606135455</x:v>
      </x:c>
      <x:c r="Q213" s="51" t="n">
        <x:v>165.849</x:v>
      </x:c>
      <x:c r="R213" s="52" t="n">
        <x:f>IFERROR(Q213/K213,"")</x:f>
        <x:v>0.13205841978029678</x:v>
      </x:c>
      <x:c r="S213" s="53" t="n">
        <x:v>44378</x:v>
      </x:c>
      <x:c r="T213" s="50" t="str">
        <x:v>EDINET_company_history</x:v>
      </x:c>
      <x:c r="U213" s="50" t="str">
        <x:v>齋藤 佐和子</x:v>
      </x:c>
      <x:c r="V213" s="54" t="n">
        <x:v>0.4595</x:v>
      </x:c>
      <x:c r="W213" s="50" t="str">
        <x:v>齋藤 佐和子</x:v>
      </x:c>
      <x:c r="X213" s="50" t="b">
        <x:f>AND(COUNT(L213:O213)=4,L213&gt;='設定'!$B$6,M213&gt;='設定'!$B$6,N213&gt;='設定'!$B$6,O213&gt;='設定'!$B$6)</x:f>
        <x:v>0</x:v>
      </x:c>
      <x:c r="Y213" s="50" t="b">
        <x:f>AND(COUNT(G213:K213)=5,P213&gt;='設定'!$B$7)</x:f>
        <x:v>0</x:v>
      </x:c>
      <x:c r="Z213" s="50" t="b">
        <x:f>AND(ISNUMBER(R213),R213&gt;='設定'!$B$8)</x:f>
        <x:v>1</x:v>
      </x:c>
      <x:c r="AA213" s="50" t="b">
        <x:f>AND(ISNUMBER(S213),S213&gt;=DATE(YEAR('設定'!$B$10)-'設定'!$B$9,MONTH('設定'!$B$10),DAY('設定'!$B$10)))</x:f>
        <x:v>0</x:v>
      </x:c>
      <x:c r="AB213" s="55" t="b">
        <x:v>1</x:v>
      </x:c>
      <x:c r="AC213" s="55" t="b">
        <x:v>1</x:v>
      </x:c>
      <x:c r="AD213" s="50" t="n">
        <x:f>IF(X213,1,0)+IF(Z213,1,0)+IF(AA213,1,0)+IF(AB213,1,0)</x:f>
        <x:v>2</x:v>
      </x:c>
      <x:c r="AE213" s="50" t="n">
        <x:f>IF(Y213,1,0)+IF(Z213,1,0)+IF(AA213,1,0)+IF(AB213,1,0)</x:f>
        <x:v>2</x:v>
      </x:c>
      <x:c r="AF213" s="50" t="n">
        <x:f>IF(Y213,1,0)+IF(Z213,1,0)+IF(AA213,1,0)+IF(AC213,1,0)</x:f>
        <x:v>2</x:v>
      </x:c>
      <x:c r="AG213" s="53" t="n">
        <x:v>44405</x:v>
      </x:c>
      <x:c r="AH213" s="50" t="str">
        <x:v>S100WX5A</x:v>
      </x:c>
      <x:c r="AI213" s="50" t="str">
        <x:v>NetSalesSummaryOfBusinessResults</x:v>
      </x:c>
      <x:c r="AJ213" s="50" t="str">
        <x:v>OperatingIncome</x:v>
      </x:c>
      <x:c r="AK213" s="53" t="n">
        <x:v>45869</x:v>
      </x:c>
      <x:c r="AL213" s="50" t="str">
        <x:v>365/365/365/366/365</x:v>
      </x:c>
      <x:c r="AM213" s="51" t="n">
        <x:v>5825600</x:v>
      </x:c>
      <x:c r="AN213" s="51" t="n">
        <x:v>1065</x:v>
      </x:c>
      <x:c r="AO213" s="51" t="n">
        <x:f>IFERROR(AM213*AN213,"")</x:f>
        <x:v>6204264000</x:v>
      </x:c>
      <x:c r="AP213" s="56" t="n">
        <x:f>IFERROR(AO213/(K213*1000000),"")</x:f>
        <x:v>4.940188362545347</x:v>
      </x:c>
      <x:c r="AQ213" s="57" t="n">
        <x:v>361021241.6666667</x:v>
      </x:c>
      <x:c r="AR213" s="52" t="n">
        <x:v>0.6652371466073667</x:v>
      </x:c>
      <x:c r="AS213" s="52" t="n">
        <x:v>-0.8483050847457627</x:v>
      </x:c>
      <x:c r="AT213" s="55" t="b">
        <x:v>1</x:v>
      </x:c>
      <x:c r="AU213" s="50"/>
      <x:c r="AV213" s="58" t="n">
        <x:v>-0.0581094063725907</x:v>
      </x:c>
      <x:c r="AW213" s="50" t="n">
        <x:v>2322</x:v>
      </x:c>
      <x:c r="AX213" s="50" t="str">
        <x:v>Future Moat</x:v>
      </x:c>
      <x:c r="AY213" s="50" t="str">
        <x:v>年率ボラティリティ60%以上 / ローカル5年最大下落率-60%以下</x:v>
      </x:c>
      <x:c r="AZ213" s="59" t="str">
        <x:v>2025-10-28 15:30</x:v>
      </x:c>
      <x:c r="BA213" s="53" t="n">
        <x:v>44378</x:v>
      </x:c>
      <x:c r="BB213" s="50" t="str">
        <x:v>齋藤 佐和子</x:v>
      </x:c>
      <x:c r="BC213" s="50"/>
      <x:c r="BD213" s="50"/>
    </x:row>
    <x:row r="214">
      <x:c r="A214" s="50" t="n">
        <x:v>213</x:v>
      </x:c>
      <x:c r="B214" s="50" t="str">
        <x:v>4496</x:v>
      </x:c>
      <x:c r="C214" s="50" t="str">
        <x:v>4496.T</x:v>
      </x:c>
      <x:c r="D214" s="50" t="str">
        <x:v>Commerce One Holdings Inc.</x:v>
      </x:c>
      <x:c r="E214" s="50" t="str">
        <x:v>Growth Market(Domestic)</x:v>
      </x:c>
      <x:c r="F214" s="50" t="str">
        <x:v>Information &amp; Communication</x:v>
      </x:c>
      <x:c r="G214" s="51" t="n">
        <x:v>2520.037</x:v>
      </x:c>
      <x:c r="H214" s="51" t="n">
        <x:v>2939.619</x:v>
      </x:c>
      <x:c r="I214" s="51" t="n">
        <x:v>3196.433</x:v>
      </x:c>
      <x:c r="J214" s="51" t="n">
        <x:v>3557.276</x:v>
      </x:c>
      <x:c r="K214" s="51" t="n">
        <x:v>3693.315</x:v>
      </x:c>
      <x:c r="L214" s="52" t="n">
        <x:f>IFERROR(H214/G214-1,"")</x:f>
        <x:v>0.16649834903217697</x:v>
      </x:c>
      <x:c r="M214" s="52" t="n">
        <x:f>IFERROR(I214/H214-1,"")</x:f>
        <x:v>0.08736302221478365</x:v>
      </x:c>
      <x:c r="N214" s="52" t="n">
        <x:f>IFERROR(J214/I214-1,"")</x:f>
        <x:v>0.11288927376234681</x:v>
      </x:c>
      <x:c r="O214" s="52" t="n">
        <x:f>IFERROR(K214/J214-1,"")</x:f>
        <x:v>0.03824246417764621</x:v>
      </x:c>
      <x:c r="P214" s="52" t="n">
        <x:f>IFERROR((K214/G214)^(1/4)-1,"")</x:f>
        <x:v>0.1002778196086076</x:v>
      </x:c>
      <x:c r="Q214" s="51" t="n">
        <x:v>638.411</x:v>
      </x:c>
      <x:c r="R214" s="52" t="n">
        <x:f>IFERROR(Q214/K214,"")</x:f>
        <x:v>0.17285582193774426</x:v>
      </x:c>
      <x:c r="S214" s="53" t="n">
        <x:v>43983</x:v>
      </x:c>
      <x:c r="T214" s="50" t="str">
        <x:v>EDINET_company_history</x:v>
      </x:c>
      <x:c r="U214" s="50" t="str">
        <x:v>岡本 高彰</x:v>
      </x:c>
      <x:c r="V214" s="54" t="n">
        <x:v>0.3038</x:v>
      </x:c>
      <x:c r="W214" s="50" t="str">
        <x:v>岡本 高彰</x:v>
      </x:c>
      <x:c r="X214" s="50" t="b">
        <x:f>AND(COUNT(L214:O214)=4,L214&gt;='設定'!$B$6,M214&gt;='設定'!$B$6,N214&gt;='設定'!$B$6,O214&gt;='設定'!$B$6)</x:f>
        <x:v>0</x:v>
      </x:c>
      <x:c r="Y214" s="50" t="b">
        <x:f>AND(COUNT(G214:K214)=5,P214&gt;='設定'!$B$7)</x:f>
        <x:v>0</x:v>
      </x:c>
      <x:c r="Z214" s="50" t="b">
        <x:f>AND(ISNUMBER(R214),R214&gt;='設定'!$B$8)</x:f>
        <x:v>1</x:v>
      </x:c>
      <x:c r="AA214" s="50" t="b">
        <x:f>AND(ISNUMBER(S214),S214&gt;=DATE(YEAR('設定'!$B$10)-'設定'!$B$9,MONTH('設定'!$B$10),DAY('設定'!$B$10)))</x:f>
        <x:v>0</x:v>
      </x:c>
      <x:c r="AB214" s="55" t="b">
        <x:v>1</x:v>
      </x:c>
      <x:c r="AC214" s="55" t="b">
        <x:v>1</x:v>
      </x:c>
      <x:c r="AD214" s="50" t="n">
        <x:f>IF(X214,1,0)+IF(Z214,1,0)+IF(AA214,1,0)+IF(AB214,1,0)</x:f>
        <x:v>2</x:v>
      </x:c>
      <x:c r="AE214" s="50" t="n">
        <x:f>IF(Y214,1,0)+IF(Z214,1,0)+IF(AA214,1,0)+IF(AB214,1,0)</x:f>
        <x:v>2</x:v>
      </x:c>
      <x:c r="AF214" s="50" t="n">
        <x:f>IF(Y214,1,0)+IF(Z214,1,0)+IF(AA214,1,0)+IF(AC214,1,0)</x:f>
        <x:v>2</x:v>
      </x:c>
      <x:c r="AG214" s="53" t="n">
        <x:v>44348</x:v>
      </x:c>
      <x:c r="AH214" s="50" t="str">
        <x:v>S100W295</x:v>
      </x:c>
      <x:c r="AI214" s="50" t="str">
        <x:v>NetSalesSummaryOfBusinessResults</x:v>
      </x:c>
      <x:c r="AJ214" s="50" t="str">
        <x:v>OperatingIncome</x:v>
      </x:c>
      <x:c r="AK214" s="53" t="n">
        <x:v>45747</x:v>
      </x:c>
      <x:c r="AL214" s="50" t="str">
        <x:v>365/365/365/366/365</x:v>
      </x:c>
      <x:c r="AM214" s="51" t="n">
        <x:v>7117100</x:v>
      </x:c>
      <x:c r="AN214" s="51" t="n">
        <x:v>685</x:v>
      </x:c>
      <x:c r="AO214" s="51" t="n">
        <x:f>IFERROR(AM214*AN214,"")</x:f>
        <x:v>4875213500</x:v>
      </x:c>
      <x:c r="AP214" s="56" t="n">
        <x:f>IFERROR(AO214/(K214*1000000),"")</x:f>
        <x:v>1.3200102076318971</x:v>
      </x:c>
      <x:c r="AQ214" s="57" t="n">
        <x:v>2843815</x:v>
      </x:c>
      <x:c r="AR214" s="52" t="n">
        <x:v>0.4088218539672876</x:v>
      </x:c>
      <x:c r="AS214" s="52" t="n">
        <x:v>-0.7642023166140314</x:v>
      </x:c>
      <x:c r="AT214" s="55" t="b">
        <x:v>0</x:v>
      </x:c>
      <x:c r="AU214" s="50" t="str">
        <x:v>low_liquidity</x:v>
      </x:c>
      <x:c r="AV214" s="58" t="n">
        <x:v>-0.0510142165575667</x:v>
      </x:c>
      <x:c r="AW214" s="50" t="n">
        <x:v>2272</x:v>
      </x:c>
      <x:c r="AX214" s="50" t="str">
        <x:v>Future Moat</x:v>
      </x:c>
      <x:c r="AY214" s="50" t="str">
        <x:v>既存適格性フィルター不通過: low_liquidity / 60日平均売買代金2,000万円未満 / ローカル5年最大下落率-60%以下</x:v>
      </x:c>
      <x:c r="AZ214" s="59" t="str">
        <x:v>2025-06-25 10:00</x:v>
      </x:c>
      <x:c r="BA214" s="53" t="n">
        <x:v>43983</x:v>
      </x:c>
      <x:c r="BB214" s="50" t="str">
        <x:v>岡本 高彰</x:v>
      </x:c>
      <x:c r="BC214" s="50"/>
      <x:c r="BD214" s="50"/>
    </x:row>
    <x:row r="215">
      <x:c r="A215" s="50" t="n">
        <x:v>214</x:v>
      </x:c>
      <x:c r="B215" s="50" t="str">
        <x:v>2326</x:v>
      </x:c>
      <x:c r="C215" s="50" t="str">
        <x:v>2326.T</x:v>
      </x:c>
      <x:c r="D215" s="50" t="str">
        <x:v>Digital Arts Inc.</x:v>
      </x:c>
      <x:c r="E215" s="50" t="str">
        <x:v>Prime Market (Domestic)</x:v>
      </x:c>
      <x:c r="F215" s="50" t="str">
        <x:v>Information &amp; Communication</x:v>
      </x:c>
      <x:c r="G215" s="51" t="n">
        <x:v>6825</x:v>
      </x:c>
      <x:c r="H215" s="51" t="n">
        <x:v>9051</x:v>
      </x:c>
      <x:c r="I215" s="51" t="n">
        <x:v>10436</x:v>
      </x:c>
      <x:c r="J215" s="51" t="n">
        <x:v>11512</x:v>
      </x:c>
      <x:c r="K215" s="51" t="n">
        <x:v>9982</x:v>
      </x:c>
      <x:c r="L215" s="52" t="n">
        <x:f>IFERROR(H215/G215-1,"")</x:f>
        <x:v>0.32615384615384624</x:v>
      </x:c>
      <x:c r="M215" s="52" t="n">
        <x:f>IFERROR(I215/H215-1,"")</x:f>
        <x:v>0.15302176555076796</x:v>
      </x:c>
      <x:c r="N215" s="52" t="n">
        <x:f>IFERROR(J215/I215-1,"")</x:f>
        <x:v>0.10310463779225754</x:v>
      </x:c>
      <x:c r="O215" s="52" t="n">
        <x:f>IFERROR(K215/J215-1,"")</x:f>
        <x:v>-0.1329047949965254</x:v>
      </x:c>
      <x:c r="P215" s="52" t="n">
        <x:f>IFERROR((K215/G215)^(1/4)-1,"")</x:f>
        <x:v>0.09971140082423058</x:v>
      </x:c>
      <x:c r="Q215" s="51" t="n">
        <x:v>4558</x:v>
      </x:c>
      <x:c r="R215" s="52" t="n">
        <x:f>IFERROR(Q215/K215,"")</x:f>
        <x:v>0.456621919455019</x:v>
      </x:c>
      <x:c r="S215" s="53" t="n">
        <x:v>37500</x:v>
      </x:c>
      <x:c r="T215" s="50" t="str">
        <x:v>EDINET_company_history</x:v>
      </x:c>
      <x:c r="U215" s="50" t="str">
        <x:v>道具 登志夫</x:v>
      </x:c>
      <x:c r="V215" s="54" t="n">
        <x:v>0.1659</x:v>
      </x:c>
      <x:c r="W215" s="50" t="str">
        <x:v>道具 登志夫</x:v>
      </x:c>
      <x:c r="X215" s="50" t="b">
        <x:f>AND(COUNT(L215:O215)=4,L215&gt;='設定'!$B$6,M215&gt;='設定'!$B$6,N215&gt;='設定'!$B$6,O215&gt;='設定'!$B$6)</x:f>
        <x:v>0</x:v>
      </x:c>
      <x:c r="Y215" s="50" t="b">
        <x:f>AND(COUNT(G215:K215)=5,P215&gt;='設定'!$B$7)</x:f>
        <x:v>0</x:v>
      </x:c>
      <x:c r="Z215" s="50" t="b">
        <x:f>AND(ISNUMBER(R215),R215&gt;='設定'!$B$8)</x:f>
        <x:v>1</x:v>
      </x:c>
      <x:c r="AA215" s="50" t="b">
        <x:f>AND(ISNUMBER(S215),S215&gt;=DATE(YEAR('設定'!$B$10)-'設定'!$B$9,MONTH('設定'!$B$10),DAY('設定'!$B$10)))</x:f>
        <x:v>0</x:v>
      </x:c>
      <x:c r="AB215" s="55" t="b">
        <x:v>1</x:v>
      </x:c>
      <x:c r="AC215" s="55" t="b">
        <x:v>1</x:v>
      </x:c>
      <x:c r="AD215" s="50" t="n">
        <x:f>IF(X215,1,0)+IF(Z215,1,0)+IF(AA215,1,0)+IF(AB215,1,0)</x:f>
        <x:v>2</x:v>
      </x:c>
      <x:c r="AE215" s="50" t="n">
        <x:f>IF(Y215,1,0)+IF(Z215,1,0)+IF(AA215,1,0)+IF(AB215,1,0)</x:f>
        <x:v>2</x:v>
      </x:c>
      <x:c r="AF215" s="50" t="n">
        <x:f>IF(Y215,1,0)+IF(Z215,1,0)+IF(AA215,1,0)+IF(AC215,1,0)</x:f>
        <x:v>2</x:v>
      </x:c>
      <x:c r="AG215" s="53" t="n">
        <x:v>44348</x:v>
      </x:c>
      <x:c r="AH215" s="50" t="str">
        <x:v>S100W04H</x:v>
      </x:c>
      <x:c r="AI215" s="50" t="str">
        <x:v>NetSalesSummaryOfBusinessResults</x:v>
      </x:c>
      <x:c r="AJ215" s="50" t="str">
        <x:v>OperatingIncome</x:v>
      </x:c>
      <x:c r="AK215" s="53" t="n">
        <x:v>45747</x:v>
      </x:c>
      <x:c r="AL215" s="50" t="str">
        <x:v>365/365/365/366/365</x:v>
      </x:c>
      <x:c r="AM215" s="51" t="n">
        <x:v>13602800</x:v>
      </x:c>
      <x:c r="AN215" s="51" t="n">
        <x:v>4070</x:v>
      </x:c>
      <x:c r="AO215" s="51" t="n">
        <x:f>IFERROR(AM215*AN215,"")</x:f>
        <x:v>55363396000</x:v>
      </x:c>
      <x:c r="AP215" s="56" t="n">
        <x:f>IFERROR(AO215/(K215*1000000),"")</x:f>
        <x:v>5.54632298136646</x:v>
      </x:c>
      <x:c r="AQ215" s="57" t="n">
        <x:v>822751933.3333334</x:v>
      </x:c>
      <x:c r="AR215" s="52" t="n">
        <x:v>0.3953759072726513</x:v>
      </x:c>
      <x:c r="AS215" s="52" t="n">
        <x:v>-0.6627393683470144</x:v>
      </x:c>
      <x:c r="AT215" s="55" t="b">
        <x:v>1</x:v>
      </x:c>
      <x:c r="AU215" s="50"/>
      <x:c r="AV215" s="58" t="n">
        <x:v>0.1347259955897574</x:v>
      </x:c>
      <x:c r="AW215" s="50" t="n">
        <x:v>1038</x:v>
      </x:c>
      <x:c r="AX215" s="50" t="str">
        <x:v>Core Moat</x:v>
      </x:c>
      <x:c r="AY215" s="50" t="str">
        <x:v>ローカル5年最大下落率-60%以下</x:v>
      </x:c>
      <x:c r="AZ215" s="59" t="str">
        <x:v>2025-06-20 15:55</x:v>
      </x:c>
      <x:c r="BA215" s="53" t="n">
        <x:v>37500</x:v>
      </x:c>
      <x:c r="BB215" s="50" t="str">
        <x:v>道具 登志夫</x:v>
      </x:c>
      <x:c r="BC215" s="50"/>
      <x:c r="BD215" s="50" t="str">
        <x:v>TOPIX Small 1</x:v>
      </x:c>
    </x:row>
    <x:row r="216">
      <x:c r="A216" s="50" t="n">
        <x:v>215</x:v>
      </x:c>
      <x:c r="B216" s="50" t="str">
        <x:v>4365</x:v>
      </x:c>
      <x:c r="C216" s="50" t="str">
        <x:v>4365.T</x:v>
      </x:c>
      <x:c r="D216" s="50" t="str">
        <x:v>MATSUMOTO YUSHI-SEIYAKU CO.,LTD.</x:v>
      </x:c>
      <x:c r="E216" s="50" t="str">
        <x:v>Standard Market(Domestic)</x:v>
      </x:c>
      <x:c r="F216" s="50" t="str">
        <x:v>Chemicals</x:v>
      </x:c>
      <x:c r="G216" s="51" t="n">
        <x:v>29605</x:v>
      </x:c>
      <x:c r="H216" s="51" t="n">
        <x:v>37248</x:v>
      </x:c>
      <x:c r="I216" s="51" t="n">
        <x:v>39627</x:v>
      </x:c>
      <x:c r="J216" s="51" t="n">
        <x:v>41526</x:v>
      </x:c>
      <x:c r="K216" s="51" t="n">
        <x:v>43131</x:v>
      </x:c>
      <x:c r="L216" s="52" t="n">
        <x:f>IFERROR(H216/G216-1,"")</x:f>
        <x:v>0.25816585036311435</x:v>
      </x:c>
      <x:c r="M216" s="52" t="n">
        <x:f>IFERROR(I216/H216-1,"")</x:f>
        <x:v>0.06386920103092786</x:v>
      </x:c>
      <x:c r="N216" s="52" t="n">
        <x:f>IFERROR(J216/I216-1,"")</x:f>
        <x:v>0.04792187145128324</x:v>
      </x:c>
      <x:c r="O216" s="52" t="n">
        <x:f>IFERROR(K216/J216-1,"")</x:f>
        <x:v>0.0386504840340991</x:v>
      </x:c>
      <x:c r="P216" s="52" t="n">
        <x:f>IFERROR((K216/G216)^(1/4)-1,"")</x:f>
        <x:v>0.09864179220335423</x:v>
      </x:c>
      <x:c r="Q216" s="51" t="n">
        <x:v>9281</x:v>
      </x:c>
      <x:c r="R216" s="52" t="n">
        <x:f>IFERROR(Q216/K216,"")</x:f>
        <x:v>0.21518165588555796</x:v>
      </x:c>
      <x:c r="S216" s="53" t="n">
        <x:v>45845</x:v>
      </x:c>
      <x:c r="T216" s="50" t="str">
        <x:v>local_price_first_trade</x:v>
      </x:c>
      <x:c r="U216" s="50" t="str">
        <x:v>松本興産株式会社</x:v>
      </x:c>
      <x:c r="V216" s="54" t="n">
        <x:v>0.235</x:v>
      </x:c>
      <x:c r="W216" s="50" t="str">
        <x:v>木 村 直 樹 / 藤 井 修 治</x:v>
      </x:c>
      <x:c r="X216" s="50" t="b">
        <x:f>AND(COUNT(L216:O216)=4,L216&gt;='設定'!$B$6,M216&gt;='設定'!$B$6,N216&gt;='設定'!$B$6,O216&gt;='設定'!$B$6)</x:f>
        <x:v>0</x:v>
      </x:c>
      <x:c r="Y216" s="50" t="b">
        <x:f>AND(COUNT(G216:K216)=5,P216&gt;='設定'!$B$7)</x:f>
        <x:v>0</x:v>
      </x:c>
      <x:c r="Z216" s="50" t="b">
        <x:f>AND(ISNUMBER(R216),R216&gt;='設定'!$B$8)</x:f>
        <x:v>1</x:v>
      </x:c>
      <x:c r="AA216" s="50" t="b">
        <x:f>AND(ISNUMBER(S216),S216&gt;=DATE(YEAR('設定'!$B$10)-'設定'!$B$9,MONTH('設定'!$B$10),DAY('設定'!$B$10)))</x:f>
        <x:v>1</x:v>
      </x:c>
      <x:c r="AB216" s="55" t="b">
        <x:v>0</x:v>
      </x:c>
      <x:c r="AC216" s="55" t="b">
        <x:v>0</x:v>
      </x:c>
      <x:c r="AD216" s="50" t="n">
        <x:f>IF(X216,1,0)+IF(Z216,1,0)+IF(AA216,1,0)+IF(AB216,1,0)</x:f>
        <x:v>2</x:v>
      </x:c>
      <x:c r="AE216" s="50" t="n">
        <x:f>IF(Y216,1,0)+IF(Z216,1,0)+IF(AA216,1,0)+IF(AB216,1,0)</x:f>
        <x:v>2</x:v>
      </x:c>
      <x:c r="AF216" s="50" t="n">
        <x:f>IF(Y216,1,0)+IF(Z216,1,0)+IF(AA216,1,0)+IF(AC216,1,0)</x:f>
        <x:v>2</x:v>
      </x:c>
      <x:c r="AG216" s="53" t="n">
        <x:v>45845</x:v>
      </x:c>
      <x:c r="AH216" s="50" t="str">
        <x:v>S100W2AK</x:v>
      </x:c>
      <x:c r="AI216" s="50" t="str">
        <x:v>NetSalesSummaryOfBusinessResults</x:v>
      </x:c>
      <x:c r="AJ216" s="50" t="str">
        <x:v>OperatingIncome</x:v>
      </x:c>
      <x:c r="AK216" s="53" t="n">
        <x:v>45747</x:v>
      </x:c>
      <x:c r="AL216" s="50" t="str">
        <x:v>365/365/365/366/365</x:v>
      </x:c>
      <x:c r="AM216" s="51" t="n">
        <x:v>2901351</x:v>
      </x:c>
      <x:c r="AN216" s="51" t="n">
        <x:v>20400</x:v>
      </x:c>
      <x:c r="AO216" s="51" t="n">
        <x:f>IFERROR(AM216*AN216,"")</x:f>
        <x:v>59187560400</x:v>
      </x:c>
      <x:c r="AP216" s="56" t="n">
        <x:f>IFERROR(AO216/(K216*1000000),"")</x:f>
        <x:v>1.3722742435835014</x:v>
      </x:c>
      <x:c r="AQ216" s="57" t="n">
        <x:v>10856683.333333334</x:v>
      </x:c>
      <x:c r="AR216" s="52" t="n">
        <x:v>0.2248323721521286</x:v>
      </x:c>
      <x:c r="AS216" s="52" t="n">
        <x:v>-0.0645320550762789</x:v>
      </x:c>
      <x:c r="AT216" s="55" t="b">
        <x:v>0</x:v>
      </x:c>
      <x:c r="AU216" s="50" t="str">
        <x:v>low_liquidity</x:v>
      </x:c>
      <x:c r="AV216" s="58" t="n">
        <x:v>0.3405517238542267</x:v>
      </x:c>
      <x:c r="AW216" s="50" t="n">
        <x:v>331</x:v>
      </x:c>
      <x:c r="AX216" s="50" t="str">
        <x:v>Discovery</x:v>
      </x:c>
      <x:c r="AY216" s="50" t="str">
        <x:v>既存適格性フィルター不通過: low_liquidity / 60日平均売買代金2,000万円未満</x:v>
      </x:c>
      <x:c r="AZ216" s="59" t="str">
        <x:v>2025-06-24 09:35</x:v>
      </x:c>
      <x:c r="BA216" s="53" t="n">
        <x:v>38322</x:v>
      </x:c>
      <x:c r="BB216" s="50"/>
      <x:c r="BC216" s="50"/>
      <x:c r="BD216" s="50"/>
    </x:row>
    <x:row r="217">
      <x:c r="A217" s="50" t="n">
        <x:v>216</x:v>
      </x:c>
      <x:c r="B217" s="50" t="str">
        <x:v>5597</x:v>
      </x:c>
      <x:c r="C217" s="50" t="str">
        <x:v>5597.T</x:v>
      </x:c>
      <x:c r="D217" s="50" t="str">
        <x:v>Blue innovation Co.,Ltd.</x:v>
      </x:c>
      <x:c r="E217" s="50" t="str">
        <x:v>Growth Market(Domestic)</x:v>
      </x:c>
      <x:c r="F217" s="50" t="str">
        <x:v>Information &amp; Communication</x:v>
      </x:c>
      <x:c r="G217" s="51" t="n">
        <x:v>725.68</x:v>
      </x:c>
      <x:c r="H217" s="51" t="n">
        <x:v>908.399</x:v>
      </x:c>
      <x:c r="I217" s="51" t="n">
        <x:v>1264.574</x:v>
      </x:c>
      <x:c r="J217" s="51" t="n">
        <x:v>1223.237</x:v>
      </x:c>
      <x:c r="K217" s="51" t="n">
        <x:v>1051.466</x:v>
      </x:c>
      <x:c r="L217" s="52" t="n">
        <x:f>IFERROR(H217/G217-1,"")</x:f>
        <x:v>0.25179004519898585</x:v>
      </x:c>
      <x:c r="M217" s="52" t="n">
        <x:f>IFERROR(I217/H217-1,"")</x:f>
        <x:v>0.3920909203995162</x:v>
      </x:c>
      <x:c r="N217" s="52" t="n">
        <x:f>IFERROR(J217/I217-1,"")</x:f>
        <x:v>-0.03268847849157108</x:v>
      </x:c>
      <x:c r="O217" s="52" t="n">
        <x:f>IFERROR(K217/J217-1,"")</x:f>
        <x:v>-0.1404233194385064</x:v>
      </x:c>
      <x:c r="P217" s="52" t="n">
        <x:f>IFERROR((K217/G217)^(1/4)-1,"")</x:f>
        <x:v>0.0971411897986656</x:v>
      </x:c>
      <x:c r="Q217" s="51" t="n">
        <x:v>-548.051</x:v>
      </x:c>
      <x:c r="R217" s="52" t="n">
        <x:f>IFERROR(Q217/K217,"")</x:f>
        <x:v>-0.5212256031103242</x:v>
      </x:c>
      <x:c r="S217" s="53" t="n">
        <x:v>45272</x:v>
      </x:c>
      <x:c r="T217" s="50" t="str">
        <x:v>local_price_first_trade</x:v>
      </x:c>
      <x:c r="U217" s="50" t="str">
        <x:v>熊田 貴之</x:v>
      </x:c>
      <x:c r="V217" s="54" t="n">
        <x:v>0.3702</x:v>
      </x:c>
      <x:c r="W217" s="50" t="str">
        <x:v>熊田 貴之 / 熊田 雅之</x:v>
      </x:c>
      <x:c r="X217" s="50" t="b">
        <x:f>AND(COUNT(L217:O217)=4,L217&gt;='設定'!$B$6,M217&gt;='設定'!$B$6,N217&gt;='設定'!$B$6,O217&gt;='設定'!$B$6)</x:f>
        <x:v>0</x:v>
      </x:c>
      <x:c r="Y217" s="50" t="b">
        <x:f>AND(COUNT(G217:K217)=5,P217&gt;='設定'!$B$7)</x:f>
        <x:v>0</x:v>
      </x:c>
      <x:c r="Z217" s="50" t="b">
        <x:f>AND(ISNUMBER(R217),R217&gt;='設定'!$B$8)</x:f>
        <x:v>0</x:v>
      </x:c>
      <x:c r="AA217" s="50" t="b">
        <x:f>AND(ISNUMBER(S217),S217&gt;=DATE(YEAR('設定'!$B$10)-'設定'!$B$9,MONTH('設定'!$B$10),DAY('設定'!$B$10)))</x:f>
        <x:v>1</x:v>
      </x:c>
      <x:c r="AB217" s="55" t="b">
        <x:v>1</x:v>
      </x:c>
      <x:c r="AC217" s="55" t="b">
        <x:v>1</x:v>
      </x:c>
      <x:c r="AD217" s="50" t="n">
        <x:f>IF(X217,1,0)+IF(Z217,1,0)+IF(AA217,1,0)+IF(AB217,1,0)</x:f>
        <x:v>2</x:v>
      </x:c>
      <x:c r="AE217" s="50" t="n">
        <x:f>IF(Y217,1,0)+IF(Z217,1,0)+IF(AA217,1,0)+IF(AB217,1,0)</x:f>
        <x:v>2</x:v>
      </x:c>
      <x:c r="AF217" s="50" t="n">
        <x:f>IF(Y217,1,0)+IF(Z217,1,0)+IF(AA217,1,0)+IF(AC217,1,0)</x:f>
        <x:v>2</x:v>
      </x:c>
      <x:c r="AG217" s="53" t="n">
        <x:v>45272</x:v>
      </x:c>
      <x:c r="AH217" s="50" t="str">
        <x:v>S100XVG3</x:v>
      </x:c>
      <x:c r="AI217" s="50" t="str">
        <x:v>NetSalesSummaryOfBusinessResults</x:v>
      </x:c>
      <x:c r="AJ217" s="50" t="str">
        <x:v>OperatingIncome</x:v>
      </x:c>
      <x:c r="AK217" s="53" t="n">
        <x:v>46022</x:v>
      </x:c>
      <x:c r="AL217" s="50" t="str">
        <x:v>365/365/365/366/365</x:v>
      </x:c>
      <x:c r="AM217" s="51" t="n">
        <x:v>4025671</x:v>
      </x:c>
      <x:c r="AN217" s="51" t="n">
        <x:v>1799</x:v>
      </x:c>
      <x:c r="AO217" s="51" t="n">
        <x:f>IFERROR(AM217*AN217,"")</x:f>
        <x:v>7242182129</x:v>
      </x:c>
      <x:c r="AP217" s="56" t="n">
        <x:f>IFERROR(AO217/(K217*1000000),"")</x:f>
        <x:v>6.887699772508099</x:v>
      </x:c>
      <x:c r="AQ217" s="57" t="n">
        <x:v>485238538.3333333</x:v>
      </x:c>
      <x:c r="AR217" s="52" t="n">
        <x:v>0.9092908674150147</x:v>
      </x:c>
      <x:c r="AS217" s="52" t="n">
        <x:v>-0.7356503422854134</x:v>
      </x:c>
      <x:c r="AT217" s="55" t="b">
        <x:v>0</x:v>
      </x:c>
      <x:c r="AU217" s="50" t="str">
        <x:v>low_equity_ratio;repeated_operating_loss;repeated_negative_operating_cf;excessive_leverage;extreme_profitability_outlier</x:v>
      </x:c>
      <x:c r="AV217" s="58" t="n">
        <x:v>-0.5881575075029222</x:v>
      </x:c>
      <x:c r="AW217" s="50" t="n">
        <x:v>3543</x:v>
      </x:c>
      <x:c r="AX217" s="50" t="str">
        <x:v>Future Moat</x:v>
      </x:c>
      <x:c r="AY217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217" s="59" t="str">
        <x:v>2026-03-30 13:24</x:v>
      </x:c>
      <x:c r="BA217" s="53" t="n">
        <x:v>45261</x:v>
      </x:c>
      <x:c r="BB217" s="50" t="str">
        <x:v>熊田 貴之</x:v>
      </x:c>
      <x:c r="BC217" s="50"/>
      <x:c r="BD217" s="50"/>
    </x:row>
    <x:row r="218">
      <x:c r="A218" s="50" t="n">
        <x:v>217</x:v>
      </x:c>
      <x:c r="B218" s="50" t="str">
        <x:v>6392</x:v>
      </x:c>
      <x:c r="C218" s="50" t="str">
        <x:v>6392.T</x:v>
      </x:c>
      <x:c r="D218" s="50" t="str">
        <x:v>YAMADA CORPORATION</x:v>
      </x:c>
      <x:c r="E218" s="50" t="str">
        <x:v>Standard Market(Domestic)</x:v>
      </x:c>
      <x:c r="F218" s="50" t="str">
        <x:v>Machinery</x:v>
      </x:c>
      <x:c r="G218" s="51" t="n">
        <x:v>10102</x:v>
      </x:c>
      <x:c r="H218" s="51" t="n">
        <x:v>12204</x:v>
      </x:c>
      <x:c r="I218" s="51" t="n">
        <x:v>13716</x:v>
      </x:c>
      <x:c r="J218" s="51" t="n">
        <x:v>14753</x:v>
      </x:c>
      <x:c r="K218" s="51" t="n">
        <x:v>14628</x:v>
      </x:c>
      <x:c r="L218" s="52" t="n">
        <x:f>IFERROR(H218/G218-1,"")</x:f>
        <x:v>0.2080776083943774</x:v>
      </x:c>
      <x:c r="M218" s="52" t="n">
        <x:f>IFERROR(I218/H218-1,"")</x:f>
        <x:v>0.12389380530973448</x:v>
      </x:c>
      <x:c r="N218" s="52" t="n">
        <x:f>IFERROR(J218/I218-1,"")</x:f>
        <x:v>0.07560513269174685</x:v>
      </x:c>
      <x:c r="O218" s="52" t="n">
        <x:f>IFERROR(K218/J218-1,"")</x:f>
        <x:v>-0.00847285297905509</x:v>
      </x:c>
      <x:c r="P218" s="52" t="n">
        <x:f>IFERROR((K218/G218)^(1/4)-1,"")</x:f>
        <x:v>0.0969691064656637</x:v>
      </x:c>
      <x:c r="Q218" s="51" t="n">
        <x:v>1962.773</x:v>
      </x:c>
      <x:c r="R218" s="52" t="n">
        <x:f>IFERROR(Q218/K218,"")</x:f>
        <x:v>0.13417917692097348</x:v>
      </x:c>
      <x:c r="S218" s="53" t="n">
        <x:v>22890</x:v>
      </x:c>
      <x:c r="T218" s="50" t="str">
        <x:v>EDINET_company_history</x:v>
      </x:c>
      <x:c r="U218" s="50" t="str">
        <x:v>山田 昌太郎</x:v>
      </x:c>
      <x:c r="V218" s="54" t="n">
        <x:v>0.0802</x:v>
      </x:c>
      <x:c r="W218" s="50" t="str">
        <x:v>山田 昌太郎</x:v>
      </x:c>
      <x:c r="X218" s="50" t="b">
        <x:f>AND(COUNT(L218:O218)=4,L218&gt;='設定'!$B$6,M218&gt;='設定'!$B$6,N218&gt;='設定'!$B$6,O218&gt;='設定'!$B$6)</x:f>
        <x:v>0</x:v>
      </x:c>
      <x:c r="Y218" s="50" t="b">
        <x:f>AND(COUNT(G218:K218)=5,P218&gt;='設定'!$B$7)</x:f>
        <x:v>0</x:v>
      </x:c>
      <x:c r="Z218" s="50" t="b">
        <x:f>AND(ISNUMBER(R218),R218&gt;='設定'!$B$8)</x:f>
        <x:v>1</x:v>
      </x:c>
      <x:c r="AA218" s="50" t="b">
        <x:f>AND(ISNUMBER(S218),S218&gt;=DATE(YEAR('設定'!$B$10)-'設定'!$B$9,MONTH('設定'!$B$10),DAY('設定'!$B$10)))</x:f>
        <x:v>0</x:v>
      </x:c>
      <x:c r="AB218" s="55" t="b">
        <x:v>1</x:v>
      </x:c>
      <x:c r="AC218" s="55" t="b">
        <x:v>1</x:v>
      </x:c>
      <x:c r="AD218" s="50" t="n">
        <x:f>IF(X218,1,0)+IF(Z218,1,0)+IF(AA218,1,0)+IF(AB218,1,0)</x:f>
        <x:v>2</x:v>
      </x:c>
      <x:c r="AE218" s="50" t="n">
        <x:f>IF(Y218,1,0)+IF(Z218,1,0)+IF(AA218,1,0)+IF(AB218,1,0)</x:f>
        <x:v>2</x:v>
      </x:c>
      <x:c r="AF218" s="50" t="n">
        <x:f>IF(Y218,1,0)+IF(Z218,1,0)+IF(AA218,1,0)+IF(AC218,1,0)</x:f>
        <x:v>2</x:v>
      </x:c>
      <x:c r="AG218" s="53" t="n">
        <x:v>44348</x:v>
      </x:c>
      <x:c r="AH218" s="50" t="str">
        <x:v>S100W643</x:v>
      </x:c>
      <x:c r="AI218" s="50" t="str">
        <x:v>NetSalesSummaryOfBusinessResults</x:v>
      </x:c>
      <x:c r="AJ218" s="50" t="str">
        <x:v>OperatingIncome</x:v>
      </x:c>
      <x:c r="AK218" s="53" t="n">
        <x:v>45747</x:v>
      </x:c>
      <x:c r="AL218" s="50" t="str">
        <x:v>365/365/365/366/365</x:v>
      </x:c>
      <x:c r="AM218" s="51" t="n">
        <x:v>2393800</x:v>
      </x:c>
      <x:c r="AN218" s="51" t="n">
        <x:v>7800</x:v>
      </x:c>
      <x:c r="AO218" s="51" t="n">
        <x:f>IFERROR(AM218*AN218,"")</x:f>
        <x:v>18671640000</x:v>
      </x:c>
      <x:c r="AP218" s="56" t="n">
        <x:f>IFERROR(AO218/(K218*1000000),"")</x:f>
        <x:v>1.2764315012305167</x:v>
      </x:c>
      <x:c r="AQ218" s="57" t="n">
        <x:v>6657383.333333333</x:v>
      </x:c>
      <x:c r="AR218" s="52" t="n">
        <x:v>0.2642656053707694</x:v>
      </x:c>
      <x:c r="AS218" s="52" t="n">
        <x:v>-0.2902208089323402</x:v>
      </x:c>
      <x:c r="AT218" s="55" t="b">
        <x:v>0</x:v>
      </x:c>
      <x:c r="AU218" s="50" t="str">
        <x:v>low_liquidity</x:v>
      </x:c>
      <x:c r="AV218" s="58" t="n">
        <x:v>0.4208199745903675</x:v>
      </x:c>
      <x:c r="AW218" s="50" t="n">
        <x:v>164</x:v>
      </x:c>
      <x:c r="AX218" s="50" t="str">
        <x:v>Discovery</x:v>
      </x:c>
      <x:c r="AY218" s="50" t="str">
        <x:v>既存適格性フィルター不通過: low_liquidity / 60日平均売買代金2,000万円未満</x:v>
      </x:c>
      <x:c r="AZ218" s="59" t="str">
        <x:v>2025-06-26 11:16</x:v>
      </x:c>
      <x:c r="BA218" s="53" t="n">
        <x:v>22890</x:v>
      </x:c>
      <x:c r="BB218" s="50" t="str">
        <x:v>山田 昌太郎</x:v>
      </x:c>
      <x:c r="BC218" s="50"/>
      <x:c r="BD218" s="50"/>
    </x:row>
    <x:row r="219">
      <x:c r="A219" s="50" t="n">
        <x:v>218</x:v>
      </x:c>
      <x:c r="B219" s="50" t="str">
        <x:v>6226</x:v>
      </x:c>
      <x:c r="C219" s="50" t="str">
        <x:v>6226.T</x:v>
      </x:c>
      <x:c r="D219" s="50" t="str">
        <x:v>Moriya Transportation Engineering and Manufacturing Co.,Ltd.</x:v>
      </x:c>
      <x:c r="E219" s="50" t="str">
        <x:v>Standard Market(Domestic)</x:v>
      </x:c>
      <x:c r="F219" s="50" t="str">
        <x:v>Machinery</x:v>
      </x:c>
      <x:c r="G219" s="51" t="n">
        <x:v>13517.891</x:v>
      </x:c>
      <x:c r="H219" s="51" t="n">
        <x:v>13885.681</x:v>
      </x:c>
      <x:c r="I219" s="51" t="n">
        <x:v>15416.893</x:v>
      </x:c>
      <x:c r="J219" s="51" t="n">
        <x:v>17527.616</x:v>
      </x:c>
      <x:c r="K219" s="51" t="n">
        <x:v>19435.433</x:v>
      </x:c>
      <x:c r="L219" s="52" t="n">
        <x:f>IFERROR(H219/G219-1,"")</x:f>
        <x:v>0.02720764651823293</x:v>
      </x:c>
      <x:c r="M219" s="52" t="n">
        <x:f>IFERROR(I219/H219-1,"")</x:f>
        <x:v>0.11027273347270472</x:v>
      </x:c>
      <x:c r="N219" s="52" t="n">
        <x:f>IFERROR(J219/I219-1,"")</x:f>
        <x:v>0.1369097521789897</x:v>
      </x:c>
      <x:c r="O219" s="52" t="n">
        <x:f>IFERROR(K219/J219-1,"")</x:f>
        <x:v>0.10884634852794584</x:v>
      </x:c>
      <x:c r="P219" s="52" t="n">
        <x:f>IFERROR((K219/G219)^(1/4)-1,"")</x:f>
        <x:v>0.09501815608609276</x:v>
      </x:c>
      <x:c r="Q219" s="51" t="n">
        <x:v>4092.941</x:v>
      </x:c>
      <x:c r="R219" s="52" t="n">
        <x:f>IFERROR(Q219/K219,"")</x:f>
        <x:v>0.21059170639522154</x:v>
      </x:c>
      <x:c r="S219" s="53" t="n">
        <x:v>44637</x:v>
      </x:c>
      <x:c r="T219" s="50" t="str">
        <x:v>local_price_first_trade</x:v>
      </x:c>
      <x:c r="U219" s="50" t="str">
        <x:v>株式会社Ｍ２Ｗ</x:v>
      </x:c>
      <x:c r="V219" s="54" t="n">
        <x:v>0.3128</x:v>
      </x:c>
      <x:c r="W219" s="50" t="str">
        <x:v>守谷 貞夫</x:v>
      </x:c>
      <x:c r="X219" s="50" t="b">
        <x:f>AND(COUNT(L219:O219)=4,L219&gt;='設定'!$B$6,M219&gt;='設定'!$B$6,N219&gt;='設定'!$B$6,O219&gt;='設定'!$B$6)</x:f>
        <x:v>0</x:v>
      </x:c>
      <x:c r="Y219" s="50" t="b">
        <x:f>AND(COUNT(G219:K219)=5,P219&gt;='設定'!$B$7)</x:f>
        <x:v>0</x:v>
      </x:c>
      <x:c r="Z219" s="50" t="b">
        <x:f>AND(ISNUMBER(R219),R219&gt;='設定'!$B$8)</x:f>
        <x:v>1</x:v>
      </x:c>
      <x:c r="AA219" s="50" t="b">
        <x:f>AND(ISNUMBER(S219),S219&gt;=DATE(YEAR('設定'!$B$10)-'設定'!$B$9,MONTH('設定'!$B$10),DAY('設定'!$B$10)))</x:f>
        <x:v>1</x:v>
      </x:c>
      <x:c r="AB219" s="55" t="b">
        <x:v>0</x:v>
      </x:c>
      <x:c r="AC219" s="55" t="b">
        <x:v>0</x:v>
      </x:c>
      <x:c r="AD219" s="50" t="n">
        <x:f>IF(X219,1,0)+IF(Z219,1,0)+IF(AA219,1,0)+IF(AB219,1,0)</x:f>
        <x:v>2</x:v>
      </x:c>
      <x:c r="AE219" s="50" t="n">
        <x:f>IF(Y219,1,0)+IF(Z219,1,0)+IF(AA219,1,0)+IF(AB219,1,0)</x:f>
        <x:v>2</x:v>
      </x:c>
      <x:c r="AF219" s="50" t="n">
        <x:f>IF(Y219,1,0)+IF(Z219,1,0)+IF(AA219,1,0)+IF(AC219,1,0)</x:f>
        <x:v>2</x:v>
      </x:c>
      <x:c r="AG219" s="53" t="n">
        <x:v>44637</x:v>
      </x:c>
      <x:c r="AH219" s="50" t="str">
        <x:v>S100W7EA</x:v>
      </x:c>
      <x:c r="AI219" s="50" t="str">
        <x:v>NetSalesSummaryOfBusinessResults</x:v>
      </x:c>
      <x:c r="AJ219" s="50" t="str">
        <x:v>OperatingIncome</x:v>
      </x:c>
      <x:c r="AK219" s="53" t="n">
        <x:v>45747</x:v>
      </x:c>
      <x:c r="AL219" s="50" t="str">
        <x:v>365/365/365/366/365</x:v>
      </x:c>
      <x:c r="AM219" s="51" t="n">
        <x:v>17583200</x:v>
      </x:c>
      <x:c r="AN219" s="51" t="n">
        <x:v>2077</x:v>
      </x:c>
      <x:c r="AO219" s="51" t="n">
        <x:f>IFERROR(AM219*AN219,"")</x:f>
        <x:v>36520306400</x:v>
      </x:c>
      <x:c r="AP219" s="56" t="n">
        <x:f>IFERROR(AO219/(K219*1000000),"")</x:f>
        <x:v>1.8790580276755346</x:v>
      </x:c>
      <x:c r="AQ219" s="57" t="n">
        <x:v>618011606.6666666</x:v>
      </x:c>
      <x:c r="AR219" s="52" t="n">
        <x:v>0.5129907121144252</x:v>
      </x:c>
      <x:c r="AS219" s="52" t="n">
        <x:v>-0.529740208204908</x:v>
      </x:c>
      <x:c r="AT219" s="55" t="b">
        <x:v>1</x:v>
      </x:c>
      <x:c r="AU219" s="50"/>
      <x:c r="AV219" s="58" t="n">
        <x:v>0.3152833826115226</x:v>
      </x:c>
      <x:c r="AW219" s="50" t="n">
        <x:v>393</x:v>
      </x:c>
      <x:c r="AX219" s="50" t="str">
        <x:v>Future Moat</x:v>
      </x:c>
      <x:c r="AY219" s="50" t="str">
        <x:v>目立つ機械的警告なし（定性確認は別途必要）</x:v>
      </x:c>
      <x:c r="AZ219" s="59" t="str">
        <x:v>2025-06-26 15:49</x:v>
      </x:c>
      <x:c r="BA219" s="53" t="n">
        <x:v>44621</x:v>
      </x:c>
      <x:c r="BB219" s="50"/>
      <x:c r="BC219" s="50"/>
      <x:c r="BD219" s="50"/>
    </x:row>
    <x:row r="220">
      <x:c r="A220" s="50" t="n">
        <x:v>219</x:v>
      </x:c>
      <x:c r="B220" s="50" t="str">
        <x:v>6264</x:v>
      </x:c>
      <x:c r="C220" s="50" t="str">
        <x:v>6264.T</x:v>
      </x:c>
      <x:c r="D220" s="50" t="str">
        <x:v>Marumae Co.,Ltd.</x:v>
      </x:c>
      <x:c r="E220" s="50" t="str">
        <x:v>Prime Market (Domestic)</x:v>
      </x:c>
      <x:c r="F220" s="50" t="str">
        <x:v>Machinery</x:v>
      </x:c>
      <x:c r="G220" s="51" t="n">
        <x:v>5369.639</x:v>
      </x:c>
      <x:c r="H220" s="51" t="n">
        <x:v>8585.027</x:v>
      </x:c>
      <x:c r="I220" s="51" t="n">
        <x:v>6868.463</x:v>
      </x:c>
      <x:c r="J220" s="51" t="n">
        <x:v>4749.003</x:v>
      </x:c>
      <x:c r="K220" s="51" t="n">
        <x:v>7709.664</x:v>
      </x:c>
      <x:c r="L220" s="52" t="n">
        <x:f>IFERROR(H220/G220-1,"")</x:f>
        <x:v>0.5988089702119639</x:v>
      </x:c>
      <x:c r="M220" s="52" t="n">
        <x:f>IFERROR(I220/H220-1,"")</x:f>
        <x:v>-0.19994858490252854</x:v>
      </x:c>
      <x:c r="N220" s="52" t="n">
        <x:f>IFERROR(J220/I220-1,"")</x:f>
        <x:v>-0.3085784985665643</x:v>
      </x:c>
      <x:c r="O220" s="52" t="n">
        <x:f>IFERROR(K220/J220-1,"")</x:f>
        <x:v>0.6234279068680311</x:v>
      </x:c>
      <x:c r="P220" s="52" t="n">
        <x:f>IFERROR((K220/G220)^(1/4)-1,"")</x:f>
        <x:v>0.09464321758030603</x:v>
      </x:c>
      <x:c r="Q220" s="51" t="n">
        <x:v>1823.719</x:v>
      </x:c>
      <x:c r="R220" s="52" t="n">
        <x:f>IFERROR(Q220/K220,"")</x:f>
        <x:v>0.23654973809494165</x:v>
      </x:c>
      <x:c r="S220" s="53" t="n">
        <x:v>39052</x:v>
      </x:c>
      <x:c r="T220" s="50" t="str">
        <x:v>EDINET_company_history</x:v>
      </x:c>
      <x:c r="U220" s="50" t="str">
        <x:v>前田 俊一</x:v>
      </x:c>
      <x:c r="V220" s="54" t="n">
        <x:v>0.3514</x:v>
      </x:c>
      <x:c r="W220" s="50" t="str">
        <x:v>前田 俊一</x:v>
      </x:c>
      <x:c r="X220" s="50" t="b">
        <x:f>AND(COUNT(L220:O220)=4,L220&gt;='設定'!$B$6,M220&gt;='設定'!$B$6,N220&gt;='設定'!$B$6,O220&gt;='設定'!$B$6)</x:f>
        <x:v>0</x:v>
      </x:c>
      <x:c r="Y220" s="50" t="b">
        <x:f>AND(COUNT(G220:K220)=5,P220&gt;='設定'!$B$7)</x:f>
        <x:v>0</x:v>
      </x:c>
      <x:c r="Z220" s="50" t="b">
        <x:f>AND(ISNUMBER(R220),R220&gt;='設定'!$B$8)</x:f>
        <x:v>1</x:v>
      </x:c>
      <x:c r="AA220" s="50" t="b">
        <x:f>AND(ISNUMBER(S220),S220&gt;=DATE(YEAR('設定'!$B$10)-'設定'!$B$9,MONTH('設定'!$B$10),DAY('設定'!$B$10)))</x:f>
        <x:v>0</x:v>
      </x:c>
      <x:c r="AB220" s="55" t="b">
        <x:v>1</x:v>
      </x:c>
      <x:c r="AC220" s="55" t="b">
        <x:v>1</x:v>
      </x:c>
      <x:c r="AD220" s="50" t="n">
        <x:f>IF(X220,1,0)+IF(Z220,1,0)+IF(AA220,1,0)+IF(AB220,1,0)</x:f>
        <x:v>2</x:v>
      </x:c>
      <x:c r="AE220" s="50" t="n">
        <x:f>IF(Y220,1,0)+IF(Z220,1,0)+IF(AA220,1,0)+IF(AB220,1,0)</x:f>
        <x:v>2</x:v>
      </x:c>
      <x:c r="AF220" s="50" t="n">
        <x:f>IF(Y220,1,0)+IF(Z220,1,0)+IF(AA220,1,0)+IF(AC220,1,0)</x:f>
        <x:v>2</x:v>
      </x:c>
      <x:c r="AG220" s="53" t="n">
        <x:v>44348</x:v>
      </x:c>
      <x:c r="AH220" s="50" t="str">
        <x:v>S100X6CU</x:v>
      </x:c>
      <x:c r="AI220" s="50" t="str">
        <x:v>NetSalesSummaryOfBusinessResults</x:v>
      </x:c>
      <x:c r="AJ220" s="50" t="str">
        <x:v>OperatingIncome</x:v>
      </x:c>
      <x:c r="AK220" s="53" t="n">
        <x:v>45900</x:v>
      </x:c>
      <x:c r="AL220" s="50" t="str">
        <x:v>365/365/365/366/365</x:v>
      </x:c>
      <x:c r="AM220" s="51" t="n">
        <x:v>12662300</x:v>
      </x:c>
      <x:c r="AN220" s="51" t="n">
        <x:v>2237</x:v>
      </x:c>
      <x:c r="AO220" s="51" t="n">
        <x:f>IFERROR(AM220*AN220,"")</x:f>
        <x:v>28325565100</x:v>
      </x:c>
      <x:c r="AP220" s="56" t="n">
        <x:f>IFERROR(AO220/(K220*1000000),"")</x:f>
        <x:v>3.674033667355672</x:v>
      </x:c>
      <x:c r="AQ220" s="57" t="n">
        <x:v>1848958473.3333333</x:v>
      </x:c>
      <x:c r="AR220" s="52" t="n">
        <x:v>0.54261806458261</x:v>
      </x:c>
      <x:c r="AS220" s="52" t="n">
        <x:v>-0.7158522018107996</x:v>
      </x:c>
      <x:c r="AT220" s="55" t="b">
        <x:v>1</x:v>
      </x:c>
      <x:c r="AU220" s="50"/>
      <x:c r="AV220" s="58" t="n">
        <x:v>0.6156610158996589</x:v>
      </x:c>
      <x:c r="AW220" s="50" t="n">
        <x:v>28</x:v>
      </x:c>
      <x:c r="AX220" s="50" t="str">
        <x:v>Future Moat</x:v>
      </x:c>
      <x:c r="AY220" s="50" t="str">
        <x:v>ローカル5年最大下落率-60%以下</x:v>
      </x:c>
      <x:c r="AZ220" s="59" t="str">
        <x:v>2025-11-25 09:00</x:v>
      </x:c>
      <x:c r="BA220" s="53" t="n">
        <x:v>39052</x:v>
      </x:c>
      <x:c r="BB220" s="50" t="str">
        <x:v>前田 俊一</x:v>
      </x:c>
      <x:c r="BC220" s="50"/>
      <x:c r="BD220" s="50" t="str">
        <x:v>TOPIX Small 2</x:v>
      </x:c>
    </x:row>
    <x:row r="221">
      <x:c r="A221" s="50" t="n">
        <x:v>220</x:v>
      </x:c>
      <x:c r="B221" s="50" t="str">
        <x:v>6071</x:v>
      </x:c>
      <x:c r="C221" s="50" t="str">
        <x:v>6071.T</x:v>
      </x:c>
      <x:c r="D221" s="50" t="str">
        <x:v>IBJ,Inc.</x:v>
      </x:c>
      <x:c r="E221" s="50" t="str">
        <x:v>Prime Market (Domestic)</x:v>
      </x:c>
      <x:c r="F221" s="50" t="str">
        <x:v>Services</x:v>
      </x:c>
      <x:c r="G221" s="51" t="n">
        <x:v>14081.231</x:v>
      </x:c>
      <x:c r="H221" s="51" t="n">
        <x:v>14716.649</x:v>
      </x:c>
      <x:c r="I221" s="51" t="n">
        <x:v>17649.498</x:v>
      </x:c>
      <x:c r="J221" s="51" t="n">
        <x:v>17739.874</x:v>
      </x:c>
      <x:c r="K221" s="51" t="n">
        <x:v>20172.914</x:v>
      </x:c>
      <x:c r="L221" s="52" t="n">
        <x:f>IFERROR(H221/G221-1,"")</x:f>
        <x:v>0.04512517407036354</x:v>
      </x:c>
      <x:c r="M221" s="52" t="n">
        <x:f>IFERROR(I221/H221-1,"")</x:f>
        <x:v>0.19928782700463943</x:v>
      </x:c>
      <x:c r="N221" s="52" t="n">
        <x:f>IFERROR(J221/I221-1,"")</x:f>
        <x:v>0.005120598897487172</x:v>
      </x:c>
      <x:c r="O221" s="52" t="n">
        <x:f>IFERROR(K221/J221-1,"")</x:f>
        <x:v>0.137150917757364</x:v>
      </x:c>
      <x:c r="P221" s="52" t="n">
        <x:f>IFERROR((K221/G221)^(1/4)-1,"")</x:f>
        <x:v>0.09403698374216085</x:v>
      </x:c>
      <x:c r="Q221" s="51" t="n">
        <x:v>3608.697</x:v>
      </x:c>
      <x:c r="R221" s="52" t="n">
        <x:f>IFERROR(Q221/K221,"")</x:f>
        <x:v>0.17888823597820325</x:v>
      </x:c>
      <x:c r="S221" s="53" t="n">
        <x:v>41244</x:v>
      </x:c>
      <x:c r="T221" s="50" t="str">
        <x:v>EDINET_company_history</x:v>
      </x:c>
      <x:c r="U221" s="50" t="str">
        <x:v>石坂 茂</x:v>
      </x:c>
      <x:c r="V221" s="54" t="n">
        <x:v>0.3129</x:v>
      </x:c>
      <x:c r="W221" s="50" t="str">
        <x:v>石坂 茂 / 土谷 健次郎</x:v>
      </x:c>
      <x:c r="X221" s="50" t="b">
        <x:f>AND(COUNT(L221:O221)=4,L221&gt;='設定'!$B$6,M221&gt;='設定'!$B$6,N221&gt;='設定'!$B$6,O221&gt;='設定'!$B$6)</x:f>
        <x:v>0</x:v>
      </x:c>
      <x:c r="Y221" s="50" t="b">
        <x:f>AND(COUNT(G221:K221)=5,P221&gt;='設定'!$B$7)</x:f>
        <x:v>0</x:v>
      </x:c>
      <x:c r="Z221" s="50" t="b">
        <x:f>AND(ISNUMBER(R221),R221&gt;='設定'!$B$8)</x:f>
        <x:v>1</x:v>
      </x:c>
      <x:c r="AA221" s="50" t="b">
        <x:f>AND(ISNUMBER(S221),S221&gt;=DATE(YEAR('設定'!$B$10)-'設定'!$B$9,MONTH('設定'!$B$10),DAY('設定'!$B$10)))</x:f>
        <x:v>0</x:v>
      </x:c>
      <x:c r="AB221" s="55" t="b">
        <x:v>1</x:v>
      </x:c>
      <x:c r="AC221" s="55" t="b">
        <x:v>1</x:v>
      </x:c>
      <x:c r="AD221" s="50" t="n">
        <x:f>IF(X221,1,0)+IF(Z221,1,0)+IF(AA221,1,0)+IF(AB221,1,0)</x:f>
        <x:v>2</x:v>
      </x:c>
      <x:c r="AE221" s="50" t="n">
        <x:f>IF(Y221,1,0)+IF(Z221,1,0)+IF(AA221,1,0)+IF(AB221,1,0)</x:f>
        <x:v>2</x:v>
      </x:c>
      <x:c r="AF221" s="50" t="n">
        <x:f>IF(Y221,1,0)+IF(Z221,1,0)+IF(AA221,1,0)+IF(AC221,1,0)</x:f>
        <x:v>2</x:v>
      </x:c>
      <x:c r="AG221" s="53" t="n">
        <x:v>44348</x:v>
      </x:c>
      <x:c r="AH221" s="50" t="str">
        <x:v>S100XUID</x:v>
      </x:c>
      <x:c r="AI221" s="50" t="str">
        <x:v>NetSalesSummaryOfBusinessResults</x:v>
      </x:c>
      <x:c r="AJ221" s="50" t="str">
        <x:v>OperatingIncome</x:v>
      </x:c>
      <x:c r="AK221" s="53" t="n">
        <x:v>46022</x:v>
      </x:c>
      <x:c r="AL221" s="50" t="str">
        <x:v>365/365/365/366/365</x:v>
      </x:c>
      <x:c r="AM221" s="51" t="n">
        <x:v>37871600</x:v>
      </x:c>
      <x:c r="AN221" s="51" t="n">
        <x:v>806</x:v>
      </x:c>
      <x:c r="AO221" s="51" t="n">
        <x:f>IFERROR(AM221*AN221,"")</x:f>
        <x:v>30524509600</x:v>
      </x:c>
      <x:c r="AP221" s="56" t="n">
        <x:f>IFERROR(AO221/(K221*1000000),"")</x:f>
        <x:v>1.5131432969971517</x:v>
      </x:c>
      <x:c r="AQ221" s="57" t="n">
        <x:v>127604868.33333331</x:v>
      </x:c>
      <x:c r="AR221" s="52" t="n">
        <x:v>0.3952609196563912</x:v>
      </x:c>
      <x:c r="AS221" s="52" t="n">
        <x:v>-0.5933277146048672</x:v>
      </x:c>
      <x:c r="AT221" s="55" t="b">
        <x:v>1</x:v>
      </x:c>
      <x:c r="AU221" s="50"/>
      <x:c r="AV221" s="58" t="n">
        <x:v>0.0144118487521996</x:v>
      </x:c>
      <x:c r="AW221" s="50" t="n">
        <x:v>1761</x:v>
      </x:c>
      <x:c r="AX221" s="50" t="str">
        <x:v>Core Moat</x:v>
      </x:c>
      <x:c r="AY221" s="50" t="str">
        <x:v>目立つ機械的警告なし（定性確認は別途必要）</x:v>
      </x:c>
      <x:c r="AZ221" s="59" t="str">
        <x:v>2026-03-26 15:33</x:v>
      </x:c>
      <x:c r="BA221" s="53" t="n">
        <x:v>41244</x:v>
      </x:c>
      <x:c r="BB221" s="50" t="str">
        <x:v>石坂 茂</x:v>
      </x:c>
      <x:c r="BC221" s="50"/>
      <x:c r="BD221" s="50" t="str">
        <x:v>TOPIX Small 2</x:v>
      </x:c>
    </x:row>
    <x:row r="222">
      <x:c r="A222" s="50" t="n">
        <x:v>221</x:v>
      </x:c>
      <x:c r="B222" s="50" t="str">
        <x:v>3076</x:v>
      </x:c>
      <x:c r="C222" s="50" t="str">
        <x:v>3076.T</x:v>
      </x:c>
      <x:c r="D222" s="50" t="str">
        <x:v>Ai Holdings Corporation</x:v>
      </x:c>
      <x:c r="E222" s="50" t="str">
        <x:v>Prime Market (Domestic)</x:v>
      </x:c>
      <x:c r="F222" s="50" t="str">
        <x:v>Wholesale Trade</x:v>
      </x:c>
      <x:c r="G222" s="51" t="n">
        <x:v>46219</x:v>
      </x:c>
      <x:c r="H222" s="51" t="n">
        <x:v>47059</x:v>
      </x:c>
      <x:c r="I222" s="51" t="n">
        <x:v>46396</x:v>
      </x:c>
      <x:c r="J222" s="51" t="n">
        <x:v>49812</x:v>
      </x:c>
      <x:c r="K222" s="51" t="n">
        <x:v>66197</x:v>
      </x:c>
      <x:c r="L222" s="52" t="n">
        <x:f>IFERROR(H222/G222-1,"")</x:f>
        <x:v>0.018174343884549637</x:v>
      </x:c>
      <x:c r="M222" s="52" t="n">
        <x:f>IFERROR(I222/H222-1,"")</x:f>
        <x:v>-0.014088697167385589</x:v>
      </x:c>
      <x:c r="N222" s="52" t="n">
        <x:f>IFERROR(J222/I222-1,"")</x:f>
        <x:v>0.07362703681351834</x:v>
      </x:c>
      <x:c r="O222" s="52" t="n">
        <x:f>IFERROR(K222/J222-1,"")</x:f>
        <x:v>0.32893680237693723</x:v>
      </x:c>
      <x:c r="P222" s="52" t="n">
        <x:f>IFERROR((K222/G222)^(1/4)-1,"")</x:f>
        <x:v>0.09396755237003274</x:v>
      </x:c>
      <x:c r="Q222" s="51" t="n">
        <x:v>8889</x:v>
      </x:c>
      <x:c r="R222" s="52" t="n">
        <x:f>IFERROR(Q222/K222,"")</x:f>
        <x:v>0.13428100971343113</x:v>
      </x:c>
      <x:c r="S222" s="53" t="n">
        <x:v>39114</x:v>
      </x:c>
      <x:c r="T222" s="50" t="str">
        <x:v>EDINET_company_history</x:v>
      </x:c>
      <x:c r="U222" s="50" t="str">
        <x:v>佐々木 秀吉</x:v>
      </x:c>
      <x:c r="V222" s="54" t="n">
        <x:v>0.2048</x:v>
      </x:c>
      <x:c r="W222" s="50" t="str">
        <x:v>佐々木 秀吉 / 荒川 康孝</x:v>
      </x:c>
      <x:c r="X222" s="50" t="b">
        <x:f>AND(COUNT(L222:O222)=4,L222&gt;='設定'!$B$6,M222&gt;='設定'!$B$6,N222&gt;='設定'!$B$6,O222&gt;='設定'!$B$6)</x:f>
        <x:v>0</x:v>
      </x:c>
      <x:c r="Y222" s="50" t="b">
        <x:f>AND(COUNT(G222:K222)=5,P222&gt;='設定'!$B$7)</x:f>
        <x:v>0</x:v>
      </x:c>
      <x:c r="Z222" s="50" t="b">
        <x:f>AND(ISNUMBER(R222),R222&gt;='設定'!$B$8)</x:f>
        <x:v>1</x:v>
      </x:c>
      <x:c r="AA222" s="50" t="b">
        <x:f>AND(ISNUMBER(S222),S222&gt;=DATE(YEAR('設定'!$B$10)-'設定'!$B$9,MONTH('設定'!$B$10),DAY('設定'!$B$10)))</x:f>
        <x:v>0</x:v>
      </x:c>
      <x:c r="AB222" s="55" t="b">
        <x:v>1</x:v>
      </x:c>
      <x:c r="AC222" s="55" t="b">
        <x:v>1</x:v>
      </x:c>
      <x:c r="AD222" s="50" t="n">
        <x:f>IF(X222,1,0)+IF(Z222,1,0)+IF(AA222,1,0)+IF(AB222,1,0)</x:f>
        <x:v>2</x:v>
      </x:c>
      <x:c r="AE222" s="50" t="n">
        <x:f>IF(Y222,1,0)+IF(Z222,1,0)+IF(AA222,1,0)+IF(AB222,1,0)</x:f>
        <x:v>2</x:v>
      </x:c>
      <x:c r="AF222" s="50" t="n">
        <x:f>IF(Y222,1,0)+IF(Z222,1,0)+IF(AA222,1,0)+IF(AC222,1,0)</x:f>
        <x:v>2</x:v>
      </x:c>
      <x:c r="AG222" s="53" t="n">
        <x:v>44348</x:v>
      </x:c>
      <x:c r="AH222" s="50" t="str">
        <x:v>S100WRM2</x:v>
      </x:c>
      <x:c r="AI222" s="50" t="str">
        <x:v>NetSalesSummaryOfBusinessResults</x:v>
      </x:c>
      <x:c r="AJ222" s="50" t="str">
        <x:v>OperatingIncome</x:v>
      </x:c>
      <x:c r="AK222" s="53" t="n">
        <x:v>45838</x:v>
      </x:c>
      <x:c r="AL222" s="50" t="str">
        <x:v>365/365/365/366/365</x:v>
      </x:c>
      <x:c r="AM222" s="51" t="n">
        <x:v>53273810</x:v>
      </x:c>
      <x:c r="AN222" s="51" t="n">
        <x:v>2850</x:v>
      </x:c>
      <x:c r="AO222" s="51" t="n">
        <x:f>IFERROR(AM222*AN222,"")</x:f>
        <x:v>151830358500</x:v>
      </x:c>
      <x:c r="AP222" s="56" t="n">
        <x:f>IFERROR(AO222/(K222*1000000),"")</x:f>
        <x:v>2.293613887336284</x:v>
      </x:c>
      <x:c r="AQ222" s="57" t="n">
        <x:v>321181283.3333333</x:v>
      </x:c>
      <x:c r="AR222" s="52" t="n">
        <x:v>0.2434189462339407</x:v>
      </x:c>
      <x:c r="AS222" s="52" t="n">
        <x:v>-0.3810924420417564</x:v>
      </x:c>
      <x:c r="AT222" s="55" t="b">
        <x:v>1</x:v>
      </x:c>
      <x:c r="AU222" s="50"/>
      <x:c r="AV222" s="58" t="n">
        <x:v>0.0872995958908353</x:v>
      </x:c>
      <x:c r="AW222" s="50" t="n">
        <x:v>1313</x:v>
      </x:c>
      <x:c r="AX222" s="50" t="str">
        <x:v>Core Moat</x:v>
      </x:c>
      <x:c r="AY222" s="50" t="str">
        <x:v>目立つ機械的警告なし（定性確認は別途必要）</x:v>
      </x:c>
      <x:c r="AZ222" s="59" t="str">
        <x:v>2025-09-26 13:43</x:v>
      </x:c>
      <x:c r="BA222" s="53" t="n">
        <x:v>39114</x:v>
      </x:c>
      <x:c r="BB222" s="50" t="str">
        <x:v>佐々木 秀吉</x:v>
      </x:c>
      <x:c r="BC222" s="50"/>
      <x:c r="BD222" s="50" t="str">
        <x:v>TOPIX Small 1</x:v>
      </x:c>
    </x:row>
    <x:row r="223">
      <x:c r="A223" s="50" t="n">
        <x:v>222</x:v>
      </x:c>
      <x:c r="B223" s="50" t="str">
        <x:v>1444</x:v>
      </x:c>
      <x:c r="C223" s="50" t="str">
        <x:v>1444.T</x:v>
      </x:c>
      <x:c r="D223" s="50" t="str">
        <x:v>Nissou Co.,Ltd.</x:v>
      </x:c>
      <x:c r="E223" s="50" t="str">
        <x:v>Growth Market(Domestic)</x:v>
      </x:c>
      <x:c r="F223" s="50" t="str">
        <x:v>Construction</x:v>
      </x:c>
      <x:c r="G223" s="51" t="n">
        <x:v>2788.305</x:v>
      </x:c>
      <x:c r="H223" s="51" t="n">
        <x:v>3504.776</x:v>
      </x:c>
      <x:c r="I223" s="51" t="n">
        <x:v>4166.512</x:v>
      </x:c>
      <x:c r="J223" s="51" t="n">
        <x:v>4100.966</x:v>
      </x:c>
      <x:c r="K223" s="51" t="n">
        <x:v>3978.928</x:v>
      </x:c>
      <x:c r="L223" s="52" t="n">
        <x:f>IFERROR(H223/G223-1,"")</x:f>
        <x:v>0.2569557491020531</x:v>
      </x:c>
      <x:c r="M223" s="52" t="n">
        <x:f>IFERROR(I223/H223-1,"")</x:f>
        <x:v>0.18880978413456373</x:v>
      </x:c>
      <x:c r="N223" s="52" t="n">
        <x:f>IFERROR(J223/I223-1,"")</x:f>
        <x:v>-0.01573162395788119</x:v>
      </x:c>
      <x:c r="O223" s="52" t="n">
        <x:f>IFERROR(K223/J223-1,"")</x:f>
        <x:v>-0.029758354495014183</x:v>
      </x:c>
      <x:c r="P223" s="52" t="n">
        <x:f>IFERROR((K223/G223)^(1/4)-1,"")</x:f>
        <x:v>0.09296549321557324</x:v>
      </x:c>
      <x:c r="Q223" s="51" t="n">
        <x:v>86.116</x:v>
      </x:c>
      <x:c r="R223" s="52" t="n">
        <x:f>IFERROR(Q223/K223,"")</x:f>
        <x:v>0.021643015405154353</x:v>
      </x:c>
      <x:c r="S223" s="53" t="n">
        <x:v>44950</x:v>
      </x:c>
      <x:c r="T223" s="50" t="str">
        <x:v>local_price_first_trade</x:v>
      </x:c>
      <x:c r="U223" s="50" t="str">
        <x:v>前田 浩</x:v>
      </x:c>
      <x:c r="V223" s="54" t="n">
        <x:v>0.512</x:v>
      </x:c>
      <x:c r="W223" s="50" t="str">
        <x:v>前田 浩 / 高松 重之</x:v>
      </x:c>
      <x:c r="X223" s="50" t="b">
        <x:f>AND(COUNT(L223:O223)=4,L223&gt;='設定'!$B$6,M223&gt;='設定'!$B$6,N223&gt;='設定'!$B$6,O223&gt;='設定'!$B$6)</x:f>
        <x:v>0</x:v>
      </x:c>
      <x:c r="Y223" s="50" t="b">
        <x:f>AND(COUNT(G223:K223)=5,P223&gt;='設定'!$B$7)</x:f>
        <x:v>0</x:v>
      </x:c>
      <x:c r="Z223" s="50" t="b">
        <x:f>AND(ISNUMBER(R223),R223&gt;='設定'!$B$8)</x:f>
        <x:v>0</x:v>
      </x:c>
      <x:c r="AA223" s="50" t="b">
        <x:f>AND(ISNUMBER(S223),S223&gt;=DATE(YEAR('設定'!$B$10)-'設定'!$B$9,MONTH('設定'!$B$10),DAY('設定'!$B$10)))</x:f>
        <x:v>1</x:v>
      </x:c>
      <x:c r="AB223" s="55" t="b">
        <x:v>1</x:v>
      </x:c>
      <x:c r="AC223" s="55" t="b">
        <x:v>1</x:v>
      </x:c>
      <x:c r="AD223" s="50" t="n">
        <x:f>IF(X223,1,0)+IF(Z223,1,0)+IF(AA223,1,0)+IF(AB223,1,0)</x:f>
        <x:v>2</x:v>
      </x:c>
      <x:c r="AE223" s="50" t="n">
        <x:f>IF(Y223,1,0)+IF(Z223,1,0)+IF(AA223,1,0)+IF(AB223,1,0)</x:f>
        <x:v>2</x:v>
      </x:c>
      <x:c r="AF223" s="50" t="n">
        <x:f>IF(Y223,1,0)+IF(Z223,1,0)+IF(AA223,1,0)+IF(AC223,1,0)</x:f>
        <x:v>2</x:v>
      </x:c>
      <x:c r="AG223" s="53" t="n">
        <x:v>44950</x:v>
      </x:c>
      <x:c r="AH223" s="50" t="str">
        <x:v>S100WX6F</x:v>
      </x:c>
      <x:c r="AI223" s="50" t="str">
        <x:v>NetSalesSummaryOfBusinessResults</x:v>
      </x:c>
      <x:c r="AJ223" s="50" t="str">
        <x:v>OperatingIncome</x:v>
      </x:c>
      <x:c r="AK223" s="53" t="n">
        <x:v>45869</x:v>
      </x:c>
      <x:c r="AL223" s="50" t="str">
        <x:v>365/365/365/366/365</x:v>
      </x:c>
      <x:c r="AM223" s="51" t="n">
        <x:v>1087100</x:v>
      </x:c>
      <x:c r="AN223" s="51" t="n">
        <x:v>2747</x:v>
      </x:c>
      <x:c r="AO223" s="51" t="n">
        <x:f>IFERROR(AM223*AN223,"")</x:f>
        <x:v>2986263700</x:v>
      </x:c>
      <x:c r="AP223" s="56" t="n">
        <x:f>IFERROR(AO223/(K223*1000000),"")</x:f>
        <x:v>0.7505196625824845</x:v>
      </x:c>
      <x:c r="AQ223" s="57" t="n">
        <x:v>4919520</x:v>
      </x:c>
      <x:c r="AR223" s="52" t="n">
        <x:v>0.3022093681543811</x:v>
      </x:c>
      <x:c r="AS223" s="52" t="n">
        <x:v>-0.2911813643926788</x:v>
      </x:c>
      <x:c r="AT223" s="55" t="b">
        <x:v>0</x:v>
      </x:c>
      <x:c r="AU223" s="50" t="str">
        <x:v>low_liquidity</x:v>
      </x:c>
      <x:c r="AV223" s="58" t="n">
        <x:v>-0.1174128725119752</x:v>
      </x:c>
      <x:c r="AW223" s="50" t="n">
        <x:v>2696</x:v>
      </x:c>
      <x:c r="AX223" s="50" t="str">
        <x:v>Core Moat</x:v>
      </x:c>
      <x:c r="AY223" s="50" t="str">
        <x:v>既存適格性フィルター不通過: low_liquidity / 60日平均売買代金2,000万円未満</x:v>
      </x:c>
      <x:c r="AZ223" s="59" t="str">
        <x:v>2025-10-28 15:30</x:v>
      </x:c>
      <x:c r="BA223" s="53" t="n">
        <x:v>43132</x:v>
      </x:c>
      <x:c r="BB223" s="50" t="str">
        <x:v>前田 浩</x:v>
      </x:c>
      <x:c r="BC223" s="50"/>
      <x:c r="BD223" s="50"/>
    </x:row>
    <x:row r="224">
      <x:c r="A224" s="50" t="n">
        <x:v>223</x:v>
      </x:c>
      <x:c r="B224" s="50" t="str">
        <x:v>4970</x:v>
      </x:c>
      <x:c r="C224" s="50" t="str">
        <x:v>4970.T</x:v>
      </x:c>
      <x:c r="D224" s="50" t="str">
        <x:v>Toyo Gosei Co.,Ltd.</x:v>
      </x:c>
      <x:c r="E224" s="50" t="str">
        <x:v>Standard Market(Domestic)</x:v>
      </x:c>
      <x:c r="F224" s="50" t="str">
        <x:v>Chemicals</x:v>
      </x:c>
      <x:c r="G224" s="51" t="n">
        <x:v>27164</x:v>
      </x:c>
      <x:c r="H224" s="51" t="n">
        <x:v>33144</x:v>
      </x:c>
      <x:c r="I224" s="51" t="n">
        <x:v>34156</x:v>
      </x:c>
      <x:c r="J224" s="51" t="n">
        <x:v>31956</x:v>
      </x:c>
      <x:c r="K224" s="51" t="n">
        <x:v>38665</x:v>
      </x:c>
      <x:c r="L224" s="52" t="n">
        <x:f>IFERROR(H224/G224-1,"")</x:f>
        <x:v>0.2201443086437933</x:v>
      </x:c>
      <x:c r="M224" s="52" t="n">
        <x:f>IFERROR(I224/H224-1,"")</x:f>
        <x:v>0.030533429881728136</x:v>
      </x:c>
      <x:c r="N224" s="52" t="n">
        <x:f>IFERROR(J224/I224-1,"")</x:f>
        <x:v>-0.06441035250029281</x:v>
      </x:c>
      <x:c r="O224" s="52" t="n">
        <x:f>IFERROR(K224/J224-1,"")</x:f>
        <x:v>0.2099449242708724</x:v>
      </x:c>
      <x:c r="P224" s="52" t="n">
        <x:f>IFERROR((K224/G224)^(1/4)-1,"")</x:f>
        <x:v>0.09227268501521046</x:v>
      </x:c>
      <x:c r="Q224" s="51" t="n">
        <x:v>4103</x:v>
      </x:c>
      <x:c r="R224" s="52" t="n">
        <x:f>IFERROR(Q224/K224,"")</x:f>
        <x:v>0.10611664295874822</x:v>
      </x:c>
      <x:c r="S224" s="53" t="n">
        <x:v>38322</x:v>
      </x:c>
      <x:c r="T224" s="50" t="str">
        <x:v>EDINET_company_history</x:v>
      </x:c>
      <x:c r="U224" s="50" t="str">
        <x:v>木村 有仁</x:v>
      </x:c>
      <x:c r="V224" s="54" t="n">
        <x:v>0.1379</x:v>
      </x:c>
      <x:c r="W224" s="50" t="str">
        <x:v>木 村 有 仁</x:v>
      </x:c>
      <x:c r="X224" s="50" t="b">
        <x:f>AND(COUNT(L224:O224)=4,L224&gt;='設定'!$B$6,M224&gt;='設定'!$B$6,N224&gt;='設定'!$B$6,O224&gt;='設定'!$B$6)</x:f>
        <x:v>0</x:v>
      </x:c>
      <x:c r="Y224" s="50" t="b">
        <x:f>AND(COUNT(G224:K224)=5,P224&gt;='設定'!$B$7)</x:f>
        <x:v>0</x:v>
      </x:c>
      <x:c r="Z224" s="50" t="b">
        <x:f>AND(ISNUMBER(R224),R224&gt;='設定'!$B$8)</x:f>
        <x:v>1</x:v>
      </x:c>
      <x:c r="AA224" s="50" t="b">
        <x:f>AND(ISNUMBER(S224),S224&gt;=DATE(YEAR('設定'!$B$10)-'設定'!$B$9,MONTH('設定'!$B$10),DAY('設定'!$B$10)))</x:f>
        <x:v>0</x:v>
      </x:c>
      <x:c r="AB224" s="55" t="b">
        <x:v>1</x:v>
      </x:c>
      <x:c r="AC224" s="55" t="b">
        <x:v>1</x:v>
      </x:c>
      <x:c r="AD224" s="50" t="n">
        <x:f>IF(X224,1,0)+IF(Z224,1,0)+IF(AA224,1,0)+IF(AB224,1,0)</x:f>
        <x:v>2</x:v>
      </x:c>
      <x:c r="AE224" s="50" t="n">
        <x:f>IF(Y224,1,0)+IF(Z224,1,0)+IF(AA224,1,0)+IF(AB224,1,0)</x:f>
        <x:v>2</x:v>
      </x:c>
      <x:c r="AF224" s="50" t="n">
        <x:f>IF(Y224,1,0)+IF(Z224,1,0)+IF(AA224,1,0)+IF(AC224,1,0)</x:f>
        <x:v>2</x:v>
      </x:c>
      <x:c r="AG224" s="53" t="n">
        <x:v>44348</x:v>
      </x:c>
      <x:c r="AH224" s="50" t="str">
        <x:v>S100W2KH</x:v>
      </x:c>
      <x:c r="AI224" s="50" t="str">
        <x:v>NetSalesSummaryOfBusinessResults</x:v>
      </x:c>
      <x:c r="AJ224" s="50" t="str">
        <x:v>OperatingIncome</x:v>
      </x:c>
      <x:c r="AK224" s="53" t="n">
        <x:v>45747</x:v>
      </x:c>
      <x:c r="AL224" s="50" t="str">
        <x:v>365/365/365/366/365</x:v>
      </x:c>
      <x:c r="AM224" s="51" t="n">
        <x:v>7936790</x:v>
      </x:c>
      <x:c r="AN224" s="51" t="n">
        <x:v>16580</x:v>
      </x:c>
      <x:c r="AO224" s="51" t="n">
        <x:f>IFERROR(AM224*AN224,"")</x:f>
        <x:v>131591978200</x:v>
      </x:c>
      <x:c r="AP224" s="56" t="n">
        <x:f>IFERROR(AO224/(K224*1000000),"")</x:f>
        <x:v>3.4033875132548816</x:v>
      </x:c>
      <x:c r="AQ224" s="57" t="n">
        <x:v>988293166.6666666</x:v>
      </x:c>
      <x:c r="AR224" s="52" t="n">
        <x:v>0.5177038106829145</x:v>
      </x:c>
      <x:c r="AS224" s="52" t="n">
        <x:v>-0.7797624764354656</x:v>
      </x:c>
      <x:c r="AT224" s="55" t="b">
        <x:v>1</x:v>
      </x:c>
      <x:c r="AU224" s="50"/>
      <x:c r="AV224" s="58" t="n">
        <x:v>0.289861550620681</x:v>
      </x:c>
      <x:c r="AW224" s="50" t="n">
        <x:v>455</x:v>
      </x:c>
      <x:c r="AX224" s="50" t="str">
        <x:v>Future Moat</x:v>
      </x:c>
      <x:c r="AY224" s="50" t="str">
        <x:v>ローカル5年最大下落率-60%以下</x:v>
      </x:c>
      <x:c r="AZ224" s="59" t="str">
        <x:v>2025-06-23 15:34</x:v>
      </x:c>
      <x:c r="BA224" s="53" t="n">
        <x:v>38322</x:v>
      </x:c>
      <x:c r="BB224" s="50" t="str">
        <x:v>木 村 有 仁</x:v>
      </x:c>
      <x:c r="BC224" s="50"/>
      <x:c r="BD224" s="50"/>
    </x:row>
    <x:row r="225">
      <x:c r="A225" s="50" t="n">
        <x:v>224</x:v>
      </x:c>
      <x:c r="B225" s="50" t="str">
        <x:v>6947</x:v>
      </x:c>
      <x:c r="C225" s="50" t="str">
        <x:v>6947.T</x:v>
      </x:c>
      <x:c r="D225" s="50" t="str">
        <x:v>ZUKEN INC.</x:v>
      </x:c>
      <x:c r="E225" s="50" t="str">
        <x:v>Prime Market (Domestic)</x:v>
      </x:c>
      <x:c r="F225" s="50" t="str">
        <x:v>Electric Appliances</x:v>
      </x:c>
      <x:c r="G225" s="51" t="n">
        <x:v>28819</x:v>
      </x:c>
      <x:c r="H225" s="51" t="n">
        <x:v>31502</x:v>
      </x:c>
      <x:c r="I225" s="51" t="n">
        <x:v>35073</x:v>
      </x:c>
      <x:c r="J225" s="51" t="n">
        <x:v>38466</x:v>
      </x:c>
      <x:c r="K225" s="51" t="n">
        <x:v>40736</x:v>
      </x:c>
      <x:c r="L225" s="52" t="n">
        <x:f>IFERROR(H225/G225-1,"")</x:f>
        <x:v>0.09309830320274814</x:v>
      </x:c>
      <x:c r="M225" s="52" t="n">
        <x:f>IFERROR(I225/H225-1,"")</x:f>
        <x:v>0.11335788203923558</x:v>
      </x:c>
      <x:c r="N225" s="52" t="n">
        <x:f>IFERROR(J225/I225-1,"")</x:f>
        <x:v>0.09674108288426986</x:v>
      </x:c>
      <x:c r="O225" s="52" t="n">
        <x:f>IFERROR(K225/J225-1,"")</x:f>
        <x:v>0.059013154474081064</x:v>
      </x:c>
      <x:c r="P225" s="52" t="n">
        <x:f>IFERROR((K225/G225)^(1/4)-1,"")</x:f>
        <x:v>0.09037244728435057</x:v>
      </x:c>
      <x:c r="Q225" s="51" t="n">
        <x:v>5392.252</x:v>
      </x:c>
      <x:c r="R225" s="52" t="n">
        <x:f>IFERROR(Q225/K225,"")</x:f>
        <x:v>0.1323706794972506</x:v>
      </x:c>
      <x:c r="S225" s="53" t="n">
        <x:v>33512</x:v>
      </x:c>
      <x:c r="T225" s="50" t="str">
        <x:v>EDINET_company_history</x:v>
      </x:c>
      <x:c r="U225" s="50" t="str">
        <x:v>金子真人ホールディングス株式会社</x:v>
      </x:c>
      <x:c r="V225" s="54" t="n">
        <x:v>0.131</x:v>
      </x:c>
      <x:c r="W225" s="50" t="str">
        <x:v>金子 真人 / 勝部 迅也 / 相馬 粛一</x:v>
      </x:c>
      <x:c r="X225" s="50" t="b">
        <x:f>AND(COUNT(L225:O225)=4,L225&gt;='設定'!$B$6,M225&gt;='設定'!$B$6,N225&gt;='設定'!$B$6,O225&gt;='設定'!$B$6)</x:f>
        <x:v>0</x:v>
      </x:c>
      <x:c r="Y225" s="50" t="b">
        <x:f>AND(COUNT(G225:K225)=5,P225&gt;='設定'!$B$7)</x:f>
        <x:v>0</x:v>
      </x:c>
      <x:c r="Z225" s="50" t="b">
        <x:f>AND(ISNUMBER(R225),R225&gt;='設定'!$B$8)</x:f>
        <x:v>1</x:v>
      </x:c>
      <x:c r="AA225" s="50" t="b">
        <x:f>AND(ISNUMBER(S225),S225&gt;=DATE(YEAR('設定'!$B$10)-'設定'!$B$9,MONTH('設定'!$B$10),DAY('設定'!$B$10)))</x:f>
        <x:v>0</x:v>
      </x:c>
      <x:c r="AB225" s="55" t="b">
        <x:v>1</x:v>
      </x:c>
      <x:c r="AC225" s="55" t="b">
        <x:v>1</x:v>
      </x:c>
      <x:c r="AD225" s="50" t="n">
        <x:f>IF(X225,1,0)+IF(Z225,1,0)+IF(AA225,1,0)+IF(AB225,1,0)</x:f>
        <x:v>2</x:v>
      </x:c>
      <x:c r="AE225" s="50" t="n">
        <x:f>IF(Y225,1,0)+IF(Z225,1,0)+IF(AA225,1,0)+IF(AB225,1,0)</x:f>
        <x:v>2</x:v>
      </x:c>
      <x:c r="AF225" s="50" t="n">
        <x:f>IF(Y225,1,0)+IF(Z225,1,0)+IF(AA225,1,0)+IF(AC225,1,0)</x:f>
        <x:v>2</x:v>
      </x:c>
      <x:c r="AG225" s="53" t="n">
        <x:v>44348</x:v>
      </x:c>
      <x:c r="AH225" s="50" t="str">
        <x:v>S100W07I</x:v>
      </x:c>
      <x:c r="AI225" s="50" t="str">
        <x:v>NetSalesSummaryOfBusinessResults</x:v>
      </x:c>
      <x:c r="AJ225" s="50" t="str">
        <x:v>OperatingIncome</x:v>
      </x:c>
      <x:c r="AK225" s="53" t="n">
        <x:v>45747</x:v>
      </x:c>
      <x:c r="AL225" s="50" t="str">
        <x:v>365/365/365/366/365</x:v>
      </x:c>
      <x:c r="AM225" s="51" t="n">
        <x:v>21666604</x:v>
      </x:c>
      <x:c r="AN225" s="51" t="n">
        <x:v>4735</x:v>
      </x:c>
      <x:c r="AO225" s="51" t="n">
        <x:f>IFERROR(AM225*AN225,"")</x:f>
        <x:v>102591369940</x:v>
      </x:c>
      <x:c r="AP225" s="56" t="n">
        <x:f>IFERROR(AO225/(K225*1000000),"")</x:f>
        <x:v>2.518444863020424</x:v>
      </x:c>
      <x:c r="AQ225" s="57" t="n">
        <x:v>266918350</x:v>
      </x:c>
      <x:c r="AR225" s="52" t="n">
        <x:v>0.3194881523974562</x:v>
      </x:c>
      <x:c r="AS225" s="52" t="n">
        <x:v>-0.4513005811446975</x:v>
      </x:c>
      <x:c r="AT225" s="55" t="b">
        <x:v>1</x:v>
      </x:c>
      <x:c r="AU225" s="50"/>
      <x:c r="AV225" s="58" t="n">
        <x:v>0.3047173802987212</x:v>
      </x:c>
      <x:c r="AW225" s="50" t="n">
        <x:v>419</x:v>
      </x:c>
      <x:c r="AX225" s="50" t="str">
        <x:v>Future Moat</x:v>
      </x:c>
      <x:c r="AY225" s="50" t="str">
        <x:v>目立つ機械的警告なし（定性確認は別途必要）</x:v>
      </x:c>
      <x:c r="AZ225" s="59" t="str">
        <x:v>2025-06-20 14:09</x:v>
      </x:c>
      <x:c r="BA225" s="53" t="n">
        <x:v>33512</x:v>
      </x:c>
      <x:c r="BB225" s="50" t="str">
        <x:v>金子 真人</x:v>
      </x:c>
      <x:c r="BC225" s="50"/>
      <x:c r="BD225" s="50" t="str">
        <x:v>TOPIX Small 1</x:v>
      </x:c>
    </x:row>
    <x:row r="226">
      <x:c r="A226" s="50" t="n">
        <x:v>225</x:v>
      </x:c>
      <x:c r="B226" s="50" t="str">
        <x:v>2349</x:v>
      </x:c>
      <x:c r="C226" s="50" t="str">
        <x:v>2349.T</x:v>
      </x:c>
      <x:c r="D226" s="50" t="str">
        <x:v>Nippon Information Development Co.,Ltd.</x:v>
      </x:c>
      <x:c r="E226" s="50" t="str">
        <x:v>Standard Market(Domestic)</x:v>
      </x:c>
      <x:c r="F226" s="50" t="str">
        <x:v>Information &amp; Communication</x:v>
      </x:c>
      <x:c r="G226" s="51" t="n">
        <x:v>17684.827</x:v>
      </x:c>
      <x:c r="H226" s="51" t="n">
        <x:v>18251.712</x:v>
      </x:c>
      <x:c r="I226" s="51" t="n">
        <x:v>20449.245</x:v>
      </x:c>
      <x:c r="J226" s="51" t="n">
        <x:v>22571.171</x:v>
      </x:c>
      <x:c r="K226" s="51" t="n">
        <x:v>24968.551</x:v>
      </x:c>
      <x:c r="L226" s="52" t="n">
        <x:f>IFERROR(H226/G226-1,"")</x:f>
        <x:v>0.032054879586890905</x:v>
      </x:c>
      <x:c r="M226" s="52" t="n">
        <x:f>IFERROR(I226/H226-1,"")</x:f>
        <x:v>0.1204014724755682</x:v>
      </x:c>
      <x:c r="N226" s="52" t="n">
        <x:f>IFERROR(J226/I226-1,"")</x:f>
        <x:v>0.10376549354267106</x:v>
      </x:c>
      <x:c r="O226" s="52" t="n">
        <x:f>IFERROR(K226/J226-1,"")</x:f>
        <x:v>0.10621425002716967</x:v>
      </x:c>
      <x:c r="P226" s="52" t="n">
        <x:f>IFERROR((K226/G226)^(1/4)-1,"")</x:f>
        <x:v>0.0900542963505182</x:v>
      </x:c>
      <x:c r="Q226" s="51" t="n">
        <x:v>3077.126</x:v>
      </x:c>
      <x:c r="R226" s="52" t="n">
        <x:f>IFERROR(Q226/K226,"")</x:f>
        <x:v>0.12324007107981558</x:v>
      </x:c>
      <x:c r="S226" s="53" t="n">
        <x:v>37622</x:v>
      </x:c>
      <x:c r="T226" s="50" t="str">
        <x:v>EDINET_company_history</x:v>
      </x:c>
      <x:c r="U226" s="50" t="str">
        <x:v>小森 俊太郎</x:v>
      </x:c>
      <x:c r="V226" s="54" t="n">
        <x:v>0.1954</x:v>
      </x:c>
      <x:c r="W226" s="50" t="str">
        <x:v>小森 俊太郎</x:v>
      </x:c>
      <x:c r="X226" s="50" t="b">
        <x:f>AND(COUNT(L226:O226)=4,L226&gt;='設定'!$B$6,M226&gt;='設定'!$B$6,N226&gt;='設定'!$B$6,O226&gt;='設定'!$B$6)</x:f>
        <x:v>0</x:v>
      </x:c>
      <x:c r="Y226" s="50" t="b">
        <x:f>AND(COUNT(G226:K226)=5,P226&gt;='設定'!$B$7)</x:f>
        <x:v>0</x:v>
      </x:c>
      <x:c r="Z226" s="50" t="b">
        <x:f>AND(ISNUMBER(R226),R226&gt;='設定'!$B$8)</x:f>
        <x:v>1</x:v>
      </x:c>
      <x:c r="AA226" s="50" t="b">
        <x:f>AND(ISNUMBER(S226),S226&gt;=DATE(YEAR('設定'!$B$10)-'設定'!$B$9,MONTH('設定'!$B$10),DAY('設定'!$B$10)))</x:f>
        <x:v>0</x:v>
      </x:c>
      <x:c r="AB226" s="55" t="b">
        <x:v>1</x:v>
      </x:c>
      <x:c r="AC226" s="55" t="b">
        <x:v>1</x:v>
      </x:c>
      <x:c r="AD226" s="50" t="n">
        <x:f>IF(X226,1,0)+IF(Z226,1,0)+IF(AA226,1,0)+IF(AB226,1,0)</x:f>
        <x:v>2</x:v>
      </x:c>
      <x:c r="AE226" s="50" t="n">
        <x:f>IF(Y226,1,0)+IF(Z226,1,0)+IF(AA226,1,0)+IF(AB226,1,0)</x:f>
        <x:v>2</x:v>
      </x:c>
      <x:c r="AF226" s="50" t="n">
        <x:f>IF(Y226,1,0)+IF(Z226,1,0)+IF(AA226,1,0)+IF(AC226,1,0)</x:f>
        <x:v>2</x:v>
      </x:c>
      <x:c r="AG226" s="53" t="n">
        <x:v>44348</x:v>
      </x:c>
      <x:c r="AH226" s="50" t="str">
        <x:v>S100W4J2</x:v>
      </x:c>
      <x:c r="AI226" s="50" t="str">
        <x:v>NetSalesSummaryOfBusinessResults</x:v>
      </x:c>
      <x:c r="AJ226" s="50" t="str">
        <x:v>OperatingIncome</x:v>
      </x:c>
      <x:c r="AK226" s="53" t="n">
        <x:v>45747</x:v>
      </x:c>
      <x:c r="AL226" s="50" t="str">
        <x:v>365/365/365/366/365</x:v>
      </x:c>
      <x:c r="AM226" s="51" t="n">
        <x:v>10925590</x:v>
      </x:c>
      <x:c r="AN226" s="51" t="n">
        <x:v>2343</x:v>
      </x:c>
      <x:c r="AO226" s="51" t="n">
        <x:f>IFERROR(AM226*AN226,"")</x:f>
        <x:v>25598657370</x:v>
      </x:c>
      <x:c r="AP226" s="56" t="n">
        <x:f>IFERROR(AO226/(K226*1000000),"")</x:f>
        <x:v>1.0252360006794148</x:v>
      </x:c>
      <x:c r="AQ226" s="57" t="n">
        <x:v>6431566.666666667</x:v>
      </x:c>
      <x:c r="AR226" s="52" t="n">
        <x:v>0.2626218964484262</x:v>
      </x:c>
      <x:c r="AS226" s="52" t="n">
        <x:v>-0.1972277381220384</x:v>
      </x:c>
      <x:c r="AT226" s="55" t="b">
        <x:v>0</x:v>
      </x:c>
      <x:c r="AU226" s="50" t="str">
        <x:v>low_liquidity</x:v>
      </x:c>
      <x:c r="AV226" s="58" t="n">
        <x:v>0.201523583628306</x:v>
      </x:c>
      <x:c r="AW226" s="50" t="n">
        <x:v>703</x:v>
      </x:c>
      <x:c r="AX226" s="50" t="str">
        <x:v>Discovery</x:v>
      </x:c>
      <x:c r="AY226" s="50" t="str">
        <x:v>既存適格性フィルター不通過: low_liquidity / 60日平均売買代金2,000万円未満</x:v>
      </x:c>
      <x:c r="AZ226" s="59" t="str">
        <x:v>2025-06-25 13:43</x:v>
      </x:c>
      <x:c r="BA226" s="53" t="n">
        <x:v>37622</x:v>
      </x:c>
      <x:c r="BB226" s="50" t="str">
        <x:v>小森 俊太郎</x:v>
      </x:c>
      <x:c r="BC226" s="50"/>
      <x:c r="BD226" s="50"/>
    </x:row>
    <x:row r="227">
      <x:c r="A227" s="50" t="n">
        <x:v>226</x:v>
      </x:c>
      <x:c r="B227" s="50" t="str">
        <x:v>3694</x:v>
      </x:c>
      <x:c r="C227" s="50" t="str">
        <x:v>3694.T</x:v>
      </x:c>
      <x:c r="D227" s="50" t="str">
        <x:v>OPTiM CORPORATION</x:v>
      </x:c>
      <x:c r="E227" s="50" t="str">
        <x:v>Prime Market (Domestic)</x:v>
      </x:c>
      <x:c r="F227" s="50" t="str">
        <x:v>Information &amp; Communication</x:v>
      </x:c>
      <x:c r="G227" s="51" t="n">
        <x:v>7517.79</x:v>
      </x:c>
      <x:c r="H227" s="51" t="n">
        <x:v>8310.717</x:v>
      </x:c>
      <x:c r="I227" s="51" t="n">
        <x:v>9277.336</x:v>
      </x:c>
      <x:c r="J227" s="51" t="n">
        <x:v>10243.411</x:v>
      </x:c>
      <x:c r="K227" s="51" t="n">
        <x:v>10580.636</x:v>
      </x:c>
      <x:c r="L227" s="52" t="n">
        <x:f>IFERROR(H227/G227-1,"")</x:f>
        <x:v>0.10547341705474622</x:v>
      </x:c>
      <x:c r="M227" s="52" t="n">
        <x:f>IFERROR(I227/H227-1,"")</x:f>
        <x:v>0.11630994052619026</x:v>
      </x:c>
      <x:c r="N227" s="52" t="n">
        <x:f>IFERROR(J227/I227-1,"")</x:f>
        <x:v>0.10413280277872872</x:v>
      </x:c>
      <x:c r="O227" s="52" t="n">
        <x:f>IFERROR(K227/J227-1,"")</x:f>
        <x:v>0.03292116268692147</x:v>
      </x:c>
      <x:c r="P227" s="52" t="n">
        <x:f>IFERROR((K227/G227)^(1/4)-1,"")</x:f>
        <x:v>0.08919439035782539</x:v>
      </x:c>
      <x:c r="Q227" s="51" t="n">
        <x:v>1954.346</x:v>
      </x:c>
      <x:c r="R227" s="52" t="n">
        <x:f>IFERROR(Q227/K227,"")</x:f>
        <x:v>0.18470969041936608</x:v>
      </x:c>
      <x:c r="S227" s="53" t="n">
        <x:v>41913</x:v>
      </x:c>
      <x:c r="T227" s="50" t="str">
        <x:v>EDINET_company_history</x:v>
      </x:c>
      <x:c r="U227" s="50" t="str">
        <x:v>菅谷 俊二</x:v>
      </x:c>
      <x:c r="V227" s="54" t="n">
        <x:v>0.5627</x:v>
      </x:c>
      <x:c r="W227" s="50" t="str">
        <x:v>菅谷 俊二</x:v>
      </x:c>
      <x:c r="X227" s="50" t="b">
        <x:f>AND(COUNT(L227:O227)=4,L227&gt;='設定'!$B$6,M227&gt;='設定'!$B$6,N227&gt;='設定'!$B$6,O227&gt;='設定'!$B$6)</x:f>
        <x:v>0</x:v>
      </x:c>
      <x:c r="Y227" s="50" t="b">
        <x:f>AND(COUNT(G227:K227)=5,P227&gt;='設定'!$B$7)</x:f>
        <x:v>0</x:v>
      </x:c>
      <x:c r="Z227" s="50" t="b">
        <x:f>AND(ISNUMBER(R227),R227&gt;='設定'!$B$8)</x:f>
        <x:v>1</x:v>
      </x:c>
      <x:c r="AA227" s="50" t="b">
        <x:f>AND(ISNUMBER(S227),S227&gt;=DATE(YEAR('設定'!$B$10)-'設定'!$B$9,MONTH('設定'!$B$10),DAY('設定'!$B$10)))</x:f>
        <x:v>0</x:v>
      </x:c>
      <x:c r="AB227" s="55" t="b">
        <x:v>1</x:v>
      </x:c>
      <x:c r="AC227" s="55" t="b">
        <x:v>1</x:v>
      </x:c>
      <x:c r="AD227" s="50" t="n">
        <x:f>IF(X227,1,0)+IF(Z227,1,0)+IF(AA227,1,0)+IF(AB227,1,0)</x:f>
        <x:v>2</x:v>
      </x:c>
      <x:c r="AE227" s="50" t="n">
        <x:f>IF(Y227,1,0)+IF(Z227,1,0)+IF(AA227,1,0)+IF(AB227,1,0)</x:f>
        <x:v>2</x:v>
      </x:c>
      <x:c r="AF227" s="50" t="n">
        <x:f>IF(Y227,1,0)+IF(Z227,1,0)+IF(AA227,1,0)+IF(AC227,1,0)</x:f>
        <x:v>2</x:v>
      </x:c>
      <x:c r="AG227" s="53" t="n">
        <x:v>44348</x:v>
      </x:c>
      <x:c r="AH227" s="50" t="str">
        <x:v>S100W9KA</x:v>
      </x:c>
      <x:c r="AI227" s="50" t="str">
        <x:v>NetSalesSummaryOfBusinessResults</x:v>
      </x:c>
      <x:c r="AJ227" s="50" t="str">
        <x:v>OperatingIncome</x:v>
      </x:c>
      <x:c r="AK227" s="53" t="n">
        <x:v>45747</x:v>
      </x:c>
      <x:c r="AL227" s="50" t="str">
        <x:v>365/365/365/366/365</x:v>
      </x:c>
      <x:c r="AM227" s="51" t="n">
        <x:v>55098728</x:v>
      </x:c>
      <x:c r="AN227" s="51" t="n">
        <x:v>431</x:v>
      </x:c>
      <x:c r="AO227" s="51" t="n">
        <x:f>IFERROR(AM227*AN227,"")</x:f>
        <x:v>23747551768</x:v>
      </x:c>
      <x:c r="AP227" s="56" t="n">
        <x:f>IFERROR(AO227/(K227*1000000),"")</x:f>
        <x:v>2.244435189718274</x:v>
      </x:c>
      <x:c r="AQ227" s="57" t="n">
        <x:v>92127955</x:v>
      </x:c>
      <x:c r="AR227" s="52" t="n">
        <x:v>0.4358154505578079</x:v>
      </x:c>
      <x:c r="AS227" s="52" t="n">
        <x:v>-0.8418032786885246</x:v>
      </x:c>
      <x:c r="AT227" s="55" t="b">
        <x:v>1</x:v>
      </x:c>
      <x:c r="AU227" s="50"/>
      <x:c r="AV227" s="58" t="n">
        <x:v>-0.0737371696668021</x:v>
      </x:c>
      <x:c r="AW227" s="50" t="n">
        <x:v>2429</x:v>
      </x:c>
      <x:c r="AX227" s="50" t="str">
        <x:v>Core Moat</x:v>
      </x:c>
      <x:c r="AY227" s="50" t="str">
        <x:v>ローカル5年最大下落率-60%以下</x:v>
      </x:c>
      <x:c r="AZ227" s="59" t="str">
        <x:v>2025-06-30 14:11</x:v>
      </x:c>
      <x:c r="BA227" s="53" t="n">
        <x:v>41913</x:v>
      </x:c>
      <x:c r="BB227" s="50" t="str">
        <x:v>菅谷 俊二</x:v>
      </x:c>
      <x:c r="BC227" s="50"/>
      <x:c r="BD227" s="50" t="str">
        <x:v>TOPIX Small 2</x:v>
      </x:c>
    </x:row>
    <x:row r="228">
      <x:c r="A228" s="50" t="n">
        <x:v>227</x:v>
      </x:c>
      <x:c r="B228" s="50" t="str">
        <x:v>3031</x:v>
      </x:c>
      <x:c r="C228" s="50" t="str">
        <x:v>3031.T</x:v>
      </x:c>
      <x:c r="D228" s="50" t="str">
        <x:v>RACCOON HOLDINGS,Inc.</x:v>
      </x:c>
      <x:c r="E228" s="50" t="str">
        <x:v>Prime Market (Domestic)</x:v>
      </x:c>
      <x:c r="F228" s="50" t="str">
        <x:v>Information &amp; Communication</x:v>
      </x:c>
      <x:c r="G228" s="51" t="n">
        <x:v>4364.721</x:v>
      </x:c>
      <x:c r="H228" s="51" t="n">
        <x:v>4789.984</x:v>
      </x:c>
      <x:c r="I228" s="51" t="n">
        <x:v>5320.983</x:v>
      </x:c>
      <x:c r="J228" s="51" t="n">
        <x:v>5808.066</x:v>
      </x:c>
      <x:c r="K228" s="51" t="n">
        <x:v>6098.405</x:v>
      </x:c>
      <x:c r="L228" s="52" t="n">
        <x:f>IFERROR(H228/G228-1,"")</x:f>
        <x:v>0.09743188625344001</x:v>
      </x:c>
      <x:c r="M228" s="52" t="n">
        <x:f>IFERROR(I228/H228-1,"")</x:f>
        <x:v>0.1108561114191613</x:v>
      </x:c>
      <x:c r="N228" s="52" t="n">
        <x:f>IFERROR(J228/I228-1,"")</x:f>
        <x:v>0.09154004062783128</x:v>
      </x:c>
      <x:c r="O228" s="52" t="n">
        <x:f>IFERROR(K228/J228-1,"")</x:f>
        <x:v>0.04998892918916553</x:v>
      </x:c>
      <x:c r="P228" s="52" t="n">
        <x:f>IFERROR((K228/G228)^(1/4)-1,"")</x:f>
        <x:v>0.0872137685066523</x:v>
      </x:c>
      <x:c r="Q228" s="51" t="n">
        <x:v>1254.725</x:v>
      </x:c>
      <x:c r="R228" s="52" t="n">
        <x:f>IFERROR(Q228/K228,"")</x:f>
        <x:v>0.20574642058046325</x:v>
      </x:c>
      <x:c r="S228" s="53" t="n">
        <x:v>38808</x:v>
      </x:c>
      <x:c r="T228" s="50" t="str">
        <x:v>EDINET_company_history</x:v>
      </x:c>
      <x:c r="U228" s="50" t="str">
        <x:v>小方 功</x:v>
      </x:c>
      <x:c r="V228" s="54" t="n">
        <x:v>0.223</x:v>
      </x:c>
      <x:c r="W228" s="50" t="str">
        <x:v>小方 功 / 今野 智 / 田邨 知浩</x:v>
      </x:c>
      <x:c r="X228" s="50" t="b">
        <x:f>AND(COUNT(L228:O228)=4,L228&gt;='設定'!$B$6,M228&gt;='設定'!$B$6,N228&gt;='設定'!$B$6,O228&gt;='設定'!$B$6)</x:f>
        <x:v>0</x:v>
      </x:c>
      <x:c r="Y228" s="50" t="b">
        <x:f>AND(COUNT(G228:K228)=5,P228&gt;='設定'!$B$7)</x:f>
        <x:v>0</x:v>
      </x:c>
      <x:c r="Z228" s="50" t="b">
        <x:f>AND(ISNUMBER(R228),R228&gt;='設定'!$B$8)</x:f>
        <x:v>1</x:v>
      </x:c>
      <x:c r="AA228" s="50" t="b">
        <x:f>AND(ISNUMBER(S228),S228&gt;=DATE(YEAR('設定'!$B$10)-'設定'!$B$9,MONTH('設定'!$B$10),DAY('設定'!$B$10)))</x:f>
        <x:v>0</x:v>
      </x:c>
      <x:c r="AB228" s="55" t="b">
        <x:v>1</x:v>
      </x:c>
      <x:c r="AC228" s="55" t="b">
        <x:v>1</x:v>
      </x:c>
      <x:c r="AD228" s="50" t="n">
        <x:f>IF(X228,1,0)+IF(Z228,1,0)+IF(AA228,1,0)+IF(AB228,1,0)</x:f>
        <x:v>2</x:v>
      </x:c>
      <x:c r="AE228" s="50" t="n">
        <x:f>IF(Y228,1,0)+IF(Z228,1,0)+IF(AA228,1,0)+IF(AB228,1,0)</x:f>
        <x:v>2</x:v>
      </x:c>
      <x:c r="AF228" s="50" t="n">
        <x:f>IF(Y228,1,0)+IF(Z228,1,0)+IF(AA228,1,0)+IF(AC228,1,0)</x:f>
        <x:v>2</x:v>
      </x:c>
      <x:c r="AG228" s="53" t="n">
        <x:v>44348</x:v>
      </x:c>
      <x:c r="AH228" s="50" t="str">
        <x:v>S100WE54</x:v>
      </x:c>
      <x:c r="AI228" s="50" t="str">
        <x:v>NetSalesSummaryOfBusinessResults</x:v>
      </x:c>
      <x:c r="AJ228" s="50" t="str">
        <x:v>OperatingIncome</x:v>
      </x:c>
      <x:c r="AK228" s="53" t="n">
        <x:v>45777</x:v>
      </x:c>
      <x:c r="AL228" s="50" t="str">
        <x:v>365/365/365/366/365</x:v>
      </x:c>
      <x:c r="AM228" s="51" t="n">
        <x:v>20458343</x:v>
      </x:c>
      <x:c r="AN228" s="51" t="n">
        <x:v>641</x:v>
      </x:c>
      <x:c r="AO228" s="51" t="n">
        <x:f>IFERROR(AM228*AN228,"")</x:f>
        <x:v>13113797863</x:v>
      </x:c>
      <x:c r="AP228" s="56" t="n">
        <x:f>IFERROR(AO228/(K228*1000000),"")</x:f>
        <x:v>2.150365195981572</x:v>
      </x:c>
      <x:c r="AQ228" s="57" t="n">
        <x:v>119282586.66666669</x:v>
      </x:c>
      <x:c r="AR228" s="52" t="n">
        <x:v>0.4518680612948266</x:v>
      </x:c>
      <x:c r="AS228" s="52" t="n">
        <x:v>-0.8213470936252513</x:v>
      </x:c>
      <x:c r="AT228" s="55" t="b">
        <x:v>1</x:v>
      </x:c>
      <x:c r="AU228" s="50"/>
      <x:c r="AV228" s="58" t="n">
        <x:v>-0.0637913180751637</x:v>
      </x:c>
      <x:c r="AW228" s="50" t="n">
        <x:v>2368</x:v>
      </x:c>
      <x:c r="AX228" s="50" t="str">
        <x:v>Core Moat</x:v>
      </x:c>
      <x:c r="AY228" s="50" t="str">
        <x:v>ローカル5年最大下落率-60%以下</x:v>
      </x:c>
      <x:c r="AZ228" s="59" t="str">
        <x:v>2025-07-23 10:05</x:v>
      </x:c>
      <x:c r="BA228" s="53" t="n">
        <x:v>38808</x:v>
      </x:c>
      <x:c r="BB228" s="50" t="str">
        <x:v>小方 功</x:v>
      </x:c>
      <x:c r="BC228" s="50"/>
      <x:c r="BD228" s="50" t="str">
        <x:v>TOPIX Small 2</x:v>
      </x:c>
    </x:row>
    <x:row r="229">
      <x:c r="A229" s="50" t="n">
        <x:v>228</x:v>
      </x:c>
      <x:c r="B229" s="50" t="str">
        <x:v>8739</x:v>
      </x:c>
      <x:c r="C229" s="50" t="str">
        <x:v>8739.T</x:v>
      </x:c>
      <x:c r="D229" s="50" t="str">
        <x:v>SPARX Group Co.,Ltd.</x:v>
      </x:c>
      <x:c r="E229" s="50" t="str">
        <x:v>Prime Market (Domestic)</x:v>
      </x:c>
      <x:c r="F229" s="50" t="str">
        <x:v>Securities and Commodities Futures</x:v>
      </x:c>
      <x:c r="G229" s="51" t="n">
        <x:v>14043</x:v>
      </x:c>
      <x:c r="H229" s="51" t="n">
        <x:v>13360</x:v>
      </x:c>
      <x:c r="I229" s="51" t="n">
        <x:v>16498</x:v>
      </x:c>
      <x:c r="J229" s="51" t="n">
        <x:v>17961</x:v>
      </x:c>
      <x:c r="K229" s="51" t="n">
        <x:v>19578</x:v>
      </x:c>
      <x:c r="L229" s="52" t="n">
        <x:f>IFERROR(H229/G229-1,"")</x:f>
        <x:v>-0.04863633126824751</x:v>
      </x:c>
      <x:c r="M229" s="52" t="n">
        <x:f>IFERROR(I229/H229-1,"")</x:f>
        <x:v>0.23488023952095816</x:v>
      </x:c>
      <x:c r="N229" s="52" t="n">
        <x:f>IFERROR(J229/I229-1,"")</x:f>
        <x:v>0.08867741544429619</x:v>
      </x:c>
      <x:c r="O229" s="52" t="n">
        <x:f>IFERROR(K229/J229-1,"")</x:f>
        <x:v>0.09002839485552028</x:v>
      </x:c>
      <x:c r="P229" s="52" t="n">
        <x:f>IFERROR((K229/G229)^(1/4)-1,"")</x:f>
        <x:v>0.08661853084752957</x:v>
      </x:c>
      <x:c r="Q229" s="51" t="n">
        <x:v>9025</x:v>
      </x:c>
      <x:c r="R229" s="52" t="n">
        <x:f>IFERROR(Q229/K229,"")</x:f>
        <x:v>0.4609766063949331</x:v>
      </x:c>
      <x:c r="S229" s="53" t="n">
        <x:v>38322</x:v>
      </x:c>
      <x:c r="T229" s="50" t="str">
        <x:v>EDINET_company_history</x:v>
      </x:c>
      <x:c r="U229" s="50" t="str">
        <x:v>阿部 修平</x:v>
      </x:c>
      <x:c r="V229" s="54" t="n">
        <x:v>0.3813</x:v>
      </x:c>
      <x:c r="W229" s="50" t="str">
        <x:v>阿部 修平</x:v>
      </x:c>
      <x:c r="X229" s="50" t="b">
        <x:f>AND(COUNT(L229:O229)=4,L229&gt;='設定'!$B$6,M229&gt;='設定'!$B$6,N229&gt;='設定'!$B$6,O229&gt;='設定'!$B$6)</x:f>
        <x:v>0</x:v>
      </x:c>
      <x:c r="Y229" s="50" t="b">
        <x:f>AND(COUNT(G229:K229)=5,P229&gt;='設定'!$B$7)</x:f>
        <x:v>0</x:v>
      </x:c>
      <x:c r="Z229" s="50" t="b">
        <x:f>AND(ISNUMBER(R229),R229&gt;='設定'!$B$8)</x:f>
        <x:v>1</x:v>
      </x:c>
      <x:c r="AA229" s="50" t="b">
        <x:f>AND(ISNUMBER(S229),S229&gt;=DATE(YEAR('設定'!$B$10)-'設定'!$B$9,MONTH('設定'!$B$10),DAY('設定'!$B$10)))</x:f>
        <x:v>0</x:v>
      </x:c>
      <x:c r="AB229" s="55" t="b">
        <x:v>1</x:v>
      </x:c>
      <x:c r="AC229" s="55" t="b">
        <x:v>1</x:v>
      </x:c>
      <x:c r="AD229" s="50" t="n">
        <x:f>IF(X229,1,0)+IF(Z229,1,0)+IF(AA229,1,0)+IF(AB229,1,0)</x:f>
        <x:v>2</x:v>
      </x:c>
      <x:c r="AE229" s="50" t="n">
        <x:f>IF(Y229,1,0)+IF(Z229,1,0)+IF(AA229,1,0)+IF(AB229,1,0)</x:f>
        <x:v>2</x:v>
      </x:c>
      <x:c r="AF229" s="50" t="n">
        <x:f>IF(Y229,1,0)+IF(Z229,1,0)+IF(AA229,1,0)+IF(AC229,1,0)</x:f>
        <x:v>2</x:v>
      </x:c>
      <x:c r="AG229" s="53" t="n">
        <x:v>44348</x:v>
      </x:c>
      <x:c r="AH229" s="50" t="str">
        <x:v>S100Y7MV</x:v>
      </x:c>
      <x:c r="AI229" s="50" t="str">
        <x:v>OperatingRevenue1SummaryOfBusinessResults</x:v>
      </x:c>
      <x:c r="AJ229" s="50" t="str">
        <x:v>OperatingIncome</x:v>
      </x:c>
      <x:c r="AK229" s="53" t="n">
        <x:v>46112</x:v>
      </x:c>
      <x:c r="AL229" s="50" t="str">
        <x:v>365/365/366/365/365</x:v>
      </x:c>
      <x:c r="AM229" s="51" t="n">
        <x:v>40846680</x:v>
      </x:c>
      <x:c r="AN229" s="51" t="n">
        <x:v>2118</x:v>
      </x:c>
      <x:c r="AO229" s="51" t="n">
        <x:f>IFERROR(AM229*AN229,"")</x:f>
        <x:v>86513268240</x:v>
      </x:c>
      <x:c r="AP229" s="56" t="n">
        <x:f>IFERROR(AO229/(K229*1000000),"")</x:f>
        <x:v>4.418902249463684</x:v>
      </x:c>
      <x:c r="AQ229" s="57" t="n">
        <x:v>242012215</x:v>
      </x:c>
      <x:c r="AR229" s="52" t="n">
        <x:v>0.3056546752338793</x:v>
      </x:c>
      <x:c r="AS229" s="52" t="n">
        <x:v>-0.3903164537042308</x:v>
      </x:c>
      <x:c r="AT229" s="55" t="b">
        <x:v>1</x:v>
      </x:c>
      <x:c r="AU229" s="50"/>
      <x:c r="AV229" s="58" t="n">
        <x:v>0.0154337592652211</x:v>
      </x:c>
      <x:c r="AW229" s="50" t="n">
        <x:v>1753</x:v>
      </x:c>
      <x:c r="AX229" s="50" t="str">
        <x:v>Transformation Moat</x:v>
      </x:c>
      <x:c r="AY229" s="50" t="str">
        <x:v>目立つ機械的警告なし（定性確認は別途必要）</x:v>
      </x:c>
      <x:c r="AZ229" s="59" t="str">
        <x:v>2026-05-29 16:02</x:v>
      </x:c>
      <x:c r="BA229" s="53" t="n">
        <x:v>38322</x:v>
      </x:c>
      <x:c r="BB229" s="50" t="str">
        <x:v>阿部 修平</x:v>
      </x:c>
      <x:c r="BC229" s="50"/>
      <x:c r="BD229" s="50" t="str">
        <x:v>TOPIX Small 2</x:v>
      </x:c>
    </x:row>
    <x:row r="230">
      <x:c r="A230" s="50" t="n">
        <x:v>229</x:v>
      </x:c>
      <x:c r="B230" s="50" t="str">
        <x:v>4378</x:v>
      </x:c>
      <x:c r="C230" s="50" t="str">
        <x:v>4378.T</x:v>
      </x:c>
      <x:c r="D230" s="50" t="str">
        <x:v>CINC Corp.</x:v>
      </x:c>
      <x:c r="E230" s="50" t="str">
        <x:v>Growth Market(Domestic)</x:v>
      </x:c>
      <x:c r="F230" s="50" t="str">
        <x:v>Information &amp; Communication</x:v>
      </x:c>
      <x:c r="G230" s="51" t="n">
        <x:v>1313.545</x:v>
      </x:c>
      <x:c r="H230" s="51" t="n">
        <x:v>1805.191</x:v>
      </x:c>
      <x:c r="I230" s="51" t="n">
        <x:v>1945.153</x:v>
      </x:c>
      <x:c r="J230" s="51" t="n">
        <x:v>1985.268</x:v>
      </x:c>
      <x:c r="K230" s="51" t="n">
        <x:v>1830.95</x:v>
      </x:c>
      <x:c r="L230" s="52" t="n">
        <x:f>IFERROR(H230/G230-1,"")</x:f>
        <x:v>0.3742894228975786</x:v>
      </x:c>
      <x:c r="M230" s="52" t="n">
        <x:f>IFERROR(I230/H230-1,"")</x:f>
        <x:v>0.07753306990783804</x:v>
      </x:c>
      <x:c r="N230" s="52" t="n">
        <x:f>IFERROR(J230/I230-1,"")</x:f>
        <x:v>0.020623056386824157</x:v>
      </x:c>
      <x:c r="O230" s="52" t="n">
        <x:f>IFERROR(K230/J230-1,"")</x:f>
        <x:v>-0.07773157075014558</x:v>
      </x:c>
      <x:c r="P230" s="52" t="n">
        <x:f>IFERROR((K230/G230)^(1/4)-1,"")</x:f>
        <x:v>0.08657043079124893</x:v>
      </x:c>
      <x:c r="Q230" s="51" t="n">
        <x:v>109.721</x:v>
      </x:c>
      <x:c r="R230" s="52" t="n">
        <x:f>IFERROR(Q230/K230,"")</x:f>
        <x:v>0.059925721619924086</x:v>
      </x:c>
      <x:c r="S230" s="53" t="n">
        <x:v>44495</x:v>
      </x:c>
      <x:c r="T230" s="50" t="str">
        <x:v>local_price_first_trade</x:v>
      </x:c>
      <x:c r="U230" s="50" t="str">
        <x:v>石松 友典</x:v>
      </x:c>
      <x:c r="V230" s="54" t="n">
        <x:v>0.3192</x:v>
      </x:c>
      <x:c r="W230" s="50" t="str">
        <x:v>石松 友典</x:v>
      </x:c>
      <x:c r="X230" s="50" t="b">
        <x:f>AND(COUNT(L230:O230)=4,L230&gt;='設定'!$B$6,M230&gt;='設定'!$B$6,N230&gt;='設定'!$B$6,O230&gt;='設定'!$B$6)</x:f>
        <x:v>0</x:v>
      </x:c>
      <x:c r="Y230" s="50" t="b">
        <x:f>AND(COUNT(G230:K230)=5,P230&gt;='設定'!$B$7)</x:f>
        <x:v>0</x:v>
      </x:c>
      <x:c r="Z230" s="50" t="b">
        <x:f>AND(ISNUMBER(R230),R230&gt;='設定'!$B$8)</x:f>
        <x:v>0</x:v>
      </x:c>
      <x:c r="AA230" s="50" t="b">
        <x:f>AND(ISNUMBER(S230),S230&gt;=DATE(YEAR('設定'!$B$10)-'設定'!$B$9,MONTH('設定'!$B$10),DAY('設定'!$B$10)))</x:f>
        <x:v>1</x:v>
      </x:c>
      <x:c r="AB230" s="55" t="b">
        <x:v>1</x:v>
      </x:c>
      <x:c r="AC230" s="55" t="b">
        <x:v>1</x:v>
      </x:c>
      <x:c r="AD230" s="50" t="n">
        <x:f>IF(X230,1,0)+IF(Z230,1,0)+IF(AA230,1,0)+IF(AB230,1,0)</x:f>
        <x:v>2</x:v>
      </x:c>
      <x:c r="AE230" s="50" t="n">
        <x:f>IF(Y230,1,0)+IF(Z230,1,0)+IF(AA230,1,0)+IF(AB230,1,0)</x:f>
        <x:v>2</x:v>
      </x:c>
      <x:c r="AF230" s="50" t="n">
        <x:f>IF(Y230,1,0)+IF(Z230,1,0)+IF(AA230,1,0)+IF(AC230,1,0)</x:f>
        <x:v>2</x:v>
      </x:c>
      <x:c r="AG230" s="53" t="n">
        <x:v>44495</x:v>
      </x:c>
      <x:c r="AH230" s="50" t="str">
        <x:v>S100XHNB</x:v>
      </x:c>
      <x:c r="AI230" s="50" t="str">
        <x:v>NetSalesSummaryOfBusinessResults</x:v>
      </x:c>
      <x:c r="AJ230" s="50" t="str">
        <x:v>OperatingIncome</x:v>
      </x:c>
      <x:c r="AK230" s="53" t="n">
        <x:v>45961</x:v>
      </x:c>
      <x:c r="AL230" s="50" t="str">
        <x:v>365/365/365/366/365</x:v>
      </x:c>
      <x:c r="AM230" s="51" t="n">
        <x:v>2863465</x:v>
      </x:c>
      <x:c r="AN230" s="51" t="n">
        <x:v>470</x:v>
      </x:c>
      <x:c r="AO230" s="51" t="n">
        <x:f>IFERROR(AM230*AN230,"")</x:f>
        <x:v>1345828550</x:v>
      </x:c>
      <x:c r="AP230" s="56" t="n">
        <x:f>IFERROR(AO230/(K230*1000000),"")</x:f>
        <x:v>0.7350438570141183</x:v>
      </x:c>
      <x:c r="AQ230" s="57" t="n">
        <x:v>1309255</x:v>
      </x:c>
      <x:c r="AR230" s="52" t="n">
        <x:v>0.4790896130028658</x:v>
      </x:c>
      <x:c r="AS230" s="52" t="n">
        <x:v>-0.885974025974026</x:v>
      </x:c>
      <x:c r="AT230" s="55" t="b">
        <x:v>0</x:v>
      </x:c>
      <x:c r="AU230" s="50" t="str">
        <x:v>low_liquidity</x:v>
      </x:c>
      <x:c r="AV230" s="58" t="n">
        <x:v>-0.3409358824481467</x:v>
      </x:c>
      <x:c r="AW230" s="50" t="n">
        <x:v>3353</x:v>
      </x:c>
      <x:c r="AX230" s="50" t="str">
        <x:v>Future Moat</x:v>
      </x:c>
      <x:c r="AY230" s="50" t="str">
        <x:v>既存適格性フィルター不通過: low_liquidity / 60日平均売買代金2,000万円未満 / ローカル5年最大下落率-60%以下</x:v>
      </x:c>
      <x:c r="AZ230" s="59" t="str">
        <x:v>2026-01-28 15:59</x:v>
      </x:c>
      <x:c r="BA230" s="53" t="n">
        <x:v>44470</x:v>
      </x:c>
      <x:c r="BB230" s="50" t="str">
        <x:v>石松 友典</x:v>
      </x:c>
      <x:c r="BC230" s="50"/>
      <x:c r="BD230" s="50"/>
    </x:row>
    <x:row r="231">
      <x:c r="A231" s="50" t="n">
        <x:v>230</x:v>
      </x:c>
      <x:c r="B231" s="50" t="str">
        <x:v>3682</x:v>
      </x:c>
      <x:c r="C231" s="50" t="str">
        <x:v>3682.T</x:v>
      </x:c>
      <x:c r="D231" s="50" t="str">
        <x:v>Encourage Technologies Co.,Ltd.</x:v>
      </x:c>
      <x:c r="E231" s="50" t="str">
        <x:v>Standard Market(Domestic)</x:v>
      </x:c>
      <x:c r="F231" s="50" t="str">
        <x:v>Information &amp; Communication</x:v>
      </x:c>
      <x:c r="G231" s="51" t="n">
        <x:v>1801.766</x:v>
      </x:c>
      <x:c r="H231" s="51" t="n">
        <x:v>2068.504</x:v>
      </x:c>
      <x:c r="I231" s="51" t="n">
        <x:v>2120.306</x:v>
      </x:c>
      <x:c r="J231" s="51" t="n">
        <x:v>2498.144</x:v>
      </x:c>
      <x:c r="K231" s="51" t="n">
        <x:v>2501.582</x:v>
      </x:c>
      <x:c r="L231" s="52" t="n">
        <x:f>IFERROR(H231/G231-1,"")</x:f>
        <x:v>0.14804253160510283</x:v>
      </x:c>
      <x:c r="M231" s="52" t="n">
        <x:f>IFERROR(I231/H231-1,"")</x:f>
        <x:v>0.025043219640861203</x:v>
      </x:c>
      <x:c r="N231" s="52" t="n">
        <x:f>IFERROR(J231/I231-1,"")</x:f>
        <x:v>0.17819975041338365</x:v>
      </x:c>
      <x:c r="O231" s="52" t="n">
        <x:f>IFERROR(K231/J231-1,"")</x:f>
        <x:v>0.001376221706995251</x:v>
      </x:c>
      <x:c r="P231" s="52" t="n">
        <x:f>IFERROR((K231/G231)^(1/4)-1,"")</x:f>
        <x:v>0.08549815339172051</x:v>
      </x:c>
      <x:c r="Q231" s="51" t="n">
        <x:v>297.99</x:v>
      </x:c>
      <x:c r="R231" s="52" t="n">
        <x:f>IFERROR(Q231/K231,"")</x:f>
        <x:v>0.11912062047136573</x:v>
      </x:c>
      <x:c r="S231" s="53" t="n">
        <x:v>40969</x:v>
      </x:c>
      <x:c r="T231" s="50" t="str">
        <x:v>EDINET_company_history</x:v>
      </x:c>
      <x:c r="U231" s="50" t="str">
        <x:v>石井 進也</x:v>
      </x:c>
      <x:c r="V231" s="54" t="n">
        <x:v>0.2681</x:v>
      </x:c>
      <x:c r="W231" s="50" t="str">
        <x:v>石井 進也</x:v>
      </x:c>
      <x:c r="X231" s="50" t="b">
        <x:f>AND(COUNT(L231:O231)=4,L231&gt;='設定'!$B$6,M231&gt;='設定'!$B$6,N231&gt;='設定'!$B$6,O231&gt;='設定'!$B$6)</x:f>
        <x:v>0</x:v>
      </x:c>
      <x:c r="Y231" s="50" t="b">
        <x:f>AND(COUNT(G231:K231)=5,P231&gt;='設定'!$B$7)</x:f>
        <x:v>0</x:v>
      </x:c>
      <x:c r="Z231" s="50" t="b">
        <x:f>AND(ISNUMBER(R231),R231&gt;='設定'!$B$8)</x:f>
        <x:v>1</x:v>
      </x:c>
      <x:c r="AA231" s="50" t="b">
        <x:f>AND(ISNUMBER(S231),S231&gt;=DATE(YEAR('設定'!$B$10)-'設定'!$B$9,MONTH('設定'!$B$10),DAY('設定'!$B$10)))</x:f>
        <x:v>0</x:v>
      </x:c>
      <x:c r="AB231" s="55" t="b">
        <x:v>1</x:v>
      </x:c>
      <x:c r="AC231" s="55" t="b">
        <x:v>1</x:v>
      </x:c>
      <x:c r="AD231" s="50" t="n">
        <x:f>IF(X231,1,0)+IF(Z231,1,0)+IF(AA231,1,0)+IF(AB231,1,0)</x:f>
        <x:v>2</x:v>
      </x:c>
      <x:c r="AE231" s="50" t="n">
        <x:f>IF(Y231,1,0)+IF(Z231,1,0)+IF(AA231,1,0)+IF(AB231,1,0)</x:f>
        <x:v>2</x:v>
      </x:c>
      <x:c r="AF231" s="50" t="n">
        <x:f>IF(Y231,1,0)+IF(Z231,1,0)+IF(AA231,1,0)+IF(AC231,1,0)</x:f>
        <x:v>2</x:v>
      </x:c>
      <x:c r="AG231" s="53" t="n">
        <x:v>44348</x:v>
      </x:c>
      <x:c r="AH231" s="50" t="str">
        <x:v>S100VZGY</x:v>
      </x:c>
      <x:c r="AI231" s="50" t="str">
        <x:v>NetSalesSummaryOfBusinessResults</x:v>
      </x:c>
      <x:c r="AJ231" s="50" t="str">
        <x:v>OperatingIncome</x:v>
      </x:c>
      <x:c r="AK231" s="53" t="n">
        <x:v>45747</x:v>
      </x:c>
      <x:c r="AL231" s="50" t="str">
        <x:v>365/365/365/366/365</x:v>
      </x:c>
      <x:c r="AM231" s="51" t="n">
        <x:v>6714800</x:v>
      </x:c>
      <x:c r="AN231" s="51" t="n">
        <x:v>584</x:v>
      </x:c>
      <x:c r="AO231" s="51" t="n">
        <x:f>IFERROR(AM231*AN231,"")</x:f>
        <x:v>3921443200</x:v>
      </x:c>
      <x:c r="AP231" s="56" t="n">
        <x:f>IFERROR(AO231/(K231*1000000),"")</x:f>
        <x:v>1.567585312014557</x:v>
      </x:c>
      <x:c r="AQ231" s="57" t="n">
        <x:v>2693113.3333333335</x:v>
      </x:c>
      <x:c r="AR231" s="52" t="n">
        <x:v>0.2304810791254483</x:v>
      </x:c>
      <x:c r="AS231" s="52" t="n">
        <x:v>-0.290507575734797</x:v>
      </x:c>
      <x:c r="AT231" s="55" t="b">
        <x:v>0</x:v>
      </x:c>
      <x:c r="AU231" s="50" t="str">
        <x:v>low_liquidity</x:v>
      </x:c>
      <x:c r="AV231" s="58" t="n">
        <x:v>0.2089575263243805</x:v>
      </x:c>
      <x:c r="AW231" s="50" t="n">
        <x:v>676</x:v>
      </x:c>
      <x:c r="AX231" s="50" t="str">
        <x:v>Discovery</x:v>
      </x:c>
      <x:c r="AY231" s="50" t="str">
        <x:v>既存適格性フィルター不通過: low_liquidity / 60日平均売買代金2,000万円未満</x:v>
      </x:c>
      <x:c r="AZ231" s="59" t="str">
        <x:v>2025-06-19 11:49</x:v>
      </x:c>
      <x:c r="BA231" s="53" t="n">
        <x:v>40969</x:v>
      </x:c>
      <x:c r="BB231" s="50" t="str">
        <x:v>石井 進也</x:v>
      </x:c>
      <x:c r="BC231" s="50"/>
      <x:c r="BD231" s="50"/>
    </x:row>
    <x:row r="232">
      <x:c r="A232" s="50" t="n">
        <x:v>231</x:v>
      </x:c>
      <x:c r="B232" s="50" t="str">
        <x:v>4752</x:v>
      </x:c>
      <x:c r="C232" s="50" t="str">
        <x:v>4752.T</x:v>
      </x:c>
      <x:c r="D232" s="50" t="str">
        <x:v>SHOWA SYSTEM ENGINEERING CORPORATION</x:v>
      </x:c>
      <x:c r="E232" s="50" t="str">
        <x:v>Standard Market(Domestic)</x:v>
      </x:c>
      <x:c r="F232" s="50" t="str">
        <x:v>Information &amp; Communication</x:v>
      </x:c>
      <x:c r="G232" s="51" t="n">
        <x:v>6013.545</x:v>
      </x:c>
      <x:c r="H232" s="51" t="n">
        <x:v>6460.659</x:v>
      </x:c>
      <x:c r="I232" s="51" t="n">
        <x:v>7086.088</x:v>
      </x:c>
      <x:c r="J232" s="51" t="n">
        <x:v>7960.929</x:v>
      </x:c>
      <x:c r="K232" s="51" t="n">
        <x:v>8317.48</x:v>
      </x:c>
      <x:c r="L232" s="52" t="n">
        <x:f>IFERROR(H232/G232-1,"")</x:f>
        <x:v>0.0743511522737419</x:v>
      </x:c>
      <x:c r="M232" s="52" t="n">
        <x:f>IFERROR(I232/H232-1,"")</x:f>
        <x:v>0.09680575928864221</x:v>
      </x:c>
      <x:c r="N232" s="52" t="n">
        <x:f>IFERROR(J232/I232-1,"")</x:f>
        <x:v>0.12345895224558312</x:v>
      </x:c>
      <x:c r="O232" s="52" t="n">
        <x:f>IFERROR(K232/J232-1,"")</x:f>
        <x:v>0.04478761209904003</x:v>
      </x:c>
      <x:c r="P232" s="52" t="n">
        <x:f>IFERROR((K232/G232)^(1/4)-1,"")</x:f>
        <x:v>0.08446440032540248</x:v>
      </x:c>
      <x:c r="Q232" s="51" t="n">
        <x:v>948.818</x:v>
      </x:c>
      <x:c r="R232" s="52" t="n">
        <x:f>IFERROR(Q232/K232,"")</x:f>
        <x:v>0.11407517661599427</x:v>
      </x:c>
      <x:c r="S232" s="53" t="n">
        <x:v>38322</x:v>
      </x:c>
      <x:c r="T232" s="50" t="str">
        <x:v>EDINET_company_history</x:v>
      </x:c>
      <x:c r="U232" s="50" t="str">
        <x:v>尾崎 裕一</x:v>
      </x:c>
      <x:c r="V232" s="54" t="n">
        <x:v>0.2378</x:v>
      </x:c>
      <x:c r="W232" s="50" t="str">
        <x:v>尾崎 裕一 / 小口 修一郎</x:v>
      </x:c>
      <x:c r="X232" s="50" t="b">
        <x:f>AND(COUNT(L232:O232)=4,L232&gt;='設定'!$B$6,M232&gt;='設定'!$B$6,N232&gt;='設定'!$B$6,O232&gt;='設定'!$B$6)</x:f>
        <x:v>0</x:v>
      </x:c>
      <x:c r="Y232" s="50" t="b">
        <x:f>AND(COUNT(G232:K232)=5,P232&gt;='設定'!$B$7)</x:f>
        <x:v>0</x:v>
      </x:c>
      <x:c r="Z232" s="50" t="b">
        <x:f>AND(ISNUMBER(R232),R232&gt;='設定'!$B$8)</x:f>
        <x:v>1</x:v>
      </x:c>
      <x:c r="AA232" s="50" t="b">
        <x:f>AND(ISNUMBER(S232),S232&gt;=DATE(YEAR('設定'!$B$10)-'設定'!$B$9,MONTH('設定'!$B$10),DAY('設定'!$B$10)))</x:f>
        <x:v>0</x:v>
      </x:c>
      <x:c r="AB232" s="55" t="b">
        <x:v>1</x:v>
      </x:c>
      <x:c r="AC232" s="55" t="b">
        <x:v>1</x:v>
      </x:c>
      <x:c r="AD232" s="50" t="n">
        <x:f>IF(X232,1,0)+IF(Z232,1,0)+IF(AA232,1,0)+IF(AB232,1,0)</x:f>
        <x:v>2</x:v>
      </x:c>
      <x:c r="AE232" s="50" t="n">
        <x:f>IF(Y232,1,0)+IF(Z232,1,0)+IF(AA232,1,0)+IF(AB232,1,0)</x:f>
        <x:v>2</x:v>
      </x:c>
      <x:c r="AF232" s="50" t="n">
        <x:f>IF(Y232,1,0)+IF(Z232,1,0)+IF(AA232,1,0)+IF(AC232,1,0)</x:f>
        <x:v>2</x:v>
      </x:c>
      <x:c r="AG232" s="53" t="n">
        <x:v>44348</x:v>
      </x:c>
      <x:c r="AH232" s="50" t="str">
        <x:v>S100W18D</x:v>
      </x:c>
      <x:c r="AI232" s="50" t="str">
        <x:v>NetSalesSummaryOfBusinessResults</x:v>
      </x:c>
      <x:c r="AJ232" s="50" t="str">
        <x:v>OperatingIncome</x:v>
      </x:c>
      <x:c r="AK232" s="53" t="n">
        <x:v>45747</x:v>
      </x:c>
      <x:c r="AL232" s="50" t="str">
        <x:v>365/365/365/366/365</x:v>
      </x:c>
      <x:c r="AM232" s="51" t="n">
        <x:v>4281200</x:v>
      </x:c>
      <x:c r="AN232" s="51" t="n">
        <x:v>1499</x:v>
      </x:c>
      <x:c r="AO232" s="51" t="n">
        <x:f>IFERROR(AM232*AN232,"")</x:f>
        <x:v>6417518800</x:v>
      </x:c>
      <x:c r="AP232" s="56" t="n">
        <x:f>IFERROR(AO232/(K232*1000000),"")</x:f>
        <x:v>0.7715700909410061</x:v>
      </x:c>
      <x:c r="AQ232" s="57" t="n">
        <x:v>2046721.6666666667</x:v>
      </x:c>
      <x:c r="AR232" s="52" t="n">
        <x:v>0.2468852660847711</x:v>
      </x:c>
      <x:c r="AS232" s="52" t="n">
        <x:v>-0.284314991806571</x:v>
      </x:c>
      <x:c r="AT232" s="55" t="b">
        <x:v>0</x:v>
      </x:c>
      <x:c r="AU232" s="50" t="str">
        <x:v>low_liquidity</x:v>
      </x:c>
      <x:c r="AV232" s="58" t="n">
        <x:v>0.2155505731768571</x:v>
      </x:c>
      <x:c r="AW232" s="50" t="n">
        <x:v>660</x:v>
      </x:c>
      <x:c r="AX232" s="50" t="str">
        <x:v>Discovery</x:v>
      </x:c>
      <x:c r="AY232" s="50" t="str">
        <x:v>既存適格性フィルター不通過: low_liquidity / 60日平均売買代金2,000万円未満</x:v>
      </x:c>
      <x:c r="AZ232" s="59" t="str">
        <x:v>2025-06-23 09:13</x:v>
      </x:c>
      <x:c r="BA232" s="53" t="n">
        <x:v>38322</x:v>
      </x:c>
      <x:c r="BB232" s="50" t="str">
        <x:v>尾崎 裕一</x:v>
      </x:c>
      <x:c r="BC232" s="50"/>
      <x:c r="BD232" s="50"/>
    </x:row>
    <x:row r="233">
      <x:c r="A233" s="50" t="n">
        <x:v>232</x:v>
      </x:c>
      <x:c r="B233" s="50" t="str">
        <x:v>6572</x:v>
      </x:c>
      <x:c r="C233" s="50" t="str">
        <x:v>6572.T</x:v>
      </x:c>
      <x:c r="D233" s="50" t="str">
        <x:v>OPEN Group,Inc.</x:v>
      </x:c>
      <x:c r="E233" s="50" t="str">
        <x:v>Prime Market (Domestic)</x:v>
      </x:c>
      <x:c r="F233" s="50" t="str">
        <x:v>Services</x:v>
      </x:c>
      <x:c r="G233" s="51" t="n">
        <x:v>5904.674</x:v>
      </x:c>
      <x:c r="H233" s="51" t="n">
        <x:v>5957.823</x:v>
      </x:c>
      <x:c r="I233" s="51" t="n">
        <x:v>6165.703</x:v>
      </x:c>
      <x:c r="J233" s="51" t="n">
        <x:v>7224.445</x:v>
      </x:c>
      <x:c r="K233" s="51" t="n">
        <x:v>8148.088</x:v>
      </x:c>
      <x:c r="L233" s="52" t="n">
        <x:f>IFERROR(H233/G233-1,"")</x:f>
        <x:v>0.009001174323933991</x:v>
      </x:c>
      <x:c r="M233" s="52" t="n">
        <x:f>IFERROR(I233/H233-1,"")</x:f>
        <x:v>0.034891939555774076</x:v>
      </x:c>
      <x:c r="N233" s="52" t="n">
        <x:f>IFERROR(J233/I233-1,"")</x:f>
        <x:v>0.17171472579850167</x:v>
      </x:c>
      <x:c r="O233" s="52" t="n">
        <x:f>IFERROR(K233/J233-1,"")</x:f>
        <x:v>0.12784968257077178</x:v>
      </x:c>
      <x:c r="P233" s="52" t="n">
        <x:f>IFERROR((K233/G233)^(1/4)-1,"")</x:f>
        <x:v>0.08383942969424485</x:v>
      </x:c>
      <x:c r="Q233" s="51" t="n">
        <x:v>1004.762</x:v>
      </x:c>
      <x:c r="R233" s="52" t="n">
        <x:f>IFERROR(Q233/K233,"")</x:f>
        <x:v>0.12331261027126854</x:v>
      </x:c>
      <x:c r="S233" s="53" t="n">
        <x:v>43160</x:v>
      </x:c>
      <x:c r="T233" s="50" t="str">
        <x:v>EDINET_company_history</x:v>
      </x:c>
      <x:c r="U233" s="50" t="str">
        <x:v>髙橋 知道</x:v>
      </x:c>
      <x:c r="V233" s="54" t="n">
        <x:v>0.4253</x:v>
      </x:c>
      <x:c r="W233" s="50" t="str">
        <x:v>髙橋 知道</x:v>
      </x:c>
      <x:c r="X233" s="50" t="b">
        <x:f>AND(COUNT(L233:O233)=4,L233&gt;='設定'!$B$6,M233&gt;='設定'!$B$6,N233&gt;='設定'!$B$6,O233&gt;='設定'!$B$6)</x:f>
        <x:v>0</x:v>
      </x:c>
      <x:c r="Y233" s="50" t="b">
        <x:f>AND(COUNT(G233:K233)=5,P233&gt;='設定'!$B$7)</x:f>
        <x:v>0</x:v>
      </x:c>
      <x:c r="Z233" s="50" t="b">
        <x:f>AND(ISNUMBER(R233),R233&gt;='設定'!$B$8)</x:f>
        <x:v>1</x:v>
      </x:c>
      <x:c r="AA233" s="50" t="b">
        <x:f>AND(ISNUMBER(S233),S233&gt;=DATE(YEAR('設定'!$B$10)-'設定'!$B$9,MONTH('設定'!$B$10),DAY('設定'!$B$10)))</x:f>
        <x:v>0</x:v>
      </x:c>
      <x:c r="AB233" s="55" t="b">
        <x:v>1</x:v>
      </x:c>
      <x:c r="AC233" s="55" t="b">
        <x:v>1</x:v>
      </x:c>
      <x:c r="AD233" s="50" t="n">
        <x:f>IF(X233,1,0)+IF(Z233,1,0)+IF(AA233,1,0)+IF(AB233,1,0)</x:f>
        <x:v>2</x:v>
      </x:c>
      <x:c r="AE233" s="50" t="n">
        <x:f>IF(Y233,1,0)+IF(Z233,1,0)+IF(AA233,1,0)+IF(AB233,1,0)</x:f>
        <x:v>2</x:v>
      </x:c>
      <x:c r="AF233" s="50" t="n">
        <x:f>IF(Y233,1,0)+IF(Z233,1,0)+IF(AA233,1,0)+IF(AC233,1,0)</x:f>
        <x:v>2</x:v>
      </x:c>
      <x:c r="AG233" s="53" t="n">
        <x:v>44348</x:v>
      </x:c>
      <x:c r="AH233" s="50" t="str">
        <x:v>S100Y69Y</x:v>
      </x:c>
      <x:c r="AI233" s="50" t="str">
        <x:v>NetSalesSummaryOfBusinessResults</x:v>
      </x:c>
      <x:c r="AJ233" s="50" t="str">
        <x:v>OperatingIncome</x:v>
      </x:c>
      <x:c r="AK233" s="53" t="n">
        <x:v>46081</x:v>
      </x:c>
      <x:c r="AL233" s="50" t="str">
        <x:v>365/365/366/365/365</x:v>
      </x:c>
      <x:c r="AM233" s="51" t="n">
        <x:v>55721990</x:v>
      </x:c>
      <x:c r="AN233" s="51" t="n">
        <x:v>202</x:v>
      </x:c>
      <x:c r="AO233" s="51" t="n">
        <x:f>IFERROR(AM233*AN233,"")</x:f>
        <x:v>11255841980</x:v>
      </x:c>
      <x:c r="AP233" s="56" t="n">
        <x:f>IFERROR(AO233/(K233*1000000),"")</x:f>
        <x:v>1.381408985764513</x:v>
      </x:c>
      <x:c r="AQ233" s="57" t="n">
        <x:v>36682456.666666664</x:v>
      </x:c>
      <x:c r="AR233" s="52" t="n">
        <x:v>0.4825250284767905</x:v>
      </x:c>
      <x:c r="AS233" s="52" t="n">
        <x:v>-0.7950617397510409</x:v>
      </x:c>
      <x:c r="AT233" s="55" t="b">
        <x:v>1</x:v>
      </x:c>
      <x:c r="AU233" s="50"/>
      <x:c r="AV233" s="58" t="n">
        <x:v>-0.150582470474973</x:v>
      </x:c>
      <x:c r="AW233" s="50" t="n">
        <x:v>2851</x:v>
      </x:c>
      <x:c r="AX233" s="50" t="str">
        <x:v>Transformation Moat</x:v>
      </x:c>
      <x:c r="AY233" s="50" t="str">
        <x:v>ローカル5年最大下落率-60%以下</x:v>
      </x:c>
      <x:c r="AZ233" s="59" t="str">
        <x:v>2026-05-25 16:19</x:v>
      </x:c>
      <x:c r="BA233" s="53" t="n">
        <x:v>43160</x:v>
      </x:c>
      <x:c r="BB233" s="50" t="str">
        <x:v>髙橋 知道</x:v>
      </x:c>
      <x:c r="BC233" s="50"/>
      <x:c r="BD233" s="50" t="str">
        <x:v>TOPIX Small 2</x:v>
      </x:c>
    </x:row>
    <x:row r="234">
      <x:c r="A234" s="50" t="n">
        <x:v>233</x:v>
      </x:c>
      <x:c r="B234" s="50" t="str">
        <x:v>3991</x:v>
      </x:c>
      <x:c r="C234" s="50" t="str">
        <x:v>3991.T</x:v>
      </x:c>
      <x:c r="D234" s="50" t="str">
        <x:v>Wantedly,Inc</x:v>
      </x:c>
      <x:c r="E234" s="50" t="str">
        <x:v>Growth Market(Domestic)</x:v>
      </x:c>
      <x:c r="F234" s="50" t="str">
        <x:v>Information &amp; Communication</x:v>
      </x:c>
      <x:c r="G234" s="51" t="n">
        <x:v>3574.659</x:v>
      </x:c>
      <x:c r="H234" s="51" t="n">
        <x:v>4497.674</x:v>
      </x:c>
      <x:c r="I234" s="51" t="n">
        <x:v>4746.368</x:v>
      </x:c>
      <x:c r="J234" s="51" t="n">
        <x:v>4722.125</x:v>
      </x:c>
      <x:c r="K234" s="51" t="n">
        <x:v>4908.83</x:v>
      </x:c>
      <x:c r="L234" s="52" t="n">
        <x:f>IFERROR(H234/G234-1,"")</x:f>
        <x:v>0.2582106433089142</x:v>
      </x:c>
      <x:c r="M234" s="52" t="n">
        <x:f>IFERROR(I234/H234-1,"")</x:f>
        <x:v>0.05529391414317719</x:v>
      </x:c>
      <x:c r="N234" s="52" t="n">
        <x:f>IFERROR(J234/I234-1,"")</x:f>
        <x:v>-0.005107694978560562</x:v>
      </x:c>
      <x:c r="O234" s="52" t="n">
        <x:f>IFERROR(K234/J234-1,"")</x:f>
        <x:v>0.03953834343648244</x:v>
      </x:c>
      <x:c r="P234" s="52" t="n">
        <x:f>IFERROR((K234/G234)^(1/4)-1,"")</x:f>
        <x:v>0.08251978656131587</x:v>
      </x:c>
      <x:c r="Q234" s="51" t="n">
        <x:v>1644.847</x:v>
      </x:c>
      <x:c r="R234" s="52" t="n">
        <x:f>IFERROR(Q234/K234,"")</x:f>
        <x:v>0.3350792347667367</x:v>
      </x:c>
      <x:c r="S234" s="53" t="n">
        <x:v>42979</x:v>
      </x:c>
      <x:c r="T234" s="50" t="str">
        <x:v>EDINET_company_history</x:v>
      </x:c>
      <x:c r="U234" s="50" t="str">
        <x:v>仲暁子</x:v>
      </x:c>
      <x:c r="V234" s="54" t="n">
        <x:v>0.682</x:v>
      </x:c>
      <x:c r="W234" s="50" t="str">
        <x:v>仲 暁子</x:v>
      </x:c>
      <x:c r="X234" s="50" t="b">
        <x:f>AND(COUNT(L234:O234)=4,L234&gt;='設定'!$B$6,M234&gt;='設定'!$B$6,N234&gt;='設定'!$B$6,O234&gt;='設定'!$B$6)</x:f>
        <x:v>0</x:v>
      </x:c>
      <x:c r="Y234" s="50" t="b">
        <x:f>AND(COUNT(G234:K234)=5,P234&gt;='設定'!$B$7)</x:f>
        <x:v>0</x:v>
      </x:c>
      <x:c r="Z234" s="50" t="b">
        <x:f>AND(ISNUMBER(R234),R234&gt;='設定'!$B$8)</x:f>
        <x:v>1</x:v>
      </x:c>
      <x:c r="AA234" s="50" t="b">
        <x:f>AND(ISNUMBER(S234),S234&gt;=DATE(YEAR('設定'!$B$10)-'設定'!$B$9,MONTH('設定'!$B$10),DAY('設定'!$B$10)))</x:f>
        <x:v>0</x:v>
      </x:c>
      <x:c r="AB234" s="55" t="b">
        <x:v>1</x:v>
      </x:c>
      <x:c r="AC234" s="55" t="b">
        <x:v>1</x:v>
      </x:c>
      <x:c r="AD234" s="50" t="n">
        <x:f>IF(X234,1,0)+IF(Z234,1,0)+IF(AA234,1,0)+IF(AB234,1,0)</x:f>
        <x:v>2</x:v>
      </x:c>
      <x:c r="AE234" s="50" t="n">
        <x:f>IF(Y234,1,0)+IF(Z234,1,0)+IF(AA234,1,0)+IF(AB234,1,0)</x:f>
        <x:v>2</x:v>
      </x:c>
      <x:c r="AF234" s="50" t="n">
        <x:f>IF(Y234,1,0)+IF(Z234,1,0)+IF(AA234,1,0)+IF(AC234,1,0)</x:f>
        <x:v>2</x:v>
      </x:c>
      <x:c r="AG234" s="53" t="n">
        <x:v>44348</x:v>
      </x:c>
      <x:c r="AH234" s="50" t="str">
        <x:v>S100X6HU</x:v>
      </x:c>
      <x:c r="AI234" s="50" t="str">
        <x:v>OperatingRevenue1SummaryOfBusinessResults</x:v>
      </x:c>
      <x:c r="AJ234" s="50" t="str">
        <x:v>OperatingIncome</x:v>
      </x:c>
      <x:c r="AK234" s="53" t="n">
        <x:v>45900</x:v>
      </x:c>
      <x:c r="AL234" s="50" t="str">
        <x:v>365/365/365/366/365</x:v>
      </x:c>
      <x:c r="AM234" s="51" t="n">
        <x:v>9501300</x:v>
      </x:c>
      <x:c r="AN234" s="51" t="n">
        <x:v>892</x:v>
      </x:c>
      <x:c r="AO234" s="51" t="n">
        <x:f>IFERROR(AM234*AN234,"")</x:f>
        <x:v>8475159600</x:v>
      </x:c>
      <x:c r="AP234" s="56" t="n">
        <x:f>IFERROR(AO234/(K234*1000000),"")</x:f>
        <x:v>1.7265131609772593</x:v>
      </x:c>
      <x:c r="AQ234" s="57" t="n">
        <x:v>4811553.333333333</x:v>
      </x:c>
      <x:c r="AR234" s="52" t="n">
        <x:v>0.4434596728329597</x:v>
      </x:c>
      <x:c r="AS234" s="52" t="n">
        <x:v>-0.7123961404617994</x:v>
      </x:c>
      <x:c r="AT234" s="55" t="b">
        <x:v>0</x:v>
      </x:c>
      <x:c r="AU234" s="50" t="str">
        <x:v>low_liquidity</x:v>
      </x:c>
      <x:c r="AV234" s="58" t="n">
        <x:v>0.0998738547020391</x:v>
      </x:c>
      <x:c r="AW234" s="50" t="n">
        <x:v>1236</x:v>
      </x:c>
      <x:c r="AX234" s="50" t="str">
        <x:v>Discovery</x:v>
      </x:c>
      <x:c r="AY234" s="50" t="str">
        <x:v>既存適格性フィルター不通過: low_liquidity / 60日平均売買代金2,000万円未満 / ローカル5年最大下落率-60%以下</x:v>
      </x:c>
      <x:c r="AZ234" s="59" t="str">
        <x:v>2025-11-25 15:31</x:v>
      </x:c>
      <x:c r="BA234" s="53" t="n">
        <x:v>42979</x:v>
      </x:c>
      <x:c r="BB234" s="50" t="str">
        <x:v>仲 暁子</x:v>
      </x:c>
      <x:c r="BC234" s="50"/>
      <x:c r="BD234" s="50"/>
    </x:row>
    <x:row r="235">
      <x:c r="A235" s="50" t="n">
        <x:v>234</x:v>
      </x:c>
      <x:c r="B235" s="50" t="str">
        <x:v>1401</x:v>
      </x:c>
      <x:c r="C235" s="50" t="str">
        <x:v>1401.T</x:v>
      </x:c>
      <x:c r="D235" s="50" t="str">
        <x:v>mbs,inc.</x:v>
      </x:c>
      <x:c r="E235" s="50" t="str">
        <x:v>Growth Market(Domestic)</x:v>
      </x:c>
      <x:c r="F235" s="50" t="str">
        <x:v>Construction</x:v>
      </x:c>
      <x:c r="G235" s="51" t="n">
        <x:v>3439.594</x:v>
      </x:c>
      <x:c r="H235" s="51" t="n">
        <x:v>4030.131</x:v>
      </x:c>
      <x:c r="I235" s="51" t="n">
        <x:v>4004.117</x:v>
      </x:c>
      <x:c r="J235" s="51" t="n">
        <x:v>4356.628</x:v>
      </x:c>
      <x:c r="K235" s="51" t="n">
        <x:v>4713.002</x:v>
      </x:c>
      <x:c r="L235" s="52" t="n">
        <x:f>IFERROR(H235/G235-1,"")</x:f>
        <x:v>0.1716879957343802</x:v>
      </x:c>
      <x:c r="M235" s="52" t="n">
        <x:f>IFERROR(I235/H235-1,"")</x:f>
        <x:v>-0.0064548770250891785</x:v>
      </x:c>
      <x:c r="N235" s="52" t="n">
        <x:f>IFERROR(J235/I235-1,"")</x:f>
        <x:v>0.08803713777594391</x:v>
      </x:c>
      <x:c r="O235" s="52" t="n">
        <x:f>IFERROR(K235/J235-1,"")</x:f>
        <x:v>0.08180041995782084</x:v>
      </x:c>
      <x:c r="P235" s="52" t="n">
        <x:f>IFERROR((K235/G235)^(1/4)-1,"")</x:f>
        <x:v>0.08192613152468753</x:v>
      </x:c>
      <x:c r="Q235" s="51" t="n">
        <x:v>626.038</x:v>
      </x:c>
      <x:c r="R235" s="52" t="n">
        <x:f>IFERROR(Q235/K235,"")</x:f>
        <x:v>0.1328321099800085</x:v>
      </x:c>
      <x:c r="S235" s="53" t="n">
        <x:v>38443</x:v>
      </x:c>
      <x:c r="T235" s="50" t="str">
        <x:v>EDINET_company_history</x:v>
      </x:c>
      <x:c r="U235" s="50" t="str">
        <x:v>山本 貴士</x:v>
      </x:c>
      <x:c r="V235" s="54" t="n">
        <x:v>0.2941</x:v>
      </x:c>
      <x:c r="W235" s="50" t="str">
        <x:v>山本 貴士</x:v>
      </x:c>
      <x:c r="X235" s="50" t="b">
        <x:f>AND(COUNT(L235:O235)=4,L235&gt;='設定'!$B$6,M235&gt;='設定'!$B$6,N235&gt;='設定'!$B$6,O235&gt;='設定'!$B$6)</x:f>
        <x:v>0</x:v>
      </x:c>
      <x:c r="Y235" s="50" t="b">
        <x:f>AND(COUNT(G235:K235)=5,P235&gt;='設定'!$B$7)</x:f>
        <x:v>0</x:v>
      </x:c>
      <x:c r="Z235" s="50" t="b">
        <x:f>AND(ISNUMBER(R235),R235&gt;='設定'!$B$8)</x:f>
        <x:v>1</x:v>
      </x:c>
      <x:c r="AA235" s="50" t="b">
        <x:f>AND(ISNUMBER(S235),S235&gt;=DATE(YEAR('設定'!$B$10)-'設定'!$B$9,MONTH('設定'!$B$10),DAY('設定'!$B$10)))</x:f>
        <x:v>0</x:v>
      </x:c>
      <x:c r="AB235" s="55" t="b">
        <x:v>1</x:v>
      </x:c>
      <x:c r="AC235" s="55" t="b">
        <x:v>1</x:v>
      </x:c>
      <x:c r="AD235" s="50" t="n">
        <x:f>IF(X235,1,0)+IF(Z235,1,0)+IF(AA235,1,0)+IF(AB235,1,0)</x:f>
        <x:v>2</x:v>
      </x:c>
      <x:c r="AE235" s="50" t="n">
        <x:f>IF(Y235,1,0)+IF(Z235,1,0)+IF(AA235,1,0)+IF(AB235,1,0)</x:f>
        <x:v>2</x:v>
      </x:c>
      <x:c r="AF235" s="50" t="n">
        <x:f>IF(Y235,1,0)+IF(Z235,1,0)+IF(AA235,1,0)+IF(AC235,1,0)</x:f>
        <x:v>2</x:v>
      </x:c>
      <x:c r="AG235" s="53" t="n">
        <x:v>44348</x:v>
      </x:c>
      <x:c r="AH235" s="50" t="str">
        <x:v>S100WLH6</x:v>
      </x:c>
      <x:c r="AI235" s="50" t="str">
        <x:v>NetSalesSummaryOfBusinessResults</x:v>
      </x:c>
      <x:c r="AJ235" s="50" t="str">
        <x:v>OperatingIncome</x:v>
      </x:c>
      <x:c r="AK235" s="53" t="n">
        <x:v>45808</x:v>
      </x:c>
      <x:c r="AL235" s="50" t="str">
        <x:v>365/365/365/366/365</x:v>
      </x:c>
      <x:c r="AM235" s="51" t="n">
        <x:v>7132000</x:v>
      </x:c>
      <x:c r="AN235" s="51" t="n">
        <x:v>1288</x:v>
      </x:c>
      <x:c r="AO235" s="51" t="n">
        <x:f>IFERROR(AM235*AN235,"")</x:f>
        <x:v>9186016000</x:v>
      </x:c>
      <x:c r="AP235" s="56" t="n">
        <x:f>IFERROR(AO235/(K235*1000000),"")</x:f>
        <x:v>1.9490795887631704</x:v>
      </x:c>
      <x:c r="AQ235" s="57" t="n">
        <x:v>6442451.666666667</x:v>
      </x:c>
      <x:c r="AR235" s="52" t="n">
        <x:v>0.3843531807946713</x:v>
      </x:c>
      <x:c r="AS235" s="52" t="n">
        <x:v>-0.3171942986205772</x:v>
      </x:c>
      <x:c r="AT235" s="55" t="b">
        <x:v>0</x:v>
      </x:c>
      <x:c r="AU235" s="50" t="str">
        <x:v>low_liquidity</x:v>
      </x:c>
      <x:c r="AV235" s="58" t="n">
        <x:v>0.0573577477032859</x:v>
      </x:c>
      <x:c r="AW235" s="50" t="n">
        <x:v>1471</x:v>
      </x:c>
      <x:c r="AX235" s="50" t="str">
        <x:v>Discovery</x:v>
      </x:c>
      <x:c r="AY235" s="50" t="str">
        <x:v>既存適格性フィルター不通過: low_liquidity / 60日平均売買代金2,000万円未満</x:v>
      </x:c>
      <x:c r="AZ235" s="59" t="str">
        <x:v>2025-08-27 15:39</x:v>
      </x:c>
      <x:c r="BA235" s="53" t="n">
        <x:v>38443</x:v>
      </x:c>
      <x:c r="BB235" s="50" t="str">
        <x:v>山本 貴士</x:v>
      </x:c>
      <x:c r="BC235" s="50"/>
      <x:c r="BD235" s="50"/>
    </x:row>
    <x:row r="236">
      <x:c r="A236" s="50" t="n">
        <x:v>235</x:v>
      </x:c>
      <x:c r="B236" s="50" t="str">
        <x:v>6525</x:v>
      </x:c>
      <x:c r="C236" s="50" t="str">
        <x:v>6525.T</x:v>
      </x:c>
      <x:c r="D236" s="50" t="str">
        <x:v>KOKUSAI ELECTRIC CORPORATION</x:v>
      </x:c>
      <x:c r="E236" s="50" t="str">
        <x:v>Prime Market (Domestic)</x:v>
      </x:c>
      <x:c r="F236" s="50" t="str">
        <x:v>Electric Appliances</x:v>
      </x:c>
      <x:c r="G236" s="51" t="n">
        <x:v>178023</x:v>
      </x:c>
      <x:c r="H236" s="51" t="n">
        <x:v>245425</x:v>
      </x:c>
      <x:c r="I236" s="51" t="n">
        <x:v>245721</x:v>
      </x:c>
      <x:c r="J236" s="51" t="n">
        <x:v>180838</x:v>
      </x:c>
      <x:c r="K236" s="51" t="n">
        <x:v>238933</x:v>
      </x:c>
      <x:c r="L236" s="52" t="n">
        <x:f>IFERROR(H236/G236-1,"")</x:f>
        <x:v>0.3786139993146953</x:v>
      </x:c>
      <x:c r="M236" s="52" t="n">
        <x:f>IFERROR(I236/H236-1,"")</x:f>
        <x:v>0.0012060711011510072</x:v>
      </x:c>
      <x:c r="N236" s="52" t="n">
        <x:f>IFERROR(J236/I236-1,"")</x:f>
        <x:v>-0.26405150556932455</x:v>
      </x:c>
      <x:c r="O236" s="52" t="n">
        <x:f>IFERROR(K236/J236-1,"")</x:f>
        <x:v>0.3212543823753857</x:v>
      </x:c>
      <x:c r="P236" s="52" t="n">
        <x:f>IFERROR((K236/G236)^(1/4)-1,"")</x:f>
        <x:v>0.07634130093171909</x:v>
      </x:c>
      <x:c r="Q236" s="51" t="n">
        <x:v>51320</x:v>
      </x:c>
      <x:c r="R236" s="52" t="n">
        <x:f>IFERROR(Q236/K236,"")</x:f>
        <x:v>0.21478824607735222</x:v>
      </x:c>
      <x:c r="S236" s="53" t="n">
        <x:v>45224</x:v>
      </x:c>
      <x:c r="T236" s="50" t="str">
        <x:v>local_price_first_trade</x:v>
      </x:c>
      <x:c r="U236" s="50" t="str">
        <x:v>KKR HKE INVESTMENT L.P. （常任代理人 株式会社三菱ＵＦＪ銀行）</x:v>
      </x:c>
      <x:c r="V236" s="54" t="n">
        <x:v>0.1825</x:v>
      </x:c>
      <x:c r="W236" s="50" t="str">
        <x:v>塚田 和徳</x:v>
      </x:c>
      <x:c r="X236" s="50" t="b">
        <x:f>AND(COUNT(L236:O236)=4,L236&gt;='設定'!$B$6,M236&gt;='設定'!$B$6,N236&gt;='設定'!$B$6,O236&gt;='設定'!$B$6)</x:f>
        <x:v>0</x:v>
      </x:c>
      <x:c r="Y236" s="50" t="b">
        <x:f>AND(COUNT(G236:K236)=5,P236&gt;='設定'!$B$7)</x:f>
        <x:v>0</x:v>
      </x:c>
      <x:c r="Z236" s="50" t="b">
        <x:f>AND(ISNUMBER(R236),R236&gt;='設定'!$B$8)</x:f>
        <x:v>1</x:v>
      </x:c>
      <x:c r="AA236" s="50" t="b">
        <x:f>AND(ISNUMBER(S236),S236&gt;=DATE(YEAR('設定'!$B$10)-'設定'!$B$9,MONTH('設定'!$B$10),DAY('設定'!$B$10)))</x:f>
        <x:v>1</x:v>
      </x:c>
      <x:c r="AB236" s="55" t="b">
        <x:v>0</x:v>
      </x:c>
      <x:c r="AC236" s="55" t="b">
        <x:v>0</x:v>
      </x:c>
      <x:c r="AD236" s="50" t="n">
        <x:f>IF(X236,1,0)+IF(Z236,1,0)+IF(AA236,1,0)+IF(AB236,1,0)</x:f>
        <x:v>2</x:v>
      </x:c>
      <x:c r="AE236" s="50" t="n">
        <x:f>IF(Y236,1,0)+IF(Z236,1,0)+IF(AA236,1,0)+IF(AB236,1,0)</x:f>
        <x:v>2</x:v>
      </x:c>
      <x:c r="AF236" s="50" t="n">
        <x:f>IF(Y236,1,0)+IF(Z236,1,0)+IF(AA236,1,0)+IF(AC236,1,0)</x:f>
        <x:v>2</x:v>
      </x:c>
      <x:c r="AG236" s="53" t="n">
        <x:v>45224</x:v>
      </x:c>
      <x:c r="AH236" s="50" t="str">
        <x:v>S100W60T</x:v>
      </x:c>
      <x:c r="AI236" s="50" t="str">
        <x:v>RevenueIFRSSummaryOfBusinessResults</x:v>
      </x:c>
      <x:c r="AJ236" s="50" t="str">
        <x:v>OperatingProfitLossIFRS</x:v>
      </x:c>
      <x:c r="AK236" s="53" t="n">
        <x:v>45747</x:v>
      </x:c>
      <x:c r="AL236" s="50" t="str">
        <x:v>365/365/365/366/365</x:v>
      </x:c>
      <x:c r="AM236" s="51" t="n">
        <x:v>232944585</x:v>
      </x:c>
      <x:c r="AN236" s="51" t="n">
        <x:v>7595</x:v>
      </x:c>
      <x:c r="AO236" s="51" t="n">
        <x:f>IFERROR(AM236*AN236,"")</x:f>
        <x:v>1769214123075</x:v>
      </x:c>
      <x:c r="AP236" s="56" t="n">
        <x:f>IFERROR(AO236/(K236*1000000),"")</x:f>
        <x:v>7.404645331850351</x:v>
      </x:c>
      <x:c r="AQ236" s="57" t="n">
        <x:v>39641134366.666664</x:v>
      </x:c>
      <x:c r="AR236" s="52" t="n">
        <x:v>0.7022599354354272</x:v>
      </x:c>
      <x:c r="AS236" s="52" t="n">
        <x:v>-0.6992979623557025</x:v>
      </x:c>
      <x:c r="AT236" s="55" t="b">
        <x:v>0</x:v>
      </x:c>
      <x:c r="AU236" s="50" t="str">
        <x:v>missing_financial_data</x:v>
      </x:c>
      <x:c r="AV236" s="58" t="n">
        <x:v>0.2227039600768125</x:v>
      </x:c>
      <x:c r="AW236" s="50" t="n">
        <x:v>615</x:v>
      </x:c>
      <x:c r="AX236" s="50" t="str">
        <x:v>Future Moat</x:v>
      </x:c>
      <x:c r="AY236" s="50" t="str">
        <x:v>既存適格性フィルター不通過: missing_financial_data / 年率ボラティリティ60%以上 / ローカル5年最大下落率-60%以下</x:v>
      </x:c>
      <x:c r="AZ236" s="59" t="str">
        <x:v>2025-06-26 16:00</x:v>
      </x:c>
      <x:c r="BA236" s="53" t="n">
        <x:v>22525</x:v>
      </x:c>
      <x:c r="BB236" s="50"/>
      <x:c r="BC236" s="50"/>
      <x:c r="BD236" s="50" t="str">
        <x:v>TOPIX Mid400</x:v>
      </x:c>
    </x:row>
    <x:row r="237">
      <x:c r="A237" s="50" t="n">
        <x:v>236</x:v>
      </x:c>
      <x:c r="B237" s="50" t="str">
        <x:v>9330</x:v>
      </x:c>
      <x:c r="C237" s="50" t="str">
        <x:v>9330.T</x:v>
      </x:c>
      <x:c r="D237" s="50" t="str">
        <x:v>AGEHA Inc.</x:v>
      </x:c>
      <x:c r="E237" s="50" t="str">
        <x:v>Growth Market(Domestic)</x:v>
      </x:c>
      <x:c r="F237" s="50" t="str">
        <x:v>Services</x:v>
      </x:c>
      <x:c r="G237" s="51" t="n">
        <x:v>1167.906</x:v>
      </x:c>
      <x:c r="H237" s="51" t="n">
        <x:v>1398.556</x:v>
      </x:c>
      <x:c r="I237" s="51" t="n">
        <x:v>1736.902</x:v>
      </x:c>
      <x:c r="J237" s="51" t="n">
        <x:v>1560.997</x:v>
      </x:c>
      <x:c r="K237" s="51" t="n">
        <x:v>1547.053</x:v>
      </x:c>
      <x:c r="L237" s="52" t="n">
        <x:f>IFERROR(H237/G237-1,"")</x:f>
        <x:v>0.1974902089722974</x:v>
      </x:c>
      <x:c r="M237" s="52" t="n">
        <x:f>IFERROR(I237/H237-1,"")</x:f>
        <x:v>0.24192524289338424</x:v>
      </x:c>
      <x:c r="N237" s="52" t="n">
        <x:f>IFERROR(J237/I237-1,"")</x:f>
        <x:v>-0.10127514390564352</x:v>
      </x:c>
      <x:c r="O237" s="52" t="n">
        <x:f>IFERROR(K237/J237-1,"")</x:f>
        <x:v>-0.00893275259337456</x:v>
      </x:c>
      <x:c r="P237" s="52" t="n">
        <x:f>IFERROR((K237/G237)^(1/4)-1,"")</x:f>
        <x:v>0.072813736542378</x:v>
      </x:c>
      <x:c r="Q237" s="51" t="n">
        <x:v>-73.617</x:v>
      </x:c>
      <x:c r="R237" s="52" t="n">
        <x:f>IFERROR(Q237/K237,"")</x:f>
        <x:v>-0.04758531220326647</x:v>
      </x:c>
      <x:c r="S237" s="53" t="n">
        <x:v>45190</x:v>
      </x:c>
      <x:c r="T237" s="50" t="str">
        <x:v>local_price_first_trade</x:v>
      </x:c>
      <x:c r="U237" s="50" t="str">
        <x:v>湊 剛宏</x:v>
      </x:c>
      <x:c r="V237" s="54" t="n">
        <x:v>0.3558</x:v>
      </x:c>
      <x:c r="W237" s="50" t="str">
        <x:v>湊 剛宏</x:v>
      </x:c>
      <x:c r="X237" s="50" t="b">
        <x:f>AND(COUNT(L237:O237)=4,L237&gt;='設定'!$B$6,M237&gt;='設定'!$B$6,N237&gt;='設定'!$B$6,O237&gt;='設定'!$B$6)</x:f>
        <x:v>0</x:v>
      </x:c>
      <x:c r="Y237" s="50" t="b">
        <x:f>AND(COUNT(G237:K237)=5,P237&gt;='設定'!$B$7)</x:f>
        <x:v>0</x:v>
      </x:c>
      <x:c r="Z237" s="50" t="b">
        <x:f>AND(ISNUMBER(R237),R237&gt;='設定'!$B$8)</x:f>
        <x:v>0</x:v>
      </x:c>
      <x:c r="AA237" s="50" t="b">
        <x:f>AND(ISNUMBER(S237),S237&gt;=DATE(YEAR('設定'!$B$10)-'設定'!$B$9,MONTH('設定'!$B$10),DAY('設定'!$B$10)))</x:f>
        <x:v>1</x:v>
      </x:c>
      <x:c r="AB237" s="55" t="b">
        <x:v>1</x:v>
      </x:c>
      <x:c r="AC237" s="55" t="b">
        <x:v>1</x:v>
      </x:c>
      <x:c r="AD237" s="50" t="n">
        <x:f>IF(X237,1,0)+IF(Z237,1,0)+IF(AA237,1,0)+IF(AB237,1,0)</x:f>
        <x:v>2</x:v>
      </x:c>
      <x:c r="AE237" s="50" t="n">
        <x:f>IF(Y237,1,0)+IF(Z237,1,0)+IF(AA237,1,0)+IF(AB237,1,0)</x:f>
        <x:v>2</x:v>
      </x:c>
      <x:c r="AF237" s="50" t="n">
        <x:f>IF(Y237,1,0)+IF(Z237,1,0)+IF(AA237,1,0)+IF(AC237,1,0)</x:f>
        <x:v>2</x:v>
      </x:c>
      <x:c r="AG237" s="53" t="n">
        <x:v>45190</x:v>
      </x:c>
      <x:c r="AH237" s="50" t="str">
        <x:v>S100XCV7</x:v>
      </x:c>
      <x:c r="AI237" s="50" t="str">
        <x:v>NetSalesSummaryOfBusinessResults</x:v>
      </x:c>
      <x:c r="AJ237" s="50" t="str">
        <x:v>OperatingIncome</x:v>
      </x:c>
      <x:c r="AK237" s="53" t="n">
        <x:v>45930</x:v>
      </x:c>
      <x:c r="AL237" s="50" t="str">
        <x:v>365/365/365/366/365</x:v>
      </x:c>
      <x:c r="AM237" s="51" t="n">
        <x:v>1433500</x:v>
      </x:c>
      <x:c r="AN237" s="51" t="n">
        <x:v>846</x:v>
      </x:c>
      <x:c r="AO237" s="51" t="n">
        <x:f>IFERROR(AM237*AN237,"")</x:f>
        <x:v>1212741000</x:v>
      </x:c>
      <x:c r="AP237" s="56" t="n">
        <x:f>IFERROR(AO237/(K237*1000000),"")</x:f>
        <x:v>0.783903977433223</x:v>
      </x:c>
      <x:c r="AQ237" s="57" t="n">
        <x:v>2617271.6666666665</x:v>
      </x:c>
      <x:c r="AR237" s="52" t="n">
        <x:v>0.5305475028901696</x:v>
      </x:c>
      <x:c r="AS237" s="52" t="n">
        <x:v>-0.6863013698630137</x:v>
      </x:c>
      <x:c r="AT237" s="55" t="b">
        <x:v>0</x:v>
      </x:c>
      <x:c r="AU237" s="50" t="str">
        <x:v>low_liquidity</x:v>
      </x:c>
      <x:c r="AV237" s="58" t="n">
        <x:v>-0.308763237971282</x:v>
      </x:c>
      <x:c r="AW237" s="50" t="n">
        <x:v>3296</x:v>
      </x:c>
      <x:c r="AX237" s="50" t="str">
        <x:v>Future Moat</x:v>
      </x:c>
      <x:c r="AY237" s="50" t="str">
        <x:v>既存適格性フィルター不通過: low_liquidity / 60日平均売買代金2,000万円未満 / ローカル5年最大下落率-60%以下</x:v>
      </x:c>
      <x:c r="AZ237" s="59" t="str">
        <x:v>2025-12-24 14:18</x:v>
      </x:c>
      <x:c r="BA237" s="53" t="n">
        <x:v>45170</x:v>
      </x:c>
      <x:c r="BB237" s="50" t="str">
        <x:v>湊 剛宏</x:v>
      </x:c>
      <x:c r="BC237" s="50"/>
      <x:c r="BD237" s="50"/>
    </x:row>
    <x:row r="238">
      <x:c r="A238" s="50" t="n">
        <x:v>237</x:v>
      </x:c>
      <x:c r="B238" s="50" t="str">
        <x:v>9336</x:v>
      </x:c>
      <x:c r="C238" s="50" t="str">
        <x:v>9336.T</x:v>
      </x:c>
      <x:c r="D238" s="50" t="str">
        <x:v>Daiei Kankyo Co.,Ltd.</x:v>
      </x:c>
      <x:c r="E238" s="50" t="str">
        <x:v>Prime Market (Domestic)</x:v>
      </x:c>
      <x:c r="F238" s="50" t="str">
        <x:v>Services</x:v>
      </x:c>
      <x:c r="G238" s="51" t="n">
        <x:v>61608</x:v>
      </x:c>
      <x:c r="H238" s="51" t="n">
        <x:v>64992</x:v>
      </x:c>
      <x:c r="I238" s="51" t="n">
        <x:v>67658</x:v>
      </x:c>
      <x:c r="J238" s="51" t="n">
        <x:v>73035</x:v>
      </x:c>
      <x:c r="K238" s="51" t="n">
        <x:v>80178</x:v>
      </x:c>
      <x:c r="L238" s="52" t="n">
        <x:f>IFERROR(H238/G238-1,"")</x:f>
        <x:v>0.05492793143747576</x:v>
      </x:c>
      <x:c r="M238" s="52" t="n">
        <x:f>IFERROR(I238/H238-1,"")</x:f>
        <x:v>0.041020433284096436</x:v>
      </x:c>
      <x:c r="N238" s="52" t="n">
        <x:f>IFERROR(J238/I238-1,"")</x:f>
        <x:v>0.07947323302491949</x:v>
      </x:c>
      <x:c r="O238" s="52" t="n">
        <x:f>IFERROR(K238/J238-1,"")</x:f>
        <x:v>0.09780242349558432</x:v>
      </x:c>
      <x:c r="P238" s="52" t="n">
        <x:f>IFERROR((K238/G238)^(1/4)-1,"")</x:f>
        <x:v>0.0680818302611117</x:v>
      </x:c>
      <x:c r="Q238" s="51" t="n">
        <x:v>21548</x:v>
      </x:c>
      <x:c r="R238" s="52" t="n">
        <x:f>IFERROR(Q238/K238,"")</x:f>
        <x:v>0.26875202674050236</x:v>
      </x:c>
      <x:c r="S238" s="53" t="n">
        <x:v>44909</x:v>
      </x:c>
      <x:c r="T238" s="50" t="str">
        <x:v>local_price_first_trade</x:v>
      </x:c>
      <x:c r="U238" s="50" t="str">
        <x:v>ウイングトワ株式会社</x:v>
      </x:c>
      <x:c r="V238" s="54" t="n">
        <x:v>0.6233</x:v>
      </x:c>
      <x:c r="W238" s="50" t="str">
        <x:v>金子 文雄</x:v>
      </x:c>
      <x:c r="X238" s="50" t="b">
        <x:f>AND(COUNT(L238:O238)=4,L238&gt;='設定'!$B$6,M238&gt;='設定'!$B$6,N238&gt;='設定'!$B$6,O238&gt;='設定'!$B$6)</x:f>
        <x:v>0</x:v>
      </x:c>
      <x:c r="Y238" s="50" t="b">
        <x:f>AND(COUNT(G238:K238)=5,P238&gt;='設定'!$B$7)</x:f>
        <x:v>0</x:v>
      </x:c>
      <x:c r="Z238" s="50" t="b">
        <x:f>AND(ISNUMBER(R238),R238&gt;='設定'!$B$8)</x:f>
        <x:v>1</x:v>
      </x:c>
      <x:c r="AA238" s="50" t="b">
        <x:f>AND(ISNUMBER(S238),S238&gt;=DATE(YEAR('設定'!$B$10)-'設定'!$B$9,MONTH('設定'!$B$10),DAY('設定'!$B$10)))</x:f>
        <x:v>1</x:v>
      </x:c>
      <x:c r="AB238" s="55" t="b">
        <x:v>0</x:v>
      </x:c>
      <x:c r="AC238" s="55" t="b">
        <x:v>0</x:v>
      </x:c>
      <x:c r="AD238" s="50" t="n">
        <x:f>IF(X238,1,0)+IF(Z238,1,0)+IF(AA238,1,0)+IF(AB238,1,0)</x:f>
        <x:v>2</x:v>
      </x:c>
      <x:c r="AE238" s="50" t="n">
        <x:f>IF(Y238,1,0)+IF(Z238,1,0)+IF(AA238,1,0)+IF(AB238,1,0)</x:f>
        <x:v>2</x:v>
      </x:c>
      <x:c r="AF238" s="50" t="n">
        <x:f>IF(Y238,1,0)+IF(Z238,1,0)+IF(AA238,1,0)+IF(AC238,1,0)</x:f>
        <x:v>2</x:v>
      </x:c>
      <x:c r="AG238" s="53" t="n">
        <x:v>44909</x:v>
      </x:c>
      <x:c r="AH238" s="50" t="str">
        <x:v>S100W7WX</x:v>
      </x:c>
      <x:c r="AI238" s="50" t="str">
        <x:v>NetSalesSummaryOfBusinessResults</x:v>
      </x:c>
      <x:c r="AJ238" s="50" t="str">
        <x:v>OperatingIncome</x:v>
      </x:c>
      <x:c r="AK238" s="53" t="n">
        <x:v>45747</x:v>
      </x:c>
      <x:c r="AL238" s="50" t="str">
        <x:v>365/365/365/366/365</x:v>
      </x:c>
      <x:c r="AM238" s="51" t="n">
        <x:v>98502200</x:v>
      </x:c>
      <x:c r="AN238" s="51" t="n">
        <x:v>3965</x:v>
      </x:c>
      <x:c r="AO238" s="51" t="n">
        <x:f>IFERROR(AM238*AN238,"")</x:f>
        <x:v>390561223000</x:v>
      </x:c>
      <x:c r="AP238" s="56" t="n">
        <x:f>IFERROR(AO238/(K238*1000000),"")</x:f>
        <x:v>4.8711769188555465</x:v>
      </x:c>
      <x:c r="AQ238" s="57" t="n">
        <x:v>670212658.3333334</x:v>
      </x:c>
      <x:c r="AR238" s="52" t="n">
        <x:v>0.318405313506415</x:v>
      </x:c>
      <x:c r="AS238" s="52" t="n">
        <x:v>-0.2236024977229697</x:v>
      </x:c>
      <x:c r="AT238" s="55" t="b">
        <x:v>1</x:v>
      </x:c>
      <x:c r="AU238" s="50"/>
      <x:c r="AV238" s="58" t="n">
        <x:v>0.2490318383551527</x:v>
      </x:c>
      <x:c r="AW238" s="50" t="n">
        <x:v>558</x:v>
      </x:c>
      <x:c r="AX238" s="50" t="str">
        <x:v>Core Moat</x:v>
      </x:c>
      <x:c r="AY238" s="50" t="str">
        <x:v>目立つ機械的警告なし（定性確認は別途必要）</x:v>
      </x:c>
      <x:c r="AZ238" s="59" t="str">
        <x:v>2025-06-27 11:31</x:v>
      </x:c>
      <x:c r="BA238" s="53" t="n">
        <x:v>44896</x:v>
      </x:c>
      <x:c r="BB238" s="50"/>
      <x:c r="BC238" s="50"/>
      <x:c r="BD238" s="50" t="str">
        <x:v>TOPIX Small 1</x:v>
      </x:c>
    </x:row>
    <x:row r="239">
      <x:c r="A239" s="50" t="n">
        <x:v>238</x:v>
      </x:c>
      <x:c r="B239" s="50" t="str">
        <x:v>6961</x:v>
      </x:c>
      <x:c r="C239" s="50" t="str">
        <x:v>6961.T</x:v>
      </x:c>
      <x:c r="D239" s="50" t="str">
        <x:v>ENPLAS CORPORATION</x:v>
      </x:c>
      <x:c r="E239" s="50" t="str">
        <x:v>Prime Market (Domestic)</x:v>
      </x:c>
      <x:c r="F239" s="50" t="str">
        <x:v>Electric Appliances</x:v>
      </x:c>
      <x:c r="G239" s="51" t="n">
        <x:v>29437</x:v>
      </x:c>
      <x:c r="H239" s="51" t="n">
        <x:v>32894</x:v>
      </x:c>
      <x:c r="I239" s="51" t="n">
        <x:v>42240</x:v>
      </x:c>
      <x:c r="J239" s="51" t="n">
        <x:v>37805</x:v>
      </x:c>
      <x:c r="K239" s="51" t="n">
        <x:v>38069</x:v>
      </x:c>
      <x:c r="L239" s="52" t="n">
        <x:f>IFERROR(H239/G239-1,"")</x:f>
        <x:v>0.11743723884906743</x:v>
      </x:c>
      <x:c r="M239" s="52" t="n">
        <x:f>IFERROR(I239/H239-1,"")</x:f>
        <x:v>0.28412476439472245</x:v>
      </x:c>
      <x:c r="N239" s="52" t="n">
        <x:f>IFERROR(J239/I239-1,"")</x:f>
        <x:v>-0.10499526515151514</x:v>
      </x:c>
      <x:c r="O239" s="52" t="n">
        <x:f>IFERROR(K239/J239-1,"")</x:f>
        <x:v>0.0069832032799894694</x:v>
      </x:c>
      <x:c r="P239" s="52" t="n">
        <x:f>IFERROR((K239/G239)^(1/4)-1,"")</x:f>
        <x:v>0.06639838883702276</x:v>
      </x:c>
      <x:c r="Q239" s="51" t="n">
        <x:v>5287</x:v>
      </x:c>
      <x:c r="R239" s="52" t="n">
        <x:f>IFERROR(Q239/K239,"")</x:f>
        <x:v>0.1388794031889464</x:v>
      </x:c>
      <x:c r="S239" s="53" t="n">
        <x:v>30926</x:v>
      </x:c>
      <x:c r="T239" s="50" t="str">
        <x:v>EDINET_company_history</x:v>
      </x:c>
      <x:c r="U239" s="50" t="str">
        <x:v>横田 大輔</x:v>
      </x:c>
      <x:c r="V239" s="54" t="n">
        <x:v>0.1611</x:v>
      </x:c>
      <x:c r="W239" s="50" t="str">
        <x:v>横田 大輔</x:v>
      </x:c>
      <x:c r="X239" s="50" t="b">
        <x:f>AND(COUNT(L239:O239)=4,L239&gt;='設定'!$B$6,M239&gt;='設定'!$B$6,N239&gt;='設定'!$B$6,O239&gt;='設定'!$B$6)</x:f>
        <x:v>0</x:v>
      </x:c>
      <x:c r="Y239" s="50" t="b">
        <x:f>AND(COUNT(G239:K239)=5,P239&gt;='設定'!$B$7)</x:f>
        <x:v>0</x:v>
      </x:c>
      <x:c r="Z239" s="50" t="b">
        <x:f>AND(ISNUMBER(R239),R239&gt;='設定'!$B$8)</x:f>
        <x:v>1</x:v>
      </x:c>
      <x:c r="AA239" s="50" t="b">
        <x:f>AND(ISNUMBER(S239),S239&gt;=DATE(YEAR('設定'!$B$10)-'設定'!$B$9,MONTH('設定'!$B$10),DAY('設定'!$B$10)))</x:f>
        <x:v>0</x:v>
      </x:c>
      <x:c r="AB239" s="55" t="b">
        <x:v>1</x:v>
      </x:c>
      <x:c r="AC239" s="55" t="b">
        <x:v>1</x:v>
      </x:c>
      <x:c r="AD239" s="50" t="n">
        <x:f>IF(X239,1,0)+IF(Z239,1,0)+IF(AA239,1,0)+IF(AB239,1,0)</x:f>
        <x:v>2</x:v>
      </x:c>
      <x:c r="AE239" s="50" t="n">
        <x:f>IF(Y239,1,0)+IF(Z239,1,0)+IF(AA239,1,0)+IF(AB239,1,0)</x:f>
        <x:v>2</x:v>
      </x:c>
      <x:c r="AF239" s="50" t="n">
        <x:f>IF(Y239,1,0)+IF(Z239,1,0)+IF(AA239,1,0)+IF(AC239,1,0)</x:f>
        <x:v>2</x:v>
      </x:c>
      <x:c r="AG239" s="53" t="n">
        <x:v>44348</x:v>
      </x:c>
      <x:c r="AH239" s="50" t="str">
        <x:v>S100W6W5</x:v>
      </x:c>
      <x:c r="AI239" s="50" t="str">
        <x:v>NetSalesSummaryOfBusinessResults</x:v>
      </x:c>
      <x:c r="AJ239" s="50" t="str">
        <x:v>OperatingIncome</x:v>
      </x:c>
      <x:c r="AK239" s="53" t="n">
        <x:v>45747</x:v>
      </x:c>
      <x:c r="AL239" s="50" t="str">
        <x:v>365/365/365/366/365</x:v>
      </x:c>
      <x:c r="AM239" s="51" t="n">
        <x:v>8835097</x:v>
      </x:c>
      <x:c r="AN239" s="51" t="n">
        <x:v>12950</x:v>
      </x:c>
      <x:c r="AO239" s="51" t="n">
        <x:f>IFERROR(AM239*AN239,"")</x:f>
        <x:v>114414506150</x:v>
      </x:c>
      <x:c r="AP239" s="56" t="n">
        <x:f>IFERROR(AO239/(K239*1000000),"")</x:f>
        <x:v>3.0054507906695735</x:v>
      </x:c>
      <x:c r="AQ239" s="57" t="n">
        <x:v>3183918650</x:v>
      </x:c>
      <x:c r="AR239" s="52" t="n">
        <x:v>0.6027192505279134</x:v>
      </x:c>
      <x:c r="AS239" s="52" t="n">
        <x:v>-0.7720950710566431</x:v>
      </x:c>
      <x:c r="AT239" s="55" t="b">
        <x:v>1</x:v>
      </x:c>
      <x:c r="AU239" s="50"/>
      <x:c r="AV239" s="58" t="n">
        <x:v>0.5331848817673188</x:v>
      </x:c>
      <x:c r="AW239" s="50" t="n">
        <x:v>65</x:v>
      </x:c>
      <x:c r="AX239" s="50" t="str">
        <x:v>Future Moat</x:v>
      </x:c>
      <x:c r="AY239" s="50" t="str">
        <x:v>年率ボラティリティ60%以上 / ローカル5年最大下落率-60%以下</x:v>
      </x:c>
      <x:c r="AZ239" s="59" t="str">
        <x:v>2025-06-26 13:41</x:v>
      </x:c>
      <x:c r="BA239" s="53" t="n">
        <x:v>30926</x:v>
      </x:c>
      <x:c r="BB239" s="50" t="str">
        <x:v>横田 大輔</x:v>
      </x:c>
      <x:c r="BC239" s="50"/>
      <x:c r="BD239" s="50" t="str">
        <x:v>TOPIX Small 2</x:v>
      </x:c>
    </x:row>
    <x:row r="240">
      <x:c r="A240" s="50" t="n">
        <x:v>239</x:v>
      </x:c>
      <x:c r="B240" s="50" t="str">
        <x:v>8914</x:v>
      </x:c>
      <x:c r="C240" s="50" t="str">
        <x:v>8914.T</x:v>
      </x:c>
      <x:c r="D240" s="50" t="str">
        <x:v>Arealink Co.,Ltd.</x:v>
      </x:c>
      <x:c r="E240" s="50" t="str">
        <x:v>Standard Market(Domestic)</x:v>
      </x:c>
      <x:c r="F240" s="50" t="str">
        <x:v>Real Estate</x:v>
      </x:c>
      <x:c r="G240" s="51" t="n">
        <x:v>20572.156</x:v>
      </x:c>
      <x:c r="H240" s="51" t="n">
        <x:v>20878.046</x:v>
      </x:c>
      <x:c r="I240" s="51" t="n">
        <x:v>22463.576</x:v>
      </x:c>
      <x:c r="J240" s="51" t="n">
        <x:v>24695.794</x:v>
      </x:c>
      <x:c r="K240" s="51" t="n">
        <x:v>26418.207</x:v>
      </x:c>
      <x:c r="L240" s="52" t="n">
        <x:f>IFERROR(H240/G240-1,"")</x:f>
        <x:v>0.014869126988926062</x:v>
      </x:c>
      <x:c r="M240" s="52" t="n">
        <x:f>IFERROR(I240/H240-1,"")</x:f>
        <x:v>0.07594245170261638</x:v>
      </x:c>
      <x:c r="N240" s="52" t="n">
        <x:f>IFERROR(J240/I240-1,"")</x:f>
        <x:v>0.09937055435875397</x:v>
      </x:c>
      <x:c r="O240" s="52" t="n">
        <x:f>IFERROR(K240/J240-1,"")</x:f>
        <x:v>0.06974519628727038</x:v>
      </x:c>
      <x:c r="P240" s="52" t="n">
        <x:f>IFERROR((K240/G240)^(1/4)-1,"")</x:f>
        <x:v>0.06452504242431423</x:v>
      </x:c>
      <x:c r="Q240" s="51" t="n">
        <x:v>5470.16</x:v>
      </x:c>
      <x:c r="R240" s="52" t="n">
        <x:f>IFERROR(Q240/K240,"")</x:f>
        <x:v>0.20706022933350474</x:v>
      </x:c>
      <x:c r="S240" s="53" t="n">
        <x:v>37834</x:v>
      </x:c>
      <x:c r="T240" s="50" t="str">
        <x:v>EDINET_company_history</x:v>
      </x:c>
      <x:c r="U240" s="50" t="str">
        <x:v>林 尚道</x:v>
      </x:c>
      <x:c r="V240" s="54" t="n">
        <x:v>0.1313</x:v>
      </x:c>
      <x:c r="W240" s="50" t="str">
        <x:v>林 尚道 / 鈴木 貴佳</x:v>
      </x:c>
      <x:c r="X240" s="50" t="b">
        <x:f>AND(COUNT(L240:O240)=4,L240&gt;='設定'!$B$6,M240&gt;='設定'!$B$6,N240&gt;='設定'!$B$6,O240&gt;='設定'!$B$6)</x:f>
        <x:v>0</x:v>
      </x:c>
      <x:c r="Y240" s="50" t="b">
        <x:f>AND(COUNT(G240:K240)=5,P240&gt;='設定'!$B$7)</x:f>
        <x:v>0</x:v>
      </x:c>
      <x:c r="Z240" s="50" t="b">
        <x:f>AND(ISNUMBER(R240),R240&gt;='設定'!$B$8)</x:f>
        <x:v>1</x:v>
      </x:c>
      <x:c r="AA240" s="50" t="b">
        <x:f>AND(ISNUMBER(S240),S240&gt;=DATE(YEAR('設定'!$B$10)-'設定'!$B$9,MONTH('設定'!$B$10),DAY('設定'!$B$10)))</x:f>
        <x:v>0</x:v>
      </x:c>
      <x:c r="AB240" s="55" t="b">
        <x:v>1</x:v>
      </x:c>
      <x:c r="AC240" s="55" t="b">
        <x:v>1</x:v>
      </x:c>
      <x:c r="AD240" s="50" t="n">
        <x:f>IF(X240,1,0)+IF(Z240,1,0)+IF(AA240,1,0)+IF(AB240,1,0)</x:f>
        <x:v>2</x:v>
      </x:c>
      <x:c r="AE240" s="50" t="n">
        <x:f>IF(Y240,1,0)+IF(Z240,1,0)+IF(AA240,1,0)+IF(AB240,1,0)</x:f>
        <x:v>2</x:v>
      </x:c>
      <x:c r="AF240" s="50" t="n">
        <x:f>IF(Y240,1,0)+IF(Z240,1,0)+IF(AA240,1,0)+IF(AC240,1,0)</x:f>
        <x:v>2</x:v>
      </x:c>
      <x:c r="AG240" s="53" t="n">
        <x:v>44348</x:v>
      </x:c>
      <x:c r="AH240" s="50" t="str">
        <x:v>S100XSP5</x:v>
      </x:c>
      <x:c r="AI240" s="50" t="str">
        <x:v>NetSalesSummaryOfBusinessResults</x:v>
      </x:c>
      <x:c r="AJ240" s="50" t="str">
        <x:v>OperatingIncome</x:v>
      </x:c>
      <x:c r="AK240" s="53" t="n">
        <x:v>46022</x:v>
      </x:c>
      <x:c r="AL240" s="50" t="str">
        <x:v>365/365/365/366/365</x:v>
      </x:c>
      <x:c r="AM240" s="51" t="n">
        <x:v>50832000</x:v>
      </x:c>
      <x:c r="AN240" s="51" t="n">
        <x:v>943</x:v>
      </x:c>
      <x:c r="AO240" s="51" t="n">
        <x:f>IFERROR(AM240*AN240,"")</x:f>
        <x:v>47934576000</x:v>
      </x:c>
      <x:c r="AP240" s="56" t="n">
        <x:f>IFERROR(AO240/(K240*1000000),"")</x:f>
        <x:v>1.8144522828517469</x:v>
      </x:c>
      <x:c r="AQ240" s="57" t="n">
        <x:v>98523011.66666669</x:v>
      </x:c>
      <x:c r="AR240" s="52" t="n">
        <x:v>0.3440934344980121</x:v>
      </x:c>
      <x:c r="AS240" s="52" t="n">
        <x:v>-0.2914458743376229</x:v>
      </x:c>
      <x:c r="AT240" s="55" t="b">
        <x:v>1</x:v>
      </x:c>
      <x:c r="AU240" s="50"/>
      <x:c r="AV240" s="58" t="n">
        <x:v>-0.0034878571736566</x:v>
      </x:c>
      <x:c r="AW240" s="50" t="n">
        <x:v>1897</x:v>
      </x:c>
      <x:c r="AX240" s="50" t="str">
        <x:v>Core Moat</x:v>
      </x:c>
      <x:c r="AY240" s="50" t="str">
        <x:v>目立つ機械的警告なし（定性確認は別途必要）</x:v>
      </x:c>
      <x:c r="AZ240" s="59" t="str">
        <x:v>2026-03-24 10:09</x:v>
      </x:c>
      <x:c r="BA240" s="53" t="n">
        <x:v>37834</x:v>
      </x:c>
      <x:c r="BB240" s="50" t="str">
        <x:v>林 尚道</x:v>
      </x:c>
      <x:c r="BC240" s="50"/>
      <x:c r="BD240" s="50"/>
    </x:row>
    <x:row r="241">
      <x:c r="A241" s="50" t="n">
        <x:v>240</x:v>
      </x:c>
      <x:c r="B241" s="50" t="str">
        <x:v>5869</x:v>
      </x:c>
      <x:c r="C241" s="50" t="str">
        <x:v>5869.T</x:v>
      </x:c>
      <x:c r="D241" s="50" t="str">
        <x:v>WASEDA GAKUSHUKENKYUKAI CO.,LTD.</x:v>
      </x:c>
      <x:c r="E241" s="50" t="str">
        <x:v>Standard Market(Domestic)</x:v>
      </x:c>
      <x:c r="F241" s="50" t="str">
        <x:v>Services</x:v>
      </x:c>
      <x:c r="G241" s="51" t="n">
        <x:v>5467.62</x:v>
      </x:c>
      <x:c r="H241" s="51" t="n">
        <x:v>5888.548</x:v>
      </x:c>
      <x:c r="I241" s="51" t="n">
        <x:v>6110.478</x:v>
      </x:c>
      <x:c r="J241" s="51" t="n">
        <x:v>6463.042</x:v>
      </x:c>
      <x:c r="K241" s="51" t="n">
        <x:v>6986.676</x:v>
      </x:c>
      <x:c r="L241" s="52" t="n">
        <x:f>IFERROR(H241/G241-1,"")</x:f>
        <x:v>0.07698559885288292</x:v>
      </x:c>
      <x:c r="M241" s="52" t="n">
        <x:f>IFERROR(I241/H241-1,"")</x:f>
        <x:v>0.03768840807615059</x:v>
      </x:c>
      <x:c r="N241" s="52" t="n">
        <x:f>IFERROR(J241/I241-1,"")</x:f>
        <x:v>0.05769826844970227</x:v>
      </x:c>
      <x:c r="O241" s="52" t="n">
        <x:f>IFERROR(K241/J241-1,"")</x:f>
        <x:v>0.08101974271558188</x:v>
      </x:c>
      <x:c r="P241" s="52" t="n">
        <x:f>IFERROR((K241/G241)^(1/4)-1,"")</x:f>
        <x:v>0.06320759440953605</x:v>
      </x:c>
      <x:c r="Q241" s="51" t="n">
        <x:v>1492.867</x:v>
      </x:c>
      <x:c r="R241" s="52" t="n">
        <x:f>IFERROR(Q241/K241,"")</x:f>
        <x:v>0.2136734263904609</x:v>
      </x:c>
      <x:c r="S241" s="53" t="n">
        <x:v>45282</x:v>
      </x:c>
      <x:c r="T241" s="50" t="str">
        <x:v>local_price_first_trade</x:v>
      </x:c>
      <x:c r="U241" s="50" t="str">
        <x:v>株式会社ＹＭＭ（注）</x:v>
      </x:c>
      <x:c r="V241" s="54" t="n">
        <x:v>0.4479</x:v>
      </x:c>
      <x:c r="W241" s="50" t="str">
        <x:v>吉原俊夫 / 佐藤誉</x:v>
      </x:c>
      <x:c r="X241" s="50" t="b">
        <x:f>AND(COUNT(L241:O241)=4,L241&gt;='設定'!$B$6,M241&gt;='設定'!$B$6,N241&gt;='設定'!$B$6,O241&gt;='設定'!$B$6)</x:f>
        <x:v>0</x:v>
      </x:c>
      <x:c r="Y241" s="50" t="b">
        <x:f>AND(COUNT(G241:K241)=5,P241&gt;='設定'!$B$7)</x:f>
        <x:v>0</x:v>
      </x:c>
      <x:c r="Z241" s="50" t="b">
        <x:f>AND(ISNUMBER(R241),R241&gt;='設定'!$B$8)</x:f>
        <x:v>1</x:v>
      </x:c>
      <x:c r="AA241" s="50" t="b">
        <x:f>AND(ISNUMBER(S241),S241&gt;=DATE(YEAR('設定'!$B$10)-'設定'!$B$9,MONTH('設定'!$B$10),DAY('設定'!$B$10)))</x:f>
        <x:v>1</x:v>
      </x:c>
      <x:c r="AB241" s="55" t="b">
        <x:v>0</x:v>
      </x:c>
      <x:c r="AC241" s="55" t="b">
        <x:v>0</x:v>
      </x:c>
      <x:c r="AD241" s="50" t="n">
        <x:f>IF(X241,1,0)+IF(Z241,1,0)+IF(AA241,1,0)+IF(AB241,1,0)</x:f>
        <x:v>2</x:v>
      </x:c>
      <x:c r="AE241" s="50" t="n">
        <x:f>IF(Y241,1,0)+IF(Z241,1,0)+IF(AA241,1,0)+IF(AB241,1,0)</x:f>
        <x:v>2</x:v>
      </x:c>
      <x:c r="AF241" s="50" t="n">
        <x:f>IF(Y241,1,0)+IF(Z241,1,0)+IF(AA241,1,0)+IF(AC241,1,0)</x:f>
        <x:v>2</x:v>
      </x:c>
      <x:c r="AG241" s="53" t="n">
        <x:v>45282</x:v>
      </x:c>
      <x:c r="AH241" s="50" t="str">
        <x:v>S100W3RQ</x:v>
      </x:c>
      <x:c r="AI241" s="50" t="str">
        <x:v>NetSalesSummaryOfBusinessResults</x:v>
      </x:c>
      <x:c r="AJ241" s="50" t="str">
        <x:v>OperatingIncome</x:v>
      </x:c>
      <x:c r="AK241" s="53" t="n">
        <x:v>45747</x:v>
      </x:c>
      <x:c r="AL241" s="50" t="str">
        <x:v>365/365/365/366/365</x:v>
      </x:c>
      <x:c r="AM241" s="51" t="n">
        <x:v>10124250</x:v>
      </x:c>
      <x:c r="AN241" s="51" t="n">
        <x:v>1221</x:v>
      </x:c>
      <x:c r="AO241" s="51" t="n">
        <x:f>IFERROR(AM241*AN241,"")</x:f>
        <x:v>12361709250</x:v>
      </x:c>
      <x:c r="AP241" s="56" t="n">
        <x:f>IFERROR(AO241/(K241*1000000),"")</x:f>
        <x:v>1.7693262504229479</x:v>
      </x:c>
      <x:c r="AQ241" s="57" t="n">
        <x:v>20457581.666666668</x:v>
      </x:c>
      <x:c r="AR241" s="52" t="n">
        <x:v>0.165107243883833</x:v>
      </x:c>
      <x:c r="AS241" s="52" t="n">
        <x:v>-0.1284932834539783</x:v>
      </x:c>
      <x:c r="AT241" s="55" t="b">
        <x:v>1</x:v>
      </x:c>
      <x:c r="AU241" s="50"/>
      <x:c r="AV241" s="58" t="n">
        <x:v>0.353121820356686</x:v>
      </x:c>
      <x:c r="AW241" s="50" t="n">
        <x:v>302</x:v>
      </x:c>
      <x:c r="AX241" s="50" t="str">
        <x:v>Discovery</x:v>
      </x:c>
      <x:c r="AY241" s="50" t="str">
        <x:v>目立つ機械的警告なし（定性確認は別途必要）</x:v>
      </x:c>
      <x:c r="AZ241" s="59" t="str">
        <x:v>2025-06-25 11:35</x:v>
      </x:c>
      <x:c r="BA241" s="53" t="n">
        <x:v>45261</x:v>
      </x:c>
      <x:c r="BB241" s="50"/>
      <x:c r="BC241" s="50"/>
      <x:c r="BD241" s="50"/>
    </x:row>
    <x:row r="242">
      <x:c r="A242" s="50" t="n">
        <x:v>241</x:v>
      </x:c>
      <x:c r="B242" s="50" t="str">
        <x:v>3920</x:v>
      </x:c>
      <x:c r="C242" s="50" t="str">
        <x:v>3920.T</x:v>
      </x:c>
      <x:c r="D242" s="50" t="str">
        <x:v>Internetworking and Broadband Consulting Co.,Ltd.</x:v>
      </x:c>
      <x:c r="E242" s="50" t="str">
        <x:v>Standard Market(Domestic)</x:v>
      </x:c>
      <x:c r="F242" s="50" t="str">
        <x:v>Information &amp; Communication</x:v>
      </x:c>
      <x:c r="G242" s="51" t="n">
        <x:v>1886.111</x:v>
      </x:c>
      <x:c r="H242" s="51" t="n">
        <x:v>1387.388</x:v>
      </x:c>
      <x:c r="I242" s="51" t="n">
        <x:v>1750.808</x:v>
      </x:c>
      <x:c r="J242" s="51" t="n">
        <x:v>2091.026</x:v>
      </x:c>
      <x:c r="K242" s="51" t="n">
        <x:v>2404.511</x:v>
      </x:c>
      <x:c r="L242" s="52" t="n">
        <x:f>IFERROR(H242/G242-1,"")</x:f>
        <x:v>-0.2644186900983029</x:v>
      </x:c>
      <x:c r="M242" s="52" t="n">
        <x:f>IFERROR(I242/H242-1,"")</x:f>
        <x:v>0.2619454687513516</x:v>
      </x:c>
      <x:c r="N242" s="52" t="n">
        <x:f>IFERROR(J242/I242-1,"")</x:f>
        <x:v>0.1943205651333555</x:v>
      </x:c>
      <x:c r="O242" s="52" t="n">
        <x:f>IFERROR(K242/J242-1,"")</x:f>
        <x:v>0.1499192262554363</x:v>
      </x:c>
      <x:c r="P242" s="52" t="n">
        <x:f>IFERROR((K242/G242)^(1/4)-1,"")</x:f>
        <x:v>0.06258793401799867</x:v>
      </x:c>
      <x:c r="Q242" s="51" t="n">
        <x:v>565.083</x:v>
      </x:c>
      <x:c r="R242" s="52" t="n">
        <x:f>IFERROR(Q242/K242,"")</x:f>
        <x:v>0.23500953000422953</x:v>
      </x:c>
      <x:c r="S242" s="53" t="n">
        <x:v>42248</x:v>
      </x:c>
      <x:c r="T242" s="50" t="str">
        <x:v>EDINET_company_history</x:v>
      </x:c>
      <x:c r="U242" s="50" t="str">
        <x:v>加藤 裕之</x:v>
      </x:c>
      <x:c r="V242" s="54" t="n">
        <x:v>0.3711</x:v>
      </x:c>
      <x:c r="W242" s="50" t="str">
        <x:v>加藤 裕之 / 小田 成</x:v>
      </x:c>
      <x:c r="X242" s="50" t="b">
        <x:f>AND(COUNT(L242:O242)=4,L242&gt;='設定'!$B$6,M242&gt;='設定'!$B$6,N242&gt;='設定'!$B$6,O242&gt;='設定'!$B$6)</x:f>
        <x:v>0</x:v>
      </x:c>
      <x:c r="Y242" s="50" t="b">
        <x:f>AND(COUNT(G242:K242)=5,P242&gt;='設定'!$B$7)</x:f>
        <x:v>0</x:v>
      </x:c>
      <x:c r="Z242" s="50" t="b">
        <x:f>AND(ISNUMBER(R242),R242&gt;='設定'!$B$8)</x:f>
        <x:v>1</x:v>
      </x:c>
      <x:c r="AA242" s="50" t="b">
        <x:f>AND(ISNUMBER(S242),S242&gt;=DATE(YEAR('設定'!$B$10)-'設定'!$B$9,MONTH('設定'!$B$10),DAY('設定'!$B$10)))</x:f>
        <x:v>0</x:v>
      </x:c>
      <x:c r="AB242" s="55" t="b">
        <x:v>1</x:v>
      </x:c>
      <x:c r="AC242" s="55" t="b">
        <x:v>1</x:v>
      </x:c>
      <x:c r="AD242" s="50" t="n">
        <x:f>IF(X242,1,0)+IF(Z242,1,0)+IF(AA242,1,0)+IF(AB242,1,0)</x:f>
        <x:v>2</x:v>
      </x:c>
      <x:c r="AE242" s="50" t="n">
        <x:f>IF(Y242,1,0)+IF(Z242,1,0)+IF(AA242,1,0)+IF(AB242,1,0)</x:f>
        <x:v>2</x:v>
      </x:c>
      <x:c r="AF242" s="50" t="n">
        <x:f>IF(Y242,1,0)+IF(Z242,1,0)+IF(AA242,1,0)+IF(AC242,1,0)</x:f>
        <x:v>2</x:v>
      </x:c>
      <x:c r="AG242" s="53" t="n">
        <x:v>44348</x:v>
      </x:c>
      <x:c r="AH242" s="50" t="str">
        <x:v>S100XBM8</x:v>
      </x:c>
      <x:c r="AI242" s="50" t="str">
        <x:v>NetSalesSummaryOfBusinessResults</x:v>
      </x:c>
      <x:c r="AJ242" s="50" t="str">
        <x:v>OperatingIncome</x:v>
      </x:c>
      <x:c r="AK242" s="53" t="n">
        <x:v>45930</x:v>
      </x:c>
      <x:c r="AL242" s="50" t="str">
        <x:v>365/365/365/366/365</x:v>
      </x:c>
      <x:c r="AM242" s="51" t="n">
        <x:v>5557500</x:v>
      </x:c>
      <x:c r="AN242" s="51" t="n">
        <x:v>990</x:v>
      </x:c>
      <x:c r="AO242" s="51" t="n">
        <x:f>IFERROR(AM242*AN242,"")</x:f>
        <x:v>5501925000</x:v>
      </x:c>
      <x:c r="AP242" s="56" t="n">
        <x:f>IFERROR(AO242/(K242*1000000),"")</x:f>
        <x:v>2.2881679476617074</x:v>
      </x:c>
      <x:c r="AQ242" s="57" t="n">
        <x:v>8647436.666666666</x:v>
      </x:c>
      <x:c r="AR242" s="52" t="n">
        <x:v>0.5076429987680043</x:v>
      </x:c>
      <x:c r="AS242" s="52" t="n">
        <x:v>-0.6298252516518994</x:v>
      </x:c>
      <x:c r="AT242" s="55" t="b">
        <x:v>0</x:v>
      </x:c>
      <x:c r="AU242" s="50" t="str">
        <x:v>low_liquidity</x:v>
      </x:c>
      <x:c r="AV242" s="58" t="n">
        <x:v>0.059082081909452</x:v>
      </x:c>
      <x:c r="AW242" s="50" t="n">
        <x:v>1464</x:v>
      </x:c>
      <x:c r="AX242" s="50" t="str">
        <x:v>Discovery</x:v>
      </x:c>
      <x:c r="AY242" s="50" t="str">
        <x:v>既存適格性フィルター不通過: low_liquidity / 60日平均売買代金2,000万円未満 / ローカル5年最大下落率-60%以下</x:v>
      </x:c>
      <x:c r="AZ242" s="59" t="str">
        <x:v>2025-12-19 09:19</x:v>
      </x:c>
      <x:c r="BA242" s="53" t="n">
        <x:v>42248</x:v>
      </x:c>
      <x:c r="BB242" s="50" t="str">
        <x:v>加藤 裕之</x:v>
      </x:c>
      <x:c r="BC242" s="50"/>
      <x:c r="BD242" s="50"/>
    </x:row>
    <x:row r="243">
      <x:c r="A243" s="50" t="n">
        <x:v>242</x:v>
      </x:c>
      <x:c r="B243" s="50" t="str">
        <x:v>5356</x:v>
      </x:c>
      <x:c r="C243" s="50" t="str">
        <x:v>5356.T</x:v>
      </x:c>
      <x:c r="D243" s="50" t="str">
        <x:v>MINO CERAMIC CO.,LTD.</x:v>
      </x:c>
      <x:c r="E243" s="50" t="str">
        <x:v>Standard Market(Domestic)</x:v>
      </x:c>
      <x:c r="F243" s="50" t="str">
        <x:v>Glass and Ceramics Products</x:v>
      </x:c>
      <x:c r="G243" s="51" t="n">
        <x:v>11837.383</x:v>
      </x:c>
      <x:c r="H243" s="51" t="n">
        <x:v>12410.211</x:v>
      </x:c>
      <x:c r="I243" s="51" t="n">
        <x:v>14609.341</x:v>
      </x:c>
      <x:c r="J243" s="51" t="n">
        <x:v>14159.759</x:v>
      </x:c>
      <x:c r="K243" s="51" t="n">
        <x:v>15058.799</x:v>
      </x:c>
      <x:c r="L243" s="52" t="n">
        <x:f>IFERROR(H243/G243-1,"")</x:f>
        <x:v>0.04839143922267275</x:v>
      </x:c>
      <x:c r="M243" s="52" t="n">
        <x:f>IFERROR(I243/H243-1,"")</x:f>
        <x:v>0.17720327236982514</x:v>
      </x:c>
      <x:c r="N243" s="52" t="n">
        <x:f>IFERROR(J243/I243-1,"")</x:f>
        <x:v>-0.030773598891284726</x:v>
      </x:c>
      <x:c r="O243" s="52" t="n">
        <x:f>IFERROR(K243/J243-1,"")</x:f>
        <x:v>0.06349260605353524</x:v>
      </x:c>
      <x:c r="P243" s="52" t="n">
        <x:f>IFERROR((K243/G243)^(1/4)-1,"")</x:f>
        <x:v>0.06202235682667312</x:v>
      </x:c>
      <x:c r="Q243" s="51" t="n">
        <x:v>1576.275</x:v>
      </x:c>
      <x:c r="R243" s="52" t="n">
        <x:f>IFERROR(Q243/K243,"")</x:f>
        <x:v>0.10467468222399409</x:v>
      </x:c>
      <x:c r="S243" s="53" t="n">
        <x:v>45369</x:v>
      </x:c>
      <x:c r="T243" s="50" t="str">
        <x:v>local_price_first_trade</x:v>
      </x:c>
      <x:c r="U243" s="50" t="str">
        <x:v>太田事務所株式会社</x:v>
      </x:c>
      <x:c r="V243" s="54" t="n">
        <x:v>0.0666</x:v>
      </x:c>
      <x:c r="W243" s="50" t="str">
        <x:v>太田 滋俊</x:v>
      </x:c>
      <x:c r="X243" s="50" t="b">
        <x:f>AND(COUNT(L243:O243)=4,L243&gt;='設定'!$B$6,M243&gt;='設定'!$B$6,N243&gt;='設定'!$B$6,O243&gt;='設定'!$B$6)</x:f>
        <x:v>0</x:v>
      </x:c>
      <x:c r="Y243" s="50" t="b">
        <x:f>AND(COUNT(G243:K243)=5,P243&gt;='設定'!$B$7)</x:f>
        <x:v>0</x:v>
      </x:c>
      <x:c r="Z243" s="50" t="b">
        <x:f>AND(ISNUMBER(R243),R243&gt;='設定'!$B$8)</x:f>
        <x:v>1</x:v>
      </x:c>
      <x:c r="AA243" s="50" t="b">
        <x:f>AND(ISNUMBER(S243),S243&gt;=DATE(YEAR('設定'!$B$10)-'設定'!$B$9,MONTH('設定'!$B$10),DAY('設定'!$B$10)))</x:f>
        <x:v>1</x:v>
      </x:c>
      <x:c r="AB243" s="55" t="b">
        <x:v>0</x:v>
      </x:c>
      <x:c r="AC243" s="55" t="b">
        <x:v>0</x:v>
      </x:c>
      <x:c r="AD243" s="50" t="n">
        <x:f>IF(X243,1,0)+IF(Z243,1,0)+IF(AA243,1,0)+IF(AB243,1,0)</x:f>
        <x:v>2</x:v>
      </x:c>
      <x:c r="AE243" s="50" t="n">
        <x:f>IF(Y243,1,0)+IF(Z243,1,0)+IF(AA243,1,0)+IF(AB243,1,0)</x:f>
        <x:v>2</x:v>
      </x:c>
      <x:c r="AF243" s="50" t="n">
        <x:f>IF(Y243,1,0)+IF(Z243,1,0)+IF(AA243,1,0)+IF(AC243,1,0)</x:f>
        <x:v>2</x:v>
      </x:c>
      <x:c r="AG243" s="53" t="n">
        <x:v>45369</x:v>
      </x:c>
      <x:c r="AH243" s="50" t="str">
        <x:v>S100W2GO</x:v>
      </x:c>
      <x:c r="AI243" s="50" t="str">
        <x:v>NetSalesSummaryOfBusinessResults</x:v>
      </x:c>
      <x:c r="AJ243" s="50" t="str">
        <x:v>OperatingIncome</x:v>
      </x:c>
      <x:c r="AK243" s="53" t="n">
        <x:v>45747</x:v>
      </x:c>
      <x:c r="AL243" s="50" t="str">
        <x:v>365/365/365/366/365</x:v>
      </x:c>
      <x:c r="AM243" s="51" t="n">
        <x:v>10636128</x:v>
      </x:c>
      <x:c r="AN243" s="51" t="n">
        <x:v>1386</x:v>
      </x:c>
      <x:c r="AO243" s="51" t="n">
        <x:f>IFERROR(AM243*AN243,"")</x:f>
        <x:v>14741673408</x:v>
      </x:c>
      <x:c r="AP243" s="56" t="n">
        <x:f>IFERROR(AO243/(K243*1000000),"")</x:f>
        <x:v>0.9789408443528598</x:v>
      </x:c>
      <x:c r="AQ243" s="57" t="n">
        <x:v>8819058.333333334</x:v>
      </x:c>
      <x:c r="AR243" s="52" t="n">
        <x:v>0.2676299379660455</x:v>
      </x:c>
      <x:c r="AS243" s="52" t="n">
        <x:v>-0.1993603892980074</x:v>
      </x:c>
      <x:c r="AT243" s="55" t="b">
        <x:v>0</x:v>
      </x:c>
      <x:c r="AU243" s="50" t="str">
        <x:v>low_liquidity</x:v>
      </x:c>
      <x:c r="AV243" s="58" t="n">
        <x:v>0.0303700655153965</x:v>
      </x:c>
      <x:c r="AW243" s="50" t="n">
        <x:v>1652</x:v>
      </x:c>
      <x:c r="AX243" s="50" t="str">
        <x:v>Discovery</x:v>
      </x:c>
      <x:c r="AY243" s="50" t="str">
        <x:v>既存適格性フィルター不通過: low_liquidity / 60日平均売買代金2,000万円未満</x:v>
      </x:c>
      <x:c r="AZ243" s="59" t="str">
        <x:v>2025-06-26 16:51</x:v>
      </x:c>
      <x:c r="BA243" s="53" t="n">
        <x:v>18019</x:v>
      </x:c>
      <x:c r="BB243" s="50"/>
      <x:c r="BC243" s="50"/>
      <x:c r="BD243" s="50"/>
    </x:row>
    <x:row r="244">
      <x:c r="A244" s="50" t="n">
        <x:v>243</x:v>
      </x:c>
      <x:c r="B244" s="50" t="str">
        <x:v>3835</x:v>
      </x:c>
      <x:c r="C244" s="50" t="str">
        <x:v>3835.T</x:v>
      </x:c>
      <x:c r="D244" s="50" t="str">
        <x:v>eBASE Co.,Ltd.</x:v>
      </x:c>
      <x:c r="E244" s="50" t="str">
        <x:v>Prime Market (Domestic)</x:v>
      </x:c>
      <x:c r="F244" s="50" t="str">
        <x:v>Information &amp; Communication</x:v>
      </x:c>
      <x:c r="G244" s="51" t="n">
        <x:v>4302.952</x:v>
      </x:c>
      <x:c r="H244" s="51" t="n">
        <x:v>4352.215</x:v>
      </x:c>
      <x:c r="I244" s="51" t="n">
        <x:v>4714.635</x:v>
      </x:c>
      <x:c r="J244" s="51" t="n">
        <x:v>5192.122</x:v>
      </x:c>
      <x:c r="K244" s="51" t="n">
        <x:v>5469.897</x:v>
      </x:c>
      <x:c r="L244" s="52" t="n">
        <x:f>IFERROR(H244/G244-1,"")</x:f>
        <x:v>0.011448651995188408</x:v>
      </x:c>
      <x:c r="M244" s="52" t="n">
        <x:f>IFERROR(I244/H244-1,"")</x:f>
        <x:v>0.08327254053395805</x:v>
      </x:c>
      <x:c r="N244" s="52" t="n">
        <x:f>IFERROR(J244/I244-1,"")</x:f>
        <x:v>0.10127761746137298</x:v>
      </x:c>
      <x:c r="O244" s="52" t="n">
        <x:f>IFERROR(K244/J244-1,"")</x:f>
        <x:v>0.0534993207016321</x:v>
      </x:c>
      <x:c r="P244" s="52" t="n">
        <x:f>IFERROR((K244/G244)^(1/4)-1,"")</x:f>
        <x:v>0.06182552672715258</x:v>
      </x:c>
      <x:c r="Q244" s="51" t="n">
        <x:v>1731.664</x:v>
      </x:c>
      <x:c r="R244" s="52" t="n">
        <x:f>IFERROR(Q244/K244,"")</x:f>
        <x:v>0.31658073269021336</x:v>
      </x:c>
      <x:c r="S244" s="53" t="n">
        <x:v>38657</x:v>
      </x:c>
      <x:c r="T244" s="50" t="str">
        <x:v>EDINET_company_history</x:v>
      </x:c>
      <x:c r="U244" s="50" t="str">
        <x:v>常包 浩司</x:v>
      </x:c>
      <x:c r="V244" s="54" t="n">
        <x:v>0.3668</x:v>
      </x:c>
      <x:c r="W244" s="50" t="str">
        <x:v>常包 浩司 / 岩田 貴夫</x:v>
      </x:c>
      <x:c r="X244" s="50" t="b">
        <x:f>AND(COUNT(L244:O244)=4,L244&gt;='設定'!$B$6,M244&gt;='設定'!$B$6,N244&gt;='設定'!$B$6,O244&gt;='設定'!$B$6)</x:f>
        <x:v>0</x:v>
      </x:c>
      <x:c r="Y244" s="50" t="b">
        <x:f>AND(COUNT(G244:K244)=5,P244&gt;='設定'!$B$7)</x:f>
        <x:v>0</x:v>
      </x:c>
      <x:c r="Z244" s="50" t="b">
        <x:f>AND(ISNUMBER(R244),R244&gt;='設定'!$B$8)</x:f>
        <x:v>1</x:v>
      </x:c>
      <x:c r="AA244" s="50" t="b">
        <x:f>AND(ISNUMBER(S244),S244&gt;=DATE(YEAR('設定'!$B$10)-'設定'!$B$9,MONTH('設定'!$B$10),DAY('設定'!$B$10)))</x:f>
        <x:v>0</x:v>
      </x:c>
      <x:c r="AB244" s="55" t="b">
        <x:v>1</x:v>
      </x:c>
      <x:c r="AC244" s="55" t="b">
        <x:v>1</x:v>
      </x:c>
      <x:c r="AD244" s="50" t="n">
        <x:f>IF(X244,1,0)+IF(Z244,1,0)+IF(AA244,1,0)+IF(AB244,1,0)</x:f>
        <x:v>2</x:v>
      </x:c>
      <x:c r="AE244" s="50" t="n">
        <x:f>IF(Y244,1,0)+IF(Z244,1,0)+IF(AA244,1,0)+IF(AB244,1,0)</x:f>
        <x:v>2</x:v>
      </x:c>
      <x:c r="AF244" s="50" t="n">
        <x:f>IF(Y244,1,0)+IF(Z244,1,0)+IF(AA244,1,0)+IF(AC244,1,0)</x:f>
        <x:v>2</x:v>
      </x:c>
      <x:c r="AG244" s="53" t="n">
        <x:v>44348</x:v>
      </x:c>
      <x:c r="AH244" s="50" t="str">
        <x:v>S100W0PV</x:v>
      </x:c>
      <x:c r="AI244" s="50" t="str">
        <x:v>NetSalesSummaryOfBusinessResults</x:v>
      </x:c>
      <x:c r="AJ244" s="50" t="str">
        <x:v>OperatingIncome</x:v>
      </x:c>
      <x:c r="AK244" s="53" t="n">
        <x:v>45747</x:v>
      </x:c>
      <x:c r="AL244" s="50" t="str">
        <x:v>365/365/365/366/365</x:v>
      </x:c>
      <x:c r="AM244" s="51" t="n">
        <x:v>44895200</x:v>
      </x:c>
      <x:c r="AN244" s="51" t="n">
        <x:v>395</x:v>
      </x:c>
      <x:c r="AO244" s="51" t="n">
        <x:f>IFERROR(AM244*AN244,"")</x:f>
        <x:v>17733604000</x:v>
      </x:c>
      <x:c r="AP244" s="56" t="n">
        <x:f>IFERROR(AO244/(K244*1000000),"")</x:f>
        <x:v>3.2420361845936037</x:v>
      </x:c>
      <x:c r="AQ244" s="57" t="n">
        <x:v>45836076.666666664</x:v>
      </x:c>
      <x:c r="AR244" s="52" t="n">
        <x:v>0.3321983688521009</x:v>
      </x:c>
      <x:c r="AS244" s="52" t="n">
        <x:v>-0.5494622639010729</x:v>
      </x:c>
      <x:c r="AT244" s="55" t="b">
        <x:v>1</x:v>
      </x:c>
      <x:c r="AU244" s="50"/>
      <x:c r="AV244" s="58" t="n">
        <x:v>0.157421599934264</x:v>
      </x:c>
      <x:c r="AW244" s="50" t="n">
        <x:v>907</x:v>
      </x:c>
      <x:c r="AX244" s="50" t="str">
        <x:v>Discovery</x:v>
      </x:c>
      <x:c r="AY244" s="50" t="str">
        <x:v>目立つ機械的警告なし（定性確認は別途必要）</x:v>
      </x:c>
      <x:c r="AZ244" s="59" t="str">
        <x:v>2025-06-20 15:37</x:v>
      </x:c>
      <x:c r="BA244" s="53" t="n">
        <x:v>38657</x:v>
      </x:c>
      <x:c r="BB244" s="50" t="str">
        <x:v>常包 浩司</x:v>
      </x:c>
      <x:c r="BC244" s="50"/>
      <x:c r="BD244" s="50" t="str">
        <x:v>TOPIX Small 2</x:v>
      </x:c>
    </x:row>
    <x:row r="245">
      <x:c r="A245" s="50" t="n">
        <x:v>244</x:v>
      </x:c>
      <x:c r="B245" s="50" t="str">
        <x:v>2344</x:v>
      </x:c>
      <x:c r="C245" s="50" t="str">
        <x:v>2344.T</x:v>
      </x:c>
      <x:c r="D245" s="50" t="str">
        <x:v>HEIAN CEREMONY SERVICE CO.,LTD.</x:v>
      </x:c>
      <x:c r="E245" s="50" t="str">
        <x:v>Standard Market(Domestic)</x:v>
      </x:c>
      <x:c r="F245" s="50" t="str">
        <x:v>Services</x:v>
      </x:c>
      <x:c r="G245" s="51" t="n">
        <x:v>8344.151</x:v>
      </x:c>
      <x:c r="H245" s="51" t="n">
        <x:v>8972.318</x:v>
      </x:c>
      <x:c r="I245" s="51" t="n">
        <x:v>9669.592</x:v>
      </x:c>
      <x:c r="J245" s="51" t="n">
        <x:v>10081.906</x:v>
      </x:c>
      <x:c r="K245" s="51" t="n">
        <x:v>10597.522</x:v>
      </x:c>
      <x:c r="L245" s="52" t="n">
        <x:f>IFERROR(H245/G245-1,"")</x:f>
        <x:v>0.07528231452187284</x:v>
      </x:c>
      <x:c r="M245" s="52" t="n">
        <x:f>IFERROR(I245/H245-1,"")</x:f>
        <x:v>0.07771391963592933</x:v>
      </x:c>
      <x:c r="N245" s="52" t="n">
        <x:f>IFERROR(J245/I245-1,"")</x:f>
        <x:v>0.04264026858630654</x:v>
      </x:c>
      <x:c r="O245" s="52" t="n">
        <x:f>IFERROR(K245/J245-1,"")</x:f>
        <x:v>0.051142710515253764</x:v>
      </x:c>
      <x:c r="P245" s="52" t="n">
        <x:f>IFERROR((K245/G245)^(1/4)-1,"")</x:f>
        <x:v>0.06158688127667622</x:v>
      </x:c>
      <x:c r="Q245" s="51" t="n">
        <x:v>1742.738</x:v>
      </x:c>
      <x:c r="R245" s="52" t="n">
        <x:f>IFERROR(Q245/K245,"")</x:f>
        <x:v>0.16444768880876112</x:v>
      </x:c>
      <x:c r="S245" s="53" t="n">
        <x:v>38322</x:v>
      </x:c>
      <x:c r="T245" s="50" t="str">
        <x:v>EDINET_company_history</x:v>
      </x:c>
      <x:c r="U245" s="50" t="str">
        <x:v>相馬秀行</x:v>
      </x:c>
      <x:c r="V245" s="54" t="n">
        <x:v>0.2042</x:v>
      </x:c>
      <x:c r="W245" s="50" t="str">
        <x:v>相 馬 秀 行 / 山 田 朗 弘</x:v>
      </x:c>
      <x:c r="X245" s="50" t="b">
        <x:f>AND(COUNT(L245:O245)=4,L245&gt;='設定'!$B$6,M245&gt;='設定'!$B$6,N245&gt;='設定'!$B$6,O245&gt;='設定'!$B$6)</x:f>
        <x:v>0</x:v>
      </x:c>
      <x:c r="Y245" s="50" t="b">
        <x:f>AND(COUNT(G245:K245)=5,P245&gt;='設定'!$B$7)</x:f>
        <x:v>0</x:v>
      </x:c>
      <x:c r="Z245" s="50" t="b">
        <x:f>AND(ISNUMBER(R245),R245&gt;='設定'!$B$8)</x:f>
        <x:v>1</x:v>
      </x:c>
      <x:c r="AA245" s="50" t="b">
        <x:f>AND(ISNUMBER(S245),S245&gt;=DATE(YEAR('設定'!$B$10)-'設定'!$B$9,MONTH('設定'!$B$10),DAY('設定'!$B$10)))</x:f>
        <x:v>0</x:v>
      </x:c>
      <x:c r="AB245" s="55" t="b">
        <x:v>1</x:v>
      </x:c>
      <x:c r="AC245" s="55" t="b">
        <x:v>1</x:v>
      </x:c>
      <x:c r="AD245" s="50" t="n">
        <x:f>IF(X245,1,0)+IF(Z245,1,0)+IF(AA245,1,0)+IF(AB245,1,0)</x:f>
        <x:v>2</x:v>
      </x:c>
      <x:c r="AE245" s="50" t="n">
        <x:f>IF(Y245,1,0)+IF(Z245,1,0)+IF(AA245,1,0)+IF(AB245,1,0)</x:f>
        <x:v>2</x:v>
      </x:c>
      <x:c r="AF245" s="50" t="n">
        <x:f>IF(Y245,1,0)+IF(Z245,1,0)+IF(AA245,1,0)+IF(AC245,1,0)</x:f>
        <x:v>2</x:v>
      </x:c>
      <x:c r="AG245" s="53" t="n">
        <x:v>44348</x:v>
      </x:c>
      <x:c r="AH245" s="50" t="str">
        <x:v>S100W5OM</x:v>
      </x:c>
      <x:c r="AI245" s="50" t="str">
        <x:v>NetSalesSummaryOfBusinessResults</x:v>
      </x:c>
      <x:c r="AJ245" s="50" t="str">
        <x:v>OperatingIncome</x:v>
      </x:c>
      <x:c r="AK245" s="53" t="n">
        <x:v>45747</x:v>
      </x:c>
      <x:c r="AL245" s="50" t="str">
        <x:v>365/365/365/366/365</x:v>
      </x:c>
      <x:c r="AM245" s="51" t="n">
        <x:v>11982895</x:v>
      </x:c>
      <x:c r="AN245" s="51" t="n">
        <x:v>1493</x:v>
      </x:c>
      <x:c r="AO245" s="51" t="n">
        <x:f>IFERROR(AM245*AN245,"")</x:f>
        <x:v>17890462235</x:v>
      </x:c>
      <x:c r="AP245" s="56" t="n">
        <x:f>IFERROR(AO245/(K245*1000000),"")</x:f>
        <x:v>1.6881741066449307</x:v>
      </x:c>
      <x:c r="AQ245" s="57" t="n">
        <x:v>74722575</x:v>
      </x:c>
      <x:c r="AR245" s="52" t="n">
        <x:v>0.2010266343676203</x:v>
      </x:c>
      <x:c r="AS245" s="52" t="n">
        <x:v>-0.19193014211417</x:v>
      </x:c>
      <x:c r="AT245" s="55" t="b">
        <x:v>1</x:v>
      </x:c>
      <x:c r="AU245" s="50"/>
      <x:c r="AV245" s="58" t="n">
        <x:v>0.3754654406749942</x:v>
      </x:c>
      <x:c r="AW245" s="50" t="n">
        <x:v>240</x:v>
      </x:c>
      <x:c r="AX245" s="50" t="str">
        <x:v>Core Moat</x:v>
      </x:c>
      <x:c r="AY245" s="50" t="str">
        <x:v>目立つ機械的警告なし（定性確認は別途必要）</x:v>
      </x:c>
      <x:c r="AZ245" s="59" t="str">
        <x:v>2025-06-25 15:45</x:v>
      </x:c>
      <x:c r="BA245" s="53" t="n">
        <x:v>38322</x:v>
      </x:c>
      <x:c r="BB245" s="50" t="str">
        <x:v>相 馬 秀 行</x:v>
      </x:c>
      <x:c r="BC245" s="50"/>
      <x:c r="BD245" s="50"/>
    </x:row>
    <x:row r="246">
      <x:c r="A246" s="50" t="n">
        <x:v>245</x:v>
      </x:c>
      <x:c r="B246" s="50" t="str">
        <x:v>7775</x:v>
      </x:c>
      <x:c r="C246" s="50" t="str">
        <x:v>7775.T</x:v>
      </x:c>
      <x:c r="D246" s="50" t="str">
        <x:v>DAIKEN MEDICAL CO.,LTD.</x:v>
      </x:c>
      <x:c r="E246" s="50" t="str">
        <x:v>Standard Market(Domestic)</x:v>
      </x:c>
      <x:c r="F246" s="50" t="str">
        <x:v>Precision Instruments</x:v>
      </x:c>
      <x:c r="G246" s="51" t="n">
        <x:v>7861.969</x:v>
      </x:c>
      <x:c r="H246" s="51" t="n">
        <x:v>8540.443</x:v>
      </x:c>
      <x:c r="I246" s="51" t="n">
        <x:v>9137.102</x:v>
      </x:c>
      <x:c r="J246" s="51" t="n">
        <x:v>9750.166</x:v>
      </x:c>
      <x:c r="K246" s="51" t="n">
        <x:v>9951.701</x:v>
      </x:c>
      <x:c r="L246" s="52" t="n">
        <x:f>IFERROR(H246/G246-1,"")</x:f>
        <x:v>0.08629822885335714</x:v>
      </x:c>
      <x:c r="M246" s="52" t="n">
        <x:f>IFERROR(I246/H246-1,"")</x:f>
        <x:v>0.06986276941371794</x:v>
      </x:c>
      <x:c r="N246" s="52" t="n">
        <x:f>IFERROR(J246/I246-1,"")</x:f>
        <x:v>0.06709610990443116</x:v>
      </x:c>
      <x:c r="O246" s="52" t="n">
        <x:f>IFERROR(K246/J246-1,"")</x:f>
        <x:v>0.02066990449188255</x:v>
      </x:c>
      <x:c r="P246" s="52" t="n">
        <x:f>IFERROR((K246/G246)^(1/4)-1,"")</x:f>
        <x:v>0.06069738464617758</x:v>
      </x:c>
      <x:c r="Q246" s="51" t="n">
        <x:v>1512.073</x:v>
      </x:c>
      <x:c r="R246" s="52" t="n">
        <x:f>IFERROR(Q246/K246,"")</x:f>
        <x:v>0.15194116061163818</x:v>
      </x:c>
      <x:c r="S246" s="53" t="n">
        <x:v>39873</x:v>
      </x:c>
      <x:c r="T246" s="50" t="str">
        <x:v>EDINET_company_history</x:v>
      </x:c>
      <x:c r="U246" s="50" t="str">
        <x:v>山田 圭一</x:v>
      </x:c>
      <x:c r="V246" s="54" t="n">
        <x:v>0.1901</x:v>
      </x:c>
      <x:c r="W246" s="50" t="str">
        <x:v>山田 圭一 / 山田 雅之</x:v>
      </x:c>
      <x:c r="X246" s="50" t="b">
        <x:f>AND(COUNT(L246:O246)=4,L246&gt;='設定'!$B$6,M246&gt;='設定'!$B$6,N246&gt;='設定'!$B$6,O246&gt;='設定'!$B$6)</x:f>
        <x:v>0</x:v>
      </x:c>
      <x:c r="Y246" s="50" t="b">
        <x:f>AND(COUNT(G246:K246)=5,P246&gt;='設定'!$B$7)</x:f>
        <x:v>0</x:v>
      </x:c>
      <x:c r="Z246" s="50" t="b">
        <x:f>AND(ISNUMBER(R246),R246&gt;='設定'!$B$8)</x:f>
        <x:v>1</x:v>
      </x:c>
      <x:c r="AA246" s="50" t="b">
        <x:f>AND(ISNUMBER(S246),S246&gt;=DATE(YEAR('設定'!$B$10)-'設定'!$B$9,MONTH('設定'!$B$10),DAY('設定'!$B$10)))</x:f>
        <x:v>0</x:v>
      </x:c>
      <x:c r="AB246" s="55" t="b">
        <x:v>1</x:v>
      </x:c>
      <x:c r="AC246" s="55" t="b">
        <x:v>1</x:v>
      </x:c>
      <x:c r="AD246" s="50" t="n">
        <x:f>IF(X246,1,0)+IF(Z246,1,0)+IF(AA246,1,0)+IF(AB246,1,0)</x:f>
        <x:v>2</x:v>
      </x:c>
      <x:c r="AE246" s="50" t="n">
        <x:f>IF(Y246,1,0)+IF(Z246,1,0)+IF(AA246,1,0)+IF(AB246,1,0)</x:f>
        <x:v>2</x:v>
      </x:c>
      <x:c r="AF246" s="50" t="n">
        <x:f>IF(Y246,1,0)+IF(Z246,1,0)+IF(AA246,1,0)+IF(AC246,1,0)</x:f>
        <x:v>2</x:v>
      </x:c>
      <x:c r="AG246" s="53" t="n">
        <x:v>44348</x:v>
      </x:c>
      <x:c r="AH246" s="50" t="str">
        <x:v>S100VZKD</x:v>
      </x:c>
      <x:c r="AI246" s="50" t="str">
        <x:v>NetSalesSummaryOfBusinessResults</x:v>
      </x:c>
      <x:c r="AJ246" s="50" t="str">
        <x:v>OperatingIncome</x:v>
      </x:c>
      <x:c r="AK246" s="53" t="n">
        <x:v>45747</x:v>
      </x:c>
      <x:c r="AL246" s="50" t="str">
        <x:v>365/365/365/366/365</x:v>
      </x:c>
      <x:c r="AM246" s="51" t="n">
        <x:v>28728500</x:v>
      </x:c>
      <x:c r="AN246" s="51" t="n">
        <x:v>423</x:v>
      </x:c>
      <x:c r="AO246" s="51" t="n">
        <x:f>IFERROR(AM246*AN246,"")</x:f>
        <x:v>12152155500</x:v>
      </x:c>
      <x:c r="AP246" s="56" t="n">
        <x:f>IFERROR(AO246/(K246*1000000),"")</x:f>
        <x:v>1.2211134056378905</x:v>
      </x:c>
      <x:c r="AQ246" s="57" t="n">
        <x:v>16527721.666666666</x:v>
      </x:c>
      <x:c r="AR246" s="52" t="n">
        <x:v>0.1965355187106101</x:v>
      </x:c>
      <x:c r="AS246" s="52" t="n">
        <x:v>-0.2618073271615556</x:v>
      </x:c>
      <x:c r="AT246" s="55" t="b">
        <x:v>0</x:v>
      </x:c>
      <x:c r="AU246" s="50" t="str">
        <x:v>low_liquidity</x:v>
      </x:c>
      <x:c r="AV246" s="58" t="n">
        <x:v>0.4861203484957897</x:v>
      </x:c>
      <x:c r="AW246" s="50" t="n">
        <x:v>97</x:v>
      </x:c>
      <x:c r="AX246" s="50" t="str">
        <x:v>Discovery</x:v>
      </x:c>
      <x:c r="AY246" s="50" t="str">
        <x:v>既存適格性フィルター不通過: low_liquidity / 60日平均売買代金2,000万円未満</x:v>
      </x:c>
      <x:c r="AZ246" s="59" t="str">
        <x:v>2025-06-19 15:00</x:v>
      </x:c>
      <x:c r="BA246" s="53" t="n">
        <x:v>39873</x:v>
      </x:c>
      <x:c r="BB246" s="50" t="str">
        <x:v>山田 圭一</x:v>
      </x:c>
      <x:c r="BC246" s="50"/>
      <x:c r="BD246" s="50"/>
    </x:row>
    <x:row r="247">
      <x:c r="A247" s="50" t="n">
        <x:v>246</x:v>
      </x:c>
      <x:c r="B247" s="50" t="str">
        <x:v>5285</x:v>
      </x:c>
      <x:c r="C247" s="50" t="str">
        <x:v>5285.T</x:v>
      </x:c>
      <x:c r="D247" s="50" t="str">
        <x:v>YAMAX Corp.</x:v>
      </x:c>
      <x:c r="E247" s="50" t="str">
        <x:v>Standard Market(Domestic)</x:v>
      </x:c>
      <x:c r="F247" s="50" t="str">
        <x:v>Glass and Ceramics Products</x:v>
      </x:c>
      <x:c r="G247" s="51" t="n">
        <x:v>18576.923</x:v>
      </x:c>
      <x:c r="H247" s="51" t="n">
        <x:v>15771.171</x:v>
      </x:c>
      <x:c r="I247" s="51" t="n">
        <x:v>18031.997</x:v>
      </x:c>
      <x:c r="J247" s="51" t="n">
        <x:v>20807.045</x:v>
      </x:c>
      <x:c r="K247" s="51" t="n">
        <x:v>23469.48</x:v>
      </x:c>
      <x:c r="L247" s="52" t="n">
        <x:f>IFERROR(H247/G247-1,"")</x:f>
        <x:v>-0.15103426977653933</x:v>
      </x:c>
      <x:c r="M247" s="52" t="n">
        <x:f>IFERROR(I247/H247-1,"")</x:f>
        <x:v>0.143351815790977</x:v>
      </x:c>
      <x:c r="N247" s="52" t="n">
        <x:f>IFERROR(J247/I247-1,"")</x:f>
        <x:v>0.1538957665088343</x:v>
      </x:c>
      <x:c r="O247" s="52" t="n">
        <x:f>IFERROR(K247/J247-1,"")</x:f>
        <x:v>0.12795834295547492</x:v>
      </x:c>
      <x:c r="P247" s="52" t="n">
        <x:f>IFERROR((K247/G247)^(1/4)-1,"")</x:f>
        <x:v>0.06018687053723726</x:v>
      </x:c>
      <x:c r="Q247" s="51" t="n">
        <x:v>2738.306</x:v>
      </x:c>
      <x:c r="R247" s="52" t="n">
        <x:f>IFERROR(Q247/K247,"")</x:f>
        <x:v>0.11667518837230309</x:v>
      </x:c>
      <x:c r="S247" s="53" t="n">
        <x:v>38322</x:v>
      </x:c>
      <x:c r="T247" s="50" t="str">
        <x:v>EDINET_company_history</x:v>
      </x:c>
      <x:c r="U247" s="50" t="str">
        <x:v>茂森 潔</x:v>
      </x:c>
      <x:c r="V247" s="54" t="n">
        <x:v>0.0758</x:v>
      </x:c>
      <x:c r="W247" s="50" t="str">
        <x:v>茂森 潔 / 茂森 拓 / 森 將彦</x:v>
      </x:c>
      <x:c r="X247" s="50" t="b">
        <x:f>AND(COUNT(L247:O247)=4,L247&gt;='設定'!$B$6,M247&gt;='設定'!$B$6,N247&gt;='設定'!$B$6,O247&gt;='設定'!$B$6)</x:f>
        <x:v>0</x:v>
      </x:c>
      <x:c r="Y247" s="50" t="b">
        <x:f>AND(COUNT(G247:K247)=5,P247&gt;='設定'!$B$7)</x:f>
        <x:v>0</x:v>
      </x:c>
      <x:c r="Z247" s="50" t="b">
        <x:f>AND(ISNUMBER(R247),R247&gt;='設定'!$B$8)</x:f>
        <x:v>1</x:v>
      </x:c>
      <x:c r="AA247" s="50" t="b">
        <x:f>AND(ISNUMBER(S247),S247&gt;=DATE(YEAR('設定'!$B$10)-'設定'!$B$9,MONTH('設定'!$B$10),DAY('設定'!$B$10)))</x:f>
        <x:v>0</x:v>
      </x:c>
      <x:c r="AB247" s="55" t="b">
        <x:v>1</x:v>
      </x:c>
      <x:c r="AC247" s="55" t="b">
        <x:v>1</x:v>
      </x:c>
      <x:c r="AD247" s="50" t="n">
        <x:f>IF(X247,1,0)+IF(Z247,1,0)+IF(AA247,1,0)+IF(AB247,1,0)</x:f>
        <x:v>2</x:v>
      </x:c>
      <x:c r="AE247" s="50" t="n">
        <x:f>IF(Y247,1,0)+IF(Z247,1,0)+IF(AA247,1,0)+IF(AB247,1,0)</x:f>
        <x:v>2</x:v>
      </x:c>
      <x:c r="AF247" s="50" t="n">
        <x:f>IF(Y247,1,0)+IF(Z247,1,0)+IF(AA247,1,0)+IF(AC247,1,0)</x:f>
        <x:v>2</x:v>
      </x:c>
      <x:c r="AG247" s="53" t="n">
        <x:v>44348</x:v>
      </x:c>
      <x:c r="AH247" s="50" t="str">
        <x:v>S100W0U5</x:v>
      </x:c>
      <x:c r="AI247" s="50" t="str">
        <x:v>NetSalesSummaryOfBusinessResults</x:v>
      </x:c>
      <x:c r="AJ247" s="50" t="str">
        <x:v>OperatingIncome</x:v>
      </x:c>
      <x:c r="AK247" s="53" t="n">
        <x:v>45747</x:v>
      </x:c>
      <x:c r="AL247" s="50" t="str">
        <x:v>365/365/365/366/365</x:v>
      </x:c>
      <x:c r="AM247" s="51" t="n">
        <x:v>10047400</x:v>
      </x:c>
      <x:c r="AN247" s="51" t="n">
        <x:v>1245</x:v>
      </x:c>
      <x:c r="AO247" s="51" t="n">
        <x:f>IFERROR(AM247*AN247,"")</x:f>
        <x:v>12509013000</x:v>
      </x:c>
      <x:c r="AP247" s="56" t="n">
        <x:f>IFERROR(AO247/(K247*1000000),"")</x:f>
        <x:v>0.5329906329411644</x:v>
      </x:c>
      <x:c r="AQ247" s="57" t="n">
        <x:v>77954081.66666667</x:v>
      </x:c>
      <x:c r="AR247" s="52" t="n">
        <x:v>0.4272393143192682</x:v>
      </x:c>
      <x:c r="AS247" s="52" t="n">
        <x:v>-0.5628245329032031</x:v>
      </x:c>
      <x:c r="AT247" s="55" t="b">
        <x:v>1</x:v>
      </x:c>
      <x:c r="AU247" s="50"/>
      <x:c r="AV247" s="58" t="n">
        <x:v>-0.1387095976125444</x:v>
      </x:c>
      <x:c r="AW247" s="50" t="n">
        <x:v>2801</x:v>
      </x:c>
      <x:c r="AX247" s="50" t="str">
        <x:v>Core Moat</x:v>
      </x:c>
      <x:c r="AY247" s="50" t="str">
        <x:v>目立つ機械的警告なし（定性確認は別途必要）</x:v>
      </x:c>
      <x:c r="AZ247" s="59" t="str">
        <x:v>2025-06-25 09:03</x:v>
      </x:c>
      <x:c r="BA247" s="53" t="n">
        <x:v>38322</x:v>
      </x:c>
      <x:c r="BB247" s="50" t="str">
        <x:v>茂森 潔</x:v>
      </x:c>
      <x:c r="BC247" s="50"/>
      <x:c r="BD247" s="50"/>
    </x:row>
    <x:row r="248">
      <x:c r="A248" s="50" t="n">
        <x:v>247</x:v>
      </x:c>
      <x:c r="B248" s="50" t="str">
        <x:v>6599</x:v>
      </x:c>
      <x:c r="C248" s="50" t="str">
        <x:v>6599.T</x:v>
      </x:c>
      <x:c r="D248" s="50" t="str">
        <x:v>EBRAINS,INC.</x:v>
      </x:c>
      <x:c r="E248" s="50" t="str">
        <x:v>Standard Market(Domestic)</x:v>
      </x:c>
      <x:c r="F248" s="50" t="str">
        <x:v>Electric Appliances</x:v>
      </x:c>
      <x:c r="G248" s="51" t="n">
        <x:v>3202.326</x:v>
      </x:c>
      <x:c r="H248" s="51" t="n">
        <x:v>3922.491</x:v>
      </x:c>
      <x:c r="I248" s="51" t="n">
        <x:v>4258.319</x:v>
      </x:c>
      <x:c r="J248" s="51" t="n">
        <x:v>3987.626</x:v>
      </x:c>
      <x:c r="K248" s="51" t="n">
        <x:v>4025.988</x:v>
      </x:c>
      <x:c r="L248" s="52" t="n">
        <x:f>IFERROR(H248/G248-1,"")</x:f>
        <x:v>0.22488809696451884</x:v>
      </x:c>
      <x:c r="M248" s="52" t="n">
        <x:f>IFERROR(I248/H248-1,"")</x:f>
        <x:v>0.08561600268808789</x:v>
      </x:c>
      <x:c r="N248" s="52" t="n">
        <x:f>IFERROR(J248/I248-1,"")</x:f>
        <x:v>-0.06356804175544395</x:v>
      </x:c>
      <x:c r="O248" s="52" t="n">
        <x:f>IFERROR(K248/J248-1,"")</x:f>
        <x:v>0.009620260275161163</x:v>
      </x:c>
      <x:c r="P248" s="52" t="n">
        <x:f>IFERROR((K248/G248)^(1/4)-1,"")</x:f>
        <x:v>0.05889216205389447</x:v>
      </x:c>
      <x:c r="Q248" s="51" t="n">
        <x:v>464.597</x:v>
      </x:c>
      <x:c r="R248" s="52" t="n">
        <x:f>IFERROR(Q248/K248,"")</x:f>
        <x:v>0.11539949945205996</x:v>
      </x:c>
      <x:c r="S248" s="53" t="n">
        <x:v>43983</x:v>
      </x:c>
      <x:c r="T248" s="50" t="str">
        <x:v>EDINET_company_history</x:v>
      </x:c>
      <x:c r="U248" s="50" t="str">
        <x:v>上村 正人</x:v>
      </x:c>
      <x:c r="V248" s="54" t="n">
        <x:v>0.3318</x:v>
      </x:c>
      <x:c r="W248" s="50" t="str">
        <x:v>上村 正人</x:v>
      </x:c>
      <x:c r="X248" s="50" t="b">
        <x:f>AND(COUNT(L248:O248)=4,L248&gt;='設定'!$B$6,M248&gt;='設定'!$B$6,N248&gt;='設定'!$B$6,O248&gt;='設定'!$B$6)</x:f>
        <x:v>0</x:v>
      </x:c>
      <x:c r="Y248" s="50" t="b">
        <x:f>AND(COUNT(G248:K248)=5,P248&gt;='設定'!$B$7)</x:f>
        <x:v>0</x:v>
      </x:c>
      <x:c r="Z248" s="50" t="b">
        <x:f>AND(ISNUMBER(R248),R248&gt;='設定'!$B$8)</x:f>
        <x:v>1</x:v>
      </x:c>
      <x:c r="AA248" s="50" t="b">
        <x:f>AND(ISNUMBER(S248),S248&gt;=DATE(YEAR('設定'!$B$10)-'設定'!$B$9,MONTH('設定'!$B$10),DAY('設定'!$B$10)))</x:f>
        <x:v>0</x:v>
      </x:c>
      <x:c r="AB248" s="55" t="b">
        <x:v>1</x:v>
      </x:c>
      <x:c r="AC248" s="55" t="b">
        <x:v>1</x:v>
      </x:c>
      <x:c r="AD248" s="50" t="n">
        <x:f>IF(X248,1,0)+IF(Z248,1,0)+IF(AA248,1,0)+IF(AB248,1,0)</x:f>
        <x:v>2</x:v>
      </x:c>
      <x:c r="AE248" s="50" t="n">
        <x:f>IF(Y248,1,0)+IF(Z248,1,0)+IF(AA248,1,0)+IF(AB248,1,0)</x:f>
        <x:v>2</x:v>
      </x:c>
      <x:c r="AF248" s="50" t="n">
        <x:f>IF(Y248,1,0)+IF(Z248,1,0)+IF(AA248,1,0)+IF(AC248,1,0)</x:f>
        <x:v>2</x:v>
      </x:c>
      <x:c r="AG248" s="53" t="n">
        <x:v>44348</x:v>
      </x:c>
      <x:c r="AH248" s="50" t="str">
        <x:v>S100W76K</x:v>
      </x:c>
      <x:c r="AI248" s="50" t="str">
        <x:v>NetSalesSummaryOfBusinessResults</x:v>
      </x:c>
      <x:c r="AJ248" s="50" t="str">
        <x:v>OperatingIncome</x:v>
      </x:c>
      <x:c r="AK248" s="53" t="n">
        <x:v>45747</x:v>
      </x:c>
      <x:c r="AL248" s="50" t="str">
        <x:v>365/365/365/366/365</x:v>
      </x:c>
      <x:c r="AM248" s="51" t="n">
        <x:v>1509000</x:v>
      </x:c>
      <x:c r="AN248" s="51" t="n">
        <x:v>3420</x:v>
      </x:c>
      <x:c r="AO248" s="51" t="n">
        <x:f>IFERROR(AM248*AN248,"")</x:f>
        <x:v>5160780000</x:v>
      </x:c>
      <x:c r="AP248" s="56" t="n">
        <x:f>IFERROR(AO248/(K248*1000000),"")</x:f>
        <x:v>1.281866711972316</x:v>
      </x:c>
      <x:c r="AQ248" s="57" t="n">
        <x:v>42688470</x:v>
      </x:c>
      <x:c r="AR248" s="52" t="n">
        <x:v>0.3574992338201089</x:v>
      </x:c>
      <x:c r="AS248" s="52" t="n">
        <x:v>-0.4325718150872633</x:v>
      </x:c>
      <x:c r="AT248" s="55" t="b">
        <x:v>1</x:v>
      </x:c>
      <x:c r="AU248" s="50"/>
      <x:c r="AV248" s="58" t="n">
        <x:v>0.3786355641979926</x:v>
      </x:c>
      <x:c r="AW248" s="50" t="n">
        <x:v>235</x:v>
      </x:c>
      <x:c r="AX248" s="50" t="str">
        <x:v>Discovery</x:v>
      </x:c>
      <x:c r="AY248" s="50" t="str">
        <x:v>目立つ機械的警告なし（定性確認は別途必要）</x:v>
      </x:c>
      <x:c r="AZ248" s="59" t="str">
        <x:v>2025-06-30 15:39</x:v>
      </x:c>
      <x:c r="BA248" s="53" t="n">
        <x:v>43983</x:v>
      </x:c>
      <x:c r="BB248" s="50" t="str">
        <x:v>上村 正人</x:v>
      </x:c>
      <x:c r="BC248" s="50"/>
      <x:c r="BD248" s="50"/>
    </x:row>
    <x:row r="249">
      <x:c r="A249" s="50" t="n">
        <x:v>248</x:v>
      </x:c>
      <x:c r="B249" s="50" t="str">
        <x:v>4197</x:v>
      </x:c>
      <x:c r="C249" s="50" t="str">
        <x:v>4197.T</x:v>
      </x:c>
      <x:c r="D249" s="50" t="str">
        <x:v>ASMARQ Co.,Ltd.</x:v>
      </x:c>
      <x:c r="E249" s="50" t="str">
        <x:v>Standard Market(Domestic)</x:v>
      </x:c>
      <x:c r="F249" s="50" t="str">
        <x:v>Information &amp; Communication</x:v>
      </x:c>
      <x:c r="G249" s="51" t="n">
        <x:v>3354.907</x:v>
      </x:c>
      <x:c r="H249" s="51" t="n">
        <x:v>3892.498</x:v>
      </x:c>
      <x:c r="I249" s="51" t="n">
        <x:v>4282.413</x:v>
      </x:c>
      <x:c r="J249" s="51" t="n">
        <x:v>4363.456</x:v>
      </x:c>
      <x:c r="K249" s="51" t="n">
        <x:v>4172.518</x:v>
      </x:c>
      <x:c r="L249" s="52" t="n">
        <x:f>IFERROR(H249/G249-1,"")</x:f>
        <x:v>0.16024020934112326</x:v>
      </x:c>
      <x:c r="M249" s="52" t="n">
        <x:f>IFERROR(I249/H249-1,"")</x:f>
        <x:v>0.1001708928302596</x:v>
      </x:c>
      <x:c r="N249" s="52" t="n">
        <x:f>IFERROR(J249/I249-1,"")</x:f>
        <x:v>0.01892461096115694</x:v>
      </x:c>
      <x:c r="O249" s="52" t="n">
        <x:f>IFERROR(K249/J249-1,"")</x:f>
        <x:v>-0.04375843368192556</x:v>
      </x:c>
      <x:c r="P249" s="52" t="n">
        <x:f>IFERROR((K249/G249)^(1/4)-1,"")</x:f>
        <x:v>0.056037726049590564</x:v>
      </x:c>
      <x:c r="Q249" s="51" t="n">
        <x:v>260.309</x:v>
      </x:c>
      <x:c r="R249" s="52" t="n">
        <x:f>IFERROR(Q249/K249,"")</x:f>
        <x:v>0.06238654932105746</x:v>
      </x:c>
      <x:c r="S249" s="53" t="n">
        <x:v>44592</x:v>
      </x:c>
      <x:c r="T249" s="50" t="str">
        <x:v>local_price_first_trade</x:v>
      </x:c>
      <x:c r="U249" s="50" t="str">
        <x:v>町田 正一</x:v>
      </x:c>
      <x:c r="V249" s="54" t="n">
        <x:v>0.3975</x:v>
      </x:c>
      <x:c r="W249" s="50" t="str">
        <x:v>町田 正一</x:v>
      </x:c>
      <x:c r="X249" s="50" t="b">
        <x:f>AND(COUNT(L249:O249)=4,L249&gt;='設定'!$B$6,M249&gt;='設定'!$B$6,N249&gt;='設定'!$B$6,O249&gt;='設定'!$B$6)</x:f>
        <x:v>0</x:v>
      </x:c>
      <x:c r="Y249" s="50" t="b">
        <x:f>AND(COUNT(G249:K249)=5,P249&gt;='設定'!$B$7)</x:f>
        <x:v>0</x:v>
      </x:c>
      <x:c r="Z249" s="50" t="b">
        <x:f>AND(ISNUMBER(R249),R249&gt;='設定'!$B$8)</x:f>
        <x:v>0</x:v>
      </x:c>
      <x:c r="AA249" s="50" t="b">
        <x:f>AND(ISNUMBER(S249),S249&gt;=DATE(YEAR('設定'!$B$10)-'設定'!$B$9,MONTH('設定'!$B$10),DAY('設定'!$B$10)))</x:f>
        <x:v>1</x:v>
      </x:c>
      <x:c r="AB249" s="55" t="b">
        <x:v>1</x:v>
      </x:c>
      <x:c r="AC249" s="55" t="b">
        <x:v>1</x:v>
      </x:c>
      <x:c r="AD249" s="50" t="n">
        <x:f>IF(X249,1,0)+IF(Z249,1,0)+IF(AA249,1,0)+IF(AB249,1,0)</x:f>
        <x:v>2</x:v>
      </x:c>
      <x:c r="AE249" s="50" t="n">
        <x:f>IF(Y249,1,0)+IF(Z249,1,0)+IF(AA249,1,0)+IF(AB249,1,0)</x:f>
        <x:v>2</x:v>
      </x:c>
      <x:c r="AF249" s="50" t="n">
        <x:f>IF(Y249,1,0)+IF(Z249,1,0)+IF(AA249,1,0)+IF(AC249,1,0)</x:f>
        <x:v>2</x:v>
      </x:c>
      <x:c r="AG249" s="53" t="n">
        <x:v>44592</x:v>
      </x:c>
      <x:c r="AH249" s="50" t="str">
        <x:v>S100XNPA</x:v>
      </x:c>
      <x:c r="AI249" s="50" t="str">
        <x:v>NetSalesSummaryOfBusinessResults</x:v>
      </x:c>
      <x:c r="AJ249" s="50" t="str">
        <x:v>OperatingIncome</x:v>
      </x:c>
      <x:c r="AK249" s="53" t="n">
        <x:v>45991</x:v>
      </x:c>
      <x:c r="AL249" s="50" t="str">
        <x:v>365/365/365/366/365</x:v>
      </x:c>
      <x:c r="AM249" s="51" t="n">
        <x:v>1156700</x:v>
      </x:c>
      <x:c r="AN249" s="51" t="n">
        <x:v>2250</x:v>
      </x:c>
      <x:c r="AO249" s="51" t="n">
        <x:f>IFERROR(AM249*AN249,"")</x:f>
        <x:v>2602575000</x:v>
      </x:c>
      <x:c r="AP249" s="56" t="n">
        <x:f>IFERROR(AO249/(K249*1000000),"")</x:f>
        <x:v>0.623742066541115</x:v>
      </x:c>
      <x:c r="AQ249" s="57" t="n">
        <x:v>2753363.3333333335</x:v>
      </x:c>
      <x:c r="AR249" s="52" t="n">
        <x:v>0.5290124495889874</x:v>
      </x:c>
      <x:c r="AS249" s="52" t="n">
        <x:v>-0.5426855764681862</x:v>
      </x:c>
      <x:c r="AT249" s="55" t="b">
        <x:v>0</x:v>
      </x:c>
      <x:c r="AU249" s="50" t="str">
        <x:v>low_liquidity</x:v>
      </x:c>
      <x:c r="AV249" s="58" t="n">
        <x:v>-0.1299712582494308</x:v>
      </x:c>
      <x:c r="AW249" s="50" t="n">
        <x:v>2754</x:v>
      </x:c>
      <x:c r="AX249" s="50" t="str">
        <x:v>Future Moat</x:v>
      </x:c>
      <x:c r="AY249" s="50" t="str">
        <x:v>既存適格性フィルター不通過: low_liquidity / 60日平均売買代金2,000万円未満</x:v>
      </x:c>
      <x:c r="AZ249" s="59" t="str">
        <x:v>2026-02-27 12:18</x:v>
      </x:c>
      <x:c r="BA249" s="53" t="n">
        <x:v>44562</x:v>
      </x:c>
      <x:c r="BB249" s="50" t="str">
        <x:v>町田 正一</x:v>
      </x:c>
      <x:c r="BC249" s="50"/>
      <x:c r="BD249" s="50"/>
    </x:row>
    <x:row r="250">
      <x:c r="A250" s="50" t="n">
        <x:v>249</x:v>
      </x:c>
      <x:c r="B250" s="50" t="str">
        <x:v>9340</x:v>
      </x:c>
      <x:c r="C250" s="50" t="str">
        <x:v>9340.T</x:v>
      </x:c>
      <x:c r="D250" s="50" t="str">
        <x:v>ASO INTERNATIONAL,INC.</x:v>
      </x:c>
      <x:c r="E250" s="50" t="str">
        <x:v>Standard Market(Domestic)</x:v>
      </x:c>
      <x:c r="F250" s="50" t="str">
        <x:v>Services</x:v>
      </x:c>
      <x:c r="G250" s="51" t="n">
        <x:v>3062.763</x:v>
      </x:c>
      <x:c r="H250" s="51" t="n">
        <x:v>3115.106</x:v>
      </x:c>
      <x:c r="I250" s="51" t="n">
        <x:v>3190.044</x:v>
      </x:c>
      <x:c r="J250" s="51" t="n">
        <x:v>3544.75</x:v>
      </x:c>
      <x:c r="K250" s="51" t="n">
        <x:v>3796.454</x:v>
      </x:c>
      <x:c r="L250" s="52" t="n">
        <x:f>IFERROR(H250/G250-1,"")</x:f>
        <x:v>0.017090124178723798</x:v>
      </x:c>
      <x:c r="M250" s="52" t="n">
        <x:f>IFERROR(I250/H250-1,"")</x:f>
        <x:v>0.02405632424707216</x:v>
      </x:c>
      <x:c r="N250" s="52" t="n">
        <x:f>IFERROR(J250/I250-1,"")</x:f>
        <x:v>0.11119156977145139</x:v>
      </x:c>
      <x:c r="O250" s="52" t="n">
        <x:f>IFERROR(K250/J250-1,"")</x:f>
        <x:v>0.07100754637139439</x:v>
      </x:c>
      <x:c r="P250" s="52" t="n">
        <x:f>IFERROR((K250/G250)^(1/4)-1,"")</x:f>
        <x:v>0.0551548209321131</x:v>
      </x:c>
      <x:c r="Q250" s="51" t="n">
        <x:v>658.504</x:v>
      </x:c>
      <x:c r="R250" s="52" t="n">
        <x:f>IFERROR(Q250/K250,"")</x:f>
        <x:v>0.173452384778006</x:v>
      </x:c>
      <x:c r="S250" s="53" t="n">
        <x:v>44918</x:v>
      </x:c>
      <x:c r="T250" s="50" t="str">
        <x:v>local_price_first_trade</x:v>
      </x:c>
      <x:c r="U250" s="50" t="str">
        <x:v>株式会社ＡＳＯ</x:v>
      </x:c>
      <x:c r="V250" s="54" t="n">
        <x:v>0.572</x:v>
      </x:c>
      <x:c r="W250" s="50" t="str">
        <x:v>阿曽 敏正</x:v>
      </x:c>
      <x:c r="X250" s="50" t="b">
        <x:f>AND(COUNT(L250:O250)=4,L250&gt;='設定'!$B$6,M250&gt;='設定'!$B$6,N250&gt;='設定'!$B$6,O250&gt;='設定'!$B$6)</x:f>
        <x:v>0</x:v>
      </x:c>
      <x:c r="Y250" s="50" t="b">
        <x:f>AND(COUNT(G250:K250)=5,P250&gt;='設定'!$B$7)</x:f>
        <x:v>0</x:v>
      </x:c>
      <x:c r="Z250" s="50" t="b">
        <x:f>AND(ISNUMBER(R250),R250&gt;='設定'!$B$8)</x:f>
        <x:v>1</x:v>
      </x:c>
      <x:c r="AA250" s="50" t="b">
        <x:f>AND(ISNUMBER(S250),S250&gt;=DATE(YEAR('設定'!$B$10)-'設定'!$B$9,MONTH('設定'!$B$10),DAY('設定'!$B$10)))</x:f>
        <x:v>1</x:v>
      </x:c>
      <x:c r="AB250" s="55" t="b">
        <x:v>0</x:v>
      </x:c>
      <x:c r="AC250" s="55" t="b">
        <x:v>0</x:v>
      </x:c>
      <x:c r="AD250" s="50" t="n">
        <x:f>IF(X250,1,0)+IF(Z250,1,0)+IF(AA250,1,0)+IF(AB250,1,0)</x:f>
        <x:v>2</x:v>
      </x:c>
      <x:c r="AE250" s="50" t="n">
        <x:f>IF(Y250,1,0)+IF(Z250,1,0)+IF(AA250,1,0)+IF(AB250,1,0)</x:f>
        <x:v>2</x:v>
      </x:c>
      <x:c r="AF250" s="50" t="n">
        <x:f>IF(Y250,1,0)+IF(Z250,1,0)+IF(AA250,1,0)+IF(AC250,1,0)</x:f>
        <x:v>2</x:v>
      </x:c>
      <x:c r="AG250" s="53" t="n">
        <x:v>44918</x:v>
      </x:c>
      <x:c r="AH250" s="50" t="str">
        <x:v>S100WR24</x:v>
      </x:c>
      <x:c r="AI250" s="50" t="str">
        <x:v>NetSalesSummaryOfBusinessResults</x:v>
      </x:c>
      <x:c r="AJ250" s="50" t="str">
        <x:v>OperatingIncome</x:v>
      </x:c>
      <x:c r="AK250" s="53" t="n">
        <x:v>45838</x:v>
      </x:c>
      <x:c r="AL250" s="50" t="str">
        <x:v>365/365/365/366/365</x:v>
      </x:c>
      <x:c r="AM250" s="51" t="n">
        <x:v>9790200</x:v>
      </x:c>
      <x:c r="AN250" s="51" t="n">
        <x:v>668</x:v>
      </x:c>
      <x:c r="AO250" s="51" t="n">
        <x:f>IFERROR(AM250*AN250,"")</x:f>
        <x:v>6539853600</x:v>
      </x:c>
      <x:c r="AP250" s="56" t="n">
        <x:f>IFERROR(AO250/(K250*1000000),"")</x:f>
        <x:v>1.7226215831931586</x:v>
      </x:c>
      <x:c r="AQ250" s="57" t="n">
        <x:v>6159581.666666667</x:v>
      </x:c>
      <x:c r="AR250" s="52" t="n">
        <x:v>0.409540354725373</x:v>
      </x:c>
      <x:c r="AS250" s="52" t="n">
        <x:v>-0.334862365584322</x:v>
      </x:c>
      <x:c r="AT250" s="55" t="b">
        <x:v>0</x:v>
      </x:c>
      <x:c r="AU250" s="50" t="str">
        <x:v>low_liquidity</x:v>
      </x:c>
      <x:c r="AV250" s="58" t="n">
        <x:v>0.1278918351180694</x:v>
      </x:c>
      <x:c r="AW250" s="50" t="n">
        <x:v>1075</x:v>
      </x:c>
      <x:c r="AX250" s="50" t="str">
        <x:v>Discovery</x:v>
      </x:c>
      <x:c r="AY250" s="50" t="str">
        <x:v>既存適格性フィルター不通過: low_liquidity / 60日平均売買代金2,000万円未満</x:v>
      </x:c>
      <x:c r="AZ250" s="59" t="str">
        <x:v>2025-09-25 13:00</x:v>
      </x:c>
      <x:c r="BA250" s="53" t="n">
        <x:v>44896</x:v>
      </x:c>
      <x:c r="BB250" s="50"/>
      <x:c r="BC250" s="50"/>
      <x:c r="BD250" s="50"/>
    </x:row>
    <x:row r="251">
      <x:c r="A251" s="50" t="n">
        <x:v>250</x:v>
      </x:c>
      <x:c r="B251" s="50" t="str">
        <x:v>3649</x:v>
      </x:c>
      <x:c r="C251" s="50" t="str">
        <x:v>3649.T</x:v>
      </x:c>
      <x:c r="D251" s="50" t="str">
        <x:v>FINDEX Inc.</x:v>
      </x:c>
      <x:c r="E251" s="50" t="str">
        <x:v>Prime Market (Domestic)</x:v>
      </x:c>
      <x:c r="F251" s="50" t="str">
        <x:v>Information &amp; Communication</x:v>
      </x:c>
      <x:c r="G251" s="51" t="n">
        <x:v>4968.885</x:v>
      </x:c>
      <x:c r="H251" s="51" t="n">
        <x:v>4541.242</x:v>
      </x:c>
      <x:c r="I251" s="51" t="n">
        <x:v>5191.735</x:v>
      </x:c>
      <x:c r="J251" s="51" t="n">
        <x:v>5841.379</x:v>
      </x:c>
      <x:c r="K251" s="51" t="n">
        <x:v>6109.941</x:v>
      </x:c>
      <x:c r="L251" s="52" t="n">
        <x:f>IFERROR(H251/G251-1,"")</x:f>
        <x:v>-0.08606417737580963</x:v>
      </x:c>
      <x:c r="M251" s="52" t="n">
        <x:f>IFERROR(I251/H251-1,"")</x:f>
        <x:v>0.14324121022398706</x:v>
      </x:c>
      <x:c r="N251" s="52" t="n">
        <x:f>IFERROR(J251/I251-1,"")</x:f>
        <x:v>0.12513042364450433</x:v>
      </x:c>
      <x:c r="O251" s="52" t="n">
        <x:f>IFERROR(K251/J251-1,"")</x:f>
        <x:v>0.04597578756660026</x:v>
      </x:c>
      <x:c r="P251" s="52" t="n">
        <x:f>IFERROR((K251/G251)^(1/4)-1,"")</x:f>
        <x:v>0.05303915004777937</x:v>
      </x:c>
      <x:c r="Q251" s="51" t="n">
        <x:v>1790.029</x:v>
      </x:c>
      <x:c r="R251" s="52" t="n">
        <x:f>IFERROR(Q251/K251,"")</x:f>
        <x:v>0.29296993211554745</x:v>
      </x:c>
      <x:c r="S251" s="53" t="n">
        <x:v>40603</x:v>
      </x:c>
      <x:c r="T251" s="50" t="str">
        <x:v>EDINET_company_history</x:v>
      </x:c>
      <x:c r="U251" s="50" t="str">
        <x:v>相原 輝夫</x:v>
      </x:c>
      <x:c r="V251" s="54" t="n">
        <x:v>0.3141</x:v>
      </x:c>
      <x:c r="W251" s="50" t="str">
        <x:v>相原 輝夫</x:v>
      </x:c>
      <x:c r="X251" s="50" t="b">
        <x:f>AND(COUNT(L251:O251)=4,L251&gt;='設定'!$B$6,M251&gt;='設定'!$B$6,N251&gt;='設定'!$B$6,O251&gt;='設定'!$B$6)</x:f>
        <x:v>0</x:v>
      </x:c>
      <x:c r="Y251" s="50" t="b">
        <x:f>AND(COUNT(G251:K251)=5,P251&gt;='設定'!$B$7)</x:f>
        <x:v>0</x:v>
      </x:c>
      <x:c r="Z251" s="50" t="b">
        <x:f>AND(ISNUMBER(R251),R251&gt;='設定'!$B$8)</x:f>
        <x:v>1</x:v>
      </x:c>
      <x:c r="AA251" s="50" t="b">
        <x:f>AND(ISNUMBER(S251),S251&gt;=DATE(YEAR('設定'!$B$10)-'設定'!$B$9,MONTH('設定'!$B$10),DAY('設定'!$B$10)))</x:f>
        <x:v>0</x:v>
      </x:c>
      <x:c r="AB251" s="55" t="b">
        <x:v>1</x:v>
      </x:c>
      <x:c r="AC251" s="55" t="b">
        <x:v>1</x:v>
      </x:c>
      <x:c r="AD251" s="50" t="n">
        <x:f>IF(X251,1,0)+IF(Z251,1,0)+IF(AA251,1,0)+IF(AB251,1,0)</x:f>
        <x:v>2</x:v>
      </x:c>
      <x:c r="AE251" s="50" t="n">
        <x:f>IF(Y251,1,0)+IF(Z251,1,0)+IF(AA251,1,0)+IF(AB251,1,0)</x:f>
        <x:v>2</x:v>
      </x:c>
      <x:c r="AF251" s="50" t="n">
        <x:f>IF(Y251,1,0)+IF(Z251,1,0)+IF(AA251,1,0)+IF(AC251,1,0)</x:f>
        <x:v>2</x:v>
      </x:c>
      <x:c r="AG251" s="53" t="n">
        <x:v>44348</x:v>
      </x:c>
      <x:c r="AH251" s="50" t="str">
        <x:v>S100XTNK</x:v>
      </x:c>
      <x:c r="AI251" s="50" t="str">
        <x:v>NetSalesSummaryOfBusinessResults</x:v>
      </x:c>
      <x:c r="AJ251" s="50" t="str">
        <x:v>OperatingIncome</x:v>
      </x:c>
      <x:c r="AK251" s="53" t="n">
        <x:v>46022</x:v>
      </x:c>
      <x:c r="AL251" s="50" t="str">
        <x:v>365/365/365/366/365</x:v>
      </x:c>
      <x:c r="AM251" s="51" t="n">
        <x:v>24540800</x:v>
      </x:c>
      <x:c r="AN251" s="51" t="n">
        <x:v>775</x:v>
      </x:c>
      <x:c r="AO251" s="51" t="n">
        <x:f>IFERROR(AM251*AN251,"")</x:f>
        <x:v>19019120000</x:v>
      </x:c>
      <x:c r="AP251" s="56" t="n">
        <x:f>IFERROR(AO251/(K251*1000000),"")</x:f>
        <x:v>3.112815655666724</x:v>
      </x:c>
      <x:c r="AQ251" s="57" t="n">
        <x:v>73780635</x:v>
      </x:c>
      <x:c r="AR251" s="52" t="n">
        <x:v>0.4006744751091888</x:v>
      </x:c>
      <x:c r="AS251" s="52" t="n">
        <x:v>-0.6078101369814373</x:v>
      </x:c>
      <x:c r="AT251" s="55" t="b">
        <x:v>1</x:v>
      </x:c>
      <x:c r="AU251" s="50"/>
      <x:c r="AV251" s="58" t="n">
        <x:v>0.18128073671493</x:v>
      </x:c>
      <x:c r="AW251" s="50" t="n">
        <x:v>805</x:v>
      </x:c>
      <x:c r="AX251" s="50" t="str">
        <x:v>Core Moat</x:v>
      </x:c>
      <x:c r="AY251" s="50" t="str">
        <x:v>ローカル5年最大下落率-60%以下</x:v>
      </x:c>
      <x:c r="AZ251" s="59" t="str">
        <x:v>2026-03-25 11:18</x:v>
      </x:c>
      <x:c r="BA251" s="53" t="n">
        <x:v>40603</x:v>
      </x:c>
      <x:c r="BB251" s="50" t="str">
        <x:v>相原 輝夫</x:v>
      </x:c>
      <x:c r="BC251" s="50"/>
      <x:c r="BD251" s="50" t="str">
        <x:v>TOPIX Small 2</x:v>
      </x:c>
    </x:row>
    <x:row r="252">
      <x:c r="A252" s="50" t="n">
        <x:v>251</x:v>
      </x:c>
      <x:c r="B252" s="50" t="str">
        <x:v>9221</x:v>
      </x:c>
      <x:c r="C252" s="50" t="str">
        <x:v>9221.T</x:v>
      </x:c>
      <x:c r="D252" s="50" t="str">
        <x:v>FULUHASHI EPO CORPORATION</x:v>
      </x:c>
      <x:c r="E252" s="50" t="str">
        <x:v>Standard Market(Domestic)</x:v>
      </x:c>
      <x:c r="F252" s="50" t="str">
        <x:v>Services</x:v>
      </x:c>
      <x:c r="G252" s="51" t="n">
        <x:v>7694.241</x:v>
      </x:c>
      <x:c r="H252" s="51" t="n">
        <x:v>7716.219</x:v>
      </x:c>
      <x:c r="I252" s="51" t="n">
        <x:v>8076.657</x:v>
      </x:c>
      <x:c r="J252" s="51" t="n">
        <x:v>8753.627</x:v>
      </x:c>
      <x:c r="K252" s="51" t="n">
        <x:v>9383.585</x:v>
      </x:c>
      <x:c r="L252" s="52" t="n">
        <x:f>IFERROR(H252/G252-1,"")</x:f>
        <x:v>0.0028564220954347963</x:v>
      </x:c>
      <x:c r="M252" s="52" t="n">
        <x:f>IFERROR(I252/H252-1,"")</x:f>
        <x:v>0.0467117379638915</x:v>
      </x:c>
      <x:c r="N252" s="52" t="n">
        <x:f>IFERROR(J252/I252-1,"")</x:f>
        <x:v>0.08381809454084777</x:v>
      </x:c>
      <x:c r="O252" s="52" t="n">
        <x:f>IFERROR(K252/J252-1,"")</x:f>
        <x:v>0.07196536932633735</x:v>
      </x:c>
      <x:c r="P252" s="52" t="n">
        <x:f>IFERROR((K252/G252)^(1/4)-1,"")</x:f>
        <x:v>0.05087425317494887</x:v>
      </x:c>
      <x:c r="Q252" s="51" t="n">
        <x:v>1152.772</x:v>
      </x:c>
      <x:c r="R252" s="52" t="n">
        <x:f>IFERROR(Q252/K252,"")</x:f>
        <x:v>0.12284984896497447</x:v>
      </x:c>
      <x:c r="S252" s="53" t="n">
        <x:v>44672</x:v>
      </x:c>
      <x:c r="T252" s="50" t="str">
        <x:v>local_price_first_trade</x:v>
      </x:c>
      <x:c r="U252" s="50" t="str">
        <x:v>株式会社ヤマグチ</x:v>
      </x:c>
      <x:c r="V252" s="54" t="n">
        <x:v>0.4199</x:v>
      </x:c>
      <x:c r="W252" s="50" t="str">
        <x:v>山口 直彦 / 山口 昭彦</x:v>
      </x:c>
      <x:c r="X252" s="50" t="b">
        <x:f>AND(COUNT(L252:O252)=4,L252&gt;='設定'!$B$6,M252&gt;='設定'!$B$6,N252&gt;='設定'!$B$6,O252&gt;='設定'!$B$6)</x:f>
        <x:v>0</x:v>
      </x:c>
      <x:c r="Y252" s="50" t="b">
        <x:f>AND(COUNT(G252:K252)=5,P252&gt;='設定'!$B$7)</x:f>
        <x:v>0</x:v>
      </x:c>
      <x:c r="Z252" s="50" t="b">
        <x:f>AND(ISNUMBER(R252),R252&gt;='設定'!$B$8)</x:f>
        <x:v>1</x:v>
      </x:c>
      <x:c r="AA252" s="50" t="b">
        <x:f>AND(ISNUMBER(S252),S252&gt;=DATE(YEAR('設定'!$B$10)-'設定'!$B$9,MONTH('設定'!$B$10),DAY('設定'!$B$10)))</x:f>
        <x:v>1</x:v>
      </x:c>
      <x:c r="AB252" s="55" t="b">
        <x:v>0</x:v>
      </x:c>
      <x:c r="AC252" s="55" t="b">
        <x:v>0</x:v>
      </x:c>
      <x:c r="AD252" s="50" t="n">
        <x:f>IF(X252,1,0)+IF(Z252,1,0)+IF(AA252,1,0)+IF(AB252,1,0)</x:f>
        <x:v>2</x:v>
      </x:c>
      <x:c r="AE252" s="50" t="n">
        <x:f>IF(Y252,1,0)+IF(Z252,1,0)+IF(AA252,1,0)+IF(AB252,1,0)</x:f>
        <x:v>2</x:v>
      </x:c>
      <x:c r="AF252" s="50" t="n">
        <x:f>IF(Y252,1,0)+IF(Z252,1,0)+IF(AA252,1,0)+IF(AC252,1,0)</x:f>
        <x:v>2</x:v>
      </x:c>
      <x:c r="AG252" s="53" t="n">
        <x:v>44672</x:v>
      </x:c>
      <x:c r="AH252" s="50" t="str">
        <x:v>S100W46Y</x:v>
      </x:c>
      <x:c r="AI252" s="50" t="str">
        <x:v>NetSalesSummaryOfBusinessResults</x:v>
      </x:c>
      <x:c r="AJ252" s="50" t="str">
        <x:v>OperatingIncome</x:v>
      </x:c>
      <x:c r="AK252" s="53" t="n">
        <x:v>45747</x:v>
      </x:c>
      <x:c r="AL252" s="50" t="str">
        <x:v>365/365/365/366/365</x:v>
      </x:c>
      <x:c r="AM252" s="51" t="n">
        <x:v>11575200</x:v>
      </x:c>
      <x:c r="AN252" s="51" t="n">
        <x:v>1130</x:v>
      </x:c>
      <x:c r="AO252" s="51" t="n">
        <x:f>IFERROR(AM252*AN252,"")</x:f>
        <x:v>13079976000</x:v>
      </x:c>
      <x:c r="AP252" s="56" t="n">
        <x:f>IFERROR(AO252/(K252*1000000),"")</x:f>
        <x:v>1.3939209800944947</x:v>
      </x:c>
      <x:c r="AQ252" s="57" t="n">
        <x:v>36403671.666666664</x:v>
      </x:c>
      <x:c r="AR252" s="52" t="n">
        <x:v>0.4178812171469847</x:v>
      </x:c>
      <x:c r="AS252" s="52" t="n">
        <x:v>-0.4743254657308643</x:v>
      </x:c>
      <x:c r="AT252" s="55" t="b">
        <x:v>1</x:v>
      </x:c>
      <x:c r="AU252" s="50"/>
      <x:c r="AV252" s="58" t="n">
        <x:v>0.0131508120431833</x:v>
      </x:c>
      <x:c r="AW252" s="50" t="n">
        <x:v>1769</x:v>
      </x:c>
      <x:c r="AX252" s="50" t="str">
        <x:v>Discovery</x:v>
      </x:c>
      <x:c r="AY252" s="50" t="str">
        <x:v>目立つ機械的警告なし（定性確認は別途必要）</x:v>
      </x:c>
      <x:c r="AZ252" s="59" t="str">
        <x:v>2025-06-24 15:30</x:v>
      </x:c>
      <x:c r="BA252" s="53" t="n">
        <x:v>44652</x:v>
      </x:c>
      <x:c r="BB252" s="50"/>
      <x:c r="BC252" s="50"/>
      <x:c r="BD252" s="50"/>
    </x:row>
    <x:row r="253">
      <x:c r="A253" s="50" t="n">
        <x:v>252</x:v>
      </x:c>
      <x:c r="B253" s="50" t="str">
        <x:v>4447</x:v>
      </x:c>
      <x:c r="C253" s="50" t="str">
        <x:v>4447.T</x:v>
      </x:c>
      <x:c r="D253" s="50" t="str">
        <x:v>PBsystems,Inc.</x:v>
      </x:c>
      <x:c r="E253" s="50" t="str">
        <x:v>Growth Market(Domestic)</x:v>
      </x:c>
      <x:c r="F253" s="50" t="str">
        <x:v>Information &amp; Communication</x:v>
      </x:c>
      <x:c r="G253" s="51" t="n">
        <x:v>2165.368</x:v>
      </x:c>
      <x:c r="H253" s="51" t="n">
        <x:v>2503.247</x:v>
      </x:c>
      <x:c r="I253" s="51" t="n">
        <x:v>2900.955</x:v>
      </x:c>
      <x:c r="J253" s="51" t="n">
        <x:v>3107.969</x:v>
      </x:c>
      <x:c r="K253" s="51" t="n">
        <x:v>2634.554</x:v>
      </x:c>
      <x:c r="L253" s="52" t="n">
        <x:f>IFERROR(H253/G253-1,"")</x:f>
        <x:v>0.15603768043122468</x:v>
      </x:c>
      <x:c r="M253" s="52" t="n">
        <x:f>IFERROR(I253/H253-1,"")</x:f>
        <x:v>0.1588768507462508</x:v>
      </x:c>
      <x:c r="N253" s="52" t="n">
        <x:f>IFERROR(J253/I253-1,"")</x:f>
        <x:v>0.07136063813468319</x:v>
      </x:c>
      <x:c r="O253" s="52" t="n">
        <x:f>IFERROR(K253/J253-1,"")</x:f>
        <x:v>-0.1523229478801108</x:v>
      </x:c>
      <x:c r="P253" s="52" t="n">
        <x:f>IFERROR((K253/G253)^(1/4)-1,"")</x:f>
        <x:v>0.05025279879406663</x:v>
      </x:c>
      <x:c r="Q253" s="51" t="n">
        <x:v>124.807</x:v>
      </x:c>
      <x:c r="R253" s="52" t="n">
        <x:f>IFERROR(Q253/K253,"")</x:f>
        <x:v>0.04737310375873867</x:v>
      </x:c>
      <x:c r="S253" s="53" t="n">
        <x:v>44840</x:v>
      </x:c>
      <x:c r="T253" s="50" t="str">
        <x:v>local_price_first_trade</x:v>
      </x:c>
      <x:c r="U253" s="50" t="str">
        <x:v>冨田 和久</x:v>
      </x:c>
      <x:c r="V253" s="54" t="n">
        <x:v>0.1683</x:v>
      </x:c>
      <x:c r="W253" s="50" t="str">
        <x:v>冨田 和久</x:v>
      </x:c>
      <x:c r="X253" s="50" t="b">
        <x:f>AND(COUNT(L253:O253)=4,L253&gt;='設定'!$B$6,M253&gt;='設定'!$B$6,N253&gt;='設定'!$B$6,O253&gt;='設定'!$B$6)</x:f>
        <x:v>0</x:v>
      </x:c>
      <x:c r="Y253" s="50" t="b">
        <x:f>AND(COUNT(G253:K253)=5,P253&gt;='設定'!$B$7)</x:f>
        <x:v>0</x:v>
      </x:c>
      <x:c r="Z253" s="50" t="b">
        <x:f>AND(ISNUMBER(R253),R253&gt;='設定'!$B$8)</x:f>
        <x:v>0</x:v>
      </x:c>
      <x:c r="AA253" s="50" t="b">
        <x:f>AND(ISNUMBER(S253),S253&gt;=DATE(YEAR('設定'!$B$10)-'設定'!$B$9,MONTH('設定'!$B$10),DAY('設定'!$B$10)))</x:f>
        <x:v>1</x:v>
      </x:c>
      <x:c r="AB253" s="55" t="b">
        <x:v>1</x:v>
      </x:c>
      <x:c r="AC253" s="55" t="b">
        <x:v>1</x:v>
      </x:c>
      <x:c r="AD253" s="50" t="n">
        <x:f>IF(X253,1,0)+IF(Z253,1,0)+IF(AA253,1,0)+IF(AB253,1,0)</x:f>
        <x:v>2</x:v>
      </x:c>
      <x:c r="AE253" s="50" t="n">
        <x:f>IF(Y253,1,0)+IF(Z253,1,0)+IF(AA253,1,0)+IF(AB253,1,0)</x:f>
        <x:v>2</x:v>
      </x:c>
      <x:c r="AF253" s="50" t="n">
        <x:f>IF(Y253,1,0)+IF(Z253,1,0)+IF(AA253,1,0)+IF(AC253,1,0)</x:f>
        <x:v>2</x:v>
      </x:c>
      <x:c r="AG253" s="53" t="n">
        <x:v>44840</x:v>
      </x:c>
      <x:c r="AH253" s="50" t="str">
        <x:v>S100XCY2</x:v>
      </x:c>
      <x:c r="AI253" s="50" t="str">
        <x:v>NetSalesSummaryOfBusinessResults</x:v>
      </x:c>
      <x:c r="AJ253" s="50" t="str">
        <x:v>OperatingIncome</x:v>
      </x:c>
      <x:c r="AK253" s="53" t="n">
        <x:v>45930</x:v>
      </x:c>
      <x:c r="AL253" s="50" t="str">
        <x:v>365/365/365/366/365</x:v>
      </x:c>
      <x:c r="AM253" s="51" t="n">
        <x:v>5822100</x:v>
      </x:c>
      <x:c r="AN253" s="51" t="n">
        <x:v>446</x:v>
      </x:c>
      <x:c r="AO253" s="51" t="n">
        <x:f>IFERROR(AM253*AN253,"")</x:f>
        <x:v>2596656600</x:v>
      </x:c>
      <x:c r="AP253" s="56" t="n">
        <x:f>IFERROR(AO253/(K253*1000000),"")</x:f>
        <x:v>0.9856152502472905</x:v>
      </x:c>
      <x:c r="AQ253" s="57" t="n">
        <x:v>3553095</x:v>
      </x:c>
      <x:c r="AR253" s="52" t="n">
        <x:v>0.404433386181918</x:v>
      </x:c>
      <x:c r="AS253" s="52" t="n">
        <x:v>-0.680465432192715</x:v>
      </x:c>
      <x:c r="AT253" s="55" t="b">
        <x:v>0</x:v>
      </x:c>
      <x:c r="AU253" s="50" t="str">
        <x:v>low_liquidity</x:v>
      </x:c>
      <x:c r="AV253" s="58" t="n">
        <x:v>-0.0810083679087766</x:v>
      </x:c>
      <x:c r="AW253" s="50" t="n">
        <x:v>2484</x:v>
      </x:c>
      <x:c r="AX253" s="50" t="str">
        <x:v>Future Moat</x:v>
      </x:c>
      <x:c r="AY253" s="50" t="str">
        <x:v>既存適格性フィルター不通過: low_liquidity / 60日平均売買代金2,000万円未満 / ローカル5年最大下落率-60%以下</x:v>
      </x:c>
      <x:c r="AZ253" s="59" t="str">
        <x:v>2025-12-24 15:59</x:v>
      </x:c>
      <x:c r="BA253" s="53" t="n">
        <x:v>43709</x:v>
      </x:c>
      <x:c r="BB253" s="50" t="str">
        <x:v>冨田 和久</x:v>
      </x:c>
      <x:c r="BC253" s="50"/>
      <x:c r="BD253" s="50"/>
    </x:row>
    <x:row r="254">
      <x:c r="A254" s="50" t="n">
        <x:v>253</x:v>
      </x:c>
      <x:c r="B254" s="50" t="str">
        <x:v>9244</x:v>
      </x:c>
      <x:c r="C254" s="50" t="str">
        <x:v>9244.T</x:v>
      </x:c>
      <x:c r="D254" s="50" t="str">
        <x:v>DIGITALIFT Inc.</x:v>
      </x:c>
      <x:c r="E254" s="50" t="str">
        <x:v>Growth Market(Domestic)</x:v>
      </x:c>
      <x:c r="F254" s="50" t="str">
        <x:v>Services</x:v>
      </x:c>
      <x:c r="G254" s="51" t="n">
        <x:v>2336.176</x:v>
      </x:c>
      <x:c r="H254" s="51" t="n">
        <x:v>2633.197</x:v>
      </x:c>
      <x:c r="I254" s="51" t="n">
        <x:v>3422.827</x:v>
      </x:c>
      <x:c r="J254" s="51" t="n">
        <x:v>2995.613</x:v>
      </x:c>
      <x:c r="K254" s="51" t="n">
        <x:v>2842.323</x:v>
      </x:c>
      <x:c r="L254" s="52" t="n">
        <x:f>IFERROR(H254/G254-1,"")</x:f>
        <x:v>0.12713982165727256</x:v>
      </x:c>
      <x:c r="M254" s="52" t="n">
        <x:f>IFERROR(I254/H254-1,"")</x:f>
        <x:v>0.2998750188459125</x:v>
      </x:c>
      <x:c r="N254" s="52" t="n">
        <x:f>IFERROR(J254/I254-1,"")</x:f>
        <x:v>-0.12481320265382978</x:v>
      </x:c>
      <x:c r="O254" s="52" t="n">
        <x:f>IFERROR(K254/J254-1,"")</x:f>
        <x:v>-0.05117149645164443</x:v>
      </x:c>
      <x:c r="P254" s="52" t="n">
        <x:f>IFERROR((K254/G254)^(1/4)-1,"")</x:f>
        <x:v>0.050248253097368245</x:v>
      </x:c>
      <x:c r="Q254" s="51" t="n">
        <x:v>112.131</x:v>
      </x:c>
      <x:c r="R254" s="52" t="n">
        <x:f>IFERROR(Q254/K254,"")</x:f>
        <x:v>0.03945047765507298</x:v>
      </x:c>
      <x:c r="S254" s="53" t="n">
        <x:v>44467</x:v>
      </x:c>
      <x:c r="T254" s="50" t="str">
        <x:v>local_price_first_trade</x:v>
      </x:c>
      <x:c r="U254" s="50" t="str">
        <x:v>百本 正博</x:v>
      </x:c>
      <x:c r="V254" s="54" t="n">
        <x:v>0.3452</x:v>
      </x:c>
      <x:c r="W254" s="50" t="str">
        <x:v>百本 正博</x:v>
      </x:c>
      <x:c r="X254" s="50" t="b">
        <x:f>AND(COUNT(L254:O254)=4,L254&gt;='設定'!$B$6,M254&gt;='設定'!$B$6,N254&gt;='設定'!$B$6,O254&gt;='設定'!$B$6)</x:f>
        <x:v>0</x:v>
      </x:c>
      <x:c r="Y254" s="50" t="b">
        <x:f>AND(COUNT(G254:K254)=5,P254&gt;='設定'!$B$7)</x:f>
        <x:v>0</x:v>
      </x:c>
      <x:c r="Z254" s="50" t="b">
        <x:f>AND(ISNUMBER(R254),R254&gt;='設定'!$B$8)</x:f>
        <x:v>0</x:v>
      </x:c>
      <x:c r="AA254" s="50" t="b">
        <x:f>AND(ISNUMBER(S254),S254&gt;=DATE(YEAR('設定'!$B$10)-'設定'!$B$9,MONTH('設定'!$B$10),DAY('設定'!$B$10)))</x:f>
        <x:v>1</x:v>
      </x:c>
      <x:c r="AB254" s="55" t="b">
        <x:v>1</x:v>
      </x:c>
      <x:c r="AC254" s="55" t="b">
        <x:v>1</x:v>
      </x:c>
      <x:c r="AD254" s="50" t="n">
        <x:f>IF(X254,1,0)+IF(Z254,1,0)+IF(AA254,1,0)+IF(AB254,1,0)</x:f>
        <x:v>2</x:v>
      </x:c>
      <x:c r="AE254" s="50" t="n">
        <x:f>IF(Y254,1,0)+IF(Z254,1,0)+IF(AA254,1,0)+IF(AB254,1,0)</x:f>
        <x:v>2</x:v>
      </x:c>
      <x:c r="AF254" s="50" t="n">
        <x:f>IF(Y254,1,0)+IF(Z254,1,0)+IF(AA254,1,0)+IF(AC254,1,0)</x:f>
        <x:v>2</x:v>
      </x:c>
      <x:c r="AG254" s="53" t="n">
        <x:v>44467</x:v>
      </x:c>
      <x:c r="AH254" s="50" t="str">
        <x:v>S100XCIW</x:v>
      </x:c>
      <x:c r="AI254" s="50" t="str">
        <x:v>NetSalesSummaryOfBusinessResults</x:v>
      </x:c>
      <x:c r="AJ254" s="50" t="str">
        <x:v>OperatingIncome</x:v>
      </x:c>
      <x:c r="AK254" s="53" t="n">
        <x:v>45930</x:v>
      </x:c>
      <x:c r="AL254" s="50" t="str">
        <x:v>365/365/365/366/365</x:v>
      </x:c>
      <x:c r="AM254" s="51" t="n">
        <x:v>1431000</x:v>
      </x:c>
      <x:c r="AN254" s="51" t="n">
        <x:v>1050</x:v>
      </x:c>
      <x:c r="AO254" s="51" t="n">
        <x:f>IFERROR(AM254*AN254,"")</x:f>
        <x:v>1502550000</x:v>
      </x:c>
      <x:c r="AP254" s="56" t="n">
        <x:f>IFERROR(AO254/(K254*1000000),"")</x:f>
        <x:v>0.5286345007235279</x:v>
      </x:c>
      <x:c r="AQ254" s="57" t="n">
        <x:v>4469440</x:v>
      </x:c>
      <x:c r="AR254" s="52" t="n">
        <x:v>0.6125993718599484</x:v>
      </x:c>
      <x:c r="AS254" s="52" t="n">
        <x:v>-0.7251101321585903</x:v>
      </x:c>
      <x:c r="AT254" s="55" t="b">
        <x:v>0</x:v>
      </x:c>
      <x:c r="AU254" s="50" t="str">
        <x:v>low_liquidity</x:v>
      </x:c>
      <x:c r="AV254" s="58" t="n">
        <x:v>-0.2140909521819806</x:v>
      </x:c>
      <x:c r="AW254" s="50" t="n">
        <x:v>3078</x:v>
      </x:c>
      <x:c r="AX254" s="50" t="str">
        <x:v>Future Moat</x:v>
      </x:c>
      <x:c r="AY254" s="50" t="str">
        <x:v>既存適格性フィルター不通過: low_liquidity / 60日平均売買代金2,000万円未満 / 年率ボラティリティ60%以上 / ローカル5年最大下落率-60%以下</x:v>
      </x:c>
      <x:c r="AZ254" s="59" t="str">
        <x:v>2025-12-24 13:21</x:v>
      </x:c>
      <x:c r="BA254" s="53" t="n">
        <x:v>44440</x:v>
      </x:c>
      <x:c r="BB254" s="50" t="str">
        <x:v>百本 正博</x:v>
      </x:c>
      <x:c r="BC254" s="50"/>
      <x:c r="BD254" s="50"/>
    </x:row>
    <x:row r="255">
      <x:c r="A255" s="50" t="n">
        <x:v>254</x:v>
      </x:c>
      <x:c r="B255" s="50" t="str">
        <x:v>9663</x:v>
      </x:c>
      <x:c r="C255" s="50" t="str">
        <x:v>9663.T</x:v>
      </x:c>
      <x:c r="D255" s="50" t="str">
        <x:v>NAGAWA CO.,Ltd</x:v>
      </x:c>
      <x:c r="E255" s="50" t="str">
        <x:v>Prime Market (Domestic)</x:v>
      </x:c>
      <x:c r="F255" s="50" t="str">
        <x:v>Services</x:v>
      </x:c>
      <x:c r="G255" s="51" t="n">
        <x:v>29186</x:v>
      </x:c>
      <x:c r="H255" s="51" t="n">
        <x:v>30500</x:v>
      </x:c>
      <x:c r="I255" s="51" t="n">
        <x:v>31555</x:v>
      </x:c>
      <x:c r="J255" s="51" t="n">
        <x:v>32576</x:v>
      </x:c>
      <x:c r="K255" s="51" t="n">
        <x:v>35294</x:v>
      </x:c>
      <x:c r="L255" s="52" t="n">
        <x:f>IFERROR(H255/G255-1,"")</x:f>
        <x:v>0.04502158569176995</x:v>
      </x:c>
      <x:c r="M255" s="52" t="n">
        <x:f>IFERROR(I255/H255-1,"")</x:f>
        <x:v>0.034590163934426155</x:v>
      </x:c>
      <x:c r="N255" s="52" t="n">
        <x:f>IFERROR(J255/I255-1,"")</x:f>
        <x:v>0.03235620345428614</x:v>
      </x:c>
      <x:c r="O255" s="52" t="n">
        <x:f>IFERROR(K255/J255-1,"")</x:f>
        <x:v>0.08343565815324161</x:v>
      </x:c>
      <x:c r="P255" s="52" t="n">
        <x:f>IFERROR((K255/G255)^(1/4)-1,"")</x:f>
        <x:v>0.04865244991132478</x:v>
      </x:c>
      <x:c r="Q255" s="51" t="n">
        <x:v>4299</x:v>
      </x:c>
      <x:c r="R255" s="52" t="n">
        <x:f>IFERROR(Q255/K255,"")</x:f>
        <x:v>0.12180540601802006</x:v>
      </x:c>
      <x:c r="S255" s="53" t="n">
        <x:v>38322</x:v>
      </x:c>
      <x:c r="T255" s="50" t="str">
        <x:v>EDINET_company_history</x:v>
      </x:c>
      <x:c r="U255" s="50" t="str">
        <x:v>髙橋 修</x:v>
      </x:c>
      <x:c r="V255" s="54" t="n">
        <x:v>0.1286</x:v>
      </x:c>
      <x:c r="W255" s="50" t="str">
        <x:v>髙橋 修 / 新村 亮</x:v>
      </x:c>
      <x:c r="X255" s="50" t="b">
        <x:f>AND(COUNT(L255:O255)=4,L255&gt;='設定'!$B$6,M255&gt;='設定'!$B$6,N255&gt;='設定'!$B$6,O255&gt;='設定'!$B$6)</x:f>
        <x:v>0</x:v>
      </x:c>
      <x:c r="Y255" s="50" t="b">
        <x:f>AND(COUNT(G255:K255)=5,P255&gt;='設定'!$B$7)</x:f>
        <x:v>0</x:v>
      </x:c>
      <x:c r="Z255" s="50" t="b">
        <x:f>AND(ISNUMBER(R255),R255&gt;='設定'!$B$8)</x:f>
        <x:v>1</x:v>
      </x:c>
      <x:c r="AA255" s="50" t="b">
        <x:f>AND(ISNUMBER(S255),S255&gt;=DATE(YEAR('設定'!$B$10)-'設定'!$B$9,MONTH('設定'!$B$10),DAY('設定'!$B$10)))</x:f>
        <x:v>0</x:v>
      </x:c>
      <x:c r="AB255" s="55" t="b">
        <x:v>1</x:v>
      </x:c>
      <x:c r="AC255" s="55" t="b">
        <x:v>1</x:v>
      </x:c>
      <x:c r="AD255" s="50" t="n">
        <x:f>IF(X255,1,0)+IF(Z255,1,0)+IF(AA255,1,0)+IF(AB255,1,0)</x:f>
        <x:v>2</x:v>
      </x:c>
      <x:c r="AE255" s="50" t="n">
        <x:f>IF(Y255,1,0)+IF(Z255,1,0)+IF(AA255,1,0)+IF(AB255,1,0)</x:f>
        <x:v>2</x:v>
      </x:c>
      <x:c r="AF255" s="50" t="n">
        <x:f>IF(Y255,1,0)+IF(Z255,1,0)+IF(AA255,1,0)+IF(AC255,1,0)</x:f>
        <x:v>2</x:v>
      </x:c>
      <x:c r="AG255" s="53" t="n">
        <x:v>44348</x:v>
      </x:c>
      <x:c r="AH255" s="50" t="str">
        <x:v>S100VXUY</x:v>
      </x:c>
      <x:c r="AI255" s="50" t="str">
        <x:v>NetSalesSummaryOfBusinessResults</x:v>
      </x:c>
      <x:c r="AJ255" s="50" t="str">
        <x:v>OperatingIncome</x:v>
      </x:c>
      <x:c r="AK255" s="53" t="n">
        <x:v>45747</x:v>
      </x:c>
      <x:c r="AL255" s="50" t="str">
        <x:v>365/365/365/366/365</x:v>
      </x:c>
      <x:c r="AM255" s="51" t="n">
        <x:v>15628114</x:v>
      </x:c>
      <x:c r="AN255" s="51" t="n">
        <x:v>4755</x:v>
      </x:c>
      <x:c r="AO255" s="51" t="n">
        <x:f>IFERROR(AM255*AN255,"")</x:f>
        <x:v>74311682070</x:v>
      </x:c>
      <x:c r="AP255" s="56" t="n">
        <x:f>IFERROR(AO255/(K255*1000000),"")</x:f>
        <x:v>2.1055046769989234</x:v>
      </x:c>
      <x:c r="AQ255" s="57" t="n">
        <x:v>151560883.33333334</x:v>
      </x:c>
      <x:c r="AR255" s="52" t="n">
        <x:v>0.2912660826240444</x:v>
      </x:c>
      <x:c r="AS255" s="52" t="n">
        <x:v>-0.6280194598553964</x:v>
      </x:c>
      <x:c r="AT255" s="55" t="b">
        <x:v>1</x:v>
      </x:c>
      <x:c r="AU255" s="50"/>
      <x:c r="AV255" s="58" t="n">
        <x:v>0.0083003971127429</x:v>
      </x:c>
      <x:c r="AW255" s="50" t="n">
        <x:v>1802</x:v>
      </x:c>
      <x:c r="AX255" s="50" t="str">
        <x:v>Core Moat</x:v>
      </x:c>
      <x:c r="AY255" s="50" t="str">
        <x:v>ローカル5年最大下落率-60%以下</x:v>
      </x:c>
      <x:c r="AZ255" s="59" t="str">
        <x:v>2025-06-16 16:00</x:v>
      </x:c>
      <x:c r="BA255" s="53" t="n">
        <x:v>38322</x:v>
      </x:c>
      <x:c r="BB255" s="50" t="str">
        <x:v>髙橋 修</x:v>
      </x:c>
      <x:c r="BC255" s="50"/>
      <x:c r="BD255" s="50" t="str">
        <x:v>TOPIX Small 2</x:v>
      </x:c>
    </x:row>
    <x:row r="256">
      <x:c r="A256" s="50" t="n">
        <x:v>255</x:v>
      </x:c>
      <x:c r="B256" s="50" t="str">
        <x:v>2432</x:v>
      </x:c>
      <x:c r="C256" s="50" t="str">
        <x:v>2432.T</x:v>
      </x:c>
      <x:c r="D256" s="50" t="str">
        <x:v>DeNA Co.,Ltd.</x:v>
      </x:c>
      <x:c r="E256" s="50" t="str">
        <x:v>Prime Market (Domestic)</x:v>
      </x:c>
      <x:c r="F256" s="50" t="str">
        <x:v>Information &amp; Communication</x:v>
      </x:c>
      <x:c r="G256" s="51" t="n">
        <x:v>136971</x:v>
      </x:c>
      <x:c r="H256" s="51" t="n">
        <x:v>130868</x:v>
      </x:c>
      <x:c r="I256" s="51" t="n">
        <x:v>134914</x:v>
      </x:c>
      <x:c r="J256" s="51" t="n">
        <x:v>136733</x:v>
      </x:c>
      <x:c r="K256" s="51" t="n">
        <x:v>163997</x:v>
      </x:c>
      <x:c r="L256" s="52" t="n">
        <x:f>IFERROR(H256/G256-1,"")</x:f>
        <x:v>-0.044556877003161244</x:v>
      </x:c>
      <x:c r="M256" s="52" t="n">
        <x:f>IFERROR(I256/H256-1,"")</x:f>
        <x:v>0.030916648836996075</x:v>
      </x:c>
      <x:c r="N256" s="52" t="n">
        <x:f>IFERROR(J256/I256-1,"")</x:f>
        <x:v>0.01348266302978196</x:v>
      </x:c>
      <x:c r="O256" s="52" t="n">
        <x:f>IFERROR(K256/J256-1,"")</x:f>
        <x:v>0.19939590296417098</x:v>
      </x:c>
      <x:c r="P256" s="52" t="n">
        <x:f>IFERROR((K256/G256)^(1/4)-1,"")</x:f>
        <x:v>0.046048495727570415</x:v>
      </x:c>
      <x:c r="Q256" s="51" t="n">
        <x:v>28973</x:v>
      </x:c>
      <x:c r="R256" s="52" t="n">
        <x:f>IFERROR(Q256/K256,"")</x:f>
        <x:v>0.1766678658755953</x:v>
      </x:c>
      <x:c r="S256" s="53" t="n">
        <x:v>38384</x:v>
      </x:c>
      <x:c r="T256" s="50" t="str">
        <x:v>EDINET_company_history</x:v>
      </x:c>
      <x:c r="U256" s="50" t="str">
        <x:v>南場 智子</x:v>
      </x:c>
      <x:c r="V256" s="54" t="n">
        <x:v>0.1779</x:v>
      </x:c>
      <x:c r="W256" s="50" t="str">
        <x:v>南場 智子 / 岡村 信悟</x:v>
      </x:c>
      <x:c r="X256" s="50" t="b">
        <x:f>AND(COUNT(L256:O256)=4,L256&gt;='設定'!$B$6,M256&gt;='設定'!$B$6,N256&gt;='設定'!$B$6,O256&gt;='設定'!$B$6)</x:f>
        <x:v>0</x:v>
      </x:c>
      <x:c r="Y256" s="50" t="b">
        <x:f>AND(COUNT(G256:K256)=5,P256&gt;='設定'!$B$7)</x:f>
        <x:v>0</x:v>
      </x:c>
      <x:c r="Z256" s="50" t="b">
        <x:f>AND(ISNUMBER(R256),R256&gt;='設定'!$B$8)</x:f>
        <x:v>1</x:v>
      </x:c>
      <x:c r="AA256" s="50" t="b">
        <x:f>AND(ISNUMBER(S256),S256&gt;=DATE(YEAR('設定'!$B$10)-'設定'!$B$9,MONTH('設定'!$B$10),DAY('設定'!$B$10)))</x:f>
        <x:v>0</x:v>
      </x:c>
      <x:c r="AB256" s="55" t="b">
        <x:v>1</x:v>
      </x:c>
      <x:c r="AC256" s="55" t="b">
        <x:v>1</x:v>
      </x:c>
      <x:c r="AD256" s="50" t="n">
        <x:f>IF(X256,1,0)+IF(Z256,1,0)+IF(AA256,1,0)+IF(AB256,1,0)</x:f>
        <x:v>2</x:v>
      </x:c>
      <x:c r="AE256" s="50" t="n">
        <x:f>IF(Y256,1,0)+IF(Z256,1,0)+IF(AA256,1,0)+IF(AB256,1,0)</x:f>
        <x:v>2</x:v>
      </x:c>
      <x:c r="AF256" s="50" t="n">
        <x:f>IF(Y256,1,0)+IF(Z256,1,0)+IF(AA256,1,0)+IF(AC256,1,0)</x:f>
        <x:v>2</x:v>
      </x:c>
      <x:c r="AG256" s="53" t="n">
        <x:v>44348</x:v>
      </x:c>
      <x:c r="AH256" s="50" t="str">
        <x:v>S100VZE0</x:v>
      </x:c>
      <x:c r="AI256" s="50" t="str">
        <x:v>RevenueIFRSSummaryOfBusinessResults</x:v>
      </x:c>
      <x:c r="AJ256" s="50" t="str">
        <x:v>OperatingProfitLossIFRSSummaryOfBusinessResults</x:v>
      </x:c>
      <x:c r="AK256" s="53" t="n">
        <x:v>45747</x:v>
      </x:c>
      <x:c r="AL256" s="50" t="str">
        <x:v>365/365/365/366/365</x:v>
      </x:c>
      <x:c r="AM256" s="51" t="n">
        <x:v>111399545</x:v>
      </x:c>
      <x:c r="AN256" s="51" t="n">
        <x:v>2737</x:v>
      </x:c>
      <x:c r="AO256" s="51" t="n">
        <x:f>IFERROR(AM256*AN256,"")</x:f>
        <x:v>304900554665</x:v>
      </x:c>
      <x:c r="AP256" s="56" t="n">
        <x:f>IFERROR(AO256/(K256*1000000),"")</x:f>
        <x:v>1.859183733025604</x:v>
      </x:c>
      <x:c r="AQ256" s="57" t="n">
        <x:v>4887536460.833333</x:v>
      </x:c>
      <x:c r="AR256" s="52" t="n">
        <x:v>0.3860809386240904</x:v>
      </x:c>
      <x:c r="AS256" s="52" t="n">
        <x:v>-0.464238528221283</x:v>
      </x:c>
      <x:c r="AT256" s="55" t="b">
        <x:v>0</x:v>
      </x:c>
      <x:c r="AU256" s="50" t="str">
        <x:v>missing_financial_data</x:v>
      </x:c>
      <x:c r="AV256" s="58" t="n">
        <x:v>0.2129117215498196</x:v>
      </x:c>
      <x:c r="AW256" s="50" t="n">
        <x:v>671</x:v>
      </x:c>
      <x:c r="AX256" s="50" t="str">
        <x:v>Transformation Moat</x:v>
      </x:c>
      <x:c r="AY256" s="50" t="str">
        <x:v>既存適格性フィルター不通過: missing_financial_data</x:v>
      </x:c>
      <x:c r="AZ256" s="59" t="str">
        <x:v>2025-06-20 11:37</x:v>
      </x:c>
      <x:c r="BA256" s="53" t="n">
        <x:v>38384</x:v>
      </x:c>
      <x:c r="BB256" s="50" t="str">
        <x:v>南場 智子</x:v>
      </x:c>
      <x:c r="BC256" s="50"/>
      <x:c r="BD256" s="50" t="str">
        <x:v>TOPIX Mid400</x:v>
      </x:c>
    </x:row>
    <x:row r="257">
      <x:c r="A257" s="50" t="n">
        <x:v>256</x:v>
      </x:c>
      <x:c r="B257" s="50" t="str">
        <x:v>3940</x:v>
      </x:c>
      <x:c r="C257" s="50" t="str">
        <x:v>3940.T</x:v>
      </x:c>
      <x:c r="D257" s="50" t="str">
        <x:v>Nomura System Corporation Co,Ltd.</x:v>
      </x:c>
      <x:c r="E257" s="50" t="str">
        <x:v>Standard Market(Domestic)</x:v>
      </x:c>
      <x:c r="F257" s="50" t="str">
        <x:v>Information &amp; Communication</x:v>
      </x:c>
      <x:c r="G257" s="51" t="n">
        <x:v>2790.775</x:v>
      </x:c>
      <x:c r="H257" s="51" t="n">
        <x:v>2695.794</x:v>
      </x:c>
      <x:c r="I257" s="51" t="n">
        <x:v>2945.981</x:v>
      </x:c>
      <x:c r="J257" s="51" t="n">
        <x:v>3275.015</x:v>
      </x:c>
      <x:c r="K257" s="51" t="n">
        <x:v>3320.879</x:v>
      </x:c>
      <x:c r="L257" s="52" t="n">
        <x:f>IFERROR(H257/G257-1,"")</x:f>
        <x:v>-0.03403391531026334</x:v>
      </x:c>
      <x:c r="M257" s="52" t="n">
        <x:f>IFERROR(I257/H257-1,"")</x:f>
        <x:v>0.0928064236362276</x:v>
      </x:c>
      <x:c r="N257" s="52" t="n">
        <x:f>IFERROR(J257/I257-1,"")</x:f>
        <x:v>0.11168911136901416</x:v>
      </x:c>
      <x:c r="O257" s="52" t="n">
        <x:f>IFERROR(K257/J257-1,"")</x:f>
        <x:v>0.014004210667737382</x:v>
      </x:c>
      <x:c r="P257" s="52" t="n">
        <x:f>IFERROR((K257/G257)^(1/4)-1,"")</x:f>
        <x:v>0.04443653910704004</x:v>
      </x:c>
      <x:c r="Q257" s="51" t="n">
        <x:v>586.394</x:v>
      </x:c>
      <x:c r="R257" s="52" t="n">
        <x:f>IFERROR(Q257/K257,"")</x:f>
        <x:v>0.17657794818781414</x:v>
      </x:c>
      <x:c r="S257" s="53" t="n">
        <x:v>42614</x:v>
      </x:c>
      <x:c r="T257" s="50" t="str">
        <x:v>EDINET_company_history</x:v>
      </x:c>
      <x:c r="U257" s="50" t="str">
        <x:v>野村 芳光</x:v>
      </x:c>
      <x:c r="V257" s="54" t="n">
        <x:v>0.5948</x:v>
      </x:c>
      <x:c r="W257" s="50" t="str">
        <x:v>野村 芳光</x:v>
      </x:c>
      <x:c r="X257" s="50" t="b">
        <x:f>AND(COUNT(L257:O257)=4,L257&gt;='設定'!$B$6,M257&gt;='設定'!$B$6,N257&gt;='設定'!$B$6,O257&gt;='設定'!$B$6)</x:f>
        <x:v>0</x:v>
      </x:c>
      <x:c r="Y257" s="50" t="b">
        <x:f>AND(COUNT(G257:K257)=5,P257&gt;='設定'!$B$7)</x:f>
        <x:v>0</x:v>
      </x:c>
      <x:c r="Z257" s="50" t="b">
        <x:f>AND(ISNUMBER(R257),R257&gt;='設定'!$B$8)</x:f>
        <x:v>1</x:v>
      </x:c>
      <x:c r="AA257" s="50" t="b">
        <x:f>AND(ISNUMBER(S257),S257&gt;=DATE(YEAR('設定'!$B$10)-'設定'!$B$9,MONTH('設定'!$B$10),DAY('設定'!$B$10)))</x:f>
        <x:v>0</x:v>
      </x:c>
      <x:c r="AB257" s="55" t="b">
        <x:v>1</x:v>
      </x:c>
      <x:c r="AC257" s="55" t="b">
        <x:v>1</x:v>
      </x:c>
      <x:c r="AD257" s="50" t="n">
        <x:f>IF(X257,1,0)+IF(Z257,1,0)+IF(AA257,1,0)+IF(AB257,1,0)</x:f>
        <x:v>2</x:v>
      </x:c>
      <x:c r="AE257" s="50" t="n">
        <x:f>IF(Y257,1,0)+IF(Z257,1,0)+IF(AA257,1,0)+IF(AB257,1,0)</x:f>
        <x:v>2</x:v>
      </x:c>
      <x:c r="AF257" s="50" t="n">
        <x:f>IF(Y257,1,0)+IF(Z257,1,0)+IF(AA257,1,0)+IF(AC257,1,0)</x:f>
        <x:v>2</x:v>
      </x:c>
      <x:c r="AG257" s="53" t="n">
        <x:v>44348</x:v>
      </x:c>
      <x:c r="AH257" s="50" t="str">
        <x:v>S100XTIP</x:v>
      </x:c>
      <x:c r="AI257" s="50" t="str">
        <x:v>NetSalesSummaryOfBusinessResults</x:v>
      </x:c>
      <x:c r="AJ257" s="50" t="str">
        <x:v>OperatingIncome</x:v>
      </x:c>
      <x:c r="AK257" s="53" t="n">
        <x:v>46022</x:v>
      </x:c>
      <x:c r="AL257" s="50" t="str">
        <x:v>365/365/365/366/365</x:v>
      </x:c>
      <x:c r="AM257" s="51" t="n">
        <x:v>46133800</x:v>
      </x:c>
      <x:c r="AN257" s="51" t="n">
        <x:v>120</x:v>
      </x:c>
      <x:c r="AO257" s="51" t="n">
        <x:f>IFERROR(AM257*AN257,"")</x:f>
        <x:v>5536056000</x:v>
      </x:c>
      <x:c r="AP257" s="56" t="n">
        <x:f>IFERROR(AO257/(K257*1000000),"")</x:f>
        <x:v>1.6670453816594943</x:v>
      </x:c>
      <x:c r="AQ257" s="57" t="n">
        <x:v>20929251.666666668</x:v>
      </x:c>
      <x:c r="AR257" s="52" t="n">
        <x:v>0.3230072955738376</x:v>
      </x:c>
      <x:c r="AS257" s="52" t="n">
        <x:v>-0.3169501765302432</x:v>
      </x:c>
      <x:c r="AT257" s="55" t="b">
        <x:v>1</x:v>
      </x:c>
      <x:c r="AU257" s="50"/>
      <x:c r="AV257" s="58" t="n">
        <x:v>0.1682024368885637</x:v>
      </x:c>
      <x:c r="AW257" s="50" t="n">
        <x:v>871</x:v>
      </x:c>
      <x:c r="AX257" s="50" t="str">
        <x:v>Discovery</x:v>
      </x:c>
      <x:c r="AY257" s="50" t="str">
        <x:v>目立つ機械的警告なし（定性確認は別途必要）</x:v>
      </x:c>
      <x:c r="AZ257" s="59" t="str">
        <x:v>2026-03-25 13:17</x:v>
      </x:c>
      <x:c r="BA257" s="53" t="n">
        <x:v>42614</x:v>
      </x:c>
      <x:c r="BB257" s="50" t="str">
        <x:v>野村 芳光</x:v>
      </x:c>
      <x:c r="BC257" s="50"/>
      <x:c r="BD257" s="50"/>
    </x:row>
    <x:row r="258">
      <x:c r="A258" s="50" t="n">
        <x:v>257</x:v>
      </x:c>
      <x:c r="B258" s="50" t="str">
        <x:v>6255</x:v>
      </x:c>
      <x:c r="C258" s="50" t="str">
        <x:v>6255.T</x:v>
      </x:c>
      <x:c r="D258" s="50" t="str">
        <x:v>NPC Incorporated</x:v>
      </x:c>
      <x:c r="E258" s="50" t="str">
        <x:v>Growth Market(Domestic)</x:v>
      </x:c>
      <x:c r="F258" s="50" t="str">
        <x:v>Machinery</x:v>
      </x:c>
      <x:c r="G258" s="51" t="n">
        <x:v>7823.353</x:v>
      </x:c>
      <x:c r="H258" s="51" t="n">
        <x:v>4379.235</x:v>
      </x:c>
      <x:c r="I258" s="51" t="n">
        <x:v>9320.608</x:v>
      </x:c>
      <x:c r="J258" s="51" t="n">
        <x:v>10797.611</x:v>
      </x:c>
      <x:c r="K258" s="51" t="n">
        <x:v>9272.037</x:v>
      </x:c>
      <x:c r="L258" s="52" t="n">
        <x:f>IFERROR(H258/G258-1,"")</x:f>
        <x:v>-0.4402355358373833</x:v>
      </x:c>
      <x:c r="M258" s="52" t="n">
        <x:f>IFERROR(I258/H258-1,"")</x:f>
        <x:v>1.1283644289470653</x:v>
      </x:c>
      <x:c r="N258" s="52" t="n">
        <x:f>IFERROR(J258/I258-1,"")</x:f>
        <x:v>0.15846637901733462</x:v>
      </x:c>
      <x:c r="O258" s="52" t="n">
        <x:f>IFERROR(K258/J258-1,"")</x:f>
        <x:v>-0.14128810530403446</x:v>
      </x:c>
      <x:c r="P258" s="52" t="n">
        <x:f>IFERROR((K258/G258)^(1/4)-1,"")</x:f>
        <x:v>0.04338732669922796</x:v>
      </x:c>
      <x:c r="Q258" s="51" t="n">
        <x:v>1920.457</x:v>
      </x:c>
      <x:c r="R258" s="52" t="n">
        <x:f>IFERROR(Q258/K258,"")</x:f>
        <x:v>0.2071235263621144</x:v>
      </x:c>
      <x:c r="S258" s="53" t="n">
        <x:v>39234</x:v>
      </x:c>
      <x:c r="T258" s="50" t="str">
        <x:v>EDINET_company_history</x:v>
      </x:c>
      <x:c r="U258" s="50" t="str">
        <x:v>伊 藤 雅 文</x:v>
      </x:c>
      <x:c r="V258" s="54" t="n">
        <x:v>0.0602</x:v>
      </x:c>
      <x:c r="W258" s="50" t="str">
        <x:v>伊 藤 雅 文</x:v>
      </x:c>
      <x:c r="X258" s="50" t="b">
        <x:f>AND(COUNT(L258:O258)=4,L258&gt;='設定'!$B$6,M258&gt;='設定'!$B$6,N258&gt;='設定'!$B$6,O258&gt;='設定'!$B$6)</x:f>
        <x:v>0</x:v>
      </x:c>
      <x:c r="Y258" s="50" t="b">
        <x:f>AND(COUNT(G258:K258)=5,P258&gt;='設定'!$B$7)</x:f>
        <x:v>0</x:v>
      </x:c>
      <x:c r="Z258" s="50" t="b">
        <x:f>AND(ISNUMBER(R258),R258&gt;='設定'!$B$8)</x:f>
        <x:v>1</x:v>
      </x:c>
      <x:c r="AA258" s="50" t="b">
        <x:f>AND(ISNUMBER(S258),S258&gt;=DATE(YEAR('設定'!$B$10)-'設定'!$B$9,MONTH('設定'!$B$10),DAY('設定'!$B$10)))</x:f>
        <x:v>0</x:v>
      </x:c>
      <x:c r="AB258" s="55" t="b">
        <x:v>1</x:v>
      </x:c>
      <x:c r="AC258" s="55" t="b">
        <x:v>1</x:v>
      </x:c>
      <x:c r="AD258" s="50" t="n">
        <x:f>IF(X258,1,0)+IF(Z258,1,0)+IF(AA258,1,0)+IF(AB258,1,0)</x:f>
        <x:v>2</x:v>
      </x:c>
      <x:c r="AE258" s="50" t="n">
        <x:f>IF(Y258,1,0)+IF(Z258,1,0)+IF(AA258,1,0)+IF(AB258,1,0)</x:f>
        <x:v>2</x:v>
      </x:c>
      <x:c r="AF258" s="50" t="n">
        <x:f>IF(Y258,1,0)+IF(Z258,1,0)+IF(AA258,1,0)+IF(AC258,1,0)</x:f>
        <x:v>2</x:v>
      </x:c>
      <x:c r="AG258" s="53" t="n">
        <x:v>44348</x:v>
      </x:c>
      <x:c r="AH258" s="50" t="str">
        <x:v>S100X6PR</x:v>
      </x:c>
      <x:c r="AI258" s="50" t="str">
        <x:v>NetSalesSummaryOfBusinessResults</x:v>
      </x:c>
      <x:c r="AJ258" s="50" t="str">
        <x:v>OperatingIncome</x:v>
      </x:c>
      <x:c r="AK258" s="53" t="n">
        <x:v>45900</x:v>
      </x:c>
      <x:c r="AL258" s="50" t="str">
        <x:v>365/365/365/366/365</x:v>
      </x:c>
      <x:c r="AM258" s="51" t="n">
        <x:v>21625626</x:v>
      </x:c>
      <x:c r="AN258" s="51" t="n">
        <x:v>828</x:v>
      </x:c>
      <x:c r="AO258" s="51" t="n">
        <x:f>IFERROR(AM258*AN258,"")</x:f>
        <x:v>17906018328</x:v>
      </x:c>
      <x:c r="AP258" s="56" t="n">
        <x:f>IFERROR(AO258/(K258*1000000),"")</x:f>
        <x:v>1.931184951915097</x:v>
      </x:c>
      <x:c r="AQ258" s="57" t="n">
        <x:v>242331603.33333337</x:v>
      </x:c>
      <x:c r="AR258" s="52" t="n">
        <x:v>0.5533448703257368</x:v>
      </x:c>
      <x:c r="AS258" s="52" t="n">
        <x:v>-0.6034995675041754</x:v>
      </x:c>
      <x:c r="AT258" s="55" t="b">
        <x:v>1</x:v>
      </x:c>
      <x:c r="AU258" s="50"/>
      <x:c r="AV258" s="58" t="n">
        <x:v>0.1367859120678943</x:v>
      </x:c>
      <x:c r="AW258" s="50" t="n">
        <x:v>1022</x:v>
      </x:c>
      <x:c r="AX258" s="50" t="str">
        <x:v>Future Moat</x:v>
      </x:c>
      <x:c r="AY258" s="50" t="str">
        <x:v>ローカル5年最大下落率-60%以下</x:v>
      </x:c>
      <x:c r="AZ258" s="59" t="str">
        <x:v>2025-11-28 10:23</x:v>
      </x:c>
      <x:c r="BA258" s="53" t="n">
        <x:v>39234</x:v>
      </x:c>
      <x:c r="BB258" s="50" t="str">
        <x:v>伊 藤 雅 文</x:v>
      </x:c>
      <x:c r="BC258" s="50"/>
      <x:c r="BD258" s="50"/>
    </x:row>
    <x:row r="259">
      <x:c r="A259" s="50" t="n">
        <x:v>258</x:v>
      </x:c>
      <x:c r="B259" s="50" t="str">
        <x:v>3912</x:v>
      </x:c>
      <x:c r="C259" s="50" t="str">
        <x:v>3912.T</x:v>
      </x:c>
      <x:c r="D259" s="50" t="str">
        <x:v>Mobile Factory,Inc.</x:v>
      </x:c>
      <x:c r="E259" s="50" t="str">
        <x:v>Standard Market(Domestic)</x:v>
      </x:c>
      <x:c r="F259" s="50" t="str">
        <x:v>Information &amp; Communication</x:v>
      </x:c>
      <x:c r="G259" s="51" t="n">
        <x:v>2897.518</x:v>
      </x:c>
      <x:c r="H259" s="51" t="n">
        <x:v>3144.574</x:v>
      </x:c>
      <x:c r="I259" s="51" t="n">
        <x:v>3370.015</x:v>
      </x:c>
      <x:c r="J259" s="51" t="n">
        <x:v>3317.532</x:v>
      </x:c>
      <x:c r="K259" s="51" t="n">
        <x:v>3427.344</x:v>
      </x:c>
      <x:c r="L259" s="52" t="n">
        <x:f>IFERROR(H259/G259-1,"")</x:f>
        <x:v>0.08526469895959243</x:v>
      </x:c>
      <x:c r="M259" s="52" t="n">
        <x:f>IFERROR(I259/H259-1,"")</x:f>
        <x:v>0.07169206385348215</x:v>
      </x:c>
      <x:c r="N259" s="52" t="n">
        <x:f>IFERROR(J259/I259-1,"")</x:f>
        <x:v>-0.015573521186107442</x:v>
      </x:c>
      <x:c r="O259" s="52" t="n">
        <x:f>IFERROR(K259/J259-1,"")</x:f>
        <x:v>0.03310050965597311</x:v>
      </x:c>
      <x:c r="P259" s="52" t="n">
        <x:f>IFERROR((K259/G259)^(1/4)-1,"")</x:f>
        <x:v>0.042876517324397234</x:v>
      </x:c>
      <x:c r="Q259" s="51" t="n">
        <x:v>1121.468</x:v>
      </x:c>
      <x:c r="R259" s="52" t="n">
        <x:f>IFERROR(Q259/K259,"")</x:f>
        <x:v>0.3272119752204623</x:v>
      </x:c>
      <x:c r="S259" s="53" t="n">
        <x:v>42064</x:v>
      </x:c>
      <x:c r="T259" s="50" t="str">
        <x:v>EDINET_company_history</x:v>
      </x:c>
      <x:c r="U259" s="50" t="str">
        <x:v>宮嶌 裕二</x:v>
      </x:c>
      <x:c r="V259" s="54" t="n">
        <x:v>0.4974</x:v>
      </x:c>
      <x:c r="W259" s="50" t="str">
        <x:v>宮嶌 裕二</x:v>
      </x:c>
      <x:c r="X259" s="50" t="b">
        <x:f>AND(COUNT(L259:O259)=4,L259&gt;='設定'!$B$6,M259&gt;='設定'!$B$6,N259&gt;='設定'!$B$6,O259&gt;='設定'!$B$6)</x:f>
        <x:v>0</x:v>
      </x:c>
      <x:c r="Y259" s="50" t="b">
        <x:f>AND(COUNT(G259:K259)=5,P259&gt;='設定'!$B$7)</x:f>
        <x:v>0</x:v>
      </x:c>
      <x:c r="Z259" s="50" t="b">
        <x:f>AND(ISNUMBER(R259),R259&gt;='設定'!$B$8)</x:f>
        <x:v>1</x:v>
      </x:c>
      <x:c r="AA259" s="50" t="b">
        <x:f>AND(ISNUMBER(S259),S259&gt;=DATE(YEAR('設定'!$B$10)-'設定'!$B$9,MONTH('設定'!$B$10),DAY('設定'!$B$10)))</x:f>
        <x:v>0</x:v>
      </x:c>
      <x:c r="AB259" s="55" t="b">
        <x:v>1</x:v>
      </x:c>
      <x:c r="AC259" s="55" t="b">
        <x:v>1</x:v>
      </x:c>
      <x:c r="AD259" s="50" t="n">
        <x:f>IF(X259,1,0)+IF(Z259,1,0)+IF(AA259,1,0)+IF(AB259,1,0)</x:f>
        <x:v>2</x:v>
      </x:c>
      <x:c r="AE259" s="50" t="n">
        <x:f>IF(Y259,1,0)+IF(Z259,1,0)+IF(AA259,1,0)+IF(AB259,1,0)</x:f>
        <x:v>2</x:v>
      </x:c>
      <x:c r="AF259" s="50" t="n">
        <x:f>IF(Y259,1,0)+IF(Z259,1,0)+IF(AA259,1,0)+IF(AC259,1,0)</x:f>
        <x:v>2</x:v>
      </x:c>
      <x:c r="AG259" s="53" t="n">
        <x:v>44348</x:v>
      </x:c>
      <x:c r="AH259" s="50" t="str">
        <x:v>S100XQ8M</x:v>
      </x:c>
      <x:c r="AI259" s="50" t="str">
        <x:v>NetSalesSummaryOfBusinessResults</x:v>
      </x:c>
      <x:c r="AJ259" s="50" t="str">
        <x:v>OperatingIncome</x:v>
      </x:c>
      <x:c r="AK259" s="53" t="n">
        <x:v>46022</x:v>
      </x:c>
      <x:c r="AL259" s="50" t="str">
        <x:v>365/365/365/366/365</x:v>
      </x:c>
      <x:c r="AM259" s="51" t="n">
        <x:v>7137095</x:v>
      </x:c>
      <x:c r="AN259" s="51" t="n">
        <x:v>1100</x:v>
      </x:c>
      <x:c r="AO259" s="51" t="n">
        <x:f>IFERROR(AM259*AN259,"")</x:f>
        <x:v>7850804500</x:v>
      </x:c>
      <x:c r="AP259" s="56" t="n">
        <x:f>IFERROR(AO259/(K259*1000000),"")</x:f>
        <x:v>2.2906380275805405</x:v>
      </x:c>
      <x:c r="AQ259" s="57" t="n">
        <x:v>18054390</x:v>
      </x:c>
      <x:c r="AR259" s="52" t="n">
        <x:v>0.345154547051514</x:v>
      </x:c>
      <x:c r="AS259" s="52" t="n">
        <x:v>-0.5477114654153465</x:v>
      </x:c>
      <x:c r="AT259" s="55" t="b">
        <x:v>0</x:v>
      </x:c>
      <x:c r="AU259" s="50" t="str">
        <x:v>low_liquidity</x:v>
      </x:c>
      <x:c r="AV259" s="58" t="n">
        <x:v>0.321537825685393</x:v>
      </x:c>
      <x:c r="AW259" s="50" t="n">
        <x:v>371</x:v>
      </x:c>
      <x:c r="AX259" s="50" t="str">
        <x:v>Discovery</x:v>
      </x:c>
      <x:c r="AY259" s="50" t="str">
        <x:v>既存適格性フィルター不通過: low_liquidity / 60日平均売買代金2,000万円未満</x:v>
      </x:c>
      <x:c r="AZ259" s="59" t="str">
        <x:v>2026-03-13 14:16</x:v>
      </x:c>
      <x:c r="BA259" s="53" t="n">
        <x:v>42064</x:v>
      </x:c>
      <x:c r="BB259" s="50" t="str">
        <x:v>宮嶌 裕二</x:v>
      </x:c>
      <x:c r="BC259" s="50"/>
      <x:c r="BD259" s="50"/>
    </x:row>
    <x:row r="260">
      <x:c r="A260" s="50" t="n">
        <x:v>259</x:v>
      </x:c>
      <x:c r="B260" s="50" t="str">
        <x:v>9449</x:v>
      </x:c>
      <x:c r="C260" s="50" t="str">
        <x:v>9449.T</x:v>
      </x:c>
      <x:c r="D260" s="50" t="str">
        <x:v>GMO internet group,Inc.</x:v>
      </x:c>
      <x:c r="E260" s="50" t="str">
        <x:v>Prime Market (Domestic)</x:v>
      </x:c>
      <x:c r="F260" s="50" t="str">
        <x:v>Information &amp; Communication</x:v>
      </x:c>
      <x:c r="G260" s="51" t="n">
        <x:v>241612</x:v>
      </x:c>
      <x:c r="H260" s="51" t="n">
        <x:v>245696</x:v>
      </x:c>
      <x:c r="I260" s="51" t="n">
        <x:v>258643</x:v>
      </x:c>
      <x:c r="J260" s="51" t="n">
        <x:v>277407</x:v>
      </x:c>
      <x:c r="K260" s="51" t="n">
        <x:v>285626</x:v>
      </x:c>
      <x:c r="L260" s="52" t="n">
        <x:f>IFERROR(H260/G260-1,"")</x:f>
        <x:v>0.01690313395030052</x:v>
      </x:c>
      <x:c r="M260" s="52" t="n">
        <x:f>IFERROR(I260/H260-1,"")</x:f>
        <x:v>0.05269520057306587</x:v>
      </x:c>
      <x:c r="N260" s="52" t="n">
        <x:f>IFERROR(J260/I260-1,"")</x:f>
        <x:v>0.07254787486999459</x:v>
      </x:c>
      <x:c r="O260" s="52" t="n">
        <x:f>IFERROR(K260/J260-1,"")</x:f>
        <x:v>0.029627947384168296</x:v>
      </x:c>
      <x:c r="P260" s="52" t="n">
        <x:f>IFERROR((K260/G260)^(1/4)-1,"")</x:f>
        <x:v>0.042725055803708</x:v>
      </x:c>
      <x:c r="Q260" s="51" t="n">
        <x:v>59132</x:v>
      </x:c>
      <x:c r="R260" s="52" t="n">
        <x:f>IFERROR(Q260/K260,"")</x:f>
        <x:v>0.20702597102504675</x:v>
      </x:c>
      <x:c r="S260" s="53" t="n">
        <x:v>36373</x:v>
      </x:c>
      <x:c r="T260" s="50" t="str">
        <x:v>EDINET_company_history</x:v>
      </x:c>
      <x:c r="U260" s="50" t="str">
        <x:v>株式会社熊谷正寿事務所</x:v>
      </x:c>
      <x:c r="V260" s="54" t="n">
        <x:v>0.3566</x:v>
      </x:c>
      <x:c r="W260" s="50" t="str">
        <x:v>熊 谷 正 寿 / 安 田 昌 史 / 西 山 裕 之 / 相 浦 一 成 / 伊 藤 正</x:v>
      </x:c>
      <x:c r="X260" s="50" t="b">
        <x:f>AND(COUNT(L260:O260)=4,L260&gt;='設定'!$B$6,M260&gt;='設定'!$B$6,N260&gt;='設定'!$B$6,O260&gt;='設定'!$B$6)</x:f>
        <x:v>0</x:v>
      </x:c>
      <x:c r="Y260" s="50" t="b">
        <x:f>AND(COUNT(G260:K260)=5,P260&gt;='設定'!$B$7)</x:f>
        <x:v>0</x:v>
      </x:c>
      <x:c r="Z260" s="50" t="b">
        <x:f>AND(ISNUMBER(R260),R260&gt;='設定'!$B$8)</x:f>
        <x:v>1</x:v>
      </x:c>
      <x:c r="AA260" s="50" t="b">
        <x:f>AND(ISNUMBER(S260),S260&gt;=DATE(YEAR('設定'!$B$10)-'設定'!$B$9,MONTH('設定'!$B$10),DAY('設定'!$B$10)))</x:f>
        <x:v>0</x:v>
      </x:c>
      <x:c r="AB260" s="55" t="b">
        <x:v>1</x:v>
      </x:c>
      <x:c r="AC260" s="55" t="b">
        <x:v>1</x:v>
      </x:c>
      <x:c r="AD260" s="50" t="n">
        <x:f>IF(X260,1,0)+IF(Z260,1,0)+IF(AA260,1,0)+IF(AB260,1,0)</x:f>
        <x:v>2</x:v>
      </x:c>
      <x:c r="AE260" s="50" t="n">
        <x:f>IF(Y260,1,0)+IF(Z260,1,0)+IF(AA260,1,0)+IF(AB260,1,0)</x:f>
        <x:v>2</x:v>
      </x:c>
      <x:c r="AF260" s="50" t="n">
        <x:f>IF(Y260,1,0)+IF(Z260,1,0)+IF(AA260,1,0)+IF(AC260,1,0)</x:f>
        <x:v>2</x:v>
      </x:c>
      <x:c r="AG260" s="53" t="n">
        <x:v>44348</x:v>
      </x:c>
      <x:c r="AH260" s="50" t="str">
        <x:v>S100XSG3</x:v>
      </x:c>
      <x:c r="AI260" s="50" t="str">
        <x:v>NetSalesSummaryOfBusinessResults</x:v>
      </x:c>
      <x:c r="AJ260" s="50" t="str">
        <x:v>OperatingProfitLossIFRS</x:v>
      </x:c>
      <x:c r="AK260" s="53" t="n">
        <x:v>46022</x:v>
      </x:c>
      <x:c r="AL260" s="50" t="str">
        <x:v>365/365/365/366/365</x:v>
      </x:c>
      <x:c r="AM260" s="51" t="n">
        <x:v>100153980</x:v>
      </x:c>
      <x:c r="AN260" s="51" t="n">
        <x:v>3355</x:v>
      </x:c>
      <x:c r="AO260" s="51" t="n">
        <x:f>IFERROR(AM260*AN260,"")</x:f>
        <x:v>336016602900</x:v>
      </x:c>
      <x:c r="AP260" s="56" t="n">
        <x:f>IFERROR(AO260/(K260*1000000),"")</x:f>
        <x:v>1.1764216244319494</x:v>
      </x:c>
      <x:c r="AQ260" s="57" t="n">
        <x:v>1248011944.1666667</x:v>
      </x:c>
      <x:c r="AR260" s="52" t="n">
        <x:v>0.3319674029181078</x:v>
      </x:c>
      <x:c r="AS260" s="52" t="n">
        <x:v>-0.3895025284864656</x:v>
      </x:c>
      <x:c r="AT260" s="55" t="b">
        <x:v>1</x:v>
      </x:c>
      <x:c r="AU260" s="50"/>
      <x:c r="AV260" s="58" t="n">
        <x:v>0.3338191509603517</x:v>
      </x:c>
      <x:c r="AW260" s="50" t="n">
        <x:v>341</x:v>
      </x:c>
      <x:c r="AX260" s="50" t="str">
        <x:v>Core Moat</x:v>
      </x:c>
      <x:c r="AY260" s="50" t="str">
        <x:v>目立つ機械的警告なし（定性確認は別途必要）</x:v>
      </x:c>
      <x:c r="AZ260" s="59" t="str">
        <x:v>2026-03-23 16:33</x:v>
      </x:c>
      <x:c r="BA260" s="53" t="n">
        <x:v>36373</x:v>
      </x:c>
      <x:c r="BB260" s="50" t="str">
        <x:v>熊 谷 正 寿</x:v>
      </x:c>
      <x:c r="BC260" s="50"/>
      <x:c r="BD260" s="50" t="str">
        <x:v>TOPIX Mid400</x:v>
      </x:c>
    </x:row>
    <x:row r="261">
      <x:c r="A261" s="50" t="n">
        <x:v>260</x:v>
      </x:c>
      <x:c r="B261" s="50" t="str">
        <x:v>3853</x:v>
      </x:c>
      <x:c r="C261" s="50" t="str">
        <x:v>3853.T</x:v>
      </x:c>
      <x:c r="D261" s="50" t="str">
        <x:v>ASTERIA Corporation</x:v>
      </x:c>
      <x:c r="E261" s="50" t="str">
        <x:v>Prime Market (Domestic)</x:v>
      </x:c>
      <x:c r="F261" s="50" t="str">
        <x:v>Information &amp; Communication</x:v>
      </x:c>
      <x:c r="G261" s="51" t="n">
        <x:v>2688.371</x:v>
      </x:c>
      <x:c r="H261" s="51" t="n">
        <x:v>2967.587</x:v>
      </x:c>
      <x:c r="I261" s="51" t="n">
        <x:v>2785.17</x:v>
      </x:c>
      <x:c r="J261" s="51" t="n">
        <x:v>2909.008</x:v>
      </x:c>
      <x:c r="K261" s="51" t="n">
        <x:v>3171.258</x:v>
      </x:c>
      <x:c r="L261" s="52" t="n">
        <x:f>IFERROR(H261/G261-1,"")</x:f>
        <x:v>0.10386066506445712</x:v>
      </x:c>
      <x:c r="M261" s="52" t="n">
        <x:f>IFERROR(I261/H261-1,"")</x:f>
        <x:v>-0.061469806950899764</x:v>
      </x:c>
      <x:c r="N261" s="52" t="n">
        <x:f>IFERROR(J261/I261-1,"")</x:f>
        <x:v>0.0444633541220103</x:v>
      </x:c>
      <x:c r="O261" s="52" t="n">
        <x:f>IFERROR(K261/J261-1,"")</x:f>
        <x:v>0.09015100680369392</x:v>
      </x:c>
      <x:c r="P261" s="52" t="n">
        <x:f>IFERROR((K261/G261)^(1/4)-1,"")</x:f>
        <x:v>0.04216286359746224</x:v>
      </x:c>
      <x:c r="Q261" s="51" t="n">
        <x:v>781.201</x:v>
      </x:c>
      <x:c r="R261" s="52" t="n">
        <x:f>IFERROR(Q261/K261,"")</x:f>
        <x:v>0.24633788862337913</x:v>
      </x:c>
      <x:c r="S261" s="53" t="n">
        <x:v>37987</x:v>
      </x:c>
      <x:c r="T261" s="50" t="str">
        <x:v>EDINET_company_history</x:v>
      </x:c>
      <x:c r="U261" s="50" t="str">
        <x:v>平野 洋一郎</x:v>
      </x:c>
      <x:c r="V261" s="54" t="n">
        <x:v>0.1107</x:v>
      </x:c>
      <x:c r="W261" s="50" t="str">
        <x:v>平野 洋一郎 / 北原 淑行</x:v>
      </x:c>
      <x:c r="X261" s="50" t="b">
        <x:f>AND(COUNT(L261:O261)=4,L261&gt;='設定'!$B$6,M261&gt;='設定'!$B$6,N261&gt;='設定'!$B$6,O261&gt;='設定'!$B$6)</x:f>
        <x:v>0</x:v>
      </x:c>
      <x:c r="Y261" s="50" t="b">
        <x:f>AND(COUNT(G261:K261)=5,P261&gt;='設定'!$B$7)</x:f>
        <x:v>0</x:v>
      </x:c>
      <x:c r="Z261" s="50" t="b">
        <x:f>AND(ISNUMBER(R261),R261&gt;='設定'!$B$8)</x:f>
        <x:v>1</x:v>
      </x:c>
      <x:c r="AA261" s="50" t="b">
        <x:f>AND(ISNUMBER(S261),S261&gt;=DATE(YEAR('設定'!$B$10)-'設定'!$B$9,MONTH('設定'!$B$10),DAY('設定'!$B$10)))</x:f>
        <x:v>0</x:v>
      </x:c>
      <x:c r="AB261" s="55" t="b">
        <x:v>1</x:v>
      </x:c>
      <x:c r="AC261" s="55" t="b">
        <x:v>1</x:v>
      </x:c>
      <x:c r="AD261" s="50" t="n">
        <x:f>IF(X261,1,0)+IF(Z261,1,0)+IF(AA261,1,0)+IF(AB261,1,0)</x:f>
        <x:v>2</x:v>
      </x:c>
      <x:c r="AE261" s="50" t="n">
        <x:f>IF(Y261,1,0)+IF(Z261,1,0)+IF(AA261,1,0)+IF(AB261,1,0)</x:f>
        <x:v>2</x:v>
      </x:c>
      <x:c r="AF261" s="50" t="n">
        <x:f>IF(Y261,1,0)+IF(Z261,1,0)+IF(AA261,1,0)+IF(AC261,1,0)</x:f>
        <x:v>2</x:v>
      </x:c>
      <x:c r="AG261" s="53" t="n">
        <x:v>44348</x:v>
      </x:c>
      <x:c r="AH261" s="50" t="str">
        <x:v>S100W0T0</x:v>
      </x:c>
      <x:c r="AI261" s="50" t="str">
        <x:v>RevenueIFRSSummaryOfBusinessResults</x:v>
      </x:c>
      <x:c r="AJ261" s="50" t="str">
        <x:v>OperatingProfitLossIFRS</x:v>
      </x:c>
      <x:c r="AK261" s="53" t="n">
        <x:v>45747</x:v>
      </x:c>
      <x:c r="AL261" s="50" t="str">
        <x:v>365/365/365/366/365</x:v>
      </x:c>
      <x:c r="AM261" s="51" t="n">
        <x:v>16807365</x:v>
      </x:c>
      <x:c r="AN261" s="51" t="n">
        <x:v>2086</x:v>
      </x:c>
      <x:c r="AO261" s="51" t="n">
        <x:f>IFERROR(AM261*AN261,"")</x:f>
        <x:v>35060163390</x:v>
      </x:c>
      <x:c r="AP261" s="56" t="n">
        <x:f>IFERROR(AO261/(K261*1000000),"")</x:f>
        <x:v>11.055601086382755</x:v>
      </x:c>
      <x:c r="AQ261" s="57" t="n">
        <x:v>3415462723.3333335</x:v>
      </x:c>
      <x:c r="AR261" s="52" t="n">
        <x:v>0.6623281024207814</x:v>
      </x:c>
      <x:c r="AS261" s="52" t="n">
        <x:v>-0.6727511690055864</x:v>
      </x:c>
      <x:c r="AT261" s="55" t="b">
        <x:v>0</x:v>
      </x:c>
      <x:c r="AU261" s="50" t="str">
        <x:v>missing_financial_data</x:v>
      </x:c>
      <x:c r="AV261" s="58" t="n">
        <x:v>0.3964770555544041</x:v>
      </x:c>
      <x:c r="AW261" s="50" t="n">
        <x:v>206</x:v>
      </x:c>
      <x:c r="AX261" s="50" t="str">
        <x:v>Transformation Moat</x:v>
      </x:c>
      <x:c r="AY261" s="50" t="str">
        <x:v>既存適格性フィルター不通過: missing_financial_data / 年率ボラティリティ60%以上 / ローカル5年最大下落率-60%以下</x:v>
      </x:c>
      <x:c r="AZ261" s="59" t="str">
        <x:v>2025-06-20 13:53</x:v>
      </x:c>
      <x:c r="BA261" s="53" t="n">
        <x:v>37987</x:v>
      </x:c>
      <x:c r="BB261" s="50" t="str">
        <x:v>平野 洋一郎</x:v>
      </x:c>
      <x:c r="BC261" s="50"/>
      <x:c r="BD261" s="50" t="str">
        <x:v>TOPIX Small 2</x:v>
      </x:c>
    </x:row>
    <x:row r="262">
      <x:c r="A262" s="50" t="n">
        <x:v>261</x:v>
      </x:c>
      <x:c r="B262" s="50" t="str">
        <x:v>9220</x:v>
      </x:c>
      <x:c r="C262" s="50" t="str">
        <x:v>9220.T</x:v>
      </x:c>
      <x:c r="D262" s="50" t="str">
        <x:v>FB CARE SERVICE CO.,LTD.</x:v>
      </x:c>
      <x:c r="E262" s="50" t="str">
        <x:v>Standard Market(Domestic)</x:v>
      </x:c>
      <x:c r="F262" s="50" t="str">
        <x:v>Services</x:v>
      </x:c>
      <x:c r="G262" s="51" t="n">
        <x:v>9352.208</x:v>
      </x:c>
      <x:c r="H262" s="51" t="n">
        <x:v>9185.911</x:v>
      </x:c>
      <x:c r="I262" s="51" t="n">
        <x:v>9619.401</x:v>
      </x:c>
      <x:c r="J262" s="51" t="n">
        <x:v>10361.542</x:v>
      </x:c>
      <x:c r="K262" s="51" t="n">
        <x:v>10967.723</x:v>
      </x:c>
      <x:c r="L262" s="52" t="n">
        <x:f>IFERROR(H262/G262-1,"")</x:f>
        <x:v>-0.017781576286583944</x:v>
      </x:c>
      <x:c r="M262" s="52" t="n">
        <x:f>IFERROR(I262/H262-1,"")</x:f>
        <x:v>0.04719074678602908</x:v>
      </x:c>
      <x:c r="N262" s="52" t="n">
        <x:f>IFERROR(J262/I262-1,"")</x:f>
        <x:v>0.0771504379534651</x:v>
      </x:c>
      <x:c r="O262" s="52" t="n">
        <x:f>IFERROR(K262/J262-1,"")</x:f>
        <x:v>0.05850297185496145</x:v>
      </x:c>
      <x:c r="P262" s="52" t="n">
        <x:f>IFERROR((K262/G262)^(1/4)-1,"")</x:f>
        <x:v>0.04064015284659406</x:v>
      </x:c>
      <x:c r="Q262" s="51" t="n">
        <x:v>659.678</x:v>
      </x:c>
      <x:c r="R262" s="52" t="n">
        <x:f>IFERROR(Q262/K262,"")</x:f>
        <x:v>0.06014721560710459</x:v>
      </x:c>
      <x:c r="S262" s="53" t="n">
        <x:v>44658</x:v>
      </x:c>
      <x:c r="T262" s="50" t="str">
        <x:v>local_price_first_trade</x:v>
      </x:c>
      <x:c r="U262" s="50" t="str">
        <x:v>栁澤 秀樹</x:v>
      </x:c>
      <x:c r="V262" s="54" t="n">
        <x:v>0.145</x:v>
      </x:c>
      <x:c r="W262" s="50" t="str">
        <x:v>栁澤 秀樹 / 栁澤 美穂</x:v>
      </x:c>
      <x:c r="X262" s="50" t="b">
        <x:f>AND(COUNT(L262:O262)=4,L262&gt;='設定'!$B$6,M262&gt;='設定'!$B$6,N262&gt;='設定'!$B$6,O262&gt;='設定'!$B$6)</x:f>
        <x:v>0</x:v>
      </x:c>
      <x:c r="Y262" s="50" t="b">
        <x:f>AND(COUNT(G262:K262)=5,P262&gt;='設定'!$B$7)</x:f>
        <x:v>0</x:v>
      </x:c>
      <x:c r="Z262" s="50" t="b">
        <x:f>AND(ISNUMBER(R262),R262&gt;='設定'!$B$8)</x:f>
        <x:v>0</x:v>
      </x:c>
      <x:c r="AA262" s="50" t="b">
        <x:f>AND(ISNUMBER(S262),S262&gt;=DATE(YEAR('設定'!$B$10)-'設定'!$B$9,MONTH('設定'!$B$10),DAY('設定'!$B$10)))</x:f>
        <x:v>1</x:v>
      </x:c>
      <x:c r="AB262" s="55" t="b">
        <x:v>1</x:v>
      </x:c>
      <x:c r="AC262" s="55" t="b">
        <x:v>1</x:v>
      </x:c>
      <x:c r="AD262" s="50" t="n">
        <x:f>IF(X262,1,0)+IF(Z262,1,0)+IF(AA262,1,0)+IF(AB262,1,0)</x:f>
        <x:v>2</x:v>
      </x:c>
      <x:c r="AE262" s="50" t="n">
        <x:f>IF(Y262,1,0)+IF(Z262,1,0)+IF(AA262,1,0)+IF(AB262,1,0)</x:f>
        <x:v>2</x:v>
      </x:c>
      <x:c r="AF262" s="50" t="n">
        <x:f>IF(Y262,1,0)+IF(Z262,1,0)+IF(AA262,1,0)+IF(AC262,1,0)</x:f>
        <x:v>2</x:v>
      </x:c>
      <x:c r="AG262" s="53" t="n">
        <x:v>44658</x:v>
      </x:c>
      <x:c r="AH262" s="50" t="str">
        <x:v>S100W9FS</x:v>
      </x:c>
      <x:c r="AI262" s="50" t="str">
        <x:v>NetSalesSummaryOfBusinessResults</x:v>
      </x:c>
      <x:c r="AJ262" s="50" t="str">
        <x:v>OperatingIncome</x:v>
      </x:c>
      <x:c r="AK262" s="53" t="n">
        <x:v>45747</x:v>
      </x:c>
      <x:c r="AL262" s="50" t="str">
        <x:v>365/365/365/366/365</x:v>
      </x:c>
      <x:c r="AM262" s="51" t="n">
        <x:v>2516000</x:v>
      </x:c>
      <x:c r="AN262" s="51" t="n">
        <x:v>1236</x:v>
      </x:c>
      <x:c r="AO262" s="51" t="n">
        <x:f>IFERROR(AM262*AN262,"")</x:f>
        <x:v>3109776000</x:v>
      </x:c>
      <x:c r="AP262" s="56" t="n">
        <x:f>IFERROR(AO262/(K262*1000000),"")</x:f>
        <x:v>0.28353888952155337</x:v>
      </x:c>
      <x:c r="AQ262" s="57" t="n">
        <x:v>3961060</x:v>
      </x:c>
      <x:c r="AR262" s="52" t="n">
        <x:v>0.2580155168192124</x:v>
      </x:c>
      <x:c r="AS262" s="52" t="n">
        <x:v>-0.4928444708546161</x:v>
      </x:c>
      <x:c r="AT262" s="55" t="b">
        <x:v>0</x:v>
      </x:c>
      <x:c r="AU262" s="50" t="str">
        <x:v>low_liquidity</x:v>
      </x:c>
      <x:c r="AV262" s="58" t="n">
        <x:v>0.08496691648444</x:v>
      </x:c>
      <x:c r="AW262" s="50" t="n">
        <x:v>1321</x:v>
      </x:c>
      <x:c r="AX262" s="50" t="str">
        <x:v>Discovery</x:v>
      </x:c>
      <x:c r="AY262" s="50" t="str">
        <x:v>既存適格性フィルター不通過: low_liquidity / 60日平均売買代金2,000万円未満</x:v>
      </x:c>
      <x:c r="AZ262" s="59" t="str">
        <x:v>2025-06-30 14:22</x:v>
      </x:c>
      <x:c r="BA262" s="53" t="n">
        <x:v>44652</x:v>
      </x:c>
      <x:c r="BB262" s="50" t="str">
        <x:v>栁澤 秀樹</x:v>
      </x:c>
      <x:c r="BC262" s="50"/>
      <x:c r="BD262" s="50"/>
    </x:row>
    <x:row r="263">
      <x:c r="A263" s="50" t="n">
        <x:v>262</x:v>
      </x:c>
      <x:c r="B263" s="50" t="str">
        <x:v>4265</x:v>
      </x:c>
      <x:c r="C263" s="50" t="str">
        <x:v>4265.T</x:v>
      </x:c>
      <x:c r="D263" s="50" t="str">
        <x:v>Institution for a Global Society Corporation</x:v>
      </x:c>
      <x:c r="E263" s="50" t="str">
        <x:v>Growth Market(Domestic)</x:v>
      </x:c>
      <x:c r="F263" s="50" t="str">
        <x:v>Information &amp; Communication</x:v>
      </x:c>
      <x:c r="G263" s="51" t="n">
        <x:v>514.426</x:v>
      </x:c>
      <x:c r="H263" s="51" t="n">
        <x:v>720.71</x:v>
      </x:c>
      <x:c r="I263" s="51" t="n">
        <x:v>668.135</x:v>
      </x:c>
      <x:c r="J263" s="51" t="n">
        <x:v>920.915</x:v>
      </x:c>
      <x:c r="K263" s="51" t="n">
        <x:v>603.286</x:v>
      </x:c>
      <x:c r="L263" s="52" t="n">
        <x:f>IFERROR(H263/G263-1,"")</x:f>
        <x:v>0.4009983943268809</x:v>
      </x:c>
      <x:c r="M263" s="52" t="n">
        <x:f>IFERROR(I263/H263-1,"")</x:f>
        <x:v>-0.07294889761485213</x:v>
      </x:c>
      <x:c r="N263" s="52" t="n">
        <x:f>IFERROR(J263/I263-1,"")</x:f>
        <x:v>0.3783367133887612</x:v>
      </x:c>
      <x:c r="O263" s="52" t="n">
        <x:f>IFERROR(K263/J263-1,"")</x:f>
        <x:v>-0.3449058816503152</x:v>
      </x:c>
      <x:c r="P263" s="52" t="n">
        <x:f>IFERROR((K263/G263)^(1/4)-1,"")</x:f>
        <x:v>0.04063896703968606</x:v>
      </x:c>
      <x:c r="Q263" s="51" t="n">
        <x:v>-300.417</x:v>
      </x:c>
      <x:c r="R263" s="52" t="n">
        <x:f>IFERROR(Q263/K263,"")</x:f>
        <x:v>-0.49796779636855487</x:v>
      </x:c>
      <x:c r="S263" s="53" t="n">
        <x:v>44559</x:v>
      </x:c>
      <x:c r="T263" s="50" t="str">
        <x:v>local_price_first_trade</x:v>
      </x:c>
      <x:c r="U263" s="50" t="str">
        <x:v>福原 正大</x:v>
      </x:c>
      <x:c r="V263" s="54" t="n">
        <x:v>0.1253</x:v>
      </x:c>
      <x:c r="W263" s="50" t="str">
        <x:v>福原 正大 / 中里 忍</x:v>
      </x:c>
      <x:c r="X263" s="50" t="b">
        <x:f>AND(COUNT(L263:O263)=4,L263&gt;='設定'!$B$6,M263&gt;='設定'!$B$6,N263&gt;='設定'!$B$6,O263&gt;='設定'!$B$6)</x:f>
        <x:v>0</x:v>
      </x:c>
      <x:c r="Y263" s="50" t="b">
        <x:f>AND(COUNT(G263:K263)=5,P263&gt;='設定'!$B$7)</x:f>
        <x:v>0</x:v>
      </x:c>
      <x:c r="Z263" s="50" t="b">
        <x:f>AND(ISNUMBER(R263),R263&gt;='設定'!$B$8)</x:f>
        <x:v>0</x:v>
      </x:c>
      <x:c r="AA263" s="50" t="b">
        <x:f>AND(ISNUMBER(S263),S263&gt;=DATE(YEAR('設定'!$B$10)-'設定'!$B$9,MONTH('設定'!$B$10),DAY('設定'!$B$10)))</x:f>
        <x:v>1</x:v>
      </x:c>
      <x:c r="AB263" s="55" t="b">
        <x:v>1</x:v>
      </x:c>
      <x:c r="AC263" s="55" t="b">
        <x:v>1</x:v>
      </x:c>
      <x:c r="AD263" s="50" t="n">
        <x:f>IF(X263,1,0)+IF(Z263,1,0)+IF(AA263,1,0)+IF(AB263,1,0)</x:f>
        <x:v>2</x:v>
      </x:c>
      <x:c r="AE263" s="50" t="n">
        <x:f>IF(Y263,1,0)+IF(Z263,1,0)+IF(AA263,1,0)+IF(AB263,1,0)</x:f>
        <x:v>2</x:v>
      </x:c>
      <x:c r="AF263" s="50" t="n">
        <x:f>IF(Y263,1,0)+IF(Z263,1,0)+IF(AA263,1,0)+IF(AC263,1,0)</x:f>
        <x:v>2</x:v>
      </x:c>
      <x:c r="AG263" s="53" t="n">
        <x:v>44559</x:v>
      </x:c>
      <x:c r="AH263" s="50" t="str">
        <x:v>S100W3W3</x:v>
      </x:c>
      <x:c r="AI263" s="50" t="str">
        <x:v>NetSalesSummaryOfBusinessResults</x:v>
      </x:c>
      <x:c r="AJ263" s="50" t="str">
        <x:v>OperatingIncome</x:v>
      </x:c>
      <x:c r="AK263" s="53" t="n">
        <x:v>45747</x:v>
      </x:c>
      <x:c r="AL263" s="50" t="str">
        <x:v>365/365/365/366/365</x:v>
      </x:c>
      <x:c r="AM263" s="51" t="n">
        <x:v>4509300</x:v>
      </x:c>
      <x:c r="AN263" s="51" t="n">
        <x:v>233</x:v>
      </x:c>
      <x:c r="AO263" s="51" t="n">
        <x:f>IFERROR(AM263*AN263,"")</x:f>
        <x:v>1050666900</x:v>
      </x:c>
      <x:c r="AP263" s="56" t="n">
        <x:f>IFERROR(AO263/(K263*1000000),"")</x:f>
        <x:v>1.7415734825605103</x:v>
      </x:c>
      <x:c r="AQ263" s="57" t="n">
        <x:v>222223828.33333337</x:v>
      </x:c>
      <x:c r="AR263" s="52" t="n">
        <x:v>0.6161930185298204</x:v>
      </x:c>
      <x:c r="AS263" s="52" t="n">
        <x:v>-0.8706274292059967</x:v>
      </x:c>
      <x:c r="AT263" s="55" t="b">
        <x:v>0</x:v>
      </x:c>
      <x:c r="AU263" s="50" t="str">
        <x:v>repeated_operating_loss;repeated_negative_operating_cf;extreme_profitability_outlier;other_data_quality_issue</x:v>
      </x:c>
      <x:c r="AV263" s="58" t="n">
        <x:v>-0.6781865894501647</x:v>
      </x:c>
      <x:c r="AW263" s="50" t="n">
        <x:v>3572</x:v>
      </x:c>
      <x:c r="AX263" s="50" t="str">
        <x:v>Future Moat</x:v>
      </x:c>
      <x:c r="AY263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263" s="59" t="str">
        <x:v>2025-06-24 14:47</x:v>
      </x:c>
      <x:c r="BA263" s="53" t="n">
        <x:v>44531</x:v>
      </x:c>
      <x:c r="BB263" s="50" t="str">
        <x:v>福原 正大</x:v>
      </x:c>
      <x:c r="BC263" s="50"/>
      <x:c r="BD263" s="50"/>
    </x:row>
    <x:row r="264">
      <x:c r="A264" s="50" t="n">
        <x:v>263</x:v>
      </x:c>
      <x:c r="B264" s="50" t="str">
        <x:v>9478</x:v>
      </x:c>
      <x:c r="C264" s="50" t="str">
        <x:v>9478.T</x:v>
      </x:c>
      <x:c r="D264" s="50" t="str">
        <x:v>SE Holdings and Incubations Co.,Ltd.</x:v>
      </x:c>
      <x:c r="E264" s="50" t="str">
        <x:v>Standard Market(Domestic)</x:v>
      </x:c>
      <x:c r="F264" s="50" t="str">
        <x:v>Information &amp; Communication</x:v>
      </x:c>
      <x:c r="G264" s="51" t="n">
        <x:v>6317</x:v>
      </x:c>
      <x:c r="H264" s="51" t="n">
        <x:v>7090</x:v>
      </x:c>
      <x:c r="I264" s="51" t="n">
        <x:v>7335</x:v>
      </x:c>
      <x:c r="J264" s="51" t="n">
        <x:v>7318</x:v>
      </x:c>
      <x:c r="K264" s="51" t="n">
        <x:v>7242</x:v>
      </x:c>
      <x:c r="L264" s="52" t="n">
        <x:f>IFERROR(H264/G264-1,"")</x:f>
        <x:v>0.12236821275922116</x:v>
      </x:c>
      <x:c r="M264" s="52" t="n">
        <x:f>IFERROR(I264/H264-1,"")</x:f>
        <x:v>0.03455571227080401</x:v>
      </x:c>
      <x:c r="N264" s="52" t="n">
        <x:f>IFERROR(J264/I264-1,"")</x:f>
        <x:v>-0.002317655078391323</x:v>
      </x:c>
      <x:c r="O264" s="52" t="n">
        <x:f>IFERROR(K264/J264-1,"")</x:f>
        <x:v>-0.010385351188849423</x:v>
      </x:c>
      <x:c r="P264" s="52" t="n">
        <x:f>IFERROR((K264/G264)^(1/4)-1,"")</x:f>
        <x:v>0.03475351630378953</x:v>
      </x:c>
      <x:c r="Q264" s="51" t="n">
        <x:v>817</x:v>
      </x:c>
      <x:c r="R264" s="52" t="n">
        <x:f>IFERROR(Q264/K264,"")</x:f>
        <x:v>0.1128141397404032</x:v>
      </x:c>
      <x:c r="S264" s="53" t="n">
        <x:v>38322</x:v>
      </x:c>
      <x:c r="T264" s="50" t="str">
        <x:v>EDINET_company_history</x:v>
      </x:c>
      <x:c r="U264" s="50" t="str">
        <x:v>速水浩二</x:v>
      </x:c>
      <x:c r="V264" s="54" t="n">
        <x:v>0.1676</x:v>
      </x:c>
      <x:c r="W264" s="50" t="str">
        <x:v>速 水 浩 二 / 佐々木 幹 夫 / 篠 﨑 晃 一</x:v>
      </x:c>
      <x:c r="X264" s="50" t="b">
        <x:f>AND(COUNT(L264:O264)=4,L264&gt;='設定'!$B$6,M264&gt;='設定'!$B$6,N264&gt;='設定'!$B$6,O264&gt;='設定'!$B$6)</x:f>
        <x:v>0</x:v>
      </x:c>
      <x:c r="Y264" s="50" t="b">
        <x:f>AND(COUNT(G264:K264)=5,P264&gt;='設定'!$B$7)</x:f>
        <x:v>0</x:v>
      </x:c>
      <x:c r="Z264" s="50" t="b">
        <x:f>AND(ISNUMBER(R264),R264&gt;='設定'!$B$8)</x:f>
        <x:v>1</x:v>
      </x:c>
      <x:c r="AA264" s="50" t="b">
        <x:f>AND(ISNUMBER(S264),S264&gt;=DATE(YEAR('設定'!$B$10)-'設定'!$B$9,MONTH('設定'!$B$10),DAY('設定'!$B$10)))</x:f>
        <x:v>0</x:v>
      </x:c>
      <x:c r="AB264" s="55" t="b">
        <x:v>1</x:v>
      </x:c>
      <x:c r="AC264" s="55" t="b">
        <x:v>1</x:v>
      </x:c>
      <x:c r="AD264" s="50" t="n">
        <x:f>IF(X264,1,0)+IF(Z264,1,0)+IF(AA264,1,0)+IF(AB264,1,0)</x:f>
        <x:v>2</x:v>
      </x:c>
      <x:c r="AE264" s="50" t="n">
        <x:f>IF(Y264,1,0)+IF(Z264,1,0)+IF(AA264,1,0)+IF(AB264,1,0)</x:f>
        <x:v>2</x:v>
      </x:c>
      <x:c r="AF264" s="50" t="n">
        <x:f>IF(Y264,1,0)+IF(Z264,1,0)+IF(AA264,1,0)+IF(AC264,1,0)</x:f>
        <x:v>2</x:v>
      </x:c>
      <x:c r="AG264" s="53" t="n">
        <x:v>44348</x:v>
      </x:c>
      <x:c r="AH264" s="50" t="str">
        <x:v>S100W0HL</x:v>
      </x:c>
      <x:c r="AI264" s="50" t="str">
        <x:v>NetSalesSummaryOfBusinessResults</x:v>
      </x:c>
      <x:c r="AJ264" s="50" t="str">
        <x:v>OperatingIncome</x:v>
      </x:c>
      <x:c r="AK264" s="53" t="n">
        <x:v>45747</x:v>
      </x:c>
      <x:c r="AL264" s="50" t="str">
        <x:v>365/365/365/366/365</x:v>
      </x:c>
      <x:c r="AM264" s="51" t="n">
        <x:v>16446526</x:v>
      </x:c>
      <x:c r="AN264" s="51" t="n">
        <x:v>499</x:v>
      </x:c>
      <x:c r="AO264" s="51" t="n">
        <x:f>IFERROR(AM264*AN264,"")</x:f>
        <x:v>8206816474</x:v>
      </x:c>
      <x:c r="AP264" s="56" t="n">
        <x:f>IFERROR(AO264/(K264*1000000),"")</x:f>
        <x:v>1.133225141397404</x:v>
      </x:c>
      <x:c r="AQ264" s="57" t="n">
        <x:v>20175545</x:v>
      </x:c>
      <x:c r="AR264" s="52" t="n">
        <x:v>0.3823984000884419</x:v>
      </x:c>
      <x:c r="AS264" s="52" t="n">
        <x:v>-0.4191076060950984</x:v>
      </x:c>
      <x:c r="AT264" s="55" t="b">
        <x:v>0</x:v>
      </x:c>
      <x:c r="AU264" s="50" t="str">
        <x:v>repeated_negative_operating_cf</x:v>
      </x:c>
      <x:c r="AV264" s="58" t="n">
        <x:v>0.0898230667321659</x:v>
      </x:c>
      <x:c r="AW264" s="50" t="n">
        <x:v>1295</x:v>
      </x:c>
      <x:c r="AX264" s="50" t="str">
        <x:v>Discovery</x:v>
      </x:c>
      <x:c r="AY264" s="50" t="str">
        <x:v>既存適格性フィルター不通過: repeated_negative_operating_cf</x:v>
      </x:c>
      <x:c r="AZ264" s="59" t="str">
        <x:v>2025-06-23 10:30</x:v>
      </x:c>
      <x:c r="BA264" s="53" t="n">
        <x:v>38322</x:v>
      </x:c>
      <x:c r="BB264" s="50" t="str">
        <x:v>速 水 浩 二</x:v>
      </x:c>
      <x:c r="BC264" s="50"/>
      <x:c r="BD264" s="50"/>
    </x:row>
    <x:row r="265">
      <x:c r="A265" s="50" t="n">
        <x:v>264</x:v>
      </x:c>
      <x:c r="B265" s="50" t="str">
        <x:v>5589</x:v>
      </x:c>
      <x:c r="C265" s="50" t="str">
        <x:v>5589.T</x:v>
      </x:c>
      <x:c r="D265" s="50" t="str">
        <x:v>AUTOSERVER CO.,LTD.</x:v>
      </x:c>
      <x:c r="E265" s="50" t="str">
        <x:v>Standard Market(Domestic)</x:v>
      </x:c>
      <x:c r="F265" s="50" t="str">
        <x:v>Information &amp; Communication</x:v>
      </x:c>
      <x:c r="G265" s="51" t="n">
        <x:v>5672.857</x:v>
      </x:c>
      <x:c r="H265" s="51" t="n">
        <x:v>5364.476</x:v>
      </x:c>
      <x:c r="I265" s="51" t="n">
        <x:v>5846.559</x:v>
      </x:c>
      <x:c r="J265" s="51" t="n">
        <x:v>6287.105</x:v>
      </x:c>
      <x:c r="K265" s="51" t="n">
        <x:v>6462.582</x:v>
      </x:c>
      <x:c r="L265" s="52" t="n">
        <x:f>IFERROR(H265/G265-1,"")</x:f>
        <x:v>-0.05436079210175759</x:v>
      </x:c>
      <x:c r="M265" s="52" t="n">
        <x:f>IFERROR(I265/H265-1,"")</x:f>
        <x:v>0.08986581354823864</x:v>
      </x:c>
      <x:c r="N265" s="52" t="n">
        <x:f>IFERROR(J265/I265-1,"")</x:f>
        <x:v>0.07535133058607624</x:v>
      </x:c>
      <x:c r="O265" s="52" t="n">
        <x:f>IFERROR(K265/J265-1,"")</x:f>
        <x:v>0.027910620229819827</x:v>
      </x:c>
      <x:c r="P265" s="52" t="n">
        <x:f>IFERROR((K265/G265)^(1/4)-1,"")</x:f>
        <x:v>0.03312068647042432</x:v>
      </x:c>
      <x:c r="Q265" s="51" t="n">
        <x:v>2384.767</x:v>
      </x:c>
      <x:c r="R265" s="52" t="n">
        <x:f>IFERROR(Q265/K265,"")</x:f>
        <x:v>0.36901148797802485</x:v>
      </x:c>
      <x:c r="S265" s="53" t="n">
        <x:v>45195</x:v>
      </x:c>
      <x:c r="T265" s="50" t="str">
        <x:v>local_price_first_trade</x:v>
      </x:c>
      <x:c r="U265" s="50" t="str">
        <x:v>朝日ホールディングス株式会社</x:v>
      </x:c>
      <x:c r="V265" s="54" t="n">
        <x:v>0.6295</x:v>
      </x:c>
      <x:c r="W265" s="50" t="str">
        <x:v>萩原 外志仁 / 髙田 典明</x:v>
      </x:c>
      <x:c r="X265" s="50" t="b">
        <x:f>AND(COUNT(L265:O265)=4,L265&gt;='設定'!$B$6,M265&gt;='設定'!$B$6,N265&gt;='設定'!$B$6,O265&gt;='設定'!$B$6)</x:f>
        <x:v>0</x:v>
      </x:c>
      <x:c r="Y265" s="50" t="b">
        <x:f>AND(COUNT(G265:K265)=5,P265&gt;='設定'!$B$7)</x:f>
        <x:v>0</x:v>
      </x:c>
      <x:c r="Z265" s="50" t="b">
        <x:f>AND(ISNUMBER(R265),R265&gt;='設定'!$B$8)</x:f>
        <x:v>1</x:v>
      </x:c>
      <x:c r="AA265" s="50" t="b">
        <x:f>AND(ISNUMBER(S265),S265&gt;=DATE(YEAR('設定'!$B$10)-'設定'!$B$9,MONTH('設定'!$B$10),DAY('設定'!$B$10)))</x:f>
        <x:v>1</x:v>
      </x:c>
      <x:c r="AB265" s="55" t="b">
        <x:v>0</x:v>
      </x:c>
      <x:c r="AC265" s="55" t="b">
        <x:v>0</x:v>
      </x:c>
      <x:c r="AD265" s="50" t="n">
        <x:f>IF(X265,1,0)+IF(Z265,1,0)+IF(AA265,1,0)+IF(AB265,1,0)</x:f>
        <x:v>2</x:v>
      </x:c>
      <x:c r="AE265" s="50" t="n">
        <x:f>IF(Y265,1,0)+IF(Z265,1,0)+IF(AA265,1,0)+IF(AB265,1,0)</x:f>
        <x:v>2</x:v>
      </x:c>
      <x:c r="AF265" s="50" t="n">
        <x:f>IF(Y265,1,0)+IF(Z265,1,0)+IF(AA265,1,0)+IF(AC265,1,0)</x:f>
        <x:v>2</x:v>
      </x:c>
      <x:c r="AG265" s="53" t="n">
        <x:v>45195</x:v>
      </x:c>
      <x:c r="AH265" s="50" t="str">
        <x:v>S100XTAQ</x:v>
      </x:c>
      <x:c r="AI265" s="50" t="str">
        <x:v>NetSalesSummaryOfBusinessResults</x:v>
      </x:c>
      <x:c r="AJ265" s="50" t="str">
        <x:v>OperatingIncome</x:v>
      </x:c>
      <x:c r="AK265" s="53" t="n">
        <x:v>46022</x:v>
      </x:c>
      <x:c r="AL265" s="50" t="str">
        <x:v>365/365/365/366/365</x:v>
      </x:c>
      <x:c r="AM265" s="51" t="n">
        <x:v>7196600</x:v>
      </x:c>
      <x:c r="AN265" s="51" t="n">
        <x:v>2776</x:v>
      </x:c>
      <x:c r="AO265" s="51" t="n">
        <x:f>IFERROR(AM265*AN265,"")</x:f>
        <x:v>19977761600</x:v>
      </x:c>
      <x:c r="AP265" s="56" t="n">
        <x:f>IFERROR(AO265/(K265*1000000),"")</x:f>
        <x:v>3.091297193598472</x:v>
      </x:c>
      <x:c r="AQ265" s="57" t="n">
        <x:v>13239880</x:v>
      </x:c>
      <x:c r="AR265" s="52" t="n">
        <x:v>0.3109419461773847</x:v>
      </x:c>
      <x:c r="AS265" s="52" t="n">
        <x:v>-0.2457588377147337</x:v>
      </x:c>
      <x:c r="AT265" s="55" t="b">
        <x:v>0</x:v>
      </x:c>
      <x:c r="AU265" s="50" t="str">
        <x:v>low_liquidity</x:v>
      </x:c>
      <x:c r="AV265" s="58" t="n">
        <x:v>0.3199456292585632</x:v>
      </x:c>
      <x:c r="AW265" s="50" t="n">
        <x:v>375</x:v>
      </x:c>
      <x:c r="AX265" s="50" t="str">
        <x:v>Discovery</x:v>
      </x:c>
      <x:c r="AY265" s="50" t="str">
        <x:v>既存適格性フィルター不通過: low_liquidity / 60日平均売買代金2,000万円未満</x:v>
      </x:c>
      <x:c r="AZ265" s="59" t="str">
        <x:v>2026-03-24 16:00</x:v>
      </x:c>
      <x:c r="BA265" s="53" t="n">
        <x:v>45170</x:v>
      </x:c>
      <x:c r="BB265" s="50"/>
      <x:c r="BC265" s="50"/>
      <x:c r="BD265" s="50"/>
    </x:row>
    <x:row r="266">
      <x:c r="A266" s="50" t="n">
        <x:v>265</x:v>
      </x:c>
      <x:c r="B266" s="50" t="str">
        <x:v>4251</x:v>
      </x:c>
      <x:c r="C266" s="50" t="str">
        <x:v>4251.T</x:v>
      </x:c>
      <x:c r="D266" s="50" t="str">
        <x:v>KEIWA Incorporated</x:v>
      </x:c>
      <x:c r="E266" s="50" t="str">
        <x:v>Prime Market (Domestic)</x:v>
      </x:c>
      <x:c r="F266" s="50" t="str">
        <x:v>Chemicals</x:v>
      </x:c>
      <x:c r="G266" s="51" t="n">
        <x:v>18130.734</x:v>
      </x:c>
      <x:c r="H266" s="51" t="n">
        <x:v>21102.765</x:v>
      </x:c>
      <x:c r="I266" s="51" t="n">
        <x:v>17570.052</x:v>
      </x:c>
      <x:c r="J266" s="51" t="n">
        <x:v>21130.44</x:v>
      </x:c>
      <x:c r="K266" s="51" t="n">
        <x:v>20473.325</x:v>
      </x:c>
      <x:c r="L266" s="52" t="n">
        <x:f>IFERROR(H266/G266-1,"")</x:f>
        <x:v>0.16392226591598558</x:v>
      </x:c>
      <x:c r="M266" s="52" t="n">
        <x:f>IFERROR(I266/H266-1,"")</x:f>
        <x:v>-0.1674052191738855</x:v>
      </x:c>
      <x:c r="N266" s="52" t="n">
        <x:f>IFERROR(J266/I266-1,"")</x:f>
        <x:v>0.20263958239850388</x:v>
      </x:c>
      <x:c r="O266" s="52" t="n">
        <x:f>IFERROR(K266/J266-1,"")</x:f>
        <x:v>-0.0310980273008985</x:v>
      </x:c>
      <x:c r="P266" s="52" t="n">
        <x:f>IFERROR((K266/G266)^(1/4)-1,"")</x:f>
        <x:v>0.030844714701948384</x:v>
      </x:c>
      <x:c r="Q266" s="51" t="n">
        <x:v>4286.668</x:v>
      </x:c>
      <x:c r="R266" s="52" t="n">
        <x:f>IFERROR(Q266/K266,"")</x:f>
        <x:v>0.20937820310086416</x:v>
      </x:c>
      <x:c r="S266" s="53" t="n">
        <x:v>43739</x:v>
      </x:c>
      <x:c r="T266" s="50" t="str">
        <x:v>EDINET_company_history</x:v>
      </x:c>
      <x:c r="U266" s="50" t="str">
        <x:v>長村 惠弌</x:v>
      </x:c>
      <x:c r="V266" s="54" t="n">
        <x:v>0.38</x:v>
      </x:c>
      <x:c r="W266" s="50" t="str">
        <x:v>長村 惠弌</x:v>
      </x:c>
      <x:c r="X266" s="50" t="b">
        <x:f>AND(COUNT(L266:O266)=4,L266&gt;='設定'!$B$6,M266&gt;='設定'!$B$6,N266&gt;='設定'!$B$6,O266&gt;='設定'!$B$6)</x:f>
        <x:v>0</x:v>
      </x:c>
      <x:c r="Y266" s="50" t="b">
        <x:f>AND(COUNT(G266:K266)=5,P266&gt;='設定'!$B$7)</x:f>
        <x:v>0</x:v>
      </x:c>
      <x:c r="Z266" s="50" t="b">
        <x:f>AND(ISNUMBER(R266),R266&gt;='設定'!$B$8)</x:f>
        <x:v>1</x:v>
      </x:c>
      <x:c r="AA266" s="50" t="b">
        <x:f>AND(ISNUMBER(S266),S266&gt;=DATE(YEAR('設定'!$B$10)-'設定'!$B$9,MONTH('設定'!$B$10),DAY('設定'!$B$10)))</x:f>
        <x:v>0</x:v>
      </x:c>
      <x:c r="AB266" s="55" t="b">
        <x:v>1</x:v>
      </x:c>
      <x:c r="AC266" s="55" t="b">
        <x:v>1</x:v>
      </x:c>
      <x:c r="AD266" s="50" t="n">
        <x:f>IF(X266,1,0)+IF(Z266,1,0)+IF(AA266,1,0)+IF(AB266,1,0)</x:f>
        <x:v>2</x:v>
      </x:c>
      <x:c r="AE266" s="50" t="n">
        <x:f>IF(Y266,1,0)+IF(Z266,1,0)+IF(AA266,1,0)+IF(AB266,1,0)</x:f>
        <x:v>2</x:v>
      </x:c>
      <x:c r="AF266" s="50" t="n">
        <x:f>IF(Y266,1,0)+IF(Z266,1,0)+IF(AA266,1,0)+IF(AC266,1,0)</x:f>
        <x:v>2</x:v>
      </x:c>
      <x:c r="AG266" s="53" t="n">
        <x:v>44348</x:v>
      </x:c>
      <x:c r="AH266" s="50" t="str">
        <x:v>S100XS6Z</x:v>
      </x:c>
      <x:c r="AI266" s="50" t="str">
        <x:v>NetSalesSummaryOfBusinessResults</x:v>
      </x:c>
      <x:c r="AJ266" s="50" t="str">
        <x:v>OperatingIncome</x:v>
      </x:c>
      <x:c r="AK266" s="53" t="n">
        <x:v>46022</x:v>
      </x:c>
      <x:c r="AL266" s="50" t="str">
        <x:v>365/365/365/366/365</x:v>
      </x:c>
      <x:c r="AM266" s="51" t="n">
        <x:v>18495552</x:v>
      </x:c>
      <x:c r="AN266" s="51" t="n">
        <x:v>1277</x:v>
      </x:c>
      <x:c r="AO266" s="51" t="n">
        <x:f>IFERROR(AM266*AN266,"")</x:f>
        <x:v>23618819904</x:v>
      </x:c>
      <x:c r="AP266" s="56" t="n">
        <x:f>IFERROR(AO266/(K266*1000000),"")</x:f>
        <x:v>1.1536386934706502</x:v>
      </x:c>
      <x:c r="AQ266" s="57" t="n">
        <x:v>103042775</x:v>
      </x:c>
      <x:c r="AR266" s="52" t="n">
        <x:v>0.4863784380837003</x:v>
      </x:c>
      <x:c r="AS266" s="52" t="n">
        <x:v>-0.739081076304988</x:v>
      </x:c>
      <x:c r="AT266" s="55" t="b">
        <x:v>1</x:v>
      </x:c>
      <x:c r="AU266" s="50"/>
      <x:c r="AV266" s="58" t="n">
        <x:v>0.095854730530773</x:v>
      </x:c>
      <x:c r="AW266" s="50" t="n">
        <x:v>1262</x:v>
      </x:c>
      <x:c r="AX266" s="50" t="str">
        <x:v>Core Moat</x:v>
      </x:c>
      <x:c r="AY266" s="50" t="str">
        <x:v>ローカル5年最大下落率-60%以下</x:v>
      </x:c>
      <x:c r="AZ266" s="59" t="str">
        <x:v>2026-03-23 16:50</x:v>
      </x:c>
      <x:c r="BA266" s="53" t="n">
        <x:v>43739</x:v>
      </x:c>
      <x:c r="BB266" s="50" t="str">
        <x:v>長村 惠弌</x:v>
      </x:c>
      <x:c r="BC266" s="50"/>
      <x:c r="BD266" s="50" t="str">
        <x:v>TOPIX Small 2</x:v>
      </x:c>
    </x:row>
    <x:row r="267">
      <x:c r="A267" s="50" t="n">
        <x:v>266</x:v>
      </x:c>
      <x:c r="B267" s="50" t="str">
        <x:v>3712</x:v>
      </x:c>
      <x:c r="C267" s="50" t="str">
        <x:v>3712.T</x:v>
      </x:c>
      <x:c r="D267" s="50" t="str">
        <x:v>Information Planning CO.,LTD.</x:v>
      </x:c>
      <x:c r="E267" s="50" t="str">
        <x:v>Standard Market(Domestic)</x:v>
      </x:c>
      <x:c r="F267" s="50" t="str">
        <x:v>Information &amp; Communication</x:v>
      </x:c>
      <x:c r="G267" s="51" t="n">
        <x:v>3147.709</x:v>
      </x:c>
      <x:c r="H267" s="51" t="n">
        <x:v>3230.937</x:v>
      </x:c>
      <x:c r="I267" s="51" t="n">
        <x:v>3241.24</x:v>
      </x:c>
      <x:c r="J267" s="51" t="n">
        <x:v>3295.015</x:v>
      </x:c>
      <x:c r="K267" s="51" t="n">
        <x:v>3541.287</x:v>
      </x:c>
      <x:c r="L267" s="52" t="n">
        <x:f>IFERROR(H267/G267-1,"")</x:f>
        <x:v>0.0264408177503066</x:v>
      </x:c>
      <x:c r="M267" s="52" t="n">
        <x:f>IFERROR(I267/H267-1,"")</x:f>
        <x:v>0.0031888582166721413</x:v>
      </x:c>
      <x:c r="N267" s="52" t="n">
        <x:f>IFERROR(J267/I267-1,"")</x:f>
        <x:v>0.016590872628993836</x:v>
      </x:c>
      <x:c r="O267" s="52" t="n">
        <x:f>IFERROR(K267/J267-1,"")</x:f>
        <x:v>0.07474078266715023</x:v>
      </x:c>
      <x:c r="P267" s="52" t="n">
        <x:f>IFERROR((K267/G267)^(1/4)-1,"")</x:f>
        <x:v>0.029891887808173756</x:v>
      </x:c>
      <x:c r="Q267" s="51" t="n">
        <x:v>1480.826</x:v>
      </x:c>
      <x:c r="R267" s="52" t="n">
        <x:f>IFERROR(Q267/K267,"")</x:f>
        <x:v>0.4181604032658184</x:v>
      </x:c>
      <x:c r="S267" s="53" t="n">
        <x:v>37742</x:v>
      </x:c>
      <x:c r="T267" s="50" t="str">
        <x:v>EDINET_company_history</x:v>
      </x:c>
      <x:c r="U267" s="50" t="str">
        <x:v>松岡 仁史</x:v>
      </x:c>
      <x:c r="V267" s="54" t="n">
        <x:v>0.2644</x:v>
      </x:c>
      <x:c r="W267" s="50" t="str">
        <x:v>松岡 仁史 / 中谷 利仁</x:v>
      </x:c>
      <x:c r="X267" s="50" t="b">
        <x:f>AND(COUNT(L267:O267)=4,L267&gt;='設定'!$B$6,M267&gt;='設定'!$B$6,N267&gt;='設定'!$B$6,O267&gt;='設定'!$B$6)</x:f>
        <x:v>0</x:v>
      </x:c>
      <x:c r="Y267" s="50" t="b">
        <x:f>AND(COUNT(G267:K267)=5,P267&gt;='設定'!$B$7)</x:f>
        <x:v>0</x:v>
      </x:c>
      <x:c r="Z267" s="50" t="b">
        <x:f>AND(ISNUMBER(R267),R267&gt;='設定'!$B$8)</x:f>
        <x:v>1</x:v>
      </x:c>
      <x:c r="AA267" s="50" t="b">
        <x:f>AND(ISNUMBER(S267),S267&gt;=DATE(YEAR('設定'!$B$10)-'設定'!$B$9,MONTH('設定'!$B$10),DAY('設定'!$B$10)))</x:f>
        <x:v>0</x:v>
      </x:c>
      <x:c r="AB267" s="55" t="b">
        <x:v>1</x:v>
      </x:c>
      <x:c r="AC267" s="55" t="b">
        <x:v>1</x:v>
      </x:c>
      <x:c r="AD267" s="50" t="n">
        <x:f>IF(X267,1,0)+IF(Z267,1,0)+IF(AA267,1,0)+IF(AB267,1,0)</x:f>
        <x:v>2</x:v>
      </x:c>
      <x:c r="AE267" s="50" t="n">
        <x:f>IF(Y267,1,0)+IF(Z267,1,0)+IF(AA267,1,0)+IF(AB267,1,0)</x:f>
        <x:v>2</x:v>
      </x:c>
      <x:c r="AF267" s="50" t="n">
        <x:f>IF(Y267,1,0)+IF(Z267,1,0)+IF(AA267,1,0)+IF(AC267,1,0)</x:f>
        <x:v>2</x:v>
      </x:c>
      <x:c r="AG267" s="53" t="n">
        <x:v>44348</x:v>
      </x:c>
      <x:c r="AH267" s="50" t="str">
        <x:v>S100XAQC</x:v>
      </x:c>
      <x:c r="AI267" s="50" t="str">
        <x:v>NetSalesSummaryOfBusinessResults</x:v>
      </x:c>
      <x:c r="AJ267" s="50" t="str">
        <x:v>OperatingIncome</x:v>
      </x:c>
      <x:c r="AK267" s="53" t="n">
        <x:v>45930</x:v>
      </x:c>
      <x:c r="AL267" s="50" t="str">
        <x:v>365/365/365/366/365</x:v>
      </x:c>
      <x:c r="AM267" s="51" t="n">
        <x:v>3025000</x:v>
      </x:c>
      <x:c r="AN267" s="51" t="n">
        <x:v>948</x:v>
      </x:c>
      <x:c r="AO267" s="51" t="n">
        <x:f>IFERROR(AM267*AN267,"")</x:f>
        <x:v>2867700000</x:v>
      </x:c>
      <x:c r="AP267" s="56" t="n">
        <x:f>IFERROR(AO267/(K267*1000000),"")</x:f>
        <x:v>0.8097903389360986</x:v>
      </x:c>
      <x:c r="AQ267" s="57" t="n">
        <x:v>15090305</x:v>
      </x:c>
      <x:c r="AR267" s="52" t="n">
        <x:v>0.2543488290222309</x:v>
      </x:c>
      <x:c r="AS267" s="52" t="n">
        <x:v>-0.2942852581074107</x:v>
      </x:c>
      <x:c r="AT267" s="55" t="b">
        <x:v>0</x:v>
      </x:c>
      <x:c r="AU267" s="50" t="str">
        <x:v>low_liquidity</x:v>
      </x:c>
      <x:c r="AV267" s="58" t="n">
        <x:v>0.3608224015230162</x:v>
      </x:c>
      <x:c r="AW267" s="50" t="n">
        <x:v>270</x:v>
      </x:c>
      <x:c r="AX267" s="50" t="str">
        <x:v>Discovery</x:v>
      </x:c>
      <x:c r="AY267" s="50" t="str">
        <x:v>既存適格性フィルター不通過: low_liquidity / 60日平均売買代金2,000万円未満</x:v>
      </x:c>
      <x:c r="AZ267" s="59" t="str">
        <x:v>2025-12-17 15:55</x:v>
      </x:c>
      <x:c r="BA267" s="53" t="n">
        <x:v>37742</x:v>
      </x:c>
      <x:c r="BB267" s="50" t="str">
        <x:v>松岡 仁史</x:v>
      </x:c>
      <x:c r="BC267" s="50"/>
      <x:c r="BD267" s="50"/>
    </x:row>
    <x:row r="268">
      <x:c r="A268" s="50" t="n">
        <x:v>267</x:v>
      </x:c>
      <x:c r="B268" s="50" t="str">
        <x:v>5129</x:v>
      </x:c>
      <x:c r="C268" s="50" t="str">
        <x:v>5129.T</x:v>
      </x:c>
      <x:c r="D268" s="50" t="str">
        <x:v>FIXER Inc.</x:v>
      </x:c>
      <x:c r="E268" s="50" t="str">
        <x:v>Growth Market(Domestic)</x:v>
      </x:c>
      <x:c r="F268" s="50" t="str">
        <x:v>Information &amp; Communication</x:v>
      </x:c>
      <x:c r="G268" s="51" t="n">
        <x:v>3606</x:v>
      </x:c>
      <x:c r="H268" s="51" t="n">
        <x:v>11360</x:v>
      </x:c>
      <x:c r="I268" s="51" t="n">
        <x:v>11049</x:v>
      </x:c>
      <x:c r="J268" s="51" t="n">
        <x:v>6468</x:v>
      </x:c>
      <x:c r="K268" s="51" t="n">
        <x:v>3982</x:v>
      </x:c>
      <x:c r="L268" s="52" t="n">
        <x:f>IFERROR(H268/G268-1,"")</x:f>
        <x:v>2.1503050471436493</x:v>
      </x:c>
      <x:c r="M268" s="52" t="n">
        <x:f>IFERROR(I268/H268-1,"")</x:f>
        <x:v>-0.02737676056338023</x:v>
      </x:c>
      <x:c r="N268" s="52" t="n">
        <x:f>IFERROR(J268/I268-1,"")</x:f>
        <x:v>-0.41460765680152045</x:v>
      </x:c>
      <x:c r="O268" s="52" t="n">
        <x:f>IFERROR(K268/J268-1,"")</x:f>
        <x:v>-0.3843537414965986</x:v>
      </x:c>
      <x:c r="P268" s="52" t="n">
        <x:f>IFERROR((K268/G268)^(1/4)-1,"")</x:f>
        <x:v>0.02510625457242255</x:v>
      </x:c>
      <x:c r="Q268" s="51" t="n">
        <x:v>-1724</x:v>
      </x:c>
      <x:c r="R268" s="52" t="n">
        <x:f>IFERROR(Q268/K268,"")</x:f>
        <x:v>-0.43294826720241086</x:v>
      </x:c>
      <x:c r="S268" s="53" t="n">
        <x:v>44840</x:v>
      </x:c>
      <x:c r="T268" s="50" t="str">
        <x:v>local_price_first_trade</x:v>
      </x:c>
      <x:c r="U268" s="50" t="str">
        <x:v>松岡 清一</x:v>
      </x:c>
      <x:c r="V268" s="54" t="n">
        <x:v>0.6061</x:v>
      </x:c>
      <x:c r="W268" s="50" t="str">
        <x:v>松岡 清一</x:v>
      </x:c>
      <x:c r="X268" s="50" t="b">
        <x:f>AND(COUNT(L268:O268)=4,L268&gt;='設定'!$B$6,M268&gt;='設定'!$B$6,N268&gt;='設定'!$B$6,O268&gt;='設定'!$B$6)</x:f>
        <x:v>0</x:v>
      </x:c>
      <x:c r="Y268" s="50" t="b">
        <x:f>AND(COUNT(G268:K268)=5,P268&gt;='設定'!$B$7)</x:f>
        <x:v>0</x:v>
      </x:c>
      <x:c r="Z268" s="50" t="b">
        <x:f>AND(ISNUMBER(R268),R268&gt;='設定'!$B$8)</x:f>
        <x:v>0</x:v>
      </x:c>
      <x:c r="AA268" s="50" t="b">
        <x:f>AND(ISNUMBER(S268),S268&gt;=DATE(YEAR('設定'!$B$10)-'設定'!$B$9,MONTH('設定'!$B$10),DAY('設定'!$B$10)))</x:f>
        <x:v>1</x:v>
      </x:c>
      <x:c r="AB268" s="55" t="b">
        <x:v>1</x:v>
      </x:c>
      <x:c r="AC268" s="55" t="b">
        <x:v>1</x:v>
      </x:c>
      <x:c r="AD268" s="50" t="n">
        <x:f>IF(X268,1,0)+IF(Z268,1,0)+IF(AA268,1,0)+IF(AB268,1,0)</x:f>
        <x:v>2</x:v>
      </x:c>
      <x:c r="AE268" s="50" t="n">
        <x:f>IF(Y268,1,0)+IF(Z268,1,0)+IF(AA268,1,0)+IF(AB268,1,0)</x:f>
        <x:v>2</x:v>
      </x:c>
      <x:c r="AF268" s="50" t="n">
        <x:f>IF(Y268,1,0)+IF(Z268,1,0)+IF(AA268,1,0)+IF(AC268,1,0)</x:f>
        <x:v>2</x:v>
      </x:c>
      <x:c r="AG268" s="53" t="n">
        <x:v>44840</x:v>
      </x:c>
      <x:c r="AH268" s="50" t="str">
        <x:v>S100X770</x:v>
      </x:c>
      <x:c r="AI268" s="50" t="str">
        <x:v>NetSalesSummaryOfBusinessResults</x:v>
      </x:c>
      <x:c r="AJ268" s="50" t="str">
        <x:v>OperatingIncome</x:v>
      </x:c>
      <x:c r="AK268" s="53" t="n">
        <x:v>45900</x:v>
      </x:c>
      <x:c r="AL268" s="50" t="str">
        <x:v>365/365/365/366/365</x:v>
      </x:c>
      <x:c r="AM268" s="51" t="n">
        <x:v>14798100</x:v>
      </x:c>
      <x:c r="AN268" s="51" t="n">
        <x:v>261</x:v>
      </x:c>
      <x:c r="AO268" s="51" t="n">
        <x:f>IFERROR(AM268*AN268,"")</x:f>
        <x:v>3862304100</x:v>
      </x:c>
      <x:c r="AP268" s="56" t="n">
        <x:f>IFERROR(AO268/(K268*1000000),"")</x:f>
        <x:v>0.9699407584128579</x:v>
      </x:c>
      <x:c r="AQ268" s="57" t="n">
        <x:v>171558565</x:v>
      </x:c>
      <x:c r="AR268" s="52" t="n">
        <x:v>0.608273762454061</x:v>
      </x:c>
      <x:c r="AS268" s="52" t="n">
        <x:v>-0.9068522483940042</x:v>
      </x:c>
      <x:c r="AT268" s="55" t="b">
        <x:v>0</x:v>
      </x:c>
      <x:c r="AU268" s="50" t="str">
        <x:v>repeated_negative_operating_cf;extreme_profitability_outlier</x:v>
      </x:c>
      <x:c r="AV268" s="58" t="n">
        <x:v>-0.8211165475592869</x:v>
      </x:c>
      <x:c r="AW268" s="50" t="n">
        <x:v>3603</x:v>
      </x:c>
      <x:c r="AX268" s="50" t="str">
        <x:v>Future Moat</x:v>
      </x:c>
      <x:c r="AY268" s="50" t="str">
        <x:v>既存適格性フィルター不通過: repeated_negative_operating_cf;extreme_profitability_outlier / 年率ボラティリティ60%以上 / ローカル5年最大下落率-60%以下</x:v>
      </x:c>
      <x:c r="AZ268" s="59" t="str">
        <x:v>2025-11-27 15:40</x:v>
      </x:c>
      <x:c r="BA268" s="53" t="n">
        <x:v>44835</x:v>
      </x:c>
      <x:c r="BB268" s="50" t="str">
        <x:v>松岡 清一</x:v>
      </x:c>
      <x:c r="BC268" s="50"/>
      <x:c r="BD268" s="50"/>
    </x:row>
    <x:row r="269">
      <x:c r="A269" s="50" t="n">
        <x:v>268</x:v>
      </x:c>
      <x:c r="B269" s="50" t="str">
        <x:v>6750</x:v>
      </x:c>
      <x:c r="C269" s="50" t="str">
        <x:v>6750.T</x:v>
      </x:c>
      <x:c r="D269" s="50" t="str">
        <x:v>ELECOM CO.,LTD.</x:v>
      </x:c>
      <x:c r="E269" s="50" t="str">
        <x:v>Prime Market (Domestic)</x:v>
      </x:c>
      <x:c r="F269" s="50" t="str">
        <x:v>Electric Appliances</x:v>
      </x:c>
      <x:c r="G269" s="51" t="n">
        <x:v>107220</x:v>
      </x:c>
      <x:c r="H269" s="51" t="n">
        <x:v>107358</x:v>
      </x:c>
      <x:c r="I269" s="51" t="n">
        <x:v>103727</x:v>
      </x:c>
      <x:c r="J269" s="51" t="n">
        <x:v>110169</x:v>
      </x:c>
      <x:c r="K269" s="51" t="n">
        <x:v>118007</x:v>
      </x:c>
      <x:c r="L269" s="52" t="n">
        <x:f>IFERROR(H269/G269-1,"")</x:f>
        <x:v>0.0012870733072187779</x:v>
      </x:c>
      <x:c r="M269" s="52" t="n">
        <x:f>IFERROR(I269/H269-1,"")</x:f>
        <x:v>-0.033821419922129725</x:v>
      </x:c>
      <x:c r="N269" s="52" t="n">
        <x:f>IFERROR(J269/I269-1,"")</x:f>
        <x:v>0.06210533419456854</x:v>
      </x:c>
      <x:c r="O269" s="52" t="n">
        <x:f>IFERROR(K269/J269-1,"")</x:f>
        <x:v>0.07114524049414994</x:v>
      </x:c>
      <x:c r="P269" s="52" t="n">
        <x:f>IFERROR((K269/G269)^(1/4)-1,"")</x:f>
        <x:v>0.02425476189305109</x:v>
      </x:c>
      <x:c r="Q269" s="51" t="n">
        <x:v>13531</x:v>
      </x:c>
      <x:c r="R269" s="52" t="n">
        <x:f>IFERROR(Q269/K269,"")</x:f>
        <x:v>0.11466268950147025</x:v>
      </x:c>
      <x:c r="S269" s="53" t="n">
        <x:v>39022</x:v>
      </x:c>
      <x:c r="T269" s="50" t="str">
        <x:v>EDINET_company_history</x:v>
      </x:c>
      <x:c r="U269" s="50" t="str">
        <x:v>葉田 順治</x:v>
      </x:c>
      <x:c r="V269" s="54" t="n">
        <x:v>0.2296</x:v>
      </x:c>
      <x:c r="W269" s="50" t="str">
        <x:v>葉田 順治 / 石見 浩一</x:v>
      </x:c>
      <x:c r="X269" s="50" t="b">
        <x:f>AND(COUNT(L269:O269)=4,L269&gt;='設定'!$B$6,M269&gt;='設定'!$B$6,N269&gt;='設定'!$B$6,O269&gt;='設定'!$B$6)</x:f>
        <x:v>0</x:v>
      </x:c>
      <x:c r="Y269" s="50" t="b">
        <x:f>AND(COUNT(G269:K269)=5,P269&gt;='設定'!$B$7)</x:f>
        <x:v>0</x:v>
      </x:c>
      <x:c r="Z269" s="50" t="b">
        <x:f>AND(ISNUMBER(R269),R269&gt;='設定'!$B$8)</x:f>
        <x:v>1</x:v>
      </x:c>
      <x:c r="AA269" s="50" t="b">
        <x:f>AND(ISNUMBER(S269),S269&gt;=DATE(YEAR('設定'!$B$10)-'設定'!$B$9,MONTH('設定'!$B$10),DAY('設定'!$B$10)))</x:f>
        <x:v>0</x:v>
      </x:c>
      <x:c r="AB269" s="55" t="b">
        <x:v>1</x:v>
      </x:c>
      <x:c r="AC269" s="55" t="b">
        <x:v>1</x:v>
      </x:c>
      <x:c r="AD269" s="50" t="n">
        <x:f>IF(X269,1,0)+IF(Z269,1,0)+IF(AA269,1,0)+IF(AB269,1,0)</x:f>
        <x:v>2</x:v>
      </x:c>
      <x:c r="AE269" s="50" t="n">
        <x:f>IF(Y269,1,0)+IF(Z269,1,0)+IF(AA269,1,0)+IF(AB269,1,0)</x:f>
        <x:v>2</x:v>
      </x:c>
      <x:c r="AF269" s="50" t="n">
        <x:f>IF(Y269,1,0)+IF(Z269,1,0)+IF(AA269,1,0)+IF(AC269,1,0)</x:f>
        <x:v>2</x:v>
      </x:c>
      <x:c r="AG269" s="53" t="n">
        <x:v>44348</x:v>
      </x:c>
      <x:c r="AH269" s="50" t="str">
        <x:v>S100W2TM</x:v>
      </x:c>
      <x:c r="AI269" s="50" t="str">
        <x:v>NetSalesSummaryOfBusinessResults</x:v>
      </x:c>
      <x:c r="AJ269" s="50" t="str">
        <x:v>OperatingIncome</x:v>
      </x:c>
      <x:c r="AK269" s="53" t="n">
        <x:v>45747</x:v>
      </x:c>
      <x:c r="AL269" s="50" t="str">
        <x:v>365/365/365/366/365</x:v>
      </x:c>
      <x:c r="AM269" s="51" t="n">
        <x:v>76357420</x:v>
      </x:c>
      <x:c r="AN269" s="51" t="n">
        <x:v>1701</x:v>
      </x:c>
      <x:c r="AO269" s="51" t="n">
        <x:f>IFERROR(AM269*AN269,"")</x:f>
        <x:v>129883971420</x:v>
      </x:c>
      <x:c r="AP269" s="56" t="n">
        <x:f>IFERROR(AO269/(K269*1000000),"")</x:f>
        <x:v>1.1006463296245137</x:v>
      </x:c>
      <x:c r="AQ269" s="57" t="n">
        <x:v>288509791.6666667</x:v>
      </x:c>
      <x:c r="AR269" s="52" t="n">
        <x:v>0.257070630472345</x:v>
      </x:c>
      <x:c r="AS269" s="52" t="n">
        <x:v>-0.3885446723798953</x:v>
      </x:c>
      <x:c r="AT269" s="55" t="b">
        <x:v>1</x:v>
      </x:c>
      <x:c r="AU269" s="50"/>
      <x:c r="AV269" s="58" t="n">
        <x:v>0.3829853511133141</x:v>
      </x:c>
      <x:c r="AW269" s="50" t="n">
        <x:v>225</x:v>
      </x:c>
      <x:c r="AX269" s="50" t="str">
        <x:v>Future Moat</x:v>
      </x:c>
      <x:c r="AY269" s="50" t="str">
        <x:v>目立つ機械的警告なし（定性確認は別途必要）</x:v>
      </x:c>
      <x:c r="AZ269" s="59" t="str">
        <x:v>2025-06-24 13:46</x:v>
      </x:c>
      <x:c r="BA269" s="53" t="n">
        <x:v>39022</x:v>
      </x:c>
      <x:c r="BB269" s="50" t="str">
        <x:v>葉田 順治</x:v>
      </x:c>
      <x:c r="BC269" s="50"/>
      <x:c r="BD269" s="50" t="str">
        <x:v>TOPIX Small 1</x:v>
      </x:c>
    </x:row>
    <x:row r="270">
      <x:c r="A270" s="50" t="n">
        <x:v>269</x:v>
      </x:c>
      <x:c r="B270" s="50" t="str">
        <x:v>3843</x:v>
      </x:c>
      <x:c r="C270" s="50" t="str">
        <x:v>3843.T</x:v>
      </x:c>
      <x:c r="D270" s="50" t="str">
        <x:v>FreeBit Co.,Ltd.</x:v>
      </x:c>
      <x:c r="E270" s="50" t="str">
        <x:v>Prime Market (Domestic)</x:v>
      </x:c>
      <x:c r="F270" s="50" t="str">
        <x:v>Information &amp; Communication</x:v>
      </x:c>
      <x:c r="G270" s="51" t="n">
        <x:v>52009.682</x:v>
      </x:c>
      <x:c r="H270" s="51" t="n">
        <x:v>43075.732</x:v>
      </x:c>
      <x:c r="I270" s="51" t="n">
        <x:v>46771.516</x:v>
      </x:c>
      <x:c r="J270" s="51" t="n">
        <x:v>53037.592</x:v>
      </x:c>
      <x:c r="K270" s="51" t="n">
        <x:v>55073.206</x:v>
      </x:c>
      <x:c r="L270" s="52" t="n">
        <x:f>IFERROR(H270/G270-1,"")</x:f>
        <x:v>-0.17177474763256573</x:v>
      </x:c>
      <x:c r="M270" s="52" t="n">
        <x:f>IFERROR(I270/H270-1,"")</x:f>
        <x:v>0.08579735801123478</x:v>
      </x:c>
      <x:c r="N270" s="52" t="n">
        <x:f>IFERROR(J270/I270-1,"")</x:f>
        <x:v>0.13397205256293154</x:v>
      </x:c>
      <x:c r="O270" s="52" t="n">
        <x:f>IFERROR(K270/J270-1,"")</x:f>
        <x:v>0.03838058862099181</x:v>
      </x:c>
      <x:c r="P270" s="52" t="n">
        <x:f>IFERROR((K270/G270)^(1/4)-1,"")</x:f>
        <x:v>0.014411210712179878</x:v>
      </x:c>
      <x:c r="Q270" s="51" t="n">
        <x:v>5883.783</x:v>
      </x:c>
      <x:c r="R270" s="52" t="n">
        <x:f>IFERROR(Q270/K270,"")</x:f>
        <x:v>0.1068356725047022</x:v>
      </x:c>
      <x:c r="S270" s="53" t="n">
        <x:v>39142</x:v>
      </x:c>
      <x:c r="T270" s="50" t="str">
        <x:v>EDINET_company_history</x:v>
      </x:c>
      <x:c r="U270" s="50" t="str">
        <x:v>石田 宏樹</x:v>
      </x:c>
      <x:c r="V270" s="54" t="n">
        <x:v>0.1671</x:v>
      </x:c>
      <x:c r="W270" s="50" t="str">
        <x:v>石田 宏樹 / 清水 高</x:v>
      </x:c>
      <x:c r="X270" s="50" t="b">
        <x:f>AND(COUNT(L270:O270)=4,L270&gt;='設定'!$B$6,M270&gt;='設定'!$B$6,N270&gt;='設定'!$B$6,O270&gt;='設定'!$B$6)</x:f>
        <x:v>0</x:v>
      </x:c>
      <x:c r="Y270" s="50" t="b">
        <x:f>AND(COUNT(G270:K270)=5,P270&gt;='設定'!$B$7)</x:f>
        <x:v>0</x:v>
      </x:c>
      <x:c r="Z270" s="50" t="b">
        <x:f>AND(ISNUMBER(R270),R270&gt;='設定'!$B$8)</x:f>
        <x:v>1</x:v>
      </x:c>
      <x:c r="AA270" s="50" t="b">
        <x:f>AND(ISNUMBER(S270),S270&gt;=DATE(YEAR('設定'!$B$10)-'設定'!$B$9,MONTH('設定'!$B$10),DAY('設定'!$B$10)))</x:f>
        <x:v>0</x:v>
      </x:c>
      <x:c r="AB270" s="55" t="b">
        <x:v>1</x:v>
      </x:c>
      <x:c r="AC270" s="55" t="b">
        <x:v>1</x:v>
      </x:c>
      <x:c r="AD270" s="50" t="n">
        <x:f>IF(X270,1,0)+IF(Z270,1,0)+IF(AA270,1,0)+IF(AB270,1,0)</x:f>
        <x:v>2</x:v>
      </x:c>
      <x:c r="AE270" s="50" t="n">
        <x:f>IF(Y270,1,0)+IF(Z270,1,0)+IF(AA270,1,0)+IF(AB270,1,0)</x:f>
        <x:v>2</x:v>
      </x:c>
      <x:c r="AF270" s="50" t="n">
        <x:f>IF(Y270,1,0)+IF(Z270,1,0)+IF(AA270,1,0)+IF(AC270,1,0)</x:f>
        <x:v>2</x:v>
      </x:c>
      <x:c r="AG270" s="53" t="n">
        <x:v>44348</x:v>
      </x:c>
      <x:c r="AH270" s="50" t="str">
        <x:v>S100WE4B</x:v>
      </x:c>
      <x:c r="AI270" s="50" t="str">
        <x:v>NetSalesSummaryOfBusinessResults</x:v>
      </x:c>
      <x:c r="AJ270" s="50" t="str">
        <x:v>OperatingIncome</x:v>
      </x:c>
      <x:c r="AK270" s="53" t="n">
        <x:v>45777</x:v>
      </x:c>
      <x:c r="AL270" s="50" t="str">
        <x:v>365/365/365/366/365</x:v>
      </x:c>
      <x:c r="AM270" s="51" t="n">
        <x:v>21781500</x:v>
      </x:c>
      <x:c r="AN270" s="51" t="n">
        <x:v>1433</x:v>
      </x:c>
      <x:c r="AO270" s="51" t="n">
        <x:f>IFERROR(AM270*AN270,"")</x:f>
        <x:v>31212889500</x:v>
      </x:c>
      <x:c r="AP270" s="56" t="n">
        <x:f>IFERROR(AO270/(K270*1000000),"")</x:f>
        <x:v>0.5667527236384241</x:v>
      </x:c>
      <x:c r="AQ270" s="57" t="n">
        <x:v>138572351.66666666</x:v>
      </x:c>
      <x:c r="AR270" s="52" t="n">
        <x:v>0.422284643853945</x:v>
      </x:c>
      <x:c r="AS270" s="52" t="n">
        <x:v>-0.4467967717005509</x:v>
      </x:c>
      <x:c r="AT270" s="55" t="b">
        <x:v>1</x:v>
      </x:c>
      <x:c r="AU270" s="50"/>
      <x:c r="AV270" s="58" t="n">
        <x:v>0.0335095250387526</x:v>
      </x:c>
      <x:c r="AW270" s="50" t="n">
        <x:v>1626</x:v>
      </x:c>
      <x:c r="AX270" s="50" t="str">
        <x:v>Future Moat</x:v>
      </x:c>
      <x:c r="AY270" s="50" t="str">
        <x:v>目立つ機械的警告なし（定性確認は別途必要）</x:v>
      </x:c>
      <x:c r="AZ270" s="59" t="str">
        <x:v>2025-07-23 10:17</x:v>
      </x:c>
      <x:c r="BA270" s="53" t="n">
        <x:v>39142</x:v>
      </x:c>
      <x:c r="BB270" s="50" t="str">
        <x:v>石田 宏樹</x:v>
      </x:c>
      <x:c r="BC270" s="50"/>
      <x:c r="BD270" s="50" t="str">
        <x:v>TOPIX Small 2</x:v>
      </x:c>
    </x:row>
    <x:row r="271">
      <x:c r="A271" s="50" t="n">
        <x:v>270</x:v>
      </x:c>
      <x:c r="B271" s="50" t="str">
        <x:v>4445</x:v>
      </x:c>
      <x:c r="C271" s="50" t="str">
        <x:v>4445.T</x:v>
      </x:c>
      <x:c r="D271" s="50" t="str">
        <x:v>Living Technologies Inc.</x:v>
      </x:c>
      <x:c r="E271" s="50" t="str">
        <x:v>Growth Market(Domestic)</x:v>
      </x:c>
      <x:c r="F271" s="50" t="str">
        <x:v>Information &amp; Communication</x:v>
      </x:c>
      <x:c r="G271" s="51" t="n">
        <x:v>3242.983</x:v>
      </x:c>
      <x:c r="H271" s="51" t="n">
        <x:v>3029.52</x:v>
      </x:c>
      <x:c r="I271" s="51" t="n">
        <x:v>3374.632</x:v>
      </x:c>
      <x:c r="J271" s="51" t="n">
        <x:v>3423.453</x:v>
      </x:c>
      <x:c r="K271" s="51" t="n">
        <x:v>3407.584</x:v>
      </x:c>
      <x:c r="L271" s="52" t="n">
        <x:f>IFERROR(H271/G271-1,"")</x:f>
        <x:v>-0.06582304008377482</x:v>
      </x:c>
      <x:c r="M271" s="52" t="n">
        <x:f>IFERROR(I271/H271-1,"")</x:f>
        <x:v>0.11391639599672554</x:v>
      </x:c>
      <x:c r="N271" s="52" t="n">
        <x:f>IFERROR(J271/I271-1,"")</x:f>
        <x:v>0.01446705892672151</x:v>
      </x:c>
      <x:c r="O271" s="52" t="n">
        <x:f>IFERROR(K271/J271-1,"")</x:f>
        <x:v>-0.004635378373823218</x:v>
      </x:c>
      <x:c r="P271" s="52" t="n">
        <x:f>IFERROR((K271/G271)^(1/4)-1,"")</x:f>
        <x:v>0.012454405757786002</x:v>
      </x:c>
      <x:c r="Q271" s="51" t="n">
        <x:v>532.68</x:v>
      </x:c>
      <x:c r="R271" s="52" t="n">
        <x:f>IFERROR(Q271/K271,"")</x:f>
        <x:v>0.15632189844769784</x:v>
      </x:c>
      <x:c r="S271" s="53" t="n">
        <x:v>43617</x:v>
      </x:c>
      <x:c r="T271" s="50" t="str">
        <x:v>EDINET_company_history</x:v>
      </x:c>
      <x:c r="U271" s="50" t="str">
        <x:v>川合 大無</x:v>
      </x:c>
      <x:c r="V271" s="54" t="n">
        <x:v>0.4218</x:v>
      </x:c>
      <x:c r="W271" s="50" t="str">
        <x:v>川合 大無</x:v>
      </x:c>
      <x:c r="X271" s="50" t="b">
        <x:f>AND(COUNT(L271:O271)=4,L271&gt;='設定'!$B$6,M271&gt;='設定'!$B$6,N271&gt;='設定'!$B$6,O271&gt;='設定'!$B$6)</x:f>
        <x:v>0</x:v>
      </x:c>
      <x:c r="Y271" s="50" t="b">
        <x:f>AND(COUNT(G271:K271)=5,P271&gt;='設定'!$B$7)</x:f>
        <x:v>0</x:v>
      </x:c>
      <x:c r="Z271" s="50" t="b">
        <x:f>AND(ISNUMBER(R271),R271&gt;='設定'!$B$8)</x:f>
        <x:v>1</x:v>
      </x:c>
      <x:c r="AA271" s="50" t="b">
        <x:f>AND(ISNUMBER(S271),S271&gt;=DATE(YEAR('設定'!$B$10)-'設定'!$B$9,MONTH('設定'!$B$10),DAY('設定'!$B$10)))</x:f>
        <x:v>0</x:v>
      </x:c>
      <x:c r="AB271" s="55" t="b">
        <x:v>1</x:v>
      </x:c>
      <x:c r="AC271" s="55" t="b">
        <x:v>1</x:v>
      </x:c>
      <x:c r="AD271" s="50" t="n">
        <x:f>IF(X271,1,0)+IF(Z271,1,0)+IF(AA271,1,0)+IF(AB271,1,0)</x:f>
        <x:v>2</x:v>
      </x:c>
      <x:c r="AE271" s="50" t="n">
        <x:f>IF(Y271,1,0)+IF(Z271,1,0)+IF(AA271,1,0)+IF(AB271,1,0)</x:f>
        <x:v>2</x:v>
      </x:c>
      <x:c r="AF271" s="50" t="n">
        <x:f>IF(Y271,1,0)+IF(Z271,1,0)+IF(AA271,1,0)+IF(AC271,1,0)</x:f>
        <x:v>2</x:v>
      </x:c>
      <x:c r="AG271" s="53" t="n">
        <x:v>44348</x:v>
      </x:c>
      <x:c r="AH271" s="50" t="str">
        <x:v>S100XDJI</x:v>
      </x:c>
      <x:c r="AI271" s="50" t="str">
        <x:v>OperatingRevenue1SummaryOfBusinessResults</x:v>
      </x:c>
      <x:c r="AJ271" s="50" t="str">
        <x:v>OperatingIncome</x:v>
      </x:c>
      <x:c r="AK271" s="53" t="n">
        <x:v>45930</x:v>
      </x:c>
      <x:c r="AL271" s="50" t="str">
        <x:v>365/365/365/366/365</x:v>
      </x:c>
      <x:c r="AM271" s="51" t="n">
        <x:v>1298344</x:v>
      </x:c>
      <x:c r="AN271" s="51" t="n">
        <x:v>1504</x:v>
      </x:c>
      <x:c r="AO271" s="51" t="n">
        <x:f>IFERROR(AM271*AN271,"")</x:f>
        <x:v>1952709376</x:v>
      </x:c>
      <x:c r="AP271" s="56" t="n">
        <x:f>IFERROR(AO271/(K271*1000000),"")</x:f>
        <x:v>0.5730480528139585</x:v>
      </x:c>
      <x:c r="AQ271" s="57" t="n">
        <x:v>6682826.666666667</x:v>
      </x:c>
      <x:c r="AR271" s="52" t="n">
        <x:v>0.5089389317942237</x:v>
      </x:c>
      <x:c r="AS271" s="52" t="n">
        <x:v>-0.7816129032258065</x:v>
      </x:c>
      <x:c r="AT271" s="55" t="b">
        <x:v>0</x:v>
      </x:c>
      <x:c r="AU271" s="50" t="str">
        <x:v>low_liquidity</x:v>
      </x:c>
      <x:c r="AV271" s="58" t="n">
        <x:v>-0.0947343366107203</x:v>
      </x:c>
      <x:c r="AW271" s="50" t="n">
        <x:v>2569</x:v>
      </x:c>
      <x:c r="AX271" s="50" t="str">
        <x:v>Future Moat</x:v>
      </x:c>
      <x:c r="AY271" s="50" t="str">
        <x:v>既存適格性フィルター不通過: low_liquidity / 60日平均売買代金2,000万円未満 / ローカル5年最大下落率-60%以下</x:v>
      </x:c>
      <x:c r="AZ271" s="59" t="str">
        <x:v>2025-12-26 15:18</x:v>
      </x:c>
      <x:c r="BA271" s="53" t="n">
        <x:v>43617</x:v>
      </x:c>
      <x:c r="BB271" s="50" t="str">
        <x:v>川合 大無</x:v>
      </x:c>
      <x:c r="BC271" s="50"/>
      <x:c r="BD271" s="50"/>
    </x:row>
    <x:row r="272">
      <x:c r="A272" s="50" t="n">
        <x:v>271</x:v>
      </x:c>
      <x:c r="B272" s="50" t="str">
        <x:v>5031</x:v>
      </x:c>
      <x:c r="C272" s="50" t="str">
        <x:v>5031.T</x:v>
      </x:c>
      <x:c r="D272" s="50" t="str">
        <x:v>Moi Corporation</x:v>
      </x:c>
      <x:c r="E272" s="50" t="str">
        <x:v>Growth Market(Domestic)</x:v>
      </x:c>
      <x:c r="F272" s="50" t="str">
        <x:v>Information &amp; Communication</x:v>
      </x:c>
      <x:c r="G272" s="51" t="n">
        <x:v>6552.032</x:v>
      </x:c>
      <x:c r="H272" s="51" t="n">
        <x:v>6607.71</x:v>
      </x:c>
      <x:c r="I272" s="51" t="n">
        <x:v>6433.375</x:v>
      </x:c>
      <x:c r="J272" s="51" t="n">
        <x:v>6592.963</x:v>
      </x:c>
      <x:c r="K272" s="51" t="n">
        <x:v>6688.61</x:v>
      </x:c>
      <x:c r="L272" s="52" t="n">
        <x:f>IFERROR(H272/G272-1,"")</x:f>
        <x:v>0.008497821744460232</x:v>
      </x:c>
      <x:c r="M272" s="52" t="n">
        <x:f>IFERROR(I272/H272-1,"")</x:f>
        <x:v>-0.026383573128965998</x:v>
      </x:c>
      <x:c r="N272" s="52" t="n">
        <x:f>IFERROR(J272/I272-1,"")</x:f>
        <x:v>0.024806264208133255</x:v>
      </x:c>
      <x:c r="O272" s="52" t="n">
        <x:f>IFERROR(K272/J272-1,"")</x:f>
        <x:v>0.014507437702896198</x:v>
      </x:c>
      <x:c r="P272" s="52" t="n">
        <x:f>IFERROR((K272/G272)^(1/4)-1,"")</x:f>
        <x:v>0.005171036198551748</x:v>
      </x:c>
      <x:c r="Q272" s="51" t="n">
        <x:v>339.425</x:v>
      </x:c>
      <x:c r="R272" s="52" t="n">
        <x:f>IFERROR(Q272/K272,"")</x:f>
        <x:v>0.05074671718040071</x:v>
      </x:c>
      <x:c r="S272" s="53" t="n">
        <x:v>44678</x:v>
      </x:c>
      <x:c r="T272" s="50" t="str">
        <x:v>local_price_first_trade</x:v>
      </x:c>
      <x:c r="U272" s="50" t="str">
        <x:v>赤松 洋介</x:v>
      </x:c>
      <x:c r="V272" s="54" t="n">
        <x:v>0.5037</x:v>
      </x:c>
      <x:c r="W272" s="50" t="str">
        <x:v>赤松 洋介</x:v>
      </x:c>
      <x:c r="X272" s="50" t="b">
        <x:f>AND(COUNT(L272:O272)=4,L272&gt;='設定'!$B$6,M272&gt;='設定'!$B$6,N272&gt;='設定'!$B$6,O272&gt;='設定'!$B$6)</x:f>
        <x:v>0</x:v>
      </x:c>
      <x:c r="Y272" s="50" t="b">
        <x:f>AND(COUNT(G272:K272)=5,P272&gt;='設定'!$B$7)</x:f>
        <x:v>0</x:v>
      </x:c>
      <x:c r="Z272" s="50" t="b">
        <x:f>AND(ISNUMBER(R272),R272&gt;='設定'!$B$8)</x:f>
        <x:v>0</x:v>
      </x:c>
      <x:c r="AA272" s="50" t="b">
        <x:f>AND(ISNUMBER(S272),S272&gt;=DATE(YEAR('設定'!$B$10)-'設定'!$B$9,MONTH('設定'!$B$10),DAY('設定'!$B$10)))</x:f>
        <x:v>1</x:v>
      </x:c>
      <x:c r="AB272" s="55" t="b">
        <x:v>1</x:v>
      </x:c>
      <x:c r="AC272" s="55" t="b">
        <x:v>1</x:v>
      </x:c>
      <x:c r="AD272" s="50" t="n">
        <x:f>IF(X272,1,0)+IF(Z272,1,0)+IF(AA272,1,0)+IF(AB272,1,0)</x:f>
        <x:v>2</x:v>
      </x:c>
      <x:c r="AE272" s="50" t="n">
        <x:f>IF(Y272,1,0)+IF(Z272,1,0)+IF(AA272,1,0)+IF(AB272,1,0)</x:f>
        <x:v>2</x:v>
      </x:c>
      <x:c r="AF272" s="50" t="n">
        <x:f>IF(Y272,1,0)+IF(Z272,1,0)+IF(AA272,1,0)+IF(AC272,1,0)</x:f>
        <x:v>2</x:v>
      </x:c>
      <x:c r="AG272" s="53" t="n">
        <x:v>44678</x:v>
      </x:c>
      <x:c r="AH272" s="50" t="str">
        <x:v>S100Y086</x:v>
      </x:c>
      <x:c r="AI272" s="50" t="str">
        <x:v>NetSalesSummaryOfBusinessResults</x:v>
      </x:c>
      <x:c r="AJ272" s="50" t="str">
        <x:v>OperatingIncome</x:v>
      </x:c>
      <x:c r="AK272" s="53" t="n">
        <x:v>46053</x:v>
      </x:c>
      <x:c r="AL272" s="50" t="str">
        <x:v>365/365/365/366/365</x:v>
      </x:c>
      <x:c r="AM272" s="51" t="n">
        <x:v>13966000</x:v>
      </x:c>
      <x:c r="AN272" s="51" t="n">
        <x:v>510</x:v>
      </x:c>
      <x:c r="AO272" s="51" t="n">
        <x:f>IFERROR(AM272*AN272,"")</x:f>
        <x:v>7122660000</x:v>
      </x:c>
      <x:c r="AP272" s="56" t="n">
        <x:f>IFERROR(AO272/(K272*1000000),"")</x:f>
        <x:v>1.0648939017224806</x:v>
      </x:c>
      <x:c r="AQ272" s="57" t="n">
        <x:v>187227966.66666663</x:v>
      </x:c>
      <x:c r="AR272" s="52" t="n">
        <x:v>0.6947666794737736</x:v>
      </x:c>
      <x:c r="AS272" s="52" t="n">
        <x:v>-0.8534201954397395</x:v>
      </x:c>
      <x:c r="AT272" s="55" t="b">
        <x:v>1</x:v>
      </x:c>
      <x:c r="AU272" s="50"/>
      <x:c r="AV272" s="58" t="n">
        <x:v>-0.2881634167098678</x:v>
      </x:c>
      <x:c r="AW272" s="50" t="n">
        <x:v>3260</x:v>
      </x:c>
      <x:c r="AX272" s="50" t="str">
        <x:v>Future Moat</x:v>
      </x:c>
      <x:c r="AY272" s="50" t="str">
        <x:v>年率ボラティリティ60%以上 / ローカル5年最大下落率-60%以下</x:v>
      </x:c>
      <x:c r="AZ272" s="59" t="str">
        <x:v>2026-04-22 10:16</x:v>
      </x:c>
      <x:c r="BA272" s="53" t="n">
        <x:v>40940</x:v>
      </x:c>
      <x:c r="BB272" s="50" t="str">
        <x:v>赤松 洋介</x:v>
      </x:c>
      <x:c r="BC272" s="50"/>
      <x:c r="BD272" s="50"/>
    </x:row>
    <x:row r="273">
      <x:c r="A273" s="50" t="n">
        <x:v>272</x:v>
      </x:c>
      <x:c r="B273" s="50" t="str">
        <x:v>9563</x:v>
      </x:c>
      <x:c r="C273" s="50" t="str">
        <x:v>9563.T</x:v>
      </x:c>
      <x:c r="D273" s="50" t="str">
        <x:v>Atlas Technologies Corporation</x:v>
      </x:c>
      <x:c r="E273" s="50" t="str">
        <x:v>Growth Market(Domestic)</x:v>
      </x:c>
      <x:c r="F273" s="50" t="str">
        <x:v>Services</x:v>
      </x:c>
      <x:c r="G273" s="51" t="n">
        <x:v>2187.858</x:v>
      </x:c>
      <x:c r="H273" s="51" t="n">
        <x:v>2806.295</x:v>
      </x:c>
      <x:c r="I273" s="51" t="n">
        <x:v>2589.774</x:v>
      </x:c>
      <x:c r="J273" s="51" t="n">
        <x:v>2029.336</x:v>
      </x:c>
      <x:c r="K273" s="51" t="n">
        <x:v>2226.44</x:v>
      </x:c>
      <x:c r="L273" s="52" t="n">
        <x:f>IFERROR(H273/G273-1,"")</x:f>
        <x:v>0.28266779653889773</x:v>
      </x:c>
      <x:c r="M273" s="52" t="n">
        <x:f>IFERROR(I273/H273-1,"")</x:f>
        <x:v>-0.07715546654931149</x:v>
      </x:c>
      <x:c r="N273" s="52" t="n">
        <x:f>IFERROR(J273/I273-1,"")</x:f>
        <x:v>-0.21640421133272625</x:v>
      </x:c>
      <x:c r="O273" s="52" t="n">
        <x:f>IFERROR(K273/J273-1,"")</x:f>
        <x:v>0.09712733623214698</x:v>
      </x:c>
      <x:c r="P273" s="52" t="n">
        <x:f>IFERROR((K273/G273)^(1/4)-1,"")</x:f>
        <x:v>0.0043797919475740965</x:v>
      </x:c>
      <x:c r="Q273" s="51" t="n">
        <x:v>5.235</x:v>
      </x:c>
      <x:c r="R273" s="52" t="n">
        <x:f>IFERROR(Q273/K273,"")</x:f>
        <x:v>0.002351287256786619</x:v>
      </x:c>
      <x:c r="S273" s="53" t="n">
        <x:v>44860</x:v>
      </x:c>
      <x:c r="T273" s="50" t="str">
        <x:v>local_price_first_trade</x:v>
      </x:c>
      <x:c r="U273" s="50" t="str">
        <x:v>山本 浩司</x:v>
      </x:c>
      <x:c r="V273" s="54" t="n">
        <x:v>0.6673</x:v>
      </x:c>
      <x:c r="W273" s="50" t="str">
        <x:v>山本 浩司</x:v>
      </x:c>
      <x:c r="X273" s="50" t="b">
        <x:f>AND(COUNT(L273:O273)=4,L273&gt;='設定'!$B$6,M273&gt;='設定'!$B$6,N273&gt;='設定'!$B$6,O273&gt;='設定'!$B$6)</x:f>
        <x:v>0</x:v>
      </x:c>
      <x:c r="Y273" s="50" t="b">
        <x:f>AND(COUNT(G273:K273)=5,P273&gt;='設定'!$B$7)</x:f>
        <x:v>0</x:v>
      </x:c>
      <x:c r="Z273" s="50" t="b">
        <x:f>AND(ISNUMBER(R273),R273&gt;='設定'!$B$8)</x:f>
        <x:v>0</x:v>
      </x:c>
      <x:c r="AA273" s="50" t="b">
        <x:f>AND(ISNUMBER(S273),S273&gt;=DATE(YEAR('設定'!$B$10)-'設定'!$B$9,MONTH('設定'!$B$10),DAY('設定'!$B$10)))</x:f>
        <x:v>1</x:v>
      </x:c>
      <x:c r="AB273" s="55" t="b">
        <x:v>1</x:v>
      </x:c>
      <x:c r="AC273" s="55" t="b">
        <x:v>1</x:v>
      </x:c>
      <x:c r="AD273" s="50" t="n">
        <x:f>IF(X273,1,0)+IF(Z273,1,0)+IF(AA273,1,0)+IF(AB273,1,0)</x:f>
        <x:v>2</x:v>
      </x:c>
      <x:c r="AE273" s="50" t="n">
        <x:f>IF(Y273,1,0)+IF(Z273,1,0)+IF(AA273,1,0)+IF(AB273,1,0)</x:f>
        <x:v>2</x:v>
      </x:c>
      <x:c r="AF273" s="50" t="n">
        <x:f>IF(Y273,1,0)+IF(Z273,1,0)+IF(AA273,1,0)+IF(AC273,1,0)</x:f>
        <x:v>2</x:v>
      </x:c>
      <x:c r="AG273" s="53" t="n">
        <x:v>44860</x:v>
      </x:c>
      <x:c r="AH273" s="50" t="str">
        <x:v>S100XU0E</x:v>
      </x:c>
      <x:c r="AI273" s="50" t="str">
        <x:v>NetSalesSummaryOfBusinessResults</x:v>
      </x:c>
      <x:c r="AJ273" s="50" t="str">
        <x:v>OperatingIncome</x:v>
      </x:c>
      <x:c r="AK273" s="53" t="n">
        <x:v>46022</x:v>
      </x:c>
      <x:c r="AL273" s="50" t="str">
        <x:v>365/365/365/366/365</x:v>
      </x:c>
      <x:c r="AM273" s="51" t="n">
        <x:v>7430000</x:v>
      </x:c>
      <x:c r="AN273" s="51" t="n">
        <x:v>293</x:v>
      </x:c>
      <x:c r="AO273" s="51" t="n">
        <x:f>IFERROR(AM273*AN273,"")</x:f>
        <x:v>2176990000</x:v>
      </x:c>
      <x:c r="AP273" s="56" t="n">
        <x:f>IFERROR(AO273/(K273*1000000),"")</x:f>
        <x:v>0.9777896552343652</x:v>
      </x:c>
      <x:c r="AQ273" s="57" t="n">
        <x:v>3805786.6666666665</x:v>
      </x:c>
      <x:c r="AR273" s="52" t="n">
        <x:v>0.5242013824439529</x:v>
      </x:c>
      <x:c r="AS273" s="52" t="n">
        <x:v>-0.8956701030927835</x:v>
      </x:c>
      <x:c r="AT273" s="55" t="b">
        <x:v>0</x:v>
      </x:c>
      <x:c r="AU273" s="50" t="str">
        <x:v>low_liquidity</x:v>
      </x:c>
      <x:c r="AV273" s="58" t="n">
        <x:v>-0.3721872646219888</x:v>
      </x:c>
      <x:c r="AW273" s="50" t="n">
        <x:v>3391</x:v>
      </x:c>
      <x:c r="AX273" s="50" t="str">
        <x:v>Future Moat</x:v>
      </x:c>
      <x:c r="AY273" s="50" t="str">
        <x:v>既存適格性フィルター不通過: low_liquidity / 60日平均売買代金2,000万円未満 / ローカル5年最大下落率-60%以下</x:v>
      </x:c>
      <x:c r="AZ273" s="59" t="str">
        <x:v>2026-03-25 16:09</x:v>
      </x:c>
      <x:c r="BA273" s="53" t="n">
        <x:v>44835</x:v>
      </x:c>
      <x:c r="BB273" s="50" t="str">
        <x:v>山本 浩司</x:v>
      </x:c>
      <x:c r="BC273" s="50"/>
      <x:c r="BD273" s="50"/>
    </x:row>
    <x:row r="274">
      <x:c r="A274" s="50" t="n">
        <x:v>273</x:v>
      </x:c>
      <x:c r="B274" s="50" t="str">
        <x:v>8918</x:v>
      </x:c>
      <x:c r="C274" s="50" t="str">
        <x:v>8918.T</x:v>
      </x:c>
      <x:c r="D274" s="50" t="str">
        <x:v>LAND Co.,Ltd.</x:v>
      </x:c>
      <x:c r="E274" s="50" t="str">
        <x:v>Standard Market(Domestic)</x:v>
      </x:c>
      <x:c r="F274" s="50" t="str">
        <x:v>Real Estate</x:v>
      </x:c>
      <x:c r="G274" s="51" t="n">
        <x:v>3026.375</x:v>
      </x:c>
      <x:c r="H274" s="51" t="n">
        <x:v>4102.087</x:v>
      </x:c>
      <x:c r="I274" s="51" t="n">
        <x:v>2101.567</x:v>
      </x:c>
      <x:c r="J274" s="51" t="n">
        <x:v>5092.112</x:v>
      </x:c>
      <x:c r="K274" s="51" t="n">
        <x:v>3007.169</x:v>
      </x:c>
      <x:c r="L274" s="52" t="n">
        <x:f>IFERROR(H274/G274-1,"")</x:f>
        <x:v>0.3554457064970469</x:v>
      </x:c>
      <x:c r="M274" s="52" t="n">
        <x:f>IFERROR(I274/H274-1,"")</x:f>
        <x:v>-0.4876834645389043</x:v>
      </x:c>
      <x:c r="N274" s="52" t="n">
        <x:f>IFERROR(J274/I274-1,"")</x:f>
        <x:v>1.4230072131890155</x:v>
      </x:c>
      <x:c r="O274" s="52" t="n">
        <x:f>IFERROR(K274/J274-1,"")</x:f>
        <x:v>-0.40944562884712676</x:v>
      </x:c>
      <x:c r="P274" s="52" t="n">
        <x:f>IFERROR((K274/G274)^(1/4)-1,"")</x:f>
        <x:v>-0.0015903413250957232</x:v>
      </x:c>
      <x:c r="Q274" s="51" t="n">
        <x:v>425.685</x:v>
      </x:c>
      <x:c r="R274" s="52" t="n">
        <x:f>IFERROR(Q274/K274,"")</x:f>
        <x:v>0.14155672660898008</x:v>
      </x:c>
      <x:c r="S274" s="53" t="n">
        <x:v>38322</x:v>
      </x:c>
      <x:c r="T274" s="50" t="str">
        <x:v>EDINET_company_history</x:v>
      </x:c>
      <x:c r="U274" s="50" t="str">
        <x:v>松谷 昌樹</x:v>
      </x:c>
      <x:c r="V274" s="54" t="n">
        <x:v>0.2081</x:v>
      </x:c>
      <x:c r="W274" s="50" t="str">
        <x:v>松 谷 昌 樹</x:v>
      </x:c>
      <x:c r="X274" s="50" t="b">
        <x:f>AND(COUNT(L274:O274)=4,L274&gt;='設定'!$B$6,M274&gt;='設定'!$B$6,N274&gt;='設定'!$B$6,O274&gt;='設定'!$B$6)</x:f>
        <x:v>0</x:v>
      </x:c>
      <x:c r="Y274" s="50" t="b">
        <x:f>AND(COUNT(G274:K274)=5,P274&gt;='設定'!$B$7)</x:f>
        <x:v>0</x:v>
      </x:c>
      <x:c r="Z274" s="50" t="b">
        <x:f>AND(ISNUMBER(R274),R274&gt;='設定'!$B$8)</x:f>
        <x:v>1</x:v>
      </x:c>
      <x:c r="AA274" s="50" t="b">
        <x:f>AND(ISNUMBER(S274),S274&gt;=DATE(YEAR('設定'!$B$10)-'設定'!$B$9,MONTH('設定'!$B$10),DAY('設定'!$B$10)))</x:f>
        <x:v>0</x:v>
      </x:c>
      <x:c r="AB274" s="55" t="b">
        <x:v>1</x:v>
      </x:c>
      <x:c r="AC274" s="55" t="b">
        <x:v>1</x:v>
      </x:c>
      <x:c r="AD274" s="50" t="n">
        <x:f>IF(X274,1,0)+IF(Z274,1,0)+IF(AA274,1,0)+IF(AB274,1,0)</x:f>
        <x:v>2</x:v>
      </x:c>
      <x:c r="AE274" s="50" t="n">
        <x:f>IF(Y274,1,0)+IF(Z274,1,0)+IF(AA274,1,0)+IF(AB274,1,0)</x:f>
        <x:v>2</x:v>
      </x:c>
      <x:c r="AF274" s="50" t="n">
        <x:f>IF(Y274,1,0)+IF(Z274,1,0)+IF(AA274,1,0)+IF(AC274,1,0)</x:f>
        <x:v>2</x:v>
      </x:c>
      <x:c r="AG274" s="53" t="n">
        <x:v>44348</x:v>
      </x:c>
      <x:c r="AH274" s="50" t="str">
        <x:v>S100Y721</x:v>
      </x:c>
      <x:c r="AI274" s="50" t="str">
        <x:v>NetSalesSummaryOfBusinessResults</x:v>
      </x:c>
      <x:c r="AJ274" s="50" t="str">
        <x:v>OperatingIncome</x:v>
      </x:c>
      <x:c r="AK274" s="53" t="n">
        <x:v>46081</x:v>
      </x:c>
      <x:c r="AL274" s="50" t="str">
        <x:v>365/365/366/365/365</x:v>
      </x:c>
      <x:c r="AM274" s="51" t="n">
        <x:v>1537882900</x:v>
      </x:c>
      <x:c r="AN274" s="51" t="n">
        <x:v>10</x:v>
      </x:c>
      <x:c r="AO274" s="51" t="n">
        <x:f>IFERROR(AM274*AN274,"")</x:f>
        <x:v>15378829000</x:v>
      </x:c>
      <x:c r="AP274" s="56" t="n">
        <x:f>IFERROR(AO274/(K274*1000000),"")</x:f>
        <x:v>5.114055445503728</x:v>
      </x:c>
      <x:c r="AQ274" s="57" t="n">
        <x:v>2139294545</x:v>
      </x:c>
      <x:c r="AR274" s="52" t="n">
        <x:v>1.1802304166869906</x:v>
      </x:c>
      <x:c r="AS274" s="52" t="n">
        <x:v>-0.5162183520274104</x:v>
      </x:c>
      <x:c r="AT274" s="55" t="b">
        <x:v>0</x:v>
      </x:c>
      <x:c r="AU274" s="50" t="str">
        <x:v>repeated_negative_operating_cf</x:v>
      </x:c>
      <x:c r="AV274" s="58" t="n">
        <x:v>-0.4531965813332905</x:v>
      </x:c>
      <x:c r="AW274" s="50" t="n">
        <x:v>3462</x:v>
      </x:c>
      <x:c r="AX274" s="50" t="str">
        <x:v>Transformation Moat</x:v>
      </x:c>
      <x:c r="AY274" s="50" t="str">
        <x:v>既存適格性フィルター不通過: repeated_negative_operating_cf / 年率ボラティリティ60%以上</x:v>
      </x:c>
      <x:c r="AZ274" s="59" t="str">
        <x:v>2026-05-28 12:09</x:v>
      </x:c>
      <x:c r="BA274" s="53" t="n">
        <x:v>38322</x:v>
      </x:c>
      <x:c r="BB274" s="50" t="str">
        <x:v>松 谷 昌 樹</x:v>
      </x:c>
      <x:c r="BC274" s="50"/>
      <x:c r="BD274" s="50" t="str">
        <x:v>TOPIX Small 2</x:v>
      </x:c>
    </x:row>
    <x:row r="275">
      <x:c r="A275" s="50" t="n">
        <x:v>274</x:v>
      </x:c>
      <x:c r="B275" s="50" t="str">
        <x:v>7447</x:v>
      </x:c>
      <x:c r="C275" s="50" t="str">
        <x:v>7447.T</x:v>
      </x:c>
      <x:c r="D275" s="50" t="str">
        <x:v>NAGAILEBEN Co.,Ltd.</x:v>
      </x:c>
      <x:c r="E275" s="50" t="str">
        <x:v>Prime Market (Domestic)</x:v>
      </x:c>
      <x:c r="F275" s="50" t="str">
        <x:v>Wholesale Trade</x:v>
      </x:c>
      <x:c r="G275" s="51" t="n">
        <x:v>17563.397</x:v>
      </x:c>
      <x:c r="H275" s="51" t="n">
        <x:v>17745.488</x:v>
      </x:c>
      <x:c r="I275" s="51" t="n">
        <x:v>17181.958</x:v>
      </x:c>
      <x:c r="J275" s="51" t="n">
        <x:v>16412.661</x:v>
      </x:c>
      <x:c r="K275" s="51" t="n">
        <x:v>16983.838</x:v>
      </x:c>
      <x:c r="L275" s="52" t="n">
        <x:f>IFERROR(H275/G275-1,"")</x:f>
        <x:v>0.01036764129399348</x:v>
      </x:c>
      <x:c r="M275" s="52" t="n">
        <x:f>IFERROR(I275/H275-1,"")</x:f>
        <x:v>-0.03175624136118449</x:v>
      </x:c>
      <x:c r="N275" s="52" t="n">
        <x:f>IFERROR(J275/I275-1,"")</x:f>
        <x:v>-0.04477353512329607</x:v>
      </x:c>
      <x:c r="O275" s="52" t="n">
        <x:f>IFERROR(K275/J275-1,"")</x:f>
        <x:v>0.034800999057983395</x:v>
      </x:c>
      <x:c r="P275" s="52" t="n">
        <x:f>IFERROR((K275/G275)^(1/4)-1,"")</x:f>
        <x:v>-0.008353621602972261</x:v>
      </x:c>
      <x:c r="Q275" s="51" t="n">
        <x:v>3583.439</x:v>
      </x:c>
      <x:c r="R275" s="52" t="n">
        <x:f>IFERROR(Q275/K275,"")</x:f>
        <x:v>0.21099111991058794</x:v>
      </x:c>
      <x:c r="S275" s="53" t="n">
        <x:v>37104</x:v>
      </x:c>
      <x:c r="T275" s="50" t="str">
        <x:v>EDINET_company_history</x:v>
      </x:c>
      <x:c r="U275" s="50" t="str">
        <x:v>澤登 一郎</x:v>
      </x:c>
      <x:c r="V275" s="54" t="n">
        <x:v>0.1914</x:v>
      </x:c>
      <x:c r="W275" s="50" t="str">
        <x:v>澤登 一郎</x:v>
      </x:c>
      <x:c r="X275" s="50" t="b">
        <x:f>AND(COUNT(L275:O275)=4,L275&gt;='設定'!$B$6,M275&gt;='設定'!$B$6,N275&gt;='設定'!$B$6,O275&gt;='設定'!$B$6)</x:f>
        <x:v>0</x:v>
      </x:c>
      <x:c r="Y275" s="50" t="b">
        <x:f>AND(COUNT(G275:K275)=5,P275&gt;='設定'!$B$7)</x:f>
        <x:v>0</x:v>
      </x:c>
      <x:c r="Z275" s="50" t="b">
        <x:f>AND(ISNUMBER(R275),R275&gt;='設定'!$B$8)</x:f>
        <x:v>1</x:v>
      </x:c>
      <x:c r="AA275" s="50" t="b">
        <x:f>AND(ISNUMBER(S275),S275&gt;=DATE(YEAR('設定'!$B$10)-'設定'!$B$9,MONTH('設定'!$B$10),DAY('設定'!$B$10)))</x:f>
        <x:v>0</x:v>
      </x:c>
      <x:c r="AB275" s="55" t="b">
        <x:v>1</x:v>
      </x:c>
      <x:c r="AC275" s="55" t="b">
        <x:v>1</x:v>
      </x:c>
      <x:c r="AD275" s="50" t="n">
        <x:f>IF(X275,1,0)+IF(Z275,1,0)+IF(AA275,1,0)+IF(AB275,1,0)</x:f>
        <x:v>2</x:v>
      </x:c>
      <x:c r="AE275" s="50" t="n">
        <x:f>IF(Y275,1,0)+IF(Z275,1,0)+IF(AA275,1,0)+IF(AB275,1,0)</x:f>
        <x:v>2</x:v>
      </x:c>
      <x:c r="AF275" s="50" t="n">
        <x:f>IF(Y275,1,0)+IF(Z275,1,0)+IF(AA275,1,0)+IF(AC275,1,0)</x:f>
        <x:v>2</x:v>
      </x:c>
      <x:c r="AG275" s="53" t="n">
        <x:v>44348</x:v>
      </x:c>
      <x:c r="AH275" s="50" t="str">
        <x:v>S100X5AK</x:v>
      </x:c>
      <x:c r="AI275" s="50" t="str">
        <x:v>NetSalesSummaryOfBusinessResults</x:v>
      </x:c>
      <x:c r="AJ275" s="50" t="str">
        <x:v>OperatingIncome</x:v>
      </x:c>
      <x:c r="AK275" s="53" t="n">
        <x:v>45900</x:v>
      </x:c>
      <x:c r="AL275" s="50" t="str">
        <x:v>365/365/365/366/365</x:v>
      </x:c>
      <x:c r="AM275" s="51" t="n">
        <x:v>30479800</x:v>
      </x:c>
      <x:c r="AN275" s="51" t="n">
        <x:v>1632</x:v>
      </x:c>
      <x:c r="AO275" s="51" t="n">
        <x:f>IFERROR(AM275*AN275,"")</x:f>
        <x:v>49743033600</x:v>
      </x:c>
      <x:c r="AP275" s="56" t="n">
        <x:f>IFERROR(AO275/(K275*1000000),"")</x:f>
        <x:v>2.9288452704270966</x:v>
      </x:c>
      <x:c r="AQ275" s="57" t="n">
        <x:v>112065798.33333331</x:v>
      </x:c>
      <x:c r="AR275" s="52" t="n">
        <x:v>0.2605742100602013</x:v>
      </x:c>
      <x:c r="AS275" s="52" t="n">
        <x:v>-0.3598579599705908</x:v>
      </x:c>
      <x:c r="AT275" s="55" t="b">
        <x:v>1</x:v>
      </x:c>
      <x:c r="AU275" s="50"/>
      <x:c r="AV275" s="58" t="n">
        <x:v>-0.0231074833861573</x:v>
      </x:c>
      <x:c r="AW275" s="50" t="n">
        <x:v>2067</x:v>
      </x:c>
      <x:c r="AX275" s="50" t="str">
        <x:v>Core Moat</x:v>
      </x:c>
      <x:c r="AY275" s="50" t="str">
        <x:v>目立つ機械的警告なし（定性確認は別途必要）</x:v>
      </x:c>
      <x:c r="AZ275" s="59" t="str">
        <x:v>2025-11-19 15:34</x:v>
      </x:c>
      <x:c r="BA275" s="53" t="n">
        <x:v>37104</x:v>
      </x:c>
      <x:c r="BB275" s="50" t="str">
        <x:v>澤登 一郎</x:v>
      </x:c>
      <x:c r="BC275" s="50"/>
      <x:c r="BD275" s="50" t="str">
        <x:v>TOPIX Small 2</x:v>
      </x:c>
    </x:row>
    <x:row r="276">
      <x:c r="A276" s="50" t="n">
        <x:v>275</x:v>
      </x:c>
      <x:c r="B276" s="50" t="str">
        <x:v>7140</x:v>
      </x:c>
      <x:c r="C276" s="50" t="str">
        <x:v>7140.T</x:v>
      </x:c>
      <x:c r="D276" s="50" t="str">
        <x:v>Petgo Corporation</x:v>
      </x:c>
      <x:c r="E276" s="50" t="str">
        <x:v>Growth Market(Domestic)</x:v>
      </x:c>
      <x:c r="F276" s="50" t="str">
        <x:v>Retail Trade</x:v>
      </x:c>
      <x:c r="G276" s="51" t="n">
        <x:v>9455.947</x:v>
      </x:c>
      <x:c r="H276" s="51" t="n">
        <x:v>9650.237</x:v>
      </x:c>
      <x:c r="I276" s="51" t="n">
        <x:v>10025.636</x:v>
      </x:c>
      <x:c r="J276" s="51" t="n">
        <x:v>9905.686</x:v>
      </x:c>
      <x:c r="K276" s="51" t="n">
        <x:v>9032.575</x:v>
      </x:c>
      <x:c r="L276" s="52" t="n">
        <x:f>IFERROR(H276/G276-1,"")</x:f>
        <x:v>0.02054685797202538</x:v>
      </x:c>
      <x:c r="M276" s="52" t="n">
        <x:f>IFERROR(I276/H276-1,"")</x:f>
        <x:v>0.038900495397159895</x:v>
      </x:c>
      <x:c r="N276" s="52" t="n">
        <x:f>IFERROR(J276/I276-1,"")</x:f>
        <x:v>-0.011964328248103229</x:v>
      </x:c>
      <x:c r="O276" s="52" t="n">
        <x:f>IFERROR(K276/J276-1,"")</x:f>
        <x:v>-0.08814240629068992</x:v>
      </x:c>
      <x:c r="P276" s="52" t="n">
        <x:f>IFERROR((K276/G276)^(1/4)-1,"")</x:f>
        <x:v>-0.011386272192676516</x:v>
      </x:c>
      <x:c r="Q276" s="51" t="n">
        <x:v>228.482</x:v>
      </x:c>
      <x:c r="R276" s="52" t="n">
        <x:f>IFERROR(Q276/K276,"")</x:f>
        <x:v>0.02529533383337531</x:v>
      </x:c>
      <x:c r="S276" s="53" t="n">
        <x:v>44679</x:v>
      </x:c>
      <x:c r="T276" s="50" t="str">
        <x:v>local_price_first_trade</x:v>
      </x:c>
      <x:c r="U276" s="50" t="str">
        <x:v>黒澤 弘</x:v>
      </x:c>
      <x:c r="V276" s="54" t="n">
        <x:v>0.158</x:v>
      </x:c>
      <x:c r="W276" s="50" t="str">
        <x:v>黒澤 弘 / 小出 文彦</x:v>
      </x:c>
      <x:c r="X276" s="50" t="b">
        <x:f>AND(COUNT(L276:O276)=4,L276&gt;='設定'!$B$6,M276&gt;='設定'!$B$6,N276&gt;='設定'!$B$6,O276&gt;='設定'!$B$6)</x:f>
        <x:v>0</x:v>
      </x:c>
      <x:c r="Y276" s="50" t="b">
        <x:f>AND(COUNT(G276:K276)=5,P276&gt;='設定'!$B$7)</x:f>
        <x:v>0</x:v>
      </x:c>
      <x:c r="Z276" s="50" t="b">
        <x:f>AND(ISNUMBER(R276),R276&gt;='設定'!$B$8)</x:f>
        <x:v>0</x:v>
      </x:c>
      <x:c r="AA276" s="50" t="b">
        <x:f>AND(ISNUMBER(S276),S276&gt;=DATE(YEAR('設定'!$B$10)-'設定'!$B$9,MONTH('設定'!$B$10),DAY('設定'!$B$10)))</x:f>
        <x:v>1</x:v>
      </x:c>
      <x:c r="AB276" s="55" t="b">
        <x:v>1</x:v>
      </x:c>
      <x:c r="AC276" s="55" t="b">
        <x:v>1</x:v>
      </x:c>
      <x:c r="AD276" s="50" t="n">
        <x:f>IF(X276,1,0)+IF(Z276,1,0)+IF(AA276,1,0)+IF(AB276,1,0)</x:f>
        <x:v>2</x:v>
      </x:c>
      <x:c r="AE276" s="50" t="n">
        <x:f>IF(Y276,1,0)+IF(Z276,1,0)+IF(AA276,1,0)+IF(AB276,1,0)</x:f>
        <x:v>2</x:v>
      </x:c>
      <x:c r="AF276" s="50" t="n">
        <x:f>IF(Y276,1,0)+IF(Z276,1,0)+IF(AA276,1,0)+IF(AC276,1,0)</x:f>
        <x:v>2</x:v>
      </x:c>
      <x:c r="AG276" s="53" t="n">
        <x:v>44679</x:v>
      </x:c>
      <x:c r="AH276" s="50" t="str">
        <x:v>S100W3EE</x:v>
      </x:c>
      <x:c r="AI276" s="50" t="str">
        <x:v>NetSalesSummaryOfBusinessResults</x:v>
      </x:c>
      <x:c r="AJ276" s="50" t="str">
        <x:v>OperatingIncome</x:v>
      </x:c>
      <x:c r="AK276" s="53" t="n">
        <x:v>45747</x:v>
      </x:c>
      <x:c r="AL276" s="50" t="str">
        <x:v>365/365/365/366/365</x:v>
      </x:c>
      <x:c r="AM276" s="51" t="n">
        <x:v>1825100</x:v>
      </x:c>
      <x:c r="AN276" s="51" t="n">
        <x:v>822</x:v>
      </x:c>
      <x:c r="AO276" s="51" t="n">
        <x:f>IFERROR(AM276*AN276,"")</x:f>
        <x:v>1500232200</x:v>
      </x:c>
      <x:c r="AP276" s="56" t="n">
        <x:f>IFERROR(AO276/(K276*1000000),"")</x:f>
        <x:v>0.16609130840319622</x:v>
      </x:c>
      <x:c r="AQ276" s="57" t="n">
        <x:v>2658493.3333333335</x:v>
      </x:c>
      <x:c r="AR276" s="52" t="n">
        <x:v>0.4640112521546242</x:v>
      </x:c>
      <x:c r="AS276" s="52" t="n">
        <x:v>-0.6102272727272727</x:v>
      </x:c>
      <x:c r="AT276" s="55" t="b">
        <x:v>0</x:v>
      </x:c>
      <x:c r="AU276" s="50" t="str">
        <x:v>low_liquidity</x:v>
      </x:c>
      <x:c r="AV276" s="58" t="n">
        <x:v>-0.3305377365248583</x:v>
      </x:c>
      <x:c r="AW276" s="50" t="n">
        <x:v>3331</x:v>
      </x:c>
      <x:c r="AX276" s="50" t="str">
        <x:v>Transformation Moat</x:v>
      </x:c>
      <x:c r="AY276" s="50" t="str">
        <x:v>既存適格性フィルター不通過: low_liquidity / 60日平均売買代金2,000万円未満 / ローカル5年最大下落率-60%以下</x:v>
      </x:c>
      <x:c r="AZ276" s="59" t="str">
        <x:v>2025-06-26 15:04</x:v>
      </x:c>
      <x:c r="BA276" s="53" t="n">
        <x:v>44652</x:v>
      </x:c>
      <x:c r="BB276" s="50" t="str">
        <x:v>黒澤 弘</x:v>
      </x:c>
      <x:c r="BC276" s="50"/>
      <x:c r="BD276" s="50"/>
    </x:row>
    <x:row r="277">
      <x:c r="A277" s="50" t="n">
        <x:v>276</x:v>
      </x:c>
      <x:c r="B277" s="50" t="str">
        <x:v>6960</x:v>
      </x:c>
      <x:c r="C277" s="50" t="str">
        <x:v>6960.T</x:v>
      </x:c>
      <x:c r="D277" s="50" t="str">
        <x:v>FUKUDA DENSHI CO.,LTD.</x:v>
      </x:c>
      <x:c r="E277" s="50" t="str">
        <x:v>Standard Market(Domestic)</x:v>
      </x:c>
      <x:c r="F277" s="50" t="str">
        <x:v>Electric Appliances</x:v>
      </x:c>
      <x:c r="G277" s="51" t="n">
        <x:v>146756</x:v>
      </x:c>
      <x:c r="H277" s="51" t="n">
        <x:v>132098</x:v>
      </x:c>
      <x:c r="I277" s="51" t="n">
        <x:v>134648</x:v>
      </x:c>
      <x:c r="J277" s="51" t="n">
        <x:v>140323</x:v>
      </x:c>
      <x:c r="K277" s="51" t="n">
        <x:v>139007</x:v>
      </x:c>
      <x:c r="L277" s="52" t="n">
        <x:f>IFERROR(H277/G277-1,"")</x:f>
        <x:v>-0.09988007304641722</x:v>
      </x:c>
      <x:c r="M277" s="52" t="n">
        <x:f>IFERROR(I277/H277-1,"")</x:f>
        <x:v>0.019303850171842107</x:v>
      </x:c>
      <x:c r="N277" s="52" t="n">
        <x:f>IFERROR(J277/I277-1,"")</x:f>
        <x:v>0.042146931257798004</x:v>
      </x:c>
      <x:c r="O277" s="52" t="n">
        <x:f>IFERROR(K277/J277-1,"")</x:f>
        <x:v>-0.009378362777306637</x:v>
      </x:c>
      <x:c r="P277" s="52" t="n">
        <x:f>IFERROR((K277/G277)^(1/4)-1,"")</x:f>
        <x:v>-0.013470216641877086</x:v>
      </x:c>
      <x:c r="Q277" s="51" t="n">
        <x:v>25874</x:v>
      </x:c>
      <x:c r="R277" s="52" t="n">
        <x:f>IFERROR(Q277/K277,"")</x:f>
        <x:v>0.1861345112116656</x:v>
      </x:c>
      <x:c r="S277" s="53" t="n">
        <x:v>38322</x:v>
      </x:c>
      <x:c r="T277" s="50" t="str">
        <x:v>EDINET_company_history</x:v>
      </x:c>
      <x:c r="U277" s="50" t="str">
        <x:v>福田 孝太郎</x:v>
      </x:c>
      <x:c r="V277" s="54" t="n">
        <x:v>0.194</x:v>
      </x:c>
      <x:c r="W277" s="50" t="str">
        <x:v>福田 孝太郎 / 白井 大治郎 / 久野 直樹</x:v>
      </x:c>
      <x:c r="X277" s="50" t="b">
        <x:f>AND(COUNT(L277:O277)=4,L277&gt;='設定'!$B$6,M277&gt;='設定'!$B$6,N277&gt;='設定'!$B$6,O277&gt;='設定'!$B$6)</x:f>
        <x:v>0</x:v>
      </x:c>
      <x:c r="Y277" s="50" t="b">
        <x:f>AND(COUNT(G277:K277)=5,P277&gt;='設定'!$B$7)</x:f>
        <x:v>0</x:v>
      </x:c>
      <x:c r="Z277" s="50" t="b">
        <x:f>AND(ISNUMBER(R277),R277&gt;='設定'!$B$8)</x:f>
        <x:v>1</x:v>
      </x:c>
      <x:c r="AA277" s="50" t="b">
        <x:f>AND(ISNUMBER(S277),S277&gt;=DATE(YEAR('設定'!$B$10)-'設定'!$B$9,MONTH('設定'!$B$10),DAY('設定'!$B$10)))</x:f>
        <x:v>0</x:v>
      </x:c>
      <x:c r="AB277" s="55" t="b">
        <x:v>1</x:v>
      </x:c>
      <x:c r="AC277" s="55" t="b">
        <x:v>1</x:v>
      </x:c>
      <x:c r="AD277" s="50" t="n">
        <x:f>IF(X277,1,0)+IF(Z277,1,0)+IF(AA277,1,0)+IF(AB277,1,0)</x:f>
        <x:v>2</x:v>
      </x:c>
      <x:c r="AE277" s="50" t="n">
        <x:f>IF(Y277,1,0)+IF(Z277,1,0)+IF(AA277,1,0)+IF(AB277,1,0)</x:f>
        <x:v>2</x:v>
      </x:c>
      <x:c r="AF277" s="50" t="n">
        <x:f>IF(Y277,1,0)+IF(Z277,1,0)+IF(AA277,1,0)+IF(AC277,1,0)</x:f>
        <x:v>2</x:v>
      </x:c>
      <x:c r="AG277" s="53" t="n">
        <x:v>44348</x:v>
      </x:c>
      <x:c r="AH277" s="50" t="str">
        <x:v>S100W6NZ</x:v>
      </x:c>
      <x:c r="AI277" s="50" t="str">
        <x:v>NetSalesSummaryOfBusinessResults</x:v>
      </x:c>
      <x:c r="AJ277" s="50" t="str">
        <x:v>OperatingIncome</x:v>
      </x:c>
      <x:c r="AK277" s="53" t="n">
        <x:v>45747</x:v>
      </x:c>
      <x:c r="AL277" s="50" t="str">
        <x:v>365/365/365/366/365</x:v>
      </x:c>
      <x:c r="AM277" s="51" t="n">
        <x:v>29072600</x:v>
      </x:c>
      <x:c r="AN277" s="51" t="n">
        <x:v>11500</x:v>
      </x:c>
      <x:c r="AO277" s="51" t="n">
        <x:f>IFERROR(AM277*AN277,"")</x:f>
        <x:v>334334900000</x:v>
      </x:c>
      <x:c r="AP277" s="56" t="n">
        <x:f>IFERROR(AO277/(K277*1000000),"")</x:f>
        <x:v>2.405165926895768</x:v>
      </x:c>
      <x:c r="AQ277" s="57" t="n">
        <x:v>515949750</x:v>
      </x:c>
      <x:c r="AR277" s="52" t="n">
        <x:v>0.2838936971988475</x:v>
      </x:c>
      <x:c r="AS277" s="52" t="n">
        <x:v>-0.367538408332987</x:v>
      </x:c>
      <x:c r="AT277" s="55" t="b">
        <x:v>1</x:v>
      </x:c>
      <x:c r="AU277" s="50"/>
      <x:c r="AV277" s="58" t="n">
        <x:v>0.5330338946105898</x:v>
      </x:c>
      <x:c r="AW277" s="50" t="n">
        <x:v>66</x:v>
      </x:c>
      <x:c r="AX277" s="50" t="str">
        <x:v>Future Moat</x:v>
      </x:c>
      <x:c r="AY277" s="50" t="str">
        <x:v>目立つ機械的警告なし（定性確認は別途必要）</x:v>
      </x:c>
      <x:c r="AZ277" s="59" t="str">
        <x:v>2025-06-27 15:31</x:v>
      </x:c>
      <x:c r="BA277" s="53" t="n">
        <x:v>38322</x:v>
      </x:c>
      <x:c r="BB277" s="50" t="str">
        <x:v>福田 孝太郎</x:v>
      </x:c>
      <x:c r="BC277" s="50"/>
      <x:c r="BD277" s="50"/>
    </x:row>
    <x:row r="278">
      <x:c r="A278" s="50" t="n">
        <x:v>277</x:v>
      </x:c>
      <x:c r="B278" s="50" t="str">
        <x:v>7794</x:v>
      </x:c>
      <x:c r="C278" s="50" t="str">
        <x:v>7794.T</x:v>
      </x:c>
      <x:c r="D278" s="50" t="str">
        <x:v>EDP Corporation</x:v>
      </x:c>
      <x:c r="E278" s="50" t="str">
        <x:v>Growth Market(Domestic)</x:v>
      </x:c>
      <x:c r="F278" s="50" t="str">
        <x:v>Other Products</x:v>
      </x:c>
      <x:c r="G278" s="51" t="n">
        <x:v>1139.979</x:v>
      </x:c>
      <x:c r="H278" s="51" t="n">
        <x:v>1562.26</x:v>
      </x:c>
      <x:c r="I278" s="51" t="n">
        <x:v>2707.217</x:v>
      </x:c>
      <x:c r="J278" s="51" t="n">
        <x:v>757.549</x:v>
      </x:c>
      <x:c r="K278" s="51" t="n">
        <x:v>989.031</x:v>
      </x:c>
      <x:c r="L278" s="52" t="n">
        <x:f>IFERROR(H278/G278-1,"")</x:f>
        <x:v>0.370428753512126</x:v>
      </x:c>
      <x:c r="M278" s="52" t="n">
        <x:f>IFERROR(I278/H278-1,"")</x:f>
        <x:v>0.7328850511438558</x:v>
      </x:c>
      <x:c r="N278" s="52" t="n">
        <x:f>IFERROR(J278/I278-1,"")</x:f>
        <x:v>-0.720174260135039</x:v>
      </x:c>
      <x:c r="O278" s="52" t="n">
        <x:f>IFERROR(K278/J278-1,"")</x:f>
        <x:v>0.3055670326275923</x:v>
      </x:c>
      <x:c r="P278" s="52" t="n">
        <x:f>IFERROR((K278/G278)^(1/4)-1,"")</x:f>
        <x:v>-0.03488678285675839</x:v>
      </x:c>
      <x:c r="Q278" s="51" t="n">
        <x:v>-862.548</x:v>
      </x:c>
      <x:c r="R278" s="52" t="n">
        <x:f>IFERROR(Q278/K278,"")</x:f>
        <x:v>-0.8721142208889308</x:v>
      </x:c>
      <x:c r="S278" s="53" t="n">
        <x:v>44739</x:v>
      </x:c>
      <x:c r="T278" s="50" t="str">
        <x:v>local_price_first_trade</x:v>
      </x:c>
      <x:c r="U278" s="50" t="str">
        <x:v>藤森直治</x:v>
      </x:c>
      <x:c r="V278" s="54" t="n">
        <x:v>0.0735</x:v>
      </x:c>
      <x:c r="W278" s="50" t="str">
        <x:v>藤森 直治 / 髙岸 秀滋</x:v>
      </x:c>
      <x:c r="X278" s="50" t="b">
        <x:f>AND(COUNT(L278:O278)=4,L278&gt;='設定'!$B$6,M278&gt;='設定'!$B$6,N278&gt;='設定'!$B$6,O278&gt;='設定'!$B$6)</x:f>
        <x:v>0</x:v>
      </x:c>
      <x:c r="Y278" s="50" t="b">
        <x:f>AND(COUNT(G278:K278)=5,P278&gt;='設定'!$B$7)</x:f>
        <x:v>0</x:v>
      </x:c>
      <x:c r="Z278" s="50" t="b">
        <x:f>AND(ISNUMBER(R278),R278&gt;='設定'!$B$8)</x:f>
        <x:v>0</x:v>
      </x:c>
      <x:c r="AA278" s="50" t="b">
        <x:f>AND(ISNUMBER(S278),S278&gt;=DATE(YEAR('設定'!$B$10)-'設定'!$B$9,MONTH('設定'!$B$10),DAY('設定'!$B$10)))</x:f>
        <x:v>1</x:v>
      </x:c>
      <x:c r="AB278" s="55" t="b">
        <x:v>1</x:v>
      </x:c>
      <x:c r="AC278" s="55" t="b">
        <x:v>1</x:v>
      </x:c>
      <x:c r="AD278" s="50" t="n">
        <x:f>IF(X278,1,0)+IF(Z278,1,0)+IF(AA278,1,0)+IF(AB278,1,0)</x:f>
        <x:v>2</x:v>
      </x:c>
      <x:c r="AE278" s="50" t="n">
        <x:f>IF(Y278,1,0)+IF(Z278,1,0)+IF(AA278,1,0)+IF(AB278,1,0)</x:f>
        <x:v>2</x:v>
      </x:c>
      <x:c r="AF278" s="50" t="n">
        <x:f>IF(Y278,1,0)+IF(Z278,1,0)+IF(AA278,1,0)+IF(AC278,1,0)</x:f>
        <x:v>2</x:v>
      </x:c>
      <x:c r="AG278" s="53" t="n">
        <x:v>44739</x:v>
      </x:c>
      <x:c r="AH278" s="50" t="str">
        <x:v>S100W8YV</x:v>
      </x:c>
      <x:c r="AI278" s="50" t="str">
        <x:v>NetSalesSummaryOfBusinessResults</x:v>
      </x:c>
      <x:c r="AJ278" s="50" t="str">
        <x:v>OperatingIncome</x:v>
      </x:c>
      <x:c r="AK278" s="53" t="n">
        <x:v>45747</x:v>
      </x:c>
      <x:c r="AL278" s="50" t="str">
        <x:v>365/365/365/366/365</x:v>
      </x:c>
      <x:c r="AM278" s="51" t="n">
        <x:v>14377200</x:v>
      </x:c>
      <x:c r="AN278" s="51" t="n">
        <x:v>1168</x:v>
      </x:c>
      <x:c r="AO278" s="51" t="n">
        <x:f>IFERROR(AM278*AN278,"")</x:f>
        <x:v>16792569600</x:v>
      </x:c>
      <x:c r="AP278" s="56" t="n">
        <x:f>IFERROR(AO278/(K278*1000000),"")</x:f>
        <x:v>16.978810168740917</x:v>
      </x:c>
      <x:c r="AQ278" s="57" t="n">
        <x:v>1118618286.6666667</x:v>
      </x:c>
      <x:c r="AR278" s="52" t="n">
        <x:v>0.8568945954089683</x:v>
      </x:c>
      <x:c r="AS278" s="52" t="n">
        <x:v>-0.9398671096345514</x:v>
      </x:c>
      <x:c r="AT278" s="55" t="b">
        <x:v>0</x:v>
      </x:c>
      <x:c r="AU278" s="50" t="str">
        <x:v>repeated_operating_loss;repeated_negative_operating_cf;extreme_profitability_outlier</x:v>
      </x:c>
      <x:c r="AV278" s="58" t="n">
        <x:v>-1.1868071750287978</x:v>
      </x:c>
      <x:c r="AW278" s="50" t="n">
        <x:v>3629</x:v>
      </x:c>
      <x:c r="AX278" s="50" t="str">
        <x:v>Transformation Moat</x:v>
      </x:c>
      <x:c r="AY278" s="50" t="str">
        <x:v>既存適格性フィルター不通過: repeated_operating_loss;repeated_negative_operating_cf;extreme_profitability_outlier / 年率ボラティリティ60%以上 / ローカル5年最大下落率-60%以下 / 概算PSR15倍以上</x:v>
      </x:c>
      <x:c r="AZ278" s="59" t="str">
        <x:v>2025-06-27 16:48</x:v>
      </x:c>
      <x:c r="BA278" s="53" t="n">
        <x:v>40452</x:v>
      </x:c>
      <x:c r="BB278" s="50" t="str">
        <x:v>藤森 直治</x:v>
      </x:c>
      <x:c r="BC278" s="50"/>
      <x:c r="BD278" s="50"/>
    </x:row>
    <x:row r="279">
      <x:c r="A279" s="50" t="n">
        <x:v>278</x:v>
      </x:c>
      <x:c r="B279" s="50" t="str">
        <x:v>4595</x:v>
      </x:c>
      <x:c r="C279" s="50" t="str">
        <x:v>4595.T</x:v>
      </x:c>
      <x:c r="D279" s="50" t="str">
        <x:v>MIZUHO MEDY CO.,LTD.</x:v>
      </x:c>
      <x:c r="E279" s="50" t="str">
        <x:v>Standard Market(Domestic)</x:v>
      </x:c>
      <x:c r="F279" s="50" t="str">
        <x:v>Pharmaceutical</x:v>
      </x:c>
      <x:c r="G279" s="51" t="n">
        <x:v>13137</x:v>
      </x:c>
      <x:c r="H279" s="51" t="n">
        <x:v>17581</x:v>
      </x:c>
      <x:c r="I279" s="51" t="n">
        <x:v>10989</x:v>
      </x:c>
      <x:c r="J279" s="51" t="n">
        <x:v>11429</x:v>
      </x:c>
      <x:c r="K279" s="51" t="n">
        <x:v>11260</x:v>
      </x:c>
      <x:c r="L279" s="52" t="n">
        <x:f>IFERROR(H279/G279-1,"")</x:f>
        <x:v>0.3382811905305625</x:v>
      </x:c>
      <x:c r="M279" s="52" t="n">
        <x:f>IFERROR(I279/H279-1,"")</x:f>
        <x:v>-0.374950230362323</x:v>
      </x:c>
      <x:c r="N279" s="52" t="n">
        <x:f>IFERROR(J279/I279-1,"")</x:f>
        <x:v>0.040040040040040026</x:v>
      </x:c>
      <x:c r="O279" s="52" t="n">
        <x:f>IFERROR(K279/J279-1,"")</x:f>
        <x:v>-0.014786945489544179</x:v>
      </x:c>
      <x:c r="P279" s="52" t="n">
        <x:f>IFERROR((K279/G279)^(1/4)-1,"")</x:f>
        <x:v>-0.0378106454593965</x:v>
      </x:c>
      <x:c r="Q279" s="51" t="n">
        <x:v>4646</x:v>
      </x:c>
      <x:c r="R279" s="52" t="n">
        <x:f>IFERROR(Q279/K279,"")</x:f>
        <x:v>0.41261101243339254</x:v>
      </x:c>
      <x:c r="S279" s="53" t="n">
        <x:v>42339</x:v>
      </x:c>
      <x:c r="T279" s="50" t="str">
        <x:v>EDINET_company_history</x:v>
      </x:c>
      <x:c r="U279" s="50" t="str">
        <x:v>唐川 文成</x:v>
      </x:c>
      <x:c r="V279" s="54" t="n">
        <x:v>0.2054</x:v>
      </x:c>
      <x:c r="W279" s="50" t="str">
        <x:v>唐川 文成</x:v>
      </x:c>
      <x:c r="X279" s="50" t="b">
        <x:f>AND(COUNT(L279:O279)=4,L279&gt;='設定'!$B$6,M279&gt;='設定'!$B$6,N279&gt;='設定'!$B$6,O279&gt;='設定'!$B$6)</x:f>
        <x:v>0</x:v>
      </x:c>
      <x:c r="Y279" s="50" t="b">
        <x:f>AND(COUNT(G279:K279)=5,P279&gt;='設定'!$B$7)</x:f>
        <x:v>0</x:v>
      </x:c>
      <x:c r="Z279" s="50" t="b">
        <x:f>AND(ISNUMBER(R279),R279&gt;='設定'!$B$8)</x:f>
        <x:v>1</x:v>
      </x:c>
      <x:c r="AA279" s="50" t="b">
        <x:f>AND(ISNUMBER(S279),S279&gt;=DATE(YEAR('設定'!$B$10)-'設定'!$B$9,MONTH('設定'!$B$10),DAY('設定'!$B$10)))</x:f>
        <x:v>0</x:v>
      </x:c>
      <x:c r="AB279" s="55" t="b">
        <x:v>1</x:v>
      </x:c>
      <x:c r="AC279" s="55" t="b">
        <x:v>1</x:v>
      </x:c>
      <x:c r="AD279" s="50" t="n">
        <x:f>IF(X279,1,0)+IF(Z279,1,0)+IF(AA279,1,0)+IF(AB279,1,0)</x:f>
        <x:v>2</x:v>
      </x:c>
      <x:c r="AE279" s="50" t="n">
        <x:f>IF(Y279,1,0)+IF(Z279,1,0)+IF(AA279,1,0)+IF(AB279,1,0)</x:f>
        <x:v>2</x:v>
      </x:c>
      <x:c r="AF279" s="50" t="n">
        <x:f>IF(Y279,1,0)+IF(Z279,1,0)+IF(AA279,1,0)+IF(AC279,1,0)</x:f>
        <x:v>2</x:v>
      </x:c>
      <x:c r="AG279" s="53" t="n">
        <x:v>44348</x:v>
      </x:c>
      <x:c r="AH279" s="50" t="str">
        <x:v>S100XTF0</x:v>
      </x:c>
      <x:c r="AI279" s="50" t="str">
        <x:v>NetSalesSummaryOfBusinessResults</x:v>
      </x:c>
      <x:c r="AJ279" s="50" t="str">
        <x:v>OperatingIncome</x:v>
      </x:c>
      <x:c r="AK279" s="53" t="n">
        <x:v>46022</x:v>
      </x:c>
      <x:c r="AL279" s="50" t="str">
        <x:v>365/365/365/366/365</x:v>
      </x:c>
      <x:c r="AM279" s="51" t="n">
        <x:v>19048700</x:v>
      </x:c>
      <x:c r="AN279" s="51" t="n">
        <x:v>1693</x:v>
      </x:c>
      <x:c r="AO279" s="51" t="n">
        <x:f>IFERROR(AM279*AN279,"")</x:f>
        <x:v>32249449100</x:v>
      </x:c>
      <x:c r="AP279" s="56" t="n">
        <x:f>IFERROR(AO279/(K279*1000000),"")</x:f>
        <x:v>2.8640718561278864</x:v>
      </x:c>
      <x:c r="AQ279" s="57" t="n">
        <x:v>152895988.33333334</x:v>
      </x:c>
      <x:c r="AR279" s="52" t="n">
        <x:v>0.3441334274539657</x:v>
      </x:c>
      <x:c r="AS279" s="52" t="n">
        <x:v>-0.495212910089474</x:v>
      </x:c>
      <x:c r="AT279" s="55" t="b">
        <x:v>1</x:v>
      </x:c>
      <x:c r="AU279" s="50"/>
      <x:c r="AV279" s="58" t="n">
        <x:v>0.0650744858722441</x:v>
      </x:c>
      <x:c r="AW279" s="50" t="n">
        <x:v>1428</x:v>
      </x:c>
      <x:c r="AX279" s="50" t="str">
        <x:v>Core Moat</x:v>
      </x:c>
      <x:c r="AY279" s="50" t="str">
        <x:v>目立つ機械的警告なし（定性確認は別途必要）</x:v>
      </x:c>
      <x:c r="AZ279" s="59" t="str">
        <x:v>2026-03-26 09:10</x:v>
      </x:c>
      <x:c r="BA279" s="53" t="n">
        <x:v>42339</x:v>
      </x:c>
      <x:c r="BB279" s="50" t="str">
        <x:v>唐川 文成</x:v>
      </x:c>
      <x:c r="BC279" s="50"/>
      <x:c r="BD279" s="50"/>
    </x:row>
    <x:row r="280">
      <x:c r="A280" s="50" t="n">
        <x:v>279</x:v>
      </x:c>
      <x:c r="B280" s="50" t="str">
        <x:v>7175</x:v>
      </x:c>
      <x:c r="C280" s="50" t="str">
        <x:v>7175.T</x:v>
      </x:c>
      <x:c r="D280" s="50" t="str">
        <x:v>The Imamura Securities Co.,Ltd.</x:v>
      </x:c>
      <x:c r="E280" s="50" t="str">
        <x:v>Standard Market(Domestic)</x:v>
      </x:c>
      <x:c r="F280" s="50" t="str">
        <x:v>Securities and Commodities Futures</x:v>
      </x:c>
      <x:c r="G280" s="51" t="n">
        <x:v>4973.159</x:v>
      </x:c>
      <x:c r="H280" s="51" t="n">
        <x:v>4510.582</x:v>
      </x:c>
      <x:c r="I280" s="51" t="n">
        <x:v>3831.52</x:v>
      </x:c>
      <x:c r="J280" s="51" t="n">
        <x:v>4816.773</x:v>
      </x:c>
      <x:c r="K280" s="51" t="n">
        <x:v>4186.374</x:v>
      </x:c>
      <x:c r="L280" s="52" t="n">
        <x:f>IFERROR(H280/G280-1,"")</x:f>
        <x:v>-0.09301472162864677</x:v>
      </x:c>
      <x:c r="M280" s="52" t="n">
        <x:f>IFERROR(I280/H280-1,"")</x:f>
        <x:v>-0.15054864316844263</x:v>
      </x:c>
      <x:c r="N280" s="52" t="n">
        <x:f>IFERROR(J280/I280-1,"")</x:f>
        <x:v>0.2571441621079886</x:v>
      </x:c>
      <x:c r="O280" s="52" t="n">
        <x:f>IFERROR(K280/J280-1,"")</x:f>
        <x:v>-0.1308757958907344</x:v>
      </x:c>
      <x:c r="P280" s="52" t="n">
        <x:f>IFERROR((K280/G280)^(1/4)-1,"")</x:f>
        <x:v>-0.04214136219422249</x:v>
      </x:c>
      <x:c r="Q280" s="51" t="n">
        <x:v>986.395</x:v>
      </x:c>
      <x:c r="R280" s="52" t="n">
        <x:f>IFERROR(Q280/K280,"")</x:f>
        <x:v>0.235620372188438</x:v>
      </x:c>
      <x:c r="S280" s="53" t="n">
        <x:v>41974</x:v>
      </x:c>
      <x:c r="T280" s="50" t="str">
        <x:v>EDINET_company_history</x:v>
      </x:c>
      <x:c r="U280" s="50" t="str">
        <x:v>今村 直喜</x:v>
      </x:c>
      <x:c r="V280" s="54" t="n">
        <x:v>0.2655</x:v>
      </x:c>
      <x:c r="W280" s="50" t="str">
        <x:v>今村 九治 / 今村 直喜</x:v>
      </x:c>
      <x:c r="X280" s="50" t="b">
        <x:f>AND(COUNT(L280:O280)=4,L280&gt;='設定'!$B$6,M280&gt;='設定'!$B$6,N280&gt;='設定'!$B$6,O280&gt;='設定'!$B$6)</x:f>
        <x:v>0</x:v>
      </x:c>
      <x:c r="Y280" s="50" t="b">
        <x:f>AND(COUNT(G280:K280)=5,P280&gt;='設定'!$B$7)</x:f>
        <x:v>0</x:v>
      </x:c>
      <x:c r="Z280" s="50" t="b">
        <x:f>AND(ISNUMBER(R280),R280&gt;='設定'!$B$8)</x:f>
        <x:v>1</x:v>
      </x:c>
      <x:c r="AA280" s="50" t="b">
        <x:f>AND(ISNUMBER(S280),S280&gt;=DATE(YEAR('設定'!$B$10)-'設定'!$B$9,MONTH('設定'!$B$10),DAY('設定'!$B$10)))</x:f>
        <x:v>0</x:v>
      </x:c>
      <x:c r="AB280" s="55" t="b">
        <x:v>1</x:v>
      </x:c>
      <x:c r="AC280" s="55" t="b">
        <x:v>1</x:v>
      </x:c>
      <x:c r="AD280" s="50" t="n">
        <x:f>IF(X280,1,0)+IF(Z280,1,0)+IF(AA280,1,0)+IF(AB280,1,0)</x:f>
        <x:v>2</x:v>
      </x:c>
      <x:c r="AE280" s="50" t="n">
        <x:f>IF(Y280,1,0)+IF(Z280,1,0)+IF(AA280,1,0)+IF(AB280,1,0)</x:f>
        <x:v>2</x:v>
      </x:c>
      <x:c r="AF280" s="50" t="n">
        <x:f>IF(Y280,1,0)+IF(Z280,1,0)+IF(AA280,1,0)+IF(AC280,1,0)</x:f>
        <x:v>2</x:v>
      </x:c>
      <x:c r="AG280" s="53" t="n">
        <x:v>44348</x:v>
      </x:c>
      <x:c r="AH280" s="50" t="str">
        <x:v>S100VYUC</x:v>
      </x:c>
      <x:c r="AI280" s="50" t="str">
        <x:v>OperatingRevenue1SummaryOfBusinessResults</x:v>
      </x:c>
      <x:c r="AJ280" s="50" t="str">
        <x:v>OperatingIncome</x:v>
      </x:c>
      <x:c r="AK280" s="53" t="n">
        <x:v>45747</x:v>
      </x:c>
      <x:c r="AL280" s="50" t="str">
        <x:v>365/365/365/366/365</x:v>
      </x:c>
      <x:c r="AM280" s="51" t="n">
        <x:v>5116700</x:v>
      </x:c>
      <x:c r="AN280" s="51" t="n">
        <x:v>1332</x:v>
      </x:c>
      <x:c r="AO280" s="51" t="n">
        <x:f>IFERROR(AM280*AN280,"")</x:f>
        <x:v>6815444400</x:v>
      </x:c>
      <x:c r="AP280" s="56" t="n">
        <x:f>IFERROR(AO280/(K280*1000000),"")</x:f>
        <x:v>1.6280065756189008</x:v>
      </x:c>
      <x:c r="AQ280" s="57" t="n">
        <x:v>5692710</x:v>
      </x:c>
      <x:c r="AR280" s="52" t="n">
        <x:v>0.2700362539366769</x:v>
      </x:c>
      <x:c r="AS280" s="52" t="n">
        <x:v>-0.3832845472315154</x:v>
      </x:c>
      <x:c r="AT280" s="55" t="b">
        <x:v>0</x:v>
      </x:c>
      <x:c r="AU280" s="50" t="str">
        <x:v>low_liquidity</x:v>
      </x:c>
      <x:c r="AV280" s="58" t="n">
        <x:v>-0.1542349629918519</x:v>
      </x:c>
      <x:c r="AW280" s="50" t="n">
        <x:v>2869</x:v>
      </x:c>
      <x:c r="AX280" s="50" t="str">
        <x:v>Transformation Moat</x:v>
      </x:c>
      <x:c r="AY280" s="50" t="str">
        <x:v>既存適格性フィルター不通過: low_liquidity / 60日平均売買代金2,000万円未満</x:v>
      </x:c>
      <x:c r="AZ280" s="59" t="str">
        <x:v>2025-06-19 09:00</x:v>
      </x:c>
      <x:c r="BA280" s="53" t="n">
        <x:v>41974</x:v>
      </x:c>
      <x:c r="BB280" s="50" t="str">
        <x:v>今村 直喜</x:v>
      </x:c>
      <x:c r="BC280" s="50"/>
      <x:c r="BD280" s="50"/>
    </x:row>
    <x:row r="281">
      <x:c r="A281" s="50" t="n">
        <x:v>280</x:v>
      </x:c>
      <x:c r="B281" s="50" t="str">
        <x:v>4976</x:v>
      </x:c>
      <x:c r="C281" s="50" t="str">
        <x:v>4976.T</x:v>
      </x:c>
      <x:c r="D281" s="50" t="str">
        <x:v>TOYO DRILUBE CO.,LTD.</x:v>
      </x:c>
      <x:c r="E281" s="50" t="str">
        <x:v>Standard Market(Domestic)</x:v>
      </x:c>
      <x:c r="F281" s="50" t="str">
        <x:v>Chemicals</x:v>
      </x:c>
      <x:c r="G281" s="51" t="n">
        <x:v>6377.653</x:v>
      </x:c>
      <x:c r="H281" s="51" t="n">
        <x:v>3666.179</x:v>
      </x:c>
      <x:c r="I281" s="51" t="n">
        <x:v>3869.633</x:v>
      </x:c>
      <x:c r="J281" s="51" t="n">
        <x:v>4699.118</x:v>
      </x:c>
      <x:c r="K281" s="51" t="n">
        <x:v>5194.148</x:v>
      </x:c>
      <x:c r="L281" s="52" t="n">
        <x:f>IFERROR(H281/G281-1,"")</x:f>
        <x:v>-0.4251523248442648</x:v>
      </x:c>
      <x:c r="M281" s="52" t="n">
        <x:f>IFERROR(I281/H281-1,"")</x:f>
        <x:v>0.05549483535855715</x:v>
      </x:c>
      <x:c r="N281" s="52" t="n">
        <x:f>IFERROR(J281/I281-1,"")</x:f>
        <x:v>0.21435753726516205</x:v>
      </x:c>
      <x:c r="O281" s="52" t="n">
        <x:f>IFERROR(K281/J281-1,"")</x:f>
        <x:v>0.10534530096924555</x:v>
      </x:c>
      <x:c r="P281" s="52" t="n">
        <x:f>IFERROR((K281/G281)^(1/4)-1,"")</x:f>
        <x:v>-0.05002241416300801</x:v>
      </x:c>
      <x:c r="Q281" s="51" t="n">
        <x:v>780.227</x:v>
      </x:c>
      <x:c r="R281" s="52" t="n">
        <x:f>IFERROR(Q281/K281,"")</x:f>
        <x:v>0.15021270090879196</x:v>
      </x:c>
      <x:c r="S281" s="53" t="n">
        <x:v>39479</x:v>
      </x:c>
      <x:c r="T281" s="50" t="str">
        <x:v>EDINET_company_history</x:v>
      </x:c>
      <x:c r="U281" s="50" t="str">
        <x:v>飯野 光彦</x:v>
      </x:c>
      <x:c r="V281" s="54" t="n">
        <x:v>0.231</x:v>
      </x:c>
      <x:c r="W281" s="50" t="str">
        <x:v>飯野 光彦</x:v>
      </x:c>
      <x:c r="X281" s="50" t="b">
        <x:f>AND(COUNT(L281:O281)=4,L281&gt;='設定'!$B$6,M281&gt;='設定'!$B$6,N281&gt;='設定'!$B$6,O281&gt;='設定'!$B$6)</x:f>
        <x:v>0</x:v>
      </x:c>
      <x:c r="Y281" s="50" t="b">
        <x:f>AND(COUNT(G281:K281)=5,P281&gt;='設定'!$B$7)</x:f>
        <x:v>0</x:v>
      </x:c>
      <x:c r="Z281" s="50" t="b">
        <x:f>AND(ISNUMBER(R281),R281&gt;='設定'!$B$8)</x:f>
        <x:v>1</x:v>
      </x:c>
      <x:c r="AA281" s="50" t="b">
        <x:f>AND(ISNUMBER(S281),S281&gt;=DATE(YEAR('設定'!$B$10)-'設定'!$B$9,MONTH('設定'!$B$10),DAY('設定'!$B$10)))</x:f>
        <x:v>0</x:v>
      </x:c>
      <x:c r="AB281" s="55" t="b">
        <x:v>1</x:v>
      </x:c>
      <x:c r="AC281" s="55" t="b">
        <x:v>1</x:v>
      </x:c>
      <x:c r="AD281" s="50" t="n">
        <x:f>IF(X281,1,0)+IF(Z281,1,0)+IF(AA281,1,0)+IF(AB281,1,0)</x:f>
        <x:v>2</x:v>
      </x:c>
      <x:c r="AE281" s="50" t="n">
        <x:f>IF(Y281,1,0)+IF(Z281,1,0)+IF(AA281,1,0)+IF(AB281,1,0)</x:f>
        <x:v>2</x:v>
      </x:c>
      <x:c r="AF281" s="50" t="n">
        <x:f>IF(Y281,1,0)+IF(Z281,1,0)+IF(AA281,1,0)+IF(AC281,1,0)</x:f>
        <x:v>2</x:v>
      </x:c>
      <x:c r="AG281" s="53" t="n">
        <x:v>44348</x:v>
      </x:c>
      <x:c r="AH281" s="50" t="str">
        <x:v>S100WR11</x:v>
      </x:c>
      <x:c r="AI281" s="50" t="str">
        <x:v>NetSalesSummaryOfBusinessResults</x:v>
      </x:c>
      <x:c r="AJ281" s="50" t="str">
        <x:v>OperatingIncome</x:v>
      </x:c>
      <x:c r="AK281" s="53" t="n">
        <x:v>45838</x:v>
      </x:c>
      <x:c r="AL281" s="50" t="str">
        <x:v>365/365/365/366/365</x:v>
      </x:c>
      <x:c r="AM281" s="51" t="n">
        <x:v>1324100</x:v>
      </x:c>
      <x:c r="AN281" s="51" t="n">
        <x:v>1316</x:v>
      </x:c>
      <x:c r="AO281" s="51" t="n">
        <x:f>IFERROR(AM281*AN281,"")</x:f>
        <x:v>1742515600</x:v>
      </x:c>
      <x:c r="AP281" s="56" t="n">
        <x:f>IFERROR(AO281/(K281*1000000),"")</x:f>
        <x:v>0.33547669415657777</x:v>
      </x:c>
      <x:c r="AQ281" s="57" t="n">
        <x:v>2472978.3333333335</x:v>
      </x:c>
      <x:c r="AR281" s="52" t="n">
        <x:v>0.2122301333414361</x:v>
      </x:c>
      <x:c r="AS281" s="52" t="n">
        <x:v>-0.2415785134511154</x:v>
      </x:c>
      <x:c r="AT281" s="55" t="b">
        <x:v>0</x:v>
      </x:c>
      <x:c r="AU281" s="50" t="str">
        <x:v>low_liquidity</x:v>
      </x:c>
      <x:c r="AV281" s="58" t="n">
        <x:v>0.3566439007575473</x:v>
      </x:c>
      <x:c r="AW281" s="50" t="n">
        <x:v>294</x:v>
      </x:c>
      <x:c r="AX281" s="50" t="str">
        <x:v>Discovery</x:v>
      </x:c>
      <x:c r="AY281" s="50" t="str">
        <x:v>既存適格性フィルター不通過: low_liquidity / 60日平均売買代金2,000万円未満</x:v>
      </x:c>
      <x:c r="AZ281" s="59" t="str">
        <x:v>2025-09-25 11:27</x:v>
      </x:c>
      <x:c r="BA281" s="53" t="n">
        <x:v>39479</x:v>
      </x:c>
      <x:c r="BB281" s="50" t="str">
        <x:v>飯野 光彦</x:v>
      </x:c>
      <x:c r="BC281" s="50"/>
      <x:c r="BD281" s="50"/>
    </x:row>
    <x:row r="282">
      <x:c r="A282" s="50" t="n">
        <x:v>281</x:v>
      </x:c>
      <x:c r="B282" s="50" t="str">
        <x:v>3558</x:v>
      </x:c>
      <x:c r="C282" s="50" t="str">
        <x:v>3558.T</x:v>
      </x:c>
      <x:c r="D282" s="50" t="str">
        <x:v>JADE GROUP,Inc.</x:v>
      </x:c>
      <x:c r="E282" s="50" t="str">
        <x:v>Growth Market(Domestic)</x:v>
      </x:c>
      <x:c r="F282" s="50" t="str">
        <x:v>Retail Trade</x:v>
      </x:c>
      <x:c r="G282" s="51" t="n">
        <x:v>9875.834</x:v>
      </x:c>
      <x:c r="H282" s="51" t="n">
        <x:v>9316.077</x:v>
      </x:c>
      <x:c r="I282" s="51" t="n">
        <x:v>9029.408</x:v>
      </x:c>
      <x:c r="J282" s="51" t="n">
        <x:v>8254.904</x:v>
      </x:c>
      <x:c r="K282" s="51" t="n">
        <x:v>7953.099</x:v>
      </x:c>
      <x:c r="L282" s="52" t="n">
        <x:f>IFERROR(H282/G282-1,"")</x:f>
        <x:v>-0.05667946626077369</x:v>
      </x:c>
      <x:c r="M282" s="52" t="n">
        <x:f>IFERROR(I282/H282-1,"")</x:f>
        <x:v>-0.030771428789178046</x:v>
      </x:c>
      <x:c r="N282" s="52" t="n">
        <x:f>IFERROR(J282/I282-1,"")</x:f>
        <x:v>-0.08577572305958481</x:v>
      </x:c>
      <x:c r="O282" s="52" t="n">
        <x:f>IFERROR(K282/J282-1,"")</x:f>
        <x:v>-0.036560691680969315</x:v>
      </x:c>
      <x:c r="P282" s="52" t="n">
        <x:f>IFERROR((K282/G282)^(1/4)-1,"")</x:f>
        <x:v>-0.05269320652838816</x:v>
      </x:c>
      <x:c r="Q282" s="51" t="n">
        <x:v>1197.362</x:v>
      </x:c>
      <x:c r="R282" s="52" t="n">
        <x:f>IFERROR(Q282/K282,"")</x:f>
        <x:v>0.15055288510805662</x:v>
      </x:c>
      <x:c r="S282" s="53" t="n">
        <x:v>42795</x:v>
      </x:c>
      <x:c r="T282" s="50" t="str">
        <x:v>EDINET_company_history</x:v>
      </x:c>
      <x:c r="U282" s="50" t="str">
        <x:v>田中 裕輔</x:v>
      </x:c>
      <x:c r="V282" s="54" t="n">
        <x:v>0.0982</x:v>
      </x:c>
      <x:c r="W282" s="50" t="str">
        <x:v>田中 裕輔</x:v>
      </x:c>
      <x:c r="X282" s="50" t="b">
        <x:f>AND(COUNT(L282:O282)=4,L282&gt;='設定'!$B$6,M282&gt;='設定'!$B$6,N282&gt;='設定'!$B$6,O282&gt;='設定'!$B$6)</x:f>
        <x:v>0</x:v>
      </x:c>
      <x:c r="Y282" s="50" t="b">
        <x:f>AND(COUNT(G282:K282)=5,P282&gt;='設定'!$B$7)</x:f>
        <x:v>0</x:v>
      </x:c>
      <x:c r="Z282" s="50" t="b">
        <x:f>AND(ISNUMBER(R282),R282&gt;='設定'!$B$8)</x:f>
        <x:v>1</x:v>
      </x:c>
      <x:c r="AA282" s="50" t="b">
        <x:f>AND(ISNUMBER(S282),S282&gt;=DATE(YEAR('設定'!$B$10)-'設定'!$B$9,MONTH('設定'!$B$10),DAY('設定'!$B$10)))</x:f>
        <x:v>0</x:v>
      </x:c>
      <x:c r="AB282" s="55" t="b">
        <x:v>1</x:v>
      </x:c>
      <x:c r="AC282" s="55" t="b">
        <x:v>1</x:v>
      </x:c>
      <x:c r="AD282" s="50" t="n">
        <x:f>IF(X282,1,0)+IF(Z282,1,0)+IF(AA282,1,0)+IF(AB282,1,0)</x:f>
        <x:v>2</x:v>
      </x:c>
      <x:c r="AE282" s="50" t="n">
        <x:f>IF(Y282,1,0)+IF(Z282,1,0)+IF(AA282,1,0)+IF(AB282,1,0)</x:f>
        <x:v>2</x:v>
      </x:c>
      <x:c r="AF282" s="50" t="n">
        <x:f>IF(Y282,1,0)+IF(Z282,1,0)+IF(AA282,1,0)+IF(AC282,1,0)</x:f>
        <x:v>2</x:v>
      </x:c>
      <x:c r="AG282" s="53" t="n">
        <x:v>44348</x:v>
      </x:c>
      <x:c r="AH282" s="50" t="str">
        <x:v>S100Y6RE</x:v>
      </x:c>
      <x:c r="AI282" s="50" t="str">
        <x:v>NetSalesSummaryOfBusinessResults</x:v>
      </x:c>
      <x:c r="AJ282" s="50" t="str">
        <x:v>OperatingIncome</x:v>
      </x:c>
      <x:c r="AK282" s="53" t="n">
        <x:v>46081</x:v>
      </x:c>
      <x:c r="AL282" s="50" t="str">
        <x:v>365/365/366/365/365</x:v>
      </x:c>
      <x:c r="AM282" s="51" t="n">
        <x:v>10359960</x:v>
      </x:c>
      <x:c r="AN282" s="51" t="n">
        <x:v>1682</x:v>
      </x:c>
      <x:c r="AO282" s="51" t="n">
        <x:f>IFERROR(AM282*AN282,"")</x:f>
        <x:v>17425452720</x:v>
      </x:c>
      <x:c r="AP282" s="56" t="n">
        <x:f>IFERROR(AO282/(K282*1000000),"")</x:f>
        <x:v>2.191026758248577</x:v>
      </x:c>
      <x:c r="AQ282" s="57" t="n">
        <x:v>310558428.3333333</x:v>
      </x:c>
      <x:c r="AR282" s="52" t="n">
        <x:v>0.5630826125161075</x:v>
      </x:c>
      <x:c r="AS282" s="52" t="n">
        <x:v>-0.6448731692349634</x:v>
      </x:c>
      <x:c r="AT282" s="55" t="b">
        <x:v>1</x:v>
      </x:c>
      <x:c r="AU282" s="50"/>
      <x:c r="AV282" s="58" t="n">
        <x:v>-0.1707737296520836</x:v>
      </x:c>
      <x:c r="AW282" s="50" t="n">
        <x:v>2924</x:v>
      </x:c>
      <x:c r="AX282" s="50" t="str">
        <x:v>Transformation Moat</x:v>
      </x:c>
      <x:c r="AY282" s="50" t="str">
        <x:v>ローカル5年最大下落率-60%以下</x:v>
      </x:c>
      <x:c r="AZ282" s="59" t="str">
        <x:v>2026-05-27 15:37</x:v>
      </x:c>
      <x:c r="BA282" s="53" t="n">
        <x:v>42795</x:v>
      </x:c>
      <x:c r="BB282" s="50" t="str">
        <x:v>田中 裕輔</x:v>
      </x:c>
      <x:c r="BC282" s="50"/>
      <x:c r="BD282" s="50"/>
    </x:row>
    <x:row r="283">
      <x:c r="A283" s="50" t="n">
        <x:v>282</x:v>
      </x:c>
      <x:c r="B283" s="50" t="str">
        <x:v>6797</x:v>
      </x:c>
      <x:c r="C283" s="50" t="str">
        <x:v>6797.T</x:v>
      </x:c>
      <x:c r="D283" s="50" t="str">
        <x:v>NAGOYA ELECTRIC WORKS CO.,LTD.</x:v>
      </x:c>
      <x:c r="E283" s="50" t="str">
        <x:v>Standard Market(Domestic)</x:v>
      </x:c>
      <x:c r="F283" s="50" t="str">
        <x:v>Electric Appliances</x:v>
      </x:c>
      <x:c r="G283" s="51" t="n">
        <x:v>21586.662</x:v>
      </x:c>
      <x:c r="H283" s="51" t="n">
        <x:v>17380.276</x:v>
      </x:c>
      <x:c r="I283" s="51" t="n">
        <x:v>18009.293</x:v>
      </x:c>
      <x:c r="J283" s="51" t="n">
        <x:v>17582.489</x:v>
      </x:c>
      <x:c r="K283" s="51" t="n">
        <x:v>17262.298</x:v>
      </x:c>
      <x:c r="L283" s="52" t="n">
        <x:f>IFERROR(H283/G283-1,"")</x:f>
        <x:v>-0.19486041890126404</x:v>
      </x:c>
      <x:c r="M283" s="52" t="n">
        <x:f>IFERROR(I283/H283-1,"")</x:f>
        <x:v>0.03619142756996485</x:v>
      </x:c>
      <x:c r="N283" s="52" t="n">
        <x:f>IFERROR(J283/I283-1,"")</x:f>
        <x:v>-0.02369909801567449</x:v>
      </x:c>
      <x:c r="O283" s="52" t="n">
        <x:f>IFERROR(K283/J283-1,"")</x:f>
        <x:v>-0.01821078915505092</x:v>
      </x:c>
      <x:c r="P283" s="52" t="n">
        <x:f>IFERROR((K283/G283)^(1/4)-1,"")</x:f>
        <x:v>-0.05435467574689645</x:v>
      </x:c>
      <x:c r="Q283" s="51" t="n">
        <x:v>2752.097</x:v>
      </x:c>
      <x:c r="R283" s="52" t="n">
        <x:f>IFERROR(Q283/K283,"")</x:f>
        <x:v>0.15942819432267943</x:v>
      </x:c>
      <x:c r="S283" s="53" t="n">
        <x:v>45447</x:v>
      </x:c>
      <x:c r="T283" s="50" t="str">
        <x:v>local_price_first_trade</x:v>
      </x:c>
      <x:c r="U283" s="50" t="str">
        <x:v>有限会社名電興産</x:v>
      </x:c>
      <x:c r="V283" s="54" t="n">
        <x:v>0.092</x:v>
      </x:c>
      <x:c r="W283" s="50" t="str">
        <x:v>服 部 高 明</x:v>
      </x:c>
      <x:c r="X283" s="50" t="b">
        <x:f>AND(COUNT(L283:O283)=4,L283&gt;='設定'!$B$6,M283&gt;='設定'!$B$6,N283&gt;='設定'!$B$6,O283&gt;='設定'!$B$6)</x:f>
        <x:v>0</x:v>
      </x:c>
      <x:c r="Y283" s="50" t="b">
        <x:f>AND(COUNT(G283:K283)=5,P283&gt;='設定'!$B$7)</x:f>
        <x:v>0</x:v>
      </x:c>
      <x:c r="Z283" s="50" t="b">
        <x:f>AND(ISNUMBER(R283),R283&gt;='設定'!$B$8)</x:f>
        <x:v>1</x:v>
      </x:c>
      <x:c r="AA283" s="50" t="b">
        <x:f>AND(ISNUMBER(S283),S283&gt;=DATE(YEAR('設定'!$B$10)-'設定'!$B$9,MONTH('設定'!$B$10),DAY('設定'!$B$10)))</x:f>
        <x:v>1</x:v>
      </x:c>
      <x:c r="AB283" s="55" t="b">
        <x:v>0</x:v>
      </x:c>
      <x:c r="AC283" s="55" t="b">
        <x:v>0</x:v>
      </x:c>
      <x:c r="AD283" s="50" t="n">
        <x:f>IF(X283,1,0)+IF(Z283,1,0)+IF(AA283,1,0)+IF(AB283,1,0)</x:f>
        <x:v>2</x:v>
      </x:c>
      <x:c r="AE283" s="50" t="n">
        <x:f>IF(Y283,1,0)+IF(Z283,1,0)+IF(AA283,1,0)+IF(AB283,1,0)</x:f>
        <x:v>2</x:v>
      </x:c>
      <x:c r="AF283" s="50" t="n">
        <x:f>IF(Y283,1,0)+IF(Z283,1,0)+IF(AA283,1,0)+IF(AC283,1,0)</x:f>
        <x:v>2</x:v>
      </x:c>
      <x:c r="AG283" s="53" t="n">
        <x:v>45447</x:v>
      </x:c>
      <x:c r="AH283" s="50" t="str">
        <x:v>S100W0Z2</x:v>
      </x:c>
      <x:c r="AI283" s="50" t="str">
        <x:v>NetSalesSummaryOfBusinessResults</x:v>
      </x:c>
      <x:c r="AJ283" s="50" t="str">
        <x:v>OperatingIncome</x:v>
      </x:c>
      <x:c r="AK283" s="53" t="n">
        <x:v>45747</x:v>
      </x:c>
      <x:c r="AL283" s="50" t="str">
        <x:v>365/365/365/366/365</x:v>
      </x:c>
      <x:c r="AM283" s="51" t="n">
        <x:v>5865500</x:v>
      </x:c>
      <x:c r="AN283" s="51" t="n">
        <x:v>1161</x:v>
      </x:c>
      <x:c r="AO283" s="51" t="n">
        <x:f>IFERROR(AM283*AN283,"")</x:f>
        <x:v>6809845500</x:v>
      </x:c>
      <x:c r="AP283" s="56" t="n">
        <x:f>IFERROR(AO283/(K283*1000000),"")</x:f>
        <x:v>0.39449240767364807</x:v>
      </x:c>
      <x:c r="AQ283" s="57" t="n">
        <x:v>10619851.666666666</x:v>
      </x:c>
      <x:c r="AR283" s="52" t="n">
        <x:v>0.2088076490927232</x:v>
      </x:c>
      <x:c r="AS283" s="52" t="n">
        <x:v>-0.1640735124086993</x:v>
      </x:c>
      <x:c r="AT283" s="55" t="b">
        <x:v>0</x:v>
      </x:c>
      <x:c r="AU283" s="50" t="str">
        <x:v>low_liquidity</x:v>
      </x:c>
      <x:c r="AV283" s="58" t="n">
        <x:v>0.4661956151121925</x:v>
      </x:c>
      <x:c r="AW283" s="50" t="n">
        <x:v>118</x:v>
      </x:c>
      <x:c r="AX283" s="50" t="str">
        <x:v>Discovery</x:v>
      </x:c>
      <x:c r="AY283" s="50" t="str">
        <x:v>既存適格性フィルター不通過: low_liquidity / 60日平均売買代金2,000万円未満</x:v>
      </x:c>
      <x:c r="AZ283" s="59" t="str">
        <x:v>2025-06-24 14:14</x:v>
      </x:c>
      <x:c r="BA283" s="53" t="n">
        <x:v>36770</x:v>
      </x:c>
      <x:c r="BB283" s="50"/>
      <x:c r="BC283" s="50"/>
      <x:c r="BD283" s="50"/>
    </x:row>
    <x:row r="284">
      <x:c r="A284" s="50" t="n">
        <x:v>283</x:v>
      </x:c>
      <x:c r="B284" s="50" t="str">
        <x:v>2120</x:v>
      </x:c>
      <x:c r="C284" s="50" t="str">
        <x:v>2120.T</x:v>
      </x:c>
      <x:c r="D284" s="50" t="str">
        <x:v>LIFULL Co.,Ltd.</x:v>
      </x:c>
      <x:c r="E284" s="50" t="str">
        <x:v>Prime Market (Domestic)</x:v>
      </x:c>
      <x:c r="F284" s="50" t="str">
        <x:v>Services</x:v>
      </x:c>
      <x:c r="G284" s="51" t="n">
        <x:v>35857</x:v>
      </x:c>
      <x:c r="H284" s="51" t="n">
        <x:v>35730</x:v>
      </x:c>
      <x:c r="I284" s="51" t="n">
        <x:v>36405</x:v>
      </x:c>
      <x:c r="J284" s="51" t="n">
        <x:v>26312</x:v>
      </x:c>
      <x:c r="K284" s="51" t="n">
        <x:v>28127</x:v>
      </x:c>
      <x:c r="L284" s="52" t="n">
        <x:f>IFERROR(H284/G284-1,"")</x:f>
        <x:v>-0.0035418467802660336</x:v>
      </x:c>
      <x:c r="M284" s="52" t="n">
        <x:f>IFERROR(I284/H284-1,"")</x:f>
        <x:v>0.018891687657430767</x:v>
      </x:c>
      <x:c r="N284" s="52" t="n">
        <x:f>IFERROR(J284/I284-1,"")</x:f>
        <x:v>-0.27724213706908396</x:v>
      </x:c>
      <x:c r="O284" s="52" t="n">
        <x:f>IFERROR(K284/J284-1,"")</x:f>
        <x:v>0.06897993311036799</x:v>
      </x:c>
      <x:c r="P284" s="52" t="n">
        <x:f>IFERROR((K284/G284)^(1/4)-1,"")</x:f>
        <x:v>-0.05889655002172456</x:v>
      </x:c>
      <x:c r="Q284" s="51" t="n">
        <x:v>3815</x:v>
      </x:c>
      <x:c r="R284" s="52" t="n">
        <x:f>IFERROR(Q284/K284,"")</x:f>
        <x:v>0.13563479930316066</x:v>
      </x:c>
      <x:c r="S284" s="53" t="n">
        <x:v>38749</x:v>
      </x:c>
      <x:c r="T284" s="50" t="str">
        <x:v>EDINET_company_history</x:v>
      </x:c>
      <x:c r="U284" s="50" t="str">
        <x:v>井上 高志</x:v>
      </x:c>
      <x:c r="V284" s="54" t="n">
        <x:v>0.3319</x:v>
      </x:c>
      <x:c r="W284" s="50" t="str">
        <x:v>井 上 高 志 / 伊 東 祐 司</x:v>
      </x:c>
      <x:c r="X284" s="50" t="b">
        <x:f>AND(COUNT(L284:O284)=4,L284&gt;='設定'!$B$6,M284&gt;='設定'!$B$6,N284&gt;='設定'!$B$6,O284&gt;='設定'!$B$6)</x:f>
        <x:v>0</x:v>
      </x:c>
      <x:c r="Y284" s="50" t="b">
        <x:f>AND(COUNT(G284:K284)=5,P284&gt;='設定'!$B$7)</x:f>
        <x:v>0</x:v>
      </x:c>
      <x:c r="Z284" s="50" t="b">
        <x:f>AND(ISNUMBER(R284),R284&gt;='設定'!$B$8)</x:f>
        <x:v>1</x:v>
      </x:c>
      <x:c r="AA284" s="50" t="b">
        <x:f>AND(ISNUMBER(S284),S284&gt;=DATE(YEAR('設定'!$B$10)-'設定'!$B$9,MONTH('設定'!$B$10),DAY('設定'!$B$10)))</x:f>
        <x:v>0</x:v>
      </x:c>
      <x:c r="AB284" s="55" t="b">
        <x:v>1</x:v>
      </x:c>
      <x:c r="AC284" s="55" t="b">
        <x:v>1</x:v>
      </x:c>
      <x:c r="AD284" s="50" t="n">
        <x:f>IF(X284,1,0)+IF(Z284,1,0)+IF(AA284,1,0)+IF(AB284,1,0)</x:f>
        <x:v>2</x:v>
      </x:c>
      <x:c r="AE284" s="50" t="n">
        <x:f>IF(Y284,1,0)+IF(Z284,1,0)+IF(AA284,1,0)+IF(AB284,1,0)</x:f>
        <x:v>2</x:v>
      </x:c>
      <x:c r="AF284" s="50" t="n">
        <x:f>IF(Y284,1,0)+IF(Z284,1,0)+IF(AA284,1,0)+IF(AC284,1,0)</x:f>
        <x:v>2</x:v>
      </x:c>
      <x:c r="AG284" s="53" t="n">
        <x:v>44348</x:v>
      </x:c>
      <x:c r="AH284" s="50" t="str">
        <x:v>S100X8TY</x:v>
      </x:c>
      <x:c r="AI284" s="50" t="str">
        <x:v>RevenueIFRSSummaryOfBusinessResults</x:v>
      </x:c>
      <x:c r="AJ284" s="50" t="str">
        <x:v>OperatingProfitLossIFRS</x:v>
      </x:c>
      <x:c r="AK284" s="53" t="n">
        <x:v>45930</x:v>
      </x:c>
      <x:c r="AL284" s="50" t="str">
        <x:v>365/365/365/366/365</x:v>
      </x:c>
      <x:c r="AM284" s="51" t="n">
        <x:v>128135304</x:v>
      </x:c>
      <x:c r="AN284" s="51" t="n">
        <x:v>196</x:v>
      </x:c>
      <x:c r="AO284" s="51" t="n">
        <x:f>IFERROR(AM284*AN284,"")</x:f>
        <x:v>25114519584</x:v>
      </x:c>
      <x:c r="AP284" s="56" t="n">
        <x:f>IFERROR(AO284/(K284*1000000),"")</x:f>
        <x:v>0.8928972014078999</x:v>
      </x:c>
      <x:c r="AQ284" s="57" t="n">
        <x:v>173272230</x:v>
      </x:c>
      <x:c r="AR284" s="52" t="n">
        <x:v>0.4374085920623747</x:v>
      </x:c>
      <x:c r="AS284" s="52" t="n">
        <x:v>-0.6705423819330455</x:v>
      </x:c>
      <x:c r="AT284" s="55" t="b">
        <x:v>0</x:v>
      </x:c>
      <x:c r="AU284" s="50" t="str">
        <x:v>missing_financial_data</x:v>
      </x:c>
      <x:c r="AV284" s="58" t="n">
        <x:v>-0.0379360776922909</x:v>
      </x:c>
      <x:c r="AW284" s="50" t="n">
        <x:v>2171</x:v>
      </x:c>
      <x:c r="AX284" s="50" t="str">
        <x:v>Future Moat</x:v>
      </x:c>
      <x:c r="AY284" s="50" t="str">
        <x:v>既存適格性フィルター不通過: missing_financial_data / ローカル5年最大下落率-60%以下</x:v>
      </x:c>
      <x:c r="AZ284" s="59" t="str">
        <x:v>2025-12-22 15:39</x:v>
      </x:c>
      <x:c r="BA284" s="53" t="n">
        <x:v>38749</x:v>
      </x:c>
      <x:c r="BB284" s="50" t="str">
        <x:v>井 上 高 志</x:v>
      </x:c>
      <x:c r="BC284" s="50"/>
      <x:c r="BD284" s="50" t="str">
        <x:v>TOPIX Small 2</x:v>
      </x:c>
    </x:row>
    <x:row r="285">
      <x:c r="A285" s="50" t="n">
        <x:v>284</x:v>
      </x:c>
      <x:c r="B285" s="50" t="str">
        <x:v>2934</x:v>
      </x:c>
      <x:c r="C285" s="50" t="str">
        <x:v>2934.T</x:v>
      </x:c>
      <x:c r="D285" s="50" t="str">
        <x:v>J Frontier Co.,Ltd.</x:v>
      </x:c>
      <x:c r="E285" s="50" t="str">
        <x:v>Growth Market(Domestic)</x:v>
      </x:c>
      <x:c r="F285" s="50" t="str">
        <x:v>Foods</x:v>
      </x:c>
      <x:c r="G285" s="51" t="n">
        <x:v>8493.011</x:v>
      </x:c>
      <x:c r="H285" s="51" t="n">
        <x:v>9329.843</x:v>
      </x:c>
      <x:c r="I285" s="51" t="n">
        <x:v>9370.263</x:v>
      </x:c>
      <x:c r="J285" s="51" t="n">
        <x:v>8058.539</x:v>
      </x:c>
      <x:c r="K285" s="51" t="n">
        <x:v>6642.582</x:v>
      </x:c>
      <x:c r="L285" s="52" t="n">
        <x:f>IFERROR(H285/G285-1,"")</x:f>
        <x:v>0.0985318398857602</x:v>
      </x:c>
      <x:c r="M285" s="52" t="n">
        <x:f>IFERROR(I285/H285-1,"")</x:f>
        <x:v>0.004332334424062667</x:v>
      </x:c>
      <x:c r="N285" s="52" t="n">
        <x:f>IFERROR(J285/I285-1,"")</x:f>
        <x:v>-0.13998795978298595</x:v>
      </x:c>
      <x:c r="O285" s="52" t="n">
        <x:f>IFERROR(K285/J285-1,"")</x:f>
        <x:v>-0.17570889710901683</x:v>
      </x:c>
      <x:c r="P285" s="52" t="n">
        <x:f>IFERROR((K285/G285)^(1/4)-1,"")</x:f>
        <x:v>-0.05958659859114879</x:v>
      </x:c>
      <x:c r="Q285" s="51" t="n">
        <x:v>262.859</x:v>
      </x:c>
      <x:c r="R285" s="52" t="n">
        <x:f>IFERROR(Q285/K285,"")</x:f>
        <x:v>0.03957181108189556</x:v>
      </x:c>
      <x:c r="S285" s="53" t="n">
        <x:v>44435</x:v>
      </x:c>
      <x:c r="T285" s="50" t="str">
        <x:v>local_price_first_trade</x:v>
      </x:c>
      <x:c r="U285" s="50" t="str">
        <x:v>中村 篤弘</x:v>
      </x:c>
      <x:c r="V285" s="54" t="n">
        <x:v>0.4538</x:v>
      </x:c>
      <x:c r="W285" s="50" t="str">
        <x:v>中村 篤弘</x:v>
      </x:c>
      <x:c r="X285" s="50" t="b">
        <x:f>AND(COUNT(L285:O285)=4,L285&gt;='設定'!$B$6,M285&gt;='設定'!$B$6,N285&gt;='設定'!$B$6,O285&gt;='設定'!$B$6)</x:f>
        <x:v>0</x:v>
      </x:c>
      <x:c r="Y285" s="50" t="b">
        <x:f>AND(COUNT(G285:K285)=5,P285&gt;='設定'!$B$7)</x:f>
        <x:v>0</x:v>
      </x:c>
      <x:c r="Z285" s="50" t="b">
        <x:f>AND(ISNUMBER(R285),R285&gt;='設定'!$B$8)</x:f>
        <x:v>0</x:v>
      </x:c>
      <x:c r="AA285" s="50" t="b">
        <x:f>AND(ISNUMBER(S285),S285&gt;=DATE(YEAR('設定'!$B$10)-'設定'!$B$9,MONTH('設定'!$B$10),DAY('設定'!$B$10)))</x:f>
        <x:v>1</x:v>
      </x:c>
      <x:c r="AB285" s="55" t="b">
        <x:v>1</x:v>
      </x:c>
      <x:c r="AC285" s="55" t="b">
        <x:v>1</x:v>
      </x:c>
      <x:c r="AD285" s="50" t="n">
        <x:f>IF(X285,1,0)+IF(Z285,1,0)+IF(AA285,1,0)+IF(AB285,1,0)</x:f>
        <x:v>2</x:v>
      </x:c>
      <x:c r="AE285" s="50" t="n">
        <x:f>IF(Y285,1,0)+IF(Z285,1,0)+IF(AA285,1,0)+IF(AB285,1,0)</x:f>
        <x:v>2</x:v>
      </x:c>
      <x:c r="AF285" s="50" t="n">
        <x:f>IF(Y285,1,0)+IF(Z285,1,0)+IF(AA285,1,0)+IF(AC285,1,0)</x:f>
        <x:v>2</x:v>
      </x:c>
      <x:c r="AG285" s="53" t="n">
        <x:v>44435</x:v>
      </x:c>
      <x:c r="AH285" s="50" t="str">
        <x:v>S100WL6P</x:v>
      </x:c>
      <x:c r="AI285" s="50" t="str">
        <x:v>NetSalesSummaryOfBusinessResults</x:v>
      </x:c>
      <x:c r="AJ285" s="50" t="str">
        <x:v>OperatingIncome</x:v>
      </x:c>
      <x:c r="AK285" s="53" t="n">
        <x:v>45808</x:v>
      </x:c>
      <x:c r="AL285" s="50" t="str">
        <x:v>365/365/365/366/365</x:v>
      </x:c>
      <x:c r="AM285" s="51" t="n">
        <x:v>5220195</x:v>
      </x:c>
      <x:c r="AN285" s="51" t="n">
        <x:v>1580</x:v>
      </x:c>
      <x:c r="AO285" s="51" t="n">
        <x:f>IFERROR(AM285*AN285,"")</x:f>
        <x:v>8247908100</x:v>
      </x:c>
      <x:c r="AP285" s="56" t="n">
        <x:f>IFERROR(AO285/(K285*1000000),"")</x:f>
        <x:v>1.2416720034468525</x:v>
      </x:c>
      <x:c r="AQ285" s="57" t="n">
        <x:v>14769026.666666666</x:v>
      </x:c>
      <x:c r="AR285" s="52" t="n">
        <x:v>0.6582271380276056</x:v>
      </x:c>
      <x:c r="AS285" s="52" t="n">
        <x:v>-0.7940035273368606</x:v>
      </x:c>
      <x:c r="AT285" s="55" t="b">
        <x:v>0</x:v>
      </x:c>
      <x:c r="AU285" s="50" t="str">
        <x:v>low_liquidity</x:v>
      </x:c>
      <x:c r="AV285" s="58" t="n">
        <x:v>-0.5027400012791223</x:v>
      </x:c>
      <x:c r="AW285" s="50" t="n">
        <x:v>3493</x:v>
      </x:c>
      <x:c r="AX285" s="50" t="str">
        <x:v>Transformation Moat</x:v>
      </x:c>
      <x:c r="AY285" s="50" t="str">
        <x:v>既存適格性フィルター不通過: low_liquidity / 60日平均売買代金2,000万円未満 / 年率ボラティリティ60%以上 / ローカル5年最大下落率-60%以下</x:v>
      </x:c>
      <x:c r="AZ285" s="59" t="str">
        <x:v>2025-08-26 14:18</x:v>
      </x:c>
      <x:c r="BA285" s="53" t="n">
        <x:v>44409</x:v>
      </x:c>
      <x:c r="BB285" s="50" t="str">
        <x:v>中村 篤弘</x:v>
      </x:c>
      <x:c r="BC285" s="50"/>
      <x:c r="BD285" s="50"/>
    </x:row>
    <x:row r="286">
      <x:c r="A286" s="50" t="n">
        <x:v>285</x:v>
      </x:c>
      <x:c r="B286" s="50" t="str">
        <x:v>5131</x:v>
      </x:c>
      <x:c r="C286" s="50" t="str">
        <x:v>5131.T</x:v>
      </x:c>
      <x:c r="D286" s="50" t="str">
        <x:v>Linkers Corporation</x:v>
      </x:c>
      <x:c r="E286" s="50" t="str">
        <x:v>Growth Market(Domestic)</x:v>
      </x:c>
      <x:c r="F286" s="50" t="str">
        <x:v>Information &amp; Communication</x:v>
      </x:c>
      <x:c r="G286" s="51" t="n">
        <x:v>1419.136</x:v>
      </x:c>
      <x:c r="H286" s="51" t="n">
        <x:v>1412.575</x:v>
      </x:c>
      <x:c r="I286" s="51" t="n">
        <x:v>1607.768</x:v>
      </x:c>
      <x:c r="J286" s="51" t="n">
        <x:v>1464.541</x:v>
      </x:c>
      <x:c r="K286" s="51" t="n">
        <x:v>1091.766</x:v>
      </x:c>
      <x:c r="L286" s="52" t="n">
        <x:f>IFERROR(H286/G286-1,"")</x:f>
        <x:v>-0.004623235546135085</x:v>
      </x:c>
      <x:c r="M286" s="52" t="n">
        <x:f>IFERROR(I286/H286-1,"")</x:f>
        <x:v>0.13818239739482863</x:v>
      </x:c>
      <x:c r="N286" s="52" t="n">
        <x:f>IFERROR(J286/I286-1,"")</x:f>
        <x:v>-0.0890843703817964</x:v>
      </x:c>
      <x:c r="O286" s="52" t="n">
        <x:f>IFERROR(K286/J286-1,"")</x:f>
        <x:v>-0.25453367300744734</x:v>
      </x:c>
      <x:c r="P286" s="52" t="n">
        <x:f>IFERROR((K286/G286)^(1/4)-1,"")</x:f>
        <x:v>-0.06345987917385054</x:v>
      </x:c>
      <x:c r="Q286" s="51" t="n">
        <x:v>-439.629</x:v>
      </x:c>
      <x:c r="R286" s="52" t="n">
        <x:f>IFERROR(Q286/K286,"")</x:f>
        <x:v>-0.4026769472579289</x:v>
      </x:c>
      <x:c r="S286" s="53" t="n">
        <x:v>44860</x:v>
      </x:c>
      <x:c r="T286" s="50" t="str">
        <x:v>local_price_first_trade</x:v>
      </x:c>
      <x:c r="U286" s="50" t="str">
        <x:v>前田 佳宏</x:v>
      </x:c>
      <x:c r="V286" s="54" t="n">
        <x:v>0.1944</x:v>
      </x:c>
      <x:c r="W286" s="50" t="str">
        <x:v>前田 佳宏</x:v>
      </x:c>
      <x:c r="X286" s="50" t="b">
        <x:f>AND(COUNT(L286:O286)=4,L286&gt;='設定'!$B$6,M286&gt;='設定'!$B$6,N286&gt;='設定'!$B$6,O286&gt;='設定'!$B$6)</x:f>
        <x:v>0</x:v>
      </x:c>
      <x:c r="Y286" s="50" t="b">
        <x:f>AND(COUNT(G286:K286)=5,P286&gt;='設定'!$B$7)</x:f>
        <x:v>0</x:v>
      </x:c>
      <x:c r="Z286" s="50" t="b">
        <x:f>AND(ISNUMBER(R286),R286&gt;='設定'!$B$8)</x:f>
        <x:v>0</x:v>
      </x:c>
      <x:c r="AA286" s="50" t="b">
        <x:f>AND(ISNUMBER(S286),S286&gt;=DATE(YEAR('設定'!$B$10)-'設定'!$B$9,MONTH('設定'!$B$10),DAY('設定'!$B$10)))</x:f>
        <x:v>1</x:v>
      </x:c>
      <x:c r="AB286" s="55" t="b">
        <x:v>1</x:v>
      </x:c>
      <x:c r="AC286" s="55" t="b">
        <x:v>1</x:v>
      </x:c>
      <x:c r="AD286" s="50" t="n">
        <x:f>IF(X286,1,0)+IF(Z286,1,0)+IF(AA286,1,0)+IF(AB286,1,0)</x:f>
        <x:v>2</x:v>
      </x:c>
      <x:c r="AE286" s="50" t="n">
        <x:f>IF(Y286,1,0)+IF(Z286,1,0)+IF(AA286,1,0)+IF(AB286,1,0)</x:f>
        <x:v>2</x:v>
      </x:c>
      <x:c r="AF286" s="50" t="n">
        <x:f>IF(Y286,1,0)+IF(Z286,1,0)+IF(AA286,1,0)+IF(AC286,1,0)</x:f>
        <x:v>2</x:v>
      </x:c>
      <x:c r="AG286" s="53" t="n">
        <x:v>44860</x:v>
      </x:c>
      <x:c r="AH286" s="50" t="str">
        <x:v>S100WWJN</x:v>
      </x:c>
      <x:c r="AI286" s="50" t="str">
        <x:v>NetSalesSummaryOfBusinessResults</x:v>
      </x:c>
      <x:c r="AJ286" s="50" t="str">
        <x:v>OperatingIncome</x:v>
      </x:c>
      <x:c r="AK286" s="53" t="n">
        <x:v>45869</x:v>
      </x:c>
      <x:c r="AL286" s="50" t="str">
        <x:v>365/365/365/366/365</x:v>
      </x:c>
      <x:c r="AM286" s="51" t="n">
        <x:v>13797000</x:v>
      </x:c>
      <x:c r="AN286" s="51" t="n">
        <x:v>128</x:v>
      </x:c>
      <x:c r="AO286" s="51" t="n">
        <x:f>IFERROR(AM286*AN286,"")</x:f>
        <x:v>1766016000</x:v>
      </x:c>
      <x:c r="AP286" s="56" t="n">
        <x:f>IFERROR(AO286/(K286*1000000),"")</x:f>
        <x:v>1.6175773929578317</x:v>
      </x:c>
      <x:c r="AQ286" s="57" t="n">
        <x:v>14207233.333333334</x:v>
      </x:c>
      <x:c r="AR286" s="52" t="n">
        <x:v>0.6446035286500641</x:v>
      </x:c>
      <x:c r="AS286" s="52" t="n">
        <x:v>-0.7964601769911505</x:v>
      </x:c>
      <x:c r="AT286" s="55" t="b">
        <x:v>0</x:v>
      </x:c>
      <x:c r="AU286" s="50" t="str">
        <x:v>low_liquidity</x:v>
      </x:c>
      <x:c r="AV286" s="58" t="n">
        <x:v>-0.6334925299129203</x:v>
      </x:c>
      <x:c r="AW286" s="50" t="n">
        <x:v>3556</x:v>
      </x:c>
      <x:c r="AX286" s="50" t="str">
        <x:v>Future Moat</x:v>
      </x:c>
      <x:c r="AY286" s="50" t="str">
        <x:v>既存適格性フィルター不通過: low_liquidity / 60日平均売買代金2,000万円未満 / 年率ボラティリティ60%以上 / ローカル5年最大下落率-60%以下</x:v>
      </x:c>
      <x:c r="AZ286" s="59" t="str">
        <x:v>2025-10-23 16:00</x:v>
      </x:c>
      <x:c r="BA286" s="53" t="n">
        <x:v>44835</x:v>
      </x:c>
      <x:c r="BB286" s="50" t="str">
        <x:v>前田 佳宏</x:v>
      </x:c>
      <x:c r="BC286" s="50"/>
      <x:c r="BD286" s="50"/>
    </x:row>
    <x:row r="287">
      <x:c r="A287" s="50" t="n">
        <x:v>286</x:v>
      </x:c>
      <x:c r="B287" s="50" t="str">
        <x:v>3932</x:v>
      </x:c>
      <x:c r="C287" s="50" t="str">
        <x:v>3932.T</x:v>
      </x:c>
      <x:c r="D287" s="50" t="str">
        <x:v>Akatsuki Inc.</x:v>
      </x:c>
      <x:c r="E287" s="50" t="str">
        <x:v>Prime Market (Domestic)</x:v>
      </x:c>
      <x:c r="F287" s="50" t="str">
        <x:v>Information &amp; Communication</x:v>
      </x:c>
      <x:c r="G287" s="51" t="n">
        <x:v>31096</x:v>
      </x:c>
      <x:c r="H287" s="51" t="n">
        <x:v>26273</x:v>
      </x:c>
      <x:c r="I287" s="51" t="n">
        <x:v>24336</x:v>
      </x:c>
      <x:c r="J287" s="51" t="n">
        <x:v>23972</x:v>
      </x:c>
      <x:c r="K287" s="51" t="n">
        <x:v>23652</x:v>
      </x:c>
      <x:c r="L287" s="52" t="n">
        <x:f>IFERROR(H287/G287-1,"")</x:f>
        <x:v>-0.15510033444816052</x:v>
      </x:c>
      <x:c r="M287" s="52" t="n">
        <x:f>IFERROR(I287/H287-1,"")</x:f>
        <x:v>-0.07372587827808019</x:v>
      </x:c>
      <x:c r="N287" s="52" t="n">
        <x:f>IFERROR(J287/I287-1,"")</x:f>
        <x:v>-0.014957264957264904</x:v>
      </x:c>
      <x:c r="O287" s="52" t="n">
        <x:f>IFERROR(K287/J287-1,"")</x:f>
        <x:v>-0.01334890705823466</x:v>
      </x:c>
      <x:c r="P287" s="52" t="n">
        <x:f>IFERROR((K287/G287)^(1/4)-1,"")</x:f>
        <x:v>-0.0661205138513914</x:v>
      </x:c>
      <x:c r="Q287" s="51" t="n">
        <x:v>3915</x:v>
      </x:c>
      <x:c r="R287" s="52" t="n">
        <x:f>IFERROR(Q287/K287,"")</x:f>
        <x:v>0.16552511415525115</x:v>
      </x:c>
      <x:c r="S287" s="53" t="n">
        <x:v>42430</x:v>
      </x:c>
      <x:c r="T287" s="50" t="str">
        <x:v>EDINET_company_history</x:v>
      </x:c>
      <x:c r="U287" s="50" t="str">
        <x:v>香田 哲朗</x:v>
      </x:c>
      <x:c r="V287" s="54" t="n">
        <x:v>0.1021</x:v>
      </x:c>
      <x:c r="W287" s="50" t="str">
        <x:v>香田 哲朗 / 石倉 壱彦</x:v>
      </x:c>
      <x:c r="X287" s="50" t="b">
        <x:f>AND(COUNT(L287:O287)=4,L287&gt;='設定'!$B$6,M287&gt;='設定'!$B$6,N287&gt;='設定'!$B$6,O287&gt;='設定'!$B$6)</x:f>
        <x:v>0</x:v>
      </x:c>
      <x:c r="Y287" s="50" t="b">
        <x:f>AND(COUNT(G287:K287)=5,P287&gt;='設定'!$B$7)</x:f>
        <x:v>0</x:v>
      </x:c>
      <x:c r="Z287" s="50" t="b">
        <x:f>AND(ISNUMBER(R287),R287&gt;='設定'!$B$8)</x:f>
        <x:v>1</x:v>
      </x:c>
      <x:c r="AA287" s="50" t="b">
        <x:f>AND(ISNUMBER(S287),S287&gt;=DATE(YEAR('設定'!$B$10)-'設定'!$B$9,MONTH('設定'!$B$10),DAY('設定'!$B$10)))</x:f>
        <x:v>0</x:v>
      </x:c>
      <x:c r="AB287" s="55" t="b">
        <x:v>1</x:v>
      </x:c>
      <x:c r="AC287" s="55" t="b">
        <x:v>1</x:v>
      </x:c>
      <x:c r="AD287" s="50" t="n">
        <x:f>IF(X287,1,0)+IF(Z287,1,0)+IF(AA287,1,0)+IF(AB287,1,0)</x:f>
        <x:v>2</x:v>
      </x:c>
      <x:c r="AE287" s="50" t="n">
        <x:f>IF(Y287,1,0)+IF(Z287,1,0)+IF(AA287,1,0)+IF(AB287,1,0)</x:f>
        <x:v>2</x:v>
      </x:c>
      <x:c r="AF287" s="50" t="n">
        <x:f>IF(Y287,1,0)+IF(Z287,1,0)+IF(AA287,1,0)+IF(AC287,1,0)</x:f>
        <x:v>2</x:v>
      </x:c>
      <x:c r="AG287" s="53" t="n">
        <x:v>44348</x:v>
      </x:c>
      <x:c r="AH287" s="50" t="str">
        <x:v>S100W6VM</x:v>
      </x:c>
      <x:c r="AI287" s="50" t="str">
        <x:v>NetSalesSummaryOfBusinessResults</x:v>
      </x:c>
      <x:c r="AJ287" s="50" t="str">
        <x:v>OperatingIncome</x:v>
      </x:c>
      <x:c r="AK287" s="53" t="n">
        <x:v>45747</x:v>
      </x:c>
      <x:c r="AL287" s="50" t="str">
        <x:v>365/365/365/366/365</x:v>
      </x:c>
      <x:c r="AM287" s="51" t="n">
        <x:v>14451800</x:v>
      </x:c>
      <x:c r="AN287" s="51" t="n">
        <x:v>3280</x:v>
      </x:c>
      <x:c r="AO287" s="51" t="n">
        <x:f>IFERROR(AM287*AN287,"")</x:f>
        <x:v>47401904000</x:v>
      </x:c>
      <x:c r="AP287" s="56" t="n">
        <x:f>IFERROR(AO287/(K287*1000000),"")</x:f>
        <x:v>2.004139353965838</x:v>
      </x:c>
      <x:c r="AQ287" s="57" t="n">
        <x:v>235169231.66666663</x:v>
      </x:c>
      <x:c r="AR287" s="52" t="n">
        <x:v>0.34724502311518</x:v>
      </x:c>
      <x:c r="AS287" s="52" t="n">
        <x:v>-0.4696501018441</x:v>
      </x:c>
      <x:c r="AT287" s="55" t="b">
        <x:v>1</x:v>
      </x:c>
      <x:c r="AU287" s="50"/>
      <x:c r="AV287" s="58" t="n">
        <x:v>0.0679253899114099</x:v>
      </x:c>
      <x:c r="AW287" s="50" t="n">
        <x:v>1411</x:v>
      </x:c>
      <x:c r="AX287" s="50" t="str">
        <x:v>Core Moat</x:v>
      </x:c>
      <x:c r="AY287" s="50" t="str">
        <x:v>目立つ機械的警告なし（定性確認は別途必要）</x:v>
      </x:c>
      <x:c r="AZ287" s="59" t="str">
        <x:v>2025-06-26 10:51</x:v>
      </x:c>
      <x:c r="BA287" s="53" t="n">
        <x:v>42430</x:v>
      </x:c>
      <x:c r="BB287" s="50" t="str">
        <x:v>香田 哲朗</x:v>
      </x:c>
      <x:c r="BC287" s="50"/>
      <x:c r="BD287" s="50" t="str">
        <x:v>TOPIX Small 2</x:v>
      </x:c>
    </x:row>
    <x:row r="288">
      <x:c r="A288" s="50" t="n">
        <x:v>287</x:v>
      </x:c>
      <x:c r="B288" s="50" t="str">
        <x:v>5240</x:v>
      </x:c>
      <x:c r="C288" s="50" t="str">
        <x:v>5240.T</x:v>
      </x:c>
      <x:c r="D288" s="50" t="str">
        <x:v>monoAI technology Co.,Ltd.</x:v>
      </x:c>
      <x:c r="E288" s="50" t="str">
        <x:v>Growth Market(Domestic)</x:v>
      </x:c>
      <x:c r="F288" s="50" t="str">
        <x:v>Information &amp; Communication</x:v>
      </x:c>
      <x:c r="G288" s="51" t="n">
        <x:v>1291.305</x:v>
      </x:c>
      <x:c r="H288" s="51" t="n">
        <x:v>1451.284</x:v>
      </x:c>
      <x:c r="I288" s="51" t="n">
        <x:v>1244.469</x:v>
      </x:c>
      <x:c r="J288" s="51" t="n">
        <x:v>1429.196</x:v>
      </x:c>
      <x:c r="K288" s="51" t="n">
        <x:v>980.881</x:v>
      </x:c>
      <x:c r="L288" s="52" t="n">
        <x:f>IFERROR(H288/G288-1,"")</x:f>
        <x:v>0.12388939870905791</x:v>
      </x:c>
      <x:c r="M288" s="52" t="n">
        <x:f>IFERROR(I288/H288-1,"")</x:f>
        <x:v>-0.1425048439864286</x:v>
      </x:c>
      <x:c r="N288" s="52" t="n">
        <x:f>IFERROR(J288/I288-1,"")</x:f>
        <x:v>0.14843841027779714</x:v>
      </x:c>
      <x:c r="O288" s="52" t="n">
        <x:f>IFERROR(K288/J288-1,"")</x:f>
        <x:v>-0.3136833576360415</x:v>
      </x:c>
      <x:c r="P288" s="52" t="n">
        <x:f>IFERROR((K288/G288)^(1/4)-1,"")</x:f>
        <x:v>-0.06643003213510856</x:v>
      </x:c>
      <x:c r="Q288" s="51" t="n">
        <x:v>-390.792</x:v>
      </x:c>
      <x:c r="R288" s="52" t="n">
        <x:f>IFERROR(Q288/K288,"")</x:f>
        <x:v>-0.3984091852120695</x:v>
      </x:c>
      <x:c r="S288" s="53" t="n">
        <x:v>44915</x:v>
      </x:c>
      <x:c r="T288" s="50" t="str">
        <x:v>local_price_first_trade</x:v>
      </x:c>
      <x:c r="U288" s="50" t="str">
        <x:v>本城 嘉太郎</x:v>
      </x:c>
      <x:c r="V288" s="54" t="n">
        <x:v>0.1798</x:v>
      </x:c>
      <x:c r="W288" s="50" t="str">
        <x:v>本城 嘉太郎 / 山下 真輝</x:v>
      </x:c>
      <x:c r="X288" s="50" t="b">
        <x:f>AND(COUNT(L288:O288)=4,L288&gt;='設定'!$B$6,M288&gt;='設定'!$B$6,N288&gt;='設定'!$B$6,O288&gt;='設定'!$B$6)</x:f>
        <x:v>0</x:v>
      </x:c>
      <x:c r="Y288" s="50" t="b">
        <x:f>AND(COUNT(G288:K288)=5,P288&gt;='設定'!$B$7)</x:f>
        <x:v>0</x:v>
      </x:c>
      <x:c r="Z288" s="50" t="b">
        <x:f>AND(ISNUMBER(R288),R288&gt;='設定'!$B$8)</x:f>
        <x:v>0</x:v>
      </x:c>
      <x:c r="AA288" s="50" t="b">
        <x:f>AND(ISNUMBER(S288),S288&gt;=DATE(YEAR('設定'!$B$10)-'設定'!$B$9,MONTH('設定'!$B$10),DAY('設定'!$B$10)))</x:f>
        <x:v>1</x:v>
      </x:c>
      <x:c r="AB288" s="55" t="b">
        <x:v>1</x:v>
      </x:c>
      <x:c r="AC288" s="55" t="b">
        <x:v>1</x:v>
      </x:c>
      <x:c r="AD288" s="50" t="n">
        <x:f>IF(X288,1,0)+IF(Z288,1,0)+IF(AA288,1,0)+IF(AB288,1,0)</x:f>
        <x:v>2</x:v>
      </x:c>
      <x:c r="AE288" s="50" t="n">
        <x:f>IF(Y288,1,0)+IF(Z288,1,0)+IF(AA288,1,0)+IF(AB288,1,0)</x:f>
        <x:v>2</x:v>
      </x:c>
      <x:c r="AF288" s="50" t="n">
        <x:f>IF(Y288,1,0)+IF(Z288,1,0)+IF(AA288,1,0)+IF(AC288,1,0)</x:f>
        <x:v>2</x:v>
      </x:c>
      <x:c r="AG288" s="53" t="n">
        <x:v>44915</x:v>
      </x:c>
      <x:c r="AH288" s="50" t="str">
        <x:v>S100XU3Y</x:v>
      </x:c>
      <x:c r="AI288" s="50" t="str">
        <x:v>NetSalesSummaryOfBusinessResults</x:v>
      </x:c>
      <x:c r="AJ288" s="50" t="str">
        <x:v>OperatingIncome</x:v>
      </x:c>
      <x:c r="AK288" s="53" t="n">
        <x:v>46022</x:v>
      </x:c>
      <x:c r="AL288" s="50" t="str">
        <x:v>365/365/365/366/365</x:v>
      </x:c>
      <x:c r="AM288" s="51" t="n">
        <x:v>12264800</x:v>
      </x:c>
      <x:c r="AN288" s="51" t="n">
        <x:v>137</x:v>
      </x:c>
      <x:c r="AO288" s="51" t="n">
        <x:f>IFERROR(AM288*AN288,"")</x:f>
        <x:v>1680277600</x:v>
      </x:c>
      <x:c r="AP288" s="56" t="n">
        <x:f>IFERROR(AO288/(K288*1000000),"")</x:f>
        <x:v>1.7130290014792824</x:v>
      </x:c>
      <x:c r="AQ288" s="57" t="n">
        <x:v>21159403.333333332</x:v>
      </x:c>
      <x:c r="AR288" s="52" t="n">
        <x:v>0.8259889982660822</x:v>
      </x:c>
      <x:c r="AS288" s="52" t="n">
        <x:v>-0.9437908496732026</x:v>
      </x:c>
      <x:c r="AT288" s="55" t="b">
        <x:v>0</x:v>
      </x:c>
      <x:c r="AU288" s="50" t="str">
        <x:v>repeated_operating_loss;repeated_negative_operating_cf</x:v>
      </x:c>
      <x:c r="AV288" s="58" t="n">
        <x:v>-0.7539632904303217</x:v>
      </x:c>
      <x:c r="AW288" s="50" t="n">
        <x:v>3588</x:v>
      </x:c>
      <x:c r="AX288" s="50" t="str">
        <x:v>Future Moat</x:v>
      </x:c>
      <x:c r="AY288" s="50" t="str">
        <x:v>既存適格性フィルター不通過: repeated_operating_loss;repeated_negative_operating_cf / 年率ボラティリティ60%以上 / ローカル5年最大下落率-60%以下</x:v>
      </x:c>
      <x:c r="AZ288" s="59" t="str">
        <x:v>2026-03-26 11:18</x:v>
      </x:c>
      <x:c r="BA288" s="53" t="n">
        <x:v>44896</x:v>
      </x:c>
      <x:c r="BB288" s="50" t="str">
        <x:v>本城 嘉太郎</x:v>
      </x:c>
      <x:c r="BC288" s="50"/>
      <x:c r="BD288" s="50"/>
    </x:row>
    <x:row r="289">
      <x:c r="A289" s="50" t="n">
        <x:v>288</x:v>
      </x:c>
      <x:c r="B289" s="50" t="str">
        <x:v>7138</x:v>
      </x:c>
      <x:c r="C289" s="50" t="str">
        <x:v>7138.T</x:v>
      </x:c>
      <x:c r="D289" s="50" t="str">
        <x:v>TORICO Co.,Ltd.</x:v>
      </x:c>
      <x:c r="E289" s="50" t="str">
        <x:v>Growth Market(Domestic)</x:v>
      </x:c>
      <x:c r="F289" s="50" t="str">
        <x:v>Retail Trade</x:v>
      </x:c>
      <x:c r="G289" s="51" t="n">
        <x:v>4991.17</x:v>
      </x:c>
      <x:c r="H289" s="51" t="n">
        <x:v>5390.861</x:v>
      </x:c>
      <x:c r="I289" s="51" t="n">
        <x:v>5004.262</x:v>
      </x:c>
      <x:c r="J289" s="51" t="n">
        <x:v>3897.961</x:v>
      </x:c>
      <x:c r="K289" s="51" t="n">
        <x:v>3677.329</x:v>
      </x:c>
      <x:c r="L289" s="52" t="n">
        <x:f>IFERROR(H289/G289-1,"")</x:f>
        <x:v>0.08007962060999718</x:v>
      </x:c>
      <x:c r="M289" s="52" t="n">
        <x:f>IFERROR(I289/H289-1,"")</x:f>
        <x:v>-0.0717137763336877</x:v>
      </x:c>
      <x:c r="N289" s="52" t="n">
        <x:f>IFERROR(J289/I289-1,"")</x:f>
        <x:v>-0.22107175843311166</x:v>
      </x:c>
      <x:c r="O289" s="52" t="n">
        <x:f>IFERROR(K289/J289-1,"")</x:f>
        <x:v>-0.056601900326863075</x:v>
      </x:c>
      <x:c r="P289" s="52" t="n">
        <x:f>IFERROR((K289/G289)^(1/4)-1,"")</x:f>
        <x:v>-0.07352750384651474</x:v>
      </x:c>
      <x:c r="Q289" s="51" t="n">
        <x:v>-260.185</x:v>
      </x:c>
      <x:c r="R289" s="52" t="n">
        <x:f>IFERROR(Q289/K289,"")</x:f>
        <x:v>-0.0707537998367837</x:v>
      </x:c>
      <x:c r="S289" s="53" t="n">
        <x:v>44643</x:v>
      </x:c>
      <x:c r="T289" s="50" t="str">
        <x:v>local_price_first_trade</x:v>
      </x:c>
      <x:c r="U289" s="50" t="str">
        <x:v>安藤 拓郎</x:v>
      </x:c>
      <x:c r="V289" s="54" t="n">
        <x:v>0.2415</x:v>
      </x:c>
      <x:c r="W289" s="50" t="str">
        <x:v>安藤拓郎</x:v>
      </x:c>
      <x:c r="X289" s="50" t="b">
        <x:f>AND(COUNT(L289:O289)=4,L289&gt;='設定'!$B$6,M289&gt;='設定'!$B$6,N289&gt;='設定'!$B$6,O289&gt;='設定'!$B$6)</x:f>
        <x:v>0</x:v>
      </x:c>
      <x:c r="Y289" s="50" t="b">
        <x:f>AND(COUNT(G289:K289)=5,P289&gt;='設定'!$B$7)</x:f>
        <x:v>0</x:v>
      </x:c>
      <x:c r="Z289" s="50" t="b">
        <x:f>AND(ISNUMBER(R289),R289&gt;='設定'!$B$8)</x:f>
        <x:v>0</x:v>
      </x:c>
      <x:c r="AA289" s="50" t="b">
        <x:f>AND(ISNUMBER(S289),S289&gt;=DATE(YEAR('設定'!$B$10)-'設定'!$B$9,MONTH('設定'!$B$10),DAY('設定'!$B$10)))</x:f>
        <x:v>1</x:v>
      </x:c>
      <x:c r="AB289" s="55" t="b">
        <x:v>1</x:v>
      </x:c>
      <x:c r="AC289" s="55" t="b">
        <x:v>1</x:v>
      </x:c>
      <x:c r="AD289" s="50" t="n">
        <x:f>IF(X289,1,0)+IF(Z289,1,0)+IF(AA289,1,0)+IF(AB289,1,0)</x:f>
        <x:v>2</x:v>
      </x:c>
      <x:c r="AE289" s="50" t="n">
        <x:f>IF(Y289,1,0)+IF(Z289,1,0)+IF(AA289,1,0)+IF(AB289,1,0)</x:f>
        <x:v>2</x:v>
      </x:c>
      <x:c r="AF289" s="50" t="n">
        <x:f>IF(Y289,1,0)+IF(Z289,1,0)+IF(AA289,1,0)+IF(AC289,1,0)</x:f>
        <x:v>2</x:v>
      </x:c>
      <x:c r="AG289" s="53" t="n">
        <x:v>44643</x:v>
      </x:c>
      <x:c r="AH289" s="50" t="str">
        <x:v>S100W9HD</x:v>
      </x:c>
      <x:c r="AI289" s="50" t="str">
        <x:v>NetSalesSummaryOfBusinessResults</x:v>
      </x:c>
      <x:c r="AJ289" s="50" t="str">
        <x:v>OperatingIncome</x:v>
      </x:c>
      <x:c r="AK289" s="53" t="n">
        <x:v>45747</x:v>
      </x:c>
      <x:c r="AL289" s="50" t="str">
        <x:v>365/365/365/366/365</x:v>
      </x:c>
      <x:c r="AM289" s="51" t="n">
        <x:v>1573400</x:v>
      </x:c>
      <x:c r="AN289" s="51" t="n">
        <x:v>134</x:v>
      </x:c>
      <x:c r="AO289" s="51" t="n">
        <x:f>IFERROR(AM289*AN289,"")</x:f>
        <x:v>210835600</x:v>
      </x:c>
      <x:c r="AP289" s="56" t="n">
        <x:f>IFERROR(AO289/(K289*1000000),"")</x:f>
        <x:v>0.05733389642319194</x:v>
      </x:c>
      <x:c r="AQ289" s="57" t="n">
        <x:v>53278406.666666664</x:v>
      </x:c>
      <x:c r="AR289" s="52" t="n">
        <x:v>0.9685367773016594</x:v>
      </x:c>
      <x:c r="AS289" s="52" t="n">
        <x:v>-0.7554744525547445</x:v>
      </x:c>
      <x:c r="AT289" s="55" t="b">
        <x:v>0</x:v>
      </x:c>
      <x:c r="AU289" s="50" t="str">
        <x:v>repeated_operating_loss;repeated_negative_operating_cf;extreme_profitability_outlier</x:v>
      </x:c>
      <x:c r="AV289" s="58" t="n">
        <x:v>-0.7881844044156504</x:v>
      </x:c>
      <x:c r="AW289" s="50" t="n">
        <x:v>3596</x:v>
      </x:c>
      <x:c r="AX289" s="50" t="str">
        <x:v>Transformation Moat</x:v>
      </x:c>
      <x:c r="AY289" s="50" t="str">
        <x:v>既存適格性フィルター不通過: repeated_operating_loss;repeated_negative_operating_cf;extreme_profitability_outlier / 年率ボラティリティ60%以上 / ローカル5年最大下落率-60%以下</x:v>
      </x:c>
      <x:c r="AZ289" s="59" t="str">
        <x:v>2025-06-30 14:00</x:v>
      </x:c>
      <x:c r="BA289" s="53" t="n">
        <x:v>44621</x:v>
      </x:c>
      <x:c r="BB289" s="50" t="str">
        <x:v>安藤拓郎</x:v>
      </x:c>
      <x:c r="BC289" s="50"/>
      <x:c r="BD289" s="50"/>
    </x:row>
    <x:row r="290">
      <x:c r="A290" s="50" t="n">
        <x:v>289</x:v>
      </x:c>
      <x:c r="B290" s="50" t="str">
        <x:v>3454</x:v>
      </x:c>
      <x:c r="C290" s="50" t="str">
        <x:v>3454.T</x:v>
      </x:c>
      <x:c r="D290" s="50" t="str">
        <x:v>First Brothers Co.,Ltd.</x:v>
      </x:c>
      <x:c r="E290" s="50" t="str">
        <x:v>Standard Market(Domestic)</x:v>
      </x:c>
      <x:c r="F290" s="50" t="str">
        <x:v>Real Estate</x:v>
      </x:c>
      <x:c r="G290" s="51" t="n">
        <x:v>26685.474</x:v>
      </x:c>
      <x:c r="H290" s="51" t="n">
        <x:v>14284.494</x:v>
      </x:c>
      <x:c r="I290" s="51" t="n">
        <x:v>22268.896</x:v>
      </x:c>
      <x:c r="J290" s="51" t="n">
        <x:v>16865.791</x:v>
      </x:c>
      <x:c r="K290" s="51" t="n">
        <x:v>19063.701</x:v>
      </x:c>
      <x:c r="L290" s="52" t="n">
        <x:f>IFERROR(H290/G290-1,"")</x:f>
        <x:v>-0.46470900235836166</x:v>
      </x:c>
      <x:c r="M290" s="52" t="n">
        <x:f>IFERROR(I290/H290-1,"")</x:f>
        <x:v>0.5589558860117831</x:v>
      </x:c>
      <x:c r="N290" s="52" t="n">
        <x:f>IFERROR(J290/I290-1,"")</x:f>
        <x:v>-0.24263012409775497</x:v>
      </x:c>
      <x:c r="O290" s="52" t="n">
        <x:f>IFERROR(K290/J290-1,"")</x:f>
        <x:v>0.13031763526537232</x:v>
      </x:c>
      <x:c r="P290" s="52" t="n">
        <x:f>IFERROR((K290/G290)^(1/4)-1,"")</x:f>
        <x:v>-0.08064535617338775</x:v>
      </x:c>
      <x:c r="Q290" s="51" t="n">
        <x:v>5295.138</x:v>
      </x:c>
      <x:c r="R290" s="52" t="n">
        <x:f>IFERROR(Q290/K290,"")</x:f>
        <x:v>0.2777602313422771</x:v>
      </x:c>
      <x:c r="S290" s="53" t="n">
        <x:v>42036</x:v>
      </x:c>
      <x:c r="T290" s="50" t="str">
        <x:v>EDINET_company_history</x:v>
      </x:c>
      <x:c r="U290" s="50" t="str">
        <x:v>吉原 知紀</x:v>
      </x:c>
      <x:c r="V290" s="54" t="n">
        <x:v>0.5217</x:v>
      </x:c>
      <x:c r="W290" s="50" t="str">
        <x:v>吉原 知紀</x:v>
      </x:c>
      <x:c r="X290" s="50" t="b">
        <x:f>AND(COUNT(L290:O290)=4,L290&gt;='設定'!$B$6,M290&gt;='設定'!$B$6,N290&gt;='設定'!$B$6,O290&gt;='設定'!$B$6)</x:f>
        <x:v>0</x:v>
      </x:c>
      <x:c r="Y290" s="50" t="b">
        <x:f>AND(COUNT(G290:K290)=5,P290&gt;='設定'!$B$7)</x:f>
        <x:v>0</x:v>
      </x:c>
      <x:c r="Z290" s="50" t="b">
        <x:f>AND(ISNUMBER(R290),R290&gt;='設定'!$B$8)</x:f>
        <x:v>1</x:v>
      </x:c>
      <x:c r="AA290" s="50" t="b">
        <x:f>AND(ISNUMBER(S290),S290&gt;=DATE(YEAR('設定'!$B$10)-'設定'!$B$9,MONTH('設定'!$B$10),DAY('設定'!$B$10)))</x:f>
        <x:v>0</x:v>
      </x:c>
      <x:c r="AB290" s="55" t="b">
        <x:v>1</x:v>
      </x:c>
      <x:c r="AC290" s="55" t="b">
        <x:v>1</x:v>
      </x:c>
      <x:c r="AD290" s="50" t="n">
        <x:f>IF(X290,1,0)+IF(Z290,1,0)+IF(AA290,1,0)+IF(AB290,1,0)</x:f>
        <x:v>2</x:v>
      </x:c>
      <x:c r="AE290" s="50" t="n">
        <x:f>IF(Y290,1,0)+IF(Z290,1,0)+IF(AA290,1,0)+IF(AB290,1,0)</x:f>
        <x:v>2</x:v>
      </x:c>
      <x:c r="AF290" s="50" t="n">
        <x:f>IF(Y290,1,0)+IF(Z290,1,0)+IF(AA290,1,0)+IF(AC290,1,0)</x:f>
        <x:v>2</x:v>
      </x:c>
      <x:c r="AG290" s="53" t="n">
        <x:v>44348</x:v>
      </x:c>
      <x:c r="AH290" s="50" t="str">
        <x:v>S100XMR5</x:v>
      </x:c>
      <x:c r="AI290" s="50" t="str">
        <x:v>NetSalesSummaryOfBusinessResults</x:v>
      </x:c>
      <x:c r="AJ290" s="50" t="str">
        <x:v>OperatingIncome</x:v>
      </x:c>
      <x:c r="AK290" s="53" t="n">
        <x:v>45991</x:v>
      </x:c>
      <x:c r="AL290" s="50" t="str">
        <x:v>365/365/365/366/365</x:v>
      </x:c>
      <x:c r="AM290" s="51" t="n">
        <x:v>14024300</x:v>
      </x:c>
      <x:c r="AN290" s="51" t="n">
        <x:v>1204</x:v>
      </x:c>
      <x:c r="AO290" s="51" t="n">
        <x:f>IFERROR(AM290*AN290,"")</x:f>
        <x:v>16885257200</x:v>
      </x:c>
      <x:c r="AP290" s="56" t="n">
        <x:f>IFERROR(AO290/(K290*1000000),"")</x:f>
        <x:v>0.8857281804828978</x:v>
      </x:c>
      <x:c r="AQ290" s="57" t="n">
        <x:v>15076075</x:v>
      </x:c>
      <x:c r="AR290" s="52" t="n">
        <x:v>0.2611781076636795</x:v>
      </x:c>
      <x:c r="AS290" s="52" t="n">
        <x:v>-0.3017361080449564</x:v>
      </x:c>
      <x:c r="AT290" s="55" t="b">
        <x:v>0</x:v>
      </x:c>
      <x:c r="AU290" s="50" t="str">
        <x:v>low_liquidity</x:v>
      </x:c>
      <x:c r="AV290" s="58" t="n">
        <x:v>0.0826225231992436</x:v>
      </x:c>
      <x:c r="AW290" s="50" t="n">
        <x:v>1335</x:v>
      </x:c>
      <x:c r="AX290" s="50" t="str">
        <x:v>Discovery</x:v>
      </x:c>
      <x:c r="AY290" s="50" t="str">
        <x:v>既存適格性フィルター不通過: low_liquidity / 60日平均売買代金2,000万円未満</x:v>
      </x:c>
      <x:c r="AZ290" s="59" t="str">
        <x:v>2026-02-25 16:12</x:v>
      </x:c>
      <x:c r="BA290" s="53" t="n">
        <x:v>42036</x:v>
      </x:c>
      <x:c r="BB290" s="50" t="str">
        <x:v>吉原 知紀</x:v>
      </x:c>
      <x:c r="BC290" s="50"/>
      <x:c r="BD290" s="50"/>
    </x:row>
    <x:row r="291">
      <x:c r="A291" s="50" t="n">
        <x:v>290</x:v>
      </x:c>
      <x:c r="B291" s="50" t="str">
        <x:v>6035</x:v>
      </x:c>
      <x:c r="C291" s="50" t="str">
        <x:v>6035.T</x:v>
      </x:c>
      <x:c r="D291" s="50" t="str">
        <x:v>IR Japan Holdings,Ltd.</x:v>
      </x:c>
      <x:c r="E291" s="50" t="str">
        <x:v>Standard Market(Domestic)</x:v>
      </x:c>
      <x:c r="F291" s="50" t="str">
        <x:v>Services</x:v>
      </x:c>
      <x:c r="G291" s="51" t="n">
        <x:v>8284.571</x:v>
      </x:c>
      <x:c r="H291" s="51" t="n">
        <x:v>8402.608</x:v>
      </x:c>
      <x:c r="I291" s="51" t="n">
        <x:v>6012.478</x:v>
      </x:c>
      <x:c r="J291" s="51" t="n">
        <x:v>5664.025</x:v>
      </x:c>
      <x:c r="K291" s="51" t="n">
        <x:v>5783.745</x:v>
      </x:c>
      <x:c r="L291" s="52" t="n">
        <x:f>IFERROR(H291/G291-1,"")</x:f>
        <x:v>0.014247810779821846</x:v>
      </x:c>
      <x:c r="M291" s="52" t="n">
        <x:f>IFERROR(I291/H291-1,"")</x:f>
        <x:v>-0.28445097046059986</x:v>
      </x:c>
      <x:c r="N291" s="52" t="n">
        <x:f>IFERROR(J291/I291-1,"")</x:f>
        <x:v>-0.05795497297453733</x:v>
      </x:c>
      <x:c r="O291" s="52" t="n">
        <x:f>IFERROR(K291/J291-1,"")</x:f>
        <x:v>0.02113691235473003</x:v>
      </x:c>
      <x:c r="P291" s="52" t="n">
        <x:f>IFERROR((K291/G291)^(1/4)-1,"")</x:f>
        <x:v>-0.08591879717056483</x:v>
      </x:c>
      <x:c r="Q291" s="51" t="n">
        <x:v>1005.306</x:v>
      </x:c>
      <x:c r="R291" s="52" t="n">
        <x:f>IFERROR(Q291/K291,"")</x:f>
        <x:v>0.1738157543252685</x:v>
      </x:c>
      <x:c r="S291" s="53" t="n">
        <x:v>40603</x:v>
      </x:c>
      <x:c r="T291" s="50" t="str">
        <x:v>EDINET_company_history</x:v>
      </x:c>
      <x:c r="U291" s="50" t="str">
        <x:v>寺下 史郎</x:v>
      </x:c>
      <x:c r="V291" s="54" t="n">
        <x:v>0.5097</x:v>
      </x:c>
      <x:c r="W291" s="50" t="str">
        <x:v>寺下 史郎</x:v>
      </x:c>
      <x:c r="X291" s="50" t="b">
        <x:f>AND(COUNT(L291:O291)=4,L291&gt;='設定'!$B$6,M291&gt;='設定'!$B$6,N291&gt;='設定'!$B$6,O291&gt;='設定'!$B$6)</x:f>
        <x:v>0</x:v>
      </x:c>
      <x:c r="Y291" s="50" t="b">
        <x:f>AND(COUNT(G291:K291)=5,P291&gt;='設定'!$B$7)</x:f>
        <x:v>0</x:v>
      </x:c>
      <x:c r="Z291" s="50" t="b">
        <x:f>AND(ISNUMBER(R291),R291&gt;='設定'!$B$8)</x:f>
        <x:v>1</x:v>
      </x:c>
      <x:c r="AA291" s="50" t="b">
        <x:f>AND(ISNUMBER(S291),S291&gt;=DATE(YEAR('設定'!$B$10)-'設定'!$B$9,MONTH('設定'!$B$10),DAY('設定'!$B$10)))</x:f>
        <x:v>0</x:v>
      </x:c>
      <x:c r="AB291" s="55" t="b">
        <x:v>1</x:v>
      </x:c>
      <x:c r="AC291" s="55" t="b">
        <x:v>1</x:v>
      </x:c>
      <x:c r="AD291" s="50" t="n">
        <x:f>IF(X291,1,0)+IF(Z291,1,0)+IF(AA291,1,0)+IF(AB291,1,0)</x:f>
        <x:v>2</x:v>
      </x:c>
      <x:c r="AE291" s="50" t="n">
        <x:f>IF(Y291,1,0)+IF(Z291,1,0)+IF(AA291,1,0)+IF(AB291,1,0)</x:f>
        <x:v>2</x:v>
      </x:c>
      <x:c r="AF291" s="50" t="n">
        <x:f>IF(Y291,1,0)+IF(Z291,1,0)+IF(AA291,1,0)+IF(AC291,1,0)</x:f>
        <x:v>2</x:v>
      </x:c>
      <x:c r="AG291" s="53" t="n">
        <x:v>44348</x:v>
      </x:c>
      <x:c r="AH291" s="50" t="str">
        <x:v>S100VXOG</x:v>
      </x:c>
      <x:c r="AI291" s="50" t="str">
        <x:v>NetSalesSummaryOfBusinessResults</x:v>
      </x:c>
      <x:c r="AJ291" s="50" t="str">
        <x:v>OperatingIncome</x:v>
      </x:c>
      <x:c r="AK291" s="53" t="n">
        <x:v>45747</x:v>
      </x:c>
      <x:c r="AL291" s="50" t="str">
        <x:v>365/365/365/366/365</x:v>
      </x:c>
      <x:c r="AM291" s="51" t="n">
        <x:v>17763410</x:v>
      </x:c>
      <x:c r="AN291" s="51" t="n">
        <x:v>707</x:v>
      </x:c>
      <x:c r="AO291" s="51" t="n">
        <x:f>IFERROR(AM291*AN291,"")</x:f>
        <x:v>12558730870</x:v>
      </x:c>
      <x:c r="AP291" s="56" t="n">
        <x:f>IFERROR(AO291/(K291*1000000),"")</x:f>
        <x:v>2.1713839164762625</x:v>
      </x:c>
      <x:c r="AQ291" s="57" t="n">
        <x:v>47533606.666666664</x:v>
      </x:c>
      <x:c r="AR291" s="52" t="n">
        <x:v>0.5213227076546638</x:v>
      </x:c>
      <x:c r="AS291" s="52" t="n">
        <x:v>-0.9600803160724504</x:v>
      </x:c>
      <x:c r="AT291" s="55" t="b">
        <x:v>1</x:v>
      </x:c>
      <x:c r="AU291" s="50"/>
      <x:c r="AV291" s="58" t="n">
        <x:v>-0.2006312362426373</x:v>
      </x:c>
      <x:c r="AW291" s="50" t="n">
        <x:v>3033</x:v>
      </x:c>
      <x:c r="AX291" s="50" t="str">
        <x:v>Core Moat</x:v>
      </x:c>
      <x:c r="AY291" s="50" t="str">
        <x:v>ローカル5年最大下落率-60%以下</x:v>
      </x:c>
      <x:c r="AZ291" s="59" t="str">
        <x:v>2025-06-16 16:01</x:v>
      </x:c>
      <x:c r="BA291" s="53" t="n">
        <x:v>40603</x:v>
      </x:c>
      <x:c r="BB291" s="50" t="str">
        <x:v>寺下 史郎</x:v>
      </x:c>
      <x:c r="BC291" s="50"/>
      <x:c r="BD291" s="50" t="str">
        <x:v>TOPIX Small 2</x:v>
      </x:c>
    </x:row>
    <x:row r="292">
      <x:c r="A292" s="50" t="n">
        <x:v>291</x:v>
      </x:c>
      <x:c r="B292" s="50" t="str">
        <x:v>1407</x:v>
      </x:c>
      <x:c r="C292" s="50" t="str">
        <x:v>1407.T</x:v>
      </x:c>
      <x:c r="D292" s="50" t="str">
        <x:v>West Holdings Corporation</x:v>
      </x:c>
      <x:c r="E292" s="50" t="str">
        <x:v>Standard Market(Domestic)</x:v>
      </x:c>
      <x:c r="F292" s="50" t="str">
        <x:v>Construction</x:v>
      </x:c>
      <x:c r="G292" s="51" t="n">
        <x:v>67938</x:v>
      </x:c>
      <x:c r="H292" s="51" t="n">
        <x:v>67169</x:v>
      </x:c>
      <x:c r="I292" s="51" t="n">
        <x:v>43734</x:v>
      </x:c>
      <x:c r="J292" s="51" t="n">
        <x:v>50390</x:v>
      </x:c>
      <x:c r="K292" s="51" t="n">
        <x:v>47250</x:v>
      </x:c>
      <x:c r="L292" s="52" t="n">
        <x:f>IFERROR(H292/G292-1,"")</x:f>
        <x:v>-0.011319143925343722</x:v>
      </x:c>
      <x:c r="M292" s="52" t="n">
        <x:f>IFERROR(I292/H292-1,"")</x:f>
        <x:v>-0.3488960681266656</x:v>
      </x:c>
      <x:c r="N292" s="52" t="n">
        <x:f>IFERROR(J292/I292-1,"")</x:f>
        <x:v>0.15219280193899487</x:v>
      </x:c>
      <x:c r="O292" s="52" t="n">
        <x:f>IFERROR(K292/J292-1,"")</x:f>
        <x:v>-0.06231395118078986</x:v>
      </x:c>
      <x:c r="P292" s="52" t="n">
        <x:f>IFERROR((K292/G292)^(1/4)-1,"")</x:f>
        <x:v>-0.08678662456168373</x:v>
      </x:c>
      <x:c r="Q292" s="51" t="n">
        <x:v>8646</x:v>
      </x:c>
      <x:c r="R292" s="52" t="n">
        <x:f>IFERROR(Q292/K292,"")</x:f>
        <x:v>0.18298412698412697</x:v>
      </x:c>
      <x:c r="S292" s="53" t="n">
        <x:v>40269</x:v>
      </x:c>
      <x:c r="T292" s="50" t="str">
        <x:v>EDINET_company_history</x:v>
      </x:c>
      <x:c r="U292" s="50" t="str">
        <x:v>吉川 隆</x:v>
      </x:c>
      <x:c r="V292" s="54" t="n">
        <x:v>0.4378</x:v>
      </x:c>
      <x:c r="W292" s="50" t="str">
        <x:v>吉 川 隆 / 江 頭 栄 一 郎 / 荒 木 健 二</x:v>
      </x:c>
      <x:c r="X292" s="50" t="b">
        <x:f>AND(COUNT(L292:O292)=4,L292&gt;='設定'!$B$6,M292&gt;='設定'!$B$6,N292&gt;='設定'!$B$6,O292&gt;='設定'!$B$6)</x:f>
        <x:v>0</x:v>
      </x:c>
      <x:c r="Y292" s="50" t="b">
        <x:f>AND(COUNT(G292:K292)=5,P292&gt;='設定'!$B$7)</x:f>
        <x:v>0</x:v>
      </x:c>
      <x:c r="Z292" s="50" t="b">
        <x:f>AND(ISNUMBER(R292),R292&gt;='設定'!$B$8)</x:f>
        <x:v>1</x:v>
      </x:c>
      <x:c r="AA292" s="50" t="b">
        <x:f>AND(ISNUMBER(S292),S292&gt;=DATE(YEAR('設定'!$B$10)-'設定'!$B$9,MONTH('設定'!$B$10),DAY('設定'!$B$10)))</x:f>
        <x:v>0</x:v>
      </x:c>
      <x:c r="AB292" s="55" t="b">
        <x:v>1</x:v>
      </x:c>
      <x:c r="AC292" s="55" t="b">
        <x:v>1</x:v>
      </x:c>
      <x:c r="AD292" s="50" t="n">
        <x:f>IF(X292,1,0)+IF(Z292,1,0)+IF(AA292,1,0)+IF(AB292,1,0)</x:f>
        <x:v>2</x:v>
      </x:c>
      <x:c r="AE292" s="50" t="n">
        <x:f>IF(Y292,1,0)+IF(Z292,1,0)+IF(AA292,1,0)+IF(AB292,1,0)</x:f>
        <x:v>2</x:v>
      </x:c>
      <x:c r="AF292" s="50" t="n">
        <x:f>IF(Y292,1,0)+IF(Z292,1,0)+IF(AA292,1,0)+IF(AC292,1,0)</x:f>
        <x:v>2</x:v>
      </x:c>
      <x:c r="AG292" s="53" t="n">
        <x:v>44348</x:v>
      </x:c>
      <x:c r="AH292" s="50" t="str">
        <x:v>S100X68L</x:v>
      </x:c>
      <x:c r="AI292" s="50" t="str">
        <x:v>NetSalesSummaryOfBusinessResults</x:v>
      </x:c>
      <x:c r="AJ292" s="50" t="str">
        <x:v>OperatingIncome</x:v>
      </x:c>
      <x:c r="AK292" s="53" t="n">
        <x:v>45900</x:v>
      </x:c>
      <x:c r="AL292" s="50" t="str">
        <x:v>365/365/365/366/365</x:v>
      </x:c>
      <x:c r="AM292" s="51" t="n">
        <x:v>39659288</x:v>
      </x:c>
      <x:c r="AN292" s="51" t="n">
        <x:v>2600</x:v>
      </x:c>
      <x:c r="AO292" s="51" t="n">
        <x:f>IFERROR(AM292*AN292,"")</x:f>
        <x:v>103114148800</x:v>
      </x:c>
      <x:c r="AP292" s="56" t="n">
        <x:f>IFERROR(AO292/(K292*1000000),"")</x:f>
        <x:v>2.1823100275132274</x:v>
      </x:c>
      <x:c r="AQ292" s="57" t="n">
        <x:v>1913371075</x:v>
      </x:c>
      <x:c r="AR292" s="52" t="n">
        <x:v>0.510407402363672</x:v>
      </x:c>
      <x:c r="AS292" s="52" t="n">
        <x:v>-0.7857528468416687</x:v>
      </x:c>
      <x:c r="AT292" s="55" t="b">
        <x:v>1</x:v>
      </x:c>
      <x:c r="AU292" s="50"/>
      <x:c r="AV292" s="58" t="n">
        <x:v>-0.2101773725719898</x:v>
      </x:c>
      <x:c r="AW292" s="50" t="n">
        <x:v>3058</x:v>
      </x:c>
      <x:c r="AX292" s="50" t="str">
        <x:v>Transformation Moat</x:v>
      </x:c>
      <x:c r="AY292" s="50" t="str">
        <x:v>ローカル5年最大下落率-60%以下</x:v>
      </x:c>
      <x:c r="AZ292" s="59" t="str">
        <x:v>2025-11-25 12:01</x:v>
      </x:c>
      <x:c r="BA292" s="53" t="n">
        <x:v>40269</x:v>
      </x:c>
      <x:c r="BB292" s="50" t="str">
        <x:v>吉 川 隆</x:v>
      </x:c>
      <x:c r="BC292" s="50"/>
      <x:c r="BD292" s="50"/>
    </x:row>
    <x:row r="293">
      <x:c r="A293" s="50" t="n">
        <x:v>292</x:v>
      </x:c>
      <x:c r="B293" s="50" t="str">
        <x:v>5619</x:v>
      </x:c>
      <x:c r="C293" s="50" t="str">
        <x:v>5619.T</x:v>
      </x:c>
      <x:c r="D293" s="50" t="str">
        <x:v>MRSO.,Inc</x:v>
      </x:c>
      <x:c r="E293" s="50" t="str">
        <x:v>Growth Market(Domestic)</x:v>
      </x:c>
      <x:c r="F293" s="50" t="str">
        <x:v>Information &amp; Communication</x:v>
      </x:c>
      <x:c r="G293" s="51" t="n">
        <x:v>1739.413</x:v>
      </x:c>
      <x:c r="H293" s="51" t="n">
        <x:v>2251.424</x:v>
      </x:c>
      <x:c r="I293" s="51" t="n">
        <x:v>1809.413</x:v>
      </x:c>
      <x:c r="J293" s="51" t="n">
        <x:v>1333.059</x:v>
      </x:c>
      <x:c r="K293" s="51" t="n">
        <x:v>1078.086</x:v>
      </x:c>
      <x:c r="L293" s="52" t="n">
        <x:f>IFERROR(H293/G293-1,"")</x:f>
        <x:v>0.2943584991028583</x:v>
      </x:c>
      <x:c r="M293" s="52" t="n">
        <x:f>IFERROR(I293/H293-1,"")</x:f>
        <x:v>-0.19632508137072358</x:v>
      </x:c>
      <x:c r="N293" s="52" t="n">
        <x:f>IFERROR(J293/I293-1,"")</x:f>
        <x:v>-0.2632643846374487</x:v>
      </x:c>
      <x:c r="O293" s="52" t="n">
        <x:f>IFERROR(K293/J293-1,"")</x:f>
        <x:v>-0.19126910361806937</x:v>
      </x:c>
      <x:c r="P293" s="52" t="n">
        <x:f>IFERROR((K293/G293)^(1/4)-1,"")</x:f>
        <x:v>-0.11271595190315631</x:v>
      </x:c>
      <x:c r="Q293" s="51" t="n">
        <x:v>-37.537</x:v>
      </x:c>
      <x:c r="R293" s="52" t="n">
        <x:f>IFERROR(Q293/K293,"")</x:f>
        <x:v>-0.03481818704630243</x:v>
      </x:c>
      <x:c r="S293" s="53" t="n">
        <x:v>45281</x:v>
      </x:c>
      <x:c r="T293" s="50" t="str">
        <x:v>local_price_first_trade</x:v>
      </x:c>
      <x:c r="U293" s="50" t="str">
        <x:v>西野 恒五郎</x:v>
      </x:c>
      <x:c r="V293" s="54" t="n">
        <x:v>0.4101</x:v>
      </x:c>
      <x:c r="W293" s="50" t="str">
        <x:v>西野 恒五郎 / 阿部 順一</x:v>
      </x:c>
      <x:c r="X293" s="50" t="b">
        <x:f>AND(COUNT(L293:O293)=4,L293&gt;='設定'!$B$6,M293&gt;='設定'!$B$6,N293&gt;='設定'!$B$6,O293&gt;='設定'!$B$6)</x:f>
        <x:v>0</x:v>
      </x:c>
      <x:c r="Y293" s="50" t="b">
        <x:f>AND(COUNT(G293:K293)=5,P293&gt;='設定'!$B$7)</x:f>
        <x:v>0</x:v>
      </x:c>
      <x:c r="Z293" s="50" t="b">
        <x:f>AND(ISNUMBER(R293),R293&gt;='設定'!$B$8)</x:f>
        <x:v>0</x:v>
      </x:c>
      <x:c r="AA293" s="50" t="b">
        <x:f>AND(ISNUMBER(S293),S293&gt;=DATE(YEAR('設定'!$B$10)-'設定'!$B$9,MONTH('設定'!$B$10),DAY('設定'!$B$10)))</x:f>
        <x:v>1</x:v>
      </x:c>
      <x:c r="AB293" s="55" t="b">
        <x:v>1</x:v>
      </x:c>
      <x:c r="AC293" s="55" t="b">
        <x:v>1</x:v>
      </x:c>
      <x:c r="AD293" s="50" t="n">
        <x:f>IF(X293,1,0)+IF(Z293,1,0)+IF(AA293,1,0)+IF(AB293,1,0)</x:f>
        <x:v>2</x:v>
      </x:c>
      <x:c r="AE293" s="50" t="n">
        <x:f>IF(Y293,1,0)+IF(Z293,1,0)+IF(AA293,1,0)+IF(AB293,1,0)</x:f>
        <x:v>2</x:v>
      </x:c>
      <x:c r="AF293" s="50" t="n">
        <x:f>IF(Y293,1,0)+IF(Z293,1,0)+IF(AA293,1,0)+IF(AC293,1,0)</x:f>
        <x:v>2</x:v>
      </x:c>
      <x:c r="AG293" s="53" t="n">
        <x:v>45281</x:v>
      </x:c>
      <x:c r="AH293" s="50" t="str">
        <x:v>S100XU72</x:v>
      </x:c>
      <x:c r="AI293" s="50" t="str">
        <x:v>NetSalesSummaryOfBusinessResults</x:v>
      </x:c>
      <x:c r="AJ293" s="50" t="str">
        <x:v>OperatingIncome</x:v>
      </x:c>
      <x:c r="AK293" s="53" t="n">
        <x:v>46022</x:v>
      </x:c>
      <x:c r="AL293" s="50" t="str">
        <x:v>365/365/365/366/365</x:v>
      </x:c>
      <x:c r="AM293" s="51" t="n">
        <x:v>3508550</x:v>
      </x:c>
      <x:c r="AN293" s="51" t="n">
        <x:v>861</x:v>
      </x:c>
      <x:c r="AO293" s="51" t="n">
        <x:f>IFERROR(AM293*AN293,"")</x:f>
        <x:v>3020861550</x:v>
      </x:c>
      <x:c r="AP293" s="56" t="n">
        <x:f>IFERROR(AO293/(K293*1000000),"")</x:f>
        <x:v>2.8020599006016216</x:v>
      </x:c>
      <x:c r="AQ293" s="57" t="n">
        <x:v>609893.3333333334</x:v>
      </x:c>
      <x:c r="AR293" s="52" t="n">
        <x:v>0.3726614551258947</x:v>
      </x:c>
      <x:c r="AS293" s="52" t="n">
        <x:v>-0.6352173913043477</x:v>
      </x:c>
      <x:c r="AT293" s="55" t="b">
        <x:v>0</x:v>
      </x:c>
      <x:c r="AU293" s="50" t="str">
        <x:v>low_liquidity</x:v>
      </x:c>
      <x:c r="AV293" s="58" t="n">
        <x:v>-0.2021733744106389</x:v>
      </x:c>
      <x:c r="AW293" s="50" t="n">
        <x:v>3036</x:v>
      </x:c>
      <x:c r="AX293" s="50" t="str">
        <x:v>Future Moat</x:v>
      </x:c>
      <x:c r="AY293" s="50" t="str">
        <x:v>既存適格性フィルター不通過: low_liquidity / 60日平均売買代金2,000万円未満 / ローカル5年最大下落率-60%以下</x:v>
      </x:c>
      <x:c r="AZ293" s="59" t="str">
        <x:v>2026-03-26 09:00</x:v>
      </x:c>
      <x:c r="BA293" s="53" t="n">
        <x:v>45261</x:v>
      </x:c>
      <x:c r="BB293" s="50" t="str">
        <x:v>西野 恒五郎</x:v>
      </x:c>
      <x:c r="BC293" s="50"/>
      <x:c r="BD293" s="50"/>
    </x:row>
    <x:row r="294">
      <x:c r="A294" s="50" t="n">
        <x:v>293</x:v>
      </x:c>
      <x:c r="B294" s="50" t="str">
        <x:v>9235</x:v>
      </x:c>
      <x:c r="C294" s="50" t="str">
        <x:v>9235.T</x:v>
      </x:c>
      <x:c r="D294" s="50" t="str">
        <x:v>Ureru Net Advertising Group Co.,Ltd.</x:v>
      </x:c>
      <x:c r="E294" s="50" t="str">
        <x:v>Growth Market(Domestic)</x:v>
      </x:c>
      <x:c r="F294" s="50" t="str">
        <x:v>Services</x:v>
      </x:c>
      <x:c r="G294" s="51" t="n">
        <x:v>2400.656</x:v>
      </x:c>
      <x:c r="H294" s="51" t="n">
        <x:v>843.801</x:v>
      </x:c>
      <x:c r="I294" s="51" t="n">
        <x:v>959.399</x:v>
      </x:c>
      <x:c r="J294" s="51" t="n">
        <x:v>640.012</x:v>
      </x:c>
      <x:c r="K294" s="51" t="n">
        <x:v>310.483</x:v>
      </x:c>
      <x:c r="L294" s="52" t="n">
        <x:f>IFERROR(H294/G294-1,"")</x:f>
        <x:v>-0.6485123232982984</x:v>
      </x:c>
      <x:c r="M294" s="52" t="n">
        <x:f>IFERROR(I294/H294-1,"")</x:f>
        <x:v>0.13699675634420916</x:v>
      </x:c>
      <x:c r="N294" s="52" t="n">
        <x:f>IFERROR(J294/I294-1,"")</x:f>
        <x:v>-0.3329032029426756</x:v>
      </x:c>
      <x:c r="O294" s="52" t="n">
        <x:f>IFERROR(K294/J294-1,"")</x:f>
        <x:v>-0.5148794085110904</x:v>
      </x:c>
      <x:c r="P294" s="52" t="n">
        <x:f>IFERROR((K294/G294)^(1/4)-1,"")</x:f>
        <x:v>-0.4003097701755155</x:v>
      </x:c>
      <x:c r="Q294" s="51" t="n">
        <x:v>-131.659</x:v>
      </x:c>
      <x:c r="R294" s="52" t="n">
        <x:f>IFERROR(Q294/K294,"")</x:f>
        <x:v>-0.4240457609595372</x:v>
      </x:c>
      <x:c r="S294" s="53" t="n">
        <x:v>45222</x:v>
      </x:c>
      <x:c r="T294" s="50" t="str">
        <x:v>local_price_first_trade</x:v>
      </x:c>
      <x:c r="U294" s="50" t="str">
        <x:v>加藤公一レオ</x:v>
      </x:c>
      <x:c r="V294" s="54" t="n">
        <x:v>0.3387</x:v>
      </x:c>
      <x:c r="W294" s="50" t="str">
        <x:v>加藤 公一レオ</x:v>
      </x:c>
      <x:c r="X294" s="50" t="b">
        <x:f>AND(COUNT(L294:O294)=4,L294&gt;='設定'!$B$6,M294&gt;='設定'!$B$6,N294&gt;='設定'!$B$6,O294&gt;='設定'!$B$6)</x:f>
        <x:v>0</x:v>
      </x:c>
      <x:c r="Y294" s="50" t="b">
        <x:f>AND(COUNT(G294:K294)=5,P294&gt;='設定'!$B$7)</x:f>
        <x:v>0</x:v>
      </x:c>
      <x:c r="Z294" s="50" t="b">
        <x:f>AND(ISNUMBER(R294),R294&gt;='設定'!$B$8)</x:f>
        <x:v>0</x:v>
      </x:c>
      <x:c r="AA294" s="50" t="b">
        <x:f>AND(ISNUMBER(S294),S294&gt;=DATE(YEAR('設定'!$B$10)-'設定'!$B$9,MONTH('設定'!$B$10),DAY('設定'!$B$10)))</x:f>
        <x:v>1</x:v>
      </x:c>
      <x:c r="AB294" s="55" t="b">
        <x:v>1</x:v>
      </x:c>
      <x:c r="AC294" s="55" t="b">
        <x:v>1</x:v>
      </x:c>
      <x:c r="AD294" s="50" t="n">
        <x:f>IF(X294,1,0)+IF(Z294,1,0)+IF(AA294,1,0)+IF(AB294,1,0)</x:f>
        <x:v>2</x:v>
      </x:c>
      <x:c r="AE294" s="50" t="n">
        <x:f>IF(Y294,1,0)+IF(Z294,1,0)+IF(AA294,1,0)+IF(AB294,1,0)</x:f>
        <x:v>2</x:v>
      </x:c>
      <x:c r="AF294" s="50" t="n">
        <x:f>IF(Y294,1,0)+IF(Z294,1,0)+IF(AA294,1,0)+IF(AC294,1,0)</x:f>
        <x:v>2</x:v>
      </x:c>
      <x:c r="AG294" s="53" t="n">
        <x:v>45222</x:v>
      </x:c>
      <x:c r="AH294" s="50" t="str">
        <x:v>S100WX4A</x:v>
      </x:c>
      <x:c r="AI294" s="50" t="str">
        <x:v>NetSalesSummaryOfBusinessResults</x:v>
      </x:c>
      <x:c r="AJ294" s="50" t="str">
        <x:v>OperatingIncome</x:v>
      </x:c>
      <x:c r="AK294" s="53" t="n">
        <x:v>45869</x:v>
      </x:c>
      <x:c r="AL294" s="50" t="str">
        <x:v>365/365/365/366/365</x:v>
      </x:c>
      <x:c r="AM294" s="51" t="n">
        <x:v>7590916</x:v>
      </x:c>
      <x:c r="AN294" s="51" t="n">
        <x:v>546</x:v>
      </x:c>
      <x:c r="AO294" s="51" t="n">
        <x:f>IFERROR(AM294*AN294,"")</x:f>
        <x:v>4144640136</x:v>
      </x:c>
      <x:c r="AP294" s="56" t="n">
        <x:f>IFERROR(AO294/(K294*1000000),"")</x:f>
        <x:v>13.34900827420503</x:v>
      </x:c>
      <x:c r="AQ294" s="57" t="n">
        <x:v>332560956.6666667</x:v>
      </x:c>
      <x:c r="AR294" s="52" t="n">
        <x:v>1.0691357734497515</x:v>
      </x:c>
      <x:c r="AS294" s="52" t="n">
        <x:v>-0.8807881773399014</x:v>
      </x:c>
      <x:c r="AT294" s="55" t="b">
        <x:v>0</x:v>
      </x:c>
      <x:c r="AU294" s="50" t="str">
        <x:v>repeated_operating_loss;repeated_negative_operating_cf;extreme_profitability_outlier</x:v>
      </x:c>
      <x:c r="AV294" s="58" t="n">
        <x:v>-0.7687278595061433</x:v>
      </x:c>
      <x:c r="AW294" s="50" t="n">
        <x:v>3593</x:v>
      </x:c>
      <x:c r="AX294" s="50" t="str">
        <x:v>Transformation Moat</x:v>
      </x:c>
      <x:c r="AY294" s="50" t="str">
        <x:v>既存適格性フィルター不通過: repeated_operating_loss;repeated_negative_operating_cf;extreme_profitability_outlier / 年率ボラティリティ60%以上 / ローカル5年最大下落率-60%以下</x:v>
      </x:c>
      <x:c r="AZ294" s="59" t="str">
        <x:v>2025-10-27 17:00</x:v>
      </x:c>
      <x:c r="BA294" s="53" t="n">
        <x:v>45200</x:v>
      </x:c>
      <x:c r="BB294" s="50" t="str">
        <x:v>加藤 公一レオ</x:v>
      </x:c>
      <x:c r="BC294" s="50"/>
      <x:c r="BD294" s="50"/>
    </x:row>
    <x:row r="295">
      <x:c r="A295" s="50" t="n">
        <x:v>294</x:v>
      </x:c>
      <x:c r="B295" s="50" t="str">
        <x:v>9259</x:v>
      </x:c>
      <x:c r="C295" s="50" t="str">
        <x:v>9259.T</x:v>
      </x:c>
      <x:c r="D295" s="50" t="str">
        <x:v>TAKAYOSHI Holdings,INC.</x:v>
      </x:c>
      <x:c r="E295" s="50" t="str">
        <x:v>Growth Market(Domestic)</x:v>
      </x:c>
      <x:c r="F295" s="50" t="str">
        <x:v>Services</x:v>
      </x:c>
      <x:c r="G295" s="51" t="n">
        <x:v>5528.207</x:v>
      </x:c>
      <x:c r="H295" s="51" t="n">
        <x:v>6438.691</x:v>
      </x:c>
      <x:c r="I295" s="51" t="n">
        <x:v>7185.306</x:v>
      </x:c>
      <x:c r="J295" s="51" t="n">
        <x:v>4233.511</x:v>
      </x:c>
      <x:c r="K295" s="51" t="n">
        <x:v>693.096</x:v>
      </x:c>
      <x:c r="L295" s="52" t="n">
        <x:f>IFERROR(H295/G295-1,"")</x:f>
        <x:v>0.16469788486574388</x:v>
      </x:c>
      <x:c r="M295" s="52" t="n">
        <x:f>IFERROR(I295/H295-1,"")</x:f>
        <x:v>0.11595757584887978</x:v>
      </x:c>
      <x:c r="N295" s="52" t="n">
        <x:f>IFERROR(J295/I295-1,"")</x:f>
        <x:v>-0.4108099223609961</x:v>
      </x:c>
      <x:c r="O295" s="52" t="n">
        <x:f>IFERROR(K295/J295-1,"")</x:f>
        <x:v>-0.836283406373575</x:v>
      </x:c>
      <x:c r="P295" s="52" t="n">
        <x:f>IFERROR((K295/G295)^(1/4)-1,"")</x:f>
        <x:v>-0.4049516243843456</x:v>
      </x:c>
      <x:c r="Q295" s="51" t="n">
        <x:v>215.158</x:v>
      </x:c>
      <x:c r="R295" s="52" t="n">
        <x:f>IFERROR(Q295/K295,"")</x:f>
        <x:v>0.3104303011415446</x:v>
      </x:c>
      <x:c r="S295" s="53" t="n">
        <x:v>44554</x:v>
      </x:c>
      <x:c r="T295" s="50" t="str">
        <x:v>local_price_first_trade</x:v>
      </x:c>
      <x:c r="U295" s="50" t="str">
        <x:v>株式会社スプリング</x:v>
      </x:c>
      <x:c r="V295" s="54" t="n">
        <x:v>0.4003</x:v>
      </x:c>
      <x:c r="W295" s="50" t="str">
        <x:v>髙品 政明 / 黒田 智也</x:v>
      </x:c>
      <x:c r="X295" s="50" t="b">
        <x:f>AND(COUNT(L295:O295)=4,L295&gt;='設定'!$B$6,M295&gt;='設定'!$B$6,N295&gt;='設定'!$B$6,O295&gt;='設定'!$B$6)</x:f>
        <x:v>0</x:v>
      </x:c>
      <x:c r="Y295" s="50" t="b">
        <x:f>AND(COUNT(G295:K295)=5,P295&gt;='設定'!$B$7)</x:f>
        <x:v>0</x:v>
      </x:c>
      <x:c r="Z295" s="50" t="b">
        <x:f>AND(ISNUMBER(R295),R295&gt;='設定'!$B$8)</x:f>
        <x:v>1</x:v>
      </x:c>
      <x:c r="AA295" s="50" t="b">
        <x:f>AND(ISNUMBER(S295),S295&gt;=DATE(YEAR('設定'!$B$10)-'設定'!$B$9,MONTH('設定'!$B$10),DAY('設定'!$B$10)))</x:f>
        <x:v>1</x:v>
      </x:c>
      <x:c r="AB295" s="55" t="b">
        <x:v>0</x:v>
      </x:c>
      <x:c r="AC295" s="55" t="b">
        <x:v>0</x:v>
      </x:c>
      <x:c r="AD295" s="50" t="n">
        <x:f>IF(X295,1,0)+IF(Z295,1,0)+IF(AA295,1,0)+IF(AB295,1,0)</x:f>
        <x:v>2</x:v>
      </x:c>
      <x:c r="AE295" s="50" t="n">
        <x:f>IF(Y295,1,0)+IF(Z295,1,0)+IF(AA295,1,0)+IF(AB295,1,0)</x:f>
        <x:v>2</x:v>
      </x:c>
      <x:c r="AF295" s="50" t="n">
        <x:f>IF(Y295,1,0)+IF(Z295,1,0)+IF(AA295,1,0)+IF(AC295,1,0)</x:f>
        <x:v>2</x:v>
      </x:c>
      <x:c r="AG295" s="53" t="n">
        <x:v>44554</x:v>
      </x:c>
      <x:c r="AH295" s="50" t="str">
        <x:v>S100XCXG</x:v>
      </x:c>
      <x:c r="AI295" s="50" t="str">
        <x:v>OperatingRevenue1SummaryOfBusinessResults</x:v>
      </x:c>
      <x:c r="AJ295" s="50" t="str">
        <x:v>OperatingIncome</x:v>
      </x:c>
      <x:c r="AK295" s="53" t="n">
        <x:v>45930</x:v>
      </x:c>
      <x:c r="AL295" s="50" t="str">
        <x:v>365/365/365/366/365</x:v>
      </x:c>
      <x:c r="AM295" s="51" t="n">
        <x:v>5610500</x:v>
      </x:c>
      <x:c r="AN295" s="51" t="n">
        <x:v>838</x:v>
      </x:c>
      <x:c r="AO295" s="51" t="n">
        <x:f>IFERROR(AM295*AN295,"")</x:f>
        <x:v>4701599000</x:v>
      </x:c>
      <x:c r="AP295" s="56" t="n">
        <x:f>IFERROR(AO295/(K295*1000000),"")</x:f>
        <x:v>6.783474439327308</x:v>
      </x:c>
      <x:c r="AQ295" s="57" t="n">
        <x:v>24362885</x:v>
      </x:c>
      <x:c r="AR295" s="52" t="n">
        <x:v>0.3890041739787478</x:v>
      </x:c>
      <x:c r="AS295" s="52" t="n">
        <x:v>-0.7508337323421896</x:v>
      </x:c>
      <x:c r="AT295" s="55" t="b">
        <x:v>1</x:v>
      </x:c>
      <x:c r="AU295" s="50"/>
      <x:c r="AV295" s="58" t="n">
        <x:v>-0.038150947402707</x:v>
      </x:c>
      <x:c r="AW295" s="50" t="n">
        <x:v>2173</x:v>
      </x:c>
      <x:c r="AX295" s="50" t="str">
        <x:v>Core Moat</x:v>
      </x:c>
      <x:c r="AY295" s="50" t="str">
        <x:v>ローカル5年最大下落率-60%以下</x:v>
      </x:c>
      <x:c r="AZ295" s="59" t="str">
        <x:v>2025-12-26 16:34</x:v>
      </x:c>
      <x:c r="BA295" s="53" t="n">
        <x:v>44531</x:v>
      </x:c>
      <x:c r="BB295" s="50"/>
      <x:c r="BC295" s="50"/>
      <x:c r="BD295" s="50"/>
    </x:row>
    <x:row r="296">
      <x:c r="A296" s="50" t="n">
        <x:v>295</x:v>
      </x:c>
      <x:c r="B296" s="50" t="str">
        <x:v>5831</x:v>
      </x:c>
      <x:c r="C296" s="50" t="str">
        <x:v>5831.T</x:v>
      </x:c>
      <x:c r="D296" s="50" t="str">
        <x:v>Shizuoka Financial Group,Inc.</x:v>
      </x:c>
      <x:c r="E296" s="50" t="str">
        <x:v>Prime Market (Domestic)</x:v>
      </x:c>
      <x:c r="F296" s="50" t="str">
        <x:v>Banks</x:v>
      </x:c>
      <x:c r="G296" s="51"/>
      <x:c r="H296" s="51"/>
      <x:c r="I296" s="51" t="n">
        <x:v>521</x:v>
      </x:c>
      <x:c r="J296" s="51" t="n">
        <x:v>52295</x:v>
      </x:c>
      <x:c r="K296" s="51" t="n">
        <x:v>41625</x:v>
      </x:c>
      <x:c r="L296" s="52" t="str">
        <x:f>IFERROR(H296/G296-1,"")</x:f>
      </x:c>
      <x:c r="M296" s="52" t="str">
        <x:f>IFERROR(I296/H296-1,"")</x:f>
      </x:c>
      <x:c r="N296" s="52" t="n">
        <x:f>IFERROR(J296/I296-1,"")</x:f>
        <x:v>99.37428023032629</x:v>
      </x:c>
      <x:c r="O296" s="52" t="n">
        <x:f>IFERROR(K296/J296-1,"")</x:f>
        <x:v>-0.20403480256238649</x:v>
      </x:c>
      <x:c r="P296" s="52" t="str">
        <x:f>IFERROR((K296/G296)^(1/4)-1,"")</x:f>
      </x:c>
      <x:c r="Q296" s="51" t="n">
        <x:v>39870</x:v>
      </x:c>
      <x:c r="R296" s="52" t="n">
        <x:f>IFERROR(Q296/K296,"")</x:f>
        <x:v>0.9578378378378378</x:v>
      </x:c>
      <x:c r="S296" s="53" t="n">
        <x:v>44837</x:v>
      </x:c>
      <x:c r="T296" s="50" t="str">
        <x:v>local_price_first_trade</x:v>
      </x:c>
      <x:c r="U296" s="50" t="str">
        <x:v>日本マスタートラスト信託銀行株式会社（信託口）</x:v>
      </x:c>
      <x:c r="V296" s="54" t="n">
        <x:v>0.1498</x:v>
      </x:c>
      <x:c r="W296" s="50" t="str">
        <x:v>中 西 勝 則 / 柴 田 久</x:v>
      </x:c>
      <x:c r="X296" s="50" t="b">
        <x:f>AND(COUNT(L296:O296)=4,L296&gt;='設定'!$B$6,M296&gt;='設定'!$B$6,N296&gt;='設定'!$B$6,O296&gt;='設定'!$B$6)</x:f>
        <x:v>0</x:v>
      </x:c>
      <x:c r="Y296" s="50" t="b">
        <x:f>AND(COUNT(G296:K296)=5,P296&gt;='設定'!$B$7)</x:f>
        <x:v>0</x:v>
      </x:c>
      <x:c r="Z296" s="50" t="b">
        <x:f>AND(ISNUMBER(R296),R296&gt;='設定'!$B$8)</x:f>
        <x:v>1</x:v>
      </x:c>
      <x:c r="AA296" s="50" t="b">
        <x:f>AND(ISNUMBER(S296),S296&gt;=DATE(YEAR('設定'!$B$10)-'設定'!$B$9,MONTH('設定'!$B$10),DAY('設定'!$B$10)))</x:f>
        <x:v>1</x:v>
      </x:c>
      <x:c r="AB296" s="55" t="b">
        <x:v>0</x:v>
      </x:c>
      <x:c r="AC296" s="55" t="b">
        <x:v>0</x:v>
      </x:c>
      <x:c r="AD296" s="50" t="n">
        <x:f>IF(X296,1,0)+IF(Z296,1,0)+IF(AA296,1,0)+IF(AB296,1,0)</x:f>
        <x:v>2</x:v>
      </x:c>
      <x:c r="AE296" s="50" t="n">
        <x:f>IF(Y296,1,0)+IF(Z296,1,0)+IF(AA296,1,0)+IF(AB296,1,0)</x:f>
        <x:v>2</x:v>
      </x:c>
      <x:c r="AF296" s="50" t="n">
        <x:f>IF(Y296,1,0)+IF(Z296,1,0)+IF(AA296,1,0)+IF(AC296,1,0)</x:f>
        <x:v>2</x:v>
      </x:c>
      <x:c r="AG296" s="53" t="n">
        <x:v>44837</x:v>
      </x:c>
      <x:c r="AH296" s="50" t="str">
        <x:v>S100VW4E</x:v>
      </x:c>
      <x:c r="AI296" s="50" t="str">
        <x:v>OperatingRevenue1SummaryOfBusinessResults</x:v>
      </x:c>
      <x:c r="AJ296" s="50" t="str">
        <x:v>OperatingIncome</x:v>
      </x:c>
      <x:c r="AK296" s="53" t="n">
        <x:v>45747</x:v>
      </x:c>
      <x:c r="AL296" s="50" t="str">
        <x:v>365/366/365</x:v>
      </x:c>
      <x:c r="AM296" s="51" t="n">
        <x:v>542583669</x:v>
      </x:c>
      <x:c r="AN296" s="51" t="n">
        <x:v>2814</x:v>
      </x:c>
      <x:c r="AO296" s="51" t="n">
        <x:f>IFERROR(AM296*AN296,"")</x:f>
        <x:v>1526830444566</x:v>
      </x:c>
      <x:c r="AP296" s="56" t="n">
        <x:f>IFERROR(AO296/(K296*1000000),"")</x:f>
        <x:v>36.680611280864866</x:v>
      </x:c>
      <x:c r="AQ296" s="57" t="n">
        <x:v>5878025114.166667</x:v>
      </x:c>
      <x:c r="AR296" s="52" t="n">
        <x:v>0.3109595937852571</x:v>
      </x:c>
      <x:c r="AS296" s="52" t="n">
        <x:v>-0.2915004032458892</x:v>
      </x:c>
      <x:c r="AT296" s="55" t="b">
        <x:v>1</x:v>
      </x:c>
      <x:c r="AU296" s="50"/>
      <x:c r="AV296" s="58" t="n">
        <x:v>0.1650563825265188</x:v>
      </x:c>
      <x:c r="AW296" s="50" t="n">
        <x:v>878</x:v>
      </x:c>
      <x:c r="AX296" s="50" t="str">
        <x:v>Core Moat</x:v>
      </x:c>
      <x:c r="AY296" s="50" t="str">
        <x:v>概算PSR15倍以上</x:v>
      </x:c>
      <x:c r="AZ296" s="59" t="str">
        <x:v>2025-06-17 10:20</x:v>
      </x:c>
      <x:c r="BA296" s="53" t="n">
        <x:v>22555</x:v>
      </x:c>
      <x:c r="BB296" s="50"/>
      <x:c r="BC296" s="50"/>
      <x:c r="BD296" s="50" t="str">
        <x:v>TOPIX Mid400</x:v>
      </x:c>
    </x:row>
    <x:row r="297">
      <x:c r="A297" s="50" t="n">
        <x:v>296</x:v>
      </x:c>
      <x:c r="B297" s="50" t="str">
        <x:v>5830</x:v>
      </x:c>
      <x:c r="C297" s="50" t="str">
        <x:v>5830.T</x:v>
      </x:c>
      <x:c r="D297" s="50" t="str">
        <x:v>Iyogin Holdings,Inc.</x:v>
      </x:c>
      <x:c r="E297" s="50" t="str">
        <x:v>Prime Market (Domestic)</x:v>
      </x:c>
      <x:c r="F297" s="50" t="str">
        <x:v>Banks</x:v>
      </x:c>
      <x:c r="G297" s="51"/>
      <x:c r="H297" s="51"/>
      <x:c r="I297" s="51" t="n">
        <x:v>9565</x:v>
      </x:c>
      <x:c r="J297" s="51" t="n">
        <x:v>10842</x:v>
      </x:c>
      <x:c r="K297" s="51" t="n">
        <x:v>24653</x:v>
      </x:c>
      <x:c r="L297" s="52" t="str">
        <x:f>IFERROR(H297/G297-1,"")</x:f>
      </x:c>
      <x:c r="M297" s="52" t="str">
        <x:f>IFERROR(I297/H297-1,"")</x:f>
      </x:c>
      <x:c r="N297" s="52" t="n">
        <x:f>IFERROR(J297/I297-1,"")</x:f>
        <x:v>0.13350757971772076</x:v>
      </x:c>
      <x:c r="O297" s="52" t="n">
        <x:f>IFERROR(K297/J297-1,"")</x:f>
        <x:v>1.2738424644899466</x:v>
      </x:c>
      <x:c r="P297" s="52" t="str">
        <x:f>IFERROR((K297/G297)^(1/4)-1,"")</x:f>
      </x:c>
      <x:c r="Q297" s="51" t="n">
        <x:v>23029</x:v>
      </x:c>
      <x:c r="R297" s="52" t="n">
        <x:f>IFERROR(Q297/K297,"")</x:f>
        <x:v>0.9341256642193648</x:v>
      </x:c>
      <x:c r="S297" s="53" t="n">
        <x:v>44837</x:v>
      </x:c>
      <x:c r="T297" s="50" t="str">
        <x:v>local_price_first_trade</x:v>
      </x:c>
      <x:c r="U297" s="50" t="str">
        <x:v>日本マスタートラスト信託銀行株式会社</x:v>
      </x:c>
      <x:c r="V297" s="54" t="n">
        <x:v>0.1208</x:v>
      </x:c>
      <x:c r="W297" s="50" t="str">
        <x:v>三 好 賢 治 / 長 田 浩</x:v>
      </x:c>
      <x:c r="X297" s="50" t="b">
        <x:f>AND(COUNT(L297:O297)=4,L297&gt;='設定'!$B$6,M297&gt;='設定'!$B$6,N297&gt;='設定'!$B$6,O297&gt;='設定'!$B$6)</x:f>
        <x:v>0</x:v>
      </x:c>
      <x:c r="Y297" s="50" t="b">
        <x:f>AND(COUNT(G297:K297)=5,P297&gt;='設定'!$B$7)</x:f>
        <x:v>0</x:v>
      </x:c>
      <x:c r="Z297" s="50" t="b">
        <x:f>AND(ISNUMBER(R297),R297&gt;='設定'!$B$8)</x:f>
        <x:v>1</x:v>
      </x:c>
      <x:c r="AA297" s="50" t="b">
        <x:f>AND(ISNUMBER(S297),S297&gt;=DATE(YEAR('設定'!$B$10)-'設定'!$B$9,MONTH('設定'!$B$10),DAY('設定'!$B$10)))</x:f>
        <x:v>1</x:v>
      </x:c>
      <x:c r="AB297" s="55" t="b">
        <x:v>0</x:v>
      </x:c>
      <x:c r="AC297" s="55" t="b">
        <x:v>0</x:v>
      </x:c>
      <x:c r="AD297" s="50" t="n">
        <x:f>IF(X297,1,0)+IF(Z297,1,0)+IF(AA297,1,0)+IF(AB297,1,0)</x:f>
        <x:v>2</x:v>
      </x:c>
      <x:c r="AE297" s="50" t="n">
        <x:f>IF(Y297,1,0)+IF(Z297,1,0)+IF(AA297,1,0)+IF(AB297,1,0)</x:f>
        <x:v>2</x:v>
      </x:c>
      <x:c r="AF297" s="50" t="n">
        <x:f>IF(Y297,1,0)+IF(Z297,1,0)+IF(AA297,1,0)+IF(AC297,1,0)</x:f>
        <x:v>2</x:v>
      </x:c>
      <x:c r="AG297" s="53" t="n">
        <x:v>44837</x:v>
      </x:c>
      <x:c r="AH297" s="50" t="str">
        <x:v>S100W5O4</x:v>
      </x:c>
      <x:c r="AI297" s="50" t="str">
        <x:v>OperatingRevenue1SummaryOfBusinessResults</x:v>
      </x:c>
      <x:c r="AJ297" s="50" t="str">
        <x:v>OperatingIncome</x:v>
      </x:c>
      <x:c r="AK297" s="53" t="n">
        <x:v>45747</x:v>
      </x:c>
      <x:c r="AL297" s="50" t="str">
        <x:v>365/366/365</x:v>
      </x:c>
      <x:c r="AM297" s="51" t="n">
        <x:v>296999231</x:v>
      </x:c>
      <x:c r="AN297" s="51" t="n">
        <x:v>2982.5</x:v>
      </x:c>
      <x:c r="AO297" s="51" t="n">
        <x:f>IFERROR(AM297*AN297,"")</x:f>
        <x:v>885800206457.5</x:v>
      </x:c>
      <x:c r="AP297" s="56" t="n">
        <x:f>IFERROR(AO297/(K297*1000000),"")</x:f>
        <x:v>35.93072674552793</x:v>
      </x:c>
      <x:c r="AQ297" s="57" t="n">
        <x:v>2837670119.1666665</x:v>
      </x:c>
      <x:c r="AR297" s="52" t="n">
        <x:v>0.3681047256678754</x:v>
      </x:c>
      <x:c r="AS297" s="52" t="n">
        <x:v>-0.281572105266559</x:v>
      </x:c>
      <x:c r="AT297" s="55" t="b">
        <x:v>1</x:v>
      </x:c>
      <x:c r="AU297" s="50"/>
      <x:c r="AV297" s="58" t="n">
        <x:v>0.1505508778963461</x:v>
      </x:c>
      <x:c r="AW297" s="50" t="n">
        <x:v>942</x:v>
      </x:c>
      <x:c r="AX297" s="50" t="str">
        <x:v>Core Moat</x:v>
      </x:c>
      <x:c r="AY297" s="50" t="str">
        <x:v>概算PSR15倍以上</x:v>
      </x:c>
      <x:c r="AZ297" s="59" t="str">
        <x:v>2025-06-26 10:41</x:v>
      </x:c>
      <x:c r="BA297" s="53" t="n">
        <x:v>25477</x:v>
      </x:c>
      <x:c r="BB297" s="50"/>
      <x:c r="BC297" s="50"/>
      <x:c r="BD297" s="50" t="str">
        <x:v>TOPIX Mid400</x:v>
      </x:c>
    </x:row>
    <x:row r="298">
      <x:c r="A298" s="50" t="n">
        <x:v>297</x:v>
      </x:c>
      <x:c r="B298" s="50" t="str">
        <x:v>5832</x:v>
      </x:c>
      <x:c r="C298" s="50" t="str">
        <x:v>5832.T</x:v>
      </x:c>
      <x:c r="D298" s="50" t="str">
        <x:v>Chugin Financial Group,Inc.</x:v>
      </x:c>
      <x:c r="E298" s="50" t="str">
        <x:v>Prime Market (Domestic)</x:v>
      </x:c>
      <x:c r="F298" s="50" t="str">
        <x:v>Banks</x:v>
      </x:c>
      <x:c r="G298" s="51"/>
      <x:c r="H298" s="51"/>
      <x:c r="I298" s="51" t="n">
        <x:v>9833</x:v>
      </x:c>
      <x:c r="J298" s="51" t="n">
        <x:v>8854</x:v>
      </x:c>
      <x:c r="K298" s="51" t="n">
        <x:v>21298</x:v>
      </x:c>
      <x:c r="L298" s="52" t="str">
        <x:f>IFERROR(H298/G298-1,"")</x:f>
      </x:c>
      <x:c r="M298" s="52" t="str">
        <x:f>IFERROR(I298/H298-1,"")</x:f>
      </x:c>
      <x:c r="N298" s="52" t="n">
        <x:f>IFERROR(J298/I298-1,"")</x:f>
        <x:v>-0.09956269704057763</x:v>
      </x:c>
      <x:c r="O298" s="52" t="n">
        <x:f>IFERROR(K298/J298-1,"")</x:f>
        <x:v>1.4054664558391687</x:v>
      </x:c>
      <x:c r="P298" s="52" t="str">
        <x:f>IFERROR((K298/G298)^(1/4)-1,"")</x:f>
      </x:c>
      <x:c r="Q298" s="51" t="n">
        <x:v>19042</x:v>
      </x:c>
      <x:c r="R298" s="52" t="n">
        <x:f>IFERROR(Q298/K298,"")</x:f>
        <x:v>0.8940745609916424</x:v>
      </x:c>
      <x:c r="S298" s="53" t="n">
        <x:v>44837</x:v>
      </x:c>
      <x:c r="T298" s="50" t="str">
        <x:v>local_price_first_trade</x:v>
      </x:c>
      <x:c r="U298" s="50" t="str">
        <x:v>日本マスタートラスト信託銀行株式会社</x:v>
      </x:c>
      <x:c r="V298" s="54" t="n">
        <x:v>0.1387</x:v>
      </x:c>
      <x:c r="W298" s="50" t="str">
        <x:v>加藤 貞則 / 原田 育秀 / 山本 総一</x:v>
      </x:c>
      <x:c r="X298" s="50" t="b">
        <x:f>AND(COUNT(L298:O298)=4,L298&gt;='設定'!$B$6,M298&gt;='設定'!$B$6,N298&gt;='設定'!$B$6,O298&gt;='設定'!$B$6)</x:f>
        <x:v>0</x:v>
      </x:c>
      <x:c r="Y298" s="50" t="b">
        <x:f>AND(COUNT(G298:K298)=5,P298&gt;='設定'!$B$7)</x:f>
        <x:v>0</x:v>
      </x:c>
      <x:c r="Z298" s="50" t="b">
        <x:f>AND(ISNUMBER(R298),R298&gt;='設定'!$B$8)</x:f>
        <x:v>1</x:v>
      </x:c>
      <x:c r="AA298" s="50" t="b">
        <x:f>AND(ISNUMBER(S298),S298&gt;=DATE(YEAR('設定'!$B$10)-'設定'!$B$9,MONTH('設定'!$B$10),DAY('設定'!$B$10)))</x:f>
        <x:v>1</x:v>
      </x:c>
      <x:c r="AB298" s="55" t="b">
        <x:v>0</x:v>
      </x:c>
      <x:c r="AC298" s="55" t="b">
        <x:v>0</x:v>
      </x:c>
      <x:c r="AD298" s="50" t="n">
        <x:f>IF(X298,1,0)+IF(Z298,1,0)+IF(AA298,1,0)+IF(AB298,1,0)</x:f>
        <x:v>2</x:v>
      </x:c>
      <x:c r="AE298" s="50" t="n">
        <x:f>IF(Y298,1,0)+IF(Z298,1,0)+IF(AA298,1,0)+IF(AB298,1,0)</x:f>
        <x:v>2</x:v>
      </x:c>
      <x:c r="AF298" s="50" t="n">
        <x:f>IF(Y298,1,0)+IF(Z298,1,0)+IF(AA298,1,0)+IF(AC298,1,0)</x:f>
        <x:v>2</x:v>
      </x:c>
      <x:c r="AG298" s="53" t="n">
        <x:v>44837</x:v>
      </x:c>
      <x:c r="AH298" s="50" t="str">
        <x:v>S100VZPR</x:v>
      </x:c>
      <x:c r="AI298" s="50" t="str">
        <x:v>OperatingRevenue1SummaryOfBusinessResults</x:v>
      </x:c>
      <x:c r="AJ298" s="50" t="str">
        <x:v>OperatingIncome</x:v>
      </x:c>
      <x:c r="AK298" s="53" t="n">
        <x:v>45747</x:v>
      </x:c>
      <x:c r="AL298" s="50" t="str">
        <x:v>365/366/365</x:v>
      </x:c>
      <x:c r="AM298" s="51" t="n">
        <x:v>178911361</x:v>
      </x:c>
      <x:c r="AN298" s="51" t="n">
        <x:v>2910.5</x:v>
      </x:c>
      <x:c r="AO298" s="51" t="n">
        <x:f>IFERROR(AM298*AN298,"")</x:f>
        <x:v>520721516190.5</x:v>
      </x:c>
      <x:c r="AP298" s="56" t="n">
        <x:f>IFERROR(AO298/(K298*1000000),"")</x:f>
        <x:v>24.449315249812187</x:v>
      </x:c>
      <x:c r="AQ298" s="57" t="n">
        <x:v>1342937976.6666667</x:v>
      </x:c>
      <x:c r="AR298" s="52" t="n">
        <x:v>0.33370381458656</x:v>
      </x:c>
      <x:c r="AS298" s="52" t="n">
        <x:v>-0.2714490743219314</x:v>
      </x:c>
      <x:c r="AT298" s="55" t="b">
        <x:v>1</x:v>
      </x:c>
      <x:c r="AU298" s="50"/>
      <x:c r="AV298" s="58" t="n">
        <x:v>0.0657110805850078</x:v>
      </x:c>
      <x:c r="AW298" s="50" t="n">
        <x:v>1425</x:v>
      </x:c>
      <x:c r="AX298" s="50" t="str">
        <x:v>Core Moat</x:v>
      </x:c>
      <x:c r="AY298" s="50" t="str">
        <x:v>概算PSR15倍以上</x:v>
      </x:c>
      <x:c r="AZ298" s="59" t="str">
        <x:v>2025-06-19 09:59</x:v>
      </x:c>
      <x:c r="BA298" s="53" t="n">
        <x:v>31321</x:v>
      </x:c>
      <x:c r="BB298" s="50"/>
      <x:c r="BC298" s="50"/>
      <x:c r="BD298" s="50" t="str">
        <x:v>TOPIX Mid400</x:v>
      </x:c>
    </x:row>
    <x:row r="299">
      <x:c r="A299" s="50" t="n">
        <x:v>298</x:v>
      </x:c>
      <x:c r="B299" s="50" t="str">
        <x:v>7389</x:v>
      </x:c>
      <x:c r="C299" s="50" t="str">
        <x:v>7389.T</x:v>
      </x:c>
      <x:c r="D299" s="50" t="str">
        <x:v>Aichi Financial Group,Inc.</x:v>
      </x:c>
      <x:c r="E299" s="50" t="str">
        <x:v>Prime Market (Domestic)</x:v>
      </x:c>
      <x:c r="F299" s="50" t="str">
        <x:v>Banks</x:v>
      </x:c>
      <x:c r="G299" s="51"/>
      <x:c r="H299" s="51"/>
      <x:c r="I299" s="51" t="n">
        <x:v>3646</x:v>
      </x:c>
      <x:c r="J299" s="51" t="n">
        <x:v>8018</x:v>
      </x:c>
      <x:c r="K299" s="51" t="n">
        <x:v>6128</x:v>
      </x:c>
      <x:c r="L299" s="52" t="str">
        <x:f>IFERROR(H299/G299-1,"")</x:f>
      </x:c>
      <x:c r="M299" s="52" t="str">
        <x:f>IFERROR(I299/H299-1,"")</x:f>
      </x:c>
      <x:c r="N299" s="52" t="n">
        <x:f>IFERROR(J299/I299-1,"")</x:f>
        <x:v>1.1991223258365333</x:v>
      </x:c>
      <x:c r="O299" s="52" t="n">
        <x:f>IFERROR(K299/J299-1,"")</x:f>
        <x:v>-0.23571963083063108</x:v>
      </x:c>
      <x:c r="P299" s="52" t="str">
        <x:f>IFERROR((K299/G299)^(1/4)-1,"")</x:f>
      </x:c>
      <x:c r="Q299" s="51" t="n">
        <x:v>4927</x:v>
      </x:c>
      <x:c r="R299" s="52" t="n">
        <x:f>IFERROR(Q299/K299,"")</x:f>
        <x:v>0.804014360313316</x:v>
      </x:c>
      <x:c r="S299" s="53" t="n">
        <x:v>44837</x:v>
      </x:c>
      <x:c r="T299" s="50" t="str">
        <x:v>local_price_first_trade</x:v>
      </x:c>
      <x:c r="U299" s="50" t="str">
        <x:v>日本マスタートラスト信託銀行株式会社（信託口）</x:v>
      </x:c>
      <x:c r="V299" s="54" t="n">
        <x:v>0.0943</x:v>
      </x:c>
      <x:c r="W299" s="50" t="str">
        <x:v>伊藤 行記 / 藏冨 宣彦 / 早川 誠</x:v>
      </x:c>
      <x:c r="X299" s="50" t="b">
        <x:f>AND(COUNT(L299:O299)=4,L299&gt;='設定'!$B$6,M299&gt;='設定'!$B$6,N299&gt;='設定'!$B$6,O299&gt;='設定'!$B$6)</x:f>
        <x:v>0</x:v>
      </x:c>
      <x:c r="Y299" s="50" t="b">
        <x:f>AND(COUNT(G299:K299)=5,P299&gt;='設定'!$B$7)</x:f>
        <x:v>0</x:v>
      </x:c>
      <x:c r="Z299" s="50" t="b">
        <x:f>AND(ISNUMBER(R299),R299&gt;='設定'!$B$8)</x:f>
        <x:v>1</x:v>
      </x:c>
      <x:c r="AA299" s="50" t="b">
        <x:f>AND(ISNUMBER(S299),S299&gt;=DATE(YEAR('設定'!$B$10)-'設定'!$B$9,MONTH('設定'!$B$10),DAY('設定'!$B$10)))</x:f>
        <x:v>1</x:v>
      </x:c>
      <x:c r="AB299" s="55" t="b">
        <x:v>0</x:v>
      </x:c>
      <x:c r="AC299" s="55" t="b">
        <x:v>0</x:v>
      </x:c>
      <x:c r="AD299" s="50" t="n">
        <x:f>IF(X299,1,0)+IF(Z299,1,0)+IF(AA299,1,0)+IF(AB299,1,0)</x:f>
        <x:v>2</x:v>
      </x:c>
      <x:c r="AE299" s="50" t="n">
        <x:f>IF(Y299,1,0)+IF(Z299,1,0)+IF(AA299,1,0)+IF(AB299,1,0)</x:f>
        <x:v>2</x:v>
      </x:c>
      <x:c r="AF299" s="50" t="n">
        <x:f>IF(Y299,1,0)+IF(Z299,1,0)+IF(AA299,1,0)+IF(AC299,1,0)</x:f>
        <x:v>2</x:v>
      </x:c>
      <x:c r="AG299" s="53" t="n">
        <x:v>44837</x:v>
      </x:c>
      <x:c r="AH299" s="50" t="str">
        <x:v>S100W08A</x:v>
      </x:c>
      <x:c r="AI299" s="50" t="str">
        <x:v>OperatingRevenue1SummaryOfBusinessResults</x:v>
      </x:c>
      <x:c r="AJ299" s="50" t="str">
        <x:v>OperatingIncome</x:v>
      </x:c>
      <x:c r="AK299" s="53" t="n">
        <x:v>45747</x:v>
      </x:c>
      <x:c r="AL299" s="50" t="str">
        <x:v>180/366/365</x:v>
      </x:c>
      <x:c r="AM299" s="51" t="n">
        <x:v>49110571</x:v>
      </x:c>
      <x:c r="AN299" s="51" t="n">
        <x:v>1333</x:v>
      </x:c>
      <x:c r="AO299" s="51" t="n">
        <x:f>IFERROR(AM299*AN299,"")</x:f>
        <x:v>65464391143</x:v>
      </x:c>
      <x:c r="AP299" s="56" t="n">
        <x:f>IFERROR(AO299/(K299*1000000),"")</x:f>
        <x:v>10.682831452839425</x:v>
      </x:c>
      <x:c r="AQ299" s="57" t="n">
        <x:v>1202533795</x:v>
      </x:c>
      <x:c r="AR299" s="52" t="n">
        <x:v>0.3461546446729608</x:v>
      </x:c>
      <x:c r="AS299" s="52" t="n">
        <x:v>-0.3367939138682286</x:v>
      </x:c>
      <x:c r="AT299" s="55" t="b">
        <x:v>1</x:v>
      </x:c>
      <x:c r="AU299" s="50"/>
      <x:c r="AV299" s="58" t="n">
        <x:v>0.1730255224916338</x:v>
      </x:c>
      <x:c r="AW299" s="50" t="n">
        <x:v>858</x:v>
      </x:c>
      <x:c r="AX299" s="50" t="str">
        <x:v>Core Moat</x:v>
      </x:c>
      <x:c r="AY299" s="50" t="str">
        <x:v>目立つ機械的警告なし（定性確認は別途必要）</x:v>
      </x:c>
      <x:c r="AZ299" s="59" t="str">
        <x:v>2025-06-26 10:00</x:v>
      </x:c>
      <x:c r="BA299" s="53"/>
      <x:c r="BB299" s="50"/>
      <x:c r="BC299" s="50"/>
      <x:c r="BD299" s="50" t="str">
        <x:v>TOPIX Small 1</x:v>
      </x:c>
    </x:row>
    <x:row r="300">
      <x:c r="A300" s="50" t="n">
        <x:v>299</x:v>
      </x:c>
      <x:c r="B300" s="50" t="str">
        <x:v>7380</x:v>
      </x:c>
      <x:c r="C300" s="50" t="str">
        <x:v>7380.T</x:v>
      </x:c>
      <x:c r="D300" s="50" t="str">
        <x:v>Juroku Financial Group,Inc.</x:v>
      </x:c>
      <x:c r="E300" s="50" t="str">
        <x:v>Prime Market (Domestic)</x:v>
      </x:c>
      <x:c r="F300" s="50" t="str">
        <x:v>Banks</x:v>
      </x:c>
      <x:c r="G300" s="51"/>
      <x:c r="H300" s="51" t="n">
        <x:v>3674</x:v>
      </x:c>
      <x:c r="I300" s="51" t="n">
        <x:v>7375</x:v>
      </x:c>
      <x:c r="J300" s="51" t="n">
        <x:v>7400</x:v>
      </x:c>
      <x:c r="K300" s="51" t="n">
        <x:v>9276</x:v>
      </x:c>
      <x:c r="L300" s="52" t="str">
        <x:f>IFERROR(H300/G300-1,"")</x:f>
      </x:c>
      <x:c r="M300" s="52" t="n">
        <x:f>IFERROR(I300/H300-1,"")</x:f>
        <x:v>1.007348938486663</x:v>
      </x:c>
      <x:c r="N300" s="52" t="n">
        <x:f>IFERROR(J300/I300-1,"")</x:f>
        <x:v>0.003389830508474523</x:v>
      </x:c>
      <x:c r="O300" s="52" t="n">
        <x:f>IFERROR(K300/J300-1,"")</x:f>
        <x:v>0.2535135135135136</x:v>
      </x:c>
      <x:c r="P300" s="52" t="str">
        <x:f>IFERROR((K300/G300)^(1/4)-1,"")</x:f>
      </x:c>
      <x:c r="Q300" s="51" t="n">
        <x:v>7211</x:v>
      </x:c>
      <x:c r="R300" s="52" t="n">
        <x:f>IFERROR(Q300/K300,"")</x:f>
        <x:v>0.7773824924536438</x:v>
      </x:c>
      <x:c r="S300" s="53" t="n">
        <x:v>44470</x:v>
      </x:c>
      <x:c r="T300" s="50" t="str">
        <x:v>local_price_first_trade</x:v>
      </x:c>
      <x:c r="U300" s="50" t="str">
        <x:v>日本マスタートラスト信託銀行株式会社(信託口)</x:v>
      </x:c>
      <x:c r="V300" s="54" t="n">
        <x:v>0.1036</x:v>
      </x:c>
      <x:c r="W300" s="50" t="str">
        <x:v>村 瀬 幸 雄 / 池 田 直 樹 / 石 黒 明 秀</x:v>
      </x:c>
      <x:c r="X300" s="50" t="b">
        <x:f>AND(COUNT(L300:O300)=4,L300&gt;='設定'!$B$6,M300&gt;='設定'!$B$6,N300&gt;='設定'!$B$6,O300&gt;='設定'!$B$6)</x:f>
        <x:v>0</x:v>
      </x:c>
      <x:c r="Y300" s="50" t="b">
        <x:f>AND(COUNT(G300:K300)=5,P300&gt;='設定'!$B$7)</x:f>
        <x:v>0</x:v>
      </x:c>
      <x:c r="Z300" s="50" t="b">
        <x:f>AND(ISNUMBER(R300),R300&gt;='設定'!$B$8)</x:f>
        <x:v>1</x:v>
      </x:c>
      <x:c r="AA300" s="50" t="b">
        <x:f>AND(ISNUMBER(S300),S300&gt;=DATE(YEAR('設定'!$B$10)-'設定'!$B$9,MONTH('設定'!$B$10),DAY('設定'!$B$10)))</x:f>
        <x:v>1</x:v>
      </x:c>
      <x:c r="AB300" s="55" t="b">
        <x:v>0</x:v>
      </x:c>
      <x:c r="AC300" s="55" t="b">
        <x:v>0</x:v>
      </x:c>
      <x:c r="AD300" s="50" t="n">
        <x:f>IF(X300,1,0)+IF(Z300,1,0)+IF(AA300,1,0)+IF(AB300,1,0)</x:f>
        <x:v>2</x:v>
      </x:c>
      <x:c r="AE300" s="50" t="n">
        <x:f>IF(Y300,1,0)+IF(Z300,1,0)+IF(AA300,1,0)+IF(AB300,1,0)</x:f>
        <x:v>2</x:v>
      </x:c>
      <x:c r="AF300" s="50" t="n">
        <x:f>IF(Y300,1,0)+IF(Z300,1,0)+IF(AA300,1,0)+IF(AC300,1,0)</x:f>
        <x:v>2</x:v>
      </x:c>
      <x:c r="AG300" s="53" t="n">
        <x:v>44470</x:v>
      </x:c>
      <x:c r="AH300" s="50" t="str">
        <x:v>S100VWTF</x:v>
      </x:c>
      <x:c r="AI300" s="50" t="str">
        <x:v>OperatingRevenue1SummaryOfBusinessResults</x:v>
      </x:c>
      <x:c r="AJ300" s="50" t="str">
        <x:v>OperatingIncome</x:v>
      </x:c>
      <x:c r="AK300" s="53" t="n">
        <x:v>45747</x:v>
      </x:c>
      <x:c r="AL300" s="50" t="str">
        <x:v>365/365/366/365</x:v>
      </x:c>
      <x:c r="AM300" s="51" t="n">
        <x:v>35887234</x:v>
      </x:c>
      <x:c r="AN300" s="51" t="n">
        <x:v>2061</x:v>
      </x:c>
      <x:c r="AO300" s="51" t="n">
        <x:f>IFERROR(AM300*AN300,"")</x:f>
        <x:v>73963589274</x:v>
      </x:c>
      <x:c r="AP300" s="56" t="n">
        <x:f>IFERROR(AO300/(K300*1000000),"")</x:f>
        <x:v>7.97365128007762</x:v>
      </x:c>
      <x:c r="AQ300" s="57" t="n">
        <x:v>1256677323.3333333</x:v>
      </x:c>
      <x:c r="AR300" s="52" t="n">
        <x:v>0.3075532014773364</x:v>
      </x:c>
      <x:c r="AS300" s="52" t="n">
        <x:v>-0.2744777257555946</x:v>
      </x:c>
      <x:c r="AT300" s="55" t="b">
        <x:v>1</x:v>
      </x:c>
      <x:c r="AU300" s="50"/>
      <x:c r="AV300" s="58" t="n">
        <x:v>0.1541324931210286</x:v>
      </x:c>
      <x:c r="AW300" s="50" t="n">
        <x:v>924</x:v>
      </x:c>
      <x:c r="AX300" s="50" t="str">
        <x:v>Core Moat</x:v>
      </x:c>
      <x:c r="AY300" s="50" t="str">
        <x:v>目立つ機械的警告なし（定性確認は別途必要）</x:v>
      </x:c>
      <x:c r="AZ300" s="59" t="str">
        <x:v>2025-06-12 09:27</x:v>
      </x:c>
      <x:c r="BA300" s="53" t="n">
        <x:v>25477</x:v>
      </x:c>
      <x:c r="BB300" s="50"/>
      <x:c r="BC300" s="50"/>
      <x:c r="BD300" s="50" t="str">
        <x:v>TOPIX Small 1</x:v>
      </x:c>
    </x:row>
    <x:row r="301">
      <x:c r="A301" s="50" t="n">
        <x:v>300</x:v>
      </x:c>
      <x:c r="B301" s="50" t="str">
        <x:v>5076</x:v>
      </x:c>
      <x:c r="C301" s="50" t="str">
        <x:v>5076.T</x:v>
      </x:c>
      <x:c r="D301" s="50" t="str">
        <x:v>INFRONEER Holdings Inc.</x:v>
      </x:c>
      <x:c r="E301" s="50" t="str">
        <x:v>Prime Market (Domestic)</x:v>
      </x:c>
      <x:c r="F301" s="50" t="str">
        <x:v>Construction</x:v>
      </x:c>
      <x:c r="G301" s="51"/>
      <x:c r="H301" s="51" t="n">
        <x:v>1657</x:v>
      </x:c>
      <x:c r="I301" s="51" t="n">
        <x:v>31271</x:v>
      </x:c>
      <x:c r="J301" s="51" t="n">
        <x:v>37564</x:v>
      </x:c>
      <x:c r="K301" s="51" t="n">
        <x:v>21720</x:v>
      </x:c>
      <x:c r="L301" s="52" t="str">
        <x:f>IFERROR(H301/G301-1,"")</x:f>
      </x:c>
      <x:c r="M301" s="52" t="n">
        <x:f>IFERROR(I301/H301-1,"")</x:f>
        <x:v>17.87205793602897</x:v>
      </x:c>
      <x:c r="N301" s="52" t="n">
        <x:f>IFERROR(J301/I301-1,"")</x:f>
        <x:v>0.2012407662051101</x:v>
      </x:c>
      <x:c r="O301" s="52" t="n">
        <x:f>IFERROR(K301/J301-1,"")</x:f>
        <x:v>-0.42178681716537114</x:v>
      </x:c>
      <x:c r="P301" s="52" t="str">
        <x:f>IFERROR((K301/G301)^(1/4)-1,"")</x:f>
      </x:c>
      <x:c r="Q301" s="51" t="n">
        <x:v>15858</x:v>
      </x:c>
      <x:c r="R301" s="52" t="n">
        <x:f>IFERROR(Q301/K301,"")</x:f>
        <x:v>0.730110497237569</x:v>
      </x:c>
      <x:c r="S301" s="53" t="n">
        <x:v>44470</x:v>
      </x:c>
      <x:c r="T301" s="50" t="str">
        <x:v>local_price_first_trade</x:v>
      </x:c>
      <x:c r="U301" s="50" t="str">
        <x:v>日本マスタートラスト信託銀行株式会社（信託口）</x:v>
      </x:c>
      <x:c r="V301" s="54" t="n">
        <x:v>0.131</x:v>
      </x:c>
      <x:c r="W301" s="50"/>
      <x:c r="X301" s="50" t="b">
        <x:f>AND(COUNT(L301:O301)=4,L301&gt;='設定'!$B$6,M301&gt;='設定'!$B$6,N301&gt;='設定'!$B$6,O301&gt;='設定'!$B$6)</x:f>
        <x:v>0</x:v>
      </x:c>
      <x:c r="Y301" s="50" t="b">
        <x:f>AND(COUNT(G301:K301)=5,P301&gt;='設定'!$B$7)</x:f>
        <x:v>0</x:v>
      </x:c>
      <x:c r="Z301" s="50" t="b">
        <x:f>AND(ISNUMBER(R301),R301&gt;='設定'!$B$8)</x:f>
        <x:v>1</x:v>
      </x:c>
      <x:c r="AA301" s="50" t="b">
        <x:f>AND(ISNUMBER(S301),S301&gt;=DATE(YEAR('設定'!$B$10)-'設定'!$B$9,MONTH('設定'!$B$10),DAY('設定'!$B$10)))</x:f>
        <x:v>1</x:v>
      </x:c>
      <x:c r="AB301" s="55" t="b">
        <x:v>0</x:v>
      </x:c>
      <x:c r="AC301" s="55" t="b">
        <x:v>0</x:v>
      </x:c>
      <x:c r="AD301" s="50" t="n">
        <x:f>IF(X301,1,0)+IF(Z301,1,0)+IF(AA301,1,0)+IF(AB301,1,0)</x:f>
        <x:v>2</x:v>
      </x:c>
      <x:c r="AE301" s="50" t="n">
        <x:f>IF(Y301,1,0)+IF(Z301,1,0)+IF(AA301,1,0)+IF(AB301,1,0)</x:f>
        <x:v>2</x:v>
      </x:c>
      <x:c r="AF301" s="50" t="n">
        <x:f>IF(Y301,1,0)+IF(Z301,1,0)+IF(AA301,1,0)+IF(AC301,1,0)</x:f>
        <x:v>2</x:v>
      </x:c>
      <x:c r="AG301" s="53" t="n">
        <x:v>44470</x:v>
      </x:c>
      <x:c r="AH301" s="50" t="str">
        <x:v>S100W181</x:v>
      </x:c>
      <x:c r="AI301" s="50" t="str">
        <x:v>OperatingRevenue1SummaryOfBusinessResults</x:v>
      </x:c>
      <x:c r="AJ301" s="50" t="str">
        <x:v>OperatingIncome</x:v>
      </x:c>
      <x:c r="AK301" s="53" t="n">
        <x:v>45747</x:v>
      </x:c>
      <x:c r="AL301" s="50" t="str">
        <x:v>365/365/366/365</x:v>
      </x:c>
      <x:c r="AM301" s="51" t="n">
        <x:v>281169924</x:v>
      </x:c>
      <x:c r="AN301" s="51" t="n">
        <x:v>2421</x:v>
      </x:c>
      <x:c r="AO301" s="51" t="n">
        <x:f>IFERROR(AM301*AN301,"")</x:f>
        <x:v>680712386004</x:v>
      </x:c>
      <x:c r="AP301" s="56" t="n">
        <x:f>IFERROR(AO301/(K301*1000000),"")</x:f>
        <x:v>31.340349263535913</x:v>
      </x:c>
      <x:c r="AQ301" s="57" t="n">
        <x:v>4740891821.666667</x:v>
      </x:c>
      <x:c r="AR301" s="52" t="n">
        <x:v>0.2538350000454296</x:v>
      </x:c>
      <x:c r="AS301" s="52" t="n">
        <x:v>-0.2984649806381466</x:v>
      </x:c>
      <x:c r="AT301" s="55" t="b">
        <x:v>0</x:v>
      </x:c>
      <x:c r="AU301" s="50" t="str">
        <x:v>other_data_quality_issue</x:v>
      </x:c>
      <x:c r="AV301" s="58" t="n">
        <x:v>0.7071871111620747</x:v>
      </x:c>
      <x:c r="AW301" s="50" t="n">
        <x:v>11</x:v>
      </x:c>
      <x:c r="AX301" s="50" t="str">
        <x:v>Core Moat</x:v>
      </x:c>
      <x:c r="AY301" s="50" t="str">
        <x:v>既存適格性フィルター不通過: other_data_quality_issue / 概算PSR15倍以上</x:v>
      </x:c>
      <x:c r="AZ301" s="59" t="str">
        <x:v>2025-06-23 10:00</x:v>
      </x:c>
      <x:c r="BA301" s="53" t="n">
        <x:v>44470</x:v>
      </x:c>
      <x:c r="BB301" s="50"/>
      <x:c r="BC301" s="50"/>
      <x:c r="BD301" s="50" t="str">
        <x:v>TOPIX Mid400</x:v>
      </x:c>
    </x:row>
    <x:row r="302">
      <x:c r="A302" s="50" t="n">
        <x:v>301</x:v>
      </x:c>
      <x:c r="B302" s="50" t="str">
        <x:v>7381</x:v>
      </x:c>
      <x:c r="C302" s="50" t="str">
        <x:v>7381.T</x:v>
      </x:c>
      <x:c r="D302" s="50" t="str">
        <x:v>CCI Group,Inc.</x:v>
      </x:c>
      <x:c r="E302" s="50" t="str">
        <x:v>Prime Market (Domestic)</x:v>
      </x:c>
      <x:c r="F302" s="50" t="str">
        <x:v>Banks</x:v>
      </x:c>
      <x:c r="G302" s="51"/>
      <x:c r="H302" s="51" t="n">
        <x:v>1945</x:v>
      </x:c>
      <x:c r="I302" s="51" t="n">
        <x:v>10008</x:v>
      </x:c>
      <x:c r="J302" s="51" t="n">
        <x:v>2176</x:v>
      </x:c>
      <x:c r="K302" s="51" t="n">
        <x:v>8052</x:v>
      </x:c>
      <x:c r="L302" s="52" t="str">
        <x:f>IFERROR(H302/G302-1,"")</x:f>
      </x:c>
      <x:c r="M302" s="52" t="n">
        <x:f>IFERROR(I302/H302-1,"")</x:f>
        <x:v>4.145501285347044</x:v>
      </x:c>
      <x:c r="N302" s="52" t="n">
        <x:f>IFERROR(J302/I302-1,"")</x:f>
        <x:v>-0.7825739408473221</x:v>
      </x:c>
      <x:c r="O302" s="52" t="n">
        <x:f>IFERROR(K302/J302-1,"")</x:f>
        <x:v>2.7003676470588234</x:v>
      </x:c>
      <x:c r="P302" s="52" t="str">
        <x:f>IFERROR((K302/G302)^(1/4)-1,"")</x:f>
      </x:c>
      <x:c r="Q302" s="51" t="n">
        <x:v>4947</x:v>
      </x:c>
      <x:c r="R302" s="52" t="n">
        <x:f>IFERROR(Q302/K302,"")</x:f>
        <x:v>0.6143815201192251</x:v>
      </x:c>
      <x:c r="S302" s="53" t="n">
        <x:v>44470</x:v>
      </x:c>
      <x:c r="T302" s="50" t="str">
        <x:v>local_price_first_trade</x:v>
      </x:c>
      <x:c r="U302" s="50" t="str">
        <x:v>日本マスタートラスト信託銀行 株式会社（信託口）</x:v>
      </x:c>
      <x:c r="V302" s="54" t="n">
        <x:v>0.1372</x:v>
      </x:c>
      <x:c r="W302" s="50" t="str">
        <x:v>杖村 修司 / 中田 浩一</x:v>
      </x:c>
      <x:c r="X302" s="50" t="b">
        <x:f>AND(COUNT(L302:O302)=4,L302&gt;='設定'!$B$6,M302&gt;='設定'!$B$6,N302&gt;='設定'!$B$6,O302&gt;='設定'!$B$6)</x:f>
        <x:v>0</x:v>
      </x:c>
      <x:c r="Y302" s="50" t="b">
        <x:f>AND(COUNT(G302:K302)=5,P302&gt;='設定'!$B$7)</x:f>
        <x:v>0</x:v>
      </x:c>
      <x:c r="Z302" s="50" t="b">
        <x:f>AND(ISNUMBER(R302),R302&gt;='設定'!$B$8)</x:f>
        <x:v>1</x:v>
      </x:c>
      <x:c r="AA302" s="50" t="b">
        <x:f>AND(ISNUMBER(S302),S302&gt;=DATE(YEAR('設定'!$B$10)-'設定'!$B$9,MONTH('設定'!$B$10),DAY('設定'!$B$10)))</x:f>
        <x:v>1</x:v>
      </x:c>
      <x:c r="AB302" s="55" t="b">
        <x:v>0</x:v>
      </x:c>
      <x:c r="AC302" s="55" t="b">
        <x:v>0</x:v>
      </x:c>
      <x:c r="AD302" s="50" t="n">
        <x:f>IF(X302,1,0)+IF(Z302,1,0)+IF(AA302,1,0)+IF(AB302,1,0)</x:f>
        <x:v>2</x:v>
      </x:c>
      <x:c r="AE302" s="50" t="n">
        <x:f>IF(Y302,1,0)+IF(Z302,1,0)+IF(AA302,1,0)+IF(AB302,1,0)</x:f>
        <x:v>2</x:v>
      </x:c>
      <x:c r="AF302" s="50" t="n">
        <x:f>IF(Y302,1,0)+IF(Z302,1,0)+IF(AA302,1,0)+IF(AC302,1,0)</x:f>
        <x:v>2</x:v>
      </x:c>
      <x:c r="AG302" s="53" t="n">
        <x:v>44470</x:v>
      </x:c>
      <x:c r="AH302" s="50" t="str">
        <x:v>S100VX5L</x:v>
      </x:c>
      <x:c r="AI302" s="50" t="str">
        <x:v>OperatingRevenue1SummaryOfBusinessResults</x:v>
      </x:c>
      <x:c r="AJ302" s="50" t="str">
        <x:v>OperatingIncome</x:v>
      </x:c>
      <x:c r="AK302" s="53" t="n">
        <x:v>45747</x:v>
      </x:c>
      <x:c r="AL302" s="50" t="str">
        <x:v>182/365/366/365</x:v>
      </x:c>
      <x:c r="AM302" s="51" t="n">
        <x:v>22796182</x:v>
      </x:c>
      <x:c r="AN302" s="51" t="n">
        <x:v>1014</x:v>
      </x:c>
      <x:c r="AO302" s="51" t="n">
        <x:f>IFERROR(AM302*AN302,"")</x:f>
        <x:v>23115328548</x:v>
      </x:c>
      <x:c r="AP302" s="56" t="n">
        <x:f>IFERROR(AO302/(K302*1000000),"")</x:f>
        <x:v>2.8707561535022355</x:v>
      </x:c>
      <x:c r="AQ302" s="57" t="n">
        <x:v>569026575</x:v>
      </x:c>
      <x:c r="AR302" s="52" t="n">
        <x:v>0.3858378716788282</x:v>
      </x:c>
      <x:c r="AS302" s="52" t="n">
        <x:v>-0.2901135025162202</x:v>
      </x:c>
      <x:c r="AT302" s="55" t="b">
        <x:v>1</x:v>
      </x:c>
      <x:c r="AU302" s="50"/>
      <x:c r="AV302" s="58" t="n">
        <x:v>-0.0228150376215708</x:v>
      </x:c>
      <x:c r="AW302" s="50" t="n">
        <x:v>2063</x:v>
      </x:c>
      <x:c r="AX302" s="50" t="str">
        <x:v>Transformation Moat</x:v>
      </x:c>
      <x:c r="AY302" s="50" t="str">
        <x:v>目立つ機械的警告なし（定性確認は別途必要）</x:v>
      </x:c>
      <x:c r="AZ302" s="59" t="str">
        <x:v>2025-06-12 13:13</x:v>
      </x:c>
      <x:c r="BA302" s="53" t="n">
        <x:v>26755</x:v>
      </x:c>
      <x:c r="BB302" s="50"/>
      <x:c r="BC302" s="50"/>
      <x:c r="BD302" s="50" t="str">
        <x:v>TOPIX Small 1</x:v>
      </x:c>
    </x:row>
    <x:row r="303">
      <x:c r="A303" s="50" t="n">
        <x:v>302</x:v>
      </x:c>
      <x:c r="B303" s="50" t="str">
        <x:v>7350</x:v>
      </x:c>
      <x:c r="C303" s="50" t="str">
        <x:v>7350.T</x:v>
      </x:c>
      <x:c r="D303" s="50" t="str">
        <x:v>Okinawa Financial Group,Inc.</x:v>
      </x:c>
      <x:c r="E303" s="50" t="str">
        <x:v>Prime Market (Domestic)</x:v>
      </x:c>
      <x:c r="F303" s="50" t="str">
        <x:v>Banks</x:v>
      </x:c>
      <x:c r="G303" s="51"/>
      <x:c r="H303" s="51" t="n">
        <x:v>2785</x:v>
      </x:c>
      <x:c r="I303" s="51" t="n">
        <x:v>4044</x:v>
      </x:c>
      <x:c r="J303" s="51" t="n">
        <x:v>6283</x:v>
      </x:c>
      <x:c r="K303" s="51" t="n">
        <x:v>1955</x:v>
      </x:c>
      <x:c r="L303" s="52" t="str">
        <x:f>IFERROR(H303/G303-1,"")</x:f>
      </x:c>
      <x:c r="M303" s="52" t="n">
        <x:f>IFERROR(I303/H303-1,"")</x:f>
        <x:v>0.45206463195691193</x:v>
      </x:c>
      <x:c r="N303" s="52" t="n">
        <x:f>IFERROR(J303/I303-1,"")</x:f>
        <x:v>0.5536597428288823</x:v>
      </x:c>
      <x:c r="O303" s="52" t="n">
        <x:f>IFERROR(K303/J303-1,"")</x:f>
        <x:v>-0.6888429094381665</x:v>
      </x:c>
      <x:c r="P303" s="52" t="str">
        <x:f>IFERROR((K303/G303)^(1/4)-1,"")</x:f>
      </x:c>
      <x:c r="Q303" s="51" t="n">
        <x:v>1004</x:v>
      </x:c>
      <x:c r="R303" s="52" t="n">
        <x:f>IFERROR(Q303/K303,"")</x:f>
        <x:v>0.5135549872122762</x:v>
      </x:c>
      <x:c r="S303" s="53" t="n">
        <x:v>44470</x:v>
      </x:c>
      <x:c r="T303" s="50" t="str">
        <x:v>local_price_first_trade</x:v>
      </x:c>
      <x:c r="U303" s="50" t="str">
        <x:v>日本マスタートラスト信託銀行株式会社(信託口)</x:v>
      </x:c>
      <x:c r="V303" s="54" t="n">
        <x:v>0.0907</x:v>
      </x:c>
      <x:c r="W303" s="50" t="str">
        <x:v>山城 正保 / 伊波 一也</x:v>
      </x:c>
      <x:c r="X303" s="50" t="b">
        <x:f>AND(COUNT(L303:O303)=4,L303&gt;='設定'!$B$6,M303&gt;='設定'!$B$6,N303&gt;='設定'!$B$6,O303&gt;='設定'!$B$6)</x:f>
        <x:v>0</x:v>
      </x:c>
      <x:c r="Y303" s="50" t="b">
        <x:f>AND(COUNT(G303:K303)=5,P303&gt;='設定'!$B$7)</x:f>
        <x:v>0</x:v>
      </x:c>
      <x:c r="Z303" s="50" t="b">
        <x:f>AND(ISNUMBER(R303),R303&gt;='設定'!$B$8)</x:f>
        <x:v>1</x:v>
      </x:c>
      <x:c r="AA303" s="50" t="b">
        <x:f>AND(ISNUMBER(S303),S303&gt;=DATE(YEAR('設定'!$B$10)-'設定'!$B$9,MONTH('設定'!$B$10),DAY('設定'!$B$10)))</x:f>
        <x:v>1</x:v>
      </x:c>
      <x:c r="AB303" s="55" t="b">
        <x:v>0</x:v>
      </x:c>
      <x:c r="AC303" s="55" t="b">
        <x:v>0</x:v>
      </x:c>
      <x:c r="AD303" s="50" t="n">
        <x:f>IF(X303,1,0)+IF(Z303,1,0)+IF(AA303,1,0)+IF(AB303,1,0)</x:f>
        <x:v>2</x:v>
      </x:c>
      <x:c r="AE303" s="50" t="n">
        <x:f>IF(Y303,1,0)+IF(Z303,1,0)+IF(AA303,1,0)+IF(AB303,1,0)</x:f>
        <x:v>2</x:v>
      </x:c>
      <x:c r="AF303" s="50" t="n">
        <x:f>IF(Y303,1,0)+IF(Z303,1,0)+IF(AA303,1,0)+IF(AC303,1,0)</x:f>
        <x:v>2</x:v>
      </x:c>
      <x:c r="AG303" s="53" t="n">
        <x:v>44470</x:v>
      </x:c>
      <x:c r="AH303" s="50" t="str">
        <x:v>S100W3MP</x:v>
      </x:c>
      <x:c r="AI303" s="50" t="str">
        <x:v>OperatingRevenue1SummaryOfBusinessResults</x:v>
      </x:c>
      <x:c r="AJ303" s="50" t="str">
        <x:v>OperatingIncome</x:v>
      </x:c>
      <x:c r="AK303" s="53" t="n">
        <x:v>45747</x:v>
      </x:c>
      <x:c r="AL303" s="50" t="str">
        <x:v>365/365/366/365</x:v>
      </x:c>
      <x:c r="AM303" s="51" t="n">
        <x:v>21900464</x:v>
      </x:c>
      <x:c r="AN303" s="51" t="n">
        <x:v>6070</x:v>
      </x:c>
      <x:c r="AO303" s="51" t="n">
        <x:f>IFERROR(AM303*AN303,"")</x:f>
        <x:v>132935816480</x:v>
      </x:c>
      <x:c r="AP303" s="56" t="n">
        <x:f>IFERROR(AO303/(K303*1000000),"")</x:f>
        <x:v>67.9978600920716</x:v>
      </x:c>
      <x:c r="AQ303" s="57" t="n">
        <x:v>383241116.6666667</x:v>
      </x:c>
      <x:c r="AR303" s="52" t="n">
        <x:v>0.3212195636975995</x:v>
      </x:c>
      <x:c r="AS303" s="52" t="n">
        <x:v>-0.2869971647159368</x:v>
      </x:c>
      <x:c r="AT303" s="55" t="b">
        <x:v>1</x:v>
      </x:c>
      <x:c r="AU303" s="50"/>
      <x:c r="AV303" s="58" t="n">
        <x:v>0.1371404127056707</x:v>
      </x:c>
      <x:c r="AW303" s="50" t="n">
        <x:v>1019</x:v>
      </x:c>
      <x:c r="AX303" s="50" t="str">
        <x:v>Core Moat</x:v>
      </x:c>
      <x:c r="AY303" s="50" t="str">
        <x:v>概算PSR15倍以上</x:v>
      </x:c>
      <x:c r="AZ303" s="59" t="str">
        <x:v>2025-06-24 11:27</x:v>
      </x:c>
      <x:c r="BA303" s="53" t="n">
        <x:v>32051</x:v>
      </x:c>
      <x:c r="BB303" s="50"/>
      <x:c r="BC303" s="50"/>
      <x:c r="BD303" s="50" t="str">
        <x:v>TOPIX Small 1</x:v>
      </x:c>
    </x:row>
    <x:row r="304">
      <x:c r="A304" s="50" t="n">
        <x:v>303</x:v>
      </x:c>
      <x:c r="B304" s="50" t="str">
        <x:v>7384</x:v>
      </x:c>
      <x:c r="C304" s="50" t="str">
        <x:v>7384.T</x:v>
      </x:c>
      <x:c r="D304" s="50" t="str">
        <x:v>Procrea Holdings,Inc.</x:v>
      </x:c>
      <x:c r="E304" s="50" t="str">
        <x:v>Prime Market (Domestic)</x:v>
      </x:c>
      <x:c r="F304" s="50" t="str">
        <x:v>Banks</x:v>
      </x:c>
      <x:c r="G304" s="51"/>
      <x:c r="H304" s="51"/>
      <x:c r="I304" s="51" t="n">
        <x:v>4216</x:v>
      </x:c>
      <x:c r="J304" s="51" t="n">
        <x:v>2663</x:v>
      </x:c>
      <x:c r="K304" s="51" t="n">
        <x:v>2301</x:v>
      </x:c>
      <x:c r="L304" s="52" t="str">
        <x:f>IFERROR(H304/G304-1,"")</x:f>
      </x:c>
      <x:c r="M304" s="52" t="str">
        <x:f>IFERROR(I304/H304-1,"")</x:f>
      </x:c>
      <x:c r="N304" s="52" t="n">
        <x:f>IFERROR(J304/I304-1,"")</x:f>
        <x:v>-0.3683586337760911</x:v>
      </x:c>
      <x:c r="O304" s="52" t="n">
        <x:f>IFERROR(K304/J304-1,"")</x:f>
        <x:v>-0.13593691325572665</x:v>
      </x:c>
      <x:c r="P304" s="52" t="str">
        <x:f>IFERROR((K304/G304)^(1/4)-1,"")</x:f>
      </x:c>
      <x:c r="Q304" s="51" t="n">
        <x:v>1145</x:v>
      </x:c>
      <x:c r="R304" s="52" t="n">
        <x:f>IFERROR(Q304/K304,"")</x:f>
        <x:v>0.49760973489787047</x:v>
      </x:c>
      <x:c r="S304" s="53" t="n">
        <x:v>44652</x:v>
      </x:c>
      <x:c r="T304" s="50" t="str">
        <x:v>local_price_first_trade</x:v>
      </x:c>
      <x:c r="U304" s="50" t="str">
        <x:v>日本マスタートラスト信託銀行株式会社（信託口）</x:v>
      </x:c>
      <x:c r="V304" s="54" t="n">
        <x:v>0.0949</x:v>
      </x:c>
      <x:c r="W304" s="50" t="str">
        <x:v>成田 晋 / 藤澤 貴之 / 石川 啓太郎</x:v>
      </x:c>
      <x:c r="X304" s="50" t="b">
        <x:f>AND(COUNT(L304:O304)=4,L304&gt;='設定'!$B$6,M304&gt;='設定'!$B$6,N304&gt;='設定'!$B$6,O304&gt;='設定'!$B$6)</x:f>
        <x:v>0</x:v>
      </x:c>
      <x:c r="Y304" s="50" t="b">
        <x:f>AND(COUNT(G304:K304)=5,P304&gt;='設定'!$B$7)</x:f>
        <x:v>0</x:v>
      </x:c>
      <x:c r="Z304" s="50" t="b">
        <x:f>AND(ISNUMBER(R304),R304&gt;='設定'!$B$8)</x:f>
        <x:v>1</x:v>
      </x:c>
      <x:c r="AA304" s="50" t="b">
        <x:f>AND(ISNUMBER(S304),S304&gt;=DATE(YEAR('設定'!$B$10)-'設定'!$B$9,MONTH('設定'!$B$10),DAY('設定'!$B$10)))</x:f>
        <x:v>1</x:v>
      </x:c>
      <x:c r="AB304" s="55" t="b">
        <x:v>0</x:v>
      </x:c>
      <x:c r="AC304" s="55" t="b">
        <x:v>0</x:v>
      </x:c>
      <x:c r="AD304" s="50" t="n">
        <x:f>IF(X304,1,0)+IF(Z304,1,0)+IF(AA304,1,0)+IF(AB304,1,0)</x:f>
        <x:v>2</x:v>
      </x:c>
      <x:c r="AE304" s="50" t="n">
        <x:f>IF(Y304,1,0)+IF(Z304,1,0)+IF(AA304,1,0)+IF(AB304,1,0)</x:f>
        <x:v>2</x:v>
      </x:c>
      <x:c r="AF304" s="50" t="n">
        <x:f>IF(Y304,1,0)+IF(Z304,1,0)+IF(AA304,1,0)+IF(AC304,1,0)</x:f>
        <x:v>2</x:v>
      </x:c>
      <x:c r="AG304" s="53" t="n">
        <x:v>44652</x:v>
      </x:c>
      <x:c r="AH304" s="50" t="str">
        <x:v>S100W105</x:v>
      </x:c>
      <x:c r="AI304" s="50" t="str">
        <x:v>OperatingRevenue1SummaryOfBusinessResults</x:v>
      </x:c>
      <x:c r="AJ304" s="50" t="str">
        <x:v>OperatingIncome</x:v>
      </x:c>
      <x:c r="AK304" s="53" t="n">
        <x:v>45747</x:v>
      </x:c>
      <x:c r="AL304" s="50" t="str">
        <x:v>365/366/365</x:v>
      </x:c>
      <x:c r="AM304" s="51" t="n">
        <x:v>28607057</x:v>
      </x:c>
      <x:c r="AN304" s="51" t="n">
        <x:v>3895</x:v>
      </x:c>
      <x:c r="AO304" s="51" t="n">
        <x:f>IFERROR(AM304*AN304,"")</x:f>
        <x:v>111424487015</x:v>
      </x:c>
      <x:c r="AP304" s="56" t="n">
        <x:f>IFERROR(AO304/(K304*1000000),"")</x:f>
        <x:v>48.42437506084311</x:v>
      </x:c>
      <x:c r="AQ304" s="57" t="n">
        <x:v>451620561.6666667</x:v>
      </x:c>
      <x:c r="AR304" s="52" t="n">
        <x:v>0.272231597118573</x:v>
      </x:c>
      <x:c r="AS304" s="52" t="n">
        <x:v>-0.389549459668369</x:v>
      </x:c>
      <x:c r="AT304" s="55" t="b">
        <x:v>1</x:v>
      </x:c>
      <x:c r="AU304" s="50"/>
      <x:c r="AV304" s="58" t="n">
        <x:v>0.0182148165493452</x:v>
      </x:c>
      <x:c r="AW304" s="50" t="n">
        <x:v>1736</x:v>
      </x:c>
      <x:c r="AX304" s="50" t="str">
        <x:v>Transformation Moat</x:v>
      </x:c>
      <x:c r="AY304" s="50" t="str">
        <x:v>概算PSR15倍以上</x:v>
      </x:c>
      <x:c r="AZ304" s="59" t="str">
        <x:v>2025-06-23 15:06</x:v>
      </x:c>
      <x:c r="BA304" s="53" t="n">
        <x:v>44652</x:v>
      </x:c>
      <x:c r="BB304" s="50"/>
      <x:c r="BC304" s="50"/>
      <x:c r="BD304" s="50" t="str">
        <x:v>TOPIX Small 2</x:v>
      </x:c>
    </x:row>
    <x:row r="305">
      <x:c r="A305" s="50" t="n">
        <x:v>304</x:v>
      </x:c>
      <x:c r="B305" s="50" t="str">
        <x:v>9247</x:v>
      </x:c>
      <x:c r="C305" s="50" t="str">
        <x:v>9247.T</x:v>
      </x:c>
      <x:c r="D305" s="50" t="str">
        <x:v>TRE HOLDINGS CORPORATION</x:v>
      </x:c>
      <x:c r="E305" s="50" t="str">
        <x:v>Prime Market (Domestic)</x:v>
      </x:c>
      <x:c r="F305" s="50" t="str">
        <x:v>Services</x:v>
      </x:c>
      <x:c r="G305" s="51"/>
      <x:c r="H305" s="51" t="n">
        <x:v>68234</x:v>
      </x:c>
      <x:c r="I305" s="51" t="n">
        <x:v>90712</x:v>
      </x:c>
      <x:c r="J305" s="51" t="n">
        <x:v>92860</x:v>
      </x:c>
      <x:c r="K305" s="51" t="n">
        <x:v>118678</x:v>
      </x:c>
      <x:c r="L305" s="52" t="str">
        <x:f>IFERROR(H305/G305-1,"")</x:f>
      </x:c>
      <x:c r="M305" s="52" t="n">
        <x:f>IFERROR(I305/H305-1,"")</x:f>
        <x:v>0.32942521323680274</x:v>
      </x:c>
      <x:c r="N305" s="52" t="n">
        <x:f>IFERROR(J305/I305-1,"")</x:f>
        <x:v>0.023679336802187034</x:v>
      </x:c>
      <x:c r="O305" s="52" t="n">
        <x:f>IFERROR(K305/J305-1,"")</x:f>
        <x:v>0.27803144518630196</x:v>
      </x:c>
      <x:c r="P305" s="52" t="str">
        <x:f>IFERROR((K305/G305)^(1/4)-1,"")</x:f>
      </x:c>
      <x:c r="Q305" s="51" t="n">
        <x:v>22983</x:v>
      </x:c>
      <x:c r="R305" s="52" t="n">
        <x:f>IFERROR(Q305/K305,"")</x:f>
        <x:v>0.19365847082020257</x:v>
      </x:c>
      <x:c r="S305" s="53" t="n">
        <x:v>44470</x:v>
      </x:c>
      <x:c r="T305" s="50" t="str">
        <x:v>local_price_first_trade</x:v>
      </x:c>
      <x:c r="U305" s="50" t="str">
        <x:v>日本マスタートラスト信託銀行(株)(信託口)</x:v>
      </x:c>
      <x:c r="V305" s="54" t="n">
        <x:v>0.1425</x:v>
      </x:c>
      <x:c r="W305" s="50" t="str">
        <x:v>松岡直人 / 阿部光男</x:v>
      </x:c>
      <x:c r="X305" s="50" t="b">
        <x:f>AND(COUNT(L305:O305)=4,L305&gt;='設定'!$B$6,M305&gt;='設定'!$B$6,N305&gt;='設定'!$B$6,O305&gt;='設定'!$B$6)</x:f>
        <x:v>0</x:v>
      </x:c>
      <x:c r="Y305" s="50" t="b">
        <x:f>AND(COUNT(G305:K305)=5,P305&gt;='設定'!$B$7)</x:f>
        <x:v>0</x:v>
      </x:c>
      <x:c r="Z305" s="50" t="b">
        <x:f>AND(ISNUMBER(R305),R305&gt;='設定'!$B$8)</x:f>
        <x:v>1</x:v>
      </x:c>
      <x:c r="AA305" s="50" t="b">
        <x:f>AND(ISNUMBER(S305),S305&gt;=DATE(YEAR('設定'!$B$10)-'設定'!$B$9,MONTH('設定'!$B$10),DAY('設定'!$B$10)))</x:f>
        <x:v>1</x:v>
      </x:c>
      <x:c r="AB305" s="55" t="b">
        <x:v>0</x:v>
      </x:c>
      <x:c r="AC305" s="55" t="b">
        <x:v>0</x:v>
      </x:c>
      <x:c r="AD305" s="50" t="n">
        <x:f>IF(X305,1,0)+IF(Z305,1,0)+IF(AA305,1,0)+IF(AB305,1,0)</x:f>
        <x:v>2</x:v>
      </x:c>
      <x:c r="AE305" s="50" t="n">
        <x:f>IF(Y305,1,0)+IF(Z305,1,0)+IF(AA305,1,0)+IF(AB305,1,0)</x:f>
        <x:v>2</x:v>
      </x:c>
      <x:c r="AF305" s="50" t="n">
        <x:f>IF(Y305,1,0)+IF(Z305,1,0)+IF(AA305,1,0)+IF(AC305,1,0)</x:f>
        <x:v>2</x:v>
      </x:c>
      <x:c r="AG305" s="53" t="n">
        <x:v>44470</x:v>
      </x:c>
      <x:c r="AH305" s="50" t="str">
        <x:v>S100W1H5</x:v>
      </x:c>
      <x:c r="AI305" s="50" t="str">
        <x:v>NetSalesSummaryOfBusinessResults</x:v>
      </x:c>
      <x:c r="AJ305" s="50" t="str">
        <x:v>OperatingIncome</x:v>
      </x:c>
      <x:c r="AK305" s="53" t="n">
        <x:v>45747</x:v>
      </x:c>
      <x:c r="AL305" s="50" t="str">
        <x:v>365/365/366/365</x:v>
      </x:c>
      <x:c r="AM305" s="51" t="n">
        <x:v>49599812</x:v>
      </x:c>
      <x:c r="AN305" s="51" t="n">
        <x:v>1715</x:v>
      </x:c>
      <x:c r="AO305" s="51" t="n">
        <x:f>IFERROR(AM305*AN305,"")</x:f>
        <x:v>85063677580</x:v>
      </x:c>
      <x:c r="AP305" s="56" t="n">
        <x:f>IFERROR(AO305/(K305*1000000),"")</x:f>
        <x:v>0.716760289017341</x:v>
      </x:c>
      <x:c r="AQ305" s="57" t="n">
        <x:v>730388958.3333334</x:v>
      </x:c>
      <x:c r="AR305" s="52" t="n">
        <x:v>0.3749225023851634</x:v>
      </x:c>
      <x:c r="AS305" s="52" t="n">
        <x:v>-0.560144678225726</x:v>
      </x:c>
      <x:c r="AT305" s="55" t="b">
        <x:v>1</x:v>
      </x:c>
      <x:c r="AU305" s="50"/>
      <x:c r="AV305" s="58" t="n">
        <x:v>0.1107938489912449</x:v>
      </x:c>
      <x:c r="AW305" s="50" t="n">
        <x:v>1167</x:v>
      </x:c>
      <x:c r="AX305" s="50" t="str">
        <x:v>Core Moat</x:v>
      </x:c>
      <x:c r="AY305" s="50" t="str">
        <x:v>目立つ機械的警告なし（定性確認は別途必要）</x:v>
      </x:c>
      <x:c r="AZ305" s="59" t="str">
        <x:v>2025-06-20 15:22</x:v>
      </x:c>
      <x:c r="BA305" s="53" t="n">
        <x:v>44470</x:v>
      </x:c>
      <x:c r="BB305" s="50"/>
      <x:c r="BC305" s="50"/>
      <x:c r="BD305" s="50" t="str">
        <x:v>TOPIX Small 1</x:v>
      </x:c>
    </x:row>
    <x:row r="306">
      <x:c r="A306" s="50" t="n">
        <x:v>305</x:v>
      </x:c>
      <x:c r="B306" s="50" t="str">
        <x:v>4055</x:v>
      </x:c>
      <x:c r="C306" s="50" t="str">
        <x:v>4055.T</x:v>
      </x:c>
      <x:c r="D306" s="50" t="str">
        <x:v>T&amp;S Group Inc.</x:v>
      </x:c>
      <x:c r="E306" s="50" t="str">
        <x:v>Growth Market(Domestic)</x:v>
      </x:c>
      <x:c r="F306" s="50" t="str">
        <x:v>Information &amp; Communication</x:v>
      </x:c>
      <x:c r="G306" s="51"/>
      <x:c r="H306" s="51"/>
      <x:c r="I306" s="51"/>
      <x:c r="J306" s="51" t="n">
        <x:v>2980.491</x:v>
      </x:c>
      <x:c r="K306" s="51" t="n">
        <x:v>4103.317</x:v>
      </x:c>
      <x:c r="L306" s="52" t="str">
        <x:f>IFERROR(H306/G306-1,"")</x:f>
      </x:c>
      <x:c r="M306" s="52" t="str">
        <x:f>IFERROR(I306/H306-1,"")</x:f>
      </x:c>
      <x:c r="N306" s="52" t="str">
        <x:f>IFERROR(J306/I306-1,"")</x:f>
      </x:c>
      <x:c r="O306" s="52" t="n">
        <x:f>IFERROR(K306/J306-1,"")</x:f>
        <x:v>0.37672517716040743</x:v>
      </x:c>
      <x:c r="P306" s="52" t="str">
        <x:f>IFERROR((K306/G306)^(1/4)-1,"")</x:f>
      </x:c>
      <x:c r="Q306" s="51" t="n">
        <x:v>756.443</x:v>
      </x:c>
      <x:c r="R306" s="52" t="n">
        <x:f>IFERROR(Q306/K306,"")</x:f>
        <x:v>0.184349149724479</x:v>
      </x:c>
      <x:c r="S306" s="53" t="n">
        <x:v>44044</x:v>
      </x:c>
      <x:c r="T306" s="50" t="str">
        <x:v>EDINET_company_history</x:v>
      </x:c>
      <x:c r="U306" s="50" t="str">
        <x:v>武川 義浩</x:v>
      </x:c>
      <x:c r="V306" s="54" t="n">
        <x:v>0.2454</x:v>
      </x:c>
      <x:c r="W306" s="50" t="str">
        <x:v>武川 義浩</x:v>
      </x:c>
      <x:c r="X306" s="50" t="b">
        <x:f>AND(COUNT(L306:O306)=4,L306&gt;='設定'!$B$6,M306&gt;='設定'!$B$6,N306&gt;='設定'!$B$6,O306&gt;='設定'!$B$6)</x:f>
        <x:v>0</x:v>
      </x:c>
      <x:c r="Y306" s="50" t="b">
        <x:f>AND(COUNT(G306:K306)=5,P306&gt;='設定'!$B$7)</x:f>
        <x:v>0</x:v>
      </x:c>
      <x:c r="Z306" s="50" t="b">
        <x:f>AND(ISNUMBER(R306),R306&gt;='設定'!$B$8)</x:f>
        <x:v>1</x:v>
      </x:c>
      <x:c r="AA306" s="50" t="b">
        <x:f>AND(ISNUMBER(S306),S306&gt;=DATE(YEAR('設定'!$B$10)-'設定'!$B$9,MONTH('設定'!$B$10),DAY('設定'!$B$10)))</x:f>
        <x:v>0</x:v>
      </x:c>
      <x:c r="AB306" s="55" t="b">
        <x:v>1</x:v>
      </x:c>
      <x:c r="AC306" s="55" t="b">
        <x:v>1</x:v>
      </x:c>
      <x:c r="AD306" s="50" t="n">
        <x:f>IF(X306,1,0)+IF(Z306,1,0)+IF(AA306,1,0)+IF(AB306,1,0)</x:f>
        <x:v>2</x:v>
      </x:c>
      <x:c r="AE306" s="50" t="n">
        <x:f>IF(Y306,1,0)+IF(Z306,1,0)+IF(AA306,1,0)+IF(AB306,1,0)</x:f>
        <x:v>2</x:v>
      </x:c>
      <x:c r="AF306" s="50" t="n">
        <x:f>IF(Y306,1,0)+IF(Z306,1,0)+IF(AA306,1,0)+IF(AC306,1,0)</x:f>
        <x:v>2</x:v>
      </x:c>
      <x:c r="AG306" s="53" t="n">
        <x:v>44348</x:v>
      </x:c>
      <x:c r="AH306" s="50" t="str">
        <x:v>S100XD2T</x:v>
      </x:c>
      <x:c r="AI306" s="50" t="str">
        <x:v>NetSalesSummaryOfBusinessResults</x:v>
      </x:c>
      <x:c r="AJ306" s="50" t="str">
        <x:v>OperatingIncome</x:v>
      </x:c>
      <x:c r="AK306" s="53" t="n">
        <x:v>45930</x:v>
      </x:c>
      <x:c r="AL306" s="50" t="str">
        <x:v>305/365</x:v>
      </x:c>
      <x:c r="AM306" s="51" t="n">
        <x:v>7579200</x:v>
      </x:c>
      <x:c r="AN306" s="51" t="n">
        <x:v>2041</x:v>
      </x:c>
      <x:c r="AO306" s="51" t="n">
        <x:f>IFERROR(AM306*AN306,"")</x:f>
        <x:v>15469147200</x:v>
      </x:c>
      <x:c r="AP306" s="56" t="n">
        <x:f>IFERROR(AO306/(K306*1000000),"")</x:f>
        <x:v>3.769912780318947</x:v>
      </x:c>
      <x:c r="AQ306" s="57" t="n">
        <x:v>529030540</x:v>
      </x:c>
      <x:c r="AR306" s="52" t="n">
        <x:v>0.6118749658960767</x:v>
      </x:c>
      <x:c r="AS306" s="52" t="n">
        <x:v>-0.7572434790530611</x:v>
      </x:c>
      <x:c r="AT306" s="55" t="b">
        <x:v>1</x:v>
      </x:c>
      <x:c r="AU306" s="50"/>
      <x:c r="AV306" s="58" t="n">
        <x:v>-0.0171993872985445</x:v>
      </x:c>
      <x:c r="AW306" s="50" t="n">
        <x:v>2018</x:v>
      </x:c>
      <x:c r="AX306" s="50" t="str">
        <x:v>Future Moat</x:v>
      </x:c>
      <x:c r="AY306" s="50" t="str">
        <x:v>年率ボラティリティ60%以上 / ローカル5年最大下落率-60%以下</x:v>
      </x:c>
      <x:c r="AZ306" s="59" t="str">
        <x:v>2025-12-25 15:33</x:v>
      </x:c>
      <x:c r="BA306" s="53" t="n">
        <x:v>44044</x:v>
      </x:c>
      <x:c r="BB306" s="50" t="str">
        <x:v>武川 義浩</x:v>
      </x:c>
      <x:c r="BC306" s="50"/>
      <x:c r="BD306" s="50"/>
    </x:row>
    <x:row r="307">
      <x:c r="A307" s="50" t="n">
        <x:v>306</x:v>
      </x:c>
      <x:c r="B307" s="50" t="str">
        <x:v>4263</x:v>
      </x:c>
      <x:c r="C307" s="50" t="str">
        <x:v>4263.T</x:v>
      </x:c>
      <x:c r="D307" s="50" t="str">
        <x:v>SUSMED,Inc.</x:v>
      </x:c>
      <x:c r="E307" s="50" t="str">
        <x:v>Growth Market(Domestic)</x:v>
      </x:c>
      <x:c r="F307" s="50" t="str">
        <x:v>Information &amp; Communication</x:v>
      </x:c>
      <x:c r="G307" s="51"/>
      <x:c r="H307" s="51"/>
      <x:c r="I307" s="51"/>
      <x:c r="J307" s="51"/>
      <x:c r="K307" s="51"/>
      <x:c r="L307" s="52" t="str">
        <x:f>IFERROR(H307/G307-1,"")</x:f>
      </x:c>
      <x:c r="M307" s="52" t="str">
        <x:f>IFERROR(I307/H307-1,"")</x:f>
      </x:c>
      <x:c r="N307" s="52" t="str">
        <x:f>IFERROR(J307/I307-1,"")</x:f>
      </x:c>
      <x:c r="O307" s="52" t="str">
        <x:f>IFERROR(K307/J307-1,"")</x:f>
      </x:c>
      <x:c r="P307" s="52" t="str">
        <x:f>IFERROR((K307/G307)^(1/4)-1,"")</x:f>
      </x:c>
      <x:c r="Q307" s="51" t="n">
        <x:v>-299.479</x:v>
      </x:c>
      <x:c r="R307" s="52" t="str">
        <x:f>IFERROR(Q307/K307,"")</x:f>
      </x:c>
      <x:c r="S307" s="53" t="n">
        <x:v>44554</x:v>
      </x:c>
      <x:c r="T307" s="50" t="str">
        <x:v>local_price_first_trade</x:v>
      </x:c>
      <x:c r="U307" s="50" t="str">
        <x:v>上野 太郎</x:v>
      </x:c>
      <x:c r="V307" s="54" t="n">
        <x:v>0.413</x:v>
      </x:c>
      <x:c r="W307" s="50" t="str">
        <x:v>上野 太郎</x:v>
      </x:c>
      <x:c r="X307" s="50" t="b">
        <x:f>AND(COUNT(L307:O307)=4,L307&gt;='設定'!$B$6,M307&gt;='設定'!$B$6,N307&gt;='設定'!$B$6,O307&gt;='設定'!$B$6)</x:f>
        <x:v>0</x:v>
      </x:c>
      <x:c r="Y307" s="50" t="b">
        <x:f>AND(COUNT(G307:K307)=5,P307&gt;='設定'!$B$7)</x:f>
        <x:v>0</x:v>
      </x:c>
      <x:c r="Z307" s="50" t="b">
        <x:f>AND(ISNUMBER(R307),R307&gt;='設定'!$B$8)</x:f>
        <x:v>0</x:v>
      </x:c>
      <x:c r="AA307" s="50" t="b">
        <x:f>AND(ISNUMBER(S307),S307&gt;=DATE(YEAR('設定'!$B$10)-'設定'!$B$9,MONTH('設定'!$B$10),DAY('設定'!$B$10)))</x:f>
        <x:v>1</x:v>
      </x:c>
      <x:c r="AB307" s="55" t="b">
        <x:v>1</x:v>
      </x:c>
      <x:c r="AC307" s="55" t="b">
        <x:v>1</x:v>
      </x:c>
      <x:c r="AD307" s="50" t="n">
        <x:f>IF(X307,1,0)+IF(Z307,1,0)+IF(AA307,1,0)+IF(AB307,1,0)</x:f>
        <x:v>2</x:v>
      </x:c>
      <x:c r="AE307" s="50" t="n">
        <x:f>IF(Y307,1,0)+IF(Z307,1,0)+IF(AA307,1,0)+IF(AB307,1,0)</x:f>
        <x:v>2</x:v>
      </x:c>
      <x:c r="AF307" s="50" t="n">
        <x:f>IF(Y307,1,0)+IF(Z307,1,0)+IF(AA307,1,0)+IF(AC307,1,0)</x:f>
        <x:v>2</x:v>
      </x:c>
      <x:c r="AG307" s="53" t="n">
        <x:v>44554</x:v>
      </x:c>
      <x:c r="AH307" s="50" t="str">
        <x:v>S100WR1U</x:v>
      </x:c>
      <x:c r="AI307" s="50"/>
      <x:c r="AJ307" s="50" t="str">
        <x:v>OperatingIncome</x:v>
      </x:c>
      <x:c r="AK307" s="53" t="n">
        <x:v>45838</x:v>
      </x:c>
      <x:c r="AL307" s="50"/>
      <x:c r="AM307" s="51" t="n">
        <x:v>16816600</x:v>
      </x:c>
      <x:c r="AN307" s="51" t="n">
        <x:v>632</x:v>
      </x:c>
      <x:c r="AO307" s="51" t="n">
        <x:f>IFERROR(AM307*AN307,"")</x:f>
        <x:v>10628091200</x:v>
      </x:c>
      <x:c r="AP307" s="56" t="str">
        <x:f>IFERROR(AO307/(K307*1000000),"")</x:f>
      </x:c>
      <x:c r="AQ307" s="57" t="n">
        <x:v>246768065</x:v>
      </x:c>
      <x:c r="AR307" s="52" t="n">
        <x:v>0.6753872462112988</x:v>
      </x:c>
      <x:c r="AS307" s="52" t="n">
        <x:v>-0.8268698060941828</x:v>
      </x:c>
      <x:c r="AT307" s="55" t="b">
        <x:v>0</x:v>
      </x:c>
      <x:c r="AU307" s="50" t="str">
        <x:v>missing_financial_data;repeated_negative_operating_cf;other_data_quality_issue</x:v>
      </x:c>
      <x:c r="AV307" s="58" t="n">
        <x:v>-0.2036656007670181</x:v>
      </x:c>
      <x:c r="AW307" s="50" t="n">
        <x:v>3037</x:v>
      </x:c>
      <x:c r="AX307" s="50" t="str">
        <x:v>Future Moat</x:v>
      </x:c>
      <x:c r="AY307" s="50" t="str">
        <x:v>既存適格性フィルター不通過: missing_financial_data;repeated_negative_operating_cf;other_data_quality_issue / 年率ボラティリティ60%以上 / ローカル5年最大下落率-60%以下</x:v>
      </x:c>
      <x:c r="AZ307" s="59" t="str">
        <x:v>2025-09-26 15:31</x:v>
      </x:c>
      <x:c r="BA307" s="53" t="n">
        <x:v>44531</x:v>
      </x:c>
      <x:c r="BB307" s="50" t="str">
        <x:v>上野 太郎</x:v>
      </x:c>
      <x:c r="BC307" s="50"/>
      <x:c r="BD307" s="50"/>
    </x:row>
    <x:row r="308">
      <x:c r="A308" s="50" t="n">
        <x:v>307</x:v>
      </x:c>
      <x:c r="B308" s="50" t="str">
        <x:v>4896</x:v>
      </x:c>
      <x:c r="C308" s="50" t="str">
        <x:v>4896.T</x:v>
      </x:c>
      <x:c r="D308" s="50" t="str">
        <x:v>K Pharma,Inc.</x:v>
      </x:c>
      <x:c r="E308" s="50" t="str">
        <x:v>Growth Market(Domestic)</x:v>
      </x:c>
      <x:c r="F308" s="50" t="str">
        <x:v>Pharmaceutical</x:v>
      </x:c>
      <x:c r="G308" s="51"/>
      <x:c r="H308" s="51"/>
      <x:c r="I308" s="51" t="n">
        <x:v>1000</x:v>
      </x:c>
      <x:c r="J308" s="51"/>
      <x:c r="K308" s="51"/>
      <x:c r="L308" s="52" t="str">
        <x:f>IFERROR(H308/G308-1,"")</x:f>
      </x:c>
      <x:c r="M308" s="52" t="str">
        <x:f>IFERROR(I308/H308-1,"")</x:f>
      </x:c>
      <x:c r="N308" s="52" t="n">
        <x:f>IFERROR(J308/I308-1,"")</x:f>
        <x:v>-1</x:v>
      </x:c>
      <x:c r="O308" s="52" t="str">
        <x:f>IFERROR(K308/J308-1,"")</x:f>
      </x:c>
      <x:c r="P308" s="52" t="str">
        <x:f>IFERROR((K308/G308)^(1/4)-1,"")</x:f>
      </x:c>
      <x:c r="Q308" s="51" t="n">
        <x:v>-916.056</x:v>
      </x:c>
      <x:c r="R308" s="52" t="str">
        <x:f>IFERROR(Q308/K308,"")</x:f>
      </x:c>
      <x:c r="S308" s="53" t="n">
        <x:v>45216</x:v>
      </x:c>
      <x:c r="T308" s="50" t="str">
        <x:v>local_price_first_trade</x:v>
      </x:c>
      <x:c r="U308" s="50" t="str">
        <x:v>福島 弘明</x:v>
      </x:c>
      <x:c r="V308" s="54" t="n">
        <x:v>0.2007</x:v>
      </x:c>
      <x:c r="W308" s="50" t="str">
        <x:v>ふくしま こうめい福島 弘明</x:v>
      </x:c>
      <x:c r="X308" s="50" t="b">
        <x:f>AND(COUNT(L308:O308)=4,L308&gt;='設定'!$B$6,M308&gt;='設定'!$B$6,N308&gt;='設定'!$B$6,O308&gt;='設定'!$B$6)</x:f>
        <x:v>0</x:v>
      </x:c>
      <x:c r="Y308" s="50" t="b">
        <x:f>AND(COUNT(G308:K308)=5,P308&gt;='設定'!$B$7)</x:f>
        <x:v>0</x:v>
      </x:c>
      <x:c r="Z308" s="50" t="b">
        <x:f>AND(ISNUMBER(R308),R308&gt;='設定'!$B$8)</x:f>
        <x:v>0</x:v>
      </x:c>
      <x:c r="AA308" s="50" t="b">
        <x:f>AND(ISNUMBER(S308),S308&gt;=DATE(YEAR('設定'!$B$10)-'設定'!$B$9,MONTH('設定'!$B$10),DAY('設定'!$B$10)))</x:f>
        <x:v>1</x:v>
      </x:c>
      <x:c r="AB308" s="55" t="b">
        <x:v>1</x:v>
      </x:c>
      <x:c r="AC308" s="55" t="b">
        <x:v>1</x:v>
      </x:c>
      <x:c r="AD308" s="50" t="n">
        <x:f>IF(X308,1,0)+IF(Z308,1,0)+IF(AA308,1,0)+IF(AB308,1,0)</x:f>
        <x:v>2</x:v>
      </x:c>
      <x:c r="AE308" s="50" t="n">
        <x:f>IF(Y308,1,0)+IF(Z308,1,0)+IF(AA308,1,0)+IF(AB308,1,0)</x:f>
        <x:v>2</x:v>
      </x:c>
      <x:c r="AF308" s="50" t="n">
        <x:f>IF(Y308,1,0)+IF(Z308,1,0)+IF(AA308,1,0)+IF(AC308,1,0)</x:f>
        <x:v>2</x:v>
      </x:c>
      <x:c r="AG308" s="53" t="n">
        <x:v>45216</x:v>
      </x:c>
      <x:c r="AH308" s="50" t="str">
        <x:v>S100XSVP</x:v>
      </x:c>
      <x:c r="AI308" s="50" t="str">
        <x:v>NetSalesSummaryOfBusinessResults</x:v>
      </x:c>
      <x:c r="AJ308" s="50" t="str">
        <x:v>OperatingIncome</x:v>
      </x:c>
      <x:c r="AK308" s="53" t="n">
        <x:v>46022</x:v>
      </x:c>
      <x:c r="AL308" s="50" t="str">
        <x:v>365</x:v>
      </x:c>
      <x:c r="AM308" s="51" t="n">
        <x:v>11609600</x:v>
      </x:c>
      <x:c r="AN308" s="51" t="n">
        <x:v>691</x:v>
      </x:c>
      <x:c r="AO308" s="51" t="n">
        <x:f>IFERROR(AM308*AN308,"")</x:f>
        <x:v>8022233600</x:v>
      </x:c>
      <x:c r="AP308" s="56" t="str">
        <x:f>IFERROR(AO308/(K308*1000000),"")</x:f>
      </x:c>
      <x:c r="AQ308" s="57" t="n">
        <x:v>54084976.666666664</x:v>
      </x:c>
      <x:c r="AR308" s="52" t="n">
        <x:v>0.5876724404085204</x:v>
      </x:c>
      <x:c r="AS308" s="52" t="n">
        <x:v>-0.5041551246537397</x:v>
      </x:c>
      <x:c r="AT308" s="55" t="b">
        <x:v>0</x:v>
      </x:c>
      <x:c r="AU308" s="50" t="str">
        <x:v>repeated_operating_loss;repeated_negative_operating_cf;extreme_profitability_outlier</x:v>
      </x:c>
      <x:c r="AV308" s="58" t="n">
        <x:v>-1.0777987608889088</x:v>
      </x:c>
      <x:c r="AW308" s="50" t="n">
        <x:v>3623</x:v>
      </x:c>
      <x:c r="AX308" s="50" t="str">
        <x:v>Transformation Moat</x:v>
      </x:c>
      <x:c r="AY308" s="50" t="str">
        <x:v>既存適格性フィルター不通過: repeated_operating_loss;repeated_negative_operating_cf;extreme_profitability_outlier</x:v>
      </x:c>
      <x:c r="AZ308" s="59" t="str">
        <x:v>2026-03-24 10:30</x:v>
      </x:c>
      <x:c r="BA308" s="53" t="n">
        <x:v>45200</x:v>
      </x:c>
      <x:c r="BB308" s="50" t="str">
        <x:v>ふくしま こうめい福島 弘明</x:v>
      </x:c>
      <x:c r="BC308" s="50"/>
      <x:c r="BD308" s="50"/>
    </x:row>
    <x:row r="309">
      <x:c r="A309" s="50" t="n">
        <x:v>308</x:v>
      </x:c>
      <x:c r="B309" s="50" t="str">
        <x:v>9722</x:v>
      </x:c>
      <x:c r="C309" s="50" t="str">
        <x:v>9722.T</x:v>
      </x:c>
      <x:c r="D309" s="50" t="str">
        <x:v>FUJITA KANKO INC.</x:v>
      </x:c>
      <x:c r="E309" s="50" t="str">
        <x:v>Prime Market (Domestic)</x:v>
      </x:c>
      <x:c r="F309" s="50" t="str">
        <x:v>Services</x:v>
      </x:c>
      <x:c r="G309" s="51" t="n">
        <x:v>28433</x:v>
      </x:c>
      <x:c r="H309" s="51" t="n">
        <x:v>43749</x:v>
      </x:c>
      <x:c r="I309" s="51" t="n">
        <x:v>64547</x:v>
      </x:c>
      <x:c r="J309" s="51" t="n">
        <x:v>76211</x:v>
      </x:c>
      <x:c r="K309" s="51" t="n">
        <x:v>82004</x:v>
      </x:c>
      <x:c r="L309" s="52" t="n">
        <x:f>IFERROR(H309/G309-1,"")</x:f>
        <x:v>0.5386698554496536</x:v>
      </x:c>
      <x:c r="M309" s="52" t="n">
        <x:f>IFERROR(I309/H309-1,"")</x:f>
        <x:v>0.47539372328510376</x:v>
      </x:c>
      <x:c r="N309" s="52" t="n">
        <x:f>IFERROR(J309/I309-1,"")</x:f>
        <x:v>0.18070553240274534</x:v>
      </x:c>
      <x:c r="O309" s="52" t="n">
        <x:f>IFERROR(K309/J309-1,"")</x:f>
        <x:v>0.07601264909265071</x:v>
      </x:c>
      <x:c r="P309" s="52" t="n">
        <x:f>IFERROR((K309/G309)^(1/4)-1,"")</x:f>
        <x:v>0.3031760444420566</x:v>
      </x:c>
      <x:c r="Q309" s="51" t="n">
        <x:v>13795</x:v>
      </x:c>
      <x:c r="R309" s="52" t="n">
        <x:f>IFERROR(Q309/K309,"")</x:f>
        <x:v>0.16822350129261987</x:v>
      </x:c>
      <x:c r="S309" s="53" t="n">
        <x:v>23468</x:v>
      </x:c>
      <x:c r="T309" s="50" t="str">
        <x:v>EDINET_company_history</x:v>
      </x:c>
      <x:c r="U309" s="50" t="str">
        <x:v>ＤＯＷＡホールディングス㈱</x:v>
      </x:c>
      <x:c r="V309" s="54" t="n">
        <x:v>0.3183</x:v>
      </x:c>
      <x:c r="W309" s="50" t="str">
        <x:v>山下 信典</x:v>
      </x:c>
      <x:c r="X309" s="50" t="b">
        <x:f>AND(COUNT(L309:O309)=4,L309&gt;='設定'!$B$6,M309&gt;='設定'!$B$6,N309&gt;='設定'!$B$6,O309&gt;='設定'!$B$6)</x:f>
        <x:v>0</x:v>
      </x:c>
      <x:c r="Y309" s="50" t="b">
        <x:f>AND(COUNT(G309:K309)=5,P309&gt;='設定'!$B$7)</x:f>
        <x:v>1</x:v>
      </x:c>
      <x:c r="Z309" s="50" t="b">
        <x:f>AND(ISNUMBER(R309),R309&gt;='設定'!$B$8)</x:f>
        <x:v>1</x:v>
      </x:c>
      <x:c r="AA309" s="50" t="b">
        <x:f>AND(ISNUMBER(S309),S309&gt;=DATE(YEAR('設定'!$B$10)-'設定'!$B$9,MONTH('設定'!$B$10),DAY('設定'!$B$10)))</x:f>
        <x:v>0</x:v>
      </x:c>
      <x:c r="AB309" s="55" t="b">
        <x:v>0</x:v>
      </x:c>
      <x:c r="AC309" s="55" t="b">
        <x:v>1</x:v>
      </x:c>
      <x:c r="AD309" s="50" t="n">
        <x:f>IF(X309,1,0)+IF(Z309,1,0)+IF(AA309,1,0)+IF(AB309,1,0)</x:f>
        <x:v>1</x:v>
      </x:c>
      <x:c r="AE309" s="50" t="n">
        <x:f>IF(Y309,1,0)+IF(Z309,1,0)+IF(AA309,1,0)+IF(AB309,1,0)</x:f>
        <x:v>2</x:v>
      </x:c>
      <x:c r="AF309" s="50" t="n">
        <x:f>IF(Y309,1,0)+IF(Z309,1,0)+IF(AA309,1,0)+IF(AC309,1,0)</x:f>
        <x:v>3</x:v>
      </x:c>
      <x:c r="AG309" s="53" t="n">
        <x:v>44348</x:v>
      </x:c>
      <x:c r="AH309" s="50" t="str">
        <x:v>S100XS71</x:v>
      </x:c>
      <x:c r="AI309" s="50" t="str">
        <x:v>NetSalesSummaryOfBusinessResults</x:v>
      </x:c>
      <x:c r="AJ309" s="50" t="str">
        <x:v>OperatingIncome</x:v>
      </x:c>
      <x:c r="AK309" s="53" t="n">
        <x:v>46022</x:v>
      </x:c>
      <x:c r="AL309" s="50" t="str">
        <x:v>365/365/365/366/365</x:v>
      </x:c>
      <x:c r="AM309" s="51" t="n">
        <x:v>11983724</x:v>
      </x:c>
      <x:c r="AN309" s="51" t="n">
        <x:v>1776</x:v>
      </x:c>
      <x:c r="AO309" s="51" t="n">
        <x:f>IFERROR(AM309*AN309,"")</x:f>
        <x:v>21283093824</x:v>
      </x:c>
      <x:c r="AP309" s="56" t="n">
        <x:f>IFERROR(AO309/(K309*1000000),"")</x:f>
        <x:v>0.25953726432856933</x:v>
      </x:c>
      <x:c r="AQ309" s="57" t="n">
        <x:v>492975990</x:v>
      </x:c>
      <x:c r="AR309" s="52" t="n">
        <x:v>0.4197844668074486</x:v>
      </x:c>
      <x:c r="AS309" s="52" t="n">
        <x:v>-0.3696098604233326</x:v>
      </x:c>
      <x:c r="AT309" s="55" t="b">
        <x:v>1</x:v>
      </x:c>
      <x:c r="AU309" s="50"/>
      <x:c r="AV309" s="58" t="n">
        <x:v>0.0905783445857599</x:v>
      </x:c>
      <x:c r="AW309" s="50" t="n">
        <x:v>1288</x:v>
      </x:c>
      <x:c r="AX309" s="50" t="str">
        <x:v>Core Moat</x:v>
      </x:c>
      <x:c r="AY309" s="50" t="str">
        <x:v>目立つ機械的警告なし（定性確認は別途必要）</x:v>
      </x:c>
      <x:c r="AZ309" s="59" t="str">
        <x:v>2026-03-23 15:31</x:v>
      </x:c>
      <x:c r="BA309" s="53" t="n">
        <x:v>23468</x:v>
      </x:c>
      <x:c r="BB309" s="50"/>
      <x:c r="BC309" s="50"/>
      <x:c r="BD309" s="50" t="str">
        <x:v>TOPIX Small 1</x:v>
      </x:c>
    </x:row>
    <x:row r="310">
      <x:c r="A310" s="50" t="n">
        <x:v>309</x:v>
      </x:c>
      <x:c r="B310" s="50" t="str">
        <x:v>9165</x:v>
      </x:c>
      <x:c r="C310" s="50" t="str">
        <x:v>9165.T</x:v>
      </x:c>
      <x:c r="D310" s="50" t="str">
        <x:v>Qualtec Co.,Ltd.</x:v>
      </x:c>
      <x:c r="E310" s="50" t="str">
        <x:v>Growth Market(Domestic)</x:v>
      </x:c>
      <x:c r="F310" s="50" t="str">
        <x:v>Services</x:v>
      </x:c>
      <x:c r="G310" s="51" t="n">
        <x:v>1475.97</x:v>
      </x:c>
      <x:c r="H310" s="51" t="n">
        <x:v>3155.813</x:v>
      </x:c>
      <x:c r="I310" s="51" t="n">
        <x:v>3274.204</x:v>
      </x:c>
      <x:c r="J310" s="51" t="n">
        <x:v>3623.929</x:v>
      </x:c>
      <x:c r="K310" s="51" t="n">
        <x:v>4025.193</x:v>
      </x:c>
      <x:c r="L310" s="52" t="n">
        <x:f>IFERROR(H310/G310-1,"")</x:f>
        <x:v>1.1381281462360344</x:v>
      </x:c>
      <x:c r="M310" s="52" t="n">
        <x:f>IFERROR(I310/H310-1,"")</x:f>
        <x:v>0.03751521398764757</x:v>
      </x:c>
      <x:c r="N310" s="52" t="n">
        <x:f>IFERROR(J310/I310-1,"")</x:f>
        <x:v>0.10681222061911844</x:v>
      </x:c>
      <x:c r="O310" s="52" t="n">
        <x:f>IFERROR(K310/J310-1,"")</x:f>
        <x:v>0.1107262311154551</x:v>
      </x:c>
      <x:c r="P310" s="52" t="n">
        <x:f>IFERROR((K310/G310)^(1/4)-1,"")</x:f>
        <x:v>0.28507150770167744</x:v>
      </x:c>
      <x:c r="Q310" s="51" t="n">
        <x:v>384.786</x:v>
      </x:c>
      <x:c r="R310" s="52" t="n">
        <x:f>IFERROR(Q310/K310,"")</x:f>
        <x:v>0.09559442242893694</x:v>
      </x:c>
      <x:c r="S310" s="53" t="n">
        <x:v>45135</x:v>
      </x:c>
      <x:c r="T310" s="50" t="str">
        <x:v>local_price_first_trade</x:v>
      </x:c>
      <x:c r="U310" s="50" t="str">
        <x:v>志方 廣一</x:v>
      </x:c>
      <x:c r="V310" s="54" t="n">
        <x:v>0.4001</x:v>
      </x:c>
      <x:c r="W310" s="50" t="str">
        <x:v>山口 友宏</x:v>
      </x:c>
      <x:c r="X310" s="50" t="b">
        <x:f>AND(COUNT(L310:O310)=4,L310&gt;='設定'!$B$6,M310&gt;='設定'!$B$6,N310&gt;='設定'!$B$6,O310&gt;='設定'!$B$6)</x:f>
        <x:v>0</x:v>
      </x:c>
      <x:c r="Y310" s="50" t="b">
        <x:f>AND(COUNT(G310:K310)=5,P310&gt;='設定'!$B$7)</x:f>
        <x:v>1</x:v>
      </x:c>
      <x:c r="Z310" s="50" t="b">
        <x:f>AND(ISNUMBER(R310),R310&gt;='設定'!$B$8)</x:f>
        <x:v>0</x:v>
      </x:c>
      <x:c r="AA310" s="50" t="b">
        <x:f>AND(ISNUMBER(S310),S310&gt;=DATE(YEAR('設定'!$B$10)-'設定'!$B$9,MONTH('設定'!$B$10),DAY('設定'!$B$10)))</x:f>
        <x:v>1</x:v>
      </x:c>
      <x:c r="AB310" s="55" t="b">
        <x:v>0</x:v>
      </x:c>
      <x:c r="AC310" s="55" t="b">
        <x:v>1</x:v>
      </x:c>
      <x:c r="AD310" s="50" t="n">
        <x:f>IF(X310,1,0)+IF(Z310,1,0)+IF(AA310,1,0)+IF(AB310,1,0)</x:f>
        <x:v>1</x:v>
      </x:c>
      <x:c r="AE310" s="50" t="n">
        <x:f>IF(Y310,1,0)+IF(Z310,1,0)+IF(AA310,1,0)+IF(AB310,1,0)</x:f>
        <x:v>2</x:v>
      </x:c>
      <x:c r="AF310" s="50" t="n">
        <x:f>IF(Y310,1,0)+IF(Z310,1,0)+IF(AA310,1,0)+IF(AC310,1,0)</x:f>
        <x:v>3</x:v>
      </x:c>
      <x:c r="AG310" s="53" t="n">
        <x:v>45135</x:v>
      </x:c>
      <x:c r="AH310" s="50" t="str">
        <x:v>S100WM9C</x:v>
      </x:c>
      <x:c r="AI310" s="50" t="str">
        <x:v>NetSalesSummaryOfBusinessResults</x:v>
      </x:c>
      <x:c r="AJ310" s="50" t="str">
        <x:v>OperatingIncome</x:v>
      </x:c>
      <x:c r="AK310" s="53" t="n">
        <x:v>45838</x:v>
      </x:c>
      <x:c r="AL310" s="50" t="str">
        <x:v>197/365/365/366/365</x:v>
      </x:c>
      <x:c r="AM310" s="51" t="n">
        <x:v>2350000</x:v>
      </x:c>
      <x:c r="AN310" s="51" t="n">
        <x:v>1826</x:v>
      </x:c>
      <x:c r="AO310" s="51" t="n">
        <x:f>IFERROR(AM310*AN310,"")</x:f>
        <x:v>4291100000</x:v>
      </x:c>
      <x:c r="AP310" s="56" t="n">
        <x:f>IFERROR(AO310/(K310*1000000),"")</x:f>
        <x:v>1.066060683301397</x:v>
      </x:c>
      <x:c r="AQ310" s="57" t="n">
        <x:v>49724768.333333336</x:v>
      </x:c>
      <x:c r="AR310" s="52" t="n">
        <x:v>0.4598134230023628</x:v>
      </x:c>
      <x:c r="AS310" s="52" t="n">
        <x:v>-0.542300847848367</x:v>
      </x:c>
      <x:c r="AT310" s="55" t="b">
        <x:v>1</x:v>
      </x:c>
      <x:c r="AU310" s="50"/>
      <x:c r="AV310" s="58" t="n">
        <x:v>0.0605068343554594</x:v>
      </x:c>
      <x:c r="AW310" s="50" t="n">
        <x:v>1454</x:v>
      </x:c>
      <x:c r="AX310" s="50" t="str">
        <x:v>Discovery</x:v>
      </x:c>
      <x:c r="AY310" s="50" t="str">
        <x:v>目立つ機械的警告なし（定性確認は別途必要）</x:v>
      </x:c>
      <x:c r="AZ310" s="59" t="str">
        <x:v>2025-09-25 09:44</x:v>
      </x:c>
      <x:c r="BA310" s="53" t="n">
        <x:v>45108</x:v>
      </x:c>
      <x:c r="BB310" s="50"/>
      <x:c r="BC310" s="50"/>
      <x:c r="BD310" s="50"/>
    </x:row>
    <x:row r="311">
      <x:c r="A311" s="50" t="n">
        <x:v>310</x:v>
      </x:c>
      <x:c r="B311" s="50" t="str">
        <x:v>5026</x:v>
      </x:c>
      <x:c r="C311" s="50" t="str">
        <x:v>5026.T</x:v>
      </x:c>
      <x:c r="D311" s="50" t="str">
        <x:v>TRIPLEIZE CO.,LTD.</x:v>
      </x:c>
      <x:c r="E311" s="50" t="str">
        <x:v>Growth Market(Domestic)</x:v>
      </x:c>
      <x:c r="F311" s="50" t="str">
        <x:v>Information &amp; Communication</x:v>
      </x:c>
      <x:c r="G311" s="51" t="n">
        <x:v>2122.308</x:v>
      </x:c>
      <x:c r="H311" s="51" t="n">
        <x:v>2424.504</x:v>
      </x:c>
      <x:c r="I311" s="51" t="n">
        <x:v>2346.256</x:v>
      </x:c>
      <x:c r="J311" s="51" t="n">
        <x:v>4410.537</x:v>
      </x:c>
      <x:c r="K311" s="51" t="n">
        <x:v>5714.03</x:v>
      </x:c>
      <x:c r="L311" s="52" t="n">
        <x:f>IFERROR(H311/G311-1,"")</x:f>
        <x:v>0.14239026569187874</x:v>
      </x:c>
      <x:c r="M311" s="52" t="n">
        <x:f>IFERROR(I311/H311-1,"")</x:f>
        <x:v>-0.03227381765507509</x:v>
      </x:c>
      <x:c r="N311" s="52" t="n">
        <x:f>IFERROR(J311/I311-1,"")</x:f>
        <x:v>0.8798191672178997</x:v>
      </x:c>
      <x:c r="O311" s="52" t="n">
        <x:f>IFERROR(K311/J311-1,"")</x:f>
        <x:v>0.29554065638719274</x:v>
      </x:c>
      <x:c r="P311" s="52" t="n">
        <x:f>IFERROR((K311/G311)^(1/4)-1,"")</x:f>
        <x:v>0.28095397662682675</x:v>
      </x:c>
      <x:c r="Q311" s="51" t="n">
        <x:v>-61.846</x:v>
      </x:c>
      <x:c r="R311" s="52" t="n">
        <x:f>IFERROR(Q311/K311,"")</x:f>
        <x:v>-0.010823534353162304</x:v>
      </x:c>
      <x:c r="S311" s="53" t="n">
        <x:v>44713</x:v>
      </x:c>
      <x:c r="T311" s="50" t="str">
        <x:v>local_price_first_trade</x:v>
      </x:c>
      <x:c r="U311" s="50" t="str">
        <x:v>福原 聖子</x:v>
      </x:c>
      <x:c r="V311" s="54" t="n">
        <x:v>0.2725</x:v>
      </x:c>
      <x:c r="W311" s="50" t="str">
        <x:v>山田 雄一郎 / 片渕 博哉</x:v>
      </x:c>
      <x:c r="X311" s="50" t="b">
        <x:f>AND(COUNT(L311:O311)=4,L311&gt;='設定'!$B$6,M311&gt;='設定'!$B$6,N311&gt;='設定'!$B$6,O311&gt;='設定'!$B$6)</x:f>
        <x:v>0</x:v>
      </x:c>
      <x:c r="Y311" s="50" t="b">
        <x:f>AND(COUNT(G311:K311)=5,P311&gt;='設定'!$B$7)</x:f>
        <x:v>1</x:v>
      </x:c>
      <x:c r="Z311" s="50" t="b">
        <x:f>AND(ISNUMBER(R311),R311&gt;='設定'!$B$8)</x:f>
        <x:v>0</x:v>
      </x:c>
      <x:c r="AA311" s="50" t="b">
        <x:f>AND(ISNUMBER(S311),S311&gt;=DATE(YEAR('設定'!$B$10)-'設定'!$B$9,MONTH('設定'!$B$10),DAY('設定'!$B$10)))</x:f>
        <x:v>1</x:v>
      </x:c>
      <x:c r="AB311" s="55" t="b">
        <x:v>0</x:v>
      </x:c>
      <x:c r="AC311" s="55" t="b">
        <x:v>1</x:v>
      </x:c>
      <x:c r="AD311" s="50" t="n">
        <x:f>IF(X311,1,0)+IF(Z311,1,0)+IF(AA311,1,0)+IF(AB311,1,0)</x:f>
        <x:v>1</x:v>
      </x:c>
      <x:c r="AE311" s="50" t="n">
        <x:f>IF(Y311,1,0)+IF(Z311,1,0)+IF(AA311,1,0)+IF(AB311,1,0)</x:f>
        <x:v>2</x:v>
      </x:c>
      <x:c r="AF311" s="50" t="n">
        <x:f>IF(Y311,1,0)+IF(Z311,1,0)+IF(AA311,1,0)+IF(AC311,1,0)</x:f>
        <x:v>3</x:v>
      </x:c>
      <x:c r="AG311" s="53" t="n">
        <x:v>44713</x:v>
      </x:c>
      <x:c r="AH311" s="50" t="str">
        <x:v>S100X79V</x:v>
      </x:c>
      <x:c r="AI311" s="50" t="str">
        <x:v>NetSalesSummaryOfBusinessResults</x:v>
      </x:c>
      <x:c r="AJ311" s="50" t="str">
        <x:v>OperatingIncome</x:v>
      </x:c>
      <x:c r="AK311" s="53" t="n">
        <x:v>45900</x:v>
      </x:c>
      <x:c r="AL311" s="50" t="str">
        <x:v>365/365/365/366/365</x:v>
      </x:c>
      <x:c r="AM311" s="51" t="n">
        <x:v>8388100</x:v>
      </x:c>
      <x:c r="AN311" s="51" t="n">
        <x:v>625</x:v>
      </x:c>
      <x:c r="AO311" s="51" t="n">
        <x:f>IFERROR(AM311*AN311,"")</x:f>
        <x:v>5242562500</x:v>
      </x:c>
      <x:c r="AP311" s="56" t="n">
        <x:f>IFERROR(AO311/(K311*1000000),"")</x:f>
        <x:v>0.9174894951549082</x:v>
      </x:c>
      <x:c r="AQ311" s="57" t="n">
        <x:v>25353313.333333332</x:v>
      </x:c>
      <x:c r="AR311" s="52" t="n">
        <x:v>0.7390923344523942</x:v>
      </x:c>
      <x:c r="AS311" s="52" t="n">
        <x:v>-0.74</x:v>
      </x:c>
      <x:c r="AT311" s="55" t="b">
        <x:v>0</x:v>
      </x:c>
      <x:c r="AU311" s="50" t="str">
        <x:v>repeated_negative_operating_cf</x:v>
      </x:c>
      <x:c r="AV311" s="58" t="n">
        <x:v>-0.4448035345995891</x:v>
      </x:c>
      <x:c r="AW311" s="50" t="n">
        <x:v>3455</x:v>
      </x:c>
      <x:c r="AX311" s="50" t="str">
        <x:v>Transformation Moat</x:v>
      </x:c>
      <x:c r="AY311" s="50" t="str">
        <x:v>既存適格性フィルター不通過: repeated_negative_operating_cf / 年率ボラティリティ60%以上 / ローカル5年最大下落率-60%以下</x:v>
      </x:c>
      <x:c r="AZ311" s="59" t="str">
        <x:v>2025-11-28 15:32</x:v>
      </x:c>
      <x:c r="BA311" s="53" t="n">
        <x:v>44682</x:v>
      </x:c>
      <x:c r="BB311" s="50"/>
      <x:c r="BC311" s="50"/>
      <x:c r="BD311" s="50"/>
    </x:row>
    <x:row r="312">
      <x:c r="A312" s="50" t="n">
        <x:v>311</x:v>
      </x:c>
      <x:c r="B312" s="50" t="str">
        <x:v>6246</x:v>
      </x:c>
      <x:c r="C312" s="50" t="str">
        <x:v>6246.T</x:v>
      </x:c>
      <x:c r="D312" s="50" t="str">
        <x:v>Techno Smart Corp.</x:v>
      </x:c>
      <x:c r="E312" s="50" t="str">
        <x:v>Standard Market(Domestic)</x:v>
      </x:c>
      <x:c r="F312" s="50" t="str">
        <x:v>Machinery</x:v>
      </x:c>
      <x:c r="G312" s="51" t="n">
        <x:v>8089.061</x:v>
      </x:c>
      <x:c r="H312" s="51" t="n">
        <x:v>16939.242</x:v>
      </x:c>
      <x:c r="I312" s="51" t="n">
        <x:v>19677.406</x:v>
      </x:c>
      <x:c r="J312" s="51" t="n">
        <x:v>19242.406</x:v>
      </x:c>
      <x:c r="K312" s="51" t="n">
        <x:v>21578.662</x:v>
      </x:c>
      <x:c r="L312" s="52" t="n">
        <x:f>IFERROR(H312/G312-1,"")</x:f>
        <x:v>1.0940925034438482</x:v>
      </x:c>
      <x:c r="M312" s="52" t="n">
        <x:f>IFERROR(I312/H312-1,"")</x:f>
        <x:v>0.16164619408589842</x:v>
      </x:c>
      <x:c r="N312" s="52" t="n">
        <x:f>IFERROR(J312/I312-1,"")</x:f>
        <x:v>-0.022106572380526157</x:v>
      </x:c>
      <x:c r="O312" s="52" t="n">
        <x:f>IFERROR(K312/J312-1,"")</x:f>
        <x:v>0.12141184423611073</x:v>
      </x:c>
      <x:c r="P312" s="52" t="n">
        <x:f>IFERROR((K312/G312)^(1/4)-1,"")</x:f>
        <x:v>0.2780021972418143</x:v>
      </x:c>
      <x:c r="Q312" s="51" t="n">
        <x:v>3512.488</x:v>
      </x:c>
      <x:c r="R312" s="52" t="n">
        <x:f>IFERROR(Q312/K312,"")</x:f>
        <x:v>0.1627759867595127</x:v>
      </x:c>
      <x:c r="S312" s="53" t="n">
        <x:v>23377</x:v>
      </x:c>
      <x:c r="T312" s="50" t="str">
        <x:v>EDINET_company_history</x:v>
      </x:c>
      <x:c r="U312" s="50" t="str">
        <x:v>テクノスマート取引先持株会</x:v>
      </x:c>
      <x:c r="V312" s="54" t="n">
        <x:v>0.137</x:v>
      </x:c>
      <x:c r="W312" s="50" t="str">
        <x:v>飯田 陽弘</x:v>
      </x:c>
      <x:c r="X312" s="50" t="b">
        <x:f>AND(COUNT(L312:O312)=4,L312&gt;='設定'!$B$6,M312&gt;='設定'!$B$6,N312&gt;='設定'!$B$6,O312&gt;='設定'!$B$6)</x:f>
        <x:v>0</x:v>
      </x:c>
      <x:c r="Y312" s="50" t="b">
        <x:f>AND(COUNT(G312:K312)=5,P312&gt;='設定'!$B$7)</x:f>
        <x:v>1</x:v>
      </x:c>
      <x:c r="Z312" s="50" t="b">
        <x:f>AND(ISNUMBER(R312),R312&gt;='設定'!$B$8)</x:f>
        <x:v>1</x:v>
      </x:c>
      <x:c r="AA312" s="50" t="b">
        <x:f>AND(ISNUMBER(S312),S312&gt;=DATE(YEAR('設定'!$B$10)-'設定'!$B$9,MONTH('設定'!$B$10),DAY('設定'!$B$10)))</x:f>
        <x:v>0</x:v>
      </x:c>
      <x:c r="AB312" s="55" t="b">
        <x:v>0</x:v>
      </x:c>
      <x:c r="AC312" s="55" t="b">
        <x:v>1</x:v>
      </x:c>
      <x:c r="AD312" s="50" t="n">
        <x:f>IF(X312,1,0)+IF(Z312,1,0)+IF(AA312,1,0)+IF(AB312,1,0)</x:f>
        <x:v>1</x:v>
      </x:c>
      <x:c r="AE312" s="50" t="n">
        <x:f>IF(Y312,1,0)+IF(Z312,1,0)+IF(AA312,1,0)+IF(AB312,1,0)</x:f>
        <x:v>2</x:v>
      </x:c>
      <x:c r="AF312" s="50" t="n">
        <x:f>IF(Y312,1,0)+IF(Z312,1,0)+IF(AA312,1,0)+IF(AC312,1,0)</x:f>
        <x:v>3</x:v>
      </x:c>
      <x:c r="AG312" s="53" t="n">
        <x:v>44348</x:v>
      </x:c>
      <x:c r="AH312" s="50" t="str">
        <x:v>S100W6QS</x:v>
      </x:c>
      <x:c r="AI312" s="50" t="str">
        <x:v>NetSalesSummaryOfBusinessResults</x:v>
      </x:c>
      <x:c r="AJ312" s="50" t="str">
        <x:v>OperatingIncome</x:v>
      </x:c>
      <x:c r="AK312" s="53" t="n">
        <x:v>45747</x:v>
      </x:c>
      <x:c r="AL312" s="50" t="str">
        <x:v>365/365/365/366/365</x:v>
      </x:c>
      <x:c r="AM312" s="51" t="n">
        <x:v>11490720</x:v>
      </x:c>
      <x:c r="AN312" s="51" t="n">
        <x:v>1943</x:v>
      </x:c>
      <x:c r="AO312" s="51" t="n">
        <x:f>IFERROR(AM312*AN312,"")</x:f>
        <x:v>22326468960</x:v>
      </x:c>
      <x:c r="AP312" s="56" t="n">
        <x:f>IFERROR(AO312/(K312*1000000),"")</x:f>
        <x:v>1.0346549271683296</x:v>
      </x:c>
      <x:c r="AQ312" s="57" t="n">
        <x:v>24677913.333333332</x:v>
      </x:c>
      <x:c r="AR312" s="52" t="n">
        <x:v>0.3071118635783537</x:v>
      </x:c>
      <x:c r="AS312" s="52" t="n">
        <x:v>-0.3596086150905617</x:v>
      </x:c>
      <x:c r="AT312" s="55" t="b">
        <x:v>0</x:v>
      </x:c>
      <x:c r="AU312" s="50" t="str">
        <x:v>repeated_negative_operating_cf</x:v>
      </x:c>
      <x:c r="AV312" s="58" t="n">
        <x:v>0.3093568662899797</x:v>
      </x:c>
      <x:c r="AW312" s="50" t="n">
        <x:v>405</x:v>
      </x:c>
      <x:c r="AX312" s="50" t="str">
        <x:v>Discovery</x:v>
      </x:c>
      <x:c r="AY312" s="50" t="str">
        <x:v>既存適格性フィルター不通過: repeated_negative_operating_cf</x:v>
      </x:c>
      <x:c r="AZ312" s="59" t="str">
        <x:v>2025-06-26 10:11</x:v>
      </x:c>
      <x:c r="BA312" s="53" t="n">
        <x:v>23377</x:v>
      </x:c>
      <x:c r="BB312" s="50"/>
      <x:c r="BC312" s="50"/>
      <x:c r="BD312" s="50"/>
    </x:row>
    <x:row r="313">
      <x:c r="A313" s="50" t="n">
        <x:v>312</x:v>
      </x:c>
      <x:c r="B313" s="50" t="str">
        <x:v>7119</x:v>
      </x:c>
      <x:c r="C313" s="50" t="str">
        <x:v>7119.T</x:v>
      </x:c>
      <x:c r="D313" s="50" t="str">
        <x:v>halmek holdings Co.,Ltd.</x:v>
      </x:c>
      <x:c r="E313" s="50" t="str">
        <x:v>Growth Market(Domestic)</x:v>
      </x:c>
      <x:c r="F313" s="50" t="str">
        <x:v>Retail Trade</x:v>
      </x:c>
      <x:c r="G313" s="51" t="n">
        <x:v>15135</x:v>
      </x:c>
      <x:c r="H313" s="51" t="n">
        <x:v>25233</x:v>
      </x:c>
      <x:c r="I313" s="51" t="n">
        <x:v>28738</x:v>
      </x:c>
      <x:c r="J313" s="51" t="n">
        <x:v>31415</x:v>
      </x:c>
      <x:c r="K313" s="51" t="n">
        <x:v>33930</x:v>
      </x:c>
      <x:c r="L313" s="52" t="n">
        <x:f>IFERROR(H313/G313-1,"")</x:f>
        <x:v>0.6671952428146679</x:v>
      </x:c>
      <x:c r="M313" s="52" t="n">
        <x:f>IFERROR(I313/H313-1,"")</x:f>
        <x:v>0.13890540165656096</x:v>
      </x:c>
      <x:c r="N313" s="52" t="n">
        <x:f>IFERROR(J313/I313-1,"")</x:f>
        <x:v>0.09315192428143915</x:v>
      </x:c>
      <x:c r="O313" s="52" t="n">
        <x:f>IFERROR(K313/J313-1,"")</x:f>
        <x:v>0.08005729746936185</x:v>
      </x:c>
      <x:c r="P313" s="52" t="n">
        <x:f>IFERROR((K313/G313)^(1/4)-1,"")</x:f>
        <x:v>0.22363068311645318</x:v>
      </x:c>
      <x:c r="Q313" s="51" t="n">
        <x:v>1068</x:v>
      </x:c>
      <x:c r="R313" s="52" t="n">
        <x:f>IFERROR(Q313/K313,"")</x:f>
        <x:v>0.03147656940760389</x:v>
      </x:c>
      <x:c r="S313" s="53" t="n">
        <x:v>45008</x:v>
      </x:c>
      <x:c r="T313" s="50" t="str">
        <x:v>local_price_first_trade</x:v>
      </x:c>
      <x:c r="U313" s="50" t="str">
        <x:v>松島 陽介</x:v>
      </x:c>
      <x:c r="V313" s="54" t="n">
        <x:v>0.1727</x:v>
      </x:c>
      <x:c r="W313" s="50" t="str">
        <x:v>宮澤 孝夫</x:v>
      </x:c>
      <x:c r="X313" s="50" t="b">
        <x:f>AND(COUNT(L313:O313)=4,L313&gt;='設定'!$B$6,M313&gt;='設定'!$B$6,N313&gt;='設定'!$B$6,O313&gt;='設定'!$B$6)</x:f>
        <x:v>0</x:v>
      </x:c>
      <x:c r="Y313" s="50" t="b">
        <x:f>AND(COUNT(G313:K313)=5,P313&gt;='設定'!$B$7)</x:f>
        <x:v>1</x:v>
      </x:c>
      <x:c r="Z313" s="50" t="b">
        <x:f>AND(ISNUMBER(R313),R313&gt;='設定'!$B$8)</x:f>
        <x:v>0</x:v>
      </x:c>
      <x:c r="AA313" s="50" t="b">
        <x:f>AND(ISNUMBER(S313),S313&gt;=DATE(YEAR('設定'!$B$10)-'設定'!$B$9,MONTH('設定'!$B$10),DAY('設定'!$B$10)))</x:f>
        <x:v>1</x:v>
      </x:c>
      <x:c r="AB313" s="55" t="b">
        <x:v>0</x:v>
      </x:c>
      <x:c r="AC313" s="55" t="b">
        <x:v>1</x:v>
      </x:c>
      <x:c r="AD313" s="50" t="n">
        <x:f>IF(X313,1,0)+IF(Z313,1,0)+IF(AA313,1,0)+IF(AB313,1,0)</x:f>
        <x:v>1</x:v>
      </x:c>
      <x:c r="AE313" s="50" t="n">
        <x:f>IF(Y313,1,0)+IF(Z313,1,0)+IF(AA313,1,0)+IF(AB313,1,0)</x:f>
        <x:v>2</x:v>
      </x:c>
      <x:c r="AF313" s="50" t="n">
        <x:f>IF(Y313,1,0)+IF(Z313,1,0)+IF(AA313,1,0)+IF(AC313,1,0)</x:f>
        <x:v>3</x:v>
      </x:c>
      <x:c r="AG313" s="53" t="n">
        <x:v>45008</x:v>
      </x:c>
      <x:c r="AH313" s="50" t="str">
        <x:v>S100W49R</x:v>
      </x:c>
      <x:c r="AI313" s="50" t="str">
        <x:v>RevenueIFRSSummaryOfBusinessResults</x:v>
      </x:c>
      <x:c r="AJ313" s="50" t="str">
        <x:v>OperatingProfitLossIFRS</x:v>
      </x:c>
      <x:c r="AK313" s="53" t="n">
        <x:v>45747</x:v>
      </x:c>
      <x:c r="AL313" s="50" t="str">
        <x:v>240/365/365/366/365</x:v>
      </x:c>
      <x:c r="AM313" s="51" t="n">
        <x:v>10999570</x:v>
      </x:c>
      <x:c r="AN313" s="51" t="n">
        <x:v>1577</x:v>
      </x:c>
      <x:c r="AO313" s="51" t="n">
        <x:f>IFERROR(AM313*AN313,"")</x:f>
        <x:v>17346321890</x:v>
      </x:c>
      <x:c r="AP313" s="56" t="n">
        <x:f>IFERROR(AO313/(K313*1000000),"")</x:f>
        <x:v>0.511238487768936</x:v>
      </x:c>
      <x:c r="AQ313" s="57" t="n">
        <x:v>23530686.666666668</x:v>
      </x:c>
      <x:c r="AR313" s="52" t="n">
        <x:v>0.3712964711039936</x:v>
      </x:c>
      <x:c r="AS313" s="52" t="n">
        <x:v>-0.7139881804387327</x:v>
      </x:c>
      <x:c r="AT313" s="55" t="b">
        <x:v>0</x:v>
      </x:c>
      <x:c r="AU313" s="50" t="str">
        <x:v>missing_financial_data</x:v>
      </x:c>
      <x:c r="AV313" s="58" t="n">
        <x:v>-0.1600300718032169</x:v>
      </x:c>
      <x:c r="AW313" s="50" t="n">
        <x:v>2888</x:v>
      </x:c>
      <x:c r="AX313" s="50" t="str">
        <x:v>Transformation Moat</x:v>
      </x:c>
      <x:c r="AY313" s="50" t="str">
        <x:v>既存適格性フィルター不通過: missing_financial_data / ローカル5年最大下落率-60%以下</x:v>
      </x:c>
      <x:c r="AZ313" s="59" t="str">
        <x:v>2025-06-25 15:30</x:v>
      </x:c>
      <x:c r="BA313" s="53" t="n">
        <x:v>44986</x:v>
      </x:c>
      <x:c r="BB313" s="50"/>
      <x:c r="BC313" s="50"/>
      <x:c r="BD313" s="50"/>
    </x:row>
    <x:row r="314">
      <x:c r="A314" s="50" t="n">
        <x:v>313</x:v>
      </x:c>
      <x:c r="B314" s="50" t="str">
        <x:v>6342</x:v>
      </x:c>
      <x:c r="C314" s="50" t="str">
        <x:v>6342.T</x:v>
      </x:c>
      <x:c r="D314" s="50" t="str">
        <x:v>Taihei Machinery Works,Limited</x:v>
      </x:c>
      <x:c r="E314" s="50" t="str">
        <x:v>Standard Market(Domestic)</x:v>
      </x:c>
      <x:c r="F314" s="50" t="str">
        <x:v>Machinery</x:v>
      </x:c>
      <x:c r="G314" s="51" t="n">
        <x:v>3538.441</x:v>
      </x:c>
      <x:c r="H314" s="51" t="n">
        <x:v>4938.246</x:v>
      </x:c>
      <x:c r="I314" s="51" t="n">
        <x:v>6437.776</x:v>
      </x:c>
      <x:c r="J314" s="51" t="n">
        <x:v>8843.428</x:v>
      </x:c>
      <x:c r="K314" s="51" t="n">
        <x:v>7855.53</x:v>
      </x:c>
      <x:c r="L314" s="52" t="n">
        <x:f>IFERROR(H314/G314-1,"")</x:f>
        <x:v>0.3955993614136848</x:v>
      </x:c>
      <x:c r="M314" s="52" t="n">
        <x:f>IFERROR(I314/H314-1,"")</x:f>
        <x:v>0.30365639945843115</x:v>
      </x:c>
      <x:c r="N314" s="52" t="n">
        <x:f>IFERROR(J314/I314-1,"")</x:f>
        <x:v>0.373677493594061</x:v>
      </x:c>
      <x:c r="O314" s="52" t="n">
        <x:f>IFERROR(K314/J314-1,"")</x:f>
        <x:v>-0.11170984826246111</x:v>
      </x:c>
      <x:c r="P314" s="52" t="n">
        <x:f>IFERROR((K314/G314)^(1/4)-1,"")</x:f>
        <x:v>0.22064923487124233</x:v>
      </x:c>
      <x:c r="Q314" s="51" t="n">
        <x:v>907.977</x:v>
      </x:c>
      <x:c r="R314" s="52" t="n">
        <x:f>IFERROR(Q314/K314,"")</x:f>
        <x:v>0.11558443542319868</x:v>
      </x:c>
      <x:c r="S314" s="53" t="n">
        <x:v>22555</x:v>
      </x:c>
      <x:c r="T314" s="50" t="str">
        <x:v>EDINET_company_history</x:v>
      </x:c>
      <x:c r="U314" s="50" t="str">
        <x:v>太平製作所自社株投資会</x:v>
      </x:c>
      <x:c r="V314" s="54" t="n">
        <x:v>0.0839</x:v>
      </x:c>
      <x:c r="W314" s="50" t="str">
        <x:v>尾関 修康</x:v>
      </x:c>
      <x:c r="X314" s="50" t="b">
        <x:f>AND(COUNT(L314:O314)=4,L314&gt;='設定'!$B$6,M314&gt;='設定'!$B$6,N314&gt;='設定'!$B$6,O314&gt;='設定'!$B$6)</x:f>
        <x:v>0</x:v>
      </x:c>
      <x:c r="Y314" s="50" t="b">
        <x:f>AND(COUNT(G314:K314)=5,P314&gt;='設定'!$B$7)</x:f>
        <x:v>1</x:v>
      </x:c>
      <x:c r="Z314" s="50" t="b">
        <x:f>AND(ISNUMBER(R314),R314&gt;='設定'!$B$8)</x:f>
        <x:v>1</x:v>
      </x:c>
      <x:c r="AA314" s="50" t="b">
        <x:f>AND(ISNUMBER(S314),S314&gt;=DATE(YEAR('設定'!$B$10)-'設定'!$B$9,MONTH('設定'!$B$10),DAY('設定'!$B$10)))</x:f>
        <x:v>0</x:v>
      </x:c>
      <x:c r="AB314" s="55" t="b">
        <x:v>0</x:v>
      </x:c>
      <x:c r="AC314" s="55" t="b">
        <x:v>1</x:v>
      </x:c>
      <x:c r="AD314" s="50" t="n">
        <x:f>IF(X314,1,0)+IF(Z314,1,0)+IF(AA314,1,0)+IF(AB314,1,0)</x:f>
        <x:v>1</x:v>
      </x:c>
      <x:c r="AE314" s="50" t="n">
        <x:f>IF(Y314,1,0)+IF(Z314,1,0)+IF(AA314,1,0)+IF(AB314,1,0)</x:f>
        <x:v>2</x:v>
      </x:c>
      <x:c r="AF314" s="50" t="n">
        <x:f>IF(Y314,1,0)+IF(Z314,1,0)+IF(AA314,1,0)+IF(AC314,1,0)</x:f>
        <x:v>3</x:v>
      </x:c>
      <x:c r="AG314" s="53" t="n">
        <x:v>44348</x:v>
      </x:c>
      <x:c r="AH314" s="50" t="str">
        <x:v>S100W4LI</x:v>
      </x:c>
      <x:c r="AI314" s="50" t="str">
        <x:v>NetSalesSummaryOfBusinessResults</x:v>
      </x:c>
      <x:c r="AJ314" s="50" t="str">
        <x:v>OperatingIncome</x:v>
      </x:c>
      <x:c r="AK314" s="53" t="n">
        <x:v>45747</x:v>
      </x:c>
      <x:c r="AL314" s="50" t="str">
        <x:v>365/365/365/366/365</x:v>
      </x:c>
      <x:c r="AM314" s="51" t="n">
        <x:v>1292800</x:v>
      </x:c>
      <x:c r="AN314" s="51" t="n">
        <x:v>2783</x:v>
      </x:c>
      <x:c r="AO314" s="51" t="n">
        <x:f>IFERROR(AM314*AN314,"")</x:f>
        <x:v>3597862400</x:v>
      </x:c>
      <x:c r="AP314" s="56" t="n">
        <x:f>IFERROR(AO314/(K314*1000000),"")</x:f>
        <x:v>0.4580037756841359</x:v>
      </x:c>
      <x:c r="AQ314" s="57" t="n">
        <x:v>4930783.333333333</x:v>
      </x:c>
      <x:c r="AR314" s="52" t="n">
        <x:v>0.3368414427711105</x:v>
      </x:c>
      <x:c r="AS314" s="52" t="n">
        <x:v>-0.3832792596145086</x:v>
      </x:c>
      <x:c r="AT314" s="55" t="b">
        <x:v>0</x:v>
      </x:c>
      <x:c r="AU314" s="50" t="str">
        <x:v>low_liquidity</x:v>
      </x:c>
      <x:c r="AV314" s="58" t="n">
        <x:v>0.2549379619043189</x:v>
      </x:c>
      <x:c r="AW314" s="50" t="n">
        <x:v>540</x:v>
      </x:c>
      <x:c r="AX314" s="50" t="str">
        <x:v>Discovery</x:v>
      </x:c>
      <x:c r="AY314" s="50" t="str">
        <x:v>既存適格性フィルター不通過: low_liquidity / 60日平均売買代金2,000万円未満</x:v>
      </x:c>
      <x:c r="AZ314" s="59" t="str">
        <x:v>2025-06-25 11:00</x:v>
      </x:c>
      <x:c r="BA314" s="53" t="n">
        <x:v>22555</x:v>
      </x:c>
      <x:c r="BB314" s="50"/>
      <x:c r="BC314" s="50"/>
      <x:c r="BD314" s="50"/>
    </x:row>
    <x:row r="315">
      <x:c r="A315" s="50" t="n">
        <x:v>314</x:v>
      </x:c>
      <x:c r="B315" s="50" t="str">
        <x:v>6061</x:v>
      </x:c>
      <x:c r="C315" s="50" t="str">
        <x:v>6061.T</x:v>
      </x:c>
      <x:c r="D315" s="50" t="str">
        <x:v>UNIVERSAL ENGEISHA CO.,LTD</x:v>
      </x:c>
      <x:c r="E315" s="50" t="str">
        <x:v>Standard Market(Domestic)</x:v>
      </x:c>
      <x:c r="F315" s="50" t="str">
        <x:v>Services</x:v>
      </x:c>
      <x:c r="G315" s="51" t="n">
        <x:v>9569.053</x:v>
      </x:c>
      <x:c r="H315" s="51" t="n">
        <x:v>11599.868</x:v>
      </x:c>
      <x:c r="I315" s="51" t="n">
        <x:v>13816.284</x:v>
      </x:c>
      <x:c r="J315" s="51" t="n">
        <x:v>16859.109</x:v>
      </x:c>
      <x:c r="K315" s="51" t="n">
        <x:v>20506.954</x:v>
      </x:c>
      <x:c r="L315" s="52" t="n">
        <x:f>IFERROR(H315/G315-1,"")</x:f>
        <x:v>0.2122273750599981</x:v>
      </x:c>
      <x:c r="M315" s="52" t="n">
        <x:f>IFERROR(I315/H315-1,"")</x:f>
        <x:v>0.19107251910107936</x:v>
      </x:c>
      <x:c r="N315" s="52" t="n">
        <x:f>IFERROR(J315/I315-1,"")</x:f>
        <x:v>0.22023468828521486</x:v>
      </x:c>
      <x:c r="O315" s="52" t="n">
        <x:f>IFERROR(K315/J315-1,"")</x:f>
        <x:v>0.21637234802859395</x:v>
      </x:c>
      <x:c r="P315" s="52" t="n">
        <x:f>IFERROR((K315/G315)^(1/4)-1,"")</x:f>
        <x:v>0.20992388256459615</x:v>
      </x:c>
      <x:c r="Q315" s="51" t="n">
        <x:v>2651.452</x:v>
      </x:c>
      <x:c r="R315" s="52" t="n">
        <x:f>IFERROR(Q315/K315,"")</x:f>
        <x:v>0.12929526247535347</x:v>
      </x:c>
      <x:c r="S315" s="53" t="n">
        <x:v>44348</x:v>
      </x:c>
      <x:c r="T315" s="50" t="str">
        <x:v>not_identified_before_local_window</x:v>
      </x:c>
      <x:c r="U315" s="50" t="str">
        <x:v>カーン園子</x:v>
      </x:c>
      <x:c r="V315" s="54" t="n">
        <x:v>0.1582</x:v>
      </x:c>
      <x:c r="W315" s="50" t="str">
        <x:v>森坂 拓実 / 安部 豪</x:v>
      </x:c>
      <x:c r="X315" s="50" t="b">
        <x:f>AND(COUNT(L315:O315)=4,L315&gt;='設定'!$B$6,M315&gt;='設定'!$B$6,N315&gt;='設定'!$B$6,O315&gt;='設定'!$B$6)</x:f>
        <x:v>0</x:v>
      </x:c>
      <x:c r="Y315" s="50" t="b">
        <x:f>AND(COUNT(G315:K315)=5,P315&gt;='設定'!$B$7)</x:f>
        <x:v>1</x:v>
      </x:c>
      <x:c r="Z315" s="50" t="b">
        <x:f>AND(ISNUMBER(R315),R315&gt;='設定'!$B$8)</x:f>
        <x:v>1</x:v>
      </x:c>
      <x:c r="AA315" s="50" t="b">
        <x:f>AND(ISNUMBER(S315),S315&gt;=DATE(YEAR('設定'!$B$10)-'設定'!$B$9,MONTH('設定'!$B$10),DAY('設定'!$B$10)))</x:f>
        <x:v>0</x:v>
      </x:c>
      <x:c r="AB315" s="55" t="b">
        <x:v>0</x:v>
      </x:c>
      <x:c r="AC315" s="55" t="b">
        <x:v>1</x:v>
      </x:c>
      <x:c r="AD315" s="50" t="n">
        <x:f>IF(X315,1,0)+IF(Z315,1,0)+IF(AA315,1,0)+IF(AB315,1,0)</x:f>
        <x:v>1</x:v>
      </x:c>
      <x:c r="AE315" s="50" t="n">
        <x:f>IF(Y315,1,0)+IF(Z315,1,0)+IF(AA315,1,0)+IF(AB315,1,0)</x:f>
        <x:v>2</x:v>
      </x:c>
      <x:c r="AF315" s="50" t="n">
        <x:f>IF(Y315,1,0)+IF(Z315,1,0)+IF(AA315,1,0)+IF(AC315,1,0)</x:f>
        <x:v>3</x:v>
      </x:c>
      <x:c r="AG315" s="53" t="n">
        <x:v>44348</x:v>
      </x:c>
      <x:c r="AH315" s="50" t="str">
        <x:v>S100WRP5</x:v>
      </x:c>
      <x:c r="AI315" s="50" t="str">
        <x:v>NetSalesSummaryOfBusinessResults</x:v>
      </x:c>
      <x:c r="AJ315" s="50" t="str">
        <x:v>OperatingIncome</x:v>
      </x:c>
      <x:c r="AK315" s="53" t="n">
        <x:v>45838</x:v>
      </x:c>
      <x:c r="AL315" s="50" t="str">
        <x:v>365/365/365/366/365</x:v>
      </x:c>
      <x:c r="AM315" s="51" t="n">
        <x:v>4605200</x:v>
      </x:c>
      <x:c r="AN315" s="51" t="n">
        <x:v>2800</x:v>
      </x:c>
      <x:c r="AO315" s="51" t="n">
        <x:f>IFERROR(AM315*AN315,"")</x:f>
        <x:v>12894560000</x:v>
      </x:c>
      <x:c r="AP315" s="56" t="n">
        <x:f>IFERROR(AO315/(K315*1000000),"")</x:f>
        <x:v>0.6287896291180055</x:v>
      </x:c>
      <x:c r="AQ315" s="57" t="n">
        <x:v>14067110</x:v>
      </x:c>
      <x:c r="AR315" s="52" t="n">
        <x:v>0.3353473478612598</x:v>
      </x:c>
      <x:c r="AS315" s="52" t="n">
        <x:v>-0.455945182769479</x:v>
      </x:c>
      <x:c r="AT315" s="55" t="b">
        <x:v>0</x:v>
      </x:c>
      <x:c r="AU315" s="50" t="str">
        <x:v>low_liquidity</x:v>
      </x:c>
      <x:c r="AV315" s="58" t="n">
        <x:v>0.1392177528446107</x:v>
      </x:c>
      <x:c r="AW315" s="50" t="n">
        <x:v>1006</x:v>
      </x:c>
      <x:c r="AX315" s="50" t="str">
        <x:v>Discovery</x:v>
      </x:c>
      <x:c r="AY315" s="50" t="str">
        <x:v>既存適格性フィルター不通過: low_liquidity / 60日平均売買代金2,000万円未満</x:v>
      </x:c>
      <x:c r="AZ315" s="59" t="str">
        <x:v>2025-09-26 16:26</x:v>
      </x:c>
      <x:c r="BA315" s="53"/>
      <x:c r="BB315" s="50"/>
      <x:c r="BC315" s="50"/>
      <x:c r="BD315" s="50"/>
    </x:row>
    <x:row r="316">
      <x:c r="A316" s="50" t="n">
        <x:v>315</x:v>
      </x:c>
      <x:c r="B316" s="50" t="str">
        <x:v>4894</x:v>
      </x:c>
      <x:c r="C316" s="50" t="str">
        <x:v>4894.T</x:v>
      </x:c>
      <x:c r="D316" s="50" t="str">
        <x:v>Cuorips Inc.</x:v>
      </x:c>
      <x:c r="E316" s="50" t="str">
        <x:v>Growth Market(Domestic)</x:v>
      </x:c>
      <x:c r="F316" s="50" t="str">
        <x:v>Pharmaceutical</x:v>
      </x:c>
      <x:c r="G316" s="51" t="n">
        <x:v>0.22</x:v>
      </x:c>
      <x:c r="H316" s="51" t="n">
        <x:v>13.913</x:v>
      </x:c>
      <x:c r="I316" s="51" t="n">
        <x:v>38.278</x:v>
      </x:c>
      <x:c r="J316" s="51" t="n">
        <x:v>23.102</x:v>
      </x:c>
      <x:c r="K316" s="51" t="n">
        <x:v>257.554</x:v>
      </x:c>
      <x:c r="L316" s="52" t="n">
        <x:f>IFERROR(H316/G316-1,"")</x:f>
        <x:v>62.24090909090909</x:v>
      </x:c>
      <x:c r="M316" s="52" t="n">
        <x:f>IFERROR(I316/H316-1,"")</x:f>
        <x:v>1.751239847624524</x:v>
      </x:c>
      <x:c r="N316" s="52" t="n">
        <x:f>IFERROR(J316/I316-1,"")</x:f>
        <x:v>-0.39646794503370075</x:v>
      </x:c>
      <x:c r="O316" s="52" t="n">
        <x:f>IFERROR(K316/J316-1,"")</x:f>
        <x:v>10.14855856635789</x:v>
      </x:c>
      <x:c r="P316" s="52" t="n">
        <x:f>IFERROR((K316/G316)^(1/4)-1,"")</x:f>
        <x:v>4.849401128877353</x:v>
      </x:c>
      <x:c r="Q316" s="51" t="n">
        <x:v>-472.237</x:v>
      </x:c>
      <x:c r="R316" s="52" t="n">
        <x:f>IFERROR(Q316/K316,"")</x:f>
        <x:v>-1.833545586556606</x:v>
      </x:c>
      <x:c r="S316" s="53" t="n">
        <x:v>45104</x:v>
      </x:c>
      <x:c r="T316" s="50" t="str">
        <x:v>local_price_first_trade</x:v>
      </x:c>
      <x:c r="U316" s="50" t="str">
        <x:v>第一三共株式会社</x:v>
      </x:c>
      <x:c r="V316" s="54" t="n">
        <x:v>0.1236</x:v>
      </x:c>
      <x:c r="W316" s="50" t="str">
        <x:v>草薙 尊之 / 谷村 忠幸</x:v>
      </x:c>
      <x:c r="X316" s="50" t="b">
        <x:f>AND(COUNT(L316:O316)=4,L316&gt;='設定'!$B$6,M316&gt;='設定'!$B$6,N316&gt;='設定'!$B$6,O316&gt;='設定'!$B$6)</x:f>
        <x:v>0</x:v>
      </x:c>
      <x:c r="Y316" s="50" t="b">
        <x:f>AND(COUNT(G316:K316)=5,P316&gt;='設定'!$B$7)</x:f>
        <x:v>1</x:v>
      </x:c>
      <x:c r="Z316" s="50" t="b">
        <x:f>AND(ISNUMBER(R316),R316&gt;='設定'!$B$8)</x:f>
        <x:v>0</x:v>
      </x:c>
      <x:c r="AA316" s="50" t="b">
        <x:f>AND(ISNUMBER(S316),S316&gt;=DATE(YEAR('設定'!$B$10)-'設定'!$B$9,MONTH('設定'!$B$10),DAY('設定'!$B$10)))</x:f>
        <x:v>1</x:v>
      </x:c>
      <x:c r="AB316" s="55" t="b">
        <x:v>0</x:v>
      </x:c>
      <x:c r="AC316" s="55" t="b">
        <x:v>0</x:v>
      </x:c>
      <x:c r="AD316" s="50" t="n">
        <x:f>IF(X316,1,0)+IF(Z316,1,0)+IF(AA316,1,0)+IF(AB316,1,0)</x:f>
        <x:v>1</x:v>
      </x:c>
      <x:c r="AE316" s="50" t="n">
        <x:f>IF(Y316,1,0)+IF(Z316,1,0)+IF(AA316,1,0)+IF(AB316,1,0)</x:f>
        <x:v>2</x:v>
      </x:c>
      <x:c r="AF316" s="50" t="n">
        <x:f>IF(Y316,1,0)+IF(Z316,1,0)+IF(AA316,1,0)+IF(AC316,1,0)</x:f>
        <x:v>2</x:v>
      </x:c>
      <x:c r="AG316" s="53" t="n">
        <x:v>45104</x:v>
      </x:c>
      <x:c r="AH316" s="50" t="str">
        <x:v>S100W1HQ</x:v>
      </x:c>
      <x:c r="AI316" s="50" t="str">
        <x:v>NetSalesSummaryOfBusinessResults</x:v>
      </x:c>
      <x:c r="AJ316" s="50" t="str">
        <x:v>OperatingIncome</x:v>
      </x:c>
      <x:c r="AK316" s="53" t="n">
        <x:v>45747</x:v>
      </x:c>
      <x:c r="AL316" s="50" t="str">
        <x:v>365/365/365/366/365</x:v>
      </x:c>
      <x:c r="AM316" s="51" t="n">
        <x:v>8093316</x:v>
      </x:c>
      <x:c r="AN316" s="51" t="n">
        <x:v>4560</x:v>
      </x:c>
      <x:c r="AO316" s="51" t="n">
        <x:f>IFERROR(AM316*AN316,"")</x:f>
        <x:v>36905520960</x:v>
      </x:c>
      <x:c r="AP316" s="56" t="n">
        <x:f>IFERROR(AO316/(K316*1000000),"")</x:f>
        <x:v>143.29236183479972</x:v>
      </x:c>
      <x:c r="AQ316" s="57" t="n">
        <x:v>1056437108.3333334</x:v>
      </x:c>
      <x:c r="AR316" s="52" t="n">
        <x:v>0.8297818600792312</x:v>
      </x:c>
      <x:c r="AS316" s="52" t="n">
        <x:v>-0.615838247683235</x:v>
      </x:c>
      <x:c r="AT316" s="55" t="b">
        <x:v>0</x:v>
      </x:c>
      <x:c r="AU316" s="50" t="str">
        <x:v>repeated_operating_loss;repeated_negative_operating_cf;extreme_profitability_outlier;other_data_quality_issue</x:v>
      </x:c>
      <x:c r="AV316" s="58" t="n">
        <x:v>-1.340133357571097</x:v>
      </x:c>
      <x:c r="AW316" s="50" t="n">
        <x:v>3633</x:v>
      </x:c>
      <x:c r="AX316" s="50" t="str">
        <x:v>Transformation Moat</x:v>
      </x:c>
      <x:c r="AY316" s="50" t="str">
        <x:v>既存適格性フィルター不通過: repeated_operating_loss;repeated_negative_operating_cf;extreme_profitability_outlier;other_data_quality_issue / 年率ボラティリティ60%以上 / ローカル5年最大下落率-60%以下 / 概算PSR15倍以上</x:v>
      </x:c>
      <x:c r="AZ316" s="59" t="str">
        <x:v>2025-06-20 15:37</x:v>
      </x:c>
      <x:c r="BA316" s="53" t="n">
        <x:v>45078</x:v>
      </x:c>
      <x:c r="BB316" s="50"/>
      <x:c r="BC316" s="50"/>
      <x:c r="BD316" s="50"/>
    </x:row>
    <x:row r="317">
      <x:c r="A317" s="50" t="n">
        <x:v>316</x:v>
      </x:c>
      <x:c r="B317" s="50" t="str">
        <x:v>9376</x:v>
      </x:c>
      <x:c r="C317" s="50" t="str">
        <x:v>9376.T</x:v>
      </x:c>
      <x:c r="D317" s="50" t="str">
        <x:v>EURASIA TRAVEL Co.,Ltd.</x:v>
      </x:c>
      <x:c r="E317" s="50" t="str">
        <x:v>Standard Market(Domestic)</x:v>
      </x:c>
      <x:c r="F317" s="50" t="str">
        <x:v>Services</x:v>
      </x:c>
      <x:c r="G317" s="51" t="n">
        <x:v>224.355</x:v>
      </x:c>
      <x:c r="H317" s="51" t="n">
        <x:v>502.053</x:v>
      </x:c>
      <x:c r="I317" s="51" t="n">
        <x:v>2945.414</x:v>
      </x:c>
      <x:c r="J317" s="51" t="n">
        <x:v>4598.284</x:v>
      </x:c>
      <x:c r="K317" s="51" t="n">
        <x:v>4787.696</x:v>
      </x:c>
      <x:c r="L317" s="52" t="n">
        <x:f>IFERROR(H317/G317-1,"")</x:f>
        <x:v>1.2377615832051885</x:v>
      </x:c>
      <x:c r="M317" s="52" t="n">
        <x:f>IFERROR(I317/H317-1,"")</x:f>
        <x:v>4.866739168972201</x:v>
      </x:c>
      <x:c r="N317" s="52" t="n">
        <x:f>IFERROR(J317/I317-1,"")</x:f>
        <x:v>0.5611672926114968</x:v>
      </x:c>
      <x:c r="O317" s="52" t="n">
        <x:f>IFERROR(K317/J317-1,"")</x:f>
        <x:v>0.04119188810434515</x:v>
      </x:c>
      <x:c r="P317" s="52" t="n">
        <x:f>IFERROR((K317/G317)^(1/4)-1,"")</x:f>
        <x:v>1.1493032899870168</x:v>
      </x:c>
      <x:c r="Q317" s="51" t="n">
        <x:v>115.107</x:v>
      </x:c>
      <x:c r="R317" s="52" t="n">
        <x:f>IFERROR(Q317/K317,"")</x:f>
        <x:v>0.024042253309316215</x:v>
      </x:c>
      <x:c r="S317" s="53" t="n">
        <x:v>38322</x:v>
      </x:c>
      <x:c r="T317" s="50" t="str">
        <x:v>EDINET_company_history</x:v>
      </x:c>
      <x:c r="U317" s="50" t="str">
        <x:v>井上 利男</x:v>
      </x:c>
      <x:c r="V317" s="54" t="n">
        <x:v>0.5011</x:v>
      </x:c>
      <x:c r="W317" s="50" t="str">
        <x:v>井上 利男 / 山田 則子</x:v>
      </x:c>
      <x:c r="X317" s="50" t="b">
        <x:f>AND(COUNT(L317:O317)=4,L317&gt;='設定'!$B$6,M317&gt;='設定'!$B$6,N317&gt;='設定'!$B$6,O317&gt;='設定'!$B$6)</x:f>
        <x:v>0</x:v>
      </x:c>
      <x:c r="Y317" s="50" t="b">
        <x:f>AND(COUNT(G317:K317)=5,P317&gt;='設定'!$B$7)</x:f>
        <x:v>1</x:v>
      </x:c>
      <x:c r="Z317" s="50" t="b">
        <x:f>AND(ISNUMBER(R317),R317&gt;='設定'!$B$8)</x:f>
        <x:v>0</x:v>
      </x:c>
      <x:c r="AA317" s="50" t="b">
        <x:f>AND(ISNUMBER(S317),S317&gt;=DATE(YEAR('設定'!$B$10)-'設定'!$B$9,MONTH('設定'!$B$10),DAY('設定'!$B$10)))</x:f>
        <x:v>0</x:v>
      </x:c>
      <x:c r="AB317" s="55" t="b">
        <x:v>1</x:v>
      </x:c>
      <x:c r="AC317" s="55" t="b">
        <x:v>1</x:v>
      </x:c>
      <x:c r="AD317" s="50" t="n">
        <x:f>IF(X317,1,0)+IF(Z317,1,0)+IF(AA317,1,0)+IF(AB317,1,0)</x:f>
        <x:v>1</x:v>
      </x:c>
      <x:c r="AE317" s="50" t="n">
        <x:f>IF(Y317,1,0)+IF(Z317,1,0)+IF(AA317,1,0)+IF(AB317,1,0)</x:f>
        <x:v>2</x:v>
      </x:c>
      <x:c r="AF317" s="50" t="n">
        <x:f>IF(Y317,1,0)+IF(Z317,1,0)+IF(AA317,1,0)+IF(AC317,1,0)</x:f>
        <x:v>2</x:v>
      </x:c>
      <x:c r="AG317" s="53" t="n">
        <x:v>44348</x:v>
      </x:c>
      <x:c r="AH317" s="50" t="str">
        <x:v>S100XCUO</x:v>
      </x:c>
      <x:c r="AI317" s="50" t="str">
        <x:v>OperatingRevenue1SummaryOfBusinessResults</x:v>
      </x:c>
      <x:c r="AJ317" s="50" t="str">
        <x:v>OperatingIncome</x:v>
      </x:c>
      <x:c r="AK317" s="53" t="n">
        <x:v>45930</x:v>
      </x:c>
      <x:c r="AL317" s="50" t="str">
        <x:v>365/365/365/366/365</x:v>
      </x:c>
      <x:c r="AM317" s="51" t="n">
        <x:v>3690000</x:v>
      </x:c>
      <x:c r="AN317" s="51" t="n">
        <x:v>766</x:v>
      </x:c>
      <x:c r="AO317" s="51" t="n">
        <x:f>IFERROR(AM317*AN317,"")</x:f>
        <x:v>2826540000</x:v>
      </x:c>
      <x:c r="AP317" s="56" t="n">
        <x:f>IFERROR(AO317/(K317*1000000),"")</x:f>
        <x:v>0.590375830044347</x:v>
      </x:c>
      <x:c r="AQ317" s="57" t="n">
        <x:v>3794960</x:v>
      </x:c>
      <x:c r="AR317" s="52" t="n">
        <x:v>0.3816252208677499</x:v>
      </x:c>
      <x:c r="AS317" s="52" t="n">
        <x:v>-0.4428174592397182</x:v>
      </x:c>
      <x:c r="AT317" s="55" t="b">
        <x:v>0</x:v>
      </x:c>
      <x:c r="AU317" s="50" t="str">
        <x:v>low_liquidity</x:v>
      </x:c>
      <x:c r="AV317" s="58" t="n">
        <x:v>0.1030143895930533</x:v>
      </x:c>
      <x:c r="AW317" s="50" t="n">
        <x:v>1211</x:v>
      </x:c>
      <x:c r="AX317" s="50" t="str">
        <x:v>Discovery</x:v>
      </x:c>
      <x:c r="AY317" s="50" t="str">
        <x:v>既存適格性フィルター不通過: low_liquidity / 60日平均売買代金2,000万円未満</x:v>
      </x:c>
      <x:c r="AZ317" s="59" t="str">
        <x:v>2025-12-24 13:59</x:v>
      </x:c>
      <x:c r="BA317" s="53" t="n">
        <x:v>38322</x:v>
      </x:c>
      <x:c r="BB317" s="50" t="str">
        <x:v>井上 利男</x:v>
      </x:c>
      <x:c r="BC317" s="50"/>
      <x:c r="BD317" s="50"/>
    </x:row>
    <x:row r="318">
      <x:c r="A318" s="50" t="n">
        <x:v>317</x:v>
      </x:c>
      <x:c r="B318" s="50" t="str">
        <x:v>3350</x:v>
      </x:c>
      <x:c r="C318" s="50" t="str">
        <x:v>3350.T</x:v>
      </x:c>
      <x:c r="D318" s="50" t="str">
        <x:v>Metaplanet Inc.</x:v>
      </x:c>
      <x:c r="E318" s="50" t="str">
        <x:v>Standard Market(Domestic)</x:v>
      </x:c>
      <x:c r="F318" s="50" t="str">
        <x:v>Wholesale Trade</x:v>
      </x:c>
      <x:c r="G318" s="51" t="n">
        <x:v>518</x:v>
      </x:c>
      <x:c r="H318" s="51" t="n">
        <x:v>366</x:v>
      </x:c>
      <x:c r="I318" s="51" t="n">
        <x:v>261</x:v>
      </x:c>
      <x:c r="J318" s="51" t="n">
        <x:v>1062</x:v>
      </x:c>
      <x:c r="K318" s="51" t="n">
        <x:v>8905</x:v>
      </x:c>
      <x:c r="L318" s="52" t="n">
        <x:f>IFERROR(H318/G318-1,"")</x:f>
        <x:v>-0.2934362934362934</x:v>
      </x:c>
      <x:c r="M318" s="52" t="n">
        <x:f>IFERROR(I318/H318-1,"")</x:f>
        <x:v>-0.28688524590163933</x:v>
      </x:c>
      <x:c r="N318" s="52" t="n">
        <x:f>IFERROR(J318/I318-1,"")</x:f>
        <x:v>3.068965517241379</x:v>
      </x:c>
      <x:c r="O318" s="52" t="n">
        <x:f>IFERROR(K318/J318-1,"")</x:f>
        <x:v>7.38512241054614</x:v>
      </x:c>
      <x:c r="P318" s="52" t="n">
        <x:f>IFERROR((K318/G318)^(1/4)-1,"")</x:f>
        <x:v>1.0362262929588177</x:v>
      </x:c>
      <x:c r="Q318" s="51" t="n">
        <x:v>6287</x:v>
      </x:c>
      <x:c r="R318" s="52" t="n">
        <x:f>IFERROR(Q318/K318,"")</x:f>
        <x:v>0.7060078607523863</x:v>
      </x:c>
      <x:c r="S318" s="53" t="n">
        <x:v>38322</x:v>
      </x:c>
      <x:c r="T318" s="50" t="str">
        <x:v>EDINET_company_history</x:v>
      </x:c>
      <x:c r="U318" s="50" t="str">
        <x:v>STATE STREET BANK AND TRUST COMPANY 505001 （常任代理人 株式会社みずほ銀行）</x:v>
      </x:c>
      <x:c r="V318" s="54" t="n">
        <x:v>0.1307</x:v>
      </x:c>
      <x:c r="W318" s="50" t="str">
        <x:v>サイモン・ ゲロヴィッチ</x:v>
      </x:c>
      <x:c r="X318" s="50" t="b">
        <x:f>AND(COUNT(L318:O318)=4,L318&gt;='設定'!$B$6,M318&gt;='設定'!$B$6,N318&gt;='設定'!$B$6,O318&gt;='設定'!$B$6)</x:f>
        <x:v>0</x:v>
      </x:c>
      <x:c r="Y318" s="50" t="b">
        <x:f>AND(COUNT(G318:K318)=5,P318&gt;='設定'!$B$7)</x:f>
        <x:v>1</x:v>
      </x:c>
      <x:c r="Z318" s="50" t="b">
        <x:f>AND(ISNUMBER(R318),R318&gt;='設定'!$B$8)</x:f>
        <x:v>1</x:v>
      </x:c>
      <x:c r="AA318" s="50" t="b">
        <x:f>AND(ISNUMBER(S318),S318&gt;=DATE(YEAR('設定'!$B$10)-'設定'!$B$9,MONTH('設定'!$B$10),DAY('設定'!$B$10)))</x:f>
        <x:v>0</x:v>
      </x:c>
      <x:c r="AB318" s="55" t="b">
        <x:v>0</x:v>
      </x:c>
      <x:c r="AC318" s="55" t="b">
        <x:v>0</x:v>
      </x:c>
      <x:c r="AD318" s="50" t="n">
        <x:f>IF(X318,1,0)+IF(Z318,1,0)+IF(AA318,1,0)+IF(AB318,1,0)</x:f>
        <x:v>1</x:v>
      </x:c>
      <x:c r="AE318" s="50" t="n">
        <x:f>IF(Y318,1,0)+IF(Z318,1,0)+IF(AA318,1,0)+IF(AB318,1,0)</x:f>
        <x:v>2</x:v>
      </x:c>
      <x:c r="AF318" s="50" t="n">
        <x:f>IF(Y318,1,0)+IF(Z318,1,0)+IF(AA318,1,0)+IF(AC318,1,0)</x:f>
        <x:v>2</x:v>
      </x:c>
      <x:c r="AG318" s="53" t="n">
        <x:v>44348</x:v>
      </x:c>
      <x:c r="AH318" s="50" t="str">
        <x:v>S100XTWY</x:v>
      </x:c>
      <x:c r="AI318" s="50" t="str">
        <x:v>NetSalesSummaryOfBusinessResults</x:v>
      </x:c>
      <x:c r="AJ318" s="50" t="str">
        <x:v>OperatingIncome</x:v>
      </x:c>
      <x:c r="AK318" s="53" t="n">
        <x:v>46022</x:v>
      </x:c>
      <x:c r="AL318" s="50" t="str">
        <x:v>365/365/365/366/365</x:v>
      </x:c>
      <x:c r="AM318" s="51" t="n">
        <x:v>1165858040</x:v>
      </x:c>
      <x:c r="AN318" s="51" t="n">
        <x:v>295</x:v>
      </x:c>
      <x:c r="AO318" s="51" t="n">
        <x:f>IFERROR(AM318*AN318,"")</x:f>
        <x:v>343928121800</x:v>
      </x:c>
      <x:c r="AP318" s="56" t="n">
        <x:f>IFERROR(AO318/(K318*1000000),"")</x:f>
        <x:v>38.62191148792813</x:v>
      </x:c>
      <x:c r="AQ318" s="57" t="n">
        <x:v>9350779301.666666</x:v>
      </x:c>
      <x:c r="AR318" s="52" t="n">
        <x:v>1.2271480359196518</x:v>
      </x:c>
      <x:c r="AS318" s="52" t="n">
        <x:v>-0.8496042216358839</x:v>
      </x:c>
      <x:c r="AT318" s="55" t="b">
        <x:v>1</x:v>
      </x:c>
      <x:c r="AU318" s="50"/>
      <x:c r="AV318" s="58" t="n">
        <x:v>0.1369565175583838</x:v>
      </x:c>
      <x:c r="AW318" s="50" t="n">
        <x:v>1021</x:v>
      </x:c>
      <x:c r="AX318" s="50" t="str">
        <x:v>Transformation Moat</x:v>
      </x:c>
      <x:c r="AY318" s="50" t="str">
        <x:v>年率ボラティリティ60%以上 / ローカル5年最大下落率-60%以下 / 概算PSR15倍以上</x:v>
      </x:c>
      <x:c r="AZ318" s="59" t="str">
        <x:v>2026-03-26 11:00</x:v>
      </x:c>
      <x:c r="BA318" s="53" t="n">
        <x:v>38322</x:v>
      </x:c>
      <x:c r="BB318" s="50"/>
      <x:c r="BC318" s="50"/>
      <x:c r="BD318" s="50"/>
    </x:row>
    <x:row r="319">
      <x:c r="A319" s="50" t="n">
        <x:v>318</x:v>
      </x:c>
      <x:c r="B319" s="50" t="str">
        <x:v>3663</x:v>
      </x:c>
      <x:c r="C319" s="50" t="str">
        <x:v>3663.T</x:v>
      </x:c>
      <x:c r="D319" s="50" t="str">
        <x:v>CELSYS,Inc.</x:v>
      </x:c>
      <x:c r="E319" s="50" t="str">
        <x:v>Prime Market (Domestic)</x:v>
      </x:c>
      <x:c r="F319" s="50" t="str">
        <x:v>Information &amp; Communication</x:v>
      </x:c>
      <x:c r="G319" s="51" t="n">
        <x:v>726.7</x:v>
      </x:c>
      <x:c r="H319" s="51" t="n">
        <x:v>2759.213</x:v>
      </x:c>
      <x:c r="I319" s="51" t="n">
        <x:v>6007.631</x:v>
      </x:c>
      <x:c r="J319" s="51" t="n">
        <x:v>7143.207</x:v>
      </x:c>
      <x:c r="K319" s="51" t="n">
        <x:v>9471.638</x:v>
      </x:c>
      <x:c r="L319" s="52" t="n">
        <x:f>IFERROR(H319/G319-1,"")</x:f>
        <x:v>2.796907940002752</x:v>
      </x:c>
      <x:c r="M319" s="52" t="n">
        <x:f>IFERROR(I319/H319-1,"")</x:f>
        <x:v>1.1772987442433767</x:v>
      </x:c>
      <x:c r="N319" s="52" t="n">
        <x:f>IFERROR(J319/I319-1,"")</x:f>
        <x:v>0.1890222618532995</x:v>
      </x:c>
      <x:c r="O319" s="52" t="n">
        <x:f>IFERROR(K319/J319-1,"")</x:f>
        <x:v>0.3259643742649485</x:v>
      </x:c>
      <x:c r="P319" s="52" t="n">
        <x:f>IFERROR((K319/G319)^(1/4)-1,"")</x:f>
        <x:v>0.900060732654173</x:v>
      </x:c>
      <x:c r="Q319" s="51" t="n">
        <x:v>2967.854</x:v>
      </x:c>
      <x:c r="R319" s="52" t="n">
        <x:f>IFERROR(Q319/K319,"")</x:f>
        <x:v>0.3133411559859023</x:v>
      </x:c>
      <x:c r="S319" s="53" t="n">
        <x:v>39052</x:v>
      </x:c>
      <x:c r="T319" s="50" t="str">
        <x:v>EDINET_company_history</x:v>
      </x:c>
      <x:c r="U319" s="50" t="str">
        <x:v>日本マスタートラスト信託銀行株式会社（信託口）</x:v>
      </x:c>
      <x:c r="V319" s="54" t="n">
        <x:v>0.1101</x:v>
      </x:c>
      <x:c r="W319" s="50" t="str">
        <x:v>成島 啓</x:v>
      </x:c>
      <x:c r="X319" s="50" t="b">
        <x:f>AND(COUNT(L319:O319)=4,L319&gt;='設定'!$B$6,M319&gt;='設定'!$B$6,N319&gt;='設定'!$B$6,O319&gt;='設定'!$B$6)</x:f>
        <x:v>0</x:v>
      </x:c>
      <x:c r="Y319" s="50" t="b">
        <x:f>AND(COUNT(G319:K319)=5,P319&gt;='設定'!$B$7)</x:f>
        <x:v>1</x:v>
      </x:c>
      <x:c r="Z319" s="50" t="b">
        <x:f>AND(ISNUMBER(R319),R319&gt;='設定'!$B$8)</x:f>
        <x:v>1</x:v>
      </x:c>
      <x:c r="AA319" s="50" t="b">
        <x:f>AND(ISNUMBER(S319),S319&gt;=DATE(YEAR('設定'!$B$10)-'設定'!$B$9,MONTH('設定'!$B$10),DAY('設定'!$B$10)))</x:f>
        <x:v>0</x:v>
      </x:c>
      <x:c r="AB319" s="55" t="b">
        <x:v>0</x:v>
      </x:c>
      <x:c r="AC319" s="55" t="b">
        <x:v>0</x:v>
      </x:c>
      <x:c r="AD319" s="50" t="n">
        <x:f>IF(X319,1,0)+IF(Z319,1,0)+IF(AA319,1,0)+IF(AB319,1,0)</x:f>
        <x:v>1</x:v>
      </x:c>
      <x:c r="AE319" s="50" t="n">
        <x:f>IF(Y319,1,0)+IF(Z319,1,0)+IF(AA319,1,0)+IF(AB319,1,0)</x:f>
        <x:v>2</x:v>
      </x:c>
      <x:c r="AF319" s="50" t="n">
        <x:f>IF(Y319,1,0)+IF(Z319,1,0)+IF(AA319,1,0)+IF(AC319,1,0)</x:f>
        <x:v>2</x:v>
      </x:c>
      <x:c r="AG319" s="53" t="n">
        <x:v>44348</x:v>
      </x:c>
      <x:c r="AH319" s="50" t="str">
        <x:v>S100XVIW</x:v>
      </x:c>
      <x:c r="AI319" s="50" t="str">
        <x:v>NetSalesSummaryOfBusinessResults</x:v>
      </x:c>
      <x:c r="AJ319" s="50" t="str">
        <x:v>OperatingIncome</x:v>
      </x:c>
      <x:c r="AK319" s="53" t="n">
        <x:v>46022</x:v>
      </x:c>
      <x:c r="AL319" s="50" t="str">
        <x:v>365/365/365/366/365</x:v>
      </x:c>
      <x:c r="AM319" s="51" t="n">
        <x:v>29631480</x:v>
      </x:c>
      <x:c r="AN319" s="51" t="n">
        <x:v>1720</x:v>
      </x:c>
      <x:c r="AO319" s="51" t="n">
        <x:f>IFERROR(AM319*AN319,"")</x:f>
        <x:v>50966145600</x:v>
      </x:c>
      <x:c r="AP319" s="56" t="n">
        <x:f>IFERROR(AO319/(K319*1000000),"")</x:f>
        <x:v>5.380922032704375</x:v>
      </x:c>
      <x:c r="AQ319" s="57" t="n">
        <x:v>252165991.66666663</x:v>
      </x:c>
      <x:c r="AR319" s="52" t="n">
        <x:v>0.4810245406368414</x:v>
      </x:c>
      <x:c r="AS319" s="52" t="n">
        <x:v>-0.5191617271139095</x:v>
      </x:c>
      <x:c r="AT319" s="55" t="b">
        <x:v>0</x:v>
      </x:c>
      <x:c r="AU319" s="50" t="str">
        <x:v>low_equity_ratio;excessive_leverage</x:v>
      </x:c>
      <x:c r="AV319" s="58" t="n">
        <x:v>-0.2121653085656324</x:v>
      </x:c>
      <x:c r="AW319" s="50" t="n">
        <x:v>3069</x:v>
      </x:c>
      <x:c r="AX319" s="50" t="str">
        <x:v>Future Moat</x:v>
      </x:c>
      <x:c r="AY319" s="50" t="str">
        <x:v>既存適格性フィルター不通過: low_equity_ratio;excessive_leverage</x:v>
      </x:c>
      <x:c r="AZ319" s="59" t="str">
        <x:v>2026-03-31 12:01</x:v>
      </x:c>
      <x:c r="BA319" s="53" t="n">
        <x:v>39052</x:v>
      </x:c>
      <x:c r="BB319" s="50"/>
      <x:c r="BC319" s="50"/>
      <x:c r="BD319" s="50" t="str">
        <x:v>TOPIX Small 2</x:v>
      </x:c>
    </x:row>
    <x:row r="320">
      <x:c r="A320" s="50" t="n">
        <x:v>319</x:v>
      </x:c>
      <x:c r="B320" s="50" t="str">
        <x:v>6561</x:v>
      </x:c>
      <x:c r="C320" s="50" t="str">
        <x:v>6561.T</x:v>
      </x:c>
      <x:c r="D320" s="50" t="str">
        <x:v>HANATOUR JAPAN CO.,LTD.</x:v>
      </x:c>
      <x:c r="E320" s="50" t="str">
        <x:v>Growth Market(Domestic)</x:v>
      </x:c>
      <x:c r="F320" s="50" t="str">
        <x:v>Services</x:v>
      </x:c>
      <x:c r="G320" s="51" t="n">
        <x:v>864.405</x:v>
      </x:c>
      <x:c r="H320" s="51" t="n">
        <x:v>2012.653</x:v>
      </x:c>
      <x:c r="I320" s="51" t="n">
        <x:v>5154.283</x:v>
      </x:c>
      <x:c r="J320" s="51" t="n">
        <x:v>6662.439</x:v>
      </x:c>
      <x:c r="K320" s="51" t="n">
        <x:v>7180.131</x:v>
      </x:c>
      <x:c r="L320" s="52" t="n">
        <x:f>IFERROR(H320/G320-1,"")</x:f>
        <x:v>1.3283680682087682</x:v>
      </x:c>
      <x:c r="M320" s="52" t="n">
        <x:f>IFERROR(I320/H320-1,"")</x:f>
        <x:v>1.560939714893725</x:v>
      </x:c>
      <x:c r="N320" s="52" t="n">
        <x:f>IFERROR(J320/I320-1,"")</x:f>
        <x:v>0.29260248224631824</x:v>
      </x:c>
      <x:c r="O320" s="52" t="n">
        <x:f>IFERROR(K320/J320-1,"")</x:f>
        <x:v>0.07770307540526833</x:v>
      </x:c>
      <x:c r="P320" s="52" t="n">
        <x:f>IFERROR((K320/G320)^(1/4)-1,"")</x:f>
        <x:v>0.697671955368613</x:v>
      </x:c>
      <x:c r="Q320" s="51" t="n">
        <x:v>1998.225</x:v>
      </x:c>
      <x:c r="R320" s="52" t="n">
        <x:f>IFERROR(Q320/K320,"")</x:f>
        <x:v>0.2782992399442294</x:v>
      </x:c>
      <x:c r="S320" s="53" t="n">
        <x:v>43070</x:v>
      </x:c>
      <x:c r="T320" s="50" t="str">
        <x:v>EDINET_company_history</x:v>
      </x:c>
      <x:c r="U320" s="50" t="str">
        <x:v>HANATOUR SERVICE INC.(常任代理人：みずほ証券株式会社）</x:v>
      </x:c>
      <x:c r="V320" s="54" t="n">
        <x:v>0.5447</x:v>
      </x:c>
      <x:c r="W320" s="50" t="str">
        <x:v>金 尚昱</x:v>
      </x:c>
      <x:c r="X320" s="50" t="b">
        <x:f>AND(COUNT(L320:O320)=4,L320&gt;='設定'!$B$6,M320&gt;='設定'!$B$6,N320&gt;='設定'!$B$6,O320&gt;='設定'!$B$6)</x:f>
        <x:v>0</x:v>
      </x:c>
      <x:c r="Y320" s="50" t="b">
        <x:f>AND(COUNT(G320:K320)=5,P320&gt;='設定'!$B$7)</x:f>
        <x:v>1</x:v>
      </x:c>
      <x:c r="Z320" s="50" t="b">
        <x:f>AND(ISNUMBER(R320),R320&gt;='設定'!$B$8)</x:f>
        <x:v>1</x:v>
      </x:c>
      <x:c r="AA320" s="50" t="b">
        <x:f>AND(ISNUMBER(S320),S320&gt;=DATE(YEAR('設定'!$B$10)-'設定'!$B$9,MONTH('設定'!$B$10),DAY('設定'!$B$10)))</x:f>
        <x:v>0</x:v>
      </x:c>
      <x:c r="AB320" s="55" t="b">
        <x:v>0</x:v>
      </x:c>
      <x:c r="AC320" s="55" t="b">
        <x:v>0</x:v>
      </x:c>
      <x:c r="AD320" s="50" t="n">
        <x:f>IF(X320,1,0)+IF(Z320,1,0)+IF(AA320,1,0)+IF(AB320,1,0)</x:f>
        <x:v>1</x:v>
      </x:c>
      <x:c r="AE320" s="50" t="n">
        <x:f>IF(Y320,1,0)+IF(Z320,1,0)+IF(AA320,1,0)+IF(AB320,1,0)</x:f>
        <x:v>2</x:v>
      </x:c>
      <x:c r="AF320" s="50" t="n">
        <x:f>IF(Y320,1,0)+IF(Z320,1,0)+IF(AA320,1,0)+IF(AC320,1,0)</x:f>
        <x:v>2</x:v>
      </x:c>
      <x:c r="AG320" s="53" t="n">
        <x:v>44348</x:v>
      </x:c>
      <x:c r="AH320" s="50" t="str">
        <x:v>S100XU2F</x:v>
      </x:c>
      <x:c r="AI320" s="50" t="str">
        <x:v>NetSalesSummaryOfBusinessResults</x:v>
      </x:c>
      <x:c r="AJ320" s="50" t="str">
        <x:v>OperatingIncome</x:v>
      </x:c>
      <x:c r="AK320" s="53" t="n">
        <x:v>46022</x:v>
      </x:c>
      <x:c r="AL320" s="50" t="str">
        <x:v>365/365/365/366/365</x:v>
      </x:c>
      <x:c r="AM320" s="51" t="n">
        <x:v>12555500</x:v>
      </x:c>
      <x:c r="AN320" s="51" t="n">
        <x:v>756</x:v>
      </x:c>
      <x:c r="AO320" s="51" t="n">
        <x:f>IFERROR(AM320*AN320,"")</x:f>
        <x:v>9491958000</x:v>
      </x:c>
      <x:c r="AP320" s="56" t="n">
        <x:f>IFERROR(AO320/(K320*1000000),"")</x:f>
        <x:v>1.3219756018379052</x:v>
      </x:c>
      <x:c r="AQ320" s="57" t="n">
        <x:v>14880140</x:v>
      </x:c>
      <x:c r="AR320" s="52" t="n">
        <x:v>0.5465747877626516</x:v>
      </x:c>
      <x:c r="AS320" s="52" t="n">
        <x:v>-0.6893543916426194</x:v>
      </x:c>
      <x:c r="AT320" s="55" t="b">
        <x:v>0</x:v>
      </x:c>
      <x:c r="AU320" s="50" t="str">
        <x:v>low_liquidity</x:v>
      </x:c>
      <x:c r="AV320" s="58" t="n">
        <x:v>-0.0588977279717858</x:v>
      </x:c>
      <x:c r="AW320" s="50" t="n">
        <x:v>2330</x:v>
      </x:c>
      <x:c r="AX320" s="50" t="str">
        <x:v>Core Moat</x:v>
      </x:c>
      <x:c r="AY320" s="50" t="str">
        <x:v>既存適格性フィルター不通過: low_liquidity / 60日平均売買代金2,000万円未満 / ローカル5年最大下落率-60%以下</x:v>
      </x:c>
      <x:c r="AZ320" s="59" t="str">
        <x:v>2026-03-26 11:10</x:v>
      </x:c>
      <x:c r="BA320" s="53" t="n">
        <x:v>43070</x:v>
      </x:c>
      <x:c r="BB320" s="50"/>
      <x:c r="BC320" s="50"/>
      <x:c r="BD320" s="50"/>
    </x:row>
    <x:row r="321">
      <x:c r="A321" s="50" t="n">
        <x:v>320</x:v>
      </x:c>
      <x:c r="B321" s="50" t="str">
        <x:v>7366</x:v>
      </x:c>
      <x:c r="C321" s="50" t="str">
        <x:v>7366.T</x:v>
      </x:c>
      <x:c r="D321" s="50" t="str">
        <x:v>LITALICO Inc.</x:v>
      </x:c>
      <x:c r="E321" s="50" t="str">
        <x:v>Prime Market (Domestic)</x:v>
      </x:c>
      <x:c r="F321" s="50" t="str">
        <x:v>Services</x:v>
      </x:c>
      <x:c r="G321" s="51" t="n">
        <x:v>1003</x:v>
      </x:c>
      <x:c r="H321" s="51" t="n">
        <x:v>4317</x:v>
      </x:c>
      <x:c r="I321" s="51" t="n">
        <x:v>5891</x:v>
      </x:c>
      <x:c r="J321" s="51" t="n">
        <x:v>7061</x:v>
      </x:c>
      <x:c r="K321" s="51" t="n">
        <x:v>7787</x:v>
      </x:c>
      <x:c r="L321" s="52" t="n">
        <x:f>IFERROR(H321/G321-1,"")</x:f>
        <x:v>3.304087736789631</x:v>
      </x:c>
      <x:c r="M321" s="52" t="n">
        <x:f>IFERROR(I321/H321-1,"")</x:f>
        <x:v>0.36460504980310393</x:v>
      </x:c>
      <x:c r="N321" s="52" t="n">
        <x:f>IFERROR(J321/I321-1,"")</x:f>
        <x:v>0.1986080461721269</x:v>
      </x:c>
      <x:c r="O321" s="52" t="n">
        <x:f>IFERROR(K321/J321-1,"")</x:f>
        <x:v>0.10281829769154505</x:v>
      </x:c>
      <x:c r="P321" s="52" t="n">
        <x:f>IFERROR((K321/G321)^(1/4)-1,"")</x:f>
        <x:v>0.6692343394168807</x:v>
      </x:c>
      <x:c r="Q321" s="51" t="n">
        <x:v>286</x:v>
      </x:c>
      <x:c r="R321" s="52" t="n">
        <x:f>IFERROR(Q321/K321,"")</x:f>
        <x:v>0.03672787979966611</x:v>
      </x:c>
      <x:c r="S321" s="53" t="n">
        <x:v>42430</x:v>
      </x:c>
      <x:c r="T321" s="50" t="str">
        <x:v>EDINET_company_history</x:v>
      </x:c>
      <x:c r="U321" s="50" t="str">
        <x:v>長 谷 川 敦 弥</x:v>
      </x:c>
      <x:c r="V321" s="54" t="n">
        <x:v>0.2748</x:v>
      </x:c>
      <x:c r="W321" s="50" t="str">
        <x:v>長谷川 敦弥 / 辻 高宏</x:v>
      </x:c>
      <x:c r="X321" s="50" t="b">
        <x:f>AND(COUNT(L321:O321)=4,L321&gt;='設定'!$B$6,M321&gt;='設定'!$B$6,N321&gt;='設定'!$B$6,O321&gt;='設定'!$B$6)</x:f>
        <x:v>0</x:v>
      </x:c>
      <x:c r="Y321" s="50" t="b">
        <x:f>AND(COUNT(G321:K321)=5,P321&gt;='設定'!$B$7)</x:f>
        <x:v>1</x:v>
      </x:c>
      <x:c r="Z321" s="50" t="b">
        <x:f>AND(ISNUMBER(R321),R321&gt;='設定'!$B$8)</x:f>
        <x:v>0</x:v>
      </x:c>
      <x:c r="AA321" s="50" t="b">
        <x:f>AND(ISNUMBER(S321),S321&gt;=DATE(YEAR('設定'!$B$10)-'設定'!$B$9,MONTH('設定'!$B$10),DAY('設定'!$B$10)))</x:f>
        <x:v>0</x:v>
      </x:c>
      <x:c r="AB321" s="55" t="b">
        <x:v>1</x:v>
      </x:c>
      <x:c r="AC321" s="55" t="b">
        <x:v>1</x:v>
      </x:c>
      <x:c r="AD321" s="50" t="n">
        <x:f>IF(X321,1,0)+IF(Z321,1,0)+IF(AA321,1,0)+IF(AB321,1,0)</x:f>
        <x:v>1</x:v>
      </x:c>
      <x:c r="AE321" s="50" t="n">
        <x:f>IF(Y321,1,0)+IF(Z321,1,0)+IF(AA321,1,0)+IF(AB321,1,0)</x:f>
        <x:v>2</x:v>
      </x:c>
      <x:c r="AF321" s="50" t="n">
        <x:f>IF(Y321,1,0)+IF(Z321,1,0)+IF(AA321,1,0)+IF(AC321,1,0)</x:f>
        <x:v>2</x:v>
      </x:c>
      <x:c r="AG321" s="53" t="n">
        <x:v>44348</x:v>
      </x:c>
      <x:c r="AH321" s="50" t="str">
        <x:v>S100W0KN</x:v>
      </x:c>
      <x:c r="AI321" s="50" t="str">
        <x:v>NetSalesSummaryOfBusinessResults</x:v>
      </x:c>
      <x:c r="AJ321" s="50" t="str">
        <x:v>OperatingIncome</x:v>
      </x:c>
      <x:c r="AK321" s="53" t="n">
        <x:v>45747</x:v>
      </x:c>
      <x:c r="AL321" s="50" t="str">
        <x:v>365/365/365/366/365</x:v>
      </x:c>
      <x:c r="AM321" s="51" t="n">
        <x:v>35692812</x:v>
      </x:c>
      <x:c r="AN321" s="51" t="n">
        <x:v>1610</x:v>
      </x:c>
      <x:c r="AO321" s="51" t="n">
        <x:f>IFERROR(AM321*AN321,"")</x:f>
        <x:v>57465427320</x:v>
      </x:c>
      <x:c r="AP321" s="56" t="n">
        <x:f>IFERROR(AO321/(K321*1000000),"")</x:f>
        <x:v>7.379661913445486</x:v>
      </x:c>
      <x:c r="AQ321" s="57" t="n">
        <x:v>233433341.66666663</x:v>
      </x:c>
      <x:c r="AR321" s="52" t="n">
        <x:v>0.4691426531998476</x:v>
      </x:c>
      <x:c r="AS321" s="52" t="n">
        <x:v>-0.8200027315282731</x:v>
      </x:c>
      <x:c r="AT321" s="55" t="b">
        <x:v>1</x:v>
      </x:c>
      <x:c r="AU321" s="50"/>
      <x:c r="AV321" s="58" t="n">
        <x:v>-0.2600126105249896</x:v>
      </x:c>
      <x:c r="AW321" s="50" t="n">
        <x:v>3213</x:v>
      </x:c>
      <x:c r="AX321" s="50" t="str">
        <x:v>Core Moat</x:v>
      </x:c>
      <x:c r="AY321" s="50" t="str">
        <x:v>ローカル5年最大下落率-60%以下</x:v>
      </x:c>
      <x:c r="AZ321" s="59" t="str">
        <x:v>2025-06-20 14:55</x:v>
      </x:c>
      <x:c r="BA321" s="53" t="n">
        <x:v>42430</x:v>
      </x:c>
      <x:c r="BB321" s="50" t="str">
        <x:v>長谷川 敦弥</x:v>
      </x:c>
      <x:c r="BC321" s="50"/>
      <x:c r="BD321" s="50" t="str">
        <x:v>TOPIX Small 2</x:v>
      </x:c>
    </x:row>
    <x:row r="322">
      <x:c r="A322" s="50" t="n">
        <x:v>321</x:v>
      </x:c>
      <x:c r="B322" s="50" t="str">
        <x:v>3719</x:v>
      </x:c>
      <x:c r="C322" s="50" t="str">
        <x:v>3719.T</x:v>
      </x:c>
      <x:c r="D322" s="50" t="str">
        <x:v>AI storm Co.,Ltd.</x:v>
      </x:c>
      <x:c r="E322" s="50" t="str">
        <x:v>Standard Market(Domestic)</x:v>
      </x:c>
      <x:c r="F322" s="50" t="str">
        <x:v>Information &amp; Communication</x:v>
      </x:c>
      <x:c r="G322" s="51" t="n">
        <x:v>480.074</x:v>
      </x:c>
      <x:c r="H322" s="51" t="n">
        <x:v>642.513</x:v>
      </x:c>
      <x:c r="I322" s="51" t="n">
        <x:v>671.197</x:v>
      </x:c>
      <x:c r="J322" s="51" t="n">
        <x:v>1422.76</x:v>
      </x:c>
      <x:c r="K322" s="51" t="n">
        <x:v>2653.555</x:v>
      </x:c>
      <x:c r="L322" s="52" t="n">
        <x:f>IFERROR(H322/G322-1,"")</x:f>
        <x:v>0.33836241912705134</x:v>
      </x:c>
      <x:c r="M322" s="52" t="n">
        <x:f>IFERROR(I322/H322-1,"")</x:f>
        <x:v>0.044643454684963446</x:v>
      </x:c>
      <x:c r="N322" s="52" t="n">
        <x:f>IFERROR(J322/I322-1,"")</x:f>
        <x:v>1.1197353385071747</x:v>
      </x:c>
      <x:c r="O322" s="52" t="n">
        <x:f>IFERROR(K322/J322-1,"")</x:f>
        <x:v>0.8650756276532936</x:v>
      </x:c>
      <x:c r="P322" s="52" t="n">
        <x:f>IFERROR((K322/G322)^(1/4)-1,"")</x:f>
        <x:v>0.5333100312139163</x:v>
      </x:c>
      <x:c r="Q322" s="51" t="n">
        <x:v>275.164</x:v>
      </x:c>
      <x:c r="R322" s="52" t="n">
        <x:f>IFERROR(Q322/K322,"")</x:f>
        <x:v>0.10369636205015535</x:v>
      </x:c>
      <x:c r="S322" s="53" t="n">
        <x:v>44348</x:v>
      </x:c>
      <x:c r="T322" s="50" t="str">
        <x:v>not_identified_before_local_window</x:v>
      </x:c>
      <x:c r="U322" s="50" t="str">
        <x:v>GX PARTNERS CO., LIMITED（常任代理人 三田証券株式会社）</x:v>
      </x:c>
      <x:c r="V322" s="54" t="n">
        <x:v>0.2147</x:v>
      </x:c>
      <x:c r="W322" s="50" t="str">
        <x:v>今井 俊夫</x:v>
      </x:c>
      <x:c r="X322" s="50" t="b">
        <x:f>AND(COUNT(L322:O322)=4,L322&gt;='設定'!$B$6,M322&gt;='設定'!$B$6,N322&gt;='設定'!$B$6,O322&gt;='設定'!$B$6)</x:f>
        <x:v>0</x:v>
      </x:c>
      <x:c r="Y322" s="50" t="b">
        <x:f>AND(COUNT(G322:K322)=5,P322&gt;='設定'!$B$7)</x:f>
        <x:v>1</x:v>
      </x:c>
      <x:c r="Z322" s="50" t="b">
        <x:f>AND(ISNUMBER(R322),R322&gt;='設定'!$B$8)</x:f>
        <x:v>1</x:v>
      </x:c>
      <x:c r="AA322" s="50" t="b">
        <x:f>AND(ISNUMBER(S322),S322&gt;=DATE(YEAR('設定'!$B$10)-'設定'!$B$9,MONTH('設定'!$B$10),DAY('設定'!$B$10)))</x:f>
        <x:v>0</x:v>
      </x:c>
      <x:c r="AB322" s="55" t="b">
        <x:v>0</x:v>
      </x:c>
      <x:c r="AC322" s="55" t="b">
        <x:v>0</x:v>
      </x:c>
      <x:c r="AD322" s="50" t="n">
        <x:f>IF(X322,1,0)+IF(Z322,1,0)+IF(AA322,1,0)+IF(AB322,1,0)</x:f>
        <x:v>1</x:v>
      </x:c>
      <x:c r="AE322" s="50" t="n">
        <x:f>IF(Y322,1,0)+IF(Z322,1,0)+IF(AA322,1,0)+IF(AB322,1,0)</x:f>
        <x:v>2</x:v>
      </x:c>
      <x:c r="AF322" s="50" t="n">
        <x:f>IF(Y322,1,0)+IF(Z322,1,0)+IF(AA322,1,0)+IF(AC322,1,0)</x:f>
        <x:v>2</x:v>
      </x:c>
      <x:c r="AG322" s="53" t="n">
        <x:v>44348</x:v>
      </x:c>
      <x:c r="AH322" s="50" t="str">
        <x:v>S100XV8F</x:v>
      </x:c>
      <x:c r="AI322" s="50" t="str">
        <x:v>NetSalesSummaryOfBusinessResults</x:v>
      </x:c>
      <x:c r="AJ322" s="50" t="str">
        <x:v>OperatingIncome</x:v>
      </x:c>
      <x:c r="AK322" s="53" t="n">
        <x:v>46022</x:v>
      </x:c>
      <x:c r="AL322" s="50" t="str">
        <x:v>365/365/365/366/365</x:v>
      </x:c>
      <x:c r="AM322" s="51" t="n">
        <x:v>27353232</x:v>
      </x:c>
      <x:c r="AN322" s="51" t="n">
        <x:v>208</x:v>
      </x:c>
      <x:c r="AO322" s="51" t="n">
        <x:f>IFERROR(AM322*AN322,"")</x:f>
        <x:v>5689472256</x:v>
      </x:c>
      <x:c r="AP322" s="56" t="n">
        <x:f>IFERROR(AO322/(K322*1000000),"")</x:f>
        <x:v>2.144094339857286</x:v>
      </x:c>
      <x:c r="AQ322" s="57" t="n">
        <x:v>185740190</x:v>
      </x:c>
      <x:c r="AR322" s="52" t="n">
        <x:v>0.5786574413171313</x:v>
      </x:c>
      <x:c r="AS322" s="52" t="n">
        <x:v>-0.6309350842524459</x:v>
      </x:c>
      <x:c r="AT322" s="55" t="b">
        <x:v>0</x:v>
      </x:c>
      <x:c r="AU322" s="50" t="str">
        <x:v>repeated_negative_operating_cf</x:v>
      </x:c>
      <x:c r="AV322" s="58" t="n">
        <x:v>-0.0619763830984844</x:v>
      </x:c>
      <x:c r="AW322" s="50" t="n">
        <x:v>2358</x:v>
      </x:c>
      <x:c r="AX322" s="50" t="str">
        <x:v>Transformation Moat</x:v>
      </x:c>
      <x:c r="AY322" s="50" t="str">
        <x:v>既存適格性フィルター不通過: repeated_negative_operating_cf / ローカル5年最大下落率-60%以下</x:v>
      </x:c>
      <x:c r="AZ322" s="59" t="str">
        <x:v>2026-03-30 12:38</x:v>
      </x:c>
      <x:c r="BA322" s="53"/>
      <x:c r="BB322" s="50"/>
      <x:c r="BC322" s="50"/>
      <x:c r="BD322" s="50"/>
    </x:row>
    <x:row r="323">
      <x:c r="A323" s="50" t="n">
        <x:v>322</x:v>
      </x:c>
      <x:c r="B323" s="50" t="str">
        <x:v>9706</x:v>
      </x:c>
      <x:c r="C323" s="50" t="str">
        <x:v>9706.T</x:v>
      </x:c>
      <x:c r="D323" s="50" t="str">
        <x:v>Japan Airport Terminal Co.,ltd.</x:v>
      </x:c>
      <x:c r="E323" s="50" t="str">
        <x:v>Prime Market (Domestic)</x:v>
      </x:c>
      <x:c r="F323" s="50" t="str">
        <x:v>Real Estate</x:v>
      </x:c>
      <x:c r="G323" s="51" t="n">
        <x:v>52572</x:v>
      </x:c>
      <x:c r="H323" s="51" t="n">
        <x:v>57057</x:v>
      </x:c>
      <x:c r="I323" s="51" t="n">
        <x:v>113050</x:v>
      </x:c>
      <x:c r="J323" s="51" t="n">
        <x:v>217578</x:v>
      </x:c>
      <x:c r="K323" s="51" t="n">
        <x:v>269923</x:v>
      </x:c>
      <x:c r="L323" s="52" t="n">
        <x:f>IFERROR(H323/G323-1,"")</x:f>
        <x:v>0.08531157270029666</x:v>
      </x:c>
      <x:c r="M323" s="52" t="n">
        <x:f>IFERROR(I323/H323-1,"")</x:f>
        <x:v>0.9813519813519813</x:v>
      </x:c>
      <x:c r="N323" s="52" t="n">
        <x:f>IFERROR(J323/I323-1,"")</x:f>
        <x:v>0.9246174259177355</x:v>
      </x:c>
      <x:c r="O323" s="52" t="n">
        <x:f>IFERROR(K323/J323-1,"")</x:f>
        <x:v>0.24058038956144467</x:v>
      </x:c>
      <x:c r="P323" s="52" t="n">
        <x:f>IFERROR((K323/G323)^(1/4)-1,"")</x:f>
        <x:v>0.5052940612205357</x:v>
      </x:c>
      <x:c r="Q323" s="51" t="n">
        <x:v>38557</x:v>
      </x:c>
      <x:c r="R323" s="52" t="n">
        <x:f>IFERROR(Q323/K323,"")</x:f>
        <x:v>0.1428444408220122</x:v>
      </x:c>
      <x:c r="S323" s="53" t="n">
        <x:v>32905</x:v>
      </x:c>
      <x:c r="T323" s="50" t="str">
        <x:v>EDINET_company_history</x:v>
      </x:c>
      <x:c r="U323" s="50" t="str">
        <x:v>日本マスタートラスト信託銀行株式会社（信託口）</x:v>
      </x:c>
      <x:c r="V323" s="54" t="n">
        <x:v>0.0973</x:v>
      </x:c>
      <x:c r="W323" s="50" t="str">
        <x:v>田中 一仁 / 小山 陽子</x:v>
      </x:c>
      <x:c r="X323" s="50" t="b">
        <x:f>AND(COUNT(L323:O323)=4,L323&gt;='設定'!$B$6,M323&gt;='設定'!$B$6,N323&gt;='設定'!$B$6,O323&gt;='設定'!$B$6)</x:f>
        <x:v>0</x:v>
      </x:c>
      <x:c r="Y323" s="50" t="b">
        <x:f>AND(COUNT(G323:K323)=5,P323&gt;='設定'!$B$7)</x:f>
        <x:v>1</x:v>
      </x:c>
      <x:c r="Z323" s="50" t="b">
        <x:f>AND(ISNUMBER(R323),R323&gt;='設定'!$B$8)</x:f>
        <x:v>1</x:v>
      </x:c>
      <x:c r="AA323" s="50" t="b">
        <x:f>AND(ISNUMBER(S323),S323&gt;=DATE(YEAR('設定'!$B$10)-'設定'!$B$9,MONTH('設定'!$B$10),DAY('設定'!$B$10)))</x:f>
        <x:v>0</x:v>
      </x:c>
      <x:c r="AB323" s="55" t="b">
        <x:v>0</x:v>
      </x:c>
      <x:c r="AC323" s="55" t="b">
        <x:v>0</x:v>
      </x:c>
      <x:c r="AD323" s="50" t="n">
        <x:f>IF(X323,1,0)+IF(Z323,1,0)+IF(AA323,1,0)+IF(AB323,1,0)</x:f>
        <x:v>1</x:v>
      </x:c>
      <x:c r="AE323" s="50" t="n">
        <x:f>IF(Y323,1,0)+IF(Z323,1,0)+IF(AA323,1,0)+IF(AB323,1,0)</x:f>
        <x:v>2</x:v>
      </x:c>
      <x:c r="AF323" s="50" t="n">
        <x:f>IF(Y323,1,0)+IF(Z323,1,0)+IF(AA323,1,0)+IF(AC323,1,0)</x:f>
        <x:v>2</x:v>
      </x:c>
      <x:c r="AG323" s="53" t="n">
        <x:v>44348</x:v>
      </x:c>
      <x:c r="AH323" s="50" t="str">
        <x:v>S100W719</x:v>
      </x:c>
      <x:c r="AI323" s="50" t="str">
        <x:v>NetSalesSummaryOfBusinessResults</x:v>
      </x:c>
      <x:c r="AJ323" s="50" t="str">
        <x:v>OperatingIncome</x:v>
      </x:c>
      <x:c r="AK323" s="53" t="n">
        <x:v>45747</x:v>
      </x:c>
      <x:c r="AL323" s="50" t="str">
        <x:v>365/365/365/366/365</x:v>
      </x:c>
      <x:c r="AM323" s="51" t="n">
        <x:v>93040900</x:v>
      </x:c>
      <x:c r="AN323" s="51" t="n">
        <x:v>4775</x:v>
      </x:c>
      <x:c r="AO323" s="51" t="n">
        <x:f>IFERROR(AM323*AN323,"")</x:f>
        <x:v>444270297500</x:v>
      </x:c>
      <x:c r="AP323" s="56" t="n">
        <x:f>IFERROR(AO323/(K323*1000000),"")</x:f>
        <x:v>1.6459149368523616</x:v>
      </x:c>
      <x:c r="AQ323" s="57" t="n">
        <x:v>1612961591.6666667</x:v>
      </x:c>
      <x:c r="AR323" s="52" t="n">
        <x:v>0.3098589223040523</x:v>
      </x:c>
      <x:c r="AS323" s="52" t="n">
        <x:v>-0.4908562245106144</x:v>
      </x:c>
      <x:c r="AT323" s="55" t="b">
        <x:v>1</x:v>
      </x:c>
      <x:c r="AU323" s="50"/>
      <x:c r="AV323" s="58" t="n">
        <x:v>0.0512185545232336</x:v>
      </x:c>
      <x:c r="AW323" s="50" t="n">
        <x:v>1508</x:v>
      </x:c>
      <x:c r="AX323" s="50" t="str">
        <x:v>Core Moat</x:v>
      </x:c>
      <x:c r="AY323" s="50" t="str">
        <x:v>目立つ機械的警告なし（定性確認は別途必要）</x:v>
      </x:c>
      <x:c r="AZ323" s="59" t="str">
        <x:v>2025-06-26 15:00</x:v>
      </x:c>
      <x:c r="BA323" s="53" t="n">
        <x:v>32905</x:v>
      </x:c>
      <x:c r="BB323" s="50"/>
      <x:c r="BC323" s="50"/>
      <x:c r="BD323" s="50" t="str">
        <x:v>TOPIX Mid400</x:v>
      </x:c>
    </x:row>
    <x:row r="324">
      <x:c r="A324" s="50" t="n">
        <x:v>323</x:v>
      </x:c>
      <x:c r="B324" s="50" t="str">
        <x:v>7186</x:v>
      </x:c>
      <x:c r="C324" s="50" t="str">
        <x:v>7186.T</x:v>
      </x:c>
      <x:c r="D324" s="50" t="str">
        <x:v>Yokohama Financial Group,Inc.</x:v>
      </x:c>
      <x:c r="E324" s="50" t="str">
        <x:v>Prime Market (Domestic)</x:v>
      </x:c>
      <x:c r="F324" s="50" t="str">
        <x:v>Banks</x:v>
      </x:c>
      <x:c r="G324" s="51" t="n">
        <x:v>24815</x:v>
      </x:c>
      <x:c r="H324" s="51" t="n">
        <x:v>20802</x:v>
      </x:c>
      <x:c r="I324" s="51" t="n">
        <x:v>22931</x:v>
      </x:c>
      <x:c r="J324" s="51" t="n">
        <x:v>29550</x:v>
      </x:c>
      <x:c r="K324" s="51" t="n">
        <x:v>114917</x:v>
      </x:c>
      <x:c r="L324" s="52" t="n">
        <x:f>IFERROR(H324/G324-1,"")</x:f>
        <x:v>-0.16171670360668955</x:v>
      </x:c>
      <x:c r="M324" s="52" t="n">
        <x:f>IFERROR(I324/H324-1,"")</x:f>
        <x:v>0.10234592827612721</x:v>
      </x:c>
      <x:c r="N324" s="52" t="n">
        <x:f>IFERROR(J324/I324-1,"")</x:f>
        <x:v>0.28864855435872827</x:v>
      </x:c>
      <x:c r="O324" s="52" t="n">
        <x:f>IFERROR(K324/J324-1,"")</x:f>
        <x:v>2.888900169204738</x:v>
      </x:c>
      <x:c r="P324" s="52" t="n">
        <x:f>IFERROR((K324/G324)^(1/4)-1,"")</x:f>
        <x:v>0.4669573926933508</x:v>
      </x:c>
      <x:c r="Q324" s="51" t="n">
        <x:v>113586</x:v>
      </x:c>
      <x:c r="R324" s="52" t="n">
        <x:f>IFERROR(Q324/K324,"")</x:f>
        <x:v>0.988417727577295</x:v>
      </x:c>
      <x:c r="S324" s="53" t="n">
        <x:v>42461</x:v>
      </x:c>
      <x:c r="T324" s="50" t="str">
        <x:v>EDINET_company_history</x:v>
      </x:c>
      <x:c r="U324" s="50" t="str">
        <x:v>日本マスタートラスト信託銀行株式会社（信託口）</x:v>
      </x:c>
      <x:c r="V324" s="54" t="n">
        <x:v>0.1614</x:v>
      </x:c>
      <x:c r="W324" s="50" t="str">
        <x:v>片 岡 達 也 / 小野寺 伸 夫</x:v>
      </x:c>
      <x:c r="X324" s="50" t="b">
        <x:f>AND(COUNT(L324:O324)=4,L324&gt;='設定'!$B$6,M324&gt;='設定'!$B$6,N324&gt;='設定'!$B$6,O324&gt;='設定'!$B$6)</x:f>
        <x:v>0</x:v>
      </x:c>
      <x:c r="Y324" s="50" t="b">
        <x:f>AND(COUNT(G324:K324)=5,P324&gt;='設定'!$B$7)</x:f>
        <x:v>1</x:v>
      </x:c>
      <x:c r="Z324" s="50" t="b">
        <x:f>AND(ISNUMBER(R324),R324&gt;='設定'!$B$8)</x:f>
        <x:v>1</x:v>
      </x:c>
      <x:c r="AA324" s="50" t="b">
        <x:f>AND(ISNUMBER(S324),S324&gt;=DATE(YEAR('設定'!$B$10)-'設定'!$B$9,MONTH('設定'!$B$10),DAY('設定'!$B$10)))</x:f>
        <x:v>0</x:v>
      </x:c>
      <x:c r="AB324" s="55" t="b">
        <x:v>0</x:v>
      </x:c>
      <x:c r="AC324" s="55" t="b">
        <x:v>0</x:v>
      </x:c>
      <x:c r="AD324" s="50" t="n">
        <x:f>IF(X324,1,0)+IF(Z324,1,0)+IF(AA324,1,0)+IF(AB324,1,0)</x:f>
        <x:v>1</x:v>
      </x:c>
      <x:c r="AE324" s="50" t="n">
        <x:f>IF(Y324,1,0)+IF(Z324,1,0)+IF(AA324,1,0)+IF(AB324,1,0)</x:f>
        <x:v>2</x:v>
      </x:c>
      <x:c r="AF324" s="50" t="n">
        <x:f>IF(Y324,1,0)+IF(Z324,1,0)+IF(AA324,1,0)+IF(AC324,1,0)</x:f>
        <x:v>2</x:v>
      </x:c>
      <x:c r="AG324" s="53" t="n">
        <x:v>44348</x:v>
      </x:c>
      <x:c r="AH324" s="50" t="str">
        <x:v>S100VWWW</x:v>
      </x:c>
      <x:c r="AI324" s="50" t="str">
        <x:v>OperatingRevenue1SummaryOfBusinessResults</x:v>
      </x:c>
      <x:c r="AJ324" s="50" t="str">
        <x:v>OperatingIncome</x:v>
      </x:c>
      <x:c r="AK324" s="53" t="n">
        <x:v>45747</x:v>
      </x:c>
      <x:c r="AL324" s="50" t="str">
        <x:v>365/365/365/366/365</x:v>
      </x:c>
      <x:c r="AM324" s="51" t="n">
        <x:v>1143912465</x:v>
      </x:c>
      <x:c r="AN324" s="51" t="n">
        <x:v>1586</x:v>
      </x:c>
      <x:c r="AO324" s="51" t="n">
        <x:f>IFERROR(AM324*AN324,"")</x:f>
        <x:v>1814245169490</x:v>
      </x:c>
      <x:c r="AP324" s="56" t="n">
        <x:f>IFERROR(AO324/(K324*1000000),"")</x:f>
        <x:v>15.787439364845932</x:v>
      </x:c>
      <x:c r="AQ324" s="57" t="n">
        <x:v>5754565674.166667</x:v>
      </x:c>
      <x:c r="AR324" s="52" t="n">
        <x:v>0.3281567882182367</x:v>
      </x:c>
      <x:c r="AS324" s="52" t="n">
        <x:v>-0.2988861701422451</x:v>
      </x:c>
      <x:c r="AT324" s="55" t="b">
        <x:v>1</x:v>
      </x:c>
      <x:c r="AU324" s="50"/>
      <x:c r="AV324" s="58" t="n">
        <x:v>0.0443437202534656</x:v>
      </x:c>
      <x:c r="AW324" s="50" t="n">
        <x:v>1550</x:v>
      </x:c>
      <x:c r="AX324" s="50" t="str">
        <x:v>Core Moat</x:v>
      </x:c>
      <x:c r="AY324" s="50" t="str">
        <x:v>概算PSR15倍以上</x:v>
      </x:c>
      <x:c r="AZ324" s="59" t="str">
        <x:v>2025-06-12 09:23</x:v>
      </x:c>
      <x:c r="BA324" s="53" t="n">
        <x:v>42461</x:v>
      </x:c>
      <x:c r="BB324" s="50"/>
      <x:c r="BC324" s="50"/>
      <x:c r="BD324" s="50" t="str">
        <x:v>TOPIX Mid400</x:v>
      </x:c>
    </x:row>
    <x:row r="325">
      <x:c r="A325" s="50" t="n">
        <x:v>324</x:v>
      </x:c>
      <x:c r="B325" s="50" t="str">
        <x:v>4691</x:v>
      </x:c>
      <x:c r="C325" s="50" t="str">
        <x:v>4691.T</x:v>
      </x:c>
      <x:c r="D325" s="50" t="str">
        <x:v>WASHINGTON HOTEL CORPORATION</x:v>
      </x:c>
      <x:c r="E325" s="50" t="str">
        <x:v>Standard Market(Domestic)</x:v>
      </x:c>
      <x:c r="F325" s="50" t="str">
        <x:v>Services</x:v>
      </x:c>
      <x:c r="G325" s="51" t="n">
        <x:v>4666.634</x:v>
      </x:c>
      <x:c r="H325" s="51" t="n">
        <x:v>8547.875</x:v>
      </x:c>
      <x:c r="I325" s="51" t="n">
        <x:v>17532.879</x:v>
      </x:c>
      <x:c r="J325" s="51" t="n">
        <x:v>18294.607</x:v>
      </x:c>
      <x:c r="K325" s="51" t="n">
        <x:v>21347.826</x:v>
      </x:c>
      <x:c r="L325" s="52" t="n">
        <x:f>IFERROR(H325/G325-1,"")</x:f>
        <x:v>0.8317003219022534</x:v>
      </x:c>
      <x:c r="M325" s="52" t="n">
        <x:f>IFERROR(I325/H325-1,"")</x:f>
        <x:v>1.051138908793121</x:v>
      </x:c>
      <x:c r="N325" s="52" t="n">
        <x:f>IFERROR(J325/I325-1,"")</x:f>
        <x:v>0.043445688526111415</x:v>
      </x:c>
      <x:c r="O325" s="52" t="n">
        <x:f>IFERROR(K325/J325-1,"")</x:f>
        <x:v>0.1668917512138961</x:v>
      </x:c>
      <x:c r="P325" s="52" t="n">
        <x:f>IFERROR((K325/G325)^(1/4)-1,"")</x:f>
        <x:v>0.462471725166284</x:v>
      </x:c>
      <x:c r="Q325" s="51" t="n">
        <x:v>2240.593</x:v>
      </x:c>
      <x:c r="R325" s="52" t="n">
        <x:f>IFERROR(Q325/K325,"")</x:f>
        <x:v>0.10495649533587166</x:v>
      </x:c>
      <x:c r="S325" s="53" t="n">
        <x:v>43739</x:v>
      </x:c>
      <x:c r="T325" s="50" t="str">
        <x:v>EDINET_company_history</x:v>
      </x:c>
      <x:c r="U325" s="50" t="str">
        <x:v>株式会社丸栄</x:v>
      </x:c>
      <x:c r="V325" s="54" t="n">
        <x:v>0.1182</x:v>
      </x:c>
      <x:c r="W325" s="50" t="str">
        <x:v>内田 和男 / 長谷川 太</x:v>
      </x:c>
      <x:c r="X325" s="50" t="b">
        <x:f>AND(COUNT(L325:O325)=4,L325&gt;='設定'!$B$6,M325&gt;='設定'!$B$6,N325&gt;='設定'!$B$6,O325&gt;='設定'!$B$6)</x:f>
        <x:v>0</x:v>
      </x:c>
      <x:c r="Y325" s="50" t="b">
        <x:f>AND(COUNT(G325:K325)=5,P325&gt;='設定'!$B$7)</x:f>
        <x:v>1</x:v>
      </x:c>
      <x:c r="Z325" s="50" t="b">
        <x:f>AND(ISNUMBER(R325),R325&gt;='設定'!$B$8)</x:f>
        <x:v>1</x:v>
      </x:c>
      <x:c r="AA325" s="50" t="b">
        <x:f>AND(ISNUMBER(S325),S325&gt;=DATE(YEAR('設定'!$B$10)-'設定'!$B$9,MONTH('設定'!$B$10),DAY('設定'!$B$10)))</x:f>
        <x:v>0</x:v>
      </x:c>
      <x:c r="AB325" s="55" t="b">
        <x:v>0</x:v>
      </x:c>
      <x:c r="AC325" s="55" t="b">
        <x:v>0</x:v>
      </x:c>
      <x:c r="AD325" s="50" t="n">
        <x:f>IF(X325,1,0)+IF(Z325,1,0)+IF(AA325,1,0)+IF(AB325,1,0)</x:f>
        <x:v>1</x:v>
      </x:c>
      <x:c r="AE325" s="50" t="n">
        <x:f>IF(Y325,1,0)+IF(Z325,1,0)+IF(AA325,1,0)+IF(AB325,1,0)</x:f>
        <x:v>2</x:v>
      </x:c>
      <x:c r="AF325" s="50" t="n">
        <x:f>IF(Y325,1,0)+IF(Z325,1,0)+IF(AA325,1,0)+IF(AC325,1,0)</x:f>
        <x:v>2</x:v>
      </x:c>
      <x:c r="AG325" s="53" t="n">
        <x:v>44348</x:v>
      </x:c>
      <x:c r="AH325" s="50" t="str">
        <x:v>S100W6WI</x:v>
      </x:c>
      <x:c r="AI325" s="50" t="str">
        <x:v>NetSalesSummaryOfBusinessResults</x:v>
      </x:c>
      <x:c r="AJ325" s="50" t="str">
        <x:v>OperatingIncome</x:v>
      </x:c>
      <x:c r="AK325" s="53" t="n">
        <x:v>45747</x:v>
      </x:c>
      <x:c r="AL325" s="50" t="str">
        <x:v>365/365/365/366/365</x:v>
      </x:c>
      <x:c r="AM325" s="51" t="n">
        <x:v>12025900</x:v>
      </x:c>
      <x:c r="AN325" s="51" t="n">
        <x:v>1697</x:v>
      </x:c>
      <x:c r="AO325" s="51" t="n">
        <x:f>IFERROR(AM325*AN325,"")</x:f>
        <x:v>20407952300</x:v>
      </x:c>
      <x:c r="AP325" s="56" t="n">
        <x:f>IFERROR(AO325/(K325*1000000),"")</x:f>
        <x:v>0.9559733295558995</x:v>
      </x:c>
      <x:c r="AQ325" s="57" t="n">
        <x:v>261103788.33333337</x:v>
      </x:c>
      <x:c r="AR325" s="52" t="n">
        <x:v>0.3850323985614167</x:v>
      </x:c>
      <x:c r="AS325" s="52" t="n">
        <x:v>-0.4268243740446034</x:v>
      </x:c>
      <x:c r="AT325" s="55" t="b">
        <x:v>1</x:v>
      </x:c>
      <x:c r="AU325" s="50"/>
      <x:c r="AV325" s="58" t="n">
        <x:v>0.1116858065094582</x:v>
      </x:c>
      <x:c r="AW325" s="50" t="n">
        <x:v>1161</x:v>
      </x:c>
      <x:c r="AX325" s="50" t="str">
        <x:v>Core Moat</x:v>
      </x:c>
      <x:c r="AY325" s="50" t="str">
        <x:v>目立つ機械的警告なし（定性確認は別途必要）</x:v>
      </x:c>
      <x:c r="AZ325" s="59" t="str">
        <x:v>2025-06-26 11:02</x:v>
      </x:c>
      <x:c r="BA325" s="53" t="n">
        <x:v>43739</x:v>
      </x:c>
      <x:c r="BB325" s="50"/>
      <x:c r="BC325" s="50"/>
      <x:c r="BD325" s="50"/>
    </x:row>
    <x:row r="326">
      <x:c r="A326" s="50" t="n">
        <x:v>325</x:v>
      </x:c>
      <x:c r="B326" s="50" t="str">
        <x:v>4425</x:v>
      </x:c>
      <x:c r="C326" s="50" t="str">
        <x:v>4425.T</x:v>
      </x:c>
      <x:c r="D326" s="50" t="str">
        <x:v>Kudan Inc.</x:v>
      </x:c>
      <x:c r="E326" s="50" t="str">
        <x:v>Growth Market(Domestic)</x:v>
      </x:c>
      <x:c r="F326" s="50" t="str">
        <x:v>Information &amp; Communication</x:v>
      </x:c>
      <x:c r="G326" s="51" t="n">
        <x:v>127.864</x:v>
      </x:c>
      <x:c r="H326" s="51" t="n">
        <x:v>271.959</x:v>
      </x:c>
      <x:c r="I326" s="51" t="n">
        <x:v>332.77</x:v>
      </x:c>
      <x:c r="J326" s="51" t="n">
        <x:v>490.952</x:v>
      </x:c>
      <x:c r="K326" s="51" t="n">
        <x:v>517.549</x:v>
      </x:c>
      <x:c r="L326" s="52" t="n">
        <x:f>IFERROR(H326/G326-1,"")</x:f>
        <x:v>1.1269395607833324</x:v>
      </x:c>
      <x:c r="M326" s="52" t="n">
        <x:f>IFERROR(I326/H326-1,"")</x:f>
        <x:v>0.22360355788924058</x:v>
      </x:c>
      <x:c r="N326" s="52" t="n">
        <x:f>IFERROR(J326/I326-1,"")</x:f>
        <x:v>0.4753493403852511</x:v>
      </x:c>
      <x:c r="O326" s="52" t="n">
        <x:f>IFERROR(K326/J326-1,"")</x:f>
        <x:v>0.054174338835568436</x:v>
      </x:c>
      <x:c r="P326" s="52" t="n">
        <x:f>IFERROR((K326/G326)^(1/4)-1,"")</x:f>
        <x:v>0.41840677446110863</x:v>
      </x:c>
      <x:c r="Q326" s="51" t="n">
        <x:v>-800.595</x:v>
      </x:c>
      <x:c r="R326" s="52" t="n">
        <x:f>IFERROR(Q326/K326,"")</x:f>
        <x:v>-1.5468970087856417</x:v>
      </x:c>
      <x:c r="S326" s="53" t="n">
        <x:v>43435</x:v>
      </x:c>
      <x:c r="T326" s="50" t="str">
        <x:v>EDINET_company_history</x:v>
      </x:c>
      <x:c r="U326" s="50" t="str">
        <x:v>大野 智弘</x:v>
      </x:c>
      <x:c r="V326" s="54" t="n">
        <x:v>0.2494</x:v>
      </x:c>
      <x:c r="W326" s="50" t="str">
        <x:v>大野智弘 / 項大雨</x:v>
      </x:c>
      <x:c r="X326" s="50" t="b">
        <x:f>AND(COUNT(L326:O326)=4,L326&gt;='設定'!$B$6,M326&gt;='設定'!$B$6,N326&gt;='設定'!$B$6,O326&gt;='設定'!$B$6)</x:f>
        <x:v>0</x:v>
      </x:c>
      <x:c r="Y326" s="50" t="b">
        <x:f>AND(COUNT(G326:K326)=5,P326&gt;='設定'!$B$7)</x:f>
        <x:v>1</x:v>
      </x:c>
      <x:c r="Z326" s="50" t="b">
        <x:f>AND(ISNUMBER(R326),R326&gt;='設定'!$B$8)</x:f>
        <x:v>0</x:v>
      </x:c>
      <x:c r="AA326" s="50" t="b">
        <x:f>AND(ISNUMBER(S326),S326&gt;=DATE(YEAR('設定'!$B$10)-'設定'!$B$9,MONTH('設定'!$B$10),DAY('設定'!$B$10)))</x:f>
        <x:v>0</x:v>
      </x:c>
      <x:c r="AB326" s="55" t="b">
        <x:v>1</x:v>
      </x:c>
      <x:c r="AC326" s="55" t="b">
        <x:v>1</x:v>
      </x:c>
      <x:c r="AD326" s="50" t="n">
        <x:f>IF(X326,1,0)+IF(Z326,1,0)+IF(AA326,1,0)+IF(AB326,1,0)</x:f>
        <x:v>1</x:v>
      </x:c>
      <x:c r="AE326" s="50" t="n">
        <x:f>IF(Y326,1,0)+IF(Z326,1,0)+IF(AA326,1,0)+IF(AB326,1,0)</x:f>
        <x:v>2</x:v>
      </x:c>
      <x:c r="AF326" s="50" t="n">
        <x:f>IF(Y326,1,0)+IF(Z326,1,0)+IF(AA326,1,0)+IF(AC326,1,0)</x:f>
        <x:v>2</x:v>
      </x:c>
      <x:c r="AG326" s="53" t="n">
        <x:v>44348</x:v>
      </x:c>
      <x:c r="AH326" s="50" t="str">
        <x:v>S100VX74</x:v>
      </x:c>
      <x:c r="AI326" s="50" t="str">
        <x:v>NetSalesSummaryOfBusinessResults</x:v>
      </x:c>
      <x:c r="AJ326" s="50" t="str">
        <x:v>OperatingIncome</x:v>
      </x:c>
      <x:c r="AK326" s="53" t="n">
        <x:v>45747</x:v>
      </x:c>
      <x:c r="AL326" s="50" t="str">
        <x:v>365/365/365/366/365</x:v>
      </x:c>
      <x:c r="AM326" s="51" t="n">
        <x:v>11282767</x:v>
      </x:c>
      <x:c r="AN326" s="51" t="n">
        <x:v>1850</x:v>
      </x:c>
      <x:c r="AO326" s="51" t="n">
        <x:f>IFERROR(AM326*AN326,"")</x:f>
        <x:v>20873118950</x:v>
      </x:c>
      <x:c r="AP326" s="56" t="n">
        <x:f>IFERROR(AO326/(K326*1000000),"")</x:f>
        <x:v>40.3307106187047</x:v>
      </x:c>
      <x:c r="AQ326" s="57" t="n">
        <x:v>734449651.6666666</x:v>
      </x:c>
      <x:c r="AR326" s="52" t="n">
        <x:v>0.7109418633775189</x:v>
      </x:c>
      <x:c r="AS326" s="52" t="n">
        <x:v>-0.8101295641931684</x:v>
      </x:c>
      <x:c r="AT326" s="55" t="b">
        <x:v>0</x:v>
      </x:c>
      <x:c r="AU326" s="50" t="str">
        <x:v>repeated_operating_loss;repeated_negative_operating_cf;extreme_profitability_outlier</x:v>
      </x:c>
      <x:c r="AV326" s="58" t="n">
        <x:v>-0.8393298908158472</x:v>
      </x:c>
      <x:c r="AW326" s="50" t="n">
        <x:v>3605</x:v>
      </x:c>
      <x:c r="AX326" s="50" t="str">
        <x:v>Transformation Moat</x:v>
      </x:c>
      <x:c r="AY326" s="50" t="str">
        <x:v>既存適格性フィルター不通過: repeated_operating_loss;repeated_negative_operating_cf;extreme_profitability_outlier / 年率ボラティリティ60%以上 / ローカル5年最大下落率-60%以下 / 概算PSR15倍以上</x:v>
      </x:c>
      <x:c r="AZ326" s="59" t="str">
        <x:v>2025-06-27 15:33</x:v>
      </x:c>
      <x:c r="BA326" s="53" t="n">
        <x:v>43435</x:v>
      </x:c>
      <x:c r="BB326" s="50" t="str">
        <x:v>大野智弘</x:v>
      </x:c>
      <x:c r="BC326" s="50"/>
      <x:c r="BD326" s="50"/>
    </x:row>
    <x:row r="327">
      <x:c r="A327" s="50" t="n">
        <x:v>326</x:v>
      </x:c>
      <x:c r="B327" s="50" t="str">
        <x:v>4661</x:v>
      </x:c>
      <x:c r="C327" s="50" t="str">
        <x:v>4661.T</x:v>
      </x:c>
      <x:c r="D327" s="50" t="str">
        <x:v>ORIENTAL LAND CO.,LTD.</x:v>
      </x:c>
      <x:c r="E327" s="50" t="str">
        <x:v>Prime Market (Domestic)</x:v>
      </x:c>
      <x:c r="F327" s="50" t="str">
        <x:v>Services</x:v>
      </x:c>
      <x:c r="G327" s="51" t="n">
        <x:v>170581</x:v>
      </x:c>
      <x:c r="H327" s="51" t="n">
        <x:v>275728</x:v>
      </x:c>
      <x:c r="I327" s="51" t="n">
        <x:v>483123</x:v>
      </x:c>
      <x:c r="J327" s="51" t="n">
        <x:v>618493</x:v>
      </x:c>
      <x:c r="K327" s="51" t="n">
        <x:v>679374</x:v>
      </x:c>
      <x:c r="L327" s="52" t="n">
        <x:f>IFERROR(H327/G327-1,"")</x:f>
        <x:v>0.6164051095960277</x:v>
      </x:c>
      <x:c r="M327" s="52" t="n">
        <x:f>IFERROR(I327/H327-1,"")</x:f>
        <x:v>0.7521724308013695</x:v>
      </x:c>
      <x:c r="N327" s="52" t="n">
        <x:f>IFERROR(J327/I327-1,"")</x:f>
        <x:v>0.28019779642037324</x:v>
      </x:c>
      <x:c r="O327" s="52" t="n">
        <x:f>IFERROR(K327/J327-1,"")</x:f>
        <x:v>0.09843442043806472</x:v>
      </x:c>
      <x:c r="P327" s="52" t="n">
        <x:f>IFERROR((K327/G327)^(1/4)-1,"")</x:f>
        <x:v>0.4126825041598621</x:v>
      </x:c>
      <x:c r="Q327" s="51" t="n">
        <x:v>172111</x:v>
      </x:c>
      <x:c r="R327" s="52" t="n">
        <x:f>IFERROR(Q327/K327,"")</x:f>
        <x:v>0.25333763140773713</x:v>
      </x:c>
      <x:c r="S327" s="53" t="n">
        <x:v>44348</x:v>
      </x:c>
      <x:c r="T327" s="50" t="str">
        <x:v>not_identified_before_local_window</x:v>
      </x:c>
      <x:c r="U327" s="50" t="str">
        <x:v>京成電鉄株式会社</x:v>
      </x:c>
      <x:c r="V327" s="54" t="n">
        <x:v>0.2005</x:v>
      </x:c>
      <x:c r="W327" s="50" t="str">
        <x:v>加賀見 俊夫 / 髙野 由美子 / 高橋 渉</x:v>
      </x:c>
      <x:c r="X327" s="50" t="b">
        <x:f>AND(COUNT(L327:O327)=4,L327&gt;='設定'!$B$6,M327&gt;='設定'!$B$6,N327&gt;='設定'!$B$6,O327&gt;='設定'!$B$6)</x:f>
        <x:v>0</x:v>
      </x:c>
      <x:c r="Y327" s="50" t="b">
        <x:f>AND(COUNT(G327:K327)=5,P327&gt;='設定'!$B$7)</x:f>
        <x:v>1</x:v>
      </x:c>
      <x:c r="Z327" s="50" t="b">
        <x:f>AND(ISNUMBER(R327),R327&gt;='設定'!$B$8)</x:f>
        <x:v>1</x:v>
      </x:c>
      <x:c r="AA327" s="50" t="b">
        <x:f>AND(ISNUMBER(S327),S327&gt;=DATE(YEAR('設定'!$B$10)-'設定'!$B$9,MONTH('設定'!$B$10),DAY('設定'!$B$10)))</x:f>
        <x:v>0</x:v>
      </x:c>
      <x:c r="AB327" s="55" t="b">
        <x:v>0</x:v>
      </x:c>
      <x:c r="AC327" s="55" t="b">
        <x:v>0</x:v>
      </x:c>
      <x:c r="AD327" s="50" t="n">
        <x:f>IF(X327,1,0)+IF(Z327,1,0)+IF(AA327,1,0)+IF(AB327,1,0)</x:f>
        <x:v>1</x:v>
      </x:c>
      <x:c r="AE327" s="50" t="n">
        <x:f>IF(Y327,1,0)+IF(Z327,1,0)+IF(AA327,1,0)+IF(AB327,1,0)</x:f>
        <x:v>2</x:v>
      </x:c>
      <x:c r="AF327" s="50" t="n">
        <x:f>IF(Y327,1,0)+IF(Z327,1,0)+IF(AA327,1,0)+IF(AC327,1,0)</x:f>
        <x:v>2</x:v>
      </x:c>
      <x:c r="AG327" s="53" t="n">
        <x:v>44348</x:v>
      </x:c>
      <x:c r="AH327" s="50" t="str">
        <x:v>S100VY55</x:v>
      </x:c>
      <x:c r="AI327" s="50" t="str">
        <x:v>NetSalesSummaryOfBusinessResults</x:v>
      </x:c>
      <x:c r="AJ327" s="50" t="str">
        <x:v>OperatingIncome</x:v>
      </x:c>
      <x:c r="AK327" s="53" t="n">
        <x:v>45747</x:v>
      </x:c>
      <x:c r="AL327" s="50" t="str">
        <x:v>365/365/365/366/365</x:v>
      </x:c>
      <x:c r="AM327" s="51" t="n">
        <x:v>1639594300</x:v>
      </x:c>
      <x:c r="AN327" s="51" t="n">
        <x:v>2248</x:v>
      </x:c>
      <x:c r="AO327" s="51" t="n">
        <x:f>IFERROR(AM327*AN327,"")</x:f>
        <x:v>3685807986400</x:v>
      </x:c>
      <x:c r="AP327" s="56" t="n">
        <x:f>IFERROR(AO327/(K327*1000000),"")</x:f>
        <x:v>5.425300330009685</x:v>
      </x:c>
      <x:c r="AQ327" s="57" t="n">
        <x:v>14070255415.833334</x:v>
      </x:c>
      <x:c r="AR327" s="52" t="n">
        <x:v>0.2823174694265401</x:v>
      </x:c>
      <x:c r="AS327" s="52" t="n">
        <x:v>-0.622342749523962</x:v>
      </x:c>
      <x:c r="AT327" s="55" t="b">
        <x:v>1</x:v>
      </x:c>
      <x:c r="AU327" s="50"/>
      <x:c r="AV327" s="58" t="n">
        <x:v>0.0625107159987034</x:v>
      </x:c>
      <x:c r="AW327" s="50" t="n">
        <x:v>1440</x:v>
      </x:c>
      <x:c r="AX327" s="50" t="str">
        <x:v>Core Moat</x:v>
      </x:c>
      <x:c r="AY327" s="50" t="str">
        <x:v>ローカル5年最大下落率-60%以下</x:v>
      </x:c>
      <x:c r="AZ327" s="59" t="str">
        <x:v>2025-06-26 15:30</x:v>
      </x:c>
      <x:c r="BA327" s="53"/>
      <x:c r="BB327" s="50"/>
      <x:c r="BC327" s="50"/>
      <x:c r="BD327" s="50" t="str">
        <x:v>TOPIX Large70</x:v>
      </x:c>
    </x:row>
    <x:row r="328">
      <x:c r="A328" s="50" t="n">
        <x:v>327</x:v>
      </x:c>
      <x:c r="B328" s="50" t="str">
        <x:v>8766</x:v>
      </x:c>
      <x:c r="C328" s="50" t="str">
        <x:v>8766.T</x:v>
      </x:c>
      <x:c r="D328" s="50" t="str">
        <x:v>Tokio Marine Holdings,Inc.</x:v>
      </x:c>
      <x:c r="E328" s="50" t="str">
        <x:v>Prime Market (Domestic)</x:v>
      </x:c>
      <x:c r="F328" s="50" t="str">
        <x:v>Insurance</x:v>
      </x:c>
      <x:c r="G328" s="51" t="n">
        <x:v>189917</x:v>
      </x:c>
      <x:c r="H328" s="51" t="n">
        <x:v>307028</x:v>
      </x:c>
      <x:c r="I328" s="51" t="n">
        <x:v>291561</x:v>
      </x:c>
      <x:c r="J328" s="51" t="n">
        <x:v>229655</x:v>
      </x:c>
      <x:c r="K328" s="51" t="n">
        <x:v>755128</x:v>
      </x:c>
      <x:c r="L328" s="52" t="n">
        <x:f>IFERROR(H328/G328-1,"")</x:f>
        <x:v>0.6166430598629928</x:v>
      </x:c>
      <x:c r="M328" s="52" t="n">
        <x:f>IFERROR(I328/H328-1,"")</x:f>
        <x:v>-0.05037651289133238</x:v>
      </x:c>
      <x:c r="N328" s="52" t="n">
        <x:f>IFERROR(J328/I328-1,"")</x:f>
        <x:v>-0.2123260655574648</x:v>
      </x:c>
      <x:c r="O328" s="52" t="n">
        <x:f>IFERROR(K328/J328-1,"")</x:f>
        <x:v>2.288097363436459</x:v>
      </x:c>
      <x:c r="P328" s="52" t="n">
        <x:f>IFERROR((K328/G328)^(1/4)-1,"")</x:f>
        <x:v>0.4120958711382512</x:v>
      </x:c>
      <x:c r="Q328" s="51" t="n">
        <x:v>716033</x:v>
      </x:c>
      <x:c r="R328" s="52" t="n">
        <x:f>IFERROR(Q328/K328,"")</x:f>
        <x:v>0.9482273204013094</x:v>
      </x:c>
      <x:c r="S328" s="53" t="n">
        <x:v>37347</x:v>
      </x:c>
      <x:c r="T328" s="50" t="str">
        <x:v>EDINET_company_history</x:v>
      </x:c>
      <x:c r="U328" s="50" t="str">
        <x:v>日本マスタートラスト信託銀行株式会社信託口</x:v>
      </x:c>
      <x:c r="V328" s="54" t="n">
        <x:v>0.1711</x:v>
      </x:c>
      <x:c r="W328" s="50" t="str">
        <x:v>小宮 暁 / 岡田 健司 / 山本 吉一郎</x:v>
      </x:c>
      <x:c r="X328" s="50" t="b">
        <x:f>AND(COUNT(L328:O328)=4,L328&gt;='設定'!$B$6,M328&gt;='設定'!$B$6,N328&gt;='設定'!$B$6,O328&gt;='設定'!$B$6)</x:f>
        <x:v>0</x:v>
      </x:c>
      <x:c r="Y328" s="50" t="b">
        <x:f>AND(COUNT(G328:K328)=5,P328&gt;='設定'!$B$7)</x:f>
        <x:v>1</x:v>
      </x:c>
      <x:c r="Z328" s="50" t="b">
        <x:f>AND(ISNUMBER(R328),R328&gt;='設定'!$B$8)</x:f>
        <x:v>1</x:v>
      </x:c>
      <x:c r="AA328" s="50" t="b">
        <x:f>AND(ISNUMBER(S328),S328&gt;=DATE(YEAR('設定'!$B$10)-'設定'!$B$9,MONTH('設定'!$B$10),DAY('設定'!$B$10)))</x:f>
        <x:v>0</x:v>
      </x:c>
      <x:c r="AB328" s="55" t="b">
        <x:v>0</x:v>
      </x:c>
      <x:c r="AC328" s="55" t="b">
        <x:v>0</x:v>
      </x:c>
      <x:c r="AD328" s="50" t="n">
        <x:f>IF(X328,1,0)+IF(Z328,1,0)+IF(AA328,1,0)+IF(AB328,1,0)</x:f>
        <x:v>1</x:v>
      </x:c>
      <x:c r="AE328" s="50" t="n">
        <x:f>IF(Y328,1,0)+IF(Z328,1,0)+IF(AA328,1,0)+IF(AB328,1,0)</x:f>
        <x:v>2</x:v>
      </x:c>
      <x:c r="AF328" s="50" t="n">
        <x:f>IF(Y328,1,0)+IF(Z328,1,0)+IF(AA328,1,0)+IF(AC328,1,0)</x:f>
        <x:v>2</x:v>
      </x:c>
      <x:c r="AG328" s="53" t="n">
        <x:v>44348</x:v>
      </x:c>
      <x:c r="AH328" s="50" t="str">
        <x:v>S100VZFR</x:v>
      </x:c>
      <x:c r="AI328" s="50" t="str">
        <x:v>OperatingRevenue1SummaryOfBusinessResults</x:v>
      </x:c>
      <x:c r="AJ328" s="50" t="str">
        <x:v>OperatingIncome</x:v>
      </x:c>
      <x:c r="AK328" s="53" t="n">
        <x:v>45747</x:v>
      </x:c>
      <x:c r="AL328" s="50" t="str">
        <x:v>365/365/365/366/365</x:v>
      </x:c>
      <x:c r="AM328" s="51" t="n">
        <x:v>1924861100</x:v>
      </x:c>
      <x:c r="AN328" s="51" t="n">
        <x:v>7108</x:v>
      </x:c>
      <x:c r="AO328" s="51" t="n">
        <x:f>IFERROR(AM328*AN328,"")</x:f>
        <x:v>13681912698800</x:v>
      </x:c>
      <x:c r="AP328" s="56" t="n">
        <x:f>IFERROR(AO328/(K328*1000000),"")</x:f>
        <x:v>18.118666899916306</x:v>
      </x:c>
      <x:c r="AQ328" s="57" t="n">
        <x:v>49308475060</x:v>
      </x:c>
      <x:c r="AR328" s="52" t="n">
        <x:v>0.3387609353476429</x:v>
      </x:c>
      <x:c r="AS328" s="52" t="n">
        <x:v>-0.3865979348956749</x:v>
      </x:c>
      <x:c r="AT328" s="55" t="b">
        <x:v>1</x:v>
      </x:c>
      <x:c r="AU328" s="50"/>
      <x:c r="AV328" s="58" t="n">
        <x:v>0.0391419717889156</x:v>
      </x:c>
      <x:c r="AW328" s="50" t="n">
        <x:v>1582</x:v>
      </x:c>
      <x:c r="AX328" s="50" t="str">
        <x:v>Core Moat</x:v>
      </x:c>
      <x:c r="AY328" s="50" t="str">
        <x:v>概算PSR15倍以上</x:v>
      </x:c>
      <x:c r="AZ328" s="59" t="str">
        <x:v>2025-06-19 14:16</x:v>
      </x:c>
      <x:c r="BA328" s="53" t="n">
        <x:v>37347</x:v>
      </x:c>
      <x:c r="BB328" s="50"/>
      <x:c r="BC328" s="50"/>
      <x:c r="BD328" s="50" t="str">
        <x:v>TOPIX Core30</x:v>
      </x:c>
    </x:row>
    <x:row r="329">
      <x:c r="A329" s="50" t="n">
        <x:v>328</x:v>
      </x:c>
      <x:c r="B329" s="50" t="str">
        <x:v>4259</x:v>
      </x:c>
      <x:c r="C329" s="50" t="str">
        <x:v>4259.T</x:v>
      </x:c>
      <x:c r="D329" s="50" t="str">
        <x:v>ExaWizards Inc.</x:v>
      </x:c>
      <x:c r="E329" s="50" t="str">
        <x:v>Growth Market(Domestic)</x:v>
      </x:c>
      <x:c r="F329" s="50" t="str">
        <x:v>Information &amp; Communication</x:v>
      </x:c>
      <x:c r="G329" s="51" t="n">
        <x:v>2612</x:v>
      </x:c>
      <x:c r="H329" s="51" t="n">
        <x:v>4810</x:v>
      </x:c>
      <x:c r="I329" s="51" t="n">
        <x:v>5591</x:v>
      </x:c>
      <x:c r="J329" s="51" t="n">
        <x:v>8384</x:v>
      </x:c>
      <x:c r="K329" s="51" t="n">
        <x:v>9811</x:v>
      </x:c>
      <x:c r="L329" s="52" t="n">
        <x:f>IFERROR(H329/G329-1,"")</x:f>
        <x:v>0.8415007656967841</x:v>
      </x:c>
      <x:c r="M329" s="52" t="n">
        <x:f>IFERROR(I329/H329-1,"")</x:f>
        <x:v>0.16237006237006235</x:v>
      </x:c>
      <x:c r="N329" s="52" t="n">
        <x:f>IFERROR(J329/I329-1,"")</x:f>
        <x:v>0.4995528527991415</x:v>
      </x:c>
      <x:c r="O329" s="52" t="n">
        <x:f>IFERROR(K329/J329-1,"")</x:f>
        <x:v>0.17020515267175562</x:v>
      </x:c>
      <x:c r="P329" s="52" t="n">
        <x:f>IFERROR((K329/G329)^(1/4)-1,"")</x:f>
        <x:v>0.3921467753867265</x:v>
      </x:c>
      <x:c r="Q329" s="51" t="n">
        <x:v>23</x:v>
      </x:c>
      <x:c r="R329" s="52" t="n">
        <x:f>IFERROR(Q329/K329,"")</x:f>
        <x:v>0.002344307410049944</x:v>
      </x:c>
      <x:c r="S329" s="53" t="n">
        <x:v>44553</x:v>
      </x:c>
      <x:c r="T329" s="50" t="str">
        <x:v>local_price_first_trade</x:v>
      </x:c>
      <x:c r="U329" s="50" t="str">
        <x:v>株式会社ベータカタリスト</x:v>
      </x:c>
      <x:c r="V329" s="54" t="n">
        <x:v>0.0982</x:v>
      </x:c>
      <x:c r="W329" s="50" t="str">
        <x:v>春田 真</x:v>
      </x:c>
      <x:c r="X329" s="50" t="b">
        <x:f>AND(COUNT(L329:O329)=4,L329&gt;='設定'!$B$6,M329&gt;='設定'!$B$6,N329&gt;='設定'!$B$6,O329&gt;='設定'!$B$6)</x:f>
        <x:v>0</x:v>
      </x:c>
      <x:c r="Y329" s="50" t="b">
        <x:f>AND(COUNT(G329:K329)=5,P329&gt;='設定'!$B$7)</x:f>
        <x:v>1</x:v>
      </x:c>
      <x:c r="Z329" s="50" t="b">
        <x:f>AND(ISNUMBER(R329),R329&gt;='設定'!$B$8)</x:f>
        <x:v>0</x:v>
      </x:c>
      <x:c r="AA329" s="50" t="b">
        <x:f>AND(ISNUMBER(S329),S329&gt;=DATE(YEAR('設定'!$B$10)-'設定'!$B$9,MONTH('設定'!$B$10),DAY('設定'!$B$10)))</x:f>
        <x:v>1</x:v>
      </x:c>
      <x:c r="AB329" s="55" t="b">
        <x:v>0</x:v>
      </x:c>
      <x:c r="AC329" s="55" t="b">
        <x:v>0</x:v>
      </x:c>
      <x:c r="AD329" s="50" t="n">
        <x:f>IF(X329,1,0)+IF(Z329,1,0)+IF(AA329,1,0)+IF(AB329,1,0)</x:f>
        <x:v>1</x:v>
      </x:c>
      <x:c r="AE329" s="50" t="n">
        <x:f>IF(Y329,1,0)+IF(Z329,1,0)+IF(AA329,1,0)+IF(AB329,1,0)</x:f>
        <x:v>2</x:v>
      </x:c>
      <x:c r="AF329" s="50" t="n">
        <x:f>IF(Y329,1,0)+IF(Z329,1,0)+IF(AA329,1,0)+IF(AC329,1,0)</x:f>
        <x:v>2</x:v>
      </x:c>
      <x:c r="AG329" s="53" t="n">
        <x:v>44553</x:v>
      </x:c>
      <x:c r="AH329" s="50" t="str">
        <x:v>S100W410</x:v>
      </x:c>
      <x:c r="AI329" s="50" t="str">
        <x:v>NetSalesSummaryOfBusinessResults</x:v>
      </x:c>
      <x:c r="AJ329" s="50" t="str">
        <x:v>OperatingIncome</x:v>
      </x:c>
      <x:c r="AK329" s="53" t="n">
        <x:v>45747</x:v>
      </x:c>
      <x:c r="AL329" s="50" t="str">
        <x:v>365/365/365/366/365</x:v>
      </x:c>
      <x:c r="AM329" s="51" t="n">
        <x:v>83379300</x:v>
      </x:c>
      <x:c r="AN329" s="51" t="n">
        <x:v>1184</x:v>
      </x:c>
      <x:c r="AO329" s="51" t="n">
        <x:f>IFERROR(AM329*AN329,"")</x:f>
        <x:v>98721091200</x:v>
      </x:c>
      <x:c r="AP329" s="56" t="n">
        <x:f>IFERROR(AO329/(K329*1000000),"")</x:f>
        <x:v>10.062286331668535</x:v>
      </x:c>
      <x:c r="AQ329" s="57" t="n">
        <x:v>1957991376.6666667</x:v>
      </x:c>
      <x:c r="AR329" s="52" t="n">
        <x:v>0.6706155611379774</x:v>
      </x:c>
      <x:c r="AS329" s="52" t="n">
        <x:v>-0.788693234476367</x:v>
      </x:c>
      <x:c r="AT329" s="55" t="b">
        <x:v>0</x:v>
      </x:c>
      <x:c r="AU329" s="50" t="str">
        <x:v>extreme_profitability_outlier</x:v>
      </x:c>
      <x:c r="AV329" s="58" t="n">
        <x:v>-0.0572957718241906</x:v>
      </x:c>
      <x:c r="AW329" s="50" t="n">
        <x:v>2312</x:v>
      </x:c>
      <x:c r="AX329" s="50" t="str">
        <x:v>Transformation Moat</x:v>
      </x:c>
      <x:c r="AY329" s="50" t="str">
        <x:v>既存適格性フィルター不通過: extreme_profitability_outlier / 年率ボラティリティ60%以上 / ローカル5年最大下落率-60%以下</x:v>
      </x:c>
      <x:c r="AZ329" s="59" t="str">
        <x:v>2025-06-24 16:00</x:v>
      </x:c>
      <x:c r="BA329" s="53" t="n">
        <x:v>44531</x:v>
      </x:c>
      <x:c r="BB329" s="50"/>
      <x:c r="BC329" s="50"/>
      <x:c r="BD329" s="50"/>
    </x:row>
    <x:row r="330">
      <x:c r="A330" s="50" t="n">
        <x:v>329</x:v>
      </x:c>
      <x:c r="B330" s="50" t="str">
        <x:v>2586</x:v>
      </x:c>
      <x:c r="C330" s="50" t="str">
        <x:v>2586.T</x:v>
      </x:c>
      <x:c r="D330" s="50" t="str">
        <x:v>FRUTA FRUTA INC.</x:v>
      </x:c>
      <x:c r="E330" s="50" t="str">
        <x:v>Growth Market(Domestic)</x:v>
      </x:c>
      <x:c r="F330" s="50" t="str">
        <x:v>Foods</x:v>
      </x:c>
      <x:c r="G330" s="51" t="n">
        <x:v>692.354</x:v>
      </x:c>
      <x:c r="H330" s="51" t="n">
        <x:v>780.172</x:v>
      </x:c>
      <x:c r="I330" s="51" t="n">
        <x:v>804.885</x:v>
      </x:c>
      <x:c r="J330" s="51" t="n">
        <x:v>1136.859</x:v>
      </x:c>
      <x:c r="K330" s="51" t="n">
        <x:v>2549.465</x:v>
      </x:c>
      <x:c r="L330" s="52" t="n">
        <x:f>IFERROR(H330/G330-1,"")</x:f>
        <x:v>0.1268397380530768</x:v>
      </x:c>
      <x:c r="M330" s="52" t="n">
        <x:f>IFERROR(I330/H330-1,"")</x:f>
        <x:v>0.031676348292427825</x:v>
      </x:c>
      <x:c r="N330" s="52" t="n">
        <x:f>IFERROR(J330/I330-1,"")</x:f>
        <x:v>0.41244898339514324</x:v>
      </x:c>
      <x:c r="O330" s="52" t="n">
        <x:f>IFERROR(K330/J330-1,"")</x:f>
        <x:v>1.2425516268948043</x:v>
      </x:c>
      <x:c r="P330" s="52" t="n">
        <x:f>IFERROR((K330/G330)^(1/4)-1,"")</x:f>
        <x:v>0.38525654935590836</x:v>
      </x:c>
      <x:c r="Q330" s="51" t="n">
        <x:v>229.643</x:v>
      </x:c>
      <x:c r="R330" s="52" t="n">
        <x:f>IFERROR(Q330/K330,"")</x:f>
        <x:v>0.09007497651468052</x:v>
      </x:c>
      <x:c r="S330" s="53" t="n">
        <x:v>41974</x:v>
      </x:c>
      <x:c r="T330" s="50" t="str">
        <x:v>EDINET_company_history</x:v>
      </x:c>
      <x:c r="U330" s="50" t="str">
        <x:v>長澤 誠</x:v>
      </x:c>
      <x:c r="V330" s="54" t="n">
        <x:v>0.1004</x:v>
      </x:c>
      <x:c r="W330" s="50" t="str">
        <x:v>長澤 誠</x:v>
      </x:c>
      <x:c r="X330" s="50" t="b">
        <x:f>AND(COUNT(L330:O330)=4,L330&gt;='設定'!$B$6,M330&gt;='設定'!$B$6,N330&gt;='設定'!$B$6,O330&gt;='設定'!$B$6)</x:f>
        <x:v>0</x:v>
      </x:c>
      <x:c r="Y330" s="50" t="b">
        <x:f>AND(COUNT(G330:K330)=5,P330&gt;='設定'!$B$7)</x:f>
        <x:v>1</x:v>
      </x:c>
      <x:c r="Z330" s="50" t="b">
        <x:f>AND(ISNUMBER(R330),R330&gt;='設定'!$B$8)</x:f>
        <x:v>0</x:v>
      </x:c>
      <x:c r="AA330" s="50" t="b">
        <x:f>AND(ISNUMBER(S330),S330&gt;=DATE(YEAR('設定'!$B$10)-'設定'!$B$9,MONTH('設定'!$B$10),DAY('設定'!$B$10)))</x:f>
        <x:v>0</x:v>
      </x:c>
      <x:c r="AB330" s="55" t="b">
        <x:v>1</x:v>
      </x:c>
      <x:c r="AC330" s="55" t="b">
        <x:v>1</x:v>
      </x:c>
      <x:c r="AD330" s="50" t="n">
        <x:f>IF(X330,1,0)+IF(Z330,1,0)+IF(AA330,1,0)+IF(AB330,1,0)</x:f>
        <x:v>1</x:v>
      </x:c>
      <x:c r="AE330" s="50" t="n">
        <x:f>IF(Y330,1,0)+IF(Z330,1,0)+IF(AA330,1,0)+IF(AB330,1,0)</x:f>
        <x:v>2</x:v>
      </x:c>
      <x:c r="AF330" s="50" t="n">
        <x:f>IF(Y330,1,0)+IF(Z330,1,0)+IF(AA330,1,0)+IF(AC330,1,0)</x:f>
        <x:v>2</x:v>
      </x:c>
      <x:c r="AG330" s="53" t="n">
        <x:v>44348</x:v>
      </x:c>
      <x:c r="AH330" s="50" t="str">
        <x:v>S100W9NQ</x:v>
      </x:c>
      <x:c r="AI330" s="50" t="str">
        <x:v>NetSalesSummaryOfBusinessResults</x:v>
      </x:c>
      <x:c r="AJ330" s="50" t="str">
        <x:v>OperatingIncome</x:v>
      </x:c>
      <x:c r="AK330" s="53" t="n">
        <x:v>45747</x:v>
      </x:c>
      <x:c r="AL330" s="50" t="str">
        <x:v>365/365/365/366/365</x:v>
      </x:c>
      <x:c r="AM330" s="51" t="n">
        <x:v>79639566</x:v>
      </x:c>
      <x:c r="AN330" s="51" t="n">
        <x:v>121</x:v>
      </x:c>
      <x:c r="AO330" s="51" t="n">
        <x:f>IFERROR(AM330*AN330,"")</x:f>
        <x:v>9636387486</x:v>
      </x:c>
      <x:c r="AP330" s="56" t="n">
        <x:f>IFERROR(AO330/(K330*1000000),"")</x:f>
        <x:v>3.7797684949587462</x:v>
      </x:c>
      <x:c r="AQ330" s="57" t="n">
        <x:v>212399843.33333337</x:v>
      </x:c>
      <x:c r="AR330" s="52" t="n">
        <x:v>0.9432559344079072</x:v>
      </x:c>
      <x:c r="AS330" s="52" t="n">
        <x:v>-0.8776371308016878</x:v>
      </x:c>
      <x:c r="AT330" s="55" t="b">
        <x:v>0</x:v>
      </x:c>
      <x:c r="AU330" s="50" t="str">
        <x:v>repeated_negative_operating_cf</x:v>
      </x:c>
      <x:c r="AV330" s="58" t="n">
        <x:v>-0.5820193017123045</x:v>
      </x:c>
      <x:c r="AW330" s="50" t="n">
        <x:v>3541</x:v>
      </x:c>
      <x:c r="AX330" s="50" t="str">
        <x:v>Transformation Moat</x:v>
      </x:c>
      <x:c r="AY330" s="50" t="str">
        <x:v>既存適格性フィルター不通過: repeated_negative_operating_cf / 年率ボラティリティ60%以上 / ローカル5年最大下落率-60%以下</x:v>
      </x:c>
      <x:c r="AZ330" s="59" t="str">
        <x:v>2025-06-30 15:30</x:v>
      </x:c>
      <x:c r="BA330" s="53" t="n">
        <x:v>41974</x:v>
      </x:c>
      <x:c r="BB330" s="50" t="str">
        <x:v>長澤 誠</x:v>
      </x:c>
      <x:c r="BC330" s="50"/>
      <x:c r="BD330" s="50"/>
    </x:row>
    <x:row r="331">
      <x:c r="A331" s="50" t="n">
        <x:v>330</x:v>
      </x:c>
      <x:c r="B331" s="50" t="str">
        <x:v>4434</x:v>
      </x:c>
      <x:c r="C331" s="50" t="str">
        <x:v>4434.T</x:v>
      </x:c>
      <x:c r="D331" s="50" t="str">
        <x:v>Serverworks Co.,Ltd.</x:v>
      </x:c>
      <x:c r="E331" s="50" t="str">
        <x:v>Standard Market(Domestic)</x:v>
      </x:c>
      <x:c r="F331" s="50" t="str">
        <x:v>Information &amp; Communication</x:v>
      </x:c>
      <x:c r="G331" s="51" t="n">
        <x:v>10920.831</x:v>
      </x:c>
      <x:c r="H331" s="51" t="n">
        <x:v>17295.718</x:v>
      </x:c>
      <x:c r="I331" s="51" t="n">
        <x:v>27510.746</x:v>
      </x:c>
      <x:c r="J331" s="51" t="n">
        <x:v>35717.021</x:v>
      </x:c>
      <x:c r="K331" s="51" t="n">
        <x:v>40006.534</x:v>
      </x:c>
      <x:c r="L331" s="52" t="n">
        <x:f>IFERROR(H331/G331-1,"")</x:f>
        <x:v>0.5837364391043136</x:v>
      </x:c>
      <x:c r="M331" s="52" t="n">
        <x:f>IFERROR(I331/H331-1,"")</x:f>
        <x:v>0.5906102308097299</x:v>
      </x:c>
      <x:c r="N331" s="52" t="n">
        <x:f>IFERROR(J331/I331-1,"")</x:f>
        <x:v>0.29829343777155315</x:v>
      </x:c>
      <x:c r="O331" s="52" t="n">
        <x:f>IFERROR(K331/J331-1,"")</x:f>
        <x:v>0.1200971659982506</x:v>
      </x:c>
      <x:c r="P331" s="52" t="n">
        <x:f>IFERROR((K331/G331)^(1/4)-1,"")</x:f>
        <x:v>0.38346701895397173</x:v>
      </x:c>
      <x:c r="Q331" s="51" t="n">
        <x:v>625.262</x:v>
      </x:c>
      <x:c r="R331" s="52" t="n">
        <x:f>IFERROR(Q331/K331,"")</x:f>
        <x:v>0.015628997003339504</x:v>
      </x:c>
      <x:c r="S331" s="53" t="n">
        <x:v>43525</x:v>
      </x:c>
      <x:c r="T331" s="50" t="str">
        <x:v>EDINET_company_history</x:v>
      </x:c>
      <x:c r="U331" s="50" t="str">
        <x:v>大石 良</x:v>
      </x:c>
      <x:c r="V331" s="54" t="n">
        <x:v>0.2132</x:v>
      </x:c>
      <x:c r="W331" s="50" t="str">
        <x:v>大石 良</x:v>
      </x:c>
      <x:c r="X331" s="50" t="b">
        <x:f>AND(COUNT(L331:O331)=4,L331&gt;='設定'!$B$6,M331&gt;='設定'!$B$6,N331&gt;='設定'!$B$6,O331&gt;='設定'!$B$6)</x:f>
        <x:v>0</x:v>
      </x:c>
      <x:c r="Y331" s="50" t="b">
        <x:f>AND(COUNT(G331:K331)=5,P331&gt;='設定'!$B$7)</x:f>
        <x:v>1</x:v>
      </x:c>
      <x:c r="Z331" s="50" t="b">
        <x:f>AND(ISNUMBER(R331),R331&gt;='設定'!$B$8)</x:f>
        <x:v>0</x:v>
      </x:c>
      <x:c r="AA331" s="50" t="b">
        <x:f>AND(ISNUMBER(S331),S331&gt;=DATE(YEAR('設定'!$B$10)-'設定'!$B$9,MONTH('設定'!$B$10),DAY('設定'!$B$10)))</x:f>
        <x:v>0</x:v>
      </x:c>
      <x:c r="AB331" s="55" t="b">
        <x:v>1</x:v>
      </x:c>
      <x:c r="AC331" s="55" t="b">
        <x:v>1</x:v>
      </x:c>
      <x:c r="AD331" s="50" t="n">
        <x:f>IF(X331,1,0)+IF(Z331,1,0)+IF(AA331,1,0)+IF(AB331,1,0)</x:f>
        <x:v>1</x:v>
      </x:c>
      <x:c r="AE331" s="50" t="n">
        <x:f>IF(Y331,1,0)+IF(Z331,1,0)+IF(AA331,1,0)+IF(AB331,1,0)</x:f>
        <x:v>2</x:v>
      </x:c>
      <x:c r="AF331" s="50" t="n">
        <x:f>IF(Y331,1,0)+IF(Z331,1,0)+IF(AA331,1,0)+IF(AC331,1,0)</x:f>
        <x:v>2</x:v>
      </x:c>
      <x:c r="AG331" s="53" t="n">
        <x:v>44348</x:v>
      </x:c>
      <x:c r="AH331" s="50" t="str">
        <x:v>S100Y5TF</x:v>
      </x:c>
      <x:c r="AI331" s="50" t="str">
        <x:v>NetSalesSummaryOfBusinessResults</x:v>
      </x:c>
      <x:c r="AJ331" s="50" t="str">
        <x:v>OperatingIncome</x:v>
      </x:c>
      <x:c r="AK331" s="53" t="n">
        <x:v>46081</x:v>
      </x:c>
      <x:c r="AL331" s="50" t="str">
        <x:v>365/365/366/365/365</x:v>
      </x:c>
      <x:c r="AM331" s="51" t="n">
        <x:v>7413661</x:v>
      </x:c>
      <x:c r="AN331" s="51" t="n">
        <x:v>2104</x:v>
      </x:c>
      <x:c r="AO331" s="51" t="n">
        <x:f>IFERROR(AM331*AN331,"")</x:f>
        <x:v>15598342744</x:v>
      </x:c>
      <x:c r="AP331" s="56" t="n">
        <x:f>IFERROR(AO331/(K331*1000000),"")</x:f>
        <x:v>0.389894879271471</x:v>
      </x:c>
      <x:c r="AQ331" s="57" t="n">
        <x:v>73260876.66666667</x:v>
      </x:c>
      <x:c r="AR331" s="52" t="n">
        <x:v>0.5380588676957394</x:v>
      </x:c>
      <x:c r="AS331" s="52" t="n">
        <x:v>-0.630411847380847</x:v>
      </x:c>
      <x:c r="AT331" s="55" t="b">
        <x:v>1</x:v>
      </x:c>
      <x:c r="AU331" s="50"/>
      <x:c r="AV331" s="58" t="n">
        <x:v>-0.2436036216832808</x:v>
      </x:c>
      <x:c r="AW331" s="50" t="n">
        <x:v>3176</x:v>
      </x:c>
      <x:c r="AX331" s="50" t="str">
        <x:v>Future Moat</x:v>
      </x:c>
      <x:c r="AY331" s="50" t="str">
        <x:v>ローカル5年最大下落率-60%以下</x:v>
      </x:c>
      <x:c r="AZ331" s="59" t="str">
        <x:v>2026-05-25 15:33</x:v>
      </x:c>
      <x:c r="BA331" s="53" t="n">
        <x:v>43525</x:v>
      </x:c>
      <x:c r="BB331" s="50" t="str">
        <x:v>大石 良</x:v>
      </x:c>
      <x:c r="BC331" s="50"/>
      <x:c r="BD331" s="50" t="str">
        <x:v>TOPIX Small 2</x:v>
      </x:c>
    </x:row>
    <x:row r="332">
      <x:c r="A332" s="50" t="n">
        <x:v>331</x:v>
      </x:c>
      <x:c r="B332" s="50" t="str">
        <x:v>2980</x:v>
      </x:c>
      <x:c r="C332" s="50" t="str">
        <x:v>2980.T</x:v>
      </x:c>
      <x:c r="D332" s="50" t="str">
        <x:v>SRE Holdings Corporation</x:v>
      </x:c>
      <x:c r="E332" s="50" t="str">
        <x:v>Prime Market (Domestic)</x:v>
      </x:c>
      <x:c r="F332" s="50" t="str">
        <x:v>Real Estate</x:v>
      </x:c>
      <x:c r="G332" s="51" t="n">
        <x:v>7339.626</x:v>
      </x:c>
      <x:c r="H332" s="51" t="n">
        <x:v>13572.867</x:v>
      </x:c>
      <x:c r="I332" s="51" t="n">
        <x:v>18541.931</x:v>
      </x:c>
      <x:c r="J332" s="51" t="n">
        <x:v>24218.849</x:v>
      </x:c>
      <x:c r="K332" s="51" t="n">
        <x:v>26690.86</x:v>
      </x:c>
      <x:c r="L332" s="52" t="n">
        <x:f>IFERROR(H332/G332-1,"")</x:f>
        <x:v>0.8492586679484759</x:v>
      </x:c>
      <x:c r="M332" s="52" t="n">
        <x:f>IFERROR(I332/H332-1,"")</x:f>
        <x:v>0.3661027548564353</x:v>
      </x:c>
      <x:c r="N332" s="52" t="n">
        <x:f>IFERROR(J332/I332-1,"")</x:f>
        <x:v>0.30616649366239135</x:v>
      </x:c>
      <x:c r="O332" s="52" t="n">
        <x:f>IFERROR(K332/J332-1,"")</x:f>
        <x:v>0.10206971437825141</x:v>
      </x:c>
      <x:c r="P332" s="52" t="n">
        <x:f>IFERROR((K332/G332)^(1/4)-1,"")</x:f>
        <x:v>0.3809315729191114</x:v>
      </x:c>
      <x:c r="Q332" s="51" t="n">
        <x:v>3107.982</x:v>
      </x:c>
      <x:c r="R332" s="52" t="n">
        <x:f>IFERROR(Q332/K332,"")</x:f>
        <x:v>0.11644368146998635</x:v>
      </x:c>
      <x:c r="S332" s="53" t="n">
        <x:v>41730</x:v>
      </x:c>
      <x:c r="T332" s="50" t="str">
        <x:v>EDINET_company_history</x:v>
      </x:c>
      <x:c r="U332" s="50" t="str">
        <x:v>ソニーグループ株式会社</x:v>
      </x:c>
      <x:c r="V332" s="54" t="n">
        <x:v>0.2328</x:v>
      </x:c>
      <x:c r="W332" s="50" t="str">
        <x:v>西山 和良</x:v>
      </x:c>
      <x:c r="X332" s="50" t="b">
        <x:f>AND(COUNT(L332:O332)=4,L332&gt;='設定'!$B$6,M332&gt;='設定'!$B$6,N332&gt;='設定'!$B$6,O332&gt;='設定'!$B$6)</x:f>
        <x:v>0</x:v>
      </x:c>
      <x:c r="Y332" s="50" t="b">
        <x:f>AND(COUNT(G332:K332)=5,P332&gt;='設定'!$B$7)</x:f>
        <x:v>1</x:v>
      </x:c>
      <x:c r="Z332" s="50" t="b">
        <x:f>AND(ISNUMBER(R332),R332&gt;='設定'!$B$8)</x:f>
        <x:v>1</x:v>
      </x:c>
      <x:c r="AA332" s="50" t="b">
        <x:f>AND(ISNUMBER(S332),S332&gt;=DATE(YEAR('設定'!$B$10)-'設定'!$B$9,MONTH('設定'!$B$10),DAY('設定'!$B$10)))</x:f>
        <x:v>0</x:v>
      </x:c>
      <x:c r="AB332" s="55" t="b">
        <x:v>0</x:v>
      </x:c>
      <x:c r="AC332" s="55" t="b">
        <x:v>0</x:v>
      </x:c>
      <x:c r="AD332" s="50" t="n">
        <x:f>IF(X332,1,0)+IF(Z332,1,0)+IF(AA332,1,0)+IF(AB332,1,0)</x:f>
        <x:v>1</x:v>
      </x:c>
      <x:c r="AE332" s="50" t="n">
        <x:f>IF(Y332,1,0)+IF(Z332,1,0)+IF(AA332,1,0)+IF(AB332,1,0)</x:f>
        <x:v>2</x:v>
      </x:c>
      <x:c r="AF332" s="50" t="n">
        <x:f>IF(Y332,1,0)+IF(Z332,1,0)+IF(AA332,1,0)+IF(AC332,1,0)</x:f>
        <x:v>2</x:v>
      </x:c>
      <x:c r="AG332" s="53" t="n">
        <x:v>44348</x:v>
      </x:c>
      <x:c r="AH332" s="50" t="str">
        <x:v>S100W5TD</x:v>
      </x:c>
      <x:c r="AI332" s="50" t="str">
        <x:v>NetSalesSummaryOfBusinessResults</x:v>
      </x:c>
      <x:c r="AJ332" s="50" t="str">
        <x:v>OperatingIncome</x:v>
      </x:c>
      <x:c r="AK332" s="53" t="n">
        <x:v>45747</x:v>
      </x:c>
      <x:c r="AL332" s="50" t="str">
        <x:v>365/365/365/366/365</x:v>
      </x:c>
      <x:c r="AM332" s="51" t="n">
        <x:v>16101285</x:v>
      </x:c>
      <x:c r="AN332" s="51" t="n">
        <x:v>2463</x:v>
      </x:c>
      <x:c r="AO332" s="51" t="n">
        <x:f>IFERROR(AM332*AN332,"")</x:f>
        <x:v>39657464955</x:v>
      </x:c>
      <x:c r="AP332" s="56" t="n">
        <x:f>IFERROR(AO332/(K332*1000000),"")</x:f>
        <x:v>1.4858069374684817</x:v>
      </x:c>
      <x:c r="AQ332" s="57" t="n">
        <x:v>1330277315</x:v>
      </x:c>
      <x:c r="AR332" s="52" t="n">
        <x:v>0.6109286333454247</x:v>
      </x:c>
      <x:c r="AS332" s="52" t="n">
        <x:v>-0.8356231626822108</x:v>
      </x:c>
      <x:c r="AT332" s="55" t="b">
        <x:v>1</x:v>
      </x:c>
      <x:c r="AU332" s="50"/>
      <x:c r="AV332" s="58" t="n">
        <x:v>-0.3930862481395715</x:v>
      </x:c>
      <x:c r="AW332" s="50" t="n">
        <x:v>3410</x:v>
      </x:c>
      <x:c r="AX332" s="50" t="str">
        <x:v>Transformation Moat</x:v>
      </x:c>
      <x:c r="AY332" s="50" t="str">
        <x:v>年率ボラティリティ60%以上 / ローカル5年最大下落率-60%以下</x:v>
      </x:c>
      <x:c r="AZ332" s="59" t="str">
        <x:v>2025-06-25 15:31</x:v>
      </x:c>
      <x:c r="BA332" s="53" t="n">
        <x:v>41730</x:v>
      </x:c>
      <x:c r="BB332" s="50"/>
      <x:c r="BC332" s="50"/>
      <x:c r="BD332" s="50" t="str">
        <x:v>TOPIX Small 2</x:v>
      </x:c>
    </x:row>
    <x:row r="333">
      <x:c r="A333" s="50" t="n">
        <x:v>332</x:v>
      </x:c>
      <x:c r="B333" s="50" t="str">
        <x:v>6249</x:v>
      </x:c>
      <x:c r="C333" s="50" t="str">
        <x:v>6249.T</x:v>
      </x:c>
      <x:c r="D333" s="50" t="str">
        <x:v>Gamecard Holdings,Inc.</x:v>
      </x:c>
      <x:c r="E333" s="50" t="str">
        <x:v>Standard Market(Domestic)</x:v>
      </x:c>
      <x:c r="F333" s="50" t="str">
        <x:v>Machinery</x:v>
      </x:c>
      <x:c r="G333" s="51" t="n">
        <x:v>10562</x:v>
      </x:c>
      <x:c r="H333" s="51" t="n">
        <x:v>11447</x:v>
      </x:c>
      <x:c r="I333" s="51" t="n">
        <x:v>21691</x:v>
      </x:c>
      <x:c r="J333" s="51" t="n">
        <x:v>36289</x:v>
      </x:c>
      <x:c r="K333" s="51" t="n">
        <x:v>37946</x:v>
      </x:c>
      <x:c r="L333" s="52" t="n">
        <x:f>IFERROR(H333/G333-1,"")</x:f>
        <x:v>0.08379094868396142</x:v>
      </x:c>
      <x:c r="M333" s="52" t="n">
        <x:f>IFERROR(I333/H333-1,"")</x:f>
        <x:v>0.8949069625229318</x:v>
      </x:c>
      <x:c r="N333" s="52" t="n">
        <x:f>IFERROR(J333/I333-1,"")</x:f>
        <x:v>0.6729980176109907</x:v>
      </x:c>
      <x:c r="O333" s="52" t="n">
        <x:f>IFERROR(K333/J333-1,"")</x:f>
        <x:v>0.04566121965333858</x:v>
      </x:c>
      <x:c r="P333" s="52" t="n">
        <x:f>IFERROR((K333/G333)^(1/4)-1,"")</x:f>
        <x:v>0.3767496026408841</x:v>
      </x:c>
      <x:c r="Q333" s="51" t="n">
        <x:v>9016</x:v>
      </x:c>
      <x:c r="R333" s="52" t="n">
        <x:f>IFERROR(Q333/K333,"")</x:f>
        <x:v>0.2376008011384599</x:v>
      </x:c>
      <x:c r="S333" s="53" t="n">
        <x:v>40634</x:v>
      </x:c>
      <x:c r="T333" s="50" t="str">
        <x:v>EDINET_company_history</x:v>
      </x:c>
      <x:c r="U333" s="50" t="str">
        <x:v>株式会社ＳＡＮＫＹＯ</x:v>
      </x:c>
      <x:c r="V333" s="54" t="n">
        <x:v>0.0999</x:v>
      </x:c>
      <x:c r="W333" s="50" t="str">
        <x:v>鈴木 聡</x:v>
      </x:c>
      <x:c r="X333" s="50" t="b">
        <x:f>AND(COUNT(L333:O333)=4,L333&gt;='設定'!$B$6,M333&gt;='設定'!$B$6,N333&gt;='設定'!$B$6,O333&gt;='設定'!$B$6)</x:f>
        <x:v>0</x:v>
      </x:c>
      <x:c r="Y333" s="50" t="b">
        <x:f>AND(COUNT(G333:K333)=5,P333&gt;='設定'!$B$7)</x:f>
        <x:v>1</x:v>
      </x:c>
      <x:c r="Z333" s="50" t="b">
        <x:f>AND(ISNUMBER(R333),R333&gt;='設定'!$B$8)</x:f>
        <x:v>1</x:v>
      </x:c>
      <x:c r="AA333" s="50" t="b">
        <x:f>AND(ISNUMBER(S333),S333&gt;=DATE(YEAR('設定'!$B$10)-'設定'!$B$9,MONTH('設定'!$B$10),DAY('設定'!$B$10)))</x:f>
        <x:v>0</x:v>
      </x:c>
      <x:c r="AB333" s="55" t="b">
        <x:v>0</x:v>
      </x:c>
      <x:c r="AC333" s="55" t="b">
        <x:v>0</x:v>
      </x:c>
      <x:c r="AD333" s="50" t="n">
        <x:f>IF(X333,1,0)+IF(Z333,1,0)+IF(AA333,1,0)+IF(AB333,1,0)</x:f>
        <x:v>1</x:v>
      </x:c>
      <x:c r="AE333" s="50" t="n">
        <x:f>IF(Y333,1,0)+IF(Z333,1,0)+IF(AA333,1,0)+IF(AB333,1,0)</x:f>
        <x:v>2</x:v>
      </x:c>
      <x:c r="AF333" s="50" t="n">
        <x:f>IF(Y333,1,0)+IF(Z333,1,0)+IF(AA333,1,0)+IF(AC333,1,0)</x:f>
        <x:v>2</x:v>
      </x:c>
      <x:c r="AG333" s="53" t="n">
        <x:v>44348</x:v>
      </x:c>
      <x:c r="AH333" s="50" t="str">
        <x:v>S100W16Q</x:v>
      </x:c>
      <x:c r="AI333" s="50" t="str">
        <x:v>NetSalesSummaryOfBusinessResults</x:v>
      </x:c>
      <x:c r="AJ333" s="50" t="str">
        <x:v>OperatingIncome</x:v>
      </x:c>
      <x:c r="AK333" s="53" t="n">
        <x:v>45747</x:v>
      </x:c>
      <x:c r="AL333" s="50" t="str">
        <x:v>365/365/365/366/365</x:v>
      </x:c>
      <x:c r="AM333" s="51" t="n">
        <x:v>14023000</x:v>
      </x:c>
      <x:c r="AN333" s="51" t="n">
        <x:v>2310</x:v>
      </x:c>
      <x:c r="AO333" s="51" t="n">
        <x:f>IFERROR(AM333*AN333,"")</x:f>
        <x:v>32393130000</x:v>
      </x:c>
      <x:c r="AP333" s="56" t="n">
        <x:f>IFERROR(AO333/(K333*1000000),"")</x:f>
        <x:v>0.8536638907921783</x:v>
      </x:c>
      <x:c r="AQ333" s="57" t="n">
        <x:v>50166550</x:v>
      </x:c>
      <x:c r="AR333" s="52" t="n">
        <x:v>0.4744901572393925</x:v>
      </x:c>
      <x:c r="AS333" s="52" t="n">
        <x:v>-0.6786201072953653</x:v>
      </x:c>
      <x:c r="AT333" s="55" t="b">
        <x:v>1</x:v>
      </x:c>
      <x:c r="AU333" s="50"/>
      <x:c r="AV333" s="58" t="n">
        <x:v>0.2994727075350272</x:v>
      </x:c>
      <x:c r="AW333" s="50" t="n">
        <x:v>435</x:v>
      </x:c>
      <x:c r="AX333" s="50" t="str">
        <x:v>Future Moat</x:v>
      </x:c>
      <x:c r="AY333" s="50" t="str">
        <x:v>ローカル5年最大下落率-60%以下</x:v>
      </x:c>
      <x:c r="AZ333" s="59" t="str">
        <x:v>2025-06-20 13:32</x:v>
      </x:c>
      <x:c r="BA333" s="53" t="n">
        <x:v>40634</x:v>
      </x:c>
      <x:c r="BB333" s="50"/>
      <x:c r="BC333" s="50"/>
      <x:c r="BD333" s="50"/>
    </x:row>
    <x:row r="334">
      <x:c r="A334" s="50" t="n">
        <x:v>333</x:v>
      </x:c>
      <x:c r="B334" s="50" t="str">
        <x:v>6920</x:v>
      </x:c>
      <x:c r="C334" s="50" t="str">
        <x:v>6920.T</x:v>
      </x:c>
      <x:c r="D334" s="50" t="str">
        <x:v>Lasertec Corporation</x:v>
      </x:c>
      <x:c r="E334" s="50" t="str">
        <x:v>Prime Market (Domestic)</x:v>
      </x:c>
      <x:c r="F334" s="50" t="str">
        <x:v>Electric Appliances</x:v>
      </x:c>
      <x:c r="G334" s="51" t="n">
        <x:v>70248</x:v>
      </x:c>
      <x:c r="H334" s="51" t="n">
        <x:v>90378</x:v>
      </x:c>
      <x:c r="I334" s="51" t="n">
        <x:v>152832</x:v>
      </x:c>
      <x:c r="J334" s="51" t="n">
        <x:v>213506</x:v>
      </x:c>
      <x:c r="K334" s="51" t="n">
        <x:v>251477</x:v>
      </x:c>
      <x:c r="L334" s="52" t="n">
        <x:f>IFERROR(H334/G334-1,"")</x:f>
        <x:v>0.2865562008882816</x:v>
      </x:c>
      <x:c r="M334" s="52" t="n">
        <x:f>IFERROR(I334/H334-1,"")</x:f>
        <x:v>0.6910310031202285</x:v>
      </x:c>
      <x:c r="N334" s="52" t="n">
        <x:f>IFERROR(J334/I334-1,"")</x:f>
        <x:v>0.3969980108877722</x:v>
      </x:c>
      <x:c r="O334" s="52" t="n">
        <x:f>IFERROR(K334/J334-1,"")</x:f>
        <x:v>0.17784511910672296</x:v>
      </x:c>
      <x:c r="P334" s="52" t="n">
        <x:f>IFERROR((K334/G334)^(1/4)-1,"")</x:f>
        <x:v>0.3755173625226884</x:v>
      </x:c>
      <x:c r="Q334" s="51" t="n">
        <x:v>122843</x:v>
      </x:c>
      <x:c r="R334" s="52" t="n">
        <x:f>IFERROR(Q334/K334,"")</x:f>
        <x:v>0.488486024566859</x:v>
      </x:c>
      <x:c r="S334" s="53" t="n">
        <x:v>36923</x:v>
      </x:c>
      <x:c r="T334" s="50" t="str">
        <x:v>EDINET_company_history</x:v>
      </x:c>
      <x:c r="U334" s="50" t="str">
        <x:v>日本マスタートラスト信託銀行株式会社（信託口）</x:v>
      </x:c>
      <x:c r="V334" s="54" t="n">
        <x:v>0.183</x:v>
      </x:c>
      <x:c r="W334" s="50" t="str">
        <x:v>仙洞田 哲也</x:v>
      </x:c>
      <x:c r="X334" s="50" t="b">
        <x:f>AND(COUNT(L334:O334)=4,L334&gt;='設定'!$B$6,M334&gt;='設定'!$B$6,N334&gt;='設定'!$B$6,O334&gt;='設定'!$B$6)</x:f>
        <x:v>0</x:v>
      </x:c>
      <x:c r="Y334" s="50" t="b">
        <x:f>AND(COUNT(G334:K334)=5,P334&gt;='設定'!$B$7)</x:f>
        <x:v>1</x:v>
      </x:c>
      <x:c r="Z334" s="50" t="b">
        <x:f>AND(ISNUMBER(R334),R334&gt;='設定'!$B$8)</x:f>
        <x:v>1</x:v>
      </x:c>
      <x:c r="AA334" s="50" t="b">
        <x:f>AND(ISNUMBER(S334),S334&gt;=DATE(YEAR('設定'!$B$10)-'設定'!$B$9,MONTH('設定'!$B$10),DAY('設定'!$B$10)))</x:f>
        <x:v>0</x:v>
      </x:c>
      <x:c r="AB334" s="55" t="b">
        <x:v>0</x:v>
      </x:c>
      <x:c r="AC334" s="55" t="b">
        <x:v>0</x:v>
      </x:c>
      <x:c r="AD334" s="50" t="n">
        <x:f>IF(X334,1,0)+IF(Z334,1,0)+IF(AA334,1,0)+IF(AB334,1,0)</x:f>
        <x:v>1</x:v>
      </x:c>
      <x:c r="AE334" s="50" t="n">
        <x:f>IF(Y334,1,0)+IF(Z334,1,0)+IF(AA334,1,0)+IF(AB334,1,0)</x:f>
        <x:v>2</x:v>
      </x:c>
      <x:c r="AF334" s="50" t="n">
        <x:f>IF(Y334,1,0)+IF(Z334,1,0)+IF(AA334,1,0)+IF(AC334,1,0)</x:f>
        <x:v>2</x:v>
      </x:c>
      <x:c r="AG334" s="53" t="n">
        <x:v>44348</x:v>
      </x:c>
      <x:c r="AH334" s="50" t="str">
        <x:v>S100WQ7F</x:v>
      </x:c>
      <x:c r="AI334" s="50" t="str">
        <x:v>NetSalesSummaryOfBusinessResults</x:v>
      </x:c>
      <x:c r="AJ334" s="50" t="str">
        <x:v>OperatingIncome</x:v>
      </x:c>
      <x:c r="AK334" s="53" t="n">
        <x:v>45838</x:v>
      </x:c>
      <x:c r="AL334" s="50" t="str">
        <x:v>365/365/365/366/365</x:v>
      </x:c>
      <x:c r="AM334" s="51" t="n">
        <x:v>90190400</x:v>
      </x:c>
      <x:c r="AN334" s="51" t="n">
        <x:v>38380</x:v>
      </x:c>
      <x:c r="AO334" s="51" t="n">
        <x:f>IFERROR(AM334*AN334,"")</x:f>
        <x:v>3461507552000</x:v>
      </x:c>
      <x:c r="AP334" s="56" t="n">
        <x:f>IFERROR(AO334/(K334*1000000),"")</x:f>
        <x:v>13.764708311296857</x:v>
      </x:c>
      <x:c r="AQ334" s="57" t="n">
        <x:v>170069025650</x:v>
      </x:c>
      <x:c r="AR334" s="52" t="n">
        <x:v>0.5691391776085571</x:v>
      </x:c>
      <x:c r="AS334" s="52" t="n">
        <x:v>-0.7664965808552269</x:v>
      </x:c>
      <x:c r="AT334" s="55" t="b">
        <x:v>1</x:v>
      </x:c>
      <x:c r="AU334" s="50"/>
      <x:c r="AV334" s="58" t="n">
        <x:v>0.6144637506863098</x:v>
      </x:c>
      <x:c r="AW334" s="50" t="n">
        <x:v>29</x:v>
      </x:c>
      <x:c r="AX334" s="50" t="str">
        <x:v>Future Moat</x:v>
      </x:c>
      <x:c r="AY334" s="50" t="str">
        <x:v>ローカル5年最大下落率-60%以下</x:v>
      </x:c>
      <x:c r="AZ334" s="59" t="str">
        <x:v>2025-09-25 15:48</x:v>
      </x:c>
      <x:c r="BA334" s="53" t="n">
        <x:v>36923</x:v>
      </x:c>
      <x:c r="BB334" s="50"/>
      <x:c r="BC334" s="50"/>
      <x:c r="BD334" s="50" t="str">
        <x:v>TOPIX Large70</x:v>
      </x:c>
    </x:row>
    <x:row r="335">
      <x:c r="A335" s="50" t="n">
        <x:v>334</x:v>
      </x:c>
      <x:c r="B335" s="50" t="str">
        <x:v>7373</x:v>
      </x:c>
      <x:c r="C335" s="50" t="str">
        <x:v>7373.T</x:v>
      </x:c>
      <x:c r="D335" s="50" t="str">
        <x:v>Aidma Holdings,Inc.</x:v>
      </x:c>
      <x:c r="E335" s="50" t="str">
        <x:v>Growth Market(Domestic)</x:v>
      </x:c>
      <x:c r="F335" s="50" t="str">
        <x:v>Services</x:v>
      </x:c>
      <x:c r="G335" s="51" t="n">
        <x:v>3716.142</x:v>
      </x:c>
      <x:c r="H335" s="51" t="n">
        <x:v>6193.961</x:v>
      </x:c>
      <x:c r="I335" s="51" t="n">
        <x:v>9058.029</x:v>
      </x:c>
      <x:c r="J335" s="51" t="n">
        <x:v>10618.472</x:v>
      </x:c>
      <x:c r="K335" s="51" t="n">
        <x:v>13269.538</x:v>
      </x:c>
      <x:c r="L335" s="52" t="n">
        <x:f>IFERROR(H335/G335-1,"")</x:f>
        <x:v>0.6667718833133935</x:v>
      </x:c>
      <x:c r="M335" s="52" t="n">
        <x:f>IFERROR(I335/H335-1,"")</x:f>
        <x:v>0.4623968410521151</x:v>
      </x:c>
      <x:c r="N335" s="52" t="n">
        <x:f>IFERROR(J335/I335-1,"")</x:f>
        <x:v>0.17227180438481704</x:v>
      </x:c>
      <x:c r="O335" s="52" t="n">
        <x:f>IFERROR(K335/J335-1,"")</x:f>
        <x:v>0.2496654885938392</x:v>
      </x:c>
      <x:c r="P335" s="52" t="n">
        <x:f>IFERROR((K335/G335)^(1/4)-1,"")</x:f>
        <x:v>0.3746460086971306</x:v>
      </x:c>
      <x:c r="Q335" s="51" t="n">
        <x:v>3102.587</x:v>
      </x:c>
      <x:c r="R335" s="52" t="n">
        <x:f>IFERROR(Q335/K335,"")</x:f>
        <x:v>0.23381273711262593</x:v>
      </x:c>
      <x:c r="S335" s="53" t="n">
        <x:v>44348</x:v>
      </x:c>
      <x:c r="T335" s="50" t="str">
        <x:v>EDINET_company_history</x:v>
      </x:c>
      <x:c r="U335" s="50" t="str">
        <x:v>ＪＰＭ株式会社</x:v>
      </x:c>
      <x:c r="V335" s="54" t="n">
        <x:v>0.4037</x:v>
      </x:c>
      <x:c r="W335" s="50" t="str">
        <x:v>三浦 陽平</x:v>
      </x:c>
      <x:c r="X335" s="50" t="b">
        <x:f>AND(COUNT(L335:O335)=4,L335&gt;='設定'!$B$6,M335&gt;='設定'!$B$6,N335&gt;='設定'!$B$6,O335&gt;='設定'!$B$6)</x:f>
        <x:v>0</x:v>
      </x:c>
      <x:c r="Y335" s="50" t="b">
        <x:f>AND(COUNT(G335:K335)=5,P335&gt;='設定'!$B$7)</x:f>
        <x:v>1</x:v>
      </x:c>
      <x:c r="Z335" s="50" t="b">
        <x:f>AND(ISNUMBER(R335),R335&gt;='設定'!$B$8)</x:f>
        <x:v>1</x:v>
      </x:c>
      <x:c r="AA335" s="50" t="b">
        <x:f>AND(ISNUMBER(S335),S335&gt;=DATE(YEAR('設定'!$B$10)-'設定'!$B$9,MONTH('設定'!$B$10),DAY('設定'!$B$10)))</x:f>
        <x:v>0</x:v>
      </x:c>
      <x:c r="AB335" s="55" t="b">
        <x:v>0</x:v>
      </x:c>
      <x:c r="AC335" s="55" t="b">
        <x:v>0</x:v>
      </x:c>
      <x:c r="AD335" s="50" t="n">
        <x:f>IF(X335,1,0)+IF(Z335,1,0)+IF(AA335,1,0)+IF(AB335,1,0)</x:f>
        <x:v>1</x:v>
      </x:c>
      <x:c r="AE335" s="50" t="n">
        <x:f>IF(Y335,1,0)+IF(Z335,1,0)+IF(AA335,1,0)+IF(AB335,1,0)</x:f>
        <x:v>2</x:v>
      </x:c>
      <x:c r="AF335" s="50" t="n">
        <x:f>IF(Y335,1,0)+IF(Z335,1,0)+IF(AA335,1,0)+IF(AC335,1,0)</x:f>
        <x:v>2</x:v>
      </x:c>
      <x:c r="AG335" s="53" t="n">
        <x:v>44370</x:v>
      </x:c>
      <x:c r="AH335" s="50" t="str">
        <x:v>S100X7DA</x:v>
      </x:c>
      <x:c r="AI335" s="50" t="str">
        <x:v>NetSalesSummaryOfBusinessResults</x:v>
      </x:c>
      <x:c r="AJ335" s="50" t="str">
        <x:v>OperatingIncome</x:v>
      </x:c>
      <x:c r="AK335" s="53" t="n">
        <x:v>45900</x:v>
      </x:c>
      <x:c r="AL335" s="50" t="str">
        <x:v>365/365/365/366/365</x:v>
      </x:c>
      <x:c r="AM335" s="51" t="n">
        <x:v>14863040</x:v>
      </x:c>
      <x:c r="AN335" s="51" t="n">
        <x:v>1156</x:v>
      </x:c>
      <x:c r="AO335" s="51" t="n">
        <x:f>IFERROR(AM335*AN335,"")</x:f>
        <x:v>17181674240</x:v>
      </x:c>
      <x:c r="AP335" s="56" t="n">
        <x:f>IFERROR(AO335/(K335*1000000),"")</x:f>
        <x:v>1.294820832496203</x:v>
      </x:c>
      <x:c r="AQ335" s="57" t="n">
        <x:v>223847833.33333337</x:v>
      </x:c>
      <x:c r="AR335" s="52" t="n">
        <x:v>0.6412264075259458</x:v>
      </x:c>
      <x:c r="AS335" s="52" t="n">
        <x:v>-0.8078899147994953</x:v>
      </x:c>
      <x:c r="AT335" s="55" t="b">
        <x:v>1</x:v>
      </x:c>
      <x:c r="AU335" s="50"/>
      <x:c r="AV335" s="58" t="n">
        <x:v>-0.1840338180446343</x:v>
      </x:c>
      <x:c r="AW335" s="50" t="n">
        <x:v>2976</x:v>
      </x:c>
      <x:c r="AX335" s="50" t="str">
        <x:v>Core Moat</x:v>
      </x:c>
      <x:c r="AY335" s="50" t="str">
        <x:v>年率ボラティリティ60%以上 / ローカル5年最大下落率-60%以下</x:v>
      </x:c>
      <x:c r="AZ335" s="59" t="str">
        <x:v>2025-11-28 14:19</x:v>
      </x:c>
      <x:c r="BA335" s="53" t="n">
        <x:v>44348</x:v>
      </x:c>
      <x:c r="BB335" s="50"/>
      <x:c r="BC335" s="50"/>
      <x:c r="BD335" s="50"/>
    </x:row>
    <x:row r="336">
      <x:c r="A336" s="50" t="n">
        <x:v>335</x:v>
      </x:c>
      <x:c r="B336" s="50" t="str">
        <x:v>7078</x:v>
      </x:c>
      <x:c r="C336" s="50" t="str">
        <x:v>7078.T</x:v>
      </x:c>
      <x:c r="D336" s="50" t="str">
        <x:v>INCLUSIVE Holdings Inc.</x:v>
      </x:c>
      <x:c r="E336" s="50" t="str">
        <x:v>Growth Market(Domestic)</x:v>
      </x:c>
      <x:c r="F336" s="50" t="str">
        <x:v>Services</x:v>
      </x:c>
      <x:c r="G336" s="51" t="n">
        <x:v>1376.613</x:v>
      </x:c>
      <x:c r="H336" s="51" t="n">
        <x:v>1743.88</x:v>
      </x:c>
      <x:c r="I336" s="51" t="n">
        <x:v>4804.631</x:v>
      </x:c>
      <x:c r="J336" s="51" t="n">
        <x:v>5359.166</x:v>
      </x:c>
      <x:c r="K336" s="51" t="n">
        <x:v>4897.245</x:v>
      </x:c>
      <x:c r="L336" s="52" t="n">
        <x:f>IFERROR(H336/G336-1,"")</x:f>
        <x:v>0.26679030344766463</x:v>
      </x:c>
      <x:c r="M336" s="52" t="n">
        <x:f>IFERROR(I336/H336-1,"")</x:f>
        <x:v>1.7551385416427734</x:v>
      </x:c>
      <x:c r="N336" s="52" t="n">
        <x:f>IFERROR(J336/I336-1,"")</x:f>
        <x:v>0.11541677186031563</x:v>
      </x:c>
      <x:c r="O336" s="52" t="n">
        <x:f>IFERROR(K336/J336-1,"")</x:f>
        <x:v>-0.08619270237197363</x:v>
      </x:c>
      <x:c r="P336" s="52" t="n">
        <x:f>IFERROR((K336/G336)^(1/4)-1,"")</x:f>
        <x:v>0.3733618882626022</x:v>
      </x:c>
      <x:c r="Q336" s="51" t="n">
        <x:v>-366.589</x:v>
      </x:c>
      <x:c r="R336" s="52" t="n">
        <x:f>IFERROR(Q336/K336,"")</x:f>
        <x:v>-0.0748561691318282</x:v>
      </x:c>
      <x:c r="S336" s="53" t="n">
        <x:v>43800</x:v>
      </x:c>
      <x:c r="T336" s="50" t="str">
        <x:v>EDINET_company_history</x:v>
      </x:c>
      <x:c r="U336" s="50" t="str">
        <x:v>藤田 誠</x:v>
      </x:c>
      <x:c r="V336" s="54" t="n">
        <x:v>0.4128</x:v>
      </x:c>
      <x:c r="W336" s="50" t="str">
        <x:v>藤田 誠 / 木村 美樹</x:v>
      </x:c>
      <x:c r="X336" s="50" t="b">
        <x:f>AND(COUNT(L336:O336)=4,L336&gt;='設定'!$B$6,M336&gt;='設定'!$B$6,N336&gt;='設定'!$B$6,O336&gt;='設定'!$B$6)</x:f>
        <x:v>0</x:v>
      </x:c>
      <x:c r="Y336" s="50" t="b">
        <x:f>AND(COUNT(G336:K336)=5,P336&gt;='設定'!$B$7)</x:f>
        <x:v>1</x:v>
      </x:c>
      <x:c r="Z336" s="50" t="b">
        <x:f>AND(ISNUMBER(R336),R336&gt;='設定'!$B$8)</x:f>
        <x:v>0</x:v>
      </x:c>
      <x:c r="AA336" s="50" t="b">
        <x:f>AND(ISNUMBER(S336),S336&gt;=DATE(YEAR('設定'!$B$10)-'設定'!$B$9,MONTH('設定'!$B$10),DAY('設定'!$B$10)))</x:f>
        <x:v>0</x:v>
      </x:c>
      <x:c r="AB336" s="55" t="b">
        <x:v>1</x:v>
      </x:c>
      <x:c r="AC336" s="55" t="b">
        <x:v>1</x:v>
      </x:c>
      <x:c r="AD336" s="50" t="n">
        <x:f>IF(X336,1,0)+IF(Z336,1,0)+IF(AA336,1,0)+IF(AB336,1,0)</x:f>
        <x:v>1</x:v>
      </x:c>
      <x:c r="AE336" s="50" t="n">
        <x:f>IF(Y336,1,0)+IF(Z336,1,0)+IF(AA336,1,0)+IF(AB336,1,0)</x:f>
        <x:v>2</x:v>
      </x:c>
      <x:c r="AF336" s="50" t="n">
        <x:f>IF(Y336,1,0)+IF(Z336,1,0)+IF(AA336,1,0)+IF(AC336,1,0)</x:f>
        <x:v>2</x:v>
      </x:c>
      <x:c r="AG336" s="53" t="n">
        <x:v>44348</x:v>
      </x:c>
      <x:c r="AH336" s="50" t="str">
        <x:v>S100W9O2</x:v>
      </x:c>
      <x:c r="AI336" s="50" t="str">
        <x:v>NetSalesSummaryOfBusinessResults</x:v>
      </x:c>
      <x:c r="AJ336" s="50" t="str">
        <x:v>OperatingIncome</x:v>
      </x:c>
      <x:c r="AK336" s="53" t="n">
        <x:v>45747</x:v>
      </x:c>
      <x:c r="AL336" s="50" t="str">
        <x:v>365/365/365/366/365</x:v>
      </x:c>
      <x:c r="AM336" s="51" t="n">
        <x:v>10051489</x:v>
      </x:c>
      <x:c r="AN336" s="51" t="n">
        <x:v>379</x:v>
      </x:c>
      <x:c r="AO336" s="51" t="n">
        <x:f>IFERROR(AM336*AN336,"")</x:f>
        <x:v>3809514331</x:v>
      </x:c>
      <x:c r="AP336" s="56" t="n">
        <x:f>IFERROR(AO336/(K336*1000000),"")</x:f>
        <x:v>0.7778892685581383</x:v>
      </x:c>
      <x:c r="AQ336" s="57" t="n">
        <x:v>10283473.333333334</x:v>
      </x:c>
      <x:c r="AR336" s="52" t="n">
        <x:v>0.8174320225730054</x:v>
      </x:c>
      <x:c r="AS336" s="52" t="n">
        <x:v>-0.9252525252525252</x:v>
      </x:c>
      <x:c r="AT336" s="55" t="b">
        <x:v>0</x:v>
      </x:c>
      <x:c r="AU336" s="50" t="str">
        <x:v>low_liquidity</x:v>
      </x:c>
      <x:c r="AV336" s="58" t="n">
        <x:v>-0.7329309408483478</x:v>
      </x:c>
      <x:c r="AW336" s="50" t="n">
        <x:v>3583</x:v>
      </x:c>
      <x:c r="AX336" s="50" t="str">
        <x:v>Future Moat</x:v>
      </x:c>
      <x:c r="AY336" s="50" t="str">
        <x:v>既存適格性フィルター不通過: low_liquidity / 60日平均売買代金2,000万円未満 / 年率ボラティリティ60%以上 / ローカル5年最大下落率-60%以下</x:v>
      </x:c>
      <x:c r="AZ336" s="59" t="str">
        <x:v>2025-06-30 15:52</x:v>
      </x:c>
      <x:c r="BA336" s="53" t="n">
        <x:v>43800</x:v>
      </x:c>
      <x:c r="BB336" s="50" t="str">
        <x:v>藤田 誠</x:v>
      </x:c>
      <x:c r="BC336" s="50"/>
      <x:c r="BD336" s="50"/>
    </x:row>
    <x:row r="337">
      <x:c r="A337" s="50" t="n">
        <x:v>336</x:v>
      </x:c>
      <x:c r="B337" s="50" t="str">
        <x:v>3772</x:v>
      </x:c>
      <x:c r="C337" s="50" t="str">
        <x:v>3772.T</x:v>
      </x:c>
      <x:c r="D337" s="50" t="str">
        <x:v>Wealth Management,Inc.</x:v>
      </x:c>
      <x:c r="E337" s="50" t="str">
        <x:v>Standard Market(Domestic)</x:v>
      </x:c>
      <x:c r="F337" s="50" t="str">
        <x:v>Real Estate</x:v>
      </x:c>
      <x:c r="G337" s="51" t="n">
        <x:v>5309.731</x:v>
      </x:c>
      <x:c r="H337" s="51" t="n">
        <x:v>29029.801</x:v>
      </x:c>
      <x:c r="I337" s="51" t="n">
        <x:v>14800.539</x:v>
      </x:c>
      <x:c r="J337" s="51" t="n">
        <x:v>28625.382</x:v>
      </x:c>
      <x:c r="K337" s="51" t="n">
        <x:v>18310.289</x:v>
      </x:c>
      <x:c r="L337" s="52" t="n">
        <x:f>IFERROR(H337/G337-1,"")</x:f>
        <x:v>4.467282805852124</x:v>
      </x:c>
      <x:c r="M337" s="52" t="n">
        <x:f>IFERROR(I337/H337-1,"")</x:f>
        <x:v>-0.49016050781746656</x:v>
      </x:c>
      <x:c r="N337" s="52" t="n">
        <x:f>IFERROR(J337/I337-1,"")</x:f>
        <x:v>0.9340769954391526</x:v>
      </x:c>
      <x:c r="O337" s="52" t="n">
        <x:f>IFERROR(K337/J337-1,"")</x:f>
        <x:v>-0.36034778505313925</x:v>
      </x:c>
      <x:c r="P337" s="52" t="n">
        <x:f>IFERROR((K337/G337)^(1/4)-1,"")</x:f>
        <x:v>0.3627169876450671</x:v>
      </x:c>
      <x:c r="Q337" s="51" t="n">
        <x:v>2520.295</x:v>
      </x:c>
      <x:c r="R337" s="52" t="n">
        <x:f>IFERROR(Q337/K337,"")</x:f>
        <x:v>0.1376436494257409</x:v>
      </x:c>
      <x:c r="S337" s="53" t="n">
        <x:v>38504</x:v>
      </x:c>
      <x:c r="T337" s="50" t="str">
        <x:v>EDINET_company_history</x:v>
      </x:c>
      <x:c r="U337" s="50" t="str">
        <x:v>サムティ株式会社</x:v>
      </x:c>
      <x:c r="V337" s="54" t="n">
        <x:v>0.2847</x:v>
      </x:c>
      <x:c r="W337" s="50" t="str">
        <x:v>千 野 和 俊</x:v>
      </x:c>
      <x:c r="X337" s="50" t="b">
        <x:f>AND(COUNT(L337:O337)=4,L337&gt;='設定'!$B$6,M337&gt;='設定'!$B$6,N337&gt;='設定'!$B$6,O337&gt;='設定'!$B$6)</x:f>
        <x:v>0</x:v>
      </x:c>
      <x:c r="Y337" s="50" t="b">
        <x:f>AND(COUNT(G337:K337)=5,P337&gt;='設定'!$B$7)</x:f>
        <x:v>1</x:v>
      </x:c>
      <x:c r="Z337" s="50" t="b">
        <x:f>AND(ISNUMBER(R337),R337&gt;='設定'!$B$8)</x:f>
        <x:v>1</x:v>
      </x:c>
      <x:c r="AA337" s="50" t="b">
        <x:f>AND(ISNUMBER(S337),S337&gt;=DATE(YEAR('設定'!$B$10)-'設定'!$B$9,MONTH('設定'!$B$10),DAY('設定'!$B$10)))</x:f>
        <x:v>0</x:v>
      </x:c>
      <x:c r="AB337" s="55" t="b">
        <x:v>0</x:v>
      </x:c>
      <x:c r="AC337" s="55" t="b">
        <x:v>0</x:v>
      </x:c>
      <x:c r="AD337" s="50" t="n">
        <x:f>IF(X337,1,0)+IF(Z337,1,0)+IF(AA337,1,0)+IF(AB337,1,0)</x:f>
        <x:v>1</x:v>
      </x:c>
      <x:c r="AE337" s="50" t="n">
        <x:f>IF(Y337,1,0)+IF(Z337,1,0)+IF(AA337,1,0)+IF(AB337,1,0)</x:f>
        <x:v>2</x:v>
      </x:c>
      <x:c r="AF337" s="50" t="n">
        <x:f>IF(Y337,1,0)+IF(Z337,1,0)+IF(AA337,1,0)+IF(AC337,1,0)</x:f>
        <x:v>2</x:v>
      </x:c>
      <x:c r="AG337" s="53" t="n">
        <x:v>44348</x:v>
      </x:c>
      <x:c r="AH337" s="50" t="str">
        <x:v>S100W6D4</x:v>
      </x:c>
      <x:c r="AI337" s="50" t="str">
        <x:v>NetSalesSummaryOfBusinessResults</x:v>
      </x:c>
      <x:c r="AJ337" s="50" t="str">
        <x:v>OperatingIncome</x:v>
      </x:c>
      <x:c r="AK337" s="53" t="n">
        <x:v>45747</x:v>
      </x:c>
      <x:c r="AL337" s="50" t="str">
        <x:v>365/365/365/366/365</x:v>
      </x:c>
      <x:c r="AM337" s="51" t="n">
        <x:v>19178600</x:v>
      </x:c>
      <x:c r="AN337" s="51" t="n">
        <x:v>1064</x:v>
      </x:c>
      <x:c r="AO337" s="51" t="n">
        <x:f>IFERROR(AM337*AN337,"")</x:f>
        <x:v>20406030400</x:v>
      </x:c>
      <x:c r="AP337" s="56" t="n">
        <x:f>IFERROR(AO337/(K337*1000000),"")</x:f>
        <x:v>1.114457035604408</x:v>
      </x:c>
      <x:c r="AQ337" s="57" t="n">
        <x:v>32182006.666666668</x:v>
      </x:c>
      <x:c r="AR337" s="52" t="n">
        <x:v>0.4067258661458937</x:v>
      </x:c>
      <x:c r="AS337" s="52" t="n">
        <x:v>-0.6028336693625029</x:v>
      </x:c>
      <x:c r="AT337" s="55" t="b">
        <x:v>0</x:v>
      </x:c>
      <x:c r="AU337" s="50" t="str">
        <x:v>repeated_negative_operating_cf</x:v>
      </x:c>
      <x:c r="AV337" s="58" t="n">
        <x:v>-0.2941739268900775</x:v>
      </x:c>
      <x:c r="AW337" s="50" t="n">
        <x:v>3270</x:v>
      </x:c>
      <x:c r="AX337" s="50" t="str">
        <x:v>Transformation Moat</x:v>
      </x:c>
      <x:c r="AY337" s="50" t="str">
        <x:v>既存適格性フィルター不通過: repeated_negative_operating_cf / ローカル5年最大下落率-60%以下</x:v>
      </x:c>
      <x:c r="AZ337" s="59" t="str">
        <x:v>2025-06-26 15:28</x:v>
      </x:c>
      <x:c r="BA337" s="53" t="n">
        <x:v>38504</x:v>
      </x:c>
      <x:c r="BB337" s="50"/>
      <x:c r="BC337" s="50"/>
      <x:c r="BD337" s="50"/>
    </x:row>
    <x:row r="338">
      <x:c r="A338" s="50" t="n">
        <x:v>337</x:v>
      </x:c>
      <x:c r="B338" s="50" t="str">
        <x:v>9519</x:v>
      </x:c>
      <x:c r="C338" s="50" t="str">
        <x:v>9519.T</x:v>
      </x:c>
      <x:c r="D338" s="50" t="str">
        <x:v>RENOVA,Inc.</x:v>
      </x:c>
      <x:c r="E338" s="50" t="str">
        <x:v>Prime Market (Domestic)</x:v>
      </x:c>
      <x:c r="F338" s="50" t="str">
        <x:v>Electric Power and Gas</x:v>
      </x:c>
      <x:c r="G338" s="51" t="n">
        <x:v>20553</x:v>
      </x:c>
      <x:c r="H338" s="51" t="n">
        <x:v>29207</x:v>
      </x:c>
      <x:c r="I338" s="51" t="n">
        <x:v>33581</x:v>
      </x:c>
      <x:c r="J338" s="51" t="n">
        <x:v>44748</x:v>
      </x:c>
      <x:c r="K338" s="51" t="n">
        <x:v>70246</x:v>
      </x:c>
      <x:c r="L338" s="52" t="n">
        <x:f>IFERROR(H338/G338-1,"")</x:f>
        <x:v>0.4210577531260644</x:v>
      </x:c>
      <x:c r="M338" s="52" t="n">
        <x:f>IFERROR(I338/H338-1,"")</x:f>
        <x:v>0.14975861950902192</x:v>
      </x:c>
      <x:c r="N338" s="52" t="n">
        <x:f>IFERROR(J338/I338-1,"")</x:f>
        <x:v>0.33253923349513115</x:v>
      </x:c>
      <x:c r="O338" s="52" t="n">
        <x:f>IFERROR(K338/J338-1,"")</x:f>
        <x:v>0.5698131760078662</x:v>
      </x:c>
      <x:c r="P338" s="52" t="n">
        <x:f>IFERROR((K338/G338)^(1/4)-1,"")</x:f>
        <x:v>0.35967963955732696</x:v>
      </x:c>
      <x:c r="Q338" s="51" t="n">
        <x:v>4066</x:v>
      </x:c>
      <x:c r="R338" s="52" t="n">
        <x:f>IFERROR(Q338/K338,"")</x:f>
        <x:v>0.05788229934800558</x:v>
      </x:c>
      <x:c r="S338" s="53" t="n">
        <x:v>42767</x:v>
      </x:c>
      <x:c r="T338" s="50" t="str">
        <x:v>EDINET_company_history</x:v>
      </x:c>
      <x:c r="U338" s="50" t="str">
        <x:v>木南 陽介</x:v>
      </x:c>
      <x:c r="V338" s="54" t="n">
        <x:v>0.1629</x:v>
      </x:c>
      <x:c r="W338" s="50" t="str">
        <x:v>木南 陽介</x:v>
      </x:c>
      <x:c r="X338" s="50" t="b">
        <x:f>AND(COUNT(L338:O338)=4,L338&gt;='設定'!$B$6,M338&gt;='設定'!$B$6,N338&gt;='設定'!$B$6,O338&gt;='設定'!$B$6)</x:f>
        <x:v>0</x:v>
      </x:c>
      <x:c r="Y338" s="50" t="b">
        <x:f>AND(COUNT(G338:K338)=5,P338&gt;='設定'!$B$7)</x:f>
        <x:v>1</x:v>
      </x:c>
      <x:c r="Z338" s="50" t="b">
        <x:f>AND(ISNUMBER(R338),R338&gt;='設定'!$B$8)</x:f>
        <x:v>0</x:v>
      </x:c>
      <x:c r="AA338" s="50" t="b">
        <x:f>AND(ISNUMBER(S338),S338&gt;=DATE(YEAR('設定'!$B$10)-'設定'!$B$9,MONTH('設定'!$B$10),DAY('設定'!$B$10)))</x:f>
        <x:v>0</x:v>
      </x:c>
      <x:c r="AB338" s="55" t="b">
        <x:v>1</x:v>
      </x:c>
      <x:c r="AC338" s="55" t="b">
        <x:v>1</x:v>
      </x:c>
      <x:c r="AD338" s="50" t="n">
        <x:f>IF(X338,1,0)+IF(Z338,1,0)+IF(AA338,1,0)+IF(AB338,1,0)</x:f>
        <x:v>1</x:v>
      </x:c>
      <x:c r="AE338" s="50" t="n">
        <x:f>IF(Y338,1,0)+IF(Z338,1,0)+IF(AA338,1,0)+IF(AB338,1,0)</x:f>
        <x:v>2</x:v>
      </x:c>
      <x:c r="AF338" s="50" t="n">
        <x:f>IF(Y338,1,0)+IF(Z338,1,0)+IF(AA338,1,0)+IF(AC338,1,0)</x:f>
        <x:v>2</x:v>
      </x:c>
      <x:c r="AG338" s="53" t="n">
        <x:v>44348</x:v>
      </x:c>
      <x:c r="AH338" s="50" t="str">
        <x:v>S100VZPK</x:v>
      </x:c>
      <x:c r="AI338" s="50" t="str">
        <x:v>RevenueIFRSSummaryOfBusinessResults</x:v>
      </x:c>
      <x:c r="AJ338" s="50" t="str">
        <x:v>OperatingProfitLossIFRS</x:v>
      </x:c>
      <x:c r="AK338" s="53" t="n">
        <x:v>45747</x:v>
      </x:c>
      <x:c r="AL338" s="50" t="str">
        <x:v>365/365/365/366/365</x:v>
      </x:c>
      <x:c r="AM338" s="51" t="n">
        <x:v>91212100</x:v>
      </x:c>
      <x:c r="AN338" s="51" t="n">
        <x:v>1198</x:v>
      </x:c>
      <x:c r="AO338" s="51" t="n">
        <x:f>IFERROR(AM338*AN338,"")</x:f>
        <x:v>109272095800</x:v>
      </x:c>
      <x:c r="AP338" s="56" t="n">
        <x:f>IFERROR(AO338/(K338*1000000),"")</x:f>
        <x:v>1.5555632463058395</x:v>
      </x:c>
      <x:c r="AQ338" s="57" t="n">
        <x:v>1671843598.3333333</x:v>
      </x:c>
      <x:c r="AR338" s="52" t="n">
        <x:v>0.6006525274305943</x:v>
      </x:c>
      <x:c r="AS338" s="52" t="n">
        <x:v>-0.9205546492659054</x:v>
      </x:c>
      <x:c r="AT338" s="55" t="b">
        <x:v>0</x:v>
      </x:c>
      <x:c r="AU338" s="50" t="str">
        <x:v>missing_financial_data;repeated_operating_loss</x:v>
      </x:c>
      <x:c r="AV338" s="58" t="n">
        <x:v>-0.2152703711271</x:v>
      </x:c>
      <x:c r="AW338" s="50" t="n">
        <x:v>3088</x:v>
      </x:c>
      <x:c r="AX338" s="50" t="str">
        <x:v>Future Moat</x:v>
      </x:c>
      <x:c r="AY338" s="50" t="str">
        <x:v>既存適格性フィルター不通過: missing_financial_data;repeated_operating_loss / 年率ボラティリティ60%以上 / ローカル5年最大下落率-60%以下</x:v>
      </x:c>
      <x:c r="AZ338" s="59" t="str">
        <x:v>2025-06-19 15:30</x:v>
      </x:c>
      <x:c r="BA338" s="53" t="n">
        <x:v>42767</x:v>
      </x:c>
      <x:c r="BB338" s="50" t="str">
        <x:v>木南 陽介</x:v>
      </x:c>
      <x:c r="BC338" s="50"/>
      <x:c r="BD338" s="50" t="str">
        <x:v>TOPIX Small 1</x:v>
      </x:c>
    </x:row>
    <x:row r="339">
      <x:c r="A339" s="50" t="n">
        <x:v>338</x:v>
      </x:c>
      <x:c r="B339" s="50" t="str">
        <x:v>3993</x:v>
      </x:c>
      <x:c r="C339" s="50" t="str">
        <x:v>3993.T</x:v>
      </x:c>
      <x:c r="D339" s="50" t="str">
        <x:v>PKSHA Technology Inc.</x:v>
      </x:c>
      <x:c r="E339" s="50" t="str">
        <x:v>Prime Market (Domestic)</x:v>
      </x:c>
      <x:c r="F339" s="50" t="str">
        <x:v>Information &amp; Communication</x:v>
      </x:c>
      <x:c r="G339" s="51" t="n">
        <x:v>1614.175</x:v>
      </x:c>
      <x:c r="H339" s="51" t="n">
        <x:v>1710.408</x:v>
      </x:c>
      <x:c r="I339" s="51" t="n">
        <x:v>2260.816</x:v>
      </x:c>
      <x:c r="J339" s="51" t="n">
        <x:v>3328.288</x:v>
      </x:c>
      <x:c r="K339" s="51" t="n">
        <x:v>5469.192</x:v>
      </x:c>
      <x:c r="L339" s="52" t="n">
        <x:f>IFERROR(H339/G339-1,"")</x:f>
        <x:v>0.05961745163938237</x:v>
      </x:c>
      <x:c r="M339" s="52" t="n">
        <x:f>IFERROR(I339/H339-1,"")</x:f>
        <x:v>0.3217992432215002</x:v>
      </x:c>
      <x:c r="N339" s="52" t="n">
        <x:f>IFERROR(J339/I339-1,"")</x:f>
        <x:v>0.47216226353670554</x:v>
      </x:c>
      <x:c r="O339" s="52" t="n">
        <x:f>IFERROR(K339/J339-1,"")</x:f>
        <x:v>0.6432448153525177</x:v>
      </x:c>
      <x:c r="P339" s="52" t="n">
        <x:f>IFERROR((K339/G339)^(1/4)-1,"")</x:f>
        <x:v>0.356729094213748</x:v>
      </x:c>
      <x:c r="Q339" s="51" t="n">
        <x:v>79.911</x:v>
      </x:c>
      <x:c r="R339" s="52" t="n">
        <x:f>IFERROR(Q339/K339,"")</x:f>
        <x:v>0.014611116230697331</x:v>
      </x:c>
      <x:c r="S339" s="53" t="n">
        <x:v>42979</x:v>
      </x:c>
      <x:c r="T339" s="50" t="str">
        <x:v>EDINET_company_history</x:v>
      </x:c>
      <x:c r="U339" s="50" t="str">
        <x:v>上野山 勝也</x:v>
      </x:c>
      <x:c r="V339" s="54" t="n">
        <x:v>0.3035</x:v>
      </x:c>
      <x:c r="W339" s="50" t="str">
        <x:v>上野山 勝 也</x:v>
      </x:c>
      <x:c r="X339" s="50" t="b">
        <x:f>AND(COUNT(L339:O339)=4,L339&gt;='設定'!$B$6,M339&gt;='設定'!$B$6,N339&gt;='設定'!$B$6,O339&gt;='設定'!$B$6)</x:f>
        <x:v>0</x:v>
      </x:c>
      <x:c r="Y339" s="50" t="b">
        <x:f>AND(COUNT(G339:K339)=5,P339&gt;='設定'!$B$7)</x:f>
        <x:v>1</x:v>
      </x:c>
      <x:c r="Z339" s="50" t="b">
        <x:f>AND(ISNUMBER(R339),R339&gt;='設定'!$B$8)</x:f>
        <x:v>0</x:v>
      </x:c>
      <x:c r="AA339" s="50" t="b">
        <x:f>AND(ISNUMBER(S339),S339&gt;=DATE(YEAR('設定'!$B$10)-'設定'!$B$9,MONTH('設定'!$B$10),DAY('設定'!$B$10)))</x:f>
        <x:v>0</x:v>
      </x:c>
      <x:c r="AB339" s="55" t="b">
        <x:v>1</x:v>
      </x:c>
      <x:c r="AC339" s="55" t="b">
        <x:v>1</x:v>
      </x:c>
      <x:c r="AD339" s="50" t="n">
        <x:f>IF(X339,1,0)+IF(Z339,1,0)+IF(AA339,1,0)+IF(AB339,1,0)</x:f>
        <x:v>1</x:v>
      </x:c>
      <x:c r="AE339" s="50" t="n">
        <x:f>IF(Y339,1,0)+IF(Z339,1,0)+IF(AA339,1,0)+IF(AB339,1,0)</x:f>
        <x:v>2</x:v>
      </x:c>
      <x:c r="AF339" s="50" t="n">
        <x:f>IF(Y339,1,0)+IF(Z339,1,0)+IF(AA339,1,0)+IF(AC339,1,0)</x:f>
        <x:v>2</x:v>
      </x:c>
      <x:c r="AG339" s="53" t="n">
        <x:v>44348</x:v>
      </x:c>
      <x:c r="AH339" s="50" t="str">
        <x:v>S100XC4P</x:v>
      </x:c>
      <x:c r="AI339" s="50" t="str">
        <x:v>NetSalesSummaryOfBusinessResults</x:v>
      </x:c>
      <x:c r="AJ339" s="50" t="str">
        <x:v>OperatingIncome</x:v>
      </x:c>
      <x:c r="AK339" s="53" t="n">
        <x:v>45930</x:v>
      </x:c>
      <x:c r="AL339" s="50" t="str">
        <x:v>365/365/365/366/365</x:v>
      </x:c>
      <x:c r="AM339" s="51" t="n">
        <x:v>31154200</x:v>
      </x:c>
      <x:c r="AN339" s="51" t="n">
        <x:v>2947</x:v>
      </x:c>
      <x:c r="AO339" s="51" t="n">
        <x:f>IFERROR(AM339*AN339,"")</x:f>
        <x:v>91811427400</x:v>
      </x:c>
      <x:c r="AP339" s="56" t="n">
        <x:f>IFERROR(AO339/(K339*1000000),"")</x:f>
        <x:v>16.787018521200206</x:v>
      </x:c>
      <x:c r="AQ339" s="57" t="n">
        <x:v>1150146888.3333333</x:v>
      </x:c>
      <x:c r="AR339" s="52" t="n">
        <x:v>0.5591166300957245</x:v>
      </x:c>
      <x:c r="AS339" s="52" t="n">
        <x:v>-0.6556547619047619</x:v>
      </x:c>
      <x:c r="AT339" s="55" t="b">
        <x:v>1</x:v>
      </x:c>
      <x:c r="AU339" s="50"/>
      <x:c r="AV339" s="58" t="n">
        <x:v>-0.180269442478273</x:v>
      </x:c>
      <x:c r="AW339" s="50" t="n">
        <x:v>2953</x:v>
      </x:c>
      <x:c r="AX339" s="50" t="str">
        <x:v>Future Moat</x:v>
      </x:c>
      <x:c r="AY339" s="50" t="str">
        <x:v>ローカル5年最大下落率-60%以下 / 概算PSR15倍以上</x:v>
      </x:c>
      <x:c r="AZ339" s="59" t="str">
        <x:v>2025-12-22 12:18</x:v>
      </x:c>
      <x:c r="BA339" s="53" t="n">
        <x:v>42979</x:v>
      </x:c>
      <x:c r="BB339" s="50" t="str">
        <x:v>上野山 勝 也</x:v>
      </x:c>
      <x:c r="BC339" s="50"/>
      <x:c r="BD339" s="50" t="str">
        <x:v>TOPIX Small 1</x:v>
      </x:c>
    </x:row>
    <x:row r="340">
      <x:c r="A340" s="50" t="n">
        <x:v>339</x:v>
      </x:c>
      <x:c r="B340" s="50" t="str">
        <x:v>7034</x:v>
      </x:c>
      <x:c r="C340" s="50" t="str">
        <x:v>7034.T</x:v>
      </x:c>
      <x:c r="D340" s="50" t="str">
        <x:v>Prored Partners CO.,LTD.</x:v>
      </x:c>
      <x:c r="E340" s="50" t="str">
        <x:v>Prime Market (Domestic)</x:v>
      </x:c>
      <x:c r="F340" s="50" t="str">
        <x:v>Services</x:v>
      </x:c>
      <x:c r="G340" s="51" t="n">
        <x:v>3649.639</x:v>
      </x:c>
      <x:c r="H340" s="51" t="n">
        <x:v>2718.38</x:v>
      </x:c>
      <x:c r="I340" s="51" t="n">
        <x:v>2715.262</x:v>
      </x:c>
      <x:c r="J340" s="51" t="n">
        <x:v>4755.238</x:v>
      </x:c>
      <x:c r="K340" s="51" t="n">
        <x:v>12302.688</x:v>
      </x:c>
      <x:c r="L340" s="52" t="n">
        <x:f>IFERROR(H340/G340-1,"")</x:f>
        <x:v>-0.25516468889114785</x:v>
      </x:c>
      <x:c r="M340" s="52" t="n">
        <x:f>IFERROR(I340/H340-1,"")</x:f>
        <x:v>-0.001147006673092088</x:v>
      </x:c>
      <x:c r="N340" s="52" t="n">
        <x:f>IFERROR(J340/I340-1,"")</x:f>
        <x:v>0.7512998745609079</x:v>
      </x:c>
      <x:c r="O340" s="52" t="n">
        <x:f>IFERROR(K340/J340-1,"")</x:f>
        <x:v>1.5871865929738953</x:v>
      </x:c>
      <x:c r="P340" s="52" t="n">
        <x:f>IFERROR((K340/G340)^(1/4)-1,"")</x:f>
        <x:v>0.35499447810439877</x:v>
      </x:c>
      <x:c r="Q340" s="51" t="n">
        <x:v>4945.304</x:v>
      </x:c>
      <x:c r="R340" s="52" t="n">
        <x:f>IFERROR(Q340/K340,"")</x:f>
        <x:v>0.4019693907542807</x:v>
      </x:c>
      <x:c r="S340" s="53" t="n">
        <x:v>43282</x:v>
      </x:c>
      <x:c r="T340" s="50" t="str">
        <x:v>EDINET_company_history</x:v>
      </x:c>
      <x:c r="U340" s="50" t="str">
        <x:v>株式会社SHINKインベストメント</x:v>
      </x:c>
      <x:c r="V340" s="54" t="n">
        <x:v>0.4393</x:v>
      </x:c>
      <x:c r="W340" s="50" t="str">
        <x:v>佐谷 進</x:v>
      </x:c>
      <x:c r="X340" s="50" t="b">
        <x:f>AND(COUNT(L340:O340)=4,L340&gt;='設定'!$B$6,M340&gt;='設定'!$B$6,N340&gt;='設定'!$B$6,O340&gt;='設定'!$B$6)</x:f>
        <x:v>0</x:v>
      </x:c>
      <x:c r="Y340" s="50" t="b">
        <x:f>AND(COUNT(G340:K340)=5,P340&gt;='設定'!$B$7)</x:f>
        <x:v>1</x:v>
      </x:c>
      <x:c r="Z340" s="50" t="b">
        <x:f>AND(ISNUMBER(R340),R340&gt;='設定'!$B$8)</x:f>
        <x:v>1</x:v>
      </x:c>
      <x:c r="AA340" s="50" t="b">
        <x:f>AND(ISNUMBER(S340),S340&gt;=DATE(YEAR('設定'!$B$10)-'設定'!$B$9,MONTH('設定'!$B$10),DAY('設定'!$B$10)))</x:f>
        <x:v>0</x:v>
      </x:c>
      <x:c r="AB340" s="55" t="b">
        <x:v>0</x:v>
      </x:c>
      <x:c r="AC340" s="55" t="b">
        <x:v>0</x:v>
      </x:c>
      <x:c r="AD340" s="50" t="n">
        <x:f>IF(X340,1,0)+IF(Z340,1,0)+IF(AA340,1,0)+IF(AB340,1,0)</x:f>
        <x:v>1</x:v>
      </x:c>
      <x:c r="AE340" s="50" t="n">
        <x:f>IF(Y340,1,0)+IF(Z340,1,0)+IF(AA340,1,0)+IF(AB340,1,0)</x:f>
        <x:v>2</x:v>
      </x:c>
      <x:c r="AF340" s="50" t="n">
        <x:f>IF(Y340,1,0)+IF(Z340,1,0)+IF(AA340,1,0)+IF(AC340,1,0)</x:f>
        <x:v>2</x:v>
      </x:c>
      <x:c r="AG340" s="53" t="n">
        <x:v>44348</x:v>
      </x:c>
      <x:c r="AH340" s="50" t="str">
        <x:v>S100XHNU</x:v>
      </x:c>
      <x:c r="AI340" s="50" t="str">
        <x:v>NetSalesSummaryOfBusinessResults</x:v>
      </x:c>
      <x:c r="AJ340" s="50" t="str">
        <x:v>OperatingIncome</x:v>
      </x:c>
      <x:c r="AK340" s="53" t="n">
        <x:v>45961</x:v>
      </x:c>
      <x:c r="AL340" s="50" t="str">
        <x:v>365/365/365/366/365</x:v>
      </x:c>
      <x:c r="AM340" s="51" t="n">
        <x:v>10925700</x:v>
      </x:c>
      <x:c r="AN340" s="51" t="n">
        <x:v>380</x:v>
      </x:c>
      <x:c r="AO340" s="51" t="n">
        <x:f>IFERROR(AM340*AN340,"")</x:f>
        <x:v>4151766000</x:v>
      </x:c>
      <x:c r="AP340" s="56" t="n">
        <x:f>IFERROR(AO340/(K340*1000000),"")</x:f>
        <x:v>0.33746820207096206</x:v>
      </x:c>
      <x:c r="AQ340" s="57" t="n">
        <x:v>14177910</x:v>
      </x:c>
      <x:c r="AR340" s="52" t="n">
        <x:v>0.5566228939732715</x:v>
      </x:c>
      <x:c r="AS340" s="52" t="n">
        <x:v>-0.905863708399366</x:v>
      </x:c>
      <x:c r="AT340" s="55" t="b">
        <x:v>0</x:v>
      </x:c>
      <x:c r="AU340" s="50" t="str">
        <x:v>low_liquidity</x:v>
      </x:c>
      <x:c r="AV340" s="58" t="n">
        <x:v>0.1894650901545004</x:v>
      </x:c>
      <x:c r="AW340" s="50" t="n">
        <x:v>748</x:v>
      </x:c>
      <x:c r="AX340" s="50" t="str">
        <x:v>Discovery</x:v>
      </x:c>
      <x:c r="AY340" s="50" t="str">
        <x:v>既存適格性フィルター不通過: low_liquidity / 60日平均売買代金2,000万円未満 / ローカル5年最大下落率-60%以下</x:v>
      </x:c>
      <x:c r="AZ340" s="59" t="str">
        <x:v>2026-01-27 15:42</x:v>
      </x:c>
      <x:c r="BA340" s="53" t="n">
        <x:v>43282</x:v>
      </x:c>
      <x:c r="BB340" s="50"/>
      <x:c r="BC340" s="50"/>
      <x:c r="BD340" s="50" t="str">
        <x:v>TOPIX Small 2</x:v>
      </x:c>
    </x:row>
    <x:row r="341">
      <x:c r="A341" s="50" t="n">
        <x:v>340</x:v>
      </x:c>
      <x:c r="B341" s="50" t="str">
        <x:v>2157</x:v>
      </x:c>
      <x:c r="C341" s="50" t="str">
        <x:v>2157.T</x:v>
      </x:c>
      <x:c r="D341" s="50" t="str">
        <x:v>KOSHIDAKA HOLDINGS Co.,LTD.</x:v>
      </x:c>
      <x:c r="E341" s="50" t="str">
        <x:v>Prime Market (Domestic)</x:v>
      </x:c>
      <x:c r="F341" s="50" t="str">
        <x:v>Services</x:v>
      </x:c>
      <x:c r="G341" s="51" t="n">
        <x:v>20791.48</x:v>
      </x:c>
      <x:c r="H341" s="51" t="n">
        <x:v>37995.366</x:v>
      </x:c>
      <x:c r="I341" s="51" t="n">
        <x:v>54629.894</x:v>
      </x:c>
      <x:c r="J341" s="51" t="n">
        <x:v>63263.94</x:v>
      </x:c>
      <x:c r="K341" s="51" t="n">
        <x:v>69387.151</x:v>
      </x:c>
      <x:c r="L341" s="52" t="n">
        <x:f>IFERROR(H341/G341-1,"")</x:f>
        <x:v>0.8274488396208448</x:v>
      </x:c>
      <x:c r="M341" s="52" t="n">
        <x:f>IFERROR(I341/H341-1,"")</x:f>
        <x:v>0.4378041259031429</x:v>
      </x:c>
      <x:c r="N341" s="52" t="n">
        <x:f>IFERROR(J341/I341-1,"")</x:f>
        <x:v>0.15804617889245764</x:v>
      </x:c>
      <x:c r="O341" s="52" t="n">
        <x:f>IFERROR(K341/J341-1,"")</x:f>
        <x:v>0.09678832839054907</x:v>
      </x:c>
      <x:c r="P341" s="52" t="n">
        <x:f>IFERROR((K341/G341)^(1/4)-1,"")</x:f>
        <x:v>0.35160071480733324</x:v>
      </x:c>
      <x:c r="Q341" s="51" t="n">
        <x:v>11392.944</x:v>
      </x:c>
      <x:c r="R341" s="52" t="n">
        <x:f>IFERROR(Q341/K341,"")</x:f>
        <x:v>0.16419385773599496</x:v>
      </x:c>
      <x:c r="S341" s="53" t="n">
        <x:v>39234</x:v>
      </x:c>
      <x:c r="T341" s="50" t="str">
        <x:v>EDINET_company_history</x:v>
      </x:c>
      <x:c r="U341" s="50" t="str">
        <x:v>株式会社ヨウザン</x:v>
      </x:c>
      <x:c r="V341" s="54" t="n">
        <x:v>0.2694</x:v>
      </x:c>
      <x:c r="W341" s="50" t="str">
        <x:v>腰髙 博</x:v>
      </x:c>
      <x:c r="X341" s="50" t="b">
        <x:f>AND(COUNT(L341:O341)=4,L341&gt;='設定'!$B$6,M341&gt;='設定'!$B$6,N341&gt;='設定'!$B$6,O341&gt;='設定'!$B$6)</x:f>
        <x:v>0</x:v>
      </x:c>
      <x:c r="Y341" s="50" t="b">
        <x:f>AND(COUNT(G341:K341)=5,P341&gt;='設定'!$B$7)</x:f>
        <x:v>1</x:v>
      </x:c>
      <x:c r="Z341" s="50" t="b">
        <x:f>AND(ISNUMBER(R341),R341&gt;='設定'!$B$8)</x:f>
        <x:v>1</x:v>
      </x:c>
      <x:c r="AA341" s="50" t="b">
        <x:f>AND(ISNUMBER(S341),S341&gt;=DATE(YEAR('設定'!$B$10)-'設定'!$B$9,MONTH('設定'!$B$10),DAY('設定'!$B$10)))</x:f>
        <x:v>0</x:v>
      </x:c>
      <x:c r="AB341" s="55" t="b">
        <x:v>0</x:v>
      </x:c>
      <x:c r="AC341" s="55" t="b">
        <x:v>0</x:v>
      </x:c>
      <x:c r="AD341" s="50" t="n">
        <x:f>IF(X341,1,0)+IF(Z341,1,0)+IF(AA341,1,0)+IF(AB341,1,0)</x:f>
        <x:v>1</x:v>
      </x:c>
      <x:c r="AE341" s="50" t="n">
        <x:f>IF(Y341,1,0)+IF(Z341,1,0)+IF(AA341,1,0)+IF(AB341,1,0)</x:f>
        <x:v>2</x:v>
      </x:c>
      <x:c r="AF341" s="50" t="n">
        <x:f>IF(Y341,1,0)+IF(Z341,1,0)+IF(AA341,1,0)+IF(AC341,1,0)</x:f>
        <x:v>2</x:v>
      </x:c>
      <x:c r="AG341" s="53" t="n">
        <x:v>44348</x:v>
      </x:c>
      <x:c r="AH341" s="50" t="str">
        <x:v>S100X7DQ</x:v>
      </x:c>
      <x:c r="AI341" s="50" t="str">
        <x:v>NetSalesSummaryOfBusinessResults</x:v>
      </x:c>
      <x:c r="AJ341" s="50" t="str">
        <x:v>OperatingIncome</x:v>
      </x:c>
      <x:c r="AK341" s="53" t="n">
        <x:v>45900</x:v>
      </x:c>
      <x:c r="AL341" s="50" t="str">
        <x:v>365/365/365/366/365</x:v>
      </x:c>
      <x:c r="AM341" s="51" t="n">
        <x:v>83779280</x:v>
      </x:c>
      <x:c r="AN341" s="51" t="n">
        <x:v>930</x:v>
      </x:c>
      <x:c r="AO341" s="51" t="n">
        <x:f>IFERROR(AM341*AN341,"")</x:f>
        <x:v>77914730400</x:v>
      </x:c>
      <x:c r="AP341" s="56" t="n">
        <x:f>IFERROR(AO341/(K341*1000000),"")</x:f>
        <x:v>1.1228985377998875</x:v>
      </x:c>
      <x:c r="AQ341" s="57" t="n">
        <x:v>402662761.6666667</x:v>
      </x:c>
      <x:c r="AR341" s="52" t="n">
        <x:v>0.3674429154278096</x:v>
      </x:c>
      <x:c r="AS341" s="52" t="n">
        <x:v>-0.4223176427469005</x:v>
      </x:c>
      <x:c r="AT341" s="55" t="b">
        <x:v>1</x:v>
      </x:c>
      <x:c r="AU341" s="50"/>
      <x:c r="AV341" s="58" t="n">
        <x:v>0.0684275565957447</x:v>
      </x:c>
      <x:c r="AW341" s="50" t="n">
        <x:v>1407</x:v>
      </x:c>
      <x:c r="AX341" s="50" t="str">
        <x:v>Core Moat</x:v>
      </x:c>
      <x:c r="AY341" s="50" t="str">
        <x:v>目立つ機械的警告なし（定性確認は別途必要）</x:v>
      </x:c>
      <x:c r="AZ341" s="59" t="str">
        <x:v>2025-11-28 13:21</x:v>
      </x:c>
      <x:c r="BA341" s="53" t="n">
        <x:v>39234</x:v>
      </x:c>
      <x:c r="BB341" s="50"/>
      <x:c r="BC341" s="50"/>
      <x:c r="BD341" s="50" t="str">
        <x:v>TOPIX Small 1</x:v>
      </x:c>
    </x:row>
    <x:row r="342">
      <x:c r="A342" s="50" t="n">
        <x:v>341</x:v>
      </x:c>
      <x:c r="B342" s="50" t="str">
        <x:v>3963</x:v>
      </x:c>
      <x:c r="C342" s="50" t="str">
        <x:v>3963.T</x:v>
      </x:c>
      <x:c r="D342" s="50" t="str">
        <x:v>Synchro Food Co.,Ltd.</x:v>
      </x:c>
      <x:c r="E342" s="50" t="str">
        <x:v>Prime Market (Domestic)</x:v>
      </x:c>
      <x:c r="F342" s="50" t="str">
        <x:v>Information &amp; Communication</x:v>
      </x:c>
      <x:c r="G342" s="51" t="n">
        <x:v>1188.62</x:v>
      </x:c>
      <x:c r="H342" s="51" t="n">
        <x:v>1958.338</x:v>
      </x:c>
      <x:c r="I342" s="51" t="n">
        <x:v>2930.204</x:v>
      </x:c>
      <x:c r="J342" s="51" t="n">
        <x:v>3602.635</x:v>
      </x:c>
      <x:c r="K342" s="51" t="n">
        <x:v>3951.497</x:v>
      </x:c>
      <x:c r="L342" s="52" t="n">
        <x:f>IFERROR(H342/G342-1,"")</x:f>
        <x:v>0.6475728155339806</x:v>
      </x:c>
      <x:c r="M342" s="52" t="n">
        <x:f>IFERROR(I342/H342-1,"")</x:f>
        <x:v>0.49627081739720125</x:v>
      </x:c>
      <x:c r="N342" s="52" t="n">
        <x:f>IFERROR(J342/I342-1,"")</x:f>
        <x:v>0.22948265718018268</x:v>
      </x:c>
      <x:c r="O342" s="52" t="n">
        <x:f>IFERROR(K342/J342-1,"")</x:f>
        <x:v>0.09683523310021691</x:v>
      </x:c>
      <x:c r="P342" s="52" t="n">
        <x:f>IFERROR((K342/G342)^(1/4)-1,"")</x:f>
        <x:v>0.3502980974928973</x:v>
      </x:c>
      <x:c r="Q342" s="51" t="n">
        <x:v>1097.201</x:v>
      </x:c>
      <x:c r="R342" s="52" t="n">
        <x:f>IFERROR(Q342/K342,"")</x:f>
        <x:v>0.2776671727196048</x:v>
      </x:c>
      <x:c r="S342" s="53" t="n">
        <x:v>42614</x:v>
      </x:c>
      <x:c r="T342" s="50" t="str">
        <x:v>EDINET_company_history</x:v>
      </x:c>
      <x:c r="U342" s="50" t="str">
        <x:v>エイトクラウズ株式会社</x:v>
      </x:c>
      <x:c r="V342" s="54" t="n">
        <x:v>0.0937</x:v>
      </x:c>
      <x:c r="W342" s="50" t="str">
        <x:v>藤代 真一</x:v>
      </x:c>
      <x:c r="X342" s="50" t="b">
        <x:f>AND(COUNT(L342:O342)=4,L342&gt;='設定'!$B$6,M342&gt;='設定'!$B$6,N342&gt;='設定'!$B$6,O342&gt;='設定'!$B$6)</x:f>
        <x:v>0</x:v>
      </x:c>
      <x:c r="Y342" s="50" t="b">
        <x:f>AND(COUNT(G342:K342)=5,P342&gt;='設定'!$B$7)</x:f>
        <x:v>1</x:v>
      </x:c>
      <x:c r="Z342" s="50" t="b">
        <x:f>AND(ISNUMBER(R342),R342&gt;='設定'!$B$8)</x:f>
        <x:v>1</x:v>
      </x:c>
      <x:c r="AA342" s="50" t="b">
        <x:f>AND(ISNUMBER(S342),S342&gt;=DATE(YEAR('設定'!$B$10)-'設定'!$B$9,MONTH('設定'!$B$10),DAY('設定'!$B$10)))</x:f>
        <x:v>0</x:v>
      </x:c>
      <x:c r="AB342" s="55" t="b">
        <x:v>0</x:v>
      </x:c>
      <x:c r="AC342" s="55" t="b">
        <x:v>0</x:v>
      </x:c>
      <x:c r="AD342" s="50" t="n">
        <x:f>IF(X342,1,0)+IF(Z342,1,0)+IF(AA342,1,0)+IF(AB342,1,0)</x:f>
        <x:v>1</x:v>
      </x:c>
      <x:c r="AE342" s="50" t="n">
        <x:f>IF(Y342,1,0)+IF(Z342,1,0)+IF(AA342,1,0)+IF(AB342,1,0)</x:f>
        <x:v>2</x:v>
      </x:c>
      <x:c r="AF342" s="50" t="n">
        <x:f>IF(Y342,1,0)+IF(Z342,1,0)+IF(AA342,1,0)+IF(AC342,1,0)</x:f>
        <x:v>2</x:v>
      </x:c>
      <x:c r="AG342" s="53" t="n">
        <x:v>44348</x:v>
      </x:c>
      <x:c r="AH342" s="50" t="str">
        <x:v>S100W7DR</x:v>
      </x:c>
      <x:c r="AI342" s="50" t="str">
        <x:v>NetSalesSummaryOfBusinessResults</x:v>
      </x:c>
      <x:c r="AJ342" s="50" t="str">
        <x:v>OperatingIncome</x:v>
      </x:c>
      <x:c r="AK342" s="53" t="n">
        <x:v>45747</x:v>
      </x:c>
      <x:c r="AL342" s="50" t="str">
        <x:v>365/365/365/366/365</x:v>
      </x:c>
      <x:c r="AM342" s="51" t="n">
        <x:v>28795200</x:v>
      </x:c>
      <x:c r="AN342" s="51" t="n">
        <x:v>321</x:v>
      </x:c>
      <x:c r="AO342" s="51" t="n">
        <x:f>IFERROR(AM342*AN342,"")</x:f>
        <x:v>9243259200</x:v>
      </x:c>
      <x:c r="AP342" s="56" t="n">
        <x:f>IFERROR(AO342/(K342*1000000),"")</x:f>
        <x:v>2.339179100983754</x:v>
      </x:c>
      <x:c r="AQ342" s="57" t="n">
        <x:v>45147515</x:v>
      </x:c>
      <x:c r="AR342" s="52" t="n">
        <x:v>0.5158725240178647</x:v>
      </x:c>
      <x:c r="AS342" s="52" t="n">
        <x:v>-0.5465596259679741</x:v>
      </x:c>
      <x:c r="AT342" s="55" t="b">
        <x:v>1</x:v>
      </x:c>
      <x:c r="AU342" s="50"/>
      <x:c r="AV342" s="58" t="n">
        <x:v>0.0242010957340784</x:v>
      </x:c>
      <x:c r="AW342" s="50" t="n">
        <x:v>1689</x:v>
      </x:c>
      <x:c r="AX342" s="50" t="str">
        <x:v>Discovery</x:v>
      </x:c>
      <x:c r="AY342" s="50" t="str">
        <x:v>目立つ機械的警告なし（定性確認は別途必要）</x:v>
      </x:c>
      <x:c r="AZ342" s="59" t="str">
        <x:v>2025-06-27 11:05</x:v>
      </x:c>
      <x:c r="BA342" s="53" t="n">
        <x:v>42614</x:v>
      </x:c>
      <x:c r="BB342" s="50"/>
      <x:c r="BC342" s="50"/>
      <x:c r="BD342" s="50"/>
    </x:row>
    <x:row r="343">
      <x:c r="A343" s="50" t="n">
        <x:v>342</x:v>
      </x:c>
      <x:c r="B343" s="50" t="str">
        <x:v>3521</x:v>
      </x:c>
      <x:c r="C343" s="50" t="str">
        <x:v>3521.T</x:v>
      </x:c>
      <x:c r="D343" s="50" t="str">
        <x:v>THERMAE-YU HOLDINGS CO.,LTD.</x:v>
      </x:c>
      <x:c r="E343" s="50" t="str">
        <x:v>Standard Market(Domestic)</x:v>
      </x:c>
      <x:c r="F343" s="50" t="str">
        <x:v>Services</x:v>
      </x:c>
      <x:c r="G343" s="51" t="n">
        <x:v>599.079</x:v>
      </x:c>
      <x:c r="H343" s="51" t="n">
        <x:v>751.44</x:v>
      </x:c>
      <x:c r="I343" s="51" t="n">
        <x:v>1407.526</x:v>
      </x:c>
      <x:c r="J343" s="51" t="n">
        <x:v>1892.782</x:v>
      </x:c>
      <x:c r="K343" s="51" t="n">
        <x:v>1980.519</x:v>
      </x:c>
      <x:c r="L343" s="52" t="n">
        <x:f>IFERROR(H343/G343-1,"")</x:f>
        <x:v>0.254325389472841</x:v>
      </x:c>
      <x:c r="M343" s="52" t="n">
        <x:f>IFERROR(I343/H343-1,"")</x:f>
        <x:v>0.8731049717875012</x:v>
      </x:c>
      <x:c r="N343" s="52" t="n">
        <x:f>IFERROR(J343/I343-1,"")</x:f>
        <x:v>0.34475810748789004</x:v>
      </x:c>
      <x:c r="O343" s="52" t="n">
        <x:f>IFERROR(K343/J343-1,"")</x:f>
        <x:v>0.04635346278652275</x:v>
      </x:c>
      <x:c r="P343" s="52" t="n">
        <x:f>IFERROR((K343/G343)^(1/4)-1,"")</x:f>
        <x:v>0.34841547875849277</x:v>
      </x:c>
      <x:c r="Q343" s="51" t="n">
        <x:v>341.468</x:v>
      </x:c>
      <x:c r="R343" s="52" t="n">
        <x:f>IFERROR(Q343/K343,"")</x:f>
        <x:v>0.1724133926511182</x:v>
      </x:c>
      <x:c r="S343" s="53" t="n">
        <x:v>18050</x:v>
      </x:c>
      <x:c r="T343" s="50" t="str">
        <x:v>EDINET_company_history</x:v>
      </x:c>
      <x:c r="U343" s="50" t="str">
        <x:v>株式会社ウェブ</x:v>
      </x:c>
      <x:c r="V343" s="54" t="n">
        <x:v>0.0964</x:v>
      </x:c>
      <x:c r="W343" s="50" t="str">
        <x:v>鈴 木 隆 太</x:v>
      </x:c>
      <x:c r="X343" s="50" t="b">
        <x:f>AND(COUNT(L343:O343)=4,L343&gt;='設定'!$B$6,M343&gt;='設定'!$B$6,N343&gt;='設定'!$B$6,O343&gt;='設定'!$B$6)</x:f>
        <x:v>0</x:v>
      </x:c>
      <x:c r="Y343" s="50" t="b">
        <x:f>AND(COUNT(G343:K343)=5,P343&gt;='設定'!$B$7)</x:f>
        <x:v>1</x:v>
      </x:c>
      <x:c r="Z343" s="50" t="b">
        <x:f>AND(ISNUMBER(R343),R343&gt;='設定'!$B$8)</x:f>
        <x:v>1</x:v>
      </x:c>
      <x:c r="AA343" s="50" t="b">
        <x:f>AND(ISNUMBER(S343),S343&gt;=DATE(YEAR('設定'!$B$10)-'設定'!$B$9,MONTH('設定'!$B$10),DAY('設定'!$B$10)))</x:f>
        <x:v>0</x:v>
      </x:c>
      <x:c r="AB343" s="55" t="b">
        <x:v>0</x:v>
      </x:c>
      <x:c r="AC343" s="55" t="b">
        <x:v>0</x:v>
      </x:c>
      <x:c r="AD343" s="50" t="n">
        <x:f>IF(X343,1,0)+IF(Z343,1,0)+IF(AA343,1,0)+IF(AB343,1,0)</x:f>
        <x:v>1</x:v>
      </x:c>
      <x:c r="AE343" s="50" t="n">
        <x:f>IF(Y343,1,0)+IF(Z343,1,0)+IF(AA343,1,0)+IF(AB343,1,0)</x:f>
        <x:v>2</x:v>
      </x:c>
      <x:c r="AF343" s="50" t="n">
        <x:f>IF(Y343,1,0)+IF(Z343,1,0)+IF(AA343,1,0)+IF(AC343,1,0)</x:f>
        <x:v>2</x:v>
      </x:c>
      <x:c r="AG343" s="53" t="n">
        <x:v>44348</x:v>
      </x:c>
      <x:c r="AH343" s="50" t="str">
        <x:v>S100W8KD</x:v>
      </x:c>
      <x:c r="AI343" s="50" t="str">
        <x:v>NetSalesSummaryOfBusinessResults</x:v>
      </x:c>
      <x:c r="AJ343" s="50" t="str">
        <x:v>OperatingIncome</x:v>
      </x:c>
      <x:c r="AK343" s="53" t="n">
        <x:v>45747</x:v>
      </x:c>
      <x:c r="AL343" s="50" t="str">
        <x:v>365/365/365/366/365</x:v>
      </x:c>
      <x:c r="AM343" s="51" t="n">
        <x:v>26451666</x:v>
      </x:c>
      <x:c r="AN343" s="51" t="n">
        <x:v>149</x:v>
      </x:c>
      <x:c r="AO343" s="51" t="n">
        <x:f>IFERROR(AM343*AN343,"")</x:f>
        <x:v>3941298234</x:v>
      </x:c>
      <x:c r="AP343" s="56" t="n">
        <x:f>IFERROR(AO343/(K343*1000000),"")</x:f>
        <x:v>1.9900330337653918</x:v>
      </x:c>
      <x:c r="AQ343" s="57" t="n">
        <x:v>6005763.333333333</x:v>
      </x:c>
      <x:c r="AR343" s="52" t="n">
        <x:v>0.3238065265907686</x:v>
      </x:c>
      <x:c r="AS343" s="52" t="n">
        <x:v>-0.5927419586769318</x:v>
      </x:c>
      <x:c r="AT343" s="55" t="b">
        <x:v>0</x:v>
      </x:c>
      <x:c r="AU343" s="50" t="str">
        <x:v>low_liquidity</x:v>
      </x:c>
      <x:c r="AV343" s="58" t="n">
        <x:v>0.1827001310986908</x:v>
      </x:c>
      <x:c r="AW343" s="50" t="n">
        <x:v>793</x:v>
      </x:c>
      <x:c r="AX343" s="50" t="str">
        <x:v>Discovery</x:v>
      </x:c>
      <x:c r="AY343" s="50" t="str">
        <x:v>既存適格性フィルター不通過: low_liquidity / 60日平均売買代金2,000万円未満</x:v>
      </x:c>
      <x:c r="AZ343" s="59" t="str">
        <x:v>2025-06-30 09:29</x:v>
      </x:c>
      <x:c r="BA343" s="53" t="n">
        <x:v>18050</x:v>
      </x:c>
      <x:c r="BB343" s="50"/>
      <x:c r="BC343" s="50"/>
      <x:c r="BD343" s="50"/>
    </x:row>
    <x:row r="344">
      <x:c r="A344" s="50" t="n">
        <x:v>343</x:v>
      </x:c>
      <x:c r="B344" s="50" t="str">
        <x:v>6417</x:v>
      </x:c>
      <x:c r="C344" s="50" t="str">
        <x:v>6417.T</x:v>
      </x:c>
      <x:c r="D344" s="50" t="str">
        <x:v>SANKYO CO.,LTD.</x:v>
      </x:c>
      <x:c r="E344" s="50" t="str">
        <x:v>Prime Market (Domestic)</x:v>
      </x:c>
      <x:c r="F344" s="50" t="str">
        <x:v>Machinery</x:v>
      </x:c>
      <x:c r="G344" s="51" t="n">
        <x:v>58129</x:v>
      </x:c>
      <x:c r="H344" s="51" t="n">
        <x:v>84857</x:v>
      </x:c>
      <x:c r="I344" s="51" t="n">
        <x:v>157296</x:v>
      </x:c>
      <x:c r="J344" s="51" t="n">
        <x:v>199099</x:v>
      </x:c>
      <x:c r="K344" s="51" t="n">
        <x:v>191821</x:v>
      </x:c>
      <x:c r="L344" s="52" t="n">
        <x:f>IFERROR(H344/G344-1,"")</x:f>
        <x:v>0.45980491665089707</x:v>
      </x:c>
      <x:c r="M344" s="52" t="n">
        <x:f>IFERROR(I344/H344-1,"")</x:f>
        <x:v>0.8536596862957682</x:v>
      </x:c>
      <x:c r="N344" s="52" t="n">
        <x:f>IFERROR(J344/I344-1,"")</x:f>
        <x:v>0.26576009561590896</x:v>
      </x:c>
      <x:c r="O344" s="52" t="n">
        <x:f>IFERROR(K344/J344-1,"")</x:f>
        <x:v>-0.03655467882812069</x:v>
      </x:c>
      <x:c r="P344" s="52" t="n">
        <x:f>IFERROR((K344/G344)^(1/4)-1,"")</x:f>
        <x:v>0.3478011566295549</x:v>
      </x:c>
      <x:c r="Q344" s="51" t="n">
        <x:v>73605</x:v>
      </x:c>
      <x:c r="R344" s="52" t="n">
        <x:f>IFERROR(Q344/K344,"")</x:f>
        <x:v>0.3837171112651899</x:v>
      </x:c>
      <x:c r="S344" s="53" t="n">
        <x:v>34912</x:v>
      </x:c>
      <x:c r="T344" s="50" t="str">
        <x:v>EDINET_company_history</x:v>
      </x:c>
      <x:c r="U344" s="50" t="str">
        <x:v>日本マスタートラスト信託銀行株式会社（信託口）</x:v>
      </x:c>
      <x:c r="V344" s="54" t="n">
        <x:v>0.1617</x:v>
      </x:c>
      <x:c r="W344" s="50" t="str">
        <x:v>石 原 明 彦 / 小 倉 敏 男</x:v>
      </x:c>
      <x:c r="X344" s="50" t="b">
        <x:f>AND(COUNT(L344:O344)=4,L344&gt;='設定'!$B$6,M344&gt;='設定'!$B$6,N344&gt;='設定'!$B$6,O344&gt;='設定'!$B$6)</x:f>
        <x:v>0</x:v>
      </x:c>
      <x:c r="Y344" s="50" t="b">
        <x:f>AND(COUNT(G344:K344)=5,P344&gt;='設定'!$B$7)</x:f>
        <x:v>1</x:v>
      </x:c>
      <x:c r="Z344" s="50" t="b">
        <x:f>AND(ISNUMBER(R344),R344&gt;='設定'!$B$8)</x:f>
        <x:v>1</x:v>
      </x:c>
      <x:c r="AA344" s="50" t="b">
        <x:f>AND(ISNUMBER(S344),S344&gt;=DATE(YEAR('設定'!$B$10)-'設定'!$B$9,MONTH('設定'!$B$10),DAY('設定'!$B$10)))</x:f>
        <x:v>0</x:v>
      </x:c>
      <x:c r="AB344" s="55" t="b">
        <x:v>0</x:v>
      </x:c>
      <x:c r="AC344" s="55" t="b">
        <x:v>0</x:v>
      </x:c>
      <x:c r="AD344" s="50" t="n">
        <x:f>IF(X344,1,0)+IF(Z344,1,0)+IF(AA344,1,0)+IF(AB344,1,0)</x:f>
        <x:v>1</x:v>
      </x:c>
      <x:c r="AE344" s="50" t="n">
        <x:f>IF(Y344,1,0)+IF(Z344,1,0)+IF(AA344,1,0)+IF(AB344,1,0)</x:f>
        <x:v>2</x:v>
      </x:c>
      <x:c r="AF344" s="50" t="n">
        <x:f>IF(Y344,1,0)+IF(Z344,1,0)+IF(AA344,1,0)+IF(AC344,1,0)</x:f>
        <x:v>2</x:v>
      </x:c>
      <x:c r="AG344" s="53" t="n">
        <x:v>44348</x:v>
      </x:c>
      <x:c r="AH344" s="50" t="str">
        <x:v>S100W45V</x:v>
      </x:c>
      <x:c r="AI344" s="50" t="str">
        <x:v>NetSalesSummaryOfBusinessResults</x:v>
      </x:c>
      <x:c r="AJ344" s="50" t="str">
        <x:v>OperatingIncome</x:v>
      </x:c>
      <x:c r="AK344" s="53" t="n">
        <x:v>45747</x:v>
      </x:c>
      <x:c r="AL344" s="50" t="str">
        <x:v>365/365/365/366/365</x:v>
      </x:c>
      <x:c r="AM344" s="51" t="n">
        <x:v>220929000</x:v>
      </x:c>
      <x:c r="AN344" s="51" t="n">
        <x:v>1597.5</x:v>
      </x:c>
      <x:c r="AO344" s="51" t="n">
        <x:f>IFERROR(AM344*AN344,"")</x:f>
        <x:v>352934077500</x:v>
      </x:c>
      <x:c r="AP344" s="56" t="n">
        <x:f>IFERROR(AO344/(K344*1000000),"")</x:f>
        <x:v>1.8399136564818241</x:v>
      </x:c>
      <x:c r="AQ344" s="57" t="n">
        <x:v>2076866637.5</x:v>
      </x:c>
      <x:c r="AR344" s="52" t="n">
        <x:v>0.2973183617191854</x:v>
      </x:c>
      <x:c r="AS344" s="52" t="n">
        <x:v>-0.4494822826845075</x:v>
      </x:c>
      <x:c r="AT344" s="55" t="b">
        <x:v>1</x:v>
      </x:c>
      <x:c r="AU344" s="50"/>
      <x:c r="AV344" s="58" t="n">
        <x:v>0.4664665366864124</x:v>
      </x:c>
      <x:c r="AW344" s="50" t="n">
        <x:v>117</x:v>
      </x:c>
      <x:c r="AX344" s="50" t="str">
        <x:v>Core Moat</x:v>
      </x:c>
      <x:c r="AY344" s="50" t="str">
        <x:v>目立つ機械的警告なし（定性確認は別途必要）</x:v>
      </x:c>
      <x:c r="AZ344" s="59" t="str">
        <x:v>2025-06-26 11:30</x:v>
      </x:c>
      <x:c r="BA344" s="53" t="n">
        <x:v>34912</x:v>
      </x:c>
      <x:c r="BB344" s="50"/>
      <x:c r="BC344" s="50"/>
      <x:c r="BD344" s="50" t="str">
        <x:v>TOPIX Mid400</x:v>
      </x:c>
    </x:row>
    <x:row r="345">
      <x:c r="A345" s="50" t="n">
        <x:v>344</x:v>
      </x:c>
      <x:c r="B345" s="50" t="str">
        <x:v>4056</x:v>
      </x:c>
      <x:c r="C345" s="50" t="str">
        <x:v>4056.T</x:v>
      </x:c>
      <x:c r="D345" s="50" t="str">
        <x:v>Neural Group Inc.</x:v>
      </x:c>
      <x:c r="E345" s="50" t="str">
        <x:v>Growth Market(Domestic)</x:v>
      </x:c>
      <x:c r="F345" s="50" t="str">
        <x:v>Information &amp; Communication</x:v>
      </x:c>
      <x:c r="G345" s="51" t="n">
        <x:v>1010.186</x:v>
      </x:c>
      <x:c r="H345" s="51" t="n">
        <x:v>2878.743</x:v>
      </x:c>
      <x:c r="I345" s="51" t="n">
        <x:v>3178.169</x:v>
      </x:c>
      <x:c r="J345" s="51" t="n">
        <x:v>3564.789</x:v>
      </x:c>
      <x:c r="K345" s="51" t="n">
        <x:v>3299.035</x:v>
      </x:c>
      <x:c r="L345" s="52" t="n">
        <x:f>IFERROR(H345/G345-1,"")</x:f>
        <x:v>1.849715794913016</x:v>
      </x:c>
      <x:c r="M345" s="52" t="n">
        <x:f>IFERROR(I345/H345-1,"")</x:f>
        <x:v>0.10401275834626422</x:v>
      </x:c>
      <x:c r="N345" s="52" t="n">
        <x:f>IFERROR(J345/I345-1,"")</x:f>
        <x:v>0.12164865996742158</x:v>
      </x:c>
      <x:c r="O345" s="52" t="n">
        <x:f>IFERROR(K345/J345-1,"")</x:f>
        <x:v>-0.07454971388208398</x:v>
      </x:c>
      <x:c r="P345" s="52" t="n">
        <x:f>IFERROR((K345/G345)^(1/4)-1,"")</x:f>
        <x:v>0.3443006060238496</x:v>
      </x:c>
      <x:c r="Q345" s="51" t="n">
        <x:v>-6.663</x:v>
      </x:c>
      <x:c r="R345" s="52" t="n">
        <x:f>IFERROR(Q345/K345,"")</x:f>
        <x:v>-0.002019681512927265</x:v>
      </x:c>
      <x:c r="S345" s="53" t="n">
        <x:v>44044</x:v>
      </x:c>
      <x:c r="T345" s="50" t="str">
        <x:v>EDINET_company_history</x:v>
      </x:c>
      <x:c r="U345" s="50" t="str">
        <x:v>重松 路威</x:v>
      </x:c>
      <x:c r="V345" s="54" t="n">
        <x:v>0.50412</x:v>
      </x:c>
      <x:c r="W345" s="50" t="str">
        <x:v>重松 路威</x:v>
      </x:c>
      <x:c r="X345" s="50" t="b">
        <x:f>AND(COUNT(L345:O345)=4,L345&gt;='設定'!$B$6,M345&gt;='設定'!$B$6,N345&gt;='設定'!$B$6,O345&gt;='設定'!$B$6)</x:f>
        <x:v>0</x:v>
      </x:c>
      <x:c r="Y345" s="50" t="b">
        <x:f>AND(COUNT(G345:K345)=5,P345&gt;='設定'!$B$7)</x:f>
        <x:v>1</x:v>
      </x:c>
      <x:c r="Z345" s="50" t="b">
        <x:f>AND(ISNUMBER(R345),R345&gt;='設定'!$B$8)</x:f>
        <x:v>0</x:v>
      </x:c>
      <x:c r="AA345" s="50" t="b">
        <x:f>AND(ISNUMBER(S345),S345&gt;=DATE(YEAR('設定'!$B$10)-'設定'!$B$9,MONTH('設定'!$B$10),DAY('設定'!$B$10)))</x:f>
        <x:v>0</x:v>
      </x:c>
      <x:c r="AB345" s="55" t="b">
        <x:v>1</x:v>
      </x:c>
      <x:c r="AC345" s="55" t="b">
        <x:v>1</x:v>
      </x:c>
      <x:c r="AD345" s="50" t="n">
        <x:f>IF(X345,1,0)+IF(Z345,1,0)+IF(AA345,1,0)+IF(AB345,1,0)</x:f>
        <x:v>1</x:v>
      </x:c>
      <x:c r="AE345" s="50" t="n">
        <x:f>IF(Y345,1,0)+IF(Z345,1,0)+IF(AA345,1,0)+IF(AB345,1,0)</x:f>
        <x:v>2</x:v>
      </x:c>
      <x:c r="AF345" s="50" t="n">
        <x:f>IF(Y345,1,0)+IF(Z345,1,0)+IF(AA345,1,0)+IF(AC345,1,0)</x:f>
        <x:v>2</x:v>
      </x:c>
      <x:c r="AG345" s="53" t="n">
        <x:v>44348</x:v>
      </x:c>
      <x:c r="AH345" s="50" t="str">
        <x:v>S100XV3Y</x:v>
      </x:c>
      <x:c r="AI345" s="50" t="str">
        <x:v>NetSalesSummaryOfBusinessResults</x:v>
      </x:c>
      <x:c r="AJ345" s="50" t="str">
        <x:v>OperatingIncome</x:v>
      </x:c>
      <x:c r="AK345" s="53" t="n">
        <x:v>46022</x:v>
      </x:c>
      <x:c r="AL345" s="50" t="str">
        <x:v>365/365/365/366/365</x:v>
      </x:c>
      <x:c r="AM345" s="51" t="n">
        <x:v>17190931</x:v>
      </x:c>
      <x:c r="AN345" s="51" t="n">
        <x:v>233</x:v>
      </x:c>
      <x:c r="AO345" s="51" t="n">
        <x:f>IFERROR(AM345*AN345,"")</x:f>
        <x:v>4005486923</x:v>
      </x:c>
      <x:c r="AP345" s="56" t="n">
        <x:f>IFERROR(AO345/(K345*1000000),"")</x:f>
        <x:v>1.2141389597261016</x:v>
      </x:c>
      <x:c r="AQ345" s="57" t="n">
        <x:v>18680480</x:v>
      </x:c>
      <x:c r="AR345" s="52" t="n">
        <x:v>0.6507268596742399</x:v>
      </x:c>
      <x:c r="AS345" s="52" t="n">
        <x:v>-0.9546692607003892</x:v>
      </x:c>
      <x:c r="AT345" s="55" t="b">
        <x:v>0</x:v>
      </x:c>
      <x:c r="AU345" s="50" t="str">
        <x:v>low_liquidity</x:v>
      </x:c>
      <x:c r="AV345" s="58" t="n">
        <x:v>-0.5044272788693523</x:v>
      </x:c>
      <x:c r="AW345" s="50" t="n">
        <x:v>3494</x:v>
      </x:c>
      <x:c r="AX345" s="50" t="str">
        <x:v>Future Moat</x:v>
      </x:c>
      <x:c r="AY345" s="50" t="str">
        <x:v>既存適格性フィルター不通過: low_liquidity / 60日平均売買代金2,000万円未満 / 年率ボラティリティ60%以上 / ローカル5年最大下落率-60%以下</x:v>
      </x:c>
      <x:c r="AZ345" s="59" t="str">
        <x:v>2026-03-30 09:17</x:v>
      </x:c>
      <x:c r="BA345" s="53" t="n">
        <x:v>44044</x:v>
      </x:c>
      <x:c r="BB345" s="50" t="str">
        <x:v>重松 路威</x:v>
      </x:c>
      <x:c r="BC345" s="50"/>
      <x:c r="BD345" s="50"/>
    </x:row>
    <x:row r="346">
      <x:c r="A346" s="50" t="n">
        <x:v>345</x:v>
      </x:c>
      <x:c r="B346" s="50" t="str">
        <x:v>5858</x:v>
      </x:c>
      <x:c r="C346" s="50" t="str">
        <x:v>5858.T</x:v>
      </x:c>
      <x:c r="D346" s="50" t="str">
        <x:v>STG CO.,LTD.</x:v>
      </x:c>
      <x:c r="E346" s="50" t="str">
        <x:v>Growth Market(Domestic)</x:v>
      </x:c>
      <x:c r="F346" s="50" t="str">
        <x:v>Nonferrous Metals</x:v>
      </x:c>
      <x:c r="G346" s="51" t="n">
        <x:v>1980.483</x:v>
      </x:c>
      <x:c r="H346" s="51" t="n">
        <x:v>3501.336</x:v>
      </x:c>
      <x:c r="I346" s="51" t="n">
        <x:v>4684.489</x:v>
      </x:c>
      <x:c r="J346" s="51" t="n">
        <x:v>5242.833</x:v>
      </x:c>
      <x:c r="K346" s="51" t="n">
        <x:v>6426.069</x:v>
      </x:c>
      <x:c r="L346" s="52" t="n">
        <x:f>IFERROR(H346/G346-1,"")</x:f>
        <x:v>0.7679202497572561</x:v>
      </x:c>
      <x:c r="M346" s="52" t="n">
        <x:f>IFERROR(I346/H346-1,"")</x:f>
        <x:v>0.33791472740690986</x:v>
      </x:c>
      <x:c r="N346" s="52" t="n">
        <x:f>IFERROR(J346/I346-1,"")</x:f>
        <x:v>0.11918994793242121</x:v>
      </x:c>
      <x:c r="O346" s="52" t="n">
        <x:f>IFERROR(K346/J346-1,"")</x:f>
        <x:v>0.2256863798637112</x:v>
      </x:c>
      <x:c r="P346" s="52" t="n">
        <x:f>IFERROR((K346/G346)^(1/4)-1,"")</x:f>
        <x:v>0.34212685509442475</x:v>
      </x:c>
      <x:c r="Q346" s="51" t="n">
        <x:v>485.124</x:v>
      </x:c>
      <x:c r="R346" s="52" t="n">
        <x:f>IFERROR(Q346/K346,"")</x:f>
        <x:v>0.07549312028862436</x:v>
      </x:c>
      <x:c r="S346" s="53" t="n">
        <x:v>43617</x:v>
      </x:c>
      <x:c r="T346" s="50" t="str">
        <x:v>EDINET_company_history</x:v>
      </x:c>
      <x:c r="U346" s="50" t="str">
        <x:v>佐藤 輝明</x:v>
      </x:c>
      <x:c r="V346" s="54" t="n">
        <x:v>0.1463</x:v>
      </x:c>
      <x:c r="W346" s="50" t="str">
        <x:v>佐藤 輝明</x:v>
      </x:c>
      <x:c r="X346" s="50" t="b">
        <x:f>AND(COUNT(L346:O346)=4,L346&gt;='設定'!$B$6,M346&gt;='設定'!$B$6,N346&gt;='設定'!$B$6,O346&gt;='設定'!$B$6)</x:f>
        <x:v>0</x:v>
      </x:c>
      <x:c r="Y346" s="50" t="b">
        <x:f>AND(COUNT(G346:K346)=5,P346&gt;='設定'!$B$7)</x:f>
        <x:v>1</x:v>
      </x:c>
      <x:c r="Z346" s="50" t="b">
        <x:f>AND(ISNUMBER(R346),R346&gt;='設定'!$B$8)</x:f>
        <x:v>0</x:v>
      </x:c>
      <x:c r="AA346" s="50" t="b">
        <x:f>AND(ISNUMBER(S346),S346&gt;=DATE(YEAR('設定'!$B$10)-'設定'!$B$9,MONTH('設定'!$B$10),DAY('設定'!$B$10)))</x:f>
        <x:v>0</x:v>
      </x:c>
      <x:c r="AB346" s="55" t="b">
        <x:v>1</x:v>
      </x:c>
      <x:c r="AC346" s="55" t="b">
        <x:v>1</x:v>
      </x:c>
      <x:c r="AD346" s="50" t="n">
        <x:f>IF(X346,1,0)+IF(Z346,1,0)+IF(AA346,1,0)+IF(AB346,1,0)</x:f>
        <x:v>1</x:v>
      </x:c>
      <x:c r="AE346" s="50" t="n">
        <x:f>IF(Y346,1,0)+IF(Z346,1,0)+IF(AA346,1,0)+IF(AB346,1,0)</x:f>
        <x:v>2</x:v>
      </x:c>
      <x:c r="AF346" s="50" t="n">
        <x:f>IF(Y346,1,0)+IF(Z346,1,0)+IF(AA346,1,0)+IF(AC346,1,0)</x:f>
        <x:v>2</x:v>
      </x:c>
      <x:c r="AG346" s="53" t="n">
        <x:v>44348</x:v>
      </x:c>
      <x:c r="AH346" s="50" t="str">
        <x:v>S100W53F</x:v>
      </x:c>
      <x:c r="AI346" s="50" t="str">
        <x:v>NetSalesSummaryOfBusinessResults</x:v>
      </x:c>
      <x:c r="AJ346" s="50" t="str">
        <x:v>OperatingIncome</x:v>
      </x:c>
      <x:c r="AK346" s="53" t="n">
        <x:v>45747</x:v>
      </x:c>
      <x:c r="AL346" s="50" t="str">
        <x:v>365/365/365/366/365</x:v>
      </x:c>
      <x:c r="AM346" s="51" t="n">
        <x:v>1025000</x:v>
      </x:c>
      <x:c r="AN346" s="51" t="n">
        <x:v>1109</x:v>
      </x:c>
      <x:c r="AO346" s="51" t="n">
        <x:f>IFERROR(AM346*AN346,"")</x:f>
        <x:v>1136725000</x:v>
      </x:c>
      <x:c r="AP346" s="56" t="n">
        <x:f>IFERROR(AO346/(K346*1000000),"")</x:f>
        <x:v>0.17689274733900306</x:v>
      </x:c>
      <x:c r="AQ346" s="57" t="n">
        <x:v>9246980</x:v>
      </x:c>
      <x:c r="AR346" s="52" t="n">
        <x:v>0.4150168095166361</x:v>
      </x:c>
      <x:c r="AS346" s="52" t="n">
        <x:v>-0.5443394117984577</x:v>
      </x:c>
      <x:c r="AT346" s="55" t="b">
        <x:v>0</x:v>
      </x:c>
      <x:c r="AU346" s="50" t="str">
        <x:v>low_liquidity</x:v>
      </x:c>
      <x:c r="AV346" s="58" t="n">
        <x:v>0.036494739632176</x:v>
      </x:c>
      <x:c r="AW346" s="50" t="n">
        <x:v>1600</x:v>
      </x:c>
      <x:c r="AX346" s="50" t="str">
        <x:v>Discovery</x:v>
      </x:c>
      <x:c r="AY346" s="50" t="str">
        <x:v>既存適格性フィルター不通過: low_liquidity / 60日平均売買代金2,000万円未満</x:v>
      </x:c>
      <x:c r="AZ346" s="59" t="str">
        <x:v>2025-06-25 16:30</x:v>
      </x:c>
      <x:c r="BA346" s="53" t="n">
        <x:v>43617</x:v>
      </x:c>
      <x:c r="BB346" s="50" t="str">
        <x:v>佐藤 輝明</x:v>
      </x:c>
      <x:c r="BC346" s="50"/>
      <x:c r="BD346" s="50"/>
    </x:row>
    <x:row r="347">
      <x:c r="A347" s="50" t="n">
        <x:v>346</x:v>
      </x:c>
      <x:c r="B347" s="50" t="str">
        <x:v>7071</x:v>
      </x:c>
      <x:c r="C347" s="50" t="str">
        <x:v>7071.T</x:v>
      </x:c>
      <x:c r="D347" s="50" t="str">
        <x:v>Amvis Holdings,Inc.</x:v>
      </x:c>
      <x:c r="E347" s="50" t="str">
        <x:v>Prime Market (Domestic)</x:v>
      </x:c>
      <x:c r="F347" s="50" t="str">
        <x:v>Services</x:v>
      </x:c>
      <x:c r="G347" s="51" t="n">
        <x:v>15334</x:v>
      </x:c>
      <x:c r="H347" s="51" t="n">
        <x:v>23072</x:v>
      </x:c>
      <x:c r="I347" s="51" t="n">
        <x:v>31985</x:v>
      </x:c>
      <x:c r="J347" s="51" t="n">
        <x:v>42475</x:v>
      </x:c>
      <x:c r="K347" s="51" t="n">
        <x:v>49174</x:v>
      </x:c>
      <x:c r="L347" s="52" t="n">
        <x:f>IFERROR(H347/G347-1,"")</x:f>
        <x:v>0.5046302334681101</x:v>
      </x:c>
      <x:c r="M347" s="52" t="n">
        <x:f>IFERROR(I347/H347-1,"")</x:f>
        <x:v>0.38631241331484056</x:v>
      </x:c>
      <x:c r="N347" s="52" t="n">
        <x:f>IFERROR(J347/I347-1,"")</x:f>
        <x:v>0.3279662341722682</x:v>
      </x:c>
      <x:c r="O347" s="52" t="n">
        <x:f>IFERROR(K347/J347-1,"")</x:f>
        <x:v>0.15771630370806355</x:v>
      </x:c>
      <x:c r="P347" s="52" t="n">
        <x:f>IFERROR((K347/G347)^(1/4)-1,"")</x:f>
        <x:v>0.33819690003953173</x:v>
      </x:c>
      <x:c r="Q347" s="51" t="n">
        <x:v>6162</x:v>
      </x:c>
      <x:c r="R347" s="52" t="n">
        <x:f>IFERROR(Q347/K347,"")</x:f>
        <x:v>0.12531012323585636</x:v>
      </x:c>
      <x:c r="S347" s="53" t="n">
        <x:v>43739</x:v>
      </x:c>
      <x:c r="T347" s="50" t="str">
        <x:v>EDINET_company_history</x:v>
      </x:c>
      <x:c r="U347" s="50" t="str">
        <x:v>株式会社IDEA Capital</x:v>
      </x:c>
      <x:c r="V347" s="54" t="n">
        <x:v>0.5297</x:v>
      </x:c>
      <x:c r="W347" s="50" t="str">
        <x:v>柴原 慶一</x:v>
      </x:c>
      <x:c r="X347" s="50" t="b">
        <x:f>AND(COUNT(L347:O347)=4,L347&gt;='設定'!$B$6,M347&gt;='設定'!$B$6,N347&gt;='設定'!$B$6,O347&gt;='設定'!$B$6)</x:f>
        <x:v>0</x:v>
      </x:c>
      <x:c r="Y347" s="50" t="b">
        <x:f>AND(COUNT(G347:K347)=5,P347&gt;='設定'!$B$7)</x:f>
        <x:v>1</x:v>
      </x:c>
      <x:c r="Z347" s="50" t="b">
        <x:f>AND(ISNUMBER(R347),R347&gt;='設定'!$B$8)</x:f>
        <x:v>1</x:v>
      </x:c>
      <x:c r="AA347" s="50" t="b">
        <x:f>AND(ISNUMBER(S347),S347&gt;=DATE(YEAR('設定'!$B$10)-'設定'!$B$9,MONTH('設定'!$B$10),DAY('設定'!$B$10)))</x:f>
        <x:v>0</x:v>
      </x:c>
      <x:c r="AB347" s="55" t="b">
        <x:v>0</x:v>
      </x:c>
      <x:c r="AC347" s="55" t="b">
        <x:v>0</x:v>
      </x:c>
      <x:c r="AD347" s="50" t="n">
        <x:f>IF(X347,1,0)+IF(Z347,1,0)+IF(AA347,1,0)+IF(AB347,1,0)</x:f>
        <x:v>1</x:v>
      </x:c>
      <x:c r="AE347" s="50" t="n">
        <x:f>IF(Y347,1,0)+IF(Z347,1,0)+IF(AA347,1,0)+IF(AB347,1,0)</x:f>
        <x:v>2</x:v>
      </x:c>
      <x:c r="AF347" s="50" t="n">
        <x:f>IF(Y347,1,0)+IF(Z347,1,0)+IF(AA347,1,0)+IF(AC347,1,0)</x:f>
        <x:v>2</x:v>
      </x:c>
      <x:c r="AG347" s="53" t="n">
        <x:v>44348</x:v>
      </x:c>
      <x:c r="AH347" s="50" t="str">
        <x:v>S100XD1A</x:v>
      </x:c>
      <x:c r="AI347" s="50" t="str">
        <x:v>NetSalesSummaryOfBusinessResults</x:v>
      </x:c>
      <x:c r="AJ347" s="50" t="str">
        <x:v>OperatingIncome</x:v>
      </x:c>
      <x:c r="AK347" s="53" t="n">
        <x:v>45930</x:v>
      </x:c>
      <x:c r="AL347" s="50" t="str">
        <x:v>365/365/365/366/365</x:v>
      </x:c>
      <x:c r="AM347" s="51" t="n">
        <x:v>97533900</x:v>
      </x:c>
      <x:c r="AN347" s="51" t="n">
        <x:v>363</x:v>
      </x:c>
      <x:c r="AO347" s="51" t="n">
        <x:f>IFERROR(AM347*AN347,"")</x:f>
        <x:v>35404805700</x:v>
      </x:c>
      <x:c r="AP347" s="56" t="n">
        <x:f>IFERROR(AO347/(K347*1000000),"")</x:f>
        <x:v>0.7199903546589661</x:v>
      </x:c>
      <x:c r="AQ347" s="57" t="n">
        <x:v>232705380</x:v>
      </x:c>
      <x:c r="AR347" s="52" t="n">
        <x:v>0.5424059440236946</x:v>
      </x:c>
      <x:c r="AS347" s="52" t="n">
        <x:v>-0.9062152381257038</x:v>
      </x:c>
      <x:c r="AT347" s="55" t="b">
        <x:v>1</x:v>
      </x:c>
      <x:c r="AU347" s="50"/>
      <x:c r="AV347" s="58" t="n">
        <x:v>-0.2455486394761079</x:v>
      </x:c>
      <x:c r="AW347" s="50" t="n">
        <x:v>3180</x:v>
      </x:c>
      <x:c r="AX347" s="50" t="str">
        <x:v>Future Moat</x:v>
      </x:c>
      <x:c r="AY347" s="50" t="str">
        <x:v>ローカル5年最大下落率-60%以下</x:v>
      </x:c>
      <x:c r="AZ347" s="59" t="str">
        <x:v>2025-12-25 16:00</x:v>
      </x:c>
      <x:c r="BA347" s="53" t="n">
        <x:v>43739</x:v>
      </x:c>
      <x:c r="BB347" s="50"/>
      <x:c r="BC347" s="50"/>
      <x:c r="BD347" s="50" t="str">
        <x:v>TOPIX Small 2</x:v>
      </x:c>
    </x:row>
    <x:row r="348">
      <x:c r="A348" s="50" t="n">
        <x:v>347</x:v>
      </x:c>
      <x:c r="B348" s="50" t="str">
        <x:v>6777</x:v>
      </x:c>
      <x:c r="C348" s="50" t="str">
        <x:v>6777.T</x:v>
      </x:c>
      <x:c r="D348" s="50" t="str">
        <x:v>santec Holdings Corporation</x:v>
      </x:c>
      <x:c r="E348" s="50" t="str">
        <x:v>Standard Market(Domestic)</x:v>
      </x:c>
      <x:c r="F348" s="50" t="str">
        <x:v>Electric Appliances</x:v>
      </x:c>
      <x:c r="G348" s="51" t="n">
        <x:v>7509.942</x:v>
      </x:c>
      <x:c r="H348" s="51" t="n">
        <x:v>8890.439</x:v>
      </x:c>
      <x:c r="I348" s="51" t="n">
        <x:v>15246.17</x:v>
      </x:c>
      <x:c r="J348" s="51" t="n">
        <x:v>18867.885</x:v>
      </x:c>
      <x:c r="K348" s="51" t="n">
        <x:v>24026.716</x:v>
      </x:c>
      <x:c r="L348" s="52" t="n">
        <x:f>IFERROR(H348/G348-1,"")</x:f>
        <x:v>0.18382259143945467</x:v>
      </x:c>
      <x:c r="M348" s="52" t="n">
        <x:f>IFERROR(I348/H348-1,"")</x:f>
        <x:v>0.7148950687362008</x:v>
      </x:c>
      <x:c r="N348" s="52" t="n">
        <x:f>IFERROR(J348/I348-1,"")</x:f>
        <x:v>0.2375491680861488</x:v>
      </x:c>
      <x:c r="O348" s="52" t="n">
        <x:f>IFERROR(K348/J348-1,"")</x:f>
        <x:v>0.2734186158120002</x:v>
      </x:c>
      <x:c r="P348" s="52" t="n">
        <x:f>IFERROR((K348/G348)^(1/4)-1,"")</x:f>
        <x:v>0.3374096669770479</x:v>
      </x:c>
      <x:c r="Q348" s="51" t="n">
        <x:v>7429.087</x:v>
      </x:c>
      <x:c r="R348" s="52" t="n">
        <x:f>IFERROR(Q348/K348,"")</x:f>
        <x:v>0.30920109930961853</x:v>
      </x:c>
      <x:c r="S348" s="53" t="n">
        <x:v>44348</x:v>
      </x:c>
      <x:c r="T348" s="50" t="str">
        <x:v>not_identified_before_local_window</x:v>
      </x:c>
      <x:c r="U348" s="50" t="str">
        <x:v>株式会社光和</x:v>
      </x:c>
      <x:c r="V348" s="54" t="n">
        <x:v>0.1693</x:v>
      </x:c>
      <x:c r="W348" s="50" t="str">
        <x:v>鄭 元鎬 / 鄭 昌鎬 / 鄭 台鎬</x:v>
      </x:c>
      <x:c r="X348" s="50" t="b">
        <x:f>AND(COUNT(L348:O348)=4,L348&gt;='設定'!$B$6,M348&gt;='設定'!$B$6,N348&gt;='設定'!$B$6,O348&gt;='設定'!$B$6)</x:f>
        <x:v>0</x:v>
      </x:c>
      <x:c r="Y348" s="50" t="b">
        <x:f>AND(COUNT(G348:K348)=5,P348&gt;='設定'!$B$7)</x:f>
        <x:v>1</x:v>
      </x:c>
      <x:c r="Z348" s="50" t="b">
        <x:f>AND(ISNUMBER(R348),R348&gt;='設定'!$B$8)</x:f>
        <x:v>1</x:v>
      </x:c>
      <x:c r="AA348" s="50" t="b">
        <x:f>AND(ISNUMBER(S348),S348&gt;=DATE(YEAR('設定'!$B$10)-'設定'!$B$9,MONTH('設定'!$B$10),DAY('設定'!$B$10)))</x:f>
        <x:v>0</x:v>
      </x:c>
      <x:c r="AB348" s="55" t="b">
        <x:v>0</x:v>
      </x:c>
      <x:c r="AC348" s="55" t="b">
        <x:v>0</x:v>
      </x:c>
      <x:c r="AD348" s="50" t="n">
        <x:f>IF(X348,1,0)+IF(Z348,1,0)+IF(AA348,1,0)+IF(AB348,1,0)</x:f>
        <x:v>1</x:v>
      </x:c>
      <x:c r="AE348" s="50" t="n">
        <x:f>IF(Y348,1,0)+IF(Z348,1,0)+IF(AA348,1,0)+IF(AB348,1,0)</x:f>
        <x:v>2</x:v>
      </x:c>
      <x:c r="AF348" s="50" t="n">
        <x:f>IF(Y348,1,0)+IF(Z348,1,0)+IF(AA348,1,0)+IF(AC348,1,0)</x:f>
        <x:v>2</x:v>
      </x:c>
      <x:c r="AG348" s="53" t="n">
        <x:v>44348</x:v>
      </x:c>
      <x:c r="AH348" s="50" t="str">
        <x:v>S100VZX9</x:v>
      </x:c>
      <x:c r="AI348" s="50" t="str">
        <x:v>NetSalesSummaryOfBusinessResults</x:v>
      </x:c>
      <x:c r="AJ348" s="50" t="str">
        <x:v>OperatingIncome</x:v>
      </x:c>
      <x:c r="AK348" s="53" t="n">
        <x:v>45747</x:v>
      </x:c>
      <x:c r="AL348" s="50" t="str">
        <x:v>365/365/365/366/365</x:v>
      </x:c>
      <x:c r="AM348" s="51" t="n">
        <x:v>11760500</x:v>
      </x:c>
      <x:c r="AN348" s="51" t="n">
        <x:v>25380</x:v>
      </x:c>
      <x:c r="AO348" s="51" t="n">
        <x:f>IFERROR(AM348*AN348,"")</x:f>
        <x:v>298481490000</x:v>
      </x:c>
      <x:c r="AP348" s="56" t="n">
        <x:f>IFERROR(AO348/(K348*1000000),"")</x:f>
        <x:v>12.422899991825766</x:v>
      </x:c>
      <x:c r="AQ348" s="57" t="n">
        <x:v>6644598083.333333</x:v>
      </x:c>
      <x:c r="AR348" s="52" t="n">
        <x:v>0.5776400668276193</x:v>
      </x:c>
      <x:c r="AS348" s="52" t="n">
        <x:v>-0.6218053398486106</x:v>
      </x:c>
      <x:c r="AT348" s="55" t="b">
        <x:v>1</x:v>
      </x:c>
      <x:c r="AU348" s="50"/>
      <x:c r="AV348" s="58" t="n">
        <x:v>0.7686452854279032</x:v>
      </x:c>
      <x:c r="AW348" s="50" t="n">
        <x:v>7</x:v>
      </x:c>
      <x:c r="AX348" s="50" t="str">
        <x:v>Future Moat</x:v>
      </x:c>
      <x:c r="AY348" s="50" t="str">
        <x:v>ローカル5年最大下落率-60%以下</x:v>
      </x:c>
      <x:c r="AZ348" s="59" t="str">
        <x:v>2025-06-19 15:00</x:v>
      </x:c>
      <x:c r="BA348" s="53"/>
      <x:c r="BB348" s="50"/>
      <x:c r="BC348" s="50"/>
      <x:c r="BD348" s="50"/>
    </x:row>
    <x:row r="349">
      <x:c r="A349" s="50" t="n">
        <x:v>348</x:v>
      </x:c>
      <x:c r="B349" s="50" t="str">
        <x:v>5587</x:v>
      </x:c>
      <x:c r="C349" s="50" t="str">
        <x:v>5587.T</x:v>
      </x:c>
      <x:c r="D349" s="50" t="str">
        <x:v>Inbound Platform Corp.</x:v>
      </x:c>
      <x:c r="E349" s="50" t="str">
        <x:v>Growth Market(Domestic)</x:v>
      </x:c>
      <x:c r="F349" s="50" t="str">
        <x:v>Information &amp; Communication</x:v>
      </x:c>
      <x:c r="G349" s="51" t="n">
        <x:v>945.177</x:v>
      </x:c>
      <x:c r="H349" s="51" t="n">
        <x:v>1138.803</x:v>
      </x:c>
      <x:c r="I349" s="51" t="n">
        <x:v>2077.284</x:v>
      </x:c>
      <x:c r="J349" s="51" t="n">
        <x:v>2333.695</x:v>
      </x:c>
      <x:c r="K349" s="51" t="n">
        <x:v>3006.963</x:v>
      </x:c>
      <x:c r="L349" s="52" t="n">
        <x:f>IFERROR(H349/G349-1,"")</x:f>
        <x:v>0.2048568680786773</x:v>
      </x:c>
      <x:c r="M349" s="52" t="n">
        <x:f>IFERROR(I349/H349-1,"")</x:f>
        <x:v>0.8240942463270644</x:v>
      </x:c>
      <x:c r="N349" s="52" t="n">
        <x:f>IFERROR(J349/I349-1,"")</x:f>
        <x:v>0.12343569776689178</x:v>
      </x:c>
      <x:c r="O349" s="52" t="n">
        <x:f>IFERROR(K349/J349-1,"")</x:f>
        <x:v>0.28849871127118143</x:v>
      </x:c>
      <x:c r="P349" s="52" t="n">
        <x:f>IFERROR((K349/G349)^(1/4)-1,"")</x:f>
        <x:v>0.3355302669385527</x:v>
      </x:c>
      <x:c r="Q349" s="51" t="n">
        <x:v>300.246</x:v>
      </x:c>
      <x:c r="R349" s="52" t="n">
        <x:f>IFERROR(Q349/K349,"")</x:f>
        <x:v>0.09985024757537754</x:v>
      </x:c>
      <x:c r="S349" s="53" t="n">
        <x:v>45168</x:v>
      </x:c>
      <x:c r="T349" s="50" t="str">
        <x:v>local_price_first_trade</x:v>
      </x:c>
      <x:c r="U349" s="50" t="str">
        <x:v>株式会社エアトリ</x:v>
      </x:c>
      <x:c r="V349" s="54" t="n">
        <x:v>0.6514</x:v>
      </x:c>
      <x:c r="W349" s="50" t="str">
        <x:v>王 伸</x:v>
      </x:c>
      <x:c r="X349" s="50" t="b">
        <x:f>AND(COUNT(L349:O349)=4,L349&gt;='設定'!$B$6,M349&gt;='設定'!$B$6,N349&gt;='設定'!$B$6,O349&gt;='設定'!$B$6)</x:f>
        <x:v>0</x:v>
      </x:c>
      <x:c r="Y349" s="50" t="b">
        <x:f>AND(COUNT(G349:K349)=5,P349&gt;='設定'!$B$7)</x:f>
        <x:v>1</x:v>
      </x:c>
      <x:c r="Z349" s="50" t="b">
        <x:f>AND(ISNUMBER(R349),R349&gt;='設定'!$B$8)</x:f>
        <x:v>0</x:v>
      </x:c>
      <x:c r="AA349" s="50" t="b">
        <x:f>AND(ISNUMBER(S349),S349&gt;=DATE(YEAR('設定'!$B$10)-'設定'!$B$9,MONTH('設定'!$B$10),DAY('設定'!$B$10)))</x:f>
        <x:v>1</x:v>
      </x:c>
      <x:c r="AB349" s="55" t="b">
        <x:v>0</x:v>
      </x:c>
      <x:c r="AC349" s="55" t="b">
        <x:v>0</x:v>
      </x:c>
      <x:c r="AD349" s="50" t="n">
        <x:f>IF(X349,1,0)+IF(Z349,1,0)+IF(AA349,1,0)+IF(AB349,1,0)</x:f>
        <x:v>1</x:v>
      </x:c>
      <x:c r="AE349" s="50" t="n">
        <x:f>IF(Y349,1,0)+IF(Z349,1,0)+IF(AA349,1,0)+IF(AB349,1,0)</x:f>
        <x:v>2</x:v>
      </x:c>
      <x:c r="AF349" s="50" t="n">
        <x:f>IF(Y349,1,0)+IF(Z349,1,0)+IF(AA349,1,0)+IF(AC349,1,0)</x:f>
        <x:v>2</x:v>
      </x:c>
      <x:c r="AG349" s="53" t="n">
        <x:v>45168</x:v>
      </x:c>
      <x:c r="AH349" s="50" t="str">
        <x:v>S100XBLH</x:v>
      </x:c>
      <x:c r="AI349" s="50" t="str">
        <x:v>NetSalesSummaryOfBusinessResults</x:v>
      </x:c>
      <x:c r="AJ349" s="50" t="str">
        <x:v>OperatingIncome</x:v>
      </x:c>
      <x:c r="AK349" s="53" t="n">
        <x:v>45930</x:v>
      </x:c>
      <x:c r="AL349" s="50" t="str">
        <x:v>365/365/365/366/365</x:v>
      </x:c>
      <x:c r="AM349" s="51" t="n">
        <x:v>3449600</x:v>
      </x:c>
      <x:c r="AN349" s="51" t="n">
        <x:v>820</x:v>
      </x:c>
      <x:c r="AO349" s="51" t="n">
        <x:f>IFERROR(AM349*AN349,"")</x:f>
        <x:v>2828672000</x:v>
      </x:c>
      <x:c r="AP349" s="56" t="n">
        <x:f>IFERROR(AO349/(K349*1000000),"")</x:f>
        <x:v>0.9407072850580469</x:v>
      </x:c>
      <x:c r="AQ349" s="57" t="n">
        <x:v>12371028.333333334</x:v>
      </x:c>
      <x:c r="AR349" s="52" t="n">
        <x:v>0.5919608027947484</x:v>
      </x:c>
      <x:c r="AS349" s="52" t="n">
        <x:v>-0.7713378324732036</x:v>
      </x:c>
      <x:c r="AT349" s="55" t="b">
        <x:v>0</x:v>
      </x:c>
      <x:c r="AU349" s="50" t="str">
        <x:v>low_liquidity</x:v>
      </x:c>
      <x:c r="AV349" s="58" t="n">
        <x:v>-0.1836326389332125</x:v>
      </x:c>
      <x:c r="AW349" s="50" t="n">
        <x:v>2972</x:v>
      </x:c>
      <x:c r="AX349" s="50" t="str">
        <x:v>Future Moat</x:v>
      </x:c>
      <x:c r="AY349" s="50" t="str">
        <x:v>既存適格性フィルター不通過: low_liquidity / 60日平均売買代金2,000万円未満 / ローカル5年最大下落率-60%以下</x:v>
      </x:c>
      <x:c r="AZ349" s="59" t="str">
        <x:v>2025-12-19 15:37</x:v>
      </x:c>
      <x:c r="BA349" s="53" t="n">
        <x:v>45139</x:v>
      </x:c>
      <x:c r="BB349" s="50"/>
      <x:c r="BC349" s="50"/>
      <x:c r="BD349" s="50"/>
    </x:row>
    <x:row r="350">
      <x:c r="A350" s="50" t="n">
        <x:v>349</x:v>
      </x:c>
      <x:c r="B350" s="50" t="str">
        <x:v>6254</x:v>
      </x:c>
      <x:c r="C350" s="50" t="str">
        <x:v>6254.T</x:v>
      </x:c>
      <x:c r="D350" s="50" t="str">
        <x:v>Nomura Micro Science Co.,Ltd.</x:v>
      </x:c>
      <x:c r="E350" s="50" t="str">
        <x:v>Prime Market (Domestic)</x:v>
      </x:c>
      <x:c r="F350" s="50" t="str">
        <x:v>Machinery</x:v>
      </x:c>
      <x:c r="G350" s="51" t="n">
        <x:v>30361.431</x:v>
      </x:c>
      <x:c r="H350" s="51" t="n">
        <x:v>31901.277</x:v>
      </x:c>
      <x:c r="I350" s="51" t="n">
        <x:v>49595.831</x:v>
      </x:c>
      <x:c r="J350" s="51" t="n">
        <x:v>73021.486</x:v>
      </x:c>
      <x:c r="K350" s="51" t="n">
        <x:v>96359.952</x:v>
      </x:c>
      <x:c r="L350" s="52" t="n">
        <x:f>IFERROR(H350/G350-1,"")</x:f>
        <x:v>0.05071717469443371</x:v>
      </x:c>
      <x:c r="M350" s="52" t="n">
        <x:f>IFERROR(I350/H350-1,"")</x:f>
        <x:v>0.5546660091381295</x:v>
      </x:c>
      <x:c r="N350" s="52" t="n">
        <x:f>IFERROR(J350/I350-1,"")</x:f>
        <x:v>0.4723311320259964</x:v>
      </x:c>
      <x:c r="O350" s="52" t="n">
        <x:f>IFERROR(K350/J350-1,"")</x:f>
        <x:v>0.31961094300381676</x:v>
      </x:c>
      <x:c r="P350" s="52" t="n">
        <x:f>IFERROR((K350/G350)^(1/4)-1,"")</x:f>
        <x:v>0.334730499517667</x:v>
      </x:c>
      <x:c r="Q350" s="51" t="n">
        <x:v>15372.161</x:v>
      </x:c>
      <x:c r="R350" s="52" t="n">
        <x:f>IFERROR(Q350/K350,"")</x:f>
        <x:v>0.1595285248792984</x:v>
      </x:c>
      <x:c r="S350" s="53" t="n">
        <x:v>39356</x:v>
      </x:c>
      <x:c r="T350" s="50" t="str">
        <x:v>EDINET_company_history</x:v>
      </x:c>
      <x:c r="U350" s="50" t="str">
        <x:v>北興化学工業株式会社</x:v>
      </x:c>
      <x:c r="V350" s="54" t="n">
        <x:v>0.1149</x:v>
      </x:c>
      <x:c r="W350" s="50" t="str">
        <x:v>内田 誠</x:v>
      </x:c>
      <x:c r="X350" s="50" t="b">
        <x:f>AND(COUNT(L350:O350)=4,L350&gt;='設定'!$B$6,M350&gt;='設定'!$B$6,N350&gt;='設定'!$B$6,O350&gt;='設定'!$B$6)</x:f>
        <x:v>0</x:v>
      </x:c>
      <x:c r="Y350" s="50" t="b">
        <x:f>AND(COUNT(G350:K350)=5,P350&gt;='設定'!$B$7)</x:f>
        <x:v>1</x:v>
      </x:c>
      <x:c r="Z350" s="50" t="b">
        <x:f>AND(ISNUMBER(R350),R350&gt;='設定'!$B$8)</x:f>
        <x:v>1</x:v>
      </x:c>
      <x:c r="AA350" s="50" t="b">
        <x:f>AND(ISNUMBER(S350),S350&gt;=DATE(YEAR('設定'!$B$10)-'設定'!$B$9,MONTH('設定'!$B$10),DAY('設定'!$B$10)))</x:f>
        <x:v>0</x:v>
      </x:c>
      <x:c r="AB350" s="55" t="b">
        <x:v>0</x:v>
      </x:c>
      <x:c r="AC350" s="55" t="b">
        <x:v>0</x:v>
      </x:c>
      <x:c r="AD350" s="50" t="n">
        <x:f>IF(X350,1,0)+IF(Z350,1,0)+IF(AA350,1,0)+IF(AB350,1,0)</x:f>
        <x:v>1</x:v>
      </x:c>
      <x:c r="AE350" s="50" t="n">
        <x:f>IF(Y350,1,0)+IF(Z350,1,0)+IF(AA350,1,0)+IF(AB350,1,0)</x:f>
        <x:v>2</x:v>
      </x:c>
      <x:c r="AF350" s="50" t="n">
        <x:f>IF(Y350,1,0)+IF(Z350,1,0)+IF(AA350,1,0)+IF(AC350,1,0)</x:f>
        <x:v>2</x:v>
      </x:c>
      <x:c r="AG350" s="53" t="n">
        <x:v>44348</x:v>
      </x:c>
      <x:c r="AH350" s="50" t="str">
        <x:v>S100W3YM</x:v>
      </x:c>
      <x:c r="AI350" s="50" t="str">
        <x:v>NetSalesSummaryOfBusinessResults</x:v>
      </x:c>
      <x:c r="AJ350" s="50" t="str">
        <x:v>OperatingIncome</x:v>
      </x:c>
      <x:c r="AK350" s="53" t="n">
        <x:v>45747</x:v>
      </x:c>
      <x:c r="AL350" s="50" t="str">
        <x:v>365/365/365/366/365</x:v>
      </x:c>
      <x:c r="AM350" s="51" t="n">
        <x:v>37863100</x:v>
      </x:c>
      <x:c r="AN350" s="51" t="n">
        <x:v>4615</x:v>
      </x:c>
      <x:c r="AO350" s="51" t="n">
        <x:f>IFERROR(AM350*AN350,"")</x:f>
        <x:v>174738206500</x:v>
      </x:c>
      <x:c r="AP350" s="56" t="n">
        <x:f>IFERROR(AO350/(K350*1000000),"")</x:f>
        <x:v>1.8133903439470374</x:v>
      </x:c>
      <x:c r="AQ350" s="57" t="n">
        <x:v>3210923443.3333335</x:v>
      </x:c>
      <x:c r="AR350" s="52" t="n">
        <x:v>0.5920489659376296</x:v>
      </x:c>
      <x:c r="AS350" s="52" t="n">
        <x:v>-0.7247895257542696</x:v>
      </x:c>
      <x:c r="AT350" s="55" t="b">
        <x:v>0</x:v>
      </x:c>
      <x:c r="AU350" s="50" t="str">
        <x:v>repeated_negative_operating_cf</x:v>
      </x:c>
      <x:c r="AV350" s="58" t="n">
        <x:v>0.1921009781308469</x:v>
      </x:c>
      <x:c r="AW350" s="50" t="n">
        <x:v>741</x:v>
      </x:c>
      <x:c r="AX350" s="50" t="str">
        <x:v>Future Moat</x:v>
      </x:c>
      <x:c r="AY350" s="50" t="str">
        <x:v>既存適格性フィルター不通過: repeated_negative_operating_cf / ローカル5年最大下落率-60%以下</x:v>
      </x:c>
      <x:c r="AZ350" s="59" t="str">
        <x:v>2025-06-25 10:02</x:v>
      </x:c>
      <x:c r="BA350" s="53" t="n">
        <x:v>39356</x:v>
      </x:c>
      <x:c r="BB350" s="50"/>
      <x:c r="BC350" s="50"/>
      <x:c r="BD350" s="50" t="str">
        <x:v>TOPIX Small 1</x:v>
      </x:c>
    </x:row>
    <x:row r="351">
      <x:c r="A351" s="50" t="n">
        <x:v>350</x:v>
      </x:c>
      <x:c r="B351" s="50" t="str">
        <x:v>2986</x:v>
      </x:c>
      <x:c r="C351" s="50" t="str">
        <x:v>2986.T</x:v>
      </x:c>
      <x:c r="D351" s="50" t="str">
        <x:v>LA Holdings Co.,Ltd.</x:v>
      </x:c>
      <x:c r="E351" s="50" t="str">
        <x:v>Growth Market(Domestic)</x:v>
      </x:c>
      <x:c r="F351" s="50" t="str">
        <x:v>Real Estate</x:v>
      </x:c>
      <x:c r="G351" s="51" t="n">
        <x:v>14677.428</x:v>
      </x:c>
      <x:c r="H351" s="51" t="n">
        <x:v>18253.108</x:v>
      </x:c>
      <x:c r="I351" s="51" t="n">
        <x:v>31499.316</x:v>
      </x:c>
      <x:c r="J351" s="51" t="n">
        <x:v>44707.29</x:v>
      </x:c>
      <x:c r="K351" s="51" t="n">
        <x:v>46544.34</x:v>
      </x:c>
      <x:c r="L351" s="52" t="n">
        <x:f>IFERROR(H351/G351-1,"")</x:f>
        <x:v>0.243617614748306</x:v>
      </x:c>
      <x:c r="M351" s="52" t="n">
        <x:f>IFERROR(I351/H351-1,"")</x:f>
        <x:v>0.7256960294104433</x:v>
      </x:c>
      <x:c r="N351" s="52" t="n">
        <x:f>IFERROR(J351/I351-1,"")</x:f>
        <x:v>0.4193098669190152</x:v>
      </x:c>
      <x:c r="O351" s="52" t="n">
        <x:f>IFERROR(K351/J351-1,"")</x:f>
        <x:v>0.041090614081059185</x:v>
      </x:c>
      <x:c r="P351" s="52" t="n">
        <x:f>IFERROR((K351/G351)^(1/4)-1,"")</x:f>
        <x:v>0.3344559100879514</x:v>
      </x:c>
      <x:c r="Q351" s="51" t="n">
        <x:v>10024.607</x:v>
      </x:c>
      <x:c r="R351" s="52" t="n">
        <x:f>IFERROR(Q351/K351,"")</x:f>
        <x:v>0.21537757329892315</x:v>
      </x:c>
      <x:c r="S351" s="53" t="n">
        <x:v>44013</x:v>
      </x:c>
      <x:c r="T351" s="50" t="str">
        <x:v>EDINET_company_history</x:v>
      </x:c>
      <x:c r="U351" s="50" t="str">
        <x:v>三井住友信託銀行株式会社（信託口甲17号）</x:v>
      </x:c>
      <x:c r="V351" s="54" t="n">
        <x:v>0.0879</x:v>
      </x:c>
      <x:c r="W351" s="50" t="str">
        <x:v>脇田 栄一</x:v>
      </x:c>
      <x:c r="X351" s="50" t="b">
        <x:f>AND(COUNT(L351:O351)=4,L351&gt;='設定'!$B$6,M351&gt;='設定'!$B$6,N351&gt;='設定'!$B$6,O351&gt;='設定'!$B$6)</x:f>
        <x:v>0</x:v>
      </x:c>
      <x:c r="Y351" s="50" t="b">
        <x:f>AND(COUNT(G351:K351)=5,P351&gt;='設定'!$B$7)</x:f>
        <x:v>1</x:v>
      </x:c>
      <x:c r="Z351" s="50" t="b">
        <x:f>AND(ISNUMBER(R351),R351&gt;='設定'!$B$8)</x:f>
        <x:v>1</x:v>
      </x:c>
      <x:c r="AA351" s="50" t="b">
        <x:f>AND(ISNUMBER(S351),S351&gt;=DATE(YEAR('設定'!$B$10)-'設定'!$B$9,MONTH('設定'!$B$10),DAY('設定'!$B$10)))</x:f>
        <x:v>0</x:v>
      </x:c>
      <x:c r="AB351" s="55" t="b">
        <x:v>0</x:v>
      </x:c>
      <x:c r="AC351" s="55" t="b">
        <x:v>0</x:v>
      </x:c>
      <x:c r="AD351" s="50" t="n">
        <x:f>IF(X351,1,0)+IF(Z351,1,0)+IF(AA351,1,0)+IF(AB351,1,0)</x:f>
        <x:v>1</x:v>
      </x:c>
      <x:c r="AE351" s="50" t="n">
        <x:f>IF(Y351,1,0)+IF(Z351,1,0)+IF(AA351,1,0)+IF(AB351,1,0)</x:f>
        <x:v>2</x:v>
      </x:c>
      <x:c r="AF351" s="50" t="n">
        <x:f>IF(Y351,1,0)+IF(Z351,1,0)+IF(AA351,1,0)+IF(AC351,1,0)</x:f>
        <x:v>2</x:v>
      </x:c>
      <x:c r="AG351" s="53" t="n">
        <x:v>44348</x:v>
      </x:c>
      <x:c r="AH351" s="50" t="str">
        <x:v>S100XUF0</x:v>
      </x:c>
      <x:c r="AI351" s="50" t="str">
        <x:v>NetSalesSummaryOfBusinessResults</x:v>
      </x:c>
      <x:c r="AJ351" s="50" t="str">
        <x:v>OperatingIncome</x:v>
      </x:c>
      <x:c r="AK351" s="53" t="n">
        <x:v>46022</x:v>
      </x:c>
      <x:c r="AL351" s="50" t="str">
        <x:v>365/365/365/366/365</x:v>
      </x:c>
      <x:c r="AM351" s="51" t="n">
        <x:v>7629775</x:v>
      </x:c>
      <x:c r="AN351" s="51" t="n">
        <x:v>8730</x:v>
      </x:c>
      <x:c r="AO351" s="51" t="n">
        <x:f>IFERROR(AM351*AN351,"")</x:f>
        <x:v>66607935750</x:v>
      </x:c>
      <x:c r="AP351" s="56" t="n">
        <x:f>IFERROR(AO351/(K351*1000000),"")</x:f>
        <x:v>1.431064136906872</x:v>
      </x:c>
      <x:c r="AQ351" s="57" t="n">
        <x:v>733063466.6666666</x:v>
      </x:c>
      <x:c r="AR351" s="52" t="n">
        <x:v>0.4154282602520442</x:v>
      </x:c>
      <x:c r="AS351" s="52" t="n">
        <x:v>-0.4118774191662976</x:v>
      </x:c>
      <x:c r="AT351" s="55" t="b">
        <x:v>0</x:v>
      </x:c>
      <x:c r="AU351" s="50" t="str">
        <x:v>repeated_negative_operating_cf</x:v>
      </x:c>
      <x:c r="AV351" s="58" t="n">
        <x:v>-0.1380818617162696</x:v>
      </x:c>
      <x:c r="AW351" s="50" t="n">
        <x:v>2798</x:v>
      </x:c>
      <x:c r="AX351" s="50" t="str">
        <x:v>Transformation Moat</x:v>
      </x:c>
      <x:c r="AY351" s="50" t="str">
        <x:v>既存適格性フィルター不通過: repeated_negative_operating_cf</x:v>
      </x:c>
      <x:c r="AZ351" s="59" t="str">
        <x:v>2026-03-26 12:53</x:v>
      </x:c>
      <x:c r="BA351" s="53" t="n">
        <x:v>44013</x:v>
      </x:c>
      <x:c r="BB351" s="50"/>
      <x:c r="BC351" s="50"/>
      <x:c r="BD351" s="50"/>
    </x:row>
    <x:row r="352">
      <x:c r="A352" s="50" t="n">
        <x:v>351</x:v>
      </x:c>
      <x:c r="B352" s="50" t="str">
        <x:v>6547</x:v>
      </x:c>
      <x:c r="C352" s="50" t="str">
        <x:v>6547.T</x:v>
      </x:c>
      <x:c r="D352" s="50" t="str">
        <x:v>GREENS CO.,LTD.</x:v>
      </x:c>
      <x:c r="E352" s="50" t="str">
        <x:v>Standard Market(Domestic)</x:v>
      </x:c>
      <x:c r="F352" s="50" t="str">
        <x:v>Services</x:v>
      </x:c>
      <x:c r="G352" s="51" t="n">
        <x:v>15711</x:v>
      </x:c>
      <x:c r="H352" s="51" t="n">
        <x:v>25437</x:v>
      </x:c>
      <x:c r="I352" s="51" t="n">
        <x:v>36439</x:v>
      </x:c>
      <x:c r="J352" s="51" t="n">
        <x:v>40969</x:v>
      </x:c>
      <x:c r="K352" s="51" t="n">
        <x:v>49645</x:v>
      </x:c>
      <x:c r="L352" s="52" t="n">
        <x:f>IFERROR(H352/G352-1,"")</x:f>
        <x:v>0.619056711857934</x:v>
      </x:c>
      <x:c r="M352" s="52" t="n">
        <x:f>IFERROR(I352/H352-1,"")</x:f>
        <x:v>0.4325195581239927</x:v>
      </x:c>
      <x:c r="N352" s="52" t="n">
        <x:f>IFERROR(J352/I352-1,"")</x:f>
        <x:v>0.12431735228738439</x:v>
      </x:c>
      <x:c r="O352" s="52" t="n">
        <x:f>IFERROR(K352/J352-1,"")</x:f>
        <x:v>0.21176987478337272</x:v>
      </x:c>
      <x:c r="P352" s="52" t="n">
        <x:f>IFERROR((K352/G352)^(1/4)-1,"")</x:f>
        <x:v>0.333269430435716</x:v>
      </x:c>
      <x:c r="Q352" s="51" t="n">
        <x:v>6306</x:v>
      </x:c>
      <x:c r="R352" s="52" t="n">
        <x:f>IFERROR(Q352/K352,"")</x:f>
        <x:v>0.1270218551717192</x:v>
      </x:c>
      <x:c r="S352" s="53" t="n">
        <x:v>42795</x:v>
      </x:c>
      <x:c r="T352" s="50" t="str">
        <x:v>EDINET_company_history</x:v>
      </x:c>
      <x:c r="U352" s="50" t="str">
        <x:v>株式会社新緑</x:v>
      </x:c>
      <x:c r="V352" s="54" t="n">
        <x:v>0.1821</x:v>
      </x:c>
      <x:c r="W352" s="50" t="str">
        <x:v>村木 雄哉</x:v>
      </x:c>
      <x:c r="X352" s="50" t="b">
        <x:f>AND(COUNT(L352:O352)=4,L352&gt;='設定'!$B$6,M352&gt;='設定'!$B$6,N352&gt;='設定'!$B$6,O352&gt;='設定'!$B$6)</x:f>
        <x:v>0</x:v>
      </x:c>
      <x:c r="Y352" s="50" t="b">
        <x:f>AND(COUNT(G352:K352)=5,P352&gt;='設定'!$B$7)</x:f>
        <x:v>1</x:v>
      </x:c>
      <x:c r="Z352" s="50" t="b">
        <x:f>AND(ISNUMBER(R352),R352&gt;='設定'!$B$8)</x:f>
        <x:v>1</x:v>
      </x:c>
      <x:c r="AA352" s="50" t="b">
        <x:f>AND(ISNUMBER(S352),S352&gt;=DATE(YEAR('設定'!$B$10)-'設定'!$B$9,MONTH('設定'!$B$10),DAY('設定'!$B$10)))</x:f>
        <x:v>0</x:v>
      </x:c>
      <x:c r="AB352" s="55" t="b">
        <x:v>0</x:v>
      </x:c>
      <x:c r="AC352" s="55" t="b">
        <x:v>0</x:v>
      </x:c>
      <x:c r="AD352" s="50" t="n">
        <x:f>IF(X352,1,0)+IF(Z352,1,0)+IF(AA352,1,0)+IF(AB352,1,0)</x:f>
        <x:v>1</x:v>
      </x:c>
      <x:c r="AE352" s="50" t="n">
        <x:f>IF(Y352,1,0)+IF(Z352,1,0)+IF(AA352,1,0)+IF(AB352,1,0)</x:f>
        <x:v>2</x:v>
      </x:c>
      <x:c r="AF352" s="50" t="n">
        <x:f>IF(Y352,1,0)+IF(Z352,1,0)+IF(AA352,1,0)+IF(AC352,1,0)</x:f>
        <x:v>2</x:v>
      </x:c>
      <x:c r="AG352" s="53" t="n">
        <x:v>44348</x:v>
      </x:c>
      <x:c r="AH352" s="50" t="str">
        <x:v>S100WQPA</x:v>
      </x:c>
      <x:c r="AI352" s="50" t="str">
        <x:v>NetSalesSummaryOfBusinessResults</x:v>
      </x:c>
      <x:c r="AJ352" s="50" t="str">
        <x:v>OperatingIncome</x:v>
      </x:c>
      <x:c r="AK352" s="53" t="n">
        <x:v>45838</x:v>
      </x:c>
      <x:c r="AL352" s="50" t="str">
        <x:v>365/365/365/366/365</x:v>
      </x:c>
      <x:c r="AM352" s="51" t="n">
        <x:v>13731463</x:v>
      </x:c>
      <x:c r="AN352" s="51" t="n">
        <x:v>1945</x:v>
      </x:c>
      <x:c r="AO352" s="51" t="n">
        <x:f>IFERROR(AM352*AN352,"")</x:f>
        <x:v>26707695535</x:v>
      </x:c>
      <x:c r="AP352" s="56" t="n">
        <x:f>IFERROR(AO352/(K352*1000000),"")</x:f>
        <x:v>0.5379735227112499</x:v>
      </x:c>
      <x:c r="AQ352" s="57" t="n">
        <x:v>154029598.33333334</x:v>
      </x:c>
      <x:c r="AR352" s="52" t="n">
        <x:v>0.4492048540825694</x:v>
      </x:c>
      <x:c r="AS352" s="52" t="n">
        <x:v>-0.4795905806970116</x:v>
      </x:c>
      <x:c r="AT352" s="55" t="b">
        <x:v>1</x:v>
      </x:c>
      <x:c r="AU352" s="50"/>
      <x:c r="AV352" s="58" t="n">
        <x:v>0.0517266938831164</x:v>
      </x:c>
      <x:c r="AW352" s="50" t="n">
        <x:v>1505</x:v>
      </x:c>
      <x:c r="AX352" s="50" t="str">
        <x:v>Core Moat</x:v>
      </x:c>
      <x:c r="AY352" s="50" t="str">
        <x:v>目立つ機械的警告なし（定性確認は別途必要）</x:v>
      </x:c>
      <x:c r="AZ352" s="59" t="str">
        <x:v>2025-09-24 11:49</x:v>
      </x:c>
      <x:c r="BA352" s="53" t="n">
        <x:v>42795</x:v>
      </x:c>
      <x:c r="BB352" s="50"/>
      <x:c r="BC352" s="50"/>
      <x:c r="BD352" s="50"/>
    </x:row>
    <x:row r="353">
      <x:c r="A353" s="50" t="n">
        <x:v>352</x:v>
      </x:c>
      <x:c r="B353" s="50" t="str">
        <x:v>6030</x:v>
      </x:c>
      <x:c r="C353" s="50" t="str">
        <x:v>6030.T</x:v>
      </x:c>
      <x:c r="D353" s="50" t="str">
        <x:v>Adventure,Inc.</x:v>
      </x:c>
      <x:c r="E353" s="50" t="str">
        <x:v>Growth Market(Domestic)</x:v>
      </x:c>
      <x:c r="F353" s="50" t="str">
        <x:v>Services</x:v>
      </x:c>
      <x:c r="G353" s="51" t="n">
        <x:v>8035.562</x:v>
      </x:c>
      <x:c r="H353" s="51" t="n">
        <x:v>11786.934</x:v>
      </x:c>
      <x:c r="I353" s="51" t="n">
        <x:v>20027.736</x:v>
      </x:c>
      <x:c r="J353" s="51" t="n">
        <x:v>22391.725</x:v>
      </x:c>
      <x:c r="K353" s="51" t="n">
        <x:v>25370.424</x:v>
      </x:c>
      <x:c r="L353" s="52" t="n">
        <x:f>IFERROR(H353/G353-1,"")</x:f>
        <x:v>0.4668462516996321</x:v>
      </x:c>
      <x:c r="M353" s="52" t="n">
        <x:f>IFERROR(I353/H353-1,"")</x:f>
        <x:v>0.6991472082561929</x:v>
      </x:c>
      <x:c r="N353" s="52" t="n">
        <x:f>IFERROR(J353/I353-1,"")</x:f>
        <x:v>0.11803575801079047</x:v>
      </x:c>
      <x:c r="O353" s="52" t="n">
        <x:f>IFERROR(K353/J353-1,"")</x:f>
        <x:v>0.13302677663288565</x:v>
      </x:c>
      <x:c r="P353" s="52" t="n">
        <x:f>IFERROR((K353/G353)^(1/4)-1,"")</x:f>
        <x:v>0.33299299530317383</x:v>
      </x:c>
      <x:c r="Q353" s="51" t="n">
        <x:v>-1155.922</x:v>
      </x:c>
      <x:c r="R353" s="52" t="n">
        <x:f>IFERROR(Q353/K353,"")</x:f>
        <x:v>-0.04556179273945126</x:v>
      </x:c>
      <x:c r="S353" s="53" t="n">
        <x:v>41974</x:v>
      </x:c>
      <x:c r="T353" s="50" t="str">
        <x:v>EDINET_company_history</x:v>
      </x:c>
      <x:c r="U353" s="50" t="str">
        <x:v>中村 俊一</x:v>
      </x:c>
      <x:c r="V353" s="54" t="n">
        <x:v>0.6658</x:v>
      </x:c>
      <x:c r="W353" s="50" t="str">
        <x:v>中村 俊一</x:v>
      </x:c>
      <x:c r="X353" s="50" t="b">
        <x:f>AND(COUNT(L353:O353)=4,L353&gt;='設定'!$B$6,M353&gt;='設定'!$B$6,N353&gt;='設定'!$B$6,O353&gt;='設定'!$B$6)</x:f>
        <x:v>0</x:v>
      </x:c>
      <x:c r="Y353" s="50" t="b">
        <x:f>AND(COUNT(G353:K353)=5,P353&gt;='設定'!$B$7)</x:f>
        <x:v>1</x:v>
      </x:c>
      <x:c r="Z353" s="50" t="b">
        <x:f>AND(ISNUMBER(R353),R353&gt;='設定'!$B$8)</x:f>
        <x:v>0</x:v>
      </x:c>
      <x:c r="AA353" s="50" t="b">
        <x:f>AND(ISNUMBER(S353),S353&gt;=DATE(YEAR('設定'!$B$10)-'設定'!$B$9,MONTH('設定'!$B$10),DAY('設定'!$B$10)))</x:f>
        <x:v>0</x:v>
      </x:c>
      <x:c r="AB353" s="55" t="b">
        <x:v>1</x:v>
      </x:c>
      <x:c r="AC353" s="55" t="b">
        <x:v>1</x:v>
      </x:c>
      <x:c r="AD353" s="50" t="n">
        <x:f>IF(X353,1,0)+IF(Z353,1,0)+IF(AA353,1,0)+IF(AB353,1,0)</x:f>
        <x:v>1</x:v>
      </x:c>
      <x:c r="AE353" s="50" t="n">
        <x:f>IF(Y353,1,0)+IF(Z353,1,0)+IF(AA353,1,0)+IF(AB353,1,0)</x:f>
        <x:v>2</x:v>
      </x:c>
      <x:c r="AF353" s="50" t="n">
        <x:f>IF(Y353,1,0)+IF(Z353,1,0)+IF(AA353,1,0)+IF(AC353,1,0)</x:f>
        <x:v>2</x:v>
      </x:c>
      <x:c r="AG353" s="53" t="n">
        <x:v>44348</x:v>
      </x:c>
      <x:c r="AH353" s="50" t="str">
        <x:v>S100WXVU</x:v>
      </x:c>
      <x:c r="AI353" s="50" t="str">
        <x:v>RevenueIFRSSummaryOfBusinessResults</x:v>
      </x:c>
      <x:c r="AJ353" s="50" t="str">
        <x:v>OperatingProfitLossIFRS</x:v>
      </x:c>
      <x:c r="AK353" s="53" t="n">
        <x:v>45838</x:v>
      </x:c>
      <x:c r="AL353" s="50" t="str">
        <x:v>365/365/365/366/365</x:v>
      </x:c>
      <x:c r="AM353" s="51" t="n">
        <x:v>7434800</x:v>
      </x:c>
      <x:c r="AN353" s="51" t="n">
        <x:v>1255</x:v>
      </x:c>
      <x:c r="AO353" s="51" t="n">
        <x:f>IFERROR(AM353*AN353,"")</x:f>
        <x:v>9330674000</x:v>
      </x:c>
      <x:c r="AP353" s="56" t="n">
        <x:f>IFERROR(AO353/(K353*1000000),"")</x:f>
        <x:v>0.3677776138073215</x:v>
      </x:c>
      <x:c r="AQ353" s="57" t="n">
        <x:v>32319908.333333332</x:v>
      </x:c>
      <x:c r="AR353" s="52" t="n">
        <x:v>0.555545745327806</x:v>
      </x:c>
      <x:c r="AS353" s="52" t="n">
        <x:v>-0.9020496275724944</x:v>
      </x:c>
      <x:c r="AT353" s="55" t="b">
        <x:v>0</x:v>
      </x:c>
      <x:c r="AU353" s="50" t="str">
        <x:v>missing_financial_data</x:v>
      </x:c>
      <x:c r="AV353" s="58" t="n">
        <x:v>-0.4598882020116019</x:v>
      </x:c>
      <x:c r="AW353" s="50" t="n">
        <x:v>3466</x:v>
      </x:c>
      <x:c r="AX353" s="50" t="str">
        <x:v>Future Moat</x:v>
      </x:c>
      <x:c r="AY353" s="50" t="str">
        <x:v>既存適格性フィルター不通過: missing_financial_data / ローカル5年最大下落率-60%以下</x:v>
      </x:c>
      <x:c r="AZ353" s="59" t="str">
        <x:v>2025-10-31 15:50</x:v>
      </x:c>
      <x:c r="BA353" s="53" t="n">
        <x:v>41974</x:v>
      </x:c>
      <x:c r="BB353" s="50" t="str">
        <x:v>中村 俊一</x:v>
      </x:c>
      <x:c r="BC353" s="50"/>
      <x:c r="BD353" s="50"/>
    </x:row>
    <x:row r="354">
      <x:c r="A354" s="50" t="n">
        <x:v>353</x:v>
      </x:c>
      <x:c r="B354" s="50" t="str">
        <x:v>7189</x:v>
      </x:c>
      <x:c r="C354" s="50" t="str">
        <x:v>7189.T</x:v>
      </x:c>
      <x:c r="D354" s="50" t="str">
        <x:v>Nishi-Nippon Financial Holdings,Inc.</x:v>
      </x:c>
      <x:c r="E354" s="50" t="str">
        <x:v>Prime Market (Domestic)</x:v>
      </x:c>
      <x:c r="F354" s="50" t="str">
        <x:v>Banks</x:v>
      </x:c>
      <x:c r="G354" s="51" t="n">
        <x:v>6281</x:v>
      </x:c>
      <x:c r="H354" s="51" t="n">
        <x:v>8249</x:v>
      </x:c>
      <x:c r="I354" s="51" t="n">
        <x:v>10303</x:v>
      </x:c>
      <x:c r="J354" s="51" t="n">
        <x:v>11246</x:v>
      </x:c>
      <x:c r="K354" s="51" t="n">
        <x:v>19829</x:v>
      </x:c>
      <x:c r="L354" s="52" t="n">
        <x:f>IFERROR(H354/G354-1,"")</x:f>
        <x:v>0.31332590351854805</x:v>
      </x:c>
      <x:c r="M354" s="52" t="n">
        <x:f>IFERROR(I354/H354-1,"")</x:f>
        <x:v>0.24899987877318464</x:v>
      </x:c>
      <x:c r="N354" s="52" t="n">
        <x:f>IFERROR(J354/I354-1,"")</x:f>
        <x:v>0.09152673978452874</x:v>
      </x:c>
      <x:c r="O354" s="52" t="n">
        <x:f>IFERROR(K354/J354-1,"")</x:f>
        <x:v>0.7632046950026676</x:v>
      </x:c>
      <x:c r="P354" s="52" t="n">
        <x:f>IFERROR((K354/G354)^(1/4)-1,"")</x:f>
        <x:v>0.3329627246285345</x:v>
      </x:c>
      <x:c r="Q354" s="51" t="n">
        <x:v>18791</x:v>
      </x:c>
      <x:c r="R354" s="52" t="n">
        <x:f>IFERROR(Q354/K354,"")</x:f>
        <x:v>0.947652428261637</x:v>
      </x:c>
      <x:c r="S354" s="53" t="n">
        <x:v>42644</x:v>
      </x:c>
      <x:c r="T354" s="50" t="str">
        <x:v>EDINET_company_history</x:v>
      </x:c>
      <x:c r="U354" s="50" t="str">
        <x:v>日本マスタートラスト信託銀行株式会社（信託口）</x:v>
      </x:c>
      <x:c r="V354" s="54" t="n">
        <x:v>0.1306</x:v>
      </x:c>
      <x:c r="W354" s="50" t="str">
        <x:v>谷川 浩道 / 村上 英之</x:v>
      </x:c>
      <x:c r="X354" s="50" t="b">
        <x:f>AND(COUNT(L354:O354)=4,L354&gt;='設定'!$B$6,M354&gt;='設定'!$B$6,N354&gt;='設定'!$B$6,O354&gt;='設定'!$B$6)</x:f>
        <x:v>0</x:v>
      </x:c>
      <x:c r="Y354" s="50" t="b">
        <x:f>AND(COUNT(G354:K354)=5,P354&gt;='設定'!$B$7)</x:f>
        <x:v>1</x:v>
      </x:c>
      <x:c r="Z354" s="50" t="b">
        <x:f>AND(ISNUMBER(R354),R354&gt;='設定'!$B$8)</x:f>
        <x:v>1</x:v>
      </x:c>
      <x:c r="AA354" s="50" t="b">
        <x:f>AND(ISNUMBER(S354),S354&gt;=DATE(YEAR('設定'!$B$10)-'設定'!$B$9,MONTH('設定'!$B$10),DAY('設定'!$B$10)))</x:f>
        <x:v>0</x:v>
      </x:c>
      <x:c r="AB354" s="55" t="b">
        <x:v>0</x:v>
      </x:c>
      <x:c r="AC354" s="55" t="b">
        <x:v>0</x:v>
      </x:c>
      <x:c r="AD354" s="50" t="n">
        <x:f>IF(X354,1,0)+IF(Z354,1,0)+IF(AA354,1,0)+IF(AB354,1,0)</x:f>
        <x:v>1</x:v>
      </x:c>
      <x:c r="AE354" s="50" t="n">
        <x:f>IF(Y354,1,0)+IF(Z354,1,0)+IF(AA354,1,0)+IF(AB354,1,0)</x:f>
        <x:v>2</x:v>
      </x:c>
      <x:c r="AF354" s="50" t="n">
        <x:f>IF(Y354,1,0)+IF(Z354,1,0)+IF(AA354,1,0)+IF(AC354,1,0)</x:f>
        <x:v>2</x:v>
      </x:c>
      <x:c r="AG354" s="53" t="n">
        <x:v>44348</x:v>
      </x:c>
      <x:c r="AH354" s="50" t="str">
        <x:v>S100W4TT</x:v>
      </x:c>
      <x:c r="AI354" s="50" t="str">
        <x:v>OperatingRevenue1SummaryOfBusinessResults</x:v>
      </x:c>
      <x:c r="AJ354" s="50" t="str">
        <x:v>OperatingIncome</x:v>
      </x:c>
      <x:c r="AK354" s="53" t="n">
        <x:v>45747</x:v>
      </x:c>
      <x:c r="AL354" s="50" t="str">
        <x:v>365/365/365/366/365</x:v>
      </x:c>
      <x:c r="AM354" s="51" t="n">
        <x:v>139350155</x:v>
      </x:c>
      <x:c r="AN354" s="51" t="n">
        <x:v>3898</x:v>
      </x:c>
      <x:c r="AO354" s="51" t="n">
        <x:f>IFERROR(AM354*AN354,"")</x:f>
        <x:v>543186904190</x:v>
      </x:c>
      <x:c r="AP354" s="56" t="n">
        <x:f>IFERROR(AO354/(K354*1000000),"")</x:f>
        <x:v>27.393560148772</x:v>
      </x:c>
      <x:c r="AQ354" s="57" t="n">
        <x:v>1926017488.3333333</x:v>
      </x:c>
      <x:c r="AR354" s="52" t="n">
        <x:v>0.3453744069774908</x:v>
      </x:c>
      <x:c r="AS354" s="52" t="n">
        <x:v>-0.3169723846120571</x:v>
      </x:c>
      <x:c r="AT354" s="55" t="b">
        <x:v>1</x:v>
      </x:c>
      <x:c r="AU354" s="50"/>
      <x:c r="AV354" s="58" t="n">
        <x:v>0.0875420400432281</x:v>
      </x:c>
      <x:c r="AW354" s="50" t="n">
        <x:v>1309</x:v>
      </x:c>
      <x:c r="AX354" s="50" t="str">
        <x:v>Core Moat</x:v>
      </x:c>
      <x:c r="AY354" s="50" t="str">
        <x:v>概算PSR15倍以上</x:v>
      </x:c>
      <x:c r="AZ354" s="59" t="str">
        <x:v>2025-06-25 09:40</x:v>
      </x:c>
      <x:c r="BA354" s="53" t="n">
        <x:v>42644</x:v>
      </x:c>
      <x:c r="BB354" s="50"/>
      <x:c r="BC354" s="50"/>
      <x:c r="BD354" s="50" t="str">
        <x:v>TOPIX Mid400</x:v>
      </x:c>
    </x:row>
    <x:row r="355">
      <x:c r="A355" s="50" t="n">
        <x:v>354</x:v>
      </x:c>
      <x:c r="B355" s="50" t="str">
        <x:v>7173</x:v>
      </x:c>
      <x:c r="C355" s="50" t="str">
        <x:v>7173.T</x:v>
      </x:c>
      <x:c r="D355" s="50" t="str">
        <x:v>Tokyo Kiraboshi Financial Group,Inc.</x:v>
      </x:c>
      <x:c r="E355" s="50" t="str">
        <x:v>Prime Market (Domestic)</x:v>
      </x:c>
      <x:c r="F355" s="50" t="str">
        <x:v>Banks</x:v>
      </x:c>
      <x:c r="G355" s="51" t="n">
        <x:v>3892</x:v>
      </x:c>
      <x:c r="H355" s="51" t="n">
        <x:v>3494</x:v>
      </x:c>
      <x:c r="I355" s="51" t="n">
        <x:v>5211</x:v>
      </x:c>
      <x:c r="J355" s="51" t="n">
        <x:v>6684</x:v>
      </x:c>
      <x:c r="K355" s="51" t="n">
        <x:v>12245</x:v>
      </x:c>
      <x:c r="L355" s="52" t="n">
        <x:f>IFERROR(H355/G355-1,"")</x:f>
        <x:v>-0.10226104830421379</x:v>
      </x:c>
      <x:c r="M355" s="52" t="n">
        <x:f>IFERROR(I355/H355-1,"")</x:f>
        <x:v>0.49141385231825985</x:v>
      </x:c>
      <x:c r="N355" s="52" t="n">
        <x:f>IFERROR(J355/I355-1,"")</x:f>
        <x:v>0.282671272308578</x:v>
      </x:c>
      <x:c r="O355" s="52" t="n">
        <x:f>IFERROR(K355/J355-1,"")</x:f>
        <x:v>0.8319868342309995</x:v>
      </x:c>
      <x:c r="P355" s="52" t="n">
        <x:f>IFERROR((K355/G355)^(1/4)-1,"")</x:f>
        <x:v>0.3318229348931565</x:v>
      </x:c>
      <x:c r="Q355" s="51" t="n">
        <x:v>9691</x:v>
      </x:c>
      <x:c r="R355" s="52" t="n">
        <x:f>IFERROR(Q355/K355,"")</x:f>
        <x:v>0.7914250714577379</x:v>
      </x:c>
      <x:c r="S355" s="53" t="n">
        <x:v>41913</x:v>
      </x:c>
      <x:c r="T355" s="50" t="str">
        <x:v>EDINET_company_history</x:v>
      </x:c>
      <x:c r="U355" s="50" t="str">
        <x:v>日本マスタートラスト信託銀行株式会社（信託口）</x:v>
      </x:c>
      <x:c r="V355" s="54" t="n">
        <x:v>0.0982</x:v>
      </x:c>
      <x:c r="W355" s="50" t="str">
        <x:v>渡邊 壽信 / 常久 秀紀 / 野邊田 覚</x:v>
      </x:c>
      <x:c r="X355" s="50" t="b">
        <x:f>AND(COUNT(L355:O355)=4,L355&gt;='設定'!$B$6,M355&gt;='設定'!$B$6,N355&gt;='設定'!$B$6,O355&gt;='設定'!$B$6)</x:f>
        <x:v>0</x:v>
      </x:c>
      <x:c r="Y355" s="50" t="b">
        <x:f>AND(COUNT(G355:K355)=5,P355&gt;='設定'!$B$7)</x:f>
        <x:v>1</x:v>
      </x:c>
      <x:c r="Z355" s="50" t="b">
        <x:f>AND(ISNUMBER(R355),R355&gt;='設定'!$B$8)</x:f>
        <x:v>1</x:v>
      </x:c>
      <x:c r="AA355" s="50" t="b">
        <x:f>AND(ISNUMBER(S355),S355&gt;=DATE(YEAR('設定'!$B$10)-'設定'!$B$9,MONTH('設定'!$B$10),DAY('設定'!$B$10)))</x:f>
        <x:v>0</x:v>
      </x:c>
      <x:c r="AB355" s="55" t="b">
        <x:v>0</x:v>
      </x:c>
      <x:c r="AC355" s="55" t="b">
        <x:v>0</x:v>
      </x:c>
      <x:c r="AD355" s="50" t="n">
        <x:f>IF(X355,1,0)+IF(Z355,1,0)+IF(AA355,1,0)+IF(AB355,1,0)</x:f>
        <x:v>1</x:v>
      </x:c>
      <x:c r="AE355" s="50" t="n">
        <x:f>IF(Y355,1,0)+IF(Z355,1,0)+IF(AA355,1,0)+IF(AB355,1,0)</x:f>
        <x:v>2</x:v>
      </x:c>
      <x:c r="AF355" s="50" t="n">
        <x:f>IF(Y355,1,0)+IF(Z355,1,0)+IF(AA355,1,0)+IF(AC355,1,0)</x:f>
        <x:v>2</x:v>
      </x:c>
      <x:c r="AG355" s="53" t="n">
        <x:v>44348</x:v>
      </x:c>
      <x:c r="AH355" s="50" t="str">
        <x:v>S100W1XA</x:v>
      </x:c>
      <x:c r="AI355" s="50" t="str">
        <x:v>OperatingRevenue1SummaryOfBusinessResults</x:v>
      </x:c>
      <x:c r="AJ355" s="50" t="str">
        <x:v>OperatingIncome</x:v>
      </x:c>
      <x:c r="AK355" s="53" t="n">
        <x:v>45747</x:v>
      </x:c>
      <x:c r="AL355" s="50" t="str">
        <x:v>365/365/365/366/365</x:v>
      </x:c>
      <x:c r="AM355" s="51" t="n">
        <x:v>33217815</x:v>
      </x:c>
      <x:c r="AN355" s="51" t="n">
        <x:v>11100</x:v>
      </x:c>
      <x:c r="AO355" s="51" t="n">
        <x:f>IFERROR(AM355*AN355,"")</x:f>
        <x:v>368717746500</x:v>
      </x:c>
      <x:c r="AP355" s="56" t="n">
        <x:f>IFERROR(AO355/(K355*1000000),"")</x:f>
        <x:v>30.111698366680276</x:v>
      </x:c>
      <x:c r="AQ355" s="57" t="n">
        <x:v>3286317616.6666665</x:v>
      </x:c>
      <x:c r="AR355" s="52" t="n">
        <x:v>0.3749610740560624</x:v>
      </x:c>
      <x:c r="AS355" s="52" t="n">
        <x:v>-0.2888445831801355</x:v>
      </x:c>
      <x:c r="AT355" s="55" t="b">
        <x:v>1</x:v>
      </x:c>
      <x:c r="AU355" s="50"/>
      <x:c r="AV355" s="58" t="n">
        <x:v>0.2034618140703461</x:v>
      </x:c>
      <x:c r="AW355" s="50" t="n">
        <x:v>690</x:v>
      </x:c>
      <x:c r="AX355" s="50" t="str">
        <x:v>Core Moat</x:v>
      </x:c>
      <x:c r="AY355" s="50" t="str">
        <x:v>概算PSR15倍以上</x:v>
      </x:c>
      <x:c r="AZ355" s="59" t="str">
        <x:v>2025-06-23 16:05</x:v>
      </x:c>
      <x:c r="BA355" s="53" t="n">
        <x:v>41913</x:v>
      </x:c>
      <x:c r="BB355" s="50"/>
      <x:c r="BC355" s="50"/>
      <x:c r="BD355" s="50" t="str">
        <x:v>TOPIX Small 1</x:v>
      </x:c>
    </x:row>
    <x:row r="356">
      <x:c r="A356" s="50" t="n">
        <x:v>355</x:v>
      </x:c>
      <x:c r="B356" s="50" t="str">
        <x:v>7033</x:v>
      </x:c>
      <x:c r="C356" s="50" t="str">
        <x:v>7033.T</x:v>
      </x:c>
      <x:c r="D356" s="50" t="str">
        <x:v>Management Solutions Co.,Ltd.</x:v>
      </x:c>
      <x:c r="E356" s="50" t="str">
        <x:v>Prime Market (Domestic)</x:v>
      </x:c>
      <x:c r="F356" s="50" t="str">
        <x:v>Services</x:v>
      </x:c>
      <x:c r="G356" s="51" t="n">
        <x:v>7359.091</x:v>
      </x:c>
      <x:c r="H356" s="51" t="n">
        <x:v>12000.073</x:v>
      </x:c>
      <x:c r="I356" s="51" t="n">
        <x:v>16931.288</x:v>
      </x:c>
      <x:c r="J356" s="51" t="n">
        <x:v>23273.05</x:v>
      </x:c>
      <x:c r="K356" s="51" t="n">
        <x:v>23066.816</x:v>
      </x:c>
      <x:c r="L356" s="52" t="n">
        <x:f>IFERROR(H356/G356-1,"")</x:f>
        <x:v>0.6306460947418642</x:v>
      </x:c>
      <x:c r="M356" s="52" t="n">
        <x:f>IFERROR(I356/H356-1,"")</x:f>
        <x:v>0.410932083496492</x:v>
      </x:c>
      <x:c r="N356" s="52" t="n">
        <x:f>IFERROR(J356/I356-1,"")</x:f>
        <x:v>0.374558745914664</x:v>
      </x:c>
      <x:c r="O356" s="52" t="n">
        <x:f>IFERROR(K356/J356-1,"")</x:f>
        <x:v>-0.00886149430349703</x:v>
      </x:c>
      <x:c r="P356" s="52" t="n">
        <x:f>IFERROR((K356/G356)^(1/4)-1,"")</x:f>
        <x:v>0.33057962698736465</x:v>
      </x:c>
      <x:c r="Q356" s="51" t="n">
        <x:v>2742.683</x:v>
      </x:c>
      <x:c r="R356" s="52" t="n">
        <x:f>IFERROR(Q356/K356,"")</x:f>
        <x:v>0.11890167242847909</x:v>
      </x:c>
      <x:c r="S356" s="53" t="n">
        <x:v>43282</x:v>
      </x:c>
      <x:c r="T356" s="50" t="str">
        <x:v>EDINET_company_history</x:v>
      </x:c>
      <x:c r="U356" s="50" t="str">
        <x:v>株式会社ユナイテッドトラスト</x:v>
      </x:c>
      <x:c r="V356" s="54" t="n">
        <x:v>0.2386</x:v>
      </x:c>
      <x:c r="W356" s="50" t="str">
        <x:v>髙橋 信也</x:v>
      </x:c>
      <x:c r="X356" s="50" t="b">
        <x:f>AND(COUNT(L356:O356)=4,L356&gt;='設定'!$B$6,M356&gt;='設定'!$B$6,N356&gt;='設定'!$B$6,O356&gt;='設定'!$B$6)</x:f>
        <x:v>0</x:v>
      </x:c>
      <x:c r="Y356" s="50" t="b">
        <x:f>AND(COUNT(G356:K356)=5,P356&gt;='設定'!$B$7)</x:f>
        <x:v>1</x:v>
      </x:c>
      <x:c r="Z356" s="50" t="b">
        <x:f>AND(ISNUMBER(R356),R356&gt;='設定'!$B$8)</x:f>
        <x:v>1</x:v>
      </x:c>
      <x:c r="AA356" s="50" t="b">
        <x:f>AND(ISNUMBER(S356),S356&gt;=DATE(YEAR('設定'!$B$10)-'設定'!$B$9,MONTH('設定'!$B$10),DAY('設定'!$B$10)))</x:f>
        <x:v>0</x:v>
      </x:c>
      <x:c r="AB356" s="55" t="b">
        <x:v>0</x:v>
      </x:c>
      <x:c r="AC356" s="55" t="b">
        <x:v>0</x:v>
      </x:c>
      <x:c r="AD356" s="50" t="n">
        <x:f>IF(X356,1,0)+IF(Z356,1,0)+IF(AA356,1,0)+IF(AB356,1,0)</x:f>
        <x:v>1</x:v>
      </x:c>
      <x:c r="AE356" s="50" t="n">
        <x:f>IF(Y356,1,0)+IF(Z356,1,0)+IF(AA356,1,0)+IF(AB356,1,0)</x:f>
        <x:v>2</x:v>
      </x:c>
      <x:c r="AF356" s="50" t="n">
        <x:f>IF(Y356,1,0)+IF(Z356,1,0)+IF(AA356,1,0)+IF(AC356,1,0)</x:f>
        <x:v>2</x:v>
      </x:c>
      <x:c r="AG356" s="53" t="n">
        <x:v>44348</x:v>
      </x:c>
      <x:c r="AH356" s="50" t="str">
        <x:v>S100XT2O</x:v>
      </x:c>
      <x:c r="AI356" s="50" t="str">
        <x:v>NetSalesSummaryOfBusinessResults</x:v>
      </x:c>
      <x:c r="AJ356" s="50" t="str">
        <x:v>OperatingIncome</x:v>
      </x:c>
      <x:c r="AK356" s="53" t="n">
        <x:v>46022</x:v>
      </x:c>
      <x:c r="AL356" s="50" t="str">
        <x:v>365/365/365/427/365</x:v>
      </x:c>
      <x:c r="AM356" s="51" t="n">
        <x:v>15722100</x:v>
      </x:c>
      <x:c r="AN356" s="51" t="n">
        <x:v>1377</x:v>
      </x:c>
      <x:c r="AO356" s="51" t="n">
        <x:f>IFERROR(AM356*AN356,"")</x:f>
        <x:v>21649331700</x:v>
      </x:c>
      <x:c r="AP356" s="56" t="n">
        <x:f>IFERROR(AO356/(K356*1000000),"")</x:f>
        <x:v>0.9385487663316862</x:v>
      </x:c>
      <x:c r="AQ356" s="57" t="n">
        <x:v>135307911.66666666</x:v>
      </x:c>
      <x:c r="AR356" s="52" t="n">
        <x:v>0.5869224819792868</x:v>
      </x:c>
      <x:c r="AS356" s="52" t="n">
        <x:v>-0.7998108946642191</x:v>
      </x:c>
      <x:c r="AT356" s="55" t="b">
        <x:v>1</x:v>
      </x:c>
      <x:c r="AU356" s="50"/>
      <x:c r="AV356" s="58" t="n">
        <x:v>-0.218980511599665</x:v>
      </x:c>
      <x:c r="AW356" s="50" t="n">
        <x:v>3098</x:v>
      </x:c>
      <x:c r="AX356" s="50" t="str">
        <x:v>Core Moat</x:v>
      </x:c>
      <x:c r="AY356" s="50" t="str">
        <x:v>ローカル5年最大下落率-60%以下</x:v>
      </x:c>
      <x:c r="AZ356" s="59" t="str">
        <x:v>2026-03-24 15:57</x:v>
      </x:c>
      <x:c r="BA356" s="53" t="n">
        <x:v>43282</x:v>
      </x:c>
      <x:c r="BB356" s="50"/>
      <x:c r="BC356" s="50"/>
      <x:c r="BD356" s="50" t="str">
        <x:v>TOPIX Small 2</x:v>
      </x:c>
    </x:row>
    <x:row r="357">
      <x:c r="A357" s="50" t="n">
        <x:v>356</x:v>
      </x:c>
      <x:c r="B357" s="50" t="str">
        <x:v>2222</x:v>
      </x:c>
      <x:c r="C357" s="50" t="str">
        <x:v>2222.T</x:v>
      </x:c>
      <x:c r="D357" s="50" t="str">
        <x:v>Kotobuki Spirits Co.,Ltd.</x:v>
      </x:c>
      <x:c r="E357" s="50" t="str">
        <x:v>Prime Market (Domestic)</x:v>
      </x:c>
      <x:c r="F357" s="50" t="str">
        <x:v>Foods</x:v>
      </x:c>
      <x:c r="G357" s="51" t="n">
        <x:v>23204</x:v>
      </x:c>
      <x:c r="H357" s="51" t="n">
        <x:v>32191</x:v>
      </x:c>
      <x:c r="I357" s="51" t="n">
        <x:v>50155</x:v>
      </x:c>
      <x:c r="J357" s="51" t="n">
        <x:v>64035</x:v>
      </x:c>
      <x:c r="K357" s="51" t="n">
        <x:v>72349</x:v>
      </x:c>
      <x:c r="L357" s="52" t="n">
        <x:f>IFERROR(H357/G357-1,"")</x:f>
        <x:v>0.38730391311842793</x:v>
      </x:c>
      <x:c r="M357" s="52" t="n">
        <x:f>IFERROR(I357/H357-1,"")</x:f>
        <x:v>0.558044173837408</x:v>
      </x:c>
      <x:c r="N357" s="52" t="n">
        <x:f>IFERROR(J357/I357-1,"")</x:f>
        <x:v>0.27674209949157613</x:v>
      </x:c>
      <x:c r="O357" s="52" t="n">
        <x:f>IFERROR(K357/J357-1,"")</x:f>
        <x:v>0.1298352463496526</x:v>
      </x:c>
      <x:c r="P357" s="52" t="n">
        <x:f>IFERROR((K357/G357)^(1/4)-1,"")</x:f>
        <x:v>0.32882386426978916</x:v>
      </x:c>
      <x:c r="Q357" s="51" t="n">
        <x:v>17610</x:v>
      </x:c>
      <x:c r="R357" s="52" t="n">
        <x:f>IFERROR(Q357/K357,"")</x:f>
        <x:v>0.24340350246720757</x:v>
      </x:c>
      <x:c r="S357" s="53" t="n">
        <x:v>38322</x:v>
      </x:c>
      <x:c r="T357" s="50" t="str">
        <x:v>EDINET_company_history</x:v>
      </x:c>
      <x:c r="U357" s="50" t="str">
        <x:v>エスカワゴエ株式会社</x:v>
      </x:c>
      <x:c r="V357" s="54" t="n">
        <x:v>0.2948</x:v>
      </x:c>
      <x:c r="W357" s="50" t="str">
        <x:v>河越 誠剛</x:v>
      </x:c>
      <x:c r="X357" s="50" t="b">
        <x:f>AND(COUNT(L357:O357)=4,L357&gt;='設定'!$B$6,M357&gt;='設定'!$B$6,N357&gt;='設定'!$B$6,O357&gt;='設定'!$B$6)</x:f>
        <x:v>0</x:v>
      </x:c>
      <x:c r="Y357" s="50" t="b">
        <x:f>AND(COUNT(G357:K357)=5,P357&gt;='設定'!$B$7)</x:f>
        <x:v>1</x:v>
      </x:c>
      <x:c r="Z357" s="50" t="b">
        <x:f>AND(ISNUMBER(R357),R357&gt;='設定'!$B$8)</x:f>
        <x:v>1</x:v>
      </x:c>
      <x:c r="AA357" s="50" t="b">
        <x:f>AND(ISNUMBER(S357),S357&gt;=DATE(YEAR('設定'!$B$10)-'設定'!$B$9,MONTH('設定'!$B$10),DAY('設定'!$B$10)))</x:f>
        <x:v>0</x:v>
      </x:c>
      <x:c r="AB357" s="55" t="b">
        <x:v>0</x:v>
      </x:c>
      <x:c r="AC357" s="55" t="b">
        <x:v>0</x:v>
      </x:c>
      <x:c r="AD357" s="50" t="n">
        <x:f>IF(X357,1,0)+IF(Z357,1,0)+IF(AA357,1,0)+IF(AB357,1,0)</x:f>
        <x:v>1</x:v>
      </x:c>
      <x:c r="AE357" s="50" t="n">
        <x:f>IF(Y357,1,0)+IF(Z357,1,0)+IF(AA357,1,0)+IF(AB357,1,0)</x:f>
        <x:v>2</x:v>
      </x:c>
      <x:c r="AF357" s="50" t="n">
        <x:f>IF(Y357,1,0)+IF(Z357,1,0)+IF(AA357,1,0)+IF(AC357,1,0)</x:f>
        <x:v>2</x:v>
      </x:c>
      <x:c r="AG357" s="53" t="n">
        <x:v>44348</x:v>
      </x:c>
      <x:c r="AH357" s="50" t="str">
        <x:v>S100W26M</x:v>
      </x:c>
      <x:c r="AI357" s="50" t="str">
        <x:v>NetSalesSummaryOfBusinessResults</x:v>
      </x:c>
      <x:c r="AJ357" s="50" t="str">
        <x:v>OperatingIncome</x:v>
      </x:c>
      <x:c r="AK357" s="53" t="n">
        <x:v>45747</x:v>
      </x:c>
      <x:c r="AL357" s="50" t="str">
        <x:v>365/365/365/366/365</x:v>
      </x:c>
      <x:c r="AM357" s="51" t="n">
        <x:v>154362702</x:v>
      </x:c>
      <x:c r="AN357" s="51" t="n">
        <x:v>2066</x:v>
      </x:c>
      <x:c r="AO357" s="51" t="n">
        <x:f>IFERROR(AM357*AN357,"")</x:f>
        <x:v>318913342332</x:v>
      </x:c>
      <x:c r="AP357" s="56" t="n">
        <x:f>IFERROR(AO357/(K357*1000000),"")</x:f>
        <x:v>4.407985491603201</x:v>
      </x:c>
      <x:c r="AQ357" s="57" t="n">
        <x:v>1111039233.3333333</x:v>
      </x:c>
      <x:c r="AR357" s="52" t="n">
        <x:v>0.375423737606348</x:v>
      </x:c>
      <x:c r="AS357" s="52" t="n">
        <x:v>-0.4375000499797761</x:v>
      </x:c>
      <x:c r="AT357" s="55" t="b">
        <x:v>1</x:v>
      </x:c>
      <x:c r="AU357" s="50"/>
      <x:c r="AV357" s="58" t="n">
        <x:v>0.0027059431946401</x:v>
      </x:c>
      <x:c r="AW357" s="50" t="n">
        <x:v>1848</x:v>
      </x:c>
      <x:c r="AX357" s="50" t="str">
        <x:v>Core Moat</x:v>
      </x:c>
      <x:c r="AY357" s="50" t="str">
        <x:v>目立つ機械的警告なし（定性確認は別途必要）</x:v>
      </x:c>
      <x:c r="AZ357" s="59" t="str">
        <x:v>2025-06-23 11:31</x:v>
      </x:c>
      <x:c r="BA357" s="53" t="n">
        <x:v>38322</x:v>
      </x:c>
      <x:c r="BB357" s="50"/>
      <x:c r="BC357" s="50"/>
      <x:c r="BD357" s="50" t="str">
        <x:v>TOPIX Mid400</x:v>
      </x:c>
    </x:row>
    <x:row r="358">
      <x:c r="A358" s="50" t="n">
        <x:v>357</x:v>
      </x:c>
      <x:c r="B358" s="50" t="str">
        <x:v>8306</x:v>
      </x:c>
      <x:c r="C358" s="50" t="str">
        <x:v>8306.T</x:v>
      </x:c>
      <x:c r="D358" s="50" t="str">
        <x:v>Mitsubishi UFJ Financial Group,Inc.</x:v>
      </x:c>
      <x:c r="E358" s="50" t="str">
        <x:v>Prime Market (Domestic)</x:v>
      </x:c>
      <x:c r="F358" s="50" t="str">
        <x:v>Banks</x:v>
      </x:c>
      <x:c r="G358" s="51" t="n">
        <x:v>437819</x:v>
      </x:c>
      <x:c r="H358" s="51" t="n">
        <x:v>622637</x:v>
      </x:c>
      <x:c r="I358" s="51" t="n">
        <x:v>641968</x:v>
      </x:c>
      <x:c r="J358" s="51" t="n">
        <x:v>809818</x:v>
      </x:c>
      <x:c r="K358" s="51" t="n">
        <x:v>1343267</x:v>
      </x:c>
      <x:c r="L358" s="52" t="n">
        <x:f>IFERROR(H358/G358-1,"")</x:f>
        <x:v>0.42213334734216645</x:v>
      </x:c>
      <x:c r="M358" s="52" t="n">
        <x:f>IFERROR(I358/H358-1,"")</x:f>
        <x:v>0.031046982431175874</x:v>
      </x:c>
      <x:c r="N358" s="52" t="n">
        <x:f>IFERROR(J358/I358-1,"")</x:f>
        <x:v>0.2614616304862547</x:v>
      </x:c>
      <x:c r="O358" s="52" t="n">
        <x:f>IFERROR(K358/J358-1,"")</x:f>
        <x:v>0.658727022614958</x:v>
      </x:c>
      <x:c r="P358" s="52" t="n">
        <x:f>IFERROR((K358/G358)^(1/4)-1,"")</x:f>
        <x:v>0.32347863613663574</x:v>
      </x:c>
      <x:c r="Q358" s="51" t="n">
        <x:v>1293624</x:v>
      </x:c>
      <x:c r="R358" s="52" t="n">
        <x:f>IFERROR(Q358/K358,"")</x:f>
        <x:v>0.9630430882319003</x:v>
      </x:c>
      <x:c r="S358" s="53" t="n">
        <x:v>36982</x:v>
      </x:c>
      <x:c r="T358" s="50" t="str">
        <x:v>EDINET_company_history</x:v>
      </x:c>
      <x:c r="U358" s="50" t="str">
        <x:v>日本マスタートラスト信託銀行株式会社(信託口)</x:v>
      </x:c>
      <x:c r="V358" s="54" t="n">
        <x:v>0.1671</x:v>
      </x:c>
      <x:c r="W358" s="50"/>
      <x:c r="X358" s="50" t="b">
        <x:f>AND(COUNT(L358:O358)=4,L358&gt;='設定'!$B$6,M358&gt;='設定'!$B$6,N358&gt;='設定'!$B$6,O358&gt;='設定'!$B$6)</x:f>
        <x:v>0</x:v>
      </x:c>
      <x:c r="Y358" s="50" t="b">
        <x:f>AND(COUNT(G358:K358)=5,P358&gt;='設定'!$B$7)</x:f>
        <x:v>1</x:v>
      </x:c>
      <x:c r="Z358" s="50" t="b">
        <x:f>AND(ISNUMBER(R358),R358&gt;='設定'!$B$8)</x:f>
        <x:v>1</x:v>
      </x:c>
      <x:c r="AA358" s="50" t="b">
        <x:f>AND(ISNUMBER(S358),S358&gt;=DATE(YEAR('設定'!$B$10)-'設定'!$B$9,MONTH('設定'!$B$10),DAY('設定'!$B$10)))</x:f>
        <x:v>0</x:v>
      </x:c>
      <x:c r="AB358" s="55" t="b">
        <x:v>0</x:v>
      </x:c>
      <x:c r="AC358" s="55" t="b">
        <x:v>0</x:v>
      </x:c>
      <x:c r="AD358" s="50" t="n">
        <x:f>IF(X358,1,0)+IF(Z358,1,0)+IF(AA358,1,0)+IF(AB358,1,0)</x:f>
        <x:v>1</x:v>
      </x:c>
      <x:c r="AE358" s="50" t="n">
        <x:f>IF(Y358,1,0)+IF(Z358,1,0)+IF(AA358,1,0)+IF(AB358,1,0)</x:f>
        <x:v>2</x:v>
      </x:c>
      <x:c r="AF358" s="50" t="n">
        <x:f>IF(Y358,1,0)+IF(Z358,1,0)+IF(AA358,1,0)+IF(AC358,1,0)</x:f>
        <x:v>2</x:v>
      </x:c>
      <x:c r="AG358" s="53" t="n">
        <x:v>44348</x:v>
      </x:c>
      <x:c r="AH358" s="50" t="str">
        <x:v>S100W4FB</x:v>
      </x:c>
      <x:c r="AI358" s="50" t="str">
        <x:v>OperatingRevenue1SummaryOfBusinessResults</x:v>
      </x:c>
      <x:c r="AJ358" s="50" t="str">
        <x:v>OperatingIncome</x:v>
      </x:c>
      <x:c r="AK358" s="53" t="n">
        <x:v>45747</x:v>
      </x:c>
      <x:c r="AL358" s="50" t="str">
        <x:v>365/365/365/366/365</x:v>
      </x:c>
      <x:c r="AM358" s="51" t="n">
        <x:v>11528610820</x:v>
      </x:c>
      <x:c r="AN358" s="51" t="n">
        <x:v>3023</x:v>
      </x:c>
      <x:c r="AO358" s="51" t="n">
        <x:f>IFERROR(AM358*AN358,"")</x:f>
        <x:v>34850990508860</x:v>
      </x:c>
      <x:c r="AP358" s="56" t="n">
        <x:f>IFERROR(AO358/(K358*1000000),"")</x:f>
        <x:v>25.944946543658112</x:v>
      </x:c>
      <x:c r="AQ358" s="57" t="n">
        <x:v>117156709664.16669</x:v>
      </x:c>
      <x:c r="AR358" s="52" t="n">
        <x:v>0.3078885469666244</x:v>
      </x:c>
      <x:c r="AS358" s="52" t="n">
        <x:v>-0.3184677873419271</x:v>
      </x:c>
      <x:c r="AT358" s="55" t="b">
        <x:v>1</x:v>
      </x:c>
      <x:c r="AU358" s="50"/>
      <x:c r="AV358" s="58" t="n">
        <x:v>-0.0017050996299498</x:v>
      </x:c>
      <x:c r="AW358" s="50" t="n">
        <x:v>1877</x:v>
      </x:c>
      <x:c r="AX358" s="50" t="str">
        <x:v>Core Moat</x:v>
      </x:c>
      <x:c r="AY358" s="50" t="str">
        <x:v>概算PSR15倍以上</x:v>
      </x:c>
      <x:c r="AZ358" s="59" t="str">
        <x:v>2025-06-25 15:32</x:v>
      </x:c>
      <x:c r="BA358" s="53" t="n">
        <x:v>36982</x:v>
      </x:c>
      <x:c r="BB358" s="50"/>
      <x:c r="BC358" s="50"/>
      <x:c r="BD358" s="50" t="str">
        <x:v>TOPIX Core30</x:v>
      </x:c>
    </x:row>
    <x:row r="359">
      <x:c r="A359" s="50" t="n">
        <x:v>358</x:v>
      </x:c>
      <x:c r="B359" s="50" t="str">
        <x:v>5726</x:v>
      </x:c>
      <x:c r="C359" s="50" t="str">
        <x:v>5726.T</x:v>
      </x:c>
      <x:c r="D359" s="50" t="str">
        <x:v>OSAKA Titanium technologies Co.,Ltd.</x:v>
      </x:c>
      <x:c r="E359" s="50" t="str">
        <x:v>Prime Market (Domestic)</x:v>
      </x:c>
      <x:c r="F359" s="50" t="str">
        <x:v>Nonferrous Metals</x:v>
      </x:c>
      <x:c r="G359" s="51" t="n">
        <x:v>17053</x:v>
      </x:c>
      <x:c r="H359" s="51" t="n">
        <x:v>28549</x:v>
      </x:c>
      <x:c r="I359" s="51" t="n">
        <x:v>43074</x:v>
      </x:c>
      <x:c r="J359" s="51" t="n">
        <x:v>55322</x:v>
      </x:c>
      <x:c r="K359" s="51" t="n">
        <x:v>51914</x:v>
      </x:c>
      <x:c r="L359" s="52" t="n">
        <x:f>IFERROR(H359/G359-1,"")</x:f>
        <x:v>0.674133583533689</x:v>
      </x:c>
      <x:c r="M359" s="52" t="n">
        <x:f>IFERROR(I359/H359-1,"")</x:f>
        <x:v>0.5087743878944972</x:v>
      </x:c>
      <x:c r="N359" s="52" t="n">
        <x:f>IFERROR(J359/I359-1,"")</x:f>
        <x:v>0.2843478664623671</x:v>
      </x:c>
      <x:c r="O359" s="52" t="n">
        <x:f>IFERROR(K359/J359-1,"")</x:f>
        <x:v>-0.06160297892339395</x:v>
      </x:c>
      <x:c r="P359" s="52" t="n">
        <x:f>IFERROR((K359/G359)^(1/4)-1,"")</x:f>
        <x:v>0.32090299586826054</x:v>
      </x:c>
      <x:c r="Q359" s="51" t="n">
        <x:v>10088</x:v>
      </x:c>
      <x:c r="R359" s="52" t="n">
        <x:f>IFERROR(Q359/K359,"")</x:f>
        <x:v>0.19432137766305813</x:v>
      </x:c>
      <x:c r="S359" s="53" t="n">
        <x:v>37316</x:v>
      </x:c>
      <x:c r="T359" s="50" t="str">
        <x:v>EDINET_company_history</x:v>
      </x:c>
      <x:c r="U359" s="50" t="str">
        <x:v>株式会社神戸製鋼所</x:v>
      </x:c>
      <x:c r="V359" s="54" t="n">
        <x:v>0.125</x:v>
      </x:c>
      <x:c r="W359" s="50" t="str">
        <x:v>川 福 純 司</x:v>
      </x:c>
      <x:c r="X359" s="50" t="b">
        <x:f>AND(COUNT(L359:O359)=4,L359&gt;='設定'!$B$6,M359&gt;='設定'!$B$6,N359&gt;='設定'!$B$6,O359&gt;='設定'!$B$6)</x:f>
        <x:v>0</x:v>
      </x:c>
      <x:c r="Y359" s="50" t="b">
        <x:f>AND(COUNT(G359:K359)=5,P359&gt;='設定'!$B$7)</x:f>
        <x:v>1</x:v>
      </x:c>
      <x:c r="Z359" s="50" t="b">
        <x:f>AND(ISNUMBER(R359),R359&gt;='設定'!$B$8)</x:f>
        <x:v>1</x:v>
      </x:c>
      <x:c r="AA359" s="50" t="b">
        <x:f>AND(ISNUMBER(S359),S359&gt;=DATE(YEAR('設定'!$B$10)-'設定'!$B$9,MONTH('設定'!$B$10),DAY('設定'!$B$10)))</x:f>
        <x:v>0</x:v>
      </x:c>
      <x:c r="AB359" s="55" t="b">
        <x:v>0</x:v>
      </x:c>
      <x:c r="AC359" s="55" t="b">
        <x:v>0</x:v>
      </x:c>
      <x:c r="AD359" s="50" t="n">
        <x:f>IF(X359,1,0)+IF(Z359,1,0)+IF(AA359,1,0)+IF(AB359,1,0)</x:f>
        <x:v>1</x:v>
      </x:c>
      <x:c r="AE359" s="50" t="n">
        <x:f>IF(Y359,1,0)+IF(Z359,1,0)+IF(AA359,1,0)+IF(AB359,1,0)</x:f>
        <x:v>2</x:v>
      </x:c>
      <x:c r="AF359" s="50" t="n">
        <x:f>IF(Y359,1,0)+IF(Z359,1,0)+IF(AA359,1,0)+IF(AC359,1,0)</x:f>
        <x:v>2</x:v>
      </x:c>
      <x:c r="AG359" s="53" t="n">
        <x:v>44348</x:v>
      </x:c>
      <x:c r="AH359" s="50" t="str">
        <x:v>S100W7ZO</x:v>
      </x:c>
      <x:c r="AI359" s="50" t="str">
        <x:v>NetSalesSummaryOfBusinessResults</x:v>
      </x:c>
      <x:c r="AJ359" s="50" t="str">
        <x:v>OperatingIncome</x:v>
      </x:c>
      <x:c r="AK359" s="53" t="n">
        <x:v>45747</x:v>
      </x:c>
      <x:c r="AL359" s="50" t="str">
        <x:v>365/365/365/366/365</x:v>
      </x:c>
      <x:c r="AM359" s="51" t="n">
        <x:v>36798500</x:v>
      </x:c>
      <x:c r="AN359" s="51" t="n">
        <x:v>2762</x:v>
      </x:c>
      <x:c r="AO359" s="51" t="n">
        <x:f>IFERROR(AM359*AN359,"")</x:f>
        <x:v>101637457000</x:v>
      </x:c>
      <x:c r="AP359" s="56" t="n">
        <x:f>IFERROR(AO359/(K359*1000000),"")</x:f>
        <x:v>1.9578043880263514</x:v>
      </x:c>
      <x:c r="AQ359" s="57" t="n">
        <x:v>2695169611.6666665</x:v>
      </x:c>
      <x:c r="AR359" s="52" t="n">
        <x:v>0.605532988529607</x:v>
      </x:c>
      <x:c r="AS359" s="52" t="n">
        <x:v>-0.7040272525350434</x:v>
      </x:c>
      <x:c r="AT359" s="55" t="b">
        <x:v>1</x:v>
      </x:c>
      <x:c r="AU359" s="50"/>
      <x:c r="AV359" s="58" t="n">
        <x:v>-0.0012550449996684</x:v>
      </x:c>
      <x:c r="AW359" s="50" t="n">
        <x:v>1875</x:v>
      </x:c>
      <x:c r="AX359" s="50" t="str">
        <x:v>Future Moat</x:v>
      </x:c>
      <x:c r="AY359" s="50" t="str">
        <x:v>年率ボラティリティ60%以上 / ローカル5年最大下落率-60%以下</x:v>
      </x:c>
      <x:c r="AZ359" s="59" t="str">
        <x:v>2025-06-27 12:56</x:v>
      </x:c>
      <x:c r="BA359" s="53" t="n">
        <x:v>37316</x:v>
      </x:c>
      <x:c r="BB359" s="50"/>
      <x:c r="BC359" s="50"/>
      <x:c r="BD359" s="50" t="str">
        <x:v>TOPIX Small 1</x:v>
      </x:c>
    </x:row>
    <x:row r="360">
      <x:c r="A360" s="50" t="n">
        <x:v>359</x:v>
      </x:c>
      <x:c r="B360" s="50" t="str">
        <x:v>3193</x:v>
      </x:c>
      <x:c r="C360" s="50" t="str">
        <x:v>3193.T</x:v>
      </x:c>
      <x:c r="D360" s="50" t="str">
        <x:v>Eternal Hospitality Group Co.,Ltd.</x:v>
      </x:c>
      <x:c r="E360" s="50" t="str">
        <x:v>Prime Market (Domestic)</x:v>
      </x:c>
      <x:c r="F360" s="50" t="str">
        <x:v>Retail Trade</x:v>
      </x:c>
      <x:c r="G360" s="51" t="n">
        <x:v>15590.862</x:v>
      </x:c>
      <x:c r="H360" s="51" t="n">
        <x:v>20288.29</x:v>
      </x:c>
      <x:c r="I360" s="51" t="n">
        <x:v>33449.087</x:v>
      </x:c>
      <x:c r="J360" s="51" t="n">
        <x:v>41914.07</x:v>
      </x:c>
      <x:c r="K360" s="51" t="n">
        <x:v>46356.977</x:v>
      </x:c>
      <x:c r="L360" s="52" t="n">
        <x:f>IFERROR(H360/G360-1,"")</x:f>
        <x:v>0.30129366804734725</x:v>
      </x:c>
      <x:c r="M360" s="52" t="n">
        <x:f>IFERROR(I360/H360-1,"")</x:f>
        <x:v>0.6486893178281659</x:v>
      </x:c>
      <x:c r="N360" s="52" t="n">
        <x:f>IFERROR(J360/I360-1,"")</x:f>
        <x:v>0.253070674245907</x:v>
      </x:c>
      <x:c r="O360" s="52" t="n">
        <x:f>IFERROR(K360/J360-1,"")</x:f>
        <x:v>0.1060003717128879</x:v>
      </x:c>
      <x:c r="P360" s="52" t="n">
        <x:f>IFERROR((K360/G360)^(1/4)-1,"")</x:f>
        <x:v>0.3131406477526242</x:v>
      </x:c>
      <x:c r="Q360" s="51" t="n">
        <x:v>3121.482</x:v>
      </x:c>
      <x:c r="R360" s="52" t="n">
        <x:f>IFERROR(Q360/K360,"")</x:f>
        <x:v>0.0673357540117424</x:v>
      </x:c>
      <x:c r="S360" s="53" t="n">
        <x:v>41821</x:v>
      </x:c>
      <x:c r="T360" s="50" t="str">
        <x:v>EDINET_company_history</x:v>
      </x:c>
      <x:c r="U360" s="50" t="str">
        <x:v>大倉 忠司</x:v>
      </x:c>
      <x:c r="V360" s="54" t="n">
        <x:v>0.2243</x:v>
      </x:c>
      <x:c r="W360" s="50" t="str">
        <x:v>大倉 忠司</x:v>
      </x:c>
      <x:c r="X360" s="50" t="b">
        <x:f>AND(COUNT(L360:O360)=4,L360&gt;='設定'!$B$6,M360&gt;='設定'!$B$6,N360&gt;='設定'!$B$6,O360&gt;='設定'!$B$6)</x:f>
        <x:v>0</x:v>
      </x:c>
      <x:c r="Y360" s="50" t="b">
        <x:f>AND(COUNT(G360:K360)=5,P360&gt;='設定'!$B$7)</x:f>
        <x:v>1</x:v>
      </x:c>
      <x:c r="Z360" s="50" t="b">
        <x:f>AND(ISNUMBER(R360),R360&gt;='設定'!$B$8)</x:f>
        <x:v>0</x:v>
      </x:c>
      <x:c r="AA360" s="50" t="b">
        <x:f>AND(ISNUMBER(S360),S360&gt;=DATE(YEAR('設定'!$B$10)-'設定'!$B$9,MONTH('設定'!$B$10),DAY('設定'!$B$10)))</x:f>
        <x:v>0</x:v>
      </x:c>
      <x:c r="AB360" s="55" t="b">
        <x:v>1</x:v>
      </x:c>
      <x:c r="AC360" s="55" t="b">
        <x:v>1</x:v>
      </x:c>
      <x:c r="AD360" s="50" t="n">
        <x:f>IF(X360,1,0)+IF(Z360,1,0)+IF(AA360,1,0)+IF(AB360,1,0)</x:f>
        <x:v>1</x:v>
      </x:c>
      <x:c r="AE360" s="50" t="n">
        <x:f>IF(Y360,1,0)+IF(Z360,1,0)+IF(AA360,1,0)+IF(AB360,1,0)</x:f>
        <x:v>2</x:v>
      </x:c>
      <x:c r="AF360" s="50" t="n">
        <x:f>IF(Y360,1,0)+IF(Z360,1,0)+IF(AA360,1,0)+IF(AC360,1,0)</x:f>
        <x:v>2</x:v>
      </x:c>
      <x:c r="AG360" s="53" t="n">
        <x:v>44348</x:v>
      </x:c>
      <x:c r="AH360" s="50" t="str">
        <x:v>S100WWX8</x:v>
      </x:c>
      <x:c r="AI360" s="50" t="str">
        <x:v>NetSalesSummaryOfBusinessResults</x:v>
      </x:c>
      <x:c r="AJ360" s="50" t="str">
        <x:v>OperatingIncome</x:v>
      </x:c>
      <x:c r="AK360" s="53" t="n">
        <x:v>45869</x:v>
      </x:c>
      <x:c r="AL360" s="50" t="str">
        <x:v>365/365/365/366/365</x:v>
      </x:c>
      <x:c r="AM360" s="51" t="n">
        <x:v>11622200</x:v>
      </x:c>
      <x:c r="AN360" s="51" t="n">
        <x:v>2779</x:v>
      </x:c>
      <x:c r="AO360" s="51" t="n">
        <x:f>IFERROR(AM360*AN360,"")</x:f>
        <x:v>32298093800</x:v>
      </x:c>
      <x:c r="AP360" s="56" t="n">
        <x:f>IFERROR(AO360/(K360*1000000),"")</x:f>
        <x:v>0.6967256255730394</x:v>
      </x:c>
      <x:c r="AQ360" s="57" t="n">
        <x:v>181675665</x:v>
      </x:c>
      <x:c r="AR360" s="52" t="n">
        <x:v>0.3722840936806367</x:v>
      </x:c>
      <x:c r="AS360" s="52" t="n">
        <x:v>-0.4957348920805866</x:v>
      </x:c>
      <x:c r="AT360" s="55" t="b">
        <x:v>1</x:v>
      </x:c>
      <x:c r="AU360" s="50"/>
      <x:c r="AV360" s="58" t="n">
        <x:v>-0.1285431329645844</x:v>
      </x:c>
      <x:c r="AW360" s="50" t="n">
        <x:v>2743</x:v>
      </x:c>
      <x:c r="AX360" s="50" t="str">
        <x:v>Transformation Moat</x:v>
      </x:c>
      <x:c r="AY360" s="50" t="str">
        <x:v>目立つ機械的警告なし（定性確認は別途必要）</x:v>
      </x:c>
      <x:c r="AZ360" s="59" t="str">
        <x:v>2025-10-28 14:48</x:v>
      </x:c>
      <x:c r="BA360" s="53" t="n">
        <x:v>41821</x:v>
      </x:c>
      <x:c r="BB360" s="50" t="str">
        <x:v>大倉 忠司</x:v>
      </x:c>
      <x:c r="BC360" s="50"/>
      <x:c r="BD360" s="50" t="str">
        <x:v>TOPIX Small 2</x:v>
      </x:c>
    </x:row>
    <x:row r="361">
      <x:c r="A361" s="50" t="n">
        <x:v>360</x:v>
      </x:c>
      <x:c r="B361" s="50" t="str">
        <x:v>3962</x:v>
      </x:c>
      <x:c r="C361" s="50" t="str">
        <x:v>3962.T</x:v>
      </x:c>
      <x:c r="D361" s="50" t="str">
        <x:v>CHANGE Holdings,Inc.</x:v>
      </x:c>
      <x:c r="E361" s="50" t="str">
        <x:v>Prime Market (Domestic)</x:v>
      </x:c>
      <x:c r="F361" s="50" t="str">
        <x:v>Information &amp; Communication</x:v>
      </x:c>
      <x:c r="G361" s="51" t="n">
        <x:v>15653</x:v>
      </x:c>
      <x:c r="H361" s="51" t="n">
        <x:v>10140</x:v>
      </x:c>
      <x:c r="I361" s="51" t="n">
        <x:v>20021</x:v>
      </x:c>
      <x:c r="J361" s="51" t="n">
        <x:v>37015</x:v>
      </x:c>
      <x:c r="K361" s="51" t="n">
        <x:v>46387</x:v>
      </x:c>
      <x:c r="L361" s="52" t="n">
        <x:f>IFERROR(H361/G361-1,"")</x:f>
        <x:v>-0.3522008560659299</x:v>
      </x:c>
      <x:c r="M361" s="52" t="n">
        <x:f>IFERROR(I361/H361-1,"")</x:f>
        <x:v>0.9744575936883628</x:v>
      </x:c>
      <x:c r="N361" s="52" t="n">
        <x:f>IFERROR(J361/I361-1,"")</x:f>
        <x:v>0.8488087508116477</x:v>
      </x:c>
      <x:c r="O361" s="52" t="n">
        <x:f>IFERROR(K361/J361-1,"")</x:f>
        <x:v>0.25319465081723624</x:v>
      </x:c>
      <x:c r="P361" s="52" t="n">
        <x:f>IFERROR((K361/G361)^(1/4)-1,"")</x:f>
        <x:v>0.31204785396336376</x:v>
      </x:c>
      <x:c r="Q361" s="51" t="n">
        <x:v>13515</x:v>
      </x:c>
      <x:c r="R361" s="52" t="n">
        <x:f>IFERROR(Q361/K361,"")</x:f>
        <x:v>0.2913531808480824</x:v>
      </x:c>
      <x:c r="S361" s="53" t="n">
        <x:v>42614</x:v>
      </x:c>
      <x:c r="T361" s="50" t="str">
        <x:v>EDINET_company_history</x:v>
      </x:c>
      <x:c r="U361" s="50" t="str">
        <x:v>ＳＢＩホールディングス株式会社</x:v>
      </x:c>
      <x:c r="V361" s="54" t="n">
        <x:v>0.3709</x:v>
      </x:c>
      <x:c r="W361" s="50" t="str">
        <x:v>福留 大士 / 伊藤 彰</x:v>
      </x:c>
      <x:c r="X361" s="50" t="b">
        <x:f>AND(COUNT(L361:O361)=4,L361&gt;='設定'!$B$6,M361&gt;='設定'!$B$6,N361&gt;='設定'!$B$6,O361&gt;='設定'!$B$6)</x:f>
        <x:v>0</x:v>
      </x:c>
      <x:c r="Y361" s="50" t="b">
        <x:f>AND(COUNT(G361:K361)=5,P361&gt;='設定'!$B$7)</x:f>
        <x:v>1</x:v>
      </x:c>
      <x:c r="Z361" s="50" t="b">
        <x:f>AND(ISNUMBER(R361),R361&gt;='設定'!$B$8)</x:f>
        <x:v>1</x:v>
      </x:c>
      <x:c r="AA361" s="50" t="b">
        <x:f>AND(ISNUMBER(S361),S361&gt;=DATE(YEAR('設定'!$B$10)-'設定'!$B$9,MONTH('設定'!$B$10),DAY('設定'!$B$10)))</x:f>
        <x:v>0</x:v>
      </x:c>
      <x:c r="AB361" s="55" t="b">
        <x:v>0</x:v>
      </x:c>
      <x:c r="AC361" s="55" t="b">
        <x:v>0</x:v>
      </x:c>
      <x:c r="AD361" s="50" t="n">
        <x:f>IF(X361,1,0)+IF(Z361,1,0)+IF(AA361,1,0)+IF(AB361,1,0)</x:f>
        <x:v>1</x:v>
      </x:c>
      <x:c r="AE361" s="50" t="n">
        <x:f>IF(Y361,1,0)+IF(Z361,1,0)+IF(AA361,1,0)+IF(AB361,1,0)</x:f>
        <x:v>2</x:v>
      </x:c>
      <x:c r="AF361" s="50" t="n">
        <x:f>IF(Y361,1,0)+IF(Z361,1,0)+IF(AA361,1,0)+IF(AC361,1,0)</x:f>
        <x:v>2</x:v>
      </x:c>
      <x:c r="AG361" s="53" t="n">
        <x:v>44348</x:v>
      </x:c>
      <x:c r="AH361" s="50" t="str">
        <x:v>S100W8UY</x:v>
      </x:c>
      <x:c r="AI361" s="50" t="str">
        <x:v>RevenueIFRSSummaryOfBusinessResults</x:v>
      </x:c>
      <x:c r="AJ361" s="50" t="str">
        <x:v>OperatingProfitLossIFRS</x:v>
      </x:c>
      <x:c r="AK361" s="53" t="n">
        <x:v>45747</x:v>
      </x:c>
      <x:c r="AL361" s="50" t="str">
        <x:v>365/182/365/366/365</x:v>
      </x:c>
      <x:c r="AM361" s="51" t="n">
        <x:v>69578962</x:v>
      </x:c>
      <x:c r="AN361" s="51" t="n">
        <x:v>916</x:v>
      </x:c>
      <x:c r="AO361" s="51" t="n">
        <x:f>IFERROR(AM361*AN361,"")</x:f>
        <x:v>63734329192</x:v>
      </x:c>
      <x:c r="AP361" s="56" t="n">
        <x:f>IFERROR(AO361/(K361*1000000),"")</x:f>
        <x:v>1.3739696292495742</x:v>
      </x:c>
      <x:c r="AQ361" s="57" t="n">
        <x:v>309955503.3333333</x:v>
      </x:c>
      <x:c r="AR361" s="52" t="n">
        <x:v>0.4901289646111554</x:v>
      </x:c>
      <x:c r="AS361" s="52" t="n">
        <x:v>-0.7230935211755918</x:v>
      </x:c>
      <x:c r="AT361" s="55" t="b">
        <x:v>0</x:v>
      </x:c>
      <x:c r="AU361" s="50" t="str">
        <x:v>missing_financial_data</x:v>
      </x:c>
      <x:c r="AV361" s="58" t="n">
        <x:v>0.2612601405814001</x:v>
      </x:c>
      <x:c r="AW361" s="50" t="n">
        <x:v>517</x:v>
      </x:c>
      <x:c r="AX361" s="50" t="str">
        <x:v>Transformation Moat</x:v>
      </x:c>
      <x:c r="AY361" s="50" t="str">
        <x:v>既存適格性フィルター不通過: missing_financial_data / ローカル5年最大下落率-60%以下</x:v>
      </x:c>
      <x:c r="AZ361" s="59" t="str">
        <x:v>2025-06-27 16:00</x:v>
      </x:c>
      <x:c r="BA361" s="53" t="n">
        <x:v>42614</x:v>
      </x:c>
      <x:c r="BB361" s="50"/>
      <x:c r="BC361" s="50"/>
      <x:c r="BD361" s="50" t="str">
        <x:v>TOPIX Small 1</x:v>
      </x:c>
    </x:row>
    <x:row r="362">
      <x:c r="A362" s="50" t="n">
        <x:v>361</x:v>
      </x:c>
      <x:c r="B362" s="50" t="str">
        <x:v>8316</x:v>
      </x:c>
      <x:c r="C362" s="50" t="str">
        <x:v>8316.T</x:v>
      </x:c>
      <x:c r="D362" s="50" t="str">
        <x:v>Sumitomo Mitsui Financial Group,Inc.</x:v>
      </x:c>
      <x:c r="E362" s="50" t="str">
        <x:v>Prime Market (Domestic)</x:v>
      </x:c>
      <x:c r="F362" s="50" t="str">
        <x:v>Banks</x:v>
      </x:c>
      <x:c r="G362" s="51" t="n">
        <x:v>483459</x:v>
      </x:c>
      <x:c r="H362" s="51" t="n">
        <x:v>616052</x:v>
      </x:c>
      <x:c r="I362" s="51" t="n">
        <x:v>701653</x:v>
      </x:c>
      <x:c r="J362" s="51" t="n">
        <x:v>936815</x:v>
      </x:c>
      <x:c r="K362" s="51" t="n">
        <x:v>1431414</x:v>
      </x:c>
      <x:c r="L362" s="52" t="n">
        <x:f>IFERROR(H362/G362-1,"")</x:f>
        <x:v>0.27425903747784197</x:v>
      </x:c>
      <x:c r="M362" s="52" t="n">
        <x:f>IFERROR(I362/H362-1,"")</x:f>
        <x:v>0.13895093271347214</x:v>
      </x:c>
      <x:c r="N362" s="52" t="n">
        <x:f>IFERROR(J362/I362-1,"")</x:f>
        <x:v>0.3351542714133624</x:v>
      </x:c>
      <x:c r="O362" s="52" t="n">
        <x:f>IFERROR(K362/J362-1,"")</x:f>
        <x:v>0.5279580279991247</x:v>
      </x:c>
      <x:c r="P362" s="52" t="n">
        <x:f>IFERROR((K362/G362)^(1/4)-1,"")</x:f>
        <x:v>0.3117509964712355</x:v>
      </x:c>
      <x:c r="Q362" s="51" t="n">
        <x:v>986127</x:v>
      </x:c>
      <x:c r="R362" s="52" t="n">
        <x:f>IFERROR(Q362/K362,"")</x:f>
        <x:v>0.6889180907829601</x:v>
      </x:c>
      <x:c r="S362" s="53" t="n">
        <x:v>37591</x:v>
      </x:c>
      <x:c r="T362" s="50" t="str">
        <x:v>EDINET_company_history</x:v>
      </x:c>
      <x:c r="U362" s="50" t="str">
        <x:v>日本マスタートラスト信託銀行株式会社（信託口）</x:v>
      </x:c>
      <x:c r="V362" s="54" t="n">
        <x:v>0.164</x:v>
      </x:c>
      <x:c r="W362" s="50"/>
      <x:c r="X362" s="50" t="b">
        <x:f>AND(COUNT(L362:O362)=4,L362&gt;='設定'!$B$6,M362&gt;='設定'!$B$6,N362&gt;='設定'!$B$6,O362&gt;='設定'!$B$6)</x:f>
        <x:v>0</x:v>
      </x:c>
      <x:c r="Y362" s="50" t="b">
        <x:f>AND(COUNT(G362:K362)=5,P362&gt;='設定'!$B$7)</x:f>
        <x:v>1</x:v>
      </x:c>
      <x:c r="Z362" s="50" t="b">
        <x:f>AND(ISNUMBER(R362),R362&gt;='設定'!$B$8)</x:f>
        <x:v>1</x:v>
      </x:c>
      <x:c r="AA362" s="50" t="b">
        <x:f>AND(ISNUMBER(S362),S362&gt;=DATE(YEAR('設定'!$B$10)-'設定'!$B$9,MONTH('設定'!$B$10),DAY('設定'!$B$10)))</x:f>
        <x:v>0</x:v>
      </x:c>
      <x:c r="AB362" s="55" t="b">
        <x:v>0</x:v>
      </x:c>
      <x:c r="AC362" s="55" t="b">
        <x:v>0</x:v>
      </x:c>
      <x:c r="AD362" s="50" t="n">
        <x:f>IF(X362,1,0)+IF(Z362,1,0)+IF(AA362,1,0)+IF(AB362,1,0)</x:f>
        <x:v>1</x:v>
      </x:c>
      <x:c r="AE362" s="50" t="n">
        <x:f>IF(Y362,1,0)+IF(Z362,1,0)+IF(AA362,1,0)+IF(AB362,1,0)</x:f>
        <x:v>2</x:v>
      </x:c>
      <x:c r="AF362" s="50" t="n">
        <x:f>IF(Y362,1,0)+IF(Z362,1,0)+IF(AA362,1,0)+IF(AC362,1,0)</x:f>
        <x:v>2</x:v>
      </x:c>
      <x:c r="AG362" s="53" t="n">
        <x:v>44348</x:v>
      </x:c>
      <x:c r="AH362" s="50" t="str">
        <x:v>S100W0S7</x:v>
      </x:c>
      <x:c r="AI362" s="50" t="str">
        <x:v>OperatingRevenue1SummaryOfBusinessResults</x:v>
      </x:c>
      <x:c r="AJ362" s="50" t="str">
        <x:v>OperatingIncome</x:v>
      </x:c>
      <x:c r="AK362" s="53" t="n">
        <x:v>45747</x:v>
      </x:c>
      <x:c r="AL362" s="50" t="str">
        <x:v>365/365/365/366/365</x:v>
      </x:c>
      <x:c r="AM362" s="51" t="n">
        <x:v>3874239658</x:v>
      </x:c>
      <x:c r="AN362" s="51" t="n">
        <x:v>5861</x:v>
      </x:c>
      <x:c r="AO362" s="51" t="n">
        <x:f>IFERROR(AM362*AN362,"")</x:f>
        <x:v>22706918635538</x:v>
      </x:c>
      <x:c r="AP362" s="56" t="n">
        <x:f>IFERROR(AO362/(K362*1000000),"")</x:f>
        <x:v>15.86327829372774</x:v>
      </x:c>
      <x:c r="AQ362" s="57" t="n">
        <x:v>76176586393.33333</x:v>
      </x:c>
      <x:c r="AR362" s="52" t="n">
        <x:v>0.294636946700561</x:v>
      </x:c>
      <x:c r="AS362" s="52" t="n">
        <x:v>-0.2942817050893151</x:v>
      </x:c>
      <x:c r="AT362" s="55" t="b">
        <x:v>1</x:v>
      </x:c>
      <x:c r="AU362" s="50"/>
      <x:c r="AV362" s="58" t="n">
        <x:v>0.0325110076685616</x:v>
      </x:c>
      <x:c r="AW362" s="50" t="n">
        <x:v>1639</x:v>
      </x:c>
      <x:c r="AX362" s="50" t="str">
        <x:v>Core Moat</x:v>
      </x:c>
      <x:c r="AY362" s="50" t="str">
        <x:v>概算PSR15倍以上</x:v>
      </x:c>
      <x:c r="AZ362" s="59" t="str">
        <x:v>2025-06-20 15:37</x:v>
      </x:c>
      <x:c r="BA362" s="53" t="n">
        <x:v>37591</x:v>
      </x:c>
      <x:c r="BB362" s="50"/>
      <x:c r="BC362" s="50"/>
      <x:c r="BD362" s="50" t="str">
        <x:v>TOPIX Core30</x:v>
      </x:c>
    </x:row>
    <x:row r="363">
      <x:c r="A363" s="50" t="n">
        <x:v>362</x:v>
      </x:c>
      <x:c r="B363" s="50" t="str">
        <x:v>4446</x:v>
      </x:c>
      <x:c r="C363" s="50" t="str">
        <x:v>4446.T</x:v>
      </x:c>
      <x:c r="D363" s="50" t="str">
        <x:v>Link-U Group Inc.</x:v>
      </x:c>
      <x:c r="E363" s="50" t="str">
        <x:v>Prime Market (Domestic)</x:v>
      </x:c>
      <x:c r="F363" s="50" t="str">
        <x:v>Information &amp; Communication</x:v>
      </x:c>
      <x:c r="G363" s="51" t="n">
        <x:v>1634.847</x:v>
      </x:c>
      <x:c r="H363" s="51" t="n">
        <x:v>2275.923</x:v>
      </x:c>
      <x:c r="I363" s="51" t="n">
        <x:v>3129.985</x:v>
      </x:c>
      <x:c r="J363" s="51" t="n">
        <x:v>3662.056</x:v>
      </x:c>
      <x:c r="K363" s="51" t="n">
        <x:v>4835.406</x:v>
      </x:c>
      <x:c r="L363" s="52" t="n">
        <x:f>IFERROR(H363/G363-1,"")</x:f>
        <x:v>0.3921321077752229</x:v>
      </x:c>
      <x:c r="M363" s="52" t="n">
        <x:f>IFERROR(I363/H363-1,"")</x:f>
        <x:v>0.37525961994320567</x:v>
      </x:c>
      <x:c r="N363" s="52" t="n">
        <x:f>IFERROR(J363/I363-1,"")</x:f>
        <x:v>0.16999154948026907</x:v>
      </x:c>
      <x:c r="O363" s="52" t="n">
        <x:f>IFERROR(K363/J363-1,"")</x:f>
        <x:v>0.3204074432504582</x:v>
      </x:c>
      <x:c r="P363" s="52" t="n">
        <x:f>IFERROR((K363/G363)^(1/4)-1,"")</x:f>
        <x:v>0.31141140891684316</x:v>
      </x:c>
      <x:c r="Q363" s="51" t="n">
        <x:v>326.968</x:v>
      </x:c>
      <x:c r="R363" s="52" t="n">
        <x:f>IFERROR(Q363/K363,"")</x:f>
        <x:v>0.06761955459376111</x:v>
      </x:c>
      <x:c r="S363" s="53" t="n">
        <x:v>43647</x:v>
      </x:c>
      <x:c r="T363" s="50" t="str">
        <x:v>EDINET_company_history</x:v>
      </x:c>
      <x:c r="U363" s="50" t="str">
        <x:v>松原 裕樹</x:v>
      </x:c>
      <x:c r="V363" s="54" t="n">
        <x:v>0.313</x:v>
      </x:c>
      <x:c r="W363" s="50" t="str">
        <x:v>松原 裕樹</x:v>
      </x:c>
      <x:c r="X363" s="50" t="b">
        <x:f>AND(COUNT(L363:O363)=4,L363&gt;='設定'!$B$6,M363&gt;='設定'!$B$6,N363&gt;='設定'!$B$6,O363&gt;='設定'!$B$6)</x:f>
        <x:v>0</x:v>
      </x:c>
      <x:c r="Y363" s="50" t="b">
        <x:f>AND(COUNT(G363:K363)=5,P363&gt;='設定'!$B$7)</x:f>
        <x:v>1</x:v>
      </x:c>
      <x:c r="Z363" s="50" t="b">
        <x:f>AND(ISNUMBER(R363),R363&gt;='設定'!$B$8)</x:f>
        <x:v>0</x:v>
      </x:c>
      <x:c r="AA363" s="50" t="b">
        <x:f>AND(ISNUMBER(S363),S363&gt;=DATE(YEAR('設定'!$B$10)-'設定'!$B$9,MONTH('設定'!$B$10),DAY('設定'!$B$10)))</x:f>
        <x:v>0</x:v>
      </x:c>
      <x:c r="AB363" s="55" t="b">
        <x:v>1</x:v>
      </x:c>
      <x:c r="AC363" s="55" t="b">
        <x:v>1</x:v>
      </x:c>
      <x:c r="AD363" s="50" t="n">
        <x:f>IF(X363,1,0)+IF(Z363,1,0)+IF(AA363,1,0)+IF(AB363,1,0)</x:f>
        <x:v>1</x:v>
      </x:c>
      <x:c r="AE363" s="50" t="n">
        <x:f>IF(Y363,1,0)+IF(Z363,1,0)+IF(AA363,1,0)+IF(AB363,1,0)</x:f>
        <x:v>2</x:v>
      </x:c>
      <x:c r="AF363" s="50" t="n">
        <x:f>IF(Y363,1,0)+IF(Z363,1,0)+IF(AA363,1,0)+IF(AC363,1,0)</x:f>
        <x:v>2</x:v>
      </x:c>
      <x:c r="AG363" s="53" t="n">
        <x:v>44348</x:v>
      </x:c>
      <x:c r="AH363" s="50" t="str">
        <x:v>S100WXDJ</x:v>
      </x:c>
      <x:c r="AI363" s="50" t="str">
        <x:v>NetSalesSummaryOfBusinessResults</x:v>
      </x:c>
      <x:c r="AJ363" s="50" t="str">
        <x:v>OperatingProfitLossIFRS</x:v>
      </x:c>
      <x:c r="AK363" s="53" t="n">
        <x:v>45869</x:v>
      </x:c>
      <x:c r="AL363" s="50" t="str">
        <x:v>365/365/365/366/365</x:v>
      </x:c>
      <x:c r="AM363" s="51" t="n">
        <x:v>14172900</x:v>
      </x:c>
      <x:c r="AN363" s="51" t="n">
        <x:v>597</x:v>
      </x:c>
      <x:c r="AO363" s="51" t="n">
        <x:f>IFERROR(AM363*AN363,"")</x:f>
        <x:v>8461221300</x:v>
      </x:c>
      <x:c r="AP363" s="56" t="n">
        <x:f>IFERROR(AO363/(K363*1000000),"")</x:f>
        <x:v>1.749847127624857</x:v>
      </x:c>
      <x:c r="AQ363" s="57" t="n">
        <x:v>152158360</x:v>
      </x:c>
      <x:c r="AR363" s="52" t="n">
        <x:v>0.634389343544701</x:v>
      </x:c>
      <x:c r="AS363" s="52" t="n">
        <x:v>-0.81785925487877</x:v>
      </x:c>
      <x:c r="AT363" s="55" t="b">
        <x:v>1</x:v>
      </x:c>
      <x:c r="AU363" s="50"/>
      <x:c r="AV363" s="58" t="n">
        <x:v>-0.3150907670430978</x:v>
      </x:c>
      <x:c r="AW363" s="50" t="n">
        <x:v>3303</x:v>
      </x:c>
      <x:c r="AX363" s="50" t="str">
        <x:v>Future Moat</x:v>
      </x:c>
      <x:c r="AY363" s="50" t="str">
        <x:v>年率ボラティリティ60%以上 / ローカル5年最大下落率-60%以下</x:v>
      </x:c>
      <x:c r="AZ363" s="59" t="str">
        <x:v>2025-10-29 15:51</x:v>
      </x:c>
      <x:c r="BA363" s="53" t="n">
        <x:v>43647</x:v>
      </x:c>
      <x:c r="BB363" s="50" t="str">
        <x:v>松原 裕樹</x:v>
      </x:c>
      <x:c r="BC363" s="50"/>
      <x:c r="BD363" s="50"/>
    </x:row>
    <x:row r="364">
      <x:c r="A364" s="50" t="n">
        <x:v>363</x:v>
      </x:c>
      <x:c r="B364" s="50" t="str">
        <x:v>9704</x:v>
      </x:c>
      <x:c r="C364" s="50" t="str">
        <x:v>9704.T</x:v>
      </x:c>
      <x:c r="D364" s="50" t="str">
        <x:v>Agora Hospitality Group Co.,Ltd.</x:v>
      </x:c>
      <x:c r="E364" s="50" t="str">
        <x:v>Standard Market(Domestic)</x:v>
      </x:c>
      <x:c r="F364" s="50" t="str">
        <x:v>Services</x:v>
      </x:c>
      <x:c r="G364" s="51" t="n">
        <x:v>3357.29</x:v>
      </x:c>
      <x:c r="H364" s="51" t="n">
        <x:v>4951.169</x:v>
      </x:c>
      <x:c r="I364" s="51" t="n">
        <x:v>7309.294</x:v>
      </x:c>
      <x:c r="J364" s="51" t="n">
        <x:v>8377.563</x:v>
      </x:c>
      <x:c r="K364" s="51" t="n">
        <x:v>9908.171</x:v>
      </x:c>
      <x:c r="L364" s="52" t="n">
        <x:f>IFERROR(H364/G364-1,"")</x:f>
        <x:v>0.4747516598208674</x:v>
      </x:c>
      <x:c r="M364" s="52" t="n">
        <x:f>IFERROR(I364/H364-1,"")</x:f>
        <x:v>0.47627641068200255</x:v>
      </x:c>
      <x:c r="N364" s="52" t="n">
        <x:f>IFERROR(J364/I364-1,"")</x:f>
        <x:v>0.14615214547396782</x:v>
      </x:c>
      <x:c r="O364" s="52" t="n">
        <x:f>IFERROR(K364/J364-1,"")</x:f>
        <x:v>0.18270325153030775</x:v>
      </x:c>
      <x:c r="P364" s="52" t="n">
        <x:f>IFERROR((K364/G364)^(1/4)-1,"")</x:f>
        <x:v>0.3106935404813034</x:v>
      </x:c>
      <x:c r="Q364" s="51" t="n">
        <x:v>1055.47</x:v>
      </x:c>
      <x:c r="R364" s="52" t="n">
        <x:f>IFERROR(Q364/K364,"")</x:f>
        <x:v>0.10652521035416122</x:v>
      </x:c>
      <x:c r="S364" s="53" t="n">
        <x:v>17593</x:v>
      </x:c>
      <x:c r="T364" s="50" t="str">
        <x:v>EDINET_company_history</x:v>
      </x:c>
      <x:c r="U364" s="50" t="str">
        <x:v>バンク ジユリウス ベア アンド カンパニ－ リミテツド ホンコン クライアント アカウント（常任代理人株式会社三菱ＵＦＪ銀行）（注）１</x:v>
      </x:c>
      <x:c r="V364" s="54" t="n">
        <x:v>0.3116</x:v>
      </x:c>
      <x:c r="W364" s="50" t="str">
        <x:v>ウィニー・チュウウィン・クワン / シャン・チューピン</x:v>
      </x:c>
      <x:c r="X364" s="50" t="b">
        <x:f>AND(COUNT(L364:O364)=4,L364&gt;='設定'!$B$6,M364&gt;='設定'!$B$6,N364&gt;='設定'!$B$6,O364&gt;='設定'!$B$6)</x:f>
        <x:v>0</x:v>
      </x:c>
      <x:c r="Y364" s="50" t="b">
        <x:f>AND(COUNT(G364:K364)=5,P364&gt;='設定'!$B$7)</x:f>
        <x:v>1</x:v>
      </x:c>
      <x:c r="Z364" s="50" t="b">
        <x:f>AND(ISNUMBER(R364),R364&gt;='設定'!$B$8)</x:f>
        <x:v>1</x:v>
      </x:c>
      <x:c r="AA364" s="50" t="b">
        <x:f>AND(ISNUMBER(S364),S364&gt;=DATE(YEAR('設定'!$B$10)-'設定'!$B$9,MONTH('設定'!$B$10),DAY('設定'!$B$10)))</x:f>
        <x:v>0</x:v>
      </x:c>
      <x:c r="AB364" s="55" t="b">
        <x:v>0</x:v>
      </x:c>
      <x:c r="AC364" s="55" t="b">
        <x:v>0</x:v>
      </x:c>
      <x:c r="AD364" s="50" t="n">
        <x:f>IF(X364,1,0)+IF(Z364,1,0)+IF(AA364,1,0)+IF(AB364,1,0)</x:f>
        <x:v>1</x:v>
      </x:c>
      <x:c r="AE364" s="50" t="n">
        <x:f>IF(Y364,1,0)+IF(Z364,1,0)+IF(AA364,1,0)+IF(AB364,1,0)</x:f>
        <x:v>2</x:v>
      </x:c>
      <x:c r="AF364" s="50" t="n">
        <x:f>IF(Y364,1,0)+IF(Z364,1,0)+IF(AA364,1,0)+IF(AC364,1,0)</x:f>
        <x:v>2</x:v>
      </x:c>
      <x:c r="AG364" s="53" t="n">
        <x:v>44348</x:v>
      </x:c>
      <x:c r="AH364" s="50" t="str">
        <x:v>S100XSK1</x:v>
      </x:c>
      <x:c r="AI364" s="50" t="str">
        <x:v>NetSalesSummaryOfBusinessResults</x:v>
      </x:c>
      <x:c r="AJ364" s="50" t="str">
        <x:v>OperatingIncome</x:v>
      </x:c>
      <x:c r="AK364" s="53" t="n">
        <x:v>46022</x:v>
      </x:c>
      <x:c r="AL364" s="50" t="str">
        <x:v>365/365/365/366/365</x:v>
      </x:c>
      <x:c r="AM364" s="51" t="n">
        <x:v>266703934</x:v>
      </x:c>
      <x:c r="AN364" s="51" t="n">
        <x:v>29</x:v>
      </x:c>
      <x:c r="AO364" s="51" t="n">
        <x:f>IFERROR(AM364*AN364,"")</x:f>
        <x:v>7734414086</x:v>
      </x:c>
      <x:c r="AP364" s="56" t="n">
        <x:f>IFERROR(AO364/(K364*1000000),"")</x:f>
        <x:v>0.78060966913066</x:v>
      </x:c>
      <x:c r="AQ364" s="57" t="n">
        <x:v>30137603.333333332</x:v>
      </x:c>
      <x:c r="AR364" s="52" t="n">
        <x:v>0.77772159376761</x:v>
      </x:c>
      <x:c r="AS364" s="52" t="n">
        <x:v>-0.7522935779816514</x:v>
      </x:c>
      <x:c r="AT364" s="55" t="b">
        <x:v>1</x:v>
      </x:c>
      <x:c r="AU364" s="50"/>
      <x:c r="AV364" s="58" t="n">
        <x:v>-0.3545145422213051</x:v>
      </x:c>
      <x:c r="AW364" s="50" t="n">
        <x:v>3372</x:v>
      </x:c>
      <x:c r="AX364" s="50" t="str">
        <x:v>Transformation Moat</x:v>
      </x:c>
      <x:c r="AY364" s="50" t="str">
        <x:v>年率ボラティリティ60%以上 / ローカル5年最大下落率-60%以下</x:v>
      </x:c>
      <x:c r="AZ364" s="59" t="str">
        <x:v>2026-03-31 09:41</x:v>
      </x:c>
      <x:c r="BA364" s="53" t="n">
        <x:v>17593</x:v>
      </x:c>
      <x:c r="BB364" s="50"/>
      <x:c r="BC364" s="50"/>
      <x:c r="BD364" s="50"/>
    </x:row>
    <x:row r="365">
      <x:c r="A365" s="50" t="n">
        <x:v>364</x:v>
      </x:c>
      <x:c r="B365" s="50" t="str">
        <x:v>2323</x:v>
      </x:c>
      <x:c r="C365" s="50" t="str">
        <x:v>2323.T</x:v>
      </x:c>
      <x:c r="D365" s="50" t="str">
        <x:v>fonfun corporation</x:v>
      </x:c>
      <x:c r="E365" s="50" t="str">
        <x:v>Standard Market(Domestic)</x:v>
      </x:c>
      <x:c r="F365" s="50" t="str">
        <x:v>Information &amp; Communication</x:v>
      </x:c>
      <x:c r="G365" s="51" t="n">
        <x:v>439.555</x:v>
      </x:c>
      <x:c r="H365" s="51" t="n">
        <x:v>367.891</x:v>
      </x:c>
      <x:c r="I365" s="51" t="n">
        <x:v>393.088</x:v>
      </x:c>
      <x:c r="J365" s="51" t="n">
        <x:v>699.744</x:v>
      </x:c>
      <x:c r="K365" s="51" t="n">
        <x:v>1268.7</x:v>
      </x:c>
      <x:c r="L365" s="52" t="n">
        <x:f>IFERROR(H365/G365-1,"")</x:f>
        <x:v>-0.1630376175905176</x:v>
      </x:c>
      <x:c r="M365" s="52" t="n">
        <x:f>IFERROR(I365/H365-1,"")</x:f>
        <x:v>0.06849039525294187</x:v>
      </x:c>
      <x:c r="N365" s="52" t="n">
        <x:f>IFERROR(J365/I365-1,"")</x:f>
        <x:v>0.7801204819277108</x:v>
      </x:c>
      <x:c r="O365" s="52" t="n">
        <x:f>IFERROR(K365/J365-1,"")</x:f>
        <x:v>0.8130916449444368</x:v>
      </x:c>
      <x:c r="P365" s="52" t="n">
        <x:f>IFERROR((K365/G365)^(1/4)-1,"")</x:f>
        <x:v>0.3034261471112254</x:v>
      </x:c>
      <x:c r="Q365" s="51" t="n">
        <x:v>149.634</x:v>
      </x:c>
      <x:c r="R365" s="52" t="n">
        <x:f>IFERROR(Q365/K365,"")</x:f>
        <x:v>0.11794277606999289</x:v>
      </x:c>
      <x:c r="S365" s="53" t="n">
        <x:v>37500</x:v>
      </x:c>
      <x:c r="T365" s="50" t="str">
        <x:v>EDINET_company_history</x:v>
      </x:c>
      <x:c r="U365" s="50" t="str">
        <x:v>サイブリッジ合同会社</x:v>
      </x:c>
      <x:c r="V365" s="54" t="n">
        <x:v>0.4794</x:v>
      </x:c>
      <x:c r="W365" s="50" t="str">
        <x:v>水口 翼</x:v>
      </x:c>
      <x:c r="X365" s="50" t="b">
        <x:f>AND(COUNT(L365:O365)=4,L365&gt;='設定'!$B$6,M365&gt;='設定'!$B$6,N365&gt;='設定'!$B$6,O365&gt;='設定'!$B$6)</x:f>
        <x:v>0</x:v>
      </x:c>
      <x:c r="Y365" s="50" t="b">
        <x:f>AND(COUNT(G365:K365)=5,P365&gt;='設定'!$B$7)</x:f>
        <x:v>1</x:v>
      </x:c>
      <x:c r="Z365" s="50" t="b">
        <x:f>AND(ISNUMBER(R365),R365&gt;='設定'!$B$8)</x:f>
        <x:v>1</x:v>
      </x:c>
      <x:c r="AA365" s="50" t="b">
        <x:f>AND(ISNUMBER(S365),S365&gt;=DATE(YEAR('設定'!$B$10)-'設定'!$B$9,MONTH('設定'!$B$10),DAY('設定'!$B$10)))</x:f>
        <x:v>0</x:v>
      </x:c>
      <x:c r="AB365" s="55" t="b">
        <x:v>0</x:v>
      </x:c>
      <x:c r="AC365" s="55" t="b">
        <x:v>0</x:v>
      </x:c>
      <x:c r="AD365" s="50" t="n">
        <x:f>IF(X365,1,0)+IF(Z365,1,0)+IF(AA365,1,0)+IF(AB365,1,0)</x:f>
        <x:v>1</x:v>
      </x:c>
      <x:c r="AE365" s="50" t="n">
        <x:f>IF(Y365,1,0)+IF(Z365,1,0)+IF(AA365,1,0)+IF(AB365,1,0)</x:f>
        <x:v>2</x:v>
      </x:c>
      <x:c r="AF365" s="50" t="n">
        <x:f>IF(Y365,1,0)+IF(Z365,1,0)+IF(AA365,1,0)+IF(AC365,1,0)</x:f>
        <x:v>2</x:v>
      </x:c>
      <x:c r="AG365" s="53" t="n">
        <x:v>44348</x:v>
      </x:c>
      <x:c r="AH365" s="50" t="str">
        <x:v>S100W8PX</x:v>
      </x:c>
      <x:c r="AI365" s="50" t="str">
        <x:v>NetSalesSummaryOfBusinessResults</x:v>
      </x:c>
      <x:c r="AJ365" s="50" t="str">
        <x:v>OperatingIncome</x:v>
      </x:c>
      <x:c r="AK365" s="53" t="n">
        <x:v>45747</x:v>
      </x:c>
      <x:c r="AL365" s="50" t="str">
        <x:v>365/365/365/366/365</x:v>
      </x:c>
      <x:c r="AM365" s="51" t="n">
        <x:v>7003140</x:v>
      </x:c>
      <x:c r="AN365" s="51" t="n">
        <x:v>382</x:v>
      </x:c>
      <x:c r="AO365" s="51" t="n">
        <x:f>IFERROR(AM365*AN365,"")</x:f>
        <x:v>2675199480</x:v>
      </x:c>
      <x:c r="AP365" s="56" t="n">
        <x:f>IFERROR(AO365/(K365*1000000),"")</x:f>
        <x:v>2.108614707968787</x:v>
      </x:c>
      <x:c r="AQ365" s="57" t="n">
        <x:v>37875328.333333336</x:v>
      </x:c>
      <x:c r="AR365" s="52" t="n">
        <x:v>0.6180020604400742</x:v>
      </x:c>
      <x:c r="AS365" s="52" t="n">
        <x:v>-0.480157858447202</x:v>
      </x:c>
      <x:c r="AT365" s="55" t="b">
        <x:v>1</x:v>
      </x:c>
      <x:c r="AU365" s="50"/>
      <x:c r="AV365" s="58" t="n">
        <x:v>0.3148084522224146</x:v>
      </x:c>
      <x:c r="AW365" s="50" t="n">
        <x:v>394</x:v>
      </x:c>
      <x:c r="AX365" s="50" t="str">
        <x:v>Discovery</x:v>
      </x:c>
      <x:c r="AY365" s="50" t="str">
        <x:v>年率ボラティリティ60%以上</x:v>
      </x:c>
      <x:c r="AZ365" s="59" t="str">
        <x:v>2025-06-27 16:04</x:v>
      </x:c>
      <x:c r="BA365" s="53" t="n">
        <x:v>37500</x:v>
      </x:c>
      <x:c r="BB365" s="50"/>
      <x:c r="BC365" s="50"/>
      <x:c r="BD365" s="50"/>
    </x:row>
    <x:row r="366">
      <x:c r="A366" s="50" t="n">
        <x:v>365</x:v>
      </x:c>
      <x:c r="B366" s="50" t="str">
        <x:v>6419</x:v>
      </x:c>
      <x:c r="C366" s="50" t="str">
        <x:v>6419.T</x:v>
      </x:c>
      <x:c r="D366" s="50" t="str">
        <x:v>Mars Group Holdings Corporation</x:v>
      </x:c>
      <x:c r="E366" s="50" t="str">
        <x:v>Prime Market (Domestic)</x:v>
      </x:c>
      <x:c r="F366" s="50" t="str">
        <x:v>Machinery</x:v>
      </x:c>
      <x:c r="G366" s="51" t="n">
        <x:v>14760.826</x:v>
      </x:c>
      <x:c r="H366" s="51" t="n">
        <x:v>15103.447</x:v>
      </x:c>
      <x:c r="I366" s="51" t="n">
        <x:v>20346.659</x:v>
      </x:c>
      <x:c r="J366" s="51" t="n">
        <x:v>36575.14</x:v>
      </x:c>
      <x:c r="K366" s="51" t="n">
        <x:v>42250.771</x:v>
      </x:c>
      <x:c r="L366" s="52" t="n">
        <x:f>IFERROR(H366/G366-1,"")</x:f>
        <x:v>0.023211505914370933</x:v>
      </x:c>
      <x:c r="M366" s="52" t="n">
        <x:f>IFERROR(I366/H366-1,"")</x:f>
        <x:v>0.34715333526181147</x:v>
      </x:c>
      <x:c r="N366" s="52" t="n">
        <x:f>IFERROR(J366/I366-1,"")</x:f>
        <x:v>0.7975993011923972</x:v>
      </x:c>
      <x:c r="O366" s="52" t="n">
        <x:f>IFERROR(K366/J366-1,"")</x:f>
        <x:v>0.155177287086256</x:v>
      </x:c>
      <x:c r="P366" s="52" t="n">
        <x:f>IFERROR((K366/G366)^(1/4)-1,"")</x:f>
        <x:v>0.3007115431592291</x:v>
      </x:c>
      <x:c r="Q366" s="51" t="n">
        <x:v>12331.581</x:v>
      </x:c>
      <x:c r="R366" s="52" t="n">
        <x:f>IFERROR(Q366/K366,"")</x:f>
        <x:v>0.29186641351467885</x:v>
      </x:c>
      <x:c r="S366" s="53" t="n">
        <x:v>35309</x:v>
      </x:c>
      <x:c r="T366" s="50" t="str">
        <x:v>EDINET_company_history</x:v>
      </x:c>
      <x:c r="U366" s="50" t="str">
        <x:v>株式会社イー・エムプランニング</x:v>
      </x:c>
      <x:c r="V366" s="54" t="n">
        <x:v>0.1177</x:v>
      </x:c>
      <x:c r="W366" s="50" t="str">
        <x:v>松波 明宏</x:v>
      </x:c>
      <x:c r="X366" s="50" t="b">
        <x:f>AND(COUNT(L366:O366)=4,L366&gt;='設定'!$B$6,M366&gt;='設定'!$B$6,N366&gt;='設定'!$B$6,O366&gt;='設定'!$B$6)</x:f>
        <x:v>0</x:v>
      </x:c>
      <x:c r="Y366" s="50" t="b">
        <x:f>AND(COUNT(G366:K366)=5,P366&gt;='設定'!$B$7)</x:f>
        <x:v>1</x:v>
      </x:c>
      <x:c r="Z366" s="50" t="b">
        <x:f>AND(ISNUMBER(R366),R366&gt;='設定'!$B$8)</x:f>
        <x:v>1</x:v>
      </x:c>
      <x:c r="AA366" s="50" t="b">
        <x:f>AND(ISNUMBER(S366),S366&gt;=DATE(YEAR('設定'!$B$10)-'設定'!$B$9,MONTH('設定'!$B$10),DAY('設定'!$B$10)))</x:f>
        <x:v>0</x:v>
      </x:c>
      <x:c r="AB366" s="55" t="b">
        <x:v>0</x:v>
      </x:c>
      <x:c r="AC366" s="55" t="b">
        <x:v>0</x:v>
      </x:c>
      <x:c r="AD366" s="50" t="n">
        <x:f>IF(X366,1,0)+IF(Z366,1,0)+IF(AA366,1,0)+IF(AB366,1,0)</x:f>
        <x:v>1</x:v>
      </x:c>
      <x:c r="AE366" s="50" t="n">
        <x:f>IF(Y366,1,0)+IF(Z366,1,0)+IF(AA366,1,0)+IF(AB366,1,0)</x:f>
        <x:v>2</x:v>
      </x:c>
      <x:c r="AF366" s="50" t="n">
        <x:f>IF(Y366,1,0)+IF(Z366,1,0)+IF(AA366,1,0)+IF(AC366,1,0)</x:f>
        <x:v>2</x:v>
      </x:c>
      <x:c r="AG366" s="53" t="n">
        <x:v>44348</x:v>
      </x:c>
      <x:c r="AH366" s="50" t="str">
        <x:v>S100W51N</x:v>
      </x:c>
      <x:c r="AI366" s="50" t="str">
        <x:v>NetSalesSummaryOfBusinessResults</x:v>
      </x:c>
      <x:c r="AJ366" s="50" t="str">
        <x:v>OperatingIncome</x:v>
      </x:c>
      <x:c r="AK366" s="53" t="n">
        <x:v>45747</x:v>
      </x:c>
      <x:c r="AL366" s="50" t="str">
        <x:v>365/365/365/366/365</x:v>
      </x:c>
      <x:c r="AM366" s="51" t="n">
        <x:v>18442600</x:v>
      </x:c>
      <x:c r="AN366" s="51" t="n">
        <x:v>2978</x:v>
      </x:c>
      <x:c r="AO366" s="51" t="n">
        <x:f>IFERROR(AM366*AN366,"")</x:f>
        <x:v>54922062800</x:v>
      </x:c>
      <x:c r="AP366" s="56" t="n">
        <x:f>IFERROR(AO366/(K366*1000000),"")</x:f>
        <x:v>1.2999067590979583</x:v>
      </x:c>
      <x:c r="AQ366" s="57" t="n">
        <x:v>281123513.3333333</x:v>
      </x:c>
      <x:c r="AR366" s="52" t="n">
        <x:v>0.3067687712421579</x:v>
      </x:c>
      <x:c r="AS366" s="52" t="n">
        <x:v>-0.3486870403542387</x:v>
      </x:c>
      <x:c r="AT366" s="55" t="b">
        <x:v>1</x:v>
      </x:c>
      <x:c r="AU366" s="50"/>
      <x:c r="AV366" s="58" t="n">
        <x:v>0.5327466772018008</x:v>
      </x:c>
      <x:c r="AW366" s="50" t="n">
        <x:v>67</x:v>
      </x:c>
      <x:c r="AX366" s="50" t="str">
        <x:v>Future Moat</x:v>
      </x:c>
      <x:c r="AY366" s="50" t="str">
        <x:v>目立つ機械的警告なし（定性確認は別途必要）</x:v>
      </x:c>
      <x:c r="AZ366" s="59" t="str">
        <x:v>2025-06-27 09:08</x:v>
      </x:c>
      <x:c r="BA366" s="53" t="n">
        <x:v>35309</x:v>
      </x:c>
      <x:c r="BB366" s="50"/>
      <x:c r="BC366" s="50"/>
      <x:c r="BD366" s="50" t="str">
        <x:v>TOPIX Small 1</x:v>
      </x:c>
    </x:row>
    <x:row r="367">
      <x:c r="A367" s="50" t="n">
        <x:v>366</x:v>
      </x:c>
      <x:c r="B367" s="50" t="str">
        <x:v>8308</x:v>
      </x:c>
      <x:c r="C367" s="50" t="str">
        <x:v>8308.T</x:v>
      </x:c>
      <x:c r="D367" s="50" t="str">
        <x:v>Resona Holdings, Inc.</x:v>
      </x:c>
      <x:c r="E367" s="50" t="str">
        <x:v>Prime Market (Domestic)</x:v>
      </x:c>
      <x:c r="F367" s="50" t="str">
        <x:v>Banks</x:v>
      </x:c>
      <x:c r="G367" s="51" t="n">
        <x:v>43893</x:v>
      </x:c>
      <x:c r="H367" s="51" t="n">
        <x:v>60028</x:v>
      </x:c>
      <x:c r="I367" s="51" t="n">
        <x:v>61186</x:v>
      </x:c>
      <x:c r="J367" s="51" t="n">
        <x:v>83911</x:v>
      </x:c>
      <x:c r="K367" s="51" t="n">
        <x:v>122135</x:v>
      </x:c>
      <x:c r="L367" s="52" t="n">
        <x:f>IFERROR(H367/G367-1,"")</x:f>
        <x:v>0.36759847811723967</x:v>
      </x:c>
      <x:c r="M367" s="52" t="n">
        <x:f>IFERROR(I367/H367-1,"")</x:f>
        <x:v>0.019290997534483934</x:v>
      </x:c>
      <x:c r="N367" s="52" t="n">
        <x:f>IFERROR(J367/I367-1,"")</x:f>
        <x:v>0.3714084921387246</x:v>
      </x:c>
      <x:c r="O367" s="52" t="n">
        <x:f>IFERROR(K367/J367-1,"")</x:f>
        <x:v>0.4555302642085066</x:v>
      </x:c>
      <x:c r="P367" s="52" t="n">
        <x:f>IFERROR((K367/G367)^(1/4)-1,"")</x:f>
        <x:v>0.2915499826783541</x:v>
      </x:c>
      <x:c r="Q367" s="51" t="n">
        <x:v>109683</x:v>
      </x:c>
      <x:c r="R367" s="52" t="n">
        <x:f>IFERROR(Q367/K367,"")</x:f>
        <x:v>0.8980472428050927</x:v>
      </x:c>
      <x:c r="S367" s="53" t="n">
        <x:v>43191</x:v>
      </x:c>
      <x:c r="T367" s="50" t="str">
        <x:v>EDINET_company_history</x:v>
      </x:c>
      <x:c r="U367" s="50" t="str">
        <x:v>日本マスタートラスト信託銀行株式会社（信託口）</x:v>
      </x:c>
      <x:c r="V367" s="54" t="n">
        <x:v>0.1642</x:v>
      </x:c>
      <x:c r="W367" s="50" t="str">
        <x:v>南 昌 宏 / 石 田 茂 樹</x:v>
      </x:c>
      <x:c r="X367" s="50" t="b">
        <x:f>AND(COUNT(L367:O367)=4,L367&gt;='設定'!$B$6,M367&gt;='設定'!$B$6,N367&gt;='設定'!$B$6,O367&gt;='設定'!$B$6)</x:f>
        <x:v>0</x:v>
      </x:c>
      <x:c r="Y367" s="50" t="b">
        <x:f>AND(COUNT(G367:K367)=5,P367&gt;='設定'!$B$7)</x:f>
        <x:v>1</x:v>
      </x:c>
      <x:c r="Z367" s="50" t="b">
        <x:f>AND(ISNUMBER(R367),R367&gt;='設定'!$B$8)</x:f>
        <x:v>1</x:v>
      </x:c>
      <x:c r="AA367" s="50" t="b">
        <x:f>AND(ISNUMBER(S367),S367&gt;=DATE(YEAR('設定'!$B$10)-'設定'!$B$9,MONTH('設定'!$B$10),DAY('設定'!$B$10)))</x:f>
        <x:v>0</x:v>
      </x:c>
      <x:c r="AB367" s="55" t="b">
        <x:v>0</x:v>
      </x:c>
      <x:c r="AC367" s="55" t="b">
        <x:v>0</x:v>
      </x:c>
      <x:c r="AD367" s="50" t="n">
        <x:f>IF(X367,1,0)+IF(Z367,1,0)+IF(AA367,1,0)+IF(AB367,1,0)</x:f>
        <x:v>1</x:v>
      </x:c>
      <x:c r="AE367" s="50" t="n">
        <x:f>IF(Y367,1,0)+IF(Z367,1,0)+IF(AA367,1,0)+IF(AB367,1,0)</x:f>
        <x:v>2</x:v>
      </x:c>
      <x:c r="AF367" s="50" t="n">
        <x:f>IF(Y367,1,0)+IF(Z367,1,0)+IF(AA367,1,0)+IF(AC367,1,0)</x:f>
        <x:v>2</x:v>
      </x:c>
      <x:c r="AG367" s="53" t="n">
        <x:v>44348</x:v>
      </x:c>
      <x:c r="AH367" s="50" t="str">
        <x:v>S100VY61</x:v>
      </x:c>
      <x:c r="AI367" s="50" t="str">
        <x:v>OperatingRevenue1SummaryOfBusinessResults</x:v>
      </x:c>
      <x:c r="AJ367" s="50" t="str">
        <x:v>OperatingIncome</x:v>
      </x:c>
      <x:c r="AK367" s="53" t="n">
        <x:v>45747</x:v>
      </x:c>
      <x:c r="AL367" s="50" t="str">
        <x:v>365/365/365/366/365</x:v>
      </x:c>
      <x:c r="AM367" s="51" t="n">
        <x:v>2306385366</x:v>
      </x:c>
      <x:c r="AN367" s="51" t="n">
        <x:v>2014.5</x:v>
      </x:c>
      <x:c r="AO367" s="51" t="n">
        <x:f>IFERROR(AM367*AN367,"")</x:f>
        <x:v>4646213319807</x:v>
      </x:c>
      <x:c r="AP367" s="56" t="n">
        <x:f>IFERROR(AO367/(K367*1000000),"")</x:f>
        <x:v>38.04162050032341</x:v>
      </x:c>
      <x:c r="AQ367" s="57" t="n">
        <x:v>17252006807.5</x:v>
      </x:c>
      <x:c r="AR367" s="52" t="n">
        <x:v>0.3650661290607913</x:v>
      </x:c>
      <x:c r="AS367" s="52" t="n">
        <x:v>-0.3588457406665373</x:v>
      </x:c>
      <x:c r="AT367" s="55" t="b">
        <x:v>1</x:v>
      </x:c>
      <x:c r="AU367" s="50"/>
      <x:c r="AV367" s="58" t="n">
        <x:v>-0.1035454196808006</x:v>
      </x:c>
      <x:c r="AW367" s="50" t="n">
        <x:v>2628</x:v>
      </x:c>
      <x:c r="AX367" s="50" t="str">
        <x:v>Core Moat</x:v>
      </x:c>
      <x:c r="AY367" s="50" t="str">
        <x:v>概算PSR15倍以上</x:v>
      </x:c>
      <x:c r="AZ367" s="59" t="str">
        <x:v>2025-06-20 10:00</x:v>
      </x:c>
      <x:c r="BA367" s="53" t="n">
        <x:v>43191</x:v>
      </x:c>
      <x:c r="BB367" s="50"/>
      <x:c r="BC367" s="50"/>
      <x:c r="BD367" s="50" t="str">
        <x:v>TOPIX Large70</x:v>
      </x:c>
    </x:row>
    <x:row r="368">
      <x:c r="A368" s="50" t="n">
        <x:v>367</x:v>
      </x:c>
      <x:c r="B368" s="50" t="str">
        <x:v>9344</x:v>
      </x:c>
      <x:c r="C368" s="50" t="str">
        <x:v>9344.T</x:v>
      </x:c>
      <x:c r="D368" s="50" t="str">
        <x:v>Axis Consulting Corporation</x:v>
      </x:c>
      <x:c r="E368" s="50" t="str">
        <x:v>Growth Market(Domestic)</x:v>
      </x:c>
      <x:c r="F368" s="50" t="str">
        <x:v>Services</x:v>
      </x:c>
      <x:c r="G368" s="51" t="n">
        <x:v>1896</x:v>
      </x:c>
      <x:c r="H368" s="51" t="n">
        <x:v>3008</x:v>
      </x:c>
      <x:c r="I368" s="51" t="n">
        <x:v>3912</x:v>
      </x:c>
      <x:c r="J368" s="51" t="n">
        <x:v>4082</x:v>
      </x:c>
      <x:c r="K368" s="51" t="n">
        <x:v>5271</x:v>
      </x:c>
      <x:c r="L368" s="52" t="n">
        <x:f>IFERROR(H368/G368-1,"")</x:f>
        <x:v>0.5864978902953586</x:v>
      </x:c>
      <x:c r="M368" s="52" t="n">
        <x:f>IFERROR(I368/H368-1,"")</x:f>
        <x:v>0.30053191489361697</x:v>
      </x:c>
      <x:c r="N368" s="52" t="n">
        <x:f>IFERROR(J368/I368-1,"")</x:f>
        <x:v>0.043456032719836335</x:v>
      </x:c>
      <x:c r="O368" s="52" t="n">
        <x:f>IFERROR(K368/J368-1,"")</x:f>
        <x:v>0.2912787849093581</x:v>
      </x:c>
      <x:c r="P368" s="52" t="n">
        <x:f>IFERROR((K368/G368)^(1/4)-1,"")</x:f>
        <x:v>0.29125991949594376</x:v>
      </x:c>
      <x:c r="Q368" s="51" t="n">
        <x:v>210</x:v>
      </x:c>
      <x:c r="R368" s="52" t="n">
        <x:f>IFERROR(Q368/K368,"")</x:f>
        <x:v>0.0398406374501992</x:v>
      </x:c>
      <x:c r="S368" s="53" t="n">
        <x:v>45013</x:v>
      </x:c>
      <x:c r="T368" s="50" t="str">
        <x:v>local_price_first_trade</x:v>
      </x:c>
      <x:c r="U368" s="50" t="str">
        <x:v>株式会社創</x:v>
      </x:c>
      <x:c r="V368" s="54" t="n">
        <x:v>0.3796</x:v>
      </x:c>
      <x:c r="W368" s="50" t="str">
        <x:v>山尾 幸弘 / 伊藤 文隆</x:v>
      </x:c>
      <x:c r="X368" s="50" t="b">
        <x:f>AND(COUNT(L368:O368)=4,L368&gt;='設定'!$B$6,M368&gt;='設定'!$B$6,N368&gt;='設定'!$B$6,O368&gt;='設定'!$B$6)</x:f>
        <x:v>0</x:v>
      </x:c>
      <x:c r="Y368" s="50" t="b">
        <x:f>AND(COUNT(G368:K368)=5,P368&gt;='設定'!$B$7)</x:f>
        <x:v>1</x:v>
      </x:c>
      <x:c r="Z368" s="50" t="b">
        <x:f>AND(ISNUMBER(R368),R368&gt;='設定'!$B$8)</x:f>
        <x:v>0</x:v>
      </x:c>
      <x:c r="AA368" s="50" t="b">
        <x:f>AND(ISNUMBER(S368),S368&gt;=DATE(YEAR('設定'!$B$10)-'設定'!$B$9,MONTH('設定'!$B$10),DAY('設定'!$B$10)))</x:f>
        <x:v>1</x:v>
      </x:c>
      <x:c r="AB368" s="55" t="b">
        <x:v>0</x:v>
      </x:c>
      <x:c r="AC368" s="55" t="b">
        <x:v>0</x:v>
      </x:c>
      <x:c r="AD368" s="50" t="n">
        <x:f>IF(X368,1,0)+IF(Z368,1,0)+IF(AA368,1,0)+IF(AB368,1,0)</x:f>
        <x:v>1</x:v>
      </x:c>
      <x:c r="AE368" s="50" t="n">
        <x:f>IF(Y368,1,0)+IF(Z368,1,0)+IF(AA368,1,0)+IF(AB368,1,0)</x:f>
        <x:v>2</x:v>
      </x:c>
      <x:c r="AF368" s="50" t="n">
        <x:f>IF(Y368,1,0)+IF(Z368,1,0)+IF(AA368,1,0)+IF(AC368,1,0)</x:f>
        <x:v>2</x:v>
      </x:c>
      <x:c r="AG368" s="53" t="n">
        <x:v>45013</x:v>
      </x:c>
      <x:c r="AH368" s="50" t="str">
        <x:v>S100WQ81</x:v>
      </x:c>
      <x:c r="AI368" s="50" t="str">
        <x:v>NetSalesSummaryOfBusinessResults</x:v>
      </x:c>
      <x:c r="AJ368" s="50" t="str">
        <x:v>OperatingIncome</x:v>
      </x:c>
      <x:c r="AK368" s="53" t="n">
        <x:v>45838</x:v>
      </x:c>
      <x:c r="AL368" s="50" t="str">
        <x:v>365/365/365/366/365</x:v>
      </x:c>
      <x:c r="AM368" s="51" t="n">
        <x:v>5049150</x:v>
      </x:c>
      <x:c r="AN368" s="51" t="n">
        <x:v>957</x:v>
      </x:c>
      <x:c r="AO368" s="51" t="n">
        <x:f>IFERROR(AM368*AN368,"")</x:f>
        <x:v>4832036550</x:v>
      </x:c>
      <x:c r="AP368" s="56" t="n">
        <x:f>IFERROR(AO368/(K368*1000000),"")</x:f>
        <x:v>0.916721030165054</x:v>
      </x:c>
      <x:c r="AQ368" s="57" t="n">
        <x:v>2156706.6666666665</x:v>
      </x:c>
      <x:c r="AR368" s="52" t="n">
        <x:v>0.4622053207479858</x:v>
      </x:c>
      <x:c r="AS368" s="52" t="n">
        <x:v>-0.8362586689360294</x:v>
      </x:c>
      <x:c r="AT368" s="55" t="b">
        <x:v>0</x:v>
      </x:c>
      <x:c r="AU368" s="50" t="str">
        <x:v>low_liquidity</x:v>
      </x:c>
      <x:c r="AV368" s="58" t="n">
        <x:v>-0.1706788809890329</x:v>
      </x:c>
      <x:c r="AW368" s="50" t="n">
        <x:v>2923</x:v>
      </x:c>
      <x:c r="AX368" s="50" t="str">
        <x:v>Future Moat</x:v>
      </x:c>
      <x:c r="AY368" s="50" t="str">
        <x:v>既存適格性フィルター不通過: low_liquidity / 60日平均売買代金2,000万円未満 / ローカル5年最大下落率-60%以下</x:v>
      </x:c>
      <x:c r="AZ368" s="59" t="str">
        <x:v>2025-09-22 10:18</x:v>
      </x:c>
      <x:c r="BA368" s="53" t="n">
        <x:v>44986</x:v>
      </x:c>
      <x:c r="BB368" s="50"/>
      <x:c r="BC368" s="50"/>
      <x:c r="BD368" s="50"/>
    </x:row>
    <x:row r="369">
      <x:c r="A369" s="50" t="n">
        <x:v>368</x:v>
      </x:c>
      <x:c r="B369" s="50" t="str">
        <x:v>2982</x:v>
      </x:c>
      <x:c r="C369" s="50" t="str">
        <x:v>2982.T</x:v>
      </x:c>
      <x:c r="D369" s="50" t="str">
        <x:v>A.D.Works Group Co.,Ltd.</x:v>
      </x:c>
      <x:c r="E369" s="50" t="str">
        <x:v>Prime Market (Domestic)</x:v>
      </x:c>
      <x:c r="F369" s="50" t="str">
        <x:v>Real Estate</x:v>
      </x:c>
      <x:c r="G369" s="51" t="n">
        <x:v>24961.158</x:v>
      </x:c>
      <x:c r="H369" s="51" t="n">
        <x:v>27856.128</x:v>
      </x:c>
      <x:c r="I369" s="51" t="n">
        <x:v>41342.561</x:v>
      </x:c>
      <x:c r="J369" s="51" t="n">
        <x:v>49910.901</x:v>
      </x:c>
      <x:c r="K369" s="51" t="n">
        <x:v>67531.965</x:v>
      </x:c>
      <x:c r="L369" s="52" t="n">
        <x:f>IFERROR(H369/G369-1,"")</x:f>
        <x:v>0.11597899424377678</x:v>
      </x:c>
      <x:c r="M369" s="52" t="n">
        <x:f>IFERROR(I369/H369-1,"")</x:f>
        <x:v>0.48414600191383395</x:v>
      </x:c>
      <x:c r="N369" s="52" t="n">
        <x:f>IFERROR(J369/I369-1,"")</x:f>
        <x:v>0.20725227931573942</x:v>
      </x:c>
      <x:c r="O369" s="52" t="n">
        <x:f>IFERROR(K369/J369-1,"")</x:f>
        <x:v>0.35305040876741534</x:v>
      </x:c>
      <x:c r="P369" s="52" t="n">
        <x:f>IFERROR((K369/G369)^(1/4)-1,"")</x:f>
        <x:v>0.2825111938483309</x:v>
      </x:c>
      <x:c r="Q369" s="51" t="n">
        <x:v>4987.647</x:v>
      </x:c>
      <x:c r="R369" s="52" t="n">
        <x:f>IFERROR(Q369/K369,"")</x:f>
        <x:v>0.07385609170412856</x:v>
      </x:c>
      <x:c r="S369" s="53" t="n">
        <x:v>39356</x:v>
      </x:c>
      <x:c r="T369" s="50" t="str">
        <x:v>EDINET_company_history</x:v>
      </x:c>
      <x:c r="U369" s="50" t="str">
        <x:v>田中 秀夫</x:v>
      </x:c>
      <x:c r="V369" s="54" t="n">
        <x:v>0.1076</x:v>
      </x:c>
      <x:c r="W369" s="50" t="str">
        <x:v>田中 秀夫</x:v>
      </x:c>
      <x:c r="X369" s="50" t="b">
        <x:f>AND(COUNT(L369:O369)=4,L369&gt;='設定'!$B$6,M369&gt;='設定'!$B$6,N369&gt;='設定'!$B$6,O369&gt;='設定'!$B$6)</x:f>
        <x:v>0</x:v>
      </x:c>
      <x:c r="Y369" s="50" t="b">
        <x:f>AND(COUNT(G369:K369)=5,P369&gt;='設定'!$B$7)</x:f>
        <x:v>1</x:v>
      </x:c>
      <x:c r="Z369" s="50" t="b">
        <x:f>AND(ISNUMBER(R369),R369&gt;='設定'!$B$8)</x:f>
        <x:v>0</x:v>
      </x:c>
      <x:c r="AA369" s="50" t="b">
        <x:f>AND(ISNUMBER(S369),S369&gt;=DATE(YEAR('設定'!$B$10)-'設定'!$B$9,MONTH('設定'!$B$10),DAY('設定'!$B$10)))</x:f>
        <x:v>0</x:v>
      </x:c>
      <x:c r="AB369" s="55" t="b">
        <x:v>1</x:v>
      </x:c>
      <x:c r="AC369" s="55" t="b">
        <x:v>1</x:v>
      </x:c>
      <x:c r="AD369" s="50" t="n">
        <x:f>IF(X369,1,0)+IF(Z369,1,0)+IF(AA369,1,0)+IF(AB369,1,0)</x:f>
        <x:v>1</x:v>
      </x:c>
      <x:c r="AE369" s="50" t="n">
        <x:f>IF(Y369,1,0)+IF(Z369,1,0)+IF(AA369,1,0)+IF(AB369,1,0)</x:f>
        <x:v>2</x:v>
      </x:c>
      <x:c r="AF369" s="50" t="n">
        <x:f>IF(Y369,1,0)+IF(Z369,1,0)+IF(AA369,1,0)+IF(AC369,1,0)</x:f>
        <x:v>2</x:v>
      </x:c>
      <x:c r="AG369" s="53" t="n">
        <x:v>44348</x:v>
      </x:c>
      <x:c r="AH369" s="50" t="str">
        <x:v>S100XS5K</x:v>
      </x:c>
      <x:c r="AI369" s="50" t="str">
        <x:v>NetSalesSummaryOfBusinessResults</x:v>
      </x:c>
      <x:c r="AJ369" s="50" t="str">
        <x:v>OperatingIncome</x:v>
      </x:c>
      <x:c r="AK369" s="53" t="n">
        <x:v>46022</x:v>
      </x:c>
      <x:c r="AL369" s="50" t="str">
        <x:v>365/365/365/366/365</x:v>
      </x:c>
      <x:c r="AM369" s="51" t="n">
        <x:v>49806964</x:v>
      </x:c>
      <x:c r="AN369" s="51" t="n">
        <x:v>386</x:v>
      </x:c>
      <x:c r="AO369" s="51" t="n">
        <x:f>IFERROR(AM369*AN369,"")</x:f>
        <x:v>19225488104</x:v>
      </x:c>
      <x:c r="AP369" s="56" t="n">
        <x:f>IFERROR(AO369/(K369*1000000),"")</x:f>
        <x:v>0.2846872307654605</x:v>
      </x:c>
      <x:c r="AQ369" s="57" t="n">
        <x:v>248148980</x:v>
      </x:c>
      <x:c r="AR369" s="52" t="n">
        <x:v>0.331446162628537</x:v>
      </x:c>
      <x:c r="AS369" s="52" t="n">
        <x:v>-0.3959487946847612</x:v>
      </x:c>
      <x:c r="AT369" s="55" t="b">
        <x:v>0</x:v>
      </x:c>
      <x:c r="AU369" s="50" t="str">
        <x:v>repeated_negative_operating_cf</x:v>
      </x:c>
      <x:c r="AV369" s="58" t="n">
        <x:v>-0.04280296104697</x:v>
      </x:c>
      <x:c r="AW369" s="50" t="n">
        <x:v>2218</x:v>
      </x:c>
      <x:c r="AX369" s="50" t="str">
        <x:v>Transformation Moat</x:v>
      </x:c>
      <x:c r="AY369" s="50" t="str">
        <x:v>既存適格性フィルター不通過: repeated_negative_operating_cf</x:v>
      </x:c>
      <x:c r="AZ369" s="59" t="str">
        <x:v>2026-03-19 15:01</x:v>
      </x:c>
      <x:c r="BA369" s="53" t="n">
        <x:v>39356</x:v>
      </x:c>
      <x:c r="BB369" s="50" t="str">
        <x:v>田中 秀夫</x:v>
      </x:c>
      <x:c r="BC369" s="50"/>
      <x:c r="BD369" s="50"/>
    </x:row>
    <x:row r="370">
      <x:c r="A370" s="50" t="n">
        <x:v>369</x:v>
      </x:c>
      <x:c r="B370" s="50" t="str">
        <x:v>3856</x:v>
      </x:c>
      <x:c r="C370" s="50" t="str">
        <x:v>3856.T</x:v>
      </x:c>
      <x:c r="D370" s="50" t="str">
        <x:v>Abalance Corporation</x:v>
      </x:c>
      <x:c r="E370" s="50" t="str">
        <x:v>Standard Market(Domestic)</x:v>
      </x:c>
      <x:c r="F370" s="50" t="str">
        <x:v>Electric Appliances</x:v>
      </x:c>
      <x:c r="G370" s="51" t="n">
        <x:v>26901</x:v>
      </x:c>
      <x:c r="H370" s="51" t="n">
        <x:v>92122</x:v>
      </x:c>
      <x:c r="I370" s="51" t="n">
        <x:v>215284</x:v>
      </x:c>
      <x:c r="J370" s="51" t="n">
        <x:v>208972</x:v>
      </x:c>
      <x:c r="K370" s="51" t="n">
        <x:v>72417</x:v>
      </x:c>
      <x:c r="L370" s="52" t="n">
        <x:f>IFERROR(H370/G370-1,"")</x:f>
        <x:v>2.424482361250511</x:v>
      </x:c>
      <x:c r="M370" s="52" t="n">
        <x:f>IFERROR(I370/H370-1,"")</x:f>
        <x:v>1.3369444866589957</x:v>
      </x:c>
      <x:c r="N370" s="52" t="n">
        <x:f>IFERROR(J370/I370-1,"")</x:f>
        <x:v>-0.029319410638969923</x:v>
      </x:c>
      <x:c r="O370" s="52" t="n">
        <x:f>IFERROR(K370/J370-1,"")</x:f>
        <x:v>-0.6534607507225849</x:v>
      </x:c>
      <x:c r="P370" s="52" t="n">
        <x:f>IFERROR((K370/G370)^(1/4)-1,"")</x:f>
        <x:v>0.28090826003866387</x:v>
      </x:c>
      <x:c r="Q370" s="51" t="n">
        <x:v>3602</x:v>
      </x:c>
      <x:c r="R370" s="52" t="n">
        <x:f>IFERROR(Q370/K370,"")</x:f>
        <x:v>0.04973970200367317</x:v>
      </x:c>
      <x:c r="S370" s="53" t="n">
        <x:v>39326</x:v>
      </x:c>
      <x:c r="T370" s="50" t="str">
        <x:v>EDINET_company_history</x:v>
      </x:c>
      <x:c r="U370" s="50" t="str">
        <x:v>龍 潤生</x:v>
      </x:c>
      <x:c r="V370" s="54" t="n">
        <x:v>0.2443</x:v>
      </x:c>
      <x:c r="W370" s="50" t="str">
        <x:v>国本 亮一 / 龍 潤生</x:v>
      </x:c>
      <x:c r="X370" s="50" t="b">
        <x:f>AND(COUNT(L370:O370)=4,L370&gt;='設定'!$B$6,M370&gt;='設定'!$B$6,N370&gt;='設定'!$B$6,O370&gt;='設定'!$B$6)</x:f>
        <x:v>0</x:v>
      </x:c>
      <x:c r="Y370" s="50" t="b">
        <x:f>AND(COUNT(G370:K370)=5,P370&gt;='設定'!$B$7)</x:f>
        <x:v>1</x:v>
      </x:c>
      <x:c r="Z370" s="50" t="b">
        <x:f>AND(ISNUMBER(R370),R370&gt;='設定'!$B$8)</x:f>
        <x:v>0</x:v>
      </x:c>
      <x:c r="AA370" s="50" t="b">
        <x:f>AND(ISNUMBER(S370),S370&gt;=DATE(YEAR('設定'!$B$10)-'設定'!$B$9,MONTH('設定'!$B$10),DAY('設定'!$B$10)))</x:f>
        <x:v>0</x:v>
      </x:c>
      <x:c r="AB370" s="55" t="b">
        <x:v>1</x:v>
      </x:c>
      <x:c r="AC370" s="55" t="b">
        <x:v>1</x:v>
      </x:c>
      <x:c r="AD370" s="50" t="n">
        <x:f>IF(X370,1,0)+IF(Z370,1,0)+IF(AA370,1,0)+IF(AB370,1,0)</x:f>
        <x:v>1</x:v>
      </x:c>
      <x:c r="AE370" s="50" t="n">
        <x:f>IF(Y370,1,0)+IF(Z370,1,0)+IF(AA370,1,0)+IF(AB370,1,0)</x:f>
        <x:v>2</x:v>
      </x:c>
      <x:c r="AF370" s="50" t="n">
        <x:f>IF(Y370,1,0)+IF(Z370,1,0)+IF(AA370,1,0)+IF(AC370,1,0)</x:f>
        <x:v>2</x:v>
      </x:c>
      <x:c r="AG370" s="53" t="n">
        <x:v>44348</x:v>
      </x:c>
      <x:c r="AH370" s="50" t="str">
        <x:v>S100W9LG</x:v>
      </x:c>
      <x:c r="AI370" s="50" t="str">
        <x:v>NetSalesSummaryOfBusinessResults</x:v>
      </x:c>
      <x:c r="AJ370" s="50" t="str">
        <x:v>OperatingIncome</x:v>
      </x:c>
      <x:c r="AK370" s="53" t="n">
        <x:v>45747</x:v>
      </x:c>
      <x:c r="AL370" s="50" t="str">
        <x:v>365/365/365/366/274</x:v>
      </x:c>
      <x:c r="AM370" s="51" t="n">
        <x:v>17711993</x:v>
      </x:c>
      <x:c r="AN370" s="51" t="n">
        <x:v>516</x:v>
      </x:c>
      <x:c r="AO370" s="51" t="n">
        <x:f>IFERROR(AM370*AN370,"")</x:f>
        <x:v>9139388388</x:v>
      </x:c>
      <x:c r="AP370" s="56" t="n">
        <x:f>IFERROR(AO370/(K370*1000000),"")</x:f>
        <x:v>0.1262050124694478</x:v>
      </x:c>
      <x:c r="AQ370" s="57" t="n">
        <x:v>147798545</x:v>
      </x:c>
      <x:c r="AR370" s="52" t="n">
        <x:v>0.8943673220648265</x:v>
      </x:c>
      <x:c r="AS370" s="52" t="n">
        <x:v>-0.9725305940643112</x:v>
      </x:c>
      <x:c r="AT370" s="55" t="b">
        <x:v>1</x:v>
      </x:c>
      <x:c r="AU370" s="50"/>
      <x:c r="AV370" s="58" t="n">
        <x:v>-0.4362583458130865</x:v>
      </x:c>
      <x:c r="AW370" s="50" t="n">
        <x:v>3449</x:v>
      </x:c>
      <x:c r="AX370" s="50" t="str">
        <x:v>Future Moat</x:v>
      </x:c>
      <x:c r="AY370" s="50" t="str">
        <x:v>年率ボラティリティ60%以上 / ローカル5年最大下落率-60%以下</x:v>
      </x:c>
      <x:c r="AZ370" s="59" t="str">
        <x:v>2025-06-30 16:01</x:v>
      </x:c>
      <x:c r="BA370" s="53" t="n">
        <x:v>39326</x:v>
      </x:c>
      <x:c r="BB370" s="50" t="str">
        <x:v>龍 潤生</x:v>
      </x:c>
      <x:c r="BC370" s="50"/>
      <x:c r="BD370" s="50"/>
    </x:row>
    <x:row r="371">
      <x:c r="A371" s="50" t="n">
        <x:v>370</x:v>
      </x:c>
      <x:c r="B371" s="50" t="str">
        <x:v>3675</x:v>
      </x:c>
      <x:c r="C371" s="50" t="str">
        <x:v>3675.T</x:v>
      </x:c>
      <x:c r="D371" s="50" t="str">
        <x:v>Cross Marketing Group Inc.</x:v>
      </x:c>
      <x:c r="E371" s="50" t="str">
        <x:v>Standard Market(Domestic)</x:v>
      </x:c>
      <x:c r="F371" s="50" t="str">
        <x:v>Information &amp; Communication</x:v>
      </x:c>
      <x:c r="G371" s="51" t="n">
        <x:v>10758.334</x:v>
      </x:c>
      <x:c r="H371" s="51" t="n">
        <x:v>24899.126</x:v>
      </x:c>
      <x:c r="I371" s="51" t="n">
        <x:v>25094.322</x:v>
      </x:c>
      <x:c r="J371" s="51" t="n">
        <x:v>26184.528</x:v>
      </x:c>
      <x:c r="K371" s="51" t="n">
        <x:v>28896.589</x:v>
      </x:c>
      <x:c r="L371" s="52" t="n">
        <x:f>IFERROR(H371/G371-1,"")</x:f>
        <x:v>1.314403512662834</x:v>
      </x:c>
      <x:c r="M371" s="52" t="n">
        <x:f>IFERROR(I371/H371-1,"")</x:f>
        <x:v>0.007839471955762622</x:v>
      </x:c>
      <x:c r="N371" s="52" t="n">
        <x:f>IFERROR(J371/I371-1,"")</x:f>
        <x:v>0.04344432975714585</x:v>
      </x:c>
      <x:c r="O371" s="52" t="n">
        <x:f>IFERROR(K371/J371-1,"")</x:f>
        <x:v>0.10357494318782456</x:v>
      </x:c>
      <x:c r="P371" s="52" t="n">
        <x:f>IFERROR((K371/G371)^(1/4)-1,"")</x:f>
        <x:v>0.28019282691092395</x:v>
      </x:c>
      <x:c r="Q371" s="51" t="n">
        <x:v>2522.95</x:v>
      </x:c>
      <x:c r="R371" s="52" t="n">
        <x:f>IFERROR(Q371/K371,"")</x:f>
        <x:v>0.08730961290967594</x:v>
      </x:c>
      <x:c r="S371" s="53" t="n">
        <x:v>39722</x:v>
      </x:c>
      <x:c r="T371" s="50" t="str">
        <x:v>EDINET_company_history</x:v>
      </x:c>
      <x:c r="U371" s="50" t="str">
        <x:v>五 十 嵐 幹</x:v>
      </x:c>
      <x:c r="V371" s="54" t="n">
        <x:v>0.269</x:v>
      </x:c>
      <x:c r="W371" s="50" t="str">
        <x:v>五十嵐 幹</x:v>
      </x:c>
      <x:c r="X371" s="50" t="b">
        <x:f>AND(COUNT(L371:O371)=4,L371&gt;='設定'!$B$6,M371&gt;='設定'!$B$6,N371&gt;='設定'!$B$6,O371&gt;='設定'!$B$6)</x:f>
        <x:v>0</x:v>
      </x:c>
      <x:c r="Y371" s="50" t="b">
        <x:f>AND(COUNT(G371:K371)=5,P371&gt;='設定'!$B$7)</x:f>
        <x:v>1</x:v>
      </x:c>
      <x:c r="Z371" s="50" t="b">
        <x:f>AND(ISNUMBER(R371),R371&gt;='設定'!$B$8)</x:f>
        <x:v>0</x:v>
      </x:c>
      <x:c r="AA371" s="50" t="b">
        <x:f>AND(ISNUMBER(S371),S371&gt;=DATE(YEAR('設定'!$B$10)-'設定'!$B$9,MONTH('設定'!$B$10),DAY('設定'!$B$10)))</x:f>
        <x:v>0</x:v>
      </x:c>
      <x:c r="AB371" s="55" t="b">
        <x:v>1</x:v>
      </x:c>
      <x:c r="AC371" s="55" t="b">
        <x:v>1</x:v>
      </x:c>
      <x:c r="AD371" s="50" t="n">
        <x:f>IF(X371,1,0)+IF(Z371,1,0)+IF(AA371,1,0)+IF(AB371,1,0)</x:f>
        <x:v>1</x:v>
      </x:c>
      <x:c r="AE371" s="50" t="n">
        <x:f>IF(Y371,1,0)+IF(Z371,1,0)+IF(AA371,1,0)+IF(AB371,1,0)</x:f>
        <x:v>2</x:v>
      </x:c>
      <x:c r="AF371" s="50" t="n">
        <x:f>IF(Y371,1,0)+IF(Z371,1,0)+IF(AA371,1,0)+IF(AC371,1,0)</x:f>
        <x:v>2</x:v>
      </x:c>
      <x:c r="AG371" s="53" t="n">
        <x:v>44348</x:v>
      </x:c>
      <x:c r="AH371" s="50" t="str">
        <x:v>S100WQAV</x:v>
      </x:c>
      <x:c r="AI371" s="50" t="str">
        <x:v>NetSalesSummaryOfBusinessResults</x:v>
      </x:c>
      <x:c r="AJ371" s="50" t="str">
        <x:v>OperatingIncome</x:v>
      </x:c>
      <x:c r="AK371" s="53" t="n">
        <x:v>45838</x:v>
      </x:c>
      <x:c r="AL371" s="50" t="str">
        <x:v>181/365/365/366/365</x:v>
      </x:c>
      <x:c r="AM371" s="51" t="n">
        <x:v>19252064</x:v>
      </x:c>
      <x:c r="AN371" s="51" t="n">
        <x:v>558</x:v>
      </x:c>
      <x:c r="AO371" s="51" t="n">
        <x:f>IFERROR(AM371*AN371,"")</x:f>
        <x:v>10742651712</x:v>
      </x:c>
      <x:c r="AP371" s="56" t="n">
        <x:f>IFERROR(AO371/(K371*1000000),"")</x:f>
        <x:v>0.3717619305171278</x:v>
      </x:c>
      <x:c r="AQ371" s="57" t="n">
        <x:v>24115630</x:v>
      </x:c>
      <x:c r="AR371" s="52" t="n">
        <x:v>0.4639082629052221</x:v>
      </x:c>
      <x:c r="AS371" s="52" t="n">
        <x:v>-0.652723833769118</x:v>
      </x:c>
      <x:c r="AT371" s="55" t="b">
        <x:v>1</x:v>
      </x:c>
      <x:c r="AU371" s="50"/>
      <x:c r="AV371" s="58" t="n">
        <x:v>-0.0794684097612004</x:v>
      </x:c>
      <x:c r="AW371" s="50" t="n">
        <x:v>2477</x:v>
      </x:c>
      <x:c r="AX371" s="50" t="str">
        <x:v>Future Moat</x:v>
      </x:c>
      <x:c r="AY371" s="50" t="str">
        <x:v>ローカル5年最大下落率-60%以下</x:v>
      </x:c>
      <x:c r="AZ371" s="59" t="str">
        <x:v>2025-09-24 15:32</x:v>
      </x:c>
      <x:c r="BA371" s="53" t="n">
        <x:v>39722</x:v>
      </x:c>
      <x:c r="BB371" s="50" t="str">
        <x:v>五十嵐 幹</x:v>
      </x:c>
      <x:c r="BC371" s="50"/>
      <x:c r="BD371" s="50"/>
    </x:row>
    <x:row r="372">
      <x:c r="A372" s="50" t="n">
        <x:v>371</x:v>
      </x:c>
      <x:c r="B372" s="50" t="str">
        <x:v>7906</x:v>
      </x:c>
      <x:c r="C372" s="50" t="str">
        <x:v>7906.T</x:v>
      </x:c>
      <x:c r="D372" s="50" t="str">
        <x:v>YONEX CO.,LTD.</x:v>
      </x:c>
      <x:c r="E372" s="50" t="str">
        <x:v>Standard Market(Domestic)</x:v>
      </x:c>
      <x:c r="F372" s="50" t="str">
        <x:v>Other Products</x:v>
      </x:c>
      <x:c r="G372" s="51" t="n">
        <x:v>51554</x:v>
      </x:c>
      <x:c r="H372" s="51" t="n">
        <x:v>74485</x:v>
      </x:c>
      <x:c r="I372" s="51" t="n">
        <x:v>107019</x:v>
      </x:c>
      <x:c r="J372" s="51" t="n">
        <x:v>116442</x:v>
      </x:c>
      <x:c r="K372" s="51" t="n">
        <x:v>138276</x:v>
      </x:c>
      <x:c r="L372" s="52" t="n">
        <x:f>IFERROR(H372/G372-1,"")</x:f>
        <x:v>0.4447957481475735</x:v>
      </x:c>
      <x:c r="M372" s="52" t="n">
        <x:f>IFERROR(I372/H372-1,"")</x:f>
        <x:v>0.4367859300530308</x:v>
      </x:c>
      <x:c r="N372" s="52" t="n">
        <x:f>IFERROR(J372/I372-1,"")</x:f>
        <x:v>0.0880497855520983</x:v>
      </x:c>
      <x:c r="O372" s="52" t="n">
        <x:f>IFERROR(K372/J372-1,"")</x:f>
        <x:v>0.18750966146235903</x:v>
      </x:c>
      <x:c r="P372" s="52" t="n">
        <x:f>IFERROR((K372/G372)^(1/4)-1,"")</x:f>
        <x:v>0.27973813049428564</x:v>
      </x:c>
      <x:c r="Q372" s="51" t="n">
        <x:v>14176</x:v>
      </x:c>
      <x:c r="R372" s="52" t="n">
        <x:f>IFERROR(Q372/K372,"")</x:f>
        <x:v>0.10251959848419104</x:v>
      </x:c>
      <x:c r="S372" s="53" t="n">
        <x:v>34366</x:v>
      </x:c>
      <x:c r="T372" s="50" t="str">
        <x:v>EDINET_company_history</x:v>
      </x:c>
      <x:c r="U372" s="50" t="str">
        <x:v>公益財団法人ヨネックススポーツ振興財団</x:v>
      </x:c>
      <x:c r="V372" s="54" t="n">
        <x:v>0.1106</x:v>
      </x:c>
      <x:c r="W372" s="50" t="str">
        <x:v>アリサ ヨネヤマ / 米山 修一</x:v>
      </x:c>
      <x:c r="X372" s="50" t="b">
        <x:f>AND(COUNT(L372:O372)=4,L372&gt;='設定'!$B$6,M372&gt;='設定'!$B$6,N372&gt;='設定'!$B$6,O372&gt;='設定'!$B$6)</x:f>
        <x:v>0</x:v>
      </x:c>
      <x:c r="Y372" s="50" t="b">
        <x:f>AND(COUNT(G372:K372)=5,P372&gt;='設定'!$B$7)</x:f>
        <x:v>1</x:v>
      </x:c>
      <x:c r="Z372" s="50" t="b">
        <x:f>AND(ISNUMBER(R372),R372&gt;='設定'!$B$8)</x:f>
        <x:v>1</x:v>
      </x:c>
      <x:c r="AA372" s="50" t="b">
        <x:f>AND(ISNUMBER(S372),S372&gt;=DATE(YEAR('設定'!$B$10)-'設定'!$B$9,MONTH('設定'!$B$10),DAY('設定'!$B$10)))</x:f>
        <x:v>0</x:v>
      </x:c>
      <x:c r="AB372" s="55" t="b">
        <x:v>0</x:v>
      </x:c>
      <x:c r="AC372" s="55" t="b">
        <x:v>0</x:v>
      </x:c>
      <x:c r="AD372" s="50" t="n">
        <x:f>IF(X372,1,0)+IF(Z372,1,0)+IF(AA372,1,0)+IF(AB372,1,0)</x:f>
        <x:v>1</x:v>
      </x:c>
      <x:c r="AE372" s="50" t="n">
        <x:f>IF(Y372,1,0)+IF(Z372,1,0)+IF(AA372,1,0)+IF(AB372,1,0)</x:f>
        <x:v>2</x:v>
      </x:c>
      <x:c r="AF372" s="50" t="n">
        <x:f>IF(Y372,1,0)+IF(Z372,1,0)+IF(AA372,1,0)+IF(AC372,1,0)</x:f>
        <x:v>2</x:v>
      </x:c>
      <x:c r="AG372" s="53" t="n">
        <x:v>44348</x:v>
      </x:c>
      <x:c r="AH372" s="50" t="str">
        <x:v>S100W6P4</x:v>
      </x:c>
      <x:c r="AI372" s="50" t="str">
        <x:v>NetSalesSummaryOfBusinessResults</x:v>
      </x:c>
      <x:c r="AJ372" s="50" t="str">
        <x:v>OperatingIncome</x:v>
      </x:c>
      <x:c r="AK372" s="53" t="n">
        <x:v>45747</x:v>
      </x:c>
      <x:c r="AL372" s="50" t="str">
        <x:v>365/365/365/366/365</x:v>
      </x:c>
      <x:c r="AM372" s="51" t="n">
        <x:v>85755700</x:v>
      </x:c>
      <x:c r="AN372" s="51" t="n">
        <x:v>2388</x:v>
      </x:c>
      <x:c r="AO372" s="51" t="n">
        <x:f>IFERROR(AM372*AN372,"")</x:f>
        <x:v>204784611600</x:v>
      </x:c>
      <x:c r="AP372" s="56" t="n">
        <x:f>IFERROR(AO372/(K372*1000000),"")</x:f>
        <x:v>1.4809844918857937</x:v>
      </x:c>
      <x:c r="AQ372" s="57" t="n">
        <x:v>1171481036.6666667</x:v>
      </x:c>
      <x:c r="AR372" s="52" t="n">
        <x:v>0.458668752466688</x:v>
      </x:c>
      <x:c r="AS372" s="52" t="n">
        <x:v>-0.46717592919465</x:v>
      </x:c>
      <x:c r="AT372" s="55" t="b">
        <x:v>1</x:v>
      </x:c>
      <x:c r="AU372" s="50"/>
      <x:c r="AV372" s="58" t="n">
        <x:v>-0.1904140893378681</x:v>
      </x:c>
      <x:c r="AW372" s="50" t="n">
        <x:v>3001</x:v>
      </x:c>
      <x:c r="AX372" s="50" t="str">
        <x:v>Transformation Moat</x:v>
      </x:c>
      <x:c r="AY372" s="50" t="str">
        <x:v>目立つ機械的警告なし（定性確認は別途必要）</x:v>
      </x:c>
      <x:c r="AZ372" s="59" t="str">
        <x:v>2025-06-26 10:01</x:v>
      </x:c>
      <x:c r="BA372" s="53" t="n">
        <x:v>34366</x:v>
      </x:c>
      <x:c r="BB372" s="50"/>
      <x:c r="BC372" s="50"/>
      <x:c r="BD372" s="50"/>
    </x:row>
    <x:row r="373">
      <x:c r="A373" s="50" t="n">
        <x:v>372</x:v>
      </x:c>
      <x:c r="B373" s="50" t="str">
        <x:v>9024</x:v>
      </x:c>
      <x:c r="C373" s="50" t="str">
        <x:v>9024.T</x:v>
      </x:c>
      <x:c r="D373" s="50" t="str">
        <x:v>SEIBU HOLDINGS INC.</x:v>
      </x:c>
      <x:c r="E373" s="50" t="str">
        <x:v>Prime Market (Domestic)</x:v>
      </x:c>
      <x:c r="F373" s="50" t="str">
        <x:v>Land Transportation</x:v>
      </x:c>
      <x:c r="G373" s="51" t="n">
        <x:v>337061</x:v>
      </x:c>
      <x:c r="H373" s="51" t="n">
        <x:v>396856</x:v>
      </x:c>
      <x:c r="I373" s="51" t="n">
        <x:v>428487</x:v>
      </x:c>
      <x:c r="J373" s="51" t="n">
        <x:v>477598</x:v>
      </x:c>
      <x:c r="K373" s="51" t="n">
        <x:v>901131</x:v>
      </x:c>
      <x:c r="L373" s="52" t="n">
        <x:f>IFERROR(H373/G373-1,"")</x:f>
        <x:v>0.17740112323882018</x:v>
      </x:c>
      <x:c r="M373" s="52" t="n">
        <x:f>IFERROR(I373/H373-1,"")</x:f>
        <x:v>0.07970397322958456</x:v>
      </x:c>
      <x:c r="N373" s="52" t="n">
        <x:f>IFERROR(J373/I373-1,"")</x:f>
        <x:v>0.11461491247109024</x:v>
      </x:c>
      <x:c r="O373" s="52" t="n">
        <x:f>IFERROR(K373/J373-1,"")</x:f>
        <x:v>0.886798102169607</x:v>
      </x:c>
      <x:c r="P373" s="52" t="n">
        <x:f>IFERROR((K373/G373)^(1/4)-1,"")</x:f>
        <x:v>0.27870350710555036</x:v>
      </x:c>
      <x:c r="Q373" s="51" t="n">
        <x:v>292735</x:v>
      </x:c>
      <x:c r="R373" s="52" t="n">
        <x:f>IFERROR(Q373/K373,"")</x:f>
        <x:v>0.3248528793260913</x:v>
      </x:c>
      <x:c r="S373" s="53" t="n">
        <x:v>18019</x:v>
      </x:c>
      <x:c r="T373" s="50" t="str">
        <x:v>EDINET_company_history</x:v>
      </x:c>
      <x:c r="U373" s="50" t="str">
        <x:v>株式会社ＮＷコーポレーション (注１)</x:v>
      </x:c>
      <x:c r="V373" s="54" t="n">
        <x:v>0.1615</x:v>
      </x:c>
      <x:c r="W373" s="50" t="str">
        <x:v>後 藤 高 志 / 西 山 隆一郎</x:v>
      </x:c>
      <x:c r="X373" s="50" t="b">
        <x:f>AND(COUNT(L373:O373)=4,L373&gt;='設定'!$B$6,M373&gt;='設定'!$B$6,N373&gt;='設定'!$B$6,O373&gt;='設定'!$B$6)</x:f>
        <x:v>0</x:v>
      </x:c>
      <x:c r="Y373" s="50" t="b">
        <x:f>AND(COUNT(G373:K373)=5,P373&gt;='設定'!$B$7)</x:f>
        <x:v>1</x:v>
      </x:c>
      <x:c r="Z373" s="50" t="b">
        <x:f>AND(ISNUMBER(R373),R373&gt;='設定'!$B$8)</x:f>
        <x:v>1</x:v>
      </x:c>
      <x:c r="AA373" s="50" t="b">
        <x:f>AND(ISNUMBER(S373),S373&gt;=DATE(YEAR('設定'!$B$10)-'設定'!$B$9,MONTH('設定'!$B$10),DAY('設定'!$B$10)))</x:f>
        <x:v>0</x:v>
      </x:c>
      <x:c r="AB373" s="55" t="b">
        <x:v>0</x:v>
      </x:c>
      <x:c r="AC373" s="55" t="b">
        <x:v>0</x:v>
      </x:c>
      <x:c r="AD373" s="50" t="n">
        <x:f>IF(X373,1,0)+IF(Z373,1,0)+IF(AA373,1,0)+IF(AB373,1,0)</x:f>
        <x:v>1</x:v>
      </x:c>
      <x:c r="AE373" s="50" t="n">
        <x:f>IF(Y373,1,0)+IF(Z373,1,0)+IF(AA373,1,0)+IF(AB373,1,0)</x:f>
        <x:v>2</x:v>
      </x:c>
      <x:c r="AF373" s="50" t="n">
        <x:f>IF(Y373,1,0)+IF(Z373,1,0)+IF(AA373,1,0)+IF(AC373,1,0)</x:f>
        <x:v>2</x:v>
      </x:c>
      <x:c r="AG373" s="53" t="n">
        <x:v>44348</x:v>
      </x:c>
      <x:c r="AH373" s="50" t="str">
        <x:v>S100W1OD</x:v>
      </x:c>
      <x:c r="AI373" s="50" t="str">
        <x:v>OperatingRevenue1SummaryOfBusinessResults</x:v>
      </x:c>
      <x:c r="AJ373" s="50" t="str">
        <x:v>OperatingIncome</x:v>
      </x:c>
      <x:c r="AK373" s="53" t="n">
        <x:v>45747</x:v>
      </x:c>
      <x:c r="AL373" s="50" t="str">
        <x:v>365/365/365/366/365</x:v>
      </x:c>
      <x:c r="AM373" s="51" t="n">
        <x:v>265630620</x:v>
      </x:c>
      <x:c r="AN373" s="51" t="n">
        <x:v>2786.5</x:v>
      </x:c>
      <x:c r="AO373" s="51" t="n">
        <x:f>IFERROR(AM373*AN373,"")</x:f>
        <x:v>740179722630</x:v>
      </x:c>
      <x:c r="AP373" s="56" t="n">
        <x:f>IFERROR(AO373/(K373*1000000),"")</x:f>
        <x:v>0.8213897009757738</x:v>
      </x:c>
      <x:c r="AQ373" s="57" t="n">
        <x:v>5192218363.333333</x:v>
      </x:c>
      <x:c r="AR373" s="52" t="n">
        <x:v>0.3438651739034402</x:v>
      </x:c>
      <x:c r="AS373" s="52" t="n">
        <x:v>-0.5147172409910743</x:v>
      </x:c>
      <x:c r="AT373" s="55" t="b">
        <x:v>1</x:v>
      </x:c>
      <x:c r="AU373" s="50"/>
      <x:c r="AV373" s="58" t="n">
        <x:v>0.3074776549306321</x:v>
      </x:c>
      <x:c r="AW373" s="50" t="n">
        <x:v>409</x:v>
      </x:c>
      <x:c r="AX373" s="50" t="str">
        <x:v>Core Moat</x:v>
      </x:c>
      <x:c r="AY373" s="50" t="str">
        <x:v>目立つ機械的警告なし（定性確認は別途必要）</x:v>
      </x:c>
      <x:c r="AZ373" s="59" t="str">
        <x:v>2025-06-23 11:46</x:v>
      </x:c>
      <x:c r="BA373" s="53" t="n">
        <x:v>18019</x:v>
      </x:c>
      <x:c r="BB373" s="50"/>
      <x:c r="BC373" s="50"/>
      <x:c r="BD373" s="50" t="str">
        <x:v>TOPIX Mid400</x:v>
      </x:c>
    </x:row>
    <x:row r="374">
      <x:c r="A374" s="50" t="n">
        <x:v>373</x:v>
      </x:c>
      <x:c r="B374" s="50" t="str">
        <x:v>3266</x:v>
      </x:c>
      <x:c r="C374" s="50" t="str">
        <x:v>3266.T</x:v>
      </x:c>
      <x:c r="D374" s="50" t="str">
        <x:v>Fund Creation Group Co.,Ltd.</x:v>
      </x:c>
      <x:c r="E374" s="50" t="str">
        <x:v>Standard Market(Domestic)</x:v>
      </x:c>
      <x:c r="F374" s="50" t="str">
        <x:v>Real Estate</x:v>
      </x:c>
      <x:c r="G374" s="51" t="n">
        <x:v>2195</x:v>
      </x:c>
      <x:c r="H374" s="51" t="n">
        <x:v>1686</x:v>
      </x:c>
      <x:c r="I374" s="51" t="n">
        <x:v>4136</x:v>
      </x:c>
      <x:c r="J374" s="51" t="n">
        <x:v>5669</x:v>
      </x:c>
      <x:c r="K374" s="51" t="n">
        <x:v>5842</x:v>
      </x:c>
      <x:c r="L374" s="52" t="n">
        <x:f>IFERROR(H374/G374-1,"")</x:f>
        <x:v>-0.23189066059225516</x:v>
      </x:c>
      <x:c r="M374" s="52" t="n">
        <x:f>IFERROR(I374/H374-1,"")</x:f>
        <x:v>1.453143534994069</x:v>
      </x:c>
      <x:c r="N374" s="52" t="n">
        <x:f>IFERROR(J374/I374-1,"")</x:f>
        <x:v>0.3706479690522244</x:v>
      </x:c>
      <x:c r="O374" s="52" t="n">
        <x:f>IFERROR(K374/J374-1,"")</x:f>
        <x:v>0.030516846004586373</x:v>
      </x:c>
      <x:c r="P374" s="52" t="n">
        <x:f>IFERROR((K374/G374)^(1/4)-1,"")</x:f>
        <x:v>0.2772671920678105</x:v>
      </x:c>
      <x:c r="Q374" s="51" t="n">
        <x:v>581</x:v>
      </x:c>
      <x:c r="R374" s="52" t="n">
        <x:f>IFERROR(Q374/K374,"")</x:f>
        <x:v>0.09945224238274564</x:v>
      </x:c>
      <x:c r="S374" s="53" t="n">
        <x:v>38991</x:v>
      </x:c>
      <x:c r="T374" s="50" t="str">
        <x:v>EDINET_company_history</x:v>
      </x:c>
      <x:c r="U374" s="50" t="str">
        <x:v>田 島 克 洋</x:v>
      </x:c>
      <x:c r="V374" s="54" t="n">
        <x:v>0.3721</x:v>
      </x:c>
      <x:c r="W374" s="50" t="str">
        <x:v>田島 克洋</x:v>
      </x:c>
      <x:c r="X374" s="50" t="b">
        <x:f>AND(COUNT(L374:O374)=4,L374&gt;='設定'!$B$6,M374&gt;='設定'!$B$6,N374&gt;='設定'!$B$6,O374&gt;='設定'!$B$6)</x:f>
        <x:v>0</x:v>
      </x:c>
      <x:c r="Y374" s="50" t="b">
        <x:f>AND(COUNT(G374:K374)=5,P374&gt;='設定'!$B$7)</x:f>
        <x:v>1</x:v>
      </x:c>
      <x:c r="Z374" s="50" t="b">
        <x:f>AND(ISNUMBER(R374),R374&gt;='設定'!$B$8)</x:f>
        <x:v>0</x:v>
      </x:c>
      <x:c r="AA374" s="50" t="b">
        <x:f>AND(ISNUMBER(S374),S374&gt;=DATE(YEAR('設定'!$B$10)-'設定'!$B$9,MONTH('設定'!$B$10),DAY('設定'!$B$10)))</x:f>
        <x:v>0</x:v>
      </x:c>
      <x:c r="AB374" s="55" t="b">
        <x:v>1</x:v>
      </x:c>
      <x:c r="AC374" s="55" t="b">
        <x:v>1</x:v>
      </x:c>
      <x:c r="AD374" s="50" t="n">
        <x:f>IF(X374,1,0)+IF(Z374,1,0)+IF(AA374,1,0)+IF(AB374,1,0)</x:f>
        <x:v>1</x:v>
      </x:c>
      <x:c r="AE374" s="50" t="n">
        <x:f>IF(Y374,1,0)+IF(Z374,1,0)+IF(AA374,1,0)+IF(AB374,1,0)</x:f>
        <x:v>2</x:v>
      </x:c>
      <x:c r="AF374" s="50" t="n">
        <x:f>IF(Y374,1,0)+IF(Z374,1,0)+IF(AA374,1,0)+IF(AC374,1,0)</x:f>
        <x:v>2</x:v>
      </x:c>
      <x:c r="AG374" s="53" t="n">
        <x:v>44348</x:v>
      </x:c>
      <x:c r="AH374" s="50" t="str">
        <x:v>S100XMVL</x:v>
      </x:c>
      <x:c r="AI374" s="50" t="str">
        <x:v>NetSalesSummaryOfBusinessResults</x:v>
      </x:c>
      <x:c r="AJ374" s="50" t="str">
        <x:v>OperatingIncome</x:v>
      </x:c>
      <x:c r="AK374" s="53" t="n">
        <x:v>45991</x:v>
      </x:c>
      <x:c r="AL374" s="50" t="str">
        <x:v>365/365/365/366/365</x:v>
      </x:c>
      <x:c r="AM374" s="51" t="n">
        <x:v>37632271</x:v>
      </x:c>
      <x:c r="AN374" s="51" t="n">
        <x:v>80</x:v>
      </x:c>
      <x:c r="AO374" s="51" t="n">
        <x:f>IFERROR(AM374*AN374,"")</x:f>
        <x:v>3010581680</x:v>
      </x:c>
      <x:c r="AP374" s="56" t="n">
        <x:f>IFERROR(AO374/(K374*1000000),"")</x:f>
        <x:v>0.5153340773707634</x:v>
      </x:c>
      <x:c r="AQ374" s="57" t="n">
        <x:v>11925053.333333334</x:v>
      </x:c>
      <x:c r="AR374" s="52" t="n">
        <x:v>0.4360283187266017</x:v>
      </x:c>
      <x:c r="AS374" s="52" t="n">
        <x:v>-0.52713179656201</x:v>
      </x:c>
      <x:c r="AT374" s="55" t="b">
        <x:v>0</x:v>
      </x:c>
      <x:c r="AU374" s="50" t="str">
        <x:v>low_liquidity</x:v>
      </x:c>
      <x:c r="AV374" s="58" t="n">
        <x:v>-0.2375267902197122</x:v>
      </x:c>
      <x:c r="AW374" s="50" t="n">
        <x:v>3157</x:v>
      </x:c>
      <x:c r="AX374" s="50" t="str">
        <x:v>Transformation Moat</x:v>
      </x:c>
      <x:c r="AY374" s="50" t="str">
        <x:v>既存適格性フィルター不通過: low_liquidity / 60日平均売買代金2,000万円未満</x:v>
      </x:c>
      <x:c r="AZ374" s="59" t="str">
        <x:v>2026-02-25 16:02</x:v>
      </x:c>
      <x:c r="BA374" s="53" t="n">
        <x:v>38991</x:v>
      </x:c>
      <x:c r="BB374" s="50" t="str">
        <x:v>田島 克洋</x:v>
      </x:c>
      <x:c r="BC374" s="50"/>
      <x:c r="BD374" s="50"/>
    </x:row>
    <x:row r="375">
      <x:c r="A375" s="50" t="n">
        <x:v>374</x:v>
      </x:c>
      <x:c r="B375" s="50" t="str">
        <x:v>3939</x:v>
      </x:c>
      <x:c r="C375" s="50" t="str">
        <x:v>3939.T</x:v>
      </x:c>
      <x:c r="D375" s="50" t="str">
        <x:v>Kanamic Network Co.,LTD</x:v>
      </x:c>
      <x:c r="E375" s="50" t="str">
        <x:v>Prime Market (Domestic)</x:v>
      </x:c>
      <x:c r="F375" s="50" t="str">
        <x:v>Information &amp; Communication</x:v>
      </x:c>
      <x:c r="G375" s="51" t="n">
        <x:v>2080.776</x:v>
      </x:c>
      <x:c r="H375" s="51" t="n">
        <x:v>2502.775</x:v>
      </x:c>
      <x:c r="I375" s="51" t="n">
        <x:v>3746.46</x:v>
      </x:c>
      <x:c r="J375" s="51" t="n">
        <x:v>5007.468</x:v>
      </x:c>
      <x:c r="K375" s="51" t="n">
        <x:v>5500.786</x:v>
      </x:c>
      <x:c r="L375" s="52" t="n">
        <x:f>IFERROR(H375/G375-1,"")</x:f>
        <x:v>0.20280847145488035</x:v>
      </x:c>
      <x:c r="M375" s="52" t="n">
        <x:f>IFERROR(I375/H375-1,"")</x:f>
        <x:v>0.49692241611810894</x:v>
      </x:c>
      <x:c r="N375" s="52" t="n">
        <x:f>IFERROR(J375/I375-1,"")</x:f>
        <x:v>0.33658653769158087</x:v>
      </x:c>
      <x:c r="O375" s="52" t="n">
        <x:f>IFERROR(K375/J375-1,"")</x:f>
        <x:v>0.09851645582158497</x:v>
      </x:c>
      <x:c r="P375" s="52" t="n">
        <x:f>IFERROR((K375/G375)^(1/4)-1,"")</x:f>
        <x:v>0.2751164687971417</x:v>
      </x:c>
      <x:c r="Q375" s="51" t="n">
        <x:v>1606.662</x:v>
      </x:c>
      <x:c r="R375" s="52" t="n">
        <x:f>IFERROR(Q375/K375,"")</x:f>
        <x:v>0.2920786229458845</x:v>
      </x:c>
      <x:c r="S375" s="53" t="n">
        <x:v>42614</x:v>
      </x:c>
      <x:c r="T375" s="50" t="str">
        <x:v>EDINET_company_history</x:v>
      </x:c>
      <x:c r="U375" s="50" t="str">
        <x:v>株式会社ＳＨＯ</x:v>
      </x:c>
      <x:c r="V375" s="54" t="n">
        <x:v>0.2882</x:v>
      </x:c>
      <x:c r="W375" s="50" t="str">
        <x:v>山本 洋子 / 山本 拓真 / 山本 景士</x:v>
      </x:c>
      <x:c r="X375" s="50" t="b">
        <x:f>AND(COUNT(L375:O375)=4,L375&gt;='設定'!$B$6,M375&gt;='設定'!$B$6,N375&gt;='設定'!$B$6,O375&gt;='設定'!$B$6)</x:f>
        <x:v>0</x:v>
      </x:c>
      <x:c r="Y375" s="50" t="b">
        <x:f>AND(COUNT(G375:K375)=5,P375&gt;='設定'!$B$7)</x:f>
        <x:v>1</x:v>
      </x:c>
      <x:c r="Z375" s="50" t="b">
        <x:f>AND(ISNUMBER(R375),R375&gt;='設定'!$B$8)</x:f>
        <x:v>1</x:v>
      </x:c>
      <x:c r="AA375" s="50" t="b">
        <x:f>AND(ISNUMBER(S375),S375&gt;=DATE(YEAR('設定'!$B$10)-'設定'!$B$9,MONTH('設定'!$B$10),DAY('設定'!$B$10)))</x:f>
        <x:v>0</x:v>
      </x:c>
      <x:c r="AB375" s="55" t="b">
        <x:v>0</x:v>
      </x:c>
      <x:c r="AC375" s="55" t="b">
        <x:v>0</x:v>
      </x:c>
      <x:c r="AD375" s="50" t="n">
        <x:f>IF(X375,1,0)+IF(Z375,1,0)+IF(AA375,1,0)+IF(AB375,1,0)</x:f>
        <x:v>1</x:v>
      </x:c>
      <x:c r="AE375" s="50" t="n">
        <x:f>IF(Y375,1,0)+IF(Z375,1,0)+IF(AA375,1,0)+IF(AB375,1,0)</x:f>
        <x:v>2</x:v>
      </x:c>
      <x:c r="AF375" s="50" t="n">
        <x:f>IF(Y375,1,0)+IF(Z375,1,0)+IF(AA375,1,0)+IF(AC375,1,0)</x:f>
        <x:v>2</x:v>
      </x:c>
      <x:c r="AG375" s="53" t="n">
        <x:v>44348</x:v>
      </x:c>
      <x:c r="AH375" s="50" t="str">
        <x:v>S100XAZ4</x:v>
      </x:c>
      <x:c r="AI375" s="50" t="str">
        <x:v>NetSalesSummaryOfBusinessResults</x:v>
      </x:c>
      <x:c r="AJ375" s="50" t="str">
        <x:v>OperatingIncome</x:v>
      </x:c>
      <x:c r="AK375" s="53" t="n">
        <x:v>45930</x:v>
      </x:c>
      <x:c r="AL375" s="50" t="str">
        <x:v>365/365/365/366/365</x:v>
      </x:c>
      <x:c r="AM375" s="51" t="n">
        <x:v>47457300</x:v>
      </x:c>
      <x:c r="AN375" s="51" t="n">
        <x:v>503</x:v>
      </x:c>
      <x:c r="AO375" s="51" t="n">
        <x:f>IFERROR(AM375*AN375,"")</x:f>
        <x:v>23871021900</x:v>
      </x:c>
      <x:c r="AP375" s="56" t="n">
        <x:f>IFERROR(AO375/(K375*1000000),"")</x:f>
        <x:v>4.3395656366199304</x:v>
      </x:c>
      <x:c r="AQ375" s="57" t="n">
        <x:v>87585605</x:v>
      </x:c>
      <x:c r="AR375" s="52" t="n">
        <x:v>0.3602156543220001</x:v>
      </x:c>
      <x:c r="AS375" s="52" t="n">
        <x:v>-0.4620559816896161</x:v>
      </x:c>
      <x:c r="AT375" s="55" t="b">
        <x:v>1</x:v>
      </x:c>
      <x:c r="AU375" s="50"/>
      <x:c r="AV375" s="58" t="n">
        <x:v>0.2806741945989756</x:v>
      </x:c>
      <x:c r="AW375" s="50" t="n">
        <x:v>468</x:v>
      </x:c>
      <x:c r="AX375" s="50" t="str">
        <x:v>Core Moat</x:v>
      </x:c>
      <x:c r="AY375" s="50" t="str">
        <x:v>目立つ機械的警告なし（定性確認は別途必要）</x:v>
      </x:c>
      <x:c r="AZ375" s="59" t="str">
        <x:v>2025-12-17 09:48</x:v>
      </x:c>
      <x:c r="BA375" s="53" t="n">
        <x:v>42614</x:v>
      </x:c>
      <x:c r="BB375" s="50"/>
      <x:c r="BC375" s="50"/>
      <x:c r="BD375" s="50" t="str">
        <x:v>TOPIX Small 2</x:v>
      </x:c>
    </x:row>
    <x:row r="376">
      <x:c r="A376" s="50" t="n">
        <x:v>375</x:v>
      </x:c>
      <x:c r="B376" s="50" t="str">
        <x:v>4051</x:v>
      </x:c>
      <x:c r="C376" s="50" t="str">
        <x:v>4051.T</x:v>
      </x:c>
      <x:c r="D376" s="50" t="str">
        <x:v>GMO Financial Gate,Inc.</x:v>
      </x:c>
      <x:c r="E376" s="50" t="str">
        <x:v>Prime Market (Domestic)</x:v>
      </x:c>
      <x:c r="F376" s="50" t="str">
        <x:v>Information &amp; Communication</x:v>
      </x:c>
      <x:c r="G376" s="51" t="n">
        <x:v>6705.833</x:v>
      </x:c>
      <x:c r="H376" s="51" t="n">
        <x:v>9735.097</x:v>
      </x:c>
      <x:c r="I376" s="51" t="n">
        <x:v>15281.084</x:v>
      </x:c>
      <x:c r="J376" s="51" t="n">
        <x:v>18025.581</x:v>
      </x:c>
      <x:c r="K376" s="51" t="n">
        <x:v>17346.095</x:v>
      </x:c>
      <x:c r="L376" s="52" t="n">
        <x:f>IFERROR(H376/G376-1,"")</x:f>
        <x:v>0.4517356754932609</x:v>
      </x:c>
      <x:c r="M376" s="52" t="n">
        <x:f>IFERROR(I376/H376-1,"")</x:f>
        <x:v>0.5696899578915342</x:v>
      </x:c>
      <x:c r="N376" s="52" t="n">
        <x:f>IFERROR(J376/I376-1,"")</x:f>
        <x:v>0.17960093668747557</x:v>
      </x:c>
      <x:c r="O376" s="52" t="n">
        <x:f>IFERROR(K376/J376-1,"")</x:f>
        <x:v>-0.03769565042036638</x:v>
      </x:c>
      <x:c r="P376" s="52" t="n">
        <x:f>IFERROR((K376/G376)^(1/4)-1,"")</x:f>
        <x:v>0.2681985337133954</x:v>
      </x:c>
      <x:c r="Q376" s="51" t="n">
        <x:v>1962.745</x:v>
      </x:c>
      <x:c r="R376" s="52" t="n">
        <x:f>IFERROR(Q376/K376,"")</x:f>
        <x:v>0.11315198031603077</x:v>
      </x:c>
      <x:c r="S376" s="53" t="n">
        <x:v>44013</x:v>
      </x:c>
      <x:c r="T376" s="50" t="str">
        <x:v>EDINET_company_history</x:v>
      </x:c>
      <x:c r="U376" s="50" t="str">
        <x:v>ＧＭＯペイメントゲートウェイ株式会社</x:v>
      </x:c>
      <x:c r="V376" s="54" t="n">
        <x:v>0.5697</x:v>
      </x:c>
      <x:c r="W376" s="50" t="str">
        <x:v>杉山 憲太郎</x:v>
      </x:c>
      <x:c r="X376" s="50" t="b">
        <x:f>AND(COUNT(L376:O376)=4,L376&gt;='設定'!$B$6,M376&gt;='設定'!$B$6,N376&gt;='設定'!$B$6,O376&gt;='設定'!$B$6)</x:f>
        <x:v>0</x:v>
      </x:c>
      <x:c r="Y376" s="50" t="b">
        <x:f>AND(COUNT(G376:K376)=5,P376&gt;='設定'!$B$7)</x:f>
        <x:v>1</x:v>
      </x:c>
      <x:c r="Z376" s="50" t="b">
        <x:f>AND(ISNUMBER(R376),R376&gt;='設定'!$B$8)</x:f>
        <x:v>1</x:v>
      </x:c>
      <x:c r="AA376" s="50" t="b">
        <x:f>AND(ISNUMBER(S376),S376&gt;=DATE(YEAR('設定'!$B$10)-'設定'!$B$9,MONTH('設定'!$B$10),DAY('設定'!$B$10)))</x:f>
        <x:v>0</x:v>
      </x:c>
      <x:c r="AB376" s="55" t="b">
        <x:v>0</x:v>
      </x:c>
      <x:c r="AC376" s="55" t="b">
        <x:v>0</x:v>
      </x:c>
      <x:c r="AD376" s="50" t="n">
        <x:f>IF(X376,1,0)+IF(Z376,1,0)+IF(AA376,1,0)+IF(AB376,1,0)</x:f>
        <x:v>1</x:v>
      </x:c>
      <x:c r="AE376" s="50" t="n">
        <x:f>IF(Y376,1,0)+IF(Z376,1,0)+IF(AA376,1,0)+IF(AB376,1,0)</x:f>
        <x:v>2</x:v>
      </x:c>
      <x:c r="AF376" s="50" t="n">
        <x:f>IF(Y376,1,0)+IF(Z376,1,0)+IF(AA376,1,0)+IF(AC376,1,0)</x:f>
        <x:v>2</x:v>
      </x:c>
      <x:c r="AG376" s="53" t="n">
        <x:v>44348</x:v>
      </x:c>
      <x:c r="AH376" s="50" t="str">
        <x:v>S100X9ZE</x:v>
      </x:c>
      <x:c r="AI376" s="50" t="str">
        <x:v>NetSalesSummaryOfBusinessResults</x:v>
      </x:c>
      <x:c r="AJ376" s="50" t="str">
        <x:v>OperatingIncome</x:v>
      </x:c>
      <x:c r="AK376" s="53" t="n">
        <x:v>45930</x:v>
      </x:c>
      <x:c r="AL376" s="50" t="str">
        <x:v>365/365/365/366/365</x:v>
      </x:c>
      <x:c r="AM376" s="51" t="n">
        <x:v>8271780</x:v>
      </x:c>
      <x:c r="AN376" s="51" t="n">
        <x:v>5900</x:v>
      </x:c>
      <x:c r="AO376" s="51" t="n">
        <x:f>IFERROR(AM376*AN376,"")</x:f>
        <x:v>48803502000</x:v>
      </x:c>
      <x:c r="AP376" s="56" t="n">
        <x:f>IFERROR(AO376/(K376*1000000),"")</x:f>
        <x:v>2.8135152032777406</x:v>
      </x:c>
      <x:c r="AQ376" s="57" t="n">
        <x:v>195536000</x:v>
      </x:c>
      <x:c r="AR376" s="52" t="n">
        <x:v>0.5564400895835206</x:v>
      </x:c>
      <x:c r="AS376" s="52" t="n">
        <x:v>-0.7604850165622744</x:v>
      </x:c>
      <x:c r="AT376" s="55" t="b">
        <x:v>1</x:v>
      </x:c>
      <x:c r="AU376" s="50"/>
      <x:c r="AV376" s="58" t="n">
        <x:v>-0.1024558827439574</x:v>
      </x:c>
      <x:c r="AW376" s="50" t="n">
        <x:v>2617</x:v>
      </x:c>
      <x:c r="AX376" s="50" t="str">
        <x:v>Future Moat</x:v>
      </x:c>
      <x:c r="AY376" s="50" t="str">
        <x:v>ローカル5年最大下落率-60%以下</x:v>
      </x:c>
      <x:c r="AZ376" s="59" t="str">
        <x:v>2025-12-12 15:40</x:v>
      </x:c>
      <x:c r="BA376" s="53" t="n">
        <x:v>44013</x:v>
      </x:c>
      <x:c r="BB376" s="50"/>
      <x:c r="BC376" s="50"/>
      <x:c r="BD376" s="50" t="str">
        <x:v>TOPIX Small 2</x:v>
      </x:c>
    </x:row>
    <x:row r="377">
      <x:c r="A377" s="50" t="n">
        <x:v>376</x:v>
      </x:c>
      <x:c r="B377" s="50" t="str">
        <x:v>8309</x:v>
      </x:c>
      <x:c r="C377" s="50" t="str">
        <x:v>8309.T</x:v>
      </x:c>
      <x:c r="D377" s="50" t="str">
        <x:v>Sumitomo Mitsui Trust Group,Inc.</x:v>
      </x:c>
      <x:c r="E377" s="50" t="str">
        <x:v>Prime Market (Domestic)</x:v>
      </x:c>
      <x:c r="F377" s="50" t="str">
        <x:v>Banks</x:v>
      </x:c>
      <x:c r="G377" s="51" t="n">
        <x:v>60855</x:v>
      </x:c>
      <x:c r="H377" s="51" t="n">
        <x:v>63319</x:v>
      </x:c>
      <x:c r="I377" s="51" t="n">
        <x:v>78111</x:v>
      </x:c>
      <x:c r="J377" s="51" t="n">
        <x:v>86512</x:v>
      </x:c>
      <x:c r="K377" s="51" t="n">
        <x:v>157127</x:v>
      </x:c>
      <x:c r="L377" s="52" t="n">
        <x:f>IFERROR(H377/G377-1,"")</x:f>
        <x:v>0.04048968860405888</x:v>
      </x:c>
      <x:c r="M377" s="52" t="n">
        <x:f>IFERROR(I377/H377-1,"")</x:f>
        <x:v>0.2336107645414489</x:v>
      </x:c>
      <x:c r="N377" s="52" t="n">
        <x:f>IFERROR(J377/I377-1,"")</x:f>
        <x:v>0.10755207333154093</x:v>
      </x:c>
      <x:c r="O377" s="52" t="n">
        <x:f>IFERROR(K377/J377-1,"")</x:f>
        <x:v>0.8162451451821713</x:v>
      </x:c>
      <x:c r="P377" s="52" t="n">
        <x:f>IFERROR((K377/G377)^(1/4)-1,"")</x:f>
        <x:v>0.26761870195455506</x:v>
      </x:c>
      <x:c r="Q377" s="51" t="n">
        <x:v>150244</x:v>
      </x:c>
      <x:c r="R377" s="52" t="n">
        <x:f>IFERROR(Q377/K377,"")</x:f>
        <x:v>0.9561946705531195</x:v>
      </x:c>
      <x:c r="S377" s="53" t="n">
        <x:v>37257</x:v>
      </x:c>
      <x:c r="T377" s="50" t="str">
        <x:v>EDINET_company_history</x:v>
      </x:c>
      <x:c r="U377" s="50" t="str">
        <x:v>日本マスタートラスト信託銀行株式会社(信託口)</x:v>
      </x:c>
      <x:c r="V377" s="54" t="n">
        <x:v>0.1605</x:v>
      </x:c>
      <x:c r="W377" s="50" t="str">
        <x:v>高 倉 透</x:v>
      </x:c>
      <x:c r="X377" s="50" t="b">
        <x:f>AND(COUNT(L377:O377)=4,L377&gt;='設定'!$B$6,M377&gt;='設定'!$B$6,N377&gt;='設定'!$B$6,O377&gt;='設定'!$B$6)</x:f>
        <x:v>0</x:v>
      </x:c>
      <x:c r="Y377" s="50" t="b">
        <x:f>AND(COUNT(G377:K377)=5,P377&gt;='設定'!$B$7)</x:f>
        <x:v>1</x:v>
      </x:c>
      <x:c r="Z377" s="50" t="b">
        <x:f>AND(ISNUMBER(R377),R377&gt;='設定'!$B$8)</x:f>
        <x:v>1</x:v>
      </x:c>
      <x:c r="AA377" s="50" t="b">
        <x:f>AND(ISNUMBER(S377),S377&gt;=DATE(YEAR('設定'!$B$10)-'設定'!$B$9,MONTH('設定'!$B$10),DAY('設定'!$B$10)))</x:f>
        <x:v>0</x:v>
      </x:c>
      <x:c r="AB377" s="55" t="b">
        <x:v>0</x:v>
      </x:c>
      <x:c r="AC377" s="55" t="b">
        <x:v>0</x:v>
      </x:c>
      <x:c r="AD377" s="50" t="n">
        <x:f>IF(X377,1,0)+IF(Z377,1,0)+IF(AA377,1,0)+IF(AB377,1,0)</x:f>
        <x:v>1</x:v>
      </x:c>
      <x:c r="AE377" s="50" t="n">
        <x:f>IF(Y377,1,0)+IF(Z377,1,0)+IF(AA377,1,0)+IF(AB377,1,0)</x:f>
        <x:v>2</x:v>
      </x:c>
      <x:c r="AF377" s="50" t="n">
        <x:f>IF(Y377,1,0)+IF(Z377,1,0)+IF(AA377,1,0)+IF(AC377,1,0)</x:f>
        <x:v>2</x:v>
      </x:c>
      <x:c r="AG377" s="53" t="n">
        <x:v>44348</x:v>
      </x:c>
      <x:c r="AH377" s="50" t="str">
        <x:v>S100VXKF</x:v>
      </x:c>
      <x:c r="AI377" s="50" t="str">
        <x:v>OperatingRevenue1SummaryOfBusinessResults</x:v>
      </x:c>
      <x:c r="AJ377" s="50" t="str">
        <x:v>OperatingIncome</x:v>
      </x:c>
      <x:c r="AK377" s="53" t="n">
        <x:v>45747</x:v>
      </x:c>
      <x:c r="AL377" s="50" t="str">
        <x:v>365/365/365/366/365</x:v>
      </x:c>
      <x:c r="AM377" s="51" t="n">
        <x:v>712708080</x:v>
      </x:c>
      <x:c r="AN377" s="51" t="n">
        <x:v>5468</x:v>
      </x:c>
      <x:c r="AO377" s="51" t="n">
        <x:f>IFERROR(AM377*AN377,"")</x:f>
        <x:v>3897087781440</x:v>
      </x:c>
      <x:c r="AP377" s="56" t="n">
        <x:f>IFERROR(AO377/(K377*1000000),"")</x:f>
        <x:v>24.8021522808938</x:v>
      </x:c>
      <x:c r="AQ377" s="57" t="n">
        <x:v>12596604166.666666</x:v>
      </x:c>
      <x:c r="AR377" s="52" t="n">
        <x:v>0.2731632091504134</x:v>
      </x:c>
      <x:c r="AS377" s="52" t="n">
        <x:v>-0.2606695465210208</x:v>
      </x:c>
      <x:c r="AT377" s="55" t="b">
        <x:v>1</x:v>
      </x:c>
      <x:c r="AU377" s="50"/>
      <x:c r="AV377" s="58" t="n">
        <x:v>0.6823521176588505</x:v>
      </x:c>
      <x:c r="AW377" s="50" t="n">
        <x:v>15</x:v>
      </x:c>
      <x:c r="AX377" s="50" t="str">
        <x:v>Transformation Moat</x:v>
      </x:c>
      <x:c r="AY377" s="50" t="str">
        <x:v>概算PSR15倍以上</x:v>
      </x:c>
      <x:c r="AZ377" s="59" t="str">
        <x:v>2025-06-18 10:11</x:v>
      </x:c>
      <x:c r="BA377" s="53" t="n">
        <x:v>37257</x:v>
      </x:c>
      <x:c r="BB377" s="50"/>
      <x:c r="BC377" s="50"/>
      <x:c r="BD377" s="50" t="str">
        <x:v>TOPIX Large70</x:v>
      </x:c>
    </x:row>
    <x:row r="378">
      <x:c r="A378" s="50" t="n">
        <x:v>377</x:v>
      </x:c>
      <x:c r="B378" s="50" t="str">
        <x:v>4011</x:v>
      </x:c>
      <x:c r="C378" s="50" t="str">
        <x:v>4011.T</x:v>
      </x:c>
      <x:c r="D378" s="50" t="str">
        <x:v>Headwaters Co.,Ltd</x:v>
      </x:c>
      <x:c r="E378" s="50" t="str">
        <x:v>Growth Market(Domestic)</x:v>
      </x:c>
      <x:c r="F378" s="50" t="str">
        <x:v>Information &amp; Communication</x:v>
      </x:c>
      <x:c r="G378" s="51" t="n">
        <x:v>1171.289</x:v>
      </x:c>
      <x:c r="H378" s="51" t="n">
        <x:v>1567.542</x:v>
      </x:c>
      <x:c r="I378" s="51" t="n">
        <x:v>2183.956</x:v>
      </x:c>
      <x:c r="J378" s="51" t="n">
        <x:v>2418.953</x:v>
      </x:c>
      <x:c r="K378" s="51" t="n">
        <x:v>3009.948</x:v>
      </x:c>
      <x:c r="L378" s="52" t="n">
        <x:f>IFERROR(H378/G378-1,"")</x:f>
        <x:v>0.3383050639082241</x:v>
      </x:c>
      <x:c r="M378" s="52" t="n">
        <x:f>IFERROR(I378/H378-1,"")</x:f>
        <x:v>0.3932360345049768</x:v>
      </x:c>
      <x:c r="N378" s="52" t="n">
        <x:f>IFERROR(J378/I378-1,"")</x:f>
        <x:v>0.1076015267706858</x:v>
      </x:c>
      <x:c r="O378" s="52" t="n">
        <x:f>IFERROR(K378/J378-1,"")</x:f>
        <x:v>0.24431851300955398</x:v>
      </x:c>
      <x:c r="P378" s="52" t="n">
        <x:f>IFERROR((K378/G378)^(1/4)-1,"")</x:f>
        <x:v>0.2661166850646717</x:v>
      </x:c>
      <x:c r="Q378" s="51" t="n">
        <x:v>74.394</x:v>
      </x:c>
      <x:c r="R378" s="52" t="n">
        <x:f>IFERROR(Q378/K378,"")</x:f>
        <x:v>0.024716041606034394</x:v>
      </x:c>
      <x:c r="S378" s="53" t="n">
        <x:v>44075</x:v>
      </x:c>
      <x:c r="T378" s="50" t="str">
        <x:v>EDINET_company_history</x:v>
      </x:c>
      <x:c r="U378" s="50" t="str">
        <x:v>篠田 庸介</x:v>
      </x:c>
      <x:c r="V378" s="54" t="n">
        <x:v>0.4642</x:v>
      </x:c>
      <x:c r="W378" s="50" t="str">
        <x:v>篠田 庸介</x:v>
      </x:c>
      <x:c r="X378" s="50" t="b">
        <x:f>AND(COUNT(L378:O378)=4,L378&gt;='設定'!$B$6,M378&gt;='設定'!$B$6,N378&gt;='設定'!$B$6,O378&gt;='設定'!$B$6)</x:f>
        <x:v>0</x:v>
      </x:c>
      <x:c r="Y378" s="50" t="b">
        <x:f>AND(COUNT(G378:K378)=5,P378&gt;='設定'!$B$7)</x:f>
        <x:v>1</x:v>
      </x:c>
      <x:c r="Z378" s="50" t="b">
        <x:f>AND(ISNUMBER(R378),R378&gt;='設定'!$B$8)</x:f>
        <x:v>0</x:v>
      </x:c>
      <x:c r="AA378" s="50" t="b">
        <x:f>AND(ISNUMBER(S378),S378&gt;=DATE(YEAR('設定'!$B$10)-'設定'!$B$9,MONTH('設定'!$B$10),DAY('設定'!$B$10)))</x:f>
        <x:v>0</x:v>
      </x:c>
      <x:c r="AB378" s="55" t="b">
        <x:v>1</x:v>
      </x:c>
      <x:c r="AC378" s="55" t="b">
        <x:v>1</x:v>
      </x:c>
      <x:c r="AD378" s="50" t="n">
        <x:f>IF(X378,1,0)+IF(Z378,1,0)+IF(AA378,1,0)+IF(AB378,1,0)</x:f>
        <x:v>1</x:v>
      </x:c>
      <x:c r="AE378" s="50" t="n">
        <x:f>IF(Y378,1,0)+IF(Z378,1,0)+IF(AA378,1,0)+IF(AB378,1,0)</x:f>
        <x:v>2</x:v>
      </x:c>
      <x:c r="AF378" s="50" t="n">
        <x:f>IF(Y378,1,0)+IF(Z378,1,0)+IF(AA378,1,0)+IF(AC378,1,0)</x:f>
        <x:v>2</x:v>
      </x:c>
      <x:c r="AG378" s="53" t="n">
        <x:v>44348</x:v>
      </x:c>
      <x:c r="AH378" s="50" t="str">
        <x:v>S100XUSL</x:v>
      </x:c>
      <x:c r="AI378" s="50" t="str">
        <x:v>NetSalesSummaryOfBusinessResults</x:v>
      </x:c>
      <x:c r="AJ378" s="50" t="str">
        <x:v>OperatingIncome</x:v>
      </x:c>
      <x:c r="AK378" s="53" t="n">
        <x:v>46022</x:v>
      </x:c>
      <x:c r="AL378" s="50" t="str">
        <x:v>365/365/365/366/365</x:v>
      </x:c>
      <x:c r="AM378" s="51" t="n">
        <x:v>3844044</x:v>
      </x:c>
      <x:c r="AN378" s="51" t="n">
        <x:v>2449</x:v>
      </x:c>
      <x:c r="AO378" s="51" t="n">
        <x:f>IFERROR(AM378*AN378,"")</x:f>
        <x:v>9414063756</x:v>
      </x:c>
      <x:c r="AP378" s="56" t="n">
        <x:f>IFERROR(AO378/(K378*1000000),"")</x:f>
        <x:v>3.1276499647169986</x:v>
      </x:c>
      <x:c r="AQ378" s="57" t="n">
        <x:v>76475583.33333333</x:v>
      </x:c>
      <x:c r="AR378" s="52" t="n">
        <x:v>0.7964921883745024</x:v>
      </x:c>
      <x:c r="AS378" s="52" t="n">
        <x:v>-0.7863328116849244</x:v>
      </x:c>
      <x:c r="AT378" s="55" t="b">
        <x:v>1</x:v>
      </x:c>
      <x:c r="AU378" s="50"/>
      <x:c r="AV378" s="58" t="n">
        <x:v>-0.4430349334595155</x:v>
      </x:c>
      <x:c r="AW378" s="50" t="n">
        <x:v>3453</x:v>
      </x:c>
      <x:c r="AX378" s="50" t="str">
        <x:v>Transformation Moat</x:v>
      </x:c>
      <x:c r="AY378" s="50" t="str">
        <x:v>年率ボラティリティ60%以上 / ローカル5年最大下落率-60%以下</x:v>
      </x:c>
      <x:c r="AZ378" s="59" t="str">
        <x:v>2026-03-27 12:10</x:v>
      </x:c>
      <x:c r="BA378" s="53" t="n">
        <x:v>44075</x:v>
      </x:c>
      <x:c r="BB378" s="50" t="str">
        <x:v>篠田 庸介</x:v>
      </x:c>
      <x:c r="BC378" s="50"/>
      <x:c r="BD378" s="50"/>
    </x:row>
    <x:row r="379">
      <x:c r="A379" s="50" t="n">
        <x:v>378</x:v>
      </x:c>
      <x:c r="B379" s="50" t="str">
        <x:v>6819</x:v>
      </x:c>
      <x:c r="C379" s="50" t="str">
        <x:v>6819.T</x:v>
      </x:c>
      <x:c r="D379" s="50" t="str">
        <x:v>Izu Shaboten Resort Co.,Ltd</x:v>
      </x:c>
      <x:c r="E379" s="50" t="str">
        <x:v>Standard Market(Domestic)</x:v>
      </x:c>
      <x:c r="F379" s="50" t="str">
        <x:v>Services</x:v>
      </x:c>
      <x:c r="G379" s="51" t="n">
        <x:v>2149.956</x:v>
      </x:c>
      <x:c r="H379" s="51" t="n">
        <x:v>2407.411</x:v>
      </x:c>
      <x:c r="I379" s="51" t="n">
        <x:v>3390.266</x:v>
      </x:c>
      <x:c r="J379" s="51" t="n">
        <x:v>4648.493</x:v>
      </x:c>
      <x:c r="K379" s="51" t="n">
        <x:v>5489.63</x:v>
      </x:c>
      <x:c r="L379" s="52" t="n">
        <x:f>IFERROR(H379/G379-1,"")</x:f>
        <x:v>0.11974896230434484</x:v>
      </x:c>
      <x:c r="M379" s="52" t="n">
        <x:f>IFERROR(I379/H379-1,"")</x:f>
        <x:v>0.40826223690096963</x:v>
      </x:c>
      <x:c r="N379" s="52" t="n">
        <x:f>IFERROR(J379/I379-1,"")</x:f>
        <x:v>0.371129286020625</x:v>
      </x:c>
      <x:c r="O379" s="52" t="n">
        <x:f>IFERROR(K379/J379-1,"")</x:f>
        <x:v>0.1809483202405595</x:v>
      </x:c>
      <x:c r="P379" s="52" t="n">
        <x:f>IFERROR((K379/G379)^(1/4)-1,"")</x:f>
        <x:v>0.26409110553762005</x:v>
      </x:c>
      <x:c r="Q379" s="51" t="n">
        <x:v>1191.076</x:v>
      </x:c>
      <x:c r="R379" s="52" t="n">
        <x:f>IFERROR(Q379/K379,"")</x:f>
        <x:v>0.21696835670163564</x:v>
      </x:c>
      <x:c r="S379" s="53" t="n">
        <x:v>38322</x:v>
      </x:c>
      <x:c r="T379" s="50" t="str">
        <x:v>EDINET_company_history</x:v>
      </x:c>
      <x:c r="U379" s="50" t="str">
        <x:v>山河企画有限会社</x:v>
      </x:c>
      <x:c r="V379" s="54" t="n">
        <x:v>0.0735</x:v>
      </x:c>
      <x:c r="W379" s="50" t="str">
        <x:v>吉 村 浩 太 郎</x:v>
      </x:c>
      <x:c r="X379" s="50" t="b">
        <x:f>AND(COUNT(L379:O379)=4,L379&gt;='設定'!$B$6,M379&gt;='設定'!$B$6,N379&gt;='設定'!$B$6,O379&gt;='設定'!$B$6)</x:f>
        <x:v>0</x:v>
      </x:c>
      <x:c r="Y379" s="50" t="b">
        <x:f>AND(COUNT(G379:K379)=5,P379&gt;='設定'!$B$7)</x:f>
        <x:v>1</x:v>
      </x:c>
      <x:c r="Z379" s="50" t="b">
        <x:f>AND(ISNUMBER(R379),R379&gt;='設定'!$B$8)</x:f>
        <x:v>1</x:v>
      </x:c>
      <x:c r="AA379" s="50" t="b">
        <x:f>AND(ISNUMBER(S379),S379&gt;=DATE(YEAR('設定'!$B$10)-'設定'!$B$9,MONTH('設定'!$B$10),DAY('設定'!$B$10)))</x:f>
        <x:v>0</x:v>
      </x:c>
      <x:c r="AB379" s="55" t="b">
        <x:v>0</x:v>
      </x:c>
      <x:c r="AC379" s="55" t="b">
        <x:v>0</x:v>
      </x:c>
      <x:c r="AD379" s="50" t="n">
        <x:f>IF(X379,1,0)+IF(Z379,1,0)+IF(AA379,1,0)+IF(AB379,1,0)</x:f>
        <x:v>1</x:v>
      </x:c>
      <x:c r="AE379" s="50" t="n">
        <x:f>IF(Y379,1,0)+IF(Z379,1,0)+IF(AA379,1,0)+IF(AB379,1,0)</x:f>
        <x:v>2</x:v>
      </x:c>
      <x:c r="AF379" s="50" t="n">
        <x:f>IF(Y379,1,0)+IF(Z379,1,0)+IF(AA379,1,0)+IF(AC379,1,0)</x:f>
        <x:v>2</x:v>
      </x:c>
      <x:c r="AG379" s="53" t="n">
        <x:v>44348</x:v>
      </x:c>
      <x:c r="AH379" s="50" t="str">
        <x:v>S100W86V</x:v>
      </x:c>
      <x:c r="AI379" s="50" t="str">
        <x:v>NetSalesSummaryOfBusinessResults</x:v>
      </x:c>
      <x:c r="AJ379" s="50" t="str">
        <x:v>OperatingIncome</x:v>
      </x:c>
      <x:c r="AK379" s="53" t="n">
        <x:v>45747</x:v>
      </x:c>
      <x:c r="AL379" s="50" t="str">
        <x:v>365/365/365/366/365</x:v>
      </x:c>
      <x:c r="AM379" s="51" t="n">
        <x:v>18455668</x:v>
      </x:c>
      <x:c r="AN379" s="51" t="n">
        <x:v>462</x:v>
      </x:c>
      <x:c r="AO379" s="51" t="n">
        <x:f>IFERROR(AM379*AN379,"")</x:f>
        <x:v>8526518616</x:v>
      </x:c>
      <x:c r="AP379" s="56" t="n">
        <x:f>IFERROR(AO379/(K379*1000000),"")</x:f>
        <x:v>1.5532046086894744</x:v>
      </x:c>
      <x:c r="AQ379" s="57" t="n">
        <x:v>8694971.666666666</x:v>
      </x:c>
      <x:c r="AR379" s="52" t="n">
        <x:v>0.3475558409599755</x:v>
      </x:c>
      <x:c r="AS379" s="52" t="n">
        <x:v>-0.5169930461993726</x:v>
      </x:c>
      <x:c r="AT379" s="55" t="b">
        <x:v>0</x:v>
      </x:c>
      <x:c r="AU379" s="50" t="str">
        <x:v>low_liquidity</x:v>
      </x:c>
      <x:c r="AV379" s="58" t="n">
        <x:v>0.1780368879985209</x:v>
      </x:c>
      <x:c r="AW379" s="50" t="n">
        <x:v>838</x:v>
      </x:c>
      <x:c r="AX379" s="50" t="str">
        <x:v>Discovery</x:v>
      </x:c>
      <x:c r="AY379" s="50" t="str">
        <x:v>既存適格性フィルター不通過: low_liquidity / 60日平均売買代金2,000万円未満</x:v>
      </x:c>
      <x:c r="AZ379" s="59" t="str">
        <x:v>2025-06-27 15:25</x:v>
      </x:c>
      <x:c r="BA379" s="53" t="n">
        <x:v>38322</x:v>
      </x:c>
      <x:c r="BB379" s="50"/>
      <x:c r="BC379" s="50"/>
      <x:c r="BD379" s="50"/>
    </x:row>
    <x:row r="380">
      <x:c r="A380" s="50" t="n">
        <x:v>379</x:v>
      </x:c>
      <x:c r="B380" s="50" t="str">
        <x:v>4436</x:v>
      </x:c>
      <x:c r="C380" s="50" t="str">
        <x:v>4436.T</x:v>
      </x:c>
      <x:c r="D380" s="50" t="str">
        <x:v>MINKABU THE INFONOID,Inc.</x:v>
      </x:c>
      <x:c r="E380" s="50" t="str">
        <x:v>Growth Market(Domestic)</x:v>
      </x:c>
      <x:c r="F380" s="50" t="str">
        <x:v>Information &amp; Communication</x:v>
      </x:c>
      <x:c r="G380" s="51" t="n">
        <x:v>4158.862</x:v>
      </x:c>
      <x:c r="H380" s="51" t="n">
        <x:v>5482.41</x:v>
      </x:c>
      <x:c r="I380" s="51" t="n">
        <x:v>6836.274</x:v>
      </x:c>
      <x:c r="J380" s="51" t="n">
        <x:v>9920.106</x:v>
      </x:c>
      <x:c r="K380" s="51" t="n">
        <x:v>10548.91</x:v>
      </x:c>
      <x:c r="L380" s="52" t="n">
        <x:f>IFERROR(H380/G380-1,"")</x:f>
        <x:v>0.3182476360119666</x:v>
      </x:c>
      <x:c r="M380" s="52" t="n">
        <x:f>IFERROR(I380/H380-1,"")</x:f>
        <x:v>0.24694687190487397</x:v>
      </x:c>
      <x:c r="N380" s="52" t="n">
        <x:f>IFERROR(J380/I380-1,"")</x:f>
        <x:v>0.4510983614758566</x:v>
      </x:c>
      <x:c r="O380" s="52" t="n">
        <x:f>IFERROR(K380/J380-1,"")</x:f>
        <x:v>0.06338682268112872</x:v>
      </x:c>
      <x:c r="P380" s="52" t="n">
        <x:f>IFERROR((K380/G380)^(1/4)-1,"")</x:f>
        <x:v>0.2619968454505919</x:v>
      </x:c>
      <x:c r="Q380" s="51" t="n">
        <x:v>-1911.248</x:v>
      </x:c>
      <x:c r="R380" s="52" t="n">
        <x:f>IFERROR(Q380/K380,"")</x:f>
        <x:v>-0.18117966690397397</x:v>
      </x:c>
      <x:c r="S380" s="53" t="n">
        <x:v>43525</x:v>
      </x:c>
      <x:c r="T380" s="50" t="str">
        <x:v>EDINET_company_history</x:v>
      </x:c>
      <x:c r="U380" s="50" t="str">
        <x:v>瓜生 憲</x:v>
      </x:c>
      <x:c r="V380" s="54" t="n">
        <x:v>0.0831</x:v>
      </x:c>
      <x:c r="W380" s="50" t="str">
        <x:v>瓜生 憲 / 伴 将行</x:v>
      </x:c>
      <x:c r="X380" s="50" t="b">
        <x:f>AND(COUNT(L380:O380)=4,L380&gt;='設定'!$B$6,M380&gt;='設定'!$B$6,N380&gt;='設定'!$B$6,O380&gt;='設定'!$B$6)</x:f>
        <x:v>0</x:v>
      </x:c>
      <x:c r="Y380" s="50" t="b">
        <x:f>AND(COUNT(G380:K380)=5,P380&gt;='設定'!$B$7)</x:f>
        <x:v>1</x:v>
      </x:c>
      <x:c r="Z380" s="50" t="b">
        <x:f>AND(ISNUMBER(R380),R380&gt;='設定'!$B$8)</x:f>
        <x:v>0</x:v>
      </x:c>
      <x:c r="AA380" s="50" t="b">
        <x:f>AND(ISNUMBER(S380),S380&gt;=DATE(YEAR('設定'!$B$10)-'設定'!$B$9,MONTH('設定'!$B$10),DAY('設定'!$B$10)))</x:f>
        <x:v>0</x:v>
      </x:c>
      <x:c r="AB380" s="55" t="b">
        <x:v>1</x:v>
      </x:c>
      <x:c r="AC380" s="55" t="b">
        <x:v>1</x:v>
      </x:c>
      <x:c r="AD380" s="50" t="n">
        <x:f>IF(X380,1,0)+IF(Z380,1,0)+IF(AA380,1,0)+IF(AB380,1,0)</x:f>
        <x:v>1</x:v>
      </x:c>
      <x:c r="AE380" s="50" t="n">
        <x:f>IF(Y380,1,0)+IF(Z380,1,0)+IF(AA380,1,0)+IF(AB380,1,0)</x:f>
        <x:v>2</x:v>
      </x:c>
      <x:c r="AF380" s="50" t="n">
        <x:f>IF(Y380,1,0)+IF(Z380,1,0)+IF(AA380,1,0)+IF(AC380,1,0)</x:f>
        <x:v>2</x:v>
      </x:c>
      <x:c r="AG380" s="53" t="n">
        <x:v>44348</x:v>
      </x:c>
      <x:c r="AH380" s="50" t="str">
        <x:v>S100W2TP</x:v>
      </x:c>
      <x:c r="AI380" s="50" t="str">
        <x:v>NetSalesSummaryOfBusinessResults</x:v>
      </x:c>
      <x:c r="AJ380" s="50" t="str">
        <x:v>OperatingIncome</x:v>
      </x:c>
      <x:c r="AK380" s="53" t="n">
        <x:v>45747</x:v>
      </x:c>
      <x:c r="AL380" s="50" t="str">
        <x:v>365/365/365/366/365</x:v>
      </x:c>
      <x:c r="AM380" s="51" t="n">
        <x:v>14985800</x:v>
      </x:c>
      <x:c r="AN380" s="51" t="n">
        <x:v>461</x:v>
      </x:c>
      <x:c r="AO380" s="51" t="n">
        <x:f>IFERROR(AM380*AN380,"")</x:f>
        <x:v>6908453800</x:v>
      </x:c>
      <x:c r="AP380" s="56" t="n">
        <x:f>IFERROR(AO380/(K380*1000000),"")</x:f>
        <x:v>0.6548974064618999</x:v>
      </x:c>
      <x:c r="AQ380" s="57" t="n">
        <x:v>29757785</x:v>
      </x:c>
      <x:c r="AR380" s="52" t="n">
        <x:v>0.5401817708721453</x:v>
      </x:c>
      <x:c r="AS380" s="52" t="n">
        <x:v>-0.9112260532552424</x:v>
      </x:c>
      <x:c r="AT380" s="55" t="b">
        <x:v>0</x:v>
      </x:c>
      <x:c r="AU380" s="50" t="str">
        <x:v>low_equity_ratio;repeated_operating_loss;excessive_leverage;extreme_profitability_outlier</x:v>
      </x:c>
      <x:c r="AV380" s="58" t="n">
        <x:v>-0.406242499448793</x:v>
      </x:c>
      <x:c r="AW380" s="50" t="n">
        <x:v>3421</x:v>
      </x:c>
      <x:c r="AX380" s="50" t="str">
        <x:v>Future Moat</x:v>
      </x:c>
      <x:c r="AY380" s="50" t="str">
        <x:v>既存適格性フィルター不通過: low_equity_ratio;repeated_operating_loss;excessive_leverage;extreme_profitability_outlier / ローカル5年最大下落率-60%以下</x:v>
      </x:c>
      <x:c r="AZ380" s="59" t="str">
        <x:v>2025-06-23 16:00</x:v>
      </x:c>
      <x:c r="BA380" s="53" t="n">
        <x:v>43525</x:v>
      </x:c>
      <x:c r="BB380" s="50" t="str">
        <x:v>瓜生 憲</x:v>
      </x:c>
      <x:c r="BC380" s="50"/>
      <x:c r="BD380" s="50"/>
    </x:row>
    <x:row r="381">
      <x:c r="A381" s="50" t="n">
        <x:v>380</x:v>
      </x:c>
      <x:c r="B381" s="50" t="str">
        <x:v>6625</x:v>
      </x:c>
      <x:c r="C381" s="50" t="str">
        <x:v>6625.T</x:v>
      </x:c>
      <x:c r="D381" s="50" t="str">
        <x:v>JALCO Holdings Inc.</x:v>
      </x:c>
      <x:c r="E381" s="50" t="str">
        <x:v>Standard Market(Domestic)</x:v>
      </x:c>
      <x:c r="F381" s="50" t="str">
        <x:v>Real Estate</x:v>
      </x:c>
      <x:c r="G381" s="51" t="n">
        <x:v>2717.01</x:v>
      </x:c>
      <x:c r="H381" s="51" t="n">
        <x:v>2782.77</x:v>
      </x:c>
      <x:c r="I381" s="51" t="n">
        <x:v>4963.861</x:v>
      </x:c>
      <x:c r="J381" s="51" t="n">
        <x:v>12738.88</x:v>
      </x:c>
      <x:c r="K381" s="51" t="n">
        <x:v>6859.01</x:v>
      </x:c>
      <x:c r="L381" s="52" t="n">
        <x:f>IFERROR(H381/G381-1,"")</x:f>
        <x:v>0.024203076175648874</x:v>
      </x:c>
      <x:c r="M381" s="52" t="n">
        <x:f>IFERROR(I381/H381-1,"")</x:f>
        <x:v>0.7837841431379524</x:v>
      </x:c>
      <x:c r="N381" s="52" t="n">
        <x:f>IFERROR(J381/I381-1,"")</x:f>
        <x:v>1.5663248829892695</x:v>
      </x:c>
      <x:c r="O381" s="52" t="n">
        <x:f>IFERROR(K381/J381-1,"")</x:f>
        <x:v>-0.4615688349368233</x:v>
      </x:c>
      <x:c r="P381" s="52" t="n">
        <x:f>IFERROR((K381/G381)^(1/4)-1,"")</x:f>
        <x:v>0.2604991286493652</x:v>
      </x:c>
      <x:c r="Q381" s="51" t="n">
        <x:v>2528.992</x:v>
      </x:c>
      <x:c r="R381" s="52" t="n">
        <x:f>IFERROR(Q381/K381,"")</x:f>
        <x:v>0.3687109364179379</x:v>
      </x:c>
      <x:c r="S381" s="53" t="n">
        <x:v>40817</x:v>
      </x:c>
      <x:c r="T381" s="50" t="str">
        <x:v>EDINET_company_history</x:v>
      </x:c>
      <x:c r="U381" s="50" t="str">
        <x:v>カタリスト株式会社</x:v>
      </x:c>
      <x:c r="V381" s="54" t="n">
        <x:v>0.1847</x:v>
      </x:c>
      <x:c r="W381" s="50" t="str">
        <x:v>田辺 順一</x:v>
      </x:c>
      <x:c r="X381" s="50" t="b">
        <x:f>AND(COUNT(L381:O381)=4,L381&gt;='設定'!$B$6,M381&gt;='設定'!$B$6,N381&gt;='設定'!$B$6,O381&gt;='設定'!$B$6)</x:f>
        <x:v>0</x:v>
      </x:c>
      <x:c r="Y381" s="50" t="b">
        <x:f>AND(COUNT(G381:K381)=5,P381&gt;='設定'!$B$7)</x:f>
        <x:v>1</x:v>
      </x:c>
      <x:c r="Z381" s="50" t="b">
        <x:f>AND(ISNUMBER(R381),R381&gt;='設定'!$B$8)</x:f>
        <x:v>1</x:v>
      </x:c>
      <x:c r="AA381" s="50" t="b">
        <x:f>AND(ISNUMBER(S381),S381&gt;=DATE(YEAR('設定'!$B$10)-'設定'!$B$9,MONTH('設定'!$B$10),DAY('設定'!$B$10)))</x:f>
        <x:v>0</x:v>
      </x:c>
      <x:c r="AB381" s="55" t="b">
        <x:v>0</x:v>
      </x:c>
      <x:c r="AC381" s="55" t="b">
        <x:v>0</x:v>
      </x:c>
      <x:c r="AD381" s="50" t="n">
        <x:f>IF(X381,1,0)+IF(Z381,1,0)+IF(AA381,1,0)+IF(AB381,1,0)</x:f>
        <x:v>1</x:v>
      </x:c>
      <x:c r="AE381" s="50" t="n">
        <x:f>IF(Y381,1,0)+IF(Z381,1,0)+IF(AA381,1,0)+IF(AB381,1,0)</x:f>
        <x:v>2</x:v>
      </x:c>
      <x:c r="AF381" s="50" t="n">
        <x:f>IF(Y381,1,0)+IF(Z381,1,0)+IF(AA381,1,0)+IF(AC381,1,0)</x:f>
        <x:v>2</x:v>
      </x:c>
      <x:c r="AG381" s="53" t="n">
        <x:v>44348</x:v>
      </x:c>
      <x:c r="AH381" s="50" t="str">
        <x:v>S100W5IE</x:v>
      </x:c>
      <x:c r="AI381" s="50" t="str">
        <x:v>NetSalesSummaryOfBusinessResults</x:v>
      </x:c>
      <x:c r="AJ381" s="50" t="str">
        <x:v>OperatingIncome</x:v>
      </x:c>
      <x:c r="AK381" s="53" t="n">
        <x:v>45747</x:v>
      </x:c>
      <x:c r="AL381" s="50" t="str">
        <x:v>365/365/365/366/365</x:v>
      </x:c>
      <x:c r="AM381" s="51" t="n">
        <x:v>110370418</x:v>
      </x:c>
      <x:c r="AN381" s="51" t="n">
        <x:v>329</x:v>
      </x:c>
      <x:c r="AO381" s="51" t="n">
        <x:f>IFERROR(AM381*AN381,"")</x:f>
        <x:v>36311867522</x:v>
      </x:c>
      <x:c r="AP381" s="56" t="n">
        <x:f>IFERROR(AO381/(K381*1000000),"")</x:f>
        <x:v>5.2940391575460595</x:v>
      </x:c>
      <x:c r="AQ381" s="57" t="n">
        <x:v>175955111.66666666</x:v>
      </x:c>
      <x:c r="AR381" s="52" t="n">
        <x:v>0.404790213852252</x:v>
      </x:c>
      <x:c r="AS381" s="52" t="n">
        <x:v>-0.5801154457531816</x:v>
      </x:c>
      <x:c r="AT381" s="55" t="b">
        <x:v>1</x:v>
      </x:c>
      <x:c r="AU381" s="50"/>
      <x:c r="AV381" s="58" t="n">
        <x:v>-0.1024504786221048</x:v>
      </x:c>
      <x:c r="AW381" s="50" t="n">
        <x:v>2616</x:v>
      </x:c>
      <x:c r="AX381" s="50" t="str">
        <x:v>Core Moat</x:v>
      </x:c>
      <x:c r="AY381" s="50" t="str">
        <x:v>目立つ機械的警告なし（定性確認は別途必要）</x:v>
      </x:c>
      <x:c r="AZ381" s="59" t="str">
        <x:v>2025-06-25 13:48</x:v>
      </x:c>
      <x:c r="BA381" s="53" t="n">
        <x:v>40817</x:v>
      </x:c>
      <x:c r="BB381" s="50"/>
      <x:c r="BC381" s="50"/>
      <x:c r="BD381" s="50"/>
    </x:row>
    <x:row r="382">
      <x:c r="A382" s="50" t="n">
        <x:v>381</x:v>
      </x:c>
      <x:c r="B382" s="50" t="str">
        <x:v>3936</x:v>
      </x:c>
      <x:c r="C382" s="50" t="str">
        <x:v>3936.T</x:v>
      </x:c>
      <x:c r="D382" s="50" t="str">
        <x:v>Globalway,Inc.</x:v>
      </x:c>
      <x:c r="E382" s="50" t="str">
        <x:v>Growth Market(Domestic)</x:v>
      </x:c>
      <x:c r="F382" s="50" t="str">
        <x:v>Information &amp; Communication</x:v>
      </x:c>
      <x:c r="G382" s="51" t="n">
        <x:v>1219.648</x:v>
      </x:c>
      <x:c r="H382" s="51" t="n">
        <x:v>1816.816</x:v>
      </x:c>
      <x:c r="I382" s="51" t="n">
        <x:v>1748.671</x:v>
      </x:c>
      <x:c r="J382" s="51" t="n">
        <x:v>2456.194</x:v>
      </x:c>
      <x:c r="K382" s="51" t="n">
        <x:v>3071.643</x:v>
      </x:c>
      <x:c r="L382" s="52" t="n">
        <x:f>IFERROR(H382/G382-1,"")</x:f>
        <x:v>0.48962323555648846</x:v>
      </x:c>
      <x:c r="M382" s="52" t="n">
        <x:f>IFERROR(I382/H382-1,"")</x:f>
        <x:v>-0.03750792595397656</x:v>
      </x:c>
      <x:c r="N382" s="52" t="n">
        <x:f>IFERROR(J382/I382-1,"")</x:f>
        <x:v>0.4046061265955687</x:v>
      </x:c>
      <x:c r="O382" s="52" t="n">
        <x:f>IFERROR(K382/J382-1,"")</x:f>
        <x:v>0.25057019111682544</x:v>
      </x:c>
      <x:c r="P382" s="52" t="n">
        <x:f>IFERROR((K382/G382)^(1/4)-1,"")</x:f>
        <x:v>0.25974910266680706</x:v>
      </x:c>
      <x:c r="Q382" s="51" t="n">
        <x:v>-261.14</x:v>
      </x:c>
      <x:c r="R382" s="52" t="n">
        <x:f>IFERROR(Q382/K382,"")</x:f>
        <x:v>-0.08501639025108061</x:v>
      </x:c>
      <x:c r="S382" s="53" t="n">
        <x:v>42461</x:v>
      </x:c>
      <x:c r="T382" s="50" t="str">
        <x:v>EDINET_company_history</x:v>
      </x:c>
      <x:c r="U382" s="50" t="str">
        <x:v>各務 正人</x:v>
      </x:c>
      <x:c r="V382" s="54" t="n">
        <x:v>0.4184</x:v>
      </x:c>
      <x:c r="W382" s="50" t="str">
        <x:v>各務 正人</x:v>
      </x:c>
      <x:c r="X382" s="50" t="b">
        <x:f>AND(COUNT(L382:O382)=4,L382&gt;='設定'!$B$6,M382&gt;='設定'!$B$6,N382&gt;='設定'!$B$6,O382&gt;='設定'!$B$6)</x:f>
        <x:v>0</x:v>
      </x:c>
      <x:c r="Y382" s="50" t="b">
        <x:f>AND(COUNT(G382:K382)=5,P382&gt;='設定'!$B$7)</x:f>
        <x:v>1</x:v>
      </x:c>
      <x:c r="Z382" s="50" t="b">
        <x:f>AND(ISNUMBER(R382),R382&gt;='設定'!$B$8)</x:f>
        <x:v>0</x:v>
      </x:c>
      <x:c r="AA382" s="50" t="b">
        <x:f>AND(ISNUMBER(S382),S382&gt;=DATE(YEAR('設定'!$B$10)-'設定'!$B$9,MONTH('設定'!$B$10),DAY('設定'!$B$10)))</x:f>
        <x:v>0</x:v>
      </x:c>
      <x:c r="AB382" s="55" t="b">
        <x:v>1</x:v>
      </x:c>
      <x:c r="AC382" s="55" t="b">
        <x:v>1</x:v>
      </x:c>
      <x:c r="AD382" s="50" t="n">
        <x:f>IF(X382,1,0)+IF(Z382,1,0)+IF(AA382,1,0)+IF(AB382,1,0)</x:f>
        <x:v>1</x:v>
      </x:c>
      <x:c r="AE382" s="50" t="n">
        <x:f>IF(Y382,1,0)+IF(Z382,1,0)+IF(AA382,1,0)+IF(AB382,1,0)</x:f>
        <x:v>2</x:v>
      </x:c>
      <x:c r="AF382" s="50" t="n">
        <x:f>IF(Y382,1,0)+IF(Z382,1,0)+IF(AA382,1,0)+IF(AC382,1,0)</x:f>
        <x:v>2</x:v>
      </x:c>
      <x:c r="AG382" s="53" t="n">
        <x:v>44348</x:v>
      </x:c>
      <x:c r="AH382" s="50" t="str">
        <x:v>S100W0EO</x:v>
      </x:c>
      <x:c r="AI382" s="50" t="str">
        <x:v>NetSalesSummaryOfBusinessResults</x:v>
      </x:c>
      <x:c r="AJ382" s="50" t="str">
        <x:v>OperatingIncome</x:v>
      </x:c>
      <x:c r="AK382" s="53" t="n">
        <x:v>45747</x:v>
      </x:c>
      <x:c r="AL382" s="50" t="str">
        <x:v>365/365/365/366/365</x:v>
      </x:c>
      <x:c r="AM382" s="51" t="n">
        <x:v>36427450</x:v>
      </x:c>
      <x:c r="AN382" s="51" t="n">
        <x:v>168</x:v>
      </x:c>
      <x:c r="AO382" s="51" t="n">
        <x:f>IFERROR(AM382*AN382,"")</x:f>
        <x:v>6119811600</x:v>
      </x:c>
      <x:c r="AP382" s="56" t="n">
        <x:f>IFERROR(AO382/(K382*1000000),"")</x:f>
        <x:v>1.992357705631807</x:v>
      </x:c>
      <x:c r="AQ382" s="57" t="n">
        <x:v>697716426.6666666</x:v>
      </x:c>
      <x:c r="AR382" s="52" t="n">
        <x:v>1.1082469663198962</x:v>
      </x:c>
      <x:c r="AS382" s="52" t="n">
        <x:v>-0.959506172839506</x:v>
      </x:c>
      <x:c r="AT382" s="55" t="b">
        <x:v>0</x:v>
      </x:c>
      <x:c r="AU382" s="50" t="str">
        <x:v>repeated_operating_loss;repeated_negative_operating_cf</x:v>
      </x:c>
      <x:c r="AV382" s="58" t="n">
        <x:v>-0.5105489362171365</x:v>
      </x:c>
      <x:c r="AW382" s="50" t="n">
        <x:v>3506</x:v>
      </x:c>
      <x:c r="AX382" s="50" t="str">
        <x:v>Future Moat</x:v>
      </x:c>
      <x:c r="AY382" s="50" t="str">
        <x:v>既存適格性フィルター不通過: repeated_operating_loss;repeated_negative_operating_cf / 年率ボラティリティ60%以上 / ローカル5年最大下落率-60%以下</x:v>
      </x:c>
      <x:c r="AZ382" s="59" t="str">
        <x:v>2025-06-20 14:02</x:v>
      </x:c>
      <x:c r="BA382" s="53" t="n">
        <x:v>42461</x:v>
      </x:c>
      <x:c r="BB382" s="50" t="str">
        <x:v>各務 正人</x:v>
      </x:c>
      <x:c r="BC382" s="50"/>
      <x:c r="BD382" s="50"/>
    </x:row>
    <x:row r="383">
      <x:c r="A383" s="50" t="n">
        <x:v>382</x:v>
      </x:c>
      <x:c r="B383" s="50" t="str">
        <x:v>7608</x:v>
      </x:c>
      <x:c r="C383" s="50" t="str">
        <x:v>7608.T</x:v>
      </x:c>
      <x:c r="D383" s="50" t="str">
        <x:v>SK JAPAN CO.,LTD.</x:v>
      </x:c>
      <x:c r="E383" s="50" t="str">
        <x:v>Standard Market(Domestic)</x:v>
      </x:c>
      <x:c r="F383" s="50" t="str">
        <x:v>Wholesale Trade</x:v>
      </x:c>
      <x:c r="G383" s="51" t="n">
        <x:v>6498.672</x:v>
      </x:c>
      <x:c r="H383" s="51" t="n">
        <x:v>9731.411</x:v>
      </x:c>
      <x:c r="I383" s="51" t="n">
        <x:v>10612.922</x:v>
      </x:c>
      <x:c r="J383" s="51" t="n">
        <x:v>13274.754</x:v>
      </x:c>
      <x:c r="K383" s="51" t="n">
        <x:v>16232.632</x:v>
      </x:c>
      <x:c r="L383" s="52" t="n">
        <x:f>IFERROR(H383/G383-1,"")</x:f>
        <x:v>0.49744609360189296</x:v>
      </x:c>
      <x:c r="M383" s="52" t="n">
        <x:f>IFERROR(I383/H383-1,"")</x:f>
        <x:v>0.09058408898771209</x:v>
      </x:c>
      <x:c r="N383" s="52" t="n">
        <x:f>IFERROR(J383/I383-1,"")</x:f>
        <x:v>0.250810474250164</x:v>
      </x:c>
      <x:c r="O383" s="52" t="n">
        <x:f>IFERROR(K383/J383-1,"")</x:f>
        <x:v>0.2228197976399411</x:v>
      </x:c>
      <x:c r="P383" s="52" t="n">
        <x:f>IFERROR((K383/G383)^(1/4)-1,"")</x:f>
        <x:v>0.25716152558597716</x:v>
      </x:c>
      <x:c r="Q383" s="51" t="n">
        <x:v>1859.937</x:v>
      </x:c>
      <x:c r="R383" s="52" t="n">
        <x:f>IFERROR(Q383/K383,"")</x:f>
        <x:v>0.11458012477582194</x:v>
      </x:c>
      <x:c r="S383" s="53" t="n">
        <x:v>44348</x:v>
      </x:c>
      <x:c r="T383" s="50" t="str">
        <x:v>not_identified_before_local_window</x:v>
      </x:c>
      <x:c r="U383" s="50" t="str">
        <x:v>株式会社ラウンドワン</x:v>
      </x:c>
      <x:c r="V383" s="54" t="n">
        <x:v>0.3205</x:v>
      </x:c>
      <x:c r="W383" s="50" t="str">
        <x:v>八百 博徳</x:v>
      </x:c>
      <x:c r="X383" s="50" t="b">
        <x:f>AND(COUNT(L383:O383)=4,L383&gt;='設定'!$B$6,M383&gt;='設定'!$B$6,N383&gt;='設定'!$B$6,O383&gt;='設定'!$B$6)</x:f>
        <x:v>0</x:v>
      </x:c>
      <x:c r="Y383" s="50" t="b">
        <x:f>AND(COUNT(G383:K383)=5,P383&gt;='設定'!$B$7)</x:f>
        <x:v>1</x:v>
      </x:c>
      <x:c r="Z383" s="50" t="b">
        <x:f>AND(ISNUMBER(R383),R383&gt;='設定'!$B$8)</x:f>
        <x:v>1</x:v>
      </x:c>
      <x:c r="AA383" s="50" t="b">
        <x:f>AND(ISNUMBER(S383),S383&gt;=DATE(YEAR('設定'!$B$10)-'設定'!$B$9,MONTH('設定'!$B$10),DAY('設定'!$B$10)))</x:f>
        <x:v>0</x:v>
      </x:c>
      <x:c r="AB383" s="55" t="b">
        <x:v>0</x:v>
      </x:c>
      <x:c r="AC383" s="55" t="b">
        <x:v>0</x:v>
      </x:c>
      <x:c r="AD383" s="50" t="n">
        <x:f>IF(X383,1,0)+IF(Z383,1,0)+IF(AA383,1,0)+IF(AB383,1,0)</x:f>
        <x:v>1</x:v>
      </x:c>
      <x:c r="AE383" s="50" t="n">
        <x:f>IF(Y383,1,0)+IF(Z383,1,0)+IF(AA383,1,0)+IF(AB383,1,0)</x:f>
        <x:v>2</x:v>
      </x:c>
      <x:c r="AF383" s="50" t="n">
        <x:f>IF(Y383,1,0)+IF(Z383,1,0)+IF(AA383,1,0)+IF(AC383,1,0)</x:f>
        <x:v>2</x:v>
      </x:c>
      <x:c r="AG383" s="53" t="n">
        <x:v>44348</x:v>
      </x:c>
      <x:c r="AH383" s="50" t="str">
        <x:v>S100Y6QH</x:v>
      </x:c>
      <x:c r="AI383" s="50" t="str">
        <x:v>NetSalesSummaryOfBusinessResults</x:v>
      </x:c>
      <x:c r="AJ383" s="50" t="str">
        <x:v>OperatingIncome</x:v>
      </x:c>
      <x:c r="AK383" s="53" t="n">
        <x:v>46081</x:v>
      </x:c>
      <x:c r="AL383" s="50" t="str">
        <x:v>365/365/366/365/365</x:v>
      </x:c>
      <x:c r="AM383" s="51" t="n">
        <x:v>8388603</x:v>
      </x:c>
      <x:c r="AN383" s="51" t="n">
        <x:v>737</x:v>
      </x:c>
      <x:c r="AO383" s="51" t="n">
        <x:f>IFERROR(AM383*AN383,"")</x:f>
        <x:v>6182400411</x:v>
      </x:c>
      <x:c r="AP383" s="56" t="n">
        <x:f>IFERROR(AO383/(K383*1000000),"")</x:f>
        <x:v>0.3808624757217437</x:v>
      </x:c>
      <x:c r="AQ383" s="57" t="n">
        <x:v>108607158.33333331</x:v>
      </x:c>
      <x:c r="AR383" s="52" t="n">
        <x:v>0.4209380436487676</x:v>
      </x:c>
      <x:c r="AS383" s="52" t="n">
        <x:v>-0.3455149628959794</x:v>
      </x:c>
      <x:c r="AT383" s="55" t="b">
        <x:v>1</x:v>
      </x:c>
      <x:c r="AU383" s="50"/>
      <x:c r="AV383" s="58" t="n">
        <x:v>0.0764486684867247</x:v>
      </x:c>
      <x:c r="AW383" s="50" t="n">
        <x:v>1357</x:v>
      </x:c>
      <x:c r="AX383" s="50" t="str">
        <x:v>Transformation Moat</x:v>
      </x:c>
      <x:c r="AY383" s="50" t="str">
        <x:v>目立つ機械的警告なし（定性確認は別途必要）</x:v>
      </x:c>
      <x:c r="AZ383" s="59" t="str">
        <x:v>2026-05-27 10:47</x:v>
      </x:c>
      <x:c r="BA383" s="53"/>
      <x:c r="BB383" s="50"/>
      <x:c r="BC383" s="50"/>
      <x:c r="BD383" s="50"/>
    </x:row>
    <x:row r="384">
      <x:c r="A384" s="50" t="n">
        <x:v>383</x:v>
      </x:c>
      <x:c r="B384" s="50" t="str">
        <x:v>6857</x:v>
      </x:c>
      <x:c r="C384" s="50" t="str">
        <x:v>6857.T</x:v>
      </x:c>
      <x:c r="D384" s="50" t="str">
        <x:v>ADVANTEST CORPORATION</x:v>
      </x:c>
      <x:c r="E384" s="50" t="str">
        <x:v>Prime Market (Domestic)</x:v>
      </x:c>
      <x:c r="F384" s="50" t="str">
        <x:v>Electric Appliances</x:v>
      </x:c>
      <x:c r="G384" s="51" t="n">
        <x:v>312789</x:v>
      </x:c>
      <x:c r="H384" s="51" t="n">
        <x:v>416901</x:v>
      </x:c>
      <x:c r="I384" s="51" t="n">
        <x:v>560191</x:v>
      </x:c>
      <x:c r="J384" s="51" t="n">
        <x:v>486507</x:v>
      </x:c>
      <x:c r="K384" s="51" t="n">
        <x:v>779707</x:v>
      </x:c>
      <x:c r="L384" s="52" t="n">
        <x:f>IFERROR(H384/G384-1,"")</x:f>
        <x:v>0.33285057978381594</x:v>
      </x:c>
      <x:c r="M384" s="52" t="n">
        <x:f>IFERROR(I384/H384-1,"")</x:f>
        <x:v>0.3437027016006198</x:v>
      </x:c>
      <x:c r="N384" s="52" t="n">
        <x:f>IFERROR(J384/I384-1,"")</x:f>
        <x:v>-0.13153370903852435</x:v>
      </x:c>
      <x:c r="O384" s="52" t="n">
        <x:f>IFERROR(K384/J384-1,"")</x:f>
        <x:v>0.6026634765789598</x:v>
      </x:c>
      <x:c r="P384" s="52" t="n">
        <x:f>IFERROR((K384/G384)^(1/4)-1,"")</x:f>
        <x:v>0.25652169185942375</x:v>
      </x:c>
      <x:c r="Q384" s="51" t="n">
        <x:v>228161</x:v>
      </x:c>
      <x:c r="R384" s="52" t="n">
        <x:f>IFERROR(Q384/K384,"")</x:f>
        <x:v>0.2926240241526625</x:v>
      </x:c>
      <x:c r="S384" s="53" t="n">
        <x:v>30348</x:v>
      </x:c>
      <x:c r="T384" s="50" t="str">
        <x:v>EDINET_company_history</x:v>
      </x:c>
      <x:c r="U384" s="50" t="str">
        <x:v>日本マスタートラスト信託銀行株式会社（信託口）</x:v>
      </x:c>
      <x:c r="V384" s="54" t="n">
        <x:v>0.3098</x:v>
      </x:c>
      <x:c r="W384" s="50" t="str">
        <x:v>Douglas Lefever [ダグラス ラフィーバ] / 津久井 幸一</x:v>
      </x:c>
      <x:c r="X384" s="50" t="b">
        <x:f>AND(COUNT(L384:O384)=4,L384&gt;='設定'!$B$6,M384&gt;='設定'!$B$6,N384&gt;='設定'!$B$6,O384&gt;='設定'!$B$6)</x:f>
        <x:v>0</x:v>
      </x:c>
      <x:c r="Y384" s="50" t="b">
        <x:f>AND(COUNT(G384:K384)=5,P384&gt;='設定'!$B$7)</x:f>
        <x:v>1</x:v>
      </x:c>
      <x:c r="Z384" s="50" t="b">
        <x:f>AND(ISNUMBER(R384),R384&gt;='設定'!$B$8)</x:f>
        <x:v>1</x:v>
      </x:c>
      <x:c r="AA384" s="50" t="b">
        <x:f>AND(ISNUMBER(S384),S384&gt;=DATE(YEAR('設定'!$B$10)-'設定'!$B$9,MONTH('設定'!$B$10),DAY('設定'!$B$10)))</x:f>
        <x:v>0</x:v>
      </x:c>
      <x:c r="AB384" s="55" t="b">
        <x:v>0</x:v>
      </x:c>
      <x:c r="AC384" s="55" t="b">
        <x:v>0</x:v>
      </x:c>
      <x:c r="AD384" s="50" t="n">
        <x:f>IF(X384,1,0)+IF(Z384,1,0)+IF(AA384,1,0)+IF(AB384,1,0)</x:f>
        <x:v>1</x:v>
      </x:c>
      <x:c r="AE384" s="50" t="n">
        <x:f>IF(Y384,1,0)+IF(Z384,1,0)+IF(AA384,1,0)+IF(AB384,1,0)</x:f>
        <x:v>2</x:v>
      </x:c>
      <x:c r="AF384" s="50" t="n">
        <x:f>IF(Y384,1,0)+IF(Z384,1,0)+IF(AA384,1,0)+IF(AC384,1,0)</x:f>
        <x:v>2</x:v>
      </x:c>
      <x:c r="AG384" s="53" t="n">
        <x:v>44348</x:v>
      </x:c>
      <x:c r="AH384" s="50" t="str">
        <x:v>S100W4E8</x:v>
      </x:c>
      <x:c r="AI384" s="50" t="str">
        <x:v>RevenueIFRSSummaryOfBusinessResults</x:v>
      </x:c>
      <x:c r="AJ384" s="50" t="str">
        <x:v>OperatingProfitLossIFRS</x:v>
      </x:c>
      <x:c r="AK384" s="53" t="n">
        <x:v>45747</x:v>
      </x:c>
      <x:c r="AL384" s="50" t="str">
        <x:v>365/365/365/366/365</x:v>
      </x:c>
      <x:c r="AM384" s="51" t="n">
        <x:v>733719056</x:v>
      </x:c>
      <x:c r="AN384" s="51" t="n">
        <x:v>25675</x:v>
      </x:c>
      <x:c r="AO384" s="51" t="n">
        <x:f>IFERROR(AM384*AN384,"")</x:f>
        <x:v>18838236762800</x:v>
      </x:c>
      <x:c r="AP384" s="56" t="n">
        <x:f>IFERROR(AO384/(K384*1000000),"")</x:f>
        <x:v>24.1606613289351</x:v>
      </x:c>
      <x:c r="AQ384" s="57" t="n">
        <x:v>253882001966.66663</x:v>
      </x:c>
      <x:c r="AR384" s="52" t="n">
        <x:v>0.5363035066396541</x:v>
      </x:c>
      <x:c r="AS384" s="52" t="n">
        <x:v>-0.5136784134693162</x:v>
      </x:c>
      <x:c r="AT384" s="55" t="b">
        <x:v>0</x:v>
      </x:c>
      <x:c r="AU384" s="50" t="str">
        <x:v>missing_financial_data;extreme_valuation_outlier</x:v>
      </x:c>
      <x:c r="AV384" s="58" t="n">
        <x:v>0.5287865065439312</x:v>
      </x:c>
      <x:c r="AW384" s="50" t="n">
        <x:v>71</x:v>
      </x:c>
      <x:c r="AX384" s="50" t="str">
        <x:v>Future Moat</x:v>
      </x:c>
      <x:c r="AY384" s="50" t="str">
        <x:v>既存適格性フィルター不通過: missing_financial_data;extreme_valuation_outlier / 概算PSR15倍以上</x:v>
      </x:c>
      <x:c r="AZ384" s="59" t="str">
        <x:v>2025-06-25 13:29</x:v>
      </x:c>
      <x:c r="BA384" s="53" t="n">
        <x:v>30348</x:v>
      </x:c>
      <x:c r="BB384" s="50"/>
      <x:c r="BC384" s="50"/>
      <x:c r="BD384" s="50" t="str">
        <x:v>TOPIX Core30</x:v>
      </x:c>
    </x:row>
    <x:row r="385">
      <x:c r="A385" s="50" t="n">
        <x:v>384</x:v>
      </x:c>
      <x:c r="B385" s="50" t="str">
        <x:v>2181</x:v>
      </x:c>
      <x:c r="C385" s="50" t="str">
        <x:v>2181.T</x:v>
      </x:c>
      <x:c r="D385" s="50" t="str">
        <x:v>PERSOL HOLDINGS CO.,LTD.</x:v>
      </x:c>
      <x:c r="E385" s="50" t="str">
        <x:v>Prime Market (Domestic)</x:v>
      </x:c>
      <x:c r="F385" s="50" t="str">
        <x:v>Services</x:v>
      </x:c>
      <x:c r="G385" s="51" t="n">
        <x:v>23602</x:v>
      </x:c>
      <x:c r="H385" s="51" t="n">
        <x:v>31207</x:v>
      </x:c>
      <x:c r="I385" s="51" t="n">
        <x:v>33765</x:v>
      </x:c>
      <x:c r="J385" s="51" t="n">
        <x:v>64812</x:v>
      </x:c>
      <x:c r="K385" s="51" t="n">
        <x:v>58718</x:v>
      </x:c>
      <x:c r="L385" s="52" t="n">
        <x:f>IFERROR(H385/G385-1,"")</x:f>
        <x:v>0.32221845606304544</x:v>
      </x:c>
      <x:c r="M385" s="52" t="n">
        <x:f>IFERROR(I385/H385-1,"")</x:f>
        <x:v>0.08196878905373794</x:v>
      </x:c>
      <x:c r="N385" s="52" t="n">
        <x:f>IFERROR(J385/I385-1,"")</x:f>
        <x:v>0.9195024433585073</x:v>
      </x:c>
      <x:c r="O385" s="52" t="n">
        <x:f>IFERROR(K385/J385-1,"")</x:f>
        <x:v>-0.09402579769178543</x:v>
      </x:c>
      <x:c r="P385" s="52" t="n">
        <x:f>IFERROR((K385/G385)^(1/4)-1,"")</x:f>
        <x:v>0.25590159543652025</x:v>
      </x:c>
      <x:c r="Q385" s="51" t="n">
        <x:v>39471</x:v>
      </x:c>
      <x:c r="R385" s="52" t="n">
        <x:f>IFERROR(Q385/K385,"")</x:f>
        <x:v>0.672212950032358</x:v>
      </x:c>
      <x:c r="S385" s="53" t="n">
        <x:v>38777</x:v>
      </x:c>
      <x:c r="T385" s="50" t="str">
        <x:v>EDINET_company_history</x:v>
      </x:c>
      <x:c r="U385" s="50" t="str">
        <x:v>日本マスタートラスト信託銀行株式会社（信託口）</x:v>
      </x:c>
      <x:c r="V385" s="54" t="n">
        <x:v>0.1454</x:v>
      </x:c>
      <x:c r="W385" s="50" t="str">
        <x:v>和 田 孝 雄</x:v>
      </x:c>
      <x:c r="X385" s="50" t="b">
        <x:f>AND(COUNT(L385:O385)=4,L385&gt;='設定'!$B$6,M385&gt;='設定'!$B$6,N385&gt;='設定'!$B$6,O385&gt;='設定'!$B$6)</x:f>
        <x:v>0</x:v>
      </x:c>
      <x:c r="Y385" s="50" t="b">
        <x:f>AND(COUNT(G385:K385)=5,P385&gt;='設定'!$B$7)</x:f>
        <x:v>1</x:v>
      </x:c>
      <x:c r="Z385" s="50" t="b">
        <x:f>AND(ISNUMBER(R385),R385&gt;='設定'!$B$8)</x:f>
        <x:v>1</x:v>
      </x:c>
      <x:c r="AA385" s="50" t="b">
        <x:f>AND(ISNUMBER(S385),S385&gt;=DATE(YEAR('設定'!$B$10)-'設定'!$B$9,MONTH('設定'!$B$10),DAY('設定'!$B$10)))</x:f>
        <x:v>0</x:v>
      </x:c>
      <x:c r="AB385" s="55" t="b">
        <x:v>0</x:v>
      </x:c>
      <x:c r="AC385" s="55" t="b">
        <x:v>0</x:v>
      </x:c>
      <x:c r="AD385" s="50" t="n">
        <x:f>IF(X385,1,0)+IF(Z385,1,0)+IF(AA385,1,0)+IF(AB385,1,0)</x:f>
        <x:v>1</x:v>
      </x:c>
      <x:c r="AE385" s="50" t="n">
        <x:f>IF(Y385,1,0)+IF(Z385,1,0)+IF(AA385,1,0)+IF(AB385,1,0)</x:f>
        <x:v>2</x:v>
      </x:c>
      <x:c r="AF385" s="50" t="n">
        <x:f>IF(Y385,1,0)+IF(Z385,1,0)+IF(AA385,1,0)+IF(AC385,1,0)</x:f>
        <x:v>2</x:v>
      </x:c>
      <x:c r="AG385" s="53" t="n">
        <x:v>44348</x:v>
      </x:c>
      <x:c r="AH385" s="50" t="str">
        <x:v>S100W59Y</x:v>
      </x:c>
      <x:c r="AI385" s="50" t="str">
        <x:v>NetSalesSummaryOfBusinessResults</x:v>
      </x:c>
      <x:c r="AJ385" s="50" t="str">
        <x:v>OperatingIncome</x:v>
      </x:c>
      <x:c r="AK385" s="53" t="n">
        <x:v>45747</x:v>
      </x:c>
      <x:c r="AL385" s="50" t="str">
        <x:v>365/365/365/366/365</x:v>
      </x:c>
      <x:c r="AM385" s="51" t="n">
        <x:v>2241669310</x:v>
      </x:c>
      <x:c r="AN385" s="51" t="n">
        <x:v>246</x:v>
      </x:c>
      <x:c r="AO385" s="51" t="n">
        <x:f>IFERROR(AM385*AN385,"")</x:f>
        <x:v>551450650260</x:v>
      </x:c>
      <x:c r="AP385" s="56" t="n">
        <x:f>IFERROR(AO385/(K385*1000000),"")</x:f>
        <x:v>9.391509422323649</x:v>
      </x:c>
      <x:c r="AQ385" s="57" t="n">
        <x:v>2518003718.737335</x:v>
      </x:c>
      <x:c r="AR385" s="52" t="n">
        <x:v>0.3204284498321356</x:v>
      </x:c>
      <x:c r="AS385" s="52" t="n">
        <x:v>-0.4156564509409181</x:v>
      </x:c>
      <x:c r="AT385" s="55" t="b">
        <x:v>1</x:v>
      </x:c>
      <x:c r="AU385" s="50"/>
      <x:c r="AV385" s="58" t="n">
        <x:v>0.3682257016913898</x:v>
      </x:c>
      <x:c r="AW385" s="50" t="n">
        <x:v>256</x:v>
      </x:c>
      <x:c r="AX385" s="50" t="str">
        <x:v>Core Moat</x:v>
      </x:c>
      <x:c r="AY385" s="50" t="str">
        <x:v>目立つ機械的警告なし（定性確認は別途必要）</x:v>
      </x:c>
      <x:c r="AZ385" s="59" t="str">
        <x:v>2025-06-25 15:33</x:v>
      </x:c>
      <x:c r="BA385" s="53" t="n">
        <x:v>38777</x:v>
      </x:c>
      <x:c r="BB385" s="50"/>
      <x:c r="BC385" s="50"/>
      <x:c r="BD385" s="50" t="str">
        <x:v>TOPIX Mid400</x:v>
      </x:c>
    </x:row>
    <x:row r="386">
      <x:c r="A386" s="50" t="n">
        <x:v>385</x:v>
      </x:c>
      <x:c r="B386" s="50" t="str">
        <x:v>4483</x:v>
      </x:c>
      <x:c r="C386" s="50" t="str">
        <x:v>4483.T</x:v>
      </x:c>
      <x:c r="D386" s="50" t="str">
        <x:v>JMDC Inc.</x:v>
      </x:c>
      <x:c r="E386" s="50" t="str">
        <x:v>Prime Market (Domestic)</x:v>
      </x:c>
      <x:c r="F386" s="50" t="str">
        <x:v>Information &amp; Communication</x:v>
      </x:c>
      <x:c r="G386" s="51" t="n">
        <x:v>16771</x:v>
      </x:c>
      <x:c r="H386" s="51" t="n">
        <x:v>21814</x:v>
      </x:c>
      <x:c r="I386" s="51" t="n">
        <x:v>27809</x:v>
      </x:c>
      <x:c r="J386" s="51" t="n">
        <x:v>30572</x:v>
      </x:c>
      <x:c r="K386" s="51" t="n">
        <x:v>41722</x:v>
      </x:c>
      <x:c r="L386" s="52" t="n">
        <x:f>IFERROR(H386/G386-1,"")</x:f>
        <x:v>0.30069763281855577</x:v>
      </x:c>
      <x:c r="M386" s="52" t="n">
        <x:f>IFERROR(I386/H386-1,"")</x:f>
        <x:v>0.27482350783900245</x:v>
      </x:c>
      <x:c r="N386" s="52" t="n">
        <x:f>IFERROR(J386/I386-1,"")</x:f>
        <x:v>0.09935632349239465</x:v>
      </x:c>
      <x:c r="O386" s="52" t="n">
        <x:f>IFERROR(K386/J386-1,"")</x:f>
        <x:v>0.3647128091063718</x:v>
      </x:c>
      <x:c r="P386" s="52" t="n">
        <x:f>IFERROR((K386/G386)^(1/4)-1,"")</x:f>
        <x:v>0.2558898194348014</x:v>
      </x:c>
      <x:c r="Q386" s="51" t="n">
        <x:v>8717</x:v>
      </x:c>
      <x:c r="R386" s="52" t="n">
        <x:f>IFERROR(Q386/K386,"")</x:f>
        <x:v>0.2089305402425579</x:v>
      </x:c>
      <x:c r="S386" s="53" t="n">
        <x:v>43800</x:v>
      </x:c>
      <x:c r="T386" s="50" t="str">
        <x:v>EDINET_company_history</x:v>
      </x:c>
      <x:c r="U386" s="50" t="str">
        <x:v>オムロン株式会社</x:v>
      </x:c>
      <x:c r="V386" s="54" t="n">
        <x:v>0.5424</x:v>
      </x:c>
      <x:c r="W386" s="50" t="str">
        <x:v>野口 亮</x:v>
      </x:c>
      <x:c r="X386" s="50" t="b">
        <x:f>AND(COUNT(L386:O386)=4,L386&gt;='設定'!$B$6,M386&gt;='設定'!$B$6,N386&gt;='設定'!$B$6,O386&gt;='設定'!$B$6)</x:f>
        <x:v>0</x:v>
      </x:c>
      <x:c r="Y386" s="50" t="b">
        <x:f>AND(COUNT(G386:K386)=5,P386&gt;='設定'!$B$7)</x:f>
        <x:v>1</x:v>
      </x:c>
      <x:c r="Z386" s="50" t="b">
        <x:f>AND(ISNUMBER(R386),R386&gt;='設定'!$B$8)</x:f>
        <x:v>1</x:v>
      </x:c>
      <x:c r="AA386" s="50" t="b">
        <x:f>AND(ISNUMBER(S386),S386&gt;=DATE(YEAR('設定'!$B$10)-'設定'!$B$9,MONTH('設定'!$B$10),DAY('設定'!$B$10)))</x:f>
        <x:v>0</x:v>
      </x:c>
      <x:c r="AB386" s="55" t="b">
        <x:v>0</x:v>
      </x:c>
      <x:c r="AC386" s="55" t="b">
        <x:v>0</x:v>
      </x:c>
      <x:c r="AD386" s="50" t="n">
        <x:f>IF(X386,1,0)+IF(Z386,1,0)+IF(AA386,1,0)+IF(AB386,1,0)</x:f>
        <x:v>1</x:v>
      </x:c>
      <x:c r="AE386" s="50" t="n">
        <x:f>IF(Y386,1,0)+IF(Z386,1,0)+IF(AA386,1,0)+IF(AB386,1,0)</x:f>
        <x:v>2</x:v>
      </x:c>
      <x:c r="AF386" s="50" t="n">
        <x:f>IF(Y386,1,0)+IF(Z386,1,0)+IF(AA386,1,0)+IF(AC386,1,0)</x:f>
        <x:v>2</x:v>
      </x:c>
      <x:c r="AG386" s="53" t="n">
        <x:v>44348</x:v>
      </x:c>
      <x:c r="AH386" s="50" t="str">
        <x:v>S100W76C</x:v>
      </x:c>
      <x:c r="AI386" s="50" t="str">
        <x:v>RevenueIFRSSummaryOfBusinessResults</x:v>
      </x:c>
      <x:c r="AJ386" s="50" t="str">
        <x:v>OperatingProfitLossIFRS</x:v>
      </x:c>
      <x:c r="AK386" s="53" t="n">
        <x:v>45747</x:v>
      </x:c>
      <x:c r="AL386" s="50" t="str">
        <x:v>365/365/365/366/365</x:v>
      </x:c>
      <x:c r="AM386" s="51" t="n">
        <x:v>65373108</x:v>
      </x:c>
      <x:c r="AN386" s="51" t="n">
        <x:v>2859</x:v>
      </x:c>
      <x:c r="AO386" s="51" t="n">
        <x:f>IFERROR(AM386*AN386,"")</x:f>
        <x:v>186901715772</x:v>
      </x:c>
      <x:c r="AP386" s="56" t="n">
        <x:f>IFERROR(AO386/(K386*1000000),"")</x:f>
        <x:v>4.479692147356311</x:v>
      </x:c>
      <x:c r="AQ386" s="57" t="n">
        <x:v>1667598516.6666667</x:v>
      </x:c>
      <x:c r="AR386" s="52" t="n">
        <x:v>0.5133772744284596</x:v>
      </x:c>
      <x:c r="AS386" s="52" t="n">
        <x:v>-0.7344867489351559</x:v>
      </x:c>
      <x:c r="AT386" s="55" t="b">
        <x:v>0</x:v>
      </x:c>
      <x:c r="AU386" s="50" t="str">
        <x:v>missing_financial_data</x:v>
      </x:c>
      <x:c r="AV386" s="58" t="n">
        <x:v>-0.1818601197820342</x:v>
      </x:c>
      <x:c r="AW386" s="50" t="n">
        <x:v>2963</x:v>
      </x:c>
      <x:c r="AX386" s="50" t="str">
        <x:v>Future Moat</x:v>
      </x:c>
      <x:c r="AY386" s="50" t="str">
        <x:v>既存適格性フィルター不通過: missing_financial_data / ローカル5年最大下落率-60%以下</x:v>
      </x:c>
      <x:c r="AZ386" s="59" t="str">
        <x:v>2025-06-26 13:17</x:v>
      </x:c>
      <x:c r="BA386" s="53" t="n">
        <x:v>43800</x:v>
      </x:c>
      <x:c r="BB386" s="50"/>
      <x:c r="BC386" s="50"/>
      <x:c r="BD386" s="50" t="str">
        <x:v>TOPIX Small 1</x:v>
      </x:c>
    </x:row>
    <x:row r="387">
      <x:c r="A387" s="50" t="n">
        <x:v>386</x:v>
      </x:c>
      <x:c r="B387" s="50" t="str">
        <x:v>6016</x:v>
      </x:c>
      <x:c r="C387" s="50" t="str">
        <x:v>6016.T</x:v>
      </x:c>
      <x:c r="D387" s="50" t="str">
        <x:v>Japan Engine Corporation</x:v>
      </x:c>
      <x:c r="E387" s="50" t="str">
        <x:v>Standard Market(Domestic)</x:v>
      </x:c>
      <x:c r="F387" s="50" t="str">
        <x:v>Transportation Equipment</x:v>
      </x:c>
      <x:c r="G387" s="51" t="n">
        <x:v>11648.911</x:v>
      </x:c>
      <x:c r="H387" s="51" t="n">
        <x:v>13157.574</x:v>
      </x:c>
      <x:c r="I387" s="51" t="n">
        <x:v>15248.603</x:v>
      </x:c>
      <x:c r="J387" s="51" t="n">
        <x:v>20969.501</x:v>
      </x:c>
      <x:c r="K387" s="51" t="n">
        <x:v>28862.663</x:v>
      </x:c>
      <x:c r="L387" s="52" t="n">
        <x:f>IFERROR(H387/G387-1,"")</x:f>
        <x:v>0.12951107618557645</x:v>
      </x:c>
      <x:c r="M387" s="52" t="n">
        <x:f>IFERROR(I387/H387-1,"")</x:f>
        <x:v>0.15892207788457036</x:v>
      </x:c>
      <x:c r="N387" s="52" t="n">
        <x:f>IFERROR(J387/I387-1,"")</x:f>
        <x:v>0.3751752209694226</x:v>
      </x:c>
      <x:c r="O387" s="52" t="n">
        <x:f>IFERROR(K387/J387-1,"")</x:f>
        <x:v>0.37641153215806145</x:v>
      </x:c>
      <x:c r="P387" s="52" t="n">
        <x:f>IFERROR((K387/G387)^(1/4)-1,"")</x:f>
        <x:v>0.25462162201334304</x:v>
      </x:c>
      <x:c r="Q387" s="51" t="n">
        <x:v>5090.934</x:v>
      </x:c>
      <x:c r="R387" s="52" t="n">
        <x:f>IFERROR(Q387/K387,"")</x:f>
        <x:v>0.17638476394225994</x:v>
      </x:c>
      <x:c r="S387" s="53" t="n">
        <x:v>22555</x:v>
      </x:c>
      <x:c r="T387" s="50" t="str">
        <x:v>EDINET_company_history</x:v>
      </x:c>
      <x:c r="U387" s="50" t="str">
        <x:v>三菱重工業株式会社</x:v>
      </x:c>
      <x:c r="V387" s="54" t="n">
        <x:v>0.1483</x:v>
      </x:c>
      <x:c r="W387" s="50" t="str">
        <x:v>川 島 健 / 進 藤 誠 二</x:v>
      </x:c>
      <x:c r="X387" s="50" t="b">
        <x:f>AND(COUNT(L387:O387)=4,L387&gt;='設定'!$B$6,M387&gt;='設定'!$B$6,N387&gt;='設定'!$B$6,O387&gt;='設定'!$B$6)</x:f>
        <x:v>0</x:v>
      </x:c>
      <x:c r="Y387" s="50" t="b">
        <x:f>AND(COUNT(G387:K387)=5,P387&gt;='設定'!$B$7)</x:f>
        <x:v>1</x:v>
      </x:c>
      <x:c r="Z387" s="50" t="b">
        <x:f>AND(ISNUMBER(R387),R387&gt;='設定'!$B$8)</x:f>
        <x:v>1</x:v>
      </x:c>
      <x:c r="AA387" s="50" t="b">
        <x:f>AND(ISNUMBER(S387),S387&gt;=DATE(YEAR('設定'!$B$10)-'設定'!$B$9,MONTH('設定'!$B$10),DAY('設定'!$B$10)))</x:f>
        <x:v>0</x:v>
      </x:c>
      <x:c r="AB387" s="55" t="b">
        <x:v>0</x:v>
      </x:c>
      <x:c r="AC387" s="55" t="b">
        <x:v>0</x:v>
      </x:c>
      <x:c r="AD387" s="50" t="n">
        <x:f>IF(X387,1,0)+IF(Z387,1,0)+IF(AA387,1,0)+IF(AB387,1,0)</x:f>
        <x:v>1</x:v>
      </x:c>
      <x:c r="AE387" s="50" t="n">
        <x:f>IF(Y387,1,0)+IF(Z387,1,0)+IF(AA387,1,0)+IF(AB387,1,0)</x:f>
        <x:v>2</x:v>
      </x:c>
      <x:c r="AF387" s="50" t="n">
        <x:f>IF(Y387,1,0)+IF(Z387,1,0)+IF(AA387,1,0)+IF(AC387,1,0)</x:f>
        <x:v>2</x:v>
      </x:c>
      <x:c r="AG387" s="53" t="n">
        <x:v>44348</x:v>
      </x:c>
      <x:c r="AH387" s="50" t="str">
        <x:v>S100W2S0</x:v>
      </x:c>
      <x:c r="AI387" s="50" t="str">
        <x:v>NetSalesSummaryOfBusinessResults</x:v>
      </x:c>
      <x:c r="AJ387" s="50" t="str">
        <x:v>OperatingIncome</x:v>
      </x:c>
      <x:c r="AK387" s="53" t="n">
        <x:v>45747</x:v>
      </x:c>
      <x:c r="AL387" s="50" t="str">
        <x:v>365/365/365/366/365</x:v>
      </x:c>
      <x:c r="AM387" s="51" t="n">
        <x:v>8383800</x:v>
      </x:c>
      <x:c r="AN387" s="51" t="n">
        <x:v>8380</x:v>
      </x:c>
      <x:c r="AO387" s="51" t="n">
        <x:f>IFERROR(AM387*AN387,"")</x:f>
        <x:v>70256244000</x:v>
      </x:c>
      <x:c r="AP387" s="56" t="n">
        <x:f>IFERROR(AO387/(K387*1000000),"")</x:f>
        <x:v>2.434156681938877</x:v>
      </x:c>
      <x:c r="AQ387" s="57" t="n">
        <x:v>2112415283.3333333</x:v>
      </x:c>
      <x:c r="AR387" s="52" t="n">
        <x:v>0.7126625615943966</x:v>
      </x:c>
      <x:c r="AS387" s="52" t="n">
        <x:v>-0.6162941781145159</x:v>
      </x:c>
      <x:c r="AT387" s="55" t="b">
        <x:v>1</x:v>
      </x:c>
      <x:c r="AU387" s="50"/>
      <x:c r="AV387" s="58" t="n">
        <x:v>0.3328700002249984</x:v>
      </x:c>
      <x:c r="AW387" s="50" t="n">
        <x:v>343</x:v>
      </x:c>
      <x:c r="AX387" s="50" t="str">
        <x:v>Transformation Moat</x:v>
      </x:c>
      <x:c r="AY387" s="50" t="str">
        <x:v>年率ボラティリティ60%以上 / ローカル5年最大下落率-60%以下</x:v>
      </x:c>
      <x:c r="AZ387" s="59" t="str">
        <x:v>2025-06-24 15:40</x:v>
      </x:c>
      <x:c r="BA387" s="53" t="n">
        <x:v>22555</x:v>
      </x:c>
      <x:c r="BB387" s="50"/>
      <x:c r="BC387" s="50"/>
      <x:c r="BD387" s="50"/>
    </x:row>
    <x:row r="388">
      <x:c r="A388" s="50" t="n">
        <x:v>387</x:v>
      </x:c>
      <x:c r="B388" s="50" t="str">
        <x:v>7369</x:v>
      </x:c>
      <x:c r="C388" s="50" t="str">
        <x:v>7369.T</x:v>
      </x:c>
      <x:c r="D388" s="50" t="str">
        <x:v>Meiho Holdings,Inc.</x:v>
      </x:c>
      <x:c r="E388" s="50" t="str">
        <x:v>Growth Market(Domestic)</x:v>
      </x:c>
      <x:c r="F388" s="50" t="str">
        <x:v>Services</x:v>
      </x:c>
      <x:c r="G388" s="51" t="n">
        <x:v>5274.487</x:v>
      </x:c>
      <x:c r="H388" s="51" t="n">
        <x:v>6112.595</x:v>
      </x:c>
      <x:c r="I388" s="51" t="n">
        <x:v>7370.81</x:v>
      </x:c>
      <x:c r="J388" s="51" t="n">
        <x:v>10347.883</x:v>
      </x:c>
      <x:c r="K388" s="51" t="n">
        <x:v>13007.061</x:v>
      </x:c>
      <x:c r="L388" s="52" t="n">
        <x:f>IFERROR(H388/G388-1,"")</x:f>
        <x:v>0.1588984862414109</x:v>
      </x:c>
      <x:c r="M388" s="52" t="n">
        <x:f>IFERROR(I388/H388-1,"")</x:f>
        <x:v>0.205839745639945</x:v>
      </x:c>
      <x:c r="N388" s="52" t="n">
        <x:f>IFERROR(J388/I388-1,"")</x:f>
        <x:v>0.4039003854393206</x:v>
      </x:c>
      <x:c r="O388" s="52" t="n">
        <x:f>IFERROR(K388/J388-1,"")</x:f>
        <x:v>0.2569779731757693</x:v>
      </x:c>
      <x:c r="P388" s="52" t="n">
        <x:f>IFERROR((K388/G388)^(1/4)-1,"")</x:f>
        <x:v>0.25314041802910925</x:v>
      </x:c>
      <x:c r="Q388" s="51" t="n">
        <x:v>472.173</x:v>
      </x:c>
      <x:c r="R388" s="52" t="n">
        <x:f>IFERROR(Q388/K388,"")</x:f>
        <x:v>0.03630128281861675</x:v>
      </x:c>
      <x:c r="S388" s="53" t="n">
        <x:v>44348</x:v>
      </x:c>
      <x:c r="T388" s="50" t="str">
        <x:v>EDINET_company_history</x:v>
      </x:c>
      <x:c r="U388" s="50" t="str">
        <x:v>尾松 豪紀</x:v>
      </x:c>
      <x:c r="V388" s="54" t="n">
        <x:v>0.4944</x:v>
      </x:c>
      <x:c r="W388" s="50" t="str">
        <x:v>尾松 豪紀</x:v>
      </x:c>
      <x:c r="X388" s="50" t="b">
        <x:f>AND(COUNT(L388:O388)=4,L388&gt;='設定'!$B$6,M388&gt;='設定'!$B$6,N388&gt;='設定'!$B$6,O388&gt;='設定'!$B$6)</x:f>
        <x:v>0</x:v>
      </x:c>
      <x:c r="Y388" s="50" t="b">
        <x:f>AND(COUNT(G388:K388)=5,P388&gt;='設定'!$B$7)</x:f>
        <x:v>1</x:v>
      </x:c>
      <x:c r="Z388" s="50" t="b">
        <x:f>AND(ISNUMBER(R388),R388&gt;='設定'!$B$8)</x:f>
        <x:v>0</x:v>
      </x:c>
      <x:c r="AA388" s="50" t="b">
        <x:f>AND(ISNUMBER(S388),S388&gt;=DATE(YEAR('設定'!$B$10)-'設定'!$B$9,MONTH('設定'!$B$10),DAY('設定'!$B$10)))</x:f>
        <x:v>0</x:v>
      </x:c>
      <x:c r="AB388" s="55" t="b">
        <x:v>1</x:v>
      </x:c>
      <x:c r="AC388" s="55" t="b">
        <x:v>1</x:v>
      </x:c>
      <x:c r="AD388" s="50" t="n">
        <x:f>IF(X388,1,0)+IF(Z388,1,0)+IF(AA388,1,0)+IF(AB388,1,0)</x:f>
        <x:v>1</x:v>
      </x:c>
      <x:c r="AE388" s="50" t="n">
        <x:f>IF(Y388,1,0)+IF(Z388,1,0)+IF(AA388,1,0)+IF(AB388,1,0)</x:f>
        <x:v>2</x:v>
      </x:c>
      <x:c r="AF388" s="50" t="n">
        <x:f>IF(Y388,1,0)+IF(Z388,1,0)+IF(AA388,1,0)+IF(AC388,1,0)</x:f>
        <x:v>2</x:v>
      </x:c>
      <x:c r="AG388" s="53" t="n">
        <x:v>44349</x:v>
      </x:c>
      <x:c r="AH388" s="50" t="str">
        <x:v>S100WQRU</x:v>
      </x:c>
      <x:c r="AI388" s="50" t="str">
        <x:v>NetSalesSummaryOfBusinessResults</x:v>
      </x:c>
      <x:c r="AJ388" s="50" t="str">
        <x:v>OperatingIncome</x:v>
      </x:c>
      <x:c r="AK388" s="53" t="n">
        <x:v>45838</x:v>
      </x:c>
      <x:c r="AL388" s="50" t="str">
        <x:v>365/365/365/366/365</x:v>
      </x:c>
      <x:c r="AM388" s="51" t="n">
        <x:v>4696300</x:v>
      </x:c>
      <x:c r="AN388" s="51" t="n">
        <x:v>475</x:v>
      </x:c>
      <x:c r="AO388" s="51" t="n">
        <x:f>IFERROR(AM388*AN388,"")</x:f>
        <x:v>2230742500</x:v>
      </x:c>
      <x:c r="AP388" s="56" t="n">
        <x:f>IFERROR(AO388/(K388*1000000),"")</x:f>
        <x:v>0.17150242472146474</x:v>
      </x:c>
      <x:c r="AQ388" s="57" t="n">
        <x:v>5048085</x:v>
      </x:c>
      <x:c r="AR388" s="52" t="n">
        <x:v>0.5325998973323331</x:v>
      </x:c>
      <x:c r="AS388" s="52" t="n">
        <x:v>-0.7201017889357706</x:v>
      </x:c>
      <x:c r="AT388" s="55" t="b">
        <x:v>0</x:v>
      </x:c>
      <x:c r="AU388" s="50" t="str">
        <x:v>low_liquidity</x:v>
      </x:c>
      <x:c r="AV388" s="58" t="n">
        <x:v>-0.2487835320491838</x:v>
      </x:c>
      <x:c r="AW388" s="50" t="n">
        <x:v>3187</x:v>
      </x:c>
      <x:c r="AX388" s="50" t="str">
        <x:v>Transformation Moat</x:v>
      </x:c>
      <x:c r="AY388" s="50" t="str">
        <x:v>既存適格性フィルター不通過: low_liquidity / 60日平均売買代金2,000万円未満 / ローカル5年最大下落率-60%以下</x:v>
      </x:c>
      <x:c r="AZ388" s="59" t="str">
        <x:v>2025-09-24 14:57</x:v>
      </x:c>
      <x:c r="BA388" s="53" t="n">
        <x:v>44348</x:v>
      </x:c>
      <x:c r="BB388" s="50" t="str">
        <x:v>尾松 豪紀</x:v>
      </x:c>
      <x:c r="BC388" s="50"/>
      <x:c r="BD388" s="50"/>
    </x:row>
    <x:row r="389">
      <x:c r="A389" s="50" t="n">
        <x:v>388</x:v>
      </x:c>
      <x:c r="B389" s="50" t="str">
        <x:v>6430</x:v>
      </x:c>
      <x:c r="C389" s="50" t="str">
        <x:v>6430.T</x:v>
      </x:c>
      <x:c r="D389" s="50" t="str">
        <x:v>DAIKOKU DENKI CO.,LTD.</x:v>
      </x:c>
      <x:c r="E389" s="50" t="str">
        <x:v>Prime Market (Domestic)</x:v>
      </x:c>
      <x:c r="F389" s="50" t="str">
        <x:v>Machinery</x:v>
      </x:c>
      <x:c r="G389" s="51" t="n">
        <x:v>23345.081</x:v>
      </x:c>
      <x:c r="H389" s="51" t="n">
        <x:v>24390.05</x:v>
      </x:c>
      <x:c r="I389" s="51" t="n">
        <x:v>31824.323</x:v>
      </x:c>
      <x:c r="J389" s="51" t="n">
        <x:v>53861.539</x:v>
      </x:c>
      <x:c r="K389" s="51" t="n">
        <x:v>57415.71</x:v>
      </x:c>
      <x:c r="L389" s="52" t="n">
        <x:f>IFERROR(H389/G389-1,"")</x:f>
        <x:v>0.04476184940202188</x:v>
      </x:c>
      <x:c r="M389" s="52" t="n">
        <x:f>IFERROR(I389/H389-1,"")</x:f>
        <x:v>0.3048076162205491</x:v>
      </x:c>
      <x:c r="N389" s="52" t="n">
        <x:f>IFERROR(J389/I389-1,"")</x:f>
        <x:v>0.692464565546296</x:v>
      </x:c>
      <x:c r="O389" s="52" t="n">
        <x:f>IFERROR(K389/J389-1,"")</x:f>
        <x:v>0.0659871787176376</x:v>
      </x:c>
      <x:c r="P389" s="52" t="n">
        <x:f>IFERROR((K389/G389)^(1/4)-1,"")</x:f>
        <x:v>0.25230132080028755</x:v>
      </x:c>
      <x:c r="Q389" s="51" t="n">
        <x:v>12212.354</x:v>
      </x:c>
      <x:c r="R389" s="52" t="n">
        <x:f>IFERROR(Q389/K389,"")</x:f>
        <x:v>0.212700565751081</x:v>
      </x:c>
      <x:c r="S389" s="53" t="n">
        <x:v>37561</x:v>
      </x:c>
      <x:c r="T389" s="50" t="str">
        <x:v>EDINET_company_history</x:v>
      </x:c>
      <x:c r="U389" s="50" t="str">
        <x:v>円谷フィールズホールディングス株式会社</x:v>
      </x:c>
      <x:c r="V389" s="54" t="n">
        <x:v>0.1344</x:v>
      </x:c>
      <x:c r="W389" s="50" t="str">
        <x:v>栢森雅勝 / 栢森 健 / 大成俊文</x:v>
      </x:c>
      <x:c r="X389" s="50" t="b">
        <x:f>AND(COUNT(L389:O389)=4,L389&gt;='設定'!$B$6,M389&gt;='設定'!$B$6,N389&gt;='設定'!$B$6,O389&gt;='設定'!$B$6)</x:f>
        <x:v>0</x:v>
      </x:c>
      <x:c r="Y389" s="50" t="b">
        <x:f>AND(COUNT(G389:K389)=5,P389&gt;='設定'!$B$7)</x:f>
        <x:v>1</x:v>
      </x:c>
      <x:c r="Z389" s="50" t="b">
        <x:f>AND(ISNUMBER(R389),R389&gt;='設定'!$B$8)</x:f>
        <x:v>1</x:v>
      </x:c>
      <x:c r="AA389" s="50" t="b">
        <x:f>AND(ISNUMBER(S389),S389&gt;=DATE(YEAR('設定'!$B$10)-'設定'!$B$9,MONTH('設定'!$B$10),DAY('設定'!$B$10)))</x:f>
        <x:v>0</x:v>
      </x:c>
      <x:c r="AB389" s="55" t="b">
        <x:v>0</x:v>
      </x:c>
      <x:c r="AC389" s="55" t="b">
        <x:v>0</x:v>
      </x:c>
      <x:c r="AD389" s="50" t="n">
        <x:f>IF(X389,1,0)+IF(Z389,1,0)+IF(AA389,1,0)+IF(AB389,1,0)</x:f>
        <x:v>1</x:v>
      </x:c>
      <x:c r="AE389" s="50" t="n">
        <x:f>IF(Y389,1,0)+IF(Z389,1,0)+IF(AA389,1,0)+IF(AB389,1,0)</x:f>
        <x:v>2</x:v>
      </x:c>
      <x:c r="AF389" s="50" t="n">
        <x:f>IF(Y389,1,0)+IF(Z389,1,0)+IF(AA389,1,0)+IF(AC389,1,0)</x:f>
        <x:v>2</x:v>
      </x:c>
      <x:c r="AG389" s="53" t="n">
        <x:v>44348</x:v>
      </x:c>
      <x:c r="AH389" s="50" t="str">
        <x:v>S100W7Y5</x:v>
      </x:c>
      <x:c r="AI389" s="50" t="str">
        <x:v>NetSalesSummaryOfBusinessResults</x:v>
      </x:c>
      <x:c r="AJ389" s="50" t="str">
        <x:v>OperatingIncome</x:v>
      </x:c>
      <x:c r="AK389" s="53" t="n">
        <x:v>45747</x:v>
      </x:c>
      <x:c r="AL389" s="50" t="str">
        <x:v>365/365/365/366/365</x:v>
      </x:c>
      <x:c r="AM389" s="51" t="n">
        <x:v>14796032</x:v>
      </x:c>
      <x:c r="AN389" s="51" t="n">
        <x:v>2085</x:v>
      </x:c>
      <x:c r="AO389" s="51" t="n">
        <x:f>IFERROR(AM389*AN389,"")</x:f>
        <x:v>30849726720</x:v>
      </x:c>
      <x:c r="AP389" s="56" t="n">
        <x:f>IFERROR(AO389/(K389*1000000),"")</x:f>
        <x:v>0.5373046282977255</x:v>
      </x:c>
      <x:c r="AQ389" s="57" t="n">
        <x:v>161995896.66666666</x:v>
      </x:c>
      <x:c r="AR389" s="52" t="n">
        <x:v>0.4175798036019507</x:v>
      </x:c>
      <x:c r="AS389" s="52" t="n">
        <x:v>-0.6264909322187302</x:v>
      </x:c>
      <x:c r="AT389" s="55" t="b">
        <x:v>1</x:v>
      </x:c>
      <x:c r="AU389" s="50"/>
      <x:c r="AV389" s="58" t="n">
        <x:v>0.3469644471697393</x:v>
      </x:c>
      <x:c r="AW389" s="50" t="n">
        <x:v>315</x:v>
      </x:c>
      <x:c r="AX389" s="50" t="str">
        <x:v>Future Moat</x:v>
      </x:c>
      <x:c r="AY389" s="50" t="str">
        <x:v>ローカル5年最大下落率-60%以下</x:v>
      </x:c>
      <x:c r="AZ389" s="59" t="str">
        <x:v>2025-06-27 13:49</x:v>
      </x:c>
      <x:c r="BA389" s="53" t="n">
        <x:v>37561</x:v>
      </x:c>
      <x:c r="BB389" s="50"/>
      <x:c r="BC389" s="50"/>
      <x:c r="BD389" s="50" t="str">
        <x:v>TOPIX Small 2</x:v>
      </x:c>
    </x:row>
    <x:row r="390">
      <x:c r="A390" s="50" t="n">
        <x:v>389</x:v>
      </x:c>
      <x:c r="B390" s="50" t="str">
        <x:v>3989</x:v>
      </x:c>
      <x:c r="C390" s="50" t="str">
        <x:v>3989.T</x:v>
      </x:c>
      <x:c r="D390" s="50" t="str">
        <x:v>SHARINGTECHNOLOGY.INC</x:v>
      </x:c>
      <x:c r="E390" s="50" t="str">
        <x:v>Growth Market(Domestic)</x:v>
      </x:c>
      <x:c r="F390" s="50" t="str">
        <x:v>Information &amp; Communication</x:v>
      </x:c>
      <x:c r="G390" s="51" t="n">
        <x:v>3531.67</x:v>
      </x:c>
      <x:c r="H390" s="51" t="n">
        <x:v>4429.056</x:v>
      </x:c>
      <x:c r="I390" s="51" t="n">
        <x:v>6228.667</x:v>
      </x:c>
      <x:c r="J390" s="51" t="n">
        <x:v>7502.871</x:v>
      </x:c>
      <x:c r="K390" s="51" t="n">
        <x:v>8579.864</x:v>
      </x:c>
      <x:c r="L390" s="52" t="n">
        <x:f>IFERROR(H390/G390-1,"")</x:f>
        <x:v>0.2540967870724047</x:v>
      </x:c>
      <x:c r="M390" s="52" t="n">
        <x:f>IFERROR(I390/H390-1,"")</x:f>
        <x:v>0.4063193149962432</x:v>
      </x:c>
      <x:c r="N390" s="52" t="n">
        <x:f>IFERROR(J390/I390-1,"")</x:f>
        <x:v>0.20457089775388537</x:v>
      </x:c>
      <x:c r="O390" s="52" t="n">
        <x:f>IFERROR(K390/J390-1,"")</x:f>
        <x:v>0.14354411797830458</x:v>
      </x:c>
      <x:c r="P390" s="52" t="n">
        <x:f>IFERROR((K390/G390)^(1/4)-1,"")</x:f>
        <x:v>0.24846126361444654</x:v>
      </x:c>
      <x:c r="Q390" s="51" t="n">
        <x:v>2074.042</x:v>
      </x:c>
      <x:c r="R390" s="52" t="n">
        <x:f>IFERROR(Q390/K390,"")</x:f>
        <x:v>0.24173366850570127</x:v>
      </x:c>
      <x:c r="S390" s="53" t="n">
        <x:v>42948</x:v>
      </x:c>
      <x:c r="T390" s="50" t="str">
        <x:v>EDINET_company_history</x:v>
      </x:c>
      <x:c r="U390" s="50" t="str">
        <x:v>AVI JAPAN OPPORTUNITY TRUST PLC(常任代理人 株式会社みずほ銀行決済営業部)</x:v>
      </x:c>
      <x:c r="V390" s="54" t="n">
        <x:v>0.1484</x:v>
      </x:c>
      <x:c r="W390" s="50" t="str">
        <x:v>片山 善隆</x:v>
      </x:c>
      <x:c r="X390" s="50" t="b">
        <x:f>AND(COUNT(L390:O390)=4,L390&gt;='設定'!$B$6,M390&gt;='設定'!$B$6,N390&gt;='設定'!$B$6,O390&gt;='設定'!$B$6)</x:f>
        <x:v>0</x:v>
      </x:c>
      <x:c r="Y390" s="50" t="b">
        <x:f>AND(COUNT(G390:K390)=5,P390&gt;='設定'!$B$7)</x:f>
        <x:v>1</x:v>
      </x:c>
      <x:c r="Z390" s="50" t="b">
        <x:f>AND(ISNUMBER(R390),R390&gt;='設定'!$B$8)</x:f>
        <x:v>1</x:v>
      </x:c>
      <x:c r="AA390" s="50" t="b">
        <x:f>AND(ISNUMBER(S390),S390&gt;=DATE(YEAR('設定'!$B$10)-'設定'!$B$9,MONTH('設定'!$B$10),DAY('設定'!$B$10)))</x:f>
        <x:v>0</x:v>
      </x:c>
      <x:c r="AB390" s="55" t="b">
        <x:v>0</x:v>
      </x:c>
      <x:c r="AC390" s="55" t="b">
        <x:v>0</x:v>
      </x:c>
      <x:c r="AD390" s="50" t="n">
        <x:f>IF(X390,1,0)+IF(Z390,1,0)+IF(AA390,1,0)+IF(AB390,1,0)</x:f>
        <x:v>1</x:v>
      </x:c>
      <x:c r="AE390" s="50" t="n">
        <x:f>IF(Y390,1,0)+IF(Z390,1,0)+IF(AA390,1,0)+IF(AB390,1,0)</x:f>
        <x:v>2</x:v>
      </x:c>
      <x:c r="AF390" s="50" t="n">
        <x:f>IF(Y390,1,0)+IF(Z390,1,0)+IF(AA390,1,0)+IF(AC390,1,0)</x:f>
        <x:v>2</x:v>
      </x:c>
      <x:c r="AG390" s="53" t="n">
        <x:v>44348</x:v>
      </x:c>
      <x:c r="AH390" s="50" t="str">
        <x:v>S100XC4O</x:v>
      </x:c>
      <x:c r="AI390" s="50" t="str">
        <x:v>RevenueIFRSSummaryOfBusinessResults</x:v>
      </x:c>
      <x:c r="AJ390" s="50" t="str">
        <x:v>OperatingProfitLossIFRS</x:v>
      </x:c>
      <x:c r="AK390" s="53" t="n">
        <x:v>45930</x:v>
      </x:c>
      <x:c r="AL390" s="50" t="str">
        <x:v>365/365/365/366/365</x:v>
      </x:c>
      <x:c r="AM390" s="51" t="n">
        <x:v>23931300</x:v>
      </x:c>
      <x:c r="AN390" s="51" t="n">
        <x:v>970</x:v>
      </x:c>
      <x:c r="AO390" s="51" t="n">
        <x:f>IFERROR(AM390*AN390,"")</x:f>
        <x:v>23213361000</x:v>
      </x:c>
      <x:c r="AP390" s="56" t="n">
        <x:f>IFERROR(AO390/(K390*1000000),"")</x:f>
        <x:v>2.7055628154478906</x:v>
      </x:c>
      <x:c r="AQ390" s="57" t="n">
        <x:v>179264136.66666666</x:v>
      </x:c>
      <x:c r="AR390" s="52" t="n">
        <x:v>0.6778251888689962</x:v>
      </x:c>
      <x:c r="AS390" s="52" t="n">
        <x:v>-0.6888888895686425</x:v>
      </x:c>
      <x:c r="AT390" s="55" t="b">
        <x:v>0</x:v>
      </x:c>
      <x:c r="AU390" s="50" t="str">
        <x:v>missing_financial_data</x:v>
      </x:c>
      <x:c r="AV390" s="58" t="n">
        <x:v>-0.1240325025338472</x:v>
      </x:c>
      <x:c r="AW390" s="50" t="n">
        <x:v>2725</x:v>
      </x:c>
      <x:c r="AX390" s="50" t="str">
        <x:v>Future Moat</x:v>
      </x:c>
      <x:c r="AY390" s="50" t="str">
        <x:v>既存適格性フィルター不通過: missing_financial_data / 年率ボラティリティ60%以上 / ローカル5年最大下落率-60%以下</x:v>
      </x:c>
      <x:c r="AZ390" s="59" t="str">
        <x:v>2025-12-22 16:00</x:v>
      </x:c>
      <x:c r="BA390" s="53" t="n">
        <x:v>42948</x:v>
      </x:c>
      <x:c r="BB390" s="50"/>
      <x:c r="BC390" s="50"/>
      <x:c r="BD390" s="50"/>
    </x:row>
    <x:row r="391">
      <x:c r="A391" s="50" t="n">
        <x:v>390</x:v>
      </x:c>
      <x:c r="B391" s="50" t="str">
        <x:v>8181</x:v>
      </x:c>
      <x:c r="C391" s="50" t="str">
        <x:v>8181.T</x:v>
      </x:c>
      <x:c r="D391" s="50" t="str">
        <x:v>Totenko Co.,Ltd.</x:v>
      </x:c>
      <x:c r="E391" s="50" t="str">
        <x:v>Standard Market(Domestic)</x:v>
      </x:c>
      <x:c r="F391" s="50" t="str">
        <x:v>Retail Trade</x:v>
      </x:c>
      <x:c r="G391" s="51" t="n">
        <x:v>1997.396</x:v>
      </x:c>
      <x:c r="H391" s="51" t="n">
        <x:v>3704.523</x:v>
      </x:c>
      <x:c r="I391" s="51" t="n">
        <x:v>4679.399</x:v>
      </x:c>
      <x:c r="J391" s="51" t="n">
        <x:v>4710.603</x:v>
      </x:c>
      <x:c r="K391" s="51" t="n">
        <x:v>4807.526</x:v>
      </x:c>
      <x:c r="L391" s="52" t="n">
        <x:f>IFERROR(H391/G391-1,"")</x:f>
        <x:v>0.8546762885276631</x:v>
      </x:c>
      <x:c r="M391" s="52" t="n">
        <x:f>IFERROR(I391/H391-1,"")</x:f>
        <x:v>0.26315830675096374</x:v>
      </x:c>
      <x:c r="N391" s="52" t="n">
        <x:f>IFERROR(J391/I391-1,"")</x:f>
        <x:v>0.006668377712607976</x:v>
      </x:c>
      <x:c r="O391" s="52" t="n">
        <x:f>IFERROR(K391/J391-1,"")</x:f>
        <x:v>0.02057549744692988</x:v>
      </x:c>
      <x:c r="P391" s="52" t="n">
        <x:f>IFERROR((K391/G391)^(1/4)-1,"")</x:f>
        <x:v>0.24555917871677502</x:v>
      </x:c>
      <x:c r="Q391" s="51" t="n">
        <x:v>515.239</x:v>
      </x:c>
      <x:c r="R391" s="52" t="n">
        <x:f>IFERROR(Q391/K391,"")</x:f>
        <x:v>0.10717341934292192</x:v>
      </x:c>
      <x:c r="S391" s="53" t="n">
        <x:v>25294</x:v>
      </x:c>
      <x:c r="T391" s="50" t="str">
        <x:v>EDINET_company_history</x:v>
      </x:c>
      <x:c r="U391" s="50" t="str">
        <x:v>小泉グループ株式会社</x:v>
      </x:c>
      <x:c r="V391" s="54" t="n">
        <x:v>0.3006</x:v>
      </x:c>
      <x:c r="W391" s="50" t="str">
        <x:v>小 泉 和 久</x:v>
      </x:c>
      <x:c r="X391" s="50" t="b">
        <x:f>AND(COUNT(L391:O391)=4,L391&gt;='設定'!$B$6,M391&gt;='設定'!$B$6,N391&gt;='設定'!$B$6,O391&gt;='設定'!$B$6)</x:f>
        <x:v>0</x:v>
      </x:c>
      <x:c r="Y391" s="50" t="b">
        <x:f>AND(COUNT(G391:K391)=5,P391&gt;='設定'!$B$7)</x:f>
        <x:v>1</x:v>
      </x:c>
      <x:c r="Z391" s="50" t="b">
        <x:f>AND(ISNUMBER(R391),R391&gt;='設定'!$B$8)</x:f>
        <x:v>1</x:v>
      </x:c>
      <x:c r="AA391" s="50" t="b">
        <x:f>AND(ISNUMBER(S391),S391&gt;=DATE(YEAR('設定'!$B$10)-'設定'!$B$9,MONTH('設定'!$B$10),DAY('設定'!$B$10)))</x:f>
        <x:v>0</x:v>
      </x:c>
      <x:c r="AB391" s="55" t="b">
        <x:v>0</x:v>
      </x:c>
      <x:c r="AC391" s="55" t="b">
        <x:v>0</x:v>
      </x:c>
      <x:c r="AD391" s="50" t="n">
        <x:f>IF(X391,1,0)+IF(Z391,1,0)+IF(AA391,1,0)+IF(AB391,1,0)</x:f>
        <x:v>1</x:v>
      </x:c>
      <x:c r="AE391" s="50" t="n">
        <x:f>IF(Y391,1,0)+IF(Z391,1,0)+IF(AA391,1,0)+IF(AB391,1,0)</x:f>
        <x:v>2</x:v>
      </x:c>
      <x:c r="AF391" s="50" t="n">
        <x:f>IF(Y391,1,0)+IF(Z391,1,0)+IF(AA391,1,0)+IF(AC391,1,0)</x:f>
        <x:v>2</x:v>
      </x:c>
      <x:c r="AG391" s="53" t="n">
        <x:v>44348</x:v>
      </x:c>
      <x:c r="AH391" s="50" t="str">
        <x:v>S100Y6NU</x:v>
      </x:c>
      <x:c r="AI391" s="50" t="str">
        <x:v>NetSalesSummaryOfBusinessResults</x:v>
      </x:c>
      <x:c r="AJ391" s="50" t="str">
        <x:v>OperatingIncome</x:v>
      </x:c>
      <x:c r="AK391" s="53" t="n">
        <x:v>46081</x:v>
      </x:c>
      <x:c r="AL391" s="50" t="str">
        <x:v>365/365/366/365/365</x:v>
      </x:c>
      <x:c r="AM391" s="51" t="n">
        <x:v>2568271</x:v>
      </x:c>
      <x:c r="AN391" s="51" t="n">
        <x:v>968</x:v>
      </x:c>
      <x:c r="AO391" s="51" t="n">
        <x:f>IFERROR(AM391*AN391,"")</x:f>
        <x:v>2486086328</x:v>
      </x:c>
      <x:c r="AP391" s="56" t="n">
        <x:f>IFERROR(AO391/(K391*1000000),"")</x:f>
        <x:v>0.5171238445720314</x:v>
      </x:c>
      <x:c r="AQ391" s="57" t="n">
        <x:v>3630450</x:v>
      </x:c>
      <x:c r="AR391" s="52" t="n">
        <x:v>0.2285533095659092</x:v>
      </x:c>
      <x:c r="AS391" s="52" t="n">
        <x:v>-0.3805906913196762</x:v>
      </x:c>
      <x:c r="AT391" s="55" t="b">
        <x:v>0</x:v>
      </x:c>
      <x:c r="AU391" s="50" t="str">
        <x:v>low_liquidity</x:v>
      </x:c>
      <x:c r="AV391" s="58" t="n">
        <x:v>0.0118518946827862</x:v>
      </x:c>
      <x:c r="AW391" s="50" t="n">
        <x:v>1778</x:v>
      </x:c>
      <x:c r="AX391" s="50" t="str">
        <x:v>Discovery</x:v>
      </x:c>
      <x:c r="AY391" s="50" t="str">
        <x:v>既存適格性フィルター不通過: low_liquidity / 60日平均売買代金2,000万円未満</x:v>
      </x:c>
      <x:c r="AZ391" s="59" t="str">
        <x:v>2026-05-27 16:45</x:v>
      </x:c>
      <x:c r="BA391" s="53" t="n">
        <x:v>25294</x:v>
      </x:c>
      <x:c r="BB391" s="50"/>
      <x:c r="BC391" s="50"/>
      <x:c r="BD391" s="50"/>
    </x:row>
    <x:row r="392">
      <x:c r="A392" s="50" t="n">
        <x:v>391</x:v>
      </x:c>
      <x:c r="B392" s="50" t="str">
        <x:v>7191</x:v>
      </x:c>
      <x:c r="C392" s="50" t="str">
        <x:v>7191.T</x:v>
      </x:c>
      <x:c r="D392" s="50" t="str">
        <x:v>Entrust Inc.</x:v>
      </x:c>
      <x:c r="E392" s="50" t="str">
        <x:v>Standard Market(Domestic)</x:v>
      </x:c>
      <x:c r="F392" s="50" t="str">
        <x:v>Other Financing Business</x:v>
      </x:c>
      <x:c r="G392" s="51" t="n">
        <x:v>4203.625</x:v>
      </x:c>
      <x:c r="H392" s="51" t="n">
        <x:v>4943.697</x:v>
      </x:c>
      <x:c r="I392" s="51" t="n">
        <x:v>6491.803</x:v>
      </x:c>
      <x:c r="J392" s="51" t="n">
        <x:v>8550.721</x:v>
      </x:c>
      <x:c r="K392" s="51" t="n">
        <x:v>10091.131</x:v>
      </x:c>
      <x:c r="L392" s="52" t="n">
        <x:f>IFERROR(H392/G392-1,"")</x:f>
        <x:v>0.17605566624044733</x:v>
      </x:c>
      <x:c r="M392" s="52" t="n">
        <x:f>IFERROR(I392/H392-1,"")</x:f>
        <x:v>0.31314742792691375</x:v>
      </x:c>
      <x:c r="N392" s="52" t="n">
        <x:f>IFERROR(J392/I392-1,"")</x:f>
        <x:v>0.317156574221368</x:v>
      </x:c>
      <x:c r="O392" s="52" t="n">
        <x:f>IFERROR(K392/J392-1,"")</x:f>
        <x:v>0.18014972070776247</x:v>
      </x:c>
      <x:c r="P392" s="52" t="n">
        <x:f>IFERROR((K392/G392)^(1/4)-1,"")</x:f>
        <x:v>0.24474092730786445</x:v>
      </x:c>
      <x:c r="Q392" s="51" t="n">
        <x:v>2388.116</x:v>
      </x:c>
      <x:c r="R392" s="52" t="n">
        <x:f>IFERROR(Q392/K392,"")</x:f>
        <x:v>0.23665493986749356</x:v>
      </x:c>
      <x:c r="S392" s="53" t="n">
        <x:v>42705</x:v>
      </x:c>
      <x:c r="T392" s="50" t="str">
        <x:v>EDINET_company_history</x:v>
      </x:c>
      <x:c r="U392" s="50" t="str">
        <x:v>Prestige International（S）Pte Ltd.(常任代理人 みずほ証券株式会社)</x:v>
      </x:c>
      <x:c r="V392" s="54" t="n">
        <x:v>0.568</x:v>
      </x:c>
      <x:c r="W392" s="50" t="str">
        <x:v>桑原 豊</x:v>
      </x:c>
      <x:c r="X392" s="50" t="b">
        <x:f>AND(COUNT(L392:O392)=4,L392&gt;='設定'!$B$6,M392&gt;='設定'!$B$6,N392&gt;='設定'!$B$6,O392&gt;='設定'!$B$6)</x:f>
        <x:v>0</x:v>
      </x:c>
      <x:c r="Y392" s="50" t="b">
        <x:f>AND(COUNT(G392:K392)=5,P392&gt;='設定'!$B$7)</x:f>
        <x:v>1</x:v>
      </x:c>
      <x:c r="Z392" s="50" t="b">
        <x:f>AND(ISNUMBER(R392),R392&gt;='設定'!$B$8)</x:f>
        <x:v>1</x:v>
      </x:c>
      <x:c r="AA392" s="50" t="b">
        <x:f>AND(ISNUMBER(S392),S392&gt;=DATE(YEAR('設定'!$B$10)-'設定'!$B$9,MONTH('設定'!$B$10),DAY('設定'!$B$10)))</x:f>
        <x:v>0</x:v>
      </x:c>
      <x:c r="AB392" s="55" t="b">
        <x:v>0</x:v>
      </x:c>
      <x:c r="AC392" s="55" t="b">
        <x:v>0</x:v>
      </x:c>
      <x:c r="AD392" s="50" t="n">
        <x:f>IF(X392,1,0)+IF(Z392,1,0)+IF(AA392,1,0)+IF(AB392,1,0)</x:f>
        <x:v>1</x:v>
      </x:c>
      <x:c r="AE392" s="50" t="n">
        <x:f>IF(Y392,1,0)+IF(Z392,1,0)+IF(AA392,1,0)+IF(AB392,1,0)</x:f>
        <x:v>2</x:v>
      </x:c>
      <x:c r="AF392" s="50" t="n">
        <x:f>IF(Y392,1,0)+IF(Z392,1,0)+IF(AA392,1,0)+IF(AC392,1,0)</x:f>
        <x:v>2</x:v>
      </x:c>
      <x:c r="AG392" s="53" t="n">
        <x:v>44348</x:v>
      </x:c>
      <x:c r="AH392" s="50" t="str">
        <x:v>S100W0IL</x:v>
      </x:c>
      <x:c r="AI392" s="50" t="str">
        <x:v>NetSalesSummaryOfBusinessResults</x:v>
      </x:c>
      <x:c r="AJ392" s="50" t="str">
        <x:v>OperatingIncome</x:v>
      </x:c>
      <x:c r="AK392" s="53" t="n">
        <x:v>45747</x:v>
      </x:c>
      <x:c r="AL392" s="50" t="str">
        <x:v>365/365/365/366/365</x:v>
      </x:c>
      <x:c r="AM392" s="51" t="n">
        <x:v>22373122</x:v>
      </x:c>
      <x:c r="AN392" s="51" t="n">
        <x:v>1080</x:v>
      </x:c>
      <x:c r="AO392" s="51" t="n">
        <x:f>IFERROR(AM392*AN392,"")</x:f>
        <x:v>24162971760</x:v>
      </x:c>
      <x:c r="AP392" s="56" t="n">
        <x:f>IFERROR(AO392/(K392*1000000),"")</x:f>
        <x:v>2.394476076071156</x:v>
      </x:c>
      <x:c r="AQ392" s="57" t="n">
        <x:v>33748060</x:v>
      </x:c>
      <x:c r="AR392" s="52" t="n">
        <x:v>0.3320235773207324</x:v>
      </x:c>
      <x:c r="AS392" s="52" t="n">
        <x:v>-0.3971058302369773</x:v>
      </x:c>
      <x:c r="AT392" s="55" t="b">
        <x:v>1</x:v>
      </x:c>
      <x:c r="AU392" s="50"/>
      <x:c r="AV392" s="58" t="n">
        <x:v>-0.0290825574919423</x:v>
      </x:c>
      <x:c r="AW392" s="50" t="n">
        <x:v>2106</x:v>
      </x:c>
      <x:c r="AX392" s="50" t="str">
        <x:v>Transformation Moat</x:v>
      </x:c>
      <x:c r="AY392" s="50" t="str">
        <x:v>目立つ機械的警告なし（定性確認は別途必要）</x:v>
      </x:c>
      <x:c r="AZ392" s="59" t="str">
        <x:v>2025-06-20 15:31</x:v>
      </x:c>
      <x:c r="BA392" s="53" t="n">
        <x:v>42705</x:v>
      </x:c>
      <x:c r="BB392" s="50"/>
      <x:c r="BC392" s="50"/>
      <x:c r="BD392" s="50"/>
    </x:row>
    <x:row r="393">
      <x:c r="A393" s="50" t="n">
        <x:v>392</x:v>
      </x:c>
      <x:c r="B393" s="50" t="str">
        <x:v>8601</x:v>
      </x:c>
      <x:c r="C393" s="50" t="str">
        <x:v>8601.T</x:v>
      </x:c>
      <x:c r="D393" s="50" t="str">
        <x:v>Daiwa Securities Group Inc.</x:v>
      </x:c>
      <x:c r="E393" s="50" t="str">
        <x:v>Prime Market (Domestic)</x:v>
      </x:c>
      <x:c r="F393" s="50" t="str">
        <x:v>Securities and Commodities Futures</x:v>
      </x:c>
      <x:c r="G393" s="51" t="n">
        <x:v>576172</x:v>
      </x:c>
      <x:c r="H393" s="51" t="n">
        <x:v>619471</x:v>
      </x:c>
      <x:c r="I393" s="51" t="n">
        <x:v>866090</x:v>
      </x:c>
      <x:c r="J393" s="51" t="n">
        <x:v>1277482</x:v>
      </x:c>
      <x:c r="K393" s="51" t="n">
        <x:v>1372014</x:v>
      </x:c>
      <x:c r="L393" s="52" t="n">
        <x:f>IFERROR(H393/G393-1,"")</x:f>
        <x:v>0.07514943454385148</x:v>
      </x:c>
      <x:c r="M393" s="52" t="n">
        <x:f>IFERROR(I393/H393-1,"")</x:f>
        <x:v>0.3981122602995135</x:v>
      </x:c>
      <x:c r="N393" s="52" t="n">
        <x:f>IFERROR(J393/I393-1,"")</x:f>
        <x:v>0.4749991340391877</x:v>
      </x:c>
      <x:c r="O393" s="52" t="n">
        <x:f>IFERROR(K393/J393-1,"")</x:f>
        <x:v>0.07399869430645589</x:v>
      </x:c>
      <x:c r="P393" s="52" t="n">
        <x:f>IFERROR((K393/G393)^(1/4)-1,"")</x:f>
        <x:v>0.2422288133220285</x:v>
      </x:c>
      <x:c r="Q393" s="51" t="n">
        <x:v>166742</x:v>
      </x:c>
      <x:c r="R393" s="52" t="n">
        <x:f>IFERROR(Q393/K393,"")</x:f>
        <x:v>0.1215308298603367</x:v>
      </x:c>
      <x:c r="S393" s="53" t="n">
        <x:v>22555</x:v>
      </x:c>
      <x:c r="T393" s="50" t="str">
        <x:v>EDINET_company_history</x:v>
      </x:c>
      <x:c r="U393" s="50" t="str">
        <x:v>日本マスタートラスト信託銀行株式会社（信託口）</x:v>
      </x:c>
      <x:c r="V393" s="54" t="n">
        <x:v>0.1572</x:v>
      </x:c>
      <x:c r="W393" s="50"/>
      <x:c r="X393" s="50" t="b">
        <x:f>AND(COUNT(L393:O393)=4,L393&gt;='設定'!$B$6,M393&gt;='設定'!$B$6,N393&gt;='設定'!$B$6,O393&gt;='設定'!$B$6)</x:f>
        <x:v>0</x:v>
      </x:c>
      <x:c r="Y393" s="50" t="b">
        <x:f>AND(COUNT(G393:K393)=5,P393&gt;='設定'!$B$7)</x:f>
        <x:v>1</x:v>
      </x:c>
      <x:c r="Z393" s="50" t="b">
        <x:f>AND(ISNUMBER(R393),R393&gt;='設定'!$B$8)</x:f>
        <x:v>1</x:v>
      </x:c>
      <x:c r="AA393" s="50" t="b">
        <x:f>AND(ISNUMBER(S393),S393&gt;=DATE(YEAR('設定'!$B$10)-'設定'!$B$9,MONTH('設定'!$B$10),DAY('設定'!$B$10)))</x:f>
        <x:v>0</x:v>
      </x:c>
      <x:c r="AB393" s="55" t="b">
        <x:v>0</x:v>
      </x:c>
      <x:c r="AC393" s="55" t="b">
        <x:v>0</x:v>
      </x:c>
      <x:c r="AD393" s="50" t="n">
        <x:f>IF(X393,1,0)+IF(Z393,1,0)+IF(AA393,1,0)+IF(AB393,1,0)</x:f>
        <x:v>1</x:v>
      </x:c>
      <x:c r="AE393" s="50" t="n">
        <x:f>IF(Y393,1,0)+IF(Z393,1,0)+IF(AA393,1,0)+IF(AB393,1,0)</x:f>
        <x:v>2</x:v>
      </x:c>
      <x:c r="AF393" s="50" t="n">
        <x:f>IF(Y393,1,0)+IF(Z393,1,0)+IF(AA393,1,0)+IF(AC393,1,0)</x:f>
        <x:v>2</x:v>
      </x:c>
      <x:c r="AG393" s="53" t="n">
        <x:v>44348</x:v>
      </x:c>
      <x:c r="AH393" s="50" t="str">
        <x:v>S100VYQN</x:v>
      </x:c>
      <x:c r="AI393" s="50" t="str">
        <x:v>OperatingRevenue1SummaryOfBusinessResults</x:v>
      </x:c>
      <x:c r="AJ393" s="50" t="str">
        <x:v>OperatingIncome</x:v>
      </x:c>
      <x:c r="AK393" s="53" t="n">
        <x:v>45747</x:v>
      </x:c>
      <x:c r="AL393" s="50" t="str">
        <x:v>365/365/365/366/365</x:v>
      </x:c>
      <x:c r="AM393" s="51" t="n">
        <x:v>1414985572</x:v>
      </x:c>
      <x:c r="AN393" s="51" t="n">
        <x:v>1494.5</x:v>
      </x:c>
      <x:c r="AO393" s="51" t="n">
        <x:f>IFERROR(AM393*AN393,"")</x:f>
        <x:v>2114695937354</x:v>
      </x:c>
      <x:c r="AP393" s="56" t="n">
        <x:f>IFERROR(AO393/(K393*1000000),"")</x:f>
        <x:v>1.5413078418689605</x:v>
      </x:c>
      <x:c r="AQ393" s="57" t="n">
        <x:v>7478376963.333333</x:v>
      </x:c>
      <x:c r="AR393" s="52" t="n">
        <x:v>0.2886490561403575</x:v>
      </x:c>
      <x:c r="AS393" s="52" t="n">
        <x:v>-0.3637931201757997</x:v>
      </x:c>
      <x:c r="AT393" s="55" t="b">
        <x:v>1</x:v>
      </x:c>
      <x:c r="AU393" s="50"/>
      <x:c r="AV393" s="58" t="n">
        <x:v>0.123342074972291</x:v>
      </x:c>
      <x:c r="AW393" s="50" t="n">
        <x:v>1098</x:v>
      </x:c>
      <x:c r="AX393" s="50" t="str">
        <x:v>Core Moat</x:v>
      </x:c>
      <x:c r="AY393" s="50" t="str">
        <x:v>目立つ機械的警告なし（定性確認は別途必要）</x:v>
      </x:c>
      <x:c r="AZ393" s="59" t="str">
        <x:v>2025-06-18 12:23</x:v>
      </x:c>
      <x:c r="BA393" s="53" t="n">
        <x:v>22555</x:v>
      </x:c>
      <x:c r="BB393" s="50"/>
      <x:c r="BC393" s="50"/>
      <x:c r="BD393" s="50" t="str">
        <x:v>TOPIX Mid400</x:v>
      </x:c>
    </x:row>
    <x:row r="394">
      <x:c r="A394" s="50" t="n">
        <x:v>393</x:v>
      </x:c>
      <x:c r="B394" s="50" t="str">
        <x:v>3557</x:v>
      </x:c>
      <x:c r="C394" s="50" t="str">
        <x:v>3557.T</x:v>
      </x:c>
      <x:c r="D394" s="50" t="str">
        <x:v>UNITED&amp;COLLECTIVE CO.LTD.</x:v>
      </x:c>
      <x:c r="E394" s="50" t="str">
        <x:v>Growth Market(Domestic)</x:v>
      </x:c>
      <x:c r="F394" s="50" t="str">
        <x:v>Retail Trade</x:v>
      </x:c>
      <x:c r="G394" s="51" t="n">
        <x:v>2723.817</x:v>
      </x:c>
      <x:c r="H394" s="51" t="n">
        <x:v>5349.931</x:v>
      </x:c>
      <x:c r="I394" s="51" t="n">
        <x:v>6168.634</x:v>
      </x:c>
      <x:c r="J394" s="51" t="n">
        <x:v>6492.053</x:v>
      </x:c>
      <x:c r="K394" s="51" t="n">
        <x:v>6460.676</x:v>
      </x:c>
      <x:c r="L394" s="52" t="n">
        <x:f>IFERROR(H394/G394-1,"")</x:f>
        <x:v>0.9641301159365698</x:v>
      </x:c>
      <x:c r="M394" s="52" t="n">
        <x:f>IFERROR(I394/H394-1,"")</x:f>
        <x:v>0.15303057179615975</x:v>
      </x:c>
      <x:c r="N394" s="52" t="n">
        <x:f>IFERROR(J394/I394-1,"")</x:f>
        <x:v>0.052429597865589095</x:v>
      </x:c>
      <x:c r="O394" s="52" t="n">
        <x:f>IFERROR(K394/J394-1,"")</x:f>
        <x:v>-0.004833139840355494</x:v>
      </x:c>
      <x:c r="P394" s="52" t="n">
        <x:f>IFERROR((K394/G394)^(1/4)-1,"")</x:f>
        <x:v>0.24100922251921397</x:v>
      </x:c>
      <x:c r="Q394" s="51" t="n">
        <x:v>-15.853</x:v>
      </x:c>
      <x:c r="R394" s="52" t="n">
        <x:f>IFERROR(Q394/K394,"")</x:f>
        <x:v>-0.002453767995794867</x:v>
      </x:c>
      <x:c r="S394" s="53" t="n">
        <x:v>42767</x:v>
      </x:c>
      <x:c r="T394" s="50" t="str">
        <x:v>EDINET_company_history</x:v>
      </x:c>
      <x:c r="U394" s="50" t="str">
        <x:v>坂井 英也</x:v>
      </x:c>
      <x:c r="V394" s="54" t="n">
        <x:v>0.176</x:v>
      </x:c>
      <x:c r="W394" s="50" t="str">
        <x:v>坂井 英也 / 矢野 秀樹</x:v>
      </x:c>
      <x:c r="X394" s="50" t="b">
        <x:f>AND(COUNT(L394:O394)=4,L394&gt;='設定'!$B$6,M394&gt;='設定'!$B$6,N394&gt;='設定'!$B$6,O394&gt;='設定'!$B$6)</x:f>
        <x:v>0</x:v>
      </x:c>
      <x:c r="Y394" s="50" t="b">
        <x:f>AND(COUNT(G394:K394)=5,P394&gt;='設定'!$B$7)</x:f>
        <x:v>1</x:v>
      </x:c>
      <x:c r="Z394" s="50" t="b">
        <x:f>AND(ISNUMBER(R394),R394&gt;='設定'!$B$8)</x:f>
        <x:v>0</x:v>
      </x:c>
      <x:c r="AA394" s="50" t="b">
        <x:f>AND(ISNUMBER(S394),S394&gt;=DATE(YEAR('設定'!$B$10)-'設定'!$B$9,MONTH('設定'!$B$10),DAY('設定'!$B$10)))</x:f>
        <x:v>0</x:v>
      </x:c>
      <x:c r="AB394" s="55" t="b">
        <x:v>1</x:v>
      </x:c>
      <x:c r="AC394" s="55" t="b">
        <x:v>1</x:v>
      </x:c>
      <x:c r="AD394" s="50" t="n">
        <x:f>IF(X394,1,0)+IF(Z394,1,0)+IF(AA394,1,0)+IF(AB394,1,0)</x:f>
        <x:v>1</x:v>
      </x:c>
      <x:c r="AE394" s="50" t="n">
        <x:f>IF(Y394,1,0)+IF(Z394,1,0)+IF(AA394,1,0)+IF(AB394,1,0)</x:f>
        <x:v>2</x:v>
      </x:c>
      <x:c r="AF394" s="50" t="n">
        <x:f>IF(Y394,1,0)+IF(Z394,1,0)+IF(AA394,1,0)+IF(AC394,1,0)</x:f>
        <x:v>2</x:v>
      </x:c>
      <x:c r="AG394" s="53" t="n">
        <x:v>44348</x:v>
      </x:c>
      <x:c r="AH394" s="50" t="str">
        <x:v>S100Y7EJ</x:v>
      </x:c>
      <x:c r="AI394" s="50" t="str">
        <x:v>NetSalesSummaryOfBusinessResults</x:v>
      </x:c>
      <x:c r="AJ394" s="50" t="str">
        <x:v>OperatingIncome</x:v>
      </x:c>
      <x:c r="AK394" s="53" t="n">
        <x:v>46081</x:v>
      </x:c>
      <x:c r="AL394" s="50" t="str">
        <x:v>365/365/366/365/365</x:v>
      </x:c>
      <x:c r="AM394" s="51" t="n">
        <x:v>4954200</x:v>
      </x:c>
      <x:c r="AN394" s="51" t="n">
        <x:v>542</x:v>
      </x:c>
      <x:c r="AO394" s="51" t="n">
        <x:f>IFERROR(AM394*AN394,"")</x:f>
        <x:v>2685176400</x:v>
      </x:c>
      <x:c r="AP394" s="56" t="n">
        <x:f>IFERROR(AO394/(K394*1000000),"")</x:f>
        <x:v>0.41561848945837865</x:v>
      </x:c>
      <x:c r="AQ394" s="57" t="n">
        <x:v>12453343.333333334</x:v>
      </x:c>
      <x:c r="AR394" s="52" t="n">
        <x:v>0.1808168573957998</x:v>
      </x:c>
      <x:c r="AS394" s="52" t="n">
        <x:v>-0.5895295902883155</x:v>
      </x:c>
      <x:c r="AT394" s="55" t="b">
        <x:v>0</x:v>
      </x:c>
      <x:c r="AU394" s="50" t="str">
        <x:v>low_liquidity</x:v>
      </x:c>
      <x:c r="AV394" s="58" t="n">
        <x:v>-0.2777682089568397</x:v>
      </x:c>
      <x:c r="AW394" s="50" t="n">
        <x:v>3244</x:v>
      </x:c>
      <x:c r="AX394" s="50" t="str">
        <x:v>Transformation Moat</x:v>
      </x:c>
      <x:c r="AY394" s="50" t="str">
        <x:v>既存適格性フィルター不通過: low_liquidity / 60日平均売買代金2,000万円未満</x:v>
      </x:c>
      <x:c r="AZ394" s="59" t="str">
        <x:v>2026-05-29 16:47</x:v>
      </x:c>
      <x:c r="BA394" s="53" t="n">
        <x:v>42767</x:v>
      </x:c>
      <x:c r="BB394" s="50" t="str">
        <x:v>坂井 英也</x:v>
      </x:c>
      <x:c r="BC394" s="50"/>
      <x:c r="BD394" s="50"/>
    </x:row>
    <x:row r="395">
      <x:c r="A395" s="50" t="n">
        <x:v>394</x:v>
      </x:c>
      <x:c r="B395" s="50" t="str">
        <x:v>7337</x:v>
      </x:c>
      <x:c r="C395" s="50" t="str">
        <x:v>7337.T</x:v>
      </x:c>
      <x:c r="D395" s="50" t="str">
        <x:v>Hirogin Holdings,Inc.</x:v>
      </x:c>
      <x:c r="E395" s="50" t="str">
        <x:v>Prime Market (Domestic)</x:v>
      </x:c>
      <x:c r="F395" s="50" t="str">
        <x:v>Banks</x:v>
      </x:c>
      <x:c r="G395" s="51" t="n">
        <x:v>10397</x:v>
      </x:c>
      <x:c r="H395" s="51" t="n">
        <x:v>9903</x:v>
      </x:c>
      <x:c r="I395" s="51" t="n">
        <x:v>17837</x:v>
      </x:c>
      <x:c r="J395" s="51" t="n">
        <x:v>21702</x:v>
      </x:c>
      <x:c r="K395" s="51" t="n">
        <x:v>24591</x:v>
      </x:c>
      <x:c r="L395" s="52" t="n">
        <x:f>IFERROR(H395/G395-1,"")</x:f>
        <x:v>-0.047513705876695234</x:v>
      </x:c>
      <x:c r="M395" s="52" t="n">
        <x:f>IFERROR(I395/H395-1,"")</x:f>
        <x:v>0.8011713622134706</x:v>
      </x:c>
      <x:c r="N395" s="52" t="n">
        <x:f>IFERROR(J395/I395-1,"")</x:f>
        <x:v>0.21668442002578914</x:v>
      </x:c>
      <x:c r="O395" s="52" t="n">
        <x:f>IFERROR(K395/J395-1,"")</x:f>
        <x:v>0.13312137130218415</x:v>
      </x:c>
      <x:c r="P395" s="52" t="n">
        <x:f>IFERROR((K395/G395)^(1/4)-1,"")</x:f>
        <x:v>0.24012949403247408</x:v>
      </x:c>
      <x:c r="Q395" s="51" t="n">
        <x:v>21784</x:v>
      </x:c>
      <x:c r="R395" s="52" t="n">
        <x:f>IFERROR(Q395/K395,"")</x:f>
        <x:v>0.8858525476800455</x:v>
      </x:c>
      <x:c r="S395" s="53" t="n">
        <x:v>22616</x:v>
      </x:c>
      <x:c r="T395" s="50" t="str">
        <x:v>EDINET_company_history</x:v>
      </x:c>
      <x:c r="U395" s="50" t="str">
        <x:v>日本マスタートラスト信託銀行株式会社（信託口）</x:v>
      </x:c>
      <x:c r="V395" s="54" t="n">
        <x:v>0.1315</x:v>
      </x:c>
      <x:c r="W395" s="50" t="str">
        <x:v>池 田 晃 治 / 部 谷 俊 雄</x:v>
      </x:c>
      <x:c r="X395" s="50" t="b">
        <x:f>AND(COUNT(L395:O395)=4,L395&gt;='設定'!$B$6,M395&gt;='設定'!$B$6,N395&gt;='設定'!$B$6,O395&gt;='設定'!$B$6)</x:f>
        <x:v>0</x:v>
      </x:c>
      <x:c r="Y395" s="50" t="b">
        <x:f>AND(COUNT(G395:K395)=5,P395&gt;='設定'!$B$7)</x:f>
        <x:v>1</x:v>
      </x:c>
      <x:c r="Z395" s="50" t="b">
        <x:f>AND(ISNUMBER(R395),R395&gt;='設定'!$B$8)</x:f>
        <x:v>1</x:v>
      </x:c>
      <x:c r="AA395" s="50" t="b">
        <x:f>AND(ISNUMBER(S395),S395&gt;=DATE(YEAR('設定'!$B$10)-'設定'!$B$9,MONTH('設定'!$B$10),DAY('設定'!$B$10)))</x:f>
        <x:v>0</x:v>
      </x:c>
      <x:c r="AB395" s="55" t="b">
        <x:v>0</x:v>
      </x:c>
      <x:c r="AC395" s="55" t="b">
        <x:v>0</x:v>
      </x:c>
      <x:c r="AD395" s="50" t="n">
        <x:f>IF(X395,1,0)+IF(Z395,1,0)+IF(AA395,1,0)+IF(AB395,1,0)</x:f>
        <x:v>1</x:v>
      </x:c>
      <x:c r="AE395" s="50" t="n">
        <x:f>IF(Y395,1,0)+IF(Z395,1,0)+IF(AA395,1,0)+IF(AB395,1,0)</x:f>
        <x:v>2</x:v>
      </x:c>
      <x:c r="AF395" s="50" t="n">
        <x:f>IF(Y395,1,0)+IF(Z395,1,0)+IF(AA395,1,0)+IF(AC395,1,0)</x:f>
        <x:v>2</x:v>
      </x:c>
      <x:c r="AG395" s="53" t="n">
        <x:v>44348</x:v>
      </x:c>
      <x:c r="AH395" s="50" t="str">
        <x:v>S100VZ2K</x:v>
      </x:c>
      <x:c r="AI395" s="50" t="str">
        <x:v>OperatingRevenue1SummaryOfBusinessResults</x:v>
      </x:c>
      <x:c r="AJ395" s="50" t="str">
        <x:v>OperatingIncome</x:v>
      </x:c>
      <x:c r="AK395" s="53" t="n">
        <x:v>45747</x:v>
      </x:c>
      <x:c r="AL395" s="50" t="str">
        <x:v>365/365/365/366/365</x:v>
      </x:c>
      <x:c r="AM395" s="51" t="n">
        <x:v>300101621</x:v>
      </x:c>
      <x:c r="AN395" s="51" t="n">
        <x:v>1977.5</x:v>
      </x:c>
      <x:c r="AO395" s="51" t="n">
        <x:f>IFERROR(AM395*AN395,"")</x:f>
        <x:v>593450955527.5</x:v>
      </x:c>
      <x:c r="AP395" s="56" t="n">
        <x:f>IFERROR(AO395/(K395*1000000),"")</x:f>
        <x:v>24.132851674494734</x:v>
      </x:c>
      <x:c r="AQ395" s="57" t="n">
        <x:v>1539504889.1666667</x:v>
      </x:c>
      <x:c r="AR395" s="52" t="n">
        <x:v>0.2844620277560921</x:v>
      </x:c>
      <x:c r="AS395" s="52" t="n">
        <x:v>-0.3135407862008424</x:v>
      </x:c>
      <x:c r="AT395" s="55" t="b">
        <x:v>1</x:v>
      </x:c>
      <x:c r="AU395" s="50"/>
      <x:c r="AV395" s="58" t="n">
        <x:v>0.059636693358672</x:v>
      </x:c>
      <x:c r="AW395" s="50" t="n">
        <x:v>1460</x:v>
      </x:c>
      <x:c r="AX395" s="50" t="str">
        <x:v>Core Moat</x:v>
      </x:c>
      <x:c r="AY395" s="50" t="str">
        <x:v>概算PSR15倍以上</x:v>
      </x:c>
      <x:c r="AZ395" s="59" t="str">
        <x:v>2025-06-18 11:02</x:v>
      </x:c>
      <x:c r="BA395" s="53" t="n">
        <x:v>22616</x:v>
      </x:c>
      <x:c r="BB395" s="50"/>
      <x:c r="BC395" s="50"/>
      <x:c r="BD395" s="50" t="str">
        <x:v>TOPIX Mid400</x:v>
      </x:c>
    </x:row>
    <x:row r="396">
      <x:c r="A396" s="50" t="n">
        <x:v>395</x:v>
      </x:c>
      <x:c r="B396" s="50" t="str">
        <x:v>3221</x:v>
      </x:c>
      <x:c r="C396" s="50" t="str">
        <x:v>3221.T</x:v>
      </x:c>
      <x:c r="D396" s="50" t="str">
        <x:v>Yossix Holdings Co.,Ltd.</x:v>
      </x:c>
      <x:c r="E396" s="50" t="str">
        <x:v>Prime Market (Domestic)</x:v>
      </x:c>
      <x:c r="F396" s="50" t="str">
        <x:v>Retail Trade</x:v>
      </x:c>
      <x:c r="G396" s="51" t="n">
        <x:v>9697.002</x:v>
      </x:c>
      <x:c r="H396" s="51" t="n">
        <x:v>8581.494</x:v>
      </x:c>
      <x:c r="I396" s="51" t="n">
        <x:v>17089.433</x:v>
      </x:c>
      <x:c r="J396" s="51" t="n">
        <x:v>21117.309</x:v>
      </x:c>
      <x:c r="K396" s="51" t="n">
        <x:v>22905.077</x:v>
      </x:c>
      <x:c r="L396" s="52" t="n">
        <x:f>IFERROR(H396/G396-1,"")</x:f>
        <x:v>-0.1150363792850615</x:v>
      </x:c>
      <x:c r="M396" s="52" t="n">
        <x:f>IFERROR(I396/H396-1,"")</x:f>
        <x:v>0.9914286486711987</x:v>
      </x:c>
      <x:c r="N396" s="52" t="n">
        <x:f>IFERROR(J396/I396-1,"")</x:f>
        <x:v>0.2356939519292418</x:v>
      </x:c>
      <x:c r="O396" s="52" t="n">
        <x:f>IFERROR(K396/J396-1,"")</x:f>
        <x:v>0.08465889285419848</x:v>
      </x:c>
      <x:c r="P396" s="52" t="n">
        <x:f>IFERROR((K396/G396)^(1/4)-1,"")</x:f>
        <x:v>0.23971988619490525</x:v>
      </x:c>
      <x:c r="Q396" s="51" t="n">
        <x:v>2328.817</x:v>
      </x:c>
      <x:c r="R396" s="52" t="n">
        <x:f>IFERROR(Q396/K396,"")</x:f>
        <x:v>0.10167252439273615</x:v>
      </x:c>
      <x:c r="S396" s="53" t="n">
        <x:v>41974</x:v>
      </x:c>
      <x:c r="T396" s="50" t="str">
        <x:v>EDINET_company_history</x:v>
      </x:c>
      <x:c r="U396" s="50" t="str">
        <x:v>株式会社吉岡</x:v>
      </x:c>
      <x:c r="V396" s="54" t="n">
        <x:v>0.354</x:v>
      </x:c>
      <x:c r="W396" s="50" t="str">
        <x:v>吉岡 昌成 / 瀬川 雅人</x:v>
      </x:c>
      <x:c r="X396" s="50" t="b">
        <x:f>AND(COUNT(L396:O396)=4,L396&gt;='設定'!$B$6,M396&gt;='設定'!$B$6,N396&gt;='設定'!$B$6,O396&gt;='設定'!$B$6)</x:f>
        <x:v>0</x:v>
      </x:c>
      <x:c r="Y396" s="50" t="b">
        <x:f>AND(COUNT(G396:K396)=5,P396&gt;='設定'!$B$7)</x:f>
        <x:v>1</x:v>
      </x:c>
      <x:c r="Z396" s="50" t="b">
        <x:f>AND(ISNUMBER(R396),R396&gt;='設定'!$B$8)</x:f>
        <x:v>1</x:v>
      </x:c>
      <x:c r="AA396" s="50" t="b">
        <x:f>AND(ISNUMBER(S396),S396&gt;=DATE(YEAR('設定'!$B$10)-'設定'!$B$9,MONTH('設定'!$B$10),DAY('設定'!$B$10)))</x:f>
        <x:v>0</x:v>
      </x:c>
      <x:c r="AB396" s="55" t="b">
        <x:v>0</x:v>
      </x:c>
      <x:c r="AC396" s="55" t="b">
        <x:v>0</x:v>
      </x:c>
      <x:c r="AD396" s="50" t="n">
        <x:f>IF(X396,1,0)+IF(Z396,1,0)+IF(AA396,1,0)+IF(AB396,1,0)</x:f>
        <x:v>1</x:v>
      </x:c>
      <x:c r="AE396" s="50" t="n">
        <x:f>IF(Y396,1,0)+IF(Z396,1,0)+IF(AA396,1,0)+IF(AB396,1,0)</x:f>
        <x:v>2</x:v>
      </x:c>
      <x:c r="AF396" s="50" t="n">
        <x:f>IF(Y396,1,0)+IF(Z396,1,0)+IF(AA396,1,0)+IF(AC396,1,0)</x:f>
        <x:v>2</x:v>
      </x:c>
      <x:c r="AG396" s="53" t="n">
        <x:v>44348</x:v>
      </x:c>
      <x:c r="AH396" s="50" t="str">
        <x:v>S100VZZ5</x:v>
      </x:c>
      <x:c r="AI396" s="50" t="str">
        <x:v>NetSalesSummaryOfBusinessResults</x:v>
      </x:c>
      <x:c r="AJ396" s="50" t="str">
        <x:v>OperatingIncome</x:v>
      </x:c>
      <x:c r="AK396" s="53" t="n">
        <x:v>45747</x:v>
      </x:c>
      <x:c r="AL396" s="50" t="str">
        <x:v>365/365/365/366/365</x:v>
      </x:c>
      <x:c r="AM396" s="51" t="n">
        <x:v>10222800</x:v>
      </x:c>
      <x:c r="AN396" s="51" t="n">
        <x:v>3120</x:v>
      </x:c>
      <x:c r="AO396" s="51" t="n">
        <x:f>IFERROR(AM396*AN396,"")</x:f>
        <x:v>31895136000</x:v>
      </x:c>
      <x:c r="AP396" s="56" t="n">
        <x:f>IFERROR(AO396/(K396*1000000),"")</x:f>
        <x:v>1.3924919789616947</x:v>
      </x:c>
      <x:c r="AQ396" s="57" t="n">
        <x:v>99031733.33333331</x:v>
      </x:c>
      <x:c r="AR396" s="52" t="n">
        <x:v>0.2781111793820729</x:v>
      </x:c>
      <x:c r="AS396" s="52" t="n">
        <x:v>-0.3430799110509543</x:v>
      </x:c>
      <x:c r="AT396" s="55" t="b">
        <x:v>1</x:v>
      </x:c>
      <x:c r="AU396" s="50"/>
      <x:c r="AV396" s="58" t="n">
        <x:v>0.0563670213987997</x:v>
      </x:c>
      <x:c r="AW396" s="50" t="n">
        <x:v>1478</x:v>
      </x:c>
      <x:c r="AX396" s="50" t="str">
        <x:v>Core Moat</x:v>
      </x:c>
      <x:c r="AY396" s="50" t="str">
        <x:v>目立つ機械的警告なし（定性確認は別途必要）</x:v>
      </x:c>
      <x:c r="AZ396" s="59" t="str">
        <x:v>2025-06-20 15:32</x:v>
      </x:c>
      <x:c r="BA396" s="53" t="n">
        <x:v>41974</x:v>
      </x:c>
      <x:c r="BB396" s="50"/>
      <x:c r="BC396" s="50"/>
      <x:c r="BD396" s="50" t="str">
        <x:v>TOPIX Small 2</x:v>
      </x:c>
    </x:row>
    <x:row r="397">
      <x:c r="A397" s="50" t="n">
        <x:v>396</x:v>
      </x:c>
      <x:c r="B397" s="50" t="str">
        <x:v>5845</x:v>
      </x:c>
      <x:c r="C397" s="50" t="str">
        <x:v>5845.T</x:v>
      </x:c>
      <x:c r="D397" s="50" t="str">
        <x:v>ZENHOREN CO.,LTD.</x:v>
      </x:c>
      <x:c r="E397" s="50" t="str">
        <x:v>Standard Market(Domestic)</x:v>
      </x:c>
      <x:c r="F397" s="50" t="str">
        <x:v>Other Financing Business</x:v>
      </x:c>
      <x:c r="G397" s="51" t="n">
        <x:v>10872</x:v>
      </x:c>
      <x:c r="H397" s="51" t="n">
        <x:v>21705</x:v>
      </x:c>
      <x:c r="I397" s="51" t="n">
        <x:v>23846</x:v>
      </x:c>
      <x:c r="J397" s="51" t="n">
        <x:v>24510</x:v>
      </x:c>
      <x:c r="K397" s="51" t="n">
        <x:v>25658</x:v>
      </x:c>
      <x:c r="L397" s="52" t="n">
        <x:f>IFERROR(H397/G397-1,"")</x:f>
        <x:v>0.9964128035320088</x:v>
      </x:c>
      <x:c r="M397" s="52" t="n">
        <x:f>IFERROR(I397/H397-1,"")</x:f>
        <x:v>0.098640866159871</x:v>
      </x:c>
      <x:c r="N397" s="52" t="n">
        <x:f>IFERROR(J397/I397-1,"")</x:f>
        <x:v>0.027845340937683538</x:v>
      </x:c>
      <x:c r="O397" s="52" t="n">
        <x:f>IFERROR(K397/J397-1,"")</x:f>
        <x:v>0.046838025295797614</x:v>
      </x:c>
      <x:c r="P397" s="52" t="n">
        <x:f>IFERROR((K397/G397)^(1/4)-1,"")</x:f>
        <x:v>0.23944808060335898</x:v>
      </x:c>
      <x:c r="Q397" s="51" t="n">
        <x:v>2548</x:v>
      </x:c>
      <x:c r="R397" s="52" t="n">
        <x:f>IFERROR(Q397/K397,"")</x:f>
        <x:v>0.09930625925637228</x:v>
      </x:c>
      <x:c r="S397" s="53" t="n">
        <x:v>45224</x:v>
      </x:c>
      <x:c r="T397" s="50" t="str">
        <x:v>local_price_first_trade</x:v>
      </x:c>
      <x:c r="U397" s="50" t="str">
        <x:v>ＡＺ－Ｓｔａｒ３号投資事業有限責任組合</x:v>
      </x:c>
      <x:c r="V397" s="54" t="n">
        <x:v>0.2517</x:v>
      </x:c>
      <x:c r="W397" s="50" t="str">
        <x:v>迫 幸治 / 茨木 英彦</x:v>
      </x:c>
      <x:c r="X397" s="50" t="b">
        <x:f>AND(COUNT(L397:O397)=4,L397&gt;='設定'!$B$6,M397&gt;='設定'!$B$6,N397&gt;='設定'!$B$6,O397&gt;='設定'!$B$6)</x:f>
        <x:v>0</x:v>
      </x:c>
      <x:c r="Y397" s="50" t="b">
        <x:f>AND(COUNT(G397:K397)=5,P397&gt;='設定'!$B$7)</x:f>
        <x:v>1</x:v>
      </x:c>
      <x:c r="Z397" s="50" t="b">
        <x:f>AND(ISNUMBER(R397),R397&gt;='設定'!$B$8)</x:f>
        <x:v>0</x:v>
      </x:c>
      <x:c r="AA397" s="50" t="b">
        <x:f>AND(ISNUMBER(S397),S397&gt;=DATE(YEAR('設定'!$B$10)-'設定'!$B$9,MONTH('設定'!$B$10),DAY('設定'!$B$10)))</x:f>
        <x:v>1</x:v>
      </x:c>
      <x:c r="AB397" s="55" t="b">
        <x:v>0</x:v>
      </x:c>
      <x:c r="AC397" s="55" t="b">
        <x:v>0</x:v>
      </x:c>
      <x:c r="AD397" s="50" t="n">
        <x:f>IF(X397,1,0)+IF(Z397,1,0)+IF(AA397,1,0)+IF(AB397,1,0)</x:f>
        <x:v>1</x:v>
      </x:c>
      <x:c r="AE397" s="50" t="n">
        <x:f>IF(Y397,1,0)+IF(Z397,1,0)+IF(AA397,1,0)+IF(AB397,1,0)</x:f>
        <x:v>2</x:v>
      </x:c>
      <x:c r="AF397" s="50" t="n">
        <x:f>IF(Y397,1,0)+IF(Z397,1,0)+IF(AA397,1,0)+IF(AC397,1,0)</x:f>
        <x:v>2</x:v>
      </x:c>
      <x:c r="AG397" s="53" t="n">
        <x:v>45224</x:v>
      </x:c>
      <x:c r="AH397" s="50" t="str">
        <x:v>S100W6DG</x:v>
      </x:c>
      <x:c r="AI397" s="50" t="str">
        <x:v>NetSalesSummaryOfBusinessResults</x:v>
      </x:c>
      <x:c r="AJ397" s="50" t="str">
        <x:v>OperatingIncome</x:v>
      </x:c>
      <x:c r="AK397" s="53" t="n">
        <x:v>45747</x:v>
      </x:c>
      <x:c r="AL397" s="50" t="str">
        <x:v>365/365/365/366/365</x:v>
      </x:c>
      <x:c r="AM397" s="51" t="n">
        <x:v>26042500</x:v>
      </x:c>
      <x:c r="AN397" s="51" t="n">
        <x:v>984</x:v>
      </x:c>
      <x:c r="AO397" s="51" t="n">
        <x:f>IFERROR(AM397*AN397,"")</x:f>
        <x:v>25625820000</x:v>
      </x:c>
      <x:c r="AP397" s="56" t="n">
        <x:f>IFERROR(AO397/(K397*1000000),"")</x:f>
        <x:v>0.9987458102735989</x:v>
      </x:c>
      <x:c r="AQ397" s="57" t="n">
        <x:v>48080461.666666664</x:v>
      </x:c>
      <x:c r="AR397" s="52" t="n">
        <x:v>0.4291610951630776</x:v>
      </x:c>
      <x:c r="AS397" s="52" t="n">
        <x:v>-0.4838241380124798</x:v>
      </x:c>
      <x:c r="AT397" s="55" t="b">
        <x:v>1</x:v>
      </x:c>
      <x:c r="AU397" s="50"/>
      <x:c r="AV397" s="58" t="n">
        <x:v>-0.0936734441389367</x:v>
      </x:c>
      <x:c r="AW397" s="50" t="n">
        <x:v>2566</x:v>
      </x:c>
      <x:c r="AX397" s="50" t="str">
        <x:v>Transformation Moat</x:v>
      </x:c>
      <x:c r="AY397" s="50" t="str">
        <x:v>目立つ機械的警告なし（定性確認は別途必要）</x:v>
      </x:c>
      <x:c r="AZ397" s="59" t="str">
        <x:v>2025-06-26 14:51</x:v>
      </x:c>
      <x:c r="BA397" s="53" t="n">
        <x:v>45200</x:v>
      </x:c>
      <x:c r="BB397" s="50"/>
      <x:c r="BC397" s="50"/>
      <x:c r="BD397" s="50"/>
    </x:row>
    <x:row r="398">
      <x:c r="A398" s="50" t="n">
        <x:v>397</x:v>
      </x:c>
      <x:c r="B398" s="50" t="str">
        <x:v>3175</x:v>
      </x:c>
      <x:c r="C398" s="50" t="str">
        <x:v>3175.T</x:v>
      </x:c>
      <x:c r="D398" s="50" t="str">
        <x:v>AP HOLDINGS CO.,LTD.</x:v>
      </x:c>
      <x:c r="E398" s="50" t="str">
        <x:v>Standard Market(Domestic)</x:v>
      </x:c>
      <x:c r="F398" s="50" t="str">
        <x:v>Retail Trade</x:v>
      </x:c>
      <x:c r="G398" s="51" t="n">
        <x:v>8941.797</x:v>
      </x:c>
      <x:c r="H398" s="51" t="n">
        <x:v>7997.883</x:v>
      </x:c>
      <x:c r="I398" s="51" t="n">
        <x:v>17175.665</x:v>
      </x:c>
      <x:c r="J398" s="51" t="n">
        <x:v>20598.568</x:v>
      </x:c>
      <x:c r="K398" s="51" t="n">
        <x:v>21072.47</x:v>
      </x:c>
      <x:c r="L398" s="52" t="n">
        <x:f>IFERROR(H398/G398-1,"")</x:f>
        <x:v>-0.10556200280547645</x:v>
      </x:c>
      <x:c r="M398" s="52" t="n">
        <x:f>IFERROR(I398/H398-1,"")</x:f>
        <x:v>1.147526414177352</x:v>
      </x:c>
      <x:c r="N398" s="52" t="n">
        <x:f>IFERROR(J398/I398-1,"")</x:f>
        <x:v>0.19928794605623712</x:v>
      </x:c>
      <x:c r="O398" s="52" t="n">
        <x:f>IFERROR(K398/J398-1,"")</x:f>
        <x:v>0.023006550746634602</x:v>
      </x:c>
      <x:c r="P398" s="52" t="n">
        <x:f>IFERROR((K398/G398)^(1/4)-1,"")</x:f>
        <x:v>0.23900386040364618</x:v>
      </x:c>
      <x:c r="Q398" s="51" t="n">
        <x:v>263.106</x:v>
      </x:c>
      <x:c r="R398" s="52" t="n">
        <x:f>IFERROR(Q398/K398,"")</x:f>
        <x:v>0.01248576934739971</x:v>
      </x:c>
      <x:c r="S398" s="53" t="n">
        <x:v>41153</x:v>
      </x:c>
      <x:c r="T398" s="50" t="str">
        <x:v>EDINET_company_history</x:v>
      </x:c>
      <x:c r="U398" s="50" t="str">
        <x:v>米山 久</x:v>
      </x:c>
      <x:c r="V398" s="54" t="n">
        <x:v>0.4299</x:v>
      </x:c>
      <x:c r="W398" s="50" t="str">
        <x:v>米山 久</x:v>
      </x:c>
      <x:c r="X398" s="50" t="b">
        <x:f>AND(COUNT(L398:O398)=4,L398&gt;='設定'!$B$6,M398&gt;='設定'!$B$6,N398&gt;='設定'!$B$6,O398&gt;='設定'!$B$6)</x:f>
        <x:v>0</x:v>
      </x:c>
      <x:c r="Y398" s="50" t="b">
        <x:f>AND(COUNT(G398:K398)=5,P398&gt;='設定'!$B$7)</x:f>
        <x:v>1</x:v>
      </x:c>
      <x:c r="Z398" s="50" t="b">
        <x:f>AND(ISNUMBER(R398),R398&gt;='設定'!$B$8)</x:f>
        <x:v>0</x:v>
      </x:c>
      <x:c r="AA398" s="50" t="b">
        <x:f>AND(ISNUMBER(S398),S398&gt;=DATE(YEAR('設定'!$B$10)-'設定'!$B$9,MONTH('設定'!$B$10),DAY('設定'!$B$10)))</x:f>
        <x:v>0</x:v>
      </x:c>
      <x:c r="AB398" s="55" t="b">
        <x:v>1</x:v>
      </x:c>
      <x:c r="AC398" s="55" t="b">
        <x:v>1</x:v>
      </x:c>
      <x:c r="AD398" s="50" t="n">
        <x:f>IF(X398,1,0)+IF(Z398,1,0)+IF(AA398,1,0)+IF(AB398,1,0)</x:f>
        <x:v>1</x:v>
      </x:c>
      <x:c r="AE398" s="50" t="n">
        <x:f>IF(Y398,1,0)+IF(Z398,1,0)+IF(AA398,1,0)+IF(AB398,1,0)</x:f>
        <x:v>2</x:v>
      </x:c>
      <x:c r="AF398" s="50" t="n">
        <x:f>IF(Y398,1,0)+IF(Z398,1,0)+IF(AA398,1,0)+IF(AC398,1,0)</x:f>
        <x:v>2</x:v>
      </x:c>
      <x:c r="AG398" s="53" t="n">
        <x:v>44348</x:v>
      </x:c>
      <x:c r="AH398" s="50" t="str">
        <x:v>S100W8M9</x:v>
      </x:c>
      <x:c r="AI398" s="50" t="str">
        <x:v>NetSalesSummaryOfBusinessResults</x:v>
      </x:c>
      <x:c r="AJ398" s="50" t="str">
        <x:v>OperatingIncome</x:v>
      </x:c>
      <x:c r="AK398" s="53" t="n">
        <x:v>45747</x:v>
      </x:c>
      <x:c r="AL398" s="50" t="str">
        <x:v>365/365/365/366/365</x:v>
      </x:c>
      <x:c r="AM398" s="51" t="n">
        <x:v>12710250</x:v>
      </x:c>
      <x:c r="AN398" s="51" t="n">
        <x:v>921</x:v>
      </x:c>
      <x:c r="AO398" s="51" t="n">
        <x:f>IFERROR(AM398*AN398,"")</x:f>
        <x:v>11706140250</x:v>
      </x:c>
      <x:c r="AP398" s="56" t="n">
        <x:f>IFERROR(AO398/(K398*1000000),"")</x:f>
        <x:v>0.5555181832030133</x:v>
      </x:c>
      <x:c r="AQ398" s="57" t="n">
        <x:v>18610050</x:v>
      </x:c>
      <x:c r="AR398" s="52" t="n">
        <x:v>0.2500317317540637</x:v>
      </x:c>
      <x:c r="AS398" s="52" t="n">
        <x:v>-0.2206303724928368</x:v>
      </x:c>
      <x:c r="AT398" s="55" t="b">
        <x:v>0</x:v>
      </x:c>
      <x:c r="AU398" s="50" t="str">
        <x:v>low_liquidity</x:v>
      </x:c>
      <x:c r="AV398" s="58" t="n">
        <x:v>-0.2697897928205741</x:v>
      </x:c>
      <x:c r="AW398" s="50" t="n">
        <x:v>3228</x:v>
      </x:c>
      <x:c r="AX398" s="50" t="str">
        <x:v>Transformation Moat</x:v>
      </x:c>
      <x:c r="AY398" s="50" t="str">
        <x:v>既存適格性フィルター不通過: low_liquidity / 60日平均売買代金2,000万円未満</x:v>
      </x:c>
      <x:c r="AZ398" s="59" t="str">
        <x:v>2025-06-27 14:11</x:v>
      </x:c>
      <x:c r="BA398" s="53" t="n">
        <x:v>41153</x:v>
      </x:c>
      <x:c r="BB398" s="50" t="str">
        <x:v>米山 久</x:v>
      </x:c>
      <x:c r="BC398" s="50"/>
      <x:c r="BD398" s="50"/>
    </x:row>
    <x:row r="399">
      <x:c r="A399" s="50" t="n">
        <x:v>398</x:v>
      </x:c>
      <x:c r="B399" s="50" t="str">
        <x:v>7374</x:v>
      </x:c>
      <x:c r="C399" s="50" t="str">
        <x:v>7374.T</x:v>
      </x:c>
      <x:c r="D399" s="50" t="str">
        <x:v>Interworks Confidence Inc.</x:v>
      </x:c>
      <x:c r="E399" s="50" t="str">
        <x:v>Growth Market(Domestic)</x:v>
      </x:c>
      <x:c r="F399" s="50" t="str">
        <x:v>Services</x:v>
      </x:c>
      <x:c r="G399" s="51" t="n">
        <x:v>3569.208</x:v>
      </x:c>
      <x:c r="H399" s="51" t="n">
        <x:v>4425.005</x:v>
      </x:c>
      <x:c r="I399" s="51" t="n">
        <x:v>5197.888</x:v>
      </x:c>
      <x:c r="J399" s="51" t="n">
        <x:v>7488.534</x:v>
      </x:c>
      <x:c r="K399" s="51" t="n">
        <x:v>8392.191</x:v>
      </x:c>
      <x:c r="L399" s="52" t="n">
        <x:f>IFERROR(H399/G399-1,"")</x:f>
        <x:v>0.23977224078843262</x:v>
      </x:c>
      <x:c r="M399" s="52" t="n">
        <x:f>IFERROR(I399/H399-1,"")</x:f>
        <x:v>0.17466262749985595</x:v>
      </x:c>
      <x:c r="N399" s="52" t="n">
        <x:f>IFERROR(J399/I399-1,"")</x:f>
        <x:v>0.4406878332122586</x:v>
      </x:c>
      <x:c r="O399" s="52" t="n">
        <x:f>IFERROR(K399/J399-1,"")</x:f>
        <x:v>0.12067208348122627</x:v>
      </x:c>
      <x:c r="P399" s="52" t="n">
        <x:f>IFERROR((K399/G399)^(1/4)-1,"")</x:f>
        <x:v>0.23830000718541022</x:v>
      </x:c>
      <x:c r="Q399" s="51" t="n">
        <x:v>1303.131</x:v>
      </x:c>
      <x:c r="R399" s="52" t="n">
        <x:f>IFERROR(Q399/K399,"")</x:f>
        <x:v>0.15527899686744498</x:v>
      </x:c>
      <x:c r="S399" s="53" t="n">
        <x:v>44348</x:v>
      </x:c>
      <x:c r="T399" s="50" t="str">
        <x:v>EDINET_company_history</x:v>
      </x:c>
      <x:c r="U399" s="50" t="str">
        <x:v>株式会社アミューズキャピタル</x:v>
      </x:c>
      <x:c r="V399" s="54" t="n">
        <x:v>0.2274</x:v>
      </x:c>
      <x:c r="W399" s="50" t="str">
        <x:v>澤岻 宣之</x:v>
      </x:c>
      <x:c r="X399" s="50" t="b">
        <x:f>AND(COUNT(L399:O399)=4,L399&gt;='設定'!$B$6,M399&gt;='設定'!$B$6,N399&gt;='設定'!$B$6,O399&gt;='設定'!$B$6)</x:f>
        <x:v>0</x:v>
      </x:c>
      <x:c r="Y399" s="50" t="b">
        <x:f>AND(COUNT(G399:K399)=5,P399&gt;='設定'!$B$7)</x:f>
        <x:v>1</x:v>
      </x:c>
      <x:c r="Z399" s="50" t="b">
        <x:f>AND(ISNUMBER(R399),R399&gt;='設定'!$B$8)</x:f>
        <x:v>1</x:v>
      </x:c>
      <x:c r="AA399" s="50" t="b">
        <x:f>AND(ISNUMBER(S399),S399&gt;=DATE(YEAR('設定'!$B$10)-'設定'!$B$9,MONTH('設定'!$B$10),DAY('設定'!$B$10)))</x:f>
        <x:v>0</x:v>
      </x:c>
      <x:c r="AB399" s="55" t="b">
        <x:v>0</x:v>
      </x:c>
      <x:c r="AC399" s="55" t="b">
        <x:v>0</x:v>
      </x:c>
      <x:c r="AD399" s="50" t="n">
        <x:f>IF(X399,1,0)+IF(Z399,1,0)+IF(AA399,1,0)+IF(AB399,1,0)</x:f>
        <x:v>1</x:v>
      </x:c>
      <x:c r="AE399" s="50" t="n">
        <x:f>IF(Y399,1,0)+IF(Z399,1,0)+IF(AA399,1,0)+IF(AB399,1,0)</x:f>
        <x:v>2</x:v>
      </x:c>
      <x:c r="AF399" s="50" t="n">
        <x:f>IF(Y399,1,0)+IF(Z399,1,0)+IF(AA399,1,0)+IF(AC399,1,0)</x:f>
        <x:v>2</x:v>
      </x:c>
      <x:c r="AG399" s="53" t="n">
        <x:v>44375</x:v>
      </x:c>
      <x:c r="AH399" s="50" t="str">
        <x:v>S100VZ6K</x:v>
      </x:c>
      <x:c r="AI399" s="50" t="str">
        <x:v>NetSalesSummaryOfBusinessResults</x:v>
      </x:c>
      <x:c r="AJ399" s="50" t="str">
        <x:v>OperatingIncome</x:v>
      </x:c>
      <x:c r="AK399" s="53" t="n">
        <x:v>45747</x:v>
      </x:c>
      <x:c r="AL399" s="50" t="str">
        <x:v>365/365/365/366/365</x:v>
      </x:c>
      <x:c r="AM399" s="51" t="n">
        <x:v>6170777</x:v>
      </x:c>
      <x:c r="AN399" s="51" t="n">
        <x:v>1543</x:v>
      </x:c>
      <x:c r="AO399" s="51" t="n">
        <x:f>IFERROR(AM399*AN399,"")</x:f>
        <x:v>9521508911</x:v>
      </x:c>
      <x:c r="AP399" s="56" t="n">
        <x:f>IFERROR(AO399/(K399*1000000),"")</x:f>
        <x:v>1.1345677083612609</x:v>
      </x:c>
      <x:c r="AQ399" s="57" t="n">
        <x:v>14485528.333333334</x:v>
      </x:c>
      <x:c r="AR399" s="52" t="n">
        <x:v>0.4051848532738891</x:v>
      </x:c>
      <x:c r="AS399" s="52" t="n">
        <x:v>-0.6492413440528881</x:v>
      </x:c>
      <x:c r="AT399" s="55" t="b">
        <x:v>0</x:v>
      </x:c>
      <x:c r="AU399" s="50" t="str">
        <x:v>low_liquidity</x:v>
      </x:c>
      <x:c r="AV399" s="58" t="n">
        <x:v>0.0983393895030979</x:v>
      </x:c>
      <x:c r="AW399" s="50" t="n">
        <x:v>1248</x:v>
      </x:c>
      <x:c r="AX399" s="50" t="str">
        <x:v>Discovery</x:v>
      </x:c>
      <x:c r="AY399" s="50" t="str">
        <x:v>既存適格性フィルター不通過: low_liquidity / 60日平均売買代金2,000万円未満 / ローカル5年最大下落率-60%以下</x:v>
      </x:c>
      <x:c r="AZ399" s="59" t="str">
        <x:v>2025-06-20 15:43</x:v>
      </x:c>
      <x:c r="BA399" s="53" t="n">
        <x:v>44348</x:v>
      </x:c>
      <x:c r="BB399" s="50"/>
      <x:c r="BC399" s="50"/>
      <x:c r="BD399" s="50"/>
    </x:row>
    <x:row r="400">
      <x:c r="A400" s="50" t="n">
        <x:v>399</x:v>
      </x:c>
      <x:c r="B400" s="50" t="str">
        <x:v>4270</x:v>
      </x:c>
      <x:c r="C400" s="50" t="str">
        <x:v>4270.T</x:v>
      </x:c>
      <x:c r="D400" s="50" t="str">
        <x:v>BeeX Inc.</x:v>
      </x:c>
      <x:c r="E400" s="50" t="str">
        <x:v>Growth Market(Domestic)</x:v>
      </x:c>
      <x:c r="F400" s="50" t="str">
        <x:v>Information &amp; Communication</x:v>
      </x:c>
      <x:c r="G400" s="51" t="n">
        <x:v>4354.845</x:v>
      </x:c>
      <x:c r="H400" s="51" t="n">
        <x:v>5759.268</x:v>
      </x:c>
      <x:c r="I400" s="51" t="n">
        <x:v>7700.068</x:v>
      </x:c>
      <x:c r="J400" s="51" t="n">
        <x:v>9255.65</x:v>
      </x:c>
      <x:c r="K400" s="51" t="n">
        <x:v>10224.459</x:v>
      </x:c>
      <x:c r="L400" s="52" t="n">
        <x:f>IFERROR(H400/G400-1,"")</x:f>
        <x:v>0.32249666750481354</x:v>
      </x:c>
      <x:c r="M400" s="52" t="n">
        <x:f>IFERROR(I400/H400-1,"")</x:f>
        <x:v>0.3369872699099956</x:v>
      </x:c>
      <x:c r="N400" s="52" t="n">
        <x:f>IFERROR(J400/I400-1,"")</x:f>
        <x:v>0.20202185227455116</x:v>
      </x:c>
      <x:c r="O400" s="52" t="n">
        <x:f>IFERROR(K400/J400-1,"")</x:f>
        <x:v>0.10467217321311861</x:v>
      </x:c>
      <x:c r="P400" s="52" t="n">
        <x:f>IFERROR((K400/G400)^(1/4)-1,"")</x:f>
        <x:v>0.23784683035802612</x:v>
      </x:c>
      <x:c r="Q400" s="51" t="n">
        <x:v>576.792</x:v>
      </x:c>
      <x:c r="R400" s="52" t="n">
        <x:f>IFERROR(Q400/K400,"")</x:f>
        <x:v>0.05641296033364699</x:v>
      </x:c>
      <x:c r="S400" s="53" t="n">
        <x:v>44616</x:v>
      </x:c>
      <x:c r="T400" s="50" t="str">
        <x:v>local_price_first_trade</x:v>
      </x:c>
      <x:c r="U400" s="50" t="str">
        <x:v>株式会社テラスカイ</x:v>
      </x:c>
      <x:c r="V400" s="54" t="n">
        <x:v>0.6292</x:v>
      </x:c>
      <x:c r="W400" s="50" t="str">
        <x:v>広木 太 / 田代 裕樹</x:v>
      </x:c>
      <x:c r="X400" s="50" t="b">
        <x:f>AND(COUNT(L400:O400)=4,L400&gt;='設定'!$B$6,M400&gt;='設定'!$B$6,N400&gt;='設定'!$B$6,O400&gt;='設定'!$B$6)</x:f>
        <x:v>0</x:v>
      </x:c>
      <x:c r="Y400" s="50" t="b">
        <x:f>AND(COUNT(G400:K400)=5,P400&gt;='設定'!$B$7)</x:f>
        <x:v>1</x:v>
      </x:c>
      <x:c r="Z400" s="50" t="b">
        <x:f>AND(ISNUMBER(R400),R400&gt;='設定'!$B$8)</x:f>
        <x:v>0</x:v>
      </x:c>
      <x:c r="AA400" s="50" t="b">
        <x:f>AND(ISNUMBER(S400),S400&gt;=DATE(YEAR('設定'!$B$10)-'設定'!$B$9,MONTH('設定'!$B$10),DAY('設定'!$B$10)))</x:f>
        <x:v>1</x:v>
      </x:c>
      <x:c r="AB400" s="55" t="b">
        <x:v>0</x:v>
      </x:c>
      <x:c r="AC400" s="55" t="b">
        <x:v>0</x:v>
      </x:c>
      <x:c r="AD400" s="50" t="n">
        <x:f>IF(X400,1,0)+IF(Z400,1,0)+IF(AA400,1,0)+IF(AB400,1,0)</x:f>
        <x:v>1</x:v>
      </x:c>
      <x:c r="AE400" s="50" t="n">
        <x:f>IF(Y400,1,0)+IF(Z400,1,0)+IF(AA400,1,0)+IF(AB400,1,0)</x:f>
        <x:v>2</x:v>
      </x:c>
      <x:c r="AF400" s="50" t="n">
        <x:f>IF(Y400,1,0)+IF(Z400,1,0)+IF(AA400,1,0)+IF(AC400,1,0)</x:f>
        <x:v>2</x:v>
      </x:c>
      <x:c r="AG400" s="53" t="n">
        <x:v>44616</x:v>
      </x:c>
      <x:c r="AH400" s="50" t="str">
        <x:v>S100Y5VS</x:v>
      </x:c>
      <x:c r="AI400" s="50" t="str">
        <x:v>NetSalesSummaryOfBusinessResults</x:v>
      </x:c>
      <x:c r="AJ400" s="50" t="str">
        <x:v>OperatingIncome</x:v>
      </x:c>
      <x:c r="AK400" s="53" t="n">
        <x:v>46081</x:v>
      </x:c>
      <x:c r="AL400" s="50" t="str">
        <x:v>365/365/366/365/365</x:v>
      </x:c>
      <x:c r="AM400" s="51" t="n">
        <x:v>2248300</x:v>
      </x:c>
      <x:c r="AN400" s="51" t="n">
        <x:v>2040</x:v>
      </x:c>
      <x:c r="AO400" s="51" t="n">
        <x:f>IFERROR(AM400*AN400,"")</x:f>
        <x:v>4586532000</x:v>
      </x:c>
      <x:c r="AP400" s="56" t="n">
        <x:f>IFERROR(AO400/(K400*1000000),"")</x:f>
        <x:v>0.4485843211851111</x:v>
      </x:c>
      <x:c r="AQ400" s="57" t="n">
        <x:v>26671573.333333332</x:v>
      </x:c>
      <x:c r="AR400" s="52" t="n">
        <x:v>0.5879935485477478</x:v>
      </x:c>
      <x:c r="AS400" s="52" t="n">
        <x:v>-0.732222227916921</x:v>
      </x:c>
      <x:c r="AT400" s="55" t="b">
        <x:v>1</x:v>
      </x:c>
      <x:c r="AU400" s="50"/>
      <x:c r="AV400" s="58" t="n">
        <x:v>-0.2492504532584884</x:v>
      </x:c>
      <x:c r="AW400" s="50" t="n">
        <x:v>3188</x:v>
      </x:c>
      <x:c r="AX400" s="50" t="str">
        <x:v>Future Moat</x:v>
      </x:c>
      <x:c r="AY400" s="50" t="str">
        <x:v>ローカル5年最大下落率-60%以下</x:v>
      </x:c>
      <x:c r="AZ400" s="59" t="str">
        <x:v>2026-05-25 15:31</x:v>
      </x:c>
      <x:c r="BA400" s="53" t="n">
        <x:v>44593</x:v>
      </x:c>
      <x:c r="BB400" s="50"/>
      <x:c r="BC400" s="50"/>
      <x:c r="BD400" s="50"/>
    </x:row>
    <x:row r="401">
      <x:c r="A401" s="50" t="n">
        <x:v>400</x:v>
      </x:c>
      <x:c r="B401" s="50" t="str">
        <x:v>6027</x:v>
      </x:c>
      <x:c r="C401" s="50" t="str">
        <x:v>6027.T</x:v>
      </x:c>
      <x:c r="D401" s="50" t="str">
        <x:v>Bengo4.com,Inc.</x:v>
      </x:c>
      <x:c r="E401" s="50" t="str">
        <x:v>Prime Market (Domestic)</x:v>
      </x:c>
      <x:c r="F401" s="50" t="str">
        <x:v>Services</x:v>
      </x:c>
      <x:c r="G401" s="51" t="n">
        <x:v>5318.075</x:v>
      </x:c>
      <x:c r="H401" s="51" t="n">
        <x:v>6877.241</x:v>
      </x:c>
      <x:c r="I401" s="51" t="n">
        <x:v>8710.552</x:v>
      </x:c>
      <x:c r="J401" s="51" t="n">
        <x:v>10551.845</x:v>
      </x:c>
      <x:c r="K401" s="51" t="n">
        <x:v>12485.183</x:v>
      </x:c>
      <x:c r="L401" s="52" t="n">
        <x:f>IFERROR(H401/G401-1,"")</x:f>
        <x:v>0.29318240152686825</x:v>
      </x:c>
      <x:c r="M401" s="52" t="n">
        <x:f>IFERROR(I401/H401-1,"")</x:f>
        <x:v>0.26657652392870923</x:v>
      </x:c>
      <x:c r="N401" s="52" t="n">
        <x:f>IFERROR(J401/I401-1,"")</x:f>
        <x:v>0.21138648847971964</x:v>
      </x:c>
      <x:c r="O401" s="52" t="n">
        <x:f>IFERROR(K401/J401-1,"")</x:f>
        <x:v>0.18322274445843378</x:v>
      </x:c>
      <x:c r="P401" s="52" t="n">
        <x:f>IFERROR((K401/G401)^(1/4)-1,"")</x:f>
        <x:v>0.23782746218287198</x:v>
      </x:c>
      <x:c r="Q401" s="51" t="n">
        <x:v>1283.444</x:v>
      </x:c>
      <x:c r="R401" s="52" t="n">
        <x:f>IFERROR(Q401/K401,"")</x:f>
        <x:v>0.10279737189274678</x:v>
      </x:c>
      <x:c r="S401" s="53" t="n">
        <x:v>41974</x:v>
      </x:c>
      <x:c r="T401" s="50" t="str">
        <x:v>EDINET_company_history</x:v>
      </x:c>
      <x:c r="U401" s="50" t="str">
        <x:v>Authense Holdings合同会社</x:v>
      </x:c>
      <x:c r="V401" s="54" t="n">
        <x:v>0.4349</x:v>
      </x:c>
      <x:c r="W401" s="50" t="str">
        <x:v>元榮 太一郎</x:v>
      </x:c>
      <x:c r="X401" s="50" t="b">
        <x:f>AND(COUNT(L401:O401)=4,L401&gt;='設定'!$B$6,M401&gt;='設定'!$B$6,N401&gt;='設定'!$B$6,O401&gt;='設定'!$B$6)</x:f>
        <x:v>0</x:v>
      </x:c>
      <x:c r="Y401" s="50" t="b">
        <x:f>AND(COUNT(G401:K401)=5,P401&gt;='設定'!$B$7)</x:f>
        <x:v>1</x:v>
      </x:c>
      <x:c r="Z401" s="50" t="b">
        <x:f>AND(ISNUMBER(R401),R401&gt;='設定'!$B$8)</x:f>
        <x:v>1</x:v>
      </x:c>
      <x:c r="AA401" s="50" t="b">
        <x:f>AND(ISNUMBER(S401),S401&gt;=DATE(YEAR('設定'!$B$10)-'設定'!$B$9,MONTH('設定'!$B$10),DAY('設定'!$B$10)))</x:f>
        <x:v>0</x:v>
      </x:c>
      <x:c r="AB401" s="55" t="b">
        <x:v>0</x:v>
      </x:c>
      <x:c r="AC401" s="55" t="b">
        <x:v>0</x:v>
      </x:c>
      <x:c r="AD401" s="50" t="n">
        <x:f>IF(X401,1,0)+IF(Z401,1,0)+IF(AA401,1,0)+IF(AB401,1,0)</x:f>
        <x:v>1</x:v>
      </x:c>
      <x:c r="AE401" s="50" t="n">
        <x:f>IF(Y401,1,0)+IF(Z401,1,0)+IF(AA401,1,0)+IF(AB401,1,0)</x:f>
        <x:v>2</x:v>
      </x:c>
      <x:c r="AF401" s="50" t="n">
        <x:f>IF(Y401,1,0)+IF(Z401,1,0)+IF(AA401,1,0)+IF(AC401,1,0)</x:f>
        <x:v>2</x:v>
      </x:c>
      <x:c r="AG401" s="53" t="n">
        <x:v>44348</x:v>
      </x:c>
      <x:c r="AH401" s="50" t="str">
        <x:v>S100W1SD</x:v>
      </x:c>
      <x:c r="AI401" s="50" t="str">
        <x:v>NetSalesSummaryOfBusinessResults</x:v>
      </x:c>
      <x:c r="AJ401" s="50" t="str">
        <x:v>OperatingIncome</x:v>
      </x:c>
      <x:c r="AK401" s="53" t="n">
        <x:v>45747</x:v>
      </x:c>
      <x:c r="AL401" s="50" t="str">
        <x:v>365/365/365/366/365</x:v>
      </x:c>
      <x:c r="AM401" s="51" t="n">
        <x:v>22588700</x:v>
      </x:c>
      <x:c r="AN401" s="51" t="n">
        <x:v>2384</x:v>
      </x:c>
      <x:c r="AO401" s="51" t="n">
        <x:f>IFERROR(AM401*AN401,"")</x:f>
        <x:v>53851460800</x:v>
      </x:c>
      <x:c r="AP401" s="56" t="n">
        <x:f>IFERROR(AO401/(K401*1000000),"")</x:f>
        <x:v>4.313229593831344</x:v>
      </x:c>
      <x:c r="AQ401" s="57" t="n">
        <x:v>342735466.6666667</x:v>
      </x:c>
      <x:c r="AR401" s="52" t="n">
        <x:v>0.5625025070015244</x:v>
      </x:c>
      <x:c r="AS401" s="52" t="n">
        <x:v>-0.7823045267489712</x:v>
      </x:c>
      <x:c r="AT401" s="55" t="b">
        <x:v>1</x:v>
      </x:c>
      <x:c r="AU401" s="50"/>
      <x:c r="AV401" s="58" t="n">
        <x:v>-0.1432225718638923</x:v>
      </x:c>
      <x:c r="AW401" s="50" t="n">
        <x:v>2819</x:v>
      </x:c>
      <x:c r="AX401" s="50" t="str">
        <x:v>Transformation Moat</x:v>
      </x:c>
      <x:c r="AY401" s="50" t="str">
        <x:v>ローカル5年最大下落率-60%以下</x:v>
      </x:c>
      <x:c r="AZ401" s="59" t="str">
        <x:v>2025-06-23 15:32</x:v>
      </x:c>
      <x:c r="BA401" s="53" t="n">
        <x:v>41974</x:v>
      </x:c>
      <x:c r="BB401" s="50"/>
      <x:c r="BC401" s="50"/>
      <x:c r="BD401" s="50" t="str">
        <x:v>TOPIX Small 2</x:v>
      </x:c>
    </x:row>
    <x:row r="402">
      <x:c r="A402" s="50" t="n">
        <x:v>401</x:v>
      </x:c>
      <x:c r="B402" s="50" t="str">
        <x:v>9252</x:v>
      </x:c>
      <x:c r="C402" s="50" t="str">
        <x:v>9252.T</x:v>
      </x:c>
      <x:c r="D402" s="50" t="str">
        <x:v>Last One Mile Co.,Ltd.</x:v>
      </x:c>
      <x:c r="E402" s="50" t="str">
        <x:v>Growth Market(Domestic)</x:v>
      </x:c>
      <x:c r="F402" s="50" t="str">
        <x:v>Services</x:v>
      </x:c>
      <x:c r="G402" s="51" t="n">
        <x:v>4808.623</x:v>
      </x:c>
      <x:c r="H402" s="51" t="n">
        <x:v>3532.538</x:v>
      </x:c>
      <x:c r="I402" s="51" t="n">
        <x:v>8884.954</x:v>
      </x:c>
      <x:c r="J402" s="51" t="n">
        <x:v>10113.649</x:v>
      </x:c>
      <x:c r="K402" s="51" t="n">
        <x:v>11270.606</x:v>
      </x:c>
      <x:c r="L402" s="52" t="n">
        <x:f>IFERROR(H402/G402-1,"")</x:f>
        <x:v>-0.2653743077800027</x:v>
      </x:c>
      <x:c r="M402" s="52" t="n">
        <x:f>IFERROR(I402/H402-1,"")</x:f>
        <x:v>1.515175774471499</x:v>
      </x:c>
      <x:c r="N402" s="52" t="n">
        <x:f>IFERROR(J402/I402-1,"")</x:f>
        <x:v>0.13828940476225315</x:v>
      </x:c>
      <x:c r="O402" s="52" t="n">
        <x:f>IFERROR(K402/J402-1,"")</x:f>
        <x:v>0.11439560538436733</x:v>
      </x:c>
      <x:c r="P402" s="52" t="n">
        <x:f>IFERROR((K402/G402)^(1/4)-1,"")</x:f>
        <x:v>0.23731886531343127</x:v>
      </x:c>
      <x:c r="Q402" s="51" t="n">
        <x:v>233.335</x:v>
      </x:c>
      <x:c r="R402" s="52" t="n">
        <x:f>IFERROR(Q402/K402,"")</x:f>
        <x:v>0.020702968411813884</x:v>
      </x:c>
      <x:c r="S402" s="53" t="n">
        <x:v>44524</x:v>
      </x:c>
      <x:c r="T402" s="50" t="str">
        <x:v>local_price_first_trade</x:v>
      </x:c>
      <x:c r="U402" s="50" t="str">
        <x:v>株式会社プレミアムウォーターホールディングス</x:v>
      </x:c>
      <x:c r="V402" s="54" t="n">
        <x:v>0.3439</x:v>
      </x:c>
      <x:c r="W402" s="50" t="str">
        <x:v>渡辺 誠 / 松永 光市</x:v>
      </x:c>
      <x:c r="X402" s="50" t="b">
        <x:f>AND(COUNT(L402:O402)=4,L402&gt;='設定'!$B$6,M402&gt;='設定'!$B$6,N402&gt;='設定'!$B$6,O402&gt;='設定'!$B$6)</x:f>
        <x:v>0</x:v>
      </x:c>
      <x:c r="Y402" s="50" t="b">
        <x:f>AND(COUNT(G402:K402)=5,P402&gt;='設定'!$B$7)</x:f>
        <x:v>1</x:v>
      </x:c>
      <x:c r="Z402" s="50" t="b">
        <x:f>AND(ISNUMBER(R402),R402&gt;='設定'!$B$8)</x:f>
        <x:v>0</x:v>
      </x:c>
      <x:c r="AA402" s="50" t="b">
        <x:f>AND(ISNUMBER(S402),S402&gt;=DATE(YEAR('設定'!$B$10)-'設定'!$B$9,MONTH('設定'!$B$10),DAY('設定'!$B$10)))</x:f>
        <x:v>1</x:v>
      </x:c>
      <x:c r="AB402" s="55" t="b">
        <x:v>0</x:v>
      </x:c>
      <x:c r="AC402" s="55" t="b">
        <x:v>0</x:v>
      </x:c>
      <x:c r="AD402" s="50" t="n">
        <x:f>IF(X402,1,0)+IF(Z402,1,0)+IF(AA402,1,0)+IF(AB402,1,0)</x:f>
        <x:v>1</x:v>
      </x:c>
      <x:c r="AE402" s="50" t="n">
        <x:f>IF(Y402,1,0)+IF(Z402,1,0)+IF(AA402,1,0)+IF(AB402,1,0)</x:f>
        <x:v>2</x:v>
      </x:c>
      <x:c r="AF402" s="50" t="n">
        <x:f>IF(Y402,1,0)+IF(Z402,1,0)+IF(AA402,1,0)+IF(AC402,1,0)</x:f>
        <x:v>2</x:v>
      </x:c>
      <x:c r="AG402" s="53" t="n">
        <x:v>44524</x:v>
      </x:c>
      <x:c r="AH402" s="50" t="str">
        <x:v>S100X7D0</x:v>
      </x:c>
      <x:c r="AI402" s="50" t="str">
        <x:v>NetSalesSummaryOfBusinessResults</x:v>
      </x:c>
      <x:c r="AJ402" s="50" t="str">
        <x:v>OperatingIncome</x:v>
      </x:c>
      <x:c r="AK402" s="53" t="n">
        <x:v>45900</x:v>
      </x:c>
      <x:c r="AL402" s="50" t="str">
        <x:v>365/274/365/366/365</x:v>
      </x:c>
      <x:c r="AM402" s="51" t="n">
        <x:v>2693891</x:v>
      </x:c>
      <x:c r="AN402" s="51" t="n">
        <x:v>3550</x:v>
      </x:c>
      <x:c r="AO402" s="51" t="n">
        <x:f>IFERROR(AM402*AN402,"")</x:f>
        <x:v>9563313050</x:v>
      </x:c>
      <x:c r="AP402" s="56" t="n">
        <x:f>IFERROR(AO402/(K402*1000000),"")</x:f>
        <x:v>0.8485180876698201</x:v>
      </x:c>
      <x:c r="AQ402" s="57" t="n">
        <x:v>62131116.666666664</x:v>
      </x:c>
      <x:c r="AR402" s="52" t="n">
        <x:v>0.7116095740651015</x:v>
      </x:c>
      <x:c r="AS402" s="52" t="n">
        <x:v>-0.7944444440478247</x:v>
      </x:c>
      <x:c r="AT402" s="55" t="b">
        <x:v>1</x:v>
      </x:c>
      <x:c r="AU402" s="50"/>
      <x:c r="AV402" s="58" t="n">
        <x:v>-0.3722103519042655</x:v>
      </x:c>
      <x:c r="AW402" s="50" t="n">
        <x:v>3392</x:v>
      </x:c>
      <x:c r="AX402" s="50" t="str">
        <x:v>Future Moat</x:v>
      </x:c>
      <x:c r="AY402" s="50" t="str">
        <x:v>年率ボラティリティ60%以上 / ローカル5年最大下落率-60%以下</x:v>
      </x:c>
      <x:c r="AZ402" s="59" t="str">
        <x:v>2025-11-28 10:39</x:v>
      </x:c>
      <x:c r="BA402" s="53" t="n">
        <x:v>44501</x:v>
      </x:c>
      <x:c r="BB402" s="50"/>
      <x:c r="BC402" s="50"/>
      <x:c r="BD402" s="50"/>
    </x:row>
    <x:row r="403">
      <x:c r="A403" s="50" t="n">
        <x:v>402</x:v>
      </x:c>
      <x:c r="B403" s="50" t="str">
        <x:v>7779</x:v>
      </x:c>
      <x:c r="C403" s="50" t="str">
        <x:v>7779.T</x:v>
      </x:c>
      <x:c r="D403" s="50" t="str">
        <x:v>CYBERDYNE,INC.</x:v>
      </x:c>
      <x:c r="E403" s="50" t="str">
        <x:v>Growth Market(Domestic)</x:v>
      </x:c>
      <x:c r="F403" s="50" t="str">
        <x:v>Precision Instruments</x:v>
      </x:c>
      <x:c r="G403" s="51" t="n">
        <x:v>1875</x:v>
      </x:c>
      <x:c r="H403" s="51" t="n">
        <x:v>2150</x:v>
      </x:c>
      <x:c r="I403" s="51" t="n">
        <x:v>3289</x:v>
      </x:c>
      <x:c r="J403" s="51" t="n">
        <x:v>4354</x:v>
      </x:c>
      <x:c r="K403" s="51" t="n">
        <x:v>4384</x:v>
      </x:c>
      <x:c r="L403" s="52" t="n">
        <x:f>IFERROR(H403/G403-1,"")</x:f>
        <x:v>0.14666666666666672</x:v>
      </x:c>
      <x:c r="M403" s="52" t="n">
        <x:f>IFERROR(I403/H403-1,"")</x:f>
        <x:v>0.5297674418604652</x:v>
      </x:c>
      <x:c r="N403" s="52" t="n">
        <x:f>IFERROR(J403/I403-1,"")</x:f>
        <x:v>0.32380662815445427</x:v>
      </x:c>
      <x:c r="O403" s="52" t="n">
        <x:f>IFERROR(K403/J403-1,"")</x:f>
        <x:v>0.006890215893431417</x:v>
      </x:c>
      <x:c r="P403" s="52" t="n">
        <x:f>IFERROR((K403/G403)^(1/4)-1,"")</x:f>
        <x:v>0.23656604888781474</x:v>
      </x:c>
      <x:c r="Q403" s="51" t="n">
        <x:v>-926</x:v>
      </x:c>
      <x:c r="R403" s="52" t="n">
        <x:f>IFERROR(Q403/K403,"")</x:f>
        <x:v>-0.21122262773722628</x:v>
      </x:c>
      <x:c r="S403" s="53" t="n">
        <x:v>41699</x:v>
      </x:c>
      <x:c r="T403" s="50" t="str">
        <x:v>EDINET_company_history</x:v>
      </x:c>
      <x:c r="U403" s="50" t="str">
        <x:v>山海 嘉之</x:v>
      </x:c>
      <x:c r="V403" s="54" t="n">
        <x:v>0.3824</x:v>
      </x:c>
      <x:c r="W403" s="50" t="str">
        <x:v>山海 嘉之</x:v>
      </x:c>
      <x:c r="X403" s="50" t="b">
        <x:f>AND(COUNT(L403:O403)=4,L403&gt;='設定'!$B$6,M403&gt;='設定'!$B$6,N403&gt;='設定'!$B$6,O403&gt;='設定'!$B$6)</x:f>
        <x:v>0</x:v>
      </x:c>
      <x:c r="Y403" s="50" t="b">
        <x:f>AND(COUNT(G403:K403)=5,P403&gt;='設定'!$B$7)</x:f>
        <x:v>1</x:v>
      </x:c>
      <x:c r="Z403" s="50" t="b">
        <x:f>AND(ISNUMBER(R403),R403&gt;='設定'!$B$8)</x:f>
        <x:v>0</x:v>
      </x:c>
      <x:c r="AA403" s="50" t="b">
        <x:f>AND(ISNUMBER(S403),S403&gt;=DATE(YEAR('設定'!$B$10)-'設定'!$B$9,MONTH('設定'!$B$10),DAY('設定'!$B$10)))</x:f>
        <x:v>0</x:v>
      </x:c>
      <x:c r="AB403" s="55" t="b">
        <x:v>1</x:v>
      </x:c>
      <x:c r="AC403" s="55" t="b">
        <x:v>1</x:v>
      </x:c>
      <x:c r="AD403" s="50" t="n">
        <x:f>IF(X403,1,0)+IF(Z403,1,0)+IF(AA403,1,0)+IF(AB403,1,0)</x:f>
        <x:v>1</x:v>
      </x:c>
      <x:c r="AE403" s="50" t="n">
        <x:f>IF(Y403,1,0)+IF(Z403,1,0)+IF(AA403,1,0)+IF(AB403,1,0)</x:f>
        <x:v>2</x:v>
      </x:c>
      <x:c r="AF403" s="50" t="n">
        <x:f>IF(Y403,1,0)+IF(Z403,1,0)+IF(AA403,1,0)+IF(AC403,1,0)</x:f>
        <x:v>2</x:v>
      </x:c>
      <x:c r="AG403" s="53" t="n">
        <x:v>44348</x:v>
      </x:c>
      <x:c r="AH403" s="50" t="str">
        <x:v>S100W3SR</x:v>
      </x:c>
      <x:c r="AI403" s="50" t="str">
        <x:v>RevenueIFRSSummaryOfBusinessResults</x:v>
      </x:c>
      <x:c r="AJ403" s="50" t="str">
        <x:v>OperatingProfitLossIFRSSummaryOfBusinessResults</x:v>
      </x:c>
      <x:c r="AK403" s="53" t="n">
        <x:v>45747</x:v>
      </x:c>
      <x:c r="AL403" s="50" t="str">
        <x:v>365/365/365/366/365</x:v>
      </x:c>
      <x:c r="AM403" s="51" t="n">
        <x:v>211131109</x:v>
      </x:c>
      <x:c r="AN403" s="51" t="n">
        <x:v>270</x:v>
      </x:c>
      <x:c r="AO403" s="51" t="n">
        <x:f>IFERROR(AM403*AN403,"")</x:f>
        <x:v>57005399430</x:v>
      </x:c>
      <x:c r="AP403" s="56" t="n">
        <x:f>IFERROR(AO403/(K403*1000000),"")</x:f>
        <x:v>13.003056439324817</x:v>
      </x:c>
      <x:c r="AQ403" s="57" t="n">
        <x:v>678461080</x:v>
      </x:c>
      <x:c r="AR403" s="52" t="n">
        <x:v>0.4383372561782298</x:v>
      </x:c>
      <x:c r="AS403" s="52" t="n">
        <x:v>-0.7348754448398577</x:v>
      </x:c>
      <x:c r="AT403" s="55" t="b">
        <x:v>0</x:v>
      </x:c>
      <x:c r="AU403" s="50" t="str">
        <x:v>missing_financial_data;repeated_operating_loss;extreme_profitability_outlier</x:v>
      </x:c>
      <x:c r="AV403" s="58" t="n">
        <x:v>0.0509060511252596</x:v>
      </x:c>
      <x:c r="AW403" s="50" t="n">
        <x:v>1511</x:v>
      </x:c>
      <x:c r="AX403" s="50" t="str">
        <x:v>Future Moat</x:v>
      </x:c>
      <x:c r="AY403" s="50" t="str">
        <x:v>既存適格性フィルター不通過: missing_financial_data;repeated_operating_loss;extreme_profitability_outlier / ローカル5年最大下落率-60%以下</x:v>
      </x:c>
      <x:c r="AZ403" s="59" t="str">
        <x:v>2025-06-24 15:32</x:v>
      </x:c>
      <x:c r="BA403" s="53" t="n">
        <x:v>41699</x:v>
      </x:c>
      <x:c r="BB403" s="50" t="str">
        <x:v>山海 嘉之</x:v>
      </x:c>
      <x:c r="BC403" s="50"/>
      <x:c r="BD403" s="50"/>
    </x:row>
    <x:row r="404">
      <x:c r="A404" s="50" t="n">
        <x:v>403</x:v>
      </x:c>
      <x:c r="B404" s="50" t="str">
        <x:v>6560</x:v>
      </x:c>
      <x:c r="C404" s="50" t="str">
        <x:v>6560.T</x:v>
      </x:c>
      <x:c r="D404" s="50" t="str">
        <x:v>LTS,Inc.</x:v>
      </x:c>
      <x:c r="E404" s="50" t="str">
        <x:v>Prime Market (Domestic)</x:v>
      </x:c>
      <x:c r="F404" s="50" t="str">
        <x:v>Services</x:v>
      </x:c>
      <x:c r="G404" s="51" t="n">
        <x:v>7375</x:v>
      </x:c>
      <x:c r="H404" s="51" t="n">
        <x:v>9637</x:v>
      </x:c>
      <x:c r="I404" s="51" t="n">
        <x:v>12242</x:v>
      </x:c>
      <x:c r="J404" s="51" t="n">
        <x:v>16592</x:v>
      </x:c>
      <x:c r="K404" s="51" t="n">
        <x:v>17101</x:v>
      </x:c>
      <x:c r="L404" s="52" t="n">
        <x:f>IFERROR(H404/G404-1,"")</x:f>
        <x:v>0.30671186440677967</x:v>
      </x:c>
      <x:c r="M404" s="52" t="n">
        <x:f>IFERROR(I404/H404-1,"")</x:f>
        <x:v>0.2703123378644807</x:v>
      </x:c>
      <x:c r="N404" s="52" t="n">
        <x:f>IFERROR(J404/I404-1,"")</x:f>
        <x:v>0.35533409573599095</x:v>
      </x:c>
      <x:c r="O404" s="52" t="n">
        <x:f>IFERROR(K404/J404-1,"")</x:f>
        <x:v>0.03067743490838959</x:v>
      </x:c>
      <x:c r="P404" s="52" t="n">
        <x:f>IFERROR((K404/G404)^(1/4)-1,"")</x:f>
        <x:v>0.2339991785179123</x:v>
      </x:c>
      <x:c r="Q404" s="51" t="n">
        <x:v>1185</x:v>
      </x:c>
      <x:c r="R404" s="52" t="n">
        <x:f>IFERROR(Q404/K404,"")</x:f>
        <x:v>0.06929419332202795</x:v>
      </x:c>
      <x:c r="S404" s="53" t="n">
        <x:v>43070</x:v>
      </x:c>
      <x:c r="T404" s="50" t="str">
        <x:v>EDINET_company_history</x:v>
      </x:c>
      <x:c r="U404" s="50" t="str">
        <x:v>樺島 弘明</x:v>
      </x:c>
      <x:c r="V404" s="54" t="n">
        <x:v>0.1331</x:v>
      </x:c>
      <x:c r="W404" s="50" t="str">
        <x:v>樺島弘明 / 李成一 / 亀本悠 / 上野亮祐</x:v>
      </x:c>
      <x:c r="X404" s="50" t="b">
        <x:f>AND(COUNT(L404:O404)=4,L404&gt;='設定'!$B$6,M404&gt;='設定'!$B$6,N404&gt;='設定'!$B$6,O404&gt;='設定'!$B$6)</x:f>
        <x:v>0</x:v>
      </x:c>
      <x:c r="Y404" s="50" t="b">
        <x:f>AND(COUNT(G404:K404)=5,P404&gt;='設定'!$B$7)</x:f>
        <x:v>1</x:v>
      </x:c>
      <x:c r="Z404" s="50" t="b">
        <x:f>AND(ISNUMBER(R404),R404&gt;='設定'!$B$8)</x:f>
        <x:v>0</x:v>
      </x:c>
      <x:c r="AA404" s="50" t="b">
        <x:f>AND(ISNUMBER(S404),S404&gt;=DATE(YEAR('設定'!$B$10)-'設定'!$B$9,MONTH('設定'!$B$10),DAY('設定'!$B$10)))</x:f>
        <x:v>0</x:v>
      </x:c>
      <x:c r="AB404" s="55" t="b">
        <x:v>1</x:v>
      </x:c>
      <x:c r="AC404" s="55" t="b">
        <x:v>1</x:v>
      </x:c>
      <x:c r="AD404" s="50" t="n">
        <x:f>IF(X404,1,0)+IF(Z404,1,0)+IF(AA404,1,0)+IF(AB404,1,0)</x:f>
        <x:v>1</x:v>
      </x:c>
      <x:c r="AE404" s="50" t="n">
        <x:f>IF(Y404,1,0)+IF(Z404,1,0)+IF(AA404,1,0)+IF(AB404,1,0)</x:f>
        <x:v>2</x:v>
      </x:c>
      <x:c r="AF404" s="50" t="n">
        <x:f>IF(Y404,1,0)+IF(Z404,1,0)+IF(AA404,1,0)+IF(AC404,1,0)</x:f>
        <x:v>2</x:v>
      </x:c>
      <x:c r="AG404" s="53" t="n">
        <x:v>44348</x:v>
      </x:c>
      <x:c r="AH404" s="50" t="str">
        <x:v>S100XRW4</x:v>
      </x:c>
      <x:c r="AI404" s="50" t="str">
        <x:v>NetSalesSummaryOfBusinessResults</x:v>
      </x:c>
      <x:c r="AJ404" s="50" t="str">
        <x:v>OperatingIncome</x:v>
      </x:c>
      <x:c r="AK404" s="53" t="n">
        <x:v>46022</x:v>
      </x:c>
      <x:c r="AL404" s="50" t="str">
        <x:v>365/365/365/366/365</x:v>
      </x:c>
      <x:c r="AM404" s="51" t="n">
        <x:v>4403185</x:v>
      </x:c>
      <x:c r="AN404" s="51" t="n">
        <x:v>1652</x:v>
      </x:c>
      <x:c r="AO404" s="51" t="n">
        <x:f>IFERROR(AM404*AN404,"")</x:f>
        <x:v>7274061620</x:v>
      </x:c>
      <x:c r="AP404" s="56" t="n">
        <x:f>IFERROR(AO404/(K404*1000000),"")</x:f>
        <x:v>0.4253588456815391</x:v>
      </x:c>
      <x:c r="AQ404" s="57" t="n">
        <x:v>19146756.666666668</x:v>
      </x:c>
      <x:c r="AR404" s="52" t="n">
        <x:v>0.4855822015961815</x:v>
      </x:c>
      <x:c r="AS404" s="52" t="n">
        <x:v>-0.6455726154013743</x:v>
      </x:c>
      <x:c r="AT404" s="55" t="b">
        <x:v>0</x:v>
      </x:c>
      <x:c r="AU404" s="50" t="str">
        <x:v>low_liquidity</x:v>
      </x:c>
      <x:c r="AV404" s="58" t="n">
        <x:v>-0.1378906235395152</x:v>
      </x:c>
      <x:c r="AW404" s="50" t="n">
        <x:v>2796</x:v>
      </x:c>
      <x:c r="AX404" s="50" t="str">
        <x:v>Transformation Moat</x:v>
      </x:c>
      <x:c r="AY404" s="50" t="str">
        <x:v>既存適格性フィルター不通過: low_liquidity / 60日平均売買代金2,000万円未満 / ローカル5年最大下落率-60%以下</x:v>
      </x:c>
      <x:c r="AZ404" s="59" t="str">
        <x:v>2026-03-23 09:02</x:v>
      </x:c>
      <x:c r="BA404" s="53" t="n">
        <x:v>43070</x:v>
      </x:c>
      <x:c r="BB404" s="50" t="str">
        <x:v>樺島弘明</x:v>
      </x:c>
      <x:c r="BC404" s="50"/>
      <x:c r="BD404" s="50" t="str">
        <x:v>TOPIX Small 2</x:v>
      </x:c>
    </x:row>
    <x:row r="405">
      <x:c r="A405" s="50" t="n">
        <x:v>404</x:v>
      </x:c>
      <x:c r="B405" s="50" t="str">
        <x:v>5616</x:v>
      </x:c>
      <x:c r="C405" s="50" t="str">
        <x:v>5616.T</x:v>
      </x:c>
      <x:c r="D405" s="50" t="str">
        <x:v>Ame Kaze Taiyo,Inc.</x:v>
      </x:c>
      <x:c r="E405" s="50" t="str">
        <x:v>Growth Market(Domestic)</x:v>
      </x:c>
      <x:c r="F405" s="50" t="str">
        <x:v>Information &amp; Communication</x:v>
      </x:c>
      <x:c r="G405" s="51" t="n">
        <x:v>445.311</x:v>
      </x:c>
      <x:c r="H405" s="51" t="n">
        <x:v>635.988</x:v>
      </x:c>
      <x:c r="I405" s="51" t="n">
        <x:v>956.517</x:v>
      </x:c>
      <x:c r="J405" s="51" t="n">
        <x:v>1021.678</x:v>
      </x:c>
      <x:c r="K405" s="51" t="n">
        <x:v>1027.929</x:v>
      </x:c>
      <x:c r="L405" s="52" t="n">
        <x:f>IFERROR(H405/G405-1,"")</x:f>
        <x:v>0.4281883896872076</x:v>
      </x:c>
      <x:c r="M405" s="52" t="n">
        <x:f>IFERROR(I405/H405-1,"")</x:f>
        <x:v>0.5039859242627218</x:v>
      </x:c>
      <x:c r="N405" s="52" t="n">
        <x:f>IFERROR(J405/I405-1,"")</x:f>
        <x:v>0.06812320115586012</x:v>
      </x:c>
      <x:c r="O405" s="52" t="n">
        <x:f>IFERROR(K405/J405-1,"")</x:f>
        <x:v>0.006118366060539726</x:v>
      </x:c>
      <x:c r="P405" s="52" t="n">
        <x:f>IFERROR((K405/G405)^(1/4)-1,"")</x:f>
        <x:v>0.23260783468555735</x:v>
      </x:c>
      <x:c r="Q405" s="51" t="n">
        <x:v>-7.221</x:v>
      </x:c>
      <x:c r="R405" s="52" t="n">
        <x:f>IFERROR(Q405/K405,"")</x:f>
        <x:v>-0.007024804242316347</x:v>
      </x:c>
      <x:c r="S405" s="53" t="n">
        <x:v>45278</x:v>
      </x:c>
      <x:c r="T405" s="50" t="str">
        <x:v>local_price_first_trade</x:v>
      </x:c>
      <x:c r="U405" s="50" t="str">
        <x:v>PNB-INSPiRE Ethical Fund 1 投資事業有限責任組合</x:v>
      </x:c>
      <x:c r="V405" s="54" t="n">
        <x:v>0.1309</x:v>
      </x:c>
      <x:c r="W405" s="50" t="str">
        <x:v>高橋 博之 / 権藤 裕樹</x:v>
      </x:c>
      <x:c r="X405" s="50" t="b">
        <x:f>AND(COUNT(L405:O405)=4,L405&gt;='設定'!$B$6,M405&gt;='設定'!$B$6,N405&gt;='設定'!$B$6,O405&gt;='設定'!$B$6)</x:f>
        <x:v>0</x:v>
      </x:c>
      <x:c r="Y405" s="50" t="b">
        <x:f>AND(COUNT(G405:K405)=5,P405&gt;='設定'!$B$7)</x:f>
        <x:v>1</x:v>
      </x:c>
      <x:c r="Z405" s="50" t="b">
        <x:f>AND(ISNUMBER(R405),R405&gt;='設定'!$B$8)</x:f>
        <x:v>0</x:v>
      </x:c>
      <x:c r="AA405" s="50" t="b">
        <x:f>AND(ISNUMBER(S405),S405&gt;=DATE(YEAR('設定'!$B$10)-'設定'!$B$9,MONTH('設定'!$B$10),DAY('設定'!$B$10)))</x:f>
        <x:v>1</x:v>
      </x:c>
      <x:c r="AB405" s="55" t="b">
        <x:v>0</x:v>
      </x:c>
      <x:c r="AC405" s="55" t="b">
        <x:v>0</x:v>
      </x:c>
      <x:c r="AD405" s="50" t="n">
        <x:f>IF(X405,1,0)+IF(Z405,1,0)+IF(AA405,1,0)+IF(AB405,1,0)</x:f>
        <x:v>1</x:v>
      </x:c>
      <x:c r="AE405" s="50" t="n">
        <x:f>IF(Y405,1,0)+IF(Z405,1,0)+IF(AA405,1,0)+IF(AB405,1,0)</x:f>
        <x:v>2</x:v>
      </x:c>
      <x:c r="AF405" s="50" t="n">
        <x:f>IF(Y405,1,0)+IF(Z405,1,0)+IF(AA405,1,0)+IF(AC405,1,0)</x:f>
        <x:v>2</x:v>
      </x:c>
      <x:c r="AG405" s="53" t="n">
        <x:v>45278</x:v>
      </x:c>
      <x:c r="AH405" s="50" t="str">
        <x:v>S100XU04</x:v>
      </x:c>
      <x:c r="AI405" s="50" t="str">
        <x:v>NetSalesSummaryOfBusinessResults</x:v>
      </x:c>
      <x:c r="AJ405" s="50" t="str">
        <x:v>OperatingIncome</x:v>
      </x:c>
      <x:c r="AK405" s="53" t="n">
        <x:v>46022</x:v>
      </x:c>
      <x:c r="AL405" s="50" t="str">
        <x:v>365/365/365/366/365</x:v>
      </x:c>
      <x:c r="AM405" s="51" t="n">
        <x:v>2420550</x:v>
      </x:c>
      <x:c r="AN405" s="51" t="n">
        <x:v>793</x:v>
      </x:c>
      <x:c r="AO405" s="51" t="n">
        <x:f>IFERROR(AM405*AN405,"")</x:f>
        <x:v>1919496150</x:v>
      </x:c>
      <x:c r="AP405" s="56" t="n">
        <x:f>IFERROR(AO405/(K405*1000000),"")</x:f>
        <x:v>1.8673431238927978</x:v>
      </x:c>
      <x:c r="AQ405" s="57" t="n">
        <x:v>4352483.333333333</x:v>
      </x:c>
      <x:c r="AR405" s="52" t="n">
        <x:v>0.7939365704740484</x:v>
      </x:c>
      <x:c r="AS405" s="52" t="n">
        <x:v>-0.7423191278493558</x:v>
      </x:c>
      <x:c r="AT405" s="55" t="b">
        <x:v>0</x:v>
      </x:c>
      <x:c r="AU405" s="50" t="str">
        <x:v>low_liquidity</x:v>
      </x:c>
      <x:c r="AV405" s="58" t="n">
        <x:v>-0.580800038993157</x:v>
      </x:c>
      <x:c r="AW405" s="50" t="n">
        <x:v>3538</x:v>
      </x:c>
      <x:c r="AX405" s="50" t="str">
        <x:v>Future Moat</x:v>
      </x:c>
      <x:c r="AY405" s="50" t="str">
        <x:v>既存適格性フィルター不通過: low_liquidity / 60日平均売買代金2,000万円未満 / 年率ボラティリティ60%以上 / ローカル5年最大下落率-60%以下</x:v>
      </x:c>
      <x:c r="AZ405" s="59" t="str">
        <x:v>2026-03-27 09:30</x:v>
      </x:c>
      <x:c r="BA405" s="53" t="n">
        <x:v>45261</x:v>
      </x:c>
      <x:c r="BB405" s="50"/>
      <x:c r="BC405" s="50"/>
      <x:c r="BD405" s="50"/>
    </x:row>
    <x:row r="406">
      <x:c r="A406" s="50" t="n">
        <x:v>405</x:v>
      </x:c>
      <x:c r="B406" s="50" t="str">
        <x:v>9927</x:v>
      </x:c>
      <x:c r="C406" s="50" t="str">
        <x:v>9927.T</x:v>
      </x:c>
      <x:c r="D406" s="50" t="str">
        <x:v>WATT MANN CO.,LTD.</x:v>
      </x:c>
      <x:c r="E406" s="50" t="str">
        <x:v>Standard Market(Domestic)</x:v>
      </x:c>
      <x:c r="F406" s="50" t="str">
        <x:v>Retail Trade</x:v>
      </x:c>
      <x:c r="G406" s="51" t="n">
        <x:v>3634</x:v>
      </x:c>
      <x:c r="H406" s="51" t="n">
        <x:v>5409</x:v>
      </x:c>
      <x:c r="I406" s="51" t="n">
        <x:v>7420</x:v>
      </x:c>
      <x:c r="J406" s="51" t="n">
        <x:v>7851</x:v>
      </x:c>
      <x:c r="K406" s="51" t="n">
        <x:v>8383</x:v>
      </x:c>
      <x:c r="L406" s="52" t="n">
        <x:f>IFERROR(H406/G406-1,"")</x:f>
        <x:v>0.4884424876169511</x:v>
      </x:c>
      <x:c r="M406" s="52" t="n">
        <x:f>IFERROR(I406/H406-1,"")</x:f>
        <x:v>0.3717877611388427</x:v>
      </x:c>
      <x:c r="N406" s="52" t="n">
        <x:f>IFERROR(J406/I406-1,"")</x:f>
        <x:v>0.05808625336927231</x:v>
      </x:c>
      <x:c r="O406" s="52" t="n">
        <x:f>IFERROR(K406/J406-1,"")</x:f>
        <x:v>0.06776206852630229</x:v>
      </x:c>
      <x:c r="P406" s="52" t="n">
        <x:f>IFERROR((K406/G406)^(1/4)-1,"")</x:f>
        <x:v>0.2324055226186792</x:v>
      </x:c>
      <x:c r="Q406" s="51" t="n">
        <x:v>583.772</x:v>
      </x:c>
      <x:c r="R406" s="52" t="n">
        <x:f>IFERROR(Q406/K406,"")</x:f>
        <x:v>0.06963759990456878</x:v>
      </x:c>
      <x:c r="S406" s="53" t="n">
        <x:v>40269</x:v>
      </x:c>
      <x:c r="T406" s="50" t="str">
        <x:v>EDINET_company_history</x:v>
      </x:c>
      <x:c r="U406" s="50" t="str">
        <x:v>川 畑 泰 史</x:v>
      </x:c>
      <x:c r="V406" s="54" t="n">
        <x:v>0.205</x:v>
      </x:c>
      <x:c r="W406" s="50" t="str">
        <x:v>川 畑 泰 史</x:v>
      </x:c>
      <x:c r="X406" s="50" t="b">
        <x:f>AND(COUNT(L406:O406)=4,L406&gt;='設定'!$B$6,M406&gt;='設定'!$B$6,N406&gt;='設定'!$B$6,O406&gt;='設定'!$B$6)</x:f>
        <x:v>0</x:v>
      </x:c>
      <x:c r="Y406" s="50" t="b">
        <x:f>AND(COUNT(G406:K406)=5,P406&gt;='設定'!$B$7)</x:f>
        <x:v>1</x:v>
      </x:c>
      <x:c r="Z406" s="50" t="b">
        <x:f>AND(ISNUMBER(R406),R406&gt;='設定'!$B$8)</x:f>
        <x:v>0</x:v>
      </x:c>
      <x:c r="AA406" s="50" t="b">
        <x:f>AND(ISNUMBER(S406),S406&gt;=DATE(YEAR('設定'!$B$10)-'設定'!$B$9,MONTH('設定'!$B$10),DAY('設定'!$B$10)))</x:f>
        <x:v>0</x:v>
      </x:c>
      <x:c r="AB406" s="55" t="b">
        <x:v>1</x:v>
      </x:c>
      <x:c r="AC406" s="55" t="b">
        <x:v>1</x:v>
      </x:c>
      <x:c r="AD406" s="50" t="n">
        <x:f>IF(X406,1,0)+IF(Z406,1,0)+IF(AA406,1,0)+IF(AB406,1,0)</x:f>
        <x:v>1</x:v>
      </x:c>
      <x:c r="AE406" s="50" t="n">
        <x:f>IF(Y406,1,0)+IF(Z406,1,0)+IF(AA406,1,0)+IF(AB406,1,0)</x:f>
        <x:v>2</x:v>
      </x:c>
      <x:c r="AF406" s="50" t="n">
        <x:f>IF(Y406,1,0)+IF(Z406,1,0)+IF(AA406,1,0)+IF(AC406,1,0)</x:f>
        <x:v>2</x:v>
      </x:c>
      <x:c r="AG406" s="53" t="n">
        <x:v>44348</x:v>
      </x:c>
      <x:c r="AH406" s="50" t="str">
        <x:v>S100W8VO</x:v>
      </x:c>
      <x:c r="AI406" s="50" t="str">
        <x:v>NetSalesSummaryOfBusinessResults</x:v>
      </x:c>
      <x:c r="AJ406" s="50" t="str">
        <x:v>OperatingIncome</x:v>
      </x:c>
      <x:c r="AK406" s="53" t="n">
        <x:v>45747</x:v>
      </x:c>
      <x:c r="AL406" s="50" t="str">
        <x:v>365/365/365/366/365</x:v>
      </x:c>
      <x:c r="AM406" s="51" t="n">
        <x:v>8749032</x:v>
      </x:c>
      <x:c r="AN406" s="51" t="n">
        <x:v>963</x:v>
      </x:c>
      <x:c r="AO406" s="51" t="n">
        <x:f>IFERROR(AM406*AN406,"")</x:f>
        <x:v>8425317816</x:v>
      </x:c>
      <x:c r="AP406" s="56" t="n">
        <x:f>IFERROR(AO406/(K406*1000000),"")</x:f>
        <x:v>1.0050480515328641</x:v>
      </x:c>
      <x:c r="AQ406" s="57" t="n">
        <x:v>13726208.333333334</x:v>
      </x:c>
      <x:c r="AR406" s="52" t="n">
        <x:v>0.3344395501305731</x:v>
      </x:c>
      <x:c r="AS406" s="52" t="n">
        <x:v>-0.3342830249101145</x:v>
      </x:c>
      <x:c r="AT406" s="55" t="b">
        <x:v>0</x:v>
      </x:c>
      <x:c r="AU406" s="50" t="str">
        <x:v>low_liquidity</x:v>
      </x:c>
      <x:c r="AV406" s="58" t="n">
        <x:v>-0.039213017723931</x:v>
      </x:c>
      <x:c r="AW406" s="50" t="n">
        <x:v>2182</x:v>
      </x:c>
      <x:c r="AX406" s="50" t="str">
        <x:v>Core Moat</x:v>
      </x:c>
      <x:c r="AY406" s="50" t="str">
        <x:v>既存適格性フィルター不通過: low_liquidity / 60日平均売買代金2,000万円未満</x:v>
      </x:c>
      <x:c r="AZ406" s="59" t="str">
        <x:v>2025-06-27 16:15</x:v>
      </x:c>
      <x:c r="BA406" s="53" t="n">
        <x:v>40269</x:v>
      </x:c>
      <x:c r="BB406" s="50" t="str">
        <x:v>川 畑 泰 史</x:v>
      </x:c>
      <x:c r="BC406" s="50"/>
      <x:c r="BD406" s="50"/>
    </x:row>
    <x:row r="407">
      <x:c r="A407" s="50" t="n">
        <x:v>406</x:v>
      </x:c>
      <x:c r="B407" s="50" t="str">
        <x:v>6040</x:v>
      </x:c>
      <x:c r="C407" s="50" t="str">
        <x:v>6040.T</x:v>
      </x:c>
      <x:c r="D407" s="50" t="str">
        <x:v>Nippon Ski Resort Development Co.,Ltd.</x:v>
      </x:c>
      <x:c r="E407" s="50" t="str">
        <x:v>Growth Market(Domestic)</x:v>
      </x:c>
      <x:c r="F407" s="50" t="str">
        <x:v>Services</x:v>
      </x:c>
      <x:c r="G407" s="51" t="n">
        <x:v>4546.945</x:v>
      </x:c>
      <x:c r="H407" s="51" t="n">
        <x:v>5569.459</x:v>
      </x:c>
      <x:c r="I407" s="51" t="n">
        <x:v>6898.742</x:v>
      </x:c>
      <x:c r="J407" s="51" t="n">
        <x:v>8245.338</x:v>
      </x:c>
      <x:c r="K407" s="51" t="n">
        <x:v>10461.767</x:v>
      </x:c>
      <x:c r="L407" s="52" t="n">
        <x:f>IFERROR(H407/G407-1,"")</x:f>
        <x:v>0.2248793420637374</x:v>
      </x:c>
      <x:c r="M407" s="52" t="n">
        <x:f>IFERROR(I407/H407-1,"")</x:f>
        <x:v>0.23867363059859148</x:v>
      </x:c>
      <x:c r="N407" s="52" t="n">
        <x:f>IFERROR(J407/I407-1,"")</x:f>
        <x:v>0.19519442820154742</x:v>
      </x:c>
      <x:c r="O407" s="52" t="n">
        <x:f>IFERROR(K407/J407-1,"")</x:f>
        <x:v>0.2688099626722398</x:v>
      </x:c>
      <x:c r="P407" s="52" t="n">
        <x:f>IFERROR((K407/G407)^(1/4)-1,"")</x:f>
        <x:v>0.23160469439674758</x:v>
      </x:c>
      <x:c r="Q407" s="51" t="n">
        <x:v>2246.086</x:v>
      </x:c>
      <x:c r="R407" s="52" t="n">
        <x:f>IFERROR(Q407/K407,"")</x:f>
        <x:v>0.2146947069266597</x:v>
      </x:c>
      <x:c r="S407" s="53" t="n">
        <x:v>42095</x:v>
      </x:c>
      <x:c r="T407" s="50" t="str">
        <x:v>EDINET_company_history</x:v>
      </x:c>
      <x:c r="U407" s="50" t="str">
        <x:v>日本駐車場開発株式会社</x:v>
      </x:c>
      <x:c r="V407" s="54" t="n">
        <x:v>0.686</x:v>
      </x:c>
      <x:c r="W407" s="50" t="str">
        <x:v>鈴木 周平</x:v>
      </x:c>
      <x:c r="X407" s="50" t="b">
        <x:f>AND(COUNT(L407:O407)=4,L407&gt;='設定'!$B$6,M407&gt;='設定'!$B$6,N407&gt;='設定'!$B$6,O407&gt;='設定'!$B$6)</x:f>
        <x:v>0</x:v>
      </x:c>
      <x:c r="Y407" s="50" t="b">
        <x:f>AND(COUNT(G407:K407)=5,P407&gt;='設定'!$B$7)</x:f>
        <x:v>1</x:v>
      </x:c>
      <x:c r="Z407" s="50" t="b">
        <x:f>AND(ISNUMBER(R407),R407&gt;='設定'!$B$8)</x:f>
        <x:v>1</x:v>
      </x:c>
      <x:c r="AA407" s="50" t="b">
        <x:f>AND(ISNUMBER(S407),S407&gt;=DATE(YEAR('設定'!$B$10)-'設定'!$B$9,MONTH('設定'!$B$10),DAY('設定'!$B$10)))</x:f>
        <x:v>0</x:v>
      </x:c>
      <x:c r="AB407" s="55" t="b">
        <x:v>0</x:v>
      </x:c>
      <x:c r="AC407" s="55" t="b">
        <x:v>0</x:v>
      </x:c>
      <x:c r="AD407" s="50" t="n">
        <x:f>IF(X407,1,0)+IF(Z407,1,0)+IF(AA407,1,0)+IF(AB407,1,0)</x:f>
        <x:v>1</x:v>
      </x:c>
      <x:c r="AE407" s="50" t="n">
        <x:f>IF(Y407,1,0)+IF(Z407,1,0)+IF(AA407,1,0)+IF(AB407,1,0)</x:f>
        <x:v>2</x:v>
      </x:c>
      <x:c r="AF407" s="50" t="n">
        <x:f>IF(Y407,1,0)+IF(Z407,1,0)+IF(AA407,1,0)+IF(AC407,1,0)</x:f>
        <x:v>2</x:v>
      </x:c>
      <x:c r="AG407" s="53" t="n">
        <x:v>44348</x:v>
      </x:c>
      <x:c r="AH407" s="50" t="str">
        <x:v>S100WWGS</x:v>
      </x:c>
      <x:c r="AI407" s="50" t="str">
        <x:v>NetSalesSummaryOfBusinessResults</x:v>
      </x:c>
      <x:c r="AJ407" s="50" t="str">
        <x:v>OperatingIncome</x:v>
      </x:c>
      <x:c r="AK407" s="53" t="n">
        <x:v>45869</x:v>
      </x:c>
      <x:c r="AL407" s="50" t="str">
        <x:v>365/365/365/366/365</x:v>
      </x:c>
      <x:c r="AM407" s="51" t="n">
        <x:v>45908500</x:v>
      </x:c>
      <x:c r="AN407" s="51" t="n">
        <x:v>468</x:v>
      </x:c>
      <x:c r="AO407" s="51" t="n">
        <x:f>IFERROR(AM407*AN407,"")</x:f>
        <x:v>21485178000</x:v>
      </x:c>
      <x:c r="AP407" s="56" t="n">
        <x:f>IFERROR(AO407/(K407*1000000),"")</x:f>
        <x:v>2.053685386034692</x:v>
      </x:c>
      <x:c r="AQ407" s="57" t="n">
        <x:v>27643673.333333332</x:v>
      </x:c>
      <x:c r="AR407" s="52" t="n">
        <x:v>0.3389975019211568</x:v>
      </x:c>
      <x:c r="AS407" s="52" t="n">
        <x:v>-0.3435352960428453</x:v>
      </x:c>
      <x:c r="AT407" s="55" t="b">
        <x:v>1</x:v>
      </x:c>
      <x:c r="AU407" s="50"/>
      <x:c r="AV407" s="58" t="n">
        <x:v>0.1943967002945254</x:v>
      </x:c>
      <x:c r="AW407" s="50" t="n">
        <x:v>730</x:v>
      </x:c>
      <x:c r="AX407" s="50" t="str">
        <x:v>Discovery</x:v>
      </x:c>
      <x:c r="AY407" s="50" t="str">
        <x:v>目立つ機械的警告なし（定性確認は別途必要）</x:v>
      </x:c>
      <x:c r="AZ407" s="59" t="str">
        <x:v>2025-10-22 16:18</x:v>
      </x:c>
      <x:c r="BA407" s="53" t="n">
        <x:v>42095</x:v>
      </x:c>
      <x:c r="BB407" s="50"/>
      <x:c r="BC407" s="50"/>
      <x:c r="BD407" s="50"/>
    </x:row>
    <x:row r="408">
      <x:c r="A408" s="50" t="n">
        <x:v>407</x:v>
      </x:c>
      <x:c r="B408" s="50" t="str">
        <x:v>8600</x:v>
      </x:c>
      <x:c r="C408" s="50" t="str">
        <x:v>8600.T</x:v>
      </x:c>
      <x:c r="D408" s="50" t="str">
        <x:v>TOMONY Holdings,Inc.</x:v>
      </x:c>
      <x:c r="E408" s="50" t="str">
        <x:v>Prime Market (Domestic)</x:v>
      </x:c>
      <x:c r="F408" s="50" t="str">
        <x:v>Banks</x:v>
      </x:c>
      <x:c r="G408" s="51" t="n">
        <x:v>2356</x:v>
      </x:c>
      <x:c r="H408" s="51" t="n">
        <x:v>2125</x:v>
      </x:c>
      <x:c r="I408" s="51" t="n">
        <x:v>2137</x:v>
      </x:c>
      <x:c r="J408" s="51" t="n">
        <x:v>2564</x:v>
      </x:c>
      <x:c r="K408" s="51" t="n">
        <x:v>5389</x:v>
      </x:c>
      <x:c r="L408" s="52" t="n">
        <x:f>IFERROR(H408/G408-1,"")</x:f>
        <x:v>-0.09804753820033951</x:v>
      </x:c>
      <x:c r="M408" s="52" t="n">
        <x:f>IFERROR(I408/H408-1,"")</x:f>
        <x:v>0.005647058823529338</x:v>
      </x:c>
      <x:c r="N408" s="52" t="n">
        <x:f>IFERROR(J408/I408-1,"")</x:f>
        <x:v>0.19981282171268133</x:v>
      </x:c>
      <x:c r="O408" s="52" t="n">
        <x:f>IFERROR(K408/J408-1,"")</x:f>
        <x:v>1.1017940717628707</x:v>
      </x:c>
      <x:c r="P408" s="52" t="n">
        <x:f>IFERROR((K408/G408)^(1/4)-1,"")</x:f>
        <x:v>0.22979641975398613</x:v>
      </x:c>
      <x:c r="Q408" s="51" t="n">
        <x:v>4617</x:v>
      </x:c>
      <x:c r="R408" s="52" t="n">
        <x:f>IFERROR(Q408/K408,"")</x:f>
        <x:v>0.8567452217480052</x:v>
      </x:c>
      <x:c r="S408" s="53" t="n">
        <x:v>44348</x:v>
      </x:c>
      <x:c r="T408" s="50" t="str">
        <x:v>not_identified_before_local_window</x:v>
      </x:c>
      <x:c r="U408" s="50" t="str">
        <x:v>日本マスタートラスト信託銀行株式会社（信託口）</x:v>
      </x:c>
      <x:c r="V408" s="54" t="n">
        <x:v>0.1292</x:v>
      </x:c>
      <x:c r="W408" s="50" t="str">
        <x:v>中 村 武 / 山 田 径 男 / 板 東 豊 彦</x:v>
      </x:c>
      <x:c r="X408" s="50" t="b">
        <x:f>AND(COUNT(L408:O408)=4,L408&gt;='設定'!$B$6,M408&gt;='設定'!$B$6,N408&gt;='設定'!$B$6,O408&gt;='設定'!$B$6)</x:f>
        <x:v>0</x:v>
      </x:c>
      <x:c r="Y408" s="50" t="b">
        <x:f>AND(COUNT(G408:K408)=5,P408&gt;='設定'!$B$7)</x:f>
        <x:v>1</x:v>
      </x:c>
      <x:c r="Z408" s="50" t="b">
        <x:f>AND(ISNUMBER(R408),R408&gt;='設定'!$B$8)</x:f>
        <x:v>1</x:v>
      </x:c>
      <x:c r="AA408" s="50" t="b">
        <x:f>AND(ISNUMBER(S408),S408&gt;=DATE(YEAR('設定'!$B$10)-'設定'!$B$9,MONTH('設定'!$B$10),DAY('設定'!$B$10)))</x:f>
        <x:v>0</x:v>
      </x:c>
      <x:c r="AB408" s="55" t="b">
        <x:v>0</x:v>
      </x:c>
      <x:c r="AC408" s="55" t="b">
        <x:v>0</x:v>
      </x:c>
      <x:c r="AD408" s="50" t="n">
        <x:f>IF(X408,1,0)+IF(Z408,1,0)+IF(AA408,1,0)+IF(AB408,1,0)</x:f>
        <x:v>1</x:v>
      </x:c>
      <x:c r="AE408" s="50" t="n">
        <x:f>IF(Y408,1,0)+IF(Z408,1,0)+IF(AA408,1,0)+IF(AB408,1,0)</x:f>
        <x:v>2</x:v>
      </x:c>
      <x:c r="AF408" s="50" t="n">
        <x:f>IF(Y408,1,0)+IF(Z408,1,0)+IF(AA408,1,0)+IF(AC408,1,0)</x:f>
        <x:v>2</x:v>
      </x:c>
      <x:c r="AG408" s="53" t="n">
        <x:v>44348</x:v>
      </x:c>
      <x:c r="AH408" s="50" t="str">
        <x:v>S100W4LT</x:v>
      </x:c>
      <x:c r="AI408" s="50" t="str">
        <x:v>OperatingRevenue1SummaryOfBusinessResults</x:v>
      </x:c>
      <x:c r="AJ408" s="50" t="str">
        <x:v>OperatingIncome</x:v>
      </x:c>
      <x:c r="AK408" s="53" t="n">
        <x:v>45747</x:v>
      </x:c>
      <x:c r="AL408" s="50" t="str">
        <x:v>365/365/365/366/365</x:v>
      </x:c>
      <x:c r="AM408" s="51" t="n">
        <x:v>192391411</x:v>
      </x:c>
      <x:c r="AN408" s="51" t="n">
        <x:v>857</x:v>
      </x:c>
      <x:c r="AO408" s="51" t="n">
        <x:f>IFERROR(AM408*AN408,"")</x:f>
        <x:v>164879439227</x:v>
      </x:c>
      <x:c r="AP408" s="56" t="n">
        <x:f>IFERROR(AO408/(K408*1000000),"")</x:f>
        <x:v>30.595553762664686</x:v>
      </x:c>
      <x:c r="AQ408" s="57" t="n">
        <x:v>496879671.6666667</x:v>
      </x:c>
      <x:c r="AR408" s="52" t="n">
        <x:v>0.3181358364440843</x:v>
      </x:c>
      <x:c r="AS408" s="52" t="n">
        <x:v>-0.3342680353810203</x:v>
      </x:c>
      <x:c r="AT408" s="55" t="b">
        <x:v>1</x:v>
      </x:c>
      <x:c r="AU408" s="50"/>
      <x:c r="AV408" s="58" t="n">
        <x:v>0.1088899099551156</x:v>
      </x:c>
      <x:c r="AW408" s="50" t="n">
        <x:v>1177</x:v>
      </x:c>
      <x:c r="AX408" s="50" t="str">
        <x:v>Core Moat</x:v>
      </x:c>
      <x:c r="AY408" s="50" t="str">
        <x:v>概算PSR15倍以上</x:v>
      </x:c>
      <x:c r="AZ408" s="59" t="str">
        <x:v>2025-06-24 16:58</x:v>
      </x:c>
      <x:c r="BA408" s="53"/>
      <x:c r="BB408" s="50"/>
      <x:c r="BC408" s="50"/>
      <x:c r="BD408" s="50" t="str">
        <x:v>TOPIX Small 1</x:v>
      </x:c>
    </x:row>
    <x:row r="409">
      <x:c r="A409" s="50" t="n">
        <x:v>408</x:v>
      </x:c>
      <x:c r="B409" s="50" t="str">
        <x:v>4784</x:v>
      </x:c>
      <x:c r="C409" s="50" t="str">
        <x:v>4784.T</x:v>
      </x:c>
      <x:c r="D409" s="50" t="str">
        <x:v>GMO internet,Inc.</x:v>
      </x:c>
      <x:c r="E409" s="50" t="str">
        <x:v>Prime Market (Domestic)</x:v>
      </x:c>
      <x:c r="F409" s="50" t="str">
        <x:v>Services</x:v>
      </x:c>
      <x:c r="G409" s="51" t="n">
        <x:v>34524</x:v>
      </x:c>
      <x:c r="H409" s="51" t="n">
        <x:v>16629</x:v>
      </x:c>
      <x:c r="I409" s="51" t="n">
        <x:v>14903</x:v>
      </x:c>
      <x:c r="J409" s="51" t="n">
        <x:v>12997</x:v>
      </x:c>
      <x:c r="K409" s="51" t="n">
        <x:v>78548</x:v>
      </x:c>
      <x:c r="L409" s="52" t="n">
        <x:f>IFERROR(H409/G409-1,"")</x:f>
        <x:v>-0.5183350712547793</x:v>
      </x:c>
      <x:c r="M409" s="52" t="n">
        <x:f>IFERROR(I409/H409-1,"")</x:f>
        <x:v>-0.10379457574117501</x:v>
      </x:c>
      <x:c r="N409" s="52" t="n">
        <x:f>IFERROR(J409/I409-1,"")</x:f>
        <x:v>-0.12789371267530025</x:v>
      </x:c>
      <x:c r="O409" s="52" t="n">
        <x:f>IFERROR(K409/J409-1,"")</x:f>
        <x:v>5.043548511194891</x:v>
      </x:c>
      <x:c r="P409" s="52" t="n">
        <x:f>IFERROR((K409/G409)^(1/4)-1,"")</x:f>
        <x:v>0.22815591973440918</x:v>
      </x:c>
      <x:c r="Q409" s="51" t="n">
        <x:v>8224</x:v>
      </x:c>
      <x:c r="R409" s="52" t="n">
        <x:f>IFERROR(Q409/K409,"")</x:f>
        <x:v>0.10470031063808118</x:v>
      </x:c>
      <x:c r="S409" s="53" t="n">
        <x:v>36770</x:v>
      </x:c>
      <x:c r="T409" s="50" t="str">
        <x:v>EDINET_company_history</x:v>
      </x:c>
      <x:c r="U409" s="50" t="str">
        <x:v>GMOインターネットグループ株式会社</x:v>
      </x:c>
      <x:c r="V409" s="54" t="n">
        <x:v>0.9059</x:v>
      </x:c>
      <x:c r="W409" s="50" t="str">
        <x:v>伊藤 正 / 橋口 誠</x:v>
      </x:c>
      <x:c r="X409" s="50" t="b">
        <x:f>AND(COUNT(L409:O409)=4,L409&gt;='設定'!$B$6,M409&gt;='設定'!$B$6,N409&gt;='設定'!$B$6,O409&gt;='設定'!$B$6)</x:f>
        <x:v>0</x:v>
      </x:c>
      <x:c r="Y409" s="50" t="b">
        <x:f>AND(COUNT(G409:K409)=5,P409&gt;='設定'!$B$7)</x:f>
        <x:v>1</x:v>
      </x:c>
      <x:c r="Z409" s="50" t="b">
        <x:f>AND(ISNUMBER(R409),R409&gt;='設定'!$B$8)</x:f>
        <x:v>1</x:v>
      </x:c>
      <x:c r="AA409" s="50" t="b">
        <x:f>AND(ISNUMBER(S409),S409&gt;=DATE(YEAR('設定'!$B$10)-'設定'!$B$9,MONTH('設定'!$B$10),DAY('設定'!$B$10)))</x:f>
        <x:v>0</x:v>
      </x:c>
      <x:c r="AB409" s="55" t="b">
        <x:v>0</x:v>
      </x:c>
      <x:c r="AC409" s="55" t="b">
        <x:v>0</x:v>
      </x:c>
      <x:c r="AD409" s="50" t="n">
        <x:f>IF(X409,1,0)+IF(Z409,1,0)+IF(AA409,1,0)+IF(AB409,1,0)</x:f>
        <x:v>1</x:v>
      </x:c>
      <x:c r="AE409" s="50" t="n">
        <x:f>IF(Y409,1,0)+IF(Z409,1,0)+IF(AA409,1,0)+IF(AB409,1,0)</x:f>
        <x:v>2</x:v>
      </x:c>
      <x:c r="AF409" s="50" t="n">
        <x:f>IF(Y409,1,0)+IF(Z409,1,0)+IF(AA409,1,0)+IF(AC409,1,0)</x:f>
        <x:v>2</x:v>
      </x:c>
      <x:c r="AG409" s="53" t="n">
        <x:v>44348</x:v>
      </x:c>
      <x:c r="AH409" s="50" t="str">
        <x:v>S100XRMD</x:v>
      </x:c>
      <x:c r="AI409" s="50" t="str">
        <x:v>NetSalesSummaryOfBusinessResults</x:v>
      </x:c>
      <x:c r="AJ409" s="50" t="str">
        <x:v>OperatingIncome</x:v>
      </x:c>
      <x:c r="AK409" s="53" t="n">
        <x:v>46022</x:v>
      </x:c>
      <x:c r="AL409" s="50" t="str">
        <x:v>365/365/365/366/365</x:v>
      </x:c>
      <x:c r="AM409" s="51" t="n">
        <x:v>274247028</x:v>
      </x:c>
      <x:c r="AN409" s="51" t="n">
        <x:v>508</x:v>
      </x:c>
      <x:c r="AO409" s="51" t="n">
        <x:f>IFERROR(AM409*AN409,"")</x:f>
        <x:v>139317490224</x:v>
      </x:c>
      <x:c r="AP409" s="56" t="n">
        <x:f>IFERROR(AO409/(K409*1000000),"")</x:f>
        <x:v>1.773660567092733</x:v>
      </x:c>
      <x:c r="AQ409" s="57" t="n">
        <x:v>787592378.3333334</x:v>
      </x:c>
      <x:c r="AR409" s="52" t="n">
        <x:v>0.6231472575121716</x:v>
      </x:c>
      <x:c r="AS409" s="52" t="n">
        <x:v>-0.8453073192665009</x:v>
      </x:c>
      <x:c r="AT409" s="55" t="b">
        <x:v>1</x:v>
      </x:c>
      <x:c r="AU409" s="50"/>
      <x:c r="AV409" s="58" t="n">
        <x:v>-0.0457860033366935</x:v>
      </x:c>
      <x:c r="AW409" s="50" t="n">
        <x:v>2231</x:v>
      </x:c>
      <x:c r="AX409" s="50" t="str">
        <x:v>Transformation Moat</x:v>
      </x:c>
      <x:c r="AY409" s="50" t="str">
        <x:v>年率ボラティリティ60%以上 / ローカル5年最大下落率-60%以下</x:v>
      </x:c>
      <x:c r="AZ409" s="59" t="str">
        <x:v>2026-03-18 09:31</x:v>
      </x:c>
      <x:c r="BA409" s="53" t="n">
        <x:v>36770</x:v>
      </x:c>
      <x:c r="BB409" s="50"/>
      <x:c r="BC409" s="50"/>
      <x:c r="BD409" s="50" t="str">
        <x:v>TOPIX Small 2</x:v>
      </x:c>
    </x:row>
    <x:row r="410">
      <x:c r="A410" s="50" t="n">
        <x:v>409</x:v>
      </x:c>
      <x:c r="B410" s="50" t="str">
        <x:v>7187</x:v>
      </x:c>
      <x:c r="C410" s="50" t="str">
        <x:v>7187.T</x:v>
      </x:c>
      <x:c r="D410" s="50" t="str">
        <x:v>J-LEASE CO.,LTD.</x:v>
      </x:c>
      <x:c r="E410" s="50" t="str">
        <x:v>Prime Market (Domestic)</x:v>
      </x:c>
      <x:c r="F410" s="50" t="str">
        <x:v>Other Financing Business</x:v>
      </x:c>
      <x:c r="G410" s="51" t="n">
        <x:v>7601.361</x:v>
      </x:c>
      <x:c r="H410" s="51" t="n">
        <x:v>9162.927</x:v>
      </x:c>
      <x:c r="I410" s="51" t="n">
        <x:v>10960.937</x:v>
      </x:c>
      <x:c r="J410" s="51" t="n">
        <x:v>13220.921</x:v>
      </x:c>
      <x:c r="K410" s="51" t="n">
        <x:v>17267.928</x:v>
      </x:c>
      <x:c r="L410" s="52" t="n">
        <x:f>IFERROR(H410/G410-1,"")</x:f>
        <x:v>0.20543242190444588</x:v>
      </x:c>
      <x:c r="M410" s="52" t="n">
        <x:f>IFERROR(I410/H410-1,"")</x:f>
        <x:v>0.19622659877133142</x:v>
      </x:c>
      <x:c r="N410" s="52" t="n">
        <x:f>IFERROR(J410/I410-1,"")</x:f>
        <x:v>0.20618529237053362</x:v>
      </x:c>
      <x:c r="O410" s="52" t="n">
        <x:f>IFERROR(K410/J410-1,"")</x:f>
        <x:v>0.3061062841234736</x:v>
      </x:c>
      <x:c r="P410" s="52" t="n">
        <x:f>IFERROR((K410/G410)^(1/4)-1,"")</x:f>
        <x:v>0.227685757871539</x:v>
      </x:c>
      <x:c r="Q410" s="51" t="n">
        <x:v>3102.498</x:v>
      </x:c>
      <x:c r="R410" s="52" t="n">
        <x:f>IFERROR(Q410/K410,"")</x:f>
        <x:v>0.1796682265527167</x:v>
      </x:c>
      <x:c r="S410" s="53" t="n">
        <x:v>42522</x:v>
      </x:c>
      <x:c r="T410" s="50" t="str">
        <x:v>EDINET_company_history</x:v>
      </x:c>
      <x:c r="U410" s="50" t="str">
        <x:v>JLホールディングス株式会社</x:v>
      </x:c>
      <x:c r="V410" s="54" t="n">
        <x:v>0.237</x:v>
      </x:c>
      <x:c r="W410" s="50" t="str">
        <x:v>中島 拓 / 中島 土 / 衞藤 秀樹 / 吉田 安弘</x:v>
      </x:c>
      <x:c r="X410" s="50" t="b">
        <x:f>AND(COUNT(L410:O410)=4,L410&gt;='設定'!$B$6,M410&gt;='設定'!$B$6,N410&gt;='設定'!$B$6,O410&gt;='設定'!$B$6)</x:f>
        <x:v>0</x:v>
      </x:c>
      <x:c r="Y410" s="50" t="b">
        <x:f>AND(COUNT(G410:K410)=5,P410&gt;='設定'!$B$7)</x:f>
        <x:v>1</x:v>
      </x:c>
      <x:c r="Z410" s="50" t="b">
        <x:f>AND(ISNUMBER(R410),R410&gt;='設定'!$B$8)</x:f>
        <x:v>1</x:v>
      </x:c>
      <x:c r="AA410" s="50" t="b">
        <x:f>AND(ISNUMBER(S410),S410&gt;=DATE(YEAR('設定'!$B$10)-'設定'!$B$9,MONTH('設定'!$B$10),DAY('設定'!$B$10)))</x:f>
        <x:v>0</x:v>
      </x:c>
      <x:c r="AB410" s="55" t="b">
        <x:v>0</x:v>
      </x:c>
      <x:c r="AC410" s="55" t="b">
        <x:v>0</x:v>
      </x:c>
      <x:c r="AD410" s="50" t="n">
        <x:f>IF(X410,1,0)+IF(Z410,1,0)+IF(AA410,1,0)+IF(AB410,1,0)</x:f>
        <x:v>1</x:v>
      </x:c>
      <x:c r="AE410" s="50" t="n">
        <x:f>IF(Y410,1,0)+IF(Z410,1,0)+IF(AA410,1,0)+IF(AB410,1,0)</x:f>
        <x:v>2</x:v>
      </x:c>
      <x:c r="AF410" s="50" t="n">
        <x:f>IF(Y410,1,0)+IF(Z410,1,0)+IF(AA410,1,0)+IF(AC410,1,0)</x:f>
        <x:v>2</x:v>
      </x:c>
      <x:c r="AG410" s="53" t="n">
        <x:v>44348</x:v>
      </x:c>
      <x:c r="AH410" s="50" t="str">
        <x:v>S100W1ZU</x:v>
      </x:c>
      <x:c r="AI410" s="50" t="str">
        <x:v>NetSalesSummaryOfBusinessResults</x:v>
      </x:c>
      <x:c r="AJ410" s="50" t="str">
        <x:v>OperatingIncome</x:v>
      </x:c>
      <x:c r="AK410" s="53" t="n">
        <x:v>45747</x:v>
      </x:c>
      <x:c r="AL410" s="50" t="str">
        <x:v>365/365/365/366/365</x:v>
      </x:c>
      <x:c r="AM410" s="51" t="n">
        <x:v>18031600</x:v>
      </x:c>
      <x:c r="AN410" s="51" t="n">
        <x:v>1307</x:v>
      </x:c>
      <x:c r="AO410" s="51" t="n">
        <x:f>IFERROR(AM410*AN410,"")</x:f>
        <x:v>23567301200</x:v>
      </x:c>
      <x:c r="AP410" s="56" t="n">
        <x:f>IFERROR(AO410/(K410*1000000),"")</x:f>
        <x:v>1.3648019148562585</x:v>
      </x:c>
      <x:c r="AQ410" s="57" t="n">
        <x:v>135328180</x:v>
      </x:c>
      <x:c r="AR410" s="52" t="n">
        <x:v>0.4758993763496077</x:v>
      </x:c>
      <x:c r="AS410" s="52" t="n">
        <x:v>-0.437152212320035</x:v>
      </x:c>
      <x:c r="AT410" s="55" t="b">
        <x:v>1</x:v>
      </x:c>
      <x:c r="AU410" s="50"/>
      <x:c r="AV410" s="58" t="n">
        <x:v>0.0904515389198885</x:v>
      </x:c>
      <x:c r="AW410" s="50" t="n">
        <x:v>1289</x:v>
      </x:c>
      <x:c r="AX410" s="50" t="str">
        <x:v>Transformation Moat</x:v>
      </x:c>
      <x:c r="AY410" s="50" t="str">
        <x:v>目立つ機械的警告なし（定性確認は別途必要）</x:v>
      </x:c>
      <x:c r="AZ410" s="59" t="str">
        <x:v>2025-06-23 16:56</x:v>
      </x:c>
      <x:c r="BA410" s="53" t="n">
        <x:v>42522</x:v>
      </x:c>
      <x:c r="BB410" s="50"/>
      <x:c r="BC410" s="50"/>
      <x:c r="BD410" s="50" t="str">
        <x:v>TOPIX Small 2</x:v>
      </x:c>
    </x:row>
    <x:row r="411">
      <x:c r="A411" s="50" t="n">
        <x:v>410</x:v>
      </x:c>
      <x:c r="B411" s="50" t="str">
        <x:v>6563</x:v>
      </x:c>
      <x:c r="C411" s="50" t="str">
        <x:v>6563.T</x:v>
      </x:c>
      <x:c r="D411" s="50" t="str">
        <x:v>Mirai Works Inc.</x:v>
      </x:c>
      <x:c r="E411" s="50" t="str">
        <x:v>Growth Market(Domestic)</x:v>
      </x:c>
      <x:c r="F411" s="50" t="str">
        <x:v>Services</x:v>
      </x:c>
      <x:c r="G411" s="51" t="n">
        <x:v>4907.45</x:v>
      </x:c>
      <x:c r="H411" s="51" t="n">
        <x:v>6352.796</x:v>
      </x:c>
      <x:c r="I411" s="51" t="n">
        <x:v>8358.621</x:v>
      </x:c>
      <x:c r="J411" s="51" t="n">
        <x:v>10608.091</x:v>
      </x:c>
      <x:c r="K411" s="51" t="n">
        <x:v>11143.079</x:v>
      </x:c>
      <x:c r="L411" s="52" t="n">
        <x:f>IFERROR(H411/G411-1,"")</x:f>
        <x:v>0.29452077963096945</x:v>
      </x:c>
      <x:c r="M411" s="52" t="n">
        <x:f>IFERROR(I411/H411-1,"")</x:f>
        <x:v>0.3157389281821734</x:v>
      </x:c>
      <x:c r="N411" s="52" t="n">
        <x:f>IFERROR(J411/I411-1,"")</x:f>
        <x:v>0.26911975073400285</x:v>
      </x:c>
      <x:c r="O411" s="52" t="n">
        <x:f>IFERROR(K411/J411-1,"")</x:f>
        <x:v>0.05043207114267778</x:v>
      </x:c>
      <x:c r="P411" s="52" t="n">
        <x:f>IFERROR((K411/G411)^(1/4)-1,"")</x:f>
        <x:v>0.2275447451289665</x:v>
      </x:c>
      <x:c r="Q411" s="51" t="n">
        <x:v>316.562</x:v>
      </x:c>
      <x:c r="R411" s="52" t="n">
        <x:f>IFERROR(Q411/K411,"")</x:f>
        <x:v>0.028408844629029376</x:v>
      </x:c>
      <x:c r="S411" s="53" t="n">
        <x:v>44348</x:v>
      </x:c>
      <x:c r="T411" s="50" t="str">
        <x:v>not_identified_before_local_window</x:v>
      </x:c>
      <x:c r="U411" s="50" t="str">
        <x:v>岡本 祥治</x:v>
      </x:c>
      <x:c r="V411" s="54" t="n">
        <x:v>0.5359</x:v>
      </x:c>
      <x:c r="W411" s="50" t="str">
        <x:v>岡本 祥治</x:v>
      </x:c>
      <x:c r="X411" s="50" t="b">
        <x:f>AND(COUNT(L411:O411)=4,L411&gt;='設定'!$B$6,M411&gt;='設定'!$B$6,N411&gt;='設定'!$B$6,O411&gt;='設定'!$B$6)</x:f>
        <x:v>0</x:v>
      </x:c>
      <x:c r="Y411" s="50" t="b">
        <x:f>AND(COUNT(G411:K411)=5,P411&gt;='設定'!$B$7)</x:f>
        <x:v>1</x:v>
      </x:c>
      <x:c r="Z411" s="50" t="b">
        <x:f>AND(ISNUMBER(R411),R411&gt;='設定'!$B$8)</x:f>
        <x:v>0</x:v>
      </x:c>
      <x:c r="AA411" s="50" t="b">
        <x:f>AND(ISNUMBER(S411),S411&gt;=DATE(YEAR('設定'!$B$10)-'設定'!$B$9,MONTH('設定'!$B$10),DAY('設定'!$B$10)))</x:f>
        <x:v>0</x:v>
      </x:c>
      <x:c r="AB411" s="55" t="b">
        <x:v>1</x:v>
      </x:c>
      <x:c r="AC411" s="55" t="b">
        <x:v>1</x:v>
      </x:c>
      <x:c r="AD411" s="50" t="n">
        <x:f>IF(X411,1,0)+IF(Z411,1,0)+IF(AA411,1,0)+IF(AB411,1,0)</x:f>
        <x:v>1</x:v>
      </x:c>
      <x:c r="AE411" s="50" t="n">
        <x:f>IF(Y411,1,0)+IF(Z411,1,0)+IF(AA411,1,0)+IF(AB411,1,0)</x:f>
        <x:v>2</x:v>
      </x:c>
      <x:c r="AF411" s="50" t="n">
        <x:f>IF(Y411,1,0)+IF(Z411,1,0)+IF(AA411,1,0)+IF(AC411,1,0)</x:f>
        <x:v>2</x:v>
      </x:c>
      <x:c r="AG411" s="53" t="n">
        <x:v>44348</x:v>
      </x:c>
      <x:c r="AH411" s="50" t="str">
        <x:v>S100XBZI</x:v>
      </x:c>
      <x:c r="AI411" s="50" t="str">
        <x:v>NetSalesSummaryOfBusinessResults</x:v>
      </x:c>
      <x:c r="AJ411" s="50" t="str">
        <x:v>OperatingIncome</x:v>
      </x:c>
      <x:c r="AK411" s="53" t="n">
        <x:v>45930</x:v>
      </x:c>
      <x:c r="AL411" s="50" t="str">
        <x:v>365/365/365/366/365</x:v>
      </x:c>
      <x:c r="AM411" s="51" t="n">
        <x:v>5220000</x:v>
      </x:c>
      <x:c r="AN411" s="51" t="n">
        <x:v>488</x:v>
      </x:c>
      <x:c r="AO411" s="51" t="n">
        <x:f>IFERROR(AM411*AN411,"")</x:f>
        <x:v>2547360000</x:v>
      </x:c>
      <x:c r="AP411" s="56" t="n">
        <x:f>IFERROR(AO411/(K411*1000000),"")</x:f>
        <x:v>0.22860467919145147</x:v>
      </x:c>
      <x:c r="AQ411" s="57" t="n">
        <x:v>2817878.3333333335</x:v>
      </x:c>
      <x:c r="AR411" s="52" t="n">
        <x:v>0.4433262833201035</x:v>
      </x:c>
      <x:c r="AS411" s="52" t="n">
        <x:v>-0.6231660231660232</x:v>
      </x:c>
      <x:c r="AT411" s="55" t="b">
        <x:v>0</x:v>
      </x:c>
      <x:c r="AU411" s="50" t="str">
        <x:v>low_liquidity</x:v>
      </x:c>
      <x:c r="AV411" s="58" t="n">
        <x:v>-0.1773599401298932</x:v>
      </x:c>
      <x:c r="AW411" s="50" t="n">
        <x:v>2947</x:v>
      </x:c>
      <x:c r="AX411" s="50" t="str">
        <x:v>Future Moat</x:v>
      </x:c>
      <x:c r="AY411" s="50" t="str">
        <x:v>既存適格性フィルター不通過: low_liquidity / 60日平均売買代金2,000万円未満 / ローカル5年最大下落率-60%以下</x:v>
      </x:c>
      <x:c r="AZ411" s="59" t="str">
        <x:v>2025-12-22 15:55</x:v>
      </x:c>
      <x:c r="BA411" s="53"/>
      <x:c r="BB411" s="50" t="str">
        <x:v>岡本 祥治</x:v>
      </x:c>
      <x:c r="BC411" s="50"/>
      <x:c r="BD411" s="50"/>
    </x:row>
    <x:row r="412">
      <x:c r="A412" s="50" t="n">
        <x:v>411</x:v>
      </x:c>
      <x:c r="B412" s="50" t="str">
        <x:v>5036</x:v>
      </x:c>
      <x:c r="C412" s="50" t="str">
        <x:v>5036.T</x:v>
      </x:c>
      <x:c r="D412" s="50" t="str">
        <x:v>Japan Business Systems,Inc.</x:v>
      </x:c>
      <x:c r="E412" s="50" t="str">
        <x:v>Prime Market (Domestic)</x:v>
      </x:c>
      <x:c r="F412" s="50" t="str">
        <x:v>Information &amp; Communication</x:v>
      </x:c>
      <x:c r="G412" s="51" t="n">
        <x:v>74954</x:v>
      </x:c>
      <x:c r="H412" s="51" t="n">
        <x:v>86325</x:v>
      </x:c>
      <x:c r="I412" s="51" t="n">
        <x:v>110647</x:v>
      </x:c>
      <x:c r="J412" s="51" t="n">
        <x:v>138677</x:v>
      </x:c>
      <x:c r="K412" s="51" t="n">
        <x:v>170082</x:v>
      </x:c>
      <x:c r="L412" s="52" t="n">
        <x:f>IFERROR(H412/G412-1,"")</x:f>
        <x:v>0.1517063799130134</x:v>
      </x:c>
      <x:c r="M412" s="52" t="n">
        <x:f>IFERROR(I412/H412-1,"")</x:f>
        <x:v>0.28174920359108024</x:v>
      </x:c>
      <x:c r="N412" s="52" t="n">
        <x:f>IFERROR(J412/I412-1,"")</x:f>
        <x:v>0.25332815168960754</x:v>
      </x:c>
      <x:c r="O412" s="52" t="n">
        <x:f>IFERROR(K412/J412-1,"")</x:f>
        <x:v>0.2264614896486079</x:v>
      </x:c>
      <x:c r="P412" s="52" t="n">
        <x:f>IFERROR((K412/G412)^(1/4)-1,"")</x:f>
        <x:v>0.22734281608125784</x:v>
      </x:c>
      <x:c r="Q412" s="51" t="n">
        <x:v>7330</x:v>
      </x:c>
      <x:c r="R412" s="52" t="n">
        <x:f>IFERROR(Q412/K412,"")</x:f>
        <x:v>0.04309685916205125</x:v>
      </x:c>
      <x:c r="S412" s="53" t="n">
        <x:v>44775</x:v>
      </x:c>
      <x:c r="T412" s="50" t="str">
        <x:v>local_price_first_trade</x:v>
      </x:c>
      <x:c r="U412" s="50" t="str">
        <x:v>株式会社ロマネ</x:v>
      </x:c>
      <x:c r="V412" s="54" t="n">
        <x:v>0.4071</x:v>
      </x:c>
      <x:c r="W412" s="50" t="str">
        <x:v>牧田 幸弘</x:v>
      </x:c>
      <x:c r="X412" s="50" t="b">
        <x:f>AND(COUNT(L412:O412)=4,L412&gt;='設定'!$B$6,M412&gt;='設定'!$B$6,N412&gt;='設定'!$B$6,O412&gt;='設定'!$B$6)</x:f>
        <x:v>0</x:v>
      </x:c>
      <x:c r="Y412" s="50" t="b">
        <x:f>AND(COUNT(G412:K412)=5,P412&gt;='設定'!$B$7)</x:f>
        <x:v>1</x:v>
      </x:c>
      <x:c r="Z412" s="50" t="b">
        <x:f>AND(ISNUMBER(R412),R412&gt;='設定'!$B$8)</x:f>
        <x:v>0</x:v>
      </x:c>
      <x:c r="AA412" s="50" t="b">
        <x:f>AND(ISNUMBER(S412),S412&gt;=DATE(YEAR('設定'!$B$10)-'設定'!$B$9,MONTH('設定'!$B$10),DAY('設定'!$B$10)))</x:f>
        <x:v>1</x:v>
      </x:c>
      <x:c r="AB412" s="55" t="b">
        <x:v>0</x:v>
      </x:c>
      <x:c r="AC412" s="55" t="b">
        <x:v>0</x:v>
      </x:c>
      <x:c r="AD412" s="50" t="n">
        <x:f>IF(X412,1,0)+IF(Z412,1,0)+IF(AA412,1,0)+IF(AB412,1,0)</x:f>
        <x:v>1</x:v>
      </x:c>
      <x:c r="AE412" s="50" t="n">
        <x:f>IF(Y412,1,0)+IF(Z412,1,0)+IF(AA412,1,0)+IF(AB412,1,0)</x:f>
        <x:v>2</x:v>
      </x:c>
      <x:c r="AF412" s="50" t="n">
        <x:f>IF(Y412,1,0)+IF(Z412,1,0)+IF(AA412,1,0)+IF(AC412,1,0)</x:f>
        <x:v>2</x:v>
      </x:c>
      <x:c r="AG412" s="53" t="n">
        <x:v>44775</x:v>
      </x:c>
      <x:c r="AH412" s="50" t="str">
        <x:v>S100XB8X</x:v>
      </x:c>
      <x:c r="AI412" s="50" t="str">
        <x:v>NetSalesSummaryOfBusinessResults</x:v>
      </x:c>
      <x:c r="AJ412" s="50" t="str">
        <x:v>OperatingIncome</x:v>
      </x:c>
      <x:c r="AK412" s="53" t="n">
        <x:v>45930</x:v>
      </x:c>
      <x:c r="AL412" s="50" t="str">
        <x:v>365/365/365/366/365</x:v>
      </x:c>
      <x:c r="AM412" s="51" t="n">
        <x:v>47795900</x:v>
      </x:c>
      <x:c r="AN412" s="51" t="n">
        <x:v>1679</x:v>
      </x:c>
      <x:c r="AO412" s="51" t="n">
        <x:f>IFERROR(AM412*AN412,"")</x:f>
        <x:v>80249316100</x:v>
      </x:c>
      <x:c r="AP412" s="56" t="n">
        <x:f>IFERROR(AO412/(K412*1000000),"")</x:f>
        <x:v>0.4718272133441516</x:v>
      </x:c>
      <x:c r="AQ412" s="57" t="n">
        <x:v>229082413.33333337</x:v>
      </x:c>
      <x:c r="AR412" s="52" t="n">
        <x:v>0.518181322891953</x:v>
      </x:c>
      <x:c r="AS412" s="52" t="n">
        <x:v>-0.5938509085565824</x:v>
      </x:c>
      <x:c r="AT412" s="55" t="b">
        <x:v>0</x:v>
      </x:c>
      <x:c r="AU412" s="50" t="str">
        <x:v>repeated_negative_operating_cf</x:v>
      </x:c>
      <x:c r="AV412" s="58" t="n">
        <x:v>-0.1013024696190689</x:v>
      </x:c>
      <x:c r="AW412" s="50" t="n">
        <x:v>2610</x:v>
      </x:c>
      <x:c r="AX412" s="50" t="str">
        <x:v>Future Moat</x:v>
      </x:c>
      <x:c r="AY412" s="50" t="str">
        <x:v>既存適格性フィルター不通過: repeated_negative_operating_cf</x:v>
      </x:c>
      <x:c r="AZ412" s="59" t="str">
        <x:v>2025-12-18 15:30</x:v>
      </x:c>
      <x:c r="BA412" s="53" t="n">
        <x:v>44774</x:v>
      </x:c>
      <x:c r="BB412" s="50"/>
      <x:c r="BC412" s="50"/>
      <x:c r="BD412" s="50" t="str">
        <x:v>TOPIX Small 2</x:v>
      </x:c>
    </x:row>
    <x:row r="413">
      <x:c r="A413" s="50" t="n">
        <x:v>412</x:v>
      </x:c>
      <x:c r="B413" s="50" t="str">
        <x:v>7167</x:v>
      </x:c>
      <x:c r="C413" s="50" t="str">
        <x:v>7167.T</x:v>
      </x:c>
      <x:c r="D413" s="50" t="str">
        <x:v>Mebuki Financial Group,Inc.</x:v>
      </x:c>
      <x:c r="E413" s="50" t="str">
        <x:v>Prime Market (Domestic)</x:v>
      </x:c>
      <x:c r="F413" s="50" t="str">
        <x:v>Banks</x:v>
      </x:c>
      <x:c r="G413" s="51" t="n">
        <x:v>15030</x:v>
      </x:c>
      <x:c r="H413" s="51" t="n">
        <x:v>29340</x:v>
      </x:c>
      <x:c r="I413" s="51" t="n">
        <x:v>18040</x:v>
      </x:c>
      <x:c r="J413" s="51" t="n">
        <x:v>35040</x:v>
      </x:c>
      <x:c r="K413" s="51" t="n">
        <x:v>34071</x:v>
      </x:c>
      <x:c r="L413" s="52" t="n">
        <x:f>IFERROR(H413/G413-1,"")</x:f>
        <x:v>0.9520958083832336</x:v>
      </x:c>
      <x:c r="M413" s="52" t="n">
        <x:f>IFERROR(I413/H413-1,"")</x:f>
        <x:v>-0.3851397409679618</x:v>
      </x:c>
      <x:c r="N413" s="52" t="n">
        <x:f>IFERROR(J413/I413-1,"")</x:f>
        <x:v>0.9423503325942351</x:v>
      </x:c>
      <x:c r="O413" s="52" t="n">
        <x:f>IFERROR(K413/J413-1,"")</x:f>
        <x:v>-0.02765410958904113</x:v>
      </x:c>
      <x:c r="P413" s="52" t="n">
        <x:f>IFERROR((K413/G413)^(1/4)-1,"")</x:f>
        <x:v>0.2270336558131707</x:v>
      </x:c>
      <x:c r="Q413" s="51" t="n">
        <x:v>32172</x:v>
      </x:c>
      <x:c r="R413" s="52" t="n">
        <x:f>IFERROR(Q413/K413,"")</x:f>
        <x:v>0.9442634498547151</x:v>
      </x:c>
      <x:c r="S413" s="53" t="n">
        <x:v>41609</x:v>
      </x:c>
      <x:c r="T413" s="50" t="str">
        <x:v>EDINET_company_history</x:v>
      </x:c>
      <x:c r="U413" s="50" t="str">
        <x:v>日本マスタートラスト信託銀行株式会社（信託口）</x:v>
      </x:c>
      <x:c r="V413" s="54" t="n">
        <x:v>0.1408</x:v>
      </x:c>
      <x:c r="W413" s="50" t="str">
        <x:v>秋 野 哲 也 / 清 水 和 幸</x:v>
      </x:c>
      <x:c r="X413" s="50" t="b">
        <x:f>AND(COUNT(L413:O413)=4,L413&gt;='設定'!$B$6,M413&gt;='設定'!$B$6,N413&gt;='設定'!$B$6,O413&gt;='設定'!$B$6)</x:f>
        <x:v>0</x:v>
      </x:c>
      <x:c r="Y413" s="50" t="b">
        <x:f>AND(COUNT(G413:K413)=5,P413&gt;='設定'!$B$7)</x:f>
        <x:v>1</x:v>
      </x:c>
      <x:c r="Z413" s="50" t="b">
        <x:f>AND(ISNUMBER(R413),R413&gt;='設定'!$B$8)</x:f>
        <x:v>1</x:v>
      </x:c>
      <x:c r="AA413" s="50" t="b">
        <x:f>AND(ISNUMBER(S413),S413&gt;=DATE(YEAR('設定'!$B$10)-'設定'!$B$9,MONTH('設定'!$B$10),DAY('設定'!$B$10)))</x:f>
        <x:v>0</x:v>
      </x:c>
      <x:c r="AB413" s="55" t="b">
        <x:v>0</x:v>
      </x:c>
      <x:c r="AC413" s="55" t="b">
        <x:v>0</x:v>
      </x:c>
      <x:c r="AD413" s="50" t="n">
        <x:f>IF(X413,1,0)+IF(Z413,1,0)+IF(AA413,1,0)+IF(AB413,1,0)</x:f>
        <x:v>1</x:v>
      </x:c>
      <x:c r="AE413" s="50" t="n">
        <x:f>IF(Y413,1,0)+IF(Z413,1,0)+IF(AA413,1,0)+IF(AB413,1,0)</x:f>
        <x:v>2</x:v>
      </x:c>
      <x:c r="AF413" s="50" t="n">
        <x:f>IF(Y413,1,0)+IF(Z413,1,0)+IF(AA413,1,0)+IF(AC413,1,0)</x:f>
        <x:v>2</x:v>
      </x:c>
      <x:c r="AG413" s="53" t="n">
        <x:v>44348</x:v>
      </x:c>
      <x:c r="AH413" s="50" t="str">
        <x:v>S100VZSO</x:v>
      </x:c>
      <x:c r="AI413" s="50" t="str">
        <x:v>OperatingRevenue1SummaryOfBusinessResults</x:v>
      </x:c>
      <x:c r="AJ413" s="50" t="str">
        <x:v>OperatingIncome</x:v>
      </x:c>
      <x:c r="AK413" s="53" t="n">
        <x:v>45747</x:v>
      </x:c>
      <x:c r="AL413" s="50" t="str">
        <x:v>365/365/365/366/365</x:v>
      </x:c>
      <x:c r="AM413" s="51" t="n">
        <x:v>984477218</x:v>
      </x:c>
      <x:c r="AN413" s="51" t="n">
        <x:v>1300.5</x:v>
      </x:c>
      <x:c r="AO413" s="51" t="n">
        <x:f>IFERROR(AM413*AN413,"")</x:f>
        <x:v>1280312622009</x:v>
      </x:c>
      <x:c r="AP413" s="56" t="n">
        <x:f>IFERROR(AO413/(K413*1000000),"")</x:f>
        <x:v>37.577782337148896</x:v>
      </x:c>
      <x:c r="AQ413" s="57" t="n">
        <x:v>3196420095.8333335</x:v>
      </x:c>
      <x:c r="AR413" s="52" t="n">
        <x:v>0.3176245943939562</x:v>
      </x:c>
      <x:c r="AS413" s="52" t="n">
        <x:v>-0.3034108469647593</x:v>
      </x:c>
      <x:c r="AT413" s="55" t="b">
        <x:v>1</x:v>
      </x:c>
      <x:c r="AU413" s="50"/>
      <x:c r="AV413" s="58" t="n">
        <x:v>0.0763049250806453</x:v>
      </x:c>
      <x:c r="AW413" s="50" t="n">
        <x:v>1359</x:v>
      </x:c>
      <x:c r="AX413" s="50" t="str">
        <x:v>Core Moat</x:v>
      </x:c>
      <x:c r="AY413" s="50" t="str">
        <x:v>概算PSR15倍以上</x:v>
      </x:c>
      <x:c r="AZ413" s="59" t="str">
        <x:v>2025-06-19 10:16</x:v>
      </x:c>
      <x:c r="BA413" s="53" t="n">
        <x:v>41609</x:v>
      </x:c>
      <x:c r="BB413" s="50"/>
      <x:c r="BC413" s="50"/>
      <x:c r="BD413" s="50" t="str">
        <x:v>TOPIX Mid400</x:v>
      </x:c>
    </x:row>
    <x:row r="414">
      <x:c r="A414" s="50" t="n">
        <x:v>413</x:v>
      </x:c>
      <x:c r="B414" s="50" t="str">
        <x:v>6565</x:v>
      </x:c>
      <x:c r="C414" s="50" t="str">
        <x:v>6565.T</x:v>
      </x:c>
      <x:c r="D414" s="50" t="str">
        <x:v>ABHOTEL CO.,LTD.</x:v>
      </x:c>
      <x:c r="E414" s="50" t="str">
        <x:v>Standard Market(Domestic)</x:v>
      </x:c>
      <x:c r="F414" s="50" t="str">
        <x:v>Services</x:v>
      </x:c>
      <x:c r="G414" s="51" t="n">
        <x:v>4739.254</x:v>
      </x:c>
      <x:c r="H414" s="51" t="n">
        <x:v>6345.315</x:v>
      </x:c>
      <x:c r="I414" s="51" t="n">
        <x:v>8796.15</x:v>
      </x:c>
      <x:c r="J414" s="51" t="n">
        <x:v>9947.923</x:v>
      </x:c>
      <x:c r="K414" s="51" t="n">
        <x:v>10679.046</x:v>
      </x:c>
      <x:c r="L414" s="52" t="n">
        <x:f>IFERROR(H414/G414-1,"")</x:f>
        <x:v>0.33888476962830016</x:v>
      </x:c>
      <x:c r="M414" s="52" t="n">
        <x:f>IFERROR(I414/H414-1,"")</x:f>
        <x:v>0.3862432361513968</x:v>
      </x:c>
      <x:c r="N414" s="52" t="n">
        <x:f>IFERROR(J414/I414-1,"")</x:f>
        <x:v>0.1309405819591527</x:v>
      </x:c>
      <x:c r="O414" s="52" t="n">
        <x:f>IFERROR(K414/J414-1,"")</x:f>
        <x:v>0.07349504012043506</x:v>
      </x:c>
      <x:c r="P414" s="52" t="n">
        <x:f>IFERROR((K414/G414)^(1/4)-1,"")</x:f>
        <x:v>0.22519613463457677</x:v>
      </x:c>
      <x:c r="Q414" s="51" t="n">
        <x:v>3962.837</x:v>
      </x:c>
      <x:c r="R414" s="52" t="n">
        <x:f>IFERROR(Q414/K414,"")</x:f>
        <x:v>0.3710853010652824</x:v>
      </x:c>
      <x:c r="S414" s="53" t="n">
        <x:v>43070</x:v>
      </x:c>
      <x:c r="T414" s="50" t="str">
        <x:v>EDINET_company_history</x:v>
      </x:c>
      <x:c r="U414" s="50" t="str">
        <x:v>株式会社東祥</x:v>
      </x:c>
      <x:c r="V414" s="54" t="n">
        <x:v>0.5277</x:v>
      </x:c>
      <x:c r="W414" s="50" t="str">
        <x:v>沓名 一樹</x:v>
      </x:c>
      <x:c r="X414" s="50" t="b">
        <x:f>AND(COUNT(L414:O414)=4,L414&gt;='設定'!$B$6,M414&gt;='設定'!$B$6,N414&gt;='設定'!$B$6,O414&gt;='設定'!$B$6)</x:f>
        <x:v>0</x:v>
      </x:c>
      <x:c r="Y414" s="50" t="b">
        <x:f>AND(COUNT(G414:K414)=5,P414&gt;='設定'!$B$7)</x:f>
        <x:v>1</x:v>
      </x:c>
      <x:c r="Z414" s="50" t="b">
        <x:f>AND(ISNUMBER(R414),R414&gt;='設定'!$B$8)</x:f>
        <x:v>1</x:v>
      </x:c>
      <x:c r="AA414" s="50" t="b">
        <x:f>AND(ISNUMBER(S414),S414&gt;=DATE(YEAR('設定'!$B$10)-'設定'!$B$9,MONTH('設定'!$B$10),DAY('設定'!$B$10)))</x:f>
        <x:v>0</x:v>
      </x:c>
      <x:c r="AB414" s="55" t="b">
        <x:v>0</x:v>
      </x:c>
      <x:c r="AC414" s="55" t="b">
        <x:v>0</x:v>
      </x:c>
      <x:c r="AD414" s="50" t="n">
        <x:f>IF(X414,1,0)+IF(Z414,1,0)+IF(AA414,1,0)+IF(AB414,1,0)</x:f>
        <x:v>1</x:v>
      </x:c>
      <x:c r="AE414" s="50" t="n">
        <x:f>IF(Y414,1,0)+IF(Z414,1,0)+IF(AA414,1,0)+IF(AB414,1,0)</x:f>
        <x:v>2</x:v>
      </x:c>
      <x:c r="AF414" s="50" t="n">
        <x:f>IF(Y414,1,0)+IF(Z414,1,0)+IF(AA414,1,0)+IF(AC414,1,0)</x:f>
        <x:v>2</x:v>
      </x:c>
      <x:c r="AG414" s="53" t="n">
        <x:v>44348</x:v>
      </x:c>
      <x:c r="AH414" s="50" t="str">
        <x:v>S100W5JY</x:v>
      </x:c>
      <x:c r="AI414" s="50" t="str">
        <x:v>NetSalesSummaryOfBusinessResults</x:v>
      </x:c>
      <x:c r="AJ414" s="50" t="str">
        <x:v>OperatingIncome</x:v>
      </x:c>
      <x:c r="AK414" s="53" t="n">
        <x:v>45747</x:v>
      </x:c>
      <x:c r="AL414" s="50" t="str">
        <x:v>365/365/365/366/365</x:v>
      </x:c>
      <x:c r="AM414" s="51" t="n">
        <x:v>14175600</x:v>
      </x:c>
      <x:c r="AN414" s="51" t="n">
        <x:v>1388</x:v>
      </x:c>
      <x:c r="AO414" s="51" t="n">
        <x:f>IFERROR(AM414*AN414,"")</x:f>
        <x:v>19675732800</x:v>
      </x:c>
      <x:c r="AP414" s="56" t="n">
        <x:f>IFERROR(AO414/(K414*1000000),"")</x:f>
        <x:v>1.8424616580919306</x:v>
      </x:c>
      <x:c r="AQ414" s="57" t="n">
        <x:v>26760181.666666668</x:v>
      </x:c>
      <x:c r="AR414" s="52" t="n">
        <x:v>0.3996848672909459</x:v>
      </x:c>
      <x:c r="AS414" s="52" t="n">
        <x:v>-0.6659357983815135</x:v>
      </x:c>
      <x:c r="AT414" s="55" t="b">
        <x:v>1</x:v>
      </x:c>
      <x:c r="AU414" s="50"/>
      <x:c r="AV414" s="58" t="n">
        <x:v>0.0880626086151415</x:v>
      </x:c>
      <x:c r="AW414" s="50" t="n">
        <x:v>1306</x:v>
      </x:c>
      <x:c r="AX414" s="50" t="str">
        <x:v>Discovery</x:v>
      </x:c>
      <x:c r="AY414" s="50" t="str">
        <x:v>ローカル5年最大下落率-60%以下</x:v>
      </x:c>
      <x:c r="AZ414" s="59" t="str">
        <x:v>2025-06-27 10:36</x:v>
      </x:c>
      <x:c r="BA414" s="53" t="n">
        <x:v>43070</x:v>
      </x:c>
      <x:c r="BB414" s="50"/>
      <x:c r="BC414" s="50"/>
      <x:c r="BD414" s="50"/>
    </x:row>
    <x:row r="415">
      <x:c r="A415" s="50" t="n">
        <x:v>414</x:v>
      </x:c>
      <x:c r="B415" s="50" t="str">
        <x:v>6196</x:v>
      </x:c>
      <x:c r="C415" s="50" t="str">
        <x:v>6196.T</x:v>
      </x:c>
      <x:c r="D415" s="50" t="str">
        <x:v>Strike Group Co.,Ltd.</x:v>
      </x:c>
      <x:c r="E415" s="50" t="str">
        <x:v>Prime Market (Domestic)</x:v>
      </x:c>
      <x:c r="F415" s="50" t="str">
        <x:v>Services</x:v>
      </x:c>
      <x:c r="G415" s="51" t="n">
        <x:v>9034.5</x:v>
      </x:c>
      <x:c r="H415" s="51" t="n">
        <x:v>10727.244</x:v>
      </x:c>
      <x:c r="I415" s="51" t="n">
        <x:v>13826.298</x:v>
      </x:c>
      <x:c r="J415" s="51" t="n">
        <x:v>18138.469</x:v>
      </x:c>
      <x:c r="K415" s="51" t="n">
        <x:v>20314.153</x:v>
      </x:c>
      <x:c r="L415" s="52" t="n">
        <x:f>IFERROR(H415/G415-1,"")</x:f>
        <x:v>0.18736443632741162</x:v>
      </x:c>
      <x:c r="M415" s="52" t="n">
        <x:f>IFERROR(I415/H415-1,"")</x:f>
        <x:v>0.28889563805950536</x:v>
      </x:c>
      <x:c r="N415" s="52" t="n">
        <x:f>IFERROR(J415/I415-1,"")</x:f>
        <x:v>0.3118818211498118</x:v>
      </x:c>
      <x:c r="O415" s="52" t="n">
        <x:f>IFERROR(K415/J415-1,"")</x:f>
        <x:v>0.1199486020567666</x:v>
      </x:c>
      <x:c r="P415" s="52" t="n">
        <x:f>IFERROR((K415/G415)^(1/4)-1,"")</x:f>
        <x:v>0.22454189803440272</x:v>
      </x:c>
      <x:c r="Q415" s="51" t="n">
        <x:v>6332.319</x:v>
      </x:c>
      <x:c r="R415" s="52" t="n">
        <x:f>IFERROR(Q415/K415,"")</x:f>
        <x:v>0.31171956812572993</x:v>
      </x:c>
      <x:c r="S415" s="53" t="n">
        <x:v>42522</x:v>
      </x:c>
      <x:c r="T415" s="50" t="str">
        <x:v>EDINET_company_history</x:v>
      </x:c>
      <x:c r="U415" s="50" t="str">
        <x:v>株式会社Ｋ＆Ｃｏｍｐａｎｙ</x:v>
      </x:c>
      <x:c r="V415" s="54" t="n">
        <x:v>0.2734</x:v>
      </x:c>
      <x:c r="W415" s="50" t="str">
        <x:v>荒井 邦彦 / 鈴木 伸雄</x:v>
      </x:c>
      <x:c r="X415" s="50" t="b">
        <x:f>AND(COUNT(L415:O415)=4,L415&gt;='設定'!$B$6,M415&gt;='設定'!$B$6,N415&gt;='設定'!$B$6,O415&gt;='設定'!$B$6)</x:f>
        <x:v>0</x:v>
      </x:c>
      <x:c r="Y415" s="50" t="b">
        <x:f>AND(COUNT(G415:K415)=5,P415&gt;='設定'!$B$7)</x:f>
        <x:v>1</x:v>
      </x:c>
      <x:c r="Z415" s="50" t="b">
        <x:f>AND(ISNUMBER(R415),R415&gt;='設定'!$B$8)</x:f>
        <x:v>1</x:v>
      </x:c>
      <x:c r="AA415" s="50" t="b">
        <x:f>AND(ISNUMBER(S415),S415&gt;=DATE(YEAR('設定'!$B$10)-'設定'!$B$9,MONTH('設定'!$B$10),DAY('設定'!$B$10)))</x:f>
        <x:v>0</x:v>
      </x:c>
      <x:c r="AB415" s="55" t="b">
        <x:v>0</x:v>
      </x:c>
      <x:c r="AC415" s="55" t="b">
        <x:v>0</x:v>
      </x:c>
      <x:c r="AD415" s="50" t="n">
        <x:f>IF(X415,1,0)+IF(Z415,1,0)+IF(AA415,1,0)+IF(AB415,1,0)</x:f>
        <x:v>1</x:v>
      </x:c>
      <x:c r="AE415" s="50" t="n">
        <x:f>IF(Y415,1,0)+IF(Z415,1,0)+IF(AA415,1,0)+IF(AB415,1,0)</x:f>
        <x:v>2</x:v>
      </x:c>
      <x:c r="AF415" s="50" t="n">
        <x:f>IF(Y415,1,0)+IF(Z415,1,0)+IF(AA415,1,0)+IF(AC415,1,0)</x:f>
        <x:v>2</x:v>
      </x:c>
      <x:c r="AG415" s="53" t="n">
        <x:v>44348</x:v>
      </x:c>
      <x:c r="AH415" s="50" t="str">
        <x:v>S100XAN1</x:v>
      </x:c>
      <x:c r="AI415" s="50" t="str">
        <x:v>NetSalesSummaryOfBusinessResults</x:v>
      </x:c>
      <x:c r="AJ415" s="50" t="str">
        <x:v>OperatingIncome</x:v>
      </x:c>
      <x:c r="AK415" s="53" t="n">
        <x:v>45930</x:v>
      </x:c>
      <x:c r="AL415" s="50" t="str">
        <x:v>395/365/365/366/365</x:v>
      </x:c>
      <x:c r="AM415" s="51" t="n">
        <x:v>19202800</x:v>
      </x:c>
      <x:c r="AN415" s="51" t="n">
        <x:v>1247</x:v>
      </x:c>
      <x:c r="AO415" s="51" t="n">
        <x:f>IFERROR(AM415*AN415,"")</x:f>
        <x:v>23945891600</x:v>
      </x:c>
      <x:c r="AP415" s="56" t="n">
        <x:f>IFERROR(AO415/(K415*1000000),"")</x:f>
        <x:v>1.1787787361845705</x:v>
      </x:c>
      <x:c r="AQ415" s="57" t="n">
        <x:v>648150802.1563721</x:v>
      </x:c>
      <x:c r="AR415" s="52" t="n">
        <x:v>0.4427014554521366</x:v>
      </x:c>
      <x:c r="AS415" s="52" t="n">
        <x:v>-0.5798186423536256</x:v>
      </x:c>
      <x:c r="AT415" s="55" t="b">
        <x:v>1</x:v>
      </x:c>
      <x:c r="AU415" s="50"/>
      <x:c r="AV415" s="58" t="n">
        <x:v>0.1162618399903229</x:v>
      </x:c>
      <x:c r="AW415" s="50" t="n">
        <x:v>1145</x:v>
      </x:c>
      <x:c r="AX415" s="50" t="str">
        <x:v>Core Moat</x:v>
      </x:c>
      <x:c r="AY415" s="50" t="str">
        <x:v>目立つ機械的警告なし（定性確認は別途必要）</x:v>
      </x:c>
      <x:c r="AZ415" s="59" t="str">
        <x:v>2025-12-17 12:18</x:v>
      </x:c>
      <x:c r="BA415" s="53" t="n">
        <x:v>42522</x:v>
      </x:c>
      <x:c r="BB415" s="50"/>
      <x:c r="BC415" s="50"/>
      <x:c r="BD415" s="50" t="str">
        <x:v>TOPIX Small 1</x:v>
      </x:c>
    </x:row>
    <x:row r="416">
      <x:c r="A416" s="50" t="n">
        <x:v>415</x:v>
      </x:c>
      <x:c r="B416" s="50" t="str">
        <x:v>7069</x:v>
      </x:c>
      <x:c r="C416" s="50" t="str">
        <x:v>7069.T</x:v>
      </x:c>
      <x:c r="D416" s="50" t="str">
        <x:v>CyberBuzz,Inc.</x:v>
      </x:c>
      <x:c r="E416" s="50" t="str">
        <x:v>Growth Market(Domestic)</x:v>
      </x:c>
      <x:c r="F416" s="50" t="str">
        <x:v>Services</x:v>
      </x:c>
      <x:c r="G416" s="51" t="n">
        <x:v>3172.33</x:v>
      </x:c>
      <x:c r="H416" s="51" t="n">
        <x:v>4268.412</x:v>
      </x:c>
      <x:c r="I416" s="51" t="n">
        <x:v>5757.306</x:v>
      </x:c>
      <x:c r="J416" s="51" t="n">
        <x:v>7462.203</x:v>
      </x:c>
      <x:c r="K416" s="51" t="n">
        <x:v>7131.164</x:v>
      </x:c>
      <x:c r="L416" s="52" t="n">
        <x:f>IFERROR(H416/G416-1,"")</x:f>
        <x:v>0.345513234751744</x:v>
      </x:c>
      <x:c r="M416" s="52" t="n">
        <x:f>IFERROR(I416/H416-1,"")</x:f>
        <x:v>0.34881684336001295</x:v>
      </x:c>
      <x:c r="N416" s="52" t="n">
        <x:f>IFERROR(J416/I416-1,"")</x:f>
        <x:v>0.2961275638293328</x:v>
      </x:c>
      <x:c r="O416" s="52" t="n">
        <x:f>IFERROR(K416/J416-1,"")</x:f>
        <x:v>-0.04436210057539314</x:v>
      </x:c>
      <x:c r="P416" s="52" t="n">
        <x:f>IFERROR((K416/G416)^(1/4)-1,"")</x:f>
        <x:v>0.22446257729513164</x:v>
      </x:c>
      <x:c r="Q416" s="51" t="n">
        <x:v>349.563</x:v>
      </x:c>
      <x:c r="R416" s="52" t="n">
        <x:f>IFERROR(Q416/K416,"")</x:f>
        <x:v>0.04901906617208635</x:v>
      </x:c>
      <x:c r="S416" s="53" t="n">
        <x:v>43709</x:v>
      </x:c>
      <x:c r="T416" s="50" t="str">
        <x:v>EDINET_company_history</x:v>
      </x:c>
      <x:c r="U416" s="50" t="str">
        <x:v>高村彰典</x:v>
      </x:c>
      <x:c r="V416" s="54" t="n">
        <x:v>0.2996</x:v>
      </x:c>
      <x:c r="W416" s="50" t="str">
        <x:v>高村 彰典</x:v>
      </x:c>
      <x:c r="X416" s="50" t="b">
        <x:f>AND(COUNT(L416:O416)=4,L416&gt;='設定'!$B$6,M416&gt;='設定'!$B$6,N416&gt;='設定'!$B$6,O416&gt;='設定'!$B$6)</x:f>
        <x:v>0</x:v>
      </x:c>
      <x:c r="Y416" s="50" t="b">
        <x:f>AND(COUNT(G416:K416)=5,P416&gt;='設定'!$B$7)</x:f>
        <x:v>1</x:v>
      </x:c>
      <x:c r="Z416" s="50" t="b">
        <x:f>AND(ISNUMBER(R416),R416&gt;='設定'!$B$8)</x:f>
        <x:v>0</x:v>
      </x:c>
      <x:c r="AA416" s="50" t="b">
        <x:f>AND(ISNUMBER(S416),S416&gt;=DATE(YEAR('設定'!$B$10)-'設定'!$B$9,MONTH('設定'!$B$10),DAY('設定'!$B$10)))</x:f>
        <x:v>0</x:v>
      </x:c>
      <x:c r="AB416" s="55" t="b">
        <x:v>1</x:v>
      </x:c>
      <x:c r="AC416" s="55" t="b">
        <x:v>1</x:v>
      </x:c>
      <x:c r="AD416" s="50" t="n">
        <x:f>IF(X416,1,0)+IF(Z416,1,0)+IF(AA416,1,0)+IF(AB416,1,0)</x:f>
        <x:v>1</x:v>
      </x:c>
      <x:c r="AE416" s="50" t="n">
        <x:f>IF(Y416,1,0)+IF(Z416,1,0)+IF(AA416,1,0)+IF(AB416,1,0)</x:f>
        <x:v>2</x:v>
      </x:c>
      <x:c r="AF416" s="50" t="n">
        <x:f>IF(Y416,1,0)+IF(Z416,1,0)+IF(AA416,1,0)+IF(AC416,1,0)</x:f>
        <x:v>2</x:v>
      </x:c>
      <x:c r="AG416" s="53" t="n">
        <x:v>44348</x:v>
      </x:c>
      <x:c r="AH416" s="50" t="str">
        <x:v>S100XBQ8</x:v>
      </x:c>
      <x:c r="AI416" s="50" t="str">
        <x:v>NetSalesSummaryOfBusinessResults</x:v>
      </x:c>
      <x:c r="AJ416" s="50" t="str">
        <x:v>OperatingIncome</x:v>
      </x:c>
      <x:c r="AK416" s="53" t="n">
        <x:v>45930</x:v>
      </x:c>
      <x:c r="AL416" s="50" t="str">
        <x:v>365/365/365/366/365</x:v>
      </x:c>
      <x:c r="AM416" s="51" t="n">
        <x:v>4023600</x:v>
      </x:c>
      <x:c r="AN416" s="51" t="n">
        <x:v>1087</x:v>
      </x:c>
      <x:c r="AO416" s="51" t="n">
        <x:f>IFERROR(AM416*AN416,"")</x:f>
        <x:v>4373653200</x:v>
      </x:c>
      <x:c r="AP416" s="56" t="n">
        <x:f>IFERROR(AO416/(K416*1000000),"")</x:f>
        <x:v>0.6133154699569383</x:v>
      </x:c>
      <x:c r="AQ416" s="57" t="n">
        <x:v>4484991.666666667</x:v>
      </x:c>
      <x:c r="AR416" s="52" t="n">
        <x:v>0.6293296685771507</x:v>
      </x:c>
      <x:c r="AS416" s="52" t="n">
        <x:v>-0.8129032258064516</x:v>
      </x:c>
      <x:c r="AT416" s="55" t="b">
        <x:v>0</x:v>
      </x:c>
      <x:c r="AU416" s="50" t="str">
        <x:v>low_liquidity</x:v>
      </x:c>
      <x:c r="AV416" s="58" t="n">
        <x:v>-0.1539623056348159</x:v>
      </x:c>
      <x:c r="AW416" s="50" t="n">
        <x:v>2868</x:v>
      </x:c>
      <x:c r="AX416" s="50" t="str">
        <x:v>Future Moat</x:v>
      </x:c>
      <x:c r="AY416" s="50" t="str">
        <x:v>既存適格性フィルター不通過: low_liquidity / 60日平均売買代金2,000万円未満 / 年率ボラティリティ60%以上 / ローカル5年最大下落率-60%以下</x:v>
      </x:c>
      <x:c r="AZ416" s="59" t="str">
        <x:v>2025-12-19 15:29</x:v>
      </x:c>
      <x:c r="BA416" s="53" t="n">
        <x:v>43709</x:v>
      </x:c>
      <x:c r="BB416" s="50" t="str">
        <x:v>高村 彰典</x:v>
      </x:c>
      <x:c r="BC416" s="50"/>
      <x:c r="BD416" s="50"/>
    </x:row>
    <x:row r="417">
      <x:c r="A417" s="50" t="n">
        <x:v>416</x:v>
      </x:c>
      <x:c r="B417" s="50" t="str">
        <x:v>3486</x:v>
      </x:c>
      <x:c r="C417" s="50" t="str">
        <x:v>3486.T</x:v>
      </x:c>
      <x:c r="D417" s="50" t="str">
        <x:v>GLOBAL LINK MANAGEMENT INC.</x:v>
      </x:c>
      <x:c r="E417" s="50" t="str">
        <x:v>Prime Market (Domestic)</x:v>
      </x:c>
      <x:c r="F417" s="50" t="str">
        <x:v>Real Estate</x:v>
      </x:c>
      <x:c r="G417" s="51" t="n">
        <x:v>30675.279</x:v>
      </x:c>
      <x:c r="H417" s="51" t="n">
        <x:v>35545.819</x:v>
      </x:c>
      <x:c r="I417" s="51" t="n">
        <x:v>41129.354</x:v>
      </x:c>
      <x:c r="J417" s="51" t="n">
        <x:v>64224.609</x:v>
      </x:c>
      <x:c r="K417" s="51" t="n">
        <x:v>68786.064</x:v>
      </x:c>
      <x:c r="L417" s="52" t="n">
        <x:f>IFERROR(H417/G417-1,"")</x:f>
        <x:v>0.15877736596951597</x:v>
      </x:c>
      <x:c r="M417" s="52" t="n">
        <x:f>IFERROR(I417/H417-1,"")</x:f>
        <x:v>0.15707993674305265</x:v>
      </x:c>
      <x:c r="N417" s="52" t="n">
        <x:f>IFERROR(J417/I417-1,"")</x:f>
        <x:v>0.5615272975111643</x:v>
      </x:c>
      <x:c r="O417" s="52" t="n">
        <x:f>IFERROR(K417/J417-1,"")</x:f>
        <x:v>0.07102347637492046</x:v>
      </x:c>
      <x:c r="P417" s="52" t="n">
        <x:f>IFERROR((K417/G417)^(1/4)-1,"")</x:f>
        <x:v>0.22370852197865743</x:v>
      </x:c>
      <x:c r="Q417" s="51" t="n">
        <x:v>7800.529</x:v>
      </x:c>
      <x:c r="R417" s="52" t="n">
        <x:f>IFERROR(Q417/K417,"")</x:f>
        <x:v>0.11340275262733453</x:v>
      </x:c>
      <x:c r="S417" s="53" t="n">
        <x:v>43070</x:v>
      </x:c>
      <x:c r="T417" s="50" t="str">
        <x:v>EDINET_company_history</x:v>
      </x:c>
      <x:c r="U417" s="50" t="str">
        <x:v>株式会社G2A</x:v>
      </x:c>
      <x:c r="V417" s="54" t="n">
        <x:v>0.3394</x:v>
      </x:c>
      <x:c r="W417" s="50" t="str">
        <x:v>金 大仲</x:v>
      </x:c>
      <x:c r="X417" s="50" t="b">
        <x:f>AND(COUNT(L417:O417)=4,L417&gt;='設定'!$B$6,M417&gt;='設定'!$B$6,N417&gt;='設定'!$B$6,O417&gt;='設定'!$B$6)</x:f>
        <x:v>0</x:v>
      </x:c>
      <x:c r="Y417" s="50" t="b">
        <x:f>AND(COUNT(G417:K417)=5,P417&gt;='設定'!$B$7)</x:f>
        <x:v>1</x:v>
      </x:c>
      <x:c r="Z417" s="50" t="b">
        <x:f>AND(ISNUMBER(R417),R417&gt;='設定'!$B$8)</x:f>
        <x:v>1</x:v>
      </x:c>
      <x:c r="AA417" s="50" t="b">
        <x:f>AND(ISNUMBER(S417),S417&gt;=DATE(YEAR('設定'!$B$10)-'設定'!$B$9,MONTH('設定'!$B$10),DAY('設定'!$B$10)))</x:f>
        <x:v>0</x:v>
      </x:c>
      <x:c r="AB417" s="55" t="b">
        <x:v>0</x:v>
      </x:c>
      <x:c r="AC417" s="55" t="b">
        <x:v>0</x:v>
      </x:c>
      <x:c r="AD417" s="50" t="n">
        <x:f>IF(X417,1,0)+IF(Z417,1,0)+IF(AA417,1,0)+IF(AB417,1,0)</x:f>
        <x:v>1</x:v>
      </x:c>
      <x:c r="AE417" s="50" t="n">
        <x:f>IF(Y417,1,0)+IF(Z417,1,0)+IF(AA417,1,0)+IF(AB417,1,0)</x:f>
        <x:v>2</x:v>
      </x:c>
      <x:c r="AF417" s="50" t="n">
        <x:f>IF(Y417,1,0)+IF(Z417,1,0)+IF(AA417,1,0)+IF(AC417,1,0)</x:f>
        <x:v>2</x:v>
      </x:c>
      <x:c r="AG417" s="53" t="n">
        <x:v>44348</x:v>
      </x:c>
      <x:c r="AH417" s="50" t="str">
        <x:v>S100XU06</x:v>
      </x:c>
      <x:c r="AI417" s="50" t="str">
        <x:v>NetSalesSummaryOfBusinessResults</x:v>
      </x:c>
      <x:c r="AJ417" s="50" t="str">
        <x:v>OperatingIncome</x:v>
      </x:c>
      <x:c r="AK417" s="53" t="n">
        <x:v>46022</x:v>
      </x:c>
      <x:c r="AL417" s="50" t="str">
        <x:v>365/365/365/366/365</x:v>
      </x:c>
      <x:c r="AM417" s="51" t="n">
        <x:v>15919016</x:v>
      </x:c>
      <x:c r="AN417" s="51" t="n">
        <x:v>1761</x:v>
      </x:c>
      <x:c r="AO417" s="51" t="n">
        <x:f>IFERROR(AM417*AN417,"")</x:f>
        <x:v>28033387176</x:v>
      </x:c>
      <x:c r="AP417" s="56" t="n">
        <x:f>IFERROR(AO417/(K417*1000000),"")</x:f>
        <x:v>0.4075445743777402</x:v>
      </x:c>
      <x:c r="AQ417" s="57" t="n">
        <x:v>173072185</x:v>
      </x:c>
      <x:c r="AR417" s="52" t="n">
        <x:v>0.3885948409638045</x:v>
      </x:c>
      <x:c r="AS417" s="52" t="n">
        <x:v>-0.5429477081534411</x:v>
      </x:c>
      <x:c r="AT417" s="55" t="b">
        <x:v>1</x:v>
      </x:c>
      <x:c r="AU417" s="50"/>
      <x:c r="AV417" s="58" t="n">
        <x:v>-0.1448774021776993</x:v>
      </x:c>
      <x:c r="AW417" s="50" t="n">
        <x:v>2827</x:v>
      </x:c>
      <x:c r="AX417" s="50" t="str">
        <x:v>Transformation Moat</x:v>
      </x:c>
      <x:c r="AY417" s="50" t="str">
        <x:v>目立つ機械的警告なし（定性確認は別途必要）</x:v>
      </x:c>
      <x:c r="AZ417" s="59" t="str">
        <x:v>2026-03-25 16:00</x:v>
      </x:c>
      <x:c r="BA417" s="53" t="n">
        <x:v>43070</x:v>
      </x:c>
      <x:c r="BB417" s="50"/>
      <x:c r="BC417" s="50"/>
      <x:c r="BD417" s="50"/>
    </x:row>
    <x:row r="418">
      <x:c r="A418" s="50" t="n">
        <x:v>417</x:v>
      </x:c>
      <x:c r="B418" s="50" t="str">
        <x:v>5729</x:v>
      </x:c>
      <x:c r="C418" s="50" t="str">
        <x:v>5729.T</x:v>
      </x:c>
      <x:c r="D418" s="50" t="str">
        <x:v>NIHON SEIKO CO.,LTD</x:v>
      </x:c>
      <x:c r="E418" s="50" t="str">
        <x:v>Standard Market(Domestic)</x:v>
      </x:c>
      <x:c r="F418" s="50" t="str">
        <x:v>Nonferrous Metals</x:v>
      </x:c>
      <x:c r="G418" s="51" t="n">
        <x:v>11247.358</x:v>
      </x:c>
      <x:c r="H418" s="51" t="n">
        <x:v>17097.801</x:v>
      </x:c>
      <x:c r="I418" s="51" t="n">
        <x:v>15923.384</x:v>
      </x:c>
      <x:c r="J418" s="51" t="n">
        <x:v>15589.359</x:v>
      </x:c>
      <x:c r="K418" s="51" t="n">
        <x:v>25179.512</x:v>
      </x:c>
      <x:c r="L418" s="52" t="n">
        <x:f>IFERROR(H418/G418-1,"")</x:f>
        <x:v>0.5201615348244448</x:v>
      </x:c>
      <x:c r="M418" s="52" t="n">
        <x:f>IFERROR(I418/H418-1,"")</x:f>
        <x:v>-0.06868818978534141</x:v>
      </x:c>
      <x:c r="N418" s="52" t="n">
        <x:f>IFERROR(J418/I418-1,"")</x:f>
        <x:v>-0.020977010916774952</x:v>
      </x:c>
      <x:c r="O418" s="52" t="n">
        <x:f>IFERROR(K418/J418-1,"")</x:f>
        <x:v>0.6151730164145939</x:v>
      </x:c>
      <x:c r="P418" s="52" t="n">
        <x:f>IFERROR((K418/G418)^(1/4)-1,"")</x:f>
        <x:v>0.22320485880809748</x:v>
      </x:c>
      <x:c r="Q418" s="51" t="n">
        <x:v>3598.004</x:v>
      </x:c>
      <x:c r="R418" s="52" t="n">
        <x:f>IFERROR(Q418/K418,"")</x:f>
        <x:v>0.1428941116889001</x:v>
      </x:c>
      <x:c r="S418" s="53" t="n">
        <x:v>17137</x:v>
      </x:c>
      <x:c r="T418" s="50" t="str">
        <x:v>EDINET_company_history</x:v>
      </x:c>
      <x:c r="U418" s="50" t="str">
        <x:v>福田金属箔粉工業株式会社</x:v>
      </x:c>
      <x:c r="V418" s="54" t="n">
        <x:v>0.1799</x:v>
      </x:c>
      <x:c r="W418" s="50" t="str">
        <x:v>植田 憲高</x:v>
      </x:c>
      <x:c r="X418" s="50" t="b">
        <x:f>AND(COUNT(L418:O418)=4,L418&gt;='設定'!$B$6,M418&gt;='設定'!$B$6,N418&gt;='設定'!$B$6,O418&gt;='設定'!$B$6)</x:f>
        <x:v>0</x:v>
      </x:c>
      <x:c r="Y418" s="50" t="b">
        <x:f>AND(COUNT(G418:K418)=5,P418&gt;='設定'!$B$7)</x:f>
        <x:v>1</x:v>
      </x:c>
      <x:c r="Z418" s="50" t="b">
        <x:f>AND(ISNUMBER(R418),R418&gt;='設定'!$B$8)</x:f>
        <x:v>1</x:v>
      </x:c>
      <x:c r="AA418" s="50" t="b">
        <x:f>AND(ISNUMBER(S418),S418&gt;=DATE(YEAR('設定'!$B$10)-'設定'!$B$9,MONTH('設定'!$B$10),DAY('設定'!$B$10)))</x:f>
        <x:v>0</x:v>
      </x:c>
      <x:c r="AB418" s="55" t="b">
        <x:v>0</x:v>
      </x:c>
      <x:c r="AC418" s="55" t="b">
        <x:v>0</x:v>
      </x:c>
      <x:c r="AD418" s="50" t="n">
        <x:f>IF(X418,1,0)+IF(Z418,1,0)+IF(AA418,1,0)+IF(AB418,1,0)</x:f>
        <x:v>1</x:v>
      </x:c>
      <x:c r="AE418" s="50" t="n">
        <x:f>IF(Y418,1,0)+IF(Z418,1,0)+IF(AA418,1,0)+IF(AB418,1,0)</x:f>
        <x:v>2</x:v>
      </x:c>
      <x:c r="AF418" s="50" t="n">
        <x:f>IF(Y418,1,0)+IF(Z418,1,0)+IF(AA418,1,0)+IF(AC418,1,0)</x:f>
        <x:v>2</x:v>
      </x:c>
      <x:c r="AG418" s="53" t="n">
        <x:v>44348</x:v>
      </x:c>
      <x:c r="AH418" s="50" t="str">
        <x:v>S100W4E9</x:v>
      </x:c>
      <x:c r="AI418" s="50" t="str">
        <x:v>NetSalesSummaryOfBusinessResults</x:v>
      </x:c>
      <x:c r="AJ418" s="50" t="str">
        <x:v>OperatingIncome</x:v>
      </x:c>
      <x:c r="AK418" s="53" t="n">
        <x:v>45747</x:v>
      </x:c>
      <x:c r="AL418" s="50" t="str">
        <x:v>365/365/365/366/365</x:v>
      </x:c>
      <x:c r="AM418" s="51" t="n">
        <x:v>2447300</x:v>
      </x:c>
      <x:c r="AN418" s="51" t="n">
        <x:v>1544</x:v>
      </x:c>
      <x:c r="AO418" s="51" t="n">
        <x:f>IFERROR(AM418*AN418,"")</x:f>
        <x:v>3778631200</x:v>
      </x:c>
      <x:c r="AP418" s="56" t="n">
        <x:f>IFERROR(AO418/(K418*1000000),"")</x:f>
        <x:v>0.15006768995364167</x:v>
      </x:c>
      <x:c r="AQ418" s="57" t="n">
        <x:v>151225580</x:v>
      </x:c>
      <x:c r="AR418" s="52" t="n">
        <x:v>0.4861280010085012</x:v>
      </x:c>
      <x:c r="AS418" s="52" t="n">
        <x:v>-0.6169896501235959</x:v>
      </x:c>
      <x:c r="AT418" s="55" t="b">
        <x:v>1</x:v>
      </x:c>
      <x:c r="AU418" s="50"/>
      <x:c r="AV418" s="58" t="n">
        <x:v>0.1427782412588402</x:v>
      </x:c>
      <x:c r="AW418" s="50" t="n">
        <x:v>985</x:v>
      </x:c>
      <x:c r="AX418" s="50" t="str">
        <x:v>Transformation Moat</x:v>
      </x:c>
      <x:c r="AY418" s="50" t="str">
        <x:v>ローカル5年最大下落率-60%以下</x:v>
      </x:c>
      <x:c r="AZ418" s="59" t="str">
        <x:v>2025-06-27 15:38</x:v>
      </x:c>
      <x:c r="BA418" s="53" t="n">
        <x:v>17137</x:v>
      </x:c>
      <x:c r="BB418" s="50"/>
      <x:c r="BC418" s="50"/>
      <x:c r="BD418" s="50"/>
    </x:row>
    <x:row r="419">
      <x:c r="A419" s="50" t="n">
        <x:v>418</x:v>
      </x:c>
      <x:c r="B419" s="50" t="str">
        <x:v>3988</x:v>
      </x:c>
      <x:c r="C419" s="50" t="str">
        <x:v>3988.T</x:v>
      </x:c>
      <x:c r="D419" s="50" t="str">
        <x:v>SYS Holdings Co.,Ltd.</x:v>
      </x:c>
      <x:c r="E419" s="50" t="str">
        <x:v>Standard Market(Domestic)</x:v>
      </x:c>
      <x:c r="F419" s="50" t="str">
        <x:v>Information &amp; Communication</x:v>
      </x:c>
      <x:c r="G419" s="51" t="n">
        <x:v>6296.857</x:v>
      </x:c>
      <x:c r="H419" s="51" t="n">
        <x:v>7576.146</x:v>
      </x:c>
      <x:c r="I419" s="51" t="n">
        <x:v>10518.537</x:v>
      </x:c>
      <x:c r="J419" s="51" t="n">
        <x:v>12397.057</x:v>
      </x:c>
      <x:c r="K419" s="51" t="n">
        <x:v>14051.094</x:v>
      </x:c>
      <x:c r="L419" s="52" t="n">
        <x:f>IFERROR(H419/G419-1,"")</x:f>
        <x:v>0.20316310184588904</x:v>
      </x:c>
      <x:c r="M419" s="52" t="n">
        <x:f>IFERROR(I419/H419-1,"")</x:f>
        <x:v>0.38837569920115067</x:v>
      </x:c>
      <x:c r="N419" s="52" t="n">
        <x:f>IFERROR(J419/I419-1,"")</x:f>
        <x:v>0.17859137634825073</x:v>
      </x:c>
      <x:c r="O419" s="52" t="n">
        <x:f>IFERROR(K419/J419-1,"")</x:f>
        <x:v>0.13342174679038732</x:v>
      </x:c>
      <x:c r="P419" s="52" t="n">
        <x:f>IFERROR((K419/G419)^(1/4)-1,"")</x:f>
        <x:v>0.22221209482280213</x:v>
      </x:c>
      <x:c r="Q419" s="51" t="n">
        <x:v>705.229</x:v>
      </x:c>
      <x:c r="R419" s="52" t="n">
        <x:f>IFERROR(Q419/K419,"")</x:f>
        <x:v>0.05019032681725708</x:v>
      </x:c>
      <x:c r="S419" s="53" t="n">
        <x:v>42887</x:v>
      </x:c>
      <x:c r="T419" s="50" t="str">
        <x:v>EDINET_company_history</x:v>
      </x:c>
      <x:c r="U419" s="50" t="str">
        <x:v>鈴木 裕紀</x:v>
      </x:c>
      <x:c r="V419" s="54" t="n">
        <x:v>0.3726</x:v>
      </x:c>
      <x:c r="W419" s="50" t="str">
        <x:v>鈴木 裕紀</x:v>
      </x:c>
      <x:c r="X419" s="50" t="b">
        <x:f>AND(COUNT(L419:O419)=4,L419&gt;='設定'!$B$6,M419&gt;='設定'!$B$6,N419&gt;='設定'!$B$6,O419&gt;='設定'!$B$6)</x:f>
        <x:v>0</x:v>
      </x:c>
      <x:c r="Y419" s="50" t="b">
        <x:f>AND(COUNT(G419:K419)=5,P419&gt;='設定'!$B$7)</x:f>
        <x:v>1</x:v>
      </x:c>
      <x:c r="Z419" s="50" t="b">
        <x:f>AND(ISNUMBER(R419),R419&gt;='設定'!$B$8)</x:f>
        <x:v>0</x:v>
      </x:c>
      <x:c r="AA419" s="50" t="b">
        <x:f>AND(ISNUMBER(S419),S419&gt;=DATE(YEAR('設定'!$B$10)-'設定'!$B$9,MONTH('設定'!$B$10),DAY('設定'!$B$10)))</x:f>
        <x:v>0</x:v>
      </x:c>
      <x:c r="AB419" s="55" t="b">
        <x:v>1</x:v>
      </x:c>
      <x:c r="AC419" s="55" t="b">
        <x:v>1</x:v>
      </x:c>
      <x:c r="AD419" s="50" t="n">
        <x:f>IF(X419,1,0)+IF(Z419,1,0)+IF(AA419,1,0)+IF(AB419,1,0)</x:f>
        <x:v>1</x:v>
      </x:c>
      <x:c r="AE419" s="50" t="n">
        <x:f>IF(Y419,1,0)+IF(Z419,1,0)+IF(AA419,1,0)+IF(AB419,1,0)</x:f>
        <x:v>2</x:v>
      </x:c>
      <x:c r="AF419" s="50" t="n">
        <x:f>IF(Y419,1,0)+IF(Z419,1,0)+IF(AA419,1,0)+IF(AC419,1,0)</x:f>
        <x:v>2</x:v>
      </x:c>
      <x:c r="AG419" s="53" t="n">
        <x:v>44348</x:v>
      </x:c>
      <x:c r="AH419" s="50" t="str">
        <x:v>S100WXMD</x:v>
      </x:c>
      <x:c r="AI419" s="50" t="str">
        <x:v>NetSalesSummaryOfBusinessResults</x:v>
      </x:c>
      <x:c r="AJ419" s="50" t="str">
        <x:v>OperatingIncome</x:v>
      </x:c>
      <x:c r="AK419" s="53" t="n">
        <x:v>45869</x:v>
      </x:c>
      <x:c r="AL419" s="50" t="str">
        <x:v>365/365/365/366/365</x:v>
      </x:c>
      <x:c r="AM419" s="51" t="n">
        <x:v>10533739</x:v>
      </x:c>
      <x:c r="AN419" s="51" t="n">
        <x:v>540</x:v>
      </x:c>
      <x:c r="AO419" s="51" t="n">
        <x:f>IFERROR(AM419*AN419,"")</x:f>
        <x:v>5688219060</x:v>
      </x:c>
      <x:c r="AP419" s="56" t="n">
        <x:f>IFERROR(AO419/(K419*1000000),"")</x:f>
        <x:v>0.4048239275888411</x:v>
      </x:c>
      <x:c r="AQ419" s="57" t="n">
        <x:v>3006063.3333333335</x:v>
      </x:c>
      <x:c r="AR419" s="52" t="n">
        <x:v>0.3229213380315764</x:v>
      </x:c>
      <x:c r="AS419" s="52" t="n">
        <x:v>-0.3608853515970951</x:v>
      </x:c>
      <x:c r="AT419" s="55" t="b">
        <x:v>0</x:v>
      </x:c>
      <x:c r="AU419" s="50" t="str">
        <x:v>low_liquidity</x:v>
      </x:c>
      <x:c r="AV419" s="58" t="n">
        <x:v>0.0639407912915534</x:v>
      </x:c>
      <x:c r="AW419" s="50" t="n">
        <x:v>1431</x:v>
      </x:c>
      <x:c r="AX419" s="50" t="str">
        <x:v>Discovery</x:v>
      </x:c>
      <x:c r="AY419" s="50" t="str">
        <x:v>既存適格性フィルター不通過: low_liquidity / 60日平均売買代金2,000万円未満</x:v>
      </x:c>
      <x:c r="AZ419" s="59" t="str">
        <x:v>2025-10-30 15:00</x:v>
      </x:c>
      <x:c r="BA419" s="53" t="n">
        <x:v>42887</x:v>
      </x:c>
      <x:c r="BB419" s="50" t="str">
        <x:v>鈴木 裕紀</x:v>
      </x:c>
      <x:c r="BC419" s="50"/>
      <x:c r="BD419" s="50"/>
    </x:row>
    <x:row r="420">
      <x:c r="A420" s="50" t="n">
        <x:v>419</x:v>
      </x:c>
      <x:c r="B420" s="50" t="str">
        <x:v>3915</x:v>
      </x:c>
      <x:c r="C420" s="50" t="str">
        <x:v>3915.T</x:v>
      </x:c>
      <x:c r="D420" s="50" t="str">
        <x:v>TerraSky Co.,Ltd</x:v>
      </x:c>
      <x:c r="E420" s="50" t="str">
        <x:v>Prime Market (Domestic)</x:v>
      </x:c>
      <x:c r="F420" s="50" t="str">
        <x:v>Information &amp; Communication</x:v>
      </x:c>
      <x:c r="G420" s="51" t="n">
        <x:v>12578.368</x:v>
      </x:c>
      <x:c r="H420" s="51" t="n">
        <x:v>15440.782</x:v>
      </x:c>
      <x:c r="I420" s="51" t="n">
        <x:v>19137.184</x:v>
      </x:c>
      <x:c r="J420" s="51" t="n">
        <x:v>24709.987</x:v>
      </x:c>
      <x:c r="K420" s="51" t="n">
        <x:v>28056.82</x:v>
      </x:c>
      <x:c r="L420" s="52" t="n">
        <x:f>IFERROR(H420/G420-1,"")</x:f>
        <x:v>0.22756640607112133</x:v>
      </x:c>
      <x:c r="M420" s="52" t="n">
        <x:f>IFERROR(I420/H420-1,"")</x:f>
        <x:v>0.23939214995717206</x:v>
      </x:c>
      <x:c r="N420" s="52" t="n">
        <x:f>IFERROR(J420/I420-1,"")</x:f>
        <x:v>0.29120287498934005</x:v>
      </x:c>
      <x:c r="O420" s="52" t="n">
        <x:f>IFERROR(K420/J420-1,"")</x:f>
        <x:v>0.13544454717843424</x:v>
      </x:c>
      <x:c r="P420" s="52" t="n">
        <x:f>IFERROR((K420/G420)^(1/4)-1,"")</x:f>
        <x:v>0.22209097625966057</x:v>
      </x:c>
      <x:c r="Q420" s="51" t="n">
        <x:v>1560.235</x:v>
      </x:c>
      <x:c r="R420" s="52" t="n">
        <x:f>IFERROR(Q420/K420,"")</x:f>
        <x:v>0.055609830337151535</x:v>
      </x:c>
      <x:c r="S420" s="53" t="n">
        <x:v>42095</x:v>
      </x:c>
      <x:c r="T420" s="50" t="str">
        <x:v>EDINET_company_history</x:v>
      </x:c>
      <x:c r="U420" s="50" t="str">
        <x:v>佐藤 秀哉</x:v>
      </x:c>
      <x:c r="V420" s="54" t="n">
        <x:v>0.2827</x:v>
      </x:c>
      <x:c r="W420" s="50" t="str">
        <x:v>佐藤 秀哉 / 宮田 隆司</x:v>
      </x:c>
      <x:c r="X420" s="50" t="b">
        <x:f>AND(COUNT(L420:O420)=4,L420&gt;='設定'!$B$6,M420&gt;='設定'!$B$6,N420&gt;='設定'!$B$6,O420&gt;='設定'!$B$6)</x:f>
        <x:v>0</x:v>
      </x:c>
      <x:c r="Y420" s="50" t="b">
        <x:f>AND(COUNT(G420:K420)=5,P420&gt;='設定'!$B$7)</x:f>
        <x:v>1</x:v>
      </x:c>
      <x:c r="Z420" s="50" t="b">
        <x:f>AND(ISNUMBER(R420),R420&gt;='設定'!$B$8)</x:f>
        <x:v>0</x:v>
      </x:c>
      <x:c r="AA420" s="50" t="b">
        <x:f>AND(ISNUMBER(S420),S420&gt;=DATE(YEAR('設定'!$B$10)-'設定'!$B$9,MONTH('設定'!$B$10),DAY('設定'!$B$10)))</x:f>
        <x:v>0</x:v>
      </x:c>
      <x:c r="AB420" s="55" t="b">
        <x:v>1</x:v>
      </x:c>
      <x:c r="AC420" s="55" t="b">
        <x:v>1</x:v>
      </x:c>
      <x:c r="AD420" s="50" t="n">
        <x:f>IF(X420,1,0)+IF(Z420,1,0)+IF(AA420,1,0)+IF(AB420,1,0)</x:f>
        <x:v>1</x:v>
      </x:c>
      <x:c r="AE420" s="50" t="n">
        <x:f>IF(Y420,1,0)+IF(Z420,1,0)+IF(AA420,1,0)+IF(AB420,1,0)</x:f>
        <x:v>2</x:v>
      </x:c>
      <x:c r="AF420" s="50" t="n">
        <x:f>IF(Y420,1,0)+IF(Z420,1,0)+IF(AA420,1,0)+IF(AC420,1,0)</x:f>
        <x:v>2</x:v>
      </x:c>
      <x:c r="AG420" s="53" t="n">
        <x:v>44348</x:v>
      </x:c>
      <x:c r="AH420" s="50" t="str">
        <x:v>S100Y60F</x:v>
      </x:c>
      <x:c r="AI420" s="50" t="str">
        <x:v>NetSalesSummaryOfBusinessResults</x:v>
      </x:c>
      <x:c r="AJ420" s="50" t="str">
        <x:v>OperatingIncome</x:v>
      </x:c>
      <x:c r="AK420" s="53" t="n">
        <x:v>46081</x:v>
      </x:c>
      <x:c r="AL420" s="50" t="str">
        <x:v>365/365/366/365/365</x:v>
      </x:c>
      <x:c r="AM420" s="51" t="n">
        <x:v>12908880</x:v>
      </x:c>
      <x:c r="AN420" s="51" t="n">
        <x:v>2563</x:v>
      </x:c>
      <x:c r="AO420" s="51" t="n">
        <x:f>IFERROR(AM420*AN420,"")</x:f>
        <x:v>33085459440</x:v>
      </x:c>
      <x:c r="AP420" s="56" t="n">
        <x:f>IFERROR(AO420/(K420*1000000),"")</x:f>
        <x:v>1.179230555708024</x:v>
      </x:c>
      <x:c r="AQ420" s="57" t="n">
        <x:v>277499776.6666667</x:v>
      </x:c>
      <x:c r="AR420" s="52" t="n">
        <x:v>0.5342297272527576</x:v>
      </x:c>
      <x:c r="AS420" s="52" t="n">
        <x:v>-0.5784099120026186</x:v>
      </x:c>
      <x:c r="AT420" s="55" t="b">
        <x:v>1</x:v>
      </x:c>
      <x:c r="AU420" s="50"/>
      <x:c r="AV420" s="58" t="n">
        <x:v>-0.1536940124774763</x:v>
      </x:c>
      <x:c r="AW420" s="50" t="n">
        <x:v>2866</x:v>
      </x:c>
      <x:c r="AX420" s="50" t="str">
        <x:v>Future Moat</x:v>
      </x:c>
      <x:c r="AY420" s="50" t="str">
        <x:v>目立つ機械的警告なし（定性確認は別途必要）</x:v>
      </x:c>
      <x:c r="AZ420" s="59" t="str">
        <x:v>2026-05-25 15:30</x:v>
      </x:c>
      <x:c r="BA420" s="53" t="n">
        <x:v>42095</x:v>
      </x:c>
      <x:c r="BB420" s="50" t="str">
        <x:v>佐藤 秀哉</x:v>
      </x:c>
      <x:c r="BC420" s="50"/>
      <x:c r="BD420" s="50" t="str">
        <x:v>TOPIX Small 2</x:v>
      </x:c>
    </x:row>
    <x:row r="421">
      <x:c r="A421" s="50" t="n">
        <x:v>420</x:v>
      </x:c>
      <x:c r="B421" s="50" t="str">
        <x:v>7353</x:v>
      </x:c>
      <x:c r="C421" s="50" t="str">
        <x:v>7353.T</x:v>
      </x:c>
      <x:c r="D421" s="50" t="str">
        <x:v>KIYO Learning Co.,Ltd.</x:v>
      </x:c>
      <x:c r="E421" s="50" t="str">
        <x:v>Growth Market(Domestic)</x:v>
      </x:c>
      <x:c r="F421" s="50" t="str">
        <x:v>Services</x:v>
      </x:c>
      <x:c r="G421" s="51" t="n">
        <x:v>2262.809</x:v>
      </x:c>
      <x:c r="H421" s="51" t="n">
        <x:v>2848.507</x:v>
      </x:c>
      <x:c r="I421" s="51" t="n">
        <x:v>3798.741</x:v>
      </x:c>
      <x:c r="J421" s="51" t="n">
        <x:v>4467.921</x:v>
      </x:c>
      <x:c r="K421" s="51" t="n">
        <x:v>5031.211</x:v>
      </x:c>
      <x:c r="L421" s="52" t="n">
        <x:f>IFERROR(H421/G421-1,"")</x:f>
        <x:v>0.25883669368470774</x:v>
      </x:c>
      <x:c r="M421" s="52" t="n">
        <x:f>IFERROR(I421/H421-1,"")</x:f>
        <x:v>0.3335901930379668</x:v>
      </x:c>
      <x:c r="N421" s="52" t="n">
        <x:f>IFERROR(J421/I421-1,"")</x:f>
        <x:v>0.17615836404745688</x:v>
      </x:c>
      <x:c r="O421" s="52" t="n">
        <x:f>IFERROR(K421/J421-1,"")</x:f>
        <x:v>0.12607429719549645</x:v>
      </x:c>
      <x:c r="P421" s="52" t="n">
        <x:f>IFERROR((K421/G421)^(1/4)-1,"")</x:f>
        <x:v>0.2211138538617905</x:v>
      </x:c>
      <x:c r="Q421" s="51" t="n">
        <x:v>304.035</x:v>
      </x:c>
      <x:c r="R421" s="52" t="n">
        <x:f>IFERROR(Q421/K421,"")</x:f>
        <x:v>0.060429785194856665</x:v>
      </x:c>
      <x:c r="S421" s="53" t="n">
        <x:v>44013</x:v>
      </x:c>
      <x:c r="T421" s="50" t="str">
        <x:v>EDINET_company_history</x:v>
      </x:c>
      <x:c r="U421" s="50" t="str">
        <x:v>綾部 貴淑</x:v>
      </x:c>
      <x:c r="V421" s="54" t="n">
        <x:v>0.4008</x:v>
      </x:c>
      <x:c r="W421" s="50" t="str">
        <x:v>綾部 貴淑</x:v>
      </x:c>
      <x:c r="X421" s="50" t="b">
        <x:f>AND(COUNT(L421:O421)=4,L421&gt;='設定'!$B$6,M421&gt;='設定'!$B$6,N421&gt;='設定'!$B$6,O421&gt;='設定'!$B$6)</x:f>
        <x:v>0</x:v>
      </x:c>
      <x:c r="Y421" s="50" t="b">
        <x:f>AND(COUNT(G421:K421)=5,P421&gt;='設定'!$B$7)</x:f>
        <x:v>1</x:v>
      </x:c>
      <x:c r="Z421" s="50" t="b">
        <x:f>AND(ISNUMBER(R421),R421&gt;='設定'!$B$8)</x:f>
        <x:v>0</x:v>
      </x:c>
      <x:c r="AA421" s="50" t="b">
        <x:f>AND(ISNUMBER(S421),S421&gt;=DATE(YEAR('設定'!$B$10)-'設定'!$B$9,MONTH('設定'!$B$10),DAY('設定'!$B$10)))</x:f>
        <x:v>0</x:v>
      </x:c>
      <x:c r="AB421" s="55" t="b">
        <x:v>1</x:v>
      </x:c>
      <x:c r="AC421" s="55" t="b">
        <x:v>1</x:v>
      </x:c>
      <x:c r="AD421" s="50" t="n">
        <x:f>IF(X421,1,0)+IF(Z421,1,0)+IF(AA421,1,0)+IF(AB421,1,0)</x:f>
        <x:v>1</x:v>
      </x:c>
      <x:c r="AE421" s="50" t="n">
        <x:f>IF(Y421,1,0)+IF(Z421,1,0)+IF(AA421,1,0)+IF(AB421,1,0)</x:f>
        <x:v>2</x:v>
      </x:c>
      <x:c r="AF421" s="50" t="n">
        <x:f>IF(Y421,1,0)+IF(Z421,1,0)+IF(AA421,1,0)+IF(AC421,1,0)</x:f>
        <x:v>2</x:v>
      </x:c>
      <x:c r="AG421" s="53" t="n">
        <x:v>44348</x:v>
      </x:c>
      <x:c r="AH421" s="50" t="str">
        <x:v>S100XSRQ</x:v>
      </x:c>
      <x:c r="AI421" s="50" t="str">
        <x:v>NetSalesSummaryOfBusinessResults</x:v>
      </x:c>
      <x:c r="AJ421" s="50" t="str">
        <x:v>OperatingIncome</x:v>
      </x:c>
      <x:c r="AK421" s="53" t="n">
        <x:v>46022</x:v>
      </x:c>
      <x:c r="AL421" s="50" t="str">
        <x:v>365/365/365/366/365</x:v>
      </x:c>
      <x:c r="AM421" s="51" t="n">
        <x:v>6866000</x:v>
      </x:c>
      <x:c r="AN421" s="51" t="n">
        <x:v>565</x:v>
      </x:c>
      <x:c r="AO421" s="51" t="n">
        <x:f>IFERROR(AM421*AN421,"")</x:f>
        <x:v>3879290000</x:v>
      </x:c>
      <x:c r="AP421" s="56" t="n">
        <x:f>IFERROR(AO421/(K421*1000000),"")</x:f>
        <x:v>0.7710449830070732</x:v>
      </x:c>
      <x:c r="AQ421" s="57" t="n">
        <x:v>4235836.666666667</x:v>
      </x:c>
      <x:c r="AR421" s="52" t="n">
        <x:v>0.5708477319374676</x:v>
      </x:c>
      <x:c r="AS421" s="52" t="n">
        <x:v>-0.8564864912212807</x:v>
      </x:c>
      <x:c r="AT421" s="55" t="b">
        <x:v>0</x:v>
      </x:c>
      <x:c r="AU421" s="50" t="str">
        <x:v>low_liquidity</x:v>
      </x:c>
      <x:c r="AV421" s="58" t="n">
        <x:v>-0.2464186494857112</x:v>
      </x:c>
      <x:c r="AW421" s="50" t="n">
        <x:v>3182</x:v>
      </x:c>
      <x:c r="AX421" s="50" t="str">
        <x:v>Transformation Moat</x:v>
      </x:c>
      <x:c r="AY421" s="50" t="str">
        <x:v>既存適格性フィルター不通過: low_liquidity / 60日平均売買代金2,000万円未満 / ローカル5年最大下落率-60%以下</x:v>
      </x:c>
      <x:c r="AZ421" s="59" t="str">
        <x:v>2026-03-24 15:31</x:v>
      </x:c>
      <x:c r="BA421" s="53" t="n">
        <x:v>44013</x:v>
      </x:c>
      <x:c r="BB421" s="50" t="str">
        <x:v>綾部 貴淑</x:v>
      </x:c>
      <x:c r="BC421" s="50"/>
      <x:c r="BD421" s="50"/>
    </x:row>
    <x:row r="422">
      <x:c r="A422" s="50" t="n">
        <x:v>421</x:v>
      </x:c>
      <x:c r="B422" s="50" t="str">
        <x:v>6418</x:v>
      </x:c>
      <x:c r="C422" s="50" t="str">
        <x:v>6418.T</x:v>
      </x:c>
      <x:c r="D422" s="50" t="str">
        <x:v>JAPAN CASH MACHINE CO.,LTD.</x:v>
      </x:c>
      <x:c r="E422" s="50" t="str">
        <x:v>Prime Market (Domestic)</x:v>
      </x:c>
      <x:c r="F422" s="50" t="str">
        <x:v>Machinery</x:v>
      </x:c>
      <x:c r="G422" s="51" t="n">
        <x:v>17010.972</x:v>
      </x:c>
      <x:c r="H422" s="51" t="n">
        <x:v>20040.1</x:v>
      </x:c>
      <x:c r="I422" s="51" t="n">
        <x:v>25258.58</x:v>
      </x:c>
      <x:c r="J422" s="51" t="n">
        <x:v>31610.569</x:v>
      </x:c>
      <x:c r="K422" s="51" t="n">
        <x:v>37815.935</x:v>
      </x:c>
      <x:c r="L422" s="52" t="n">
        <x:f>IFERROR(H422/G422-1,"")</x:f>
        <x:v>0.1780690721259195</x:v>
      </x:c>
      <x:c r="M422" s="52" t="n">
        <x:f>IFERROR(I422/H422-1,"")</x:f>
        <x:v>0.2604018942021249</x:v>
      </x:c>
      <x:c r="N422" s="52" t="n">
        <x:f>IFERROR(J422/I422-1,"")</x:f>
        <x:v>0.2514784679107058</x:v>
      </x:c>
      <x:c r="O422" s="52" t="n">
        <x:f>IFERROR(K422/J422-1,"")</x:f>
        <x:v>0.19630668464082368</x:v>
      </x:c>
      <x:c r="P422" s="52" t="n">
        <x:f>IFERROR((K422/G422)^(1/4)-1,"")</x:f>
        <x:v>0.2210583793877976</x:v>
      </x:c>
      <x:c r="Q422" s="51" t="n">
        <x:v>4910.593</x:v>
      </x:c>
      <x:c r="R422" s="52" t="n">
        <x:f>IFERROR(Q422/K422,"")</x:f>
        <x:v>0.12985512588806808</x:v>
      </x:c>
      <x:c r="S422" s="53" t="n">
        <x:v>34213</x:v>
      </x:c>
      <x:c r="T422" s="50" t="str">
        <x:v>EDINET_company_history</x:v>
      </x:c>
      <x:c r="U422" s="50" t="str">
        <x:v>上東興産株式会社</x:v>
      </x:c>
      <x:c r="V422" s="54" t="n">
        <x:v>0.1731</x:v>
      </x:c>
      <x:c r="W422" s="50" t="str">
        <x:v>上東 洋次郎 / 今井 崇智</x:v>
      </x:c>
      <x:c r="X422" s="50" t="b">
        <x:f>AND(COUNT(L422:O422)=4,L422&gt;='設定'!$B$6,M422&gt;='設定'!$B$6,N422&gt;='設定'!$B$6,O422&gt;='設定'!$B$6)</x:f>
        <x:v>0</x:v>
      </x:c>
      <x:c r="Y422" s="50" t="b">
        <x:f>AND(COUNT(G422:K422)=5,P422&gt;='設定'!$B$7)</x:f>
        <x:v>1</x:v>
      </x:c>
      <x:c r="Z422" s="50" t="b">
        <x:f>AND(ISNUMBER(R422),R422&gt;='設定'!$B$8)</x:f>
        <x:v>1</x:v>
      </x:c>
      <x:c r="AA422" s="50" t="b">
        <x:f>AND(ISNUMBER(S422),S422&gt;=DATE(YEAR('設定'!$B$10)-'設定'!$B$9,MONTH('設定'!$B$10),DAY('設定'!$B$10)))</x:f>
        <x:v>0</x:v>
      </x:c>
      <x:c r="AB422" s="55" t="b">
        <x:v>0</x:v>
      </x:c>
      <x:c r="AC422" s="55" t="b">
        <x:v>0</x:v>
      </x:c>
      <x:c r="AD422" s="50" t="n">
        <x:f>IF(X422,1,0)+IF(Z422,1,0)+IF(AA422,1,0)+IF(AB422,1,0)</x:f>
        <x:v>1</x:v>
      </x:c>
      <x:c r="AE422" s="50" t="n">
        <x:f>IF(Y422,1,0)+IF(Z422,1,0)+IF(AA422,1,0)+IF(AB422,1,0)</x:f>
        <x:v>2</x:v>
      </x:c>
      <x:c r="AF422" s="50" t="n">
        <x:f>IF(Y422,1,0)+IF(Z422,1,0)+IF(AA422,1,0)+IF(AC422,1,0)</x:f>
        <x:v>2</x:v>
      </x:c>
      <x:c r="AG422" s="53" t="n">
        <x:v>44348</x:v>
      </x:c>
      <x:c r="AH422" s="50" t="str">
        <x:v>S100W33L</x:v>
      </x:c>
      <x:c r="AI422" s="50" t="str">
        <x:v>NetSalesSummaryOfBusinessResults</x:v>
      </x:c>
      <x:c r="AJ422" s="50" t="str">
        <x:v>OperatingIncome</x:v>
      </x:c>
      <x:c r="AK422" s="53" t="n">
        <x:v>45747</x:v>
      </x:c>
      <x:c r="AL422" s="50" t="str">
        <x:v>365/365/365/366/365</x:v>
      </x:c>
      <x:c r="AM422" s="51" t="n">
        <x:v>26930751</x:v>
      </x:c>
      <x:c r="AN422" s="51" t="n">
        <x:v>962</x:v>
      </x:c>
      <x:c r="AO422" s="51" t="n">
        <x:f>IFERROR(AM422*AN422,"")</x:f>
        <x:v>25907382462</x:v>
      </x:c>
      <x:c r="AP422" s="56" t="n">
        <x:f>IFERROR(AO422/(K422*1000000),"")</x:f>
        <x:v>0.6850916805838597</x:v>
      </x:c>
      <x:c r="AQ422" s="57" t="n">
        <x:v>148250750</x:v>
      </x:c>
      <x:c r="AR422" s="52" t="n">
        <x:v>0.366613179766431</x:v>
      </x:c>
      <x:c r="AS422" s="52" t="n">
        <x:v>-0.5121987434784332</x:v>
      </x:c>
      <x:c r="AT422" s="55" t="b">
        <x:v>0</x:v>
      </x:c>
      <x:c r="AU422" s="50" t="str">
        <x:v>repeated_negative_operating_cf</x:v>
      </x:c>
      <x:c r="AV422" s="58" t="n">
        <x:v>0.3495533264638526</x:v>
      </x:c>
      <x:c r="AW422" s="50" t="n">
        <x:v>308</x:v>
      </x:c>
      <x:c r="AX422" s="50" t="str">
        <x:v>Future Moat</x:v>
      </x:c>
      <x:c r="AY422" s="50" t="str">
        <x:v>既存適格性フィルター不通過: repeated_negative_operating_cf</x:v>
      </x:c>
      <x:c r="AZ422" s="59" t="str">
        <x:v>2025-06-24 16:09</x:v>
      </x:c>
      <x:c r="BA422" s="53" t="n">
        <x:v>34213</x:v>
      </x:c>
      <x:c r="BB422" s="50"/>
      <x:c r="BC422" s="50"/>
      <x:c r="BD422" s="50" t="str">
        <x:v>TOPIX Small 2</x:v>
      </x:c>
    </x:row>
    <x:row r="423">
      <x:c r="A423" s="50" t="n">
        <x:v>422</x:v>
      </x:c>
      <x:c r="B423" s="50" t="str">
        <x:v>4192</x:v>
      </x:c>
      <x:c r="C423" s="50" t="str">
        <x:v>4192.T</x:v>
      </x:c>
      <x:c r="D423" s="50" t="str">
        <x:v>SpiderPlus &amp; Co.</x:v>
      </x:c>
      <x:c r="E423" s="50" t="str">
        <x:v>Growth Market(Domestic)</x:v>
      </x:c>
      <x:c r="F423" s="50" t="str">
        <x:v>Information &amp; Communication</x:v>
      </x:c>
      <x:c r="G423" s="51" t="n">
        <x:v>2206.94</x:v>
      </x:c>
      <x:c r="H423" s="51" t="n">
        <x:v>2479.404</x:v>
      </x:c>
      <x:c r="I423" s="51" t="n">
        <x:v>3194.521</x:v>
      </x:c>
      <x:c r="J423" s="51" t="n">
        <x:v>4073.237</x:v>
      </x:c>
      <x:c r="K423" s="51" t="n">
        <x:v>4895.754</x:v>
      </x:c>
      <x:c r="L423" s="52" t="n">
        <x:f>IFERROR(H423/G423-1,"")</x:f>
        <x:v>0.12345781942418</x:v>
      </x:c>
      <x:c r="M423" s="52" t="n">
        <x:f>IFERROR(I423/H423-1,"")</x:f>
        <x:v>0.2884229435783763</x:v>
      </x:c>
      <x:c r="N423" s="52" t="n">
        <x:f>IFERROR(J423/I423-1,"")</x:f>
        <x:v>0.2750697209378181</x:v>
      </x:c>
      <x:c r="O423" s="52" t="n">
        <x:f>IFERROR(K423/J423-1,"")</x:f>
        <x:v>0.20193202605200722</x:v>
      </x:c>
      <x:c r="P423" s="52" t="n">
        <x:f>IFERROR((K423/G423)^(1/4)-1,"")</x:f>
        <x:v>0.22041423688158202</x:v>
      </x:c>
      <x:c r="Q423" s="51" t="n">
        <x:v>7.351</x:v>
      </x:c>
      <x:c r="R423" s="52" t="n">
        <x:f>IFERROR(Q423/K423,"")</x:f>
        <x:v>0.0015015051818371592</x:v>
      </x:c>
      <x:c r="S423" s="53" t="n">
        <x:v>44256</x:v>
      </x:c>
      <x:c r="T423" s="50" t="str">
        <x:v>EDINET_company_history</x:v>
      </x:c>
      <x:c r="U423" s="50" t="str">
        <x:v>伊藤 謙自</x:v>
      </x:c>
      <x:c r="V423" s="54" t="n">
        <x:v>0.529</x:v>
      </x:c>
      <x:c r="W423" s="50" t="str">
        <x:v>伊藤 謙自 / 鈴木 雅人</x:v>
      </x:c>
      <x:c r="X423" s="50" t="b">
        <x:f>AND(COUNT(L423:O423)=4,L423&gt;='設定'!$B$6,M423&gt;='設定'!$B$6,N423&gt;='設定'!$B$6,O423&gt;='設定'!$B$6)</x:f>
        <x:v>0</x:v>
      </x:c>
      <x:c r="Y423" s="50" t="b">
        <x:f>AND(COUNT(G423:K423)=5,P423&gt;='設定'!$B$7)</x:f>
        <x:v>1</x:v>
      </x:c>
      <x:c r="Z423" s="50" t="b">
        <x:f>AND(ISNUMBER(R423),R423&gt;='設定'!$B$8)</x:f>
        <x:v>0</x:v>
      </x:c>
      <x:c r="AA423" s="50" t="b">
        <x:f>AND(ISNUMBER(S423),S423&gt;=DATE(YEAR('設定'!$B$10)-'設定'!$B$9,MONTH('設定'!$B$10),DAY('設定'!$B$10)))</x:f>
        <x:v>0</x:v>
      </x:c>
      <x:c r="AB423" s="55" t="b">
        <x:v>1</x:v>
      </x:c>
      <x:c r="AC423" s="55" t="b">
        <x:v>1</x:v>
      </x:c>
      <x:c r="AD423" s="50" t="n">
        <x:f>IF(X423,1,0)+IF(Z423,1,0)+IF(AA423,1,0)+IF(AB423,1,0)</x:f>
        <x:v>1</x:v>
      </x:c>
      <x:c r="AE423" s="50" t="n">
        <x:f>IF(Y423,1,0)+IF(Z423,1,0)+IF(AA423,1,0)+IF(AB423,1,0)</x:f>
        <x:v>2</x:v>
      </x:c>
      <x:c r="AF423" s="50" t="n">
        <x:f>IF(Y423,1,0)+IF(Z423,1,0)+IF(AA423,1,0)+IF(AC423,1,0)</x:f>
        <x:v>2</x:v>
      </x:c>
      <x:c r="AG423" s="53" t="n">
        <x:v>44348</x:v>
      </x:c>
      <x:c r="AH423" s="50" t="str">
        <x:v>S100XT30</x:v>
      </x:c>
      <x:c r="AI423" s="50" t="str">
        <x:v>NetSalesSummaryOfBusinessResults</x:v>
      </x:c>
      <x:c r="AJ423" s="50" t="str">
        <x:v>OperatingIncome</x:v>
      </x:c>
      <x:c r="AK423" s="53" t="n">
        <x:v>46022</x:v>
      </x:c>
      <x:c r="AL423" s="50" t="str">
        <x:v>365/365/365/366/365</x:v>
      </x:c>
      <x:c r="AM423" s="51" t="n">
        <x:v>35507300</x:v>
      </x:c>
      <x:c r="AN423" s="51" t="n">
        <x:v>290</x:v>
      </x:c>
      <x:c r="AO423" s="51" t="n">
        <x:f>IFERROR(AM423*AN423,"")</x:f>
        <x:v>10297117000</x:v>
      </x:c>
      <x:c r="AP423" s="56" t="n">
        <x:f>IFERROR(AO423/(K423*1000000),"")</x:f>
        <x:v>2.1032750011540613</x:v>
      </x:c>
      <x:c r="AQ423" s="57" t="n">
        <x:v>65712916.666666664</x:v>
      </x:c>
      <x:c r="AR423" s="52" t="n">
        <x:v>0.5962734268343196</x:v>
      </x:c>
      <x:c r="AS423" s="52" t="n">
        <x:v>-0.903697683868346</x:v>
      </x:c>
      <x:c r="AT423" s="55" t="b">
        <x:v>0</x:v>
      </x:c>
      <x:c r="AU423" s="50" t="str">
        <x:v>repeated_negative_operating_cf</x:v>
      </x:c>
      <x:c r="AV423" s="58" t="n">
        <x:v>-0.3532065942680212</x:v>
      </x:c>
      <x:c r="AW423" s="50" t="n">
        <x:v>3371</x:v>
      </x:c>
      <x:c r="AX423" s="50" t="str">
        <x:v>Future Moat</x:v>
      </x:c>
      <x:c r="AY423" s="50" t="str">
        <x:v>既存適格性フィルター不通過: repeated_negative_operating_cf / ローカル5年最大下落率-60%以下</x:v>
      </x:c>
      <x:c r="AZ423" s="59" t="str">
        <x:v>2026-03-24 16:00</x:v>
      </x:c>
      <x:c r="BA423" s="53" t="n">
        <x:v>44256</x:v>
      </x:c>
      <x:c r="BB423" s="50" t="str">
        <x:v>伊藤 謙自</x:v>
      </x:c>
      <x:c r="BC423" s="50"/>
      <x:c r="BD423" s="50"/>
    </x:row>
    <x:row r="424">
      <x:c r="A424" s="50" t="n">
        <x:v>423</x:v>
      </x:c>
      <x:c r="B424" s="50" t="str">
        <x:v>6539</x:v>
      </x:c>
      <x:c r="C424" s="50" t="str">
        <x:v>6539.T</x:v>
      </x:c>
      <x:c r="D424" s="50" t="str">
        <x:v>MATCHING SERVICE JAPAN CO.,LTD.</x:v>
      </x:c>
      <x:c r="E424" s="50" t="str">
        <x:v>Prime Market (Domestic)</x:v>
      </x:c>
      <x:c r="F424" s="50" t="str">
        <x:v>Services</x:v>
      </x:c>
      <x:c r="G424" s="51" t="n">
        <x:v>3369.685</x:v>
      </x:c>
      <x:c r="H424" s="51" t="n">
        <x:v>3758.864</x:v>
      </x:c>
      <x:c r="I424" s="51" t="n">
        <x:v>4293.413</x:v>
      </x:c>
      <x:c r="J424" s="51" t="n">
        <x:v>4574.698</x:v>
      </x:c>
      <x:c r="K424" s="51" t="n">
        <x:v>7474.012</x:v>
      </x:c>
      <x:c r="L424" s="52" t="n">
        <x:f>IFERROR(H424/G424-1,"")</x:f>
        <x:v>0.11549417823921226</x:v>
      </x:c>
      <x:c r="M424" s="52" t="n">
        <x:f>IFERROR(I424/H424-1,"")</x:f>
        <x:v>0.14221025288491407</x:v>
      </x:c>
      <x:c r="N424" s="52" t="n">
        <x:f>IFERROR(J424/I424-1,"")</x:f>
        <x:v>0.06551547684790648</x:v>
      </x:c>
      <x:c r="O424" s="52" t="n">
        <x:f>IFERROR(K424/J424-1,"")</x:f>
        <x:v>0.6337716719223869</x:v>
      </x:c>
      <x:c r="P424" s="52" t="n">
        <x:f>IFERROR((K424/G424)^(1/4)-1,"")</x:f>
        <x:v>0.2203688719596053</x:v>
      </x:c>
      <x:c r="Q424" s="51" t="n">
        <x:v>1604.915</x:v>
      </x:c>
      <x:c r="R424" s="52" t="n">
        <x:f>IFERROR(Q424/K424,"")</x:f>
        <x:v>0.2147327298912552</x:v>
      </x:c>
      <x:c r="S424" s="53" t="n">
        <x:v>42705</x:v>
      </x:c>
      <x:c r="T424" s="50" t="str">
        <x:v>EDINET_company_history</x:v>
      </x:c>
      <x:c r="U424" s="50" t="str">
        <x:v>株式会社Ｔ＆Ａホールディングス</x:v>
      </x:c>
      <x:c r="V424" s="54" t="n">
        <x:v>0.349</x:v>
      </x:c>
      <x:c r="W424" s="50" t="str">
        <x:v>有本 隆浩</x:v>
      </x:c>
      <x:c r="X424" s="50" t="b">
        <x:f>AND(COUNT(L424:O424)=4,L424&gt;='設定'!$B$6,M424&gt;='設定'!$B$6,N424&gt;='設定'!$B$6,O424&gt;='設定'!$B$6)</x:f>
        <x:v>0</x:v>
      </x:c>
      <x:c r="Y424" s="50" t="b">
        <x:f>AND(COUNT(G424:K424)=5,P424&gt;='設定'!$B$7)</x:f>
        <x:v>1</x:v>
      </x:c>
      <x:c r="Z424" s="50" t="b">
        <x:f>AND(ISNUMBER(R424),R424&gt;='設定'!$B$8)</x:f>
        <x:v>1</x:v>
      </x:c>
      <x:c r="AA424" s="50" t="b">
        <x:f>AND(ISNUMBER(S424),S424&gt;=DATE(YEAR('設定'!$B$10)-'設定'!$B$9,MONTH('設定'!$B$10),DAY('設定'!$B$10)))</x:f>
        <x:v>0</x:v>
      </x:c>
      <x:c r="AB424" s="55" t="b">
        <x:v>0</x:v>
      </x:c>
      <x:c r="AC424" s="55" t="b">
        <x:v>0</x:v>
      </x:c>
      <x:c r="AD424" s="50" t="n">
        <x:f>IF(X424,1,0)+IF(Z424,1,0)+IF(AA424,1,0)+IF(AB424,1,0)</x:f>
        <x:v>1</x:v>
      </x:c>
      <x:c r="AE424" s="50" t="n">
        <x:f>IF(Y424,1,0)+IF(Z424,1,0)+IF(AA424,1,0)+IF(AB424,1,0)</x:f>
        <x:v>2</x:v>
      </x:c>
      <x:c r="AF424" s="50" t="n">
        <x:f>IF(Y424,1,0)+IF(Z424,1,0)+IF(AA424,1,0)+IF(AC424,1,0)</x:f>
        <x:v>2</x:v>
      </x:c>
      <x:c r="AG424" s="53" t="n">
        <x:v>44348</x:v>
      </x:c>
      <x:c r="AH424" s="50" t="str">
        <x:v>S100W3KW</x:v>
      </x:c>
      <x:c r="AI424" s="50" t="str">
        <x:v>NetSalesSummaryOfBusinessResults</x:v>
      </x:c>
      <x:c r="AJ424" s="50" t="str">
        <x:v>OperatingIncome</x:v>
      </x:c>
      <x:c r="AK424" s="53" t="n">
        <x:v>45747</x:v>
      </x:c>
      <x:c r="AL424" s="50" t="str">
        <x:v>365/365/365/366/365</x:v>
      </x:c>
      <x:c r="AM424" s="51" t="n">
        <x:v>24846000</x:v>
      </x:c>
      <x:c r="AN424" s="51" t="n">
        <x:v>926</x:v>
      </x:c>
      <x:c r="AO424" s="51" t="n">
        <x:f>IFERROR(AM424*AN424,"")</x:f>
        <x:v>23007396000</x:v>
      </x:c>
      <x:c r="AP424" s="56" t="n">
        <x:f>IFERROR(AO424/(K424*1000000),"")</x:f>
        <x:v>3.0783193818795045</x:v>
      </x:c>
      <x:c r="AQ424" s="57" t="n">
        <x:v>98865243.33333331</x:v>
      </x:c>
      <x:c r="AR424" s="52" t="n">
        <x:v>0.3007480810965736</x:v>
      </x:c>
      <x:c r="AS424" s="52" t="n">
        <x:v>-0.4206284710993316</x:v>
      </x:c>
      <x:c r="AT424" s="55" t="b">
        <x:v>1</x:v>
      </x:c>
      <x:c r="AU424" s="50"/>
      <x:c r="AV424" s="58" t="n">
        <x:v>0.2181635161058413</x:v>
      </x:c>
      <x:c r="AW424" s="50" t="n">
        <x:v>641</x:v>
      </x:c>
      <x:c r="AX424" s="50" t="str">
        <x:v>Core Moat</x:v>
      </x:c>
      <x:c r="AY424" s="50" t="str">
        <x:v>目立つ機械的警告なし（定性確認は別途必要）</x:v>
      </x:c>
      <x:c r="AZ424" s="59" t="str">
        <x:v>2025-06-24 11:44</x:v>
      </x:c>
      <x:c r="BA424" s="53" t="n">
        <x:v>42705</x:v>
      </x:c>
      <x:c r="BB424" s="50"/>
      <x:c r="BC424" s="50"/>
      <x:c r="BD424" s="50" t="str">
        <x:v>TOPIX Small 2</x:v>
      </x:c>
    </x:row>
    <x:row r="425">
      <x:c r="A425" s="50" t="n">
        <x:v>424</x:v>
      </x:c>
      <x:c r="B425" s="50" t="str">
        <x:v>8411</x:v>
      </x:c>
      <x:c r="C425" s="50" t="str">
        <x:v>8411.T</x:v>
      </x:c>
      <x:c r="D425" s="50" t="str">
        <x:v>Mizuho Financial Group,Inc.</x:v>
      </x:c>
      <x:c r="E425" s="50" t="str">
        <x:v>Prime Market (Domestic)</x:v>
      </x:c>
      <x:c r="F425" s="50" t="str">
        <x:v>Banks</x:v>
      </x:c>
      <x:c r="G425" s="51" t="n">
        <x:v>268904</x:v>
      </x:c>
      <x:c r="H425" s="51" t="n">
        <x:v>320846</x:v>
      </x:c>
      <x:c r="I425" s="51" t="n">
        <x:v>316331</x:v>
      </x:c>
      <x:c r="J425" s="51" t="n">
        <x:v>611442</x:v>
      </x:c>
      <x:c r="K425" s="51" t="n">
        <x:v>594409</x:v>
      </x:c>
      <x:c r="L425" s="52" t="n">
        <x:f>IFERROR(H425/G425-1,"")</x:f>
        <x:v>0.19316187189480272</x:v>
      </x:c>
      <x:c r="M425" s="52" t="n">
        <x:f>IFERROR(I425/H425-1,"")</x:f>
        <x:v>-0.01407217169607844</x:v>
      </x:c>
      <x:c r="N425" s="52" t="n">
        <x:f>IFERROR(J425/I425-1,"")</x:f>
        <x:v>0.9329183671533932</x:v>
      </x:c>
      <x:c r="O425" s="52" t="n">
        <x:f>IFERROR(K425/J425-1,"")</x:f>
        <x:v>-0.027857098465594476</x:v>
      </x:c>
      <x:c r="P425" s="52" t="n">
        <x:f>IFERROR((K425/G425)^(1/4)-1,"")</x:f>
        <x:v>0.2193321599764695</x:v>
      </x:c>
      <x:c r="Q425" s="51" t="n">
        <x:v>528736</x:v>
      </x:c>
      <x:c r="R425" s="52" t="n">
        <x:f>IFERROR(Q425/K425,"")</x:f>
        <x:v>0.8895154683054933</x:v>
      </x:c>
      <x:c r="S425" s="53" t="n">
        <x:v>38777</x:v>
      </x:c>
      <x:c r="T425" s="50" t="str">
        <x:v>EDINET_company_history</x:v>
      </x:c>
      <x:c r="U425" s="50" t="str">
        <x:v>日本マスタートラスト信託銀行株式会社（信託口）</x:v>
      </x:c>
      <x:c r="V425" s="54" t="n">
        <x:v>0.1538</x:v>
      </x:c>
      <x:c r="W425" s="50"/>
      <x:c r="X425" s="50" t="b">
        <x:f>AND(COUNT(L425:O425)=4,L425&gt;='設定'!$B$6,M425&gt;='設定'!$B$6,N425&gt;='設定'!$B$6,O425&gt;='設定'!$B$6)</x:f>
        <x:v>0</x:v>
      </x:c>
      <x:c r="Y425" s="50" t="b">
        <x:f>AND(COUNT(G425:K425)=5,P425&gt;='設定'!$B$7)</x:f>
        <x:v>1</x:v>
      </x:c>
      <x:c r="Z425" s="50" t="b">
        <x:f>AND(ISNUMBER(R425),R425&gt;='設定'!$B$8)</x:f>
        <x:v>1</x:v>
      </x:c>
      <x:c r="AA425" s="50" t="b">
        <x:f>AND(ISNUMBER(S425),S425&gt;=DATE(YEAR('設定'!$B$10)-'設定'!$B$9,MONTH('設定'!$B$10),DAY('設定'!$B$10)))</x:f>
        <x:v>0</x:v>
      </x:c>
      <x:c r="AB425" s="55" t="b">
        <x:v>0</x:v>
      </x:c>
      <x:c r="AC425" s="55" t="b">
        <x:v>0</x:v>
      </x:c>
      <x:c r="AD425" s="50" t="n">
        <x:f>IF(X425,1,0)+IF(Z425,1,0)+IF(AA425,1,0)+IF(AB425,1,0)</x:f>
        <x:v>1</x:v>
      </x:c>
      <x:c r="AE425" s="50" t="n">
        <x:f>IF(Y425,1,0)+IF(Z425,1,0)+IF(AA425,1,0)+IF(AB425,1,0)</x:f>
        <x:v>2</x:v>
      </x:c>
      <x:c r="AF425" s="50" t="n">
        <x:f>IF(Y425,1,0)+IF(Z425,1,0)+IF(AA425,1,0)+IF(AC425,1,0)</x:f>
        <x:v>2</x:v>
      </x:c>
      <x:c r="AG425" s="53" t="n">
        <x:v>44348</x:v>
      </x:c>
      <x:c r="AH425" s="50" t="str">
        <x:v>S100VYQX</x:v>
      </x:c>
      <x:c r="AI425" s="50" t="str">
        <x:v>OperatingRevenue1SummaryOfBusinessResults</x:v>
      </x:c>
      <x:c r="AJ425" s="50" t="str">
        <x:v>OperatingIncome</x:v>
      </x:c>
      <x:c r="AK425" s="53" t="n">
        <x:v>45747</x:v>
      </x:c>
      <x:c r="AL425" s="50" t="str">
        <x:v>365/365/365/366/365</x:v>
      </x:c>
      <x:c r="AM425" s="51" t="n">
        <x:v>2512622694</x:v>
      </x:c>
      <x:c r="AN425" s="51" t="n">
        <x:v>7185</x:v>
      </x:c>
      <x:c r="AO425" s="51" t="n">
        <x:f>IFERROR(AM425*AN425,"")</x:f>
        <x:v>18053194056390</x:v>
      </x:c>
      <x:c r="AP425" s="56" t="n">
        <x:f>IFERROR(AO425/(K425*1000000),"")</x:f>
        <x:v>30.37167010659327</x:v>
      </x:c>
      <x:c r="AQ425" s="57" t="n">
        <x:v>69194325805</x:v>
      </x:c>
      <x:c r="AR425" s="52" t="n">
        <x:v>0.3167067523798166</x:v>
      </x:c>
      <x:c r="AS425" s="52" t="n">
        <x:v>-0.3344783743150274</x:v>
      </x:c>
      <x:c r="AT425" s="55" t="b">
        <x:v>1</x:v>
      </x:c>
      <x:c r="AU425" s="50"/>
      <x:c r="AV425" s="58" t="n">
        <x:v>0.0493321914787523</x:v>
      </x:c>
      <x:c r="AW425" s="50" t="n">
        <x:v>1516</x:v>
      </x:c>
      <x:c r="AX425" s="50" t="str">
        <x:v>Core Moat</x:v>
      </x:c>
      <x:c r="AY425" s="50" t="str">
        <x:v>概算PSR15倍以上</x:v>
      </x:c>
      <x:c r="AZ425" s="59" t="str">
        <x:v>2025-06-17 13:40</x:v>
      </x:c>
      <x:c r="BA425" s="53" t="n">
        <x:v>38777</x:v>
      </x:c>
      <x:c r="BB425" s="50"/>
      <x:c r="BC425" s="50"/>
      <x:c r="BD425" s="50" t="str">
        <x:v>TOPIX Core30</x:v>
      </x:c>
    </x:row>
    <x:row r="426">
      <x:c r="A426" s="50" t="n">
        <x:v>425</x:v>
      </x:c>
      <x:c r="B426" s="50" t="str">
        <x:v>4440</x:v>
      </x:c>
      <x:c r="C426" s="50" t="str">
        <x:v>4440.T</x:v>
      </x:c>
      <x:c r="D426" s="50" t="str">
        <x:v>WITZ Corporation</x:v>
      </x:c>
      <x:c r="E426" s="50" t="str">
        <x:v>Standard Market(Domestic)</x:v>
      </x:c>
      <x:c r="F426" s="50" t="str">
        <x:v>Information &amp; Communication</x:v>
      </x:c>
      <x:c r="G426" s="51" t="n">
        <x:v>2198.912</x:v>
      </x:c>
      <x:c r="H426" s="51" t="n">
        <x:v>2345.368</x:v>
      </x:c>
      <x:c r="I426" s="51" t="n">
        <x:v>2501.479</x:v>
      </x:c>
      <x:c r="J426" s="51" t="n">
        <x:v>3477.56</x:v>
      </x:c>
      <x:c r="K426" s="51" t="n">
        <x:v>4856.61</x:v>
      </x:c>
      <x:c r="L426" s="52" t="n">
        <x:f>IFERROR(H426/G426-1,"")</x:f>
        <x:v>0.06660384772105488</x:v>
      </x:c>
      <x:c r="M426" s="52" t="n">
        <x:f>IFERROR(I426/H426-1,"")</x:f>
        <x:v>0.06656140955278644</x:v>
      </x:c>
      <x:c r="N426" s="52" t="n">
        <x:f>IFERROR(J426/I426-1,"")</x:f>
        <x:v>0.39020155675902135</x:v>
      </x:c>
      <x:c r="O426" s="52" t="n">
        <x:f>IFERROR(K426/J426-1,"")</x:f>
        <x:v>0.3965567811914099</x:v>
      </x:c>
      <x:c r="P426" s="52" t="n">
        <x:f>IFERROR((K426/G426)^(1/4)-1,"")</x:f>
        <x:v>0.219077582396485</x:v>
      </x:c>
      <x:c r="Q426" s="51" t="n">
        <x:v>566.563</x:v>
      </x:c>
      <x:c r="R426" s="52" t="n">
        <x:f>IFERROR(Q426/K426,"")</x:f>
        <x:v>0.1166581216115768</x:v>
      </x:c>
      <x:c r="S426" s="53" t="n">
        <x:v>43556</x:v>
      </x:c>
      <x:c r="T426" s="50" t="str">
        <x:v>EDINET_company_history</x:v>
      </x:c>
      <x:c r="U426" s="50" t="str">
        <x:v>株式会社Ｏｆｆｉｃｅ Ｈａｔ</x:v>
      </x:c>
      <x:c r="V426" s="54" t="n">
        <x:v>0.1529</x:v>
      </x:c>
      <x:c r="W426" s="50" t="str">
        <x:v>服部博行 / 大西秀一</x:v>
      </x:c>
      <x:c r="X426" s="50" t="b">
        <x:f>AND(COUNT(L426:O426)=4,L426&gt;='設定'!$B$6,M426&gt;='設定'!$B$6,N426&gt;='設定'!$B$6,O426&gt;='設定'!$B$6)</x:f>
        <x:v>0</x:v>
      </x:c>
      <x:c r="Y426" s="50" t="b">
        <x:f>AND(COUNT(G426:K426)=5,P426&gt;='設定'!$B$7)</x:f>
        <x:v>1</x:v>
      </x:c>
      <x:c r="Z426" s="50" t="b">
        <x:f>AND(ISNUMBER(R426),R426&gt;='設定'!$B$8)</x:f>
        <x:v>1</x:v>
      </x:c>
      <x:c r="AA426" s="50" t="b">
        <x:f>AND(ISNUMBER(S426),S426&gt;=DATE(YEAR('設定'!$B$10)-'設定'!$B$9,MONTH('設定'!$B$10),DAY('設定'!$B$10)))</x:f>
        <x:v>0</x:v>
      </x:c>
      <x:c r="AB426" s="55" t="b">
        <x:v>0</x:v>
      </x:c>
      <x:c r="AC426" s="55" t="b">
        <x:v>0</x:v>
      </x:c>
      <x:c r="AD426" s="50" t="n">
        <x:f>IF(X426,1,0)+IF(Z426,1,0)+IF(AA426,1,0)+IF(AB426,1,0)</x:f>
        <x:v>1</x:v>
      </x:c>
      <x:c r="AE426" s="50" t="n">
        <x:f>IF(Y426,1,0)+IF(Z426,1,0)+IF(AA426,1,0)+IF(AB426,1,0)</x:f>
        <x:v>2</x:v>
      </x:c>
      <x:c r="AF426" s="50" t="n">
        <x:f>IF(Y426,1,0)+IF(Z426,1,0)+IF(AA426,1,0)+IF(AC426,1,0)</x:f>
        <x:v>2</x:v>
      </x:c>
      <x:c r="AG426" s="53" t="n">
        <x:v>44348</x:v>
      </x:c>
      <x:c r="AH426" s="50" t="str">
        <x:v>S100X6ND</x:v>
      </x:c>
      <x:c r="AI426" s="50" t="str">
        <x:v>NetSalesSummaryOfBusinessResults</x:v>
      </x:c>
      <x:c r="AJ426" s="50" t="str">
        <x:v>OperatingIncome</x:v>
      </x:c>
      <x:c r="AK426" s="53" t="n">
        <x:v>45900</x:v>
      </x:c>
      <x:c r="AL426" s="50" t="str">
        <x:v>365/365/365/366/365</x:v>
      </x:c>
      <x:c r="AM426" s="51" t="n">
        <x:v>3988100</x:v>
      </x:c>
      <x:c r="AN426" s="51" t="n">
        <x:v>1104</x:v>
      </x:c>
      <x:c r="AO426" s="51" t="n">
        <x:f>IFERROR(AM426*AN426,"")</x:f>
        <x:v>4402862400</x:v>
      </x:c>
      <x:c r="AP426" s="56" t="n">
        <x:f>IFERROR(AO426/(K426*1000000),"")</x:f>
        <x:v>0.9065711267736137</x:v>
      </x:c>
      <x:c r="AQ426" s="57" t="n">
        <x:v>48412008.333333336</x:v>
      </x:c>
      <x:c r="AR426" s="52" t="n">
        <x:v>0.4463624381855577</x:v>
      </x:c>
      <x:c r="AS426" s="52" t="n">
        <x:v>-0.6399963640283249</x:v>
      </x:c>
      <x:c r="AT426" s="55" t="b">
        <x:v>1</x:v>
      </x:c>
      <x:c r="AU426" s="50"/>
      <x:c r="AV426" s="58" t="n">
        <x:v>0.0107829570223842</x:v>
      </x:c>
      <x:c r="AW426" s="50" t="n">
        <x:v>1785</x:v>
      </x:c>
      <x:c r="AX426" s="50" t="str">
        <x:v>Discovery</x:v>
      </x:c>
      <x:c r="AY426" s="50" t="str">
        <x:v>ローカル5年最大下落率-60%以下</x:v>
      </x:c>
      <x:c r="AZ426" s="59" t="str">
        <x:v>2025-11-26 11:06</x:v>
      </x:c>
      <x:c r="BA426" s="53" t="n">
        <x:v>43556</x:v>
      </x:c>
      <x:c r="BB426" s="50"/>
      <x:c r="BC426" s="50"/>
      <x:c r="BD426" s="50"/>
    </x:row>
    <x:row r="427">
      <x:c r="A427" s="50" t="n">
        <x:v>426</x:v>
      </x:c>
      <x:c r="B427" s="50" t="str">
        <x:v>2173</x:v>
      </x:c>
      <x:c r="C427" s="50" t="str">
        <x:v>2173.T</x:v>
      </x:c>
      <x:c r="D427" s="50" t="str">
        <x:v>Hakuten Corporation</x:v>
      </x:c>
      <x:c r="E427" s="50" t="str">
        <x:v>Growth Market(Domestic)</x:v>
      </x:c>
      <x:c r="F427" s="50" t="str">
        <x:v>Services</x:v>
      </x:c>
      <x:c r="G427" s="51" t="n">
        <x:v>10626.779</x:v>
      </x:c>
      <x:c r="H427" s="51" t="n">
        <x:v>13943.069</x:v>
      </x:c>
      <x:c r="I427" s="51" t="n">
        <x:v>13136.644</x:v>
      </x:c>
      <x:c r="J427" s="51" t="n">
        <x:v>18845.437</x:v>
      </x:c>
      <x:c r="K427" s="51" t="n">
        <x:v>23336.351</x:v>
      </x:c>
      <x:c r="L427" s="52" t="n">
        <x:f>IFERROR(H427/G427-1,"")</x:f>
        <x:v>0.31206916037305366</x:v>
      </x:c>
      <x:c r="M427" s="52" t="n">
        <x:f>IFERROR(I427/H427-1,"")</x:f>
        <x:v>-0.057836979792612375</x:v>
      </x:c>
      <x:c r="N427" s="52" t="n">
        <x:f>IFERROR(J427/I427-1,"")</x:f>
        <x:v>0.43457012308470877</x:v>
      </x:c>
      <x:c r="O427" s="52" t="n">
        <x:f>IFERROR(K427/J427-1,"")</x:f>
        <x:v>0.23830246016582146</x:v>
      </x:c>
      <x:c r="P427" s="52" t="n">
        <x:f>IFERROR((K427/G427)^(1/4)-1,"")</x:f>
        <x:v>0.21732859829420326</x:v>
      </x:c>
      <x:c r="Q427" s="51" t="n">
        <x:v>2592.865</x:v>
      </x:c>
      <x:c r="R427" s="52" t="n">
        <x:f>IFERROR(Q427/K427,"")</x:f>
        <x:v>0.11110841622154209</x:v>
      </x:c>
      <x:c r="S427" s="53" t="n">
        <x:v>39479</x:v>
      </x:c>
      <x:c r="T427" s="50" t="str">
        <x:v>EDINET_company_history</x:v>
      </x:c>
      <x:c r="U427" s="50" t="str">
        <x:v>株式会社Ｔ＆Ｐホールディングス</x:v>
      </x:c>
      <x:c r="V427" s="54" t="n">
        <x:v>0.3731</x:v>
      </x:c>
      <x:c r="W427" s="50" t="str">
        <x:v>田口 徳久 / 原田 淳</x:v>
      </x:c>
      <x:c r="X427" s="50" t="b">
        <x:f>AND(COUNT(L427:O427)=4,L427&gt;='設定'!$B$6,M427&gt;='設定'!$B$6,N427&gt;='設定'!$B$6,O427&gt;='設定'!$B$6)</x:f>
        <x:v>0</x:v>
      </x:c>
      <x:c r="Y427" s="50" t="b">
        <x:f>AND(COUNT(G427:K427)=5,P427&gt;='設定'!$B$7)</x:f>
        <x:v>1</x:v>
      </x:c>
      <x:c r="Z427" s="50" t="b">
        <x:f>AND(ISNUMBER(R427),R427&gt;='設定'!$B$8)</x:f>
        <x:v>1</x:v>
      </x:c>
      <x:c r="AA427" s="50" t="b">
        <x:f>AND(ISNUMBER(S427),S427&gt;=DATE(YEAR('設定'!$B$10)-'設定'!$B$9,MONTH('設定'!$B$10),DAY('設定'!$B$10)))</x:f>
        <x:v>0</x:v>
      </x:c>
      <x:c r="AB427" s="55" t="b">
        <x:v>0</x:v>
      </x:c>
      <x:c r="AC427" s="55" t="b">
        <x:v>0</x:v>
      </x:c>
      <x:c r="AD427" s="50" t="n">
        <x:f>IF(X427,1,0)+IF(Z427,1,0)+IF(AA427,1,0)+IF(AB427,1,0)</x:f>
        <x:v>1</x:v>
      </x:c>
      <x:c r="AE427" s="50" t="n">
        <x:f>IF(Y427,1,0)+IF(Z427,1,0)+IF(AA427,1,0)+IF(AB427,1,0)</x:f>
        <x:v>2</x:v>
      </x:c>
      <x:c r="AF427" s="50" t="n">
        <x:f>IF(Y427,1,0)+IF(Z427,1,0)+IF(AA427,1,0)+IF(AC427,1,0)</x:f>
        <x:v>2</x:v>
      </x:c>
      <x:c r="AG427" s="53" t="n">
        <x:v>44348</x:v>
      </x:c>
      <x:c r="AH427" s="50" t="str">
        <x:v>S100XV33</x:v>
      </x:c>
      <x:c r="AI427" s="50" t="str">
        <x:v>NetSalesSummaryOfBusinessResults</x:v>
      </x:c>
      <x:c r="AJ427" s="50" t="str">
        <x:v>OperatingIncome</x:v>
      </x:c>
      <x:c r="AK427" s="53" t="n">
        <x:v>46022</x:v>
      </x:c>
      <x:c r="AL427" s="50" t="str">
        <x:v>365/365/275/366/365</x:v>
      </x:c>
      <x:c r="AM427" s="51" t="n">
        <x:v>15975420</x:v>
      </x:c>
      <x:c r="AN427" s="51" t="n">
        <x:v>694</x:v>
      </x:c>
      <x:c r="AO427" s="51" t="n">
        <x:f>IFERROR(AM427*AN427,"")</x:f>
        <x:v>11086941480</x:v>
      </x:c>
      <x:c r="AP427" s="56" t="n">
        <x:f>IFERROR(AO427/(K427*1000000),"")</x:f>
        <x:v>0.47509319173336056</x:v>
      </x:c>
      <x:c r="AQ427" s="57" t="n">
        <x:v>28267111.666666668</x:v>
      </x:c>
      <x:c r="AR427" s="52" t="n">
        <x:v>0.4484105813374173</x:v>
      </x:c>
      <x:c r="AS427" s="52" t="n">
        <x:v>-0.483267278706264</x:v>
      </x:c>
      <x:c r="AT427" s="55" t="b">
        <x:v>1</x:v>
      </x:c>
      <x:c r="AU427" s="50"/>
      <x:c r="AV427" s="58" t="n">
        <x:v>0.2023761269737702</x:v>
      </x:c>
      <x:c r="AW427" s="50" t="n">
        <x:v>696</x:v>
      </x:c>
      <x:c r="AX427" s="50" t="str">
        <x:v>Discovery</x:v>
      </x:c>
      <x:c r="AY427" s="50" t="str">
        <x:v>目立つ機械的警告なし（定性確認は別途必要）</x:v>
      </x:c>
      <x:c r="AZ427" s="59" t="str">
        <x:v>2026-03-30 11:30</x:v>
      </x:c>
      <x:c r="BA427" s="53" t="n">
        <x:v>39479</x:v>
      </x:c>
      <x:c r="BB427" s="50"/>
      <x:c r="BC427" s="50"/>
      <x:c r="BD427" s="50"/>
    </x:row>
    <x:row r="428">
      <x:c r="A428" s="50" t="n">
        <x:v>427</x:v>
      </x:c>
      <x:c r="B428" s="50" t="str">
        <x:v>7744</x:v>
      </x:c>
      <x:c r="C428" s="50" t="str">
        <x:v>7744.T</x:v>
      </x:c>
      <x:c r="D428" s="50" t="str">
        <x:v>Noritsu Koki Co.,Ltd.</x:v>
      </x:c>
      <x:c r="E428" s="50" t="str">
        <x:v>Prime Market (Domestic)</x:v>
      </x:c>
      <x:c r="F428" s="50" t="str">
        <x:v>Precision Instruments</x:v>
      </x:c>
      <x:c r="G428" s="51" t="n">
        <x:v>54481</x:v>
      </x:c>
      <x:c r="H428" s="51" t="n">
        <x:v>73515</x:v>
      </x:c>
      <x:c r="I428" s="51" t="n">
        <x:v>90052</x:v>
      </x:c>
      <x:c r="J428" s="51" t="n">
        <x:v>106539</x:v>
      </x:c>
      <x:c r="K428" s="51" t="n">
        <x:v>119223</x:v>
      </x:c>
      <x:c r="L428" s="52" t="n">
        <x:f>IFERROR(H428/G428-1,"")</x:f>
        <x:v>0.3493695049650336</x:v>
      </x:c>
      <x:c r="M428" s="52" t="n">
        <x:f>IFERROR(I428/H428-1,"")</x:f>
        <x:v>0.22494728966877497</x:v>
      </x:c>
      <x:c r="N428" s="52" t="n">
        <x:f>IFERROR(J428/I428-1,"")</x:f>
        <x:v>0.18308310753786694</x:v>
      </x:c>
      <x:c r="O428" s="52" t="n">
        <x:f>IFERROR(K428/J428-1,"")</x:f>
        <x:v>0.11905499394587893</x:v>
      </x:c>
      <x:c r="P428" s="52" t="n">
        <x:f>IFERROR((K428/G428)^(1/4)-1,"")</x:f>
        <x:v>0.21626649669852127</x:v>
      </x:c>
      <x:c r="Q428" s="51" t="n">
        <x:v>20815</x:v>
      </x:c>
      <x:c r="R428" s="52" t="n">
        <x:f>IFERROR(Q428/K428,"")</x:f>
        <x:v>0.174588795786048</x:v>
      </x:c>
      <x:c r="S428" s="53" t="n">
        <x:v>35096</x:v>
      </x:c>
      <x:c r="T428" s="50" t="str">
        <x:v>EDINET_company_history</x:v>
      </x:c>
      <x:c r="U428" s="50" t="str">
        <x:v>西本興産株式会社</x:v>
      </x:c>
      <x:c r="V428" s="54" t="n">
        <x:v>0.4188</x:v>
      </x:c>
      <x:c r="W428" s="50" t="str">
        <x:v>岩切 隆吉</x:v>
      </x:c>
      <x:c r="X428" s="50" t="b">
        <x:f>AND(COUNT(L428:O428)=4,L428&gt;='設定'!$B$6,M428&gt;='設定'!$B$6,N428&gt;='設定'!$B$6,O428&gt;='設定'!$B$6)</x:f>
        <x:v>0</x:v>
      </x:c>
      <x:c r="Y428" s="50" t="b">
        <x:f>AND(COUNT(G428:K428)=5,P428&gt;='設定'!$B$7)</x:f>
        <x:v>1</x:v>
      </x:c>
      <x:c r="Z428" s="50" t="b">
        <x:f>AND(ISNUMBER(R428),R428&gt;='設定'!$B$8)</x:f>
        <x:v>1</x:v>
      </x:c>
      <x:c r="AA428" s="50" t="b">
        <x:f>AND(ISNUMBER(S428),S428&gt;=DATE(YEAR('設定'!$B$10)-'設定'!$B$9,MONTH('設定'!$B$10),DAY('設定'!$B$10)))</x:f>
        <x:v>0</x:v>
      </x:c>
      <x:c r="AB428" s="55" t="b">
        <x:v>0</x:v>
      </x:c>
      <x:c r="AC428" s="55" t="b">
        <x:v>0</x:v>
      </x:c>
      <x:c r="AD428" s="50" t="n">
        <x:f>IF(X428,1,0)+IF(Z428,1,0)+IF(AA428,1,0)+IF(AB428,1,0)</x:f>
        <x:v>1</x:v>
      </x:c>
      <x:c r="AE428" s="50" t="n">
        <x:f>IF(Y428,1,0)+IF(Z428,1,0)+IF(AA428,1,0)+IF(AB428,1,0)</x:f>
        <x:v>2</x:v>
      </x:c>
      <x:c r="AF428" s="50" t="n">
        <x:f>IF(Y428,1,0)+IF(Z428,1,0)+IF(AA428,1,0)+IF(AC428,1,0)</x:f>
        <x:v>2</x:v>
      </x:c>
      <x:c r="AG428" s="53" t="n">
        <x:v>44348</x:v>
      </x:c>
      <x:c r="AH428" s="50" t="str">
        <x:v>S100XS3C</x:v>
      </x:c>
      <x:c r="AI428" s="50" t="str">
        <x:v>RevenueIFRSSummaryOfBusinessResults</x:v>
      </x:c>
      <x:c r="AJ428" s="50" t="str">
        <x:v>OperatingProfitLossIFRS</x:v>
      </x:c>
      <x:c r="AK428" s="53" t="n">
        <x:v>46022</x:v>
      </x:c>
      <x:c r="AL428" s="50" t="str">
        <x:v>365/365/365/366/365</x:v>
      </x:c>
      <x:c r="AM428" s="51" t="n">
        <x:v>107397616</x:v>
      </x:c>
      <x:c r="AN428" s="51" t="n">
        <x:v>2089</x:v>
      </x:c>
      <x:c r="AO428" s="51" t="n">
        <x:f>IFERROR(AM428*AN428,"")</x:f>
        <x:v>224353619824</x:v>
      </x:c>
      <x:c r="AP428" s="56" t="n">
        <x:f>IFERROR(AO428/(K428*1000000),"")</x:f>
        <x:v>1.8817981414995428</x:v>
      </x:c>
      <x:c r="AQ428" s="57" t="n">
        <x:v>662403176.6666666</x:v>
      </x:c>
      <x:c r="AR428" s="52" t="n">
        <x:v>0.4019839132820351</x:v>
      </x:c>
      <x:c r="AS428" s="52" t="n">
        <x:v>-0.375672692655016</x:v>
      </x:c>
      <x:c r="AT428" s="55" t="b">
        <x:v>0</x:v>
      </x:c>
      <x:c r="AU428" s="50" t="str">
        <x:v>missing_financial_data</x:v>
      </x:c>
      <x:c r="AV428" s="58" t="n">
        <x:v>0.3242110019708667</x:v>
      </x:c>
      <x:c r="AW428" s="50" t="n">
        <x:v>359</x:v>
      </x:c>
      <x:c r="AX428" s="50" t="str">
        <x:v>Future Moat</x:v>
      </x:c>
      <x:c r="AY428" s="50" t="str">
        <x:v>既存適格性フィルター不通過: missing_financial_data</x:v>
      </x:c>
      <x:c r="AZ428" s="59" t="str">
        <x:v>2026-03-19 13:01</x:v>
      </x:c>
      <x:c r="BA428" s="53" t="n">
        <x:v>35096</x:v>
      </x:c>
      <x:c r="BB428" s="50"/>
      <x:c r="BC428" s="50"/>
      <x:c r="BD428" s="50" t="str">
        <x:v>TOPIX Small 1</x:v>
      </x:c>
    </x:row>
    <x:row r="429">
      <x:c r="A429" s="50" t="n">
        <x:v>428</x:v>
      </x:c>
      <x:c r="B429" s="50" t="str">
        <x:v>2418</x:v>
      </x:c>
      <x:c r="C429" s="50" t="str">
        <x:v>2418.T</x:v>
      </x:c>
      <x:c r="D429" s="50" t="str">
        <x:v>TSUKADA GLOBAL HOLDINGS Inc.</x:v>
      </x:c>
      <x:c r="E429" s="50" t="str">
        <x:v>Standard Market(Domestic)</x:v>
      </x:c>
      <x:c r="F429" s="50" t="str">
        <x:v>Services</x:v>
      </x:c>
      <x:c r="G429" s="51" t="n">
        <x:v>33429</x:v>
      </x:c>
      <x:c r="H429" s="51" t="n">
        <x:v>51699</x:v>
      </x:c>
      <x:c r="I429" s="51" t="n">
        <x:v>57474</x:v>
      </x:c>
      <x:c r="J429" s="51" t="n">
        <x:v>63545</x:v>
      </x:c>
      <x:c r="K429" s="51" t="n">
        <x:v>73095</x:v>
      </x:c>
      <x:c r="L429" s="52" t="n">
        <x:f>IFERROR(H429/G429-1,"")</x:f>
        <x:v>0.5465314547249394</x:v>
      </x:c>
      <x:c r="M429" s="52" t="n">
        <x:f>IFERROR(I429/H429-1,"")</x:f>
        <x:v>0.11170428828410617</x:v>
      </x:c>
      <x:c r="N429" s="52" t="n">
        <x:f>IFERROR(J429/I429-1,"")</x:f>
        <x:v>0.10563037199429304</x:v>
      </x:c>
      <x:c r="O429" s="52" t="n">
        <x:f>IFERROR(K429/J429-1,"")</x:f>
        <x:v>0.1502871980486269</x:v>
      </x:c>
      <x:c r="P429" s="52" t="n">
        <x:f>IFERROR((K429/G429)^(1/4)-1,"")</x:f>
        <x:v>0.21602098957376414</x:v>
      </x:c>
      <x:c r="Q429" s="51" t="n">
        <x:v>9540</x:v>
      </x:c>
      <x:c r="R429" s="52" t="n">
        <x:f>IFERROR(Q429/K429,"")</x:f>
        <x:v>0.13051508311101992</x:v>
      </x:c>
      <x:c r="S429" s="53" t="n">
        <x:v>38261</x:v>
      </x:c>
      <x:c r="T429" s="50" t="str">
        <x:v>EDINET_company_history</x:v>
      </x:c>
      <x:c r="U429" s="50" t="str">
        <x:v>ファインエクスパンド有限会社</x:v>
      </x:c>
      <x:c r="V429" s="54" t="n">
        <x:v>0.4433</x:v>
      </x:c>
      <x:c r="W429" s="50" t="str">
        <x:v>塚田 正之</x:v>
      </x:c>
      <x:c r="X429" s="50" t="b">
        <x:f>AND(COUNT(L429:O429)=4,L429&gt;='設定'!$B$6,M429&gt;='設定'!$B$6,N429&gt;='設定'!$B$6,O429&gt;='設定'!$B$6)</x:f>
        <x:v>0</x:v>
      </x:c>
      <x:c r="Y429" s="50" t="b">
        <x:f>AND(COUNT(G429:K429)=5,P429&gt;='設定'!$B$7)</x:f>
        <x:v>1</x:v>
      </x:c>
      <x:c r="Z429" s="50" t="b">
        <x:f>AND(ISNUMBER(R429),R429&gt;='設定'!$B$8)</x:f>
        <x:v>1</x:v>
      </x:c>
      <x:c r="AA429" s="50" t="b">
        <x:f>AND(ISNUMBER(S429),S429&gt;=DATE(YEAR('設定'!$B$10)-'設定'!$B$9,MONTH('設定'!$B$10),DAY('設定'!$B$10)))</x:f>
        <x:v>0</x:v>
      </x:c>
      <x:c r="AB429" s="55" t="b">
        <x:v>0</x:v>
      </x:c>
      <x:c r="AC429" s="55" t="b">
        <x:v>0</x:v>
      </x:c>
      <x:c r="AD429" s="50" t="n">
        <x:f>IF(X429,1,0)+IF(Z429,1,0)+IF(AA429,1,0)+IF(AB429,1,0)</x:f>
        <x:v>1</x:v>
      </x:c>
      <x:c r="AE429" s="50" t="n">
        <x:f>IF(Y429,1,0)+IF(Z429,1,0)+IF(AA429,1,0)+IF(AB429,1,0)</x:f>
        <x:v>2</x:v>
      </x:c>
      <x:c r="AF429" s="50" t="n">
        <x:f>IF(Y429,1,0)+IF(Z429,1,0)+IF(AA429,1,0)+IF(AC429,1,0)</x:f>
        <x:v>2</x:v>
      </x:c>
      <x:c r="AG429" s="53" t="n">
        <x:v>44348</x:v>
      </x:c>
      <x:c r="AH429" s="50" t="str">
        <x:v>S100XTC0</x:v>
      </x:c>
      <x:c r="AI429" s="50" t="str">
        <x:v>NetSalesSummaryOfBusinessResults</x:v>
      </x:c>
      <x:c r="AJ429" s="50" t="str">
        <x:v>OperatingIncome</x:v>
      </x:c>
      <x:c r="AK429" s="53" t="n">
        <x:v>46022</x:v>
      </x:c>
      <x:c r="AL429" s="50" t="str">
        <x:v>365/365/365/366/365</x:v>
      </x:c>
      <x:c r="AM429" s="51" t="n">
        <x:v>47346500</x:v>
      </x:c>
      <x:c r="AN429" s="51" t="n">
        <x:v>571</x:v>
      </x:c>
      <x:c r="AO429" s="51" t="n">
        <x:f>IFERROR(AM429*AN429,"")</x:f>
        <x:v>27034851500</x:v>
      </x:c>
      <x:c r="AP429" s="56" t="n">
        <x:f>IFERROR(AO429/(K429*1000000),"")</x:f>
        <x:v>0.36985910801012384</x:v>
      </x:c>
      <x:c r="AQ429" s="57" t="n">
        <x:v>96762128.33333331</x:v>
      </x:c>
      <x:c r="AR429" s="52" t="n">
        <x:v>0.3820414270731649</x:v>
      </x:c>
      <x:c r="AS429" s="52" t="n">
        <x:v>-0.4319653309760707</x:v>
      </x:c>
      <x:c r="AT429" s="55" t="b">
        <x:v>1</x:v>
      </x:c>
      <x:c r="AU429" s="50"/>
      <x:c r="AV429" s="58" t="n">
        <x:v>0.0124596287975021</x:v>
      </x:c>
      <x:c r="AW429" s="50" t="n">
        <x:v>1775</x:v>
      </x:c>
      <x:c r="AX429" s="50" t="str">
        <x:v>Core Moat</x:v>
      </x:c>
      <x:c r="AY429" s="50" t="str">
        <x:v>目立つ機械的警告なし（定性確認は別途必要）</x:v>
      </x:c>
      <x:c r="AZ429" s="59" t="str">
        <x:v>2026-03-25 12:11</x:v>
      </x:c>
      <x:c r="BA429" s="53" t="n">
        <x:v>38261</x:v>
      </x:c>
      <x:c r="BB429" s="50"/>
      <x:c r="BC429" s="50"/>
      <x:c r="BD429" s="50"/>
    </x:row>
    <x:row r="430">
      <x:c r="A430" s="50" t="n">
        <x:v>429</x:v>
      </x:c>
      <x:c r="B430" s="50" t="str">
        <x:v>2788</x:v>
      </x:c>
      <x:c r="C430" s="50" t="str">
        <x:v>2788.T</x:v>
      </x:c>
      <x:c r="D430" s="50" t="str">
        <x:v>APPLE INTERNATIONAL CO.,LTD.</x:v>
      </x:c>
      <x:c r="E430" s="50" t="str">
        <x:v>Standard Market(Domestic)</x:v>
      </x:c>
      <x:c r="F430" s="50" t="str">
        <x:v>Wholesale Trade</x:v>
      </x:c>
      <x:c r="G430" s="51" t="n">
        <x:v>18663.977</x:v>
      </x:c>
      <x:c r="H430" s="51" t="n">
        <x:v>29222.584</x:v>
      </x:c>
      <x:c r="I430" s="51" t="n">
        <x:v>30911.09</x:v>
      </x:c>
      <x:c r="J430" s="51" t="n">
        <x:v>43795.649</x:v>
      </x:c>
      <x:c r="K430" s="51" t="n">
        <x:v>40809.537</x:v>
      </x:c>
      <x:c r="L430" s="52" t="n">
        <x:f>IFERROR(H430/G430-1,"")</x:f>
        <x:v>0.5657211750743156</x:v>
      </x:c>
      <x:c r="M430" s="52" t="n">
        <x:f>IFERROR(I430/H430-1,"")</x:f>
        <x:v>0.05778085880427275</x:v>
      </x:c>
      <x:c r="N430" s="52" t="n">
        <x:f>IFERROR(J430/I430-1,"")</x:f>
        <x:v>0.4168264205500356</x:v>
      </x:c>
      <x:c r="O430" s="52" t="n">
        <x:f>IFERROR(K430/J430-1,"")</x:f>
        <x:v>-0.06818284620008719</x:v>
      </x:c>
      <x:c r="P430" s="52" t="n">
        <x:f>IFERROR((K430/G430)^(1/4)-1,"")</x:f>
        <x:v>0.21601622383414787</x:v>
      </x:c>
      <x:c r="Q430" s="51" t="n">
        <x:v>568.148</x:v>
      </x:c>
      <x:c r="R430" s="52" t="n">
        <x:f>IFERROR(Q430/K430,"")</x:f>
        <x:v>0.01392194182452989</x:v>
      </x:c>
      <x:c r="S430" s="53" t="n">
        <x:v>37956</x:v>
      </x:c>
      <x:c r="T430" s="50" t="str">
        <x:v>EDINET_company_history</x:v>
      </x:c>
      <x:c r="U430" s="50" t="str">
        <x:v>久保 和喜 （常任代理人 株式会社みずほ銀行決済営業部）</x:v>
      </x:c>
      <x:c r="V430" s="54" t="n">
        <x:v>0.312</x:v>
      </x:c>
      <x:c r="W430" s="50" t="str">
        <x:v>久保 和喜</x:v>
      </x:c>
      <x:c r="X430" s="50" t="b">
        <x:f>AND(COUNT(L430:O430)=4,L430&gt;='設定'!$B$6,M430&gt;='設定'!$B$6,N430&gt;='設定'!$B$6,O430&gt;='設定'!$B$6)</x:f>
        <x:v>0</x:v>
      </x:c>
      <x:c r="Y430" s="50" t="b">
        <x:f>AND(COUNT(G430:K430)=5,P430&gt;='設定'!$B$7)</x:f>
        <x:v>1</x:v>
      </x:c>
      <x:c r="Z430" s="50" t="b">
        <x:f>AND(ISNUMBER(R430),R430&gt;='設定'!$B$8)</x:f>
        <x:v>0</x:v>
      </x:c>
      <x:c r="AA430" s="50" t="b">
        <x:f>AND(ISNUMBER(S430),S430&gt;=DATE(YEAR('設定'!$B$10)-'設定'!$B$9,MONTH('設定'!$B$10),DAY('設定'!$B$10)))</x:f>
        <x:v>0</x:v>
      </x:c>
      <x:c r="AB430" s="55" t="b">
        <x:v>1</x:v>
      </x:c>
      <x:c r="AC430" s="55" t="b">
        <x:v>1</x:v>
      </x:c>
      <x:c r="AD430" s="50" t="n">
        <x:f>IF(X430,1,0)+IF(Z430,1,0)+IF(AA430,1,0)+IF(AB430,1,0)</x:f>
        <x:v>1</x:v>
      </x:c>
      <x:c r="AE430" s="50" t="n">
        <x:f>IF(Y430,1,0)+IF(Z430,1,0)+IF(AA430,1,0)+IF(AB430,1,0)</x:f>
        <x:v>2</x:v>
      </x:c>
      <x:c r="AF430" s="50" t="n">
        <x:f>IF(Y430,1,0)+IF(Z430,1,0)+IF(AA430,1,0)+IF(AC430,1,0)</x:f>
        <x:v>2</x:v>
      </x:c>
      <x:c r="AG430" s="53" t="n">
        <x:v>44348</x:v>
      </x:c>
      <x:c r="AH430" s="50" t="str">
        <x:v>S100XVCR</x:v>
      </x:c>
      <x:c r="AI430" s="50" t="str">
        <x:v>NetSalesSummaryOfBusinessResults</x:v>
      </x:c>
      <x:c r="AJ430" s="50" t="str">
        <x:v>OperatingIncome</x:v>
      </x:c>
      <x:c r="AK430" s="53" t="n">
        <x:v>46022</x:v>
      </x:c>
      <x:c r="AL430" s="50" t="str">
        <x:v>365/365/365/366/365</x:v>
      </x:c>
      <x:c r="AM430" s="51" t="n">
        <x:v>12841200</x:v>
      </x:c>
      <x:c r="AN430" s="51" t="n">
        <x:v>371</x:v>
      </x:c>
      <x:c r="AO430" s="51" t="n">
        <x:f>IFERROR(AM430*AN430,"")</x:f>
        <x:v>4764085200</x:v>
      </x:c>
      <x:c r="AP430" s="56" t="n">
        <x:f>IFERROR(AO430/(K430*1000000),"")</x:f>
        <x:v>0.11673950625805923</x:v>
      </x:c>
      <x:c r="AQ430" s="57" t="n">
        <x:v>16914056.666666668</x:v>
      </x:c>
      <x:c r="AR430" s="52" t="n">
        <x:v>0.4524767895077042</x:v>
      </x:c>
      <x:c r="AS430" s="52" t="n">
        <x:v>-0.5466824178182157</x:v>
      </x:c>
      <x:c r="AT430" s="55" t="b">
        <x:v>0</x:v>
      </x:c>
      <x:c r="AU430" s="50" t="str">
        <x:v>low_liquidity</x:v>
      </x:c>
      <x:c r="AV430" s="58" t="n">
        <x:v>-0.3160763231908568</x:v>
      </x:c>
      <x:c r="AW430" s="50" t="n">
        <x:v>3304</x:v>
      </x:c>
      <x:c r="AX430" s="50" t="str">
        <x:v>Transformation Moat</x:v>
      </x:c>
      <x:c r="AY430" s="50" t="str">
        <x:v>既存適格性フィルター不通過: low_liquidity / 60日平均売買代金2,000万円未満</x:v>
      </x:c>
      <x:c r="AZ430" s="59" t="str">
        <x:v>2026-03-30 15:30</x:v>
      </x:c>
      <x:c r="BA430" s="53" t="n">
        <x:v>37956</x:v>
      </x:c>
      <x:c r="BB430" s="50" t="str">
        <x:v>久保 和喜</x:v>
      </x:c>
      <x:c r="BC430" s="50"/>
      <x:c r="BD430" s="50"/>
    </x:row>
    <x:row r="431">
      <x:c r="A431" s="50" t="n">
        <x:v>430</x:v>
      </x:c>
      <x:c r="B431" s="50" t="str">
        <x:v>3538</x:v>
      </x:c>
      <x:c r="C431" s="50" t="str">
        <x:v>3538.T</x:v>
      </x:c>
      <x:c r="D431" s="50" t="str">
        <x:v>WILLPLUS Holdings Corporation</x:v>
      </x:c>
      <x:c r="E431" s="50" t="str">
        <x:v>Standard Market(Domestic)</x:v>
      </x:c>
      <x:c r="F431" s="50" t="str">
        <x:v>Retail Trade</x:v>
      </x:c>
      <x:c r="G431" s="51" t="n">
        <x:v>40776.283</x:v>
      </x:c>
      <x:c r="H431" s="51" t="n">
        <x:v>39696.158</x:v>
      </x:c>
      <x:c r="I431" s="51" t="n">
        <x:v>44115.675</x:v>
      </x:c>
      <x:c r="J431" s="51" t="n">
        <x:v>47745.094</x:v>
      </x:c>
      <x:c r="K431" s="51" t="n">
        <x:v>88614.291</x:v>
      </x:c>
      <x:c r="L431" s="52" t="n">
        <x:f>IFERROR(H431/G431-1,"")</x:f>
        <x:v>-0.02648905001959101</x:v>
      </x:c>
      <x:c r="M431" s="52" t="n">
        <x:f>IFERROR(I431/H431-1,"")</x:f>
        <x:v>0.11133362074989717</x:v>
      </x:c>
      <x:c r="N431" s="52" t="n">
        <x:f>IFERROR(J431/I431-1,"")</x:f>
        <x:v>0.08227050815838122</x:v>
      </x:c>
      <x:c r="O431" s="52" t="n">
        <x:f>IFERROR(K431/J431-1,"")</x:f>
        <x:v>0.8559873607118671</x:v>
      </x:c>
      <x:c r="P431" s="52" t="n">
        <x:f>IFERROR((K431/G431)^(1/4)-1,"")</x:f>
        <x:v>0.21415472160961624</x:v>
      </x:c>
      <x:c r="Q431" s="51" t="n">
        <x:v>1849.606</x:v>
      </x:c>
      <x:c r="R431" s="52" t="n">
        <x:f>IFERROR(Q431/K431,"")</x:f>
        <x:v>0.020872547521708435</x:v>
      </x:c>
      <x:c r="S431" s="53" t="n">
        <x:v>42430</x:v>
      </x:c>
      <x:c r="T431" s="50" t="str">
        <x:v>EDINET_company_history</x:v>
      </x:c>
      <x:c r="U431" s="50" t="str">
        <x:v>成瀬 隆章</x:v>
      </x:c>
      <x:c r="V431" s="54" t="n">
        <x:v>0.2361</x:v>
      </x:c>
      <x:c r="W431" s="50" t="str">
        <x:v>成瀬 隆章</x:v>
      </x:c>
      <x:c r="X431" s="50" t="b">
        <x:f>AND(COUNT(L431:O431)=4,L431&gt;='設定'!$B$6,M431&gt;='設定'!$B$6,N431&gt;='設定'!$B$6,O431&gt;='設定'!$B$6)</x:f>
        <x:v>0</x:v>
      </x:c>
      <x:c r="Y431" s="50" t="b">
        <x:f>AND(COUNT(G431:K431)=5,P431&gt;='設定'!$B$7)</x:f>
        <x:v>1</x:v>
      </x:c>
      <x:c r="Z431" s="50" t="b">
        <x:f>AND(ISNUMBER(R431),R431&gt;='設定'!$B$8)</x:f>
        <x:v>0</x:v>
      </x:c>
      <x:c r="AA431" s="50" t="b">
        <x:f>AND(ISNUMBER(S431),S431&gt;=DATE(YEAR('設定'!$B$10)-'設定'!$B$9,MONTH('設定'!$B$10),DAY('設定'!$B$10)))</x:f>
        <x:v>0</x:v>
      </x:c>
      <x:c r="AB431" s="55" t="b">
        <x:v>1</x:v>
      </x:c>
      <x:c r="AC431" s="55" t="b">
        <x:v>1</x:v>
      </x:c>
      <x:c r="AD431" s="50" t="n">
        <x:f>IF(X431,1,0)+IF(Z431,1,0)+IF(AA431,1,0)+IF(AB431,1,0)</x:f>
        <x:v>1</x:v>
      </x:c>
      <x:c r="AE431" s="50" t="n">
        <x:f>IF(Y431,1,0)+IF(Z431,1,0)+IF(AA431,1,0)+IF(AB431,1,0)</x:f>
        <x:v>2</x:v>
      </x:c>
      <x:c r="AF431" s="50" t="n">
        <x:f>IF(Y431,1,0)+IF(Z431,1,0)+IF(AA431,1,0)+IF(AC431,1,0)</x:f>
        <x:v>2</x:v>
      </x:c>
      <x:c r="AG431" s="53" t="n">
        <x:v>44348</x:v>
      </x:c>
      <x:c r="AH431" s="50" t="str">
        <x:v>S100WQBH</x:v>
      </x:c>
      <x:c r="AI431" s="50" t="str">
        <x:v>NetSalesSummaryOfBusinessResults</x:v>
      </x:c>
      <x:c r="AJ431" s="50" t="str">
        <x:v>OperatingIncome</x:v>
      </x:c>
      <x:c r="AK431" s="53" t="n">
        <x:v>45838</x:v>
      </x:c>
      <x:c r="AL431" s="50" t="str">
        <x:v>365/365/365/366/365</x:v>
      </x:c>
      <x:c r="AM431" s="51" t="n">
        <x:v>9347300</x:v>
      </x:c>
      <x:c r="AN431" s="51" t="n">
        <x:v>931</x:v>
      </x:c>
      <x:c r="AO431" s="51" t="n">
        <x:f>IFERROR(AM431*AN431,"")</x:f>
        <x:v>8702336300</x:v>
      </x:c>
      <x:c r="AP431" s="56" t="n">
        <x:f>IFERROR(AO431/(K431*1000000),"")</x:f>
        <x:v>0.09820465978788907</x:v>
      </x:c>
      <x:c r="AQ431" s="57" t="n">
        <x:v>16754046.666666666</x:v>
      </x:c>
      <x:c r="AR431" s="52" t="n">
        <x:v>0.3183086723857193</x:v>
      </x:c>
      <x:c r="AS431" s="52" t="n">
        <x:v>-0.4035935956706866</x:v>
      </x:c>
      <x:c r="AT431" s="55" t="b">
        <x:v>0</x:v>
      </x:c>
      <x:c r="AU431" s="50" t="str">
        <x:v>low_liquidity</x:v>
      </x:c>
      <x:c r="AV431" s="58" t="n">
        <x:v>-0.0259550811062509</x:v>
      </x:c>
      <x:c r="AW431" s="50" t="n">
        <x:v>2086</x:v>
      </x:c>
      <x:c r="AX431" s="50" t="str">
        <x:v>Transformation Moat</x:v>
      </x:c>
      <x:c r="AY431" s="50" t="str">
        <x:v>既存適格性フィルター不通過: low_liquidity / 60日平均売買代金2,000万円未満</x:v>
      </x:c>
      <x:c r="AZ431" s="59" t="str">
        <x:v>2025-09-24 16:29</x:v>
      </x:c>
      <x:c r="BA431" s="53" t="n">
        <x:v>42430</x:v>
      </x:c>
      <x:c r="BB431" s="50" t="str">
        <x:v>成瀬 隆章</x:v>
      </x:c>
      <x:c r="BC431" s="50"/>
      <x:c r="BD431" s="50"/>
    </x:row>
    <x:row r="432">
      <x:c r="A432" s="50" t="n">
        <x:v>431</x:v>
      </x:c>
      <x:c r="B432" s="50" t="str">
        <x:v>7859</x:v>
      </x:c>
      <x:c r="C432" s="50" t="str">
        <x:v>7859.T</x:v>
      </x:c>
      <x:c r="D432" s="50" t="str">
        <x:v>ALMEDIO INC.</x:v>
      </x:c>
      <x:c r="E432" s="50" t="str">
        <x:v>Standard Market(Domestic)</x:v>
      </x:c>
      <x:c r="F432" s="50" t="str">
        <x:v>Other Products</x:v>
      </x:c>
      <x:c r="G432" s="51" t="n">
        <x:v>2681.463</x:v>
      </x:c>
      <x:c r="H432" s="51" t="n">
        <x:v>3266.337</x:v>
      </x:c>
      <x:c r="I432" s="51" t="n">
        <x:v>4940.625</x:v>
      </x:c>
      <x:c r="J432" s="51" t="n">
        <x:v>11557.357</x:v>
      </x:c>
      <x:c r="K432" s="51" t="n">
        <x:v>5800.748</x:v>
      </x:c>
      <x:c r="L432" s="52" t="n">
        <x:f>IFERROR(H432/G432-1,"")</x:f>
        <x:v>0.2181174977987761</x:v>
      </x:c>
      <x:c r="M432" s="52" t="n">
        <x:f>IFERROR(I432/H432-1,"")</x:f>
        <x:v>0.5125888724892746</x:v>
      </x:c>
      <x:c r="N432" s="52" t="n">
        <x:f>IFERROR(J432/I432-1,"")</x:f>
        <x:v>1.3392499936748892</x:v>
      </x:c>
      <x:c r="O432" s="52" t="n">
        <x:f>IFERROR(K432/J432-1,"")</x:f>
        <x:v>-0.49809043711291434</x:v>
      </x:c>
      <x:c r="P432" s="52" t="n">
        <x:f>IFERROR((K432/G432)^(1/4)-1,"")</x:f>
        <x:v>0.21276888905674074</x:v>
      </x:c>
      <x:c r="Q432" s="51" t="n">
        <x:v>867.137</x:v>
      </x:c>
      <x:c r="R432" s="52" t="n">
        <x:f>IFERROR(Q432/K432,"")</x:f>
        <x:v>0.1494871006290913</x:v>
      </x:c>
      <x:c r="S432" s="53" t="n">
        <x:v>38200</x:v>
      </x:c>
      <x:c r="T432" s="50" t="str">
        <x:v>EDINET_company_history</x:v>
      </x:c>
      <x:c r="U432" s="50" t="str">
        <x:v>株式会社SBI証券</x:v>
      </x:c>
      <x:c r="V432" s="54" t="n">
        <x:v>0.0698</x:v>
      </x:c>
      <x:c r="W432" s="50" t="str">
        <x:v>髙橋 靖</x:v>
      </x:c>
      <x:c r="X432" s="50" t="b">
        <x:f>AND(COUNT(L432:O432)=4,L432&gt;='設定'!$B$6,M432&gt;='設定'!$B$6,N432&gt;='設定'!$B$6,O432&gt;='設定'!$B$6)</x:f>
        <x:v>0</x:v>
      </x:c>
      <x:c r="Y432" s="50" t="b">
        <x:f>AND(COUNT(G432:K432)=5,P432&gt;='設定'!$B$7)</x:f>
        <x:v>1</x:v>
      </x:c>
      <x:c r="Z432" s="50" t="b">
        <x:f>AND(ISNUMBER(R432),R432&gt;='設定'!$B$8)</x:f>
        <x:v>1</x:v>
      </x:c>
      <x:c r="AA432" s="50" t="b">
        <x:f>AND(ISNUMBER(S432),S432&gt;=DATE(YEAR('設定'!$B$10)-'設定'!$B$9,MONTH('設定'!$B$10),DAY('設定'!$B$10)))</x:f>
        <x:v>0</x:v>
      </x:c>
      <x:c r="AB432" s="55" t="b">
        <x:v>0</x:v>
      </x:c>
      <x:c r="AC432" s="55" t="b">
        <x:v>0</x:v>
      </x:c>
      <x:c r="AD432" s="50" t="n">
        <x:f>IF(X432,1,0)+IF(Z432,1,0)+IF(AA432,1,0)+IF(AB432,1,0)</x:f>
        <x:v>1</x:v>
      </x:c>
      <x:c r="AE432" s="50" t="n">
        <x:f>IF(Y432,1,0)+IF(Z432,1,0)+IF(AA432,1,0)+IF(AB432,1,0)</x:f>
        <x:v>2</x:v>
      </x:c>
      <x:c r="AF432" s="50" t="n">
        <x:f>IF(Y432,1,0)+IF(Z432,1,0)+IF(AA432,1,0)+IF(AC432,1,0)</x:f>
        <x:v>2</x:v>
      </x:c>
      <x:c r="AG432" s="53" t="n">
        <x:v>44348</x:v>
      </x:c>
      <x:c r="AH432" s="50" t="str">
        <x:v>S100W2YT</x:v>
      </x:c>
      <x:c r="AI432" s="50" t="str">
        <x:v>NetSalesSummaryOfBusinessResults</x:v>
      </x:c>
      <x:c r="AJ432" s="50" t="str">
        <x:v>OperatingIncome</x:v>
      </x:c>
      <x:c r="AK432" s="53" t="n">
        <x:v>45747</x:v>
      </x:c>
      <x:c r="AL432" s="50" t="str">
        <x:v>365/365/365/366/365</x:v>
      </x:c>
      <x:c r="AM432" s="51" t="n">
        <x:v>20035616</x:v>
      </x:c>
      <x:c r="AN432" s="51" t="n">
        <x:v>295</x:v>
      </x:c>
      <x:c r="AO432" s="51" t="n">
        <x:f>IFERROR(AM432*AN432,"")</x:f>
        <x:v>5910506720</x:v>
      </x:c>
      <x:c r="AP432" s="56" t="n">
        <x:f>IFERROR(AO432/(K432*1000000),"")</x:f>
        <x:v>1.018921477023308</x:v>
      </x:c>
      <x:c r="AQ432" s="57" t="n">
        <x:v>255201351.66666663</x:v>
      </x:c>
      <x:c r="AR432" s="52" t="n">
        <x:v>0.693733682519277</x:v>
      </x:c>
      <x:c r="AS432" s="52" t="n">
        <x:v>-0.8908829831245528</x:v>
      </x:c>
      <x:c r="AT432" s="55" t="b">
        <x:v>1</x:v>
      </x:c>
      <x:c r="AU432" s="50"/>
      <x:c r="AV432" s="58" t="n">
        <x:v>-0.3635422554379552</x:v>
      </x:c>
      <x:c r="AW432" s="50" t="n">
        <x:v>3383</x:v>
      </x:c>
      <x:c r="AX432" s="50" t="str">
        <x:v>Transformation Moat</x:v>
      </x:c>
      <x:c r="AY432" s="50" t="str">
        <x:v>年率ボラティリティ60%以上 / ローカル5年最大下落率-60%以下</x:v>
      </x:c>
      <x:c r="AZ432" s="59" t="str">
        <x:v>2025-06-30 15:00</x:v>
      </x:c>
      <x:c r="BA432" s="53" t="n">
        <x:v>38200</x:v>
      </x:c>
      <x:c r="BB432" s="50"/>
      <x:c r="BC432" s="50"/>
      <x:c r="BD432" s="50"/>
    </x:row>
    <x:row r="433">
      <x:c r="A433" s="50" t="n">
        <x:v>432</x:v>
      </x:c>
      <x:c r="B433" s="50" t="str">
        <x:v>9416</x:v>
      </x:c>
      <x:c r="C433" s="50" t="str">
        <x:v>9416.T</x:v>
      </x:c>
      <x:c r="D433" s="50" t="str">
        <x:v>VISION INC.</x:v>
      </x:c>
      <x:c r="E433" s="50" t="str">
        <x:v>Prime Market (Domestic)</x:v>
      </x:c>
      <x:c r="F433" s="50" t="str">
        <x:v>Information &amp; Communication</x:v>
      </x:c>
      <x:c r="G433" s="51" t="n">
        <x:v>18100.837</x:v>
      </x:c>
      <x:c r="H433" s="51" t="n">
        <x:v>25487.727</x:v>
      </x:c>
      <x:c r="I433" s="51" t="n">
        <x:v>31807.789</x:v>
      </x:c>
      <x:c r="J433" s="51" t="n">
        <x:v>35528.993</x:v>
      </x:c>
      <x:c r="K433" s="51" t="n">
        <x:v>39012.357</x:v>
      </x:c>
      <x:c r="L433" s="52" t="n">
        <x:f>IFERROR(H433/G433-1,"")</x:f>
        <x:v>0.4080965979639506</x:v>
      </x:c>
      <x:c r="M433" s="52" t="n">
        <x:f>IFERROR(I433/H433-1,"")</x:f>
        <x:v>0.2479649126813075</x:v>
      </x:c>
      <x:c r="N433" s="52" t="n">
        <x:f>IFERROR(J433/I433-1,"")</x:f>
        <x:v>0.11699033843565809</x:v>
      </x:c>
      <x:c r="O433" s="52" t="n">
        <x:f>IFERROR(K433/J433-1,"")</x:f>
        <x:v>0.09804285756142872</x:v>
      </x:c>
      <x:c r="P433" s="52" t="n">
        <x:f>IFERROR((K433/G433)^(1/4)-1,"")</x:f>
        <x:v>0.21164636309969898</x:v>
      </x:c>
      <x:c r="Q433" s="51" t="n">
        <x:v>6465.163</x:v>
      </x:c>
      <x:c r="R433" s="52" t="n">
        <x:f>IFERROR(Q433/K433,"")</x:f>
        <x:v>0.16572090222592803</x:v>
      </x:c>
      <x:c r="S433" s="53" t="n">
        <x:v>42339</x:v>
      </x:c>
      <x:c r="T433" s="50" t="str">
        <x:v>EDINET_company_history</x:v>
      </x:c>
      <x:c r="U433" s="50" t="str">
        <x:v>日本マスタートラスト信託銀行株式会社（信託口）</x:v>
      </x:c>
      <x:c r="V433" s="54" t="n">
        <x:v>0.1302</x:v>
      </x:c>
      <x:c r="W433" s="50" t="str">
        <x:v>佐野 健一 / 大田 健司</x:v>
      </x:c>
      <x:c r="X433" s="50" t="b">
        <x:f>AND(COUNT(L433:O433)=4,L433&gt;='設定'!$B$6,M433&gt;='設定'!$B$6,N433&gt;='設定'!$B$6,O433&gt;='設定'!$B$6)</x:f>
        <x:v>0</x:v>
      </x:c>
      <x:c r="Y433" s="50" t="b">
        <x:f>AND(COUNT(G433:K433)=5,P433&gt;='設定'!$B$7)</x:f>
        <x:v>1</x:v>
      </x:c>
      <x:c r="Z433" s="50" t="b">
        <x:f>AND(ISNUMBER(R433),R433&gt;='設定'!$B$8)</x:f>
        <x:v>1</x:v>
      </x:c>
      <x:c r="AA433" s="50" t="b">
        <x:f>AND(ISNUMBER(S433),S433&gt;=DATE(YEAR('設定'!$B$10)-'設定'!$B$9,MONTH('設定'!$B$10),DAY('設定'!$B$10)))</x:f>
        <x:v>0</x:v>
      </x:c>
      <x:c r="AB433" s="55" t="b">
        <x:v>0</x:v>
      </x:c>
      <x:c r="AC433" s="55" t="b">
        <x:v>0</x:v>
      </x:c>
      <x:c r="AD433" s="50" t="n">
        <x:f>IF(X433,1,0)+IF(Z433,1,0)+IF(AA433,1,0)+IF(AB433,1,0)</x:f>
        <x:v>1</x:v>
      </x:c>
      <x:c r="AE433" s="50" t="n">
        <x:f>IF(Y433,1,0)+IF(Z433,1,0)+IF(AA433,1,0)+IF(AB433,1,0)</x:f>
        <x:v>2</x:v>
      </x:c>
      <x:c r="AF433" s="50" t="n">
        <x:f>IF(Y433,1,0)+IF(Z433,1,0)+IF(AA433,1,0)+IF(AC433,1,0)</x:f>
        <x:v>2</x:v>
      </x:c>
      <x:c r="AG433" s="53" t="n">
        <x:v>44348</x:v>
      </x:c>
      <x:c r="AH433" s="50" t="str">
        <x:v>S100XV85</x:v>
      </x:c>
      <x:c r="AI433" s="50" t="str">
        <x:v>NetSalesSummaryOfBusinessResults</x:v>
      </x:c>
      <x:c r="AJ433" s="50" t="str">
        <x:v>OperatingIncome</x:v>
      </x:c>
      <x:c r="AK433" s="53" t="n">
        <x:v>46022</x:v>
      </x:c>
      <x:c r="AL433" s="50" t="str">
        <x:v>365/365/365/366/365</x:v>
      </x:c>
      <x:c r="AM433" s="51" t="n">
        <x:v>50549300</x:v>
      </x:c>
      <x:c r="AN433" s="51" t="n">
        <x:v>1027</x:v>
      </x:c>
      <x:c r="AO433" s="51" t="n">
        <x:f>IFERROR(AM433*AN433,"")</x:f>
        <x:v>51914131100</x:v>
      </x:c>
      <x:c r="AP433" s="56" t="n">
        <x:f>IFERROR(AO433/(K433*1000000),"")</x:f>
        <x:v>1.330709936341452</x:v>
      </x:c>
      <x:c r="AQ433" s="57" t="n">
        <x:v>372228028.3333333</x:v>
      </x:c>
      <x:c r="AR433" s="52" t="n">
        <x:v>0.418362187712944</x:v>
      </x:c>
      <x:c r="AS433" s="52" t="n">
        <x:v>-0.5056584416811032</x:v>
      </x:c>
      <x:c r="AT433" s="55" t="b">
        <x:v>1</x:v>
      </x:c>
      <x:c r="AU433" s="50"/>
      <x:c r="AV433" s="58" t="n">
        <x:v>0.0715470383884862</x:v>
      </x:c>
      <x:c r="AW433" s="50" t="n">
        <x:v>1391</x:v>
      </x:c>
      <x:c r="AX433" s="50" t="str">
        <x:v>Core Moat</x:v>
      </x:c>
      <x:c r="AY433" s="50" t="str">
        <x:v>目立つ機械的警告なし（定性確認は別途必要）</x:v>
      </x:c>
      <x:c r="AZ433" s="59" t="str">
        <x:v>2026-03-30 15:09</x:v>
      </x:c>
      <x:c r="BA433" s="53" t="n">
        <x:v>42339</x:v>
      </x:c>
      <x:c r="BB433" s="50"/>
      <x:c r="BC433" s="50"/>
      <x:c r="BD433" s="50" t="str">
        <x:v>TOPIX Small 1</x:v>
      </x:c>
    </x:row>
    <x:row r="434">
      <x:c r="A434" s="50" t="n">
        <x:v>433</x:v>
      </x:c>
      <x:c r="B434" s="50" t="str">
        <x:v>6146</x:v>
      </x:c>
      <x:c r="C434" s="50" t="str">
        <x:v>6146.T</x:v>
      </x:c>
      <x:c r="D434" s="50" t="str">
        <x:v>DISCO CORPORATION</x:v>
      </x:c>
      <x:c r="E434" s="50" t="str">
        <x:v>Prime Market (Domestic)</x:v>
      </x:c>
      <x:c r="F434" s="50" t="str">
        <x:v>Machinery</x:v>
      </x:c>
      <x:c r="G434" s="51" t="n">
        <x:v>182857</x:v>
      </x:c>
      <x:c r="H434" s="51" t="n">
        <x:v>253781</x:v>
      </x:c>
      <x:c r="I434" s="51" t="n">
        <x:v>284135</x:v>
      </x:c>
      <x:c r="J434" s="51" t="n">
        <x:v>307554</x:v>
      </x:c>
      <x:c r="K434" s="51" t="n">
        <x:v>393313</x:v>
      </x:c>
      <x:c r="L434" s="52" t="n">
        <x:f>IFERROR(H434/G434-1,"")</x:f>
        <x:v>0.3878659280202563</x:v>
      </x:c>
      <x:c r="M434" s="52" t="n">
        <x:f>IFERROR(I434/H434-1,"")</x:f>
        <x:v>0.1196070627824779</x:v>
      </x:c>
      <x:c r="N434" s="52" t="n">
        <x:f>IFERROR(J434/I434-1,"")</x:f>
        <x:v>0.08242208809192819</x:v>
      </x:c>
      <x:c r="O434" s="52" t="n">
        <x:f>IFERROR(K434/J434-1,"")</x:f>
        <x:v>0.27884208951923894</x:v>
      </x:c>
      <x:c r="P434" s="52" t="n">
        <x:f>IFERROR((K434/G434)^(1/4)-1,"")</x:f>
        <x:v>0.2110349522799011</x:v>
      </x:c>
      <x:c r="Q434" s="51" t="n">
        <x:v>166834</x:v>
      </x:c>
      <x:c r="R434" s="52" t="n">
        <x:f>IFERROR(Q434/K434,"")</x:f>
        <x:v>0.42417616503904015</x:v>
      </x:c>
      <x:c r="S434" s="53" t="n">
        <x:v>36495</x:v>
      </x:c>
      <x:c r="T434" s="50" t="str">
        <x:v>EDINET_company_history</x:v>
      </x:c>
      <x:c r="U434" s="50" t="str">
        <x:v>日本マスタートラスト 信託銀行株式会社（信託口）</x:v>
      </x:c>
      <x:c r="V434" s="54" t="n">
        <x:v>0.1628</x:v>
      </x:c>
      <x:c r="W434" s="50"/>
      <x:c r="X434" s="50" t="b">
        <x:f>AND(COUNT(L434:O434)=4,L434&gt;='設定'!$B$6,M434&gt;='設定'!$B$6,N434&gt;='設定'!$B$6,O434&gt;='設定'!$B$6)</x:f>
        <x:v>0</x:v>
      </x:c>
      <x:c r="Y434" s="50" t="b">
        <x:f>AND(COUNT(G434:K434)=5,P434&gt;='設定'!$B$7)</x:f>
        <x:v>1</x:v>
      </x:c>
      <x:c r="Z434" s="50" t="b">
        <x:f>AND(ISNUMBER(R434),R434&gt;='設定'!$B$8)</x:f>
        <x:v>1</x:v>
      </x:c>
      <x:c r="AA434" s="50" t="b">
        <x:f>AND(ISNUMBER(S434),S434&gt;=DATE(YEAR('設定'!$B$10)-'設定'!$B$9,MONTH('設定'!$B$10),DAY('設定'!$B$10)))</x:f>
        <x:v>0</x:v>
      </x:c>
      <x:c r="AB434" s="55" t="b">
        <x:v>0</x:v>
      </x:c>
      <x:c r="AC434" s="55" t="b">
        <x:v>0</x:v>
      </x:c>
      <x:c r="AD434" s="50" t="n">
        <x:f>IF(X434,1,0)+IF(Z434,1,0)+IF(AA434,1,0)+IF(AB434,1,0)</x:f>
        <x:v>1</x:v>
      </x:c>
      <x:c r="AE434" s="50" t="n">
        <x:f>IF(Y434,1,0)+IF(Z434,1,0)+IF(AA434,1,0)+IF(AB434,1,0)</x:f>
        <x:v>2</x:v>
      </x:c>
      <x:c r="AF434" s="50" t="n">
        <x:f>IF(Y434,1,0)+IF(Z434,1,0)+IF(AA434,1,0)+IF(AC434,1,0)</x:f>
        <x:v>2</x:v>
      </x:c>
      <x:c r="AG434" s="53" t="n">
        <x:v>44348</x:v>
      </x:c>
      <x:c r="AH434" s="50" t="str">
        <x:v>S100W0JY</x:v>
      </x:c>
      <x:c r="AI434" s="50" t="str">
        <x:v>NetSalesSummaryOfBusinessResults</x:v>
      </x:c>
      <x:c r="AJ434" s="50" t="str">
        <x:v>OperatingIncome</x:v>
      </x:c>
      <x:c r="AK434" s="53" t="n">
        <x:v>45747</x:v>
      </x:c>
      <x:c r="AL434" s="50" t="str">
        <x:v>365/365/365/366/365</x:v>
      </x:c>
      <x:c r="AM434" s="51" t="n">
        <x:v>108404765</x:v>
      </x:c>
      <x:c r="AN434" s="51" t="n">
        <x:v>63760</x:v>
      </x:c>
      <x:c r="AO434" s="51" t="n">
        <x:f>IFERROR(AM434*AN434,"")</x:f>
        <x:v>6911887816400</x:v>
      </x:c>
      <x:c r="AP434" s="56" t="n">
        <x:f>IFERROR(AO434/(K434*1000000),"")</x:f>
        <x:v>17.573504604221064</x:v>
      </x:c>
      <x:c r="AQ434" s="57" t="n">
        <x:v>151512555166.66666</x:v>
      </x:c>
      <x:c r="AR434" s="52" t="n">
        <x:v>0.4967367187388231</x:v>
      </x:c>
      <x:c r="AS434" s="52" t="n">
        <x:v>-0.6515803128696702</x:v>
      </x:c>
      <x:c r="AT434" s="55" t="b">
        <x:v>1</x:v>
      </x:c>
      <x:c r="AU434" s="50"/>
      <x:c r="AV434" s="58" t="n">
        <x:v>0.3717913828997853</x:v>
      </x:c>
      <x:c r="AW434" s="50" t="n">
        <x:v>248</x:v>
      </x:c>
      <x:c r="AX434" s="50" t="str">
        <x:v>Future Moat</x:v>
      </x:c>
      <x:c r="AY434" s="50" t="str">
        <x:v>ローカル5年最大下落率-60%以下 / 概算PSR15倍以上</x:v>
      </x:c>
      <x:c r="AZ434" s="59" t="str">
        <x:v>2025-06-24 16:33</x:v>
      </x:c>
      <x:c r="BA434" s="53" t="n">
        <x:v>36495</x:v>
      </x:c>
      <x:c r="BB434" s="50"/>
      <x:c r="BC434" s="50"/>
      <x:c r="BD434" s="50" t="str">
        <x:v>TOPIX Large70</x:v>
      </x:c>
    </x:row>
    <x:row r="435">
      <x:c r="A435" s="50" t="n">
        <x:v>434</x:v>
      </x:c>
      <x:c r="B435" s="50" t="str">
        <x:v>3926</x:v>
      </x:c>
      <x:c r="C435" s="50" t="str">
        <x:v>3926.T</x:v>
      </x:c>
      <x:c r="D435" s="50" t="str">
        <x:v>Open Door Inc.</x:v>
      </x:c>
      <x:c r="E435" s="50" t="str">
        <x:v>Standard Market(Domestic)</x:v>
      </x:c>
      <x:c r="F435" s="50" t="str">
        <x:v>Information &amp; Communication</x:v>
      </x:c>
      <x:c r="G435" s="51" t="n">
        <x:v>1122.453</x:v>
      </x:c>
      <x:c r="H435" s="51" t="n">
        <x:v>1201.541</x:v>
      </x:c>
      <x:c r="I435" s="51" t="n">
        <x:v>2055.457</x:v>
      </x:c>
      <x:c r="J435" s="51" t="n">
        <x:v>2561.009</x:v>
      </x:c>
      <x:c r="K435" s="51" t="n">
        <x:v>2405.078</x:v>
      </x:c>
      <x:c r="L435" s="52" t="n">
        <x:f>IFERROR(H435/G435-1,"")</x:f>
        <x:v>0.07045996580703151</x:v>
      </x:c>
      <x:c r="M435" s="52" t="n">
        <x:f>IFERROR(I435/H435-1,"")</x:f>
        <x:v>0.7106840299249046</x:v>
      </x:c>
      <x:c r="N435" s="52" t="n">
        <x:f>IFERROR(J435/I435-1,"")</x:f>
        <x:v>0.24595600880971968</x:v>
      </x:c>
      <x:c r="O435" s="52" t="n">
        <x:f>IFERROR(K435/J435-1,"")</x:f>
        <x:v>-0.06088654901251811</x:v>
      </x:c>
      <x:c r="P435" s="52" t="n">
        <x:f>IFERROR((K435/G435)^(1/4)-1,"")</x:f>
        <x:v>0.20987429602904095</x:v>
      </x:c>
      <x:c r="Q435" s="51" t="n">
        <x:v>-102.059</x:v>
      </x:c>
      <x:c r="R435" s="52" t="n">
        <x:f>IFERROR(Q435/K435,"")</x:f>
        <x:v>-0.042434798372443634</x:v>
      </x:c>
      <x:c r="S435" s="53" t="n">
        <x:v>42339</x:v>
      </x:c>
      <x:c r="T435" s="50" t="str">
        <x:v>EDINET_company_history</x:v>
      </x:c>
      <x:c r="U435" s="50" t="str">
        <x:v>関根 大介</x:v>
      </x:c>
      <x:c r="V435" s="54" t="n">
        <x:v>0.5156</x:v>
      </x:c>
      <x:c r="W435" s="50" t="str">
        <x:v>関根 大介</x:v>
      </x:c>
      <x:c r="X435" s="50" t="b">
        <x:f>AND(COUNT(L435:O435)=4,L435&gt;='設定'!$B$6,M435&gt;='設定'!$B$6,N435&gt;='設定'!$B$6,O435&gt;='設定'!$B$6)</x:f>
        <x:v>0</x:v>
      </x:c>
      <x:c r="Y435" s="50" t="b">
        <x:f>AND(COUNT(G435:K435)=5,P435&gt;='設定'!$B$7)</x:f>
        <x:v>1</x:v>
      </x:c>
      <x:c r="Z435" s="50" t="b">
        <x:f>AND(ISNUMBER(R435),R435&gt;='設定'!$B$8)</x:f>
        <x:v>0</x:v>
      </x:c>
      <x:c r="AA435" s="50" t="b">
        <x:f>AND(ISNUMBER(S435),S435&gt;=DATE(YEAR('設定'!$B$10)-'設定'!$B$9,MONTH('設定'!$B$10),DAY('設定'!$B$10)))</x:f>
        <x:v>0</x:v>
      </x:c>
      <x:c r="AB435" s="55" t="b">
        <x:v>1</x:v>
      </x:c>
      <x:c r="AC435" s="55" t="b">
        <x:v>1</x:v>
      </x:c>
      <x:c r="AD435" s="50" t="n">
        <x:f>IF(X435,1,0)+IF(Z435,1,0)+IF(AA435,1,0)+IF(AB435,1,0)</x:f>
        <x:v>1</x:v>
      </x:c>
      <x:c r="AE435" s="50" t="n">
        <x:f>IF(Y435,1,0)+IF(Z435,1,0)+IF(AA435,1,0)+IF(AB435,1,0)</x:f>
        <x:v>2</x:v>
      </x:c>
      <x:c r="AF435" s="50" t="n">
        <x:f>IF(Y435,1,0)+IF(Z435,1,0)+IF(AA435,1,0)+IF(AC435,1,0)</x:f>
        <x:v>2</x:v>
      </x:c>
      <x:c r="AG435" s="53" t="n">
        <x:v>44348</x:v>
      </x:c>
      <x:c r="AH435" s="50" t="str">
        <x:v>S100W40X</x:v>
      </x:c>
      <x:c r="AI435" s="50" t="str">
        <x:v>NetSalesSummaryOfBusinessResults</x:v>
      </x:c>
      <x:c r="AJ435" s="50" t="str">
        <x:v>OperatingIncome</x:v>
      </x:c>
      <x:c r="AK435" s="53" t="n">
        <x:v>45747</x:v>
      </x:c>
      <x:c r="AL435" s="50" t="str">
        <x:v>365/365/365/366/365</x:v>
      </x:c>
      <x:c r="AM435" s="51" t="n">
        <x:v>31013500</x:v>
      </x:c>
      <x:c r="AN435" s="51" t="n">
        <x:v>246</x:v>
      </x:c>
      <x:c r="AO435" s="51" t="n">
        <x:f>IFERROR(AM435*AN435,"")</x:f>
        <x:v>7629321000</x:v>
      </x:c>
      <x:c r="AP435" s="56" t="n">
        <x:f>IFERROR(AO435/(K435*1000000),"")</x:f>
        <x:v>3.172171962821996</x:v>
      </x:c>
      <x:c r="AQ435" s="57" t="n">
        <x:v>23326026.666666668</x:v>
      </x:c>
      <x:c r="AR435" s="52" t="n">
        <x:v>0.5172340173992064</x:v>
      </x:c>
      <x:c r="AS435" s="52" t="n">
        <x:v>-0.9144347826086956</x:v>
      </x:c>
      <x:c r="AT435" s="55" t="b">
        <x:v>0</x:v>
      </x:c>
      <x:c r="AU435" s="50" t="str">
        <x:v>repeated_operating_loss;repeated_negative_operating_cf</x:v>
      </x:c>
      <x:c r="AV435" s="58" t="n">
        <x:v>-0.3272490084093432</x:v>
      </x:c>
      <x:c r="AW435" s="50" t="n">
        <x:v>3320</x:v>
      </x:c>
      <x:c r="AX435" s="50" t="str">
        <x:v>Future Moat</x:v>
      </x:c>
      <x:c r="AY435" s="50" t="str">
        <x:v>既存適格性フィルター不通過: repeated_operating_loss;repeated_negative_operating_cf / ローカル5年最大下落率-60%以下</x:v>
      </x:c>
      <x:c r="AZ435" s="59" t="str">
        <x:v>2025-06-25 15:30</x:v>
      </x:c>
      <x:c r="BA435" s="53" t="n">
        <x:v>42339</x:v>
      </x:c>
      <x:c r="BB435" s="50" t="str">
        <x:v>関根 大介</x:v>
      </x:c>
      <x:c r="BC435" s="50"/>
      <x:c r="BD435" s="50" t="str">
        <x:v>TOPIX Small 2</x:v>
      </x:c>
    </x:row>
    <x:row r="436">
      <x:c r="A436" s="50" t="n">
        <x:v>435</x:v>
      </x:c>
      <x:c r="B436" s="50" t="str">
        <x:v>7314</x:v>
      </x:c>
      <x:c r="C436" s="50" t="str">
        <x:v>7314.T</x:v>
      </x:c>
      <x:c r="D436" s="50" t="str">
        <x:v>ODAWARA AUTO-MACHINE MFG.CO.,LTD.</x:v>
      </x:c>
      <x:c r="E436" s="50" t="str">
        <x:v>Standard Market(Domestic)</x:v>
      </x:c>
      <x:c r="F436" s="50" t="str">
        <x:v>Transportation Equipment</x:v>
      </x:c>
      <x:c r="G436" s="51" t="n">
        <x:v>3583.683</x:v>
      </x:c>
      <x:c r="H436" s="51" t="n">
        <x:v>4687.465</x:v>
      </x:c>
      <x:c r="I436" s="51" t="n">
        <x:v>3930.456</x:v>
      </x:c>
      <x:c r="J436" s="51" t="n">
        <x:v>6110.019</x:v>
      </x:c>
      <x:c r="K436" s="51" t="n">
        <x:v>7672.954</x:v>
      </x:c>
      <x:c r="L436" s="52" t="n">
        <x:f>IFERROR(H436/G436-1,"")</x:f>
        <x:v>0.30800213076882077</x:v>
      </x:c>
      <x:c r="M436" s="52" t="n">
        <x:f>IFERROR(I436/H436-1,"")</x:f>
        <x:v>-0.1614964591735618</x:v>
      </x:c>
      <x:c r="N436" s="52" t="n">
        <x:f>IFERROR(J436/I436-1,"")</x:f>
        <x:v>0.5545318405803297</x:v>
      </x:c>
      <x:c r="O436" s="52" t="n">
        <x:f>IFERROR(K436/J436-1,"")</x:f>
        <x:v>0.25579871355555506</x:v>
      </x:c>
      <x:c r="P436" s="52" t="n">
        <x:f>IFERROR((K436/G436)^(1/4)-1,"")</x:f>
        <x:v>0.20964588396699368</x:v>
      </x:c>
      <x:c r="Q436" s="51" t="n">
        <x:v>155.68</x:v>
      </x:c>
      <x:c r="R436" s="52" t="n">
        <x:f>IFERROR(Q436/K436,"")</x:f>
        <x:v>0.020289447844989036</x:v>
      </x:c>
      <x:c r="S436" s="53" t="n">
        <x:v>39873</x:v>
      </x:c>
      <x:c r="T436" s="50" t="str">
        <x:v>EDINET_company_history</x:v>
      </x:c>
      <x:c r="U436" s="50" t="str">
        <x:v>津川 直樹</x:v>
      </x:c>
      <x:c r="V436" s="54" t="n">
        <x:v>0.2616</x:v>
      </x:c>
      <x:c r="W436" s="50" t="str">
        <x:v>津川 直樹</x:v>
      </x:c>
      <x:c r="X436" s="50" t="b">
        <x:f>AND(COUNT(L436:O436)=4,L436&gt;='設定'!$B$6,M436&gt;='設定'!$B$6,N436&gt;='設定'!$B$6,O436&gt;='設定'!$B$6)</x:f>
        <x:v>0</x:v>
      </x:c>
      <x:c r="Y436" s="50" t="b">
        <x:f>AND(COUNT(G436:K436)=5,P436&gt;='設定'!$B$7)</x:f>
        <x:v>1</x:v>
      </x:c>
      <x:c r="Z436" s="50" t="b">
        <x:f>AND(ISNUMBER(R436),R436&gt;='設定'!$B$8)</x:f>
        <x:v>0</x:v>
      </x:c>
      <x:c r="AA436" s="50" t="b">
        <x:f>AND(ISNUMBER(S436),S436&gt;=DATE(YEAR('設定'!$B$10)-'設定'!$B$9,MONTH('設定'!$B$10),DAY('設定'!$B$10)))</x:f>
        <x:v>0</x:v>
      </x:c>
      <x:c r="AB436" s="55" t="b">
        <x:v>1</x:v>
      </x:c>
      <x:c r="AC436" s="55" t="b">
        <x:v>1</x:v>
      </x:c>
      <x:c r="AD436" s="50" t="n">
        <x:f>IF(X436,1,0)+IF(Z436,1,0)+IF(AA436,1,0)+IF(AB436,1,0)</x:f>
        <x:v>1</x:v>
      </x:c>
      <x:c r="AE436" s="50" t="n">
        <x:f>IF(Y436,1,0)+IF(Z436,1,0)+IF(AA436,1,0)+IF(AB436,1,0)</x:f>
        <x:v>2</x:v>
      </x:c>
      <x:c r="AF436" s="50" t="n">
        <x:f>IF(Y436,1,0)+IF(Z436,1,0)+IF(AA436,1,0)+IF(AC436,1,0)</x:f>
        <x:v>2</x:v>
      </x:c>
      <x:c r="AG436" s="53" t="n">
        <x:v>44348</x:v>
      </x:c>
      <x:c r="AH436" s="50" t="str">
        <x:v>S100XT5I</x:v>
      </x:c>
      <x:c r="AI436" s="50" t="str">
        <x:v>NetSalesSummaryOfBusinessResults</x:v>
      </x:c>
      <x:c r="AJ436" s="50" t="str">
        <x:v>OperatingIncome</x:v>
      </x:c>
      <x:c r="AK436" s="53" t="n">
        <x:v>46022</x:v>
      </x:c>
      <x:c r="AL436" s="50" t="str">
        <x:v>365/365/365/366/365</x:v>
      </x:c>
      <x:c r="AM436" s="51" t="n">
        <x:v>3197343</x:v>
      </x:c>
      <x:c r="AN436" s="51" t="n">
        <x:v>1142</x:v>
      </x:c>
      <x:c r="AO436" s="51" t="n">
        <x:f>IFERROR(AM436*AN436,"")</x:f>
        <x:v>3651365706</x:v>
      </x:c>
      <x:c r="AP436" s="56" t="n">
        <x:f>IFERROR(AO436/(K436*1000000),"")</x:f>
        <x:v>0.4758748333431948</x:v>
      </x:c>
      <x:c r="AQ436" s="57" t="n">
        <x:v>1864785</x:v>
      </x:c>
      <x:c r="AR436" s="52" t="n">
        <x:v>0.2520370235797572</x:v>
      </x:c>
      <x:c r="AS436" s="52" t="n">
        <x:v>-0.3542929375910216</x:v>
      </x:c>
      <x:c r="AT436" s="55" t="b">
        <x:v>0</x:v>
      </x:c>
      <x:c r="AU436" s="50" t="str">
        <x:v>low_liquidity</x:v>
      </x:c>
      <x:c r="AV436" s="58" t="n">
        <x:v>0.1188995272741209</x:v>
      </x:c>
      <x:c r="AW436" s="50" t="n">
        <x:v>1128</x:v>
      </x:c>
      <x:c r="AX436" s="50" t="str">
        <x:v>Discovery</x:v>
      </x:c>
      <x:c r="AY436" s="50" t="str">
        <x:v>既存適格性フィルター不通過: low_liquidity / 60日平均売買代金2,000万円未満</x:v>
      </x:c>
      <x:c r="AZ436" s="59" t="str">
        <x:v>2026-03-24 15:12</x:v>
      </x:c>
      <x:c r="BA436" s="53" t="n">
        <x:v>39873</x:v>
      </x:c>
      <x:c r="BB436" s="50" t="str">
        <x:v>津川 直樹</x:v>
      </x:c>
      <x:c r="BC436" s="50"/>
      <x:c r="BD436" s="50"/>
    </x:row>
    <x:row r="437">
      <x:c r="A437" s="50" t="n">
        <x:v>436</x:v>
      </x:c>
      <x:c r="B437" s="50" t="str">
        <x:v>7128</x:v>
      </x:c>
      <x:c r="C437" s="50" t="str">
        <x:v>7128.T</x:v>
      </x:c>
      <x:c r="D437" s="50" t="str">
        <x:v>UNISOL Holdings Corporation</x:v>
      </x:c>
      <x:c r="E437" s="50" t="str">
        <x:v>Prime Market (Domestic)</x:v>
      </x:c>
      <x:c r="F437" s="50" t="str">
        <x:v>Wholesale Trade</x:v>
      </x:c>
      <x:c r="G437" s="51" t="n">
        <x:v>74292</x:v>
      </x:c>
      <x:c r="H437" s="51" t="n">
        <x:v>162416</x:v>
      </x:c>
      <x:c r="I437" s="51" t="n">
        <x:v>172980</x:v>
      </x:c>
      <x:c r="J437" s="51" t="n">
        <x:v>161716</x:v>
      </x:c>
      <x:c r="K437" s="51" t="n">
        <x:v>159036</x:v>
      </x:c>
      <x:c r="L437" s="52" t="n">
        <x:f>IFERROR(H437/G437-1,"")</x:f>
        <x:v>1.1861842459484198</x:v>
      </x:c>
      <x:c r="M437" s="52" t="n">
        <x:f>IFERROR(I437/H437-1,"")</x:f>
        <x:v>0.0650428529208944</x:v>
      </x:c>
      <x:c r="N437" s="52" t="n">
        <x:f>IFERROR(J437/I437-1,"")</x:f>
        <x:v>-0.06511735460746904</x:v>
      </x:c>
      <x:c r="O437" s="52" t="n">
        <x:f>IFERROR(K437/J437-1,"")</x:f>
        <x:v>-0.016572262484849998</x:v>
      </x:c>
      <x:c r="P437" s="52" t="n">
        <x:f>IFERROR((K437/G437)^(1/4)-1,"")</x:f>
        <x:v>0.20959044770220747</x:v>
      </x:c>
      <x:c r="Q437" s="51" t="n">
        <x:v>3380</x:v>
      </x:c>
      <x:c r="R437" s="52" t="n">
        <x:f>IFERROR(Q437/K437,"")</x:f>
        <x:v>0.021253049623984506</x:v>
      </x:c>
      <x:c r="S437" s="53" t="n">
        <x:v>44470</x:v>
      </x:c>
      <x:c r="T437" s="50" t="str">
        <x:v>local_price_first_trade</x:v>
      </x:c>
      <x:c r="U437" s="50" t="str">
        <x:v>有限会社エフアールテイ</x:v>
      </x:c>
      <x:c r="V437" s="54" t="n">
        <x:v>0.1317</x:v>
      </x:c>
      <x:c r="W437" s="50" t="str">
        <x:v>飯田 邦彦 / 古里 龍平</x:v>
      </x:c>
      <x:c r="X437" s="50" t="b">
        <x:f>AND(COUNT(L437:O437)=4,L437&gt;='設定'!$B$6,M437&gt;='設定'!$B$6,N437&gt;='設定'!$B$6,O437&gt;='設定'!$B$6)</x:f>
        <x:v>0</x:v>
      </x:c>
      <x:c r="Y437" s="50" t="b">
        <x:f>AND(COUNT(G437:K437)=5,P437&gt;='設定'!$B$7)</x:f>
        <x:v>1</x:v>
      </x:c>
      <x:c r="Z437" s="50" t="b">
        <x:f>AND(ISNUMBER(R437),R437&gt;='設定'!$B$8)</x:f>
        <x:v>0</x:v>
      </x:c>
      <x:c r="AA437" s="50" t="b">
        <x:f>AND(ISNUMBER(S437),S437&gt;=DATE(YEAR('設定'!$B$10)-'設定'!$B$9,MONTH('設定'!$B$10),DAY('設定'!$B$10)))</x:f>
        <x:v>1</x:v>
      </x:c>
      <x:c r="AB437" s="55" t="b">
        <x:v>0</x:v>
      </x:c>
      <x:c r="AC437" s="55" t="b">
        <x:v>0</x:v>
      </x:c>
      <x:c r="AD437" s="50" t="n">
        <x:f>IF(X437,1,0)+IF(Z437,1,0)+IF(AA437,1,0)+IF(AB437,1,0)</x:f>
        <x:v>1</x:v>
      </x:c>
      <x:c r="AE437" s="50" t="n">
        <x:f>IF(Y437,1,0)+IF(Z437,1,0)+IF(AA437,1,0)+IF(AB437,1,0)</x:f>
        <x:v>2</x:v>
      </x:c>
      <x:c r="AF437" s="50" t="n">
        <x:f>IF(Y437,1,0)+IF(Z437,1,0)+IF(AA437,1,0)+IF(AC437,1,0)</x:f>
        <x:v>2</x:v>
      </x:c>
      <x:c r="AG437" s="53" t="n">
        <x:v>44470</x:v>
      </x:c>
      <x:c r="AH437" s="50" t="str">
        <x:v>S100XU07</x:v>
      </x:c>
      <x:c r="AI437" s="50" t="str">
        <x:v>NetSalesSummaryOfBusinessResults</x:v>
      </x:c>
      <x:c r="AJ437" s="50" t="str">
        <x:v>OperatingIncome</x:v>
      </x:c>
      <x:c r="AK437" s="53" t="n">
        <x:v>46022</x:v>
      </x:c>
      <x:c r="AL437" s="50" t="str">
        <x:v>275/365/365/366/365</x:v>
      </x:c>
      <x:c r="AM437" s="51" t="n">
        <x:v>24296413</x:v>
      </x:c>
      <x:c r="AN437" s="51" t="n">
        <x:v>2038</x:v>
      </x:c>
      <x:c r="AO437" s="51" t="n">
        <x:f>IFERROR(AM437*AN437,"")</x:f>
        <x:v>49516089694</x:v>
      </x:c>
      <x:c r="AP437" s="56" t="n">
        <x:f>IFERROR(AO437/(K437*1000000),"")</x:f>
        <x:v>0.3113514530923816</x:v>
      </x:c>
      <x:c r="AQ437" s="57" t="n">
        <x:v>114492756.66666669</x:v>
      </x:c>
      <x:c r="AR437" s="52" t="n">
        <x:v>0.3316347700635478</x:v>
      </x:c>
      <x:c r="AS437" s="52" t="n">
        <x:v>-0.5063432138678109</x:v>
      </x:c>
      <x:c r="AT437" s="55" t="b">
        <x:v>1</x:v>
      </x:c>
      <x:c r="AU437" s="50"/>
      <x:c r="AV437" s="58" t="n">
        <x:v>-0.1009405758590373</x:v>
      </x:c>
      <x:c r="AW437" s="50" t="n">
        <x:v>2607</x:v>
      </x:c>
      <x:c r="AX437" s="50" t="str">
        <x:v>Transformation Moat</x:v>
      </x:c>
      <x:c r="AY437" s="50" t="str">
        <x:v>目立つ機械的警告なし（定性確認は別途必要）</x:v>
      </x:c>
      <x:c r="AZ437" s="59" t="str">
        <x:v>2026-03-26 15:02</x:v>
      </x:c>
      <x:c r="BA437" s="53" t="n">
        <x:v>31686</x:v>
      </x:c>
      <x:c r="BB437" s="50"/>
      <x:c r="BC437" s="50"/>
      <x:c r="BD437" s="50" t="str">
        <x:v>TOPIX Small 1</x:v>
      </x:c>
    </x:row>
    <x:row r="438">
      <x:c r="A438" s="50" t="n">
        <x:v>437</x:v>
      </x:c>
      <x:c r="B438" s="50" t="str">
        <x:v>9212</x:v>
      </x:c>
      <x:c r="C438" s="50" t="str">
        <x:v>9212.T</x:v>
      </x:c>
      <x:c r="D438" s="50" t="str">
        <x:v>Green Earth Institute Co.,Ltd.</x:v>
      </x:c>
      <x:c r="E438" s="50" t="str">
        <x:v>Growth Market(Domestic)</x:v>
      </x:c>
      <x:c r="F438" s="50" t="str">
        <x:v>Services</x:v>
      </x:c>
      <x:c r="G438" s="51" t="n">
        <x:v>502.559</x:v>
      </x:c>
      <x:c r="H438" s="51" t="n">
        <x:v>585.161</x:v>
      </x:c>
      <x:c r="I438" s="51" t="n">
        <x:v>897.422</x:v>
      </x:c>
      <x:c r="J438" s="51" t="n">
        <x:v>1002.54</x:v>
      </x:c>
      <x:c r="K438" s="51" t="n">
        <x:v>1075.413</x:v>
      </x:c>
      <x:c r="L438" s="52" t="n">
        <x:f>IFERROR(H438/G438-1,"")</x:f>
        <x:v>0.16436279123446185</x:v>
      </x:c>
      <x:c r="M438" s="52" t="n">
        <x:f>IFERROR(I438/H438-1,"")</x:f>
        <x:v>0.5336326241837719</x:v>
      </x:c>
      <x:c r="N438" s="52" t="n">
        <x:f>IFERROR(J438/I438-1,"")</x:f>
        <x:v>0.11713329960709662</x:v>
      </x:c>
      <x:c r="O438" s="52" t="n">
        <x:f>IFERROR(K438/J438-1,"")</x:f>
        <x:v>0.07268837153629781</x:v>
      </x:c>
      <x:c r="P438" s="52" t="n">
        <x:f>IFERROR((K438/G438)^(1/4)-1,"")</x:f>
        <x:v>0.20947544817924202</x:v>
      </x:c>
      <x:c r="Q438" s="51" t="n">
        <x:v>-4.202</x:v>
      </x:c>
      <x:c r="R438" s="52" t="n">
        <x:f>IFERROR(Q438/K438,"")</x:f>
        <x:v>-0.003907336065307003</x:v>
      </x:c>
      <x:c r="S438" s="53" t="n">
        <x:v>44554</x:v>
      </x:c>
      <x:c r="T438" s="50" t="str">
        <x:v>local_price_first_trade</x:v>
      </x:c>
      <x:c r="U438" s="50" t="str">
        <x:v>株式会社SBI証券</x:v>
      </x:c>
      <x:c r="V438" s="54" t="n">
        <x:v>0.1056</x:v>
      </x:c>
      <x:c r="W438" s="50" t="str">
        <x:v>伊原 智人</x:v>
      </x:c>
      <x:c r="X438" s="50" t="b">
        <x:f>AND(COUNT(L438:O438)=4,L438&gt;='設定'!$B$6,M438&gt;='設定'!$B$6,N438&gt;='設定'!$B$6,O438&gt;='設定'!$B$6)</x:f>
        <x:v>0</x:v>
      </x:c>
      <x:c r="Y438" s="50" t="b">
        <x:f>AND(COUNT(G438:K438)=5,P438&gt;='設定'!$B$7)</x:f>
        <x:v>1</x:v>
      </x:c>
      <x:c r="Z438" s="50" t="b">
        <x:f>AND(ISNUMBER(R438),R438&gt;='設定'!$B$8)</x:f>
        <x:v>0</x:v>
      </x:c>
      <x:c r="AA438" s="50" t="b">
        <x:f>AND(ISNUMBER(S438),S438&gt;=DATE(YEAR('設定'!$B$10)-'設定'!$B$9,MONTH('設定'!$B$10),DAY('設定'!$B$10)))</x:f>
        <x:v>1</x:v>
      </x:c>
      <x:c r="AB438" s="55" t="b">
        <x:v>0</x:v>
      </x:c>
      <x:c r="AC438" s="55" t="b">
        <x:v>0</x:v>
      </x:c>
      <x:c r="AD438" s="50" t="n">
        <x:f>IF(X438,1,0)+IF(Z438,1,0)+IF(AA438,1,0)+IF(AB438,1,0)</x:f>
        <x:v>1</x:v>
      </x:c>
      <x:c r="AE438" s="50" t="n">
        <x:f>IF(Y438,1,0)+IF(Z438,1,0)+IF(AA438,1,0)+IF(AB438,1,0)</x:f>
        <x:v>2</x:v>
      </x:c>
      <x:c r="AF438" s="50" t="n">
        <x:f>IF(Y438,1,0)+IF(Z438,1,0)+IF(AA438,1,0)+IF(AC438,1,0)</x:f>
        <x:v>2</x:v>
      </x:c>
      <x:c r="AG438" s="53" t="n">
        <x:v>44554</x:v>
      </x:c>
      <x:c r="AH438" s="50" t="str">
        <x:v>S100XC32</x:v>
      </x:c>
      <x:c r="AI438" s="50" t="str">
        <x:v>NetSalesSummaryOfBusinessResults</x:v>
      </x:c>
      <x:c r="AJ438" s="50" t="str">
        <x:v>OperatingIncome</x:v>
      </x:c>
      <x:c r="AK438" s="53" t="n">
        <x:v>45930</x:v>
      </x:c>
      <x:c r="AL438" s="50" t="str">
        <x:v>365/365/365/366/365</x:v>
      </x:c>
      <x:c r="AM438" s="51" t="n">
        <x:v>11355100</x:v>
      </x:c>
      <x:c r="AN438" s="51" t="n">
        <x:v>310</x:v>
      </x:c>
      <x:c r="AO438" s="51" t="n">
        <x:f>IFERROR(AM438*AN438,"")</x:f>
        <x:v>3520081000</x:v>
      </x:c>
      <x:c r="AP438" s="56" t="n">
        <x:f>IFERROR(AO438/(K438*1000000),"")</x:f>
        <x:v>3.2732364217282104</x:v>
      </x:c>
      <x:c r="AQ438" s="57" t="n">
        <x:v>87201216.66666667</x:v>
      </x:c>
      <x:c r="AR438" s="52" t="n">
        <x:v>0.6532386768990556</x:v>
      </x:c>
      <x:c r="AS438" s="52" t="n">
        <x:v>-0.841025641025641</x:v>
      </x:c>
      <x:c r="AT438" s="55" t="b">
        <x:v>0</x:v>
      </x:c>
      <x:c r="AU438" s="50" t="str">
        <x:v>repeated_negative_operating_cf</x:v>
      </x:c>
      <x:c r="AV438" s="58" t="n">
        <x:v>-0.3698854060703765</x:v>
      </x:c>
      <x:c r="AW438" s="50" t="n">
        <x:v>3390</x:v>
      </x:c>
      <x:c r="AX438" s="50" t="str">
        <x:v>Future Moat</x:v>
      </x:c>
      <x:c r="AY438" s="50" t="str">
        <x:v>既存適格性フィルター不通過: repeated_negative_operating_cf / 年率ボラティリティ60%以上 / ローカル5年最大下落率-60%以下</x:v>
      </x:c>
      <x:c r="AZ438" s="59" t="str">
        <x:v>2025-12-23 16:01</x:v>
      </x:c>
      <x:c r="BA438" s="53" t="n">
        <x:v>44531</x:v>
      </x:c>
      <x:c r="BB438" s="50"/>
      <x:c r="BC438" s="50"/>
      <x:c r="BD438" s="50"/>
    </x:row>
    <x:row r="439">
      <x:c r="A439" s="50" t="n">
        <x:v>438</x:v>
      </x:c>
      <x:c r="B439" s="50" t="str">
        <x:v>8418</x:v>
      </x:c>
      <x:c r="C439" s="50" t="str">
        <x:v>8418.T</x:v>
      </x:c>
      <x:c r="D439" s="50" t="str">
        <x:v>Yamaguchi Financial Group,Inc.</x:v>
      </x:c>
      <x:c r="E439" s="50" t="str">
        <x:v>Prime Market (Domestic)</x:v>
      </x:c>
      <x:c r="F439" s="50" t="str">
        <x:v>Banks</x:v>
      </x:c>
      <x:c r="G439" s="51" t="n">
        <x:v>12706</x:v>
      </x:c>
      <x:c r="H439" s="51" t="n">
        <x:v>12451</x:v>
      </x:c>
      <x:c r="I439" s="51" t="n">
        <x:v>12501</x:v>
      </x:c>
      <x:c r="J439" s="51" t="n">
        <x:v>13639</x:v>
      </x:c>
      <x:c r="K439" s="51" t="n">
        <x:v>26895</x:v>
      </x:c>
      <x:c r="L439" s="52" t="n">
        <x:f>IFERROR(H439/G439-1,"")</x:f>
        <x:v>-0.020069258617975705</x:v>
      </x:c>
      <x:c r="M439" s="52" t="n">
        <x:f>IFERROR(I439/H439-1,"")</x:f>
        <x:v>0.004015741707493303</x:v>
      </x:c>
      <x:c r="N439" s="52" t="n">
        <x:f>IFERROR(J439/I439-1,"")</x:f>
        <x:v>0.09103271738260932</x:v>
      </x:c>
      <x:c r="O439" s="52" t="n">
        <x:f>IFERROR(K439/J439-1,"")</x:f>
        <x:v>0.971918762372608</x:v>
      </x:c>
      <x:c r="P439" s="52" t="n">
        <x:f>IFERROR((K439/G439)^(1/4)-1,"")</x:f>
        <x:v>0.20618986336150336</x:v>
      </x:c>
      <x:c r="Q439" s="51" t="n">
        <x:v>17368</x:v>
      </x:c>
      <x:c r="R439" s="52" t="n">
        <x:f>IFERROR(Q439/K439,"")</x:f>
        <x:v>0.6457705893288715</x:v>
      </x:c>
      <x:c r="S439" s="53" t="n">
        <x:v>38961</x:v>
      </x:c>
      <x:c r="T439" s="50" t="str">
        <x:v>EDINET_company_history</x:v>
      </x:c>
      <x:c r="U439" s="50" t="str">
        <x:v>日本マスタートラスト信託銀行株式会社（信託口）</x:v>
      </x:c>
      <x:c r="V439" s="54" t="n">
        <x:v>0.1224</x:v>
      </x:c>
      <x:c r="W439" s="50" t="str">
        <x:v>椋梨 敬介</x:v>
      </x:c>
      <x:c r="X439" s="50" t="b">
        <x:f>AND(COUNT(L439:O439)=4,L439&gt;='設定'!$B$6,M439&gt;='設定'!$B$6,N439&gt;='設定'!$B$6,O439&gt;='設定'!$B$6)</x:f>
        <x:v>0</x:v>
      </x:c>
      <x:c r="Y439" s="50" t="b">
        <x:f>AND(COUNT(G439:K439)=5,P439&gt;='設定'!$B$7)</x:f>
        <x:v>1</x:v>
      </x:c>
      <x:c r="Z439" s="50" t="b">
        <x:f>AND(ISNUMBER(R439),R439&gt;='設定'!$B$8)</x:f>
        <x:v>1</x:v>
      </x:c>
      <x:c r="AA439" s="50" t="b">
        <x:f>AND(ISNUMBER(S439),S439&gt;=DATE(YEAR('設定'!$B$10)-'設定'!$B$9,MONTH('設定'!$B$10),DAY('設定'!$B$10)))</x:f>
        <x:v>0</x:v>
      </x:c>
      <x:c r="AB439" s="55" t="b">
        <x:v>0</x:v>
      </x:c>
      <x:c r="AC439" s="55" t="b">
        <x:v>0</x:v>
      </x:c>
      <x:c r="AD439" s="50" t="n">
        <x:f>IF(X439,1,0)+IF(Z439,1,0)+IF(AA439,1,0)+IF(AB439,1,0)</x:f>
        <x:v>1</x:v>
      </x:c>
      <x:c r="AE439" s="50" t="n">
        <x:f>IF(Y439,1,0)+IF(Z439,1,0)+IF(AA439,1,0)+IF(AB439,1,0)</x:f>
        <x:v>2</x:v>
      </x:c>
      <x:c r="AF439" s="50" t="n">
        <x:f>IF(Y439,1,0)+IF(Z439,1,0)+IF(AA439,1,0)+IF(AC439,1,0)</x:f>
        <x:v>2</x:v>
      </x:c>
      <x:c r="AG439" s="53" t="n">
        <x:v>44348</x:v>
      </x:c>
      <x:c r="AH439" s="50" t="str">
        <x:v>S100W0ZZ</x:v>
      </x:c>
      <x:c r="AI439" s="50" t="str">
        <x:v>OperatingRevenue1SummaryOfBusinessResults</x:v>
      </x:c>
      <x:c r="AJ439" s="50" t="str">
        <x:v>OperatingIncome</x:v>
      </x:c>
      <x:c r="AK439" s="53" t="n">
        <x:v>45747</x:v>
      </x:c>
      <x:c r="AL439" s="50" t="str">
        <x:v>365/365/365/366/365</x:v>
      </x:c>
      <x:c r="AM439" s="51" t="n">
        <x:v>212409416</x:v>
      </x:c>
      <x:c r="AN439" s="51" t="n">
        <x:v>2680</x:v>
      </x:c>
      <x:c r="AO439" s="51" t="n">
        <x:f>IFERROR(AM439*AN439,"")</x:f>
        <x:v>569257234880</x:v>
      </x:c>
      <x:c r="AP439" s="56" t="n">
        <x:f>IFERROR(AO439/(K439*1000000),"")</x:f>
        <x:v>21.165913176426844</x:v>
      </x:c>
      <x:c r="AQ439" s="57" t="n">
        <x:v>1724415336.6666667</x:v>
      </x:c>
      <x:c r="AR439" s="52" t="n">
        <x:v>0.3179756550781124</x:v>
      </x:c>
      <x:c r="AS439" s="52" t="n">
        <x:v>-0.2918388118133496</x:v>
      </x:c>
      <x:c r="AT439" s="55" t="b">
        <x:v>1</x:v>
      </x:c>
      <x:c r="AU439" s="50"/>
      <x:c r="AV439" s="58" t="n">
        <x:v>0.1250614402795953</x:v>
      </x:c>
      <x:c r="AW439" s="50" t="n">
        <x:v>1085</x:v>
      </x:c>
      <x:c r="AX439" s="50" t="str">
        <x:v>Core Moat</x:v>
      </x:c>
      <x:c r="AY439" s="50" t="str">
        <x:v>概算PSR15倍以上</x:v>
      </x:c>
      <x:c r="AZ439" s="59" t="str">
        <x:v>2025-06-20 15:50</x:v>
      </x:c>
      <x:c r="BA439" s="53" t="n">
        <x:v>38961</x:v>
      </x:c>
      <x:c r="BB439" s="50"/>
      <x:c r="BC439" s="50"/>
      <x:c r="BD439" s="50" t="str">
        <x:v>TOPIX Mid400</x:v>
      </x:c>
    </x:row>
    <x:row r="440">
      <x:c r="A440" s="50" t="n">
        <x:v>439</x:v>
      </x:c>
      <x:c r="B440" s="50" t="str">
        <x:v>9162</x:v>
      </x:c>
      <x:c r="C440" s="50" t="str">
        <x:v>9162.T</x:v>
      </x:c>
      <x:c r="D440" s="50" t="str">
        <x:v>Bleach,Inc.</x:v>
      </x:c>
      <x:c r="E440" s="50" t="str">
        <x:v>Growth Market(Domestic)</x:v>
      </x:c>
      <x:c r="F440" s="50" t="str">
        <x:v>Services</x:v>
      </x:c>
      <x:c r="G440" s="51" t="n">
        <x:v>8145.092</x:v>
      </x:c>
      <x:c r="H440" s="51" t="n">
        <x:v>14606.744</x:v>
      </x:c>
      <x:c r="I440" s="51" t="n">
        <x:v>16377.05</x:v>
      </x:c>
      <x:c r="J440" s="51" t="n">
        <x:v>13806.783</x:v>
      </x:c>
      <x:c r="K440" s="51" t="n">
        <x:v>17090.029</x:v>
      </x:c>
      <x:c r="L440" s="52" t="n">
        <x:f>IFERROR(H440/G440-1,"")</x:f>
        <x:v>0.7933184793983912</x:v>
      </x:c>
      <x:c r="M440" s="52" t="n">
        <x:f>IFERROR(I440/H440-1,"")</x:f>
        <x:v>0.12119785217020285</x:v>
      </x:c>
      <x:c r="N440" s="52" t="n">
        <x:f>IFERROR(J440/I440-1,"")</x:f>
        <x:v>-0.15694322237521408</x:v>
      </x:c>
      <x:c r="O440" s="52" t="n">
        <x:f>IFERROR(K440/J440-1,"")</x:f>
        <x:v>0.23779949319113647</x:v>
      </x:c>
      <x:c r="P440" s="52" t="n">
        <x:f>IFERROR((K440/G440)^(1/4)-1,"")</x:f>
        <x:v>0.20354324969217186</x:v>
      </x:c>
      <x:c r="Q440" s="51" t="n">
        <x:v>441.608</x:v>
      </x:c>
      <x:c r="R440" s="52" t="n">
        <x:f>IFERROR(Q440/K440,"")</x:f>
        <x:v>0.025840096584973615</x:v>
      </x:c>
      <x:c r="S440" s="53" t="n">
        <x:v>45112</x:v>
      </x:c>
      <x:c r="T440" s="50" t="str">
        <x:v>local_price_first_trade</x:v>
      </x:c>
      <x:c r="U440" s="50" t="str">
        <x:v>株式会社大平事務所</x:v>
      </x:c>
      <x:c r="V440" s="54" t="n">
        <x:v>0.5317</x:v>
      </x:c>
      <x:c r="W440" s="50" t="str">
        <x:v>大平 啓介</x:v>
      </x:c>
      <x:c r="X440" s="50" t="b">
        <x:f>AND(COUNT(L440:O440)=4,L440&gt;='設定'!$B$6,M440&gt;='設定'!$B$6,N440&gt;='設定'!$B$6,O440&gt;='設定'!$B$6)</x:f>
        <x:v>0</x:v>
      </x:c>
      <x:c r="Y440" s="50" t="b">
        <x:f>AND(COUNT(G440:K440)=5,P440&gt;='設定'!$B$7)</x:f>
        <x:v>1</x:v>
      </x:c>
      <x:c r="Z440" s="50" t="b">
        <x:f>AND(ISNUMBER(R440),R440&gt;='設定'!$B$8)</x:f>
        <x:v>0</x:v>
      </x:c>
      <x:c r="AA440" s="50" t="b">
        <x:f>AND(ISNUMBER(S440),S440&gt;=DATE(YEAR('設定'!$B$10)-'設定'!$B$9,MONTH('設定'!$B$10),DAY('設定'!$B$10)))</x:f>
        <x:v>1</x:v>
      </x:c>
      <x:c r="AB440" s="55" t="b">
        <x:v>0</x:v>
      </x:c>
      <x:c r="AC440" s="55" t="b">
        <x:v>0</x:v>
      </x:c>
      <x:c r="AD440" s="50" t="n">
        <x:f>IF(X440,1,0)+IF(Z440,1,0)+IF(AA440,1,0)+IF(AB440,1,0)</x:f>
        <x:v>1</x:v>
      </x:c>
      <x:c r="AE440" s="50" t="n">
        <x:f>IF(Y440,1,0)+IF(Z440,1,0)+IF(AA440,1,0)+IF(AB440,1,0)</x:f>
        <x:v>2</x:v>
      </x:c>
      <x:c r="AF440" s="50" t="n">
        <x:f>IF(Y440,1,0)+IF(Z440,1,0)+IF(AA440,1,0)+IF(AC440,1,0)</x:f>
        <x:v>2</x:v>
      </x:c>
      <x:c r="AG440" s="53" t="n">
        <x:v>45112</x:v>
      </x:c>
      <x:c r="AH440" s="50" t="str">
        <x:v>S100WR5N</x:v>
      </x:c>
      <x:c r="AI440" s="50" t="str">
        <x:v>NetSalesSummaryOfBusinessResults</x:v>
      </x:c>
      <x:c r="AJ440" s="50" t="str">
        <x:v>OperatingIncome</x:v>
      </x:c>
      <x:c r="AK440" s="53" t="n">
        <x:v>45838</x:v>
      </x:c>
      <x:c r="AL440" s="50" t="str">
        <x:v>365/365/365/366/365</x:v>
      </x:c>
      <x:c r="AM440" s="51" t="n">
        <x:v>25664200</x:v>
      </x:c>
      <x:c r="AN440" s="51" t="n">
        <x:v>237</x:v>
      </x:c>
      <x:c r="AO440" s="51" t="n">
        <x:f>IFERROR(AM440*AN440,"")</x:f>
        <x:v>6082415400</x:v>
      </x:c>
      <x:c r="AP440" s="56" t="n">
        <x:f>IFERROR(AO440/(K440*1000000),"")</x:f>
        <x:v>0.35590433462693366</x:v>
      </x:c>
      <x:c r="AQ440" s="57" t="n">
        <x:v>7127335</x:v>
      </x:c>
      <x:c r="AR440" s="52" t="n">
        <x:v>0.5250078390732626</x:v>
      </x:c>
      <x:c r="AS440" s="52" t="n">
        <x:v>-0.8486666666666667</x:v>
      </x:c>
      <x:c r="AT440" s="55" t="b">
        <x:v>0</x:v>
      </x:c>
      <x:c r="AU440" s="50" t="str">
        <x:v>low_liquidity</x:v>
      </x:c>
      <x:c r="AV440" s="58" t="n">
        <x:v>-0.3746060345392834</x:v>
      </x:c>
      <x:c r="AW440" s="50" t="n">
        <x:v>3394</x:v>
      </x:c>
      <x:c r="AX440" s="50" t="str">
        <x:v>Future Moat</x:v>
      </x:c>
      <x:c r="AY440" s="50" t="str">
        <x:v>既存適格性フィルター不通過: low_liquidity / 60日平均売買代金2,000万円未満 / ローカル5年最大下落率-60%以下</x:v>
      </x:c>
      <x:c r="AZ440" s="59" t="str">
        <x:v>2025-09-25 15:30</x:v>
      </x:c>
      <x:c r="BA440" s="53" t="n">
        <x:v>45108</x:v>
      </x:c>
      <x:c r="BB440" s="50"/>
      <x:c r="BC440" s="50"/>
      <x:c r="BD440" s="50"/>
    </x:row>
    <x:row r="441">
      <x:c r="A441" s="50" t="n">
        <x:v>440</x:v>
      </x:c>
      <x:c r="B441" s="50" t="str">
        <x:v>3762</x:v>
      </x:c>
      <x:c r="C441" s="50" t="str">
        <x:v>3762.T</x:v>
      </x:c>
      <x:c r="D441" s="50" t="str">
        <x:v>TECHMATRIX CORPORATION</x:v>
      </x:c>
      <x:c r="E441" s="50" t="str">
        <x:v>Prime Market (Domestic)</x:v>
      </x:c>
      <x:c r="F441" s="50" t="str">
        <x:v>Information &amp; Communication</x:v>
      </x:c>
      <x:c r="G441" s="51" t="n">
        <x:v>30928.506</x:v>
      </x:c>
      <x:c r="H441" s="51" t="n">
        <x:v>36513.619</x:v>
      </x:c>
      <x:c r="I441" s="51" t="n">
        <x:v>45950.613</x:v>
      </x:c>
      <x:c r="J441" s="51" t="n">
        <x:v>53303.317</x:v>
      </x:c>
      <x:c r="K441" s="51" t="n">
        <x:v>64882.255</x:v>
      </x:c>
      <x:c r="L441" s="52" t="n">
        <x:f>IFERROR(H441/G441-1,"")</x:f>
        <x:v>0.18058140280038093</x:v>
      </x:c>
      <x:c r="M441" s="52" t="n">
        <x:f>IFERROR(I441/H441-1,"")</x:f>
        <x:v>0.2584513466057692</x:v>
      </x:c>
      <x:c r="N441" s="52" t="n">
        <x:f>IFERROR(J441/I441-1,"")</x:f>
        <x:v>0.16001318633115957</x:v>
      </x:c>
      <x:c r="O441" s="52" t="n">
        <x:f>IFERROR(K441/J441-1,"")</x:f>
        <x:v>0.21722734440710312</x:v>
      </x:c>
      <x:c r="P441" s="52" t="n">
        <x:f>IFERROR((K441/G441)^(1/4)-1,"")</x:f>
        <x:v>0.2034879559741849</x:v>
      </x:c>
      <x:c r="Q441" s="51" t="n">
        <x:v>6668.299</x:v>
      </x:c>
      <x:c r="R441" s="52" t="n">
        <x:f>IFERROR(Q441/K441,"")</x:f>
        <x:v>0.10277538904897804</x:v>
      </x:c>
      <x:c r="S441" s="53" t="n">
        <x:v>38384</x:v>
      </x:c>
      <x:c r="T441" s="50" t="str">
        <x:v>EDINET_company_history</x:v>
      </x:c>
      <x:c r="U441" s="50" t="str">
        <x:v>日本マスタートラスト信託銀行株式会社（信託口）</x:v>
      </x:c>
      <x:c r="V441" s="54" t="n">
        <x:v>0.1767</x:v>
      </x:c>
      <x:c r="W441" s="50" t="str">
        <x:v>矢井 隆晴</x:v>
      </x:c>
      <x:c r="X441" s="50" t="b">
        <x:f>AND(COUNT(L441:O441)=4,L441&gt;='設定'!$B$6,M441&gt;='設定'!$B$6,N441&gt;='設定'!$B$6,O441&gt;='設定'!$B$6)</x:f>
        <x:v>0</x:v>
      </x:c>
      <x:c r="Y441" s="50" t="b">
        <x:f>AND(COUNT(G441:K441)=5,P441&gt;='設定'!$B$7)</x:f>
        <x:v>1</x:v>
      </x:c>
      <x:c r="Z441" s="50" t="b">
        <x:f>AND(ISNUMBER(R441),R441&gt;='設定'!$B$8)</x:f>
        <x:v>1</x:v>
      </x:c>
      <x:c r="AA441" s="50" t="b">
        <x:f>AND(ISNUMBER(S441),S441&gt;=DATE(YEAR('設定'!$B$10)-'設定'!$B$9,MONTH('設定'!$B$10),DAY('設定'!$B$10)))</x:f>
        <x:v>0</x:v>
      </x:c>
      <x:c r="AB441" s="55" t="b">
        <x:v>0</x:v>
      </x:c>
      <x:c r="AC441" s="55" t="b">
        <x:v>0</x:v>
      </x:c>
      <x:c r="AD441" s="50" t="n">
        <x:f>IF(X441,1,0)+IF(Z441,1,0)+IF(AA441,1,0)+IF(AB441,1,0)</x:f>
        <x:v>1</x:v>
      </x:c>
      <x:c r="AE441" s="50" t="n">
        <x:f>IF(Y441,1,0)+IF(Z441,1,0)+IF(AA441,1,0)+IF(AB441,1,0)</x:f>
        <x:v>2</x:v>
      </x:c>
      <x:c r="AF441" s="50" t="n">
        <x:f>IF(Y441,1,0)+IF(Z441,1,0)+IF(AA441,1,0)+IF(AC441,1,0)</x:f>
        <x:v>2</x:v>
      </x:c>
      <x:c r="AG441" s="53" t="n">
        <x:v>44348</x:v>
      </x:c>
      <x:c r="AH441" s="50" t="str">
        <x:v>S100W658</x:v>
      </x:c>
      <x:c r="AI441" s="50" t="str">
        <x:v>RevenueIFRSSummaryOfBusinessResults</x:v>
      </x:c>
      <x:c r="AJ441" s="50" t="str">
        <x:v>OperatingProfitLossIFRS</x:v>
      </x:c>
      <x:c r="AK441" s="53" t="n">
        <x:v>45747</x:v>
      </x:c>
      <x:c r="AL441" s="50" t="str">
        <x:v>365/365/365/366/365</x:v>
      </x:c>
      <x:c r="AM441" s="51" t="n">
        <x:v>40168700</x:v>
      </x:c>
      <x:c r="AN441" s="51" t="n">
        <x:v>1882</x:v>
      </x:c>
      <x:c r="AO441" s="51" t="n">
        <x:f>IFERROR(AM441*AN441,"")</x:f>
        <x:v>75597493400</x:v>
      </x:c>
      <x:c r="AP441" s="56" t="n">
        <x:f>IFERROR(AO441/(K441*1000000),"")</x:f>
        <x:v>1.1651489825685004</x:v>
      </x:c>
      <x:c r="AQ441" s="57" t="n">
        <x:v>619661103.3333334</x:v>
      </x:c>
      <x:c r="AR441" s="52" t="n">
        <x:v>0.3815951494685631</x:v>
      </x:c>
      <x:c r="AS441" s="52" t="n">
        <x:v>-0.3783770077868164</x:v>
      </x:c>
      <x:c r="AT441" s="55" t="b">
        <x:v>0</x:v>
      </x:c>
      <x:c r="AU441" s="50" t="str">
        <x:v>missing_financial_data</x:v>
      </x:c>
      <x:c r="AV441" s="58" t="n">
        <x:v>0.0199304634033155</x:v>
      </x:c>
      <x:c r="AW441" s="50" t="n">
        <x:v>1718</x:v>
      </x:c>
      <x:c r="AX441" s="50" t="str">
        <x:v>Future Moat</x:v>
      </x:c>
      <x:c r="AY441" s="50" t="str">
        <x:v>既存適格性フィルター不通過: missing_financial_data</x:v>
      </x:c>
      <x:c r="AZ441" s="59" t="str">
        <x:v>2025-06-27 16:28</x:v>
      </x:c>
      <x:c r="BA441" s="53" t="n">
        <x:v>38384</x:v>
      </x:c>
      <x:c r="BB441" s="50"/>
      <x:c r="BC441" s="50"/>
      <x:c r="BD441" s="50" t="str">
        <x:v>TOPIX Small 1</x:v>
      </x:c>
    </x:row>
    <x:row r="442">
      <x:c r="A442" s="50" t="n">
        <x:v>441</x:v>
      </x:c>
      <x:c r="B442" s="50" t="str">
        <x:v>7326</x:v>
      </x:c>
      <x:c r="C442" s="50" t="str">
        <x:v>7326.T</x:v>
      </x:c>
      <x:c r="D442" s="50" t="str">
        <x:v>SBI Insurance Group Co.,Ltd.</x:v>
      </x:c>
      <x:c r="E442" s="50" t="str">
        <x:v>Growth Market(Domestic)</x:v>
      </x:c>
      <x:c r="F442" s="50" t="str">
        <x:v>Insurance</x:v>
      </x:c>
      <x:c r="G442" s="51" t="n">
        <x:v>556</x:v>
      </x:c>
      <x:c r="H442" s="51" t="n">
        <x:v>551</x:v>
      </x:c>
      <x:c r="I442" s="51" t="n">
        <x:v>827</x:v>
      </x:c>
      <x:c r="J442" s="51" t="n">
        <x:v>1031</x:v>
      </x:c>
      <x:c r="K442" s="51" t="n">
        <x:v>1164</x:v>
      </x:c>
      <x:c r="L442" s="52" t="n">
        <x:f>IFERROR(H442/G442-1,"")</x:f>
        <x:v>-0.008992805755395739</x:v>
      </x:c>
      <x:c r="M442" s="52" t="n">
        <x:f>IFERROR(I442/H442-1,"")</x:f>
        <x:v>0.5009074410163339</x:v>
      </x:c>
      <x:c r="N442" s="52" t="n">
        <x:f>IFERROR(J442/I442-1,"")</x:f>
        <x:v>0.2466747279322854</x:v>
      </x:c>
      <x:c r="O442" s="52" t="n">
        <x:f>IFERROR(K442/J442-1,"")</x:f>
        <x:v>0.12900096993210486</x:v>
      </x:c>
      <x:c r="P442" s="52" t="n">
        <x:f>IFERROR((K442/G442)^(1/4)-1,"")</x:f>
        <x:v>0.2028723642821597</x:v>
      </x:c>
      <x:c r="Q442" s="51" t="n">
        <x:v>604</x:v>
      </x:c>
      <x:c r="R442" s="52" t="n">
        <x:f>IFERROR(Q442/K442,"")</x:f>
        <x:v>0.5189003436426117</x:v>
      </x:c>
      <x:c r="S442" s="53" t="n">
        <x:v>43344</x:v>
      </x:c>
      <x:c r="T442" s="50" t="str">
        <x:v>EDINET_company_history</x:v>
      </x:c>
      <x:c r="U442" s="50" t="str">
        <x:v>ＳＢＩホールディングス株式会社</x:v>
      </x:c>
      <x:c r="V442" s="54" t="n">
        <x:v>0.5967</x:v>
      </x:c>
      <x:c r="W442" s="50" t="str">
        <x:v>乙部 辰良</x:v>
      </x:c>
      <x:c r="X442" s="50" t="b">
        <x:f>AND(COUNT(L442:O442)=4,L442&gt;='設定'!$B$6,M442&gt;='設定'!$B$6,N442&gt;='設定'!$B$6,O442&gt;='設定'!$B$6)</x:f>
        <x:v>0</x:v>
      </x:c>
      <x:c r="Y442" s="50" t="b">
        <x:f>AND(COUNT(G442:K442)=5,P442&gt;='設定'!$B$7)</x:f>
        <x:v>1</x:v>
      </x:c>
      <x:c r="Z442" s="50" t="b">
        <x:f>AND(ISNUMBER(R442),R442&gt;='設定'!$B$8)</x:f>
        <x:v>1</x:v>
      </x:c>
      <x:c r="AA442" s="50" t="b">
        <x:f>AND(ISNUMBER(S442),S442&gt;=DATE(YEAR('設定'!$B$10)-'設定'!$B$9,MONTH('設定'!$B$10),DAY('設定'!$B$10)))</x:f>
        <x:v>0</x:v>
      </x:c>
      <x:c r="AB442" s="55" t="b">
        <x:v>0</x:v>
      </x:c>
      <x:c r="AC442" s="55" t="b">
        <x:v>0</x:v>
      </x:c>
      <x:c r="AD442" s="50" t="n">
        <x:f>IF(X442,1,0)+IF(Z442,1,0)+IF(AA442,1,0)+IF(AB442,1,0)</x:f>
        <x:v>1</x:v>
      </x:c>
      <x:c r="AE442" s="50" t="n">
        <x:f>IF(Y442,1,0)+IF(Z442,1,0)+IF(AA442,1,0)+IF(AB442,1,0)</x:f>
        <x:v>2</x:v>
      </x:c>
      <x:c r="AF442" s="50" t="n">
        <x:f>IF(Y442,1,0)+IF(Z442,1,0)+IF(AA442,1,0)+IF(AC442,1,0)</x:f>
        <x:v>2</x:v>
      </x:c>
      <x:c r="AG442" s="53" t="n">
        <x:v>44348</x:v>
      </x:c>
      <x:c r="AH442" s="50" t="str">
        <x:v>S100VZ79</x:v>
      </x:c>
      <x:c r="AI442" s="50" t="str">
        <x:v>OperatingRevenue1SummaryOfBusinessResults</x:v>
      </x:c>
      <x:c r="AJ442" s="50" t="str">
        <x:v>OperatingIncome</x:v>
      </x:c>
      <x:c r="AK442" s="53" t="n">
        <x:v>45747</x:v>
      </x:c>
      <x:c r="AL442" s="50" t="str">
        <x:v>365/365/365/366/365</x:v>
      </x:c>
      <x:c r="AM442" s="51" t="n">
        <x:v>24820430</x:v>
      </x:c>
      <x:c r="AN442" s="51" t="n">
        <x:v>2239</x:v>
      </x:c>
      <x:c r="AO442" s="51" t="n">
        <x:f>IFERROR(AM442*AN442,"")</x:f>
        <x:v>55572942770</x:v>
      </x:c>
      <x:c r="AP442" s="56" t="n">
        <x:f>IFERROR(AO442/(K442*1000000),"")</x:f>
        <x:v>47.74307798109966</x:v>
      </x:c>
      <x:c r="AQ442" s="57" t="n">
        <x:v>71287733.33333333</x:v>
      </x:c>
      <x:c r="AR442" s="52" t="n">
        <x:v>0.3085223861674499</x:v>
      </x:c>
      <x:c r="AS442" s="52" t="n">
        <x:v>-0.4476987329230306</x:v>
      </x:c>
      <x:c r="AT442" s="55" t="b">
        <x:v>1</x:v>
      </x:c>
      <x:c r="AU442" s="50"/>
      <x:c r="AV442" s="58" t="n">
        <x:v>0.0624539425622745</x:v>
      </x:c>
      <x:c r="AW442" s="50" t="n">
        <x:v>1441</x:v>
      </x:c>
      <x:c r="AX442" s="50" t="str">
        <x:v>Core Moat</x:v>
      </x:c>
      <x:c r="AY442" s="50" t="str">
        <x:v>概算PSR15倍以上</x:v>
      </x:c>
      <x:c r="AZ442" s="59" t="str">
        <x:v>2025-06-19 09:54</x:v>
      </x:c>
      <x:c r="BA442" s="53" t="n">
        <x:v>43344</x:v>
      </x:c>
      <x:c r="BB442" s="50"/>
      <x:c r="BC442" s="50"/>
      <x:c r="BD442" s="50"/>
    </x:row>
    <x:row r="443">
      <x:c r="A443" s="50" t="n">
        <x:v>442</x:v>
      </x:c>
      <x:c r="B443" s="50" t="str">
        <x:v>3645</x:v>
      </x:c>
      <x:c r="C443" s="50" t="str">
        <x:v>3645.T</x:v>
      </x:c>
      <x:c r="D443" s="50" t="str">
        <x:v>Medical Net,Inc.</x:v>
      </x:c>
      <x:c r="E443" s="50" t="str">
        <x:v>Growth Market(Domestic)</x:v>
      </x:c>
      <x:c r="F443" s="50" t="str">
        <x:v>Information &amp; Communication</x:v>
      </x:c>
      <x:c r="G443" s="51" t="n">
        <x:v>2904.602</x:v>
      </x:c>
      <x:c r="H443" s="51" t="n">
        <x:v>3745.765</x:v>
      </x:c>
      <x:c r="I443" s="51" t="n">
        <x:v>4500.846</x:v>
      </x:c>
      <x:c r="J443" s="51" t="n">
        <x:v>5252.061</x:v>
      </x:c>
      <x:c r="K443" s="51" t="n">
        <x:v>6077.796</x:v>
      </x:c>
      <x:c r="L443" s="52" t="n">
        <x:f>IFERROR(H443/G443-1,"")</x:f>
        <x:v>0.28959664697607446</x:v>
      </x:c>
      <x:c r="M443" s="52" t="n">
        <x:f>IFERROR(I443/H443-1,"")</x:f>
        <x:v>0.20158258726855527</x:v>
      </x:c>
      <x:c r="N443" s="52" t="n">
        <x:f>IFERROR(J443/I443-1,"")</x:f>
        <x:v>0.1669052884724338</x:v>
      </x:c>
      <x:c r="O443" s="52" t="n">
        <x:f>IFERROR(K443/J443-1,"")</x:f>
        <x:v>0.15722113661665404</x:v>
      </x:c>
      <x:c r="P443" s="52" t="n">
        <x:f>IFERROR((K443/G443)^(1/4)-1,"")</x:f>
        <x:v>0.2027209383374582</x:v>
      </x:c>
      <x:c r="Q443" s="51" t="n">
        <x:v>98.783</x:v>
      </x:c>
      <x:c r="R443" s="52" t="n">
        <x:f>IFERROR(Q443/K443,"")</x:f>
        <x:v>0.016253095694557698</x:v>
      </x:c>
      <x:c r="S443" s="53" t="n">
        <x:v>40513</x:v>
      </x:c>
      <x:c r="T443" s="50" t="str">
        <x:v>EDINET_company_history</x:v>
      </x:c>
      <x:c r="U443" s="50" t="str">
        <x:v>平川 大</x:v>
      </x:c>
      <x:c r="V443" s="54" t="n">
        <x:v>0.1015</x:v>
      </x:c>
      <x:c r="W443" s="50" t="str">
        <x:v>平川 大 / 平川 裕司</x:v>
      </x:c>
      <x:c r="X443" s="50" t="b">
        <x:f>AND(COUNT(L443:O443)=4,L443&gt;='設定'!$B$6,M443&gt;='設定'!$B$6,N443&gt;='設定'!$B$6,O443&gt;='設定'!$B$6)</x:f>
        <x:v>0</x:v>
      </x:c>
      <x:c r="Y443" s="50" t="b">
        <x:f>AND(COUNT(G443:K443)=5,P443&gt;='設定'!$B$7)</x:f>
        <x:v>1</x:v>
      </x:c>
      <x:c r="Z443" s="50" t="b">
        <x:f>AND(ISNUMBER(R443),R443&gt;='設定'!$B$8)</x:f>
        <x:v>0</x:v>
      </x:c>
      <x:c r="AA443" s="50" t="b">
        <x:f>AND(ISNUMBER(S443),S443&gt;=DATE(YEAR('設定'!$B$10)-'設定'!$B$9,MONTH('設定'!$B$10),DAY('設定'!$B$10)))</x:f>
        <x:v>0</x:v>
      </x:c>
      <x:c r="AB443" s="55" t="b">
        <x:v>1</x:v>
      </x:c>
      <x:c r="AC443" s="55" t="b">
        <x:v>1</x:v>
      </x:c>
      <x:c r="AD443" s="50" t="n">
        <x:f>IF(X443,1,0)+IF(Z443,1,0)+IF(AA443,1,0)+IF(AB443,1,0)</x:f>
        <x:v>1</x:v>
      </x:c>
      <x:c r="AE443" s="50" t="n">
        <x:f>IF(Y443,1,0)+IF(Z443,1,0)+IF(AA443,1,0)+IF(AB443,1,0)</x:f>
        <x:v>2</x:v>
      </x:c>
      <x:c r="AF443" s="50" t="n">
        <x:f>IF(Y443,1,0)+IF(Z443,1,0)+IF(AA443,1,0)+IF(AC443,1,0)</x:f>
        <x:v>2</x:v>
      </x:c>
      <x:c r="AG443" s="53" t="n">
        <x:v>44348</x:v>
      </x:c>
      <x:c r="AH443" s="50" t="str">
        <x:v>S100WLO9</x:v>
      </x:c>
      <x:c r="AI443" s="50" t="str">
        <x:v>NetSalesSummaryOfBusinessResults</x:v>
      </x:c>
      <x:c r="AJ443" s="50" t="str">
        <x:v>OperatingIncome</x:v>
      </x:c>
      <x:c r="AK443" s="53" t="n">
        <x:v>45808</x:v>
      </x:c>
      <x:c r="AL443" s="50" t="str">
        <x:v>365/365/365/366/365</x:v>
      </x:c>
      <x:c r="AM443" s="51" t="n">
        <x:v>8731900</x:v>
      </x:c>
      <x:c r="AN443" s="51" t="n">
        <x:v>269</x:v>
      </x:c>
      <x:c r="AO443" s="51" t="n">
        <x:f>IFERROR(AM443*AN443,"")</x:f>
        <x:v>2348881100</x:v>
      </x:c>
      <x:c r="AP443" s="56" t="n">
        <x:f>IFERROR(AO443/(K443*1000000),"")</x:f>
        <x:v>0.38646922338295</x:v>
      </x:c>
      <x:c r="AQ443" s="57" t="n">
        <x:v>10101021.666666666</x:v>
      </x:c>
      <x:c r="AR443" s="52" t="n">
        <x:v>0.3368885839532178</x:v>
      </x:c>
      <x:c r="AS443" s="52" t="n">
        <x:v>-0.59691209290861</x:v>
      </x:c>
      <x:c r="AT443" s="55" t="b">
        <x:v>0</x:v>
      </x:c>
      <x:c r="AU443" s="50" t="str">
        <x:v>low_liquidity</x:v>
      </x:c>
      <x:c r="AV443" s="58" t="n">
        <x:v>-0.0788173918731236</x:v>
      </x:c>
      <x:c r="AW443" s="50" t="n">
        <x:v>2472</x:v>
      </x:c>
      <x:c r="AX443" s="50" t="str">
        <x:v>Future Moat</x:v>
      </x:c>
      <x:c r="AY443" s="50" t="str">
        <x:v>既存適格性フィルター不通過: low_liquidity / 60日平均売買代金2,000万円未満</x:v>
      </x:c>
      <x:c r="AZ443" s="59" t="str">
        <x:v>2025-08-27 15:31</x:v>
      </x:c>
      <x:c r="BA443" s="53" t="n">
        <x:v>40513</x:v>
      </x:c>
      <x:c r="BB443" s="50" t="str">
        <x:v>平川 大</x:v>
      </x:c>
      <x:c r="BC443" s="50"/>
      <x:c r="BD443" s="50"/>
    </x:row>
    <x:row r="444">
      <x:c r="A444" s="50" t="n">
        <x:v>443</x:v>
      </x:c>
      <x:c r="B444" s="50" t="str">
        <x:v>3661</x:v>
      </x:c>
      <x:c r="C444" s="50" t="str">
        <x:v>3661.T</x:v>
      </x:c>
      <x:c r="D444" s="50" t="str">
        <x:v>m-up holdings,Inc.</x:v>
      </x:c>
      <x:c r="E444" s="50" t="str">
        <x:v>Prime Market (Domestic)</x:v>
      </x:c>
      <x:c r="F444" s="50" t="str">
        <x:v>Information &amp; Communication</x:v>
      </x:c>
      <x:c r="G444" s="51" t="n">
        <x:v>12325</x:v>
      </x:c>
      <x:c r="H444" s="51" t="n">
        <x:v>13574</x:v>
      </x:c>
      <x:c r="I444" s="51" t="n">
        <x:v>15936</x:v>
      </x:c>
      <x:c r="J444" s="51" t="n">
        <x:v>18574</x:v>
      </x:c>
      <x:c r="K444" s="51" t="n">
        <x:v>25782</x:v>
      </x:c>
      <x:c r="L444" s="52" t="n">
        <x:f>IFERROR(H444/G444-1,"")</x:f>
        <x:v>0.10133874239350904</x:v>
      </x:c>
      <x:c r="M444" s="52" t="n">
        <x:f>IFERROR(I444/H444-1,"")</x:f>
        <x:v>0.17400913511124205</x:v>
      </x:c>
      <x:c r="N444" s="52" t="n">
        <x:f>IFERROR(J444/I444-1,"")</x:f>
        <x:v>0.16553714859437751</x:v>
      </x:c>
      <x:c r="O444" s="52" t="n">
        <x:f>IFERROR(K444/J444-1,"")</x:f>
        <x:v>0.388069344244643</x:v>
      </x:c>
      <x:c r="P444" s="52" t="n">
        <x:f>IFERROR((K444/G444)^(1/4)-1,"")</x:f>
        <x:v>0.20263106824909483</x:v>
      </x:c>
      <x:c r="Q444" s="51" t="n">
        <x:v>4065</x:v>
      </x:c>
      <x:c r="R444" s="52" t="n">
        <x:f>IFERROR(Q444/K444,"")</x:f>
        <x:v>0.15766814056318362</x:v>
      </x:c>
      <x:c r="S444" s="53" t="n">
        <x:v>40969</x:v>
      </x:c>
      <x:c r="T444" s="50" t="str">
        <x:v>EDINET_company_history</x:v>
      </x:c>
      <x:c r="U444" s="50" t="str">
        <x:v>株式会社日本カストディ銀行 （信託口）</x:v>
      </x:c>
      <x:c r="V444" s="54" t="n">
        <x:v>0.1912</x:v>
      </x:c>
      <x:c r="W444" s="50" t="str">
        <x:v>美藤 宏一郎</x:v>
      </x:c>
      <x:c r="X444" s="50" t="b">
        <x:f>AND(COUNT(L444:O444)=4,L444&gt;='設定'!$B$6,M444&gt;='設定'!$B$6,N444&gt;='設定'!$B$6,O444&gt;='設定'!$B$6)</x:f>
        <x:v>0</x:v>
      </x:c>
      <x:c r="Y444" s="50" t="b">
        <x:f>AND(COUNT(G444:K444)=5,P444&gt;='設定'!$B$7)</x:f>
        <x:v>1</x:v>
      </x:c>
      <x:c r="Z444" s="50" t="b">
        <x:f>AND(ISNUMBER(R444),R444&gt;='設定'!$B$8)</x:f>
        <x:v>1</x:v>
      </x:c>
      <x:c r="AA444" s="50" t="b">
        <x:f>AND(ISNUMBER(S444),S444&gt;=DATE(YEAR('設定'!$B$10)-'設定'!$B$9,MONTH('設定'!$B$10),DAY('設定'!$B$10)))</x:f>
        <x:v>0</x:v>
      </x:c>
      <x:c r="AB444" s="55" t="b">
        <x:v>0</x:v>
      </x:c>
      <x:c r="AC444" s="55" t="b">
        <x:v>0</x:v>
      </x:c>
      <x:c r="AD444" s="50" t="n">
        <x:f>IF(X444,1,0)+IF(Z444,1,0)+IF(AA444,1,0)+IF(AB444,1,0)</x:f>
        <x:v>1</x:v>
      </x:c>
      <x:c r="AE444" s="50" t="n">
        <x:f>IF(Y444,1,0)+IF(Z444,1,0)+IF(AA444,1,0)+IF(AB444,1,0)</x:f>
        <x:v>2</x:v>
      </x:c>
      <x:c r="AF444" s="50" t="n">
        <x:f>IF(Y444,1,0)+IF(Z444,1,0)+IF(AA444,1,0)+IF(AC444,1,0)</x:f>
        <x:v>2</x:v>
      </x:c>
      <x:c r="AG444" s="53" t="n">
        <x:v>44348</x:v>
      </x:c>
      <x:c r="AH444" s="50" t="str">
        <x:v>S100W7JV</x:v>
      </x:c>
      <x:c r="AI444" s="50" t="str">
        <x:v>NetSalesSummaryOfBusinessResults</x:v>
      </x:c>
      <x:c r="AJ444" s="50" t="str">
        <x:v>OperatingIncome</x:v>
      </x:c>
      <x:c r="AK444" s="53" t="n">
        <x:v>45747</x:v>
      </x:c>
      <x:c r="AL444" s="50" t="str">
        <x:v>365/365/365/366/365</x:v>
      </x:c>
      <x:c r="AM444" s="51" t="n">
        <x:v>35663288</x:v>
      </x:c>
      <x:c r="AN444" s="51" t="n">
        <x:v>637</x:v>
      </x:c>
      <x:c r="AO444" s="51" t="n">
        <x:f>IFERROR(AM444*AN444,"")</x:f>
        <x:v>22717514456</x:v>
      </x:c>
      <x:c r="AP444" s="56" t="n">
        <x:f>IFERROR(AO444/(K444*1000000),"")</x:f>
        <x:v>0.8811385639593515</x:v>
      </x:c>
      <x:c r="AQ444" s="57" t="n">
        <x:v>571522431.6666666</x:v>
      </x:c>
      <x:c r="AR444" s="52" t="n">
        <x:v>0.5105804719002011</x:v>
      </x:c>
      <x:c r="AS444" s="52" t="n">
        <x:v>-0.5203260752139098</x:v>
      </x:c>
      <x:c r="AT444" s="55" t="b">
        <x:v>1</x:v>
      </x:c>
      <x:c r="AU444" s="50"/>
      <x:c r="AV444" s="58" t="n">
        <x:v>-0.0017936152236957</x:v>
      </x:c>
      <x:c r="AW444" s="50" t="n">
        <x:v>1878</x:v>
      </x:c>
      <x:c r="AX444" s="50" t="str">
        <x:v>Transformation Moat</x:v>
      </x:c>
      <x:c r="AY444" s="50" t="str">
        <x:v>目立つ機械的警告なし（定性確認は別途必要）</x:v>
      </x:c>
      <x:c r="AZ444" s="59" t="str">
        <x:v>2025-06-26 15:45</x:v>
      </x:c>
      <x:c r="BA444" s="53" t="n">
        <x:v>40969</x:v>
      </x:c>
      <x:c r="BB444" s="50"/>
      <x:c r="BC444" s="50"/>
      <x:c r="BD444" s="50" t="str">
        <x:v>TOPIX Small 1</x:v>
      </x:c>
    </x:row>
    <x:row r="445">
      <x:c r="A445" s="50" t="n">
        <x:v>444</x:v>
      </x:c>
      <x:c r="B445" s="50" t="str">
        <x:v>4487</x:v>
      </x:c>
      <x:c r="C445" s="50" t="str">
        <x:v>4487.T</x:v>
      </x:c>
      <x:c r="D445" s="50" t="str">
        <x:v>Spacemarket,Inc.</x:v>
      </x:c>
      <x:c r="E445" s="50" t="str">
        <x:v>Growth Market(Domestic)</x:v>
      </x:c>
      <x:c r="F445" s="50" t="str">
        <x:v>Information &amp; Communication</x:v>
      </x:c>
      <x:c r="G445" s="51" t="n">
        <x:v>1228.318</x:v>
      </x:c>
      <x:c r="H445" s="51" t="n">
        <x:v>1232.78</x:v>
      </x:c>
      <x:c r="I445" s="51" t="n">
        <x:v>1564.029</x:v>
      </x:c>
      <x:c r="J445" s="51" t="n">
        <x:v>1970.07</x:v>
      </x:c>
      <x:c r="K445" s="51" t="n">
        <x:v>2567.755</x:v>
      </x:c>
      <x:c r="L445" s="52" t="n">
        <x:f>IFERROR(H445/G445-1,"")</x:f>
        <x:v>0.0036326097964858306</x:v>
      </x:c>
      <x:c r="M445" s="52" t="n">
        <x:f>IFERROR(I445/H445-1,"")</x:f>
        <x:v>0.26870082253118976</x:v>
      </x:c>
      <x:c r="N445" s="52" t="n">
        <x:f>IFERROR(J445/I445-1,"")</x:f>
        <x:v>0.25961219389154544</x:v>
      </x:c>
      <x:c r="O445" s="52" t="n">
        <x:f>IFERROR(K445/J445-1,"")</x:f>
        <x:v>0.30338262092209933</x:v>
      </x:c>
      <x:c r="P445" s="52" t="n">
        <x:f>IFERROR((K445/G445)^(1/4)-1,"")</x:f>
        <x:v>0.20243246061177178</x:v>
      </x:c>
      <x:c r="Q445" s="51" t="n">
        <x:v>247.03</x:v>
      </x:c>
      <x:c r="R445" s="52" t="n">
        <x:f>IFERROR(Q445/K445,"")</x:f>
        <x:v>0.09620466127025358</x:v>
      </x:c>
      <x:c r="S445" s="53" t="n">
        <x:v>43800</x:v>
      </x:c>
      <x:c r="T445" s="50" t="str">
        <x:v>EDINET_company_history</x:v>
      </x:c>
      <x:c r="U445" s="50" t="str">
        <x:v>重松 大輔</x:v>
      </x:c>
      <x:c r="V445" s="54" t="n">
        <x:v>0.2438</x:v>
      </x:c>
      <x:c r="W445" s="50" t="str">
        <x:v>重松 大輔</x:v>
      </x:c>
      <x:c r="X445" s="50" t="b">
        <x:f>AND(COUNT(L445:O445)=4,L445&gt;='設定'!$B$6,M445&gt;='設定'!$B$6,N445&gt;='設定'!$B$6,O445&gt;='設定'!$B$6)</x:f>
        <x:v>0</x:v>
      </x:c>
      <x:c r="Y445" s="50" t="b">
        <x:f>AND(COUNT(G445:K445)=5,P445&gt;='設定'!$B$7)</x:f>
        <x:v>1</x:v>
      </x:c>
      <x:c r="Z445" s="50" t="b">
        <x:f>AND(ISNUMBER(R445),R445&gt;='設定'!$B$8)</x:f>
        <x:v>0</x:v>
      </x:c>
      <x:c r="AA445" s="50" t="b">
        <x:f>AND(ISNUMBER(S445),S445&gt;=DATE(YEAR('設定'!$B$10)-'設定'!$B$9,MONTH('設定'!$B$10),DAY('設定'!$B$10)))</x:f>
        <x:v>0</x:v>
      </x:c>
      <x:c r="AB445" s="55" t="b">
        <x:v>1</x:v>
      </x:c>
      <x:c r="AC445" s="55" t="b">
        <x:v>1</x:v>
      </x:c>
      <x:c r="AD445" s="50" t="n">
        <x:f>IF(X445,1,0)+IF(Z445,1,0)+IF(AA445,1,0)+IF(AB445,1,0)</x:f>
        <x:v>1</x:v>
      </x:c>
      <x:c r="AE445" s="50" t="n">
        <x:f>IF(Y445,1,0)+IF(Z445,1,0)+IF(AA445,1,0)+IF(AB445,1,0)</x:f>
        <x:v>2</x:v>
      </x:c>
      <x:c r="AF445" s="50" t="n">
        <x:f>IF(Y445,1,0)+IF(Z445,1,0)+IF(AA445,1,0)+IF(AC445,1,0)</x:f>
        <x:v>2</x:v>
      </x:c>
      <x:c r="AG445" s="53" t="n">
        <x:v>44348</x:v>
      </x:c>
      <x:c r="AH445" s="50" t="str">
        <x:v>S100XUYI</x:v>
      </x:c>
      <x:c r="AI445" s="50" t="str">
        <x:v>NetSalesSummaryOfBusinessResults</x:v>
      </x:c>
      <x:c r="AJ445" s="50" t="str">
        <x:v>OperatingIncome</x:v>
      </x:c>
      <x:c r="AK445" s="53" t="n">
        <x:v>46022</x:v>
      </x:c>
      <x:c r="AL445" s="50" t="str">
        <x:v>365/365/365/366/365</x:v>
      </x:c>
      <x:c r="AM445" s="51" t="n">
        <x:v>12103000</x:v>
      </x:c>
      <x:c r="AN445" s="51" t="n">
        <x:v>230</x:v>
      </x:c>
      <x:c r="AO445" s="51" t="n">
        <x:f>IFERROR(AM445*AN445,"")</x:f>
        <x:v>2783690000</x:v>
      </x:c>
      <x:c r="AP445" s="56" t="n">
        <x:f>IFERROR(AO445/(K445*1000000),"")</x:f>
        <x:v>1.0840948610751415</x:v>
      </x:c>
      <x:c r="AQ445" s="57" t="n">
        <x:v>4432483.333333333</x:v>
      </x:c>
      <x:c r="AR445" s="52" t="n">
        <x:v>0.6415736991729343</x:v>
      </x:c>
      <x:c r="AS445" s="52" t="n">
        <x:v>-0.8228571428571428</x:v>
      </x:c>
      <x:c r="AT445" s="55" t="b">
        <x:v>0</x:v>
      </x:c>
      <x:c r="AU445" s="50" t="str">
        <x:v>low_liquidity</x:v>
      </x:c>
      <x:c r="AV445" s="58" t="n">
        <x:v>-0.2407225845162186</x:v>
      </x:c>
      <x:c r="AW445" s="50" t="n">
        <x:v>3169</x:v>
      </x:c>
      <x:c r="AX445" s="50" t="str">
        <x:v>Transformation Moat</x:v>
      </x:c>
      <x:c r="AY445" s="50" t="str">
        <x:v>既存適格性フィルター不通過: low_liquidity / 60日平均売買代金2,000万円未満 / 年率ボラティリティ60%以上 / ローカル5年最大下落率-60%以下</x:v>
      </x:c>
      <x:c r="AZ445" s="59" t="str">
        <x:v>2026-03-27 16:25</x:v>
      </x:c>
      <x:c r="BA445" s="53" t="n">
        <x:v>43800</x:v>
      </x:c>
      <x:c r="BB445" s="50" t="str">
        <x:v>重松 大輔</x:v>
      </x:c>
      <x:c r="BC445" s="50"/>
      <x:c r="BD445" s="50"/>
    </x:row>
    <x:row r="446">
      <x:c r="A446" s="50" t="n">
        <x:v>445</x:v>
      </x:c>
      <x:c r="B446" s="50" t="str">
        <x:v>4771</x:v>
      </x:c>
      <x:c r="C446" s="50" t="str">
        <x:v>4771.T</x:v>
      </x:c>
      <x:c r="D446" s="50" t="str">
        <x:v>F&amp;M CO.,LTD.</x:v>
      </x:c>
      <x:c r="E446" s="50" t="str">
        <x:v>Standard Market(Domestic)</x:v>
      </x:c>
      <x:c r="F446" s="50" t="str">
        <x:v>Services</x:v>
      </x:c>
      <x:c r="G446" s="51" t="n">
        <x:v>8164.721</x:v>
      </x:c>
      <x:c r="H446" s="51" t="n">
        <x:v>10875.076</x:v>
      </x:c>
      <x:c r="I446" s="51" t="n">
        <x:v>12699.687</x:v>
      </x:c>
      <x:c r="J446" s="51" t="n">
        <x:v>14861.769</x:v>
      </x:c>
      <x:c r="K446" s="51" t="n">
        <x:v>17066.373</x:v>
      </x:c>
      <x:c r="L446" s="52" t="n">
        <x:f>IFERROR(H446/G446-1,"")</x:f>
        <x:v>0.3319592916892078</x:v>
      </x:c>
      <x:c r="M446" s="52" t="n">
        <x:f>IFERROR(I446/H446-1,"")</x:f>
        <x:v>0.16777914931353122</x:v>
      </x:c>
      <x:c r="N446" s="52" t="n">
        <x:f>IFERROR(J446/I446-1,"")</x:f>
        <x:v>0.1702468730134845</x:v>
      </x:c>
      <x:c r="O446" s="52" t="n">
        <x:f>IFERROR(K446/J446-1,"")</x:f>
        <x:v>0.1483406181323368</x:v>
      </x:c>
      <x:c r="P446" s="52" t="n">
        <x:f>IFERROR((K446/G446)^(1/4)-1,"")</x:f>
        <x:v>0.20240277838040122</x:v>
      </x:c>
      <x:c r="Q446" s="51" t="n">
        <x:v>2716.893</x:v>
      </x:c>
      <x:c r="R446" s="52" t="n">
        <x:f>IFERROR(Q446/K446,"")</x:f>
        <x:v>0.15919568850393695</x:v>
      </x:c>
      <x:c r="S446" s="53" t="n">
        <x:v>36708</x:v>
      </x:c>
      <x:c r="T446" s="50" t="str">
        <x:v>EDINET_company_history</x:v>
      </x:c>
      <x:c r="U446" s="50" t="str">
        <x:v>株式会社モリナカホールディングス</x:v>
      </x:c>
      <x:c r="V446" s="54" t="n">
        <x:v>0.436</x:v>
      </x:c>
      <x:c r="W446" s="50" t="str">
        <x:v>森中 一郎</x:v>
      </x:c>
      <x:c r="X446" s="50" t="b">
        <x:f>AND(COUNT(L446:O446)=4,L446&gt;='設定'!$B$6,M446&gt;='設定'!$B$6,N446&gt;='設定'!$B$6,O446&gt;='設定'!$B$6)</x:f>
        <x:v>0</x:v>
      </x:c>
      <x:c r="Y446" s="50" t="b">
        <x:f>AND(COUNT(G446:K446)=5,P446&gt;='設定'!$B$7)</x:f>
        <x:v>1</x:v>
      </x:c>
      <x:c r="Z446" s="50" t="b">
        <x:f>AND(ISNUMBER(R446),R446&gt;='設定'!$B$8)</x:f>
        <x:v>1</x:v>
      </x:c>
      <x:c r="AA446" s="50" t="b">
        <x:f>AND(ISNUMBER(S446),S446&gt;=DATE(YEAR('設定'!$B$10)-'設定'!$B$9,MONTH('設定'!$B$10),DAY('設定'!$B$10)))</x:f>
        <x:v>0</x:v>
      </x:c>
      <x:c r="AB446" s="55" t="b">
        <x:v>0</x:v>
      </x:c>
      <x:c r="AC446" s="55" t="b">
        <x:v>0</x:v>
      </x:c>
      <x:c r="AD446" s="50" t="n">
        <x:f>IF(X446,1,0)+IF(Z446,1,0)+IF(AA446,1,0)+IF(AB446,1,0)</x:f>
        <x:v>1</x:v>
      </x:c>
      <x:c r="AE446" s="50" t="n">
        <x:f>IF(Y446,1,0)+IF(Z446,1,0)+IF(AA446,1,0)+IF(AB446,1,0)</x:f>
        <x:v>2</x:v>
      </x:c>
      <x:c r="AF446" s="50" t="n">
        <x:f>IF(Y446,1,0)+IF(Z446,1,0)+IF(AA446,1,0)+IF(AC446,1,0)</x:f>
        <x:v>2</x:v>
      </x:c>
      <x:c r="AG446" s="53" t="n">
        <x:v>44348</x:v>
      </x:c>
      <x:c r="AH446" s="50" t="str">
        <x:v>S100W5GD</x:v>
      </x:c>
      <x:c r="AI446" s="50" t="str">
        <x:v>NetSalesSummaryOfBusinessResults</x:v>
      </x:c>
      <x:c r="AJ446" s="50" t="str">
        <x:v>OperatingIncome</x:v>
      </x:c>
      <x:c r="AK446" s="53" t="n">
        <x:v>45747</x:v>
      </x:c>
      <x:c r="AL446" s="50" t="str">
        <x:v>365/365/365/366/365</x:v>
      </x:c>
      <x:c r="AM446" s="51" t="n">
        <x:v>14792600</x:v>
      </x:c>
      <x:c r="AN446" s="51" t="n">
        <x:v>2507</x:v>
      </x:c>
      <x:c r="AO446" s="51" t="n">
        <x:f>IFERROR(AM446*AN446,"")</x:f>
        <x:v>37085048200</x:v>
      </x:c>
      <x:c r="AP446" s="56" t="n">
        <x:f>IFERROR(AO446/(K446*1000000),"")</x:f>
        <x:v>2.172989433665841</x:v>
      </x:c>
      <x:c r="AQ446" s="57" t="n">
        <x:v>50845480</x:v>
      </x:c>
      <x:c r="AR446" s="52" t="n">
        <x:v>0.45226061208625</x:v>
      </x:c>
      <x:c r="AS446" s="52" t="n">
        <x:v>-0.517770111603741</x:v>
      </x:c>
      <x:c r="AT446" s="55" t="b">
        <x:v>1</x:v>
      </x:c>
      <x:c r="AU446" s="50"/>
      <x:c r="AV446" s="58" t="n">
        <x:v>-0.0058824935728179</x:v>
      </x:c>
      <x:c r="AW446" s="50" t="n">
        <x:v>1912</x:v>
      </x:c>
      <x:c r="AX446" s="50" t="str">
        <x:v>Core Moat</x:v>
      </x:c>
      <x:c r="AY446" s="50" t="str">
        <x:v>目立つ機械的警告なし（定性確認は別途必要）</x:v>
      </x:c>
      <x:c r="AZ446" s="59" t="str">
        <x:v>2025-06-25 13:42</x:v>
      </x:c>
      <x:c r="BA446" s="53" t="n">
        <x:v>36708</x:v>
      </x:c>
      <x:c r="BB446" s="50"/>
      <x:c r="BC446" s="50"/>
      <x:c r="BD446" s="50"/>
    </x:row>
    <x:row r="447">
      <x:c r="A447" s="50" t="n">
        <x:v>446</x:v>
      </x:c>
      <x:c r="B447" s="50" t="str">
        <x:v>4477</x:v>
      </x:c>
      <x:c r="C447" s="50" t="str">
        <x:v>4477.T</x:v>
      </x:c>
      <x:c r="D447" s="50" t="str">
        <x:v>BASE,Inc.</x:v>
      </x:c>
      <x:c r="E447" s="50" t="str">
        <x:v>Growth Market(Domestic)</x:v>
      </x:c>
      <x:c r="F447" s="50" t="str">
        <x:v>Information &amp; Communication</x:v>
      </x:c>
      <x:c r="G447" s="51" t="n">
        <x:v>9931</x:v>
      </x:c>
      <x:c r="H447" s="51" t="n">
        <x:v>9739</x:v>
      </x:c>
      <x:c r="I447" s="51" t="n">
        <x:v>11680</x:v>
      </x:c>
      <x:c r="J447" s="51" t="n">
        <x:v>15981</x:v>
      </x:c>
      <x:c r="K447" s="51" t="n">
        <x:v>20729</x:v>
      </x:c>
      <x:c r="L447" s="52" t="n">
        <x:f>IFERROR(H447/G447-1,"")</x:f>
        <x:v>-0.019333400463196093</x:v>
      </x:c>
      <x:c r="M447" s="52" t="n">
        <x:f>IFERROR(I447/H447-1,"")</x:f>
        <x:v>0.19930177636307622</x:v>
      </x:c>
      <x:c r="N447" s="52" t="n">
        <x:f>IFERROR(J447/I447-1,"")</x:f>
        <x:v>0.3682363013698631</x:v>
      </x:c>
      <x:c r="O447" s="52" t="n">
        <x:f>IFERROR(K447/J447-1,"")</x:f>
        <x:v>0.2971028095863839</x:v>
      </x:c>
      <x:c r="P447" s="52" t="n">
        <x:f>IFERROR((K447/G447)^(1/4)-1,"")</x:f>
        <x:v>0.20197751188541568</x:v>
      </x:c>
      <x:c r="Q447" s="51" t="n">
        <x:v>1686</x:v>
      </x:c>
      <x:c r="R447" s="52" t="n">
        <x:f>IFERROR(Q447/K447,"")</x:f>
        <x:v>0.08133532731921463</x:v>
      </x:c>
      <x:c r="S447" s="53" t="n">
        <x:v>43739</x:v>
      </x:c>
      <x:c r="T447" s="50" t="str">
        <x:v>EDINET_company_history</x:v>
      </x:c>
      <x:c r="U447" s="50" t="str">
        <x:v>鶴岡 裕太</x:v>
      </x:c>
      <x:c r="V447" s="54" t="n">
        <x:v>0.1616</x:v>
      </x:c>
      <x:c r="W447" s="50" t="str">
        <x:v>鶴岡 裕太</x:v>
      </x:c>
      <x:c r="X447" s="50" t="b">
        <x:f>AND(COUNT(L447:O447)=4,L447&gt;='設定'!$B$6,M447&gt;='設定'!$B$6,N447&gt;='設定'!$B$6,O447&gt;='設定'!$B$6)</x:f>
        <x:v>0</x:v>
      </x:c>
      <x:c r="Y447" s="50" t="b">
        <x:f>AND(COUNT(G447:K447)=5,P447&gt;='設定'!$B$7)</x:f>
        <x:v>1</x:v>
      </x:c>
      <x:c r="Z447" s="50" t="b">
        <x:f>AND(ISNUMBER(R447),R447&gt;='設定'!$B$8)</x:f>
        <x:v>0</x:v>
      </x:c>
      <x:c r="AA447" s="50" t="b">
        <x:f>AND(ISNUMBER(S447),S447&gt;=DATE(YEAR('設定'!$B$10)-'設定'!$B$9,MONTH('設定'!$B$10),DAY('設定'!$B$10)))</x:f>
        <x:v>0</x:v>
      </x:c>
      <x:c r="AB447" s="55" t="b">
        <x:v>1</x:v>
      </x:c>
      <x:c r="AC447" s="55" t="b">
        <x:v>1</x:v>
      </x:c>
      <x:c r="AD447" s="50" t="n">
        <x:f>IF(X447,1,0)+IF(Z447,1,0)+IF(AA447,1,0)+IF(AB447,1,0)</x:f>
        <x:v>1</x:v>
      </x:c>
      <x:c r="AE447" s="50" t="n">
        <x:f>IF(Y447,1,0)+IF(Z447,1,0)+IF(AA447,1,0)+IF(AB447,1,0)</x:f>
        <x:v>2</x:v>
      </x:c>
      <x:c r="AF447" s="50" t="n">
        <x:f>IF(Y447,1,0)+IF(Z447,1,0)+IF(AA447,1,0)+IF(AC447,1,0)</x:f>
        <x:v>2</x:v>
      </x:c>
      <x:c r="AG447" s="53" t="n">
        <x:v>44348</x:v>
      </x:c>
      <x:c r="AH447" s="50" t="str">
        <x:v>S100XSMS</x:v>
      </x:c>
      <x:c r="AI447" s="50" t="str">
        <x:v>NetSalesSummaryOfBusinessResults</x:v>
      </x:c>
      <x:c r="AJ447" s="50" t="str">
        <x:v>OperatingIncome</x:v>
      </x:c>
      <x:c r="AK447" s="53" t="n">
        <x:v>46022</x:v>
      </x:c>
      <x:c r="AL447" s="50" t="str">
        <x:v>365/365/365/366/365</x:v>
      </x:c>
      <x:c r="AM447" s="51" t="n">
        <x:v>115096357</x:v>
      </x:c>
      <x:c r="AN447" s="51" t="n">
        <x:v>272</x:v>
      </x:c>
      <x:c r="AO447" s="51" t="n">
        <x:f>IFERROR(AM447*AN447,"")</x:f>
        <x:v>31306209104</x:v>
      </x:c>
      <x:c r="AP447" s="56" t="n">
        <x:f>IFERROR(AO447/(K447*1000000),"")</x:f>
        <x:v>1.5102614262144822</x:v>
      </x:c>
      <x:c r="AQ447" s="57" t="n">
        <x:v>309433351.6666667</x:v>
      </x:c>
      <x:c r="AR447" s="52" t="n">
        <x:v>0.5724926521165814</x:v>
      </x:c>
      <x:c r="AS447" s="52" t="n">
        <x:v>-0.899377596895532</x:v>
      </x:c>
      <x:c r="AT447" s="55" t="b">
        <x:v>1</x:v>
      </x:c>
      <x:c r="AU447" s="50"/>
      <x:c r="AV447" s="58" t="n">
        <x:v>-0.1927705977927335</x:v>
      </x:c>
      <x:c r="AW447" s="50" t="n">
        <x:v>3007</x:v>
      </x:c>
      <x:c r="AX447" s="50" t="str">
        <x:v>Transformation Moat</x:v>
      </x:c>
      <x:c r="AY447" s="50" t="str">
        <x:v>ローカル5年最大下落率-60%以下</x:v>
      </x:c>
      <x:c r="AZ447" s="59" t="str">
        <x:v>2026-03-23 15:39</x:v>
      </x:c>
      <x:c r="BA447" s="53" t="n">
        <x:v>43739</x:v>
      </x:c>
      <x:c r="BB447" s="50" t="str">
        <x:v>鶴岡 裕太</x:v>
      </x:c>
      <x:c r="BC447" s="50"/>
      <x:c r="BD447" s="50"/>
    </x:row>
    <x:row r="448">
      <x:c r="A448" s="50" t="n">
        <x:v>447</x:v>
      </x:c>
      <x:c r="B448" s="50" t="str">
        <x:v>3093</x:v>
      </x:c>
      <x:c r="C448" s="50" t="str">
        <x:v>3093.T</x:v>
      </x:c>
      <x:c r="D448" s="50" t="str">
        <x:v>Treasure Factory Co.,LTD.</x:v>
      </x:c>
      <x:c r="E448" s="50" t="str">
        <x:v>Prime Market (Domestic)</x:v>
      </x:c>
      <x:c r="F448" s="50" t="str">
        <x:v>Retail Trade</x:v>
      </x:c>
      <x:c r="G448" s="51" t="n">
        <x:v>23313</x:v>
      </x:c>
      <x:c r="H448" s="51" t="n">
        <x:v>28212</x:v>
      </x:c>
      <x:c r="I448" s="51" t="n">
        <x:v>34454</x:v>
      </x:c>
      <x:c r="J448" s="51" t="n">
        <x:v>42207</x:v>
      </x:c>
      <x:c r="K448" s="51" t="n">
        <x:v>48597</x:v>
      </x:c>
      <x:c r="L448" s="52" t="n">
        <x:f>IFERROR(H448/G448-1,"")</x:f>
        <x:v>0.21014026508814831</x:v>
      </x:c>
      <x:c r="M448" s="52" t="n">
        <x:f>IFERROR(I448/H448-1,"")</x:f>
        <x:v>0.22125336736140655</x:v>
      </x:c>
      <x:c r="N448" s="52" t="n">
        <x:f>IFERROR(J448/I448-1,"")</x:f>
        <x:v>0.22502467057525988</x:v>
      </x:c>
      <x:c r="O448" s="52" t="n">
        <x:f>IFERROR(K448/J448-1,"")</x:f>
        <x:v>0.15139668775321624</x:v>
      </x:c>
      <x:c r="P448" s="52" t="n">
        <x:f>IFERROR((K448/G448)^(1/4)-1,"")</x:f>
        <x:v>0.2015803682994015</x:v>
      </x:c>
      <x:c r="Q448" s="51" t="n">
        <x:v>4777</x:v>
      </x:c>
      <x:c r="R448" s="52" t="n">
        <x:f>IFERROR(Q448/K448,"")</x:f>
        <x:v>0.09829824886309854</x:v>
      </x:c>
      <x:c r="S448" s="53" t="n">
        <x:v>39417</x:v>
      </x:c>
      <x:c r="T448" s="50" t="str">
        <x:v>EDINET_company_history</x:v>
      </x:c>
      <x:c r="U448" s="50" t="str">
        <x:v>野坂 英吾</x:v>
      </x:c>
      <x:c r="V448" s="54" t="n">
        <x:v>0.3339</x:v>
      </x:c>
      <x:c r="W448" s="50" t="str">
        <x:v>野 坂 英 吾</x:v>
      </x:c>
      <x:c r="X448" s="50" t="b">
        <x:f>AND(COUNT(L448:O448)=4,L448&gt;='設定'!$B$6,M448&gt;='設定'!$B$6,N448&gt;='設定'!$B$6,O448&gt;='設定'!$B$6)</x:f>
        <x:v>0</x:v>
      </x:c>
      <x:c r="Y448" s="50" t="b">
        <x:f>AND(COUNT(G448:K448)=5,P448&gt;='設定'!$B$7)</x:f>
        <x:v>1</x:v>
      </x:c>
      <x:c r="Z448" s="50" t="b">
        <x:f>AND(ISNUMBER(R448),R448&gt;='設定'!$B$8)</x:f>
        <x:v>0</x:v>
      </x:c>
      <x:c r="AA448" s="50" t="b">
        <x:f>AND(ISNUMBER(S448),S448&gt;=DATE(YEAR('設定'!$B$10)-'設定'!$B$9,MONTH('設定'!$B$10),DAY('設定'!$B$10)))</x:f>
        <x:v>0</x:v>
      </x:c>
      <x:c r="AB448" s="55" t="b">
        <x:v>1</x:v>
      </x:c>
      <x:c r="AC448" s="55" t="b">
        <x:v>1</x:v>
      </x:c>
      <x:c r="AD448" s="50" t="n">
        <x:f>IF(X448,1,0)+IF(Z448,1,0)+IF(AA448,1,0)+IF(AB448,1,0)</x:f>
        <x:v>1</x:v>
      </x:c>
      <x:c r="AE448" s="50" t="n">
        <x:f>IF(Y448,1,0)+IF(Z448,1,0)+IF(AA448,1,0)+IF(AB448,1,0)</x:f>
        <x:v>2</x:v>
      </x:c>
      <x:c r="AF448" s="50" t="n">
        <x:f>IF(Y448,1,0)+IF(Z448,1,0)+IF(AA448,1,0)+IF(AC448,1,0)</x:f>
        <x:v>2</x:v>
      </x:c>
      <x:c r="AG448" s="53" t="n">
        <x:v>44348</x:v>
      </x:c>
      <x:c r="AH448" s="50" t="str">
        <x:v>S100Y644</x:v>
      </x:c>
      <x:c r="AI448" s="50" t="str">
        <x:v>NetSalesSummaryOfBusinessResults</x:v>
      </x:c>
      <x:c r="AJ448" s="50" t="str">
        <x:v>OperatingIncome</x:v>
      </x:c>
      <x:c r="AK448" s="53" t="n">
        <x:v>46081</x:v>
      </x:c>
      <x:c r="AL448" s="50" t="str">
        <x:v>365/365/366/365/365</x:v>
      </x:c>
      <x:c r="AM448" s="51" t="n">
        <x:v>23441300</x:v>
      </x:c>
      <x:c r="AN448" s="51" t="n">
        <x:v>1819</x:v>
      </x:c>
      <x:c r="AO448" s="51" t="n">
        <x:f>IFERROR(AM448*AN448,"")</x:f>
        <x:v>42639724700</x:v>
      </x:c>
      <x:c r="AP448" s="56" t="n">
        <x:f>IFERROR(AO448/(K448*1000000),"")</x:f>
        <x:v>0.8774147519394201</x:v>
      </x:c>
      <x:c r="AQ448" s="57" t="n">
        <x:v>229812250</x:v>
      </x:c>
      <x:c r="AR448" s="52" t="n">
        <x:v>0.4723623658819383</x:v>
      </x:c>
      <x:c r="AS448" s="52" t="n">
        <x:v>-0.4116772964491805</x:v>
      </x:c>
      <x:c r="AT448" s="55" t="b">
        <x:v>1</x:v>
      </x:c>
      <x:c r="AU448" s="50"/>
      <x:c r="AV448" s="58" t="n">
        <x:v>-0.0983932480735346</x:v>
      </x:c>
      <x:c r="AW448" s="50" t="n">
        <x:v>2595</x:v>
      </x:c>
      <x:c r="AX448" s="50" t="str">
        <x:v>Transformation Moat</x:v>
      </x:c>
      <x:c r="AY448" s="50" t="str">
        <x:v>目立つ機械的警告なし（定性確認は別途必要）</x:v>
      </x:c>
      <x:c r="AZ448" s="59" t="str">
        <x:v>2026-05-26 15:09</x:v>
      </x:c>
      <x:c r="BA448" s="53" t="n">
        <x:v>39417</x:v>
      </x:c>
      <x:c r="BB448" s="50" t="str">
        <x:v>野 坂 英 吾</x:v>
      </x:c>
      <x:c r="BC448" s="50"/>
      <x:c r="BD448" s="50" t="str">
        <x:v>TOPIX Small 2</x:v>
      </x:c>
    </x:row>
    <x:row r="449">
      <x:c r="A449" s="50" t="n">
        <x:v>448</x:v>
      </x:c>
      <x:c r="B449" s="50" t="str">
        <x:v>3968</x:v>
      </x:c>
      <x:c r="C449" s="50" t="str">
        <x:v>3968.T</x:v>
      </x:c>
      <x:c r="D449" s="50" t="str">
        <x:v>Segue Group Co.,Ltd.</x:v>
      </x:c>
      <x:c r="E449" s="50" t="str">
        <x:v>Prime Market (Domestic)</x:v>
      </x:c>
      <x:c r="F449" s="50" t="str">
        <x:v>Information &amp; Communication</x:v>
      </x:c>
      <x:c r="G449" s="51" t="n">
        <x:v>12038.775</x:v>
      </x:c>
      <x:c r="H449" s="51" t="n">
        <x:v>13622.78</x:v>
      </x:c>
      <x:c r="I449" s="51" t="n">
        <x:v>17443.211</x:v>
      </x:c>
      <x:c r="J449" s="51" t="n">
        <x:v>18717.665</x:v>
      </x:c>
      <x:c r="K449" s="51" t="n">
        <x:v>25074.483</x:v>
      </x:c>
      <x:c r="L449" s="52" t="n">
        <x:f>IFERROR(H449/G449-1,"")</x:f>
        <x:v>0.1315752640945611</x:v>
      </x:c>
      <x:c r="M449" s="52" t="n">
        <x:f>IFERROR(I449/H449-1,"")</x:f>
        <x:v>0.28044429991528874</x:v>
      </x:c>
      <x:c r="N449" s="52" t="n">
        <x:f>IFERROR(J449/I449-1,"")</x:f>
        <x:v>0.07306303868020647</x:v>
      </x:c>
      <x:c r="O449" s="52" t="n">
        <x:f>IFERROR(K449/J449-1,"")</x:f>
        <x:v>0.3396159723982666</x:v>
      </x:c>
      <x:c r="P449" s="52" t="n">
        <x:f>IFERROR((K449/G449)^(1/4)-1,"")</x:f>
        <x:v>0.20133027614199417</x:v>
      </x:c>
      <x:c r="Q449" s="51" t="n">
        <x:v>1854.284</x:v>
      </x:c>
      <x:c r="R449" s="52" t="n">
        <x:f>IFERROR(Q449/K449,"")</x:f>
        <x:v>0.0739510361988321</x:v>
      </x:c>
      <x:c r="S449" s="53" t="n">
        <x:v>42705</x:v>
      </x:c>
      <x:c r="T449" s="50" t="str">
        <x:v>EDINET_company_history</x:v>
      </x:c>
      <x:c r="U449" s="50" t="str">
        <x:v>愛須 康之</x:v>
      </x:c>
      <x:c r="V449" s="54" t="n">
        <x:v>0.3036</x:v>
      </x:c>
      <x:c r="W449" s="50" t="str">
        <x:v>愛 須 康 之</x:v>
      </x:c>
      <x:c r="X449" s="50" t="b">
        <x:f>AND(COUNT(L449:O449)=4,L449&gt;='設定'!$B$6,M449&gt;='設定'!$B$6,N449&gt;='設定'!$B$6,O449&gt;='設定'!$B$6)</x:f>
        <x:v>0</x:v>
      </x:c>
      <x:c r="Y449" s="50" t="b">
        <x:f>AND(COUNT(G449:K449)=5,P449&gt;='設定'!$B$7)</x:f>
        <x:v>1</x:v>
      </x:c>
      <x:c r="Z449" s="50" t="b">
        <x:f>AND(ISNUMBER(R449),R449&gt;='設定'!$B$8)</x:f>
        <x:v>0</x:v>
      </x:c>
      <x:c r="AA449" s="50" t="b">
        <x:f>AND(ISNUMBER(S449),S449&gt;=DATE(YEAR('設定'!$B$10)-'設定'!$B$9,MONTH('設定'!$B$10),DAY('設定'!$B$10)))</x:f>
        <x:v>0</x:v>
      </x:c>
      <x:c r="AB449" s="55" t="b">
        <x:v>1</x:v>
      </x:c>
      <x:c r="AC449" s="55" t="b">
        <x:v>1</x:v>
      </x:c>
      <x:c r="AD449" s="50" t="n">
        <x:f>IF(X449,1,0)+IF(Z449,1,0)+IF(AA449,1,0)+IF(AB449,1,0)</x:f>
        <x:v>1</x:v>
      </x:c>
      <x:c r="AE449" s="50" t="n">
        <x:f>IF(Y449,1,0)+IF(Z449,1,0)+IF(AA449,1,0)+IF(AB449,1,0)</x:f>
        <x:v>2</x:v>
      </x:c>
      <x:c r="AF449" s="50" t="n">
        <x:f>IF(Y449,1,0)+IF(Z449,1,0)+IF(AA449,1,0)+IF(AC449,1,0)</x:f>
        <x:v>2</x:v>
      </x:c>
      <x:c r="AG449" s="53" t="n">
        <x:v>44348</x:v>
      </x:c>
      <x:c r="AH449" s="50" t="str">
        <x:v>S100XTVB</x:v>
      </x:c>
      <x:c r="AI449" s="50" t="str">
        <x:v>NetSalesSummaryOfBusinessResults</x:v>
      </x:c>
      <x:c r="AJ449" s="50" t="str">
        <x:v>OperatingIncome</x:v>
      </x:c>
      <x:c r="AK449" s="53" t="n">
        <x:v>46022</x:v>
      </x:c>
      <x:c r="AL449" s="50" t="str">
        <x:v>365/365/365/366/365</x:v>
      </x:c>
      <x:c r="AM449" s="51" t="n">
        <x:v>32203377</x:v>
      </x:c>
      <x:c r="AN449" s="51" t="n">
        <x:v>566</x:v>
      </x:c>
      <x:c r="AO449" s="51" t="n">
        <x:f>IFERROR(AM449*AN449,"")</x:f>
        <x:v>18227111382</x:v>
      </x:c>
      <x:c r="AP449" s="56" t="n">
        <x:f>IFERROR(AO449/(K449*1000000),"")</x:f>
        <x:v>0.7269187317640806</x:v>
      </x:c>
      <x:c r="AQ449" s="57" t="n">
        <x:v>181563146.66666663</x:v>
      </x:c>
      <x:c r="AR449" s="52" t="n">
        <x:v>0.4707018700283755</x:v>
      </x:c>
      <x:c r="AS449" s="52" t="n">
        <x:v>-0.5603038283402015</x:v>
      </x:c>
      <x:c r="AT449" s="55" t="b">
        <x:v>1</x:v>
      </x:c>
      <x:c r="AU449" s="50"/>
      <x:c r="AV449" s="58" t="n">
        <x:v>-0.077187161755116</x:v>
      </x:c>
      <x:c r="AW449" s="50" t="n">
        <x:v>2458</x:v>
      </x:c>
      <x:c r="AX449" s="50" t="str">
        <x:v>Future Moat</x:v>
      </x:c>
      <x:c r="AY449" s="50" t="str">
        <x:v>目立つ機械的警告なし（定性確認は別途必要）</x:v>
      </x:c>
      <x:c r="AZ449" s="59" t="str">
        <x:v>2026-03-26 15:38</x:v>
      </x:c>
      <x:c r="BA449" s="53" t="n">
        <x:v>42705</x:v>
      </x:c>
      <x:c r="BB449" s="50" t="str">
        <x:v>愛 須 康 之</x:v>
      </x:c>
      <x:c r="BC449" s="50"/>
      <x:c r="BD449" s="50"/>
    </x:row>
    <x:row r="450">
      <x:c r="A450" s="50" t="n">
        <x:v>449</x:v>
      </x:c>
      <x:c r="B450" s="50" t="str">
        <x:v>4776</x:v>
      </x:c>
      <x:c r="C450" s="50" t="str">
        <x:v>4776.T</x:v>
      </x:c>
      <x:c r="D450" s="50" t="str">
        <x:v>Cybozu,Inc.</x:v>
      </x:c>
      <x:c r="E450" s="50" t="str">
        <x:v>Prime Market (Domestic)</x:v>
      </x:c>
      <x:c r="F450" s="50" t="str">
        <x:v>Information &amp; Communication</x:v>
      </x:c>
      <x:c r="G450" s="51" t="n">
        <x:v>18489</x:v>
      </x:c>
      <x:c r="H450" s="51" t="n">
        <x:v>22067</x:v>
      </x:c>
      <x:c r="I450" s="51" t="n">
        <x:v>25432</x:v>
      </x:c>
      <x:c r="J450" s="51" t="n">
        <x:v>29675</x:v>
      </x:c>
      <x:c r="K450" s="51" t="n">
        <x:v>37430</x:v>
      </x:c>
      <x:c r="L450" s="52" t="n">
        <x:f>IFERROR(H450/G450-1,"")</x:f>
        <x:v>0.1935204716317811</x:v>
      </x:c>
      <x:c r="M450" s="52" t="n">
        <x:f>IFERROR(I450/H450-1,"")</x:f>
        <x:v>0.15249014365341917</x:v>
      </x:c>
      <x:c r="N450" s="52" t="n">
        <x:f>IFERROR(J450/I450-1,"")</x:f>
        <x:v>0.1668370556778862</x:v>
      </x:c>
      <x:c r="O450" s="52" t="n">
        <x:f>IFERROR(K450/J450-1,"")</x:f>
        <x:v>0.26133108677337824</x:v>
      </x:c>
      <x:c r="P450" s="52" t="n">
        <x:f>IFERROR((K450/G450)^(1/4)-1,"")</x:f>
        <x:v>0.19282463855072063</x:v>
      </x:c>
      <x:c r="Q450" s="51" t="n">
        <x:v>10101</x:v>
      </x:c>
      <x:c r="R450" s="52" t="n">
        <x:f>IFERROR(Q450/K450,"")</x:f>
        <x:v>0.26986374565856264</x:v>
      </x:c>
      <x:c r="S450" s="53" t="n">
        <x:v>36739</x:v>
      </x:c>
      <x:c r="T450" s="50" t="str">
        <x:v>EDINET_company_history</x:v>
      </x:c>
      <x:c r="U450" s="50" t="str">
        <x:v>畑 慎也</x:v>
      </x:c>
      <x:c r="V450" s="54" t="n">
        <x:v>0.1764</x:v>
      </x:c>
      <x:c r="W450" s="50" t="str">
        <x:v>西 端 慶 久（青野 慶久）</x:v>
      </x:c>
      <x:c r="X450" s="50" t="b">
        <x:f>AND(COUNT(L450:O450)=4,L450&gt;='設定'!$B$6,M450&gt;='設定'!$B$6,N450&gt;='設定'!$B$6,O450&gt;='設定'!$B$6)</x:f>
        <x:v>0</x:v>
      </x:c>
      <x:c r="Y450" s="50" t="b">
        <x:f>AND(COUNT(G450:K450)=5,P450&gt;='設定'!$B$7)</x:f>
        <x:v>0</x:v>
      </x:c>
      <x:c r="Z450" s="50" t="b">
        <x:f>AND(ISNUMBER(R450),R450&gt;='設定'!$B$8)</x:f>
        <x:v>1</x:v>
      </x:c>
      <x:c r="AA450" s="50" t="b">
        <x:f>AND(ISNUMBER(S450),S450&gt;=DATE(YEAR('設定'!$B$10)-'設定'!$B$9,MONTH('設定'!$B$10),DAY('設定'!$B$10)))</x:f>
        <x:v>0</x:v>
      </x:c>
      <x:c r="AB450" s="55" t="b">
        <x:v>0</x:v>
      </x:c>
      <x:c r="AC450" s="55" t="b">
        <x:v>1</x:v>
      </x:c>
      <x:c r="AD450" s="50" t="n">
        <x:f>IF(X450,1,0)+IF(Z450,1,0)+IF(AA450,1,0)+IF(AB450,1,0)</x:f>
        <x:v>1</x:v>
      </x:c>
      <x:c r="AE450" s="50" t="n">
        <x:f>IF(Y450,1,0)+IF(Z450,1,0)+IF(AA450,1,0)+IF(AB450,1,0)</x:f>
        <x:v>1</x:v>
      </x:c>
      <x:c r="AF450" s="50" t="n">
        <x:f>IF(Y450,1,0)+IF(Z450,1,0)+IF(AA450,1,0)+IF(AC450,1,0)</x:f>
        <x:v>2</x:v>
      </x:c>
      <x:c r="AG450" s="53" t="n">
        <x:v>44348</x:v>
      </x:c>
      <x:c r="AH450" s="50" t="str">
        <x:v>S100XUKS</x:v>
      </x:c>
      <x:c r="AI450" s="50" t="str">
        <x:v>NetSalesSummaryOfBusinessResults</x:v>
      </x:c>
      <x:c r="AJ450" s="50" t="str">
        <x:v>OperatingIncome</x:v>
      </x:c>
      <x:c r="AK450" s="53" t="n">
        <x:v>46022</x:v>
      </x:c>
      <x:c r="AL450" s="50" t="str">
        <x:v>365/365/365/366/365</x:v>
      </x:c>
      <x:c r="AM450" s="51" t="n">
        <x:v>46244100</x:v>
      </x:c>
      <x:c r="AN450" s="51" t="n">
        <x:v>2597</x:v>
      </x:c>
      <x:c r="AO450" s="51" t="n">
        <x:f>IFERROR(AM450*AN450,"")</x:f>
        <x:v>120095927700</x:v>
      </x:c>
      <x:c r="AP450" s="56" t="n">
        <x:f>IFERROR(AO450/(K450*1000000),"")</x:f>
        <x:v>3.2085473604060915</x:v>
      </x:c>
      <x:c r="AQ450" s="57" t="n">
        <x:v>1370849053.3333333</x:v>
      </x:c>
      <x:c r="AR450" s="52" t="n">
        <x:v>0.5008645137290363</x:v>
      </x:c>
      <x:c r="AS450" s="52" t="n">
        <x:v>-0.7013671499971827</x:v>
      </x:c>
      <x:c r="AT450" s="55" t="b">
        <x:v>1</x:v>
      </x:c>
      <x:c r="AU450" s="50"/>
      <x:c r="AV450" s="58" t="n">
        <x:v>0.069168482745678</x:v>
      </x:c>
      <x:c r="AW450" s="50" t="n">
        <x:v>1403</x:v>
      </x:c>
      <x:c r="AX450" s="50" t="str">
        <x:v>Core Moat</x:v>
      </x:c>
      <x:c r="AY450" s="50" t="str">
        <x:v>ローカル5年最大下落率-60%以下</x:v>
      </x:c>
      <x:c r="AZ450" s="59" t="str">
        <x:v>2026-03-27 15:32</x:v>
      </x:c>
      <x:c r="BA450" s="53" t="n">
        <x:v>36739</x:v>
      </x:c>
      <x:c r="BB450" s="50"/>
      <x:c r="BC450" s="50"/>
      <x:c r="BD450" s="50" t="str">
        <x:v>TOPIX Small 1</x:v>
      </x:c>
    </x:row>
    <x:row r="451">
      <x:c r="A451" s="50" t="n">
        <x:v>450</x:v>
      </x:c>
      <x:c r="B451" s="50" t="str">
        <x:v>8920</x:v>
      </x:c>
      <x:c r="C451" s="50" t="str">
        <x:v>8920.T</x:v>
      </x:c>
      <x:c r="D451" s="50" t="str">
        <x:v>TOSHO CO.,LTD.</x:v>
      </x:c>
      <x:c r="E451" s="50" t="str">
        <x:v>Standard Market(Domestic)</x:v>
      </x:c>
      <x:c r="F451" s="50" t="str">
        <x:v>Services</x:v>
      </x:c>
      <x:c r="G451" s="51" t="n">
        <x:v>17625.205</x:v>
      </x:c>
      <x:c r="H451" s="51" t="n">
        <x:v>27319.772</x:v>
      </x:c>
      <x:c r="I451" s="51" t="n">
        <x:v>22506.629</x:v>
      </x:c>
      <x:c r="J451" s="51" t="n">
        <x:v>30927.753</x:v>
      </x:c>
      <x:c r="K451" s="51" t="n">
        <x:v>35619.427</x:v>
      </x:c>
      <x:c r="L451" s="52" t="n">
        <x:f>IFERROR(H451/G451-1,"")</x:f>
        <x:v>0.5500399569820604</x:v>
      </x:c>
      <x:c r="M451" s="52" t="n">
        <x:f>IFERROR(I451/H451-1,"")</x:f>
        <x:v>-0.17617800763490998</x:v>
      </x:c>
      <x:c r="N451" s="52" t="n">
        <x:f>IFERROR(J451/I451-1,"")</x:f>
        <x:v>0.3741619413551447</x:v>
      </x:c>
      <x:c r="O451" s="52" t="n">
        <x:f>IFERROR(K451/J451-1,"")</x:f>
        <x:v>0.15169786178776068</x:v>
      </x:c>
      <x:c r="P451" s="52" t="n">
        <x:f>IFERROR((K451/G451)^(1/4)-1,"")</x:f>
        <x:v>0.19230725877659527</x:v>
      </x:c>
      <x:c r="Q451" s="51" t="n">
        <x:v>5884.957</x:v>
      </x:c>
      <x:c r="R451" s="52" t="n">
        <x:f>IFERROR(Q451/K451,"")</x:f>
        <x:v>0.1652176212716729</x:v>
      </x:c>
      <x:c r="S451" s="53" t="n">
        <x:v>38322</x:v>
      </x:c>
      <x:c r="T451" s="50" t="str">
        <x:v>EDINET_company_history</x:v>
      </x:c>
      <x:c r="U451" s="50" t="str">
        <x:v>沓 名 俊 裕</x:v>
      </x:c>
      <x:c r="V451" s="54" t="n">
        <x:v>0.4122</x:v>
      </x:c>
      <x:c r="W451" s="50" t="str">
        <x:v>沓名 裕一郎</x:v>
      </x:c>
      <x:c r="X451" s="50" t="b">
        <x:f>AND(COUNT(L451:O451)=4,L451&gt;='設定'!$B$6,M451&gt;='設定'!$B$6,N451&gt;='設定'!$B$6,O451&gt;='設定'!$B$6)</x:f>
        <x:v>0</x:v>
      </x:c>
      <x:c r="Y451" s="50" t="b">
        <x:f>AND(COUNT(G451:K451)=5,P451&gt;='設定'!$B$7)</x:f>
        <x:v>0</x:v>
      </x:c>
      <x:c r="Z451" s="50" t="b">
        <x:f>AND(ISNUMBER(R451),R451&gt;='設定'!$B$8)</x:f>
        <x:v>1</x:v>
      </x:c>
      <x:c r="AA451" s="50" t="b">
        <x:f>AND(ISNUMBER(S451),S451&gt;=DATE(YEAR('設定'!$B$10)-'設定'!$B$9,MONTH('設定'!$B$10),DAY('設定'!$B$10)))</x:f>
        <x:v>0</x:v>
      </x:c>
      <x:c r="AB451" s="55" t="b">
        <x:v>0</x:v>
      </x:c>
      <x:c r="AC451" s="55" t="b">
        <x:v>1</x:v>
      </x:c>
      <x:c r="AD451" s="50" t="n">
        <x:f>IF(X451,1,0)+IF(Z451,1,0)+IF(AA451,1,0)+IF(AB451,1,0)</x:f>
        <x:v>1</x:v>
      </x:c>
      <x:c r="AE451" s="50" t="n">
        <x:f>IF(Y451,1,0)+IF(Z451,1,0)+IF(AA451,1,0)+IF(AB451,1,0)</x:f>
        <x:v>1</x:v>
      </x:c>
      <x:c r="AF451" s="50" t="n">
        <x:f>IF(Y451,1,0)+IF(Z451,1,0)+IF(AA451,1,0)+IF(AC451,1,0)</x:f>
        <x:v>2</x:v>
      </x:c>
      <x:c r="AG451" s="53" t="n">
        <x:v>44348</x:v>
      </x:c>
      <x:c r="AH451" s="50" t="str">
        <x:v>S100W0M0</x:v>
      </x:c>
      <x:c r="AI451" s="50" t="str">
        <x:v>NetSalesSummaryOfBusinessResults</x:v>
      </x:c>
      <x:c r="AJ451" s="50" t="str">
        <x:v>OperatingIncome</x:v>
      </x:c>
      <x:c r="AK451" s="53" t="n">
        <x:v>45747</x:v>
      </x:c>
      <x:c r="AL451" s="50" t="str">
        <x:v>365/365/365/366/365</x:v>
      </x:c>
      <x:c r="AM451" s="51" t="n">
        <x:v>38306000</x:v>
      </x:c>
      <x:c r="AN451" s="51" t="n">
        <x:v>726</x:v>
      </x:c>
      <x:c r="AO451" s="51" t="n">
        <x:f>IFERROR(AM451*AN451,"")</x:f>
        <x:v>27810156000</x:v>
      </x:c>
      <x:c r="AP451" s="56" t="n">
        <x:f>IFERROR(AO451/(K451*1000000),"")</x:f>
        <x:v>0.7807580958559496</x:v>
      </x:c>
      <x:c r="AQ451" s="57" t="n">
        <x:v>89364801.66666667</x:v>
      </x:c>
      <x:c r="AR451" s="52" t="n">
        <x:v>0.4185192152972175</x:v>
      </x:c>
      <x:c r="AS451" s="52" t="n">
        <x:v>-0.7852222374699823</x:v>
      </x:c>
      <x:c r="AT451" s="55" t="b">
        <x:v>1</x:v>
      </x:c>
      <x:c r="AU451" s="50"/>
      <x:c r="AV451" s="58" t="n">
        <x:v>0.0863708225701687</x:v>
      </x:c>
      <x:c r="AW451" s="50" t="n">
        <x:v>1316</x:v>
      </x:c>
      <x:c r="AX451" s="50" t="str">
        <x:v>Core Moat</x:v>
      </x:c>
      <x:c r="AY451" s="50" t="str">
        <x:v>ローカル5年最大下落率-60%以下</x:v>
      </x:c>
      <x:c r="AZ451" s="59" t="str">
        <x:v>2025-06-26 09:31</x:v>
      </x:c>
      <x:c r="BA451" s="53" t="n">
        <x:v>38322</x:v>
      </x:c>
      <x:c r="BB451" s="50"/>
      <x:c r="BC451" s="50"/>
      <x:c r="BD451" s="50" t="str">
        <x:v>TOPIX Small 2</x:v>
      </x:c>
    </x:row>
    <x:row r="452">
      <x:c r="A452" s="50" t="n">
        <x:v>451</x:v>
      </x:c>
      <x:c r="B452" s="50" t="str">
        <x:v>9223</x:v>
      </x:c>
      <x:c r="C452" s="50" t="str">
        <x:v>9223.T</x:v>
      </x:c>
      <x:c r="D452" s="50" t="str">
        <x:v>ASNOVA Co.,Ltd.</x:v>
      </x:c>
      <x:c r="E452" s="50" t="str">
        <x:v>Growth Market(Domestic)</x:v>
      </x:c>
      <x:c r="F452" s="50" t="str">
        <x:v>Services</x:v>
      </x:c>
      <x:c r="G452" s="51" t="n">
        <x:v>2241.557</x:v>
      </x:c>
      <x:c r="H452" s="51" t="n">
        <x:v>2679.606</x:v>
      </x:c>
      <x:c r="I452" s="51" t="n">
        <x:v>3141.006</x:v>
      </x:c>
      <x:c r="J452" s="51" t="n">
        <x:v>3919.674</x:v>
      </x:c>
      <x:c r="K452" s="51" t="n">
        <x:v>4368.144</x:v>
      </x:c>
      <x:c r="L452" s="52" t="n">
        <x:f>IFERROR(H452/G452-1,"")</x:f>
        <x:v>0.19542175371850923</x:v>
      </x:c>
      <x:c r="M452" s="52" t="n">
        <x:f>IFERROR(I452/H452-1,"")</x:f>
        <x:v>0.17218949353001878</x:v>
      </x:c>
      <x:c r="N452" s="52" t="n">
        <x:f>IFERROR(J452/I452-1,"")</x:f>
        <x:v>0.2479040154651091</x:v>
      </x:c>
      <x:c r="O452" s="52" t="n">
        <x:f>IFERROR(K452/J452-1,"")</x:f>
        <x:v>0.11441512738049142</x:v>
      </x:c>
      <x:c r="P452" s="52" t="n">
        <x:f>IFERROR((K452/G452)^(1/4)-1,"")</x:f>
        <x:v>0.1815083357077023</x:v>
      </x:c>
      <x:c r="Q452" s="51" t="n">
        <x:v>364.513</x:v>
      </x:c>
      <x:c r="R452" s="52" t="n">
        <x:f>IFERROR(Q452/K452,"")</x:f>
        <x:v>0.08344802735440955</x:v>
      </x:c>
      <x:c r="S452" s="53" t="n">
        <x:v>45285</x:v>
      </x:c>
      <x:c r="T452" s="50" t="str">
        <x:v>local_price_first_trade</x:v>
      </x:c>
      <x:c r="U452" s="50" t="str">
        <x:v>一般社団法人ニチレン</x:v>
      </x:c>
      <x:c r="V452" s="54" t="n">
        <x:v>0.4126</x:v>
      </x:c>
      <x:c r="W452" s="50" t="str">
        <x:v>上田桂司</x:v>
      </x:c>
      <x:c r="X452" s="50" t="b">
        <x:f>AND(COUNT(L452:O452)=4,L452&gt;='設定'!$B$6,M452&gt;='設定'!$B$6,N452&gt;='設定'!$B$6,O452&gt;='設定'!$B$6)</x:f>
        <x:v>0</x:v>
      </x:c>
      <x:c r="Y452" s="50" t="b">
        <x:f>AND(COUNT(G452:K452)=5,P452&gt;='設定'!$B$7)</x:f>
        <x:v>0</x:v>
      </x:c>
      <x:c r="Z452" s="50" t="b">
        <x:f>AND(ISNUMBER(R452),R452&gt;='設定'!$B$8)</x:f>
        <x:v>0</x:v>
      </x:c>
      <x:c r="AA452" s="50" t="b">
        <x:f>AND(ISNUMBER(S452),S452&gt;=DATE(YEAR('設定'!$B$10)-'設定'!$B$9,MONTH('設定'!$B$10),DAY('設定'!$B$10)))</x:f>
        <x:v>1</x:v>
      </x:c>
      <x:c r="AB452" s="55" t="b">
        <x:v>0</x:v>
      </x:c>
      <x:c r="AC452" s="55" t="b">
        <x:v>1</x:v>
      </x:c>
      <x:c r="AD452" s="50" t="n">
        <x:f>IF(X452,1,0)+IF(Z452,1,0)+IF(AA452,1,0)+IF(AB452,1,0)</x:f>
        <x:v>1</x:v>
      </x:c>
      <x:c r="AE452" s="50" t="n">
        <x:f>IF(Y452,1,0)+IF(Z452,1,0)+IF(AA452,1,0)+IF(AB452,1,0)</x:f>
        <x:v>1</x:v>
      </x:c>
      <x:c r="AF452" s="50" t="n">
        <x:f>IF(Y452,1,0)+IF(Z452,1,0)+IF(AA452,1,0)+IF(AC452,1,0)</x:f>
        <x:v>2</x:v>
      </x:c>
      <x:c r="AG452" s="53" t="n">
        <x:v>45285</x:v>
      </x:c>
      <x:c r="AH452" s="50" t="str">
        <x:v>S100W52G</x:v>
      </x:c>
      <x:c r="AI452" s="50" t="str">
        <x:v>NetSalesSummaryOfBusinessResults</x:v>
      </x:c>
      <x:c r="AJ452" s="50" t="str">
        <x:v>OperatingIncome</x:v>
      </x:c>
      <x:c r="AK452" s="53" t="n">
        <x:v>45747</x:v>
      </x:c>
      <x:c r="AL452" s="50" t="str">
        <x:v>365/365/365/366/365</x:v>
      </x:c>
      <x:c r="AM452" s="51" t="n">
        <x:v>12437900</x:v>
      </x:c>
      <x:c r="AN452" s="51" t="n">
        <x:v>397</x:v>
      </x:c>
      <x:c r="AO452" s="51" t="n">
        <x:f>IFERROR(AM452*AN452,"")</x:f>
        <x:v>4937846300</x:v>
      </x:c>
      <x:c r="AP452" s="56" t="n">
        <x:f>IFERROR(AO452/(K452*1000000),"")</x:f>
        <x:v>1.1304220511045424</x:v>
      </x:c>
      <x:c r="AQ452" s="57" t="n">
        <x:v>7879956.666666667</x:v>
      </x:c>
      <x:c r="AR452" s="52" t="n">
        <x:v>0.2493168692412255</x:v>
      </x:c>
      <x:c r="AS452" s="52" t="n">
        <x:v>-0.4031173085885584</x:v>
      </x:c>
      <x:c r="AT452" s="55" t="b">
        <x:v>0</x:v>
      </x:c>
      <x:c r="AU452" s="50" t="str">
        <x:v>low_liquidity</x:v>
      </x:c>
      <x:c r="AV452" s="58" t="n">
        <x:v>0.0739345093903644</x:v>
      </x:c>
      <x:c r="AW452" s="50" t="n">
        <x:v>1378</x:v>
      </x:c>
      <x:c r="AX452" s="50" t="str">
        <x:v>Discovery</x:v>
      </x:c>
      <x:c r="AY452" s="50" t="str">
        <x:v>既存適格性フィルター不通過: low_liquidity / 60日平均売買代金2,000万円未満</x:v>
      </x:c>
      <x:c r="AZ452" s="59" t="str">
        <x:v>2025-06-25 16:00</x:v>
      </x:c>
      <x:c r="BA452" s="53" t="n">
        <x:v>44652</x:v>
      </x:c>
      <x:c r="BB452" s="50"/>
      <x:c r="BC452" s="50"/>
      <x:c r="BD452" s="50"/>
    </x:row>
    <x:row r="453">
      <x:c r="A453" s="50" t="n">
        <x:v>452</x:v>
      </x:c>
      <x:c r="B453" s="50" t="str">
        <x:v>6323</x:v>
      </x:c>
      <x:c r="C453" s="50" t="str">
        <x:v>6323.T</x:v>
      </x:c>
      <x:c r="D453" s="50" t="str">
        <x:v>RORZE CORPORATION</x:v>
      </x:c>
      <x:c r="E453" s="50" t="str">
        <x:v>Prime Market (Domestic)</x:v>
      </x:c>
      <x:c r="F453" s="50" t="str">
        <x:v>Machinery</x:v>
      </x:c>
      <x:c r="G453" s="51" t="n">
        <x:v>67004</x:v>
      </x:c>
      <x:c r="H453" s="51" t="n">
        <x:v>94518</x:v>
      </x:c>
      <x:c r="I453" s="51" t="n">
        <x:v>93247</x:v>
      </x:c>
      <x:c r="J453" s="51" t="n">
        <x:v>124406</x:v>
      </x:c>
      <x:c r="K453" s="51" t="n">
        <x:v>128794</x:v>
      </x:c>
      <x:c r="L453" s="52" t="n">
        <x:f>IFERROR(H453/G453-1,"")</x:f>
        <x:v>0.4106322010626231</x:v>
      </x:c>
      <x:c r="M453" s="52" t="n">
        <x:f>IFERROR(I453/H453-1,"")</x:f>
        <x:v>-0.013447174083243363</x:v>
      </x:c>
      <x:c r="N453" s="52" t="n">
        <x:f>IFERROR(J453/I453-1,"")</x:f>
        <x:v>0.33415552242967594</x:v>
      </x:c>
      <x:c r="O453" s="52" t="n">
        <x:f>IFERROR(K453/J453-1,"")</x:f>
        <x:v>0.035271610694018074</x:v>
      </x:c>
      <x:c r="P453" s="52" t="n">
        <x:f>IFERROR((K453/G453)^(1/4)-1,"")</x:f>
        <x:v>0.17746694862734813</x:v>
      </x:c>
      <x:c r="Q453" s="51" t="n">
        <x:v>31154</x:v>
      </x:c>
      <x:c r="R453" s="52" t="n">
        <x:f>IFERROR(Q453/K453,"")</x:f>
        <x:v>0.24189015016227464</x:v>
      </x:c>
      <x:c r="S453" s="53" t="n">
        <x:v>38322</x:v>
      </x:c>
      <x:c r="T453" s="50" t="str">
        <x:v>EDINET_company_history</x:v>
      </x:c>
      <x:c r="U453" s="50" t="str">
        <x:v>崎谷 文雄</x:v>
      </x:c>
      <x:c r="V453" s="54" t="n">
        <x:v>0.3572</x:v>
      </x:c>
      <x:c r="W453" s="50" t="str">
        <x:v>藤代 祥之</x:v>
      </x:c>
      <x:c r="X453" s="50" t="b">
        <x:f>AND(COUNT(L453:O453)=4,L453&gt;='設定'!$B$6,M453&gt;='設定'!$B$6,N453&gt;='設定'!$B$6,O453&gt;='設定'!$B$6)</x:f>
        <x:v>0</x:v>
      </x:c>
      <x:c r="Y453" s="50" t="b">
        <x:f>AND(COUNT(G453:K453)=5,P453&gt;='設定'!$B$7)</x:f>
        <x:v>0</x:v>
      </x:c>
      <x:c r="Z453" s="50" t="b">
        <x:f>AND(ISNUMBER(R453),R453&gt;='設定'!$B$8)</x:f>
        <x:v>1</x:v>
      </x:c>
      <x:c r="AA453" s="50" t="b">
        <x:f>AND(ISNUMBER(S453),S453&gt;=DATE(YEAR('設定'!$B$10)-'設定'!$B$9,MONTH('設定'!$B$10),DAY('設定'!$B$10)))</x:f>
        <x:v>0</x:v>
      </x:c>
      <x:c r="AB453" s="55" t="b">
        <x:v>0</x:v>
      </x:c>
      <x:c r="AC453" s="55" t="b">
        <x:v>1</x:v>
      </x:c>
      <x:c r="AD453" s="50" t="n">
        <x:f>IF(X453,1,0)+IF(Z453,1,0)+IF(AA453,1,0)+IF(AB453,1,0)</x:f>
        <x:v>1</x:v>
      </x:c>
      <x:c r="AE453" s="50" t="n">
        <x:f>IF(Y453,1,0)+IF(Z453,1,0)+IF(AA453,1,0)+IF(AB453,1,0)</x:f>
        <x:v>1</x:v>
      </x:c>
      <x:c r="AF453" s="50" t="n">
        <x:f>IF(Y453,1,0)+IF(Z453,1,0)+IF(AA453,1,0)+IF(AC453,1,0)</x:f>
        <x:v>2</x:v>
      </x:c>
      <x:c r="AG453" s="53" t="n">
        <x:v>44348</x:v>
      </x:c>
      <x:c r="AH453" s="50" t="str">
        <x:v>S100Y5GM</x:v>
      </x:c>
      <x:c r="AI453" s="50" t="str">
        <x:v>NetSalesSummaryOfBusinessResults</x:v>
      </x:c>
      <x:c r="AJ453" s="50" t="str">
        <x:v>OperatingIncome</x:v>
      </x:c>
      <x:c r="AK453" s="53" t="n">
        <x:v>46081</x:v>
      </x:c>
      <x:c r="AL453" s="50" t="str">
        <x:v>365/365/366/365/365</x:v>
      </x:c>
      <x:c r="AM453" s="51" t="n">
        <x:v>173431800</x:v>
      </x:c>
      <x:c r="AN453" s="51" t="n">
        <x:v>3848</x:v>
      </x:c>
      <x:c r="AO453" s="51" t="n">
        <x:f>IFERROR(AM453*AN453,"")</x:f>
        <x:v>667365566400</x:v>
      </x:c>
      <x:c r="AP453" s="56" t="n">
        <x:f>IFERROR(AO453/(K453*1000000),"")</x:f>
        <x:v>5.181651058279113</x:v>
      </x:c>
      <x:c r="AQ453" s="57" t="n">
        <x:v>6955437688.333333</x:v>
      </x:c>
      <x:c r="AR453" s="52" t="n">
        <x:v>0.5868998093116483</x:v>
      </x:c>
      <x:c r="AS453" s="52" t="n">
        <x:v>-0.6983365761479672</x:v>
      </x:c>
      <x:c r="AT453" s="55" t="b">
        <x:v>1</x:v>
      </x:c>
      <x:c r="AU453" s="50"/>
      <x:c r="AV453" s="58" t="n">
        <x:v>0.2604002411278241</x:v>
      </x:c>
      <x:c r="AW453" s="50" t="n">
        <x:v>519</x:v>
      </x:c>
      <x:c r="AX453" s="50" t="str">
        <x:v>Future Moat</x:v>
      </x:c>
      <x:c r="AY453" s="50" t="str">
        <x:v>ローカル5年最大下落率-60%以下</x:v>
      </x:c>
      <x:c r="AZ453" s="59" t="str">
        <x:v>2026-05-22 13:42</x:v>
      </x:c>
      <x:c r="BA453" s="53" t="n">
        <x:v>38322</x:v>
      </x:c>
      <x:c r="BB453" s="50"/>
      <x:c r="BC453" s="50"/>
      <x:c r="BD453" s="50" t="str">
        <x:v>TOPIX Mid400</x:v>
      </x:c>
    </x:row>
    <x:row r="454">
      <x:c r="A454" s="50" t="n">
        <x:v>453</x:v>
      </x:c>
      <x:c r="B454" s="50" t="str">
        <x:v>4060</x:v>
      </x:c>
      <x:c r="C454" s="50" t="str">
        <x:v>4060.T</x:v>
      </x:c>
      <x:c r="D454" s="50" t="str">
        <x:v>rakumo Inc.</x:v>
      </x:c>
      <x:c r="E454" s="50" t="str">
        <x:v>Growth Market(Domestic)</x:v>
      </x:c>
      <x:c r="F454" s="50" t="str">
        <x:v>Information &amp; Communication</x:v>
      </x:c>
      <x:c r="G454" s="51" t="n">
        <x:v>963.779</x:v>
      </x:c>
      <x:c r="H454" s="51" t="n">
        <x:v>1096.831</x:v>
      </x:c>
      <x:c r="I454" s="51" t="n">
        <x:v>1295.45</x:v>
      </x:c>
      <x:c r="J454" s="51" t="n">
        <x:v>1443.455</x:v>
      </x:c>
      <x:c r="K454" s="51" t="n">
        <x:v>1830.057</x:v>
      </x:c>
      <x:c r="L454" s="52" t="n">
        <x:f>IFERROR(H454/G454-1,"")</x:f>
        <x:v>0.13805239582933426</x:v>
      </x:c>
      <x:c r="M454" s="52" t="n">
        <x:f>IFERROR(I454/H454-1,"")</x:f>
        <x:v>0.18108441501015204</x:v>
      </x:c>
      <x:c r="N454" s="52" t="n">
        <x:f>IFERROR(J454/I454-1,"")</x:f>
        <x:v>0.11424987456096325</x:v>
      </x:c>
      <x:c r="O454" s="52" t="n">
        <x:f>IFERROR(K454/J454-1,"")</x:f>
        <x:v>0.267831002698387</x:v>
      </x:c>
      <x:c r="P454" s="52" t="n">
        <x:f>IFERROR((K454/G454)^(1/4)-1,"")</x:f>
        <x:v>0.17387482659074083</x:v>
      </x:c>
      <x:c r="Q454" s="51" t="n">
        <x:v>428.094</x:v>
      </x:c>
      <x:c r="R454" s="52" t="n">
        <x:f>IFERROR(Q454/K454,"")</x:f>
        <x:v>0.23392386138792398</x:v>
      </x:c>
      <x:c r="S454" s="53" t="n">
        <x:v>44075</x:v>
      </x:c>
      <x:c r="T454" s="50" t="str">
        <x:v>EDINET_company_history</x:v>
      </x:c>
      <x:c r="U454" s="50" t="str">
        <x:v>御手洗 大祐</x:v>
      </x:c>
      <x:c r="V454" s="54" t="n">
        <x:v>0.1653</x:v>
      </x:c>
      <x:c r="W454" s="50" t="str">
        <x:v>清水 孝治</x:v>
      </x:c>
      <x:c r="X454" s="50" t="b">
        <x:f>AND(COUNT(L454:O454)=4,L454&gt;='設定'!$B$6,M454&gt;='設定'!$B$6,N454&gt;='設定'!$B$6,O454&gt;='設定'!$B$6)</x:f>
        <x:v>0</x:v>
      </x:c>
      <x:c r="Y454" s="50" t="b">
        <x:f>AND(COUNT(G454:K454)=5,P454&gt;='設定'!$B$7)</x:f>
        <x:v>0</x:v>
      </x:c>
      <x:c r="Z454" s="50" t="b">
        <x:f>AND(ISNUMBER(R454),R454&gt;='設定'!$B$8)</x:f>
        <x:v>1</x:v>
      </x:c>
      <x:c r="AA454" s="50" t="b">
        <x:f>AND(ISNUMBER(S454),S454&gt;=DATE(YEAR('設定'!$B$10)-'設定'!$B$9,MONTH('設定'!$B$10),DAY('設定'!$B$10)))</x:f>
        <x:v>0</x:v>
      </x:c>
      <x:c r="AB454" s="55" t="b">
        <x:v>0</x:v>
      </x:c>
      <x:c r="AC454" s="55" t="b">
        <x:v>1</x:v>
      </x:c>
      <x:c r="AD454" s="50" t="n">
        <x:f>IF(X454,1,0)+IF(Z454,1,0)+IF(AA454,1,0)+IF(AB454,1,0)</x:f>
        <x:v>1</x:v>
      </x:c>
      <x:c r="AE454" s="50" t="n">
        <x:f>IF(Y454,1,0)+IF(Z454,1,0)+IF(AA454,1,0)+IF(AB454,1,0)</x:f>
        <x:v>1</x:v>
      </x:c>
      <x:c r="AF454" s="50" t="n">
        <x:f>IF(Y454,1,0)+IF(Z454,1,0)+IF(AA454,1,0)+IF(AC454,1,0)</x:f>
        <x:v>2</x:v>
      </x:c>
      <x:c r="AG454" s="53" t="n">
        <x:v>44348</x:v>
      </x:c>
      <x:c r="AH454" s="50" t="str">
        <x:v>S100XUZC</x:v>
      </x:c>
      <x:c r="AI454" s="50" t="str">
        <x:v>NetSalesSummaryOfBusinessResults</x:v>
      </x:c>
      <x:c r="AJ454" s="50" t="str">
        <x:v>OperatingIncome</x:v>
      </x:c>
      <x:c r="AK454" s="53" t="n">
        <x:v>46022</x:v>
      </x:c>
      <x:c r="AL454" s="50" t="str">
        <x:v>365/365/365/366/365</x:v>
      </x:c>
      <x:c r="AM454" s="51" t="n">
        <x:v>5829400</x:v>
      </x:c>
      <x:c r="AN454" s="51" t="n">
        <x:v>1043</x:v>
      </x:c>
      <x:c r="AO454" s="51" t="n">
        <x:f>IFERROR(AM454*AN454,"")</x:f>
        <x:v>6080064200</x:v>
      </x:c>
      <x:c r="AP454" s="56" t="n">
        <x:f>IFERROR(AO454/(K454*1000000),"")</x:f>
        <x:v>3.322335970956096</x:v>
      </x:c>
      <x:c r="AQ454" s="57" t="n">
        <x:v>19154523.333333332</x:v>
      </x:c>
      <x:c r="AR454" s="52" t="n">
        <x:v>0.4703419512227582</x:v>
      </x:c>
      <x:c r="AS454" s="52" t="n">
        <x:v>-0.6318013260711874</x:v>
      </x:c>
      <x:c r="AT454" s="55" t="b">
        <x:v>0</x:v>
      </x:c>
      <x:c r="AU454" s="50" t="str">
        <x:v>low_liquidity</x:v>
      </x:c>
      <x:c r="AV454" s="58" t="n">
        <x:v>0.0904340426755227</x:v>
      </x:c>
      <x:c r="AW454" s="50" t="n">
        <x:v>1291</x:v>
      </x:c>
      <x:c r="AX454" s="50" t="str">
        <x:v>Discovery</x:v>
      </x:c>
      <x:c r="AY454" s="50" t="str">
        <x:v>既存適格性フィルター不通過: low_liquidity / 60日平均売買代金2,000万円未満 / ローカル5年最大下落率-60%以下</x:v>
      </x:c>
      <x:c r="AZ454" s="59" t="str">
        <x:v>2026-03-27 13:59</x:v>
      </x:c>
      <x:c r="BA454" s="53" t="n">
        <x:v>44075</x:v>
      </x:c>
      <x:c r="BB454" s="50"/>
      <x:c r="BC454" s="50"/>
      <x:c r="BD454" s="50"/>
    </x:row>
    <x:row r="455">
      <x:c r="A455" s="50" t="n">
        <x:v>454</x:v>
      </x:c>
      <x:c r="B455" s="50" t="str">
        <x:v>6069</x:v>
      </x:c>
      <x:c r="C455" s="50" t="str">
        <x:v>6069.T</x:v>
      </x:c>
      <x:c r="D455" s="50" t="str">
        <x:v>Trenders,Inc.</x:v>
      </x:c>
      <x:c r="E455" s="50" t="str">
        <x:v>Growth Market(Domestic)</x:v>
      </x:c>
      <x:c r="F455" s="50" t="str">
        <x:v>Services</x:v>
      </x:c>
      <x:c r="G455" s="51" t="n">
        <x:v>3333.434</x:v>
      </x:c>
      <x:c r="H455" s="51" t="n">
        <x:v>6557.825</x:v>
      </x:c>
      <x:c r="I455" s="51" t="n">
        <x:v>9088.552</x:v>
      </x:c>
      <x:c r="J455" s="51" t="n">
        <x:v>5673.575</x:v>
      </x:c>
      <x:c r="K455" s="51" t="n">
        <x:v>6191.61</x:v>
      </x:c>
      <x:c r="L455" s="52" t="n">
        <x:f>IFERROR(H455/G455-1,"")</x:f>
        <x:v>0.9672880878997452</x:v>
      </x:c>
      <x:c r="M455" s="52" t="n">
        <x:f>IFERROR(I455/H455-1,"")</x:f>
        <x:v>0.3859095050569359</x:v>
      </x:c>
      <x:c r="N455" s="52" t="n">
        <x:f>IFERROR(J455/I455-1,"")</x:f>
        <x:v>-0.3757448931358923</x:v>
      </x:c>
      <x:c r="O455" s="52" t="n">
        <x:f>IFERROR(K455/J455-1,"")</x:f>
        <x:v>0.09130662765540243</x:v>
      </x:c>
      <x:c r="P455" s="52" t="n">
        <x:f>IFERROR((K455/G455)^(1/4)-1,"")</x:f>
        <x:v>0.1674221606106816</x:v>
      </x:c>
      <x:c r="Q455" s="51" t="n">
        <x:v>988.68</x:v>
      </x:c>
      <x:c r="R455" s="52" t="n">
        <x:f>IFERROR(Q455/K455,"")</x:f>
        <x:v>0.15968060003779308</x:v>
      </x:c>
      <x:c r="S455" s="53" t="n">
        <x:v>41183</x:v>
      </x:c>
      <x:c r="T455" s="50" t="str">
        <x:v>EDINET_company_history</x:v>
      </x:c>
      <x:c r="U455" s="50" t="str">
        <x:v>㈱アイスタイル</x:v>
      </x:c>
      <x:c r="V455" s="54" t="n">
        <x:v>0.3114</x:v>
      </x:c>
      <x:c r="W455" s="50" t="str">
        <x:v>黒川 涼子</x:v>
      </x:c>
      <x:c r="X455" s="50" t="b">
        <x:f>AND(COUNT(L455:O455)=4,L455&gt;='設定'!$B$6,M455&gt;='設定'!$B$6,N455&gt;='設定'!$B$6,O455&gt;='設定'!$B$6)</x:f>
        <x:v>0</x:v>
      </x:c>
      <x:c r="Y455" s="50" t="b">
        <x:f>AND(COUNT(G455:K455)=5,P455&gt;='設定'!$B$7)</x:f>
        <x:v>0</x:v>
      </x:c>
      <x:c r="Z455" s="50" t="b">
        <x:f>AND(ISNUMBER(R455),R455&gt;='設定'!$B$8)</x:f>
        <x:v>1</x:v>
      </x:c>
      <x:c r="AA455" s="50" t="b">
        <x:f>AND(ISNUMBER(S455),S455&gt;=DATE(YEAR('設定'!$B$10)-'設定'!$B$9,MONTH('設定'!$B$10),DAY('設定'!$B$10)))</x:f>
        <x:v>0</x:v>
      </x:c>
      <x:c r="AB455" s="55" t="b">
        <x:v>0</x:v>
      </x:c>
      <x:c r="AC455" s="55" t="b">
        <x:v>1</x:v>
      </x:c>
      <x:c r="AD455" s="50" t="n">
        <x:f>IF(X455,1,0)+IF(Z455,1,0)+IF(AA455,1,0)+IF(AB455,1,0)</x:f>
        <x:v>1</x:v>
      </x:c>
      <x:c r="AE455" s="50" t="n">
        <x:f>IF(Y455,1,0)+IF(Z455,1,0)+IF(AA455,1,0)+IF(AB455,1,0)</x:f>
        <x:v>1</x:v>
      </x:c>
      <x:c r="AF455" s="50" t="n">
        <x:f>IF(Y455,1,0)+IF(Z455,1,0)+IF(AA455,1,0)+IF(AC455,1,0)</x:f>
        <x:v>2</x:v>
      </x:c>
      <x:c r="AG455" s="53" t="n">
        <x:v>44348</x:v>
      </x:c>
      <x:c r="AH455" s="50" t="str">
        <x:v>S100W5CL</x:v>
      </x:c>
      <x:c r="AI455" s="50" t="str">
        <x:v>NetSalesSummaryOfBusinessResults</x:v>
      </x:c>
      <x:c r="AJ455" s="50" t="str">
        <x:v>OperatingIncome</x:v>
      </x:c>
      <x:c r="AK455" s="53" t="n">
        <x:v>45747</x:v>
      </x:c>
      <x:c r="AL455" s="50" t="str">
        <x:v>365/365/365/366/365</x:v>
      </x:c>
      <x:c r="AM455" s="51" t="n">
        <x:v>7868700</x:v>
      </x:c>
      <x:c r="AN455" s="51" t="n">
        <x:v>618</x:v>
      </x:c>
      <x:c r="AO455" s="51" t="n">
        <x:f>IFERROR(AM455*AN455,"")</x:f>
        <x:v>4862856600</x:v>
      </x:c>
      <x:c r="AP455" s="56" t="n">
        <x:f>IFERROR(AO455/(K455*1000000),"")</x:f>
        <x:v>0.7853945258180021</x:v>
      </x:c>
      <x:c r="AQ455" s="57" t="n">
        <x:v>46991558.333333336</x:v>
      </x:c>
      <x:c r="AR455" s="52" t="n">
        <x:v>0.5148453482502259</x:v>
      </x:c>
      <x:c r="AS455" s="52" t="n">
        <x:v>-0.6805899576320974</x:v>
      </x:c>
      <x:c r="AT455" s="55" t="b">
        <x:v>0</x:v>
      </x:c>
      <x:c r="AU455" s="50" t="str">
        <x:v>repeated_negative_operating_cf</x:v>
      </x:c>
      <x:c r="AV455" s="58" t="n">
        <x:v>-0.2525798893834355</x:v>
      </x:c>
      <x:c r="AW455" s="50" t="n">
        <x:v>3198</x:v>
      </x:c>
      <x:c r="AX455" s="50" t="str">
        <x:v>Future Moat</x:v>
      </x:c>
      <x:c r="AY455" s="50" t="str">
        <x:v>既存適格性フィルター不通過: repeated_negative_operating_cf / ローカル5年最大下落率-60%以下</x:v>
      </x:c>
      <x:c r="AZ455" s="59" t="str">
        <x:v>2025-06-25 15:30</x:v>
      </x:c>
      <x:c r="BA455" s="53" t="n">
        <x:v>41183</x:v>
      </x:c>
      <x:c r="BB455" s="50"/>
      <x:c r="BC455" s="50"/>
      <x:c r="BD455" s="50"/>
    </x:row>
    <x:row r="456">
      <x:c r="A456" s="50" t="n">
        <x:v>455</x:v>
      </x:c>
      <x:c r="B456" s="50" t="str">
        <x:v>2124</x:v>
      </x:c>
      <x:c r="C456" s="50" t="str">
        <x:v>2124.T</x:v>
      </x:c>
      <x:c r="D456" s="50" t="str">
        <x:v>JAC Recruitment Co.,Ltd.</x:v>
      </x:c>
      <x:c r="E456" s="50" t="str">
        <x:v>Prime Market (Domestic)</x:v>
      </x:c>
      <x:c r="F456" s="50" t="str">
        <x:v>Services</x:v>
      </x:c>
      <x:c r="G456" s="51" t="n">
        <x:v>24852</x:v>
      </x:c>
      <x:c r="H456" s="51" t="n">
        <x:v>30435</x:v>
      </x:c>
      <x:c r="I456" s="51" t="n">
        <x:v>34475</x:v>
      </x:c>
      <x:c r="J456" s="51" t="n">
        <x:v>39156</x:v>
      </x:c>
      <x:c r="K456" s="51" t="n">
        <x:v>46089</x:v>
      </x:c>
      <x:c r="L456" s="52" t="n">
        <x:f>IFERROR(H456/G456-1,"")</x:f>
        <x:v>0.2246499275712217</x:v>
      </x:c>
      <x:c r="M456" s="52" t="n">
        <x:f>IFERROR(I456/H456-1,"")</x:f>
        <x:v>0.1327419089863644</x:v>
      </x:c>
      <x:c r="N456" s="52" t="n">
        <x:f>IFERROR(J456/I456-1,"")</x:f>
        <x:v>0.1357795503988397</x:v>
      </x:c>
      <x:c r="O456" s="52" t="n">
        <x:f>IFERROR(K456/J456-1,"")</x:f>
        <x:v>0.17706098682194304</x:v>
      </x:c>
      <x:c r="P456" s="52" t="n">
        <x:f>IFERROR((K456/G456)^(1/4)-1,"")</x:f>
        <x:v>0.16696810177392685</x:v>
      </x:c>
      <x:c r="Q456" s="51" t="n">
        <x:v>11683</x:v>
      </x:c>
      <x:c r="R456" s="52" t="n">
        <x:f>IFERROR(Q456/K456,"")</x:f>
        <x:v>0.25348781704962137</x:v>
      </x:c>
      <x:c r="S456" s="53" t="n">
        <x:v>38961</x:v>
      </x:c>
      <x:c r="T456" s="50" t="str">
        <x:v>EDINET_company_history</x:v>
      </x:c>
      <x:c r="U456" s="50" t="str">
        <x:v>田崎 忠良</x:v>
      </x:c>
      <x:c r="V456" s="54" t="n">
        <x:v>0.2048</x:v>
      </x:c>
      <x:c r="W456" s="50" t="str">
        <x:v>田 崎 ひろみ</x:v>
      </x:c>
      <x:c r="X456" s="50" t="b">
        <x:f>AND(COUNT(L456:O456)=4,L456&gt;='設定'!$B$6,M456&gt;='設定'!$B$6,N456&gt;='設定'!$B$6,O456&gt;='設定'!$B$6)</x:f>
        <x:v>0</x:v>
      </x:c>
      <x:c r="Y456" s="50" t="b">
        <x:f>AND(COUNT(G456:K456)=5,P456&gt;='設定'!$B$7)</x:f>
        <x:v>0</x:v>
      </x:c>
      <x:c r="Z456" s="50" t="b">
        <x:f>AND(ISNUMBER(R456),R456&gt;='設定'!$B$8)</x:f>
        <x:v>1</x:v>
      </x:c>
      <x:c r="AA456" s="50" t="b">
        <x:f>AND(ISNUMBER(S456),S456&gt;=DATE(YEAR('設定'!$B$10)-'設定'!$B$9,MONTH('設定'!$B$10),DAY('設定'!$B$10)))</x:f>
        <x:v>0</x:v>
      </x:c>
      <x:c r="AB456" s="55" t="b">
        <x:v>0</x:v>
      </x:c>
      <x:c r="AC456" s="55" t="b">
        <x:v>1</x:v>
      </x:c>
      <x:c r="AD456" s="50" t="n">
        <x:f>IF(X456,1,0)+IF(Z456,1,0)+IF(AA456,1,0)+IF(AB456,1,0)</x:f>
        <x:v>1</x:v>
      </x:c>
      <x:c r="AE456" s="50" t="n">
        <x:f>IF(Y456,1,0)+IF(Z456,1,0)+IF(AA456,1,0)+IF(AB456,1,0)</x:f>
        <x:v>1</x:v>
      </x:c>
      <x:c r="AF456" s="50" t="n">
        <x:f>IF(Y456,1,0)+IF(Z456,1,0)+IF(AA456,1,0)+IF(AC456,1,0)</x:f>
        <x:v>2</x:v>
      </x:c>
      <x:c r="AG456" s="53" t="n">
        <x:v>44348</x:v>
      </x:c>
      <x:c r="AH456" s="50" t="str">
        <x:v>S100XU6Z</x:v>
      </x:c>
      <x:c r="AI456" s="50" t="str">
        <x:v>NetSalesSummaryOfBusinessResults</x:v>
      </x:c>
      <x:c r="AJ456" s="50" t="str">
        <x:v>OperatingIncome</x:v>
      </x:c>
      <x:c r="AK456" s="53" t="n">
        <x:v>46022</x:v>
      </x:c>
      <x:c r="AL456" s="50" t="str">
        <x:v>365/365/365/366/365</x:v>
      </x:c>
      <x:c r="AM456" s="51" t="n">
        <x:v>159719700</x:v>
      </x:c>
      <x:c r="AN456" s="51" t="n">
        <x:v>864</x:v>
      </x:c>
      <x:c r="AO456" s="51" t="n">
        <x:f>IFERROR(AM456*AN456,"")</x:f>
        <x:v>137997820800</x:v>
      </x:c>
      <x:c r="AP456" s="56" t="n">
        <x:f>IFERROR(AO456/(K456*1000000),"")</x:f>
        <x:v>2.9941595782073813</x:v>
      </x:c>
      <x:c r="AQ456" s="57" t="n">
        <x:v>335563013.3333333</x:v>
      </x:c>
      <x:c r="AR456" s="52" t="n">
        <x:v>0.288480483223139</x:v>
      </x:c>
      <x:c r="AS456" s="52" t="n">
        <x:v>-0.3112355089146187</x:v>
      </x:c>
      <x:c r="AT456" s="55" t="b">
        <x:v>1</x:v>
      </x:c>
      <x:c r="AU456" s="50"/>
      <x:c r="AV456" s="58" t="n">
        <x:v>0.274807291315714</x:v>
      </x:c>
      <x:c r="AW456" s="50" t="n">
        <x:v>482</x:v>
      </x:c>
      <x:c r="AX456" s="50" t="str">
        <x:v>Core Moat</x:v>
      </x:c>
      <x:c r="AY456" s="50" t="str">
        <x:v>目立つ機械的警告なし（定性確認は別途必要）</x:v>
      </x:c>
      <x:c r="AZ456" s="59" t="str">
        <x:v>2026-03-26 15:38</x:v>
      </x:c>
      <x:c r="BA456" s="53" t="n">
        <x:v>38961</x:v>
      </x:c>
      <x:c r="BB456" s="50"/>
      <x:c r="BC456" s="50"/>
      <x:c r="BD456" s="50" t="str">
        <x:v>TOPIX Small 1</x:v>
      </x:c>
    </x:row>
    <x:row r="457">
      <x:c r="A457" s="50" t="n">
        <x:v>456</x:v>
      </x:c>
      <x:c r="B457" s="50" t="str">
        <x:v>3925</x:v>
      </x:c>
      <x:c r="C457" s="50" t="str">
        <x:v>3925.T</x:v>
      </x:c>
      <x:c r="D457" s="50" t="str">
        <x:v>Double Standard Inc.</x:v>
      </x:c>
      <x:c r="E457" s="50" t="str">
        <x:v>Prime Market (Domestic)</x:v>
      </x:c>
      <x:c r="F457" s="50" t="str">
        <x:v>Information &amp; Communication</x:v>
      </x:c>
      <x:c r="G457" s="51" t="n">
        <x:v>4411.54</x:v>
      </x:c>
      <x:c r="H457" s="51" t="n">
        <x:v>7077.843</x:v>
      </x:c>
      <x:c r="I457" s="51" t="n">
        <x:v>6911.071</x:v>
      </x:c>
      <x:c r="J457" s="51" t="n">
        <x:v>7147.568</x:v>
      </x:c>
      <x:c r="K457" s="51" t="n">
        <x:v>8000.645</x:v>
      </x:c>
      <x:c r="L457" s="52" t="n">
        <x:f>IFERROR(H457/G457-1,"")</x:f>
        <x:v>0.6043927970731309</x:v>
      </x:c>
      <x:c r="M457" s="52" t="n">
        <x:f>IFERROR(I457/H457-1,"")</x:f>
        <x:v>-0.023562545820810077</x:v>
      </x:c>
      <x:c r="N457" s="52" t="n">
        <x:f>IFERROR(J457/I457-1,"")</x:f>
        <x:v>0.03422002175929029</x:v>
      </x:c>
      <x:c r="O457" s="52" t="n">
        <x:f>IFERROR(K457/J457-1,"")</x:f>
        <x:v>0.11935206492613992</x:v>
      </x:c>
      <x:c r="P457" s="52" t="n">
        <x:f>IFERROR((K457/G457)^(1/4)-1,"")</x:f>
        <x:v>0.1604694042997563</x:v>
      </x:c>
      <x:c r="Q457" s="51" t="n">
        <x:v>2606.351</x:v>
      </x:c>
      <x:c r="R457" s="52" t="n">
        <x:f>IFERROR(Q457/K457,"")</x:f>
        <x:v>0.32576760998644483</x:v>
      </x:c>
      <x:c r="S457" s="53" t="n">
        <x:v>42339</x:v>
      </x:c>
      <x:c r="T457" s="50" t="str">
        <x:v>EDINET_company_history</x:v>
      </x:c>
      <x:c r="U457" s="50" t="str">
        <x:v>中島 正三</x:v>
      </x:c>
      <x:c r="V457" s="54" t="n">
        <x:v>0.2964</x:v>
      </x:c>
      <x:c r="W457" s="50" t="str">
        <x:v>清水 康裕</x:v>
      </x:c>
      <x:c r="X457" s="50" t="b">
        <x:f>AND(COUNT(L457:O457)=4,L457&gt;='設定'!$B$6,M457&gt;='設定'!$B$6,N457&gt;='設定'!$B$6,O457&gt;='設定'!$B$6)</x:f>
        <x:v>0</x:v>
      </x:c>
      <x:c r="Y457" s="50" t="b">
        <x:f>AND(COUNT(G457:K457)=5,P457&gt;='設定'!$B$7)</x:f>
        <x:v>0</x:v>
      </x:c>
      <x:c r="Z457" s="50" t="b">
        <x:f>AND(ISNUMBER(R457),R457&gt;='設定'!$B$8)</x:f>
        <x:v>1</x:v>
      </x:c>
      <x:c r="AA457" s="50" t="b">
        <x:f>AND(ISNUMBER(S457),S457&gt;=DATE(YEAR('設定'!$B$10)-'設定'!$B$9,MONTH('設定'!$B$10),DAY('設定'!$B$10)))</x:f>
        <x:v>0</x:v>
      </x:c>
      <x:c r="AB457" s="55" t="b">
        <x:v>0</x:v>
      </x:c>
      <x:c r="AC457" s="55" t="b">
        <x:v>1</x:v>
      </x:c>
      <x:c r="AD457" s="50" t="n">
        <x:f>IF(X457,1,0)+IF(Z457,1,0)+IF(AA457,1,0)+IF(AB457,1,0)</x:f>
        <x:v>1</x:v>
      </x:c>
      <x:c r="AE457" s="50" t="n">
        <x:f>IF(Y457,1,0)+IF(Z457,1,0)+IF(AA457,1,0)+IF(AB457,1,0)</x:f>
        <x:v>1</x:v>
      </x:c>
      <x:c r="AF457" s="50" t="n">
        <x:f>IF(Y457,1,0)+IF(Z457,1,0)+IF(AA457,1,0)+IF(AC457,1,0)</x:f>
        <x:v>2</x:v>
      </x:c>
      <x:c r="AG457" s="53" t="n">
        <x:v>44348</x:v>
      </x:c>
      <x:c r="AH457" s="50" t="str">
        <x:v>S100W6AS</x:v>
      </x:c>
      <x:c r="AI457" s="50" t="str">
        <x:v>NetSalesSummaryOfBusinessResults</x:v>
      </x:c>
      <x:c r="AJ457" s="50" t="str">
        <x:v>OperatingIncome</x:v>
      </x:c>
      <x:c r="AK457" s="53" t="n">
        <x:v>45747</x:v>
      </x:c>
      <x:c r="AL457" s="50" t="str">
        <x:v>365/365/365/366/365</x:v>
      </x:c>
      <x:c r="AM457" s="51" t="n">
        <x:v>13515900</x:v>
      </x:c>
      <x:c r="AN457" s="51" t="n">
        <x:v>1177</x:v>
      </x:c>
      <x:c r="AO457" s="51" t="n">
        <x:f>IFERROR(AM457*AN457,"")</x:f>
        <x:v>15908214300</x:v>
      </x:c>
      <x:c r="AP457" s="56" t="n">
        <x:f>IFERROR(AO457/(K457*1000000),"")</x:f>
        <x:v>1.9883664754529167</x:v>
      </x:c>
      <x:c r="AQ457" s="57" t="n">
        <x:v>73041858.33333333</x:v>
      </x:c>
      <x:c r="AR457" s="52" t="n">
        <x:v>0.4723259280379209</x:v>
      </x:c>
      <x:c r="AS457" s="52" t="n">
        <x:v>-0.7243235690365024</x:v>
      </x:c>
      <x:c r="AT457" s="55" t="b">
        <x:v>1</x:v>
      </x:c>
      <x:c r="AU457" s="50"/>
      <x:c r="AV457" s="58" t="n">
        <x:v>0.0993740731539112</x:v>
      </x:c>
      <x:c r="AW457" s="50" t="n">
        <x:v>1243</x:v>
      </x:c>
      <x:c r="AX457" s="50" t="str">
        <x:v>Core Moat</x:v>
      </x:c>
      <x:c r="AY457" s="50" t="str">
        <x:v>ローカル5年最大下落率-60%以下</x:v>
      </x:c>
      <x:c r="AZ457" s="59" t="str">
        <x:v>2025-06-30 15:30</x:v>
      </x:c>
      <x:c r="BA457" s="53" t="n">
        <x:v>42339</x:v>
      </x:c>
      <x:c r="BB457" s="50"/>
      <x:c r="BC457" s="50"/>
      <x:c r="BD457" s="50" t="str">
        <x:v>TOPIX Small 2</x:v>
      </x:c>
    </x:row>
    <x:row r="458">
      <x:c r="A458" s="50" t="n">
        <x:v>457</x:v>
      </x:c>
      <x:c r="B458" s="50" t="str">
        <x:v>9828</x:v>
      </x:c>
      <x:c r="C458" s="50" t="str">
        <x:v>9828.T</x:v>
      </x:c>
      <x:c r="D458" s="50" t="str">
        <x:v>Genki Global Dining Concepts Corporation</x:v>
      </x:c>
      <x:c r="E458" s="50" t="str">
        <x:v>Standard Market(Domestic)</x:v>
      </x:c>
      <x:c r="F458" s="50" t="str">
        <x:v>Retail Trade</x:v>
      </x:c>
      <x:c r="G458" s="51" t="n">
        <x:v>38252</x:v>
      </x:c>
      <x:c r="H458" s="51" t="n">
        <x:v>44607</x:v>
      </x:c>
      <x:c r="I458" s="51" t="n">
        <x:v>54614</x:v>
      </x:c>
      <x:c r="J458" s="51" t="n">
        <x:v>61838</x:v>
      </x:c>
      <x:c r="K458" s="51" t="n">
        <x:v>67472</x:v>
      </x:c>
      <x:c r="L458" s="52" t="n">
        <x:f>IFERROR(H458/G458-1,"")</x:f>
        <x:v>0.16613510404684728</x:v>
      </x:c>
      <x:c r="M458" s="52" t="n">
        <x:f>IFERROR(I458/H458-1,"")</x:f>
        <x:v>0.22433698746833453</x:v>
      </x:c>
      <x:c r="N458" s="52" t="n">
        <x:f>IFERROR(J458/I458-1,"")</x:f>
        <x:v>0.13227377595488332</x:v>
      </x:c>
      <x:c r="O458" s="52" t="n">
        <x:f>IFERROR(K458/J458-1,"")</x:f>
        <x:v>0.09110902681199273</x:v>
      </x:c>
      <x:c r="P458" s="52" t="n">
        <x:f>IFERROR((K458/G458)^(1/4)-1,"")</x:f>
        <x:v>0.15243744024148498</x:v>
      </x:c>
      <x:c r="Q458" s="51" t="n">
        <x:v>6792</x:v>
      </x:c>
      <x:c r="R458" s="52" t="n">
        <x:f>IFERROR(Q458/K458,"")</x:f>
        <x:v>0.10066397913208441</x:v>
      </x:c>
      <x:c r="S458" s="53" t="n">
        <x:v>35735</x:v>
      </x:c>
      <x:c r="T458" s="50" t="str">
        <x:v>EDINET_company_history</x:v>
      </x:c>
      <x:c r="U458" s="50" t="str">
        <x:v>㈱神明ホールディングス</x:v>
      </x:c>
      <x:c r="V458" s="54" t="n">
        <x:v>0.4077</x:v>
      </x:c>
      <x:c r="W458" s="50" t="str">
        <x:v>藤尾 益造</x:v>
      </x:c>
      <x:c r="X458" s="50" t="b">
        <x:f>AND(COUNT(L458:O458)=4,L458&gt;='設定'!$B$6,M458&gt;='設定'!$B$6,N458&gt;='設定'!$B$6,O458&gt;='設定'!$B$6)</x:f>
        <x:v>0</x:v>
      </x:c>
      <x:c r="Y458" s="50" t="b">
        <x:f>AND(COUNT(G458:K458)=5,P458&gt;='設定'!$B$7)</x:f>
        <x:v>0</x:v>
      </x:c>
      <x:c r="Z458" s="50" t="b">
        <x:f>AND(ISNUMBER(R458),R458&gt;='設定'!$B$8)</x:f>
        <x:v>1</x:v>
      </x:c>
      <x:c r="AA458" s="50" t="b">
        <x:f>AND(ISNUMBER(S458),S458&gt;=DATE(YEAR('設定'!$B$10)-'設定'!$B$9,MONTH('設定'!$B$10),DAY('設定'!$B$10)))</x:f>
        <x:v>0</x:v>
      </x:c>
      <x:c r="AB458" s="55" t="b">
        <x:v>0</x:v>
      </x:c>
      <x:c r="AC458" s="55" t="b">
        <x:v>1</x:v>
      </x:c>
      <x:c r="AD458" s="50" t="n">
        <x:f>IF(X458,1,0)+IF(Z458,1,0)+IF(AA458,1,0)+IF(AB458,1,0)</x:f>
        <x:v>1</x:v>
      </x:c>
      <x:c r="AE458" s="50" t="n">
        <x:f>IF(Y458,1,0)+IF(Z458,1,0)+IF(AA458,1,0)+IF(AB458,1,0)</x:f>
        <x:v>1</x:v>
      </x:c>
      <x:c r="AF458" s="50" t="n">
        <x:f>IF(Y458,1,0)+IF(Z458,1,0)+IF(AA458,1,0)+IF(AC458,1,0)</x:f>
        <x:v>2</x:v>
      </x:c>
      <x:c r="AG458" s="53" t="n">
        <x:v>44348</x:v>
      </x:c>
      <x:c r="AH458" s="50" t="str">
        <x:v>S100VZ3B</x:v>
      </x:c>
      <x:c r="AI458" s="50" t="str">
        <x:v>NetSalesSummaryOfBusinessResults</x:v>
      </x:c>
      <x:c r="AJ458" s="50" t="str">
        <x:v>OperatingIncome</x:v>
      </x:c>
      <x:c r="AK458" s="53" t="n">
        <x:v>45747</x:v>
      </x:c>
      <x:c r="AL458" s="50" t="str">
        <x:v>365/365/365/366/365</x:v>
      </x:c>
      <x:c r="AM458" s="51" t="n">
        <x:v>17658216</x:v>
      </x:c>
      <x:c r="AN458" s="51" t="n">
        <x:v>2754</x:v>
      </x:c>
      <x:c r="AO458" s="51" t="n">
        <x:f>IFERROR(AM458*AN458,"")</x:f>
        <x:v>48630726864</x:v>
      </x:c>
      <x:c r="AP458" s="56" t="n">
        <x:f>IFERROR(AO458/(K458*1000000),"")</x:f>
        <x:v>0.7207541923168129</x:v>
      </x:c>
      <x:c r="AQ458" s="57" t="n">
        <x:v>204865356.66666663</x:v>
      </x:c>
      <x:c r="AR458" s="52" t="n">
        <x:v>0.3635571125700896</x:v>
      </x:c>
      <x:c r="AS458" s="52" t="n">
        <x:v>-0.4141074718771431</x:v>
      </x:c>
      <x:c r="AT458" s="55" t="b">
        <x:v>1</x:v>
      </x:c>
      <x:c r="AU458" s="50"/>
      <x:c r="AV458" s="58" t="n">
        <x:v>-0.0912602085901896</x:v>
      </x:c>
      <x:c r="AW458" s="50" t="n">
        <x:v>2542</x:v>
      </x:c>
      <x:c r="AX458" s="50" t="str">
        <x:v>Core Moat</x:v>
      </x:c>
      <x:c r="AY458" s="50" t="str">
        <x:v>目立つ機械的警告なし（定性確認は別途必要）</x:v>
      </x:c>
      <x:c r="AZ458" s="59" t="str">
        <x:v>2025-06-18 16:31</x:v>
      </x:c>
      <x:c r="BA458" s="53" t="n">
        <x:v>35735</x:v>
      </x:c>
      <x:c r="BB458" s="50"/>
      <x:c r="BC458" s="50"/>
      <x:c r="BD458" s="50" t="str">
        <x:v>TOPIX Small 1</x:v>
      </x:c>
    </x:row>
    <x:row r="459">
      <x:c r="A459" s="50" t="n">
        <x:v>458</x:v>
      </x:c>
      <x:c r="B459" s="50" t="str">
        <x:v>2726</x:v>
      </x:c>
      <x:c r="C459" s="50" t="str">
        <x:v>2726.T</x:v>
      </x:c>
      <x:c r="D459" s="50" t="str">
        <x:v>PAL GROUP Holdings CO.,LTD</x:v>
      </x:c>
      <x:c r="E459" s="50" t="str">
        <x:v>Prime Market (Domestic)</x:v>
      </x:c>
      <x:c r="F459" s="50" t="str">
        <x:v>Retail Trade</x:v>
      </x:c>
      <x:c r="G459" s="51" t="n">
        <x:v>134200</x:v>
      </x:c>
      <x:c r="H459" s="51" t="n">
        <x:v>164482</x:v>
      </x:c>
      <x:c r="I459" s="51" t="n">
        <x:v>192544</x:v>
      </x:c>
      <x:c r="J459" s="51" t="n">
        <x:v>207825</x:v>
      </x:c>
      <x:c r="K459" s="51" t="n">
        <x:v>234704</x:v>
      </x:c>
      <x:c r="L459" s="52" t="n">
        <x:f>IFERROR(H459/G459-1,"")</x:f>
        <x:v>0.22564828614008947</x:v>
      </x:c>
      <x:c r="M459" s="52" t="n">
        <x:f>IFERROR(I459/H459-1,"")</x:f>
        <x:v>0.17060833404263076</x:v>
      </x:c>
      <x:c r="N459" s="52" t="n">
        <x:f>IFERROR(J459/I459-1,"")</x:f>
        <x:v>0.07936367791258103</x:v>
      </x:c>
      <x:c r="O459" s="52" t="n">
        <x:f>IFERROR(K459/J459-1,"")</x:f>
        <x:v>0.12933477685552752</x:v>
      </x:c>
      <x:c r="P459" s="52" t="n">
        <x:f>IFERROR((K459/G459)^(1/4)-1,"")</x:f>
        <x:v>0.1499845187200226</x:v>
      </x:c>
      <x:c r="Q459" s="51" t="n">
        <x:v>27144</x:v>
      </x:c>
      <x:c r="R459" s="52" t="n">
        <x:f>IFERROR(Q459/K459,"")</x:f>
        <x:v>0.11565205535482992</x:v>
      </x:c>
      <x:c r="S459" s="53" t="n">
        <x:v>37226</x:v>
      </x:c>
      <x:c r="T459" s="50" t="str">
        <x:v>EDINET_company_history</x:v>
      </x:c>
      <x:c r="U459" s="50" t="str">
        <x:v>㈱スコッチ洋服店</x:v>
      </x:c>
      <x:c r="V459" s="54" t="n">
        <x:v>0.3616</x:v>
      </x:c>
      <x:c r="W459" s="50" t="str">
        <x:v>児 島 宏 文</x:v>
      </x:c>
      <x:c r="X459" s="50" t="b">
        <x:f>AND(COUNT(L459:O459)=4,L459&gt;='設定'!$B$6,M459&gt;='設定'!$B$6,N459&gt;='設定'!$B$6,O459&gt;='設定'!$B$6)</x:f>
        <x:v>0</x:v>
      </x:c>
      <x:c r="Y459" s="50" t="b">
        <x:f>AND(COUNT(G459:K459)=5,P459&gt;='設定'!$B$7)</x:f>
        <x:v>0</x:v>
      </x:c>
      <x:c r="Z459" s="50" t="b">
        <x:f>AND(ISNUMBER(R459),R459&gt;='設定'!$B$8)</x:f>
        <x:v>1</x:v>
      </x:c>
      <x:c r="AA459" s="50" t="b">
        <x:f>AND(ISNUMBER(S459),S459&gt;=DATE(YEAR('設定'!$B$10)-'設定'!$B$9,MONTH('設定'!$B$10),DAY('設定'!$B$10)))</x:f>
        <x:v>0</x:v>
      </x:c>
      <x:c r="AB459" s="55" t="b">
        <x:v>0</x:v>
      </x:c>
      <x:c r="AC459" s="55" t="b">
        <x:v>1</x:v>
      </x:c>
      <x:c r="AD459" s="50" t="n">
        <x:f>IF(X459,1,0)+IF(Z459,1,0)+IF(AA459,1,0)+IF(AB459,1,0)</x:f>
        <x:v>1</x:v>
      </x:c>
      <x:c r="AE459" s="50" t="n">
        <x:f>IF(Y459,1,0)+IF(Z459,1,0)+IF(AA459,1,0)+IF(AB459,1,0)</x:f>
        <x:v>1</x:v>
      </x:c>
      <x:c r="AF459" s="50" t="n">
        <x:f>IF(Y459,1,0)+IF(Z459,1,0)+IF(AA459,1,0)+IF(AC459,1,0)</x:f>
        <x:v>2</x:v>
      </x:c>
      <x:c r="AG459" s="53" t="n">
        <x:v>44348</x:v>
      </x:c>
      <x:c r="AH459" s="50" t="str">
        <x:v>S100Y647</x:v>
      </x:c>
      <x:c r="AI459" s="50" t="str">
        <x:v>NetSalesSummaryOfBusinessResults</x:v>
      </x:c>
      <x:c r="AJ459" s="50" t="str">
        <x:v>OperatingIncome</x:v>
      </x:c>
      <x:c r="AK459" s="53" t="n">
        <x:v>46081</x:v>
      </x:c>
      <x:c r="AL459" s="50" t="str">
        <x:v>365/365/366/365/365</x:v>
      </x:c>
      <x:c r="AM459" s="51" t="n">
        <x:v>173646400</x:v>
      </x:c>
      <x:c r="AN459" s="51" t="n">
        <x:v>1357</x:v>
      </x:c>
      <x:c r="AO459" s="51" t="n">
        <x:f>IFERROR(AM459*AN459,"")</x:f>
        <x:v>235638164800</x:v>
      </x:c>
      <x:c r="AP459" s="56" t="n">
        <x:f>IFERROR(AO459/(K459*1000000),"")</x:f>
        <x:v>1.003980182698207</x:v>
      </x:c>
      <x:c r="AQ459" s="57" t="n">
        <x:v>1488770916.6666667</x:v>
      </x:c>
      <x:c r="AR459" s="52" t="n">
        <x:v>0.375877846306478</x:v>
      </x:c>
      <x:c r="AS459" s="52" t="n">
        <x:v>-0.5147323217944282</x:v>
      </x:c>
      <x:c r="AT459" s="55" t="b">
        <x:v>1</x:v>
      </x:c>
      <x:c r="AU459" s="50"/>
      <x:c r="AV459" s="58" t="n">
        <x:v>-0.1572187421966335</x:v>
      </x:c>
      <x:c r="AW459" s="50" t="n">
        <x:v>2879</x:v>
      </x:c>
      <x:c r="AX459" s="50" t="str">
        <x:v>Core Moat</x:v>
      </x:c>
      <x:c r="AY459" s="50" t="str">
        <x:v>目立つ機械的警告なし（定性確認は別途必要）</x:v>
      </x:c>
      <x:c r="AZ459" s="59" t="str">
        <x:v>2026-05-26 10:46</x:v>
      </x:c>
      <x:c r="BA459" s="53" t="n">
        <x:v>37226</x:v>
      </x:c>
      <x:c r="BB459" s="50"/>
      <x:c r="BC459" s="50"/>
      <x:c r="BD459" s="50" t="str">
        <x:v>TOPIX Small 1</x:v>
      </x:c>
    </x:row>
    <x:row r="460">
      <x:c r="A460" s="50" t="n">
        <x:v>459</x:v>
      </x:c>
      <x:c r="B460" s="50" t="str">
        <x:v>3964</x:v>
      </x:c>
      <x:c r="C460" s="50" t="str">
        <x:v>3964.T</x:v>
      </x:c>
      <x:c r="D460" s="50" t="str">
        <x:v>AUCNET INC.</x:v>
      </x:c>
      <x:c r="E460" s="50" t="str">
        <x:v>Prime Market (Domestic)</x:v>
      </x:c>
      <x:c r="F460" s="50" t="str">
        <x:v>Information &amp; Communication</x:v>
      </x:c>
      <x:c r="G460" s="51" t="n">
        <x:v>36710.088</x:v>
      </x:c>
      <x:c r="H460" s="51" t="n">
        <x:v>40455.75</x:v>
      </x:c>
      <x:c r="I460" s="51" t="n">
        <x:v>43303.979</x:v>
      </x:c>
      <x:c r="J460" s="51" t="n">
        <x:v>55910.315</x:v>
      </x:c>
      <x:c r="K460" s="51" t="n">
        <x:v>64139.92</x:v>
      </x:c>
      <x:c r="L460" s="52" t="n">
        <x:f>IFERROR(H460/G460-1,"")</x:f>
        <x:v>0.10203358815157282</x:v>
      </x:c>
      <x:c r="M460" s="52" t="n">
        <x:f>IFERROR(I460/H460-1,"")</x:f>
        <x:v>0.07040356438825124</x:v>
      </x:c>
      <x:c r="N460" s="52" t="n">
        <x:f>IFERROR(J460/I460-1,"")</x:f>
        <x:v>0.2911126481009978</x:v>
      </x:c>
      <x:c r="O460" s="52" t="n">
        <x:f>IFERROR(K460/J460-1,"")</x:f>
        <x:v>0.14719296430363515</x:v>
      </x:c>
      <x:c r="P460" s="52" t="n">
        <x:f>IFERROR((K460/G460)^(1/4)-1,"")</x:f>
        <x:v>0.14970321836246048</x:v>
      </x:c>
      <x:c r="Q460" s="51" t="n">
        <x:v>9517.806</x:v>
      </x:c>
      <x:c r="R460" s="52" t="n">
        <x:f>IFERROR(Q460/K460,"")</x:f>
        <x:v>0.14839129827414815</x:v>
      </x:c>
      <x:c r="S460" s="53" t="n">
        <x:v>36647</x:v>
      </x:c>
      <x:c r="T460" s="50" t="str">
        <x:v>EDINET_company_history</x:v>
      </x:c>
      <x:c r="U460" s="50" t="str">
        <x:v>フレックスコーポレーション㈱</x:v>
      </x:c>
      <x:c r="V460" s="54" t="n">
        <x:v>0.4067</x:v>
      </x:c>
      <x:c r="W460" s="50" t="str">
        <x:v>藤崎 慎一郎</x:v>
      </x:c>
      <x:c r="X460" s="50" t="b">
        <x:f>AND(COUNT(L460:O460)=4,L460&gt;='設定'!$B$6,M460&gt;='設定'!$B$6,N460&gt;='設定'!$B$6,O460&gt;='設定'!$B$6)</x:f>
        <x:v>0</x:v>
      </x:c>
      <x:c r="Y460" s="50" t="b">
        <x:f>AND(COUNT(G460:K460)=5,P460&gt;='設定'!$B$7)</x:f>
        <x:v>0</x:v>
      </x:c>
      <x:c r="Z460" s="50" t="b">
        <x:f>AND(ISNUMBER(R460),R460&gt;='設定'!$B$8)</x:f>
        <x:v>1</x:v>
      </x:c>
      <x:c r="AA460" s="50" t="b">
        <x:f>AND(ISNUMBER(S460),S460&gt;=DATE(YEAR('設定'!$B$10)-'設定'!$B$9,MONTH('設定'!$B$10),DAY('設定'!$B$10)))</x:f>
        <x:v>0</x:v>
      </x:c>
      <x:c r="AB460" s="55" t="b">
        <x:v>0</x:v>
      </x:c>
      <x:c r="AC460" s="55" t="b">
        <x:v>1</x:v>
      </x:c>
      <x:c r="AD460" s="50" t="n">
        <x:f>IF(X460,1,0)+IF(Z460,1,0)+IF(AA460,1,0)+IF(AB460,1,0)</x:f>
        <x:v>1</x:v>
      </x:c>
      <x:c r="AE460" s="50" t="n">
        <x:f>IF(Y460,1,0)+IF(Z460,1,0)+IF(AA460,1,0)+IF(AB460,1,0)</x:f>
        <x:v>1</x:v>
      </x:c>
      <x:c r="AF460" s="50" t="n">
        <x:f>IF(Y460,1,0)+IF(Z460,1,0)+IF(AA460,1,0)+IF(AC460,1,0)</x:f>
        <x:v>2</x:v>
      </x:c>
      <x:c r="AG460" s="53" t="n">
        <x:v>44348</x:v>
      </x:c>
      <x:c r="AH460" s="50" t="str">
        <x:v>S100XSDA</x:v>
      </x:c>
      <x:c r="AI460" s="50" t="str">
        <x:v>NetSalesSummaryOfBusinessResults</x:v>
      </x:c>
      <x:c r="AJ460" s="50" t="str">
        <x:v>OperatingIncome</x:v>
      </x:c>
      <x:c r="AK460" s="53" t="n">
        <x:v>46022</x:v>
      </x:c>
      <x:c r="AL460" s="50" t="str">
        <x:v>365/365/365/366/365</x:v>
      </x:c>
      <x:c r="AM460" s="51" t="n">
        <x:v>46006300</x:v>
      </x:c>
      <x:c r="AN460" s="51" t="n">
        <x:v>1429</x:v>
      </x:c>
      <x:c r="AO460" s="51" t="n">
        <x:f>IFERROR(AM460*AN460,"")</x:f>
        <x:v>65743002700</x:v>
      </x:c>
      <x:c r="AP460" s="56" t="n">
        <x:f>IFERROR(AO460/(K460*1000000),"")</x:f>
        <x:v>1.024993525093265</x:v>
      </x:c>
      <x:c r="AQ460" s="57" t="n">
        <x:v>261313381.66666663</x:v>
      </x:c>
      <x:c r="AR460" s="52" t="n">
        <x:v>0.4029578871691375</x:v>
      </x:c>
      <x:c r="AS460" s="52" t="n">
        <x:v>-0.4372666808068128</x:v>
      </x:c>
      <x:c r="AT460" s="55" t="b">
        <x:v>1</x:v>
      </x:c>
      <x:c r="AU460" s="50"/>
      <x:c r="AV460" s="58" t="n">
        <x:v>0.2598835618242173</x:v>
      </x:c>
      <x:c r="AW460" s="50" t="n">
        <x:v>522</x:v>
      </x:c>
      <x:c r="AX460" s="50" t="str">
        <x:v>Core Moat</x:v>
      </x:c>
      <x:c r="AY460" s="50" t="str">
        <x:v>目立つ機械的警告なし（定性確認は別途必要）</x:v>
      </x:c>
      <x:c r="AZ460" s="59" t="str">
        <x:v>2026-03-23 15:30</x:v>
      </x:c>
      <x:c r="BA460" s="53" t="n">
        <x:v>36647</x:v>
      </x:c>
      <x:c r="BB460" s="50"/>
      <x:c r="BC460" s="50"/>
      <x:c r="BD460" s="50" t="str">
        <x:v>TOPIX Small 2</x:v>
      </x:c>
    </x:row>
    <x:row r="461">
      <x:c r="A461" s="50" t="n">
        <x:v>460</x:v>
      </x:c>
      <x:c r="B461" s="50" t="str">
        <x:v>5344</x:v>
      </x:c>
      <x:c r="C461" s="50" t="str">
        <x:v>5344.T</x:v>
      </x:c>
      <x:c r="D461" s="50" t="str">
        <x:v>MARUWA CO.,LTD.</x:v>
      </x:c>
      <x:c r="E461" s="50" t="str">
        <x:v>Prime Market (Domestic)</x:v>
      </x:c>
      <x:c r="F461" s="50" t="str">
        <x:v>Glass and Ceramics Products</x:v>
      </x:c>
      <x:c r="G461" s="51" t="n">
        <x:v>41438</x:v>
      </x:c>
      <x:c r="H461" s="51" t="n">
        <x:v>54344</x:v>
      </x:c>
      <x:c r="I461" s="51" t="n">
        <x:v>58804</x:v>
      </x:c>
      <x:c r="J461" s="51" t="n">
        <x:v>61564</x:v>
      </x:c>
      <x:c r="K461" s="51" t="n">
        <x:v>71849</x:v>
      </x:c>
      <x:c r="L461" s="52" t="n">
        <x:f>IFERROR(H461/G461-1,"")</x:f>
        <x:v>0.31145325546599745</x:v>
      </x:c>
      <x:c r="M461" s="52" t="n">
        <x:f>IFERROR(I461/H461-1,"")</x:f>
        <x:v>0.08206977771235091</x:v>
      </x:c>
      <x:c r="N461" s="52" t="n">
        <x:f>IFERROR(J461/I461-1,"")</x:f>
        <x:v>0.04693558261342767</x:v>
      </x:c>
      <x:c r="O461" s="52" t="n">
        <x:f>IFERROR(K461/J461-1,"")</x:f>
        <x:v>0.16706191930348901</x:v>
      </x:c>
      <x:c r="P461" s="52" t="n">
        <x:f>IFERROR((K461/G461)^(1/4)-1,"")</x:f>
        <x:v>0.14750737514824785</x:v>
      </x:c>
      <x:c r="Q461" s="51" t="n">
        <x:v>26914</x:v>
      </x:c>
      <x:c r="R461" s="52" t="n">
        <x:f>IFERROR(Q461/K461,"")</x:f>
        <x:v>0.37459115645311697</x:v>
      </x:c>
      <x:c r="S461" s="53" t="n">
        <x:v>36130</x:v>
      </x:c>
      <x:c r="T461" s="50" t="str">
        <x:v>EDINET_company_history</x:v>
      </x:c>
      <x:c r="U461" s="50" t="str">
        <x:v>㈱神戸アート</x:v>
      </x:c>
      <x:c r="V461" s="54" t="n">
        <x:v>0.295</x:v>
      </x:c>
      <x:c r="W461" s="50" t="str">
        <x:v>神戸 誠 / 神戸 俊郎</x:v>
      </x:c>
      <x:c r="X461" s="50" t="b">
        <x:f>AND(COUNT(L461:O461)=4,L461&gt;='設定'!$B$6,M461&gt;='設定'!$B$6,N461&gt;='設定'!$B$6,O461&gt;='設定'!$B$6)</x:f>
        <x:v>0</x:v>
      </x:c>
      <x:c r="Y461" s="50" t="b">
        <x:f>AND(COUNT(G461:K461)=5,P461&gt;='設定'!$B$7)</x:f>
        <x:v>0</x:v>
      </x:c>
      <x:c r="Z461" s="50" t="b">
        <x:f>AND(ISNUMBER(R461),R461&gt;='設定'!$B$8)</x:f>
        <x:v>1</x:v>
      </x:c>
      <x:c r="AA461" s="50" t="b">
        <x:f>AND(ISNUMBER(S461),S461&gt;=DATE(YEAR('設定'!$B$10)-'設定'!$B$9,MONTH('設定'!$B$10),DAY('設定'!$B$10)))</x:f>
        <x:v>0</x:v>
      </x:c>
      <x:c r="AB461" s="55" t="b">
        <x:v>0</x:v>
      </x:c>
      <x:c r="AC461" s="55" t="b">
        <x:v>1</x:v>
      </x:c>
      <x:c r="AD461" s="50" t="n">
        <x:f>IF(X461,1,0)+IF(Z461,1,0)+IF(AA461,1,0)+IF(AB461,1,0)</x:f>
        <x:v>1</x:v>
      </x:c>
      <x:c r="AE461" s="50" t="n">
        <x:f>IF(Y461,1,0)+IF(Z461,1,0)+IF(AA461,1,0)+IF(AB461,1,0)</x:f>
        <x:v>1</x:v>
      </x:c>
      <x:c r="AF461" s="50" t="n">
        <x:f>IF(Y461,1,0)+IF(Z461,1,0)+IF(AA461,1,0)+IF(AC461,1,0)</x:f>
        <x:v>2</x:v>
      </x:c>
      <x:c r="AG461" s="53" t="n">
        <x:v>44348</x:v>
      </x:c>
      <x:c r="AH461" s="50" t="str">
        <x:v>S100VXWG</x:v>
      </x:c>
      <x:c r="AI461" s="50" t="str">
        <x:v>NetSalesSummaryOfBusinessResults</x:v>
      </x:c>
      <x:c r="AJ461" s="50" t="str">
        <x:v>OperatingIncome</x:v>
      </x:c>
      <x:c r="AK461" s="53" t="n">
        <x:v>45747</x:v>
      </x:c>
      <x:c r="AL461" s="50" t="str">
        <x:v>365/365/365/366/365</x:v>
      </x:c>
      <x:c r="AM461" s="51" t="n">
        <x:v>12339900</x:v>
      </x:c>
      <x:c r="AN461" s="51" t="n">
        <x:v>76620</x:v>
      </x:c>
      <x:c r="AO461" s="51" t="n">
        <x:f>IFERROR(AM461*AN461,"")</x:f>
        <x:v>945483138000</x:v>
      </x:c>
      <x:c r="AP461" s="56" t="n">
        <x:f>IFERROR(AO461/(K461*1000000),"")</x:f>
        <x:v>13.159308243677714</x:v>
      </x:c>
      <x:c r="AQ461" s="57" t="n">
        <x:v>12363966400</x:v>
      </x:c>
      <x:c r="AR461" s="52" t="n">
        <x:v>0.473194294997208</x:v>
      </x:c>
      <x:c r="AS461" s="52" t="n">
        <x:v>-0.5644458086761146</x:v>
      </x:c>
      <x:c r="AT461" s="55" t="b">
        <x:v>1</x:v>
      </x:c>
      <x:c r="AU461" s="50"/>
      <x:c r="AV461" s="58" t="n">
        <x:v>-0.0648133508359126</x:v>
      </x:c>
      <x:c r="AW461" s="50" t="n">
        <x:v>2375</x:v>
      </x:c>
      <x:c r="AX461" s="50" t="str">
        <x:v>Core Moat</x:v>
      </x:c>
      <x:c r="AY461" s="50" t="str">
        <x:v>目立つ機械的警告なし（定性確認は別途必要）</x:v>
      </x:c>
      <x:c r="AZ461" s="59" t="str">
        <x:v>2025-06-13 16:55</x:v>
      </x:c>
      <x:c r="BA461" s="53" t="n">
        <x:v>36130</x:v>
      </x:c>
      <x:c r="BB461" s="50"/>
      <x:c r="BC461" s="50"/>
      <x:c r="BD461" s="50" t="str">
        <x:v>TOPIX Mid400</x:v>
      </x:c>
    </x:row>
    <x:row r="462">
      <x:c r="A462" s="50" t="n">
        <x:v>461</x:v>
      </x:c>
      <x:c r="B462" s="50" t="str">
        <x:v>7213</x:v>
      </x:c>
      <x:c r="C462" s="50" t="str">
        <x:v>7213.T</x:v>
      </x:c>
      <x:c r="D462" s="50" t="str">
        <x:v>LECIP HOLDINGS CORPORATION</x:v>
      </x:c>
      <x:c r="E462" s="50" t="str">
        <x:v>Standard Market(Domestic)</x:v>
      </x:c>
      <x:c r="F462" s="50" t="str">
        <x:v>Transportation Equipment</x:v>
      </x:c>
      <x:c r="G462" s="51" t="n">
        <x:v>15553.636</x:v>
      </x:c>
      <x:c r="H462" s="51" t="n">
        <x:v>14075.755</x:v>
      </x:c>
      <x:c r="I462" s="51" t="n">
        <x:v>14253.591</x:v>
      </x:c>
      <x:c r="J462" s="51" t="n">
        <x:v>22684.639</x:v>
      </x:c>
      <x:c r="K462" s="51" t="n">
        <x:v>25931.893</x:v>
      </x:c>
      <x:c r="L462" s="52" t="n">
        <x:f>IFERROR(H462/G462-1,"")</x:f>
        <x:v>-0.09501836098003069</x:v>
      </x:c>
      <x:c r="M462" s="52" t="n">
        <x:f>IFERROR(I462/H462-1,"")</x:f>
        <x:v>0.01263420683295502</x:v>
      </x:c>
      <x:c r="N462" s="52" t="n">
        <x:f>IFERROR(J462/I462-1,"")</x:f>
        <x:v>0.5915034323631145</x:v>
      </x:c>
      <x:c r="O462" s="52" t="n">
        <x:f>IFERROR(K462/J462-1,"")</x:f>
        <x:v>0.1431477044884868</x:v>
      </x:c>
      <x:c r="P462" s="52" t="n">
        <x:f>IFERROR((K462/G462)^(1/4)-1,"")</x:f>
        <x:v>0.1363197955701021</x:v>
      </x:c>
      <x:c r="Q462" s="51" t="n">
        <x:v>3531.888</x:v>
      </x:c>
      <x:c r="R462" s="52" t="n">
        <x:f>IFERROR(Q462/K462,"")</x:f>
        <x:v>0.13619861843483622</x:v>
      </x:c>
      <x:c r="S462" s="53" t="n">
        <x:v>38687</x:v>
      </x:c>
      <x:c r="T462" s="50" t="str">
        <x:v>EDINET_company_history</x:v>
      </x:c>
      <x:c r="U462" s="50" t="str">
        <x:v>レシップ社員持株会</x:v>
      </x:c>
      <x:c r="V462" s="54" t="n">
        <x:v>0.0622</x:v>
      </x:c>
      <x:c r="W462" s="50" t="str">
        <x:v>杉 本 眞</x:v>
      </x:c>
      <x:c r="X462" s="50" t="b">
        <x:f>AND(COUNT(L462:O462)=4,L462&gt;='設定'!$B$6,M462&gt;='設定'!$B$6,N462&gt;='設定'!$B$6,O462&gt;='設定'!$B$6)</x:f>
        <x:v>0</x:v>
      </x:c>
      <x:c r="Y462" s="50" t="b">
        <x:f>AND(COUNT(G462:K462)=5,P462&gt;='設定'!$B$7)</x:f>
        <x:v>0</x:v>
      </x:c>
      <x:c r="Z462" s="50" t="b">
        <x:f>AND(ISNUMBER(R462),R462&gt;='設定'!$B$8)</x:f>
        <x:v>1</x:v>
      </x:c>
      <x:c r="AA462" s="50" t="b">
        <x:f>AND(ISNUMBER(S462),S462&gt;=DATE(YEAR('設定'!$B$10)-'設定'!$B$9,MONTH('設定'!$B$10),DAY('設定'!$B$10)))</x:f>
        <x:v>0</x:v>
      </x:c>
      <x:c r="AB462" s="55" t="b">
        <x:v>0</x:v>
      </x:c>
      <x:c r="AC462" s="55" t="b">
        <x:v>1</x:v>
      </x:c>
      <x:c r="AD462" s="50" t="n">
        <x:f>IF(X462,1,0)+IF(Z462,1,0)+IF(AA462,1,0)+IF(AB462,1,0)</x:f>
        <x:v>1</x:v>
      </x:c>
      <x:c r="AE462" s="50" t="n">
        <x:f>IF(Y462,1,0)+IF(Z462,1,0)+IF(AA462,1,0)+IF(AB462,1,0)</x:f>
        <x:v>1</x:v>
      </x:c>
      <x:c r="AF462" s="50" t="n">
        <x:f>IF(Y462,1,0)+IF(Z462,1,0)+IF(AA462,1,0)+IF(AC462,1,0)</x:f>
        <x:v>2</x:v>
      </x:c>
      <x:c r="AG462" s="53" t="n">
        <x:v>44348</x:v>
      </x:c>
      <x:c r="AH462" s="50" t="str">
        <x:v>S100W0R5</x:v>
      </x:c>
      <x:c r="AI462" s="50" t="str">
        <x:v>NetSalesSummaryOfBusinessResults</x:v>
      </x:c>
      <x:c r="AJ462" s="50" t="str">
        <x:v>OperatingIncome</x:v>
      </x:c>
      <x:c r="AK462" s="53" t="n">
        <x:v>45747</x:v>
      </x:c>
      <x:c r="AL462" s="50" t="str">
        <x:v>365/365/365/366/365</x:v>
      </x:c>
      <x:c r="AM462" s="51" t="n">
        <x:v>15677800</x:v>
      </x:c>
      <x:c r="AN462" s="51" t="n">
        <x:v>596</x:v>
      </x:c>
      <x:c r="AO462" s="51" t="n">
        <x:f>IFERROR(AM462*AN462,"")</x:f>
        <x:v>9343968800</x:v>
      </x:c>
      <x:c r="AP462" s="56" t="n">
        <x:f>IFERROR(AO462/(K462*1000000),"")</x:f>
        <x:v>0.36032729272791614</x:v>
      </x:c>
      <x:c r="AQ462" s="57" t="n">
        <x:v>17981228.333333332</x:v>
      </x:c>
      <x:c r="AR462" s="52" t="n">
        <x:v>0.2776042790470798</x:v>
      </x:c>
      <x:c r="AS462" s="52" t="n">
        <x:v>-0.4339712942542605</x:v>
      </x:c>
      <x:c r="AT462" s="55" t="b">
        <x:v>0</x:v>
      </x:c>
      <x:c r="AU462" s="50" t="str">
        <x:v>low_liquidity</x:v>
      </x:c>
      <x:c r="AV462" s="58" t="n">
        <x:v>0.1518839564943552</x:v>
      </x:c>
      <x:c r="AW462" s="50" t="n">
        <x:v>938</x:v>
      </x:c>
      <x:c r="AX462" s="50" t="str">
        <x:v>Discovery</x:v>
      </x:c>
      <x:c r="AY462" s="50" t="str">
        <x:v>既存適格性フィルター不通過: low_liquidity / 60日平均売買代金2,000万円未満</x:v>
      </x:c>
      <x:c r="AZ462" s="59" t="str">
        <x:v>2025-06-23 16:08</x:v>
      </x:c>
      <x:c r="BA462" s="53" t="n">
        <x:v>38687</x:v>
      </x:c>
      <x:c r="BB462" s="50"/>
      <x:c r="BC462" s="50"/>
      <x:c r="BD462" s="50"/>
    </x:row>
    <x:row r="463">
      <x:c r="A463" s="50" t="n">
        <x:v>462</x:v>
      </x:c>
      <x:c r="B463" s="50" t="str">
        <x:v>3288</x:v>
      </x:c>
      <x:c r="C463" s="50" t="str">
        <x:v>3288.T</x:v>
      </x:c>
      <x:c r="D463" s="50" t="str">
        <x:v>Open House Group Co.,Ltd.</x:v>
      </x:c>
      <x:c r="E463" s="50" t="str">
        <x:v>Prime Market (Domestic)</x:v>
      </x:c>
      <x:c r="F463" s="50" t="str">
        <x:v>Real Estate</x:v>
      </x:c>
      <x:c r="G463" s="51" t="n">
        <x:v>810540</x:v>
      </x:c>
      <x:c r="H463" s="51" t="n">
        <x:v>952686</x:v>
      </x:c>
      <x:c r="I463" s="51" t="n">
        <x:v>1148484</x:v>
      </x:c>
      <x:c r="J463" s="51" t="n">
        <x:v>1295862</x:v>
      </x:c>
      <x:c r="K463" s="51" t="n">
        <x:v>1336468</x:v>
      </x:c>
      <x:c r="L463" s="52" t="n">
        <x:f>IFERROR(H463/G463-1,"")</x:f>
        <x:v>0.175371974239396</x:v>
      </x:c>
      <x:c r="M463" s="52" t="n">
        <x:f>IFERROR(I463/H463-1,"")</x:f>
        <x:v>0.20552207128056876</x:v>
      </x:c>
      <x:c r="N463" s="52" t="n">
        <x:f>IFERROR(J463/I463-1,"")</x:f>
        <x:v>0.12832394704671546</x:v>
      </x:c>
      <x:c r="O463" s="52" t="n">
        <x:f>IFERROR(K463/J463-1,"")</x:f>
        <x:v>0.031335126734173935</x:v>
      </x:c>
      <x:c r="P463" s="52" t="n">
        <x:f>IFERROR((K463/G463)^(1/4)-1,"")</x:f>
        <x:v>0.1331725043831513</x:v>
      </x:c>
      <x:c r="Q463" s="51" t="n">
        <x:v>145933</x:v>
      </x:c>
      <x:c r="R463" s="52" t="n">
        <x:f>IFERROR(Q463/K463,"")</x:f>
        <x:v>0.10919303716961423</x:v>
      </x:c>
      <x:c r="S463" s="53" t="n">
        <x:v>41518</x:v>
      </x:c>
      <x:c r="T463" s="50" t="str">
        <x:v>EDINET_company_history</x:v>
      </x:c>
      <x:c r="U463" s="50" t="str">
        <x:v>荒井 正昭</x:v>
      </x:c>
      <x:c r="V463" s="54" t="n">
        <x:v>0.3397</x:v>
      </x:c>
      <x:c r="W463" s="50" t="str">
        <x:v>福岡 良介 / 鎌田 和彦</x:v>
      </x:c>
      <x:c r="X463" s="50" t="b">
        <x:f>AND(COUNT(L463:O463)=4,L463&gt;='設定'!$B$6,M463&gt;='設定'!$B$6,N463&gt;='設定'!$B$6,O463&gt;='設定'!$B$6)</x:f>
        <x:v>0</x:v>
      </x:c>
      <x:c r="Y463" s="50" t="b">
        <x:f>AND(COUNT(G463:K463)=5,P463&gt;='設定'!$B$7)</x:f>
        <x:v>0</x:v>
      </x:c>
      <x:c r="Z463" s="50" t="b">
        <x:f>AND(ISNUMBER(R463),R463&gt;='設定'!$B$8)</x:f>
        <x:v>1</x:v>
      </x:c>
      <x:c r="AA463" s="50" t="b">
        <x:f>AND(ISNUMBER(S463),S463&gt;=DATE(YEAR('設定'!$B$10)-'設定'!$B$9,MONTH('設定'!$B$10),DAY('設定'!$B$10)))</x:f>
        <x:v>0</x:v>
      </x:c>
      <x:c r="AB463" s="55" t="b">
        <x:v>0</x:v>
      </x:c>
      <x:c r="AC463" s="55" t="b">
        <x:v>1</x:v>
      </x:c>
      <x:c r="AD463" s="50" t="n">
        <x:f>IF(X463,1,0)+IF(Z463,1,0)+IF(AA463,1,0)+IF(AB463,1,0)</x:f>
        <x:v>1</x:v>
      </x:c>
      <x:c r="AE463" s="50" t="n">
        <x:f>IF(Y463,1,0)+IF(Z463,1,0)+IF(AA463,1,0)+IF(AB463,1,0)</x:f>
        <x:v>1</x:v>
      </x:c>
      <x:c r="AF463" s="50" t="n">
        <x:f>IF(Y463,1,0)+IF(Z463,1,0)+IF(AA463,1,0)+IF(AC463,1,0)</x:f>
        <x:v>2</x:v>
      </x:c>
      <x:c r="AG463" s="53" t="n">
        <x:v>44348</x:v>
      </x:c>
      <x:c r="AH463" s="50" t="str">
        <x:v>S100XBTG</x:v>
      </x:c>
      <x:c r="AI463" s="50" t="str">
        <x:v>NetSalesSummaryOfBusinessResults</x:v>
      </x:c>
      <x:c r="AJ463" s="50" t="str">
        <x:v>OperatingIncome</x:v>
      </x:c>
      <x:c r="AK463" s="53" t="n">
        <x:v>45930</x:v>
      </x:c>
      <x:c r="AL463" s="50" t="str">
        <x:v>365/365/365/366/365</x:v>
      </x:c>
      <x:c r="AM463" s="51" t="n">
        <x:v>112534900</x:v>
      </x:c>
      <x:c r="AN463" s="51" t="n">
        <x:v>8324</x:v>
      </x:c>
      <x:c r="AO463" s="51" t="n">
        <x:f>IFERROR(AM463*AN463,"")</x:f>
        <x:v>936740507600</x:v>
      </x:c>
      <x:c r="AP463" s="56" t="n">
        <x:f>IFERROR(AO463/(K463*1000000),"")</x:f>
        <x:v>0.7009075470568693</x:v>
      </x:c>
      <x:c r="AQ463" s="57" t="n">
        <x:v>3096627380</x:v>
      </x:c>
      <x:c r="AR463" s="52" t="n">
        <x:v>0.3205160667182425</x:v>
      </x:c>
      <x:c r="AS463" s="52" t="n">
        <x:v>-0.4246799037859606</x:v>
      </x:c>
      <x:c r="AT463" s="55" t="b">
        <x:v>1</x:v>
      </x:c>
      <x:c r="AU463" s="50"/>
      <x:c r="AV463" s="58" t="n">
        <x:v>-0.0445067726959135</x:v>
      </x:c>
      <x:c r="AW463" s="50" t="n">
        <x:v>2226</x:v>
      </x:c>
      <x:c r="AX463" s="50" t="str">
        <x:v>Core Moat</x:v>
      </x:c>
      <x:c r="AY463" s="50" t="str">
        <x:v>目立つ機械的警告なし（定性確認は別途必要）</x:v>
      </x:c>
      <x:c r="AZ463" s="59" t="str">
        <x:v>2025-12-22 15:31</x:v>
      </x:c>
      <x:c r="BA463" s="53" t="n">
        <x:v>41518</x:v>
      </x:c>
      <x:c r="BB463" s="50"/>
      <x:c r="BC463" s="50"/>
      <x:c r="BD463" s="50" t="str">
        <x:v>TOPIX Mid400</x:v>
      </x:c>
    </x:row>
    <x:row r="464">
      <x:c r="A464" s="50" t="n">
        <x:v>463</x:v>
      </x:c>
      <x:c r="B464" s="50" t="str">
        <x:v>6912</x:v>
      </x:c>
      <x:c r="C464" s="50" t="str">
        <x:v>6912.T</x:v>
      </x:c>
      <x:c r="D464" s="50" t="str">
        <x:v>KIKUSUI HOLDINGS CORPORATION</x:v>
      </x:c>
      <x:c r="E464" s="50" t="str">
        <x:v>Standard Market(Domestic)</x:v>
      </x:c>
      <x:c r="F464" s="50" t="str">
        <x:v>Electric Appliances</x:v>
      </x:c>
      <x:c r="G464" s="51" t="n">
        <x:v>8163.175</x:v>
      </x:c>
      <x:c r="H464" s="51" t="n">
        <x:v>10076.306</x:v>
      </x:c>
      <x:c r="I464" s="51" t="n">
        <x:v>12066.92</x:v>
      </x:c>
      <x:c r="J464" s="51" t="n">
        <x:v>12488.78</x:v>
      </x:c>
      <x:c r="K464" s="51" t="n">
        <x:v>13429.29</x:v>
      </x:c>
      <x:c r="L464" s="52" t="n">
        <x:f>IFERROR(H464/G464-1,"")</x:f>
        <x:v>0.23436114012011267</x:v>
      </x:c>
      <x:c r="M464" s="52" t="n">
        <x:f>IFERROR(I464/H464-1,"")</x:f>
        <x:v>0.19755394486828792</x:v>
      </x:c>
      <x:c r="N464" s="52" t="n">
        <x:f>IFERROR(J464/I464-1,"")</x:f>
        <x:v>0.034960039512982544</x:v>
      </x:c>
      <x:c r="O464" s="52" t="n">
        <x:f>IFERROR(K464/J464-1,"")</x:f>
        <x:v>0.07530839681698298</x:v>
      </x:c>
      <x:c r="P464" s="52" t="n">
        <x:f>IFERROR((K464/G464)^(1/4)-1,"")</x:f>
        <x:v>0.13252679597056094</x:v>
      </x:c>
      <x:c r="Q464" s="51" t="n">
        <x:v>1997.363</x:v>
      </x:c>
      <x:c r="R464" s="52" t="n">
        <x:f>IFERROR(Q464/K464,"")</x:f>
        <x:v>0.148731839136693</x:v>
      </x:c>
      <x:c r="S464" s="53" t="n">
        <x:v>38322</x:v>
      </x:c>
      <x:c r="T464" s="50" t="str">
        <x:v>EDINET_company_history</x:v>
      </x:c>
      <x:c r="U464" s="50" t="str">
        <x:v>菊水取引先持株会</x:v>
      </x:c>
      <x:c r="V464" s="54" t="n">
        <x:v>0.115</x:v>
      </x:c>
      <x:c r="W464" s="50" t="str">
        <x:v>小林 一夫</x:v>
      </x:c>
      <x:c r="X464" s="50" t="b">
        <x:f>AND(COUNT(L464:O464)=4,L464&gt;='設定'!$B$6,M464&gt;='設定'!$B$6,N464&gt;='設定'!$B$6,O464&gt;='設定'!$B$6)</x:f>
        <x:v>0</x:v>
      </x:c>
      <x:c r="Y464" s="50" t="b">
        <x:f>AND(COUNT(G464:K464)=5,P464&gt;='設定'!$B$7)</x:f>
        <x:v>0</x:v>
      </x:c>
      <x:c r="Z464" s="50" t="b">
        <x:f>AND(ISNUMBER(R464),R464&gt;='設定'!$B$8)</x:f>
        <x:v>1</x:v>
      </x:c>
      <x:c r="AA464" s="50" t="b">
        <x:f>AND(ISNUMBER(S464),S464&gt;=DATE(YEAR('設定'!$B$10)-'設定'!$B$9,MONTH('設定'!$B$10),DAY('設定'!$B$10)))</x:f>
        <x:v>0</x:v>
      </x:c>
      <x:c r="AB464" s="55" t="b">
        <x:v>0</x:v>
      </x:c>
      <x:c r="AC464" s="55" t="b">
        <x:v>1</x:v>
      </x:c>
      <x:c r="AD464" s="50" t="n">
        <x:f>IF(X464,1,0)+IF(Z464,1,0)+IF(AA464,1,0)+IF(AB464,1,0)</x:f>
        <x:v>1</x:v>
      </x:c>
      <x:c r="AE464" s="50" t="n">
        <x:f>IF(Y464,1,0)+IF(Z464,1,0)+IF(AA464,1,0)+IF(AB464,1,0)</x:f>
        <x:v>1</x:v>
      </x:c>
      <x:c r="AF464" s="50" t="n">
        <x:f>IF(Y464,1,0)+IF(Z464,1,0)+IF(AA464,1,0)+IF(AC464,1,0)</x:f>
        <x:v>2</x:v>
      </x:c>
      <x:c r="AG464" s="53" t="n">
        <x:v>44348</x:v>
      </x:c>
      <x:c r="AH464" s="50" t="str">
        <x:v>S100W6HR</x:v>
      </x:c>
      <x:c r="AI464" s="50" t="str">
        <x:v>NetSalesSummaryOfBusinessResults</x:v>
      </x:c>
      <x:c r="AJ464" s="50" t="str">
        <x:v>OperatingIncome</x:v>
      </x:c>
      <x:c r="AK464" s="53" t="n">
        <x:v>45747</x:v>
      </x:c>
      <x:c r="AL464" s="50" t="str">
        <x:v>365/365/365/366/365</x:v>
      </x:c>
      <x:c r="AM464" s="51" t="n">
        <x:v>8309300</x:v>
      </x:c>
      <x:c r="AN464" s="51" t="n">
        <x:v>2050</x:v>
      </x:c>
      <x:c r="AO464" s="51" t="n">
        <x:f>IFERROR(AM464*AN464,"")</x:f>
        <x:v>17034065000</x:v>
      </x:c>
      <x:c r="AP464" s="56" t="n">
        <x:f>IFERROR(AO464/(K464*1000000),"")</x:f>
        <x:v>1.268426327825224</x:v>
      </x:c>
      <x:c r="AQ464" s="57" t="n">
        <x:v>17595786.666666668</x:v>
      </x:c>
      <x:c r="AR464" s="52" t="n">
        <x:v>0.3426537569678946</x:v>
      </x:c>
      <x:c r="AS464" s="52" t="n">
        <x:v>-0.3914974274916906</x:v>
      </x:c>
      <x:c r="AT464" s="55" t="b">
        <x:v>0</x:v>
      </x:c>
      <x:c r="AU464" s="50" t="str">
        <x:v>low_liquidity</x:v>
      </x:c>
      <x:c r="AV464" s="58" t="n">
        <x:v>0.4817306838153133</x:v>
      </x:c>
      <x:c r="AW464" s="50" t="n">
        <x:v>105</x:v>
      </x:c>
      <x:c r="AX464" s="50" t="str">
        <x:v>Discovery</x:v>
      </x:c>
      <x:c r="AY464" s="50" t="str">
        <x:v>既存適格性フィルター不通過: low_liquidity / 60日平均売買代金2,000万円未満</x:v>
      </x:c>
      <x:c r="AZ464" s="59" t="str">
        <x:v>2025-06-26 15:48</x:v>
      </x:c>
      <x:c r="BA464" s="53" t="n">
        <x:v>38322</x:v>
      </x:c>
      <x:c r="BB464" s="50"/>
      <x:c r="BC464" s="50"/>
      <x:c r="BD464" s="50"/>
    </x:row>
    <x:row r="465">
      <x:c r="A465" s="50" t="n">
        <x:v>464</x:v>
      </x:c>
      <x:c r="B465" s="50" t="str">
        <x:v>5871</x:v>
      </x:c>
      <x:c r="C465" s="50" t="str">
        <x:v>5871.T</x:v>
      </x:c>
      <x:c r="D465" s="50" t="str">
        <x:v>SOLIZE Holdings Corporation</x:v>
      </x:c>
      <x:c r="E465" s="50" t="str">
        <x:v>Standard Market(Domestic)</x:v>
      </x:c>
      <x:c r="F465" s="50" t="str">
        <x:v>Services</x:v>
      </x:c>
      <x:c r="G465" s="51" t="n">
        <x:v>15854</x:v>
      </x:c>
      <x:c r="H465" s="51" t="n">
        <x:v>17827</x:v>
      </x:c>
      <x:c r="I465" s="51" t="n">
        <x:v>20081</x:v>
      </x:c>
      <x:c r="J465" s="51" t="n">
        <x:v>22713</x:v>
      </x:c>
      <x:c r="K465" s="51" t="n">
        <x:v>25779</x:v>
      </x:c>
      <x:c r="L465" s="52" t="n">
        <x:f>IFERROR(H465/G465-1,"")</x:f>
        <x:v>0.12444808881039493</x:v>
      </x:c>
      <x:c r="M465" s="52" t="n">
        <x:f>IFERROR(I465/H465-1,"")</x:f>
        <x:v>0.1264374263757222</x:v>
      </x:c>
      <x:c r="N465" s="52" t="n">
        <x:f>IFERROR(J465/I465-1,"")</x:f>
        <x:v>0.13106916986205874</x:v>
      </x:c>
      <x:c r="O465" s="52" t="n">
        <x:f>IFERROR(K465/J465-1,"")</x:f>
        <x:v>0.13498877294941214</x:v>
      </x:c>
      <x:c r="P465" s="52" t="n">
        <x:f>IFERROR((K465/G465)^(1/4)-1,"")</x:f>
        <x:v>0.1292284288134704</x:v>
      </x:c>
      <x:c r="Q465" s="51" t="n">
        <x:v>85</x:v>
      </x:c>
      <x:c r="R465" s="52" t="n">
        <x:f>IFERROR(Q465/K465,"")</x:f>
        <x:v>0.003297257457620544</x:v>
      </x:c>
      <x:c r="S465" s="53" t="n">
        <x:v>45329</x:v>
      </x:c>
      <x:c r="T465" s="50" t="str">
        <x:v>local_price_first_trade</x:v>
      </x:c>
      <x:c r="U465" s="50" t="str">
        <x:v>SOLIZE従業員持株会</x:v>
      </x:c>
      <x:c r="V465" s="54" t="n">
        <x:v>0.2108</x:v>
      </x:c>
      <x:c r="W465" s="50" t="str">
        <x:v>宮藤 康聡</x:v>
      </x:c>
      <x:c r="X465" s="50" t="b">
        <x:f>AND(COUNT(L465:O465)=4,L465&gt;='設定'!$B$6,M465&gt;='設定'!$B$6,N465&gt;='設定'!$B$6,O465&gt;='設定'!$B$6)</x:f>
        <x:v>0</x:v>
      </x:c>
      <x:c r="Y465" s="50" t="b">
        <x:f>AND(COUNT(G465:K465)=5,P465&gt;='設定'!$B$7)</x:f>
        <x:v>0</x:v>
      </x:c>
      <x:c r="Z465" s="50" t="b">
        <x:f>AND(ISNUMBER(R465),R465&gt;='設定'!$B$8)</x:f>
        <x:v>0</x:v>
      </x:c>
      <x:c r="AA465" s="50" t="b">
        <x:f>AND(ISNUMBER(S465),S465&gt;=DATE(YEAR('設定'!$B$10)-'設定'!$B$9,MONTH('設定'!$B$10),DAY('設定'!$B$10)))</x:f>
        <x:v>1</x:v>
      </x:c>
      <x:c r="AB465" s="55" t="b">
        <x:v>0</x:v>
      </x:c>
      <x:c r="AC465" s="55" t="b">
        <x:v>1</x:v>
      </x:c>
      <x:c r="AD465" s="50" t="n">
        <x:f>IF(X465,1,0)+IF(Z465,1,0)+IF(AA465,1,0)+IF(AB465,1,0)</x:f>
        <x:v>1</x:v>
      </x:c>
      <x:c r="AE465" s="50" t="n">
        <x:f>IF(Y465,1,0)+IF(Z465,1,0)+IF(AA465,1,0)+IF(AB465,1,0)</x:f>
        <x:v>1</x:v>
      </x:c>
      <x:c r="AF465" s="50" t="n">
        <x:f>IF(Y465,1,0)+IF(Z465,1,0)+IF(AA465,1,0)+IF(AC465,1,0)</x:f>
        <x:v>2</x:v>
      </x:c>
      <x:c r="AG465" s="53" t="n">
        <x:v>45329</x:v>
      </x:c>
      <x:c r="AH465" s="50" t="str">
        <x:v>S100XSRF</x:v>
      </x:c>
      <x:c r="AI465" s="50" t="str">
        <x:v>NetSalesSummaryOfBusinessResults</x:v>
      </x:c>
      <x:c r="AJ465" s="50" t="str">
        <x:v>OperatingIncome</x:v>
      </x:c>
      <x:c r="AK465" s="53" t="n">
        <x:v>46022</x:v>
      </x:c>
      <x:c r="AL465" s="50" t="str">
        <x:v>365/365/365/366/365</x:v>
      </x:c>
      <x:c r="AM465" s="51" t="n">
        <x:v>5358700</x:v>
      </x:c>
      <x:c r="AN465" s="51" t="n">
        <x:v>1321</x:v>
      </x:c>
      <x:c r="AO465" s="51" t="n">
        <x:f>IFERROR(AM465*AN465,"")</x:f>
        <x:v>7078842700</x:v>
      </x:c>
      <x:c r="AP465" s="56" t="n">
        <x:f>IFERROR(AO465/(K465*1000000),"")</x:f>
        <x:v>0.27459725745762054</x:v>
      </x:c>
      <x:c r="AQ465" s="57" t="n">
        <x:v>7880615</x:v>
      </x:c>
      <x:c r="AR465" s="52" t="n">
        <x:v>0.5596583198013187</x:v>
      </x:c>
      <x:c r="AS465" s="52" t="n">
        <x:v>-0.7010917056283155</x:v>
      </x:c>
      <x:c r="AT465" s="55" t="b">
        <x:v>0</x:v>
      </x:c>
      <x:c r="AU465" s="50" t="str">
        <x:v>low_liquidity</x:v>
      </x:c>
      <x:c r="AV465" s="58" t="n">
        <x:v>-0.334612304960143</x:v>
      </x:c>
      <x:c r="AW465" s="50" t="n">
        <x:v>3341</x:v>
      </x:c>
      <x:c r="AX465" s="50" t="str">
        <x:v>Future Moat</x:v>
      </x:c>
      <x:c r="AY465" s="50" t="str">
        <x:v>既存適格性フィルター不通過: low_liquidity / 60日平均売買代金2,000万円未満 / ローカル5年最大下落率-60%以下</x:v>
      </x:c>
      <x:c r="AZ465" s="59" t="str">
        <x:v>2026-03-25 16:00</x:v>
      </x:c>
      <x:c r="BA465" s="53" t="n">
        <x:v>45323</x:v>
      </x:c>
      <x:c r="BB465" s="50"/>
      <x:c r="BC465" s="50"/>
      <x:c r="BD465" s="50"/>
    </x:row>
    <x:row r="466">
      <x:c r="A466" s="50" t="n">
        <x:v>465</x:v>
      </x:c>
      <x:c r="B466" s="50" t="str">
        <x:v>1662</x:v>
      </x:c>
      <x:c r="C466" s="50" t="str">
        <x:v>1662.T</x:v>
      </x:c>
      <x:c r="D466" s="50" t="str">
        <x:v>Japan Petroleum Exploration Co.,Ltd.</x:v>
      </x:c>
      <x:c r="E466" s="50" t="str">
        <x:v>Prime Market (Domestic)</x:v>
      </x:c>
      <x:c r="F466" s="50" t="str">
        <x:v>Mining</x:v>
      </x:c>
      <x:c r="G466" s="51" t="n">
        <x:v>240078</x:v>
      </x:c>
      <x:c r="H466" s="51" t="n">
        <x:v>249140</x:v>
      </x:c>
      <x:c r="I466" s="51" t="n">
        <x:v>336492</x:v>
      </x:c>
      <x:c r="J466" s="51" t="n">
        <x:v>325863</x:v>
      </x:c>
      <x:c r="K466" s="51" t="n">
        <x:v>389082</x:v>
      </x:c>
      <x:c r="L466" s="52" t="n">
        <x:f>IFERROR(H466/G466-1,"")</x:f>
        <x:v>0.03774606586192819</x:v>
      </x:c>
      <x:c r="M466" s="52" t="n">
        <x:f>IFERROR(I466/H466-1,"")</x:f>
        <x:v>0.35061411254716224</x:v>
      </x:c>
      <x:c r="N466" s="52" t="n">
        <x:f>IFERROR(J466/I466-1,"")</x:f>
        <x:v>-0.031587675189900466</x:v>
      </x:c>
      <x:c r="O466" s="52" t="n">
        <x:f>IFERROR(K466/J466-1,"")</x:f>
        <x:v>0.1940048425258467</x:v>
      </x:c>
      <x:c r="P466" s="52" t="n">
        <x:f>IFERROR((K466/G466)^(1/4)-1,"")</x:f>
        <x:v>0.128293779453583</x:v>
      </x:c>
      <x:c r="Q466" s="51" t="n">
        <x:v>62012</x:v>
      </x:c>
      <x:c r="R466" s="52" t="n">
        <x:f>IFERROR(Q466/K466,"")</x:f>
        <x:v>0.15938028487568173</x:v>
      </x:c>
      <x:c r="S466" s="53" t="n">
        <x:v>32568</x:v>
      </x:c>
      <x:c r="T466" s="50" t="str">
        <x:v>EDINET_company_history</x:v>
      </x:c>
      <x:c r="U466" s="50" t="str">
        <x:v>経済産業大臣</x:v>
      </x:c>
      <x:c r="V466" s="54" t="n">
        <x:v>0.3784</x:v>
      </x:c>
      <x:c r="W466" s="50" t="str">
        <x:v>藤田 昌宏 / 山下 通郎 / 石井 美孝 / 手塚 和彦</x:v>
      </x:c>
      <x:c r="X466" s="50" t="b">
        <x:f>AND(COUNT(L466:O466)=4,L466&gt;='設定'!$B$6,M466&gt;='設定'!$B$6,N466&gt;='設定'!$B$6,O466&gt;='設定'!$B$6)</x:f>
        <x:v>0</x:v>
      </x:c>
      <x:c r="Y466" s="50" t="b">
        <x:f>AND(COUNT(G466:K466)=5,P466&gt;='設定'!$B$7)</x:f>
        <x:v>0</x:v>
      </x:c>
      <x:c r="Z466" s="50" t="b">
        <x:f>AND(ISNUMBER(R466),R466&gt;='設定'!$B$8)</x:f>
        <x:v>1</x:v>
      </x:c>
      <x:c r="AA466" s="50" t="b">
        <x:f>AND(ISNUMBER(S466),S466&gt;=DATE(YEAR('設定'!$B$10)-'設定'!$B$9,MONTH('設定'!$B$10),DAY('設定'!$B$10)))</x:f>
        <x:v>0</x:v>
      </x:c>
      <x:c r="AB466" s="55" t="b">
        <x:v>0</x:v>
      </x:c>
      <x:c r="AC466" s="55" t="b">
        <x:v>1</x:v>
      </x:c>
      <x:c r="AD466" s="50" t="n">
        <x:f>IF(X466,1,0)+IF(Z466,1,0)+IF(AA466,1,0)+IF(AB466,1,0)</x:f>
        <x:v>1</x:v>
      </x:c>
      <x:c r="AE466" s="50" t="n">
        <x:f>IF(Y466,1,0)+IF(Z466,1,0)+IF(AA466,1,0)+IF(AB466,1,0)</x:f>
        <x:v>1</x:v>
      </x:c>
      <x:c r="AF466" s="50" t="n">
        <x:f>IF(Y466,1,0)+IF(Z466,1,0)+IF(AA466,1,0)+IF(AC466,1,0)</x:f>
        <x:v>2</x:v>
      </x:c>
      <x:c r="AG466" s="53" t="n">
        <x:v>44348</x:v>
      </x:c>
      <x:c r="AH466" s="50" t="str">
        <x:v>S100W2QE</x:v>
      </x:c>
      <x:c r="AI466" s="50" t="str">
        <x:v>NetSalesSummaryOfBusinessResults</x:v>
      </x:c>
      <x:c r="AJ466" s="50" t="str">
        <x:v>OperatingIncome</x:v>
      </x:c>
      <x:c r="AK466" s="53" t="n">
        <x:v>45747</x:v>
      </x:c>
      <x:c r="AL466" s="50" t="str">
        <x:v>365/365/365/366/365</x:v>
      </x:c>
      <x:c r="AM466" s="51" t="n">
        <x:v>256757780</x:v>
      </x:c>
      <x:c r="AN466" s="51" t="n">
        <x:v>1753</x:v>
      </x:c>
      <x:c r="AO466" s="51" t="n">
        <x:f>IFERROR(AM466*AN466,"")</x:f>
        <x:v>450096388340</x:v>
      </x:c>
      <x:c r="AP466" s="56" t="n">
        <x:f>IFERROR(AO466/(K466*1000000),"")</x:f>
        <x:v>1.1568162709660175</x:v>
      </x:c>
      <x:c r="AQ466" s="57" t="n">
        <x:v>7950185018.333333</x:v>
      </x:c>
      <x:c r="AR466" s="52" t="n">
        <x:v>0.3869032163972441</x:v>
      </x:c>
      <x:c r="AS466" s="52" t="n">
        <x:v>-0.3492947290274684</x:v>
      </x:c>
      <x:c r="AT466" s="55" t="b">
        <x:v>1</x:v>
      </x:c>
      <x:c r="AU466" s="50"/>
      <x:c r="AV466" s="58" t="n">
        <x:v>0.5947713470759264</x:v>
      </x:c>
      <x:c r="AW466" s="50" t="n">
        <x:v>39</x:v>
      </x:c>
      <x:c r="AX466" s="50" t="str">
        <x:v>Transformation Moat</x:v>
      </x:c>
      <x:c r="AY466" s="50" t="str">
        <x:v>目立つ機械的警告なし（定性確認は別途必要）</x:v>
      </x:c>
      <x:c r="AZ466" s="59" t="str">
        <x:v>2025-06-23 15:36</x:v>
      </x:c>
      <x:c r="BA466" s="53" t="n">
        <x:v>32568</x:v>
      </x:c>
      <x:c r="BB466" s="50"/>
      <x:c r="BC466" s="50"/>
      <x:c r="BD466" s="50" t="str">
        <x:v>TOPIX Small 1</x:v>
      </x:c>
    </x:row>
    <x:row r="467">
      <x:c r="A467" s="50" t="n">
        <x:v>466</x:v>
      </x:c>
      <x:c r="B467" s="50" t="str">
        <x:v>3771</x:v>
      </x:c>
      <x:c r="C467" s="50" t="str">
        <x:v>3771.T</x:v>
      </x:c>
      <x:c r="D467" s="50" t="str">
        <x:v>SYSTEM RESEARCH CO.,LTD.</x:v>
      </x:c>
      <x:c r="E467" s="50" t="str">
        <x:v>Prime Market (Domestic)</x:v>
      </x:c>
      <x:c r="F467" s="50" t="str">
        <x:v>Information &amp; Communication</x:v>
      </x:c>
      <x:c r="G467" s="51" t="n">
        <x:v>16158.13</x:v>
      </x:c>
      <x:c r="H467" s="51" t="n">
        <x:v>18405.466</x:v>
      </x:c>
      <x:c r="I467" s="51" t="n">
        <x:v>21556.087</x:v>
      </x:c>
      <x:c r="J467" s="51" t="n">
        <x:v>23320.409</x:v>
      </x:c>
      <x:c r="K467" s="51" t="n">
        <x:v>25931.487</x:v>
      </x:c>
      <x:c r="L467" s="52" t="n">
        <x:f>IFERROR(H467/G467-1,"")</x:f>
        <x:v>0.13908391627001393</x:v>
      </x:c>
      <x:c r="M467" s="52" t="n">
        <x:f>IFERROR(I467/H467-1,"")</x:f>
        <x:v>0.17117855098045331</x:v>
      </x:c>
      <x:c r="N467" s="52" t="n">
        <x:f>IFERROR(J467/I467-1,"")</x:f>
        <x:v>0.08184797175851077</x:v>
      </x:c>
      <x:c r="O467" s="52" t="n">
        <x:f>IFERROR(K467/J467-1,"")</x:f>
        <x:v>0.11196536047030747</x:v>
      </x:c>
      <x:c r="P467" s="52" t="n">
        <x:f>IFERROR((K467/G467)^(1/4)-1,"")</x:f>
        <x:v>0.1255351979109125</x:v>
      </x:c>
      <x:c r="Q467" s="51" t="n">
        <x:v>2997.558</x:v>
      </x:c>
      <x:c r="R467" s="52" t="n">
        <x:f>IFERROR(Q467/K467,"")</x:f>
        <x:v>0.11559529925915933</x:v>
      </x:c>
      <x:c r="S467" s="53" t="n">
        <x:v>38504</x:v>
      </x:c>
      <x:c r="T467" s="50" t="str">
        <x:v>EDINET_company_history</x:v>
      </x:c>
      <x:c r="U467" s="50" t="str">
        <x:v>山田敏行</x:v>
      </x:c>
      <x:c r="V467" s="54" t="n">
        <x:v>0.1439</x:v>
      </x:c>
      <x:c r="W467" s="50" t="str">
        <x:v>平山 宏</x:v>
      </x:c>
      <x:c r="X467" s="50" t="b">
        <x:f>AND(COUNT(L467:O467)=4,L467&gt;='設定'!$B$6,M467&gt;='設定'!$B$6,N467&gt;='設定'!$B$6,O467&gt;='設定'!$B$6)</x:f>
        <x:v>0</x:v>
      </x:c>
      <x:c r="Y467" s="50" t="b">
        <x:f>AND(COUNT(G467:K467)=5,P467&gt;='設定'!$B$7)</x:f>
        <x:v>0</x:v>
      </x:c>
      <x:c r="Z467" s="50" t="b">
        <x:f>AND(ISNUMBER(R467),R467&gt;='設定'!$B$8)</x:f>
        <x:v>1</x:v>
      </x:c>
      <x:c r="AA467" s="50" t="b">
        <x:f>AND(ISNUMBER(S467),S467&gt;=DATE(YEAR('設定'!$B$10)-'設定'!$B$9,MONTH('設定'!$B$10),DAY('設定'!$B$10)))</x:f>
        <x:v>0</x:v>
      </x:c>
      <x:c r="AB467" s="55" t="b">
        <x:v>0</x:v>
      </x:c>
      <x:c r="AC467" s="55" t="b">
        <x:v>1</x:v>
      </x:c>
      <x:c r="AD467" s="50" t="n">
        <x:f>IF(X467,1,0)+IF(Z467,1,0)+IF(AA467,1,0)+IF(AB467,1,0)</x:f>
        <x:v>1</x:v>
      </x:c>
      <x:c r="AE467" s="50" t="n">
        <x:f>IF(Y467,1,0)+IF(Z467,1,0)+IF(AA467,1,0)+IF(AB467,1,0)</x:f>
        <x:v>1</x:v>
      </x:c>
      <x:c r="AF467" s="50" t="n">
        <x:f>IF(Y467,1,0)+IF(Z467,1,0)+IF(AA467,1,0)+IF(AC467,1,0)</x:f>
        <x:v>2</x:v>
      </x:c>
      <x:c r="AG467" s="53" t="n">
        <x:v>44348</x:v>
      </x:c>
      <x:c r="AH467" s="50" t="str">
        <x:v>S100W5FC</x:v>
      </x:c>
      <x:c r="AI467" s="50" t="str">
        <x:v>NetSalesSummaryOfBusinessResults</x:v>
      </x:c>
      <x:c r="AJ467" s="50" t="str">
        <x:v>OperatingIncome</x:v>
      </x:c>
      <x:c r="AK467" s="53" t="n">
        <x:v>45747</x:v>
      </x:c>
      <x:c r="AL467" s="50" t="str">
        <x:v>365/365/365/366/365</x:v>
      </x:c>
      <x:c r="AM467" s="51" t="n">
        <x:v>16565800</x:v>
      </x:c>
      <x:c r="AN467" s="51" t="n">
        <x:v>1760</x:v>
      </x:c>
      <x:c r="AO467" s="51" t="n">
        <x:f>IFERROR(AM467*AN467,"")</x:f>
        <x:v>29155808000</x:v>
      </x:c>
      <x:c r="AP467" s="56" t="n">
        <x:f>IFERROR(AO467/(K467*1000000),"")</x:f>
        <x:v>1.1243399963912597</x:v>
      </x:c>
      <x:c r="AQ467" s="57" t="n">
        <x:v>78911916.66666667</x:v>
      </x:c>
      <x:c r="AR467" s="52" t="n">
        <x:v>0.3230729235225767</x:v>
      </x:c>
      <x:c r="AS467" s="52" t="n">
        <x:v>-0.2877942675732313</x:v>
      </x:c>
      <x:c r="AT467" s="55" t="b">
        <x:v>1</x:v>
      </x:c>
      <x:c r="AU467" s="50"/>
      <x:c r="AV467" s="58" t="n">
        <x:v>0.1279417498476847</x:v>
      </x:c>
      <x:c r="AW467" s="50" t="n">
        <x:v>1074</x:v>
      </x:c>
      <x:c r="AX467" s="50" t="str">
        <x:v>Core Moat</x:v>
      </x:c>
      <x:c r="AY467" s="50" t="str">
        <x:v>目立つ機械的警告なし（定性確認は別途必要）</x:v>
      </x:c>
      <x:c r="AZ467" s="59" t="str">
        <x:v>2025-06-25 12:51</x:v>
      </x:c>
      <x:c r="BA467" s="53" t="n">
        <x:v>38504</x:v>
      </x:c>
      <x:c r="BB467" s="50"/>
      <x:c r="BC467" s="50"/>
      <x:c r="BD467" s="50" t="str">
        <x:v>TOPIX Small 2</x:v>
      </x:c>
    </x:row>
    <x:row r="468">
      <x:c r="A468" s="50" t="n">
        <x:v>467</x:v>
      </x:c>
      <x:c r="B468" s="50" t="str">
        <x:v>7595</x:v>
      </x:c>
      <x:c r="C468" s="50" t="str">
        <x:v>7595.T</x:v>
      </x:c>
      <x:c r="D468" s="50" t="str">
        <x:v>ARGO GRAPHICS Inc.</x:v>
      </x:c>
      <x:c r="E468" s="50" t="str">
        <x:v>Prime Market (Domestic)</x:v>
      </x:c>
      <x:c r="F468" s="50" t="str">
        <x:v>Information &amp; Communication</x:v>
      </x:c>
      <x:c r="G468" s="51" t="n">
        <x:v>43416.334</x:v>
      </x:c>
      <x:c r="H468" s="51" t="n">
        <x:v>46188.285</x:v>
      </x:c>
      <x:c r="I468" s="51" t="n">
        <x:v>53347.984</x:v>
      </x:c>
      <x:c r="J468" s="51" t="n">
        <x:v>59511.485</x:v>
      </x:c>
      <x:c r="K468" s="51" t="n">
        <x:v>69541.642</x:v>
      </x:c>
      <x:c r="L468" s="52" t="n">
        <x:f>IFERROR(H468/G468-1,"")</x:f>
        <x:v>0.06384580973603171</x:v>
      </x:c>
      <x:c r="M468" s="52" t="n">
        <x:f>IFERROR(I468/H468-1,"")</x:f>
        <x:v>0.1550111462246324</x:v>
      </x:c>
      <x:c r="N468" s="52" t="n">
        <x:f>IFERROR(J468/I468-1,"")</x:f>
        <x:v>0.11553390658586093</x:v>
      </x:c>
      <x:c r="O468" s="52" t="n">
        <x:f>IFERROR(K468/J468-1,"")</x:f>
        <x:v>0.16854153446179354</x:v>
      </x:c>
      <x:c r="P468" s="52" t="n">
        <x:f>IFERROR((K468/G468)^(1/4)-1,"")</x:f>
        <x:v>0.12498814994155749</x:v>
      </x:c>
      <x:c r="Q468" s="51" t="n">
        <x:v>10199.639</x:v>
      </x:c>
      <x:c r="R468" s="52" t="n">
        <x:f>IFERROR(Q468/K468,"")</x:f>
        <x:v>0.14666951637408845</x:v>
      </x:c>
      <x:c r="S468" s="53" t="n">
        <x:v>38018</x:v>
      </x:c>
      <x:c r="T468" s="50" t="str">
        <x:v>EDINET_company_history</x:v>
      </x:c>
      <x:c r="U468" s="50" t="str">
        <x:v>ＳＣＳＫ㈱</x:v>
      </x:c>
      <x:c r="V468" s="54" t="n">
        <x:v>0.2179</x:v>
      </x:c>
      <x:c r="W468" s="50" t="str">
        <x:v>藤澤 義麿 / 尾崎 宗視</x:v>
      </x:c>
      <x:c r="X468" s="50" t="b">
        <x:f>AND(COUNT(L468:O468)=4,L468&gt;='設定'!$B$6,M468&gt;='設定'!$B$6,N468&gt;='設定'!$B$6,O468&gt;='設定'!$B$6)</x:f>
        <x:v>0</x:v>
      </x:c>
      <x:c r="Y468" s="50" t="b">
        <x:f>AND(COUNT(G468:K468)=5,P468&gt;='設定'!$B$7)</x:f>
        <x:v>0</x:v>
      </x:c>
      <x:c r="Z468" s="50" t="b">
        <x:f>AND(ISNUMBER(R468),R468&gt;='設定'!$B$8)</x:f>
        <x:v>1</x:v>
      </x:c>
      <x:c r="AA468" s="50" t="b">
        <x:f>AND(ISNUMBER(S468),S468&gt;=DATE(YEAR('設定'!$B$10)-'設定'!$B$9,MONTH('設定'!$B$10),DAY('設定'!$B$10)))</x:f>
        <x:v>0</x:v>
      </x:c>
      <x:c r="AB468" s="55" t="b">
        <x:v>0</x:v>
      </x:c>
      <x:c r="AC468" s="55" t="b">
        <x:v>1</x:v>
      </x:c>
      <x:c r="AD468" s="50" t="n">
        <x:f>IF(X468,1,0)+IF(Z468,1,0)+IF(AA468,1,0)+IF(AB468,1,0)</x:f>
        <x:v>1</x:v>
      </x:c>
      <x:c r="AE468" s="50" t="n">
        <x:f>IF(Y468,1,0)+IF(Z468,1,0)+IF(AA468,1,0)+IF(AB468,1,0)</x:f>
        <x:v>1</x:v>
      </x:c>
      <x:c r="AF468" s="50" t="n">
        <x:f>IF(Y468,1,0)+IF(Z468,1,0)+IF(AA468,1,0)+IF(AC468,1,0)</x:f>
        <x:v>2</x:v>
      </x:c>
      <x:c r="AG468" s="53" t="n">
        <x:v>44348</x:v>
      </x:c>
      <x:c r="AH468" s="50" t="str">
        <x:v>S100W0WR</x:v>
      </x:c>
      <x:c r="AI468" s="50" t="str">
        <x:v>NetSalesSummaryOfBusinessResults</x:v>
      </x:c>
      <x:c r="AJ468" s="50" t="str">
        <x:v>OperatingIncome</x:v>
      </x:c>
      <x:c r="AK468" s="53" t="n">
        <x:v>45747</x:v>
      </x:c>
      <x:c r="AL468" s="50" t="str">
        <x:v>365/365/365/366/365</x:v>
      </x:c>
      <x:c r="AM468" s="51" t="n">
        <x:v>21754900</x:v>
      </x:c>
      <x:c r="AN468" s="51" t="n">
        <x:v>1270</x:v>
      </x:c>
      <x:c r="AO468" s="51" t="n">
        <x:f>IFERROR(AM468*AN468,"")</x:f>
        <x:v>27628723000</x:v>
      </x:c>
      <x:c r="AP468" s="56" t="n">
        <x:f>IFERROR(AO468/(K468*1000000),"")</x:f>
        <x:v>0.3972975357700067</x:v>
      </x:c>
      <x:c r="AQ468" s="57" t="n">
        <x:v>319902865</x:v>
      </x:c>
      <x:c r="AR468" s="52" t="n">
        <x:v>0.2966909773873902</x:v>
      </x:c>
      <x:c r="AS468" s="52" t="n">
        <x:v>-0.2677893454009092</x:v>
      </x:c>
      <x:c r="AT468" s="55" t="b">
        <x:v>1</x:v>
      </x:c>
      <x:c r="AU468" s="50"/>
      <x:c r="AV468" s="58" t="n">
        <x:v>0.1973038270767637</x:v>
      </x:c>
      <x:c r="AW468" s="50" t="n">
        <x:v>721</x:v>
      </x:c>
      <x:c r="AX468" s="50" t="str">
        <x:v>Core Moat</x:v>
      </x:c>
      <x:c r="AY468" s="50" t="str">
        <x:v>目立つ機械的警告なし（定性確認は別途必要）</x:v>
      </x:c>
      <x:c r="AZ468" s="59" t="str">
        <x:v>2025-06-20 10:08</x:v>
      </x:c>
      <x:c r="BA468" s="53" t="n">
        <x:v>38018</x:v>
      </x:c>
      <x:c r="BB468" s="50"/>
      <x:c r="BC468" s="50"/>
      <x:c r="BD468" s="50" t="str">
        <x:v>TOPIX Small 1</x:v>
      </x:c>
    </x:row>
    <x:row r="469">
      <x:c r="A469" s="50" t="n">
        <x:v>468</x:v>
      </x:c>
      <x:c r="B469" s="50" t="str">
        <x:v>4689</x:v>
      </x:c>
      <x:c r="C469" s="50" t="str">
        <x:v>4689.T</x:v>
      </x:c>
      <x:c r="D469" s="50" t="str">
        <x:v>LY Corporation</x:v>
      </x:c>
      <x:c r="E469" s="50" t="str">
        <x:v>Prime Market (Domestic)</x:v>
      </x:c>
      <x:c r="F469" s="50" t="str">
        <x:v>Information &amp; Communication</x:v>
      </x:c>
      <x:c r="G469" s="51" t="n">
        <x:v>1205846</x:v>
      </x:c>
      <x:c r="H469" s="51" t="n">
        <x:v>1567421</x:v>
      </x:c>
      <x:c r="I469" s="51" t="n">
        <x:v>1672377</x:v>
      </x:c>
      <x:c r="J469" s="51" t="n">
        <x:v>1814663</x:v>
      </x:c>
      <x:c r="K469" s="51" t="n">
        <x:v>1917478</x:v>
      </x:c>
      <x:c r="L469" s="52" t="n">
        <x:f>IFERROR(H469/G469-1,"")</x:f>
        <x:v>0.29985172235923985</x:v>
      </x:c>
      <x:c r="M469" s="52" t="n">
        <x:f>IFERROR(I469/H469-1,"")</x:f>
        <x:v>0.06696095050404449</x:v>
      </x:c>
      <x:c r="N469" s="52" t="n">
        <x:f>IFERROR(J469/I469-1,"")</x:f>
        <x:v>0.08508009856629206</x:v>
      </x:c>
      <x:c r="O469" s="52" t="n">
        <x:f>IFERROR(K469/J469-1,"")</x:f>
        <x:v>0.05665790287232397</x:v>
      </x:c>
      <x:c r="P469" s="52" t="n">
        <x:f>IFERROR((K469/G469)^(1/4)-1,"")</x:f>
        <x:v>0.1229479733461134</x:v>
      </x:c>
      <x:c r="Q469" s="51" t="n">
        <x:v>315033</x:v>
      </x:c>
      <x:c r="R469" s="52" t="n">
        <x:f>IFERROR(Q469/K469,"")</x:f>
        <x:v>0.16429549648027253</x:v>
      </x:c>
      <x:c r="S469" s="53" t="n">
        <x:v>37895</x:v>
      </x:c>
      <x:c r="T469" s="50" t="str">
        <x:v>EDINET_company_history</x:v>
      </x:c>
      <x:c r="U469" s="50" t="str">
        <x:v>Aホールディングス㈱</x:v>
      </x:c>
      <x:c r="V469" s="54" t="n">
        <x:v>0.624</x:v>
      </x:c>
      <x:c r="W469" s="50" t="str">
        <x:v>川邊 健太郎 / 出澤 剛</x:v>
      </x:c>
      <x:c r="X469" s="50" t="b">
        <x:f>AND(COUNT(L469:O469)=4,L469&gt;='設定'!$B$6,M469&gt;='設定'!$B$6,N469&gt;='設定'!$B$6,O469&gt;='設定'!$B$6)</x:f>
        <x:v>0</x:v>
      </x:c>
      <x:c r="Y469" s="50" t="b">
        <x:f>AND(COUNT(G469:K469)=5,P469&gt;='設定'!$B$7)</x:f>
        <x:v>0</x:v>
      </x:c>
      <x:c r="Z469" s="50" t="b">
        <x:f>AND(ISNUMBER(R469),R469&gt;='設定'!$B$8)</x:f>
        <x:v>1</x:v>
      </x:c>
      <x:c r="AA469" s="50" t="b">
        <x:f>AND(ISNUMBER(S469),S469&gt;=DATE(YEAR('設定'!$B$10)-'設定'!$B$9,MONTH('設定'!$B$10),DAY('設定'!$B$10)))</x:f>
        <x:v>0</x:v>
      </x:c>
      <x:c r="AB469" s="55" t="b">
        <x:v>0</x:v>
      </x:c>
      <x:c r="AC469" s="55" t="b">
        <x:v>1</x:v>
      </x:c>
      <x:c r="AD469" s="50" t="n">
        <x:f>IF(X469,1,0)+IF(Z469,1,0)+IF(AA469,1,0)+IF(AB469,1,0)</x:f>
        <x:v>1</x:v>
      </x:c>
      <x:c r="AE469" s="50" t="n">
        <x:f>IF(Y469,1,0)+IF(Z469,1,0)+IF(AA469,1,0)+IF(AB469,1,0)</x:f>
        <x:v>1</x:v>
      </x:c>
      <x:c r="AF469" s="50" t="n">
        <x:f>IF(Y469,1,0)+IF(Z469,1,0)+IF(AA469,1,0)+IF(AC469,1,0)</x:f>
        <x:v>2</x:v>
      </x:c>
      <x:c r="AG469" s="53" t="n">
        <x:v>44348</x:v>
      </x:c>
      <x:c r="AH469" s="50" t="str">
        <x:v>S100VYGU</x:v>
      </x:c>
      <x:c r="AI469" s="50" t="str">
        <x:v>RevenueIFRSSummaryOfBusinessResults</x:v>
      </x:c>
      <x:c r="AJ469" s="50" t="str">
        <x:v>OperatingProfitLossIFRSSummaryOfBusinessResults</x:v>
      </x:c>
      <x:c r="AK469" s="53" t="n">
        <x:v>45747</x:v>
      </x:c>
      <x:c r="AL469" s="50" t="str">
        <x:v>365/365/365/366/365</x:v>
      </x:c>
      <x:c r="AM469" s="51" t="n">
        <x:v>7153575647</x:v>
      </x:c>
      <x:c r="AN469" s="51" t="n">
        <x:v>423.5</x:v>
      </x:c>
      <x:c r="AO469" s="51" t="n">
        <x:f>IFERROR(AM469*AN469,"")</x:f>
        <x:v>3029539286504.5</x:v>
      </x:c>
      <x:c r="AP469" s="56" t="n">
        <x:f>IFERROR(AO469/(K469*1000000),"")</x:f>
        <x:v>1.5799603888568734</x:v>
      </x:c>
      <x:c r="AQ469" s="57" t="n">
        <x:v>7974070224.101054</x:v>
      </x:c>
      <x:c r="AR469" s="52" t="n">
        <x:v>0.3328246719734266</x:v>
      </x:c>
      <x:c r="AS469" s="52" t="n">
        <x:v>-0.602791450096793</x:v>
      </x:c>
      <x:c r="AT469" s="55" t="b">
        <x:v>0</x:v>
      </x:c>
      <x:c r="AU469" s="50" t="str">
        <x:v>missing_financial_data</x:v>
      </x:c>
      <x:c r="AV469" s="58" t="n">
        <x:v>0.1529960662243347</x:v>
      </x:c>
      <x:c r="AW469" s="50" t="n">
        <x:v>930</x:v>
      </x:c>
      <x:c r="AX469" s="50" t="str">
        <x:v>Transformation Moat</x:v>
      </x:c>
      <x:c r="AY469" s="50" t="str">
        <x:v>既存適格性フィルター不通過: missing_financial_data / ローカル5年最大下落率-60%以下</x:v>
      </x:c>
      <x:c r="AZ469" s="59" t="str">
        <x:v>2025-06-18 15:34</x:v>
      </x:c>
      <x:c r="BA469" s="53" t="n">
        <x:v>37895</x:v>
      </x:c>
      <x:c r="BB469" s="50"/>
      <x:c r="BC469" s="50"/>
      <x:c r="BD469" s="50" t="str">
        <x:v>TOPIX Large70</x:v>
      </x:c>
    </x:row>
    <x:row r="470">
      <x:c r="A470" s="50" t="n">
        <x:v>469</x:v>
      </x:c>
      <x:c r="B470" s="50" t="str">
        <x:v>6668</x:v>
      </x:c>
      <x:c r="C470" s="50" t="str">
        <x:v>6668.T</x:v>
      </x:c>
      <x:c r="D470" s="50" t="str">
        <x:v>ADTEC PLASMA TECHNOLOGY CO.,LTD.</x:v>
      </x:c>
      <x:c r="E470" s="50" t="str">
        <x:v>Standard Market(Domestic)</x:v>
      </x:c>
      <x:c r="F470" s="50" t="str">
        <x:v>Electric Appliances</x:v>
      </x:c>
      <x:c r="G470" s="51" t="n">
        <x:v>8003</x:v>
      </x:c>
      <x:c r="H470" s="51" t="n">
        <x:v>12337</x:v>
      </x:c>
      <x:c r="I470" s="51" t="n">
        <x:v>12498</x:v>
      </x:c>
      <x:c r="J470" s="51" t="n">
        <x:v>11298</x:v>
      </x:c>
      <x:c r="K470" s="51" t="n">
        <x:v>12680</x:v>
      </x:c>
      <x:c r="L470" s="52" t="n">
        <x:f>IFERROR(H470/G470-1,"")</x:f>
        <x:v>0.5415469199050356</x:v>
      </x:c>
      <x:c r="M470" s="52" t="n">
        <x:f>IFERROR(I470/H470-1,"")</x:f>
        <x:v>0.013050174272513537</x:v>
      </x:c>
      <x:c r="N470" s="52" t="n">
        <x:f>IFERROR(J470/I470-1,"")</x:f>
        <x:v>-0.09601536245799325</x:v>
      </x:c>
      <x:c r="O470" s="52" t="n">
        <x:f>IFERROR(K470/J470-1,"")</x:f>
        <x:v>0.12232253496194012</x:v>
      </x:c>
      <x:c r="P470" s="52" t="n">
        <x:f>IFERROR((K470/G470)^(1/4)-1,"")</x:f>
        <x:v>0.12193219095594565</x:v>
      </x:c>
      <x:c r="Q470" s="51" t="n">
        <x:v>1808</x:v>
      </x:c>
      <x:c r="R470" s="52" t="n">
        <x:f>IFERROR(Q470/K470,"")</x:f>
        <x:v>0.14258675078864352</x:v>
      </x:c>
      <x:c r="S470" s="53" t="n">
        <x:v>38169</x:v>
      </x:c>
      <x:c r="T470" s="50" t="str">
        <x:v>EDINET_company_history</x:v>
      </x:c>
      <x:c r="U470" s="50" t="str">
        <x:v>藤井 修逸</x:v>
      </x:c>
      <x:c r="V470" s="54" t="n">
        <x:v>0.2276</x:v>
      </x:c>
      <x:c r="W470" s="50" t="str">
        <x:v>森下 秀法</x:v>
      </x:c>
      <x:c r="X470" s="50" t="b">
        <x:f>AND(COUNT(L470:O470)=4,L470&gt;='設定'!$B$6,M470&gt;='設定'!$B$6,N470&gt;='設定'!$B$6,O470&gt;='設定'!$B$6)</x:f>
        <x:v>0</x:v>
      </x:c>
      <x:c r="Y470" s="50" t="b">
        <x:f>AND(COUNT(G470:K470)=5,P470&gt;='設定'!$B$7)</x:f>
        <x:v>0</x:v>
      </x:c>
      <x:c r="Z470" s="50" t="b">
        <x:f>AND(ISNUMBER(R470),R470&gt;='設定'!$B$8)</x:f>
        <x:v>1</x:v>
      </x:c>
      <x:c r="AA470" s="50" t="b">
        <x:f>AND(ISNUMBER(S470),S470&gt;=DATE(YEAR('設定'!$B$10)-'設定'!$B$9,MONTH('設定'!$B$10),DAY('設定'!$B$10)))</x:f>
        <x:v>0</x:v>
      </x:c>
      <x:c r="AB470" s="55" t="b">
        <x:v>0</x:v>
      </x:c>
      <x:c r="AC470" s="55" t="b">
        <x:v>1</x:v>
      </x:c>
      <x:c r="AD470" s="50" t="n">
        <x:f>IF(X470,1,0)+IF(Z470,1,0)+IF(AA470,1,0)+IF(AB470,1,0)</x:f>
        <x:v>1</x:v>
      </x:c>
      <x:c r="AE470" s="50" t="n">
        <x:f>IF(Y470,1,0)+IF(Z470,1,0)+IF(AA470,1,0)+IF(AB470,1,0)</x:f>
        <x:v>1</x:v>
      </x:c>
      <x:c r="AF470" s="50" t="n">
        <x:f>IF(Y470,1,0)+IF(Z470,1,0)+IF(AA470,1,0)+IF(AC470,1,0)</x:f>
        <x:v>2</x:v>
      </x:c>
      <x:c r="AG470" s="53" t="n">
        <x:v>44348</x:v>
      </x:c>
      <x:c r="AH470" s="50" t="str">
        <x:v>S100X6VA</x:v>
      </x:c>
      <x:c r="AI470" s="50" t="str">
        <x:v>NetSalesSummaryOfBusinessResults</x:v>
      </x:c>
      <x:c r="AJ470" s="50" t="str">
        <x:v>OperatingIncome</x:v>
      </x:c>
      <x:c r="AK470" s="53" t="n">
        <x:v>45900</x:v>
      </x:c>
      <x:c r="AL470" s="50" t="str">
        <x:v>365/365/365/366/365</x:v>
      </x:c>
      <x:c r="AM470" s="51" t="n">
        <x:v>8567300</x:v>
      </x:c>
      <x:c r="AN470" s="51" t="n">
        <x:v>3195</x:v>
      </x:c>
      <x:c r="AO470" s="51" t="n">
        <x:f>IFERROR(AM470*AN470,"")</x:f>
        <x:v>27372523500</x:v>
      </x:c>
      <x:c r="AP470" s="56" t="n">
        <x:f>IFERROR(AO470/(K470*1000000),"")</x:f>
        <x:v>2.1587163643533125</x:v>
      </x:c>
      <x:c r="AQ470" s="57" t="n">
        <x:v>272506041.6666667</x:v>
      </x:c>
      <x:c r="AR470" s="52" t="n">
        <x:v>0.5230978451604236</x:v>
      </x:c>
      <x:c r="AS470" s="52" t="n">
        <x:v>-0.6793894774864869</x:v>
      </x:c>
      <x:c r="AT470" s="55" t="b">
        <x:v>1</x:v>
      </x:c>
      <x:c r="AU470" s="50"/>
      <x:c r="AV470" s="58" t="n">
        <x:v>0.419276253016591</x:v>
      </x:c>
      <x:c r="AW470" s="50" t="n">
        <x:v>168</x:v>
      </x:c>
      <x:c r="AX470" s="50" t="str">
        <x:v>Future Moat</x:v>
      </x:c>
      <x:c r="AY470" s="50" t="str">
        <x:v>ローカル5年最大下落率-60%以下</x:v>
      </x:c>
      <x:c r="AZ470" s="59" t="str">
        <x:v>2025-11-26 16:54</x:v>
      </x:c>
      <x:c r="BA470" s="53" t="n">
        <x:v>38169</x:v>
      </x:c>
      <x:c r="BB470" s="50"/>
      <x:c r="BC470" s="50"/>
      <x:c r="BD470" s="50"/>
    </x:row>
    <x:row r="471">
      <x:c r="A471" s="50" t="n">
        <x:v>470</x:v>
      </x:c>
      <x:c r="B471" s="50" t="str">
        <x:v>6176</x:v>
      </x:c>
      <x:c r="C471" s="50" t="str">
        <x:v>6176.T</x:v>
      </x:c>
      <x:c r="D471" s="50" t="str">
        <x:v>Brangista Inc.</x:v>
      </x:c>
      <x:c r="E471" s="50" t="str">
        <x:v>Standard Market(Domestic)</x:v>
      </x:c>
      <x:c r="F471" s="50" t="str">
        <x:v>Services</x:v>
      </x:c>
      <x:c r="G471" s="51" t="n">
        <x:v>3290.861</x:v>
      </x:c>
      <x:c r="H471" s="51" t="n">
        <x:v>3360.436</x:v>
      </x:c>
      <x:c r="I471" s="51" t="n">
        <x:v>4558.874</x:v>
      </x:c>
      <x:c r="J471" s="51" t="n">
        <x:v>4822.452</x:v>
      </x:c>
      <x:c r="K471" s="51" t="n">
        <x:v>5196.705</x:v>
      </x:c>
      <x:c r="L471" s="52" t="n">
        <x:f>IFERROR(H471/G471-1,"")</x:f>
        <x:v>0.021141883537469486</x:v>
      </x:c>
      <x:c r="M471" s="52" t="n">
        <x:f>IFERROR(I471/H471-1,"")</x:f>
        <x:v>0.3566316989819176</x:v>
      </x:c>
      <x:c r="N471" s="52" t="n">
        <x:f>IFERROR(J471/I471-1,"")</x:f>
        <x:v>0.057816469593149566</x:v>
      </x:c>
      <x:c r="O471" s="52" t="n">
        <x:f>IFERROR(K471/J471-1,"")</x:f>
        <x:v>0.07760637119871783</x:v>
      </x:c>
      <x:c r="P471" s="52" t="n">
        <x:f>IFERROR((K471/G471)^(1/4)-1,"")</x:f>
        <x:v>0.1209974670671472</x:v>
      </x:c>
      <x:c r="Q471" s="51" t="n">
        <x:v>1151.71</x:v>
      </x:c>
      <x:c r="R471" s="52" t="n">
        <x:f>IFERROR(Q471/K471,"")</x:f>
        <x:v>0.22162312465302533</x:v>
      </x:c>
      <x:c r="S471" s="53" t="n">
        <x:v>42248</x:v>
      </x:c>
      <x:c r="T471" s="50" t="str">
        <x:v>EDINET_company_history</x:v>
      </x:c>
      <x:c r="U471" s="50" t="str">
        <x:v>㈱ＮＥＸＹＺ．Ｇｒｏｕｐ</x:v>
      </x:c>
      <x:c r="V471" s="54" t="n">
        <x:v>0.53</x:v>
      </x:c>
      <x:c r="W471" s="50" t="str">
        <x:v>岩本 恵了</x:v>
      </x:c>
      <x:c r="X471" s="50" t="b">
        <x:f>AND(COUNT(L471:O471)=4,L471&gt;='設定'!$B$6,M471&gt;='設定'!$B$6,N471&gt;='設定'!$B$6,O471&gt;='設定'!$B$6)</x:f>
        <x:v>0</x:v>
      </x:c>
      <x:c r="Y471" s="50" t="b">
        <x:f>AND(COUNT(G471:K471)=5,P471&gt;='設定'!$B$7)</x:f>
        <x:v>0</x:v>
      </x:c>
      <x:c r="Z471" s="50" t="b">
        <x:f>AND(ISNUMBER(R471),R471&gt;='設定'!$B$8)</x:f>
        <x:v>1</x:v>
      </x:c>
      <x:c r="AA471" s="50" t="b">
        <x:f>AND(ISNUMBER(S471),S471&gt;=DATE(YEAR('設定'!$B$10)-'設定'!$B$9,MONTH('設定'!$B$10),DAY('設定'!$B$10)))</x:f>
        <x:v>0</x:v>
      </x:c>
      <x:c r="AB471" s="55" t="b">
        <x:v>0</x:v>
      </x:c>
      <x:c r="AC471" s="55" t="b">
        <x:v>1</x:v>
      </x:c>
      <x:c r="AD471" s="50" t="n">
        <x:f>IF(X471,1,0)+IF(Z471,1,0)+IF(AA471,1,0)+IF(AB471,1,0)</x:f>
        <x:v>1</x:v>
      </x:c>
      <x:c r="AE471" s="50" t="n">
        <x:f>IF(Y471,1,0)+IF(Z471,1,0)+IF(AA471,1,0)+IF(AB471,1,0)</x:f>
        <x:v>1</x:v>
      </x:c>
      <x:c r="AF471" s="50" t="n">
        <x:f>IF(Y471,1,0)+IF(Z471,1,0)+IF(AA471,1,0)+IF(AC471,1,0)</x:f>
        <x:v>2</x:v>
      </x:c>
      <x:c r="AG471" s="53" t="n">
        <x:v>44348</x:v>
      </x:c>
      <x:c r="AH471" s="50" t="str">
        <x:v>S100XAF9</x:v>
      </x:c>
      <x:c r="AI471" s="50" t="str">
        <x:v>NetSalesSummaryOfBusinessResults</x:v>
      </x:c>
      <x:c r="AJ471" s="50" t="str">
        <x:v>OperatingIncome</x:v>
      </x:c>
      <x:c r="AK471" s="53" t="n">
        <x:v>45930</x:v>
      </x:c>
      <x:c r="AL471" s="50" t="str">
        <x:v>365/365/365/366/365</x:v>
      </x:c>
      <x:c r="AM471" s="51" t="n">
        <x:v>12820400</x:v>
      </x:c>
      <x:c r="AN471" s="51" t="n">
        <x:v>920</x:v>
      </x:c>
      <x:c r="AO471" s="51" t="n">
        <x:f>IFERROR(AM471*AN471,"")</x:f>
        <x:v>11794768000</x:v>
      </x:c>
      <x:c r="AP471" s="56" t="n">
        <x:f>IFERROR(AO471/(K471*1000000),"")</x:f>
        <x:v>2.269662795944738</x:v>
      </x:c>
      <x:c r="AQ471" s="57" t="n">
        <x:v>120028213.33333331</x:v>
      </x:c>
      <x:c r="AR471" s="52" t="n">
        <x:v>0.4797562892062447</x:v>
      </x:c>
      <x:c r="AS471" s="52" t="n">
        <x:v>-0.5679474833137735</x:v>
      </x:c>
      <x:c r="AT471" s="55" t="b">
        <x:v>1</x:v>
      </x:c>
      <x:c r="AU471" s="50"/>
      <x:c r="AV471" s="58" t="n">
        <x:v>0.0669231890091435</x:v>
      </x:c>
      <x:c r="AW471" s="50" t="n">
        <x:v>1416</x:v>
      </x:c>
      <x:c r="AX471" s="50" t="str">
        <x:v>Core Moat</x:v>
      </x:c>
      <x:c r="AY471" s="50" t="str">
        <x:v>目立つ機械的警告なし（定性確認は別途必要）</x:v>
      </x:c>
      <x:c r="AZ471" s="59" t="str">
        <x:v>2025-12-15 15:30</x:v>
      </x:c>
      <x:c r="BA471" s="53" t="n">
        <x:v>42248</x:v>
      </x:c>
      <x:c r="BB471" s="50"/>
      <x:c r="BC471" s="50"/>
      <x:c r="BD471" s="50"/>
    </x:row>
    <x:row r="472">
      <x:c r="A472" s="50" t="n">
        <x:v>471</x:v>
      </x:c>
      <x:c r="B472" s="50" t="str">
        <x:v>9644</x:v>
      </x:c>
      <x:c r="C472" s="50" t="str">
        <x:v>9644.T</x:v>
      </x:c>
      <x:c r="D472" s="50" t="str">
        <x:v>TANABE CONSULTING GROUP CO.,LTD.</x:v>
      </x:c>
      <x:c r="E472" s="50" t="str">
        <x:v>Prime Market (Domestic)</x:v>
      </x:c>
      <x:c r="F472" s="50" t="str">
        <x:v>Services</x:v>
      </x:c>
      <x:c r="G472" s="51" t="n">
        <x:v>9213.533</x:v>
      </x:c>
      <x:c r="H472" s="51" t="n">
        <x:v>10572.179</x:v>
      </x:c>
      <x:c r="I472" s="51" t="n">
        <x:v>11759.518</x:v>
      </x:c>
      <x:c r="J472" s="51" t="n">
        <x:v>12739.254</x:v>
      </x:c>
      <x:c r="K472" s="51" t="n">
        <x:v>14543.581</x:v>
      </x:c>
      <x:c r="L472" s="52" t="n">
        <x:f>IFERROR(H472/G472-1,"")</x:f>
        <x:v>0.14746199964769224</x:v>
      </x:c>
      <x:c r="M472" s="52" t="n">
        <x:f>IFERROR(I472/H472-1,"")</x:f>
        <x:v>0.1123078790096157</x:v>
      </x:c>
      <x:c r="N472" s="52" t="n">
        <x:f>IFERROR(J472/I472-1,"")</x:f>
        <x:v>0.08331429910647703</x:v>
      </x:c>
      <x:c r="O472" s="52" t="n">
        <x:f>IFERROR(K472/J472-1,"")</x:f>
        <x:v>0.14163521663042422</x:v>
      </x:c>
      <x:c r="P472" s="52" t="n">
        <x:f>IFERROR((K472/G472)^(1/4)-1,"")</x:f>
        <x:v>0.12088559939208876</x:v>
      </x:c>
      <x:c r="Q472" s="51" t="n">
        <x:v>1500.308</x:v>
      </x:c>
      <x:c r="R472" s="52" t="n">
        <x:f>IFERROR(Q472/K472,"")</x:f>
        <x:v>0.1031594625835274</x:v>
      </x:c>
      <x:c r="S472" s="53" t="n">
        <x:v>38322</x:v>
      </x:c>
      <x:c r="T472" s="50" t="str">
        <x:v>EDINET_company_history</x:v>
      </x:c>
      <x:c r="U472" s="50" t="str">
        <x:v>田邊 次良</x:v>
      </x:c>
      <x:c r="V472" s="54" t="n">
        <x:v>0.116</x:v>
      </x:c>
      <x:c r="W472" s="50" t="str">
        <x:v>若松 孝彦 / 長尾 吉邦</x:v>
      </x:c>
      <x:c r="X472" s="50" t="b">
        <x:f>AND(COUNT(L472:O472)=4,L472&gt;='設定'!$B$6,M472&gt;='設定'!$B$6,N472&gt;='設定'!$B$6,O472&gt;='設定'!$B$6)</x:f>
        <x:v>0</x:v>
      </x:c>
      <x:c r="Y472" s="50" t="b">
        <x:f>AND(COUNT(G472:K472)=5,P472&gt;='設定'!$B$7)</x:f>
        <x:v>0</x:v>
      </x:c>
      <x:c r="Z472" s="50" t="b">
        <x:f>AND(ISNUMBER(R472),R472&gt;='設定'!$B$8)</x:f>
        <x:v>1</x:v>
      </x:c>
      <x:c r="AA472" s="50" t="b">
        <x:f>AND(ISNUMBER(S472),S472&gt;=DATE(YEAR('設定'!$B$10)-'設定'!$B$9,MONTH('設定'!$B$10),DAY('設定'!$B$10)))</x:f>
        <x:v>0</x:v>
      </x:c>
      <x:c r="AB472" s="55" t="b">
        <x:v>0</x:v>
      </x:c>
      <x:c r="AC472" s="55" t="b">
        <x:v>1</x:v>
      </x:c>
      <x:c r="AD472" s="50" t="n">
        <x:f>IF(X472,1,0)+IF(Z472,1,0)+IF(AA472,1,0)+IF(AB472,1,0)</x:f>
        <x:v>1</x:v>
      </x:c>
      <x:c r="AE472" s="50" t="n">
        <x:f>IF(Y472,1,0)+IF(Z472,1,0)+IF(AA472,1,0)+IF(AB472,1,0)</x:f>
        <x:v>1</x:v>
      </x:c>
      <x:c r="AF472" s="50" t="n">
        <x:f>IF(Y472,1,0)+IF(Z472,1,0)+IF(AA472,1,0)+IF(AC472,1,0)</x:f>
        <x:v>2</x:v>
      </x:c>
      <x:c r="AG472" s="53" t="n">
        <x:v>44348</x:v>
      </x:c>
      <x:c r="AH472" s="50" t="str">
        <x:v>S100W415</x:v>
      </x:c>
      <x:c r="AI472" s="50" t="str">
        <x:v>NetSalesSummaryOfBusinessResults</x:v>
      </x:c>
      <x:c r="AJ472" s="50" t="str">
        <x:v>OperatingIncome</x:v>
      </x:c>
      <x:c r="AK472" s="53" t="n">
        <x:v>45747</x:v>
      </x:c>
      <x:c r="AL472" s="50" t="str">
        <x:v>365/365/365/366/365</x:v>
      </x:c>
      <x:c r="AM472" s="51" t="n">
        <x:v>16332100</x:v>
      </x:c>
      <x:c r="AN472" s="51" t="n">
        <x:v>715</x:v>
      </x:c>
      <x:c r="AO472" s="51" t="n">
        <x:f>IFERROR(AM472*AN472,"")</x:f>
        <x:v>11677451500</x:v>
      </x:c>
      <x:c r="AP472" s="56" t="n">
        <x:f>IFERROR(AO472/(K472*1000000),"")</x:f>
        <x:v>0.8029282127971096</x:v>
      </x:c>
      <x:c r="AQ472" s="57" t="n">
        <x:v>25790591.666666668</x:v>
      </x:c>
      <x:c r="AR472" s="52" t="n">
        <x:v>0.3121977698393409</x:v>
      </x:c>
      <x:c r="AS472" s="52" t="n">
        <x:v>-0.3191345928624158</x:v>
      </x:c>
      <x:c r="AT472" s="55" t="b">
        <x:v>1</x:v>
      </x:c>
      <x:c r="AU472" s="50"/>
      <x:c r="AV472" s="58" t="n">
        <x:v>0.1072765987155534</x:v>
      </x:c>
      <x:c r="AW472" s="50" t="n">
        <x:v>1189</x:v>
      </x:c>
      <x:c r="AX472" s="50" t="str">
        <x:v>Discovery</x:v>
      </x:c>
      <x:c r="AY472" s="50" t="str">
        <x:v>目立つ機械的警告なし（定性確認は別途必要）</x:v>
      </x:c>
      <x:c r="AZ472" s="59" t="str">
        <x:v>2025-06-25 14:37</x:v>
      </x:c>
      <x:c r="BA472" s="53" t="n">
        <x:v>38322</x:v>
      </x:c>
      <x:c r="BB472" s="50"/>
      <x:c r="BC472" s="50"/>
      <x:c r="BD472" s="50" t="str">
        <x:v>TOPIX Small 2</x:v>
      </x:c>
    </x:row>
    <x:row r="473">
      <x:c r="A473" s="50" t="n">
        <x:v>472</x:v>
      </x:c>
      <x:c r="B473" s="50" t="str">
        <x:v>6488</x:v>
      </x:c>
      <x:c r="C473" s="50" t="str">
        <x:v>6488.T</x:v>
      </x:c>
      <x:c r="D473" s="50" t="str">
        <x:v>Yoshitake Inc.</x:v>
      </x:c>
      <x:c r="E473" s="50" t="str">
        <x:v>Standard Market(Domestic)</x:v>
      </x:c>
      <x:c r="F473" s="50" t="str">
        <x:v>Machinery</x:v>
      </x:c>
      <x:c r="G473" s="51" t="n">
        <x:v>6263.503</x:v>
      </x:c>
      <x:c r="H473" s="51" t="n">
        <x:v>7091.242</x:v>
      </x:c>
      <x:c r="I473" s="51" t="n">
        <x:v>7517.051</x:v>
      </x:c>
      <x:c r="J473" s="51" t="n">
        <x:v>8952.786</x:v>
      </x:c>
      <x:c r="K473" s="51" t="n">
        <x:v>9843.323</x:v>
      </x:c>
      <x:c r="L473" s="52" t="n">
        <x:f>IFERROR(H473/G473-1,"")</x:f>
        <x:v>0.1321527266770688</x:v>
      </x:c>
      <x:c r="M473" s="52" t="n">
        <x:f>IFERROR(I473/H473-1,"")</x:f>
        <x:v>0.06004716804193122</x:v>
      </x:c>
      <x:c r="N473" s="52" t="n">
        <x:f>IFERROR(J473/I473-1,"")</x:f>
        <x:v>0.19099710777537626</x:v>
      </x:c>
      <x:c r="O473" s="52" t="n">
        <x:f>IFERROR(K473/J473-1,"")</x:f>
        <x:v>0.09947037715410612</x:v>
      </x:c>
      <x:c r="P473" s="52" t="n">
        <x:f>IFERROR((K473/G473)^(1/4)-1,"")</x:f>
        <x:v>0.11964697643545508</x:v>
      </x:c>
      <x:c r="Q473" s="51" t="n">
        <x:v>1068.873</x:v>
      </x:c>
      <x:c r="R473" s="52" t="n">
        <x:f>IFERROR(Q473/K473,"")</x:f>
        <x:v>0.10858863414316487</x:v>
      </x:c>
      <x:c r="S473" s="53" t="n">
        <x:v>38322</x:v>
      </x:c>
      <x:c r="T473" s="50" t="str">
        <x:v>EDINET_company_history</x:v>
      </x:c>
      <x:c r="U473" s="50" t="str">
        <x:v>(有)プラスファイブ</x:v>
      </x:c>
      <x:c r="V473" s="54" t="n">
        <x:v>0.3663</x:v>
      </x:c>
      <x:c r="W473" s="50" t="str">
        <x:v>山田 哲</x:v>
      </x:c>
      <x:c r="X473" s="50" t="b">
        <x:f>AND(COUNT(L473:O473)=4,L473&gt;='設定'!$B$6,M473&gt;='設定'!$B$6,N473&gt;='設定'!$B$6,O473&gt;='設定'!$B$6)</x:f>
        <x:v>0</x:v>
      </x:c>
      <x:c r="Y473" s="50" t="b">
        <x:f>AND(COUNT(G473:K473)=5,P473&gt;='設定'!$B$7)</x:f>
        <x:v>0</x:v>
      </x:c>
      <x:c r="Z473" s="50" t="b">
        <x:f>AND(ISNUMBER(R473),R473&gt;='設定'!$B$8)</x:f>
        <x:v>1</x:v>
      </x:c>
      <x:c r="AA473" s="50" t="b">
        <x:f>AND(ISNUMBER(S473),S473&gt;=DATE(YEAR('設定'!$B$10)-'設定'!$B$9,MONTH('設定'!$B$10),DAY('設定'!$B$10)))</x:f>
        <x:v>0</x:v>
      </x:c>
      <x:c r="AB473" s="55" t="b">
        <x:v>0</x:v>
      </x:c>
      <x:c r="AC473" s="55" t="b">
        <x:v>1</x:v>
      </x:c>
      <x:c r="AD473" s="50" t="n">
        <x:f>IF(X473,1,0)+IF(Z473,1,0)+IF(AA473,1,0)+IF(AB473,1,0)</x:f>
        <x:v>1</x:v>
      </x:c>
      <x:c r="AE473" s="50" t="n">
        <x:f>IF(Y473,1,0)+IF(Z473,1,0)+IF(AA473,1,0)+IF(AB473,1,0)</x:f>
        <x:v>1</x:v>
      </x:c>
      <x:c r="AF473" s="50" t="n">
        <x:f>IF(Y473,1,0)+IF(Z473,1,0)+IF(AA473,1,0)+IF(AC473,1,0)</x:f>
        <x:v>2</x:v>
      </x:c>
      <x:c r="AG473" s="53" t="n">
        <x:v>44348</x:v>
      </x:c>
      <x:c r="AH473" s="50" t="str">
        <x:v>S100VYWX</x:v>
      </x:c>
      <x:c r="AI473" s="50" t="str">
        <x:v>NetSalesSummaryOfBusinessResults</x:v>
      </x:c>
      <x:c r="AJ473" s="50" t="str">
        <x:v>OperatingIncome</x:v>
      </x:c>
      <x:c r="AK473" s="53" t="n">
        <x:v>45747</x:v>
      </x:c>
      <x:c r="AL473" s="50" t="str">
        <x:v>365/365/365/366/365</x:v>
      </x:c>
      <x:c r="AM473" s="51" t="n">
        <x:v>12717846</x:v>
      </x:c>
      <x:c r="AN473" s="51" t="n">
        <x:v>927</x:v>
      </x:c>
      <x:c r="AO473" s="51" t="n">
        <x:f>IFERROR(AM473*AN473,"")</x:f>
        <x:v>11789443242</x:v>
      </x:c>
      <x:c r="AP473" s="56" t="n">
        <x:f>IFERROR(AO473/(K473*1000000),"")</x:f>
        <x:v>1.1977096801557767</x:v>
      </x:c>
      <x:c r="AQ473" s="57" t="n">
        <x:v>6688561.666666667</x:v>
      </x:c>
      <x:c r="AR473" s="52" t="n">
        <x:v>0.2267413713918319</x:v>
      </x:c>
      <x:c r="AS473" s="52" t="n">
        <x:v>-0.3959798808846246</x:v>
      </x:c>
      <x:c r="AT473" s="55" t="b">
        <x:v>0</x:v>
      </x:c>
      <x:c r="AU473" s="50" t="str">
        <x:v>low_liquidity</x:v>
      </x:c>
      <x:c r="AV473" s="58" t="n">
        <x:v>0.4145950181267953</x:v>
      </x:c>
      <x:c r="AW473" s="50" t="n">
        <x:v>172</x:v>
      </x:c>
      <x:c r="AX473" s="50" t="str">
        <x:v>Discovery</x:v>
      </x:c>
      <x:c r="AY473" s="50" t="str">
        <x:v>既存適格性フィルター不通過: low_liquidity / 60日平均売買代金2,000万円未満</x:v>
      </x:c>
      <x:c r="AZ473" s="59" t="str">
        <x:v>2025-06-24 10:53</x:v>
      </x:c>
      <x:c r="BA473" s="53" t="n">
        <x:v>38322</x:v>
      </x:c>
      <x:c r="BB473" s="50"/>
      <x:c r="BC473" s="50"/>
      <x:c r="BD473" s="50"/>
    </x:row>
    <x:row r="474">
      <x:c r="A474" s="50" t="n">
        <x:v>473</x:v>
      </x:c>
      <x:c r="B474" s="50" t="str">
        <x:v>1965</x:v>
      </x:c>
      <x:c r="C474" s="50" t="str">
        <x:v>1965.T</x:v>
      </x:c>
      <x:c r="D474" s="50" t="str">
        <x:v>TECHNO RYOWA LTD.</x:v>
      </x:c>
      <x:c r="E474" s="50" t="str">
        <x:v>Standard Market(Domestic)</x:v>
      </x:c>
      <x:c r="F474" s="50" t="str">
        <x:v>Construction</x:v>
      </x:c>
      <x:c r="G474" s="51" t="n">
        <x:v>54871</x:v>
      </x:c>
      <x:c r="H474" s="51" t="n">
        <x:v>56905</x:v>
      </x:c>
      <x:c r="I474" s="51" t="n">
        <x:v>61030</x:v>
      </x:c>
      <x:c r="J474" s="51" t="n">
        <x:v>73688</x:v>
      </x:c>
      <x:c r="K474" s="51" t="n">
        <x:v>84190</x:v>
      </x:c>
      <x:c r="L474" s="52" t="n">
        <x:f>IFERROR(H474/G474-1,"")</x:f>
        <x:v>0.037068761276448425</x:v>
      </x:c>
      <x:c r="M474" s="52" t="n">
        <x:f>IFERROR(I474/H474-1,"")</x:f>
        <x:v>0.07248923644670935</x:v>
      </x:c>
      <x:c r="N474" s="52" t="n">
        <x:f>IFERROR(J474/I474-1,"")</x:f>
        <x:v>0.2074061936752416</x:v>
      </x:c>
      <x:c r="O474" s="52" t="n">
        <x:f>IFERROR(K474/J474-1,"")</x:f>
        <x:v>0.14251981326674623</x:v>
      </x:c>
      <x:c r="P474" s="52" t="n">
        <x:f>IFERROR((K474/G474)^(1/4)-1,"")</x:f>
        <x:v>0.11295962231003398</x:v>
      </x:c>
      <x:c r="Q474" s="51" t="n">
        <x:v>9629</x:v>
      </x:c>
      <x:c r="R474" s="52" t="n">
        <x:f>IFERROR(Q474/K474,"")</x:f>
        <x:v>0.11437225323672645</x:v>
      </x:c>
      <x:c r="S474" s="53" t="n">
        <x:v>35400</x:v>
      </x:c>
      <x:c r="T474" s="50" t="str">
        <x:v>EDINET_company_history</x:v>
      </x:c>
      <x:c r="U474" s="50" t="str">
        <x:v>テクノ菱和取引先持株会</x:v>
      </x:c>
      <x:c r="V474" s="54" t="n">
        <x:v>0.1028</x:v>
      </x:c>
      <x:c r="W474" s="50" t="str">
        <x:v>黒 田 英 彦 / 加 藤 雅 也</x:v>
      </x:c>
      <x:c r="X474" s="50" t="b">
        <x:f>AND(COUNT(L474:O474)=4,L474&gt;='設定'!$B$6,M474&gt;='設定'!$B$6,N474&gt;='設定'!$B$6,O474&gt;='設定'!$B$6)</x:f>
        <x:v>0</x:v>
      </x:c>
      <x:c r="Y474" s="50" t="b">
        <x:f>AND(COUNT(G474:K474)=5,P474&gt;='設定'!$B$7)</x:f>
        <x:v>0</x:v>
      </x:c>
      <x:c r="Z474" s="50" t="b">
        <x:f>AND(ISNUMBER(R474),R474&gt;='設定'!$B$8)</x:f>
        <x:v>1</x:v>
      </x:c>
      <x:c r="AA474" s="50" t="b">
        <x:f>AND(ISNUMBER(S474),S474&gt;=DATE(YEAR('設定'!$B$10)-'設定'!$B$9,MONTH('設定'!$B$10),DAY('設定'!$B$10)))</x:f>
        <x:v>0</x:v>
      </x:c>
      <x:c r="AB474" s="55" t="b">
        <x:v>0</x:v>
      </x:c>
      <x:c r="AC474" s="55" t="b">
        <x:v>1</x:v>
      </x:c>
      <x:c r="AD474" s="50" t="n">
        <x:f>IF(X474,1,0)+IF(Z474,1,0)+IF(AA474,1,0)+IF(AB474,1,0)</x:f>
        <x:v>1</x:v>
      </x:c>
      <x:c r="AE474" s="50" t="n">
        <x:f>IF(Y474,1,0)+IF(Z474,1,0)+IF(AA474,1,0)+IF(AB474,1,0)</x:f>
        <x:v>1</x:v>
      </x:c>
      <x:c r="AF474" s="50" t="n">
        <x:f>IF(Y474,1,0)+IF(Z474,1,0)+IF(AA474,1,0)+IF(AC474,1,0)</x:f>
        <x:v>2</x:v>
      </x:c>
      <x:c r="AG474" s="53" t="n">
        <x:v>44348</x:v>
      </x:c>
      <x:c r="AH474" s="50" t="str">
        <x:v>S100W7PX</x:v>
      </x:c>
      <x:c r="AI474" s="50" t="str">
        <x:v>NetSalesSummaryOfBusinessResults</x:v>
      </x:c>
      <x:c r="AJ474" s="50" t="str">
        <x:v>OperatingIncome</x:v>
      </x:c>
      <x:c r="AK474" s="53" t="n">
        <x:v>45747</x:v>
      </x:c>
      <x:c r="AL474" s="50" t="str">
        <x:v>365/365/365/366/365</x:v>
      </x:c>
      <x:c r="AM474" s="51" t="n">
        <x:v>21219404</x:v>
      </x:c>
      <x:c r="AN474" s="51" t="n">
        <x:v>6030</x:v>
      </x:c>
      <x:c r="AO474" s="51" t="n">
        <x:f>IFERROR(AM474*AN474,"")</x:f>
        <x:v>127953006120</x:v>
      </x:c>
      <x:c r="AP474" s="56" t="n">
        <x:f>IFERROR(AO474/(K474*1000000),"")</x:f>
        <x:v>1.5198124019479748</x:v>
      </x:c>
      <x:c r="AQ474" s="57" t="n">
        <x:v>578125116.6666666</x:v>
      </x:c>
      <x:c r="AR474" s="52" t="n">
        <x:v>0.3966106970053066</x:v>
      </x:c>
      <x:c r="AS474" s="52" t="n">
        <x:v>-0.4481446100139953</x:v>
      </x:c>
      <x:c r="AT474" s="55" t="b">
        <x:v>0</x:v>
      </x:c>
      <x:c r="AU474" s="50" t="str">
        <x:v>repeated_negative_operating_cf</x:v>
      </x:c>
      <x:c r="AV474" s="58" t="n">
        <x:v>0.0707880559167284</x:v>
      </x:c>
      <x:c r="AW474" s="50" t="n">
        <x:v>1396</x:v>
      </x:c>
      <x:c r="AX474" s="50" t="str">
        <x:v>Transformation Moat</x:v>
      </x:c>
      <x:c r="AY474" s="50" t="str">
        <x:v>既存適格性フィルター不通過: repeated_negative_operating_cf</x:v>
      </x:c>
      <x:c r="AZ474" s="59" t="str">
        <x:v>2025-06-26 16:33</x:v>
      </x:c>
      <x:c r="BA474" s="53" t="n">
        <x:v>35400</x:v>
      </x:c>
      <x:c r="BB474" s="50"/>
      <x:c r="BC474" s="50"/>
      <x:c r="BD474" s="50"/>
    </x:row>
    <x:row r="475">
      <x:c r="A475" s="50" t="n">
        <x:v>474</x:v>
      </x:c>
      <x:c r="B475" s="50" t="str">
        <x:v>2436</x:v>
      </x:c>
      <x:c r="C475" s="50" t="str">
        <x:v>2436.T</x:v>
      </x:c>
      <x:c r="D475" s="50" t="str">
        <x:v>KYODO PUBLIC RELATIONS CO.,LTD.</x:v>
      </x:c>
      <x:c r="E475" s="50" t="str">
        <x:v>Standard Market(Domestic)</x:v>
      </x:c>
      <x:c r="F475" s="50" t="str">
        <x:v>Services</x:v>
      </x:c>
      <x:c r="G475" s="51" t="n">
        <x:v>5609.621</x:v>
      </x:c>
      <x:c r="H475" s="51" t="n">
        <x:v>5264.691</x:v>
      </x:c>
      <x:c r="I475" s="51" t="n">
        <x:v>6895.772</x:v>
      </x:c>
      <x:c r="J475" s="51" t="n">
        <x:v>7323.625</x:v>
      </x:c>
      <x:c r="K475" s="51" t="n">
        <x:v>8554.609</x:v>
      </x:c>
      <x:c r="L475" s="52" t="n">
        <x:f>IFERROR(H475/G475-1,"")</x:f>
        <x:v>-0.06148900255471812</x:v>
      </x:c>
      <x:c r="M475" s="52" t="n">
        <x:f>IFERROR(I475/H475-1,"")</x:f>
        <x:v>0.30981514394671983</x:v>
      </x:c>
      <x:c r="N475" s="52" t="n">
        <x:f>IFERROR(J475/I475-1,"")</x:f>
        <x:v>0.062045699886829286</x:v>
      </x:c>
      <x:c r="O475" s="52" t="n">
        <x:f>IFERROR(K475/J475-1,"")</x:f>
        <x:v>0.16808397480755777</x:v>
      </x:c>
      <x:c r="P475" s="52" t="n">
        <x:f>IFERROR((K475/G475)^(1/4)-1,"")</x:f>
        <x:v>0.11126250478021249</x:v>
      </x:c>
      <x:c r="Q475" s="51" t="n">
        <x:v>1302.75</x:v>
      </x:c>
      <x:c r="R475" s="52" t="n">
        <x:f>IFERROR(Q475/K475,"")</x:f>
        <x:v>0.15228632892514432</x:v>
      </x:c>
      <x:c r="S475" s="53" t="n">
        <x:v>38412</x:v>
      </x:c>
      <x:c r="T475" s="50" t="str">
        <x:v>EDINET_company_history</x:v>
      </x:c>
      <x:c r="U475" s="50" t="str">
        <x:v>㈱新東通信</x:v>
      </x:c>
      <x:c r="V475" s="54" t="n">
        <x:v>0.3291</x:v>
      </x:c>
      <x:c r="W475" s="50" t="str">
        <x:v>石栗正崇</x:v>
      </x:c>
      <x:c r="X475" s="50" t="b">
        <x:f>AND(COUNT(L475:O475)=4,L475&gt;='設定'!$B$6,M475&gt;='設定'!$B$6,N475&gt;='設定'!$B$6,O475&gt;='設定'!$B$6)</x:f>
        <x:v>0</x:v>
      </x:c>
      <x:c r="Y475" s="50" t="b">
        <x:f>AND(COUNT(G475:K475)=5,P475&gt;='設定'!$B$7)</x:f>
        <x:v>0</x:v>
      </x:c>
      <x:c r="Z475" s="50" t="b">
        <x:f>AND(ISNUMBER(R475),R475&gt;='設定'!$B$8)</x:f>
        <x:v>1</x:v>
      </x:c>
      <x:c r="AA475" s="50" t="b">
        <x:f>AND(ISNUMBER(S475),S475&gt;=DATE(YEAR('設定'!$B$10)-'設定'!$B$9,MONTH('設定'!$B$10),DAY('設定'!$B$10)))</x:f>
        <x:v>0</x:v>
      </x:c>
      <x:c r="AB475" s="55" t="b">
        <x:v>0</x:v>
      </x:c>
      <x:c r="AC475" s="55" t="b">
        <x:v>1</x:v>
      </x:c>
      <x:c r="AD475" s="50" t="n">
        <x:f>IF(X475,1,0)+IF(Z475,1,0)+IF(AA475,1,0)+IF(AB475,1,0)</x:f>
        <x:v>1</x:v>
      </x:c>
      <x:c r="AE475" s="50" t="n">
        <x:f>IF(Y475,1,0)+IF(Z475,1,0)+IF(AA475,1,0)+IF(AB475,1,0)</x:f>
        <x:v>1</x:v>
      </x:c>
      <x:c r="AF475" s="50" t="n">
        <x:f>IF(Y475,1,0)+IF(Z475,1,0)+IF(AA475,1,0)+IF(AC475,1,0)</x:f>
        <x:v>2</x:v>
      </x:c>
      <x:c r="AG475" s="53" t="n">
        <x:v>44348</x:v>
      </x:c>
      <x:c r="AH475" s="50" t="str">
        <x:v>S100XUFT</x:v>
      </x:c>
      <x:c r="AI475" s="50" t="str">
        <x:v>NetSalesSummaryOfBusinessResults</x:v>
      </x:c>
      <x:c r="AJ475" s="50" t="str">
        <x:v>OperatingIncome</x:v>
      </x:c>
      <x:c r="AK475" s="53" t="n">
        <x:v>46022</x:v>
      </x:c>
      <x:c r="AL475" s="50" t="str">
        <x:v>365/365/365/366/365</x:v>
      </x:c>
      <x:c r="AM475" s="51" t="n">
        <x:v>8736192</x:v>
      </x:c>
      <x:c r="AN475" s="51" t="n">
        <x:v>1045</x:v>
      </x:c>
      <x:c r="AO475" s="51" t="n">
        <x:f>IFERROR(AM475*AN475,"")</x:f>
        <x:v>9129320640</x:v>
      </x:c>
      <x:c r="AP475" s="56" t="n">
        <x:f>IFERROR(AO475/(K475*1000000),"")</x:f>
        <x:v>1.0671815205113406</x:v>
      </x:c>
      <x:c r="AQ475" s="57" t="n">
        <x:v>13138833.333333334</x:v>
      </x:c>
      <x:c r="AR475" s="52" t="n">
        <x:v>0.3962368679111278</x:v>
      </x:c>
      <x:c r="AS475" s="52" t="n">
        <x:v>-0.4844124238686733</x:v>
      </x:c>
      <x:c r="AT475" s="55" t="b">
        <x:v>0</x:v>
      </x:c>
      <x:c r="AU475" s="50" t="str">
        <x:v>low_liquidity</x:v>
      </x:c>
      <x:c r="AV475" s="58" t="n">
        <x:v>0.0889018943207627</x:v>
      </x:c>
      <x:c r="AW475" s="50" t="n">
        <x:v>1302</x:v>
      </x:c>
      <x:c r="AX475" s="50" t="str">
        <x:v>Discovery</x:v>
      </x:c>
      <x:c r="AY475" s="50" t="str">
        <x:v>既存適格性フィルター不通過: low_liquidity / 60日平均売買代金2,000万円未満</x:v>
      </x:c>
      <x:c r="AZ475" s="59" t="str">
        <x:v>2026-03-26 15:31</x:v>
      </x:c>
      <x:c r="BA475" s="53" t="n">
        <x:v>38412</x:v>
      </x:c>
      <x:c r="BB475" s="50"/>
      <x:c r="BC475" s="50"/>
      <x:c r="BD475" s="50"/>
    </x:row>
    <x:row r="476">
      <x:c r="A476" s="50" t="n">
        <x:v>475</x:v>
      </x:c>
      <x:c r="B476" s="50" t="str">
        <x:v>2914</x:v>
      </x:c>
      <x:c r="C476" s="50" t="str">
        <x:v>2914.T</x:v>
      </x:c>
      <x:c r="D476" s="50" t="str">
        <x:v>JAPAN TOBACCO INC.</x:v>
      </x:c>
      <x:c r="E476" s="50" t="str">
        <x:v>Prime Market (Domestic)</x:v>
      </x:c>
      <x:c r="F476" s="50" t="str">
        <x:v>Foods</x:v>
      </x:c>
      <x:c r="G476" s="51" t="n">
        <x:v>2324838</x:v>
      </x:c>
      <x:c r="H476" s="51" t="n">
        <x:v>2657832</x:v>
      </x:c>
      <x:c r="I476" s="51" t="n">
        <x:v>2841077</x:v>
      </x:c>
      <x:c r="J476" s="51" t="n">
        <x:v>3056709</x:v>
      </x:c>
      <x:c r="K476" s="51" t="n">
        <x:v>3467675</x:v>
      </x:c>
      <x:c r="L476" s="52" t="n">
        <x:f>IFERROR(H476/G476-1,"")</x:f>
        <x:v>0.1432332059266066</x:v>
      </x:c>
      <x:c r="M476" s="52" t="n">
        <x:f>IFERROR(I476/H476-1,"")</x:f>
        <x:v>0.06894529074824884</x:v>
      </x:c>
      <x:c r="N476" s="52" t="n">
        <x:f>IFERROR(J476/I476-1,"")</x:f>
        <x:v>0.07589797812590082</x:v>
      </x:c>
      <x:c r="O476" s="52" t="n">
        <x:f>IFERROR(K476/J476-1,"")</x:f>
        <x:v>0.13444721103644475</x:v>
      </x:c>
      <x:c r="P476" s="52" t="n">
        <x:f>IFERROR((K476/G476)^(1/4)-1,"")</x:f>
        <x:v>0.10512504928940247</x:v>
      </x:c>
      <x:c r="Q476" s="51" t="n">
        <x:v>867038</x:v>
      </x:c>
      <x:c r="R476" s="52" t="n">
        <x:f>IFERROR(Q476/K476,"")</x:f>
        <x:v>0.2500343890358814</x:v>
      </x:c>
      <x:c r="S476" s="53" t="n">
        <x:v>34608</x:v>
      </x:c>
      <x:c r="T476" s="50" t="str">
        <x:v>EDINET_company_history</x:v>
      </x:c>
      <x:c r="U476" s="50" t="str">
        <x:v>財務大臣</x:v>
      </x:c>
      <x:c r="V476" s="54" t="n">
        <x:v>0.3755</x:v>
      </x:c>
      <x:c r="W476" s="50" t="str">
        <x:v>嶋吉 耕史 / 中野 恵</x:v>
      </x:c>
      <x:c r="X476" s="50" t="b">
        <x:f>AND(COUNT(L476:O476)=4,L476&gt;='設定'!$B$6,M476&gt;='設定'!$B$6,N476&gt;='設定'!$B$6,O476&gt;='設定'!$B$6)</x:f>
        <x:v>0</x:v>
      </x:c>
      <x:c r="Y476" s="50" t="b">
        <x:f>AND(COUNT(G476:K476)=5,P476&gt;='設定'!$B$7)</x:f>
        <x:v>0</x:v>
      </x:c>
      <x:c r="Z476" s="50" t="b">
        <x:f>AND(ISNUMBER(R476),R476&gt;='設定'!$B$8)</x:f>
        <x:v>1</x:v>
      </x:c>
      <x:c r="AA476" s="50" t="b">
        <x:f>AND(ISNUMBER(S476),S476&gt;=DATE(YEAR('設定'!$B$10)-'設定'!$B$9,MONTH('設定'!$B$10),DAY('設定'!$B$10)))</x:f>
        <x:v>0</x:v>
      </x:c>
      <x:c r="AB476" s="55" t="b">
        <x:v>0</x:v>
      </x:c>
      <x:c r="AC476" s="55" t="b">
        <x:v>1</x:v>
      </x:c>
      <x:c r="AD476" s="50" t="n">
        <x:f>IF(X476,1,0)+IF(Z476,1,0)+IF(AA476,1,0)+IF(AB476,1,0)</x:f>
        <x:v>1</x:v>
      </x:c>
      <x:c r="AE476" s="50" t="n">
        <x:f>IF(Y476,1,0)+IF(Z476,1,0)+IF(AA476,1,0)+IF(AB476,1,0)</x:f>
        <x:v>1</x:v>
      </x:c>
      <x:c r="AF476" s="50" t="n">
        <x:f>IF(Y476,1,0)+IF(Z476,1,0)+IF(AA476,1,0)+IF(AC476,1,0)</x:f>
        <x:v>2</x:v>
      </x:c>
      <x:c r="AG476" s="53" t="n">
        <x:v>44348</x:v>
      </x:c>
      <x:c r="AH476" s="50" t="str">
        <x:v>S100XSSA</x:v>
      </x:c>
      <x:c r="AI476" s="50" t="str">
        <x:v>RevenueIFRSSummaryOfBusinessResults</x:v>
      </x:c>
      <x:c r="AJ476" s="50" t="str">
        <x:v>OperatingProfitLossIFRS</x:v>
      </x:c>
      <x:c r="AK476" s="53" t="n">
        <x:v>46022</x:v>
      </x:c>
      <x:c r="AL476" s="50" t="str">
        <x:v>365/365/365/366/365</x:v>
      </x:c>
      <x:c r="AM476" s="51" t="n">
        <x:v>1775800500</x:v>
      </x:c>
      <x:c r="AN476" s="51" t="n">
        <x:v>6068</x:v>
      </x:c>
      <x:c r="AO476" s="51" t="n">
        <x:f>IFERROR(AM476*AN476,"")</x:f>
        <x:v>10775557434000</x:v>
      </x:c>
      <x:c r="AP476" s="56" t="n">
        <x:f>IFERROR(AO476/(K476*1000000),"")</x:f>
        <x:v>3.1074300313610705</x:v>
      </x:c>
      <x:c r="AQ476" s="57" t="n">
        <x:v>25185092998.333332</x:v>
      </x:c>
      <x:c r="AR476" s="52" t="n">
        <x:v>0.2010846970384919</x:v>
      </x:c>
      <x:c r="AS476" s="52" t="n">
        <x:v>-0.2309061883685752</x:v>
      </x:c>
      <x:c r="AT476" s="55" t="b">
        <x:v>0</x:v>
      </x:c>
      <x:c r="AU476" s="50" t="str">
        <x:v>missing_financial_data</x:v>
      </x:c>
      <x:c r="AV476" s="58" t="n">
        <x:v>-0.0404564565087125</x:v>
      </x:c>
      <x:c r="AW476" s="50" t="n">
        <x:v>2195</x:v>
      </x:c>
      <x:c r="AX476" s="50" t="str">
        <x:v>Core Moat</x:v>
      </x:c>
      <x:c r="AY476" s="50" t="str">
        <x:v>既存適格性フィルター不通過: missing_financial_data</x:v>
      </x:c>
      <x:c r="AZ476" s="59" t="str">
        <x:v>2026-03-23 16:00</x:v>
      </x:c>
      <x:c r="BA476" s="53" t="n">
        <x:v>34608</x:v>
      </x:c>
      <x:c r="BB476" s="50"/>
      <x:c r="BC476" s="50"/>
      <x:c r="BD476" s="50" t="str">
        <x:v>TOPIX Core30</x:v>
      </x:c>
    </x:row>
    <x:row r="477">
      <x:c r="A477" s="50" t="n">
        <x:v>476</x:v>
      </x:c>
      <x:c r="B477" s="50" t="str">
        <x:v>4681</x:v>
      </x:c>
      <x:c r="C477" s="50" t="str">
        <x:v>4681.T</x:v>
      </x:c>
      <x:c r="D477" s="50" t="str">
        <x:v>RESORTTRUST,INC.</x:v>
      </x:c>
      <x:c r="E477" s="50" t="str">
        <x:v>Prime Market (Domestic)</x:v>
      </x:c>
      <x:c r="F477" s="50" t="str">
        <x:v>Services</x:v>
      </x:c>
      <x:c r="G477" s="51" t="n">
        <x:v>167538</x:v>
      </x:c>
      <x:c r="H477" s="51" t="n">
        <x:v>157782</x:v>
      </x:c>
      <x:c r="I477" s="51" t="n">
        <x:v>169830</x:v>
      </x:c>
      <x:c r="J477" s="51" t="n">
        <x:v>201803</x:v>
      </x:c>
      <x:c r="K477" s="51" t="n">
        <x:v>249333</x:v>
      </x:c>
      <x:c r="L477" s="52" t="n">
        <x:f>IFERROR(H477/G477-1,"")</x:f>
        <x:v>-0.05823156537621321</x:v>
      </x:c>
      <x:c r="M477" s="52" t="n">
        <x:f>IFERROR(I477/H477-1,"")</x:f>
        <x:v>0.07635851998326815</x:v>
      </x:c>
      <x:c r="N477" s="52" t="n">
        <x:f>IFERROR(J477/I477-1,"")</x:f>
        <x:v>0.18826473532355892</x:v>
      </x:c>
      <x:c r="O477" s="52" t="n">
        <x:f>IFERROR(K477/J477-1,"")</x:f>
        <x:v>0.23552672656006113</x:v>
      </x:c>
      <x:c r="P477" s="52" t="n">
        <x:f>IFERROR((K477/G477)^(1/4)-1,"")</x:f>
        <x:v>0.10450226027549481</x:v>
      </x:c>
      <x:c r="Q477" s="51" t="n">
        <x:v>26365</x:v>
      </x:c>
      <x:c r="R477" s="52" t="n">
        <x:f>IFERROR(Q477/K477,"")</x:f>
        <x:v>0.10574211997609623</x:v>
      </x:c>
      <x:c r="S477" s="53" t="n">
        <x:v>36831</x:v>
      </x:c>
      <x:c r="T477" s="50" t="str">
        <x:v>EDINET_company_history</x:v>
      </x:c>
      <x:c r="U477" s="50" t="str">
        <x:v>㈱宝塚コーポレーション</x:v>
      </x:c>
      <x:c r="V477" s="54" t="n">
        <x:v>0.1257</x:v>
      </x:c>
      <x:c r="W477" s="50" t="str">
        <x:v>伊 藤 與 朗 / 伊 藤 勝 康 / 伏 見 有 貴 / 新 谷 敦 之</x:v>
      </x:c>
      <x:c r="X477" s="50" t="b">
        <x:f>AND(COUNT(L477:O477)=4,L477&gt;='設定'!$B$6,M477&gt;='設定'!$B$6,N477&gt;='設定'!$B$6,O477&gt;='設定'!$B$6)</x:f>
        <x:v>0</x:v>
      </x:c>
      <x:c r="Y477" s="50" t="b">
        <x:f>AND(COUNT(G477:K477)=5,P477&gt;='設定'!$B$7)</x:f>
        <x:v>0</x:v>
      </x:c>
      <x:c r="Z477" s="50" t="b">
        <x:f>AND(ISNUMBER(R477),R477&gt;='設定'!$B$8)</x:f>
        <x:v>1</x:v>
      </x:c>
      <x:c r="AA477" s="50" t="b">
        <x:f>AND(ISNUMBER(S477),S477&gt;=DATE(YEAR('設定'!$B$10)-'設定'!$B$9,MONTH('設定'!$B$10),DAY('設定'!$B$10)))</x:f>
        <x:v>0</x:v>
      </x:c>
      <x:c r="AB477" s="55" t="b">
        <x:v>0</x:v>
      </x:c>
      <x:c r="AC477" s="55" t="b">
        <x:v>1</x:v>
      </x:c>
      <x:c r="AD477" s="50" t="n">
        <x:f>IF(X477,1,0)+IF(Z477,1,0)+IF(AA477,1,0)+IF(AB477,1,0)</x:f>
        <x:v>1</x:v>
      </x:c>
      <x:c r="AE477" s="50" t="n">
        <x:f>IF(Y477,1,0)+IF(Z477,1,0)+IF(AA477,1,0)+IF(AB477,1,0)</x:f>
        <x:v>1</x:v>
      </x:c>
      <x:c r="AF477" s="50" t="n">
        <x:f>IF(Y477,1,0)+IF(Z477,1,0)+IF(AA477,1,0)+IF(AC477,1,0)</x:f>
        <x:v>2</x:v>
      </x:c>
      <x:c r="AG477" s="53" t="n">
        <x:v>44348</x:v>
      </x:c>
      <x:c r="AH477" s="50" t="str">
        <x:v>S100W60B</x:v>
      </x:c>
      <x:c r="AI477" s="50" t="str">
        <x:v>NetSalesSummaryOfBusinessResults</x:v>
      </x:c>
      <x:c r="AJ477" s="50" t="str">
        <x:v>OperatingIncome</x:v>
      </x:c>
      <x:c r="AK477" s="53" t="n">
        <x:v>45747</x:v>
      </x:c>
      <x:c r="AL477" s="50" t="str">
        <x:v>365/365/365/366/365</x:v>
      </x:c>
      <x:c r="AM477" s="51" t="n">
        <x:v>105910699</x:v>
      </x:c>
      <x:c r="AN477" s="51" t="n">
        <x:v>1659</x:v>
      </x:c>
      <x:c r="AO477" s="51" t="n">
        <x:f>IFERROR(AM477*AN477,"")</x:f>
        <x:v>175705849641</x:v>
      </x:c>
      <x:c r="AP477" s="56" t="n">
        <x:f>IFERROR(AO477/(K477*1000000),"")</x:f>
        <x:v>0.7047035476290744</x:v>
      </x:c>
      <x:c r="AQ477" s="57" t="n">
        <x:v>1176155907.5</x:v>
      </x:c>
      <x:c r="AR477" s="52" t="n">
        <x:v>0.2571481896990318</x:v>
      </x:c>
      <x:c r="AS477" s="52" t="n">
        <x:v>-0.2304112106944706</x:v>
      </x:c>
      <x:c r="AT477" s="55" t="b">
        <x:v>1</x:v>
      </x:c>
      <x:c r="AU477" s="50"/>
      <x:c r="AV477" s="58" t="n">
        <x:v>0.1850187389840702</x:v>
      </x:c>
      <x:c r="AW477" s="50" t="n">
        <x:v>780</x:v>
      </x:c>
      <x:c r="AX477" s="50" t="str">
        <x:v>Core Moat</x:v>
      </x:c>
      <x:c r="AY477" s="50" t="str">
        <x:v>目立つ機械的警告なし（定性確認は別途必要）</x:v>
      </x:c>
      <x:c r="AZ477" s="59" t="str">
        <x:v>2025-06-26 13:05</x:v>
      </x:c>
      <x:c r="BA477" s="53" t="n">
        <x:v>36831</x:v>
      </x:c>
      <x:c r="BB477" s="50"/>
      <x:c r="BC477" s="50"/>
      <x:c r="BD477" s="50" t="str">
        <x:v>TOPIX Mid400</x:v>
      </x:c>
    </x:row>
    <x:row r="478">
      <x:c r="A478" s="50" t="n">
        <x:v>477</x:v>
      </x:c>
      <x:c r="B478" s="50" t="str">
        <x:v>4385</x:v>
      </x:c>
      <x:c r="C478" s="50" t="str">
        <x:v>4385.T</x:v>
      </x:c>
      <x:c r="D478" s="50" t="str">
        <x:v>Mercari,Inc.</x:v>
      </x:c>
      <x:c r="E478" s="50" t="str">
        <x:v>Prime Market (Domestic)</x:v>
      </x:c>
      <x:c r="F478" s="50" t="str">
        <x:v>Information &amp; Communication</x:v>
      </x:c>
      <x:c r="G478" s="51" t="n">
        <x:v>75152</x:v>
      </x:c>
      <x:c r="H478" s="51" t="n">
        <x:v>86107</x:v>
      </x:c>
      <x:c r="I478" s="51" t="n">
        <x:v>101671</x:v>
      </x:c>
      <x:c r="J478" s="51" t="n">
        <x:v>107891</x:v>
      </x:c>
      <x:c r="K478" s="51" t="n">
        <x:v>111511</x:v>
      </x:c>
      <x:c r="L478" s="52" t="n">
        <x:f>IFERROR(H478/G478-1,"")</x:f>
        <x:v>0.14577123695976146</x:v>
      </x:c>
      <x:c r="M478" s="52" t="n">
        <x:f>IFERROR(I478/H478-1,"")</x:f>
        <x:v>0.18075185524986348</x:v>
      </x:c>
      <x:c r="N478" s="52" t="n">
        <x:f>IFERROR(J478/I478-1,"")</x:f>
        <x:v>0.061177720293889015</x:v>
      </x:c>
      <x:c r="O478" s="52" t="n">
        <x:f>IFERROR(K478/J478-1,"")</x:f>
        <x:v>0.0335523815702885</x:v>
      </x:c>
      <x:c r="P478" s="52" t="n">
        <x:f>IFERROR((K478/G478)^(1/4)-1,"")</x:f>
        <x:v>0.10368284429536301</x:v>
      </x:c>
      <x:c r="Q478" s="51" t="n">
        <x:v>22352</x:v>
      </x:c>
      <x:c r="R478" s="52" t="n">
        <x:f>IFERROR(Q478/K478,"")</x:f>
        <x:v>0.20044659271282653</x:v>
      </x:c>
      <x:c r="S478" s="53" t="n">
        <x:v>43252</x:v>
      </x:c>
      <x:c r="T478" s="50" t="str">
        <x:v>EDINET_company_history</x:v>
      </x:c>
      <x:c r="U478" s="50" t="str">
        <x:v>山田 進太郎</x:v>
      </x:c>
      <x:c r="V478" s="54" t="n">
        <x:v>0.2208</x:v>
      </x:c>
      <x:c r="W478" s="50"/>
      <x:c r="X478" s="50" t="b">
        <x:f>AND(COUNT(L478:O478)=4,L478&gt;='設定'!$B$6,M478&gt;='設定'!$B$6,N478&gt;='設定'!$B$6,O478&gt;='設定'!$B$6)</x:f>
        <x:v>0</x:v>
      </x:c>
      <x:c r="Y478" s="50" t="b">
        <x:f>AND(COUNT(G478:K478)=5,P478&gt;='設定'!$B$7)</x:f>
        <x:v>0</x:v>
      </x:c>
      <x:c r="Z478" s="50" t="b">
        <x:f>AND(ISNUMBER(R478),R478&gt;='設定'!$B$8)</x:f>
        <x:v>1</x:v>
      </x:c>
      <x:c r="AA478" s="50" t="b">
        <x:f>AND(ISNUMBER(S478),S478&gt;=DATE(YEAR('設定'!$B$10)-'設定'!$B$9,MONTH('設定'!$B$10),DAY('設定'!$B$10)))</x:f>
        <x:v>0</x:v>
      </x:c>
      <x:c r="AB478" s="55" t="b">
        <x:v>0</x:v>
      </x:c>
      <x:c r="AC478" s="55" t="b">
        <x:v>1</x:v>
      </x:c>
      <x:c r="AD478" s="50" t="n">
        <x:f>IF(X478,1,0)+IF(Z478,1,0)+IF(AA478,1,0)+IF(AB478,1,0)</x:f>
        <x:v>1</x:v>
      </x:c>
      <x:c r="AE478" s="50" t="n">
        <x:f>IF(Y478,1,0)+IF(Z478,1,0)+IF(AA478,1,0)+IF(AB478,1,0)</x:f>
        <x:v>1</x:v>
      </x:c>
      <x:c r="AF478" s="50" t="n">
        <x:f>IF(Y478,1,0)+IF(Z478,1,0)+IF(AA478,1,0)+IF(AC478,1,0)</x:f>
        <x:v>2</x:v>
      </x:c>
      <x:c r="AG478" s="53" t="n">
        <x:v>44348</x:v>
      </x:c>
      <x:c r="AH478" s="50" t="str">
        <x:v>S100WQDW</x:v>
      </x:c>
      <x:c r="AI478" s="50" t="str">
        <x:v>NetSalesSummaryOfBusinessResults</x:v>
      </x:c>
      <x:c r="AJ478" s="50" t="str">
        <x:v>OperatingIncome</x:v>
      </x:c>
      <x:c r="AK478" s="53" t="n">
        <x:v>45838</x:v>
      </x:c>
      <x:c r="AL478" s="50" t="str">
        <x:v>365/365/365/366/365</x:v>
      </x:c>
      <x:c r="AM478" s="51" t="n">
        <x:v>164548324</x:v>
      </x:c>
      <x:c r="AN478" s="51" t="n">
        <x:v>4160</x:v>
      </x:c>
      <x:c r="AO478" s="51" t="n">
        <x:f>IFERROR(AM478*AN478,"")</x:f>
        <x:v>684521027840</x:v>
      </x:c>
      <x:c r="AP478" s="56" t="n">
        <x:f>IFERROR(AO478/(K478*1000000),"")</x:f>
        <x:v>6.138596441965366</x:v>
      </x:c>
      <x:c r="AQ478" s="57" t="n">
        <x:v>6699641391.666667</x:v>
      </x:c>
      <x:c r="AR478" s="52" t="n">
        <x:v>0.5165537636908993</x:v>
      </x:c>
      <x:c r="AS478" s="52" t="n">
        <x:v>-0.7721994535519126</x:v>
      </x:c>
      <x:c r="AT478" s="55" t="b">
        <x:v>1</x:v>
      </x:c>
      <x:c r="AU478" s="50"/>
      <x:c r="AV478" s="58" t="n">
        <x:v>-0.3337791846346456</x:v>
      </x:c>
      <x:c r="AW478" s="50" t="n">
        <x:v>3340</x:v>
      </x:c>
      <x:c r="AX478" s="50" t="str">
        <x:v>Future Moat</x:v>
      </x:c>
      <x:c r="AY478" s="50" t="str">
        <x:v>ローカル5年最大下落率-60%以下</x:v>
      </x:c>
      <x:c r="AZ478" s="59" t="str">
        <x:v>2025-09-24 15:30</x:v>
      </x:c>
      <x:c r="BA478" s="53" t="n">
        <x:v>43252</x:v>
      </x:c>
      <x:c r="BB478" s="50"/>
      <x:c r="BC478" s="50"/>
      <x:c r="BD478" s="50" t="str">
        <x:v>TOPIX Mid400</x:v>
      </x:c>
    </x:row>
    <x:row r="479">
      <x:c r="A479" s="50" t="n">
        <x:v>478</x:v>
      </x:c>
      <x:c r="B479" s="50" t="str">
        <x:v>2480</x:v>
      </x:c>
      <x:c r="C479" s="50" t="str">
        <x:v>2480.T</x:v>
      </x:c>
      <x:c r="D479" s="50" t="str">
        <x:v>System Location Co.,Ltd.</x:v>
      </x:c>
      <x:c r="E479" s="50" t="str">
        <x:v>Standard Market(Domestic)</x:v>
      </x:c>
      <x:c r="F479" s="50" t="str">
        <x:v>Information &amp; Communication</x:v>
      </x:c>
      <x:c r="G479" s="51" t="n">
        <x:v>1136.005</x:v>
      </x:c>
      <x:c r="H479" s="51" t="n">
        <x:v>1302.17</x:v>
      </x:c>
      <x:c r="I479" s="51" t="n">
        <x:v>1696.075</x:v>
      </x:c>
      <x:c r="J479" s="51" t="n">
        <x:v>1741.682</x:v>
      </x:c>
      <x:c r="K479" s="51" t="n">
        <x:v>1666.925</x:v>
      </x:c>
      <x:c r="L479" s="52" t="n">
        <x:f>IFERROR(H479/G479-1,"")</x:f>
        <x:v>0.14627136324223922</x:v>
      </x:c>
      <x:c r="M479" s="52" t="n">
        <x:f>IFERROR(I479/H479-1,"")</x:f>
        <x:v>0.30249890567283844</x:v>
      </x:c>
      <x:c r="N479" s="52" t="n">
        <x:f>IFERROR(J479/I479-1,"")</x:f>
        <x:v>0.026889730701767256</x:v>
      </x:c>
      <x:c r="O479" s="52" t="n">
        <x:f>IFERROR(K479/J479-1,"")</x:f>
        <x:v>-0.042922301545287866</x:v>
      </x:c>
      <x:c r="P479" s="52" t="n">
        <x:f>IFERROR((K479/G479)^(1/4)-1,"")</x:f>
        <x:v>0.10061126675759402</x:v>
      </x:c>
      <x:c r="Q479" s="51" t="n">
        <x:v>536.161</x:v>
      </x:c>
      <x:c r="R479" s="52" t="n">
        <x:f>IFERROR(Q479/K479,"")</x:f>
        <x:v>0.321646744754563</x:v>
      </x:c>
      <x:c r="S479" s="53" t="n">
        <x:v>38808</x:v>
      </x:c>
      <x:c r="T479" s="50" t="str">
        <x:v>EDINET_company_history</x:v>
      </x:c>
      <x:c r="U479" s="50" t="str">
        <x:v>（有）タイムラー</x:v>
      </x:c>
      <x:c r="V479" s="54" t="n">
        <x:v>0.4847</x:v>
      </x:c>
      <x:c r="W479" s="50" t="str">
        <x:v>千村 岳彦</x:v>
      </x:c>
      <x:c r="X479" s="50" t="b">
        <x:f>AND(COUNT(L479:O479)=4,L479&gt;='設定'!$B$6,M479&gt;='設定'!$B$6,N479&gt;='設定'!$B$6,O479&gt;='設定'!$B$6)</x:f>
        <x:v>0</x:v>
      </x:c>
      <x:c r="Y479" s="50" t="b">
        <x:f>AND(COUNT(G479:K479)=5,P479&gt;='設定'!$B$7)</x:f>
        <x:v>0</x:v>
      </x:c>
      <x:c r="Z479" s="50" t="b">
        <x:f>AND(ISNUMBER(R479),R479&gt;='設定'!$B$8)</x:f>
        <x:v>1</x:v>
      </x:c>
      <x:c r="AA479" s="50" t="b">
        <x:f>AND(ISNUMBER(S479),S479&gt;=DATE(YEAR('設定'!$B$10)-'設定'!$B$9,MONTH('設定'!$B$10),DAY('設定'!$B$10)))</x:f>
        <x:v>0</x:v>
      </x:c>
      <x:c r="AB479" s="55" t="b">
        <x:v>0</x:v>
      </x:c>
      <x:c r="AC479" s="55" t="b">
        <x:v>1</x:v>
      </x:c>
      <x:c r="AD479" s="50" t="n">
        <x:f>IF(X479,1,0)+IF(Z479,1,0)+IF(AA479,1,0)+IF(AB479,1,0)</x:f>
        <x:v>1</x:v>
      </x:c>
      <x:c r="AE479" s="50" t="n">
        <x:f>IF(Y479,1,0)+IF(Z479,1,0)+IF(AA479,1,0)+IF(AB479,1,0)</x:f>
        <x:v>1</x:v>
      </x:c>
      <x:c r="AF479" s="50" t="n">
        <x:f>IF(Y479,1,0)+IF(Z479,1,0)+IF(AA479,1,0)+IF(AC479,1,0)</x:f>
        <x:v>2</x:v>
      </x:c>
      <x:c r="AG479" s="53" t="n">
        <x:v>44348</x:v>
      </x:c>
      <x:c r="AH479" s="50" t="str">
        <x:v>S100W3E3</x:v>
      </x:c>
      <x:c r="AI479" s="50" t="str">
        <x:v>NetSalesSummaryOfBusinessResults</x:v>
      </x:c>
      <x:c r="AJ479" s="50" t="str">
        <x:v>OperatingIncome</x:v>
      </x:c>
      <x:c r="AK479" s="53" t="n">
        <x:v>45747</x:v>
      </x:c>
      <x:c r="AL479" s="50" t="str">
        <x:v>365/365/365/366/365</x:v>
      </x:c>
      <x:c r="AM479" s="51" t="n">
        <x:v>3528300</x:v>
      </x:c>
      <x:c r="AN479" s="51" t="n">
        <x:v>1700</x:v>
      </x:c>
      <x:c r="AO479" s="51" t="n">
        <x:f>IFERROR(AM479*AN479,"")</x:f>
        <x:v>5998110000</x:v>
      </x:c>
      <x:c r="AP479" s="56" t="n">
        <x:f>IFERROR(AO479/(K479*1000000),"")</x:f>
        <x:v>3.598308262219356</x:v>
      </x:c>
      <x:c r="AQ479" s="57" t="n">
        <x:v>2690310</x:v>
      </x:c>
      <x:c r="AR479" s="52" t="n">
        <x:v>0.2807857964273678</x:v>
      </x:c>
      <x:c r="AS479" s="52" t="n">
        <x:v>-0.4023726481524737</x:v>
      </x:c>
      <x:c r="AT479" s="55" t="b">
        <x:v>0</x:v>
      </x:c>
      <x:c r="AU479" s="50" t="str">
        <x:v>low_liquidity</x:v>
      </x:c>
      <x:c r="AV479" s="58" t="n">
        <x:v>0.2675992925727549</x:v>
      </x:c>
      <x:c r="AW479" s="50" t="n">
        <x:v>498</x:v>
      </x:c>
      <x:c r="AX479" s="50" t="str">
        <x:v>Discovery</x:v>
      </x:c>
      <x:c r="AY479" s="50" t="str">
        <x:v>既存適格性フィルター不通過: low_liquidity / 60日平均売買代金2,000万円未満</x:v>
      </x:c>
      <x:c r="AZ479" s="59" t="str">
        <x:v>2025-06-24 16:26</x:v>
      </x:c>
      <x:c r="BA479" s="53" t="n">
        <x:v>38808</x:v>
      </x:c>
      <x:c r="BB479" s="50"/>
      <x:c r="BC479" s="50"/>
      <x:c r="BD479" s="50"/>
    </x:row>
    <x:row r="480">
      <x:c r="A480" s="50" t="n">
        <x:v>479</x:v>
      </x:c>
      <x:c r="B480" s="50" t="str">
        <x:v>4430</x:v>
      </x:c>
      <x:c r="C480" s="50" t="str">
        <x:v>4430.T</x:v>
      </x:c>
      <x:c r="D480" s="50" t="str">
        <x:v>TOKAI SOFT CO.,LTD.</x:v>
      </x:c>
      <x:c r="E480" s="50" t="str">
        <x:v>Standard Market(Domestic)</x:v>
      </x:c>
      <x:c r="F480" s="50" t="str">
        <x:v>Information &amp; Communication</x:v>
      </x:c>
      <x:c r="G480" s="51" t="n">
        <x:v>6676.935</x:v>
      </x:c>
      <x:c r="H480" s="51" t="n">
        <x:v>7303.586</x:v>
      </x:c>
      <x:c r="I480" s="51" t="n">
        <x:v>7718.492</x:v>
      </x:c>
      <x:c r="J480" s="51" t="n">
        <x:v>8738.542</x:v>
      </x:c>
      <x:c r="K480" s="51" t="n">
        <x:v>9787.514</x:v>
      </x:c>
      <x:c r="L480" s="52" t="n">
        <x:f>IFERROR(H480/G480-1,"")</x:f>
        <x:v>0.093853092773855</x:v>
      </x:c>
      <x:c r="M480" s="52" t="n">
        <x:f>IFERROR(I480/H480-1,"")</x:f>
        <x:v>0.0568085321375007</x:v>
      </x:c>
      <x:c r="N480" s="52" t="n">
        <x:f>IFERROR(J480/I480-1,"")</x:f>
        <x:v>0.13215664406985184</x:v>
      </x:c>
      <x:c r="O480" s="52" t="n">
        <x:f>IFERROR(K480/J480-1,"")</x:f>
        <x:v>0.12003970456398783</x:v>
      </x:c>
      <x:c r="P480" s="52" t="n">
        <x:f>IFERROR((K480/G480)^(1/4)-1,"")</x:f>
        <x:v>0.10033217385289883</x:v>
      </x:c>
      <x:c r="Q480" s="51" t="n">
        <x:v>1110.205</x:v>
      </x:c>
      <x:c r="R480" s="52" t="n">
        <x:f>IFERROR(Q480/K480,"")</x:f>
        <x:v>0.11343074451796442</x:v>
      </x:c>
      <x:c r="S480" s="53" t="n">
        <x:v>43497</x:v>
      </x:c>
      <x:c r="T480" s="50" t="str">
        <x:v>EDINET_company_history</x:v>
      </x:c>
      <x:c r="U480" s="50" t="str">
        <x:v>水谷 慎介</x:v>
      </x:c>
      <x:c r="V480" s="54" t="n">
        <x:v>0.1806</x:v>
      </x:c>
      <x:c r="W480" s="50" t="str">
        <x:v>尾上 雅憲</x:v>
      </x:c>
      <x:c r="X480" s="50" t="b">
        <x:f>AND(COUNT(L480:O480)=4,L480&gt;='設定'!$B$6,M480&gt;='設定'!$B$6,N480&gt;='設定'!$B$6,O480&gt;='設定'!$B$6)</x:f>
        <x:v>0</x:v>
      </x:c>
      <x:c r="Y480" s="50" t="b">
        <x:f>AND(COUNT(G480:K480)=5,P480&gt;='設定'!$B$7)</x:f>
        <x:v>0</x:v>
      </x:c>
      <x:c r="Z480" s="50" t="b">
        <x:f>AND(ISNUMBER(R480),R480&gt;='設定'!$B$8)</x:f>
        <x:v>1</x:v>
      </x:c>
      <x:c r="AA480" s="50" t="b">
        <x:f>AND(ISNUMBER(S480),S480&gt;=DATE(YEAR('設定'!$B$10)-'設定'!$B$9,MONTH('設定'!$B$10),DAY('設定'!$B$10)))</x:f>
        <x:v>0</x:v>
      </x:c>
      <x:c r="AB480" s="55" t="b">
        <x:v>0</x:v>
      </x:c>
      <x:c r="AC480" s="55" t="b">
        <x:v>1</x:v>
      </x:c>
      <x:c r="AD480" s="50" t="n">
        <x:f>IF(X480,1,0)+IF(Z480,1,0)+IF(AA480,1,0)+IF(AB480,1,0)</x:f>
        <x:v>1</x:v>
      </x:c>
      <x:c r="AE480" s="50" t="n">
        <x:f>IF(Y480,1,0)+IF(Z480,1,0)+IF(AA480,1,0)+IF(AB480,1,0)</x:f>
        <x:v>1</x:v>
      </x:c>
      <x:c r="AF480" s="50" t="n">
        <x:f>IF(Y480,1,0)+IF(Z480,1,0)+IF(AA480,1,0)+IF(AC480,1,0)</x:f>
        <x:v>2</x:v>
      </x:c>
      <x:c r="AG480" s="53" t="n">
        <x:v>44348</x:v>
      </x:c>
      <x:c r="AH480" s="50" t="str">
        <x:v>S100WLXE</x:v>
      </x:c>
      <x:c r="AI480" s="50" t="str">
        <x:v>NetSalesSummaryOfBusinessResults</x:v>
      </x:c>
      <x:c r="AJ480" s="50" t="str">
        <x:v>OperatingIncome</x:v>
      </x:c>
      <x:c r="AK480" s="53" t="n">
        <x:v>45808</x:v>
      </x:c>
      <x:c r="AL480" s="50" t="str">
        <x:v>365/365/365/366/365</x:v>
      </x:c>
      <x:c r="AM480" s="51" t="n">
        <x:v>4785400</x:v>
      </x:c>
      <x:c r="AN480" s="51" t="n">
        <x:v>1701</x:v>
      </x:c>
      <x:c r="AO480" s="51" t="n">
        <x:f>IFERROR(AM480*AN480,"")</x:f>
        <x:v>8139965400</x:v>
      </x:c>
      <x:c r="AP480" s="56" t="n">
        <x:f>IFERROR(AO480/(K480*1000000),"")</x:f>
        <x:v>0.8316683276264024</x:v>
      </x:c>
      <x:c r="AQ480" s="57" t="n">
        <x:v>39675630</x:v>
      </x:c>
      <x:c r="AR480" s="52" t="n">
        <x:v>0.2669717315765043</x:v>
      </x:c>
      <x:c r="AS480" s="52" t="n">
        <x:v>-0.46912791554452</x:v>
      </x:c>
      <x:c r="AT480" s="55" t="b">
        <x:v>1</x:v>
      </x:c>
      <x:c r="AU480" s="50"/>
      <x:c r="AV480" s="58" t="n">
        <x:v>0.1348066692575474</x:v>
      </x:c>
      <x:c r="AW480" s="50" t="n">
        <x:v>1037</x:v>
      </x:c>
      <x:c r="AX480" s="50" t="str">
        <x:v>Discovery</x:v>
      </x:c>
      <x:c r="AY480" s="50" t="str">
        <x:v>目立つ機械的警告なし（定性確認は別途必要）</x:v>
      </x:c>
      <x:c r="AZ480" s="59" t="str">
        <x:v>2025-08-28 15:17</x:v>
      </x:c>
      <x:c r="BA480" s="53" t="n">
        <x:v>43497</x:v>
      </x:c>
      <x:c r="BB480" s="50"/>
      <x:c r="BC480" s="50"/>
      <x:c r="BD480" s="50"/>
    </x:row>
    <x:row r="481">
      <x:c r="A481" s="50" t="n">
        <x:v>480</x:v>
      </x:c>
      <x:c r="B481" s="50" t="str">
        <x:v>3854</x:v>
      </x:c>
      <x:c r="C481" s="50" t="str">
        <x:v>3854.T</x:v>
      </x:c>
      <x:c r="D481" s="50" t="str">
        <x:v>I'LL INC</x:v>
      </x:c>
      <x:c r="E481" s="50" t="str">
        <x:v>Prime Market (Domestic)</x:v>
      </x:c>
      <x:c r="F481" s="50" t="str">
        <x:v>Information &amp; Communication</x:v>
      </x:c>
      <x:c r="G481" s="51" t="n">
        <x:v>13203.819</x:v>
      </x:c>
      <x:c r="H481" s="51" t="n">
        <x:v>12944.157</x:v>
      </x:c>
      <x:c r="I481" s="51" t="n">
        <x:v>15924.604</x:v>
      </x:c>
      <x:c r="J481" s="51" t="n">
        <x:v>17508.405</x:v>
      </x:c>
      <x:c r="K481" s="51" t="n">
        <x:v>19294.87</x:v>
      </x:c>
      <x:c r="L481" s="52" t="n">
        <x:f>IFERROR(H481/G481-1,"")</x:f>
        <x:v>-0.019665673999317956</x:v>
      </x:c>
      <x:c r="M481" s="52" t="n">
        <x:f>IFERROR(I481/H481-1,"")</x:f>
        <x:v>0.23025423749109342</x:v>
      </x:c>
      <x:c r="N481" s="52" t="n">
        <x:f>IFERROR(J481/I481-1,"")</x:f>
        <x:v>0.09945622509671193</x:v>
      </x:c>
      <x:c r="O481" s="52" t="n">
        <x:f>IFERROR(K481/J481-1,"")</x:f>
        <x:v>0.10203470847287344</x:v>
      </x:c>
      <x:c r="P481" s="52" t="n">
        <x:f>IFERROR((K481/G481)^(1/4)-1,"")</x:f>
        <x:v>0.09947554395322178</x:v>
      </x:c>
      <x:c r="Q481" s="51" t="n">
        <x:v>4818.844</x:v>
      </x:c>
      <x:c r="R481" s="52" t="n">
        <x:f>IFERROR(Q481/K481,"")</x:f>
        <x:v>0.249747419910059</x:v>
      </x:c>
      <x:c r="S481" s="53" t="n">
        <x:v>39234</x:v>
      </x:c>
      <x:c r="T481" s="50" t="str">
        <x:v>EDINET_company_history</x:v>
      </x:c>
      <x:c r="U481" s="50" t="str">
        <x:v>㈲GTホールディング</x:v>
      </x:c>
      <x:c r="V481" s="54" t="n">
        <x:v>0.3348</x:v>
      </x:c>
      <x:c r="W481" s="50" t="str">
        <x:v>岩 本 哲 夫 / 岩 本 亮 磨</x:v>
      </x:c>
      <x:c r="X481" s="50" t="b">
        <x:f>AND(COUNT(L481:O481)=4,L481&gt;='設定'!$B$6,M481&gt;='設定'!$B$6,N481&gt;='設定'!$B$6,O481&gt;='設定'!$B$6)</x:f>
        <x:v>0</x:v>
      </x:c>
      <x:c r="Y481" s="50" t="b">
        <x:f>AND(COUNT(G481:K481)=5,P481&gt;='設定'!$B$7)</x:f>
        <x:v>0</x:v>
      </x:c>
      <x:c r="Z481" s="50" t="b">
        <x:f>AND(ISNUMBER(R481),R481&gt;='設定'!$B$8)</x:f>
        <x:v>1</x:v>
      </x:c>
      <x:c r="AA481" s="50" t="b">
        <x:f>AND(ISNUMBER(S481),S481&gt;=DATE(YEAR('設定'!$B$10)-'設定'!$B$9,MONTH('設定'!$B$10),DAY('設定'!$B$10)))</x:f>
        <x:v>0</x:v>
      </x:c>
      <x:c r="AB481" s="55" t="b">
        <x:v>0</x:v>
      </x:c>
      <x:c r="AC481" s="55" t="b">
        <x:v>1</x:v>
      </x:c>
      <x:c r="AD481" s="50" t="n">
        <x:f>IF(X481,1,0)+IF(Z481,1,0)+IF(AA481,1,0)+IF(AB481,1,0)</x:f>
        <x:v>1</x:v>
      </x:c>
      <x:c r="AE481" s="50" t="n">
        <x:f>IF(Y481,1,0)+IF(Z481,1,0)+IF(AA481,1,0)+IF(AB481,1,0)</x:f>
        <x:v>1</x:v>
      </x:c>
      <x:c r="AF481" s="50" t="n">
        <x:f>IF(Y481,1,0)+IF(Z481,1,0)+IF(AA481,1,0)+IF(AC481,1,0)</x:f>
        <x:v>2</x:v>
      </x:c>
      <x:c r="AG481" s="53" t="n">
        <x:v>44348</x:v>
      </x:c>
      <x:c r="AH481" s="50" t="str">
        <x:v>S100WVK4</x:v>
      </x:c>
      <x:c r="AI481" s="50" t="str">
        <x:v>NetSalesSummaryOfBusinessResults</x:v>
      </x:c>
      <x:c r="AJ481" s="50" t="str">
        <x:v>OperatingIncome</x:v>
      </x:c>
      <x:c r="AK481" s="53" t="n">
        <x:v>45869</x:v>
      </x:c>
      <x:c r="AL481" s="50" t="str">
        <x:v>365/365/365/366/365</x:v>
      </x:c>
      <x:c r="AM481" s="51" t="n">
        <x:v>25029528</x:v>
      </x:c>
      <x:c r="AN481" s="51" t="n">
        <x:v>2594</x:v>
      </x:c>
      <x:c r="AO481" s="51" t="n">
        <x:f>IFERROR(AM481*AN481,"")</x:f>
        <x:v>64926595632</x:v>
      </x:c>
      <x:c r="AP481" s="56" t="n">
        <x:f>IFERROR(AO481/(K481*1000000),"")</x:f>
        <x:v>3.364966731157038</x:v>
      </x:c>
      <x:c r="AQ481" s="57" t="n">
        <x:v>170285833.33333334</x:v>
      </x:c>
      <x:c r="AR481" s="52" t="n">
        <x:v>0.3932713741718582</x:v>
      </x:c>
      <x:c r="AS481" s="52" t="n">
        <x:v>-0.5076540001983791</x:v>
      </x:c>
      <x:c r="AT481" s="55" t="b">
        <x:v>1</x:v>
      </x:c>
      <x:c r="AU481" s="50"/>
      <x:c r="AV481" s="58" t="n">
        <x:v>0.1459118992227945</x:v>
      </x:c>
      <x:c r="AW481" s="50" t="n">
        <x:v>966</x:v>
      </x:c>
      <x:c r="AX481" s="50" t="str">
        <x:v>Core Moat</x:v>
      </x:c>
      <x:c r="AY481" s="50" t="str">
        <x:v>目立つ機械的警告なし（定性確認は別途必要）</x:v>
      </x:c>
      <x:c r="AZ481" s="59" t="str">
        <x:v>2025-10-17 09:20</x:v>
      </x:c>
      <x:c r="BA481" s="53" t="n">
        <x:v>39234</x:v>
      </x:c>
      <x:c r="BB481" s="50"/>
      <x:c r="BC481" s="50"/>
      <x:c r="BD481" s="50" t="str">
        <x:v>TOPIX Small 2</x:v>
      </x:c>
    </x:row>
    <x:row r="482">
      <x:c r="A482" s="50" t="n">
        <x:v>481</x:v>
      </x:c>
      <x:c r="B482" s="50" t="str">
        <x:v>6159</x:v>
      </x:c>
      <x:c r="C482" s="50" t="str">
        <x:v>6159.T</x:v>
      </x:c>
      <x:c r="D482" s="50" t="str">
        <x:v>MICRON MACHINERY CO.,LTD.</x:v>
      </x:c>
      <x:c r="E482" s="50" t="str">
        <x:v>Standard Market(Domestic)</x:v>
      </x:c>
      <x:c r="F482" s="50" t="str">
        <x:v>Machinery</x:v>
      </x:c>
      <x:c r="G482" s="51" t="n">
        <x:v>4010.347</x:v>
      </x:c>
      <x:c r="H482" s="51" t="n">
        <x:v>5201.75</x:v>
      </x:c>
      <x:c r="I482" s="51" t="n">
        <x:v>5181.18</x:v>
      </x:c>
      <x:c r="J482" s="51" t="n">
        <x:v>4699.084</x:v>
      </x:c>
      <x:c r="K482" s="51" t="n">
        <x:v>5782.372</x:v>
      </x:c>
      <x:c r="L482" s="52" t="n">
        <x:f>IFERROR(H482/G482-1,"")</x:f>
        <x:v>0.297082272431787</x:v>
      </x:c>
      <x:c r="M482" s="52" t="n">
        <x:f>IFERROR(I482/H482-1,"")</x:f>
        <x:v>-0.003954438410150418</x:v>
      </x:c>
      <x:c r="N482" s="52" t="n">
        <x:f>IFERROR(J482/I482-1,"")</x:f>
        <x:v>-0.09304752971330865</x:v>
      </x:c>
      <x:c r="O482" s="52" t="n">
        <x:f>IFERROR(K482/J482-1,"")</x:f>
        <x:v>0.23053173767483215</x:v>
      </x:c>
      <x:c r="P482" s="52" t="n">
        <x:f>IFERROR((K482/G482)^(1/4)-1,"")</x:f>
        <x:v>0.09579930071403453</x:v>
      </x:c>
      <x:c r="Q482" s="51" t="n">
        <x:v>612.384</x:v>
      </x:c>
      <x:c r="R482" s="52" t="n">
        <x:f>IFERROR(Q482/K482,"")</x:f>
        <x:v>0.10590532743310184</x:v>
      </x:c>
      <x:c r="S482" s="53" t="n">
        <x:v>38504</x:v>
      </x:c>
      <x:c r="T482" s="50" t="str">
        <x:v>EDINET_company_history</x:v>
      </x:c>
      <x:c r="U482" s="50" t="str">
        <x:v>ミクロン精密社員持株会</x:v>
      </x:c>
      <x:c r="V482" s="54" t="n">
        <x:v>0.2005</x:v>
      </x:c>
      <x:c r="W482" s="50" t="str">
        <x:v>榊原 憲二</x:v>
      </x:c>
      <x:c r="X482" s="50" t="b">
        <x:f>AND(COUNT(L482:O482)=4,L482&gt;='設定'!$B$6,M482&gt;='設定'!$B$6,N482&gt;='設定'!$B$6,O482&gt;='設定'!$B$6)</x:f>
        <x:v>0</x:v>
      </x:c>
      <x:c r="Y482" s="50" t="b">
        <x:f>AND(COUNT(G482:K482)=5,P482&gt;='設定'!$B$7)</x:f>
        <x:v>0</x:v>
      </x:c>
      <x:c r="Z482" s="50" t="b">
        <x:f>AND(ISNUMBER(R482),R482&gt;='設定'!$B$8)</x:f>
        <x:v>1</x:v>
      </x:c>
      <x:c r="AA482" s="50" t="b">
        <x:f>AND(ISNUMBER(S482),S482&gt;=DATE(YEAR('設定'!$B$10)-'設定'!$B$9,MONTH('設定'!$B$10),DAY('設定'!$B$10)))</x:f>
        <x:v>0</x:v>
      </x:c>
      <x:c r="AB482" s="55" t="b">
        <x:v>0</x:v>
      </x:c>
      <x:c r="AC482" s="55" t="b">
        <x:v>1</x:v>
      </x:c>
      <x:c r="AD482" s="50" t="n">
        <x:f>IF(X482,1,0)+IF(Z482,1,0)+IF(AA482,1,0)+IF(AB482,1,0)</x:f>
        <x:v>1</x:v>
      </x:c>
      <x:c r="AE482" s="50" t="n">
        <x:f>IF(Y482,1,0)+IF(Z482,1,0)+IF(AA482,1,0)+IF(AB482,1,0)</x:f>
        <x:v>1</x:v>
      </x:c>
      <x:c r="AF482" s="50" t="n">
        <x:f>IF(Y482,1,0)+IF(Z482,1,0)+IF(AA482,1,0)+IF(AC482,1,0)</x:f>
        <x:v>2</x:v>
      </x:c>
      <x:c r="AG482" s="53" t="n">
        <x:v>44348</x:v>
      </x:c>
      <x:c r="AH482" s="50" t="str">
        <x:v>S100X5M8</x:v>
      </x:c>
      <x:c r="AI482" s="50" t="str">
        <x:v>NetSalesSummaryOfBusinessResults</x:v>
      </x:c>
      <x:c r="AJ482" s="50" t="str">
        <x:v>OperatingIncome</x:v>
      </x:c>
      <x:c r="AK482" s="53" t="n">
        <x:v>45900</x:v>
      </x:c>
      <x:c r="AL482" s="50" t="str">
        <x:v>365/365/365/366/365</x:v>
      </x:c>
      <x:c r="AM482" s="51" t="n">
        <x:v>4940800</x:v>
      </x:c>
      <x:c r="AN482" s="51" t="n">
        <x:v>1995</x:v>
      </x:c>
      <x:c r="AO482" s="51" t="n">
        <x:f>IFERROR(AM482*AN482,"")</x:f>
        <x:v>9856896000</x:v>
      </x:c>
      <x:c r="AP482" s="56" t="n">
        <x:f>IFERROR(AO482/(K482*1000000),"")</x:f>
        <x:v>1.7046457751248103</x:v>
      </x:c>
      <x:c r="AQ482" s="57" t="n">
        <x:v>2820303.3333333335</x:v>
      </x:c>
      <x:c r="AR482" s="52" t="n">
        <x:v>0.3583075744868624</x:v>
      </x:c>
      <x:c r="AS482" s="52" t="n">
        <x:v>-0.3095840867992767</x:v>
      </x:c>
      <x:c r="AT482" s="55" t="b">
        <x:v>0</x:v>
      </x:c>
      <x:c r="AU482" s="50" t="str">
        <x:v>low_liquidity</x:v>
      </x:c>
      <x:c r="AV482" s="58" t="n">
        <x:v>0.3937899138076158</x:v>
      </x:c>
      <x:c r="AW482" s="50" t="n">
        <x:v>210</x:v>
      </x:c>
      <x:c r="AX482" s="50" t="str">
        <x:v>Discovery</x:v>
      </x:c>
      <x:c r="AY482" s="50" t="str">
        <x:v>既存適格性フィルター不通過: low_liquidity / 60日平均売買代金2,000万円未満</x:v>
      </x:c>
      <x:c r="AZ482" s="59" t="str">
        <x:v>2025-11-20 13:31</x:v>
      </x:c>
      <x:c r="BA482" s="53" t="n">
        <x:v>38504</x:v>
      </x:c>
      <x:c r="BB482" s="50"/>
      <x:c r="BC482" s="50"/>
      <x:c r="BD482" s="50"/>
    </x:row>
    <x:row r="483">
      <x:c r="A483" s="50" t="n">
        <x:v>482</x:v>
      </x:c>
      <x:c r="B483" s="50" t="str">
        <x:v>3480</x:v>
      </x:c>
      <x:c r="C483" s="50" t="str">
        <x:v>3480.T</x:v>
      </x:c>
      <x:c r="D483" s="50" t="str">
        <x:v>J.S.B.Co.,Ltd.</x:v>
      </x:c>
      <x:c r="E483" s="50" t="str">
        <x:v>Prime Market (Domestic)</x:v>
      </x:c>
      <x:c r="F483" s="50" t="str">
        <x:v>Real Estate</x:v>
      </x:c>
      <x:c r="G483" s="51" t="n">
        <x:v>52787.978</x:v>
      </x:c>
      <x:c r="H483" s="51" t="n">
        <x:v>57922.958</x:v>
      </x:c>
      <x:c r="I483" s="51" t="n">
        <x:v>63781.335</x:v>
      </x:c>
      <x:c r="J483" s="51" t="n">
        <x:v>69529.664</x:v>
      </x:c>
      <x:c r="K483" s="51" t="n">
        <x:v>76045.573</x:v>
      </x:c>
      <x:c r="L483" s="52" t="n">
        <x:f>IFERROR(H483/G483-1,"")</x:f>
        <x:v>0.09727555770368768</x:v>
      </x:c>
      <x:c r="M483" s="52" t="n">
        <x:f>IFERROR(I483/H483-1,"")</x:f>
        <x:v>0.10114084643260113</x:v>
      </x:c>
      <x:c r="N483" s="52" t="n">
        <x:f>IFERROR(J483/I483-1,"")</x:f>
        <x:v>0.0901255672995871</x:v>
      </x:c>
      <x:c r="O483" s="52" t="n">
        <x:f>IFERROR(K483/J483-1,"")</x:f>
        <x:v>0.09371408727072228</x:v>
      </x:c>
      <x:c r="P483" s="52" t="n">
        <x:f>IFERROR((K483/G483)^(1/4)-1,"")</x:f>
        <x:v>0.0955563675820994</x:v>
      </x:c>
      <x:c r="Q483" s="51" t="n">
        <x:v>7658.877</x:v>
      </x:c>
      <x:c r="R483" s="52" t="n">
        <x:f>IFERROR(Q483/K483,"")</x:f>
        <x:v>0.10071430456576348</x:v>
      </x:c>
      <x:c r="S483" s="53" t="n">
        <x:v>42917</x:v>
      </x:c>
      <x:c r="T483" s="50" t="str">
        <x:v>EDINET_company_history</x:v>
      </x:c>
      <x:c r="U483" s="50" t="str">
        <x:v>岡 靖子</x:v>
      </x:c>
      <x:c r="V483" s="54" t="n">
        <x:v>0.3396</x:v>
      </x:c>
      <x:c r="W483" s="50" t="str">
        <x:v>森 高広 / 安藤 英二</x:v>
      </x:c>
      <x:c r="X483" s="50" t="b">
        <x:f>AND(COUNT(L483:O483)=4,L483&gt;='設定'!$B$6,M483&gt;='設定'!$B$6,N483&gt;='設定'!$B$6,O483&gt;='設定'!$B$6)</x:f>
        <x:v>0</x:v>
      </x:c>
      <x:c r="Y483" s="50" t="b">
        <x:f>AND(COUNT(G483:K483)=5,P483&gt;='設定'!$B$7)</x:f>
        <x:v>0</x:v>
      </x:c>
      <x:c r="Z483" s="50" t="b">
        <x:f>AND(ISNUMBER(R483),R483&gt;='設定'!$B$8)</x:f>
        <x:v>1</x:v>
      </x:c>
      <x:c r="AA483" s="50" t="b">
        <x:f>AND(ISNUMBER(S483),S483&gt;=DATE(YEAR('設定'!$B$10)-'設定'!$B$9,MONTH('設定'!$B$10),DAY('設定'!$B$10)))</x:f>
        <x:v>0</x:v>
      </x:c>
      <x:c r="AB483" s="55" t="b">
        <x:v>0</x:v>
      </x:c>
      <x:c r="AC483" s="55" t="b">
        <x:v>1</x:v>
      </x:c>
      <x:c r="AD483" s="50" t="n">
        <x:f>IF(X483,1,0)+IF(Z483,1,0)+IF(AA483,1,0)+IF(AB483,1,0)</x:f>
        <x:v>1</x:v>
      </x:c>
      <x:c r="AE483" s="50" t="n">
        <x:f>IF(Y483,1,0)+IF(Z483,1,0)+IF(AA483,1,0)+IF(AB483,1,0)</x:f>
        <x:v>1</x:v>
      </x:c>
      <x:c r="AF483" s="50" t="n">
        <x:f>IF(Y483,1,0)+IF(Z483,1,0)+IF(AA483,1,0)+IF(AC483,1,0)</x:f>
        <x:v>2</x:v>
      </x:c>
      <x:c r="AG483" s="53" t="n">
        <x:v>44348</x:v>
      </x:c>
      <x:c r="AH483" s="50" t="str">
        <x:v>S100XHE2</x:v>
      </x:c>
      <x:c r="AI483" s="50" t="str">
        <x:v>NetSalesSummaryOfBusinessResults</x:v>
      </x:c>
      <x:c r="AJ483" s="50" t="str">
        <x:v>OperatingIncome</x:v>
      </x:c>
      <x:c r="AK483" s="53" t="n">
        <x:v>45961</x:v>
      </x:c>
      <x:c r="AL483" s="50" t="str">
        <x:v>365/365/365/366/365</x:v>
      </x:c>
      <x:c r="AM483" s="51" t="n">
        <x:v>21159900</x:v>
      </x:c>
      <x:c r="AN483" s="51" t="n">
        <x:v>6910</x:v>
      </x:c>
      <x:c r="AO483" s="51" t="n">
        <x:f>IFERROR(AM483*AN483,"")</x:f>
        <x:v>146214909000</x:v>
      </x:c>
      <x:c r="AP483" s="56" t="n">
        <x:f>IFERROR(AO483/(K483*1000000),"")</x:f>
        <x:v>1.9227274281962474</x:v>
      </x:c>
      <x:c r="AQ483" s="57" t="n">
        <x:v>403102833.3333333</x:v>
      </x:c>
      <x:c r="AR483" s="52" t="n">
        <x:v>0.3452274197495705</x:v>
      </x:c>
      <x:c r="AS483" s="52" t="n">
        <x:v>-0.3589627897908202</x:v>
      </x:c>
      <x:c r="AT483" s="55" t="b">
        <x:v>1</x:v>
      </x:c>
      <x:c r="AU483" s="50"/>
      <x:c r="AV483" s="58" t="n">
        <x:v>-0.0279188442146184</x:v>
      </x:c>
      <x:c r="AW483" s="50" t="n">
        <x:v>2097</x:v>
      </x:c>
      <x:c r="AX483" s="50" t="str">
        <x:v>Core Moat</x:v>
      </x:c>
      <x:c r="AY483" s="50" t="str">
        <x:v>目立つ機械的警告なし（定性確認は別途必要）</x:v>
      </x:c>
      <x:c r="AZ483" s="59" t="str">
        <x:v>2026-01-26 15:55</x:v>
      </x:c>
      <x:c r="BA483" s="53" t="n">
        <x:v>42917</x:v>
      </x:c>
      <x:c r="BB483" s="50"/>
      <x:c r="BC483" s="50"/>
      <x:c r="BD483" s="50" t="str">
        <x:v>TOPIX Small 2</x:v>
      </x:c>
    </x:row>
    <x:row r="484">
      <x:c r="A484" s="50" t="n">
        <x:v>483</x:v>
      </x:c>
      <x:c r="B484" s="50" t="str">
        <x:v>3089</x:v>
      </x:c>
      <x:c r="C484" s="50" t="str">
        <x:v>3089.T</x:v>
      </x:c>
      <x:c r="D484" s="50" t="str">
        <x:v>Techno Alpha Co.,Ltd.</x:v>
      </x:c>
      <x:c r="E484" s="50" t="str">
        <x:v>Standard Market(Domestic)</x:v>
      </x:c>
      <x:c r="F484" s="50" t="str">
        <x:v>Wholesale Trade</x:v>
      </x:c>
      <x:c r="G484" s="51" t="n">
        <x:v>3148.087</x:v>
      </x:c>
      <x:c r="H484" s="51" t="n">
        <x:v>4268.414</x:v>
      </x:c>
      <x:c r="I484" s="51" t="n">
        <x:v>4369.659</x:v>
      </x:c>
      <x:c r="J484" s="51" t="n">
        <x:v>3969.934</x:v>
      </x:c>
      <x:c r="K484" s="51" t="n">
        <x:v>4522.433</x:v>
      </x:c>
      <x:c r="L484" s="52" t="n">
        <x:f>IFERROR(H484/G484-1,"")</x:f>
        <x:v>0.3558754888286124</x:v>
      </x:c>
      <x:c r="M484" s="52" t="n">
        <x:f>IFERROR(I484/H484-1,"")</x:f>
        <x:v>0.023719582964539132</x:v>
      </x:c>
      <x:c r="N484" s="52" t="n">
        <x:f>IFERROR(J484/I484-1,"")</x:f>
        <x:v>-0.09147738988328369</x:v>
      </x:c>
      <x:c r="O484" s="52" t="n">
        <x:f>IFERROR(K484/J484-1,"")</x:f>
        <x:v>0.13917082752509224</x:v>
      </x:c>
      <x:c r="P484" s="52" t="n">
        <x:f>IFERROR((K484/G484)^(1/4)-1,"")</x:f>
        <x:v>0.09479134122197719</x:v>
      </x:c>
      <x:c r="Q484" s="51" t="n">
        <x:v>586.69</x:v>
      </x:c>
      <x:c r="R484" s="52" t="n">
        <x:f>IFERROR(Q484/K484,"")</x:f>
        <x:v>0.12972884285958466</x:v>
      </x:c>
      <x:c r="S484" s="53" t="n">
        <x:v>39356</x:v>
      </x:c>
      <x:c r="T484" s="50" t="str">
        <x:v>EDINET_company_history</x:v>
      </x:c>
      <x:c r="U484" s="50" t="str">
        <x:v>青島 勉</x:v>
      </x:c>
      <x:c r="V484" s="54" t="n">
        <x:v>0.1154</x:v>
      </x:c>
      <x:c r="W484" s="50" t="str">
        <x:v>稲垣 映磨 / 中村 泰三</x:v>
      </x:c>
      <x:c r="X484" s="50" t="b">
        <x:f>AND(COUNT(L484:O484)=4,L484&gt;='設定'!$B$6,M484&gt;='設定'!$B$6,N484&gt;='設定'!$B$6,O484&gt;='設定'!$B$6)</x:f>
        <x:v>0</x:v>
      </x:c>
      <x:c r="Y484" s="50" t="b">
        <x:f>AND(COUNT(G484:K484)=5,P484&gt;='設定'!$B$7)</x:f>
        <x:v>0</x:v>
      </x:c>
      <x:c r="Z484" s="50" t="b">
        <x:f>AND(ISNUMBER(R484),R484&gt;='設定'!$B$8)</x:f>
        <x:v>1</x:v>
      </x:c>
      <x:c r="AA484" s="50" t="b">
        <x:f>AND(ISNUMBER(S484),S484&gt;=DATE(YEAR('設定'!$B$10)-'設定'!$B$9,MONTH('設定'!$B$10),DAY('設定'!$B$10)))</x:f>
        <x:v>0</x:v>
      </x:c>
      <x:c r="AB484" s="55" t="b">
        <x:v>0</x:v>
      </x:c>
      <x:c r="AC484" s="55" t="b">
        <x:v>1</x:v>
      </x:c>
      <x:c r="AD484" s="50" t="n">
        <x:f>IF(X484,1,0)+IF(Z484,1,0)+IF(AA484,1,0)+IF(AB484,1,0)</x:f>
        <x:v>1</x:v>
      </x:c>
      <x:c r="AE484" s="50" t="n">
        <x:f>IF(Y484,1,0)+IF(Z484,1,0)+IF(AA484,1,0)+IF(AB484,1,0)</x:f>
        <x:v>1</x:v>
      </x:c>
      <x:c r="AF484" s="50" t="n">
        <x:f>IF(Y484,1,0)+IF(Z484,1,0)+IF(AA484,1,0)+IF(AC484,1,0)</x:f>
        <x:v>2</x:v>
      </x:c>
      <x:c r="AG484" s="53" t="n">
        <x:v>44348</x:v>
      </x:c>
      <x:c r="AH484" s="50" t="str">
        <x:v>S100XN4S</x:v>
      </x:c>
      <x:c r="AI484" s="50" t="str">
        <x:v>NetSalesSummaryOfBusinessResults</x:v>
      </x:c>
      <x:c r="AJ484" s="50" t="str">
        <x:v>OperatingIncome</x:v>
      </x:c>
      <x:c r="AK484" s="53" t="n">
        <x:v>45991</x:v>
      </x:c>
      <x:c r="AL484" s="50" t="str">
        <x:v>365/365/365/366/365</x:v>
      </x:c>
      <x:c r="AM484" s="51" t="n">
        <x:v>1765700</x:v>
      </x:c>
      <x:c r="AN484" s="51" t="n">
        <x:v>1252</x:v>
      </x:c>
      <x:c r="AO484" s="51" t="n">
        <x:f>IFERROR(AM484*AN484,"")</x:f>
        <x:v>2210656400</x:v>
      </x:c>
      <x:c r="AP484" s="56" t="n">
        <x:f>IFERROR(AO484/(K484*1000000),"")</x:f>
        <x:v>0.48882015499179315</x:v>
      </x:c>
      <x:c r="AQ484" s="57" t="n">
        <x:v>48838031.666666664</x:v>
      </x:c>
      <x:c r="AR484" s="52" t="n">
        <x:v>0.312605336054862</x:v>
      </x:c>
      <x:c r="AS484" s="52" t="n">
        <x:v>-0.3748637340422387</x:v>
      </x:c>
      <x:c r="AT484" s="55" t="b">
        <x:v>1</x:v>
      </x:c>
      <x:c r="AU484" s="50"/>
      <x:c r="AV484" s="58" t="n">
        <x:v>0.0521622895554436</x:v>
      </x:c>
      <x:c r="AW484" s="50" t="n">
        <x:v>1502</x:v>
      </x:c>
      <x:c r="AX484" s="50" t="str">
        <x:v>Discovery</x:v>
      </x:c>
      <x:c r="AY484" s="50" t="str">
        <x:v>目立つ機械的警告なし（定性確認は別途必要）</x:v>
      </x:c>
      <x:c r="AZ484" s="59" t="str">
        <x:v>2026-02-25 13:27</x:v>
      </x:c>
      <x:c r="BA484" s="53" t="n">
        <x:v>39356</x:v>
      </x:c>
      <x:c r="BB484" s="50"/>
      <x:c r="BC484" s="50"/>
      <x:c r="BD484" s="50"/>
    </x:row>
    <x:row r="485">
      <x:c r="A485" s="50" t="n">
        <x:v>484</x:v>
      </x:c>
      <x:c r="B485" s="50" t="str">
        <x:v>1780</x:v>
      </x:c>
      <x:c r="C485" s="50" t="str">
        <x:v>1780.T</x:v>
      </x:c>
      <x:c r="D485" s="50" t="str">
        <x:v>YAMAURA CORPORATION</x:v>
      </x:c>
      <x:c r="E485" s="50" t="str">
        <x:v>Prime Market (Domestic)</x:v>
      </x:c>
      <x:c r="F485" s="50" t="str">
        <x:v>Construction</x:v>
      </x:c>
      <x:c r="G485" s="51" t="n">
        <x:v>24829.451</x:v>
      </x:c>
      <x:c r="H485" s="51" t="n">
        <x:v>27946.37</x:v>
      </x:c>
      <x:c r="I485" s="51" t="n">
        <x:v>31381.762</x:v>
      </x:c>
      <x:c r="J485" s="51" t="n">
        <x:v>37546.595</x:v>
      </x:c>
      <x:c r="K485" s="51" t="n">
        <x:v>35613.772</x:v>
      </x:c>
      <x:c r="L485" s="52" t="n">
        <x:f>IFERROR(H485/G485-1,"")</x:f>
        <x:v>0.12553314207390232</x:v>
      </x:c>
      <x:c r="M485" s="52" t="n">
        <x:f>IFERROR(I485/H485-1,"")</x:f>
        <x:v>0.12292802249451351</x:v>
      </x:c>
      <x:c r="N485" s="52" t="n">
        <x:f>IFERROR(J485/I485-1,"")</x:f>
        <x:v>0.19644636269945592</x:v>
      </x:c>
      <x:c r="O485" s="52" t="n">
        <x:f>IFERROR(K485/J485-1,"")</x:f>
        <x:v>-0.051477983556165396</x:v>
      </x:c>
      <x:c r="P485" s="52" t="n">
        <x:f>IFERROR((K485/G485)^(1/4)-1,"")</x:f>
        <x:v>0.09436630846030525</x:v>
      </x:c>
      <x:c r="Q485" s="51" t="n">
        <x:v>3891.55</x:v>
      </x:c>
      <x:c r="R485" s="52" t="n">
        <x:f>IFERROR(Q485/K485,"")</x:f>
        <x:v>0.10927093035806487</x:v>
      </x:c>
      <x:c r="S485" s="53" t="n">
        <x:v>34943</x:v>
      </x:c>
      <x:c r="T485" s="50" t="str">
        <x:v>EDINET_company_history</x:v>
      </x:c>
      <x:c r="U485" s="50" t="str">
        <x:v>㈱信州エンタープライズ</x:v>
      </x:c>
      <x:c r="V485" s="54" t="n">
        <x:v>0.192</x:v>
      </x:c>
      <x:c r="W485" s="50" t="str">
        <x:v>山 浦 正 貴 / 保 科 茂 雄</x:v>
      </x:c>
      <x:c r="X485" s="50" t="b">
        <x:f>AND(COUNT(L485:O485)=4,L485&gt;='設定'!$B$6,M485&gt;='設定'!$B$6,N485&gt;='設定'!$B$6,O485&gt;='設定'!$B$6)</x:f>
        <x:v>0</x:v>
      </x:c>
      <x:c r="Y485" s="50" t="b">
        <x:f>AND(COUNT(G485:K485)=5,P485&gt;='設定'!$B$7)</x:f>
        <x:v>0</x:v>
      </x:c>
      <x:c r="Z485" s="50" t="b">
        <x:f>AND(ISNUMBER(R485),R485&gt;='設定'!$B$8)</x:f>
        <x:v>1</x:v>
      </x:c>
      <x:c r="AA485" s="50" t="b">
        <x:f>AND(ISNUMBER(S485),S485&gt;=DATE(YEAR('設定'!$B$10)-'設定'!$B$9,MONTH('設定'!$B$10),DAY('設定'!$B$10)))</x:f>
        <x:v>0</x:v>
      </x:c>
      <x:c r="AB485" s="55" t="b">
        <x:v>0</x:v>
      </x:c>
      <x:c r="AC485" s="55" t="b">
        <x:v>1</x:v>
      </x:c>
      <x:c r="AD485" s="50" t="n">
        <x:f>IF(X485,1,0)+IF(Z485,1,0)+IF(AA485,1,0)+IF(AB485,1,0)</x:f>
        <x:v>1</x:v>
      </x:c>
      <x:c r="AE485" s="50" t="n">
        <x:f>IF(Y485,1,0)+IF(Z485,1,0)+IF(AA485,1,0)+IF(AB485,1,0)</x:f>
        <x:v>1</x:v>
      </x:c>
      <x:c r="AF485" s="50" t="n">
        <x:f>IF(Y485,1,0)+IF(Z485,1,0)+IF(AA485,1,0)+IF(AC485,1,0)</x:f>
        <x:v>2</x:v>
      </x:c>
      <x:c r="AG485" s="53" t="n">
        <x:v>44348</x:v>
      </x:c>
      <x:c r="AH485" s="50" t="str">
        <x:v>S100W7O4</x:v>
      </x:c>
      <x:c r="AI485" s="50" t="str">
        <x:v>NetSalesSummaryOfBusinessResults</x:v>
      </x:c>
      <x:c r="AJ485" s="50" t="str">
        <x:v>OperatingIncome</x:v>
      </x:c>
      <x:c r="AK485" s="53" t="n">
        <x:v>45747</x:v>
      </x:c>
      <x:c r="AL485" s="50" t="str">
        <x:v>365/365/365/366/365</x:v>
      </x:c>
      <x:c r="AM485" s="51" t="n">
        <x:v>18927314</x:v>
      </x:c>
      <x:c r="AN485" s="51" t="n">
        <x:v>1342</x:v>
      </x:c>
      <x:c r="AO485" s="51" t="n">
        <x:f>IFERROR(AM485*AN485,"")</x:f>
        <x:v>25400455388</x:v>
      </x:c>
      <x:c r="AP485" s="56" t="n">
        <x:f>IFERROR(AO485/(K485*1000000),"")</x:f>
        <x:v>0.7132200258933539</x:v>
      </x:c>
      <x:c r="AQ485" s="57" t="n">
        <x:v>66698318.333333336</x:v>
      </x:c>
      <x:c r="AR485" s="52" t="n">
        <x:v>0.2049981953163267</x:v>
      </x:c>
      <x:c r="AS485" s="52" t="n">
        <x:v>-0.3754256971306815</x:v>
      </x:c>
      <x:c r="AT485" s="55" t="b">
        <x:v>1</x:v>
      </x:c>
      <x:c r="AU485" s="50"/>
      <x:c r="AV485" s="58" t="n">
        <x:v>0.0330814874962206</x:v>
      </x:c>
      <x:c r="AW485" s="50" t="n">
        <x:v>1631</x:v>
      </x:c>
      <x:c r="AX485" s="50" t="str">
        <x:v>Core Moat</x:v>
      </x:c>
      <x:c r="AY485" s="50" t="str">
        <x:v>目立つ機械的警告なし（定性確認は別途必要）</x:v>
      </x:c>
      <x:c r="AZ485" s="59" t="str">
        <x:v>2025-06-27 10:03</x:v>
      </x:c>
      <x:c r="BA485" s="53" t="n">
        <x:v>34943</x:v>
      </x:c>
      <x:c r="BB485" s="50"/>
      <x:c r="BC485" s="50"/>
      <x:c r="BD485" s="50" t="str">
        <x:v>TOPIX Small 2</x:v>
      </x:c>
    </x:row>
    <x:row r="486">
      <x:c r="A486" s="50" t="n">
        <x:v>485</x:v>
      </x:c>
      <x:c r="B486" s="50" t="str">
        <x:v>4579</x:v>
      </x:c>
      <x:c r="C486" s="50" t="str">
        <x:v>4579.T</x:v>
      </x:c>
      <x:c r="D486" s="50" t="str">
        <x:v>RaQualia Pharma Inc.</x:v>
      </x:c>
      <x:c r="E486" s="50" t="str">
        <x:v>Growth Market(Domestic)</x:v>
      </x:c>
      <x:c r="F486" s="50" t="str">
        <x:v>Pharmaceutical</x:v>
      </x:c>
      <x:c r="G486" s="51" t="n">
        <x:v>2776.233</x:v>
      </x:c>
      <x:c r="H486" s="51" t="n">
        <x:v>2918.038</x:v>
      </x:c>
      <x:c r="I486" s="51" t="n">
        <x:v>1901.202</x:v>
      </x:c>
      <x:c r="J486" s="51" t="n">
        <x:v>3107.575</x:v>
      </x:c>
      <x:c r="K486" s="51" t="n">
        <x:v>3979.956</x:v>
      </x:c>
      <x:c r="L486" s="52" t="n">
        <x:f>IFERROR(H486/G486-1,"")</x:f>
        <x:v>0.05107820561170473</x:v>
      </x:c>
      <x:c r="M486" s="52" t="n">
        <x:f>IFERROR(I486/H486-1,"")</x:f>
        <x:v>-0.34846564712316974</x:v>
      </x:c>
      <x:c r="N486" s="52" t="n">
        <x:f>IFERROR(J486/I486-1,"")</x:f>
        <x:v>0.6345317330825446</x:v>
      </x:c>
      <x:c r="O486" s="52" t="n">
        <x:f>IFERROR(K486/J486-1,"")</x:f>
        <x:v>0.2807272551748552</x:v>
      </x:c>
      <x:c r="P486" s="52" t="n">
        <x:f>IFERROR((K486/G486)^(1/4)-1,"")</x:f>
        <x:v>0.09422237129228983</x:v>
      </x:c>
      <x:c r="Q486" s="51" t="n">
        <x:v>483.719</x:v>
      </x:c>
      <x:c r="R486" s="52" t="n">
        <x:f>IFERROR(Q486/K486,"")</x:f>
        <x:v>0.12153878083074285</x:v>
      </x:c>
      <x:c r="S486" s="53" t="n">
        <x:v>40725</x:v>
      </x:c>
      <x:c r="T486" s="50" t="str">
        <x:v>EDINET_company_history</x:v>
      </x:c>
      <x:c r="U486" s="50" t="str">
        <x:v>KOREA SECURITIES DEPOSITORY-SAMSUNG （常任代理人シティバンク、エヌ・エイ東京支店）</x:v>
      </x:c>
      <x:c r="V486" s="54" t="n">
        <x:v>0.1061</x:v>
      </x:c>
      <x:c r="W486" s="50" t="str">
        <x:v>須藤 正樹</x:v>
      </x:c>
      <x:c r="X486" s="50" t="b">
        <x:f>AND(COUNT(L486:O486)=4,L486&gt;='設定'!$B$6,M486&gt;='設定'!$B$6,N486&gt;='設定'!$B$6,O486&gt;='設定'!$B$6)</x:f>
        <x:v>0</x:v>
      </x:c>
      <x:c r="Y486" s="50" t="b">
        <x:f>AND(COUNT(G486:K486)=5,P486&gt;='設定'!$B$7)</x:f>
        <x:v>0</x:v>
      </x:c>
      <x:c r="Z486" s="50" t="b">
        <x:f>AND(ISNUMBER(R486),R486&gt;='設定'!$B$8)</x:f>
        <x:v>1</x:v>
      </x:c>
      <x:c r="AA486" s="50" t="b">
        <x:f>AND(ISNUMBER(S486),S486&gt;=DATE(YEAR('設定'!$B$10)-'設定'!$B$9,MONTH('設定'!$B$10),DAY('設定'!$B$10)))</x:f>
        <x:v>0</x:v>
      </x:c>
      <x:c r="AB486" s="55" t="b">
        <x:v>0</x:v>
      </x:c>
      <x:c r="AC486" s="55" t="b">
        <x:v>1</x:v>
      </x:c>
      <x:c r="AD486" s="50" t="n">
        <x:f>IF(X486,1,0)+IF(Z486,1,0)+IF(AA486,1,0)+IF(AB486,1,0)</x:f>
        <x:v>1</x:v>
      </x:c>
      <x:c r="AE486" s="50" t="n">
        <x:f>IF(Y486,1,0)+IF(Z486,1,0)+IF(AA486,1,0)+IF(AB486,1,0)</x:f>
        <x:v>1</x:v>
      </x:c>
      <x:c r="AF486" s="50" t="n">
        <x:f>IF(Y486,1,0)+IF(Z486,1,0)+IF(AA486,1,0)+IF(AC486,1,0)</x:f>
        <x:v>2</x:v>
      </x:c>
      <x:c r="AG486" s="53" t="n">
        <x:v>44348</x:v>
      </x:c>
      <x:c r="AH486" s="50" t="str">
        <x:v>S100XSQX</x:v>
      </x:c>
      <x:c r="AI486" s="50" t="str">
        <x:v>BusinessRevenueSummaryOfBusinessResults</x:v>
      </x:c>
      <x:c r="AJ486" s="50" t="str">
        <x:v>OperatingIncome</x:v>
      </x:c>
      <x:c r="AK486" s="53" t="n">
        <x:v>46022</x:v>
      </x:c>
      <x:c r="AL486" s="50" t="str">
        <x:v>365/365/365/366/365</x:v>
      </x:c>
      <x:c r="AM486" s="51" t="n">
        <x:v>24458573</x:v>
      </x:c>
      <x:c r="AN486" s="51" t="n">
        <x:v>501</x:v>
      </x:c>
      <x:c r="AO486" s="51" t="n">
        <x:f>IFERROR(AM486*AN486,"")</x:f>
        <x:v>12253745073</x:v>
      </x:c>
      <x:c r="AP486" s="56" t="n">
        <x:f>IFERROR(AO486/(K486*1000000),"")</x:f>
        <x:v>3.078864458049285</x:v>
      </x:c>
      <x:c r="AQ486" s="57" t="n">
        <x:v>200611621.66666663</x:v>
      </x:c>
      <x:c r="AR486" s="52" t="n">
        <x:v>0.5430723399289394</x:v>
      </x:c>
      <x:c r="AS486" s="52" t="n">
        <x:v>-0.7845382963493199</x:v>
      </x:c>
      <x:c r="AT486" s="55" t="b">
        <x:v>0</x:v>
      </x:c>
      <x:c r="AU486" s="50" t="str">
        <x:v>missing_financial_data;repeated_negative_operating_cf</x:v>
      </x:c>
      <x:c r="AV486" s="58" t="n">
        <x:v>-0.2533858172290593</x:v>
      </x:c>
      <x:c r="AW486" s="50" t="n">
        <x:v>3201</x:v>
      </x:c>
      <x:c r="AX486" s="50" t="str">
        <x:v>Transformation Moat</x:v>
      </x:c>
      <x:c r="AY486" s="50" t="str">
        <x:v>既存適格性フィルター不通過: missing_financial_data;repeated_negative_operating_cf / ローカル5年最大下落率-60%以下</x:v>
      </x:c>
      <x:c r="AZ486" s="59" t="str">
        <x:v>2026-03-23 15:30</x:v>
      </x:c>
      <x:c r="BA486" s="53" t="n">
        <x:v>40725</x:v>
      </x:c>
      <x:c r="BB486" s="50"/>
      <x:c r="BC486" s="50"/>
      <x:c r="BD486" s="50"/>
    </x:row>
    <x:row r="487">
      <x:c r="A487" s="50" t="n">
        <x:v>486</x:v>
      </x:c>
      <x:c r="B487" s="50" t="str">
        <x:v>6042</x:v>
      </x:c>
      <x:c r="C487" s="50" t="str">
        <x:v>6042.T</x:v>
      </x:c>
      <x:c r="D487" s="50" t="str">
        <x:v>NIKKI CO.,LTD.</x:v>
      </x:c>
      <x:c r="E487" s="50" t="str">
        <x:v>Standard Market(Domestic)</x:v>
      </x:c>
      <x:c r="F487" s="50" t="str">
        <x:v>Transportation Equipment</x:v>
      </x:c>
      <x:c r="G487" s="51" t="n">
        <x:v>5895.873</x:v>
      </x:c>
      <x:c r="H487" s="51" t="n">
        <x:v>8844.286</x:v>
      </x:c>
      <x:c r="I487" s="51" t="n">
        <x:v>8802.961</x:v>
      </x:c>
      <x:c r="J487" s="51" t="n">
        <x:v>9355.388</x:v>
      </x:c>
      <x:c r="K487" s="51" t="n">
        <x:v>8360.204</x:v>
      </x:c>
      <x:c r="L487" s="52" t="n">
        <x:f>IFERROR(H487/G487-1,"")</x:f>
        <x:v>0.500080819244241</x:v>
      </x:c>
      <x:c r="M487" s="52" t="n">
        <x:f>IFERROR(I487/H487-1,"")</x:f>
        <x:v>-0.004672508329106595</x:v>
      </x:c>
      <x:c r="N487" s="52" t="n">
        <x:f>IFERROR(J487/I487-1,"")</x:f>
        <x:v>0.06275467993099149</x:v>
      </x:c>
      <x:c r="O487" s="52" t="n">
        <x:f>IFERROR(K487/J487-1,"")</x:f>
        <x:v>-0.10637549185560247</x:v>
      </x:c>
      <x:c r="P487" s="52" t="n">
        <x:f>IFERROR((K487/G487)^(1/4)-1,"")</x:f>
        <x:v>0.09123224043220013</x:v>
      </x:c>
      <x:c r="Q487" s="51" t="n">
        <x:v>885.305</x:v>
      </x:c>
      <x:c r="R487" s="52" t="n">
        <x:f>IFERROR(Q487/K487,"")</x:f>
        <x:v>0.10589514322856236</x:v>
      </x:c>
      <x:c r="S487" s="53" t="n">
        <x:v>21916</x:v>
      </x:c>
      <x:c r="T487" s="50" t="str">
        <x:v>EDINET_company_history</x:v>
      </x:c>
      <x:c r="U487" s="50" t="str">
        <x:v>いちごトラスト・ピーティーイー・リミテッド</x:v>
      </x:c>
      <x:c r="V487" s="54" t="n">
        <x:v>0.2333</x:v>
      </x:c>
      <x:c r="W487" s="50" t="str">
        <x:v>和田孝</x:v>
      </x:c>
      <x:c r="X487" s="50" t="b">
        <x:f>AND(COUNT(L487:O487)=4,L487&gt;='設定'!$B$6,M487&gt;='設定'!$B$6,N487&gt;='設定'!$B$6,O487&gt;='設定'!$B$6)</x:f>
        <x:v>0</x:v>
      </x:c>
      <x:c r="Y487" s="50" t="b">
        <x:f>AND(COUNT(G487:K487)=5,P487&gt;='設定'!$B$7)</x:f>
        <x:v>0</x:v>
      </x:c>
      <x:c r="Z487" s="50" t="b">
        <x:f>AND(ISNUMBER(R487),R487&gt;='設定'!$B$8)</x:f>
        <x:v>1</x:v>
      </x:c>
      <x:c r="AA487" s="50" t="b">
        <x:f>AND(ISNUMBER(S487),S487&gt;=DATE(YEAR('設定'!$B$10)-'設定'!$B$9,MONTH('設定'!$B$10),DAY('設定'!$B$10)))</x:f>
        <x:v>0</x:v>
      </x:c>
      <x:c r="AB487" s="55" t="b">
        <x:v>0</x:v>
      </x:c>
      <x:c r="AC487" s="55" t="b">
        <x:v>1</x:v>
      </x:c>
      <x:c r="AD487" s="50" t="n">
        <x:f>IF(X487,1,0)+IF(Z487,1,0)+IF(AA487,1,0)+IF(AB487,1,0)</x:f>
        <x:v>1</x:v>
      </x:c>
      <x:c r="AE487" s="50" t="n">
        <x:f>IF(Y487,1,0)+IF(Z487,1,0)+IF(AA487,1,0)+IF(AB487,1,0)</x:f>
        <x:v>1</x:v>
      </x:c>
      <x:c r="AF487" s="50" t="n">
        <x:f>IF(Y487,1,0)+IF(Z487,1,0)+IF(AA487,1,0)+IF(AC487,1,0)</x:f>
        <x:v>2</x:v>
      </x:c>
      <x:c r="AG487" s="53" t="n">
        <x:v>44348</x:v>
      </x:c>
      <x:c r="AH487" s="50" t="str">
        <x:v>S100W65J</x:v>
      </x:c>
      <x:c r="AI487" s="50" t="str">
        <x:v>NetSalesSummaryOfBusinessResults</x:v>
      </x:c>
      <x:c r="AJ487" s="50" t="str">
        <x:v>OperatingIncome</x:v>
      </x:c>
      <x:c r="AK487" s="53" t="n">
        <x:v>45747</x:v>
      </x:c>
      <x:c r="AL487" s="50" t="str">
        <x:v>365/365/365/366/365</x:v>
      </x:c>
      <x:c r="AM487" s="51" t="n">
        <x:v>1860700</x:v>
      </x:c>
      <x:c r="AN487" s="51" t="n">
        <x:v>4115</x:v>
      </x:c>
      <x:c r="AO487" s="51" t="n">
        <x:f>IFERROR(AM487*AN487,"")</x:f>
        <x:v>7656780500</x:v>
      </x:c>
      <x:c r="AP487" s="56" t="n">
        <x:f>IFERROR(AO487/(K487*1000000),"")</x:f>
        <x:v>0.9158604861795239</x:v>
      </x:c>
      <x:c r="AQ487" s="57" t="n">
        <x:v>7423275</x:v>
      </x:c>
      <x:c r="AR487" s="52" t="n">
        <x:v>0.2533115421734591</x:v>
      </x:c>
      <x:c r="AS487" s="52" t="n">
        <x:v>-0.2489398491672495</x:v>
      </x:c>
      <x:c r="AT487" s="55" t="b">
        <x:v>0</x:v>
      </x:c>
      <x:c r="AU487" s="50" t="str">
        <x:v>low_liquidity</x:v>
      </x:c>
      <x:c r="AV487" s="58" t="n">
        <x:v>0.1451177717302381</x:v>
      </x:c>
      <x:c r="AW487" s="50" t="n">
        <x:v>973</x:v>
      </x:c>
      <x:c r="AX487" s="50" t="str">
        <x:v>Discovery</x:v>
      </x:c>
      <x:c r="AY487" s="50" t="str">
        <x:v>既存適格性フィルター不通過: low_liquidity / 60日平均売買代金2,000万円未満</x:v>
      </x:c>
      <x:c r="AZ487" s="59" t="str">
        <x:v>2025-06-26 15:34</x:v>
      </x:c>
      <x:c r="BA487" s="53" t="n">
        <x:v>21916</x:v>
      </x:c>
      <x:c r="BB487" s="50"/>
      <x:c r="BC487" s="50"/>
      <x:c r="BD487" s="50"/>
    </x:row>
    <x:row r="488">
      <x:c r="A488" s="50" t="n">
        <x:v>487</x:v>
      </x:c>
      <x:c r="B488" s="50" t="str">
        <x:v>3763</x:v>
      </x:c>
      <x:c r="C488" s="50" t="str">
        <x:v>3763.T</x:v>
      </x:c>
      <x:c r="D488" s="50" t="str">
        <x:v>Pro-Ship Incorporated</x:v>
      </x:c>
      <x:c r="E488" s="50" t="str">
        <x:v>Prime Market (Domestic)</x:v>
      </x:c>
      <x:c r="F488" s="50" t="str">
        <x:v>Information &amp; Communication</x:v>
      </x:c>
      <x:c r="G488" s="51" t="n">
        <x:v>5351.928</x:v>
      </x:c>
      <x:c r="H488" s="51" t="n">
        <x:v>6689.922</x:v>
      </x:c>
      <x:c r="I488" s="51" t="n">
        <x:v>6600.264</x:v>
      </x:c>
      <x:c r="J488" s="51" t="n">
        <x:v>6812.937</x:v>
      </x:c>
      <x:c r="K488" s="51" t="n">
        <x:v>7564.803</x:v>
      </x:c>
      <x:c r="L488" s="52" t="n">
        <x:f>IFERROR(H488/G488-1,"")</x:f>
        <x:v>0.25000224218263023</x:v>
      </x:c>
      <x:c r="M488" s="52" t="n">
        <x:f>IFERROR(I488/H488-1,"")</x:f>
        <x:v>-0.013401949977892014</x:v>
      </x:c>
      <x:c r="N488" s="52" t="n">
        <x:f>IFERROR(J488/I488-1,"")</x:f>
        <x:v>0.032221892942464025</x:v>
      </x:c>
      <x:c r="O488" s="52" t="n">
        <x:f>IFERROR(K488/J488-1,"")</x:f>
        <x:v>0.11035857222810064</x:v>
      </x:c>
      <x:c r="P488" s="52" t="n">
        <x:f>IFERROR((K488/G488)^(1/4)-1,"")</x:f>
        <x:v>0.09036484348152496</x:v>
      </x:c>
      <x:c r="Q488" s="51" t="n">
        <x:v>2309.487</x:v>
      </x:c>
      <x:c r="R488" s="52" t="n">
        <x:f>IFERROR(Q488/K488,"")</x:f>
        <x:v>0.3052937399691704</x:v>
      </x:c>
      <x:c r="S488" s="53" t="n">
        <x:v>38412</x:v>
      </x:c>
      <x:c r="T488" s="50" t="str">
        <x:v>EDINET_company_history</x:v>
      </x:c>
      <x:c r="U488" s="50" t="str">
        <x:v>鈴木 勝喜</x:v>
      </x:c>
      <x:c r="V488" s="54" t="n">
        <x:v>0.2059</x:v>
      </x:c>
      <x:c r="W488" s="50" t="str">
        <x:v>鈴木 資史</x:v>
      </x:c>
      <x:c r="X488" s="50" t="b">
        <x:f>AND(COUNT(L488:O488)=4,L488&gt;='設定'!$B$6,M488&gt;='設定'!$B$6,N488&gt;='設定'!$B$6,O488&gt;='設定'!$B$6)</x:f>
        <x:v>0</x:v>
      </x:c>
      <x:c r="Y488" s="50" t="b">
        <x:f>AND(COUNT(G488:K488)=5,P488&gt;='設定'!$B$7)</x:f>
        <x:v>0</x:v>
      </x:c>
      <x:c r="Z488" s="50" t="b">
        <x:f>AND(ISNUMBER(R488),R488&gt;='設定'!$B$8)</x:f>
        <x:v>1</x:v>
      </x:c>
      <x:c r="AA488" s="50" t="b">
        <x:f>AND(ISNUMBER(S488),S488&gt;=DATE(YEAR('設定'!$B$10)-'設定'!$B$9,MONTH('設定'!$B$10),DAY('設定'!$B$10)))</x:f>
        <x:v>0</x:v>
      </x:c>
      <x:c r="AB488" s="55" t="b">
        <x:v>0</x:v>
      </x:c>
      <x:c r="AC488" s="55" t="b">
        <x:v>1</x:v>
      </x:c>
      <x:c r="AD488" s="50" t="n">
        <x:f>IF(X488,1,0)+IF(Z488,1,0)+IF(AA488,1,0)+IF(AB488,1,0)</x:f>
        <x:v>1</x:v>
      </x:c>
      <x:c r="AE488" s="50" t="n">
        <x:f>IF(Y488,1,0)+IF(Z488,1,0)+IF(AA488,1,0)+IF(AB488,1,0)</x:f>
        <x:v>1</x:v>
      </x:c>
      <x:c r="AF488" s="50" t="n">
        <x:f>IF(Y488,1,0)+IF(Z488,1,0)+IF(AA488,1,0)+IF(AC488,1,0)</x:f>
        <x:v>2</x:v>
      </x:c>
      <x:c r="AG488" s="53" t="n">
        <x:v>44348</x:v>
      </x:c>
      <x:c r="AH488" s="50" t="str">
        <x:v>S100W1MB</x:v>
      </x:c>
      <x:c r="AI488" s="50" t="str">
        <x:v>NetSalesSummaryOfBusinessResults</x:v>
      </x:c>
      <x:c r="AJ488" s="50" t="str">
        <x:v>OperatingIncome</x:v>
      </x:c>
      <x:c r="AK488" s="53" t="n">
        <x:v>45747</x:v>
      </x:c>
      <x:c r="AL488" s="50" t="str">
        <x:v>365/365/365/366/365</x:v>
      </x:c>
      <x:c r="AM488" s="51" t="n">
        <x:v>12392700</x:v>
      </x:c>
      <x:c r="AN488" s="51" t="n">
        <x:v>1640</x:v>
      </x:c>
      <x:c r="AO488" s="51" t="n">
        <x:f>IFERROR(AM488*AN488,"")</x:f>
        <x:v>20324028000</x:v>
      </x:c>
      <x:c r="AP488" s="56" t="n">
        <x:f>IFERROR(AO488/(K488*1000000),"")</x:f>
        <x:v>2.686656612207879</x:v>
      </x:c>
      <x:c r="AQ488" s="57" t="n">
        <x:v>120789955</x:v>
      </x:c>
      <x:c r="AR488" s="52" t="n">
        <x:v>0.2929340929927521</x:v>
      </x:c>
      <x:c r="AS488" s="52" t="n">
        <x:v>-0.2708820261343455</x:v>
      </x:c>
      <x:c r="AT488" s="55" t="b">
        <x:v>1</x:v>
      </x:c>
      <x:c r="AU488" s="50"/>
      <x:c r="AV488" s="58" t="n">
        <x:v>0.348957109772554</x:v>
      </x:c>
      <x:c r="AW488" s="50" t="n">
        <x:v>310</x:v>
      </x:c>
      <x:c r="AX488" s="50" t="str">
        <x:v>Core Moat</x:v>
      </x:c>
      <x:c r="AY488" s="50" t="str">
        <x:v>目立つ機械的警告なし（定性確認は別途必要）</x:v>
      </x:c>
      <x:c r="AZ488" s="59" t="str">
        <x:v>2025-06-20 16:39</x:v>
      </x:c>
      <x:c r="BA488" s="53" t="n">
        <x:v>38412</x:v>
      </x:c>
      <x:c r="BB488" s="50"/>
      <x:c r="BC488" s="50"/>
      <x:c r="BD488" s="50" t="str">
        <x:v>TOPIX Small 2</x:v>
      </x:c>
    </x:row>
    <x:row r="489">
      <x:c r="A489" s="50" t="n">
        <x:v>488</x:v>
      </x:c>
      <x:c r="B489" s="50" t="str">
        <x:v>4151</x:v>
      </x:c>
      <x:c r="C489" s="50" t="str">
        <x:v>4151.T</x:v>
      </x:c>
      <x:c r="D489" s="50" t="str">
        <x:v>Kyowa Kirin Co.,Ltd.</x:v>
      </x:c>
      <x:c r="E489" s="50" t="str">
        <x:v>Prime Market (Domestic)</x:v>
      </x:c>
      <x:c r="F489" s="50" t="str">
        <x:v>Pharmaceutical</x:v>
      </x:c>
      <x:c r="G489" s="51" t="n">
        <x:v>352246</x:v>
      </x:c>
      <x:c r="H489" s="51" t="n">
        <x:v>398371</x:v>
      </x:c>
      <x:c r="I489" s="51" t="n">
        <x:v>442233</x:v>
      </x:c>
      <x:c r="J489" s="51" t="n">
        <x:v>495558</x:v>
      </x:c>
      <x:c r="K489" s="51" t="n">
        <x:v>496826</x:v>
      </x:c>
      <x:c r="L489" s="52" t="n">
        <x:f>IFERROR(H489/G489-1,"")</x:f>
        <x:v>0.13094541882661548</x:v>
      </x:c>
      <x:c r="M489" s="52" t="n">
        <x:f>IFERROR(I489/H489-1,"")</x:f>
        <x:v>0.11010339608053799</x:v>
      </x:c>
      <x:c r="N489" s="52" t="n">
        <x:f>IFERROR(J489/I489-1,"")</x:f>
        <x:v>0.12058123206544957</x:v>
      </x:c>
      <x:c r="O489" s="52" t="n">
        <x:f>IFERROR(K489/J489-1,"")</x:f>
        <x:v>0.002558731773071976</x:v>
      </x:c>
      <x:c r="P489" s="52" t="n">
        <x:f>IFERROR((K489/G489)^(1/4)-1,"")</x:f>
        <x:v>0.08978182675109059</x:v>
      </x:c>
      <x:c r="Q489" s="51" t="n">
        <x:v>60047</x:v>
      </x:c>
      <x:c r="R489" s="52" t="n">
        <x:f>IFERROR(Q489/K489,"")</x:f>
        <x:v>0.12086122706943679</x:v>
      </x:c>
      <x:c r="S489" s="53" t="n">
        <x:v>18111</x:v>
      </x:c>
      <x:c r="T489" s="50" t="str">
        <x:v>EDINET_company_history</x:v>
      </x:c>
      <x:c r="U489" s="50" t="str">
        <x:v>キリンホールディングス(株)</x:v>
      </x:c>
      <x:c r="V489" s="54" t="n">
        <x:v>0.5517</x:v>
      </x:c>
      <x:c r="W489" s="50" t="str">
        <x:v>宮本 昌志 / アブドゥル・マリック / 山下 武美</x:v>
      </x:c>
      <x:c r="X489" s="50" t="b">
        <x:f>AND(COUNT(L489:O489)=4,L489&gt;='設定'!$B$6,M489&gt;='設定'!$B$6,N489&gt;='設定'!$B$6,O489&gt;='設定'!$B$6)</x:f>
        <x:v>0</x:v>
      </x:c>
      <x:c r="Y489" s="50" t="b">
        <x:f>AND(COUNT(G489:K489)=5,P489&gt;='設定'!$B$7)</x:f>
        <x:v>0</x:v>
      </x:c>
      <x:c r="Z489" s="50" t="b">
        <x:f>AND(ISNUMBER(R489),R489&gt;='設定'!$B$8)</x:f>
        <x:v>1</x:v>
      </x:c>
      <x:c r="AA489" s="50" t="b">
        <x:f>AND(ISNUMBER(S489),S489&gt;=DATE(YEAR('設定'!$B$10)-'設定'!$B$9,MONTH('設定'!$B$10),DAY('設定'!$B$10)))</x:f>
        <x:v>0</x:v>
      </x:c>
      <x:c r="AB489" s="55" t="b">
        <x:v>0</x:v>
      </x:c>
      <x:c r="AC489" s="55" t="b">
        <x:v>1</x:v>
      </x:c>
      <x:c r="AD489" s="50" t="n">
        <x:f>IF(X489,1,0)+IF(Z489,1,0)+IF(AA489,1,0)+IF(AB489,1,0)</x:f>
        <x:v>1</x:v>
      </x:c>
      <x:c r="AE489" s="50" t="n">
        <x:f>IF(Y489,1,0)+IF(Z489,1,0)+IF(AA489,1,0)+IF(AB489,1,0)</x:f>
        <x:v>1</x:v>
      </x:c>
      <x:c r="AF489" s="50" t="n">
        <x:f>IF(Y489,1,0)+IF(Z489,1,0)+IF(AA489,1,0)+IF(AC489,1,0)</x:f>
        <x:v>2</x:v>
      </x:c>
      <x:c r="AG489" s="53" t="n">
        <x:v>44348</x:v>
      </x:c>
      <x:c r="AH489" s="50" t="str">
        <x:v>S100XPTY</x:v>
      </x:c>
      <x:c r="AI489" s="50" t="str">
        <x:v>RevenueIFRSSummaryOfBusinessResults</x:v>
      </x:c>
      <x:c r="AJ489" s="50" t="str">
        <x:v>OperatingIncome</x:v>
      </x:c>
      <x:c r="AK489" s="53" t="n">
        <x:v>46022</x:v>
      </x:c>
      <x:c r="AL489" s="50" t="str">
        <x:v>365/365/365/366/365</x:v>
      </x:c>
      <x:c r="AM489" s="51" t="n">
        <x:v>523488200</x:v>
      </x:c>
      <x:c r="AN489" s="51" t="n">
        <x:v>2435</x:v>
      </x:c>
      <x:c r="AO489" s="51" t="n">
        <x:f>IFERROR(AM489*AN489,"")</x:f>
        <x:v>1274693767000</x:v>
      </x:c>
      <x:c r="AP489" s="56" t="n">
        <x:f>IFERROR(AO489/(K489*1000000),"")</x:f>
        <x:v>2.565674435315382</x:v>
      </x:c>
      <x:c r="AQ489" s="57" t="n">
        <x:v>3847549085.8333335</x:v>
      </x:c>
      <x:c r="AR489" s="52" t="n">
        <x:v>0.2897616073657361</x:v>
      </x:c>
      <x:c r="AS489" s="52" t="n">
        <x:v>-0.481825165259634</x:v>
      </x:c>
      <x:c r="AT489" s="55" t="b">
        <x:v>0</x:v>
      </x:c>
      <x:c r="AU489" s="50" t="str">
        <x:v>missing_financial_data</x:v>
      </x:c>
      <x:c r="AV489" s="58" t="n">
        <x:v>-0.0693282579457592</x:v>
      </x:c>
      <x:c r="AW489" s="50" t="n">
        <x:v>2399</x:v>
      </x:c>
      <x:c r="AX489" s="50" t="str">
        <x:v>Core Moat</x:v>
      </x:c>
      <x:c r="AY489" s="50" t="str">
        <x:v>既存適格性フィルター不通過: missing_financial_data</x:v>
      </x:c>
      <x:c r="AZ489" s="59" t="str">
        <x:v>2026-03-10 15:30</x:v>
      </x:c>
      <x:c r="BA489" s="53" t="n">
        <x:v>18111</x:v>
      </x:c>
      <x:c r="BB489" s="50"/>
      <x:c r="BC489" s="50"/>
      <x:c r="BD489" s="50" t="str">
        <x:v>TOPIX Mid400</x:v>
      </x:c>
    </x:row>
    <x:row r="490">
      <x:c r="A490" s="50" t="n">
        <x:v>489</x:v>
      </x:c>
      <x:c r="B490" s="50" t="str">
        <x:v>7134</x:v>
      </x:c>
      <x:c r="C490" s="50" t="str">
        <x:v>7134.T</x:v>
      </x:c>
      <x:c r="D490" s="50" t="str">
        <x:v>UP GARAGE GROUP Co.,Ltd.</x:v>
      </x:c>
      <x:c r="E490" s="50" t="str">
        <x:v>Standard Market(Domestic)</x:v>
      </x:c>
      <x:c r="F490" s="50" t="str">
        <x:v>Retail Trade</x:v>
      </x:c>
      <x:c r="G490" s="51" t="n">
        <x:v>9922.951</x:v>
      </x:c>
      <x:c r="H490" s="51" t="n">
        <x:v>10530.617</x:v>
      </x:c>
      <x:c r="I490" s="51" t="n">
        <x:v>11355.991</x:v>
      </x:c>
      <x:c r="J490" s="51" t="n">
        <x:v>12557.434</x:v>
      </x:c>
      <x:c r="K490" s="51" t="n">
        <x:v>13981.821</x:v>
      </x:c>
      <x:c r="L490" s="52" t="n">
        <x:f>IFERROR(H490/G490-1,"")</x:f>
        <x:v>0.061238436025734755</x:v>
      </x:c>
      <x:c r="M490" s="52" t="n">
        <x:f>IFERROR(I490/H490-1,"")</x:f>
        <x:v>0.07837850336784635</x:v>
      </x:c>
      <x:c r="N490" s="52" t="n">
        <x:f>IFERROR(J490/I490-1,"")</x:f>
        <x:v>0.10579816415846044</x:v>
      </x:c>
      <x:c r="O490" s="52" t="n">
        <x:f>IFERROR(K490/J490-1,"")</x:f>
        <x:v>0.11342978191245123</x:v>
      </x:c>
      <x:c r="P490" s="52" t="n">
        <x:f>IFERROR((K490/G490)^(1/4)-1,"")</x:f>
        <x:v>0.08950875071565223</x:v>
      </x:c>
      <x:c r="Q490" s="51" t="n">
        <x:v>1044.571</x:v>
      </x:c>
      <x:c r="R490" s="52" t="n">
        <x:f>IFERROR(Q490/K490,"")</x:f>
        <x:v>0.07470922421335532</x:v>
      </x:c>
      <x:c r="S490" s="53" t="n">
        <x:v>44553</x:v>
      </x:c>
      <x:c r="T490" s="50" t="str">
        <x:v>local_price_first_trade</x:v>
      </x:c>
      <x:c r="U490" s="50" t="str">
        <x:v>(株)Ｅ＆Ｅ</x:v>
      </x:c>
      <x:c r="V490" s="54" t="n">
        <x:v>0.7163</x:v>
      </x:c>
      <x:c r="W490" s="50" t="str">
        <x:v>石田 誠 / 河野 映彦</x:v>
      </x:c>
      <x:c r="X490" s="50" t="b">
        <x:f>AND(COUNT(L490:O490)=4,L490&gt;='設定'!$B$6,M490&gt;='設定'!$B$6,N490&gt;='設定'!$B$6,O490&gt;='設定'!$B$6)</x:f>
        <x:v>0</x:v>
      </x:c>
      <x:c r="Y490" s="50" t="b">
        <x:f>AND(COUNT(G490:K490)=5,P490&gt;='設定'!$B$7)</x:f>
        <x:v>0</x:v>
      </x:c>
      <x:c r="Z490" s="50" t="b">
        <x:f>AND(ISNUMBER(R490),R490&gt;='設定'!$B$8)</x:f>
        <x:v>0</x:v>
      </x:c>
      <x:c r="AA490" s="50" t="b">
        <x:f>AND(ISNUMBER(S490),S490&gt;=DATE(YEAR('設定'!$B$10)-'設定'!$B$9,MONTH('設定'!$B$10),DAY('設定'!$B$10)))</x:f>
        <x:v>1</x:v>
      </x:c>
      <x:c r="AB490" s="55" t="b">
        <x:v>0</x:v>
      </x:c>
      <x:c r="AC490" s="55" t="b">
        <x:v>1</x:v>
      </x:c>
      <x:c r="AD490" s="50" t="n">
        <x:f>IF(X490,1,0)+IF(Z490,1,0)+IF(AA490,1,0)+IF(AB490,1,0)</x:f>
        <x:v>1</x:v>
      </x:c>
      <x:c r="AE490" s="50" t="n">
        <x:f>IF(Y490,1,0)+IF(Z490,1,0)+IF(AA490,1,0)+IF(AB490,1,0)</x:f>
        <x:v>1</x:v>
      </x:c>
      <x:c r="AF490" s="50" t="n">
        <x:f>IF(Y490,1,0)+IF(Z490,1,0)+IF(AA490,1,0)+IF(AC490,1,0)</x:f>
        <x:v>2</x:v>
      </x:c>
      <x:c r="AG490" s="53" t="n">
        <x:v>44553</x:v>
      </x:c>
      <x:c r="AH490" s="50" t="str">
        <x:v>S100W2GN</x:v>
      </x:c>
      <x:c r="AI490" s="50" t="str">
        <x:v>NetSalesSummaryOfBusinessResults</x:v>
      </x:c>
      <x:c r="AJ490" s="50" t="str">
        <x:v>OperatingIncome</x:v>
      </x:c>
      <x:c r="AK490" s="53" t="n">
        <x:v>45747</x:v>
      </x:c>
      <x:c r="AL490" s="50" t="str">
        <x:v>365/365/365/366/365</x:v>
      </x:c>
      <x:c r="AM490" s="51" t="n">
        <x:v>7907200</x:v>
      </x:c>
      <x:c r="AN490" s="51" t="n">
        <x:v>1223</x:v>
      </x:c>
      <x:c r="AO490" s="51" t="n">
        <x:f>IFERROR(AM490*AN490,"")</x:f>
        <x:v>9670505600</x:v>
      </x:c>
      <x:c r="AP490" s="56" t="n">
        <x:f>IFERROR(AO490/(K490*1000000),"")</x:f>
        <x:v>0.6916485055845015</x:v>
      </x:c>
      <x:c r="AQ490" s="57" t="n">
        <x:v>15602476.666666666</x:v>
      </x:c>
      <x:c r="AR490" s="52" t="n">
        <x:v>0.3643857792016363</x:v>
      </x:c>
      <x:c r="AS490" s="52" t="n">
        <x:v>-0.371936334049103</x:v>
      </x:c>
      <x:c r="AT490" s="55" t="b">
        <x:v>0</x:v>
      </x:c>
      <x:c r="AU490" s="50" t="str">
        <x:v>low_liquidity</x:v>
      </x:c>
      <x:c r="AV490" s="58" t="n">
        <x:v>-0.1057640793734686</x:v>
      </x:c>
      <x:c r="AW490" s="50" t="n">
        <x:v>2636</x:v>
      </x:c>
      <x:c r="AX490" s="50" t="str">
        <x:v>Core Moat</x:v>
      </x:c>
      <x:c r="AY490" s="50" t="str">
        <x:v>既存適格性フィルター不通過: low_liquidity / 60日平均売買代金2,000万円未満</x:v>
      </x:c>
      <x:c r="AZ490" s="59" t="str">
        <x:v>2025-06-23 15:41</x:v>
      </x:c>
      <x:c r="BA490" s="53" t="n">
        <x:v>38047</x:v>
      </x:c>
      <x:c r="BB490" s="50"/>
      <x:c r="BC490" s="50"/>
      <x:c r="BD490" s="50"/>
    </x:row>
    <x:row r="491">
      <x:c r="A491" s="50" t="n">
        <x:v>490</x:v>
      </x:c>
      <x:c r="B491" s="50" t="str">
        <x:v>4847</x:v>
      </x:c>
      <x:c r="C491" s="50" t="str">
        <x:v>4847.T</x:v>
      </x:c>
      <x:c r="D491" s="50" t="str">
        <x:v>INTELLIGENT WAVE INC.</x:v>
      </x:c>
      <x:c r="E491" s="50" t="str">
        <x:v>Prime Market (Domestic)</x:v>
      </x:c>
      <x:c r="F491" s="50" t="str">
        <x:v>Information &amp; Communication</x:v>
      </x:c>
      <x:c r="G491" s="51" t="n">
        <x:v>11187.679</x:v>
      </x:c>
      <x:c r="H491" s="51" t="n">
        <x:v>11493.48</x:v>
      </x:c>
      <x:c r="I491" s="51" t="n">
        <x:v>13374.937</x:v>
      </x:c>
      <x:c r="J491" s="51" t="n">
        <x:v>14518.293</x:v>
      </x:c>
      <x:c r="K491" s="51" t="n">
        <x:v>15596.131</x:v>
      </x:c>
      <x:c r="L491" s="52" t="n">
        <x:f>IFERROR(H491/G491-1,"")</x:f>
        <x:v>0.027333730258081168</x:v>
      </x:c>
      <x:c r="M491" s="52" t="n">
        <x:f>IFERROR(I491/H491-1,"")</x:f>
        <x:v>0.16369776603778852</x:v>
      </x:c>
      <x:c r="N491" s="52" t="n">
        <x:f>IFERROR(J491/I491-1,"")</x:f>
        <x:v>0.08548496340580902</x:v>
      </x:c>
      <x:c r="O491" s="52" t="n">
        <x:f>IFERROR(K491/J491-1,"")</x:f>
        <x:v>0.07423999501869805</x:v>
      </x:c>
      <x:c r="P491" s="52" t="n">
        <x:f>IFERROR((K491/G491)^(1/4)-1,"")</x:f>
        <x:v>0.08659879568401818</x:v>
      </x:c>
      <x:c r="Q491" s="51" t="n">
        <x:v>1848.368</x:v>
      </x:c>
      <x:c r="R491" s="52" t="n">
        <x:f>IFERROR(Q491/K491,"")</x:f>
        <x:v>0.11851452132583395</x:v>
      </x:c>
      <x:c r="S491" s="53" t="n">
        <x:v>38322</x:v>
      </x:c>
      <x:c r="T491" s="50" t="str">
        <x:v>EDINET_company_history</x:v>
      </x:c>
      <x:c r="U491" s="50" t="str">
        <x:v>大日本印刷㈱</x:v>
      </x:c>
      <x:c r="V491" s="54" t="n">
        <x:v>0.5073</x:v>
      </x:c>
      <x:c r="W491" s="50" t="str">
        <x:v>佐 藤 邦 光 / 川 上 晃 司</x:v>
      </x:c>
      <x:c r="X491" s="50" t="b">
        <x:f>AND(COUNT(L491:O491)=4,L491&gt;='設定'!$B$6,M491&gt;='設定'!$B$6,N491&gt;='設定'!$B$6,O491&gt;='設定'!$B$6)</x:f>
        <x:v>0</x:v>
      </x:c>
      <x:c r="Y491" s="50" t="b">
        <x:f>AND(COUNT(G491:K491)=5,P491&gt;='設定'!$B$7)</x:f>
        <x:v>0</x:v>
      </x:c>
      <x:c r="Z491" s="50" t="b">
        <x:f>AND(ISNUMBER(R491),R491&gt;='設定'!$B$8)</x:f>
        <x:v>1</x:v>
      </x:c>
      <x:c r="AA491" s="50" t="b">
        <x:f>AND(ISNUMBER(S491),S491&gt;=DATE(YEAR('設定'!$B$10)-'設定'!$B$9,MONTH('設定'!$B$10),DAY('設定'!$B$10)))</x:f>
        <x:v>0</x:v>
      </x:c>
      <x:c r="AB491" s="55" t="b">
        <x:v>0</x:v>
      </x:c>
      <x:c r="AC491" s="55" t="b">
        <x:v>1</x:v>
      </x:c>
      <x:c r="AD491" s="50" t="n">
        <x:f>IF(X491,1,0)+IF(Z491,1,0)+IF(AA491,1,0)+IF(AB491,1,0)</x:f>
        <x:v>1</x:v>
      </x:c>
      <x:c r="AE491" s="50" t="n">
        <x:f>IF(Y491,1,0)+IF(Z491,1,0)+IF(AA491,1,0)+IF(AB491,1,0)</x:f>
        <x:v>1</x:v>
      </x:c>
      <x:c r="AF491" s="50" t="n">
        <x:f>IF(Y491,1,0)+IF(Z491,1,0)+IF(AA491,1,0)+IF(AC491,1,0)</x:f>
        <x:v>2</x:v>
      </x:c>
      <x:c r="AG491" s="53" t="n">
        <x:v>44348</x:v>
      </x:c>
      <x:c r="AH491" s="50" t="str">
        <x:v>S100WP1M</x:v>
      </x:c>
      <x:c r="AI491" s="50" t="str">
        <x:v>NetSalesSummaryOfBusinessResults</x:v>
      </x:c>
      <x:c r="AJ491" s="50" t="str">
        <x:v>OperatingIncome</x:v>
      </x:c>
      <x:c r="AK491" s="53" t="n">
        <x:v>45838</x:v>
      </x:c>
      <x:c r="AL491" s="50" t="str">
        <x:v>365/365/365/366/365</x:v>
      </x:c>
      <x:c r="AM491" s="51" t="n">
        <x:v>26279900</x:v>
      </x:c>
      <x:c r="AN491" s="51" t="n">
        <x:v>941</x:v>
      </x:c>
      <x:c r="AO491" s="51" t="n">
        <x:f>IFERROR(AM491*AN491,"")</x:f>
        <x:v>24729385900</x:v>
      </x:c>
      <x:c r="AP491" s="56" t="n">
        <x:f>IFERROR(AO491/(K491*1000000),"")</x:f>
        <x:v>1.5856102965536774</x:v>
      </x:c>
      <x:c r="AQ491" s="57" t="n">
        <x:v>61041475</x:v>
      </x:c>
      <x:c r="AR491" s="52" t="n">
        <x:v>0.3403924439096258</x:v>
      </x:c>
      <x:c r="AS491" s="52" t="n">
        <x:v>-0.3503186885096626</x:v>
      </x:c>
      <x:c r="AT491" s="55" t="b">
        <x:v>1</x:v>
      </x:c>
      <x:c r="AU491" s="50"/>
      <x:c r="AV491" s="58" t="n">
        <x:v>0.1182155236125072</x:v>
      </x:c>
      <x:c r="AW491" s="50" t="n">
        <x:v>1135</x:v>
      </x:c>
      <x:c r="AX491" s="50" t="str">
        <x:v>Core Moat</x:v>
      </x:c>
      <x:c r="AY491" s="50" t="str">
        <x:v>目立つ機械的警告なし（定性確認は別途必要）</x:v>
      </x:c>
      <x:c r="AZ491" s="59" t="str">
        <x:v>2025-09-17 11:55</x:v>
      </x:c>
      <x:c r="BA491" s="53" t="n">
        <x:v>38322</x:v>
      </x:c>
      <x:c r="BB491" s="50"/>
      <x:c r="BC491" s="50"/>
      <x:c r="BD491" s="50"/>
    </x:row>
    <x:row r="492">
      <x:c r="A492" s="50" t="n">
        <x:v>491</x:v>
      </x:c>
      <x:c r="B492" s="50" t="str">
        <x:v>4462</x:v>
      </x:c>
      <x:c r="C492" s="50" t="str">
        <x:v>4462.T</x:v>
      </x:c>
      <x:c r="D492" s="50" t="str">
        <x:v>ISHIHARA CHEMICAL CO.,LTD.</x:v>
      </x:c>
      <x:c r="E492" s="50" t="str">
        <x:v>Prime Market (Domestic)</x:v>
      </x:c>
      <x:c r="F492" s="50" t="str">
        <x:v>Chemicals</x:v>
      </x:c>
      <x:c r="G492" s="51" t="n">
        <x:v>16967.382</x:v>
      </x:c>
      <x:c r="H492" s="51" t="n">
        <x:v>19036.683</x:v>
      </x:c>
      <x:c r="I492" s="51" t="n">
        <x:v>20345.09</x:v>
      </x:c>
      <x:c r="J492" s="51" t="n">
        <x:v>20705.352</x:v>
      </x:c>
      <x:c r="K492" s="51" t="n">
        <x:v>23630.345</x:v>
      </x:c>
      <x:c r="L492" s="52" t="n">
        <x:f>IFERROR(H492/G492-1,"")</x:f>
        <x:v>0.12195758897866504</x:v>
      </x:c>
      <x:c r="M492" s="52" t="n">
        <x:f>IFERROR(I492/H492-1,"")</x:f>
        <x:v>0.06873082878986847</x:v>
      </x:c>
      <x:c r="N492" s="52" t="n">
        <x:f>IFERROR(J492/I492-1,"")</x:f>
        <x:v>0.017707564822765587</x:v>
      </x:c>
      <x:c r="O492" s="52" t="n">
        <x:f>IFERROR(K492/J492-1,"")</x:f>
        <x:v>0.14126748485125984</x:v>
      </x:c>
      <x:c r="P492" s="52" t="n">
        <x:f>IFERROR((K492/G492)^(1/4)-1,"")</x:f>
        <x:v>0.08633508540785617</x:v>
      </x:c>
      <x:c r="Q492" s="51" t="n">
        <x:v>3400.888</x:v>
      </x:c>
      <x:c r="R492" s="52" t="n">
        <x:f>IFERROR(Q492/K492,"")</x:f>
        <x:v>0.14392037018503115</x:v>
      </x:c>
      <x:c r="S492" s="53" t="n">
        <x:v>33543</x:v>
      </x:c>
      <x:c r="T492" s="50" t="str">
        <x:v>EDINET_company_history</x:v>
      </x:c>
      <x:c r="U492" s="50" t="str">
        <x:v>石原ケミカル取引先持株会</x:v>
      </x:c>
      <x:c r="V492" s="54" t="n">
        <x:v>0.0841</x:v>
      </x:c>
      <x:c r="W492" s="50" t="str">
        <x:v>酒 井 保 幸 / 藤 本 昭 彦</x:v>
      </x:c>
      <x:c r="X492" s="50" t="b">
        <x:f>AND(COUNT(L492:O492)=4,L492&gt;='設定'!$B$6,M492&gt;='設定'!$B$6,N492&gt;='設定'!$B$6,O492&gt;='設定'!$B$6)</x:f>
        <x:v>0</x:v>
      </x:c>
      <x:c r="Y492" s="50" t="b">
        <x:f>AND(COUNT(G492:K492)=5,P492&gt;='設定'!$B$7)</x:f>
        <x:v>0</x:v>
      </x:c>
      <x:c r="Z492" s="50" t="b">
        <x:f>AND(ISNUMBER(R492),R492&gt;='設定'!$B$8)</x:f>
        <x:v>1</x:v>
      </x:c>
      <x:c r="AA492" s="50" t="b">
        <x:f>AND(ISNUMBER(S492),S492&gt;=DATE(YEAR('設定'!$B$10)-'設定'!$B$9,MONTH('設定'!$B$10),DAY('設定'!$B$10)))</x:f>
        <x:v>0</x:v>
      </x:c>
      <x:c r="AB492" s="55" t="b">
        <x:v>0</x:v>
      </x:c>
      <x:c r="AC492" s="55" t="b">
        <x:v>1</x:v>
      </x:c>
      <x:c r="AD492" s="50" t="n">
        <x:f>IF(X492,1,0)+IF(Z492,1,0)+IF(AA492,1,0)+IF(AB492,1,0)</x:f>
        <x:v>1</x:v>
      </x:c>
      <x:c r="AE492" s="50" t="n">
        <x:f>IF(Y492,1,0)+IF(Z492,1,0)+IF(AA492,1,0)+IF(AB492,1,0)</x:f>
        <x:v>1</x:v>
      </x:c>
      <x:c r="AF492" s="50" t="n">
        <x:f>IF(Y492,1,0)+IF(Z492,1,0)+IF(AA492,1,0)+IF(AC492,1,0)</x:f>
        <x:v>2</x:v>
      </x:c>
      <x:c r="AG492" s="53" t="n">
        <x:v>44348</x:v>
      </x:c>
      <x:c r="AH492" s="50" t="str">
        <x:v>S100W3FK</x:v>
      </x:c>
      <x:c r="AI492" s="50" t="str">
        <x:v>NetSalesSummaryOfBusinessResults</x:v>
      </x:c>
      <x:c r="AJ492" s="50" t="str">
        <x:v>OperatingIncome</x:v>
      </x:c>
      <x:c r="AK492" s="53" t="n">
        <x:v>45747</x:v>
      </x:c>
      <x:c r="AL492" s="50" t="str">
        <x:v>365/365/365/366/365</x:v>
      </x:c>
      <x:c r="AM492" s="51" t="n">
        <x:v>13657580</x:v>
      </x:c>
      <x:c r="AN492" s="51" t="n">
        <x:v>2725</x:v>
      </x:c>
      <x:c r="AO492" s="51" t="n">
        <x:f>IFERROR(AM492*AN492,"")</x:f>
        <x:v>37216905500</x:v>
      </x:c>
      <x:c r="AP492" s="56" t="n">
        <x:f>IFERROR(AO492/(K492*1000000),"")</x:f>
        <x:v>1.574962426490176</x:v>
      </x:c>
      <x:c r="AQ492" s="57" t="n">
        <x:v>73297066.66666667</x:v>
      </x:c>
      <x:c r="AR492" s="52" t="n">
        <x:v>0.3321267898989756</x:v>
      </x:c>
      <x:c r="AS492" s="52" t="n">
        <x:v>-0.3698151330295641</x:v>
      </x:c>
      <x:c r="AT492" s="55" t="b">
        <x:v>1</x:v>
      </x:c>
      <x:c r="AU492" s="50"/>
      <x:c r="AV492" s="58" t="n">
        <x:v>0.2300254729558499</x:v>
      </x:c>
      <x:c r="AW492" s="50" t="n">
        <x:v>601</x:v>
      </x:c>
      <x:c r="AX492" s="50" t="str">
        <x:v>Core Moat</x:v>
      </x:c>
      <x:c r="AY492" s="50" t="str">
        <x:v>目立つ機械的警告なし（定性確認は別途必要）</x:v>
      </x:c>
      <x:c r="AZ492" s="59" t="str">
        <x:v>2025-06-25 09:34</x:v>
      </x:c>
      <x:c r="BA492" s="53" t="n">
        <x:v>33543</x:v>
      </x:c>
      <x:c r="BB492" s="50"/>
      <x:c r="BC492" s="50"/>
      <x:c r="BD492" s="50" t="str">
        <x:v>TOPIX Small 2</x:v>
      </x:c>
    </x:row>
    <x:row r="493">
      <x:c r="A493" s="50" t="n">
        <x:v>492</x:v>
      </x:c>
      <x:c r="B493" s="50" t="str">
        <x:v>4307</x:v>
      </x:c>
      <x:c r="C493" s="50" t="str">
        <x:v>4307.T</x:v>
      </x:c>
      <x:c r="D493" s="50" t="str">
        <x:v>Nomura Research Institute,Ltd.</x:v>
      </x:c>
      <x:c r="E493" s="50" t="str">
        <x:v>Prime Market (Domestic)</x:v>
      </x:c>
      <x:c r="F493" s="50" t="str">
        <x:v>Information &amp; Communication</x:v>
      </x:c>
      <x:c r="G493" s="51" t="n">
        <x:v>550337</x:v>
      </x:c>
      <x:c r="H493" s="51" t="n">
        <x:v>611634</x:v>
      </x:c>
      <x:c r="I493" s="51" t="n">
        <x:v>692165</x:v>
      </x:c>
      <x:c r="J493" s="51" t="n">
        <x:v>736556</x:v>
      </x:c>
      <x:c r="K493" s="51" t="n">
        <x:v>764813</x:v>
      </x:c>
      <x:c r="L493" s="52" t="n">
        <x:f>IFERROR(H493/G493-1,"")</x:f>
        <x:v>0.11138084482780553</x:v>
      </x:c>
      <x:c r="M493" s="52" t="n">
        <x:f>IFERROR(I493/H493-1,"")</x:f>
        <x:v>0.13166534234525873</x:v>
      </x:c>
      <x:c r="N493" s="52" t="n">
        <x:f>IFERROR(J493/I493-1,"")</x:f>
        <x:v>0.06413355197098958</x:v>
      </x:c>
      <x:c r="O493" s="52" t="n">
        <x:f>IFERROR(K493/J493-1,"")</x:f>
        <x:v>0.03836368178386973</x:v>
      </x:c>
      <x:c r="P493" s="52" t="n">
        <x:f>IFERROR((K493/G493)^(1/4)-1,"")</x:f>
        <x:v>0.08575449824740167</x:v>
      </x:c>
      <x:c r="Q493" s="51" t="n">
        <x:v>134907</x:v>
      </x:c>
      <x:c r="R493" s="52" t="n">
        <x:f>IFERROR(Q493/K493,"")</x:f>
        <x:v>0.17639213768594414</x:v>
      </x:c>
      <x:c r="S493" s="53" t="n">
        <x:v>36678</x:v>
      </x:c>
      <x:c r="T493" s="50" t="str">
        <x:v>EDINET_company_history</x:v>
      </x:c>
      <x:c r="U493" s="50" t="str">
        <x:v>野村ホールディングス㈱</x:v>
      </x:c>
      <x:c r="V493" s="54" t="n">
        <x:v>0.2016</x:v>
      </x:c>
      <x:c r="W493" s="50" t="str">
        <x:v>柳 澤 花 芽 / 江波戸 謙</x:v>
      </x:c>
      <x:c r="X493" s="50" t="b">
        <x:f>AND(COUNT(L493:O493)=4,L493&gt;='設定'!$B$6,M493&gt;='設定'!$B$6,N493&gt;='設定'!$B$6,O493&gt;='設定'!$B$6)</x:f>
        <x:v>0</x:v>
      </x:c>
      <x:c r="Y493" s="50" t="b">
        <x:f>AND(COUNT(G493:K493)=5,P493&gt;='設定'!$B$7)</x:f>
        <x:v>0</x:v>
      </x:c>
      <x:c r="Z493" s="50" t="b">
        <x:f>AND(ISNUMBER(R493),R493&gt;='設定'!$B$8)</x:f>
        <x:v>1</x:v>
      </x:c>
      <x:c r="AA493" s="50" t="b">
        <x:f>AND(ISNUMBER(S493),S493&gt;=DATE(YEAR('設定'!$B$10)-'設定'!$B$9,MONTH('設定'!$B$10),DAY('設定'!$B$10)))</x:f>
        <x:v>0</x:v>
      </x:c>
      <x:c r="AB493" s="55" t="b">
        <x:v>0</x:v>
      </x:c>
      <x:c r="AC493" s="55" t="b">
        <x:v>1</x:v>
      </x:c>
      <x:c r="AD493" s="50" t="n">
        <x:f>IF(X493,1,0)+IF(Z493,1,0)+IF(AA493,1,0)+IF(AB493,1,0)</x:f>
        <x:v>1</x:v>
      </x:c>
      <x:c r="AE493" s="50" t="n">
        <x:f>IF(Y493,1,0)+IF(Z493,1,0)+IF(AA493,1,0)+IF(AB493,1,0)</x:f>
        <x:v>1</x:v>
      </x:c>
      <x:c r="AF493" s="50" t="n">
        <x:f>IF(Y493,1,0)+IF(Z493,1,0)+IF(AA493,1,0)+IF(AC493,1,0)</x:f>
        <x:v>2</x:v>
      </x:c>
      <x:c r="AG493" s="53" t="n">
        <x:v>44348</x:v>
      </x:c>
      <x:c r="AH493" s="50" t="str">
        <x:v>S100VZKL</x:v>
      </x:c>
      <x:c r="AI493" s="50" t="str">
        <x:v>RevenueIFRSSummaryOfBusinessResults</x:v>
      </x:c>
      <x:c r="AJ493" s="50" t="str">
        <x:v>OperatingProfitLossIFRS</x:v>
      </x:c>
      <x:c r="AK493" s="53" t="n">
        <x:v>45747</x:v>
      </x:c>
      <x:c r="AL493" s="50" t="str">
        <x:v>365/365/365/366/365</x:v>
      </x:c>
      <x:c r="AM493" s="51" t="n">
        <x:v>573974011</x:v>
      </x:c>
      <x:c r="AN493" s="51" t="n">
        <x:v>5224</x:v>
      </x:c>
      <x:c r="AO493" s="51" t="n">
        <x:f>IFERROR(AM493*AN493,"")</x:f>
        <x:v>2998440233464</x:v>
      </x:c>
      <x:c r="AP493" s="56" t="n">
        <x:f>IFERROR(AO493/(K493*1000000),"")</x:f>
        <x:v>3.9204880584718094</x:v>
      </x:c>
      <x:c r="AQ493" s="57" t="n">
        <x:v>18176727448.333332</x:v>
      </x:c>
      <x:c r="AR493" s="52" t="n">
        <x:v>0.3356232239578824</x:v>
      </x:c>
      <x:c r="AS493" s="52" t="n">
        <x:v>-0.4435068055245685</x:v>
      </x:c>
      <x:c r="AT493" s="55" t="b">
        <x:v>0</x:v>
      </x:c>
      <x:c r="AU493" s="50" t="str">
        <x:v>missing_financial_data;extreme_valuation_outlier</x:v>
      </x:c>
      <x:c r="AV493" s="58" t="n">
        <x:v>-0.2892148988775461</x:v>
      </x:c>
      <x:c r="AW493" s="50" t="n">
        <x:v>3261</x:v>
      </x:c>
      <x:c r="AX493" s="50" t="str">
        <x:v>Core Moat</x:v>
      </x:c>
      <x:c r="AY493" s="50" t="str">
        <x:v>既存適格性フィルター不通過: missing_financial_data;extreme_valuation_outlier</x:v>
      </x:c>
      <x:c r="AZ493" s="59" t="str">
        <x:v>2025-06-18 15:30</x:v>
      </x:c>
      <x:c r="BA493" s="53" t="n">
        <x:v>36678</x:v>
      </x:c>
      <x:c r="BB493" s="50"/>
      <x:c r="BC493" s="50"/>
      <x:c r="BD493" s="50" t="str">
        <x:v>TOPIX Large70</x:v>
      </x:c>
    </x:row>
    <x:row r="494">
      <x:c r="A494" s="50" t="n">
        <x:v>493</x:v>
      </x:c>
      <x:c r="B494" s="50" t="str">
        <x:v>4240</x:v>
      </x:c>
      <x:c r="C494" s="50" t="str">
        <x:v>4240.T</x:v>
      </x:c>
      <x:c r="D494" s="50" t="str">
        <x:v>CLUSTER TECHNOLOGY CO.,LTD.</x:v>
      </x:c>
      <x:c r="E494" s="50" t="str">
        <x:v>Standard Market(Domestic)</x:v>
      </x:c>
      <x:c r="F494" s="50" t="str">
        <x:v>Chemicals</x:v>
      </x:c>
      <x:c r="G494" s="51" t="n">
        <x:v>736.734</x:v>
      </x:c>
      <x:c r="H494" s="51" t="n">
        <x:v>905.978</x:v>
      </x:c>
      <x:c r="I494" s="51" t="n">
        <x:v>925.047</x:v>
      </x:c>
      <x:c r="J494" s="51" t="n">
        <x:v>918.994</x:v>
      </x:c>
      <x:c r="K494" s="51" t="n">
        <x:v>1022.74</x:v>
      </x:c>
      <x:c r="L494" s="52" t="n">
        <x:f>IFERROR(H494/G494-1,"")</x:f>
        <x:v>0.2297219892118456</x:v>
      </x:c>
      <x:c r="M494" s="52" t="n">
        <x:f>IFERROR(I494/H494-1,"")</x:f>
        <x:v>0.021047972467322706</x:v>
      </x:c>
      <x:c r="N494" s="52" t="n">
        <x:f>IFERROR(J494/I494-1,"")</x:f>
        <x:v>-0.006543451305717429</x:v>
      </x:c>
      <x:c r="O494" s="52" t="n">
        <x:f>IFERROR(K494/J494-1,"")</x:f>
        <x:v>0.11289083497824803</x:v>
      </x:c>
      <x:c r="P494" s="52" t="n">
        <x:f>IFERROR((K494/G494)^(1/4)-1,"")</x:f>
        <x:v>0.08545952068897744</x:v>
      </x:c>
      <x:c r="Q494" s="51" t="n">
        <x:v>108.729</x:v>
      </x:c>
      <x:c r="R494" s="52" t="n">
        <x:f>IFERROR(Q494/K494,"")</x:f>
        <x:v>0.10631147701273051</x:v>
      </x:c>
      <x:c r="S494" s="53" t="n">
        <x:v>38808</x:v>
      </x:c>
      <x:c r="T494" s="50" t="str">
        <x:v>EDINET_company_history</x:v>
      </x:c>
      <x:c r="U494" s="50" t="str">
        <x:v>大熊 崇</x:v>
      </x:c>
      <x:c r="V494" s="54" t="n">
        <x:v>0.0483</x:v>
      </x:c>
      <x:c r="W494" s="50" t="str">
        <x:v>安達 良紀</x:v>
      </x:c>
      <x:c r="X494" s="50" t="b">
        <x:f>AND(COUNT(L494:O494)=4,L494&gt;='設定'!$B$6,M494&gt;='設定'!$B$6,N494&gt;='設定'!$B$6,O494&gt;='設定'!$B$6)</x:f>
        <x:v>0</x:v>
      </x:c>
      <x:c r="Y494" s="50" t="b">
        <x:f>AND(COUNT(G494:K494)=5,P494&gt;='設定'!$B$7)</x:f>
        <x:v>0</x:v>
      </x:c>
      <x:c r="Z494" s="50" t="b">
        <x:f>AND(ISNUMBER(R494),R494&gt;='設定'!$B$8)</x:f>
        <x:v>1</x:v>
      </x:c>
      <x:c r="AA494" s="50" t="b">
        <x:f>AND(ISNUMBER(S494),S494&gt;=DATE(YEAR('設定'!$B$10)-'設定'!$B$9,MONTH('設定'!$B$10),DAY('設定'!$B$10)))</x:f>
        <x:v>0</x:v>
      </x:c>
      <x:c r="AB494" s="55" t="b">
        <x:v>0</x:v>
      </x:c>
      <x:c r="AC494" s="55" t="b">
        <x:v>1</x:v>
      </x:c>
      <x:c r="AD494" s="50" t="n">
        <x:f>IF(X494,1,0)+IF(Z494,1,0)+IF(AA494,1,0)+IF(AB494,1,0)</x:f>
        <x:v>1</x:v>
      </x:c>
      <x:c r="AE494" s="50" t="n">
        <x:f>IF(Y494,1,0)+IF(Z494,1,0)+IF(AA494,1,0)+IF(AB494,1,0)</x:f>
        <x:v>1</x:v>
      </x:c>
      <x:c r="AF494" s="50" t="n">
        <x:f>IF(Y494,1,0)+IF(Z494,1,0)+IF(AA494,1,0)+IF(AC494,1,0)</x:f>
        <x:v>2</x:v>
      </x:c>
      <x:c r="AG494" s="53" t="n">
        <x:v>44348</x:v>
      </x:c>
      <x:c r="AH494" s="50" t="str">
        <x:v>S100W4AV</x:v>
      </x:c>
      <x:c r="AI494" s="50" t="str">
        <x:v>NetSalesSummaryOfBusinessResults</x:v>
      </x:c>
      <x:c r="AJ494" s="50" t="str">
        <x:v>OperatingIncome</x:v>
      </x:c>
      <x:c r="AK494" s="53" t="n">
        <x:v>45747</x:v>
      </x:c>
      <x:c r="AL494" s="50" t="str">
        <x:v>365/365/365/366/365</x:v>
      </x:c>
      <x:c r="AM494" s="51" t="n">
        <x:v>5692600</x:v>
      </x:c>
      <x:c r="AN494" s="51" t="n">
        <x:v>333</x:v>
      </x:c>
      <x:c r="AO494" s="51" t="n">
        <x:f>IFERROR(AM494*AN494,"")</x:f>
        <x:v>1895635800</x:v>
      </x:c>
      <x:c r="AP494" s="56" t="n">
        <x:f>IFERROR(AO494/(K494*1000000),"")</x:f>
        <x:v>1.8534874943778477</x:v>
      </x:c>
      <x:c r="AQ494" s="57" t="n">
        <x:v>14925743.333333334</x:v>
      </x:c>
      <x:c r="AR494" s="52" t="n">
        <x:v>0.4775127879513811</x:v>
      </x:c>
      <x:c r="AS494" s="52" t="n">
        <x:v>-0.6469441545398171</x:v>
      </x:c>
      <x:c r="AT494" s="55" t="b">
        <x:v>0</x:v>
      </x:c>
      <x:c r="AU494" s="50" t="str">
        <x:v>low_liquidity</x:v>
      </x:c>
      <x:c r="AV494" s="58" t="n">
        <x:v>0.0328469005612796</x:v>
      </x:c>
      <x:c r="AW494" s="50" t="n">
        <x:v>1636</x:v>
      </x:c>
      <x:c r="AX494" s="50" t="str">
        <x:v>Discovery</x:v>
      </x:c>
      <x:c r="AY494" s="50" t="str">
        <x:v>既存適格性フィルター不通過: low_liquidity / 60日平均売買代金2,000万円未満 / ローカル5年最大下落率-60%以下</x:v>
      </x:c>
      <x:c r="AZ494" s="59" t="str">
        <x:v>2025-06-27 10:19</x:v>
      </x:c>
      <x:c r="BA494" s="53" t="n">
        <x:v>38808</x:v>
      </x:c>
      <x:c r="BB494" s="50"/>
      <x:c r="BC494" s="50"/>
      <x:c r="BD494" s="50"/>
    </x:row>
    <x:row r="495">
      <x:c r="A495" s="50" t="n">
        <x:v>494</x:v>
      </x:c>
      <x:c r="B495" s="50" t="str">
        <x:v>1663</x:v>
      </x:c>
      <x:c r="C495" s="50" t="str">
        <x:v>1663.T</x:v>
      </x:c>
      <x:c r="D495" s="50" t="str">
        <x:v>K&amp;O Energy Group Inc.</x:v>
      </x:c>
      <x:c r="E495" s="50" t="str">
        <x:v>Prime Market (Domestic)</x:v>
      </x:c>
      <x:c r="F495" s="50" t="str">
        <x:v>Mining</x:v>
      </x:c>
      <x:c r="G495" s="51" t="n">
        <x:v>66070</x:v>
      </x:c>
      <x:c r="H495" s="51" t="n">
        <x:v>106200</x:v>
      </x:c>
      <x:c r="I495" s="51" t="n">
        <x:v>96298</x:v>
      </x:c>
      <x:c r="J495" s="51" t="n">
        <x:v>92421</x:v>
      </x:c>
      <x:c r="K495" s="51" t="n">
        <x:v>91354</x:v>
      </x:c>
      <x:c r="L495" s="52" t="n">
        <x:f>IFERROR(H495/G495-1,"")</x:f>
        <x:v>0.6073861056455274</x:v>
      </x:c>
      <x:c r="M495" s="52" t="n">
        <x:f>IFERROR(I495/H495-1,"")</x:f>
        <x:v>-0.09323917137476456</x:v>
      </x:c>
      <x:c r="N495" s="52" t="n">
        <x:f>IFERROR(J495/I495-1,"")</x:f>
        <x:v>-0.04026044154603414</x:v>
      </x:c>
      <x:c r="O495" s="52" t="n">
        <x:f>IFERROR(K495/J495-1,"")</x:f>
        <x:v>-0.011544995185077012</x:v>
      </x:c>
      <x:c r="P495" s="52" t="n">
        <x:f>IFERROR((K495/G495)^(1/4)-1,"")</x:f>
        <x:v>0.08437829293773613</x:v>
      </x:c>
      <x:c r="Q495" s="51" t="n">
        <x:v>10594</x:v>
      </x:c>
      <x:c r="R495" s="52" t="n">
        <x:f>IFERROR(Q495/K495,"")</x:f>
        <x:v>0.115966460144055</x:v>
      </x:c>
      <x:c r="S495" s="53" t="n">
        <x:v>18019</x:v>
      </x:c>
      <x:c r="T495" s="50" t="str">
        <x:v>EDINET_company_history</x:v>
      </x:c>
      <x:c r="U495" s="50" t="str">
        <x:v>㈱合同資源</x:v>
      </x:c>
      <x:c r="V495" s="54" t="n">
        <x:v>0.183</x:v>
      </x:c>
      <x:c r="W495" s="50" t="str">
        <x:v>緑川 昭夫 / 森 武</x:v>
      </x:c>
      <x:c r="X495" s="50" t="b">
        <x:f>AND(COUNT(L495:O495)=4,L495&gt;='設定'!$B$6,M495&gt;='設定'!$B$6,N495&gt;='設定'!$B$6,O495&gt;='設定'!$B$6)</x:f>
        <x:v>0</x:v>
      </x:c>
      <x:c r="Y495" s="50" t="b">
        <x:f>AND(COUNT(G495:K495)=5,P495&gt;='設定'!$B$7)</x:f>
        <x:v>0</x:v>
      </x:c>
      <x:c r="Z495" s="50" t="b">
        <x:f>AND(ISNUMBER(R495),R495&gt;='設定'!$B$8)</x:f>
        <x:v>1</x:v>
      </x:c>
      <x:c r="AA495" s="50" t="b">
        <x:f>AND(ISNUMBER(S495),S495&gt;=DATE(YEAR('設定'!$B$10)-'設定'!$B$9,MONTH('設定'!$B$10),DAY('設定'!$B$10)))</x:f>
        <x:v>0</x:v>
      </x:c>
      <x:c r="AB495" s="55" t="b">
        <x:v>0</x:v>
      </x:c>
      <x:c r="AC495" s="55" t="b">
        <x:v>1</x:v>
      </x:c>
      <x:c r="AD495" s="50" t="n">
        <x:f>IF(X495,1,0)+IF(Z495,1,0)+IF(AA495,1,0)+IF(AB495,1,0)</x:f>
        <x:v>1</x:v>
      </x:c>
      <x:c r="AE495" s="50" t="n">
        <x:f>IF(Y495,1,0)+IF(Z495,1,0)+IF(AA495,1,0)+IF(AB495,1,0)</x:f>
        <x:v>1</x:v>
      </x:c>
      <x:c r="AF495" s="50" t="n">
        <x:f>IF(Y495,1,0)+IF(Z495,1,0)+IF(AA495,1,0)+IF(AC495,1,0)</x:f>
        <x:v>2</x:v>
      </x:c>
      <x:c r="AG495" s="53" t="n">
        <x:v>44348</x:v>
      </x:c>
      <x:c r="AH495" s="50" t="str">
        <x:v>S100XUMN</x:v>
      </x:c>
      <x:c r="AI495" s="50" t="str">
        <x:v>NetSalesSummaryOfBusinessResults</x:v>
      </x:c>
      <x:c r="AJ495" s="50" t="str">
        <x:v>OperatingIncome</x:v>
      </x:c>
      <x:c r="AK495" s="53" t="n">
        <x:v>46022</x:v>
      </x:c>
      <x:c r="AL495" s="50" t="str">
        <x:v>365/365/365/366/365</x:v>
      </x:c>
      <x:c r="AM495" s="51" t="n">
        <x:v>26694361</x:v>
      </x:c>
      <x:c r="AN495" s="51" t="n">
        <x:v>4120</x:v>
      </x:c>
      <x:c r="AO495" s="51" t="n">
        <x:f>IFERROR(AM495*AN495,"")</x:f>
        <x:v>109980767320</x:v>
      </x:c>
      <x:c r="AP495" s="56" t="n">
        <x:f>IFERROR(AO495/(K495*1000000),"")</x:f>
        <x:v>1.2038965707029796</x:v>
      </x:c>
      <x:c r="AQ495" s="57" t="n">
        <x:v>1031066625</x:v>
      </x:c>
      <x:c r="AR495" s="52" t="n">
        <x:v>0.3745090449485858</x:v>
      </x:c>
      <x:c r="AS495" s="52" t="n">
        <x:v>-0.4164779585258575</x:v>
      </x:c>
      <x:c r="AT495" s="55" t="b">
        <x:v>1</x:v>
      </x:c>
      <x:c r="AU495" s="50"/>
      <x:c r="AV495" s="58" t="n">
        <x:v>-0.003751765222707</x:v>
      </x:c>
      <x:c r="AW495" s="50" t="n">
        <x:v>1898</x:v>
      </x:c>
      <x:c r="AX495" s="50" t="str">
        <x:v>Core Moat</x:v>
      </x:c>
      <x:c r="AY495" s="50" t="str">
        <x:v>目立つ機械的警告なし（定性確認は別途必要）</x:v>
      </x:c>
      <x:c r="AZ495" s="59" t="str">
        <x:v>2026-03-27 10:03</x:v>
      </x:c>
      <x:c r="BA495" s="53" t="n">
        <x:v>18019</x:v>
      </x:c>
      <x:c r="BB495" s="50"/>
      <x:c r="BC495" s="50"/>
      <x:c r="BD495" s="50" t="str">
        <x:v>TOPIX Small 1</x:v>
      </x:c>
    </x:row>
    <x:row r="496">
      <x:c r="A496" s="50" t="n">
        <x:v>495</x:v>
      </x:c>
      <x:c r="B496" s="50" t="str">
        <x:v>6083</x:v>
      </x:c>
      <x:c r="C496" s="50" t="str">
        <x:v>6083.T</x:v>
      </x:c>
      <x:c r="D496" s="50" t="str">
        <x:v>ERI HOLDINGS CO.,LTD.</x:v>
      </x:c>
      <x:c r="E496" s="50" t="str">
        <x:v>Standard Market(Domestic)</x:v>
      </x:c>
      <x:c r="F496" s="50" t="str">
        <x:v>Services</x:v>
      </x:c>
      <x:c r="G496" s="51" t="n">
        <x:v>14397.766</x:v>
      </x:c>
      <x:c r="H496" s="51" t="n">
        <x:v>16148.259</x:v>
      </x:c>
      <x:c r="I496" s="51" t="n">
        <x:v>17410.527</x:v>
      </x:c>
      <x:c r="J496" s="51" t="n">
        <x:v>18022.443</x:v>
      </x:c>
      <x:c r="K496" s="51" t="n">
        <x:v>19765.494</x:v>
      </x:c>
      <x:c r="L496" s="52" t="n">
        <x:f>IFERROR(H496/G496-1,"")</x:f>
        <x:v>0.12158087581087229</x:v>
      </x:c>
      <x:c r="M496" s="52" t="n">
        <x:f>IFERROR(I496/H496-1,"")</x:f>
        <x:v>0.07816743588271646</x:v>
      </x:c>
      <x:c r="N496" s="52" t="n">
        <x:f>IFERROR(J496/I496-1,"")</x:f>
        <x:v>0.03514632268167417</x:v>
      </x:c>
      <x:c r="O496" s="52" t="n">
        <x:f>IFERROR(K496/J496-1,"")</x:f>
        <x:v>0.09671557845959056</x:v>
      </x:c>
      <x:c r="P496" s="52" t="n">
        <x:f>IFERROR((K496/G496)^(1/4)-1,"")</x:f>
        <x:v>0.08243827514073065</x:v>
      </x:c>
      <x:c r="Q496" s="51" t="n">
        <x:v>2045.768</x:v>
      </x:c>
      <x:c r="R496" s="52" t="n">
        <x:f>IFERROR(Q496/K496,"")</x:f>
        <x:v>0.10350199190569181</x:v>
      </x:c>
      <x:c r="S496" s="53" t="n">
        <x:v>38322</x:v>
      </x:c>
      <x:c r="T496" s="50" t="str">
        <x:v>EDINET_company_history</x:v>
      </x:c>
      <x:c r="U496" s="50" t="str">
        <x:v>ＥＲＩホールディングス従業員持株会</x:v>
      </x:c>
      <x:c r="V496" s="54" t="n">
        <x:v>0.0819</x:v>
      </x:c>
      <x:c r="W496" s="50" t="str">
        <x:v>馬 野 俊 彦 / 竹之内 哲 次</x:v>
      </x:c>
      <x:c r="X496" s="50" t="b">
        <x:f>AND(COUNT(L496:O496)=4,L496&gt;='設定'!$B$6,M496&gt;='設定'!$B$6,N496&gt;='設定'!$B$6,O496&gt;='設定'!$B$6)</x:f>
        <x:v>0</x:v>
      </x:c>
      <x:c r="Y496" s="50" t="b">
        <x:f>AND(COUNT(G496:K496)=5,P496&gt;='設定'!$B$7)</x:f>
        <x:v>0</x:v>
      </x:c>
      <x:c r="Z496" s="50" t="b">
        <x:f>AND(ISNUMBER(R496),R496&gt;='設定'!$B$8)</x:f>
        <x:v>1</x:v>
      </x:c>
      <x:c r="AA496" s="50" t="b">
        <x:f>AND(ISNUMBER(S496),S496&gt;=DATE(YEAR('設定'!$B$10)-'設定'!$B$9,MONTH('設定'!$B$10),DAY('設定'!$B$10)))</x:f>
        <x:v>0</x:v>
      </x:c>
      <x:c r="AB496" s="55" t="b">
        <x:v>0</x:v>
      </x:c>
      <x:c r="AC496" s="55" t="b">
        <x:v>1</x:v>
      </x:c>
      <x:c r="AD496" s="50" t="n">
        <x:f>IF(X496,1,0)+IF(Z496,1,0)+IF(AA496,1,0)+IF(AB496,1,0)</x:f>
        <x:v>1</x:v>
      </x:c>
      <x:c r="AE496" s="50" t="n">
        <x:f>IF(Y496,1,0)+IF(Z496,1,0)+IF(AA496,1,0)+IF(AB496,1,0)</x:f>
        <x:v>1</x:v>
      </x:c>
      <x:c r="AF496" s="50" t="n">
        <x:f>IF(Y496,1,0)+IF(Z496,1,0)+IF(AA496,1,0)+IF(AC496,1,0)</x:f>
        <x:v>2</x:v>
      </x:c>
      <x:c r="AG496" s="53" t="n">
        <x:v>44348</x:v>
      </x:c>
      <x:c r="AH496" s="50" t="str">
        <x:v>S100WLGA</x:v>
      </x:c>
      <x:c r="AI496" s="50" t="str">
        <x:v>NetSalesSummaryOfBusinessResults</x:v>
      </x:c>
      <x:c r="AJ496" s="50" t="str">
        <x:v>OperatingIncome</x:v>
      </x:c>
      <x:c r="AK496" s="53" t="n">
        <x:v>45808</x:v>
      </x:c>
      <x:c r="AL496" s="50" t="str">
        <x:v>365/365/365/366/365</x:v>
      </x:c>
      <x:c r="AM496" s="51" t="n">
        <x:v>7602700</x:v>
      </x:c>
      <x:c r="AN496" s="51" t="n">
        <x:v>1279</x:v>
      </x:c>
      <x:c r="AO496" s="51" t="n">
        <x:f>IFERROR(AM496*AN496,"")</x:f>
        <x:v>9723853300</x:v>
      </x:c>
      <x:c r="AP496" s="56" t="n">
        <x:f>IFERROR(AO496/(K496*1000000),"")</x:f>
        <x:v>0.49196105596955986</x:v>
      </x:c>
      <x:c r="AQ496" s="57" t="n">
        <x:v>191660223.93514</x:v>
      </x:c>
      <x:c r="AR496" s="52" t="n">
        <x:v>0.5179885585583225</x:v>
      </x:c>
      <x:c r="AS496" s="52" t="n">
        <x:v>-0.4093690933035879</x:v>
      </x:c>
      <x:c r="AT496" s="55" t="b">
        <x:v>1</x:v>
      </x:c>
      <x:c r="AU496" s="50"/>
      <x:c r="AV496" s="58" t="n">
        <x:v>0.0765555506139141</x:v>
      </x:c>
      <x:c r="AW496" s="50" t="n">
        <x:v>1356</x:v>
      </x:c>
      <x:c r="AX496" s="50" t="str">
        <x:v>Future Moat</x:v>
      </x:c>
      <x:c r="AY496" s="50" t="str">
        <x:v>目立つ機械的警告なし（定性確認は別途必要）</x:v>
      </x:c>
      <x:c r="AZ496" s="59" t="str">
        <x:v>2025-08-27 15:42</x:v>
      </x:c>
      <x:c r="BA496" s="53" t="n">
        <x:v>38322</x:v>
      </x:c>
      <x:c r="BB496" s="50"/>
      <x:c r="BC496" s="50"/>
      <x:c r="BD496" s="50"/>
    </x:row>
    <x:row r="497">
      <x:c r="A497" s="50" t="n">
        <x:v>496</x:v>
      </x:c>
      <x:c r="B497" s="50" t="str">
        <x:v>9651</x:v>
      </x:c>
      <x:c r="C497" s="50" t="str">
        <x:v>9651.T</x:v>
      </x:c>
      <x:c r="D497" s="50" t="str">
        <x:v>Japan Process Development Co.,Ltd.</x:v>
      </x:c>
      <x:c r="E497" s="50" t="str">
        <x:v>Standard Market(Domestic)</x:v>
      </x:c>
      <x:c r="F497" s="50" t="str">
        <x:v>Information &amp; Communication</x:v>
      </x:c>
      <x:c r="G497" s="51" t="n">
        <x:v>7643.334</x:v>
      </x:c>
      <x:c r="H497" s="51" t="n">
        <x:v>7947.225</x:v>
      </x:c>
      <x:c r="I497" s="51" t="n">
        <x:v>8923.722</x:v>
      </x:c>
      <x:c r="J497" s="51" t="n">
        <x:v>9468.657</x:v>
      </x:c>
      <x:c r="K497" s="51" t="n">
        <x:v>10473.149</x:v>
      </x:c>
      <x:c r="L497" s="52" t="n">
        <x:f>IFERROR(H497/G497-1,"")</x:f>
        <x:v>0.03975895859058376</x:v>
      </x:c>
      <x:c r="M497" s="52" t="n">
        <x:f>IFERROR(I497/H497-1,"")</x:f>
        <x:v>0.12287270084840918</x:v>
      </x:c>
      <x:c r="N497" s="52" t="n">
        <x:f>IFERROR(J497/I497-1,"")</x:f>
        <x:v>0.06106588708164584</x:v>
      </x:c>
      <x:c r="O497" s="52" t="n">
        <x:f>IFERROR(K497/J497-1,"")</x:f>
        <x:v>0.10608600565000925</x:v>
      </x:c>
      <x:c r="P497" s="52" t="n">
        <x:f>IFERROR((K497/G497)^(1/4)-1,"")</x:f>
        <x:v>0.08192862460743555</x:v>
      </x:c>
      <x:c r="Q497" s="51" t="n">
        <x:v>1144.603</x:v>
      </x:c>
      <x:c r="R497" s="52" t="n">
        <x:f>IFERROR(Q497/K497,"")</x:f>
        <x:v>0.10928928825513703</x:v>
      </x:c>
      <x:c r="S497" s="53" t="n">
        <x:v>40269</x:v>
      </x:c>
      <x:c r="T497" s="50" t="str">
        <x:v>EDINET_company_history</x:v>
      </x:c>
      <x:c r="U497" s="50" t="str">
        <x:v>大部 仁</x:v>
      </x:c>
      <x:c r="V497" s="54" t="n">
        <x:v>0.1799</x:v>
      </x:c>
      <x:c r="W497" s="50" t="str">
        <x:v>東 智</x:v>
      </x:c>
      <x:c r="X497" s="50" t="b">
        <x:f>AND(COUNT(L497:O497)=4,L497&gt;='設定'!$B$6,M497&gt;='設定'!$B$6,N497&gt;='設定'!$B$6,O497&gt;='設定'!$B$6)</x:f>
        <x:v>0</x:v>
      </x:c>
      <x:c r="Y497" s="50" t="b">
        <x:f>AND(COUNT(G497:K497)=5,P497&gt;='設定'!$B$7)</x:f>
        <x:v>0</x:v>
      </x:c>
      <x:c r="Z497" s="50" t="b">
        <x:f>AND(ISNUMBER(R497),R497&gt;='設定'!$B$8)</x:f>
        <x:v>1</x:v>
      </x:c>
      <x:c r="AA497" s="50" t="b">
        <x:f>AND(ISNUMBER(S497),S497&gt;=DATE(YEAR('設定'!$B$10)-'設定'!$B$9,MONTH('設定'!$B$10),DAY('設定'!$B$10)))</x:f>
        <x:v>0</x:v>
      </x:c>
      <x:c r="AB497" s="55" t="b">
        <x:v>0</x:v>
      </x:c>
      <x:c r="AC497" s="55" t="b">
        <x:v>1</x:v>
      </x:c>
      <x:c r="AD497" s="50" t="n">
        <x:f>IF(X497,1,0)+IF(Z497,1,0)+IF(AA497,1,0)+IF(AB497,1,0)</x:f>
        <x:v>1</x:v>
      </x:c>
      <x:c r="AE497" s="50" t="n">
        <x:f>IF(Y497,1,0)+IF(Z497,1,0)+IF(AA497,1,0)+IF(AB497,1,0)</x:f>
        <x:v>1</x:v>
      </x:c>
      <x:c r="AF497" s="50" t="n">
        <x:f>IF(Y497,1,0)+IF(Z497,1,0)+IF(AA497,1,0)+IF(AC497,1,0)</x:f>
        <x:v>2</x:v>
      </x:c>
      <x:c r="AG497" s="53" t="n">
        <x:v>44348</x:v>
      </x:c>
      <x:c r="AH497" s="50" t="str">
        <x:v>S100WL4H</x:v>
      </x:c>
      <x:c r="AI497" s="50" t="str">
        <x:v>NetSalesSummaryOfBusinessResults</x:v>
      </x:c>
      <x:c r="AJ497" s="50" t="str">
        <x:v>OperatingIncome</x:v>
      </x:c>
      <x:c r="AK497" s="53" t="n">
        <x:v>45808</x:v>
      </x:c>
      <x:c r="AL497" s="50" t="str">
        <x:v>365/365/365/366/365</x:v>
      </x:c>
      <x:c r="AM497" s="51" t="n">
        <x:v>9677720</x:v>
      </x:c>
      <x:c r="AN497" s="51" t="n">
        <x:v>1690</x:v>
      </x:c>
      <x:c r="AO497" s="51" t="n">
        <x:f>IFERROR(AM497*AN497,"")</x:f>
        <x:v>16355346800</x:v>
      </x:c>
      <x:c r="AP497" s="56" t="n">
        <x:f>IFERROR(AO497/(K497*1000000),"")</x:f>
        <x:v>1.5616455757480392</x:v>
      </x:c>
      <x:c r="AQ497" s="57" t="n">
        <x:v>19951051.666666668</x:v>
      </x:c>
      <x:c r="AR497" s="52" t="n">
        <x:v>0.2152736103435902</x:v>
      </x:c>
      <x:c r="AS497" s="52" t="n">
        <x:v>-0.1796930523976684</x:v>
      </x:c>
      <x:c r="AT497" s="55" t="b">
        <x:v>0</x:v>
      </x:c>
      <x:c r="AU497" s="50" t="str">
        <x:v>low_liquidity</x:v>
      </x:c>
      <x:c r="AV497" s="58" t="n">
        <x:v>0.3071841659166548</x:v>
      </x:c>
      <x:c r="AW497" s="50" t="n">
        <x:v>413</x:v>
      </x:c>
      <x:c r="AX497" s="50" t="str">
        <x:v>Discovery</x:v>
      </x:c>
      <x:c r="AY497" s="50" t="str">
        <x:v>既存適格性フィルター不通過: low_liquidity / 60日平均売買代金2,000万円未満</x:v>
      </x:c>
      <x:c r="AZ497" s="59" t="str">
        <x:v>2025-08-27 15:47</x:v>
      </x:c>
      <x:c r="BA497" s="53" t="n">
        <x:v>40269</x:v>
      </x:c>
      <x:c r="BB497" s="50"/>
      <x:c r="BC497" s="50"/>
      <x:c r="BD497" s="50"/>
    </x:row>
    <x:row r="498">
      <x:c r="A498" s="50" t="n">
        <x:v>497</x:v>
      </x:c>
      <x:c r="B498" s="50" t="str">
        <x:v>6863</x:v>
      </x:c>
      <x:c r="C498" s="50" t="str">
        <x:v>6863.T</x:v>
      </x:c>
      <x:c r="D498" s="50" t="str">
        <x:v>NIRECO CORPORATION</x:v>
      </x:c>
      <x:c r="E498" s="50" t="str">
        <x:v>Standard Market(Domestic)</x:v>
      </x:c>
      <x:c r="F498" s="50" t="str">
        <x:v>Electric Appliances</x:v>
      </x:c>
      <x:c r="G498" s="51" t="n">
        <x:v>7899.927</x:v>
      </x:c>
      <x:c r="H498" s="51" t="n">
        <x:v>8117.527</x:v>
      </x:c>
      <x:c r="I498" s="51" t="n">
        <x:v>9155.268</x:v>
      </x:c>
      <x:c r="J498" s="51" t="n">
        <x:v>9861.203</x:v>
      </x:c>
      <x:c r="K498" s="51" t="n">
        <x:v>10756.978</x:v>
      </x:c>
      <x:c r="L498" s="52" t="n">
        <x:f>IFERROR(H498/G498-1,"")</x:f>
        <x:v>0.02754455832313396</x:v>
      </x:c>
      <x:c r="M498" s="52" t="n">
        <x:f>IFERROR(I498/H498-1,"")</x:f>
        <x:v>0.12783955014870907</x:v>
      </x:c>
      <x:c r="N498" s="52" t="n">
        <x:f>IFERROR(J498/I498-1,"")</x:f>
        <x:v>0.07710697272870659</x:v>
      </x:c>
      <x:c r="O498" s="52" t="n">
        <x:f>IFERROR(K498/J498-1,"")</x:f>
        <x:v>0.09083830847007213</x:v>
      </x:c>
      <x:c r="P498" s="52" t="n">
        <x:f>IFERROR((K498/G498)^(1/4)-1,"")</x:f>
        <x:v>0.0802314085239273</x:v>
      </x:c>
      <x:c r="Q498" s="51" t="n">
        <x:v>1907.42</x:v>
      </x:c>
      <x:c r="R498" s="52" t="n">
        <x:f>IFERROR(Q498/K498,"")</x:f>
        <x:v>0.17731931774890683</x:v>
      </x:c>
      <x:c r="S498" s="53" t="n">
        <x:v>38322</x:v>
      </x:c>
      <x:c r="T498" s="50" t="str">
        <x:v>EDINET_company_history</x:v>
      </x:c>
      <x:c r="U498" s="50" t="str">
        <x:v>ニレコ取引先持株会</x:v>
      </x:c>
      <x:c r="V498" s="54" t="n">
        <x:v>0.0695</x:v>
      </x:c>
      <x:c r="W498" s="50" t="str">
        <x:v>中杉 真一</x:v>
      </x:c>
      <x:c r="X498" s="50" t="b">
        <x:f>AND(COUNT(L498:O498)=4,L498&gt;='設定'!$B$6,M498&gt;='設定'!$B$6,N498&gt;='設定'!$B$6,O498&gt;='設定'!$B$6)</x:f>
        <x:v>0</x:v>
      </x:c>
      <x:c r="Y498" s="50" t="b">
        <x:f>AND(COUNT(G498:K498)=5,P498&gt;='設定'!$B$7)</x:f>
        <x:v>0</x:v>
      </x:c>
      <x:c r="Z498" s="50" t="b">
        <x:f>AND(ISNUMBER(R498),R498&gt;='設定'!$B$8)</x:f>
        <x:v>1</x:v>
      </x:c>
      <x:c r="AA498" s="50" t="b">
        <x:f>AND(ISNUMBER(S498),S498&gt;=DATE(YEAR('設定'!$B$10)-'設定'!$B$9,MONTH('設定'!$B$10),DAY('設定'!$B$10)))</x:f>
        <x:v>0</x:v>
      </x:c>
      <x:c r="AB498" s="55" t="b">
        <x:v>0</x:v>
      </x:c>
      <x:c r="AC498" s="55" t="b">
        <x:v>1</x:v>
      </x:c>
      <x:c r="AD498" s="50" t="n">
        <x:f>IF(X498,1,0)+IF(Z498,1,0)+IF(AA498,1,0)+IF(AB498,1,0)</x:f>
        <x:v>1</x:v>
      </x:c>
      <x:c r="AE498" s="50" t="n">
        <x:f>IF(Y498,1,0)+IF(Z498,1,0)+IF(AA498,1,0)+IF(AB498,1,0)</x:f>
        <x:v>1</x:v>
      </x:c>
      <x:c r="AF498" s="50" t="n">
        <x:f>IF(Y498,1,0)+IF(Z498,1,0)+IF(AA498,1,0)+IF(AC498,1,0)</x:f>
        <x:v>2</x:v>
      </x:c>
      <x:c r="AG498" s="53" t="n">
        <x:v>44348</x:v>
      </x:c>
      <x:c r="AH498" s="50" t="str">
        <x:v>S100W0SV</x:v>
      </x:c>
      <x:c r="AI498" s="50" t="str">
        <x:v>NetSalesSummaryOfBusinessResults</x:v>
      </x:c>
      <x:c r="AJ498" s="50" t="str">
        <x:v>OperatingIncome</x:v>
      </x:c>
      <x:c r="AK498" s="53" t="n">
        <x:v>45747</x:v>
      </x:c>
      <x:c r="AL498" s="50" t="str">
        <x:v>365/365/365/366/365</x:v>
      </x:c>
      <x:c r="AM498" s="51" t="n">
        <x:v>7412559</x:v>
      </x:c>
      <x:c r="AN498" s="51" t="n">
        <x:v>2623</x:v>
      </x:c>
      <x:c r="AO498" s="51" t="n">
        <x:f>IFERROR(AM498*AN498,"")</x:f>
        <x:v>19443142257</x:v>
      </x:c>
      <x:c r="AP498" s="56" t="n">
        <x:f>IFERROR(AO498/(K498*1000000),"")</x:f>
        <x:v>1.807491124087081</x:v>
      </x:c>
      <x:c r="AQ498" s="57" t="n">
        <x:v>54529948.333333336</x:v>
      </x:c>
      <x:c r="AR498" s="52" t="n">
        <x:v>0.3282570250366715</x:v>
      </x:c>
      <x:c r="AS498" s="52" t="n">
        <x:v>-0.5395220756907751</x:v>
      </x:c>
      <x:c r="AT498" s="55" t="b">
        <x:v>1</x:v>
      </x:c>
      <x:c r="AU498" s="50"/>
      <x:c r="AV498" s="58" t="n">
        <x:v>0.4319908670101834</x:v>
      </x:c>
      <x:c r="AW498" s="50" t="n">
        <x:v>151</x:v>
      </x:c>
      <x:c r="AX498" s="50" t="str">
        <x:v>Future Moat</x:v>
      </x:c>
      <x:c r="AY498" s="50" t="str">
        <x:v>目立つ機械的警告なし（定性確認は別途必要）</x:v>
      </x:c>
      <x:c r="AZ498" s="59" t="str">
        <x:v>2025-06-20 16:41</x:v>
      </x:c>
      <x:c r="BA498" s="53" t="n">
        <x:v>38322</x:v>
      </x:c>
      <x:c r="BB498" s="50"/>
      <x:c r="BC498" s="50"/>
      <x:c r="BD498" s="50"/>
    </x:row>
    <x:row r="499">
      <x:c r="A499" s="50" t="n">
        <x:v>498</x:v>
      </x:c>
      <x:c r="B499" s="50" t="str">
        <x:v>3252</x:v>
      </x:c>
      <x:c r="C499" s="50" t="str">
        <x:v>3252.T</x:v>
      </x:c>
      <x:c r="D499" s="50" t="str">
        <x:v>JINUSHI Co.,Ltd.</x:v>
      </x:c>
      <x:c r="E499" s="50" t="str">
        <x:v>Prime Market (Domestic)</x:v>
      </x:c>
      <x:c r="F499" s="50" t="str">
        <x:v>Real Estate</x:v>
      </x:c>
      <x:c r="G499" s="51" t="n">
        <x:v>56177</x:v>
      </x:c>
      <x:c r="H499" s="51" t="n">
        <x:v>49887</x:v>
      </x:c>
      <x:c r="I499" s="51" t="n">
        <x:v>31597</x:v>
      </x:c>
      <x:c r="J499" s="51" t="n">
        <x:v>57068</x:v>
      </x:c>
      <x:c r="K499" s="51" t="n">
        <x:v>76327</x:v>
      </x:c>
      <x:c r="L499" s="52" t="n">
        <x:f>IFERROR(H499/G499-1,"")</x:f>
        <x:v>-0.11196753119604108</x:v>
      </x:c>
      <x:c r="M499" s="52" t="n">
        <x:f>IFERROR(I499/H499-1,"")</x:f>
        <x:v>-0.3666285805921382</x:v>
      </x:c>
      <x:c r="N499" s="52" t="n">
        <x:f>IFERROR(J499/I499-1,"")</x:f>
        <x:v>0.8061208342564168</x:v>
      </x:c>
      <x:c r="O499" s="52" t="n">
        <x:f>IFERROR(K499/J499-1,"")</x:f>
        <x:v>0.33747459171514693</x:v>
      </x:c>
      <x:c r="P499" s="52" t="n">
        <x:f>IFERROR((K499/G499)^(1/4)-1,"")</x:f>
        <x:v>0.0796423516226461</x:v>
      </x:c>
      <x:c r="Q499" s="51" t="n">
        <x:v>8603</x:v>
      </x:c>
      <x:c r="R499" s="52" t="n">
        <x:f>IFERROR(Q499/K499,"")</x:f>
        <x:v>0.1127124084531031</x:v>
      </x:c>
      <x:c r="S499" s="53" t="n">
        <x:v>39387</x:v>
      </x:c>
      <x:c r="T499" s="50" t="str">
        <x:v>EDINET_company_history</x:v>
      </x:c>
      <x:c r="U499" s="50" t="str">
        <x:v>松岡 哲也</x:v>
      </x:c>
      <x:c r="V499" s="54" t="n">
        <x:v>0.1396</x:v>
      </x:c>
      <x:c r="W499" s="50" t="str">
        <x:v>西羅 弘文</x:v>
      </x:c>
      <x:c r="X499" s="50" t="b">
        <x:f>AND(COUNT(L499:O499)=4,L499&gt;='設定'!$B$6,M499&gt;='設定'!$B$6,N499&gt;='設定'!$B$6,O499&gt;='設定'!$B$6)</x:f>
        <x:v>0</x:v>
      </x:c>
      <x:c r="Y499" s="50" t="b">
        <x:f>AND(COUNT(G499:K499)=5,P499&gt;='設定'!$B$7)</x:f>
        <x:v>0</x:v>
      </x:c>
      <x:c r="Z499" s="50" t="b">
        <x:f>AND(ISNUMBER(R499),R499&gt;='設定'!$B$8)</x:f>
        <x:v>1</x:v>
      </x:c>
      <x:c r="AA499" s="50" t="b">
        <x:f>AND(ISNUMBER(S499),S499&gt;=DATE(YEAR('設定'!$B$10)-'設定'!$B$9,MONTH('設定'!$B$10),DAY('設定'!$B$10)))</x:f>
        <x:v>0</x:v>
      </x:c>
      <x:c r="AB499" s="55" t="b">
        <x:v>0</x:v>
      </x:c>
      <x:c r="AC499" s="55" t="b">
        <x:v>1</x:v>
      </x:c>
      <x:c r="AD499" s="50" t="n">
        <x:f>IF(X499,1,0)+IF(Z499,1,0)+IF(AA499,1,0)+IF(AB499,1,0)</x:f>
        <x:v>1</x:v>
      </x:c>
      <x:c r="AE499" s="50" t="n">
        <x:f>IF(Y499,1,0)+IF(Z499,1,0)+IF(AA499,1,0)+IF(AB499,1,0)</x:f>
        <x:v>1</x:v>
      </x:c>
      <x:c r="AF499" s="50" t="n">
        <x:f>IF(Y499,1,0)+IF(Z499,1,0)+IF(AA499,1,0)+IF(AC499,1,0)</x:f>
        <x:v>2</x:v>
      </x:c>
      <x:c r="AG499" s="53" t="n">
        <x:v>44348</x:v>
      </x:c>
      <x:c r="AH499" s="50" t="str">
        <x:v>S100XS0T</x:v>
      </x:c>
      <x:c r="AI499" s="50" t="str">
        <x:v>NetSalesSummaryOfBusinessResults</x:v>
      </x:c>
      <x:c r="AJ499" s="50" t="str">
        <x:v>OperatingIncome</x:v>
      </x:c>
      <x:c r="AK499" s="53" t="n">
        <x:v>46022</x:v>
      </x:c>
      <x:c r="AL499" s="50" t="str">
        <x:v>365/365/365/366/365</x:v>
      </x:c>
      <x:c r="AM499" s="51" t="n">
        <x:v>20680600</x:v>
      </x:c>
      <x:c r="AN499" s="51" t="n">
        <x:v>2898</x:v>
      </x:c>
      <x:c r="AO499" s="51" t="n">
        <x:f>IFERROR(AM499*AN499,"")</x:f>
        <x:v>59932378800</x:v>
      </x:c>
      <x:c r="AP499" s="56" t="n">
        <x:f>IFERROR(AO499/(K499*1000000),"")</x:f>
        <x:v>0.7852054816775191</x:v>
      </x:c>
      <x:c r="AQ499" s="57" t="n">
        <x:v>423440098.3333333</x:v>
      </x:c>
      <x:c r="AR499" s="52" t="n">
        <x:v>0.254522003776932</x:v>
      </x:c>
      <x:c r="AS499" s="52" t="n">
        <x:v>-0.4139900034942757</x:v>
      </x:c>
      <x:c r="AT499" s="55" t="b">
        <x:v>0</x:v>
      </x:c>
      <x:c r="AU499" s="50" t="str">
        <x:v>repeated_negative_operating_cf</x:v>
      </x:c>
      <x:c r="AV499" s="58" t="n">
        <x:v>0.124083064014103</x:v>
      </x:c>
      <x:c r="AW499" s="50" t="n">
        <x:v>1091</x:v>
      </x:c>
      <x:c r="AX499" s="50" t="str">
        <x:v>Transformation Moat</x:v>
      </x:c>
      <x:c r="AY499" s="50" t="str">
        <x:v>既存適格性フィルター不通過: repeated_negative_operating_cf</x:v>
      </x:c>
      <x:c r="AZ499" s="59" t="str">
        <x:v>2026-03-23 15:35</x:v>
      </x:c>
      <x:c r="BA499" s="53" t="n">
        <x:v>39387</x:v>
      </x:c>
      <x:c r="BB499" s="50"/>
      <x:c r="BC499" s="50"/>
      <x:c r="BD499" s="50" t="str">
        <x:v>TOPIX Small 2</x:v>
      </x:c>
    </x:row>
    <x:row r="500">
      <x:c r="A500" s="50" t="n">
        <x:v>499</x:v>
      </x:c>
      <x:c r="B500" s="50" t="str">
        <x:v>6412</x:v>
      </x:c>
      <x:c r="C500" s="50" t="str">
        <x:v>6412.T</x:v>
      </x:c>
      <x:c r="D500" s="50" t="str">
        <x:v>Heiwa Corporation</x:v>
      </x:c>
      <x:c r="E500" s="50" t="str">
        <x:v>Prime Market (Domestic)</x:v>
      </x:c>
      <x:c r="F500" s="50" t="str">
        <x:v>Machinery</x:v>
      </x:c>
      <x:c r="G500" s="51" t="n">
        <x:v>107744</x:v>
      </x:c>
      <x:c r="H500" s="51" t="n">
        <x:v>121558</x:v>
      </x:c>
      <x:c r="I500" s="51" t="n">
        <x:v>142290</x:v>
      </x:c>
      <x:c r="J500" s="51" t="n">
        <x:v>136381</x:v>
      </x:c>
      <x:c r="K500" s="51" t="n">
        <x:v>145867</x:v>
      </x:c>
      <x:c r="L500" s="52" t="n">
        <x:f>IFERROR(H500/G500-1,"")</x:f>
        <x:v>0.1282113157113156</x:v>
      </x:c>
      <x:c r="M500" s="52" t="n">
        <x:f>IFERROR(I500/H500-1,"")</x:f>
        <x:v>0.17055232892939998</x:v>
      </x:c>
      <x:c r="N500" s="52" t="n">
        <x:f>IFERROR(J500/I500-1,"")</x:f>
        <x:v>-0.04152786562653732</x:v>
      </x:c>
      <x:c r="O500" s="52" t="n">
        <x:f>IFERROR(K500/J500-1,"")</x:f>
        <x:v>0.06955514331175161</x:v>
      </x:c>
      <x:c r="P500" s="52" t="n">
        <x:f>IFERROR((K500/G500)^(1/4)-1,"")</x:f>
        <x:v>0.07867593313749599</x:v>
      </x:c>
      <x:c r="Q500" s="51" t="n">
        <x:v>27690</x:v>
      </x:c>
      <x:c r="R500" s="52" t="n">
        <x:f>IFERROR(Q500/K500,"")</x:f>
        <x:v>0.18983046199620202</x:v>
      </x:c>
      <x:c r="S500" s="53" t="n">
        <x:v>33573</x:v>
      </x:c>
      <x:c r="T500" s="50" t="str">
        <x:v>EDINET_company_history</x:v>
      </x:c>
      <x:c r="U500" s="50" t="str">
        <x:v>㈱石原ホールディングス</x:v>
      </x:c>
      <x:c r="V500" s="54" t="n">
        <x:v>0.4283</x:v>
      </x:c>
      <x:c r="W500" s="50" t="str">
        <x:v>嶺井 勝也 / 諸見里 敏啓</x:v>
      </x:c>
      <x:c r="X500" s="50" t="b">
        <x:f>AND(COUNT(L500:O500)=4,L500&gt;='設定'!$B$6,M500&gt;='設定'!$B$6,N500&gt;='設定'!$B$6,O500&gt;='設定'!$B$6)</x:f>
        <x:v>0</x:v>
      </x:c>
      <x:c r="Y500" s="50" t="b">
        <x:f>AND(COUNT(G500:K500)=5,P500&gt;='設定'!$B$7)</x:f>
        <x:v>0</x:v>
      </x:c>
      <x:c r="Z500" s="50" t="b">
        <x:f>AND(ISNUMBER(R500),R500&gt;='設定'!$B$8)</x:f>
        <x:v>1</x:v>
      </x:c>
      <x:c r="AA500" s="50" t="b">
        <x:f>AND(ISNUMBER(S500),S500&gt;=DATE(YEAR('設定'!$B$10)-'設定'!$B$9,MONTH('設定'!$B$10),DAY('設定'!$B$10)))</x:f>
        <x:v>0</x:v>
      </x:c>
      <x:c r="AB500" s="55" t="b">
        <x:v>0</x:v>
      </x:c>
      <x:c r="AC500" s="55" t="b">
        <x:v>1</x:v>
      </x:c>
      <x:c r="AD500" s="50" t="n">
        <x:f>IF(X500,1,0)+IF(Z500,1,0)+IF(AA500,1,0)+IF(AB500,1,0)</x:f>
        <x:v>1</x:v>
      </x:c>
      <x:c r="AE500" s="50" t="n">
        <x:f>IF(Y500,1,0)+IF(Z500,1,0)+IF(AA500,1,0)+IF(AB500,1,0)</x:f>
        <x:v>1</x:v>
      </x:c>
      <x:c r="AF500" s="50" t="n">
        <x:f>IF(Y500,1,0)+IF(Z500,1,0)+IF(AA500,1,0)+IF(AC500,1,0)</x:f>
        <x:v>2</x:v>
      </x:c>
      <x:c r="AG500" s="53" t="n">
        <x:v>44348</x:v>
      </x:c>
      <x:c r="AH500" s="50" t="str">
        <x:v>S100W6V8</x:v>
      </x:c>
      <x:c r="AI500" s="50" t="str">
        <x:v>NetSalesSummaryOfBusinessResults</x:v>
      </x:c>
      <x:c r="AJ500" s="50" t="str">
        <x:v>OperatingIncome</x:v>
      </x:c>
      <x:c r="AK500" s="53" t="n">
        <x:v>45747</x:v>
      </x:c>
      <x:c r="AL500" s="50" t="str">
        <x:v>365/365/365/366/365</x:v>
      </x:c>
      <x:c r="AM500" s="51" t="n">
        <x:v>98627260</x:v>
      </x:c>
      <x:c r="AN500" s="51" t="n">
        <x:v>1960</x:v>
      </x:c>
      <x:c r="AO500" s="51" t="n">
        <x:f>IFERROR(AM500*AN500,"")</x:f>
        <x:v>193309429600</x:v>
      </x:c>
      <x:c r="AP500" s="56" t="n">
        <x:f>IFERROR(AO500/(K500*1000000),"")</x:f>
        <x:v>1.3252444322567818</x:v>
      </x:c>
      <x:c r="AQ500" s="57" t="n">
        <x:v>715666505</x:v>
      </x:c>
      <x:c r="AR500" s="52" t="n">
        <x:v>0.1936612407586887</x:v>
      </x:c>
      <x:c r="AS500" s="52" t="n">
        <x:v>-0.2663563510891013</x:v>
      </x:c>
      <x:c r="AT500" s="55" t="b">
        <x:v>1</x:v>
      </x:c>
      <x:c r="AU500" s="50"/>
      <x:c r="AV500" s="58" t="n">
        <x:v>0.3427668400726499</x:v>
      </x:c>
      <x:c r="AW500" s="50" t="n">
        <x:v>328</x:v>
      </x:c>
      <x:c r="AX500" s="50" t="str">
        <x:v>Future Moat</x:v>
      </x:c>
      <x:c r="AY500" s="50" t="str">
        <x:v>目立つ機械的警告なし（定性確認は別途必要）</x:v>
      </x:c>
      <x:c r="AZ500" s="59" t="str">
        <x:v>2025-06-27 14:56</x:v>
      </x:c>
      <x:c r="BA500" s="53" t="n">
        <x:v>33573</x:v>
      </x:c>
      <x:c r="BB500" s="50"/>
      <x:c r="BC500" s="50"/>
      <x:c r="BD500" s="50" t="str">
        <x:v>TOPIX Small 1</x:v>
      </x:c>
    </x:row>
    <x:row r="501">
      <x:c r="A501" s="50" t="n">
        <x:v>500</x:v>
      </x:c>
      <x:c r="B501" s="50" t="str">
        <x:v>6834</x:v>
      </x:c>
      <x:c r="C501" s="50" t="str">
        <x:v>6834.T</x:v>
      </x:c>
      <x:c r="D501" s="50" t="str">
        <x:v>SEIKOH GIKEN Co.,Ltd.</x:v>
      </x:c>
      <x:c r="E501" s="50" t="str">
        <x:v>Standard Market(Domestic)</x:v>
      </x:c>
      <x:c r="F501" s="50" t="str">
        <x:v>Electric Appliances</x:v>
      </x:c>
      <x:c r="G501" s="51" t="n">
        <x:v>14818.029</x:v>
      </x:c>
      <x:c r="H501" s="51" t="n">
        <x:v>16188.796</x:v>
      </x:c>
      <x:c r="I501" s="51" t="n">
        <x:v>16282.975</x:v>
      </x:c>
      <x:c r="J501" s="51" t="n">
        <x:v>15785.742</x:v>
      </x:c>
      <x:c r="K501" s="51" t="n">
        <x:v>19982.809</x:v>
      </x:c>
      <x:c r="L501" s="52" t="n">
        <x:f>IFERROR(H501/G501-1,"")</x:f>
        <x:v>0.09250670247709736</x:v>
      </x:c>
      <x:c r="M501" s="52" t="n">
        <x:f>IFERROR(I501/H501-1,"")</x:f>
        <x:v>0.005817541959266093</x:v>
      </x:c>
      <x:c r="N501" s="52" t="n">
        <x:f>IFERROR(J501/I501-1,"")</x:f>
        <x:v>-0.030536987252022474</x:v>
      </x:c>
      <x:c r="O501" s="52" t="n">
        <x:f>IFERROR(K501/J501-1,"")</x:f>
        <x:v>0.2658770807225914</x:v>
      </x:c>
      <x:c r="P501" s="52" t="n">
        <x:f>IFERROR((K501/G501)^(1/4)-1,"")</x:f>
        <x:v>0.07762218650408248</x:v>
      </x:c>
      <x:c r="Q501" s="51" t="n">
        <x:v>2817.252</x:v>
      </x:c>
      <x:c r="R501" s="52" t="n">
        <x:f>IFERROR(Q501/K501,"")</x:f>
        <x:v>0.14098378261034272</x:v>
      </x:c>
      <x:c r="S501" s="53" t="n">
        <x:v>40269</x:v>
      </x:c>
      <x:c r="T501" s="50" t="str">
        <x:v>EDINET_company_history</x:v>
      </x:c>
      <x:c r="U501" s="50" t="str">
        <x:v>上野 昌利</x:v>
      </x:c>
      <x:c r="V501" s="54" t="n">
        <x:v>0.0974</x:v>
      </x:c>
      <x:c r="W501" s="50" t="str">
        <x:v>上野 淳</x:v>
      </x:c>
      <x:c r="X501" s="50" t="b">
        <x:f>AND(COUNT(L501:O501)=4,L501&gt;='設定'!$B$6,M501&gt;='設定'!$B$6,N501&gt;='設定'!$B$6,O501&gt;='設定'!$B$6)</x:f>
        <x:v>0</x:v>
      </x:c>
      <x:c r="Y501" s="50" t="b">
        <x:f>AND(COUNT(G501:K501)=5,P501&gt;='設定'!$B$7)</x:f>
        <x:v>0</x:v>
      </x:c>
      <x:c r="Z501" s="50" t="b">
        <x:f>AND(ISNUMBER(R501),R501&gt;='設定'!$B$8)</x:f>
        <x:v>1</x:v>
      </x:c>
      <x:c r="AA501" s="50" t="b">
        <x:f>AND(ISNUMBER(S501),S501&gt;=DATE(YEAR('設定'!$B$10)-'設定'!$B$9,MONTH('設定'!$B$10),DAY('設定'!$B$10)))</x:f>
        <x:v>0</x:v>
      </x:c>
      <x:c r="AB501" s="55" t="b">
        <x:v>0</x:v>
      </x:c>
      <x:c r="AC501" s="55" t="b">
        <x:v>1</x:v>
      </x:c>
      <x:c r="AD501" s="50" t="n">
        <x:f>IF(X501,1,0)+IF(Z501,1,0)+IF(AA501,1,0)+IF(AB501,1,0)</x:f>
        <x:v>1</x:v>
      </x:c>
      <x:c r="AE501" s="50" t="n">
        <x:f>IF(Y501,1,0)+IF(Z501,1,0)+IF(AA501,1,0)+IF(AB501,1,0)</x:f>
        <x:v>1</x:v>
      </x:c>
      <x:c r="AF501" s="50" t="n">
        <x:f>IF(Y501,1,0)+IF(Z501,1,0)+IF(AA501,1,0)+IF(AC501,1,0)</x:f>
        <x:v>2</x:v>
      </x:c>
      <x:c r="AG501" s="53" t="n">
        <x:v>44348</x:v>
      </x:c>
      <x:c r="AH501" s="50" t="str">
        <x:v>S100VYS0</x:v>
      </x:c>
      <x:c r="AI501" s="50" t="str">
        <x:v>NetSalesSummaryOfBusinessResults</x:v>
      </x:c>
      <x:c r="AJ501" s="50" t="str">
        <x:v>OperatingIncome</x:v>
      </x:c>
      <x:c r="AK501" s="53" t="n">
        <x:v>45747</x:v>
      </x:c>
      <x:c r="AL501" s="50" t="str">
        <x:v>365/365/365/366/365</x:v>
      </x:c>
      <x:c r="AM501" s="51" t="n">
        <x:v>8989854</x:v>
      </x:c>
      <x:c r="AN501" s="51" t="n">
        <x:v>27400</x:v>
      </x:c>
      <x:c r="AO501" s="51" t="n">
        <x:f>IFERROR(AM501*AN501,"")</x:f>
        <x:v>246321999600</x:v>
      </x:c>
      <x:c r="AP501" s="56" t="n">
        <x:f>IFERROR(AO501/(K501*1000000),"")</x:f>
        <x:v>12.326695391023355</x:v>
      </x:c>
      <x:c r="AQ501" s="57" t="n">
        <x:v>10655836183.333334</x:v>
      </x:c>
      <x:c r="AR501" s="52" t="n">
        <x:v>0.5095867351655993</x:v>
      </x:c>
      <x:c r="AS501" s="52" t="n">
        <x:v>-0.5816854421659283</x:v>
      </x:c>
      <x:c r="AT501" s="55" t="b">
        <x:v>1</x:v>
      </x:c>
      <x:c r="AU501" s="50"/>
      <x:c r="AV501" s="58" t="n">
        <x:v>0.5893084571148451</x:v>
      </x:c>
      <x:c r="AW501" s="50" t="n">
        <x:v>43</x:v>
      </x:c>
      <x:c r="AX501" s="50" t="str">
        <x:v>Future Moat</x:v>
      </x:c>
      <x:c r="AY501" s="50" t="str">
        <x:v>目立つ機械的警告なし（定性確認は別途必要）</x:v>
      </x:c>
      <x:c r="AZ501" s="59" t="str">
        <x:v>2025-06-20 14:23</x:v>
      </x:c>
      <x:c r="BA501" s="53" t="n">
        <x:v>40269</x:v>
      </x:c>
      <x:c r="BB501" s="50"/>
      <x:c r="BC501" s="50"/>
      <x:c r="BD501" s="50"/>
    </x:row>
    <x:row r="502">
      <x:c r="A502" s="50" t="n">
        <x:v>501</x:v>
      </x:c>
      <x:c r="B502" s="50" t="str">
        <x:v>9687</x:v>
      </x:c>
      <x:c r="C502" s="50" t="str">
        <x:v>9687.T</x:v>
      </x:c>
      <x:c r="D502" s="50" t="str">
        <x:v>KSK CO.,LTD</x:v>
      </x:c>
      <x:c r="E502" s="50" t="str">
        <x:v>Standard Market(Domestic)</x:v>
      </x:c>
      <x:c r="F502" s="50" t="str">
        <x:v>Information &amp; Communication</x:v>
      </x:c>
      <x:c r="G502" s="51" t="n">
        <x:v>17547</x:v>
      </x:c>
      <x:c r="H502" s="51" t="n">
        <x:v>18623</x:v>
      </x:c>
      <x:c r="I502" s="51" t="n">
        <x:v>20358</x:v>
      </x:c>
      <x:c r="J502" s="51" t="n">
        <x:v>21778</x:v>
      </x:c>
      <x:c r="K502" s="51" t="n">
        <x:v>23608</x:v>
      </x:c>
      <x:c r="L502" s="52" t="n">
        <x:f>IFERROR(H502/G502-1,"")</x:f>
        <x:v>0.06132102353678692</x:v>
      </x:c>
      <x:c r="M502" s="52" t="n">
        <x:f>IFERROR(I502/H502-1,"")</x:f>
        <x:v>0.09316436664339789</x:v>
      </x:c>
      <x:c r="N502" s="52" t="n">
        <x:f>IFERROR(J502/I502-1,"")</x:f>
        <x:v>0.06975144906179387</x:v>
      </x:c>
      <x:c r="O502" s="52" t="n">
        <x:f>IFERROR(K502/J502-1,"")</x:f>
        <x:v>0.08402975479842034</x:v>
      </x:c>
      <x:c r="P502" s="52" t="n">
        <x:f>IFERROR((K502/G502)^(1/4)-1,"")</x:f>
        <x:v>0.07699597467011254</x:v>
      </x:c>
      <x:c r="Q502" s="51" t="n">
        <x:v>2419</x:v>
      </x:c>
      <x:c r="R502" s="52" t="n">
        <x:f>IFERROR(Q502/K502,"")</x:f>
        <x:v>0.10246526601152152</x:v>
      </x:c>
      <x:c r="S502" s="53" t="n">
        <x:v>38322</x:v>
      </x:c>
      <x:c r="T502" s="50" t="str">
        <x:v>EDINET_company_history</x:v>
      </x:c>
      <x:c r="U502" s="50" t="str">
        <x:v>山崎 陽子</x:v>
      </x:c>
      <x:c r="V502" s="54" t="n">
        <x:v>0.1327</x:v>
      </x:c>
      <x:c r="W502" s="50" t="str">
        <x:v>河村 具美 / 松岡 洋一</x:v>
      </x:c>
      <x:c r="X502" s="50" t="b">
        <x:f>AND(COUNT(L502:O502)=4,L502&gt;='設定'!$B$6,M502&gt;='設定'!$B$6,N502&gt;='設定'!$B$6,O502&gt;='設定'!$B$6)</x:f>
        <x:v>0</x:v>
      </x:c>
      <x:c r="Y502" s="50" t="b">
        <x:f>AND(COUNT(G502:K502)=5,P502&gt;='設定'!$B$7)</x:f>
        <x:v>0</x:v>
      </x:c>
      <x:c r="Z502" s="50" t="b">
        <x:f>AND(ISNUMBER(R502),R502&gt;='設定'!$B$8)</x:f>
        <x:v>1</x:v>
      </x:c>
      <x:c r="AA502" s="50" t="b">
        <x:f>AND(ISNUMBER(S502),S502&gt;=DATE(YEAR('設定'!$B$10)-'設定'!$B$9,MONTH('設定'!$B$10),DAY('設定'!$B$10)))</x:f>
        <x:v>0</x:v>
      </x:c>
      <x:c r="AB502" s="55" t="b">
        <x:v>0</x:v>
      </x:c>
      <x:c r="AC502" s="55" t="b">
        <x:v>1</x:v>
      </x:c>
      <x:c r="AD502" s="50" t="n">
        <x:f>IF(X502,1,0)+IF(Z502,1,0)+IF(AA502,1,0)+IF(AB502,1,0)</x:f>
        <x:v>1</x:v>
      </x:c>
      <x:c r="AE502" s="50" t="n">
        <x:f>IF(Y502,1,0)+IF(Z502,1,0)+IF(AA502,1,0)+IF(AB502,1,0)</x:f>
        <x:v>1</x:v>
      </x:c>
      <x:c r="AF502" s="50" t="n">
        <x:f>IF(Y502,1,0)+IF(Z502,1,0)+IF(AA502,1,0)+IF(AC502,1,0)</x:f>
        <x:v>2</x:v>
      </x:c>
      <x:c r="AG502" s="53" t="n">
        <x:v>44348</x:v>
      </x:c>
      <x:c r="AH502" s="50" t="str">
        <x:v>S100W5OS</x:v>
      </x:c>
      <x:c r="AI502" s="50" t="str">
        <x:v>NetSalesSummaryOfBusinessResults</x:v>
      </x:c>
      <x:c r="AJ502" s="50" t="str">
        <x:v>OperatingIncome</x:v>
      </x:c>
      <x:c r="AK502" s="53" t="n">
        <x:v>45747</x:v>
      </x:c>
      <x:c r="AL502" s="50" t="str">
        <x:v>365/365/365/366/365</x:v>
      </x:c>
      <x:c r="AM502" s="51" t="n">
        <x:v>6050950</x:v>
      </x:c>
      <x:c r="AN502" s="51" t="n">
        <x:v>4325</x:v>
      </x:c>
      <x:c r="AO502" s="51" t="n">
        <x:f>IFERROR(AM502*AN502,"")</x:f>
        <x:v>26170358750</x:v>
      </x:c>
      <x:c r="AP502" s="56" t="n">
        <x:f>IFERROR(AO502/(K502*1000000),"")</x:f>
        <x:v>1.108537730853948</x:v>
      </x:c>
      <x:c r="AQ502" s="57" t="n">
        <x:v>17475691.666666668</x:v>
      </x:c>
      <x:c r="AR502" s="52" t="n">
        <x:v>0.2608399798813385</x:v>
      </x:c>
      <x:c r="AS502" s="52" t="n">
        <x:v>-0.4604193928353884</x:v>
      </x:c>
      <x:c r="AT502" s="55" t="b">
        <x:v>0</x:v>
      </x:c>
      <x:c r="AU502" s="50" t="str">
        <x:v>low_liquidity</x:v>
      </x:c>
      <x:c r="AV502" s="58" t="n">
        <x:v>0.2341189354853733</x:v>
      </x:c>
      <x:c r="AW502" s="50" t="n">
        <x:v>590</x:v>
      </x:c>
      <x:c r="AX502" s="50" t="str">
        <x:v>Discovery</x:v>
      </x:c>
      <x:c r="AY502" s="50" t="str">
        <x:v>既存適格性フィルター不通過: low_liquidity / 60日平均売買代金2,000万円未満</x:v>
      </x:c>
      <x:c r="AZ502" s="59" t="str">
        <x:v>2025-06-26 15:14</x:v>
      </x:c>
      <x:c r="BA502" s="53" t="n">
        <x:v>38322</x:v>
      </x:c>
      <x:c r="BB502" s="50"/>
      <x:c r="BC502" s="50"/>
      <x:c r="BD502" s="50"/>
    </x:row>
    <x:row r="503">
      <x:c r="A503" s="50" t="n">
        <x:v>502</x:v>
      </x:c>
      <x:c r="B503" s="50" t="str">
        <x:v>6322</x:v>
      </x:c>
      <x:c r="C503" s="50" t="str">
        <x:v>6322.T</x:v>
      </x:c>
      <x:c r="D503" s="50" t="str">
        <x:v>TACMINA CORPORATION</x:v>
      </x:c>
      <x:c r="E503" s="50" t="str">
        <x:v>Standard Market(Domestic)</x:v>
      </x:c>
      <x:c r="F503" s="50" t="str">
        <x:v>Machinery</x:v>
      </x:c>
      <x:c r="G503" s="51" t="n">
        <x:v>8269.988</x:v>
      </x:c>
      <x:c r="H503" s="51" t="n">
        <x:v>8676.443</x:v>
      </x:c>
      <x:c r="I503" s="51" t="n">
        <x:v>9744.697</x:v>
      </x:c>
      <x:c r="J503" s="51" t="n">
        <x:v>11015.511</x:v>
      </x:c>
      <x:c r="K503" s="51" t="n">
        <x:v>11119.396</x:v>
      </x:c>
      <x:c r="L503" s="52" t="n">
        <x:f>IFERROR(H503/G503-1,"")</x:f>
        <x:v>0.049148197071144484</x:v>
      </x:c>
      <x:c r="M503" s="52" t="n">
        <x:f>IFERROR(I503/H503-1,"")</x:f>
        <x:v>0.12312119148365297</x:v>
      </x:c>
      <x:c r="N503" s="52" t="n">
        <x:f>IFERROR(J503/I503-1,"")</x:f>
        <x:v>0.1304108275506155</x:v>
      </x:c>
      <x:c r="O503" s="52" t="n">
        <x:f>IFERROR(K503/J503-1,"")</x:f>
        <x:v>0.009430792634131935</x:v>
      </x:c>
      <x:c r="P503" s="52" t="n">
        <x:f>IFERROR((K503/G503)^(1/4)-1,"")</x:f>
        <x:v>0.07682239583168604</x:v>
      </x:c>
      <x:c r="Q503" s="51" t="n">
        <x:v>1603.323</x:v>
      </x:c>
      <x:c r="R503" s="52" t="n">
        <x:f>IFERROR(Q503/K503,"")</x:f>
        <x:v>0.14419155500892314</x:v>
      </x:c>
      <x:c r="S503" s="53" t="n">
        <x:v>35704</x:v>
      </x:c>
      <x:c r="T503" s="50" t="str">
        <x:v>EDINET_company_history</x:v>
      </x:c>
      <x:c r="U503" s="50" t="str">
        <x:v>タクミナ共栄持株会</x:v>
      </x:c>
      <x:c r="V503" s="54" t="n">
        <x:v>0.1438</x:v>
      </x:c>
      <x:c r="W503" s="50" t="str">
        <x:v>山田 信彦 / 山田 圭祐</x:v>
      </x:c>
      <x:c r="X503" s="50" t="b">
        <x:f>AND(COUNT(L503:O503)=4,L503&gt;='設定'!$B$6,M503&gt;='設定'!$B$6,N503&gt;='設定'!$B$6,O503&gt;='設定'!$B$6)</x:f>
        <x:v>0</x:v>
      </x:c>
      <x:c r="Y503" s="50" t="b">
        <x:f>AND(COUNT(G503:K503)=5,P503&gt;='設定'!$B$7)</x:f>
        <x:v>0</x:v>
      </x:c>
      <x:c r="Z503" s="50" t="b">
        <x:f>AND(ISNUMBER(R503),R503&gt;='設定'!$B$8)</x:f>
        <x:v>1</x:v>
      </x:c>
      <x:c r="AA503" s="50" t="b">
        <x:f>AND(ISNUMBER(S503),S503&gt;=DATE(YEAR('設定'!$B$10)-'設定'!$B$9,MONTH('設定'!$B$10),DAY('設定'!$B$10)))</x:f>
        <x:v>0</x:v>
      </x:c>
      <x:c r="AB503" s="55" t="b">
        <x:v>0</x:v>
      </x:c>
      <x:c r="AC503" s="55" t="b">
        <x:v>1</x:v>
      </x:c>
      <x:c r="AD503" s="50" t="n">
        <x:f>IF(X503,1,0)+IF(Z503,1,0)+IF(AA503,1,0)+IF(AB503,1,0)</x:f>
        <x:v>1</x:v>
      </x:c>
      <x:c r="AE503" s="50" t="n">
        <x:f>IF(Y503,1,0)+IF(Z503,1,0)+IF(AA503,1,0)+IF(AB503,1,0)</x:f>
        <x:v>1</x:v>
      </x:c>
      <x:c r="AF503" s="50" t="n">
        <x:f>IF(Y503,1,0)+IF(Z503,1,0)+IF(AA503,1,0)+IF(AC503,1,0)</x:f>
        <x:v>2</x:v>
      </x:c>
      <x:c r="AG503" s="53" t="n">
        <x:v>44348</x:v>
      </x:c>
      <x:c r="AH503" s="50" t="str">
        <x:v>S100VYQY</x:v>
      </x:c>
      <x:c r="AI503" s="50" t="str">
        <x:v>NetSalesSummaryOfBusinessResults</x:v>
      </x:c>
      <x:c r="AJ503" s="50" t="str">
        <x:v>OperatingIncome</x:v>
      </x:c>
      <x:c r="AK503" s="53" t="n">
        <x:v>45747</x:v>
      </x:c>
      <x:c r="AL503" s="50" t="str">
        <x:v>365/365/365/366/365</x:v>
      </x:c>
      <x:c r="AM503" s="51" t="n">
        <x:v>6894640</x:v>
      </x:c>
      <x:c r="AN503" s="51" t="n">
        <x:v>1566</x:v>
      </x:c>
      <x:c r="AO503" s="51" t="n">
        <x:f>IFERROR(AM503*AN503,"")</x:f>
        <x:v>10797006240</x:v>
      </x:c>
      <x:c r="AP503" s="56" t="n">
        <x:f>IFERROR(AO503/(K503*1000000),"")</x:f>
        <x:v>0.9710065402833031</x:v>
      </x:c>
      <x:c r="AQ503" s="57" t="n">
        <x:v>3542448.3333333335</x:v>
      </x:c>
      <x:c r="AR503" s="52" t="n">
        <x:v>0.2343161221598019</x:v>
      </x:c>
      <x:c r="AS503" s="52" t="n">
        <x:v>-0.2999585300005034</x:v>
      </x:c>
      <x:c r="AT503" s="55" t="b">
        <x:v>0</x:v>
      </x:c>
      <x:c r="AU503" s="50" t="str">
        <x:v>low_liquidity</x:v>
      </x:c>
      <x:c r="AV503" s="58" t="n">
        <x:v>0.3791658517002358</x:v>
      </x:c>
      <x:c r="AW503" s="50" t="n">
        <x:v>233</x:v>
      </x:c>
      <x:c r="AX503" s="50" t="str">
        <x:v>Discovery</x:v>
      </x:c>
      <x:c r="AY503" s="50" t="str">
        <x:v>既存適格性フィルター不通過: low_liquidity / 60日平均売買代金2,000万円未満</x:v>
      </x:c>
      <x:c r="AZ503" s="59" t="str">
        <x:v>2025-06-23 10:51</x:v>
      </x:c>
      <x:c r="BA503" s="53" t="n">
        <x:v>35704</x:v>
      </x:c>
      <x:c r="BB503" s="50"/>
      <x:c r="BC503" s="50"/>
      <x:c r="BD503" s="50"/>
    </x:row>
    <x:row r="504">
      <x:c r="A504" s="50" t="n">
        <x:v>503</x:v>
      </x:c>
      <x:c r="B504" s="50" t="str">
        <x:v>4641</x:v>
      </x:c>
      <x:c r="C504" s="50" t="str">
        <x:v>4641.T</x:v>
      </x:c>
      <x:c r="D504" s="50" t="str">
        <x:v>Altech Corporation</x:v>
      </x:c>
      <x:c r="E504" s="50" t="str">
        <x:v>Prime Market (Domestic)</x:v>
      </x:c>
      <x:c r="F504" s="50" t="str">
        <x:v>Services</x:v>
      </x:c>
      <x:c r="G504" s="51" t="n">
        <x:v>39261.578</x:v>
      </x:c>
      <x:c r="H504" s="51" t="n">
        <x:v>43647.698</x:v>
      </x:c>
      <x:c r="I504" s="51" t="n">
        <x:v>46216.036</x:v>
      </x:c>
      <x:c r="J504" s="51" t="n">
        <x:v>49858.533</x:v>
      </x:c>
      <x:c r="K504" s="51" t="n">
        <x:v>52649.756</x:v>
      </x:c>
      <x:c r="L504" s="52" t="n">
        <x:f>IFERROR(H504/G504-1,"")</x:f>
        <x:v>0.11171532636818604</x:v>
      </x:c>
      <x:c r="M504" s="52" t="n">
        <x:f>IFERROR(I504/H504-1,"")</x:f>
        <x:v>0.05884246174907104</x:v>
      </x:c>
      <x:c r="N504" s="52" t="n">
        <x:f>IFERROR(J504/I504-1,"")</x:f>
        <x:v>0.07881456990383162</x:v>
      </x:c>
      <x:c r="O504" s="52" t="n">
        <x:f>IFERROR(K504/J504-1,"")</x:f>
        <x:v>0.05598285452963481</x:v>
      </x:c>
      <x:c r="P504" s="52" t="n">
        <x:f>IFERROR((K504/G504)^(1/4)-1,"")</x:f>
        <x:v>0.07611120378539793</x:v>
      </x:c>
      <x:c r="Q504" s="51" t="n">
        <x:v>5397.487</x:v>
      </x:c>
      <x:c r="R504" s="52" t="n">
        <x:f>IFERROR(Q504/K504,"")</x:f>
        <x:v>0.10251684737152437</x:v>
      </x:c>
      <x:c r="S504" s="53" t="n">
        <x:v>36770</x:v>
      </x:c>
      <x:c r="T504" s="50" t="str">
        <x:v>EDINET_company_history</x:v>
      </x:c>
      <x:c r="U504" s="50" t="str">
        <x:v>アルプス技研従業員持株会</x:v>
      </x:c>
      <x:c r="V504" s="54" t="n">
        <x:v>0.1075</x:v>
      </x:c>
      <x:c r="W504" s="50" t="str">
        <x:v>渡邉 信之 / 須藤 泰志</x:v>
      </x:c>
      <x:c r="X504" s="50" t="b">
        <x:f>AND(COUNT(L504:O504)=4,L504&gt;='設定'!$B$6,M504&gt;='設定'!$B$6,N504&gt;='設定'!$B$6,O504&gt;='設定'!$B$6)</x:f>
        <x:v>0</x:v>
      </x:c>
      <x:c r="Y504" s="50" t="b">
        <x:f>AND(COUNT(G504:K504)=5,P504&gt;='設定'!$B$7)</x:f>
        <x:v>0</x:v>
      </x:c>
      <x:c r="Z504" s="50" t="b">
        <x:f>AND(ISNUMBER(R504),R504&gt;='設定'!$B$8)</x:f>
        <x:v>1</x:v>
      </x:c>
      <x:c r="AA504" s="50" t="b">
        <x:f>AND(ISNUMBER(S504),S504&gt;=DATE(YEAR('設定'!$B$10)-'設定'!$B$9,MONTH('設定'!$B$10),DAY('設定'!$B$10)))</x:f>
        <x:v>0</x:v>
      </x:c>
      <x:c r="AB504" s="55" t="b">
        <x:v>0</x:v>
      </x:c>
      <x:c r="AC504" s="55" t="b">
        <x:v>1</x:v>
      </x:c>
      <x:c r="AD504" s="50" t="n">
        <x:f>IF(X504,1,0)+IF(Z504,1,0)+IF(AA504,1,0)+IF(AB504,1,0)</x:f>
        <x:v>1</x:v>
      </x:c>
      <x:c r="AE504" s="50" t="n">
        <x:f>IF(Y504,1,0)+IF(Z504,1,0)+IF(AA504,1,0)+IF(AB504,1,0)</x:f>
        <x:v>1</x:v>
      </x:c>
      <x:c r="AF504" s="50" t="n">
        <x:f>IF(Y504,1,0)+IF(Z504,1,0)+IF(AA504,1,0)+IF(AC504,1,0)</x:f>
        <x:v>2</x:v>
      </x:c>
      <x:c r="AG504" s="53" t="n">
        <x:v>44348</x:v>
      </x:c>
      <x:c r="AH504" s="50" t="str">
        <x:v>S100XTGN</x:v>
      </x:c>
      <x:c r="AI504" s="50" t="str">
        <x:v>NetSalesSummaryOfBusinessResults</x:v>
      </x:c>
      <x:c r="AJ504" s="50" t="str">
        <x:v>OperatingIncome</x:v>
      </x:c>
      <x:c r="AK504" s="53" t="n">
        <x:v>46022</x:v>
      </x:c>
      <x:c r="AL504" s="50" t="str">
        <x:v>365/365/365/366/365</x:v>
      </x:c>
      <x:c r="AM504" s="51" t="n">
        <x:v>19616975</x:v>
      </x:c>
      <x:c r="AN504" s="51" t="n">
        <x:v>2305</x:v>
      </x:c>
      <x:c r="AO504" s="51" t="n">
        <x:f>IFERROR(AM504*AN504,"")</x:f>
        <x:v>45217127375</x:v>
      </x:c>
      <x:c r="AP504" s="56" t="n">
        <x:f>IFERROR(AO504/(K504*1000000),"")</x:f>
        <x:v>0.8588288115713205</x:v>
      </x:c>
      <x:c r="AQ504" s="57" t="n">
        <x:v>99617276.66666669</x:v>
      </x:c>
      <x:c r="AR504" s="52" t="n">
        <x:v>0.2295596077951822</x:v>
      </x:c>
      <x:c r="AS504" s="52" t="n">
        <x:v>-0.2496886660227945</x:v>
      </x:c>
      <x:c r="AT504" s="55" t="b">
        <x:v>1</x:v>
      </x:c>
      <x:c r="AU504" s="50"/>
      <x:c r="AV504" s="58" t="n">
        <x:v>0.1535982303482813</x:v>
      </x:c>
      <x:c r="AW504" s="50" t="n">
        <x:v>928</x:v>
      </x:c>
      <x:c r="AX504" s="50" t="str">
        <x:v>Core Moat</x:v>
      </x:c>
      <x:c r="AY504" s="50" t="str">
        <x:v>目立つ機械的警告なし（定性確認は別途必要）</x:v>
      </x:c>
      <x:c r="AZ504" s="59" t="str">
        <x:v>2026-03-25 12:57</x:v>
      </x:c>
      <x:c r="BA504" s="53" t="n">
        <x:v>36770</x:v>
      </x:c>
      <x:c r="BB504" s="50"/>
      <x:c r="BC504" s="50"/>
      <x:c r="BD504" s="50" t="str">
        <x:v>TOPIX Small 2</x:v>
      </x:c>
    </x:row>
    <x:row r="505">
      <x:c r="A505" s="50" t="n">
        <x:v>504</x:v>
      </x:c>
      <x:c r="B505" s="50" t="str">
        <x:v>6058</x:v>
      </x:c>
      <x:c r="C505" s="50" t="str">
        <x:v>6058.T</x:v>
      </x:c>
      <x:c r="D505" s="50" t="str">
        <x:v>VECTOR INC.</x:v>
      </x:c>
      <x:c r="E505" s="50" t="str">
        <x:v>Prime Market (Domestic)</x:v>
      </x:c>
      <x:c r="F505" s="50" t="str">
        <x:v>Services</x:v>
      </x:c>
      <x:c r="G505" s="51" t="n">
        <x:v>48122</x:v>
      </x:c>
      <x:c r="H505" s="51" t="n">
        <x:v>55225</x:v>
      </x:c>
      <x:c r="I505" s="51" t="n">
        <x:v>59212</x:v>
      </x:c>
      <x:c r="J505" s="51" t="n">
        <x:v>59254</x:v>
      </x:c>
      <x:c r="K505" s="51" t="n">
        <x:v>63794</x:v>
      </x:c>
      <x:c r="L505" s="52" t="n">
        <x:f>IFERROR(H505/G505-1,"")</x:f>
        <x:v>0.14760400648352112</x:v>
      </x:c>
      <x:c r="M505" s="52" t="n">
        <x:f>IFERROR(I505/H505-1,"")</x:f>
        <x:v>0.07219556360344037</x:v>
      </x:c>
      <x:c r="N505" s="52" t="n">
        <x:f>IFERROR(J505/I505-1,"")</x:f>
        <x:v>0.0007093156792541411</x:v>
      </x:c>
      <x:c r="O505" s="52" t="n">
        <x:f>IFERROR(K505/J505-1,"")</x:f>
        <x:v>0.07661929996287165</x:v>
      </x:c>
      <x:c r="P505" s="52" t="n">
        <x:f>IFERROR((K505/G505)^(1/4)-1,"")</x:f>
        <x:v>0.07302302533675786</x:v>
      </x:c>
      <x:c r="Q505" s="51" t="n">
        <x:v>9116</x:v>
      </x:c>
      <x:c r="R505" s="52" t="n">
        <x:f>IFERROR(Q505/K505,"")</x:f>
        <x:v>0.1428974511709565</x:v>
      </x:c>
      <x:c r="S505" s="53" t="n">
        <x:v>40969</x:v>
      </x:c>
      <x:c r="T505" s="50" t="str">
        <x:v>EDINET_company_history</x:v>
      </x:c>
      <x:c r="U505" s="50" t="str">
        <x:v>㈱フリーウェイ</x:v>
      </x:c>
      <x:c r="V505" s="54" t="n">
        <x:v>0.2794</x:v>
      </x:c>
      <x:c r="W505" s="50" t="str">
        <x:v>橋本 浩 / 西江 肇司 / 後藤 洋介 / 吉柳 さおり</x:v>
      </x:c>
      <x:c r="X505" s="50" t="b">
        <x:f>AND(COUNT(L505:O505)=4,L505&gt;='設定'!$B$6,M505&gt;='設定'!$B$6,N505&gt;='設定'!$B$6,O505&gt;='設定'!$B$6)</x:f>
        <x:v>0</x:v>
      </x:c>
      <x:c r="Y505" s="50" t="b">
        <x:f>AND(COUNT(G505:K505)=5,P505&gt;='設定'!$B$7)</x:f>
        <x:v>0</x:v>
      </x:c>
      <x:c r="Z505" s="50" t="b">
        <x:f>AND(ISNUMBER(R505),R505&gt;='設定'!$B$8)</x:f>
        <x:v>1</x:v>
      </x:c>
      <x:c r="AA505" s="50" t="b">
        <x:f>AND(ISNUMBER(S505),S505&gt;=DATE(YEAR('設定'!$B$10)-'設定'!$B$9,MONTH('設定'!$B$10),DAY('設定'!$B$10)))</x:f>
        <x:v>0</x:v>
      </x:c>
      <x:c r="AB505" s="55" t="b">
        <x:v>0</x:v>
      </x:c>
      <x:c r="AC505" s="55" t="b">
        <x:v>1</x:v>
      </x:c>
      <x:c r="AD505" s="50" t="n">
        <x:f>IF(X505,1,0)+IF(Z505,1,0)+IF(AA505,1,0)+IF(AB505,1,0)</x:f>
        <x:v>1</x:v>
      </x:c>
      <x:c r="AE505" s="50" t="n">
        <x:f>IF(Y505,1,0)+IF(Z505,1,0)+IF(AA505,1,0)+IF(AB505,1,0)</x:f>
        <x:v>1</x:v>
      </x:c>
      <x:c r="AF505" s="50" t="n">
        <x:f>IF(Y505,1,0)+IF(Z505,1,0)+IF(AA505,1,0)+IF(AC505,1,0)</x:f>
        <x:v>2</x:v>
      </x:c>
      <x:c r="AG505" s="53" t="n">
        <x:v>44348</x:v>
      </x:c>
      <x:c r="AH505" s="50" t="str">
        <x:v>S100Y7IM</x:v>
      </x:c>
      <x:c r="AI505" s="50" t="str">
        <x:v>NetSalesSummaryOfBusinessResults</x:v>
      </x:c>
      <x:c r="AJ505" s="50" t="str">
        <x:v>OperatingIncome</x:v>
      </x:c>
      <x:c r="AK505" s="53" t="n">
        <x:v>46081</x:v>
      </x:c>
      <x:c r="AL505" s="50" t="str">
        <x:v>365/365/366/365/365</x:v>
      </x:c>
      <x:c r="AM505" s="51" t="n">
        <x:v>46904439</x:v>
      </x:c>
      <x:c r="AN505" s="51" t="n">
        <x:v>1433</x:v>
      </x:c>
      <x:c r="AO505" s="51" t="n">
        <x:f>IFERROR(AM505*AN505,"")</x:f>
        <x:v>67214061087</x:v>
      </x:c>
      <x:c r="AP505" s="56" t="n">
        <x:f>IFERROR(AO505/(K505*1000000),"")</x:f>
        <x:v>1.053611014938709</x:v>
      </x:c>
      <x:c r="AQ505" s="57" t="n">
        <x:v>404857170</x:v>
      </x:c>
      <x:c r="AR505" s="52" t="n">
        <x:v>0.4122758386541588</x:v>
      </x:c>
      <x:c r="AS505" s="52" t="n">
        <x:v>-0.4846404649502749</x:v>
      </x:c>
      <x:c r="AT505" s="55" t="b">
        <x:v>1</x:v>
      </x:c>
      <x:c r="AU505" s="50"/>
      <x:c r="AV505" s="58" t="n">
        <x:v>0.0933478819944935</x:v>
      </x:c>
      <x:c r="AW505" s="50" t="n">
        <x:v>1270</x:v>
      </x:c>
      <x:c r="AX505" s="50" t="str">
        <x:v>Core Moat</x:v>
      </x:c>
      <x:c r="AY505" s="50" t="str">
        <x:v>目立つ機械的警告なし（定性確認は別途必要）</x:v>
      </x:c>
      <x:c r="AZ505" s="59" t="str">
        <x:v>2026-05-29 15:30</x:v>
      </x:c>
      <x:c r="BA505" s="53" t="n">
        <x:v>40969</x:v>
      </x:c>
      <x:c r="BB505" s="50"/>
      <x:c r="BC505" s="50"/>
      <x:c r="BD505" s="50" t="str">
        <x:v>TOPIX Small 2</x:v>
      </x:c>
    </x:row>
    <x:row r="506">
      <x:c r="A506" s="50" t="n">
        <x:v>505</x:v>
      </x:c>
      <x:c r="B506" s="50" t="str">
        <x:v>3449</x:v>
      </x:c>
      <x:c r="C506" s="50" t="str">
        <x:v>3449.T</x:v>
      </x:c>
      <x:c r="D506" s="50" t="str">
        <x:v>TECHNOFLEX CORPORATION</x:v>
      </x:c>
      <x:c r="E506" s="50" t="str">
        <x:v>Standard Market(Domestic)</x:v>
      </x:c>
      <x:c r="F506" s="50" t="str">
        <x:v>Metal Products</x:v>
      </x:c>
      <x:c r="G506" s="51" t="n">
        <x:v>19633.003</x:v>
      </x:c>
      <x:c r="H506" s="51" t="n">
        <x:v>22174.025</x:v>
      </x:c>
      <x:c r="I506" s="51" t="n">
        <x:v>21242.751</x:v>
      </x:c>
      <x:c r="J506" s="51" t="n">
        <x:v>22041.238</x:v>
      </x:c>
      <x:c r="K506" s="51" t="n">
        <x:v>26025.002</x:v>
      </x:c>
      <x:c r="L506" s="52" t="n">
        <x:f>IFERROR(H506/G506-1,"")</x:f>
        <x:v>0.12942604857748963</x:v>
      </x:c>
      <x:c r="M506" s="52" t="n">
        <x:f>IFERROR(I506/H506-1,"")</x:f>
        <x:v>-0.04199841932170645</x:v>
      </x:c>
      <x:c r="N506" s="52" t="n">
        <x:f>IFERROR(J506/I506-1,"")</x:f>
        <x:v>0.037588681428314175</x:v>
      </x:c>
      <x:c r="O506" s="52" t="n">
        <x:f>IFERROR(K506/J506-1,"")</x:f>
        <x:v>0.18074139029758673</x:v>
      </x:c>
      <x:c r="P506" s="52" t="n">
        <x:f>IFERROR((K506/G506)^(1/4)-1,"")</x:f>
        <x:v>0.07300318145921647</x:v>
      </x:c>
      <x:c r="Q506" s="51" t="n">
        <x:v>3919.392</x:v>
      </x:c>
      <x:c r="R506" s="52" t="n">
        <x:f>IFERROR(Q506/K506,"")</x:f>
        <x:v>0.15060102589041108</x:v>
      </x:c>
      <x:c r="S506" s="53" t="n">
        <x:v>43800</x:v>
      </x:c>
      <x:c r="T506" s="50" t="str">
        <x:v>EDINET_company_history</x:v>
      </x:c>
      <x:c r="U506" s="50" t="str">
        <x:v>㈱ティーエムアセット</x:v>
      </x:c>
      <x:c r="V506" s="54" t="n">
        <x:v>0.6055</x:v>
      </x:c>
      <x:c r="W506" s="50" t="str">
        <x:v>前島 岳</x:v>
      </x:c>
      <x:c r="X506" s="50" t="b">
        <x:f>AND(COUNT(L506:O506)=4,L506&gt;='設定'!$B$6,M506&gt;='設定'!$B$6,N506&gt;='設定'!$B$6,O506&gt;='設定'!$B$6)</x:f>
        <x:v>0</x:v>
      </x:c>
      <x:c r="Y506" s="50" t="b">
        <x:f>AND(COUNT(G506:K506)=5,P506&gt;='設定'!$B$7)</x:f>
        <x:v>0</x:v>
      </x:c>
      <x:c r="Z506" s="50" t="b">
        <x:f>AND(ISNUMBER(R506),R506&gt;='設定'!$B$8)</x:f>
        <x:v>1</x:v>
      </x:c>
      <x:c r="AA506" s="50" t="b">
        <x:f>AND(ISNUMBER(S506),S506&gt;=DATE(YEAR('設定'!$B$10)-'設定'!$B$9,MONTH('設定'!$B$10),DAY('設定'!$B$10)))</x:f>
        <x:v>0</x:v>
      </x:c>
      <x:c r="AB506" s="55" t="b">
        <x:v>0</x:v>
      </x:c>
      <x:c r="AC506" s="55" t="b">
        <x:v>1</x:v>
      </x:c>
      <x:c r="AD506" s="50" t="n">
        <x:f>IF(X506,1,0)+IF(Z506,1,0)+IF(AA506,1,0)+IF(AB506,1,0)</x:f>
        <x:v>1</x:v>
      </x:c>
      <x:c r="AE506" s="50" t="n">
        <x:f>IF(Y506,1,0)+IF(Z506,1,0)+IF(AA506,1,0)+IF(AB506,1,0)</x:f>
        <x:v>1</x:v>
      </x:c>
      <x:c r="AF506" s="50" t="n">
        <x:f>IF(Y506,1,0)+IF(Z506,1,0)+IF(AA506,1,0)+IF(AC506,1,0)</x:f>
        <x:v>2</x:v>
      </x:c>
      <x:c r="AG506" s="53" t="n">
        <x:v>44348</x:v>
      </x:c>
      <x:c r="AH506" s="50" t="str">
        <x:v>S100XU8H</x:v>
      </x:c>
      <x:c r="AI506" s="50" t="str">
        <x:v>NetSalesSummaryOfBusinessResults</x:v>
      </x:c>
      <x:c r="AJ506" s="50" t="str">
        <x:v>OperatingIncome</x:v>
      </x:c>
      <x:c r="AK506" s="53" t="n">
        <x:v>46022</x:v>
      </x:c>
      <x:c r="AL506" s="50" t="str">
        <x:v>365/365/365/366/365</x:v>
      </x:c>
      <x:c r="AM506" s="51" t="n">
        <x:v>18333100</x:v>
      </x:c>
      <x:c r="AN506" s="51" t="n">
        <x:v>6830</x:v>
      </x:c>
      <x:c r="AO506" s="51" t="n">
        <x:f>IFERROR(AM506*AN506,"")</x:f>
        <x:v>125215073000</x:v>
      </x:c>
      <x:c r="AP506" s="56" t="n">
        <x:f>IFERROR(AO506/(K506*1000000),"")</x:f>
        <x:v>4.8113376898107445</x:v>
      </x:c>
      <x:c r="AQ506" s="57" t="n">
        <x:v>702634568.3333334</x:v>
      </x:c>
      <x:c r="AR506" s="52" t="n">
        <x:v>0.2655215031428141</x:v>
      </x:c>
      <x:c r="AS506" s="52" t="n">
        <x:v>-0.1479896961605018</x:v>
      </x:c>
      <x:c r="AT506" s="55" t="b">
        <x:v>1</x:v>
      </x:c>
      <x:c r="AU506" s="50"/>
      <x:c r="AV506" s="58" t="n">
        <x:v>0.8494919596774049</x:v>
      </x:c>
      <x:c r="AW506" s="50" t="n">
        <x:v>5</x:v>
      </x:c>
      <x:c r="AX506" s="50" t="str">
        <x:v>Core Moat</x:v>
      </x:c>
      <x:c r="AY506" s="50" t="str">
        <x:v>目立つ機械的警告なし（定性確認は別途必要）</x:v>
      </x:c>
      <x:c r="AZ506" s="59" t="str">
        <x:v>2026-03-26 15:10</x:v>
      </x:c>
      <x:c r="BA506" s="53" t="n">
        <x:v>43800</x:v>
      </x:c>
      <x:c r="BB506" s="50"/>
      <x:c r="BC506" s="50"/>
      <x:c r="BD506" s="50"/>
    </x:row>
    <x:row r="507">
      <x:c r="A507" s="50" t="n">
        <x:v>506</x:v>
      </x:c>
      <x:c r="B507" s="50" t="str">
        <x:v>7317</x:v>
      </x:c>
      <x:c r="C507" s="50" t="str">
        <x:v>7317.T</x:v>
      </x:c>
      <x:c r="D507" s="50" t="str">
        <x:v>Matsuya R&amp;D Co.,Ltd</x:v>
      </x:c>
      <x:c r="E507" s="50" t="str">
        <x:v>Growth Market(Domestic)</x:v>
      </x:c>
      <x:c r="F507" s="50" t="str">
        <x:v>Transportation Equipment</x:v>
      </x:c>
      <x:c r="G507" s="51" t="n">
        <x:v>7269.855</x:v>
      </x:c>
      <x:c r="H507" s="51" t="n">
        <x:v>5640.337</x:v>
      </x:c>
      <x:c r="I507" s="51" t="n">
        <x:v>7164.225</x:v>
      </x:c>
      <x:c r="J507" s="51" t="n">
        <x:v>8433.569</x:v>
      </x:c>
      <x:c r="K507" s="51" t="n">
        <x:v>9567.398</x:v>
      </x:c>
      <x:c r="L507" s="52" t="n">
        <x:f>IFERROR(H507/G507-1,"")</x:f>
        <x:v>-0.2241472491542127</x:v>
      </x:c>
      <x:c r="M507" s="52" t="n">
        <x:f>IFERROR(I507/H507-1,"")</x:f>
        <x:v>0.2701767642607169</x:v>
      </x:c>
      <x:c r="N507" s="52" t="n">
        <x:f>IFERROR(J507/I507-1,"")</x:f>
        <x:v>0.17717813161926088</x:v>
      </x:c>
      <x:c r="O507" s="52" t="n">
        <x:f>IFERROR(K507/J507-1,"")</x:f>
        <x:v>0.13444236953536515</x:v>
      </x:c>
      <x:c r="P507" s="52" t="n">
        <x:f>IFERROR((K507/G507)^(1/4)-1,"")</x:f>
        <x:v>0.07106794771775071</x:v>
      </x:c>
      <x:c r="Q507" s="51" t="n">
        <x:v>1953.593</x:v>
      </x:c>
      <x:c r="R507" s="52" t="n">
        <x:f>IFERROR(Q507/K507,"")</x:f>
        <x:v>0.20419271781104958</x:v>
      </x:c>
      <x:c r="S507" s="53" t="n">
        <x:v>43922</x:v>
      </x:c>
      <x:c r="T507" s="50" t="str">
        <x:v>EDINET_company_history</x:v>
      </x:c>
      <x:c r="U507" s="50" t="str">
        <x:v>後藤 倫啓</x:v>
      </x:c>
      <x:c r="V507" s="54" t="n">
        <x:v>0.1687</x:v>
      </x:c>
      <x:c r="W507" s="50" t="str">
        <x:v>後藤 秀隆</x:v>
      </x:c>
      <x:c r="X507" s="50" t="b">
        <x:f>AND(COUNT(L507:O507)=4,L507&gt;='設定'!$B$6,M507&gt;='設定'!$B$6,N507&gt;='設定'!$B$6,O507&gt;='設定'!$B$6)</x:f>
        <x:v>0</x:v>
      </x:c>
      <x:c r="Y507" s="50" t="b">
        <x:f>AND(COUNT(G507:K507)=5,P507&gt;='設定'!$B$7)</x:f>
        <x:v>0</x:v>
      </x:c>
      <x:c r="Z507" s="50" t="b">
        <x:f>AND(ISNUMBER(R507),R507&gt;='設定'!$B$8)</x:f>
        <x:v>1</x:v>
      </x:c>
      <x:c r="AA507" s="50" t="b">
        <x:f>AND(ISNUMBER(S507),S507&gt;=DATE(YEAR('設定'!$B$10)-'設定'!$B$9,MONTH('設定'!$B$10),DAY('設定'!$B$10)))</x:f>
        <x:v>0</x:v>
      </x:c>
      <x:c r="AB507" s="55" t="b">
        <x:v>0</x:v>
      </x:c>
      <x:c r="AC507" s="55" t="b">
        <x:v>1</x:v>
      </x:c>
      <x:c r="AD507" s="50" t="n">
        <x:f>IF(X507,1,0)+IF(Z507,1,0)+IF(AA507,1,0)+IF(AB507,1,0)</x:f>
        <x:v>1</x:v>
      </x:c>
      <x:c r="AE507" s="50" t="n">
        <x:f>IF(Y507,1,0)+IF(Z507,1,0)+IF(AA507,1,0)+IF(AB507,1,0)</x:f>
        <x:v>1</x:v>
      </x:c>
      <x:c r="AF507" s="50" t="n">
        <x:f>IF(Y507,1,0)+IF(Z507,1,0)+IF(AA507,1,0)+IF(AC507,1,0)</x:f>
        <x:v>2</x:v>
      </x:c>
      <x:c r="AG507" s="53" t="n">
        <x:v>44348</x:v>
      </x:c>
      <x:c r="AH507" s="50" t="str">
        <x:v>S100W2DL</x:v>
      </x:c>
      <x:c r="AI507" s="50" t="str">
        <x:v>NetSalesSummaryOfBusinessResults</x:v>
      </x:c>
      <x:c r="AJ507" s="50" t="str">
        <x:v>OperatingIncome</x:v>
      </x:c>
      <x:c r="AK507" s="53" t="n">
        <x:v>45747</x:v>
      </x:c>
      <x:c r="AL507" s="50" t="str">
        <x:v>365/365/365/366/365</x:v>
      </x:c>
      <x:c r="AM507" s="51" t="n">
        <x:v>21338100</x:v>
      </x:c>
      <x:c r="AN507" s="51" t="n">
        <x:v>1109</x:v>
      </x:c>
      <x:c r="AO507" s="51" t="n">
        <x:f>IFERROR(AM507*AN507,"")</x:f>
        <x:v>23663952900</x:v>
      </x:c>
      <x:c r="AP507" s="56" t="n">
        <x:f>IFERROR(AO507/(K507*1000000),"")</x:f>
        <x:v>2.4733948457041297</x:v>
      </x:c>
      <x:c r="AQ507" s="57" t="n">
        <x:v>77762023.33333333</x:v>
      </x:c>
      <x:c r="AR507" s="52" t="n">
        <x:v>0.4264417377541608</x:v>
      </x:c>
      <x:c r="AS507" s="52" t="n">
        <x:v>-0.6164146630274764</x:v>
      </x:c>
      <x:c r="AT507" s="55" t="b">
        <x:v>1</x:v>
      </x:c>
      <x:c r="AU507" s="50"/>
      <x:c r="AV507" s="58" t="n">
        <x:v>0.1936660240973068</x:v>
      </x:c>
      <x:c r="AW507" s="50" t="n">
        <x:v>732</x:v>
      </x:c>
      <x:c r="AX507" s="50" t="str">
        <x:v>Core Moat</x:v>
      </x:c>
      <x:c r="AY507" s="50" t="str">
        <x:v>ローカル5年最大下落率-60%以下</x:v>
      </x:c>
      <x:c r="AZ507" s="59" t="str">
        <x:v>2025-06-23 15:00</x:v>
      </x:c>
      <x:c r="BA507" s="53" t="n">
        <x:v>43922</x:v>
      </x:c>
      <x:c r="BB507" s="50"/>
      <x:c r="BC507" s="50"/>
      <x:c r="BD507" s="50"/>
    </x:row>
    <x:row r="508">
      <x:c r="A508" s="50" t="n">
        <x:v>507</x:v>
      </x:c>
      <x:c r="B508" s="50" t="str">
        <x:v>9672</x:v>
      </x:c>
      <x:c r="C508" s="50" t="str">
        <x:v>9672.T</x:v>
      </x:c>
      <x:c r="D508" s="50" t="str">
        <x:v>TOKYOTOKEIBA CO.,LTD.</x:v>
      </x:c>
      <x:c r="E508" s="50" t="str">
        <x:v>Prime Market (Domestic)</x:v>
      </x:c>
      <x:c r="F508" s="50" t="str">
        <x:v>Services</x:v>
      </x:c>
      <x:c r="G508" s="51" t="n">
        <x:v>31800.652</x:v>
      </x:c>
      <x:c r="H508" s="51" t="n">
        <x:v>35450.407</x:v>
      </x:c>
      <x:c r="I508" s="51" t="n">
        <x:v>37544.792</x:v>
      </x:c>
      <x:c r="J508" s="51" t="n">
        <x:v>40443.953</x:v>
      </x:c>
      <x:c r="K508" s="51" t="n">
        <x:v>41758.749</x:v>
      </x:c>
      <x:c r="L508" s="52" t="n">
        <x:f>IFERROR(H508/G508-1,"")</x:f>
        <x:v>0.11476981666916775</x:v>
      </x:c>
      <x:c r="M508" s="52" t="n">
        <x:f>IFERROR(I508/H508-1,"")</x:f>
        <x:v>0.05907929350430319</x:v>
      </x:c>
      <x:c r="N508" s="52" t="n">
        <x:f>IFERROR(J508/I508-1,"")</x:f>
        <x:v>0.07721872583552991</x:v>
      </x:c>
      <x:c r="O508" s="52" t="n">
        <x:f>IFERROR(K508/J508-1,"")</x:f>
        <x:v>0.032509087328827624</x:v>
      </x:c>
      <x:c r="P508" s="52" t="n">
        <x:f>IFERROR((K508/G508)^(1/4)-1,"")</x:f>
        <x:v>0.07047828976241033</x:v>
      </x:c>
      <x:c r="Q508" s="51" t="n">
        <x:v>15414.135</x:v>
      </x:c>
      <x:c r="R508" s="52" t="n">
        <x:f>IFERROR(Q508/K508,"")</x:f>
        <x:v>0.3691234859550031</x:v>
      </x:c>
      <x:c r="S508" s="53" t="n">
        <x:v>20333</x:v>
      </x:c>
      <x:c r="T508" s="50" t="str">
        <x:v>EDINET_company_history</x:v>
      </x:c>
      <x:c r="U508" s="50" t="str">
        <x:v>東京都</x:v>
      </x:c>
      <x:c r="V508" s="54" t="n">
        <x:v>0.3069</x:v>
      </x:c>
      <x:c r="W508" s="50" t="str">
        <x:v>多羅尾 光睦</x:v>
      </x:c>
      <x:c r="X508" s="50" t="b">
        <x:f>AND(COUNT(L508:O508)=4,L508&gt;='設定'!$B$6,M508&gt;='設定'!$B$6,N508&gt;='設定'!$B$6,O508&gt;='設定'!$B$6)</x:f>
        <x:v>0</x:v>
      </x:c>
      <x:c r="Y508" s="50" t="b">
        <x:f>AND(COUNT(G508:K508)=5,P508&gt;='設定'!$B$7)</x:f>
        <x:v>0</x:v>
      </x:c>
      <x:c r="Z508" s="50" t="b">
        <x:f>AND(ISNUMBER(R508),R508&gt;='設定'!$B$8)</x:f>
        <x:v>1</x:v>
      </x:c>
      <x:c r="AA508" s="50" t="b">
        <x:f>AND(ISNUMBER(S508),S508&gt;=DATE(YEAR('設定'!$B$10)-'設定'!$B$9,MONTH('設定'!$B$10),DAY('設定'!$B$10)))</x:f>
        <x:v>0</x:v>
      </x:c>
      <x:c r="AB508" s="55" t="b">
        <x:v>0</x:v>
      </x:c>
      <x:c r="AC508" s="55" t="b">
        <x:v>1</x:v>
      </x:c>
      <x:c r="AD508" s="50" t="n">
        <x:f>IF(X508,1,0)+IF(Z508,1,0)+IF(AA508,1,0)+IF(AB508,1,0)</x:f>
        <x:v>1</x:v>
      </x:c>
      <x:c r="AE508" s="50" t="n">
        <x:f>IF(Y508,1,0)+IF(Z508,1,0)+IF(AA508,1,0)+IF(AB508,1,0)</x:f>
        <x:v>1</x:v>
      </x:c>
      <x:c r="AF508" s="50" t="n">
        <x:f>IF(Y508,1,0)+IF(Z508,1,0)+IF(AA508,1,0)+IF(AC508,1,0)</x:f>
        <x:v>2</x:v>
      </x:c>
      <x:c r="AG508" s="53" t="n">
        <x:v>44348</x:v>
      </x:c>
      <x:c r="AH508" s="50" t="str">
        <x:v>S100XTJA</x:v>
      </x:c>
      <x:c r="AI508" s="50" t="str">
        <x:v>NetSalesSummaryOfBusinessResults</x:v>
      </x:c>
      <x:c r="AJ508" s="50" t="str">
        <x:v>OperatingIncome</x:v>
      </x:c>
      <x:c r="AK508" s="53" t="n">
        <x:v>46022</x:v>
      </x:c>
      <x:c r="AL508" s="50" t="str">
        <x:v>365/365/365/366/365</x:v>
      </x:c>
      <x:c r="AM508" s="51" t="n">
        <x:v>26037254</x:v>
      </x:c>
      <x:c r="AN508" s="51" t="n">
        <x:v>4685</x:v>
      </x:c>
      <x:c r="AO508" s="51" t="n">
        <x:f>IFERROR(AM508*AN508,"")</x:f>
        <x:v>121984534990</x:v>
      </x:c>
      <x:c r="AP508" s="56" t="n">
        <x:f>IFERROR(AO508/(K508*1000000),"")</x:f>
        <x:v>2.9211731172789683</x:v>
      </x:c>
      <x:c r="AQ508" s="57" t="n">
        <x:v>288405666.6666667</x:v>
      </x:c>
      <x:c r="AR508" s="52" t="n">
        <x:v>0.2612561688082938</x:v>
      </x:c>
      <x:c r="AS508" s="52" t="n">
        <x:v>-0.3662066165860633</x:v>
      </x:c>
      <x:c r="AT508" s="55" t="b">
        <x:v>1</x:v>
      </x:c>
      <x:c r="AU508" s="50"/>
      <x:c r="AV508" s="58" t="n">
        <x:v>0.3575654085370953</x:v>
      </x:c>
      <x:c r="AW508" s="50" t="n">
        <x:v>289</x:v>
      </x:c>
      <x:c r="AX508" s="50" t="str">
        <x:v>Core Moat</x:v>
      </x:c>
      <x:c r="AY508" s="50" t="str">
        <x:v>目立つ機械的警告なし（定性確認は別途必要）</x:v>
      </x:c>
      <x:c r="AZ508" s="59" t="str">
        <x:v>2026-03-25 14:45</x:v>
      </x:c>
      <x:c r="BA508" s="53" t="n">
        <x:v>20333</x:v>
      </x:c>
      <x:c r="BB508" s="50"/>
      <x:c r="BC508" s="50"/>
      <x:c r="BD508" s="50" t="str">
        <x:v>TOPIX Small 1</x:v>
      </x:c>
    </x:row>
    <x:row r="509">
      <x:c r="A509" s="50" t="n">
        <x:v>508</x:v>
      </x:c>
      <x:c r="B509" s="50" t="str">
        <x:v>4274</x:v>
      </x:c>
      <x:c r="C509" s="50" t="str">
        <x:v>4274.T</x:v>
      </x:c>
      <x:c r="D509" s="50" t="str">
        <x:v>HOSOYA PYRO-ENGINEERING CO.,LTD.</x:v>
      </x:c>
      <x:c r="E509" s="50" t="str">
        <x:v>Standard Market(Domestic)</x:v>
      </x:c>
      <x:c r="F509" s="50" t="str">
        <x:v>Chemicals</x:v>
      </x:c>
      <x:c r="G509" s="51" t="n">
        <x:v>1557.656</x:v>
      </x:c>
      <x:c r="H509" s="51" t="n">
        <x:v>1794.254</x:v>
      </x:c>
      <x:c r="I509" s="51" t="n">
        <x:v>1761.235</x:v>
      </x:c>
      <x:c r="J509" s="51" t="n">
        <x:v>1832.731</x:v>
      </x:c>
      <x:c r="K509" s="51" t="n">
        <x:v>2038.992</x:v>
      </x:c>
      <x:c r="L509" s="52" t="n">
        <x:f>IFERROR(H509/G509-1,"")</x:f>
        <x:v>0.15189361450795302</x:v>
      </x:c>
      <x:c r="M509" s="52" t="n">
        <x:f>IFERROR(I509/H509-1,"")</x:f>
        <x:v>-0.018402634186687084</x:v>
      </x:c>
      <x:c r="N509" s="52" t="n">
        <x:f>IFERROR(J509/I509-1,"")</x:f>
        <x:v>0.040594242108520584</x:v>
      </x:c>
      <x:c r="O509" s="52" t="n">
        <x:f>IFERROR(K509/J509-1,"")</x:f>
        <x:v>0.11254297548303605</x:v>
      </x:c>
      <x:c r="P509" s="52" t="n">
        <x:f>IFERROR((K509/G509)^(1/4)-1,"")</x:f>
        <x:v>0.0696359535217499</x:v>
      </x:c>
      <x:c r="Q509" s="51" t="n">
        <x:v>290.729</x:v>
      </x:c>
      <x:c r="R509" s="52" t="n">
        <x:f>IFERROR(Q509/K509,"")</x:f>
        <x:v>0.14258466928756955</x:v>
      </x:c>
      <x:c r="S509" s="53" t="n">
        <x:v>44348</x:v>
      </x:c>
      <x:c r="T509" s="50" t="str">
        <x:v>not_identified_before_local_window</x:v>
      </x:c>
      <x:c r="U509" s="50" t="str">
        <x:v>一般社団法人日本文化伝承会館</x:v>
      </x:c>
      <x:c r="V509" s="54" t="n">
        <x:v>0.105</x:v>
      </x:c>
      <x:c r="W509" s="50" t="str">
        <x:v>細谷 穰志 / 細谷 亮旗</x:v>
      </x:c>
      <x:c r="X509" s="50" t="b">
        <x:f>AND(COUNT(L509:O509)=4,L509&gt;='設定'!$B$6,M509&gt;='設定'!$B$6,N509&gt;='設定'!$B$6,O509&gt;='設定'!$B$6)</x:f>
        <x:v>0</x:v>
      </x:c>
      <x:c r="Y509" s="50" t="b">
        <x:f>AND(COUNT(G509:K509)=5,P509&gt;='設定'!$B$7)</x:f>
        <x:v>0</x:v>
      </x:c>
      <x:c r="Z509" s="50" t="b">
        <x:f>AND(ISNUMBER(R509),R509&gt;='設定'!$B$8)</x:f>
        <x:v>1</x:v>
      </x:c>
      <x:c r="AA509" s="50" t="b">
        <x:f>AND(ISNUMBER(S509),S509&gt;=DATE(YEAR('設定'!$B$10)-'設定'!$B$9,MONTH('設定'!$B$10),DAY('設定'!$B$10)))</x:f>
        <x:v>0</x:v>
      </x:c>
      <x:c r="AB509" s="55" t="b">
        <x:v>0</x:v>
      </x:c>
      <x:c r="AC509" s="55" t="b">
        <x:v>1</x:v>
      </x:c>
      <x:c r="AD509" s="50" t="n">
        <x:f>IF(X509,1,0)+IF(Z509,1,0)+IF(AA509,1,0)+IF(AB509,1,0)</x:f>
        <x:v>1</x:v>
      </x:c>
      <x:c r="AE509" s="50" t="n">
        <x:f>IF(Y509,1,0)+IF(Z509,1,0)+IF(AA509,1,0)+IF(AB509,1,0)</x:f>
        <x:v>1</x:v>
      </x:c>
      <x:c r="AF509" s="50" t="n">
        <x:f>IF(Y509,1,0)+IF(Z509,1,0)+IF(AA509,1,0)+IF(AC509,1,0)</x:f>
        <x:v>2</x:v>
      </x:c>
      <x:c r="AG509" s="53" t="n">
        <x:v>44348</x:v>
      </x:c>
      <x:c r="AH509" s="50" t="str">
        <x:v>S100W25N</x:v>
      </x:c>
      <x:c r="AI509" s="50" t="str">
        <x:v>NetSalesSummaryOfBusinessResults</x:v>
      </x:c>
      <x:c r="AJ509" s="50" t="str">
        <x:v>OperatingIncome</x:v>
      </x:c>
      <x:c r="AK509" s="53" t="n">
        <x:v>45747</x:v>
      </x:c>
      <x:c r="AL509" s="50" t="str">
        <x:v>365/365/365/366/365</x:v>
      </x:c>
      <x:c r="AM509" s="51" t="n">
        <x:v>4002500</x:v>
      </x:c>
      <x:c r="AN509" s="51" t="n">
        <x:v>1127</x:v>
      </x:c>
      <x:c r="AO509" s="51" t="n">
        <x:f>IFERROR(AM509*AN509,"")</x:f>
        <x:v>4510817500</x:v>
      </x:c>
      <x:c r="AP509" s="56" t="n">
        <x:f>IFERROR(AO509/(K509*1000000),"")</x:f>
        <x:v>2.2122781747059332</x:v>
      </x:c>
      <x:c r="AQ509" s="57" t="n">
        <x:v>185737065</x:v>
      </x:c>
      <x:c r="AR509" s="52" t="n">
        <x:v>0.4092628194371956</x:v>
      </x:c>
      <x:c r="AS509" s="52" t="n">
        <x:v>-0.5383876795027607</x:v>
      </x:c>
      <x:c r="AT509" s="55" t="b">
        <x:v>1</x:v>
      </x:c>
      <x:c r="AU509" s="50"/>
      <x:c r="AV509" s="58" t="n">
        <x:v>0.0520278288123936</x:v>
      </x:c>
      <x:c r="AW509" s="50" t="n">
        <x:v>1504</x:v>
      </x:c>
      <x:c r="AX509" s="50" t="str">
        <x:v>Future Moat</x:v>
      </x:c>
      <x:c r="AY509" s="50" t="str">
        <x:v>目立つ機械的警告なし（定性確認は別途必要）</x:v>
      </x:c>
      <x:c r="AZ509" s="59" t="str">
        <x:v>2025-06-25 09:05</x:v>
      </x:c>
      <x:c r="BA509" s="53"/>
      <x:c r="BB509" s="50"/>
      <x:c r="BC509" s="50"/>
      <x:c r="BD509" s="50"/>
    </x:row>
    <x:row r="510">
      <x:c r="A510" s="50" t="n">
        <x:v>509</x:v>
      </x:c>
      <x:c r="B510" s="50" t="str">
        <x:v>4099</x:v>
      </x:c>
      <x:c r="C510" s="50" t="str">
        <x:v>4099.T</x:v>
      </x:c>
      <x:c r="D510" s="50" t="str">
        <x:v>SHIKOKU KASEI HOLDINGS CORPORATION</x:v>
      </x:c>
      <x:c r="E510" s="50" t="str">
        <x:v>Prime Market (Domestic)</x:v>
      </x:c>
      <x:c r="F510" s="50" t="str">
        <x:v>Chemicals</x:v>
      </x:c>
      <x:c r="G510" s="51" t="n">
        <x:v>54137</x:v>
      </x:c>
      <x:c r="H510" s="51" t="n">
        <x:v>46566</x:v>
      </x:c>
      <x:c r="I510" s="51" t="n">
        <x:v>63117</x:v>
      </x:c>
      <x:c r="J510" s="51" t="n">
        <x:v>69493</x:v>
      </x:c>
      <x:c r="K510" s="51" t="n">
        <x:v>70705</x:v>
      </x:c>
      <x:c r="L510" s="52" t="n">
        <x:f>IFERROR(H510/G510-1,"")</x:f>
        <x:v>-0.1398489018600957</x:v>
      </x:c>
      <x:c r="M510" s="52" t="n">
        <x:f>IFERROR(I510/H510-1,"")</x:f>
        <x:v>0.35543100115964443</x:v>
      </x:c>
      <x:c r="N510" s="52" t="n">
        <x:f>IFERROR(J510/I510-1,"")</x:f>
        <x:v>0.10101874296940605</x:v>
      </x:c>
      <x:c r="O510" s="52" t="n">
        <x:f>IFERROR(K510/J510-1,"")</x:f>
        <x:v>0.017440605528614483</x:v>
      </x:c>
      <x:c r="P510" s="52" t="n">
        <x:f>IFERROR((K510/G510)^(1/4)-1,"")</x:f>
        <x:v>0.06902776572002223</x:v>
      </x:c>
      <x:c r="Q510" s="51" t="n">
        <x:v>10869</x:v>
      </x:c>
      <x:c r="R510" s="52" t="n">
        <x:f>IFERROR(Q510/K510,"")</x:f>
        <x:v>0.15372321617990242</x:v>
      </x:c>
      <x:c r="S510" s="53" t="n">
        <x:v>22920</x:v>
      </x:c>
      <x:c r="T510" s="50" t="str">
        <x:v>EDINET_company_history</x:v>
      </x:c>
      <x:c r="U510" s="50" t="str">
        <x:v>シコク共栄会</x:v>
      </x:c>
      <x:c r="V510" s="54" t="n">
        <x:v>0.11</x:v>
      </x:c>
      <x:c r="W510" s="50" t="str">
        <x:v>渡邊 充範</x:v>
      </x:c>
      <x:c r="X510" s="50" t="b">
        <x:f>AND(COUNT(L510:O510)=4,L510&gt;='設定'!$B$6,M510&gt;='設定'!$B$6,N510&gt;='設定'!$B$6,O510&gt;='設定'!$B$6)</x:f>
        <x:v>0</x:v>
      </x:c>
      <x:c r="Y510" s="50" t="b">
        <x:f>AND(COUNT(G510:K510)=5,P510&gt;='設定'!$B$7)</x:f>
        <x:v>0</x:v>
      </x:c>
      <x:c r="Z510" s="50" t="b">
        <x:f>AND(ISNUMBER(R510),R510&gt;='設定'!$B$8)</x:f>
        <x:v>1</x:v>
      </x:c>
      <x:c r="AA510" s="50" t="b">
        <x:f>AND(ISNUMBER(S510),S510&gt;=DATE(YEAR('設定'!$B$10)-'設定'!$B$9,MONTH('設定'!$B$10),DAY('設定'!$B$10)))</x:f>
        <x:v>0</x:v>
      </x:c>
      <x:c r="AB510" s="55" t="b">
        <x:v>0</x:v>
      </x:c>
      <x:c r="AC510" s="55" t="b">
        <x:v>1</x:v>
      </x:c>
      <x:c r="AD510" s="50" t="n">
        <x:f>IF(X510,1,0)+IF(Z510,1,0)+IF(AA510,1,0)+IF(AB510,1,0)</x:f>
        <x:v>1</x:v>
      </x:c>
      <x:c r="AE510" s="50" t="n">
        <x:f>IF(Y510,1,0)+IF(Z510,1,0)+IF(AA510,1,0)+IF(AB510,1,0)</x:f>
        <x:v>1</x:v>
      </x:c>
      <x:c r="AF510" s="50" t="n">
        <x:f>IF(Y510,1,0)+IF(Z510,1,0)+IF(AA510,1,0)+IF(AC510,1,0)</x:f>
        <x:v>2</x:v>
      </x:c>
      <x:c r="AG510" s="53" t="n">
        <x:v>44348</x:v>
      </x:c>
      <x:c r="AH510" s="50" t="str">
        <x:v>S100XSPO</x:v>
      </x:c>
      <x:c r="AI510" s="50" t="str">
        <x:v>NetSalesSummaryOfBusinessResults</x:v>
      </x:c>
      <x:c r="AJ510" s="50" t="str">
        <x:v>OperatingIncome</x:v>
      </x:c>
      <x:c r="AK510" s="53" t="n">
        <x:v>46022</x:v>
      </x:c>
      <x:c r="AL510" s="50" t="str">
        <x:v>365/275/365/366/365</x:v>
      </x:c>
      <x:c r="AM510" s="51" t="n">
        <x:v>43436163</x:v>
      </x:c>
      <x:c r="AN510" s="51" t="n">
        <x:v>6530</x:v>
      </x:c>
      <x:c r="AO510" s="51" t="n">
        <x:f>IFERROR(AM510*AN510,"")</x:f>
        <x:v>283638144390</x:v>
      </x:c>
      <x:c r="AP510" s="56" t="n">
        <x:f>IFERROR(AO510/(K510*1000000),"")</x:f>
        <x:v>4.011571238101973</x:v>
      </x:c>
      <x:c r="AQ510" s="57" t="n">
        <x:v>1080196783.3333333</x:v>
      </x:c>
      <x:c r="AR510" s="52" t="n">
        <x:v>0.3607021339249385</x:v>
      </x:c>
      <x:c r="AS510" s="52" t="n">
        <x:v>-0.3091446457361757</x:v>
      </x:c>
      <x:c r="AT510" s="55" t="b">
        <x:v>1</x:v>
      </x:c>
      <x:c r="AU510" s="50"/>
      <x:c r="AV510" s="58" t="n">
        <x:v>0.5157988866680513</x:v>
      </x:c>
      <x:c r="AW510" s="50" t="n">
        <x:v>82</x:v>
      </x:c>
      <x:c r="AX510" s="50" t="str">
        <x:v>Future Moat</x:v>
      </x:c>
      <x:c r="AY510" s="50" t="str">
        <x:v>目立つ機械的警告なし（定性確認は別途必要）</x:v>
      </x:c>
      <x:c r="AZ510" s="59" t="str">
        <x:v>2026-03-24 15:00</x:v>
      </x:c>
      <x:c r="BA510" s="53" t="n">
        <x:v>22920</x:v>
      </x:c>
      <x:c r="BB510" s="50"/>
      <x:c r="BC510" s="50"/>
      <x:c r="BD510" s="50" t="str">
        <x:v>TOPIX Small 2</x:v>
      </x:c>
    </x:row>
    <x:row r="511">
      <x:c r="A511" s="50" t="n">
        <x:v>510</x:v>
      </x:c>
      <x:c r="B511" s="50" t="str">
        <x:v>2121</x:v>
      </x:c>
      <x:c r="C511" s="50" t="str">
        <x:v>2121.T</x:v>
      </x:c>
      <x:c r="D511" s="50" t="str">
        <x:v>MIXI,Inc.</x:v>
      </x:c>
      <x:c r="E511" s="50" t="str">
        <x:v>Prime Market (Domestic)</x:v>
      </x:c>
      <x:c r="F511" s="50" t="str">
        <x:v>Information &amp; Communication</x:v>
      </x:c>
      <x:c r="G511" s="51" t="n">
        <x:v>119319</x:v>
      </x:c>
      <x:c r="H511" s="51" t="n">
        <x:v>122030</x:v>
      </x:c>
      <x:c r="I511" s="51" t="n">
        <x:v>146867</x:v>
      </x:c>
      <x:c r="J511" s="51" t="n">
        <x:v>146868</x:v>
      </x:c>
      <x:c r="K511" s="51" t="n">
        <x:v>154847</x:v>
      </x:c>
      <x:c r="L511" s="52" t="n">
        <x:f>IFERROR(H511/G511-1,"")</x:f>
        <x:v>0.022720606106320096</x:v>
      </x:c>
      <x:c r="M511" s="52" t="n">
        <x:f>IFERROR(I511/H511-1,"")</x:f>
        <x:v>0.20353191838072604</x:v>
      </x:c>
      <x:c r="N511" s="52" t="n">
        <x:f>IFERROR(J511/I511-1,"")</x:f>
        <x:v>0.000006808881505060427</x:v>
      </x:c>
      <x:c r="O511" s="52" t="n">
        <x:f>IFERROR(K511/J511-1,"")</x:f>
        <x:v>0.05432769561783379</x:v>
      </x:c>
      <x:c r="P511" s="52" t="n">
        <x:f>IFERROR((K511/G511)^(1/4)-1,"")</x:f>
        <x:v>0.06732897067909893</x:v>
      </x:c>
      <x:c r="Q511" s="51" t="n">
        <x:v>26600</x:v>
      </x:c>
      <x:c r="R511" s="52" t="n">
        <x:f>IFERROR(Q511/K511,"")</x:f>
        <x:v>0.17178246914696443</x:v>
      </x:c>
      <x:c r="S511" s="53" t="n">
        <x:v>38961</x:v>
      </x:c>
      <x:c r="T511" s="50" t="str">
        <x:v>EDINET_company_history</x:v>
      </x:c>
      <x:c r="U511" s="50" t="str">
        <x:v>笠原 健治</x:v>
      </x:c>
      <x:c r="V511" s="54" t="n">
        <x:v>0.4799</x:v>
      </x:c>
      <x:c r="W511" s="50" t="str">
        <x:v>木村 弘毅</x:v>
      </x:c>
      <x:c r="X511" s="50" t="b">
        <x:f>AND(COUNT(L511:O511)=4,L511&gt;='設定'!$B$6,M511&gt;='設定'!$B$6,N511&gt;='設定'!$B$6,O511&gt;='設定'!$B$6)</x:f>
        <x:v>0</x:v>
      </x:c>
      <x:c r="Y511" s="50" t="b">
        <x:f>AND(COUNT(G511:K511)=5,P511&gt;='設定'!$B$7)</x:f>
        <x:v>0</x:v>
      </x:c>
      <x:c r="Z511" s="50" t="b">
        <x:f>AND(ISNUMBER(R511),R511&gt;='設定'!$B$8)</x:f>
        <x:v>1</x:v>
      </x:c>
      <x:c r="AA511" s="50" t="b">
        <x:f>AND(ISNUMBER(S511),S511&gt;=DATE(YEAR('設定'!$B$10)-'設定'!$B$9,MONTH('設定'!$B$10),DAY('設定'!$B$10)))</x:f>
        <x:v>0</x:v>
      </x:c>
      <x:c r="AB511" s="55" t="b">
        <x:v>0</x:v>
      </x:c>
      <x:c r="AC511" s="55" t="b">
        <x:v>1</x:v>
      </x:c>
      <x:c r="AD511" s="50" t="n">
        <x:f>IF(X511,1,0)+IF(Z511,1,0)+IF(AA511,1,0)+IF(AB511,1,0)</x:f>
        <x:v>1</x:v>
      </x:c>
      <x:c r="AE511" s="50" t="n">
        <x:f>IF(Y511,1,0)+IF(Z511,1,0)+IF(AA511,1,0)+IF(AB511,1,0)</x:f>
        <x:v>1</x:v>
      </x:c>
      <x:c r="AF511" s="50" t="n">
        <x:f>IF(Y511,1,0)+IF(Z511,1,0)+IF(AA511,1,0)+IF(AC511,1,0)</x:f>
        <x:v>2</x:v>
      </x:c>
      <x:c r="AG511" s="53" t="n">
        <x:v>44348</x:v>
      </x:c>
      <x:c r="AH511" s="50" t="str">
        <x:v>S100W37Z</x:v>
      </x:c>
      <x:c r="AI511" s="50" t="str">
        <x:v>NetSalesSummaryOfBusinessResults</x:v>
      </x:c>
      <x:c r="AJ511" s="50" t="str">
        <x:v>OperatingIncome</x:v>
      </x:c>
      <x:c r="AK511" s="53" t="n">
        <x:v>45747</x:v>
      </x:c>
      <x:c r="AL511" s="50" t="str">
        <x:v>365/365/365/366/365</x:v>
      </x:c>
      <x:c r="AM511" s="51" t="n">
        <x:v>67763250</x:v>
      </x:c>
      <x:c r="AN511" s="51" t="n">
        <x:v>2715</x:v>
      </x:c>
      <x:c r="AO511" s="51" t="n">
        <x:f>IFERROR(AM511*AN511,"")</x:f>
        <x:v>183977223750</x:v>
      </x:c>
      <x:c r="AP511" s="56" t="n">
        <x:f>IFERROR(AO511/(K511*1000000),"")</x:f>
        <x:v>1.1881226226533288</x:v>
      </x:c>
      <x:c r="AQ511" s="57" t="n">
        <x:v>757822020</x:v>
      </x:c>
      <x:c r="AR511" s="52" t="n">
        <x:v>0.2525923139782976</x:v>
      </x:c>
      <x:c r="AS511" s="52" t="n">
        <x:v>-0.3172062682146768</x:v>
      </x:c>
      <x:c r="AT511" s="55" t="b">
        <x:v>1</x:v>
      </x:c>
      <x:c r="AU511" s="50"/>
      <x:c r="AV511" s="58" t="n">
        <x:v>0.2165076242839074</x:v>
      </x:c>
      <x:c r="AW511" s="50" t="n">
        <x:v>653</x:v>
      </x:c>
      <x:c r="AX511" s="50" t="str">
        <x:v>Core Moat</x:v>
      </x:c>
      <x:c r="AY511" s="50" t="str">
        <x:v>目立つ機械的警告なし（定性確認は別途必要）</x:v>
      </x:c>
      <x:c r="AZ511" s="59" t="str">
        <x:v>2025-06-27 11:21</x:v>
      </x:c>
      <x:c r="BA511" s="53" t="n">
        <x:v>38961</x:v>
      </x:c>
      <x:c r="BB511" s="50"/>
      <x:c r="BC511" s="50"/>
      <x:c r="BD511" s="50" t="str">
        <x:v>TOPIX Small 1</x:v>
      </x:c>
    </x:row>
    <x:row r="512">
      <x:c r="A512" s="50" t="n">
        <x:v>511</x:v>
      </x:c>
      <x:c r="B512" s="50" t="str">
        <x:v>4094</x:v>
      </x:c>
      <x:c r="C512" s="50" t="str">
        <x:v>4094.T</x:v>
      </x:c>
      <x:c r="D512" s="50" t="str">
        <x:v>NIHON KAGAKU SANGYO CO.,LTD.</x:v>
      </x:c>
      <x:c r="E512" s="50" t="str">
        <x:v>Standard Market(Domestic)</x:v>
      </x:c>
      <x:c r="F512" s="50" t="str">
        <x:v>Chemicals</x:v>
      </x:c>
      <x:c r="G512" s="51" t="n">
        <x:v>19642</x:v>
      </x:c>
      <x:c r="H512" s="51" t="n">
        <x:v>23716</x:v>
      </x:c>
      <x:c r="I512" s="51" t="n">
        <x:v>24062</x:v>
      </x:c>
      <x:c r="J512" s="51" t="n">
        <x:v>22444</x:v>
      </x:c>
      <x:c r="K512" s="51" t="n">
        <x:v>25441</x:v>
      </x:c>
      <x:c r="L512" s="52" t="n">
        <x:f>IFERROR(H512/G512-1,"")</x:f>
        <x:v>0.20741268709907335</x:v>
      </x:c>
      <x:c r="M512" s="52" t="n">
        <x:f>IFERROR(I512/H512-1,"")</x:f>
        <x:v>0.014589306797099022</x:v>
      </x:c>
      <x:c r="N512" s="52" t="n">
        <x:f>IFERROR(J512/I512-1,"")</x:f>
        <x:v>-0.06724295569778072</x:v>
      </x:c>
      <x:c r="O512" s="52" t="n">
        <x:f>IFERROR(K512/J512-1,"")</x:f>
        <x:v>0.1335323471751917</x:v>
      </x:c>
      <x:c r="P512" s="52" t="n">
        <x:f>IFERROR((K512/G512)^(1/4)-1,"")</x:f>
        <x:v>0.06681009779971925</x:v>
      </x:c>
      <x:c r="Q512" s="51" t="n">
        <x:v>2860.915</x:v>
      </x:c>
      <x:c r="R512" s="52" t="n">
        <x:f>IFERROR(Q512/K512,"")</x:f>
        <x:v>0.11245293030934318</x:v>
      </x:c>
      <x:c r="S512" s="53" t="n">
        <x:v>22555</x:v>
      </x:c>
      <x:c r="T512" s="50" t="str">
        <x:v>EDINET_company_history</x:v>
      </x:c>
      <x:c r="U512" s="50" t="str">
        <x:v>日化産取引先グループ持株会</x:v>
      </x:c>
      <x:c r="V512" s="54" t="n">
        <x:v>0.1153</x:v>
      </x:c>
      <x:c r="W512" s="50" t="str">
        <x:v>角 谷 博 樹</x:v>
      </x:c>
      <x:c r="X512" s="50" t="b">
        <x:f>AND(COUNT(L512:O512)=4,L512&gt;='設定'!$B$6,M512&gt;='設定'!$B$6,N512&gt;='設定'!$B$6,O512&gt;='設定'!$B$6)</x:f>
        <x:v>0</x:v>
      </x:c>
      <x:c r="Y512" s="50" t="b">
        <x:f>AND(COUNT(G512:K512)=5,P512&gt;='設定'!$B$7)</x:f>
        <x:v>0</x:v>
      </x:c>
      <x:c r="Z512" s="50" t="b">
        <x:f>AND(ISNUMBER(R512),R512&gt;='設定'!$B$8)</x:f>
        <x:v>1</x:v>
      </x:c>
      <x:c r="AA512" s="50" t="b">
        <x:f>AND(ISNUMBER(S512),S512&gt;=DATE(YEAR('設定'!$B$10)-'設定'!$B$9,MONTH('設定'!$B$10),DAY('設定'!$B$10)))</x:f>
        <x:v>0</x:v>
      </x:c>
      <x:c r="AB512" s="55" t="b">
        <x:v>0</x:v>
      </x:c>
      <x:c r="AC512" s="55" t="b">
        <x:v>1</x:v>
      </x:c>
      <x:c r="AD512" s="50" t="n">
        <x:f>IF(X512,1,0)+IF(Z512,1,0)+IF(AA512,1,0)+IF(AB512,1,0)</x:f>
        <x:v>1</x:v>
      </x:c>
      <x:c r="AE512" s="50" t="n">
        <x:f>IF(Y512,1,0)+IF(Z512,1,0)+IF(AA512,1,0)+IF(AB512,1,0)</x:f>
        <x:v>1</x:v>
      </x:c>
      <x:c r="AF512" s="50" t="n">
        <x:f>IF(Y512,1,0)+IF(Z512,1,0)+IF(AA512,1,0)+IF(AC512,1,0)</x:f>
        <x:v>2</x:v>
      </x:c>
      <x:c r="AG512" s="53" t="n">
        <x:v>44348</x:v>
      </x:c>
      <x:c r="AH512" s="50" t="str">
        <x:v>S100W3FX</x:v>
      </x:c>
      <x:c r="AI512" s="50" t="str">
        <x:v>NetSalesSummaryOfBusinessResults</x:v>
      </x:c>
      <x:c r="AJ512" s="50" t="str">
        <x:v>OperatingIncome</x:v>
      </x:c>
      <x:c r="AK512" s="53" t="n">
        <x:v>45747</x:v>
      </x:c>
      <x:c r="AL512" s="50" t="str">
        <x:v>365/365/365/366/365</x:v>
      </x:c>
      <x:c r="AM512" s="51" t="n">
        <x:v>19756900</x:v>
      </x:c>
      <x:c r="AN512" s="51" t="n">
        <x:v>2010</x:v>
      </x:c>
      <x:c r="AO512" s="51" t="n">
        <x:f>IFERROR(AM512*AN512,"")</x:f>
        <x:v>39711369000</x:v>
      </x:c>
      <x:c r="AP512" s="56" t="n">
        <x:f>IFERROR(AO512/(K512*1000000),"")</x:f>
        <x:v>1.5609201289257497</x:v>
      </x:c>
      <x:c r="AQ512" s="57" t="n">
        <x:v>38008955</x:v>
      </x:c>
      <x:c r="AR512" s="52" t="n">
        <x:v>0.2504983893439552</x:v>
      </x:c>
      <x:c r="AS512" s="52" t="n">
        <x:v>-0.347037850929412</x:v>
      </x:c>
      <x:c r="AT512" s="55" t="b">
        <x:v>1</x:v>
      </x:c>
      <x:c r="AU512" s="50"/>
      <x:c r="AV512" s="58" t="n">
        <x:v>0.2185534814070702</x:v>
      </x:c>
      <x:c r="AW512" s="50" t="n">
        <x:v>637</x:v>
      </x:c>
      <x:c r="AX512" s="50" t="str">
        <x:v>Discovery</x:v>
      </x:c>
      <x:c r="AY512" s="50" t="str">
        <x:v>目立つ機械的警告なし（定性確認は別途必要）</x:v>
      </x:c>
      <x:c r="AZ512" s="59" t="str">
        <x:v>2025-06-25 09:09</x:v>
      </x:c>
      <x:c r="BA512" s="53" t="n">
        <x:v>22555</x:v>
      </x:c>
      <x:c r="BB512" s="50"/>
      <x:c r="BC512" s="50"/>
      <x:c r="BD512" s="50"/>
    </x:row>
    <x:row r="513">
      <x:c r="A513" s="50" t="n">
        <x:v>512</x:v>
      </x:c>
      <x:c r="B513" s="50" t="str">
        <x:v>6090</x:v>
      </x:c>
      <x:c r="C513" s="50" t="str">
        <x:v>6090.T</x:v>
      </x:c>
      <x:c r="D513" s="50" t="str">
        <x:v>Human Metabolome Technologies,Inc.</x:v>
      </x:c>
      <x:c r="E513" s="50" t="str">
        <x:v>Standard Market(Domestic)</x:v>
      </x:c>
      <x:c r="F513" s="50" t="str">
        <x:v>Services</x:v>
      </x:c>
      <x:c r="G513" s="51" t="n">
        <x:v>1124.067</x:v>
      </x:c>
      <x:c r="H513" s="51" t="n">
        <x:v>1223.281</x:v>
      </x:c>
      <x:c r="I513" s="51" t="n">
        <x:v>1299.225</x:v>
      </x:c>
      <x:c r="J513" s="51" t="n">
        <x:v>1345.671</x:v>
      </x:c>
      <x:c r="K513" s="51" t="n">
        <x:v>1455.004</x:v>
      </x:c>
      <x:c r="L513" s="52" t="n">
        <x:f>IFERROR(H513/G513-1,"")</x:f>
        <x:v>0.08826342202021764</x:v>
      </x:c>
      <x:c r="M513" s="52" t="n">
        <x:f>IFERROR(I513/H513-1,"")</x:f>
        <x:v>0.062082219866081534</x:v>
      </x:c>
      <x:c r="N513" s="52" t="n">
        <x:f>IFERROR(J513/I513-1,"")</x:f>
        <x:v>0.035749004214050695</x:v>
      </x:c>
      <x:c r="O513" s="52" t="n">
        <x:f>IFERROR(K513/J513-1,"")</x:f>
        <x:v>0.08124794247628131</x:v>
      </x:c>
      <x:c r="P513" s="52" t="n">
        <x:f>IFERROR((K513/G513)^(1/4)-1,"")</x:f>
        <x:v>0.06664032218516724</x:v>
      </x:c>
      <x:c r="Q513" s="51" t="n">
        <x:v>249.521</x:v>
      </x:c>
      <x:c r="R513" s="52" t="n">
        <x:f>IFERROR(Q513/K513,"")</x:f>
        <x:v>0.17149162476529276</x:v>
      </x:c>
      <x:c r="S513" s="53" t="n">
        <x:v>41609</x:v>
      </x:c>
      <x:c r="T513" s="50" t="str">
        <x:v>EDINET_company_history</x:v>
      </x:c>
      <x:c r="U513" s="50" t="str">
        <x:v>冨田 勝</x:v>
      </x:c>
      <x:c r="V513" s="54" t="n">
        <x:v>0.0685</x:v>
      </x:c>
      <x:c r="W513" s="50" t="str">
        <x:v>大畑 恭宏</x:v>
      </x:c>
      <x:c r="X513" s="50" t="b">
        <x:f>AND(COUNT(L513:O513)=4,L513&gt;='設定'!$B$6,M513&gt;='設定'!$B$6,N513&gt;='設定'!$B$6,O513&gt;='設定'!$B$6)</x:f>
        <x:v>0</x:v>
      </x:c>
      <x:c r="Y513" s="50" t="b">
        <x:f>AND(COUNT(G513:K513)=5,P513&gt;='設定'!$B$7)</x:f>
        <x:v>0</x:v>
      </x:c>
      <x:c r="Z513" s="50" t="b">
        <x:f>AND(ISNUMBER(R513),R513&gt;='設定'!$B$8)</x:f>
        <x:v>1</x:v>
      </x:c>
      <x:c r="AA513" s="50" t="b">
        <x:f>AND(ISNUMBER(S513),S513&gt;=DATE(YEAR('設定'!$B$10)-'設定'!$B$9,MONTH('設定'!$B$10),DAY('設定'!$B$10)))</x:f>
        <x:v>0</x:v>
      </x:c>
      <x:c r="AB513" s="55" t="b">
        <x:v>0</x:v>
      </x:c>
      <x:c r="AC513" s="55" t="b">
        <x:v>1</x:v>
      </x:c>
      <x:c r="AD513" s="50" t="n">
        <x:f>IF(X513,1,0)+IF(Z513,1,0)+IF(AA513,1,0)+IF(AB513,1,0)</x:f>
        <x:v>1</x:v>
      </x:c>
      <x:c r="AE513" s="50" t="n">
        <x:f>IF(Y513,1,0)+IF(Z513,1,0)+IF(AA513,1,0)+IF(AB513,1,0)</x:f>
        <x:v>1</x:v>
      </x:c>
      <x:c r="AF513" s="50" t="n">
        <x:f>IF(Y513,1,0)+IF(Z513,1,0)+IF(AA513,1,0)+IF(AC513,1,0)</x:f>
        <x:v>2</x:v>
      </x:c>
      <x:c r="AG513" s="53" t="n">
        <x:v>44348</x:v>
      </x:c>
      <x:c r="AH513" s="50" t="str">
        <x:v>S100WPSX</x:v>
      </x:c>
      <x:c r="AI513" s="50" t="str">
        <x:v>NetSalesSummaryOfBusinessResults</x:v>
      </x:c>
      <x:c r="AJ513" s="50" t="str">
        <x:v>OperatingIncome</x:v>
      </x:c>
      <x:c r="AK513" s="53" t="n">
        <x:v>45838</x:v>
      </x:c>
      <x:c r="AL513" s="50" t="str">
        <x:v>365/365/365/366/365</x:v>
      </x:c>
      <x:c r="AM513" s="51" t="n">
        <x:v>5692197</x:v>
      </x:c>
      <x:c r="AN513" s="51" t="n">
        <x:v>634</x:v>
      </x:c>
      <x:c r="AO513" s="51" t="n">
        <x:f>IFERROR(AM513*AN513,"")</x:f>
        <x:v>3608852898</x:v>
      </x:c>
      <x:c r="AP513" s="56" t="n">
        <x:f>IFERROR(AO513/(K513*1000000),"")</x:f>
        <x:v>2.480304451396697</x:v>
      </x:c>
      <x:c r="AQ513" s="57" t="n">
        <x:v>5592800</x:v>
      </x:c>
      <x:c r="AR513" s="52" t="n">
        <x:v>0.3194168395349216</x:v>
      </x:c>
      <x:c r="AS513" s="52" t="n">
        <x:v>-0.447292223257448</x:v>
      </x:c>
      <x:c r="AT513" s="55" t="b">
        <x:v>0</x:v>
      </x:c>
      <x:c r="AU513" s="50" t="str">
        <x:v>low_liquidity</x:v>
      </x:c>
      <x:c r="AV513" s="58" t="n">
        <x:v>0.1108873574960943</x:v>
      </x:c>
      <x:c r="AW513" s="50" t="n">
        <x:v>1166</x:v>
      </x:c>
      <x:c r="AX513" s="50" t="str">
        <x:v>Discovery</x:v>
      </x:c>
      <x:c r="AY513" s="50" t="str">
        <x:v>既存適格性フィルター不通過: low_liquidity / 60日平均売買代金2,000万円未満</x:v>
      </x:c>
      <x:c r="AZ513" s="59" t="str">
        <x:v>2025-09-22 09:28</x:v>
      </x:c>
      <x:c r="BA513" s="53" t="n">
        <x:v>41609</x:v>
      </x:c>
      <x:c r="BB513" s="50"/>
      <x:c r="BC513" s="50"/>
      <x:c r="BD513" s="50"/>
    </x:row>
    <x:row r="514">
      <x:c r="A514" s="50" t="n">
        <x:v>513</x:v>
      </x:c>
      <x:c r="B514" s="50" t="str">
        <x:v>6327</x:v>
      </x:c>
      <x:c r="C514" s="50" t="str">
        <x:v>6327.T</x:v>
      </x:c>
      <x:c r="D514" s="50" t="str">
        <x:v>KITAGAWA SEIKI CO.,LTD.</x:v>
      </x:c>
      <x:c r="E514" s="50" t="str">
        <x:v>Standard Market(Domestic)</x:v>
      </x:c>
      <x:c r="F514" s="50" t="str">
        <x:v>Machinery</x:v>
      </x:c>
      <x:c r="G514" s="51" t="n">
        <x:v>4819.356</x:v>
      </x:c>
      <x:c r="H514" s="51" t="n">
        <x:v>5032.385</x:v>
      </x:c>
      <x:c r="I514" s="51" t="n">
        <x:v>6462.241</x:v>
      </x:c>
      <x:c r="J514" s="51" t="n">
        <x:v>5933.805</x:v>
      </x:c>
      <x:c r="K514" s="51" t="n">
        <x:v>6227.215</x:v>
      </x:c>
      <x:c r="L514" s="52" t="n">
        <x:f>IFERROR(H514/G514-1,"")</x:f>
        <x:v>0.04420279390026405</x:v>
      </x:c>
      <x:c r="M514" s="52" t="n">
        <x:f>IFERROR(I514/H514-1,"")</x:f>
        <x:v>0.2841308842626309</x:v>
      </x:c>
      <x:c r="N514" s="52" t="n">
        <x:f>IFERROR(J514/I514-1,"")</x:f>
        <x:v>-0.08177287105200803</x:v>
      </x:c>
      <x:c r="O514" s="52" t="n">
        <x:f>IFERROR(K514/J514-1,"")</x:f>
        <x:v>0.04944719282146948</x:v>
      </x:c>
      <x:c r="P514" s="52" t="n">
        <x:f>IFERROR((K514/G514)^(1/4)-1,"")</x:f>
        <x:v>0.06616939824691737</x:v>
      </x:c>
      <x:c r="Q514" s="51" t="n">
        <x:v>623.955</x:v>
      </x:c>
      <x:c r="R514" s="52" t="n">
        <x:f>IFERROR(Q514/K514,"")</x:f>
        <x:v>0.10019808212820659</x:v>
      </x:c>
      <x:c r="S514" s="53" t="n">
        <x:v>38322</x:v>
      </x:c>
      <x:c r="T514" s="50" t="str">
        <x:v>EDINET_company_history</x:v>
      </x:c>
      <x:c r="U514" s="50" t="str">
        <x:v>北川精機取引先持株会</x:v>
      </x:c>
      <x:c r="V514" s="54" t="n">
        <x:v>0.0942</x:v>
      </x:c>
      <x:c r="W514" s="50" t="str">
        <x:v>内田 雅敏 / 内田 浩靖</x:v>
      </x:c>
      <x:c r="X514" s="50" t="b">
        <x:f>AND(COUNT(L514:O514)=4,L514&gt;='設定'!$B$6,M514&gt;='設定'!$B$6,N514&gt;='設定'!$B$6,O514&gt;='設定'!$B$6)</x:f>
        <x:v>0</x:v>
      </x:c>
      <x:c r="Y514" s="50" t="b">
        <x:f>AND(COUNT(G514:K514)=5,P514&gt;='設定'!$B$7)</x:f>
        <x:v>0</x:v>
      </x:c>
      <x:c r="Z514" s="50" t="b">
        <x:f>AND(ISNUMBER(R514),R514&gt;='設定'!$B$8)</x:f>
        <x:v>1</x:v>
      </x:c>
      <x:c r="AA514" s="50" t="b">
        <x:f>AND(ISNUMBER(S514),S514&gt;=DATE(YEAR('設定'!$B$10)-'設定'!$B$9,MONTH('設定'!$B$10),DAY('設定'!$B$10)))</x:f>
        <x:v>0</x:v>
      </x:c>
      <x:c r="AB514" s="55" t="b">
        <x:v>0</x:v>
      </x:c>
      <x:c r="AC514" s="55" t="b">
        <x:v>1</x:v>
      </x:c>
      <x:c r="AD514" s="50" t="n">
        <x:f>IF(X514,1,0)+IF(Z514,1,0)+IF(AA514,1,0)+IF(AB514,1,0)</x:f>
        <x:v>1</x:v>
      </x:c>
      <x:c r="AE514" s="50" t="n">
        <x:f>IF(Y514,1,0)+IF(Z514,1,0)+IF(AA514,1,0)+IF(AB514,1,0)</x:f>
        <x:v>1</x:v>
      </x:c>
      <x:c r="AF514" s="50" t="n">
        <x:f>IF(Y514,1,0)+IF(Z514,1,0)+IF(AA514,1,0)+IF(AC514,1,0)</x:f>
        <x:v>2</x:v>
      </x:c>
      <x:c r="AG514" s="53" t="n">
        <x:v>44348</x:v>
      </x:c>
      <x:c r="AH514" s="50" t="str">
        <x:v>S100WQMF</x:v>
      </x:c>
      <x:c r="AI514" s="50" t="str">
        <x:v>NetSalesSummaryOfBusinessResults</x:v>
      </x:c>
      <x:c r="AJ514" s="50" t="str">
        <x:v>OperatingIncome</x:v>
      </x:c>
      <x:c r="AK514" s="53" t="n">
        <x:v>45838</x:v>
      </x:c>
      <x:c r="AL514" s="50" t="str">
        <x:v>365/365/365/366/365</x:v>
      </x:c>
      <x:c r="AM514" s="51" t="n">
        <x:v>8144400</x:v>
      </x:c>
      <x:c r="AN514" s="51" t="n">
        <x:v>4980</x:v>
      </x:c>
      <x:c r="AO514" s="51" t="n">
        <x:f>IFERROR(AM514*AN514,"")</x:f>
        <x:v>40559112000</x:v>
      </x:c>
      <x:c r="AP514" s="56" t="n">
        <x:f>IFERROR(AO514/(K514*1000000),"")</x:f>
        <x:v>6.513202450854837</x:v>
      </x:c>
      <x:c r="AQ514" s="57" t="n">
        <x:v>1635228620</x:v>
      </x:c>
      <x:c r="AR514" s="52" t="n">
        <x:v>0.5417750449616946</x:v>
      </x:c>
      <x:c r="AS514" s="52" t="n">
        <x:v>-0.4852260652163507</x:v>
      </x:c>
      <x:c r="AT514" s="55" t="b">
        <x:v>1</x:v>
      </x:c>
      <x:c r="AU514" s="50"/>
      <x:c r="AV514" s="58" t="n">
        <x:v>0.604050225352687</x:v>
      </x:c>
      <x:c r="AW514" s="50" t="n">
        <x:v>33</x:v>
      </x:c>
      <x:c r="AX514" s="50" t="str">
        <x:v>Future Moat</x:v>
      </x:c>
      <x:c r="AY514" s="50" t="str">
        <x:v>目立つ機械的警告なし（定性確認は別途必要）</x:v>
      </x:c>
      <x:c r="AZ514" s="59" t="str">
        <x:v>2025-09-26 09:09</x:v>
      </x:c>
      <x:c r="BA514" s="53" t="n">
        <x:v>38322</x:v>
      </x:c>
      <x:c r="BB514" s="50"/>
      <x:c r="BC514" s="50"/>
      <x:c r="BD514" s="50"/>
    </x:row>
    <x:row r="515">
      <x:c r="A515" s="50" t="n">
        <x:v>514</x:v>
      </x:c>
      <x:c r="B515" s="50" t="str">
        <x:v>9799</x:v>
      </x:c>
      <x:c r="C515" s="50" t="str">
        <x:v>9799.T</x:v>
      </x:c>
      <x:c r="D515" s="50" t="str">
        <x:v>ASAHI INTELLIGENCE SERVICE CO.,LTD.</x:v>
      </x:c>
      <x:c r="E515" s="50" t="str">
        <x:v>Standard Market(Domestic)</x:v>
      </x:c>
      <x:c r="F515" s="50" t="str">
        <x:v>Information &amp; Communication</x:v>
      </x:c>
      <x:c r="G515" s="51" t="n">
        <x:v>12282.312</x:v>
      </x:c>
      <x:c r="H515" s="51" t="n">
        <x:v>12971.309</x:v>
      </x:c>
      <x:c r="I515" s="51" t="n">
        <x:v>13860.709</x:v>
      </x:c>
      <x:c r="J515" s="51" t="n">
        <x:v>14786.29</x:v>
      </x:c>
      <x:c r="K515" s="51" t="n">
        <x:v>15820.459</x:v>
      </x:c>
      <x:c r="L515" s="52" t="n">
        <x:f>IFERROR(H515/G515-1,"")</x:f>
        <x:v>0.05609668603109896</x:v>
      </x:c>
      <x:c r="M515" s="52" t="n">
        <x:f>IFERROR(I515/H515-1,"")</x:f>
        <x:v>0.06856671134732828</x:v>
      </x:c>
      <x:c r="N515" s="52" t="n">
        <x:f>IFERROR(J515/I515-1,"")</x:f>
        <x:v>0.06677731997692171</x:v>
      </x:c>
      <x:c r="O515" s="52" t="n">
        <x:f>IFERROR(K515/J515-1,"")</x:f>
        <x:v>0.06994107379200587</x:v>
      </x:c>
      <x:c r="P515" s="52" t="n">
        <x:f>IFERROR((K515/G515)^(1/4)-1,"")</x:f>
        <x:v>0.06533142645975243</x:v>
      </x:c>
      <x:c r="Q515" s="51" t="n">
        <x:v>1585.74</x:v>
      </x:c>
      <x:c r="R515" s="52" t="n">
        <x:f>IFERROR(Q515/K515,"")</x:f>
        <x:v>0.10023350144265726</x:v>
      </x:c>
      <x:c r="S515" s="53" t="n">
        <x:v>36923</x:v>
      </x:c>
      <x:c r="T515" s="50" t="str">
        <x:v>EDINET_company_history</x:v>
      </x:c>
      <x:c r="U515" s="50" t="str">
        <x:v>旭情報サービス社員持株会</x:v>
      </x:c>
      <x:c r="V515" s="54" t="n">
        <x:v>0.1537</x:v>
      </x:c>
      <x:c r="W515" s="50" t="str">
        <x:v>濵田 広徳</x:v>
      </x:c>
      <x:c r="X515" s="50" t="b">
        <x:f>AND(COUNT(L515:O515)=4,L515&gt;='設定'!$B$6,M515&gt;='設定'!$B$6,N515&gt;='設定'!$B$6,O515&gt;='設定'!$B$6)</x:f>
        <x:v>0</x:v>
      </x:c>
      <x:c r="Y515" s="50" t="b">
        <x:f>AND(COUNT(G515:K515)=5,P515&gt;='設定'!$B$7)</x:f>
        <x:v>0</x:v>
      </x:c>
      <x:c r="Z515" s="50" t="b">
        <x:f>AND(ISNUMBER(R515),R515&gt;='設定'!$B$8)</x:f>
        <x:v>1</x:v>
      </x:c>
      <x:c r="AA515" s="50" t="b">
        <x:f>AND(ISNUMBER(S515),S515&gt;=DATE(YEAR('設定'!$B$10)-'設定'!$B$9,MONTH('設定'!$B$10),DAY('設定'!$B$10)))</x:f>
        <x:v>0</x:v>
      </x:c>
      <x:c r="AB515" s="55" t="b">
        <x:v>0</x:v>
      </x:c>
      <x:c r="AC515" s="55" t="b">
        <x:v>1</x:v>
      </x:c>
      <x:c r="AD515" s="50" t="n">
        <x:f>IF(X515,1,0)+IF(Z515,1,0)+IF(AA515,1,0)+IF(AB515,1,0)</x:f>
        <x:v>1</x:v>
      </x:c>
      <x:c r="AE515" s="50" t="n">
        <x:f>IF(Y515,1,0)+IF(Z515,1,0)+IF(AA515,1,0)+IF(AB515,1,0)</x:f>
        <x:v>1</x:v>
      </x:c>
      <x:c r="AF515" s="50" t="n">
        <x:f>IF(Y515,1,0)+IF(Z515,1,0)+IF(AA515,1,0)+IF(AC515,1,0)</x:f>
        <x:v>2</x:v>
      </x:c>
      <x:c r="AG515" s="53" t="n">
        <x:v>44348</x:v>
      </x:c>
      <x:c r="AH515" s="50" t="str">
        <x:v>S100W4QF</x:v>
      </x:c>
      <x:c r="AI515" s="50" t="str">
        <x:v>NetSalesSummaryOfBusinessResults</x:v>
      </x:c>
      <x:c r="AJ515" s="50" t="str">
        <x:v>OperatingIncome</x:v>
      </x:c>
      <x:c r="AK515" s="53" t="n">
        <x:v>45747</x:v>
      </x:c>
      <x:c r="AL515" s="50" t="str">
        <x:v>365/365/365/366/365</x:v>
      </x:c>
      <x:c r="AM515" s="51" t="n">
        <x:v>15544800</x:v>
      </x:c>
      <x:c r="AN515" s="51" t="n">
        <x:v>926</x:v>
      </x:c>
      <x:c r="AO515" s="51" t="n">
        <x:f>IFERROR(AM515*AN515,"")</x:f>
        <x:v>14394484800</x:v>
      </x:c>
      <x:c r="AP515" s="56" t="n">
        <x:f>IFERROR(AO515/(K515*1000000),"")</x:f>
        <x:v>0.9098651815348721</x:v>
      </x:c>
      <x:c r="AQ515" s="57" t="n">
        <x:v>15279370</x:v>
      </x:c>
      <x:c r="AR515" s="52" t="n">
        <x:v>0.2167931237358569</x:v>
      </x:c>
      <x:c r="AS515" s="52" t="n">
        <x:v>-0.3298792813239672</x:v>
      </x:c>
      <x:c r="AT515" s="55" t="b">
        <x:v>0</x:v>
      </x:c>
      <x:c r="AU515" s="50" t="str">
        <x:v>low_liquidity</x:v>
      </x:c>
      <x:c r="AV515" s="58" t="n">
        <x:v>0.1750221237201618</x:v>
      </x:c>
      <x:c r="AW515" s="50" t="n">
        <x:v>849</x:v>
      </x:c>
      <x:c r="AX515" s="50" t="str">
        <x:v>Discovery</x:v>
      </x:c>
      <x:c r="AY515" s="50" t="str">
        <x:v>既存適格性フィルター不通過: low_liquidity / 60日平均売買代金2,000万円未満</x:v>
      </x:c>
      <x:c r="AZ515" s="59" t="str">
        <x:v>2025-06-25 10:00</x:v>
      </x:c>
      <x:c r="BA515" s="53" t="n">
        <x:v>36923</x:v>
      </x:c>
      <x:c r="BB515" s="50"/>
      <x:c r="BC515" s="50"/>
      <x:c r="BD515" s="50"/>
    </x:row>
    <x:row r="516">
      <x:c r="A516" s="50" t="n">
        <x:v>515</x:v>
      </x:c>
      <x:c r="B516" s="50" t="str">
        <x:v>6929</x:v>
      </x:c>
      <x:c r="C516" s="50" t="str">
        <x:v>6929.T</x:v>
      </x:c>
      <x:c r="D516" s="50" t="str">
        <x:v>NIPPON CERAMIC CO.,LTD.</x:v>
      </x:c>
      <x:c r="E516" s="50" t="str">
        <x:v>Prime Market (Domestic)</x:v>
      </x:c>
      <x:c r="F516" s="50" t="str">
        <x:v>Electric Appliances</x:v>
      </x:c>
      <x:c r="G516" s="51" t="n">
        <x:v>21358</x:v>
      </x:c>
      <x:c r="H516" s="51" t="n">
        <x:v>23258</x:v>
      </x:c>
      <x:c r="I516" s="51" t="n">
        <x:v>24449</x:v>
      </x:c>
      <x:c r="J516" s="51" t="n">
        <x:v>25037</x:v>
      </x:c>
      <x:c r="K516" s="51" t="n">
        <x:v>27325</x:v>
      </x:c>
      <x:c r="L516" s="52" t="n">
        <x:f>IFERROR(H516/G516-1,"")</x:f>
        <x:v>0.08895964041576931</x:v>
      </x:c>
      <x:c r="M516" s="52" t="n">
        <x:f>IFERROR(I516/H516-1,"")</x:f>
        <x:v>0.051208186430475644</x:v>
      </x:c>
      <x:c r="N516" s="52" t="n">
        <x:f>IFERROR(J516/I516-1,"")</x:f>
        <x:v>0.024050063397276</x:v>
      </x:c>
      <x:c r="O516" s="52" t="n">
        <x:f>IFERROR(K516/J516-1,"")</x:f>
        <x:v>0.09138475056915762</x:v>
      </x:c>
      <x:c r="P516" s="52" t="n">
        <x:f>IFERROR((K516/G516)^(1/4)-1,"")</x:f>
        <x:v>0.06353037257941052</x:v>
      </x:c>
      <x:c r="Q516" s="51" t="n">
        <x:v>6228</x:v>
      </x:c>
      <x:c r="R516" s="52" t="n">
        <x:f>IFERROR(Q516/K516,"")</x:f>
        <x:v>0.2279231473010064</x:v>
      </x:c>
      <x:c r="S516" s="53" t="n">
        <x:v>33178</x:v>
      </x:c>
      <x:c r="T516" s="50" t="str">
        <x:v>EDINET_company_history</x:v>
      </x:c>
      <x:c r="U516" s="50" t="str">
        <x:v>谷口興産㈲</x:v>
      </x:c>
      <x:c r="V516" s="54" t="n">
        <x:v>0.1785</x:v>
      </x:c>
      <x:c r="W516" s="50" t="str">
        <x:v>谷口 真一</x:v>
      </x:c>
      <x:c r="X516" s="50" t="b">
        <x:f>AND(COUNT(L516:O516)=4,L516&gt;='設定'!$B$6,M516&gt;='設定'!$B$6,N516&gt;='設定'!$B$6,O516&gt;='設定'!$B$6)</x:f>
        <x:v>0</x:v>
      </x:c>
      <x:c r="Y516" s="50" t="b">
        <x:f>AND(COUNT(G516:K516)=5,P516&gt;='設定'!$B$7)</x:f>
        <x:v>0</x:v>
      </x:c>
      <x:c r="Z516" s="50" t="b">
        <x:f>AND(ISNUMBER(R516),R516&gt;='設定'!$B$8)</x:f>
        <x:v>1</x:v>
      </x:c>
      <x:c r="AA516" s="50" t="b">
        <x:f>AND(ISNUMBER(S516),S516&gt;=DATE(YEAR('設定'!$B$10)-'設定'!$B$9,MONTH('設定'!$B$10),DAY('設定'!$B$10)))</x:f>
        <x:v>0</x:v>
      </x:c>
      <x:c r="AB516" s="55" t="b">
        <x:v>0</x:v>
      </x:c>
      <x:c r="AC516" s="55" t="b">
        <x:v>1</x:v>
      </x:c>
      <x:c r="AD516" s="50" t="n">
        <x:f>IF(X516,1,0)+IF(Z516,1,0)+IF(AA516,1,0)+IF(AB516,1,0)</x:f>
        <x:v>1</x:v>
      </x:c>
      <x:c r="AE516" s="50" t="n">
        <x:f>IF(Y516,1,0)+IF(Z516,1,0)+IF(AA516,1,0)+IF(AB516,1,0)</x:f>
        <x:v>1</x:v>
      </x:c>
      <x:c r="AF516" s="50" t="n">
        <x:f>IF(Y516,1,0)+IF(Z516,1,0)+IF(AA516,1,0)+IF(AC516,1,0)</x:f>
        <x:v>2</x:v>
      </x:c>
      <x:c r="AG516" s="53" t="n">
        <x:v>44348</x:v>
      </x:c>
      <x:c r="AH516" s="50" t="str">
        <x:v>S100XTCV</x:v>
      </x:c>
      <x:c r="AI516" s="50" t="str">
        <x:v>NetSalesSummaryOfBusinessResults</x:v>
      </x:c>
      <x:c r="AJ516" s="50" t="str">
        <x:v>OperatingIncome</x:v>
      </x:c>
      <x:c r="AK516" s="53" t="n">
        <x:v>46022</x:v>
      </x:c>
      <x:c r="AL516" s="50" t="str">
        <x:v>365/365/365/366/365</x:v>
      </x:c>
      <x:c r="AM516" s="51" t="n">
        <x:v>21193057</x:v>
      </x:c>
      <x:c r="AN516" s="51" t="n">
        <x:v>3975</x:v>
      </x:c>
      <x:c r="AO516" s="51" t="n">
        <x:f>IFERROR(AM516*AN516,"")</x:f>
        <x:v>84242401575</x:v>
      </x:c>
      <x:c r="AP516" s="56" t="n">
        <x:f>IFERROR(AO516/(K516*1000000),"")</x:f>
        <x:v>3.0829790146386093</x:v>
      </x:c>
      <x:c r="AQ516" s="57" t="n">
        <x:v>466737675</x:v>
      </x:c>
      <x:c r="AR516" s="52" t="n">
        <x:v>0.2433698956607287</x:v>
      </x:c>
      <x:c r="AS516" s="52" t="n">
        <x:v>-0.363793816234061</x:v>
      </x:c>
      <x:c r="AT516" s="55" t="b">
        <x:v>1</x:v>
      </x:c>
      <x:c r="AU516" s="50"/>
      <x:c r="AV516" s="58" t="n">
        <x:v>0.5524680060142826</x:v>
      </x:c>
      <x:c r="AW516" s="50" t="n">
        <x:v>52</x:v>
      </x:c>
      <x:c r="AX516" s="50" t="str">
        <x:v>Future Moat</x:v>
      </x:c>
      <x:c r="AY516" s="50" t="str">
        <x:v>目立つ機械的警告なし（定性確認は別途必要）</x:v>
      </x:c>
      <x:c r="AZ516" s="59" t="str">
        <x:v>2026-03-25 15:00</x:v>
      </x:c>
      <x:c r="BA516" s="53" t="n">
        <x:v>33178</x:v>
      </x:c>
      <x:c r="BB516" s="50"/>
      <x:c r="BC516" s="50"/>
      <x:c r="BD516" s="50" t="str">
        <x:v>TOPIX Small 1</x:v>
      </x:c>
    </x:row>
    <x:row r="517">
      <x:c r="A517" s="50" t="n">
        <x:v>516</x:v>
      </x:c>
      <x:c r="B517" s="50" t="str">
        <x:v>7634</x:v>
      </x:c>
      <x:c r="C517" s="50" t="str">
        <x:v>7634.T</x:v>
      </x:c>
      <x:c r="D517" s="50" t="str">
        <x:v>HOSHIIRYO-SANKI CO.,LTD.</x:v>
      </x:c>
      <x:c r="E517" s="50" t="str">
        <x:v>Standard Market(Domestic)</x:v>
      </x:c>
      <x:c r="F517" s="50" t="str">
        <x:v>Wholesale Trade</x:v>
      </x:c>
      <x:c r="G517" s="51" t="n">
        <x:v>11809.283</x:v>
      </x:c>
      <x:c r="H517" s="51" t="n">
        <x:v>12771.787</x:v>
      </x:c>
      <x:c r="I517" s="51" t="n">
        <x:v>13779.777</x:v>
      </x:c>
      <x:c r="J517" s="51" t="n">
        <x:v>14778.211</x:v>
      </x:c>
      <x:c r="K517" s="51" t="n">
        <x:v>15102.329</x:v>
      </x:c>
      <x:c r="L517" s="52" t="n">
        <x:f>IFERROR(H517/G517-1,"")</x:f>
        <x:v>0.08150401679763286</x:v>
      </x:c>
      <x:c r="M517" s="52" t="n">
        <x:f>IFERROR(I517/H517-1,"")</x:f>
        <x:v>0.07892317652964298</x:v>
      </x:c>
      <x:c r="N517" s="52" t="n">
        <x:f>IFERROR(J517/I517-1,"")</x:f>
        <x:v>0.0724564700865622</x:v>
      </x:c>
      <x:c r="O517" s="52" t="n">
        <x:f>IFERROR(K517/J517-1,"")</x:f>
        <x:v>0.021932154034070894</x:v>
      </x:c>
      <x:c r="P517" s="52" t="n">
        <x:f>IFERROR((K517/G517)^(1/4)-1,"")</x:f>
        <x:v>0.06342067399455709</x:v>
      </x:c>
      <x:c r="Q517" s="51" t="n">
        <x:v>1982.289</x:v>
      </x:c>
      <x:c r="R517" s="52" t="n">
        <x:f>IFERROR(Q517/K517,"")</x:f>
        <x:v>0.13125717232090495</x:v>
      </x:c>
      <x:c r="S517" s="53" t="n">
        <x:v>38322</x:v>
      </x:c>
      <x:c r="T517" s="50" t="str">
        <x:v>EDINET_company_history</x:v>
      </x:c>
      <x:c r="U517" s="50" t="str">
        <x:v>星医療酸器取引先持株会</x:v>
      </x:c>
      <x:c r="V517" s="54" t="n">
        <x:v>0.179</x:v>
      </x:c>
      <x:c r="W517" s="50" t="str">
        <x:v>星 幸 男 / 星 昌 浩 / 星 輝</x:v>
      </x:c>
      <x:c r="X517" s="50" t="b">
        <x:f>AND(COUNT(L517:O517)=4,L517&gt;='設定'!$B$6,M517&gt;='設定'!$B$6,N517&gt;='設定'!$B$6,O517&gt;='設定'!$B$6)</x:f>
        <x:v>0</x:v>
      </x:c>
      <x:c r="Y517" s="50" t="b">
        <x:f>AND(COUNT(G517:K517)=5,P517&gt;='設定'!$B$7)</x:f>
        <x:v>0</x:v>
      </x:c>
      <x:c r="Z517" s="50" t="b">
        <x:f>AND(ISNUMBER(R517),R517&gt;='設定'!$B$8)</x:f>
        <x:v>1</x:v>
      </x:c>
      <x:c r="AA517" s="50" t="b">
        <x:f>AND(ISNUMBER(S517),S517&gt;=DATE(YEAR('設定'!$B$10)-'設定'!$B$9,MONTH('設定'!$B$10),DAY('設定'!$B$10)))</x:f>
        <x:v>0</x:v>
      </x:c>
      <x:c r="AB517" s="55" t="b">
        <x:v>0</x:v>
      </x:c>
      <x:c r="AC517" s="55" t="b">
        <x:v>1</x:v>
      </x:c>
      <x:c r="AD517" s="50" t="n">
        <x:f>IF(X517,1,0)+IF(Z517,1,0)+IF(AA517,1,0)+IF(AB517,1,0)</x:f>
        <x:v>1</x:v>
      </x:c>
      <x:c r="AE517" s="50" t="n">
        <x:f>IF(Y517,1,0)+IF(Z517,1,0)+IF(AA517,1,0)+IF(AB517,1,0)</x:f>
        <x:v>1</x:v>
      </x:c>
      <x:c r="AF517" s="50" t="n">
        <x:f>IF(Y517,1,0)+IF(Z517,1,0)+IF(AA517,1,0)+IF(AC517,1,0)</x:f>
        <x:v>2</x:v>
      </x:c>
      <x:c r="AG517" s="53" t="n">
        <x:v>44348</x:v>
      </x:c>
      <x:c r="AH517" s="50" t="str">
        <x:v>S100W5LL</x:v>
      </x:c>
      <x:c r="AI517" s="50" t="str">
        <x:v>NetSalesSummaryOfBusinessResults</x:v>
      </x:c>
      <x:c r="AJ517" s="50" t="str">
        <x:v>OperatingIncome</x:v>
      </x:c>
      <x:c r="AK517" s="53" t="n">
        <x:v>45747</x:v>
      </x:c>
      <x:c r="AL517" s="50" t="str">
        <x:v>365/365/365/366/365</x:v>
      </x:c>
      <x:c r="AM517" s="51" t="n">
        <x:v>3123400</x:v>
      </x:c>
      <x:c r="AN517" s="51" t="n">
        <x:v>4850</x:v>
      </x:c>
      <x:c r="AO517" s="51" t="n">
        <x:f>IFERROR(AM517*AN517,"")</x:f>
        <x:v>15148490000</x:v>
      </x:c>
      <x:c r="AP517" s="56" t="n">
        <x:f>IFERROR(AO517/(K517*1000000),"")</x:f>
        <x:v>1.003056548430378</x:v>
      </x:c>
      <x:c r="AQ517" s="57" t="n">
        <x:v>4495125</x:v>
      </x:c>
      <x:c r="AR517" s="52" t="n">
        <x:v>0.2802284304640189</x:v>
      </x:c>
      <x:c r="AS517" s="52" t="n">
        <x:v>-0.4417336599424309</x:v>
      </x:c>
      <x:c r="AT517" s="55" t="b">
        <x:v>0</x:v>
      </x:c>
      <x:c r="AU517" s="50" t="str">
        <x:v>low_liquidity</x:v>
      </x:c>
      <x:c r="AV517" s="58" t="n">
        <x:v>-0.01181253384643</x:v>
      </x:c>
      <x:c r="AW517" s="50" t="n">
        <x:v>1967</x:v>
      </x:c>
      <x:c r="AX517" s="50" t="str">
        <x:v>Core Moat</x:v>
      </x:c>
      <x:c r="AY517" s="50" t="str">
        <x:v>既存適格性フィルター不通過: low_liquidity / 60日平均売買代金2,000万円未満</x:v>
      </x:c>
      <x:c r="AZ517" s="59" t="str">
        <x:v>2025-06-26 14:16</x:v>
      </x:c>
      <x:c r="BA517" s="53" t="n">
        <x:v>38322</x:v>
      </x:c>
      <x:c r="BB517" s="50"/>
      <x:c r="BC517" s="50"/>
      <x:c r="BD517" s="50"/>
    </x:row>
    <x:row r="518">
      <x:c r="A518" s="50" t="n">
        <x:v>517</x:v>
      </x:c>
      <x:c r="B518" s="50" t="str">
        <x:v>6282</x:v>
      </x:c>
      <x:c r="C518" s="50" t="str">
        <x:v>6282.T</x:v>
      </x:c>
      <x:c r="D518" s="50" t="str">
        <x:v>OILES CORPORATION</x:v>
      </x:c>
      <x:c r="E518" s="50" t="str">
        <x:v>Prime Market (Domestic)</x:v>
      </x:c>
      <x:c r="F518" s="50" t="str">
        <x:v>Machinery</x:v>
      </x:c>
      <x:c r="G518" s="51" t="n">
        <x:v>52977</x:v>
      </x:c>
      <x:c r="H518" s="51" t="n">
        <x:v>59853</x:v>
      </x:c>
      <x:c r="I518" s="51" t="n">
        <x:v>62882</x:v>
      </x:c>
      <x:c r="J518" s="51" t="n">
        <x:v>68765</x:v>
      </x:c>
      <x:c r="K518" s="51" t="n">
        <x:v>67604</x:v>
      </x:c>
      <x:c r="L518" s="52" t="n">
        <x:f>IFERROR(H518/G518-1,"")</x:f>
        <x:v>0.1297921739622856</x:v>
      </x:c>
      <x:c r="M518" s="52" t="n">
        <x:f>IFERROR(I518/H518-1,"")</x:f>
        <x:v>0.05060732127044587</x:v>
      </x:c>
      <x:c r="N518" s="52" t="n">
        <x:f>IFERROR(J518/I518-1,"")</x:f>
        <x:v>0.09355618459972637</x:v>
      </x:c>
      <x:c r="O518" s="52" t="n">
        <x:f>IFERROR(K518/J518-1,"")</x:f>
        <x:v>-0.01688358903511966</x:v>
      </x:c>
      <x:c r="P518" s="52" t="n">
        <x:f>IFERROR((K518/G518)^(1/4)-1,"")</x:f>
        <x:v>0.06284824057255811</x:v>
      </x:c>
      <x:c r="Q518" s="51" t="n">
        <x:v>6942</x:v>
      </x:c>
      <x:c r="R518" s="52" t="n">
        <x:f>IFERROR(Q518/K518,"")</x:f>
        <x:v>0.10268623158392995</x:v>
      </x:c>
      <x:c r="S518" s="53" t="n">
        <x:v>34394</x:v>
      </x:c>
      <x:c r="T518" s="50" t="str">
        <x:v>EDINET_company_history</x:v>
      </x:c>
      <x:c r="U518" s="50" t="str">
        <x:v>東京中小企業投資育成㈱</x:v>
      </x:c>
      <x:c r="V518" s="54" t="n">
        <x:v>0.1006</x:v>
      </x:c>
      <x:c r="W518" s="50" t="str">
        <x:v>飯田 昌弥 / 坂入 良和</x:v>
      </x:c>
      <x:c r="X518" s="50" t="b">
        <x:f>AND(COUNT(L518:O518)=4,L518&gt;='設定'!$B$6,M518&gt;='設定'!$B$6,N518&gt;='設定'!$B$6,O518&gt;='設定'!$B$6)</x:f>
        <x:v>0</x:v>
      </x:c>
      <x:c r="Y518" s="50" t="b">
        <x:f>AND(COUNT(G518:K518)=5,P518&gt;='設定'!$B$7)</x:f>
        <x:v>0</x:v>
      </x:c>
      <x:c r="Z518" s="50" t="b">
        <x:f>AND(ISNUMBER(R518),R518&gt;='設定'!$B$8)</x:f>
        <x:v>1</x:v>
      </x:c>
      <x:c r="AA518" s="50" t="b">
        <x:f>AND(ISNUMBER(S518),S518&gt;=DATE(YEAR('設定'!$B$10)-'設定'!$B$9,MONTH('設定'!$B$10),DAY('設定'!$B$10)))</x:f>
        <x:v>0</x:v>
      </x:c>
      <x:c r="AB518" s="55" t="b">
        <x:v>0</x:v>
      </x:c>
      <x:c r="AC518" s="55" t="b">
        <x:v>1</x:v>
      </x:c>
      <x:c r="AD518" s="50" t="n">
        <x:f>IF(X518,1,0)+IF(Z518,1,0)+IF(AA518,1,0)+IF(AB518,1,0)</x:f>
        <x:v>1</x:v>
      </x:c>
      <x:c r="AE518" s="50" t="n">
        <x:f>IF(Y518,1,0)+IF(Z518,1,0)+IF(AA518,1,0)+IF(AB518,1,0)</x:f>
        <x:v>1</x:v>
      </x:c>
      <x:c r="AF518" s="50" t="n">
        <x:f>IF(Y518,1,0)+IF(Z518,1,0)+IF(AA518,1,0)+IF(AC518,1,0)</x:f>
        <x:v>2</x:v>
      </x:c>
      <x:c r="AG518" s="53" t="n">
        <x:v>44348</x:v>
      </x:c>
      <x:c r="AH518" s="50" t="str">
        <x:v>S100W5EY</x:v>
      </x:c>
      <x:c r="AI518" s="50" t="str">
        <x:v>NetSalesSummaryOfBusinessResults</x:v>
      </x:c>
      <x:c r="AJ518" s="50" t="str">
        <x:v>OperatingIncome</x:v>
      </x:c>
      <x:c r="AK518" s="53" t="n">
        <x:v>45747</x:v>
      </x:c>
      <x:c r="AL518" s="50" t="str">
        <x:v>365/365/365/366/365</x:v>
      </x:c>
      <x:c r="AM518" s="51" t="n">
        <x:v>29501905</x:v>
      </x:c>
      <x:c r="AN518" s="51" t="n">
        <x:v>2585</x:v>
      </x:c>
      <x:c r="AO518" s="51" t="n">
        <x:f>IFERROR(AM518*AN518,"")</x:f>
        <x:v>76262424425</x:v>
      </x:c>
      <x:c r="AP518" s="56" t="n">
        <x:f>IFERROR(AO518/(K518*1000000),"")</x:f>
        <x:v>1.128075623114017</x:v>
      </x:c>
      <x:c r="AQ518" s="57" t="n">
        <x:v>320586861.6666667</x:v>
      </x:c>
      <x:c r="AR518" s="52" t="n">
        <x:v>0.2148872233968878</x:v>
      </x:c>
      <x:c r="AS518" s="52" t="n">
        <x:v>-0.2036605982062466</x:v>
      </x:c>
      <x:c r="AT518" s="55" t="b">
        <x:v>1</x:v>
      </x:c>
      <x:c r="AU518" s="50"/>
      <x:c r="AV518" s="58" t="n">
        <x:v>0.4532615173929898</x:v>
      </x:c>
      <x:c r="AW518" s="50" t="n">
        <x:v>132</x:v>
      </x:c>
      <x:c r="AX518" s="50" t="str">
        <x:v>Future Moat</x:v>
      </x:c>
      <x:c r="AY518" s="50" t="str">
        <x:v>目立つ機械的警告なし（定性確認は別途必要）</x:v>
      </x:c>
      <x:c r="AZ518" s="59" t="str">
        <x:v>2025-06-26 14:33</x:v>
      </x:c>
      <x:c r="BA518" s="53" t="n">
        <x:v>34394</x:v>
      </x:c>
      <x:c r="BB518" s="50"/>
      <x:c r="BC518" s="50"/>
      <x:c r="BD518" s="50" t="str">
        <x:v>TOPIX Small 1</x:v>
      </x:c>
    </x:row>
    <x:row r="519">
      <x:c r="A519" s="50" t="n">
        <x:v>518</x:v>
      </x:c>
      <x:c r="B519" s="50" t="str">
        <x:v>3583</x:v>
      </x:c>
      <x:c r="C519" s="50" t="str">
        <x:v>3583.T</x:v>
      </x:c>
      <x:c r="D519" s="50" t="str">
        <x:v>AuBEX CORPORATION</x:v>
      </x:c>
      <x:c r="E519" s="50" t="str">
        <x:v>Standard Market(Domestic)</x:v>
      </x:c>
      <x:c r="F519" s="50" t="str">
        <x:v>Textiles and Apparels</x:v>
      </x:c>
      <x:c r="G519" s="51" t="n">
        <x:v>4751.464</x:v>
      </x:c>
      <x:c r="H519" s="51" t="n">
        <x:v>5486.187</x:v>
      </x:c>
      <x:c r="I519" s="51" t="n">
        <x:v>5315.22</x:v>
      </x:c>
      <x:c r="J519" s="51" t="n">
        <x:v>5387.01</x:v>
      </x:c>
      <x:c r="K519" s="51" t="n">
        <x:v>6035.997</x:v>
      </x:c>
      <x:c r="L519" s="52" t="n">
        <x:f>IFERROR(H519/G519-1,"")</x:f>
        <x:v>0.15463086745474652</x:v>
      </x:c>
      <x:c r="M519" s="52" t="n">
        <x:f>IFERROR(I519/H519-1,"")</x:f>
        <x:v>-0.031163173985866655</x:v>
      </x:c>
      <x:c r="N519" s="52" t="n">
        <x:f>IFERROR(J519/I519-1,"")</x:f>
        <x:v>0.013506496438529414</x:v>
      </x:c>
      <x:c r="O519" s="52" t="n">
        <x:f>IFERROR(K519/J519-1,"")</x:f>
        <x:v>0.12047258126493166</x:v>
      </x:c>
      <x:c r="P519" s="52" t="n">
        <x:f>IFERROR((K519/G519)^(1/4)-1,"")</x:f>
        <x:v>0.061647626211422946</x:v>
      </x:c>
      <x:c r="Q519" s="51" t="n">
        <x:v>841.405</x:v>
      </x:c>
      <x:c r="R519" s="52" t="n">
        <x:f>IFERROR(Q519/K519,"")</x:f>
        <x:v>0.13939784926997145</x:v>
      </x:c>
      <x:c r="S519" s="53" t="n">
        <x:v>18019</x:v>
      </x:c>
      <x:c r="T519" s="50" t="str">
        <x:v>EDINET_company_history</x:v>
      </x:c>
      <x:c r="U519" s="50" t="str">
        <x:v>昭和化学工業㈱</x:v>
      </x:c>
      <x:c r="V519" s="54" t="n">
        <x:v>0.1543</x:v>
      </x:c>
      <x:c r="W519" s="50" t="str">
        <x:v>栗 原 則 義</x:v>
      </x:c>
      <x:c r="X519" s="50" t="b">
        <x:f>AND(COUNT(L519:O519)=4,L519&gt;='設定'!$B$6,M519&gt;='設定'!$B$6,N519&gt;='設定'!$B$6,O519&gt;='設定'!$B$6)</x:f>
        <x:v>0</x:v>
      </x:c>
      <x:c r="Y519" s="50" t="b">
        <x:f>AND(COUNT(G519:K519)=5,P519&gt;='設定'!$B$7)</x:f>
        <x:v>0</x:v>
      </x:c>
      <x:c r="Z519" s="50" t="b">
        <x:f>AND(ISNUMBER(R519),R519&gt;='設定'!$B$8)</x:f>
        <x:v>1</x:v>
      </x:c>
      <x:c r="AA519" s="50" t="b">
        <x:f>AND(ISNUMBER(S519),S519&gt;=DATE(YEAR('設定'!$B$10)-'設定'!$B$9,MONTH('設定'!$B$10),DAY('設定'!$B$10)))</x:f>
        <x:v>0</x:v>
      </x:c>
      <x:c r="AB519" s="55" t="b">
        <x:v>0</x:v>
      </x:c>
      <x:c r="AC519" s="55" t="b">
        <x:v>1</x:v>
      </x:c>
      <x:c r="AD519" s="50" t="n">
        <x:f>IF(X519,1,0)+IF(Z519,1,0)+IF(AA519,1,0)+IF(AB519,1,0)</x:f>
        <x:v>1</x:v>
      </x:c>
      <x:c r="AE519" s="50" t="n">
        <x:f>IF(Y519,1,0)+IF(Z519,1,0)+IF(AA519,1,0)+IF(AB519,1,0)</x:f>
        <x:v>1</x:v>
      </x:c>
      <x:c r="AF519" s="50" t="n">
        <x:f>IF(Y519,1,0)+IF(Z519,1,0)+IF(AA519,1,0)+IF(AC519,1,0)</x:f>
        <x:v>2</x:v>
      </x:c>
      <x:c r="AG519" s="53" t="n">
        <x:v>44348</x:v>
      </x:c>
      <x:c r="AH519" s="50" t="str">
        <x:v>S100W2GJ</x:v>
      </x:c>
      <x:c r="AI519" s="50" t="str">
        <x:v>NetSalesSummaryOfBusinessResults</x:v>
      </x:c>
      <x:c r="AJ519" s="50" t="str">
        <x:v>OperatingIncome</x:v>
      </x:c>
      <x:c r="AK519" s="53" t="n">
        <x:v>45747</x:v>
      </x:c>
      <x:c r="AL519" s="50" t="str">
        <x:v>365/365/365/366/365</x:v>
      </x:c>
      <x:c r="AM519" s="51" t="n">
        <x:v>3054623</x:v>
      </x:c>
      <x:c r="AN519" s="51" t="n">
        <x:v>1172</x:v>
      </x:c>
      <x:c r="AO519" s="51" t="n">
        <x:f>IFERROR(AM519*AN519,"")</x:f>
        <x:v>3580018156</x:v>
      </x:c>
      <x:c r="AP519" s="56" t="n">
        <x:f>IFERROR(AO519/(K519*1000000),"")</x:f>
        <x:v>0.5931113212945599</x:v>
      </x:c>
      <x:c r="AQ519" s="57" t="n">
        <x:v>3253378.3333333335</x:v>
      </x:c>
      <x:c r="AR519" s="52" t="n">
        <x:v>0.2550517893882475</x:v>
      </x:c>
      <x:c r="AS519" s="52" t="n">
        <x:v>-0.2190421521489941</x:v>
      </x:c>
      <x:c r="AT519" s="55" t="b">
        <x:v>0</x:v>
      </x:c>
      <x:c r="AU519" s="50" t="str">
        <x:v>low_liquidity</x:v>
      </x:c>
      <x:c r="AV519" s="58" t="n">
        <x:v>0.034316723690148</x:v>
      </x:c>
      <x:c r="AW519" s="50" t="n">
        <x:v>1621</x:v>
      </x:c>
      <x:c r="AX519" s="50" t="str">
        <x:v>Discovery</x:v>
      </x:c>
      <x:c r="AY519" s="50" t="str">
        <x:v>既存適格性フィルター不通過: low_liquidity / 60日平均売買代金2,000万円未満</x:v>
      </x:c>
      <x:c r="AZ519" s="59" t="str">
        <x:v>2025-06-25 12:20</x:v>
      </x:c>
      <x:c r="BA519" s="53" t="n">
        <x:v>18019</x:v>
      </x:c>
      <x:c r="BB519" s="50"/>
      <x:c r="BC519" s="50"/>
      <x:c r="BD519" s="50"/>
    </x:row>
    <x:row r="520">
      <x:c r="A520" s="50" t="n">
        <x:v>519</x:v>
      </x:c>
      <x:c r="B520" s="50" t="str">
        <x:v>4977</x:v>
      </x:c>
      <x:c r="C520" s="50" t="str">
        <x:v>4977.T</x:v>
      </x:c>
      <x:c r="D520" s="50" t="str">
        <x:v>Nitta Gelatin Inc.</x:v>
      </x:c>
      <x:c r="E520" s="50" t="str">
        <x:v>Standard Market(Domestic)</x:v>
      </x:c>
      <x:c r="F520" s="50" t="str">
        <x:v>Chemicals</x:v>
      </x:c>
      <x:c r="G520" s="51" t="n">
        <x:v>30514</x:v>
      </x:c>
      <x:c r="H520" s="51" t="n">
        <x:v>31783</x:v>
      </x:c>
      <x:c r="I520" s="51" t="n">
        <x:v>39186</x:v>
      </x:c>
      <x:c r="J520" s="51" t="n">
        <x:v>40420</x:v>
      </x:c>
      <x:c r="K520" s="51" t="n">
        <x:v>38745</x:v>
      </x:c>
      <x:c r="L520" s="52" t="n">
        <x:f>IFERROR(H520/G520-1,"")</x:f>
        <x:v>0.041587468047453724</x:v>
      </x:c>
      <x:c r="M520" s="52" t="n">
        <x:f>IFERROR(I520/H520-1,"")</x:f>
        <x:v>0.2329232608627254</x:v>
      </x:c>
      <x:c r="N520" s="52" t="n">
        <x:f>IFERROR(J520/I520-1,"")</x:f>
        <x:v>0.03149083856479362</x:v>
      </x:c>
      <x:c r="O520" s="52" t="n">
        <x:f>IFERROR(K520/J520-1,"")</x:f>
        <x:v>-0.04143988124690745</x:v>
      </x:c>
      <x:c r="P520" s="52" t="n">
        <x:f>IFERROR((K520/G520)^(1/4)-1,"")</x:f>
        <x:v>0.06152232142489655</x:v>
      </x:c>
      <x:c r="Q520" s="51" t="n">
        <x:v>3930</x:v>
      </x:c>
      <x:c r="R520" s="52" t="n">
        <x:f>IFERROR(Q520/K520,"")</x:f>
        <x:v>0.10143244289585752</x:v>
      </x:c>
      <x:c r="S520" s="53" t="n">
        <x:v>40878</x:v>
      </x:c>
      <x:c r="T520" s="50" t="str">
        <x:v>EDINET_company_history</x:v>
      </x:c>
      <x:c r="U520" s="50" t="str">
        <x:v>アイビーピー㈱</x:v>
      </x:c>
      <x:c r="V520" s="54" t="n">
        <x:v>0.1927</x:v>
      </x:c>
      <x:c r="W520" s="50" t="str">
        <x:v>竹宮 秀典</x:v>
      </x:c>
      <x:c r="X520" s="50" t="b">
        <x:f>AND(COUNT(L520:O520)=4,L520&gt;='設定'!$B$6,M520&gt;='設定'!$B$6,N520&gt;='設定'!$B$6,O520&gt;='設定'!$B$6)</x:f>
        <x:v>0</x:v>
      </x:c>
      <x:c r="Y520" s="50" t="b">
        <x:f>AND(COUNT(G520:K520)=5,P520&gt;='設定'!$B$7)</x:f>
        <x:v>0</x:v>
      </x:c>
      <x:c r="Z520" s="50" t="b">
        <x:f>AND(ISNUMBER(R520),R520&gt;='設定'!$B$8)</x:f>
        <x:v>1</x:v>
      </x:c>
      <x:c r="AA520" s="50" t="b">
        <x:f>AND(ISNUMBER(S520),S520&gt;=DATE(YEAR('設定'!$B$10)-'設定'!$B$9,MONTH('設定'!$B$10),DAY('設定'!$B$10)))</x:f>
        <x:v>0</x:v>
      </x:c>
      <x:c r="AB520" s="55" t="b">
        <x:v>0</x:v>
      </x:c>
      <x:c r="AC520" s="55" t="b">
        <x:v>1</x:v>
      </x:c>
      <x:c r="AD520" s="50" t="n">
        <x:f>IF(X520,1,0)+IF(Z520,1,0)+IF(AA520,1,0)+IF(AB520,1,0)</x:f>
        <x:v>1</x:v>
      </x:c>
      <x:c r="AE520" s="50" t="n">
        <x:f>IF(Y520,1,0)+IF(Z520,1,0)+IF(AA520,1,0)+IF(AB520,1,0)</x:f>
        <x:v>1</x:v>
      </x:c>
      <x:c r="AF520" s="50" t="n">
        <x:f>IF(Y520,1,0)+IF(Z520,1,0)+IF(AA520,1,0)+IF(AC520,1,0)</x:f>
        <x:v>2</x:v>
      </x:c>
      <x:c r="AG520" s="53" t="n">
        <x:v>44348</x:v>
      </x:c>
      <x:c r="AH520" s="50" t="str">
        <x:v>S100W0TF</x:v>
      </x:c>
      <x:c r="AI520" s="50" t="str">
        <x:v>NetSalesSummaryOfBusinessResults</x:v>
      </x:c>
      <x:c r="AJ520" s="50" t="str">
        <x:v>OperatingIncome</x:v>
      </x:c>
      <x:c r="AK520" s="53" t="n">
        <x:v>45747</x:v>
      </x:c>
      <x:c r="AL520" s="50" t="str">
        <x:v>365/365/365/366/365</x:v>
      </x:c>
      <x:c r="AM520" s="51" t="n">
        <x:v>18167874</x:v>
      </x:c>
      <x:c r="AN520" s="51" t="n">
        <x:v>1200</x:v>
      </x:c>
      <x:c r="AO520" s="51" t="n">
        <x:f>IFERROR(AM520*AN520,"")</x:f>
        <x:v>21801448800</x:v>
      </x:c>
      <x:c r="AP520" s="56" t="n">
        <x:f>IFERROR(AO520/(K520*1000000),"")</x:f>
        <x:v>0.5626906387921022</x:v>
      </x:c>
      <x:c r="AQ520" s="57" t="n">
        <x:v>60044753.333333336</x:v>
      </x:c>
      <x:c r="AR520" s="52" t="n">
        <x:v>0.3363705168051177</x:v>
      </x:c>
      <x:c r="AS520" s="52" t="n">
        <x:v>-0.4285997429494821</x:v>
      </x:c>
      <x:c r="AT520" s="55" t="b">
        <x:v>1</x:v>
      </x:c>
      <x:c r="AU520" s="50"/>
      <x:c r="AV520" s="58" t="n">
        <x:v>0.1999819306997976</x:v>
      </x:c>
      <x:c r="AW520" s="50" t="n">
        <x:v>711</x:v>
      </x:c>
      <x:c r="AX520" s="50" t="str">
        <x:v>Future Moat</x:v>
      </x:c>
      <x:c r="AY520" s="50" t="str">
        <x:v>目立つ機械的警告なし（定性確認は別途必要）</x:v>
      </x:c>
      <x:c r="AZ520" s="59" t="str">
        <x:v>2025-06-23 15:00</x:v>
      </x:c>
      <x:c r="BA520" s="53" t="n">
        <x:v>40878</x:v>
      </x:c>
      <x:c r="BB520" s="50"/>
      <x:c r="BC520" s="50"/>
      <x:c r="BD520" s="50"/>
    </x:row>
    <x:row r="521">
      <x:c r="A521" s="50" t="n">
        <x:v>520</x:v>
      </x:c>
      <x:c r="B521" s="50" t="str">
        <x:v>5461</x:v>
      </x:c>
      <x:c r="C521" s="50" t="str">
        <x:v>5461.T</x:v>
      </x:c>
      <x:c r="D521" s="50" t="str">
        <x:v>Chubu Steel Plate Co.,Ltd.</x:v>
      </x:c>
      <x:c r="E521" s="50" t="str">
        <x:v>Prime Market (Domestic)</x:v>
      </x:c>
      <x:c r="F521" s="50" t="str">
        <x:v>Iron and Steel</x:v>
      </x:c>
      <x:c r="G521" s="51" t="n">
        <x:v>40327</x:v>
      </x:c>
      <x:c r="H521" s="51" t="n">
        <x:v>64399</x:v>
      </x:c>
      <x:c r="I521" s="51" t="n">
        <x:v>76320</x:v>
      </x:c>
      <x:c r="J521" s="51" t="n">
        <x:v>67785</x:v>
      </x:c>
      <x:c r="K521" s="51" t="n">
        <x:v>51047</x:v>
      </x:c>
      <x:c r="L521" s="52" t="n">
        <x:f>IFERROR(H521/G521-1,"")</x:f>
        <x:v>0.5969201775485407</x:v>
      </x:c>
      <x:c r="M521" s="52" t="n">
        <x:f>IFERROR(I521/H521-1,"")</x:f>
        <x:v>0.18511157005543555</x:v>
      </x:c>
      <x:c r="N521" s="52" t="n">
        <x:f>IFERROR(J521/I521-1,"")</x:f>
        <x:v>-0.11183176100628933</x:v>
      </x:c>
      <x:c r="O521" s="52" t="n">
        <x:f>IFERROR(K521/J521-1,"")</x:f>
        <x:v>-0.24692778638341817</x:v>
      </x:c>
      <x:c r="P521" s="52" t="n">
        <x:f>IFERROR((K521/G521)^(1/4)-1,"")</x:f>
        <x:v>0.060702462695126025</x:v>
      </x:c>
      <x:c r="Q521" s="51" t="n">
        <x:v>2704</x:v>
      </x:c>
      <x:c r="R521" s="52" t="n">
        <x:f>IFERROR(Q521/K521,"")</x:f>
        <x:v>0.05297079162340588</x:v>
      </x:c>
      <x:c r="S521" s="53" t="n">
        <x:v>44923</x:v>
      </x:c>
      <x:c r="T521" s="50" t="str">
        <x:v>local_price_first_trade</x:v>
      </x:c>
      <x:c r="U521" s="50" t="str">
        <x:v>中部鋼鈑取引先持株会</x:v>
      </x:c>
      <x:c r="V521" s="54" t="n">
        <x:v>0.0948</x:v>
      </x:c>
      <x:c r="W521" s="50" t="str">
        <x:v>重 松 久美男</x:v>
      </x:c>
      <x:c r="X521" s="50" t="b">
        <x:f>AND(COUNT(L521:O521)=4,L521&gt;='設定'!$B$6,M521&gt;='設定'!$B$6,N521&gt;='設定'!$B$6,O521&gt;='設定'!$B$6)</x:f>
        <x:v>0</x:v>
      </x:c>
      <x:c r="Y521" s="50" t="b">
        <x:f>AND(COUNT(G521:K521)=5,P521&gt;='設定'!$B$7)</x:f>
        <x:v>0</x:v>
      </x:c>
      <x:c r="Z521" s="50" t="b">
        <x:f>AND(ISNUMBER(R521),R521&gt;='設定'!$B$8)</x:f>
        <x:v>0</x:v>
      </x:c>
      <x:c r="AA521" s="50" t="b">
        <x:f>AND(ISNUMBER(S521),S521&gt;=DATE(YEAR('設定'!$B$10)-'設定'!$B$9,MONTH('設定'!$B$10),DAY('設定'!$B$10)))</x:f>
        <x:v>1</x:v>
      </x:c>
      <x:c r="AB521" s="55" t="b">
        <x:v>0</x:v>
      </x:c>
      <x:c r="AC521" s="55" t="b">
        <x:v>1</x:v>
      </x:c>
      <x:c r="AD521" s="50" t="n">
        <x:f>IF(X521,1,0)+IF(Z521,1,0)+IF(AA521,1,0)+IF(AB521,1,0)</x:f>
        <x:v>1</x:v>
      </x:c>
      <x:c r="AE521" s="50" t="n">
        <x:f>IF(Y521,1,0)+IF(Z521,1,0)+IF(AA521,1,0)+IF(AB521,1,0)</x:f>
        <x:v>1</x:v>
      </x:c>
      <x:c r="AF521" s="50" t="n">
        <x:f>IF(Y521,1,0)+IF(Z521,1,0)+IF(AA521,1,0)+IF(AC521,1,0)</x:f>
        <x:v>2</x:v>
      </x:c>
      <x:c r="AG521" s="53" t="n">
        <x:v>44923</x:v>
      </x:c>
      <x:c r="AH521" s="50" t="str">
        <x:v>S100VZE9</x:v>
      </x:c>
      <x:c r="AI521" s="50" t="str">
        <x:v>NetSalesSummaryOfBusinessResults</x:v>
      </x:c>
      <x:c r="AJ521" s="50" t="str">
        <x:v>OperatingIncome</x:v>
      </x:c>
      <x:c r="AK521" s="53" t="n">
        <x:v>45747</x:v>
      </x:c>
      <x:c r="AL521" s="50" t="str">
        <x:v>365/365/365/366/365</x:v>
      </x:c>
      <x:c r="AM521" s="51" t="n">
        <x:v>27082300</x:v>
      </x:c>
      <x:c r="AN521" s="51" t="n">
        <x:v>2119</x:v>
      </x:c>
      <x:c r="AO521" s="51" t="n">
        <x:f>IFERROR(AM521*AN521,"")</x:f>
        <x:v>57387393700</x:v>
      </x:c>
      <x:c r="AP521" s="56" t="n">
        <x:f>IFERROR(AO521/(K521*1000000),"")</x:f>
        <x:v>1.1242069798421064</x:v>
      </x:c>
      <x:c r="AQ521" s="57" t="n">
        <x:v>416968025</x:v>
      </x:c>
      <x:c r="AR521" s="52" t="n">
        <x:v>0.3555070479954844</x:v>
      </x:c>
      <x:c r="AS521" s="52" t="n">
        <x:v>-0.3999737455542982</x:v>
      </x:c>
      <x:c r="AT521" s="55" t="b">
        <x:v>1</x:v>
      </x:c>
      <x:c r="AU521" s="50"/>
      <x:c r="AV521" s="58" t="n">
        <x:v>-0.1024848001175924</x:v>
      </x:c>
      <x:c r="AW521" s="50" t="n">
        <x:v>2618</x:v>
      </x:c>
      <x:c r="AX521" s="50" t="str">
        <x:v>Core Moat</x:v>
      </x:c>
      <x:c r="AY521" s="50" t="str">
        <x:v>目立つ機械的警告なし（定性確認は別途必要）</x:v>
      </x:c>
      <x:c r="AZ521" s="59" t="str">
        <x:v>2025-06-20 10:00</x:v>
      </x:c>
      <x:c r="BA521" s="53" t="n">
        <x:v>22555</x:v>
      </x:c>
      <x:c r="BB521" s="50"/>
      <x:c r="BC521" s="50"/>
      <x:c r="BD521" s="50" t="str">
        <x:v>TOPIX Small 1</x:v>
      </x:c>
    </x:row>
    <x:row r="522">
      <x:c r="A522" s="50" t="n">
        <x:v>521</x:v>
      </x:c>
      <x:c r="B522" s="50" t="str">
        <x:v>1723</x:v>
      </x:c>
      <x:c r="C522" s="50" t="str">
        <x:v>1723.T</x:v>
      </x:c>
      <x:c r="D522" s="50" t="str">
        <x:v>NIHON DENGI CO.,LTD.</x:v>
      </x:c>
      <x:c r="E522" s="50" t="str">
        <x:v>Standard Market(Domestic)</x:v>
      </x:c>
      <x:c r="F522" s="50" t="str">
        <x:v>Construction</x:v>
      </x:c>
      <x:c r="G522" s="51" t="n">
        <x:v>34079</x:v>
      </x:c>
      <x:c r="H522" s="51" t="n">
        <x:v>31669</x:v>
      </x:c>
      <x:c r="I522" s="51" t="n">
        <x:v>34308</x:v>
      </x:c>
      <x:c r="J522" s="51" t="n">
        <x:v>38894</x:v>
      </x:c>
      <x:c r="K522" s="51" t="n">
        <x:v>43061</x:v>
      </x:c>
      <x:c r="L522" s="52" t="n">
        <x:f>IFERROR(H522/G522-1,"")</x:f>
        <x:v>-0.0707180375011004</x:v>
      </x:c>
      <x:c r="M522" s="52" t="n">
        <x:f>IFERROR(I522/H522-1,"")</x:f>
        <x:v>0.08333070194827741</x:v>
      </x:c>
      <x:c r="N522" s="52" t="n">
        <x:f>IFERROR(J522/I522-1,"")</x:f>
        <x:v>0.13367144689285304</x:v>
      </x:c>
      <x:c r="O522" s="52" t="n">
        <x:f>IFERROR(K522/J522-1,"")</x:f>
        <x:v>0.10713734766287852</x:v>
      </x:c>
      <x:c r="P522" s="52" t="n">
        <x:f>IFERROR((K522/G522)^(1/4)-1,"")</x:f>
        <x:v>0.060228116341910054</x:v>
      </x:c>
      <x:c r="Q522" s="51" t="n">
        <x:v>9120</x:v>
      </x:c>
      <x:c r="R522" s="52" t="n">
        <x:f>IFERROR(Q522/K522,"")</x:f>
        <x:v>0.21179257332621165</x:v>
      </x:c>
      <x:c r="S522" s="53" t="n">
        <x:v>38322</x:v>
      </x:c>
      <x:c r="T522" s="50" t="str">
        <x:v>EDINET_company_history</x:v>
      </x:c>
      <x:c r="U522" s="50" t="str">
        <x:v>日本電技従業員持株会</x:v>
      </x:c>
      <x:c r="V522" s="54" t="n">
        <x:v>0.0871</x:v>
      </x:c>
      <x:c r="W522" s="50" t="str">
        <x:v>島田 良介</x:v>
      </x:c>
      <x:c r="X522" s="50" t="b">
        <x:f>AND(COUNT(L522:O522)=4,L522&gt;='設定'!$B$6,M522&gt;='設定'!$B$6,N522&gt;='設定'!$B$6,O522&gt;='設定'!$B$6)</x:f>
        <x:v>0</x:v>
      </x:c>
      <x:c r="Y522" s="50" t="b">
        <x:f>AND(COUNT(G522:K522)=5,P522&gt;='設定'!$B$7)</x:f>
        <x:v>0</x:v>
      </x:c>
      <x:c r="Z522" s="50" t="b">
        <x:f>AND(ISNUMBER(R522),R522&gt;='設定'!$B$8)</x:f>
        <x:v>1</x:v>
      </x:c>
      <x:c r="AA522" s="50" t="b">
        <x:f>AND(ISNUMBER(S522),S522&gt;=DATE(YEAR('設定'!$B$10)-'設定'!$B$9,MONTH('設定'!$B$10),DAY('設定'!$B$10)))</x:f>
        <x:v>0</x:v>
      </x:c>
      <x:c r="AB522" s="55" t="b">
        <x:v>0</x:v>
      </x:c>
      <x:c r="AC522" s="55" t="b">
        <x:v>1</x:v>
      </x:c>
      <x:c r="AD522" s="50" t="n">
        <x:f>IF(X522,1,0)+IF(Z522,1,0)+IF(AA522,1,0)+IF(AB522,1,0)</x:f>
        <x:v>1</x:v>
      </x:c>
      <x:c r="AE522" s="50" t="n">
        <x:f>IF(Y522,1,0)+IF(Z522,1,0)+IF(AA522,1,0)+IF(AB522,1,0)</x:f>
        <x:v>1</x:v>
      </x:c>
      <x:c r="AF522" s="50" t="n">
        <x:f>IF(Y522,1,0)+IF(Z522,1,0)+IF(AA522,1,0)+IF(AC522,1,0)</x:f>
        <x:v>2</x:v>
      </x:c>
      <x:c r="AG522" s="53" t="n">
        <x:v>44348</x:v>
      </x:c>
      <x:c r="AH522" s="50" t="str">
        <x:v>S100W2JG</x:v>
      </x:c>
      <x:c r="AI522" s="50" t="str">
        <x:v>NetSalesSummaryOfBusinessResults</x:v>
      </x:c>
      <x:c r="AJ522" s="50" t="str">
        <x:v>OperatingIncome</x:v>
      </x:c>
      <x:c r="AK522" s="53" t="n">
        <x:v>45747</x:v>
      </x:c>
      <x:c r="AL522" s="50" t="str">
        <x:v>365/365/365/366/365</x:v>
      </x:c>
      <x:c r="AM522" s="51" t="n">
        <x:v>16085000</x:v>
      </x:c>
      <x:c r="AN522" s="51" t="n">
        <x:v>2220</x:v>
      </x:c>
      <x:c r="AO522" s="51" t="n">
        <x:f>IFERROR(AM522*AN522,"")</x:f>
        <x:v>35708700000</x:v>
      </x:c>
      <x:c r="AP522" s="56" t="n">
        <x:f>IFERROR(AO522/(K522*1000000),"")</x:f>
        <x:v>0.8292584937646594</x:v>
      </x:c>
      <x:c r="AQ522" s="57" t="n">
        <x:v>641578548.3333334</x:v>
      </x:c>
      <x:c r="AR522" s="52" t="n">
        <x:v>0.3113572878088859</x:v>
      </x:c>
      <x:c r="AS522" s="52" t="n">
        <x:v>-0.3105348743384543</x:v>
      </x:c>
      <x:c r="AT522" s="55" t="b">
        <x:v>1</x:v>
      </x:c>
      <x:c r="AU522" s="50"/>
      <x:c r="AV522" s="58" t="n">
        <x:v>0.3188960079285178</x:v>
      </x:c>
      <x:c r="AW522" s="50" t="n">
        <x:v>380</x:v>
      </x:c>
      <x:c r="AX522" s="50" t="str">
        <x:v>Core Moat</x:v>
      </x:c>
      <x:c r="AY522" s="50" t="str">
        <x:v>目立つ機械的警告なし（定性確認は別途必要）</x:v>
      </x:c>
      <x:c r="AZ522" s="59" t="str">
        <x:v>2025-06-25 11:02</x:v>
      </x:c>
      <x:c r="BA522" s="53" t="n">
        <x:v>38322</x:v>
      </x:c>
      <x:c r="BB522" s="50"/>
      <x:c r="BC522" s="50"/>
      <x:c r="BD522" s="50"/>
    </x:row>
    <x:row r="523">
      <x:c r="A523" s="50" t="n">
        <x:v>522</x:v>
      </x:c>
      <x:c r="B523" s="50" t="str">
        <x:v>9434</x:v>
      </x:c>
      <x:c r="C523" s="50" t="str">
        <x:v>9434.T</x:v>
      </x:c>
      <x:c r="D523" s="50" t="str">
        <x:v>SoftBank Corp.</x:v>
      </x:c>
      <x:c r="E523" s="50" t="str">
        <x:v>Prime Market (Domestic)</x:v>
      </x:c>
      <x:c r="F523" s="50" t="str">
        <x:v>Information &amp; Communication</x:v>
      </x:c>
      <x:c r="G523" s="51" t="n">
        <x:v>5205537</x:v>
      </x:c>
      <x:c r="H523" s="51" t="n">
        <x:v>5690606</x:v>
      </x:c>
      <x:c r="I523" s="51" t="n">
        <x:v>5911999</x:v>
      </x:c>
      <x:c r="J523" s="51" t="n">
        <x:v>6084002</x:v>
      </x:c>
      <x:c r="K523" s="51" t="n">
        <x:v>6544349</x:v>
      </x:c>
      <x:c r="L523" s="52" t="n">
        <x:f>IFERROR(H523/G523-1,"")</x:f>
        <x:v>0.09318327772907953</x:v>
      </x:c>
      <x:c r="M523" s="52" t="n">
        <x:f>IFERROR(I523/H523-1,"")</x:f>
        <x:v>0.0389049953555034</x:v>
      </x:c>
      <x:c r="N523" s="52" t="n">
        <x:f>IFERROR(J523/I523-1,"")</x:f>
        <x:v>0.02909388178177963</x:v>
      </x:c>
      <x:c r="O523" s="52" t="n">
        <x:f>IFERROR(K523/J523-1,"")</x:f>
        <x:v>0.07566516250323385</x:v>
      </x:c>
      <x:c r="P523" s="52" t="n">
        <x:f>IFERROR((K523/G523)^(1/4)-1,"")</x:f>
        <x:v>0.05888849209168123</x:v>
      </x:c>
      <x:c r="Q523" s="51" t="n">
        <x:v>989016</x:v>
      </x:c>
      <x:c r="R523" s="52" t="n">
        <x:f>IFERROR(Q523/K523,"")</x:f>
        <x:v>0.15112519213140987</x:v>
      </x:c>
      <x:c r="S523" s="53" t="n">
        <x:v>34578</x:v>
      </x:c>
      <x:c r="T523" s="50" t="str">
        <x:v>EDINET_company_history</x:v>
      </x:c>
      <x:c r="U523" s="50" t="str">
        <x:v>ソフトバンクグループジャパン㈱</x:v>
      </x:c>
      <x:c r="V523" s="54" t="n">
        <x:v>0.4021</x:v>
      </x:c>
      <x:c r="W523" s="50" t="str">
        <x:v>宮 川 潤 一 / 榛 葉 淳</x:v>
      </x:c>
      <x:c r="X523" s="50" t="b">
        <x:f>AND(COUNT(L523:O523)=4,L523&gt;='設定'!$B$6,M523&gt;='設定'!$B$6,N523&gt;='設定'!$B$6,O523&gt;='設定'!$B$6)</x:f>
        <x:v>0</x:v>
      </x:c>
      <x:c r="Y523" s="50" t="b">
        <x:f>AND(COUNT(G523:K523)=5,P523&gt;='設定'!$B$7)</x:f>
        <x:v>0</x:v>
      </x:c>
      <x:c r="Z523" s="50" t="b">
        <x:f>AND(ISNUMBER(R523),R523&gt;='設定'!$B$8)</x:f>
        <x:v>1</x:v>
      </x:c>
      <x:c r="AA523" s="50" t="b">
        <x:f>AND(ISNUMBER(S523),S523&gt;=DATE(YEAR('設定'!$B$10)-'設定'!$B$9,MONTH('設定'!$B$10),DAY('設定'!$B$10)))</x:f>
        <x:v>0</x:v>
      </x:c>
      <x:c r="AB523" s="55" t="b">
        <x:v>0</x:v>
      </x:c>
      <x:c r="AC523" s="55" t="b">
        <x:v>1</x:v>
      </x:c>
      <x:c r="AD523" s="50" t="n">
        <x:f>IF(X523,1,0)+IF(Z523,1,0)+IF(AA523,1,0)+IF(AB523,1,0)</x:f>
        <x:v>1</x:v>
      </x:c>
      <x:c r="AE523" s="50" t="n">
        <x:f>IF(Y523,1,0)+IF(Z523,1,0)+IF(AA523,1,0)+IF(AB523,1,0)</x:f>
        <x:v>1</x:v>
      </x:c>
      <x:c r="AF523" s="50" t="n">
        <x:f>IF(Y523,1,0)+IF(Z523,1,0)+IF(AA523,1,0)+IF(AC523,1,0)</x:f>
        <x:v>2</x:v>
      </x:c>
      <x:c r="AG523" s="53" t="n">
        <x:v>44348</x:v>
      </x:c>
      <x:c r="AH523" s="50" t="str">
        <x:v>S100W3P2</x:v>
      </x:c>
      <x:c r="AI523" s="50" t="str">
        <x:v>NetSalesIFRSSummaryOfBusinessResults</x:v>
      </x:c>
      <x:c r="AJ523" s="50" t="str">
        <x:v>OperatingProfitLossIFRSSummaryOfBusinessResults</x:v>
      </x:c>
      <x:c r="AK523" s="53" t="n">
        <x:v>45747</x:v>
      </x:c>
      <x:c r="AL523" s="50" t="str">
        <x:v>365/365/365/366/365</x:v>
      </x:c>
      <x:c r="AM523" s="51" t="n">
        <x:v>47622256600</x:v>
      </x:c>
      <x:c r="AN523" s="51" t="n">
        <x:v>216.1000061035156</x:v>
      </x:c>
      <x:c r="AO523" s="51" t="n">
        <x:f>IFERROR(AM523*AN523,"")</x:f>
        <x:v>10291169941923.186</x:v>
      </x:c>
      <x:c r="AP523" s="56" t="n">
        <x:f>IFERROR(AO523/(K523*1000000),"")</x:f>
        <x:v>1.5725276787535607</x:v>
      </x:c>
      <x:c r="AQ523" s="57" t="n">
        <x:v>17604376185.084736</x:v>
      </x:c>
      <x:c r="AR523" s="52" t="n">
        <x:v>0.1501084182153206</x:v>
      </x:c>
      <x:c r="AS523" s="52" t="n">
        <x:v>-0.1448407230713064</x:v>
      </x:c>
      <x:c r="AT523" s="55" t="b">
        <x:v>0</x:v>
      </x:c>
      <x:c r="AU523" s="50" t="str">
        <x:v>missing_financial_data</x:v>
      </x:c>
      <x:c r="AV523" s="58" t="n">
        <x:v>0.1183345740535768</x:v>
      </x:c>
      <x:c r="AW523" s="50" t="n">
        <x:v>1133</x:v>
      </x:c>
      <x:c r="AX523" s="50" t="str">
        <x:v>Core Moat</x:v>
      </x:c>
      <x:c r="AY523" s="50" t="str">
        <x:v>既存適格性フィルター不通過: missing_financial_data</x:v>
      </x:c>
      <x:c r="AZ523" s="59" t="str">
        <x:v>2025-06-25 15:30</x:v>
      </x:c>
      <x:c r="BA523" s="53" t="n">
        <x:v>34578</x:v>
      </x:c>
      <x:c r="BB523" s="50"/>
      <x:c r="BC523" s="50"/>
      <x:c r="BD523" s="50" t="str">
        <x:v>TOPIX Core30</x:v>
      </x:c>
    </x:row>
    <x:row r="524">
      <x:c r="A524" s="50" t="n">
        <x:v>523</x:v>
      </x:c>
      <x:c r="B524" s="50" t="str">
        <x:v>5016</x:v>
      </x:c>
      <x:c r="C524" s="50" t="str">
        <x:v>5016.T</x:v>
      </x:c>
      <x:c r="D524" s="50" t="str">
        <x:v>JX Advanced Metals Corporation</x:v>
      </x:c>
      <x:c r="E524" s="50" t="str">
        <x:v>Prime Market (Domestic)</x:v>
      </x:c>
      <x:c r="F524" s="50" t="str">
        <x:v>Nonferrous Metals</x:v>
      </x:c>
      <x:c r="G524" s="51" t="n">
        <x:v>303092</x:v>
      </x:c>
      <x:c r="H524" s="51" t="n">
        <x:v>302528</x:v>
      </x:c>
      <x:c r="I524" s="51" t="n">
        <x:v>319941</x:v>
      </x:c>
      <x:c r="J524" s="51" t="n">
        <x:v>291395</x:v>
      </x:c>
      <x:c r="K524" s="51" t="n">
        <x:v>379384</x:v>
      </x:c>
      <x:c r="L524" s="52" t="n">
        <x:f>IFERROR(H524/G524-1,"")</x:f>
        <x:v>-0.001860821136816515</x:v>
      </x:c>
      <x:c r="M524" s="52" t="n">
        <x:f>IFERROR(I524/H524-1,"")</x:f>
        <x:v>0.057558308652422285</x:v>
      </x:c>
      <x:c r="N524" s="52" t="n">
        <x:f>IFERROR(J524/I524-1,"")</x:f>
        <x:v>-0.08922270043539282</x:v>
      </x:c>
      <x:c r="O524" s="52" t="n">
        <x:f>IFERROR(K524/J524-1,"")</x:f>
        <x:v>0.30195782357281353</x:v>
      </x:c>
      <x:c r="P524" s="52" t="n">
        <x:f>IFERROR((K524/G524)^(1/4)-1,"")</x:f>
        <x:v>0.05773319579229108</x:v>
      </x:c>
      <x:c r="Q524" s="51" t="n">
        <x:v>29656</x:v>
      </x:c>
      <x:c r="R524" s="52" t="n">
        <x:f>IFERROR(Q524/K524,"")</x:f>
        <x:v>0.07816882103620607</x:v>
      </x:c>
      <x:c r="S524" s="53" t="n">
        <x:v>45735</x:v>
      </x:c>
      <x:c r="T524" s="50" t="str">
        <x:v>local_price_first_trade</x:v>
      </x:c>
      <x:c r="U524" s="50" t="str">
        <x:v>ＥＮＥＯＳホールディングス㈱</x:v>
      </x:c>
      <x:c r="V524" s="54" t="n">
        <x:v>0.4238</x:v>
      </x:c>
      <x:c r="W524" s="50" t="str">
        <x:v>村山 誠一 / 林 陽一 / 菅原 静郎 / 太内 義明</x:v>
      </x:c>
      <x:c r="X524" s="50" t="b">
        <x:f>AND(COUNT(L524:O524)=4,L524&gt;='設定'!$B$6,M524&gt;='設定'!$B$6,N524&gt;='設定'!$B$6,O524&gt;='設定'!$B$6)</x:f>
        <x:v>0</x:v>
      </x:c>
      <x:c r="Y524" s="50" t="b">
        <x:f>AND(COUNT(G524:K524)=5,P524&gt;='設定'!$B$7)</x:f>
        <x:v>0</x:v>
      </x:c>
      <x:c r="Z524" s="50" t="b">
        <x:f>AND(ISNUMBER(R524),R524&gt;='設定'!$B$8)</x:f>
        <x:v>0</x:v>
      </x:c>
      <x:c r="AA524" s="50" t="b">
        <x:f>AND(ISNUMBER(S524),S524&gt;=DATE(YEAR('設定'!$B$10)-'設定'!$B$9,MONTH('設定'!$B$10),DAY('設定'!$B$10)))</x:f>
        <x:v>1</x:v>
      </x:c>
      <x:c r="AB524" s="55" t="b">
        <x:v>0</x:v>
      </x:c>
      <x:c r="AC524" s="55" t="b">
        <x:v>1</x:v>
      </x:c>
      <x:c r="AD524" s="50" t="n">
        <x:f>IF(X524,1,0)+IF(Z524,1,0)+IF(AA524,1,0)+IF(AB524,1,0)</x:f>
        <x:v>1</x:v>
      </x:c>
      <x:c r="AE524" s="50" t="n">
        <x:f>IF(Y524,1,0)+IF(Z524,1,0)+IF(AA524,1,0)+IF(AB524,1,0)</x:f>
        <x:v>1</x:v>
      </x:c>
      <x:c r="AF524" s="50" t="n">
        <x:f>IF(Y524,1,0)+IF(Z524,1,0)+IF(AA524,1,0)+IF(AC524,1,0)</x:f>
        <x:v>2</x:v>
      </x:c>
      <x:c r="AG524" s="53" t="n">
        <x:v>45735</x:v>
      </x:c>
      <x:c r="AH524" s="50" t="str">
        <x:v>S100W549</x:v>
      </x:c>
      <x:c r="AI524" s="50" t="str">
        <x:v>NetSalesSummaryOfBusinessResults</x:v>
      </x:c>
      <x:c r="AJ524" s="50" t="str">
        <x:v>OperatingIncome</x:v>
      </x:c>
      <x:c r="AK524" s="53" t="n">
        <x:v>45747</x:v>
      </x:c>
      <x:c r="AL524" s="50" t="str">
        <x:v>365/365/365/366/365</x:v>
      </x:c>
      <x:c r="AM524" s="51" t="n">
        <x:v>928463102</x:v>
      </x:c>
      <x:c r="AN524" s="51" t="n">
        <x:v>3822</x:v>
      </x:c>
      <x:c r="AO524" s="51" t="n">
        <x:f>IFERROR(AM524*AN524,"")</x:f>
        <x:v>3548585975844</x:v>
      </x:c>
      <x:c r="AP524" s="56" t="n">
        <x:f>IFERROR(AO524/(K524*1000000),"")</x:f>
        <x:v>9.353546738512957</x:v>
      </x:c>
      <x:c r="AQ524" s="57" t="n">
        <x:v>152381507860</x:v>
      </x:c>
      <x:c r="AR524" s="52" t="n">
        <x:v>0.6840424610299839</x:v>
      </x:c>
      <x:c r="AS524" s="52" t="n">
        <x:v>-0.3393356643356643</x:v>
      </x:c>
      <x:c r="AT524" s="55" t="b">
        <x:v>0</x:v>
      </x:c>
      <x:c r="AU524" s="50" t="str">
        <x:v>missing_financial_data;other_data_quality_issue</x:v>
      </x:c>
      <x:c r="AV524" s="58" t="n">
        <x:v>0.2516465166755954</x:v>
      </x:c>
      <x:c r="AW524" s="50" t="n">
        <x:v>545</x:v>
      </x:c>
      <x:c r="AX524" s="50" t="str">
        <x:v>Future Moat</x:v>
      </x:c>
      <x:c r="AY524" s="50" t="str">
        <x:v>既存適格性フィルター不通過: missing_financial_data;other_data_quality_issue / 年率ボラティリティ60%以上</x:v>
      </x:c>
      <x:c r="AZ524" s="59" t="str">
        <x:v>2025-06-25 16:00</x:v>
      </x:c>
      <x:c r="BA524" s="53" t="n">
        <x:v>45717</x:v>
      </x:c>
      <x:c r="BB524" s="50"/>
      <x:c r="BC524" s="50"/>
      <x:c r="BD524" s="50" t="str">
        <x:v>TOPIX Mid400</x:v>
      </x:c>
    </x:row>
    <x:row r="525">
      <x:c r="A525" s="50" t="n">
        <x:v>524</x:v>
      </x:c>
      <x:c r="B525" s="50" t="str">
        <x:v>3848</x:v>
      </x:c>
      <x:c r="C525" s="50" t="str">
        <x:v>3848.T</x:v>
      </x:c>
      <x:c r="D525" s="50" t="str">
        <x:v>Data Applications Company,Limited</x:v>
      </x:c>
      <x:c r="E525" s="50" t="str">
        <x:v>Standard Market(Domestic)</x:v>
      </x:c>
      <x:c r="F525" s="50" t="str">
        <x:v>Information &amp; Communication</x:v>
      </x:c>
      <x:c r="G525" s="51" t="n">
        <x:v>2024.422</x:v>
      </x:c>
      <x:c r="H525" s="51" t="n">
        <x:v>2301.419</x:v>
      </x:c>
      <x:c r="I525" s="51" t="n">
        <x:v>2496.409</x:v>
      </x:c>
      <x:c r="J525" s="51" t="n">
        <x:v>2919.072</x:v>
      </x:c>
      <x:c r="K525" s="51" t="n">
        <x:v>2526.788</x:v>
      </x:c>
      <x:c r="L525" s="52" t="n">
        <x:f>IFERROR(H525/G525-1,"")</x:f>
        <x:v>0.13682769699203035</x:v>
      </x:c>
      <x:c r="M525" s="52" t="n">
        <x:f>IFERROR(I525/H525-1,"")</x:f>
        <x:v>0.08472598861832648</x:v>
      </x:c>
      <x:c r="N525" s="52" t="n">
        <x:f>IFERROR(J525/I525-1,"")</x:f>
        <x:v>0.16930839457797187</x:v>
      </x:c>
      <x:c r="O525" s="52" t="n">
        <x:f>IFERROR(K525/J525-1,"")</x:f>
        <x:v>-0.13438654476491163</x:v>
      </x:c>
      <x:c r="P525" s="52" t="n">
        <x:f>IFERROR((K525/G525)^(1/4)-1,"")</x:f>
        <x:v>0.05698041282800492</x:v>
      </x:c>
      <x:c r="Q525" s="51" t="n">
        <x:v>398.703</x:v>
      </x:c>
      <x:c r="R525" s="52" t="n">
        <x:f>IFERROR(Q525/K525,"")</x:f>
        <x:v>0.15779044383620627</x:v>
      </x:c>
      <x:c r="S525" s="53" t="n">
        <x:v>39173</x:v>
      </x:c>
      <x:c r="T525" s="50" t="str">
        <x:v>EDINET_company_history</x:v>
      </x:c>
      <x:c r="U525" s="50" t="str">
        <x:v>橋本 慶太</x:v>
      </x:c>
      <x:c r="V525" s="54" t="n">
        <x:v>0.1176</x:v>
      </x:c>
      <x:c r="W525" s="50" t="str">
        <x:v>安原 武志</x:v>
      </x:c>
      <x:c r="X525" s="50" t="b">
        <x:f>AND(COUNT(L525:O525)=4,L525&gt;='設定'!$B$6,M525&gt;='設定'!$B$6,N525&gt;='設定'!$B$6,O525&gt;='設定'!$B$6)</x:f>
        <x:v>0</x:v>
      </x:c>
      <x:c r="Y525" s="50" t="b">
        <x:f>AND(COUNT(G525:K525)=5,P525&gt;='設定'!$B$7)</x:f>
        <x:v>0</x:v>
      </x:c>
      <x:c r="Z525" s="50" t="b">
        <x:f>AND(ISNUMBER(R525),R525&gt;='設定'!$B$8)</x:f>
        <x:v>1</x:v>
      </x:c>
      <x:c r="AA525" s="50" t="b">
        <x:f>AND(ISNUMBER(S525),S525&gt;=DATE(YEAR('設定'!$B$10)-'設定'!$B$9,MONTH('設定'!$B$10),DAY('設定'!$B$10)))</x:f>
        <x:v>0</x:v>
      </x:c>
      <x:c r="AB525" s="55" t="b">
        <x:v>0</x:v>
      </x:c>
      <x:c r="AC525" s="55" t="b">
        <x:v>1</x:v>
      </x:c>
      <x:c r="AD525" s="50" t="n">
        <x:f>IF(X525,1,0)+IF(Z525,1,0)+IF(AA525,1,0)+IF(AB525,1,0)</x:f>
        <x:v>1</x:v>
      </x:c>
      <x:c r="AE525" s="50" t="n">
        <x:f>IF(Y525,1,0)+IF(Z525,1,0)+IF(AA525,1,0)+IF(AB525,1,0)</x:f>
        <x:v>1</x:v>
      </x:c>
      <x:c r="AF525" s="50" t="n">
        <x:f>IF(Y525,1,0)+IF(Z525,1,0)+IF(AA525,1,0)+IF(AC525,1,0)</x:f>
        <x:v>2</x:v>
      </x:c>
      <x:c r="AG525" s="53" t="n">
        <x:v>44348</x:v>
      </x:c>
      <x:c r="AH525" s="50" t="str">
        <x:v>S100VYUH</x:v>
      </x:c>
      <x:c r="AI525" s="50" t="str">
        <x:v>NetSalesSummaryOfBusinessResults</x:v>
      </x:c>
      <x:c r="AJ525" s="50" t="str">
        <x:v>OperatingIncome</x:v>
      </x:c>
      <x:c r="AK525" s="53" t="n">
        <x:v>45747</x:v>
      </x:c>
      <x:c r="AL525" s="50" t="str">
        <x:v>365/365/365/366/365</x:v>
      </x:c>
      <x:c r="AM525" s="51" t="n">
        <x:v>6258100</x:v>
      </x:c>
      <x:c r="AN525" s="51" t="n">
        <x:v>913</x:v>
      </x:c>
      <x:c r="AO525" s="51" t="n">
        <x:f>IFERROR(AM525*AN525,"")</x:f>
        <x:v>5713645300</x:v>
      </x:c>
      <x:c r="AP525" s="56" t="n">
        <x:f>IFERROR(AO525/(K525*1000000),"")</x:f>
        <x:v>2.2612286032702387</x:v>
      </x:c>
      <x:c r="AQ525" s="57" t="n">
        <x:v>8136710</x:v>
      </x:c>
      <x:c r="AR525" s="52" t="n">
        <x:v>0.2917334015628678</x:v>
      </x:c>
      <x:c r="AS525" s="52" t="n">
        <x:v>-0.3876292625697255</x:v>
      </x:c>
      <x:c r="AT525" s="55" t="b">
        <x:v>0</x:v>
      </x:c>
      <x:c r="AU525" s="50" t="str">
        <x:v>low_liquidity</x:v>
      </x:c>
      <x:c r="AV525" s="58" t="n">
        <x:v>0.1186323285401702</x:v>
      </x:c>
      <x:c r="AW525" s="50" t="n">
        <x:v>1132</x:v>
      </x:c>
      <x:c r="AX525" s="50" t="str">
        <x:v>Discovery</x:v>
      </x:c>
      <x:c r="AY525" s="50" t="str">
        <x:v>既存適格性フィルター不通過: low_liquidity / 60日平均売買代金2,000万円未満</x:v>
      </x:c>
      <x:c r="AZ525" s="59" t="str">
        <x:v>2025-06-18 13:42</x:v>
      </x:c>
      <x:c r="BA525" s="53" t="n">
        <x:v>39173</x:v>
      </x:c>
      <x:c r="BB525" s="50"/>
      <x:c r="BC525" s="50"/>
      <x:c r="BD525" s="50"/>
    </x:row>
    <x:row r="526">
      <x:c r="A526" s="50" t="n">
        <x:v>525</x:v>
      </x:c>
      <x:c r="B526" s="50" t="str">
        <x:v>6248</x:v>
      </x:c>
      <x:c r="C526" s="50" t="str">
        <x:v>6248.T</x:v>
      </x:c>
      <x:c r="D526" s="50" t="str">
        <x:v>Yokota Manufacturing Co., Ltd.</x:v>
      </x:c>
      <x:c r="E526" s="50" t="str">
        <x:v>Standard Market(Domestic)</x:v>
      </x:c>
      <x:c r="F526" s="50" t="str">
        <x:v>Machinery</x:v>
      </x:c>
      <x:c r="G526" s="51" t="n">
        <x:v>1829.186</x:v>
      </x:c>
      <x:c r="H526" s="51" t="n">
        <x:v>1727.083</x:v>
      </x:c>
      <x:c r="I526" s="51" t="n">
        <x:v>1777.301</x:v>
      </x:c>
      <x:c r="J526" s="51" t="n">
        <x:v>2049.864</x:v>
      </x:c>
      <x:c r="K526" s="51" t="n">
        <x:v>2276.777</x:v>
      </x:c>
      <x:c r="L526" s="52" t="n">
        <x:f>IFERROR(H526/G526-1,"")</x:f>
        <x:v>-0.05581881776921527</x:v>
      </x:c>
      <x:c r="M526" s="52" t="n">
        <x:f>IFERROR(I526/H526-1,"")</x:f>
        <x:v>0.02907677280130705</x:v>
      </x:c>
      <x:c r="N526" s="52" t="n">
        <x:f>IFERROR(J526/I526-1,"")</x:f>
        <x:v>0.15335781614931854</x:v>
      </x:c>
      <x:c r="O526" s="52" t="n">
        <x:f>IFERROR(K526/J526-1,"")</x:f>
        <x:v>0.11069661206792247</x:v>
      </x:c>
      <x:c r="P526" s="52" t="n">
        <x:f>IFERROR((K526/G526)^(1/4)-1,"")</x:f>
        <x:v>0.056247409152542005</x:v>
      </x:c>
      <x:c r="Q526" s="51" t="n">
        <x:v>455.932</x:v>
      </x:c>
      <x:c r="R526" s="52" t="n">
        <x:f>IFERROR(Q526/K526,"")</x:f>
        <x:v>0.2002532527340183</x:v>
      </x:c>
      <x:c r="S526" s="53" t="n">
        <x:v>41426</x:v>
      </x:c>
      <x:c r="T526" s="50" t="str">
        <x:v>EDINET_company_history</x:v>
      </x:c>
      <x:c r="U526" s="50" t="str">
        <x:v>一般社団法人ヨコタ</x:v>
      </x:c>
      <x:c r="V526" s="54" t="n">
        <x:v>0.3303</x:v>
      </x:c>
      <x:c r="W526" s="50" t="str">
        <x:v>横 田 義 之</x:v>
      </x:c>
      <x:c r="X526" s="50" t="b">
        <x:f>AND(COUNT(L526:O526)=4,L526&gt;='設定'!$B$6,M526&gt;='設定'!$B$6,N526&gt;='設定'!$B$6,O526&gt;='設定'!$B$6)</x:f>
        <x:v>0</x:v>
      </x:c>
      <x:c r="Y526" s="50" t="b">
        <x:f>AND(COUNT(G526:K526)=5,P526&gt;='設定'!$B$7)</x:f>
        <x:v>0</x:v>
      </x:c>
      <x:c r="Z526" s="50" t="b">
        <x:f>AND(ISNUMBER(R526),R526&gt;='設定'!$B$8)</x:f>
        <x:v>1</x:v>
      </x:c>
      <x:c r="AA526" s="50" t="b">
        <x:f>AND(ISNUMBER(S526),S526&gt;=DATE(YEAR('設定'!$B$10)-'設定'!$B$9,MONTH('設定'!$B$10),DAY('設定'!$B$10)))</x:f>
        <x:v>0</x:v>
      </x:c>
      <x:c r="AB526" s="55" t="b">
        <x:v>0</x:v>
      </x:c>
      <x:c r="AC526" s="55" t="b">
        <x:v>1</x:v>
      </x:c>
      <x:c r="AD526" s="50" t="n">
        <x:f>IF(X526,1,0)+IF(Z526,1,0)+IF(AA526,1,0)+IF(AB526,1,0)</x:f>
        <x:v>1</x:v>
      </x:c>
      <x:c r="AE526" s="50" t="n">
        <x:f>IF(Y526,1,0)+IF(Z526,1,0)+IF(AA526,1,0)+IF(AB526,1,0)</x:f>
        <x:v>1</x:v>
      </x:c>
      <x:c r="AF526" s="50" t="n">
        <x:f>IF(Y526,1,0)+IF(Z526,1,0)+IF(AA526,1,0)+IF(AC526,1,0)</x:f>
        <x:v>2</x:v>
      </x:c>
      <x:c r="AG526" s="53" t="n">
        <x:v>44348</x:v>
      </x:c>
      <x:c r="AH526" s="50" t="str">
        <x:v>S100VZ6G</x:v>
      </x:c>
      <x:c r="AI526" s="50" t="str">
        <x:v>NetSalesSummaryOfBusinessResults</x:v>
      </x:c>
      <x:c r="AJ526" s="50" t="str">
        <x:v>OperatingIncome</x:v>
      </x:c>
      <x:c r="AK526" s="53" t="n">
        <x:v>45747</x:v>
      </x:c>
      <x:c r="AL526" s="50" t="str">
        <x:v>365/365/365/366/365</x:v>
      </x:c>
      <x:c r="AM526" s="51" t="n">
        <x:v>1855200</x:v>
      </x:c>
      <x:c r="AN526" s="51" t="n">
        <x:v>1692</x:v>
      </x:c>
      <x:c r="AO526" s="51" t="n">
        <x:f>IFERROR(AM526*AN526,"")</x:f>
        <x:v>3138998400</x:v>
      </x:c>
      <x:c r="AP526" s="56" t="n">
        <x:f>IFERROR(AO526/(K526*1000000),"")</x:f>
        <x:v>1.3787026133872575</x:v>
      </x:c>
      <x:c r="AQ526" s="57" t="n">
        <x:v>8235570</x:v>
      </x:c>
      <x:c r="AR526" s="52" t="n">
        <x:v>0.2225962197270238</x:v>
      </x:c>
      <x:c r="AS526" s="52" t="n">
        <x:v>-0.1781767676201721</x:v>
      </x:c>
      <x:c r="AT526" s="55" t="b">
        <x:v>0</x:v>
      </x:c>
      <x:c r="AU526" s="50" t="str">
        <x:v>low_liquidity</x:v>
      </x:c>
      <x:c r="AV526" s="58" t="n">
        <x:v>0.5426065109447916</x:v>
      </x:c>
      <x:c r="AW526" s="50" t="n">
        <x:v>57</x:v>
      </x:c>
      <x:c r="AX526" s="50" t="str">
        <x:v>Discovery</x:v>
      </x:c>
      <x:c r="AY526" s="50" t="str">
        <x:v>既存適格性フィルター不通過: low_liquidity / 60日平均売買代金2,000万円未満</x:v>
      </x:c>
      <x:c r="AZ526" s="59" t="str">
        <x:v>2025-06-27 09:02</x:v>
      </x:c>
      <x:c r="BA526" s="53" t="n">
        <x:v>41426</x:v>
      </x:c>
      <x:c r="BB526" s="50"/>
      <x:c r="BC526" s="50"/>
      <x:c r="BD526" s="50"/>
    </x:row>
    <x:row r="527">
      <x:c r="A527" s="50" t="n">
        <x:v>526</x:v>
      </x:c>
      <x:c r="B527" s="50" t="str">
        <x:v>6178</x:v>
      </x:c>
      <x:c r="C527" s="50" t="str">
        <x:v>6178.T</x:v>
      </x:c>
      <x:c r="D527" s="50" t="str">
        <x:v>JAPAN POST HOLDINGS Co.,Ltd.</x:v>
      </x:c>
      <x:c r="E527" s="50" t="str">
        <x:v>Prime Market (Domestic)</x:v>
      </x:c>
      <x:c r="F527" s="50" t="str">
        <x:v>Services</x:v>
      </x:c>
      <x:c r="G527" s="51" t="n">
        <x:v>167933</x:v>
      </x:c>
      <x:c r="H527" s="51" t="n">
        <x:v>284688</x:v>
      </x:c>
      <x:c r="I527" s="51" t="n">
        <x:v>257559</x:v>
      </x:c>
      <x:c r="J527" s="51" t="n">
        <x:v>219644</x:v>
      </x:c>
      <x:c r="K527" s="51" t="n">
        <x:v>207244</x:v>
      </x:c>
      <x:c r="L527" s="52" t="n">
        <x:f>IFERROR(H527/G527-1,"")</x:f>
        <x:v>0.695247509423401</x:v>
      </x:c>
      <x:c r="M527" s="52" t="n">
        <x:f>IFERROR(I527/H527-1,"")</x:f>
        <x:v>-0.0952937953127635</x:v>
      </x:c>
      <x:c r="N527" s="52" t="n">
        <x:f>IFERROR(J527/I527-1,"")</x:f>
        <x:v>-0.14720898900834367</x:v>
      </x:c>
      <x:c r="O527" s="52" t="n">
        <x:f>IFERROR(K527/J527-1,"")</x:f>
        <x:v>-0.056454990803299854</x:v>
      </x:c>
      <x:c r="P527" s="52" t="n">
        <x:f>IFERROR((K527/G527)^(1/4)-1,"")</x:f>
        <x:v>0.05398997446372289</x:v>
      </x:c>
      <x:c r="Q527" s="51" t="n">
        <x:v>139262</x:v>
      </x:c>
      <x:c r="R527" s="52" t="n">
        <x:f>IFERROR(Q527/K527,"")</x:f>
        <x:v>0.6719712030263844</x:v>
      </x:c>
      <x:c r="S527" s="53" t="n">
        <x:v>42309</x:v>
      </x:c>
      <x:c r="T527" s="50" t="str">
        <x:v>EDINET_company_history</x:v>
      </x:c>
      <x:c r="U527" s="50" t="str">
        <x:v>財務大臣</x:v>
      </x:c>
      <x:c r="V527" s="54" t="n">
        <x:v>0.388</x:v>
      </x:c>
      <x:c r="W527" s="50" t="str">
        <x:v>増田 寬也 / 飯塚 厚</x:v>
      </x:c>
      <x:c r="X527" s="50" t="b">
        <x:f>AND(COUNT(L527:O527)=4,L527&gt;='設定'!$B$6,M527&gt;='設定'!$B$6,N527&gt;='設定'!$B$6,O527&gt;='設定'!$B$6)</x:f>
        <x:v>0</x:v>
      </x:c>
      <x:c r="Y527" s="50" t="b">
        <x:f>AND(COUNT(G527:K527)=5,P527&gt;='設定'!$B$7)</x:f>
        <x:v>0</x:v>
      </x:c>
      <x:c r="Z527" s="50" t="b">
        <x:f>AND(ISNUMBER(R527),R527&gt;='設定'!$B$8)</x:f>
        <x:v>1</x:v>
      </x:c>
      <x:c r="AA527" s="50" t="b">
        <x:f>AND(ISNUMBER(S527),S527&gt;=DATE(YEAR('設定'!$B$10)-'設定'!$B$9,MONTH('設定'!$B$10),DAY('設定'!$B$10)))</x:f>
        <x:v>0</x:v>
      </x:c>
      <x:c r="AB527" s="55" t="b">
        <x:v>0</x:v>
      </x:c>
      <x:c r="AC527" s="55" t="b">
        <x:v>1</x:v>
      </x:c>
      <x:c r="AD527" s="50" t="n">
        <x:f>IF(X527,1,0)+IF(Z527,1,0)+IF(AA527,1,0)+IF(AB527,1,0)</x:f>
        <x:v>1</x:v>
      </x:c>
      <x:c r="AE527" s="50" t="n">
        <x:f>IF(Y527,1,0)+IF(Z527,1,0)+IF(AA527,1,0)+IF(AB527,1,0)</x:f>
        <x:v>1</x:v>
      </x:c>
      <x:c r="AF527" s="50" t="n">
        <x:f>IF(Y527,1,0)+IF(Z527,1,0)+IF(AA527,1,0)+IF(AC527,1,0)</x:f>
        <x:v>2</x:v>
      </x:c>
      <x:c r="AG527" s="53" t="n">
        <x:v>44348</x:v>
      </x:c>
      <x:c r="AH527" s="50" t="str">
        <x:v>S100W03W</x:v>
      </x:c>
      <x:c r="AI527" s="50" t="str">
        <x:v>OperatingRevenue1SummaryOfBusinessResults</x:v>
      </x:c>
      <x:c r="AJ527" s="50" t="str">
        <x:v>OperatingIncome</x:v>
      </x:c>
      <x:c r="AK527" s="53" t="n">
        <x:v>45747</x:v>
      </x:c>
      <x:c r="AL527" s="50" t="str">
        <x:v>365/365/365/366/365</x:v>
      </x:c>
      <x:c r="AM527" s="51" t="n">
        <x:v>2972834700</x:v>
      </x:c>
      <x:c r="AN527" s="51" t="n">
        <x:v>2035</x:v>
      </x:c>
      <x:c r="AO527" s="51" t="n">
        <x:f>IFERROR(AM527*AN527,"")</x:f>
        <x:v>6049718614500</x:v>
      </x:c>
      <x:c r="AP527" s="56" t="n">
        <x:f>IFERROR(AO527/(K527*1000000),"")</x:f>
        <x:v>29.191284739244562</x:v>
      </x:c>
      <x:c r="AQ527" s="57" t="n">
        <x:v>10722098913.333334</x:v>
      </x:c>
      <x:c r="AR527" s="52" t="n">
        <x:v>0.2558217916488027</x:v>
      </x:c>
      <x:c r="AS527" s="52" t="n">
        <x:v>-0.2807954623732773</x:v>
      </x:c>
      <x:c r="AT527" s="55" t="b">
        <x:v>0</x:v>
      </x:c>
      <x:c r="AU527" s="50" t="str">
        <x:v>low_equity_ratio;repeated_negative_operating_cf;excessive_leverage;other_data_quality_issue</x:v>
      </x:c>
      <x:c r="AV527" s="58" t="n">
        <x:v>0.7794163747984253</x:v>
      </x:c>
      <x:c r="AW527" s="50" t="n">
        <x:v>6</x:v>
      </x:c>
      <x:c r="AX527" s="50" t="str">
        <x:v>Core Moat</x:v>
      </x:c>
      <x:c r="AY527" s="50" t="str">
        <x:v>既存適格性フィルター不通過: low_equity_ratio;repeated_negative_operating_cf;excessive_leverage;other_data_quality_issue / 概算PSR15倍以上</x:v>
      </x:c>
      <x:c r="AZ527" s="59" t="str">
        <x:v>2025-06-19 15:30</x:v>
      </x:c>
      <x:c r="BA527" s="53" t="n">
        <x:v>42309</x:v>
      </x:c>
      <x:c r="BB527" s="50"/>
      <x:c r="BC527" s="50"/>
      <x:c r="BD527" s="50" t="str">
        <x:v>TOPIX Large70</x:v>
      </x:c>
    </x:row>
    <x:row r="528">
      <x:c r="A528" s="50" t="n">
        <x:v>527</x:v>
      </x:c>
      <x:c r="B528" s="50" t="str">
        <x:v>4719</x:v>
      </x:c>
      <x:c r="C528" s="50" t="str">
        <x:v>4719.T</x:v>
      </x:c>
      <x:c r="D528" s="50" t="str">
        <x:v>ALPHA SYSTEMS INC.</x:v>
      </x:c>
      <x:c r="E528" s="50" t="str">
        <x:v>Prime Market (Domestic)</x:v>
      </x:c>
      <x:c r="F528" s="50" t="str">
        <x:v>Information &amp; Communication</x:v>
      </x:c>
      <x:c r="G528" s="51" t="n">
        <x:v>31318.573</x:v>
      </x:c>
      <x:c r="H528" s="51" t="n">
        <x:v>33874.714</x:v>
      </x:c>
      <x:c r="I528" s="51" t="n">
        <x:v>35548.872</x:v>
      </x:c>
      <x:c r="J528" s="51" t="n">
        <x:v>36383.278</x:v>
      </x:c>
      <x:c r="K528" s="51" t="n">
        <x:v>38484.142</x:v>
      </x:c>
      <x:c r="L528" s="52" t="n">
        <x:f>IFERROR(H528/G528-1,"")</x:f>
        <x:v>0.0816174159659191</x:v>
      </x:c>
      <x:c r="M528" s="52" t="n">
        <x:f>IFERROR(I528/H528-1,"")</x:f>
        <x:v>0.04942205563713409</x:v>
      </x:c>
      <x:c r="N528" s="52" t="n">
        <x:f>IFERROR(J528/I528-1,"")</x:f>
        <x:v>0.023472080914409776</x:v>
      </x:c>
      <x:c r="O528" s="52" t="n">
        <x:f>IFERROR(K528/J528-1,"")</x:f>
        <x:v>0.05774257063918209</x:v>
      </x:c>
      <x:c r="P528" s="52" t="n">
        <x:f>IFERROR((K528/G528)^(1/4)-1,"")</x:f>
        <x:v>0.05285838617957217</x:v>
      </x:c>
      <x:c r="Q528" s="51" t="n">
        <x:v>4422.873</x:v>
      </x:c>
      <x:c r="R528" s="52" t="n">
        <x:f>IFERROR(Q528/K528,"")</x:f>
        <x:v>0.11492715622970104</x:v>
      </x:c>
      <x:c r="S528" s="53" t="n">
        <x:v>36617</x:v>
      </x:c>
      <x:c r="T528" s="50" t="str">
        <x:v>EDINET_company_history</x:v>
      </x:c>
      <x:c r="U528" s="50" t="str">
        <x:v>石川 義昭</x:v>
      </x:c>
      <x:c r="V528" s="54" t="n">
        <x:v>0.342</x:v>
      </x:c>
      <x:c r="W528" s="50" t="str">
        <x:v>石川 有子 / 石川 英智 / 齋藤 潔</x:v>
      </x:c>
      <x:c r="X528" s="50" t="b">
        <x:f>AND(COUNT(L528:O528)=4,L528&gt;='設定'!$B$6,M528&gt;='設定'!$B$6,N528&gt;='設定'!$B$6,O528&gt;='設定'!$B$6)</x:f>
        <x:v>0</x:v>
      </x:c>
      <x:c r="Y528" s="50" t="b">
        <x:f>AND(COUNT(G528:K528)=5,P528&gt;='設定'!$B$7)</x:f>
        <x:v>0</x:v>
      </x:c>
      <x:c r="Z528" s="50" t="b">
        <x:f>AND(ISNUMBER(R528),R528&gt;='設定'!$B$8)</x:f>
        <x:v>1</x:v>
      </x:c>
      <x:c r="AA528" s="50" t="b">
        <x:f>AND(ISNUMBER(S528),S528&gt;=DATE(YEAR('設定'!$B$10)-'設定'!$B$9,MONTH('設定'!$B$10),DAY('設定'!$B$10)))</x:f>
        <x:v>0</x:v>
      </x:c>
      <x:c r="AB528" s="55" t="b">
        <x:v>0</x:v>
      </x:c>
      <x:c r="AC528" s="55" t="b">
        <x:v>1</x:v>
      </x:c>
      <x:c r="AD528" s="50" t="n">
        <x:f>IF(X528,1,0)+IF(Z528,1,0)+IF(AA528,1,0)+IF(AB528,1,0)</x:f>
        <x:v>1</x:v>
      </x:c>
      <x:c r="AE528" s="50" t="n">
        <x:f>IF(Y528,1,0)+IF(Z528,1,0)+IF(AA528,1,0)+IF(AB528,1,0)</x:f>
        <x:v>1</x:v>
      </x:c>
      <x:c r="AF528" s="50" t="n">
        <x:f>IF(Y528,1,0)+IF(Z528,1,0)+IF(AA528,1,0)+IF(AC528,1,0)</x:f>
        <x:v>2</x:v>
      </x:c>
      <x:c r="AG528" s="53" t="n">
        <x:v>44348</x:v>
      </x:c>
      <x:c r="AH528" s="50" t="str">
        <x:v>S100W69R</x:v>
      </x:c>
      <x:c r="AI528" s="50" t="str">
        <x:v>NetSalesSummaryOfBusinessResults</x:v>
      </x:c>
      <x:c r="AJ528" s="50" t="str">
        <x:v>OperatingIncome</x:v>
      </x:c>
      <x:c r="AK528" s="53" t="n">
        <x:v>45747</x:v>
      </x:c>
      <x:c r="AL528" s="50" t="str">
        <x:v>365/365/365/366/365</x:v>
      </x:c>
      <x:c r="AM528" s="51" t="n">
        <x:v>14038800</x:v>
      </x:c>
      <x:c r="AN528" s="51" t="n">
        <x:v>3225</x:v>
      </x:c>
      <x:c r="AO528" s="51" t="n">
        <x:f>IFERROR(AM528*AN528,"")</x:f>
        <x:v>45275130000</x:v>
      </x:c>
      <x:c r="AP528" s="56" t="n">
        <x:f>IFERROR(AO528/(K528*1000000),"")</x:f>
        <x:v>1.1764619827044605</x:v>
      </x:c>
      <x:c r="AQ528" s="57" t="n">
        <x:v>35926075</x:v>
      </x:c>
      <x:c r="AR528" s="52" t="n">
        <x:v>0.354171447766849</x:v>
      </x:c>
      <x:c r="AS528" s="52" t="n">
        <x:v>-0.4874806570829606</x:v>
      </x:c>
      <x:c r="AT528" s="55" t="b">
        <x:v>1</x:v>
      </x:c>
      <x:c r="AU528" s="50"/>
      <x:c r="AV528" s="58" t="n">
        <x:v>0.0369955720964107</x:v>
      </x:c>
      <x:c r="AW528" s="50" t="n">
        <x:v>1597</x:v>
      </x:c>
      <x:c r="AX528" s="50" t="str">
        <x:v>Discovery</x:v>
      </x:c>
      <x:c r="AY528" s="50" t="str">
        <x:v>目立つ機械的警告なし（定性確認は別途必要）</x:v>
      </x:c>
      <x:c r="AZ528" s="59" t="str">
        <x:v>2025-06-26 11:25</x:v>
      </x:c>
      <x:c r="BA528" s="53" t="n">
        <x:v>36617</x:v>
      </x:c>
      <x:c r="BB528" s="50"/>
      <x:c r="BC528" s="50"/>
      <x:c r="BD528" s="50" t="str">
        <x:v>TOPIX Small 2</x:v>
      </x:c>
    </x:row>
    <x:row r="529">
      <x:c r="A529" s="50" t="n">
        <x:v>528</x:v>
      </x:c>
      <x:c r="B529" s="50" t="str">
        <x:v>3816</x:v>
      </x:c>
      <x:c r="C529" s="50" t="str">
        <x:v>3816.T</x:v>
      </x:c>
      <x:c r="D529" s="50" t="str">
        <x:v>DAIWA COMPUTER CO.,LTD.</x:v>
      </x:c>
      <x:c r="E529" s="50" t="str">
        <x:v>Standard Market(Domestic)</x:v>
      </x:c>
      <x:c r="F529" s="50" t="str">
        <x:v>Information &amp; Communication</x:v>
      </x:c>
      <x:c r="G529" s="51" t="n">
        <x:v>2611.138</x:v>
      </x:c>
      <x:c r="H529" s="51" t="n">
        <x:v>2877.109</x:v>
      </x:c>
      <x:c r="I529" s="51" t="n">
        <x:v>3005.069</x:v>
      </x:c>
      <x:c r="J529" s="51" t="n">
        <x:v>3291.339</x:v>
      </x:c>
      <x:c r="K529" s="51" t="n">
        <x:v>3204.763</x:v>
      </x:c>
      <x:c r="L529" s="52" t="n">
        <x:f>IFERROR(H529/G529-1,"")</x:f>
        <x:v>0.10186018509937056</x:v>
      </x:c>
      <x:c r="M529" s="52" t="n">
        <x:f>IFERROR(I529/H529-1,"")</x:f>
        <x:v>0.04447520062674015</x:v>
      </x:c>
      <x:c r="N529" s="52" t="n">
        <x:f>IFERROR(J529/I529-1,"")</x:f>
        <x:v>0.09526237167931928</x:v>
      </x:c>
      <x:c r="O529" s="52" t="n">
        <x:f>IFERROR(K529/J529-1,"")</x:f>
        <x:v>-0.026304188052339805</x:v>
      </x:c>
      <x:c r="P529" s="52" t="n">
        <x:f>IFERROR((K529/G529)^(1/4)-1,"")</x:f>
        <x:v>0.05254706168190504</x:v>
      </x:c>
      <x:c r="Q529" s="51" t="n">
        <x:v>571.514</x:v>
      </x:c>
      <x:c r="R529" s="52" t="n">
        <x:f>IFERROR(Q529/K529,"")</x:f>
        <x:v>0.17833268793979462</x:v>
      </x:c>
      <x:c r="S529" s="53" t="n">
        <x:v>38961</x:v>
      </x:c>
      <x:c r="T529" s="50" t="str">
        <x:v>EDINET_company_history</x:v>
      </x:c>
      <x:c r="U529" s="50" t="str">
        <x:v>㈲ジェネシス</x:v>
      </x:c>
      <x:c r="V529" s="54" t="n">
        <x:v>0.247</x:v>
      </x:c>
      <x:c r="W529" s="50" t="str">
        <x:v>中村 憲司</x:v>
      </x:c>
      <x:c r="X529" s="50" t="b">
        <x:f>AND(COUNT(L529:O529)=4,L529&gt;='設定'!$B$6,M529&gt;='設定'!$B$6,N529&gt;='設定'!$B$6,O529&gt;='設定'!$B$6)</x:f>
        <x:v>0</x:v>
      </x:c>
      <x:c r="Y529" s="50" t="b">
        <x:f>AND(COUNT(G529:K529)=5,P529&gt;='設定'!$B$7)</x:f>
        <x:v>0</x:v>
      </x:c>
      <x:c r="Z529" s="50" t="b">
        <x:f>AND(ISNUMBER(R529),R529&gt;='設定'!$B$8)</x:f>
        <x:v>1</x:v>
      </x:c>
      <x:c r="AA529" s="50" t="b">
        <x:f>AND(ISNUMBER(S529),S529&gt;=DATE(YEAR('設定'!$B$10)-'設定'!$B$9,MONTH('設定'!$B$10),DAY('設定'!$B$10)))</x:f>
        <x:v>0</x:v>
      </x:c>
      <x:c r="AB529" s="55" t="b">
        <x:v>0</x:v>
      </x:c>
      <x:c r="AC529" s="55" t="b">
        <x:v>1</x:v>
      </x:c>
      <x:c r="AD529" s="50" t="n">
        <x:f>IF(X529,1,0)+IF(Z529,1,0)+IF(AA529,1,0)+IF(AB529,1,0)</x:f>
        <x:v>1</x:v>
      </x:c>
      <x:c r="AE529" s="50" t="n">
        <x:f>IF(Y529,1,0)+IF(Z529,1,0)+IF(AA529,1,0)+IF(AB529,1,0)</x:f>
        <x:v>1</x:v>
      </x:c>
      <x:c r="AF529" s="50" t="n">
        <x:f>IF(Y529,1,0)+IF(Z529,1,0)+IF(AA529,1,0)+IF(AC529,1,0)</x:f>
        <x:v>2</x:v>
      </x:c>
      <x:c r="AG529" s="53" t="n">
        <x:v>44348</x:v>
      </x:c>
      <x:c r="AH529" s="50" t="str">
        <x:v>S100WXEV</x:v>
      </x:c>
      <x:c r="AI529" s="50" t="str">
        <x:v>NetSalesSummaryOfBusinessResults</x:v>
      </x:c>
      <x:c r="AJ529" s="50" t="str">
        <x:v>OperatingIncome</x:v>
      </x:c>
      <x:c r="AK529" s="53" t="n">
        <x:v>45869</x:v>
      </x:c>
      <x:c r="AL529" s="50" t="str">
        <x:v>365/365/365/366/365</x:v>
      </x:c>
      <x:c r="AM529" s="51" t="n">
        <x:v>3875262</x:v>
      </x:c>
      <x:c r="AN529" s="51" t="n">
        <x:v>1136</x:v>
      </x:c>
      <x:c r="AO529" s="51" t="n">
        <x:f>IFERROR(AM529*AN529,"")</x:f>
        <x:v>4402297632</x:v>
      </x:c>
      <x:c r="AP529" s="56" t="n">
        <x:f>IFERROR(AO529/(K529*1000000),"")</x:f>
        <x:v>1.3736733830239554</x:v>
      </x:c>
      <x:c r="AQ529" s="57" t="n">
        <x:v>1109486.6666666667</x:v>
      </x:c>
      <x:c r="AR529" s="52" t="n">
        <x:v>0.2650429158668325</x:v>
      </x:c>
      <x:c r="AS529" s="52" t="n">
        <x:v>-0.388210244051599</x:v>
      </x:c>
      <x:c r="AT529" s="55" t="b">
        <x:v>0</x:v>
      </x:c>
      <x:c r="AU529" s="50" t="str">
        <x:v>low_liquidity</x:v>
      </x:c>
      <x:c r="AV529" s="58" t="n">
        <x:v>0.1618740880901687</x:v>
      </x:c>
      <x:c r="AW529" s="50" t="n">
        <x:v>893</x:v>
      </x:c>
      <x:c r="AX529" s="50" t="str">
        <x:v>Discovery</x:v>
      </x:c>
      <x:c r="AY529" s="50" t="str">
        <x:v>既存適格性フィルター不通過: low_liquidity / 60日平均売買代金2,000万円未満</x:v>
      </x:c>
      <x:c r="AZ529" s="59" t="str">
        <x:v>2025-10-29 14:55</x:v>
      </x:c>
      <x:c r="BA529" s="53" t="n">
        <x:v>38961</x:v>
      </x:c>
      <x:c r="BB529" s="50"/>
      <x:c r="BC529" s="50"/>
      <x:c r="BD529" s="50"/>
    </x:row>
    <x:row r="530">
      <x:c r="A530" s="50" t="n">
        <x:v>529</x:v>
      </x:c>
      <x:c r="B530" s="50" t="str">
        <x:v>6396</x:v>
      </x:c>
      <x:c r="C530" s="50" t="str">
        <x:v>6396.T</x:v>
      </x:c>
      <x:c r="D530" s="50" t="str">
        <x:v>Unozawa-gumi Iron Works,Limited</x:v>
      </x:c>
      <x:c r="E530" s="50" t="str">
        <x:v>Standard Market(Domestic)</x:v>
      </x:c>
      <x:c r="F530" s="50" t="str">
        <x:v>Machinery</x:v>
      </x:c>
      <x:c r="G530" s="51" t="n">
        <x:v>4042.277</x:v>
      </x:c>
      <x:c r="H530" s="51" t="n">
        <x:v>4380.657</x:v>
      </x:c>
      <x:c r="I530" s="51" t="n">
        <x:v>5105.174</x:v>
      </x:c>
      <x:c r="J530" s="51" t="n">
        <x:v>5517.104</x:v>
      </x:c>
      <x:c r="K530" s="51" t="n">
        <x:v>4954.532</x:v>
      </x:c>
      <x:c r="L530" s="52" t="n">
        <x:f>IFERROR(H530/G530-1,"")</x:f>
        <x:v>0.08371024548787731</x:v>
      </x:c>
      <x:c r="M530" s="52" t="n">
        <x:f>IFERROR(I530/H530-1,"")</x:f>
        <x:v>0.16539003167789668</x:v>
      </x:c>
      <x:c r="N530" s="52" t="n">
        <x:f>IFERROR(J530/I530-1,"")</x:f>
        <x:v>0.08068872872893262</x:v>
      </x:c>
      <x:c r="O530" s="52" t="n">
        <x:f>IFERROR(K530/J530-1,"")</x:f>
        <x:v>-0.10196871402097918</x:v>
      </x:c>
      <x:c r="P530" s="52" t="n">
        <x:f>IFERROR((K530/G530)^(1/4)-1,"")</x:f>
        <x:v>0.05218993179593223</x:v>
      </x:c>
      <x:c r="Q530" s="51" t="n">
        <x:v>594.305</x:v>
      </x:c>
      <x:c r="R530" s="52" t="n">
        <x:f>IFERROR(Q530/K530,"")</x:f>
        <x:v>0.11995179363055884</x:v>
      </x:c>
      <x:c r="S530" s="53" t="n">
        <x:v>22951</x:v>
      </x:c>
      <x:c r="T530" s="50" t="str">
        <x:v>EDINET_company_history</x:v>
      </x:c>
      <x:c r="U530" s="50" t="str">
        <x:v>㈱ウノザワコーポレーション</x:v>
      </x:c>
      <x:c r="V530" s="54" t="n">
        <x:v>0.3398</x:v>
      </x:c>
      <x:c r="W530" s="50" t="str">
        <x:v>宇野澤 虎 雄 / 樋 口 勉</x:v>
      </x:c>
      <x:c r="X530" s="50" t="b">
        <x:f>AND(COUNT(L530:O530)=4,L530&gt;='設定'!$B$6,M530&gt;='設定'!$B$6,N530&gt;='設定'!$B$6,O530&gt;='設定'!$B$6)</x:f>
        <x:v>0</x:v>
      </x:c>
      <x:c r="Y530" s="50" t="b">
        <x:f>AND(COUNT(G530:K530)=5,P530&gt;='設定'!$B$7)</x:f>
        <x:v>0</x:v>
      </x:c>
      <x:c r="Z530" s="50" t="b">
        <x:f>AND(ISNUMBER(R530),R530&gt;='設定'!$B$8)</x:f>
        <x:v>1</x:v>
      </x:c>
      <x:c r="AA530" s="50" t="b">
        <x:f>AND(ISNUMBER(S530),S530&gt;=DATE(YEAR('設定'!$B$10)-'設定'!$B$9,MONTH('設定'!$B$10),DAY('設定'!$B$10)))</x:f>
        <x:v>0</x:v>
      </x:c>
      <x:c r="AB530" s="55" t="b">
        <x:v>0</x:v>
      </x:c>
      <x:c r="AC530" s="55" t="b">
        <x:v>1</x:v>
      </x:c>
      <x:c r="AD530" s="50" t="n">
        <x:f>IF(X530,1,0)+IF(Z530,1,0)+IF(AA530,1,0)+IF(AB530,1,0)</x:f>
        <x:v>1</x:v>
      </x:c>
      <x:c r="AE530" s="50" t="n">
        <x:f>IF(Y530,1,0)+IF(Z530,1,0)+IF(AA530,1,0)+IF(AB530,1,0)</x:f>
        <x:v>1</x:v>
      </x:c>
      <x:c r="AF530" s="50" t="n">
        <x:f>IF(Y530,1,0)+IF(Z530,1,0)+IF(AA530,1,0)+IF(AC530,1,0)</x:f>
        <x:v>2</x:v>
      </x:c>
      <x:c r="AG530" s="53" t="n">
        <x:v>44348</x:v>
      </x:c>
      <x:c r="AH530" s="50" t="str">
        <x:v>S100W3TZ</x:v>
      </x:c>
      <x:c r="AI530" s="50" t="str">
        <x:v>NetSalesSummaryOfBusinessResults</x:v>
      </x:c>
      <x:c r="AJ530" s="50" t="str">
        <x:v>OperatingIncome</x:v>
      </x:c>
      <x:c r="AK530" s="53" t="n">
        <x:v>45747</x:v>
      </x:c>
      <x:c r="AL530" s="50" t="str">
        <x:v>365/365/365/366/365</x:v>
      </x:c>
      <x:c r="AM530" s="51" t="n">
        <x:v>1104400</x:v>
      </x:c>
      <x:c r="AN530" s="51" t="n">
        <x:v>3985</x:v>
      </x:c>
      <x:c r="AO530" s="51" t="n">
        <x:f>IFERROR(AM530*AN530,"")</x:f>
        <x:v>4401034000</x:v>
      </x:c>
      <x:c r="AP530" s="56" t="n">
        <x:f>IFERROR(AO530/(K530*1000000),"")</x:f>
        <x:v>0.8882845039652585</x:v>
      </x:c>
      <x:c r="AQ530" s="57" t="n">
        <x:v>3287391.6666666665</x:v>
      </x:c>
      <x:c r="AR530" s="52" t="n">
        <x:v>0.228757918713833</x:v>
      </x:c>
      <x:c r="AS530" s="52" t="n">
        <x:v>-0.2192096774054666</x:v>
      </x:c>
      <x:c r="AT530" s="55" t="b">
        <x:v>0</x:v>
      </x:c>
      <x:c r="AU530" s="50" t="str">
        <x:v>low_liquidity</x:v>
      </x:c>
      <x:c r="AV530" s="58" t="n">
        <x:v>0.4221587911963319</x:v>
      </x:c>
      <x:c r="AW530" s="50" t="n">
        <x:v>162</x:v>
      </x:c>
      <x:c r="AX530" s="50" t="str">
        <x:v>Discovery</x:v>
      </x:c>
      <x:c r="AY530" s="50" t="str">
        <x:v>既存適格性フィルター不通過: low_liquidity / 60日平均売買代金2,000万円未満</x:v>
      </x:c>
      <x:c r="AZ530" s="59" t="str">
        <x:v>2025-06-25 14:13</x:v>
      </x:c>
      <x:c r="BA530" s="53" t="n">
        <x:v>22951</x:v>
      </x:c>
      <x:c r="BB530" s="50"/>
      <x:c r="BC530" s="50"/>
      <x:c r="BD530" s="50"/>
    </x:row>
    <x:row r="531">
      <x:c r="A531" s="50" t="n">
        <x:v>530</x:v>
      </x:c>
      <x:c r="B531" s="50" t="str">
        <x:v>5576</x:v>
      </x:c>
      <x:c r="C531" s="50" t="str">
        <x:v>5576.T</x:v>
      </x:c>
      <x:c r="D531" s="50" t="str">
        <x:v>O.B.System Inc.</x:v>
      </x:c>
      <x:c r="E531" s="50" t="str">
        <x:v>Standard Market(Domestic)</x:v>
      </x:c>
      <x:c r="F531" s="50" t="str">
        <x:v>Information &amp; Communication</x:v>
      </x:c>
      <x:c r="G531" s="51" t="n">
        <x:v>6069.967</x:v>
      </x:c>
      <x:c r="H531" s="51" t="n">
        <x:v>5992.188</x:v>
      </x:c>
      <x:c r="I531" s="51" t="n">
        <x:v>6163.836</x:v>
      </x:c>
      <x:c r="J531" s="51" t="n">
        <x:v>6896.83</x:v>
      </x:c>
      <x:c r="K531" s="51" t="n">
        <x:v>7418.645</x:v>
      </x:c>
      <x:c r="L531" s="52" t="n">
        <x:f>IFERROR(H531/G531-1,"")</x:f>
        <x:v>-0.012813743468456984</x:v>
      </x:c>
      <x:c r="M531" s="52" t="n">
        <x:f>IFERROR(I531/H531-1,"")</x:f>
        <x:v>0.028645296175620727</x:v>
      </x:c>
      <x:c r="N531" s="52" t="n">
        <x:f>IFERROR(J531/I531-1,"")</x:f>
        <x:v>0.11891847868762229</x:v>
      </x:c>
      <x:c r="O531" s="52" t="n">
        <x:f>IFERROR(K531/J531-1,"")</x:f>
        <x:v>0.07566012211407269</x:v>
      </x:c>
      <x:c r="P531" s="52" t="n">
        <x:f>IFERROR((K531/G531)^(1/4)-1,"")</x:f>
        <x:v>0.05144016946537855</x:v>
      </x:c>
      <x:c r="Q531" s="51" t="n">
        <x:v>625.155</x:v>
      </x:c>
      <x:c r="R531" s="52" t="n">
        <x:f>IFERROR(Q531/K531,"")</x:f>
        <x:v>0.08426808399647104</x:v>
      </x:c>
      <x:c r="S531" s="53" t="n">
        <x:v>45098</x:v>
      </x:c>
      <x:c r="T531" s="50" t="str">
        <x:v>local_price_first_trade</x:v>
      </x:c>
      <x:c r="U531" s="50" t="str">
        <x:v>山田 孝</x:v>
      </x:c>
      <x:c r="V531" s="54" t="n">
        <x:v>0.3275</x:v>
      </x:c>
      <x:c r="W531" s="50" t="str">
        <x:v>豊田 利雄</x:v>
      </x:c>
      <x:c r="X531" s="50" t="b">
        <x:f>AND(COUNT(L531:O531)=4,L531&gt;='設定'!$B$6,M531&gt;='設定'!$B$6,N531&gt;='設定'!$B$6,O531&gt;='設定'!$B$6)</x:f>
        <x:v>0</x:v>
      </x:c>
      <x:c r="Y531" s="50" t="b">
        <x:f>AND(COUNT(G531:K531)=5,P531&gt;='設定'!$B$7)</x:f>
        <x:v>0</x:v>
      </x:c>
      <x:c r="Z531" s="50" t="b">
        <x:f>AND(ISNUMBER(R531),R531&gt;='設定'!$B$8)</x:f>
        <x:v>0</x:v>
      </x:c>
      <x:c r="AA531" s="50" t="b">
        <x:f>AND(ISNUMBER(S531),S531&gt;=DATE(YEAR('設定'!$B$10)-'設定'!$B$9,MONTH('設定'!$B$10),DAY('設定'!$B$10)))</x:f>
        <x:v>1</x:v>
      </x:c>
      <x:c r="AB531" s="55" t="b">
        <x:v>0</x:v>
      </x:c>
      <x:c r="AC531" s="55" t="b">
        <x:v>1</x:v>
      </x:c>
      <x:c r="AD531" s="50" t="n">
        <x:f>IF(X531,1,0)+IF(Z531,1,0)+IF(AA531,1,0)+IF(AB531,1,0)</x:f>
        <x:v>1</x:v>
      </x:c>
      <x:c r="AE531" s="50" t="n">
        <x:f>IF(Y531,1,0)+IF(Z531,1,0)+IF(AA531,1,0)+IF(AB531,1,0)</x:f>
        <x:v>1</x:v>
      </x:c>
      <x:c r="AF531" s="50" t="n">
        <x:f>IF(Y531,1,0)+IF(Z531,1,0)+IF(AA531,1,0)+IF(AC531,1,0)</x:f>
        <x:v>2</x:v>
      </x:c>
      <x:c r="AG531" s="53" t="n">
        <x:v>45098</x:v>
      </x:c>
      <x:c r="AH531" s="50" t="str">
        <x:v>S100W1GR</x:v>
      </x:c>
      <x:c r="AI531" s="50" t="str">
        <x:v>NetSalesSummaryOfBusinessResults</x:v>
      </x:c>
      <x:c r="AJ531" s="50" t="str">
        <x:v>OperatingIncome</x:v>
      </x:c>
      <x:c r="AK531" s="53" t="n">
        <x:v>45747</x:v>
      </x:c>
      <x:c r="AL531" s="50" t="str">
        <x:v>365/365/365/366/365</x:v>
      </x:c>
      <x:c r="AM531" s="51" t="n">
        <x:v>2305500</x:v>
      </x:c>
      <x:c r="AN531" s="51" t="n">
        <x:v>2899</x:v>
      </x:c>
      <x:c r="AO531" s="51" t="n">
        <x:f>IFERROR(AM531*AN531,"")</x:f>
        <x:v>6683644500</x:v>
      </x:c>
      <x:c r="AP531" s="56" t="n">
        <x:f>IFERROR(AO531/(K531*1000000),"")</x:f>
        <x:v>0.9009252363470688</x:v>
      </x:c>
      <x:c r="AQ531" s="57" t="n">
        <x:v>18267546.666666668</x:v>
      </x:c>
      <x:c r="AR531" s="52" t="n">
        <x:v>0.4036638151146821</x:v>
      </x:c>
      <x:c r="AS531" s="52" t="n">
        <x:v>-0.583900210541823</x:v>
      </x:c>
      <x:c r="AT531" s="55" t="b">
        <x:v>0</x:v>
      </x:c>
      <x:c r="AU531" s="50" t="str">
        <x:v>low_liquidity</x:v>
      </x:c>
      <x:c r="AV531" s="58" t="n">
        <x:v>0.0213500463602197</x:v>
      </x:c>
      <x:c r="AW531" s="50" t="n">
        <x:v>1707</x:v>
      </x:c>
      <x:c r="AX531" s="50" t="str">
        <x:v>Discovery</x:v>
      </x:c>
      <x:c r="AY531" s="50" t="str">
        <x:v>既存適格性フィルター不通過: low_liquidity / 60日平均売買代金2,000万円未満</x:v>
      </x:c>
      <x:c r="AZ531" s="59" t="str">
        <x:v>2025-06-20 16:30</x:v>
      </x:c>
      <x:c r="BA531" s="53" t="n">
        <x:v>45078</x:v>
      </x:c>
      <x:c r="BB531" s="50"/>
      <x:c r="BC531" s="50"/>
      <x:c r="BD531" s="50"/>
    </x:row>
    <x:row r="532">
      <x:c r="A532" s="50" t="n">
        <x:v>531</x:v>
      </x:c>
      <x:c r="B532" s="50" t="str">
        <x:v>4800</x:v>
      </x:c>
      <x:c r="C532" s="50" t="str">
        <x:v>4800.T</x:v>
      </x:c>
      <x:c r="D532" s="50" t="str">
        <x:v>Oricon Inc.</x:v>
      </x:c>
      <x:c r="E532" s="50" t="str">
        <x:v>Standard Market(Domestic)</x:v>
      </x:c>
      <x:c r="F532" s="50" t="str">
        <x:v>Information &amp; Communication</x:v>
      </x:c>
      <x:c r="G532" s="51" t="n">
        <x:v>4030.044</x:v>
      </x:c>
      <x:c r="H532" s="51" t="n">
        <x:v>4502.622</x:v>
      </x:c>
      <x:c r="I532" s="51" t="n">
        <x:v>4875.169</x:v>
      </x:c>
      <x:c r="J532" s="51" t="n">
        <x:v>4800.097</x:v>
      </x:c>
      <x:c r="K532" s="51" t="n">
        <x:v>4916.037</x:v>
      </x:c>
      <x:c r="L532" s="52" t="n">
        <x:f>IFERROR(H532/G532-1,"")</x:f>
        <x:v>0.11726373210813601</x:v>
      </x:c>
      <x:c r="M532" s="52" t="n">
        <x:f>IFERROR(I532/H532-1,"")</x:f>
        <x:v>0.08274001237501172</x:v>
      </x:c>
      <x:c r="N532" s="52" t="n">
        <x:f>IFERROR(J532/I532-1,"")</x:f>
        <x:v>-0.015398850788557294</x:v>
      </x:c>
      <x:c r="O532" s="52" t="n">
        <x:f>IFERROR(K532/J532-1,"")</x:f>
        <x:v>0.024153678561079195</x:v>
      </x:c>
      <x:c r="P532" s="52" t="n">
        <x:f>IFERROR((K532/G532)^(1/4)-1,"")</x:f>
        <x:v>0.050936168541007465</x:v>
      </x:c>
      <x:c r="Q532" s="51" t="n">
        <x:v>1402.219</x:v>
      </x:c>
      <x:c r="R532" s="52" t="n">
        <x:f>IFERROR(Q532/K532,"")</x:f>
        <x:v>0.2852336139862251</x:v>
      </x:c>
      <x:c r="S532" s="53" t="n">
        <x:v>36831</x:v>
      </x:c>
      <x:c r="T532" s="50" t="str">
        <x:v>EDINET_company_history</x:v>
      </x:c>
      <x:c r="U532" s="50" t="str">
        <x:v>㈲リトルポンド</x:v>
      </x:c>
      <x:c r="V532" s="54" t="n">
        <x:v>0.3603</x:v>
      </x:c>
      <x:c r="W532" s="50" t="str">
        <x:v>小池 恒</x:v>
      </x:c>
      <x:c r="X532" s="50" t="b">
        <x:f>AND(COUNT(L532:O532)=4,L532&gt;='設定'!$B$6,M532&gt;='設定'!$B$6,N532&gt;='設定'!$B$6,O532&gt;='設定'!$B$6)</x:f>
        <x:v>0</x:v>
      </x:c>
      <x:c r="Y532" s="50" t="b">
        <x:f>AND(COUNT(G532:K532)=5,P532&gt;='設定'!$B$7)</x:f>
        <x:v>0</x:v>
      </x:c>
      <x:c r="Z532" s="50" t="b">
        <x:f>AND(ISNUMBER(R532),R532&gt;='設定'!$B$8)</x:f>
        <x:v>1</x:v>
      </x:c>
      <x:c r="AA532" s="50" t="b">
        <x:f>AND(ISNUMBER(S532),S532&gt;=DATE(YEAR('設定'!$B$10)-'設定'!$B$9,MONTH('設定'!$B$10),DAY('設定'!$B$10)))</x:f>
        <x:v>0</x:v>
      </x:c>
      <x:c r="AB532" s="55" t="b">
        <x:v>0</x:v>
      </x:c>
      <x:c r="AC532" s="55" t="b">
        <x:v>1</x:v>
      </x:c>
      <x:c r="AD532" s="50" t="n">
        <x:f>IF(X532,1,0)+IF(Z532,1,0)+IF(AA532,1,0)+IF(AB532,1,0)</x:f>
        <x:v>1</x:v>
      </x:c>
      <x:c r="AE532" s="50" t="n">
        <x:f>IF(Y532,1,0)+IF(Z532,1,0)+IF(AA532,1,0)+IF(AB532,1,0)</x:f>
        <x:v>1</x:v>
      </x:c>
      <x:c r="AF532" s="50" t="n">
        <x:f>IF(Y532,1,0)+IF(Z532,1,0)+IF(AA532,1,0)+IF(AC532,1,0)</x:f>
        <x:v>2</x:v>
      </x:c>
      <x:c r="AG532" s="53" t="n">
        <x:v>44348</x:v>
      </x:c>
      <x:c r="AH532" s="50" t="str">
        <x:v>S100W5XN</x:v>
      </x:c>
      <x:c r="AI532" s="50" t="str">
        <x:v>NetSalesSummaryOfBusinessResults</x:v>
      </x:c>
      <x:c r="AJ532" s="50" t="str">
        <x:v>OperatingIncome</x:v>
      </x:c>
      <x:c r="AK532" s="53" t="n">
        <x:v>45747</x:v>
      </x:c>
      <x:c r="AL532" s="50" t="str">
        <x:v>365/365/365/366/365</x:v>
      </x:c>
      <x:c r="AM532" s="51" t="n">
        <x:v>13080900</x:v>
      </x:c>
      <x:c r="AN532" s="51" t="n">
        <x:v>1328</x:v>
      </x:c>
      <x:c r="AO532" s="51" t="n">
        <x:f>IFERROR(AM532*AN532,"")</x:f>
        <x:v>17371435200</x:v>
      </x:c>
      <x:c r="AP532" s="56" t="n">
        <x:f>IFERROR(AO532/(K532*1000000),"")</x:f>
        <x:v>3.5336258046878</x:v>
      </x:c>
      <x:c r="AQ532" s="57" t="n">
        <x:v>139246386.66666666</x:v>
      </x:c>
      <x:c r="AR532" s="52" t="n">
        <x:v>0.3090719699886701</x:v>
      </x:c>
      <x:c r="AS532" s="52" t="n">
        <x:v>-0.3571217355170195</x:v>
      </x:c>
      <x:c r="AT532" s="55" t="b">
        <x:v>1</x:v>
      </x:c>
      <x:c r="AU532" s="50"/>
      <x:c r="AV532" s="58" t="n">
        <x:v>0.4149344500006692</x:v>
      </x:c>
      <x:c r="AW532" s="50" t="n">
        <x:v>170</x:v>
      </x:c>
      <x:c r="AX532" s="50" t="str">
        <x:v>Core Moat</x:v>
      </x:c>
      <x:c r="AY532" s="50" t="str">
        <x:v>目立つ機械的警告なし（定性確認は別途必要）</x:v>
      </x:c>
      <x:c r="AZ532" s="59" t="str">
        <x:v>2025-06-26 15:38</x:v>
      </x:c>
      <x:c r="BA532" s="53" t="n">
        <x:v>36831</x:v>
      </x:c>
      <x:c r="BB532" s="50"/>
      <x:c r="BC532" s="50"/>
      <x:c r="BD532" s="50"/>
    </x:row>
    <x:row r="533">
      <x:c r="A533" s="50" t="n">
        <x:v>532</x:v>
      </x:c>
      <x:c r="B533" s="50" t="str">
        <x:v>4317</x:v>
      </x:c>
      <x:c r="C533" s="50" t="str">
        <x:v>4317.T</x:v>
      </x:c>
      <x:c r="D533" s="50" t="str">
        <x:v>Ray Corporation</x:v>
      </x:c>
      <x:c r="E533" s="50" t="str">
        <x:v>Standard Market(Domestic)</x:v>
      </x:c>
      <x:c r="F533" s="50" t="str">
        <x:v>Services</x:v>
      </x:c>
      <x:c r="G533" s="51" t="n">
        <x:v>11051.918</x:v>
      </x:c>
      <x:c r="H533" s="51" t="n">
        <x:v>12450.147</x:v>
      </x:c>
      <x:c r="I533" s="51" t="n">
        <x:v>11222.262</x:v>
      </x:c>
      <x:c r="J533" s="51" t="n">
        <x:v>10456.954</x:v>
      </x:c>
      <x:c r="K533" s="51" t="n">
        <x:v>13419.035</x:v>
      </x:c>
      <x:c r="L533" s="52" t="n">
        <x:f>IFERROR(H533/G533-1,"")</x:f>
        <x:v>0.12651460135697734</x:v>
      </x:c>
      <x:c r="M533" s="52" t="n">
        <x:f>IFERROR(I533/H533-1,"")</x:f>
        <x:v>-0.09862413672706039</x:v>
      </x:c>
      <x:c r="N533" s="52" t="n">
        <x:f>IFERROR(J533/I533-1,"")</x:f>
        <x:v>-0.0681955206535011</x:v>
      </x:c>
      <x:c r="O533" s="52" t="n">
        <x:f>IFERROR(K533/J533-1,"")</x:f>
        <x:v>0.2832642278047699</x:v>
      </x:c>
      <x:c r="P533" s="52" t="n">
        <x:f>IFERROR((K533/G533)^(1/4)-1,"")</x:f>
        <x:v>0.04971380300463224</x:v>
      </x:c>
      <x:c r="Q533" s="51" t="n">
        <x:v>1756.951</x:v>
      </x:c>
      <x:c r="R533" s="52" t="n">
        <x:f>IFERROR(Q533/K533,"")</x:f>
        <x:v>0.13092975761669898</x:v>
      </x:c>
      <x:c r="S533" s="53" t="n">
        <x:v>44348</x:v>
      </x:c>
      <x:c r="T533" s="50" t="str">
        <x:v>not_identified_before_local_window</x:v>
      </x:c>
      <x:c r="U533" s="50" t="str">
        <x:v>㈱テレビ朝日</x:v>
      </x:c>
      <x:c r="V533" s="54" t="n">
        <x:v>0.2178</x:v>
      </x:c>
      <x:c r="W533" s="50" t="str">
        <x:v>磯 部 陽 一</x:v>
      </x:c>
      <x:c r="X533" s="50" t="b">
        <x:f>AND(COUNT(L533:O533)=4,L533&gt;='設定'!$B$6,M533&gt;='設定'!$B$6,N533&gt;='設定'!$B$6,O533&gt;='設定'!$B$6)</x:f>
        <x:v>0</x:v>
      </x:c>
      <x:c r="Y533" s="50" t="b">
        <x:f>AND(COUNT(G533:K533)=5,P533&gt;='設定'!$B$7)</x:f>
        <x:v>0</x:v>
      </x:c>
      <x:c r="Z533" s="50" t="b">
        <x:f>AND(ISNUMBER(R533),R533&gt;='設定'!$B$8)</x:f>
        <x:v>1</x:v>
      </x:c>
      <x:c r="AA533" s="50" t="b">
        <x:f>AND(ISNUMBER(S533),S533&gt;=DATE(YEAR('設定'!$B$10)-'設定'!$B$9,MONTH('設定'!$B$10),DAY('設定'!$B$10)))</x:f>
        <x:v>0</x:v>
      </x:c>
      <x:c r="AB533" s="55" t="b">
        <x:v>0</x:v>
      </x:c>
      <x:c r="AC533" s="55" t="b">
        <x:v>1</x:v>
      </x:c>
      <x:c r="AD533" s="50" t="n">
        <x:f>IF(X533,1,0)+IF(Z533,1,0)+IF(AA533,1,0)+IF(AB533,1,0)</x:f>
        <x:v>1</x:v>
      </x:c>
      <x:c r="AE533" s="50" t="n">
        <x:f>IF(Y533,1,0)+IF(Z533,1,0)+IF(AA533,1,0)+IF(AB533,1,0)</x:f>
        <x:v>1</x:v>
      </x:c>
      <x:c r="AF533" s="50" t="n">
        <x:f>IF(Y533,1,0)+IF(Z533,1,0)+IF(AA533,1,0)+IF(AC533,1,0)</x:f>
        <x:v>2</x:v>
      </x:c>
      <x:c r="AG533" s="53" t="n">
        <x:v>44348</x:v>
      </x:c>
      <x:c r="AH533" s="50" t="str">
        <x:v>S100Y7H8</x:v>
      </x:c>
      <x:c r="AI533" s="50" t="str">
        <x:v>NetSalesSummaryOfBusinessResults</x:v>
      </x:c>
      <x:c r="AJ533" s="50" t="str">
        <x:v>OperatingIncome</x:v>
      </x:c>
      <x:c r="AK533" s="53" t="n">
        <x:v>46081</x:v>
      </x:c>
      <x:c r="AL533" s="50" t="str">
        <x:v>365/365/366/365/365</x:v>
      </x:c>
      <x:c r="AM533" s="51" t="n">
        <x:v>13155876</x:v>
      </x:c>
      <x:c r="AN533" s="51" t="n">
        <x:v>489</x:v>
      </x:c>
      <x:c r="AO533" s="51" t="n">
        <x:f>IFERROR(AM533*AN533,"")</x:f>
        <x:v>6433223364</x:v>
      </x:c>
      <x:c r="AP533" s="56" t="n">
        <x:f>IFERROR(AO533/(K533*1000000),"")</x:f>
        <x:v>0.4794102827811389</x:v>
      </x:c>
      <x:c r="AQ533" s="57" t="n">
        <x:v>11355585</x:v>
      </x:c>
      <x:c r="AR533" s="52" t="n">
        <x:v>0.2964412483801134</x:v>
      </x:c>
      <x:c r="AS533" s="52" t="n">
        <x:v>-0.3243243471499404</x:v>
      </x:c>
      <x:c r="AT533" s="55" t="b">
        <x:v>0</x:v>
      </x:c>
      <x:c r="AU533" s="50" t="str">
        <x:v>low_liquidity</x:v>
      </x:c>
      <x:c r="AV533" s="58" t="n">
        <x:v>0.1636406959186048</x:v>
      </x:c>
      <x:c r="AW533" s="50" t="n">
        <x:v>881</x:v>
      </x:c>
      <x:c r="AX533" s="50" t="str">
        <x:v>Discovery</x:v>
      </x:c>
      <x:c r="AY533" s="50" t="str">
        <x:v>既存適格性フィルター不通過: low_liquidity / 60日平均売買代金2,000万円未満</x:v>
      </x:c>
      <x:c r="AZ533" s="59" t="str">
        <x:v>2026-05-29 10:29</x:v>
      </x:c>
      <x:c r="BA533" s="53"/>
      <x:c r="BB533" s="50"/>
      <x:c r="BC533" s="50"/>
      <x:c r="BD533" s="50"/>
    </x:row>
    <x:row r="534">
      <x:c r="A534" s="50" t="n">
        <x:v>533</x:v>
      </x:c>
      <x:c r="B534" s="50" t="str">
        <x:v>4931</x:v>
      </x:c>
      <x:c r="C534" s="50" t="str">
        <x:v>4931.T</x:v>
      </x:c>
      <x:c r="D534" s="50" t="str">
        <x:v>Shinnihonseiyaku Co.,Ltd.</x:v>
      </x:c>
      <x:c r="E534" s="50" t="str">
        <x:v>Prime Market (Domestic)</x:v>
      </x:c>
      <x:c r="F534" s="50" t="str">
        <x:v>Chemicals</x:v>
      </x:c>
      <x:c r="G534" s="51" t="n">
        <x:v>33899</x:v>
      </x:c>
      <x:c r="H534" s="51" t="n">
        <x:v>36107</x:v>
      </x:c>
      <x:c r="I534" s="51" t="n">
        <x:v>37653</x:v>
      </x:c>
      <x:c r="J534" s="51" t="n">
        <x:v>40043</x:v>
      </x:c>
      <x:c r="K534" s="51" t="n">
        <x:v>41140</x:v>
      </x:c>
      <x:c r="L534" s="52" t="n">
        <x:f>IFERROR(H534/G534-1,"")</x:f>
        <x:v>0.0651346647393729</x:v>
      </x:c>
      <x:c r="M534" s="52" t="n">
        <x:f>IFERROR(I534/H534-1,"")</x:f>
        <x:v>0.042817182263827025</x:v>
      </x:c>
      <x:c r="N534" s="52" t="n">
        <x:f>IFERROR(J534/I534-1,"")</x:f>
        <x:v>0.06347435795288559</x:v>
      </x:c>
      <x:c r="O534" s="52" t="n">
        <x:f>IFERROR(K534/J534-1,"")</x:f>
        <x:v>0.027395549783982176</x:v>
      </x:c>
      <x:c r="P534" s="52" t="n">
        <x:f>IFERROR((K534/G534)^(1/4)-1,"")</x:f>
        <x:v>0.04958919231599945</x:v>
      </x:c>
      <x:c r="Q534" s="51" t="n">
        <x:v>4782</x:v>
      </x:c>
      <x:c r="R534" s="52" t="n">
        <x:f>IFERROR(Q534/K534,"")</x:f>
        <x:v>0.11623723869713175</x:v>
      </x:c>
      <x:c r="S534" s="53" t="n">
        <x:v>43617</x:v>
      </x:c>
      <x:c r="T534" s="50" t="str">
        <x:v>EDINET_company_history</x:v>
      </x:c>
      <x:c r="U534" s="50" t="str">
        <x:v>山田 英二郎</x:v>
      </x:c>
      <x:c r="V534" s="54" t="n">
        <x:v>0.194</x:v>
      </x:c>
      <x:c r="W534" s="50" t="str">
        <x:v>後藤 孝洋</x:v>
      </x:c>
      <x:c r="X534" s="50" t="b">
        <x:f>AND(COUNT(L534:O534)=4,L534&gt;='設定'!$B$6,M534&gt;='設定'!$B$6,N534&gt;='設定'!$B$6,O534&gt;='設定'!$B$6)</x:f>
        <x:v>0</x:v>
      </x:c>
      <x:c r="Y534" s="50" t="b">
        <x:f>AND(COUNT(G534:K534)=5,P534&gt;='設定'!$B$7)</x:f>
        <x:v>0</x:v>
      </x:c>
      <x:c r="Z534" s="50" t="b">
        <x:f>AND(ISNUMBER(R534),R534&gt;='設定'!$B$8)</x:f>
        <x:v>1</x:v>
      </x:c>
      <x:c r="AA534" s="50" t="b">
        <x:f>AND(ISNUMBER(S534),S534&gt;=DATE(YEAR('設定'!$B$10)-'設定'!$B$9,MONTH('設定'!$B$10),DAY('設定'!$B$10)))</x:f>
        <x:v>0</x:v>
      </x:c>
      <x:c r="AB534" s="55" t="b">
        <x:v>0</x:v>
      </x:c>
      <x:c r="AC534" s="55" t="b">
        <x:v>1</x:v>
      </x:c>
      <x:c r="AD534" s="50" t="n">
        <x:f>IF(X534,1,0)+IF(Z534,1,0)+IF(AA534,1,0)+IF(AB534,1,0)</x:f>
        <x:v>1</x:v>
      </x:c>
      <x:c r="AE534" s="50" t="n">
        <x:f>IF(Y534,1,0)+IF(Z534,1,0)+IF(AA534,1,0)+IF(AB534,1,0)</x:f>
        <x:v>1</x:v>
      </x:c>
      <x:c r="AF534" s="50" t="n">
        <x:f>IF(Y534,1,0)+IF(Z534,1,0)+IF(AA534,1,0)+IF(AC534,1,0)</x:f>
        <x:v>2</x:v>
      </x:c>
      <x:c r="AG534" s="53" t="n">
        <x:v>44348</x:v>
      </x:c>
      <x:c r="AH534" s="50" t="str">
        <x:v>S100XA5Q</x:v>
      </x:c>
      <x:c r="AI534" s="50" t="str">
        <x:v>NetSalesSummaryOfBusinessResults</x:v>
      </x:c>
      <x:c r="AJ534" s="50" t="str">
        <x:v>OperatingIncome</x:v>
      </x:c>
      <x:c r="AK534" s="53" t="n">
        <x:v>45930</x:v>
      </x:c>
      <x:c r="AL534" s="50" t="str">
        <x:v>365/365/365/366/365</x:v>
      </x:c>
      <x:c r="AM534" s="51" t="n">
        <x:v>21145800</x:v>
      </x:c>
      <x:c r="AN534" s="51" t="n">
        <x:v>1890</x:v>
      </x:c>
      <x:c r="AO534" s="51" t="n">
        <x:f>IFERROR(AM534*AN534,"")</x:f>
        <x:v>39965562000</x:v>
      </x:c>
      <x:c r="AP534" s="56" t="n">
        <x:f>IFERROR(AO534/(K534*1000000),"")</x:f>
        <x:v>0.9714526494895479</x:v>
      </x:c>
      <x:c r="AQ534" s="57" t="n">
        <x:v>57874173.333333336</x:v>
      </x:c>
      <x:c r="AR534" s="52" t="n">
        <x:v>0.2742222623425677</x:v>
      </x:c>
      <x:c r="AS534" s="52" t="n">
        <x:v>-0.5408705319049125</x:v>
      </x:c>
      <x:c r="AT534" s="55" t="b">
        <x:v>1</x:v>
      </x:c>
      <x:c r="AU534" s="50"/>
      <x:c r="AV534" s="58" t="n">
        <x:v>0.1150213596126887</x:v>
      </x:c>
      <x:c r="AW534" s="50" t="n">
        <x:v>1150</x:v>
      </x:c>
      <x:c r="AX534" s="50" t="str">
        <x:v>Core Moat</x:v>
      </x:c>
      <x:c r="AY534" s="50" t="str">
        <x:v>目立つ機械的警告なし（定性確認は別途必要）</x:v>
      </x:c>
      <x:c r="AZ534" s="59" t="str">
        <x:v>2025-12-16 15:30</x:v>
      </x:c>
      <x:c r="BA534" s="53" t="n">
        <x:v>43617</x:v>
      </x:c>
      <x:c r="BB534" s="50"/>
      <x:c r="BC534" s="50"/>
      <x:c r="BD534" s="50" t="str">
        <x:v>TOPIX Small 2</x:v>
      </x:c>
    </x:row>
    <x:row r="535">
      <x:c r="A535" s="50" t="n">
        <x:v>534</x:v>
      </x:c>
      <x:c r="B535" s="50" t="str">
        <x:v>1605</x:v>
      </x:c>
      <x:c r="C535" s="50" t="str">
        <x:v>1605.T</x:v>
      </x:c>
      <x:c r="D535" s="50" t="str">
        <x:v>INPEX CORPORATION</x:v>
      </x:c>
      <x:c r="E535" s="50" t="str">
        <x:v>Prime Market (Domestic)</x:v>
      </x:c>
      <x:c r="F535" s="50" t="str">
        <x:v>Mining</x:v>
      </x:c>
      <x:c r="G535" s="51" t="n">
        <x:v>154773</x:v>
      </x:c>
      <x:c r="H535" s="51" t="n">
        <x:v>241042</x:v>
      </x:c>
      <x:c r="I535" s="51" t="n">
        <x:v>265246</x:v>
      </x:c>
      <x:c r="J535" s="51" t="n">
        <x:v>299751</x:v>
      </x:c>
      <x:c r="K535" s="51" t="n">
        <x:v>187115</x:v>
      </x:c>
      <x:c r="L535" s="52" t="n">
        <x:f>IFERROR(H535/G535-1,"")</x:f>
        <x:v>0.5573905009271642</x:v>
      </x:c>
      <x:c r="M535" s="52" t="n">
        <x:f>IFERROR(I535/H535-1,"")</x:f>
        <x:v>0.10041403572821328</x:v>
      </x:c>
      <x:c r="N535" s="52" t="n">
        <x:f>IFERROR(J535/I535-1,"")</x:f>
        <x:v>0.1300867873596585</x:v>
      </x:c>
      <x:c r="O535" s="52" t="n">
        <x:f>IFERROR(K535/J535-1,"")</x:f>
        <x:v>-0.37576521846465905</x:v>
      </x:c>
      <x:c r="P535" s="52" t="n">
        <x:f>IFERROR((K535/G535)^(1/4)-1,"")</x:f>
        <x:v>0.04858429972717082</x:v>
      </x:c>
      <x:c r="Q535" s="51" t="n">
        <x:v>96499</x:v>
      </x:c>
      <x:c r="R535" s="52" t="n">
        <x:f>IFERROR(Q535/K535,"")</x:f>
        <x:v>0.5157202789728242</x:v>
      </x:c>
      <x:c r="S535" s="53" t="n">
        <x:v>38808</x:v>
      </x:c>
      <x:c r="T535" s="50" t="str">
        <x:v>EDINET_company_history</x:v>
      </x:c>
      <x:c r="U535" s="50" t="str">
        <x:v>経済産業大臣（注）１</x:v>
      </x:c>
      <x:c r="V535" s="54" t="n">
        <x:v>0.2374</x:v>
      </x:c>
      <x:c r="W535" s="50" t="str">
        <x:v>上田 隆之 / 大川 人史 / 滝本 俊明</x:v>
      </x:c>
      <x:c r="X535" s="50" t="b">
        <x:f>AND(COUNT(L535:O535)=4,L535&gt;='設定'!$B$6,M535&gt;='設定'!$B$6,N535&gt;='設定'!$B$6,O535&gt;='設定'!$B$6)</x:f>
        <x:v>0</x:v>
      </x:c>
      <x:c r="Y535" s="50" t="b">
        <x:f>AND(COUNT(G535:K535)=5,P535&gt;='設定'!$B$7)</x:f>
        <x:v>0</x:v>
      </x:c>
      <x:c r="Z535" s="50" t="b">
        <x:f>AND(ISNUMBER(R535),R535&gt;='設定'!$B$8)</x:f>
        <x:v>1</x:v>
      </x:c>
      <x:c r="AA535" s="50" t="b">
        <x:f>AND(ISNUMBER(S535),S535&gt;=DATE(YEAR('設定'!$B$10)-'設定'!$B$9,MONTH('設定'!$B$10),DAY('設定'!$B$10)))</x:f>
        <x:v>0</x:v>
      </x:c>
      <x:c r="AB535" s="55" t="b">
        <x:v>0</x:v>
      </x:c>
      <x:c r="AC535" s="55" t="b">
        <x:v>1</x:v>
      </x:c>
      <x:c r="AD535" s="50" t="n">
        <x:f>IF(X535,1,0)+IF(Z535,1,0)+IF(AA535,1,0)+IF(AB535,1,0)</x:f>
        <x:v>1</x:v>
      </x:c>
      <x:c r="AE535" s="50" t="n">
        <x:f>IF(Y535,1,0)+IF(Z535,1,0)+IF(AA535,1,0)+IF(AB535,1,0)</x:f>
        <x:v>1</x:v>
      </x:c>
      <x:c r="AF535" s="50" t="n">
        <x:f>IF(Y535,1,0)+IF(Z535,1,0)+IF(AA535,1,0)+IF(AC535,1,0)</x:f>
        <x:v>2</x:v>
      </x:c>
      <x:c r="AG535" s="53" t="n">
        <x:v>44348</x:v>
      </x:c>
      <x:c r="AH535" s="50" t="str">
        <x:v>S100XU9L</x:v>
      </x:c>
      <x:c r="AI535" s="50" t="str">
        <x:v>OperatingRevenue1SummaryOfBusinessResults</x:v>
      </x:c>
      <x:c r="AJ535" s="50" t="str">
        <x:v>OperatingProfit</x:v>
      </x:c>
      <x:c r="AK535" s="53" t="n">
        <x:v>46022</x:v>
      </x:c>
      <x:c r="AL535" s="50" t="str">
        <x:v>365/365/365/366/365</x:v>
      </x:c>
      <x:c r="AM535" s="51" t="n">
        <x:v>1166405968</x:v>
      </x:c>
      <x:c r="AN535" s="51" t="n">
        <x:v>3416</x:v>
      </x:c>
      <x:c r="AO535" s="51" t="n">
        <x:f>IFERROR(AM535*AN535,"")</x:f>
        <x:v>3984442786688</x:v>
      </x:c>
      <x:c r="AP535" s="56" t="n">
        <x:f>IFERROR(AO535/(K535*1000000),"")</x:f>
        <x:v>21.294085384325147</x:v>
      </x:c>
      <x:c r="AQ535" s="57" t="n">
        <x:v>45866992531.666664</x:v>
      </x:c>
      <x:c r="AR535" s="52" t="n">
        <x:v>0.3701839513949722</x:v>
      </x:c>
      <x:c r="AS535" s="52" t="n">
        <x:v>-0.3290698080240051</x:v>
      </x:c>
      <x:c r="AT535" s="55" t="b">
        <x:v>0</x:v>
      </x:c>
      <x:c r="AU535" s="50" t="str">
        <x:v>missing_financial_data</x:v>
      </x:c>
      <x:c r="AV535" s="58" t="n">
        <x:v>0.4960647952231426</x:v>
      </x:c>
      <x:c r="AW535" s="50" t="n">
        <x:v>90</x:v>
      </x:c>
      <x:c r="AX535" s="50" t="str">
        <x:v>Transformation Moat</x:v>
      </x:c>
      <x:c r="AY535" s="50" t="str">
        <x:v>既存適格性フィルター不通過: missing_financial_data / 概算PSR15倍以上</x:v>
      </x:c>
      <x:c r="AZ535" s="59" t="str">
        <x:v>2026-03-26 15:17</x:v>
      </x:c>
      <x:c r="BA535" s="53" t="n">
        <x:v>38808</x:v>
      </x:c>
      <x:c r="BB535" s="50"/>
      <x:c r="BC535" s="50"/>
      <x:c r="BD535" s="50" t="str">
        <x:v>TOPIX Mid400</x:v>
      </x:c>
    </x:row>
    <x:row r="536">
      <x:c r="A536" s="50" t="n">
        <x:v>535</x:v>
      </x:c>
      <x:c r="B536" s="50" t="str">
        <x:v>8113</x:v>
      </x:c>
      <x:c r="C536" s="50" t="str">
        <x:v>8113.T</x:v>
      </x:c>
      <x:c r="D536" s="50" t="str">
        <x:v>UNICHARM CORPORATION</x:v>
      </x:c>
      <x:c r="E536" s="50" t="str">
        <x:v>Prime Market (Domestic)</x:v>
      </x:c>
      <x:c r="F536" s="50" t="str">
        <x:v>Chemicals</x:v>
      </x:c>
      <x:c r="G536" s="51" t="n">
        <x:v>782723</x:v>
      </x:c>
      <x:c r="H536" s="51" t="n">
        <x:v>898022</x:v>
      </x:c>
      <x:c r="I536" s="51" t="n">
        <x:v>941790</x:v>
      </x:c>
      <x:c r="J536" s="51" t="n">
        <x:v>988981</x:v>
      </x:c>
      <x:c r="K536" s="51" t="n">
        <x:v>945268</x:v>
      </x:c>
      <x:c r="L536" s="52" t="n">
        <x:f>IFERROR(H536/G536-1,"")</x:f>
        <x:v>0.14730498528853753</x:v>
      </x:c>
      <x:c r="M536" s="52" t="n">
        <x:f>IFERROR(I536/H536-1,"")</x:f>
        <x:v>0.048738226903127124</x:v>
      </x:c>
      <x:c r="N536" s="52" t="n">
        <x:f>IFERROR(J536/I536-1,"")</x:f>
        <x:v>0.05010777349515294</x:v>
      </x:c>
      <x:c r="O536" s="52" t="n">
        <x:f>IFERROR(K536/J536-1,"")</x:f>
        <x:v>-0.044200040243442484</x:v>
      </x:c>
      <x:c r="P536" s="52" t="n">
        <x:f>IFERROR((K536/G536)^(1/4)-1,"")</x:f>
        <x:v>0.04830272595722884</x:v>
      </x:c>
      <x:c r="Q536" s="51" t="n">
        <x:v>108884</x:v>
      </x:c>
      <x:c r="R536" s="52" t="n">
        <x:f>IFERROR(Q536/K536,"")</x:f>
        <x:v>0.11518849680725467</x:v>
      </x:c>
      <x:c r="S536" s="53" t="n">
        <x:v>27973</x:v>
      </x:c>
      <x:c r="T536" s="50" t="str">
        <x:v>EDINET_company_history</x:v>
      </x:c>
      <x:c r="U536" s="50" t="str">
        <x:v>ユニテック(株)</x:v>
      </x:c>
      <x:c r="V536" s="54" t="n">
        <x:v>0.2672</x:v>
      </x:c>
      <x:c r="W536" s="50" t="str">
        <x:v>高 原 豪 久</x:v>
      </x:c>
      <x:c r="X536" s="50" t="b">
        <x:f>AND(COUNT(L536:O536)=4,L536&gt;='設定'!$B$6,M536&gt;='設定'!$B$6,N536&gt;='設定'!$B$6,O536&gt;='設定'!$B$6)</x:f>
        <x:v>0</x:v>
      </x:c>
      <x:c r="Y536" s="50" t="b">
        <x:f>AND(COUNT(G536:K536)=5,P536&gt;='設定'!$B$7)</x:f>
        <x:v>0</x:v>
      </x:c>
      <x:c r="Z536" s="50" t="b">
        <x:f>AND(ISNUMBER(R536),R536&gt;='設定'!$B$8)</x:f>
        <x:v>1</x:v>
      </x:c>
      <x:c r="AA536" s="50" t="b">
        <x:f>AND(ISNUMBER(S536),S536&gt;=DATE(YEAR('設定'!$B$10)-'設定'!$B$9,MONTH('設定'!$B$10),DAY('設定'!$B$10)))</x:f>
        <x:v>0</x:v>
      </x:c>
      <x:c r="AB536" s="55" t="b">
        <x:v>0</x:v>
      </x:c>
      <x:c r="AC536" s="55" t="b">
        <x:v>1</x:v>
      </x:c>
      <x:c r="AD536" s="50" t="n">
        <x:f>IF(X536,1,0)+IF(Z536,1,0)+IF(AA536,1,0)+IF(AB536,1,0)</x:f>
        <x:v>1</x:v>
      </x:c>
      <x:c r="AE536" s="50" t="n">
        <x:f>IF(Y536,1,0)+IF(Z536,1,0)+IF(AA536,1,0)+IF(AB536,1,0)</x:f>
        <x:v>1</x:v>
      </x:c>
      <x:c r="AF536" s="50" t="n">
        <x:f>IF(Y536,1,0)+IF(Z536,1,0)+IF(AA536,1,0)+IF(AC536,1,0)</x:f>
        <x:v>2</x:v>
      </x:c>
      <x:c r="AG536" s="53" t="n">
        <x:v>44348</x:v>
      </x:c>
      <x:c r="AH536" s="50" t="str">
        <x:v>S100XSEU</x:v>
      </x:c>
      <x:c r="AI536" s="50" t="str">
        <x:v>RevenueIFRSSummaryOfBusinessResults</x:v>
      </x:c>
      <x:c r="AJ536" s="50" t="str">
        <x:v>CoreOperatingIncomeIFRSKeyFinancialData</x:v>
      </x:c>
      <x:c r="AK536" s="53" t="n">
        <x:v>46022</x:v>
      </x:c>
      <x:c r="AL536" s="50" t="str">
        <x:v>365/365/365/366/365</x:v>
      </x:c>
      <x:c r="AM536" s="51" t="n">
        <x:v>1739925357</x:v>
      </x:c>
      <x:c r="AN536" s="51" t="n">
        <x:v>934.5</x:v>
      </x:c>
      <x:c r="AO536" s="51" t="n">
        <x:f>IFERROR(AM536*AN536,"")</x:f>
        <x:v>1625960246116.5</x:v>
      </x:c>
      <x:c r="AP536" s="56" t="n">
        <x:f>IFERROR(AO536/(K536*1000000),"")</x:f>
        <x:v>1.7201050348858737</x:v>
      </x:c>
      <x:c r="AQ536" s="57" t="n">
        <x:v>7359484090.516459</x:v>
      </x:c>
      <x:c r="AR536" s="52" t="n">
        <x:v>0.2541725160507893</x:v>
      </x:c>
      <x:c r="AS536" s="52" t="n">
        <x:v>-0.5396965477444124</x:v>
      </x:c>
      <x:c r="AT536" s="55" t="b">
        <x:v>0</x:v>
      </x:c>
      <x:c r="AU536" s="50" t="str">
        <x:v>missing_financial_data</x:v>
      </x:c>
      <x:c r="AV536" s="58" t="n">
        <x:v>-0.0346398749486632</x:v>
      </x:c>
      <x:c r="AW536" s="50" t="n">
        <x:v>2145</x:v>
      </x:c>
      <x:c r="AX536" s="50" t="str">
        <x:v>Core Moat</x:v>
      </x:c>
      <x:c r="AY536" s="50" t="str">
        <x:v>既存適格性フィルター不通過: missing_financial_data</x:v>
      </x:c>
      <x:c r="AZ536" s="59" t="str">
        <x:v>2026-03-23 09:00</x:v>
      </x:c>
      <x:c r="BA536" s="53" t="n">
        <x:v>27973</x:v>
      </x:c>
      <x:c r="BB536" s="50"/>
      <x:c r="BC536" s="50"/>
      <x:c r="BD536" s="50" t="str">
        <x:v>TOPIX Large70</x:v>
      </x:c>
    </x:row>
    <x:row r="537">
      <x:c r="A537" s="50" t="n">
        <x:v>536</x:v>
      </x:c>
      <x:c r="B537" s="50" t="str">
        <x:v>9768</x:v>
      </x:c>
      <x:c r="C537" s="50" t="str">
        <x:v>9768.T</x:v>
      </x:c>
      <x:c r="D537" s="50" t="str">
        <x:v>IDEA Consultants,Inc.</x:v>
      </x:c>
      <x:c r="E537" s="50" t="str">
        <x:v>Standard Market(Domestic)</x:v>
      </x:c>
      <x:c r="F537" s="50" t="str">
        <x:v>Services</x:v>
      </x:c>
      <x:c r="G537" s="51" t="n">
        <x:v>20623.69</x:v>
      </x:c>
      <x:c r="H537" s="51" t="n">
        <x:v>23035.185</x:v>
      </x:c>
      <x:c r="I537" s="51" t="n">
        <x:v>22698.846</x:v>
      </x:c>
      <x:c r="J537" s="51" t="n">
        <x:v>24310.486</x:v>
      </x:c>
      <x:c r="K537" s="51" t="n">
        <x:v>24616.233</x:v>
      </x:c>
      <x:c r="L537" s="52" t="n">
        <x:f>IFERROR(H537/G537-1,"")</x:f>
        <x:v>0.11692839642178487</x:v>
      </x:c>
      <x:c r="M537" s="52" t="n">
        <x:f>IFERROR(I537/H537-1,"")</x:f>
        <x:v>-0.01460109827639755</x:v>
      </x:c>
      <x:c r="N537" s="52" t="n">
        <x:f>IFERROR(J537/I537-1,"")</x:f>
        <x:v>0.07100096630463071</x:v>
      </x:c>
      <x:c r="O537" s="52" t="n">
        <x:f>IFERROR(K537/J537-1,"")</x:f>
        <x:v>0.012576753915985117</x:v>
      </x:c>
      <x:c r="P537" s="52" t="n">
        <x:f>IFERROR((K537/G537)^(1/4)-1,"")</x:f>
        <x:v>0.045234667155489516</x:v>
      </x:c>
      <x:c r="Q537" s="51" t="n">
        <x:v>3186.838</x:v>
      </x:c>
      <x:c r="R537" s="52" t="n">
        <x:f>IFERROR(Q537/K537,"")</x:f>
        <x:v>0.12946083180151896</x:v>
      </x:c>
      <x:c r="S537" s="53" t="n">
        <x:v>40269</x:v>
      </x:c>
      <x:c r="T537" s="50" t="str">
        <x:v>EDINET_company_history</x:v>
      </x:c>
      <x:c r="U537" s="50" t="str">
        <x:v>いであ従業員持株会</x:v>
      </x:c>
      <x:c r="V537" s="54" t="n">
        <x:v>0.1011</x:v>
      </x:c>
      <x:c r="W537" s="50" t="str">
        <x:v>田 畑 日出男 / 田 畑 彰 久 / 安 田 実 / 森 下 哲</x:v>
      </x:c>
      <x:c r="X537" s="50" t="b">
        <x:f>AND(COUNT(L537:O537)=4,L537&gt;='設定'!$B$6,M537&gt;='設定'!$B$6,N537&gt;='設定'!$B$6,O537&gt;='設定'!$B$6)</x:f>
        <x:v>0</x:v>
      </x:c>
      <x:c r="Y537" s="50" t="b">
        <x:f>AND(COUNT(G537:K537)=5,P537&gt;='設定'!$B$7)</x:f>
        <x:v>0</x:v>
      </x:c>
      <x:c r="Z537" s="50" t="b">
        <x:f>AND(ISNUMBER(R537),R537&gt;='設定'!$B$8)</x:f>
        <x:v>1</x:v>
      </x:c>
      <x:c r="AA537" s="50" t="b">
        <x:f>AND(ISNUMBER(S537),S537&gt;=DATE(YEAR('設定'!$B$10)-'設定'!$B$9,MONTH('設定'!$B$10),DAY('設定'!$B$10)))</x:f>
        <x:v>0</x:v>
      </x:c>
      <x:c r="AB537" s="55" t="b">
        <x:v>0</x:v>
      </x:c>
      <x:c r="AC537" s="55" t="b">
        <x:v>1</x:v>
      </x:c>
      <x:c r="AD537" s="50" t="n">
        <x:f>IF(X537,1,0)+IF(Z537,1,0)+IF(AA537,1,0)+IF(AB537,1,0)</x:f>
        <x:v>1</x:v>
      </x:c>
      <x:c r="AE537" s="50" t="n">
        <x:f>IF(Y537,1,0)+IF(Z537,1,0)+IF(AA537,1,0)+IF(AB537,1,0)</x:f>
        <x:v>1</x:v>
      </x:c>
      <x:c r="AF537" s="50" t="n">
        <x:f>IF(Y537,1,0)+IF(Z537,1,0)+IF(AA537,1,0)+IF(AC537,1,0)</x:f>
        <x:v>2</x:v>
      </x:c>
      <x:c r="AG537" s="53" t="n">
        <x:v>44348</x:v>
      </x:c>
      <x:c r="AH537" s="50" t="str">
        <x:v>S100XTWL</x:v>
      </x:c>
      <x:c r="AI537" s="50" t="str">
        <x:v>NetSalesSummaryOfBusinessResults</x:v>
      </x:c>
      <x:c r="AJ537" s="50" t="str">
        <x:v>OperatingIncome</x:v>
      </x:c>
      <x:c r="AK537" s="53" t="n">
        <x:v>46022</x:v>
      </x:c>
      <x:c r="AL537" s="50" t="str">
        <x:v>365/365/365/366/365</x:v>
      </x:c>
      <x:c r="AM537" s="51" t="n">
        <x:v>7139025</x:v>
      </x:c>
      <x:c r="AN537" s="51" t="n">
        <x:v>3065</x:v>
      </x:c>
      <x:c r="AO537" s="51" t="n">
        <x:f>IFERROR(AM537*AN537,"")</x:f>
        <x:v>21881111625</x:v>
      </x:c>
      <x:c r="AP537" s="56" t="n">
        <x:f>IFERROR(AO537/(K537*1000000),"")</x:f>
        <x:v>0.8888895236326371</x:v>
      </x:c>
      <x:c r="AQ537" s="57" t="n">
        <x:v>108113850</x:v>
      </x:c>
      <x:c r="AR537" s="52" t="n">
        <x:v>0.2808793706323013</x:v>
      </x:c>
      <x:c r="AS537" s="52" t="n">
        <x:v>-0.350635593220339</x:v>
      </x:c>
      <x:c r="AT537" s="55" t="b">
        <x:v>1</x:v>
      </x:c>
      <x:c r="AU537" s="50"/>
      <x:c r="AV537" s="58" t="n">
        <x:v>0.1329867261025669</x:v>
      </x:c>
      <x:c r="AW537" s="50" t="n">
        <x:v>1047</x:v>
      </x:c>
      <x:c r="AX537" s="50" t="str">
        <x:v>Core Moat</x:v>
      </x:c>
      <x:c r="AY537" s="50" t="str">
        <x:v>目立つ機械的警告なし（定性確認は別途必要）</x:v>
      </x:c>
      <x:c r="AZ537" s="59" t="str">
        <x:v>2026-03-26 10:02</x:v>
      </x:c>
      <x:c r="BA537" s="53" t="n">
        <x:v>40269</x:v>
      </x:c>
      <x:c r="BB537" s="50"/>
      <x:c r="BC537" s="50"/>
      <x:c r="BD537" s="50"/>
    </x:row>
    <x:row r="538">
      <x:c r="A538" s="50" t="n">
        <x:v>537</x:v>
      </x:c>
      <x:c r="B538" s="50" t="str">
        <x:v>5945</x:v>
      </x:c>
      <x:c r="C538" s="50" t="str">
        <x:v>5945.T</x:v>
      </x:c>
      <x:c r="D538" s="50" t="str">
        <x:v>Tenryu Saw Mfg.Co.,Ltd.</x:v>
      </x:c>
      <x:c r="E538" s="50" t="str">
        <x:v>Standard Market(Domestic)</x:v>
      </x:c>
      <x:c r="F538" s="50" t="str">
        <x:v>Metal Products</x:v>
      </x:c>
      <x:c r="G538" s="51" t="n">
        <x:v>11018.056</x:v>
      </x:c>
      <x:c r="H538" s="51" t="n">
        <x:v>14390.242</x:v>
      </x:c>
      <x:c r="I538" s="51" t="n">
        <x:v>13530.502</x:v>
      </x:c>
      <x:c r="J538" s="51" t="n">
        <x:v>11935.73</x:v>
      </x:c>
      <x:c r="K538" s="51" t="n">
        <x:v>13131.261</x:v>
      </x:c>
      <x:c r="L538" s="52" t="n">
        <x:f>IFERROR(H538/G538-1,"")</x:f>
        <x:v>0.30605998009086166</x:v>
      </x:c>
      <x:c r="M538" s="52" t="n">
        <x:f>IFERROR(I538/H538-1,"")</x:f>
        <x:v>-0.059744651966242124</x:v>
      </x:c>
      <x:c r="N538" s="52" t="n">
        <x:f>IFERROR(J538/I538-1,"")</x:f>
        <x:v>-0.11786495430842114</x:v>
      </x:c>
      <x:c r="O538" s="52" t="n">
        <x:f>IFERROR(K538/J538-1,"")</x:f>
        <x:v>0.10016404526576927</x:v>
      </x:c>
      <x:c r="P538" s="52" t="n">
        <x:f>IFERROR((K538/G538)^(1/4)-1,"")</x:f>
        <x:v>0.04484138104218194</x:v>
      </x:c>
      <x:c r="Q538" s="51" t="n">
        <x:v>1826.991</x:v>
      </x:c>
      <x:c r="R538" s="52" t="n">
        <x:f>IFERROR(Q538/K538,"")</x:f>
        <x:v>0.1391329438962488</x:v>
      </x:c>
      <x:c r="S538" s="53" t="n">
        <x:v>38322</x:v>
      </x:c>
      <x:c r="T538" s="50" t="str">
        <x:v>EDINET_company_history</x:v>
      </x:c>
      <x:c r="U538" s="50" t="str">
        <x:v>天龍製鋸社員持株会</x:v>
      </x:c>
      <x:c r="V538" s="54" t="n">
        <x:v>0.0735</x:v>
      </x:c>
      <x:c r="W538" s="50" t="str">
        <x:v>大 石 高 彰</x:v>
      </x:c>
      <x:c r="X538" s="50" t="b">
        <x:f>AND(COUNT(L538:O538)=4,L538&gt;='設定'!$B$6,M538&gt;='設定'!$B$6,N538&gt;='設定'!$B$6,O538&gt;='設定'!$B$6)</x:f>
        <x:v>0</x:v>
      </x:c>
      <x:c r="Y538" s="50" t="b">
        <x:f>AND(COUNT(G538:K538)=5,P538&gt;='設定'!$B$7)</x:f>
        <x:v>0</x:v>
      </x:c>
      <x:c r="Z538" s="50" t="b">
        <x:f>AND(ISNUMBER(R538),R538&gt;='設定'!$B$8)</x:f>
        <x:v>1</x:v>
      </x:c>
      <x:c r="AA538" s="50" t="b">
        <x:f>AND(ISNUMBER(S538),S538&gt;=DATE(YEAR('設定'!$B$10)-'設定'!$B$9,MONTH('設定'!$B$10),DAY('設定'!$B$10)))</x:f>
        <x:v>0</x:v>
      </x:c>
      <x:c r="AB538" s="55" t="b">
        <x:v>0</x:v>
      </x:c>
      <x:c r="AC538" s="55" t="b">
        <x:v>1</x:v>
      </x:c>
      <x:c r="AD538" s="50" t="n">
        <x:f>IF(X538,1,0)+IF(Z538,1,0)+IF(AA538,1,0)+IF(AB538,1,0)</x:f>
        <x:v>1</x:v>
      </x:c>
      <x:c r="AE538" s="50" t="n">
        <x:f>IF(Y538,1,0)+IF(Z538,1,0)+IF(AA538,1,0)+IF(AB538,1,0)</x:f>
        <x:v>1</x:v>
      </x:c>
      <x:c r="AF538" s="50" t="n">
        <x:f>IF(Y538,1,0)+IF(Z538,1,0)+IF(AA538,1,0)+IF(AC538,1,0)</x:f>
        <x:v>2</x:v>
      </x:c>
      <x:c r="AG538" s="53" t="n">
        <x:v>44348</x:v>
      </x:c>
      <x:c r="AH538" s="50" t="str">
        <x:v>S100W783</x:v>
      </x:c>
      <x:c r="AI538" s="50" t="str">
        <x:v>NetSalesSummaryOfBusinessResults</x:v>
      </x:c>
      <x:c r="AJ538" s="50" t="str">
        <x:v>OperatingIncome</x:v>
      </x:c>
      <x:c r="AK538" s="53" t="n">
        <x:v>45747</x:v>
      </x:c>
      <x:c r="AL538" s="50" t="str">
        <x:v>365/365/365/366/365</x:v>
      </x:c>
      <x:c r="AM538" s="51" t="n">
        <x:v>9084534</x:v>
      </x:c>
      <x:c r="AN538" s="51" t="n">
        <x:v>2519</x:v>
      </x:c>
      <x:c r="AO538" s="51" t="n">
        <x:f>IFERROR(AM538*AN538,"")</x:f>
        <x:v>22883941146</x:v>
      </x:c>
      <x:c r="AP538" s="56" t="n">
        <x:f>IFERROR(AO538/(K538*1000000),"")</x:f>
        <x:v>1.7427070519731502</x:v>
      </x:c>
      <x:c r="AQ538" s="57" t="n">
        <x:v>7815463.333333333</x:v>
      </x:c>
      <x:c r="AR538" s="52" t="n">
        <x:v>0.1717837260222098</x:v>
      </x:c>
      <x:c r="AS538" s="52" t="n">
        <x:v>-0.1334310544841197</x:v>
      </x:c>
      <x:c r="AT538" s="55" t="b">
        <x:v>0</x:v>
      </x:c>
      <x:c r="AU538" s="50" t="str">
        <x:v>low_liquidity</x:v>
      </x:c>
      <x:c r="AV538" s="58" t="n">
        <x:v>0.3345868274545883</x:v>
      </x:c>
      <x:c r="AW538" s="50" t="n">
        <x:v>338</x:v>
      </x:c>
      <x:c r="AX538" s="50" t="str">
        <x:v>Discovery</x:v>
      </x:c>
      <x:c r="AY538" s="50" t="str">
        <x:v>既存適格性フィルター不通過: low_liquidity / 60日平均売買代金2,000万円未満</x:v>
      </x:c>
      <x:c r="AZ538" s="59" t="str">
        <x:v>2025-06-27 11:16</x:v>
      </x:c>
      <x:c r="BA538" s="53" t="n">
        <x:v>38322</x:v>
      </x:c>
      <x:c r="BB538" s="50"/>
      <x:c r="BC538" s="50"/>
      <x:c r="BD538" s="50"/>
    </x:row>
    <x:row r="539">
      <x:c r="A539" s="50" t="n">
        <x:v>538</x:v>
      </x:c>
      <x:c r="B539" s="50" t="str">
        <x:v>6894</x:v>
      </x:c>
      <x:c r="C539" s="50" t="str">
        <x:v>6894.T</x:v>
      </x:c>
      <x:c r="D539" s="50" t="str">
        <x:v>PULSTEC INDUSTRIAL CO.,LTD.</x:v>
      </x:c>
      <x:c r="E539" s="50" t="str">
        <x:v>Standard Market(Domestic)</x:v>
      </x:c>
      <x:c r="F539" s="50" t="str">
        <x:v>Electric Appliances</x:v>
      </x:c>
      <x:c r="G539" s="51" t="n">
        <x:v>2090.042</x:v>
      </x:c>
      <x:c r="H539" s="51" t="n">
        <x:v>2445.227</x:v>
      </x:c>
      <x:c r="I539" s="51" t="n">
        <x:v>2448.75</x:v>
      </x:c>
      <x:c r="J539" s="51" t="n">
        <x:v>2612.074</x:v>
      </x:c>
      <x:c r="K539" s="51" t="n">
        <x:v>2486.548</x:v>
      </x:c>
      <x:c r="L539" s="52" t="n">
        <x:f>IFERROR(H539/G539-1,"")</x:f>
        <x:v>0.16994156098298507</x:v>
      </x:c>
      <x:c r="M539" s="52" t="n">
        <x:f>IFERROR(I539/H539-1,"")</x:f>
        <x:v>0.0014407660311293036</x:v>
      </x:c>
      <x:c r="N539" s="52" t="n">
        <x:f>IFERROR(J539/I539-1,"")</x:f>
        <x:v>0.06669688616641145</x:v>
      </x:c>
      <x:c r="O539" s="52" t="n">
        <x:f>IFERROR(K539/J539-1,"")</x:f>
        <x:v>-0.048056065792929425</x:v>
      </x:c>
      <x:c r="P539" s="52" t="n">
        <x:f>IFERROR((K539/G539)^(1/4)-1,"")</x:f>
        <x:v>0.04438459792622007</x:v>
      </x:c>
      <x:c r="Q539" s="51" t="n">
        <x:v>336.149</x:v>
      </x:c>
      <x:c r="R539" s="52" t="n">
        <x:f>IFERROR(Q539/K539,"")</x:f>
        <x:v>0.13518701428647267</x:v>
      </x:c>
      <x:c r="S539" s="53" t="n">
        <x:v>36586</x:v>
      </x:c>
      <x:c r="T539" s="50" t="str">
        <x:v>EDINET_company_history</x:v>
      </x:c>
      <x:c r="U539" s="50" t="str">
        <x:v>坪井 邦夫</x:v>
      </x:c>
      <x:c r="V539" s="54" t="n">
        <x:v>0.0926</x:v>
      </x:c>
      <x:c r="W539" s="50" t="str">
        <x:v>青野 嘉幸</x:v>
      </x:c>
      <x:c r="X539" s="50" t="b">
        <x:f>AND(COUNT(L539:O539)=4,L539&gt;='設定'!$B$6,M539&gt;='設定'!$B$6,N539&gt;='設定'!$B$6,O539&gt;='設定'!$B$6)</x:f>
        <x:v>0</x:v>
      </x:c>
      <x:c r="Y539" s="50" t="b">
        <x:f>AND(COUNT(G539:K539)=5,P539&gt;='設定'!$B$7)</x:f>
        <x:v>0</x:v>
      </x:c>
      <x:c r="Z539" s="50" t="b">
        <x:f>AND(ISNUMBER(R539),R539&gt;='設定'!$B$8)</x:f>
        <x:v>1</x:v>
      </x:c>
      <x:c r="AA539" s="50" t="b">
        <x:f>AND(ISNUMBER(S539),S539&gt;=DATE(YEAR('設定'!$B$10)-'設定'!$B$9,MONTH('設定'!$B$10),DAY('設定'!$B$10)))</x:f>
        <x:v>0</x:v>
      </x:c>
      <x:c r="AB539" s="55" t="b">
        <x:v>0</x:v>
      </x:c>
      <x:c r="AC539" s="55" t="b">
        <x:v>1</x:v>
      </x:c>
      <x:c r="AD539" s="50" t="n">
        <x:f>IF(X539,1,0)+IF(Z539,1,0)+IF(AA539,1,0)+IF(AB539,1,0)</x:f>
        <x:v>1</x:v>
      </x:c>
      <x:c r="AE539" s="50" t="n">
        <x:f>IF(Y539,1,0)+IF(Z539,1,0)+IF(AA539,1,0)+IF(AB539,1,0)</x:f>
        <x:v>1</x:v>
      </x:c>
      <x:c r="AF539" s="50" t="n">
        <x:f>IF(Y539,1,0)+IF(Z539,1,0)+IF(AA539,1,0)+IF(AC539,1,0)</x:f>
        <x:v>2</x:v>
      </x:c>
      <x:c r="AG539" s="53" t="n">
        <x:v>44348</x:v>
      </x:c>
      <x:c r="AH539" s="50" t="str">
        <x:v>S100W2ND</x:v>
      </x:c>
      <x:c r="AI539" s="50" t="str">
        <x:v>NetSalesSummaryOfBusinessResults</x:v>
      </x:c>
      <x:c r="AJ539" s="50" t="str">
        <x:v>OperatingIncome</x:v>
      </x:c>
      <x:c r="AK539" s="53" t="n">
        <x:v>45747</x:v>
      </x:c>
      <x:c r="AL539" s="50" t="str">
        <x:v>365/365/365/366/365</x:v>
      </x:c>
      <x:c r="AM539" s="51" t="n">
        <x:v>1368159</x:v>
      </x:c>
      <x:c r="AN539" s="51" t="n">
        <x:v>2124</x:v>
      </x:c>
      <x:c r="AO539" s="51" t="n">
        <x:f>IFERROR(AM539*AN539,"")</x:f>
        <x:v>2905969716</x:v>
      </x:c>
      <x:c r="AP539" s="56" t="n">
        <x:f>IFERROR(AO539/(K539*1000000),"")</x:f>
        <x:v>1.1686762998341476</x:v>
      </x:c>
      <x:c r="AQ539" s="57" t="n">
        <x:v>3330735</x:v>
      </x:c>
      <x:c r="AR539" s="52" t="n">
        <x:v>0.2332362039552782</x:v>
      </x:c>
      <x:c r="AS539" s="52" t="n">
        <x:v>-0.1666666899468945</x:v>
      </x:c>
      <x:c r="AT539" s="55" t="b">
        <x:v>0</x:v>
      </x:c>
      <x:c r="AU539" s="50" t="str">
        <x:v>low_liquidity</x:v>
      </x:c>
      <x:c r="AV539" s="58" t="n">
        <x:v>0.5374698081718956</x:v>
      </x:c>
      <x:c r="AW539" s="50" t="n">
        <x:v>63</x:v>
      </x:c>
      <x:c r="AX539" s="50" t="str">
        <x:v>Discovery</x:v>
      </x:c>
      <x:c r="AY539" s="50" t="str">
        <x:v>既存適格性フィルター不通過: low_liquidity / 60日平均売買代金2,000万円未満</x:v>
      </x:c>
      <x:c r="AZ539" s="59" t="str">
        <x:v>2025-06-23 15:48</x:v>
      </x:c>
      <x:c r="BA539" s="53" t="n">
        <x:v>36586</x:v>
      </x:c>
      <x:c r="BB539" s="50"/>
      <x:c r="BC539" s="50"/>
      <x:c r="BD539" s="50"/>
    </x:row>
    <x:row r="540">
      <x:c r="A540" s="50" t="n">
        <x:v>539</x:v>
      </x:c>
      <x:c r="B540" s="50" t="str">
        <x:v>4299</x:v>
      </x:c>
      <x:c r="C540" s="50" t="str">
        <x:v>4299.T</x:v>
      </x:c>
      <x:c r="D540" s="50" t="str">
        <x:v>HIMACS,Ltd.</x:v>
      </x:c>
      <x:c r="E540" s="50" t="str">
        <x:v>Standard Market(Domestic)</x:v>
      </x:c>
      <x:c r="F540" s="50" t="str">
        <x:v>Information &amp; Communication</x:v>
      </x:c>
      <x:c r="G540" s="51" t="n">
        <x:v>15431</x:v>
      </x:c>
      <x:c r="H540" s="51" t="n">
        <x:v>16681</x:v>
      </x:c>
      <x:c r="I540" s="51" t="n">
        <x:v>17331</x:v>
      </x:c>
      <x:c r="J540" s="51" t="n">
        <x:v>17357</x:v>
      </x:c>
      <x:c r="K540" s="51" t="n">
        <x:v>18066</x:v>
      </x:c>
      <x:c r="L540" s="52" t="n">
        <x:f>IFERROR(H540/G540-1,"")</x:f>
        <x:v>0.08100576761065392</x:v>
      </x:c>
      <x:c r="M540" s="52" t="n">
        <x:f>IFERROR(I540/H540-1,"")</x:f>
        <x:v>0.038966488819615064</x:v>
      </x:c>
      <x:c r="N540" s="52" t="n">
        <x:f>IFERROR(J540/I540-1,"")</x:f>
        <x:v>0.0015002019502625696</x:v>
      </x:c>
      <x:c r="O540" s="52" t="n">
        <x:f>IFERROR(K540/J540-1,"")</x:f>
        <x:v>0.040848072823644666</x:v>
      </x:c>
      <x:c r="P540" s="52" t="n">
        <x:f>IFERROR((K540/G540)^(1/4)-1,"")</x:f>
        <x:v>0.04020032147678365</x:v>
      </x:c>
      <x:c r="Q540" s="51" t="n">
        <x:v>1807</x:v>
      </x:c>
      <x:c r="R540" s="52" t="n">
        <x:f>IFERROR(Q540/K540,"")</x:f>
        <x:v>0.1000221410384147</x:v>
      </x:c>
      <x:c r="S540" s="53" t="n">
        <x:v>38047</x:v>
      </x:c>
      <x:c r="T540" s="50" t="str">
        <x:v>EDINET_company_history</x:v>
      </x:c>
      <x:c r="U540" s="50" t="str">
        <x:v>ハイマックス社員持株会</x:v>
      </x:c>
      <x:c r="V540" s="54" t="n">
        <x:v>0.084</x:v>
      </x:c>
      <x:c r="W540" s="50" t="str">
        <x:v>中島 太</x:v>
      </x:c>
      <x:c r="X540" s="50" t="b">
        <x:f>AND(COUNT(L540:O540)=4,L540&gt;='設定'!$B$6,M540&gt;='設定'!$B$6,N540&gt;='設定'!$B$6,O540&gt;='設定'!$B$6)</x:f>
        <x:v>0</x:v>
      </x:c>
      <x:c r="Y540" s="50" t="b">
        <x:f>AND(COUNT(G540:K540)=5,P540&gt;='設定'!$B$7)</x:f>
        <x:v>0</x:v>
      </x:c>
      <x:c r="Z540" s="50" t="b">
        <x:f>AND(ISNUMBER(R540),R540&gt;='設定'!$B$8)</x:f>
        <x:v>1</x:v>
      </x:c>
      <x:c r="AA540" s="50" t="b">
        <x:f>AND(ISNUMBER(S540),S540&gt;=DATE(YEAR('設定'!$B$10)-'設定'!$B$9,MONTH('設定'!$B$10),DAY('設定'!$B$10)))</x:f>
        <x:v>0</x:v>
      </x:c>
      <x:c r="AB540" s="55" t="b">
        <x:v>0</x:v>
      </x:c>
      <x:c r="AC540" s="55" t="b">
        <x:v>1</x:v>
      </x:c>
      <x:c r="AD540" s="50" t="n">
        <x:f>IF(X540,1,0)+IF(Z540,1,0)+IF(AA540,1,0)+IF(AB540,1,0)</x:f>
        <x:v>1</x:v>
      </x:c>
      <x:c r="AE540" s="50" t="n">
        <x:f>IF(Y540,1,0)+IF(Z540,1,0)+IF(AA540,1,0)+IF(AB540,1,0)</x:f>
        <x:v>1</x:v>
      </x:c>
      <x:c r="AF540" s="50" t="n">
        <x:f>IF(Y540,1,0)+IF(Z540,1,0)+IF(AA540,1,0)+IF(AC540,1,0)</x:f>
        <x:v>2</x:v>
      </x:c>
      <x:c r="AG540" s="53" t="n">
        <x:v>44348</x:v>
      </x:c>
      <x:c r="AH540" s="50" t="str">
        <x:v>S100VZZ7</x:v>
      </x:c>
      <x:c r="AI540" s="50" t="str">
        <x:v>NetSalesSummaryOfBusinessResults</x:v>
      </x:c>
      <x:c r="AJ540" s="50" t="str">
        <x:v>OperatingIncome</x:v>
      </x:c>
      <x:c r="AK540" s="53" t="n">
        <x:v>45747</x:v>
      </x:c>
      <x:c r="AL540" s="50" t="str">
        <x:v>365/365/365/366/365</x:v>
      </x:c>
      <x:c r="AM540" s="51" t="n">
        <x:v>11592192</x:v>
      </x:c>
      <x:c r="AN540" s="51" t="n">
        <x:v>1128</x:v>
      </x:c>
      <x:c r="AO540" s="51" t="n">
        <x:f>IFERROR(AM540*AN540,"")</x:f>
        <x:v>13075992576</x:v>
      </x:c>
      <x:c r="AP540" s="56" t="n">
        <x:f>IFERROR(AO540/(K540*1000000),"")</x:f>
        <x:v>0.723790134838924</x:v>
      </x:c>
      <x:c r="AQ540" s="57" t="n">
        <x:v>26932043.333333332</x:v>
      </x:c>
      <x:c r="AR540" s="52" t="n">
        <x:v>0.2625782067077392</x:v>
      </x:c>
      <x:c r="AS540" s="52" t="n">
        <x:v>-0.2993931140511137</x:v>
      </x:c>
      <x:c r="AT540" s="55" t="b">
        <x:v>1</x:v>
      </x:c>
      <x:c r="AU540" s="50"/>
      <x:c r="AV540" s="58" t="n">
        <x:v>0.1441155347655679</x:v>
      </x:c>
      <x:c r="AW540" s="50" t="n">
        <x:v>977</x:v>
      </x:c>
      <x:c r="AX540" s="50" t="str">
        <x:v>Discovery</x:v>
      </x:c>
      <x:c r="AY540" s="50" t="str">
        <x:v>目立つ機械的警告なし（定性確認は別途必要）</x:v>
      </x:c>
      <x:c r="AZ540" s="59" t="str">
        <x:v>2025-06-23 09:58</x:v>
      </x:c>
      <x:c r="BA540" s="53" t="n">
        <x:v>38047</x:v>
      </x:c>
      <x:c r="BB540" s="50"/>
      <x:c r="BC540" s="50"/>
      <x:c r="BD540" s="50" t="str">
        <x:v>TOPIX Small 2</x:v>
      </x:c>
    </x:row>
    <x:row r="541">
      <x:c r="A541" s="50" t="n">
        <x:v>540</x:v>
      </x:c>
      <x:c r="B541" s="50" t="str">
        <x:v>7185</x:v>
      </x:c>
      <x:c r="C541" s="50" t="str">
        <x:v>7185.T</x:v>
      </x:c>
      <x:c r="D541" s="50" t="str">
        <x:v>Hirose Tusyo Inc.</x:v>
      </x:c>
      <x:c r="E541" s="50" t="str">
        <x:v>Standard Market(Domestic)</x:v>
      </x:c>
      <x:c r="F541" s="50" t="str">
        <x:v>Securities and Commodities Futures</x:v>
      </x:c>
      <x:c r="G541" s="51" t="n">
        <x:v>8733.916</x:v>
      </x:c>
      <x:c r="H541" s="51" t="n">
        <x:v>8722.863</x:v>
      </x:c>
      <x:c r="I541" s="51" t="n">
        <x:v>10318.279</x:v>
      </x:c>
      <x:c r="J541" s="51" t="n">
        <x:v>10713.36</x:v>
      </x:c>
      <x:c r="K541" s="51" t="n">
        <x:v>10203.549</x:v>
      </x:c>
      <x:c r="L541" s="52" t="n">
        <x:f>IFERROR(H541/G541-1,"")</x:f>
        <x:v>-0.0012655262542026202</x:v>
      </x:c>
      <x:c r="M541" s="52" t="n">
        <x:f>IFERROR(I541/H541-1,"")</x:f>
        <x:v>0.18290049952635967</x:v>
      </x:c>
      <x:c r="N541" s="52" t="n">
        <x:f>IFERROR(J541/I541-1,"")</x:f>
        <x:v>0.03828942791719436</x:v>
      </x:c>
      <x:c r="O541" s="52" t="n">
        <x:f>IFERROR(K541/J541-1,"")</x:f>
        <x:v>-0.04758647147113504</x:v>
      </x:c>
      <x:c r="P541" s="52" t="n">
        <x:f>IFERROR((K541/G541)^(1/4)-1,"")</x:f>
        <x:v>0.03964617703689033</x:v>
      </x:c>
      <x:c r="Q541" s="51" t="n">
        <x:v>3064.917</x:v>
      </x:c>
      <x:c r="R541" s="52" t="n">
        <x:f>IFERROR(Q541/K541,"")</x:f>
        <x:v>0.30037754510709946</x:v>
      </x:c>
      <x:c r="S541" s="53" t="n">
        <x:v>42430</x:v>
      </x:c>
      <x:c r="T541" s="50" t="str">
        <x:v>EDINET_company_history</x:v>
      </x:c>
      <x:c r="U541" s="50" t="str">
        <x:v>友延 雅昭</x:v>
      </x:c>
      <x:c r="V541" s="54" t="n">
        <x:v>0.094</x:v>
      </x:c>
      <x:c r="W541" s="50" t="str">
        <x:v>野市 裕作</x:v>
      </x:c>
      <x:c r="X541" s="50" t="b">
        <x:f>AND(COUNT(L541:O541)=4,L541&gt;='設定'!$B$6,M541&gt;='設定'!$B$6,N541&gt;='設定'!$B$6,O541&gt;='設定'!$B$6)</x:f>
        <x:v>0</x:v>
      </x:c>
      <x:c r="Y541" s="50" t="b">
        <x:f>AND(COUNT(G541:K541)=5,P541&gt;='設定'!$B$7)</x:f>
        <x:v>0</x:v>
      </x:c>
      <x:c r="Z541" s="50" t="b">
        <x:f>AND(ISNUMBER(R541),R541&gt;='設定'!$B$8)</x:f>
        <x:v>1</x:v>
      </x:c>
      <x:c r="AA541" s="50" t="b">
        <x:f>AND(ISNUMBER(S541),S541&gt;=DATE(YEAR('設定'!$B$10)-'設定'!$B$9,MONTH('設定'!$B$10),DAY('設定'!$B$10)))</x:f>
        <x:v>0</x:v>
      </x:c>
      <x:c r="AB541" s="55" t="b">
        <x:v>0</x:v>
      </x:c>
      <x:c r="AC541" s="55" t="b">
        <x:v>1</x:v>
      </x:c>
      <x:c r="AD541" s="50" t="n">
        <x:f>IF(X541,1,0)+IF(Z541,1,0)+IF(AA541,1,0)+IF(AB541,1,0)</x:f>
        <x:v>1</x:v>
      </x:c>
      <x:c r="AE541" s="50" t="n">
        <x:f>IF(Y541,1,0)+IF(Z541,1,0)+IF(AA541,1,0)+IF(AB541,1,0)</x:f>
        <x:v>1</x:v>
      </x:c>
      <x:c r="AF541" s="50" t="n">
        <x:f>IF(Y541,1,0)+IF(Z541,1,0)+IF(AA541,1,0)+IF(AC541,1,0)</x:f>
        <x:v>2</x:v>
      </x:c>
      <x:c r="AG541" s="53" t="n">
        <x:v>44348</x:v>
      </x:c>
      <x:c r="AH541" s="50" t="str">
        <x:v>S100W6AC</x:v>
      </x:c>
      <x:c r="AI541" s="50" t="str">
        <x:v>OperatingRevenue1SummaryOfBusinessResults</x:v>
      </x:c>
      <x:c r="AJ541" s="50" t="str">
        <x:v>OperatingIncome</x:v>
      </x:c>
      <x:c r="AK541" s="53" t="n">
        <x:v>45747</x:v>
      </x:c>
      <x:c r="AL541" s="50" t="str">
        <x:v>365/365/365/366/365</x:v>
      </x:c>
      <x:c r="AM541" s="51" t="n">
        <x:v>6122300</x:v>
      </x:c>
      <x:c r="AN541" s="51" t="n">
        <x:v>3785</x:v>
      </x:c>
      <x:c r="AO541" s="51" t="n">
        <x:f>IFERROR(AM541*AN541,"")</x:f>
        <x:v>23172905500</x:v>
      </x:c>
      <x:c r="AP541" s="56" t="n">
        <x:f>IFERROR(AO541/(K541*1000000),"")</x:f>
        <x:v>2.271063283961296</x:v>
      </x:c>
      <x:c r="AQ541" s="57" t="n">
        <x:v>13406783.333333334</x:v>
      </x:c>
      <x:c r="AR541" s="52" t="n">
        <x:v>0.2014539645926072</x:v>
      </x:c>
      <x:c r="AS541" s="52" t="n">
        <x:v>-0.3297529193424833</x:v>
      </x:c>
      <x:c r="AT541" s="55" t="b">
        <x:v>0</x:v>
      </x:c>
      <x:c r="AU541" s="50" t="str">
        <x:v>low_liquidity</x:v>
      </x:c>
      <x:c r="AV541" s="58" t="n">
        <x:v>-0.1352927348229157</x:v>
      </x:c>
      <x:c r="AW541" s="50" t="n">
        <x:v>2780</x:v>
      </x:c>
      <x:c r="AX541" s="50" t="str">
        <x:v>Transformation Moat</x:v>
      </x:c>
      <x:c r="AY541" s="50" t="str">
        <x:v>既存適格性フィルター不通過: low_liquidity / 60日平均売買代金2,000万円未満</x:v>
      </x:c>
      <x:c r="AZ541" s="59" t="str">
        <x:v>2025-06-30 10:12</x:v>
      </x:c>
      <x:c r="BA541" s="53" t="n">
        <x:v>42430</x:v>
      </x:c>
      <x:c r="BB541" s="50"/>
      <x:c r="BC541" s="50"/>
      <x:c r="BD541" s="50"/>
    </x:row>
    <x:row r="542">
      <x:c r="A542" s="50" t="n">
        <x:v>541</x:v>
      </x:c>
      <x:c r="B542" s="50" t="str">
        <x:v>7749</x:v>
      </x:c>
      <x:c r="C542" s="50" t="str">
        <x:v>7749.T</x:v>
      </x:c>
      <x:c r="D542" s="50" t="str">
        <x:v>MEDIKIT CO.,LTD.</x:v>
      </x:c>
      <x:c r="E542" s="50" t="str">
        <x:v>Standard Market(Domestic)</x:v>
      </x:c>
      <x:c r="F542" s="50" t="str">
        <x:v>Precision Instruments</x:v>
      </x:c>
      <x:c r="G542" s="51" t="n">
        <x:v>19312.663</x:v>
      </x:c>
      <x:c r="H542" s="51" t="n">
        <x:v>20130.697</x:v>
      </x:c>
      <x:c r="I542" s="51" t="n">
        <x:v>21607.233</x:v>
      </x:c>
      <x:c r="J542" s="51" t="n">
        <x:v>21850.545</x:v>
      </x:c>
      <x:c r="K542" s="51" t="n">
        <x:v>22553.238</x:v>
      </x:c>
      <x:c r="L542" s="52" t="n">
        <x:f>IFERROR(H542/G542-1,"")</x:f>
        <x:v>0.04235739007096018</x:v>
      </x:c>
      <x:c r="M542" s="52" t="n">
        <x:f>IFERROR(I542/H542-1,"")</x:f>
        <x:v>0.07334748518642953</x:v>
      </x:c>
      <x:c r="N542" s="52" t="n">
        <x:f>IFERROR(J542/I542-1,"")</x:f>
        <x:v>0.011260673682743194</x:v>
      </x:c>
      <x:c r="O542" s="52" t="n">
        <x:f>IFERROR(K542/J542-1,"")</x:f>
        <x:v>0.03215906056347806</x:v>
      </x:c>
      <x:c r="P542" s="52" t="n">
        <x:f>IFERROR((K542/G542)^(1/4)-1,"")</x:f>
        <x:v>0.03954114932905117</x:v>
      </x:c>
      <x:c r="Q542" s="51" t="n">
        <x:v>4486.793</x:v>
      </x:c>
      <x:c r="R542" s="52" t="n">
        <x:f>IFERROR(Q542/K542,"")</x:f>
        <x:v>0.19894229821899628</x:v>
      </x:c>
      <x:c r="S542" s="53" t="n">
        <x:v>38504</x:v>
      </x:c>
      <x:c r="T542" s="50" t="str">
        <x:v>EDINET_company_history</x:v>
      </x:c>
      <x:c r="U542" s="50" t="str">
        <x:v>㈱ナカジマコーポレーション</x:v>
      </x:c>
      <x:c r="V542" s="54" t="n">
        <x:v>0.3654</x:v>
      </x:c>
      <x:c r="W542" s="50" t="str">
        <x:v>景山 洋二 / 中島 崇</x:v>
      </x:c>
      <x:c r="X542" s="50" t="b">
        <x:f>AND(COUNT(L542:O542)=4,L542&gt;='設定'!$B$6,M542&gt;='設定'!$B$6,N542&gt;='設定'!$B$6,O542&gt;='設定'!$B$6)</x:f>
        <x:v>0</x:v>
      </x:c>
      <x:c r="Y542" s="50" t="b">
        <x:f>AND(COUNT(G542:K542)=5,P542&gt;='設定'!$B$7)</x:f>
        <x:v>0</x:v>
      </x:c>
      <x:c r="Z542" s="50" t="b">
        <x:f>AND(ISNUMBER(R542),R542&gt;='設定'!$B$8)</x:f>
        <x:v>1</x:v>
      </x:c>
      <x:c r="AA542" s="50" t="b">
        <x:f>AND(ISNUMBER(S542),S542&gt;=DATE(YEAR('設定'!$B$10)-'設定'!$B$9,MONTH('設定'!$B$10),DAY('設定'!$B$10)))</x:f>
        <x:v>0</x:v>
      </x:c>
      <x:c r="AB542" s="55" t="b">
        <x:v>0</x:v>
      </x:c>
      <x:c r="AC542" s="55" t="b">
        <x:v>1</x:v>
      </x:c>
      <x:c r="AD542" s="50" t="n">
        <x:f>IF(X542,1,0)+IF(Z542,1,0)+IF(AA542,1,0)+IF(AB542,1,0)</x:f>
        <x:v>1</x:v>
      </x:c>
      <x:c r="AE542" s="50" t="n">
        <x:f>IF(Y542,1,0)+IF(Z542,1,0)+IF(AA542,1,0)+IF(AB542,1,0)</x:f>
        <x:v>1</x:v>
      </x:c>
      <x:c r="AF542" s="50" t="n">
        <x:f>IF(Y542,1,0)+IF(Z542,1,0)+IF(AA542,1,0)+IF(AC542,1,0)</x:f>
        <x:v>2</x:v>
      </x:c>
      <x:c r="AG542" s="53" t="n">
        <x:v>44348</x:v>
      </x:c>
      <x:c r="AH542" s="50" t="str">
        <x:v>S100W2G9</x:v>
      </x:c>
      <x:c r="AI542" s="50" t="str">
        <x:v>NetSalesSummaryOfBusinessResults</x:v>
      </x:c>
      <x:c r="AJ542" s="50" t="str">
        <x:v>OperatingIncome</x:v>
      </x:c>
      <x:c r="AK542" s="53" t="n">
        <x:v>45747</x:v>
      </x:c>
      <x:c r="AL542" s="50" t="str">
        <x:v>365/365/365/366/365</x:v>
      </x:c>
      <x:c r="AM542" s="51" t="n">
        <x:v>14615700</x:v>
      </x:c>
      <x:c r="AN542" s="51" t="n">
        <x:v>2850</x:v>
      </x:c>
      <x:c r="AO542" s="51" t="n">
        <x:f>IFERROR(AM542*AN542,"")</x:f>
        <x:v>41654745000</x:v>
      </x:c>
      <x:c r="AP542" s="56" t="n">
        <x:f>IFERROR(AO542/(K542*1000000),"")</x:f>
        <x:v>1.846951865625681</x:v>
      </x:c>
      <x:c r="AQ542" s="57" t="n">
        <x:v>4741586.666666667</x:v>
      </x:c>
      <x:c r="AR542" s="52" t="n">
        <x:v>0.1712631702123825</x:v>
      </x:c>
      <x:c r="AS542" s="52" t="n">
        <x:v>-0.3219888317321732</x:v>
      </x:c>
      <x:c r="AT542" s="55" t="b">
        <x:v>0</x:v>
      </x:c>
      <x:c r="AU542" s="50" t="str">
        <x:v>low_liquidity</x:v>
      </x:c>
      <x:c r="AV542" s="58" t="n">
        <x:v>0.5295005508202607</x:v>
      </x:c>
      <x:c r="AW542" s="50" t="n">
        <x:v>70</x:v>
      </x:c>
      <x:c r="AX542" s="50" t="str">
        <x:v>Discovery</x:v>
      </x:c>
      <x:c r="AY542" s="50" t="str">
        <x:v>既存適格性フィルター不通過: low_liquidity / 60日平均売買代金2,000万円未満</x:v>
      </x:c>
      <x:c r="AZ542" s="59" t="str">
        <x:v>2025-06-25 15:40</x:v>
      </x:c>
      <x:c r="BA542" s="53" t="n">
        <x:v>38504</x:v>
      </x:c>
      <x:c r="BB542" s="50"/>
      <x:c r="BC542" s="50"/>
      <x:c r="BD542" s="50"/>
    </x:row>
    <x:row r="543">
      <x:c r="A543" s="50" t="n">
        <x:v>542</x:v>
      </x:c>
      <x:c r="B543" s="50" t="str">
        <x:v>9639</x:v>
      </x:c>
      <x:c r="C543" s="50" t="str">
        <x:v>9639.T</x:v>
      </x:c>
      <x:c r="D543" s="50" t="str">
        <x:v>SANKYO FRONTIER CO.,LTD.</x:v>
      </x:c>
      <x:c r="E543" s="50" t="str">
        <x:v>Standard Market(Domestic)</x:v>
      </x:c>
      <x:c r="F543" s="50" t="str">
        <x:v>Services</x:v>
      </x:c>
      <x:c r="G543" s="51" t="n">
        <x:v>48183</x:v>
      </x:c>
      <x:c r="H543" s="51" t="n">
        <x:v>53346</x:v>
      </x:c>
      <x:c r="I543" s="51" t="n">
        <x:v>50003</x:v>
      </x:c>
      <x:c r="J543" s="51" t="n">
        <x:v>52369</x:v>
      </x:c>
      <x:c r="K543" s="51" t="n">
        <x:v>56092</x:v>
      </x:c>
      <x:c r="L543" s="52" t="n">
        <x:f>IFERROR(H543/G543-1,"")</x:f>
        <x:v>0.10715397546852623</x:v>
      </x:c>
      <x:c r="M543" s="52" t="n">
        <x:f>IFERROR(I543/H543-1,"")</x:f>
        <x:v>-0.06266636673789971</x:v>
      </x:c>
      <x:c r="N543" s="52" t="n">
        <x:f>IFERROR(J543/I543-1,"")</x:f>
        <x:v>0.047317160970341776</x:v>
      </x:c>
      <x:c r="O543" s="52" t="n">
        <x:f>IFERROR(K543/J543-1,"")</x:f>
        <x:v>0.07109167637342706</x:v>
      </x:c>
      <x:c r="P543" s="52" t="n">
        <x:f>IFERROR((K543/G543)^(1/4)-1,"")</x:f>
        <x:v>0.03872784093719717</x:v>
      </x:c>
      <x:c r="Q543" s="51" t="n">
        <x:v>8021</x:v>
      </x:c>
      <x:c r="R543" s="52" t="n">
        <x:f>IFERROR(Q543/K543,"")</x:f>
        <x:v>0.14299721885473865</x:v>
      </x:c>
      <x:c r="S543" s="53" t="n">
        <x:v>38322</x:v>
      </x:c>
      <x:c r="T543" s="50" t="str">
        <x:v>EDINET_company_history</x:v>
      </x:c>
      <x:c r="U543" s="50" t="str">
        <x:v>㈲和幸興産</x:v>
      </x:c>
      <x:c r="V543" s="54" t="n">
        <x:v>0.5055</x:v>
      </x:c>
      <x:c r="W543" s="50" t="str">
        <x:v>長妻 貴嗣</x:v>
      </x:c>
      <x:c r="X543" s="50" t="b">
        <x:f>AND(COUNT(L543:O543)=4,L543&gt;='設定'!$B$6,M543&gt;='設定'!$B$6,N543&gt;='設定'!$B$6,O543&gt;='設定'!$B$6)</x:f>
        <x:v>0</x:v>
      </x:c>
      <x:c r="Y543" s="50" t="b">
        <x:f>AND(COUNT(G543:K543)=5,P543&gt;='設定'!$B$7)</x:f>
        <x:v>0</x:v>
      </x:c>
      <x:c r="Z543" s="50" t="b">
        <x:f>AND(ISNUMBER(R543),R543&gt;='設定'!$B$8)</x:f>
        <x:v>1</x:v>
      </x:c>
      <x:c r="AA543" s="50" t="b">
        <x:f>AND(ISNUMBER(S543),S543&gt;=DATE(YEAR('設定'!$B$10)-'設定'!$B$9,MONTH('設定'!$B$10),DAY('設定'!$B$10)))</x:f>
        <x:v>0</x:v>
      </x:c>
      <x:c r="AB543" s="55" t="b">
        <x:v>0</x:v>
      </x:c>
      <x:c r="AC543" s="55" t="b">
        <x:v>1</x:v>
      </x:c>
      <x:c r="AD543" s="50" t="n">
        <x:f>IF(X543,1,0)+IF(Z543,1,0)+IF(AA543,1,0)+IF(AB543,1,0)</x:f>
        <x:v>1</x:v>
      </x:c>
      <x:c r="AE543" s="50" t="n">
        <x:f>IF(Y543,1,0)+IF(Z543,1,0)+IF(AA543,1,0)+IF(AB543,1,0)</x:f>
        <x:v>1</x:v>
      </x:c>
      <x:c r="AF543" s="50" t="n">
        <x:f>IF(Y543,1,0)+IF(Z543,1,0)+IF(AA543,1,0)+IF(AC543,1,0)</x:f>
        <x:v>2</x:v>
      </x:c>
      <x:c r="AG543" s="53" t="n">
        <x:v>44348</x:v>
      </x:c>
      <x:c r="AH543" s="50" t="str">
        <x:v>S100W52Z</x:v>
      </x:c>
      <x:c r="AI543" s="50" t="str">
        <x:v>NetSalesSummaryOfBusinessResults</x:v>
      </x:c>
      <x:c r="AJ543" s="50" t="str">
        <x:v>OperatingIncome</x:v>
      </x:c>
      <x:c r="AK543" s="53" t="n">
        <x:v>45747</x:v>
      </x:c>
      <x:c r="AL543" s="50" t="str">
        <x:v>365/365/365/366/365</x:v>
      </x:c>
      <x:c r="AM543" s="51" t="n">
        <x:v>22225100</x:v>
      </x:c>
      <x:c r="AN543" s="51" t="n">
        <x:v>2148</x:v>
      </x:c>
      <x:c r="AO543" s="51" t="n">
        <x:f>IFERROR(AM543*AN543,"")</x:f>
        <x:v>47739514800</x:v>
      </x:c>
      <x:c r="AP543" s="56" t="n">
        <x:f>IFERROR(AO543/(K543*1000000),"")</x:f>
        <x:v>0.8510931113171218</x:v>
      </x:c>
      <x:c r="AQ543" s="57" t="n">
        <x:v>12171531.666666666</x:v>
      </x:c>
      <x:c r="AR543" s="52" t="n">
        <x:v>0.1787565822211</x:v>
      </x:c>
      <x:c r="AS543" s="52" t="n">
        <x:v>-0.4367211316175829</x:v>
      </x:c>
      <x:c r="AT543" s="55" t="b">
        <x:v>0</x:v>
      </x:c>
      <x:c r="AU543" s="50" t="str">
        <x:v>low_liquidity</x:v>
      </x:c>
      <x:c r="AV543" s="58" t="n">
        <x:v>0.1926015491519807</x:v>
      </x:c>
      <x:c r="AW543" s="50" t="n">
        <x:v>738</x:v>
      </x:c>
      <x:c r="AX543" s="50" t="str">
        <x:v>Discovery</x:v>
      </x:c>
      <x:c r="AY543" s="50" t="str">
        <x:v>既存適格性フィルター不通過: low_liquidity / 60日平均売買代金2,000万円未満</x:v>
      </x:c>
      <x:c r="AZ543" s="59" t="str">
        <x:v>2025-06-25 10:40</x:v>
      </x:c>
      <x:c r="BA543" s="53" t="n">
        <x:v>38322</x:v>
      </x:c>
      <x:c r="BB543" s="50"/>
      <x:c r="BC543" s="50"/>
      <x:c r="BD543" s="50"/>
    </x:row>
    <x:row r="544">
      <x:c r="A544" s="50" t="n">
        <x:v>543</x:v>
      </x:c>
      <x:c r="B544" s="50" t="str">
        <x:v>3284</x:v>
      </x:c>
      <x:c r="C544" s="50" t="str">
        <x:v>3284.T</x:v>
      </x:c>
      <x:c r="D544" s="50" t="str">
        <x:v>Hoosiers Holdings Co.,Ltd.</x:v>
      </x:c>
      <x:c r="E544" s="50" t="str">
        <x:v>Prime Market (Domestic)</x:v>
      </x:c>
      <x:c r="F544" s="50" t="str">
        <x:v>Real Estate</x:v>
      </x:c>
      <x:c r="G544" s="51" t="n">
        <x:v>80222</x:v>
      </x:c>
      <x:c r="H544" s="51" t="n">
        <x:v>79542</x:v>
      </x:c>
      <x:c r="I544" s="51" t="n">
        <x:v>79286</x:v>
      </x:c>
      <x:c r="J544" s="51" t="n">
        <x:v>86418</x:v>
      </x:c>
      <x:c r="K544" s="51" t="n">
        <x:v>92153</x:v>
      </x:c>
      <x:c r="L544" s="52" t="n">
        <x:f>IFERROR(H544/G544-1,"")</x:f>
        <x:v>-0.008476477774176705</x:v>
      </x:c>
      <x:c r="M544" s="52" t="n">
        <x:f>IFERROR(I544/H544-1,"")</x:f>
        <x:v>-0.003218425485906784</x:v>
      </x:c>
      <x:c r="N544" s="52" t="n">
        <x:f>IFERROR(J544/I544-1,"")</x:f>
        <x:v>0.08995282899881452</x:v>
      </x:c>
      <x:c r="O544" s="52" t="n">
        <x:f>IFERROR(K544/J544-1,"")</x:f>
        <x:v>0.06636348908792145</x:v>
      </x:c>
      <x:c r="P544" s="52" t="n">
        <x:f>IFERROR((K544/G544)^(1/4)-1,"")</x:f>
        <x:v>0.035270879639290875</x:v>
      </x:c>
      <x:c r="Q544" s="51" t="n">
        <x:v>9227</x:v>
      </x:c>
      <x:c r="R544" s="52" t="n">
        <x:f>IFERROR(Q544/K544,"")</x:f>
        <x:v>0.10012696276843944</x:v>
      </x:c>
      <x:c r="S544" s="53" t="n">
        <x:v>37895</x:v>
      </x:c>
      <x:c r="T544" s="50" t="str">
        <x:v>EDINET_company_history</x:v>
      </x:c>
      <x:c r="U544" s="50" t="str">
        <x:v>廣岡 哲也</x:v>
      </x:c>
      <x:c r="V544" s="54" t="n">
        <x:v>0.1408</x:v>
      </x:c>
      <x:c r="W544" s="50" t="str">
        <x:v>小川 栄一</x:v>
      </x:c>
      <x:c r="X544" s="50" t="b">
        <x:f>AND(COUNT(L544:O544)=4,L544&gt;='設定'!$B$6,M544&gt;='設定'!$B$6,N544&gt;='設定'!$B$6,O544&gt;='設定'!$B$6)</x:f>
        <x:v>0</x:v>
      </x:c>
      <x:c r="Y544" s="50" t="b">
        <x:f>AND(COUNT(G544:K544)=5,P544&gt;='設定'!$B$7)</x:f>
        <x:v>0</x:v>
      </x:c>
      <x:c r="Z544" s="50" t="b">
        <x:f>AND(ISNUMBER(R544),R544&gt;='設定'!$B$8)</x:f>
        <x:v>1</x:v>
      </x:c>
      <x:c r="AA544" s="50" t="b">
        <x:f>AND(ISNUMBER(S544),S544&gt;=DATE(YEAR('設定'!$B$10)-'設定'!$B$9,MONTH('設定'!$B$10),DAY('設定'!$B$10)))</x:f>
        <x:v>0</x:v>
      </x:c>
      <x:c r="AB544" s="55" t="b">
        <x:v>0</x:v>
      </x:c>
      <x:c r="AC544" s="55" t="b">
        <x:v>1</x:v>
      </x:c>
      <x:c r="AD544" s="50" t="n">
        <x:f>IF(X544,1,0)+IF(Z544,1,0)+IF(AA544,1,0)+IF(AB544,1,0)</x:f>
        <x:v>1</x:v>
      </x:c>
      <x:c r="AE544" s="50" t="n">
        <x:f>IF(Y544,1,0)+IF(Z544,1,0)+IF(AA544,1,0)+IF(AB544,1,0)</x:f>
        <x:v>1</x:v>
      </x:c>
      <x:c r="AF544" s="50" t="n">
        <x:f>IF(Y544,1,0)+IF(Z544,1,0)+IF(AA544,1,0)+IF(AC544,1,0)</x:f>
        <x:v>2</x:v>
      </x:c>
      <x:c r="AG544" s="53" t="n">
        <x:v>44348</x:v>
      </x:c>
      <x:c r="AH544" s="50" t="str">
        <x:v>S100W53C</x:v>
      </x:c>
      <x:c r="AI544" s="50" t="str">
        <x:v>NetSalesSummaryOfBusinessResults</x:v>
      </x:c>
      <x:c r="AJ544" s="50" t="str">
        <x:v>OperatingIncome</x:v>
      </x:c>
      <x:c r="AK544" s="53" t="n">
        <x:v>45747</x:v>
      </x:c>
      <x:c r="AL544" s="50" t="str">
        <x:v>365/365/365/366/365</x:v>
      </x:c>
      <x:c r="AM544" s="51" t="n">
        <x:v>36049875</x:v>
      </x:c>
      <x:c r="AN544" s="51" t="n">
        <x:v>1149</x:v>
      </x:c>
      <x:c r="AO544" s="51" t="n">
        <x:f>IFERROR(AM544*AN544,"")</x:f>
        <x:v>41421306375</x:v>
      </x:c>
      <x:c r="AP544" s="56" t="n">
        <x:f>IFERROR(AO544/(K544*1000000),"")</x:f>
        <x:v>0.4494840794656712</x:v>
      </x:c>
      <x:c r="AQ544" s="57" t="n">
        <x:v>255784588.33333337</x:v>
      </x:c>
      <x:c r="AR544" s="52" t="n">
        <x:v>0.2345576333346412</x:v>
      </x:c>
      <x:c r="AS544" s="52" t="n">
        <x:v>-0.2391857857872964</x:v>
      </x:c>
      <x:c r="AT544" s="55" t="b">
        <x:v>0</x:v>
      </x:c>
      <x:c r="AU544" s="50" t="str">
        <x:v>repeated_negative_operating_cf</x:v>
      </x:c>
      <x:c r="AV544" s="58" t="n">
        <x:v>-0.0987432552703321</x:v>
      </x:c>
      <x:c r="AW544" s="50" t="n">
        <x:v>2596</x:v>
      </x:c>
      <x:c r="AX544" s="50" t="str">
        <x:v>Transformation Moat</x:v>
      </x:c>
      <x:c r="AY544" s="50" t="str">
        <x:v>既存適格性フィルター不通過: repeated_negative_operating_cf</x:v>
      </x:c>
      <x:c r="AZ544" s="59" t="str">
        <x:v>2025-06-26 16:00</x:v>
      </x:c>
      <x:c r="BA544" s="53" t="n">
        <x:v>37895</x:v>
      </x:c>
      <x:c r="BB544" s="50"/>
      <x:c r="BC544" s="50"/>
      <x:c r="BD544" s="50" t="str">
        <x:v>TOPIX Small 2</x:v>
      </x:c>
    </x:row>
    <x:row r="545">
      <x:c r="A545" s="50" t="n">
        <x:v>544</x:v>
      </x:c>
      <x:c r="B545" s="50" t="str">
        <x:v>9432</x:v>
      </x:c>
      <x:c r="C545" s="50" t="str">
        <x:v>9432.T</x:v>
      </x:c>
      <x:c r="D545" s="50" t="str">
        <x:v>NTT,Inc.</x:v>
      </x:c>
      <x:c r="E545" s="50" t="str">
        <x:v>Prime Market (Domestic)</x:v>
      </x:c>
      <x:c r="F545" s="50" t="str">
        <x:v>Information &amp; Communication</x:v>
      </x:c>
      <x:c r="G545" s="51" t="n">
        <x:v>11943966</x:v>
      </x:c>
      <x:c r="H545" s="51" t="n">
        <x:v>12156447</x:v>
      </x:c>
      <x:c r="I545" s="51" t="n">
        <x:v>13136194</x:v>
      </x:c>
      <x:c r="J545" s="51" t="n">
        <x:v>13374569</x:v>
      </x:c>
      <x:c r="K545" s="51" t="n">
        <x:v>13704727</x:v>
      </x:c>
      <x:c r="L545" s="52" t="n">
        <x:f>IFERROR(H545/G545-1,"")</x:f>
        <x:v>0.01778981956244685</x:v>
      </x:c>
      <x:c r="M545" s="52" t="n">
        <x:f>IFERROR(I545/H545-1,"")</x:f>
        <x:v>0.08059484814929885</x:v>
      </x:c>
      <x:c r="N545" s="52" t="n">
        <x:f>IFERROR(J545/I545-1,"")</x:f>
        <x:v>0.018146428105431545</x:v>
      </x:c>
      <x:c r="O545" s="52" t="n">
        <x:f>IFERROR(K545/J545-1,"")</x:f>
        <x:v>0.02468550575349382</x:v>
      </x:c>
      <x:c r="P545" s="52" t="n">
        <x:f>IFERROR((K545/G545)^(1/4)-1,"")</x:f>
        <x:v>0.03497642538376633</x:v>
      </x:c>
      <x:c r="Q545" s="51" t="n">
        <x:v>1649571</x:v>
      </x:c>
      <x:c r="R545" s="52" t="n">
        <x:f>IFERROR(Q545/K545,"")</x:f>
        <x:v>0.12036511197924628</x:v>
      </x:c>
      <x:c r="S545" s="53" t="n">
        <x:v>31809</x:v>
      </x:c>
      <x:c r="T545" s="50" t="str">
        <x:v>EDINET_company_history</x:v>
      </x:c>
      <x:c r="U545" s="50" t="str">
        <x:v>財務大臣</x:v>
      </x:c>
      <x:c r="V545" s="54" t="n">
        <x:v>0.3528</x:v>
      </x:c>
      <x:c r="W545" s="50" t="str">
        <x:v>島田 明 / 廣井 孝史 / 星野 理彰</x:v>
      </x:c>
      <x:c r="X545" s="50" t="b">
        <x:f>AND(COUNT(L545:O545)=4,L545&gt;='設定'!$B$6,M545&gt;='設定'!$B$6,N545&gt;='設定'!$B$6,O545&gt;='設定'!$B$6)</x:f>
        <x:v>0</x:v>
      </x:c>
      <x:c r="Y545" s="50" t="b">
        <x:f>AND(COUNT(G545:K545)=5,P545&gt;='設定'!$B$7)</x:f>
        <x:v>0</x:v>
      </x:c>
      <x:c r="Z545" s="50" t="b">
        <x:f>AND(ISNUMBER(R545),R545&gt;='設定'!$B$8)</x:f>
        <x:v>1</x:v>
      </x:c>
      <x:c r="AA545" s="50" t="b">
        <x:f>AND(ISNUMBER(S545),S545&gt;=DATE(YEAR('設定'!$B$10)-'設定'!$B$9,MONTH('設定'!$B$10),DAY('設定'!$B$10)))</x:f>
        <x:v>0</x:v>
      </x:c>
      <x:c r="AB545" s="55" t="b">
        <x:v>0</x:v>
      </x:c>
      <x:c r="AC545" s="55" t="b">
        <x:v>1</x:v>
      </x:c>
      <x:c r="AD545" s="50" t="n">
        <x:f>IF(X545,1,0)+IF(Z545,1,0)+IF(AA545,1,0)+IF(AB545,1,0)</x:f>
        <x:v>1</x:v>
      </x:c>
      <x:c r="AE545" s="50" t="n">
        <x:f>IF(Y545,1,0)+IF(Z545,1,0)+IF(AA545,1,0)+IF(AB545,1,0)</x:f>
        <x:v>1</x:v>
      </x:c>
      <x:c r="AF545" s="50" t="n">
        <x:f>IF(Y545,1,0)+IF(Z545,1,0)+IF(AA545,1,0)+IF(AC545,1,0)</x:f>
        <x:v>2</x:v>
      </x:c>
      <x:c r="AG545" s="53" t="n">
        <x:v>44348</x:v>
      </x:c>
      <x:c r="AH545" s="50" t="str">
        <x:v>S100W1FL</x:v>
      </x:c>
      <x:c r="AI545" s="50" t="str">
        <x:v>RevenueIFRSSummaryOfBusinessResults</x:v>
      </x:c>
      <x:c r="AJ545" s="50" t="str">
        <x:v>OperatingProfitLossIFRS</x:v>
      </x:c>
      <x:c r="AK545" s="53" t="n">
        <x:v>45747</x:v>
      </x:c>
      <x:c r="AL545" s="50" t="str">
        <x:v>365/365/365/366/365</x:v>
      </x:c>
      <x:c r="AM545" s="51" t="n">
        <x:v>82773133200</x:v>
      </x:c>
      <x:c r="AN545" s="51" t="n">
        <x:v>148</x:v>
      </x:c>
      <x:c r="AO545" s="51" t="n">
        <x:f>IFERROR(AM545*AN545,"")</x:f>
        <x:v>12250423713600</x:v>
      </x:c>
      <x:c r="AP545" s="56" t="n">
        <x:f>IFERROR(AO545/(K545*1000000),"")</x:f>
        <x:v>0.8938830896522054</x:v>
      </x:c>
      <x:c r="AQ545" s="57" t="n">
        <x:v>34900370305.65964</x:v>
      </x:c>
      <x:c r="AR545" s="52" t="n">
        <x:v>0.1669076703846476</x:v>
      </x:c>
      <x:c r="AS545" s="52" t="n">
        <x:v>-0.2370139725970875</x:v>
      </x:c>
      <x:c r="AT545" s="55" t="b">
        <x:v>0</x:v>
      </x:c>
      <x:c r="AU545" s="50" t="str">
        <x:v>missing_financial_data</x:v>
      </x:c>
      <x:c r="AV545" s="58" t="n">
        <x:v>0.5897024800641331</x:v>
      </x:c>
      <x:c r="AW545" s="50" t="n">
        <x:v>42</x:v>
      </x:c>
      <x:c r="AX545" s="50" t="str">
        <x:v>Core Moat</x:v>
      </x:c>
      <x:c r="AY545" s="50" t="str">
        <x:v>既存適格性フィルター不通過: missing_financial_data</x:v>
      </x:c>
      <x:c r="AZ545" s="59" t="str">
        <x:v>2025-06-20 15:30</x:v>
      </x:c>
      <x:c r="BA545" s="53" t="n">
        <x:v>31809</x:v>
      </x:c>
      <x:c r="BB545" s="50"/>
      <x:c r="BC545" s="50"/>
      <x:c r="BD545" s="50" t="str">
        <x:v>TOPIX Core30</x:v>
      </x:c>
    </x:row>
    <x:row r="546">
      <x:c r="A546" s="50" t="n">
        <x:v>545</x:v>
      </x:c>
      <x:c r="B546" s="50" t="str">
        <x:v>3826</x:v>
      </x:c>
      <x:c r="C546" s="50" t="str">
        <x:v>3826.T</x:v>
      </x:c>
      <x:c r="D546" s="50" t="str">
        <x:v>System Integrator Corp.</x:v>
      </x:c>
      <x:c r="E546" s="50" t="str">
        <x:v>Standard Market(Domestic)</x:v>
      </x:c>
      <x:c r="F546" s="50" t="str">
        <x:v>Information &amp; Communication</x:v>
      </x:c>
      <x:c r="G546" s="51" t="n">
        <x:v>4817.559</x:v>
      </x:c>
      <x:c r="H546" s="51" t="n">
        <x:v>4486.027</x:v>
      </x:c>
      <x:c r="I546" s="51" t="n">
        <x:v>4835.591</x:v>
      </x:c>
      <x:c r="J546" s="51" t="n">
        <x:v>4676.74</x:v>
      </x:c>
      <x:c r="K546" s="51" t="n">
        <x:v>5217.254</x:v>
      </x:c>
      <x:c r="L546" s="52" t="n">
        <x:f>IFERROR(H546/G546-1,"")</x:f>
        <x:v>-0.06881742392776091</x:v>
      </x:c>
      <x:c r="M546" s="52" t="n">
        <x:f>IFERROR(I546/H546-1,"")</x:f>
        <x:v>0.07792284798999205</x:v>
      </x:c>
      <x:c r="N546" s="52" t="n">
        <x:f>IFERROR(J546/I546-1,"")</x:f>
        <x:v>-0.032850379612337055</x:v>
      </x:c>
      <x:c r="O546" s="52" t="n">
        <x:f>IFERROR(K546/J546-1,"")</x:f>
        <x:v>0.11557495178265209</x:v>
      </x:c>
      <x:c r="P546" s="52" t="n">
        <x:f>IFERROR((K546/G546)^(1/4)-1,"")</x:f>
        <x:v>0.02012580752193105</x:v>
      </x:c>
      <x:c r="Q546" s="51" t="n">
        <x:v>570.125</x:v>
      </x:c>
      <x:c r="R546" s="52" t="n">
        <x:f>IFERROR(Q546/K546,"")</x:f>
        <x:v>0.10927683413535166</x:v>
      </x:c>
      <x:c r="S546" s="53" t="n">
        <x:v>39052</x:v>
      </x:c>
      <x:c r="T546" s="50" t="str">
        <x:v>EDINET_company_history</x:v>
      </x:c>
      <x:c r="U546" s="50" t="str">
        <x:v>碓井 満</x:v>
      </x:c>
      <x:c r="V546" s="54" t="n">
        <x:v>0.198</x:v>
      </x:c>
      <x:c r="W546" s="50" t="str">
        <x:v>梅 田 弘 之 / 引屋敷 智</x:v>
      </x:c>
      <x:c r="X546" s="50" t="b">
        <x:f>AND(COUNT(L546:O546)=4,L546&gt;='設定'!$B$6,M546&gt;='設定'!$B$6,N546&gt;='設定'!$B$6,O546&gt;='設定'!$B$6)</x:f>
        <x:v>0</x:v>
      </x:c>
      <x:c r="Y546" s="50" t="b">
        <x:f>AND(COUNT(G546:K546)=5,P546&gt;='設定'!$B$7)</x:f>
        <x:v>0</x:v>
      </x:c>
      <x:c r="Z546" s="50" t="b">
        <x:f>AND(ISNUMBER(R546),R546&gt;='設定'!$B$8)</x:f>
        <x:v>1</x:v>
      </x:c>
      <x:c r="AA546" s="50" t="b">
        <x:f>AND(ISNUMBER(S546),S546&gt;=DATE(YEAR('設定'!$B$10)-'設定'!$B$9,MONTH('設定'!$B$10),DAY('設定'!$B$10)))</x:f>
        <x:v>0</x:v>
      </x:c>
      <x:c r="AB546" s="55" t="b">
        <x:v>0</x:v>
      </x:c>
      <x:c r="AC546" s="55" t="b">
        <x:v>1</x:v>
      </x:c>
      <x:c r="AD546" s="50" t="n">
        <x:f>IF(X546,1,0)+IF(Z546,1,0)+IF(AA546,1,0)+IF(AB546,1,0)</x:f>
        <x:v>1</x:v>
      </x:c>
      <x:c r="AE546" s="50" t="n">
        <x:f>IF(Y546,1,0)+IF(Z546,1,0)+IF(AA546,1,0)+IF(AB546,1,0)</x:f>
        <x:v>1</x:v>
      </x:c>
      <x:c r="AF546" s="50" t="n">
        <x:f>IF(Y546,1,0)+IF(Z546,1,0)+IF(AA546,1,0)+IF(AC546,1,0)</x:f>
        <x:v>2</x:v>
      </x:c>
      <x:c r="AG546" s="53" t="n">
        <x:v>44348</x:v>
      </x:c>
      <x:c r="AH546" s="50" t="str">
        <x:v>S100Y7MS</x:v>
      </x:c>
      <x:c r="AI546" s="50" t="str">
        <x:v>NetSalesSummaryOfBusinessResults</x:v>
      </x:c>
      <x:c r="AJ546" s="50" t="str">
        <x:v>OperatingIncome</x:v>
      </x:c>
      <x:c r="AK546" s="53" t="n">
        <x:v>46081</x:v>
      </x:c>
      <x:c r="AL546" s="50" t="str">
        <x:v>365/365/366/365/365</x:v>
      </x:c>
      <x:c r="AM546" s="51" t="n">
        <x:v>10917800</x:v>
      </x:c>
      <x:c r="AN546" s="51" t="n">
        <x:v>443</x:v>
      </x:c>
      <x:c r="AO546" s="51" t="n">
        <x:f>IFERROR(AM546*AN546,"")</x:f>
        <x:v>4836585400</x:v>
      </x:c>
      <x:c r="AP546" s="56" t="n">
        <x:f>IFERROR(AO546/(K546*1000000),"")</x:f>
        <x:v>0.9270365981798088</x:v>
      </x:c>
      <x:c r="AQ546" s="57" t="n">
        <x:v>7162830</x:v>
      </x:c>
      <x:c r="AR546" s="52" t="n">
        <x:v>0.2648869867298224</x:v>
      </x:c>
      <x:c r="AS546" s="52" t="n">
        <x:v>-0.5314518615754652</x:v>
      </x:c>
      <x:c r="AT546" s="55" t="b">
        <x:v>0</x:v>
      </x:c>
      <x:c r="AU546" s="50" t="str">
        <x:v>low_liquidity</x:v>
      </x:c>
      <x:c r="AV546" s="58" t="n">
        <x:v>0.1970367709030974</x:v>
      </x:c>
      <x:c r="AW546" s="50" t="n">
        <x:v>722</x:v>
      </x:c>
      <x:c r="AX546" s="50" t="str">
        <x:v>Discovery</x:v>
      </x:c>
      <x:c r="AY546" s="50" t="str">
        <x:v>既存適格性フィルター不通過: low_liquidity / 60日平均売買代金2,000万円未満</x:v>
      </x:c>
      <x:c r="AZ546" s="59" t="str">
        <x:v>2026-05-29 14:49</x:v>
      </x:c>
      <x:c r="BA546" s="53" t="n">
        <x:v>39052</x:v>
      </x:c>
      <x:c r="BB546" s="50"/>
      <x:c r="BC546" s="50"/>
      <x:c r="BD546" s="50"/>
    </x:row>
    <x:row r="547">
      <x:c r="A547" s="50" t="n">
        <x:v>546</x:v>
      </x:c>
      <x:c r="B547" s="50" t="str">
        <x:v>2961</x:v>
      </x:c>
      <x:c r="C547" s="50" t="str">
        <x:v>2961.T</x:v>
      </x:c>
      <x:c r="D547" s="50" t="str">
        <x:v>NITCHO CORPORATION</x:v>
      </x:c>
      <x:c r="E547" s="50" t="str">
        <x:v>Standard Market(Domestic)</x:v>
      </x:c>
      <x:c r="F547" s="50" t="str">
        <x:v>Metal Products</x:v>
      </x:c>
      <x:c r="G547" s="51" t="n">
        <x:v>17061.477</x:v>
      </x:c>
      <x:c r="H547" s="51" t="n">
        <x:v>15467.759</x:v>
      </x:c>
      <x:c r="I547" s="51" t="n">
        <x:v>17642.103</x:v>
      </x:c>
      <x:c r="J547" s="51" t="n">
        <x:v>18443.815</x:v>
      </x:c>
      <x:c r="K547" s="51" t="n">
        <x:v>18118.892</x:v>
      </x:c>
      <x:c r="L547" s="52" t="n">
        <x:f>IFERROR(H547/G547-1,"")</x:f>
        <x:v>-0.09341031846187753</x:v>
      </x:c>
      <x:c r="M547" s="52" t="n">
        <x:f>IFERROR(I547/H547-1,"")</x:f>
        <x:v>0.14057265826290677</x:v>
      </x:c>
      <x:c r="N547" s="52" t="n">
        <x:f>IFERROR(J547/I547-1,"")</x:f>
        <x:v>0.04544310845481392</x:v>
      </x:c>
      <x:c r="O547" s="52" t="n">
        <x:f>IFERROR(K547/J547-1,"")</x:f>
        <x:v>-0.017616908432447342</x:v>
      </x:c>
      <x:c r="P547" s="52" t="n">
        <x:f>IFERROR((K547/G547)^(1/4)-1,"")</x:f>
        <x:v>0.015146572969557459</x:v>
      </x:c>
      <x:c r="Q547" s="51" t="n">
        <x:v>844.615</x:v>
      </x:c>
      <x:c r="R547" s="52" t="n">
        <x:f>IFERROR(Q547/K547,"")</x:f>
        <x:v>0.046615157262375646</x:v>
      </x:c>
      <x:c r="S547" s="53" t="n">
        <x:v>44509</x:v>
      </x:c>
      <x:c r="T547" s="50" t="str">
        <x:v>local_price_first_trade</x:v>
      </x:c>
      <x:c r="U547" s="50" t="str">
        <x:v>日本調理機従業員持株会</x:v>
      </x:c>
      <x:c r="V547" s="54" t="n">
        <x:v>0.1107</x:v>
      </x:c>
      <x:c r="W547" s="50" t="str">
        <x:v>齋藤 有史</x:v>
      </x:c>
      <x:c r="X547" s="50" t="b">
        <x:f>AND(COUNT(L547:O547)=4,L547&gt;='設定'!$B$6,M547&gt;='設定'!$B$6,N547&gt;='設定'!$B$6,O547&gt;='設定'!$B$6)</x:f>
        <x:v>0</x:v>
      </x:c>
      <x:c r="Y547" s="50" t="b">
        <x:f>AND(COUNT(G547:K547)=5,P547&gt;='設定'!$B$7)</x:f>
        <x:v>0</x:v>
      </x:c>
      <x:c r="Z547" s="50" t="b">
        <x:f>AND(ISNUMBER(R547),R547&gt;='設定'!$B$8)</x:f>
        <x:v>0</x:v>
      </x:c>
      <x:c r="AA547" s="50" t="b">
        <x:f>AND(ISNUMBER(S547),S547&gt;=DATE(YEAR('設定'!$B$10)-'設定'!$B$9,MONTH('設定'!$B$10),DAY('設定'!$B$10)))</x:f>
        <x:v>1</x:v>
      </x:c>
      <x:c r="AB547" s="55" t="b">
        <x:v>0</x:v>
      </x:c>
      <x:c r="AC547" s="55" t="b">
        <x:v>1</x:v>
      </x:c>
      <x:c r="AD547" s="50" t="n">
        <x:f>IF(X547,1,0)+IF(Z547,1,0)+IF(AA547,1,0)+IF(AB547,1,0)</x:f>
        <x:v>1</x:v>
      </x:c>
      <x:c r="AE547" s="50" t="n">
        <x:f>IF(Y547,1,0)+IF(Z547,1,0)+IF(AA547,1,0)+IF(AB547,1,0)</x:f>
        <x:v>1</x:v>
      </x:c>
      <x:c r="AF547" s="50" t="n">
        <x:f>IF(Y547,1,0)+IF(Z547,1,0)+IF(AA547,1,0)+IF(AC547,1,0)</x:f>
        <x:v>2</x:v>
      </x:c>
      <x:c r="AG547" s="53" t="n">
        <x:v>44509</x:v>
      </x:c>
      <x:c r="AH547" s="50" t="str">
        <x:v>S100XCJ8</x:v>
      </x:c>
      <x:c r="AI547" s="50" t="str">
        <x:v>NetSalesSummaryOfBusinessResults</x:v>
      </x:c>
      <x:c r="AJ547" s="50" t="str">
        <x:v>OperatingIncome</x:v>
      </x:c>
      <x:c r="AK547" s="53" t="n">
        <x:v>45930</x:v>
      </x:c>
      <x:c r="AL547" s="50" t="str">
        <x:v>365/365/365/366/365</x:v>
      </x:c>
      <x:c r="AM547" s="51" t="n">
        <x:v>1112672</x:v>
      </x:c>
      <x:c r="AN547" s="51" t="n">
        <x:v>5100</x:v>
      </x:c>
      <x:c r="AO547" s="51" t="n">
        <x:f>IFERROR(AM547*AN547,"")</x:f>
        <x:v>5674627200</x:v>
      </x:c>
      <x:c r="AP547" s="56" t="n">
        <x:f>IFERROR(AO547/(K547*1000000),"")</x:f>
        <x:v>0.3131884223384079</x:v>
      </x:c>
      <x:c r="AQ547" s="57" t="n">
        <x:v>1007191.6666666666</x:v>
      </x:c>
      <x:c r="AR547" s="52" t="n">
        <x:v>0.2994944856786538</x:v>
      </x:c>
      <x:c r="AS547" s="52" t="n">
        <x:v>-0.3357142762947566</x:v>
      </x:c>
      <x:c r="AT547" s="55" t="b">
        <x:v>0</x:v>
      </x:c>
      <x:c r="AU547" s="50" t="str">
        <x:v>low_liquidity</x:v>
      </x:c>
      <x:c r="AV547" s="58" t="n">
        <x:v>0.1014757262697418</x:v>
      </x:c>
      <x:c r="AW547" s="50" t="n">
        <x:v>1224</x:v>
      </x:c>
      <x:c r="AX547" s="50" t="str">
        <x:v>Discovery</x:v>
      </x:c>
      <x:c r="AY547" s="50" t="str">
        <x:v>既存適格性フィルター不通過: low_liquidity / 60日平均売買代金2,000万円未満</x:v>
      </x:c>
      <x:c r="AZ547" s="59" t="str">
        <x:v>2025-12-24 09:28</x:v>
      </x:c>
      <x:c r="BA547" s="53" t="n">
        <x:v>44501</x:v>
      </x:c>
      <x:c r="BB547" s="50"/>
      <x:c r="BC547" s="50"/>
      <x:c r="BD547" s="50"/>
    </x:row>
    <x:row r="548">
      <x:c r="A548" s="50" t="n">
        <x:v>547</x:v>
      </x:c>
      <x:c r="B548" s="50" t="str">
        <x:v>2185</x:v>
      </x:c>
      <x:c r="C548" s="50" t="str">
        <x:v>2185.T</x:v>
      </x:c>
      <x:c r="D548" s="50" t="str">
        <x:v>CMC CORPORATION</x:v>
      </x:c>
      <x:c r="E548" s="50" t="str">
        <x:v>Standard Market(Domestic)</x:v>
      </x:c>
      <x:c r="F548" s="50" t="str">
        <x:v>Services</x:v>
      </x:c>
      <x:c r="G548" s="51" t="n">
        <x:v>17331.456</x:v>
      </x:c>
      <x:c r="H548" s="51" t="n">
        <x:v>17917.892</x:v>
      </x:c>
      <x:c r="I548" s="51" t="n">
        <x:v>18451.088</x:v>
      </x:c>
      <x:c r="J548" s="51" t="n">
        <x:v>19523.921</x:v>
      </x:c>
      <x:c r="K548" s="51" t="n">
        <x:v>18256.391</x:v>
      </x:c>
      <x:c r="L548" s="52" t="n">
        <x:f>IFERROR(H548/G548-1,"")</x:f>
        <x:v>0.033836510908258566</x:v>
      </x:c>
      <x:c r="M548" s="52" t="n">
        <x:f>IFERROR(I548/H548-1,"")</x:f>
        <x:v>0.02975774159147737</x:v>
      </x:c>
      <x:c r="N548" s="52" t="n">
        <x:f>IFERROR(J548/I548-1,"")</x:f>
        <x:v>0.058144701277236255</x:v>
      </x:c>
      <x:c r="O548" s="52" t="n">
        <x:f>IFERROR(K548/J548-1,"")</x:f>
        <x:v>-0.06492189760448219</x:v>
      </x:c>
      <x:c r="P548" s="52" t="n">
        <x:f>IFERROR((K548/G548)^(1/4)-1,"")</x:f>
        <x:v>0.013082865037838065</x:v>
      </x:c>
      <x:c r="Q548" s="51" t="n">
        <x:v>2694.869</x:v>
      </x:c>
      <x:c r="R548" s="52" t="n">
        <x:f>IFERROR(Q548/K548,"")</x:f>
        <x:v>0.14761236215854492</x:v>
      </x:c>
      <x:c r="S548" s="53" t="n">
        <x:v>43497</x:v>
      </x:c>
      <x:c r="T548" s="50" t="str">
        <x:v>EDINET_company_history</x:v>
      </x:c>
      <x:c r="U548" s="50" t="str">
        <x:v>佐々 香予子</x:v>
      </x:c>
      <x:c r="V548" s="54" t="n">
        <x:v>0.2442</x:v>
      </x:c>
      <x:c r="W548" s="50" t="str">
        <x:v>佐々 幸恭</x:v>
      </x:c>
      <x:c r="X548" s="50" t="b">
        <x:f>AND(COUNT(L548:O548)=4,L548&gt;='設定'!$B$6,M548&gt;='設定'!$B$6,N548&gt;='設定'!$B$6,O548&gt;='設定'!$B$6)</x:f>
        <x:v>0</x:v>
      </x:c>
      <x:c r="Y548" s="50" t="b">
        <x:f>AND(COUNT(G548:K548)=5,P548&gt;='設定'!$B$7)</x:f>
        <x:v>0</x:v>
      </x:c>
      <x:c r="Z548" s="50" t="b">
        <x:f>AND(ISNUMBER(R548),R548&gt;='設定'!$B$8)</x:f>
        <x:v>1</x:v>
      </x:c>
      <x:c r="AA548" s="50" t="b">
        <x:f>AND(ISNUMBER(S548),S548&gt;=DATE(YEAR('設定'!$B$10)-'設定'!$B$9,MONTH('設定'!$B$10),DAY('設定'!$B$10)))</x:f>
        <x:v>0</x:v>
      </x:c>
      <x:c r="AB548" s="55" t="b">
        <x:v>0</x:v>
      </x:c>
      <x:c r="AC548" s="55" t="b">
        <x:v>1</x:v>
      </x:c>
      <x:c r="AD548" s="50" t="n">
        <x:f>IF(X548,1,0)+IF(Z548,1,0)+IF(AA548,1,0)+IF(AB548,1,0)</x:f>
        <x:v>1</x:v>
      </x:c>
      <x:c r="AE548" s="50" t="n">
        <x:f>IF(Y548,1,0)+IF(Z548,1,0)+IF(AA548,1,0)+IF(AB548,1,0)</x:f>
        <x:v>1</x:v>
      </x:c>
      <x:c r="AF548" s="50" t="n">
        <x:f>IF(Y548,1,0)+IF(Z548,1,0)+IF(AA548,1,0)+IF(AC548,1,0)</x:f>
        <x:v>2</x:v>
      </x:c>
      <x:c r="AG548" s="53" t="n">
        <x:v>44348</x:v>
      </x:c>
      <x:c r="AH548" s="50" t="str">
        <x:v>S100X9E8</x:v>
      </x:c>
      <x:c r="AI548" s="50" t="str">
        <x:v>NetSalesSummaryOfBusinessResults</x:v>
      </x:c>
      <x:c r="AJ548" s="50" t="str">
        <x:v>OperatingIncome</x:v>
      </x:c>
      <x:c r="AK548" s="53" t="n">
        <x:v>45930</x:v>
      </x:c>
      <x:c r="AL548" s="50" t="str">
        <x:v>365/365/365/366/365</x:v>
      </x:c>
      <x:c r="AM548" s="51" t="n">
        <x:v>12943600</x:v>
      </x:c>
      <x:c r="AN548" s="51" t="n">
        <x:v>1821</x:v>
      </x:c>
      <x:c r="AO548" s="51" t="n">
        <x:f>IFERROR(AM548*AN548,"")</x:f>
        <x:v>23570295600</x:v>
      </x:c>
      <x:c r="AP548" s="56" t="n">
        <x:f>IFERROR(AO548/(K548*1000000),"")</x:f>
        <x:v>1.2910709241492473</x:v>
      </x:c>
      <x:c r="AQ548" s="57" t="n">
        <x:v>4570485</x:v>
      </x:c>
      <x:c r="AR548" s="52" t="n">
        <x:v>0.3003655586468362</x:v>
      </x:c>
      <x:c r="AS548" s="52" t="n">
        <x:v>-0.3097402752718988</x:v>
      </x:c>
      <x:c r="AT548" s="55" t="b">
        <x:v>0</x:v>
      </x:c>
      <x:c r="AU548" s="50" t="str">
        <x:v>low_liquidity</x:v>
      </x:c>
      <x:c r="AV548" s="58" t="n">
        <x:v>0.1921874174626588</x:v>
      </x:c>
      <x:c r="AW548" s="50" t="n">
        <x:v>740</x:v>
      </x:c>
      <x:c r="AX548" s="50" t="str">
        <x:v>Discovery</x:v>
      </x:c>
      <x:c r="AY548" s="50" t="str">
        <x:v>既存適格性フィルター不通過: low_liquidity / 60日平均売買代金2,000万円未満</x:v>
      </x:c>
      <x:c r="AZ548" s="59" t="str">
        <x:v>2025-12-12 15:00</x:v>
      </x:c>
      <x:c r="BA548" s="53" t="n">
        <x:v>43497</x:v>
      </x:c>
      <x:c r="BB548" s="50"/>
      <x:c r="BC548" s="50"/>
      <x:c r="BD548" s="50"/>
    </x:row>
    <x:row r="549">
      <x:c r="A549" s="50" t="n">
        <x:v>548</x:v>
      </x:c>
      <x:c r="B549" s="50" t="str">
        <x:v>6343</x:v>
      </x:c>
      <x:c r="C549" s="50" t="str">
        <x:v>6343.T</x:v>
      </x:c>
      <x:c r="D549" s="50" t="str">
        <x:v>FREESIA MACROSS CORPORATION</x:v>
      </x:c>
      <x:c r="E549" s="50" t="str">
        <x:v>Standard Market(Domestic)</x:v>
      </x:c>
      <x:c r="F549" s="50" t="str">
        <x:v>Machinery</x:v>
      </x:c>
      <x:c r="G549" s="51" t="n">
        <x:v>6788.042</x:v>
      </x:c>
      <x:c r="H549" s="51" t="n">
        <x:v>7011.128</x:v>
      </x:c>
      <x:c r="I549" s="51" t="n">
        <x:v>7034.419</x:v>
      </x:c>
      <x:c r="J549" s="51" t="n">
        <x:v>6720.902</x:v>
      </x:c>
      <x:c r="K549" s="51" t="n">
        <x:v>6971.719</x:v>
      </x:c>
      <x:c r="L549" s="52" t="n">
        <x:f>IFERROR(H549/G549-1,"")</x:f>
        <x:v>0.03286455799772581</x:v>
      </x:c>
      <x:c r="M549" s="52" t="n">
        <x:f>IFERROR(I549/H549-1,"")</x:f>
        <x:v>0.0033220046759951938</x:v>
      </x:c>
      <x:c r="N549" s="52" t="n">
        <x:f>IFERROR(J549/I549-1,"")</x:f>
        <x:v>-0.04456899709841</x:v>
      </x:c>
      <x:c r="O549" s="52" t="n">
        <x:f>IFERROR(K549/J549-1,"")</x:f>
        <x:v>0.03731894915295597</x:v>
      </x:c>
      <x:c r="P549" s="52" t="n">
        <x:f>IFERROR((K549/G549)^(1/4)-1,"")</x:f>
        <x:v>0.0066971482788411585</x:v>
      </x:c>
      <x:c r="Q549" s="51" t="n">
        <x:v>1348.704</x:v>
      </x:c>
      <x:c r="R549" s="52" t="n">
        <x:f>IFERROR(Q549/K549,"")</x:f>
        <x:v>0.19345358009982902</x:v>
      </x:c>
      <x:c r="S549" s="53" t="n">
        <x:v>44348</x:v>
      </x:c>
      <x:c r="T549" s="50" t="str">
        <x:v>not_identified_before_local_window</x:v>
      </x:c>
      <x:c r="U549" s="50" t="str">
        <x:v>フリージアホールディングス㈱</x:v>
      </x:c>
      <x:c r="V549" s="54" t="n">
        <x:v>0.5778</x:v>
      </x:c>
      <x:c r="W549" s="50" t="str">
        <x:v>奥山 一寸法師</x:v>
      </x:c>
      <x:c r="X549" s="50" t="b">
        <x:f>AND(COUNT(L549:O549)=4,L549&gt;='設定'!$B$6,M549&gt;='設定'!$B$6,N549&gt;='設定'!$B$6,O549&gt;='設定'!$B$6)</x:f>
        <x:v>0</x:v>
      </x:c>
      <x:c r="Y549" s="50" t="b">
        <x:f>AND(COUNT(G549:K549)=5,P549&gt;='設定'!$B$7)</x:f>
        <x:v>0</x:v>
      </x:c>
      <x:c r="Z549" s="50" t="b">
        <x:f>AND(ISNUMBER(R549),R549&gt;='設定'!$B$8)</x:f>
        <x:v>1</x:v>
      </x:c>
      <x:c r="AA549" s="50" t="b">
        <x:f>AND(ISNUMBER(S549),S549&gt;=DATE(YEAR('設定'!$B$10)-'設定'!$B$9,MONTH('設定'!$B$10),DAY('設定'!$B$10)))</x:f>
        <x:v>0</x:v>
      </x:c>
      <x:c r="AB549" s="55" t="b">
        <x:v>0</x:v>
      </x:c>
      <x:c r="AC549" s="55" t="b">
        <x:v>1</x:v>
      </x:c>
      <x:c r="AD549" s="50" t="n">
        <x:f>IF(X549,1,0)+IF(Z549,1,0)+IF(AA549,1,0)+IF(AB549,1,0)</x:f>
        <x:v>1</x:v>
      </x:c>
      <x:c r="AE549" s="50" t="n">
        <x:f>IF(Y549,1,0)+IF(Z549,1,0)+IF(AA549,1,0)+IF(AB549,1,0)</x:f>
        <x:v>1</x:v>
      </x:c>
      <x:c r="AF549" s="50" t="n">
        <x:f>IF(Y549,1,0)+IF(Z549,1,0)+IF(AA549,1,0)+IF(AC549,1,0)</x:f>
        <x:v>2</x:v>
      </x:c>
      <x:c r="AG549" s="53" t="n">
        <x:v>44348</x:v>
      </x:c>
      <x:c r="AH549" s="50" t="str">
        <x:v>S100W2YD</x:v>
      </x:c>
      <x:c r="AI549" s="50" t="str">
        <x:v>NetSalesSummaryOfBusinessResults</x:v>
      </x:c>
      <x:c r="AJ549" s="50" t="str">
        <x:v>OperatingIncome</x:v>
      </x:c>
      <x:c r="AK549" s="53" t="n">
        <x:v>45747</x:v>
      </x:c>
      <x:c r="AL549" s="50" t="str">
        <x:v>365/365/365/366/365</x:v>
      </x:c>
      <x:c r="AM549" s="51" t="n">
        <x:v>45001820</x:v>
      </x:c>
      <x:c r="AN549" s="51" t="n">
        <x:v>134</x:v>
      </x:c>
      <x:c r="AO549" s="51" t="n">
        <x:f>IFERROR(AM549*AN549,"")</x:f>
        <x:v>6030243880</x:v>
      </x:c>
      <x:c r="AP549" s="56" t="n">
        <x:f>IFERROR(AO549/(K549*1000000),"")</x:f>
        <x:v>0.8649579651732952</x:v>
      </x:c>
      <x:c r="AQ549" s="57" t="n">
        <x:v>36053241.666666664</x:v>
      </x:c>
      <x:c r="AR549" s="52" t="n">
        <x:v>0.3649439817178311</x:v>
      </x:c>
      <x:c r="AS549" s="52" t="n">
        <x:v>-0.5391609105216534</x:v>
      </x:c>
      <x:c r="AT549" s="55" t="b">
        <x:v>1</x:v>
      </x:c>
      <x:c r="AU549" s="50"/>
      <x:c r="AV549" s="58" t="n">
        <x:v>0.2524433511269149</x:v>
      </x:c>
      <x:c r="AW549" s="50" t="n">
        <x:v>544</x:v>
      </x:c>
      <x:c r="AX549" s="50" t="str">
        <x:v>Discovery</x:v>
      </x:c>
      <x:c r="AY549" s="50" t="str">
        <x:v>目立つ機械的警告なし（定性確認は別途必要）</x:v>
      </x:c>
      <x:c r="AZ549" s="59" t="str">
        <x:v>2025-06-24 15:46</x:v>
      </x:c>
      <x:c r="BA549" s="53"/>
      <x:c r="BB549" s="50"/>
      <x:c r="BC549" s="50"/>
      <x:c r="BD549" s="50"/>
    </x:row>
    <x:row r="550">
      <x:c r="A550" s="50" t="n">
        <x:v>549</x:v>
      </x:c>
      <x:c r="B550" s="50" t="str">
        <x:v>8118</x:v>
      </x:c>
      <x:c r="C550" s="50" t="str">
        <x:v>8118.T</x:v>
      </x:c>
      <x:c r="D550" s="50" t="str">
        <x:v>KING Co.,Ltd.</x:v>
      </x:c>
      <x:c r="E550" s="50" t="str">
        <x:v>Standard Market(Domestic)</x:v>
      </x:c>
      <x:c r="F550" s="50" t="str">
        <x:v>Textiles and Apparels</x:v>
      </x:c>
      <x:c r="G550" s="51" t="n">
        <x:v>8096</x:v>
      </x:c>
      <x:c r="H550" s="51" t="n">
        <x:v>8050</x:v>
      </x:c>
      <x:c r="I550" s="51" t="n">
        <x:v>8422</x:v>
      </x:c>
      <x:c r="J550" s="51" t="n">
        <x:v>8548</x:v>
      </x:c>
      <x:c r="K550" s="51" t="n">
        <x:v>8157</x:v>
      </x:c>
      <x:c r="L550" s="52" t="n">
        <x:f>IFERROR(H550/G550-1,"")</x:f>
        <x:v>-0.005681818181818232</x:v>
      </x:c>
      <x:c r="M550" s="52" t="n">
        <x:f>IFERROR(I550/H550-1,"")</x:f>
        <x:v>0.04621118012422354</x:v>
      </x:c>
      <x:c r="N550" s="52" t="n">
        <x:f>IFERROR(J550/I550-1,"")</x:f>
        <x:v>0.014960816908097918</x:v>
      </x:c>
      <x:c r="O550" s="52" t="n">
        <x:f>IFERROR(K550/J550-1,"")</x:f>
        <x:v>-0.04574169396350025</x:v>
      </x:c>
      <x:c r="P550" s="52" t="n">
        <x:f>IFERROR((K550/G550)^(1/4)-1,"")</x:f>
        <x:v>0.0018783473317354193</x:v>
      </x:c>
      <x:c r="Q550" s="51" t="n">
        <x:v>864</x:v>
      </x:c>
      <x:c r="R550" s="52" t="n">
        <x:f>IFERROR(Q550/K550,"")</x:f>
        <x:v>0.10592129459360058</x:v>
      </x:c>
      <x:c r="S550" s="53" t="n">
        <x:v>28734</x:v>
      </x:c>
      <x:c r="T550" s="50" t="str">
        <x:v>EDINET_company_history</x:v>
      </x:c>
      <x:c r="U550" s="50" t="str">
        <x:v>キング共栄会</x:v>
      </x:c>
      <x:c r="V550" s="54" t="n">
        <x:v>0.0732</x:v>
      </x:c>
      <x:c r="W550" s="50" t="str">
        <x:v>山田 幸雄 / 長島 希吉</x:v>
      </x:c>
      <x:c r="X550" s="50" t="b">
        <x:f>AND(COUNT(L550:O550)=4,L550&gt;='設定'!$B$6,M550&gt;='設定'!$B$6,N550&gt;='設定'!$B$6,O550&gt;='設定'!$B$6)</x:f>
        <x:v>0</x:v>
      </x:c>
      <x:c r="Y550" s="50" t="b">
        <x:f>AND(COUNT(G550:K550)=5,P550&gt;='設定'!$B$7)</x:f>
        <x:v>0</x:v>
      </x:c>
      <x:c r="Z550" s="50" t="b">
        <x:f>AND(ISNUMBER(R550),R550&gt;='設定'!$B$8)</x:f>
        <x:v>1</x:v>
      </x:c>
      <x:c r="AA550" s="50" t="b">
        <x:f>AND(ISNUMBER(S550),S550&gt;=DATE(YEAR('設定'!$B$10)-'設定'!$B$9,MONTH('設定'!$B$10),DAY('設定'!$B$10)))</x:f>
        <x:v>0</x:v>
      </x:c>
      <x:c r="AB550" s="55" t="b">
        <x:v>0</x:v>
      </x:c>
      <x:c r="AC550" s="55" t="b">
        <x:v>1</x:v>
      </x:c>
      <x:c r="AD550" s="50" t="n">
        <x:f>IF(X550,1,0)+IF(Z550,1,0)+IF(AA550,1,0)+IF(AB550,1,0)</x:f>
        <x:v>1</x:v>
      </x:c>
      <x:c r="AE550" s="50" t="n">
        <x:f>IF(Y550,1,0)+IF(Z550,1,0)+IF(AA550,1,0)+IF(AB550,1,0)</x:f>
        <x:v>1</x:v>
      </x:c>
      <x:c r="AF550" s="50" t="n">
        <x:f>IF(Y550,1,0)+IF(Z550,1,0)+IF(AA550,1,0)+IF(AC550,1,0)</x:f>
        <x:v>2</x:v>
      </x:c>
      <x:c r="AG550" s="53" t="n">
        <x:v>44348</x:v>
      </x:c>
      <x:c r="AH550" s="50" t="str">
        <x:v>S100W6PG</x:v>
      </x:c>
      <x:c r="AI550" s="50" t="str">
        <x:v>NetSalesSummaryOfBusinessResults</x:v>
      </x:c>
      <x:c r="AJ550" s="50" t="str">
        <x:v>OperatingIncome</x:v>
      </x:c>
      <x:c r="AK550" s="53" t="n">
        <x:v>45747</x:v>
      </x:c>
      <x:c r="AL550" s="50" t="str">
        <x:v>365/365/365/366/365</x:v>
      </x:c>
      <x:c r="AM550" s="51" t="n">
        <x:v>15995661</x:v>
      </x:c>
      <x:c r="AN550" s="51" t="n">
        <x:v>1093</x:v>
      </x:c>
      <x:c r="AO550" s="51" t="n">
        <x:f>IFERROR(AM550*AN550,"")</x:f>
        <x:v>17483257473</x:v>
      </x:c>
      <x:c r="AP550" s="56" t="n">
        <x:f>IFERROR(AO550/(K550*1000000),"")</x:f>
        <x:v>2.143344057006252</x:v>
      </x:c>
      <x:c r="AQ550" s="57" t="n">
        <x:v>3641960</x:v>
      </x:c>
      <x:c r="AR550" s="52" t="n">
        <x:v>0.2658579774234236</x:v>
      </x:c>
      <x:c r="AS550" s="52" t="n">
        <x:v>-0.3107638809741817</x:v>
      </x:c>
      <x:c r="AT550" s="55" t="b">
        <x:v>0</x:v>
      </x:c>
      <x:c r="AU550" s="50" t="str">
        <x:v>low_liquidity</x:v>
      </x:c>
      <x:c r="AV550" s="58" t="n">
        <x:v>0.0335035214181162</x:v>
      </x:c>
      <x:c r="AW550" s="50" t="n">
        <x:v>1627</x:v>
      </x:c>
      <x:c r="AX550" s="50" t="str">
        <x:v>Discovery</x:v>
      </x:c>
      <x:c r="AY550" s="50" t="str">
        <x:v>既存適格性フィルター不通過: low_liquidity / 60日平均売買代金2,000万円未満</x:v>
      </x:c>
      <x:c r="AZ550" s="59" t="str">
        <x:v>2025-06-26 13:44</x:v>
      </x:c>
      <x:c r="BA550" s="53" t="n">
        <x:v>28734</x:v>
      </x:c>
      <x:c r="BB550" s="50"/>
      <x:c r="BC550" s="50"/>
      <x:c r="BD550" s="50"/>
    </x:row>
    <x:row r="551">
      <x:c r="A551" s="50" t="n">
        <x:v>550</x:v>
      </x:c>
      <x:c r="B551" s="50" t="str">
        <x:v>9684</x:v>
      </x:c>
      <x:c r="C551" s="50" t="str">
        <x:v>9684.T</x:v>
      </x:c>
      <x:c r="D551" s="50" t="str">
        <x:v>SQUARE ENIX HOLDINGS CO.,LTD.</x:v>
      </x:c>
      <x:c r="E551" s="50" t="str">
        <x:v>Prime Market (Domestic)</x:v>
      </x:c>
      <x:c r="F551" s="50" t="str">
        <x:v>Information &amp; Communication</x:v>
      </x:c>
      <x:c r="G551" s="51" t="n">
        <x:v>332532</x:v>
      </x:c>
      <x:c r="H551" s="51" t="n">
        <x:v>365275</x:v>
      </x:c>
      <x:c r="I551" s="51" t="n">
        <x:v>343267</x:v>
      </x:c>
      <x:c r="J551" s="51" t="n">
        <x:v>356344</x:v>
      </x:c>
      <x:c r="K551" s="51" t="n">
        <x:v>324506</x:v>
      </x:c>
      <x:c r="L551" s="52" t="n">
        <x:f>IFERROR(H551/G551-1,"")</x:f>
        <x:v>0.09846571157061579</x:v>
      </x:c>
      <x:c r="M551" s="52" t="n">
        <x:f>IFERROR(I551/H551-1,"")</x:f>
        <x:v>-0.06025049620149203</x:v>
      </x:c>
      <x:c r="N551" s="52" t="n">
        <x:f>IFERROR(J551/I551-1,"")</x:f>
        <x:v>0.03809570975363208</x:v>
      </x:c>
      <x:c r="O551" s="52" t="n">
        <x:f>IFERROR(K551/J551-1,"")</x:f>
        <x:v>-0.08934624969130955</x:v>
      </x:c>
      <x:c r="P551" s="52" t="n">
        <x:f>IFERROR((K551/G551)^(1/4)-1,"")</x:f>
        <x:v>-0.006089401509744574</x:v>
      </x:c>
      <x:c r="Q551" s="51" t="n">
        <x:v>40580</x:v>
      </x:c>
      <x:c r="R551" s="52" t="n">
        <x:f>IFERROR(Q551/K551,"")</x:f>
        <x:v>0.12505161691925573</x:v>
      </x:c>
      <x:c r="S551" s="53" t="n">
        <x:v>36373</x:v>
      </x:c>
      <x:c r="T551" s="50" t="str">
        <x:v>EDINET_company_history</x:v>
      </x:c>
      <x:c r="U551" s="50" t="str">
        <x:v>福嶋 康博</x:v>
      </x:c>
      <x:c r="V551" s="54" t="n">
        <x:v>0.1967</x:v>
      </x:c>
      <x:c r="W551" s="50" t="str">
        <x:v>桐生 隆司</x:v>
      </x:c>
      <x:c r="X551" s="50" t="b">
        <x:f>AND(COUNT(L551:O551)=4,L551&gt;='設定'!$B$6,M551&gt;='設定'!$B$6,N551&gt;='設定'!$B$6,O551&gt;='設定'!$B$6)</x:f>
        <x:v>0</x:v>
      </x:c>
      <x:c r="Y551" s="50" t="b">
        <x:f>AND(COUNT(G551:K551)=5,P551&gt;='設定'!$B$7)</x:f>
        <x:v>0</x:v>
      </x:c>
      <x:c r="Z551" s="50" t="b">
        <x:f>AND(ISNUMBER(R551),R551&gt;='設定'!$B$8)</x:f>
        <x:v>1</x:v>
      </x:c>
      <x:c r="AA551" s="50" t="b">
        <x:f>AND(ISNUMBER(S551),S551&gt;=DATE(YEAR('設定'!$B$10)-'設定'!$B$9,MONTH('設定'!$B$10),DAY('設定'!$B$10)))</x:f>
        <x:v>0</x:v>
      </x:c>
      <x:c r="AB551" s="55" t="b">
        <x:v>0</x:v>
      </x:c>
      <x:c r="AC551" s="55" t="b">
        <x:v>1</x:v>
      </x:c>
      <x:c r="AD551" s="50" t="n">
        <x:f>IF(X551,1,0)+IF(Z551,1,0)+IF(AA551,1,0)+IF(AB551,1,0)</x:f>
        <x:v>1</x:v>
      </x:c>
      <x:c r="AE551" s="50" t="n">
        <x:f>IF(Y551,1,0)+IF(Z551,1,0)+IF(AA551,1,0)+IF(AB551,1,0)</x:f>
        <x:v>1</x:v>
      </x:c>
      <x:c r="AF551" s="50" t="n">
        <x:f>IF(Y551,1,0)+IF(Z551,1,0)+IF(AA551,1,0)+IF(AC551,1,0)</x:f>
        <x:v>2</x:v>
      </x:c>
      <x:c r="AG551" s="53" t="n">
        <x:v>44348</x:v>
      </x:c>
      <x:c r="AH551" s="50" t="str">
        <x:v>S100W67T</x:v>
      </x:c>
      <x:c r="AI551" s="50" t="str">
        <x:v>NetSalesSummaryOfBusinessResults</x:v>
      </x:c>
      <x:c r="AJ551" s="50" t="str">
        <x:v>OperatingIncome</x:v>
      </x:c>
      <x:c r="AK551" s="53" t="n">
        <x:v>45747</x:v>
      </x:c>
      <x:c r="AL551" s="50" t="str">
        <x:v>365/365/365/366/365</x:v>
      </x:c>
      <x:c r="AM551" s="51" t="n">
        <x:v>120100196</x:v>
      </x:c>
      <x:c r="AN551" s="51" t="n">
        <x:v>2506</x:v>
      </x:c>
      <x:c r="AO551" s="51" t="n">
        <x:f>IFERROR(AM551*AN551,"")</x:f>
        <x:v>300971091176</x:v>
      </x:c>
      <x:c r="AP551" s="56" t="n">
        <x:f>IFERROR(AO551/(K551*1000000),"")</x:f>
        <x:v>0.92747465740541</x:v>
      </x:c>
      <x:c r="AQ551" s="57" t="n">
        <x:v>3615485590.8333335</x:v>
      </x:c>
      <x:c r="AR551" s="52" t="n">
        <x:v>0.3190060520623746</x:v>
      </x:c>
      <x:c r="AS551" s="52" t="n">
        <x:v>-0.405092419834845</x:v>
      </x:c>
      <x:c r="AT551" s="55" t="b">
        <x:v>1</x:v>
      </x:c>
      <x:c r="AU551" s="50"/>
      <x:c r="AV551" s="58" t="n">
        <x:v>0.075388406345644</x:v>
      </x:c>
      <x:c r="AW551" s="50" t="n">
        <x:v>1365</x:v>
      </x:c>
      <x:c r="AX551" s="50" t="str">
        <x:v>Core Moat</x:v>
      </x:c>
      <x:c r="AY551" s="50" t="str">
        <x:v>目立つ機械的警告なし（定性確認は別途必要）</x:v>
      </x:c>
      <x:c r="AZ551" s="59" t="str">
        <x:v>2025-06-26 09:53</x:v>
      </x:c>
      <x:c r="BA551" s="53" t="n">
        <x:v>36373</x:v>
      </x:c>
      <x:c r="BB551" s="50"/>
      <x:c r="BC551" s="50"/>
      <x:c r="BD551" s="50" t="str">
        <x:v>TOPIX Mid400</x:v>
      </x:c>
    </x:row>
    <x:row r="552">
      <x:c r="A552" s="50" t="n">
        <x:v>551</x:v>
      </x:c>
      <x:c r="B552" s="50" t="str">
        <x:v>4171</x:v>
      </x:c>
      <x:c r="C552" s="50" t="str">
        <x:v>4171.T</x:v>
      </x:c>
      <x:c r="D552" s="50" t="str">
        <x:v>Global Information,Inc.</x:v>
      </x:c>
      <x:c r="E552" s="50" t="str">
        <x:v>Standard Market(Domestic)</x:v>
      </x:c>
      <x:c r="F552" s="50" t="str">
        <x:v>Information &amp; Communication</x:v>
      </x:c>
      <x:c r="G552" s="51" t="n">
        <x:v>2654.063</x:v>
      </x:c>
      <x:c r="H552" s="51" t="n">
        <x:v>2984.792</x:v>
      </x:c>
      <x:c r="I552" s="51" t="n">
        <x:v>2917.792</x:v>
      </x:c>
      <x:c r="J552" s="51" t="n">
        <x:v>2749.26</x:v>
      </x:c>
      <x:c r="K552" s="51" t="n">
        <x:v>2567.624</x:v>
      </x:c>
      <x:c r="L552" s="52" t="n">
        <x:f>IFERROR(H552/G552-1,"")</x:f>
        <x:v>0.12461233964679796</x:v>
      </x:c>
      <x:c r="M552" s="52" t="n">
        <x:f>IFERROR(I552/H552-1,"")</x:f>
        <x:v>-0.022447125293822867</x:v>
      </x:c>
      <x:c r="N552" s="52" t="n">
        <x:f>IFERROR(J552/I552-1,"")</x:f>
        <x:v>-0.05776011449753782</x:v>
      </x:c>
      <x:c r="O552" s="52" t="n">
        <x:f>IFERROR(K552/J552-1,"")</x:f>
        <x:v>-0.06606723263714609</x:v>
      </x:c>
      <x:c r="P552" s="52" t="n">
        <x:f>IFERROR((K552/G552)^(1/4)-1,"")</x:f>
        <x:v>-0.0082435132816292</x:v>
      </x:c>
      <x:c r="Q552" s="51" t="n">
        <x:v>318.054</x:v>
      </x:c>
      <x:c r="R552" s="52" t="n">
        <x:f>IFERROR(Q552/K552,"")</x:f>
        <x:v>0.12387094060501071</x:v>
      </x:c>
      <x:c r="S552" s="53" t="n">
        <x:v>44166</x:v>
      </x:c>
      <x:c r="T552" s="50" t="str">
        <x:v>EDINET_company_history</x:v>
      </x:c>
      <x:c r="U552" s="50" t="str">
        <x:v>小野 優子</x:v>
      </x:c>
      <x:c r="V552" s="54" t="n">
        <x:v>0.2106</x:v>
      </x:c>
      <x:c r="W552" s="50" t="str">
        <x:v>樋口 荘祐</x:v>
      </x:c>
      <x:c r="X552" s="50" t="b">
        <x:f>AND(COUNT(L552:O552)=4,L552&gt;='設定'!$B$6,M552&gt;='設定'!$B$6,N552&gt;='設定'!$B$6,O552&gt;='設定'!$B$6)</x:f>
        <x:v>0</x:v>
      </x:c>
      <x:c r="Y552" s="50" t="b">
        <x:f>AND(COUNT(G552:K552)=5,P552&gt;='設定'!$B$7)</x:f>
        <x:v>0</x:v>
      </x:c>
      <x:c r="Z552" s="50" t="b">
        <x:f>AND(ISNUMBER(R552),R552&gt;='設定'!$B$8)</x:f>
        <x:v>1</x:v>
      </x:c>
      <x:c r="AA552" s="50" t="b">
        <x:f>AND(ISNUMBER(S552),S552&gt;=DATE(YEAR('設定'!$B$10)-'設定'!$B$9,MONTH('設定'!$B$10),DAY('設定'!$B$10)))</x:f>
        <x:v>0</x:v>
      </x:c>
      <x:c r="AB552" s="55" t="b">
        <x:v>0</x:v>
      </x:c>
      <x:c r="AC552" s="55" t="b">
        <x:v>1</x:v>
      </x:c>
      <x:c r="AD552" s="50" t="n">
        <x:f>IF(X552,1,0)+IF(Z552,1,0)+IF(AA552,1,0)+IF(AB552,1,0)</x:f>
        <x:v>1</x:v>
      </x:c>
      <x:c r="AE552" s="50" t="n">
        <x:f>IF(Y552,1,0)+IF(Z552,1,0)+IF(AA552,1,0)+IF(AB552,1,0)</x:f>
        <x:v>1</x:v>
      </x:c>
      <x:c r="AF552" s="50" t="n">
        <x:f>IF(Y552,1,0)+IF(Z552,1,0)+IF(AA552,1,0)+IF(AC552,1,0)</x:f>
        <x:v>2</x:v>
      </x:c>
      <x:c r="AG552" s="53" t="n">
        <x:v>44348</x:v>
      </x:c>
      <x:c r="AH552" s="50" t="str">
        <x:v>S100XTHD</x:v>
      </x:c>
      <x:c r="AI552" s="50" t="str">
        <x:v>NetSalesSummaryOfBusinessResults</x:v>
      </x:c>
      <x:c r="AJ552" s="50" t="str">
        <x:v>OperatingIncome</x:v>
      </x:c>
      <x:c r="AK552" s="53" t="n">
        <x:v>46022</x:v>
      </x:c>
      <x:c r="AL552" s="50" t="str">
        <x:v>365/365/365/366/365</x:v>
      </x:c>
      <x:c r="AM552" s="51" t="n">
        <x:v>2968400</x:v>
      </x:c>
      <x:c r="AN552" s="51" t="n">
        <x:v>1675</x:v>
      </x:c>
      <x:c r="AO552" s="51" t="n">
        <x:f>IFERROR(AM552*AN552,"")</x:f>
        <x:v>4972070000</x:v>
      </x:c>
      <x:c r="AP552" s="56" t="n">
        <x:f>IFERROR(AO552/(K552*1000000),"")</x:f>
        <x:v>1.9364478599670356</x:v>
      </x:c>
      <x:c r="AQ552" s="57" t="n">
        <x:v>13570251.666666666</x:v>
      </x:c>
      <x:c r="AR552" s="52" t="n">
        <x:v>0.3565706117801561</x:v>
      </x:c>
      <x:c r="AS552" s="52" t="n">
        <x:v>-0.4940495059891843</x:v>
      </x:c>
      <x:c r="AT552" s="55" t="b">
        <x:v>0</x:v>
      </x:c>
      <x:c r="AU552" s="50" t="str">
        <x:v>low_liquidity</x:v>
      </x:c>
      <x:c r="AV552" s="58" t="n">
        <x:v>0.0150687578670406</x:v>
      </x:c>
      <x:c r="AW552" s="50" t="n">
        <x:v>1756</x:v>
      </x:c>
      <x:c r="AX552" s="50" t="str">
        <x:v>Discovery</x:v>
      </x:c>
      <x:c r="AY552" s="50" t="str">
        <x:v>既存適格性フィルター不通過: low_liquidity / 60日平均売買代金2,000万円未満</x:v>
      </x:c>
      <x:c r="AZ552" s="59" t="str">
        <x:v>2026-03-25 12:00</x:v>
      </x:c>
      <x:c r="BA552" s="53" t="n">
        <x:v>44166</x:v>
      </x:c>
      <x:c r="BB552" s="50"/>
      <x:c r="BC552" s="50"/>
      <x:c r="BD552" s="50"/>
    </x:row>
    <x:row r="553">
      <x:c r="A553" s="50" t="n">
        <x:v>552</x:v>
      </x:c>
      <x:c r="B553" s="50" t="str">
        <x:v>5079</x:v>
      </x:c>
      <x:c r="C553" s="50" t="str">
        <x:v>5079.T</x:v>
      </x:c>
      <x:c r="D553" s="50" t="str">
        <x:v>NOVAC CO.,LTD.</x:v>
      </x:c>
      <x:c r="E553" s="50" t="str">
        <x:v>Standard Market(Domestic)</x:v>
      </x:c>
      <x:c r="F553" s="50" t="str">
        <x:v>Construction</x:v>
      </x:c>
      <x:c r="G553" s="51" t="n">
        <x:v>30551.846</x:v>
      </x:c>
      <x:c r="H553" s="51" t="n">
        <x:v>35370.33</x:v>
      </x:c>
      <x:c r="I553" s="51" t="n">
        <x:v>31948.341</x:v>
      </x:c>
      <x:c r="J553" s="51" t="n">
        <x:v>34431.032</x:v>
      </x:c>
      <x:c r="K553" s="51" t="n">
        <x:v>27511.917</x:v>
      </x:c>
      <x:c r="L553" s="52" t="n">
        <x:f>IFERROR(H553/G553-1,"")</x:f>
        <x:v>0.15771498717295174</x:v>
      </x:c>
      <x:c r="M553" s="52" t="n">
        <x:f>IFERROR(I553/H553-1,"")</x:f>
        <x:v>-0.09674744340807684</x:v>
      </x:c>
      <x:c r="N553" s="52" t="n">
        <x:f>IFERROR(J553/I553-1,"")</x:f>
        <x:v>0.07770954366613281</x:v>
      </x:c>
      <x:c r="O553" s="52" t="n">
        <x:f>IFERROR(K553/J553-1,"")</x:f>
        <x:v>-0.20095578314353157</x:v>
      </x:c>
      <x:c r="P553" s="52" t="n">
        <x:f>IFERROR((K553/G553)^(1/4)-1,"")</x:f>
        <x:v>-0.02586118334900367</x:v>
      </x:c>
      <x:c r="Q553" s="51" t="n">
        <x:v>893.97</x:v>
      </x:c>
      <x:c r="R553" s="52" t="n">
        <x:f>IFERROR(Q553/K553,"")</x:f>
        <x:v>0.03249391890794087</x:v>
      </x:c>
      <x:c r="S553" s="53" t="n">
        <x:v>44651</x:v>
      </x:c>
      <x:c r="T553" s="50" t="str">
        <x:v>local_price_first_trade</x:v>
      </x:c>
      <x:c r="U553" s="50" t="str">
        <x:v>ノバック従業員持株会</x:v>
      </x:c>
      <x:c r="V553" s="54" t="n">
        <x:v>0.1805</x:v>
      </x:c>
      <x:c r="W553" s="50" t="str">
        <x:v>立花 充</x:v>
      </x:c>
      <x:c r="X553" s="50" t="b">
        <x:f>AND(COUNT(L553:O553)=4,L553&gt;='設定'!$B$6,M553&gt;='設定'!$B$6,N553&gt;='設定'!$B$6,O553&gt;='設定'!$B$6)</x:f>
        <x:v>0</x:v>
      </x:c>
      <x:c r="Y553" s="50" t="b">
        <x:f>AND(COUNT(G553:K553)=5,P553&gt;='設定'!$B$7)</x:f>
        <x:v>0</x:v>
      </x:c>
      <x:c r="Z553" s="50" t="b">
        <x:f>AND(ISNUMBER(R553),R553&gt;='設定'!$B$8)</x:f>
        <x:v>0</x:v>
      </x:c>
      <x:c r="AA553" s="50" t="b">
        <x:f>AND(ISNUMBER(S553),S553&gt;=DATE(YEAR('設定'!$B$10)-'設定'!$B$9,MONTH('設定'!$B$10),DAY('設定'!$B$10)))</x:f>
        <x:v>1</x:v>
      </x:c>
      <x:c r="AB553" s="55" t="b">
        <x:v>0</x:v>
      </x:c>
      <x:c r="AC553" s="55" t="b">
        <x:v>1</x:v>
      </x:c>
      <x:c r="AD553" s="50" t="n">
        <x:f>IF(X553,1,0)+IF(Z553,1,0)+IF(AA553,1,0)+IF(AB553,1,0)</x:f>
        <x:v>1</x:v>
      </x:c>
      <x:c r="AE553" s="50" t="n">
        <x:f>IF(Y553,1,0)+IF(Z553,1,0)+IF(AA553,1,0)+IF(AB553,1,0)</x:f>
        <x:v>1</x:v>
      </x:c>
      <x:c r="AF553" s="50" t="n">
        <x:f>IF(Y553,1,0)+IF(Z553,1,0)+IF(AA553,1,0)+IF(AC553,1,0)</x:f>
        <x:v>2</x:v>
      </x:c>
      <x:c r="AG553" s="53" t="n">
        <x:v>44651</x:v>
      </x:c>
      <x:c r="AH553" s="50" t="str">
        <x:v>S100WEW1</x:v>
      </x:c>
      <x:c r="AI553" s="50" t="str">
        <x:v>NetSalesSummaryOfBusinessResults</x:v>
      </x:c>
      <x:c r="AJ553" s="50" t="str">
        <x:v>OperatingIncome</x:v>
      </x:c>
      <x:c r="AK553" s="53" t="n">
        <x:v>45777</x:v>
      </x:c>
      <x:c r="AL553" s="50" t="str">
        <x:v>365/365/365/366/365</x:v>
      </x:c>
      <x:c r="AM553" s="51" t="n">
        <x:v>5150600</x:v>
      </x:c>
      <x:c r="AN553" s="51" t="n">
        <x:v>2472</x:v>
      </x:c>
      <x:c r="AO553" s="51" t="n">
        <x:f>IFERROR(AM553*AN553,"")</x:f>
        <x:v>12732283200</x:v>
      </x:c>
      <x:c r="AP553" s="56" t="n">
        <x:f>IFERROR(AO553/(K553*1000000),"")</x:f>
        <x:v>0.46279156774135366</x:v>
      </x:c>
      <x:c r="AQ553" s="57" t="n">
        <x:v>34634518.333333336</x:v>
      </x:c>
      <x:c r="AR553" s="52" t="n">
        <x:v>0.2440067363019342</x:v>
      </x:c>
      <x:c r="AS553" s="52" t="n">
        <x:v>-0.3603998194643307</x:v>
      </x:c>
      <x:c r="AT553" s="55" t="b">
        <x:v>1</x:v>
      </x:c>
      <x:c r="AU553" s="50"/>
      <x:c r="AV553" s="58" t="n">
        <x:v>-0.0765415056688031</x:v>
      </x:c>
      <x:c r="AW553" s="50" t="n">
        <x:v>2451</x:v>
      </x:c>
      <x:c r="AX553" s="50" t="str">
        <x:v>Core Moat</x:v>
      </x:c>
      <x:c r="AY553" s="50" t="str">
        <x:v>目立つ機械的警告なし（定性確認は別途必要）</x:v>
      </x:c>
      <x:c r="AZ553" s="59" t="str">
        <x:v>2025-07-29 16:51</x:v>
      </x:c>
      <x:c r="BA553" s="53" t="n">
        <x:v>44621</x:v>
      </x:c>
      <x:c r="BB553" s="50"/>
      <x:c r="BC553" s="50"/>
      <x:c r="BD553" s="50"/>
    </x:row>
    <x:row r="554">
      <x:c r="A554" s="50" t="n">
        <x:v>553</x:v>
      </x:c>
      <x:c r="B554" s="50" t="str">
        <x:v>9412</x:v>
      </x:c>
      <x:c r="C554" s="50" t="str">
        <x:v>9412.T</x:v>
      </x:c>
      <x:c r="D554" s="50" t="str">
        <x:v>SKY Perfect JSAT Corporation</x:v>
      </x:c>
      <x:c r="E554" s="50" t="str">
        <x:v>Prime Market (Domestic)</x:v>
      </x:c>
      <x:c r="F554" s="50" t="str">
        <x:v>Information &amp; Communication</x:v>
      </x:c>
      <x:c r="G554" s="51" t="n">
        <x:v>139572</x:v>
      </x:c>
      <x:c r="H554" s="51" t="n">
        <x:v>119632</x:v>
      </x:c>
      <x:c r="I554" s="51" t="n">
        <x:v>121139</x:v>
      </x:c>
      <x:c r="J554" s="51" t="n">
        <x:v>121872</x:v>
      </x:c>
      <x:c r="K554" s="51" t="n">
        <x:v>123721</x:v>
      </x:c>
      <x:c r="L554" s="52" t="n">
        <x:f>IFERROR(H554/G554-1,"")</x:f>
        <x:v>-0.14286533115524602</x:v>
      </x:c>
      <x:c r="M554" s="52" t="n">
        <x:f>IFERROR(I554/H554-1,"")</x:f>
        <x:v>0.01259696402300392</x:v>
      </x:c>
      <x:c r="N554" s="52" t="n">
        <x:f>IFERROR(J554/I554-1,"")</x:f>
        <x:v>0.0060509002055491035</x:v>
      </x:c>
      <x:c r="O554" s="52" t="n">
        <x:f>IFERROR(K554/J554-1,"")</x:f>
        <x:v>0.015171655507417725</x:v>
      </x:c>
      <x:c r="P554" s="52" t="n">
        <x:f>IFERROR((K554/G554)^(1/4)-1,"")</x:f>
        <x:v>-0.029688273560034895</x:v>
      </x:c>
      <x:c r="Q554" s="51" t="n">
        <x:v>27488</x:v>
      </x:c>
      <x:c r="R554" s="52" t="n">
        <x:f>IFERROR(Q554/K554,"")</x:f>
        <x:v>0.2221773183210611</x:v>
      </x:c>
      <x:c r="S554" s="53" t="n">
        <x:v>39114</x:v>
      </x:c>
      <x:c r="T554" s="50" t="str">
        <x:v>EDINET_company_history</x:v>
      </x:c>
      <x:c r="U554" s="50" t="str">
        <x:v>伊藤忠・フジ・パートナーズ㈱</x:v>
      </x:c>
      <x:c r="V554" s="54" t="n">
        <x:v>0.2702</x:v>
      </x:c>
      <x:c r="W554" s="50" t="str">
        <x:v>福 岡 徹 / 米 倉 英 一</x:v>
      </x:c>
      <x:c r="X554" s="50" t="b">
        <x:f>AND(COUNT(L554:O554)=4,L554&gt;='設定'!$B$6,M554&gt;='設定'!$B$6,N554&gt;='設定'!$B$6,O554&gt;='設定'!$B$6)</x:f>
        <x:v>0</x:v>
      </x:c>
      <x:c r="Y554" s="50" t="b">
        <x:f>AND(COUNT(G554:K554)=5,P554&gt;='設定'!$B$7)</x:f>
        <x:v>0</x:v>
      </x:c>
      <x:c r="Z554" s="50" t="b">
        <x:f>AND(ISNUMBER(R554),R554&gt;='設定'!$B$8)</x:f>
        <x:v>1</x:v>
      </x:c>
      <x:c r="AA554" s="50" t="b">
        <x:f>AND(ISNUMBER(S554),S554&gt;=DATE(YEAR('設定'!$B$10)-'設定'!$B$9,MONTH('設定'!$B$10),DAY('設定'!$B$10)))</x:f>
        <x:v>0</x:v>
      </x:c>
      <x:c r="AB554" s="55" t="b">
        <x:v>0</x:v>
      </x:c>
      <x:c r="AC554" s="55" t="b">
        <x:v>1</x:v>
      </x:c>
      <x:c r="AD554" s="50" t="n">
        <x:f>IF(X554,1,0)+IF(Z554,1,0)+IF(AA554,1,0)+IF(AB554,1,0)</x:f>
        <x:v>1</x:v>
      </x:c>
      <x:c r="AE554" s="50" t="n">
        <x:f>IF(Y554,1,0)+IF(Z554,1,0)+IF(AA554,1,0)+IF(AB554,1,0)</x:f>
        <x:v>1</x:v>
      </x:c>
      <x:c r="AF554" s="50" t="n">
        <x:f>IF(Y554,1,0)+IF(Z554,1,0)+IF(AA554,1,0)+IF(AC554,1,0)</x:f>
        <x:v>2</x:v>
      </x:c>
      <x:c r="AG554" s="53" t="n">
        <x:v>44348</x:v>
      </x:c>
      <x:c r="AH554" s="50" t="str">
        <x:v>S100VY95</x:v>
      </x:c>
      <x:c r="AI554" s="50" t="str">
        <x:v>OperatingRevenue1SummaryOfBusinessResults</x:v>
      </x:c>
      <x:c r="AJ554" s="50" t="str">
        <x:v>OperatingIncome</x:v>
      </x:c>
      <x:c r="AK554" s="53" t="n">
        <x:v>45747</x:v>
      </x:c>
      <x:c r="AL554" s="50" t="str">
        <x:v>365/365/365/366/365</x:v>
      </x:c>
      <x:c r="AM554" s="51" t="n">
        <x:v>283358264</x:v>
      </x:c>
      <x:c r="AN554" s="51" t="n">
        <x:v>3950</x:v>
      </x:c>
      <x:c r="AO554" s="51" t="n">
        <x:f>IFERROR(AM554*AN554,"")</x:f>
        <x:v>1119265142800</x:v>
      </x:c>
      <x:c r="AP554" s="56" t="n">
        <x:f>IFERROR(AO554/(K554*1000000),"")</x:f>
        <x:v>9.046686842169073</x:v>
      </x:c>
      <x:c r="AQ554" s="57" t="n">
        <x:v>7502093313.333333</x:v>
      </x:c>
      <x:c r="AR554" s="52" t="n">
        <x:v>0.3499878118366851</x:v>
      </x:c>
      <x:c r="AS554" s="52" t="n">
        <x:v>-0.3559322023688837</x:v>
      </x:c>
      <x:c r="AT554" s="55" t="b">
        <x:v>1</x:v>
      </x:c>
      <x:c r="AU554" s="50"/>
      <x:c r="AV554" s="58" t="n">
        <x:v>0.2664610664827989</x:v>
      </x:c>
      <x:c r="AW554" s="50" t="n">
        <x:v>503</x:v>
      </x:c>
      <x:c r="AX554" s="50" t="str">
        <x:v>Core Moat</x:v>
      </x:c>
      <x:c r="AY554" s="50" t="str">
        <x:v>目立つ機械的警告なし（定性確認は別途必要）</x:v>
      </x:c>
      <x:c r="AZ554" s="59" t="str">
        <x:v>2025-06-17 13:17</x:v>
      </x:c>
      <x:c r="BA554" s="53" t="n">
        <x:v>39114</x:v>
      </x:c>
      <x:c r="BB554" s="50"/>
      <x:c r="BC554" s="50"/>
      <x:c r="BD554" s="50" t="str">
        <x:v>TOPIX Small 1</x:v>
      </x:c>
    </x:row>
    <x:row r="555">
      <x:c r="A555" s="50" t="n">
        <x:v>554</x:v>
      </x:c>
      <x:c r="B555" s="50" t="str">
        <x:v>7908</x:v>
      </x:c>
      <x:c r="C555" s="50" t="str">
        <x:v>7908.T</x:v>
      </x:c>
      <x:c r="D555" s="50" t="str">
        <x:v>KIMOTO CO.,LTD.</x:v>
      </x:c>
      <x:c r="E555" s="50" t="str">
        <x:v>Standard Market(Domestic)</x:v>
      </x:c>
      <x:c r="F555" s="50" t="str">
        <x:v>Chemicals</x:v>
      </x:c>
      <x:c r="G555" s="51" t="n">
        <x:v>12235</x:v>
      </x:c>
      <x:c r="H555" s="51" t="n">
        <x:v>9623</x:v>
      </x:c>
      <x:c r="I555" s="51" t="n">
        <x:v>9910</x:v>
      </x:c>
      <x:c r="J555" s="51" t="n">
        <x:v>11294</x:v>
      </x:c>
      <x:c r="K555" s="51" t="n">
        <x:v>10546</x:v>
      </x:c>
      <x:c r="L555" s="52" t="n">
        <x:f>IFERROR(H555/G555-1,"")</x:f>
        <x:v>-0.21348590110339194</x:v>
      </x:c>
      <x:c r="M555" s="52" t="n">
        <x:f>IFERROR(I555/H555-1,"")</x:f>
        <x:v>0.02982437909175939</x:v>
      </x:c>
      <x:c r="N555" s="52" t="n">
        <x:f>IFERROR(J555/I555-1,"")</x:f>
        <x:v>0.13965691220988896</x:v>
      </x:c>
      <x:c r="O555" s="52" t="n">
        <x:f>IFERROR(K555/J555-1,"")</x:f>
        <x:v>-0.06622985656100588</x:v>
      </x:c>
      <x:c r="P555" s="52" t="n">
        <x:f>IFERROR((K555/G555)^(1/4)-1,"")</x:f>
        <x:v>-0.03645733799151463</x:v>
      </x:c>
      <x:c r="Q555" s="51" t="n">
        <x:v>1064</x:v>
      </x:c>
      <x:c r="R555" s="52" t="n">
        <x:f>IFERROR(Q555/K555,"")</x:f>
        <x:v>0.10089133320690309</x:v>
      </x:c>
      <x:c r="S555" s="53" t="n">
        <x:v>38322</x:v>
      </x:c>
      <x:c r="T555" s="50" t="str">
        <x:v>EDINET_company_history</x:v>
      </x:c>
      <x:c r="U555" s="50" t="str">
        <x:v>きもと共栄会</x:v>
      </x:c>
      <x:c r="V555" s="54" t="n">
        <x:v>0.1532</x:v>
      </x:c>
      <x:c r="W555" s="50" t="str">
        <x:v>小 林 正 一 / 引 場 孝 / 山 田 資 子</x:v>
      </x:c>
      <x:c r="X555" s="50" t="b">
        <x:f>AND(COUNT(L555:O555)=4,L555&gt;='設定'!$B$6,M555&gt;='設定'!$B$6,N555&gt;='設定'!$B$6,O555&gt;='設定'!$B$6)</x:f>
        <x:v>0</x:v>
      </x:c>
      <x:c r="Y555" s="50" t="b">
        <x:f>AND(COUNT(G555:K555)=5,P555&gt;='設定'!$B$7)</x:f>
        <x:v>0</x:v>
      </x:c>
      <x:c r="Z555" s="50" t="b">
        <x:f>AND(ISNUMBER(R555),R555&gt;='設定'!$B$8)</x:f>
        <x:v>1</x:v>
      </x:c>
      <x:c r="AA555" s="50" t="b">
        <x:f>AND(ISNUMBER(S555),S555&gt;=DATE(YEAR('設定'!$B$10)-'設定'!$B$9,MONTH('設定'!$B$10),DAY('設定'!$B$10)))</x:f>
        <x:v>0</x:v>
      </x:c>
      <x:c r="AB555" s="55" t="b">
        <x:v>0</x:v>
      </x:c>
      <x:c r="AC555" s="55" t="b">
        <x:v>1</x:v>
      </x:c>
      <x:c r="AD555" s="50" t="n">
        <x:f>IF(X555,1,0)+IF(Z555,1,0)+IF(AA555,1,0)+IF(AB555,1,0)</x:f>
        <x:v>1</x:v>
      </x:c>
      <x:c r="AE555" s="50" t="n">
        <x:f>IF(Y555,1,0)+IF(Z555,1,0)+IF(AA555,1,0)+IF(AB555,1,0)</x:f>
        <x:v>1</x:v>
      </x:c>
      <x:c r="AF555" s="50" t="n">
        <x:f>IF(Y555,1,0)+IF(Z555,1,0)+IF(AA555,1,0)+IF(AC555,1,0)</x:f>
        <x:v>2</x:v>
      </x:c>
      <x:c r="AG555" s="53" t="n">
        <x:v>44348</x:v>
      </x:c>
      <x:c r="AH555" s="50" t="str">
        <x:v>S100Y5JR</x:v>
      </x:c>
      <x:c r="AI555" s="50" t="str">
        <x:v>NetSalesSummaryOfBusinessResults</x:v>
      </x:c>
      <x:c r="AJ555" s="50" t="str">
        <x:v>OperatingIncome</x:v>
      </x:c>
      <x:c r="AK555" s="53" t="n">
        <x:v>46112</x:v>
      </x:c>
      <x:c r="AL555" s="50" t="str">
        <x:v>365/365/366/365/365</x:v>
      </x:c>
      <x:c r="AM555" s="51" t="n">
        <x:v>43665964</x:v>
      </x:c>
      <x:c r="AN555" s="51" t="n">
        <x:v>244</x:v>
      </x:c>
      <x:c r="AO555" s="51" t="n">
        <x:f>IFERROR(AM555*AN555,"")</x:f>
        <x:v>10654495216</x:v>
      </x:c>
      <x:c r="AP555" s="56" t="n">
        <x:f>IFERROR(AO555/(K555*1000000),"")</x:f>
        <x:v>1.010287807320311</x:v>
      </x:c>
      <x:c r="AQ555" s="57" t="n">
        <x:v>47025656.666666664</x:v>
      </x:c>
      <x:c r="AR555" s="52" t="n">
        <x:v>0.3794549684263474</x:v>
      </x:c>
      <x:c r="AS555" s="52" t="n">
        <x:v>-0.3890975354427619</x:v>
      </x:c>
      <x:c r="AT555" s="55" t="b">
        <x:v>1</x:v>
      </x:c>
      <x:c r="AU555" s="50"/>
      <x:c r="AV555" s="58" t="n">
        <x:v>0.1045765560526187</x:v>
      </x:c>
      <x:c r="AW555" s="50" t="n">
        <x:v>1204</x:v>
      </x:c>
      <x:c r="AX555" s="50" t="str">
        <x:v>Discovery</x:v>
      </x:c>
      <x:c r="AY555" s="50" t="str">
        <x:v>目立つ機械的警告なし（定性確認は別途必要）</x:v>
      </x:c>
      <x:c r="AZ555" s="59" t="str">
        <x:v>2026-05-22 10:10</x:v>
      </x:c>
      <x:c r="BA555" s="53" t="n">
        <x:v>38322</x:v>
      </x:c>
      <x:c r="BB555" s="50"/>
      <x:c r="BC555" s="50"/>
      <x:c r="BD555" s="50"/>
    </x:row>
    <x:row r="556">
      <x:c r="A556" s="50" t="n">
        <x:v>555</x:v>
      </x:c>
      <x:c r="B556" s="50" t="str">
        <x:v>2497</x:v>
      </x:c>
      <x:c r="C556" s="50" t="str">
        <x:v>2497.T</x:v>
      </x:c>
      <x:c r="D556" s="50" t="str">
        <x:v>UNITED,Inc.</x:v>
      </x:c>
      <x:c r="E556" s="50" t="str">
        <x:v>Growth Market(Domestic)</x:v>
      </x:c>
      <x:c r="F556" s="50" t="str">
        <x:v>Services</x:v>
      </x:c>
      <x:c r="G556" s="51" t="n">
        <x:v>16338.529</x:v>
      </x:c>
      <x:c r="H556" s="51" t="n">
        <x:v>12714.596</x:v>
      </x:c>
      <x:c r="I556" s="51" t="n">
        <x:v>13140.387</x:v>
      </x:c>
      <x:c r="J556" s="51" t="n">
        <x:v>12573.853</x:v>
      </x:c>
      <x:c r="K556" s="51" t="n">
        <x:v>12035.735</x:v>
      </x:c>
      <x:c r="L556" s="52" t="n">
        <x:f>IFERROR(H556/G556-1,"")</x:f>
        <x:v>-0.22180289302666112</x:v>
      </x:c>
      <x:c r="M556" s="52" t="n">
        <x:f>IFERROR(I556/H556-1,"")</x:f>
        <x:v>0.03348836250872633</x:v>
      </x:c>
      <x:c r="N556" s="52" t="n">
        <x:f>IFERROR(J556/I556-1,"")</x:f>
        <x:v>-0.0431139509057078</x:v>
      </x:c>
      <x:c r="O556" s="52" t="n">
        <x:f>IFERROR(K556/J556-1,"")</x:f>
        <x:v>-0.04279658748992843</x:v>
      </x:c>
      <x:c r="P556" s="52" t="n">
        <x:f>IFERROR((K556/G556)^(1/4)-1,"")</x:f>
        <x:v>-0.07356508124199679</x:v>
      </x:c>
      <x:c r="Q556" s="51" t="n">
        <x:v>2646.466</x:v>
      </x:c>
      <x:c r="R556" s="52" t="n">
        <x:f>IFERROR(Q556/K556,"")</x:f>
        <x:v>0.21988403699483244</x:v>
      </x:c>
      <x:c r="S556" s="53" t="n">
        <x:v>38930</x:v>
      </x:c>
      <x:c r="T556" s="50" t="str">
        <x:v>EDINET_company_history</x:v>
      </x:c>
      <x:c r="U556" s="50" t="str">
        <x:v>デジタル・アドバタイジング・コンソーシアム㈱ (注)３</x:v>
      </x:c>
      <x:c r="V556" s="54" t="n">
        <x:v>0.52</x:v>
      </x:c>
      <x:c r="W556" s="50" t="str">
        <x:v>早 川 与 規 / 金 子 陽 三(戸籍名:藤澤陽三)</x:v>
      </x:c>
      <x:c r="X556" s="50" t="b">
        <x:f>AND(COUNT(L556:O556)=4,L556&gt;='設定'!$B$6,M556&gt;='設定'!$B$6,N556&gt;='設定'!$B$6,O556&gt;='設定'!$B$6)</x:f>
        <x:v>0</x:v>
      </x:c>
      <x:c r="Y556" s="50" t="b">
        <x:f>AND(COUNT(G556:K556)=5,P556&gt;='設定'!$B$7)</x:f>
        <x:v>0</x:v>
      </x:c>
      <x:c r="Z556" s="50" t="b">
        <x:f>AND(ISNUMBER(R556),R556&gt;='設定'!$B$8)</x:f>
        <x:v>1</x:v>
      </x:c>
      <x:c r="AA556" s="50" t="b">
        <x:f>AND(ISNUMBER(S556),S556&gt;=DATE(YEAR('設定'!$B$10)-'設定'!$B$9,MONTH('設定'!$B$10),DAY('設定'!$B$10)))</x:f>
        <x:v>0</x:v>
      </x:c>
      <x:c r="AB556" s="55" t="b">
        <x:v>0</x:v>
      </x:c>
      <x:c r="AC556" s="55" t="b">
        <x:v>1</x:v>
      </x:c>
      <x:c r="AD556" s="50" t="n">
        <x:f>IF(X556,1,0)+IF(Z556,1,0)+IF(AA556,1,0)+IF(AB556,1,0)</x:f>
        <x:v>1</x:v>
      </x:c>
      <x:c r="AE556" s="50" t="n">
        <x:f>IF(Y556,1,0)+IF(Z556,1,0)+IF(AA556,1,0)+IF(AB556,1,0)</x:f>
        <x:v>1</x:v>
      </x:c>
      <x:c r="AF556" s="50" t="n">
        <x:f>IF(Y556,1,0)+IF(Z556,1,0)+IF(AA556,1,0)+IF(AC556,1,0)</x:f>
        <x:v>2</x:v>
      </x:c>
      <x:c r="AG556" s="53" t="n">
        <x:v>44348</x:v>
      </x:c>
      <x:c r="AH556" s="50" t="str">
        <x:v>S100VYYX</x:v>
      </x:c>
      <x:c r="AI556" s="50" t="str">
        <x:v>NetSalesSummaryOfBusinessResults</x:v>
      </x:c>
      <x:c r="AJ556" s="50" t="str">
        <x:v>OperatingIncome</x:v>
      </x:c>
      <x:c r="AK556" s="53" t="n">
        <x:v>45747</x:v>
      </x:c>
      <x:c r="AL556" s="50" t="str">
        <x:v>365/365/365/366/365</x:v>
      </x:c>
      <x:c r="AM556" s="51" t="n">
        <x:v>39284290</x:v>
      </x:c>
      <x:c r="AN556" s="51" t="n">
        <x:v>495</x:v>
      </x:c>
      <x:c r="AO556" s="51" t="n">
        <x:f>IFERROR(AM556*AN556,"")</x:f>
        <x:v>19445723550</x:v>
      </x:c>
      <x:c r="AP556" s="56" t="n">
        <x:f>IFERROR(AO556/(K556*1000000),"")</x:f>
        <x:v>1.615665644848445</x:v>
      </x:c>
      <x:c r="AQ556" s="57" t="n">
        <x:v>19354265</x:v>
      </x:c>
      <x:c r="AR556" s="52" t="n">
        <x:v>0.2685274221437648</x:v>
      </x:c>
      <x:c r="AS556" s="52" t="n">
        <x:v>-0.4584130323066566</x:v>
      </x:c>
      <x:c r="AT556" s="55" t="b">
        <x:v>0</x:v>
      </x:c>
      <x:c r="AU556" s="50" t="str">
        <x:v>low_liquidity</x:v>
      </x:c>
      <x:c r="AV556" s="58" t="n">
        <x:v>0.1129383041769811</x:v>
      </x:c>
      <x:c r="AW556" s="50" t="n">
        <x:v>1157</x:v>
      </x:c>
      <x:c r="AX556" s="50" t="str">
        <x:v>Discovery</x:v>
      </x:c>
      <x:c r="AY556" s="50" t="str">
        <x:v>既存適格性フィルター不通過: low_liquidity / 60日平均売買代金2,000万円未満</x:v>
      </x:c>
      <x:c r="AZ556" s="59" t="str">
        <x:v>2025-06-18 15:30</x:v>
      </x:c>
      <x:c r="BA556" s="53" t="n">
        <x:v>38930</x:v>
      </x:c>
      <x:c r="BB556" s="50"/>
      <x:c r="BC556" s="50"/>
      <x:c r="BD556" s="50"/>
    </x:row>
    <x:row r="557">
      <x:c r="A557" s="50" t="n">
        <x:v>556</x:v>
      </x:c>
      <x:c r="B557" s="50" t="str">
        <x:v>4015</x:v>
      </x:c>
      <x:c r="C557" s="50" t="str">
        <x:v>4015.T</x:v>
      </x:c>
      <x:c r="D557" s="50" t="str">
        <x:v>Paycloud Holdings Inc.</x:v>
      </x:c>
      <x:c r="E557" s="50" t="str">
        <x:v>Growth Market(Domestic)</x:v>
      </x:c>
      <x:c r="F557" s="50" t="str">
        <x:v>Information &amp; Communication</x:v>
      </x:c>
      <x:c r="G557" s="51" t="n">
        <x:v>1461.352</x:v>
      </x:c>
      <x:c r="H557" s="51" t="n">
        <x:v>1165.474</x:v>
      </x:c>
      <x:c r="I557" s="51" t="n">
        <x:v>1004.04</x:v>
      </x:c>
      <x:c r="J557" s="51" t="n">
        <x:v>951.548</x:v>
      </x:c>
      <x:c r="K557" s="51" t="n">
        <x:v>1000.252</x:v>
      </x:c>
      <x:c r="L557" s="52" t="n">
        <x:f>IFERROR(H557/G557-1,"")</x:f>
        <x:v>-0.20246867284541992</x:v>
      </x:c>
      <x:c r="M557" s="52" t="n">
        <x:f>IFERROR(I557/H557-1,"")</x:f>
        <x:v>-0.13851360047499983</x:v>
      </x:c>
      <x:c r="N557" s="52" t="n">
        <x:f>IFERROR(J557/I557-1,"")</x:f>
        <x:v>-0.052280785626070636</x:v>
      </x:c>
      <x:c r="O557" s="52" t="n">
        <x:f>IFERROR(K557/J557-1,"")</x:f>
        <x:v>0.05118396549622295</x:v>
      </x:c>
      <x:c r="P557" s="52" t="n">
        <x:f>IFERROR((K557/G557)^(1/4)-1,"")</x:f>
        <x:v>-0.09042472263342072</x:v>
      </x:c>
      <x:c r="Q557" s="51" t="n">
        <x:v>313.368</x:v>
      </x:c>
      <x:c r="R557" s="52" t="n">
        <x:f>IFERROR(Q557/K557,"")</x:f>
        <x:v>0.31328905115910793</x:v>
      </x:c>
      <x:c r="S557" s="53" t="n">
        <x:v>44136</x:v>
      </x:c>
      <x:c r="T557" s="50" t="str">
        <x:v>EDINET_company_history</x:v>
      </x:c>
      <x:c r="U557" s="50" t="str">
        <x:v>三浦 嚴嗣</x:v>
      </x:c>
      <x:c r="V557" s="54" t="n">
        <x:v>0.1578</x:v>
      </x:c>
      <x:c r="W557" s="50" t="str">
        <x:v>尾上 徹 / 岩井 陽介</x:v>
      </x:c>
      <x:c r="X557" s="50" t="b">
        <x:f>AND(COUNT(L557:O557)=4,L557&gt;='設定'!$B$6,M557&gt;='設定'!$B$6,N557&gt;='設定'!$B$6,O557&gt;='設定'!$B$6)</x:f>
        <x:v>0</x:v>
      </x:c>
      <x:c r="Y557" s="50" t="b">
        <x:f>AND(COUNT(G557:K557)=5,P557&gt;='設定'!$B$7)</x:f>
        <x:v>0</x:v>
      </x:c>
      <x:c r="Z557" s="50" t="b">
        <x:f>AND(ISNUMBER(R557),R557&gt;='設定'!$B$8)</x:f>
        <x:v>1</x:v>
      </x:c>
      <x:c r="AA557" s="50" t="b">
        <x:f>AND(ISNUMBER(S557),S557&gt;=DATE(YEAR('設定'!$B$10)-'設定'!$B$9,MONTH('設定'!$B$10),DAY('設定'!$B$10)))</x:f>
        <x:v>0</x:v>
      </x:c>
      <x:c r="AB557" s="55" t="b">
        <x:v>0</x:v>
      </x:c>
      <x:c r="AC557" s="55" t="b">
        <x:v>1</x:v>
      </x:c>
      <x:c r="AD557" s="50" t="n">
        <x:f>IF(X557,1,0)+IF(Z557,1,0)+IF(AA557,1,0)+IF(AB557,1,0)</x:f>
        <x:v>1</x:v>
      </x:c>
      <x:c r="AE557" s="50" t="n">
        <x:f>IF(Y557,1,0)+IF(Z557,1,0)+IF(AA557,1,0)+IF(AB557,1,0)</x:f>
        <x:v>1</x:v>
      </x:c>
      <x:c r="AF557" s="50" t="n">
        <x:f>IF(Y557,1,0)+IF(Z557,1,0)+IF(AA557,1,0)+IF(AC557,1,0)</x:f>
        <x:v>2</x:v>
      </x:c>
      <x:c r="AG557" s="53" t="n">
        <x:v>44348</x:v>
      </x:c>
      <x:c r="AH557" s="50" t="str">
        <x:v>S100X5MX</x:v>
      </x:c>
      <x:c r="AI557" s="50" t="str">
        <x:v>NetSalesSummaryOfBusinessResults</x:v>
      </x:c>
      <x:c r="AJ557" s="50" t="str">
        <x:v>OperatingIncome</x:v>
      </x:c>
      <x:c r="AK557" s="53" t="n">
        <x:v>45900</x:v>
      </x:c>
      <x:c r="AL557" s="50" t="str">
        <x:v>365/365/365/366/365</x:v>
      </x:c>
      <x:c r="AM557" s="51" t="n">
        <x:v>15906708</x:v>
      </x:c>
      <x:c r="AN557" s="51" t="n">
        <x:v>473</x:v>
      </x:c>
      <x:c r="AO557" s="51" t="n">
        <x:f>IFERROR(AM557*AN557,"")</x:f>
        <x:v>7523872884</x:v>
      </x:c>
      <x:c r="AP557" s="56" t="n">
        <x:f>IFERROR(AO557/(K557*1000000),"")</x:f>
        <x:v>7.521977345708882</x:v>
      </x:c>
      <x:c r="AQ557" s="57" t="n">
        <x:v>28353538.333333332</x:v>
      </x:c>
      <x:c r="AR557" s="52" t="n">
        <x:v>0.5642841521554537</x:v>
      </x:c>
      <x:c r="AS557" s="52" t="n">
        <x:v>-0.8155981493721084</x:v>
      </x:c>
      <x:c r="AT557" s="55" t="b">
        <x:v>1</x:v>
      </x:c>
      <x:c r="AU557" s="50"/>
      <x:c r="AV557" s="58" t="n">
        <x:v>-0.1298534832459384</x:v>
      </x:c>
      <x:c r="AW557" s="50" t="n">
        <x:v>2752</x:v>
      </x:c>
      <x:c r="AX557" s="50" t="str">
        <x:v>Transformation Moat</x:v>
      </x:c>
      <x:c r="AY557" s="50" t="str">
        <x:v>ローカル5年最大下落率-60%以下</x:v>
      </x:c>
      <x:c r="AZ557" s="59" t="str">
        <x:v>2025-11-25 15:03</x:v>
      </x:c>
      <x:c r="BA557" s="53" t="n">
        <x:v>44136</x:v>
      </x:c>
      <x:c r="BB557" s="50"/>
      <x:c r="BC557" s="50"/>
      <x:c r="BD557" s="50"/>
    </x:row>
    <x:row r="558">
      <x:c r="A558" s="50" t="n">
        <x:v>557</x:v>
      </x:c>
      <x:c r="B558" s="50" t="str">
        <x:v>2461</x:v>
      </x:c>
      <x:c r="C558" s="50" t="str">
        <x:v>2461.T</x:v>
      </x:c>
      <x:c r="D558" s="50" t="str">
        <x:v>FAN Communications,Inc.</x:v>
      </x:c>
      <x:c r="E558" s="50" t="str">
        <x:v>Prime Market (Domestic)</x:v>
      </x:c>
      <x:c r="F558" s="50" t="str">
        <x:v>Services</x:v>
      </x:c>
      <x:c r="G558" s="51" t="n">
        <x:v>26700.229</x:v>
      </x:c>
      <x:c r="H558" s="51" t="n">
        <x:v>7737.529</x:v>
      </x:c>
      <x:c r="I558" s="51" t="n">
        <x:v>7396.661</x:v>
      </x:c>
      <x:c r="J558" s="51" t="n">
        <x:v>6961.663</x:v>
      </x:c>
      <x:c r="K558" s="51" t="n">
        <x:v>7096.657</x:v>
      </x:c>
      <x:c r="L558" s="52" t="n">
        <x:f>IFERROR(H558/G558-1,"")</x:f>
        <x:v>-0.7102073918542047</x:v>
      </x:c>
      <x:c r="M558" s="52" t="n">
        <x:f>IFERROR(I558/H558-1,"")</x:f>
        <x:v>-0.0440538575041205</x:v>
      </x:c>
      <x:c r="N558" s="52" t="n">
        <x:f>IFERROR(J558/I558-1,"")</x:f>
        <x:v>-0.058810049561552225</x:v>
      </x:c>
      <x:c r="O558" s="52" t="n">
        <x:f>IFERROR(K558/J558-1,"")</x:f>
        <x:v>0.01939105641855976</x:v>
      </x:c>
      <x:c r="P558" s="52" t="n">
        <x:f>IFERROR((K558/G558)^(1/4)-1,"")</x:f>
        <x:v>-0.2819830324396515</x:v>
      </x:c>
      <x:c r="Q558" s="51" t="n">
        <x:v>1965.023</x:v>
      </x:c>
      <x:c r="R558" s="52" t="n">
        <x:f>IFERROR(Q558/K558,"")</x:f>
        <x:v>0.27689417707520597</x:v>
      </x:c>
      <x:c r="S558" s="53" t="n">
        <x:v>38657</x:v>
      </x:c>
      <x:c r="T558" s="50" t="str">
        <x:v>EDINET_company_history</x:v>
      </x:c>
      <x:c r="U558" s="50" t="str">
        <x:v>柳澤 安慶</x:v>
      </x:c>
      <x:c r="V558" s="54" t="n">
        <x:v>0.419</x:v>
      </x:c>
      <x:c r="W558" s="50" t="str">
        <x:v>二宮 幸司 / 吉永 敬</x:v>
      </x:c>
      <x:c r="X558" s="50" t="b">
        <x:f>AND(COUNT(L558:O558)=4,L558&gt;='設定'!$B$6,M558&gt;='設定'!$B$6,N558&gt;='設定'!$B$6,O558&gt;='設定'!$B$6)</x:f>
        <x:v>0</x:v>
      </x:c>
      <x:c r="Y558" s="50" t="b">
        <x:f>AND(COUNT(G558:K558)=5,P558&gt;='設定'!$B$7)</x:f>
        <x:v>0</x:v>
      </x:c>
      <x:c r="Z558" s="50" t="b">
        <x:f>AND(ISNUMBER(R558),R558&gt;='設定'!$B$8)</x:f>
        <x:v>1</x:v>
      </x:c>
      <x:c r="AA558" s="50" t="b">
        <x:f>AND(ISNUMBER(S558),S558&gt;=DATE(YEAR('設定'!$B$10)-'設定'!$B$9,MONTH('設定'!$B$10),DAY('設定'!$B$10)))</x:f>
        <x:v>0</x:v>
      </x:c>
      <x:c r="AB558" s="55" t="b">
        <x:v>0</x:v>
      </x:c>
      <x:c r="AC558" s="55" t="b">
        <x:v>1</x:v>
      </x:c>
      <x:c r="AD558" s="50" t="n">
        <x:f>IF(X558,1,0)+IF(Z558,1,0)+IF(AA558,1,0)+IF(AB558,1,0)</x:f>
        <x:v>1</x:v>
      </x:c>
      <x:c r="AE558" s="50" t="n">
        <x:f>IF(Y558,1,0)+IF(Z558,1,0)+IF(AA558,1,0)+IF(AB558,1,0)</x:f>
        <x:v>1</x:v>
      </x:c>
      <x:c r="AF558" s="50" t="n">
        <x:f>IF(Y558,1,0)+IF(Z558,1,0)+IF(AA558,1,0)+IF(AC558,1,0)</x:f>
        <x:v>2</x:v>
      </x:c>
      <x:c r="AG558" s="53" t="n">
        <x:v>44348</x:v>
      </x:c>
      <x:c r="AH558" s="50" t="str">
        <x:v>S100XRYY</x:v>
      </x:c>
      <x:c r="AI558" s="50" t="str">
        <x:v>NetSalesSummaryOfBusinessResults</x:v>
      </x:c>
      <x:c r="AJ558" s="50" t="str">
        <x:v>OperatingIncome</x:v>
      </x:c>
      <x:c r="AK558" s="53" t="n">
        <x:v>46022</x:v>
      </x:c>
      <x:c r="AL558" s="50" t="str">
        <x:v>365/365/365/366/365</x:v>
      </x:c>
      <x:c r="AM558" s="51" t="n">
        <x:v>66310429</x:v>
      </x:c>
      <x:c r="AN558" s="51" t="n">
        <x:v>420</x:v>
      </x:c>
      <x:c r="AO558" s="51" t="n">
        <x:f>IFERROR(AM558*AN558,"")</x:f>
        <x:v>27850380180</x:v>
      </x:c>
      <x:c r="AP558" s="56" t="n">
        <x:f>IFERROR(AO558/(K558*1000000),"")</x:f>
        <x:v>3.924436559354637</x:v>
      </x:c>
      <x:c r="AQ558" s="57" t="n">
        <x:v>36207763.333333336</x:v>
      </x:c>
      <x:c r="AR558" s="52" t="n">
        <x:v>0.1737291623887586</x:v>
      </x:c>
      <x:c r="AS558" s="52" t="n">
        <x:v>-0.229303991183975</x:v>
      </x:c>
      <x:c r="AT558" s="55" t="b">
        <x:v>1</x:v>
      </x:c>
      <x:c r="AU558" s="50"/>
      <x:c r="AV558" s="58" t="n">
        <x:v>0.3967788468827524</x:v>
      </x:c>
      <x:c r="AW558" s="50" t="n">
        <x:v>205</x:v>
      </x:c>
      <x:c r="AX558" s="50" t="str">
        <x:v>Discovery</x:v>
      </x:c>
      <x:c r="AY558" s="50" t="str">
        <x:v>目立つ機械的警告なし（定性確認は別途必要）</x:v>
      </x:c>
      <x:c r="AZ558" s="59" t="str">
        <x:v>2026-03-25 11:51</x:v>
      </x:c>
      <x:c r="BA558" s="53" t="n">
        <x:v>38657</x:v>
      </x:c>
      <x:c r="BB558" s="50"/>
      <x:c r="BC558" s="50"/>
      <x:c r="BD558" s="50" t="str">
        <x:v>TOPIX Small 2</x:v>
      </x:c>
    </x:row>
    <x:row r="559">
      <x:c r="A559" s="50" t="n">
        <x:v>558</x:v>
      </x:c>
      <x:c r="B559" s="50" t="str">
        <x:v>4376</x:v>
      </x:c>
      <x:c r="C559" s="50" t="str">
        <x:v>4376.T</x:v>
      </x:c>
      <x:c r="D559" s="50" t="str">
        <x:v>Kufu Company Holdings Inc.</x:v>
      </x:c>
      <x:c r="E559" s="50" t="str">
        <x:v>Growth Market(Domestic)</x:v>
      </x:c>
      <x:c r="F559" s="50" t="str">
        <x:v>Information &amp; Communication</x:v>
      </x:c>
      <x:c r="G559" s="51"/>
      <x:c r="H559" s="51" t="n">
        <x:v>18625</x:v>
      </x:c>
      <x:c r="I559" s="51" t="n">
        <x:v>20486</x:v>
      </x:c>
      <x:c r="J559" s="51" t="n">
        <x:v>15544</x:v>
      </x:c>
      <x:c r="K559" s="51" t="n">
        <x:v>14110</x:v>
      </x:c>
      <x:c r="L559" s="52" t="str">
        <x:f>IFERROR(H559/G559-1,"")</x:f>
      </x:c>
      <x:c r="M559" s="52" t="n">
        <x:f>IFERROR(I559/H559-1,"")</x:f>
        <x:v>0.09991946308724842</x:v>
      </x:c>
      <x:c r="N559" s="52" t="n">
        <x:f>IFERROR(J559/I559-1,"")</x:f>
        <x:v>-0.2412379185785415</x:v>
      </x:c>
      <x:c r="O559" s="52" t="n">
        <x:f>IFERROR(K559/J559-1,"")</x:f>
        <x:v>-0.0922542460113227</x:v>
      </x:c>
      <x:c r="P559" s="52" t="str">
        <x:f>IFERROR((K559/G559)^(1/4)-1,"")</x:f>
      </x:c>
      <x:c r="Q559" s="51" t="n">
        <x:v>522</x:v>
      </x:c>
      <x:c r="R559" s="52" t="n">
        <x:f>IFERROR(Q559/K559,"")</x:f>
        <x:v>0.0369950389794472</x:v>
      </x:c>
      <x:c r="S559" s="53" t="n">
        <x:v>44470</x:v>
      </x:c>
      <x:c r="T559" s="50" t="str">
        <x:v>local_price_first_trade</x:v>
      </x:c>
      <x:c r="U559" s="50" t="str">
        <x:v>穐田 誉輝</x:v>
      </x:c>
      <x:c r="V559" s="54" t="n">
        <x:v>0.651</x:v>
      </x:c>
      <x:c r="W559" s="50"/>
      <x:c r="X559" s="50" t="b">
        <x:f>AND(COUNT(L559:O559)=4,L559&gt;='設定'!$B$6,M559&gt;='設定'!$B$6,N559&gt;='設定'!$B$6,O559&gt;='設定'!$B$6)</x:f>
        <x:v>0</x:v>
      </x:c>
      <x:c r="Y559" s="50" t="b">
        <x:f>AND(COUNT(G559:K559)=5,P559&gt;='設定'!$B$7)</x:f>
        <x:v>0</x:v>
      </x:c>
      <x:c r="Z559" s="50" t="b">
        <x:f>AND(ISNUMBER(R559),R559&gt;='設定'!$B$8)</x:f>
        <x:v>0</x:v>
      </x:c>
      <x:c r="AA559" s="50" t="b">
        <x:f>AND(ISNUMBER(S559),S559&gt;=DATE(YEAR('設定'!$B$10)-'設定'!$B$9,MONTH('設定'!$B$10),DAY('設定'!$B$10)))</x:f>
        <x:v>1</x:v>
      </x:c>
      <x:c r="AB559" s="55" t="b">
        <x:v>0</x:v>
      </x:c>
      <x:c r="AC559" s="55" t="b">
        <x:v>1</x:v>
      </x:c>
      <x:c r="AD559" s="50" t="n">
        <x:f>IF(X559,1,0)+IF(Z559,1,0)+IF(AA559,1,0)+IF(AB559,1,0)</x:f>
        <x:v>1</x:v>
      </x:c>
      <x:c r="AE559" s="50" t="n">
        <x:f>IF(Y559,1,0)+IF(Z559,1,0)+IF(AA559,1,0)+IF(AB559,1,0)</x:f>
        <x:v>1</x:v>
      </x:c>
      <x:c r="AF559" s="50" t="n">
        <x:f>IF(Y559,1,0)+IF(Z559,1,0)+IF(AA559,1,0)+IF(AC559,1,0)</x:f>
        <x:v>2</x:v>
      </x:c>
      <x:c r="AG559" s="53" t="n">
        <x:v>44470</x:v>
      </x:c>
      <x:c r="AH559" s="50" t="str">
        <x:v>S100XC6R</x:v>
      </x:c>
      <x:c r="AI559" s="50" t="str">
        <x:v>NetSalesSummaryOfBusinessResults</x:v>
      </x:c>
      <x:c r="AJ559" s="50" t="str">
        <x:v>OperatingIncome</x:v>
      </x:c>
      <x:c r="AK559" s="53" t="n">
        <x:v>45930</x:v>
      </x:c>
      <x:c r="AL559" s="50" t="str">
        <x:v>365/365/366/365</x:v>
      </x:c>
      <x:c r="AM559" s="51" t="n">
        <x:v>59878995</x:v>
      </x:c>
      <x:c r="AN559" s="51" t="n">
        <x:v>172</x:v>
      </x:c>
      <x:c r="AO559" s="51" t="n">
        <x:f>IFERROR(AM559*AN559,"")</x:f>
        <x:v>10299187140</x:v>
      </x:c>
      <x:c r="AP559" s="56" t="n">
        <x:f>IFERROR(AO559/(K559*1000000),"")</x:f>
        <x:v>0.7299211296952516</x:v>
      </x:c>
      <x:c r="AQ559" s="57" t="n">
        <x:v>5757683.333333333</x:v>
      </x:c>
      <x:c r="AR559" s="52" t="n">
        <x:v>0.5616596753557794</x:v>
      </x:c>
      <x:c r="AS559" s="52" t="n">
        <x:v>-0.8247058823529412</x:v>
      </x:c>
      <x:c r="AT559" s="55" t="b">
        <x:v>0</x:v>
      </x:c>
      <x:c r="AU559" s="50" t="str">
        <x:v>low_liquidity</x:v>
      </x:c>
      <x:c r="AV559" s="58" t="n">
        <x:v>-0.4140592809319778</x:v>
      </x:c>
      <x:c r="AW559" s="50" t="n">
        <x:v>3433</x:v>
      </x:c>
      <x:c r="AX559" s="50" t="str">
        <x:v>Future Moat</x:v>
      </x:c>
      <x:c r="AY559" s="50" t="str">
        <x:v>既存適格性フィルター不通過: low_liquidity / 60日平均売買代金2,000万円未満 / ローカル5年最大下落率-60%以下</x:v>
      </x:c>
      <x:c r="AZ559" s="59" t="str">
        <x:v>2025-12-22 16:00</x:v>
      </x:c>
      <x:c r="BA559" s="53" t="n">
        <x:v>43374</x:v>
      </x:c>
      <x:c r="BB559" s="50"/>
      <x:c r="BC559" s="50"/>
      <x:c r="BD559" s="50"/>
    </x:row>
    <x:row r="560">
      <x:c r="A560" s="50" t="n">
        <x:v>559</x:v>
      </x:c>
      <x:c r="B560" s="50" t="str">
        <x:v>5133</x:v>
      </x:c>
      <x:c r="C560" s="50" t="str">
        <x:v>5133.T</x:v>
      </x:c>
      <x:c r="D560" s="50" t="str">
        <x:v>Terilogy Holdings Corporation</x:v>
      </x:c>
      <x:c r="E560" s="50" t="str">
        <x:v>Standard Market(Domestic)</x:v>
      </x:c>
      <x:c r="F560" s="50" t="str">
        <x:v>Information &amp; Communication</x:v>
      </x:c>
      <x:c r="G560" s="51"/>
      <x:c r="H560" s="51"/>
      <x:c r="I560" s="51" t="n">
        <x:v>5676.728</x:v>
      </x:c>
      <x:c r="J560" s="51" t="n">
        <x:v>6881.042</x:v>
      </x:c>
      <x:c r="K560" s="51" t="n">
        <x:v>8653.567</x:v>
      </x:c>
      <x:c r="L560" s="52" t="str">
        <x:f>IFERROR(H560/G560-1,"")</x:f>
      </x:c>
      <x:c r="M560" s="52" t="str">
        <x:f>IFERROR(I560/H560-1,"")</x:f>
      </x:c>
      <x:c r="N560" s="52" t="n">
        <x:f>IFERROR(J560/I560-1,"")</x:f>
        <x:v>0.21214932263797048</x:v>
      </x:c>
      <x:c r="O560" s="52" t="n">
        <x:f>IFERROR(K560/J560-1,"")</x:f>
        <x:v>0.2575954339473583</x:v>
      </x:c>
      <x:c r="P560" s="52" t="str">
        <x:f>IFERROR((K560/G560)^(1/4)-1,"")</x:f>
      </x:c>
      <x:c r="Q560" s="51" t="n">
        <x:v>273.193</x:v>
      </x:c>
      <x:c r="R560" s="52" t="n">
        <x:f>IFERROR(Q560/K560,"")</x:f>
        <x:v>0.03156998726652258</x:v>
      </x:c>
      <x:c r="S560" s="53" t="n">
        <x:v>44866</x:v>
      </x:c>
      <x:c r="T560" s="50" t="str">
        <x:v>local_price_first_trade</x:v>
      </x:c>
      <x:c r="U560" s="50" t="str">
        <x:v>津吹 憲男</x:v>
      </x:c>
      <x:c r="V560" s="54" t="n">
        <x:v>0.1342</x:v>
      </x:c>
      <x:c r="W560" s="50" t="str">
        <x:v>阿部 昭彦 / 鈴木 達 / 廣谷 慎吾</x:v>
      </x:c>
      <x:c r="X560" s="50" t="b">
        <x:f>AND(COUNT(L560:O560)=4,L560&gt;='設定'!$B$6,M560&gt;='設定'!$B$6,N560&gt;='設定'!$B$6,O560&gt;='設定'!$B$6)</x:f>
        <x:v>0</x:v>
      </x:c>
      <x:c r="Y560" s="50" t="b">
        <x:f>AND(COUNT(G560:K560)=5,P560&gt;='設定'!$B$7)</x:f>
        <x:v>0</x:v>
      </x:c>
      <x:c r="Z560" s="50" t="b">
        <x:f>AND(ISNUMBER(R560),R560&gt;='設定'!$B$8)</x:f>
        <x:v>0</x:v>
      </x:c>
      <x:c r="AA560" s="50" t="b">
        <x:f>AND(ISNUMBER(S560),S560&gt;=DATE(YEAR('設定'!$B$10)-'設定'!$B$9,MONTH('設定'!$B$10),DAY('設定'!$B$10)))</x:f>
        <x:v>1</x:v>
      </x:c>
      <x:c r="AB560" s="55" t="b">
        <x:v>0</x:v>
      </x:c>
      <x:c r="AC560" s="55" t="b">
        <x:v>1</x:v>
      </x:c>
      <x:c r="AD560" s="50" t="n">
        <x:f>IF(X560,1,0)+IF(Z560,1,0)+IF(AA560,1,0)+IF(AB560,1,0)</x:f>
        <x:v>1</x:v>
      </x:c>
      <x:c r="AE560" s="50" t="n">
        <x:f>IF(Y560,1,0)+IF(Z560,1,0)+IF(AA560,1,0)+IF(AB560,1,0)</x:f>
        <x:v>1</x:v>
      </x:c>
      <x:c r="AF560" s="50" t="n">
        <x:f>IF(Y560,1,0)+IF(Z560,1,0)+IF(AA560,1,0)+IF(AC560,1,0)</x:f>
        <x:v>2</x:v>
      </x:c>
      <x:c r="AG560" s="53" t="n">
        <x:v>44866</x:v>
      </x:c>
      <x:c r="AH560" s="50" t="str">
        <x:v>S100W7S3</x:v>
      </x:c>
      <x:c r="AI560" s="50" t="str">
        <x:v>NetSalesSummaryOfBusinessResults</x:v>
      </x:c>
      <x:c r="AJ560" s="50" t="str">
        <x:v>OperatingIncome</x:v>
      </x:c>
      <x:c r="AK560" s="53" t="n">
        <x:v>45747</x:v>
      </x:c>
      <x:c r="AL560" s="50" t="str">
        <x:v>365/366/365</x:v>
      </x:c>
      <x:c r="AM560" s="51" t="n">
        <x:v>17082042</x:v>
      </x:c>
      <x:c r="AN560" s="51" t="n">
        <x:v>301</x:v>
      </x:c>
      <x:c r="AO560" s="51" t="n">
        <x:f>IFERROR(AM560*AN560,"")</x:f>
        <x:v>5141694642</x:v>
      </x:c>
      <x:c r="AP560" s="56" t="n">
        <x:f>IFERROR(AO560/(K560*1000000),"")</x:f>
        <x:v>0.5941705474748159</x:v>
      </x:c>
      <x:c r="AQ560" s="57" t="n">
        <x:v>42188531.666666664</x:v>
      </x:c>
      <x:c r="AR560" s="52" t="n">
        <x:v>0.3780651827035318</x:v>
      </x:c>
      <x:c r="AS560" s="52" t="n">
        <x:v>-0.5030402021911302</x:v>
      </x:c>
      <x:c r="AT560" s="55" t="b">
        <x:v>1</x:v>
      </x:c>
      <x:c r="AU560" s="50"/>
      <x:c r="AV560" s="58" t="n">
        <x:v>0.0112231741409962</x:v>
      </x:c>
      <x:c r="AW560" s="50" t="n">
        <x:v>1783</x:v>
      </x:c>
      <x:c r="AX560" s="50" t="str">
        <x:v>Discovery</x:v>
      </x:c>
      <x:c r="AY560" s="50" t="str">
        <x:v>目立つ機械的警告なし（定性確認は別途必要）</x:v>
      </x:c>
      <x:c r="AZ560" s="59" t="str">
        <x:v>2025-06-26 16:53</x:v>
      </x:c>
      <x:c r="BA560" s="53" t="n">
        <x:v>44866</x:v>
      </x:c>
      <x:c r="BB560" s="50"/>
      <x:c r="BC560" s="50"/>
      <x:c r="BD560" s="50"/>
    </x:row>
    <x:row r="561">
      <x:c r="A561" s="50" t="n">
        <x:v>560</x:v>
      </x:c>
      <x:c r="B561" s="50" t="str">
        <x:v>7795</x:v>
      </x:c>
      <x:c r="C561" s="50" t="str">
        <x:v>7795.T</x:v>
      </x:c>
      <x:c r="D561" s="50" t="str">
        <x:v>KYORITSU CO.,LTD.</x:v>
      </x:c>
      <x:c r="E561" s="50" t="str">
        <x:v>Standard Market(Domestic)</x:v>
      </x:c>
      <x:c r="F561" s="50" t="str">
        <x:v>Other Products</x:v>
      </x:c>
      <x:c r="G561" s="51"/>
      <x:c r="H561" s="51"/>
      <x:c r="I561" s="51" t="n">
        <x:v>40263.547</x:v>
      </x:c>
      <x:c r="J561" s="51" t="n">
        <x:v>40022.398</x:v>
      </x:c>
      <x:c r="K561" s="51" t="n">
        <x:v>40353.108</x:v>
      </x:c>
      <x:c r="L561" s="52" t="str">
        <x:f>IFERROR(H561/G561-1,"")</x:f>
      </x:c>
      <x:c r="M561" s="52" t="str">
        <x:f>IFERROR(I561/H561-1,"")</x:f>
      </x:c>
      <x:c r="N561" s="52" t="n">
        <x:f>IFERROR(J561/I561-1,"")</x:f>
        <x:v>-0.005989263688069957</x:v>
      </x:c>
      <x:c r="O561" s="52" t="n">
        <x:f>IFERROR(K561/J561-1,"")</x:f>
        <x:v>0.008263123064240263</x:v>
      </x:c>
      <x:c r="P561" s="52" t="str">
        <x:f>IFERROR((K561/G561)^(1/4)-1,"")</x:f>
      </x:c>
      <x:c r="Q561" s="51" t="n">
        <x:v>1249.421</x:v>
      </x:c>
      <x:c r="R561" s="52" t="n">
        <x:f>IFERROR(Q561/K561,"")</x:f>
        <x:v>0.03096219998717323</x:v>
      </x:c>
      <x:c r="S561" s="53" t="n">
        <x:v>44837</x:v>
      </x:c>
      <x:c r="T561" s="50" t="str">
        <x:v>local_price_first_trade</x:v>
      </x:c>
      <x:c r="U561" s="50" t="str">
        <x:v>野田 勝憲</x:v>
      </x:c>
      <x:c r="V561" s="54" t="n">
        <x:v>0.0794</x:v>
      </x:c>
      <x:c r="W561" s="50" t="str">
        <x:v>景山 豊</x:v>
      </x:c>
      <x:c r="X561" s="50" t="b">
        <x:f>AND(COUNT(L561:O561)=4,L561&gt;='設定'!$B$6,M561&gt;='設定'!$B$6,N561&gt;='設定'!$B$6,O561&gt;='設定'!$B$6)</x:f>
        <x:v>0</x:v>
      </x:c>
      <x:c r="Y561" s="50" t="b">
        <x:f>AND(COUNT(G561:K561)=5,P561&gt;='設定'!$B$7)</x:f>
        <x:v>0</x:v>
      </x:c>
      <x:c r="Z561" s="50" t="b">
        <x:f>AND(ISNUMBER(R561),R561&gt;='設定'!$B$8)</x:f>
        <x:v>0</x:v>
      </x:c>
      <x:c r="AA561" s="50" t="b">
        <x:f>AND(ISNUMBER(S561),S561&gt;=DATE(YEAR('設定'!$B$10)-'設定'!$B$9,MONTH('設定'!$B$10),DAY('設定'!$B$10)))</x:f>
        <x:v>1</x:v>
      </x:c>
      <x:c r="AB561" s="55" t="b">
        <x:v>0</x:v>
      </x:c>
      <x:c r="AC561" s="55" t="b">
        <x:v>1</x:v>
      </x:c>
      <x:c r="AD561" s="50" t="n">
        <x:f>IF(X561,1,0)+IF(Z561,1,0)+IF(AA561,1,0)+IF(AB561,1,0)</x:f>
        <x:v>1</x:v>
      </x:c>
      <x:c r="AE561" s="50" t="n">
        <x:f>IF(Y561,1,0)+IF(Z561,1,0)+IF(AA561,1,0)+IF(AB561,1,0)</x:f>
        <x:v>1</x:v>
      </x:c>
      <x:c r="AF561" s="50" t="n">
        <x:f>IF(Y561,1,0)+IF(Z561,1,0)+IF(AA561,1,0)+IF(AC561,1,0)</x:f>
        <x:v>2</x:v>
      </x:c>
      <x:c r="AG561" s="53" t="n">
        <x:v>44837</x:v>
      </x:c>
      <x:c r="AH561" s="50" t="str">
        <x:v>S100W53O</x:v>
      </x:c>
      <x:c r="AI561" s="50" t="str">
        <x:v>NetSalesSummaryOfBusinessResults</x:v>
      </x:c>
      <x:c r="AJ561" s="50" t="str">
        <x:v>OperatingIncome</x:v>
      </x:c>
      <x:c r="AK561" s="53" t="n">
        <x:v>45747</x:v>
      </x:c>
      <x:c r="AL561" s="50" t="str">
        <x:v>365/366/365</x:v>
      </x:c>
      <x:c r="AM561" s="51" t="n">
        <x:v>43678500</x:v>
      </x:c>
      <x:c r="AN561" s="51" t="n">
        <x:v>191</x:v>
      </x:c>
      <x:c r="AO561" s="51" t="n">
        <x:f>IFERROR(AM561*AN561,"")</x:f>
        <x:v>8342593500</x:v>
      </x:c>
      <x:c r="AP561" s="56" t="n">
        <x:f>IFERROR(AO561/(K561*1000000),"")</x:f>
        <x:v>0.20673980056257377</x:v>
      </x:c>
      <x:c r="AQ561" s="57" t="n">
        <x:v>20158686.666666668</x:v>
      </x:c>
      <x:c r="AR561" s="52" t="n">
        <x:v>0.3007194720394299</x:v>
      </x:c>
      <x:c r="AS561" s="52" t="n">
        <x:v>-0.328779580127382</x:v>
      </x:c>
      <x:c r="AT561" s="55" t="b">
        <x:v>1</x:v>
      </x:c>
      <x:c r="AU561" s="50"/>
      <x:c r="AV561" s="58" t="n">
        <x:v>-0.1046503832741407</x:v>
      </x:c>
      <x:c r="AW561" s="50" t="n">
        <x:v>2631</x:v>
      </x:c>
      <x:c r="AX561" s="50" t="str">
        <x:v>Transformation Moat</x:v>
      </x:c>
      <x:c r="AY561" s="50" t="str">
        <x:v>目立つ機械的警告なし（定性確認は別途必要）</x:v>
      </x:c>
      <x:c r="AZ561" s="59" t="str">
        <x:v>2025-06-26 13:14</x:v>
      </x:c>
      <x:c r="BA561" s="53" t="n">
        <x:v>38384</x:v>
      </x:c>
      <x:c r="BB561" s="50"/>
      <x:c r="BC561" s="50"/>
      <x:c r="BD561" s="50"/>
    </x:row>
    <x:row r="562">
      <x:c r="A562" s="50" t="n">
        <x:v>561</x:v>
      </x:c>
      <x:c r="B562" s="50" t="str">
        <x:v>7777</x:v>
      </x:c>
      <x:c r="C562" s="50" t="str">
        <x:v>7777.T</x:v>
      </x:c>
      <x:c r="D562" s="50" t="str">
        <x:v>3-D Matrix,Ltd.</x:v>
      </x:c>
      <x:c r="E562" s="50" t="str">
        <x:v>Growth Market(Domestic)</x:v>
      </x:c>
      <x:c r="F562" s="50" t="str">
        <x:v>Precision Instruments</x:v>
      </x:c>
      <x:c r="G562" s="51" t="n">
        <x:v>1024.375</x:v>
      </x:c>
      <x:c r="H562" s="51" t="n">
        <x:v>1506.23</x:v>
      </x:c>
      <x:c r="I562" s="51" t="n">
        <x:v>2314.083</x:v>
      </x:c>
      <x:c r="J562" s="51" t="n">
        <x:v>4588.818</x:v>
      </x:c>
      <x:c r="K562" s="51" t="n">
        <x:v>6934.144</x:v>
      </x:c>
      <x:c r="L562" s="52" t="n">
        <x:f>IFERROR(H562/G562-1,"")</x:f>
        <x:v>0.47038926174496654</x:v>
      </x:c>
      <x:c r="M562" s="52" t="n">
        <x:f>IFERROR(I562/H562-1,"")</x:f>
        <x:v>0.5363410634498051</x:v>
      </x:c>
      <x:c r="N562" s="52" t="n">
        <x:f>IFERROR(J562/I562-1,"")</x:f>
        <x:v>0.9829962883785932</x:v>
      </x:c>
      <x:c r="O562" s="52" t="n">
        <x:f>IFERROR(K562/J562-1,"")</x:f>
        <x:v>0.5110958856943117</x:v>
      </x:c>
      <x:c r="P562" s="52" t="n">
        <x:f>IFERROR((K562/G562)^(1/4)-1,"")</x:f>
        <x:v>0.6129966720589584</x:v>
      </x:c>
      <x:c r="Q562" s="51" t="n">
        <x:v>-1156.167</x:v>
      </x:c>
      <x:c r="R562" s="52" t="n">
        <x:f>IFERROR(Q562/K562,"")</x:f>
        <x:v>-0.16673536055784244</x:v>
      </x:c>
      <x:c r="S562" s="53" t="n">
        <x:v>40817</x:v>
      </x:c>
      <x:c r="T562" s="50" t="str">
        <x:v>EDINET_company_history</x:v>
      </x:c>
      <x:c r="U562" s="50" t="str">
        <x:v>楽天証券株式会社</x:v>
      </x:c>
      <x:c r="V562" s="54" t="n">
        <x:v>0.0418</x:v>
      </x:c>
      <x:c r="W562" s="50" t="str">
        <x:v>岡田 淳</x:v>
      </x:c>
      <x:c r="X562" s="50" t="b">
        <x:f>AND(COUNT(L562:O562)=4,L562&gt;='設定'!$B$6,M562&gt;='設定'!$B$6,N562&gt;='設定'!$B$6,O562&gt;='設定'!$B$6)</x:f>
        <x:v>1</x:v>
      </x:c>
      <x:c r="Y562" s="50" t="b">
        <x:f>AND(COUNT(G562:K562)=5,P562&gt;='設定'!$B$7)</x:f>
        <x:v>1</x:v>
      </x:c>
      <x:c r="Z562" s="50" t="b">
        <x:f>AND(ISNUMBER(R562),R562&gt;='設定'!$B$8)</x:f>
        <x:v>0</x:v>
      </x:c>
      <x:c r="AA562" s="50" t="b">
        <x:f>AND(ISNUMBER(S562),S562&gt;=DATE(YEAR('設定'!$B$10)-'設定'!$B$9,MONTH('設定'!$B$10),DAY('設定'!$B$10)))</x:f>
        <x:v>0</x:v>
      </x:c>
      <x:c r="AB562" s="55" t="b">
        <x:v>0</x:v>
      </x:c>
      <x:c r="AC562" s="55" t="b">
        <x:v>0</x:v>
      </x:c>
      <x:c r="AD562" s="50" t="n">
        <x:f>IF(X562,1,0)+IF(Z562,1,0)+IF(AA562,1,0)+IF(AB562,1,0)</x:f>
        <x:v>1</x:v>
      </x:c>
      <x:c r="AE562" s="50" t="n">
        <x:f>IF(Y562,1,0)+IF(Z562,1,0)+IF(AA562,1,0)+IF(AB562,1,0)</x:f>
        <x:v>1</x:v>
      </x:c>
      <x:c r="AF562" s="50" t="n">
        <x:f>IF(Y562,1,0)+IF(Z562,1,0)+IF(AA562,1,0)+IF(AC562,1,0)</x:f>
        <x:v>1</x:v>
      </x:c>
      <x:c r="AG562" s="53" t="n">
        <x:v>44348</x:v>
      </x:c>
      <x:c r="AH562" s="50" t="str">
        <x:v>S100WDJ9</x:v>
      </x:c>
      <x:c r="AI562" s="50" t="str">
        <x:v>BusinessRevenueSummaryOfBusinessResults</x:v>
      </x:c>
      <x:c r="AJ562" s="50" t="str">
        <x:v>OperatingIncome</x:v>
      </x:c>
      <x:c r="AK562" s="53" t="n">
        <x:v>45777</x:v>
      </x:c>
      <x:c r="AL562" s="50" t="str">
        <x:v>365/365/365/366/365</x:v>
      </x:c>
      <x:c r="AM562" s="51" t="n">
        <x:v>110293206</x:v>
      </x:c>
      <x:c r="AN562" s="51" t="n">
        <x:v>388</x:v>
      </x:c>
      <x:c r="AO562" s="51" t="n">
        <x:f>IFERROR(AM562*AN562,"")</x:f>
        <x:v>42793763928</x:v>
      </x:c>
      <x:c r="AP562" s="56" t="n">
        <x:f>IFERROR(AO562/(K562*1000000),"")</x:f>
        <x:v>6.171455904001993</x:v>
      </x:c>
      <x:c r="AQ562" s="57" t="n">
        <x:v>3187410811.6666665</x:v>
      </x:c>
      <x:c r="AR562" s="52" t="n">
        <x:v>0.7236705314291442</x:v>
      </x:c>
      <x:c r="AS562" s="52" t="n">
        <x:v>-0.8379254457050243</x:v>
      </x:c>
      <x:c r="AT562" s="55" t="b">
        <x:v>0</x:v>
      </x:c>
      <x:c r="AU562" s="50" t="str">
        <x:v>low_equity_ratio;repeated_operating_loss;repeated_negative_operating_cf;excessive_leverage</x:v>
      </x:c>
      <x:c r="AV562" s="58" t="n">
        <x:v>0.0076849321182151</x:v>
      </x:c>
      <x:c r="AW562" s="50" t="n">
        <x:v>1808</x:v>
      </x:c>
      <x:c r="AX562" s="50" t="str">
        <x:v>Future Moat</x:v>
      </x:c>
      <x:c r="AY562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562" s="59" t="str">
        <x:v>2025-07-24 15:34</x:v>
      </x:c>
      <x:c r="BA562" s="53" t="n">
        <x:v>40817</x:v>
      </x:c>
      <x:c r="BB562" s="50"/>
      <x:c r="BC562" s="50"/>
      <x:c r="BD562" s="50"/>
    </x:row>
    <x:row r="563">
      <x:c r="A563" s="50" t="n">
        <x:v>562</x:v>
      </x:c>
      <x:c r="B563" s="50" t="str">
        <x:v>1491</x:v>
      </x:c>
      <x:c r="C563" s="50" t="str">
        <x:v>1491.T</x:v>
      </x:c>
      <x:c r="D563" s="50" t="str">
        <x:v>Chugai Mining Co.,Ltd.</x:v>
      </x:c>
      <x:c r="E563" s="50" t="str">
        <x:v>Standard Market(Domestic)</x:v>
      </x:c>
      <x:c r="F563" s="50" t="str">
        <x:v>Nonferrous Metals</x:v>
      </x:c>
      <x:c r="G563" s="51" t="n">
        <x:v>39452.935</x:v>
      </x:c>
      <x:c r="H563" s="51" t="n">
        <x:v>51590.216</x:v>
      </x:c>
      <x:c r="I563" s="51" t="n">
        <x:v>84822.504</x:v>
      </x:c>
      <x:c r="J563" s="51" t="n">
        <x:v>113758.594</x:v>
      </x:c>
      <x:c r="K563" s="51" t="n">
        <x:v>162345.165</x:v>
      </x:c>
      <x:c r="L563" s="52" t="n">
        <x:f>IFERROR(H563/G563-1,"")</x:f>
        <x:v>0.3076394950084196</x:v>
      </x:c>
      <x:c r="M563" s="52" t="n">
        <x:f>IFERROR(I563/H563-1,"")</x:f>
        <x:v>0.6441587296319906</x:v>
      </x:c>
      <x:c r="N563" s="52" t="n">
        <x:f>IFERROR(J563/I563-1,"")</x:f>
        <x:v>0.3411369463933769</x:v>
      </x:c>
      <x:c r="O563" s="52" t="n">
        <x:f>IFERROR(K563/J563-1,"")</x:f>
        <x:v>0.4271024218179069</x:v>
      </x:c>
      <x:c r="P563" s="52" t="n">
        <x:f>IFERROR((K563/G563)^(1/4)-1,"")</x:f>
        <x:v>0.4242624041174039</x:v>
      </x:c>
      <x:c r="Q563" s="51" t="n">
        <x:v>1417.791</x:v>
      </x:c>
      <x:c r="R563" s="52" t="n">
        <x:f>IFERROR(Q563/K563,"")</x:f>
        <x:v>0.008733188943446513</x:v>
      </x:c>
      <x:c r="S563" s="53" t="n">
        <x:v>18019</x:v>
      </x:c>
      <x:c r="T563" s="50" t="str">
        <x:v>EDINET_company_history</x:v>
      </x:c>
      <x:c r="U563" s="50" t="str">
        <x:v>有限会社マイネン</x:v>
      </x:c>
      <x:c r="V563" s="54" t="n">
        <x:v>0.063</x:v>
      </x:c>
      <x:c r="W563" s="50" t="str">
        <x:v>西元 丈夫</x:v>
      </x:c>
      <x:c r="X563" s="50" t="b">
        <x:f>AND(COUNT(L563:O563)=4,L563&gt;='設定'!$B$6,M563&gt;='設定'!$B$6,N563&gt;='設定'!$B$6,O563&gt;='設定'!$B$6)</x:f>
        <x:v>1</x:v>
      </x:c>
      <x:c r="Y563" s="50" t="b">
        <x:f>AND(COUNT(G563:K563)=5,P563&gt;='設定'!$B$7)</x:f>
        <x:v>1</x:v>
      </x:c>
      <x:c r="Z563" s="50" t="b">
        <x:f>AND(ISNUMBER(R563),R563&gt;='設定'!$B$8)</x:f>
        <x:v>0</x:v>
      </x:c>
      <x:c r="AA563" s="50" t="b">
        <x:f>AND(ISNUMBER(S563),S563&gt;=DATE(YEAR('設定'!$B$10)-'設定'!$B$9,MONTH('設定'!$B$10),DAY('設定'!$B$10)))</x:f>
        <x:v>0</x:v>
      </x:c>
      <x:c r="AB563" s="55" t="b">
        <x:v>0</x:v>
      </x:c>
      <x:c r="AC563" s="55" t="b">
        <x:v>0</x:v>
      </x:c>
      <x:c r="AD563" s="50" t="n">
        <x:f>IF(X563,1,0)+IF(Z563,1,0)+IF(AA563,1,0)+IF(AB563,1,0)</x:f>
        <x:v>1</x:v>
      </x:c>
      <x:c r="AE563" s="50" t="n">
        <x:f>IF(Y563,1,0)+IF(Z563,1,0)+IF(AA563,1,0)+IF(AB563,1,0)</x:f>
        <x:v>1</x:v>
      </x:c>
      <x:c r="AF563" s="50" t="n">
        <x:f>IF(Y563,1,0)+IF(Z563,1,0)+IF(AA563,1,0)+IF(AC563,1,0)</x:f>
        <x:v>1</x:v>
      </x:c>
      <x:c r="AG563" s="53" t="n">
        <x:v>44348</x:v>
      </x:c>
      <x:c r="AH563" s="50" t="str">
        <x:v>S100W768</x:v>
      </x:c>
      <x:c r="AI563" s="50" t="str">
        <x:v>NetSalesSummaryOfBusinessResults</x:v>
      </x:c>
      <x:c r="AJ563" s="50" t="str">
        <x:v>OperatingIncome</x:v>
      </x:c>
      <x:c r="AK563" s="53" t="n">
        <x:v>45747</x:v>
      </x:c>
      <x:c r="AL563" s="50" t="str">
        <x:v>365/365/365/366/365</x:v>
      </x:c>
      <x:c r="AM563" s="51" t="n">
        <x:v>288209182</x:v>
      </x:c>
      <x:c r="AN563" s="51" t="n">
        <x:v>718</x:v>
      </x:c>
      <x:c r="AO563" s="51" t="n">
        <x:f>IFERROR(AM563*AN563,"")</x:f>
        <x:v>206934192676</x:v>
      </x:c>
      <x:c r="AP563" s="56" t="n">
        <x:f>IFERROR(AO563/(K563*1000000),"")</x:f>
        <x:v>1.274655716885686</x:v>
      </x:c>
      <x:c r="AQ563" s="57" t="n">
        <x:v>86605223.33333333</x:v>
      </x:c>
      <x:c r="AR563" s="52" t="n">
        <x:v>0.5512223966204686</x:v>
      </x:c>
      <x:c r="AS563" s="52" t="n">
        <x:v>-0.5899347697909507</x:v>
      </x:c>
      <x:c r="AT563" s="55" t="b">
        <x:v>1</x:v>
      </x:c>
      <x:c r="AU563" s="50"/>
      <x:c r="AV563" s="58" t="n">
        <x:v>-0.1288864311572859</x:v>
      </x:c>
      <x:c r="AW563" s="50" t="n">
        <x:v>2746</x:v>
      </x:c>
      <x:c r="AX563" s="50" t="str">
        <x:v>Transformation Moat</x:v>
      </x:c>
      <x:c r="AY563" s="50" t="str">
        <x:v>目立つ機械的警告なし（定性確認は別途必要）</x:v>
      </x:c>
      <x:c r="AZ563" s="59" t="str">
        <x:v>2025-06-26 13:18</x:v>
      </x:c>
      <x:c r="BA563" s="53" t="n">
        <x:v>18019</x:v>
      </x:c>
      <x:c r="BB563" s="50"/>
      <x:c r="BC563" s="50"/>
      <x:c r="BD563" s="50"/>
    </x:row>
    <x:row r="564">
      <x:c r="A564" s="50" t="n">
        <x:v>563</x:v>
      </x:c>
      <x:c r="B564" s="50" t="str">
        <x:v>7685</x:v>
      </x:c>
      <x:c r="C564" s="50" t="str">
        <x:v>7685.T</x:v>
      </x:c>
      <x:c r="D564" s="50" t="str">
        <x:v>BuySell Technologies Co.,Ltd.</x:v>
      </x:c>
      <x:c r="E564" s="50" t="str">
        <x:v>Growth Market(Domestic)</x:v>
      </x:c>
      <x:c r="F564" s="50" t="str">
        <x:v>Wholesale Trade</x:v>
      </x:c>
      <x:c r="G564" s="51" t="n">
        <x:v>24789.126</x:v>
      </x:c>
      <x:c r="H564" s="51" t="n">
        <x:v>33724.535</x:v>
      </x:c>
      <x:c r="I564" s="51" t="n">
        <x:v>42574.902</x:v>
      </x:c>
      <x:c r="J564" s="51" t="n">
        <x:v>59973.669</x:v>
      </x:c>
      <x:c r="K564" s="51" t="n">
        <x:v>100614.584</x:v>
      </x:c>
      <x:c r="L564" s="52" t="n">
        <x:f>IFERROR(H564/G564-1,"")</x:f>
        <x:v>0.36045679867858205</x:v>
      </x:c>
      <x:c r="M564" s="52" t="n">
        <x:f>IFERROR(I564/H564-1,"")</x:f>
        <x:v>0.2624311054251749</x:v>
      </x:c>
      <x:c r="N564" s="52" t="n">
        <x:f>IFERROR(J564/I564-1,"")</x:f>
        <x:v>0.4086625261051686</x:v>
      </x:c>
      <x:c r="O564" s="52" t="n">
        <x:f>IFERROR(K564/J564-1,"")</x:f>
        <x:v>0.677645968266507</x:v>
      </x:c>
      <x:c r="P564" s="52" t="n">
        <x:f>IFERROR((K564/G564)^(1/4)-1,"")</x:f>
        <x:v>0.41938408138644134</x:v>
      </x:c>
      <x:c r="Q564" s="51" t="n">
        <x:v>9044.311</x:v>
      </x:c>
      <x:c r="R564" s="52" t="n">
        <x:f>IFERROR(Q564/K564,"")</x:f>
        <x:v>0.0898906564082201</x:v>
      </x:c>
      <x:c r="S564" s="53" t="n">
        <x:v>43800</x:v>
      </x:c>
      <x:c r="T564" s="50" t="str">
        <x:v>EDINET_company_history</x:v>
      </x:c>
      <x:c r="U564" s="50" t="str">
        <x:v>吉村英毅・ミダスＡ投資事業有限責任組合</x:v>
      </x:c>
      <x:c r="V564" s="54" t="n">
        <x:v>0.3551</x:v>
      </x:c>
      <x:c r="W564" s="50" t="str">
        <x:v>岩田 匡平 / 徳重 浩介</x:v>
      </x:c>
      <x:c r="X564" s="50" t="b">
        <x:f>AND(COUNT(L564:O564)=4,L564&gt;='設定'!$B$6,M564&gt;='設定'!$B$6,N564&gt;='設定'!$B$6,O564&gt;='設定'!$B$6)</x:f>
        <x:v>1</x:v>
      </x:c>
      <x:c r="Y564" s="50" t="b">
        <x:f>AND(COUNT(G564:K564)=5,P564&gt;='設定'!$B$7)</x:f>
        <x:v>1</x:v>
      </x:c>
      <x:c r="Z564" s="50" t="b">
        <x:f>AND(ISNUMBER(R564),R564&gt;='設定'!$B$8)</x:f>
        <x:v>0</x:v>
      </x:c>
      <x:c r="AA564" s="50" t="b">
        <x:f>AND(ISNUMBER(S564),S564&gt;=DATE(YEAR('設定'!$B$10)-'設定'!$B$9,MONTH('設定'!$B$10),DAY('設定'!$B$10)))</x:f>
        <x:v>0</x:v>
      </x:c>
      <x:c r="AB564" s="55" t="b">
        <x:v>0</x:v>
      </x:c>
      <x:c r="AC564" s="55" t="b">
        <x:v>0</x:v>
      </x:c>
      <x:c r="AD564" s="50" t="n">
        <x:f>IF(X564,1,0)+IF(Z564,1,0)+IF(AA564,1,0)+IF(AB564,1,0)</x:f>
        <x:v>1</x:v>
      </x:c>
      <x:c r="AE564" s="50" t="n">
        <x:f>IF(Y564,1,0)+IF(Z564,1,0)+IF(AA564,1,0)+IF(AB564,1,0)</x:f>
        <x:v>1</x:v>
      </x:c>
      <x:c r="AF564" s="50" t="n">
        <x:f>IF(Y564,1,0)+IF(Z564,1,0)+IF(AA564,1,0)+IF(AC564,1,0)</x:f>
        <x:v>1</x:v>
      </x:c>
      <x:c r="AG564" s="53" t="n">
        <x:v>44348</x:v>
      </x:c>
      <x:c r="AH564" s="50" t="str">
        <x:v>S100XTBY</x:v>
      </x:c>
      <x:c r="AI564" s="50" t="str">
        <x:v>NetSalesSummaryOfBusinessResults</x:v>
      </x:c>
      <x:c r="AJ564" s="50" t="str">
        <x:v>OperatingIncome</x:v>
      </x:c>
      <x:c r="AK564" s="53" t="n">
        <x:v>46022</x:v>
      </x:c>
      <x:c r="AL564" s="50" t="str">
        <x:v>365/365/365/366/365</x:v>
      </x:c>
      <x:c r="AM564" s="51" t="n">
        <x:v>30848880</x:v>
      </x:c>
      <x:c r="AN564" s="51" t="n">
        <x:v>4065</x:v>
      </x:c>
      <x:c r="AO564" s="51" t="n">
        <x:f>IFERROR(AM564*AN564,"")</x:f>
        <x:v>125400697200</x:v>
      </x:c>
      <x:c r="AP564" s="56" t="n">
        <x:f>IFERROR(AO564/(K564*1000000),"")</x:f>
        <x:v>1.2463471220037048</x:v>
      </x:c>
      <x:c r="AQ564" s="57" t="n">
        <x:v>1251450550</x:v>
      </x:c>
      <x:c r="AR564" s="52" t="n">
        <x:v>0.5956305373587684</x:v>
      </x:c>
      <x:c r="AS564" s="52" t="n">
        <x:v>-0.6686497893300947</x:v>
      </x:c>
      <x:c r="AT564" s="55" t="b">
        <x:v>1</x:v>
      </x:c>
      <x:c r="AU564" s="50"/>
      <x:c r="AV564" s="58" t="n">
        <x:v>-0.0143378143095571</x:v>
      </x:c>
      <x:c r="AW564" s="50" t="n">
        <x:v>1983</x:v>
      </x:c>
      <x:c r="AX564" s="50" t="str">
        <x:v>Transformation Moat</x:v>
      </x:c>
      <x:c r="AY564" s="50" t="str">
        <x:v>ローカル5年最大下落率-60%以下</x:v>
      </x:c>
      <x:c r="AZ564" s="59" t="str">
        <x:v>2026-03-25 14:03</x:v>
      </x:c>
      <x:c r="BA564" s="53" t="n">
        <x:v>43800</x:v>
      </x:c>
      <x:c r="BB564" s="50"/>
      <x:c r="BC564" s="50"/>
      <x:c r="BD564" s="50"/>
    </x:row>
    <x:row r="565">
      <x:c r="A565" s="50" t="n">
        <x:v>564</x:v>
      </x:c>
      <x:c r="B565" s="50" t="str">
        <x:v>4180</x:v>
      </x:c>
      <x:c r="C565" s="50" t="str">
        <x:v>4180.T</x:v>
      </x:c>
      <x:c r="D565" s="50" t="str">
        <x:v>Appier Group,Inc.</x:v>
      </x:c>
      <x:c r="E565" s="50" t="str">
        <x:v>Prime Market (Domestic)</x:v>
      </x:c>
      <x:c r="F565" s="50" t="str">
        <x:v>Information &amp; Communication</x:v>
      </x:c>
      <x:c r="G565" s="51" t="n">
        <x:v>12661</x:v>
      </x:c>
      <x:c r="H565" s="51" t="n">
        <x:v>19427</x:v>
      </x:c>
      <x:c r="I565" s="51" t="n">
        <x:v>26418</x:v>
      </x:c>
      <x:c r="J565" s="51" t="n">
        <x:v>34057</x:v>
      </x:c>
      <x:c r="K565" s="51" t="n">
        <x:v>43737</x:v>
      </x:c>
      <x:c r="L565" s="52" t="n">
        <x:f>IFERROR(H565/G565-1,"")</x:f>
        <x:v>0.534396967064213</x:v>
      </x:c>
      <x:c r="M565" s="52" t="n">
        <x:f>IFERROR(I565/H565-1,"")</x:f>
        <x:v>0.3598599886755547</x:v>
      </x:c>
      <x:c r="N565" s="52" t="n">
        <x:f>IFERROR(J565/I565-1,"")</x:f>
        <x:v>0.2891589068059657</x:v>
      </x:c>
      <x:c r="O565" s="52" t="n">
        <x:f>IFERROR(K565/J565-1,"")</x:f>
        <x:v>0.2842293801567959</x:v>
      </x:c>
      <x:c r="P565" s="52" t="n">
        <x:f>IFERROR((K565/G565)^(1/4)-1,"")</x:f>
        <x:v>0.3633119624690564</x:v>
      </x:c>
      <x:c r="Q565" s="51" t="n">
        <x:v>2976</x:v>
      </x:c>
      <x:c r="R565" s="52" t="n">
        <x:f>IFERROR(Q565/K565,"")</x:f>
        <x:v>0.06804307565676658</x:v>
      </x:c>
      <x:c r="S565" s="53" t="n">
        <x:v>44256</x:v>
      </x:c>
      <x:c r="T565" s="50" t="str">
        <x:v>EDINET_company_history</x:v>
      </x:c>
      <x:c r="U565" s="50" t="str">
        <x:v>PLAXIE INC（常任代理人 ＳＭＢＣ日興証券株式会社）</x:v>
      </x:c>
      <x:c r="V565" s="54" t="n">
        <x:v>0.1681</x:v>
      </x:c>
      <x:c r="W565" s="50" t="str">
        <x:v>游 直翰Chih-Han Yu</x:v>
      </x:c>
      <x:c r="X565" s="50" t="b">
        <x:f>AND(COUNT(L565:O565)=4,L565&gt;='設定'!$B$6,M565&gt;='設定'!$B$6,N565&gt;='設定'!$B$6,O565&gt;='設定'!$B$6)</x:f>
        <x:v>1</x:v>
      </x:c>
      <x:c r="Y565" s="50" t="b">
        <x:f>AND(COUNT(G565:K565)=5,P565&gt;='設定'!$B$7)</x:f>
        <x:v>1</x:v>
      </x:c>
      <x:c r="Z565" s="50" t="b">
        <x:f>AND(ISNUMBER(R565),R565&gt;='設定'!$B$8)</x:f>
        <x:v>0</x:v>
      </x:c>
      <x:c r="AA565" s="50" t="b">
        <x:f>AND(ISNUMBER(S565),S565&gt;=DATE(YEAR('設定'!$B$10)-'設定'!$B$9,MONTH('設定'!$B$10),DAY('設定'!$B$10)))</x:f>
        <x:v>0</x:v>
      </x:c>
      <x:c r="AB565" s="55" t="b">
        <x:v>0</x:v>
      </x:c>
      <x:c r="AC565" s="55" t="b">
        <x:v>0</x:v>
      </x:c>
      <x:c r="AD565" s="50" t="n">
        <x:f>IF(X565,1,0)+IF(Z565,1,0)+IF(AA565,1,0)+IF(AB565,1,0)</x:f>
        <x:v>1</x:v>
      </x:c>
      <x:c r="AE565" s="50" t="n">
        <x:f>IF(Y565,1,0)+IF(Z565,1,0)+IF(AA565,1,0)+IF(AB565,1,0)</x:f>
        <x:v>1</x:v>
      </x:c>
      <x:c r="AF565" s="50" t="n">
        <x:f>IF(Y565,1,0)+IF(Z565,1,0)+IF(AA565,1,0)+IF(AC565,1,0)</x:f>
        <x:v>1</x:v>
      </x:c>
      <x:c r="AG565" s="53" t="n">
        <x:v>44348</x:v>
      </x:c>
      <x:c r="AH565" s="50" t="str">
        <x:v>S100XTNG</x:v>
      </x:c>
      <x:c r="AI565" s="50" t="str">
        <x:v>RevenueIFRSSummaryOfBusinessResults</x:v>
      </x:c>
      <x:c r="AJ565" s="50" t="str">
        <x:v>OperatingProfitLossIFRS</x:v>
      </x:c>
      <x:c r="AK565" s="53" t="n">
        <x:v>46022</x:v>
      </x:c>
      <x:c r="AL565" s="50" t="str">
        <x:v>365/365/365/366/365</x:v>
      </x:c>
      <x:c r="AM565" s="51" t="n">
        <x:v>101935577</x:v>
      </x:c>
      <x:c r="AN565" s="51" t="n">
        <x:v>933</x:v>
      </x:c>
      <x:c r="AO565" s="51" t="n">
        <x:f>IFERROR(AM565*AN565,"")</x:f>
        <x:v>95105893341</x:v>
      </x:c>
      <x:c r="AP565" s="56" t="n">
        <x:f>IFERROR(AO565/(K565*1000000),"")</x:f>
        <x:v>2.1744951263461143</x:v>
      </x:c>
      <x:c r="AQ565" s="57" t="n">
        <x:v>1539883816.6666667</x:v>
      </x:c>
      <x:c r="AR565" s="52" t="n">
        <x:v>0.5880880695200009</x:v>
      </x:c>
      <x:c r="AS565" s="52" t="n">
        <x:v>-0.6756324763241597</x:v>
      </x:c>
      <x:c r="AT565" s="55" t="b">
        <x:v>0</x:v>
      </x:c>
      <x:c r="AU565" s="50" t="str">
        <x:v>missing_financial_data;repeated_operating_loss;extreme_profitability_outlier</x:v>
      </x:c>
      <x:c r="AV565" s="58" t="n">
        <x:v>-0.5389715744453389</x:v>
      </x:c>
      <x:c r="AW565" s="50" t="n">
        <x:v>3517</x:v>
      </x:c>
      <x:c r="AX565" s="50" t="str">
        <x:v>Transformation Moat</x:v>
      </x:c>
      <x:c r="AY565" s="50" t="str">
        <x:v>既存適格性フィルター不通過: missing_financial_data;repeated_operating_loss;extreme_profitability_outlier / ローカル5年最大下落率-60%以下</x:v>
      </x:c>
      <x:c r="AZ565" s="59" t="str">
        <x:v>2026-03-26 15:34</x:v>
      </x:c>
      <x:c r="BA565" s="53" t="n">
        <x:v>44256</x:v>
      </x:c>
      <x:c r="BB565" s="50"/>
      <x:c r="BC565" s="50"/>
      <x:c r="BD565" s="50" t="str">
        <x:v>TOPIX Small 1</x:v>
      </x:c>
    </x:row>
    <x:row r="566">
      <x:c r="A566" s="50" t="n">
        <x:v>565</x:v>
      </x:c>
      <x:c r="B566" s="50" t="str">
        <x:v>2780</x:v>
      </x:c>
      <x:c r="C566" s="50" t="str">
        <x:v>2780.T</x:v>
      </x:c>
      <x:c r="D566" s="50" t="str">
        <x:v>Komehyo Holdings Co.,Ltd.</x:v>
      </x:c>
      <x:c r="E566" s="50" t="str">
        <x:v>Standard Market(Domestic)</x:v>
      </x:c>
      <x:c r="F566" s="50" t="str">
        <x:v>Retail Trade</x:v>
      </x:c>
      <x:c r="G566" s="51" t="n">
        <x:v>50723.241</x:v>
      </x:c>
      <x:c r="H566" s="51" t="n">
        <x:v>71148.431</x:v>
      </x:c>
      <x:c r="I566" s="51" t="n">
        <x:v>86113.626</x:v>
      </x:c>
      <x:c r="J566" s="51" t="n">
        <x:v>119459.909</x:v>
      </x:c>
      <x:c r="K566" s="51" t="n">
        <x:v>158994.692</x:v>
      </x:c>
      <x:c r="L566" s="52" t="n">
        <x:f>IFERROR(H566/G566-1,"")</x:f>
        <x:v>0.402679119025537</x:v>
      </x:c>
      <x:c r="M566" s="52" t="n">
        <x:f>IFERROR(I566/H566-1,"")</x:f>
        <x:v>0.21033766717919633</x:v>
      </x:c>
      <x:c r="N566" s="52" t="n">
        <x:f>IFERROR(J566/I566-1,"")</x:f>
        <x:v>0.3872358481339526</x:v>
      </x:c>
      <x:c r="O566" s="52" t="n">
        <x:f>IFERROR(K566/J566-1,"")</x:f>
        <x:v>0.33094603311643245</x:v>
      </x:c>
      <x:c r="P566" s="52" t="n">
        <x:f>IFERROR((K566/G566)^(1/4)-1,"")</x:f>
        <x:v>0.33058893503682296</x:v>
      </x:c>
      <x:c r="Q566" s="51" t="n">
        <x:v>6176.645</x:v>
      </x:c>
      <x:c r="R566" s="52" t="n">
        <x:f>IFERROR(Q566/K566,"")</x:f>
        <x:v>0.03884812079135321</x:v>
      </x:c>
      <x:c r="S566" s="53" t="n">
        <x:v>38322</x:v>
      </x:c>
      <x:c r="T566" s="50" t="str">
        <x:v>EDINET_company_history</x:v>
      </x:c>
      <x:c r="U566" s="50" t="str">
        <x:v>株式会社Ｉ－ＢＥＬＩＥＶＥ</x:v>
      </x:c>
      <x:c r="V566" s="54" t="n">
        <x:v>0.0967</x:v>
      </x:c>
      <x:c r="W566" s="50" t="str">
        <x:v>石原 卓児</x:v>
      </x:c>
      <x:c r="X566" s="50" t="b">
        <x:f>AND(COUNT(L566:O566)=4,L566&gt;='設定'!$B$6,M566&gt;='設定'!$B$6,N566&gt;='設定'!$B$6,O566&gt;='設定'!$B$6)</x:f>
        <x:v>1</x:v>
      </x:c>
      <x:c r="Y566" s="50" t="b">
        <x:f>AND(COUNT(G566:K566)=5,P566&gt;='設定'!$B$7)</x:f>
        <x:v>1</x:v>
      </x:c>
      <x:c r="Z566" s="50" t="b">
        <x:f>AND(ISNUMBER(R566),R566&gt;='設定'!$B$8)</x:f>
        <x:v>0</x:v>
      </x:c>
      <x:c r="AA566" s="50" t="b">
        <x:f>AND(ISNUMBER(S566),S566&gt;=DATE(YEAR('設定'!$B$10)-'設定'!$B$9,MONTH('設定'!$B$10),DAY('設定'!$B$10)))</x:f>
        <x:v>0</x:v>
      </x:c>
      <x:c r="AB566" s="55" t="b">
        <x:v>0</x:v>
      </x:c>
      <x:c r="AC566" s="55" t="b">
        <x:v>0</x:v>
      </x:c>
      <x:c r="AD566" s="50" t="n">
        <x:f>IF(X566,1,0)+IF(Z566,1,0)+IF(AA566,1,0)+IF(AB566,1,0)</x:f>
        <x:v>1</x:v>
      </x:c>
      <x:c r="AE566" s="50" t="n">
        <x:f>IF(Y566,1,0)+IF(Z566,1,0)+IF(AA566,1,0)+IF(AB566,1,0)</x:f>
        <x:v>1</x:v>
      </x:c>
      <x:c r="AF566" s="50" t="n">
        <x:f>IF(Y566,1,0)+IF(Z566,1,0)+IF(AA566,1,0)+IF(AC566,1,0)</x:f>
        <x:v>1</x:v>
      </x:c>
      <x:c r="AG566" s="53" t="n">
        <x:v>44348</x:v>
      </x:c>
      <x:c r="AH566" s="50" t="str">
        <x:v>S100W3LG</x:v>
      </x:c>
      <x:c r="AI566" s="50" t="str">
        <x:v>NetSalesSummaryOfBusinessResults</x:v>
      </x:c>
      <x:c r="AJ566" s="50" t="str">
        <x:v>OperatingIncome</x:v>
      </x:c>
      <x:c r="AK566" s="53" t="n">
        <x:v>45747</x:v>
      </x:c>
      <x:c r="AL566" s="50" t="str">
        <x:v>365/365/365/366/365</x:v>
      </x:c>
      <x:c r="AM566" s="51" t="n">
        <x:v>10959200</x:v>
      </x:c>
      <x:c r="AN566" s="51" t="n">
        <x:v>5290</x:v>
      </x:c>
      <x:c r="AO566" s="51" t="n">
        <x:f>IFERROR(AM566*AN566,"")</x:f>
        <x:v>57974168000</x:v>
      </x:c>
      <x:c r="AP566" s="56" t="n">
        <x:f>IFERROR(AO566/(K566*1000000),"")</x:f>
        <x:v>0.36462958147055624</x:v>
      </x:c>
      <x:c r="AQ566" s="57" t="n">
        <x:v>573694491.6666666</x:v>
      </x:c>
      <x:c r="AR566" s="52" t="n">
        <x:v>0.5384818775563132</x:v>
      </x:c>
      <x:c r="AS566" s="52" t="n">
        <x:v>-0.5855140803681924</x:v>
      </x:c>
      <x:c r="AT566" s="55" t="b">
        <x:v>0</x:v>
      </x:c>
      <x:c r="AU566" s="50" t="str">
        <x:v>repeated_negative_operating_cf</x:v>
      </x:c>
      <x:c r="AV566" s="58" t="n">
        <x:v>-0.1439586338022069</x:v>
      </x:c>
      <x:c r="AW566" s="50" t="n">
        <x:v>2823</x:v>
      </x:c>
      <x:c r="AX566" s="50" t="str">
        <x:v>Transformation Moat</x:v>
      </x:c>
      <x:c r="AY566" s="50" t="str">
        <x:v>既存適格性フィルター不通過: repeated_negative_operating_cf</x:v>
      </x:c>
      <x:c r="AZ566" s="59" t="str">
        <x:v>2025-06-24 16:36</x:v>
      </x:c>
      <x:c r="BA566" s="53" t="n">
        <x:v>38322</x:v>
      </x:c>
      <x:c r="BB566" s="50"/>
      <x:c r="BC566" s="50"/>
      <x:c r="BD566" s="50"/>
    </x:row>
    <x:row r="567">
      <x:c r="A567" s="50" t="n">
        <x:v>566</x:v>
      </x:c>
      <x:c r="B567" s="50" t="str">
        <x:v>4443</x:v>
      </x:c>
      <x:c r="C567" s="50" t="str">
        <x:v>4443.T</x:v>
      </x:c>
      <x:c r="D567" s="50" t="str">
        <x:v>Sansan,Inc.</x:v>
      </x:c>
      <x:c r="E567" s="50" t="str">
        <x:v>Prime Market (Domestic)</x:v>
      </x:c>
      <x:c r="F567" s="50" t="str">
        <x:v>Information &amp; Communication</x:v>
      </x:c>
      <x:c r="G567" s="51" t="n">
        <x:v>16184</x:v>
      </x:c>
      <x:c r="H567" s="51" t="n">
        <x:v>20420</x:v>
      </x:c>
      <x:c r="I567" s="51" t="n">
        <x:v>25510</x:v>
      </x:c>
      <x:c r="J567" s="51" t="n">
        <x:v>33878</x:v>
      </x:c>
      <x:c r="K567" s="51" t="n">
        <x:v>43202</x:v>
      </x:c>
      <x:c r="L567" s="52" t="n">
        <x:f>IFERROR(H567/G567-1,"")</x:f>
        <x:v>0.26173999011369253</x:v>
      </x:c>
      <x:c r="M567" s="52" t="n">
        <x:f>IFERROR(I567/H567-1,"")</x:f>
        <x:v>0.24926542605288926</x:v>
      </x:c>
      <x:c r="N567" s="52" t="n">
        <x:f>IFERROR(J567/I567-1,"")</x:f>
        <x:v>0.3280282242257937</x:v>
      </x:c>
      <x:c r="O567" s="52" t="n">
        <x:f>IFERROR(K567/J567-1,"")</x:f>
        <x:v>0.27522285849223693</x:v>
      </x:c>
      <x:c r="P567" s="52" t="n">
        <x:f>IFERROR((K567/G567)^(1/4)-1,"")</x:f>
        <x:v>0.2782167246128544</x:v>
      </x:c>
      <x:c r="Q567" s="51" t="n">
        <x:v>2800</x:v>
      </x:c>
      <x:c r="R567" s="52" t="n">
        <x:f>IFERROR(Q567/K567,"")</x:f>
        <x:v>0.06481181426785797</x:v>
      </x:c>
      <x:c r="S567" s="53" t="n">
        <x:v>43617</x:v>
      </x:c>
      <x:c r="T567" s="50" t="str">
        <x:v>EDINET_company_history</x:v>
      </x:c>
      <x:c r="U567" s="50" t="str">
        <x:v>株式会社CNK</x:v>
      </x:c>
      <x:c r="V567" s="54" t="n">
        <x:v>0.2596</x:v>
      </x:c>
      <x:c r="W567" s="50" t="str">
        <x:v>寺田 親弘</x:v>
      </x:c>
      <x:c r="X567" s="50" t="b">
        <x:f>AND(COUNT(L567:O567)=4,L567&gt;='設定'!$B$6,M567&gt;='設定'!$B$6,N567&gt;='設定'!$B$6,O567&gt;='設定'!$B$6)</x:f>
        <x:v>1</x:v>
      </x:c>
      <x:c r="Y567" s="50" t="b">
        <x:f>AND(COUNT(G567:K567)=5,P567&gt;='設定'!$B$7)</x:f>
        <x:v>1</x:v>
      </x:c>
      <x:c r="Z567" s="50" t="b">
        <x:f>AND(ISNUMBER(R567),R567&gt;='設定'!$B$8)</x:f>
        <x:v>0</x:v>
      </x:c>
      <x:c r="AA567" s="50" t="b">
        <x:f>AND(ISNUMBER(S567),S567&gt;=DATE(YEAR('設定'!$B$10)-'設定'!$B$9,MONTH('設定'!$B$10),DAY('設定'!$B$10)))</x:f>
        <x:v>0</x:v>
      </x:c>
      <x:c r="AB567" s="55" t="b">
        <x:v>0</x:v>
      </x:c>
      <x:c r="AC567" s="55" t="b">
        <x:v>0</x:v>
      </x:c>
      <x:c r="AD567" s="50" t="n">
        <x:f>IF(X567,1,0)+IF(Z567,1,0)+IF(AA567,1,0)+IF(AB567,1,0)</x:f>
        <x:v>1</x:v>
      </x:c>
      <x:c r="AE567" s="50" t="n">
        <x:f>IF(Y567,1,0)+IF(Z567,1,0)+IF(AA567,1,0)+IF(AB567,1,0)</x:f>
        <x:v>1</x:v>
      </x:c>
      <x:c r="AF567" s="50" t="n">
        <x:f>IF(Y567,1,0)+IF(Z567,1,0)+IF(AA567,1,0)+IF(AC567,1,0)</x:f>
        <x:v>1</x:v>
      </x:c>
      <x:c r="AG567" s="53" t="n">
        <x:v>44348</x:v>
      </x:c>
      <x:c r="AH567" s="50" t="str">
        <x:v>S100WKZJ</x:v>
      </x:c>
      <x:c r="AI567" s="50" t="str">
        <x:v>NetSalesSummaryOfBusinessResults</x:v>
      </x:c>
      <x:c r="AJ567" s="50" t="str">
        <x:v>OperatingIncome</x:v>
      </x:c>
      <x:c r="AK567" s="53" t="n">
        <x:v>45808</x:v>
      </x:c>
      <x:c r="AL567" s="50" t="str">
        <x:v>365/365/365/366/365</x:v>
      </x:c>
      <x:c r="AM567" s="51" t="n">
        <x:v>126373952</x:v>
      </x:c>
      <x:c r="AN567" s="51" t="n">
        <x:v>1765</x:v>
      </x:c>
      <x:c r="AO567" s="51" t="n">
        <x:f>IFERROR(AM567*AN567,"")</x:f>
        <x:v>223050025280</x:v>
      </x:c>
      <x:c r="AP567" s="56" t="n">
        <x:f>IFERROR(AO567/(K567*1000000),"")</x:f>
        <x:v>5.162956003888709</x:v>
      </x:c>
      <x:c r="AQ567" s="57" t="n">
        <x:v>2592403153.3333335</x:v>
      </x:c>
      <x:c r="AR567" s="52" t="n">
        <x:v>0.5622594578626765</x:v>
      </x:c>
      <x:c r="AS567" s="52" t="n">
        <x:v>-0.7738764064238239</x:v>
      </x:c>
      <x:c r="AT567" s="55" t="b">
        <x:v>1</x:v>
      </x:c>
      <x:c r="AU567" s="50"/>
      <x:c r="AV567" s="58" t="n">
        <x:v>-0.261046352998492</x:v>
      </x:c>
      <x:c r="AW567" s="50" t="n">
        <x:v>3216</x:v>
      </x:c>
      <x:c r="AX567" s="50" t="str">
        <x:v>Future Moat</x:v>
      </x:c>
      <x:c r="AY567" s="50" t="str">
        <x:v>ローカル5年最大下落率-60%以下</x:v>
      </x:c>
      <x:c r="AZ567" s="59" t="str">
        <x:v>2025-08-25 15:30</x:v>
      </x:c>
      <x:c r="BA567" s="53" t="n">
        <x:v>43617</x:v>
      </x:c>
      <x:c r="BB567" s="50"/>
      <x:c r="BC567" s="50"/>
      <x:c r="BD567" s="50" t="str">
        <x:v>TOPIX Small 1</x:v>
      </x:c>
    </x:row>
    <x:row r="568">
      <x:c r="A568" s="50" t="n">
        <x:v>567</x:v>
      </x:c>
      <x:c r="B568" s="50" t="str">
        <x:v>9279</x:v>
      </x:c>
      <x:c r="C568" s="50" t="str">
        <x:v>9279.T</x:v>
      </x:c>
      <x:c r="D568" s="50" t="str">
        <x:v>GIFT HOLDINGS INC.</x:v>
      </x:c>
      <x:c r="E568" s="50" t="str">
        <x:v>Prime Market (Domestic)</x:v>
      </x:c>
      <x:c r="F568" s="50" t="str">
        <x:v>Retail Trade</x:v>
      </x:c>
      <x:c r="G568" s="51" t="n">
        <x:v>13474.995</x:v>
      </x:c>
      <x:c r="H568" s="51" t="n">
        <x:v>17015.009</x:v>
      </x:c>
      <x:c r="I568" s="51" t="n">
        <x:v>22982.625</x:v>
      </x:c>
      <x:c r="J568" s="51" t="n">
        <x:v>28472.954</x:v>
      </x:c>
      <x:c r="K568" s="51" t="n">
        <x:v>35878.1</x:v>
      </x:c>
      <x:c r="L568" s="52" t="n">
        <x:f>IFERROR(H568/G568-1,"")</x:f>
        <x:v>0.26270985629308186</x:v>
      </x:c>
      <x:c r="M568" s="52" t="n">
        <x:f>IFERROR(I568/H568-1,"")</x:f>
        <x:v>0.3507265849815302</x:v>
      </x:c>
      <x:c r="N568" s="52" t="n">
        <x:f>IFERROR(J568/I568-1,"")</x:f>
        <x:v>0.23889042265624583</x:v>
      </x:c>
      <x:c r="O568" s="52" t="n">
        <x:f>IFERROR(K568/J568-1,"")</x:f>
        <x:v>0.2600764922389154</x:v>
      </x:c>
      <x:c r="P568" s="52" t="n">
        <x:f>IFERROR((K568/G568)^(1/4)-1,"")</x:f>
        <x:v>0.2773949821199895</x:v>
      </x:c>
      <x:c r="Q568" s="51" t="n">
        <x:v>3367.903</x:v>
      </x:c>
      <x:c r="R568" s="52" t="n">
        <x:f>IFERROR(Q568/K568,"")</x:f>
        <x:v>0.09387071779163333</x:v>
      </x:c>
      <x:c r="S568" s="53" t="n">
        <x:v>43374</x:v>
      </x:c>
      <x:c r="T568" s="50" t="str">
        <x:v>EDINET_company_history</x:v>
      </x:c>
      <x:c r="U568" s="50" t="str">
        <x:v>株式会社グローウィング</x:v>
      </x:c>
      <x:c r="V568" s="54" t="n">
        <x:v>0.4396</x:v>
      </x:c>
      <x:c r="W568" s="50" t="str">
        <x:v>田川 翔 / 笹島 竜也</x:v>
      </x:c>
      <x:c r="X568" s="50" t="b">
        <x:f>AND(COUNT(L568:O568)=4,L568&gt;='設定'!$B$6,M568&gt;='設定'!$B$6,N568&gt;='設定'!$B$6,O568&gt;='設定'!$B$6)</x:f>
        <x:v>1</x:v>
      </x:c>
      <x:c r="Y568" s="50" t="b">
        <x:f>AND(COUNT(G568:K568)=5,P568&gt;='設定'!$B$7)</x:f>
        <x:v>1</x:v>
      </x:c>
      <x:c r="Z568" s="50" t="b">
        <x:f>AND(ISNUMBER(R568),R568&gt;='設定'!$B$8)</x:f>
        <x:v>0</x:v>
      </x:c>
      <x:c r="AA568" s="50" t="b">
        <x:f>AND(ISNUMBER(S568),S568&gt;=DATE(YEAR('設定'!$B$10)-'設定'!$B$9,MONTH('設定'!$B$10),DAY('設定'!$B$10)))</x:f>
        <x:v>0</x:v>
      </x:c>
      <x:c r="AB568" s="55" t="b">
        <x:v>0</x:v>
      </x:c>
      <x:c r="AC568" s="55" t="b">
        <x:v>0</x:v>
      </x:c>
      <x:c r="AD568" s="50" t="n">
        <x:f>IF(X568,1,0)+IF(Z568,1,0)+IF(AA568,1,0)+IF(AB568,1,0)</x:f>
        <x:v>1</x:v>
      </x:c>
      <x:c r="AE568" s="50" t="n">
        <x:f>IF(Y568,1,0)+IF(Z568,1,0)+IF(AA568,1,0)+IF(AB568,1,0)</x:f>
        <x:v>1</x:v>
      </x:c>
      <x:c r="AF568" s="50" t="n">
        <x:f>IF(Y568,1,0)+IF(Z568,1,0)+IF(AA568,1,0)+IF(AC568,1,0)</x:f>
        <x:v>1</x:v>
      </x:c>
      <x:c r="AG568" s="53" t="n">
        <x:v>44348</x:v>
      </x:c>
      <x:c r="AH568" s="50" t="str">
        <x:v>S100XHK4</x:v>
      </x:c>
      <x:c r="AI568" s="50" t="str">
        <x:v>NetSalesSummaryOfBusinessResults</x:v>
      </x:c>
      <x:c r="AJ568" s="50" t="str">
        <x:v>OperatingIncome</x:v>
      </x:c>
      <x:c r="AK568" s="53" t="n">
        <x:v>45961</x:v>
      </x:c>
      <x:c r="AL568" s="50" t="str">
        <x:v>365/365/365/366/365</x:v>
      </x:c>
      <x:c r="AM568" s="51" t="n">
        <x:v>20016831</x:v>
      </x:c>
      <x:c r="AN568" s="51" t="n">
        <x:v>3970</x:v>
      </x:c>
      <x:c r="AO568" s="51" t="n">
        <x:f>IFERROR(AM568*AN568,"")</x:f>
        <x:v>79466819070</x:v>
      </x:c>
      <x:c r="AP568" s="56" t="n">
        <x:f>IFERROR(AO568/(K568*1000000),"")</x:f>
        <x:v>2.214911577536157</x:v>
      </x:c>
      <x:c r="AQ568" s="57" t="n">
        <x:v>656858308.3333334</x:v>
      </x:c>
      <x:c r="AR568" s="52" t="n">
        <x:v>0.448420088574323</x:v>
      </x:c>
      <x:c r="AS568" s="52" t="n">
        <x:v>-0.4110137334514726</x:v>
      </x:c>
      <x:c r="AT568" s="55" t="b">
        <x:v>1</x:v>
      </x:c>
      <x:c r="AU568" s="50"/>
      <x:c r="AV568" s="58" t="n">
        <x:v>-0.0865096872938213</x:v>
      </x:c>
      <x:c r="AW568" s="50" t="n">
        <x:v>2516</x:v>
      </x:c>
      <x:c r="AX568" s="50" t="str">
        <x:v>Transformation Moat</x:v>
      </x:c>
      <x:c r="AY568" s="50" t="str">
        <x:v>目立つ機械的警告なし（定性確認は別途必要）</x:v>
      </x:c>
      <x:c r="AZ568" s="59" t="str">
        <x:v>2026-01-27 13:30</x:v>
      </x:c>
      <x:c r="BA568" s="53" t="n">
        <x:v>43374</x:v>
      </x:c>
      <x:c r="BB568" s="50"/>
      <x:c r="BC568" s="50"/>
      <x:c r="BD568" s="50" t="str">
        <x:v>TOPIX Small 2</x:v>
      </x:c>
    </x:row>
    <x:row r="569">
      <x:c r="A569" s="50" t="n">
        <x:v>568</x:v>
      </x:c>
      <x:c r="B569" s="50" t="str">
        <x:v>4429</x:v>
      </x:c>
      <x:c r="C569" s="50" t="str">
        <x:v>4429.T</x:v>
      </x:c>
      <x:c r="D569" s="50" t="str">
        <x:v>Ricksoft Co.,Ltd.</x:v>
      </x:c>
      <x:c r="E569" s="50" t="str">
        <x:v>Growth Market(Domestic)</x:v>
      </x:c>
      <x:c r="F569" s="50" t="str">
        <x:v>Information &amp; Communication</x:v>
      </x:c>
      <x:c r="G569" s="51" t="n">
        <x:v>4308.223</x:v>
      </x:c>
      <x:c r="H569" s="51" t="n">
        <x:v>5623.325</x:v>
      </x:c>
      <x:c r="I569" s="51" t="n">
        <x:v>7491.465</x:v>
      </x:c>
      <x:c r="J569" s="51" t="n">
        <x:v>9043.848</x:v>
      </x:c>
      <x:c r="K569" s="51" t="n">
        <x:v>10892.579</x:v>
      </x:c>
      <x:c r="L569" s="52" t="n">
        <x:f>IFERROR(H569/G569-1,"")</x:f>
        <x:v>0.30525392952036134</x:v>
      </x:c>
      <x:c r="M569" s="52" t="n">
        <x:f>IFERROR(I569/H569-1,"")</x:f>
        <x:v>0.33221270333832753</x:v>
      </x:c>
      <x:c r="N569" s="52" t="n">
        <x:f>IFERROR(J569/I569-1,"")</x:f>
        <x:v>0.20722021660649825</x:v>
      </x:c>
      <x:c r="O569" s="52" t="n">
        <x:f>IFERROR(K569/J569-1,"")</x:f>
        <x:v>0.20441862799993982</x:v>
      </x:c>
      <x:c r="P569" s="52" t="n">
        <x:f>IFERROR((K569/G569)^(1/4)-1,"")</x:f>
        <x:v>0.2609798183718428</x:v>
      </x:c>
      <x:c r="Q569" s="51" t="n">
        <x:v>376.816</x:v>
      </x:c>
      <x:c r="R569" s="52" t="n">
        <x:f>IFERROR(Q569/K569,"")</x:f>
        <x:v>0.03459382759583382</x:v>
      </x:c>
      <x:c r="S569" s="53" t="n">
        <x:v>43497</x:v>
      </x:c>
      <x:c r="T569" s="50" t="str">
        <x:v>EDINET_company_history</x:v>
      </x:c>
      <x:c r="U569" s="50" t="str">
        <x:v>ＨＳ株式会社</x:v>
      </x:c>
      <x:c r="V569" s="54" t="n">
        <x:v>0.4444</x:v>
      </x:c>
      <x:c r="W569" s="50" t="str">
        <x:v>大貫 浩</x:v>
      </x:c>
      <x:c r="X569" s="50" t="b">
        <x:f>AND(COUNT(L569:O569)=4,L569&gt;='設定'!$B$6,M569&gt;='設定'!$B$6,N569&gt;='設定'!$B$6,O569&gt;='設定'!$B$6)</x:f>
        <x:v>1</x:v>
      </x:c>
      <x:c r="Y569" s="50" t="b">
        <x:f>AND(COUNT(G569:K569)=5,P569&gt;='設定'!$B$7)</x:f>
        <x:v>1</x:v>
      </x:c>
      <x:c r="Z569" s="50" t="b">
        <x:f>AND(ISNUMBER(R569),R569&gt;='設定'!$B$8)</x:f>
        <x:v>0</x:v>
      </x:c>
      <x:c r="AA569" s="50" t="b">
        <x:f>AND(ISNUMBER(S569),S569&gt;=DATE(YEAR('設定'!$B$10)-'設定'!$B$9,MONTH('設定'!$B$10),DAY('設定'!$B$10)))</x:f>
        <x:v>0</x:v>
      </x:c>
      <x:c r="AB569" s="55" t="b">
        <x:v>0</x:v>
      </x:c>
      <x:c r="AC569" s="55" t="b">
        <x:v>0</x:v>
      </x:c>
      <x:c r="AD569" s="50" t="n">
        <x:f>IF(X569,1,0)+IF(Z569,1,0)+IF(AA569,1,0)+IF(AB569,1,0)</x:f>
        <x:v>1</x:v>
      </x:c>
      <x:c r="AE569" s="50" t="n">
        <x:f>IF(Y569,1,0)+IF(Z569,1,0)+IF(AA569,1,0)+IF(AB569,1,0)</x:f>
        <x:v>1</x:v>
      </x:c>
      <x:c r="AF569" s="50" t="n">
        <x:f>IF(Y569,1,0)+IF(Z569,1,0)+IF(AA569,1,0)+IF(AC569,1,0)</x:f>
        <x:v>1</x:v>
      </x:c>
      <x:c r="AG569" s="53" t="n">
        <x:v>44348</x:v>
      </x:c>
      <x:c r="AH569" s="50" t="str">
        <x:v>S100Y6L5</x:v>
      </x:c>
      <x:c r="AI569" s="50" t="str">
        <x:v>NetSalesSummaryOfBusinessResults</x:v>
      </x:c>
      <x:c r="AJ569" s="50" t="str">
        <x:v>OperatingIncome</x:v>
      </x:c>
      <x:c r="AK569" s="53" t="n">
        <x:v>46081</x:v>
      </x:c>
      <x:c r="AL569" s="50" t="str">
        <x:v>365/365/366/365/365</x:v>
      </x:c>
      <x:c r="AM569" s="51" t="n">
        <x:v>4500200</x:v>
      </x:c>
      <x:c r="AN569" s="51" t="n">
        <x:v>734</x:v>
      </x:c>
      <x:c r="AO569" s="51" t="n">
        <x:f>IFERROR(AM569*AN569,"")</x:f>
        <x:v>3303146800</x:v>
      </x:c>
      <x:c r="AP569" s="56" t="n">
        <x:f>IFERROR(AO569/(K569*1000000),"")</x:f>
        <x:v>0.30324744947913623</x:v>
      </x:c>
      <x:c r="AQ569" s="57" t="n">
        <x:v>3622043.3333333335</x:v>
      </x:c>
      <x:c r="AR569" s="52" t="n">
        <x:v>0.4233217181458825</x:v>
      </x:c>
      <x:c r="AS569" s="52" t="n">
        <x:v>-0.7198473282442748</x:v>
      </x:c>
      <x:c r="AT569" s="55" t="b">
        <x:v>0</x:v>
      </x:c>
      <x:c r="AU569" s="50" t="str">
        <x:v>low_liquidity</x:v>
      </x:c>
      <x:c r="AV569" s="58" t="n">
        <x:v>-0.1320679868387558</x:v>
      </x:c>
      <x:c r="AW569" s="50" t="n">
        <x:v>2765</x:v>
      </x:c>
      <x:c r="AX569" s="50" t="str">
        <x:v>Future Moat</x:v>
      </x:c>
      <x:c r="AY569" s="50" t="str">
        <x:v>既存適格性フィルター不通過: low_liquidity / 60日平均売買代金2,000万円未満 / ローカル5年最大下落率-60%以下</x:v>
      </x:c>
      <x:c r="AZ569" s="59" t="str">
        <x:v>2026-05-27 16:00</x:v>
      </x:c>
      <x:c r="BA569" s="53" t="n">
        <x:v>43497</x:v>
      </x:c>
      <x:c r="BB569" s="50"/>
      <x:c r="BC569" s="50"/>
      <x:c r="BD569" s="50"/>
    </x:row>
    <x:row r="570">
      <x:c r="A570" s="50" t="n">
        <x:v>569</x:v>
      </x:c>
      <x:c r="B570" s="50" t="str">
        <x:v>7075</x:v>
      </x:c>
      <x:c r="C570" s="50" t="str">
        <x:v>7075.T</x:v>
      </x:c>
      <x:c r="D570" s="50" t="str">
        <x:v>QLS Holdings Co.,Ltd</x:v>
      </x:c>
      <x:c r="E570" s="50" t="str">
        <x:v>Growth Market(Domestic)</x:v>
      </x:c>
      <x:c r="F570" s="50" t="str">
        <x:v>Services</x:v>
      </x:c>
      <x:c r="G570" s="51" t="n">
        <x:v>4468.617</x:v>
      </x:c>
      <x:c r="H570" s="51" t="n">
        <x:v>5638.13</x:v>
      </x:c>
      <x:c r="I570" s="51" t="n">
        <x:v>6923.241</x:v>
      </x:c>
      <x:c r="J570" s="51" t="n">
        <x:v>8360.345</x:v>
      </x:c>
      <x:c r="K570" s="51" t="n">
        <x:v>10548.294</x:v>
      </x:c>
      <x:c r="L570" s="52" t="n">
        <x:f>IFERROR(H570/G570-1,"")</x:f>
        <x:v>0.26171699208054755</x:v>
      </x:c>
      <x:c r="M570" s="52" t="n">
        <x:f>IFERROR(I570/H570-1,"")</x:f>
        <x:v>0.22793213352654162</x:v>
      </x:c>
      <x:c r="N570" s="52" t="n">
        <x:f>IFERROR(J570/I570-1,"")</x:f>
        <x:v>0.2075767693194559</x:v>
      </x:c>
      <x:c r="O570" s="52" t="n">
        <x:f>IFERROR(K570/J570-1,"")</x:f>
        <x:v>0.2617055875086496</x:v>
      </x:c>
      <x:c r="P570" s="52" t="n">
        <x:f>IFERROR((K570/G570)^(1/4)-1,"")</x:f>
        <x:v>0.23951638813686937</x:v>
      </x:c>
      <x:c r="Q570" s="51" t="n">
        <x:v>610.645</x:v>
      </x:c>
      <x:c r="R570" s="52" t="n">
        <x:f>IFERROR(Q570/K570,"")</x:f>
        <x:v>0.05789040388900802</x:v>
      </x:c>
      <x:c r="S570" s="53" t="n">
        <x:v>43770</x:v>
      </x:c>
      <x:c r="T570" s="50" t="str">
        <x:v>EDINET_company_history</x:v>
      </x:c>
      <x:c r="U570" s="50" t="str">
        <x:v>株式会社ＧＲＩＴ</x:v>
      </x:c>
      <x:c r="V570" s="54" t="n">
        <x:v>0.6061</x:v>
      </x:c>
      <x:c r="W570" s="50" t="str">
        <x:v>雨田 武史</x:v>
      </x:c>
      <x:c r="X570" s="50" t="b">
        <x:f>AND(COUNT(L570:O570)=4,L570&gt;='設定'!$B$6,M570&gt;='設定'!$B$6,N570&gt;='設定'!$B$6,O570&gt;='設定'!$B$6)</x:f>
        <x:v>1</x:v>
      </x:c>
      <x:c r="Y570" s="50" t="b">
        <x:f>AND(COUNT(G570:K570)=5,P570&gt;='設定'!$B$7)</x:f>
        <x:v>1</x:v>
      </x:c>
      <x:c r="Z570" s="50" t="b">
        <x:f>AND(ISNUMBER(R570),R570&gt;='設定'!$B$8)</x:f>
        <x:v>0</x:v>
      </x:c>
      <x:c r="AA570" s="50" t="b">
        <x:f>AND(ISNUMBER(S570),S570&gt;=DATE(YEAR('設定'!$B$10)-'設定'!$B$9,MONTH('設定'!$B$10),DAY('設定'!$B$10)))</x:f>
        <x:v>0</x:v>
      </x:c>
      <x:c r="AB570" s="55" t="b">
        <x:v>0</x:v>
      </x:c>
      <x:c r="AC570" s="55" t="b">
        <x:v>0</x:v>
      </x:c>
      <x:c r="AD570" s="50" t="n">
        <x:f>IF(X570,1,0)+IF(Z570,1,0)+IF(AA570,1,0)+IF(AB570,1,0)</x:f>
        <x:v>1</x:v>
      </x:c>
      <x:c r="AE570" s="50" t="n">
        <x:f>IF(Y570,1,0)+IF(Z570,1,0)+IF(AA570,1,0)+IF(AB570,1,0)</x:f>
        <x:v>1</x:v>
      </x:c>
      <x:c r="AF570" s="50" t="n">
        <x:f>IF(Y570,1,0)+IF(Z570,1,0)+IF(AA570,1,0)+IF(AC570,1,0)</x:f>
        <x:v>1</x:v>
      </x:c>
      <x:c r="AG570" s="53" t="n">
        <x:v>44348</x:v>
      </x:c>
      <x:c r="AH570" s="50" t="str">
        <x:v>S100W8MK</x:v>
      </x:c>
      <x:c r="AI570" s="50" t="str">
        <x:v>NetSalesSummaryOfBusinessResults</x:v>
      </x:c>
      <x:c r="AJ570" s="50" t="str">
        <x:v>OperatingIncome</x:v>
      </x:c>
      <x:c r="AK570" s="53" t="n">
        <x:v>45747</x:v>
      </x:c>
      <x:c r="AL570" s="50" t="str">
        <x:v>365/365/365/366/365</x:v>
      </x:c>
      <x:c r="AM570" s="51" t="n">
        <x:v>7478380</x:v>
      </x:c>
      <x:c r="AN570" s="51" t="n">
        <x:v>780</x:v>
      </x:c>
      <x:c r="AO570" s="51" t="n">
        <x:f>IFERROR(AM570*AN570,"")</x:f>
        <x:v>5833136400</x:v>
      </x:c>
      <x:c r="AP570" s="56" t="n">
        <x:f>IFERROR(AO570/(K570*1000000),"")</x:f>
        <x:v>0.5529933466018296</x:v>
      </x:c>
      <x:c r="AQ570" s="57" t="n">
        <x:v>8313580</x:v>
      </x:c>
      <x:c r="AR570" s="52" t="n">
        <x:v>0.2929421429979805</x:v>
      </x:c>
      <x:c r="AS570" s="52" t="n">
        <x:v>-0.5994422286902584</x:v>
      </x:c>
      <x:c r="AT570" s="55" t="b">
        <x:v>0</x:v>
      </x:c>
      <x:c r="AU570" s="50" t="str">
        <x:v>low_liquidity</x:v>
      </x:c>
      <x:c r="AV570" s="58" t="n">
        <x:v>0.0780362805217408</x:v>
      </x:c>
      <x:c r="AW570" s="50" t="n">
        <x:v>1353</x:v>
      </x:c>
      <x:c r="AX570" s="50" t="str">
        <x:v>Discovery</x:v>
      </x:c>
      <x:c r="AY570" s="50" t="str">
        <x:v>既存適格性フィルター不通過: low_liquidity / 60日平均売買代金2,000万円未満</x:v>
      </x:c>
      <x:c r="AZ570" s="59" t="str">
        <x:v>2025-06-27 14:35</x:v>
      </x:c>
      <x:c r="BA570" s="53" t="n">
        <x:v>43770</x:v>
      </x:c>
      <x:c r="BB570" s="50"/>
      <x:c r="BC570" s="50"/>
      <x:c r="BD570" s="50"/>
    </x:row>
    <x:row r="571">
      <x:c r="A571" s="50" t="n">
        <x:v>570</x:v>
      </x:c>
      <x:c r="B571" s="50" t="str">
        <x:v>2991</x:v>
      </x:c>
      <x:c r="C571" s="50" t="str">
        <x:v>2991.T</x:v>
      </x:c>
      <x:c r="D571" s="50" t="str">
        <x:v>LANDNET Inc.</x:v>
      </x:c>
      <x:c r="E571" s="50" t="str">
        <x:v>Standard Market(Domestic)</x:v>
      </x:c>
      <x:c r="F571" s="50" t="str">
        <x:v>Real Estate</x:v>
      </x:c>
      <x:c r="G571" s="51" t="n">
        <x:v>41163.009</x:v>
      </x:c>
      <x:c r="H571" s="51" t="n">
        <x:v>51870.742</x:v>
      </x:c>
      <x:c r="I571" s="51" t="n">
        <x:v>63647.613</x:v>
      </x:c>
      <x:c r="J571" s="51" t="n">
        <x:v>77790.938</x:v>
      </x:c>
      <x:c r="K571" s="51" t="n">
        <x:v>95992.728</x:v>
      </x:c>
      <x:c r="L571" s="52" t="n">
        <x:f>IFERROR(H571/G571-1,"")</x:f>
        <x:v>0.2601299870959386</x:v>
      </x:c>
      <x:c r="M571" s="52" t="n">
        <x:f>IFERROR(I571/H571-1,"")</x:f>
        <x:v>0.22704265537593438</x:v>
      </x:c>
      <x:c r="N571" s="52" t="n">
        <x:f>IFERROR(J571/I571-1,"")</x:f>
        <x:v>0.22221296814383273</x:v>
      </x:c>
      <x:c r="O571" s="52" t="n">
        <x:f>IFERROR(K571/J571-1,"")</x:f>
        <x:v>0.2339834236219136</x:v>
      </x:c>
      <x:c r="P571" s="52" t="n">
        <x:f>IFERROR((K571/G571)^(1/4)-1,"")</x:f>
        <x:v>0.23575621970878502</x:v>
      </x:c>
      <x:c r="Q571" s="51" t="n">
        <x:v>3744.08</x:v>
      </x:c>
      <x:c r="R571" s="52" t="n">
        <x:f>IFERROR(Q571/K571,"")</x:f>
        <x:v>0.039003787870264504</x:v>
      </x:c>
      <x:c r="S571" s="53" t="n">
        <x:v>44378</x:v>
      </x:c>
      <x:c r="T571" s="50" t="str">
        <x:v>EDINET_company_history</x:v>
      </x:c>
      <x:c r="U571" s="50" t="str">
        <x:v>株式会社ブレインネット</x:v>
      </x:c>
      <x:c r="V571" s="54" t="n">
        <x:v>0.3773</x:v>
      </x:c>
      <x:c r="W571" s="50" t="str">
        <x:v>榮 章博</x:v>
      </x:c>
      <x:c r="X571" s="50" t="b">
        <x:f>AND(COUNT(L571:O571)=4,L571&gt;='設定'!$B$6,M571&gt;='設定'!$B$6,N571&gt;='設定'!$B$6,O571&gt;='設定'!$B$6)</x:f>
        <x:v>1</x:v>
      </x:c>
      <x:c r="Y571" s="50" t="b">
        <x:f>AND(COUNT(G571:K571)=5,P571&gt;='設定'!$B$7)</x:f>
        <x:v>1</x:v>
      </x:c>
      <x:c r="Z571" s="50" t="b">
        <x:f>AND(ISNUMBER(R571),R571&gt;='設定'!$B$8)</x:f>
        <x:v>0</x:v>
      </x:c>
      <x:c r="AA571" s="50" t="b">
        <x:f>AND(ISNUMBER(S571),S571&gt;=DATE(YEAR('設定'!$B$10)-'設定'!$B$9,MONTH('設定'!$B$10),DAY('設定'!$B$10)))</x:f>
        <x:v>0</x:v>
      </x:c>
      <x:c r="AB571" s="55" t="b">
        <x:v>0</x:v>
      </x:c>
      <x:c r="AC571" s="55" t="b">
        <x:v>0</x:v>
      </x:c>
      <x:c r="AD571" s="50" t="n">
        <x:f>IF(X571,1,0)+IF(Z571,1,0)+IF(AA571,1,0)+IF(AB571,1,0)</x:f>
        <x:v>1</x:v>
      </x:c>
      <x:c r="AE571" s="50" t="n">
        <x:f>IF(Y571,1,0)+IF(Z571,1,0)+IF(AA571,1,0)+IF(AB571,1,0)</x:f>
        <x:v>1</x:v>
      </x:c>
      <x:c r="AF571" s="50" t="n">
        <x:f>IF(Y571,1,0)+IF(Z571,1,0)+IF(AA571,1,0)+IF(AC571,1,0)</x:f>
        <x:v>1</x:v>
      </x:c>
      <x:c r="AG571" s="53" t="n">
        <x:v>44398</x:v>
      </x:c>
      <x:c r="AH571" s="50" t="str">
        <x:v>S100WWX1</x:v>
      </x:c>
      <x:c r="AI571" s="50" t="str">
        <x:v>NetSalesSummaryOfBusinessResults</x:v>
      </x:c>
      <x:c r="AJ571" s="50" t="str">
        <x:v>OperatingIncome</x:v>
      </x:c>
      <x:c r="AK571" s="53" t="n">
        <x:v>45869</x:v>
      </x:c>
      <x:c r="AL571" s="50" t="str">
        <x:v>365/365/365/366/365</x:v>
      </x:c>
      <x:c r="AM571" s="51" t="n">
        <x:v>11968300</x:v>
      </x:c>
      <x:c r="AN571" s="51" t="n">
        <x:v>584</x:v>
      </x:c>
      <x:c r="AO571" s="51" t="n">
        <x:f>IFERROR(AM571*AN571,"")</x:f>
        <x:v>6989487200</x:v>
      </x:c>
      <x:c r="AP571" s="56" t="n">
        <x:f>IFERROR(AO571/(K571*1000000),"")</x:f>
        <x:v>0.07281267389338075</x:v>
      </x:c>
      <x:c r="AQ571" s="57" t="n">
        <x:v>16225385</x:v>
      </x:c>
      <x:c r="AR571" s="52" t="n">
        <x:v>0.4587110384630288</x:v>
      </x:c>
      <x:c r="AS571" s="52" t="n">
        <x:v>-0.4963018144930224</x:v>
      </x:c>
      <x:c r="AT571" s="55" t="b">
        <x:v>0</x:v>
      </x:c>
      <x:c r="AU571" s="50" t="str">
        <x:v>low_liquidity</x:v>
      </x:c>
      <x:c r="AV571" s="58" t="n">
        <x:v>-0.2074366495897923</x:v>
      </x:c>
      <x:c r="AW571" s="50" t="n">
        <x:v>3048</x:v>
      </x:c>
      <x:c r="AX571" s="50" t="str">
        <x:v>Transformation Moat</x:v>
      </x:c>
      <x:c r="AY571" s="50" t="str">
        <x:v>既存適格性フィルター不通過: low_liquidity / 60日平均売買代金2,000万円未満</x:v>
      </x:c>
      <x:c r="AZ571" s="59" t="str">
        <x:v>2025-10-24 15:49</x:v>
      </x:c>
      <x:c r="BA571" s="53" t="n">
        <x:v>44378</x:v>
      </x:c>
      <x:c r="BB571" s="50"/>
      <x:c r="BC571" s="50"/>
      <x:c r="BD571" s="50"/>
    </x:row>
    <x:row r="572">
      <x:c r="A572" s="50" t="n">
        <x:v>571</x:v>
      </x:c>
      <x:c r="B572" s="50" t="str">
        <x:v>7079</x:v>
      </x:c>
      <x:c r="C572" s="50" t="str">
        <x:v>7079.T</x:v>
      </x:c>
      <x:c r="D572" s="50" t="str">
        <x:v>WDB coco CO.,LTD.</x:v>
      </x:c>
      <x:c r="E572" s="50" t="str">
        <x:v>Growth Market(Domestic)</x:v>
      </x:c>
      <x:c r="F572" s="50" t="str">
        <x:v>Services</x:v>
      </x:c>
      <x:c r="G572" s="51" t="n">
        <x:v>2570.747</x:v>
      </x:c>
      <x:c r="H572" s="51" t="n">
        <x:v>3615.306</x:v>
      </x:c>
      <x:c r="I572" s="51" t="n">
        <x:v>4070.609</x:v>
      </x:c>
      <x:c r="J572" s="51" t="n">
        <x:v>4595.72</x:v>
      </x:c>
      <x:c r="K572" s="51" t="n">
        <x:v>5326.81</x:v>
      </x:c>
      <x:c r="L572" s="52" t="n">
        <x:f>IFERROR(H572/G572-1,"")</x:f>
        <x:v>0.40632508761072184</x:v>
      </x:c>
      <x:c r="M572" s="52" t="n">
        <x:f>IFERROR(I572/H572-1,"")</x:f>
        <x:v>0.12593761081357968</x:v>
      </x:c>
      <x:c r="N572" s="52" t="n">
        <x:f>IFERROR(J572/I572-1,"")</x:f>
        <x:v>0.12900059917324413</x:v>
      </x:c>
      <x:c r="O572" s="52" t="n">
        <x:f>IFERROR(K572/J572-1,"")</x:f>
        <x:v>0.15908062284038205</x:v>
      </x:c>
      <x:c r="P572" s="52" t="n">
        <x:f>IFERROR((K572/G572)^(1/4)-1,"")</x:f>
        <x:v>0.1997809643775148</x:v>
      </x:c>
      <x:c r="Q572" s="51" t="n">
        <x:v>1306.173</x:v>
      </x:c>
      <x:c r="R572" s="52" t="n">
        <x:f>IFERROR(Q572/K572,"")</x:f>
        <x:v>0.24520735674822264</x:v>
      </x:c>
      <x:c r="S572" s="53" t="n">
        <x:v>43800</x:v>
      </x:c>
      <x:c r="T572" s="50" t="str">
        <x:v>EDINET_company_history</x:v>
      </x:c>
      <x:c r="U572" s="50" t="str">
        <x:v>ＷＤＢホールディングス株式会社</x:v>
      </x:c>
      <x:c r="V572" s="54" t="n">
        <x:v>0.677</x:v>
      </x:c>
      <x:c r="W572" s="50" t="str">
        <x:v>谷口 晴彦</x:v>
      </x:c>
      <x:c r="X572" s="50" t="b">
        <x:f>AND(COUNT(L572:O572)=4,L572&gt;='設定'!$B$6,M572&gt;='設定'!$B$6,N572&gt;='設定'!$B$6,O572&gt;='設定'!$B$6)</x:f>
        <x:v>0</x:v>
      </x:c>
      <x:c r="Y572" s="50" t="b">
        <x:f>AND(COUNT(G572:K572)=5,P572&gt;='設定'!$B$7)</x:f>
        <x:v>0</x:v>
      </x:c>
      <x:c r="Z572" s="50" t="b">
        <x:f>AND(ISNUMBER(R572),R572&gt;='設定'!$B$8)</x:f>
        <x:v>1</x:v>
      </x:c>
      <x:c r="AA572" s="50" t="b">
        <x:f>AND(ISNUMBER(S572),S572&gt;=DATE(YEAR('設定'!$B$10)-'設定'!$B$9,MONTH('設定'!$B$10),DAY('設定'!$B$10)))</x:f>
        <x:v>0</x:v>
      </x:c>
      <x:c r="AB572" s="55" t="b">
        <x:v>0</x:v>
      </x:c>
      <x:c r="AC572" s="55" t="b">
        <x:v>0</x:v>
      </x:c>
      <x:c r="AD572" s="50" t="n">
        <x:f>IF(X572,1,0)+IF(Z572,1,0)+IF(AA572,1,0)+IF(AB572,1,0)</x:f>
        <x:v>1</x:v>
      </x:c>
      <x:c r="AE572" s="50" t="n">
        <x:f>IF(Y572,1,0)+IF(Z572,1,0)+IF(AA572,1,0)+IF(AB572,1,0)</x:f>
        <x:v>1</x:v>
      </x:c>
      <x:c r="AF572" s="50" t="n">
        <x:f>IF(Y572,1,0)+IF(Z572,1,0)+IF(AA572,1,0)+IF(AC572,1,0)</x:f>
        <x:v>1</x:v>
      </x:c>
      <x:c r="AG572" s="53" t="n">
        <x:v>44348</x:v>
      </x:c>
      <x:c r="AH572" s="50" t="str">
        <x:v>S100W96N</x:v>
      </x:c>
      <x:c r="AI572" s="50" t="str">
        <x:v>NetSalesSummaryOfBusinessResults</x:v>
      </x:c>
      <x:c r="AJ572" s="50" t="str">
        <x:v>OperatingIncome</x:v>
      </x:c>
      <x:c r="AK572" s="53" t="n">
        <x:v>45747</x:v>
      </x:c>
      <x:c r="AL572" s="50" t="str">
        <x:v>365/365/365/366/365</x:v>
      </x:c>
      <x:c r="AM572" s="51" t="n">
        <x:v>2404900</x:v>
      </x:c>
      <x:c r="AN572" s="51" t="n">
        <x:v>2558</x:v>
      </x:c>
      <x:c r="AO572" s="51" t="n">
        <x:f>IFERROR(AM572*AN572,"")</x:f>
        <x:v>6151734200</x:v>
      </x:c>
      <x:c r="AP572" s="56" t="n">
        <x:f>IFERROR(AO572/(K572*1000000),"")</x:f>
        <x:v>1.1548627039447625</x:v>
      </x:c>
      <x:c r="AQ572" s="57" t="n">
        <x:v>4677375</x:v>
      </x:c>
      <x:c r="AR572" s="52" t="n">
        <x:v>0.3657744306138376</x:v>
      </x:c>
      <x:c r="AS572" s="52" t="n">
        <x:v>-0.6377066511082183</x:v>
      </x:c>
      <x:c r="AT572" s="55" t="b">
        <x:v>0</x:v>
      </x:c>
      <x:c r="AU572" s="50" t="str">
        <x:v>low_liquidity</x:v>
      </x:c>
      <x:c r="AV572" s="58" t="n">
        <x:v>0.0844075923987175</x:v>
      </x:c>
      <x:c r="AW572" s="50" t="n">
        <x:v>1324</x:v>
      </x:c>
      <x:c r="AX572" s="50" t="str">
        <x:v>Discovery</x:v>
      </x:c>
      <x:c r="AY572" s="50" t="str">
        <x:v>既存適格性フィルター不通過: low_liquidity / 60日平均売買代金2,000万円未満 / ローカル5年最大下落率-60%以下</x:v>
      </x:c>
      <x:c r="AZ572" s="59" t="str">
        <x:v>2025-06-30 09:34</x:v>
      </x:c>
      <x:c r="BA572" s="53" t="n">
        <x:v>43800</x:v>
      </x:c>
      <x:c r="BB572" s="50"/>
      <x:c r="BC572" s="50"/>
      <x:c r="BD572" s="50"/>
    </x:row>
    <x:row r="573">
      <x:c r="A573" s="50" t="n">
        <x:v>572</x:v>
      </x:c>
      <x:c r="B573" s="50" t="str">
        <x:v>1430</x:v>
      </x:c>
      <x:c r="C573" s="50" t="str">
        <x:v>1430.T</x:v>
      </x:c>
      <x:c r="D573" s="50" t="str">
        <x:v>First-corporation Inc.</x:v>
      </x:c>
      <x:c r="E573" s="50" t="str">
        <x:v>Standard Market(Domestic)</x:v>
      </x:c>
      <x:c r="F573" s="50" t="str">
        <x:v>Construction</x:v>
      </x:c>
      <x:c r="G573" s="51" t="n">
        <x:v>20919.021</x:v>
      </x:c>
      <x:c r="H573" s="51" t="n">
        <x:v>30178.557</x:v>
      </x:c>
      <x:c r="I573" s="51" t="n">
        <x:v>25487.612</x:v>
      </x:c>
      <x:c r="J573" s="51" t="n">
        <x:v>27822.853</x:v>
      </x:c>
      <x:c r="K573" s="51" t="n">
        <x:v>43094.614</x:v>
      </x:c>
      <x:c r="L573" s="52" t="n">
        <x:f>IFERROR(H573/G573-1,"")</x:f>
        <x:v>0.4426371578287531</x:v>
      </x:c>
      <x:c r="M573" s="52" t="n">
        <x:f>IFERROR(I573/H573-1,"")</x:f>
        <x:v>-0.15543967194985497</x:v>
      </x:c>
      <x:c r="N573" s="52" t="n">
        <x:f>IFERROR(J573/I573-1,"")</x:f>
        <x:v>0.09162258904443443</x:v>
      </x:c>
      <x:c r="O573" s="52" t="n">
        <x:f>IFERROR(K573/J573-1,"")</x:f>
        <x:v>0.5488927034190205</x:v>
      </x:c>
      <x:c r="P573" s="52" t="n">
        <x:f>IFERROR((K573/G573)^(1/4)-1,"")</x:f>
        <x:v>0.19803749336004883</x:v>
      </x:c>
      <x:c r="Q573" s="51" t="n">
        <x:v>2668.499</x:v>
      </x:c>
      <x:c r="R573" s="52" t="n">
        <x:f>IFERROR(Q573/K573,"")</x:f>
        <x:v>0.06192186800884212</x:v>
      </x:c>
      <x:c r="S573" s="53" t="n">
        <x:v>42064</x:v>
      </x:c>
      <x:c r="T573" s="50" t="str">
        <x:v>EDINET_company_history</x:v>
      </x:c>
      <x:c r="U573" s="50" t="str">
        <x:v>中村利秋</x:v>
      </x:c>
      <x:c r="V573" s="54" t="n">
        <x:v>0.1686</x:v>
      </x:c>
      <x:c r="W573" s="50" t="str">
        <x:v>中村 利秋</x:v>
      </x:c>
      <x:c r="X573" s="50" t="b">
        <x:f>AND(COUNT(L573:O573)=4,L573&gt;='設定'!$B$6,M573&gt;='設定'!$B$6,N573&gt;='設定'!$B$6,O573&gt;='設定'!$B$6)</x:f>
        <x:v>0</x:v>
      </x:c>
      <x:c r="Y573" s="50" t="b">
        <x:f>AND(COUNT(G573:K573)=5,P573&gt;='設定'!$B$7)</x:f>
        <x:v>0</x:v>
      </x:c>
      <x:c r="Z573" s="50" t="b">
        <x:f>AND(ISNUMBER(R573),R573&gt;='設定'!$B$8)</x:f>
        <x:v>0</x:v>
      </x:c>
      <x:c r="AA573" s="50" t="b">
        <x:f>AND(ISNUMBER(S573),S573&gt;=DATE(YEAR('設定'!$B$10)-'設定'!$B$9,MONTH('設定'!$B$10),DAY('設定'!$B$10)))</x:f>
        <x:v>0</x:v>
      </x:c>
      <x:c r="AB573" s="55" t="b">
        <x:v>1</x:v>
      </x:c>
      <x:c r="AC573" s="55" t="b">
        <x:v>1</x:v>
      </x:c>
      <x:c r="AD573" s="50" t="n">
        <x:f>IF(X573,1,0)+IF(Z573,1,0)+IF(AA573,1,0)+IF(AB573,1,0)</x:f>
        <x:v>1</x:v>
      </x:c>
      <x:c r="AE573" s="50" t="n">
        <x:f>IF(Y573,1,0)+IF(Z573,1,0)+IF(AA573,1,0)+IF(AB573,1,0)</x:f>
        <x:v>1</x:v>
      </x:c>
      <x:c r="AF573" s="50" t="n">
        <x:f>IF(Y573,1,0)+IF(Z573,1,0)+IF(AA573,1,0)+IF(AC573,1,0)</x:f>
        <x:v>1</x:v>
      </x:c>
      <x:c r="AG573" s="53" t="n">
        <x:v>44348</x:v>
      </x:c>
      <x:c r="AH573" s="50" t="str">
        <x:v>S100WLC9</x:v>
      </x:c>
      <x:c r="AI573" s="50" t="str">
        <x:v>NetSalesSummaryOfBusinessResults</x:v>
      </x:c>
      <x:c r="AJ573" s="50" t="str">
        <x:v>OperatingIncome</x:v>
      </x:c>
      <x:c r="AK573" s="53" t="n">
        <x:v>45808</x:v>
      </x:c>
      <x:c r="AL573" s="50" t="str">
        <x:v>365/365/365/366/365</x:v>
      </x:c>
      <x:c r="AM573" s="51" t="n">
        <x:v>12703040</x:v>
      </x:c>
      <x:c r="AN573" s="51" t="n">
        <x:v>895</x:v>
      </x:c>
      <x:c r="AO573" s="51" t="n">
        <x:f>IFERROR(AM573*AN573,"")</x:f>
        <x:v>11369220800</x:v>
      </x:c>
      <x:c r="AP573" s="56" t="n">
        <x:f>IFERROR(AO573/(K573*1000000),"")</x:f>
        <x:v>0.2638199938396014</x:v>
      </x:c>
      <x:c r="AQ573" s="57" t="n">
        <x:v>51754656.666666664</x:v>
      </x:c>
      <x:c r="AR573" s="52" t="n">
        <x:v>0.2130198500965433</x:v>
      </x:c>
      <x:c r="AS573" s="52" t="n">
        <x:v>-0.269539511458947</x:v>
      </x:c>
      <x:c r="AT573" s="55" t="b">
        <x:v>0</x:v>
      </x:c>
      <x:c r="AU573" s="50" t="str">
        <x:v>repeated_negative_operating_cf</x:v>
      </x:c>
      <x:c r="AV573" s="58" t="n">
        <x:v>0.0579863278056801</x:v>
      </x:c>
      <x:c r="AW573" s="50" t="n">
        <x:v>1468</x:v>
      </x:c>
      <x:c r="AX573" s="50" t="str">
        <x:v>Core Moat</x:v>
      </x:c>
      <x:c r="AY573" s="50" t="str">
        <x:v>既存適格性フィルター不通過: repeated_negative_operating_cf</x:v>
      </x:c>
      <x:c r="AZ573" s="59" t="str">
        <x:v>2025-08-27 09:23</x:v>
      </x:c>
      <x:c r="BA573" s="53" t="n">
        <x:v>42064</x:v>
      </x:c>
      <x:c r="BB573" s="50" t="str">
        <x:v>中村 利秋</x:v>
      </x:c>
      <x:c r="BC573" s="50"/>
      <x:c r="BD573" s="50"/>
    </x:row>
    <x:row r="574">
      <x:c r="A574" s="50" t="n">
        <x:v>573</x:v>
      </x:c>
      <x:c r="B574" s="50" t="str">
        <x:v>5247</x:v>
      </x:c>
      <x:c r="C574" s="50" t="str">
        <x:v>5247.T</x:v>
      </x:c>
      <x:c r="D574" s="50" t="str">
        <x:v>BTM,Inc.</x:v>
      </x:c>
      <x:c r="E574" s="50" t="str">
        <x:v>Growth Market(Domestic)</x:v>
      </x:c>
      <x:c r="F574" s="50" t="str">
        <x:v>Information &amp; Communication</x:v>
      </x:c>
      <x:c r="G574" s="51" t="n">
        <x:v>2477.088</x:v>
      </x:c>
      <x:c r="H574" s="51" t="n">
        <x:v>3041.657</x:v>
      </x:c>
      <x:c r="I574" s="51" t="n">
        <x:v>3548.534</x:v>
      </x:c>
      <x:c r="J574" s="51" t="n">
        <x:v>4154.597</x:v>
      </x:c>
      <x:c r="K574" s="51" t="n">
        <x:v>5095.192</x:v>
      </x:c>
      <x:c r="L574" s="52" t="n">
        <x:f>IFERROR(H574/G574-1,"")</x:f>
        <x:v>0.22791640829877657</x:v>
      </x:c>
      <x:c r="M574" s="52" t="n">
        <x:f>IFERROR(I574/H574-1,"")</x:f>
        <x:v>0.166645022762264</x:v>
      </x:c>
      <x:c r="N574" s="52" t="n">
        <x:f>IFERROR(J574/I574-1,"")</x:f>
        <x:v>0.17079250191769324</x:v>
      </x:c>
      <x:c r="O574" s="52" t="n">
        <x:f>IFERROR(K574/J574-1,"")</x:f>
        <x:v>0.22639861339138312</x:v>
      </x:c>
      <x:c r="P574" s="52" t="n">
        <x:f>IFERROR((K574/G574)^(1/4)-1,"")</x:f>
        <x:v>0.19758067590754758</x:v>
      </x:c>
      <x:c r="Q574" s="51" t="n">
        <x:v>92.923</x:v>
      </x:c>
      <x:c r="R574" s="52" t="n">
        <x:f>IFERROR(Q574/K574,"")</x:f>
        <x:v>0.018237389287783463</x:v>
      </x:c>
      <x:c r="S574" s="53" t="n">
        <x:v>44922</x:v>
      </x:c>
      <x:c r="T574" s="50" t="str">
        <x:v>local_price_first_trade</x:v>
      </x:c>
      <x:c r="U574" s="50" t="str">
        <x:v>yoshida investment株式会社</x:v>
      </x:c>
      <x:c r="V574" s="54" t="n">
        <x:v>0.3905</x:v>
      </x:c>
      <x:c r="W574" s="50" t="str">
        <x:v>吉田 悟 / 田口 雅教</x:v>
      </x:c>
      <x:c r="X574" s="50" t="b">
        <x:f>AND(COUNT(L574:O574)=4,L574&gt;='設定'!$B$6,M574&gt;='設定'!$B$6,N574&gt;='設定'!$B$6,O574&gt;='設定'!$B$6)</x:f>
        <x:v>0</x:v>
      </x:c>
      <x:c r="Y574" s="50" t="b">
        <x:f>AND(COUNT(G574:K574)=5,P574&gt;='設定'!$B$7)</x:f>
        <x:v>0</x:v>
      </x:c>
      <x:c r="Z574" s="50" t="b">
        <x:f>AND(ISNUMBER(R574),R574&gt;='設定'!$B$8)</x:f>
        <x:v>0</x:v>
      </x:c>
      <x:c r="AA574" s="50" t="b">
        <x:f>AND(ISNUMBER(S574),S574&gt;=DATE(YEAR('設定'!$B$10)-'設定'!$B$9,MONTH('設定'!$B$10),DAY('設定'!$B$10)))</x:f>
        <x:v>1</x:v>
      </x:c>
      <x:c r="AB574" s="55" t="b">
        <x:v>0</x:v>
      </x:c>
      <x:c r="AC574" s="55" t="b">
        <x:v>0</x:v>
      </x:c>
      <x:c r="AD574" s="50" t="n">
        <x:f>IF(X574,1,0)+IF(Z574,1,0)+IF(AA574,1,0)+IF(AB574,1,0)</x:f>
        <x:v>1</x:v>
      </x:c>
      <x:c r="AE574" s="50" t="n">
        <x:f>IF(Y574,1,0)+IF(Z574,1,0)+IF(AA574,1,0)+IF(AB574,1,0)</x:f>
        <x:v>1</x:v>
      </x:c>
      <x:c r="AF574" s="50" t="n">
        <x:f>IF(Y574,1,0)+IF(Z574,1,0)+IF(AA574,1,0)+IF(AC574,1,0)</x:f>
        <x:v>1</x:v>
      </x:c>
      <x:c r="AG574" s="53" t="n">
        <x:v>44922</x:v>
      </x:c>
      <x:c r="AH574" s="50" t="str">
        <x:v>S100W9C9</x:v>
      </x:c>
      <x:c r="AI574" s="50" t="str">
        <x:v>NetSalesSummaryOfBusinessResults</x:v>
      </x:c>
      <x:c r="AJ574" s="50" t="str">
        <x:v>OperatingIncome</x:v>
      </x:c>
      <x:c r="AK574" s="53" t="n">
        <x:v>45747</x:v>
      </x:c>
      <x:c r="AL574" s="50" t="str">
        <x:v>365/365/365/366/365</x:v>
      </x:c>
      <x:c r="AM574" s="51" t="n">
        <x:v>1408500</x:v>
      </x:c>
      <x:c r="AN574" s="51" t="n">
        <x:v>597</x:v>
      </x:c>
      <x:c r="AO574" s="51" t="n">
        <x:f>IFERROR(AM574*AN574,"")</x:f>
        <x:v>840874500</x:v>
      </x:c>
      <x:c r="AP574" s="56" t="n">
        <x:f>IFERROR(AO574/(K574*1000000),"")</x:f>
        <x:v>0.16503293693348553</x:v>
      </x:c>
      <x:c r="AQ574" s="57" t="n">
        <x:v>8566441.666666666</x:v>
      </x:c>
      <x:c r="AR574" s="52" t="n">
        <x:v>0.8778740088729566</x:v>
      </x:c>
      <x:c r="AS574" s="52" t="n">
        <x:v>-0.8512630014858841</x:v>
      </x:c>
      <x:c r="AT574" s="55" t="b">
        <x:v>0</x:v>
      </x:c>
      <x:c r="AU574" s="50" t="str">
        <x:v>low_liquidity</x:v>
      </x:c>
      <x:c r="AV574" s="58" t="n">
        <x:v>-0.4790865595381116</x:v>
      </x:c>
      <x:c r="AW574" s="50" t="n">
        <x:v>3477</x:v>
      </x:c>
      <x:c r="AX574" s="50" t="str">
        <x:v>Future Moat</x:v>
      </x:c>
      <x:c r="AY574" s="50" t="str">
        <x:v>既存適格性フィルター不通過: low_liquidity / 60日平均売買代金2,000万円未満 / 年率ボラティリティ60%以上 / ローカル5年最大下落率-60%以下</x:v>
      </x:c>
      <x:c r="AZ574" s="59" t="str">
        <x:v>2025-06-30 11:10</x:v>
      </x:c>
      <x:c r="BA574" s="53" t="n">
        <x:v>44896</x:v>
      </x:c>
      <x:c r="BB574" s="50"/>
      <x:c r="BC574" s="50"/>
      <x:c r="BD574" s="50"/>
    </x:row>
    <x:row r="575">
      <x:c r="A575" s="50" t="n">
        <x:v>574</x:v>
      </x:c>
      <x:c r="B575" s="50" t="str">
        <x:v>4442</x:v>
      </x:c>
      <x:c r="C575" s="50" t="str">
        <x:v>4442.T</x:v>
      </x:c>
      <x:c r="D575" s="50" t="str">
        <x:v>VALTES HOLDINGS CO.,LTD.</x:v>
      </x:c>
      <x:c r="E575" s="50" t="str">
        <x:v>Growth Market(Domestic)</x:v>
      </x:c>
      <x:c r="F575" s="50" t="str">
        <x:v>Information &amp; Communication</x:v>
      </x:c>
      <x:c r="G575" s="51" t="n">
        <x:v>5262.208</x:v>
      </x:c>
      <x:c r="H575" s="51" t="n">
        <x:v>6707.361</x:v>
      </x:c>
      <x:c r="I575" s="51" t="n">
        <x:v>9059.3</x:v>
      </x:c>
      <x:c r="J575" s="51" t="n">
        <x:v>10362.419</x:v>
      </x:c>
      <x:c r="K575" s="51" t="n">
        <x:v>10795.074</x:v>
      </x:c>
      <x:c r="L575" s="52" t="n">
        <x:f>IFERROR(H575/G575-1,"")</x:f>
        <x:v>0.2746286349760405</x:v>
      </x:c>
      <x:c r="M575" s="52" t="n">
        <x:f>IFERROR(I575/H575-1,"")</x:f>
        <x:v>0.3506504271948385</x:v>
      </x:c>
      <x:c r="N575" s="52" t="n">
        <x:f>IFERROR(J575/I575-1,"")</x:f>
        <x:v>0.14384323292086587</x:v>
      </x:c>
      <x:c r="O575" s="52" t="n">
        <x:f>IFERROR(K575/J575-1,"")</x:f>
        <x:v>0.04175231671292212</x:v>
      </x:c>
      <x:c r="P575" s="52" t="n">
        <x:f>IFERROR((K575/G575)^(1/4)-1,"")</x:f>
        <x:v>0.1967802216920247</x:v>
      </x:c>
      <x:c r="Q575" s="51" t="n">
        <x:v>940.888</x:v>
      </x:c>
      <x:c r="R575" s="52" t="n">
        <x:f>IFERROR(Q575/K575,"")</x:f>
        <x:v>0.08715901345372899</x:v>
      </x:c>
      <x:c r="S575" s="53" t="n">
        <x:v>43070</x:v>
      </x:c>
      <x:c r="T575" s="50" t="str">
        <x:v>EDINET_company_history</x:v>
      </x:c>
      <x:c r="U575" s="50" t="str">
        <x:v>田中 真史</x:v>
      </x:c>
      <x:c r="V575" s="54" t="n">
        <x:v>0.4268</x:v>
      </x:c>
      <x:c r="W575" s="50" t="str">
        <x:v>田中 真史</x:v>
      </x:c>
      <x:c r="X575" s="50" t="b">
        <x:f>AND(COUNT(L575:O575)=4,L575&gt;='設定'!$B$6,M575&gt;='設定'!$B$6,N575&gt;='設定'!$B$6,O575&gt;='設定'!$B$6)</x:f>
        <x:v>0</x:v>
      </x:c>
      <x:c r="Y575" s="50" t="b">
        <x:f>AND(COUNT(G575:K575)=5,P575&gt;='設定'!$B$7)</x:f>
        <x:v>0</x:v>
      </x:c>
      <x:c r="Z575" s="50" t="b">
        <x:f>AND(ISNUMBER(R575),R575&gt;='設定'!$B$8)</x:f>
        <x:v>0</x:v>
      </x:c>
      <x:c r="AA575" s="50" t="b">
        <x:f>AND(ISNUMBER(S575),S575&gt;=DATE(YEAR('設定'!$B$10)-'設定'!$B$9,MONTH('設定'!$B$10),DAY('設定'!$B$10)))</x:f>
        <x:v>0</x:v>
      </x:c>
      <x:c r="AB575" s="55" t="b">
        <x:v>1</x:v>
      </x:c>
      <x:c r="AC575" s="55" t="b">
        <x:v>1</x:v>
      </x:c>
      <x:c r="AD575" s="50" t="n">
        <x:f>IF(X575,1,0)+IF(Z575,1,0)+IF(AA575,1,0)+IF(AB575,1,0)</x:f>
        <x:v>1</x:v>
      </x:c>
      <x:c r="AE575" s="50" t="n">
        <x:f>IF(Y575,1,0)+IF(Z575,1,0)+IF(AA575,1,0)+IF(AB575,1,0)</x:f>
        <x:v>1</x:v>
      </x:c>
      <x:c r="AF575" s="50" t="n">
        <x:f>IF(Y575,1,0)+IF(Z575,1,0)+IF(AA575,1,0)+IF(AC575,1,0)</x:f>
        <x:v>1</x:v>
      </x:c>
      <x:c r="AG575" s="53" t="n">
        <x:v>44348</x:v>
      </x:c>
      <x:c r="AH575" s="50" t="str">
        <x:v>S100W8BK</x:v>
      </x:c>
      <x:c r="AI575" s="50" t="str">
        <x:v>NetSalesSummaryOfBusinessResults</x:v>
      </x:c>
      <x:c r="AJ575" s="50" t="str">
        <x:v>OperatingIncome</x:v>
      </x:c>
      <x:c r="AK575" s="53" t="n">
        <x:v>45747</x:v>
      </x:c>
      <x:c r="AL575" s="50" t="str">
        <x:v>365/365/365/366/365</x:v>
      </x:c>
      <x:c r="AM575" s="51" t="n">
        <x:v>20084900</x:v>
      </x:c>
      <x:c r="AN575" s="51" t="n">
        <x:v>405</x:v>
      </x:c>
      <x:c r="AO575" s="51" t="n">
        <x:f>IFERROR(AM575*AN575,"")</x:f>
        <x:v>8134384500</x:v>
      </x:c>
      <x:c r="AP575" s="56" t="n">
        <x:f>IFERROR(AO575/(K575*1000000),"")</x:f>
        <x:v>0.7535274422389323</x:v>
      </x:c>
      <x:c r="AQ575" s="57" t="n">
        <x:v>12209458.333333334</x:v>
      </x:c>
      <x:c r="AR575" s="52" t="n">
        <x:v>0.5230855357303916</x:v>
      </x:c>
      <x:c r="AS575" s="52" t="n">
        <x:v>-0.7478910909330858</x:v>
      </x:c>
      <x:c r="AT575" s="55" t="b">
        <x:v>0</x:v>
      </x:c>
      <x:c r="AU575" s="50" t="str">
        <x:v>low_liquidity</x:v>
      </x:c>
      <x:c r="AV575" s="58" t="n">
        <x:v>-0.1511361833418635</x:v>
      </x:c>
      <x:c r="AW575" s="50" t="n">
        <x:v>2856</x:v>
      </x:c>
      <x:c r="AX575" s="50" t="str">
        <x:v>Future Moat</x:v>
      </x:c>
      <x:c r="AY575" s="50" t="str">
        <x:v>既存適格性フィルター不通過: low_liquidity / 60日平均売買代金2,000万円未満 / ローカル5年最大下落率-60%以下</x:v>
      </x:c>
      <x:c r="AZ575" s="59" t="str">
        <x:v>2025-06-27 15:30</x:v>
      </x:c>
      <x:c r="BA575" s="53" t="n">
        <x:v>43070</x:v>
      </x:c>
      <x:c r="BB575" s="50" t="str">
        <x:v>田中 真史</x:v>
      </x:c>
      <x:c r="BC575" s="50"/>
      <x:c r="BD575" s="50"/>
    </x:row>
    <x:row r="576">
      <x:c r="A576" s="50" t="n">
        <x:v>575</x:v>
      </x:c>
      <x:c r="B576" s="50" t="str">
        <x:v>5884</x:v>
      </x:c>
      <x:c r="C576" s="50" t="str">
        <x:v>5884.T</x:v>
      </x:c>
      <x:c r="D576" s="50" t="str">
        <x:v>KURADASHI.Co.,Ltd.</x:v>
      </x:c>
      <x:c r="E576" s="50" t="str">
        <x:v>Growth Market(Domestic)</x:v>
      </x:c>
      <x:c r="F576" s="50" t="str">
        <x:v>Retail Trade</x:v>
      </x:c>
      <x:c r="G576" s="51" t="n">
        <x:v>1263.312</x:v>
      </x:c>
      <x:c r="H576" s="51" t="n">
        <x:v>2073.684</x:v>
      </x:c>
      <x:c r="I576" s="51" t="n">
        <x:v>2910.235</x:v>
      </x:c>
      <x:c r="J576" s="51" t="n">
        <x:v>2862.197</x:v>
      </x:c>
      <x:c r="K576" s="51" t="n">
        <x:v>2570.267</x:v>
      </x:c>
      <x:c r="L576" s="52" t="n">
        <x:f>IFERROR(H576/G576-1,"")</x:f>
        <x:v>0.6414662411185839</x:v>
      </x:c>
      <x:c r="M576" s="52" t="n">
        <x:f>IFERROR(I576/H576-1,"")</x:f>
        <x:v>0.40341295973735614</x:v>
      </x:c>
      <x:c r="N576" s="52" t="n">
        <x:f>IFERROR(J576/I576-1,"")</x:f>
        <x:v>-0.016506570775212337</x:v>
      </x:c>
      <x:c r="O576" s="52" t="n">
        <x:f>IFERROR(K576/J576-1,"")</x:f>
        <x:v>-0.10199507581064482</x:v>
      </x:c>
      <x:c r="P576" s="52" t="n">
        <x:f>IFERROR((K576/G576)^(1/4)-1,"")</x:f>
        <x:v>0.1943095490794473</x:v>
      </x:c>
      <x:c r="Q576" s="51" t="n">
        <x:v>17.133</x:v>
      </x:c>
      <x:c r="R576" s="52" t="n">
        <x:f>IFERROR(Q576/K576,"")</x:f>
        <x:v>0.006665844443398293</x:v>
      </x:c>
      <x:c r="S576" s="53" t="n">
        <x:v>45107</x:v>
      </x:c>
      <x:c r="T576" s="50" t="str">
        <x:v>local_price_first_trade</x:v>
      </x:c>
      <x:c r="U576" s="50" t="str">
        <x:v>株式会社Social Good</x:v>
      </x:c>
      <x:c r="V576" s="54" t="n">
        <x:v>0.4619</x:v>
      </x:c>
      <x:c r="W576" s="50" t="str">
        <x:v>関藤 竜也 / 河村 晃平</x:v>
      </x:c>
      <x:c r="X576" s="50" t="b">
        <x:f>AND(COUNT(L576:O576)=4,L576&gt;='設定'!$B$6,M576&gt;='設定'!$B$6,N576&gt;='設定'!$B$6,O576&gt;='設定'!$B$6)</x:f>
        <x:v>0</x:v>
      </x:c>
      <x:c r="Y576" s="50" t="b">
        <x:f>AND(COUNT(G576:K576)=5,P576&gt;='設定'!$B$7)</x:f>
        <x:v>0</x:v>
      </x:c>
      <x:c r="Z576" s="50" t="b">
        <x:f>AND(ISNUMBER(R576),R576&gt;='設定'!$B$8)</x:f>
        <x:v>0</x:v>
      </x:c>
      <x:c r="AA576" s="50" t="b">
        <x:f>AND(ISNUMBER(S576),S576&gt;=DATE(YEAR('設定'!$B$10)-'設定'!$B$9,MONTH('設定'!$B$10),DAY('設定'!$B$10)))</x:f>
        <x:v>1</x:v>
      </x:c>
      <x:c r="AB576" s="55" t="b">
        <x:v>0</x:v>
      </x:c>
      <x:c r="AC576" s="55" t="b">
        <x:v>0</x:v>
      </x:c>
      <x:c r="AD576" s="50" t="n">
        <x:f>IF(X576,1,0)+IF(Z576,1,0)+IF(AA576,1,0)+IF(AB576,1,0)</x:f>
        <x:v>1</x:v>
      </x:c>
      <x:c r="AE576" s="50" t="n">
        <x:f>IF(Y576,1,0)+IF(Z576,1,0)+IF(AA576,1,0)+IF(AB576,1,0)</x:f>
        <x:v>1</x:v>
      </x:c>
      <x:c r="AF576" s="50" t="n">
        <x:f>IF(Y576,1,0)+IF(Z576,1,0)+IF(AA576,1,0)+IF(AC576,1,0)</x:f>
        <x:v>1</x:v>
      </x:c>
      <x:c r="AG576" s="53" t="n">
        <x:v>45107</x:v>
      </x:c>
      <x:c r="AH576" s="50" t="str">
        <x:v>S100WRPW</x:v>
      </x:c>
      <x:c r="AI576" s="50" t="str">
        <x:v>NetSalesSummaryOfBusinessResults</x:v>
      </x:c>
      <x:c r="AJ576" s="50" t="str">
        <x:v>OperatingIncome</x:v>
      </x:c>
      <x:c r="AK576" s="53" t="n">
        <x:v>45838</x:v>
      </x:c>
      <x:c r="AL576" s="50" t="str">
        <x:v>365/365/365/366/365</x:v>
      </x:c>
      <x:c r="AM576" s="51" t="n">
        <x:v>10899888</x:v>
      </x:c>
      <x:c r="AN576" s="51" t="n">
        <x:v>593</x:v>
      </x:c>
      <x:c r="AO576" s="51" t="n">
        <x:f>IFERROR(AM576*AN576,"")</x:f>
        <x:v>6463633584</x:v>
      </x:c>
      <x:c r="AP576" s="56" t="n">
        <x:f>IFERROR(AO576/(K576*1000000),"")</x:f>
        <x:v>2.514771260728944</x:v>
      </x:c>
      <x:c r="AQ576" s="57" t="n">
        <x:v>10066870</x:v>
      </x:c>
      <x:c r="AR576" s="52" t="n">
        <x:v>0.597071284238817</x:v>
      </x:c>
      <x:c r="AS576" s="52" t="n">
        <x:v>-0.7388535031847134</x:v>
      </x:c>
      <x:c r="AT576" s="55" t="b">
        <x:v>0</x:v>
      </x:c>
      <x:c r="AU576" s="50" t="str">
        <x:v>low_liquidity</x:v>
      </x:c>
      <x:c r="AV576" s="58" t="n">
        <x:v>-0.4429404396582717</x:v>
      </x:c>
      <x:c r="AW576" s="50" t="n">
        <x:v>3452</x:v>
      </x:c>
      <x:c r="AX576" s="50" t="str">
        <x:v>Transformation Moat</x:v>
      </x:c>
      <x:c r="AY576" s="50" t="str">
        <x:v>既存適格性フィルター不通過: low_liquidity / 60日平均売買代金2,000万円未満 / ローカル5年最大下落率-60%以下</x:v>
      </x:c>
      <x:c r="AZ576" s="59" t="str">
        <x:v>2025-09-26 15:32</x:v>
      </x:c>
      <x:c r="BA576" s="53" t="n">
        <x:v>45078</x:v>
      </x:c>
      <x:c r="BB576" s="50"/>
      <x:c r="BC576" s="50"/>
      <x:c r="BD576" s="50"/>
    </x:row>
    <x:row r="577">
      <x:c r="A577" s="50" t="n">
        <x:v>576</x:v>
      </x:c>
      <x:c r="B577" s="50" t="str">
        <x:v>7199</x:v>
      </x:c>
      <x:c r="C577" s="50" t="str">
        <x:v>7199.T</x:v>
      </x:c>
      <x:c r="D577" s="50" t="str">
        <x:v>Premium Group Co.,Ltd.</x:v>
      </x:c>
      <x:c r="E577" s="50" t="str">
        <x:v>Prime Market (Domestic)</x:v>
      </x:c>
      <x:c r="F577" s="50" t="str">
        <x:v>Other Financing Business</x:v>
      </x:c>
      <x:c r="G577" s="51" t="n">
        <x:v>17906</x:v>
      </x:c>
      <x:c r="H577" s="51" t="n">
        <x:v>20888</x:v>
      </x:c>
      <x:c r="I577" s="51" t="n">
        <x:v>25465</x:v>
      </x:c>
      <x:c r="J577" s="51" t="n">
        <x:v>31546</x:v>
      </x:c>
      <x:c r="K577" s="51" t="n">
        <x:v>36409</x:v>
      </x:c>
      <x:c r="L577" s="52" t="n">
        <x:f>IFERROR(H577/G577-1,"")</x:f>
        <x:v>0.16653635652853782</x:v>
      </x:c>
      <x:c r="M577" s="52" t="n">
        <x:f>IFERROR(I577/H577-1,"")</x:f>
        <x:v>0.21912102642665654</x:v>
      </x:c>
      <x:c r="N577" s="52" t="n">
        <x:f>IFERROR(J577/I577-1,"")</x:f>
        <x:v>0.2387983506774003</x:v>
      </x:c>
      <x:c r="O577" s="52" t="n">
        <x:f>IFERROR(K577/J577-1,"")</x:f>
        <x:v>0.15415583592214555</x:v>
      </x:c>
      <x:c r="P577" s="52" t="n">
        <x:f>IFERROR((K577/G577)^(1/4)-1,"")</x:f>
        <x:v>0.19413256665194134</x:v>
      </x:c>
      <x:c r="Q577" s="51" t="n">
        <x:v>6815</x:v>
      </x:c>
      <x:c r="R577" s="52" t="n">
        <x:f>IFERROR(Q577/K577,"")</x:f>
        <x:v>0.1871789942047296</x:v>
      </x:c>
      <x:c r="S577" s="53" t="n">
        <x:v>43070</x:v>
      </x:c>
      <x:c r="T577" s="50" t="str">
        <x:v>EDINET_company_history</x:v>
      </x:c>
      <x:c r="U577" s="50" t="str">
        <x:v>日本マスタートラスト信託銀行株式会社（信託口）</x:v>
      </x:c>
      <x:c r="V577" s="54" t="n">
        <x:v>0.159</x:v>
      </x:c>
      <x:c r="W577" s="50" t="str">
        <x:v>柴田 洋一</x:v>
      </x:c>
      <x:c r="X577" s="50" t="b">
        <x:f>AND(COUNT(L577:O577)=4,L577&gt;='設定'!$B$6,M577&gt;='設定'!$B$6,N577&gt;='設定'!$B$6,O577&gt;='設定'!$B$6)</x:f>
        <x:v>0</x:v>
      </x:c>
      <x:c r="Y577" s="50" t="b">
        <x:f>AND(COUNT(G577:K577)=5,P577&gt;='設定'!$B$7)</x:f>
        <x:v>0</x:v>
      </x:c>
      <x:c r="Z577" s="50" t="b">
        <x:f>AND(ISNUMBER(R577),R577&gt;='設定'!$B$8)</x:f>
        <x:v>1</x:v>
      </x:c>
      <x:c r="AA577" s="50" t="b">
        <x:f>AND(ISNUMBER(S577),S577&gt;=DATE(YEAR('設定'!$B$10)-'設定'!$B$9,MONTH('設定'!$B$10),DAY('設定'!$B$10)))</x:f>
        <x:v>0</x:v>
      </x:c>
      <x:c r="AB577" s="55" t="b">
        <x:v>0</x:v>
      </x:c>
      <x:c r="AC577" s="55" t="b">
        <x:v>0</x:v>
      </x:c>
      <x:c r="AD577" s="50" t="n">
        <x:f>IF(X577,1,0)+IF(Z577,1,0)+IF(AA577,1,0)+IF(AB577,1,0)</x:f>
        <x:v>1</x:v>
      </x:c>
      <x:c r="AE577" s="50" t="n">
        <x:f>IF(Y577,1,0)+IF(Z577,1,0)+IF(AA577,1,0)+IF(AB577,1,0)</x:f>
        <x:v>1</x:v>
      </x:c>
      <x:c r="AF577" s="50" t="n">
        <x:f>IF(Y577,1,0)+IF(Z577,1,0)+IF(AA577,1,0)+IF(AC577,1,0)</x:f>
        <x:v>1</x:v>
      </x:c>
      <x:c r="AG577" s="53" t="n">
        <x:v>44348</x:v>
      </x:c>
      <x:c r="AH577" s="50" t="str">
        <x:v>S100W2A6</x:v>
      </x:c>
      <x:c r="AI577" s="50" t="str">
        <x:v>RevenueIFRSSummaryOfBusinessResults</x:v>
      </x:c>
      <x:c r="AJ577" s="50" t="str">
        <x:v>OperatingIncomeLossUSGAAPSummaryOfBusinessResults</x:v>
      </x:c>
      <x:c r="AK577" s="53" t="n">
        <x:v>45747</x:v>
      </x:c>
      <x:c r="AL577" s="50" t="str">
        <x:v>365/365/365/366/365</x:v>
      </x:c>
      <x:c r="AM577" s="51" t="n">
        <x:v>38030870</x:v>
      </x:c>
      <x:c r="AN577" s="51" t="n">
        <x:v>1944</x:v>
      </x:c>
      <x:c r="AO577" s="51" t="n">
        <x:f>IFERROR(AM577*AN577,"")</x:f>
        <x:v>73932011280</x:v>
      </x:c>
      <x:c r="AP577" s="56" t="n">
        <x:f>IFERROR(AO577/(K577*1000000),"")</x:f>
        <x:v>2.0305971402675165</x:v>
      </x:c>
      <x:c r="AQ577" s="57" t="n">
        <x:v>670066161.6666666</x:v>
      </x:c>
      <x:c r="AR577" s="52" t="n">
        <x:v>0.3705789703333541</x:v>
      </x:c>
      <x:c r="AS577" s="52" t="n">
        <x:v>-0.3708239657945059</x:v>
      </x:c>
      <x:c r="AT577" s="55" t="b">
        <x:v>1</x:v>
      </x:c>
      <x:c r="AU577" s="50"/>
      <x:c r="AV577" s="58" t="n">
        <x:v>0.2366927324123374</x:v>
      </x:c>
      <x:c r="AW577" s="50" t="n">
        <x:v>585</x:v>
      </x:c>
      <x:c r="AX577" s="50" t="str">
        <x:v>Transformation Moat</x:v>
      </x:c>
      <x:c r="AY577" s="50" t="str">
        <x:v>目立つ機械的警告なし（定性確認は別途必要）</x:v>
      </x:c>
      <x:c r="AZ577" s="59" t="str">
        <x:v>2025-06-24 15:08</x:v>
      </x:c>
      <x:c r="BA577" s="53" t="n">
        <x:v>43070</x:v>
      </x:c>
      <x:c r="BB577" s="50"/>
      <x:c r="BC577" s="50"/>
      <x:c r="BD577" s="50" t="str">
        <x:v>TOPIX Small 1</x:v>
      </x:c>
    </x:row>
    <x:row r="578">
      <x:c r="A578" s="50" t="n">
        <x:v>577</x:v>
      </x:c>
      <x:c r="B578" s="50" t="str">
        <x:v>7581</x:v>
      </x:c>
      <x:c r="C578" s="50" t="str">
        <x:v>7581.T</x:v>
      </x:c>
      <x:c r="D578" s="50" t="str">
        <x:v>SAIZERIYA CO.,LTD.</x:v>
      </x:c>
      <x:c r="E578" s="50" t="str">
        <x:v>Prime Market (Domestic)</x:v>
      </x:c>
      <x:c r="F578" s="50" t="str">
        <x:v>Retail Trade</x:v>
      </x:c>
      <x:c r="G578" s="51" t="n">
        <x:v>126513</x:v>
      </x:c>
      <x:c r="H578" s="51" t="n">
        <x:v>144275</x:v>
      </x:c>
      <x:c r="I578" s="51" t="n">
        <x:v>183244</x:v>
      </x:c>
      <x:c r="J578" s="51" t="n">
        <x:v>224542</x:v>
      </x:c>
      <x:c r="K578" s="51" t="n">
        <x:v>256714</x:v>
      </x:c>
      <x:c r="L578" s="52" t="n">
        <x:f>IFERROR(H578/G578-1,"")</x:f>
        <x:v>0.14039663908056887</x:v>
      </x:c>
      <x:c r="M578" s="52" t="n">
        <x:f>IFERROR(I578/H578-1,"")</x:f>
        <x:v>0.2701022353145035</x:v>
      </x:c>
      <x:c r="N578" s="52" t="n">
        <x:f>IFERROR(J578/I578-1,"")</x:f>
        <x:v>0.22537163563336327</x:v>
      </x:c>
      <x:c r="O578" s="52" t="n">
        <x:f>IFERROR(K578/J578-1,"")</x:f>
        <x:v>0.14327831764213372</x:v>
      </x:c>
      <x:c r="P578" s="52" t="n">
        <x:f>IFERROR((K578/G578)^(1/4)-1,"")</x:f>
        <x:v>0.1935169740445024</x:v>
      </x:c>
      <x:c r="Q578" s="51" t="n">
        <x:v>15499</x:v>
      </x:c>
      <x:c r="R578" s="52" t="n">
        <x:f>IFERROR(Q578/K578,"")</x:f>
        <x:v>0.060374580272209544</x:v>
      </x:c>
      <x:c r="S578" s="53" t="n">
        <x:v>36342</x:v>
      </x:c>
      <x:c r="T578" s="50" t="str">
        <x:v>EDINET_company_history</x:v>
      </x:c>
      <x:c r="U578" s="50" t="str">
        <x:v>正垣 泰彦</x:v>
      </x:c>
      <x:c r="V578" s="54" t="n">
        <x:v>0.2841</x:v>
      </x:c>
      <x:c r="W578" s="50" t="str">
        <x:v>正垣 泰彦 / 松谷 秀治</x:v>
      </x:c>
      <x:c r="X578" s="50" t="b">
        <x:f>AND(COUNT(L578:O578)=4,L578&gt;='設定'!$B$6,M578&gt;='設定'!$B$6,N578&gt;='設定'!$B$6,O578&gt;='設定'!$B$6)</x:f>
        <x:v>0</x:v>
      </x:c>
      <x:c r="Y578" s="50" t="b">
        <x:f>AND(COUNT(G578:K578)=5,P578&gt;='設定'!$B$7)</x:f>
        <x:v>0</x:v>
      </x:c>
      <x:c r="Z578" s="50" t="b">
        <x:f>AND(ISNUMBER(R578),R578&gt;='設定'!$B$8)</x:f>
        <x:v>0</x:v>
      </x:c>
      <x:c r="AA578" s="50" t="b">
        <x:f>AND(ISNUMBER(S578),S578&gt;=DATE(YEAR('設定'!$B$10)-'設定'!$B$9,MONTH('設定'!$B$10),DAY('設定'!$B$10)))</x:f>
        <x:v>0</x:v>
      </x:c>
      <x:c r="AB578" s="55" t="b">
        <x:v>1</x:v>
      </x:c>
      <x:c r="AC578" s="55" t="b">
        <x:v>1</x:v>
      </x:c>
      <x:c r="AD578" s="50" t="n">
        <x:f>IF(X578,1,0)+IF(Z578,1,0)+IF(AA578,1,0)+IF(AB578,1,0)</x:f>
        <x:v>1</x:v>
      </x:c>
      <x:c r="AE578" s="50" t="n">
        <x:f>IF(Y578,1,0)+IF(Z578,1,0)+IF(AA578,1,0)+IF(AB578,1,0)</x:f>
        <x:v>1</x:v>
      </x:c>
      <x:c r="AF578" s="50" t="n">
        <x:f>IF(Y578,1,0)+IF(Z578,1,0)+IF(AA578,1,0)+IF(AC578,1,0)</x:f>
        <x:v>1</x:v>
      </x:c>
      <x:c r="AG578" s="53" t="n">
        <x:v>44348</x:v>
      </x:c>
      <x:c r="AH578" s="50" t="str">
        <x:v>S100X5Z0</x:v>
      </x:c>
      <x:c r="AI578" s="50" t="str">
        <x:v>NetSalesSummaryOfBusinessResults</x:v>
      </x:c>
      <x:c r="AJ578" s="50" t="str">
        <x:v>OperatingIncome</x:v>
      </x:c>
      <x:c r="AK578" s="53" t="n">
        <x:v>45900</x:v>
      </x:c>
      <x:c r="AL578" s="50" t="str">
        <x:v>365/365/365/366/365</x:v>
      </x:c>
      <x:c r="AM578" s="51" t="n">
        <x:v>49685642</x:v>
      </x:c>
      <x:c r="AN578" s="51" t="n">
        <x:v>5290</x:v>
      </x:c>
      <x:c r="AO578" s="51" t="n">
        <x:f>IFERROR(AM578*AN578,"")</x:f>
        <x:v>262837046180</x:v>
      </x:c>
      <x:c r="AP578" s="56" t="n">
        <x:f>IFERROR(AO578/(K578*1000000),"")</x:f>
        <x:v>1.0238516254664725</x:v>
      </x:c>
      <x:c r="AQ578" s="57" t="n">
        <x:v>2746001683.3333335</x:v>
      </x:c>
      <x:c r="AR578" s="52" t="n">
        <x:v>0.3373315459952626</x:v>
      </x:c>
      <x:c r="AS578" s="52" t="n">
        <x:v>-0.3740089093922093</x:v>
      </x:c>
      <x:c r="AT578" s="55" t="b">
        <x:v>1</x:v>
      </x:c>
      <x:c r="AU578" s="50"/>
      <x:c r="AV578" s="58" t="n">
        <x:v>-0.0827525741923931</x:v>
      </x:c>
      <x:c r="AW578" s="50" t="n">
        <x:v>2489</x:v>
      </x:c>
      <x:c r="AX578" s="50" t="str">
        <x:v>Transformation Moat</x:v>
      </x:c>
      <x:c r="AY578" s="50" t="str">
        <x:v>目立つ機械的警告なし（定性確認は別途必要）</x:v>
      </x:c>
      <x:c r="AZ578" s="59" t="str">
        <x:v>2025-11-25 15:30</x:v>
      </x:c>
      <x:c r="BA578" s="53" t="n">
        <x:v>36342</x:v>
      </x:c>
      <x:c r="BB578" s="50" t="str">
        <x:v>正垣 泰彦</x:v>
      </x:c>
      <x:c r="BC578" s="50"/>
      <x:c r="BD578" s="50" t="str">
        <x:v>TOPIX Small 1</x:v>
      </x:c>
    </x:row>
    <x:row r="579">
      <x:c r="A579" s="50" t="n">
        <x:v>578</x:v>
      </x:c>
      <x:c r="B579" s="50" t="str">
        <x:v>3679</x:v>
      </x:c>
      <x:c r="C579" s="50" t="str">
        <x:v>3679.T</x:v>
      </x:c>
      <x:c r="D579" s="50" t="str">
        <x:v>ZIGExN Co.,Ltd.</x:v>
      </x:c>
      <x:c r="E579" s="50" t="str">
        <x:v>Prime Market (Domestic)</x:v>
      </x:c>
      <x:c r="F579" s="50" t="str">
        <x:v>Information &amp; Communication</x:v>
      </x:c>
      <x:c r="G579" s="51" t="n">
        <x:v>12564</x:v>
      </x:c>
      <x:c r="H579" s="51" t="n">
        <x:v>15272</x:v>
      </x:c>
      <x:c r="I579" s="51" t="n">
        <x:v>18709</x:v>
      </x:c>
      <x:c r="J579" s="51" t="n">
        <x:v>23249</x:v>
      </x:c>
      <x:c r="K579" s="51" t="n">
        <x:v>25450</x:v>
      </x:c>
      <x:c r="L579" s="52" t="n">
        <x:f>IFERROR(H579/G579-1,"")</x:f>
        <x:v>0.2155364533588029</x:v>
      </x:c>
      <x:c r="M579" s="52" t="n">
        <x:f>IFERROR(I579/H579-1,"")</x:f>
        <x:v>0.22505238344683076</x:v>
      </x:c>
      <x:c r="N579" s="52" t="n">
        <x:f>IFERROR(J579/I579-1,"")</x:f>
        <x:v>0.24266395852263623</x:v>
      </x:c>
      <x:c r="O579" s="52" t="n">
        <x:f>IFERROR(K579/J579-1,"")</x:f>
        <x:v>0.0946707385263883</x:v>
      </x:c>
      <x:c r="P579" s="52" t="n">
        <x:f>IFERROR((K579/G579)^(1/4)-1,"")</x:f>
        <x:v>0.19299868437733037</x:v>
      </x:c>
      <x:c r="Q579" s="51" t="n">
        <x:v>5657</x:v>
      </x:c>
      <x:c r="R579" s="52" t="n">
        <x:f>IFERROR(Q579/K579,"")</x:f>
        <x:v>0.22227897838899804</x:v>
      </x:c>
      <x:c r="S579" s="53" t="n">
        <x:v>41579</x:v>
      </x:c>
      <x:c r="T579" s="50" t="str">
        <x:v>EDINET_company_history</x:v>
      </x:c>
      <x:c r="U579" s="50" t="str">
        <x:v>株式会社じょうげん</x:v>
      </x:c>
      <x:c r="V579" s="54" t="n">
        <x:v>0.4869</x:v>
      </x:c>
      <x:c r="W579" s="50" t="str">
        <x:v>平尾 丈</x:v>
      </x:c>
      <x:c r="X579" s="50" t="b">
        <x:f>AND(COUNT(L579:O579)=4,L579&gt;='設定'!$B$6,M579&gt;='設定'!$B$6,N579&gt;='設定'!$B$6,O579&gt;='設定'!$B$6)</x:f>
        <x:v>0</x:v>
      </x:c>
      <x:c r="Y579" s="50" t="b">
        <x:f>AND(COUNT(G579:K579)=5,P579&gt;='設定'!$B$7)</x:f>
        <x:v>0</x:v>
      </x:c>
      <x:c r="Z579" s="50" t="b">
        <x:f>AND(ISNUMBER(R579),R579&gt;='設定'!$B$8)</x:f>
        <x:v>1</x:v>
      </x:c>
      <x:c r="AA579" s="50" t="b">
        <x:f>AND(ISNUMBER(S579),S579&gt;=DATE(YEAR('設定'!$B$10)-'設定'!$B$9,MONTH('設定'!$B$10),DAY('設定'!$B$10)))</x:f>
        <x:v>0</x:v>
      </x:c>
      <x:c r="AB579" s="55" t="b">
        <x:v>0</x:v>
      </x:c>
      <x:c r="AC579" s="55" t="b">
        <x:v>0</x:v>
      </x:c>
      <x:c r="AD579" s="50" t="n">
        <x:f>IF(X579,1,0)+IF(Z579,1,0)+IF(AA579,1,0)+IF(AB579,1,0)</x:f>
        <x:v>1</x:v>
      </x:c>
      <x:c r="AE579" s="50" t="n">
        <x:f>IF(Y579,1,0)+IF(Z579,1,0)+IF(AA579,1,0)+IF(AB579,1,0)</x:f>
        <x:v>1</x:v>
      </x:c>
      <x:c r="AF579" s="50" t="n">
        <x:f>IF(Y579,1,0)+IF(Z579,1,0)+IF(AA579,1,0)+IF(AC579,1,0)</x:f>
        <x:v>1</x:v>
      </x:c>
      <x:c r="AG579" s="53" t="n">
        <x:v>44348</x:v>
      </x:c>
      <x:c r="AH579" s="50" t="str">
        <x:v>S100W2XM</x:v>
      </x:c>
      <x:c r="AI579" s="50" t="str">
        <x:v>RevenueIFRSSummaryOfBusinessResults</x:v>
      </x:c>
      <x:c r="AJ579" s="50" t="str">
        <x:v>OperatingProfitLossIFRS</x:v>
      </x:c>
      <x:c r="AK579" s="53" t="n">
        <x:v>45747</x:v>
      </x:c>
      <x:c r="AL579" s="50" t="str">
        <x:v>365/365/365/366/365</x:v>
      </x:c>
      <x:c r="AM579" s="51" t="n">
        <x:v>100426900</x:v>
      </x:c>
      <x:c r="AN579" s="51" t="n">
        <x:v>393</x:v>
      </x:c>
      <x:c r="AO579" s="51" t="n">
        <x:f>IFERROR(AM579*AN579,"")</x:f>
        <x:v>39467771700</x:v>
      </x:c>
      <x:c r="AP579" s="56" t="n">
        <x:f>IFERROR(AO579/(K579*1000000),"")</x:f>
        <x:v>1.5507965304518665</x:v>
      </x:c>
      <x:c r="AQ579" s="57" t="n">
        <x:v>144425693.33333334</x:v>
      </x:c>
      <x:c r="AR579" s="52" t="n">
        <x:v>0.3907831195479271</x:v>
      </x:c>
      <x:c r="AS579" s="52" t="n">
        <x:v>-0.5343805453736633</x:v>
      </x:c>
      <x:c r="AT579" s="55" t="b">
        <x:v>0</x:v>
      </x:c>
      <x:c r="AU579" s="50" t="str">
        <x:v>missing_financial_data</x:v>
      </x:c>
      <x:c r="AV579" s="58" t="n">
        <x:v>-0.0484656135549516</x:v>
      </x:c>
      <x:c r="AW579" s="50" t="n">
        <x:v>2253</x:v>
      </x:c>
      <x:c r="AX579" s="50" t="str">
        <x:v>Future Moat</x:v>
      </x:c>
      <x:c r="AY579" s="50" t="str">
        <x:v>既存適格性フィルター不通過: missing_financial_data</x:v>
      </x:c>
      <x:c r="AZ579" s="59" t="str">
        <x:v>2025-06-23 17:07</x:v>
      </x:c>
      <x:c r="BA579" s="53" t="n">
        <x:v>41579</x:v>
      </x:c>
      <x:c r="BB579" s="50"/>
      <x:c r="BC579" s="50"/>
      <x:c r="BD579" s="50" t="str">
        <x:v>TOPIX Small 2</x:v>
      </x:c>
    </x:row>
    <x:row r="580">
      <x:c r="A580" s="50" t="n">
        <x:v>579</x:v>
      </x:c>
      <x:c r="B580" s="50" t="str">
        <x:v>4264</x:v>
      </x:c>
      <x:c r="C580" s="50" t="str">
        <x:v>4264.T</x:v>
      </x:c>
      <x:c r="D580" s="50" t="str">
        <x:v>SECURE,INC.</x:v>
      </x:c>
      <x:c r="E580" s="50" t="str">
        <x:v>Growth Market(Domestic)</x:v>
      </x:c>
      <x:c r="F580" s="50" t="str">
        <x:v>Information &amp; Communication</x:v>
      </x:c>
      <x:c r="G580" s="51" t="n">
        <x:v>3378.576</x:v>
      </x:c>
      <x:c r="H580" s="51" t="n">
        <x:v>3384.508</x:v>
      </x:c>
      <x:c r="I580" s="51" t="n">
        <x:v>5191.074</x:v>
      </x:c>
      <x:c r="J580" s="51" t="n">
        <x:v>6247.242</x:v>
      </x:c>
      <x:c r="K580" s="51" t="n">
        <x:v>6840.816</x:v>
      </x:c>
      <x:c r="L580" s="52" t="n">
        <x:f>IFERROR(H580/G580-1,"")</x:f>
        <x:v>0.0017557692945193715</x:v>
      </x:c>
      <x:c r="M580" s="52" t="n">
        <x:f>IFERROR(I580/H580-1,"")</x:f>
        <x:v>0.5337750715909078</x:v>
      </x:c>
      <x:c r="N580" s="52" t="n">
        <x:f>IFERROR(J580/I580-1,"")</x:f>
        <x:v>0.20345847506700943</x:v>
      </x:c>
      <x:c r="O580" s="52" t="n">
        <x:f>IFERROR(K580/J580-1,"")</x:f>
        <x:v>0.09501376767539971</x:v>
      </x:c>
      <x:c r="P580" s="52" t="n">
        <x:f>IFERROR((K580/G580)^(1/4)-1,"")</x:f>
        <x:v>0.19287120212949582</x:v>
      </x:c>
      <x:c r="Q580" s="51" t="n">
        <x:v>326.122</x:v>
      </x:c>
      <x:c r="R580" s="52" t="n">
        <x:f>IFERROR(Q580/K580,"")</x:f>
        <x:v>0.04767296766935407</x:v>
      </x:c>
      <x:c r="S580" s="53" t="n">
        <x:v>44558</x:v>
      </x:c>
      <x:c r="T580" s="50" t="str">
        <x:v>local_price_first_trade</x:v>
      </x:c>
      <x:c r="U580" s="50" t="str">
        <x:v>合同会社ＬＹＯＮ</x:v>
      </x:c>
      <x:c r="V580" s="54" t="n">
        <x:v>0.1801</x:v>
      </x:c>
      <x:c r="W580" s="50" t="str">
        <x:v>谷口 辰成 / 横井 文昭</x:v>
      </x:c>
      <x:c r="X580" s="50" t="b">
        <x:f>AND(COUNT(L580:O580)=4,L580&gt;='設定'!$B$6,M580&gt;='設定'!$B$6,N580&gt;='設定'!$B$6,O580&gt;='設定'!$B$6)</x:f>
        <x:v>0</x:v>
      </x:c>
      <x:c r="Y580" s="50" t="b">
        <x:f>AND(COUNT(G580:K580)=5,P580&gt;='設定'!$B$7)</x:f>
        <x:v>0</x:v>
      </x:c>
      <x:c r="Z580" s="50" t="b">
        <x:f>AND(ISNUMBER(R580),R580&gt;='設定'!$B$8)</x:f>
        <x:v>0</x:v>
      </x:c>
      <x:c r="AA580" s="50" t="b">
        <x:f>AND(ISNUMBER(S580),S580&gt;=DATE(YEAR('設定'!$B$10)-'設定'!$B$9,MONTH('設定'!$B$10),DAY('設定'!$B$10)))</x:f>
        <x:v>1</x:v>
      </x:c>
      <x:c r="AB580" s="55" t="b">
        <x:v>0</x:v>
      </x:c>
      <x:c r="AC580" s="55" t="b">
        <x:v>0</x:v>
      </x:c>
      <x:c r="AD580" s="50" t="n">
        <x:f>IF(X580,1,0)+IF(Z580,1,0)+IF(AA580,1,0)+IF(AB580,1,0)</x:f>
        <x:v>1</x:v>
      </x:c>
      <x:c r="AE580" s="50" t="n">
        <x:f>IF(Y580,1,0)+IF(Z580,1,0)+IF(AA580,1,0)+IF(AB580,1,0)</x:f>
        <x:v>1</x:v>
      </x:c>
      <x:c r="AF580" s="50" t="n">
        <x:f>IF(Y580,1,0)+IF(Z580,1,0)+IF(AA580,1,0)+IF(AC580,1,0)</x:f>
        <x:v>1</x:v>
      </x:c>
      <x:c r="AG580" s="53" t="n">
        <x:v>44558</x:v>
      </x:c>
      <x:c r="AH580" s="50" t="str">
        <x:v>S100XTNP</x:v>
      </x:c>
      <x:c r="AI580" s="50" t="str">
        <x:v>NetSalesSummaryOfBusinessResults</x:v>
      </x:c>
      <x:c r="AJ580" s="50" t="str">
        <x:v>OperatingIncome</x:v>
      </x:c>
      <x:c r="AK580" s="53" t="n">
        <x:v>46022</x:v>
      </x:c>
      <x:c r="AL580" s="50" t="str">
        <x:v>365/365/365/366/365</x:v>
      </x:c>
      <x:c r="AM580" s="51" t="n">
        <x:v>5639420</x:v>
      </x:c>
      <x:c r="AN580" s="51" t="n">
        <x:v>1667</x:v>
      </x:c>
      <x:c r="AO580" s="51" t="n">
        <x:f>IFERROR(AM580*AN580,"")</x:f>
        <x:v>9400913140</x:v>
      </x:c>
      <x:c r="AP580" s="56" t="n">
        <x:f>IFERROR(AO580/(K580*1000000),"")</x:f>
        <x:v>1.3742385615984993</x:v>
      </x:c>
      <x:c r="AQ580" s="57" t="n">
        <x:v>27810103.333333332</x:v>
      </x:c>
      <x:c r="AR580" s="52" t="n">
        <x:v>0.7402470096518712</x:v>
      </x:c>
      <x:c r="AS580" s="52" t="n">
        <x:v>-0.783704786262331</x:v>
      </x:c>
      <x:c r="AT580" s="55" t="b">
        <x:v>1</x:v>
      </x:c>
      <x:c r="AU580" s="50"/>
      <x:c r="AV580" s="58" t="n">
        <x:v>-0.3396386474626102</x:v>
      </x:c>
      <x:c r="AW580" s="50" t="n">
        <x:v>3349</x:v>
      </x:c>
      <x:c r="AX580" s="50" t="str">
        <x:v>Future Moat</x:v>
      </x:c>
      <x:c r="AY580" s="50" t="str">
        <x:v>年率ボラティリティ60%以上 / ローカル5年最大下落率-60%以下</x:v>
      </x:c>
      <x:c r="AZ580" s="59" t="str">
        <x:v>2026-03-27 15:38</x:v>
      </x:c>
      <x:c r="BA580" s="53" t="n">
        <x:v>44531</x:v>
      </x:c>
      <x:c r="BB580" s="50"/>
      <x:c r="BC580" s="50"/>
      <x:c r="BD580" s="50"/>
    </x:row>
    <x:row r="581">
      <x:c r="A581" s="50" t="n">
        <x:v>580</x:v>
      </x:c>
      <x:c r="B581" s="50" t="str">
        <x:v>6544</x:v>
      </x:c>
      <x:c r="C581" s="50" t="str">
        <x:v>6544.T</x:v>
      </x:c>
      <x:c r="D581" s="50" t="str">
        <x:v>JAPAN ELEVATOR SERVICE HOLDINGS CO.,LTD.</x:v>
      </x:c>
      <x:c r="E581" s="50" t="str">
        <x:v>Prime Market (Domestic)</x:v>
      </x:c>
      <x:c r="F581" s="50" t="str">
        <x:v>Services</x:v>
      </x:c>
      <x:c r="G581" s="51" t="n">
        <x:v>24521</x:v>
      </x:c>
      <x:c r="H581" s="51" t="n">
        <x:v>29751</x:v>
      </x:c>
      <x:c r="I581" s="51" t="n">
        <x:v>34907</x:v>
      </x:c>
      <x:c r="J581" s="51" t="n">
        <x:v>42216</x:v>
      </x:c>
      <x:c r="K581" s="51" t="n">
        <x:v>49375</x:v>
      </x:c>
      <x:c r="L581" s="52" t="n">
        <x:f>IFERROR(H581/G581-1,"")</x:f>
        <x:v>0.21328657069450685</x:v>
      </x:c>
      <x:c r="M581" s="52" t="n">
        <x:f>IFERROR(I581/H581-1,"")</x:f>
        <x:v>0.1733050989882694</x:v>
      </x:c>
      <x:c r="N581" s="52" t="n">
        <x:f>IFERROR(J581/I581-1,"")</x:f>
        <x:v>0.2093849371186296</x:v>
      </x:c>
      <x:c r="O581" s="52" t="n">
        <x:f>IFERROR(K581/J581-1,"")</x:f>
        <x:v>0.16958025393215848</x:v>
      </x:c>
      <x:c r="P581" s="52" t="n">
        <x:f>IFERROR((K581/G581)^(1/4)-1,"")</x:f>
        <x:v>0.19122070335502483</x:v>
      </x:c>
      <x:c r="Q581" s="51" t="n">
        <x:v>8624</x:v>
      </x:c>
      <x:c r="R581" s="52" t="n">
        <x:f>IFERROR(Q581/K581,"")</x:f>
        <x:v>0.1746632911392405</x:v>
      </x:c>
      <x:c r="S581" s="53" t="n">
        <x:v>42795</x:v>
      </x:c>
      <x:c r="T581" s="50" t="str">
        <x:v>EDINET_company_history</x:v>
      </x:c>
      <x:c r="U581" s="50" t="str">
        <x:v>株式会社KI</x:v>
      </x:c>
      <x:c r="V581" s="54" t="n">
        <x:v>0.2134</x:v>
      </x:c>
      <x:c r="W581" s="50" t="str">
        <x:v>石田 克史 / 今村 公彦</x:v>
      </x:c>
      <x:c r="X581" s="50" t="b">
        <x:f>AND(COUNT(L581:O581)=4,L581&gt;='設定'!$B$6,M581&gt;='設定'!$B$6,N581&gt;='設定'!$B$6,O581&gt;='設定'!$B$6)</x:f>
        <x:v>0</x:v>
      </x:c>
      <x:c r="Y581" s="50" t="b">
        <x:f>AND(COUNT(G581:K581)=5,P581&gt;='設定'!$B$7)</x:f>
        <x:v>0</x:v>
      </x:c>
      <x:c r="Z581" s="50" t="b">
        <x:f>AND(ISNUMBER(R581),R581&gt;='設定'!$B$8)</x:f>
        <x:v>1</x:v>
      </x:c>
      <x:c r="AA581" s="50" t="b">
        <x:f>AND(ISNUMBER(S581),S581&gt;=DATE(YEAR('設定'!$B$10)-'設定'!$B$9,MONTH('設定'!$B$10),DAY('設定'!$B$10)))</x:f>
        <x:v>0</x:v>
      </x:c>
      <x:c r="AB581" s="55" t="b">
        <x:v>0</x:v>
      </x:c>
      <x:c r="AC581" s="55" t="b">
        <x:v>0</x:v>
      </x:c>
      <x:c r="AD581" s="50" t="n">
        <x:f>IF(X581,1,0)+IF(Z581,1,0)+IF(AA581,1,0)+IF(AB581,1,0)</x:f>
        <x:v>1</x:v>
      </x:c>
      <x:c r="AE581" s="50" t="n">
        <x:f>IF(Y581,1,0)+IF(Z581,1,0)+IF(AA581,1,0)+IF(AB581,1,0)</x:f>
        <x:v>1</x:v>
      </x:c>
      <x:c r="AF581" s="50" t="n">
        <x:f>IF(Y581,1,0)+IF(Z581,1,0)+IF(AA581,1,0)+IF(AC581,1,0)</x:f>
        <x:v>1</x:v>
      </x:c>
      <x:c r="AG581" s="53" t="n">
        <x:v>44348</x:v>
      </x:c>
      <x:c r="AH581" s="50" t="str">
        <x:v>S100W1YP</x:v>
      </x:c>
      <x:c r="AI581" s="50" t="str">
        <x:v>NetSalesSummaryOfBusinessResults</x:v>
      </x:c>
      <x:c r="AJ581" s="50" t="str">
        <x:v>OperatingIncome</x:v>
      </x:c>
      <x:c r="AK581" s="53" t="n">
        <x:v>45747</x:v>
      </x:c>
      <x:c r="AL581" s="50" t="str">
        <x:v>365/365/365/366/365</x:v>
      </x:c>
      <x:c r="AM581" s="51" t="n">
        <x:v>89057300</x:v>
      </x:c>
      <x:c r="AN581" s="51" t="n">
        <x:v>1733.5</x:v>
      </x:c>
      <x:c r="AO581" s="51" t="n">
        <x:f>IFERROR(AM581*AN581,"")</x:f>
        <x:v>154380829550</x:v>
      </x:c>
      <x:c r="AP581" s="56" t="n">
        <x:f>IFERROR(AO581/(K581*1000000),"")</x:f>
        <x:v>3.126700345316456</x:v>
      </x:c>
      <x:c r="AQ581" s="57" t="n">
        <x:v>1124987600</x:v>
      </x:c>
      <x:c r="AR581" s="52" t="n">
        <x:v>0.3850756245388472</x:v>
      </x:c>
      <x:c r="AS581" s="52" t="n">
        <x:v>-0.5751199433422975</x:v>
      </x:c>
      <x:c r="AT581" s="55" t="b">
        <x:v>1</x:v>
      </x:c>
      <x:c r="AU581" s="50"/>
      <x:c r="AV581" s="58" t="n">
        <x:v>0.0386869669175294</x:v>
      </x:c>
      <x:c r="AW581" s="50" t="n">
        <x:v>1585</x:v>
      </x:c>
      <x:c r="AX581" s="50" t="str">
        <x:v>Core Moat</x:v>
      </x:c>
      <x:c r="AY581" s="50" t="str">
        <x:v>目立つ機械的警告なし（定性確認は別途必要）</x:v>
      </x:c>
      <x:c r="AZ581" s="59" t="str">
        <x:v>2025-06-23 15:50</x:v>
      </x:c>
      <x:c r="BA581" s="53" t="n">
        <x:v>42795</x:v>
      </x:c>
      <x:c r="BB581" s="50"/>
      <x:c r="BC581" s="50"/>
      <x:c r="BD581" s="50" t="str">
        <x:v>TOPIX Mid400</x:v>
      </x:c>
    </x:row>
    <x:row r="582">
      <x:c r="A582" s="50" t="n">
        <x:v>581</x:v>
      </x:c>
      <x:c r="B582" s="50" t="str">
        <x:v>5071</x:v>
      </x:c>
      <x:c r="C582" s="50" t="str">
        <x:v>5071.T</x:v>
      </x:c>
      <x:c r="D582" s="50" t="str">
        <x:v>VIS co.ltd.</x:v>
      </x:c>
      <x:c r="E582" s="50" t="str">
        <x:v>Standard Market(Domestic)</x:v>
      </x:c>
      <x:c r="F582" s="50" t="str">
        <x:v>Services</x:v>
      </x:c>
      <x:c r="G582" s="51" t="n">
        <x:v>8075.347</x:v>
      </x:c>
      <x:c r="H582" s="51" t="n">
        <x:v>10727.457</x:v>
      </x:c>
      <x:c r="I582" s="51" t="n">
        <x:v>13219.147</x:v>
      </x:c>
      <x:c r="J582" s="51" t="n">
        <x:v>14398.959</x:v>
      </x:c>
      <x:c r="K582" s="51" t="n">
        <x:v>16252.648</x:v>
      </x:c>
      <x:c r="L582" s="52" t="n">
        <x:f>IFERROR(H582/G582-1,"")</x:f>
        <x:v>0.32842056198947245</x:v>
      </x:c>
      <x:c r="M582" s="52" t="n">
        <x:f>IFERROR(I582/H582-1,"")</x:f>
        <x:v>0.23227219647676067</x:v>
      </x:c>
      <x:c r="N582" s="52" t="n">
        <x:f>IFERROR(J582/I582-1,"")</x:f>
        <x:v>0.08925023679667077</x:v>
      </x:c>
      <x:c r="O582" s="52" t="n">
        <x:f>IFERROR(K582/J582-1,"")</x:f>
        <x:v>0.12873770944135599</x:v>
      </x:c>
      <x:c r="P582" s="52" t="n">
        <x:f>IFERROR((K582/G582)^(1/4)-1,"")</x:f>
        <x:v>0.1910794565029834</x:v>
      </x:c>
      <x:c r="Q582" s="51" t="n">
        <x:v>1877.665</x:v>
      </x:c>
      <x:c r="R582" s="52" t="n">
        <x:f>IFERROR(Q582/K582,"")</x:f>
        <x:v>0.11552978936109365</x:v>
      </x:c>
      <x:c r="S582" s="53" t="n">
        <x:v>43891</x:v>
      </x:c>
      <x:c r="T582" s="50" t="str">
        <x:v>EDINET_company_history</x:v>
      </x:c>
      <x:c r="U582" s="50" t="str">
        <x:v>株式会社クレド</x:v>
      </x:c>
      <x:c r="V582" s="54" t="n">
        <x:v>0.4107</x:v>
      </x:c>
      <x:c r="W582" s="50" t="str">
        <x:v>中村 勇人 / 金谷 智浩</x:v>
      </x:c>
      <x:c r="X582" s="50" t="b">
        <x:f>AND(COUNT(L582:O582)=4,L582&gt;='設定'!$B$6,M582&gt;='設定'!$B$6,N582&gt;='設定'!$B$6,O582&gt;='設定'!$B$6)</x:f>
        <x:v>0</x:v>
      </x:c>
      <x:c r="Y582" s="50" t="b">
        <x:f>AND(COUNT(G582:K582)=5,P582&gt;='設定'!$B$7)</x:f>
        <x:v>0</x:v>
      </x:c>
      <x:c r="Z582" s="50" t="b">
        <x:f>AND(ISNUMBER(R582),R582&gt;='設定'!$B$8)</x:f>
        <x:v>1</x:v>
      </x:c>
      <x:c r="AA582" s="50" t="b">
        <x:f>AND(ISNUMBER(S582),S582&gt;=DATE(YEAR('設定'!$B$10)-'設定'!$B$9,MONTH('設定'!$B$10),DAY('設定'!$B$10)))</x:f>
        <x:v>0</x:v>
      </x:c>
      <x:c r="AB582" s="55" t="b">
        <x:v>0</x:v>
      </x:c>
      <x:c r="AC582" s="55" t="b">
        <x:v>0</x:v>
      </x:c>
      <x:c r="AD582" s="50" t="n">
        <x:f>IF(X582,1,0)+IF(Z582,1,0)+IF(AA582,1,0)+IF(AB582,1,0)</x:f>
        <x:v>1</x:v>
      </x:c>
      <x:c r="AE582" s="50" t="n">
        <x:f>IF(Y582,1,0)+IF(Z582,1,0)+IF(AA582,1,0)+IF(AB582,1,0)</x:f>
        <x:v>1</x:v>
      </x:c>
      <x:c r="AF582" s="50" t="n">
        <x:f>IF(Y582,1,0)+IF(Z582,1,0)+IF(AA582,1,0)+IF(AC582,1,0)</x:f>
        <x:v>1</x:v>
      </x:c>
      <x:c r="AG582" s="53" t="n">
        <x:v>44348</x:v>
      </x:c>
      <x:c r="AH582" s="50" t="str">
        <x:v>S100W4D4</x:v>
      </x:c>
      <x:c r="AI582" s="50" t="str">
        <x:v>NetSalesSummaryOfBusinessResults</x:v>
      </x:c>
      <x:c r="AJ582" s="50" t="str">
        <x:v>OperatingIncome</x:v>
      </x:c>
      <x:c r="AK582" s="53" t="n">
        <x:v>45747</x:v>
      </x:c>
      <x:c r="AL582" s="50" t="str">
        <x:v>365/365/365/366/365</x:v>
      </x:c>
      <x:c r="AM582" s="51" t="n">
        <x:v>8351700</x:v>
      </x:c>
      <x:c r="AN582" s="51" t="n">
        <x:v>1375</x:v>
      </x:c>
      <x:c r="AO582" s="51" t="n">
        <x:f>IFERROR(AM582*AN582,"")</x:f>
        <x:v>11483587500</x:v>
      </x:c>
      <x:c r="AP582" s="56" t="n">
        <x:f>IFERROR(AO582/(K582*1000000),"")</x:f>
        <x:v>0.7065671698544139</x:v>
      </x:c>
      <x:c r="AQ582" s="57" t="n">
        <x:v>7314850</x:v>
      </x:c>
      <x:c r="AR582" s="52" t="n">
        <x:v>0.3355685986775341</x:v>
      </x:c>
      <x:c r="AS582" s="52" t="n">
        <x:v>-0.3589835234659198</x:v>
      </x:c>
      <x:c r="AT582" s="55" t="b">
        <x:v>0</x:v>
      </x:c>
      <x:c r="AU582" s="50" t="str">
        <x:v>low_liquidity</x:v>
      </x:c>
      <x:c r="AV582" s="58" t="n">
        <x:v>0.1353081173438623</x:v>
      </x:c>
      <x:c r="AW582" s="50" t="n">
        <x:v>1030</x:v>
      </x:c>
      <x:c r="AX582" s="50" t="str">
        <x:v>Discovery</x:v>
      </x:c>
      <x:c r="AY582" s="50" t="str">
        <x:v>既存適格性フィルター不通過: low_liquidity / 60日平均売買代金2,000万円未満</x:v>
      </x:c>
      <x:c r="AZ582" s="59" t="str">
        <x:v>2025-06-26 16:00</x:v>
      </x:c>
      <x:c r="BA582" s="53" t="n">
        <x:v>43891</x:v>
      </x:c>
      <x:c r="BB582" s="50"/>
      <x:c r="BC582" s="50"/>
      <x:c r="BD582" s="50"/>
    </x:row>
    <x:row r="583">
      <x:c r="A583" s="50" t="n">
        <x:v>582</x:v>
      </x:c>
      <x:c r="B583" s="50" t="str">
        <x:v>7936</x:v>
      </x:c>
      <x:c r="C583" s="50" t="str">
        <x:v>7936.T</x:v>
      </x:c>
      <x:c r="D583" s="50" t="str">
        <x:v>ASICS Corporation</x:v>
      </x:c>
      <x:c r="E583" s="50" t="str">
        <x:v>Prime Market (Domestic)</x:v>
      </x:c>
      <x:c r="F583" s="50" t="str">
        <x:v>Other Products</x:v>
      </x:c>
      <x:c r="G583" s="51" t="n">
        <x:v>404082</x:v>
      </x:c>
      <x:c r="H583" s="51" t="n">
        <x:v>484601</x:v>
      </x:c>
      <x:c r="I583" s="51" t="n">
        <x:v>570463</x:v>
      </x:c>
      <x:c r="J583" s="51" t="n">
        <x:v>678526</x:v>
      </x:c>
      <x:c r="K583" s="51" t="n">
        <x:v>810916</x:v>
      </x:c>
      <x:c r="L583" s="52" t="n">
        <x:f>IFERROR(H583/G583-1,"")</x:f>
        <x:v>0.19926401077009115</x:v>
      </x:c>
      <x:c r="M583" s="52" t="n">
        <x:f>IFERROR(I583/H583-1,"")</x:f>
        <x:v>0.17718081473211988</x:v>
      </x:c>
      <x:c r="N583" s="52" t="n">
        <x:f>IFERROR(J583/I583-1,"")</x:f>
        <x:v>0.18943033991687463</x:v>
      </x:c>
      <x:c r="O583" s="52" t="n">
        <x:f>IFERROR(K583/J583-1,"")</x:f>
        <x:v>0.1951141150081206</x:v>
      </x:c>
      <x:c r="P583" s="52" t="n">
        <x:f>IFERROR((K583/G583)^(1/4)-1,"")</x:f>
        <x:v>0.19021821149123186</x:v>
      </x:c>
      <x:c r="Q583" s="51" t="n">
        <x:v>142519</x:v>
      </x:c>
      <x:c r="R583" s="52" t="n">
        <x:f>IFERROR(Q583/K583,"")</x:f>
        <x:v>0.17575063261792837</x:v>
      </x:c>
      <x:c r="S583" s="53" t="n">
        <x:v>23408</x:v>
      </x:c>
      <x:c r="T583" s="50" t="str">
        <x:v>EDINET_company_history</x:v>
      </x:c>
      <x:c r="U583" s="50" t="str">
        <x:v>日本マスタートラスト信託銀行株式会社（信託口）</x:v>
      </x:c>
      <x:c r="V583" s="54" t="n">
        <x:v>0.1604</x:v>
      </x:c>
      <x:c r="W583" s="50" t="str">
        <x:v>廣田 康人 / 富永 満之</x:v>
      </x:c>
      <x:c r="X583" s="50" t="b">
        <x:f>AND(COUNT(L583:O583)=4,L583&gt;='設定'!$B$6,M583&gt;='設定'!$B$6,N583&gt;='設定'!$B$6,O583&gt;='設定'!$B$6)</x:f>
        <x:v>0</x:v>
      </x:c>
      <x:c r="Y583" s="50" t="b">
        <x:f>AND(COUNT(G583:K583)=5,P583&gt;='設定'!$B$7)</x:f>
        <x:v>0</x:v>
      </x:c>
      <x:c r="Z583" s="50" t="b">
        <x:f>AND(ISNUMBER(R583),R583&gt;='設定'!$B$8)</x:f>
        <x:v>1</x:v>
      </x:c>
      <x:c r="AA583" s="50" t="b">
        <x:f>AND(ISNUMBER(S583),S583&gt;=DATE(YEAR('設定'!$B$10)-'設定'!$B$9,MONTH('設定'!$B$10),DAY('設定'!$B$10)))</x:f>
        <x:v>0</x:v>
      </x:c>
      <x:c r="AB583" s="55" t="b">
        <x:v>0</x:v>
      </x:c>
      <x:c r="AC583" s="55" t="b">
        <x:v>0</x:v>
      </x:c>
      <x:c r="AD583" s="50" t="n">
        <x:f>IF(X583,1,0)+IF(Z583,1,0)+IF(AA583,1,0)+IF(AB583,1,0)</x:f>
        <x:v>1</x:v>
      </x:c>
      <x:c r="AE583" s="50" t="n">
        <x:f>IF(Y583,1,0)+IF(Z583,1,0)+IF(AA583,1,0)+IF(AB583,1,0)</x:f>
        <x:v>1</x:v>
      </x:c>
      <x:c r="AF583" s="50" t="n">
        <x:f>IF(Y583,1,0)+IF(Z583,1,0)+IF(AA583,1,0)+IF(AC583,1,0)</x:f>
        <x:v>1</x:v>
      </x:c>
      <x:c r="AG583" s="53" t="n">
        <x:v>44348</x:v>
      </x:c>
      <x:c r="AH583" s="50" t="str">
        <x:v>S100XOKI</x:v>
      </x:c>
      <x:c r="AI583" s="50" t="str">
        <x:v>NetSalesSummaryOfBusinessResults</x:v>
      </x:c>
      <x:c r="AJ583" s="50" t="str">
        <x:v>OperatingIncome</x:v>
      </x:c>
      <x:c r="AK583" s="53" t="n">
        <x:v>46022</x:v>
      </x:c>
      <x:c r="AL583" s="50" t="str">
        <x:v>365/365/365/366/365</x:v>
      </x:c>
      <x:c r="AM583" s="51" t="n">
        <x:v>708635436</x:v>
      </x:c>
      <x:c r="AN583" s="51" t="n">
        <x:v>4753</x:v>
      </x:c>
      <x:c r="AO583" s="51" t="n">
        <x:f>IFERROR(AM583*AN583,"")</x:f>
        <x:v>3368144227308</x:v>
      </x:c>
      <x:c r="AP583" s="56" t="n">
        <x:f>IFERROR(AO583/(K583*1000000),"")</x:f>
        <x:v>4.153505698873866</x:v>
      </x:c>
      <x:c r="AQ583" s="57" t="n">
        <x:v>16440098733.333334</x:v>
      </x:c>
      <x:c r="AR583" s="52" t="n">
        <x:v>0.4480383524926699</x:v>
      </x:c>
      <x:c r="AS583" s="52" t="n">
        <x:v>-0.3810422735602157</x:v>
      </x:c>
      <x:c r="AT583" s="55" t="b">
        <x:v>1</x:v>
      </x:c>
      <x:c r="AU583" s="50"/>
      <x:c r="AV583" s="58" t="n">
        <x:v>-0.0781811362118125</x:v>
      </x:c>
      <x:c r="AW583" s="50" t="n">
        <x:v>2467</x:v>
      </x:c>
      <x:c r="AX583" s="50" t="str">
        <x:v>Core Moat</x:v>
      </x:c>
      <x:c r="AY583" s="50" t="str">
        <x:v>目立つ機械的警告なし（定性確認は別途必要）</x:v>
      </x:c>
      <x:c r="AZ583" s="59" t="str">
        <x:v>2026-03-04 09:01</x:v>
      </x:c>
      <x:c r="BA583" s="53" t="n">
        <x:v>23408</x:v>
      </x:c>
      <x:c r="BB583" s="50"/>
      <x:c r="BC583" s="50"/>
      <x:c r="BD583" s="50" t="str">
        <x:v>TOPIX Large70</x:v>
      </x:c>
    </x:row>
    <x:row r="584">
      <x:c r="A584" s="50" t="n">
        <x:v>583</x:v>
      </x:c>
      <x:c r="B584" s="50" t="str">
        <x:v>8207</x:v>
      </x:c>
      <x:c r="C584" s="50" t="str">
        <x:v>8207.T</x:v>
      </x:c>
      <x:c r="D584" s="50" t="str">
        <x:v>TEN ALLIED Co.,Ltd.</x:v>
      </x:c>
      <x:c r="E584" s="50" t="str">
        <x:v>Standard Market(Domestic)</x:v>
      </x:c>
      <x:c r="F584" s="50" t="str">
        <x:v>Retail Trade</x:v>
      </x:c>
      <x:c r="G584" s="51" t="n">
        <x:v>5951.204</x:v>
      </x:c>
      <x:c r="H584" s="51" t="n">
        <x:v>4823.158</x:v>
      </x:c>
      <x:c r="I584" s="51" t="n">
        <x:v>9489.563</x:v>
      </x:c>
      <x:c r="J584" s="51" t="n">
        <x:v>11146.561</x:v>
      </x:c>
      <x:c r="K584" s="51" t="n">
        <x:v>11887.48</x:v>
      </x:c>
      <x:c r="L584" s="52" t="n">
        <x:f>IFERROR(H584/G584-1,"")</x:f>
        <x:v>-0.18954920718563828</x:v>
      </x:c>
      <x:c r="M584" s="52" t="n">
        <x:f>IFERROR(I584/H584-1,"")</x:f>
        <x:v>0.967499924323441</x:v>
      </x:c>
      <x:c r="N584" s="52" t="n">
        <x:f>IFERROR(J584/I584-1,"")</x:f>
        <x:v>0.1746126771064167</x:v>
      </x:c>
      <x:c r="O584" s="52" t="n">
        <x:f>IFERROR(K584/J584-1,"")</x:f>
        <x:v>0.06647063610022852</x:v>
      </x:c>
      <x:c r="P584" s="52" t="n">
        <x:f>IFERROR((K584/G584)^(1/4)-1,"")</x:f>
        <x:v>0.18883406361338229</x:v>
      </x:c>
      <x:c r="Q584" s="51" t="n">
        <x:v>232.372</x:v>
      </x:c>
      <x:c r="R584" s="52" t="n">
        <x:f>IFERROR(Q584/K584,"")</x:f>
        <x:v>0.019547624896109186</x:v>
      </x:c>
      <x:c r="S584" s="53" t="n">
        <x:v>33939</x:v>
      </x:c>
      <x:c r="T584" s="50" t="str">
        <x:v>EDINET_company_history</x:v>
      </x:c>
      <x:c r="U584" s="50" t="str">
        <x:v>飯田 永太</x:v>
      </x:c>
      <x:c r="V584" s="54" t="n">
        <x:v>0.0971</x:v>
      </x:c>
      <x:c r="W584" s="50" t="str">
        <x:v>飯田 永太 / 飯田 健太</x:v>
      </x:c>
      <x:c r="X584" s="50" t="b">
        <x:f>AND(COUNT(L584:O584)=4,L584&gt;='設定'!$B$6,M584&gt;='設定'!$B$6,N584&gt;='設定'!$B$6,O584&gt;='設定'!$B$6)</x:f>
        <x:v>0</x:v>
      </x:c>
      <x:c r="Y584" s="50" t="b">
        <x:f>AND(COUNT(G584:K584)=5,P584&gt;='設定'!$B$7)</x:f>
        <x:v>0</x:v>
      </x:c>
      <x:c r="Z584" s="50" t="b">
        <x:f>AND(ISNUMBER(R584),R584&gt;='設定'!$B$8)</x:f>
        <x:v>0</x:v>
      </x:c>
      <x:c r="AA584" s="50" t="b">
        <x:f>AND(ISNUMBER(S584),S584&gt;=DATE(YEAR('設定'!$B$10)-'設定'!$B$9,MONTH('設定'!$B$10),DAY('設定'!$B$10)))</x:f>
        <x:v>0</x:v>
      </x:c>
      <x:c r="AB584" s="55" t="b">
        <x:v>1</x:v>
      </x:c>
      <x:c r="AC584" s="55" t="b">
        <x:v>1</x:v>
      </x:c>
      <x:c r="AD584" s="50" t="n">
        <x:f>IF(X584,1,0)+IF(Z584,1,0)+IF(AA584,1,0)+IF(AB584,1,0)</x:f>
        <x:v>1</x:v>
      </x:c>
      <x:c r="AE584" s="50" t="n">
        <x:f>IF(Y584,1,0)+IF(Z584,1,0)+IF(AA584,1,0)+IF(AB584,1,0)</x:f>
        <x:v>1</x:v>
      </x:c>
      <x:c r="AF584" s="50" t="n">
        <x:f>IF(Y584,1,0)+IF(Z584,1,0)+IF(AA584,1,0)+IF(AC584,1,0)</x:f>
        <x:v>1</x:v>
      </x:c>
      <x:c r="AG584" s="53" t="n">
        <x:v>44348</x:v>
      </x:c>
      <x:c r="AH584" s="50" t="str">
        <x:v>S100W77R</x:v>
      </x:c>
      <x:c r="AI584" s="50" t="str">
        <x:v>NetSalesSummaryOfBusinessResults</x:v>
      </x:c>
      <x:c r="AJ584" s="50" t="str">
        <x:v>OperatingIncome</x:v>
      </x:c>
      <x:c r="AK584" s="53" t="n">
        <x:v>45747</x:v>
      </x:c>
      <x:c r="AL584" s="50" t="str">
        <x:v>365/365/365/366/365</x:v>
      </x:c>
      <x:c r="AM584" s="51" t="n">
        <x:v>39025727</x:v>
      </x:c>
      <x:c r="AN584" s="51" t="n">
        <x:v>281</x:v>
      </x:c>
      <x:c r="AO584" s="51" t="n">
        <x:f>IFERROR(AM584*AN584,"")</x:f>
        <x:v>10966229287</x:v>
      </x:c>
      <x:c r="AP584" s="56" t="n">
        <x:f>IFERROR(AO584/(K584*1000000),"")</x:f>
        <x:v>0.922502438447846</x:v>
      </x:c>
      <x:c r="AQ584" s="57" t="n">
        <x:v>9243221.666666666</x:v>
      </x:c>
      <x:c r="AR584" s="52" t="n">
        <x:v>0.178791857027823</x:v>
      </x:c>
      <x:c r="AS584" s="52" t="n">
        <x:v>-0.3202247191011236</x:v>
      </x:c>
      <x:c r="AT584" s="55" t="b">
        <x:v>0</x:v>
      </x:c>
      <x:c r="AU584" s="50" t="str">
        <x:v>low_liquidity</x:v>
      </x:c>
      <x:c r="AV584" s="58" t="n">
        <x:v>0.0301081716250463</x:v>
      </x:c>
      <x:c r="AW584" s="50" t="n">
        <x:v>1656</x:v>
      </x:c>
      <x:c r="AX584" s="50" t="str">
        <x:v>Discovery</x:v>
      </x:c>
      <x:c r="AY584" s="50" t="str">
        <x:v>既存適格性フィルター不通過: low_liquidity / 60日平均売買代金2,000万円未満</x:v>
      </x:c>
      <x:c r="AZ584" s="59" t="str">
        <x:v>2025-06-27 10:51</x:v>
      </x:c>
      <x:c r="BA584" s="53" t="n">
        <x:v>33939</x:v>
      </x:c>
      <x:c r="BB584" s="50" t="str">
        <x:v>飯田 永太</x:v>
      </x:c>
      <x:c r="BC584" s="50"/>
      <x:c r="BD584" s="50"/>
    </x:row>
    <x:row r="585">
      <x:c r="A585" s="50" t="n">
        <x:v>584</x:v>
      </x:c>
      <x:c r="B585" s="50" t="str">
        <x:v>3397</x:v>
      </x:c>
      <x:c r="C585" s="50" t="str">
        <x:v>3397.T</x:v>
      </x:c>
      <x:c r="D585" s="50" t="str">
        <x:v>TORIDOLL Holdings Corporation</x:v>
      </x:c>
      <x:c r="E585" s="50" t="str">
        <x:v>Prime Market (Domestic)</x:v>
      </x:c>
      <x:c r="F585" s="50" t="str">
        <x:v>Retail Trade</x:v>
      </x:c>
      <x:c r="G585" s="51" t="n">
        <x:v>134760</x:v>
      </x:c>
      <x:c r="H585" s="51" t="n">
        <x:v>153355</x:v>
      </x:c>
      <x:c r="I585" s="51" t="n">
        <x:v>188320</x:v>
      </x:c>
      <x:c r="J585" s="51" t="n">
        <x:v>231952</x:v>
      </x:c>
      <x:c r="K585" s="51" t="n">
        <x:v>268228</x:v>
      </x:c>
      <x:c r="L585" s="52" t="n">
        <x:f>IFERROR(H585/G585-1,"")</x:f>
        <x:v>0.13798604927278113</x:v>
      </x:c>
      <x:c r="M585" s="52" t="n">
        <x:f>IFERROR(I585/H585-1,"")</x:f>
        <x:v>0.22800039124906268</x:v>
      </x:c>
      <x:c r="N585" s="52" t="n">
        <x:f>IFERROR(J585/I585-1,"")</x:f>
        <x:v>0.2316907391673746</x:v>
      </x:c>
      <x:c r="O585" s="52" t="n">
        <x:f>IFERROR(K585/J585-1,"")</x:f>
        <x:v>0.156394426433055</x:v>
      </x:c>
      <x:c r="P585" s="52" t="n">
        <x:f>IFERROR((K585/G585)^(1/4)-1,"")</x:f>
        <x:v>0.1877793681416442</x:v>
      </x:c>
      <x:c r="Q585" s="51" t="n">
        <x:v>8674</x:v>
      </x:c>
      <x:c r="R585" s="52" t="n">
        <x:f>IFERROR(Q585/K585,"")</x:f>
        <x:v>0.03233816007277391</x:v>
      </x:c>
      <x:c r="S585" s="53" t="n">
        <x:v>38749</x:v>
      </x:c>
      <x:c r="T585" s="50" t="str">
        <x:v>EDINET_company_history</x:v>
      </x:c>
      <x:c r="U585" s="50" t="str">
        <x:v>粟田 貴也</x:v>
      </x:c>
      <x:c r="V585" s="54" t="n">
        <x:v>0.3148</x:v>
      </x:c>
      <x:c r="W585" s="50" t="str">
        <x:v>粟 田 貴 也 / 杉 山 孝 史</x:v>
      </x:c>
      <x:c r="X585" s="50" t="b">
        <x:f>AND(COUNT(L585:O585)=4,L585&gt;='設定'!$B$6,M585&gt;='設定'!$B$6,N585&gt;='設定'!$B$6,O585&gt;='設定'!$B$6)</x:f>
        <x:v>0</x:v>
      </x:c>
      <x:c r="Y585" s="50" t="b">
        <x:f>AND(COUNT(G585:K585)=5,P585&gt;='設定'!$B$7)</x:f>
        <x:v>0</x:v>
      </x:c>
      <x:c r="Z585" s="50" t="b">
        <x:f>AND(ISNUMBER(R585),R585&gt;='設定'!$B$8)</x:f>
        <x:v>0</x:v>
      </x:c>
      <x:c r="AA585" s="50" t="b">
        <x:f>AND(ISNUMBER(S585),S585&gt;=DATE(YEAR('設定'!$B$10)-'設定'!$B$9,MONTH('設定'!$B$10),DAY('設定'!$B$10)))</x:f>
        <x:v>0</x:v>
      </x:c>
      <x:c r="AB585" s="55" t="b">
        <x:v>1</x:v>
      </x:c>
      <x:c r="AC585" s="55" t="b">
        <x:v>1</x:v>
      </x:c>
      <x:c r="AD585" s="50" t="n">
        <x:f>IF(X585,1,0)+IF(Z585,1,0)+IF(AA585,1,0)+IF(AB585,1,0)</x:f>
        <x:v>1</x:v>
      </x:c>
      <x:c r="AE585" s="50" t="n">
        <x:f>IF(Y585,1,0)+IF(Z585,1,0)+IF(AA585,1,0)+IF(AB585,1,0)</x:f>
        <x:v>1</x:v>
      </x:c>
      <x:c r="AF585" s="50" t="n">
        <x:f>IF(Y585,1,0)+IF(Z585,1,0)+IF(AA585,1,0)+IF(AC585,1,0)</x:f>
        <x:v>1</x:v>
      </x:c>
      <x:c r="AG585" s="53" t="n">
        <x:v>44348</x:v>
      </x:c>
      <x:c r="AH585" s="50" t="str">
        <x:v>S100VXRO</x:v>
      </x:c>
      <x:c r="AI585" s="50" t="str">
        <x:v>RevenueIFRSSummaryOfBusinessResults</x:v>
      </x:c>
      <x:c r="AJ585" s="50" t="str">
        <x:v>OperatingProfitLossIFRS</x:v>
      </x:c>
      <x:c r="AK585" s="53" t="n">
        <x:v>45747</x:v>
      </x:c>
      <x:c r="AL585" s="50" t="str">
        <x:v>365/365/365/366/365</x:v>
      </x:c>
      <x:c r="AM585" s="51" t="n">
        <x:v>87606052</x:v>
      </x:c>
      <x:c r="AN585" s="51" t="n">
        <x:v>3766</x:v>
      </x:c>
      <x:c r="AO585" s="51" t="n">
        <x:f>IFERROR(AM585*AN585,"")</x:f>
        <x:v>329924391832</x:v>
      </x:c>
      <x:c r="AP585" s="56" t="n">
        <x:f>IFERROR(AO585/(K585*1000000),"")</x:f>
        <x:v>1.2300147331076547</x:v>
      </x:c>
      <x:c r="AQ585" s="57" t="n">
        <x:v>1485082788.3333333</x:v>
      </x:c>
      <x:c r="AR585" s="52" t="n">
        <x:v>0.2940614912386207</x:v>
      </x:c>
      <x:c r="AS585" s="52" t="n">
        <x:v>-0.3035230120528572</x:v>
      </x:c>
      <x:c r="AT585" s="55" t="b">
        <x:v>0</x:v>
      </x:c>
      <x:c r="AU585" s="50" t="str">
        <x:v>missing_financial_data</x:v>
      </x:c>
      <x:c r="AV585" s="58" t="n">
        <x:v>-0.2076257258100765</x:v>
      </x:c>
      <x:c r="AW585" s="50" t="n">
        <x:v>3049</x:v>
      </x:c>
      <x:c r="AX585" s="50" t="str">
        <x:v>Transformation Moat</x:v>
      </x:c>
      <x:c r="AY585" s="50" t="str">
        <x:v>既存適格性フィルター不通過: missing_financial_data</x:v>
      </x:c>
      <x:c r="AZ585" s="59" t="str">
        <x:v>2025-06-25 16:05</x:v>
      </x:c>
      <x:c r="BA585" s="53" t="n">
        <x:v>38749</x:v>
      </x:c>
      <x:c r="BB585" s="50" t="str">
        <x:v>粟 田 貴 也</x:v>
      </x:c>
      <x:c r="BC585" s="50"/>
      <x:c r="BD585" s="50" t="str">
        <x:v>TOPIX Mid400</x:v>
      </x:c>
    </x:row>
    <x:row r="586">
      <x:c r="A586" s="50" t="n">
        <x:v>585</x:v>
      </x:c>
      <x:c r="B586" s="50" t="str">
        <x:v>8795</x:v>
      </x:c>
      <x:c r="C586" s="50" t="str">
        <x:v>8795.T</x:v>
      </x:c>
      <x:c r="D586" s="50" t="str">
        <x:v>T&amp;D Holdings, Inc.</x:v>
      </x:c>
      <x:c r="E586" s="50" t="str">
        <x:v>Prime Market (Domestic)</x:v>
      </x:c>
      <x:c r="F586" s="50" t="str">
        <x:v>Insurance</x:v>
      </x:c>
      <x:c r="G586" s="51" t="n">
        <x:v>44136</x:v>
      </x:c>
      <x:c r="H586" s="51" t="n">
        <x:v>132007</x:v>
      </x:c>
      <x:c r="I586" s="51" t="n">
        <x:v>51827</x:v>
      </x:c>
      <x:c r="J586" s="51" t="n">
        <x:v>110298</x:v>
      </x:c>
      <x:c r="K586" s="51" t="n">
        <x:v>87829</x:v>
      </x:c>
      <x:c r="L586" s="52" t="n">
        <x:f>IFERROR(H586/G586-1,"")</x:f>
        <x:v>1.9909144462570239</x:v>
      </x:c>
      <x:c r="M586" s="52" t="n">
        <x:f>IFERROR(I586/H586-1,"")</x:f>
        <x:v>-0.6073920322407145</x:v>
      </x:c>
      <x:c r="N586" s="52" t="n">
        <x:f>IFERROR(J586/I586-1,"")</x:f>
        <x:v>1.1281957280953945</x:v>
      </x:c>
      <x:c r="O586" s="52" t="n">
        <x:f>IFERROR(K586/J586-1,"")</x:f>
        <x:v>-0.20371176267928703</x:v>
      </x:c>
      <x:c r="P586" s="52" t="n">
        <x:f>IFERROR((K586/G586)^(1/4)-1,"")</x:f>
        <x:v>0.1877122663529549</x:v>
      </x:c>
      <x:c r="Q586" s="51" t="n">
        <x:v>81985</x:v>
      </x:c>
      <x:c r="R586" s="52" t="n">
        <x:f>IFERROR(Q586/K586,"")</x:f>
        <x:v>0.9334616129068987</x:v>
      </x:c>
      <x:c r="S586" s="53" t="n">
        <x:v>38078</x:v>
      </x:c>
      <x:c r="T586" s="50" t="str">
        <x:v>EDINET_company_history</x:v>
      </x:c>
      <x:c r="U586" s="50" t="str">
        <x:v>日本マスタートラスト信託銀行株式会社（信託口）</x:v>
      </x:c>
      <x:c r="V586" s="54" t="n">
        <x:v>0.179</x:v>
      </x:c>
      <x:c r="W586" s="50" t="str">
        <x:v>上原 弘久 / 森山 昌彦</x:v>
      </x:c>
      <x:c r="X586" s="50" t="b">
        <x:f>AND(COUNT(L586:O586)=4,L586&gt;='設定'!$B$6,M586&gt;='設定'!$B$6,N586&gt;='設定'!$B$6,O586&gt;='設定'!$B$6)</x:f>
        <x:v>0</x:v>
      </x:c>
      <x:c r="Y586" s="50" t="b">
        <x:f>AND(COUNT(G586:K586)=5,P586&gt;='設定'!$B$7)</x:f>
        <x:v>0</x:v>
      </x:c>
      <x:c r="Z586" s="50" t="b">
        <x:f>AND(ISNUMBER(R586),R586&gt;='設定'!$B$8)</x:f>
        <x:v>1</x:v>
      </x:c>
      <x:c r="AA586" s="50" t="b">
        <x:f>AND(ISNUMBER(S586),S586&gt;=DATE(YEAR('設定'!$B$10)-'設定'!$B$9,MONTH('設定'!$B$10),DAY('設定'!$B$10)))</x:f>
        <x:v>0</x:v>
      </x:c>
      <x:c r="AB586" s="55" t="b">
        <x:v>0</x:v>
      </x:c>
      <x:c r="AC586" s="55" t="b">
        <x:v>0</x:v>
      </x:c>
      <x:c r="AD586" s="50" t="n">
        <x:f>IF(X586,1,0)+IF(Z586,1,0)+IF(AA586,1,0)+IF(AB586,1,0)</x:f>
        <x:v>1</x:v>
      </x:c>
      <x:c r="AE586" s="50" t="n">
        <x:f>IF(Y586,1,0)+IF(Z586,1,0)+IF(AA586,1,0)+IF(AB586,1,0)</x:f>
        <x:v>1</x:v>
      </x:c>
      <x:c r="AF586" s="50" t="n">
        <x:f>IF(Y586,1,0)+IF(Z586,1,0)+IF(AA586,1,0)+IF(AC586,1,0)</x:f>
        <x:v>1</x:v>
      </x:c>
      <x:c r="AG586" s="53" t="n">
        <x:v>44348</x:v>
      </x:c>
      <x:c r="AH586" s="50" t="str">
        <x:v>S100VXGU</x:v>
      </x:c>
      <x:c r="AI586" s="50" t="str">
        <x:v>OperatingRevenue1SummaryOfBusinessResults</x:v>
      </x:c>
      <x:c r="AJ586" s="50" t="str">
        <x:v>OperatingIncome</x:v>
      </x:c>
      <x:c r="AK586" s="53" t="n">
        <x:v>45747</x:v>
      </x:c>
      <x:c r="AL586" s="50" t="str">
        <x:v>365/365/365/366/365</x:v>
      </x:c>
      <x:c r="AM586" s="51" t="n">
        <x:v>514961100</x:v>
      </x:c>
      <x:c r="AN586" s="51" t="n">
        <x:v>4202</x:v>
      </x:c>
      <x:c r="AO586" s="51" t="n">
        <x:f>IFERROR(AM586*AN586,"")</x:f>
        <x:v>2163866542200</x:v>
      </x:c>
      <x:c r="AP586" s="56" t="n">
        <x:f>IFERROR(AO586/(K586*1000000),"")</x:f>
        <x:v>24.637267214701296</x:v>
      </x:c>
      <x:c r="AQ586" s="57" t="n">
        <x:v>8518311748.333333</x:v>
      </x:c>
      <x:c r="AR586" s="52" t="n">
        <x:v>0.3507696069776998</x:v>
      </x:c>
      <x:c r="AS586" s="52" t="n">
        <x:v>-0.3287401068038116</x:v>
      </x:c>
      <x:c r="AT586" s="55" t="b">
        <x:v>1</x:v>
      </x:c>
      <x:c r="AU586" s="50"/>
      <x:c r="AV586" s="58" t="n">
        <x:v>0.0174203456412923</x:v>
      </x:c>
      <x:c r="AW586" s="50" t="n">
        <x:v>1741</x:v>
      </x:c>
      <x:c r="AX586" s="50" t="str">
        <x:v>Core Moat</x:v>
      </x:c>
      <x:c r="AY586" s="50" t="str">
        <x:v>概算PSR15倍以上</x:v>
      </x:c>
      <x:c r="AZ586" s="59" t="str">
        <x:v>2025-06-12 16:14</x:v>
      </x:c>
      <x:c r="BA586" s="53" t="n">
        <x:v>38078</x:v>
      </x:c>
      <x:c r="BB586" s="50"/>
      <x:c r="BC586" s="50"/>
      <x:c r="BD586" s="50" t="str">
        <x:v>TOPIX Mid400</x:v>
      </x:c>
    </x:row>
    <x:row r="587">
      <x:c r="A587" s="50" t="n">
        <x:v>586</x:v>
      </x:c>
      <x:c r="B587" s="50" t="str">
        <x:v>3769</x:v>
      </x:c>
      <x:c r="C587" s="50" t="str">
        <x:v>3769.T</x:v>
      </x:c>
      <x:c r="D587" s="50" t="str">
        <x:v>GMO Payment Gateway,Inc.</x:v>
      </x:c>
      <x:c r="E587" s="50" t="str">
        <x:v>Prime Market (Domestic)</x:v>
      </x:c>
      <x:c r="F587" s="50" t="str">
        <x:v>Information &amp; Communication</x:v>
      </x:c>
      <x:c r="G587" s="51" t="n">
        <x:v>41667.235</x:v>
      </x:c>
      <x:c r="H587" s="51" t="n">
        <x:v>50298.354</x:v>
      </x:c>
      <x:c r="I587" s="51" t="n">
        <x:v>63119.117</x:v>
      </x:c>
      <x:c r="J587" s="51" t="n">
        <x:v>73785.055</x:v>
      </x:c>
      <x:c r="K587" s="51" t="n">
        <x:v>82499.385</x:v>
      </x:c>
      <x:c r="L587" s="52" t="n">
        <x:f>IFERROR(H587/G587-1,"")</x:f>
        <x:v>0.2071440305554233</x:v>
      </x:c>
      <x:c r="M587" s="52" t="n">
        <x:f>IFERROR(I587/H587-1,"")</x:f>
        <x:v>0.254894285407431</x:v>
      </x:c>
      <x:c r="N587" s="52" t="n">
        <x:f>IFERROR(J587/I587-1,"")</x:f>
        <x:v>0.16898110282499657</x:v>
      </x:c>
      <x:c r="O587" s="52" t="n">
        <x:f>IFERROR(K587/J587-1,"")</x:f>
        <x:v>0.11810426921820416</x:v>
      </x:c>
      <x:c r="P587" s="52" t="n">
        <x:f>IFERROR((K587/G587)^(1/4)-1,"")</x:f>
        <x:v>0.18621662724096422</x:v>
      </x:c>
      <x:c r="Q587" s="51" t="n">
        <x:v>31340.267</x:v>
      </x:c>
      <x:c r="R587" s="52" t="n">
        <x:f>IFERROR(Q587/K587,"")</x:f>
        <x:v>0.37988485611135164</x:v>
      </x:c>
      <x:c r="S587" s="53" t="n">
        <x:v>38443</x:v>
      </x:c>
      <x:c r="T587" s="50" t="str">
        <x:v>EDINET_company_history</x:v>
      </x:c>
      <x:c r="U587" s="50" t="str">
        <x:v>GMOインターネットグループ株式会社</x:v>
      </x:c>
      <x:c r="V587" s="54" t="n">
        <x:v>0.4072</x:v>
      </x:c>
      <x:c r="W587" s="50" t="str">
        <x:v>相浦 一成 / 村松 竜 / 礒﨑 覚</x:v>
      </x:c>
      <x:c r="X587" s="50" t="b">
        <x:f>AND(COUNT(L587:O587)=4,L587&gt;='設定'!$B$6,M587&gt;='設定'!$B$6,N587&gt;='設定'!$B$6,O587&gt;='設定'!$B$6)</x:f>
        <x:v>0</x:v>
      </x:c>
      <x:c r="Y587" s="50" t="b">
        <x:f>AND(COUNT(G587:K587)=5,P587&gt;='設定'!$B$7)</x:f>
        <x:v>0</x:v>
      </x:c>
      <x:c r="Z587" s="50" t="b">
        <x:f>AND(ISNUMBER(R587),R587&gt;='設定'!$B$8)</x:f>
        <x:v>1</x:v>
      </x:c>
      <x:c r="AA587" s="50" t="b">
        <x:f>AND(ISNUMBER(S587),S587&gt;=DATE(YEAR('設定'!$B$10)-'設定'!$B$9,MONTH('設定'!$B$10),DAY('設定'!$B$10)))</x:f>
        <x:v>0</x:v>
      </x:c>
      <x:c r="AB587" s="55" t="b">
        <x:v>0</x:v>
      </x:c>
      <x:c r="AC587" s="55" t="b">
        <x:v>0</x:v>
      </x:c>
      <x:c r="AD587" s="50" t="n">
        <x:f>IF(X587,1,0)+IF(Z587,1,0)+IF(AA587,1,0)+IF(AB587,1,0)</x:f>
        <x:v>1</x:v>
      </x:c>
      <x:c r="AE587" s="50" t="n">
        <x:f>IF(Y587,1,0)+IF(Z587,1,0)+IF(AA587,1,0)+IF(AB587,1,0)</x:f>
        <x:v>1</x:v>
      </x:c>
      <x:c r="AF587" s="50" t="n">
        <x:f>IF(Y587,1,0)+IF(Z587,1,0)+IF(AA587,1,0)+IF(AC587,1,0)</x:f>
        <x:v>1</x:v>
      </x:c>
      <x:c r="AG587" s="53" t="n">
        <x:v>44348</x:v>
      </x:c>
      <x:c r="AH587" s="50" t="str">
        <x:v>S100X9RU</x:v>
      </x:c>
      <x:c r="AI587" s="50" t="str">
        <x:v>RevenueIFRSSummaryOfBusinessResults</x:v>
      </x:c>
      <x:c r="AJ587" s="50" t="str">
        <x:v>OperatingProfitLossIFRS</x:v>
      </x:c>
      <x:c r="AK587" s="53" t="n">
        <x:v>45930</x:v>
      </x:c>
      <x:c r="AL587" s="50" t="str">
        <x:v>365/365/365/366/365</x:v>
      </x:c>
      <x:c r="AM587" s="51" t="n">
        <x:v>76552045</x:v>
      </x:c>
      <x:c r="AN587" s="51" t="n">
        <x:v>9069</x:v>
      </x:c>
      <x:c r="AO587" s="51" t="n">
        <x:f>IFERROR(AM587*AN587,"")</x:f>
        <x:v>694250496105</x:v>
      </x:c>
      <x:c r="AP587" s="56" t="n">
        <x:f>IFERROR(AO587/(K587*1000000),"")</x:f>
        <x:v>8.415220260187395</x:v>
      </x:c>
      <x:c r="AQ587" s="57" t="n">
        <x:v>2974021225</x:v>
      </x:c>
      <x:c r="AR587" s="52" t="n">
        <x:v>0.4294073863803999</x:v>
      </x:c>
      <x:c r="AS587" s="52" t="n">
        <x:v>-0.6393362083368139</x:v>
      </x:c>
      <x:c r="AT587" s="55" t="b">
        <x:v>0</x:v>
      </x:c>
      <x:c r="AU587" s="50" t="str">
        <x:v>missing_financial_data</x:v>
      </x:c>
      <x:c r="AV587" s="58" t="n">
        <x:v>0.0967363469102497</x:v>
      </x:c>
      <x:c r="AW587" s="50" t="n">
        <x:v>1258</x:v>
      </x:c>
      <x:c r="AX587" s="50" t="str">
        <x:v>Core Moat</x:v>
      </x:c>
      <x:c r="AY587" s="50" t="str">
        <x:v>既存適格性フィルター不通過: missing_financial_data / ローカル5年最大下落率-60%以下</x:v>
      </x:c>
      <x:c r="AZ587" s="59" t="str">
        <x:v>2025-12-12 15:52</x:v>
      </x:c>
      <x:c r="BA587" s="53" t="n">
        <x:v>38443</x:v>
      </x:c>
      <x:c r="BB587" s="50"/>
      <x:c r="BC587" s="50"/>
      <x:c r="BD587" s="50" t="str">
        <x:v>TOPIX Mid400</x:v>
      </x:c>
    </x:row>
    <x:row r="588">
      <x:c r="A588" s="50" t="n">
        <x:v>587</x:v>
      </x:c>
      <x:c r="B588" s="50" t="str">
        <x:v>9331</x:v>
      </x:c>
      <x:c r="C588" s="50" t="str">
        <x:v>9331.T</x:v>
      </x:c>
      <x:c r="D588" s="50" t="str">
        <x:v>Caster Co.Ltd.</x:v>
      </x:c>
      <x:c r="E588" s="50" t="str">
        <x:v>Growth Market(Domestic)</x:v>
      </x:c>
      <x:c r="F588" s="50" t="str">
        <x:v>Services</x:v>
      </x:c>
      <x:c r="G588" s="51" t="n">
        <x:v>2235.478</x:v>
      </x:c>
      <x:c r="H588" s="51" t="n">
        <x:v>3338.001</x:v>
      </x:c>
      <x:c r="I588" s="51" t="n">
        <x:v>4179.385</x:v>
      </x:c>
      <x:c r="J588" s="51" t="n">
        <x:v>4441.805</x:v>
      </x:c>
      <x:c r="K588" s="51" t="n">
        <x:v>4419.014</x:v>
      </x:c>
      <x:c r="L588" s="52" t="n">
        <x:f>IFERROR(H588/G588-1,"")</x:f>
        <x:v>0.49319340203750617</x:v>
      </x:c>
      <x:c r="M588" s="52" t="n">
        <x:f>IFERROR(I588/H588-1,"")</x:f>
        <x:v>0.25206223724917987</x:v>
      </x:c>
      <x:c r="N588" s="52" t="n">
        <x:f>IFERROR(J588/I588-1,"")</x:f>
        <x:v>0.062789142421672</x:v>
      </x:c>
      <x:c r="O588" s="52" t="n">
        <x:f>IFERROR(K588/J588-1,"")</x:f>
        <x:v>-0.005131022185800638</x:v>
      </x:c>
      <x:c r="P588" s="52" t="n">
        <x:f>IFERROR((K588/G588)^(1/4)-1,"")</x:f>
        <x:v>0.18573801679229396</x:v>
      </x:c>
      <x:c r="Q588" s="51" t="n">
        <x:v>-329.21</x:v>
      </x:c>
      <x:c r="R588" s="52" t="n">
        <x:f>IFERROR(Q588/K588,"")</x:f>
        <x:v>-0.07449851935295973</x:v>
      </x:c>
      <x:c r="S588" s="53" t="n">
        <x:v>45204</x:v>
      </x:c>
      <x:c r="T588" s="50" t="str">
        <x:v>local_price_first_trade</x:v>
      </x:c>
      <x:c r="U588" s="50" t="str">
        <x:v>株式会社マネーフォワード</x:v>
      </x:c>
      <x:c r="V588" s="54" t="n">
        <x:v>0.203</x:v>
      </x:c>
      <x:c r="W588" s="50" t="str">
        <x:v>中川 祥太</x:v>
      </x:c>
      <x:c r="X588" s="50" t="b">
        <x:f>AND(COUNT(L588:O588)=4,L588&gt;='設定'!$B$6,M588&gt;='設定'!$B$6,N588&gt;='設定'!$B$6,O588&gt;='設定'!$B$6)</x:f>
        <x:v>0</x:v>
      </x:c>
      <x:c r="Y588" s="50" t="b">
        <x:f>AND(COUNT(G588:K588)=5,P588&gt;='設定'!$B$7)</x:f>
        <x:v>0</x:v>
      </x:c>
      <x:c r="Z588" s="50" t="b">
        <x:f>AND(ISNUMBER(R588),R588&gt;='設定'!$B$8)</x:f>
        <x:v>0</x:v>
      </x:c>
      <x:c r="AA588" s="50" t="b">
        <x:f>AND(ISNUMBER(S588),S588&gt;=DATE(YEAR('設定'!$B$10)-'設定'!$B$9,MONTH('設定'!$B$10),DAY('設定'!$B$10)))</x:f>
        <x:v>1</x:v>
      </x:c>
      <x:c r="AB588" s="55" t="b">
        <x:v>0</x:v>
      </x:c>
      <x:c r="AC588" s="55" t="b">
        <x:v>0</x:v>
      </x:c>
      <x:c r="AD588" s="50" t="n">
        <x:f>IF(X588,1,0)+IF(Z588,1,0)+IF(AA588,1,0)+IF(AB588,1,0)</x:f>
        <x:v>1</x:v>
      </x:c>
      <x:c r="AE588" s="50" t="n">
        <x:f>IF(Y588,1,0)+IF(Z588,1,0)+IF(AA588,1,0)+IF(AB588,1,0)</x:f>
        <x:v>1</x:v>
      </x:c>
      <x:c r="AF588" s="50" t="n">
        <x:f>IF(Y588,1,0)+IF(Z588,1,0)+IF(AA588,1,0)+IF(AC588,1,0)</x:f>
        <x:v>1</x:v>
      </x:c>
      <x:c r="AG588" s="53" t="n">
        <x:v>45204</x:v>
      </x:c>
      <x:c r="AH588" s="50" t="str">
        <x:v>S100X1KO</x:v>
      </x:c>
      <x:c r="AI588" s="50" t="str">
        <x:v>NetSalesSummaryOfBusinessResults</x:v>
      </x:c>
      <x:c r="AJ588" s="50" t="str">
        <x:v>OperatingIncome</x:v>
      </x:c>
      <x:c r="AK588" s="53" t="n">
        <x:v>45900</x:v>
      </x:c>
      <x:c r="AL588" s="50" t="str">
        <x:v>365/365/365/366/365</x:v>
      </x:c>
      <x:c r="AM588" s="51" t="n">
        <x:v>1960460</x:v>
      </x:c>
      <x:c r="AN588" s="51" t="n">
        <x:v>853</x:v>
      </x:c>
      <x:c r="AO588" s="51" t="n">
        <x:f>IFERROR(AM588*AN588,"")</x:f>
        <x:v>1672272380</x:v>
      </x:c>
      <x:c r="AP588" s="56" t="n">
        <x:f>IFERROR(AO588/(K588*1000000),"")</x:f>
        <x:v>0.3784265856591538</x:v>
      </x:c>
      <x:c r="AQ588" s="57" t="n">
        <x:v>2234780</x:v>
      </x:c>
      <x:c r="AR588" s="52" t="n">
        <x:v>0.6378537108103547</x:v>
      </x:c>
      <x:c r="AS588" s="52" t="n">
        <x:v>-0.7048219918882379</x:v>
      </x:c>
      <x:c r="AT588" s="55" t="b">
        <x:v>0</x:v>
      </x:c>
      <x:c r="AU588" s="50" t="str">
        <x:v>low_liquidity</x:v>
      </x:c>
      <x:c r="AV588" s="58" t="n">
        <x:v>-0.5113232319948192</x:v>
      </x:c>
      <x:c r="AW588" s="50" t="n">
        <x:v>3507</x:v>
      </x:c>
      <x:c r="AX588" s="50" t="str">
        <x:v>Future Moat</x:v>
      </x:c>
      <x:c r="AY588" s="50" t="str">
        <x:v>既存適格性フィルター不通過: low_liquidity / 60日平均売買代金2,000万円未満 / 年率ボラティリティ60%以上 / ローカル5年最大下落率-60%以下</x:v>
      </x:c>
      <x:c r="AZ588" s="59" t="str">
        <x:v>2025-11-26 16:00</x:v>
      </x:c>
      <x:c r="BA588" s="53" t="n">
        <x:v>45200</x:v>
      </x:c>
      <x:c r="BB588" s="50"/>
      <x:c r="BC588" s="50"/>
      <x:c r="BD588" s="50"/>
    </x:row>
    <x:row r="589">
      <x:c r="A589" s="50" t="n">
        <x:v>588</x:v>
      </x:c>
      <x:c r="B589" s="50" t="str">
        <x:v>2410</x:v>
      </x:c>
      <x:c r="C589" s="50" t="str">
        <x:v>2410.T</x:v>
      </x:c>
      <x:c r="D589" s="50" t="str">
        <x:v>CAREER DESIGN CENTER CO.,LTD.</x:v>
      </x:c>
      <x:c r="E589" s="50" t="str">
        <x:v>Prime Market (Domestic)</x:v>
      </x:c>
      <x:c r="F589" s="50" t="str">
        <x:v>Services</x:v>
      </x:c>
      <x:c r="G589" s="51" t="n">
        <x:v>9436.878</x:v>
      </x:c>
      <x:c r="H589" s="51" t="n">
        <x:v>15507.606</x:v>
      </x:c>
      <x:c r="I589" s="51" t="n">
        <x:v>17388.327</x:v>
      </x:c>
      <x:c r="J589" s="51" t="n">
        <x:v>17734.862</x:v>
      </x:c>
      <x:c r="K589" s="51" t="n">
        <x:v>18646.255</x:v>
      </x:c>
      <x:c r="L589" s="52" t="n">
        <x:f>IFERROR(H589/G589-1,"")</x:f>
        <x:v>0.6432983450670866</x:v>
      </x:c>
      <x:c r="M589" s="52" t="n">
        <x:f>IFERROR(I589/H589-1,"")</x:f>
        <x:v>0.12127732675178882</x:v>
      </x:c>
      <x:c r="N589" s="52" t="n">
        <x:f>IFERROR(J589/I589-1,"")</x:f>
        <x:v>0.019929174324821552</x:v>
      </x:c>
      <x:c r="O589" s="52" t="n">
        <x:f>IFERROR(K589/J589-1,"")</x:f>
        <x:v>0.05138991214028055</x:v>
      </x:c>
      <x:c r="P589" s="52" t="n">
        <x:f>IFERROR((K589/G589)^(1/4)-1,"")</x:f>
        <x:v>0.18560717713409747</x:v>
      </x:c>
      <x:c r="Q589" s="51" t="n">
        <x:v>1582.805</x:v>
      </x:c>
      <x:c r="R589" s="52" t="n">
        <x:f>IFERROR(Q589/K589,"")</x:f>
        <x:v>0.08488594626642186</x:v>
      </x:c>
      <x:c r="S589" s="53" t="n">
        <x:v>38261</x:v>
      </x:c>
      <x:c r="T589" s="50" t="str">
        <x:v>EDINET_company_history</x:v>
      </x:c>
      <x:c r="U589" s="50" t="str">
        <x:v>多田 弘實</x:v>
      </x:c>
      <x:c r="V589" s="54" t="n">
        <x:v>0.2397</x:v>
      </x:c>
      <x:c r="W589" s="50" t="str">
        <x:v>多田弘實 / 加山祐介</x:v>
      </x:c>
      <x:c r="X589" s="50" t="b">
        <x:f>AND(COUNT(L589:O589)=4,L589&gt;='設定'!$B$6,M589&gt;='設定'!$B$6,N589&gt;='設定'!$B$6,O589&gt;='設定'!$B$6)</x:f>
        <x:v>0</x:v>
      </x:c>
      <x:c r="Y589" s="50" t="b">
        <x:f>AND(COUNT(G589:K589)=5,P589&gt;='設定'!$B$7)</x:f>
        <x:v>0</x:v>
      </x:c>
      <x:c r="Z589" s="50" t="b">
        <x:f>AND(ISNUMBER(R589),R589&gt;='設定'!$B$8)</x:f>
        <x:v>0</x:v>
      </x:c>
      <x:c r="AA589" s="50" t="b">
        <x:f>AND(ISNUMBER(S589),S589&gt;=DATE(YEAR('設定'!$B$10)-'設定'!$B$9,MONTH('設定'!$B$10),DAY('設定'!$B$10)))</x:f>
        <x:v>0</x:v>
      </x:c>
      <x:c r="AB589" s="55" t="b">
        <x:v>1</x:v>
      </x:c>
      <x:c r="AC589" s="55" t="b">
        <x:v>1</x:v>
      </x:c>
      <x:c r="AD589" s="50" t="n">
        <x:f>IF(X589,1,0)+IF(Z589,1,0)+IF(AA589,1,0)+IF(AB589,1,0)</x:f>
        <x:v>1</x:v>
      </x:c>
      <x:c r="AE589" s="50" t="n">
        <x:f>IF(Y589,1,0)+IF(Z589,1,0)+IF(AA589,1,0)+IF(AB589,1,0)</x:f>
        <x:v>1</x:v>
      </x:c>
      <x:c r="AF589" s="50" t="n">
        <x:f>IF(Y589,1,0)+IF(Z589,1,0)+IF(AA589,1,0)+IF(AC589,1,0)</x:f>
        <x:v>1</x:v>
      </x:c>
      <x:c r="AG589" s="53" t="n">
        <x:v>44348</x:v>
      </x:c>
      <x:c r="AH589" s="50" t="str">
        <x:v>S100XBEJ</x:v>
      </x:c>
      <x:c r="AI589" s="50" t="str">
        <x:v>NetSalesSummaryOfBusinessResults</x:v>
      </x:c>
      <x:c r="AJ589" s="50" t="str">
        <x:v>OperatingIncome</x:v>
      </x:c>
      <x:c r="AK589" s="53" t="n">
        <x:v>45930</x:v>
      </x:c>
      <x:c r="AL589" s="50" t="str">
        <x:v>365/365/365/366/365</x:v>
      </x:c>
      <x:c r="AM589" s="51" t="n">
        <x:v>5261621</x:v>
      </x:c>
      <x:c r="AN589" s="51" t="n">
        <x:v>2583</x:v>
      </x:c>
      <x:c r="AO589" s="51" t="n">
        <x:f>IFERROR(AM589*AN589,"")</x:f>
        <x:v>13590767043</x:v>
      </x:c>
      <x:c r="AP589" s="56" t="n">
        <x:f>IFERROR(AO589/(K589*1000000),"")</x:f>
        <x:v>0.7288738163776051</x:v>
      </x:c>
      <x:c r="AQ589" s="57" t="n">
        <x:v>51596796.666666664</x:v>
      </x:c>
      <x:c r="AR589" s="52" t="n">
        <x:v>0.3656960895451889</x:v>
      </x:c>
      <x:c r="AS589" s="52" t="n">
        <x:v>-0.3606657319228527</x:v>
      </x:c>
      <x:c r="AT589" s="55" t="b">
        <x:v>1</x:v>
      </x:c>
      <x:c r="AU589" s="50"/>
      <x:c r="AV589" s="58" t="n">
        <x:v>0.122073799359749</x:v>
      </x:c>
      <x:c r="AW589" s="50" t="n">
        <x:v>1107</x:v>
      </x:c>
      <x:c r="AX589" s="50" t="str">
        <x:v>Core Moat</x:v>
      </x:c>
      <x:c r="AY589" s="50" t="str">
        <x:v>目立つ機械的警告なし（定性確認は別途必要）</x:v>
      </x:c>
      <x:c r="AZ589" s="59" t="str">
        <x:v>2025-12-18 16:00</x:v>
      </x:c>
      <x:c r="BA589" s="53" t="n">
        <x:v>38261</x:v>
      </x:c>
      <x:c r="BB589" s="50" t="str">
        <x:v>多田弘實</x:v>
      </x:c>
      <x:c r="BC589" s="50"/>
      <x:c r="BD589" s="50"/>
    </x:row>
    <x:row r="590">
      <x:c r="A590" s="50" t="n">
        <x:v>589</x:v>
      </x:c>
      <x:c r="B590" s="50" t="str">
        <x:v>3323</x:v>
      </x:c>
      <x:c r="C590" s="50" t="str">
        <x:v>3323.T</x:v>
      </x:c>
      <x:c r="D590" s="50" t="str">
        <x:v>RECOMM CO.,LTD.</x:v>
      </x:c>
      <x:c r="E590" s="50" t="str">
        <x:v>Standard Market(Domestic)</x:v>
      </x:c>
      <x:c r="F590" s="50" t="str">
        <x:v>Wholesale Trade</x:v>
      </x:c>
      <x:c r="G590" s="51" t="n">
        <x:v>6628.429</x:v>
      </x:c>
      <x:c r="H590" s="51" t="n">
        <x:v>8920.222</x:v>
      </x:c>
      <x:c r="I590" s="51" t="n">
        <x:v>9510.397</x:v>
      </x:c>
      <x:c r="J590" s="51" t="n">
        <x:v>11687.272</x:v>
      </x:c>
      <x:c r="K590" s="51" t="n">
        <x:v>13088.331</x:v>
      </x:c>
      <x:c r="L590" s="52" t="n">
        <x:f>IFERROR(H590/G590-1,"")</x:f>
        <x:v>0.3457520628191084</x:v>
      </x:c>
      <x:c r="M590" s="52" t="n">
        <x:f>IFERROR(I590/H590-1,"")</x:f>
        <x:v>0.06616146997238426</x:v>
      </x:c>
      <x:c r="N590" s="52" t="n">
        <x:f>IFERROR(J590/I590-1,"")</x:f>
        <x:v>0.22889423017777277</x:v>
      </x:c>
      <x:c r="O590" s="52" t="n">
        <x:f>IFERROR(K590/J590-1,"")</x:f>
        <x:v>0.11987904448531705</x:v>
      </x:c>
      <x:c r="P590" s="52" t="n">
        <x:f>IFERROR((K590/G590)^(1/4)-1,"")</x:f>
        <x:v>0.1854095322900038</x:v>
      </x:c>
      <x:c r="Q590" s="51" t="n">
        <x:v>407.907</x:v>
      </x:c>
      <x:c r="R590" s="52" t="n">
        <x:f>IFERROR(Q590/K590,"")</x:f>
        <x:v>0.031165700195082167</x:v>
      </x:c>
      <x:c r="S590" s="53" t="n">
        <x:v>38108</x:v>
      </x:c>
      <x:c r="T590" s="50" t="str">
        <x:v>EDINET_company_history</x:v>
      </x:c>
      <x:c r="U590" s="50" t="str">
        <x:v>伊藤 秀博（常任代理人 三田証券株式会社）</x:v>
      </x:c>
      <x:c r="V590" s="54" t="n">
        <x:v>0.0628</x:v>
      </x:c>
      <x:c r="W590" s="50" t="str">
        <x:v>伊藤 秀博</x:v>
      </x:c>
      <x:c r="X590" s="50" t="b">
        <x:f>AND(COUNT(L590:O590)=4,L590&gt;='設定'!$B$6,M590&gt;='設定'!$B$6,N590&gt;='設定'!$B$6,O590&gt;='設定'!$B$6)</x:f>
        <x:v>0</x:v>
      </x:c>
      <x:c r="Y590" s="50" t="b">
        <x:f>AND(COUNT(G590:K590)=5,P590&gt;='設定'!$B$7)</x:f>
        <x:v>0</x:v>
      </x:c>
      <x:c r="Z590" s="50" t="b">
        <x:f>AND(ISNUMBER(R590),R590&gt;='設定'!$B$8)</x:f>
        <x:v>0</x:v>
      </x:c>
      <x:c r="AA590" s="50" t="b">
        <x:f>AND(ISNUMBER(S590),S590&gt;=DATE(YEAR('設定'!$B$10)-'設定'!$B$9,MONTH('設定'!$B$10),DAY('設定'!$B$10)))</x:f>
        <x:v>0</x:v>
      </x:c>
      <x:c r="AB590" s="55" t="b">
        <x:v>1</x:v>
      </x:c>
      <x:c r="AC590" s="55" t="b">
        <x:v>1</x:v>
      </x:c>
      <x:c r="AD590" s="50" t="n">
        <x:f>IF(X590,1,0)+IF(Z590,1,0)+IF(AA590,1,0)+IF(AB590,1,0)</x:f>
        <x:v>1</x:v>
      </x:c>
      <x:c r="AE590" s="50" t="n">
        <x:f>IF(Y590,1,0)+IF(Z590,1,0)+IF(AA590,1,0)+IF(AB590,1,0)</x:f>
        <x:v>1</x:v>
      </x:c>
      <x:c r="AF590" s="50" t="n">
        <x:f>IF(Y590,1,0)+IF(Z590,1,0)+IF(AA590,1,0)+IF(AC590,1,0)</x:f>
        <x:v>1</x:v>
      </x:c>
      <x:c r="AG590" s="53" t="n">
        <x:v>44348</x:v>
      </x:c>
      <x:c r="AH590" s="50" t="str">
        <x:v>S100XD4C</x:v>
      </x:c>
      <x:c r="AI590" s="50" t="str">
        <x:v>RevenueIFRSSummaryOfBusinessResults</x:v>
      </x:c>
      <x:c r="AJ590" s="50" t="str">
        <x:v>OperatingProfitLossIFRS</x:v>
      </x:c>
      <x:c r="AK590" s="53" t="n">
        <x:v>45930</x:v>
      </x:c>
      <x:c r="AL590" s="50" t="str">
        <x:v>365/365/365/366/365</x:v>
      </x:c>
      <x:c r="AM590" s="51" t="n">
        <x:v>80731355</x:v>
      </x:c>
      <x:c r="AN590" s="51" t="n">
        <x:v>72</x:v>
      </x:c>
      <x:c r="AO590" s="51" t="n">
        <x:f>IFERROR(AM590*AN590,"")</x:f>
        <x:v>5812657560</x:v>
      </x:c>
      <x:c r="AP590" s="56" t="n">
        <x:f>IFERROR(AO590/(K590*1000000),"")</x:f>
        <x:v>0.4441099143962664</x:v>
      </x:c>
      <x:c r="AQ590" s="57" t="n">
        <x:v>48554191.666666664</x:v>
      </x:c>
      <x:c r="AR590" s="52" t="n">
        <x:v>0.5076550003460171</x:v>
      </x:c>
      <x:c r="AS590" s="52" t="n">
        <x:v>-0.5670888558163518</x:v>
      </x:c>
      <x:c r="AT590" s="55" t="b">
        <x:v>0</x:v>
      </x:c>
      <x:c r="AU590" s="50" t="str">
        <x:v>missing_financial_data</x:v>
      </x:c>
      <x:c r="AV590" s="58" t="n">
        <x:v>-0.1735604849254806</x:v>
      </x:c>
      <x:c r="AW590" s="50" t="n">
        <x:v>2936</x:v>
      </x:c>
      <x:c r="AX590" s="50" t="str">
        <x:v>Transformation Moat</x:v>
      </x:c>
      <x:c r="AY590" s="50" t="str">
        <x:v>既存適格性フィルター不通過: missing_financial_data</x:v>
      </x:c>
      <x:c r="AZ590" s="59" t="str">
        <x:v>2025-12-25 13:54</x:v>
      </x:c>
      <x:c r="BA590" s="53" t="n">
        <x:v>38108</x:v>
      </x:c>
      <x:c r="BB590" s="50" t="str">
        <x:v>伊藤 秀博</x:v>
      </x:c>
      <x:c r="BC590" s="50"/>
      <x:c r="BD590" s="50"/>
    </x:row>
    <x:row r="591">
      <x:c r="A591" s="50" t="n">
        <x:v>590</x:v>
      </x:c>
      <x:c r="B591" s="50" t="str">
        <x:v>6861</x:v>
      </x:c>
      <x:c r="C591" s="50" t="str">
        <x:v>6861.T</x:v>
      </x:c>
      <x:c r="D591" s="50" t="str">
        <x:v>KEYENCE CORPORATION</x:v>
      </x:c>
      <x:c r="E591" s="50" t="str">
        <x:v>Prime Market (Domestic)</x:v>
      </x:c>
      <x:c r="F591" s="50" t="str">
        <x:v>Electric Appliances</x:v>
      </x:c>
      <x:c r="G591" s="51" t="n">
        <x:v>538134</x:v>
      </x:c>
      <x:c r="H591" s="51" t="n">
        <x:v>755174</x:v>
      </x:c>
      <x:c r="I591" s="51" t="n">
        <x:v>922422</x:v>
      </x:c>
      <x:c r="J591" s="51" t="n">
        <x:v>967288</x:v>
      </x:c>
      <x:c r="K591" s="51" t="n">
        <x:v>1059145</x:v>
      </x:c>
      <x:c r="L591" s="52" t="n">
        <x:f>IFERROR(H591/G591-1,"")</x:f>
        <x:v>0.403319619276983</x:v>
      </x:c>
      <x:c r="M591" s="52" t="n">
        <x:f>IFERROR(I591/H591-1,"")</x:f>
        <x:v>0.22146948915084463</x:v>
      </x:c>
      <x:c r="N591" s="52" t="n">
        <x:f>IFERROR(J591/I591-1,"")</x:f>
        <x:v>0.04863934294715433</x:v>
      </x:c>
      <x:c r="O591" s="52" t="n">
        <x:f>IFERROR(K591/J591-1,"")</x:f>
        <x:v>0.09496344418621971</x:v>
      </x:c>
      <x:c r="P591" s="52" t="n">
        <x:f>IFERROR((K591/G591)^(1/4)-1,"")</x:f>
        <x:v>0.18444867660997533</x:v>
      </x:c>
      <x:c r="Q591" s="51" t="n">
        <x:v>549775</x:v>
      </x:c>
      <x:c r="R591" s="52" t="n">
        <x:f>IFERROR(Q591/K591,"")</x:f>
        <x:v>0.5190743477049885</x:v>
      </x:c>
      <x:c r="S591" s="53" t="n">
        <x:v>32051</x:v>
      </x:c>
      <x:c r="T591" s="50" t="str">
        <x:v>EDINET_company_history</x:v>
      </x:c>
      <x:c r="U591" s="50" t="str">
        <x:v>株式会社ティ・ティ</x:v>
      </x:c>
      <x:c r="V591" s="54" t="n">
        <x:v>0.1507</x:v>
      </x:c>
      <x:c r="W591" s="50" t="str">
        <x:v>中 田 有</x:v>
      </x:c>
      <x:c r="X591" s="50" t="b">
        <x:f>AND(COUNT(L591:O591)=4,L591&gt;='設定'!$B$6,M591&gt;='設定'!$B$6,N591&gt;='設定'!$B$6,O591&gt;='設定'!$B$6)</x:f>
        <x:v>0</x:v>
      </x:c>
      <x:c r="Y591" s="50" t="b">
        <x:f>AND(COUNT(G591:K591)=5,P591&gt;='設定'!$B$7)</x:f>
        <x:v>0</x:v>
      </x:c>
      <x:c r="Z591" s="50" t="b">
        <x:f>AND(ISNUMBER(R591),R591&gt;='設定'!$B$8)</x:f>
        <x:v>1</x:v>
      </x:c>
      <x:c r="AA591" s="50" t="b">
        <x:f>AND(ISNUMBER(S591),S591&gt;=DATE(YEAR('設定'!$B$10)-'設定'!$B$9,MONTH('設定'!$B$10),DAY('設定'!$B$10)))</x:f>
        <x:v>0</x:v>
      </x:c>
      <x:c r="AB591" s="55" t="b">
        <x:v>0</x:v>
      </x:c>
      <x:c r="AC591" s="55" t="b">
        <x:v>0</x:v>
      </x:c>
      <x:c r="AD591" s="50" t="n">
        <x:f>IF(X591,1,0)+IF(Z591,1,0)+IF(AA591,1,0)+IF(AB591,1,0)</x:f>
        <x:v>1</x:v>
      </x:c>
      <x:c r="AE591" s="50" t="n">
        <x:f>IF(Y591,1,0)+IF(Z591,1,0)+IF(AA591,1,0)+IF(AB591,1,0)</x:f>
        <x:v>1</x:v>
      </x:c>
      <x:c r="AF591" s="50" t="n">
        <x:f>IF(Y591,1,0)+IF(Z591,1,0)+IF(AA591,1,0)+IF(AC591,1,0)</x:f>
        <x:v>1</x:v>
      </x:c>
      <x:c r="AG591" s="53" t="n">
        <x:v>44348</x:v>
      </x:c>
      <x:c r="AH591" s="50" t="str">
        <x:v>S100VWNU</x:v>
      </x:c>
      <x:c r="AI591" s="50" t="str">
        <x:v>NetSalesSummaryOfBusinessResults</x:v>
      </x:c>
      <x:c r="AJ591" s="50" t="str">
        <x:v>OperatingIncome</x:v>
      </x:c>
      <x:c r="AK591" s="53" t="n">
        <x:v>45736</x:v>
      </x:c>
      <x:c r="AL591" s="50" t="str">
        <x:v>365/365/365/366/365</x:v>
      </x:c>
      <x:c r="AM591" s="51" t="n">
        <x:v>242525384</x:v>
      </x:c>
      <x:c r="AN591" s="51" t="n">
        <x:v>80220</x:v>
      </x:c>
      <x:c r="AO591" s="51" t="n">
        <x:f>IFERROR(AM591*AN591,"")</x:f>
        <x:v>19455386304480</x:v>
      </x:c>
      <x:c r="AP591" s="56" t="n">
        <x:f>IFERROR(AO591/(K591*1000000),"")</x:f>
        <x:v>18.368954491103672</x:v>
      </x:c>
      <x:c r="AQ591" s="57" t="n">
        <x:v>57849066450</x:v>
      </x:c>
      <x:c r="AR591" s="52" t="n">
        <x:v>0.3397606898315455</x:v>
      </x:c>
      <x:c r="AS591" s="52" t="n">
        <x:v>-0.3977630814336361</x:v>
      </x:c>
      <x:c r="AT591" s="55" t="b">
        <x:v>1</x:v>
      </x:c>
      <x:c r="AU591" s="50"/>
      <x:c r="AV591" s="58" t="n">
        <x:v>0.471792586495285</x:v>
      </x:c>
      <x:c r="AW591" s="50" t="n">
        <x:v>110</x:v>
      </x:c>
      <x:c r="AX591" s="50" t="str">
        <x:v>Core Moat</x:v>
      </x:c>
      <x:c r="AY591" s="50" t="str">
        <x:v>概算PSR15倍以上</x:v>
      </x:c>
      <x:c r="AZ591" s="59" t="str">
        <x:v>2025-06-16 15:30</x:v>
      </x:c>
      <x:c r="BA591" s="53" t="n">
        <x:v>32051</x:v>
      </x:c>
      <x:c r="BB591" s="50"/>
      <x:c r="BC591" s="50"/>
      <x:c r="BD591" s="50" t="str">
        <x:v>TOPIX Core30</x:v>
      </x:c>
    </x:row>
    <x:row r="592">
      <x:c r="A592" s="50" t="n">
        <x:v>591</x:v>
      </x:c>
      <x:c r="B592" s="50" t="str">
        <x:v>8725</x:v>
      </x:c>
      <x:c r="C592" s="50" t="str">
        <x:v>8725.T</x:v>
      </x:c>
      <x:c r="D592" s="50" t="str">
        <x:v>MS&amp;AD Insurance Group Holdings,Inc.</x:v>
      </x:c>
      <x:c r="E592" s="50" t="str">
        <x:v>Prime Market (Domestic)</x:v>
      </x:c>
      <x:c r="F592" s="50" t="str">
        <x:v>Insurance</x:v>
      </x:c>
      <x:c r="G592" s="51" t="n">
        <x:v>216887</x:v>
      </x:c>
      <x:c r="H592" s="51" t="n">
        <x:v>124693</x:v>
      </x:c>
      <x:c r="I592" s="51" t="n">
        <x:v>179756</x:v>
      </x:c>
      <x:c r="J592" s="51" t="n">
        <x:v>151407</x:v>
      </x:c>
      <x:c r="K592" s="51" t="n">
        <x:v>426705</x:v>
      </x:c>
      <x:c r="L592" s="52" t="n">
        <x:f>IFERROR(H592/G592-1,"")</x:f>
        <x:v>-0.42507849709756695</x:v>
      </x:c>
      <x:c r="M592" s="52" t="n">
        <x:f>IFERROR(I592/H592-1,"")</x:f>
        <x:v>0.44158854145782045</x:v>
      </x:c>
      <x:c r="N592" s="52" t="n">
        <x:f>IFERROR(J592/I592-1,"")</x:f>
        <x:v>-0.15770822670731433</x:v>
      </x:c>
      <x:c r="O592" s="52" t="n">
        <x:f>IFERROR(K592/J592-1,"")</x:f>
        <x:v>1.8182646773266757</x:v>
      </x:c>
      <x:c r="P592" s="52" t="n">
        <x:f>IFERROR((K592/G592)^(1/4)-1,"")</x:f>
        <x:v>0.1843322419393505</x:v>
      </x:c>
      <x:c r="Q592" s="51" t="n">
        <x:v>412401</x:v>
      </x:c>
      <x:c r="R592" s="52" t="n">
        <x:f>IFERROR(Q592/K592,"")</x:f>
        <x:v>0.9664780117411327</x:v>
      </x:c>
      <x:c r="S592" s="53" t="n">
        <x:v>39539</x:v>
      </x:c>
      <x:c r="T592" s="50" t="str">
        <x:v>EDINET_company_history</x:v>
      </x:c>
      <x:c r="U592" s="50" t="str">
        <x:v>日本マスタートラスト信託銀行株式会社（信託口）</x:v>
      </x:c>
      <x:c r="V592" s="54" t="n">
        <x:v>0.1599</x:v>
      </x:c>
      <x:c r="W592" s="50" t="str">
        <x:v>金 杉 恭 三 / 舩 曵 真一郎</x:v>
      </x:c>
      <x:c r="X592" s="50" t="b">
        <x:f>AND(COUNT(L592:O592)=4,L592&gt;='設定'!$B$6,M592&gt;='設定'!$B$6,N592&gt;='設定'!$B$6,O592&gt;='設定'!$B$6)</x:f>
        <x:v>0</x:v>
      </x:c>
      <x:c r="Y592" s="50" t="b">
        <x:f>AND(COUNT(G592:K592)=5,P592&gt;='設定'!$B$7)</x:f>
        <x:v>0</x:v>
      </x:c>
      <x:c r="Z592" s="50" t="b">
        <x:f>AND(ISNUMBER(R592),R592&gt;='設定'!$B$8)</x:f>
        <x:v>1</x:v>
      </x:c>
      <x:c r="AA592" s="50" t="b">
        <x:f>AND(ISNUMBER(S592),S592&gt;=DATE(YEAR('設定'!$B$10)-'設定'!$B$9,MONTH('設定'!$B$10),DAY('設定'!$B$10)))</x:f>
        <x:v>0</x:v>
      </x:c>
      <x:c r="AB592" s="55" t="b">
        <x:v>0</x:v>
      </x:c>
      <x:c r="AC592" s="55" t="b">
        <x:v>0</x:v>
      </x:c>
      <x:c r="AD592" s="50" t="n">
        <x:f>IF(X592,1,0)+IF(Z592,1,0)+IF(AA592,1,0)+IF(AB592,1,0)</x:f>
        <x:v>1</x:v>
      </x:c>
      <x:c r="AE592" s="50" t="n">
        <x:f>IF(Y592,1,0)+IF(Z592,1,0)+IF(AA592,1,0)+IF(AB592,1,0)</x:f>
        <x:v>1</x:v>
      </x:c>
      <x:c r="AF592" s="50" t="n">
        <x:f>IF(Y592,1,0)+IF(Z592,1,0)+IF(AA592,1,0)+IF(AC592,1,0)</x:f>
        <x:v>1</x:v>
      </x:c>
      <x:c r="AG592" s="53" t="n">
        <x:v>44348</x:v>
      </x:c>
      <x:c r="AH592" s="50" t="str">
        <x:v>S100W0ZR</x:v>
      </x:c>
      <x:c r="AI592" s="50" t="str">
        <x:v>OperatingRevenue1SummaryOfBusinessResults</x:v>
      </x:c>
      <x:c r="AJ592" s="50" t="str">
        <x:v>OperatingIncome</x:v>
      </x:c>
      <x:c r="AK592" s="53" t="n">
        <x:v>45747</x:v>
      </x:c>
      <x:c r="AL592" s="50" t="str">
        <x:v>365/365/365/366/365</x:v>
      </x:c>
      <x:c r="AM592" s="51" t="n">
        <x:v>1514868708</x:v>
      </x:c>
      <x:c r="AN592" s="51" t="n">
        <x:v>4298</x:v>
      </x:c>
      <x:c r="AO592" s="51" t="n">
        <x:f>IFERROR(AM592*AN592,"")</x:f>
        <x:v>6510905706984</x:v>
      </x:c>
      <x:c r="AP592" s="56" t="n">
        <x:f>IFERROR(AO592/(K592*1000000),"")</x:f>
        <x:v>15.258564364101662</x:v>
      </x:c>
      <x:c r="AQ592" s="57" t="n">
        <x:v>17420221550</x:v>
      </x:c>
      <x:c r="AR592" s="52" t="n">
        <x:v>0.3035095099733008</x:v>
      </x:c>
      <x:c r="AS592" s="52" t="n">
        <x:v>-0.3262086837910328</x:v>
      </x:c>
      <x:c r="AT592" s="55" t="b">
        <x:v>1</x:v>
      </x:c>
      <x:c r="AU592" s="50"/>
      <x:c r="AV592" s="58" t="n">
        <x:v>0.4096897218042421</x:v>
      </x:c>
      <x:c r="AW592" s="50" t="n">
        <x:v>178</x:v>
      </x:c>
      <x:c r="AX592" s="50" t="str">
        <x:v>Core Moat</x:v>
      </x:c>
      <x:c r="AY592" s="50" t="str">
        <x:v>概算PSR15倍以上</x:v>
      </x:c>
      <x:c r="AZ592" s="59" t="str">
        <x:v>2025-06-20 15:59</x:v>
      </x:c>
      <x:c r="BA592" s="53" t="n">
        <x:v>39539</x:v>
      </x:c>
      <x:c r="BB592" s="50"/>
      <x:c r="BC592" s="50"/>
      <x:c r="BD592" s="50" t="str">
        <x:v>TOPIX Large70</x:v>
      </x:c>
    </x:row>
    <x:row r="593">
      <x:c r="A593" s="50" t="n">
        <x:v>592</x:v>
      </x:c>
      <x:c r="B593" s="50" t="str">
        <x:v>3922</x:v>
      </x:c>
      <x:c r="C593" s="50" t="str">
        <x:v>3922.T</x:v>
      </x:c>
      <x:c r="D593" s="50" t="str">
        <x:v>PR TIMES Corporation</x:v>
      </x:c>
      <x:c r="E593" s="50" t="str">
        <x:v>Prime Market (Domestic)</x:v>
      </x:c>
      <x:c r="F593" s="50" t="str">
        <x:v>Information &amp; Communication</x:v>
      </x:c>
      <x:c r="G593" s="51" t="n">
        <x:v>4854.526</x:v>
      </x:c>
      <x:c r="H593" s="51" t="n">
        <x:v>5706.238</x:v>
      </x:c>
      <x:c r="I593" s="51" t="n">
        <x:v>6836.966</x:v>
      </x:c>
      <x:c r="J593" s="51" t="n">
        <x:v>8003.435</x:v>
      </x:c>
      <x:c r="K593" s="51" t="n">
        <x:v>9546.297</x:v>
      </x:c>
      <x:c r="L593" s="52" t="n">
        <x:f>IFERROR(H593/G593-1,"")</x:f>
        <x:v>0.17544699523702212</x:v>
      </x:c>
      <x:c r="M593" s="52" t="n">
        <x:f>IFERROR(I593/H593-1,"")</x:f>
        <x:v>0.1981564736696928</x:v>
      </x:c>
      <x:c r="N593" s="52" t="n">
        <x:f>IFERROR(J593/I593-1,"")</x:f>
        <x:v>0.17061208144080275</x:v>
      </x:c>
      <x:c r="O593" s="52" t="n">
        <x:f>IFERROR(K593/J593-1,"")</x:f>
        <x:v>0.19277497724414583</x:v>
      </x:c>
      <x:c r="P593" s="52" t="n">
        <x:f>IFERROR((K593/G593)^(1/4)-1,"")</x:f>
        <x:v>0.18419174037481678</x:v>
      </x:c>
      <x:c r="Q593" s="51" t="n">
        <x:v>3622.934</x:v>
      </x:c>
      <x:c r="R593" s="52" t="n">
        <x:f>IFERROR(Q593/K593,"")</x:f>
        <x:v>0.37951197202433573</x:v>
      </x:c>
      <x:c r="S593" s="53" t="n">
        <x:v>42370</x:v>
      </x:c>
      <x:c r="T593" s="50" t="str">
        <x:v>EDINET_company_history</x:v>
      </x:c>
      <x:c r="U593" s="50" t="str">
        <x:v>株式会社ベクトル</x:v>
      </x:c>
      <x:c r="V593" s="54" t="n">
        <x:v>0.5253</x:v>
      </x:c>
      <x:c r="W593" s="50" t="str">
        <x:v>山口 拓己</x:v>
      </x:c>
      <x:c r="X593" s="50" t="b">
        <x:f>AND(COUNT(L593:O593)=4,L593&gt;='設定'!$B$6,M593&gt;='設定'!$B$6,N593&gt;='設定'!$B$6,O593&gt;='設定'!$B$6)</x:f>
        <x:v>0</x:v>
      </x:c>
      <x:c r="Y593" s="50" t="b">
        <x:f>AND(COUNT(G593:K593)=5,P593&gt;='設定'!$B$7)</x:f>
        <x:v>0</x:v>
      </x:c>
      <x:c r="Z593" s="50" t="b">
        <x:f>AND(ISNUMBER(R593),R593&gt;='設定'!$B$8)</x:f>
        <x:v>1</x:v>
      </x:c>
      <x:c r="AA593" s="50" t="b">
        <x:f>AND(ISNUMBER(S593),S593&gt;=DATE(YEAR('設定'!$B$10)-'設定'!$B$9,MONTH('設定'!$B$10),DAY('設定'!$B$10)))</x:f>
        <x:v>0</x:v>
      </x:c>
      <x:c r="AB593" s="55" t="b">
        <x:v>0</x:v>
      </x:c>
      <x:c r="AC593" s="55" t="b">
        <x:v>0</x:v>
      </x:c>
      <x:c r="AD593" s="50" t="n">
        <x:f>IF(X593,1,0)+IF(Z593,1,0)+IF(AA593,1,0)+IF(AB593,1,0)</x:f>
        <x:v>1</x:v>
      </x:c>
      <x:c r="AE593" s="50" t="n">
        <x:f>IF(Y593,1,0)+IF(Z593,1,0)+IF(AA593,1,0)+IF(AB593,1,0)</x:f>
        <x:v>1</x:v>
      </x:c>
      <x:c r="AF593" s="50" t="n">
        <x:f>IF(Y593,1,0)+IF(Z593,1,0)+IF(AA593,1,0)+IF(AC593,1,0)</x:f>
        <x:v>1</x:v>
      </x:c>
      <x:c r="AG593" s="53" t="n">
        <x:v>44348</x:v>
      </x:c>
      <x:c r="AH593" s="50" t="str">
        <x:v>S100Y6DH</x:v>
      </x:c>
      <x:c r="AI593" s="50" t="str">
        <x:v>NetSalesSummaryOfBusinessResults</x:v>
      </x:c>
      <x:c r="AJ593" s="50" t="str">
        <x:v>OperatingIncome</x:v>
      </x:c>
      <x:c r="AK593" s="53" t="n">
        <x:v>46081</x:v>
      </x:c>
      <x:c r="AL593" s="50" t="str">
        <x:v>365/365/366/365/365</x:v>
      </x:c>
      <x:c r="AM593" s="51" t="n">
        <x:v>13508203</x:v>
      </x:c>
      <x:c r="AN593" s="51" t="n">
        <x:v>2277</x:v>
      </x:c>
      <x:c r="AO593" s="51" t="n">
        <x:f>IFERROR(AM593*AN593,"")</x:f>
        <x:v>30758178231</x:v>
      </x:c>
      <x:c r="AP593" s="56" t="n">
        <x:f>IFERROR(AO593/(K593*1000000),"")</x:f>
        <x:v>3.2220009738854762</x:v>
      </x:c>
      <x:c r="AQ593" s="57" t="n">
        <x:v>198671063.33333337</x:v>
      </x:c>
      <x:c r="AR593" s="52" t="n">
        <x:v>0.4464089854023769</x:v>
      </x:c>
      <x:c r="AS593" s="52" t="n">
        <x:v>-0.644795798384283</x:v>
      </x:c>
      <x:c r="AT593" s="55" t="b">
        <x:v>1</x:v>
      </x:c>
      <x:c r="AU593" s="50"/>
      <x:c r="AV593" s="58" t="n">
        <x:v>0.1838678348202058</x:v>
      </x:c>
      <x:c r="AW593" s="50" t="n">
        <x:v>787</x:v>
      </x:c>
      <x:c r="AX593" s="50" t="str">
        <x:v>Core Moat</x:v>
      </x:c>
      <x:c r="AY593" s="50" t="str">
        <x:v>ローカル5年最大下落率-60%以下</x:v>
      </x:c>
      <x:c r="AZ593" s="59" t="str">
        <x:v>2026-05-26 15:33</x:v>
      </x:c>
      <x:c r="BA593" s="53" t="n">
        <x:v>42370</x:v>
      </x:c>
      <x:c r="BB593" s="50"/>
      <x:c r="BC593" s="50"/>
      <x:c r="BD593" s="50" t="str">
        <x:v>TOPIX Small 2</x:v>
      </x:c>
    </x:row>
    <x:row r="594">
      <x:c r="A594" s="50" t="n">
        <x:v>593</x:v>
      </x:c>
      <x:c r="B594" s="50" t="str">
        <x:v>2884</x:v>
      </x:c>
      <x:c r="C594" s="50" t="str">
        <x:v>2884.T</x:v>
      </x:c>
      <x:c r="D594" s="50" t="str">
        <x:v>Yoshimura Food Holdings K.K.</x:v>
      </x:c>
      <x:c r="E594" s="50" t="str">
        <x:v>Prime Market (Domestic)</x:v>
      </x:c>
      <x:c r="F594" s="50" t="str">
        <x:v>Foods</x:v>
      </x:c>
      <x:c r="G594" s="51" t="n">
        <x:v>29283.701</x:v>
      </x:c>
      <x:c r="H594" s="51" t="n">
        <x:v>34937.944</x:v>
      </x:c>
      <x:c r="I594" s="51" t="n">
        <x:v>49781.836</x:v>
      </x:c>
      <x:c r="J594" s="51" t="n">
        <x:v>58110.107</x:v>
      </x:c>
      <x:c r="K594" s="51" t="n">
        <x:v>57484.563</x:v>
      </x:c>
      <x:c r="L594" s="52" t="n">
        <x:f>IFERROR(H594/G594-1,"")</x:f>
        <x:v>0.1930849860815067</x:v>
      </x:c>
      <x:c r="M594" s="52" t="n">
        <x:f>IFERROR(I594/H594-1,"")</x:f>
        <x:v>0.42486449689197503</x:v>
      </x:c>
      <x:c r="N594" s="52" t="n">
        <x:f>IFERROR(J594/I594-1,"")</x:f>
        <x:v>0.16729537657068327</x:v>
      </x:c>
      <x:c r="O594" s="52" t="n">
        <x:f>IFERROR(K594/J594-1,"")</x:f>
        <x:v>-0.010764805509650865</x:v>
      </x:c>
      <x:c r="P594" s="52" t="n">
        <x:f>IFERROR((K594/G594)^(1/4)-1,"")</x:f>
        <x:v>0.1836718451142627</x:v>
      </x:c>
      <x:c r="Q594" s="51" t="n">
        <x:v>1568.043</x:v>
      </x:c>
      <x:c r="R594" s="52" t="n">
        <x:f>IFERROR(Q594/K594,"")</x:f>
        <x:v>0.02727763625862477</x:v>
      </x:c>
      <x:c r="S594" s="53" t="n">
        <x:v>42430</x:v>
      </x:c>
      <x:c r="T594" s="50" t="str">
        <x:v>EDINET_company_history</x:v>
      </x:c>
      <x:c r="U594" s="50" t="str">
        <x:v>吉村 元久</x:v>
      </x:c>
      <x:c r="V594" s="54" t="n">
        <x:v>0.292</x:v>
      </x:c>
      <x:c r="W594" s="50" t="str">
        <x:v>吉村 元久</x:v>
      </x:c>
      <x:c r="X594" s="50" t="b">
        <x:f>AND(COUNT(L594:O594)=4,L594&gt;='設定'!$B$6,M594&gt;='設定'!$B$6,N594&gt;='設定'!$B$6,O594&gt;='設定'!$B$6)</x:f>
        <x:v>0</x:v>
      </x:c>
      <x:c r="Y594" s="50" t="b">
        <x:f>AND(COUNT(G594:K594)=5,P594&gt;='設定'!$B$7)</x:f>
        <x:v>0</x:v>
      </x:c>
      <x:c r="Z594" s="50" t="b">
        <x:f>AND(ISNUMBER(R594),R594&gt;='設定'!$B$8)</x:f>
        <x:v>0</x:v>
      </x:c>
      <x:c r="AA594" s="50" t="b">
        <x:f>AND(ISNUMBER(S594),S594&gt;=DATE(YEAR('設定'!$B$10)-'設定'!$B$9,MONTH('設定'!$B$10),DAY('設定'!$B$10)))</x:f>
        <x:v>0</x:v>
      </x:c>
      <x:c r="AB594" s="55" t="b">
        <x:v>1</x:v>
      </x:c>
      <x:c r="AC594" s="55" t="b">
        <x:v>1</x:v>
      </x:c>
      <x:c r="AD594" s="50" t="n">
        <x:f>IF(X594,1,0)+IF(Z594,1,0)+IF(AA594,1,0)+IF(AB594,1,0)</x:f>
        <x:v>1</x:v>
      </x:c>
      <x:c r="AE594" s="50" t="n">
        <x:f>IF(Y594,1,0)+IF(Z594,1,0)+IF(AA594,1,0)+IF(AB594,1,0)</x:f>
        <x:v>1</x:v>
      </x:c>
      <x:c r="AF594" s="50" t="n">
        <x:f>IF(Y594,1,0)+IF(Z594,1,0)+IF(AA594,1,0)+IF(AC594,1,0)</x:f>
        <x:v>1</x:v>
      </x:c>
      <x:c r="AG594" s="53" t="n">
        <x:v>44348</x:v>
      </x:c>
      <x:c r="AH594" s="50" t="str">
        <x:v>S100Y77U</x:v>
      </x:c>
      <x:c r="AI594" s="50" t="str">
        <x:v>NetSalesSummaryOfBusinessResults</x:v>
      </x:c>
      <x:c r="AJ594" s="50" t="str">
        <x:v>OperatingIncome</x:v>
      </x:c>
      <x:c r="AK594" s="53" t="n">
        <x:v>46081</x:v>
      </x:c>
      <x:c r="AL594" s="50" t="str">
        <x:v>365/365/366/365/365</x:v>
      </x:c>
      <x:c r="AM594" s="51" t="n">
        <x:v>23874571</x:v>
      </x:c>
      <x:c r="AN594" s="51" t="n">
        <x:v>596</x:v>
      </x:c>
      <x:c r="AO594" s="51" t="n">
        <x:f>IFERROR(AM594*AN594,"")</x:f>
        <x:v>14229244316</x:v>
      </x:c>
      <x:c r="AP594" s="56" t="n">
        <x:f>IFERROR(AO594/(K594*1000000),"")</x:f>
        <x:v>0.24753157323297387</x:v>
      </x:c>
      <x:c r="AQ594" s="57" t="n">
        <x:v>131427036.66666669</x:v>
      </x:c>
      <x:c r="AR594" s="52" t="n">
        <x:v>0.4972912457578711</x:v>
      </x:c>
      <x:c r="AS594" s="52" t="n">
        <x:v>-0.6727073036792971</x:v>
      </x:c>
      <x:c r="AT594" s="55" t="b">
        <x:v>1</x:v>
      </x:c>
      <x:c r="AU594" s="50"/>
      <x:c r="AV594" s="58" t="n">
        <x:v>-0.4564849297127231</x:v>
      </x:c>
      <x:c r="AW594" s="50" t="n">
        <x:v>3464</x:v>
      </x:c>
      <x:c r="AX594" s="50" t="str">
        <x:v>Transformation Moat</x:v>
      </x:c>
      <x:c r="AY594" s="50" t="str">
        <x:v>ローカル5年最大下落率-60%以下</x:v>
      </x:c>
      <x:c r="AZ594" s="59" t="str">
        <x:v>2026-05-28 13:43</x:v>
      </x:c>
      <x:c r="BA594" s="53" t="n">
        <x:v>42430</x:v>
      </x:c>
      <x:c r="BB594" s="50" t="str">
        <x:v>吉村 元久</x:v>
      </x:c>
      <x:c r="BC594" s="50"/>
      <x:c r="BD594" s="50" t="str">
        <x:v>TOPIX Small 2</x:v>
      </x:c>
    </x:row>
    <x:row r="595">
      <x:c r="A595" s="50" t="n">
        <x:v>594</x:v>
      </x:c>
      <x:c r="B595" s="50" t="str">
        <x:v>4568</x:v>
      </x:c>
      <x:c r="C595" s="50" t="str">
        <x:v>4568.T</x:v>
      </x:c>
      <x:c r="D595" s="50" t="str">
        <x:v>DAIICHI SANKYO COMPANY,LIMITED</x:v>
      </x:c>
      <x:c r="E595" s="50" t="str">
        <x:v>Prime Market (Domestic)</x:v>
      </x:c>
      <x:c r="F595" s="50" t="str">
        <x:v>Pharmaceutical</x:v>
      </x:c>
      <x:c r="G595" s="51" t="n">
        <x:v>962516</x:v>
      </x:c>
      <x:c r="H595" s="51" t="n">
        <x:v>1044892</x:v>
      </x:c>
      <x:c r="I595" s="51" t="n">
        <x:v>1278478</x:v>
      </x:c>
      <x:c r="J595" s="51" t="n">
        <x:v>1601688</x:v>
      </x:c>
      <x:c r="K595" s="51" t="n">
        <x:v>1886256</x:v>
      </x:c>
      <x:c r="L595" s="52" t="n">
        <x:f>IFERROR(H595/G595-1,"")</x:f>
        <x:v>0.08558403184986019</x:v>
      </x:c>
      <x:c r="M595" s="52" t="n">
        <x:f>IFERROR(I595/H595-1,"")</x:f>
        <x:v>0.22355037649824094</x:v>
      </x:c>
      <x:c r="N595" s="52" t="n">
        <x:f>IFERROR(J595/I595-1,"")</x:f>
        <x:v>0.2528084175089442</x:v>
      </x:c>
      <x:c r="O595" s="52" t="n">
        <x:f>IFERROR(K595/J595-1,"")</x:f>
        <x:v>0.1776675607234368</x:v>
      </x:c>
      <x:c r="P595" s="52" t="n">
        <x:f>IFERROR((K595/G595)^(1/4)-1,"")</x:f>
        <x:v>0.18317277841101642</x:v>
      </x:c>
      <x:c r="Q595" s="51" t="n">
        <x:v>331925</x:v>
      </x:c>
      <x:c r="R595" s="52" t="n">
        <x:f>IFERROR(Q595/K595,"")</x:f>
        <x:v>0.17597028187054142</x:v>
      </x:c>
      <x:c r="S595" s="53" t="n">
        <x:v>38596</x:v>
      </x:c>
      <x:c r="T595" s="50" t="str">
        <x:v>EDINET_company_history</x:v>
      </x:c>
      <x:c r="U595" s="50" t="str">
        <x:v>日本マスタートラスト信託銀行株式会社（信託口）</x:v>
      </x:c>
      <x:c r="V595" s="54" t="n">
        <x:v>0.1769</x:v>
      </x:c>
      <x:c r="W595" s="50" t="str">
        <x:v>眞鍋 淳 / 奥澤 宏幸 / 平島 昭司</x:v>
      </x:c>
      <x:c r="X595" s="50" t="b">
        <x:f>AND(COUNT(L595:O595)=4,L595&gt;='設定'!$B$6,M595&gt;='設定'!$B$6,N595&gt;='設定'!$B$6,O595&gt;='設定'!$B$6)</x:f>
        <x:v>0</x:v>
      </x:c>
      <x:c r="Y595" s="50" t="b">
        <x:f>AND(COUNT(G595:K595)=5,P595&gt;='設定'!$B$7)</x:f>
        <x:v>0</x:v>
      </x:c>
      <x:c r="Z595" s="50" t="b">
        <x:f>AND(ISNUMBER(R595),R595&gt;='設定'!$B$8)</x:f>
        <x:v>1</x:v>
      </x:c>
      <x:c r="AA595" s="50" t="b">
        <x:f>AND(ISNUMBER(S595),S595&gt;=DATE(YEAR('設定'!$B$10)-'設定'!$B$9,MONTH('設定'!$B$10),DAY('設定'!$B$10)))</x:f>
        <x:v>0</x:v>
      </x:c>
      <x:c r="AB595" s="55" t="b">
        <x:v>0</x:v>
      </x:c>
      <x:c r="AC595" s="55" t="b">
        <x:v>0</x:v>
      </x:c>
      <x:c r="AD595" s="50" t="n">
        <x:f>IF(X595,1,0)+IF(Z595,1,0)+IF(AA595,1,0)+IF(AB595,1,0)</x:f>
        <x:v>1</x:v>
      </x:c>
      <x:c r="AE595" s="50" t="n">
        <x:f>IF(Y595,1,0)+IF(Z595,1,0)+IF(AA595,1,0)+IF(AB595,1,0)</x:f>
        <x:v>1</x:v>
      </x:c>
      <x:c r="AF595" s="50" t="n">
        <x:f>IF(Y595,1,0)+IF(Z595,1,0)+IF(AA595,1,0)+IF(AC595,1,0)</x:f>
        <x:v>1</x:v>
      </x:c>
      <x:c r="AG595" s="53" t="n">
        <x:v>44348</x:v>
      </x:c>
      <x:c r="AH595" s="50" t="str">
        <x:v>S100W17I</x:v>
      </x:c>
      <x:c r="AI595" s="50" t="str">
        <x:v>RevenueIFRSSummaryOfBusinessResults</x:v>
      </x:c>
      <x:c r="AJ595" s="50" t="str">
        <x:v>OperatingProfitLossIFRS</x:v>
      </x:c>
      <x:c r="AK595" s="53" t="n">
        <x:v>45747</x:v>
      </x:c>
      <x:c r="AL595" s="50" t="str">
        <x:v>365/365/365/366/365</x:v>
      </x:c>
      <x:c r="AM595" s="51" t="n">
        <x:v>1869204329</x:v>
      </x:c>
      <x:c r="AN595" s="51" t="n">
        <x:v>2619</x:v>
      </x:c>
      <x:c r="AO595" s="51" t="n">
        <x:f>IFERROR(AM595*AN595,"")</x:f>
        <x:v>4895446137651</x:v>
      </x:c>
      <x:c r="AP595" s="56" t="n">
        <x:f>IFERROR(AO595/(K595*1000000),"")</x:f>
        <x:v>2.595324355575807</x:v>
      </x:c>
      <x:c r="AQ595" s="57" t="n">
        <x:v>24548264009.166668</x:v>
      </x:c>
      <x:c r="AR595" s="52" t="n">
        <x:v>0.3802453122319635</x:v>
      </x:c>
      <x:c r="AS595" s="52" t="n">
        <x:v>-0.5772203039912001</x:v>
      </x:c>
      <x:c r="AT595" s="55" t="b">
        <x:v>0</x:v>
      </x:c>
      <x:c r="AU595" s="50" t="str">
        <x:v>missing_financial_data</x:v>
      </x:c>
      <x:c r="AV595" s="58" t="n">
        <x:v>-0.2985774102399568</x:v>
      </x:c>
      <x:c r="AW595" s="50" t="n">
        <x:v>3278</x:v>
      </x:c>
      <x:c r="AX595" s="50" t="str">
        <x:v>Core Moat</x:v>
      </x:c>
      <x:c r="AY595" s="50" t="str">
        <x:v>既存適格性フィルター不通過: missing_financial_data</x:v>
      </x:c>
      <x:c r="AZ595" s="59" t="str">
        <x:v>2025-06-20 14:19</x:v>
      </x:c>
      <x:c r="BA595" s="53" t="n">
        <x:v>38596</x:v>
      </x:c>
      <x:c r="BB595" s="50"/>
      <x:c r="BC595" s="50"/>
      <x:c r="BD595" s="50" t="str">
        <x:v>TOPIX Core30</x:v>
      </x:c>
    </x:row>
    <x:row r="596">
      <x:c r="A596" s="50" t="n">
        <x:v>595</x:v>
      </x:c>
      <x:c r="B596" s="50" t="str">
        <x:v>8704</x:v>
      </x:c>
      <x:c r="C596" s="50" t="str">
        <x:v>8704.T</x:v>
      </x:c>
      <x:c r="D596" s="50" t="str">
        <x:v>TRADERS HOLDINGS CO.,LTD.</x:v>
      </x:c>
      <x:c r="E596" s="50" t="str">
        <x:v>Standard Market(Domestic)</x:v>
      </x:c>
      <x:c r="F596" s="50" t="str">
        <x:v>Securities and Commodities Futures</x:v>
      </x:c>
      <x:c r="G596" s="51" t="n">
        <x:v>6856</x:v>
      </x:c>
      <x:c r="H596" s="51" t="n">
        <x:v>7082</x:v>
      </x:c>
      <x:c r="I596" s="51" t="n">
        <x:v>9194</x:v>
      </x:c>
      <x:c r="J596" s="51" t="n">
        <x:v>10103</x:v>
      </x:c>
      <x:c r="K596" s="51" t="n">
        <x:v>13429</x:v>
      </x:c>
      <x:c r="L596" s="52" t="n">
        <x:f>IFERROR(H596/G596-1,"")</x:f>
        <x:v>0.03296382730455072</x:v>
      </x:c>
      <x:c r="M596" s="52" t="n">
        <x:f>IFERROR(I596/H596-1,"")</x:f>
        <x:v>0.2982208415701779</x:v>
      </x:c>
      <x:c r="N596" s="52" t="n">
        <x:f>IFERROR(J596/I596-1,"")</x:f>
        <x:v>0.09886882749619308</x:v>
      </x:c>
      <x:c r="O596" s="52" t="n">
        <x:f>IFERROR(K596/J596-1,"")</x:f>
        <x:v>0.32920914579827776</x:v>
      </x:c>
      <x:c r="P596" s="52" t="n">
        <x:f>IFERROR((K596/G596)^(1/4)-1,"")</x:f>
        <x:v>0.18302307650878546</x:v>
      </x:c>
      <x:c r="Q596" s="51" t="n">
        <x:v>6634</x:v>
      </x:c>
      <x:c r="R596" s="52" t="n">
        <x:f>IFERROR(Q596/K596,"")</x:f>
        <x:v>0.4940055104624321</x:v>
      </x:c>
      <x:c r="S596" s="53" t="n">
        <x:v>38443</x:v>
      </x:c>
      <x:c r="T596" s="50" t="str">
        <x:v>EDINET_company_history</x:v>
      </x:c>
      <x:c r="U596" s="50" t="str">
        <x:v>株式会社Kパワー</x:v>
      </x:c>
      <x:c r="V596" s="54" t="n">
        <x:v>0.1806</x:v>
      </x:c>
      <x:c r="W596" s="50" t="str">
        <x:v>金丸 貴行 / 金丸 武嗣</x:v>
      </x:c>
      <x:c r="X596" s="50" t="b">
        <x:f>AND(COUNT(L596:O596)=4,L596&gt;='設定'!$B$6,M596&gt;='設定'!$B$6,N596&gt;='設定'!$B$6,O596&gt;='設定'!$B$6)</x:f>
        <x:v>0</x:v>
      </x:c>
      <x:c r="Y596" s="50" t="b">
        <x:f>AND(COUNT(G596:K596)=5,P596&gt;='設定'!$B$7)</x:f>
        <x:v>0</x:v>
      </x:c>
      <x:c r="Z596" s="50" t="b">
        <x:f>AND(ISNUMBER(R596),R596&gt;='設定'!$B$8)</x:f>
        <x:v>1</x:v>
      </x:c>
      <x:c r="AA596" s="50" t="b">
        <x:f>AND(ISNUMBER(S596),S596&gt;=DATE(YEAR('設定'!$B$10)-'設定'!$B$9,MONTH('設定'!$B$10),DAY('設定'!$B$10)))</x:f>
        <x:v>0</x:v>
      </x:c>
      <x:c r="AB596" s="55" t="b">
        <x:v>0</x:v>
      </x:c>
      <x:c r="AC596" s="55" t="b">
        <x:v>0</x:v>
      </x:c>
      <x:c r="AD596" s="50" t="n">
        <x:f>IF(X596,1,0)+IF(Z596,1,0)+IF(AA596,1,0)+IF(AB596,1,0)</x:f>
        <x:v>1</x:v>
      </x:c>
      <x:c r="AE596" s="50" t="n">
        <x:f>IF(Y596,1,0)+IF(Z596,1,0)+IF(AA596,1,0)+IF(AB596,1,0)</x:f>
        <x:v>1</x:v>
      </x:c>
      <x:c r="AF596" s="50" t="n">
        <x:f>IF(Y596,1,0)+IF(Z596,1,0)+IF(AA596,1,0)+IF(AC596,1,0)</x:f>
        <x:v>1</x:v>
      </x:c>
      <x:c r="AG596" s="53" t="n">
        <x:v>44348</x:v>
      </x:c>
      <x:c r="AH596" s="50" t="str">
        <x:v>S100VY4K</x:v>
      </x:c>
      <x:c r="AI596" s="50" t="str">
        <x:v>OperatingRevenue1SummaryOfBusinessResults</x:v>
      </x:c>
      <x:c r="AJ596" s="50" t="str">
        <x:v>OperatingIncome</x:v>
      </x:c>
      <x:c r="AK596" s="53" t="n">
        <x:v>45747</x:v>
      </x:c>
      <x:c r="AL596" s="50" t="str">
        <x:v>365/365/365/366/365</x:v>
      </x:c>
      <x:c r="AM596" s="51" t="n">
        <x:v>27258247</x:v>
      </x:c>
      <x:c r="AN596" s="51" t="n">
        <x:v>1210</x:v>
      </x:c>
      <x:c r="AO596" s="51" t="n">
        <x:f>IFERROR(AM596*AN596,"")</x:f>
        <x:v>32982478870</x:v>
      </x:c>
      <x:c r="AP596" s="56" t="n">
        <x:f>IFERROR(AO596/(K596*1000000),"")</x:f>
        <x:v>2.4560636585002604</x:v>
      </x:c>
      <x:c r="AQ596" s="57" t="n">
        <x:v>121874986.66666669</x:v>
      </x:c>
      <x:c r="AR596" s="52" t="n">
        <x:v>0.4445941971568572</x:v>
      </x:c>
      <x:c r="AS596" s="52" t="n">
        <x:v>-0.3761226755034804</x:v>
      </x:c>
      <x:c r="AT596" s="55" t="b">
        <x:v>1</x:v>
      </x:c>
      <x:c r="AU596" s="50"/>
      <x:c r="AV596" s="58" t="n">
        <x:v>0.0222229229743942</x:v>
      </x:c>
      <x:c r="AW596" s="50" t="n">
        <x:v>1703</x:v>
      </x:c>
      <x:c r="AX596" s="50" t="str">
        <x:v>Transformation Moat</x:v>
      </x:c>
      <x:c r="AY596" s="50" t="str">
        <x:v>目立つ機械的警告なし（定性確認は別途必要）</x:v>
      </x:c>
      <x:c r="AZ596" s="59" t="str">
        <x:v>2025-06-16 12:53</x:v>
      </x:c>
      <x:c r="BA596" s="53" t="n">
        <x:v>38443</x:v>
      </x:c>
      <x:c r="BB596" s="50"/>
      <x:c r="BC596" s="50"/>
      <x:c r="BD596" s="50"/>
    </x:row>
    <x:row r="597">
      <x:c r="A597" s="50" t="n">
        <x:v>596</x:v>
      </x:c>
      <x:c r="B597" s="50" t="str">
        <x:v>6036</x:v>
      </x:c>
      <x:c r="C597" s="50" t="str">
        <x:v>6036.T</x:v>
      </x:c>
      <x:c r="D597" s="50" t="str">
        <x:v>KeePer Technical Laboratory Co.,Ltd.</x:v>
      </x:c>
      <x:c r="E597" s="50" t="str">
        <x:v>Prime Market (Domestic)</x:v>
      </x:c>
      <x:c r="F597" s="50" t="str">
        <x:v>Services</x:v>
      </x:c>
      <x:c r="G597" s="51" t="n">
        <x:v>11801.236</x:v>
      </x:c>
      <x:c r="H597" s="51" t="n">
        <x:v>14358.214</x:v>
      </x:c>
      <x:c r="I597" s="51" t="n">
        <x:v>17042.923</x:v>
      </x:c>
      <x:c r="J597" s="51" t="n">
        <x:v>20574.582</x:v>
      </x:c>
      <x:c r="K597" s="51" t="n">
        <x:v>23093.316</x:v>
      </x:c>
      <x:c r="L597" s="52" t="n">
        <x:f>IFERROR(H597/G597-1,"")</x:f>
        <x:v>0.21667035554580893</x:v>
      </x:c>
      <x:c r="M597" s="52" t="n">
        <x:f>IFERROR(I597/H597-1,"")</x:f>
        <x:v>0.1869807066533482</x:v>
      </x:c>
      <x:c r="N597" s="52" t="n">
        <x:f>IFERROR(J597/I597-1,"")</x:f>
        <x:v>0.20722143730861187</x:v>
      </x:c>
      <x:c r="O597" s="52" t="n">
        <x:f>IFERROR(K597/J597-1,"")</x:f>
        <x:v>0.12241969241465034</x:v>
      </x:c>
      <x:c r="P597" s="52" t="n">
        <x:f>IFERROR((K597/G597)^(1/4)-1,"")</x:f>
        <x:v>0.18274113270310455</x:v>
      </x:c>
      <x:c r="Q597" s="51" t="n">
        <x:v>7098.726</x:v>
      </x:c>
      <x:c r="R597" s="52" t="n">
        <x:f>IFERROR(Q597/K597,"")</x:f>
        <x:v>0.3073931002373154</x:v>
      </x:c>
      <x:c r="S597" s="53" t="n">
        <x:v>42036</x:v>
      </x:c>
      <x:c r="T597" s="50" t="str">
        <x:v>EDINET_company_history</x:v>
      </x:c>
      <x:c r="U597" s="50" t="str">
        <x:v>株式会社 タニ</x:v>
      </x:c>
      <x:c r="V597" s="54" t="n">
        <x:v>0.2124</x:v>
      </x:c>
      <x:c r="W597" s="50" t="str">
        <x:v>谷 好通 / 賀来 聡介</x:v>
      </x:c>
      <x:c r="X597" s="50" t="b">
        <x:f>AND(COUNT(L597:O597)=4,L597&gt;='設定'!$B$6,M597&gt;='設定'!$B$6,N597&gt;='設定'!$B$6,O597&gt;='設定'!$B$6)</x:f>
        <x:v>0</x:v>
      </x:c>
      <x:c r="Y597" s="50" t="b">
        <x:f>AND(COUNT(G597:K597)=5,P597&gt;='設定'!$B$7)</x:f>
        <x:v>0</x:v>
      </x:c>
      <x:c r="Z597" s="50" t="b">
        <x:f>AND(ISNUMBER(R597),R597&gt;='設定'!$B$8)</x:f>
        <x:v>1</x:v>
      </x:c>
      <x:c r="AA597" s="50" t="b">
        <x:f>AND(ISNUMBER(S597),S597&gt;=DATE(YEAR('設定'!$B$10)-'設定'!$B$9,MONTH('設定'!$B$10),DAY('設定'!$B$10)))</x:f>
        <x:v>0</x:v>
      </x:c>
      <x:c r="AB597" s="55" t="b">
        <x:v>0</x:v>
      </x:c>
      <x:c r="AC597" s="55" t="b">
        <x:v>0</x:v>
      </x:c>
      <x:c r="AD597" s="50" t="n">
        <x:f>IF(X597,1,0)+IF(Z597,1,0)+IF(AA597,1,0)+IF(AB597,1,0)</x:f>
        <x:v>1</x:v>
      </x:c>
      <x:c r="AE597" s="50" t="n">
        <x:f>IF(Y597,1,0)+IF(Z597,1,0)+IF(AA597,1,0)+IF(AB597,1,0)</x:f>
        <x:v>1</x:v>
      </x:c>
      <x:c r="AF597" s="50" t="n">
        <x:f>IF(Y597,1,0)+IF(Z597,1,0)+IF(AA597,1,0)+IF(AC597,1,0)</x:f>
        <x:v>1</x:v>
      </x:c>
      <x:c r="AG597" s="53" t="n">
        <x:v>44348</x:v>
      </x:c>
      <x:c r="AH597" s="50" t="str">
        <x:v>S100WR7B</x:v>
      </x:c>
      <x:c r="AI597" s="50" t="str">
        <x:v>NetSalesSummaryOfBusinessResults</x:v>
      </x:c>
      <x:c r="AJ597" s="50" t="str">
        <x:v>OperatingIncome</x:v>
      </x:c>
      <x:c r="AK597" s="53" t="n">
        <x:v>45838</x:v>
      </x:c>
      <x:c r="AL597" s="50" t="str">
        <x:v>365/365/365/366/365</x:v>
      </x:c>
      <x:c r="AM597" s="51" t="n">
        <x:v>27291240</x:v>
      </x:c>
      <x:c r="AN597" s="51" t="n">
        <x:v>2645</x:v>
      </x:c>
      <x:c r="AO597" s="51" t="n">
        <x:f>IFERROR(AM597*AN597,"")</x:f>
        <x:v>72185329800</x:v>
      </x:c>
      <x:c r="AP597" s="56" t="n">
        <x:f>IFERROR(AO597/(K597*1000000),"")</x:f>
        <x:v>3.125810507248071</x:v>
      </x:c>
      <x:c r="AQ597" s="57" t="n">
        <x:v>455031830</x:v>
      </x:c>
      <x:c r="AR597" s="52" t="n">
        <x:v>0.4767162424043684</x:v>
      </x:c>
      <x:c r="AS597" s="52" t="n">
        <x:v>-0.6323659573947749</x:v>
      </x:c>
      <x:c r="AT597" s="55" t="b">
        <x:v>1</x:v>
      </x:c>
      <x:c r="AU597" s="50"/>
      <x:c r="AV597" s="58" t="n">
        <x:v>0.0236207470442406</x:v>
      </x:c>
      <x:c r="AW597" s="50" t="n">
        <x:v>1692</x:v>
      </x:c>
      <x:c r="AX597" s="50" t="str">
        <x:v>Core Moat</x:v>
      </x:c>
      <x:c r="AY597" s="50" t="str">
        <x:v>ローカル5年最大下落率-60%以下</x:v>
      </x:c>
      <x:c r="AZ597" s="59" t="str">
        <x:v>2025-09-25 16:33</x:v>
      </x:c>
      <x:c r="BA597" s="53" t="n">
        <x:v>42036</x:v>
      </x:c>
      <x:c r="BB597" s="50"/>
      <x:c r="BC597" s="50"/>
      <x:c r="BD597" s="50" t="str">
        <x:v>TOPIX Small 1</x:v>
      </x:c>
    </x:row>
    <x:row r="598">
      <x:c r="A598" s="50" t="n">
        <x:v>597</x:v>
      </x:c>
      <x:c r="B598" s="50" t="str">
        <x:v>5891</x:v>
      </x:c>
      <x:c r="C598" s="50" t="str">
        <x:v>5891.T</x:v>
      </x:c>
      <x:c r="D598" s="50" t="str">
        <x:v>Kairikiya Co.,Ltd.</x:v>
      </x:c>
      <x:c r="E598" s="50" t="str">
        <x:v>Standard Market(Domestic)</x:v>
      </x:c>
      <x:c r="F598" s="50" t="str">
        <x:v>Retail Trade</x:v>
      </x:c>
      <x:c r="G598" s="51" t="n">
        <x:v>7085.779</x:v>
      </x:c>
      <x:c r="H598" s="51" t="n">
        <x:v>8815.645</x:v>
      </x:c>
      <x:c r="I598" s="51" t="n">
        <x:v>10583.81</x:v>
      </x:c>
      <x:c r="J598" s="51" t="n">
        <x:v>12272.583</x:v>
      </x:c>
      <x:c r="K598" s="51" t="n">
        <x:v>13861.123</x:v>
      </x:c>
      <x:c r="L598" s="52" t="n">
        <x:f>IFERROR(H598/G598-1,"")</x:f>
        <x:v>0.24413208484204763</x:v>
      </x:c>
      <x:c r="M598" s="52" t="n">
        <x:f>IFERROR(I598/H598-1,"")</x:f>
        <x:v>0.20057125712298984</x:v>
      </x:c>
      <x:c r="N598" s="52" t="n">
        <x:f>IFERROR(J598/I598-1,"")</x:f>
        <x:v>0.1595619157940289</x:v>
      </x:c>
      <x:c r="O598" s="52" t="n">
        <x:f>IFERROR(K598/J598-1,"")</x:f>
        <x:v>0.1294381142095351</x:v>
      </x:c>
      <x:c r="P598" s="52" t="n">
        <x:f>IFERROR((K598/G598)^(1/4)-1,"")</x:f>
        <x:v>0.18264038047583941</x:v>
      </x:c>
      <x:c r="Q598" s="51" t="n">
        <x:v>933.743</x:v>
      </x:c>
      <x:c r="R598" s="52" t="n">
        <x:f>IFERROR(Q598/K598,"")</x:f>
        <x:v>0.06736416666961256</x:v>
      </x:c>
      <x:c r="S598" s="53" t="n">
        <x:v>45275</x:v>
      </x:c>
      <x:c r="T598" s="50" t="str">
        <x:v>local_price_first_trade</x:v>
      </x:c>
      <x:c r="U598" s="50" t="str">
        <x:v>株式会社マルフジコーポレーション</x:v>
      </x:c>
      <x:c r="V598" s="54" t="n">
        <x:v>0.4848</x:v>
      </x:c>
      <x:c r="W598" s="50" t="str">
        <x:v>藤田 宗 / 田口 剛</x:v>
      </x:c>
      <x:c r="X598" s="50" t="b">
        <x:f>AND(COUNT(L598:O598)=4,L598&gt;='設定'!$B$6,M598&gt;='設定'!$B$6,N598&gt;='設定'!$B$6,O598&gt;='設定'!$B$6)</x:f>
        <x:v>0</x:v>
      </x:c>
      <x:c r="Y598" s="50" t="b">
        <x:f>AND(COUNT(G598:K598)=5,P598&gt;='設定'!$B$7)</x:f>
        <x:v>0</x:v>
      </x:c>
      <x:c r="Z598" s="50" t="b">
        <x:f>AND(ISNUMBER(R598),R598&gt;='設定'!$B$8)</x:f>
        <x:v>0</x:v>
      </x:c>
      <x:c r="AA598" s="50" t="b">
        <x:f>AND(ISNUMBER(S598),S598&gt;=DATE(YEAR('設定'!$B$10)-'設定'!$B$9,MONTH('設定'!$B$10),DAY('設定'!$B$10)))</x:f>
        <x:v>1</x:v>
      </x:c>
      <x:c r="AB598" s="55" t="b">
        <x:v>0</x:v>
      </x:c>
      <x:c r="AC598" s="55" t="b">
        <x:v>0</x:v>
      </x:c>
      <x:c r="AD598" s="50" t="n">
        <x:f>IF(X598,1,0)+IF(Z598,1,0)+IF(AA598,1,0)+IF(AB598,1,0)</x:f>
        <x:v>1</x:v>
      </x:c>
      <x:c r="AE598" s="50" t="n">
        <x:f>IF(Y598,1,0)+IF(Z598,1,0)+IF(AA598,1,0)+IF(AB598,1,0)</x:f>
        <x:v>1</x:v>
      </x:c>
      <x:c r="AF598" s="50" t="n">
        <x:f>IF(Y598,1,0)+IF(Z598,1,0)+IF(AA598,1,0)+IF(AC598,1,0)</x:f>
        <x:v>1</x:v>
      </x:c>
      <x:c r="AG598" s="53" t="n">
        <x:v>45275</x:v>
      </x:c>
      <x:c r="AH598" s="50" t="str">
        <x:v>S100XTBZ</x:v>
      </x:c>
      <x:c r="AI598" s="50" t="str">
        <x:v>NetSalesSummaryOfBusinessResults</x:v>
      </x:c>
      <x:c r="AJ598" s="50" t="str">
        <x:v>OperatingIncome</x:v>
      </x:c>
      <x:c r="AK598" s="53" t="n">
        <x:v>46022</x:v>
      </x:c>
      <x:c r="AL598" s="50" t="str">
        <x:v>365/365/365/366/365</x:v>
      </x:c>
      <x:c r="AM598" s="51" t="n">
        <x:v>5658200</x:v>
      </x:c>
      <x:c r="AN598" s="51" t="n">
        <x:v>1550</x:v>
      </x:c>
      <x:c r="AO598" s="51" t="n">
        <x:f>IFERROR(AM598*AN598,"")</x:f>
        <x:v>8770210000</x:v>
      </x:c>
      <x:c r="AP598" s="56" t="n">
        <x:f>IFERROR(AO598/(K598*1000000),"")</x:f>
        <x:v>0.6327200184285212</x:v>
      </x:c>
      <x:c r="AQ598" s="57" t="n">
        <x:v>27526370</x:v>
      </x:c>
      <x:c r="AR598" s="52" t="n">
        <x:v>0.3909409448887447</x:v>
      </x:c>
      <x:c r="AS598" s="52" t="n">
        <x:v>-0.6130413914514545</x:v>
      </x:c>
      <x:c r="AT598" s="55" t="b">
        <x:v>1</x:v>
      </x:c>
      <x:c r="AU598" s="50"/>
      <x:c r="AV598" s="58" t="n">
        <x:v>-0.2553959372730141</x:v>
      </x:c>
      <x:c r="AW598" s="50" t="n">
        <x:v>3205</x:v>
      </x:c>
      <x:c r="AX598" s="50" t="str">
        <x:v>Transformation Moat</x:v>
      </x:c>
      <x:c r="AY598" s="50" t="str">
        <x:v>ローカル5年最大下落率-60%以下</x:v>
      </x:c>
      <x:c r="AZ598" s="59" t="str">
        <x:v>2026-03-24 15:43</x:v>
      </x:c>
      <x:c r="BA598" s="53" t="n">
        <x:v>45261</x:v>
      </x:c>
      <x:c r="BB598" s="50"/>
      <x:c r="BC598" s="50"/>
      <x:c r="BD598" s="50"/>
    </x:row>
    <x:row r="599">
      <x:c r="A599" s="50" t="n">
        <x:v>598</x:v>
      </x:c>
      <x:c r="B599" s="50" t="str">
        <x:v>4816</x:v>
      </x:c>
      <x:c r="C599" s="50" t="str">
        <x:v>4816.T</x:v>
      </x:c>
      <x:c r="D599" s="50" t="str">
        <x:v>TOEI ANIMATION CO.,LTD.</x:v>
      </x:c>
      <x:c r="E599" s="50" t="str">
        <x:v>Standard Market(Domestic)</x:v>
      </x:c>
      <x:c r="F599" s="50" t="str">
        <x:v>Information &amp; Communication</x:v>
      </x:c>
      <x:c r="G599" s="51" t="n">
        <x:v>51595</x:v>
      </x:c>
      <x:c r="H599" s="51" t="n">
        <x:v>57020</x:v>
      </x:c>
      <x:c r="I599" s="51" t="n">
        <x:v>87457</x:v>
      </x:c>
      <x:c r="J599" s="51" t="n">
        <x:v>88654</x:v>
      </x:c>
      <x:c r="K599" s="51" t="n">
        <x:v>100836</x:v>
      </x:c>
      <x:c r="L599" s="52" t="n">
        <x:f>IFERROR(H599/G599-1,"")</x:f>
        <x:v>0.10514584746583977</x:v>
      </x:c>
      <x:c r="M599" s="52" t="n">
        <x:f>IFERROR(I599/H599-1,"")</x:f>
        <x:v>0.5337951595931252</x:v>
      </x:c>
      <x:c r="N599" s="52" t="n">
        <x:f>IFERROR(J599/I599-1,"")</x:f>
        <x:v>0.013686726048229403</x:v>
      </x:c>
      <x:c r="O599" s="52" t="n">
        <x:f>IFERROR(K599/J599-1,"")</x:f>
        <x:v>0.13741060753039913</x:v>
      </x:c>
      <x:c r="P599" s="52" t="n">
        <x:f>IFERROR((K599/G599)^(1/4)-1,"")</x:f>
        <x:v>0.18236617832168767</x:v>
      </x:c>
      <x:c r="Q599" s="51" t="n">
        <x:v>32432</x:v>
      </x:c>
      <x:c r="R599" s="52" t="n">
        <x:f>IFERROR(Q599/K599,"")</x:f>
        <x:v>0.3216311634733627</x:v>
      </x:c>
      <x:c r="S599" s="53" t="n">
        <x:v>38322</x:v>
      </x:c>
      <x:c r="T599" s="50" t="str">
        <x:v>EDINET_company_history</x:v>
      </x:c>
      <x:c r="U599" s="50" t="str">
        <x:v>東映株式会社</x:v>
      </x:c>
      <x:c r="V599" s="54" t="n">
        <x:v>0.3417</x:v>
      </x:c>
      <x:c r="W599" s="50" t="str">
        <x:v>森下 孝三 / 高木 勝裕</x:v>
      </x:c>
      <x:c r="X599" s="50" t="b">
        <x:f>AND(COUNT(L599:O599)=4,L599&gt;='設定'!$B$6,M599&gt;='設定'!$B$6,N599&gt;='設定'!$B$6,O599&gt;='設定'!$B$6)</x:f>
        <x:v>0</x:v>
      </x:c>
      <x:c r="Y599" s="50" t="b">
        <x:f>AND(COUNT(G599:K599)=5,P599&gt;='設定'!$B$7)</x:f>
        <x:v>0</x:v>
      </x:c>
      <x:c r="Z599" s="50" t="b">
        <x:f>AND(ISNUMBER(R599),R599&gt;='設定'!$B$8)</x:f>
        <x:v>1</x:v>
      </x:c>
      <x:c r="AA599" s="50" t="b">
        <x:f>AND(ISNUMBER(S599),S599&gt;=DATE(YEAR('設定'!$B$10)-'設定'!$B$9,MONTH('設定'!$B$10),DAY('設定'!$B$10)))</x:f>
        <x:v>0</x:v>
      </x:c>
      <x:c r="AB599" s="55" t="b">
        <x:v>0</x:v>
      </x:c>
      <x:c r="AC599" s="55" t="b">
        <x:v>0</x:v>
      </x:c>
      <x:c r="AD599" s="50" t="n">
        <x:f>IF(X599,1,0)+IF(Z599,1,0)+IF(AA599,1,0)+IF(AB599,1,0)</x:f>
        <x:v>1</x:v>
      </x:c>
      <x:c r="AE599" s="50" t="n">
        <x:f>IF(Y599,1,0)+IF(Z599,1,0)+IF(AA599,1,0)+IF(AB599,1,0)</x:f>
        <x:v>1</x:v>
      </x:c>
      <x:c r="AF599" s="50" t="n">
        <x:f>IF(Y599,1,0)+IF(Z599,1,0)+IF(AA599,1,0)+IF(AC599,1,0)</x:f>
        <x:v>1</x:v>
      </x:c>
      <x:c r="AG599" s="53" t="n">
        <x:v>44348</x:v>
      </x:c>
      <x:c r="AH599" s="50" t="str">
        <x:v>S100VZWE</x:v>
      </x:c>
      <x:c r="AI599" s="50" t="str">
        <x:v>NetSalesSummaryOfBusinessResults</x:v>
      </x:c>
      <x:c r="AJ599" s="50" t="str">
        <x:v>OperatingIncome</x:v>
      </x:c>
      <x:c r="AK599" s="53" t="n">
        <x:v>45747</x:v>
      </x:c>
      <x:c r="AL599" s="50" t="str">
        <x:v>365/365/365/366/365</x:v>
      </x:c>
      <x:c r="AM599" s="51" t="n">
        <x:v>206307800</x:v>
      </x:c>
      <x:c r="AN599" s="51" t="n">
        <x:v>2369</x:v>
      </x:c>
      <x:c r="AO599" s="51" t="n">
        <x:f>IFERROR(AM599*AN599,"")</x:f>
        <x:v>488743178200</x:v>
      </x:c>
      <x:c r="AP599" s="56" t="n">
        <x:f>IFERROR(AO599/(K599*1000000),"")</x:f>
        <x:v>4.846911601015511</x:v>
      </x:c>
      <x:c r="AQ599" s="57" t="n">
        <x:v>1178478283.3333333</x:v>
      </x:c>
      <x:c r="AR599" s="52" t="n">
        <x:v>0.4307706265300327</x:v>
      </x:c>
      <x:c r="AS599" s="52" t="n">
        <x:v>-0.6781701385737824</x:v>
      </x:c>
      <x:c r="AT599" s="55" t="b">
        <x:v>1</x:v>
      </x:c>
      <x:c r="AU599" s="50"/>
      <x:c r="AV599" s="58" t="n">
        <x:v>0.0749273223450055</x:v>
      </x:c>
      <x:c r="AW599" s="50" t="n">
        <x:v>1371</x:v>
      </x:c>
      <x:c r="AX599" s="50" t="str">
        <x:v>Core Moat</x:v>
      </x:c>
      <x:c r="AY599" s="50" t="str">
        <x:v>ローカル5年最大下落率-60%以下</x:v>
      </x:c>
      <x:c r="AZ599" s="59" t="str">
        <x:v>2025-06-20 11:53</x:v>
      </x:c>
      <x:c r="BA599" s="53" t="n">
        <x:v>38322</x:v>
      </x:c>
      <x:c r="BB599" s="50"/>
      <x:c r="BC599" s="50"/>
      <x:c r="BD599" s="50"/>
    </x:row>
    <x:row r="600">
      <x:c r="A600" s="50" t="n">
        <x:v>599</x:v>
      </x:c>
      <x:c r="B600" s="50" t="str">
        <x:v>7735</x:v>
      </x:c>
      <x:c r="C600" s="50" t="str">
        <x:v>7735.T</x:v>
      </x:c>
      <x:c r="D600" s="50" t="str">
        <x:v>SCREEN Holdings Co.,Ltd.</x:v>
      </x:c>
      <x:c r="E600" s="50" t="str">
        <x:v>Prime Market (Domestic)</x:v>
      </x:c>
      <x:c r="F600" s="50" t="str">
        <x:v>Electric Appliances</x:v>
      </x:c>
      <x:c r="G600" s="51" t="n">
        <x:v>320322</x:v>
      </x:c>
      <x:c r="H600" s="51" t="n">
        <x:v>411865</x:v>
      </x:c>
      <x:c r="I600" s="51" t="n">
        <x:v>460834</x:v>
      </x:c>
      <x:c r="J600" s="51" t="n">
        <x:v>504916</x:v>
      </x:c>
      <x:c r="K600" s="51" t="n">
        <x:v>625269</x:v>
      </x:c>
      <x:c r="L600" s="52" t="n">
        <x:f>IFERROR(H600/G600-1,"")</x:f>
        <x:v>0.2857843045435531</x:v>
      </x:c>
      <x:c r="M600" s="52" t="n">
        <x:f>IFERROR(I600/H600-1,"")</x:f>
        <x:v>0.1188957546768965</x:v>
      </x:c>
      <x:c r="N600" s="52" t="n">
        <x:f>IFERROR(J600/I600-1,"")</x:f>
        <x:v>0.09565700447449621</x:v>
      </x:c>
      <x:c r="O600" s="52" t="n">
        <x:f>IFERROR(K600/J600-1,"")</x:f>
        <x:v>0.23836242067987556</x:v>
      </x:c>
      <x:c r="P600" s="52" t="n">
        <x:f>IFERROR((K600/G600)^(1/4)-1,"")</x:f>
        <x:v>0.18200695648693</x:v>
      </x:c>
      <x:c r="Q600" s="51" t="n">
        <x:v>135683</x:v>
      </x:c>
      <x:c r="R600" s="52" t="n">
        <x:f>IFERROR(Q600/K600,"")</x:f>
        <x:v>0.21699940345675223</x:v>
      </x:c>
      <x:c r="S600" s="53" t="n">
        <x:v>22767</x:v>
      </x:c>
      <x:c r="T600" s="50" t="str">
        <x:v>EDINET_company_history</x:v>
      </x:c>
      <x:c r="U600" s="50" t="str">
        <x:v>日本マスタートラスト信託銀行株式会社（信託口）</x:v>
      </x:c>
      <x:c r="V600" s="54" t="n">
        <x:v>0.1974</x:v>
      </x:c>
      <x:c r="W600" s="50" t="str">
        <x:v>廣 江 敏 朗 / 近 藤 洋 一</x:v>
      </x:c>
      <x:c r="X600" s="50" t="b">
        <x:f>AND(COUNT(L600:O600)=4,L600&gt;='設定'!$B$6,M600&gt;='設定'!$B$6,N600&gt;='設定'!$B$6,O600&gt;='設定'!$B$6)</x:f>
        <x:v>0</x:v>
      </x:c>
      <x:c r="Y600" s="50" t="b">
        <x:f>AND(COUNT(G600:K600)=5,P600&gt;='設定'!$B$7)</x:f>
        <x:v>0</x:v>
      </x:c>
      <x:c r="Z600" s="50" t="b">
        <x:f>AND(ISNUMBER(R600),R600&gt;='設定'!$B$8)</x:f>
        <x:v>1</x:v>
      </x:c>
      <x:c r="AA600" s="50" t="b">
        <x:f>AND(ISNUMBER(S600),S600&gt;=DATE(YEAR('設定'!$B$10)-'設定'!$B$9,MONTH('設定'!$B$10),DAY('設定'!$B$10)))</x:f>
        <x:v>0</x:v>
      </x:c>
      <x:c r="AB600" s="55" t="b">
        <x:v>0</x:v>
      </x:c>
      <x:c r="AC600" s="55" t="b">
        <x:v>0</x:v>
      </x:c>
      <x:c r="AD600" s="50" t="n">
        <x:f>IF(X600,1,0)+IF(Z600,1,0)+IF(AA600,1,0)+IF(AB600,1,0)</x:f>
        <x:v>1</x:v>
      </x:c>
      <x:c r="AE600" s="50" t="n">
        <x:f>IF(Y600,1,0)+IF(Z600,1,0)+IF(AA600,1,0)+IF(AB600,1,0)</x:f>
        <x:v>1</x:v>
      </x:c>
      <x:c r="AF600" s="50" t="n">
        <x:f>IF(Y600,1,0)+IF(Z600,1,0)+IF(AA600,1,0)+IF(AC600,1,0)</x:f>
        <x:v>1</x:v>
      </x:c>
      <x:c r="AG600" s="53" t="n">
        <x:v>44348</x:v>
      </x:c>
      <x:c r="AH600" s="50" t="str">
        <x:v>S100VZW3</x:v>
      </x:c>
      <x:c r="AI600" s="50" t="str">
        <x:v>NetSalesSummaryOfBusinessResults</x:v>
      </x:c>
      <x:c r="AJ600" s="50" t="str">
        <x:v>OperatingIncome</x:v>
      </x:c>
      <x:c r="AK600" s="53" t="n">
        <x:v>45747</x:v>
      </x:c>
      <x:c r="AL600" s="50" t="str">
        <x:v>365/365/365/366/365</x:v>
      </x:c>
      <x:c r="AM600" s="51" t="n">
        <x:v>95862732</x:v>
      </x:c>
      <x:c r="AN600" s="51" t="n">
        <x:v>10875</x:v>
      </x:c>
      <x:c r="AO600" s="51" t="n">
        <x:f>IFERROR(AM600*AN600,"")</x:f>
        <x:v>1042507210500</x:v>
      </x:c>
      <x:c r="AP600" s="56" t="n">
        <x:f>IFERROR(AO600/(K600*1000000),"")</x:f>
        <x:v>1.6672939334910255</x:v>
      </x:c>
      <x:c r="AQ600" s="57" t="n">
        <x:v>24576668841.666668</x:v>
      </x:c>
      <x:c r="AR600" s="52" t="n">
        <x:v>0.4575153116840294</x:v>
      </x:c>
      <x:c r="AS600" s="52" t="n">
        <x:v>-0.5906937782740687</x:v>
      </x:c>
      <x:c r="AT600" s="55" t="b">
        <x:v>1</x:v>
      </x:c>
      <x:c r="AU600" s="50"/>
      <x:c r="AV600" s="58" t="n">
        <x:v>0.2994561076148203</x:v>
      </x:c>
      <x:c r="AW600" s="50" t="n">
        <x:v>436</x:v>
      </x:c>
      <x:c r="AX600" s="50" t="str">
        <x:v>Future Moat</x:v>
      </x:c>
      <x:c r="AY600" s="50" t="str">
        <x:v>目立つ機械的警告なし（定性確認は別途必要）</x:v>
      </x:c>
      <x:c r="AZ600" s="59" t="str">
        <x:v>2025-06-19 15:09</x:v>
      </x:c>
      <x:c r="BA600" s="53" t="n">
        <x:v>22767</x:v>
      </x:c>
      <x:c r="BB600" s="50"/>
      <x:c r="BC600" s="50"/>
      <x:c r="BD600" s="50" t="str">
        <x:v>TOPIX Mid400</x:v>
      </x:c>
    </x:row>
    <x:row r="601">
      <x:c r="A601" s="50" t="n">
        <x:v>600</x:v>
      </x:c>
      <x:c r="B601" s="50" t="str">
        <x:v>7747</x:v>
      </x:c>
      <x:c r="C601" s="50" t="str">
        <x:v>7747.T</x:v>
      </x:c>
      <x:c r="D601" s="50" t="str">
        <x:v>ASAHI INTECC CO.,LTD.</x:v>
      </x:c>
      <x:c r="E601" s="50" t="str">
        <x:v>Prime Market (Domestic)</x:v>
      </x:c>
      <x:c r="F601" s="50" t="str">
        <x:v>Precision Instruments</x:v>
      </x:c>
      <x:c r="G601" s="51" t="n">
        <x:v>61507</x:v>
      </x:c>
      <x:c r="H601" s="51" t="n">
        <x:v>77748</x:v>
      </x:c>
      <x:c r="I601" s="51" t="n">
        <x:v>90101</x:v>
      </x:c>
      <x:c r="J601" s="51" t="n">
        <x:v>107547</x:v>
      </x:c>
      <x:c r="K601" s="51" t="n">
        <x:v>120025</x:v>
      </x:c>
      <x:c r="L601" s="52" t="n">
        <x:f>IFERROR(H601/G601-1,"")</x:f>
        <x:v>0.2640512461996196</x:v>
      </x:c>
      <x:c r="M601" s="52" t="n">
        <x:f>IFERROR(I601/H601-1,"")</x:f>
        <x:v>0.15888511601584598</x:v>
      </x:c>
      <x:c r="N601" s="52" t="n">
        <x:f>IFERROR(J601/I601-1,"")</x:f>
        <x:v>0.1936271517519228</x:v>
      </x:c>
      <x:c r="O601" s="52" t="n">
        <x:f>IFERROR(K601/J601-1,"")</x:f>
        <x:v>0.11602369196723283</x:v>
      </x:c>
      <x:c r="P601" s="52" t="n">
        <x:f>IFERROR((K601/G601)^(1/4)-1,"")</x:f>
        <x:v>0.18191649140190425</x:v>
      </x:c>
      <x:c r="Q601" s="51" t="n">
        <x:v>30079</x:v>
      </x:c>
      <x:c r="R601" s="52" t="n">
        <x:f>IFERROR(Q601/K601,"")</x:f>
        <x:v>0.25060612372422414</x:v>
      </x:c>
      <x:c r="S601" s="53" t="n">
        <x:v>38504</x:v>
      </x:c>
      <x:c r="T601" s="50" t="str">
        <x:v>EDINET_company_history</x:v>
      </x:c>
      <x:c r="U601" s="50" t="str">
        <x:v>日本マスタートラスト信託銀行㈱（信託口）</x:v>
      </x:c>
      <x:c r="V601" s="54" t="n">
        <x:v>0.1402</x:v>
      </x:c>
      <x:c r="W601" s="50" t="str">
        <x:v>宮田 憲次</x:v>
      </x:c>
      <x:c r="X601" s="50" t="b">
        <x:f>AND(COUNT(L601:O601)=4,L601&gt;='設定'!$B$6,M601&gt;='設定'!$B$6,N601&gt;='設定'!$B$6,O601&gt;='設定'!$B$6)</x:f>
        <x:v>0</x:v>
      </x:c>
      <x:c r="Y601" s="50" t="b">
        <x:f>AND(COUNT(G601:K601)=5,P601&gt;='設定'!$B$7)</x:f>
        <x:v>0</x:v>
      </x:c>
      <x:c r="Z601" s="50" t="b">
        <x:f>AND(ISNUMBER(R601),R601&gt;='設定'!$B$8)</x:f>
        <x:v>1</x:v>
      </x:c>
      <x:c r="AA601" s="50" t="b">
        <x:f>AND(ISNUMBER(S601),S601&gt;=DATE(YEAR('設定'!$B$10)-'設定'!$B$9,MONTH('設定'!$B$10),DAY('設定'!$B$10)))</x:f>
        <x:v>0</x:v>
      </x:c>
      <x:c r="AB601" s="55" t="b">
        <x:v>0</x:v>
      </x:c>
      <x:c r="AC601" s="55" t="b">
        <x:v>0</x:v>
      </x:c>
      <x:c r="AD601" s="50" t="n">
        <x:f>IF(X601,1,0)+IF(Z601,1,0)+IF(AA601,1,0)+IF(AB601,1,0)</x:f>
        <x:v>1</x:v>
      </x:c>
      <x:c r="AE601" s="50" t="n">
        <x:f>IF(Y601,1,0)+IF(Z601,1,0)+IF(AA601,1,0)+IF(AB601,1,0)</x:f>
        <x:v>1</x:v>
      </x:c>
      <x:c r="AF601" s="50" t="n">
        <x:f>IF(Y601,1,0)+IF(Z601,1,0)+IF(AA601,1,0)+IF(AC601,1,0)</x:f>
        <x:v>1</x:v>
      </x:c>
      <x:c r="AG601" s="53" t="n">
        <x:v>44348</x:v>
      </x:c>
      <x:c r="AH601" s="50" t="str">
        <x:v>S100WQNM</x:v>
      </x:c>
      <x:c r="AI601" s="50" t="str">
        <x:v>NetSalesSummaryOfBusinessResults</x:v>
      </x:c>
      <x:c r="AJ601" s="50" t="str">
        <x:v>OperatingIncome</x:v>
      </x:c>
      <x:c r="AK601" s="53" t="n">
        <x:v>45838</x:v>
      </x:c>
      <x:c r="AL601" s="50" t="str">
        <x:v>365/365/365/366/365</x:v>
      </x:c>
      <x:c r="AM601" s="51" t="n">
        <x:v>269669000</x:v>
      </x:c>
      <x:c r="AN601" s="51" t="n">
        <x:v>3700</x:v>
      </x:c>
      <x:c r="AO601" s="51" t="n">
        <x:f>IFERROR(AM601*AN601,"")</x:f>
        <x:v>997775300000</x:v>
      </x:c>
      <x:c r="AP601" s="56" t="n">
        <x:f>IFERROR(AO601/(K601*1000000),"")</x:f>
        <x:v>8.31306227869194</x:v>
      </x:c>
      <x:c r="AQ601" s="57" t="n">
        <x:v>3720063671.6666665</x:v>
      </x:c>
      <x:c r="AR601" s="52" t="n">
        <x:v>0.3666245024818094</x:v>
      </x:c>
      <x:c r="AS601" s="52" t="n">
        <x:v>-0.4869047543224774</x:v>
      </x:c>
      <x:c r="AT601" s="55" t="b">
        <x:v>1</x:v>
      </x:c>
      <x:c r="AU601" s="50"/>
      <x:c r="AV601" s="58" t="n">
        <x:v>0.5311591302930172</x:v>
      </x:c>
      <x:c r="AW601" s="50" t="n">
        <x:v>68</x:v>
      </x:c>
      <x:c r="AX601" s="50" t="str">
        <x:v>Future Moat</x:v>
      </x:c>
      <x:c r="AY601" s="50" t="str">
        <x:v>目立つ機械的警告なし（定性確認は別途必要）</x:v>
      </x:c>
      <x:c r="AZ601" s="59" t="str">
        <x:v>2025-09-24 15:00</x:v>
      </x:c>
      <x:c r="BA601" s="53" t="n">
        <x:v>38504</x:v>
      </x:c>
      <x:c r="BB601" s="50"/>
      <x:c r="BC601" s="50"/>
      <x:c r="BD601" s="50" t="str">
        <x:v>TOPIX Mid400</x:v>
      </x:c>
    </x:row>
    <x:row r="602">
      <x:c r="A602" s="50" t="n">
        <x:v>601</x:v>
      </x:c>
      <x:c r="B602" s="50" t="str">
        <x:v>9042</x:v>
      </x:c>
      <x:c r="C602" s="50" t="str">
        <x:v>9042.T</x:v>
      </x:c>
      <x:c r="D602" s="50" t="str">
        <x:v>Hankyu Hanshin Holdings,Inc.</x:v>
      </x:c>
      <x:c r="E602" s="50" t="str">
        <x:v>Prime Market (Domestic)</x:v>
      </x:c>
      <x:c r="F602" s="50" t="str">
        <x:v>Land Transportation</x:v>
      </x:c>
      <x:c r="G602" s="51" t="n">
        <x:v>568900</x:v>
      </x:c>
      <x:c r="H602" s="51" t="n">
        <x:v>746217</x:v>
      </x:c>
      <x:c r="I602" s="51" t="n">
        <x:v>968300</x:v>
      </x:c>
      <x:c r="J602" s="51" t="n">
        <x:v>997611</x:v>
      </x:c>
      <x:c r="K602" s="51" t="n">
        <x:v>1106854</x:v>
      </x:c>
      <x:c r="L602" s="52" t="n">
        <x:f>IFERROR(H602/G602-1,"")</x:f>
        <x:v>0.31168395148532246</x:v>
      </x:c>
      <x:c r="M602" s="52" t="n">
        <x:f>IFERROR(I602/H602-1,"")</x:f>
        <x:v>0.29761182069022807</x:v>
      </x:c>
      <x:c r="N602" s="52" t="n">
        <x:f>IFERROR(J602/I602-1,"")</x:f>
        <x:v>0.030270577300423485</x:v>
      </x:c>
      <x:c r="O602" s="52" t="n">
        <x:f>IFERROR(K602/J602-1,"")</x:f>
        <x:v>0.10950460650494032</x:v>
      </x:c>
      <x:c r="P602" s="52" t="n">
        <x:f>IFERROR((K602/G602)^(1/4)-1,"")</x:f>
        <x:v>0.1810372656870296</x:v>
      </x:c>
      <x:c r="Q602" s="51" t="n">
        <x:v>110879</x:v>
      </x:c>
      <x:c r="R602" s="52" t="n">
        <x:f>IFERROR(Q602/K602,"")</x:f>
        <x:v>0.10017491015075158</x:v>
      </x:c>
      <x:c r="S602" s="53" t="n">
        <x:v>18019</x:v>
      </x:c>
      <x:c r="T602" s="50" t="str">
        <x:v>EDINET_company_history</x:v>
      </x:c>
      <x:c r="U602" s="50" t="str">
        <x:v>日本マスタートラスト信託銀行株式会社（信託口）</x:v>
      </x:c>
      <x:c r="V602" s="54" t="n">
        <x:v>0.1569</x:v>
      </x:c>
      <x:c r="W602" s="50" t="str">
        <x:v>嶋 田 泰 夫 / 久 須 勇 介</x:v>
      </x:c>
      <x:c r="X602" s="50" t="b">
        <x:f>AND(COUNT(L602:O602)=4,L602&gt;='設定'!$B$6,M602&gt;='設定'!$B$6,N602&gt;='設定'!$B$6,O602&gt;='設定'!$B$6)</x:f>
        <x:v>0</x:v>
      </x:c>
      <x:c r="Y602" s="50" t="b">
        <x:f>AND(COUNT(G602:K602)=5,P602&gt;='設定'!$B$7)</x:f>
        <x:v>0</x:v>
      </x:c>
      <x:c r="Z602" s="50" t="b">
        <x:f>AND(ISNUMBER(R602),R602&gt;='設定'!$B$8)</x:f>
        <x:v>1</x:v>
      </x:c>
      <x:c r="AA602" s="50" t="b">
        <x:f>AND(ISNUMBER(S602),S602&gt;=DATE(YEAR('設定'!$B$10)-'設定'!$B$9,MONTH('設定'!$B$10),DAY('設定'!$B$10)))</x:f>
        <x:v>0</x:v>
      </x:c>
      <x:c r="AB602" s="55" t="b">
        <x:v>0</x:v>
      </x:c>
      <x:c r="AC602" s="55" t="b">
        <x:v>0</x:v>
      </x:c>
      <x:c r="AD602" s="50" t="n">
        <x:f>IF(X602,1,0)+IF(Z602,1,0)+IF(AA602,1,0)+IF(AB602,1,0)</x:f>
        <x:v>1</x:v>
      </x:c>
      <x:c r="AE602" s="50" t="n">
        <x:f>IF(Y602,1,0)+IF(Z602,1,0)+IF(AA602,1,0)+IF(AB602,1,0)</x:f>
        <x:v>1</x:v>
      </x:c>
      <x:c r="AF602" s="50" t="n">
        <x:f>IF(Y602,1,0)+IF(Z602,1,0)+IF(AA602,1,0)+IF(AC602,1,0)</x:f>
        <x:v>1</x:v>
      </x:c>
      <x:c r="AG602" s="53" t="n">
        <x:v>44348</x:v>
      </x:c>
      <x:c r="AH602" s="50" t="str">
        <x:v>S100VXO3</x:v>
      </x:c>
      <x:c r="AI602" s="50" t="str">
        <x:v>OperatingRevenue1SummaryOfBusinessResults</x:v>
      </x:c>
      <x:c r="AJ602" s="50" t="str">
        <x:v>OperatingIncome</x:v>
      </x:c>
      <x:c r="AK602" s="53" t="n">
        <x:v>45747</x:v>
      </x:c>
      <x:c r="AL602" s="50" t="str">
        <x:v>365/365/365/366/365</x:v>
      </x:c>
      <x:c r="AM602" s="51" t="n">
        <x:v>240336656</x:v>
      </x:c>
      <x:c r="AN602" s="51" t="n">
        <x:v>4548</x:v>
      </x:c>
      <x:c r="AO602" s="51" t="n">
        <x:f>IFERROR(AM602*AN602,"")</x:f>
        <x:v>1093051111488</x:v>
      </x:c>
      <x:c r="AP602" s="56" t="n">
        <x:f>IFERROR(AO602/(K602*1000000),"")</x:f>
        <x:v>0.9875296213303651</x:v>
      </x:c>
      <x:c r="AQ602" s="57" t="n">
        <x:v>5785670126.666667</x:v>
      </x:c>
      <x:c r="AR602" s="52" t="n">
        <x:v>0.2136770107915055</x:v>
      </x:c>
      <x:c r="AS602" s="52" t="n">
        <x:v>-0.3442214744248206</x:v>
      </x:c>
      <x:c r="AT602" s="55" t="b">
        <x:v>1</x:v>
      </x:c>
      <x:c r="AU602" s="50"/>
      <x:c r="AV602" s="58" t="n">
        <x:v>0.1097632118325695</x:v>
      </x:c>
      <x:c r="AW602" s="50" t="n">
        <x:v>1171</x:v>
      </x:c>
      <x:c r="AX602" s="50" t="str">
        <x:v>Transformation Moat</x:v>
      </x:c>
      <x:c r="AY602" s="50" t="str">
        <x:v>目立つ機械的警告なし（定性確認は別途必要）</x:v>
      </x:c>
      <x:c r="AZ602" s="59" t="str">
        <x:v>2025-06-16 10:14</x:v>
      </x:c>
      <x:c r="BA602" s="53" t="n">
        <x:v>18019</x:v>
      </x:c>
      <x:c r="BB602" s="50"/>
      <x:c r="BC602" s="50"/>
      <x:c r="BD602" s="50" t="str">
        <x:v>TOPIX Mid400</x:v>
      </x:c>
    </x:row>
    <x:row r="603">
      <x:c r="A603" s="50" t="n">
        <x:v>602</x:v>
      </x:c>
      <x:c r="B603" s="50" t="str">
        <x:v>3823</x:v>
      </x:c>
      <x:c r="C603" s="50" t="str">
        <x:v>3823.T</x:v>
      </x:c>
      <x:c r="D603" s="50" t="str">
        <x:v>THE WHY HOW DO COMPANY,Inc.</x:v>
      </x:c>
      <x:c r="E603" s="50" t="str">
        <x:v>Standard Market(Domestic)</x:v>
      </x:c>
      <x:c r="F603" s="50" t="str">
        <x:v>Information &amp; Communication</x:v>
      </x:c>
      <x:c r="G603" s="51" t="n">
        <x:v>901.531</x:v>
      </x:c>
      <x:c r="H603" s="51" t="n">
        <x:v>919.084</x:v>
      </x:c>
      <x:c r="I603" s="51" t="n">
        <x:v>941.143</x:v>
      </x:c>
      <x:c r="J603" s="51" t="n">
        <x:v>747.636</x:v>
      </x:c>
      <x:c r="K603" s="51" t="n">
        <x:v>1751.539</x:v>
      </x:c>
      <x:c r="L603" s="52" t="n">
        <x:f>IFERROR(H603/G603-1,"")</x:f>
        <x:v>0.019470212338788206</x:v>
      </x:c>
      <x:c r="M603" s="52" t="n">
        <x:f>IFERROR(I603/H603-1,"")</x:f>
        <x:v>0.02400107063119372</x:v>
      </x:c>
      <x:c r="N603" s="52" t="n">
        <x:f>IFERROR(J603/I603-1,"")</x:f>
        <x:v>-0.20560849945226178</x:v>
      </x:c>
      <x:c r="O603" s="52" t="n">
        <x:f>IFERROR(K603/J603-1,"")</x:f>
        <x:v>1.3427697435650505</x:v>
      </x:c>
      <x:c r="P603" s="52" t="n">
        <x:f>IFERROR((K603/G603)^(1/4)-1,"")</x:f>
        <x:v>0.18061905047342242</x:v>
      </x:c>
      <x:c r="Q603" s="51" t="n">
        <x:v>-72.956</x:v>
      </x:c>
      <x:c r="R603" s="52" t="n">
        <x:f>IFERROR(Q603/K603,"")</x:f>
        <x:v>-0.041652512447624634</x:v>
      </x:c>
      <x:c r="S603" s="53" t="n">
        <x:v>38991</x:v>
      </x:c>
      <x:c r="T603" s="50" t="str">
        <x:v>EDINET_company_history</x:v>
      </x:c>
      <x:c r="U603" s="50" t="str">
        <x:v>田邊 勝己</x:v>
      </x:c>
      <x:c r="V603" s="54" t="n">
        <x:v>0.0569</x:v>
      </x:c>
      <x:c r="W603" s="50" t="str">
        <x:v>田邊 勝己 / 亀田 信吾 / 橋本 直樹 / 伊藤 剛志</x:v>
      </x:c>
      <x:c r="X603" s="50" t="b">
        <x:f>AND(COUNT(L603:O603)=4,L603&gt;='設定'!$B$6,M603&gt;='設定'!$B$6,N603&gt;='設定'!$B$6,O603&gt;='設定'!$B$6)</x:f>
        <x:v>0</x:v>
      </x:c>
      <x:c r="Y603" s="50" t="b">
        <x:f>AND(COUNT(G603:K603)=5,P603&gt;='設定'!$B$7)</x:f>
        <x:v>0</x:v>
      </x:c>
      <x:c r="Z603" s="50" t="b">
        <x:f>AND(ISNUMBER(R603),R603&gt;='設定'!$B$8)</x:f>
        <x:v>0</x:v>
      </x:c>
      <x:c r="AA603" s="50" t="b">
        <x:f>AND(ISNUMBER(S603),S603&gt;=DATE(YEAR('設定'!$B$10)-'設定'!$B$9,MONTH('設定'!$B$10),DAY('設定'!$B$10)))</x:f>
        <x:v>0</x:v>
      </x:c>
      <x:c r="AB603" s="55" t="b">
        <x:v>1</x:v>
      </x:c>
      <x:c r="AC603" s="55" t="b">
        <x:v>1</x:v>
      </x:c>
      <x:c r="AD603" s="50" t="n">
        <x:f>IF(X603,1,0)+IF(Z603,1,0)+IF(AA603,1,0)+IF(AB603,1,0)</x:f>
        <x:v>1</x:v>
      </x:c>
      <x:c r="AE603" s="50" t="n">
        <x:f>IF(Y603,1,0)+IF(Z603,1,0)+IF(AA603,1,0)+IF(AB603,1,0)</x:f>
        <x:v>1</x:v>
      </x:c>
      <x:c r="AF603" s="50" t="n">
        <x:f>IF(Y603,1,0)+IF(Z603,1,0)+IF(AA603,1,0)+IF(AC603,1,0)</x:f>
        <x:v>1</x:v>
      </x:c>
      <x:c r="AG603" s="53" t="n">
        <x:v>44348</x:v>
      </x:c>
      <x:c r="AH603" s="50" t="str">
        <x:v>S100X7LO</x:v>
      </x:c>
      <x:c r="AI603" s="50" t="str">
        <x:v>NetSalesSummaryOfBusinessResults</x:v>
      </x:c>
      <x:c r="AJ603" s="50" t="str">
        <x:v>OperatingIncome</x:v>
      </x:c>
      <x:c r="AK603" s="53" t="n">
        <x:v>45900</x:v>
      </x:c>
      <x:c r="AL603" s="50" t="str">
        <x:v>365/365/365/366/365</x:v>
      </x:c>
      <x:c r="AM603" s="51" t="n">
        <x:v>110420693</x:v>
      </x:c>
      <x:c r="AN603" s="51" t="n">
        <x:v>36</x:v>
      </x:c>
      <x:c r="AO603" s="51" t="n">
        <x:f>IFERROR(AM603*AN603,"")</x:f>
        <x:v>3975144948</x:v>
      </x:c>
      <x:c r="AP603" s="56" t="n">
        <x:f>IFERROR(AO603/(K603*1000000),"")</x:f>
        <x:v>2.2695155220637395</x:v>
      </x:c>
      <x:c r="AQ603" s="57" t="n">
        <x:v>201250885</x:v>
      </x:c>
      <x:c r="AR603" s="52" t="n">
        <x:v>0.8776235614801176</x:v>
      </x:c>
      <x:c r="AS603" s="52" t="n">
        <x:v>-0.8930232558139535</x:v>
      </x:c>
      <x:c r="AT603" s="55" t="b">
        <x:v>0</x:v>
      </x:c>
      <x:c r="AU603" s="50" t="str">
        <x:v>low_equity_ratio;repeated_operating_loss;repeated_negative_operating_cf;excessive_leverage</x:v>
      </x:c>
      <x:c r="AV603" s="58" t="n">
        <x:v>-0.7729445248399136</x:v>
      </x:c>
      <x:c r="AW603" s="50" t="n">
        <x:v>3594</x:v>
      </x:c>
      <x:c r="AX603" s="50" t="str">
        <x:v>Transformation Moat</x:v>
      </x:c>
      <x:c r="AY603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603" s="59" t="str">
        <x:v>2025-11-28 16:18</x:v>
      </x:c>
      <x:c r="BA603" s="53" t="n">
        <x:v>38991</x:v>
      </x:c>
      <x:c r="BB603" s="50" t="str">
        <x:v>田邊 勝己</x:v>
      </x:c>
      <x:c r="BC603" s="50"/>
      <x:c r="BD603" s="50"/>
    </x:row>
    <x:row r="604">
      <x:c r="A604" s="50" t="n">
        <x:v>603</x:v>
      </x:c>
      <x:c r="B604" s="50" t="str">
        <x:v>3653</x:v>
      </x:c>
      <x:c r="C604" s="50" t="str">
        <x:v>3653.T</x:v>
      </x:c>
      <x:c r="D604" s="50" t="str">
        <x:v>Morpho,Inc.</x:v>
      </x:c>
      <x:c r="E604" s="50" t="str">
        <x:v>Growth Market(Domestic)</x:v>
      </x:c>
      <x:c r="F604" s="50" t="str">
        <x:v>Information &amp; Communication</x:v>
      </x:c>
      <x:c r="G604" s="51" t="n">
        <x:v>1730.737</x:v>
      </x:c>
      <x:c r="H604" s="51" t="n">
        <x:v>1997.017</x:v>
      </x:c>
      <x:c r="I604" s="51" t="n">
        <x:v>2383.343</x:v>
      </x:c>
      <x:c r="J604" s="51" t="n">
        <x:v>3300.85</x:v>
      </x:c>
      <x:c r="K604" s="51" t="n">
        <x:v>3359.633</x:v>
      </x:c>
      <x:c r="L604" s="52" t="n">
        <x:f>IFERROR(H604/G604-1,"")</x:f>
        <x:v>0.15385353176132477</x:v>
      </x:c>
      <x:c r="M604" s="52" t="n">
        <x:f>IFERROR(I604/H604-1,"")</x:f>
        <x:v>0.19345153296141193</x:v>
      </x:c>
      <x:c r="N604" s="52" t="n">
        <x:f>IFERROR(J604/I604-1,"")</x:f>
        <x:v>0.3849664106257471</x:v>
      </x:c>
      <x:c r="O604" s="52" t="n">
        <x:f>IFERROR(K604/J604-1,"")</x:f>
        <x:v>0.017808443279761166</x:v>
      </x:c>
      <x:c r="P604" s="52" t="n">
        <x:f>IFERROR((K604/G604)^(1/4)-1,"")</x:f>
        <x:v>0.18036191976503568</x:v>
      </x:c>
      <x:c r="Q604" s="51" t="n">
        <x:v>45.847</x:v>
      </x:c>
      <x:c r="R604" s="52" t="n">
        <x:f>IFERROR(Q604/K604,"")</x:f>
        <x:v>0.01364643102386481</x:v>
      </x:c>
      <x:c r="S604" s="53" t="n">
        <x:v>40725</x:v>
      </x:c>
      <x:c r="T604" s="50" t="str">
        <x:v>EDINET_company_history</x:v>
      </x:c>
      <x:c r="U604" s="50" t="str">
        <x:v>平賀 督基</x:v>
      </x:c>
      <x:c r="V604" s="54" t="n">
        <x:v>0.0979</x:v>
      </x:c>
      <x:c r="W604" s="50" t="str">
        <x:v>平賀 督基</x:v>
      </x:c>
      <x:c r="X604" s="50" t="b">
        <x:f>AND(COUNT(L604:O604)=4,L604&gt;='設定'!$B$6,M604&gt;='設定'!$B$6,N604&gt;='設定'!$B$6,O604&gt;='設定'!$B$6)</x:f>
        <x:v>0</x:v>
      </x:c>
      <x:c r="Y604" s="50" t="b">
        <x:f>AND(COUNT(G604:K604)=5,P604&gt;='設定'!$B$7)</x:f>
        <x:v>0</x:v>
      </x:c>
      <x:c r="Z604" s="50" t="b">
        <x:f>AND(ISNUMBER(R604),R604&gt;='設定'!$B$8)</x:f>
        <x:v>0</x:v>
      </x:c>
      <x:c r="AA604" s="50" t="b">
        <x:f>AND(ISNUMBER(S604),S604&gt;=DATE(YEAR('設定'!$B$10)-'設定'!$B$9,MONTH('設定'!$B$10),DAY('設定'!$B$10)))</x:f>
        <x:v>0</x:v>
      </x:c>
      <x:c r="AB604" s="55" t="b">
        <x:v>1</x:v>
      </x:c>
      <x:c r="AC604" s="55" t="b">
        <x:v>1</x:v>
      </x:c>
      <x:c r="AD604" s="50" t="n">
        <x:f>IF(X604,1,0)+IF(Z604,1,0)+IF(AA604,1,0)+IF(AB604,1,0)</x:f>
        <x:v>1</x:v>
      </x:c>
      <x:c r="AE604" s="50" t="n">
        <x:f>IF(Y604,1,0)+IF(Z604,1,0)+IF(AA604,1,0)+IF(AB604,1,0)</x:f>
        <x:v>1</x:v>
      </x:c>
      <x:c r="AF604" s="50" t="n">
        <x:f>IF(Y604,1,0)+IF(Z604,1,0)+IF(AA604,1,0)+IF(AC604,1,0)</x:f>
        <x:v>1</x:v>
      </x:c>
      <x:c r="AG604" s="53" t="n">
        <x:v>44348</x:v>
      </x:c>
      <x:c r="AH604" s="50" t="str">
        <x:v>S100XHZH</x:v>
      </x:c>
      <x:c r="AI604" s="50" t="str">
        <x:v>NetSalesSummaryOfBusinessResults</x:v>
      </x:c>
      <x:c r="AJ604" s="50" t="str">
        <x:v>OperatingIncome</x:v>
      </x:c>
      <x:c r="AK604" s="53" t="n">
        <x:v>45961</x:v>
      </x:c>
      <x:c r="AL604" s="50" t="str">
        <x:v>365/365/365/366/365</x:v>
      </x:c>
      <x:c r="AM604" s="51" t="n">
        <x:v>5252500</x:v>
      </x:c>
      <x:c r="AN604" s="51" t="n">
        <x:v>662</x:v>
      </x:c>
      <x:c r="AO604" s="51" t="n">
        <x:f>IFERROR(AM604*AN604,"")</x:f>
        <x:v>3477155000</x:v>
      </x:c>
      <x:c r="AP604" s="56" t="n">
        <x:f>IFERROR(AO604/(K604*1000000),"")</x:f>
        <x:v>1.0349806065126756</x:v>
      </x:c>
      <x:c r="AQ604" s="57" t="n">
        <x:v>27198426.666666668</x:v>
      </x:c>
      <x:c r="AR604" s="52" t="n">
        <x:v>0.4644853312940306</x:v>
      </x:c>
      <x:c r="AS604" s="52" t="n">
        <x:v>-0.6949575636545182</x:v>
      </x:c>
      <x:c r="AT604" s="55" t="b">
        <x:v>1</x:v>
      </x:c>
      <x:c r="AU604" s="50"/>
      <x:c r="AV604" s="58" t="n">
        <x:v>-0.214904489302122</x:v>
      </x:c>
      <x:c r="AW604" s="50" t="n">
        <x:v>3086</x:v>
      </x:c>
      <x:c r="AX604" s="50" t="str">
        <x:v>Future Moat</x:v>
      </x:c>
      <x:c r="AY604" s="50" t="str">
        <x:v>ローカル5年最大下落率-60%以下</x:v>
      </x:c>
      <x:c r="AZ604" s="59" t="str">
        <x:v>2026-01-28 16:28</x:v>
      </x:c>
      <x:c r="BA604" s="53" t="n">
        <x:v>40725</x:v>
      </x:c>
      <x:c r="BB604" s="50" t="str">
        <x:v>平賀 督基</x:v>
      </x:c>
      <x:c r="BC604" s="50"/>
      <x:c r="BD604" s="50"/>
    </x:row>
    <x:row r="605">
      <x:c r="A605" s="50" t="n">
        <x:v>604</x:v>
      </x:c>
      <x:c r="B605" s="50" t="str">
        <x:v>6200</x:v>
      </x:c>
      <x:c r="C605" s="50" t="str">
        <x:v>6200.T</x:v>
      </x:c>
      <x:c r="D605" s="50" t="str">
        <x:v>Insource Co.,Ltd.</x:v>
      </x:c>
      <x:c r="E605" s="50" t="str">
        <x:v>Prime Market (Domestic)</x:v>
      </x:c>
      <x:c r="F605" s="50" t="str">
        <x:v>Services</x:v>
      </x:c>
      <x:c r="G605" s="51" t="n">
        <x:v>7501.115</x:v>
      </x:c>
      <x:c r="H605" s="51" t="n">
        <x:v>9418.481</x:v>
      </x:c>
      <x:c r="I605" s="51" t="n">
        <x:v>10783.695</x:v>
      </x:c>
      <x:c r="J605" s="51" t="n">
        <x:v>12474.662</x:v>
      </x:c>
      <x:c r="K605" s="51" t="n">
        <x:v>14510.945</x:v>
      </x:c>
      <x:c r="L605" s="52" t="n">
        <x:f>IFERROR(H605/G605-1,"")</x:f>
        <x:v>0.2556107991945198</x:v>
      </x:c>
      <x:c r="M605" s="52" t="n">
        <x:f>IFERROR(I605/H605-1,"")</x:f>
        <x:v>0.14495054988166345</x:v>
      </x:c>
      <x:c r="N605" s="52" t="n">
        <x:f>IFERROR(J605/I605-1,"")</x:f>
        <x:v>0.15680775467036123</x:v>
      </x:c>
      <x:c r="O605" s="52" t="n">
        <x:f>IFERROR(K605/J605-1,"")</x:f>
        <x:v>0.16323352087615683</x:v>
      </x:c>
      <x:c r="P605" s="52" t="n">
        <x:f>IFERROR((K605/G605)^(1/4)-1,"")</x:f>
        <x:v>0.17934933930577257</x:v>
      </x:c>
      <x:c r="Q605" s="51" t="n">
        <x:v>5978.6</x:v>
      </x:c>
      <x:c r="R605" s="52" t="n">
        <x:f>IFERROR(Q605/K605,"")</x:f>
        <x:v>0.41200624769785843</x:v>
      </x:c>
      <x:c r="S605" s="53" t="n">
        <x:v>42552</x:v>
      </x:c>
      <x:c r="T605" s="50" t="str">
        <x:v>EDINET_company_history</x:v>
      </x:c>
      <x:c r="U605" s="50" t="str">
        <x:v>株式会社ルプラス</x:v>
      </x:c>
      <x:c r="V605" s="54" t="n">
        <x:v>0.302</x:v>
      </x:c>
      <x:c r="W605" s="50" t="str">
        <x:v>舟橋 孝之</x:v>
      </x:c>
      <x:c r="X605" s="50" t="b">
        <x:f>AND(COUNT(L605:O605)=4,L605&gt;='設定'!$B$6,M605&gt;='設定'!$B$6,N605&gt;='設定'!$B$6,O605&gt;='設定'!$B$6)</x:f>
        <x:v>0</x:v>
      </x:c>
      <x:c r="Y605" s="50" t="b">
        <x:f>AND(COUNT(G605:K605)=5,P605&gt;='設定'!$B$7)</x:f>
        <x:v>0</x:v>
      </x:c>
      <x:c r="Z605" s="50" t="b">
        <x:f>AND(ISNUMBER(R605),R605&gt;='設定'!$B$8)</x:f>
        <x:v>1</x:v>
      </x:c>
      <x:c r="AA605" s="50" t="b">
        <x:f>AND(ISNUMBER(S605),S605&gt;=DATE(YEAR('設定'!$B$10)-'設定'!$B$9,MONTH('設定'!$B$10),DAY('設定'!$B$10)))</x:f>
        <x:v>0</x:v>
      </x:c>
      <x:c r="AB605" s="55" t="b">
        <x:v>0</x:v>
      </x:c>
      <x:c r="AC605" s="55" t="b">
        <x:v>0</x:v>
      </x:c>
      <x:c r="AD605" s="50" t="n">
        <x:f>IF(X605,1,0)+IF(Z605,1,0)+IF(AA605,1,0)+IF(AB605,1,0)</x:f>
        <x:v>1</x:v>
      </x:c>
      <x:c r="AE605" s="50" t="n">
        <x:f>IF(Y605,1,0)+IF(Z605,1,0)+IF(AA605,1,0)+IF(AB605,1,0)</x:f>
        <x:v>1</x:v>
      </x:c>
      <x:c r="AF605" s="50" t="n">
        <x:f>IF(Y605,1,0)+IF(Z605,1,0)+IF(AA605,1,0)+IF(AC605,1,0)</x:f>
        <x:v>1</x:v>
      </x:c>
      <x:c r="AG605" s="53" t="n">
        <x:v>44348</x:v>
      </x:c>
      <x:c r="AH605" s="50" t="str">
        <x:v>S100XAOQ</x:v>
      </x:c>
      <x:c r="AI605" s="50" t="str">
        <x:v>NetSalesSummaryOfBusinessResults</x:v>
      </x:c>
      <x:c r="AJ605" s="50" t="str">
        <x:v>OperatingIncome</x:v>
      </x:c>
      <x:c r="AK605" s="53" t="n">
        <x:v>45930</x:v>
      </x:c>
      <x:c r="AL605" s="50" t="str">
        <x:v>365/365/365/366/365</x:v>
      </x:c>
      <x:c r="AM605" s="51" t="n">
        <x:v>83973900</x:v>
      </x:c>
      <x:c r="AN605" s="51" t="n">
        <x:v>609</x:v>
      </x:c>
      <x:c r="AO605" s="51" t="n">
        <x:f>IFERROR(AM605*AN605,"")</x:f>
        <x:v>51140105100</x:v>
      </x:c>
      <x:c r="AP605" s="56" t="n">
        <x:f>IFERROR(AO605/(K605*1000000),"")</x:f>
        <x:v>3.5242436037074083</x:v>
      </x:c>
      <x:c r="AQ605" s="57" t="n">
        <x:v>336795160</x:v>
      </x:c>
      <x:c r="AR605" s="52" t="n">
        <x:v>0.4503470718217127</x:v>
      </x:c>
      <x:c r="AS605" s="52" t="n">
        <x:v>-0.6401083629231673</x:v>
      </x:c>
      <x:c r="AT605" s="55" t="b">
        <x:v>1</x:v>
      </x:c>
      <x:c r="AU605" s="50"/>
      <x:c r="AV605" s="58" t="n">
        <x:v>0.1208843645727322</x:v>
      </x:c>
      <x:c r="AW605" s="50" t="n">
        <x:v>1117</x:v>
      </x:c>
      <x:c r="AX605" s="50" t="str">
        <x:v>Core Moat</x:v>
      </x:c>
      <x:c r="AY605" s="50" t="str">
        <x:v>ローカル5年最大下落率-60%以下</x:v>
      </x:c>
      <x:c r="AZ605" s="59" t="str">
        <x:v>2025-12-16 14:01</x:v>
      </x:c>
      <x:c r="BA605" s="53" t="n">
        <x:v>42552</x:v>
      </x:c>
      <x:c r="BB605" s="50"/>
      <x:c r="BC605" s="50"/>
      <x:c r="BD605" s="50" t="str">
        <x:v>TOPIX Small 1</x:v>
      </x:c>
    </x:row>
    <x:row r="606">
      <x:c r="A606" s="50" t="n">
        <x:v>605</x:v>
      </x:c>
      <x:c r="B606" s="50" t="str">
        <x:v>4107</x:v>
      </x:c>
      <x:c r="C606" s="50" t="str">
        <x:v>4107.T</x:v>
      </x:c>
      <x:c r="D606" s="50" t="str">
        <x:v>ISE CHEMICALS CORPORATION</x:v>
      </x:c>
      <x:c r="E606" s="50" t="str">
        <x:v>Standard Market(Domestic)</x:v>
      </x:c>
      <x:c r="F606" s="50" t="str">
        <x:v>Chemicals</x:v>
      </x:c>
      <x:c r="G606" s="51" t="n">
        <x:v>20354</x:v>
      </x:c>
      <x:c r="H606" s="51" t="n">
        <x:v>25564</x:v>
      </x:c>
      <x:c r="I606" s="51" t="n">
        <x:v>26413</x:v>
      </x:c>
      <x:c r="J606" s="51" t="n">
        <x:v>33287</x:v>
      </x:c>
      <x:c r="K606" s="51" t="n">
        <x:v>39258</x:v>
      </x:c>
      <x:c r="L606" s="52" t="n">
        <x:f>IFERROR(H606/G606-1,"")</x:f>
        <x:v>0.2559693426353542</x:v>
      </x:c>
      <x:c r="M606" s="52" t="n">
        <x:f>IFERROR(I606/H606-1,"")</x:f>
        <x:v>0.03321076513847587</x:v>
      </x:c>
      <x:c r="N606" s="52" t="n">
        <x:f>IFERROR(J606/I606-1,"")</x:f>
        <x:v>0.26025063415742244</x:v>
      </x:c>
      <x:c r="O606" s="52" t="n">
        <x:f>IFERROR(K606/J606-1,"")</x:f>
        <x:v>0.1793793372788175</x:v>
      </x:c>
      <x:c r="P606" s="52" t="n">
        <x:f>IFERROR((K606/G606)^(1/4)-1,"")</x:f>
        <x:v>0.178472900341613</x:v>
      </x:c>
      <x:c r="Q606" s="51" t="n">
        <x:v>9484</x:v>
      </x:c>
      <x:c r="R606" s="52" t="n">
        <x:f>IFERROR(Q606/K606,"")</x:f>
        <x:v>0.24158133374089358</x:v>
      </x:c>
      <x:c r="S606" s="53" t="n">
        <x:v>33147</x:v>
      </x:c>
      <x:c r="T606" s="50" t="str">
        <x:v>EDINET_company_history</x:v>
      </x:c>
      <x:c r="U606" s="50" t="str">
        <x:v>ＡＧＣ株式会社</x:v>
      </x:c>
      <x:c r="V606" s="54" t="n">
        <x:v>0.5283</x:v>
      </x:c>
      <x:c r="W606" s="50" t="str">
        <x:v>粕 谷 俊 郎 / 八 巻 竜太郎</x:v>
      </x:c>
      <x:c r="X606" s="50" t="b">
        <x:f>AND(COUNT(L606:O606)=4,L606&gt;='設定'!$B$6,M606&gt;='設定'!$B$6,N606&gt;='設定'!$B$6,O606&gt;='設定'!$B$6)</x:f>
        <x:v>0</x:v>
      </x:c>
      <x:c r="Y606" s="50" t="b">
        <x:f>AND(COUNT(G606:K606)=5,P606&gt;='設定'!$B$7)</x:f>
        <x:v>0</x:v>
      </x:c>
      <x:c r="Z606" s="50" t="b">
        <x:f>AND(ISNUMBER(R606),R606&gt;='設定'!$B$8)</x:f>
        <x:v>1</x:v>
      </x:c>
      <x:c r="AA606" s="50" t="b">
        <x:f>AND(ISNUMBER(S606),S606&gt;=DATE(YEAR('設定'!$B$10)-'設定'!$B$9,MONTH('設定'!$B$10),DAY('設定'!$B$10)))</x:f>
        <x:v>0</x:v>
      </x:c>
      <x:c r="AB606" s="55" t="b">
        <x:v>0</x:v>
      </x:c>
      <x:c r="AC606" s="55" t="b">
        <x:v>0</x:v>
      </x:c>
      <x:c r="AD606" s="50" t="n">
        <x:f>IF(X606,1,0)+IF(Z606,1,0)+IF(AA606,1,0)+IF(AB606,1,0)</x:f>
        <x:v>1</x:v>
      </x:c>
      <x:c r="AE606" s="50" t="n">
        <x:f>IF(Y606,1,0)+IF(Z606,1,0)+IF(AA606,1,0)+IF(AB606,1,0)</x:f>
        <x:v>1</x:v>
      </x:c>
      <x:c r="AF606" s="50" t="n">
        <x:f>IF(Y606,1,0)+IF(Z606,1,0)+IF(AA606,1,0)+IF(AC606,1,0)</x:f>
        <x:v>1</x:v>
      </x:c>
      <x:c r="AG606" s="53" t="n">
        <x:v>44348</x:v>
      </x:c>
      <x:c r="AH606" s="50" t="str">
        <x:v>S100XT8H</x:v>
      </x:c>
      <x:c r="AI606" s="50" t="str">
        <x:v>NetSalesSummaryOfBusinessResults</x:v>
      </x:c>
      <x:c r="AJ606" s="50" t="str">
        <x:v>OperatingIncome</x:v>
      </x:c>
      <x:c r="AK606" s="53" t="n">
        <x:v>46022</x:v>
      </x:c>
      <x:c r="AL606" s="50" t="str">
        <x:v>365/365/365/366/365</x:v>
      </x:c>
      <x:c r="AM606" s="51" t="n">
        <x:v>5095835</x:v>
      </x:c>
      <x:c r="AN606" s="51" t="n">
        <x:v>4100</x:v>
      </x:c>
      <x:c r="AO606" s="51" t="n">
        <x:f>IFERROR(AM606*AN606,"")</x:f>
        <x:v>20892923500</x:v>
      </x:c>
      <x:c r="AP606" s="56" t="n">
        <x:f>IFERROR(AO606/(K606*1000000),"")</x:f>
        <x:v>0.5321953105099597</x:v>
      </x:c>
      <x:c r="AQ606" s="57" t="n">
        <x:v>2148833416.6666665</x:v>
      </x:c>
      <x:c r="AR606" s="52" t="n">
        <x:v>0.5749120853065837</x:v>
      </x:c>
      <x:c r="AS606" s="52" t="n">
        <x:v>-0.5861302754909677</x:v>
      </x:c>
      <x:c r="AT606" s="55" t="b">
        <x:v>1</x:v>
      </x:c>
      <x:c r="AU606" s="50"/>
      <x:c r="AV606" s="58" t="n">
        <x:v>0.1812654951878433</x:v>
      </x:c>
      <x:c r="AW606" s="50" t="n">
        <x:v>806</x:v>
      </x:c>
      <x:c r="AX606" s="50" t="str">
        <x:v>Future Moat</x:v>
      </x:c>
      <x:c r="AY606" s="50" t="str">
        <x:v>目立つ機械的警告なし（定性確認は別途必要）</x:v>
      </x:c>
      <x:c r="AZ606" s="59" t="str">
        <x:v>2026-03-27 10:43</x:v>
      </x:c>
      <x:c r="BA606" s="53" t="n">
        <x:v>33147</x:v>
      </x:c>
      <x:c r="BB606" s="50"/>
      <x:c r="BC606" s="50"/>
      <x:c r="BD606" s="50"/>
    </x:row>
    <x:row r="607">
      <x:c r="A607" s="50" t="n">
        <x:v>606</x:v>
      </x:c>
      <x:c r="B607" s="50" t="str">
        <x:v>4170</x:v>
      </x:c>
      <x:c r="C607" s="50" t="str">
        <x:v>4170.T</x:v>
      </x:c>
      <x:c r="D607" s="50" t="str">
        <x:v>Kaizen Platform,Inc.</x:v>
      </x:c>
      <x:c r="E607" s="50" t="str">
        <x:v>Growth Market(Domestic)</x:v>
      </x:c>
      <x:c r="F607" s="50" t="str">
        <x:v>Information &amp; Communication</x:v>
      </x:c>
      <x:c r="G607" s="51" t="n">
        <x:v>2260.042</x:v>
      </x:c>
      <x:c r="H607" s="51" t="n">
        <x:v>2667.797</x:v>
      </x:c>
      <x:c r="I607" s="51" t="n">
        <x:v>4343.141</x:v>
      </x:c>
      <x:c r="J607" s="51" t="n">
        <x:v>4523.816</x:v>
      </x:c>
      <x:c r="K607" s="51" t="n">
        <x:v>4354.8</x:v>
      </x:c>
      <x:c r="L607" s="52" t="n">
        <x:f>IFERROR(H607/G607-1,"")</x:f>
        <x:v>0.18041921344824563</x:v>
      </x:c>
      <x:c r="M607" s="52" t="n">
        <x:f>IFERROR(I607/H607-1,"")</x:f>
        <x:v>0.6279878116663298</x:v>
      </x:c>
      <x:c r="N607" s="52" t="n">
        <x:f>IFERROR(J607/I607-1,"")</x:f>
        <x:v>0.041600076994967594</x:v>
      </x:c>
      <x:c r="O607" s="52" t="n">
        <x:f>IFERROR(K607/J607-1,"")</x:f>
        <x:v>-0.03736137809318496</x:v>
      </x:c>
      <x:c r="P607" s="52" t="n">
        <x:f>IFERROR((K607/G607)^(1/4)-1,"")</x:f>
        <x:v>0.17818347215571828</x:v>
      </x:c>
      <x:c r="Q607" s="51" t="n">
        <x:v>29.196</x:v>
      </x:c>
      <x:c r="R607" s="52" t="n">
        <x:f>IFERROR(Q607/K607,"")</x:f>
        <x:v>0.0067043262606778726</x:v>
      </x:c>
      <x:c r="S607" s="53" t="n">
        <x:v>44166</x:v>
      </x:c>
      <x:c r="T607" s="50" t="str">
        <x:v>EDINET_company_history</x:v>
      </x:c>
      <x:c r="U607" s="50" t="str">
        <x:v>須藤 憲司</x:v>
      </x:c>
      <x:c r="V607" s="54" t="n">
        <x:v>0.1783</x:v>
      </x:c>
      <x:c r="W607" s="50" t="str">
        <x:v>須藤 憲司</x:v>
      </x:c>
      <x:c r="X607" s="50" t="b">
        <x:f>AND(COUNT(L607:O607)=4,L607&gt;='設定'!$B$6,M607&gt;='設定'!$B$6,N607&gt;='設定'!$B$6,O607&gt;='設定'!$B$6)</x:f>
        <x:v>0</x:v>
      </x:c>
      <x:c r="Y607" s="50" t="b">
        <x:f>AND(COUNT(G607:K607)=5,P607&gt;='設定'!$B$7)</x:f>
        <x:v>0</x:v>
      </x:c>
      <x:c r="Z607" s="50" t="b">
        <x:f>AND(ISNUMBER(R607),R607&gt;='設定'!$B$8)</x:f>
        <x:v>0</x:v>
      </x:c>
      <x:c r="AA607" s="50" t="b">
        <x:f>AND(ISNUMBER(S607),S607&gt;=DATE(YEAR('設定'!$B$10)-'設定'!$B$9,MONTH('設定'!$B$10),DAY('設定'!$B$10)))</x:f>
        <x:v>0</x:v>
      </x:c>
      <x:c r="AB607" s="55" t="b">
        <x:v>1</x:v>
      </x:c>
      <x:c r="AC607" s="55" t="b">
        <x:v>1</x:v>
      </x:c>
      <x:c r="AD607" s="50" t="n">
        <x:f>IF(X607,1,0)+IF(Z607,1,0)+IF(AA607,1,0)+IF(AB607,1,0)</x:f>
        <x:v>1</x:v>
      </x:c>
      <x:c r="AE607" s="50" t="n">
        <x:f>IF(Y607,1,0)+IF(Z607,1,0)+IF(AA607,1,0)+IF(AB607,1,0)</x:f>
        <x:v>1</x:v>
      </x:c>
      <x:c r="AF607" s="50" t="n">
        <x:f>IF(Y607,1,0)+IF(Z607,1,0)+IF(AA607,1,0)+IF(AC607,1,0)</x:f>
        <x:v>1</x:v>
      </x:c>
      <x:c r="AG607" s="53" t="n">
        <x:v>44348</x:v>
      </x:c>
      <x:c r="AH607" s="50" t="str">
        <x:v>S100XSOQ</x:v>
      </x:c>
      <x:c r="AI607" s="50" t="str">
        <x:v>NetSalesSummaryOfBusinessResults</x:v>
      </x:c>
      <x:c r="AJ607" s="50" t="str">
        <x:v>OperatingIncome</x:v>
      </x:c>
      <x:c r="AK607" s="53" t="n">
        <x:v>46022</x:v>
      </x:c>
      <x:c r="AL607" s="50" t="str">
        <x:v>365/365/365/366/365</x:v>
      </x:c>
      <x:c r="AM607" s="51" t="n">
        <x:v>17012381</x:v>
      </x:c>
      <x:c r="AN607" s="51" t="n">
        <x:v>128</x:v>
      </x:c>
      <x:c r="AO607" s="51" t="n">
        <x:f>IFERROR(AM607*AN607,"")</x:f>
        <x:v>2177584768</x:v>
      </x:c>
      <x:c r="AP607" s="56" t="n">
        <x:f>IFERROR(AO607/(K607*1000000),"")</x:f>
        <x:v>0.5000424285845504</x:v>
      </x:c>
      <x:c r="AQ607" s="57" t="n">
        <x:v>24852466.666666668</x:v>
      </x:c>
      <x:c r="AR607" s="52" t="n">
        <x:v>0.6125800720277825</x:v>
      </x:c>
      <x:c r="AS607" s="52" t="n">
        <x:v>-0.9272313814667424</x:v>
      </x:c>
      <x:c r="AT607" s="55" t="b">
        <x:v>1</x:v>
      </x:c>
      <x:c r="AU607" s="50"/>
      <x:c r="AV607" s="58" t="n">
        <x:v>-0.3091678587332041</x:v>
      </x:c>
      <x:c r="AW607" s="50" t="n">
        <x:v>3297</x:v>
      </x:c>
      <x:c r="AX607" s="50" t="str">
        <x:v>Future Moat</x:v>
      </x:c>
      <x:c r="AY607" s="50" t="str">
        <x:v>年率ボラティリティ60%以上 / ローカル5年最大下落率-60%以下</x:v>
      </x:c>
      <x:c r="AZ607" s="59" t="str">
        <x:v>2026-03-30 13:12</x:v>
      </x:c>
      <x:c r="BA607" s="53" t="n">
        <x:v>44166</x:v>
      </x:c>
      <x:c r="BB607" s="50" t="str">
        <x:v>須藤 憲司</x:v>
      </x:c>
      <x:c r="BC607" s="50"/>
      <x:c r="BD607" s="50"/>
    </x:row>
    <x:row r="608">
      <x:c r="A608" s="50" t="n">
        <x:v>607</x:v>
      </x:c>
      <x:c r="B608" s="50" t="str">
        <x:v>8511</x:v>
      </x:c>
      <x:c r="C608" s="50" t="str">
        <x:v>8511.T</x:v>
      </x:c>
      <x:c r="D608" s="50" t="str">
        <x:v>Japan Securities Finance Co.,Ltd.</x:v>
      </x:c>
      <x:c r="E608" s="50" t="str">
        <x:v>Prime Market (Domestic)</x:v>
      </x:c>
      <x:c r="F608" s="50" t="str">
        <x:v>Other Financing Business</x:v>
      </x:c>
      <x:c r="G608" s="51" t="n">
        <x:v>30924</x:v>
      </x:c>
      <x:c r="H608" s="51" t="n">
        <x:v>30138</x:v>
      </x:c>
      <x:c r="I608" s="51" t="n">
        <x:v>42518</x:v>
      </x:c>
      <x:c r="J608" s="51" t="n">
        <x:v>50259</x:v>
      </x:c>
      <x:c r="K608" s="51" t="n">
        <x:v>59486</x:v>
      </x:c>
      <x:c r="L608" s="52" t="n">
        <x:f>IFERROR(H608/G608-1,"")</x:f>
        <x:v>-0.025417151726814136</x:v>
      </x:c>
      <x:c r="M608" s="52" t="n">
        <x:f>IFERROR(I608/H608-1,"")</x:f>
        <x:v>0.4107770920432676</x:v>
      </x:c>
      <x:c r="N608" s="52" t="n">
        <x:f>IFERROR(J608/I608-1,"")</x:f>
        <x:v>0.18206406698339528</x:v>
      </x:c>
      <x:c r="O608" s="52" t="n">
        <x:f>IFERROR(K608/J608-1,"")</x:f>
        <x:v>0.18358900893372332</x:v>
      </x:c>
      <x:c r="P608" s="52" t="n">
        <x:f>IFERROR((K608/G608)^(1/4)-1,"")</x:f>
        <x:v>0.17768671380182477</x:v>
      </x:c>
      <x:c r="Q608" s="51" t="n">
        <x:v>11329</x:v>
      </x:c>
      <x:c r="R608" s="52" t="n">
        <x:f>IFERROR(Q608/K608,"")</x:f>
        <x:v>0.19044817267928588</x:v>
      </x:c>
      <x:c r="S608" s="53" t="n">
        <x:v>18019</x:v>
      </x:c>
      <x:c r="T608" s="50" t="str">
        <x:v>EDINET_company_history</x:v>
      </x:c>
      <x:c r="U608" s="50" t="str">
        <x:v>THE SFP VALUE REALIZATION MASTER FUND LTD. （常任代理人 立花証券株式会社）</x:v>
      </x:c>
      <x:c r="V608" s="54" t="n">
        <x:v>0.1635</x:v>
      </x:c>
      <x:c r="W608" s="50"/>
      <x:c r="X608" s="50" t="b">
        <x:f>AND(COUNT(L608:O608)=4,L608&gt;='設定'!$B$6,M608&gt;='設定'!$B$6,N608&gt;='設定'!$B$6,O608&gt;='設定'!$B$6)</x:f>
        <x:v>0</x:v>
      </x:c>
      <x:c r="Y608" s="50" t="b">
        <x:f>AND(COUNT(G608:K608)=5,P608&gt;='設定'!$B$7)</x:f>
        <x:v>0</x:v>
      </x:c>
      <x:c r="Z608" s="50" t="b">
        <x:f>AND(ISNUMBER(R608),R608&gt;='設定'!$B$8)</x:f>
        <x:v>1</x:v>
      </x:c>
      <x:c r="AA608" s="50" t="b">
        <x:f>AND(ISNUMBER(S608),S608&gt;=DATE(YEAR('設定'!$B$10)-'設定'!$B$9,MONTH('設定'!$B$10),DAY('設定'!$B$10)))</x:f>
        <x:v>0</x:v>
      </x:c>
      <x:c r="AB608" s="55" t="b">
        <x:v>0</x:v>
      </x:c>
      <x:c r="AC608" s="55" t="b">
        <x:v>0</x:v>
      </x:c>
      <x:c r="AD608" s="50" t="n">
        <x:f>IF(X608,1,0)+IF(Z608,1,0)+IF(AA608,1,0)+IF(AB608,1,0)</x:f>
        <x:v>1</x:v>
      </x:c>
      <x:c r="AE608" s="50" t="n">
        <x:f>IF(Y608,1,0)+IF(Z608,1,0)+IF(AA608,1,0)+IF(AB608,1,0)</x:f>
        <x:v>1</x:v>
      </x:c>
      <x:c r="AF608" s="50" t="n">
        <x:f>IF(Y608,1,0)+IF(Z608,1,0)+IF(AA608,1,0)+IF(AC608,1,0)</x:f>
        <x:v>1</x:v>
      </x:c>
      <x:c r="AG608" s="53" t="n">
        <x:v>44348</x:v>
      </x:c>
      <x:c r="AH608" s="50" t="str">
        <x:v>S100W2L0</x:v>
      </x:c>
      <x:c r="AI608" s="50" t="str">
        <x:v>OperatingRevenue1SummaryOfBusinessResults</x:v>
      </x:c>
      <x:c r="AJ608" s="50" t="str">
        <x:v>OperatingIncome</x:v>
      </x:c>
      <x:c r="AK608" s="53" t="n">
        <x:v>45747</x:v>
      </x:c>
      <x:c r="AL608" s="50" t="str">
        <x:v>365/365/365/366/365</x:v>
      </x:c>
      <x:c r="AM608" s="51" t="n">
        <x:v>83327300</x:v>
      </x:c>
      <x:c r="AN608" s="51" t="n">
        <x:v>2288</x:v>
      </x:c>
      <x:c r="AO608" s="51" t="n">
        <x:f>IFERROR(AM608*AN608,"")</x:f>
        <x:v>190652862400</x:v>
      </x:c>
      <x:c r="AP608" s="56" t="n">
        <x:f>IFERROR(AO608/(K608*1000000),"")</x:f>
        <x:v>3.2050039068016005</x:v>
      </x:c>
      <x:c r="AQ608" s="57" t="n">
        <x:v>367311068.3333333</x:v>
      </x:c>
      <x:c r="AR608" s="52" t="n">
        <x:v>0.2900912934012566</x:v>
      </x:c>
      <x:c r="AS608" s="52" t="n">
        <x:v>-0.2818099124479671</x:v>
      </x:c>
      <x:c r="AT608" s="55" t="b">
        <x:v>1</x:v>
      </x:c>
      <x:c r="AU608" s="50"/>
      <x:c r="AV608" s="58" t="n">
        <x:v>-0.0306575452073898</x:v>
      </x:c>
      <x:c r="AW608" s="50" t="n">
        <x:v>2119</x:v>
      </x:c>
      <x:c r="AX608" s="50" t="str">
        <x:v>Core Moat</x:v>
      </x:c>
      <x:c r="AY608" s="50" t="str">
        <x:v>目立つ機械的警告なし（定性確認は別途必要）</x:v>
      </x:c>
      <x:c r="AZ608" s="59" t="str">
        <x:v>2025-06-25 15:00</x:v>
      </x:c>
      <x:c r="BA608" s="53" t="n">
        <x:v>18019</x:v>
      </x:c>
      <x:c r="BB608" s="50"/>
      <x:c r="BC608" s="50"/>
      <x:c r="BD608" s="50" t="str">
        <x:v>TOPIX Small 1</x:v>
      </x:c>
    </x:row>
    <x:row r="609">
      <x:c r="A609" s="50" t="n">
        <x:v>608</x:v>
      </x:c>
      <x:c r="B609" s="50" t="str">
        <x:v>6490</x:v>
      </x:c>
      <x:c r="C609" s="50" t="str">
        <x:v>6490.T</x:v>
      </x:c>
      <x:c r="D609" s="50" t="str">
        <x:v>PILLAR Corporation</x:v>
      </x:c>
      <x:c r="E609" s="50" t="str">
        <x:v>Prime Market (Domestic)</x:v>
      </x:c>
      <x:c r="F609" s="50" t="str">
        <x:v>Machinery</x:v>
      </x:c>
      <x:c r="G609" s="51" t="n">
        <x:v>30200</x:v>
      </x:c>
      <x:c r="H609" s="51" t="n">
        <x:v>40670</x:v>
      </x:c>
      <x:c r="I609" s="51" t="n">
        <x:v>48702</x:v>
      </x:c>
      <x:c r="J609" s="51" t="n">
        <x:v>58605</x:v>
      </x:c>
      <x:c r="K609" s="51" t="n">
        <x:v>57988</x:v>
      </x:c>
      <x:c r="L609" s="52" t="n">
        <x:f>IFERROR(H609/G609-1,"")</x:f>
        <x:v>0.34668874172185427</x:v>
      </x:c>
      <x:c r="M609" s="52" t="n">
        <x:f>IFERROR(I609/H609-1,"")</x:f>
        <x:v>0.19749200885173357</x:v>
      </x:c>
      <x:c r="N609" s="52" t="n">
        <x:f>IFERROR(J609/I609-1,"")</x:f>
        <x:v>0.20333867192312427</x:v>
      </x:c>
      <x:c r="O609" s="52" t="n">
        <x:f>IFERROR(K609/J609-1,"")</x:f>
        <x:v>-0.010528111935841689</x:v>
      </x:c>
      <x:c r="P609" s="52" t="n">
        <x:f>IFERROR((K609/G609)^(1/4)-1,"")</x:f>
        <x:v>0.1771526830141137</x:v>
      </x:c>
      <x:c r="Q609" s="51" t="n">
        <x:v>11335</x:v>
      </x:c>
      <x:c r="R609" s="52" t="n">
        <x:f>IFERROR(Q609/K609,"")</x:f>
        <x:v>0.1954714768572808</x:v>
      </x:c>
      <x:c r="S609" s="53" t="n">
        <x:v>30803</x:v>
      </x:c>
      <x:c r="T609" s="50" t="str">
        <x:v>EDINET_company_history</x:v>
      </x:c>
      <x:c r="U609" s="50" t="str">
        <x:v>日本マスタートラスト信託銀行 株式会社(信託口)</x:v>
      </x:c>
      <x:c r="V609" s="54" t="n">
        <x:v>0.1188</x:v>
      </x:c>
      <x:c r="W609" s="50" t="str">
        <x:v>岩波 清久 / 岩波 嘉信 / 宿南 克彦</x:v>
      </x:c>
      <x:c r="X609" s="50" t="b">
        <x:f>AND(COUNT(L609:O609)=4,L609&gt;='設定'!$B$6,M609&gt;='設定'!$B$6,N609&gt;='設定'!$B$6,O609&gt;='設定'!$B$6)</x:f>
        <x:v>0</x:v>
      </x:c>
      <x:c r="Y609" s="50" t="b">
        <x:f>AND(COUNT(G609:K609)=5,P609&gt;='設定'!$B$7)</x:f>
        <x:v>0</x:v>
      </x:c>
      <x:c r="Z609" s="50" t="b">
        <x:f>AND(ISNUMBER(R609),R609&gt;='設定'!$B$8)</x:f>
        <x:v>1</x:v>
      </x:c>
      <x:c r="AA609" s="50" t="b">
        <x:f>AND(ISNUMBER(S609),S609&gt;=DATE(YEAR('設定'!$B$10)-'設定'!$B$9,MONTH('設定'!$B$10),DAY('設定'!$B$10)))</x:f>
        <x:v>0</x:v>
      </x:c>
      <x:c r="AB609" s="55" t="b">
        <x:v>0</x:v>
      </x:c>
      <x:c r="AC609" s="55" t="b">
        <x:v>0</x:v>
      </x:c>
      <x:c r="AD609" s="50" t="n">
        <x:f>IF(X609,1,0)+IF(Z609,1,0)+IF(AA609,1,0)+IF(AB609,1,0)</x:f>
        <x:v>1</x:v>
      </x:c>
      <x:c r="AE609" s="50" t="n">
        <x:f>IF(Y609,1,0)+IF(Z609,1,0)+IF(AA609,1,0)+IF(AB609,1,0)</x:f>
        <x:v>1</x:v>
      </x:c>
      <x:c r="AF609" s="50" t="n">
        <x:f>IF(Y609,1,0)+IF(Z609,1,0)+IF(AA609,1,0)+IF(AC609,1,0)</x:f>
        <x:v>1</x:v>
      </x:c>
      <x:c r="AG609" s="53" t="n">
        <x:v>44348</x:v>
      </x:c>
      <x:c r="AH609" s="50" t="str">
        <x:v>S100VZQK</x:v>
      </x:c>
      <x:c r="AI609" s="50" t="str">
        <x:v>NetSalesSummaryOfBusinessResults</x:v>
      </x:c>
      <x:c r="AJ609" s="50" t="str">
        <x:v>OperatingIncome</x:v>
      </x:c>
      <x:c r="AK609" s="53" t="n">
        <x:v>45747</x:v>
      </x:c>
      <x:c r="AL609" s="50" t="str">
        <x:v>365/365/365/366/365</x:v>
      </x:c>
      <x:c r="AM609" s="51" t="n">
        <x:v>23332206</x:v>
      </x:c>
      <x:c r="AN609" s="51" t="n">
        <x:v>9530</x:v>
      </x:c>
      <x:c r="AO609" s="51" t="n">
        <x:f>IFERROR(AM609*AN609,"")</x:f>
        <x:v>222355923180</x:v>
      </x:c>
      <x:c r="AP609" s="56" t="n">
        <x:f>IFERROR(AO609/(K609*1000000),"")</x:f>
        <x:v>3.8345161616196455</x:v>
      </x:c>
      <x:c r="AQ609" s="57" t="n">
        <x:v>1152533633.3333333</x:v>
      </x:c>
      <x:c r="AR609" s="52" t="n">
        <x:v>0.3932403593174019</x:v>
      </x:c>
      <x:c r="AS609" s="52" t="n">
        <x:v>-0.5553536410433155</x:v>
      </x:c>
      <x:c r="AT609" s="55" t="b">
        <x:v>1</x:v>
      </x:c>
      <x:c r="AU609" s="50"/>
      <x:c r="AV609" s="58" t="n">
        <x:v>0.5393923598358014</x:v>
      </x:c>
      <x:c r="AW609" s="50" t="n">
        <x:v>62</x:v>
      </x:c>
      <x:c r="AX609" s="50" t="str">
        <x:v>Future Moat</x:v>
      </x:c>
      <x:c r="AY609" s="50" t="str">
        <x:v>目立つ機械的警告なし（定性確認は別途必要）</x:v>
      </x:c>
      <x:c r="AZ609" s="59" t="str">
        <x:v>2025-06-19 11:13</x:v>
      </x:c>
      <x:c r="BA609" s="53" t="n">
        <x:v>30803</x:v>
      </x:c>
      <x:c r="BB609" s="50"/>
      <x:c r="BC609" s="50"/>
      <x:c r="BD609" s="50" t="str">
        <x:v>TOPIX Small 1</x:v>
      </x:c>
    </x:row>
    <x:row r="610">
      <x:c r="A610" s="50" t="n">
        <x:v>609</x:v>
      </x:c>
      <x:c r="B610" s="50" t="str">
        <x:v>7793</x:v>
      </x:c>
      <x:c r="C610" s="50" t="str">
        <x:v>7793.T</x:v>
      </x:c>
      <x:c r="D610" s="50" t="str">
        <x:v>IMAGE MAGIC Inc.</x:v>
      </x:c>
      <x:c r="E610" s="50" t="str">
        <x:v>Growth Market(Domestic)</x:v>
      </x:c>
      <x:c r="F610" s="50" t="str">
        <x:v>Other Products</x:v>
      </x:c>
      <x:c r="G610" s="51" t="n">
        <x:v>4896.562</x:v>
      </x:c>
      <x:c r="H610" s="51" t="n">
        <x:v>5291.714</x:v>
      </x:c>
      <x:c r="I610" s="51" t="n">
        <x:v>4376.93</x:v>
      </x:c>
      <x:c r="J610" s="51" t="n">
        <x:v>7767.457</x:v>
      </x:c>
      <x:c r="K610" s="51" t="n">
        <x:v>9402.044</x:v>
      </x:c>
      <x:c r="L610" s="52" t="n">
        <x:f>IFERROR(H610/G610-1,"")</x:f>
        <x:v>0.08069988698192732</x:v>
      </x:c>
      <x:c r="M610" s="52" t="n">
        <x:f>IFERROR(I610/H610-1,"")</x:f>
        <x:v>-0.1728710206182722</x:v>
      </x:c>
      <x:c r="N610" s="52" t="n">
        <x:f>IFERROR(J610/I610-1,"")</x:f>
        <x:v>0.7746358749168938</x:v>
      </x:c>
      <x:c r="O610" s="52" t="n">
        <x:f>IFERROR(K610/J610-1,"")</x:f>
        <x:v>0.21044043114754274</x:v>
      </x:c>
      <x:c r="P610" s="52" t="n">
        <x:f>IFERROR((K610/G610)^(1/4)-1,"")</x:f>
        <x:v>0.17715257060615452</x:v>
      </x:c>
      <x:c r="Q610" s="51" t="n">
        <x:v>556.04</x:v>
      </x:c>
      <x:c r="R610" s="52" t="n">
        <x:f>IFERROR(Q610/K610,"")</x:f>
        <x:v>0.05914033161299819</x:v>
      </x:c>
      <x:c r="S610" s="53" t="n">
        <x:v>44623</x:v>
      </x:c>
      <x:c r="T610" s="50" t="str">
        <x:v>local_price_first_trade</x:v>
      </x:c>
      <x:c r="U610" s="50" t="str">
        <x:v>株式会社日本創発グループ</x:v>
      </x:c>
      <x:c r="V610" s="54" t="n">
        <x:v>0.2825</x:v>
      </x:c>
      <x:c r="W610" s="50" t="str">
        <x:v>山川 誠</x:v>
      </x:c>
      <x:c r="X610" s="50" t="b">
        <x:f>AND(COUNT(L610:O610)=4,L610&gt;='設定'!$B$6,M610&gt;='設定'!$B$6,N610&gt;='設定'!$B$6,O610&gt;='設定'!$B$6)</x:f>
        <x:v>0</x:v>
      </x:c>
      <x:c r="Y610" s="50" t="b">
        <x:f>AND(COUNT(G610:K610)=5,P610&gt;='設定'!$B$7)</x:f>
        <x:v>0</x:v>
      </x:c>
      <x:c r="Z610" s="50" t="b">
        <x:f>AND(ISNUMBER(R610),R610&gt;='設定'!$B$8)</x:f>
        <x:v>0</x:v>
      </x:c>
      <x:c r="AA610" s="50" t="b">
        <x:f>AND(ISNUMBER(S610),S610&gt;=DATE(YEAR('設定'!$B$10)-'設定'!$B$9,MONTH('設定'!$B$10),DAY('設定'!$B$10)))</x:f>
        <x:v>1</x:v>
      </x:c>
      <x:c r="AB610" s="55" t="b">
        <x:v>0</x:v>
      </x:c>
      <x:c r="AC610" s="55" t="b">
        <x:v>0</x:v>
      </x:c>
      <x:c r="AD610" s="50" t="n">
        <x:f>IF(X610,1,0)+IF(Z610,1,0)+IF(AA610,1,0)+IF(AB610,1,0)</x:f>
        <x:v>1</x:v>
      </x:c>
      <x:c r="AE610" s="50" t="n">
        <x:f>IF(Y610,1,0)+IF(Z610,1,0)+IF(AA610,1,0)+IF(AB610,1,0)</x:f>
        <x:v>1</x:v>
      </x:c>
      <x:c r="AF610" s="50" t="n">
        <x:f>IF(Y610,1,0)+IF(Z610,1,0)+IF(AA610,1,0)+IF(AC610,1,0)</x:f>
        <x:v>1</x:v>
      </x:c>
      <x:c r="AG610" s="53" t="n">
        <x:v>44623</x:v>
      </x:c>
      <x:c r="AH610" s="50" t="str">
        <x:v>S100XVC1</x:v>
      </x:c>
      <x:c r="AI610" s="50" t="str">
        <x:v>NetSalesSummaryOfBusinessResults</x:v>
      </x:c>
      <x:c r="AJ610" s="50" t="str">
        <x:v>OperatingIncome</x:v>
      </x:c>
      <x:c r="AK610" s="53" t="n">
        <x:v>46022</x:v>
      </x:c>
      <x:c r="AL610" s="50" t="str">
        <x:v>365/365/245/366/365</x:v>
      </x:c>
      <x:c r="AM610" s="51" t="n">
        <x:v>2512235</x:v>
      </x:c>
      <x:c r="AN610" s="51" t="n">
        <x:v>1485</x:v>
      </x:c>
      <x:c r="AO610" s="51" t="n">
        <x:f>IFERROR(AM610*AN610,"")</x:f>
        <x:v>3730668975</x:v>
      </x:c>
      <x:c r="AP610" s="56" t="n">
        <x:f>IFERROR(AO610/(K610*1000000),"")</x:f>
        <x:v>0.39679339673373154</x:v>
      </x:c>
      <x:c r="AQ610" s="57" t="n">
        <x:v>7564405</x:v>
      </x:c>
      <x:c r="AR610" s="52" t="n">
        <x:v>0.6397472904268598</x:v>
      </x:c>
      <x:c r="AS610" s="52" t="n">
        <x:v>-0.7100418573613134</x:v>
      </x:c>
      <x:c r="AT610" s="55" t="b">
        <x:v>0</x:v>
      </x:c>
      <x:c r="AU610" s="50" t="str">
        <x:v>low_liquidity</x:v>
      </x:c>
      <x:c r="AV610" s="58" t="n">
        <x:v>-0.2620784890029169</x:v>
      </x:c>
      <x:c r="AW610" s="50" t="n">
        <x:v>3218</x:v>
      </x:c>
      <x:c r="AX610" s="50" t="str">
        <x:v>Transformation Moat</x:v>
      </x:c>
      <x:c r="AY610" s="50" t="str">
        <x:v>既存適格性フィルター不通過: low_liquidity / 60日平均売買代金2,000万円未満 / 年率ボラティリティ60%以上 / ローカル5年最大下落率-60%以下</x:v>
      </x:c>
      <x:c r="AZ610" s="59" t="str">
        <x:v>2026-03-30 11:12</x:v>
      </x:c>
      <x:c r="BA610" s="53" t="n">
        <x:v>44621</x:v>
      </x:c>
      <x:c r="BB610" s="50"/>
      <x:c r="BC610" s="50"/>
      <x:c r="BD610" s="50"/>
    </x:row>
    <x:row r="611">
      <x:c r="A611" s="50" t="n">
        <x:v>610</x:v>
      </x:c>
      <x:c r="B611" s="50" t="str">
        <x:v>2492</x:v>
      </x:c>
      <x:c r="C611" s="50" t="str">
        <x:v>2492.T</x:v>
      </x:c>
      <x:c r="D611" s="50" t="str">
        <x:v>Infomart Corporation</x:v>
      </x:c>
      <x:c r="E611" s="50" t="str">
        <x:v>Prime Market (Domestic)</x:v>
      </x:c>
      <x:c r="F611" s="50" t="str">
        <x:v>Services</x:v>
      </x:c>
      <x:c r="G611" s="51" t="n">
        <x:v>9835.598</x:v>
      </x:c>
      <x:c r="H611" s="51" t="n">
        <x:v>11004.812</x:v>
      </x:c>
      <x:c r="I611" s="51" t="n">
        <x:v>13363.223</x:v>
      </x:c>
      <x:c r="J611" s="51" t="n">
        <x:v>15630.97</x:v>
      </x:c>
      <x:c r="K611" s="51" t="n">
        <x:v>18817.13</x:v>
      </x:c>
      <x:c r="L611" s="52" t="n">
        <x:f>IFERROR(H611/G611-1,"")</x:f>
        <x:v>0.11887574095647269</x:v>
      </x:c>
      <x:c r="M611" s="52" t="n">
        <x:f>IFERROR(I611/H611-1,"")</x:f>
        <x:v>0.21430725031922404</x:v>
      </x:c>
      <x:c r="N611" s="52" t="n">
        <x:f>IFERROR(J611/I611-1,"")</x:f>
        <x:v>0.16970060291592826</x:v>
      </x:c>
      <x:c r="O611" s="52" t="n">
        <x:f>IFERROR(K611/J611-1,"")</x:f>
        <x:v>0.2038363582042575</x:v>
      </x:c>
      <x:c r="P611" s="52" t="n">
        <x:f>IFERROR((K611/G611)^(1/4)-1,"")</x:f>
        <x:v>0.17608349132935985</x:v>
      </x:c>
      <x:c r="Q611" s="51" t="n">
        <x:v>2863.785</x:v>
      </x:c>
      <x:c r="R611" s="52" t="n">
        <x:f>IFERROR(Q611/K611,"")</x:f>
        <x:v>0.1521903180771988</x:v>
      </x:c>
      <x:c r="S611" s="53" t="n">
        <x:v>38930</x:v>
      </x:c>
      <x:c r="T611" s="50" t="str">
        <x:v>EDINET_company_history</x:v>
      </x:c>
      <x:c r="U611" s="50" t="str">
        <x:v>THE SFP VALUE REALIZATION MASTER FUND LTD. （常任代理人 立花証券株式会社）</x:v>
      </x:c>
      <x:c r="V611" s="54" t="n">
        <x:v>0.2115</x:v>
      </x:c>
      <x:c r="W611" s="50" t="str">
        <x:v>木村 慎 / 村上 肇</x:v>
      </x:c>
      <x:c r="X611" s="50" t="b">
        <x:f>AND(COUNT(L611:O611)=4,L611&gt;='設定'!$B$6,M611&gt;='設定'!$B$6,N611&gt;='設定'!$B$6,O611&gt;='設定'!$B$6)</x:f>
        <x:v>0</x:v>
      </x:c>
      <x:c r="Y611" s="50" t="b">
        <x:f>AND(COUNT(G611:K611)=5,P611&gt;='設定'!$B$7)</x:f>
        <x:v>0</x:v>
      </x:c>
      <x:c r="Z611" s="50" t="b">
        <x:f>AND(ISNUMBER(R611),R611&gt;='設定'!$B$8)</x:f>
        <x:v>1</x:v>
      </x:c>
      <x:c r="AA611" s="50" t="b">
        <x:f>AND(ISNUMBER(S611),S611&gt;=DATE(YEAR('設定'!$B$10)-'設定'!$B$9,MONTH('設定'!$B$10),DAY('設定'!$B$10)))</x:f>
        <x:v>0</x:v>
      </x:c>
      <x:c r="AB611" s="55" t="b">
        <x:v>0</x:v>
      </x:c>
      <x:c r="AC611" s="55" t="b">
        <x:v>0</x:v>
      </x:c>
      <x:c r="AD611" s="50" t="n">
        <x:f>IF(X611,1,0)+IF(Z611,1,0)+IF(AA611,1,0)+IF(AB611,1,0)</x:f>
        <x:v>1</x:v>
      </x:c>
      <x:c r="AE611" s="50" t="n">
        <x:f>IF(Y611,1,0)+IF(Z611,1,0)+IF(AA611,1,0)+IF(AB611,1,0)</x:f>
        <x:v>1</x:v>
      </x:c>
      <x:c r="AF611" s="50" t="n">
        <x:f>IF(Y611,1,0)+IF(Z611,1,0)+IF(AA611,1,0)+IF(AC611,1,0)</x:f>
        <x:v>1</x:v>
      </x:c>
      <x:c r="AG611" s="53" t="n">
        <x:v>44348</x:v>
      </x:c>
      <x:c r="AH611" s="50" t="str">
        <x:v>S100XSO1</x:v>
      </x:c>
      <x:c r="AI611" s="50" t="str">
        <x:v>NetSalesSummaryOfBusinessResults</x:v>
      </x:c>
      <x:c r="AJ611" s="50" t="str">
        <x:v>OperatingIncome</x:v>
      </x:c>
      <x:c r="AK611" s="53" t="n">
        <x:v>46022</x:v>
      </x:c>
      <x:c r="AL611" s="50" t="str">
        <x:v>365/365/365/366/365</x:v>
      </x:c>
      <x:c r="AM611" s="51" t="n">
        <x:v>226381700</x:v>
      </x:c>
      <x:c r="AN611" s="51" t="n">
        <x:v>381</x:v>
      </x:c>
      <x:c r="AO611" s="51" t="n">
        <x:f>IFERROR(AM611*AN611,"")</x:f>
        <x:v>86251427700</x:v>
      </x:c>
      <x:c r="AP611" s="56" t="n">
        <x:f>IFERROR(AO611/(K611*1000000),"")</x:f>
        <x:v>4.583665399558806</x:v>
      </x:c>
      <x:c r="AQ611" s="57" t="n">
        <x:v>878068175</x:v>
      </x:c>
      <x:c r="AR611" s="52" t="n">
        <x:v>0.5244627085453569</x:v>
      </x:c>
      <x:c r="AS611" s="52" t="n">
        <x:v>-0.8396107540443597</x:v>
      </x:c>
      <x:c r="AT611" s="55" t="b">
        <x:v>1</x:v>
      </x:c>
      <x:c r="AU611" s="50"/>
      <x:c r="AV611" s="58" t="n">
        <x:v>-0.0551831966047579</x:v>
      </x:c>
      <x:c r="AW611" s="50" t="n">
        <x:v>2300</x:v>
      </x:c>
      <x:c r="AX611" s="50" t="str">
        <x:v>Core Moat</x:v>
      </x:c>
      <x:c r="AY611" s="50" t="str">
        <x:v>ローカル5年最大下落率-60%以下</x:v>
      </x:c>
      <x:c r="AZ611" s="59" t="str">
        <x:v>2026-03-23 13:47</x:v>
      </x:c>
      <x:c r="BA611" s="53" t="n">
        <x:v>38930</x:v>
      </x:c>
      <x:c r="BB611" s="50"/>
      <x:c r="BC611" s="50"/>
      <x:c r="BD611" s="50" t="str">
        <x:v>TOPIX Small 1</x:v>
      </x:c>
    </x:row>
    <x:row r="612">
      <x:c r="A612" s="50" t="n">
        <x:v>611</x:v>
      </x:c>
      <x:c r="B612" s="50" t="str">
        <x:v>6564</x:v>
      </x:c>
      <x:c r="C612" s="50" t="str">
        <x:v>6564.T</x:v>
      </x:c>
      <x:c r="D612" s="50" t="str">
        <x:v>MIDAC HOLDINGS CO.,LTD.</x:v>
      </x:c>
      <x:c r="E612" s="50" t="str">
        <x:v>Prime Market (Domestic)</x:v>
      </x:c>
      <x:c r="F612" s="50" t="str">
        <x:v>Services</x:v>
      </x:c>
      <x:c r="G612" s="51" t="n">
        <x:v>5701.605</x:v>
      </x:c>
      <x:c r="H612" s="51" t="n">
        <x:v>6381.147</x:v>
      </x:c>
      <x:c r="I612" s="51" t="n">
        <x:v>7771.698</x:v>
      </x:c>
      <x:c r="J612" s="51" t="n">
        <x:v>9547.104</x:v>
      </x:c>
      <x:c r="K612" s="51" t="n">
        <x:v>10905.457</x:v>
      </x:c>
      <x:c r="L612" s="52" t="n">
        <x:f>IFERROR(H612/G612-1,"")</x:f>
        <x:v>0.11918433493726766</x:v>
      </x:c>
      <x:c r="M612" s="52" t="n">
        <x:f>IFERROR(I612/H612-1,"")</x:f>
        <x:v>0.21791552521827184</x:v>
      </x:c>
      <x:c r="N612" s="52" t="n">
        <x:f>IFERROR(J612/I612-1,"")</x:f>
        <x:v>0.2284450579525863</x:v>
      </x:c>
      <x:c r="O612" s="52" t="n">
        <x:f>IFERROR(K612/J612-1,"")</x:f>
        <x:v>0.1422790617971692</x:v>
      </x:c>
      <x:c r="P612" s="52" t="n">
        <x:f>IFERROR((K612/G612)^(1/4)-1,"")</x:f>
        <x:v>0.1760118171246945</x:v>
      </x:c>
      <x:c r="Q612" s="51" t="n">
        <x:v>4534.483</x:v>
      </x:c>
      <x:c r="R612" s="52" t="n">
        <x:f>IFERROR(Q612/K612,"")</x:f>
        <x:v>0.4157994479277668</x:v>
      </x:c>
      <x:c r="S612" s="53" t="n">
        <x:v>43070</x:v>
      </x:c>
      <x:c r="T612" s="50" t="str">
        <x:v>EDINET_company_history</x:v>
      </x:c>
      <x:c r="U612" s="50" t="str">
        <x:v>株式会社フォンスアセット マネジメント</x:v>
      </x:c>
      <x:c r="V612" s="54" t="n">
        <x:v>0.2961</x:v>
      </x:c>
      <x:c r="W612" s="50" t="str">
        <x:v>加藤 恵子</x:v>
      </x:c>
      <x:c r="X612" s="50" t="b">
        <x:f>AND(COUNT(L612:O612)=4,L612&gt;='設定'!$B$6,M612&gt;='設定'!$B$6,N612&gt;='設定'!$B$6,O612&gt;='設定'!$B$6)</x:f>
        <x:v>0</x:v>
      </x:c>
      <x:c r="Y612" s="50" t="b">
        <x:f>AND(COUNT(G612:K612)=5,P612&gt;='設定'!$B$7)</x:f>
        <x:v>0</x:v>
      </x:c>
      <x:c r="Z612" s="50" t="b">
        <x:f>AND(ISNUMBER(R612),R612&gt;='設定'!$B$8)</x:f>
        <x:v>1</x:v>
      </x:c>
      <x:c r="AA612" s="50" t="b">
        <x:f>AND(ISNUMBER(S612),S612&gt;=DATE(YEAR('設定'!$B$10)-'設定'!$B$9,MONTH('設定'!$B$10),DAY('設定'!$B$10)))</x:f>
        <x:v>0</x:v>
      </x:c>
      <x:c r="AB612" s="55" t="b">
        <x:v>0</x:v>
      </x:c>
      <x:c r="AC612" s="55" t="b">
        <x:v>0</x:v>
      </x:c>
      <x:c r="AD612" s="50" t="n">
        <x:f>IF(X612,1,0)+IF(Z612,1,0)+IF(AA612,1,0)+IF(AB612,1,0)</x:f>
        <x:v>1</x:v>
      </x:c>
      <x:c r="AE612" s="50" t="n">
        <x:f>IF(Y612,1,0)+IF(Z612,1,0)+IF(AA612,1,0)+IF(AB612,1,0)</x:f>
        <x:v>1</x:v>
      </x:c>
      <x:c r="AF612" s="50" t="n">
        <x:f>IF(Y612,1,0)+IF(Z612,1,0)+IF(AA612,1,0)+IF(AC612,1,0)</x:f>
        <x:v>1</x:v>
      </x:c>
      <x:c r="AG612" s="53" t="n">
        <x:v>44348</x:v>
      </x:c>
      <x:c r="AH612" s="50" t="str">
        <x:v>S100W9T0</x:v>
      </x:c>
      <x:c r="AI612" s="50" t="str">
        <x:v>NetSalesSummaryOfBusinessResults</x:v>
      </x:c>
      <x:c r="AJ612" s="50" t="str">
        <x:v>OperatingIncome</x:v>
      </x:c>
      <x:c r="AK612" s="53" t="n">
        <x:v>45747</x:v>
      </x:c>
      <x:c r="AL612" s="50" t="str">
        <x:v>365/365/365/366/365</x:v>
      </x:c>
      <x:c r="AM612" s="51" t="n">
        <x:v>27658200</x:v>
      </x:c>
      <x:c r="AN612" s="51" t="n">
        <x:v>2105</x:v>
      </x:c>
      <x:c r="AO612" s="51" t="n">
        <x:f>IFERROR(AM612*AN612,"")</x:f>
        <x:v>58220511000</x:v>
      </x:c>
      <x:c r="AP612" s="56" t="n">
        <x:f>IFERROR(AO612/(K612*1000000),"")</x:f>
        <x:v>5.338658526644046</x:v>
      </x:c>
      <x:c r="AQ612" s="57" t="n">
        <x:v>110114480</x:v>
      </x:c>
      <x:c r="AR612" s="52" t="n">
        <x:v>0.4638889167627132</x:v>
      </x:c>
      <x:c r="AS612" s="52" t="n">
        <x:v>-0.8052650310865171</x:v>
      </x:c>
      <x:c r="AT612" s="55" t="b">
        <x:v>1</x:v>
      </x:c>
      <x:c r="AU612" s="50"/>
      <x:c r="AV612" s="58" t="n">
        <x:v>0.1061271421770786</x:v>
      </x:c>
      <x:c r="AW612" s="50" t="n">
        <x:v>1194</x:v>
      </x:c>
      <x:c r="AX612" s="50" t="str">
        <x:v>Core Moat</x:v>
      </x:c>
      <x:c r="AY612" s="50" t="str">
        <x:v>ローカル5年最大下落率-60%以下</x:v>
      </x:c>
      <x:c r="AZ612" s="59" t="str">
        <x:v>2025-06-30 15:38</x:v>
      </x:c>
      <x:c r="BA612" s="53" t="n">
        <x:v>43070</x:v>
      </x:c>
      <x:c r="BB612" s="50"/>
      <x:c r="BC612" s="50"/>
      <x:c r="BD612" s="50" t="str">
        <x:v>TOPIX Small 2</x:v>
      </x:c>
    </x:row>
    <x:row r="613">
      <x:c r="A613" s="50" t="n">
        <x:v>612</x:v>
      </x:c>
      <x:c r="B613" s="50" t="str">
        <x:v>4052</x:v>
      </x:c>
      <x:c r="C613" s="50" t="str">
        <x:v>4052.T</x:v>
      </x:c>
      <x:c r="D613" s="50" t="str">
        <x:v>Ficha Inc.</x:v>
      </x:c>
      <x:c r="E613" s="50" t="str">
        <x:v>Growth Market(Domestic)</x:v>
      </x:c>
      <x:c r="F613" s="50" t="str">
        <x:v>Information &amp; Communication</x:v>
      </x:c>
      <x:c r="G613" s="51" t="n">
        <x:v>260.356</x:v>
      </x:c>
      <x:c r="H613" s="51" t="n">
        <x:v>382.688</x:v>
      </x:c>
      <x:c r="I613" s="51" t="n">
        <x:v>389.705</x:v>
      </x:c>
      <x:c r="J613" s="51" t="n">
        <x:v>494.209</x:v>
      </x:c>
      <x:c r="K613" s="51" t="n">
        <x:v>497.614</x:v>
      </x:c>
      <x:c r="L613" s="52" t="n">
        <x:f>IFERROR(H613/G613-1,"")</x:f>
        <x:v>0.4698643395965525</x:v>
      </x:c>
      <x:c r="M613" s="52" t="n">
        <x:f>IFERROR(I613/H613-1,"")</x:f>
        <x:v>0.01833608579312651</x:v>
      </x:c>
      <x:c r="N613" s="52" t="n">
        <x:f>IFERROR(J613/I613-1,"")</x:f>
        <x:v>0.26816181470599565</x:v>
      </x:c>
      <x:c r="O613" s="52" t="n">
        <x:f>IFERROR(K613/J613-1,"")</x:f>
        <x:v>0.006889797636222772</x:v>
      </x:c>
      <x:c r="P613" s="52" t="n">
        <x:f>IFERROR((K613/G613)^(1/4)-1,"")</x:f>
        <x:v>0.17579402780075393</x:v>
      </x:c>
      <x:c r="Q613" s="51" t="n">
        <x:v>-9.374</x:v>
      </x:c>
      <x:c r="R613" s="52" t="n">
        <x:f>IFERROR(Q613/K613,"")</x:f>
        <x:v>-0.018837894432230606</x:v>
      </x:c>
      <x:c r="S613" s="53" t="n">
        <x:v>43983</x:v>
      </x:c>
      <x:c r="T613" s="50" t="str">
        <x:v>EDINET_company_history</x:v>
      </x:c>
      <x:c r="U613" s="50" t="str">
        <x:v>曹 暉</x:v>
      </x:c>
      <x:c r="V613" s="54" t="n">
        <x:v>0.2132</x:v>
      </x:c>
      <x:c r="W613" s="50" t="str">
        <x:v>曹 暉</x:v>
      </x:c>
      <x:c r="X613" s="50" t="b">
        <x:f>AND(COUNT(L613:O613)=4,L613&gt;='設定'!$B$6,M613&gt;='設定'!$B$6,N613&gt;='設定'!$B$6,O613&gt;='設定'!$B$6)</x:f>
        <x:v>0</x:v>
      </x:c>
      <x:c r="Y613" s="50" t="b">
        <x:f>AND(COUNT(G613:K613)=5,P613&gt;='設定'!$B$7)</x:f>
        <x:v>0</x:v>
      </x:c>
      <x:c r="Z613" s="50" t="b">
        <x:f>AND(ISNUMBER(R613),R613&gt;='設定'!$B$8)</x:f>
        <x:v>0</x:v>
      </x:c>
      <x:c r="AA613" s="50" t="b">
        <x:f>AND(ISNUMBER(S613),S613&gt;=DATE(YEAR('設定'!$B$10)-'設定'!$B$9,MONTH('設定'!$B$10),DAY('設定'!$B$10)))</x:f>
        <x:v>0</x:v>
      </x:c>
      <x:c r="AB613" s="55" t="b">
        <x:v>1</x:v>
      </x:c>
      <x:c r="AC613" s="55" t="b">
        <x:v>1</x:v>
      </x:c>
      <x:c r="AD613" s="50" t="n">
        <x:f>IF(X613,1,0)+IF(Z613,1,0)+IF(AA613,1,0)+IF(AB613,1,0)</x:f>
        <x:v>1</x:v>
      </x:c>
      <x:c r="AE613" s="50" t="n">
        <x:f>IF(Y613,1,0)+IF(Z613,1,0)+IF(AA613,1,0)+IF(AB613,1,0)</x:f>
        <x:v>1</x:v>
      </x:c>
      <x:c r="AF613" s="50" t="n">
        <x:f>IF(Y613,1,0)+IF(Z613,1,0)+IF(AA613,1,0)+IF(AC613,1,0)</x:f>
        <x:v>1</x:v>
      </x:c>
      <x:c r="AG613" s="53" t="n">
        <x:v>44348</x:v>
      </x:c>
      <x:c r="AH613" s="50" t="str">
        <x:v>S100WQ82</x:v>
      </x:c>
      <x:c r="AI613" s="50" t="str">
        <x:v>NetSalesSummaryOfBusinessResults</x:v>
      </x:c>
      <x:c r="AJ613" s="50" t="str">
        <x:v>OperatingIncome</x:v>
      </x:c>
      <x:c r="AK613" s="53" t="n">
        <x:v>45838</x:v>
      </x:c>
      <x:c r="AL613" s="50" t="str">
        <x:v>365/365/365/366/365</x:v>
      </x:c>
      <x:c r="AM613" s="51" t="n">
        <x:v>5847607</x:v>
      </x:c>
      <x:c r="AN613" s="51" t="n">
        <x:v>255</x:v>
      </x:c>
      <x:c r="AO613" s="51" t="n">
        <x:f>IFERROR(AM613*AN613,"")</x:f>
        <x:v>1491139785</x:v>
      </x:c>
      <x:c r="AP613" s="56" t="n">
        <x:f>IFERROR(AO613/(K613*1000000),"")</x:f>
        <x:v>2.9965792461626886</x:v>
      </x:c>
      <x:c r="AQ613" s="57" t="n">
        <x:v>12479770</x:v>
      </x:c>
      <x:c r="AR613" s="52" t="n">
        <x:v>0.6221774975469108</x:v>
      </x:c>
      <x:c r="AS613" s="52" t="n">
        <x:v>-0.8313253012048193</x:v>
      </x:c>
      <x:c r="AT613" s="55" t="b">
        <x:v>0</x:v>
      </x:c>
      <x:c r="AU613" s="50" t="str">
        <x:v>low_liquidity</x:v>
      </x:c>
      <x:c r="AV613" s="58" t="n">
        <x:v>-0.3245352073311551</x:v>
      </x:c>
      <x:c r="AW613" s="50" t="n">
        <x:v>3315</x:v>
      </x:c>
      <x:c r="AX613" s="50" t="str">
        <x:v>Future Moat</x:v>
      </x:c>
      <x:c r="AY613" s="50" t="str">
        <x:v>既存適格性フィルター不通過: low_liquidity / 60日平均売買代金2,000万円未満 / 年率ボラティリティ60%以上 / ローカル5年最大下落率-60%以下</x:v>
      </x:c>
      <x:c r="AZ613" s="59" t="str">
        <x:v>2025-09-30 15:30</x:v>
      </x:c>
      <x:c r="BA613" s="53" t="n">
        <x:v>43983</x:v>
      </x:c>
      <x:c r="BB613" s="50" t="str">
        <x:v>曹 暉</x:v>
      </x:c>
      <x:c r="BC613" s="50"/>
      <x:c r="BD613" s="50"/>
    </x:row>
    <x:row r="614">
      <x:c r="A614" s="50" t="n">
        <x:v>613</x:v>
      </x:c>
      <x:c r="B614" s="50" t="str">
        <x:v>4193</x:v>
      </x:c>
      <x:c r="C614" s="50" t="str">
        <x:v>4193.T</x:v>
      </x:c>
      <x:c r="D614" s="50" t="str">
        <x:v>Fabrica Holdings Co.,Ltd.</x:v>
      </x:c>
      <x:c r="E614" s="50" t="str">
        <x:v>Standard Market(Domestic)</x:v>
      </x:c>
      <x:c r="F614" s="50" t="str">
        <x:v>Information &amp; Communication</x:v>
      </x:c>
      <x:c r="G614" s="51" t="n">
        <x:v>4826.294</x:v>
      </x:c>
      <x:c r="H614" s="51" t="n">
        <x:v>5858.127</x:v>
      </x:c>
      <x:c r="I614" s="51" t="n">
        <x:v>7600.296</x:v>
      </x:c>
      <x:c r="J614" s="51" t="n">
        <x:v>8162.693</x:v>
      </x:c>
      <x:c r="K614" s="51" t="n">
        <x:v>9206.653</x:v>
      </x:c>
      <x:c r="L614" s="52" t="n">
        <x:f>IFERROR(H614/G614-1,"")</x:f>
        <x:v>0.21379406227635545</x:v>
      </x:c>
      <x:c r="M614" s="52" t="n">
        <x:f>IFERROR(I614/H614-1,"")</x:f>
        <x:v>0.2973935184402796</x:v>
      </x:c>
      <x:c r="N614" s="52" t="n">
        <x:f>IFERROR(J614/I614-1,"")</x:f>
        <x:v>0.0739967232855141</x:v>
      </x:c>
      <x:c r="O614" s="52" t="n">
        <x:f>IFERROR(K614/J614-1,"")</x:f>
        <x:v>0.1278940663332555</x:v>
      </x:c>
      <x:c r="P614" s="52" t="n">
        <x:f>IFERROR((K614/G614)^(1/4)-1,"")</x:f>
        <x:v>0.17522764866990936</x:v>
      </x:c>
      <x:c r="Q614" s="51" t="n">
        <x:v>1106.417</x:v>
      </x:c>
      <x:c r="R614" s="52" t="n">
        <x:f>IFERROR(Q614/K614,"")</x:f>
        <x:v>0.12017581199161084</x:v>
      </x:c>
      <x:c r="S614" s="53" t="n">
        <x:v>33848</x:v>
      </x:c>
      <x:c r="T614" s="50" t="str">
        <x:v>EDINET_company_history</x:v>
      </x:c>
      <x:c r="U614" s="50" t="str">
        <x:v>LINEヤフー株式会社</x:v>
      </x:c>
      <x:c r="V614" s="54" t="n">
        <x:v>0.1612</x:v>
      </x:c>
      <x:c r="W614" s="50" t="str">
        <x:v>谷口 政人 / 近藤 智司</x:v>
      </x:c>
      <x:c r="X614" s="50" t="b">
        <x:f>AND(COUNT(L614:O614)=4,L614&gt;='設定'!$B$6,M614&gt;='設定'!$B$6,N614&gt;='設定'!$B$6,O614&gt;='設定'!$B$6)</x:f>
        <x:v>0</x:v>
      </x:c>
      <x:c r="Y614" s="50" t="b">
        <x:f>AND(COUNT(G614:K614)=5,P614&gt;='設定'!$B$7)</x:f>
        <x:v>0</x:v>
      </x:c>
      <x:c r="Z614" s="50" t="b">
        <x:f>AND(ISNUMBER(R614),R614&gt;='設定'!$B$8)</x:f>
        <x:v>1</x:v>
      </x:c>
      <x:c r="AA614" s="50" t="b">
        <x:f>AND(ISNUMBER(S614),S614&gt;=DATE(YEAR('設定'!$B$10)-'設定'!$B$9,MONTH('設定'!$B$10),DAY('設定'!$B$10)))</x:f>
        <x:v>0</x:v>
      </x:c>
      <x:c r="AB614" s="55" t="b">
        <x:v>0</x:v>
      </x:c>
      <x:c r="AC614" s="55" t="b">
        <x:v>0</x:v>
      </x:c>
      <x:c r="AD614" s="50" t="n">
        <x:f>IF(X614,1,0)+IF(Z614,1,0)+IF(AA614,1,0)+IF(AB614,1,0)</x:f>
        <x:v>1</x:v>
      </x:c>
      <x:c r="AE614" s="50" t="n">
        <x:f>IF(Y614,1,0)+IF(Z614,1,0)+IF(AA614,1,0)+IF(AB614,1,0)</x:f>
        <x:v>1</x:v>
      </x:c>
      <x:c r="AF614" s="50" t="n">
        <x:f>IF(Y614,1,0)+IF(Z614,1,0)+IF(AA614,1,0)+IF(AC614,1,0)</x:f>
        <x:v>1</x:v>
      </x:c>
      <x:c r="AG614" s="53" t="n">
        <x:v>44348</x:v>
      </x:c>
      <x:c r="AH614" s="50" t="str">
        <x:v>S100W4WI</x:v>
      </x:c>
      <x:c r="AI614" s="50" t="str">
        <x:v>NetSalesSummaryOfBusinessResults</x:v>
      </x:c>
      <x:c r="AJ614" s="50" t="str">
        <x:v>OperatingIncome</x:v>
      </x:c>
      <x:c r="AK614" s="53" t="n">
        <x:v>45747</x:v>
      </x:c>
      <x:c r="AL614" s="50" t="str">
        <x:v>365/365/365/366/365</x:v>
      </x:c>
      <x:c r="AM614" s="51" t="n">
        <x:v>5371100</x:v>
      </x:c>
      <x:c r="AN614" s="51" t="n">
        <x:v>2217</x:v>
      </x:c>
      <x:c r="AO614" s="51" t="n">
        <x:f>IFERROR(AM614*AN614,"")</x:f>
        <x:v>11907728700</x:v>
      </x:c>
      <x:c r="AP614" s="56" t="n">
        <x:f>IFERROR(AO614/(K614*1000000),"")</x:f>
        <x:v>1.2933830242108615</x:v>
      </x:c>
      <x:c r="AQ614" s="57" t="n">
        <x:v>11699420</x:v>
      </x:c>
      <x:c r="AR614" s="52" t="n">
        <x:v>0.4649603596722009</x:v>
      </x:c>
      <x:c r="AS614" s="52" t="n">
        <x:v>-0.6701420080330236</x:v>
      </x:c>
      <x:c r="AT614" s="55" t="b">
        <x:v>0</x:v>
      </x:c>
      <x:c r="AU614" s="50" t="str">
        <x:v>low_liquidity</x:v>
      </x:c>
      <x:c r="AV614" s="58" t="n">
        <x:v>-0.0211335852443189</x:v>
      </x:c>
      <x:c r="AW614" s="50" t="n">
        <x:v>2052</x:v>
      </x:c>
      <x:c r="AX614" s="50" t="str">
        <x:v>Future Moat</x:v>
      </x:c>
      <x:c r="AY614" s="50" t="str">
        <x:v>既存適格性フィルター不通過: low_liquidity / 60日平均売買代金2,000万円未満 / ローカル5年最大下落率-60%以下</x:v>
      </x:c>
      <x:c r="AZ614" s="59" t="str">
        <x:v>2025-06-25 11:51</x:v>
      </x:c>
      <x:c r="BA614" s="53" t="n">
        <x:v>33848</x:v>
      </x:c>
      <x:c r="BB614" s="50"/>
      <x:c r="BC614" s="50"/>
      <x:c r="BD614" s="50"/>
    </x:row>
    <x:row r="615">
      <x:c r="A615" s="50" t="n">
        <x:v>614</x:v>
      </x:c>
      <x:c r="B615" s="50" t="str">
        <x:v>7096</x:v>
      </x:c>
      <x:c r="C615" s="50" t="str">
        <x:v>7096.T</x:v>
      </x:c>
      <x:c r="D615" s="50" t="str">
        <x:v>StemCell Institute</x:v>
      </x:c>
      <x:c r="E615" s="50" t="str">
        <x:v>Growth Market(Domestic)</x:v>
      </x:c>
      <x:c r="F615" s="50" t="str">
        <x:v>Services</x:v>
      </x:c>
      <x:c r="G615" s="51" t="n">
        <x:v>1409.515</x:v>
      </x:c>
      <x:c r="H615" s="51" t="n">
        <x:v>1781.943</x:v>
      </x:c>
      <x:c r="I615" s="51" t="n">
        <x:v>2091.293</x:v>
      </x:c>
      <x:c r="J615" s="51" t="n">
        <x:v>2481.193</x:v>
      </x:c>
      <x:c r="K615" s="51" t="n">
        <x:v>2679.175</x:v>
      </x:c>
      <x:c r="L615" s="52" t="n">
        <x:f>IFERROR(H615/G615-1,"")</x:f>
        <x:v>0.2642242189689361</x:v>
      </x:c>
      <x:c r="M615" s="52" t="n">
        <x:f>IFERROR(I615/H615-1,"")</x:f>
        <x:v>0.17360263487664884</x:v>
      </x:c>
      <x:c r="N615" s="52" t="n">
        <x:f>IFERROR(J615/I615-1,"")</x:f>
        <x:v>0.1864396810968143</x:v>
      </x:c>
      <x:c r="O615" s="52" t="n">
        <x:f>IFERROR(K615/J615-1,"")</x:f>
        <x:v>0.07979306728658342</x:v>
      </x:c>
      <x:c r="P615" s="52" t="n">
        <x:f>IFERROR((K615/G615)^(1/4)-1,"")</x:f>
        <x:v>0.1741750423893933</x:v>
      </x:c>
      <x:c r="Q615" s="51" t="n">
        <x:v>418.509</x:v>
      </x:c>
      <x:c r="R615" s="52" t="n">
        <x:f>IFERROR(Q615/K615,"")</x:f>
        <x:v>0.15620816109436672</x:v>
      </x:c>
      <x:c r="S615" s="53" t="n">
        <x:v>44348</x:v>
      </x:c>
      <x:c r="T615" s="50" t="str">
        <x:v>EDINET_company_history</x:v>
      </x:c>
      <x:c r="U615" s="50" t="str">
        <x:v>株式会社日本トリム</x:v>
      </x:c>
      <x:c r="V615" s="54" t="n">
        <x:v>0.7053</x:v>
      </x:c>
      <x:c r="W615" s="50" t="str">
        <x:v>清 水 崇 文</x:v>
      </x:c>
      <x:c r="X615" s="50" t="b">
        <x:f>AND(COUNT(L615:O615)=4,L615&gt;='設定'!$B$6,M615&gt;='設定'!$B$6,N615&gt;='設定'!$B$6,O615&gt;='設定'!$B$6)</x:f>
        <x:v>0</x:v>
      </x:c>
      <x:c r="Y615" s="50" t="b">
        <x:f>AND(COUNT(G615:K615)=5,P615&gt;='設定'!$B$7)</x:f>
        <x:v>0</x:v>
      </x:c>
      <x:c r="Z615" s="50" t="b">
        <x:f>AND(ISNUMBER(R615),R615&gt;='設定'!$B$8)</x:f>
        <x:v>1</x:v>
      </x:c>
      <x:c r="AA615" s="50" t="b">
        <x:f>AND(ISNUMBER(S615),S615&gt;=DATE(YEAR('設定'!$B$10)-'設定'!$B$9,MONTH('設定'!$B$10),DAY('設定'!$B$10)))</x:f>
        <x:v>0</x:v>
      </x:c>
      <x:c r="AB615" s="55" t="b">
        <x:v>0</x:v>
      </x:c>
      <x:c r="AC615" s="55" t="b">
        <x:v>0</x:v>
      </x:c>
      <x:c r="AD615" s="50" t="n">
        <x:f>IF(X615,1,0)+IF(Z615,1,0)+IF(AA615,1,0)+IF(AB615,1,0)</x:f>
        <x:v>1</x:v>
      </x:c>
      <x:c r="AE615" s="50" t="n">
        <x:f>IF(Y615,1,0)+IF(Z615,1,0)+IF(AA615,1,0)+IF(AB615,1,0)</x:f>
        <x:v>1</x:v>
      </x:c>
      <x:c r="AF615" s="50" t="n">
        <x:f>IF(Y615,1,0)+IF(Z615,1,0)+IF(AA615,1,0)+IF(AC615,1,0)</x:f>
        <x:v>1</x:v>
      </x:c>
      <x:c r="AG615" s="53" t="n">
        <x:v>44372</x:v>
      </x:c>
      <x:c r="AH615" s="50" t="str">
        <x:v>S100W2VG</x:v>
      </x:c>
      <x:c r="AI615" s="50" t="str">
        <x:v>NetSalesSummaryOfBusinessResults</x:v>
      </x:c>
      <x:c r="AJ615" s="50" t="str">
        <x:v>OperatingIncome</x:v>
      </x:c>
      <x:c r="AK615" s="53" t="n">
        <x:v>45747</x:v>
      </x:c>
      <x:c r="AL615" s="50" t="str">
        <x:v>365/365/365/366/365</x:v>
      </x:c>
      <x:c r="AM615" s="51" t="n">
        <x:v>10171500</x:v>
      </x:c>
      <x:c r="AN615" s="51" t="n">
        <x:v>647</x:v>
      </x:c>
      <x:c r="AO615" s="51" t="n">
        <x:f>IFERROR(AM615*AN615,"")</x:f>
        <x:v>6580960500</x:v>
      </x:c>
      <x:c r="AP615" s="56" t="n">
        <x:f>IFERROR(AO615/(K615*1000000),"")</x:f>
        <x:v>2.456338425074883</x:v>
      </x:c>
      <x:c r="AQ615" s="57" t="n">
        <x:v>15371460</x:v>
      </x:c>
      <x:c r="AR615" s="52" t="n">
        <x:v>0.511247859595688</x:v>
      </x:c>
      <x:c r="AS615" s="52" t="n">
        <x:v>-0.8159954724405978</x:v>
      </x:c>
      <x:c r="AT615" s="55" t="b">
        <x:v>0</x:v>
      </x:c>
      <x:c r="AU615" s="50" t="str">
        <x:v>low_liquidity</x:v>
      </x:c>
      <x:c r="AV615" s="58" t="n">
        <x:v>-0.2081322215581109</x:v>
      </x:c>
      <x:c r="AW615" s="50" t="n">
        <x:v>3050</x:v>
      </x:c>
      <x:c r="AX615" s="50" t="str">
        <x:v>Future Moat</x:v>
      </x:c>
      <x:c r="AY615" s="50" t="str">
        <x:v>既存適格性フィルター不通過: low_liquidity / 60日平均売買代金2,000万円未満 / ローカル5年最大下落率-60%以下</x:v>
      </x:c>
      <x:c r="AZ615" s="59" t="str">
        <x:v>2025-06-24 15:33</x:v>
      </x:c>
      <x:c r="BA615" s="53" t="n">
        <x:v>44348</x:v>
      </x:c>
      <x:c r="BB615" s="50"/>
      <x:c r="BC615" s="50"/>
      <x:c r="BD615" s="50"/>
    </x:row>
    <x:row r="616">
      <x:c r="A616" s="50" t="n">
        <x:v>615</x:v>
      </x:c>
      <x:c r="B616" s="50" t="str">
        <x:v>9254</x:v>
      </x:c>
      <x:c r="C616" s="50" t="str">
        <x:v>9254.T</x:v>
      </x:c>
      <x:c r="D616" s="50" t="str">
        <x:v>Lovable Marketing Group,inc.</x:v>
      </x:c>
      <x:c r="E616" s="50" t="str">
        <x:v>Growth Market(Domestic)</x:v>
      </x:c>
      <x:c r="F616" s="50" t="str">
        <x:v>Services</x:v>
      </x:c>
      <x:c r="G616" s="51" t="n">
        <x:v>1388.119</x:v>
      </x:c>
      <x:c r="H616" s="51" t="n">
        <x:v>1653.701</x:v>
      </x:c>
      <x:c r="I616" s="51" t="n">
        <x:v>1025.381</x:v>
      </x:c>
      <x:c r="J616" s="51" t="n">
        <x:v>2161.867</x:v>
      </x:c>
      <x:c r="K616" s="51" t="n">
        <x:v>2630.574</x:v>
      </x:c>
      <x:c r="L616" s="52" t="n">
        <x:f>IFERROR(H616/G616-1,"")</x:f>
        <x:v>0.19132509532684172</x:v>
      </x:c>
      <x:c r="M616" s="52" t="n">
        <x:f>IFERROR(I616/H616-1,"")</x:f>
        <x:v>-0.37994776564808264</x:v>
      </x:c>
      <x:c r="N616" s="52" t="n">
        <x:f>IFERROR(J616/I616-1,"")</x:f>
        <x:v>1.1083548456622467</x:v>
      </x:c>
      <x:c r="O616" s="52" t="n">
        <x:f>IFERROR(K616/J616-1,"")</x:f>
        <x:v>0.21680658430884048</x:v>
      </x:c>
      <x:c r="P616" s="52" t="n">
        <x:f>IFERROR((K616/G616)^(1/4)-1,"")</x:f>
        <x:v>0.1732915857846935</x:v>
      </x:c>
      <x:c r="Q616" s="51" t="n">
        <x:v>160.351</x:v>
      </x:c>
      <x:c r="R616" s="52" t="n">
        <x:f>IFERROR(Q616/K616,"")</x:f>
        <x:v>0.06095665812860615</x:v>
      </x:c>
      <x:c r="S616" s="53" t="n">
        <x:v>44552</x:v>
      </x:c>
      <x:c r="T616" s="50" t="str">
        <x:v>local_price_first_trade</x:v>
      </x:c>
      <x:c r="U616" s="50" t="str">
        <x:v>AIフュージョンキャピタルグループ株式会社</x:v>
      </x:c>
      <x:c r="V616" s="54" t="n">
        <x:v>0.3018</x:v>
      </x:c>
      <x:c r="W616" s="50" t="str">
        <x:v>林 雅 之</x:v>
      </x:c>
      <x:c r="X616" s="50" t="b">
        <x:f>AND(COUNT(L616:O616)=4,L616&gt;='設定'!$B$6,M616&gt;='設定'!$B$6,N616&gt;='設定'!$B$6,O616&gt;='設定'!$B$6)</x:f>
        <x:v>0</x:v>
      </x:c>
      <x:c r="Y616" s="50" t="b">
        <x:f>AND(COUNT(G616:K616)=5,P616&gt;='設定'!$B$7)</x:f>
        <x:v>0</x:v>
      </x:c>
      <x:c r="Z616" s="50" t="b">
        <x:f>AND(ISNUMBER(R616),R616&gt;='設定'!$B$8)</x:f>
        <x:v>0</x:v>
      </x:c>
      <x:c r="AA616" s="50" t="b">
        <x:f>AND(ISNUMBER(S616),S616&gt;=DATE(YEAR('設定'!$B$10)-'設定'!$B$9,MONTH('設定'!$B$10),DAY('設定'!$B$10)))</x:f>
        <x:v>1</x:v>
      </x:c>
      <x:c r="AB616" s="55" t="b">
        <x:v>0</x:v>
      </x:c>
      <x:c r="AC616" s="55" t="b">
        <x:v>0</x:v>
      </x:c>
      <x:c r="AD616" s="50" t="n">
        <x:f>IF(X616,1,0)+IF(Z616,1,0)+IF(AA616,1,0)+IF(AB616,1,0)</x:f>
        <x:v>1</x:v>
      </x:c>
      <x:c r="AE616" s="50" t="n">
        <x:f>IF(Y616,1,0)+IF(Z616,1,0)+IF(AA616,1,0)+IF(AB616,1,0)</x:f>
        <x:v>1</x:v>
      </x:c>
      <x:c r="AF616" s="50" t="n">
        <x:f>IF(Y616,1,0)+IF(Z616,1,0)+IF(AA616,1,0)+IF(AC616,1,0)</x:f>
        <x:v>1</x:v>
      </x:c>
      <x:c r="AG616" s="53" t="n">
        <x:v>44552</x:v>
      </x:c>
      <x:c r="AH616" s="50" t="str">
        <x:v>S100XHKO</x:v>
      </x:c>
      <x:c r="AI616" s="50" t="str">
        <x:v>NetSalesSummaryOfBusinessResults</x:v>
      </x:c>
      <x:c r="AJ616" s="50" t="str">
        <x:v>OperatingIncome</x:v>
      </x:c>
      <x:c r="AK616" s="53" t="n">
        <x:v>45961</x:v>
      </x:c>
      <x:c r="AL616" s="50" t="str">
        <x:v>365/365/214/366/365</x:v>
      </x:c>
      <x:c r="AM616" s="51" t="n">
        <x:v>1242175</x:v>
      </x:c>
      <x:c r="AN616" s="51" t="n">
        <x:v>1143</x:v>
      </x:c>
      <x:c r="AO616" s="51" t="n">
        <x:f>IFERROR(AM616*AN616,"")</x:f>
        <x:v>1419806025</x:v>
      </x:c>
      <x:c r="AP616" s="56" t="n">
        <x:f>IFERROR(AO616/(K616*1000000),"")</x:f>
        <x:v>0.5397324025098704</x:v>
      </x:c>
      <x:c r="AQ616" s="57" t="n">
        <x:v>1732653.3333333333</x:v>
      </x:c>
      <x:c r="AR616" s="52" t="n">
        <x:v>0.5994610705643528</x:v>
      </x:c>
      <x:c r="AS616" s="52" t="n">
        <x:v>-0.735826296743064</x:v>
      </x:c>
      <x:c r="AT616" s="55" t="b">
        <x:v>0</x:v>
      </x:c>
      <x:c r="AU616" s="50" t="str">
        <x:v>low_liquidity</x:v>
      </x:c>
      <x:c r="AV616" s="58" t="n">
        <x:v>-0.1714196266037723</x:v>
      </x:c>
      <x:c r="AW616" s="50" t="n">
        <x:v>2927</x:v>
      </x:c>
      <x:c r="AX616" s="50" t="str">
        <x:v>Transformation Moat</x:v>
      </x:c>
      <x:c r="AY616" s="50" t="str">
        <x:v>既存適格性フィルター不通過: low_liquidity / 60日平均売買代金2,000万円未満 / ローカル5年最大下落率-60%以下</x:v>
      </x:c>
      <x:c r="AZ616" s="59" t="str">
        <x:v>2026-01-27 15:41</x:v>
      </x:c>
      <x:c r="BA616" s="53" t="n">
        <x:v>44531</x:v>
      </x:c>
      <x:c r="BB616" s="50"/>
      <x:c r="BC616" s="50"/>
      <x:c r="BD616" s="50"/>
    </x:row>
    <x:row r="617">
      <x:c r="A617" s="50" t="n">
        <x:v>616</x:v>
      </x:c>
      <x:c r="B617" s="50" t="str">
        <x:v>6088</x:v>
      </x:c>
      <x:c r="C617" s="50" t="str">
        <x:v>6088.T</x:v>
      </x:c>
      <x:c r="D617" s="50" t="str">
        <x:v>SIGMAXYZ Holdings Inc.</x:v>
      </x:c>
      <x:c r="E617" s="50" t="str">
        <x:v>Prime Market (Domestic)</x:v>
      </x:c>
      <x:c r="F617" s="50" t="str">
        <x:v>Services</x:v>
      </x:c>
      <x:c r="G617" s="51" t="n">
        <x:v>14024.337</x:v>
      </x:c>
      <x:c r="H617" s="51" t="n">
        <x:v>15654.373</x:v>
      </x:c>
      <x:c r="I617" s="51" t="n">
        <x:v>17334.289</x:v>
      </x:c>
      <x:c r="J617" s="51" t="n">
        <x:v>22410.611</x:v>
      </x:c>
      <x:c r="K617" s="51" t="n">
        <x:v>26293.59</x:v>
      </x:c>
      <x:c r="L617" s="52" t="n">
        <x:f>IFERROR(H617/G617-1,"")</x:f>
        <x:v>0.11622909517933011</x:v>
      </x:c>
      <x:c r="M617" s="52" t="n">
        <x:f>IFERROR(I617/H617-1,"")</x:f>
        <x:v>0.10731288950378293</x:v>
      </x:c>
      <x:c r="N617" s="52" t="n">
        <x:f>IFERROR(J617/I617-1,"")</x:f>
        <x:v>0.29284858467514874</x:v>
      </x:c>
      <x:c r="O617" s="52" t="n">
        <x:f>IFERROR(K617/J617-1,"")</x:f>
        <x:v>0.17326520013220525</x:v>
      </x:c>
      <x:c r="P617" s="52" t="n">
        <x:f>IFERROR((K617/G617)^(1/4)-1,"")</x:f>
        <x:v>0.1701509427892507</x:v>
      </x:c>
      <x:c r="Q617" s="51" t="n">
        <x:v>5638.918</x:v>
      </x:c>
      <x:c r="R617" s="52" t="n">
        <x:f>IFERROR(Q617/K617,"")</x:f>
        <x:v>0.21445979799639378</x:v>
      </x:c>
      <x:c r="S617" s="53" t="n">
        <x:v>41609</x:v>
      </x:c>
      <x:c r="T617" s="50" t="str">
        <x:v>EDINET_company_history</x:v>
      </x:c>
      <x:c r="U617" s="50" t="str">
        <x:v>日本マスタートラスト信託銀行株式会社（信託口）</x:v>
      </x:c>
      <x:c r="V617" s="54" t="n">
        <x:v>0.119</x:v>
      </x:c>
      <x:c r="W617" s="50" t="str">
        <x:v>太田 寛 / 柴沼 俊一 / 田端 信也</x:v>
      </x:c>
      <x:c r="X617" s="50" t="b">
        <x:f>AND(COUNT(L617:O617)=4,L617&gt;='設定'!$B$6,M617&gt;='設定'!$B$6,N617&gt;='設定'!$B$6,O617&gt;='設定'!$B$6)</x:f>
        <x:v>0</x:v>
      </x:c>
      <x:c r="Y617" s="50" t="b">
        <x:f>AND(COUNT(G617:K617)=5,P617&gt;='設定'!$B$7)</x:f>
        <x:v>0</x:v>
      </x:c>
      <x:c r="Z617" s="50" t="b">
        <x:f>AND(ISNUMBER(R617),R617&gt;='設定'!$B$8)</x:f>
        <x:v>1</x:v>
      </x:c>
      <x:c r="AA617" s="50" t="b">
        <x:f>AND(ISNUMBER(S617),S617&gt;=DATE(YEAR('設定'!$B$10)-'設定'!$B$9,MONTH('設定'!$B$10),DAY('設定'!$B$10)))</x:f>
        <x:v>0</x:v>
      </x:c>
      <x:c r="AB617" s="55" t="b">
        <x:v>0</x:v>
      </x:c>
      <x:c r="AC617" s="55" t="b">
        <x:v>0</x:v>
      </x:c>
      <x:c r="AD617" s="50" t="n">
        <x:f>IF(X617,1,0)+IF(Z617,1,0)+IF(AA617,1,0)+IF(AB617,1,0)</x:f>
        <x:v>1</x:v>
      </x:c>
      <x:c r="AE617" s="50" t="n">
        <x:f>IF(Y617,1,0)+IF(Z617,1,0)+IF(AA617,1,0)+IF(AB617,1,0)</x:f>
        <x:v>1</x:v>
      </x:c>
      <x:c r="AF617" s="50" t="n">
        <x:f>IF(Y617,1,0)+IF(Z617,1,0)+IF(AA617,1,0)+IF(AC617,1,0)</x:f>
        <x:v>1</x:v>
      </x:c>
      <x:c r="AG617" s="53" t="n">
        <x:v>44348</x:v>
      </x:c>
      <x:c r="AH617" s="50" t="str">
        <x:v>S100W25S</x:v>
      </x:c>
      <x:c r="AI617" s="50" t="str">
        <x:v>NetSalesSummaryOfBusinessResults</x:v>
      </x:c>
      <x:c r="AJ617" s="50" t="str">
        <x:v>OperatingIncome</x:v>
      </x:c>
      <x:c r="AK617" s="53" t="n">
        <x:v>45747</x:v>
      </x:c>
      <x:c r="AL617" s="50" t="str">
        <x:v>365/365/365/366/365</x:v>
      </x:c>
      <x:c r="AM617" s="51" t="n">
        <x:v>85188600</x:v>
      </x:c>
      <x:c r="AN617" s="51" t="n">
        <x:v>547</x:v>
      </x:c>
      <x:c r="AO617" s="51" t="n">
        <x:f>IFERROR(AM617*AN617,"")</x:f>
        <x:v>46598164200</x:v>
      </x:c>
      <x:c r="AP617" s="56" t="n">
        <x:f>IFERROR(AO617/(K617*1000000),"")</x:f>
        <x:v>1.7722252533792457</x:v>
      </x:c>
      <x:c r="AQ617" s="57" t="n">
        <x:v>364978625</x:v>
      </x:c>
      <x:c r="AR617" s="52" t="n">
        <x:v>0.4335663970103509</x:v>
      </x:c>
      <x:c r="AS617" s="52" t="n">
        <x:v>-0.5680675943122875</x:v>
      </x:c>
      <x:c r="AT617" s="55" t="b">
        <x:v>1</x:v>
      </x:c>
      <x:c r="AU617" s="50"/>
      <x:c r="AV617" s="58" t="n">
        <x:v>0.0694676597686631</x:v>
      </x:c>
      <x:c r="AW617" s="50" t="n">
        <x:v>1400</x:v>
      </x:c>
      <x:c r="AX617" s="50" t="str">
        <x:v>Core Moat</x:v>
      </x:c>
      <x:c r="AY617" s="50" t="str">
        <x:v>目立つ機械的警告なし（定性確認は別途必要）</x:v>
      </x:c>
      <x:c r="AZ617" s="59" t="str">
        <x:v>2025-06-23 16:37</x:v>
      </x:c>
      <x:c r="BA617" s="53" t="n">
        <x:v>41609</x:v>
      </x:c>
      <x:c r="BB617" s="50"/>
      <x:c r="BC617" s="50"/>
      <x:c r="BD617" s="50" t="str">
        <x:v>TOPIX Small 1</x:v>
      </x:c>
    </x:row>
    <x:row r="618">
      <x:c r="A618" s="50" t="n">
        <x:v>617</x:v>
      </x:c>
      <x:c r="B618" s="50" t="str">
        <x:v>4054</x:v>
      </x:c>
      <x:c r="C618" s="50" t="str">
        <x:v>4054.T</x:v>
      </x:c>
      <x:c r="D618" s="50" t="str">
        <x:v>Japan PropTech Co.,Ltd.</x:v>
      </x:c>
      <x:c r="E618" s="50" t="str">
        <x:v>Growth Market(Domestic)</x:v>
      </x:c>
      <x:c r="F618" s="50" t="str">
        <x:v>Information &amp; Communication</x:v>
      </x:c>
      <x:c r="G618" s="51" t="n">
        <x:v>2617.526</x:v>
      </x:c>
      <x:c r="H618" s="51" t="n">
        <x:v>3053.753</x:v>
      </x:c>
      <x:c r="I618" s="51" t="n">
        <x:v>3256.262</x:v>
      </x:c>
      <x:c r="J618" s="51" t="n">
        <x:v>3780.948</x:v>
      </x:c>
      <x:c r="K618" s="51" t="n">
        <x:v>4892.537</x:v>
      </x:c>
      <x:c r="L618" s="52" t="n">
        <x:f>IFERROR(H618/G618-1,"")</x:f>
        <x:v>0.16665622423616822</x:v>
      </x:c>
      <x:c r="M618" s="52" t="n">
        <x:f>IFERROR(I618/H618-1,"")</x:f>
        <x:v>0.06631479363262183</x:v>
      </x:c>
      <x:c r="N618" s="52" t="n">
        <x:f>IFERROR(J618/I618-1,"")</x:f>
        <x:v>0.16113138316265685</x:v>
      </x:c>
      <x:c r="O618" s="52" t="n">
        <x:f>IFERROR(K618/J618-1,"")</x:f>
        <x:v>0.2939974313320364</x:v>
      </x:c>
      <x:c r="P618" s="52" t="n">
        <x:f>IFERROR((K618/G618)^(1/4)-1,"")</x:f>
        <x:v>0.16925915394919522</x:v>
      </x:c>
      <x:c r="Q618" s="51" t="n">
        <x:v>938.7</x:v>
      </x:c>
      <x:c r="R618" s="52" t="n">
        <x:f>IFERROR(Q618/K618,"")</x:f>
        <x:v>0.19186364865508426</x:v>
      </x:c>
      <x:c r="S618" s="53" t="n">
        <x:v>44013</x:v>
      </x:c>
      <x:c r="T618" s="50" t="str">
        <x:v>EDINET_company_history</x:v>
      </x:c>
      <x:c r="U618" s="50" t="str">
        <x:v>株式会社ＮＪＣ</x:v>
      </x:c>
      <x:c r="V618" s="54" t="n">
        <x:v>0.4097</x:v>
      </x:c>
      <x:c r="W618" s="50" t="str">
        <x:v>米津 健一 / 辻村 都雄</x:v>
      </x:c>
      <x:c r="X618" s="50" t="b">
        <x:f>AND(COUNT(L618:O618)=4,L618&gt;='設定'!$B$6,M618&gt;='設定'!$B$6,N618&gt;='設定'!$B$6,O618&gt;='設定'!$B$6)</x:f>
        <x:v>0</x:v>
      </x:c>
      <x:c r="Y618" s="50" t="b">
        <x:f>AND(COUNT(G618:K618)=5,P618&gt;='設定'!$B$7)</x:f>
        <x:v>0</x:v>
      </x:c>
      <x:c r="Z618" s="50" t="b">
        <x:f>AND(ISNUMBER(R618),R618&gt;='設定'!$B$8)</x:f>
        <x:v>1</x:v>
      </x:c>
      <x:c r="AA618" s="50" t="b">
        <x:f>AND(ISNUMBER(S618),S618&gt;=DATE(YEAR('設定'!$B$10)-'設定'!$B$9,MONTH('設定'!$B$10),DAY('設定'!$B$10)))</x:f>
        <x:v>0</x:v>
      </x:c>
      <x:c r="AB618" s="55" t="b">
        <x:v>0</x:v>
      </x:c>
      <x:c r="AC618" s="55" t="b">
        <x:v>0</x:v>
      </x:c>
      <x:c r="AD618" s="50" t="n">
        <x:f>IF(X618,1,0)+IF(Z618,1,0)+IF(AA618,1,0)+IF(AB618,1,0)</x:f>
        <x:v>1</x:v>
      </x:c>
      <x:c r="AE618" s="50" t="n">
        <x:f>IF(Y618,1,0)+IF(Z618,1,0)+IF(AA618,1,0)+IF(AB618,1,0)</x:f>
        <x:v>1</x:v>
      </x:c>
      <x:c r="AF618" s="50" t="n">
        <x:f>IF(Y618,1,0)+IF(Z618,1,0)+IF(AA618,1,0)+IF(AC618,1,0)</x:f>
        <x:v>1</x:v>
      </x:c>
      <x:c r="AG618" s="53" t="n">
        <x:v>44348</x:v>
      </x:c>
      <x:c r="AH618" s="50" t="str">
        <x:v>S100WQPM</x:v>
      </x:c>
      <x:c r="AI618" s="50" t="str">
        <x:v>NetSalesSummaryOfBusinessResults</x:v>
      </x:c>
      <x:c r="AJ618" s="50" t="str">
        <x:v>OperatingIncome</x:v>
      </x:c>
      <x:c r="AK618" s="53" t="n">
        <x:v>45838</x:v>
      </x:c>
      <x:c r="AL618" s="50" t="str">
        <x:v>365/365/365/366/365</x:v>
      </x:c>
      <x:c r="AM618" s="51" t="n">
        <x:v>13911940</x:v>
      </x:c>
      <x:c r="AN618" s="51" t="n">
        <x:v>514</x:v>
      </x:c>
      <x:c r="AO618" s="51" t="n">
        <x:f>IFERROR(AM618*AN618,"")</x:f>
        <x:v>7150737160</x:v>
      </x:c>
      <x:c r="AP618" s="56" t="n">
        <x:f>IFERROR(AO618/(K618*1000000),"")</x:f>
        <x:v>1.4615601598925057</x:v>
      </x:c>
      <x:c r="AQ618" s="57" t="n">
        <x:v>15533656.666666666</x:v>
      </x:c>
      <x:c r="AR618" s="52" t="n">
        <x:v>0.5401339320549438</x:v>
      </x:c>
      <x:c r="AS618" s="52" t="n">
        <x:v>-0.7629582651913936</x:v>
      </x:c>
      <x:c r="AT618" s="55" t="b">
        <x:v>0</x:v>
      </x:c>
      <x:c r="AU618" s="50" t="str">
        <x:v>low_liquidity</x:v>
      </x:c>
      <x:c r="AV618" s="58" t="n">
        <x:v>-0.0930229171048444</x:v>
      </x:c>
      <x:c r="AW618" s="50" t="n">
        <x:v>2559</x:v>
      </x:c>
      <x:c r="AX618" s="50" t="str">
        <x:v>Transformation Moat</x:v>
      </x:c>
      <x:c r="AY618" s="50" t="str">
        <x:v>既存適格性フィルター不通過: low_liquidity / 60日平均売買代金2,000万円未満 / ローカル5年最大下落率-60%以下</x:v>
      </x:c>
      <x:c r="AZ618" s="59" t="str">
        <x:v>2025-09-24 16:30</x:v>
      </x:c>
      <x:c r="BA618" s="53" t="n">
        <x:v>44013</x:v>
      </x:c>
      <x:c r="BB618" s="50"/>
      <x:c r="BC618" s="50"/>
      <x:c r="BD618" s="50"/>
    </x:row>
    <x:row r="619">
      <x:c r="A619" s="50" t="n">
        <x:v>618</x:v>
      </x:c>
      <x:c r="B619" s="50" t="str">
        <x:v>6005</x:v>
      </x:c>
      <x:c r="C619" s="50" t="str">
        <x:v>6005.T</x:v>
      </x:c>
      <x:c r="D619" s="50" t="str">
        <x:v>MIURA CO.,LTD.</x:v>
      </x:c>
      <x:c r="E619" s="50" t="str">
        <x:v>Prime Market (Domestic)</x:v>
      </x:c>
      <x:c r="F619" s="50" t="str">
        <x:v>Machinery</x:v>
      </x:c>
      <x:c r="G619" s="51" t="n">
        <x:v>134732</x:v>
      </x:c>
      <x:c r="H619" s="51" t="n">
        <x:v>143543</x:v>
      </x:c>
      <x:c r="I619" s="51" t="n">
        <x:v>158377</x:v>
      </x:c>
      <x:c r="J619" s="51" t="n">
        <x:v>159695</x:v>
      </x:c>
      <x:c r="K619" s="51" t="n">
        <x:v>251341</x:v>
      </x:c>
      <x:c r="L619" s="52" t="n">
        <x:f>IFERROR(H619/G619-1,"")</x:f>
        <x:v>0.06539649081138843</x:v>
      </x:c>
      <x:c r="M619" s="52" t="n">
        <x:f>IFERROR(I619/H619-1,"")</x:f>
        <x:v>0.10334185575054167</x:v>
      </x:c>
      <x:c r="N619" s="52" t="n">
        <x:f>IFERROR(J619/I619-1,"")</x:f>
        <x:v>0.008321915429639448</x:v>
      </x:c>
      <x:c r="O619" s="52" t="n">
        <x:f>IFERROR(K619/J619-1,"")</x:f>
        <x:v>0.573881461536053</x:v>
      </x:c>
      <x:c r="P619" s="52" t="n">
        <x:f>IFERROR((K619/G619)^(1/4)-1,"")</x:f>
        <x:v>0.16868681797515817</x:v>
      </x:c>
      <x:c r="Q619" s="51" t="n">
        <x:v>25324</x:v>
      </x:c>
      <x:c r="R619" s="52" t="n">
        <x:f>IFERROR(Q619/K619,"")</x:f>
        <x:v>0.10075554724458008</x:v>
      </x:c>
      <x:c r="S619" s="53" t="n">
        <x:v>31017</x:v>
      </x:c>
      <x:c r="T619" s="50" t="str">
        <x:v>EDINET_company_history</x:v>
      </x:c>
      <x:c r="U619" s="50" t="str">
        <x:v>日本マスタートラスト信託銀行 株式会社(信託口)</x:v>
      </x:c>
      <x:c r="V619" s="54" t="n">
        <x:v>0.1391</x:v>
      </x:c>
      <x:c r="W619" s="50" t="str">
        <x:v>宮内 大介 / 米田 剛</x:v>
      </x:c>
      <x:c r="X619" s="50" t="b">
        <x:f>AND(COUNT(L619:O619)=4,L619&gt;='設定'!$B$6,M619&gt;='設定'!$B$6,N619&gt;='設定'!$B$6,O619&gt;='設定'!$B$6)</x:f>
        <x:v>0</x:v>
      </x:c>
      <x:c r="Y619" s="50" t="b">
        <x:f>AND(COUNT(G619:K619)=5,P619&gt;='設定'!$B$7)</x:f>
        <x:v>0</x:v>
      </x:c>
      <x:c r="Z619" s="50" t="b">
        <x:f>AND(ISNUMBER(R619),R619&gt;='設定'!$B$8)</x:f>
        <x:v>1</x:v>
      </x:c>
      <x:c r="AA619" s="50" t="b">
        <x:f>AND(ISNUMBER(S619),S619&gt;=DATE(YEAR('設定'!$B$10)-'設定'!$B$9,MONTH('設定'!$B$10),DAY('設定'!$B$10)))</x:f>
        <x:v>0</x:v>
      </x:c>
      <x:c r="AB619" s="55" t="b">
        <x:v>0</x:v>
      </x:c>
      <x:c r="AC619" s="55" t="b">
        <x:v>0</x:v>
      </x:c>
      <x:c r="AD619" s="50" t="n">
        <x:f>IF(X619,1,0)+IF(Z619,1,0)+IF(AA619,1,0)+IF(AB619,1,0)</x:f>
        <x:v>1</x:v>
      </x:c>
      <x:c r="AE619" s="50" t="n">
        <x:f>IF(Y619,1,0)+IF(Z619,1,0)+IF(AA619,1,0)+IF(AB619,1,0)</x:f>
        <x:v>1</x:v>
      </x:c>
      <x:c r="AF619" s="50" t="n">
        <x:f>IF(Y619,1,0)+IF(Z619,1,0)+IF(AA619,1,0)+IF(AC619,1,0)</x:f>
        <x:v>1</x:v>
      </x:c>
      <x:c r="AG619" s="53" t="n">
        <x:v>44348</x:v>
      </x:c>
      <x:c r="AH619" s="50" t="str">
        <x:v>S100W8ZH</x:v>
      </x:c>
      <x:c r="AI619" s="50" t="str">
        <x:v>RevenueIFRSSummaryOfBusinessResults</x:v>
      </x:c>
      <x:c r="AJ619" s="50" t="str">
        <x:v>OperatingProfitLossIFRS</x:v>
      </x:c>
      <x:c r="AK619" s="53" t="n">
        <x:v>45747</x:v>
      </x:c>
      <x:c r="AL619" s="50" t="str">
        <x:v>365/365/365/366/365</x:v>
      </x:c>
      <x:c r="AM619" s="51" t="n">
        <x:v>115689812</x:v>
      </x:c>
      <x:c r="AN619" s="51" t="n">
        <x:v>3177</x:v>
      </x:c>
      <x:c r="AO619" s="51" t="n">
        <x:f>IFERROR(AM619*AN619,"")</x:f>
        <x:v>367546532724</x:v>
      </x:c>
      <x:c r="AP619" s="56" t="n">
        <x:f>IFERROR(AO619/(K619*1000000),"")</x:f>
        <x:v>1.4623421277228943</x:v>
      </x:c>
      <x:c r="AQ619" s="57" t="n">
        <x:v>1286887650</x:v>
      </x:c>
      <x:c r="AR619" s="52" t="n">
        <x:v>0.3101600832542628</x:v>
      </x:c>
      <x:c r="AS619" s="52" t="n">
        <x:v>-0.5233414544679856</x:v>
      </x:c>
      <x:c r="AT619" s="55" t="b">
        <x:v>0</x:v>
      </x:c>
      <x:c r="AU619" s="50" t="str">
        <x:v>missing_financial_data</x:v>
      </x:c>
      <x:c r="AV619" s="58" t="n">
        <x:v>0.2571049187951901</x:v>
      </x:c>
      <x:c r="AW619" s="50" t="n">
        <x:v>527</x:v>
      </x:c>
      <x:c r="AX619" s="50" t="str">
        <x:v>Future Moat</x:v>
      </x:c>
      <x:c r="AY619" s="50" t="str">
        <x:v>既存適格性フィルター不通過: missing_financial_data</x:v>
      </x:c>
      <x:c r="AZ619" s="59" t="str">
        <x:v>2025-06-30 11:14</x:v>
      </x:c>
      <x:c r="BA619" s="53" t="n">
        <x:v>31017</x:v>
      </x:c>
      <x:c r="BB619" s="50"/>
      <x:c r="BC619" s="50"/>
      <x:c r="BD619" s="50" t="str">
        <x:v>TOPIX Mid400</x:v>
      </x:c>
    </x:row>
    <x:row r="620">
      <x:c r="A620" s="50" t="n">
        <x:v>619</x:v>
      </x:c>
      <x:c r="B620" s="50" t="str">
        <x:v>4932</x:v>
      </x:c>
      <x:c r="C620" s="50" t="str">
        <x:v>4932.T</x:v>
      </x:c>
      <x:c r="D620" s="50" t="str">
        <x:v>ALMADO,INC.</x:v>
      </x:c>
      <x:c r="E620" s="50" t="str">
        <x:v>Standard Market(Domestic)</x:v>
      </x:c>
      <x:c r="F620" s="50" t="str">
        <x:v>Chemicals</x:v>
      </x:c>
      <x:c r="G620" s="51" t="n">
        <x:v>4547.908</x:v>
      </x:c>
      <x:c r="H620" s="51" t="n">
        <x:v>5365.098</x:v>
      </x:c>
      <x:c r="I620" s="51" t="n">
        <x:v>6528.885</x:v>
      </x:c>
      <x:c r="J620" s="51" t="n">
        <x:v>7538.775</x:v>
      </x:c>
      <x:c r="K620" s="51" t="n">
        <x:v>8477.456</x:v>
      </x:c>
      <x:c r="L620" s="52" t="n">
        <x:f>IFERROR(H620/G620-1,"")</x:f>
        <x:v>0.17968481332515962</x:v>
      </x:c>
      <x:c r="M620" s="52" t="n">
        <x:f>IFERROR(I620/H620-1,"")</x:f>
        <x:v>0.21691812526071286</x:v>
      </x:c>
      <x:c r="N620" s="52" t="n">
        <x:f>IFERROR(J620/I620-1,"")</x:f>
        <x:v>0.15468031677690752</x:v>
      </x:c>
      <x:c r="O620" s="52" t="n">
        <x:f>IFERROR(K620/J620-1,"")</x:f>
        <x:v>0.12451373067905602</x:v>
      </x:c>
      <x:c r="P620" s="52" t="n">
        <x:f>IFERROR((K620/G620)^(1/4)-1,"")</x:f>
        <x:v>0.168458974041372</x:v>
      </x:c>
      <x:c r="Q620" s="51" t="n">
        <x:v>946.454</x:v>
      </x:c>
      <x:c r="R620" s="52" t="n">
        <x:f>IFERROR(Q620/K620,"")</x:f>
        <x:v>0.1116436345998139</x:v>
      </x:c>
      <x:c r="S620" s="53" t="n">
        <x:v>44348</x:v>
      </x:c>
      <x:c r="T620" s="50" t="str">
        <x:v>EDINET_company_history</x:v>
      </x:c>
      <x:c r="U620" s="50" t="str">
        <x:v>株式会社ＤＡＬＭＡ</x:v>
      </x:c>
      <x:c r="V620" s="54" t="n">
        <x:v>0.1668</x:v>
      </x:c>
      <x:c r="W620" s="50" t="str">
        <x:v>保科 史朗</x:v>
      </x:c>
      <x:c r="X620" s="50" t="b">
        <x:f>AND(COUNT(L620:O620)=4,L620&gt;='設定'!$B$6,M620&gt;='設定'!$B$6,N620&gt;='設定'!$B$6,O620&gt;='設定'!$B$6)</x:f>
        <x:v>0</x:v>
      </x:c>
      <x:c r="Y620" s="50" t="b">
        <x:f>AND(COUNT(G620:K620)=5,P620&gt;='設定'!$B$7)</x:f>
        <x:v>0</x:v>
      </x:c>
      <x:c r="Z620" s="50" t="b">
        <x:f>AND(ISNUMBER(R620),R620&gt;='設定'!$B$8)</x:f>
        <x:v>1</x:v>
      </x:c>
      <x:c r="AA620" s="50" t="b">
        <x:f>AND(ISNUMBER(S620),S620&gt;=DATE(YEAR('設定'!$B$10)-'設定'!$B$9,MONTH('設定'!$B$10),DAY('設定'!$B$10)))</x:f>
        <x:v>0</x:v>
      </x:c>
      <x:c r="AB620" s="55" t="b">
        <x:v>0</x:v>
      </x:c>
      <x:c r="AC620" s="55" t="b">
        <x:v>0</x:v>
      </x:c>
      <x:c r="AD620" s="50" t="n">
        <x:f>IF(X620,1,0)+IF(Z620,1,0)+IF(AA620,1,0)+IF(AB620,1,0)</x:f>
        <x:v>1</x:v>
      </x:c>
      <x:c r="AE620" s="50" t="n">
        <x:f>IF(Y620,1,0)+IF(Z620,1,0)+IF(AA620,1,0)+IF(AB620,1,0)</x:f>
        <x:v>1</x:v>
      </x:c>
      <x:c r="AF620" s="50" t="n">
        <x:f>IF(Y620,1,0)+IF(Z620,1,0)+IF(AA620,1,0)+IF(AC620,1,0)</x:f>
        <x:v>1</x:v>
      </x:c>
      <x:c r="AG620" s="53" t="n">
        <x:v>44371</x:v>
      </x:c>
      <x:c r="AH620" s="50" t="str">
        <x:v>S100W308</x:v>
      </x:c>
      <x:c r="AI620" s="50" t="str">
        <x:v>NetSalesSummaryOfBusinessResults</x:v>
      </x:c>
      <x:c r="AJ620" s="50" t="str">
        <x:v>OperatingIncome</x:v>
      </x:c>
      <x:c r="AK620" s="53" t="n">
        <x:v>45747</x:v>
      </x:c>
      <x:c r="AL620" s="50" t="str">
        <x:v>365/365/365/366/365</x:v>
      </x:c>
      <x:c r="AM620" s="51" t="n">
        <x:v>9230100</x:v>
      </x:c>
      <x:c r="AN620" s="51" t="n">
        <x:v>641</x:v>
      </x:c>
      <x:c r="AO620" s="51" t="n">
        <x:f>IFERROR(AM620*AN620,"")</x:f>
        <x:v>5916494100</x:v>
      </x:c>
      <x:c r="AP620" s="56" t="n">
        <x:f>IFERROR(AO620/(K620*1000000),"")</x:f>
        <x:v>0.6979091486880026</x:v>
      </x:c>
      <x:c r="AQ620" s="57" t="n">
        <x:v>34578188.333333336</x:v>
      </x:c>
      <x:c r="AR620" s="52" t="n">
        <x:v>0.4769485685538092</x:v>
      </x:c>
      <x:c r="AS620" s="52" t="n">
        <x:v>-0.6083481899131216</x:v>
      </x:c>
      <x:c r="AT620" s="55" t="b">
        <x:v>1</x:v>
      </x:c>
      <x:c r="AU620" s="50"/>
      <x:c r="AV620" s="58" t="n">
        <x:v>-0.096228752839542</x:v>
      </x:c>
      <x:c r="AW620" s="50" t="n">
        <x:v>2581</x:v>
      </x:c>
      <x:c r="AX620" s="50" t="str">
        <x:v>Future Moat</x:v>
      </x:c>
      <x:c r="AY620" s="50" t="str">
        <x:v>ローカル5年最大下落率-60%以下</x:v>
      </x:c>
      <x:c r="AZ620" s="59" t="str">
        <x:v>2025-06-26 10:03</x:v>
      </x:c>
      <x:c r="BA620" s="53" t="n">
        <x:v>44348</x:v>
      </x:c>
      <x:c r="BB620" s="50"/>
      <x:c r="BC620" s="50"/>
      <x:c r="BD620" s="50"/>
    </x:row>
    <x:row r="621">
      <x:c r="A621" s="50" t="n">
        <x:v>620</x:v>
      </x:c>
      <x:c r="B621" s="50" t="str">
        <x:v>5578</x:v>
      </x:c>
      <x:c r="C621" s="50" t="str">
        <x:v>5578.T</x:v>
      </x:c>
      <x:c r="D621" s="50" t="str">
        <x:v>AR advanced technology,Inc.</x:v>
      </x:c>
      <x:c r="E621" s="50" t="str">
        <x:v>Growth Market(Domestic)</x:v>
      </x:c>
      <x:c r="F621" s="50" t="str">
        <x:v>Information &amp; Communication</x:v>
      </x:c>
      <x:c r="G621" s="51" t="n">
        <x:v>7597.874</x:v>
      </x:c>
      <x:c r="H621" s="51" t="n">
        <x:v>8768.789</x:v>
      </x:c>
      <x:c r="I621" s="51" t="n">
        <x:v>10162.068</x:v>
      </x:c>
      <x:c r="J621" s="51" t="n">
        <x:v>11129.817</x:v>
      </x:c>
      <x:c r="K621" s="51" t="n">
        <x:v>14152.706</x:v>
      </x:c>
      <x:c r="L621" s="52" t="n">
        <x:f>IFERROR(H621/G621-1,"")</x:f>
        <x:v>0.15411087364702292</x:v>
      </x:c>
      <x:c r="M621" s="52" t="n">
        <x:f>IFERROR(I621/H621-1,"")</x:f>
        <x:v>0.15889069744978457</x:v>
      </x:c>
      <x:c r="N621" s="52" t="n">
        <x:f>IFERROR(J621/I621-1,"")</x:f>
        <x:v>0.09523150209189701</x:v>
      </x:c>
      <x:c r="O621" s="52" t="n">
        <x:f>IFERROR(K621/J621-1,"")</x:f>
        <x:v>0.27160275860780114</x:v>
      </x:c>
      <x:c r="P621" s="52" t="n">
        <x:f>IFERROR((K621/G621)^(1/4)-1,"")</x:f>
        <x:v>0.168252850780219</x:v>
      </x:c>
      <x:c r="Q621" s="51" t="n">
        <x:v>829.271</x:v>
      </x:c>
      <x:c r="R621" s="52" t="n">
        <x:f>IFERROR(Q621/K621,"")</x:f>
        <x:v>0.05859451895630418</x:v>
      </x:c>
      <x:c r="S621" s="53" t="n">
        <x:v>45103</x:v>
      </x:c>
      <x:c r="T621" s="50" t="str">
        <x:v>local_price_first_trade</x:v>
      </x:c>
      <x:c r="U621" s="50" t="str">
        <x:v>株式会社エスエスアール</x:v>
      </x:c>
      <x:c r="V621" s="54" t="n">
        <x:v>0.6</x:v>
      </x:c>
      <x:c r="W621" s="50" t="str">
        <x:v>武内 寿憲</x:v>
      </x:c>
      <x:c r="X621" s="50" t="b">
        <x:f>AND(COUNT(L621:O621)=4,L621&gt;='設定'!$B$6,M621&gt;='設定'!$B$6,N621&gt;='設定'!$B$6,O621&gt;='設定'!$B$6)</x:f>
        <x:v>0</x:v>
      </x:c>
      <x:c r="Y621" s="50" t="b">
        <x:f>AND(COUNT(G621:K621)=5,P621&gt;='設定'!$B$7)</x:f>
        <x:v>0</x:v>
      </x:c>
      <x:c r="Z621" s="50" t="b">
        <x:f>AND(ISNUMBER(R621),R621&gt;='設定'!$B$8)</x:f>
        <x:v>0</x:v>
      </x:c>
      <x:c r="AA621" s="50" t="b">
        <x:f>AND(ISNUMBER(S621),S621&gt;=DATE(YEAR('設定'!$B$10)-'設定'!$B$9,MONTH('設定'!$B$10),DAY('設定'!$B$10)))</x:f>
        <x:v>1</x:v>
      </x:c>
      <x:c r="AB621" s="55" t="b">
        <x:v>0</x:v>
      </x:c>
      <x:c r="AC621" s="55" t="b">
        <x:v>0</x:v>
      </x:c>
      <x:c r="AD621" s="50" t="n">
        <x:f>IF(X621,1,0)+IF(Z621,1,0)+IF(AA621,1,0)+IF(AB621,1,0)</x:f>
        <x:v>1</x:v>
      </x:c>
      <x:c r="AE621" s="50" t="n">
        <x:f>IF(Y621,1,0)+IF(Z621,1,0)+IF(AA621,1,0)+IF(AB621,1,0)</x:f>
        <x:v>1</x:v>
      </x:c>
      <x:c r="AF621" s="50" t="n">
        <x:f>IF(Y621,1,0)+IF(Z621,1,0)+IF(AA621,1,0)+IF(AC621,1,0)</x:f>
        <x:v>1</x:v>
      </x:c>
      <x:c r="AG621" s="53" t="n">
        <x:v>45103</x:v>
      </x:c>
      <x:c r="AH621" s="50" t="str">
        <x:v>S100X6EQ</x:v>
      </x:c>
      <x:c r="AI621" s="50" t="str">
        <x:v>NetSalesSummaryOfBusinessResults</x:v>
      </x:c>
      <x:c r="AJ621" s="50" t="str">
        <x:v>OperatingIncome</x:v>
      </x:c>
      <x:c r="AK621" s="53" t="n">
        <x:v>45900</x:v>
      </x:c>
      <x:c r="AL621" s="50" t="str">
        <x:v>365/365/365/366/365</x:v>
      </x:c>
      <x:c r="AM621" s="51" t="n">
        <x:v>3257740</x:v>
      </x:c>
      <x:c r="AN621" s="51" t="n">
        <x:v>893</x:v>
      </x:c>
      <x:c r="AO621" s="51" t="n">
        <x:f>IFERROR(AM621*AN621,"")</x:f>
        <x:v>2909161820</x:v>
      </x:c>
      <x:c r="AP621" s="56" t="n">
        <x:f>IFERROR(AO621/(K621*1000000),"")</x:f>
        <x:v>0.20555516521010186</x:v>
      </x:c>
      <x:c r="AQ621" s="57" t="n">
        <x:v>65111190</x:v>
      </x:c>
      <x:c r="AR621" s="52" t="n">
        <x:v>0.637040348988799</x:v>
      </x:c>
      <x:c r="AS621" s="52" t="n">
        <x:v>-0.7379899741368618</x:v>
      </x:c>
      <x:c r="AT621" s="55" t="b">
        <x:v>1</x:v>
      </x:c>
      <x:c r="AU621" s="50"/>
      <x:c r="AV621" s="58" t="n">
        <x:v>-0.1244131815462088</x:v>
      </x:c>
      <x:c r="AW621" s="50" t="n">
        <x:v>2727</x:v>
      </x:c>
      <x:c r="AX621" s="50" t="str">
        <x:v>Future Moat</x:v>
      </x:c>
      <x:c r="AY621" s="50" t="str">
        <x:v>年率ボラティリティ60%以上 / ローカル5年最大下落率-60%以下</x:v>
      </x:c>
      <x:c r="AZ621" s="59" t="str">
        <x:v>2025-11-25 16:00</x:v>
      </x:c>
      <x:c r="BA621" s="53" t="n">
        <x:v>45078</x:v>
      </x:c>
      <x:c r="BB621" s="50"/>
      <x:c r="BC621" s="50"/>
      <x:c r="BD621" s="50"/>
    </x:row>
    <x:row r="622">
      <x:c r="A622" s="50" t="n">
        <x:v>621</x:v>
      </x:c>
      <x:c r="B622" s="50" t="str">
        <x:v>9090</x:v>
      </x:c>
      <x:c r="C622" s="50" t="str">
        <x:v>9090.T</x:v>
      </x:c>
      <x:c r="D622" s="50" t="str">
        <x:v>AZ-COM MARUWA Holdings Inc.</x:v>
      </x:c>
      <x:c r="E622" s="50" t="str">
        <x:v>Prime Market (Domestic)</x:v>
      </x:c>
      <x:c r="F622" s="50" t="str">
        <x:v>Land Transportation</x:v>
      </x:c>
      <x:c r="G622" s="51" t="n">
        <x:v>112113</x:v>
      </x:c>
      <x:c r="H622" s="51" t="n">
        <x:v>133000</x:v>
      </x:c>
      <x:c r="I622" s="51" t="n">
        <x:v>177829</x:v>
      </x:c>
      <x:c r="J622" s="51" t="n">
        <x:v>198554</x:v>
      </x:c>
      <x:c r="K622" s="51" t="n">
        <x:v>208370</x:v>
      </x:c>
      <x:c r="L622" s="52" t="n">
        <x:f>IFERROR(H622/G622-1,"")</x:f>
        <x:v>0.18630310490308877</x:v>
      </x:c>
      <x:c r="M622" s="52" t="n">
        <x:f>IFERROR(I622/H622-1,"")</x:f>
        <x:v>0.33706015037593984</x:v>
      </x:c>
      <x:c r="N622" s="52" t="n">
        <x:f>IFERROR(J622/I622-1,"")</x:f>
        <x:v>0.11654454560279826</x:v>
      </x:c>
      <x:c r="O622" s="52" t="n">
        <x:f>IFERROR(K622/J622-1,"")</x:f>
        <x:v>0.04943743263797251</x:v>
      </x:c>
      <x:c r="P622" s="52" t="n">
        <x:f>IFERROR((K622/G622)^(1/4)-1,"")</x:f>
        <x:v>0.16760193073054896</x:v>
      </x:c>
      <x:c r="Q622" s="51" t="n">
        <x:v>10969</x:v>
      </x:c>
      <x:c r="R622" s="52" t="n">
        <x:f>IFERROR(Q622/K622,"")</x:f>
        <x:v>0.05264193501943658</x:v>
      </x:c>
      <x:c r="S622" s="53" t="n">
        <x:v>41730</x:v>
      </x:c>
      <x:c r="T622" s="50" t="str">
        <x:v>EDINET_company_history</x:v>
      </x:c>
      <x:c r="U622" s="50" t="str">
        <x:v>和佐見 勝</x:v>
      </x:c>
      <x:c r="V622" s="54" t="n">
        <x:v>0.1942</x:v>
      </x:c>
      <x:c r="W622" s="50" t="str">
        <x:v>和佐見 勝 / 山本 輝明</x:v>
      </x:c>
      <x:c r="X622" s="50" t="b">
        <x:f>AND(COUNT(L622:O622)=4,L622&gt;='設定'!$B$6,M622&gt;='設定'!$B$6,N622&gt;='設定'!$B$6,O622&gt;='設定'!$B$6)</x:f>
        <x:v>0</x:v>
      </x:c>
      <x:c r="Y622" s="50" t="b">
        <x:f>AND(COUNT(G622:K622)=5,P622&gt;='設定'!$B$7)</x:f>
        <x:v>0</x:v>
      </x:c>
      <x:c r="Z622" s="50" t="b">
        <x:f>AND(ISNUMBER(R622),R622&gt;='設定'!$B$8)</x:f>
        <x:v>0</x:v>
      </x:c>
      <x:c r="AA622" s="50" t="b">
        <x:f>AND(ISNUMBER(S622),S622&gt;=DATE(YEAR('設定'!$B$10)-'設定'!$B$9,MONTH('設定'!$B$10),DAY('設定'!$B$10)))</x:f>
        <x:v>0</x:v>
      </x:c>
      <x:c r="AB622" s="55" t="b">
        <x:v>1</x:v>
      </x:c>
      <x:c r="AC622" s="55" t="b">
        <x:v>1</x:v>
      </x:c>
      <x:c r="AD622" s="50" t="n">
        <x:f>IF(X622,1,0)+IF(Z622,1,0)+IF(AA622,1,0)+IF(AB622,1,0)</x:f>
        <x:v>1</x:v>
      </x:c>
      <x:c r="AE622" s="50" t="n">
        <x:f>IF(Y622,1,0)+IF(Z622,1,0)+IF(AA622,1,0)+IF(AB622,1,0)</x:f>
        <x:v>1</x:v>
      </x:c>
      <x:c r="AF622" s="50" t="n">
        <x:f>IF(Y622,1,0)+IF(Z622,1,0)+IF(AA622,1,0)+IF(AC622,1,0)</x:f>
        <x:v>1</x:v>
      </x:c>
      <x:c r="AG622" s="53" t="n">
        <x:v>44348</x:v>
      </x:c>
      <x:c r="AH622" s="50" t="str">
        <x:v>S100W3OV</x:v>
      </x:c>
      <x:c r="AI622" s="50" t="str">
        <x:v>NetSalesSummaryOfBusinessResults</x:v>
      </x:c>
      <x:c r="AJ622" s="50" t="str">
        <x:v>OperatingIncome</x:v>
      </x:c>
      <x:c r="AK622" s="53" t="n">
        <x:v>45747</x:v>
      </x:c>
      <x:c r="AL622" s="50" t="str">
        <x:v>365/365/365/366/365</x:v>
      </x:c>
      <x:c r="AM622" s="51" t="n">
        <x:v>135235620</x:v>
      </x:c>
      <x:c r="AN622" s="51" t="n">
        <x:v>780</x:v>
      </x:c>
      <x:c r="AO622" s="51" t="n">
        <x:f>IFERROR(AM622*AN622,"")</x:f>
        <x:v>105483783600</x:v>
      </x:c>
      <x:c r="AP622" s="56" t="n">
        <x:f>IFERROR(AO622/(K622*1000000),"")</x:f>
        <x:v>0.5062330642606901</x:v>
      </x:c>
      <x:c r="AQ622" s="57" t="n">
        <x:v>232528423.33333337</x:v>
      </x:c>
      <x:c r="AR622" s="52" t="n">
        <x:v>0.352165378809344</x:v>
      </x:c>
      <x:c r="AS622" s="52" t="n">
        <x:v>-0.6333059746743215</x:v>
      </x:c>
      <x:c r="AT622" s="55" t="b">
        <x:v>1</x:v>
      </x:c>
      <x:c r="AU622" s="50"/>
      <x:c r="AV622" s="58" t="n">
        <x:v>-0.2457606357938411</x:v>
      </x:c>
      <x:c r="AW622" s="50" t="n">
        <x:v>3181</x:v>
      </x:c>
      <x:c r="AX622" s="50" t="str">
        <x:v>Transformation Moat</x:v>
      </x:c>
      <x:c r="AY622" s="50" t="str">
        <x:v>ローカル5年最大下落率-60%以下</x:v>
      </x:c>
      <x:c r="AZ622" s="59" t="str">
        <x:v>2025-06-24 15:04</x:v>
      </x:c>
      <x:c r="BA622" s="53" t="n">
        <x:v>41730</x:v>
      </x:c>
      <x:c r="BB622" s="50" t="str">
        <x:v>和佐見 勝</x:v>
      </x:c>
      <x:c r="BC622" s="50"/>
      <x:c r="BD622" s="50" t="str">
        <x:v>TOPIX Small 1</x:v>
      </x:c>
    </x:row>
    <x:row r="623">
      <x:c r="A623" s="50" t="n">
        <x:v>622</x:v>
      </x:c>
      <x:c r="B623" s="50" t="str">
        <x:v>6535</x:v>
      </x:c>
      <x:c r="C623" s="50" t="str">
        <x:v>6535.T</x:v>
      </x:c>
      <x:c r="D623" s="50" t="str">
        <x:v>i-mobile Co.,Ltd.</x:v>
      </x:c>
      <x:c r="E623" s="50" t="str">
        <x:v>Prime Market (Domestic)</x:v>
      </x:c>
      <x:c r="F623" s="50" t="str">
        <x:v>Services</x:v>
      </x:c>
      <x:c r="G623" s="51" t="n">
        <x:v>11592</x:v>
      </x:c>
      <x:c r="H623" s="51" t="n">
        <x:v>13933</x:v>
      </x:c>
      <x:c r="I623" s="51" t="n">
        <x:v>16426</x:v>
      </x:c>
      <x:c r="J623" s="51" t="n">
        <x:v>18735</x:v>
      </x:c>
      <x:c r="K623" s="51" t="n">
        <x:v>21528</x:v>
      </x:c>
      <x:c r="L623" s="52" t="n">
        <x:f>IFERROR(H623/G623-1,"")</x:f>
        <x:v>0.20194962042788123</x:v>
      </x:c>
      <x:c r="M623" s="52" t="n">
        <x:f>IFERROR(I623/H623-1,"")</x:f>
        <x:v>0.1789277255436732</x:v>
      </x:c>
      <x:c r="N623" s="52" t="n">
        <x:f>IFERROR(J623/I623-1,"")</x:f>
        <x:v>0.14056982832095466</x:v>
      </x:c>
      <x:c r="O623" s="52" t="n">
        <x:f>IFERROR(K623/J623-1,"")</x:f>
        <x:v>0.14907926341072852</x:v>
      </x:c>
      <x:c r="P623" s="52" t="n">
        <x:f>IFERROR((K623/G623)^(1/4)-1,"")</x:f>
        <x:v>0.16737752579810006</x:v>
      </x:c>
      <x:c r="Q623" s="51" t="n">
        <x:v>4133</x:v>
      </x:c>
      <x:c r="R623" s="52" t="n">
        <x:f>IFERROR(Q623/K623,"")</x:f>
        <x:v>0.19198253437383872</x:v>
      </x:c>
      <x:c r="S623" s="53" t="n">
        <x:v>42644</x:v>
      </x:c>
      <x:c r="T623" s="50" t="str">
        <x:v>EDINET_company_history</x:v>
      </x:c>
      <x:c r="U623" s="50" t="str">
        <x:v>株式会社ティーネット</x:v>
      </x:c>
      <x:c r="V623" s="54" t="n">
        <x:v>0.2227</x:v>
      </x:c>
      <x:c r="W623" s="50" t="str">
        <x:v>田中 俊彦 / 野口 哲也</x:v>
      </x:c>
      <x:c r="X623" s="50" t="b">
        <x:f>AND(COUNT(L623:O623)=4,L623&gt;='設定'!$B$6,M623&gt;='設定'!$B$6,N623&gt;='設定'!$B$6,O623&gt;='設定'!$B$6)</x:f>
        <x:v>0</x:v>
      </x:c>
      <x:c r="Y623" s="50" t="b">
        <x:f>AND(COUNT(G623:K623)=5,P623&gt;='設定'!$B$7)</x:f>
        <x:v>0</x:v>
      </x:c>
      <x:c r="Z623" s="50" t="b">
        <x:f>AND(ISNUMBER(R623),R623&gt;='設定'!$B$8)</x:f>
        <x:v>1</x:v>
      </x:c>
      <x:c r="AA623" s="50" t="b">
        <x:f>AND(ISNUMBER(S623),S623&gt;=DATE(YEAR('設定'!$B$10)-'設定'!$B$9,MONTH('設定'!$B$10),DAY('設定'!$B$10)))</x:f>
        <x:v>0</x:v>
      </x:c>
      <x:c r="AB623" s="55" t="b">
        <x:v>0</x:v>
      </x:c>
      <x:c r="AC623" s="55" t="b">
        <x:v>0</x:v>
      </x:c>
      <x:c r="AD623" s="50" t="n">
        <x:f>IF(X623,1,0)+IF(Z623,1,0)+IF(AA623,1,0)+IF(AB623,1,0)</x:f>
        <x:v>1</x:v>
      </x:c>
      <x:c r="AE623" s="50" t="n">
        <x:f>IF(Y623,1,0)+IF(Z623,1,0)+IF(AA623,1,0)+IF(AB623,1,0)</x:f>
        <x:v>1</x:v>
      </x:c>
      <x:c r="AF623" s="50" t="n">
        <x:f>IF(Y623,1,0)+IF(Z623,1,0)+IF(AA623,1,0)+IF(AC623,1,0)</x:f>
        <x:v>1</x:v>
      </x:c>
      <x:c r="AG623" s="53" t="n">
        <x:v>44348</x:v>
      </x:c>
      <x:c r="AH623" s="50" t="str">
        <x:v>S100WW4T</x:v>
      </x:c>
      <x:c r="AI623" s="50" t="str">
        <x:v>NetSalesSummaryOfBusinessResults</x:v>
      </x:c>
      <x:c r="AJ623" s="50" t="str">
        <x:v>OperatingIncome</x:v>
      </x:c>
      <x:c r="AK623" s="53" t="n">
        <x:v>45869</x:v>
      </x:c>
      <x:c r="AL623" s="50" t="str">
        <x:v>365/365/365/366/365</x:v>
      </x:c>
      <x:c r="AM623" s="51" t="n">
        <x:v>56047188</x:v>
      </x:c>
      <x:c r="AN623" s="51" t="n">
        <x:v>489</x:v>
      </x:c>
      <x:c r="AO623" s="51" t="n">
        <x:f>IFERROR(AM623*AN623,"")</x:f>
        <x:v>27407074932</x:v>
      </x:c>
      <x:c r="AP623" s="56" t="n">
        <x:f>IFERROR(AO623/(K623*1000000),"")</x:f>
        <x:v>1.2730896939799332</x:v>
      </x:c>
      <x:c r="AQ623" s="57" t="n">
        <x:v>122321596.66666669</x:v>
      </x:c>
      <x:c r="AR623" s="52" t="n">
        <x:v>0.3370628339832947</x:v>
      </x:c>
      <x:c r="AS623" s="52" t="n">
        <x:v>-0.4029574047151923</x:v>
      </x:c>
      <x:c r="AT623" s="55" t="b">
        <x:v>1</x:v>
      </x:c>
      <x:c r="AU623" s="50"/>
      <x:c r="AV623" s="58" t="n">
        <x:v>0.1333983049545195</x:v>
      </x:c>
      <x:c r="AW623" s="50" t="n">
        <x:v>1046</x:v>
      </x:c>
      <x:c r="AX623" s="50" t="str">
        <x:v>Core Moat</x:v>
      </x:c>
      <x:c r="AY623" s="50" t="str">
        <x:v>目立つ機械的警告なし（定性確認は別途必要）</x:v>
      </x:c>
      <x:c r="AZ623" s="59" t="str">
        <x:v>2025-10-23 12:00</x:v>
      </x:c>
      <x:c r="BA623" s="53" t="n">
        <x:v>42644</x:v>
      </x:c>
      <x:c r="BB623" s="50"/>
      <x:c r="BC623" s="50"/>
      <x:c r="BD623" s="50" t="str">
        <x:v>TOPIX Small 2</x:v>
      </x:c>
    </x:row>
    <x:row r="624">
      <x:c r="A624" s="50" t="n">
        <x:v>623</x:v>
      </x:c>
      <x:c r="B624" s="50" t="str">
        <x:v>9021</x:v>
      </x:c>
      <x:c r="C624" s="50" t="str">
        <x:v>9021.T</x:v>
      </x:c>
      <x:c r="D624" s="50" t="str">
        <x:v>West Japan Railway Company</x:v>
      </x:c>
      <x:c r="E624" s="50" t="str">
        <x:v>Prime Market (Domestic)</x:v>
      </x:c>
      <x:c r="F624" s="50" t="str">
        <x:v>Land Transportation</x:v>
      </x:c>
      <x:c r="G624" s="51" t="n">
        <x:v>920046</x:v>
      </x:c>
      <x:c r="H624" s="51" t="n">
        <x:v>1031103</x:v>
      </x:c>
      <x:c r="I624" s="51" t="n">
        <x:v>1395531</x:v>
      </x:c>
      <x:c r="J624" s="51" t="n">
        <x:v>1635023</x:v>
      </x:c>
      <x:c r="K624" s="51" t="n">
        <x:v>1707944</x:v>
      </x:c>
      <x:c r="L624" s="52" t="n">
        <x:f>IFERROR(H624/G624-1,"")</x:f>
        <x:v>0.12070809503003121</x:v>
      </x:c>
      <x:c r="M624" s="52" t="n">
        <x:f>IFERROR(I624/H624-1,"")</x:f>
        <x:v>0.35343510784082666</x:v>
      </x:c>
      <x:c r="N624" s="52" t="n">
        <x:f>IFERROR(J624/I624-1,"")</x:f>
        <x:v>0.17161352918709794</x:v>
      </x:c>
      <x:c r="O624" s="52" t="n">
        <x:f>IFERROR(K624/J624-1,"")</x:f>
        <x:v>0.044599372608214116</x:v>
      </x:c>
      <x:c r="P624" s="52" t="n">
        <x:f>IFERROR((K624/G624)^(1/4)-1,"")</x:f>
        <x:v>0.16725574832850088</x:v>
      </x:c>
      <x:c r="Q624" s="51" t="n">
        <x:v>180161</x:v>
      </x:c>
      <x:c r="R624" s="52" t="n">
        <x:f>IFERROR(Q624/K624,"")</x:f>
        <x:v>0.10548413765322516</x:v>
      </x:c>
      <x:c r="S624" s="53" t="n">
        <x:v>35339</x:v>
      </x:c>
      <x:c r="T624" s="50" t="str">
        <x:v>EDINET_company_history</x:v>
      </x:c>
      <x:c r="U624" s="50" t="str">
        <x:v>日本マスタートラスト信託銀行株式会社(信託口)</x:v>
      </x:c>
      <x:c r="V624" s="54" t="n">
        <x:v>0.1518</x:v>
      </x:c>
      <x:c r="W624" s="50" t="str">
        <x:v>長谷川 一明 / 倉坂 昇治 / 春名 幸一 / 井上 啓</x:v>
      </x:c>
      <x:c r="X624" s="50" t="b">
        <x:f>AND(COUNT(L624:O624)=4,L624&gt;='設定'!$B$6,M624&gt;='設定'!$B$6,N624&gt;='設定'!$B$6,O624&gt;='設定'!$B$6)</x:f>
        <x:v>0</x:v>
      </x:c>
      <x:c r="Y624" s="50" t="b">
        <x:f>AND(COUNT(G624:K624)=5,P624&gt;='設定'!$B$7)</x:f>
        <x:v>0</x:v>
      </x:c>
      <x:c r="Z624" s="50" t="b">
        <x:f>AND(ISNUMBER(R624),R624&gt;='設定'!$B$8)</x:f>
        <x:v>1</x:v>
      </x:c>
      <x:c r="AA624" s="50" t="b">
        <x:f>AND(ISNUMBER(S624),S624&gt;=DATE(YEAR('設定'!$B$10)-'設定'!$B$9,MONTH('設定'!$B$10),DAY('設定'!$B$10)))</x:f>
        <x:v>0</x:v>
      </x:c>
      <x:c r="AB624" s="55" t="b">
        <x:v>0</x:v>
      </x:c>
      <x:c r="AC624" s="55" t="b">
        <x:v>0</x:v>
      </x:c>
      <x:c r="AD624" s="50" t="n">
        <x:f>IF(X624,1,0)+IF(Z624,1,0)+IF(AA624,1,0)+IF(AB624,1,0)</x:f>
        <x:v>1</x:v>
      </x:c>
      <x:c r="AE624" s="50" t="n">
        <x:f>IF(Y624,1,0)+IF(Z624,1,0)+IF(AA624,1,0)+IF(AB624,1,0)</x:f>
        <x:v>1</x:v>
      </x:c>
      <x:c r="AF624" s="50" t="n">
        <x:f>IF(Y624,1,0)+IF(Z624,1,0)+IF(AA624,1,0)+IF(AC624,1,0)</x:f>
        <x:v>1</x:v>
      </x:c>
      <x:c r="AG624" s="53" t="n">
        <x:v>44348</x:v>
      </x:c>
      <x:c r="AH624" s="50" t="str">
        <x:v>S100VYFN</x:v>
      </x:c>
      <x:c r="AI624" s="50" t="str">
        <x:v>OperatingRevenue1SummaryOfBusinessResults</x:v>
      </x:c>
      <x:c r="AJ624" s="50" t="str">
        <x:v>OperatingIncome</x:v>
      </x:c>
      <x:c r="AK624" s="53" t="n">
        <x:v>45747</x:v>
      </x:c>
      <x:c r="AL624" s="50" t="str">
        <x:v>365/365/365/366/365</x:v>
      </x:c>
      <x:c r="AM624" s="51" t="n">
        <x:v>469919000</x:v>
      </x:c>
      <x:c r="AN624" s="51" t="n">
        <x:v>2528.5</x:v>
      </x:c>
      <x:c r="AO624" s="51" t="n">
        <x:f>IFERROR(AM624*AN624,"")</x:f>
        <x:v>1188190191500</x:v>
      </x:c>
      <x:c r="AP624" s="56" t="n">
        <x:f>IFERROR(AO624/(K624*1000000),"")</x:f>
        <x:v>0.6956845139536191</x:v>
      </x:c>
      <x:c r="AQ624" s="57" t="n">
        <x:v>7252673430.833333</x:v>
      </x:c>
      <x:c r="AR624" s="52" t="n">
        <x:v>0.2345042250693969</x:v>
      </x:c>
      <x:c r="AS624" s="52" t="n">
        <x:v>-0.328599681580341</x:v>
      </x:c>
      <x:c r="AT624" s="55" t="b">
        <x:v>1</x:v>
      </x:c>
      <x:c r="AU624" s="50"/>
      <x:c r="AV624" s="58" t="n">
        <x:v>0.2561094784326009</x:v>
      </x:c>
      <x:c r="AW624" s="50" t="n">
        <x:v>536</x:v>
      </x:c>
      <x:c r="AX624" s="50" t="str">
        <x:v>Transformation Moat</x:v>
      </x:c>
      <x:c r="AY624" s="50" t="str">
        <x:v>目立つ機械的警告なし（定性確認は別途必要）</x:v>
      </x:c>
      <x:c r="AZ624" s="59" t="str">
        <x:v>2025-06-16 16:48</x:v>
      </x:c>
      <x:c r="BA624" s="53" t="n">
        <x:v>35339</x:v>
      </x:c>
      <x:c r="BB624" s="50"/>
      <x:c r="BC624" s="50"/>
      <x:c r="BD624" s="50" t="str">
        <x:v>TOPIX Large70</x:v>
      </x:c>
    </x:row>
    <x:row r="625">
      <x:c r="A625" s="50" t="n">
        <x:v>624</x:v>
      </x:c>
      <x:c r="B625" s="50" t="str">
        <x:v>6039</x:v>
      </x:c>
      <x:c r="C625" s="50" t="str">
        <x:v>6039.T</x:v>
      </x:c>
      <x:c r="D625" s="50" t="str">
        <x:v>Japan Animal Referral Medical Center Co.,Ltd.</x:v>
      </x:c>
      <x:c r="E625" s="50" t="str">
        <x:v>Growth Market(Domestic)</x:v>
      </x:c>
      <x:c r="F625" s="50" t="str">
        <x:v>Services</x:v>
      </x:c>
      <x:c r="G625" s="51" t="n">
        <x:v>2847.833</x:v>
      </x:c>
      <x:c r="H625" s="51" t="n">
        <x:v>2979.011</x:v>
      </x:c>
      <x:c r="I625" s="51" t="n">
        <x:v>3872.994</x:v>
      </x:c>
      <x:c r="J625" s="51" t="n">
        <x:v>4270.195</x:v>
      </x:c>
      <x:c r="K625" s="51" t="n">
        <x:v>5277.736</x:v>
      </x:c>
      <x:c r="L625" s="52" t="n">
        <x:f>IFERROR(H625/G625-1,"")</x:f>
        <x:v>0.04606239200121642</x:v>
      </x:c>
      <x:c r="M625" s="52" t="n">
        <x:f>IFERROR(I625/H625-1,"")</x:f>
        <x:v>0.3000938902206136</x:v>
      </x:c>
      <x:c r="N625" s="52" t="n">
        <x:f>IFERROR(J625/I625-1,"")</x:f>
        <x:v>0.10255657509410021</x:v>
      </x:c>
      <x:c r="O625" s="52" t="n">
        <x:f>IFERROR(K625/J625-1,"")</x:f>
        <x:v>0.23594730451419665</x:v>
      </x:c>
      <x:c r="P625" s="52" t="n">
        <x:f>IFERROR((K625/G625)^(1/4)-1,"")</x:f>
        <x:v>0.16676471289846995</x:v>
      </x:c>
      <x:c r="Q625" s="51" t="n">
        <x:v>720.974</x:v>
      </x:c>
      <x:c r="R625" s="52" t="n">
        <x:f>IFERROR(Q625/K625,"")</x:f>
        <x:v>0.13660668134973028</x:v>
      </x:c>
      <x:c r="S625" s="53" t="n">
        <x:v>42064</x:v>
      </x:c>
      <x:c r="T625" s="50" t="str">
        <x:v>EDINET_company_history</x:v>
      </x:c>
      <x:c r="U625" s="50" t="str">
        <x:v>MSIP CLIENT SECURITIES （常任代理人 モルガン・スタンレーMUFG証券株式会社）</x:v>
      </x:c>
      <x:c r="V625" s="54" t="n">
        <x:v>0.1541</x:v>
      </x:c>
      <x:c r="W625" s="50" t="str">
        <x:v>平尾 秀博</x:v>
      </x:c>
      <x:c r="X625" s="50" t="b">
        <x:f>AND(COUNT(L625:O625)=4,L625&gt;='設定'!$B$6,M625&gt;='設定'!$B$6,N625&gt;='設定'!$B$6,O625&gt;='設定'!$B$6)</x:f>
        <x:v>0</x:v>
      </x:c>
      <x:c r="Y625" s="50" t="b">
        <x:f>AND(COUNT(G625:K625)=5,P625&gt;='設定'!$B$7)</x:f>
        <x:v>0</x:v>
      </x:c>
      <x:c r="Z625" s="50" t="b">
        <x:f>AND(ISNUMBER(R625),R625&gt;='設定'!$B$8)</x:f>
        <x:v>1</x:v>
      </x:c>
      <x:c r="AA625" s="50" t="b">
        <x:f>AND(ISNUMBER(S625),S625&gt;=DATE(YEAR('設定'!$B$10)-'設定'!$B$9,MONTH('設定'!$B$10),DAY('設定'!$B$10)))</x:f>
        <x:v>0</x:v>
      </x:c>
      <x:c r="AB625" s="55" t="b">
        <x:v>0</x:v>
      </x:c>
      <x:c r="AC625" s="55" t="b">
        <x:v>0</x:v>
      </x:c>
      <x:c r="AD625" s="50" t="n">
        <x:f>IF(X625,1,0)+IF(Z625,1,0)+IF(AA625,1,0)+IF(AB625,1,0)</x:f>
        <x:v>1</x:v>
      </x:c>
      <x:c r="AE625" s="50" t="n">
        <x:f>IF(Y625,1,0)+IF(Z625,1,0)+IF(AA625,1,0)+IF(AB625,1,0)</x:f>
        <x:v>1</x:v>
      </x:c>
      <x:c r="AF625" s="50" t="n">
        <x:f>IF(Y625,1,0)+IF(Z625,1,0)+IF(AA625,1,0)+IF(AC625,1,0)</x:f>
        <x:v>1</x:v>
      </x:c>
      <x:c r="AG625" s="53" t="n">
        <x:v>44348</x:v>
      </x:c>
      <x:c r="AH625" s="50" t="str">
        <x:v>S100W2CN</x:v>
      </x:c>
      <x:c r="AI625" s="50" t="str">
        <x:v>NetSalesSummaryOfBusinessResults</x:v>
      </x:c>
      <x:c r="AJ625" s="50" t="str">
        <x:v>OperatingIncome</x:v>
      </x:c>
      <x:c r="AK625" s="53" t="n">
        <x:v>45747</x:v>
      </x:c>
      <x:c r="AL625" s="50" t="str">
        <x:v>365/365/365/366/365</x:v>
      </x:c>
      <x:c r="AM625" s="51" t="n">
        <x:v>2724800</x:v>
      </x:c>
      <x:c r="AN625" s="51" t="n">
        <x:v>936</x:v>
      </x:c>
      <x:c r="AO625" s="51" t="n">
        <x:f>IFERROR(AM625*AN625,"")</x:f>
        <x:v>2550412800</x:v>
      </x:c>
      <x:c r="AP625" s="56" t="n">
        <x:f>IFERROR(AO625/(K625*1000000),"")</x:f>
        <x:v>0.48323993469927257</x:v>
      </x:c>
      <x:c r="AQ625" s="57" t="n">
        <x:v>185675618.33333337</x:v>
      </x:c>
      <x:c r="AR625" s="52" t="n">
        <x:v>0.3124714735571708</x:v>
      </x:c>
      <x:c r="AS625" s="52" t="n">
        <x:v>-0.4075949367088608</x:v>
      </x:c>
      <x:c r="AT625" s="55" t="b">
        <x:v>1</x:v>
      </x:c>
      <x:c r="AU625" s="50"/>
      <x:c r="AV625" s="58" t="n">
        <x:v>0.3266931900645954</x:v>
      </x:c>
      <x:c r="AW625" s="50" t="n">
        <x:v>352</x:v>
      </x:c>
      <x:c r="AX625" s="50" t="str">
        <x:v>Core Moat</x:v>
      </x:c>
      <x:c r="AY625" s="50" t="str">
        <x:v>目立つ機械的警告なし（定性確認は別途必要）</x:v>
      </x:c>
      <x:c r="AZ625" s="59" t="str">
        <x:v>2025-06-23 16:46</x:v>
      </x:c>
      <x:c r="BA625" s="53" t="n">
        <x:v>42064</x:v>
      </x:c>
      <x:c r="BB625" s="50"/>
      <x:c r="BC625" s="50"/>
      <x:c r="BD625" s="50"/>
    </x:row>
    <x:row r="626">
      <x:c r="A626" s="50" t="n">
        <x:v>625</x:v>
      </x:c>
      <x:c r="B626" s="50" t="str">
        <x:v>3134</x:v>
      </x:c>
      <x:c r="C626" s="50" t="str">
        <x:v>3134.T</x:v>
      </x:c>
      <x:c r="D626" s="50" t="str">
        <x:v>Hamee Corp.</x:v>
      </x:c>
      <x:c r="E626" s="50" t="str">
        <x:v>Standard Market(Domestic)</x:v>
      </x:c>
      <x:c r="F626" s="50" t="str">
        <x:v>Retail Trade</x:v>
      </x:c>
      <x:c r="G626" s="51" t="n">
        <x:v>12363.688</x:v>
      </x:c>
      <x:c r="H626" s="51" t="n">
        <x:v>13413.481</x:v>
      </x:c>
      <x:c r="I626" s="51" t="n">
        <x:v>14038.437</x:v>
      </x:c>
      <x:c r="J626" s="51" t="n">
        <x:v>17612.068</x:v>
      </x:c>
      <x:c r="K626" s="51" t="n">
        <x:v>22895.35</x:v>
      </x:c>
      <x:c r="L626" s="52" t="n">
        <x:f>IFERROR(H626/G626-1,"")</x:f>
        <x:v>0.08490937331967618</x:v>
      </x:c>
      <x:c r="M626" s="52" t="n">
        <x:f>IFERROR(I626/H626-1,"")</x:f>
        <x:v>0.046591634192496345</x:v>
      </x:c>
      <x:c r="N626" s="52" t="n">
        <x:f>IFERROR(J626/I626-1,"")</x:f>
        <x:v>0.2545604613960941</x:v>
      </x:c>
      <x:c r="O626" s="52" t="n">
        <x:f>IFERROR(K626/J626-1,"")</x:f>
        <x:v>0.29998078590203026</x:v>
      </x:c>
      <x:c r="P626" s="52" t="n">
        <x:f>IFERROR((K626/G626)^(1/4)-1,"")</x:f>
        <x:v>0.16654047646045234</x:v>
      </x:c>
      <x:c r="Q626" s="51" t="n">
        <x:v>2354.124</x:v>
      </x:c>
      <x:c r="R626" s="52" t="n">
        <x:f>IFERROR(Q626/K626,"")</x:f>
        <x:v>0.10282105318328831</x:v>
      </x:c>
      <x:c r="S626" s="53" t="n">
        <x:v>42095</x:v>
      </x:c>
      <x:c r="T626" s="50" t="str">
        <x:v>EDINET_company_history</x:v>
      </x:c>
      <x:c r="U626" s="50" t="str">
        <x:v>ＡＯＩ株式会社</x:v>
      </x:c>
      <x:c r="V626" s="54" t="n">
        <x:v>0.333</x:v>
      </x:c>
      <x:c r="W626" s="50" t="str">
        <x:v>樋口 敦士 / 水島 育大</x:v>
      </x:c>
      <x:c r="X626" s="50" t="b">
        <x:f>AND(COUNT(L626:O626)=4,L626&gt;='設定'!$B$6,M626&gt;='設定'!$B$6,N626&gt;='設定'!$B$6,O626&gt;='設定'!$B$6)</x:f>
        <x:v>0</x:v>
      </x:c>
      <x:c r="Y626" s="50" t="b">
        <x:f>AND(COUNT(G626:K626)=5,P626&gt;='設定'!$B$7)</x:f>
        <x:v>0</x:v>
      </x:c>
      <x:c r="Z626" s="50" t="b">
        <x:f>AND(ISNUMBER(R626),R626&gt;='設定'!$B$8)</x:f>
        <x:v>1</x:v>
      </x:c>
      <x:c r="AA626" s="50" t="b">
        <x:f>AND(ISNUMBER(S626),S626&gt;=DATE(YEAR('設定'!$B$10)-'設定'!$B$9,MONTH('設定'!$B$10),DAY('設定'!$B$10)))</x:f>
        <x:v>0</x:v>
      </x:c>
      <x:c r="AB626" s="55" t="b">
        <x:v>0</x:v>
      </x:c>
      <x:c r="AC626" s="55" t="b">
        <x:v>0</x:v>
      </x:c>
      <x:c r="AD626" s="50" t="n">
        <x:f>IF(X626,1,0)+IF(Z626,1,0)+IF(AA626,1,0)+IF(AB626,1,0)</x:f>
        <x:v>1</x:v>
      </x:c>
      <x:c r="AE626" s="50" t="n">
        <x:f>IF(Y626,1,0)+IF(Z626,1,0)+IF(AA626,1,0)+IF(AB626,1,0)</x:f>
        <x:v>1</x:v>
      </x:c>
      <x:c r="AF626" s="50" t="n">
        <x:f>IF(Y626,1,0)+IF(Z626,1,0)+IF(AA626,1,0)+IF(AC626,1,0)</x:f>
        <x:v>1</x:v>
      </x:c>
      <x:c r="AG626" s="53" t="n">
        <x:v>44348</x:v>
      </x:c>
      <x:c r="AH626" s="50" t="str">
        <x:v>S100WEGF</x:v>
      </x:c>
      <x:c r="AI626" s="50" t="str">
        <x:v>NetSalesSummaryOfBusinessResults</x:v>
      </x:c>
      <x:c r="AJ626" s="50" t="str">
        <x:v>OperatingIncome</x:v>
      </x:c>
      <x:c r="AK626" s="53" t="n">
        <x:v>45777</x:v>
      </x:c>
      <x:c r="AL626" s="50" t="str">
        <x:v>365/365/365/366/365</x:v>
      </x:c>
      <x:c r="AM626" s="51" t="n">
        <x:v>15951800</x:v>
      </x:c>
      <x:c r="AN626" s="51" t="n">
        <x:v>393</x:v>
      </x:c>
      <x:c r="AO626" s="51" t="n">
        <x:f>IFERROR(AM626*AN626,"")</x:f>
        <x:v>6269057400</x:v>
      </x:c>
      <x:c r="AP626" s="56" t="n">
        <x:f>IFERROR(AO626/(K626*1000000),"")</x:f>
        <x:v>0.2738135647631506</x:v>
      </x:c>
      <x:c r="AQ626" s="57" t="n">
        <x:v>90865578.33333331</x:v>
      </x:c>
      <x:c r="AR626" s="52" t="n">
        <x:v>0.5338511833654631</x:v>
      </x:c>
      <x:c r="AS626" s="52" t="n">
        <x:v>-0.7364133749750492</x:v>
      </x:c>
      <x:c r="AT626" s="55" t="b">
        <x:v>1</x:v>
      </x:c>
      <x:c r="AU626" s="50"/>
      <x:c r="AV626" s="58" t="n">
        <x:v>-0.3361852029125479</x:v>
      </x:c>
      <x:c r="AW626" s="50" t="n">
        <x:v>3343</x:v>
      </x:c>
      <x:c r="AX626" s="50" t="str">
        <x:v>Transformation Moat</x:v>
      </x:c>
      <x:c r="AY626" s="50" t="str">
        <x:v>ローカル5年最大下落率-60%以下</x:v>
      </x:c>
      <x:c r="AZ626" s="59" t="str">
        <x:v>2025-07-24 16:00</x:v>
      </x:c>
      <x:c r="BA626" s="53" t="n">
        <x:v>42095</x:v>
      </x:c>
      <x:c r="BB626" s="50"/>
      <x:c r="BC626" s="50"/>
      <x:c r="BD626" s="50" t="str">
        <x:v>TOPIX Small 2</x:v>
      </x:c>
    </x:row>
    <x:row r="627">
      <x:c r="A627" s="50" t="n">
        <x:v>626</x:v>
      </x:c>
      <x:c r="B627" s="50" t="str">
        <x:v>2924</x:v>
      </x:c>
      <x:c r="C627" s="50" t="str">
        <x:v>2924.T</x:v>
      </x:c>
      <x:c r="D627" s="50" t="str">
        <x:v>Ifuji Sangyo Co.,Ltd.</x:v>
      </x:c>
      <x:c r="E627" s="50" t="str">
        <x:v>Standard Market(Domestic)</x:v>
      </x:c>
      <x:c r="F627" s="50" t="str">
        <x:v>Foods</x:v>
      </x:c>
      <x:c r="G627" s="51" t="n">
        <x:v>13825</x:v>
      </x:c>
      <x:c r="H627" s="51" t="n">
        <x:v>17430</x:v>
      </x:c>
      <x:c r="I627" s="51" t="n">
        <x:v>20891</x:v>
      </x:c>
      <x:c r="J627" s="51" t="n">
        <x:v>24503</x:v>
      </x:c>
      <x:c r="K627" s="51" t="n">
        <x:v>25557</x:v>
      </x:c>
      <x:c r="L627" s="52" t="n">
        <x:f>IFERROR(H627/G627-1,"")</x:f>
        <x:v>0.26075949367088613</x:v>
      </x:c>
      <x:c r="M627" s="52" t="n">
        <x:f>IFERROR(I627/H627-1,"")</x:f>
        <x:v>0.1985656913367757</x:v>
      </x:c>
      <x:c r="N627" s="52" t="n">
        <x:f>IFERROR(J627/I627-1,"")</x:f>
        <x:v>0.17289741994160157</x:v>
      </x:c>
      <x:c r="O627" s="52" t="n">
        <x:f>IFERROR(K627/J627-1,"")</x:f>
        <x:v>0.04301514100314252</x:v>
      </x:c>
      <x:c r="P627" s="52" t="n">
        <x:f>IFERROR((K627/G627)^(1/4)-1,"")</x:f>
        <x:v>0.16603391727829542</x:v>
      </x:c>
      <x:c r="Q627" s="51" t="n">
        <x:v>2998</x:v>
      </x:c>
      <x:c r="R627" s="52" t="n">
        <x:f>IFERROR(Q627/K627,"")</x:f>
        <x:v>0.11730641311578041</x:v>
      </x:c>
      <x:c r="S627" s="53" t="n">
        <x:v>36008</x:v>
      </x:c>
      <x:c r="T627" s="50" t="str">
        <x:v>EDINET_company_history</x:v>
      </x:c>
      <x:c r="U627" s="50" t="str">
        <x:v>株式会社将コーポレーション</x:v>
      </x:c>
      <x:c r="V627" s="54" t="n">
        <x:v>0.1449</x:v>
      </x:c>
      <x:c r="W627" s="50" t="str">
        <x:v>藤 井 宗 徳</x:v>
      </x:c>
      <x:c r="X627" s="50" t="b">
        <x:f>AND(COUNT(L627:O627)=4,L627&gt;='設定'!$B$6,M627&gt;='設定'!$B$6,N627&gt;='設定'!$B$6,O627&gt;='設定'!$B$6)</x:f>
        <x:v>0</x:v>
      </x:c>
      <x:c r="Y627" s="50" t="b">
        <x:f>AND(COUNT(G627:K627)=5,P627&gt;='設定'!$B$7)</x:f>
        <x:v>0</x:v>
      </x:c>
      <x:c r="Z627" s="50" t="b">
        <x:f>AND(ISNUMBER(R627),R627&gt;='設定'!$B$8)</x:f>
        <x:v>1</x:v>
      </x:c>
      <x:c r="AA627" s="50" t="b">
        <x:f>AND(ISNUMBER(S627),S627&gt;=DATE(YEAR('設定'!$B$10)-'設定'!$B$9,MONTH('設定'!$B$10),DAY('設定'!$B$10)))</x:f>
        <x:v>0</x:v>
      </x:c>
      <x:c r="AB627" s="55" t="b">
        <x:v>0</x:v>
      </x:c>
      <x:c r="AC627" s="55" t="b">
        <x:v>0</x:v>
      </x:c>
      <x:c r="AD627" s="50" t="n">
        <x:f>IF(X627,1,0)+IF(Z627,1,0)+IF(AA627,1,0)+IF(AB627,1,0)</x:f>
        <x:v>1</x:v>
      </x:c>
      <x:c r="AE627" s="50" t="n">
        <x:f>IF(Y627,1,0)+IF(Z627,1,0)+IF(AA627,1,0)+IF(AB627,1,0)</x:f>
        <x:v>1</x:v>
      </x:c>
      <x:c r="AF627" s="50" t="n">
        <x:f>IF(Y627,1,0)+IF(Z627,1,0)+IF(AA627,1,0)+IF(AC627,1,0)</x:f>
        <x:v>1</x:v>
      </x:c>
      <x:c r="AG627" s="53" t="n">
        <x:v>44348</x:v>
      </x:c>
      <x:c r="AH627" s="50" t="str">
        <x:v>S100VXIA</x:v>
      </x:c>
      <x:c r="AI627" s="50" t="str">
        <x:v>NetSalesSummaryOfBusinessResults</x:v>
      </x:c>
      <x:c r="AJ627" s="50" t="str">
        <x:v>OperatingIncome</x:v>
      </x:c>
      <x:c r="AK627" s="53" t="n">
        <x:v>45747</x:v>
      </x:c>
      <x:c r="AL627" s="50" t="str">
        <x:v>365/365/365/366/365</x:v>
      </x:c>
      <x:c r="AM627" s="51" t="n">
        <x:v>8136170</x:v>
      </x:c>
      <x:c r="AN627" s="51" t="n">
        <x:v>2120</x:v>
      </x:c>
      <x:c r="AO627" s="51" t="n">
        <x:f>IFERROR(AM627*AN627,"")</x:f>
        <x:v>17248680400</x:v>
      </x:c>
      <x:c r="AP627" s="56" t="n">
        <x:f>IFERROR(AO627/(K627*1000000),"")</x:f>
        <x:v>0.6749102163790742</x:v>
      </x:c>
      <x:c r="AQ627" s="57" t="n">
        <x:v>23827326.666666668</x:v>
      </x:c>
      <x:c r="AR627" s="52" t="n">
        <x:v>0.3101478030579214</x:v>
      </x:c>
      <x:c r="AS627" s="52" t="n">
        <x:v>-0.345636000580181</x:v>
      </x:c>
      <x:c r="AT627" s="55" t="b">
        <x:v>1</x:v>
      </x:c>
      <x:c r="AU627" s="50"/>
      <x:c r="AV627" s="58" t="n">
        <x:v>-0.017403307441175</x:v>
      </x:c>
      <x:c r="AW627" s="50" t="n">
        <x:v>2020</x:v>
      </x:c>
      <x:c r="AX627" s="50" t="str">
        <x:v>Core Moat</x:v>
      </x:c>
      <x:c r="AY627" s="50" t="str">
        <x:v>目立つ機械的警告なし（定性確認は別途必要）</x:v>
      </x:c>
      <x:c r="AZ627" s="59" t="str">
        <x:v>2025-06-27 09:57</x:v>
      </x:c>
      <x:c r="BA627" s="53" t="n">
        <x:v>36008</x:v>
      </x:c>
      <x:c r="BB627" s="50"/>
      <x:c r="BC627" s="50"/>
      <x:c r="BD627" s="50"/>
    </x:row>
    <x:row r="628">
      <x:c r="A628" s="50" t="n">
        <x:v>627</x:v>
      </x:c>
      <x:c r="B628" s="50" t="str">
        <x:v>2130</x:v>
      </x:c>
      <x:c r="C628" s="50" t="str">
        <x:v>2130.T</x:v>
      </x:c>
      <x:c r="D628" s="50" t="str">
        <x:v>Members Co.,Ltd.</x:v>
      </x:c>
      <x:c r="E628" s="50" t="str">
        <x:v>Prime Market (Domestic)</x:v>
      </x:c>
      <x:c r="F628" s="50" t="str">
        <x:v>Services</x:v>
      </x:c>
      <x:c r="G628" s="51" t="n">
        <x:v>12087.276</x:v>
      </x:c>
      <x:c r="H628" s="51" t="n">
        <x:v>14938.719</x:v>
      </x:c>
      <x:c r="I628" s="51" t="n">
        <x:v>17662.288</x:v>
      </x:c>
      <x:c r="J628" s="51" t="n">
        <x:v>20467.084</x:v>
      </x:c>
      <x:c r="K628" s="51" t="n">
        <x:v>22329.565</x:v>
      </x:c>
      <x:c r="L628" s="52" t="n">
        <x:f>IFERROR(H628/G628-1,"")</x:f>
        <x:v>0.23590451645184563</x:v>
      </x:c>
      <x:c r="M628" s="52" t="n">
        <x:f>IFERROR(I628/H628-1,"")</x:f>
        <x:v>0.18231610086514127</x:v>
      </x:c>
      <x:c r="N628" s="52" t="n">
        <x:f>IFERROR(J628/I628-1,"")</x:f>
        <x:v>0.15880139651216196</x:v>
      </x:c>
      <x:c r="O628" s="52" t="n">
        <x:f>IFERROR(K628/J628-1,"")</x:f>
        <x:v>0.09099884477925624</x:v>
      </x:c>
      <x:c r="P628" s="52" t="n">
        <x:f>IFERROR((K628/G628)^(1/4)-1,"")</x:f>
        <x:v>0.16583732647043825</x:v>
      </x:c>
      <x:c r="Q628" s="51" t="n">
        <x:v>493.142</x:v>
      </x:c>
      <x:c r="R628" s="52" t="n">
        <x:f>IFERROR(Q628/K628,"")</x:f>
        <x:v>0.022084711457657148</x:v>
      </x:c>
      <x:c r="S628" s="53" t="n">
        <x:v>39022</x:v>
      </x:c>
      <x:c r="T628" s="50" t="str">
        <x:v>EDINET_company_history</x:v>
      </x:c>
      <x:c r="U628" s="50" t="str">
        <x:v>剣持 忠</x:v>
      </x:c>
      <x:c r="V628" s="54" t="n">
        <x:v>0.2257</x:v>
      </x:c>
      <x:c r="W628" s="50" t="str">
        <x:v>剣持 忠 / 髙野 明彦</x:v>
      </x:c>
      <x:c r="X628" s="50" t="b">
        <x:f>AND(COUNT(L628:O628)=4,L628&gt;='設定'!$B$6,M628&gt;='設定'!$B$6,N628&gt;='設定'!$B$6,O628&gt;='設定'!$B$6)</x:f>
        <x:v>0</x:v>
      </x:c>
      <x:c r="Y628" s="50" t="b">
        <x:f>AND(COUNT(G628:K628)=5,P628&gt;='設定'!$B$7)</x:f>
        <x:v>0</x:v>
      </x:c>
      <x:c r="Z628" s="50" t="b">
        <x:f>AND(ISNUMBER(R628),R628&gt;='設定'!$B$8)</x:f>
        <x:v>0</x:v>
      </x:c>
      <x:c r="AA628" s="50" t="b">
        <x:f>AND(ISNUMBER(S628),S628&gt;=DATE(YEAR('設定'!$B$10)-'設定'!$B$9,MONTH('設定'!$B$10),DAY('設定'!$B$10)))</x:f>
        <x:v>0</x:v>
      </x:c>
      <x:c r="AB628" s="55" t="b">
        <x:v>1</x:v>
      </x:c>
      <x:c r="AC628" s="55" t="b">
        <x:v>1</x:v>
      </x:c>
      <x:c r="AD628" s="50" t="n">
        <x:f>IF(X628,1,0)+IF(Z628,1,0)+IF(AA628,1,0)+IF(AB628,1,0)</x:f>
        <x:v>1</x:v>
      </x:c>
      <x:c r="AE628" s="50" t="n">
        <x:f>IF(Y628,1,0)+IF(Z628,1,0)+IF(AA628,1,0)+IF(AB628,1,0)</x:f>
        <x:v>1</x:v>
      </x:c>
      <x:c r="AF628" s="50" t="n">
        <x:f>IF(Y628,1,0)+IF(Z628,1,0)+IF(AA628,1,0)+IF(AC628,1,0)</x:f>
        <x:v>1</x:v>
      </x:c>
      <x:c r="AG628" s="53" t="n">
        <x:v>44348</x:v>
      </x:c>
      <x:c r="AH628" s="50" t="str">
        <x:v>S100VZAG</x:v>
      </x:c>
      <x:c r="AI628" s="50" t="str">
        <x:v>RevenueIFRSSummaryOfBusinessResults</x:v>
      </x:c>
      <x:c r="AJ628" s="50" t="str">
        <x:v>OperatingProfitLossIFRS</x:v>
      </x:c>
      <x:c r="AK628" s="53" t="n">
        <x:v>45747</x:v>
      </x:c>
      <x:c r="AL628" s="50" t="str">
        <x:v>365/365/365/366/365</x:v>
      </x:c>
      <x:c r="AM628" s="51" t="n">
        <x:v>12766900</x:v>
      </x:c>
      <x:c r="AN628" s="51" t="n">
        <x:v>1105</x:v>
      </x:c>
      <x:c r="AO628" s="51" t="n">
        <x:f>IFERROR(AM628*AN628,"")</x:f>
        <x:v>14107424500</x:v>
      </x:c>
      <x:c r="AP628" s="56" t="n">
        <x:f>IFERROR(AO628/(K628*1000000),"")</x:f>
        <x:v>0.631782325361018</x:v>
      </x:c>
      <x:c r="AQ628" s="57" t="n">
        <x:v>108817055</x:v>
      </x:c>
      <x:c r="AR628" s="52" t="n">
        <x:v>0.4542844670944435</x:v>
      </x:c>
      <x:c r="AS628" s="52" t="n">
        <x:v>-0.7861245852507904</x:v>
      </x:c>
      <x:c r="AT628" s="55" t="b">
        <x:v>1</x:v>
      </x:c>
      <x:c r="AU628" s="50"/>
      <x:c r="AV628" s="58" t="n">
        <x:v>-0.2265565666779103</x:v>
      </x:c>
      <x:c r="AW628" s="50" t="n">
        <x:v>3122</x:v>
      </x:c>
      <x:c r="AX628" s="50" t="str">
        <x:v>Future Moat</x:v>
      </x:c>
      <x:c r="AY628" s="50" t="str">
        <x:v>ローカル5年最大下落率-60%以下</x:v>
      </x:c>
      <x:c r="AZ628" s="59" t="str">
        <x:v>2025-06-18 11:48</x:v>
      </x:c>
      <x:c r="BA628" s="53" t="n">
        <x:v>39022</x:v>
      </x:c>
      <x:c r="BB628" s="50" t="str">
        <x:v>剣持 忠</x:v>
      </x:c>
      <x:c r="BC628" s="50"/>
      <x:c r="BD628" s="50" t="str">
        <x:v>TOPIX Small 2</x:v>
      </x:c>
    </x:row>
    <x:row r="629">
      <x:c r="A629" s="50" t="n">
        <x:v>628</x:v>
      </x:c>
      <x:c r="B629" s="50" t="str">
        <x:v>7792</x:v>
      </x:c>
      <x:c r="C629" s="50" t="str">
        <x:v>7792.T</x:v>
      </x:c>
      <x:c r="D629" s="50" t="str">
        <x:v>Colan Totte.Co.,Ltd.</x:v>
      </x:c>
      <x:c r="E629" s="50" t="str">
        <x:v>Growth Market(Domestic)</x:v>
      </x:c>
      <x:c r="F629" s="50" t="str">
        <x:v>Other Products</x:v>
      </x:c>
      <x:c r="G629" s="51" t="n">
        <x:v>3752.508</x:v>
      </x:c>
      <x:c r="H629" s="51" t="n">
        <x:v>4663.759</x:v>
      </x:c>
      <x:c r="I629" s="51" t="n">
        <x:v>5406.535</x:v>
      </x:c>
      <x:c r="J629" s="51" t="n">
        <x:v>5944.68</x:v>
      </x:c>
      <x:c r="K629" s="51" t="n">
        <x:v>6917.91</x:v>
      </x:c>
      <x:c r="L629" s="52" t="n">
        <x:f>IFERROR(H629/G629-1,"")</x:f>
        <x:v>0.24283785670810043</x:v>
      </x:c>
      <x:c r="M629" s="52" t="n">
        <x:f>IFERROR(I629/H629-1,"")</x:f>
        <x:v>0.15926551950904844</x:v>
      </x:c>
      <x:c r="N629" s="52" t="n">
        <x:f>IFERROR(J629/I629-1,"")</x:f>
        <x:v>0.09953602445928866</x:v>
      </x:c>
      <x:c r="O629" s="52" t="n">
        <x:f>IFERROR(K629/J629-1,"")</x:f>
        <x:v>0.1637144472032135</x:v>
      </x:c>
      <x:c r="P629" s="52" t="n">
        <x:f>IFERROR((K629/G629)^(1/4)-1,"")</x:f>
        <x:v>0.16523446131188324</x:v>
      </x:c>
      <x:c r="Q629" s="51" t="n">
        <x:v>1810.085</x:v>
      </x:c>
      <x:c r="R629" s="52" t="n">
        <x:f>IFERROR(Q629/K629,"")</x:f>
        <x:v>0.26165200183292353</x:v>
      </x:c>
      <x:c r="S629" s="53" t="n">
        <x:v>44378</x:v>
      </x:c>
      <x:c r="T629" s="50" t="str">
        <x:v>EDINET_company_history</x:v>
      </x:c>
      <x:c r="U629" s="50" t="str">
        <x:v>株式会社アーク・クエスト</x:v>
      </x:c>
      <x:c r="V629" s="54" t="n">
        <x:v>0.3959</x:v>
      </x:c>
      <x:c r="W629" s="50" t="str">
        <x:v>小松 克已</x:v>
      </x:c>
      <x:c r="X629" s="50" t="b">
        <x:f>AND(COUNT(L629:O629)=4,L629&gt;='設定'!$B$6,M629&gt;='設定'!$B$6,N629&gt;='設定'!$B$6,O629&gt;='設定'!$B$6)</x:f>
        <x:v>0</x:v>
      </x:c>
      <x:c r="Y629" s="50" t="b">
        <x:f>AND(COUNT(G629:K629)=5,P629&gt;='設定'!$B$7)</x:f>
        <x:v>0</x:v>
      </x:c>
      <x:c r="Z629" s="50" t="b">
        <x:f>AND(ISNUMBER(R629),R629&gt;='設定'!$B$8)</x:f>
        <x:v>1</x:v>
      </x:c>
      <x:c r="AA629" s="50" t="b">
        <x:f>AND(ISNUMBER(S629),S629&gt;=DATE(YEAR('設定'!$B$10)-'設定'!$B$9,MONTH('設定'!$B$10),DAY('設定'!$B$10)))</x:f>
        <x:v>0</x:v>
      </x:c>
      <x:c r="AB629" s="55" t="b">
        <x:v>0</x:v>
      </x:c>
      <x:c r="AC629" s="55" t="b">
        <x:v>0</x:v>
      </x:c>
      <x:c r="AD629" s="50" t="n">
        <x:f>IF(X629,1,0)+IF(Z629,1,0)+IF(AA629,1,0)+IF(AB629,1,0)</x:f>
        <x:v>1</x:v>
      </x:c>
      <x:c r="AE629" s="50" t="n">
        <x:f>IF(Y629,1,0)+IF(Z629,1,0)+IF(AA629,1,0)+IF(AB629,1,0)</x:f>
        <x:v>1</x:v>
      </x:c>
      <x:c r="AF629" s="50" t="n">
        <x:f>IF(Y629,1,0)+IF(Z629,1,0)+IF(AA629,1,0)+IF(AC629,1,0)</x:f>
        <x:v>1</x:v>
      </x:c>
      <x:c r="AG629" s="53" t="n">
        <x:v>44385</x:v>
      </x:c>
      <x:c r="AH629" s="50" t="str">
        <x:v>S100XBZW</x:v>
      </x:c>
      <x:c r="AI629" s="50" t="str">
        <x:v>NetSalesSummaryOfBusinessResults</x:v>
      </x:c>
      <x:c r="AJ629" s="50" t="str">
        <x:v>OperatingIncome</x:v>
      </x:c>
      <x:c r="AK629" s="53" t="n">
        <x:v>45930</x:v>
      </x:c>
      <x:c r="AL629" s="50" t="str">
        <x:v>365/365/365/366/365</x:v>
      </x:c>
      <x:c r="AM629" s="51" t="n">
        <x:v>9092100</x:v>
      </x:c>
      <x:c r="AN629" s="51" t="n">
        <x:v>1447</x:v>
      </x:c>
      <x:c r="AO629" s="51" t="n">
        <x:f>IFERROR(AM629*AN629,"")</x:f>
        <x:v>13156268700</x:v>
      </x:c>
      <x:c r="AP629" s="56" t="n">
        <x:f>IFERROR(AO629/(K629*1000000),"")</x:f>
        <x:v>1.9017692771371701</x:v>
      </x:c>
      <x:c r="AQ629" s="57" t="n">
        <x:v>10613703.333333334</x:v>
      </x:c>
      <x:c r="AR629" s="52" t="n">
        <x:v>0.4494246243770008</x:v>
      </x:c>
      <x:c r="AS629" s="52" t="n">
        <x:v>-0.7076782680542872</x:v>
      </x:c>
      <x:c r="AT629" s="55" t="b">
        <x:v>0</x:v>
      </x:c>
      <x:c r="AU629" s="50" t="str">
        <x:v>low_liquidity</x:v>
      </x:c>
      <x:c r="AV629" s="58" t="n">
        <x:v>-0.0926602149771498</x:v>
      </x:c>
      <x:c r="AW629" s="50" t="n">
        <x:v>2556</x:v>
      </x:c>
      <x:c r="AX629" s="50" t="str">
        <x:v>Core Moat</x:v>
      </x:c>
      <x:c r="AY629" s="50" t="str">
        <x:v>既存適格性フィルター不通過: low_liquidity / 60日平均売買代金2,000万円未満 / ローカル5年最大下落率-60%以下</x:v>
      </x:c>
      <x:c r="AZ629" s="59" t="str">
        <x:v>2025-12-22 10:54</x:v>
      </x:c>
      <x:c r="BA629" s="53" t="n">
        <x:v>44378</x:v>
      </x:c>
      <x:c r="BB629" s="50"/>
      <x:c r="BC629" s="50"/>
      <x:c r="BD629" s="50"/>
    </x:row>
    <x:row r="630">
      <x:c r="A630" s="50" t="n">
        <x:v>629</x:v>
      </x:c>
      <x:c r="B630" s="50" t="str">
        <x:v>5888</x:v>
      </x:c>
      <x:c r="C630" s="50" t="str">
        <x:v>5888.T</x:v>
      </x:c>
      <x:c r="D630" s="50" t="str">
        <x:v>DAIWA CYCLE CO.,LTD.</x:v>
      </x:c>
      <x:c r="E630" s="50" t="str">
        <x:v>Growth Market(Domestic)</x:v>
      </x:c>
      <x:c r="F630" s="50" t="str">
        <x:v>Retail Trade</x:v>
      </x:c>
      <x:c r="G630" s="51" t="n">
        <x:v>11459.622</x:v>
      </x:c>
      <x:c r="H630" s="51" t="n">
        <x:v>13090.618</x:v>
      </x:c>
      <x:c r="I630" s="51" t="n">
        <x:v>15339.643</x:v>
      </x:c>
      <x:c r="J630" s="51" t="n">
        <x:v>18349.324</x:v>
      </x:c>
      <x:c r="K630" s="51" t="n">
        <x:v>21106.86</x:v>
      </x:c>
      <x:c r="L630" s="52" t="n">
        <x:f>IFERROR(H630/G630-1,"")</x:f>
        <x:v>0.14232546239308785</x:v>
      </x:c>
      <x:c r="M630" s="52" t="n">
        <x:f>IFERROR(I630/H630-1,"")</x:f>
        <x:v>0.1718043410937513</x:v>
      </x:c>
      <x:c r="N630" s="52" t="n">
        <x:f>IFERROR(J630/I630-1,"")</x:f>
        <x:v>0.1962028060235821</x:v>
      </x:c>
      <x:c r="O630" s="52" t="n">
        <x:f>IFERROR(K630/J630-1,"")</x:f>
        <x:v>0.15027997761661416</x:v>
      </x:c>
      <x:c r="P630" s="52" t="n">
        <x:f>IFERROR((K630/G630)^(1/4)-1,"")</x:f>
        <x:v>0.16496622469480293</x:v>
      </x:c>
      <x:c r="Q630" s="51" t="n">
        <x:v>1416.426</x:v>
      </x:c>
      <x:c r="R630" s="52" t="n">
        <x:f>IFERROR(Q630/K630,"")</x:f>
        <x:v>0.06710737646433435</x:v>
      </x:c>
      <x:c r="S630" s="53" t="n">
        <x:v>45238</x:v>
      </x:c>
      <x:c r="T630" s="50" t="str">
        <x:v>local_price_first_trade</x:v>
      </x:c>
      <x:c r="U630" s="50" t="str">
        <x:v>株式会社ＷＡＫＵＭＯＴＯ</x:v>
      </x:c>
      <x:c r="V630" s="54" t="n">
        <x:v>0.5076</x:v>
      </x:c>
      <x:c r="W630" s="50" t="str">
        <x:v>涌本 宜央</x:v>
      </x:c>
      <x:c r="X630" s="50" t="b">
        <x:f>AND(COUNT(L630:O630)=4,L630&gt;='設定'!$B$6,M630&gt;='設定'!$B$6,N630&gt;='設定'!$B$6,O630&gt;='設定'!$B$6)</x:f>
        <x:v>0</x:v>
      </x:c>
      <x:c r="Y630" s="50" t="b">
        <x:f>AND(COUNT(G630:K630)=5,P630&gt;='設定'!$B$7)</x:f>
        <x:v>0</x:v>
      </x:c>
      <x:c r="Z630" s="50" t="b">
        <x:f>AND(ISNUMBER(R630),R630&gt;='設定'!$B$8)</x:f>
        <x:v>0</x:v>
      </x:c>
      <x:c r="AA630" s="50" t="b">
        <x:f>AND(ISNUMBER(S630),S630&gt;=DATE(YEAR('設定'!$B$10)-'設定'!$B$9,MONTH('設定'!$B$10),DAY('設定'!$B$10)))</x:f>
        <x:v>1</x:v>
      </x:c>
      <x:c r="AB630" s="55" t="b">
        <x:v>0</x:v>
      </x:c>
      <x:c r="AC630" s="55" t="b">
        <x:v>0</x:v>
      </x:c>
      <x:c r="AD630" s="50" t="n">
        <x:f>IF(X630,1,0)+IF(Z630,1,0)+IF(AA630,1,0)+IF(AB630,1,0)</x:f>
        <x:v>1</x:v>
      </x:c>
      <x:c r="AE630" s="50" t="n">
        <x:f>IF(Y630,1,0)+IF(Z630,1,0)+IF(AA630,1,0)+IF(AB630,1,0)</x:f>
        <x:v>1</x:v>
      </x:c>
      <x:c r="AF630" s="50" t="n">
        <x:f>IF(Y630,1,0)+IF(Z630,1,0)+IF(AA630,1,0)+IF(AC630,1,0)</x:f>
        <x:v>1</x:v>
      </x:c>
      <x:c r="AG630" s="53" t="n">
        <x:v>45238</x:v>
      </x:c>
      <x:c r="AH630" s="50" t="str">
        <x:v>S100Y0CE</x:v>
      </x:c>
      <x:c r="AI630" s="50" t="str">
        <x:v>NetSalesSummaryOfBusinessResults</x:v>
      </x:c>
      <x:c r="AJ630" s="50" t="str">
        <x:v>OperatingIncome</x:v>
      </x:c>
      <x:c r="AK630" s="53" t="n">
        <x:v>46053</x:v>
      </x:c>
      <x:c r="AL630" s="50" t="str">
        <x:v>365/365/365/366/365</x:v>
      </x:c>
      <x:c r="AM630" s="51" t="n">
        <x:v>2758000</x:v>
      </x:c>
      <x:c r="AN630" s="51" t="n">
        <x:v>2750</x:v>
      </x:c>
      <x:c r="AO630" s="51" t="n">
        <x:f>IFERROR(AM630*AN630,"")</x:f>
        <x:v>7584500000</x:v>
      </x:c>
      <x:c r="AP630" s="56" t="n">
        <x:f>IFERROR(AO630/(K630*1000000),"")</x:f>
        <x:v>0.35933814882933796</x:v>
      </x:c>
      <x:c r="AQ630" s="57" t="n">
        <x:v>44442370</x:v>
      </x:c>
      <x:c r="AR630" s="52" t="n">
        <x:v>0.501899448660049</x:v>
      </x:c>
      <x:c r="AS630" s="52" t="n">
        <x:v>-0.4003131319498512</x:v>
      </x:c>
      <x:c r="AT630" s="55" t="b">
        <x:v>1</x:v>
      </x:c>
      <x:c r="AU630" s="50"/>
      <x:c r="AV630" s="58" t="n">
        <x:v>-0.2351838556004399</x:v>
      </x:c>
      <x:c r="AW630" s="50" t="n">
        <x:v>3146</x:v>
      </x:c>
      <x:c r="AX630" s="50" t="str">
        <x:v>Transformation Moat</x:v>
      </x:c>
      <x:c r="AY630" s="50" t="str">
        <x:v>目立つ機械的警告なし（定性確認は別途必要）</x:v>
      </x:c>
      <x:c r="AZ630" s="59" t="str">
        <x:v>2026-04-23 15:18</x:v>
      </x:c>
      <x:c r="BA630" s="53" t="n">
        <x:v>45231</x:v>
      </x:c>
      <x:c r="BB630" s="50"/>
      <x:c r="BC630" s="50"/>
      <x:c r="BD630" s="50"/>
    </x:row>
    <x:row r="631">
      <x:c r="A631" s="50" t="n">
        <x:v>630</x:v>
      </x:c>
      <x:c r="B631" s="50" t="str">
        <x:v>5101</x:v>
      </x:c>
      <x:c r="C631" s="50" t="str">
        <x:v>5101.T</x:v>
      </x:c>
      <x:c r="D631" s="50" t="str">
        <x:v>The Yokohama Rubber Company,Limited</x:v>
      </x:c>
      <x:c r="E631" s="50" t="str">
        <x:v>Prime Market (Domestic)</x:v>
      </x:c>
      <x:c r="F631" s="50" t="str">
        <x:v>Rubber Products</x:v>
      </x:c>
      <x:c r="G631" s="51" t="n">
        <x:v>670809</x:v>
      </x:c>
      <x:c r="H631" s="51" t="n">
        <x:v>860477</x:v>
      </x:c>
      <x:c r="I631" s="51" t="n">
        <x:v>985333</x:v>
      </x:c>
      <x:c r="J631" s="51" t="n">
        <x:v>1094746</x:v>
      </x:c>
      <x:c r="K631" s="51" t="n">
        <x:v>1234959</x:v>
      </x:c>
      <x:c r="L631" s="52" t="n">
        <x:f>IFERROR(H631/G631-1,"")</x:f>
        <x:v>0.28274516293013363</x:v>
      </x:c>
      <x:c r="M631" s="52" t="n">
        <x:f>IFERROR(I631/H631-1,"")</x:f>
        <x:v>0.1451009149576339</x:v>
      </x:c>
      <x:c r="N631" s="52" t="n">
        <x:f>IFERROR(J631/I631-1,"")</x:f>
        <x:v>0.11104164784900128</x:v>
      </x:c>
      <x:c r="O631" s="52" t="n">
        <x:f>IFERROR(K631/J631-1,"")</x:f>
        <x:v>0.12807811126964608</x:v>
      </x:c>
      <x:c r="P631" s="52" t="n">
        <x:f>IFERROR((K631/G631)^(1/4)-1,"")</x:f>
        <x:v>0.16483232644830959</x:v>
      </x:c>
      <x:c r="Q631" s="51" t="n">
        <x:v>152901</x:v>
      </x:c>
      <x:c r="R631" s="52" t="n">
        <x:f>IFERROR(Q631/K631,"")</x:f>
        <x:v>0.1238105880438136</x:v>
      </x:c>
      <x:c r="S631" s="53" t="n">
        <x:v>18354</x:v>
      </x:c>
      <x:c r="T631" s="50" t="str">
        <x:v>EDINET_company_history</x:v>
      </x:c>
      <x:c r="U631" s="50" t="str">
        <x:v>日本マスタートラスト信託銀行株式会社（信託口）</x:v>
      </x:c>
      <x:c r="V631" s="54" t="n">
        <x:v>0.1901</x:v>
      </x:c>
      <x:c r="W631" s="50" t="str">
        <x:v>山 石 昌 孝 / 清 宮 眞 二</x:v>
      </x:c>
      <x:c r="X631" s="50" t="b">
        <x:f>AND(COUNT(L631:O631)=4,L631&gt;='設定'!$B$6,M631&gt;='設定'!$B$6,N631&gt;='設定'!$B$6,O631&gt;='設定'!$B$6)</x:f>
        <x:v>0</x:v>
      </x:c>
      <x:c r="Y631" s="50" t="b">
        <x:f>AND(COUNT(G631:K631)=5,P631&gt;='設定'!$B$7)</x:f>
        <x:v>0</x:v>
      </x:c>
      <x:c r="Z631" s="50" t="b">
        <x:f>AND(ISNUMBER(R631),R631&gt;='設定'!$B$8)</x:f>
        <x:v>1</x:v>
      </x:c>
      <x:c r="AA631" s="50" t="b">
        <x:f>AND(ISNUMBER(S631),S631&gt;=DATE(YEAR('設定'!$B$10)-'設定'!$B$9,MONTH('設定'!$B$10),DAY('設定'!$B$10)))</x:f>
        <x:v>0</x:v>
      </x:c>
      <x:c r="AB631" s="55" t="b">
        <x:v>0</x:v>
      </x:c>
      <x:c r="AC631" s="55" t="b">
        <x:v>0</x:v>
      </x:c>
      <x:c r="AD631" s="50" t="n">
        <x:f>IF(X631,1,0)+IF(Z631,1,0)+IF(AA631,1,0)+IF(AB631,1,0)</x:f>
        <x:v>1</x:v>
      </x:c>
      <x:c r="AE631" s="50" t="n">
        <x:f>IF(Y631,1,0)+IF(Z631,1,0)+IF(AA631,1,0)+IF(AB631,1,0)</x:f>
        <x:v>1</x:v>
      </x:c>
      <x:c r="AF631" s="50" t="n">
        <x:f>IF(Y631,1,0)+IF(Z631,1,0)+IF(AA631,1,0)+IF(AC631,1,0)</x:f>
        <x:v>1</x:v>
      </x:c>
      <x:c r="AG631" s="53" t="n">
        <x:v>44348</x:v>
      </x:c>
      <x:c r="AH631" s="50" t="str">
        <x:v>S100XSMJ</x:v>
      </x:c>
      <x:c r="AI631" s="50" t="str">
        <x:v>RevenueIFRSSummaryOfBusinessResults</x:v>
      </x:c>
      <x:c r="AJ631" s="50" t="str">
        <x:v>OperatingProfitLossIFRS</x:v>
      </x:c>
      <x:c r="AK631" s="53" t="n">
        <x:v>46022</x:v>
      </x:c>
      <x:c r="AL631" s="50" t="str">
        <x:v>365/365/365/366/365</x:v>
      </x:c>
      <x:c r="AM631" s="51" t="n">
        <x:v>157702981</x:v>
      </x:c>
      <x:c r="AN631" s="51" t="n">
        <x:v>6986</x:v>
      </x:c>
      <x:c r="AO631" s="51" t="n">
        <x:f>IFERROR(AM631*AN631,"")</x:f>
        <x:v>1101713025266</x:v>
      </x:c>
      <x:c r="AP631" s="56" t="n">
        <x:f>IFERROR(AO631/(K631*1000000),"")</x:f>
        <x:v>0.8921049405413459</x:v>
      </x:c>
      <x:c r="AQ631" s="57" t="n">
        <x:v>6979795436.666667</x:v>
      </x:c>
      <x:c r="AR631" s="52" t="n">
        <x:v>0.3463855036874627</x:v>
      </x:c>
      <x:c r="AS631" s="52" t="n">
        <x:v>-0.4131852263113185</x:v>
      </x:c>
      <x:c r="AT631" s="55" t="b">
        <x:v>0</x:v>
      </x:c>
      <x:c r="AU631" s="50" t="str">
        <x:v>missing_financial_data</x:v>
      </x:c>
      <x:c r="AV631" s="58" t="n">
        <x:v>0.4203649005082678</x:v>
      </x:c>
      <x:c r="AW631" s="50" t="n">
        <x:v>166</x:v>
      </x:c>
      <x:c r="AX631" s="50" t="str">
        <x:v>Transformation Moat</x:v>
      </x:c>
      <x:c r="AY631" s="50" t="str">
        <x:v>既存適格性フィルター不通過: missing_financial_data</x:v>
      </x:c>
      <x:c r="AZ631" s="59" t="str">
        <x:v>2026-03-25 15:11</x:v>
      </x:c>
      <x:c r="BA631" s="53" t="n">
        <x:v>18354</x:v>
      </x:c>
      <x:c r="BB631" s="50"/>
      <x:c r="BC631" s="50"/>
      <x:c r="BD631" s="50" t="str">
        <x:v>TOPIX Mid400</x:v>
      </x:c>
    </x:row>
    <x:row r="632">
      <x:c r="A632" s="50" t="n">
        <x:v>631</x:v>
      </x:c>
      <x:c r="B632" s="50" t="str">
        <x:v>7269</x:v>
      </x:c>
      <x:c r="C632" s="50" t="str">
        <x:v>7269.T</x:v>
      </x:c>
      <x:c r="D632" s="50" t="str">
        <x:v>SUZUKI MOTOR CORPORATION</x:v>
      </x:c>
      <x:c r="E632" s="50" t="str">
        <x:v>Prime Market (Domestic)</x:v>
      </x:c>
      <x:c r="F632" s="50" t="str">
        <x:v>Transportation Equipment</x:v>
      </x:c>
      <x:c r="G632" s="51" t="n">
        <x:v>3178209</x:v>
      </x:c>
      <x:c r="H632" s="51" t="n">
        <x:v>3568380</x:v>
      </x:c>
      <x:c r="I632" s="51" t="n">
        <x:v>4641644</x:v>
      </x:c>
      <x:c r="J632" s="51" t="n">
        <x:v>5374255</x:v>
      </x:c>
      <x:c r="K632" s="51" t="n">
        <x:v>5843087</x:v>
      </x:c>
      <x:c r="L632" s="52" t="n">
        <x:f>IFERROR(H632/G632-1,"")</x:f>
        <x:v>0.12276442486947836</x:v>
      </x:c>
      <x:c r="M632" s="52" t="n">
        <x:f>IFERROR(I632/H632-1,"")</x:f>
        <x:v>0.30077065783352674</x:v>
      </x:c>
      <x:c r="N632" s="52" t="n">
        <x:f>IFERROR(J632/I632-1,"")</x:f>
        <x:v>0.1578343793707575</x:v>
      </x:c>
      <x:c r="O632" s="52" t="n">
        <x:f>IFERROR(K632/J632-1,"")</x:f>
        <x:v>0.08723664954491372</x:v>
      </x:c>
      <x:c r="P632" s="52" t="n">
        <x:f>IFERROR((K632/G632)^(1/4)-1,"")</x:f>
        <x:v>0.16443426033421948</x:v>
      </x:c>
      <x:c r="Q632" s="51" t="n">
        <x:v>642851</x:v>
      </x:c>
      <x:c r="R632" s="52" t="n">
        <x:f>IFERROR(Q632/K632,"")</x:f>
        <x:v>0.11001907039891756</x:v>
      </x:c>
      <x:c r="S632" s="53" t="n">
        <x:v>18019</x:v>
      </x:c>
      <x:c r="T632" s="50" t="str">
        <x:v>EDINET_company_history</x:v>
      </x:c>
      <x:c r="U632" s="50" t="str">
        <x:v>日本マスタートラスト信託銀行株式会社(信託口)</x:v>
      </x:c>
      <x:c r="V632" s="54" t="n">
        <x:v>0.1655</x:v>
      </x:c>
      <x:c r="W632" s="50" t="str">
        <x:v>鈴木 俊宏 / 石井 直己 / 加藤 勝弘</x:v>
      </x:c>
      <x:c r="X632" s="50" t="b">
        <x:f>AND(COUNT(L632:O632)=4,L632&gt;='設定'!$B$6,M632&gt;='設定'!$B$6,N632&gt;='設定'!$B$6,O632&gt;='設定'!$B$6)</x:f>
        <x:v>0</x:v>
      </x:c>
      <x:c r="Y632" s="50" t="b">
        <x:f>AND(COUNT(G632:K632)=5,P632&gt;='設定'!$B$7)</x:f>
        <x:v>0</x:v>
      </x:c>
      <x:c r="Z632" s="50" t="b">
        <x:f>AND(ISNUMBER(R632),R632&gt;='設定'!$B$8)</x:f>
        <x:v>1</x:v>
      </x:c>
      <x:c r="AA632" s="50" t="b">
        <x:f>AND(ISNUMBER(S632),S632&gt;=DATE(YEAR('設定'!$B$10)-'設定'!$B$9,MONTH('設定'!$B$10),DAY('設定'!$B$10)))</x:f>
        <x:v>0</x:v>
      </x:c>
      <x:c r="AB632" s="55" t="b">
        <x:v>0</x:v>
      </x:c>
      <x:c r="AC632" s="55" t="b">
        <x:v>0</x:v>
      </x:c>
      <x:c r="AD632" s="50" t="n">
        <x:f>IF(X632,1,0)+IF(Z632,1,0)+IF(AA632,1,0)+IF(AB632,1,0)</x:f>
        <x:v>1</x:v>
      </x:c>
      <x:c r="AE632" s="50" t="n">
        <x:f>IF(Y632,1,0)+IF(Z632,1,0)+IF(AA632,1,0)+IF(AB632,1,0)</x:f>
        <x:v>1</x:v>
      </x:c>
      <x:c r="AF632" s="50" t="n">
        <x:f>IF(Y632,1,0)+IF(Z632,1,0)+IF(AA632,1,0)+IF(AC632,1,0)</x:f>
        <x:v>1</x:v>
      </x:c>
      <x:c r="AG632" s="53" t="n">
        <x:v>44348</x:v>
      </x:c>
      <x:c r="AH632" s="50" t="str">
        <x:v>S100W4MT</x:v>
      </x:c>
      <x:c r="AI632" s="50" t="str">
        <x:v>NetSalesSummaryOfBusinessResults</x:v>
      </x:c>
      <x:c r="AJ632" s="50" t="str">
        <x:v>OperatingProfitLossIFRS</x:v>
      </x:c>
      <x:c r="AK632" s="53" t="n">
        <x:v>45747</x:v>
      </x:c>
      <x:c r="AL632" s="50" t="str">
        <x:v>365/365/365/366/365</x:v>
      </x:c>
      <x:c r="AM632" s="51" t="n">
        <x:v>1929048200</x:v>
      </x:c>
      <x:c r="AN632" s="51" t="n">
        <x:v>1940.5</x:v>
      </x:c>
      <x:c r="AO632" s="51" t="n">
        <x:f>IFERROR(AM632*AN632,"")</x:f>
        <x:v>3743318032100</x:v>
      </x:c>
      <x:c r="AP632" s="56" t="n">
        <x:f>IFERROR(AO632/(K632*1000000),"")</x:f>
        <x:v>0.6406404751632142</x:v>
      </x:c>
      <x:c r="AQ632" s="57" t="n">
        <x:v>16100622640.833334</x:v>
      </x:c>
      <x:c r="AR632" s="52" t="n">
        <x:v>0.3278246328120131</x:v>
      </x:c>
      <x:c r="AS632" s="52" t="n">
        <x:v>-0.3505325123562176</x:v>
      </x:c>
      <x:c r="AT632" s="55" t="b">
        <x:v>0</x:v>
      </x:c>
      <x:c r="AU632" s="50" t="str">
        <x:v>other_data_quality_issue</x:v>
      </x:c>
      <x:c r="AV632" s="58" t="n">
        <x:v>0.2917839632550911</x:v>
      </x:c>
      <x:c r="AW632" s="50" t="n">
        <x:v>449</x:v>
      </x:c>
      <x:c r="AX632" s="50" t="str">
        <x:v>Core Moat</x:v>
      </x:c>
      <x:c r="AY632" s="50" t="str">
        <x:v>既存適格性フィルター不通過: other_data_quality_issue</x:v>
      </x:c>
      <x:c r="AZ632" s="59" t="str">
        <x:v>2025-06-27 14:13</x:v>
      </x:c>
      <x:c r="BA632" s="53" t="n">
        <x:v>18019</x:v>
      </x:c>
      <x:c r="BB632" s="50"/>
      <x:c r="BC632" s="50"/>
      <x:c r="BD632" s="50" t="str">
        <x:v>TOPIX Large70</x:v>
      </x:c>
    </x:row>
    <x:row r="633">
      <x:c r="A633" s="50" t="n">
        <x:v>632</x:v>
      </x:c>
      <x:c r="B633" s="50" t="str">
        <x:v>7343</x:v>
      </x:c>
      <x:c r="C633" s="50" t="str">
        <x:v>7343.T</x:v>
      </x:c>
      <x:c r="D633" s="50" t="str">
        <x:v>Broad-Minded Co.,Ltd.</x:v>
      </x:c>
      <x:c r="E633" s="50" t="str">
        <x:v>Growth Market(Domestic)</x:v>
      </x:c>
      <x:c r="F633" s="50" t="str">
        <x:v>Insurance</x:v>
      </x:c>
      <x:c r="G633" s="51" t="n">
        <x:v>3281.941</x:v>
      </x:c>
      <x:c r="H633" s="51" t="n">
        <x:v>3622.255</x:v>
      </x:c>
      <x:c r="I633" s="51" t="n">
        <x:v>4324.12</x:v>
      </x:c>
      <x:c r="J633" s="51" t="n">
        <x:v>5221.748</x:v>
      </x:c>
      <x:c r="K633" s="51" t="n">
        <x:v>6021.968</x:v>
      </x:c>
      <x:c r="L633" s="52" t="n">
        <x:f>IFERROR(H633/G633-1,"")</x:f>
        <x:v>0.10369290611866577</x:v>
      </x:c>
      <x:c r="M633" s="52" t="n">
        <x:f>IFERROR(I633/H633-1,"")</x:f>
        <x:v>0.19376465765110407</x:v>
      </x:c>
      <x:c r="N633" s="52" t="n">
        <x:f>IFERROR(J633/I633-1,"")</x:f>
        <x:v>0.20758628345189312</x:v>
      </x:c>
      <x:c r="O633" s="52" t="n">
        <x:f>IFERROR(K633/J633-1,"")</x:f>
        <x:v>0.15324753320152573</x:v>
      </x:c>
      <x:c r="P633" s="52" t="n">
        <x:f>IFERROR((K633/G633)^(1/4)-1,"")</x:f>
        <x:v>0.1638631517042921</x:v>
      </x:c>
      <x:c r="Q633" s="51" t="n">
        <x:v>519.61</x:v>
      </x:c>
      <x:c r="R633" s="52" t="n">
        <x:f>IFERROR(Q633/K633,"")</x:f>
        <x:v>0.08628574578941635</x:v>
      </x:c>
      <x:c r="S633" s="53" t="n">
        <x:v>44256</x:v>
      </x:c>
      <x:c r="T633" s="50" t="str">
        <x:v>EDINET_company_history</x:v>
      </x:c>
      <x:c r="U633" s="50" t="str">
        <x:v>伊藤 清</x:v>
      </x:c>
      <x:c r="V633" s="54" t="n">
        <x:v>0.266</x:v>
      </x:c>
      <x:c r="W633" s="50" t="str">
        <x:v>伊藤 清</x:v>
      </x:c>
      <x:c r="X633" s="50" t="b">
        <x:f>AND(COUNT(L633:O633)=4,L633&gt;='設定'!$B$6,M633&gt;='設定'!$B$6,N633&gt;='設定'!$B$6,O633&gt;='設定'!$B$6)</x:f>
        <x:v>0</x:v>
      </x:c>
      <x:c r="Y633" s="50" t="b">
        <x:f>AND(COUNT(G633:K633)=5,P633&gt;='設定'!$B$7)</x:f>
        <x:v>0</x:v>
      </x:c>
      <x:c r="Z633" s="50" t="b">
        <x:f>AND(ISNUMBER(R633),R633&gt;='設定'!$B$8)</x:f>
        <x:v>0</x:v>
      </x:c>
      <x:c r="AA633" s="50" t="b">
        <x:f>AND(ISNUMBER(S633),S633&gt;=DATE(YEAR('設定'!$B$10)-'設定'!$B$9,MONTH('設定'!$B$10),DAY('設定'!$B$10)))</x:f>
        <x:v>0</x:v>
      </x:c>
      <x:c r="AB633" s="55" t="b">
        <x:v>1</x:v>
      </x:c>
      <x:c r="AC633" s="55" t="b">
        <x:v>1</x:v>
      </x:c>
      <x:c r="AD633" s="50" t="n">
        <x:f>IF(X633,1,0)+IF(Z633,1,0)+IF(AA633,1,0)+IF(AB633,1,0)</x:f>
        <x:v>1</x:v>
      </x:c>
      <x:c r="AE633" s="50" t="n">
        <x:f>IF(Y633,1,0)+IF(Z633,1,0)+IF(AA633,1,0)+IF(AB633,1,0)</x:f>
        <x:v>1</x:v>
      </x:c>
      <x:c r="AF633" s="50" t="n">
        <x:f>IF(Y633,1,0)+IF(Z633,1,0)+IF(AA633,1,0)+IF(AC633,1,0)</x:f>
        <x:v>1</x:v>
      </x:c>
      <x:c r="AG633" s="53" t="n">
        <x:v>44348</x:v>
      </x:c>
      <x:c r="AH633" s="50" t="str">
        <x:v>S100W6WS</x:v>
      </x:c>
      <x:c r="AI633" s="50" t="str">
        <x:v>NetSalesSummaryOfBusinessResults</x:v>
      </x:c>
      <x:c r="AJ633" s="50" t="str">
        <x:v>OperatingIncome</x:v>
      </x:c>
      <x:c r="AK633" s="53" t="n">
        <x:v>45747</x:v>
      </x:c>
      <x:c r="AL633" s="50" t="str">
        <x:v>365/365/365/366/365</x:v>
      </x:c>
      <x:c r="AM633" s="51" t="n">
        <x:v>5721616</x:v>
      </x:c>
      <x:c r="AN633" s="51" t="n">
        <x:v>1136</x:v>
      </x:c>
      <x:c r="AO633" s="51" t="n">
        <x:f>IFERROR(AM633*AN633,"")</x:f>
        <x:v>6499755776</x:v>
      </x:c>
      <x:c r="AP633" s="56" t="n">
        <x:f>IFERROR(AO633/(K633*1000000),"")</x:f>
        <x:v>1.079340802873745</x:v>
      </x:c>
      <x:c r="AQ633" s="57" t="n">
        <x:v>12981278.333333334</x:v>
      </x:c>
      <x:c r="AR633" s="52" t="n">
        <x:v>0.4168894252266956</x:v>
      </x:c>
      <x:c r="AS633" s="52" t="n">
        <x:v>-0.5858367655142865</x:v>
      </x:c>
      <x:c r="AT633" s="55" t="b">
        <x:v>0</x:v>
      </x:c>
      <x:c r="AU633" s="50" t="str">
        <x:v>low_liquidity</x:v>
      </x:c>
      <x:c r="AV633" s="58" t="n">
        <x:v>-0.3017174812590859</x:v>
      </x:c>
      <x:c r="AW633" s="50" t="n">
        <x:v>3288</x:v>
      </x:c>
      <x:c r="AX633" s="50" t="str">
        <x:v>Transformation Moat</x:v>
      </x:c>
      <x:c r="AY633" s="50" t="str">
        <x:v>既存適格性フィルター不通過: low_liquidity / 60日平均売買代金2,000万円未満</x:v>
      </x:c>
      <x:c r="AZ633" s="59" t="str">
        <x:v>2025-06-26 11:06</x:v>
      </x:c>
      <x:c r="BA633" s="53" t="n">
        <x:v>44256</x:v>
      </x:c>
      <x:c r="BB633" s="50" t="str">
        <x:v>伊藤 清</x:v>
      </x:c>
      <x:c r="BC633" s="50"/>
      <x:c r="BD633" s="50"/>
    </x:row>
    <x:row r="634">
      <x:c r="A634" s="50" t="n">
        <x:v>633</x:v>
      </x:c>
      <x:c r="B634" s="50" t="str">
        <x:v>6086</x:v>
      </x:c>
      <x:c r="C634" s="50" t="str">
        <x:v>6086.T</x:v>
      </x:c>
      <x:c r="D634" s="50" t="str">
        <x:v>Shin Maint Holdings Co.,Ltd.</x:v>
      </x:c>
      <x:c r="E634" s="50" t="str">
        <x:v>Growth Market(Domestic)</x:v>
      </x:c>
      <x:c r="F634" s="50" t="str">
        <x:v>Services</x:v>
      </x:c>
      <x:c r="G634" s="51" t="n">
        <x:v>16434.392</x:v>
      </x:c>
      <x:c r="H634" s="51" t="n">
        <x:v>19408.149</x:v>
      </x:c>
      <x:c r="I634" s="51" t="n">
        <x:v>22354.475</x:v>
      </x:c>
      <x:c r="J634" s="51" t="n">
        <x:v>25707.509</x:v>
      </x:c>
      <x:c r="K634" s="51" t="n">
        <x:v>29946.5</x:v>
      </x:c>
      <x:c r="L634" s="52" t="n">
        <x:f>IFERROR(H634/G634-1,"")</x:f>
        <x:v>0.18094718685059963</x:v>
      </x:c>
      <x:c r="M634" s="52" t="n">
        <x:f>IFERROR(I634/H634-1,"")</x:f>
        <x:v>0.1518087067447802</x:v>
      </x:c>
      <x:c r="N634" s="52" t="n">
        <x:f>IFERROR(J634/I634-1,"")</x:f>
        <x:v>0.14999386028971817</x:v>
      </x:c>
      <x:c r="O634" s="52" t="n">
        <x:f>IFERROR(K634/J634-1,"")</x:f>
        <x:v>0.1648931057458738</x:v>
      </x:c>
      <x:c r="P634" s="52" t="n">
        <x:f>IFERROR((K634/G634)^(1/4)-1,"")</x:f>
        <x:v>0.16184477018064602</x:v>
      </x:c>
      <x:c r="Q634" s="51" t="n">
        <x:v>1857.431</x:v>
      </x:c>
      <x:c r="R634" s="52" t="n">
        <x:f>IFERROR(Q634/K634,"")</x:f>
        <x:v>0.062024977877214366</x:v>
      </x:c>
      <x:c r="S634" s="53" t="n">
        <x:v>41609</x:v>
      </x:c>
      <x:c r="T634" s="50" t="str">
        <x:v>EDINET_company_history</x:v>
      </x:c>
      <x:c r="U634" s="50" t="str">
        <x:v>内藤 秀雄</x:v>
      </x:c>
      <x:c r="V634" s="54" t="n">
        <x:v>0.2324</x:v>
      </x:c>
      <x:c r="W634" s="50" t="str">
        <x:v>内藤 秀雄 / 内藤 剛</x:v>
      </x:c>
      <x:c r="X634" s="50" t="b">
        <x:f>AND(COUNT(L634:O634)=4,L634&gt;='設定'!$B$6,M634&gt;='設定'!$B$6,N634&gt;='設定'!$B$6,O634&gt;='設定'!$B$6)</x:f>
        <x:v>0</x:v>
      </x:c>
      <x:c r="Y634" s="50" t="b">
        <x:f>AND(COUNT(G634:K634)=5,P634&gt;='設定'!$B$7)</x:f>
        <x:v>0</x:v>
      </x:c>
      <x:c r="Z634" s="50" t="b">
        <x:f>AND(ISNUMBER(R634),R634&gt;='設定'!$B$8)</x:f>
        <x:v>0</x:v>
      </x:c>
      <x:c r="AA634" s="50" t="b">
        <x:f>AND(ISNUMBER(S634),S634&gt;=DATE(YEAR('設定'!$B$10)-'設定'!$B$9,MONTH('設定'!$B$10),DAY('設定'!$B$10)))</x:f>
        <x:v>0</x:v>
      </x:c>
      <x:c r="AB634" s="55" t="b">
        <x:v>1</x:v>
      </x:c>
      <x:c r="AC634" s="55" t="b">
        <x:v>1</x:v>
      </x:c>
      <x:c r="AD634" s="50" t="n">
        <x:f>IF(X634,1,0)+IF(Z634,1,0)+IF(AA634,1,0)+IF(AB634,1,0)</x:f>
        <x:v>1</x:v>
      </x:c>
      <x:c r="AE634" s="50" t="n">
        <x:f>IF(Y634,1,0)+IF(Z634,1,0)+IF(AA634,1,0)+IF(AB634,1,0)</x:f>
        <x:v>1</x:v>
      </x:c>
      <x:c r="AF634" s="50" t="n">
        <x:f>IF(Y634,1,0)+IF(Z634,1,0)+IF(AA634,1,0)+IF(AC634,1,0)</x:f>
        <x:v>1</x:v>
      </x:c>
      <x:c r="AG634" s="53" t="n">
        <x:v>44348</x:v>
      </x:c>
      <x:c r="AH634" s="50" t="str">
        <x:v>S100Y57I</x:v>
      </x:c>
      <x:c r="AI634" s="50" t="str">
        <x:v>NetSalesSummaryOfBusinessResults</x:v>
      </x:c>
      <x:c r="AJ634" s="50" t="str">
        <x:v>OperatingIncome</x:v>
      </x:c>
      <x:c r="AK634" s="53" t="n">
        <x:v>46081</x:v>
      </x:c>
      <x:c r="AL634" s="50" t="str">
        <x:v>365/365/366/365/365</x:v>
      </x:c>
      <x:c r="AM634" s="51" t="n">
        <x:v>18884200</x:v>
      </x:c>
      <x:c r="AN634" s="51" t="n">
        <x:v>1077</x:v>
      </x:c>
      <x:c r="AO634" s="51" t="n">
        <x:f>IFERROR(AM634*AN634,"")</x:f>
        <x:v>20338283400</x:v>
      </x:c>
      <x:c r="AP634" s="56" t="n">
        <x:f>IFERROR(AO634/(K634*1000000),"")</x:f>
        <x:v>0.6791539378558429</x:v>
      </x:c>
      <x:c r="AQ634" s="57" t="n">
        <x:v>33510273.333333332</x:v>
      </x:c>
      <x:c r="AR634" s="52" t="n">
        <x:v>0.4060688881257301</x:v>
      </x:c>
      <x:c r="AS634" s="52" t="n">
        <x:v>-0.4192463345520192</x:v>
      </x:c>
      <x:c r="AT634" s="55" t="b">
        <x:v>1</x:v>
      </x:c>
      <x:c r="AU634" s="50"/>
      <x:c r="AV634" s="58" t="n">
        <x:v>0.0741091739403543</x:v>
      </x:c>
      <x:c r="AW634" s="50" t="n">
        <x:v>1376</x:v>
      </x:c>
      <x:c r="AX634" s="50" t="str">
        <x:v>Discovery</x:v>
      </x:c>
      <x:c r="AY634" s="50" t="str">
        <x:v>目立つ機械的警告なし（定性確認は別途必要）</x:v>
      </x:c>
      <x:c r="AZ634" s="59" t="str">
        <x:v>2026-05-21 15:50</x:v>
      </x:c>
      <x:c r="BA634" s="53" t="n">
        <x:v>41609</x:v>
      </x:c>
      <x:c r="BB634" s="50" t="str">
        <x:v>内藤 秀雄</x:v>
      </x:c>
      <x:c r="BC634" s="50"/>
      <x:c r="BD634" s="50"/>
    </x:row>
    <x:row r="635">
      <x:c r="A635" s="50" t="n">
        <x:v>634</x:v>
      </x:c>
      <x:c r="B635" s="50" t="str">
        <x:v>6096</x:v>
      </x:c>
      <x:c r="C635" s="50" t="str">
        <x:v>6096.T</x:v>
      </x:c>
      <x:c r="D635" s="50" t="str">
        <x:v>RareJob,Inc.</x:v>
      </x:c>
      <x:c r="E635" s="50" t="str">
        <x:v>Standard Market(Domestic)</x:v>
      </x:c>
      <x:c r="F635" s="50" t="str">
        <x:v>Services</x:v>
      </x:c>
      <x:c r="G635" s="51" t="n">
        <x:v>5331.926</x:v>
      </x:c>
      <x:c r="H635" s="51" t="n">
        <x:v>5598.296</x:v>
      </x:c>
      <x:c r="I635" s="51" t="n">
        <x:v>5787.323</x:v>
      </x:c>
      <x:c r="J635" s="51" t="n">
        <x:v>10175.419</x:v>
      </x:c>
      <x:c r="K635" s="51" t="n">
        <x:v>9715.742</x:v>
      </x:c>
      <x:c r="L635" s="52" t="n">
        <x:f>IFERROR(H635/G635-1,"")</x:f>
        <x:v>0.04995755755049869</x:v>
      </x:c>
      <x:c r="M635" s="52" t="n">
        <x:f>IFERROR(I635/H635-1,"")</x:f>
        <x:v>0.03376509566482366</x:v>
      </x:c>
      <x:c r="N635" s="52" t="n">
        <x:f>IFERROR(J635/I635-1,"")</x:f>
        <x:v>0.7582255215407883</x:v>
      </x:c>
      <x:c r="O635" s="52" t="n">
        <x:f>IFERROR(K635/J635-1,"")</x:f>
        <x:v>-0.045175240449557896</x:v>
      </x:c>
      <x:c r="P635" s="52" t="n">
        <x:f>IFERROR((K635/G635)^(1/4)-1,"")</x:f>
        <x:v>0.161844389332245</x:v>
      </x:c>
      <x:c r="Q635" s="51" t="n">
        <x:v>442.192</x:v>
      </x:c>
      <x:c r="R635" s="52" t="n">
        <x:f>IFERROR(Q635/K635,"")</x:f>
        <x:v>0.045512941780463084</x:v>
      </x:c>
      <x:c r="S635" s="53" t="n">
        <x:v>41791</x:v>
      </x:c>
      <x:c r="T635" s="50" t="str">
        <x:v>EDINET_company_history</x:v>
      </x:c>
      <x:c r="U635" s="50" t="str">
        <x:v>中 村 岳</x:v>
      </x:c>
      <x:c r="V635" s="54" t="n">
        <x:v>0.2115</x:v>
      </x:c>
      <x:c r="W635" s="50" t="str">
        <x:v>中村 岳</x:v>
      </x:c>
      <x:c r="X635" s="50" t="b">
        <x:f>AND(COUNT(L635:O635)=4,L635&gt;='設定'!$B$6,M635&gt;='設定'!$B$6,N635&gt;='設定'!$B$6,O635&gt;='設定'!$B$6)</x:f>
        <x:v>0</x:v>
      </x:c>
      <x:c r="Y635" s="50" t="b">
        <x:f>AND(COUNT(G635:K635)=5,P635&gt;='設定'!$B$7)</x:f>
        <x:v>0</x:v>
      </x:c>
      <x:c r="Z635" s="50" t="b">
        <x:f>AND(ISNUMBER(R635),R635&gt;='設定'!$B$8)</x:f>
        <x:v>0</x:v>
      </x:c>
      <x:c r="AA635" s="50" t="b">
        <x:f>AND(ISNUMBER(S635),S635&gt;=DATE(YEAR('設定'!$B$10)-'設定'!$B$9,MONTH('設定'!$B$10),DAY('設定'!$B$10)))</x:f>
        <x:v>0</x:v>
      </x:c>
      <x:c r="AB635" s="55" t="b">
        <x:v>1</x:v>
      </x:c>
      <x:c r="AC635" s="55" t="b">
        <x:v>1</x:v>
      </x:c>
      <x:c r="AD635" s="50" t="n">
        <x:f>IF(X635,1,0)+IF(Z635,1,0)+IF(AA635,1,0)+IF(AB635,1,0)</x:f>
        <x:v>1</x:v>
      </x:c>
      <x:c r="AE635" s="50" t="n">
        <x:f>IF(Y635,1,0)+IF(Z635,1,0)+IF(AA635,1,0)+IF(AB635,1,0)</x:f>
        <x:v>1</x:v>
      </x:c>
      <x:c r="AF635" s="50" t="n">
        <x:f>IF(Y635,1,0)+IF(Z635,1,0)+IF(AA635,1,0)+IF(AC635,1,0)</x:f>
        <x:v>1</x:v>
      </x:c>
      <x:c r="AG635" s="53" t="n">
        <x:v>44348</x:v>
      </x:c>
      <x:c r="AH635" s="50" t="str">
        <x:v>S100W3AF</x:v>
      </x:c>
      <x:c r="AI635" s="50" t="str">
        <x:v>NetSalesSummaryOfBusinessResults</x:v>
      </x:c>
      <x:c r="AJ635" s="50" t="str">
        <x:v>OperatingIncome</x:v>
      </x:c>
      <x:c r="AK635" s="53" t="n">
        <x:v>45747</x:v>
      </x:c>
      <x:c r="AL635" s="50" t="str">
        <x:v>365/365/365/366/365</x:v>
      </x:c>
      <x:c r="AM635" s="51" t="n">
        <x:v>9503400</x:v>
      </x:c>
      <x:c r="AN635" s="51" t="n">
        <x:v>363</x:v>
      </x:c>
      <x:c r="AO635" s="51" t="n">
        <x:f>IFERROR(AM635*AN635,"")</x:f>
        <x:v>3449734200</x:v>
      </x:c>
      <x:c r="AP635" s="56" t="n">
        <x:f>IFERROR(AO635/(K635*1000000),"")</x:f>
        <x:v>0.3550664684179551</x:v>
      </x:c>
      <x:c r="AQ635" s="57" t="n">
        <x:v>10105405</x:v>
      </x:c>
      <x:c r="AR635" s="52" t="n">
        <x:v>0.4720917753126179</x:v>
      </x:c>
      <x:c r="AS635" s="52" t="n">
        <x:v>-0.8432231134533881</x:v>
      </x:c>
      <x:c r="AT635" s="55" t="b">
        <x:v>0</x:v>
      </x:c>
      <x:c r="AU635" s="50" t="str">
        <x:v>low_liquidity</x:v>
      </x:c>
      <x:c r="AV635" s="58" t="n">
        <x:v>-0.1863111389552477</x:v>
      </x:c>
      <x:c r="AW635" s="50" t="n">
        <x:v>2984</x:v>
      </x:c>
      <x:c r="AX635" s="50" t="str">
        <x:v>Transformation Moat</x:v>
      </x:c>
      <x:c r="AY635" s="50" t="str">
        <x:v>既存適格性フィルター不通過: low_liquidity / 60日平均売買代金2,000万円未満 / ローカル5年最大下落率-60%以下</x:v>
      </x:c>
      <x:c r="AZ635" s="59" t="str">
        <x:v>2025-06-24 16:02</x:v>
      </x:c>
      <x:c r="BA635" s="53" t="n">
        <x:v>41791</x:v>
      </x:c>
      <x:c r="BB635" s="50" t="str">
        <x:v>中村 岳</x:v>
      </x:c>
      <x:c r="BC635" s="50"/>
      <x:c r="BD635" s="50"/>
    </x:row>
    <x:row r="636">
      <x:c r="A636" s="50" t="n">
        <x:v>635</x:v>
      </x:c>
      <x:c r="B636" s="50" t="str">
        <x:v>6078</x:v>
      </x:c>
      <x:c r="C636" s="50" t="str">
        <x:v>6078.T</x:v>
      </x:c>
      <x:c r="D636" s="50" t="str">
        <x:v>Value HR Co.,Ltd.</x:v>
      </x:c>
      <x:c r="E636" s="50" t="str">
        <x:v>Prime Market (Domestic)</x:v>
      </x:c>
      <x:c r="F636" s="50" t="str">
        <x:v>Services</x:v>
      </x:c>
      <x:c r="G636" s="51" t="n">
        <x:v>5526.489</x:v>
      </x:c>
      <x:c r="H636" s="51" t="n">
        <x:v>6168.316</x:v>
      </x:c>
      <x:c r="I636" s="51" t="n">
        <x:v>7100.488</x:v>
      </x:c>
      <x:c r="J636" s="51" t="n">
        <x:v>8376.016</x:v>
      </x:c>
      <x:c r="K636" s="51" t="n">
        <x:v>10068.322</x:v>
      </x:c>
      <x:c r="L636" s="52" t="n">
        <x:f>IFERROR(H636/G636-1,"")</x:f>
        <x:v>0.11613648376030428</x:v>
      </x:c>
      <x:c r="M636" s="52" t="n">
        <x:f>IFERROR(I636/H636-1,"")</x:f>
        <x:v>0.15112260785601794</x:v>
      </x:c>
      <x:c r="N636" s="52" t="n">
        <x:f>IFERROR(J636/I636-1,"")</x:f>
        <x:v>0.17963948393406182</x:v>
      </x:c>
      <x:c r="O636" s="52" t="n">
        <x:f>IFERROR(K636/J636-1,"")</x:f>
        <x:v>0.2020418776659454</x:v>
      </x:c>
      <x:c r="P636" s="52" t="n">
        <x:f>IFERROR((K636/G636)^(1/4)-1,"")</x:f>
        <x:v>0.16178816120744943</x:v>
      </x:c>
      <x:c r="Q636" s="51" t="n">
        <x:v>883.326</x:v>
      </x:c>
      <x:c r="R636" s="52" t="n">
        <x:f>IFERROR(Q636/K636,"")</x:f>
        <x:v>0.08773318930403697</x:v>
      </x:c>
      <x:c r="S636" s="53" t="n">
        <x:v>41548</x:v>
      </x:c>
      <x:c r="T636" s="50" t="str">
        <x:v>EDINET_company_history</x:v>
      </x:c>
      <x:c r="U636" s="50" t="str">
        <x:v>藤田 美智雄</x:v>
      </x:c>
      <x:c r="V636" s="54" t="n">
        <x:v>0.1549</x:v>
      </x:c>
      <x:c r="W636" s="50" t="str">
        <x:v>藤田 美智雄 / 藤田 源太郎 / 飯塚 功</x:v>
      </x:c>
      <x:c r="X636" s="50" t="b">
        <x:f>AND(COUNT(L636:O636)=4,L636&gt;='設定'!$B$6,M636&gt;='設定'!$B$6,N636&gt;='設定'!$B$6,O636&gt;='設定'!$B$6)</x:f>
        <x:v>0</x:v>
      </x:c>
      <x:c r="Y636" s="50" t="b">
        <x:f>AND(COUNT(G636:K636)=5,P636&gt;='設定'!$B$7)</x:f>
        <x:v>0</x:v>
      </x:c>
      <x:c r="Z636" s="50" t="b">
        <x:f>AND(ISNUMBER(R636),R636&gt;='設定'!$B$8)</x:f>
        <x:v>0</x:v>
      </x:c>
      <x:c r="AA636" s="50" t="b">
        <x:f>AND(ISNUMBER(S636),S636&gt;=DATE(YEAR('設定'!$B$10)-'設定'!$B$9,MONTH('設定'!$B$10),DAY('設定'!$B$10)))</x:f>
        <x:v>0</x:v>
      </x:c>
      <x:c r="AB636" s="55" t="b">
        <x:v>1</x:v>
      </x:c>
      <x:c r="AC636" s="55" t="b">
        <x:v>1</x:v>
      </x:c>
      <x:c r="AD636" s="50" t="n">
        <x:f>IF(X636,1,0)+IF(Z636,1,0)+IF(AA636,1,0)+IF(AB636,1,0)</x:f>
        <x:v>1</x:v>
      </x:c>
      <x:c r="AE636" s="50" t="n">
        <x:f>IF(Y636,1,0)+IF(Z636,1,0)+IF(AA636,1,0)+IF(AB636,1,0)</x:f>
        <x:v>1</x:v>
      </x:c>
      <x:c r="AF636" s="50" t="n">
        <x:f>IF(Y636,1,0)+IF(Z636,1,0)+IF(AA636,1,0)+IF(AC636,1,0)</x:f>
        <x:v>1</x:v>
      </x:c>
      <x:c r="AG636" s="53" t="n">
        <x:v>44348</x:v>
      </x:c>
      <x:c r="AH636" s="50" t="str">
        <x:v>S100XT60</x:v>
      </x:c>
      <x:c r="AI636" s="50" t="str">
        <x:v>NetSalesSummaryOfBusinessResults</x:v>
      </x:c>
      <x:c r="AJ636" s="50" t="str">
        <x:v>OperatingIncome</x:v>
      </x:c>
      <x:c r="AK636" s="53" t="n">
        <x:v>46022</x:v>
      </x:c>
      <x:c r="AL636" s="50" t="str">
        <x:v>365/365/365/366/365</x:v>
      </x:c>
      <x:c r="AM636" s="51" t="n">
        <x:v>27057800</x:v>
      </x:c>
      <x:c r="AN636" s="51" t="n">
        <x:v>1360</x:v>
      </x:c>
      <x:c r="AO636" s="51" t="n">
        <x:f>IFERROR(AM636*AN636,"")</x:f>
        <x:v>36798608000</x:v>
      </x:c>
      <x:c r="AP636" s="56" t="n">
        <x:f>IFERROR(AO636/(K636*1000000),"")</x:f>
        <x:v>3.654889861488339</x:v>
      </x:c>
      <x:c r="AQ636" s="57" t="n">
        <x:v>40715430</x:v>
      </x:c>
      <x:c r="AR636" s="52" t="n">
        <x:v>0.3250772509783466</x:v>
      </x:c>
      <x:c r="AS636" s="52" t="n">
        <x:v>-0.3339076146067081</x:v>
      </x:c>
      <x:c r="AT636" s="55" t="b">
        <x:v>1</x:v>
      </x:c>
      <x:c r="AU636" s="50"/>
      <x:c r="AV636" s="58" t="n">
        <x:v>0.0834706606982088</x:v>
      </x:c>
      <x:c r="AW636" s="50" t="n">
        <x:v>1332</x:v>
      </x:c>
      <x:c r="AX636" s="50" t="str">
        <x:v>Discovery</x:v>
      </x:c>
      <x:c r="AY636" s="50" t="str">
        <x:v>目立つ機械的警告なし（定性確認は別途必要）</x:v>
      </x:c>
      <x:c r="AZ636" s="59" t="str">
        <x:v>2026-03-24 16:06</x:v>
      </x:c>
      <x:c r="BA636" s="53" t="n">
        <x:v>41548</x:v>
      </x:c>
      <x:c r="BB636" s="50" t="str">
        <x:v>藤田 美智雄</x:v>
      </x:c>
      <x:c r="BC636" s="50"/>
      <x:c r="BD636" s="50" t="str">
        <x:v>TOPIX Small 2</x:v>
      </x:c>
    </x:row>
    <x:row r="637">
      <x:c r="A637" s="50" t="n">
        <x:v>636</x:v>
      </x:c>
      <x:c r="B637" s="50" t="str">
        <x:v>3691</x:v>
      </x:c>
      <x:c r="C637" s="50" t="str">
        <x:v>3691.T</x:v>
      </x:c>
      <x:c r="D637" s="50" t="str">
        <x:v>DIGITAL PLUS,Inc.</x:v>
      </x:c>
      <x:c r="E637" s="50" t="str">
        <x:v>Growth Market(Domestic)</x:v>
      </x:c>
      <x:c r="F637" s="50" t="str">
        <x:v>Information &amp; Communication</x:v>
      </x:c>
      <x:c r="G637" s="51" t="n">
        <x:v>156.861</x:v>
      </x:c>
      <x:c r="H637" s="51" t="n">
        <x:v>263.853</x:v>
      </x:c>
      <x:c r="I637" s="51" t="n">
        <x:v>227.353</x:v>
      </x:c>
      <x:c r="J637" s="51" t="n">
        <x:v>271.441</x:v>
      </x:c>
      <x:c r="K637" s="51" t="n">
        <x:v>284.982</x:v>
      </x:c>
      <x:c r="L637" s="52" t="n">
        <x:f>IFERROR(H637/G637-1,"")</x:f>
        <x:v>0.6820815881576685</x:v>
      </x:c>
      <x:c r="M637" s="52" t="n">
        <x:f>IFERROR(I637/H637-1,"")</x:f>
        <x:v>-0.13833460297968947</x:v>
      </x:c>
      <x:c r="N637" s="52" t="n">
        <x:f>IFERROR(J637/I637-1,"")</x:f>
        <x:v>0.1939187079123652</x:v>
      </x:c>
      <x:c r="O637" s="52" t="n">
        <x:f>IFERROR(K637/J637-1,"")</x:f>
        <x:v>0.04988561050099305</x:v>
      </x:c>
      <x:c r="P637" s="52" t="n">
        <x:f>IFERROR((K637/G637)^(1/4)-1,"")</x:f>
        <x:v>0.16098233744678425</x:v>
      </x:c>
      <x:c r="Q637" s="51" t="n">
        <x:v>-237.851</x:v>
      </x:c>
      <x:c r="R637" s="52" t="n">
        <x:f>IFERROR(Q637/K637,"")</x:f>
        <x:v>-0.8346176249728052</x:v>
      </x:c>
      <x:c r="S637" s="53" t="n">
        <x:v>41883</x:v>
      </x:c>
      <x:c r="T637" s="50" t="str">
        <x:v>EDINET_company_history</x:v>
      </x:c>
      <x:c r="U637" s="50" t="str">
        <x:v>菊池 誠晃</x:v>
      </x:c>
      <x:c r="V637" s="54" t="n">
        <x:v>0.2368</x:v>
      </x:c>
      <x:c r="W637" s="50" t="str">
        <x:v>菊池誠晃</x:v>
      </x:c>
      <x:c r="X637" s="50" t="b">
        <x:f>AND(COUNT(L637:O637)=4,L637&gt;='設定'!$B$6,M637&gt;='設定'!$B$6,N637&gt;='設定'!$B$6,O637&gt;='設定'!$B$6)</x:f>
        <x:v>0</x:v>
      </x:c>
      <x:c r="Y637" s="50" t="b">
        <x:f>AND(COUNT(G637:K637)=5,P637&gt;='設定'!$B$7)</x:f>
        <x:v>0</x:v>
      </x:c>
      <x:c r="Z637" s="50" t="b">
        <x:f>AND(ISNUMBER(R637),R637&gt;='設定'!$B$8)</x:f>
        <x:v>0</x:v>
      </x:c>
      <x:c r="AA637" s="50" t="b">
        <x:f>AND(ISNUMBER(S637),S637&gt;=DATE(YEAR('設定'!$B$10)-'設定'!$B$9,MONTH('設定'!$B$10),DAY('設定'!$B$10)))</x:f>
        <x:v>0</x:v>
      </x:c>
      <x:c r="AB637" s="55" t="b">
        <x:v>1</x:v>
      </x:c>
      <x:c r="AC637" s="55" t="b">
        <x:v>1</x:v>
      </x:c>
      <x:c r="AD637" s="50" t="n">
        <x:f>IF(X637,1,0)+IF(Z637,1,0)+IF(AA637,1,0)+IF(AB637,1,0)</x:f>
        <x:v>1</x:v>
      </x:c>
      <x:c r="AE637" s="50" t="n">
        <x:f>IF(Y637,1,0)+IF(Z637,1,0)+IF(AA637,1,0)+IF(AB637,1,0)</x:f>
        <x:v>1</x:v>
      </x:c>
      <x:c r="AF637" s="50" t="n">
        <x:f>IF(Y637,1,0)+IF(Z637,1,0)+IF(AA637,1,0)+IF(AC637,1,0)</x:f>
        <x:v>1</x:v>
      </x:c>
      <x:c r="AG637" s="53" t="n">
        <x:v>44348</x:v>
      </x:c>
      <x:c r="AH637" s="50" t="str">
        <x:v>S100XCZ7</x:v>
      </x:c>
      <x:c r="AI637" s="50" t="str">
        <x:v>NetSalesSummaryOfBusinessResults</x:v>
      </x:c>
      <x:c r="AJ637" s="50" t="str">
        <x:v>OperatingIncome</x:v>
      </x:c>
      <x:c r="AK637" s="53" t="n">
        <x:v>45930</x:v>
      </x:c>
      <x:c r="AL637" s="50" t="str">
        <x:v>365/365/365/366/365</x:v>
      </x:c>
      <x:c r="AM637" s="51" t="n">
        <x:v>4356667</x:v>
      </x:c>
      <x:c r="AN637" s="51" t="n">
        <x:v>1678</x:v>
      </x:c>
      <x:c r="AO637" s="51" t="n">
        <x:f>IFERROR(AM637*AN637,"")</x:f>
        <x:v>7310487226</x:v>
      </x:c>
      <x:c r="AP637" s="56" t="n">
        <x:f>IFERROR(AO637/(K637*1000000),"")</x:f>
        <x:v>25.652452526826256</x:v>
      </x:c>
      <x:c r="AQ637" s="57" t="n">
        <x:v>94310193.33333331</x:v>
      </x:c>
      <x:c r="AR637" s="52" t="n">
        <x:v>0.6686167770333914</x:v>
      </x:c>
      <x:c r="AS637" s="52" t="n">
        <x:v>-0.6928953399541635</x:v>
      </x:c>
      <x:c r="AT637" s="55" t="b">
        <x:v>0</x:v>
      </x:c>
      <x:c r="AU637" s="50" t="str">
        <x:v>missing_financial_data;repeated_operating_loss;extreme_profitability_outlier</x:v>
      </x:c>
      <x:c r="AV637" s="58" t="n">
        <x:v>-0.345950244438818</x:v>
      </x:c>
      <x:c r="AW637" s="50" t="n">
        <x:v>3358</x:v>
      </x:c>
      <x:c r="AX637" s="50" t="str">
        <x:v>Future Moat</x:v>
      </x:c>
      <x:c r="AY637" s="50" t="str">
        <x:v>既存適格性フィルター不通過: missing_financial_data;repeated_operating_loss;extreme_profitability_outlier / 年率ボラティリティ60%以上 / ローカル5年最大下落率-60%以下 / 概算PSR15倍以上</x:v>
      </x:c>
      <x:c r="AZ637" s="59" t="str">
        <x:v>2025-12-24 16:48</x:v>
      </x:c>
      <x:c r="BA637" s="53" t="n">
        <x:v>41883</x:v>
      </x:c>
      <x:c r="BB637" s="50" t="str">
        <x:v>菊池誠晃</x:v>
      </x:c>
      <x:c r="BC637" s="50"/>
      <x:c r="BD637" s="50"/>
    </x:row>
    <x:row r="638">
      <x:c r="A638" s="50" t="n">
        <x:v>637</x:v>
      </x:c>
      <x:c r="B638" s="50" t="str">
        <x:v>7716</x:v>
      </x:c>
      <x:c r="C638" s="50" t="str">
        <x:v>7716.T</x:v>
      </x:c>
      <x:c r="D638" s="50" t="str">
        <x:v>NAKANISHI INC.</x:v>
      </x:c>
      <x:c r="E638" s="50" t="str">
        <x:v>Standard Market(Domestic)</x:v>
      </x:c>
      <x:c r="F638" s="50" t="str">
        <x:v>Precision Instruments</x:v>
      </x:c>
      <x:c r="G638" s="51" t="n">
        <x:v>44857.73</x:v>
      </x:c>
      <x:c r="H638" s="51" t="n">
        <x:v>48671.452</x:v>
      </x:c>
      <x:c r="I638" s="51" t="n">
        <x:v>59692.369</x:v>
      </x:c>
      <x:c r="J638" s="51" t="n">
        <x:v>77041.446</x:v>
      </x:c>
      <x:c r="K638" s="51" t="n">
        <x:v>81179.143</x:v>
      </x:c>
      <x:c r="L638" s="52" t="n">
        <x:f>IFERROR(H638/G638-1,"")</x:f>
        <x:v>0.08501816743736246</x:v>
      </x:c>
      <x:c r="M638" s="52" t="n">
        <x:f>IFERROR(I638/H638-1,"")</x:f>
        <x:v>0.22643493356228617</x:v>
      </x:c>
      <x:c r="N638" s="52" t="n">
        <x:f>IFERROR(J638/I638-1,"")</x:f>
        <x:v>0.2906414553592269</x:v>
      </x:c>
      <x:c r="O638" s="52" t="n">
        <x:f>IFERROR(K638/J638-1,"")</x:f>
        <x:v>0.05370741613546559</x:v>
      </x:c>
      <x:c r="P638" s="52" t="n">
        <x:f>IFERROR((K638/G638)^(1/4)-1,"")</x:f>
        <x:v>0.15984990807604005</x:v>
      </x:c>
      <x:c r="Q638" s="51" t="n">
        <x:v>14089.536</x:v>
      </x:c>
      <x:c r="R638" s="52" t="n">
        <x:f>IFERROR(Q638/K638,"")</x:f>
        <x:v>0.17356103402077058</x:v>
      </x:c>
      <x:c r="S638" s="53" t="n">
        <x:v>38322</x:v>
      </x:c>
      <x:c r="T638" s="50" t="str">
        <x:v>EDINET_company_history</x:v>
      </x:c>
      <x:c r="U638" s="50" t="str">
        <x:v>ナカニシＥ＆Ｎ株式会社</x:v>
      </x:c>
      <x:c r="V638" s="54" t="n">
        <x:v>0.0545</x:v>
      </x:c>
      <x:c r="W638" s="50" t="str">
        <x:v>中 西 英 一 / 中 西 賢 介</x:v>
      </x:c>
      <x:c r="X638" s="50" t="b">
        <x:f>AND(COUNT(L638:O638)=4,L638&gt;='設定'!$B$6,M638&gt;='設定'!$B$6,N638&gt;='設定'!$B$6,O638&gt;='設定'!$B$6)</x:f>
        <x:v>0</x:v>
      </x:c>
      <x:c r="Y638" s="50" t="b">
        <x:f>AND(COUNT(G638:K638)=5,P638&gt;='設定'!$B$7)</x:f>
        <x:v>0</x:v>
      </x:c>
      <x:c r="Z638" s="50" t="b">
        <x:f>AND(ISNUMBER(R638),R638&gt;='設定'!$B$8)</x:f>
        <x:v>1</x:v>
      </x:c>
      <x:c r="AA638" s="50" t="b">
        <x:f>AND(ISNUMBER(S638),S638&gt;=DATE(YEAR('設定'!$B$10)-'設定'!$B$9,MONTH('設定'!$B$10),DAY('設定'!$B$10)))</x:f>
        <x:v>0</x:v>
      </x:c>
      <x:c r="AB638" s="55" t="b">
        <x:v>0</x:v>
      </x:c>
      <x:c r="AC638" s="55" t="b">
        <x:v>0</x:v>
      </x:c>
      <x:c r="AD638" s="50" t="n">
        <x:f>IF(X638,1,0)+IF(Z638,1,0)+IF(AA638,1,0)+IF(AB638,1,0)</x:f>
        <x:v>1</x:v>
      </x:c>
      <x:c r="AE638" s="50" t="n">
        <x:f>IF(Y638,1,0)+IF(Z638,1,0)+IF(AA638,1,0)+IF(AB638,1,0)</x:f>
        <x:v>1</x:v>
      </x:c>
      <x:c r="AF638" s="50" t="n">
        <x:f>IF(Y638,1,0)+IF(Z638,1,0)+IF(AA638,1,0)+IF(AC638,1,0)</x:f>
        <x:v>1</x:v>
      </x:c>
      <x:c r="AG638" s="53" t="n">
        <x:v>44348</x:v>
      </x:c>
      <x:c r="AH638" s="50" t="str">
        <x:v>S100XU9P</x:v>
      </x:c>
      <x:c r="AI638" s="50" t="str">
        <x:v>NetSalesSummaryOfBusinessResults</x:v>
      </x:c>
      <x:c r="AJ638" s="50" t="str">
        <x:v>OperatingIncome</x:v>
      </x:c>
      <x:c r="AK638" s="53" t="n">
        <x:v>46022</x:v>
      </x:c>
      <x:c r="AL638" s="50" t="str">
        <x:v>365/365/365/366/365</x:v>
      </x:c>
      <x:c r="AM638" s="51" t="n">
        <x:v>83044800</x:v>
      </x:c>
      <x:c r="AN638" s="51" t="n">
        <x:v>3055</x:v>
      </x:c>
      <x:c r="AO638" s="51" t="n">
        <x:f>IFERROR(AM638*AN638,"")</x:f>
        <x:v>253701864000</x:v>
      </x:c>
      <x:c r="AP638" s="56" t="n">
        <x:f>IFERROR(AO638/(K638*1000000),"")</x:f>
        <x:v>3.1252099323098297</x:v>
      </x:c>
      <x:c r="AQ638" s="57" t="n">
        <x:v>688632315</x:v>
      </x:c>
      <x:c r="AR638" s="52" t="n">
        <x:v>0.3147462211186372</x:v>
      </x:c>
      <x:c r="AS638" s="52" t="n">
        <x:v>-0.5123335820155219</x:v>
      </x:c>
      <x:c r="AT638" s="55" t="b">
        <x:v>1</x:v>
      </x:c>
      <x:c r="AU638" s="50"/>
      <x:c r="AV638" s="58" t="n">
        <x:v>0.4923042779755673</x:v>
      </x:c>
      <x:c r="AW638" s="50" t="n">
        <x:v>94</x:v>
      </x:c>
      <x:c r="AX638" s="50" t="str">
        <x:v>Future Moat</x:v>
      </x:c>
      <x:c r="AY638" s="50" t="str">
        <x:v>目立つ機械的警告なし（定性確認は別途必要）</x:v>
      </x:c>
      <x:c r="AZ638" s="59" t="str">
        <x:v>2026-03-27 14:00</x:v>
      </x:c>
      <x:c r="BA638" s="53" t="n">
        <x:v>38322</x:v>
      </x:c>
      <x:c r="BB638" s="50"/>
      <x:c r="BC638" s="50"/>
      <x:c r="BD638" s="50"/>
    </x:row>
    <x:row r="639">
      <x:c r="A639" s="50" t="n">
        <x:v>638</x:v>
      </x:c>
      <x:c r="B639" s="50" t="str">
        <x:v>6590</x:v>
      </x:c>
      <x:c r="C639" s="50" t="str">
        <x:v>6590.T</x:v>
      </x:c>
      <x:c r="D639" s="50" t="str">
        <x:v>SHIBAURA MECHATRONICS CORPORATION</x:v>
      </x:c>
      <x:c r="E639" s="50" t="str">
        <x:v>Prime Market (Domestic)</x:v>
      </x:c>
      <x:c r="F639" s="50" t="str">
        <x:v>Electric Appliances</x:v>
      </x:c>
      <x:c r="G639" s="51" t="n">
        <x:v>44794</x:v>
      </x:c>
      <x:c r="H639" s="51" t="n">
        <x:v>49272</x:v>
      </x:c>
      <x:c r="I639" s="51" t="n">
        <x:v>61001</x:v>
      </x:c>
      <x:c r="J639" s="51" t="n">
        <x:v>67556</x:v>
      </x:c>
      <x:c r="K639" s="51" t="n">
        <x:v>80915</x:v>
      </x:c>
      <x:c r="L639" s="52" t="n">
        <x:f>IFERROR(H639/G639-1,"")</x:f>
        <x:v>0.09996874581417159</x:v>
      </x:c>
      <x:c r="M639" s="52" t="n">
        <x:f>IFERROR(I639/H639-1,"")</x:f>
        <x:v>0.2380459490176976</x:v>
      </x:c>
      <x:c r="N639" s="52" t="n">
        <x:f>IFERROR(J639/I639-1,"")</x:f>
        <x:v>0.10745725479910173</x:v>
      </x:c>
      <x:c r="O639" s="52" t="n">
        <x:f>IFERROR(K639/J639-1,"")</x:f>
        <x:v>0.1977470542956954</x:v>
      </x:c>
      <x:c r="P639" s="52" t="n">
        <x:f>IFERROR((K639/G639)^(1/4)-1,"")</x:f>
        <x:v>0.15931725060268187</x:v>
      </x:c>
      <x:c r="Q639" s="51" t="n">
        <x:v>14135</x:v>
      </x:c>
      <x:c r="R639" s="52" t="n">
        <x:f>IFERROR(Q639/K639,"")</x:f>
        <x:v>0.1746894889699067</x:v>
      </x:c>
      <x:c r="S639" s="53" t="n">
        <x:v>25477</x:v>
      </x:c>
      <x:c r="T639" s="50" t="str">
        <x:v>EDINET_company_history</x:v>
      </x:c>
      <x:c r="U639" s="50" t="str">
        <x:v>日本マスタートラスト信託銀行株式会社（信託口）</x:v>
      </x:c>
      <x:c r="V639" s="54" t="n">
        <x:v>0.1369</x:v>
      </x:c>
      <x:c r="W639" s="50" t="str">
        <x:v>今村 圭吾</x:v>
      </x:c>
      <x:c r="X639" s="50" t="b">
        <x:f>AND(COUNT(L639:O639)=4,L639&gt;='設定'!$B$6,M639&gt;='設定'!$B$6,N639&gt;='設定'!$B$6,O639&gt;='設定'!$B$6)</x:f>
        <x:v>0</x:v>
      </x:c>
      <x:c r="Y639" s="50" t="b">
        <x:f>AND(COUNT(G639:K639)=5,P639&gt;='設定'!$B$7)</x:f>
        <x:v>0</x:v>
      </x:c>
      <x:c r="Z639" s="50" t="b">
        <x:f>AND(ISNUMBER(R639),R639&gt;='設定'!$B$8)</x:f>
        <x:v>1</x:v>
      </x:c>
      <x:c r="AA639" s="50" t="b">
        <x:f>AND(ISNUMBER(S639),S639&gt;=DATE(YEAR('設定'!$B$10)-'設定'!$B$9,MONTH('設定'!$B$10),DAY('設定'!$B$10)))</x:f>
        <x:v>0</x:v>
      </x:c>
      <x:c r="AB639" s="55" t="b">
        <x:v>0</x:v>
      </x:c>
      <x:c r="AC639" s="55" t="b">
        <x:v>0</x:v>
      </x:c>
      <x:c r="AD639" s="50" t="n">
        <x:f>IF(X639,1,0)+IF(Z639,1,0)+IF(AA639,1,0)+IF(AB639,1,0)</x:f>
        <x:v>1</x:v>
      </x:c>
      <x:c r="AE639" s="50" t="n">
        <x:f>IF(Y639,1,0)+IF(Z639,1,0)+IF(AA639,1,0)+IF(AB639,1,0)</x:f>
        <x:v>1</x:v>
      </x:c>
      <x:c r="AF639" s="50" t="n">
        <x:f>IF(Y639,1,0)+IF(Z639,1,0)+IF(AA639,1,0)+IF(AC639,1,0)</x:f>
        <x:v>1</x:v>
      </x:c>
      <x:c r="AG639" s="53" t="n">
        <x:v>44348</x:v>
      </x:c>
      <x:c r="AH639" s="50" t="str">
        <x:v>S100VXZA</x:v>
      </x:c>
      <x:c r="AI639" s="50" t="str">
        <x:v>NetSalesSummaryOfBusinessResults</x:v>
      </x:c>
      <x:c r="AJ639" s="50" t="str">
        <x:v>OperatingIncome</x:v>
      </x:c>
      <x:c r="AK639" s="53" t="n">
        <x:v>45747</x:v>
      </x:c>
      <x:c r="AL639" s="50" t="str">
        <x:v>365/365/365/366/365</x:v>
      </x:c>
      <x:c r="AM639" s="51" t="n">
        <x:v>13148400</x:v>
      </x:c>
      <x:c r="AN639" s="51" t="n">
        <x:v>5200</x:v>
      </x:c>
      <x:c r="AO639" s="51" t="n">
        <x:f>IFERROR(AM639*AN639,"")</x:f>
        <x:v>68371680000</x:v>
      </x:c>
      <x:c r="AP639" s="56" t="n">
        <x:f>IFERROR(AO639/(K639*1000000),"")</x:f>
        <x:v>0.844981523821294</x:v>
      </x:c>
      <x:c r="AQ639" s="57" t="n">
        <x:v>8969342525</x:v>
      </x:c>
      <x:c r="AR639" s="52" t="n">
        <x:v>0.6182086581387293</x:v>
      </x:c>
      <x:c r="AS639" s="52" t="n">
        <x:v>-0.5159629489181505</x:v>
      </x:c>
      <x:c r="AT639" s="55" t="b">
        <x:v>1</x:v>
      </x:c>
      <x:c r="AU639" s="50"/>
      <x:c r="AV639" s="58" t="n">
        <x:v>0.3651813887168117</x:v>
      </x:c>
      <x:c r="AW639" s="50" t="n">
        <x:v>265</x:v>
      </x:c>
      <x:c r="AX639" s="50" t="str">
        <x:v>Future Moat</x:v>
      </x:c>
      <x:c r="AY639" s="50" t="str">
        <x:v>年率ボラティリティ60%以上</x:v>
      </x:c>
      <x:c r="AZ639" s="59" t="str">
        <x:v>2025-06-17 14:13</x:v>
      </x:c>
      <x:c r="BA639" s="53" t="n">
        <x:v>25477</x:v>
      </x:c>
      <x:c r="BB639" s="50"/>
      <x:c r="BC639" s="50"/>
      <x:c r="BD639" s="50" t="str">
        <x:v>TOPIX Small 1</x:v>
      </x:c>
    </x:row>
    <x:row r="640">
      <x:c r="A640" s="50" t="n">
        <x:v>639</x:v>
      </x:c>
      <x:c r="B640" s="50" t="str">
        <x:v>6315</x:v>
      </x:c>
      <x:c r="C640" s="50" t="str">
        <x:v>6315.T</x:v>
      </x:c>
      <x:c r="D640" s="50" t="str">
        <x:v>TOWA CORPORATION</x:v>
      </x:c>
      <x:c r="E640" s="50" t="str">
        <x:v>Prime Market (Domestic)</x:v>
      </x:c>
      <x:c r="F640" s="50" t="str">
        <x:v>Machinery</x:v>
      </x:c>
      <x:c r="G640" s="51" t="n">
        <x:v>29706.793</x:v>
      </x:c>
      <x:c r="H640" s="51" t="n">
        <x:v>50666.728</x:v>
      </x:c>
      <x:c r="I640" s="51" t="n">
        <x:v>53822.668</x:v>
      </x:c>
      <x:c r="J640" s="51" t="n">
        <x:v>50471.799</x:v>
      </x:c>
      <x:c r="K640" s="51" t="n">
        <x:v>53479.205</x:v>
      </x:c>
      <x:c r="L640" s="52" t="n">
        <x:f>IFERROR(H640/G640-1,"")</x:f>
        <x:v>0.7055603410304168</x:v>
      </x:c>
      <x:c r="M640" s="52" t="n">
        <x:f>IFERROR(I640/H640-1,"")</x:f>
        <x:v>0.062288214072161896</x:v>
      </x:c>
      <x:c r="N640" s="52" t="n">
        <x:f>IFERROR(J640/I640-1,"")</x:f>
        <x:v>-0.06225757890708794</x:v>
      </x:c>
      <x:c r="O640" s="52" t="n">
        <x:f>IFERROR(K640/J640-1,"")</x:f>
        <x:v>0.05958586893247064</x:v>
      </x:c>
      <x:c r="P640" s="52" t="n">
        <x:f>IFERROR((K640/G640)^(1/4)-1,"")</x:f>
        <x:v>0.15832996987518078</x:v>
      </x:c>
      <x:c r="Q640" s="51" t="n">
        <x:v>8880.404</x:v>
      </x:c>
      <x:c r="R640" s="52" t="n">
        <x:f>IFERROR(Q640/K640,"")</x:f>
        <x:v>0.16605340337426483</x:v>
      </x:c>
      <x:c r="S640" s="53" t="n">
        <x:v>35309</x:v>
      </x:c>
      <x:c r="T640" s="50" t="str">
        <x:v>EDINET_company_history</x:v>
      </x:c>
      <x:c r="U640" s="50" t="str">
        <x:v>日本マスタートラスト信託銀行株式会社</x:v>
      </x:c>
      <x:c r="V640" s="54" t="n">
        <x:v>0.0766</x:v>
      </x:c>
      <x:c r="W640" s="50" t="str">
        <x:v>岡田 博和 / 三浦 宗男</x:v>
      </x:c>
      <x:c r="X640" s="50" t="b">
        <x:f>AND(COUNT(L640:O640)=4,L640&gt;='設定'!$B$6,M640&gt;='設定'!$B$6,N640&gt;='設定'!$B$6,O640&gt;='設定'!$B$6)</x:f>
        <x:v>0</x:v>
      </x:c>
      <x:c r="Y640" s="50" t="b">
        <x:f>AND(COUNT(G640:K640)=5,P640&gt;='設定'!$B$7)</x:f>
        <x:v>0</x:v>
      </x:c>
      <x:c r="Z640" s="50" t="b">
        <x:f>AND(ISNUMBER(R640),R640&gt;='設定'!$B$8)</x:f>
        <x:v>1</x:v>
      </x:c>
      <x:c r="AA640" s="50" t="b">
        <x:f>AND(ISNUMBER(S640),S640&gt;=DATE(YEAR('設定'!$B$10)-'設定'!$B$9,MONTH('設定'!$B$10),DAY('設定'!$B$10)))</x:f>
        <x:v>0</x:v>
      </x:c>
      <x:c r="AB640" s="55" t="b">
        <x:v>0</x:v>
      </x:c>
      <x:c r="AC640" s="55" t="b">
        <x:v>0</x:v>
      </x:c>
      <x:c r="AD640" s="50" t="n">
        <x:f>IF(X640,1,0)+IF(Z640,1,0)+IF(AA640,1,0)+IF(AB640,1,0)</x:f>
        <x:v>1</x:v>
      </x:c>
      <x:c r="AE640" s="50" t="n">
        <x:f>IF(Y640,1,0)+IF(Z640,1,0)+IF(AA640,1,0)+IF(AB640,1,0)</x:f>
        <x:v>1</x:v>
      </x:c>
      <x:c r="AF640" s="50" t="n">
        <x:f>IF(Y640,1,0)+IF(Z640,1,0)+IF(AA640,1,0)+IF(AC640,1,0)</x:f>
        <x:v>1</x:v>
      </x:c>
      <x:c r="AG640" s="53" t="n">
        <x:v>44348</x:v>
      </x:c>
      <x:c r="AH640" s="50" t="str">
        <x:v>S100W53I</x:v>
      </x:c>
      <x:c r="AI640" s="50" t="str">
        <x:v>NetSalesSummaryOfBusinessResults</x:v>
      </x:c>
      <x:c r="AJ640" s="50" t="str">
        <x:v>OperatingIncome</x:v>
      </x:c>
      <x:c r="AK640" s="53" t="n">
        <x:v>45747</x:v>
      </x:c>
      <x:c r="AL640" s="50" t="str">
        <x:v>365/365/365/366/365</x:v>
      </x:c>
      <x:c r="AM640" s="51" t="n">
        <x:v>75097356</x:v>
      </x:c>
      <x:c r="AN640" s="51" t="n">
        <x:v>2888</x:v>
      </x:c>
      <x:c r="AO640" s="51" t="n">
        <x:f>IFERROR(AM640*AN640,"")</x:f>
        <x:v>216881164128</x:v>
      </x:c>
      <x:c r="AP640" s="56" t="n">
        <x:f>IFERROR(AO640/(K640*1000000),"")</x:f>
        <x:v>4.055429846573075</x:v>
      </x:c>
      <x:c r="AQ640" s="57" t="n">
        <x:v>10875321243.333334</x:v>
      </x:c>
      <x:c r="AR640" s="52" t="n">
        <x:v>0.6232173099908968</x:v>
      </x:c>
      <x:c r="AS640" s="52" t="n">
        <x:v>-0.7785004307086288</x:v>
      </x:c>
      <x:c r="AT640" s="55" t="b">
        <x:v>1</x:v>
      </x:c>
      <x:c r="AU640" s="50"/>
      <x:c r="AV640" s="58" t="n">
        <x:v>0.1025855149018099</x:v>
      </x:c>
      <x:c r="AW640" s="50" t="n">
        <x:v>1218</x:v>
      </x:c>
      <x:c r="AX640" s="50" t="str">
        <x:v>Future Moat</x:v>
      </x:c>
      <x:c r="AY640" s="50" t="str">
        <x:v>年率ボラティリティ60%以上 / ローカル5年最大下落率-60%以下</x:v>
      </x:c>
      <x:c r="AZ640" s="59" t="str">
        <x:v>2025-06-26 09:04</x:v>
      </x:c>
      <x:c r="BA640" s="53" t="n">
        <x:v>35309</x:v>
      </x:c>
      <x:c r="BB640" s="50"/>
      <x:c r="BC640" s="50"/>
      <x:c r="BD640" s="50" t="str">
        <x:v>TOPIX Small 1</x:v>
      </x:c>
    </x:row>
    <x:row r="641">
      <x:c r="A641" s="50" t="n">
        <x:v>640</x:v>
      </x:c>
      <x:c r="B641" s="50" t="str">
        <x:v>4486</x:v>
      </x:c>
      <x:c r="C641" s="50" t="str">
        <x:v>4486.T</x:v>
      </x:c>
      <x:c r="D641" s="50" t="str">
        <x:v>Unite and Grow Inc.</x:v>
      </x:c>
      <x:c r="E641" s="50" t="str">
        <x:v>Growth Market(Domestic)</x:v>
      </x:c>
      <x:c r="F641" s="50" t="str">
        <x:v>Information &amp; Communication</x:v>
      </x:c>
      <x:c r="G641" s="51" t="n">
        <x:v>1953.974</x:v>
      </x:c>
      <x:c r="H641" s="51" t="n">
        <x:v>2218.372</x:v>
      </x:c>
      <x:c r="I641" s="51" t="n">
        <x:v>2552.095</x:v>
      </x:c>
      <x:c r="J641" s="51" t="n">
        <x:v>2967.183</x:v>
      </x:c>
      <x:c r="K641" s="51" t="n">
        <x:v>3514.731</x:v>
      </x:c>
      <x:c r="L641" s="52" t="n">
        <x:f>IFERROR(H641/G641-1,"")</x:f>
        <x:v>0.1353129570813123</x:v>
      </x:c>
      <x:c r="M641" s="52" t="n">
        <x:f>IFERROR(I641/H641-1,"")</x:f>
        <x:v>0.1504359954056398</x:v>
      </x:c>
      <x:c r="N641" s="52" t="n">
        <x:f>IFERROR(J641/I641-1,"")</x:f>
        <x:v>0.16264598300611866</x:v>
      </x:c>
      <x:c r="O641" s="52" t="n">
        <x:f>IFERROR(K641/J641-1,"")</x:f>
        <x:v>0.18453462425472256</x:v>
      </x:c>
      <x:c r="P641" s="52" t="n">
        <x:f>IFERROR((K641/G641)^(1/4)-1,"")</x:f>
        <x:v>0.15809271002879743</x:v>
      </x:c>
      <x:c r="Q641" s="51" t="n">
        <x:v>560.387</x:v>
      </x:c>
      <x:c r="R641" s="52" t="n">
        <x:f>IFERROR(Q641/K641,"")</x:f>
        <x:v>0.15943951329418948</x:v>
      </x:c>
      <x:c r="S641" s="53" t="n">
        <x:v>43800</x:v>
      </x:c>
      <x:c r="T641" s="50" t="str">
        <x:v>EDINET_company_history</x:v>
      </x:c>
      <x:c r="U641" s="50" t="str">
        <x:v>エス・アセットマネジメント株式会社</x:v>
      </x:c>
      <x:c r="V641" s="54" t="n">
        <x:v>0.2512</x:v>
      </x:c>
      <x:c r="W641" s="50" t="str">
        <x:v>須田 騎一朗</x:v>
      </x:c>
      <x:c r="X641" s="50" t="b">
        <x:f>AND(COUNT(L641:O641)=4,L641&gt;='設定'!$B$6,M641&gt;='設定'!$B$6,N641&gt;='設定'!$B$6,O641&gt;='設定'!$B$6)</x:f>
        <x:v>0</x:v>
      </x:c>
      <x:c r="Y641" s="50" t="b">
        <x:f>AND(COUNT(G641:K641)=5,P641&gt;='設定'!$B$7)</x:f>
        <x:v>0</x:v>
      </x:c>
      <x:c r="Z641" s="50" t="b">
        <x:f>AND(ISNUMBER(R641),R641&gt;='設定'!$B$8)</x:f>
        <x:v>1</x:v>
      </x:c>
      <x:c r="AA641" s="50" t="b">
        <x:f>AND(ISNUMBER(S641),S641&gt;=DATE(YEAR('設定'!$B$10)-'設定'!$B$9,MONTH('設定'!$B$10),DAY('設定'!$B$10)))</x:f>
        <x:v>0</x:v>
      </x:c>
      <x:c r="AB641" s="55" t="b">
        <x:v>0</x:v>
      </x:c>
      <x:c r="AC641" s="55" t="b">
        <x:v>0</x:v>
      </x:c>
      <x:c r="AD641" s="50" t="n">
        <x:f>IF(X641,1,0)+IF(Z641,1,0)+IF(AA641,1,0)+IF(AB641,1,0)</x:f>
        <x:v>1</x:v>
      </x:c>
      <x:c r="AE641" s="50" t="n">
        <x:f>IF(Y641,1,0)+IF(Z641,1,0)+IF(AA641,1,0)+IF(AB641,1,0)</x:f>
        <x:v>1</x:v>
      </x:c>
      <x:c r="AF641" s="50" t="n">
        <x:f>IF(Y641,1,0)+IF(Z641,1,0)+IF(AA641,1,0)+IF(AC641,1,0)</x:f>
        <x:v>1</x:v>
      </x:c>
      <x:c r="AG641" s="53" t="n">
        <x:v>44348</x:v>
      </x:c>
      <x:c r="AH641" s="50" t="str">
        <x:v>S100XRU1</x:v>
      </x:c>
      <x:c r="AI641" s="50" t="str">
        <x:v>NetSalesSummaryOfBusinessResults</x:v>
      </x:c>
      <x:c r="AJ641" s="50" t="str">
        <x:v>OperatingIncome</x:v>
      </x:c>
      <x:c r="AK641" s="53" t="n">
        <x:v>46022</x:v>
      </x:c>
      <x:c r="AL641" s="50" t="str">
        <x:v>365/365/365/366/365</x:v>
      </x:c>
      <x:c r="AM641" s="51" t="n">
        <x:v>7963000</x:v>
      </x:c>
      <x:c r="AN641" s="51" t="n">
        <x:v>696</x:v>
      </x:c>
      <x:c r="AO641" s="51" t="n">
        <x:f>IFERROR(AM641*AN641,"")</x:f>
        <x:v>5542248000</x:v>
      </x:c>
      <x:c r="AP641" s="56" t="n">
        <x:f>IFERROR(AO641/(K641*1000000),"")</x:f>
        <x:v>1.576862638990011</x:v>
      </x:c>
      <x:c r="AQ641" s="57" t="n">
        <x:v>7579440</x:v>
      </x:c>
      <x:c r="AR641" s="52" t="n">
        <x:v>0.4053636929592475</x:v>
      </x:c>
      <x:c r="AS641" s="52" t="n">
        <x:v>-0.5391997965520121</x:v>
      </x:c>
      <x:c r="AT641" s="55" t="b">
        <x:v>0</x:v>
      </x:c>
      <x:c r="AU641" s="50" t="str">
        <x:v>low_liquidity</x:v>
      </x:c>
      <x:c r="AV641" s="58" t="n">
        <x:v>0.0722353171089267</x:v>
      </x:c>
      <x:c r="AW641" s="50" t="n">
        <x:v>1387</x:v>
      </x:c>
      <x:c r="AX641" s="50" t="str">
        <x:v>Discovery</x:v>
      </x:c>
      <x:c r="AY641" s="50" t="str">
        <x:v>既存適格性フィルター不通過: low_liquidity / 60日平均売買代金2,000万円未満</x:v>
      </x:c>
      <x:c r="AZ641" s="59" t="str">
        <x:v>2026-03-19 11:35</x:v>
      </x:c>
      <x:c r="BA641" s="53" t="n">
        <x:v>43800</x:v>
      </x:c>
      <x:c r="BB641" s="50"/>
      <x:c r="BC641" s="50"/>
      <x:c r="BD641" s="50"/>
    </x:row>
    <x:row r="642">
      <x:c r="A642" s="50" t="n">
        <x:v>641</x:v>
      </x:c>
      <x:c r="B642" s="50" t="str">
        <x:v>6158</x:v>
      </x:c>
      <x:c r="C642" s="50" t="str">
        <x:v>6158.T</x:v>
      </x:c>
      <x:c r="D642" s="50" t="str">
        <x:v>WAIDA MFG.CO.,LTD.</x:v>
      </x:c>
      <x:c r="E642" s="50" t="str">
        <x:v>Standard Market(Domestic)</x:v>
      </x:c>
      <x:c r="F642" s="50" t="str">
        <x:v>Machinery</x:v>
      </x:c>
      <x:c r="G642" s="51" t="n">
        <x:v>4206.558</x:v>
      </x:c>
      <x:c r="H642" s="51" t="n">
        <x:v>6485.168</x:v>
      </x:c>
      <x:c r="I642" s="51" t="n">
        <x:v>7581.394</x:v>
      </x:c>
      <x:c r="J642" s="51" t="n">
        <x:v>7538.988</x:v>
      </x:c>
      <x:c r="K642" s="51" t="n">
        <x:v>7554.307</x:v>
      </x:c>
      <x:c r="L642" s="52" t="n">
        <x:f>IFERROR(H642/G642-1,"")</x:f>
        <x:v>0.5416803952304947</x:v>
      </x:c>
      <x:c r="M642" s="52" t="n">
        <x:f>IFERROR(I642/H642-1,"")</x:f>
        <x:v>0.169035867690706</x:v>
      </x:c>
      <x:c r="N642" s="52" t="n">
        <x:f>IFERROR(J642/I642-1,"")</x:f>
        <x:v>-0.005593430443002978</x:v>
      </x:c>
      <x:c r="O642" s="52" t="n">
        <x:f>IFERROR(K642/J642-1,"")</x:f>
        <x:v>0.002031970338724376</x:v>
      </x:c>
      <x:c r="P642" s="52" t="n">
        <x:f>IFERROR((K642/G642)^(1/4)-1,"")</x:f>
        <x:v>0.15762244108804357</x:v>
      </x:c>
      <x:c r="Q642" s="51" t="n">
        <x:v>709.372</x:v>
      </x:c>
      <x:c r="R642" s="52" t="n">
        <x:f>IFERROR(Q642/K642,"")</x:f>
        <x:v>0.09390298805701171</x:v>
      </x:c>
      <x:c r="S642" s="53" t="n">
        <x:v>38504</x:v>
      </x:c>
      <x:c r="T642" s="50" t="str">
        <x:v>EDINET_company_history</x:v>
      </x:c>
      <x:c r="U642" s="50" t="str">
        <x:v>和井田 光生</x:v>
      </x:c>
      <x:c r="V642" s="54" t="n">
        <x:v>0.0671</x:v>
      </x:c>
      <x:c r="W642" s="50" t="str">
        <x:v>和井田 光 生</x:v>
      </x:c>
      <x:c r="X642" s="50" t="b">
        <x:f>AND(COUNT(L642:O642)=4,L642&gt;='設定'!$B$6,M642&gt;='設定'!$B$6,N642&gt;='設定'!$B$6,O642&gt;='設定'!$B$6)</x:f>
        <x:v>0</x:v>
      </x:c>
      <x:c r="Y642" s="50" t="b">
        <x:f>AND(COUNT(G642:K642)=5,P642&gt;='設定'!$B$7)</x:f>
        <x:v>0</x:v>
      </x:c>
      <x:c r="Z642" s="50" t="b">
        <x:f>AND(ISNUMBER(R642),R642&gt;='設定'!$B$8)</x:f>
        <x:v>0</x:v>
      </x:c>
      <x:c r="AA642" s="50" t="b">
        <x:f>AND(ISNUMBER(S642),S642&gt;=DATE(YEAR('設定'!$B$10)-'設定'!$B$9,MONTH('設定'!$B$10),DAY('設定'!$B$10)))</x:f>
        <x:v>0</x:v>
      </x:c>
      <x:c r="AB642" s="55" t="b">
        <x:v>1</x:v>
      </x:c>
      <x:c r="AC642" s="55" t="b">
        <x:v>1</x:v>
      </x:c>
      <x:c r="AD642" s="50" t="n">
        <x:f>IF(X642,1,0)+IF(Z642,1,0)+IF(AA642,1,0)+IF(AB642,1,0)</x:f>
        <x:v>1</x:v>
      </x:c>
      <x:c r="AE642" s="50" t="n">
        <x:f>IF(Y642,1,0)+IF(Z642,1,0)+IF(AA642,1,0)+IF(AB642,1,0)</x:f>
        <x:v>1</x:v>
      </x:c>
      <x:c r="AF642" s="50" t="n">
        <x:f>IF(Y642,1,0)+IF(Z642,1,0)+IF(AA642,1,0)+IF(AC642,1,0)</x:f>
        <x:v>1</x:v>
      </x:c>
      <x:c r="AG642" s="53" t="n">
        <x:v>44348</x:v>
      </x:c>
      <x:c r="AH642" s="50" t="str">
        <x:v>S100W43N</x:v>
      </x:c>
      <x:c r="AI642" s="50" t="str">
        <x:v>NetSalesSummaryOfBusinessResults</x:v>
      </x:c>
      <x:c r="AJ642" s="50" t="str">
        <x:v>OperatingIncome</x:v>
      </x:c>
      <x:c r="AK642" s="53" t="n">
        <x:v>45747</x:v>
      </x:c>
      <x:c r="AL642" s="50" t="str">
        <x:v>365/365/365/366/365</x:v>
      </x:c>
      <x:c r="AM642" s="51" t="n">
        <x:v>6505200</x:v>
      </x:c>
      <x:c r="AN642" s="51" t="n">
        <x:v>993</x:v>
      </x:c>
      <x:c r="AO642" s="51" t="n">
        <x:f>IFERROR(AM642*AN642,"")</x:f>
        <x:v>6459663600</x:v>
      </x:c>
      <x:c r="AP642" s="56" t="n">
        <x:f>IFERROR(AO642/(K642*1000000),"")</x:f>
        <x:v>0.8550967812136838</x:v>
      </x:c>
      <x:c r="AQ642" s="57" t="n">
        <x:v>16680193.333333334</x:v>
      </x:c>
      <x:c r="AR642" s="52" t="n">
        <x:v>0.2716938391558974</x:v>
      </x:c>
      <x:c r="AS642" s="52" t="n">
        <x:v>-0.435546616552775</x:v>
      </x:c>
      <x:c r="AT642" s="55" t="b">
        <x:v>0</x:v>
      </x:c>
      <x:c r="AU642" s="50" t="str">
        <x:v>low_liquidity</x:v>
      </x:c>
      <x:c r="AV642" s="58" t="n">
        <x:v>0.2932758177639353</x:v>
      </x:c>
      <x:c r="AW642" s="50" t="n">
        <x:v>446</x:v>
      </x:c>
      <x:c r="AX642" s="50" t="str">
        <x:v>Discovery</x:v>
      </x:c>
      <x:c r="AY642" s="50" t="str">
        <x:v>既存適格性フィルター不通過: low_liquidity / 60日平均売買代金2,000万円未満</x:v>
      </x:c>
      <x:c r="AZ642" s="59" t="str">
        <x:v>2025-06-24 16:03</x:v>
      </x:c>
      <x:c r="BA642" s="53" t="n">
        <x:v>38504</x:v>
      </x:c>
      <x:c r="BB642" s="50" t="str">
        <x:v>和井田 光 生</x:v>
      </x:c>
      <x:c r="BC642" s="50"/>
      <x:c r="BD642" s="50"/>
    </x:row>
    <x:row r="643">
      <x:c r="A643" s="50" t="n">
        <x:v>642</x:v>
      </x:c>
      <x:c r="B643" s="50" t="str">
        <x:v>2937</x:v>
      </x:c>
      <x:c r="C643" s="50" t="str">
        <x:v>2937.T</x:v>
      </x:c>
      <x:c r="D643" s="50" t="str">
        <x:v>St.Cousair CO.,LTD.</x:v>
      </x:c>
      <x:c r="E643" s="50" t="str">
        <x:v>Growth Market(Domestic)</x:v>
      </x:c>
      <x:c r="F643" s="50" t="str">
        <x:v>Foods</x:v>
      </x:c>
      <x:c r="G643" s="51" t="n">
        <x:v>10859.522</x:v>
      </x:c>
      <x:c r="H643" s="51" t="n">
        <x:v>14165.059</x:v>
      </x:c>
      <x:c r="I643" s="51" t="n">
        <x:v>17865.65</x:v>
      </x:c>
      <x:c r="J643" s="51" t="n">
        <x:v>19162.919</x:v>
      </x:c>
      <x:c r="K643" s="51" t="n">
        <x:v>19467.26</x:v>
      </x:c>
      <x:c r="L643" s="52" t="n">
        <x:f>IFERROR(H643/G643-1,"")</x:f>
        <x:v>0.30439065365860474</x:v>
      </x:c>
      <x:c r="M643" s="52" t="n">
        <x:f>IFERROR(I643/H643-1,"")</x:f>
        <x:v>0.2612478352543397</x:v>
      </x:c>
      <x:c r="N643" s="52" t="n">
        <x:f>IFERROR(J643/I643-1,"")</x:f>
        <x:v>0.07261247141861626</x:v>
      </x:c>
      <x:c r="O643" s="52" t="n">
        <x:f>IFERROR(K643/J643-1,"")</x:f>
        <x:v>0.015881766238222683</x:v>
      </x:c>
      <x:c r="P643" s="52" t="n">
        <x:f>IFERROR((K643/G643)^(1/4)-1,"")</x:f>
        <x:v>0.15710702412422428</x:v>
      </x:c>
      <x:c r="Q643" s="51" t="n">
        <x:v>835.995</x:v>
      </x:c>
      <x:c r="R643" s="52" t="n">
        <x:f>IFERROR(Q643/K643,"")</x:f>
        <x:v>0.04294363973152873</x:v>
      </x:c>
      <x:c r="S643" s="53" t="n">
        <x:v>44916</x:v>
      </x:c>
      <x:c r="T643" s="50" t="str">
        <x:v>local_price_first_trade</x:v>
      </x:c>
      <x:c r="U643" s="50" t="str">
        <x:v>株式会社Ｊｏｓｅｐｈ’ｓ Ａｒｒｏｗｓ Ｔｒｕｓｔ</x:v>
      </x:c>
      <x:c r="V643" s="54" t="n">
        <x:v>0.1446</x:v>
      </x:c>
      <x:c r="W643" s="50" t="str">
        <x:v>久世 良太 / 久世 直樹</x:v>
      </x:c>
      <x:c r="X643" s="50" t="b">
        <x:f>AND(COUNT(L643:O643)=4,L643&gt;='設定'!$B$6,M643&gt;='設定'!$B$6,N643&gt;='設定'!$B$6,O643&gt;='設定'!$B$6)</x:f>
        <x:v>0</x:v>
      </x:c>
      <x:c r="Y643" s="50" t="b">
        <x:f>AND(COUNT(G643:K643)=5,P643&gt;='設定'!$B$7)</x:f>
        <x:v>0</x:v>
      </x:c>
      <x:c r="Z643" s="50" t="b">
        <x:f>AND(ISNUMBER(R643),R643&gt;='設定'!$B$8)</x:f>
        <x:v>0</x:v>
      </x:c>
      <x:c r="AA643" s="50" t="b">
        <x:f>AND(ISNUMBER(S643),S643&gt;=DATE(YEAR('設定'!$B$10)-'設定'!$B$9,MONTH('設定'!$B$10),DAY('設定'!$B$10)))</x:f>
        <x:v>1</x:v>
      </x:c>
      <x:c r="AB643" s="55" t="b">
        <x:v>0</x:v>
      </x:c>
      <x:c r="AC643" s="55" t="b">
        <x:v>0</x:v>
      </x:c>
      <x:c r="AD643" s="50" t="n">
        <x:f>IF(X643,1,0)+IF(Z643,1,0)+IF(AA643,1,0)+IF(AB643,1,0)</x:f>
        <x:v>1</x:v>
      </x:c>
      <x:c r="AE643" s="50" t="n">
        <x:f>IF(Y643,1,0)+IF(Z643,1,0)+IF(AA643,1,0)+IF(AB643,1,0)</x:f>
        <x:v>1</x:v>
      </x:c>
      <x:c r="AF643" s="50" t="n">
        <x:f>IF(Y643,1,0)+IF(Z643,1,0)+IF(AA643,1,0)+IF(AC643,1,0)</x:f>
        <x:v>1</x:v>
      </x:c>
      <x:c r="AG643" s="53" t="n">
        <x:v>44916</x:v>
      </x:c>
      <x:c r="AH643" s="50" t="str">
        <x:v>S100W0KY</x:v>
      </x:c>
      <x:c r="AI643" s="50" t="str">
        <x:v>NetSalesSummaryOfBusinessResults</x:v>
      </x:c>
      <x:c r="AJ643" s="50" t="str">
        <x:v>OperatingIncome</x:v>
      </x:c>
      <x:c r="AK643" s="53" t="n">
        <x:v>45747</x:v>
      </x:c>
      <x:c r="AL643" s="50" t="str">
        <x:v>365/365/365/366/365</x:v>
      </x:c>
      <x:c r="AM643" s="51" t="n">
        <x:v>9264200</x:v>
      </x:c>
      <x:c r="AN643" s="51" t="n">
        <x:v>1702</x:v>
      </x:c>
      <x:c r="AO643" s="51" t="n">
        <x:f>IFERROR(AM643*AN643,"")</x:f>
        <x:v>15767668400</x:v>
      </x:c>
      <x:c r="AP643" s="56" t="n">
        <x:f>IFERROR(AO643/(K643*1000000),"")</x:f>
        <x:v>0.8099582786689036</x:v>
      </x:c>
      <x:c r="AQ643" s="57" t="n">
        <x:v>6785321.666666667</x:v>
      </x:c>
      <x:c r="AR643" s="52" t="n">
        <x:v>0.4269759188056058</x:v>
      </x:c>
      <x:c r="AS643" s="52" t="n">
        <x:v>-0.7015078968789823</x:v>
      </x:c>
      <x:c r="AT643" s="55" t="b">
        <x:v>0</x:v>
      </x:c>
      <x:c r="AU643" s="50" t="str">
        <x:v>low_liquidity</x:v>
      </x:c>
      <x:c r="AV643" s="58" t="n">
        <x:v>-0.2900768403579171</x:v>
      </x:c>
      <x:c r="AW643" s="50" t="n">
        <x:v>3264</x:v>
      </x:c>
      <x:c r="AX643" s="50" t="str">
        <x:v>Transformation Moat</x:v>
      </x:c>
      <x:c r="AY643" s="50" t="str">
        <x:v>既存適格性フィルター不通過: low_liquidity / 60日平均売買代金2,000万円未満 / ローカル5年最大下落率-60%以下</x:v>
      </x:c>
      <x:c r="AZ643" s="59" t="str">
        <x:v>2025-06-20 15:08</x:v>
      </x:c>
      <x:c r="BA643" s="53" t="n">
        <x:v>44896</x:v>
      </x:c>
      <x:c r="BB643" s="50"/>
      <x:c r="BC643" s="50"/>
      <x:c r="BD643" s="50"/>
    </x:row>
    <x:row r="644">
      <x:c r="A644" s="50" t="n">
        <x:v>643</x:v>
      </x:c>
      <x:c r="B644" s="50" t="str">
        <x:v>9250</x:v>
      </x:c>
      <x:c r="C644" s="50" t="str">
        <x:v>9250.T</x:v>
      </x:c>
      <x:c r="D644" s="50" t="str">
        <x:v>GRCS Inc.</x:v>
      </x:c>
      <x:c r="E644" s="50" t="str">
        <x:v>Growth Market(Domestic)</x:v>
      </x:c>
      <x:c r="F644" s="50" t="str">
        <x:v>Services</x:v>
      </x:c>
      <x:c r="G644" s="51" t="n">
        <x:v>1758.422</x:v>
      </x:c>
      <x:c r="H644" s="51" t="n">
        <x:v>2221.351</x:v>
      </x:c>
      <x:c r="I644" s="51" t="n">
        <x:v>2441.953</x:v>
      </x:c>
      <x:c r="J644" s="51" t="n">
        <x:v>2948.676</x:v>
      </x:c>
      <x:c r="K644" s="51" t="n">
        <x:v>3144.827</x:v>
      </x:c>
      <x:c r="L644" s="52" t="n">
        <x:f>IFERROR(H644/G644-1,"")</x:f>
        <x:v>0.26326388091140807</x:v>
      </x:c>
      <x:c r="M644" s="52" t="n">
        <x:f>IFERROR(I644/H644-1,"")</x:f>
        <x:v>0.0993098344205845</x:v>
      </x:c>
      <x:c r="N644" s="52" t="n">
        <x:f>IFERROR(J644/I644-1,"")</x:f>
        <x:v>0.20750726979593792</x:v>
      </x:c>
      <x:c r="O644" s="52" t="n">
        <x:f>IFERROR(K644/J644-1,"")</x:f>
        <x:v>0.06652172025682046</x:v>
      </x:c>
      <x:c r="P644" s="52" t="n">
        <x:f>IFERROR((K644/G644)^(1/4)-1,"")</x:f>
        <x:v>0.15642750532629823</x:v>
      </x:c>
      <x:c r="Q644" s="51" t="n">
        <x:v>-61.622</x:v>
      </x:c>
      <x:c r="R644" s="52" t="n">
        <x:f>IFERROR(Q644/K644,"")</x:f>
        <x:v>-0.019594718564804995</x:v>
      </x:c>
      <x:c r="S644" s="53" t="n">
        <x:v>44518</x:v>
      </x:c>
      <x:c r="T644" s="50" t="str">
        <x:v>local_price_first_trade</x:v>
      </x:c>
      <x:c r="U644" s="50" t="str">
        <x:v>合同会社Ｔｒｏｊａｎｓ</x:v>
      </x:c>
      <x:c r="V644" s="54" t="n">
        <x:v>0.277</x:v>
      </x:c>
      <x:c r="W644" s="50" t="str">
        <x:v>佐々木 慈和</x:v>
      </x:c>
      <x:c r="X644" s="50" t="b">
        <x:f>AND(COUNT(L644:O644)=4,L644&gt;='設定'!$B$6,M644&gt;='設定'!$B$6,N644&gt;='設定'!$B$6,O644&gt;='設定'!$B$6)</x:f>
        <x:v>0</x:v>
      </x:c>
      <x:c r="Y644" s="50" t="b">
        <x:f>AND(COUNT(G644:K644)=5,P644&gt;='設定'!$B$7)</x:f>
        <x:v>0</x:v>
      </x:c>
      <x:c r="Z644" s="50" t="b">
        <x:f>AND(ISNUMBER(R644),R644&gt;='設定'!$B$8)</x:f>
        <x:v>0</x:v>
      </x:c>
      <x:c r="AA644" s="50" t="b">
        <x:f>AND(ISNUMBER(S644),S644&gt;=DATE(YEAR('設定'!$B$10)-'設定'!$B$9,MONTH('設定'!$B$10),DAY('設定'!$B$10)))</x:f>
        <x:v>1</x:v>
      </x:c>
      <x:c r="AB644" s="55" t="b">
        <x:v>0</x:v>
      </x:c>
      <x:c r="AC644" s="55" t="b">
        <x:v>0</x:v>
      </x:c>
      <x:c r="AD644" s="50" t="n">
        <x:f>IF(X644,1,0)+IF(Z644,1,0)+IF(AA644,1,0)+IF(AB644,1,0)</x:f>
        <x:v>1</x:v>
      </x:c>
      <x:c r="AE644" s="50" t="n">
        <x:f>IF(Y644,1,0)+IF(Z644,1,0)+IF(AA644,1,0)+IF(AB644,1,0)</x:f>
        <x:v>1</x:v>
      </x:c>
      <x:c r="AF644" s="50" t="n">
        <x:f>IF(Y644,1,0)+IF(Z644,1,0)+IF(AA644,1,0)+IF(AC644,1,0)</x:f>
        <x:v>1</x:v>
      </x:c>
      <x:c r="AG644" s="53" t="n">
        <x:v>44518</x:v>
      </x:c>
      <x:c r="AH644" s="50" t="str">
        <x:v>S100XNEI</x:v>
      </x:c>
      <x:c r="AI644" s="50" t="str">
        <x:v>NetSalesSummaryOfBusinessResults</x:v>
      </x:c>
      <x:c r="AJ644" s="50" t="str">
        <x:v>OperatingIncome</x:v>
      </x:c>
      <x:c r="AK644" s="53" t="n">
        <x:v>45991</x:v>
      </x:c>
      <x:c r="AL644" s="50" t="str">
        <x:v>365/365/365/366/365</x:v>
      </x:c>
      <x:c r="AM644" s="51" t="n">
        <x:v>1350330</x:v>
      </x:c>
      <x:c r="AN644" s="51" t="n">
        <x:v>972</x:v>
      </x:c>
      <x:c r="AO644" s="51" t="n">
        <x:f>IFERROR(AM644*AN644,"")</x:f>
        <x:v>1312520760</x:v>
      </x:c>
      <x:c r="AP644" s="56" t="n">
        <x:f>IFERROR(AO644/(K644*1000000),"")</x:f>
        <x:v>0.4173586527971173</x:v>
      </x:c>
      <x:c r="AQ644" s="57" t="n">
        <x:v>2438883.3333333335</x:v>
      </x:c>
      <x:c r="AR644" s="52" t="n">
        <x:v>0.6816325285319101</x:v>
      </x:c>
      <x:c r="AS644" s="52" t="n">
        <x:v>-0.9205263157894736</x:v>
      </x:c>
      <x:c r="AT644" s="55" t="b">
        <x:v>0</x:v>
      </x:c>
      <x:c r="AU644" s="50" t="str">
        <x:v>low_liquidity</x:v>
      </x:c>
      <x:c r="AV644" s="58" t="n">
        <x:v>-0.4446590878424113</x:v>
      </x:c>
      <x:c r="AW644" s="50" t="n">
        <x:v>3454</x:v>
      </x:c>
      <x:c r="AX644" s="50" t="str">
        <x:v>Future Moat</x:v>
      </x:c>
      <x:c r="AY644" s="50" t="str">
        <x:v>既存適格性フィルター不通過: low_liquidity / 60日平均売買代金2,000万円未満 / 年率ボラティリティ60%以上 / ローカル5年最大下落率-60%以下</x:v>
      </x:c>
      <x:c r="AZ644" s="59" t="str">
        <x:v>2026-02-26 10:47</x:v>
      </x:c>
      <x:c r="BA644" s="53" t="n">
        <x:v>44501</x:v>
      </x:c>
      <x:c r="BB644" s="50"/>
      <x:c r="BC644" s="50"/>
      <x:c r="BD644" s="50"/>
    </x:row>
    <x:row r="645">
      <x:c r="A645" s="50" t="n">
        <x:v>644</x:v>
      </x:c>
      <x:c r="B645" s="50" t="str">
        <x:v>6951</x:v>
      </x:c>
      <x:c r="C645" s="50" t="str">
        <x:v>6951.T</x:v>
      </x:c>
      <x:c r="D645" s="50" t="str">
        <x:v>JEOL Ltd.</x:v>
      </x:c>
      <x:c r="E645" s="50" t="str">
        <x:v>Prime Market (Domestic)</x:v>
      </x:c>
      <x:c r="F645" s="50" t="str">
        <x:v>Electric Appliances</x:v>
      </x:c>
      <x:c r="G645" s="51" t="n">
        <x:v>110439</x:v>
      </x:c>
      <x:c r="H645" s="51" t="n">
        <x:v>138408</x:v>
      </x:c>
      <x:c r="I645" s="51" t="n">
        <x:v>162689</x:v>
      </x:c>
      <x:c r="J645" s="51" t="n">
        <x:v>174336</x:v>
      </x:c>
      <x:c r="K645" s="51" t="n">
        <x:v>196695</x:v>
      </x:c>
      <x:c r="L645" s="52" t="n">
        <x:f>IFERROR(H645/G645-1,"")</x:f>
        <x:v>0.2532529269551518</x:v>
      </x:c>
      <x:c r="M645" s="52" t="n">
        <x:f>IFERROR(I645/H645-1,"")</x:f>
        <x:v>0.17543061094734402</x:v>
      </x:c>
      <x:c r="N645" s="52" t="n">
        <x:f>IFERROR(J645/I645-1,"")</x:f>
        <x:v>0.07159058080140634</x:v>
      </x:c>
      <x:c r="O645" s="52" t="n">
        <x:f>IFERROR(K645/J645-1,"")</x:f>
        <x:v>0.12825234030836996</x:v>
      </x:c>
      <x:c r="P645" s="52" t="n">
        <x:f>IFERROR((K645/G645)^(1/4)-1,"")</x:f>
        <x:v>0.15522801876134906</x:v>
      </x:c>
      <x:c r="Q645" s="51" t="n">
        <x:v>35501</x:v>
      </x:c>
      <x:c r="R645" s="52" t="n">
        <x:f>IFERROR(Q645/K645,"")</x:f>
        <x:v>0.180487556877399</x:v>
      </x:c>
      <x:c r="S645" s="53" t="n">
        <x:v>22737</x:v>
      </x:c>
      <x:c r="T645" s="50" t="str">
        <x:v>EDINET_company_history</x:v>
      </x:c>
      <x:c r="U645" s="50" t="str">
        <x:v>日本マスタートラスト信託銀行株式会社（信託口）</x:v>
      </x:c>
      <x:c r="V645" s="54" t="n">
        <x:v>0.1309</x:v>
      </x:c>
      <x:c r="W645" s="50" t="str">
        <x:v>大 井 泉</x:v>
      </x:c>
      <x:c r="X645" s="50" t="b">
        <x:f>AND(COUNT(L645:O645)=4,L645&gt;='設定'!$B$6,M645&gt;='設定'!$B$6,N645&gt;='設定'!$B$6,O645&gt;='設定'!$B$6)</x:f>
        <x:v>0</x:v>
      </x:c>
      <x:c r="Y645" s="50" t="b">
        <x:f>AND(COUNT(G645:K645)=5,P645&gt;='設定'!$B$7)</x:f>
        <x:v>0</x:v>
      </x:c>
      <x:c r="Z645" s="50" t="b">
        <x:f>AND(ISNUMBER(R645),R645&gt;='設定'!$B$8)</x:f>
        <x:v>1</x:v>
      </x:c>
      <x:c r="AA645" s="50" t="b">
        <x:f>AND(ISNUMBER(S645),S645&gt;=DATE(YEAR('設定'!$B$10)-'設定'!$B$9,MONTH('設定'!$B$10),DAY('設定'!$B$10)))</x:f>
        <x:v>0</x:v>
      </x:c>
      <x:c r="AB645" s="55" t="b">
        <x:v>0</x:v>
      </x:c>
      <x:c r="AC645" s="55" t="b">
        <x:v>0</x:v>
      </x:c>
      <x:c r="AD645" s="50" t="n">
        <x:f>IF(X645,1,0)+IF(Z645,1,0)+IF(AA645,1,0)+IF(AB645,1,0)</x:f>
        <x:v>1</x:v>
      </x:c>
      <x:c r="AE645" s="50" t="n">
        <x:f>IF(Y645,1,0)+IF(Z645,1,0)+IF(AA645,1,0)+IF(AB645,1,0)</x:f>
        <x:v>1</x:v>
      </x:c>
      <x:c r="AF645" s="50" t="n">
        <x:f>IF(Y645,1,0)+IF(Z645,1,0)+IF(AA645,1,0)+IF(AC645,1,0)</x:f>
        <x:v>1</x:v>
      </x:c>
      <x:c r="AG645" s="53" t="n">
        <x:v>44348</x:v>
      </x:c>
      <x:c r="AH645" s="50" t="str">
        <x:v>S100W5KW</x:v>
      </x:c>
      <x:c r="AI645" s="50" t="str">
        <x:v>NetSalesSummaryOfBusinessResults</x:v>
      </x:c>
      <x:c r="AJ645" s="50" t="str">
        <x:v>OperatingIncome</x:v>
      </x:c>
      <x:c r="AK645" s="53" t="n">
        <x:v>45747</x:v>
      </x:c>
      <x:c r="AL645" s="50" t="str">
        <x:v>365/365/365/366/365</x:v>
      </x:c>
      <x:c r="AM645" s="51" t="n">
        <x:v>51412600</x:v>
      </x:c>
      <x:c r="AN645" s="51" t="n">
        <x:v>7151</x:v>
      </x:c>
      <x:c r="AO645" s="51" t="n">
        <x:f>IFERROR(AM645*AN645,"")</x:f>
        <x:v>367651502600</x:v>
      </x:c>
      <x:c r="AP645" s="56" t="n">
        <x:f>IFERROR(AO645/(K645*1000000),"")</x:f>
        <x:v>1.8691451363786573</x:v>
      </x:c>
      <x:c r="AQ645" s="57" t="n">
        <x:v>2197945460</x:v>
      </x:c>
      <x:c r="AR645" s="52" t="n">
        <x:v>0.4308358434417189</x:v>
      </x:c>
      <x:c r="AS645" s="52" t="n">
        <x:v>-0.6355440739910747</x:v>
      </x:c>
      <x:c r="AT645" s="55" t="b">
        <x:v>1</x:v>
      </x:c>
      <x:c r="AU645" s="50"/>
      <x:c r="AV645" s="58" t="n">
        <x:v>0.3700472939034841</x:v>
      </x:c>
      <x:c r="AW645" s="50" t="n">
        <x:v>250</x:v>
      </x:c>
      <x:c r="AX645" s="50" t="str">
        <x:v>Future Moat</x:v>
      </x:c>
      <x:c r="AY645" s="50" t="str">
        <x:v>ローカル5年最大下落率-60%以下</x:v>
      </x:c>
      <x:c r="AZ645" s="59" t="str">
        <x:v>2025-06-25 16:03</x:v>
      </x:c>
      <x:c r="BA645" s="53" t="n">
        <x:v>22737</x:v>
      </x:c>
      <x:c r="BB645" s="50"/>
      <x:c r="BC645" s="50"/>
      <x:c r="BD645" s="50" t="str">
        <x:v>TOPIX Mid400</x:v>
      </x:c>
    </x:row>
    <x:row r="646">
      <x:c r="A646" s="50" t="n">
        <x:v>645</x:v>
      </x:c>
      <x:c r="B646" s="50" t="str">
        <x:v>9697</x:v>
      </x:c>
      <x:c r="C646" s="50" t="str">
        <x:v>9697.T</x:v>
      </x:c>
      <x:c r="D646" s="50" t="str">
        <x:v>CAPCOM CO.,LTD.</x:v>
      </x:c>
      <x:c r="E646" s="50" t="str">
        <x:v>Prime Market (Domestic)</x:v>
      </x:c>
      <x:c r="F646" s="50" t="str">
        <x:v>Information &amp; Communication</x:v>
      </x:c>
      <x:c r="G646" s="51" t="n">
        <x:v>95308</x:v>
      </x:c>
      <x:c r="H646" s="51" t="n">
        <x:v>110054</x:v>
      </x:c>
      <x:c r="I646" s="51" t="n">
        <x:v>125930</x:v>
      </x:c>
      <x:c r="J646" s="51" t="n">
        <x:v>152410</x:v>
      </x:c>
      <x:c r="K646" s="51" t="n">
        <x:v>169604</x:v>
      </x:c>
      <x:c r="L646" s="52" t="n">
        <x:f>IFERROR(H646/G646-1,"")</x:f>
        <x:v>0.15471943593402449</x:v>
      </x:c>
      <x:c r="M646" s="52" t="n">
        <x:f>IFERROR(I646/H646-1,"")</x:f>
        <x:v>0.14425645592163838</x:v>
      </x:c>
      <x:c r="N646" s="52" t="n">
        <x:f>IFERROR(J646/I646-1,"")</x:f>
        <x:v>0.21027554990867947</x:v>
      </x:c>
      <x:c r="O646" s="52" t="n">
        <x:f>IFERROR(K646/J646-1,"")</x:f>
        <x:v>0.1128141198084116</x:v>
      </x:c>
      <x:c r="P646" s="52" t="n">
        <x:f>IFERROR((K646/G646)^(1/4)-1,"")</x:f>
        <x:v>0.1549859031718246</x:v>
      </x:c>
      <x:c r="Q646" s="51" t="n">
        <x:v>65777</x:v>
      </x:c>
      <x:c r="R646" s="52" t="n">
        <x:f>IFERROR(Q646/K646,"")</x:f>
        <x:v>0.38782693804391405</x:v>
      </x:c>
      <x:c r="S646" s="53" t="n">
        <x:v>34243</x:v>
      </x:c>
      <x:c r="T646" s="50" t="str">
        <x:v>EDINET_company_history</x:v>
      </x:c>
      <x:c r="U646" s="50" t="str">
        <x:v>日本マスタートラスト信託銀行株式会社（信託口）</x:v>
      </x:c>
      <x:c r="V646" s="54" t="n">
        <x:v>0.1432</x:v>
      </x:c>
      <x:c r="W646" s="50" t="str">
        <x:v>辻 本 憲 三 / 辻 本 春 弘 / 宮 崎 智 史</x:v>
      </x:c>
      <x:c r="X646" s="50" t="b">
        <x:f>AND(COUNT(L646:O646)=4,L646&gt;='設定'!$B$6,M646&gt;='設定'!$B$6,N646&gt;='設定'!$B$6,O646&gt;='設定'!$B$6)</x:f>
        <x:v>0</x:v>
      </x:c>
      <x:c r="Y646" s="50" t="b">
        <x:f>AND(COUNT(G646:K646)=5,P646&gt;='設定'!$B$7)</x:f>
        <x:v>0</x:v>
      </x:c>
      <x:c r="Z646" s="50" t="b">
        <x:f>AND(ISNUMBER(R646),R646&gt;='設定'!$B$8)</x:f>
        <x:v>1</x:v>
      </x:c>
      <x:c r="AA646" s="50" t="b">
        <x:f>AND(ISNUMBER(S646),S646&gt;=DATE(YEAR('設定'!$B$10)-'設定'!$B$9,MONTH('設定'!$B$10),DAY('設定'!$B$10)))</x:f>
        <x:v>0</x:v>
      </x:c>
      <x:c r="AB646" s="55" t="b">
        <x:v>0</x:v>
      </x:c>
      <x:c r="AC646" s="55" t="b">
        <x:v>0</x:v>
      </x:c>
      <x:c r="AD646" s="50" t="n">
        <x:f>IF(X646,1,0)+IF(Z646,1,0)+IF(AA646,1,0)+IF(AB646,1,0)</x:f>
        <x:v>1</x:v>
      </x:c>
      <x:c r="AE646" s="50" t="n">
        <x:f>IF(Y646,1,0)+IF(Z646,1,0)+IF(AA646,1,0)+IF(AB646,1,0)</x:f>
        <x:v>1</x:v>
      </x:c>
      <x:c r="AF646" s="50" t="n">
        <x:f>IF(Y646,1,0)+IF(Z646,1,0)+IF(AA646,1,0)+IF(AC646,1,0)</x:f>
        <x:v>1</x:v>
      </x:c>
      <x:c r="AG646" s="53" t="n">
        <x:v>44348</x:v>
      </x:c>
      <x:c r="AH646" s="50" t="str">
        <x:v>S100W1FF</x:v>
      </x:c>
      <x:c r="AI646" s="50" t="str">
        <x:v>NetSalesSummaryOfBusinessResults</x:v>
      </x:c>
      <x:c r="AJ646" s="50" t="str">
        <x:v>OperatingIncome</x:v>
      </x:c>
      <x:c r="AK646" s="53" t="n">
        <x:v>45747</x:v>
      </x:c>
      <x:c r="AL646" s="50" t="str">
        <x:v>365/365/365/366/365</x:v>
      </x:c>
      <x:c r="AM646" s="51" t="n">
        <x:v>426221946</x:v>
      </x:c>
      <x:c r="AN646" s="51" t="n">
        <x:v>3069</x:v>
      </x:c>
      <x:c r="AO646" s="51" t="n">
        <x:f>IFERROR(AM646*AN646,"")</x:f>
        <x:v>1308075152274</x:v>
      </x:c>
      <x:c r="AP646" s="56" t="n">
        <x:f>IFERROR(AO646/(K646*1000000),"")</x:f>
        <x:v>7.7125253665833355</x:v>
      </x:c>
      <x:c r="AQ646" s="57" t="n">
        <x:v>10101733333.333334</x:v>
      </x:c>
      <x:c r="AR646" s="52" t="n">
        <x:v>0.3678655138741599</x:v>
      </x:c>
      <x:c r="AS646" s="52" t="n">
        <x:v>-0.3809975443409606</x:v>
      </x:c>
      <x:c r="AT646" s="55" t="b">
        <x:v>1</x:v>
      </x:c>
      <x:c r="AU646" s="50"/>
      <x:c r="AV646" s="58" t="n">
        <x:v>0.1074564589824851</x:v>
      </x:c>
      <x:c r="AW646" s="50" t="n">
        <x:v>1188</x:v>
      </x:c>
      <x:c r="AX646" s="50" t="str">
        <x:v>Core Moat</x:v>
      </x:c>
      <x:c r="AY646" s="50" t="str">
        <x:v>目立つ機械的警告なし（定性確認は別途必要）</x:v>
      </x:c>
      <x:c r="AZ646" s="59" t="str">
        <x:v>2025-06-23 11:37</x:v>
      </x:c>
      <x:c r="BA646" s="53" t="n">
        <x:v>34243</x:v>
      </x:c>
      <x:c r="BB646" s="50"/>
      <x:c r="BC646" s="50"/>
      <x:c r="BD646" s="50" t="str">
        <x:v>TOPIX Mid400</x:v>
      </x:c>
    </x:row>
    <x:row r="647">
      <x:c r="A647" s="50" t="n">
        <x:v>646</x:v>
      </x:c>
      <x:c r="B647" s="50" t="str">
        <x:v>7367</x:v>
      </x:c>
      <x:c r="C647" s="50" t="str">
        <x:v>7367.T</x:v>
      </x:c>
      <x:c r="D647" s="50" t="str">
        <x:v>CELM,Inc.</x:v>
      </x:c>
      <x:c r="E647" s="50" t="str">
        <x:v>Standard Market(Domestic)</x:v>
      </x:c>
      <x:c r="F647" s="50" t="str">
        <x:v>Services</x:v>
      </x:c>
      <x:c r="G647" s="51" t="n">
        <x:v>4603.441</x:v>
      </x:c>
      <x:c r="H647" s="51" t="n">
        <x:v>6471.894</x:v>
      </x:c>
      <x:c r="I647" s="51" t="n">
        <x:v>7265.657</x:v>
      </x:c>
      <x:c r="J647" s="51" t="n">
        <x:v>7504.627</x:v>
      </x:c>
      <x:c r="K647" s="51" t="n">
        <x:v>8184.641</x:v>
      </x:c>
      <x:c r="L647" s="52" t="n">
        <x:f>IFERROR(H647/G647-1,"")</x:f>
        <x:v>0.40588181753605634</x:v>
      </x:c>
      <x:c r="M647" s="52" t="n">
        <x:f>IFERROR(I647/H647-1,"")</x:f>
        <x:v>0.1226477133278141</x:v>
      </x:c>
      <x:c r="N647" s="52" t="n">
        <x:f>IFERROR(J647/I647-1,"")</x:f>
        <x:v>0.032890349764653104</x:v>
      </x:c>
      <x:c r="O647" s="52" t="n">
        <x:f>IFERROR(K647/J647-1,"")</x:f>
        <x:v>0.09061263138061348</x:v>
      </x:c>
      <x:c r="P647" s="52" t="n">
        <x:f>IFERROR((K647/G647)^(1/4)-1,"")</x:f>
        <x:v>0.15472684763831346</x:v>
      </x:c>
      <x:c r="Q647" s="51" t="n">
        <x:v>1074.747</x:v>
      </x:c>
      <x:c r="R647" s="52" t="n">
        <x:f>IFERROR(Q647/K647,"")</x:f>
        <x:v>0.1313126623391301</x:v>
      </x:c>
      <x:c r="S647" s="53" t="n">
        <x:v>44287</x:v>
      </x:c>
      <x:c r="T647" s="50" t="str">
        <x:v>EDINET_company_history</x:v>
      </x:c>
      <x:c r="U647" s="50" t="str">
        <x:v>株式会社アイランドプラス</x:v>
      </x:c>
      <x:c r="V647" s="54" t="n">
        <x:v>0.1712</x:v>
      </x:c>
      <x:c r="W647" s="50" t="str">
        <x:v>加島 禎二 / 井上 卓哉</x:v>
      </x:c>
      <x:c r="X647" s="50" t="b">
        <x:f>AND(COUNT(L647:O647)=4,L647&gt;='設定'!$B$6,M647&gt;='設定'!$B$6,N647&gt;='設定'!$B$6,O647&gt;='設定'!$B$6)</x:f>
        <x:v>0</x:v>
      </x:c>
      <x:c r="Y647" s="50" t="b">
        <x:f>AND(COUNT(G647:K647)=5,P647&gt;='設定'!$B$7)</x:f>
        <x:v>0</x:v>
      </x:c>
      <x:c r="Z647" s="50" t="b">
        <x:f>AND(ISNUMBER(R647),R647&gt;='設定'!$B$8)</x:f>
        <x:v>1</x:v>
      </x:c>
      <x:c r="AA647" s="50" t="b">
        <x:f>AND(ISNUMBER(S647),S647&gt;=DATE(YEAR('設定'!$B$10)-'設定'!$B$9,MONTH('設定'!$B$10),DAY('設定'!$B$10)))</x:f>
        <x:v>0</x:v>
      </x:c>
      <x:c r="AB647" s="55" t="b">
        <x:v>0</x:v>
      </x:c>
      <x:c r="AC647" s="55" t="b">
        <x:v>0</x:v>
      </x:c>
      <x:c r="AD647" s="50" t="n">
        <x:f>IF(X647,1,0)+IF(Z647,1,0)+IF(AA647,1,0)+IF(AB647,1,0)</x:f>
        <x:v>1</x:v>
      </x:c>
      <x:c r="AE647" s="50" t="n">
        <x:f>IF(Y647,1,0)+IF(Z647,1,0)+IF(AA647,1,0)+IF(AB647,1,0)</x:f>
        <x:v>1</x:v>
      </x:c>
      <x:c r="AF647" s="50" t="n">
        <x:f>IF(Y647,1,0)+IF(Z647,1,0)+IF(AA647,1,0)+IF(AC647,1,0)</x:f>
        <x:v>1</x:v>
      </x:c>
      <x:c r="AG647" s="53" t="n">
        <x:v>44348</x:v>
      </x:c>
      <x:c r="AH647" s="50" t="str">
        <x:v>S100W3UL</x:v>
      </x:c>
      <x:c r="AI647" s="50" t="str">
        <x:v>NetSalesSummaryOfBusinessResults</x:v>
      </x:c>
      <x:c r="AJ647" s="50" t="str">
        <x:v>OperatingIncome</x:v>
      </x:c>
      <x:c r="AK647" s="53" t="n">
        <x:v>45747</x:v>
      </x:c>
      <x:c r="AL647" s="50" t="str">
        <x:v>365/365/365/366/365</x:v>
      </x:c>
      <x:c r="AM647" s="51" t="n">
        <x:v>21437500</x:v>
      </x:c>
      <x:c r="AN647" s="51" t="n">
        <x:v>326</x:v>
      </x:c>
      <x:c r="AO647" s="51" t="n">
        <x:f>IFERROR(AM647*AN647,"")</x:f>
        <x:v>6988625000</x:v>
      </x:c>
      <x:c r="AP647" s="56" t="n">
        <x:f>IFERROR(AO647/(K647*1000000),"")</x:f>
        <x:v>0.8538706829047236</x:v>
      </x:c>
      <x:c r="AQ647" s="57" t="n">
        <x:v>5235913.333333333</x:v>
      </x:c>
      <x:c r="AR647" s="52" t="n">
        <x:v>0.4654211423878887</x:v>
      </x:c>
      <x:c r="AS647" s="52" t="n">
        <x:v>-0.555593543145962</x:v>
      </x:c>
      <x:c r="AT647" s="55" t="b">
        <x:v>0</x:v>
      </x:c>
      <x:c r="AU647" s="50" t="str">
        <x:v>low_liquidity</x:v>
      </x:c>
      <x:c r="AV647" s="58" t="n">
        <x:v>-0.0418552509750003</x:v>
      </x:c>
      <x:c r="AW647" s="50" t="n">
        <x:v>2208</x:v>
      </x:c>
      <x:c r="AX647" s="50" t="str">
        <x:v>Core Moat</x:v>
      </x:c>
      <x:c r="AY647" s="50" t="str">
        <x:v>既存適格性フィルター不通過: low_liquidity / 60日平均売買代金2,000万円未満</x:v>
      </x:c>
      <x:c r="AZ647" s="59" t="str">
        <x:v>2025-06-25 16:32</x:v>
      </x:c>
      <x:c r="BA647" s="53" t="n">
        <x:v>44287</x:v>
      </x:c>
      <x:c r="BB647" s="50"/>
      <x:c r="BC647" s="50"/>
      <x:c r="BD647" s="50"/>
    </x:row>
    <x:row r="648">
      <x:c r="A648" s="50" t="n">
        <x:v>647</x:v>
      </x:c>
      <x:c r="B648" s="50" t="str">
        <x:v>4612</x:v>
      </x:c>
      <x:c r="C648" s="50" t="str">
        <x:v>4612.T</x:v>
      </x:c>
      <x:c r="D648" s="50" t="str">
        <x:v>NIPPON PAINT HOLDINGS CO.,LTD.</x:v>
      </x:c>
      <x:c r="E648" s="50" t="str">
        <x:v>Prime Market (Domestic)</x:v>
      </x:c>
      <x:c r="F648" s="50" t="str">
        <x:v>Chemicals</x:v>
      </x:c>
      <x:c r="G648" s="51" t="n">
        <x:v>998276</x:v>
      </x:c>
      <x:c r="H648" s="51" t="n">
        <x:v>1309021</x:v>
      </x:c>
      <x:c r="I648" s="51" t="n">
        <x:v>1442574</x:v>
      </x:c>
      <x:c r="J648" s="51" t="n">
        <x:v>1638720</x:v>
      </x:c>
      <x:c r="K648" s="51" t="n">
        <x:v>1774231</x:v>
      </x:c>
      <x:c r="L648" s="52" t="n">
        <x:f>IFERROR(H648/G648-1,"")</x:f>
        <x:v>0.3112816495638482</x:v>
      </x:c>
      <x:c r="M648" s="52" t="n">
        <x:f>IFERROR(I648/H648-1,"")</x:f>
        <x:v>0.10202510120158492</x:v>
      </x:c>
      <x:c r="N648" s="52" t="n">
        <x:f>IFERROR(J648/I648-1,"")</x:f>
        <x:v>0.13596945459990262</x:v>
      </x:c>
      <x:c r="O648" s="52" t="n">
        <x:f>IFERROR(K648/J648-1,"")</x:f>
        <x:v>0.08269319957039634</x:v>
      </x:c>
      <x:c r="P648" s="52" t="n">
        <x:f>IFERROR((K648/G648)^(1/4)-1,"")</x:f>
        <x:v>0.1546221462586772</x:v>
      </x:c>
      <x:c r="Q648" s="51" t="n">
        <x:v>257104</x:v>
      </x:c>
      <x:c r="R648" s="52" t="n">
        <x:f>IFERROR(Q648/K648,"")</x:f>
        <x:v>0.14491010471578955</x:v>
      </x:c>
      <x:c r="S648" s="53" t="n">
        <x:v>18019</x:v>
      </x:c>
      <x:c r="T648" s="50" t="str">
        <x:v>EDINET_company_history</x:v>
      </x:c>
      <x:c r="U648" s="50" t="str">
        <x:v>Nipsea International Limited (常任代理人 シティバンク、エヌ・エイ東京支店)</x:v>
      </x:c>
      <x:c r="V648" s="54" t="n">
        <x:v>0.5554</x:v>
      </x:c>
      <x:c r="W648" s="50" t="str">
        <x:v>若 月 雄 一 郎 / ウィー・シューキム</x:v>
      </x:c>
      <x:c r="X648" s="50" t="b">
        <x:f>AND(COUNT(L648:O648)=4,L648&gt;='設定'!$B$6,M648&gt;='設定'!$B$6,N648&gt;='設定'!$B$6,O648&gt;='設定'!$B$6)</x:f>
        <x:v>0</x:v>
      </x:c>
      <x:c r="Y648" s="50" t="b">
        <x:f>AND(COUNT(G648:K648)=5,P648&gt;='設定'!$B$7)</x:f>
        <x:v>0</x:v>
      </x:c>
      <x:c r="Z648" s="50" t="b">
        <x:f>AND(ISNUMBER(R648),R648&gt;='設定'!$B$8)</x:f>
        <x:v>1</x:v>
      </x:c>
      <x:c r="AA648" s="50" t="b">
        <x:f>AND(ISNUMBER(S648),S648&gt;=DATE(YEAR('設定'!$B$10)-'設定'!$B$9,MONTH('設定'!$B$10),DAY('設定'!$B$10)))</x:f>
        <x:v>0</x:v>
      </x:c>
      <x:c r="AB648" s="55" t="b">
        <x:v>0</x:v>
      </x:c>
      <x:c r="AC648" s="55" t="b">
        <x:v>0</x:v>
      </x:c>
      <x:c r="AD648" s="50" t="n">
        <x:f>IF(X648,1,0)+IF(Z648,1,0)+IF(AA648,1,0)+IF(AB648,1,0)</x:f>
        <x:v>1</x:v>
      </x:c>
      <x:c r="AE648" s="50" t="n">
        <x:f>IF(Y648,1,0)+IF(Z648,1,0)+IF(AA648,1,0)+IF(AB648,1,0)</x:f>
        <x:v>1</x:v>
      </x:c>
      <x:c r="AF648" s="50" t="n">
        <x:f>IF(Y648,1,0)+IF(Z648,1,0)+IF(AA648,1,0)+IF(AC648,1,0)</x:f>
        <x:v>1</x:v>
      </x:c>
      <x:c r="AG648" s="53" t="n">
        <x:v>44348</x:v>
      </x:c>
      <x:c r="AH648" s="50" t="str">
        <x:v>S100XU2S</x:v>
      </x:c>
      <x:c r="AI648" s="50" t="str">
        <x:v>RevenueIFRSSummaryOfBusinessResults</x:v>
      </x:c>
      <x:c r="AJ648" s="50" t="str">
        <x:v>OperatingProfitLossIFRS</x:v>
      </x:c>
      <x:c r="AK648" s="53" t="n">
        <x:v>46022</x:v>
      </x:c>
      <x:c r="AL648" s="50" t="str">
        <x:v>365/365/365/366/365</x:v>
      </x:c>
      <x:c r="AM648" s="51" t="n">
        <x:v>2327435015</x:v>
      </x:c>
      <x:c r="AN648" s="51" t="n">
        <x:v>1025</x:v>
      </x:c>
      <x:c r="AO648" s="51" t="n">
        <x:f>IFERROR(AM648*AN648,"")</x:f>
        <x:v>2385620890375</x:v>
      </x:c>
      <x:c r="AP648" s="56" t="n">
        <x:f>IFERROR(AO648/(K648*1000000),"")</x:f>
        <x:v>1.344594300502584</x:v>
      </x:c>
      <x:c r="AQ648" s="57" t="n">
        <x:v>4366420165.82784</x:v>
      </x:c>
      <x:c r="AR648" s="52" t="n">
        <x:v>0.3631385688596997</x:v>
      </x:c>
      <x:c r="AS648" s="52" t="n">
        <x:v>-0.5007867795934793</x:v>
      </x:c>
      <x:c r="AT648" s="55" t="b">
        <x:v>0</x:v>
      </x:c>
      <x:c r="AU648" s="50" t="str">
        <x:v>missing_financial_data</x:v>
      </x:c>
      <x:c r="AV648" s="58" t="n">
        <x:v>0.3662238533244631</x:v>
      </x:c>
      <x:c r="AW648" s="50" t="n">
        <x:v>260</x:v>
      </x:c>
      <x:c r="AX648" s="50" t="str">
        <x:v>Core Moat</x:v>
      </x:c>
      <x:c r="AY648" s="50" t="str">
        <x:v>既存適格性フィルター不通過: missing_financial_data</x:v>
      </x:c>
      <x:c r="AZ648" s="59" t="str">
        <x:v>2026-03-26 15:16</x:v>
      </x:c>
      <x:c r="BA648" s="53" t="n">
        <x:v>18019</x:v>
      </x:c>
      <x:c r="BB648" s="50"/>
      <x:c r="BC648" s="50"/>
      <x:c r="BD648" s="50" t="str">
        <x:v>TOPIX Mid400</x:v>
      </x:c>
    </x:row>
    <x:row r="649">
      <x:c r="A649" s="50" t="n">
        <x:v>648</x:v>
      </x:c>
      <x:c r="B649" s="50" t="str">
        <x:v>9251</x:v>
      </x:c>
      <x:c r="C649" s="50" t="str">
        <x:v>9251.T</x:v>
      </x:c>
      <x:c r="D649" s="50" t="str">
        <x:v>AB&amp;Company Co.,Ltd.</x:v>
      </x:c>
      <x:c r="E649" s="50" t="str">
        <x:v>Growth Market(Domestic)</x:v>
      </x:c>
      <x:c r="F649" s="50" t="str">
        <x:v>Services</x:v>
      </x:c>
      <x:c r="G649" s="51" t="n">
        <x:v>10911</x:v>
      </x:c>
      <x:c r="H649" s="51" t="n">
        <x:v>12592</x:v>
      </x:c>
      <x:c r="I649" s="51" t="n">
        <x:v>16790</x:v>
      </x:c>
      <x:c r="J649" s="51" t="n">
        <x:v>18183</x:v>
      </x:c>
      <x:c r="K649" s="51" t="n">
        <x:v>19378</x:v>
      </x:c>
      <x:c r="L649" s="52" t="n">
        <x:f>IFERROR(H649/G649-1,"")</x:f>
        <x:v>0.15406470534323158</x:v>
      </x:c>
      <x:c r="M649" s="52" t="n">
        <x:f>IFERROR(I649/H649-1,"")</x:f>
        <x:v>0.33338627700127055</x:v>
      </x:c>
      <x:c r="N649" s="52" t="n">
        <x:f>IFERROR(J649/I649-1,"")</x:f>
        <x:v>0.0829660512209649</x:v>
      </x:c>
      <x:c r="O649" s="52" t="n">
        <x:f>IFERROR(K649/J649-1,"")</x:f>
        <x:v>0.06572072815267016</x:v>
      </x:c>
      <x:c r="P649" s="52" t="n">
        <x:f>IFERROR((K649/G649)^(1/4)-1,"")</x:f>
        <x:v>0.15441270810334462</x:v>
      </x:c>
      <x:c r="Q649" s="51" t="n">
        <x:v>1630</x:v>
      </x:c>
      <x:c r="R649" s="52" t="n">
        <x:f>IFERROR(Q649/K649,"")</x:f>
        <x:v>0.08411600784394674</x:v>
      </x:c>
      <x:c r="S649" s="53" t="n">
        <x:v>44519</x:v>
      </x:c>
      <x:c r="T649" s="50" t="str">
        <x:v>local_price_first_trade</x:v>
      </x:c>
      <x:c r="U649" s="50" t="str">
        <x:v>株式会社SunFlower</x:v>
      </x:c>
      <x:c r="V649" s="54" t="n">
        <x:v>0.072</x:v>
      </x:c>
      <x:c r="W649" s="50" t="str">
        <x:v>市瀬 一浩</x:v>
      </x:c>
      <x:c r="X649" s="50" t="b">
        <x:f>AND(COUNT(L649:O649)=4,L649&gt;='設定'!$B$6,M649&gt;='設定'!$B$6,N649&gt;='設定'!$B$6,O649&gt;='設定'!$B$6)</x:f>
        <x:v>0</x:v>
      </x:c>
      <x:c r="Y649" s="50" t="b">
        <x:f>AND(COUNT(G649:K649)=5,P649&gt;='設定'!$B$7)</x:f>
        <x:v>0</x:v>
      </x:c>
      <x:c r="Z649" s="50" t="b">
        <x:f>AND(ISNUMBER(R649),R649&gt;='設定'!$B$8)</x:f>
        <x:v>0</x:v>
      </x:c>
      <x:c r="AA649" s="50" t="b">
        <x:f>AND(ISNUMBER(S649),S649&gt;=DATE(YEAR('設定'!$B$10)-'設定'!$B$9,MONTH('設定'!$B$10),DAY('設定'!$B$10)))</x:f>
        <x:v>1</x:v>
      </x:c>
      <x:c r="AB649" s="55" t="b">
        <x:v>0</x:v>
      </x:c>
      <x:c r="AC649" s="55" t="b">
        <x:v>0</x:v>
      </x:c>
      <x:c r="AD649" s="50" t="n">
        <x:f>IF(X649,1,0)+IF(Z649,1,0)+IF(AA649,1,0)+IF(AB649,1,0)</x:f>
        <x:v>1</x:v>
      </x:c>
      <x:c r="AE649" s="50" t="n">
        <x:f>IF(Y649,1,0)+IF(Z649,1,0)+IF(AA649,1,0)+IF(AB649,1,0)</x:f>
        <x:v>1</x:v>
      </x:c>
      <x:c r="AF649" s="50" t="n">
        <x:f>IF(Y649,1,0)+IF(Z649,1,0)+IF(AA649,1,0)+IF(AC649,1,0)</x:f>
        <x:v>1</x:v>
      </x:c>
      <x:c r="AG649" s="53" t="n">
        <x:v>44519</x:v>
      </x:c>
      <x:c r="AH649" s="50" t="str">
        <x:v>S100XHI8</x:v>
      </x:c>
      <x:c r="AI649" s="50" t="str">
        <x:v>RevenueIFRSSummaryOfBusinessResults</x:v>
      </x:c>
      <x:c r="AJ649" s="50" t="str">
        <x:v>OperatingProfitLossIFRSKeyFinancialData</x:v>
      </x:c>
      <x:c r="AK649" s="53" t="n">
        <x:v>45961</x:v>
      </x:c>
      <x:c r="AL649" s="50" t="str">
        <x:v>365/365/365/366/365</x:v>
      </x:c>
      <x:c r="AM649" s="51" t="n">
        <x:v>14246114</x:v>
      </x:c>
      <x:c r="AN649" s="51" t="n">
        <x:v>1206</x:v>
      </x:c>
      <x:c r="AO649" s="51" t="n">
        <x:f>IFERROR(AM649*AN649,"")</x:f>
        <x:v>17180813484</x:v>
      </x:c>
      <x:c r="AP649" s="56" t="n">
        <x:f>IFERROR(AO649/(K649*1000000),"")</x:f>
        <x:v>0.8866143814635153</x:v>
      </x:c>
      <x:c r="AQ649" s="57" t="n">
        <x:v>34106270</x:v>
      </x:c>
      <x:c r="AR649" s="52" t="n">
        <x:v>0.3575388924938193</x:v>
      </x:c>
      <x:c r="AS649" s="52" t="n">
        <x:v>-0.5535247883144748</x:v>
      </x:c>
      <x:c r="AT649" s="55" t="b">
        <x:v>0</x:v>
      </x:c>
      <x:c r="AU649" s="50" t="str">
        <x:v>missing_financial_data</x:v>
      </x:c>
      <x:c r="AV649" s="58" t="n">
        <x:v>0.0297848512584477</x:v>
      </x:c>
      <x:c r="AW649" s="50" t="n">
        <x:v>1660</x:v>
      </x:c>
      <x:c r="AX649" s="50" t="str">
        <x:v>Discovery</x:v>
      </x:c>
      <x:c r="AY649" s="50" t="str">
        <x:v>既存適格性フィルター不通過: missing_financial_data</x:v>
      </x:c>
      <x:c r="AZ649" s="59" t="str">
        <x:v>2026-01-27 15:30</x:v>
      </x:c>
      <x:c r="BA649" s="53" t="n">
        <x:v>44501</x:v>
      </x:c>
      <x:c r="BB649" s="50"/>
      <x:c r="BC649" s="50"/>
      <x:c r="BD649" s="50"/>
    </x:row>
    <x:row r="650">
      <x:c r="A650" s="50" t="n">
        <x:v>649</x:v>
      </x:c>
      <x:c r="B650" s="50" t="str">
        <x:v>3446</x:v>
      </x:c>
      <x:c r="C650" s="50" t="str">
        <x:v>3446.T</x:v>
      </x:c>
      <x:c r="D650" s="50" t="str">
        <x:v>JTEC CORPORATION</x:v>
      </x:c>
      <x:c r="E650" s="50" t="str">
        <x:v>Standard Market(Domestic)</x:v>
      </x:c>
      <x:c r="F650" s="50" t="str">
        <x:v>Metal Products</x:v>
      </x:c>
      <x:c r="G650" s="51" t="n">
        <x:v>820.347</x:v>
      </x:c>
      <x:c r="H650" s="51" t="n">
        <x:v>1042.444</x:v>
      </x:c>
      <x:c r="I650" s="51" t="n">
        <x:v>1520.273</x:v>
      </x:c>
      <x:c r="J650" s="51" t="n">
        <x:v>1570.544</x:v>
      </x:c>
      <x:c r="K650" s="51" t="n">
        <x:v>1454.774</x:v>
      </x:c>
      <x:c r="L650" s="52" t="n">
        <x:f>IFERROR(H650/G650-1,"")</x:f>
        <x:v>0.27073543268885003</x:v>
      </x:c>
      <x:c r="M650" s="52" t="n">
        <x:f>IFERROR(I650/H650-1,"")</x:f>
        <x:v>0.45837378314806365</x:v>
      </x:c>
      <x:c r="N650" s="52" t="n">
        <x:f>IFERROR(J650/I650-1,"")</x:f>
        <x:v>0.03306708729287444</x:v>
      </x:c>
      <x:c r="O650" s="52" t="n">
        <x:f>IFERROR(K650/J650-1,"")</x:f>
        <x:v>-0.07371331207530651</x:v>
      </x:c>
      <x:c r="P650" s="52" t="n">
        <x:f>IFERROR((K650/G650)^(1/4)-1,"")</x:f>
        <x:v>0.15398319420646578</x:v>
      </x:c>
      <x:c r="Q650" s="51" t="n">
        <x:v>65.014</x:v>
      </x:c>
      <x:c r="R650" s="52" t="n">
        <x:f>IFERROR(Q650/K650,"")</x:f>
        <x:v>0.04469010306755551</x:v>
      </x:c>
      <x:c r="S650" s="53" t="n">
        <x:v>43132</x:v>
      </x:c>
      <x:c r="T650" s="50" t="str">
        <x:v>EDINET_company_history</x:v>
      </x:c>
      <x:c r="U650" s="50" t="str">
        <x:v>津村 尚史</x:v>
      </x:c>
      <x:c r="V650" s="54" t="n">
        <x:v>0.4216</x:v>
      </x:c>
      <x:c r="W650" s="50" t="str">
        <x:v>津村 尚史</x:v>
      </x:c>
      <x:c r="X650" s="50" t="b">
        <x:f>AND(COUNT(L650:O650)=4,L650&gt;='設定'!$B$6,M650&gt;='設定'!$B$6,N650&gt;='設定'!$B$6,O650&gt;='設定'!$B$6)</x:f>
        <x:v>0</x:v>
      </x:c>
      <x:c r="Y650" s="50" t="b">
        <x:f>AND(COUNT(G650:K650)=5,P650&gt;='設定'!$B$7)</x:f>
        <x:v>0</x:v>
      </x:c>
      <x:c r="Z650" s="50" t="b">
        <x:f>AND(ISNUMBER(R650),R650&gt;='設定'!$B$8)</x:f>
        <x:v>0</x:v>
      </x:c>
      <x:c r="AA650" s="50" t="b">
        <x:f>AND(ISNUMBER(S650),S650&gt;=DATE(YEAR('設定'!$B$10)-'設定'!$B$9,MONTH('設定'!$B$10),DAY('設定'!$B$10)))</x:f>
        <x:v>0</x:v>
      </x:c>
      <x:c r="AB650" s="55" t="b">
        <x:v>1</x:v>
      </x:c>
      <x:c r="AC650" s="55" t="b">
        <x:v>1</x:v>
      </x:c>
      <x:c r="AD650" s="50" t="n">
        <x:f>IF(X650,1,0)+IF(Z650,1,0)+IF(AA650,1,0)+IF(AB650,1,0)</x:f>
        <x:v>1</x:v>
      </x:c>
      <x:c r="AE650" s="50" t="n">
        <x:f>IF(Y650,1,0)+IF(Z650,1,0)+IF(AA650,1,0)+IF(AB650,1,0)</x:f>
        <x:v>1</x:v>
      </x:c>
      <x:c r="AF650" s="50" t="n">
        <x:f>IF(Y650,1,0)+IF(Z650,1,0)+IF(AA650,1,0)+IF(AC650,1,0)</x:f>
        <x:v>1</x:v>
      </x:c>
      <x:c r="AG650" s="53" t="n">
        <x:v>44348</x:v>
      </x:c>
      <x:c r="AH650" s="50" t="str">
        <x:v>S100WRL1</x:v>
      </x:c>
      <x:c r="AI650" s="50" t="str">
        <x:v>NetSalesSummaryOfBusinessResults</x:v>
      </x:c>
      <x:c r="AJ650" s="50" t="str">
        <x:v>OperatingIncome</x:v>
      </x:c>
      <x:c r="AK650" s="53" t="n">
        <x:v>45838</x:v>
      </x:c>
      <x:c r="AL650" s="50" t="str">
        <x:v>365/365/365/366/365</x:v>
      </x:c>
      <x:c r="AM650" s="51" t="n">
        <x:v>5889700</x:v>
      </x:c>
      <x:c r="AN650" s="51" t="n">
        <x:v>1786</x:v>
      </x:c>
      <x:c r="AO650" s="51" t="n">
        <x:f>IFERROR(AM650*AN650,"")</x:f>
        <x:v>10519004200</x:v>
      </x:c>
      <x:c r="AP650" s="56" t="n">
        <x:f>IFERROR(AO650/(K650*1000000),"")</x:f>
        <x:v>7.23067926702017</x:v>
      </x:c>
      <x:c r="AQ650" s="57" t="n">
        <x:v>155157165</x:v>
      </x:c>
      <x:c r="AR650" s="52" t="n">
        <x:v>0.628641681414728</x:v>
      </x:c>
      <x:c r="AS650" s="52" t="n">
        <x:v>-0.7817258883248731</x:v>
      </x:c>
      <x:c r="AT650" s="55" t="b">
        <x:v>1</x:v>
      </x:c>
      <x:c r="AU650" s="50"/>
      <x:c r="AV650" s="58" t="n">
        <x:v>-0.0223771808547879</x:v>
      </x:c>
      <x:c r="AW650" s="50" t="n">
        <x:v>2061</x:v>
      </x:c>
      <x:c r="AX650" s="50" t="str">
        <x:v>Future Moat</x:v>
      </x:c>
      <x:c r="AY650" s="50" t="str">
        <x:v>年率ボラティリティ60%以上 / ローカル5年最大下落率-60%以下</x:v>
      </x:c>
      <x:c r="AZ650" s="59" t="str">
        <x:v>2025-09-26 13:14</x:v>
      </x:c>
      <x:c r="BA650" s="53" t="n">
        <x:v>43132</x:v>
      </x:c>
      <x:c r="BB650" s="50" t="str">
        <x:v>津村 尚史</x:v>
      </x:c>
      <x:c r="BC650" s="50"/>
      <x:c r="BD650" s="50"/>
    </x:row>
    <x:row r="651">
      <x:c r="A651" s="50" t="n">
        <x:v>650</x:v>
      </x:c>
      <x:c r="B651" s="50" t="str">
        <x:v>2301</x:v>
      </x:c>
      <x:c r="C651" s="50" t="str">
        <x:v>2301.T</x:v>
      </x:c>
      <x:c r="D651" s="50" t="str">
        <x:v>GAKUJO CO.,Ltd.</x:v>
      </x:c>
      <x:c r="E651" s="50" t="str">
        <x:v>Prime Market (Domestic)</x:v>
      </x:c>
      <x:c r="F651" s="50" t="str">
        <x:v>Services</x:v>
      </x:c>
      <x:c r="G651" s="51" t="n">
        <x:v>6222.074</x:v>
      </x:c>
      <x:c r="H651" s="51" t="n">
        <x:v>6773.423</x:v>
      </x:c>
      <x:c r="I651" s="51" t="n">
        <x:v>8784.768</x:v>
      </x:c>
      <x:c r="J651" s="51" t="n">
        <x:v>10730.691</x:v>
      </x:c>
      <x:c r="K651" s="51" t="n">
        <x:v>11019.177</x:v>
      </x:c>
      <x:c r="L651" s="52" t="n">
        <x:f>IFERROR(H651/G651-1,"")</x:f>
        <x:v>0.08861177157327282</x:v>
      </x:c>
      <x:c r="M651" s="52" t="n">
        <x:f>IFERROR(I651/H651-1,"")</x:f>
        <x:v>0.29694661030323966</x:v>
      </x:c>
      <x:c r="N651" s="52" t="n">
        <x:f>IFERROR(J651/I651-1,"")</x:f>
        <x:v>0.2215110290903528</x:v>
      </x:c>
      <x:c r="O651" s="52" t="n">
        <x:f>IFERROR(K651/J651-1,"")</x:f>
        <x:v>0.026884195994461013</x:v>
      </x:c>
      <x:c r="P651" s="52" t="n">
        <x:f>IFERROR((K651/G651)^(1/4)-1,"")</x:f>
        <x:v>0.15359535003795455</x:v>
      </x:c>
      <x:c r="Q651" s="51" t="n">
        <x:v>2332.961</x:v>
      </x:c>
      <x:c r="R651" s="52" t="n">
        <x:f>IFERROR(Q651/K651,"")</x:f>
        <x:v>0.2117182617177308</x:v>
      </x:c>
      <x:c r="S651" s="53" t="n">
        <x:v>38322</x:v>
      </x:c>
      <x:c r="T651" s="50" t="str">
        <x:v>EDINET_company_history</x:v>
      </x:c>
      <x:c r="U651" s="50" t="str">
        <x:v>株式会社アンビシャス</x:v>
      </x:c>
      <x:c r="V651" s="54" t="n">
        <x:v>0.168</x:v>
      </x:c>
      <x:c r="W651" s="50" t="str">
        <x:v>中井 清和 / 中井 大志</x:v>
      </x:c>
      <x:c r="X651" s="50" t="b">
        <x:f>AND(COUNT(L651:O651)=4,L651&gt;='設定'!$B$6,M651&gt;='設定'!$B$6,N651&gt;='設定'!$B$6,O651&gt;='設定'!$B$6)</x:f>
        <x:v>0</x:v>
      </x:c>
      <x:c r="Y651" s="50" t="b">
        <x:f>AND(COUNT(G651:K651)=5,P651&gt;='設定'!$B$7)</x:f>
        <x:v>0</x:v>
      </x:c>
      <x:c r="Z651" s="50" t="b">
        <x:f>AND(ISNUMBER(R651),R651&gt;='設定'!$B$8)</x:f>
        <x:v>1</x:v>
      </x:c>
      <x:c r="AA651" s="50" t="b">
        <x:f>AND(ISNUMBER(S651),S651&gt;=DATE(YEAR('設定'!$B$10)-'設定'!$B$9,MONTH('設定'!$B$10),DAY('設定'!$B$10)))</x:f>
        <x:v>0</x:v>
      </x:c>
      <x:c r="AB651" s="55" t="b">
        <x:v>0</x:v>
      </x:c>
      <x:c r="AC651" s="55" t="b">
        <x:v>0</x:v>
      </x:c>
      <x:c r="AD651" s="50" t="n">
        <x:f>IF(X651,1,0)+IF(Z651,1,0)+IF(AA651,1,0)+IF(AB651,1,0)</x:f>
        <x:v>1</x:v>
      </x:c>
      <x:c r="AE651" s="50" t="n">
        <x:f>IF(Y651,1,0)+IF(Z651,1,0)+IF(AA651,1,0)+IF(AB651,1,0)</x:f>
        <x:v>1</x:v>
      </x:c>
      <x:c r="AF651" s="50" t="n">
        <x:f>IF(Y651,1,0)+IF(Z651,1,0)+IF(AA651,1,0)+IF(AC651,1,0)</x:f>
        <x:v>1</x:v>
      </x:c>
      <x:c r="AG651" s="53" t="n">
        <x:v>44348</x:v>
      </x:c>
      <x:c r="AH651" s="50" t="str">
        <x:v>S100XGG2</x:v>
      </x:c>
      <x:c r="AI651" s="50" t="str">
        <x:v>NetSalesSummaryOfBusinessResults</x:v>
      </x:c>
      <x:c r="AJ651" s="50" t="str">
        <x:v>OperatingIncome</x:v>
      </x:c>
      <x:c r="AK651" s="53" t="n">
        <x:v>45961</x:v>
      </x:c>
      <x:c r="AL651" s="50" t="str">
        <x:v>365/365/365/366/365</x:v>
      </x:c>
      <x:c r="AM651" s="51" t="n">
        <x:v>13420900</x:v>
      </x:c>
      <x:c r="AN651" s="51" t="n">
        <x:v>1559</x:v>
      </x:c>
      <x:c r="AO651" s="51" t="n">
        <x:f>IFERROR(AM651*AN651,"")</x:f>
        <x:v>20923183100</x:v>
      </x:c>
      <x:c r="AP651" s="56" t="n">
        <x:f>IFERROR(AO651/(K651*1000000),"")</x:f>
        <x:v>1.8987972604487613</x:v>
      </x:c>
      <x:c r="AQ651" s="57" t="n">
        <x:v>219050666.66666663</x:v>
      </x:c>
      <x:c r="AR651" s="52" t="n">
        <x:v>0.319354487230038</x:v>
      </x:c>
      <x:c r="AS651" s="52" t="n">
        <x:v>-0.413627922138063</x:v>
      </x:c>
      <x:c r="AT651" s="55" t="b">
        <x:v>1</x:v>
      </x:c>
      <x:c r="AU651" s="50"/>
      <x:c r="AV651" s="58" t="n">
        <x:v>0.1345336203949196</x:v>
      </x:c>
      <x:c r="AW651" s="50" t="n">
        <x:v>1042</x:v>
      </x:c>
      <x:c r="AX651" s="50" t="str">
        <x:v>Core Moat</x:v>
      </x:c>
      <x:c r="AY651" s="50" t="str">
        <x:v>目立つ機械的警告なし（定性確認は別途必要）</x:v>
      </x:c>
      <x:c r="AZ651" s="59" t="str">
        <x:v>2026-01-22 09:20</x:v>
      </x:c>
      <x:c r="BA651" s="53" t="n">
        <x:v>38322</x:v>
      </x:c>
      <x:c r="BB651" s="50"/>
      <x:c r="BC651" s="50"/>
      <x:c r="BD651" s="50" t="str">
        <x:v>TOPIX Small 2</x:v>
      </x:c>
    </x:row>
    <x:row r="652">
      <x:c r="A652" s="50" t="n">
        <x:v>651</x:v>
      </x:c>
      <x:c r="B652" s="50" t="str">
        <x:v>6465</x:v>
      </x:c>
      <x:c r="C652" s="50" t="str">
        <x:v>6465.T</x:v>
      </x:c>
      <x:c r="D652" s="50" t="str">
        <x:v>HOSHIZAKI CORPORATION</x:v>
      </x:c>
      <x:c r="E652" s="50" t="str">
        <x:v>Prime Market (Domestic)</x:v>
      </x:c>
      <x:c r="F652" s="50" t="str">
        <x:v>Machinery</x:v>
      </x:c>
      <x:c r="G652" s="51" t="n">
        <x:v>274419</x:v>
      </x:c>
      <x:c r="H652" s="51" t="n">
        <x:v>321338</x:v>
      </x:c>
      <x:c r="I652" s="51" t="n">
        <x:v>373563</x:v>
      </x:c>
      <x:c r="J652" s="51" t="n">
        <x:v>445495</x:v>
      </x:c>
      <x:c r="K652" s="51" t="n">
        <x:v>485890</x:v>
      </x:c>
      <x:c r="L652" s="52" t="n">
        <x:f>IFERROR(H652/G652-1,"")</x:f>
        <x:v>0.17097577062812697</x:v>
      </x:c>
      <x:c r="M652" s="52" t="n">
        <x:f>IFERROR(I652/H652-1,"")</x:f>
        <x:v>0.16252357330910128</x:v>
      </x:c>
      <x:c r="N652" s="52" t="n">
        <x:f>IFERROR(J652/I652-1,"")</x:f>
        <x:v>0.19255654334074834</x:v>
      </x:c>
      <x:c r="O652" s="52" t="n">
        <x:f>IFERROR(K652/J652-1,"")</x:f>
        <x:v>0.09067441834364032</x:v>
      </x:c>
      <x:c r="P652" s="52" t="n">
        <x:f>IFERROR((K652/G652)^(1/4)-1,"")</x:f>
        <x:v>0.15353545073436514</x:v>
      </x:c>
      <x:c r="Q652" s="51" t="n">
        <x:v>51932</x:v>
      </x:c>
      <x:c r="R652" s="52" t="n">
        <x:f>IFERROR(Q652/K652,"")</x:f>
        <x:v>0.10688015806046636</x:v>
      </x:c>
      <x:c r="S652" s="53" t="n">
        <x:v>39783</x:v>
      </x:c>
      <x:c r="T652" s="50" t="str">
        <x:v>EDINET_company_history</x:v>
      </x:c>
      <x:c r="U652" s="50" t="str">
        <x:v>日本マスタートラスト信託銀行株式会社（信託口）</x:v>
      </x:c>
      <x:c r="V652" s="54" t="n">
        <x:v>0.1381</x:v>
      </x:c>
      <x:c r="W652" s="50" t="str">
        <x:v>小林 靖浩</x:v>
      </x:c>
      <x:c r="X652" s="50" t="b">
        <x:f>AND(COUNT(L652:O652)=4,L652&gt;='設定'!$B$6,M652&gt;='設定'!$B$6,N652&gt;='設定'!$B$6,O652&gt;='設定'!$B$6)</x:f>
        <x:v>0</x:v>
      </x:c>
      <x:c r="Y652" s="50" t="b">
        <x:f>AND(COUNT(G652:K652)=5,P652&gt;='設定'!$B$7)</x:f>
        <x:v>0</x:v>
      </x:c>
      <x:c r="Z652" s="50" t="b">
        <x:f>AND(ISNUMBER(R652),R652&gt;='設定'!$B$8)</x:f>
        <x:v>1</x:v>
      </x:c>
      <x:c r="AA652" s="50" t="b">
        <x:f>AND(ISNUMBER(S652),S652&gt;=DATE(YEAR('設定'!$B$10)-'設定'!$B$9,MONTH('設定'!$B$10),DAY('設定'!$B$10)))</x:f>
        <x:v>0</x:v>
      </x:c>
      <x:c r="AB652" s="55" t="b">
        <x:v>0</x:v>
      </x:c>
      <x:c r="AC652" s="55" t="b">
        <x:v>0</x:v>
      </x:c>
      <x:c r="AD652" s="50" t="n">
        <x:f>IF(X652,1,0)+IF(Z652,1,0)+IF(AA652,1,0)+IF(AB652,1,0)</x:f>
        <x:v>1</x:v>
      </x:c>
      <x:c r="AE652" s="50" t="n">
        <x:f>IF(Y652,1,0)+IF(Z652,1,0)+IF(AA652,1,0)+IF(AB652,1,0)</x:f>
        <x:v>1</x:v>
      </x:c>
      <x:c r="AF652" s="50" t="n">
        <x:f>IF(Y652,1,0)+IF(Z652,1,0)+IF(AA652,1,0)+IF(AC652,1,0)</x:f>
        <x:v>1</x:v>
      </x:c>
      <x:c r="AG652" s="53" t="n">
        <x:v>44348</x:v>
      </x:c>
      <x:c r="AH652" s="50" t="str">
        <x:v>S100XSOT</x:v>
      </x:c>
      <x:c r="AI652" s="50" t="str">
        <x:v>NetSalesSummaryOfBusinessResults</x:v>
      </x:c>
      <x:c r="AJ652" s="50" t="str">
        <x:v>OperatingIncome</x:v>
      </x:c>
      <x:c r="AK652" s="53" t="n">
        <x:v>46022</x:v>
      </x:c>
      <x:c r="AL652" s="50" t="str">
        <x:v>365/365/365/366/365</x:v>
      </x:c>
      <x:c r="AM652" s="51" t="n">
        <x:v>141596300</x:v>
      </x:c>
      <x:c r="AN652" s="51" t="n">
        <x:v>5190</x:v>
      </x:c>
      <x:c r="AO652" s="51" t="n">
        <x:f>IFERROR(AM652*AN652,"")</x:f>
        <x:v>734884797000</x:v>
      </x:c>
      <x:c r="AP652" s="56" t="n">
        <x:f>IFERROR(AO652/(K652*1000000),"")</x:f>
        <x:v>1.5124509600938485</x:v>
      </x:c>
      <x:c r="AQ652" s="57" t="n">
        <x:v>2348703273.3333335</x:v>
      </x:c>
      <x:c r="AR652" s="52" t="n">
        <x:v>0.2835320976907046</x:v>
      </x:c>
      <x:c r="AS652" s="52" t="n">
        <x:v>-0.3480297938489513</x:v>
      </x:c>
      <x:c r="AT652" s="55" t="b">
        <x:v>1</x:v>
      </x:c>
      <x:c r="AU652" s="50"/>
      <x:c r="AV652" s="58" t="n">
        <x:v>0.3071641043603554</x:v>
      </x:c>
      <x:c r="AW652" s="50" t="n">
        <x:v>414</x:v>
      </x:c>
      <x:c r="AX652" s="50" t="str">
        <x:v>Future Moat</x:v>
      </x:c>
      <x:c r="AY652" s="50" t="str">
        <x:v>目立つ機械的警告なし（定性確認は別途必要）</x:v>
      </x:c>
      <x:c r="AZ652" s="59" t="str">
        <x:v>2026-03-25 15:30</x:v>
      </x:c>
      <x:c r="BA652" s="53" t="n">
        <x:v>39783</x:v>
      </x:c>
      <x:c r="BB652" s="50"/>
      <x:c r="BC652" s="50"/>
      <x:c r="BD652" s="50" t="str">
        <x:v>TOPIX Mid400</x:v>
      </x:c>
    </x:row>
    <x:row r="653">
      <x:c r="A653" s="50" t="n">
        <x:v>652</x:v>
      </x:c>
      <x:c r="B653" s="50" t="str">
        <x:v>9467</x:v>
      </x:c>
      <x:c r="C653" s="50" t="str">
        <x:v>9467.T</x:v>
      </x:c>
      <x:c r="D653" s="50" t="str">
        <x:v>AlphaPolis Co.,Ltd.</x:v>
      </x:c>
      <x:c r="E653" s="50" t="str">
        <x:v>Growth Market(Domestic)</x:v>
      </x:c>
      <x:c r="F653" s="50" t="str">
        <x:v>Information &amp; Communication</x:v>
      </x:c>
      <x:c r="G653" s="51" t="n">
        <x:v>7735.291</x:v>
      </x:c>
      <x:c r="H653" s="51" t="n">
        <x:v>9090.196</x:v>
      </x:c>
      <x:c r="I653" s="51" t="n">
        <x:v>9288.579</x:v>
      </x:c>
      <x:c r="J653" s="51" t="n">
        <x:v>10334.097</x:v>
      </x:c>
      <x:c r="K653" s="51" t="n">
        <x:v>13620.187</x:v>
      </x:c>
      <x:c r="L653" s="52" t="n">
        <x:f>IFERROR(H653/G653-1,"")</x:f>
        <x:v>0.17515889188913514</x:v>
      </x:c>
      <x:c r="M653" s="52" t="n">
        <x:f>IFERROR(I653/H653-1,"")</x:f>
        <x:v>0.02182384186215569</x:v>
      </x:c>
      <x:c r="N653" s="52" t="n">
        <x:f>IFERROR(J653/I653-1,"")</x:f>
        <x:v>0.11255952067587516</x:v>
      </x:c>
      <x:c r="O653" s="52" t="n">
        <x:f>IFERROR(K653/J653-1,"")</x:f>
        <x:v>0.31798520954467535</x:v>
      </x:c>
      <x:c r="P653" s="52" t="n">
        <x:f>IFERROR((K653/G653)^(1/4)-1,"")</x:f>
        <x:v>0.15193136496934123</x:v>
      </x:c>
      <x:c r="Q653" s="51" t="n">
        <x:v>3222.149</x:v>
      </x:c>
      <x:c r="R653" s="52" t="n">
        <x:f>IFERROR(Q653/K653,"")</x:f>
        <x:v>0.2365715683639292</x:v>
      </x:c>
      <x:c r="S653" s="53" t="n">
        <x:v>41913</x:v>
      </x:c>
      <x:c r="T653" s="50" t="str">
        <x:v>EDINET_company_history</x:v>
      </x:c>
      <x:c r="U653" s="50" t="str">
        <x:v>株式会社オフィス梶本</x:v>
      </x:c>
      <x:c r="V653" s="54" t="n">
        <x:v>0.3336</x:v>
      </x:c>
      <x:c r="W653" s="50" t="str">
        <x:v>梶本 雄介</x:v>
      </x:c>
      <x:c r="X653" s="50" t="b">
        <x:f>AND(COUNT(L653:O653)=4,L653&gt;='設定'!$B$6,M653&gt;='設定'!$B$6,N653&gt;='設定'!$B$6,O653&gt;='設定'!$B$6)</x:f>
        <x:v>0</x:v>
      </x:c>
      <x:c r="Y653" s="50" t="b">
        <x:f>AND(COUNT(G653:K653)=5,P653&gt;='設定'!$B$7)</x:f>
        <x:v>0</x:v>
      </x:c>
      <x:c r="Z653" s="50" t="b">
        <x:f>AND(ISNUMBER(R653),R653&gt;='設定'!$B$8)</x:f>
        <x:v>1</x:v>
      </x:c>
      <x:c r="AA653" s="50" t="b">
        <x:f>AND(ISNUMBER(S653),S653&gt;=DATE(YEAR('設定'!$B$10)-'設定'!$B$9,MONTH('設定'!$B$10),DAY('設定'!$B$10)))</x:f>
        <x:v>0</x:v>
      </x:c>
      <x:c r="AB653" s="55" t="b">
        <x:v>0</x:v>
      </x:c>
      <x:c r="AC653" s="55" t="b">
        <x:v>0</x:v>
      </x:c>
      <x:c r="AD653" s="50" t="n">
        <x:f>IF(X653,1,0)+IF(Z653,1,0)+IF(AA653,1,0)+IF(AB653,1,0)</x:f>
        <x:v>1</x:v>
      </x:c>
      <x:c r="AE653" s="50" t="n">
        <x:f>IF(Y653,1,0)+IF(Z653,1,0)+IF(AA653,1,0)+IF(AB653,1,0)</x:f>
        <x:v>1</x:v>
      </x:c>
      <x:c r="AF653" s="50" t="n">
        <x:f>IF(Y653,1,0)+IF(Z653,1,0)+IF(AA653,1,0)+IF(AC653,1,0)</x:f>
        <x:v>1</x:v>
      </x:c>
      <x:c r="AG653" s="53" t="n">
        <x:v>44348</x:v>
      </x:c>
      <x:c r="AH653" s="50" t="str">
        <x:v>S100VXM8</x:v>
      </x:c>
      <x:c r="AI653" s="50" t="str">
        <x:v>NetSalesSummaryOfBusinessResults</x:v>
      </x:c>
      <x:c r="AJ653" s="50" t="str">
        <x:v>OperatingIncome</x:v>
      </x:c>
      <x:c r="AK653" s="53" t="n">
        <x:v>45747</x:v>
      </x:c>
      <x:c r="AL653" s="50" t="str">
        <x:v>365/365/365/366/365</x:v>
      </x:c>
      <x:c r="AM653" s="51" t="n">
        <x:v>29061300</x:v>
      </x:c>
      <x:c r="AN653" s="51" t="n">
        <x:v>1051</x:v>
      </x:c>
      <x:c r="AO653" s="51" t="n">
        <x:f>IFERROR(AM653*AN653,"")</x:f>
        <x:v>30543426300</x:v>
      </x:c>
      <x:c r="AP653" s="56" t="n">
        <x:f>IFERROR(AO653/(K653*1000000),"")</x:f>
        <x:v>2.2425115235201982</x:v>
      </x:c>
      <x:c r="AQ653" s="57" t="n">
        <x:v>141378376.66666666</x:v>
      </x:c>
      <x:c r="AR653" s="52" t="n">
        <x:v>0.450929540398448</x:v>
      </x:c>
      <x:c r="AS653" s="52" t="n">
        <x:v>-0.6185889662400512</x:v>
      </x:c>
      <x:c r="AT653" s="55" t="b">
        <x:v>1</x:v>
      </x:c>
      <x:c r="AU653" s="50"/>
      <x:c r="AV653" s="58" t="n">
        <x:v>0.0184551109652403</x:v>
      </x:c>
      <x:c r="AW653" s="50" t="n">
        <x:v>1732</x:v>
      </x:c>
      <x:c r="AX653" s="50" t="str">
        <x:v>Core Moat</x:v>
      </x:c>
      <x:c r="AY653" s="50" t="str">
        <x:v>ローカル5年最大下落率-60%以下</x:v>
      </x:c>
      <x:c r="AZ653" s="59" t="str">
        <x:v>2025-06-17 09:33</x:v>
      </x:c>
      <x:c r="BA653" s="53" t="n">
        <x:v>41913</x:v>
      </x:c>
      <x:c r="BB653" s="50"/>
      <x:c r="BC653" s="50"/>
      <x:c r="BD653" s="50"/>
    </x:row>
    <x:row r="654">
      <x:c r="A654" s="50" t="n">
        <x:v>653</x:v>
      </x:c>
      <x:c r="B654" s="50" t="str">
        <x:v>6272</x:v>
      </x:c>
      <x:c r="C654" s="50" t="str">
        <x:v>6272.T</x:v>
      </x:c>
      <x:c r="D654" s="50" t="str">
        <x:v>RHEON AUTOMATIC MACHINERY CO.,LTD.</x:v>
      </x:c>
      <x:c r="E654" s="50" t="str">
        <x:v>Prime Market (Domestic)</x:v>
      </x:c>
      <x:c r="F654" s="50" t="str">
        <x:v>Machinery</x:v>
      </x:c>
      <x:c r="G654" s="51" t="n">
        <x:v>22280.945</x:v>
      </x:c>
      <x:c r="H654" s="51" t="n">
        <x:v>26585.005</x:v>
      </x:c>
      <x:c r="I654" s="51" t="n">
        <x:v>35269.281</x:v>
      </x:c>
      <x:c r="J654" s="51" t="n">
        <x:v>37703.437</x:v>
      </x:c>
      <x:c r="K654" s="51" t="n">
        <x:v>39214.43</x:v>
      </x:c>
      <x:c r="L654" s="52" t="n">
        <x:f>IFERROR(H654/G654-1,"")</x:f>
        <x:v>0.19317223753301316</x:v>
      </x:c>
      <x:c r="M654" s="52" t="n">
        <x:f>IFERROR(I654/H654-1,"")</x:f>
        <x:v>0.32666068710538143</x:v>
      </x:c>
      <x:c r="N654" s="52" t="n">
        <x:f>IFERROR(J654/I654-1,"")</x:f>
        <x:v>0.06901632046312467</x:v>
      </x:c>
      <x:c r="O654" s="52" t="n">
        <x:f>IFERROR(K654/J654-1,"")</x:f>
        <x:v>0.040075736331411926</x:v>
      </x:c>
      <x:c r="P654" s="52" t="n">
        <x:f>IFERROR((K654/G654)^(1/4)-1,"")</x:f>
        <x:v>0.15180265434388396</x:v>
      </x:c>
      <x:c r="Q654" s="51" t="n">
        <x:v>5298.153</x:v>
      </x:c>
      <x:c r="R654" s="52" t="n">
        <x:f>IFERROR(Q654/K654,"")</x:f>
        <x:v>0.13510722966010216</x:v>
      </x:c>
      <x:c r="S654" s="53" t="n">
        <x:v>31809</x:v>
      </x:c>
      <x:c r="T654" s="50" t="str">
        <x:v>EDINET_company_history</x:v>
      </x:c>
      <x:c r="U654" s="50" t="str">
        <x:v>公益財団法人林レオロジー記念財団</x:v>
      </x:c>
      <x:c r="V654" s="54" t="n">
        <x:v>0.113</x:v>
      </x:c>
      <x:c r="W654" s="50" t="str">
        <x:v>小林 幹央</x:v>
      </x:c>
      <x:c r="X654" s="50" t="b">
        <x:f>AND(COUNT(L654:O654)=4,L654&gt;='設定'!$B$6,M654&gt;='設定'!$B$6,N654&gt;='設定'!$B$6,O654&gt;='設定'!$B$6)</x:f>
        <x:v>0</x:v>
      </x:c>
      <x:c r="Y654" s="50" t="b">
        <x:f>AND(COUNT(G654:K654)=5,P654&gt;='設定'!$B$7)</x:f>
        <x:v>0</x:v>
      </x:c>
      <x:c r="Z654" s="50" t="b">
        <x:f>AND(ISNUMBER(R654),R654&gt;='設定'!$B$8)</x:f>
        <x:v>1</x:v>
      </x:c>
      <x:c r="AA654" s="50" t="b">
        <x:f>AND(ISNUMBER(S654),S654&gt;=DATE(YEAR('設定'!$B$10)-'設定'!$B$9,MONTH('設定'!$B$10),DAY('設定'!$B$10)))</x:f>
        <x:v>0</x:v>
      </x:c>
      <x:c r="AB654" s="55" t="b">
        <x:v>0</x:v>
      </x:c>
      <x:c r="AC654" s="55" t="b">
        <x:v>0</x:v>
      </x:c>
      <x:c r="AD654" s="50" t="n">
        <x:f>IF(X654,1,0)+IF(Z654,1,0)+IF(AA654,1,0)+IF(AB654,1,0)</x:f>
        <x:v>1</x:v>
      </x:c>
      <x:c r="AE654" s="50" t="n">
        <x:f>IF(Y654,1,0)+IF(Z654,1,0)+IF(AA654,1,0)+IF(AB654,1,0)</x:f>
        <x:v>1</x:v>
      </x:c>
      <x:c r="AF654" s="50" t="n">
        <x:f>IF(Y654,1,0)+IF(Z654,1,0)+IF(AA654,1,0)+IF(AC654,1,0)</x:f>
        <x:v>1</x:v>
      </x:c>
      <x:c r="AG654" s="53" t="n">
        <x:v>44348</x:v>
      </x:c>
      <x:c r="AH654" s="50" t="str">
        <x:v>S100W3X7</x:v>
      </x:c>
      <x:c r="AI654" s="50" t="str">
        <x:v>NetSalesSummaryOfBusinessResults</x:v>
      </x:c>
      <x:c r="AJ654" s="50" t="str">
        <x:v>OperatingIncome</x:v>
      </x:c>
      <x:c r="AK654" s="53" t="n">
        <x:v>45747</x:v>
      </x:c>
      <x:c r="AL654" s="50" t="str">
        <x:v>365/365/365/366/365</x:v>
      </x:c>
      <x:c r="AM654" s="51" t="n">
        <x:v>26911400</x:v>
      </x:c>
      <x:c r="AN654" s="51" t="n">
        <x:v>1431</x:v>
      </x:c>
      <x:c r="AO654" s="51" t="n">
        <x:f>IFERROR(AM654*AN654,"")</x:f>
        <x:v>38510213400</x:v>
      </x:c>
      <x:c r="AP654" s="56" t="n">
        <x:f>IFERROR(AO654/(K654*1000000),"")</x:f>
        <x:v>0.9820419014123117</x:v>
      </x:c>
      <x:c r="AQ654" s="57" t="n">
        <x:v>138759868.33333334</x:v>
      </x:c>
      <x:c r="AR654" s="52" t="n">
        <x:v>0.3241827539271111</x:v>
      </x:c>
      <x:c r="AS654" s="52" t="n">
        <x:v>-0.4660204009442956</x:v>
      </x:c>
      <x:c r="AT654" s="55" t="b">
        <x:v>1</x:v>
      </x:c>
      <x:c r="AU654" s="50"/>
      <x:c r="AV654" s="58" t="n">
        <x:v>0.3574351195281863</x:v>
      </x:c>
      <x:c r="AW654" s="50" t="n">
        <x:v>290</x:v>
      </x:c>
      <x:c r="AX654" s="50" t="str">
        <x:v>Future Moat</x:v>
      </x:c>
      <x:c r="AY654" s="50" t="str">
        <x:v>目立つ機械的警告なし（定性確認は別途必要）</x:v>
      </x:c>
      <x:c r="AZ654" s="59" t="str">
        <x:v>2025-06-25 14:40</x:v>
      </x:c>
      <x:c r="BA654" s="53" t="n">
        <x:v>31809</x:v>
      </x:c>
      <x:c r="BB654" s="50"/>
      <x:c r="BC654" s="50"/>
      <x:c r="BD654" s="50" t="str">
        <x:v>TOPIX Small 2</x:v>
      </x:c>
    </x:row>
    <x:row r="655">
      <x:c r="A655" s="50" t="n">
        <x:v>654</x:v>
      </x:c>
      <x:c r="B655" s="50" t="str">
        <x:v>3064</x:v>
      </x:c>
      <x:c r="C655" s="50" t="str">
        <x:v>3064.T</x:v>
      </x:c>
      <x:c r="D655" s="50" t="str">
        <x:v>MonotaRO Co.,Ltd.</x:v>
      </x:c>
      <x:c r="E655" s="50" t="str">
        <x:v>Prime Market (Domestic)</x:v>
      </x:c>
      <x:c r="F655" s="50" t="str">
        <x:v>Retail Trade</x:v>
      </x:c>
      <x:c r="G655" s="51" t="n">
        <x:v>189731</x:v>
      </x:c>
      <x:c r="H655" s="51" t="n">
        <x:v>225970</x:v>
      </x:c>
      <x:c r="I655" s="51" t="n">
        <x:v>254286</x:v>
      </x:c>
      <x:c r="J655" s="51" t="n">
        <x:v>288119</x:v>
      </x:c>
      <x:c r="K655" s="51" t="n">
        <x:v>333880</x:v>
      </x:c>
      <x:c r="L655" s="52" t="n">
        <x:f>IFERROR(H655/G655-1,"")</x:f>
        <x:v>0.1910019975649735</x:v>
      </x:c>
      <x:c r="M655" s="52" t="n">
        <x:f>IFERROR(I655/H655-1,"")</x:f>
        <x:v>0.12530866929238393</x:v>
      </x:c>
      <x:c r="N655" s="52" t="n">
        <x:f>IFERROR(J655/I655-1,"")</x:f>
        <x:v>0.1330509741000292</x:v>
      </x:c>
      <x:c r="O655" s="52" t="n">
        <x:f>IFERROR(K655/J655-1,"")</x:f>
        <x:v>0.1588267347866681</x:v>
      </x:c>
      <x:c r="P655" s="52" t="n">
        <x:f>IFERROR((K655/G655)^(1/4)-1,"")</x:f>
        <x:v>0.15176274652724886</x:v>
      </x:c>
      <x:c r="Q655" s="51" t="n">
        <x:v>46192</x:v>
      </x:c>
      <x:c r="R655" s="52" t="n">
        <x:f>IFERROR(Q655/K655,"")</x:f>
        <x:v>0.13834910746375945</x:v>
      </x:c>
      <x:c r="S655" s="53" t="n">
        <x:v>39052</x:v>
      </x:c>
      <x:c r="T655" s="50" t="str">
        <x:v>EDINET_company_history</x:v>
      </x:c>
      <x:c r="U655" s="50" t="str">
        <x:v>GRAINGER GLOBAL HOLDINGS, INC．(常任代理人 大和証券株式会社)</x:v>
      </x:c>
      <x:c r="V655" s="54" t="n">
        <x:v>0.5033</x:v>
      </x:c>
      <x:c r="W655" s="50" t="str">
        <x:v>鈴木 雅哉 / 田村 咲耶</x:v>
      </x:c>
      <x:c r="X655" s="50" t="b">
        <x:f>AND(COUNT(L655:O655)=4,L655&gt;='設定'!$B$6,M655&gt;='設定'!$B$6,N655&gt;='設定'!$B$6,O655&gt;='設定'!$B$6)</x:f>
        <x:v>0</x:v>
      </x:c>
      <x:c r="Y655" s="50" t="b">
        <x:f>AND(COUNT(G655:K655)=5,P655&gt;='設定'!$B$7)</x:f>
        <x:v>0</x:v>
      </x:c>
      <x:c r="Z655" s="50" t="b">
        <x:f>AND(ISNUMBER(R655),R655&gt;='設定'!$B$8)</x:f>
        <x:v>1</x:v>
      </x:c>
      <x:c r="AA655" s="50" t="b">
        <x:f>AND(ISNUMBER(S655),S655&gt;=DATE(YEAR('設定'!$B$10)-'設定'!$B$9,MONTH('設定'!$B$10),DAY('設定'!$B$10)))</x:f>
        <x:v>0</x:v>
      </x:c>
      <x:c r="AB655" s="55" t="b">
        <x:v>0</x:v>
      </x:c>
      <x:c r="AC655" s="55" t="b">
        <x:v>0</x:v>
      </x:c>
      <x:c r="AD655" s="50" t="n">
        <x:f>IF(X655,1,0)+IF(Z655,1,0)+IF(AA655,1,0)+IF(AB655,1,0)</x:f>
        <x:v>1</x:v>
      </x:c>
      <x:c r="AE655" s="50" t="n">
        <x:f>IF(Y655,1,0)+IF(Z655,1,0)+IF(AA655,1,0)+IF(AB655,1,0)</x:f>
        <x:v>1</x:v>
      </x:c>
      <x:c r="AF655" s="50" t="n">
        <x:f>IF(Y655,1,0)+IF(Z655,1,0)+IF(AA655,1,0)+IF(AC655,1,0)</x:f>
        <x:v>1</x:v>
      </x:c>
      <x:c r="AG655" s="53" t="n">
        <x:v>44348</x:v>
      </x:c>
      <x:c r="AH655" s="50" t="str">
        <x:v>S100XSYP</x:v>
      </x:c>
      <x:c r="AI655" s="50" t="str">
        <x:v>NetSalesSummaryOfBusinessResults</x:v>
      </x:c>
      <x:c r="AJ655" s="50" t="str">
        <x:v>OperatingIncome</x:v>
      </x:c>
      <x:c r="AK655" s="53" t="n">
        <x:v>46022</x:v>
      </x:c>
      <x:c r="AL655" s="50" t="str">
        <x:v>365/365/365/366/365</x:v>
      </x:c>
      <x:c r="AM655" s="51" t="n">
        <x:v>496915000</x:v>
      </x:c>
      <x:c r="AN655" s="51" t="n">
        <x:v>1926</x:v>
      </x:c>
      <x:c r="AO655" s="51" t="n">
        <x:f>IFERROR(AM655*AN655,"")</x:f>
        <x:v>957058290000</x:v>
      </x:c>
      <x:c r="AP655" s="56" t="n">
        <x:f>IFERROR(AO655/(K655*1000000),"")</x:f>
        <x:v>2.8664738528812745</x:v>
      </x:c>
      <x:c r="AQ655" s="57" t="n">
        <x:v>6105263480.833333</x:v>
      </x:c>
      <x:c r="AR655" s="52" t="n">
        <x:v>0.395266344867938</x:v>
      </x:c>
      <x:c r="AS655" s="52" t="n">
        <x:v>-0.5896295368989881</x:v>
      </x:c>
      <x:c r="AT655" s="55" t="b">
        <x:v>1</x:v>
      </x:c>
      <x:c r="AU655" s="50"/>
      <x:c r="AV655" s="58" t="n">
        <x:v>-0.4420860630469259</x:v>
      </x:c>
      <x:c r="AW655" s="50" t="n">
        <x:v>3451</x:v>
      </x:c>
      <x:c r="AX655" s="50" t="str">
        <x:v>Core Moat</x:v>
      </x:c>
      <x:c r="AY655" s="50" t="str">
        <x:v>目立つ機械的警告なし（定性確認は別途必要）</x:v>
      </x:c>
      <x:c r="AZ655" s="59" t="str">
        <x:v>2026-03-25 15:43</x:v>
      </x:c>
      <x:c r="BA655" s="53" t="n">
        <x:v>39052</x:v>
      </x:c>
      <x:c r="BB655" s="50"/>
      <x:c r="BC655" s="50"/>
      <x:c r="BD655" s="50" t="str">
        <x:v>TOPIX Mid400</x:v>
      </x:c>
    </x:row>
    <x:row r="656">
      <x:c r="A656" s="50" t="n">
        <x:v>655</x:v>
      </x:c>
      <x:c r="B656" s="50" t="str">
        <x:v>6656</x:v>
      </x:c>
      <x:c r="C656" s="50" t="str">
        <x:v>6656.T</x:v>
      </x:c>
      <x:c r="D656" s="50" t="str">
        <x:v>inspec Inc.</x:v>
      </x:c>
      <x:c r="E656" s="50" t="str">
        <x:v>Standard Market(Domestic)</x:v>
      </x:c>
      <x:c r="F656" s="50" t="str">
        <x:v>Electric Appliances</x:v>
      </x:c>
      <x:c r="G656" s="51" t="n">
        <x:v>1273.82</x:v>
      </x:c>
      <x:c r="H656" s="51" t="n">
        <x:v>1762.33</x:v>
      </x:c>
      <x:c r="I656" s="51" t="n">
        <x:v>2290.44</x:v>
      </x:c>
      <x:c r="J656" s="51" t="n">
        <x:v>1668.357</x:v>
      </x:c>
      <x:c r="K656" s="51" t="n">
        <x:v>2237.768</x:v>
      </x:c>
      <x:c r="L656" s="52" t="n">
        <x:f>IFERROR(H656/G656-1,"")</x:f>
        <x:v>0.38350002355120827</x:v>
      </x:c>
      <x:c r="M656" s="52" t="n">
        <x:f>IFERROR(I656/H656-1,"")</x:f>
        <x:v>0.299665783366339</x:v>
      </x:c>
      <x:c r="N656" s="52" t="n">
        <x:f>IFERROR(J656/I656-1,"")</x:f>
        <x:v>-0.2715997799549432</x:v>
      </x:c>
      <x:c r="O656" s="52" t="n">
        <x:f>IFERROR(K656/J656-1,"")</x:f>
        <x:v>0.34130045308048573</x:v>
      </x:c>
      <x:c r="P656" s="52" t="n">
        <x:f>IFERROR((K656/G656)^(1/4)-1,"")</x:f>
        <x:v>0.15126883641650712</x:v>
      </x:c>
      <x:c r="Q656" s="51" t="n">
        <x:v>108.715</x:v>
      </x:c>
      <x:c r="R656" s="52" t="n">
        <x:f>IFERROR(Q656/K656,"")</x:f>
        <x:v>0.04858189052663189</x:v>
      </x:c>
      <x:c r="S656" s="53" t="n">
        <x:v>38869</x:v>
      </x:c>
      <x:c r="T656" s="50" t="str">
        <x:v>EDINET_company_history</x:v>
      </x:c>
      <x:c r="U656" s="50" t="str">
        <x:v>菅原 雅史</x:v>
      </x:c>
      <x:c r="V656" s="54" t="n">
        <x:v>0.059</x:v>
      </x:c>
      <x:c r="W656" s="50" t="str">
        <x:v>菅原 雅史</x:v>
      </x:c>
      <x:c r="X656" s="50" t="b">
        <x:f>AND(COUNT(L656:O656)=4,L656&gt;='設定'!$B$6,M656&gt;='設定'!$B$6,N656&gt;='設定'!$B$6,O656&gt;='設定'!$B$6)</x:f>
        <x:v>0</x:v>
      </x:c>
      <x:c r="Y656" s="50" t="b">
        <x:f>AND(COUNT(G656:K656)=5,P656&gt;='設定'!$B$7)</x:f>
        <x:v>0</x:v>
      </x:c>
      <x:c r="Z656" s="50" t="b">
        <x:f>AND(ISNUMBER(R656),R656&gt;='設定'!$B$8)</x:f>
        <x:v>0</x:v>
      </x:c>
      <x:c r="AA656" s="50" t="b">
        <x:f>AND(ISNUMBER(S656),S656&gt;=DATE(YEAR('設定'!$B$10)-'設定'!$B$9,MONTH('設定'!$B$10),DAY('設定'!$B$10)))</x:f>
        <x:v>0</x:v>
      </x:c>
      <x:c r="AB656" s="55" t="b">
        <x:v>1</x:v>
      </x:c>
      <x:c r="AC656" s="55" t="b">
        <x:v>1</x:v>
      </x:c>
      <x:c r="AD656" s="50" t="n">
        <x:f>IF(X656,1,0)+IF(Z656,1,0)+IF(AA656,1,0)+IF(AB656,1,0)</x:f>
        <x:v>1</x:v>
      </x:c>
      <x:c r="AE656" s="50" t="n">
        <x:f>IF(Y656,1,0)+IF(Z656,1,0)+IF(AA656,1,0)+IF(AB656,1,0)</x:f>
        <x:v>1</x:v>
      </x:c>
      <x:c r="AF656" s="50" t="n">
        <x:f>IF(Y656,1,0)+IF(Z656,1,0)+IF(AA656,1,0)+IF(AC656,1,0)</x:f>
        <x:v>1</x:v>
      </x:c>
      <x:c r="AG656" s="53" t="n">
        <x:v>44348</x:v>
      </x:c>
      <x:c r="AH656" s="50" t="str">
        <x:v>S100WEBL</x:v>
      </x:c>
      <x:c r="AI656" s="50" t="str">
        <x:v>NetSalesSummaryOfBusinessResults</x:v>
      </x:c>
      <x:c r="AJ656" s="50" t="str">
        <x:v>OperatingIncome</x:v>
      </x:c>
      <x:c r="AK656" s="53" t="n">
        <x:v>45777</x:v>
      </x:c>
      <x:c r="AL656" s="50" t="str">
        <x:v>365/365/365/366/365</x:v>
      </x:c>
      <x:c r="AM656" s="51" t="n">
        <x:v>4012700</x:v>
      </x:c>
      <x:c r="AN656" s="51" t="n">
        <x:v>995</x:v>
      </x:c>
      <x:c r="AO656" s="51" t="n">
        <x:f>IFERROR(AM656*AN656,"")</x:f>
        <x:v>3992636500</x:v>
      </x:c>
      <x:c r="AP656" s="56" t="n">
        <x:f>IFERROR(AO656/(K656*1000000),"")</x:f>
        <x:v>1.784204841610033</x:v>
      </x:c>
      <x:c r="AQ656" s="57" t="n">
        <x:v>79285538.33333333</x:v>
      </x:c>
      <x:c r="AR656" s="52" t="n">
        <x:v>0.6381949522227871</x:v>
      </x:c>
      <x:c r="AS656" s="52" t="n">
        <x:v>-0.8300338000965717</x:v>
      </x:c>
      <x:c r="AT656" s="55" t="b">
        <x:v>1</x:v>
      </x:c>
      <x:c r="AU656" s="50"/>
      <x:c r="AV656" s="58" t="n">
        <x:v>-0.1470071412867568</x:v>
      </x:c>
      <x:c r="AW656" s="50" t="n">
        <x:v>2838</x:v>
      </x:c>
      <x:c r="AX656" s="50" t="str">
        <x:v>Future Moat</x:v>
      </x:c>
      <x:c r="AY656" s="50" t="str">
        <x:v>年率ボラティリティ60%以上 / ローカル5年最大下落率-60%以下</x:v>
      </x:c>
      <x:c r="AZ656" s="59" t="str">
        <x:v>2025-07-23 13:16</x:v>
      </x:c>
      <x:c r="BA656" s="53" t="n">
        <x:v>38869</x:v>
      </x:c>
      <x:c r="BB656" s="50" t="str">
        <x:v>菅原 雅史</x:v>
      </x:c>
      <x:c r="BC656" s="50"/>
      <x:c r="BD656" s="50"/>
    </x:row>
    <x:row r="657">
      <x:c r="A657" s="50" t="n">
        <x:v>656</x:v>
      </x:c>
      <x:c r="B657" s="50" t="str">
        <x:v>6871</x:v>
      </x:c>
      <x:c r="C657" s="50" t="str">
        <x:v>6871.T</x:v>
      </x:c>
      <x:c r="D657" s="50" t="str">
        <x:v>MICRONICS JAPAN CO.,LTD.</x:v>
      </x:c>
      <x:c r="E657" s="50" t="str">
        <x:v>Prime Market (Domestic)</x:v>
      </x:c>
      <x:c r="F657" s="50" t="str">
        <x:v>Electric Appliances</x:v>
      </x:c>
      <x:c r="G657" s="51" t="n">
        <x:v>39998</x:v>
      </x:c>
      <x:c r="H657" s="51" t="n">
        <x:v>44321</x:v>
      </x:c>
      <x:c r="I657" s="51" t="n">
        <x:v>38292</x:v>
      </x:c>
      <x:c r="J657" s="51" t="n">
        <x:v>55643</x:v>
      </x:c>
      <x:c r="K657" s="51" t="n">
        <x:v>70173</x:v>
      </x:c>
      <x:c r="L657" s="52" t="n">
        <x:f>IFERROR(H657/G657-1,"")</x:f>
        <x:v>0.10808040402020103</x:v>
      </x:c>
      <x:c r="M657" s="52" t="n">
        <x:f>IFERROR(I657/H657-1,"")</x:f>
        <x:v>-0.1360303242255364</x:v>
      </x:c>
      <x:c r="N657" s="52" t="n">
        <x:f>IFERROR(J657/I657-1,"")</x:f>
        <x:v>0.4531233678052857</x:v>
      </x:c>
      <x:c r="O657" s="52" t="n">
        <x:f>IFERROR(K657/J657-1,"")</x:f>
        <x:v>0.26112898298078835</x:v>
      </x:c>
      <x:c r="P657" s="52" t="n">
        <x:f>IFERROR((K657/G657)^(1/4)-1,"")</x:f>
        <x:v>0.15088768222218873</x:v>
      </x:c>
      <x:c r="Q657" s="51" t="n">
        <x:v>16542</x:v>
      </x:c>
      <x:c r="R657" s="52" t="n">
        <x:f>IFERROR(Q657/K657,"")</x:f>
        <x:v>0.23573169167628574</x:v>
      </x:c>
      <x:c r="S657" s="53" t="n">
        <x:v>38322</x:v>
      </x:c>
      <x:c r="T657" s="50" t="str">
        <x:v>EDINET_company_history</x:v>
      </x:c>
      <x:c r="U657" s="50" t="str">
        <x:v>日本マスタートラスト信託銀行株式会社（信託口）</x:v>
      </x:c>
      <x:c r="V657" s="54" t="n">
        <x:v>0.1302</x:v>
      </x:c>
      <x:c r="W657" s="50" t="str">
        <x:v>長谷川 正義 / KI SANG KANG</x:v>
      </x:c>
      <x:c r="X657" s="50" t="b">
        <x:f>AND(COUNT(L657:O657)=4,L657&gt;='設定'!$B$6,M657&gt;='設定'!$B$6,N657&gt;='設定'!$B$6,O657&gt;='設定'!$B$6)</x:f>
        <x:v>0</x:v>
      </x:c>
      <x:c r="Y657" s="50" t="b">
        <x:f>AND(COUNT(G657:K657)=5,P657&gt;='設定'!$B$7)</x:f>
        <x:v>0</x:v>
      </x:c>
      <x:c r="Z657" s="50" t="b">
        <x:f>AND(ISNUMBER(R657),R657&gt;='設定'!$B$8)</x:f>
        <x:v>1</x:v>
      </x:c>
      <x:c r="AA657" s="50" t="b">
        <x:f>AND(ISNUMBER(S657),S657&gt;=DATE(YEAR('設定'!$B$10)-'設定'!$B$9,MONTH('設定'!$B$10),DAY('設定'!$B$10)))</x:f>
        <x:v>0</x:v>
      </x:c>
      <x:c r="AB657" s="55" t="b">
        <x:v>0</x:v>
      </x:c>
      <x:c r="AC657" s="55" t="b">
        <x:v>0</x:v>
      </x:c>
      <x:c r="AD657" s="50" t="n">
        <x:f>IF(X657,1,0)+IF(Z657,1,0)+IF(AA657,1,0)+IF(AB657,1,0)</x:f>
        <x:v>1</x:v>
      </x:c>
      <x:c r="AE657" s="50" t="n">
        <x:f>IF(Y657,1,0)+IF(Z657,1,0)+IF(AA657,1,0)+IF(AB657,1,0)</x:f>
        <x:v>1</x:v>
      </x:c>
      <x:c r="AF657" s="50" t="n">
        <x:f>IF(Y657,1,0)+IF(Z657,1,0)+IF(AA657,1,0)+IF(AC657,1,0)</x:f>
        <x:v>1</x:v>
      </x:c>
      <x:c r="AG657" s="53" t="n">
        <x:v>44348</x:v>
      </x:c>
      <x:c r="AH657" s="50" t="str">
        <x:v>S100XTD8</x:v>
      </x:c>
      <x:c r="AI657" s="50" t="str">
        <x:v>NetSalesSummaryOfBusinessResults</x:v>
      </x:c>
      <x:c r="AJ657" s="50" t="str">
        <x:v>OperatingIncome</x:v>
      </x:c>
      <x:c r="AK657" s="53" t="n">
        <x:v>46022</x:v>
      </x:c>
      <x:c r="AL657" s="50" t="str">
        <x:v>365/365/365/366/365</x:v>
      </x:c>
      <x:c r="AM657" s="51" t="n">
        <x:v>38764316</x:v>
      </x:c>
      <x:c r="AN657" s="51" t="n">
        <x:v>14500</x:v>
      </x:c>
      <x:c r="AO657" s="51" t="n">
        <x:f>IFERROR(AM657*AN657,"")</x:f>
        <x:v>562082582000</x:v>
      </x:c>
      <x:c r="AP657" s="56" t="n">
        <x:f>IFERROR(AO657/(K657*1000000),"")</x:f>
        <x:v>8.009955139441095</x:v>
      </x:c>
      <x:c r="AQ657" s="57" t="n">
        <x:v>12744986383.333334</x:v>
      </x:c>
      <x:c r="AR657" s="52" t="n">
        <x:v>0.6018077302369536</x:v>
      </x:c>
      <x:c r="AS657" s="52" t="n">
        <x:v>-0.7066136657066697</x:v>
      </x:c>
      <x:c r="AT657" s="55" t="b">
        <x:v>1</x:v>
      </x:c>
      <x:c r="AU657" s="50"/>
      <x:c r="AV657" s="58" t="n">
        <x:v>0.6169476761311623</x:v>
      </x:c>
      <x:c r="AW657" s="50" t="n">
        <x:v>27</x:v>
      </x:c>
      <x:c r="AX657" s="50" t="str">
        <x:v>Future Moat</x:v>
      </x:c>
      <x:c r="AY657" s="50" t="str">
        <x:v>年率ボラティリティ60%以上 / ローカル5年最大下落率-60%以下</x:v>
      </x:c>
      <x:c r="AZ657" s="59" t="str">
        <x:v>2026-03-25 11:42</x:v>
      </x:c>
      <x:c r="BA657" s="53" t="n">
        <x:v>38322</x:v>
      </x:c>
      <x:c r="BB657" s="50"/>
      <x:c r="BC657" s="50"/>
      <x:c r="BD657" s="50" t="str">
        <x:v>TOPIX Small 1</x:v>
      </x:c>
    </x:row>
    <x:row r="658">
      <x:c r="A658" s="50" t="n">
        <x:v>657</x:v>
      </x:c>
      <x:c r="B658" s="50" t="str">
        <x:v>3676</x:v>
      </x:c>
      <x:c r="C658" s="50" t="str">
        <x:v>3676.T</x:v>
      </x:c>
      <x:c r="D658" s="50" t="str">
        <x:v>DIGITAL HEARTS HOLDINGS Co.,Ltd.</x:v>
      </x:c>
      <x:c r="E658" s="50" t="str">
        <x:v>Prime Market (Domestic)</x:v>
      </x:c>
      <x:c r="F658" s="50" t="str">
        <x:v>Information &amp; Communication</x:v>
      </x:c>
      <x:c r="G658" s="51" t="n">
        <x:v>22669.577</x:v>
      </x:c>
      <x:c r="H658" s="51" t="n">
        <x:v>29178.789</x:v>
      </x:c>
      <x:c r="I658" s="51" t="n">
        <x:v>36517.693</x:v>
      </x:c>
      <x:c r="J658" s="51" t="n">
        <x:v>38790.197</x:v>
      </x:c>
      <x:c r="K658" s="51" t="n">
        <x:v>39748.901</x:v>
      </x:c>
      <x:c r="L658" s="52" t="n">
        <x:f>IFERROR(H658/G658-1,"")</x:f>
        <x:v>0.287134250453813</x:v>
      </x:c>
      <x:c r="M658" s="52" t="n">
        <x:f>IFERROR(I658/H658-1,"")</x:f>
        <x:v>0.2515150303187701</x:v>
      </x:c>
      <x:c r="N658" s="52" t="n">
        <x:f>IFERROR(J658/I658-1,"")</x:f>
        <x:v>0.062230218102770074</x:v>
      </x:c>
      <x:c r="O658" s="52" t="n">
        <x:f>IFERROR(K658/J658-1,"")</x:f>
        <x:v>0.024715110366673176</x:v>
      </x:c>
      <x:c r="P658" s="52" t="n">
        <x:f>IFERROR((K658/G658)^(1/4)-1,"")</x:f>
        <x:v>0.15072202927082845</x:v>
      </x:c>
      <x:c r="Q658" s="51" t="n">
        <x:v>2430.067</x:v>
      </x:c>
      <x:c r="R658" s="52" t="n">
        <x:f>IFERROR(Q658/K658,"")</x:f>
        <x:v>0.06113545126694195</x:v>
      </x:c>
      <x:c r="S658" s="53" t="n">
        <x:v>39479</x:v>
      </x:c>
      <x:c r="T658" s="50" t="str">
        <x:v>EDINET_company_history</x:v>
      </x:c>
      <x:c r="U658" s="50" t="str">
        <x:v>宮澤 栄一</x:v>
      </x:c>
      <x:c r="V658" s="54" t="n">
        <x:v>0.4229</x:v>
      </x:c>
      <x:c r="W658" s="50" t="str">
        <x:v>筑紫 敏矢 / 宮澤 栄一</x:v>
      </x:c>
      <x:c r="X658" s="50" t="b">
        <x:f>AND(COUNT(L658:O658)=4,L658&gt;='設定'!$B$6,M658&gt;='設定'!$B$6,N658&gt;='設定'!$B$6,O658&gt;='設定'!$B$6)</x:f>
        <x:v>0</x:v>
      </x:c>
      <x:c r="Y658" s="50" t="b">
        <x:f>AND(COUNT(G658:K658)=5,P658&gt;='設定'!$B$7)</x:f>
        <x:v>0</x:v>
      </x:c>
      <x:c r="Z658" s="50" t="b">
        <x:f>AND(ISNUMBER(R658),R658&gt;='設定'!$B$8)</x:f>
        <x:v>0</x:v>
      </x:c>
      <x:c r="AA658" s="50" t="b">
        <x:f>AND(ISNUMBER(S658),S658&gt;=DATE(YEAR('設定'!$B$10)-'設定'!$B$9,MONTH('設定'!$B$10),DAY('設定'!$B$10)))</x:f>
        <x:v>0</x:v>
      </x:c>
      <x:c r="AB658" s="55" t="b">
        <x:v>1</x:v>
      </x:c>
      <x:c r="AC658" s="55" t="b">
        <x:v>1</x:v>
      </x:c>
      <x:c r="AD658" s="50" t="n">
        <x:f>IF(X658,1,0)+IF(Z658,1,0)+IF(AA658,1,0)+IF(AB658,1,0)</x:f>
        <x:v>1</x:v>
      </x:c>
      <x:c r="AE658" s="50" t="n">
        <x:f>IF(Y658,1,0)+IF(Z658,1,0)+IF(AA658,1,0)+IF(AB658,1,0)</x:f>
        <x:v>1</x:v>
      </x:c>
      <x:c r="AF658" s="50" t="n">
        <x:f>IF(Y658,1,0)+IF(Z658,1,0)+IF(AA658,1,0)+IF(AC658,1,0)</x:f>
        <x:v>1</x:v>
      </x:c>
      <x:c r="AG658" s="53" t="n">
        <x:v>44348</x:v>
      </x:c>
      <x:c r="AH658" s="50" t="str">
        <x:v>S100W6B5</x:v>
      </x:c>
      <x:c r="AI658" s="50" t="str">
        <x:v>NetSalesSummaryOfBusinessResults</x:v>
      </x:c>
      <x:c r="AJ658" s="50" t="str">
        <x:v>OperatingIncome</x:v>
      </x:c>
      <x:c r="AK658" s="53" t="n">
        <x:v>45747</x:v>
      </x:c>
      <x:c r="AL658" s="50" t="str">
        <x:v>365/365/365/366/365</x:v>
      </x:c>
      <x:c r="AM658" s="51" t="n">
        <x:v>22286400</x:v>
      </x:c>
      <x:c r="AN658" s="51" t="n">
        <x:v>738</x:v>
      </x:c>
      <x:c r="AO658" s="51" t="n">
        <x:f>IFERROR(AM658*AN658,"")</x:f>
        <x:v>16447363200</x:v>
      </x:c>
      <x:c r="AP658" s="56" t="n">
        <x:f>IFERROR(AO658/(K658*1000000),"")</x:f>
        <x:v>0.4137815835461715</x:v>
      </x:c>
      <x:c r="AQ658" s="57" t="n">
        <x:v>89646230</x:v>
      </x:c>
      <x:c r="AR658" s="52" t="n">
        <x:v>0.4241104531951108</x:v>
      </x:c>
      <x:c r="AS658" s="52" t="n">
        <x:v>-0.6985671186572222</x:v>
      </x:c>
      <x:c r="AT658" s="55" t="b">
        <x:v>1</x:v>
      </x:c>
      <x:c r="AU658" s="50"/>
      <x:c r="AV658" s="58" t="n">
        <x:v>-0.1416603946645887</x:v>
      </x:c>
      <x:c r="AW658" s="50" t="n">
        <x:v>2811</x:v>
      </x:c>
      <x:c r="AX658" s="50" t="str">
        <x:v>Future Moat</x:v>
      </x:c>
      <x:c r="AY658" s="50" t="str">
        <x:v>ローカル5年最大下落率-60%以下</x:v>
      </x:c>
      <x:c r="AZ658" s="59" t="str">
        <x:v>2025-06-27 16:04</x:v>
      </x:c>
      <x:c r="BA658" s="53" t="n">
        <x:v>39479</x:v>
      </x:c>
      <x:c r="BB658" s="50" t="str">
        <x:v>宮澤 栄一</x:v>
      </x:c>
      <x:c r="BC658" s="50"/>
      <x:c r="BD658" s="50" t="str">
        <x:v>TOPIX Small 2</x:v>
      </x:c>
    </x:row>
    <x:row r="659">
      <x:c r="A659" s="50" t="n">
        <x:v>658</x:v>
      </x:c>
      <x:c r="B659" s="50" t="str">
        <x:v>2938</x:v>
      </x:c>
      <x:c r="C659" s="50" t="str">
        <x:v>2938.T</x:v>
      </x:c>
      <x:c r="D659" s="50" t="str">
        <x:v>Okamura Foods Co.,Ltd.</x:v>
      </x:c>
      <x:c r="E659" s="50" t="str">
        <x:v>Standard Market(Domestic)</x:v>
      </x:c>
      <x:c r="F659" s="50" t="str">
        <x:v>Foods</x:v>
      </x:c>
      <x:c r="G659" s="51" t="n">
        <x:v>20214</x:v>
      </x:c>
      <x:c r="H659" s="51" t="n">
        <x:v>24100</x:v>
      </x:c>
      <x:c r="I659" s="51" t="n">
        <x:v>28939</x:v>
      </x:c>
      <x:c r="J659" s="51" t="n">
        <x:v>32665</x:v>
      </x:c>
      <x:c r="K659" s="51" t="n">
        <x:v>35345</x:v>
      </x:c>
      <x:c r="L659" s="52" t="n">
        <x:f>IFERROR(H659/G659-1,"")</x:f>
        <x:v>0.19224299990105864</x:v>
      </x:c>
      <x:c r="M659" s="52" t="n">
        <x:f>IFERROR(I659/H659-1,"")</x:f>
        <x:v>0.2007883817427385</x:v>
      </x:c>
      <x:c r="N659" s="52" t="n">
        <x:f>IFERROR(J659/I659-1,"")</x:f>
        <x:v>0.12875358512733692</x:v>
      </x:c>
      <x:c r="O659" s="52" t="n">
        <x:f>IFERROR(K659/J659-1,"")</x:f>
        <x:v>0.08204500229603551</x:v>
      </x:c>
      <x:c r="P659" s="52" t="n">
        <x:f>IFERROR((K659/G659)^(1/4)-1,"")</x:f>
        <x:v>0.14992345178284894</x:v>
      </x:c>
      <x:c r="Q659" s="51" t="n">
        <x:v>3021</x:v>
      </x:c>
      <x:c r="R659" s="52" t="n">
        <x:f>IFERROR(Q659/K659,"")</x:f>
        <x:v>0.08547177818644787</x:v>
      </x:c>
      <x:c r="S659" s="53" t="n">
        <x:v>45196</x:v>
      </x:c>
      <x:c r="T659" s="50" t="str">
        <x:v>local_price_first_trade</x:v>
      </x:c>
      <x:c r="U659" s="50" t="str">
        <x:v>株式会社オカムラ</x:v>
      </x:c>
      <x:c r="V659" s="54" t="n">
        <x:v>0.3614</x:v>
      </x:c>
      <x:c r="W659" s="50" t="str">
        <x:v>岡村恒一</x:v>
      </x:c>
      <x:c r="X659" s="50" t="b">
        <x:f>AND(COUNT(L659:O659)=4,L659&gt;='設定'!$B$6,M659&gt;='設定'!$B$6,N659&gt;='設定'!$B$6,O659&gt;='設定'!$B$6)</x:f>
        <x:v>0</x:v>
      </x:c>
      <x:c r="Y659" s="50" t="b">
        <x:f>AND(COUNT(G659:K659)=5,P659&gt;='設定'!$B$7)</x:f>
        <x:v>0</x:v>
      </x:c>
      <x:c r="Z659" s="50" t="b">
        <x:f>AND(ISNUMBER(R659),R659&gt;='設定'!$B$8)</x:f>
        <x:v>0</x:v>
      </x:c>
      <x:c r="AA659" s="50" t="b">
        <x:f>AND(ISNUMBER(S659),S659&gt;=DATE(YEAR('設定'!$B$10)-'設定'!$B$9,MONTH('設定'!$B$10),DAY('設定'!$B$10)))</x:f>
        <x:v>1</x:v>
      </x:c>
      <x:c r="AB659" s="55" t="b">
        <x:v>0</x:v>
      </x:c>
      <x:c r="AC659" s="55" t="b">
        <x:v>0</x:v>
      </x:c>
      <x:c r="AD659" s="50" t="n">
        <x:f>IF(X659,1,0)+IF(Z659,1,0)+IF(AA659,1,0)+IF(AB659,1,0)</x:f>
        <x:v>1</x:v>
      </x:c>
      <x:c r="AE659" s="50" t="n">
        <x:f>IF(Y659,1,0)+IF(Z659,1,0)+IF(AA659,1,0)+IF(AB659,1,0)</x:f>
        <x:v>1</x:v>
      </x:c>
      <x:c r="AF659" s="50" t="n">
        <x:f>IF(Y659,1,0)+IF(Z659,1,0)+IF(AA659,1,0)+IF(AC659,1,0)</x:f>
        <x:v>1</x:v>
      </x:c>
      <x:c r="AG659" s="53" t="n">
        <x:v>45196</x:v>
      </x:c>
      <x:c r="AH659" s="50" t="str">
        <x:v>S100WQVV</x:v>
      </x:c>
      <x:c r="AI659" s="50" t="str">
        <x:v>NetSalesSummaryOfBusinessResults</x:v>
      </x:c>
      <x:c r="AJ659" s="50" t="str">
        <x:v>OperatingIncome</x:v>
      </x:c>
      <x:c r="AK659" s="53" t="n">
        <x:v>45838</x:v>
      </x:c>
      <x:c r="AL659" s="50" t="str">
        <x:v>365/365/365/366/365</x:v>
      </x:c>
      <x:c r="AM659" s="51" t="n">
        <x:v>16404328</x:v>
      </x:c>
      <x:c r="AN659" s="51" t="n">
        <x:v>1525</x:v>
      </x:c>
      <x:c r="AO659" s="51" t="n">
        <x:f>IFERROR(AM659*AN659,"")</x:f>
        <x:v>25016600200</x:v>
      </x:c>
      <x:c r="AP659" s="56" t="n">
        <x:f>IFERROR(AO659/(K659*1000000),"")</x:f>
        <x:v>0.7077832847644646</x:v>
      </x:c>
      <x:c r="AQ659" s="57" t="n">
        <x:v>143905093.33333334</x:v>
      </x:c>
      <x:c r="AR659" s="52" t="n">
        <x:v>0.4635234412904343</x:v>
      </x:c>
      <x:c r="AS659" s="52" t="n">
        <x:v>-0.3207177530984541</x:v>
      </x:c>
      <x:c r="AT659" s="55" t="b">
        <x:v>1</x:v>
      </x:c>
      <x:c r="AU659" s="50"/>
      <x:c r="AV659" s="58" t="n">
        <x:v>-0.1110446828232306</x:v>
      </x:c>
      <x:c r="AW659" s="50" t="n">
        <x:v>2662</x:v>
      </x:c>
      <x:c r="AX659" s="50" t="str">
        <x:v>Transformation Moat</x:v>
      </x:c>
      <x:c r="AY659" s="50" t="str">
        <x:v>目立つ機械的警告なし（定性確認は別途必要）</x:v>
      </x:c>
      <x:c r="AZ659" s="59" t="str">
        <x:v>2025-09-25 16:50</x:v>
      </x:c>
      <x:c r="BA659" s="53" t="n">
        <x:v>45170</x:v>
      </x:c>
      <x:c r="BB659" s="50"/>
      <x:c r="BC659" s="50"/>
      <x:c r="BD659" s="50"/>
    </x:row>
    <x:row r="660">
      <x:c r="A660" s="50" t="n">
        <x:v>659</x:v>
      </x:c>
      <x:c r="B660" s="50" t="str">
        <x:v>7730</x:v>
      </x:c>
      <x:c r="C660" s="50" t="str">
        <x:v>7730.T</x:v>
      </x:c>
      <x:c r="D660" s="50" t="str">
        <x:v>MANI,INC.</x:v>
      </x:c>
      <x:c r="E660" s="50" t="str">
        <x:v>Prime Market (Domestic)</x:v>
      </x:c>
      <x:c r="F660" s="50" t="str">
        <x:v>Precision Instruments</x:v>
      </x:c>
      <x:c r="G660" s="51" t="n">
        <x:v>17190</x:v>
      </x:c>
      <x:c r="H660" s="51" t="n">
        <x:v>20416</x:v>
      </x:c>
      <x:c r="I660" s="51" t="n">
        <x:v>24488</x:v>
      </x:c>
      <x:c r="J660" s="51" t="n">
        <x:v>28513</x:v>
      </x:c>
      <x:c r="K660" s="51" t="n">
        <x:v>29968</x:v>
      </x:c>
      <x:c r="L660" s="52" t="n">
        <x:f>IFERROR(H660/G660-1,"")</x:f>
        <x:v>0.18766724840023263</x:v>
      </x:c>
      <x:c r="M660" s="52" t="n">
        <x:f>IFERROR(I660/H660-1,"")</x:f>
        <x:v>0.19945141065830718</x:v>
      </x:c>
      <x:c r="N660" s="52" t="n">
        <x:f>IFERROR(J660/I660-1,"")</x:f>
        <x:v>0.16436622018948066</x:v>
      </x:c>
      <x:c r="O660" s="52" t="n">
        <x:f>IFERROR(K660/J660-1,"")</x:f>
        <x:v>0.05102935503103856</x:v>
      </x:c>
      <x:c r="P660" s="52" t="n">
        <x:f>IFERROR((K660/G660)^(1/4)-1,"")</x:f>
        <x:v>0.1490673135056182</x:v>
      </x:c>
      <x:c r="Q660" s="51" t="n">
        <x:v>8193</x:v>
      </x:c>
      <x:c r="R660" s="52" t="n">
        <x:f>IFERROR(Q660/K660,"")</x:f>
        <x:v>0.27339161772557397</x:v>
      </x:c>
      <x:c r="S660" s="53" t="n">
        <x:v>38322</x:v>
      </x:c>
      <x:c r="T660" s="50" t="str">
        <x:v>EDINET_company_history</x:v>
      </x:c>
      <x:c r="U660" s="50" t="str">
        <x:v>日本マスタートラスト信託銀行株式会社（信託口）</x:v>
      </x:c>
      <x:c r="V660" s="54" t="n">
        <x:v>0.1144</x:v>
      </x:c>
      <x:c r="W660" s="50"/>
      <x:c r="X660" s="50" t="b">
        <x:f>AND(COUNT(L660:O660)=4,L660&gt;='設定'!$B$6,M660&gt;='設定'!$B$6,N660&gt;='設定'!$B$6,O660&gt;='設定'!$B$6)</x:f>
        <x:v>0</x:v>
      </x:c>
      <x:c r="Y660" s="50" t="b">
        <x:f>AND(COUNT(G660:K660)=5,P660&gt;='設定'!$B$7)</x:f>
        <x:v>0</x:v>
      </x:c>
      <x:c r="Z660" s="50" t="b">
        <x:f>AND(ISNUMBER(R660),R660&gt;='設定'!$B$8)</x:f>
        <x:v>1</x:v>
      </x:c>
      <x:c r="AA660" s="50" t="b">
        <x:f>AND(ISNUMBER(S660),S660&gt;=DATE(YEAR('設定'!$B$10)-'設定'!$B$9,MONTH('設定'!$B$10),DAY('設定'!$B$10)))</x:f>
        <x:v>0</x:v>
      </x:c>
      <x:c r="AB660" s="55" t="b">
        <x:v>0</x:v>
      </x:c>
      <x:c r="AC660" s="55" t="b">
        <x:v>0</x:v>
      </x:c>
      <x:c r="AD660" s="50" t="n">
        <x:f>IF(X660,1,0)+IF(Z660,1,0)+IF(AA660,1,0)+IF(AB660,1,0)</x:f>
        <x:v>1</x:v>
      </x:c>
      <x:c r="AE660" s="50" t="n">
        <x:f>IF(Y660,1,0)+IF(Z660,1,0)+IF(AA660,1,0)+IF(AB660,1,0)</x:f>
        <x:v>1</x:v>
      </x:c>
      <x:c r="AF660" s="50" t="n">
        <x:f>IF(Y660,1,0)+IF(Z660,1,0)+IF(AA660,1,0)+IF(AC660,1,0)</x:f>
        <x:v>1</x:v>
      </x:c>
      <x:c r="AG660" s="53" t="n">
        <x:v>44348</x:v>
      </x:c>
      <x:c r="AH660" s="50" t="str">
        <x:v>S100X59Q</x:v>
      </x:c>
      <x:c r="AI660" s="50" t="str">
        <x:v>NetSalesSummaryOfBusinessResults</x:v>
      </x:c>
      <x:c r="AJ660" s="50" t="str">
        <x:v>OperatingIncome</x:v>
      </x:c>
      <x:c r="AK660" s="53" t="n">
        <x:v>45900</x:v>
      </x:c>
      <x:c r="AL660" s="50" t="str">
        <x:v>365/365/365/366/365</x:v>
      </x:c>
      <x:c r="AM660" s="51" t="n">
        <x:v>98502677</x:v>
      </x:c>
      <x:c r="AN660" s="51" t="n">
        <x:v>1753</x:v>
      </x:c>
      <x:c r="AO660" s="51" t="n">
        <x:f>IFERROR(AM660*AN660,"")</x:f>
        <x:v>172675192781</x:v>
      </x:c>
      <x:c r="AP660" s="56" t="n">
        <x:f>IFERROR(AO660/(K660*1000000),"")</x:f>
        <x:v>5.761985877636145</x:v>
      </x:c>
      <x:c r="AQ660" s="57" t="n">
        <x:v>575694746.6666666</x:v>
      </x:c>
      <x:c r="AR660" s="52" t="n">
        <x:v>0.3195391519672196</x:v>
      </x:c>
      <x:c r="AS660" s="52" t="n">
        <x:v>-0.5582500560724917</x:v>
      </x:c>
      <x:c r="AT660" s="55" t="b">
        <x:v>1</x:v>
      </x:c>
      <x:c r="AU660" s="50"/>
      <x:c r="AV660" s="58" t="n">
        <x:v>0.4936404464520697</x:v>
      </x:c>
      <x:c r="AW660" s="50" t="n">
        <x:v>93</x:v>
      </x:c>
      <x:c r="AX660" s="50" t="str">
        <x:v>Future Moat</x:v>
      </x:c>
      <x:c r="AY660" s="50" t="str">
        <x:v>目立つ機械的警告なし（定性確認は別途必要）</x:v>
      </x:c>
      <x:c r="AZ660" s="59" t="str">
        <x:v>2025-11-18 14:51</x:v>
      </x:c>
      <x:c r="BA660" s="53" t="n">
        <x:v>38322</x:v>
      </x:c>
      <x:c r="BB660" s="50"/>
      <x:c r="BC660" s="50"/>
      <x:c r="BD660" s="50" t="str">
        <x:v>TOPIX Small 1</x:v>
      </x:c>
    </x:row>
    <x:row r="661">
      <x:c r="A661" s="50" t="n">
        <x:v>660</x:v>
      </x:c>
      <x:c r="B661" s="50" t="str">
        <x:v>6101</x:v>
      </x:c>
      <x:c r="C661" s="50" t="str">
        <x:v>6101.T</x:v>
      </x:c>
      <x:c r="D661" s="50" t="str">
        <x:v>TSUGAMI CORPORATION</x:v>
      </x:c>
      <x:c r="E661" s="50" t="str">
        <x:v>Prime Market (Domestic)</x:v>
      </x:c>
      <x:c r="F661" s="50" t="str">
        <x:v>Machinery</x:v>
      </x:c>
      <x:c r="G661" s="51" t="n">
        <x:v>61662</x:v>
      </x:c>
      <x:c r="H661" s="51" t="n">
        <x:v>93174</x:v>
      </x:c>
      <x:c r="I661" s="51" t="n">
        <x:v>94963</x:v>
      </x:c>
      <x:c r="J661" s="51" t="n">
        <x:v>83928</x:v>
      </x:c>
      <x:c r="K661" s="51" t="n">
        <x:v>107411</x:v>
      </x:c>
      <x:c r="L661" s="52" t="n">
        <x:f>IFERROR(H661/G661-1,"")</x:f>
        <x:v>0.5110440790113846</x:v>
      </x:c>
      <x:c r="M661" s="52" t="n">
        <x:f>IFERROR(I661/H661-1,"")</x:f>
        <x:v>0.01920063537038219</x:v>
      </x:c>
      <x:c r="N661" s="52" t="n">
        <x:f>IFERROR(J661/I661-1,"")</x:f>
        <x:v>-0.11620315280688265</x:v>
      </x:c>
      <x:c r="O661" s="52" t="n">
        <x:f>IFERROR(K661/J661-1,"")</x:f>
        <x:v>0.2797993518253741</x:v>
      </x:c>
      <x:c r="P661" s="52" t="n">
        <x:f>IFERROR((K661/G661)^(1/4)-1,"")</x:f>
        <x:v>0.1488353441133441</x:v>
      </x:c>
      <x:c r="Q661" s="51" t="n">
        <x:v>23309</x:v>
      </x:c>
      <x:c r="R661" s="52" t="n">
        <x:f>IFERROR(Q661/K661,"")</x:f>
        <x:v>0.21700756905717292</x:v>
      </x:c>
      <x:c r="S661" s="53" t="n">
        <x:v>18019</x:v>
      </x:c>
      <x:c r="T661" s="50" t="str">
        <x:v>EDINET_company_history</x:v>
      </x:c>
      <x:c r="U661" s="50" t="str">
        <x:v>日本マスタートラスト信託銀行株式会社（信託口）</x:v>
      </x:c>
      <x:c r="V661" s="54" t="n">
        <x:v>0.1449</x:v>
      </x:c>
      <x:c r="W661" s="50" t="str">
        <x:v>渡部 昇弘 / 松下 真実 / 米山 賢司 / 唐 東雷</x:v>
      </x:c>
      <x:c r="X661" s="50" t="b">
        <x:f>AND(COUNT(L661:O661)=4,L661&gt;='設定'!$B$6,M661&gt;='設定'!$B$6,N661&gt;='設定'!$B$6,O661&gt;='設定'!$B$6)</x:f>
        <x:v>0</x:v>
      </x:c>
      <x:c r="Y661" s="50" t="b">
        <x:f>AND(COUNT(G661:K661)=5,P661&gt;='設定'!$B$7)</x:f>
        <x:v>0</x:v>
      </x:c>
      <x:c r="Z661" s="50" t="b">
        <x:f>AND(ISNUMBER(R661),R661&gt;='設定'!$B$8)</x:f>
        <x:v>1</x:v>
      </x:c>
      <x:c r="AA661" s="50" t="b">
        <x:f>AND(ISNUMBER(S661),S661&gt;=DATE(YEAR('設定'!$B$10)-'設定'!$B$9,MONTH('設定'!$B$10),DAY('設定'!$B$10)))</x:f>
        <x:v>0</x:v>
      </x:c>
      <x:c r="AB661" s="55" t="b">
        <x:v>0</x:v>
      </x:c>
      <x:c r="AC661" s="55" t="b">
        <x:v>0</x:v>
      </x:c>
      <x:c r="AD661" s="50" t="n">
        <x:f>IF(X661,1,0)+IF(Z661,1,0)+IF(AA661,1,0)+IF(AB661,1,0)</x:f>
        <x:v>1</x:v>
      </x:c>
      <x:c r="AE661" s="50" t="n">
        <x:f>IF(Y661,1,0)+IF(Z661,1,0)+IF(AA661,1,0)+IF(AB661,1,0)</x:f>
        <x:v>1</x:v>
      </x:c>
      <x:c r="AF661" s="50" t="n">
        <x:f>IF(Y661,1,0)+IF(Z661,1,0)+IF(AA661,1,0)+IF(AC661,1,0)</x:f>
        <x:v>1</x:v>
      </x:c>
      <x:c r="AG661" s="53" t="n">
        <x:v>44348</x:v>
      </x:c>
      <x:c r="AH661" s="50" t="str">
        <x:v>S100VY3E</x:v>
      </x:c>
      <x:c r="AI661" s="50" t="str">
        <x:v>RevenueIFRSSummaryOfBusinessResults</x:v>
      </x:c>
      <x:c r="AJ661" s="50" t="str">
        <x:v>OperatingProfitLossIFRS</x:v>
      </x:c>
      <x:c r="AK661" s="53" t="n">
        <x:v>45747</x:v>
      </x:c>
      <x:c r="AL661" s="50" t="str">
        <x:v>365/365/365/366/365</x:v>
      </x:c>
      <x:c r="AM661" s="51" t="n">
        <x:v>47397300</x:v>
      </x:c>
      <x:c r="AN661" s="51" t="n">
        <x:v>7000</x:v>
      </x:c>
      <x:c r="AO661" s="51" t="n">
        <x:f>IFERROR(AM661*AN661,"")</x:f>
        <x:v>331781100000</x:v>
      </x:c>
      <x:c r="AP661" s="56" t="n">
        <x:f>IFERROR(AO661/(K661*1000000),"")</x:f>
        <x:v>3.0888931301263374</x:v>
      </x:c>
      <x:c r="AQ661" s="57" t="n">
        <x:v>1808617758.3333333</x:v>
      </x:c>
      <x:c r="AR661" s="52" t="n">
        <x:v>0.3929507513704821</x:v>
      </x:c>
      <x:c r="AS661" s="52" t="n">
        <x:v>-0.4564708882188908</x:v>
      </x:c>
      <x:c r="AT661" s="55" t="b">
        <x:v>0</x:v>
      </x:c>
      <x:c r="AU661" s="50" t="str">
        <x:v>missing_financial_data</x:v>
      </x:c>
      <x:c r="AV661" s="58" t="n">
        <x:v>0.5805656021159908</x:v>
      </x:c>
      <x:c r="AW661" s="50" t="n">
        <x:v>46</x:v>
      </x:c>
      <x:c r="AX661" s="50" t="str">
        <x:v>Future Moat</x:v>
      </x:c>
      <x:c r="AY661" s="50" t="str">
        <x:v>既存適格性フィルター不通過: missing_financial_data</x:v>
      </x:c>
      <x:c r="AZ661" s="59" t="str">
        <x:v>2025-06-17 13:00</x:v>
      </x:c>
      <x:c r="BA661" s="53" t="n">
        <x:v>18019</x:v>
      </x:c>
      <x:c r="BB661" s="50"/>
      <x:c r="BC661" s="50"/>
      <x:c r="BD661" s="50" t="str">
        <x:v>TOPIX Small 1</x:v>
      </x:c>
    </x:row>
    <x:row r="662">
      <x:c r="A662" s="50" t="n">
        <x:v>661</x:v>
      </x:c>
      <x:c r="B662" s="50" t="str">
        <x:v>3844</x:v>
      </x:c>
      <x:c r="C662" s="50" t="str">
        <x:v>3844.T</x:v>
      </x:c>
      <x:c r="D662" s="50" t="str">
        <x:v>COMTURE CORPORATION</x:v>
      </x:c>
      <x:c r="E662" s="50" t="str">
        <x:v>Prime Market (Domestic)</x:v>
      </x:c>
      <x:c r="F662" s="50" t="str">
        <x:v>Information &amp; Communication</x:v>
      </x:c>
      <x:c r="G662" s="51" t="n">
        <x:v>20868</x:v>
      </x:c>
      <x:c r="H662" s="51" t="n">
        <x:v>24985</x:v>
      </x:c>
      <x:c r="I662" s="51" t="n">
        <x:v>29056</x:v>
      </x:c>
      <x:c r="J662" s="51" t="n">
        <x:v>34185</x:v>
      </x:c>
      <x:c r="K662" s="51" t="n">
        <x:v>36341</x:v>
      </x:c>
      <x:c r="L662" s="52" t="n">
        <x:f>IFERROR(H662/G662-1,"")</x:f>
        <x:v>0.19728771324516003</x:v>
      </x:c>
      <x:c r="M662" s="52" t="n">
        <x:f>IFERROR(I662/H662-1,"")</x:f>
        <x:v>0.16293776265759452</x:v>
      </x:c>
      <x:c r="N662" s="52" t="n">
        <x:f>IFERROR(J662/I662-1,"")</x:f>
        <x:v>0.17652120044052855</x:v>
      </x:c>
      <x:c r="O662" s="52" t="n">
        <x:f>IFERROR(K662/J662-1,"")</x:f>
        <x:v>0.06306859733801384</x:v>
      </x:c>
      <x:c r="P662" s="52" t="n">
        <x:f>IFERROR((K662/G662)^(1/4)-1,"")</x:f>
        <x:v>0.14875922351299797</x:v>
      </x:c>
      <x:c r="Q662" s="51" t="n">
        <x:v>4630</x:v>
      </x:c>
      <x:c r="R662" s="52" t="n">
        <x:f>IFERROR(Q662/K662,"")</x:f>
        <x:v>0.1274043091824661</x:v>
      </x:c>
      <x:c r="S662" s="53" t="n">
        <x:v>39142</x:v>
      </x:c>
      <x:c r="T662" s="50" t="str">
        <x:v>EDINET_company_history</x:v>
      </x:c>
      <x:c r="U662" s="50" t="str">
        <x:v>有限会社コム</x:v>
      </x:c>
      <x:c r="V662" s="54" t="n">
        <x:v>0.2051</x:v>
      </x:c>
      <x:c r="W662" s="50" t="str">
        <x:v>澤田 千尋</x:v>
      </x:c>
      <x:c r="X662" s="50" t="b">
        <x:f>AND(COUNT(L662:O662)=4,L662&gt;='設定'!$B$6,M662&gt;='設定'!$B$6,N662&gt;='設定'!$B$6,O662&gt;='設定'!$B$6)</x:f>
        <x:v>0</x:v>
      </x:c>
      <x:c r="Y662" s="50" t="b">
        <x:f>AND(COUNT(G662:K662)=5,P662&gt;='設定'!$B$7)</x:f>
        <x:v>0</x:v>
      </x:c>
      <x:c r="Z662" s="50" t="b">
        <x:f>AND(ISNUMBER(R662),R662&gt;='設定'!$B$8)</x:f>
        <x:v>1</x:v>
      </x:c>
      <x:c r="AA662" s="50" t="b">
        <x:f>AND(ISNUMBER(S662),S662&gt;=DATE(YEAR('設定'!$B$10)-'設定'!$B$9,MONTH('設定'!$B$10),DAY('設定'!$B$10)))</x:f>
        <x:v>0</x:v>
      </x:c>
      <x:c r="AB662" s="55" t="b">
        <x:v>0</x:v>
      </x:c>
      <x:c r="AC662" s="55" t="b">
        <x:v>0</x:v>
      </x:c>
      <x:c r="AD662" s="50" t="n">
        <x:f>IF(X662,1,0)+IF(Z662,1,0)+IF(AA662,1,0)+IF(AB662,1,0)</x:f>
        <x:v>1</x:v>
      </x:c>
      <x:c r="AE662" s="50" t="n">
        <x:f>IF(Y662,1,0)+IF(Z662,1,0)+IF(AA662,1,0)+IF(AB662,1,0)</x:f>
        <x:v>1</x:v>
      </x:c>
      <x:c r="AF662" s="50" t="n">
        <x:f>IF(Y662,1,0)+IF(Z662,1,0)+IF(AA662,1,0)+IF(AC662,1,0)</x:f>
        <x:v>1</x:v>
      </x:c>
      <x:c r="AG662" s="53" t="n">
        <x:v>44348</x:v>
      </x:c>
      <x:c r="AH662" s="50" t="str">
        <x:v>S100W7QV</x:v>
      </x:c>
      <x:c r="AI662" s="50" t="str">
        <x:v>NetSalesSummaryOfBusinessResults</x:v>
      </x:c>
      <x:c r="AJ662" s="50" t="str">
        <x:v>OperatingIncome</x:v>
      </x:c>
      <x:c r="AK662" s="53" t="n">
        <x:v>45747</x:v>
      </x:c>
      <x:c r="AL662" s="50" t="str">
        <x:v>365/365/365/366/365</x:v>
      </x:c>
      <x:c r="AM662" s="51" t="n">
        <x:v>31888900</x:v>
      </x:c>
      <x:c r="AN662" s="51" t="n">
        <x:v>1341</x:v>
      </x:c>
      <x:c r="AO662" s="51" t="n">
        <x:f>IFERROR(AM662*AN662,"")</x:f>
        <x:v>42763014900</x:v>
      </x:c>
      <x:c r="AP662" s="56" t="n">
        <x:f>IFERROR(AO662/(K662*1000000),"")</x:f>
        <x:v>1.1767154150958972</x:v>
      </x:c>
      <x:c r="AQ662" s="57" t="n">
        <x:v>416811996.6666667</x:v>
      </x:c>
      <x:c r="AR662" s="52" t="n">
        <x:v>0.3687571101040665</x:v>
      </x:c>
      <x:c r="AS662" s="52" t="n">
        <x:v>-0.6061170043591327</x:v>
      </x:c>
      <x:c r="AT662" s="55" t="b">
        <x:v>1</x:v>
      </x:c>
      <x:c r="AU662" s="50"/>
      <x:c r="AV662" s="58" t="n">
        <x:v>0.0147965838036101</x:v>
      </x:c>
      <x:c r="AW662" s="50" t="n">
        <x:v>1759</x:v>
      </x:c>
      <x:c r="AX662" s="50" t="str">
        <x:v>Core Moat</x:v>
      </x:c>
      <x:c r="AY662" s="50" t="str">
        <x:v>ローカル5年最大下落率-60%以下</x:v>
      </x:c>
      <x:c r="AZ662" s="59" t="str">
        <x:v>2025-06-26 16:56</x:v>
      </x:c>
      <x:c r="BA662" s="53" t="n">
        <x:v>39142</x:v>
      </x:c>
      <x:c r="BB662" s="50"/>
      <x:c r="BC662" s="50"/>
      <x:c r="BD662" s="50" t="str">
        <x:v>TOPIX Small 1</x:v>
      </x:c>
    </x:row>
    <x:row r="663">
      <x:c r="A663" s="50" t="n">
        <x:v>662</x:v>
      </x:c>
      <x:c r="B663" s="50" t="str">
        <x:v>6859</x:v>
      </x:c>
      <x:c r="C663" s="50" t="str">
        <x:v>6859.T</x:v>
      </x:c>
      <x:c r="D663" s="50" t="str">
        <x:v>ESPEC CORP.</x:v>
      </x:c>
      <x:c r="E663" s="50" t="str">
        <x:v>Prime Market (Domestic)</x:v>
      </x:c>
      <x:c r="F663" s="50" t="str">
        <x:v>Electric Appliances</x:v>
      </x:c>
      <x:c r="G663" s="51" t="n">
        <x:v>38668</x:v>
      </x:c>
      <x:c r="H663" s="51" t="n">
        <x:v>41852</x:v>
      </x:c>
      <x:c r="I663" s="51" t="n">
        <x:v>52892</x:v>
      </x:c>
      <x:c r="J663" s="51" t="n">
        <x:v>62126</x:v>
      </x:c>
      <x:c r="K663" s="51" t="n">
        <x:v>67288</x:v>
      </x:c>
      <x:c r="L663" s="52" t="n">
        <x:f>IFERROR(H663/G663-1,"")</x:f>
        <x:v>0.0823419882073031</x:v>
      </x:c>
      <x:c r="M663" s="52" t="n">
        <x:f>IFERROR(I663/H663-1,"")</x:f>
        <x:v>0.26378667686132085</x:v>
      </x:c>
      <x:c r="N663" s="52" t="n">
        <x:f>IFERROR(J663/I663-1,"")</x:f>
        <x:v>0.174582167435529</x:v>
      </x:c>
      <x:c r="O663" s="52" t="n">
        <x:f>IFERROR(K663/J663-1,"")</x:f>
        <x:v>0.0830892058075523</x:v>
      </x:c>
      <x:c r="P663" s="52" t="n">
        <x:f>IFERROR((K663/G663)^(1/4)-1,"")</x:f>
        <x:v>0.14854093254289213</x:v>
      </x:c>
      <x:c r="Q663" s="51" t="n">
        <x:v>7526</x:v>
      </x:c>
      <x:c r="R663" s="52" t="n">
        <x:f>IFERROR(Q663/K663,"")</x:f>
        <x:v>0.1118475805492807</x:v>
      </x:c>
      <x:c r="S663" s="53" t="n">
        <x:v>30560</x:v>
      </x:c>
      <x:c r="T663" s="50" t="str">
        <x:v>EDINET_company_history</x:v>
      </x:c>
      <x:c r="U663" s="50" t="str">
        <x:v>日本マスタートラスト信託銀行株式会社 （信託口）</x:v>
      </x:c>
      <x:c r="V663" s="54" t="n">
        <x:v>0.1514</x:v>
      </x:c>
      <x:c r="W663" s="50" t="str">
        <x:v>石田 雅昭 / 荒田 知</x:v>
      </x:c>
      <x:c r="X663" s="50" t="b">
        <x:f>AND(COUNT(L663:O663)=4,L663&gt;='設定'!$B$6,M663&gt;='設定'!$B$6,N663&gt;='設定'!$B$6,O663&gt;='設定'!$B$6)</x:f>
        <x:v>0</x:v>
      </x:c>
      <x:c r="Y663" s="50" t="b">
        <x:f>AND(COUNT(G663:K663)=5,P663&gt;='設定'!$B$7)</x:f>
        <x:v>0</x:v>
      </x:c>
      <x:c r="Z663" s="50" t="b">
        <x:f>AND(ISNUMBER(R663),R663&gt;='設定'!$B$8)</x:f>
        <x:v>1</x:v>
      </x:c>
      <x:c r="AA663" s="50" t="b">
        <x:f>AND(ISNUMBER(S663),S663&gt;=DATE(YEAR('設定'!$B$10)-'設定'!$B$9,MONTH('設定'!$B$10),DAY('設定'!$B$10)))</x:f>
        <x:v>0</x:v>
      </x:c>
      <x:c r="AB663" s="55" t="b">
        <x:v>0</x:v>
      </x:c>
      <x:c r="AC663" s="55" t="b">
        <x:v>0</x:v>
      </x:c>
      <x:c r="AD663" s="50" t="n">
        <x:f>IF(X663,1,0)+IF(Z663,1,0)+IF(AA663,1,0)+IF(AB663,1,0)</x:f>
        <x:v>1</x:v>
      </x:c>
      <x:c r="AE663" s="50" t="n">
        <x:f>IF(Y663,1,0)+IF(Z663,1,0)+IF(AA663,1,0)+IF(AB663,1,0)</x:f>
        <x:v>1</x:v>
      </x:c>
      <x:c r="AF663" s="50" t="n">
        <x:f>IF(Y663,1,0)+IF(Z663,1,0)+IF(AA663,1,0)+IF(AC663,1,0)</x:f>
        <x:v>1</x:v>
      </x:c>
      <x:c r="AG663" s="53" t="n">
        <x:v>44348</x:v>
      </x:c>
      <x:c r="AH663" s="50" t="str">
        <x:v>S100VYJK</x:v>
      </x:c>
      <x:c r="AI663" s="50" t="str">
        <x:v>NetSalesSummaryOfBusinessResults</x:v>
      </x:c>
      <x:c r="AJ663" s="50" t="str">
        <x:v>OperatingIncome</x:v>
      </x:c>
      <x:c r="AK663" s="53" t="n">
        <x:v>45747</x:v>
      </x:c>
      <x:c r="AL663" s="50" t="str">
        <x:v>365/365/365/366/365</x:v>
      </x:c>
      <x:c r="AM663" s="51" t="n">
        <x:v>22072594</x:v>
      </x:c>
      <x:c r="AN663" s="51" t="n">
        <x:v>3945</x:v>
      </x:c>
      <x:c r="AO663" s="51" t="n">
        <x:f>IFERROR(AM663*AN663,"")</x:f>
        <x:v>87076383330</x:v>
      </x:c>
      <x:c r="AP663" s="56" t="n">
        <x:f>IFERROR(AO663/(K663*1000000),"")</x:f>
        <x:v>1.294084878878849</x:v>
      </x:c>
      <x:c r="AQ663" s="57" t="n">
        <x:v>315088283.3333333</x:v>
      </x:c>
      <x:c r="AR663" s="52" t="n">
        <x:v>0.2882557951695156</x:v>
      </x:c>
      <x:c r="AS663" s="52" t="n">
        <x:v>-0.3925521223404185</x:v>
      </x:c>
      <x:c r="AT663" s="55" t="b">
        <x:v>1</x:v>
      </x:c>
      <x:c r="AU663" s="50"/>
      <x:c r="AV663" s="58" t="n">
        <x:v>0.4309530173221741</x:v>
      </x:c>
      <x:c r="AW663" s="50" t="n">
        <x:v>153</x:v>
      </x:c>
      <x:c r="AX663" s="50" t="str">
        <x:v>Future Moat</x:v>
      </x:c>
      <x:c r="AY663" s="50" t="str">
        <x:v>目立つ機械的警告なし（定性確認は別途必要）</x:v>
      </x:c>
      <x:c r="AZ663" s="59" t="str">
        <x:v>2025-06-17 13:01</x:v>
      </x:c>
      <x:c r="BA663" s="53" t="n">
        <x:v>30560</x:v>
      </x:c>
      <x:c r="BB663" s="50"/>
      <x:c r="BC663" s="50"/>
      <x:c r="BD663" s="50" t="str">
        <x:v>TOPIX Small 1</x:v>
      </x:c>
    </x:row>
    <x:row r="664">
      <x:c r="A664" s="50" t="n">
        <x:v>663</x:v>
      </x:c>
      <x:c r="B664" s="50" t="str">
        <x:v>8035</x:v>
      </x:c>
      <x:c r="C664" s="50" t="str">
        <x:v>8035.T</x:v>
      </x:c>
      <x:c r="D664" s="50" t="str">
        <x:v>Tokyo Electron Limited</x:v>
      </x:c>
      <x:c r="E664" s="50" t="str">
        <x:v>Prime Market (Domestic)</x:v>
      </x:c>
      <x:c r="F664" s="50" t="str">
        <x:v>Electric Appliances</x:v>
      </x:c>
      <x:c r="G664" s="51" t="n">
        <x:v>1399102</x:v>
      </x:c>
      <x:c r="H664" s="51" t="n">
        <x:v>2003805</x:v>
      </x:c>
      <x:c r="I664" s="51" t="n">
        <x:v>2209025</x:v>
      </x:c>
      <x:c r="J664" s="51" t="n">
        <x:v>1830527</x:v>
      </x:c>
      <x:c r="K664" s="51" t="n">
        <x:v>2431568</x:v>
      </x:c>
      <x:c r="L664" s="52" t="n">
        <x:f>IFERROR(H664/G664-1,"")</x:f>
        <x:v>0.432207944810314</x:v>
      </x:c>
      <x:c r="M664" s="52" t="n">
        <x:f>IFERROR(I664/H664-1,"")</x:f>
        <x:v>0.10241515516729427</x:v>
      </x:c>
      <x:c r="N664" s="52" t="n">
        <x:f>IFERROR(J664/I664-1,"")</x:f>
        <x:v>-0.17134165525514655</x:v>
      </x:c>
      <x:c r="O664" s="52" t="n">
        <x:f>IFERROR(K664/J664-1,"")</x:f>
        <x:v>0.32834314926794295</x:v>
      </x:c>
      <x:c r="P664" s="52" t="n">
        <x:f>IFERROR((K664/G664)^(1/4)-1,"")</x:f>
        <x:v>0.1481781038896921</x:v>
      </x:c>
      <x:c r="Q664" s="51" t="n">
        <x:v>697319</x:v>
      </x:c>
      <x:c r="R664" s="52" t="n">
        <x:f>IFERROR(Q664/K664,"")</x:f>
        <x:v>0.2867775032407072</x:v>
      </x:c>
      <x:c r="S664" s="53" t="n">
        <x:v>29373</x:v>
      </x:c>
      <x:c r="T664" s="50" t="str">
        <x:v>EDINET_company_history</x:v>
      </x:c>
      <x:c r="U664" s="50" t="str">
        <x:v>日本マスタートラスト信託銀行 株式会社(信託口)</x:v>
      </x:c>
      <x:c r="V664" s="54" t="n">
        <x:v>0.2523</x:v>
      </x:c>
      <x:c r="W664" s="50" t="str">
        <x:v>河 合 利 樹 / 佐々木 貞 夫</x:v>
      </x:c>
      <x:c r="X664" s="50" t="b">
        <x:f>AND(COUNT(L664:O664)=4,L664&gt;='設定'!$B$6,M664&gt;='設定'!$B$6,N664&gt;='設定'!$B$6,O664&gt;='設定'!$B$6)</x:f>
        <x:v>0</x:v>
      </x:c>
      <x:c r="Y664" s="50" t="b">
        <x:f>AND(COUNT(G664:K664)=5,P664&gt;='設定'!$B$7)</x:f>
        <x:v>0</x:v>
      </x:c>
      <x:c r="Z664" s="50" t="b">
        <x:f>AND(ISNUMBER(R664),R664&gt;='設定'!$B$8)</x:f>
        <x:v>1</x:v>
      </x:c>
      <x:c r="AA664" s="50" t="b">
        <x:f>AND(ISNUMBER(S664),S664&gt;=DATE(YEAR('設定'!$B$10)-'設定'!$B$9,MONTH('設定'!$B$10),DAY('設定'!$B$10)))</x:f>
        <x:v>0</x:v>
      </x:c>
      <x:c r="AB664" s="55" t="b">
        <x:v>0</x:v>
      </x:c>
      <x:c r="AC664" s="55" t="b">
        <x:v>0</x:v>
      </x:c>
      <x:c r="AD664" s="50" t="n">
        <x:f>IF(X664,1,0)+IF(Z664,1,0)+IF(AA664,1,0)+IF(AB664,1,0)</x:f>
        <x:v>1</x:v>
      </x:c>
      <x:c r="AE664" s="50" t="n">
        <x:f>IF(Y664,1,0)+IF(Z664,1,0)+IF(AA664,1,0)+IF(AB664,1,0)</x:f>
        <x:v>1</x:v>
      </x:c>
      <x:c r="AF664" s="50" t="n">
        <x:f>IF(Y664,1,0)+IF(Z664,1,0)+IF(AA664,1,0)+IF(AC664,1,0)</x:f>
        <x:v>1</x:v>
      </x:c>
      <x:c r="AG664" s="53" t="n">
        <x:v>44348</x:v>
      </x:c>
      <x:c r="AH664" s="50" t="str">
        <x:v>S100VX9R</x:v>
      </x:c>
      <x:c r="AI664" s="50" t="str">
        <x:v>NetSalesSummaryOfBusinessResults</x:v>
      </x:c>
      <x:c r="AJ664" s="50" t="str">
        <x:v>OperatingIncome</x:v>
      </x:c>
      <x:c r="AK664" s="53" t="n">
        <x:v>45747</x:v>
      </x:c>
      <x:c r="AL664" s="50" t="str">
        <x:v>365/365/365/366/365</x:v>
      </x:c>
      <x:c r="AM664" s="51" t="n">
        <x:v>459493633</x:v>
      </x:c>
      <x:c r="AN664" s="51" t="n">
        <x:v>53060</x:v>
      </x:c>
      <x:c r="AO664" s="51" t="n">
        <x:f>IFERROR(AM664*AN664,"")</x:f>
        <x:v>24380732166980</x:v>
      </x:c>
      <x:c r="AP664" s="56" t="n">
        <x:f>IFERROR(AO664/(K664*1000000),"")</x:f>
        <x:v>10.026753176131615</x:v>
      </x:c>
      <x:c r="AQ664" s="57" t="n">
        <x:v>138488824083.33334</x:v>
      </x:c>
      <x:c r="AR664" s="52" t="n">
        <x:v>0.4433030040805896</x:v>
      </x:c>
      <x:c r="AS664" s="52" t="n">
        <x:v>-0.5584561892175421</x:v>
      </x:c>
      <x:c r="AT664" s="55" t="b">
        <x:v>1</x:v>
      </x:c>
      <x:c r="AU664" s="50"/>
      <x:c r="AV664" s="58" t="n">
        <x:v>0.2624249250544114</x:v>
      </x:c>
      <x:c r="AW664" s="50" t="n">
        <x:v>515</x:v>
      </x:c>
      <x:c r="AX664" s="50" t="str">
        <x:v>Future Moat</x:v>
      </x:c>
      <x:c r="AY664" s="50" t="str">
        <x:v>目立つ機械的警告なし（定性確認は別途必要）</x:v>
      </x:c>
      <x:c r="AZ664" s="59" t="str">
        <x:v>2025-06-16 10:16</x:v>
      </x:c>
      <x:c r="BA664" s="53" t="n">
        <x:v>29373</x:v>
      </x:c>
      <x:c r="BB664" s="50"/>
      <x:c r="BC664" s="50"/>
      <x:c r="BD664" s="50" t="str">
        <x:v>TOPIX Core30</x:v>
      </x:c>
    </x:row>
    <x:row r="665">
      <x:c r="A665" s="50" t="n">
        <x:v>664</x:v>
      </x:c>
      <x:c r="B665" s="50" t="str">
        <x:v>7318</x:v>
      </x:c>
      <x:c r="C665" s="50" t="str">
        <x:v>7318.T</x:v>
      </x:c>
      <x:c r="D665" s="50" t="str">
        <x:v>SERENDIP HOLDINGS Co.,Ltd.</x:v>
      </x:c>
      <x:c r="E665" s="50" t="str">
        <x:v>Growth Market(Domestic)</x:v>
      </x:c>
      <x:c r="F665" s="50" t="str">
        <x:v>Transportation Equipment</x:v>
      </x:c>
      <x:c r="G665" s="51" t="n">
        <x:v>14460.659</x:v>
      </x:c>
      <x:c r="H665" s="51" t="n">
        <x:v>13805.994</x:v>
      </x:c>
      <x:c r="I665" s="51" t="n">
        <x:v>15195.426</x:v>
      </x:c>
      <x:c r="J665" s="51" t="n">
        <x:v>19787.23</x:v>
      </x:c>
      <x:c r="K665" s="51" t="n">
        <x:v>25124.596</x:v>
      </x:c>
      <x:c r="L665" s="52" t="n">
        <x:f>IFERROR(H665/G665-1,"")</x:f>
        <x:v>-0.045272141470177774</x:v>
      </x:c>
      <x:c r="M665" s="52" t="n">
        <x:f>IFERROR(I665/H665-1,"")</x:f>
        <x:v>0.10063976559746424</x:v>
      </x:c>
      <x:c r="N665" s="52" t="n">
        <x:f>IFERROR(J665/I665-1,"")</x:f>
        <x:v>0.3021833017382993</x:v>
      </x:c>
      <x:c r="O665" s="52" t="n">
        <x:f>IFERROR(K665/J665-1,"")</x:f>
        <x:v>0.2697379067206478</x:v>
      </x:c>
      <x:c r="P665" s="52" t="n">
        <x:f>IFERROR((K665/G665)^(1/4)-1,"")</x:f>
        <x:v>0.14809480155505605</x:v>
      </x:c>
      <x:c r="Q665" s="51" t="n">
        <x:v>734.596</x:v>
      </x:c>
      <x:c r="R665" s="52" t="n">
        <x:f>IFERROR(Q665/K665,"")</x:f>
        <x:v>0.029238121878656275</x:v>
      </x:c>
      <x:c r="S665" s="53" t="n">
        <x:v>44348</x:v>
      </x:c>
      <x:c r="T665" s="50" t="str">
        <x:v>EDINET_company_history</x:v>
      </x:c>
      <x:c r="U665" s="50" t="str">
        <x:v>竹内 在</x:v>
      </x:c>
      <x:c r="V665" s="54" t="n">
        <x:v>0.1586</x:v>
      </x:c>
      <x:c r="W665" s="50" t="str">
        <x:v>竹内 在</x:v>
      </x:c>
      <x:c r="X665" s="50" t="b">
        <x:f>AND(COUNT(L665:O665)=4,L665&gt;='設定'!$B$6,M665&gt;='設定'!$B$6,N665&gt;='設定'!$B$6,O665&gt;='設定'!$B$6)</x:f>
        <x:v>0</x:v>
      </x:c>
      <x:c r="Y665" s="50" t="b">
        <x:f>AND(COUNT(G665:K665)=5,P665&gt;='設定'!$B$7)</x:f>
        <x:v>0</x:v>
      </x:c>
      <x:c r="Z665" s="50" t="b">
        <x:f>AND(ISNUMBER(R665),R665&gt;='設定'!$B$8)</x:f>
        <x:v>0</x:v>
      </x:c>
      <x:c r="AA665" s="50" t="b">
        <x:f>AND(ISNUMBER(S665),S665&gt;=DATE(YEAR('設定'!$B$10)-'設定'!$B$9,MONTH('設定'!$B$10),DAY('設定'!$B$10)))</x:f>
        <x:v>0</x:v>
      </x:c>
      <x:c r="AB665" s="55" t="b">
        <x:v>1</x:v>
      </x:c>
      <x:c r="AC665" s="55" t="b">
        <x:v>1</x:v>
      </x:c>
      <x:c r="AD665" s="50" t="n">
        <x:f>IF(X665,1,0)+IF(Z665,1,0)+IF(AA665,1,0)+IF(AB665,1,0)</x:f>
        <x:v>1</x:v>
      </x:c>
      <x:c r="AE665" s="50" t="n">
        <x:f>IF(Y665,1,0)+IF(Z665,1,0)+IF(AA665,1,0)+IF(AB665,1,0)</x:f>
        <x:v>1</x:v>
      </x:c>
      <x:c r="AF665" s="50" t="n">
        <x:f>IF(Y665,1,0)+IF(Z665,1,0)+IF(AA665,1,0)+IF(AC665,1,0)</x:f>
        <x:v>1</x:v>
      </x:c>
      <x:c r="AG665" s="53" t="n">
        <x:v>44371</x:v>
      </x:c>
      <x:c r="AH665" s="50" t="str">
        <x:v>S100W356</x:v>
      </x:c>
      <x:c r="AI665" s="50" t="str">
        <x:v>NetSalesSummaryOfBusinessResults</x:v>
      </x:c>
      <x:c r="AJ665" s="50" t="str">
        <x:v>OperatingIncome</x:v>
      </x:c>
      <x:c r="AK665" s="53" t="n">
        <x:v>45747</x:v>
      </x:c>
      <x:c r="AL665" s="50" t="str">
        <x:v>365/365/365/366/365</x:v>
      </x:c>
      <x:c r="AM665" s="51" t="n">
        <x:v>4516465</x:v>
      </x:c>
      <x:c r="AN665" s="51" t="n">
        <x:v>2275</x:v>
      </x:c>
      <x:c r="AO665" s="51" t="n">
        <x:f>IFERROR(AM665*AN665,"")</x:f>
        <x:v>10274957875</x:v>
      </x:c>
      <x:c r="AP665" s="56" t="n">
        <x:f>IFERROR(AO665/(K665*1000000),"")</x:f>
        <x:v>0.4089601231796921</x:v>
      </x:c>
      <x:c r="AQ665" s="57" t="n">
        <x:v>539686313.3333334</x:v>
      </x:c>
      <x:c r="AR665" s="52" t="n">
        <x:v>0.6307154057119136</x:v>
      </x:c>
      <x:c r="AS665" s="52" t="n">
        <x:v>-0.5494359654943597</x:v>
      </x:c>
      <x:c r="AT665" s="55" t="b">
        <x:v>1</x:v>
      </x:c>
      <x:c r="AU665" s="50"/>
      <x:c r="AV665" s="58" t="n">
        <x:v>0.3258623828252205</x:v>
      </x:c>
      <x:c r="AW665" s="50" t="n">
        <x:v>353</x:v>
      </x:c>
      <x:c r="AX665" s="50" t="str">
        <x:v>Transformation Moat</x:v>
      </x:c>
      <x:c r="AY665" s="50" t="str">
        <x:v>年率ボラティリティ60%以上</x:v>
      </x:c>
      <x:c r="AZ665" s="59" t="str">
        <x:v>2025-06-24 15:46</x:v>
      </x:c>
      <x:c r="BA665" s="53" t="n">
        <x:v>44348</x:v>
      </x:c>
      <x:c r="BB665" s="50" t="str">
        <x:v>竹内 在</x:v>
      </x:c>
      <x:c r="BC665" s="50"/>
      <x:c r="BD665" s="50"/>
    </x:row>
    <x:row r="666">
      <x:c r="A666" s="50" t="n">
        <x:v>665</x:v>
      </x:c>
      <x:c r="B666" s="50" t="str">
        <x:v>6787</x:v>
      </x:c>
      <x:c r="C666" s="50" t="str">
        <x:v>6787.T</x:v>
      </x:c>
      <x:c r="D666" s="50" t="str">
        <x:v>Meiko Electronics Co.,Ltd.</x:v>
      </x:c>
      <x:c r="E666" s="50" t="str">
        <x:v>Prime Market (Domestic)</x:v>
      </x:c>
      <x:c r="F666" s="50" t="str">
        <x:v>Electric Appliances</x:v>
      </x:c>
      <x:c r="G666" s="51" t="n">
        <x:v>119257</x:v>
      </x:c>
      <x:c r="H666" s="51" t="n">
        <x:v>151275</x:v>
      </x:c>
      <x:c r="I666" s="51" t="n">
        <x:v>167276</x:v>
      </x:c>
      <x:c r="J666" s="51" t="n">
        <x:v>179458</x:v>
      </x:c>
      <x:c r="K666" s="51" t="n">
        <x:v>206806</x:v>
      </x:c>
      <x:c r="L666" s="52" t="n">
        <x:f>IFERROR(H666/G666-1,"")</x:f>
        <x:v>0.268478999136319</x:v>
      </x:c>
      <x:c r="M666" s="52" t="n">
        <x:f>IFERROR(I666/H666-1,"")</x:f>
        <x:v>0.1057742521897207</x:v>
      </x:c>
      <x:c r="N666" s="52" t="n">
        <x:f>IFERROR(J666/I666-1,"")</x:f>
        <x:v>0.07282574906143147</x:v>
      </x:c>
      <x:c r="O666" s="52" t="n">
        <x:f>IFERROR(K666/J666-1,"")</x:f>
        <x:v>0.15239220318960434</x:v>
      </x:c>
      <x:c r="P666" s="52" t="n">
        <x:f>IFERROR((K666/G666)^(1/4)-1,"")</x:f>
        <x:v>0.14754523410438103</x:v>
      </x:c>
      <x:c r="Q666" s="51" t="n">
        <x:v>19083</x:v>
      </x:c>
      <x:c r="R666" s="52" t="n">
        <x:f>IFERROR(Q666/K666,"")</x:f>
        <x:v>0.09227488564161582</x:v>
      </x:c>
      <x:c r="S666" s="53" t="n">
        <x:v>38322</x:v>
      </x:c>
      <x:c r="T666" s="50" t="str">
        <x:v>EDINET_company_history</x:v>
      </x:c>
      <x:c r="U666" s="50" t="str">
        <x:v>名屋 佑一郎</x:v>
      </x:c>
      <x:c r="V666" s="54" t="n">
        <x:v>0.1809</x:v>
      </x:c>
      <x:c r="W666" s="50" t="str">
        <x:v>名 屋 佑一郎 / 坂 手 敦</x:v>
      </x:c>
      <x:c r="X666" s="50" t="b">
        <x:f>AND(COUNT(L666:O666)=4,L666&gt;='設定'!$B$6,M666&gt;='設定'!$B$6,N666&gt;='設定'!$B$6,O666&gt;='設定'!$B$6)</x:f>
        <x:v>0</x:v>
      </x:c>
      <x:c r="Y666" s="50" t="b">
        <x:f>AND(COUNT(G666:K666)=5,P666&gt;='設定'!$B$7)</x:f>
        <x:v>0</x:v>
      </x:c>
      <x:c r="Z666" s="50" t="b">
        <x:f>AND(ISNUMBER(R666),R666&gt;='設定'!$B$8)</x:f>
        <x:v>0</x:v>
      </x:c>
      <x:c r="AA666" s="50" t="b">
        <x:f>AND(ISNUMBER(S666),S666&gt;=DATE(YEAR('設定'!$B$10)-'設定'!$B$9,MONTH('設定'!$B$10),DAY('設定'!$B$10)))</x:f>
        <x:v>0</x:v>
      </x:c>
      <x:c r="AB666" s="55" t="b">
        <x:v>1</x:v>
      </x:c>
      <x:c r="AC666" s="55" t="b">
        <x:v>1</x:v>
      </x:c>
      <x:c r="AD666" s="50" t="n">
        <x:f>IF(X666,1,0)+IF(Z666,1,0)+IF(AA666,1,0)+IF(AB666,1,0)</x:f>
        <x:v>1</x:v>
      </x:c>
      <x:c r="AE666" s="50" t="n">
        <x:f>IF(Y666,1,0)+IF(Z666,1,0)+IF(AA666,1,0)+IF(AB666,1,0)</x:f>
        <x:v>1</x:v>
      </x:c>
      <x:c r="AF666" s="50" t="n">
        <x:f>IF(Y666,1,0)+IF(Z666,1,0)+IF(AA666,1,0)+IF(AC666,1,0)</x:f>
        <x:v>1</x:v>
      </x:c>
      <x:c r="AG666" s="53" t="n">
        <x:v>44348</x:v>
      </x:c>
      <x:c r="AH666" s="50" t="str">
        <x:v>S100W363</x:v>
      </x:c>
      <x:c r="AI666" s="50" t="str">
        <x:v>NetSalesSummaryOfBusinessResults</x:v>
      </x:c>
      <x:c r="AJ666" s="50" t="str">
        <x:v>OperatingIncome</x:v>
      </x:c>
      <x:c r="AK666" s="53" t="n">
        <x:v>45747</x:v>
      </x:c>
      <x:c r="AL666" s="50" t="str">
        <x:v>365/365/365/366/365</x:v>
      </x:c>
      <x:c r="AM666" s="51" t="n">
        <x:v>26000790</x:v>
      </x:c>
      <x:c r="AN666" s="51" t="n">
        <x:v>38550</x:v>
      </x:c>
      <x:c r="AO666" s="51" t="n">
        <x:f>IFERROR(AM666*AN666,"")</x:f>
        <x:v>1002330454500</x:v>
      </x:c>
      <x:c r="AP666" s="56" t="n">
        <x:f>IFERROR(AO666/(K666*1000000),"")</x:f>
        <x:v>4.846718443855594</x:v>
      </x:c>
      <x:c r="AQ666" s="57" t="n">
        <x:v>17151093200</x:v>
      </x:c>
      <x:c r="AR666" s="52" t="n">
        <x:v>0.5914682994308242</x:v>
      </x:c>
      <x:c r="AS666" s="52" t="n">
        <x:v>-0.5157223093623088</x:v>
      </x:c>
      <x:c r="AT666" s="55" t="b">
        <x:v>1</x:v>
      </x:c>
      <x:c r="AU666" s="50"/>
      <x:c r="AV666" s="58" t="n">
        <x:v>0.460961996053162</x:v>
      </x:c>
      <x:c r="AW666" s="50" t="n">
        <x:v>124</x:v>
      </x:c>
      <x:c r="AX666" s="50" t="str">
        <x:v>Future Moat</x:v>
      </x:c>
      <x:c r="AY666" s="50" t="str">
        <x:v>目立つ機械的警告なし（定性確認は別途必要）</x:v>
      </x:c>
      <x:c r="AZ666" s="59" t="str">
        <x:v>2025-06-26 14:24</x:v>
      </x:c>
      <x:c r="BA666" s="53" t="n">
        <x:v>38322</x:v>
      </x:c>
      <x:c r="BB666" s="50" t="str">
        <x:v>名 屋 佑一郎</x:v>
      </x:c>
      <x:c r="BC666" s="50"/>
      <x:c r="BD666" s="50" t="str">
        <x:v>TOPIX Small 1</x:v>
      </x:c>
    </x:row>
    <x:row r="667">
      <x:c r="A667" s="50" t="n">
        <x:v>666</x:v>
      </x:c>
      <x:c r="B667" s="50" t="str">
        <x:v>3659</x:v>
      </x:c>
      <x:c r="C667" s="50" t="str">
        <x:v>3659.T</x:v>
      </x:c>
      <x:c r="D667" s="50" t="str">
        <x:v>NEXON Co.,Ltd.</x:v>
      </x:c>
      <x:c r="E667" s="50" t="str">
        <x:v>Prime Market (Domestic)</x:v>
      </x:c>
      <x:c r="F667" s="50" t="str">
        <x:v>Information &amp; Communication</x:v>
      </x:c>
      <x:c r="G667" s="51" t="n">
        <x:v>274462</x:v>
      </x:c>
      <x:c r="H667" s="51" t="n">
        <x:v>353714</x:v>
      </x:c>
      <x:c r="I667" s="51" t="n">
        <x:v>423356</x:v>
      </x:c>
      <x:c r="J667" s="51" t="n">
        <x:v>446211</x:v>
      </x:c>
      <x:c r="K667" s="51" t="n">
        <x:v>475102</x:v>
      </x:c>
      <x:c r="L667" s="52" t="n">
        <x:f>IFERROR(H667/G667-1,"")</x:f>
        <x:v>0.28875399873206486</x:v>
      </x:c>
      <x:c r="M667" s="52" t="n">
        <x:f>IFERROR(I667/H667-1,"")</x:f>
        <x:v>0.19688788116953249</x:v>
      </x:c>
      <x:c r="N667" s="52" t="n">
        <x:f>IFERROR(J667/I667-1,"")</x:f>
        <x:v>0.053985298424966244</x:v>
      </x:c>
      <x:c r="O667" s="52" t="n">
        <x:f>IFERROR(K667/J667-1,"")</x:f>
        <x:v>0.06474739529056883</x:v>
      </x:c>
      <x:c r="P667" s="52" t="n">
        <x:f>IFERROR((K667/G667)^(1/4)-1,"")</x:f>
        <x:v>0.14703364985590905</x:v>
      </x:c>
      <x:c r="Q667" s="51" t="n">
        <x:v>124012</x:v>
      </x:c>
      <x:c r="R667" s="52" t="n">
        <x:f>IFERROR(Q667/K667,"")</x:f>
        <x:v>0.26102184373039894</x:v>
      </x:c>
      <x:c r="S667" s="53" t="n">
        <x:v>40878</x:v>
      </x:c>
      <x:c r="T667" s="50" t="str">
        <x:v>EDINET_company_history</x:v>
      </x:c>
      <x:c r="U667" s="50" t="str">
        <x:v>NXC Corporation(常任代理人 当社)(常任代理人 SMBC日興証券株式会社)</x:v>
      </x:c>
      <x:c r="V667" s="54" t="n">
        <x:v>0.313</x:v>
      </x:c>
      <x:c r="W667" s="50" t="str">
        <x:v>い じょんほん李 政憲 / うえむら しろう 植村 士朗</x:v>
      </x:c>
      <x:c r="X667" s="50" t="b">
        <x:f>AND(COUNT(L667:O667)=4,L667&gt;='設定'!$B$6,M667&gt;='設定'!$B$6,N667&gt;='設定'!$B$6,O667&gt;='設定'!$B$6)</x:f>
        <x:v>0</x:v>
      </x:c>
      <x:c r="Y667" s="50" t="b">
        <x:f>AND(COUNT(G667:K667)=5,P667&gt;='設定'!$B$7)</x:f>
        <x:v>0</x:v>
      </x:c>
      <x:c r="Z667" s="50" t="b">
        <x:f>AND(ISNUMBER(R667),R667&gt;='設定'!$B$8)</x:f>
        <x:v>1</x:v>
      </x:c>
      <x:c r="AA667" s="50" t="b">
        <x:f>AND(ISNUMBER(S667),S667&gt;=DATE(YEAR('設定'!$B$10)-'設定'!$B$9,MONTH('設定'!$B$10),DAY('設定'!$B$10)))</x:f>
        <x:v>0</x:v>
      </x:c>
      <x:c r="AB667" s="55" t="b">
        <x:v>0</x:v>
      </x:c>
      <x:c r="AC667" s="55" t="b">
        <x:v>0</x:v>
      </x:c>
      <x:c r="AD667" s="50" t="n">
        <x:f>IF(X667,1,0)+IF(Z667,1,0)+IF(AA667,1,0)+IF(AB667,1,0)</x:f>
        <x:v>1</x:v>
      </x:c>
      <x:c r="AE667" s="50" t="n">
        <x:f>IF(Y667,1,0)+IF(Z667,1,0)+IF(AA667,1,0)+IF(AB667,1,0)</x:f>
        <x:v>1</x:v>
      </x:c>
      <x:c r="AF667" s="50" t="n">
        <x:f>IF(Y667,1,0)+IF(Z667,1,0)+IF(AA667,1,0)+IF(AC667,1,0)</x:f>
        <x:v>1</x:v>
      </x:c>
      <x:c r="AG667" s="53" t="n">
        <x:v>44348</x:v>
      </x:c>
      <x:c r="AH667" s="50" t="str">
        <x:v>S100XSM4</x:v>
      </x:c>
      <x:c r="AI667" s="50" t="str">
        <x:v>RevenueIFRSSummaryOfBusinessResults</x:v>
      </x:c>
      <x:c r="AJ667" s="50" t="str">
        <x:v>OperatingProfitLossIFRS</x:v>
      </x:c>
      <x:c r="AK667" s="53" t="n">
        <x:v>46022</x:v>
      </x:c>
      <x:c r="AL667" s="50" t="str">
        <x:v>365/365/365/366/365</x:v>
      </x:c>
      <x:c r="AM667" s="51" t="n">
        <x:v>792907772</x:v>
      </x:c>
      <x:c r="AN667" s="51" t="n">
        <x:v>2307</x:v>
      </x:c>
      <x:c r="AO667" s="51" t="n">
        <x:f>IFERROR(AM667*AN667,"")</x:f>
        <x:v>1829238230004</x:v>
      </x:c>
      <x:c r="AP667" s="56" t="n">
        <x:f>IFERROR(AO667/(K667*1000000),"")</x:f>
        <x:v>3.8502010726201954</x:v>
      </x:c>
      <x:c r="AQ667" s="57" t="n">
        <x:v>6696387295</x:v>
      </x:c>
      <x:c r="AR667" s="52" t="n">
        <x:v>0.4156393517344956</x:v>
      </x:c>
      <x:c r="AS667" s="52" t="n">
        <x:v>-0.5045238633793259</x:v>
      </x:c>
      <x:c r="AT667" s="55" t="b">
        <x:v>0</x:v>
      </x:c>
      <x:c r="AU667" s="50" t="str">
        <x:v>missing_financial_data;repeated_operating_loss;extreme_profitability_outlier</x:v>
      </x:c>
      <x:c r="AV667" s="58" t="n">
        <x:v>-0.2008239828693234</x:v>
      </x:c>
      <x:c r="AW667" s="50" t="n">
        <x:v>3034</x:v>
      </x:c>
      <x:c r="AX667" s="50" t="str">
        <x:v>Future Moat</x:v>
      </x:c>
      <x:c r="AY667" s="50" t="str">
        <x:v>既存適格性フィルター不通過: missing_financial_data;repeated_operating_loss;extreme_profitability_outlier</x:v>
      </x:c>
      <x:c r="AZ667" s="59" t="str">
        <x:v>2026-03-24 16:14</x:v>
      </x:c>
      <x:c r="BA667" s="53" t="n">
        <x:v>40878</x:v>
      </x:c>
      <x:c r="BB667" s="50"/>
      <x:c r="BC667" s="50"/>
      <x:c r="BD667" s="50" t="str">
        <x:v>TOPIX Mid400</x:v>
      </x:c>
    </x:row>
    <x:row r="668">
      <x:c r="A668" s="50" t="n">
        <x:v>667</x:v>
      </x:c>
      <x:c r="B668" s="50" t="str">
        <x:v>7347</x:v>
      </x:c>
      <x:c r="C668" s="50" t="str">
        <x:v>7347.T</x:v>
      </x:c>
      <x:c r="D668" s="50" t="str">
        <x:v>Mercuria Holdings Co.,Ltd.</x:v>
      </x:c>
      <x:c r="E668" s="50" t="str">
        <x:v>Prime Market (Domestic)</x:v>
      </x:c>
      <x:c r="F668" s="50" t="str">
        <x:v>Securities and Commodities Futures</x:v>
      </x:c>
      <x:c r="G668" s="51" t="n">
        <x:v>4169.925</x:v>
      </x:c>
      <x:c r="H668" s="51" t="n">
        <x:v>4598.442</x:v>
      </x:c>
      <x:c r="I668" s="51" t="n">
        <x:v>5842.006</x:v>
      </x:c>
      <x:c r="J668" s="51" t="n">
        <x:v>5565.871</x:v>
      </x:c>
      <x:c r="K668" s="51" t="n">
        <x:v>7215.726</x:v>
      </x:c>
      <x:c r="L668" s="52" t="n">
        <x:f>IFERROR(H668/G668-1,"")</x:f>
        <x:v>0.10276371877192036</x:v>
      </x:c>
      <x:c r="M668" s="52" t="n">
        <x:f>IFERROR(I668/H668-1,"")</x:f>
        <x:v>0.2704315940051001</x:v>
      </x:c>
      <x:c r="N668" s="52" t="n">
        <x:f>IFERROR(J668/I668-1,"")</x:f>
        <x:v>-0.04726715446714713</x:v>
      </x:c>
      <x:c r="O668" s="52" t="n">
        <x:f>IFERROR(K668/J668-1,"")</x:f>
        <x:v>0.29642350676111606</x:v>
      </x:c>
      <x:c r="P668" s="52" t="n">
        <x:f>IFERROR((K668/G668)^(1/4)-1,"")</x:f>
        <x:v>0.14693273278476227</x:v>
      </x:c>
      <x:c r="Q668" s="51" t="n">
        <x:v>2515.202</x:v>
      </x:c>
      <x:c r="R668" s="52" t="n">
        <x:f>IFERROR(Q668/K668,"")</x:f>
        <x:v>0.3485722711754854</x:v>
      </x:c>
      <x:c r="S668" s="53" t="n">
        <x:v>41000</x:v>
      </x:c>
      <x:c r="T668" s="50" t="str">
        <x:v>EDINET_company_history</x:v>
      </x:c>
      <x:c r="U668" s="50" t="str">
        <x:v>株式会社日本政策投資銀行</x:v>
      </x:c>
      <x:c r="V668" s="54" t="n">
        <x:v>0.2117</x:v>
      </x:c>
      <x:c r="W668" s="50" t="str">
        <x:v>豊島 俊弘</x:v>
      </x:c>
      <x:c r="X668" s="50" t="b">
        <x:f>AND(COUNT(L668:O668)=4,L668&gt;='設定'!$B$6,M668&gt;='設定'!$B$6,N668&gt;='設定'!$B$6,O668&gt;='設定'!$B$6)</x:f>
        <x:v>0</x:v>
      </x:c>
      <x:c r="Y668" s="50" t="b">
        <x:f>AND(COUNT(G668:K668)=5,P668&gt;='設定'!$B$7)</x:f>
        <x:v>0</x:v>
      </x:c>
      <x:c r="Z668" s="50" t="b">
        <x:f>AND(ISNUMBER(R668),R668&gt;='設定'!$B$8)</x:f>
        <x:v>1</x:v>
      </x:c>
      <x:c r="AA668" s="50" t="b">
        <x:f>AND(ISNUMBER(S668),S668&gt;=DATE(YEAR('設定'!$B$10)-'設定'!$B$9,MONTH('設定'!$B$10),DAY('設定'!$B$10)))</x:f>
        <x:v>0</x:v>
      </x:c>
      <x:c r="AB668" s="55" t="b">
        <x:v>0</x:v>
      </x:c>
      <x:c r="AC668" s="55" t="b">
        <x:v>0</x:v>
      </x:c>
      <x:c r="AD668" s="50" t="n">
        <x:f>IF(X668,1,0)+IF(Z668,1,0)+IF(AA668,1,0)+IF(AB668,1,0)</x:f>
        <x:v>1</x:v>
      </x:c>
      <x:c r="AE668" s="50" t="n">
        <x:f>IF(Y668,1,0)+IF(Z668,1,0)+IF(AA668,1,0)+IF(AB668,1,0)</x:f>
        <x:v>1</x:v>
      </x:c>
      <x:c r="AF668" s="50" t="n">
        <x:f>IF(Y668,1,0)+IF(Z668,1,0)+IF(AA668,1,0)+IF(AC668,1,0)</x:f>
        <x:v>1</x:v>
      </x:c>
      <x:c r="AG668" s="53" t="n">
        <x:v>44378</x:v>
      </x:c>
      <x:c r="AH668" s="50" t="str">
        <x:v>S100XQHE</x:v>
      </x:c>
      <x:c r="AI668" s="50" t="str">
        <x:v>OperatingRevenue1SummaryOfBusinessResults</x:v>
      </x:c>
      <x:c r="AJ668" s="50" t="str">
        <x:v>OperatingIncome</x:v>
      </x:c>
      <x:c r="AK668" s="53" t="n">
        <x:v>46022</x:v>
      </x:c>
      <x:c r="AL668" s="50" t="str">
        <x:v>365/365/365/366/365</x:v>
      </x:c>
      <x:c r="AM668" s="51" t="n">
        <x:v>19843400</x:v>
      </x:c>
      <x:c r="AN668" s="51" t="n">
        <x:v>717</x:v>
      </x:c>
      <x:c r="AO668" s="51" t="n">
        <x:f>IFERROR(AM668*AN668,"")</x:f>
        <x:v>14227717800</x:v>
      </x:c>
      <x:c r="AP668" s="56" t="n">
        <x:f>IFERROR(AO668/(K668*1000000),"")</x:f>
        <x:v>1.9717652527271685</x:v>
      </x:c>
      <x:c r="AQ668" s="57" t="n">
        <x:v>31540935</x:v>
      </x:c>
      <x:c r="AR668" s="52" t="n">
        <x:v>0.3663383554377113</x:v>
      </x:c>
      <x:c r="AS668" s="52" t="n">
        <x:v>-0.4861705943615384</x:v>
      </x:c>
      <x:c r="AT668" s="55" t="b">
        <x:v>1</x:v>
      </x:c>
      <x:c r="AU668" s="50"/>
      <x:c r="AV668" s="58" t="n">
        <x:v>-0.2318468233546638</x:v>
      </x:c>
      <x:c r="AW668" s="50" t="n">
        <x:v>3136</x:v>
      </x:c>
      <x:c r="AX668" s="50" t="str">
        <x:v>Transformation Moat</x:v>
      </x:c>
      <x:c r="AY668" s="50" t="str">
        <x:v>目立つ機械的警告なし（定性確認は別途必要）</x:v>
      </x:c>
      <x:c r="AZ668" s="59" t="str">
        <x:v>2026-03-26 16:54</x:v>
      </x:c>
      <x:c r="BA668" s="53" t="n">
        <x:v>41000</x:v>
      </x:c>
      <x:c r="BB668" s="50"/>
      <x:c r="BC668" s="50"/>
      <x:c r="BD668" s="50"/>
    </x:row>
    <x:row r="669">
      <x:c r="A669" s="50" t="n">
        <x:v>668</x:v>
      </x:c>
      <x:c r="B669" s="50" t="str">
        <x:v>8934</x:v>
      </x:c>
      <x:c r="C669" s="50" t="str">
        <x:v>8934.T</x:v>
      </x:c>
      <x:c r="D669" s="50" t="str">
        <x:v>Sun Frontier Fudousan Co.,Ltd.</x:v>
      </x:c>
      <x:c r="E669" s="50" t="str">
        <x:v>Prime Market (Domestic)</x:v>
      </x:c>
      <x:c r="F669" s="50" t="str">
        <x:v>Real Estate</x:v>
      </x:c>
      <x:c r="G669" s="51" t="n">
        <x:v>59632</x:v>
      </x:c>
      <x:c r="H669" s="51" t="n">
        <x:v>71251</x:v>
      </x:c>
      <x:c r="I669" s="51" t="n">
        <x:v>82777</x:v>
      </x:c>
      <x:c r="J669" s="51" t="n">
        <x:v>79868</x:v>
      </x:c>
      <x:c r="K669" s="51" t="n">
        <x:v>103174</x:v>
      </x:c>
      <x:c r="L669" s="52" t="n">
        <x:f>IFERROR(H669/G669-1,"")</x:f>
        <x:v>0.19484504963777827</x:v>
      </x:c>
      <x:c r="M669" s="52" t="n">
        <x:f>IFERROR(I669/H669-1,"")</x:f>
        <x:v>0.16176615065051725</x:v>
      </x:c>
      <x:c r="N669" s="52" t="n">
        <x:f>IFERROR(J669/I669-1,"")</x:f>
        <x:v>-0.035142612078234325</x:v>
      </x:c>
      <x:c r="O669" s="52" t="n">
        <x:f>IFERROR(K669/J669-1,"")</x:f>
        <x:v>0.29180648069314374</x:v>
      </x:c>
      <x:c r="P669" s="52" t="n">
        <x:f>IFERROR((K669/G669)^(1/4)-1,"")</x:f>
        <x:v>0.14689252769300531</x:v>
      </x:c>
      <x:c r="Q669" s="51" t="n">
        <x:v>21279</x:v>
      </x:c>
      <x:c r="R669" s="52" t="n">
        <x:f>IFERROR(Q669/K669,"")</x:f>
        <x:v>0.20624382111772346</x:v>
      </x:c>
      <x:c r="S669" s="53" t="n">
        <x:v>38322</x:v>
      </x:c>
      <x:c r="T669" s="50" t="str">
        <x:v>EDINET_company_history</x:v>
      </x:c>
      <x:c r="U669" s="50" t="str">
        <x:v>株式会社報恩</x:v>
      </x:c>
      <x:c r="V669" s="54" t="n">
        <x:v>0.3799</x:v>
      </x:c>
      <x:c r="W669" s="50" t="str">
        <x:v>堀 口 智 顕 / 齋 藤 清 一 / 中 村 泉</x:v>
      </x:c>
      <x:c r="X669" s="50" t="b">
        <x:f>AND(COUNT(L669:O669)=4,L669&gt;='設定'!$B$6,M669&gt;='設定'!$B$6,N669&gt;='設定'!$B$6,O669&gt;='設定'!$B$6)</x:f>
        <x:v>0</x:v>
      </x:c>
      <x:c r="Y669" s="50" t="b">
        <x:f>AND(COUNT(G669:K669)=5,P669&gt;='設定'!$B$7)</x:f>
        <x:v>0</x:v>
      </x:c>
      <x:c r="Z669" s="50" t="b">
        <x:f>AND(ISNUMBER(R669),R669&gt;='設定'!$B$8)</x:f>
        <x:v>1</x:v>
      </x:c>
      <x:c r="AA669" s="50" t="b">
        <x:f>AND(ISNUMBER(S669),S669&gt;=DATE(YEAR('設定'!$B$10)-'設定'!$B$9,MONTH('設定'!$B$10),DAY('設定'!$B$10)))</x:f>
        <x:v>0</x:v>
      </x:c>
      <x:c r="AB669" s="55" t="b">
        <x:v>0</x:v>
      </x:c>
      <x:c r="AC669" s="55" t="b">
        <x:v>0</x:v>
      </x:c>
      <x:c r="AD669" s="50" t="n">
        <x:f>IF(X669,1,0)+IF(Z669,1,0)+IF(AA669,1,0)+IF(AB669,1,0)</x:f>
        <x:v>1</x:v>
      </x:c>
      <x:c r="AE669" s="50" t="n">
        <x:f>IF(Y669,1,0)+IF(Z669,1,0)+IF(AA669,1,0)+IF(AB669,1,0)</x:f>
        <x:v>1</x:v>
      </x:c>
      <x:c r="AF669" s="50" t="n">
        <x:f>IF(Y669,1,0)+IF(Z669,1,0)+IF(AA669,1,0)+IF(AC669,1,0)</x:f>
        <x:v>1</x:v>
      </x:c>
      <x:c r="AG669" s="53" t="n">
        <x:v>44348</x:v>
      </x:c>
      <x:c r="AH669" s="50" t="str">
        <x:v>S100W1T3</x:v>
      </x:c>
      <x:c r="AI669" s="50" t="str">
        <x:v>NetSalesSummaryOfBusinessResults</x:v>
      </x:c>
      <x:c r="AJ669" s="50" t="str">
        <x:v>OperatingIncome</x:v>
      </x:c>
      <x:c r="AK669" s="53" t="n">
        <x:v>45747</x:v>
      </x:c>
      <x:c r="AL669" s="50" t="str">
        <x:v>365/365/365/366/365</x:v>
      </x:c>
      <x:c r="AM669" s="51" t="n">
        <x:v>48711200</x:v>
      </x:c>
      <x:c r="AN669" s="51" t="n">
        <x:v>2266</x:v>
      </x:c>
      <x:c r="AO669" s="51" t="n">
        <x:f>IFERROR(AM669*AN669,"")</x:f>
        <x:v>110379579200</x:v>
      </x:c>
      <x:c r="AP669" s="56" t="n">
        <x:f>IFERROR(AO669/(K669*1000000),"")</x:f>
        <x:v>1.0698390989978095</x:v>
      </x:c>
      <x:c r="AQ669" s="57" t="n">
        <x:v>538216955</x:v>
      </x:c>
      <x:c r="AR669" s="52" t="n">
        <x:v>0.2706032053381635</x:v>
      </x:c>
      <x:c r="AS669" s="52" t="n">
        <x:v>-0.3067710966891408</x:v>
      </x:c>
      <x:c r="AT669" s="55" t="b">
        <x:v>0</x:v>
      </x:c>
      <x:c r="AU669" s="50" t="str">
        <x:v>repeated_negative_operating_cf</x:v>
      </x:c>
      <x:c r="AV669" s="58" t="n">
        <x:v>0.0125908168579762</x:v>
      </x:c>
      <x:c r="AW669" s="50" t="n">
        <x:v>1773</x:v>
      </x:c>
      <x:c r="AX669" s="50" t="str">
        <x:v>Core Moat</x:v>
      </x:c>
      <x:c r="AY669" s="50" t="str">
        <x:v>既存適格性フィルター不通過: repeated_negative_operating_cf</x:v>
      </x:c>
      <x:c r="AZ669" s="59" t="str">
        <x:v>2025-06-23 11:06</x:v>
      </x:c>
      <x:c r="BA669" s="53" t="n">
        <x:v>38322</x:v>
      </x:c>
      <x:c r="BB669" s="50"/>
      <x:c r="BC669" s="50"/>
      <x:c r="BD669" s="50" t="str">
        <x:v>TOPIX Small 1</x:v>
      </x:c>
    </x:row>
    <x:row r="670">
      <x:c r="A670" s="50" t="n">
        <x:v>669</x:v>
      </x:c>
      <x:c r="B670" s="50" t="str">
        <x:v>8929</x:v>
      </x:c>
      <x:c r="C670" s="50" t="str">
        <x:v>8929.T</x:v>
      </x:c>
      <x:c r="D670" s="50" t="str">
        <x:v>Aoyama Zaisan Networks Company,Limited</x:v>
      </x:c>
      <x:c r="E670" s="50" t="str">
        <x:v>Standard Market(Domestic)</x:v>
      </x:c>
      <x:c r="F670" s="50" t="str">
        <x:v>Real Estate</x:v>
      </x:c>
      <x:c r="G670" s="51" t="n">
        <x:v>24213</x:v>
      </x:c>
      <x:c r="H670" s="51" t="n">
        <x:v>35952</x:v>
      </x:c>
      <x:c r="I670" s="51" t="n">
        <x:v>36098</x:v>
      </x:c>
      <x:c r="J670" s="51" t="n">
        <x:v>45618</x:v>
      </x:c>
      <x:c r="K670" s="51" t="n">
        <x:v>41785</x:v>
      </x:c>
      <x:c r="L670" s="52" t="n">
        <x:f>IFERROR(H670/G670-1,"")</x:f>
        <x:v>0.48482220294882916</x:v>
      </x:c>
      <x:c r="M670" s="52" t="n">
        <x:f>IFERROR(I670/H670-1,"")</x:f>
        <x:v>0.004060970182465429</x:v>
      </x:c>
      <x:c r="N670" s="52" t="n">
        <x:f>IFERROR(J670/I670-1,"")</x:f>
        <x:v>0.2637265222449998</x:v>
      </x:c>
      <x:c r="O670" s="52" t="n">
        <x:f>IFERROR(K670/J670-1,"")</x:f>
        <x:v>-0.0840238502345565</x:v>
      </x:c>
      <x:c r="P670" s="52" t="n">
        <x:f>IFERROR((K670/G670)^(1/4)-1,"")</x:f>
        <x:v>0.14615393855778946</x:v>
      </x:c>
      <x:c r="Q670" s="51" t="n">
        <x:v>3858</x:v>
      </x:c>
      <x:c r="R670" s="52" t="n">
        <x:f>IFERROR(Q670/K670,"")</x:f>
        <x:v>0.09232978341510112</x:v>
      </x:c>
      <x:c r="S670" s="53" t="n">
        <x:v>38169</x:v>
      </x:c>
      <x:c r="T670" s="50" t="str">
        <x:v>EDINET_company_history</x:v>
      </x:c>
      <x:c r="U670" s="50" t="str">
        <x:v>蓮見 正純</x:v>
      </x:c>
      <x:c r="V670" s="54" t="n">
        <x:v>0.1061</x:v>
      </x:c>
      <x:c r="W670" s="50" t="str">
        <x:v>蓮見 正純</x:v>
      </x:c>
      <x:c r="X670" s="50" t="b">
        <x:f>AND(COUNT(L670:O670)=4,L670&gt;='設定'!$B$6,M670&gt;='設定'!$B$6,N670&gt;='設定'!$B$6,O670&gt;='設定'!$B$6)</x:f>
        <x:v>0</x:v>
      </x:c>
      <x:c r="Y670" s="50" t="b">
        <x:f>AND(COUNT(G670:K670)=5,P670&gt;='設定'!$B$7)</x:f>
        <x:v>0</x:v>
      </x:c>
      <x:c r="Z670" s="50" t="b">
        <x:f>AND(ISNUMBER(R670),R670&gt;='設定'!$B$8)</x:f>
        <x:v>0</x:v>
      </x:c>
      <x:c r="AA670" s="50" t="b">
        <x:f>AND(ISNUMBER(S670),S670&gt;=DATE(YEAR('設定'!$B$10)-'設定'!$B$9,MONTH('設定'!$B$10),DAY('設定'!$B$10)))</x:f>
        <x:v>0</x:v>
      </x:c>
      <x:c r="AB670" s="55" t="b">
        <x:v>1</x:v>
      </x:c>
      <x:c r="AC670" s="55" t="b">
        <x:v>1</x:v>
      </x:c>
      <x:c r="AD670" s="50" t="n">
        <x:f>IF(X670,1,0)+IF(Z670,1,0)+IF(AA670,1,0)+IF(AB670,1,0)</x:f>
        <x:v>1</x:v>
      </x:c>
      <x:c r="AE670" s="50" t="n">
        <x:f>IF(Y670,1,0)+IF(Z670,1,0)+IF(AA670,1,0)+IF(AB670,1,0)</x:f>
        <x:v>1</x:v>
      </x:c>
      <x:c r="AF670" s="50" t="n">
        <x:f>IF(Y670,1,0)+IF(Z670,1,0)+IF(AA670,1,0)+IF(AC670,1,0)</x:f>
        <x:v>1</x:v>
      </x:c>
      <x:c r="AG670" s="53" t="n">
        <x:v>44348</x:v>
      </x:c>
      <x:c r="AH670" s="50" t="str">
        <x:v>S100XTDE</x:v>
      </x:c>
      <x:c r="AI670" s="50" t="str">
        <x:v>NetSalesSummaryOfBusinessResults</x:v>
      </x:c>
      <x:c r="AJ670" s="50" t="str">
        <x:v>OperatingIncome</x:v>
      </x:c>
      <x:c r="AK670" s="53" t="n">
        <x:v>46022</x:v>
      </x:c>
      <x:c r="AL670" s="50" t="str">
        <x:v>365/365/365/366/365</x:v>
      </x:c>
      <x:c r="AM670" s="51" t="n">
        <x:v>23978659</x:v>
      </x:c>
      <x:c r="AN670" s="51" t="n">
        <x:v>1334</x:v>
      </x:c>
      <x:c r="AO670" s="51" t="n">
        <x:f>IFERROR(AM670*AN670,"")</x:f>
        <x:v>31987531106</x:v>
      </x:c>
      <x:c r="AP670" s="56" t="n">
        <x:f>IFERROR(AO670/(K670*1000000),"")</x:f>
        <x:v>0.7655266508555701</x:v>
      </x:c>
      <x:c r="AQ670" s="57" t="n">
        <x:v>157376870</x:v>
      </x:c>
      <x:c r="AR670" s="52" t="n">
        <x:v>0.3362491583110316</x:v>
      </x:c>
      <x:c r="AS670" s="52" t="n">
        <x:v>-0.4256933548637281</x:v>
      </x:c>
      <x:c r="AT670" s="55" t="b">
        <x:v>1</x:v>
      </x:c>
      <x:c r="AU670" s="50"/>
      <x:c r="AV670" s="58" t="n">
        <x:v>-0.1609026100569462</x:v>
      </x:c>
      <x:c r="AW670" s="50" t="n">
        <x:v>2892</x:v>
      </x:c>
      <x:c r="AX670" s="50" t="str">
        <x:v>Core Moat</x:v>
      </x:c>
      <x:c r="AY670" s="50" t="str">
        <x:v>目立つ機械的警告なし（定性確認は別途必要）</x:v>
      </x:c>
      <x:c r="AZ670" s="59" t="str">
        <x:v>2026-03-24 16:20</x:v>
      </x:c>
      <x:c r="BA670" s="53" t="n">
        <x:v>38169</x:v>
      </x:c>
      <x:c r="BB670" s="50" t="str">
        <x:v>蓮見 正純</x:v>
      </x:c>
      <x:c r="BC670" s="50"/>
      <x:c r="BD670" s="50"/>
    </x:row>
    <x:row r="671">
      <x:c r="A671" s="50" t="n">
        <x:v>670</x:v>
      </x:c>
      <x:c r="B671" s="50" t="str">
        <x:v>6638</x:v>
      </x:c>
      <x:c r="C671" s="50" t="str">
        <x:v>6638.T</x:v>
      </x:c>
      <x:c r="D671" s="50" t="str">
        <x:v>MIMAKI ENGINEERING CO.,LTD.</x:v>
      </x:c>
      <x:c r="E671" s="50" t="str">
        <x:v>Prime Market (Domestic)</x:v>
      </x:c>
      <x:c r="F671" s="50" t="str">
        <x:v>Electric Appliances</x:v>
      </x:c>
      <x:c r="G671" s="51" t="n">
        <x:v>48722.93</x:v>
      </x:c>
      <x:c r="H671" s="51" t="n">
        <x:v>59511.957</x:v>
      </x:c>
      <x:c r="I671" s="51" t="n">
        <x:v>70607.012</x:v>
      </x:c>
      <x:c r="J671" s="51" t="n">
        <x:v>75631.146</x:v>
      </x:c>
      <x:c r="K671" s="51" t="n">
        <x:v>83963.694</x:v>
      </x:c>
      <x:c r="L671" s="52" t="n">
        <x:f>IFERROR(H671/G671-1,"")</x:f>
        <x:v>0.2214363339807357</x:v>
      </x:c>
      <x:c r="M671" s="52" t="n">
        <x:f>IFERROR(I671/H671-1,"")</x:f>
        <x:v>0.18643404719491907</x:v>
      </x:c>
      <x:c r="N671" s="52" t="n">
        <x:f>IFERROR(J671/I671-1,"")</x:f>
        <x:v>0.07115630385265415</x:v>
      </x:c>
      <x:c r="O671" s="52" t="n">
        <x:f>IFERROR(K671/J671-1,"")</x:f>
        <x:v>0.11017349915602237</x:v>
      </x:c>
      <x:c r="P671" s="52" t="n">
        <x:f>IFERROR((K671/G671)^(1/4)-1,"")</x:f>
        <x:v>0.14574912703372833</x:v>
      </x:c>
      <x:c r="Q671" s="51" t="n">
        <x:v>9111.805</x:v>
      </x:c>
      <x:c r="R671" s="52" t="n">
        <x:f>IFERROR(Q671/K671,"")</x:f>
        <x:v>0.10852077327612575</x:v>
      </x:c>
      <x:c r="S671" s="53" t="n">
        <x:v>39142</x:v>
      </x:c>
      <x:c r="T671" s="50" t="str">
        <x:v>EDINET_company_history</x:v>
      </x:c>
      <x:c r="U671" s="50" t="str">
        <x:v>株式会社池田ホールディングス</x:v>
      </x:c>
      <x:c r="V671" s="54" t="n">
        <x:v>0.1751</x:v>
      </x:c>
      <x:c r="W671" s="50" t="str">
        <x:v>池田 和明</x:v>
      </x:c>
      <x:c r="X671" s="50" t="b">
        <x:f>AND(COUNT(L671:O671)=4,L671&gt;='設定'!$B$6,M671&gt;='設定'!$B$6,N671&gt;='設定'!$B$6,O671&gt;='設定'!$B$6)</x:f>
        <x:v>0</x:v>
      </x:c>
      <x:c r="Y671" s="50" t="b">
        <x:f>AND(COUNT(G671:K671)=5,P671&gt;='設定'!$B$7)</x:f>
        <x:v>0</x:v>
      </x:c>
      <x:c r="Z671" s="50" t="b">
        <x:f>AND(ISNUMBER(R671),R671&gt;='設定'!$B$8)</x:f>
        <x:v>1</x:v>
      </x:c>
      <x:c r="AA671" s="50" t="b">
        <x:f>AND(ISNUMBER(S671),S671&gt;=DATE(YEAR('設定'!$B$10)-'設定'!$B$9,MONTH('設定'!$B$10),DAY('設定'!$B$10)))</x:f>
        <x:v>0</x:v>
      </x:c>
      <x:c r="AB671" s="55" t="b">
        <x:v>0</x:v>
      </x:c>
      <x:c r="AC671" s="55" t="b">
        <x:v>0</x:v>
      </x:c>
      <x:c r="AD671" s="50" t="n">
        <x:f>IF(X671,1,0)+IF(Z671,1,0)+IF(AA671,1,0)+IF(AB671,1,0)</x:f>
        <x:v>1</x:v>
      </x:c>
      <x:c r="AE671" s="50" t="n">
        <x:f>IF(Y671,1,0)+IF(Z671,1,0)+IF(AA671,1,0)+IF(AB671,1,0)</x:f>
        <x:v>1</x:v>
      </x:c>
      <x:c r="AF671" s="50" t="n">
        <x:f>IF(Y671,1,0)+IF(Z671,1,0)+IF(AA671,1,0)+IF(AC671,1,0)</x:f>
        <x:v>1</x:v>
      </x:c>
      <x:c r="AG671" s="53" t="n">
        <x:v>44348</x:v>
      </x:c>
      <x:c r="AH671" s="50" t="str">
        <x:v>S100VZ0Z</x:v>
      </x:c>
      <x:c r="AI671" s="50" t="str">
        <x:v>NetSalesSummaryOfBusinessResults</x:v>
      </x:c>
      <x:c r="AJ671" s="50" t="str">
        <x:v>OperatingIncome</x:v>
      </x:c>
      <x:c r="AK671" s="53" t="n">
        <x:v>45747</x:v>
      </x:c>
      <x:c r="AL671" s="50" t="str">
        <x:v>365/365/365/366/365</x:v>
      </x:c>
      <x:c r="AM671" s="51" t="n">
        <x:v>28913200</x:v>
      </x:c>
      <x:c r="AN671" s="51" t="n">
        <x:v>1820</x:v>
      </x:c>
      <x:c r="AO671" s="51" t="n">
        <x:f>IFERROR(AM671*AN671,"")</x:f>
        <x:v>52622024000</x:v>
      </x:c>
      <x:c r="AP671" s="56" t="n">
        <x:f>IFERROR(AO671/(K671*1000000),"")</x:f>
        <x:v>0.626723545536241</x:v>
      </x:c>
      <x:c r="AQ671" s="57" t="n">
        <x:v>162855460</x:v>
      </x:c>
      <x:c r="AR671" s="52" t="n">
        <x:v>0.4717681055447821</x:v>
      </x:c>
      <x:c r="AS671" s="52" t="n">
        <x:v>-0.5152480983213006</x:v>
      </x:c>
      <x:c r="AT671" s="55" t="b">
        <x:v>1</x:v>
      </x:c>
      <x:c r="AU671" s="50"/>
      <x:c r="AV671" s="58" t="n">
        <x:v>0.1613795897145847</x:v>
      </x:c>
      <x:c r="AW671" s="50" t="n">
        <x:v>896</x:v>
      </x:c>
      <x:c r="AX671" s="50" t="str">
        <x:v>Future Moat</x:v>
      </x:c>
      <x:c r="AY671" s="50" t="str">
        <x:v>目立つ機械的警告なし（定性確認は別途必要）</x:v>
      </x:c>
      <x:c r="AZ671" s="59" t="str">
        <x:v>2025-06-18 12:47</x:v>
      </x:c>
      <x:c r="BA671" s="53" t="n">
        <x:v>39142</x:v>
      </x:c>
      <x:c r="BB671" s="50"/>
      <x:c r="BC671" s="50"/>
      <x:c r="BD671" s="50" t="str">
        <x:v>TOPIX Small 2</x:v>
      </x:c>
    </x:row>
    <x:row r="672">
      <x:c r="A672" s="50" t="n">
        <x:v>671</x:v>
      </x:c>
      <x:c r="B672" s="50" t="str">
        <x:v>5527</x:v>
      </x:c>
      <x:c r="C672" s="50" t="str">
        <x:v>5527.T</x:v>
      </x:c>
      <x:c r="D672" s="50" t="str">
        <x:v>property technologies Inc.</x:v>
      </x:c>
      <x:c r="E672" s="50" t="str">
        <x:v>Growth Market(Domestic)</x:v>
      </x:c>
      <x:c r="F672" s="50" t="str">
        <x:v>Real Estate</x:v>
      </x:c>
      <x:c r="G672" s="51" t="n">
        <x:v>29543.914</x:v>
      </x:c>
      <x:c r="H672" s="51" t="n">
        <x:v>38795.887</x:v>
      </x:c>
      <x:c r="I672" s="51" t="n">
        <x:v>36965.282</x:v>
      </x:c>
      <x:c r="J672" s="51" t="n">
        <x:v>41612.756</x:v>
      </x:c>
      <x:c r="K672" s="51" t="n">
        <x:v>50909.668</x:v>
      </x:c>
      <x:c r="L672" s="52" t="n">
        <x:f>IFERROR(H672/G672-1,"")</x:f>
        <x:v>0.3131600301842201</x:v>
      </x:c>
      <x:c r="M672" s="52" t="n">
        <x:f>IFERROR(I672/H672-1,"")</x:f>
        <x:v>-0.04718554314791157</x:v>
      </x:c>
      <x:c r="N672" s="52" t="n">
        <x:f>IFERROR(J672/I672-1,"")</x:f>
        <x:v>0.1257253765844395</x:v>
      </x:c>
      <x:c r="O672" s="52" t="n">
        <x:f>IFERROR(K672/J672-1,"")</x:f>
        <x:v>0.2234149547797315</x:v>
      </x:c>
      <x:c r="P672" s="52" t="n">
        <x:f>IFERROR((K672/G672)^(1/4)-1,"")</x:f>
        <x:v>0.1457320411737424</x:v>
      </x:c>
      <x:c r="Q672" s="51" t="n">
        <x:v>2041.74</x:v>
      </x:c>
      <x:c r="R672" s="52" t="n">
        <x:f>IFERROR(Q672/K672,"")</x:f>
        <x:v>0.040105152522306765</x:v>
      </x:c>
      <x:c r="S672" s="53" t="n">
        <x:v>44908</x:v>
      </x:c>
      <x:c r="T672" s="50" t="str">
        <x:v>local_price_first_trade</x:v>
      </x:c>
      <x:c r="U672" s="50" t="str">
        <x:v>株式会社グランドールキャピタル</x:v>
      </x:c>
      <x:c r="V672" s="54" t="n">
        <x:v>0.3626</x:v>
      </x:c>
      <x:c r="W672" s="50" t="str">
        <x:v>濱中 雄大</x:v>
      </x:c>
      <x:c r="X672" s="50" t="b">
        <x:f>AND(COUNT(L672:O672)=4,L672&gt;='設定'!$B$6,M672&gt;='設定'!$B$6,N672&gt;='設定'!$B$6,O672&gt;='設定'!$B$6)</x:f>
        <x:v>0</x:v>
      </x:c>
      <x:c r="Y672" s="50" t="b">
        <x:f>AND(COUNT(G672:K672)=5,P672&gt;='設定'!$B$7)</x:f>
        <x:v>0</x:v>
      </x:c>
      <x:c r="Z672" s="50" t="b">
        <x:f>AND(ISNUMBER(R672),R672&gt;='設定'!$B$8)</x:f>
        <x:v>0</x:v>
      </x:c>
      <x:c r="AA672" s="50" t="b">
        <x:f>AND(ISNUMBER(S672),S672&gt;=DATE(YEAR('設定'!$B$10)-'設定'!$B$9,MONTH('設定'!$B$10),DAY('設定'!$B$10)))</x:f>
        <x:v>1</x:v>
      </x:c>
      <x:c r="AB672" s="55" t="b">
        <x:v>0</x:v>
      </x:c>
      <x:c r="AC672" s="55" t="b">
        <x:v>0</x:v>
      </x:c>
      <x:c r="AD672" s="50" t="n">
        <x:f>IF(X672,1,0)+IF(Z672,1,0)+IF(AA672,1,0)+IF(AB672,1,0)</x:f>
        <x:v>1</x:v>
      </x:c>
      <x:c r="AE672" s="50" t="n">
        <x:f>IF(Y672,1,0)+IF(Z672,1,0)+IF(AA672,1,0)+IF(AB672,1,0)</x:f>
        <x:v>1</x:v>
      </x:c>
      <x:c r="AF672" s="50" t="n">
        <x:f>IF(Y672,1,0)+IF(Z672,1,0)+IF(AA672,1,0)+IF(AC672,1,0)</x:f>
        <x:v>1</x:v>
      </x:c>
      <x:c r="AG672" s="53" t="n">
        <x:v>44908</x:v>
      </x:c>
      <x:c r="AH672" s="50" t="str">
        <x:v>S100XN0E</x:v>
      </x:c>
      <x:c r="AI672" s="50" t="str">
        <x:v>NetSalesSummaryOfBusinessResults</x:v>
      </x:c>
      <x:c r="AJ672" s="50" t="str">
        <x:v>OperatingIncome</x:v>
      </x:c>
      <x:c r="AK672" s="53" t="n">
        <x:v>45991</x:v>
      </x:c>
      <x:c r="AL672" s="50" t="str">
        <x:v>365/365/365/366/365</x:v>
      </x:c>
      <x:c r="AM672" s="51" t="n">
        <x:v>12409353</x:v>
      </x:c>
      <x:c r="AN672" s="51" t="n">
        <x:v>589</x:v>
      </x:c>
      <x:c r="AO672" s="51" t="n">
        <x:f>IFERROR(AM672*AN672,"")</x:f>
        <x:v>7309108917</x:v>
      </x:c>
      <x:c r="AP672" s="56" t="n">
        <x:f>IFERROR(AO672/(K672*1000000),"")</x:f>
        <x:v>0.1435701548279592</x:v>
      </x:c>
      <x:c r="AQ672" s="57" t="n">
        <x:v>27382506.666666668</x:v>
      </x:c>
      <x:c r="AR672" s="52" t="n">
        <x:v>0.4722163547824556</x:v>
      </x:c>
      <x:c r="AS672" s="52" t="n">
        <x:v>-0.8185216641944039</x:v>
      </x:c>
      <x:c r="AT672" s="55" t="b">
        <x:v>0</x:v>
      </x:c>
      <x:c r="AU672" s="50" t="str">
        <x:v>repeated_negative_operating_cf</x:v>
      </x:c>
      <x:c r="AV672" s="58" t="n">
        <x:v>-0.2297498912242467</x:v>
      </x:c>
      <x:c r="AW672" s="50" t="n">
        <x:v>3131</x:v>
      </x:c>
      <x:c r="AX672" s="50" t="str">
        <x:v>Transformation Moat</x:v>
      </x:c>
      <x:c r="AY672" s="50" t="str">
        <x:v>既存適格性フィルター不通過: repeated_negative_operating_cf / ローカル5年最大下落率-60%以下</x:v>
      </x:c>
      <x:c r="AZ672" s="59" t="str">
        <x:v>2026-02-25 10:00</x:v>
      </x:c>
      <x:c r="BA672" s="53" t="n">
        <x:v>44896</x:v>
      </x:c>
      <x:c r="BB672" s="50"/>
      <x:c r="BC672" s="50"/>
      <x:c r="BD672" s="50"/>
    </x:row>
    <x:row r="673">
      <x:c r="A673" s="50" t="n">
        <x:v>672</x:v>
      </x:c>
      <x:c r="B673" s="50" t="str">
        <x:v>3180</x:v>
      </x:c>
      <x:c r="C673" s="50" t="str">
        <x:v>3180.T</x:v>
      </x:c>
      <x:c r="D673" s="50" t="str">
        <x:v>BEAUTY GARAGE Inc.</x:v>
      </x:c>
      <x:c r="E673" s="50" t="str">
        <x:v>Prime Market (Domestic)</x:v>
      </x:c>
      <x:c r="F673" s="50" t="str">
        <x:v>Wholesale Trade</x:v>
      </x:c>
      <x:c r="G673" s="51" t="n">
        <x:v>19597</x:v>
      </x:c>
      <x:c r="H673" s="51" t="n">
        <x:v>23401</x:v>
      </x:c>
      <x:c r="I673" s="51" t="n">
        <x:v>26429</x:v>
      </x:c>
      <x:c r="J673" s="51" t="n">
        <x:v>29840</x:v>
      </x:c>
      <x:c r="K673" s="51" t="n">
        <x:v>33721</x:v>
      </x:c>
      <x:c r="L673" s="52" t="n">
        <x:f>IFERROR(H673/G673-1,"")</x:f>
        <x:v>0.19411134357299598</x:v>
      </x:c>
      <x:c r="M673" s="52" t="n">
        <x:f>IFERROR(I673/H673-1,"")</x:f>
        <x:v>0.12939617965044237</x:v>
      </x:c>
      <x:c r="N673" s="52" t="n">
        <x:f>IFERROR(J673/I673-1,"")</x:f>
        <x:v>0.12906277195504945</x:v>
      </x:c>
      <x:c r="O673" s="52" t="n">
        <x:f>IFERROR(K673/J673-1,"")</x:f>
        <x:v>0.1300603217158176</x:v>
      </x:c>
      <x:c r="P673" s="52" t="n">
        <x:f>IFERROR((K673/G673)^(1/4)-1,"")</x:f>
        <x:v>0.14532229053266188</x:v>
      </x:c>
      <x:c r="Q673" s="51" t="n">
        <x:v>1594.348</x:v>
      </x:c>
      <x:c r="R673" s="52" t="n">
        <x:f>IFERROR(Q673/K673,"")</x:f>
        <x:v>0.04728056700572344</x:v>
      </x:c>
      <x:c r="S673" s="53" t="n">
        <x:v>40634</x:v>
      </x:c>
      <x:c r="T673" s="50" t="str">
        <x:v>EDINET_company_history</x:v>
      </x:c>
      <x:c r="U673" s="50" t="str">
        <x:v>野村 秀輝</x:v>
      </x:c>
      <x:c r="V673" s="54" t="n">
        <x:v>0.2628</x:v>
      </x:c>
      <x:c r="W673" s="50" t="str">
        <x:v>野村 秀輝</x:v>
      </x:c>
      <x:c r="X673" s="50" t="b">
        <x:f>AND(COUNT(L673:O673)=4,L673&gt;='設定'!$B$6,M673&gt;='設定'!$B$6,N673&gt;='設定'!$B$6,O673&gt;='設定'!$B$6)</x:f>
        <x:v>0</x:v>
      </x:c>
      <x:c r="Y673" s="50" t="b">
        <x:f>AND(COUNT(G673:K673)=5,P673&gt;='設定'!$B$7)</x:f>
        <x:v>0</x:v>
      </x:c>
      <x:c r="Z673" s="50" t="b">
        <x:f>AND(ISNUMBER(R673),R673&gt;='設定'!$B$8)</x:f>
        <x:v>0</x:v>
      </x:c>
      <x:c r="AA673" s="50" t="b">
        <x:f>AND(ISNUMBER(S673),S673&gt;=DATE(YEAR('設定'!$B$10)-'設定'!$B$9,MONTH('設定'!$B$10),DAY('設定'!$B$10)))</x:f>
        <x:v>0</x:v>
      </x:c>
      <x:c r="AB673" s="55" t="b">
        <x:v>1</x:v>
      </x:c>
      <x:c r="AC673" s="55" t="b">
        <x:v>1</x:v>
      </x:c>
      <x:c r="AD673" s="50" t="n">
        <x:f>IF(X673,1,0)+IF(Z673,1,0)+IF(AA673,1,0)+IF(AB673,1,0)</x:f>
        <x:v>1</x:v>
      </x:c>
      <x:c r="AE673" s="50" t="n">
        <x:f>IF(Y673,1,0)+IF(Z673,1,0)+IF(AA673,1,0)+IF(AB673,1,0)</x:f>
        <x:v>1</x:v>
      </x:c>
      <x:c r="AF673" s="50" t="n">
        <x:f>IF(Y673,1,0)+IF(Z673,1,0)+IF(AA673,1,0)+IF(AC673,1,0)</x:f>
        <x:v>1</x:v>
      </x:c>
      <x:c r="AG673" s="53" t="n">
        <x:v>44348</x:v>
      </x:c>
      <x:c r="AH673" s="50" t="str">
        <x:v>S100WE42</x:v>
      </x:c>
      <x:c r="AI673" s="50" t="str">
        <x:v>NetSalesSummaryOfBusinessResults</x:v>
      </x:c>
      <x:c r="AJ673" s="50" t="str">
        <x:v>OperatingIncome</x:v>
      </x:c>
      <x:c r="AK673" s="53" t="n">
        <x:v>45777</x:v>
      </x:c>
      <x:c r="AL673" s="50" t="str">
        <x:v>365/365/365/366/365</x:v>
      </x:c>
      <x:c r="AM673" s="51" t="n">
        <x:v>12535700</x:v>
      </x:c>
      <x:c r="AN673" s="51" t="n">
        <x:v>1391</x:v>
      </x:c>
      <x:c r="AO673" s="51" t="n">
        <x:f>IFERROR(AM673*AN673,"")</x:f>
        <x:v>17437158700</x:v>
      </x:c>
      <x:c r="AP673" s="56" t="n">
        <x:f>IFERROR(AO673/(K673*1000000),"")</x:f>
        <x:v>0.5171008777912873</x:v>
      </x:c>
      <x:c r="AQ673" s="57" t="n">
        <x:v>77756131.66666667</x:v>
      </x:c>
      <x:c r="AR673" s="52" t="n">
        <x:v>0.4397608192529533</x:v>
      </x:c>
      <x:c r="AS673" s="52" t="n">
        <x:v>-0.5621663824165464</x:v>
      </x:c>
      <x:c r="AT673" s="55" t="b">
        <x:v>1</x:v>
      </x:c>
      <x:c r="AU673" s="50"/>
      <x:c r="AV673" s="58" t="n">
        <x:v>-0.2572157039464426</x:v>
      </x:c>
      <x:c r="AW673" s="50" t="n">
        <x:v>3208</x:v>
      </x:c>
      <x:c r="AX673" s="50" t="str">
        <x:v>Transformation Moat</x:v>
      </x:c>
      <x:c r="AY673" s="50" t="str">
        <x:v>目立つ機械的警告なし（定性確認は別途必要）</x:v>
      </x:c>
      <x:c r="AZ673" s="59" t="str">
        <x:v>2025-07-22 15:33</x:v>
      </x:c>
      <x:c r="BA673" s="53" t="n">
        <x:v>40634</x:v>
      </x:c>
      <x:c r="BB673" s="50" t="str">
        <x:v>野村 秀輝</x:v>
      </x:c>
      <x:c r="BC673" s="50"/>
      <x:c r="BD673" s="50" t="str">
        <x:v>TOPIX Small 2</x:v>
      </x:c>
    </x:row>
    <x:row r="674">
      <x:c r="A674" s="50" t="n">
        <x:v>673</x:v>
      </x:c>
      <x:c r="B674" s="50" t="str">
        <x:v>3543</x:v>
      </x:c>
      <x:c r="C674" s="50" t="str">
        <x:v>3543.T</x:v>
      </x:c>
      <x:c r="D674" s="50" t="str">
        <x:v>KOMEDA Holdings Co.,Ltd.</x:v>
      </x:c>
      <x:c r="E674" s="50" t="str">
        <x:v>Prime Market (Domestic)</x:v>
      </x:c>
      <x:c r="F674" s="50" t="str">
        <x:v>Wholesale Trade</x:v>
      </x:c>
      <x:c r="G674" s="51" t="n">
        <x:v>33317</x:v>
      </x:c>
      <x:c r="H674" s="51" t="n">
        <x:v>37836</x:v>
      </x:c>
      <x:c r="I674" s="51" t="n">
        <x:v>43236</x:v>
      </x:c>
      <x:c r="J674" s="51" t="n">
        <x:v>47057</x:v>
      </x:c>
      <x:c r="K674" s="51" t="n">
        <x:v>57225</x:v>
      </x:c>
      <x:c r="L674" s="52" t="n">
        <x:f>IFERROR(H674/G674-1,"")</x:f>
        <x:v>0.1356364618663144</x:v>
      </x:c>
      <x:c r="M674" s="52" t="n">
        <x:f>IFERROR(I674/H674-1,"")</x:f>
        <x:v>0.14272121788772596</x:v>
      </x:c>
      <x:c r="N674" s="52" t="n">
        <x:f>IFERROR(J674/I674-1,"")</x:f>
        <x:v>0.08837542788417063</x:v>
      </x:c>
      <x:c r="O674" s="52" t="n">
        <x:f>IFERROR(K674/J674-1,"")</x:f>
        <x:v>0.2160783730369551</x:v>
      </x:c>
      <x:c r="P674" s="52" t="n">
        <x:f>IFERROR((K674/G674)^(1/4)-1,"")</x:f>
        <x:v>0.14480094204699556</x:v>
      </x:c>
      <x:c r="Q674" s="51" t="n">
        <x:v>9424</x:v>
      </x:c>
      <x:c r="R674" s="52" t="n">
        <x:f>IFERROR(Q674/K674,"")</x:f>
        <x:v>0.16468326780253387</x:v>
      </x:c>
      <x:c r="S674" s="53" t="n">
        <x:v>42522</x:v>
      </x:c>
      <x:c r="T674" s="50" t="str">
        <x:v>EDINET_company_history</x:v>
      </x:c>
      <x:c r="U674" s="50" t="str">
        <x:v>日本マスタートラスト信託銀行株式会社（信託口）</x:v>
      </x:c>
      <x:c r="V674" s="54" t="n">
        <x:v>0.1124</x:v>
      </x:c>
      <x:c r="W674" s="50" t="str">
        <x:v>甘利 祐一</x:v>
      </x:c>
      <x:c r="X674" s="50" t="b">
        <x:f>AND(COUNT(L674:O674)=4,L674&gt;='設定'!$B$6,M674&gt;='設定'!$B$6,N674&gt;='設定'!$B$6,O674&gt;='設定'!$B$6)</x:f>
        <x:v>0</x:v>
      </x:c>
      <x:c r="Y674" s="50" t="b">
        <x:f>AND(COUNT(G674:K674)=5,P674&gt;='設定'!$B$7)</x:f>
        <x:v>0</x:v>
      </x:c>
      <x:c r="Z674" s="50" t="b">
        <x:f>AND(ISNUMBER(R674),R674&gt;='設定'!$B$8)</x:f>
        <x:v>1</x:v>
      </x:c>
      <x:c r="AA674" s="50" t="b">
        <x:f>AND(ISNUMBER(S674),S674&gt;=DATE(YEAR('設定'!$B$10)-'設定'!$B$9,MONTH('設定'!$B$10),DAY('設定'!$B$10)))</x:f>
        <x:v>0</x:v>
      </x:c>
      <x:c r="AB674" s="55" t="b">
        <x:v>0</x:v>
      </x:c>
      <x:c r="AC674" s="55" t="b">
        <x:v>0</x:v>
      </x:c>
      <x:c r="AD674" s="50" t="n">
        <x:f>IF(X674,1,0)+IF(Z674,1,0)+IF(AA674,1,0)+IF(AB674,1,0)</x:f>
        <x:v>1</x:v>
      </x:c>
      <x:c r="AE674" s="50" t="n">
        <x:f>IF(Y674,1,0)+IF(Z674,1,0)+IF(AA674,1,0)+IF(AB674,1,0)</x:f>
        <x:v>1</x:v>
      </x:c>
      <x:c r="AF674" s="50" t="n">
        <x:f>IF(Y674,1,0)+IF(Z674,1,0)+IF(AA674,1,0)+IF(AC674,1,0)</x:f>
        <x:v>1</x:v>
      </x:c>
      <x:c r="AG674" s="53" t="n">
        <x:v>44348</x:v>
      </x:c>
      <x:c r="AH674" s="50" t="str">
        <x:v>S100Y6O9</x:v>
      </x:c>
      <x:c r="AI674" s="50" t="str">
        <x:v>RevenueIFRSSummaryOfBusinessResults</x:v>
      </x:c>
      <x:c r="AJ674" s="50" t="str">
        <x:v>OperatingProfitIFRSSummaryOfBusinessResults</x:v>
      </x:c>
      <x:c r="AK674" s="53" t="n">
        <x:v>46081</x:v>
      </x:c>
      <x:c r="AL674" s="50" t="str">
        <x:v>365/365/366/365/365</x:v>
      </x:c>
      <x:c r="AM674" s="51" t="n">
        <x:v>45510300</x:v>
      </x:c>
      <x:c r="AN674" s="51" t="n">
        <x:v>2753</x:v>
      </x:c>
      <x:c r="AO674" s="51" t="n">
        <x:f>IFERROR(AM674*AN674,"")</x:f>
        <x:v>125289855900</x:v>
      </x:c>
      <x:c r="AP674" s="56" t="n">
        <x:f>IFERROR(AO674/(K674*1000000),"")</x:f>
        <x:v>2.1894251795543904</x:v>
      </x:c>
      <x:c r="AQ674" s="57" t="n">
        <x:v>687568573.3333334</x:v>
      </x:c>
      <x:c r="AR674" s="52" t="n">
        <x:v>0.165064655915534</x:v>
      </x:c>
      <x:c r="AS674" s="52" t="n">
        <x:v>-0.1753239041481923</x:v>
      </x:c>
      <x:c r="AT674" s="55" t="b">
        <x:v>0</x:v>
      </x:c>
      <x:c r="AU674" s="50" t="str">
        <x:v>missing_financial_data</x:v>
      </x:c>
      <x:c r="AV674" s="58" t="n">
        <x:v>0.3655961510008626</x:v>
      </x:c>
      <x:c r="AW674" s="50" t="n">
        <x:v>262</x:v>
      </x:c>
      <x:c r="AX674" s="50" t="str">
        <x:v>Core Moat</x:v>
      </x:c>
      <x:c r="AY674" s="50" t="str">
        <x:v>既存適格性フィルター不通過: missing_financial_data</x:v>
      </x:c>
      <x:c r="AZ674" s="59" t="str">
        <x:v>2026-05-27 15:30</x:v>
      </x:c>
      <x:c r="BA674" s="53" t="n">
        <x:v>42522</x:v>
      </x:c>
      <x:c r="BB674" s="50"/>
      <x:c r="BC674" s="50"/>
      <x:c r="BD674" s="50" t="str">
        <x:v>TOPIX Small 1</x:v>
      </x:c>
    </x:row>
    <x:row r="675">
      <x:c r="A675" s="50" t="n">
        <x:v>674</x:v>
      </x:c>
      <x:c r="B675" s="50" t="str">
        <x:v>3300</x:v>
      </x:c>
      <x:c r="C675" s="50" t="str">
        <x:v>3300.T</x:v>
      </x:c>
      <x:c r="D675" s="50" t="str">
        <x:v>AMBITION DX HOLDINGS Co.,Ltd.</x:v>
      </x:c>
      <x:c r="E675" s="50" t="str">
        <x:v>Growth Market(Domestic)</x:v>
      </x:c>
      <x:c r="F675" s="50" t="str">
        <x:v>Real Estate</x:v>
      </x:c>
      <x:c r="G675" s="51" t="n">
        <x:v>30529.613</x:v>
      </x:c>
      <x:c r="H675" s="51" t="n">
        <x:v>31607.815</x:v>
      </x:c>
      <x:c r="I675" s="51" t="n">
        <x:v>36239.291</x:v>
      </x:c>
      <x:c r="J675" s="51" t="n">
        <x:v>42065.394</x:v>
      </x:c>
      <x:c r="K675" s="51" t="n">
        <x:v>52372.323</x:v>
      </x:c>
      <x:c r="L675" s="52" t="n">
        <x:f>IFERROR(H675/G675-1,"")</x:f>
        <x:v>0.03531659572625423</x:v>
      </x:c>
      <x:c r="M675" s="52" t="n">
        <x:f>IFERROR(I675/H675-1,"")</x:f>
        <x:v>0.14652945798372952</x:v>
      </x:c>
      <x:c r="N675" s="52" t="n">
        <x:f>IFERROR(J675/I675-1,"")</x:f>
        <x:v>0.16076757682704113</x:v>
      </x:c>
      <x:c r="O675" s="52" t="n">
        <x:f>IFERROR(K675/J675-1,"")</x:f>
        <x:v>0.24502157283966008</x:v>
      </x:c>
      <x:c r="P675" s="52" t="n">
        <x:f>IFERROR((K675/G675)^(1/4)-1,"")</x:f>
        <x:v>0.1444455495653394</x:v>
      </x:c>
      <x:c r="Q675" s="51" t="n">
        <x:v>3946.419</x:v>
      </x:c>
      <x:c r="R675" s="52" t="n">
        <x:f>IFERROR(Q675/K675,"")</x:f>
        <x:v>0.07535314024546896</x:v>
      </x:c>
      <x:c r="S675" s="53" t="n">
        <x:v>41883</x:v>
      </x:c>
      <x:c r="T675" s="50" t="str">
        <x:v>EDINET_company_history</x:v>
      </x:c>
      <x:c r="U675" s="50" t="str">
        <x:v>清水 剛</x:v>
      </x:c>
      <x:c r="V675" s="54" t="n">
        <x:v>0.367</x:v>
      </x:c>
      <x:c r="W675" s="50" t="str">
        <x:v>清水 剛 / 鈴木 匠</x:v>
      </x:c>
      <x:c r="X675" s="50" t="b">
        <x:f>AND(COUNT(L675:O675)=4,L675&gt;='設定'!$B$6,M675&gt;='設定'!$B$6,N675&gt;='設定'!$B$6,O675&gt;='設定'!$B$6)</x:f>
        <x:v>0</x:v>
      </x:c>
      <x:c r="Y675" s="50" t="b">
        <x:f>AND(COUNT(G675:K675)=5,P675&gt;='設定'!$B$7)</x:f>
        <x:v>0</x:v>
      </x:c>
      <x:c r="Z675" s="50" t="b">
        <x:f>AND(ISNUMBER(R675),R675&gt;='設定'!$B$8)</x:f>
        <x:v>0</x:v>
      </x:c>
      <x:c r="AA675" s="50" t="b">
        <x:f>AND(ISNUMBER(S675),S675&gt;=DATE(YEAR('設定'!$B$10)-'設定'!$B$9,MONTH('設定'!$B$10),DAY('設定'!$B$10)))</x:f>
        <x:v>0</x:v>
      </x:c>
      <x:c r="AB675" s="55" t="b">
        <x:v>1</x:v>
      </x:c>
      <x:c r="AC675" s="55" t="b">
        <x:v>1</x:v>
      </x:c>
      <x:c r="AD675" s="50" t="n">
        <x:f>IF(X675,1,0)+IF(Z675,1,0)+IF(AA675,1,0)+IF(AB675,1,0)</x:f>
        <x:v>1</x:v>
      </x:c>
      <x:c r="AE675" s="50" t="n">
        <x:f>IF(Y675,1,0)+IF(Z675,1,0)+IF(AA675,1,0)+IF(AB675,1,0)</x:f>
        <x:v>1</x:v>
      </x:c>
      <x:c r="AF675" s="50" t="n">
        <x:f>IF(Y675,1,0)+IF(Z675,1,0)+IF(AA675,1,0)+IF(AC675,1,0)</x:f>
        <x:v>1</x:v>
      </x:c>
      <x:c r="AG675" s="53" t="n">
        <x:v>44348</x:v>
      </x:c>
      <x:c r="AH675" s="50" t="str">
        <x:v>S100WQFJ</x:v>
      </x:c>
      <x:c r="AI675" s="50" t="str">
        <x:v>NetSalesSummaryOfBusinessResults</x:v>
      </x:c>
      <x:c r="AJ675" s="50" t="str">
        <x:v>OperatingIncome</x:v>
      </x:c>
      <x:c r="AK675" s="53" t="n">
        <x:v>45838</x:v>
      </x:c>
      <x:c r="AL675" s="50" t="str">
        <x:v>365/365/365/366/365</x:v>
      </x:c>
      <x:c r="AM675" s="51" t="n">
        <x:v>7119200</x:v>
      </x:c>
      <x:c r="AN675" s="51" t="n">
        <x:v>2150</x:v>
      </x:c>
      <x:c r="AO675" s="51" t="n">
        <x:f>IFERROR(AM675*AN675,"")</x:f>
        <x:v>15306280000</x:v>
      </x:c>
      <x:c r="AP675" s="56" t="n">
        <x:f>IFERROR(AO675/(K675*1000000),"")</x:f>
        <x:v>0.29225894753608694</x:v>
      </x:c>
      <x:c r="AQ675" s="57" t="n">
        <x:v>65518525</x:v>
      </x:c>
      <x:c r="AR675" s="52" t="n">
        <x:v>0.3943981237376476</x:v>
      </x:c>
      <x:c r="AS675" s="52" t="n">
        <x:v>-0.3895424413692689</x:v>
      </x:c>
      <x:c r="AT675" s="55" t="b">
        <x:v>1</x:v>
      </x:c>
      <x:c r="AU675" s="50"/>
      <x:c r="AV675" s="58" t="n">
        <x:v>-0.0887562149479739</x:v>
      </x:c>
      <x:c r="AW675" s="50" t="n">
        <x:v>2529</x:v>
      </x:c>
      <x:c r="AX675" s="50" t="str">
        <x:v>Transformation Moat</x:v>
      </x:c>
      <x:c r="AY675" s="50" t="str">
        <x:v>目立つ機械的警告なし（定性確認は別途必要）</x:v>
      </x:c>
      <x:c r="AZ675" s="59" t="str">
        <x:v>2025-09-24 15:00</x:v>
      </x:c>
      <x:c r="BA675" s="53" t="n">
        <x:v>41883</x:v>
      </x:c>
      <x:c r="BB675" s="50" t="str">
        <x:v>清水 剛</x:v>
      </x:c>
      <x:c r="BC675" s="50"/>
      <x:c r="BD675" s="50"/>
    </x:row>
    <x:row r="676">
      <x:c r="A676" s="50" t="n">
        <x:v>675</x:v>
      </x:c>
      <x:c r="B676" s="50" t="str">
        <x:v>9010</x:v>
      </x:c>
      <x:c r="C676" s="50" t="str">
        <x:v>9010.T</x:v>
      </x:c>
      <x:c r="D676" s="50" t="str">
        <x:v>FUJI KYUKO CO.,LTD.</x:v>
      </x:c>
      <x:c r="E676" s="50" t="str">
        <x:v>Prime Market (Domestic)</x:v>
      </x:c>
      <x:c r="F676" s="50" t="str">
        <x:v>Land Transportation</x:v>
      </x:c>
      <x:c r="G676" s="51" t="n">
        <x:v>30451.499</x:v>
      </x:c>
      <x:c r="H676" s="51" t="n">
        <x:v>35083.688</x:v>
      </x:c>
      <x:c r="I676" s="51" t="n">
        <x:v>42924.509</x:v>
      </x:c>
      <x:c r="J676" s="51" t="n">
        <x:v>50701.528</x:v>
      </x:c>
      <x:c r="K676" s="51" t="n">
        <x:v>52230.503</x:v>
      </x:c>
      <x:c r="L676" s="52" t="n">
        <x:f>IFERROR(H676/G676-1,"")</x:f>
        <x:v>0.15211694504759854</x:v>
      </x:c>
      <x:c r="M676" s="52" t="n">
        <x:f>IFERROR(I676/H676-1,"")</x:f>
        <x:v>0.2234890756068746</x:v>
      </x:c>
      <x:c r="N676" s="52" t="n">
        <x:f>IFERROR(J676/I676-1,"")</x:f>
        <x:v>0.18117898564663837</x:v>
      </x:c>
      <x:c r="O676" s="52" t="n">
        <x:f>IFERROR(K676/J676-1,"")</x:f>
        <x:v>0.030156388975101533</x:v>
      </x:c>
      <x:c r="P676" s="52" t="n">
        <x:f>IFERROR((K676/G676)^(1/4)-1,"")</x:f>
        <x:v>0.1444027245106183</x:v>
      </x:c>
      <x:c r="Q676" s="51" t="n">
        <x:v>8313.679</x:v>
      </x:c>
      <x:c r="R676" s="52" t="n">
        <x:f>IFERROR(Q676/K676,"")</x:f>
        <x:v>0.15917286877363598</x:v>
      </x:c>
      <x:c r="S676" s="53" t="n">
        <x:v>18507</x:v>
      </x:c>
      <x:c r="T676" s="50" t="str">
        <x:v>EDINET_company_history</x:v>
      </x:c>
      <x:c r="U676" s="50" t="str">
        <x:v>公益財団法人堀内浩庵会</x:v>
      </x:c>
      <x:c r="V676" s="54" t="n">
        <x:v>0.1209</x:v>
      </x:c>
      <x:c r="W676" s="50" t="str">
        <x:v>堀 内 光一郎 / 山 田 美 之 / 堀 内 基 光</x:v>
      </x:c>
      <x:c r="X676" s="50" t="b">
        <x:f>AND(COUNT(L676:O676)=4,L676&gt;='設定'!$B$6,M676&gt;='設定'!$B$6,N676&gt;='設定'!$B$6,O676&gt;='設定'!$B$6)</x:f>
        <x:v>0</x:v>
      </x:c>
      <x:c r="Y676" s="50" t="b">
        <x:f>AND(COUNT(G676:K676)=5,P676&gt;='設定'!$B$7)</x:f>
        <x:v>0</x:v>
      </x:c>
      <x:c r="Z676" s="50" t="b">
        <x:f>AND(ISNUMBER(R676),R676&gt;='設定'!$B$8)</x:f>
        <x:v>1</x:v>
      </x:c>
      <x:c r="AA676" s="50" t="b">
        <x:f>AND(ISNUMBER(S676),S676&gt;=DATE(YEAR('設定'!$B$10)-'設定'!$B$9,MONTH('設定'!$B$10),DAY('設定'!$B$10)))</x:f>
        <x:v>0</x:v>
      </x:c>
      <x:c r="AB676" s="55" t="b">
        <x:v>0</x:v>
      </x:c>
      <x:c r="AC676" s="55" t="b">
        <x:v>0</x:v>
      </x:c>
      <x:c r="AD676" s="50" t="n">
        <x:f>IF(X676,1,0)+IF(Z676,1,0)+IF(AA676,1,0)+IF(AB676,1,0)</x:f>
        <x:v>1</x:v>
      </x:c>
      <x:c r="AE676" s="50" t="n">
        <x:f>IF(Y676,1,0)+IF(Z676,1,0)+IF(AA676,1,0)+IF(AB676,1,0)</x:f>
        <x:v>1</x:v>
      </x:c>
      <x:c r="AF676" s="50" t="n">
        <x:f>IF(Y676,1,0)+IF(Z676,1,0)+IF(AA676,1,0)+IF(AC676,1,0)</x:f>
        <x:v>1</x:v>
      </x:c>
      <x:c r="AG676" s="53" t="n">
        <x:v>44348</x:v>
      </x:c>
      <x:c r="AH676" s="50" t="str">
        <x:v>S100VYIY</x:v>
      </x:c>
      <x:c r="AI676" s="50" t="str">
        <x:v>OperatingRevenue1SummaryOfBusinessResults</x:v>
      </x:c>
      <x:c r="AJ676" s="50" t="str">
        <x:v>OperatingIncome</x:v>
      </x:c>
      <x:c r="AK676" s="53" t="n">
        <x:v>45747</x:v>
      </x:c>
      <x:c r="AL676" s="50" t="str">
        <x:v>365/365/365/366/365</x:v>
      </x:c>
      <x:c r="AM676" s="51" t="n">
        <x:v>53046138</x:v>
      </x:c>
      <x:c r="AN676" s="51" t="n">
        <x:v>1998</x:v>
      </x:c>
      <x:c r="AO676" s="51" t="n">
        <x:f>IFERROR(AM676*AN676,"")</x:f>
        <x:v>105986183724</x:v>
      </x:c>
      <x:c r="AP676" s="56" t="n">
        <x:f>IFERROR(AO676/(K676*1000000),"")</x:f>
        <x:v>2.029200900554222</x:v>
      </x:c>
      <x:c r="AQ676" s="57" t="n">
        <x:v>465170258.3333333</x:v>
      </x:c>
      <x:c r="AR676" s="52" t="n">
        <x:v>0.3249327666723357</x:v>
      </x:c>
      <x:c r="AS676" s="52" t="n">
        <x:v>-0.6613097441847715</x:v>
      </x:c>
      <x:c r="AT676" s="55" t="b">
        <x:v>1</x:v>
      </x:c>
      <x:c r="AU676" s="50"/>
      <x:c r="AV676" s="58" t="n">
        <x:v>-0.1069901975955322</x:v>
      </x:c>
      <x:c r="AW676" s="50" t="n">
        <x:v>2640</x:v>
      </x:c>
      <x:c r="AX676" s="50" t="str">
        <x:v>Core Moat</x:v>
      </x:c>
      <x:c r="AY676" s="50" t="str">
        <x:v>ローカル5年最大下落率-60%以下</x:v>
      </x:c>
      <x:c r="AZ676" s="59" t="str">
        <x:v>2025-06-17 14:44</x:v>
      </x:c>
      <x:c r="BA676" s="53" t="n">
        <x:v>18507</x:v>
      </x:c>
      <x:c r="BB676" s="50"/>
      <x:c r="BC676" s="50"/>
      <x:c r="BD676" s="50" t="str">
        <x:v>TOPIX Small 1</x:v>
      </x:c>
    </x:row>
    <x:row r="677">
      <x:c r="A677" s="50" t="n">
        <x:v>676</x:v>
      </x:c>
      <x:c r="B677" s="50" t="str">
        <x:v>4063</x:v>
      </x:c>
      <x:c r="C677" s="50" t="str">
        <x:v>4063.T</x:v>
      </x:c>
      <x:c r="D677" s="50" t="str">
        <x:v>Shin-Etsu Chemical Co.,Ltd.</x:v>
      </x:c>
      <x:c r="E677" s="50" t="str">
        <x:v>Prime Market (Domestic)</x:v>
      </x:c>
      <x:c r="F677" s="50" t="str">
        <x:v>Chemicals</x:v>
      </x:c>
      <x:c r="G677" s="51" t="n">
        <x:v>1496906</x:v>
      </x:c>
      <x:c r="H677" s="51" t="n">
        <x:v>2074428</x:v>
      </x:c>
      <x:c r="I677" s="51" t="n">
        <x:v>2808824</x:v>
      </x:c>
      <x:c r="J677" s="51" t="n">
        <x:v>2414937</x:v>
      </x:c>
      <x:c r="K677" s="51" t="n">
        <x:v>2561249</x:v>
      </x:c>
      <x:c r="L677" s="52" t="n">
        <x:f>IFERROR(H677/G677-1,"")</x:f>
        <x:v>0.38581046505258176</x:v>
      </x:c>
      <x:c r="M677" s="52" t="n">
        <x:f>IFERROR(I677/H677-1,"")</x:f>
        <x:v>0.3540233741542247</x:v>
      </x:c>
      <x:c r="N677" s="52" t="n">
        <x:f>IFERROR(J677/I677-1,"")</x:f>
        <x:v>-0.14023199744804227</x:v>
      </x:c>
      <x:c r="O677" s="52" t="n">
        <x:f>IFERROR(K677/J677-1,"")</x:f>
        <x:v>0.06058625960014696</x:v>
      </x:c>
      <x:c r="P677" s="52" t="n">
        <x:f>IFERROR((K677/G677)^(1/4)-1,"")</x:f>
        <x:v>0.14370578590761385</x:v>
      </x:c>
      <x:c r="Q677" s="51" t="n">
        <x:v>742105</x:v>
      </x:c>
      <x:c r="R677" s="52" t="n">
        <x:f>IFERROR(Q677/K677,"")</x:f>
        <x:v>0.28974340253524744</x:v>
      </x:c>
      <x:c r="S677" s="53" t="n">
        <x:v>18019</x:v>
      </x:c>
      <x:c r="T677" s="50" t="str">
        <x:v>EDINET_company_history</x:v>
      </x:c>
      <x:c r="U677" s="50" t="str">
        <x:v>日本マスタートラスト信託銀行㈱（信託口）</x:v>
      </x:c>
      <x:c r="V677" s="54" t="n">
        <x:v>0.1811</x:v>
      </x:c>
      <x:c r="W677" s="50" t="str">
        <x:v>秋谷 文男 / 斉藤 恭彦</x:v>
      </x:c>
      <x:c r="X677" s="50" t="b">
        <x:f>AND(COUNT(L677:O677)=4,L677&gt;='設定'!$B$6,M677&gt;='設定'!$B$6,N677&gt;='設定'!$B$6,O677&gt;='設定'!$B$6)</x:f>
        <x:v>0</x:v>
      </x:c>
      <x:c r="Y677" s="50" t="b">
        <x:f>AND(COUNT(G677:K677)=5,P677&gt;='設定'!$B$7)</x:f>
        <x:v>0</x:v>
      </x:c>
      <x:c r="Z677" s="50" t="b">
        <x:f>AND(ISNUMBER(R677),R677&gt;='設定'!$B$8)</x:f>
        <x:v>1</x:v>
      </x:c>
      <x:c r="AA677" s="50" t="b">
        <x:f>AND(ISNUMBER(S677),S677&gt;=DATE(YEAR('設定'!$B$10)-'設定'!$B$9,MONTH('設定'!$B$10),DAY('設定'!$B$10)))</x:f>
        <x:v>0</x:v>
      </x:c>
      <x:c r="AB677" s="55" t="b">
        <x:v>0</x:v>
      </x:c>
      <x:c r="AC677" s="55" t="b">
        <x:v>0</x:v>
      </x:c>
      <x:c r="AD677" s="50" t="n">
        <x:f>IF(X677,1,0)+IF(Z677,1,0)+IF(AA677,1,0)+IF(AB677,1,0)</x:f>
        <x:v>1</x:v>
      </x:c>
      <x:c r="AE677" s="50" t="n">
        <x:f>IF(Y677,1,0)+IF(Z677,1,0)+IF(AA677,1,0)+IF(AB677,1,0)</x:f>
        <x:v>1</x:v>
      </x:c>
      <x:c r="AF677" s="50" t="n">
        <x:f>IF(Y677,1,0)+IF(Z677,1,0)+IF(AA677,1,0)+IF(AC677,1,0)</x:f>
        <x:v>1</x:v>
      </x:c>
      <x:c r="AG677" s="53" t="n">
        <x:v>44348</x:v>
      </x:c>
      <x:c r="AH677" s="50" t="str">
        <x:v>S100W0RG</x:v>
      </x:c>
      <x:c r="AI677" s="50" t="str">
        <x:v>NetSalesSummaryOfBusinessResults</x:v>
      </x:c>
      <x:c r="AJ677" s="50" t="str">
        <x:v>OperatingIncome</x:v>
      </x:c>
      <x:c r="AK677" s="53" t="n">
        <x:v>45747</x:v>
      </x:c>
      <x:c r="AL677" s="50" t="str">
        <x:v>365/365/365/366/365</x:v>
      </x:c>
      <x:c r="AM677" s="51" t="n">
        <x:v>1960085065</x:v>
      </x:c>
      <x:c r="AN677" s="51" t="n">
        <x:v>7793</x:v>
      </x:c>
      <x:c r="AO677" s="51" t="n">
        <x:f>IFERROR(AM677*AN677,"")</x:f>
        <x:v>15274942911545</x:v>
      </x:c>
      <x:c r="AP677" s="56" t="n">
        <x:f>IFERROR(AO677/(K677*1000000),"")</x:f>
        <x:v>5.963864861067783</x:v>
      </x:c>
      <x:c r="AQ677" s="57" t="n">
        <x:v>61646985801.666664</x:v>
      </x:c>
      <x:c r="AR677" s="52" t="n">
        <x:v>0.3311861723755029</x:v>
      </x:c>
      <x:c r="AS677" s="52" t="n">
        <x:v>-0.4706621303304297</x:v>
      </x:c>
      <x:c r="AT677" s="55" t="b">
        <x:v>1</x:v>
      </x:c>
      <x:c r="AU677" s="50"/>
      <x:c r="AV677" s="58" t="n">
        <x:v>0.1022143160972222</x:v>
      </x:c>
      <x:c r="AW677" s="50" t="n">
        <x:v>1220</x:v>
      </x:c>
      <x:c r="AX677" s="50" t="str">
        <x:v>Core Moat</x:v>
      </x:c>
      <x:c r="AY677" s="50" t="str">
        <x:v>目立つ機械的警告なし（定性確認は別途必要）</x:v>
      </x:c>
      <x:c r="AZ677" s="59" t="str">
        <x:v>2025-06-20 10:18</x:v>
      </x:c>
      <x:c r="BA677" s="53" t="n">
        <x:v>18019</x:v>
      </x:c>
      <x:c r="BB677" s="50"/>
      <x:c r="BC677" s="50"/>
      <x:c r="BD677" s="50" t="str">
        <x:v>TOPIX Core30</x:v>
      </x:c>
    </x:row>
    <x:row r="678">
      <x:c r="A678" s="50" t="n">
        <x:v>677</x:v>
      </x:c>
      <x:c r="B678" s="50" t="str">
        <x:v>6194</x:v>
      </x:c>
      <x:c r="C678" s="50" t="str">
        <x:v>6194.T</x:v>
      </x:c>
      <x:c r="D678" s="50" t="str">
        <x:v>Atrae,Inc.</x:v>
      </x:c>
      <x:c r="E678" s="50" t="str">
        <x:v>Prime Market (Domestic)</x:v>
      </x:c>
      <x:c r="F678" s="50" t="str">
        <x:v>Services</x:v>
      </x:c>
      <x:c r="G678" s="51" t="n">
        <x:v>4464.611</x:v>
      </x:c>
      <x:c r="H678" s="51" t="n">
        <x:v>6336.793</x:v>
      </x:c>
      <x:c r="I678" s="51" t="n">
        <x:v>7299.491</x:v>
      </x:c>
      <x:c r="J678" s="51" t="n">
        <x:v>7641.907</x:v>
      </x:c>
      <x:c r="K678" s="51" t="n">
        <x:v>7634.032</x:v>
      </x:c>
      <x:c r="L678" s="52" t="n">
        <x:f>IFERROR(H678/G678-1,"")</x:f>
        <x:v>0.4193382133404231</x:v>
      </x:c>
      <x:c r="M678" s="52" t="n">
        <x:f>IFERROR(I678/H678-1,"")</x:f>
        <x:v>0.1519219579998905</x:v>
      </x:c>
      <x:c r="N678" s="52" t="n">
        <x:f>IFERROR(J678/I678-1,"")</x:f>
        <x:v>0.04690957218797864</x:v>
      </x:c>
      <x:c r="O678" s="52" t="n">
        <x:f>IFERROR(K678/J678-1,"")</x:f>
        <x:v>-0.0010305019414657002</x:v>
      </x:c>
      <x:c r="P678" s="52" t="n">
        <x:f>IFERROR((K678/G678)^(1/4)-1,"")</x:f>
        <x:v>0.14351690096697833</x:v>
      </x:c>
      <x:c r="Q678" s="51" t="n">
        <x:v>1853.356</x:v>
      </x:c>
      <x:c r="R678" s="52" t="n">
        <x:f>IFERROR(Q678/K678,"")</x:f>
        <x:v>0.24277550840761475</x:v>
      </x:c>
      <x:c r="S678" s="53" t="n">
        <x:v>42522</x:v>
      </x:c>
      <x:c r="T678" s="50" t="str">
        <x:v>EDINET_company_history</x:v>
      </x:c>
      <x:c r="U678" s="50" t="str">
        <x:v>合同会社ラウレア</x:v>
      </x:c>
      <x:c r="V678" s="54" t="n">
        <x:v>0.2996</x:v>
      </x:c>
      <x:c r="W678" s="50" t="str">
        <x:v>新居 佳英</x:v>
      </x:c>
      <x:c r="X678" s="50" t="b">
        <x:f>AND(COUNT(L678:O678)=4,L678&gt;='設定'!$B$6,M678&gt;='設定'!$B$6,N678&gt;='設定'!$B$6,O678&gt;='設定'!$B$6)</x:f>
        <x:v>0</x:v>
      </x:c>
      <x:c r="Y678" s="50" t="b">
        <x:f>AND(COUNT(G678:K678)=5,P678&gt;='設定'!$B$7)</x:f>
        <x:v>0</x:v>
      </x:c>
      <x:c r="Z678" s="50" t="b">
        <x:f>AND(ISNUMBER(R678),R678&gt;='設定'!$B$8)</x:f>
        <x:v>1</x:v>
      </x:c>
      <x:c r="AA678" s="50" t="b">
        <x:f>AND(ISNUMBER(S678),S678&gt;=DATE(YEAR('設定'!$B$10)-'設定'!$B$9,MONTH('設定'!$B$10),DAY('設定'!$B$10)))</x:f>
        <x:v>0</x:v>
      </x:c>
      <x:c r="AB678" s="55" t="b">
        <x:v>0</x:v>
      </x:c>
      <x:c r="AC678" s="55" t="b">
        <x:v>0</x:v>
      </x:c>
      <x:c r="AD678" s="50" t="n">
        <x:f>IF(X678,1,0)+IF(Z678,1,0)+IF(AA678,1,0)+IF(AB678,1,0)</x:f>
        <x:v>1</x:v>
      </x:c>
      <x:c r="AE678" s="50" t="n">
        <x:f>IF(Y678,1,0)+IF(Z678,1,0)+IF(AA678,1,0)+IF(AB678,1,0)</x:f>
        <x:v>1</x:v>
      </x:c>
      <x:c r="AF678" s="50" t="n">
        <x:f>IF(Y678,1,0)+IF(Z678,1,0)+IF(AA678,1,0)+IF(AC678,1,0)</x:f>
        <x:v>1</x:v>
      </x:c>
      <x:c r="AG678" s="53" t="n">
        <x:v>44348</x:v>
      </x:c>
      <x:c r="AH678" s="50" t="str">
        <x:v>S100XAZ6</x:v>
      </x:c>
      <x:c r="AI678" s="50" t="str">
        <x:v>NetSalesSummaryOfBusinessResults</x:v>
      </x:c>
      <x:c r="AJ678" s="50" t="str">
        <x:v>OperatingIncome</x:v>
      </x:c>
      <x:c r="AK678" s="53" t="n">
        <x:v>45930</x:v>
      </x:c>
      <x:c r="AL678" s="50" t="str">
        <x:v>365/365/365/366/365</x:v>
      </x:c>
      <x:c r="AM678" s="51" t="n">
        <x:v>22827141</x:v>
      </x:c>
      <x:c r="AN678" s="51" t="n">
        <x:v>691</x:v>
      </x:c>
      <x:c r="AO678" s="51" t="n">
        <x:f>IFERROR(AM678*AN678,"")</x:f>
        <x:v>15773554431</x:v>
      </x:c>
      <x:c r="AP678" s="56" t="n">
        <x:f>IFERROR(AO678/(K678*1000000),"")</x:f>
        <x:v>2.0662153932548355</x:v>
      </x:c>
      <x:c r="AQ678" s="57" t="n">
        <x:v>70807621.66666667</x:v>
      </x:c>
      <x:c r="AR678" s="52" t="n">
        <x:v>0.5205919247906575</x:v>
      </x:c>
      <x:c r="AS678" s="52" t="n">
        <x:v>-0.8551236703205305</x:v>
      </x:c>
      <x:c r="AT678" s="55" t="b">
        <x:v>1</x:v>
      </x:c>
      <x:c r="AU678" s="50"/>
      <x:c r="AV678" s="58" t="n">
        <x:v>-0.0816031216442694</x:v>
      </x:c>
      <x:c r="AW678" s="50" t="n">
        <x:v>2486</x:v>
      </x:c>
      <x:c r="AX678" s="50" t="str">
        <x:v>Core Moat</x:v>
      </x:c>
      <x:c r="AY678" s="50" t="str">
        <x:v>ローカル5年最大下落率-60%以下</x:v>
      </x:c>
      <x:c r="AZ678" s="59" t="str">
        <x:v>2025-12-17 09:50</x:v>
      </x:c>
      <x:c r="BA678" s="53" t="n">
        <x:v>42522</x:v>
      </x:c>
      <x:c r="BB678" s="50"/>
      <x:c r="BC678" s="50"/>
      <x:c r="BD678" s="50" t="str">
        <x:v>TOPIX Small 2</x:v>
      </x:c>
    </x:row>
    <x:row r="679">
      <x:c r="A679" s="50" t="n">
        <x:v>678</x:v>
      </x:c>
      <x:c r="B679" s="50" t="str">
        <x:v>7363</x:v>
      </x:c>
      <x:c r="C679" s="50" t="str">
        <x:v>7363.T</x:v>
      </x:c>
      <x:c r="D679" s="50" t="str">
        <x:v>baby calendar Inc.</x:v>
      </x:c>
      <x:c r="E679" s="50" t="str">
        <x:v>Growth Market(Domestic)</x:v>
      </x:c>
      <x:c r="F679" s="50" t="str">
        <x:v>Services</x:v>
      </x:c>
      <x:c r="G679" s="51" t="n">
        <x:v>893.915</x:v>
      </x:c>
      <x:c r="H679" s="51" t="n">
        <x:v>1042.83</x:v>
      </x:c>
      <x:c r="I679" s="51" t="n">
        <x:v>1084.998</x:v>
      </x:c>
      <x:c r="J679" s="51" t="n">
        <x:v>1203.242</x:v>
      </x:c>
      <x:c r="K679" s="51" t="n">
        <x:v>1528.358</x:v>
      </x:c>
      <x:c r="L679" s="52" t="n">
        <x:f>IFERROR(H679/G679-1,"")</x:f>
        <x:v>0.1665874272162342</x:v>
      </x:c>
      <x:c r="M679" s="52" t="n">
        <x:f>IFERROR(I679/H679-1,"")</x:f>
        <x:v>0.04043612094013427</x:v>
      </x:c>
      <x:c r="N679" s="52" t="n">
        <x:f>IFERROR(J679/I679-1,"")</x:f>
        <x:v>0.10898084604764247</x:v>
      </x:c>
      <x:c r="O679" s="52" t="n">
        <x:f>IFERROR(K679/J679-1,"")</x:f>
        <x:v>0.27020000964062096</x:v>
      </x:c>
      <x:c r="P679" s="52" t="n">
        <x:f>IFERROR((K679/G679)^(1/4)-1,"")</x:f>
        <x:v>0.14348959568431585</x:v>
      </x:c>
      <x:c r="Q679" s="51" t="n">
        <x:v>50.091</x:v>
      </x:c>
      <x:c r="R679" s="52" t="n">
        <x:f>IFERROR(Q679/K679,"")</x:f>
        <x:v>0.03277438924649853</x:v>
      </x:c>
      <x:c r="S679" s="53" t="n">
        <x:v>44256</x:v>
      </x:c>
      <x:c r="T679" s="50" t="str">
        <x:v>EDINET_company_history</x:v>
      </x:c>
      <x:c r="U679" s="50" t="str">
        <x:v>安田 啓司</x:v>
      </x:c>
      <x:c r="V679" s="54" t="n">
        <x:v>0.2262</x:v>
      </x:c>
      <x:c r="W679" s="50" t="str">
        <x:v>安田 啓司</x:v>
      </x:c>
      <x:c r="X679" s="50" t="b">
        <x:f>AND(COUNT(L679:O679)=4,L679&gt;='設定'!$B$6,M679&gt;='設定'!$B$6,N679&gt;='設定'!$B$6,O679&gt;='設定'!$B$6)</x:f>
        <x:v>0</x:v>
      </x:c>
      <x:c r="Y679" s="50" t="b">
        <x:f>AND(COUNT(G679:K679)=5,P679&gt;='設定'!$B$7)</x:f>
        <x:v>0</x:v>
      </x:c>
      <x:c r="Z679" s="50" t="b">
        <x:f>AND(ISNUMBER(R679),R679&gt;='設定'!$B$8)</x:f>
        <x:v>0</x:v>
      </x:c>
      <x:c r="AA679" s="50" t="b">
        <x:f>AND(ISNUMBER(S679),S679&gt;=DATE(YEAR('設定'!$B$10)-'設定'!$B$9,MONTH('設定'!$B$10),DAY('設定'!$B$10)))</x:f>
        <x:v>0</x:v>
      </x:c>
      <x:c r="AB679" s="55" t="b">
        <x:v>1</x:v>
      </x:c>
      <x:c r="AC679" s="55" t="b">
        <x:v>1</x:v>
      </x:c>
      <x:c r="AD679" s="50" t="n">
        <x:f>IF(X679,1,0)+IF(Z679,1,0)+IF(AA679,1,0)+IF(AB679,1,0)</x:f>
        <x:v>1</x:v>
      </x:c>
      <x:c r="AE679" s="50" t="n">
        <x:f>IF(Y679,1,0)+IF(Z679,1,0)+IF(AA679,1,0)+IF(AB679,1,0)</x:f>
        <x:v>1</x:v>
      </x:c>
      <x:c r="AF679" s="50" t="n">
        <x:f>IF(Y679,1,0)+IF(Z679,1,0)+IF(AA679,1,0)+IF(AC679,1,0)</x:f>
        <x:v>1</x:v>
      </x:c>
      <x:c r="AG679" s="53" t="n">
        <x:v>44348</x:v>
      </x:c>
      <x:c r="AH679" s="50" t="str">
        <x:v>S100VJ10</x:v>
      </x:c>
      <x:c r="AI679" s="50" t="str">
        <x:v>NetSalesSummaryOfBusinessResults</x:v>
      </x:c>
      <x:c r="AJ679" s="50" t="str">
        <x:v>OperatingIncome</x:v>
      </x:c>
      <x:c r="AK679" s="53" t="n">
        <x:v>45657</x:v>
      </x:c>
      <x:c r="AL679" s="50" t="str">
        <x:v>366/365/365/365/366</x:v>
      </x:c>
      <x:c r="AM679" s="51" t="n">
        <x:v>890800</x:v>
      </x:c>
      <x:c r="AN679" s="51" t="n">
        <x:v>1181</x:v>
      </x:c>
      <x:c r="AO679" s="51" t="n">
        <x:f>IFERROR(AM679*AN679,"")</x:f>
        <x:v>1052034800</x:v>
      </x:c>
      <x:c r="AP679" s="56" t="n">
        <x:f>IFERROR(AO679/(K679*1000000),"")</x:f>
        <x:v>0.6883431761406686</x:v>
      </x:c>
      <x:c r="AQ679" s="57" t="n">
        <x:v>2230066.6666666665</x:v>
      </x:c>
      <x:c r="AR679" s="52" t="n">
        <x:v>0.5194129764394875</x:v>
      </x:c>
      <x:c r="AS679" s="52" t="n">
        <x:v>-0.8807285546415982</x:v>
      </x:c>
      <x:c r="AT679" s="55" t="b">
        <x:v>0</x:v>
      </x:c>
      <x:c r="AU679" s="50" t="str">
        <x:v>low_liquidity</x:v>
      </x:c>
      <x:c r="AV679" s="58" t="n">
        <x:v>-0.2175747045535717</x:v>
      </x:c>
      <x:c r="AW679" s="50" t="n">
        <x:v>3093</x:v>
      </x:c>
      <x:c r="AX679" s="50" t="str">
        <x:v>Transformation Moat</x:v>
      </x:c>
      <x:c r="AY679" s="50" t="str">
        <x:v>既存適格性フィルター不通過: low_liquidity / 60日平均売買代金2,000万円未満 / ローカル5年最大下落率-60%以下</x:v>
      </x:c>
      <x:c r="AZ679" s="59" t="str">
        <x:v>2025-03-31 10:13</x:v>
      </x:c>
      <x:c r="BA679" s="53" t="n">
        <x:v>44256</x:v>
      </x:c>
      <x:c r="BB679" s="50" t="str">
        <x:v>安田 啓司</x:v>
      </x:c>
      <x:c r="BC679" s="50"/>
      <x:c r="BD679" s="50"/>
    </x:row>
    <x:row r="680">
      <x:c r="A680" s="50" t="n">
        <x:v>679</x:v>
      </x:c>
      <x:c r="B680" s="50" t="str">
        <x:v>7049</x:v>
      </x:c>
      <x:c r="C680" s="50" t="str">
        <x:v>7049.T</x:v>
      </x:c>
      <x:c r="D680" s="50" t="str">
        <x:v>SHIKIGAKU.Co.,Ltd.</x:v>
      </x:c>
      <x:c r="E680" s="50" t="str">
        <x:v>Growth Market(Domestic)</x:v>
      </x:c>
      <x:c r="F680" s="50" t="str">
        <x:v>Services</x:v>
      </x:c>
      <x:c r="G680" s="51" t="n">
        <x:v>3823.773</x:v>
      </x:c>
      <x:c r="H680" s="51" t="n">
        <x:v>4458.325</x:v>
      </x:c>
      <x:c r="I680" s="51" t="n">
        <x:v>4829.829</x:v>
      </x:c>
      <x:c r="J680" s="51" t="n">
        <x:v>5369.123</x:v>
      </x:c>
      <x:c r="K680" s="51" t="n">
        <x:v>6536.914</x:v>
      </x:c>
      <x:c r="L680" s="52" t="n">
        <x:f>IFERROR(H680/G680-1,"")</x:f>
        <x:v>0.16594918160675332</x:v>
      </x:c>
      <x:c r="M680" s="52" t="n">
        <x:f>IFERROR(I680/H680-1,"")</x:f>
        <x:v>0.08332815575356212</x:v>
      </x:c>
      <x:c r="N680" s="52" t="n">
        <x:f>IFERROR(J680/I680-1,"")</x:f>
        <x:v>0.11165902560939522</x:v>
      </x:c>
      <x:c r="O680" s="52" t="n">
        <x:f>IFERROR(K680/J680-1,"")</x:f>
        <x:v>0.2175012567229322</x:v>
      </x:c>
      <x:c r="P680" s="52" t="n">
        <x:f>IFERROR((K680/G680)^(1/4)-1,"")</x:f>
        <x:v>0.14345786830052165</x:v>
      </x:c>
      <x:c r="Q680" s="51" t="n">
        <x:v>491.543</x:v>
      </x:c>
      <x:c r="R680" s="52" t="n">
        <x:f>IFERROR(Q680/K680,"")</x:f>
        <x:v>0.07519496202642409</x:v>
      </x:c>
      <x:c r="S680" s="53" t="n">
        <x:v>43497</x:v>
      </x:c>
      <x:c r="T680" s="50" t="str">
        <x:v>EDINET_company_history</x:v>
      </x:c>
      <x:c r="U680" s="50" t="str">
        <x:v>安藤 広大</x:v>
      </x:c>
      <x:c r="V680" s="54" t="n">
        <x:v>0.2251</x:v>
      </x:c>
      <x:c r="W680" s="50" t="str">
        <x:v>安藤 広大 / 梶山 啓介</x:v>
      </x:c>
      <x:c r="X680" s="50" t="b">
        <x:f>AND(COUNT(L680:O680)=4,L680&gt;='設定'!$B$6,M680&gt;='設定'!$B$6,N680&gt;='設定'!$B$6,O680&gt;='設定'!$B$6)</x:f>
        <x:v>0</x:v>
      </x:c>
      <x:c r="Y680" s="50" t="b">
        <x:f>AND(COUNT(G680:K680)=5,P680&gt;='設定'!$B$7)</x:f>
        <x:v>0</x:v>
      </x:c>
      <x:c r="Z680" s="50" t="b">
        <x:f>AND(ISNUMBER(R680),R680&gt;='設定'!$B$8)</x:f>
        <x:v>0</x:v>
      </x:c>
      <x:c r="AA680" s="50" t="b">
        <x:f>AND(ISNUMBER(S680),S680&gt;=DATE(YEAR('設定'!$B$10)-'設定'!$B$9,MONTH('設定'!$B$10),DAY('設定'!$B$10)))</x:f>
        <x:v>0</x:v>
      </x:c>
      <x:c r="AB680" s="55" t="b">
        <x:v>1</x:v>
      </x:c>
      <x:c r="AC680" s="55" t="b">
        <x:v>1</x:v>
      </x:c>
      <x:c r="AD680" s="50" t="n">
        <x:f>IF(X680,1,0)+IF(Z680,1,0)+IF(AA680,1,0)+IF(AB680,1,0)</x:f>
        <x:v>1</x:v>
      </x:c>
      <x:c r="AE680" s="50" t="n">
        <x:f>IF(Y680,1,0)+IF(Z680,1,0)+IF(AA680,1,0)+IF(AB680,1,0)</x:f>
        <x:v>1</x:v>
      </x:c>
      <x:c r="AF680" s="50" t="n">
        <x:f>IF(Y680,1,0)+IF(Z680,1,0)+IF(AA680,1,0)+IF(AC680,1,0)</x:f>
        <x:v>1</x:v>
      </x:c>
      <x:c r="AG680" s="53" t="n">
        <x:v>44348</x:v>
      </x:c>
      <x:c r="AH680" s="50" t="str">
        <x:v>S100Y1AF</x:v>
      </x:c>
      <x:c r="AI680" s="50" t="str">
        <x:v>NetSalesSummaryOfBusinessResults</x:v>
      </x:c>
      <x:c r="AJ680" s="50" t="str">
        <x:v>OperatingIncome</x:v>
      </x:c>
      <x:c r="AK680" s="53" t="n">
        <x:v>46081</x:v>
      </x:c>
      <x:c r="AL680" s="50" t="str">
        <x:v>365/365/366/365/365</x:v>
      </x:c>
      <x:c r="AM680" s="51" t="n">
        <x:v>8413996</x:v>
      </x:c>
      <x:c r="AN680" s="51" t="n">
        <x:v>796</x:v>
      </x:c>
      <x:c r="AO680" s="51" t="n">
        <x:f>IFERROR(AM680*AN680,"")</x:f>
        <x:v>6697540816</x:v>
      </x:c>
      <x:c r="AP680" s="56" t="n">
        <x:f>IFERROR(AO680/(K680*1000000),"")</x:f>
        <x:v>1.0245722700344535</x:v>
      </x:c>
      <x:c r="AQ680" s="57" t="n">
        <x:v>16291161.666666666</x:v>
      </x:c>
      <x:c r="AR680" s="52" t="n">
        <x:v>0.4452988374768131</x:v>
      </x:c>
      <x:c r="AS680" s="52" t="n">
        <x:v>-0.8081667375584858</x:v>
      </x:c>
      <x:c r="AT680" s="55" t="b">
        <x:v>0</x:v>
      </x:c>
      <x:c r="AU680" s="50" t="str">
        <x:v>low_liquidity</x:v>
      </x:c>
      <x:c r="AV680" s="58" t="n">
        <x:v>-0.1599948596609768</x:v>
      </x:c>
      <x:c r="AW680" s="50" t="n">
        <x:v>2887</x:v>
      </x:c>
      <x:c r="AX680" s="50" t="str">
        <x:v>Future Moat</x:v>
      </x:c>
      <x:c r="AY680" s="50" t="str">
        <x:v>既存適格性フィルター不通過: low_liquidity / 60日平均売買代金2,000万円未満 / ローカル5年最大下落率-60%以下</x:v>
      </x:c>
      <x:c r="AZ680" s="59" t="str">
        <x:v>2026-05-27 16:10</x:v>
      </x:c>
      <x:c r="BA680" s="53" t="n">
        <x:v>43497</x:v>
      </x:c>
      <x:c r="BB680" s="50" t="str">
        <x:v>安藤 広大</x:v>
      </x:c>
      <x:c r="BC680" s="50"/>
      <x:c r="BD680" s="50"/>
    </x:row>
    <x:row r="681">
      <x:c r="A681" s="50" t="n">
        <x:v>680</x:v>
      </x:c>
      <x:c r="B681" s="50" t="str">
        <x:v>4527</x:v>
      </x:c>
      <x:c r="C681" s="50" t="str">
        <x:v>4527.T</x:v>
      </x:c>
      <x:c r="D681" s="50" t="str">
        <x:v>ROHTO PHARMACEUTICAL CO.,LTD.</x:v>
      </x:c>
      <x:c r="E681" s="50" t="str">
        <x:v>Prime Market (Domestic)</x:v>
      </x:c>
      <x:c r="F681" s="50" t="str">
        <x:v>Pharmaceutical</x:v>
      </x:c>
      <x:c r="G681" s="51" t="n">
        <x:v>181287</x:v>
      </x:c>
      <x:c r="H681" s="51" t="n">
        <x:v>199646</x:v>
      </x:c>
      <x:c r="I681" s="51" t="n">
        <x:v>238664</x:v>
      </x:c>
      <x:c r="J681" s="51" t="n">
        <x:v>270840</x:v>
      </x:c>
      <x:c r="K681" s="51" t="n">
        <x:v>308625</x:v>
      </x:c>
      <x:c r="L681" s="52" t="n">
        <x:f>IFERROR(H681/G681-1,"")</x:f>
        <x:v>0.10127036136071532</x:v>
      </x:c>
      <x:c r="M681" s="52" t="n">
        <x:f>IFERROR(I681/H681-1,"")</x:f>
        <x:v>0.1954359215811987</x:v>
      </x:c>
      <x:c r="N681" s="52" t="n">
        <x:f>IFERROR(J681/I681-1,"")</x:f>
        <x:v>0.13481714879495854</x:v>
      </x:c>
      <x:c r="O681" s="52" t="n">
        <x:f>IFERROR(K681/J681-1,"")</x:f>
        <x:v>0.1395104120513957</x:v>
      </x:c>
      <x:c r="P681" s="52" t="n">
        <x:f>IFERROR((K681/G681)^(1/4)-1,"")</x:f>
        <x:v>0.1422630020167206</x:v>
      </x:c>
      <x:c r="Q681" s="51" t="n">
        <x:v>38939</x:v>
      </x:c>
      <x:c r="R681" s="52" t="n">
        <x:f>IFERROR(Q681/K681,"")</x:f>
        <x:v>0.12616929931146212</x:v>
      </x:c>
      <x:c r="S681" s="53" t="n">
        <x:v>22555</x:v>
      </x:c>
      <x:c r="T681" s="50" t="str">
        <x:v>EDINET_company_history</x:v>
      </x:c>
      <x:c r="U681" s="50" t="str">
        <x:v>日本マスタートラスト信託銀行㈱（信託口）</x:v>
      </x:c>
      <x:c r="V681" s="54" t="n">
        <x:v>0.1426</x:v>
      </x:c>
      <x:c r="W681" s="50" t="str">
        <x:v>山 田 邦 雄 / 杉 本 雅 史 / 斉 藤 雅 也 / 國 﨑 伸 一</x:v>
      </x:c>
      <x:c r="X681" s="50" t="b">
        <x:f>AND(COUNT(L681:O681)=4,L681&gt;='設定'!$B$6,M681&gt;='設定'!$B$6,N681&gt;='設定'!$B$6,O681&gt;='設定'!$B$6)</x:f>
        <x:v>0</x:v>
      </x:c>
      <x:c r="Y681" s="50" t="b">
        <x:f>AND(COUNT(G681:K681)=5,P681&gt;='設定'!$B$7)</x:f>
        <x:v>0</x:v>
      </x:c>
      <x:c r="Z681" s="50" t="b">
        <x:f>AND(ISNUMBER(R681),R681&gt;='設定'!$B$8)</x:f>
        <x:v>1</x:v>
      </x:c>
      <x:c r="AA681" s="50" t="b">
        <x:f>AND(ISNUMBER(S681),S681&gt;=DATE(YEAR('設定'!$B$10)-'設定'!$B$9,MONTH('設定'!$B$10),DAY('設定'!$B$10)))</x:f>
        <x:v>0</x:v>
      </x:c>
      <x:c r="AB681" s="55" t="b">
        <x:v>0</x:v>
      </x:c>
      <x:c r="AC681" s="55" t="b">
        <x:v>0</x:v>
      </x:c>
      <x:c r="AD681" s="50" t="n">
        <x:f>IF(X681,1,0)+IF(Z681,1,0)+IF(AA681,1,0)+IF(AB681,1,0)</x:f>
        <x:v>1</x:v>
      </x:c>
      <x:c r="AE681" s="50" t="n">
        <x:f>IF(Y681,1,0)+IF(Z681,1,0)+IF(AA681,1,0)+IF(AB681,1,0)</x:f>
        <x:v>1</x:v>
      </x:c>
      <x:c r="AF681" s="50" t="n">
        <x:f>IF(Y681,1,0)+IF(Z681,1,0)+IF(AA681,1,0)+IF(AC681,1,0)</x:f>
        <x:v>1</x:v>
      </x:c>
      <x:c r="AG681" s="53" t="n">
        <x:v>44348</x:v>
      </x:c>
      <x:c r="AH681" s="50" t="str">
        <x:v>S100W3ZN</x:v>
      </x:c>
      <x:c r="AI681" s="50" t="str">
        <x:v>NetSalesSummaryOfBusinessResults</x:v>
      </x:c>
      <x:c r="AJ681" s="50" t="str">
        <x:v>OperatingIncome</x:v>
      </x:c>
      <x:c r="AK681" s="53" t="n">
        <x:v>45747</x:v>
      </x:c>
      <x:c r="AL681" s="50" t="str">
        <x:v>365/365/365/366/365</x:v>
      </x:c>
      <x:c r="AM681" s="51" t="n">
        <x:v>225964410</x:v>
      </x:c>
      <x:c r="AN681" s="51" t="n">
        <x:v>2344</x:v>
      </x:c>
      <x:c r="AO681" s="51" t="n">
        <x:f>IFERROR(AM681*AN681,"")</x:f>
        <x:v>529660577040</x:v>
      </x:c>
      <x:c r="AP681" s="56" t="n">
        <x:f>IFERROR(AO681/(K681*1000000),"")</x:f>
        <x:v>1.7161946603159173</x:v>
      </x:c>
      <x:c r="AQ681" s="57" t="n">
        <x:v>1970750629.1666667</x:v>
      </x:c>
      <x:c r="AR681" s="52" t="n">
        <x:v>0.3176235295656469</x:v>
      </x:c>
      <x:c r="AS681" s="52" t="n">
        <x:v>-0.5054664734103866</x:v>
      </x:c>
      <x:c r="AT681" s="55" t="b">
        <x:v>1</x:v>
      </x:c>
      <x:c r="AU681" s="50"/>
      <x:c r="AV681" s="58" t="n">
        <x:v>-0.0733856856580456</x:v>
      </x:c>
      <x:c r="AW681" s="50" t="n">
        <x:v>2423</x:v>
      </x:c>
      <x:c r="AX681" s="50" t="str">
        <x:v>Core Moat</x:v>
      </x:c>
      <x:c r="AY681" s="50" t="str">
        <x:v>目立つ機械的警告なし（定性確認は別途必要）</x:v>
      </x:c>
      <x:c r="AZ681" s="59" t="str">
        <x:v>2025-06-25 09:07</x:v>
      </x:c>
      <x:c r="BA681" s="53" t="n">
        <x:v>22555</x:v>
      </x:c>
      <x:c r="BB681" s="50"/>
      <x:c r="BC681" s="50"/>
      <x:c r="BD681" s="50" t="str">
        <x:v>TOPIX Mid400</x:v>
      </x:c>
    </x:row>
    <x:row r="682">
      <x:c r="A682" s="50" t="n">
        <x:v>681</x:v>
      </x:c>
      <x:c r="B682" s="50" t="str">
        <x:v>4428</x:v>
      </x:c>
      <x:c r="C682" s="50" t="str">
        <x:v>4428.T</x:v>
      </x:c>
      <x:c r="D682" s="50" t="str">
        <x:v>sinops Inc.</x:v>
      </x:c>
      <x:c r="E682" s="50" t="str">
        <x:v>Growth Market(Domestic)</x:v>
      </x:c>
      <x:c r="F682" s="50" t="str">
        <x:v>Information &amp; Communication</x:v>
      </x:c>
      <x:c r="G682" s="51" t="n">
        <x:v>1201.955</x:v>
      </x:c>
      <x:c r="H682" s="51" t="n">
        <x:v>1455.177</x:v>
      </x:c>
      <x:c r="I682" s="51" t="n">
        <x:v>1728.828</x:v>
      </x:c>
      <x:c r="J682" s="51" t="n">
        <x:v>1776.478</x:v>
      </x:c>
      <x:c r="K682" s="51" t="n">
        <x:v>2040.717</x:v>
      </x:c>
      <x:c r="L682" s="52" t="n">
        <x:f>IFERROR(H682/G682-1,"")</x:f>
        <x:v>0.21067510846911897</x:v>
      </x:c>
      <x:c r="M682" s="52" t="n">
        <x:f>IFERROR(I682/H682-1,"")</x:f>
        <x:v>0.18805341205915171</x:v>
      </x:c>
      <x:c r="N682" s="52" t="n">
        <x:f>IFERROR(J682/I682-1,"")</x:f>
        <x:v>0.02756202467798996</x:v>
      </x:c>
      <x:c r="O682" s="52" t="n">
        <x:f>IFERROR(K682/J682-1,"")</x:f>
        <x:v>0.14874318736286063</x:v>
      </x:c>
      <x:c r="P682" s="52" t="n">
        <x:f>IFERROR((K682/G682)^(1/4)-1,"")</x:f>
        <x:v>0.14149402738340733</x:v>
      </x:c>
      <x:c r="Q682" s="51" t="n">
        <x:v>309.231</x:v>
      </x:c>
      <x:c r="R682" s="52" t="n">
        <x:f>IFERROR(Q682/K682,"")</x:f>
        <x:v>0.15153056499259818</x:v>
      </x:c>
      <x:c r="S682" s="53" t="n">
        <x:v>43435</x:v>
      </x:c>
      <x:c r="T682" s="50" t="str">
        <x:v>EDINET_company_history</x:v>
      </x:c>
      <x:c r="U682" s="50" t="str">
        <x:v>合同会社南谷ホールディングス</x:v>
      </x:c>
      <x:c r="V682" s="54" t="n">
        <x:v>0.337</x:v>
      </x:c>
      <x:c r="W682" s="50" t="str">
        <x:v>南谷 洋志 / 岡本 数彦</x:v>
      </x:c>
      <x:c r="X682" s="50" t="b">
        <x:f>AND(COUNT(L682:O682)=4,L682&gt;='設定'!$B$6,M682&gt;='設定'!$B$6,N682&gt;='設定'!$B$6,O682&gt;='設定'!$B$6)</x:f>
        <x:v>0</x:v>
      </x:c>
      <x:c r="Y682" s="50" t="b">
        <x:f>AND(COUNT(G682:K682)=5,P682&gt;='設定'!$B$7)</x:f>
        <x:v>0</x:v>
      </x:c>
      <x:c r="Z682" s="50" t="b">
        <x:f>AND(ISNUMBER(R682),R682&gt;='設定'!$B$8)</x:f>
        <x:v>1</x:v>
      </x:c>
      <x:c r="AA682" s="50" t="b">
        <x:f>AND(ISNUMBER(S682),S682&gt;=DATE(YEAR('設定'!$B$10)-'設定'!$B$9,MONTH('設定'!$B$10),DAY('設定'!$B$10)))</x:f>
        <x:v>0</x:v>
      </x:c>
      <x:c r="AB682" s="55" t="b">
        <x:v>0</x:v>
      </x:c>
      <x:c r="AC682" s="55" t="b">
        <x:v>0</x:v>
      </x:c>
      <x:c r="AD682" s="50" t="n">
        <x:f>IF(X682,1,0)+IF(Z682,1,0)+IF(AA682,1,0)+IF(AB682,1,0)</x:f>
        <x:v>1</x:v>
      </x:c>
      <x:c r="AE682" s="50" t="n">
        <x:f>IF(Y682,1,0)+IF(Z682,1,0)+IF(AA682,1,0)+IF(AB682,1,0)</x:f>
        <x:v>1</x:v>
      </x:c>
      <x:c r="AF682" s="50" t="n">
        <x:f>IF(Y682,1,0)+IF(Z682,1,0)+IF(AA682,1,0)+IF(AC682,1,0)</x:f>
        <x:v>1</x:v>
      </x:c>
      <x:c r="AG682" s="53" t="n">
        <x:v>44348</x:v>
      </x:c>
      <x:c r="AH682" s="50" t="str">
        <x:v>S100XUCN</x:v>
      </x:c>
      <x:c r="AI682" s="50" t="str">
        <x:v>NetSalesSummaryOfBusinessResults</x:v>
      </x:c>
      <x:c r="AJ682" s="50" t="str">
        <x:v>OperatingIncome</x:v>
      </x:c>
      <x:c r="AK682" s="53" t="n">
        <x:v>46022</x:v>
      </x:c>
      <x:c r="AL682" s="50" t="str">
        <x:v>365/365/365/366/365</x:v>
      </x:c>
      <x:c r="AM682" s="51" t="n">
        <x:v>6245900</x:v>
      </x:c>
      <x:c r="AN682" s="51" t="n">
        <x:v>628</x:v>
      </x:c>
      <x:c r="AO682" s="51" t="n">
        <x:f>IFERROR(AM682*AN682,"")</x:f>
        <x:v>3922425200</x:v>
      </x:c>
      <x:c r="AP682" s="56" t="n">
        <x:f>IFERROR(AO682/(K682*1000000),"")</x:f>
        <x:v>1.922081895725865</x:v>
      </x:c>
      <x:c r="AQ682" s="57" t="n">
        <x:v>4453028.333333333</x:v>
      </x:c>
      <x:c r="AR682" s="52" t="n">
        <x:v>0.4209222320145357</x:v>
      </x:c>
      <x:c r="AS682" s="52" t="n">
        <x:v>-0.6075958955957159</x:v>
      </x:c>
      <x:c r="AT682" s="55" t="b">
        <x:v>0</x:v>
      </x:c>
      <x:c r="AU682" s="50" t="str">
        <x:v>low_liquidity</x:v>
      </x:c>
      <x:c r="AV682" s="58" t="n">
        <x:v>-0.0114261369407365</x:v>
      </x:c>
      <x:c r="AW682" s="50" t="n">
        <x:v>1962</x:v>
      </x:c>
      <x:c r="AX682" s="50" t="str">
        <x:v>Core Moat</x:v>
      </x:c>
      <x:c r="AY682" s="50" t="str">
        <x:v>既存適格性フィルター不通過: low_liquidity / 60日平均売買代金2,000万円未満 / ローカル5年最大下落率-60%以下</x:v>
      </x:c>
      <x:c r="AZ682" s="59" t="str">
        <x:v>2026-03-26 15:52</x:v>
      </x:c>
      <x:c r="BA682" s="53" t="n">
        <x:v>43435</x:v>
      </x:c>
      <x:c r="BB682" s="50"/>
      <x:c r="BC682" s="50"/>
      <x:c r="BD682" s="50"/>
    </x:row>
    <x:row r="683">
      <x:c r="A683" s="50" t="n">
        <x:v>682</x:v>
      </x:c>
      <x:c r="B683" s="50" t="str">
        <x:v>7826</x:v>
      </x:c>
      <x:c r="C683" s="50" t="str">
        <x:v>7826.T</x:v>
      </x:c>
      <x:c r="D683" s="50" t="str">
        <x:v>FURUYA METAL CO.,LTD.</x:v>
      </x:c>
      <x:c r="E683" s="50" t="str">
        <x:v>Prime Market (Domestic)</x:v>
      </x:c>
      <x:c r="F683" s="50" t="str">
        <x:v>Other Products</x:v>
      </x:c>
      <x:c r="G683" s="51" t="n">
        <x:v>33840</x:v>
      </x:c>
      <x:c r="H683" s="51" t="n">
        <x:v>45321</x:v>
      </x:c>
      <x:c r="I683" s="51" t="n">
        <x:v>48115</x:v>
      </x:c>
      <x:c r="J683" s="51" t="n">
        <x:v>47527</x:v>
      </x:c>
      <x:c r="K683" s="51" t="n">
        <x:v>57379</x:v>
      </x:c>
      <x:c r="L683" s="52" t="n">
        <x:f>IFERROR(H683/G683-1,"")</x:f>
        <x:v>0.3392730496453902</x:v>
      </x:c>
      <x:c r="M683" s="52" t="n">
        <x:f>IFERROR(I683/H683-1,"")</x:f>
        <x:v>0.061649125129630944</x:v>
      </x:c>
      <x:c r="N683" s="52" t="n">
        <x:f>IFERROR(J683/I683-1,"")</x:f>
        <x:v>-0.01222072118881845</x:v>
      </x:c>
      <x:c r="O683" s="52" t="n">
        <x:f>IFERROR(K683/J683-1,"")</x:f>
        <x:v>0.2072926967828812</x:v>
      </x:c>
      <x:c r="P683" s="52" t="n">
        <x:f>IFERROR((K683/G683)^(1/4)-1,"")</x:f>
        <x:v>0.14111826064284627</x:v>
      </x:c>
      <x:c r="Q683" s="51" t="n">
        <x:v>9538</x:v>
      </x:c>
      <x:c r="R683" s="52" t="n">
        <x:f>IFERROR(Q683/K683,"")</x:f>
        <x:v>0.1662280625315882</x:v>
      </x:c>
      <x:c r="S683" s="53" t="n">
        <x:v>38961</x:v>
      </x:c>
      <x:c r="T683" s="50" t="str">
        <x:v>EDINET_company_history</x:v>
      </x:c>
      <x:c r="U683" s="50" t="str">
        <x:v>田中貴金属工業株式会社</x:v>
      </x:c>
      <x:c r="V683" s="54" t="n">
        <x:v>0.1729</x:v>
      </x:c>
      <x:c r="W683" s="50" t="str">
        <x:v>古屋堯民</x:v>
      </x:c>
      <x:c r="X683" s="50" t="b">
        <x:f>AND(COUNT(L683:O683)=4,L683&gt;='設定'!$B$6,M683&gt;='設定'!$B$6,N683&gt;='設定'!$B$6,O683&gt;='設定'!$B$6)</x:f>
        <x:v>0</x:v>
      </x:c>
      <x:c r="Y683" s="50" t="b">
        <x:f>AND(COUNT(G683:K683)=5,P683&gt;='設定'!$B$7)</x:f>
        <x:v>0</x:v>
      </x:c>
      <x:c r="Z683" s="50" t="b">
        <x:f>AND(ISNUMBER(R683),R683&gt;='設定'!$B$8)</x:f>
        <x:v>1</x:v>
      </x:c>
      <x:c r="AA683" s="50" t="b">
        <x:f>AND(ISNUMBER(S683),S683&gt;=DATE(YEAR('設定'!$B$10)-'設定'!$B$9,MONTH('設定'!$B$10),DAY('設定'!$B$10)))</x:f>
        <x:v>0</x:v>
      </x:c>
      <x:c r="AB683" s="55" t="b">
        <x:v>0</x:v>
      </x:c>
      <x:c r="AC683" s="55" t="b">
        <x:v>0</x:v>
      </x:c>
      <x:c r="AD683" s="50" t="n">
        <x:f>IF(X683,1,0)+IF(Z683,1,0)+IF(AA683,1,0)+IF(AB683,1,0)</x:f>
        <x:v>1</x:v>
      </x:c>
      <x:c r="AE683" s="50" t="n">
        <x:f>IF(Y683,1,0)+IF(Z683,1,0)+IF(AA683,1,0)+IF(AB683,1,0)</x:f>
        <x:v>1</x:v>
      </x:c>
      <x:c r="AF683" s="50" t="n">
        <x:f>IF(Y683,1,0)+IF(Z683,1,0)+IF(AA683,1,0)+IF(AC683,1,0)</x:f>
        <x:v>1</x:v>
      </x:c>
      <x:c r="AG683" s="53" t="n">
        <x:v>44348</x:v>
      </x:c>
      <x:c r="AH683" s="50" t="str">
        <x:v>S100WR44</x:v>
      </x:c>
      <x:c r="AI683" s="50" t="str">
        <x:v>NetSalesSummaryOfBusinessResults</x:v>
      </x:c>
      <x:c r="AJ683" s="50" t="str">
        <x:v>OperatingIncome</x:v>
      </x:c>
      <x:c r="AK683" s="53" t="n">
        <x:v>45838</x:v>
      </x:c>
      <x:c r="AL683" s="50" t="str">
        <x:v>365/365/365/366/365</x:v>
      </x:c>
      <x:c r="AM683" s="51" t="n">
        <x:v>24576136</x:v>
      </x:c>
      <x:c r="AN683" s="51" t="n">
        <x:v>9550</x:v>
      </x:c>
      <x:c r="AO683" s="51" t="n">
        <x:f>IFERROR(AM683*AN683,"")</x:f>
        <x:v>234702098800</x:v>
      </x:c>
      <x:c r="AP683" s="56" t="n">
        <x:f>IFERROR(AO683/(K683*1000000),"")</x:f>
        <x:v>4.090383220341937</x:v>
      </x:c>
      <x:c r="AQ683" s="57" t="n">
        <x:v>4455900400</x:v>
      </x:c>
      <x:c r="AR683" s="52" t="n">
        <x:v>0.4808311926827107</x:v>
      </x:c>
      <x:c r="AS683" s="52" t="n">
        <x:v>-0.5681098168398953</x:v>
      </x:c>
      <x:c r="AT683" s="55" t="b">
        <x:v>1</x:v>
      </x:c>
      <x:c r="AU683" s="50"/>
      <x:c r="AV683" s="58" t="n">
        <x:v>-0.0297085059607179</x:v>
      </x:c>
      <x:c r="AW683" s="50" t="n">
        <x:v>2110</x:v>
      </x:c>
      <x:c r="AX683" s="50" t="str">
        <x:v>Core Moat</x:v>
      </x:c>
      <x:c r="AY683" s="50" t="str">
        <x:v>目立つ機械的警告なし（定性確認は別途必要）</x:v>
      </x:c>
      <x:c r="AZ683" s="59" t="str">
        <x:v>2025-09-25 15:35</x:v>
      </x:c>
      <x:c r="BA683" s="53" t="n">
        <x:v>38961</x:v>
      </x:c>
      <x:c r="BB683" s="50"/>
      <x:c r="BC683" s="50"/>
      <x:c r="BD683" s="50" t="str">
        <x:v>TOPIX Small 1</x:v>
      </x:c>
    </x:row>
    <x:row r="684">
      <x:c r="A684" s="50" t="n">
        <x:v>683</x:v>
      </x:c>
      <x:c r="B684" s="50" t="str">
        <x:v>5258</x:v>
      </x:c>
      <x:c r="C684" s="50" t="str">
        <x:v>5258.T</x:v>
      </x:c>
      <x:c r="D684" s="50" t="str">
        <x:v>Transaction Media Networks Inc.</x:v>
      </x:c>
      <x:c r="E684" s="50" t="str">
        <x:v>Growth Market(Domestic)</x:v>
      </x:c>
      <x:c r="F684" s="50" t="str">
        <x:v>Information &amp; Communication</x:v>
      </x:c>
      <x:c r="G684" s="51" t="n">
        <x:v>6451.089</x:v>
      </x:c>
      <x:c r="H684" s="51" t="n">
        <x:v>7139.159</x:v>
      </x:c>
      <x:c r="I684" s="51" t="n">
        <x:v>7831.435</x:v>
      </x:c>
      <x:c r="J684" s="51" t="n">
        <x:v>10370.036</x:v>
      </x:c>
      <x:c r="K684" s="51" t="n">
        <x:v>10938.444</x:v>
      </x:c>
      <x:c r="L684" s="52" t="n">
        <x:f>IFERROR(H684/G684-1,"")</x:f>
        <x:v>0.1066595112856139</x:v>
      </x:c>
      <x:c r="M684" s="52" t="n">
        <x:f>IFERROR(I684/H684-1,"")</x:f>
        <x:v>0.09696884464962907</x:v>
      </x:c>
      <x:c r="N684" s="52" t="n">
        <x:f>IFERROR(J684/I684-1,"")</x:f>
        <x:v>0.32415527933258703</x:v>
      </x:c>
      <x:c r="O684" s="52" t="n">
        <x:f>IFERROR(K684/J684-1,"")</x:f>
        <x:v>0.05481253874142755</x:v>
      </x:c>
      <x:c r="P684" s="52" t="n">
        <x:f>IFERROR((K684/G684)^(1/4)-1,"")</x:f>
        <x:v>0.1411181906857435</x:v>
      </x:c>
      <x:c r="Q684" s="51" t="n">
        <x:v>-445.46</x:v>
      </x:c>
      <x:c r="R684" s="52" t="n">
        <x:f>IFERROR(Q684/K684,"")</x:f>
        <x:v>-0.040724256576163846</x:v>
      </x:c>
      <x:c r="S684" s="53" t="n">
        <x:v>45020</x:v>
      </x:c>
      <x:c r="T684" s="50" t="str">
        <x:v>local_price_first_trade</x:v>
      </x:c>
      <x:c r="U684" s="50" t="str">
        <x:v>三菱商事株式会社</x:v>
      </x:c>
      <x:c r="V684" s="54" t="n">
        <x:v>0.2544</x:v>
      </x:c>
      <x:c r="W684" s="50" t="str">
        <x:v>大高 敦 / 谷本 健 / 小松原 道高</x:v>
      </x:c>
      <x:c r="X684" s="50" t="b">
        <x:f>AND(COUNT(L684:O684)=4,L684&gt;='設定'!$B$6,M684&gt;='設定'!$B$6,N684&gt;='設定'!$B$6,O684&gt;='設定'!$B$6)</x:f>
        <x:v>0</x:v>
      </x:c>
      <x:c r="Y684" s="50" t="b">
        <x:f>AND(COUNT(G684:K684)=5,P684&gt;='設定'!$B$7)</x:f>
        <x:v>0</x:v>
      </x:c>
      <x:c r="Z684" s="50" t="b">
        <x:f>AND(ISNUMBER(R684),R684&gt;='設定'!$B$8)</x:f>
        <x:v>0</x:v>
      </x:c>
      <x:c r="AA684" s="50" t="b">
        <x:f>AND(ISNUMBER(S684),S684&gt;=DATE(YEAR('設定'!$B$10)-'設定'!$B$9,MONTH('設定'!$B$10),DAY('設定'!$B$10)))</x:f>
        <x:v>1</x:v>
      </x:c>
      <x:c r="AB684" s="55" t="b">
        <x:v>0</x:v>
      </x:c>
      <x:c r="AC684" s="55" t="b">
        <x:v>0</x:v>
      </x:c>
      <x:c r="AD684" s="50" t="n">
        <x:f>IF(X684,1,0)+IF(Z684,1,0)+IF(AA684,1,0)+IF(AB684,1,0)</x:f>
        <x:v>1</x:v>
      </x:c>
      <x:c r="AE684" s="50" t="n">
        <x:f>IF(Y684,1,0)+IF(Z684,1,0)+IF(AA684,1,0)+IF(AB684,1,0)</x:f>
        <x:v>1</x:v>
      </x:c>
      <x:c r="AF684" s="50" t="n">
        <x:f>IF(Y684,1,0)+IF(Z684,1,0)+IF(AA684,1,0)+IF(AC684,1,0)</x:f>
        <x:v>1</x:v>
      </x:c>
      <x:c r="AG684" s="53" t="n">
        <x:v>45020</x:v>
      </x:c>
      <x:c r="AH684" s="50" t="str">
        <x:v>S100W4XG</x:v>
      </x:c>
      <x:c r="AI684" s="50" t="str">
        <x:v>NetSalesSummaryOfBusinessResults</x:v>
      </x:c>
      <x:c r="AJ684" s="50" t="str">
        <x:v>OperatingIncome</x:v>
      </x:c>
      <x:c r="AK684" s="53" t="n">
        <x:v>45747</x:v>
      </x:c>
      <x:c r="AL684" s="50" t="str">
        <x:v>365/365/365/366/365</x:v>
      </x:c>
      <x:c r="AM684" s="51" t="n">
        <x:v>36991500</x:v>
      </x:c>
      <x:c r="AN684" s="51" t="n">
        <x:v>343</x:v>
      </x:c>
      <x:c r="AO684" s="51" t="n">
        <x:f>IFERROR(AM684*AN684,"")</x:f>
        <x:v>12688084500</x:v>
      </x:c>
      <x:c r="AP684" s="56" t="n">
        <x:f>IFERROR(AO684/(K684*1000000),"")</x:f>
        <x:v>1.1599533260855017</x:v>
      </x:c>
      <x:c r="AQ684" s="57" t="n">
        <x:v>58568743.333333336</x:v>
      </x:c>
      <x:c r="AR684" s="52" t="n">
        <x:v>0.5855517800038823</x:v>
      </x:c>
      <x:c r="AS684" s="52" t="n">
        <x:v>-0.8905447070914697</x:v>
      </x:c>
      <x:c r="AT684" s="55" t="b">
        <x:v>1</x:v>
      </x:c>
      <x:c r="AU684" s="50"/>
      <x:c r="AV684" s="58" t="n">
        <x:v>-0.260803507366014</x:v>
      </x:c>
      <x:c r="AW684" s="50" t="n">
        <x:v>3214</x:v>
      </x:c>
      <x:c r="AX684" s="50" t="str">
        <x:v>Transformation Moat</x:v>
      </x:c>
      <x:c r="AY684" s="50" t="str">
        <x:v>ローカル5年最大下落率-60%以下</x:v>
      </x:c>
      <x:c r="AZ684" s="59" t="str">
        <x:v>2025-06-25 15:06</x:v>
      </x:c>
      <x:c r="BA684" s="53" t="n">
        <x:v>45017</x:v>
      </x:c>
      <x:c r="BB684" s="50"/>
      <x:c r="BC684" s="50"/>
      <x:c r="BD684" s="50"/>
    </x:row>
    <x:row r="685">
      <x:c r="A685" s="50" t="n">
        <x:v>684</x:v>
      </x:c>
      <x:c r="B685" s="50" t="str">
        <x:v>9628</x:v>
      </x:c>
      <x:c r="C685" s="50" t="str">
        <x:v>9628.T</x:v>
      </x:c>
      <x:c r="D685" s="50" t="str">
        <x:v>SAN HOLDINGS,INC.</x:v>
      </x:c>
      <x:c r="E685" s="50" t="str">
        <x:v>Prime Market (Domestic)</x:v>
      </x:c>
      <x:c r="F685" s="50" t="str">
        <x:v>Services</x:v>
      </x:c>
      <x:c r="G685" s="51" t="n">
        <x:v>18865</x:v>
      </x:c>
      <x:c r="H685" s="51" t="n">
        <x:v>20001</x:v>
      </x:c>
      <x:c r="I685" s="51" t="n">
        <x:v>21663</x:v>
      </x:c>
      <x:c r="J685" s="51" t="n">
        <x:v>22437</x:v>
      </x:c>
      <x:c r="K685" s="51" t="n">
        <x:v>31984</x:v>
      </x:c>
      <x:c r="L685" s="52" t="n">
        <x:f>IFERROR(H685/G685-1,"")</x:f>
        <x:v>0.06021733368672155</x:v>
      </x:c>
      <x:c r="M685" s="52" t="n">
        <x:f>IFERROR(I685/H685-1,"")</x:f>
        <x:v>0.08309584520773972</x:v>
      </x:c>
      <x:c r="N685" s="52" t="n">
        <x:f>IFERROR(J685/I685-1,"")</x:f>
        <x:v>0.03572912339011225</x:v>
      </x:c>
      <x:c r="O685" s="52" t="n">
        <x:f>IFERROR(K685/J685-1,"")</x:f>
        <x:v>0.4255025181619647</x:v>
      </x:c>
      <x:c r="P685" s="52" t="n">
        <x:f>IFERROR((K685/G685)^(1/4)-1,"")</x:f>
        <x:v>0.1410876152832159</x:v>
      </x:c>
      <x:c r="Q685" s="51" t="n">
        <x:v>4521</x:v>
      </x:c>
      <x:c r="R685" s="52" t="n">
        <x:f>IFERROR(Q685/K685,"")</x:f>
        <x:v>0.1413519259629815</x:v>
      </x:c>
      <x:c r="S685" s="53" t="n">
        <x:v>34394</x:v>
      </x:c>
      <x:c r="T685" s="50" t="str">
        <x:v>EDINET_company_history</x:v>
      </x:c>
      <x:c r="U685" s="50" t="str">
        <x:v>日本マスタートラスト信託銀行株式会社</x:v>
      </x:c>
      <x:c r="V685" s="54" t="n">
        <x:v>0.1064</x:v>
      </x:c>
      <x:c r="W685" s="50" t="str">
        <x:v>野呂 裕一 / 播島 聡</x:v>
      </x:c>
      <x:c r="X685" s="50" t="b">
        <x:f>AND(COUNT(L685:O685)=4,L685&gt;='設定'!$B$6,M685&gt;='設定'!$B$6,N685&gt;='設定'!$B$6,O685&gt;='設定'!$B$6)</x:f>
        <x:v>0</x:v>
      </x:c>
      <x:c r="Y685" s="50" t="b">
        <x:f>AND(COUNT(G685:K685)=5,P685&gt;='設定'!$B$7)</x:f>
        <x:v>0</x:v>
      </x:c>
      <x:c r="Z685" s="50" t="b">
        <x:f>AND(ISNUMBER(R685),R685&gt;='設定'!$B$8)</x:f>
        <x:v>1</x:v>
      </x:c>
      <x:c r="AA685" s="50" t="b">
        <x:f>AND(ISNUMBER(S685),S685&gt;=DATE(YEAR('設定'!$B$10)-'設定'!$B$9,MONTH('設定'!$B$10),DAY('設定'!$B$10)))</x:f>
        <x:v>0</x:v>
      </x:c>
      <x:c r="AB685" s="55" t="b">
        <x:v>0</x:v>
      </x:c>
      <x:c r="AC685" s="55" t="b">
        <x:v>0</x:v>
      </x:c>
      <x:c r="AD685" s="50" t="n">
        <x:f>IF(X685,1,0)+IF(Z685,1,0)+IF(AA685,1,0)+IF(AB685,1,0)</x:f>
        <x:v>1</x:v>
      </x:c>
      <x:c r="AE685" s="50" t="n">
        <x:f>IF(Y685,1,0)+IF(Z685,1,0)+IF(AA685,1,0)+IF(AB685,1,0)</x:f>
        <x:v>1</x:v>
      </x:c>
      <x:c r="AF685" s="50" t="n">
        <x:f>IF(Y685,1,0)+IF(Z685,1,0)+IF(AA685,1,0)+IF(AC685,1,0)</x:f>
        <x:v>1</x:v>
      </x:c>
      <x:c r="AG685" s="53" t="n">
        <x:v>44348</x:v>
      </x:c>
      <x:c r="AH685" s="50" t="str">
        <x:v>S100W6NE</x:v>
      </x:c>
      <x:c r="AI685" s="50" t="str">
        <x:v>OperatingRevenue1SummaryOfBusinessResults</x:v>
      </x:c>
      <x:c r="AJ685" s="50" t="str">
        <x:v>OperatingIncome</x:v>
      </x:c>
      <x:c r="AK685" s="53" t="n">
        <x:v>45747</x:v>
      </x:c>
      <x:c r="AL685" s="50" t="str">
        <x:v>365/365/365/366/365</x:v>
      </x:c>
      <x:c r="AM685" s="51" t="n">
        <x:v>20723800</x:v>
      </x:c>
      <x:c r="AN685" s="51" t="n">
        <x:v>1329</x:v>
      </x:c>
      <x:c r="AO685" s="51" t="n">
        <x:f>IFERROR(AM685*AN685,"")</x:f>
        <x:v>27541930200</x:v>
      </x:c>
      <x:c r="AP685" s="56" t="n">
        <x:f>IFERROR(AO685/(K685*1000000),"")</x:f>
        <x:v>0.8611158766883442</x:v>
      </x:c>
      <x:c r="AQ685" s="57" t="n">
        <x:v>68307736.66666667</x:v>
      </x:c>
      <x:c r="AR685" s="52" t="n">
        <x:v>0.3208948786098679</x:v>
      </x:c>
      <x:c r="AS685" s="52" t="n">
        <x:v>-0.2515452588929575</x:v>
      </x:c>
      <x:c r="AT685" s="55" t="b">
        <x:v>1</x:v>
      </x:c>
      <x:c r="AU685" s="50"/>
      <x:c r="AV685" s="58" t="n">
        <x:v>0.092488222407209</x:v>
      </x:c>
      <x:c r="AW685" s="50" t="n">
        <x:v>1274</x:v>
      </x:c>
      <x:c r="AX685" s="50" t="str">
        <x:v>Core Moat</x:v>
      </x:c>
      <x:c r="AY685" s="50" t="str">
        <x:v>目立つ機械的警告なし（定性確認は別途必要）</x:v>
      </x:c>
      <x:c r="AZ685" s="59" t="str">
        <x:v>2025-06-26 09:10</x:v>
      </x:c>
      <x:c r="BA685" s="53" t="n">
        <x:v>34394</x:v>
      </x:c>
      <x:c r="BB685" s="50"/>
      <x:c r="BC685" s="50"/>
      <x:c r="BD685" s="50" t="str">
        <x:v>TOPIX Small 2</x:v>
      </x:c>
    </x:row>
    <x:row r="686">
      <x:c r="A686" s="50" t="n">
        <x:v>685</x:v>
      </x:c>
      <x:c r="B686" s="50" t="str">
        <x:v>2175</x:v>
      </x:c>
      <x:c r="C686" s="50" t="str">
        <x:v>2175.T</x:v>
      </x:c>
      <x:c r="D686" s="50" t="str">
        <x:v>SMS CO.,LTD.</x:v>
      </x:c>
      <x:c r="E686" s="50" t="str">
        <x:v>Prime Market (Domestic)</x:v>
      </x:c>
      <x:c r="F686" s="50" t="str">
        <x:v>Services</x:v>
      </x:c>
      <x:c r="G686" s="51" t="n">
        <x:v>35960</x:v>
      </x:c>
      <x:c r="H686" s="51" t="n">
        <x:v>38899</x:v>
      </x:c>
      <x:c r="I686" s="51" t="n">
        <x:v>45667</x:v>
      </x:c>
      <x:c r="J686" s="51" t="n">
        <x:v>53973</x:v>
      </x:c>
      <x:c r="K686" s="51" t="n">
        <x:v>60952</x:v>
      </x:c>
      <x:c r="L686" s="52" t="n">
        <x:f>IFERROR(H686/G686-1,"")</x:f>
        <x:v>0.08172969966629595</x:v>
      </x:c>
      <x:c r="M686" s="52" t="n">
        <x:f>IFERROR(I686/H686-1,"")</x:f>
        <x:v>0.17398904856165975</x:v>
      </x:c>
      <x:c r="N686" s="52" t="n">
        <x:f>IFERROR(J686/I686-1,"")</x:f>
        <x:v>0.18188188407383898</x:v>
      </x:c>
      <x:c r="O686" s="52" t="n">
        <x:f>IFERROR(K686/J686-1,"")</x:f>
        <x:v>0.1293053934374595</x:v>
      </x:c>
      <x:c r="P686" s="52" t="n">
        <x:f>IFERROR((K686/G686)^(1/4)-1,"")</x:f>
        <x:v>0.1410168800924212</x:v>
      </x:c>
      <x:c r="Q686" s="51" t="n">
        <x:v>6335</x:v>
      </x:c>
      <x:c r="R686" s="52" t="n">
        <x:f>IFERROR(Q686/K686,"")</x:f>
        <x:v>0.10393424333902086</x:v>
      </x:c>
      <x:c r="S686" s="53" t="n">
        <x:v>39508</x:v>
      </x:c>
      <x:c r="T686" s="50" t="str">
        <x:v>EDINET_company_history</x:v>
      </x:c>
      <x:c r="U686" s="50" t="str">
        <x:v>МОＲО合同会社</x:v>
      </x:c>
      <x:c r="V686" s="54" t="n">
        <x:v>0.1809</x:v>
      </x:c>
      <x:c r="W686" s="50" t="str">
        <x:v>後藤 夏樹 / 髙畑 正樹</x:v>
      </x:c>
      <x:c r="X686" s="50" t="b">
        <x:f>AND(COUNT(L686:O686)=4,L686&gt;='設定'!$B$6,M686&gt;='設定'!$B$6,N686&gt;='設定'!$B$6,O686&gt;='設定'!$B$6)</x:f>
        <x:v>0</x:v>
      </x:c>
      <x:c r="Y686" s="50" t="b">
        <x:f>AND(COUNT(G686:K686)=5,P686&gt;='設定'!$B$7)</x:f>
        <x:v>0</x:v>
      </x:c>
      <x:c r="Z686" s="50" t="b">
        <x:f>AND(ISNUMBER(R686),R686&gt;='設定'!$B$8)</x:f>
        <x:v>1</x:v>
      </x:c>
      <x:c r="AA686" s="50" t="b">
        <x:f>AND(ISNUMBER(S686),S686&gt;=DATE(YEAR('設定'!$B$10)-'設定'!$B$9,MONTH('設定'!$B$10),DAY('設定'!$B$10)))</x:f>
        <x:v>0</x:v>
      </x:c>
      <x:c r="AB686" s="55" t="b">
        <x:v>0</x:v>
      </x:c>
      <x:c r="AC686" s="55" t="b">
        <x:v>0</x:v>
      </x:c>
      <x:c r="AD686" s="50" t="n">
        <x:f>IF(X686,1,0)+IF(Z686,1,0)+IF(AA686,1,0)+IF(AB686,1,0)</x:f>
        <x:v>1</x:v>
      </x:c>
      <x:c r="AE686" s="50" t="n">
        <x:f>IF(Y686,1,0)+IF(Z686,1,0)+IF(AA686,1,0)+IF(AB686,1,0)</x:f>
        <x:v>1</x:v>
      </x:c>
      <x:c r="AF686" s="50" t="n">
        <x:f>IF(Y686,1,0)+IF(Z686,1,0)+IF(AA686,1,0)+IF(AC686,1,0)</x:f>
        <x:v>1</x:v>
      </x:c>
      <x:c r="AG686" s="53" t="n">
        <x:v>44348</x:v>
      </x:c>
      <x:c r="AH686" s="50" t="str">
        <x:v>S100W15P</x:v>
      </x:c>
      <x:c r="AI686" s="50" t="str">
        <x:v>NetSalesSummaryOfBusinessResults</x:v>
      </x:c>
      <x:c r="AJ686" s="50" t="str">
        <x:v>OperatingIncome</x:v>
      </x:c>
      <x:c r="AK686" s="53" t="n">
        <x:v>45747</x:v>
      </x:c>
      <x:c r="AL686" s="50" t="str">
        <x:v>365/365/365/366/365</x:v>
      </x:c>
      <x:c r="AM686" s="51" t="n">
        <x:v>84962500</x:v>
      </x:c>
      <x:c r="AN686" s="51" t="n">
        <x:v>2022</x:v>
      </x:c>
      <x:c r="AO686" s="51" t="n">
        <x:f>IFERROR(AM686*AN686,"")</x:f>
        <x:v>171794175000</x:v>
      </x:c>
      <x:c r="AP686" s="56" t="n">
        <x:f>IFERROR(AO686/(K686*1000000),"")</x:f>
        <x:v>2.818515799317496</x:v>
      </x:c>
      <x:c r="AQ686" s="57" t="n">
        <x:v>746426730</x:v>
      </x:c>
      <x:c r="AR686" s="52" t="n">
        <x:v>0.3981539977474796</x:v>
      </x:c>
      <x:c r="AS686" s="52" t="n">
        <x:v>-0.7793889557131339</x:v>
      </x:c>
      <x:c r="AT686" s="55" t="b">
        <x:v>1</x:v>
      </x:c>
      <x:c r="AU686" s="50"/>
      <x:c r="AV686" s="58" t="n">
        <x:v>-0.0144564587056972</x:v>
      </x:c>
      <x:c r="AW686" s="50" t="n">
        <x:v>1985</x:v>
      </x:c>
      <x:c r="AX686" s="50" t="str">
        <x:v>Core Moat</x:v>
      </x:c>
      <x:c r="AY686" s="50" t="str">
        <x:v>ローカル5年最大下落率-60%以下</x:v>
      </x:c>
      <x:c r="AZ686" s="59" t="str">
        <x:v>2025-06-20 15:30</x:v>
      </x:c>
      <x:c r="BA686" s="53" t="n">
        <x:v>39508</x:v>
      </x:c>
      <x:c r="BB686" s="50"/>
      <x:c r="BC686" s="50"/>
      <x:c r="BD686" s="50" t="str">
        <x:v>TOPIX Small 1</x:v>
      </x:c>
    </x:row>
    <x:row r="687">
      <x:c r="A687" s="50" t="n">
        <x:v>686</x:v>
      </x:c>
      <x:c r="B687" s="50" t="str">
        <x:v>4186</x:v>
      </x:c>
      <x:c r="C687" s="50" t="str">
        <x:v>4186.T</x:v>
      </x:c>
      <x:c r="D687" s="50" t="str">
        <x:v>TOKYO OHKA KOGYO CO.,LTD.</x:v>
      </x:c>
      <x:c r="E687" s="50" t="str">
        <x:v>Prime Market (Domestic)</x:v>
      </x:c>
      <x:c r="F687" s="50" t="str">
        <x:v>Chemicals</x:v>
      </x:c>
      <x:c r="G687" s="51" t="n">
        <x:v>140055</x:v>
      </x:c>
      <x:c r="H687" s="51" t="n">
        <x:v>175434</x:v>
      </x:c>
      <x:c r="I687" s="51" t="n">
        <x:v>162270</x:v>
      </x:c>
      <x:c r="J687" s="51" t="n">
        <x:v>200966</x:v>
      </x:c>
      <x:c r="K687" s="51" t="n">
        <x:v>237029</x:v>
      </x:c>
      <x:c r="L687" s="52" t="n">
        <x:f>IFERROR(H687/G687-1,"")</x:f>
        <x:v>0.2526079040376994</x:v>
      </x:c>
      <x:c r="M687" s="52" t="n">
        <x:f>IFERROR(I687/H687-1,"")</x:f>
        <x:v>-0.07503676596326825</x:v>
      </x:c>
      <x:c r="N687" s="52" t="n">
        <x:f>IFERROR(J687/I687-1,"")</x:f>
        <x:v>0.23846675294262654</x:v>
      </x:c>
      <x:c r="O687" s="52" t="n">
        <x:f>IFERROR(K687/J687-1,"")</x:f>
        <x:v>0.1794482648806266</x:v>
      </x:c>
      <x:c r="P687" s="52" t="n">
        <x:f>IFERROR((K687/G687)^(1/4)-1,"")</x:f>
        <x:v>0.14057990706894352</x:v>
      </x:c>
      <x:c r="Q687" s="51" t="n">
        <x:v>47386</x:v>
      </x:c>
      <x:c r="R687" s="52" t="n">
        <x:f>IFERROR(Q687/K687,"")</x:f>
        <x:v>0.1999164659176725</x:v>
      </x:c>
      <x:c r="S687" s="53" t="n">
        <x:v>31594</x:v>
      </x:c>
      <x:c r="T687" s="50" t="str">
        <x:v>EDINET_company_history</x:v>
      </x:c>
      <x:c r="U687" s="50" t="str">
        <x:v>日本マスタートラスト信託銀行株式会社（信託口）</x:v>
      </x:c>
      <x:c r="V687" s="54" t="n">
        <x:v>0.1477</x:v>
      </x:c>
      <x:c r="W687" s="50" t="str">
        <x:v>種 市 順 昭</x:v>
      </x:c>
      <x:c r="X687" s="50" t="b">
        <x:f>AND(COUNT(L687:O687)=4,L687&gt;='設定'!$B$6,M687&gt;='設定'!$B$6,N687&gt;='設定'!$B$6,O687&gt;='設定'!$B$6)</x:f>
        <x:v>0</x:v>
      </x:c>
      <x:c r="Y687" s="50" t="b">
        <x:f>AND(COUNT(G687:K687)=5,P687&gt;='設定'!$B$7)</x:f>
        <x:v>0</x:v>
      </x:c>
      <x:c r="Z687" s="50" t="b">
        <x:f>AND(ISNUMBER(R687),R687&gt;='設定'!$B$8)</x:f>
        <x:v>1</x:v>
      </x:c>
      <x:c r="AA687" s="50" t="b">
        <x:f>AND(ISNUMBER(S687),S687&gt;=DATE(YEAR('設定'!$B$10)-'設定'!$B$9,MONTH('設定'!$B$10),DAY('設定'!$B$10)))</x:f>
        <x:v>0</x:v>
      </x:c>
      <x:c r="AB687" s="55" t="b">
        <x:v>0</x:v>
      </x:c>
      <x:c r="AC687" s="55" t="b">
        <x:v>0</x:v>
      </x:c>
      <x:c r="AD687" s="50" t="n">
        <x:f>IF(X687,1,0)+IF(Z687,1,0)+IF(AA687,1,0)+IF(AB687,1,0)</x:f>
        <x:v>1</x:v>
      </x:c>
      <x:c r="AE687" s="50" t="n">
        <x:f>IF(Y687,1,0)+IF(Z687,1,0)+IF(AA687,1,0)+IF(AB687,1,0)</x:f>
        <x:v>1</x:v>
      </x:c>
      <x:c r="AF687" s="50" t="n">
        <x:f>IF(Y687,1,0)+IF(Z687,1,0)+IF(AA687,1,0)+IF(AC687,1,0)</x:f>
        <x:v>1</x:v>
      </x:c>
      <x:c r="AG687" s="53" t="n">
        <x:v>44348</x:v>
      </x:c>
      <x:c r="AH687" s="50" t="str">
        <x:v>S100XT0N</x:v>
      </x:c>
      <x:c r="AI687" s="50" t="str">
        <x:v>NetSalesSummaryOfBusinessResults</x:v>
      </x:c>
      <x:c r="AJ687" s="50" t="str">
        <x:v>OperatingIncome</x:v>
      </x:c>
      <x:c r="AK687" s="53" t="n">
        <x:v>46022</x:v>
      </x:c>
      <x:c r="AL687" s="50" t="str">
        <x:v>365/365/365/366/365</x:v>
      </x:c>
      <x:c r="AM687" s="51" t="n">
        <x:v>119878000</x:v>
      </x:c>
      <x:c r="AN687" s="51" t="n">
        <x:v>10680</x:v>
      </x:c>
      <x:c r="AO687" s="51" t="n">
        <x:f>IFERROR(AM687*AN687,"")</x:f>
        <x:v>1280297040000</x:v>
      </x:c>
      <x:c r="AP687" s="56" t="n">
        <x:f>IFERROR(AO687/(K687*1000000),"")</x:f>
        <x:v>5.401436279948867</x:v>
      </x:c>
      <x:c r="AQ687" s="57" t="n">
        <x:v>10657716856.666666</x:v>
      </x:c>
      <x:c r="AR687" s="52" t="n">
        <x:v>0.4082630980983387</x:v>
      </x:c>
      <x:c r="AS687" s="52" t="n">
        <x:v>-0.4442215586636907</x:v>
      </x:c>
      <x:c r="AT687" s="55" t="b">
        <x:v>1</x:v>
      </x:c>
      <x:c r="AU687" s="50"/>
      <x:c r="AV687" s="58" t="n">
        <x:v>0.430212717937936</x:v>
      </x:c>
      <x:c r="AW687" s="50" t="n">
        <x:v>154</x:v>
      </x:c>
      <x:c r="AX687" s="50" t="str">
        <x:v>Core Moat</x:v>
      </x:c>
      <x:c r="AY687" s="50" t="str">
        <x:v>目立つ機械的警告なし（定性確認は別途必要）</x:v>
      </x:c>
      <x:c r="AZ687" s="59" t="str">
        <x:v>2026-03-24 16:00</x:v>
      </x:c>
      <x:c r="BA687" s="53" t="n">
        <x:v>31594</x:v>
      </x:c>
      <x:c r="BB687" s="50"/>
      <x:c r="BC687" s="50"/>
      <x:c r="BD687" s="50" t="str">
        <x:v>TOPIX Mid400</x:v>
      </x:c>
    </x:row>
    <x:row r="688">
      <x:c r="A688" s="50" t="n">
        <x:v>687</x:v>
      </x:c>
      <x:c r="B688" s="50" t="str">
        <x:v>2146</x:v>
      </x:c>
      <x:c r="C688" s="50" t="str">
        <x:v>2146.T</x:v>
      </x:c>
      <x:c r="D688" s="50" t="str">
        <x:v>UT Group Co.,Ltd.</x:v>
      </x:c>
      <x:c r="E688" s="50" t="str">
        <x:v>Prime Market (Domestic)</x:v>
      </x:c>
      <x:c r="F688" s="50" t="str">
        <x:v>Services</x:v>
      </x:c>
      <x:c r="G688" s="51" t="n">
        <x:v>115131</x:v>
      </x:c>
      <x:c r="H688" s="51" t="n">
        <x:v>156769</x:v>
      </x:c>
      <x:c r="I688" s="51" t="n">
        <x:v>170631</x:v>
      </x:c>
      <x:c r="J688" s="51" t="n">
        <x:v>167030</x:v>
      </x:c>
      <x:c r="K688" s="51" t="n">
        <x:v>194748</x:v>
      </x:c>
      <x:c r="L688" s="52" t="n">
        <x:f>IFERROR(H688/G688-1,"")</x:f>
        <x:v>0.36165759004959575</x:v>
      </x:c>
      <x:c r="M688" s="52" t="n">
        <x:f>IFERROR(I688/H688-1,"")</x:f>
        <x:v>0.08842309385146296</x:v>
      </x:c>
      <x:c r="N688" s="52" t="n">
        <x:f>IFERROR(J688/I688-1,"")</x:f>
        <x:v>-0.021104019785384787</x:v>
      </x:c>
      <x:c r="O688" s="52" t="n">
        <x:f>IFERROR(K688/J688-1,"")</x:f>
        <x:v>0.1659462372028977</x:v>
      </x:c>
      <x:c r="P688" s="52" t="n">
        <x:f>IFERROR((K688/G688)^(1/4)-1,"")</x:f>
        <x:v>0.14043406779636047</x:v>
      </x:c>
      <x:c r="Q688" s="51" t="n">
        <x:v>8074</x:v>
      </x:c>
      <x:c r="R688" s="52" t="n">
        <x:f>IFERROR(Q688/K688,"")</x:f>
        <x:v>0.04145870560930023</x:v>
      </x:c>
      <x:c r="S688" s="53" t="n">
        <x:v>37956</x:v>
      </x:c>
      <x:c r="T688" s="50" t="str">
        <x:v>EDINET_company_history</x:v>
      </x:c>
      <x:c r="U688" s="50" t="str">
        <x:v>若山 陽一</x:v>
      </x:c>
      <x:c r="V688" s="54" t="n">
        <x:v>0.2289</x:v>
      </x:c>
      <x:c r="W688" s="50" t="str">
        <x:v>若山 陽一 / 外村 学</x:v>
      </x:c>
      <x:c r="X688" s="50" t="b">
        <x:f>AND(COUNT(L688:O688)=4,L688&gt;='設定'!$B$6,M688&gt;='設定'!$B$6,N688&gt;='設定'!$B$6,O688&gt;='設定'!$B$6)</x:f>
        <x:v>0</x:v>
      </x:c>
      <x:c r="Y688" s="50" t="b">
        <x:f>AND(COUNT(G688:K688)=5,P688&gt;='設定'!$B$7)</x:f>
        <x:v>0</x:v>
      </x:c>
      <x:c r="Z688" s="50" t="b">
        <x:f>AND(ISNUMBER(R688),R688&gt;='設定'!$B$8)</x:f>
        <x:v>0</x:v>
      </x:c>
      <x:c r="AA688" s="50" t="b">
        <x:f>AND(ISNUMBER(S688),S688&gt;=DATE(YEAR('設定'!$B$10)-'設定'!$B$9,MONTH('設定'!$B$10),DAY('設定'!$B$10)))</x:f>
        <x:v>0</x:v>
      </x:c>
      <x:c r="AB688" s="55" t="b">
        <x:v>1</x:v>
      </x:c>
      <x:c r="AC688" s="55" t="b">
        <x:v>1</x:v>
      </x:c>
      <x:c r="AD688" s="50" t="n">
        <x:f>IF(X688,1,0)+IF(Z688,1,0)+IF(AA688,1,0)+IF(AB688,1,0)</x:f>
        <x:v>1</x:v>
      </x:c>
      <x:c r="AE688" s="50" t="n">
        <x:f>IF(Y688,1,0)+IF(Z688,1,0)+IF(AA688,1,0)+IF(AB688,1,0)</x:f>
        <x:v>1</x:v>
      </x:c>
      <x:c r="AF688" s="50" t="n">
        <x:f>IF(Y688,1,0)+IF(Z688,1,0)+IF(AA688,1,0)+IF(AC688,1,0)</x:f>
        <x:v>1</x:v>
      </x:c>
      <x:c r="AG688" s="53" t="n">
        <x:v>44348</x:v>
      </x:c>
      <x:c r="AH688" s="50" t="str">
        <x:v>S100W94T</x:v>
      </x:c>
      <x:c r="AI688" s="50" t="str">
        <x:v>NetSalesSummaryOfBusinessResults</x:v>
      </x:c>
      <x:c r="AJ688" s="50" t="str">
        <x:v>OperatingIncome</x:v>
      </x:c>
      <x:c r="AK688" s="53" t="n">
        <x:v>45747</x:v>
      </x:c>
      <x:c r="AL688" s="50" t="str">
        <x:v>365/365/365/366/365</x:v>
      </x:c>
      <x:c r="AM688" s="51" t="n">
        <x:v>39462983</x:v>
      </x:c>
      <x:c r="AN688" s="51" t="n">
        <x:v>183</x:v>
      </x:c>
      <x:c r="AO688" s="51" t="n">
        <x:f>IFERROR(AM688*AN688,"")</x:f>
        <x:v>7221725889</x:v>
      </x:c>
      <x:c r="AP688" s="56" t="n">
        <x:f>IFERROR(AO688/(K688*1000000),"")</x:f>
        <x:v>0.03708241362684084</x:v>
      </x:c>
      <x:c r="AQ688" s="57" t="n">
        <x:v>1003249258.3333334</x:v>
      </x:c>
      <x:c r="AR688" s="52" t="n">
        <x:v>0.4268130430511447</x:v>
      </x:c>
      <x:c r="AS688" s="52" t="n">
        <x:v>-0.6169865277140119</x:v>
      </x:c>
      <x:c r="AT688" s="55" t="b">
        <x:v>1</x:v>
      </x:c>
      <x:c r="AU688" s="50"/>
      <x:c r="AV688" s="58" t="n">
        <x:v>-0.0566491087664072</x:v>
      </x:c>
      <x:c r="AW688" s="50" t="n">
        <x:v>2308</x:v>
      </x:c>
      <x:c r="AX688" s="50" t="str">
        <x:v>Future Moat</x:v>
      </x:c>
      <x:c r="AY688" s="50" t="str">
        <x:v>ローカル5年最大下落率-60%以下</x:v>
      </x:c>
      <x:c r="AZ688" s="59" t="str">
        <x:v>2025-06-30 09:05</x:v>
      </x:c>
      <x:c r="BA688" s="53" t="n">
        <x:v>37956</x:v>
      </x:c>
      <x:c r="BB688" s="50" t="str">
        <x:v>若山 陽一</x:v>
      </x:c>
      <x:c r="BC688" s="50"/>
      <x:c r="BD688" s="50" t="str">
        <x:v>TOPIX Small 1</x:v>
      </x:c>
    </x:row>
    <x:row r="689">
      <x:c r="A689" s="50" t="n">
        <x:v>688</x:v>
      </x:c>
      <x:c r="B689" s="50" t="str">
        <x:v>7068</x:v>
      </x:c>
      <x:c r="C689" s="50" t="str">
        <x:v>7068.T</x:v>
      </x:c>
      <x:c r="D689" s="50" t="str">
        <x:v>Feedforce Group Inc.</x:v>
      </x:c>
      <x:c r="E689" s="50" t="str">
        <x:v>Growth Market(Domestic)</x:v>
      </x:c>
      <x:c r="F689" s="50" t="str">
        <x:v>Services</x:v>
      </x:c>
      <x:c r="G689" s="51" t="n">
        <x:v>2587</x:v>
      </x:c>
      <x:c r="H689" s="51" t="n">
        <x:v>3005</x:v>
      </x:c>
      <x:c r="I689" s="51" t="n">
        <x:v>3966</x:v>
      </x:c>
      <x:c r="J689" s="51" t="n">
        <x:v>4229</x:v>
      </x:c>
      <x:c r="K689" s="51" t="n">
        <x:v>4373</x:v>
      </x:c>
      <x:c r="L689" s="52" t="n">
        <x:f>IFERROR(H689/G689-1,"")</x:f>
        <x:v>0.1615771163509856</x:v>
      </x:c>
      <x:c r="M689" s="52" t="n">
        <x:f>IFERROR(I689/H689-1,"")</x:f>
        <x:v>0.31980033277870223</x:v>
      </x:c>
      <x:c r="N689" s="52" t="n">
        <x:f>IFERROR(J689/I689-1,"")</x:f>
        <x:v>0.06631366616238021</x:v>
      </x:c>
      <x:c r="O689" s="52" t="n">
        <x:f>IFERROR(K689/J689-1,"")</x:f>
        <x:v>0.03405060297942786</x:v>
      </x:c>
      <x:c r="P689" s="52" t="n">
        <x:f>IFERROR((K689/G689)^(1/4)-1,"")</x:f>
        <x:v>0.14023866106494043</x:v>
      </x:c>
      <x:c r="Q689" s="51" t="n">
        <x:v>1592</x:v>
      </x:c>
      <x:c r="R689" s="52" t="n">
        <x:f>IFERROR(Q689/K689,"")</x:f>
        <x:v>0.36405213812028353</x:v>
      </x:c>
      <x:c r="S689" s="53" t="n">
        <x:v>43647</x:v>
      </x:c>
      <x:c r="T689" s="50" t="str">
        <x:v>EDINET_company_history</x:v>
      </x:c>
      <x:c r="U689" s="50" t="str">
        <x:v>合同会社理力</x:v>
      </x:c>
      <x:c r="V689" s="54" t="n">
        <x:v>0.3475</x:v>
      </x:c>
      <x:c r="W689" s="50" t="str">
        <x:v>塚田 耕司 / 加藤 英也</x:v>
      </x:c>
      <x:c r="X689" s="50" t="b">
        <x:f>AND(COUNT(L689:O689)=4,L689&gt;='設定'!$B$6,M689&gt;='設定'!$B$6,N689&gt;='設定'!$B$6,O689&gt;='設定'!$B$6)</x:f>
        <x:v>0</x:v>
      </x:c>
      <x:c r="Y689" s="50" t="b">
        <x:f>AND(COUNT(G689:K689)=5,P689&gt;='設定'!$B$7)</x:f>
        <x:v>0</x:v>
      </x:c>
      <x:c r="Z689" s="50" t="b">
        <x:f>AND(ISNUMBER(R689),R689&gt;='設定'!$B$8)</x:f>
        <x:v>1</x:v>
      </x:c>
      <x:c r="AA689" s="50" t="b">
        <x:f>AND(ISNUMBER(S689),S689&gt;=DATE(YEAR('設定'!$B$10)-'設定'!$B$9,MONTH('設定'!$B$10),DAY('設定'!$B$10)))</x:f>
        <x:v>0</x:v>
      </x:c>
      <x:c r="AB689" s="55" t="b">
        <x:v>0</x:v>
      </x:c>
      <x:c r="AC689" s="55" t="b">
        <x:v>0</x:v>
      </x:c>
      <x:c r="AD689" s="50" t="n">
        <x:f>IF(X689,1,0)+IF(Z689,1,0)+IF(AA689,1,0)+IF(AB689,1,0)</x:f>
        <x:v>1</x:v>
      </x:c>
      <x:c r="AE689" s="50" t="n">
        <x:f>IF(Y689,1,0)+IF(Z689,1,0)+IF(AA689,1,0)+IF(AB689,1,0)</x:f>
        <x:v>1</x:v>
      </x:c>
      <x:c r="AF689" s="50" t="n">
        <x:f>IF(Y689,1,0)+IF(Z689,1,0)+IF(AA689,1,0)+IF(AC689,1,0)</x:f>
        <x:v>1</x:v>
      </x:c>
      <x:c r="AG689" s="53" t="n">
        <x:v>44348</x:v>
      </x:c>
      <x:c r="AH689" s="50" t="str">
        <x:v>S100WL64</x:v>
      </x:c>
      <x:c r="AI689" s="50" t="str">
        <x:v>NetSalesSummaryOfBusinessResults</x:v>
      </x:c>
      <x:c r="AJ689" s="50" t="str">
        <x:v>OperatingIncome</x:v>
      </x:c>
      <x:c r="AK689" s="53" t="n">
        <x:v>45808</x:v>
      </x:c>
      <x:c r="AL689" s="50" t="str">
        <x:v>365/365/365/366/365</x:v>
      </x:c>
      <x:c r="AM689" s="51" t="n">
        <x:v>25033858</x:v>
      </x:c>
      <x:c r="AN689" s="51" t="n">
        <x:v>486</x:v>
      </x:c>
      <x:c r="AO689" s="51" t="n">
        <x:f>IFERROR(AM689*AN689,"")</x:f>
        <x:v>12166454988</x:v>
      </x:c>
      <x:c r="AP689" s="56" t="n">
        <x:f>IFERROR(AO689/(K689*1000000),"")</x:f>
        <x:v>2.7821758490738624</x:v>
      </x:c>
      <x:c r="AQ689" s="57" t="n">
        <x:v>35539245</x:v>
      </x:c>
      <x:c r="AR689" s="52" t="n">
        <x:v>0.5463069501942612</x:v>
      </x:c>
      <x:c r="AS689" s="52" t="n">
        <x:v>-0.7252946572261187</x:v>
      </x:c>
      <x:c r="AT689" s="55" t="b">
        <x:v>1</x:v>
      </x:c>
      <x:c r="AU689" s="50"/>
      <x:c r="AV689" s="58" t="n">
        <x:v>-0.0007725000634965</x:v>
      </x:c>
      <x:c r="AW689" s="50" t="n">
        <x:v>1871</x:v>
      </x:c>
      <x:c r="AX689" s="50" t="str">
        <x:v>Core Moat</x:v>
      </x:c>
      <x:c r="AY689" s="50" t="str">
        <x:v>ローカル5年最大下落率-60%以下</x:v>
      </x:c>
      <x:c r="AZ689" s="59" t="str">
        <x:v>2025-08-25 15:58</x:v>
      </x:c>
      <x:c r="BA689" s="53" t="n">
        <x:v>43647</x:v>
      </x:c>
      <x:c r="BB689" s="50"/>
      <x:c r="BC689" s="50"/>
      <x:c r="BD689" s="50"/>
    </x:row>
    <x:row r="690">
      <x:c r="A690" s="50" t="n">
        <x:v>689</x:v>
      </x:c>
      <x:c r="B690" s="50" t="str">
        <x:v>3933</x:v>
      </x:c>
      <x:c r="C690" s="50" t="str">
        <x:v>3933.T</x:v>
      </x:c>
      <x:c r="D690" s="50" t="str">
        <x:v>CHIeru Co.,Ltd.</x:v>
      </x:c>
      <x:c r="E690" s="50" t="str">
        <x:v>Standard Market(Domestic)</x:v>
      </x:c>
      <x:c r="F690" s="50" t="str">
        <x:v>Information &amp; Communication</x:v>
      </x:c>
      <x:c r="G690" s="51" t="n">
        <x:v>4082.713</x:v>
      </x:c>
      <x:c r="H690" s="51" t="n">
        <x:v>4095.498</x:v>
      </x:c>
      <x:c r="I690" s="51" t="n">
        <x:v>3866.973</x:v>
      </x:c>
      <x:c r="J690" s="51" t="n">
        <x:v>4621.68</x:v>
      </x:c>
      <x:c r="K690" s="51" t="n">
        <x:v>6896.797</x:v>
      </x:c>
      <x:c r="L690" s="52" t="n">
        <x:f>IFERROR(H690/G690-1,"")</x:f>
        <x:v>0.0031314961399442343</x:v>
      </x:c>
      <x:c r="M690" s="52" t="n">
        <x:f>IFERROR(I690/H690-1,"")</x:f>
        <x:v>-0.0557990749842876</x:v>
      </x:c>
      <x:c r="N690" s="52" t="n">
        <x:f>IFERROR(J690/I690-1,"")</x:f>
        <x:v>0.19516738285992696</x:v>
      </x:c>
      <x:c r="O690" s="52" t="n">
        <x:f>IFERROR(K690/J690-1,"")</x:f>
        <x:v>0.4922705596233403</x:v>
      </x:c>
      <x:c r="P690" s="52" t="n">
        <x:f>IFERROR((K690/G690)^(1/4)-1,"")</x:f>
        <x:v>0.1400519660577495</x:v>
      </x:c>
      <x:c r="Q690" s="51" t="n">
        <x:v>677.928</x:v>
      </x:c>
      <x:c r="R690" s="52" t="n">
        <x:f>IFERROR(Q690/K690,"")</x:f>
        <x:v>0.09829606410048027</x:v>
      </x:c>
      <x:c r="S690" s="53" t="n">
        <x:v>42430</x:v>
      </x:c>
      <x:c r="T690" s="50" t="str">
        <x:v>EDINET_company_history</x:v>
      </x:c>
      <x:c r="U690" s="50" t="str">
        <x:v>川居 睦</x:v>
      </x:c>
      <x:c r="V690" s="54" t="n">
        <x:v>0.2734</x:v>
      </x:c>
      <x:c r="W690" s="50" t="str">
        <x:v>川居 睦</x:v>
      </x:c>
      <x:c r="X690" s="50" t="b">
        <x:f>AND(COUNT(L690:O690)=4,L690&gt;='設定'!$B$6,M690&gt;='設定'!$B$6,N690&gt;='設定'!$B$6,O690&gt;='設定'!$B$6)</x:f>
        <x:v>0</x:v>
      </x:c>
      <x:c r="Y690" s="50" t="b">
        <x:f>AND(COUNT(G690:K690)=5,P690&gt;='設定'!$B$7)</x:f>
        <x:v>0</x:v>
      </x:c>
      <x:c r="Z690" s="50" t="b">
        <x:f>AND(ISNUMBER(R690),R690&gt;='設定'!$B$8)</x:f>
        <x:v>0</x:v>
      </x:c>
      <x:c r="AA690" s="50" t="b">
        <x:f>AND(ISNUMBER(S690),S690&gt;=DATE(YEAR('設定'!$B$10)-'設定'!$B$9,MONTH('設定'!$B$10),DAY('設定'!$B$10)))</x:f>
        <x:v>0</x:v>
      </x:c>
      <x:c r="AB690" s="55" t="b">
        <x:v>1</x:v>
      </x:c>
      <x:c r="AC690" s="55" t="b">
        <x:v>1</x:v>
      </x:c>
      <x:c r="AD690" s="50" t="n">
        <x:f>IF(X690,1,0)+IF(Z690,1,0)+IF(AA690,1,0)+IF(AB690,1,0)</x:f>
        <x:v>1</x:v>
      </x:c>
      <x:c r="AE690" s="50" t="n">
        <x:f>IF(Y690,1,0)+IF(Z690,1,0)+IF(AA690,1,0)+IF(AB690,1,0)</x:f>
        <x:v>1</x:v>
      </x:c>
      <x:c r="AF690" s="50" t="n">
        <x:f>IF(Y690,1,0)+IF(Z690,1,0)+IF(AA690,1,0)+IF(AC690,1,0)</x:f>
        <x:v>1</x:v>
      </x:c>
      <x:c r="AG690" s="53" t="n">
        <x:v>44348</x:v>
      </x:c>
      <x:c r="AH690" s="50" t="str">
        <x:v>S100W90R</x:v>
      </x:c>
      <x:c r="AI690" s="50" t="str">
        <x:v>NetSalesSummaryOfBusinessResults</x:v>
      </x:c>
      <x:c r="AJ690" s="50" t="str">
        <x:v>OperatingIncome</x:v>
      </x:c>
      <x:c r="AK690" s="53" t="n">
        <x:v>45747</x:v>
      </x:c>
      <x:c r="AL690" s="50" t="str">
        <x:v>365/365/365/366/365</x:v>
      </x:c>
      <x:c r="AM690" s="51" t="n">
        <x:v>7455300</x:v>
      </x:c>
      <x:c r="AN690" s="51" t="n">
        <x:v>544</x:v>
      </x:c>
      <x:c r="AO690" s="51" t="n">
        <x:f>IFERROR(AM690*AN690,"")</x:f>
        <x:v>4055683200</x:v>
      </x:c>
      <x:c r="AP690" s="56" t="n">
        <x:f>IFERROR(AO690/(K690*1000000),"")</x:f>
        <x:v>0.5880531498897241</x:v>
      </x:c>
      <x:c r="AQ690" s="57" t="n">
        <x:v>10582701.666666666</x:v>
      </x:c>
      <x:c r="AR690" s="52" t="n">
        <x:v>0.3998092580315342</x:v>
      </x:c>
      <x:c r="AS690" s="52" t="n">
        <x:v>-0.6705090266820405</x:v>
      </x:c>
      <x:c r="AT690" s="55" t="b">
        <x:v>0</x:v>
      </x:c>
      <x:c r="AU690" s="50" t="str">
        <x:v>low_liquidity</x:v>
      </x:c>
      <x:c r="AV690" s="58" t="n">
        <x:v>-0.0735413352284737</x:v>
      </x:c>
      <x:c r="AW690" s="50" t="n">
        <x:v>2425</x:v>
      </x:c>
      <x:c r="AX690" s="50" t="str">
        <x:v>Future Moat</x:v>
      </x:c>
      <x:c r="AY690" s="50" t="str">
        <x:v>既存適格性フィルター不通過: low_liquidity / 60日平均売買代金2,000万円未満 / ローカル5年最大下落率-60%以下</x:v>
      </x:c>
      <x:c r="AZ690" s="59" t="str">
        <x:v>2025-06-30 16:00</x:v>
      </x:c>
      <x:c r="BA690" s="53" t="n">
        <x:v>42430</x:v>
      </x:c>
      <x:c r="BB690" s="50" t="str">
        <x:v>川居 睦</x:v>
      </x:c>
      <x:c r="BC690" s="50"/>
      <x:c r="BD690" s="50"/>
    </x:row>
    <x:row r="691">
      <x:c r="A691" s="50" t="n">
        <x:v>690</x:v>
      </x:c>
      <x:c r="B691" s="50" t="str">
        <x:v>4543</x:v>
      </x:c>
      <x:c r="C691" s="50" t="str">
        <x:v>4543.T</x:v>
      </x:c>
      <x:c r="D691" s="50" t="str">
        <x:v>TERUMO CORPORATION</x:v>
      </x:c>
      <x:c r="E691" s="50" t="str">
        <x:v>Prime Market (Domestic)</x:v>
      </x:c>
      <x:c r="F691" s="50" t="str">
        <x:v>Precision Instruments</x:v>
      </x:c>
      <x:c r="G691" s="51" t="n">
        <x:v>613842</x:v>
      </x:c>
      <x:c r="H691" s="51" t="n">
        <x:v>703303</x:v>
      </x:c>
      <x:c r="I691" s="51" t="n">
        <x:v>820209</x:v>
      </x:c>
      <x:c r="J691" s="51" t="n">
        <x:v>921863</x:v>
      </x:c>
      <x:c r="K691" s="51" t="n">
        <x:v>1036171</x:v>
      </x:c>
      <x:c r="L691" s="52" t="n">
        <x:f>IFERROR(H691/G691-1,"")</x:f>
        <x:v>0.14573945738479943</x:v>
      </x:c>
      <x:c r="M691" s="52" t="n">
        <x:f>IFERROR(I691/H691-1,"")</x:f>
        <x:v>0.16622423052368607</x:v>
      </x:c>
      <x:c r="N691" s="52" t="n">
        <x:f>IFERROR(J691/I691-1,"")</x:f>
        <x:v>0.12393670393765488</x:v>
      </x:c>
      <x:c r="O691" s="52" t="n">
        <x:f>IFERROR(K691/J691-1,"")</x:f>
        <x:v>0.12399673270323253</x:v>
      </x:c>
      <x:c r="P691" s="52" t="n">
        <x:f>IFERROR((K691/G691)^(1/4)-1,"")</x:f>
        <x:v>0.13983951395961225</x:v>
      </x:c>
      <x:c r="Q691" s="51" t="n">
        <x:v>157668</x:v>
      </x:c>
      <x:c r="R691" s="52" t="n">
        <x:f>IFERROR(Q691/K691,"")</x:f>
        <x:v>0.15216407330450282</x:v>
      </x:c>
      <x:c r="S691" s="53" t="n">
        <x:v>44348</x:v>
      </x:c>
      <x:c r="T691" s="50" t="str">
        <x:v>not_identified_before_local_window</x:v>
      </x:c>
      <x:c r="U691" s="50" t="str">
        <x:v>日本マスタートラスト信託銀行株式会社（信託口）</x:v>
      </x:c>
      <x:c r="V691" s="54" t="n">
        <x:v>0.223</x:v>
      </x:c>
      <x:c r="W691" s="50" t="str">
        <x:v>高木 俊明 / 鮫島 光</x:v>
      </x:c>
      <x:c r="X691" s="50" t="b">
        <x:f>AND(COUNT(L691:O691)=4,L691&gt;='設定'!$B$6,M691&gt;='設定'!$B$6,N691&gt;='設定'!$B$6,O691&gt;='設定'!$B$6)</x:f>
        <x:v>0</x:v>
      </x:c>
      <x:c r="Y691" s="50" t="b">
        <x:f>AND(COUNT(G691:K691)=5,P691&gt;='設定'!$B$7)</x:f>
        <x:v>0</x:v>
      </x:c>
      <x:c r="Z691" s="50" t="b">
        <x:f>AND(ISNUMBER(R691),R691&gt;='設定'!$B$8)</x:f>
        <x:v>1</x:v>
      </x:c>
      <x:c r="AA691" s="50" t="b">
        <x:f>AND(ISNUMBER(S691),S691&gt;=DATE(YEAR('設定'!$B$10)-'設定'!$B$9,MONTH('設定'!$B$10),DAY('設定'!$B$10)))</x:f>
        <x:v>0</x:v>
      </x:c>
      <x:c r="AB691" s="55" t="b">
        <x:v>0</x:v>
      </x:c>
      <x:c r="AC691" s="55" t="b">
        <x:v>0</x:v>
      </x:c>
      <x:c r="AD691" s="50" t="n">
        <x:f>IF(X691,1,0)+IF(Z691,1,0)+IF(AA691,1,0)+IF(AB691,1,0)</x:f>
        <x:v>1</x:v>
      </x:c>
      <x:c r="AE691" s="50" t="n">
        <x:f>IF(Y691,1,0)+IF(Z691,1,0)+IF(AA691,1,0)+IF(AB691,1,0)</x:f>
        <x:v>1</x:v>
      </x:c>
      <x:c r="AF691" s="50" t="n">
        <x:f>IF(Y691,1,0)+IF(Z691,1,0)+IF(AA691,1,0)+IF(AC691,1,0)</x:f>
        <x:v>1</x:v>
      </x:c>
      <x:c r="AG691" s="53" t="n">
        <x:v>44348</x:v>
      </x:c>
      <x:c r="AH691" s="50" t="str">
        <x:v>S100VWHX</x:v>
      </x:c>
      <x:c r="AI691" s="50" t="str">
        <x:v>RevenueIFRSSummaryOfBusinessResults</x:v>
      </x:c>
      <x:c r="AJ691" s="50" t="str">
        <x:v>OperatingProfitLossIFRS</x:v>
      </x:c>
      <x:c r="AK691" s="53" t="n">
        <x:v>45747</x:v>
      </x:c>
      <x:c r="AL691" s="50" t="str">
        <x:v>365/365/365/366/365</x:v>
      </x:c>
      <x:c r="AM691" s="51" t="n">
        <x:v>1474951480</x:v>
      </x:c>
      <x:c r="AN691" s="51" t="n">
        <x:v>2345.5</x:v>
      </x:c>
      <x:c r="AO691" s="51" t="n">
        <x:f>IFERROR(AM691*AN691,"")</x:f>
        <x:v>3459498696340</x:v>
      </x:c>
      <x:c r="AP691" s="56" t="n">
        <x:f>IFERROR(AO691/(K691*1000000),"")</x:f>
        <x:v>3.3387333715573972</x:v>
      </x:c>
      <x:c r="AQ691" s="57" t="n">
        <x:v>13370895414.166666</x:v>
      </x:c>
      <x:c r="AR691" s="52" t="n">
        <x:v>0.3029544867866764</x:v>
      </x:c>
      <x:c r="AS691" s="52" t="n">
        <x:v>-0.3893596659858649</x:v>
      </x:c>
      <x:c r="AT691" s="55" t="b">
        <x:v>0</x:v>
      </x:c>
      <x:c r="AU691" s="50" t="str">
        <x:v>missing_financial_data</x:v>
      </x:c>
      <x:c r="AV691" s="58" t="n">
        <x:v>0.1757335771507153</x:v>
      </x:c>
      <x:c r="AW691" s="50" t="n">
        <x:v>846</x:v>
      </x:c>
      <x:c r="AX691" s="50" t="str">
        <x:v>Future Moat</x:v>
      </x:c>
      <x:c r="AY691" s="50" t="str">
        <x:v>既存適格性フィルター不通過: missing_financial_data</x:v>
      </x:c>
      <x:c r="AZ691" s="59" t="str">
        <x:v>2025-06-23 10:06</x:v>
      </x:c>
      <x:c r="BA691" s="53"/>
      <x:c r="BB691" s="50"/>
      <x:c r="BC691" s="50"/>
      <x:c r="BD691" s="50" t="str">
        <x:v>TOPIX Large70</x:v>
      </x:c>
    </x:row>
    <x:row r="692">
      <x:c r="A692" s="50" t="n">
        <x:v>691</x:v>
      </x:c>
      <x:c r="B692" s="50" t="str">
        <x:v>6305</x:v>
      </x:c>
      <x:c r="C692" s="50" t="str">
        <x:v>6305.T</x:v>
      </x:c>
      <x:c r="D692" s="50" t="str">
        <x:v>Hitachi Construction Machinery Co.,Ltd.</x:v>
      </x:c>
      <x:c r="E692" s="50" t="str">
        <x:v>Prime Market (Domestic)</x:v>
      </x:c>
      <x:c r="F692" s="50" t="str">
        <x:v>Machinery</x:v>
      </x:c>
      <x:c r="G692" s="51" t="n">
        <x:v>813331</x:v>
      </x:c>
      <x:c r="H692" s="51" t="n">
        <x:v>1024961</x:v>
      </x:c>
      <x:c r="I692" s="51" t="n">
        <x:v>1264927</x:v>
      </x:c>
      <x:c r="J692" s="51" t="n">
        <x:v>1405928</x:v>
      </x:c>
      <x:c r="K692" s="51" t="n">
        <x:v>1371285</x:v>
      </x:c>
      <x:c r="L692" s="52" t="n">
        <x:f>IFERROR(H692/G692-1,"")</x:f>
        <x:v>0.26020156615203405</x:v>
      </x:c>
      <x:c r="M692" s="52" t="n">
        <x:f>IFERROR(I692/H692-1,"")</x:f>
        <x:v>0.23412207879129054</x:v>
      </x:c>
      <x:c r="N692" s="52" t="n">
        <x:f>IFERROR(J692/I692-1,"")</x:f>
        <x:v>0.1114696737440184</x:v>
      </x:c>
      <x:c r="O692" s="52" t="n">
        <x:f>IFERROR(K692/J692-1,"")</x:f>
        <x:v>-0.024640664386796463</x:v>
      </x:c>
      <x:c r="P692" s="52" t="n">
        <x:f>IFERROR((K692/G692)^(1/4)-1,"")</x:f>
        <x:v>0.13950202143021695</x:v>
      </x:c>
      <x:c r="Q692" s="51" t="n">
        <x:v>154730</x:v>
      </x:c>
      <x:c r="R692" s="52" t="n">
        <x:f>IFERROR(Q692/K692,"")</x:f>
        <x:v>0.1128357708280919</x:v>
      </x:c>
      <x:c r="S692" s="53" t="n">
        <x:v>29921</x:v>
      </x:c>
      <x:c r="T692" s="50" t="str">
        <x:v>EDINET_company_history</x:v>
      </x:c>
      <x:c r="U692" s="50" t="str">
        <x:v>HCJIホールディングス株式会社</x:v>
      </x:c>
      <x:c r="V692" s="54" t="n">
        <x:v>0.2599</x:v>
      </x:c>
      <x:c r="W692" s="50"/>
      <x:c r="X692" s="50" t="b">
        <x:f>AND(COUNT(L692:O692)=4,L692&gt;='設定'!$B$6,M692&gt;='設定'!$B$6,N692&gt;='設定'!$B$6,O692&gt;='設定'!$B$6)</x:f>
        <x:v>0</x:v>
      </x:c>
      <x:c r="Y692" s="50" t="b">
        <x:f>AND(COUNT(G692:K692)=5,P692&gt;='設定'!$B$7)</x:f>
        <x:v>0</x:v>
      </x:c>
      <x:c r="Z692" s="50" t="b">
        <x:f>AND(ISNUMBER(R692),R692&gt;='設定'!$B$8)</x:f>
        <x:v>1</x:v>
      </x:c>
      <x:c r="AA692" s="50" t="b">
        <x:f>AND(ISNUMBER(S692),S692&gt;=DATE(YEAR('設定'!$B$10)-'設定'!$B$9,MONTH('設定'!$B$10),DAY('設定'!$B$10)))</x:f>
        <x:v>0</x:v>
      </x:c>
      <x:c r="AB692" s="55" t="b">
        <x:v>0</x:v>
      </x:c>
      <x:c r="AC692" s="55" t="b">
        <x:v>0</x:v>
      </x:c>
      <x:c r="AD692" s="50" t="n">
        <x:f>IF(X692,1,0)+IF(Z692,1,0)+IF(AA692,1,0)+IF(AB692,1,0)</x:f>
        <x:v>1</x:v>
      </x:c>
      <x:c r="AE692" s="50" t="n">
        <x:f>IF(Y692,1,0)+IF(Z692,1,0)+IF(AA692,1,0)+IF(AB692,1,0)</x:f>
        <x:v>1</x:v>
      </x:c>
      <x:c r="AF692" s="50" t="n">
        <x:f>IF(Y692,1,0)+IF(Z692,1,0)+IF(AA692,1,0)+IF(AC692,1,0)</x:f>
        <x:v>1</x:v>
      </x:c>
      <x:c r="AG692" s="53" t="n">
        <x:v>44348</x:v>
      </x:c>
      <x:c r="AH692" s="50" t="str">
        <x:v>S100W3QI</x:v>
      </x:c>
      <x:c r="AI692" s="50" t="str">
        <x:v>RevenueIFRSSummaryOfBusinessResults</x:v>
      </x:c>
      <x:c r="AJ692" s="50" t="str">
        <x:v>OperatingProfitLossIFRS</x:v>
      </x:c>
      <x:c r="AK692" s="53" t="n">
        <x:v>45747</x:v>
      </x:c>
      <x:c r="AL692" s="50" t="str">
        <x:v>365/365/365/366/365</x:v>
      </x:c>
      <x:c r="AM692" s="51" t="n">
        <x:v>212703638</x:v>
      </x:c>
      <x:c r="AN692" s="51" t="n">
        <x:v>5100</x:v>
      </x:c>
      <x:c r="AO692" s="51" t="n">
        <x:f>IFERROR(AM692*AN692,"")</x:f>
        <x:v>1084788553800</x:v>
      </x:c>
      <x:c r="AP692" s="56" t="n">
        <x:f>IFERROR(AO692/(K692*1000000),"")</x:f>
        <x:v>0.7910744694210176</x:v>
      </x:c>
      <x:c r="AQ692" s="57" t="n">
        <x:v>6226927311.666667</x:v>
      </x:c>
      <x:c r="AR692" s="52" t="n">
        <x:v>0.3409573391666581</x:v>
      </x:c>
      <x:c r="AS692" s="52" t="n">
        <x:v>-0.3908866265469224</x:v>
      </x:c>
      <x:c r="AT692" s="55" t="b">
        <x:v>0</x:v>
      </x:c>
      <x:c r="AU692" s="50" t="str">
        <x:v>missing_financial_data</x:v>
      </x:c>
      <x:c r="AV692" s="58" t="n">
        <x:v>0.281131650833413</x:v>
      </x:c>
      <x:c r="AW692" s="50" t="n">
        <x:v>466</x:v>
      </x:c>
      <x:c r="AX692" s="50" t="str">
        <x:v>Future Moat</x:v>
      </x:c>
      <x:c r="AY692" s="50" t="str">
        <x:v>既存適格性フィルター不通過: missing_financial_data</x:v>
      </x:c>
      <x:c r="AZ692" s="59" t="str">
        <x:v>2025-06-24 16:03</x:v>
      </x:c>
      <x:c r="BA692" s="53" t="n">
        <x:v>29921</x:v>
      </x:c>
      <x:c r="BB692" s="50"/>
      <x:c r="BC692" s="50"/>
      <x:c r="BD692" s="50" t="str">
        <x:v>TOPIX Mid400</x:v>
      </x:c>
    </x:row>
    <x:row r="693">
      <x:c r="A693" s="50" t="n">
        <x:v>692</x:v>
      </x:c>
      <x:c r="B693" s="50" t="str">
        <x:v>2413</x:v>
      </x:c>
      <x:c r="C693" s="50" t="str">
        <x:v>2413.T</x:v>
      </x:c>
      <x:c r="D693" s="50" t="str">
        <x:v>M3,Inc.</x:v>
      </x:c>
      <x:c r="E693" s="50" t="str">
        <x:v>Prime Market (Domestic)</x:v>
      </x:c>
      <x:c r="F693" s="50" t="str">
        <x:v>Services</x:v>
      </x:c>
      <x:c r="G693" s="51" t="n">
        <x:v>169198</x:v>
      </x:c>
      <x:c r="H693" s="51" t="n">
        <x:v>208159</x:v>
      </x:c>
      <x:c r="I693" s="51" t="n">
        <x:v>230818</x:v>
      </x:c>
      <x:c r="J693" s="51" t="n">
        <x:v>238883</x:v>
      </x:c>
      <x:c r="K693" s="51" t="n">
        <x:v>284900</x:v>
      </x:c>
      <x:c r="L693" s="52" t="n">
        <x:f>IFERROR(H693/G693-1,"")</x:f>
        <x:v>0.2302686792988098</x:v>
      </x:c>
      <x:c r="M693" s="52" t="n">
        <x:f>IFERROR(I693/H693-1,"")</x:f>
        <x:v>0.10885428926926055</x:v>
      </x:c>
      <x:c r="N693" s="52" t="n">
        <x:f>IFERROR(J693/I693-1,"")</x:f>
        <x:v>0.03494094914608037</x:v>
      </x:c>
      <x:c r="O693" s="52" t="n">
        <x:f>IFERROR(K693/J693-1,"")</x:f>
        <x:v>0.19263405097893105</x:v>
      </x:c>
      <x:c r="P693" s="52" t="n">
        <x:f>IFERROR((K693/G693)^(1/4)-1,"")</x:f>
        <x:v>0.13913266616502518</x:v>
      </x:c>
      <x:c r="Q693" s="51" t="n">
        <x:v>62971</x:v>
      </x:c>
      <x:c r="R693" s="52" t="n">
        <x:f>IFERROR(Q693/K693,"")</x:f>
        <x:v>0.22102843102843103</x:v>
      </x:c>
      <x:c r="S693" s="53" t="n">
        <x:v>38231</x:v>
      </x:c>
      <x:c r="T693" s="50" t="str">
        <x:v>EDINET_company_history</x:v>
      </x:c>
      <x:c r="U693" s="50" t="str">
        <x:v>ソニーグループ株式会社</x:v>
      </x:c>
      <x:c r="V693" s="54" t="n">
        <x:v>0.339</x:v>
      </x:c>
      <x:c r="W693" s="50" t="str">
        <x:v>谷 村 格</x:v>
      </x:c>
      <x:c r="X693" s="50" t="b">
        <x:f>AND(COUNT(L693:O693)=4,L693&gt;='設定'!$B$6,M693&gt;='設定'!$B$6,N693&gt;='設定'!$B$6,O693&gt;='設定'!$B$6)</x:f>
        <x:v>0</x:v>
      </x:c>
      <x:c r="Y693" s="50" t="b">
        <x:f>AND(COUNT(G693:K693)=5,P693&gt;='設定'!$B$7)</x:f>
        <x:v>0</x:v>
      </x:c>
      <x:c r="Z693" s="50" t="b">
        <x:f>AND(ISNUMBER(R693),R693&gt;='設定'!$B$8)</x:f>
        <x:v>1</x:v>
      </x:c>
      <x:c r="AA693" s="50" t="b">
        <x:f>AND(ISNUMBER(S693),S693&gt;=DATE(YEAR('設定'!$B$10)-'設定'!$B$9,MONTH('設定'!$B$10),DAY('設定'!$B$10)))</x:f>
        <x:v>0</x:v>
      </x:c>
      <x:c r="AB693" s="55" t="b">
        <x:v>0</x:v>
      </x:c>
      <x:c r="AC693" s="55" t="b">
        <x:v>0</x:v>
      </x:c>
      <x:c r="AD693" s="50" t="n">
        <x:f>IF(X693,1,0)+IF(Z693,1,0)+IF(AA693,1,0)+IF(AB693,1,0)</x:f>
        <x:v>1</x:v>
      </x:c>
      <x:c r="AE693" s="50" t="n">
        <x:f>IF(Y693,1,0)+IF(Z693,1,0)+IF(AA693,1,0)+IF(AB693,1,0)</x:f>
        <x:v>1</x:v>
      </x:c>
      <x:c r="AF693" s="50" t="n">
        <x:f>IF(Y693,1,0)+IF(Z693,1,0)+IF(AA693,1,0)+IF(AC693,1,0)</x:f>
        <x:v>1</x:v>
      </x:c>
      <x:c r="AG693" s="53" t="n">
        <x:v>44348</x:v>
      </x:c>
      <x:c r="AH693" s="50" t="str">
        <x:v>S100W3NK</x:v>
      </x:c>
      <x:c r="AI693" s="50" t="str">
        <x:v>RevenueIFRSSummaryOfBusinessResults</x:v>
      </x:c>
      <x:c r="AJ693" s="50" t="str">
        <x:v>OperatingProfitLossIFRS</x:v>
      </x:c>
      <x:c r="AK693" s="53" t="n">
        <x:v>45747</x:v>
      </x:c>
      <x:c r="AL693" s="50" t="str">
        <x:v>365/365/365/366/365</x:v>
      </x:c>
      <x:c r="AM693" s="51" t="n">
        <x:v>679032700</x:v>
      </x:c>
      <x:c r="AN693" s="51" t="n">
        <x:v>1474.5</x:v>
      </x:c>
      <x:c r="AO693" s="51" t="n">
        <x:f>IFERROR(AM693*AN693,"")</x:f>
        <x:v>1001233716150</x:v>
      </x:c>
      <x:c r="AP693" s="56" t="n">
        <x:f>IFERROR(AO693/(K693*1000000),"")</x:f>
        <x:v>3.514333858020358</x:v>
      </x:c>
      <x:c r="AQ693" s="57" t="n">
        <x:v>7659193630.833333</x:v>
      </x:c>
      <x:c r="AR693" s="52" t="n">
        <x:v>0.4425225030420876</x:v>
      </x:c>
      <x:c r="AS693" s="52" t="n">
        <x:v>-0.8680202461519742</x:v>
      </x:c>
      <x:c r="AT693" s="55" t="b">
        <x:v>0</x:v>
      </x:c>
      <x:c r="AU693" s="50" t="str">
        <x:v>missing_financial_data</x:v>
      </x:c>
      <x:c r="AV693" s="58" t="n">
        <x:v>-0.2247155068295395</x:v>
      </x:c>
      <x:c r="AW693" s="50" t="n">
        <x:v>3118</x:v>
      </x:c>
      <x:c r="AX693" s="50" t="str">
        <x:v>Core Moat</x:v>
      </x:c>
      <x:c r="AY693" s="50" t="str">
        <x:v>既存適格性フィルター不通過: missing_financial_data / ローカル5年最大下落率-60%以下</x:v>
      </x:c>
      <x:c r="AZ693" s="59" t="str">
        <x:v>2025-06-25 16:33</x:v>
      </x:c>
      <x:c r="BA693" s="53" t="n">
        <x:v>38231</x:v>
      </x:c>
      <x:c r="BB693" s="50"/>
      <x:c r="BC693" s="50"/>
      <x:c r="BD693" s="50" t="str">
        <x:v>TOPIX Mid400</x:v>
      </x:c>
    </x:row>
    <x:row r="694">
      <x:c r="A694" s="50" t="n">
        <x:v>693</x:v>
      </x:c>
      <x:c r="B694" s="50" t="str">
        <x:v>9308</x:v>
      </x:c>
      <x:c r="C694" s="50" t="str">
        <x:v>9308.T</x:v>
      </x:c>
      <x:c r="D694" s="50" t="str">
        <x:v>Inui Global Logistics Co.,Ltd.</x:v>
      </x:c>
      <x:c r="E694" s="50" t="str">
        <x:v>Standard Market(Domestic)</x:v>
      </x:c>
      <x:c r="F694" s="50" t="str">
        <x:v>Marine Transportation</x:v>
      </x:c>
      <x:c r="G694" s="51" t="n">
        <x:v>18879</x:v>
      </x:c>
      <x:c r="H694" s="51" t="n">
        <x:v>37597</x:v>
      </x:c>
      <x:c r="I694" s="51" t="n">
        <x:v>44267</x:v>
      </x:c>
      <x:c r="J694" s="51" t="n">
        <x:v>29494</x:v>
      </x:c>
      <x:c r="K694" s="51" t="n">
        <x:v>31770</x:v>
      </x:c>
      <x:c r="L694" s="52" t="n">
        <x:f>IFERROR(H694/G694-1,"")</x:f>
        <x:v>0.9914720059325177</x:v>
      </x:c>
      <x:c r="M694" s="52" t="n">
        <x:f>IFERROR(I694/H694-1,"")</x:f>
        <x:v>0.177407771896694</x:v>
      </x:c>
      <x:c r="N694" s="52" t="n">
        <x:f>IFERROR(J694/I694-1,"")</x:f>
        <x:v>-0.3337248966498746</x:v>
      </x:c>
      <x:c r="O694" s="52" t="n">
        <x:f>IFERROR(K694/J694-1,"")</x:f>
        <x:v>0.07716823760764902</x:v>
      </x:c>
      <x:c r="P694" s="52" t="n">
        <x:f>IFERROR((K694/G694)^(1/4)-1,"")</x:f>
        <x:v>0.1389628456310783</x:v>
      </x:c>
      <x:c r="Q694" s="51" t="n">
        <x:v>3656</x:v>
      </x:c>
      <x:c r="R694" s="52" t="n">
        <x:f>IFERROR(Q694/K694,"")</x:f>
        <x:v>0.1150771167768335</x:v>
      </x:c>
      <x:c r="S694" s="53" t="n">
        <x:v>19054</x:v>
      </x:c>
      <x:c r="T694" s="50" t="str">
        <x:v>EDINET_company_history</x:v>
      </x:c>
      <x:c r="U694" s="50" t="str">
        <x:v>日本マスタートラスト信託銀行株式会社（信託口）</x:v>
      </x:c>
      <x:c r="V694" s="54" t="n">
        <x:v>0.0923</x:v>
      </x:c>
      <x:c r="W694" s="50" t="str">
        <x:v>乾 康之</x:v>
      </x:c>
      <x:c r="X694" s="50" t="b">
        <x:f>AND(COUNT(L694:O694)=4,L694&gt;='設定'!$B$6,M694&gt;='設定'!$B$6,N694&gt;='設定'!$B$6,O694&gt;='設定'!$B$6)</x:f>
        <x:v>0</x:v>
      </x:c>
      <x:c r="Y694" s="50" t="b">
        <x:f>AND(COUNT(G694:K694)=5,P694&gt;='設定'!$B$7)</x:f>
        <x:v>0</x:v>
      </x:c>
      <x:c r="Z694" s="50" t="b">
        <x:f>AND(ISNUMBER(R694),R694&gt;='設定'!$B$8)</x:f>
        <x:v>1</x:v>
      </x:c>
      <x:c r="AA694" s="50" t="b">
        <x:f>AND(ISNUMBER(S694),S694&gt;=DATE(YEAR('設定'!$B$10)-'設定'!$B$9,MONTH('設定'!$B$10),DAY('設定'!$B$10)))</x:f>
        <x:v>0</x:v>
      </x:c>
      <x:c r="AB694" s="55" t="b">
        <x:v>0</x:v>
      </x:c>
      <x:c r="AC694" s="55" t="b">
        <x:v>0</x:v>
      </x:c>
      <x:c r="AD694" s="50" t="n">
        <x:f>IF(X694,1,0)+IF(Z694,1,0)+IF(AA694,1,0)+IF(AB694,1,0)</x:f>
        <x:v>1</x:v>
      </x:c>
      <x:c r="AE694" s="50" t="n">
        <x:f>IF(Y694,1,0)+IF(Z694,1,0)+IF(AA694,1,0)+IF(AB694,1,0)</x:f>
        <x:v>1</x:v>
      </x:c>
      <x:c r="AF694" s="50" t="n">
        <x:f>IF(Y694,1,0)+IF(Z694,1,0)+IF(AA694,1,0)+IF(AC694,1,0)</x:f>
        <x:v>1</x:v>
      </x:c>
      <x:c r="AG694" s="53" t="n">
        <x:v>44348</x:v>
      </x:c>
      <x:c r="AH694" s="50" t="str">
        <x:v>S100VYWI</x:v>
      </x:c>
      <x:c r="AI694" s="50" t="str">
        <x:v>NetSalesSummaryOfBusinessResults</x:v>
      </x:c>
      <x:c r="AJ694" s="50" t="str">
        <x:v>OperatingIncome</x:v>
      </x:c>
      <x:c r="AK694" s="53" t="n">
        <x:v>45747</x:v>
      </x:c>
      <x:c r="AL694" s="50" t="str">
        <x:v>365/365/365/366/365</x:v>
      </x:c>
      <x:c r="AM694" s="51" t="n">
        <x:v>25132460</x:v>
      </x:c>
      <x:c r="AN694" s="51" t="n">
        <x:v>1611</x:v>
      </x:c>
      <x:c r="AO694" s="51" t="n">
        <x:f>IFERROR(AM694*AN694,"")</x:f>
        <x:v>40488393060</x:v>
      </x:c>
      <x:c r="AP694" s="56" t="n">
        <x:f>IFERROR(AO694/(K694*1000000),"")</x:f>
        <x:v>1.274422192634561</x:v>
      </x:c>
      <x:c r="AQ694" s="57" t="n">
        <x:v>128878280</x:v>
      </x:c>
      <x:c r="AR694" s="52" t="n">
        <x:v>0.4283121437460589</x:v>
      </x:c>
      <x:c r="AS694" s="52" t="n">
        <x:v>-0.6500959368784135</x:v>
      </x:c>
      <x:c r="AT694" s="55" t="b">
        <x:v>1</x:v>
      </x:c>
      <x:c r="AU694" s="50"/>
      <x:c r="AV694" s="58" t="n">
        <x:v>-0.2036949029689765</x:v>
      </x:c>
      <x:c r="AW694" s="50" t="n">
        <x:v>3038</x:v>
      </x:c>
      <x:c r="AX694" s="50" t="str">
        <x:v>Core Moat</x:v>
      </x:c>
      <x:c r="AY694" s="50" t="str">
        <x:v>ローカル5年最大下落率-60%以下</x:v>
      </x:c>
      <x:c r="AZ694" s="59" t="str">
        <x:v>2025-06-19 11:54</x:v>
      </x:c>
      <x:c r="BA694" s="53" t="n">
        <x:v>19054</x:v>
      </x:c>
      <x:c r="BB694" s="50"/>
      <x:c r="BC694" s="50"/>
      <x:c r="BD694" s="50" t="str">
        <x:v>TOPIX Small 2</x:v>
      </x:c>
    </x:row>
    <x:row r="695">
      <x:c r="A695" s="50" t="n">
        <x:v>694</x:v>
      </x:c>
      <x:c r="B695" s="50" t="str">
        <x:v>2307</x:v>
      </x:c>
      <x:c r="C695" s="50" t="str">
        <x:v>2307.T</x:v>
      </x:c>
      <x:c r="D695" s="50" t="str">
        <x:v>CROSS CAT CO.,LTD.</x:v>
      </x:c>
      <x:c r="E695" s="50" t="str">
        <x:v>Prime Market (Domestic)</x:v>
      </x:c>
      <x:c r="F695" s="50" t="str">
        <x:v>Information &amp; Communication</x:v>
      </x:c>
      <x:c r="G695" s="51" t="n">
        <x:v>9626.036</x:v>
      </x:c>
      <x:c r="H695" s="51" t="n">
        <x:v>12119.365</x:v>
      </x:c>
      <x:c r="I695" s="51" t="n">
        <x:v>13835.749</x:v>
      </x:c>
      <x:c r="J695" s="51" t="n">
        <x:v>14931.704</x:v>
      </x:c>
      <x:c r="K695" s="51" t="n">
        <x:v>16194.8</x:v>
      </x:c>
      <x:c r="L695" s="52" t="n">
        <x:f>IFERROR(H695/G695-1,"")</x:f>
        <x:v>0.25901928893679593</x:v>
      </x:c>
      <x:c r="M695" s="52" t="n">
        <x:f>IFERROR(I695/H695-1,"")</x:f>
        <x:v>0.14162326161477923</x:v>
      </x:c>
      <x:c r="N695" s="52" t="n">
        <x:f>IFERROR(J695/I695-1,"")</x:f>
        <x:v>0.07921183016546474</x:v>
      </x:c>
      <x:c r="O695" s="52" t="n">
        <x:f>IFERROR(K695/J695-1,"")</x:f>
        <x:v>0.08459155097100779</x:v>
      </x:c>
      <x:c r="P695" s="52" t="n">
        <x:f>IFERROR((K695/G695)^(1/4)-1,"")</x:f>
        <x:v>0.13889064827955888</x:v>
      </x:c>
      <x:c r="Q695" s="51" t="n">
        <x:v>1836.712</x:v>
      </x:c>
      <x:c r="R695" s="52" t="n">
        <x:f>IFERROR(Q695/K695,"")</x:f>
        <x:v>0.11341368834440685</x:v>
      </x:c>
      <x:c r="S695" s="53" t="n">
        <x:v>38322</x:v>
      </x:c>
      <x:c r="T695" s="50" t="str">
        <x:v>EDINET_company_history</x:v>
      </x:c>
      <x:c r="U695" s="50" t="str">
        <x:v>日本マスタートラスト信託銀行株式会社（信託口）</x:v>
      </x:c>
      <x:c r="V695" s="54" t="n">
        <x:v>0.101</x:v>
      </x:c>
      <x:c r="W695" s="50" t="str">
        <x:v>井上 貴功 / 山根 光則</x:v>
      </x:c>
      <x:c r="X695" s="50" t="b">
        <x:f>AND(COUNT(L695:O695)=4,L695&gt;='設定'!$B$6,M695&gt;='設定'!$B$6,N695&gt;='設定'!$B$6,O695&gt;='設定'!$B$6)</x:f>
        <x:v>0</x:v>
      </x:c>
      <x:c r="Y695" s="50" t="b">
        <x:f>AND(COUNT(G695:K695)=5,P695&gt;='設定'!$B$7)</x:f>
        <x:v>0</x:v>
      </x:c>
      <x:c r="Z695" s="50" t="b">
        <x:f>AND(ISNUMBER(R695),R695&gt;='設定'!$B$8)</x:f>
        <x:v>1</x:v>
      </x:c>
      <x:c r="AA695" s="50" t="b">
        <x:f>AND(ISNUMBER(S695),S695&gt;=DATE(YEAR('設定'!$B$10)-'設定'!$B$9,MONTH('設定'!$B$10),DAY('設定'!$B$10)))</x:f>
        <x:v>0</x:v>
      </x:c>
      <x:c r="AB695" s="55" t="b">
        <x:v>0</x:v>
      </x:c>
      <x:c r="AC695" s="55" t="b">
        <x:v>0</x:v>
      </x:c>
      <x:c r="AD695" s="50" t="n">
        <x:f>IF(X695,1,0)+IF(Z695,1,0)+IF(AA695,1,0)+IF(AB695,1,0)</x:f>
        <x:v>1</x:v>
      </x:c>
      <x:c r="AE695" s="50" t="n">
        <x:f>IF(Y695,1,0)+IF(Z695,1,0)+IF(AA695,1,0)+IF(AB695,1,0)</x:f>
        <x:v>1</x:v>
      </x:c>
      <x:c r="AF695" s="50" t="n">
        <x:f>IF(Y695,1,0)+IF(Z695,1,0)+IF(AA695,1,0)+IF(AC695,1,0)</x:f>
        <x:v>1</x:v>
      </x:c>
      <x:c r="AG695" s="53" t="n">
        <x:v>44348</x:v>
      </x:c>
      <x:c r="AH695" s="50" t="str">
        <x:v>S100W49F</x:v>
      </x:c>
      <x:c r="AI695" s="50" t="str">
        <x:v>NetSalesSummaryOfBusinessResults</x:v>
      </x:c>
      <x:c r="AJ695" s="50" t="str">
        <x:v>OperatingIncome</x:v>
      </x:c>
      <x:c r="AK695" s="53" t="n">
        <x:v>45747</x:v>
      </x:c>
      <x:c r="AL695" s="50" t="str">
        <x:v>365/365/365/366/365</x:v>
      </x:c>
      <x:c r="AM695" s="51" t="n">
        <x:v>14104874</x:v>
      </x:c>
      <x:c r="AN695" s="51" t="n">
        <x:v>921</x:v>
      </x:c>
      <x:c r="AO695" s="51" t="n">
        <x:f>IFERROR(AM695*AN695,"")</x:f>
        <x:v>12990588954</x:v>
      </x:c>
      <x:c r="AP695" s="56" t="n">
        <x:f>IFERROR(AO695/(K695*1000000),"")</x:f>
        <x:v>0.8021456858991776</x:v>
      </x:c>
      <x:c r="AQ695" s="57" t="n">
        <x:v>34459491.666666664</x:v>
      </x:c>
      <x:c r="AR695" s="52" t="n">
        <x:v>0.4977104197103199</x:v>
      </x:c>
      <x:c r="AS695" s="52" t="n">
        <x:v>-0.6232480260911792</x:v>
      </x:c>
      <x:c r="AT695" s="55" t="b">
        <x:v>1</x:v>
      </x:c>
      <x:c r="AU695" s="50"/>
      <x:c r="AV695" s="58" t="n">
        <x:v>-0.0829346705458729</x:v>
      </x:c>
      <x:c r="AW695" s="50" t="n">
        <x:v>2490</x:v>
      </x:c>
      <x:c r="AX695" s="50" t="str">
        <x:v>Future Moat</x:v>
      </x:c>
      <x:c r="AY695" s="50" t="str">
        <x:v>ローカル5年最大下落率-60%以下</x:v>
      </x:c>
      <x:c r="AZ695" s="59" t="str">
        <x:v>2025-06-25 10:24</x:v>
      </x:c>
      <x:c r="BA695" s="53" t="n">
        <x:v>38322</x:v>
      </x:c>
      <x:c r="BB695" s="50"/>
      <x:c r="BC695" s="50"/>
      <x:c r="BD695" s="50" t="str">
        <x:v>TOPIX Small 2</x:v>
      </x:c>
    </x:row>
    <x:row r="696">
      <x:c r="A696" s="50" t="n">
        <x:v>695</x:v>
      </x:c>
      <x:c r="B696" s="50" t="str">
        <x:v>9115</x:v>
      </x:c>
      <x:c r="C696" s="50" t="str">
        <x:v>9115.T</x:v>
      </x:c>
      <x:c r="D696" s="50" t="str">
        <x:v>Meiji Shipping Group Co.,Ltd.</x:v>
      </x:c>
      <x:c r="E696" s="50" t="str">
        <x:v>Standard Market(Domestic)</x:v>
      </x:c>
      <x:c r="F696" s="50" t="str">
        <x:v>Marine Transportation</x:v>
      </x:c>
      <x:c r="G696" s="51" t="n">
        <x:v>40153.086</x:v>
      </x:c>
      <x:c r="H696" s="51" t="n">
        <x:v>45815.168</x:v>
      </x:c>
      <x:c r="I696" s="51" t="n">
        <x:v>58061.579</x:v>
      </x:c>
      <x:c r="J696" s="51" t="n">
        <x:v>65018.086</x:v>
      </x:c>
      <x:c r="K696" s="51" t="n">
        <x:v>67544.205</x:v>
      </x:c>
      <x:c r="L696" s="52" t="n">
        <x:f>IFERROR(H696/G696-1,"")</x:f>
        <x:v>0.14101237449096682</x:v>
      </x:c>
      <x:c r="M696" s="52" t="n">
        <x:f>IFERROR(I696/H696-1,"")</x:f>
        <x:v>0.2673003621857286</x:v>
      </x:c>
      <x:c r="N696" s="52" t="n">
        <x:f>IFERROR(J696/I696-1,"")</x:f>
        <x:v>0.11981257003017443</x:v>
      </x:c>
      <x:c r="O696" s="52" t="n">
        <x:f>IFERROR(K696/J696-1,"")</x:f>
        <x:v>0.03885255865575621</x:v>
      </x:c>
      <x:c r="P696" s="52" t="n">
        <x:f>IFERROR((K696/G696)^(1/4)-1,"")</x:f>
        <x:v>0.13885200663236552</x:v>
      </x:c>
      <x:c r="Q696" s="51" t="n">
        <x:v>11014.378</x:v>
      </x:c>
      <x:c r="R696" s="52" t="n">
        <x:f>IFERROR(Q696/K696,"")</x:f>
        <x:v>0.16306917817746172</x:v>
      </x:c>
      <x:c r="S696" s="53" t="n">
        <x:v>4139</x:v>
      </x:c>
      <x:c r="T696" s="50" t="str">
        <x:v>EDINET_company_history</x:v>
      </x:c>
      <x:c r="U696" s="50" t="str">
        <x:v>明治土地建物株式会社</x:v>
      </x:c>
      <x:c r="V696" s="54" t="n">
        <x:v>0.083</x:v>
      </x:c>
      <x:c r="W696" s="50" t="str">
        <x:v>内田 和也 / 内田 貴也 / 笹原 弘崇 / 藤川 仁</x:v>
      </x:c>
      <x:c r="X696" s="50" t="b">
        <x:f>AND(COUNT(L696:O696)=4,L696&gt;='設定'!$B$6,M696&gt;='設定'!$B$6,N696&gt;='設定'!$B$6,O696&gt;='設定'!$B$6)</x:f>
        <x:v>0</x:v>
      </x:c>
      <x:c r="Y696" s="50" t="b">
        <x:f>AND(COUNT(G696:K696)=5,P696&gt;='設定'!$B$7)</x:f>
        <x:v>0</x:v>
      </x:c>
      <x:c r="Z696" s="50" t="b">
        <x:f>AND(ISNUMBER(R696),R696&gt;='設定'!$B$8)</x:f>
        <x:v>1</x:v>
      </x:c>
      <x:c r="AA696" s="50" t="b">
        <x:f>AND(ISNUMBER(S696),S696&gt;=DATE(YEAR('設定'!$B$10)-'設定'!$B$9,MONTH('設定'!$B$10),DAY('設定'!$B$10)))</x:f>
        <x:v>0</x:v>
      </x:c>
      <x:c r="AB696" s="55" t="b">
        <x:v>0</x:v>
      </x:c>
      <x:c r="AC696" s="55" t="b">
        <x:v>0</x:v>
      </x:c>
      <x:c r="AD696" s="50" t="n">
        <x:f>IF(X696,1,0)+IF(Z696,1,0)+IF(AA696,1,0)+IF(AB696,1,0)</x:f>
        <x:v>1</x:v>
      </x:c>
      <x:c r="AE696" s="50" t="n">
        <x:f>IF(Y696,1,0)+IF(Z696,1,0)+IF(AA696,1,0)+IF(AB696,1,0)</x:f>
        <x:v>1</x:v>
      </x:c>
      <x:c r="AF696" s="50" t="n">
        <x:f>IF(Y696,1,0)+IF(Z696,1,0)+IF(AA696,1,0)+IF(AC696,1,0)</x:f>
        <x:v>1</x:v>
      </x:c>
      <x:c r="AG696" s="53" t="n">
        <x:v>44348</x:v>
      </x:c>
      <x:c r="AH696" s="50" t="str">
        <x:v>S100W5GZ</x:v>
      </x:c>
      <x:c r="AI696" s="50" t="str">
        <x:v>NetSalesSummaryOfBusinessResults</x:v>
      </x:c>
      <x:c r="AJ696" s="50" t="str">
        <x:v>OperatingIncome</x:v>
      </x:c>
      <x:c r="AK696" s="53" t="n">
        <x:v>45747</x:v>
      </x:c>
      <x:c r="AL696" s="50" t="str">
        <x:v>365/365/365/366/365</x:v>
      </x:c>
      <x:c r="AM696" s="51" t="n">
        <x:v>35988100</x:v>
      </x:c>
      <x:c r="AN696" s="51" t="n">
        <x:v>1047</x:v>
      </x:c>
      <x:c r="AO696" s="51" t="n">
        <x:f>IFERROR(AM696*AN696,"")</x:f>
        <x:v>37679540700</x:v>
      </x:c>
      <x:c r="AP696" s="56" t="n">
        <x:f>IFERROR(AO696/(K696*1000000),"")</x:f>
        <x:v>0.5578500879535113</x:v>
      </x:c>
      <x:c r="AQ696" s="57" t="n">
        <x:v>694251050</x:v>
      </x:c>
      <x:c r="AR696" s="52" t="n">
        <x:v>0.5213171437852381</x:v>
      </x:c>
      <x:c r="AS696" s="52" t="n">
        <x:v>-0.6651879376910033</x:v>
      </x:c>
      <x:c r="AT696" s="55" t="b">
        <x:v>1</x:v>
      </x:c>
      <x:c r="AU696" s="50"/>
      <x:c r="AV696" s="58" t="n">
        <x:v>-0.0957094987472183</x:v>
      </x:c>
      <x:c r="AW696" s="50" t="n">
        <x:v>2576</x:v>
      </x:c>
      <x:c r="AX696" s="50" t="str">
        <x:v>Core Moat</x:v>
      </x:c>
      <x:c r="AY696" s="50" t="str">
        <x:v>ローカル5年最大下落率-60%以下</x:v>
      </x:c>
      <x:c r="AZ696" s="59" t="str">
        <x:v>2025-06-27 11:03</x:v>
      </x:c>
      <x:c r="BA696" s="53" t="n">
        <x:v>4139</x:v>
      </x:c>
      <x:c r="BB696" s="50"/>
      <x:c r="BC696" s="50"/>
      <x:c r="BD696" s="50"/>
    </x:row>
    <x:row r="697">
      <x:c r="A697" s="50" t="n">
        <x:v>696</x:v>
      </x:c>
      <x:c r="B697" s="50" t="str">
        <x:v>4318</x:v>
      </x:c>
      <x:c r="C697" s="50" t="str">
        <x:v>4318.T</x:v>
      </x:c>
      <x:c r="D697" s="50" t="str">
        <x:v>QUICK CO.,LTD.</x:v>
      </x:c>
      <x:c r="E697" s="50" t="str">
        <x:v>Prime Market (Domestic)</x:v>
      </x:c>
      <x:c r="F697" s="50" t="str">
        <x:v>Services</x:v>
      </x:c>
      <x:c r="G697" s="51" t="n">
        <x:v>19360.728</x:v>
      </x:c>
      <x:c r="H697" s="51" t="n">
        <x:v>23590.897</x:v>
      </x:c>
      <x:c r="I697" s="51" t="n">
        <x:v>27794.894</x:v>
      </x:c>
      <x:c r="J697" s="51" t="n">
        <x:v>29487.181</x:v>
      </x:c>
      <x:c r="K697" s="51" t="n">
        <x:v>32501.017</x:v>
      </x:c>
      <x:c r="L697" s="52" t="n">
        <x:f>IFERROR(H697/G697-1,"")</x:f>
        <x:v>0.21849224884518814</x:v>
      </x:c>
      <x:c r="M697" s="52" t="n">
        <x:f>IFERROR(I697/H697-1,"")</x:f>
        <x:v>0.17820420308731788</x:v>
      </x:c>
      <x:c r="N697" s="52" t="n">
        <x:f>IFERROR(J697/I697-1,"")</x:f>
        <x:v>0.06088481575069138</x:v>
      </x:c>
      <x:c r="O697" s="52" t="n">
        <x:f>IFERROR(K697/J697-1,"")</x:f>
        <x:v>0.10220834606061535</x:v>
      </x:c>
      <x:c r="P697" s="52" t="n">
        <x:f>IFERROR((K697/G697)^(1/4)-1,"")</x:f>
        <x:v>0.1382661392972968</x:v>
      </x:c>
      <x:c r="Q697" s="51" t="n">
        <x:v>4533.486</x:v>
      </x:c>
      <x:c r="R697" s="52" t="n">
        <x:f>IFERROR(Q697/K697,"")</x:f>
        <x:v>0.13948751203693102</x:v>
      </x:c>
      <x:c r="S697" s="53" t="n">
        <x:v>38322</x:v>
      </x:c>
      <x:c r="T697" s="50" t="str">
        <x:v>EDINET_company_history</x:v>
      </x:c>
      <x:c r="U697" s="50" t="str">
        <x:v>有限会社アトムプランニング</x:v>
      </x:c>
      <x:c r="V697" s="54" t="n">
        <x:v>0.1691</x:v>
      </x:c>
      <x:c r="W697" s="50" t="str">
        <x:v>和納 勉 / 川口 一郎</x:v>
      </x:c>
      <x:c r="X697" s="50" t="b">
        <x:f>AND(COUNT(L697:O697)=4,L697&gt;='設定'!$B$6,M697&gt;='設定'!$B$6,N697&gt;='設定'!$B$6,O697&gt;='設定'!$B$6)</x:f>
        <x:v>0</x:v>
      </x:c>
      <x:c r="Y697" s="50" t="b">
        <x:f>AND(COUNT(G697:K697)=5,P697&gt;='設定'!$B$7)</x:f>
        <x:v>0</x:v>
      </x:c>
      <x:c r="Z697" s="50" t="b">
        <x:f>AND(ISNUMBER(R697),R697&gt;='設定'!$B$8)</x:f>
        <x:v>1</x:v>
      </x:c>
      <x:c r="AA697" s="50" t="b">
        <x:f>AND(ISNUMBER(S697),S697&gt;=DATE(YEAR('設定'!$B$10)-'設定'!$B$9,MONTH('設定'!$B$10),DAY('設定'!$B$10)))</x:f>
        <x:v>0</x:v>
      </x:c>
      <x:c r="AB697" s="55" t="b">
        <x:v>0</x:v>
      </x:c>
      <x:c r="AC697" s="55" t="b">
        <x:v>0</x:v>
      </x:c>
      <x:c r="AD697" s="50" t="n">
        <x:f>IF(X697,1,0)+IF(Z697,1,0)+IF(AA697,1,0)+IF(AB697,1,0)</x:f>
        <x:v>1</x:v>
      </x:c>
      <x:c r="AE697" s="50" t="n">
        <x:f>IF(Y697,1,0)+IF(Z697,1,0)+IF(AA697,1,0)+IF(AB697,1,0)</x:f>
        <x:v>1</x:v>
      </x:c>
      <x:c r="AF697" s="50" t="n">
        <x:f>IF(Y697,1,0)+IF(Z697,1,0)+IF(AA697,1,0)+IF(AC697,1,0)</x:f>
        <x:v>1</x:v>
      </x:c>
      <x:c r="AG697" s="53" t="n">
        <x:v>44348</x:v>
      </x:c>
      <x:c r="AH697" s="50" t="str">
        <x:v>S100W073</x:v>
      </x:c>
      <x:c r="AI697" s="50" t="str">
        <x:v>NetSalesSummaryOfBusinessResults</x:v>
      </x:c>
      <x:c r="AJ697" s="50" t="str">
        <x:v>OperatingIncome</x:v>
      </x:c>
      <x:c r="AK697" s="53" t="n">
        <x:v>45747</x:v>
      </x:c>
      <x:c r="AL697" s="50" t="str">
        <x:v>365/365/365/366/365</x:v>
      </x:c>
      <x:c r="AM697" s="51" t="n">
        <x:v>18847176</x:v>
      </x:c>
      <x:c r="AN697" s="51" t="n">
        <x:v>729</x:v>
      </x:c>
      <x:c r="AO697" s="51" t="n">
        <x:f>IFERROR(AM697*AN697,"")</x:f>
        <x:v>13739591304</x:v>
      </x:c>
      <x:c r="AP697" s="56" t="n">
        <x:f>IFERROR(AO697/(K697*1000000),"")</x:f>
        <x:v>0.42274342689030314</x:v>
      </x:c>
      <x:c r="AQ697" s="57" t="n">
        <x:v>132203401.66666669</x:v>
      </x:c>
      <x:c r="AR697" s="52" t="n">
        <x:v>0.3032614388229114</x:v>
      </x:c>
      <x:c r="AS697" s="52" t="n">
        <x:v>-0.3009556847569493</x:v>
      </x:c>
      <x:c r="AT697" s="55" t="b">
        <x:v>1</x:v>
      </x:c>
      <x:c r="AU697" s="50"/>
      <x:c r="AV697" s="58" t="n">
        <x:v>0.188375178460884</x:v>
      </x:c>
      <x:c r="AW697" s="50" t="n">
        <x:v>761</x:v>
      </x:c>
      <x:c r="AX697" s="50" t="str">
        <x:v>Core Moat</x:v>
      </x:c>
      <x:c r="AY697" s="50" t="str">
        <x:v>目立つ機械的警告なし（定性確認は別途必要）</x:v>
      </x:c>
      <x:c r="AZ697" s="59" t="str">
        <x:v>2025-06-19 15:22</x:v>
      </x:c>
      <x:c r="BA697" s="53" t="n">
        <x:v>38322</x:v>
      </x:c>
      <x:c r="BB697" s="50"/>
      <x:c r="BC697" s="50"/>
      <x:c r="BD697" s="50" t="str">
        <x:v>TOPIX Small 2</x:v>
      </x:c>
    </x:row>
    <x:row r="698">
      <x:c r="A698" s="50" t="n">
        <x:v>697</x:v>
      </x:c>
      <x:c r="B698" s="50" t="str">
        <x:v>4980</x:v>
      </x:c>
      <x:c r="C698" s="50" t="str">
        <x:v>4980.T</x:v>
      </x:c>
      <x:c r="D698" s="50" t="str">
        <x:v>Dexerials Corporation</x:v>
      </x:c>
      <x:c r="E698" s="50" t="str">
        <x:v>Prime Market (Domestic)</x:v>
      </x:c>
      <x:c r="F698" s="50" t="str">
        <x:v>Chemicals</x:v>
      </x:c>
      <x:c r="G698" s="51" t="n">
        <x:v>65830</x:v>
      </x:c>
      <x:c r="H698" s="51" t="n">
        <x:v>95712</x:v>
      </x:c>
      <x:c r="I698" s="51" t="n">
        <x:v>106167</x:v>
      </x:c>
      <x:c r="J698" s="51" t="n">
        <x:v>105198</x:v>
      </x:c>
      <x:c r="K698" s="51" t="n">
        <x:v>110390</x:v>
      </x:c>
      <x:c r="L698" s="52" t="n">
        <x:f>IFERROR(H698/G698-1,"")</x:f>
        <x:v>0.4539267811028407</x:v>
      </x:c>
      <x:c r="M698" s="52" t="n">
        <x:f>IFERROR(I698/H698-1,"")</x:f>
        <x:v>0.10923395185556672</x:v>
      </x:c>
      <x:c r="N698" s="52" t="n">
        <x:f>IFERROR(J698/I698-1,"")</x:f>
        <x:v>-0.009127129899121234</x:v>
      </x:c>
      <x:c r="O698" s="52" t="n">
        <x:f>IFERROR(K698/J698-1,"")</x:f>
        <x:v>0.04935455046673898</x:v>
      </x:c>
      <x:c r="P698" s="52" t="n">
        <x:f>IFERROR((K698/G698)^(1/4)-1,"")</x:f>
        <x:v>0.13795861901368434</x:v>
      </x:c>
      <x:c r="Q698" s="51" t="n">
        <x:v>39735</x:v>
      </x:c>
      <x:c r="R698" s="52" t="n">
        <x:f>IFERROR(Q698/K698,"")</x:f>
        <x:v>0.3599510825255911</x:v>
      </x:c>
      <x:c r="S698" s="53" t="n">
        <x:v>31959</x:v>
      </x:c>
      <x:c r="T698" s="50" t="str">
        <x:v>EDINET_company_history</x:v>
      </x:c>
      <x:c r="U698" s="50" t="str">
        <x:v>日本マスタートラスト信託銀行株式会社（信託口）</x:v>
      </x:c>
      <x:c r="V698" s="54" t="n">
        <x:v>0.1754</x:v>
      </x:c>
      <x:c r="W698" s="50" t="str">
        <x:v>新家 由久 / 佐竹 俊哉</x:v>
      </x:c>
      <x:c r="X698" s="50" t="b">
        <x:f>AND(COUNT(L698:O698)=4,L698&gt;='設定'!$B$6,M698&gt;='設定'!$B$6,N698&gt;='設定'!$B$6,O698&gt;='設定'!$B$6)</x:f>
        <x:v>0</x:v>
      </x:c>
      <x:c r="Y698" s="50" t="b">
        <x:f>AND(COUNT(G698:K698)=5,P698&gt;='設定'!$B$7)</x:f>
        <x:v>0</x:v>
      </x:c>
      <x:c r="Z698" s="50" t="b">
        <x:f>AND(ISNUMBER(R698),R698&gt;='設定'!$B$8)</x:f>
        <x:v>1</x:v>
      </x:c>
      <x:c r="AA698" s="50" t="b">
        <x:f>AND(ISNUMBER(S698),S698&gt;=DATE(YEAR('設定'!$B$10)-'設定'!$B$9,MONTH('設定'!$B$10),DAY('設定'!$B$10)))</x:f>
        <x:v>0</x:v>
      </x:c>
      <x:c r="AB698" s="55" t="b">
        <x:v>0</x:v>
      </x:c>
      <x:c r="AC698" s="55" t="b">
        <x:v>0</x:v>
      </x:c>
      <x:c r="AD698" s="50" t="n">
        <x:f>IF(X698,1,0)+IF(Z698,1,0)+IF(AA698,1,0)+IF(AB698,1,0)</x:f>
        <x:v>1</x:v>
      </x:c>
      <x:c r="AE698" s="50" t="n">
        <x:f>IF(Y698,1,0)+IF(Z698,1,0)+IF(AA698,1,0)+IF(AB698,1,0)</x:f>
        <x:v>1</x:v>
      </x:c>
      <x:c r="AF698" s="50" t="n">
        <x:f>IF(Y698,1,0)+IF(Z698,1,0)+IF(AA698,1,0)+IF(AC698,1,0)</x:f>
        <x:v>1</x:v>
      </x:c>
      <x:c r="AG698" s="53" t="n">
        <x:v>44348</x:v>
      </x:c>
      <x:c r="AH698" s="50" t="str">
        <x:v>S100W2SD</x:v>
      </x:c>
      <x:c r="AI698" s="50" t="str">
        <x:v>NetSalesSummaryOfBusinessResults</x:v>
      </x:c>
      <x:c r="AJ698" s="50" t="str">
        <x:v>OperatingProfitLossIFRS</x:v>
      </x:c>
      <x:c r="AK698" s="53" t="n">
        <x:v>45747</x:v>
      </x:c>
      <x:c r="AL698" s="50" t="str">
        <x:v>365/365/365/366/365</x:v>
      </x:c>
      <x:c r="AM698" s="51" t="n">
        <x:v>175545600</x:v>
      </x:c>
      <x:c r="AN698" s="51" t="n">
        <x:v>4542</x:v>
      </x:c>
      <x:c r="AO698" s="51" t="n">
        <x:f>IFERROR(AM698*AN698,"")</x:f>
        <x:v>797328115200</x:v>
      </x:c>
      <x:c r="AP698" s="56" t="n">
        <x:f>IFERROR(AO698/(K698*1000000),"")</x:f>
        <x:v>7.222829198296947</x:v>
      </x:c>
      <x:c r="AQ698" s="57" t="n">
        <x:v>7067677015</x:v>
      </x:c>
      <x:c r="AR698" s="52" t="n">
        <x:v>0.5169277047961689</x:v>
      </x:c>
      <x:c r="AS698" s="52" t="n">
        <x:v>-0.4697824570501647</x:v>
      </x:c>
      <x:c r="AT698" s="55" t="b">
        <x:v>1</x:v>
      </x:c>
      <x:c r="AU698" s="50"/>
      <x:c r="AV698" s="58" t="n">
        <x:v>0.006379222266663</x:v>
      </x:c>
      <x:c r="AW698" s="50" t="n">
        <x:v>1816</x:v>
      </x:c>
      <x:c r="AX698" s="50" t="str">
        <x:v>Core Moat</x:v>
      </x:c>
      <x:c r="AY698" s="50" t="str">
        <x:v>目立つ機械的警告なし（定性確認は別途必要）</x:v>
      </x:c>
      <x:c r="AZ698" s="59" t="str">
        <x:v>2025-06-23 16:11</x:v>
      </x:c>
      <x:c r="BA698" s="53" t="n">
        <x:v>31959</x:v>
      </x:c>
      <x:c r="BB698" s="50"/>
      <x:c r="BC698" s="50"/>
      <x:c r="BD698" s="50" t="str">
        <x:v>TOPIX Mid400</x:v>
      </x:c>
    </x:row>
    <x:row r="699">
      <x:c r="A699" s="50" t="n">
        <x:v>698</x:v>
      </x:c>
      <x:c r="B699" s="50" t="str">
        <x:v>7832</x:v>
      </x:c>
      <x:c r="C699" s="50" t="str">
        <x:v>7832.T</x:v>
      </x:c>
      <x:c r="D699" s="50" t="str">
        <x:v>Bandai Namco Holdings Inc.</x:v>
      </x:c>
      <x:c r="E699" s="50" t="str">
        <x:v>Prime Market (Domestic)</x:v>
      </x:c>
      <x:c r="F699" s="50" t="str">
        <x:v>Other Products</x:v>
      </x:c>
      <x:c r="G699" s="51" t="n">
        <x:v>740903</x:v>
      </x:c>
      <x:c r="H699" s="51" t="n">
        <x:v>889270</x:v>
      </x:c>
      <x:c r="I699" s="51" t="n">
        <x:v>990089</x:v>
      </x:c>
      <x:c r="J699" s="51" t="n">
        <x:v>1050210</x:v>
      </x:c>
      <x:c r="K699" s="51" t="n">
        <x:v>1241513</x:v>
      </x:c>
      <x:c r="L699" s="52" t="n">
        <x:f>IFERROR(H699/G699-1,"")</x:f>
        <x:v>0.20025158489032968</x:v>
      </x:c>
      <x:c r="M699" s="52" t="n">
        <x:f>IFERROR(I699/H699-1,"")</x:f>
        <x:v>0.1133727664263946</x:v>
      </x:c>
      <x:c r="N699" s="52" t="n">
        <x:f>IFERROR(J699/I699-1,"")</x:f>
        <x:v>0.060722823907749746</x:v>
      </x:c>
      <x:c r="O699" s="52" t="n">
        <x:f>IFERROR(K699/J699-1,"")</x:f>
        <x:v>0.18215690195294276</x:v>
      </x:c>
      <x:c r="P699" s="52" t="n">
        <x:f>IFERROR((K699/G699)^(1/4)-1,"")</x:f>
        <x:v>0.13775166449968101</x:v>
      </x:c>
      <x:c r="Q699" s="51" t="n">
        <x:v>180229</x:v>
      </x:c>
      <x:c r="R699" s="52" t="n">
        <x:f>IFERROR(Q699/K699,"")</x:f>
        <x:v>0.14516883834482602</x:v>
      </x:c>
      <x:c r="S699" s="53" t="n">
        <x:v>38596</x:v>
      </x:c>
      <x:c r="T699" s="50" t="str">
        <x:v>EDINET_company_history</x:v>
      </x:c>
      <x:c r="U699" s="50" t="str">
        <x:v>日本マスタートラスト信託銀行株式会社（信託口）</x:v>
      </x:c>
      <x:c r="V699" s="54" t="n">
        <x:v>0.1998</x:v>
      </x:c>
      <x:c r="W699" s="50" t="str">
        <x:v>浅古 有寿 / 桃井 信彦</x:v>
      </x:c>
      <x:c r="X699" s="50" t="b">
        <x:f>AND(COUNT(L699:O699)=4,L699&gt;='設定'!$B$6,M699&gt;='設定'!$B$6,N699&gt;='設定'!$B$6,O699&gt;='設定'!$B$6)</x:f>
        <x:v>0</x:v>
      </x:c>
      <x:c r="Y699" s="50" t="b">
        <x:f>AND(COUNT(G699:K699)=5,P699&gt;='設定'!$B$7)</x:f>
        <x:v>0</x:v>
      </x:c>
      <x:c r="Z699" s="50" t="b">
        <x:f>AND(ISNUMBER(R699),R699&gt;='設定'!$B$8)</x:f>
        <x:v>1</x:v>
      </x:c>
      <x:c r="AA699" s="50" t="b">
        <x:f>AND(ISNUMBER(S699),S699&gt;=DATE(YEAR('設定'!$B$10)-'設定'!$B$9,MONTH('設定'!$B$10),DAY('設定'!$B$10)))</x:f>
        <x:v>0</x:v>
      </x:c>
      <x:c r="AB699" s="55" t="b">
        <x:v>0</x:v>
      </x:c>
      <x:c r="AC699" s="55" t="b">
        <x:v>0</x:v>
      </x:c>
      <x:c r="AD699" s="50" t="n">
        <x:f>IF(X699,1,0)+IF(Z699,1,0)+IF(AA699,1,0)+IF(AB699,1,0)</x:f>
        <x:v>1</x:v>
      </x:c>
      <x:c r="AE699" s="50" t="n">
        <x:f>IF(Y699,1,0)+IF(Z699,1,0)+IF(AA699,1,0)+IF(AB699,1,0)</x:f>
        <x:v>1</x:v>
      </x:c>
      <x:c r="AF699" s="50" t="n">
        <x:f>IF(Y699,1,0)+IF(Z699,1,0)+IF(AA699,1,0)+IF(AC699,1,0)</x:f>
        <x:v>1</x:v>
      </x:c>
      <x:c r="AG699" s="53" t="n">
        <x:v>44348</x:v>
      </x:c>
      <x:c r="AH699" s="50" t="str">
        <x:v>S100W1PX</x:v>
      </x:c>
      <x:c r="AI699" s="50" t="str">
        <x:v>NetSalesSummaryOfBusinessResults</x:v>
      </x:c>
      <x:c r="AJ699" s="50" t="str">
        <x:v>OperatingIncome</x:v>
      </x:c>
      <x:c r="AK699" s="53" t="n">
        <x:v>45747</x:v>
      </x:c>
      <x:c r="AL699" s="50" t="str">
        <x:v>365/365/365/366/365</x:v>
      </x:c>
      <x:c r="AM699" s="51" t="n">
        <x:v>646711700</x:v>
      </x:c>
      <x:c r="AN699" s="51" t="n">
        <x:v>3721</x:v>
      </x:c>
      <x:c r="AO699" s="51" t="n">
        <x:f>IFERROR(AM699*AN699,"")</x:f>
        <x:v>2406414235700</x:v>
      </x:c>
      <x:c r="AP699" s="56" t="n">
        <x:f>IFERROR(AO699/(K699*1000000),"")</x:f>
        <x:v>1.9382916132976458</x:v>
      </x:c>
      <x:c r="AQ699" s="57" t="n">
        <x:v>9826299475</x:v>
      </x:c>
      <x:c r="AR699" s="52" t="n">
        <x:v>0.3036221385189255</x:v>
      </x:c>
      <x:c r="AS699" s="52" t="n">
        <x:v>-0.3505770219850879</x:v>
      </x:c>
      <x:c r="AT699" s="55" t="b">
        <x:v>1</x:v>
      </x:c>
      <x:c r="AU699" s="50"/>
      <x:c r="AV699" s="58" t="n">
        <x:v>-0.1403932360786935</x:v>
      </x:c>
      <x:c r="AW699" s="50" t="n">
        <x:v>2808</x:v>
      </x:c>
      <x:c r="AX699" s="50" t="str">
        <x:v>Core Moat</x:v>
      </x:c>
      <x:c r="AY699" s="50" t="str">
        <x:v>目立つ機械的警告なし（定性確認は別途必要）</x:v>
      </x:c>
      <x:c r="AZ699" s="59" t="str">
        <x:v>2025-06-23 13:44</x:v>
      </x:c>
      <x:c r="BA699" s="53" t="n">
        <x:v>38596</x:v>
      </x:c>
      <x:c r="BB699" s="50"/>
      <x:c r="BC699" s="50"/>
      <x:c r="BD699" s="50" t="str">
        <x:v>TOPIX Large70</x:v>
      </x:c>
    </x:row>
    <x:row r="700">
      <x:c r="A700" s="50" t="n">
        <x:v>699</x:v>
      </x:c>
      <x:c r="B700" s="50" t="str">
        <x:v>3916</x:v>
      </x:c>
      <x:c r="C700" s="50" t="str">
        <x:v>3916.T</x:v>
      </x:c>
      <x:c r="D700" s="50" t="str">
        <x:v>Digital Information Technologies Corporation</x:v>
      </x:c>
      <x:c r="E700" s="50" t="str">
        <x:v>Prime Market (Domestic)</x:v>
      </x:c>
      <x:c r="F700" s="50" t="str">
        <x:v>Information &amp; Communication</x:v>
      </x:c>
      <x:c r="G700" s="51" t="n">
        <x:v>14444.325</x:v>
      </x:c>
      <x:c r="H700" s="51" t="n">
        <x:v>16156.871</x:v>
      </x:c>
      <x:c r="I700" s="51" t="n">
        <x:v>18149.56</x:v>
      </x:c>
      <x:c r="J700" s="51" t="n">
        <x:v>19888.244</x:v>
      </x:c>
      <x:c r="K700" s="51" t="n">
        <x:v>24159.035</x:v>
      </x:c>
      <x:c r="L700" s="52" t="n">
        <x:f>IFERROR(H700/G700-1,"")</x:f>
        <x:v>0.1185618573384355</x:v>
      </x:c>
      <x:c r="M700" s="52" t="n">
        <x:f>IFERROR(I700/H700-1,"")</x:f>
        <x:v>0.12333384353938337</x:v>
      </x:c>
      <x:c r="N700" s="52" t="n">
        <x:f>IFERROR(J700/I700-1,"")</x:f>
        <x:v>0.09579758407366334</x:v>
      </x:c>
      <x:c r="O700" s="52" t="n">
        <x:f>IFERROR(K700/J700-1,"")</x:f>
        <x:v>0.21473947121726789</x:v>
      </x:c>
      <x:c r="P700" s="52" t="n">
        <x:f>IFERROR((K700/G700)^(1/4)-1,"")</x:f>
        <x:v>0.13722286454069432</x:v>
      </x:c>
      <x:c r="Q700" s="51" t="n">
        <x:v>3013.992</x:v>
      </x:c>
      <x:c r="R700" s="52" t="n">
        <x:f>IFERROR(Q700/K700,"")</x:f>
        <x:v>0.1247563075263561</x:v>
      </x:c>
      <x:c r="S700" s="53" t="n">
        <x:v>42156</x:v>
      </x:c>
      <x:c r="T700" s="50" t="str">
        <x:v>EDINET_company_history</x:v>
      </x:c>
      <x:c r="U700" s="50" t="str">
        <x:v>ＮＩインベストメント株式会社</x:v>
      </x:c>
      <x:c r="V700" s="54" t="n">
        <x:v>0.1349</x:v>
      </x:c>
      <x:c r="W700" s="50" t="str">
        <x:v>市川 聡 / 小松 裕之</x:v>
      </x:c>
      <x:c r="X700" s="50" t="b">
        <x:f>AND(COUNT(L700:O700)=4,L700&gt;='設定'!$B$6,M700&gt;='設定'!$B$6,N700&gt;='設定'!$B$6,O700&gt;='設定'!$B$6)</x:f>
        <x:v>0</x:v>
      </x:c>
      <x:c r="Y700" s="50" t="b">
        <x:f>AND(COUNT(G700:K700)=5,P700&gt;='設定'!$B$7)</x:f>
        <x:v>0</x:v>
      </x:c>
      <x:c r="Z700" s="50" t="b">
        <x:f>AND(ISNUMBER(R700),R700&gt;='設定'!$B$8)</x:f>
        <x:v>1</x:v>
      </x:c>
      <x:c r="AA700" s="50" t="b">
        <x:f>AND(ISNUMBER(S700),S700&gt;=DATE(YEAR('設定'!$B$10)-'設定'!$B$9,MONTH('設定'!$B$10),DAY('設定'!$B$10)))</x:f>
        <x:v>0</x:v>
      </x:c>
      <x:c r="AB700" s="55" t="b">
        <x:v>0</x:v>
      </x:c>
      <x:c r="AC700" s="55" t="b">
        <x:v>0</x:v>
      </x:c>
      <x:c r="AD700" s="50" t="n">
        <x:f>IF(X700,1,0)+IF(Z700,1,0)+IF(AA700,1,0)+IF(AB700,1,0)</x:f>
        <x:v>1</x:v>
      </x:c>
      <x:c r="AE700" s="50" t="n">
        <x:f>IF(Y700,1,0)+IF(Z700,1,0)+IF(AA700,1,0)+IF(AB700,1,0)</x:f>
        <x:v>1</x:v>
      </x:c>
      <x:c r="AF700" s="50" t="n">
        <x:f>IF(Y700,1,0)+IF(Z700,1,0)+IF(AA700,1,0)+IF(AC700,1,0)</x:f>
        <x:v>1</x:v>
      </x:c>
      <x:c r="AG700" s="53" t="n">
        <x:v>44348</x:v>
      </x:c>
      <x:c r="AH700" s="50" t="str">
        <x:v>S100WQQ5</x:v>
      </x:c>
      <x:c r="AI700" s="50" t="str">
        <x:v>NetSalesSummaryOfBusinessResults</x:v>
      </x:c>
      <x:c r="AJ700" s="50" t="str">
        <x:v>OperatingIncome</x:v>
      </x:c>
      <x:c r="AK700" s="53" t="n">
        <x:v>45838</x:v>
      </x:c>
      <x:c r="AL700" s="50" t="str">
        <x:v>365/365/365/366/365</x:v>
      </x:c>
      <x:c r="AM700" s="51" t="n">
        <x:v>14823520</x:v>
      </x:c>
      <x:c r="AN700" s="51" t="n">
        <x:v>857</x:v>
      </x:c>
      <x:c r="AO700" s="51" t="n">
        <x:f>IFERROR(AM700*AN700,"")</x:f>
        <x:v>12703756640</x:v>
      </x:c>
      <x:c r="AP700" s="56" t="n">
        <x:f>IFERROR(AO700/(K700*1000000),"")</x:f>
        <x:v>0.5258387448008581</x:v>
      </x:c>
      <x:c r="AQ700" s="57" t="n">
        <x:v>79438595</x:v>
      </x:c>
      <x:c r="AR700" s="52" t="n">
        <x:v>0.3424512554480222</x:v>
      </x:c>
      <x:c r="AS700" s="52" t="n">
        <x:v>-0.4791848909031614</x:v>
      </x:c>
      <x:c r="AT700" s="55" t="b">
        <x:v>1</x:v>
      </x:c>
      <x:c r="AU700" s="50"/>
      <x:c r="AV700" s="58" t="n">
        <x:v>0.0943781698000571</x:v>
      </x:c>
      <x:c r="AW700" s="50" t="n">
        <x:v>1267</x:v>
      </x:c>
      <x:c r="AX700" s="50" t="str">
        <x:v>Core Moat</x:v>
      </x:c>
      <x:c r="AY700" s="50" t="str">
        <x:v>目立つ機械的警告なし（定性確認は別途必要）</x:v>
      </x:c>
      <x:c r="AZ700" s="59" t="str">
        <x:v>2025-09-24 13:15</x:v>
      </x:c>
      <x:c r="BA700" s="53" t="n">
        <x:v>42156</x:v>
      </x:c>
      <x:c r="BB700" s="50"/>
      <x:c r="BC700" s="50"/>
      <x:c r="BD700" s="50" t="str">
        <x:v>TOPIX Small 2</x:v>
      </x:c>
    </x:row>
    <x:row r="701">
      <x:c r="A701" s="50" t="n">
        <x:v>700</x:v>
      </x:c>
      <x:c r="B701" s="50" t="str">
        <x:v>9605</x:v>
      </x:c>
      <x:c r="C701" s="50" t="str">
        <x:v>9605.T</x:v>
      </x:c>
      <x:c r="D701" s="50" t="str">
        <x:v>TOEI COMPANY,LTD.</x:v>
      </x:c>
      <x:c r="E701" s="50" t="str">
        <x:v>Prime Market (Domestic)</x:v>
      </x:c>
      <x:c r="F701" s="50" t="str">
        <x:v>Information &amp; Communication</x:v>
      </x:c>
      <x:c r="G701" s="51" t="n">
        <x:v>107648</x:v>
      </x:c>
      <x:c r="H701" s="51" t="n">
        <x:v>117539</x:v>
      </x:c>
      <x:c r="I701" s="51" t="n">
        <x:v>174358</x:v>
      </x:c>
      <x:c r="J701" s="51" t="n">
        <x:v>171345</x:v>
      </x:c>
      <x:c r="K701" s="51" t="n">
        <x:v>179922</x:v>
      </x:c>
      <x:c r="L701" s="52" t="n">
        <x:f>IFERROR(H701/G701-1,"")</x:f>
        <x:v>0.09188280321046371</x:v>
      </x:c>
      <x:c r="M701" s="52" t="n">
        <x:f>IFERROR(I701/H701-1,"")</x:f>
        <x:v>0.48340550795906045</x:v>
      </x:c>
      <x:c r="N701" s="52" t="n">
        <x:f>IFERROR(J701/I701-1,"")</x:f>
        <x:v>-0.01728053774418148</x:v>
      </x:c>
      <x:c r="O701" s="52" t="n">
        <x:f>IFERROR(K701/J701-1,"")</x:f>
        <x:v>0.050056902740085896</x:v>
      </x:c>
      <x:c r="P701" s="52" t="n">
        <x:f>IFERROR((K701/G701)^(1/4)-1,"")</x:f>
        <x:v>0.1370238544126854</x:v>
      </x:c>
      <x:c r="Q701" s="51" t="n">
        <x:v>35155</x:v>
      </x:c>
      <x:c r="R701" s="52" t="n">
        <x:f>IFERROR(Q701/K701,"")</x:f>
        <x:v>0.19539022465290515</x:v>
      </x:c>
      <x:c r="S701" s="53" t="n">
        <x:v>19299</x:v>
      </x:c>
      <x:c r="T701" s="50" t="str">
        <x:v>EDINET_company_history</x:v>
      </x:c>
      <x:c r="U701" s="50" t="str">
        <x:v>株式会社テレビ朝日ホールディングス</x:v>
      </x:c>
      <x:c r="V701" s="54" t="n">
        <x:v>0.1962</x:v>
      </x:c>
      <x:c r="W701" s="50" t="str">
        <x:v>多田 憲之 / 吉村 文雄</x:v>
      </x:c>
      <x:c r="X701" s="50" t="b">
        <x:f>AND(COUNT(L701:O701)=4,L701&gt;='設定'!$B$6,M701&gt;='設定'!$B$6,N701&gt;='設定'!$B$6,O701&gt;='設定'!$B$6)</x:f>
        <x:v>0</x:v>
      </x:c>
      <x:c r="Y701" s="50" t="b">
        <x:f>AND(COUNT(G701:K701)=5,P701&gt;='設定'!$B$7)</x:f>
        <x:v>0</x:v>
      </x:c>
      <x:c r="Z701" s="50" t="b">
        <x:f>AND(ISNUMBER(R701),R701&gt;='設定'!$B$8)</x:f>
        <x:v>1</x:v>
      </x:c>
      <x:c r="AA701" s="50" t="b">
        <x:f>AND(ISNUMBER(S701),S701&gt;=DATE(YEAR('設定'!$B$10)-'設定'!$B$9,MONTH('設定'!$B$10),DAY('設定'!$B$10)))</x:f>
        <x:v>0</x:v>
      </x:c>
      <x:c r="AB701" s="55" t="b">
        <x:v>0</x:v>
      </x:c>
      <x:c r="AC701" s="55" t="b">
        <x:v>0</x:v>
      </x:c>
      <x:c r="AD701" s="50" t="n">
        <x:f>IF(X701,1,0)+IF(Z701,1,0)+IF(AA701,1,0)+IF(AB701,1,0)</x:f>
        <x:v>1</x:v>
      </x:c>
      <x:c r="AE701" s="50" t="n">
        <x:f>IF(Y701,1,0)+IF(Z701,1,0)+IF(AA701,1,0)+IF(AB701,1,0)</x:f>
        <x:v>1</x:v>
      </x:c>
      <x:c r="AF701" s="50" t="n">
        <x:f>IF(Y701,1,0)+IF(Z701,1,0)+IF(AA701,1,0)+IF(AC701,1,0)</x:f>
        <x:v>1</x:v>
      </x:c>
      <x:c r="AG701" s="53" t="n">
        <x:v>44348</x:v>
      </x:c>
      <x:c r="AH701" s="50" t="str">
        <x:v>S100W3VP</x:v>
      </x:c>
      <x:c r="AI701" s="50" t="str">
        <x:v>NetSalesSummaryOfBusinessResults</x:v>
      </x:c>
      <x:c r="AJ701" s="50" t="str">
        <x:v>OperatingIncome</x:v>
      </x:c>
      <x:c r="AK701" s="53" t="n">
        <x:v>45747</x:v>
      </x:c>
      <x:c r="AL701" s="50" t="str">
        <x:v>365/365/365/366/365</x:v>
      </x:c>
      <x:c r="AM701" s="51" t="n">
        <x:v>64441145</x:v>
      </x:c>
      <x:c r="AN701" s="51" t="n">
        <x:v>5810</x:v>
      </x:c>
      <x:c r="AO701" s="51" t="n">
        <x:f>IFERROR(AM701*AN701,"")</x:f>
        <x:v>374403052450</x:v>
      </x:c>
      <x:c r="AP701" s="56" t="n">
        <x:f>IFERROR(AO701/(K701*1000000),"")</x:f>
        <x:v>2.080918689487667</x:v>
      </x:c>
      <x:c r="AQ701" s="57" t="n">
        <x:v>637863916.6666666</x:v>
      </x:c>
      <x:c r="AR701" s="52" t="n">
        <x:v>0.2680794190438622</x:v>
      </x:c>
      <x:c r="AS701" s="52" t="n">
        <x:v>-0.3416806915512139</x:v>
      </x:c>
      <x:c r="AT701" s="55" t="b">
        <x:v>1</x:v>
      </x:c>
      <x:c r="AU701" s="50"/>
      <x:c r="AV701" s="58" t="n">
        <x:v>0.2178523661566477</x:v>
      </x:c>
      <x:c r="AW701" s="50" t="n">
        <x:v>645</x:v>
      </x:c>
      <x:c r="AX701" s="50" t="str">
        <x:v>Core Moat</x:v>
      </x:c>
      <x:c r="AY701" s="50" t="str">
        <x:v>目立つ機械的警告なし（定性確認は別途必要）</x:v>
      </x:c>
      <x:c r="AZ701" s="59" t="str">
        <x:v>2025-06-25 15:30</x:v>
      </x:c>
      <x:c r="BA701" s="53" t="n">
        <x:v>19299</x:v>
      </x:c>
      <x:c r="BB701" s="50"/>
      <x:c r="BC701" s="50"/>
      <x:c r="BD701" s="50" t="str">
        <x:v>TOPIX Small 1</x:v>
      </x:c>
    </x:row>
    <x:row r="702">
      <x:c r="A702" s="50" t="n">
        <x:v>701</x:v>
      </x:c>
      <x:c r="B702" s="50" t="str">
        <x:v>3690</x:v>
      </x:c>
      <x:c r="C702" s="50" t="str">
        <x:v>3690.T</x:v>
      </x:c>
      <x:c r="D702" s="50" t="str">
        <x:v>YRGLM Inc.</x:v>
      </x:c>
      <x:c r="E702" s="50" t="str">
        <x:v>Standard Market(Domestic)</x:v>
      </x:c>
      <x:c r="F702" s="50" t="str">
        <x:v>Information &amp; Communication</x:v>
      </x:c>
      <x:c r="G702" s="51" t="n">
        <x:v>2957.672</x:v>
      </x:c>
      <x:c r="H702" s="51" t="n">
        <x:v>3334.143</x:v>
      </x:c>
      <x:c r="I702" s="51" t="n">
        <x:v>3626.276</x:v>
      </x:c>
      <x:c r="J702" s="51" t="n">
        <x:v>3636.133</x:v>
      </x:c>
      <x:c r="K702" s="51" t="n">
        <x:v>4934.733</x:v>
      </x:c>
      <x:c r="L702" s="52" t="n">
        <x:f>IFERROR(H702/G702-1,"")</x:f>
        <x:v>0.127286257570143</x:v>
      </x:c>
      <x:c r="M702" s="52" t="n">
        <x:f>IFERROR(I702/H702-1,"")</x:f>
        <x:v>0.0876186174378244</x:v>
      </x:c>
      <x:c r="N702" s="52" t="n">
        <x:f>IFERROR(J702/I702-1,"")</x:f>
        <x:v>0.0027182156019012194</x:v>
      </x:c>
      <x:c r="O702" s="52" t="n">
        <x:f>IFERROR(K702/J702-1,"")</x:f>
        <x:v>0.35713765145554377</x:v>
      </x:c>
      <x:c r="P702" s="52" t="n">
        <x:f>IFERROR((K702/G702)^(1/4)-1,"")</x:f>
        <x:v>0.13652347988640057</x:v>
      </x:c>
      <x:c r="Q702" s="51" t="n">
        <x:v>278.892</x:v>
      </x:c>
      <x:c r="R702" s="52" t="n">
        <x:f>IFERROR(Q702/K702,"")</x:f>
        <x:v>0.05651612762027854</x:v>
      </x:c>
      <x:c r="S702" s="53" t="n">
        <x:v>41883</x:v>
      </x:c>
      <x:c r="T702" s="50" t="str">
        <x:v>EDINET_company_history</x:v>
      </x:c>
      <x:c r="U702" s="50" t="str">
        <x:v>岩田 進</x:v>
      </x:c>
      <x:c r="V702" s="54" t="n">
        <x:v>0.4259</x:v>
      </x:c>
      <x:c r="W702" s="50" t="str">
        <x:v>岩田 進</x:v>
      </x:c>
      <x:c r="X702" s="50" t="b">
        <x:f>AND(COUNT(L702:O702)=4,L702&gt;='設定'!$B$6,M702&gt;='設定'!$B$6,N702&gt;='設定'!$B$6,O702&gt;='設定'!$B$6)</x:f>
        <x:v>0</x:v>
      </x:c>
      <x:c r="Y702" s="50" t="b">
        <x:f>AND(COUNT(G702:K702)=5,P702&gt;='設定'!$B$7)</x:f>
        <x:v>0</x:v>
      </x:c>
      <x:c r="Z702" s="50" t="b">
        <x:f>AND(ISNUMBER(R702),R702&gt;='設定'!$B$8)</x:f>
        <x:v>0</x:v>
      </x:c>
      <x:c r="AA702" s="50" t="b">
        <x:f>AND(ISNUMBER(S702),S702&gt;=DATE(YEAR('設定'!$B$10)-'設定'!$B$9,MONTH('設定'!$B$10),DAY('設定'!$B$10)))</x:f>
        <x:v>0</x:v>
      </x:c>
      <x:c r="AB702" s="55" t="b">
        <x:v>1</x:v>
      </x:c>
      <x:c r="AC702" s="55" t="b">
        <x:v>1</x:v>
      </x:c>
      <x:c r="AD702" s="50" t="n">
        <x:f>IF(X702,1,0)+IF(Z702,1,0)+IF(AA702,1,0)+IF(AB702,1,0)</x:f>
        <x:v>1</x:v>
      </x:c>
      <x:c r="AE702" s="50" t="n">
        <x:f>IF(Y702,1,0)+IF(Z702,1,0)+IF(AA702,1,0)+IF(AB702,1,0)</x:f>
        <x:v>1</x:v>
      </x:c>
      <x:c r="AF702" s="50" t="n">
        <x:f>IF(Y702,1,0)+IF(Z702,1,0)+IF(AA702,1,0)+IF(AC702,1,0)</x:f>
        <x:v>1</x:v>
      </x:c>
      <x:c r="AG702" s="53" t="n">
        <x:v>44348</x:v>
      </x:c>
      <x:c r="AH702" s="50" t="str">
        <x:v>S100XAFO</x:v>
      </x:c>
      <x:c r="AI702" s="50" t="str">
        <x:v>NetSalesSummaryOfBusinessResults</x:v>
      </x:c>
      <x:c r="AJ702" s="50" t="str">
        <x:v>OperatingIncome</x:v>
      </x:c>
      <x:c r="AK702" s="53" t="n">
        <x:v>45930</x:v>
      </x:c>
      <x:c r="AL702" s="50" t="str">
        <x:v>365/365/365/366/365</x:v>
      </x:c>
      <x:c r="AM702" s="51" t="n">
        <x:v>6199615</x:v>
      </x:c>
      <x:c r="AN702" s="51" t="n">
        <x:v>527</x:v>
      </x:c>
      <x:c r="AO702" s="51" t="n">
        <x:f>IFERROR(AM702*AN702,"")</x:f>
        <x:v>3267197105</x:v>
      </x:c>
      <x:c r="AP702" s="56" t="n">
        <x:f>IFERROR(AO702/(K702*1000000),"")</x:f>
        <x:v>0.6620818400914498</x:v>
      </x:c>
      <x:c r="AQ702" s="57" t="n">
        <x:v>4248780</x:v>
      </x:c>
      <x:c r="AR702" s="52" t="n">
        <x:v>0.3457437887792796</x:v>
      </x:c>
      <x:c r="AS702" s="52" t="n">
        <x:v>-0.664692093645616</x:v>
      </x:c>
      <x:c r="AT702" s="55" t="b">
        <x:v>0</x:v>
      </x:c>
      <x:c r="AU702" s="50" t="str">
        <x:v>low_liquidity</x:v>
      </x:c>
      <x:c r="AV702" s="58" t="n">
        <x:v>-0.093676129469117</x:v>
      </x:c>
      <x:c r="AW702" s="50" t="n">
        <x:v>2567</x:v>
      </x:c>
      <x:c r="AX702" s="50" t="str">
        <x:v>Future Moat</x:v>
      </x:c>
      <x:c r="AY702" s="50" t="str">
        <x:v>既存適格性フィルター不通過: low_liquidity / 60日平均売買代金2,000万円未満 / ローカル5年最大下落率-60%以下</x:v>
      </x:c>
      <x:c r="AZ702" s="59" t="str">
        <x:v>2025-12-16 15:33</x:v>
      </x:c>
      <x:c r="BA702" s="53" t="n">
        <x:v>41883</x:v>
      </x:c>
      <x:c r="BB702" s="50" t="str">
        <x:v>岩田 進</x:v>
      </x:c>
      <x:c r="BC702" s="50"/>
      <x:c r="BD702" s="50"/>
    </x:row>
    <x:row r="703">
      <x:c r="A703" s="50" t="n">
        <x:v>702</x:v>
      </x:c>
      <x:c r="B703" s="50" t="str">
        <x:v>9558</x:v>
      </x:c>
      <x:c r="C703" s="50" t="str">
        <x:v>9558.T</x:v>
      </x:c>
      <x:c r="D703" s="50" t="str">
        <x:v>Japaniace Co.,Ltd.</x:v>
      </x:c>
      <x:c r="E703" s="50" t="str">
        <x:v>Growth Market(Domestic)</x:v>
      </x:c>
      <x:c r="F703" s="50" t="str">
        <x:v>Services</x:v>
      </x:c>
      <x:c r="G703" s="51" t="n">
        <x:v>7243.666</x:v>
      </x:c>
      <x:c r="H703" s="51" t="n">
        <x:v>8324.606</x:v>
      </x:c>
      <x:c r="I703" s="51" t="n">
        <x:v>9885.472</x:v>
      </x:c>
      <x:c r="J703" s="51" t="n">
        <x:v>11211.465</x:v>
      </x:c>
      <x:c r="K703" s="51" t="n">
        <x:v>12084.72</x:v>
      </x:c>
      <x:c r="L703" s="52" t="n">
        <x:f>IFERROR(H703/G703-1,"")</x:f>
        <x:v>0.14922554408223676</x:v>
      </x:c>
      <x:c r="M703" s="52" t="n">
        <x:f>IFERROR(I703/H703-1,"")</x:f>
        <x:v>0.1875002852987877</x:v>
      </x:c>
      <x:c r="N703" s="52" t="n">
        <x:f>IFERROR(J703/I703-1,"")</x:f>
        <x:v>0.1341355273678384</x:v>
      </x:c>
      <x:c r="O703" s="52" t="n">
        <x:f>IFERROR(K703/J703-1,"")</x:f>
        <x:v>0.07788946404417252</x:v>
      </x:c>
      <x:c r="P703" s="52" t="n">
        <x:f>IFERROR((K703/G703)^(1/4)-1,"")</x:f>
        <x:v>0.13650027150763466</x:v>
      </x:c>
      <x:c r="Q703" s="51" t="n">
        <x:v>982.692</x:v>
      </x:c>
      <x:c r="R703" s="52" t="n">
        <x:f>IFERROR(Q703/K703,"")</x:f>
        <x:v>0.08131690266716979</x:v>
      </x:c>
      <x:c r="S703" s="53" t="n">
        <x:v>44817</x:v>
      </x:c>
      <x:c r="T703" s="50" t="str">
        <x:v>local_price_first_trade</x:v>
      </x:c>
      <x:c r="U703" s="50" t="str">
        <x:v>株式会社ウェストリバー</x:v>
      </x:c>
      <x:c r="V703" s="54" t="n">
        <x:v>0.403</x:v>
      </x:c>
      <x:c r="W703" s="50" t="str">
        <x:v>西川 三郎</x:v>
      </x:c>
      <x:c r="X703" s="50" t="b">
        <x:f>AND(COUNT(L703:O703)=4,L703&gt;='設定'!$B$6,M703&gt;='設定'!$B$6,N703&gt;='設定'!$B$6,O703&gt;='設定'!$B$6)</x:f>
        <x:v>0</x:v>
      </x:c>
      <x:c r="Y703" s="50" t="b">
        <x:f>AND(COUNT(G703:K703)=5,P703&gt;='設定'!$B$7)</x:f>
        <x:v>0</x:v>
      </x:c>
      <x:c r="Z703" s="50" t="b">
        <x:f>AND(ISNUMBER(R703),R703&gt;='設定'!$B$8)</x:f>
        <x:v>0</x:v>
      </x:c>
      <x:c r="AA703" s="50" t="b">
        <x:f>AND(ISNUMBER(S703),S703&gt;=DATE(YEAR('設定'!$B$10)-'設定'!$B$9,MONTH('設定'!$B$10),DAY('設定'!$B$10)))</x:f>
        <x:v>1</x:v>
      </x:c>
      <x:c r="AB703" s="55" t="b">
        <x:v>0</x:v>
      </x:c>
      <x:c r="AC703" s="55" t="b">
        <x:v>0</x:v>
      </x:c>
      <x:c r="AD703" s="50" t="n">
        <x:f>IF(X703,1,0)+IF(Z703,1,0)+IF(AA703,1,0)+IF(AB703,1,0)</x:f>
        <x:v>1</x:v>
      </x:c>
      <x:c r="AE703" s="50" t="n">
        <x:f>IF(Y703,1,0)+IF(Z703,1,0)+IF(AA703,1,0)+IF(AB703,1,0)</x:f>
        <x:v>1</x:v>
      </x:c>
      <x:c r="AF703" s="50" t="n">
        <x:f>IF(Y703,1,0)+IF(Z703,1,0)+IF(AA703,1,0)+IF(AC703,1,0)</x:f>
        <x:v>1</x:v>
      </x:c>
      <x:c r="AG703" s="53" t="n">
        <x:v>44817</x:v>
      </x:c>
      <x:c r="AH703" s="50" t="str">
        <x:v>S100XN61</x:v>
      </x:c>
      <x:c r="AI703" s="50" t="str">
        <x:v>NetSalesSummaryOfBusinessResults</x:v>
      </x:c>
      <x:c r="AJ703" s="50" t="str">
        <x:v>OperatingIncome</x:v>
      </x:c>
      <x:c r="AK703" s="53" t="n">
        <x:v>45991</x:v>
      </x:c>
      <x:c r="AL703" s="50" t="str">
        <x:v>365/365/365/366/365</x:v>
      </x:c>
      <x:c r="AM703" s="51" t="n">
        <x:v>3963600</x:v>
      </x:c>
      <x:c r="AN703" s="51" t="n">
        <x:v>1949</x:v>
      </x:c>
      <x:c r="AO703" s="51" t="n">
        <x:f>IFERROR(AM703*AN703,"")</x:f>
        <x:v>7725056400</x:v>
      </x:c>
      <x:c r="AP703" s="56" t="n">
        <x:f>IFERROR(AO703/(K703*1000000),"")</x:f>
        <x:v>0.6392416539233015</x:v>
      </x:c>
      <x:c r="AQ703" s="57" t="n">
        <x:v>26776883.333333332</x:v>
      </x:c>
      <x:c r="AR703" s="52" t="n">
        <x:v>0.4585492101864884</x:v>
      </x:c>
      <x:c r="AS703" s="52" t="n">
        <x:v>-0.5666259832448569</x:v>
      </x:c>
      <x:c r="AT703" s="55" t="b">
        <x:v>1</x:v>
      </x:c>
      <x:c r="AU703" s="50"/>
      <x:c r="AV703" s="58" t="n">
        <x:v>-0.0641045332360483</x:v>
      </x:c>
      <x:c r="AW703" s="50" t="n">
        <x:v>2369</x:v>
      </x:c>
      <x:c r="AX703" s="50" t="str">
        <x:v>Future Moat</x:v>
      </x:c>
      <x:c r="AY703" s="50" t="str">
        <x:v>目立つ機械的警告なし（定性確認は別途必要）</x:v>
      </x:c>
      <x:c r="AZ703" s="59" t="str">
        <x:v>2026-02-25 15:03</x:v>
      </x:c>
      <x:c r="BA703" s="53" t="n">
        <x:v>44805</x:v>
      </x:c>
      <x:c r="BB703" s="50"/>
      <x:c r="BC703" s="50"/>
      <x:c r="BD703" s="50"/>
    </x:row>
    <x:row r="704">
      <x:c r="A704" s="50" t="n">
        <x:v>703</x:v>
      </x:c>
      <x:c r="B704" s="50" t="str">
        <x:v>6869</x:v>
      </x:c>
      <x:c r="C704" s="50" t="str">
        <x:v>6869.T</x:v>
      </x:c>
      <x:c r="D704" s="50" t="str">
        <x:v>SYSMEX CORPORATION</x:v>
      </x:c>
      <x:c r="E704" s="50" t="str">
        <x:v>Prime Market (Domestic)</x:v>
      </x:c>
      <x:c r="F704" s="50" t="str">
        <x:v>Electric Appliances</x:v>
      </x:c>
      <x:c r="G704" s="51" t="n">
        <x:v>305073</x:v>
      </x:c>
      <x:c r="H704" s="51" t="n">
        <x:v>363780</x:v>
      </x:c>
      <x:c r="I704" s="51" t="n">
        <x:v>410502</x:v>
      </x:c>
      <x:c r="J704" s="51" t="n">
        <x:v>461510</x:v>
      </x:c>
      <x:c r="K704" s="51" t="n">
        <x:v>508643</x:v>
      </x:c>
      <x:c r="L704" s="52" t="n">
        <x:f>IFERROR(H704/G704-1,"")</x:f>
        <x:v>0.19243590878248806</x:v>
      </x:c>
      <x:c r="M704" s="52" t="n">
        <x:f>IFERROR(I704/H704-1,"")</x:f>
        <x:v>0.12843476826653477</x:v>
      </x:c>
      <x:c r="N704" s="52" t="n">
        <x:f>IFERROR(J704/I704-1,"")</x:f>
        <x:v>0.12425761628445176</x:v>
      </x:c>
      <x:c r="O704" s="52" t="n">
        <x:f>IFERROR(K704/J704-1,"")</x:f>
        <x:v>0.10212779788086923</x:v>
      </x:c>
      <x:c r="P704" s="52" t="n">
        <x:f>IFERROR((K704/G704)^(1/4)-1,"")</x:f>
        <x:v>0.13632438049490636</x:v>
      </x:c>
      <x:c r="Q704" s="51" t="n">
        <x:v>87583</x:v>
      </x:c>
      <x:c r="R704" s="52" t="n">
        <x:f>IFERROR(Q704/K704,"")</x:f>
        <x:v>0.17218953175409865</x:v>
      </x:c>
      <x:c r="S704" s="53" t="n">
        <x:v>35004</x:v>
      </x:c>
      <x:c r="T704" s="50" t="str">
        <x:v>EDINET_company_history</x:v>
      </x:c>
      <x:c r="U704" s="50" t="str">
        <x:v>日本マスタートラスト信託銀行株式会社（信託口）</x:v>
      </x:c>
      <x:c r="V704" s="54" t="n">
        <x:v>0.1239</x:v>
      </x:c>
      <x:c r="W704" s="50" t="str">
        <x:v>家次 恒 / 浅野 薫</x:v>
      </x:c>
      <x:c r="X704" s="50" t="b">
        <x:f>AND(COUNT(L704:O704)=4,L704&gt;='設定'!$B$6,M704&gt;='設定'!$B$6,N704&gt;='設定'!$B$6,O704&gt;='設定'!$B$6)</x:f>
        <x:v>0</x:v>
      </x:c>
      <x:c r="Y704" s="50" t="b">
        <x:f>AND(COUNT(G704:K704)=5,P704&gt;='設定'!$B$7)</x:f>
        <x:v>0</x:v>
      </x:c>
      <x:c r="Z704" s="50" t="b">
        <x:f>AND(ISNUMBER(R704),R704&gt;='設定'!$B$8)</x:f>
        <x:v>1</x:v>
      </x:c>
      <x:c r="AA704" s="50" t="b">
        <x:f>AND(ISNUMBER(S704),S704&gt;=DATE(YEAR('設定'!$B$10)-'設定'!$B$9,MONTH('設定'!$B$10),DAY('設定'!$B$10)))</x:f>
        <x:v>0</x:v>
      </x:c>
      <x:c r="AB704" s="55" t="b">
        <x:v>0</x:v>
      </x:c>
      <x:c r="AC704" s="55" t="b">
        <x:v>0</x:v>
      </x:c>
      <x:c r="AD704" s="50" t="n">
        <x:f>IF(X704,1,0)+IF(Z704,1,0)+IF(AA704,1,0)+IF(AB704,1,0)</x:f>
        <x:v>1</x:v>
      </x:c>
      <x:c r="AE704" s="50" t="n">
        <x:f>IF(Y704,1,0)+IF(Z704,1,0)+IF(AA704,1,0)+IF(AB704,1,0)</x:f>
        <x:v>1</x:v>
      </x:c>
      <x:c r="AF704" s="50" t="n">
        <x:f>IF(Y704,1,0)+IF(Z704,1,0)+IF(AA704,1,0)+IF(AC704,1,0)</x:f>
        <x:v>1</x:v>
      </x:c>
      <x:c r="AG704" s="53" t="n">
        <x:v>44348</x:v>
      </x:c>
      <x:c r="AH704" s="50" t="str">
        <x:v>S100W5IV</x:v>
      </x:c>
      <x:c r="AI704" s="50" t="str">
        <x:v>RevenueIFRSSummaryOfBusinessResults</x:v>
      </x:c>
      <x:c r="AJ704" s="50" t="str">
        <x:v>OperatingProfitLossIFRS</x:v>
      </x:c>
      <x:c r="AK704" s="53" t="n">
        <x:v>45747</x:v>
      </x:c>
      <x:c r="AL704" s="50" t="str">
        <x:v>365/365/365/366/365</x:v>
      </x:c>
      <x:c r="AM704" s="51" t="n">
        <x:v>628129276</x:v>
      </x:c>
      <x:c r="AN704" s="51" t="n">
        <x:v>1457</x:v>
      </x:c>
      <x:c r="AO704" s="51" t="n">
        <x:f>IFERROR(AM704*AN704,"")</x:f>
        <x:v>915184355132</x:v>
      </x:c>
      <x:c r="AP704" s="56" t="n">
        <x:f>IFERROR(AO704/(K704*1000000),"")</x:f>
        <x:v>1.799266588023427</x:v>
      </x:c>
      <x:c r="AQ704" s="57" t="n">
        <x:v>7079157500.833333</x:v>
      </x:c>
      <x:c r="AR704" s="52" t="n">
        <x:v>0.3674430257513287</x:v>
      </x:c>
      <x:c r="AS704" s="52" t="n">
        <x:v>-0.7422663890041166</x:v>
      </x:c>
      <x:c r="AT704" s="55" t="b">
        <x:v>0</x:v>
      </x:c>
      <x:c r="AU704" s="50" t="str">
        <x:v>missing_financial_data</x:v>
      </x:c>
      <x:c r="AV704" s="58" t="n">
        <x:v>0.0601361940004947</x:v>
      </x:c>
      <x:c r="AW704" s="50" t="n">
        <x:v>1457</x:v>
      </x:c>
      <x:c r="AX704" s="50" t="str">
        <x:v>Future Moat</x:v>
      </x:c>
      <x:c r="AY704" s="50" t="str">
        <x:v>既存適格性フィルター不通過: missing_financial_data / ローカル5年最大下落率-60%以下</x:v>
      </x:c>
      <x:c r="AZ704" s="59" t="str">
        <x:v>2025-06-26 14:10</x:v>
      </x:c>
      <x:c r="BA704" s="53" t="n">
        <x:v>35004</x:v>
      </x:c>
      <x:c r="BB704" s="50"/>
      <x:c r="BC704" s="50"/>
      <x:c r="BD704" s="50" t="str">
        <x:v>TOPIX Mid400</x:v>
      </x:c>
    </x:row>
    <x:row r="705">
      <x:c r="A705" s="50" t="n">
        <x:v>704</x:v>
      </x:c>
      <x:c r="B705" s="50" t="str">
        <x:v>6364</x:v>
      </x:c>
      <x:c r="C705" s="50" t="str">
        <x:v>6364.T</x:v>
      </x:c>
      <x:c r="D705" s="50" t="str">
        <x:v>AIRMAN CORPORATION</x:v>
      </x:c>
      <x:c r="E705" s="50" t="str">
        <x:v>Prime Market (Domestic)</x:v>
      </x:c>
      <x:c r="F705" s="50" t="str">
        <x:v>Machinery</x:v>
      </x:c>
      <x:c r="G705" s="51" t="n">
        <x:v>32929.473</x:v>
      </x:c>
      <x:c r="H705" s="51" t="n">
        <x:v>36650.986</x:v>
      </x:c>
      <x:c r="I705" s="51" t="n">
        <x:v>49000.185</x:v>
      </x:c>
      <x:c r="J705" s="51" t="n">
        <x:v>51900.205</x:v>
      </x:c>
      <x:c r="K705" s="51" t="n">
        <x:v>54827.987</x:v>
      </x:c>
      <x:c r="L705" s="52" t="n">
        <x:f>IFERROR(H705/G705-1,"")</x:f>
        <x:v>0.11301465407600042</x:v>
      </x:c>
      <x:c r="M705" s="52" t="n">
        <x:f>IFERROR(I705/H705-1,"")</x:f>
        <x:v>0.33694043047027433</x:v>
      </x:c>
      <x:c r="N705" s="52" t="n">
        <x:f>IFERROR(J705/I705-1,"")</x:f>
        <x:v>0.05918385818339256</x:v>
      </x:c>
      <x:c r="O705" s="52" t="n">
        <x:f>IFERROR(K705/J705-1,"")</x:f>
        <x:v>0.056411761764717516</x:v>
      </x:c>
      <x:c r="P705" s="52" t="n">
        <x:f>IFERROR((K705/G705)^(1/4)-1,"")</x:f>
        <x:v>0.13593735173990384</x:v>
      </x:c>
      <x:c r="Q705" s="51" t="n">
        <x:v>6918.809</x:v>
      </x:c>
      <x:c r="R705" s="52" t="n">
        <x:f>IFERROR(Q705/K705,"")</x:f>
        <x:v>0.12619119137093252</x:v>
      </x:c>
      <x:c r="S705" s="53" t="n">
        <x:v>29495</x:v>
      </x:c>
      <x:c r="T705" s="50" t="str">
        <x:v>EDINET_company_history</x:v>
      </x:c>
      <x:c r="U705" s="50" t="str">
        <x:v>日本マスタートラスト信託銀行株式会社(信託口)</x:v>
      </x:c>
      <x:c r="V705" s="54" t="n">
        <x:v>0.0962</x:v>
      </x:c>
      <x:c r="W705" s="50" t="str">
        <x:v>佐藤豪一</x:v>
      </x:c>
      <x:c r="X705" s="50" t="b">
        <x:f>AND(COUNT(L705:O705)=4,L705&gt;='設定'!$B$6,M705&gt;='設定'!$B$6,N705&gt;='設定'!$B$6,O705&gt;='設定'!$B$6)</x:f>
        <x:v>0</x:v>
      </x:c>
      <x:c r="Y705" s="50" t="b">
        <x:f>AND(COUNT(G705:K705)=5,P705&gt;='設定'!$B$7)</x:f>
        <x:v>0</x:v>
      </x:c>
      <x:c r="Z705" s="50" t="b">
        <x:f>AND(ISNUMBER(R705),R705&gt;='設定'!$B$8)</x:f>
        <x:v>1</x:v>
      </x:c>
      <x:c r="AA705" s="50" t="b">
        <x:f>AND(ISNUMBER(S705),S705&gt;=DATE(YEAR('設定'!$B$10)-'設定'!$B$9,MONTH('設定'!$B$10),DAY('設定'!$B$10)))</x:f>
        <x:v>0</x:v>
      </x:c>
      <x:c r="AB705" s="55" t="b">
        <x:v>0</x:v>
      </x:c>
      <x:c r="AC705" s="55" t="b">
        <x:v>0</x:v>
      </x:c>
      <x:c r="AD705" s="50" t="n">
        <x:f>IF(X705,1,0)+IF(Z705,1,0)+IF(AA705,1,0)+IF(AB705,1,0)</x:f>
        <x:v>1</x:v>
      </x:c>
      <x:c r="AE705" s="50" t="n">
        <x:f>IF(Y705,1,0)+IF(Z705,1,0)+IF(AA705,1,0)+IF(AB705,1,0)</x:f>
        <x:v>1</x:v>
      </x:c>
      <x:c r="AF705" s="50" t="n">
        <x:f>IF(Y705,1,0)+IF(Z705,1,0)+IF(AA705,1,0)+IF(AC705,1,0)</x:f>
        <x:v>1</x:v>
      </x:c>
      <x:c r="AG705" s="53" t="n">
        <x:v>44348</x:v>
      </x:c>
      <x:c r="AH705" s="50" t="str">
        <x:v>S100W3M7</x:v>
      </x:c>
      <x:c r="AI705" s="50" t="str">
        <x:v>NetSalesSummaryOfBusinessResults</x:v>
      </x:c>
      <x:c r="AJ705" s="50" t="str">
        <x:v>OperatingIncome</x:v>
      </x:c>
      <x:c r="AK705" s="53" t="n">
        <x:v>45747</x:v>
      </x:c>
      <x:c r="AL705" s="50" t="str">
        <x:v>365/365/365/366/365</x:v>
      </x:c>
      <x:c r="AM705" s="51" t="n">
        <x:v>28182018</x:v>
      </x:c>
      <x:c r="AN705" s="51" t="n">
        <x:v>1626</x:v>
      </x:c>
      <x:c r="AO705" s="51" t="n">
        <x:f>IFERROR(AM705*AN705,"")</x:f>
        <x:v>45823961268</x:v>
      </x:c>
      <x:c r="AP705" s="56" t="n">
        <x:f>IFERROR(AO705/(K705*1000000),"")</x:f>
        <x:v>0.8357768317848329</x:v>
      </x:c>
      <x:c r="AQ705" s="57" t="n">
        <x:v>147625148.33333334</x:v>
      </x:c>
      <x:c r="AR705" s="52" t="n">
        <x:v>0.3549811946876721</x:v>
      </x:c>
      <x:c r="AS705" s="52" t="n">
        <x:v>-0.3970449883618293</x:v>
      </x:c>
      <x:c r="AT705" s="55" t="b">
        <x:v>1</x:v>
      </x:c>
      <x:c r="AU705" s="50"/>
      <x:c r="AV705" s="58" t="n">
        <x:v>0.2816322221672214</x:v>
      </x:c>
      <x:c r="AW705" s="50" t="n">
        <x:v>465</x:v>
      </x:c>
      <x:c r="AX705" s="50" t="str">
        <x:v>Future Moat</x:v>
      </x:c>
      <x:c r="AY705" s="50" t="str">
        <x:v>目立つ機械的警告なし（定性確認は別途必要）</x:v>
      </x:c>
      <x:c r="AZ705" s="59" t="str">
        <x:v>2025-06-25 15:03</x:v>
      </x:c>
      <x:c r="BA705" s="53" t="n">
        <x:v>29495</x:v>
      </x:c>
      <x:c r="BB705" s="50"/>
      <x:c r="BC705" s="50"/>
      <x:c r="BD705" s="50" t="str">
        <x:v>TOPIX Small 2</x:v>
      </x:c>
    </x:row>
    <x:row r="706">
      <x:c r="A706" s="50" t="n">
        <x:v>705</x:v>
      </x:c>
      <x:c r="B706" s="50" t="str">
        <x:v>6814</x:v>
      </x:c>
      <x:c r="C706" s="50" t="str">
        <x:v>6814.T</x:v>
      </x:c>
      <x:c r="D706" s="50" t="str">
        <x:v>FURUNO ELECTRIC CO.,LTD.</x:v>
      </x:c>
      <x:c r="E706" s="50" t="str">
        <x:v>Prime Market (Domestic)</x:v>
      </x:c>
      <x:c r="F706" s="50" t="str">
        <x:v>Electric Appliances</x:v>
      </x:c>
      <x:c r="G706" s="51" t="n">
        <x:v>84783</x:v>
      </x:c>
      <x:c r="H706" s="51" t="n">
        <x:v>91325</x:v>
      </x:c>
      <x:c r="I706" s="51" t="n">
        <x:v>114850</x:v>
      </x:c>
      <x:c r="J706" s="51" t="n">
        <x:v>126953</x:v>
      </x:c>
      <x:c r="K706" s="51" t="n">
        <x:v>140616</x:v>
      </x:c>
      <x:c r="L706" s="52" t="n">
        <x:f>IFERROR(H706/G706-1,"")</x:f>
        <x:v>0.07716169515115068</x:v>
      </x:c>
      <x:c r="M706" s="52" t="n">
        <x:f>IFERROR(I706/H706-1,"")</x:f>
        <x:v>0.2575964960306598</x:v>
      </x:c>
      <x:c r="N706" s="52" t="n">
        <x:f>IFERROR(J706/I706-1,"")</x:f>
        <x:v>0.1053809316499783</x:v>
      </x:c>
      <x:c r="O706" s="52" t="n">
        <x:f>IFERROR(K706/J706-1,"")</x:f>
        <x:v>0.10762250596677503</x:v>
      </x:c>
      <x:c r="P706" s="52" t="n">
        <x:f>IFERROR((K706/G706)^(1/4)-1,"")</x:f>
        <x:v>0.13483178168156962</x:v>
      </x:c>
      <x:c r="Q706" s="51" t="n">
        <x:v>16246</x:v>
      </x:c>
      <x:c r="R706" s="52" t="n">
        <x:f>IFERROR(Q706/K706,"")</x:f>
        <x:v>0.11553450531945156</x:v>
      </x:c>
      <x:c r="S706" s="53" t="n">
        <x:v>30225</x:v>
      </x:c>
      <x:c r="T706" s="50" t="str">
        <x:v>EDINET_company_history</x:v>
      </x:c>
      <x:c r="U706" s="50" t="str">
        <x:v>古野興産株式会社</x:v>
      </x:c>
      <x:c r="V706" s="54" t="n">
        <x:v>0.1324</x:v>
      </x:c>
      <x:c r="W706" s="50" t="str">
        <x:v>古野幸男 / 石原眞次</x:v>
      </x:c>
      <x:c r="X706" s="50" t="b">
        <x:f>AND(COUNT(L706:O706)=4,L706&gt;='設定'!$B$6,M706&gt;='設定'!$B$6,N706&gt;='設定'!$B$6,O706&gt;='設定'!$B$6)</x:f>
        <x:v>0</x:v>
      </x:c>
      <x:c r="Y706" s="50" t="b">
        <x:f>AND(COUNT(G706:K706)=5,P706&gt;='設定'!$B$7)</x:f>
        <x:v>0</x:v>
      </x:c>
      <x:c r="Z706" s="50" t="b">
        <x:f>AND(ISNUMBER(R706),R706&gt;='設定'!$B$8)</x:f>
        <x:v>1</x:v>
      </x:c>
      <x:c r="AA706" s="50" t="b">
        <x:f>AND(ISNUMBER(S706),S706&gt;=DATE(YEAR('設定'!$B$10)-'設定'!$B$9,MONTH('設定'!$B$10),DAY('設定'!$B$10)))</x:f>
        <x:v>0</x:v>
      </x:c>
      <x:c r="AB706" s="55" t="b">
        <x:v>0</x:v>
      </x:c>
      <x:c r="AC706" s="55" t="b">
        <x:v>0</x:v>
      </x:c>
      <x:c r="AD706" s="50" t="n">
        <x:f>IF(X706,1,0)+IF(Z706,1,0)+IF(AA706,1,0)+IF(AB706,1,0)</x:f>
        <x:v>1</x:v>
      </x:c>
      <x:c r="AE706" s="50" t="n">
        <x:f>IF(Y706,1,0)+IF(Z706,1,0)+IF(AA706,1,0)+IF(AB706,1,0)</x:f>
        <x:v>1</x:v>
      </x:c>
      <x:c r="AF706" s="50" t="n">
        <x:f>IF(Y706,1,0)+IF(Z706,1,0)+IF(AA706,1,0)+IF(AC706,1,0)</x:f>
        <x:v>1</x:v>
      </x:c>
      <x:c r="AG706" s="53" t="n">
        <x:v>44348</x:v>
      </x:c>
      <x:c r="AH706" s="50" t="str">
        <x:v>S100Y3Q6</x:v>
      </x:c>
      <x:c r="AI706" s="50" t="str">
        <x:v>NetSalesSummaryOfBusinessResults</x:v>
      </x:c>
      <x:c r="AJ706" s="50" t="str">
        <x:v>OperatingIncome</x:v>
      </x:c>
      <x:c r="AK706" s="53" t="n">
        <x:v>46081</x:v>
      </x:c>
      <x:c r="AL706" s="50" t="str">
        <x:v>365/365/366/365/365</x:v>
      </x:c>
      <x:c r="AM706" s="51" t="n">
        <x:v>31608854</x:v>
      </x:c>
      <x:c r="AN706" s="51" t="n">
        <x:v>6100</x:v>
      </x:c>
      <x:c r="AO706" s="51" t="n">
        <x:f>IFERROR(AM706*AN706,"")</x:f>
        <x:v>192814009400</x:v>
      </x:c>
      <x:c r="AP706" s="56" t="n">
        <x:f>IFERROR(AO706/(K706*1000000),"")</x:f>
        <x:v>1.3712096020367526</x:v>
      </x:c>
      <x:c r="AQ706" s="57" t="n">
        <x:v>2906114066.6666665</x:v>
      </x:c>
      <x:c r="AR706" s="52" t="n">
        <x:v>0.4803432064418814</x:v>
      </x:c>
      <x:c r="AS706" s="52" t="n">
        <x:v>-0.4580212004928894</x:v>
      </x:c>
      <x:c r="AT706" s="55" t="b">
        <x:v>1</x:v>
      </x:c>
      <x:c r="AU706" s="50"/>
      <x:c r="AV706" s="58" t="n">
        <x:v>0.5407972076229349</x:v>
      </x:c>
      <x:c r="AW706" s="50" t="n">
        <x:v>59</x:v>
      </x:c>
      <x:c r="AX706" s="50" t="str">
        <x:v>Future Moat</x:v>
      </x:c>
      <x:c r="AY706" s="50" t="str">
        <x:v>目立つ機械的警告なし（定性確認は別途必要）</x:v>
      </x:c>
      <x:c r="AZ706" s="59" t="str">
        <x:v>2026-05-18 15:30</x:v>
      </x:c>
      <x:c r="BA706" s="53" t="n">
        <x:v>30225</x:v>
      </x:c>
      <x:c r="BB706" s="50"/>
      <x:c r="BC706" s="50"/>
      <x:c r="BD706" s="50" t="str">
        <x:v>TOPIX Small 1</x:v>
      </x:c>
    </x:row>
    <x:row r="707">
      <x:c r="A707" s="50" t="n">
        <x:v>706</x:v>
      </x:c>
      <x:c r="B707" s="50" t="str">
        <x:v>4559</x:v>
      </x:c>
      <x:c r="C707" s="50" t="str">
        <x:v>4559.T</x:v>
      </x:c>
      <x:c r="D707" s="50" t="str">
        <x:v>ZERIA PHARMACEUTICAL CO.,LTD.</x:v>
      </x:c>
      <x:c r="E707" s="50" t="str">
        <x:v>Prime Market (Domestic)</x:v>
      </x:c>
      <x:c r="F707" s="50" t="str">
        <x:v>Pharmaceutical</x:v>
      </x:c>
      <x:c r="G707" s="51" t="n">
        <x:v>52757.184</x:v>
      </x:c>
      <x:c r="H707" s="51" t="n">
        <x:v>59532.829</x:v>
      </x:c>
      <x:c r="I707" s="51" t="n">
        <x:v>68383.227</x:v>
      </x:c>
      <x:c r="J707" s="51" t="n">
        <x:v>75725.075</x:v>
      </x:c>
      <x:c r="K707" s="51" t="n">
        <x:v>87311.137</x:v>
      </x:c>
      <x:c r="L707" s="52" t="n">
        <x:f>IFERROR(H707/G707-1,"")</x:f>
        <x:v>0.12843075551568472</x:v>
      </x:c>
      <x:c r="M707" s="52" t="n">
        <x:f>IFERROR(I707/H707-1,"")</x:f>
        <x:v>0.1486641597361349</x:v>
      </x:c>
      <x:c r="N707" s="52" t="n">
        <x:f>IFERROR(J707/I707-1,"")</x:f>
        <x:v>0.1073632866141283</x:v>
      </x:c>
      <x:c r="O707" s="52" t="n">
        <x:f>IFERROR(K707/J707-1,"")</x:f>
        <x:v>0.1530016576411446</x:v>
      </x:c>
      <x:c r="P707" s="52" t="n">
        <x:f>IFERROR((K707/G707)^(1/4)-1,"")</x:f>
        <x:v>0.13421923825184878</x:v>
      </x:c>
      <x:c r="Q707" s="51" t="n">
        <x:v>12197.585</x:v>
      </x:c>
      <x:c r="R707" s="52" t="n">
        <x:f>IFERROR(Q707/K707,"")</x:f>
        <x:v>0.13970251011620657</x:v>
      </x:c>
      <x:c r="S707" s="53" t="n">
        <x:v>36130</x:v>
      </x:c>
      <x:c r="T707" s="50" t="str">
        <x:v>EDINET_company_history</x:v>
      </x:c>
      <x:c r="U707" s="50" t="str">
        <x:v>有限会社伊部</x:v>
      </x:c>
      <x:c r="V707" s="54" t="n">
        <x:v>0.1209</x:v>
      </x:c>
      <x:c r="W707" s="50" t="str">
        <x:v>伊 部 幸 顕 / 伊 部 充 弘</x:v>
      </x:c>
      <x:c r="X707" s="50" t="b">
        <x:f>AND(COUNT(L707:O707)=4,L707&gt;='設定'!$B$6,M707&gt;='設定'!$B$6,N707&gt;='設定'!$B$6,O707&gt;='設定'!$B$6)</x:f>
        <x:v>0</x:v>
      </x:c>
      <x:c r="Y707" s="50" t="b">
        <x:f>AND(COUNT(G707:K707)=5,P707&gt;='設定'!$B$7)</x:f>
        <x:v>0</x:v>
      </x:c>
      <x:c r="Z707" s="50" t="b">
        <x:f>AND(ISNUMBER(R707),R707&gt;='設定'!$B$8)</x:f>
        <x:v>1</x:v>
      </x:c>
      <x:c r="AA707" s="50" t="b">
        <x:f>AND(ISNUMBER(S707),S707&gt;=DATE(YEAR('設定'!$B$10)-'設定'!$B$9,MONTH('設定'!$B$10),DAY('設定'!$B$10)))</x:f>
        <x:v>0</x:v>
      </x:c>
      <x:c r="AB707" s="55" t="b">
        <x:v>0</x:v>
      </x:c>
      <x:c r="AC707" s="55" t="b">
        <x:v>0</x:v>
      </x:c>
      <x:c r="AD707" s="50" t="n">
        <x:f>IF(X707,1,0)+IF(Z707,1,0)+IF(AA707,1,0)+IF(AB707,1,0)</x:f>
        <x:v>1</x:v>
      </x:c>
      <x:c r="AE707" s="50" t="n">
        <x:f>IF(Y707,1,0)+IF(Z707,1,0)+IF(AA707,1,0)+IF(AB707,1,0)</x:f>
        <x:v>1</x:v>
      </x:c>
      <x:c r="AF707" s="50" t="n">
        <x:f>IF(Y707,1,0)+IF(Z707,1,0)+IF(AA707,1,0)+IF(AC707,1,0)</x:f>
        <x:v>1</x:v>
      </x:c>
      <x:c r="AG707" s="53" t="n">
        <x:v>44348</x:v>
      </x:c>
      <x:c r="AH707" s="50" t="str">
        <x:v>S100W62E</x:v>
      </x:c>
      <x:c r="AI707" s="50" t="str">
        <x:v>NetSalesSummaryOfBusinessResults</x:v>
      </x:c>
      <x:c r="AJ707" s="50" t="str">
        <x:v>OperatingIncome</x:v>
      </x:c>
      <x:c r="AK707" s="53" t="n">
        <x:v>45747</x:v>
      </x:c>
      <x:c r="AL707" s="50" t="str">
        <x:v>365/365/365/366/365</x:v>
      </x:c>
      <x:c r="AM707" s="51" t="n">
        <x:v>44079590</x:v>
      </x:c>
      <x:c r="AN707" s="51" t="n">
        <x:v>2230</x:v>
      </x:c>
      <x:c r="AO707" s="51" t="n">
        <x:f>IFERROR(AM707*AN707,"")</x:f>
        <x:v>98297485700</x:v>
      </x:c>
      <x:c r="AP707" s="56" t="n">
        <x:f>IFERROR(AO707/(K707*1000000),"")</x:f>
        <x:v>1.12582986635485</x:v>
      </x:c>
      <x:c r="AQ707" s="57" t="n">
        <x:v>212655758.33333337</x:v>
      </x:c>
      <x:c r="AR707" s="52" t="n">
        <x:v>0.2087357476959115</x:v>
      </x:c>
      <x:c r="AS707" s="52" t="n">
        <x:v>-0.2616325057678602</x:v>
      </x:c>
      <x:c r="AT707" s="55" t="b">
        <x:v>1</x:v>
      </x:c>
      <x:c r="AU707" s="50"/>
      <x:c r="AV707" s="58" t="n">
        <x:v>0.0731495802461255</x:v>
      </x:c>
      <x:c r="AW707" s="50" t="n">
        <x:v>1382</x:v>
      </x:c>
      <x:c r="AX707" s="50" t="str">
        <x:v>Core Moat</x:v>
      </x:c>
      <x:c r="AY707" s="50" t="str">
        <x:v>目立つ機械的警告なし（定性確認は別途必要）</x:v>
      </x:c>
      <x:c r="AZ707" s="59" t="str">
        <x:v>2025-06-26 10:00</x:v>
      </x:c>
      <x:c r="BA707" s="53" t="n">
        <x:v>36130</x:v>
      </x:c>
      <x:c r="BB707" s="50"/>
      <x:c r="BC707" s="50"/>
      <x:c r="BD707" s="50" t="str">
        <x:v>TOPIX Small 1</x:v>
      </x:c>
    </x:row>
    <x:row r="708">
      <x:c r="A708" s="50" t="n">
        <x:v>707</x:v>
      </x:c>
      <x:c r="B708" s="50" t="str">
        <x:v>4578</x:v>
      </x:c>
      <x:c r="C708" s="50" t="str">
        <x:v>4578.T</x:v>
      </x:c>
      <x:c r="D708" s="50" t="str">
        <x:v>Otsuka Holdings Co.,Ltd.</x:v>
      </x:c>
      <x:c r="E708" s="50" t="str">
        <x:v>Prime Market (Domestic)</x:v>
      </x:c>
      <x:c r="F708" s="50" t="str">
        <x:v>Pharmaceutical</x:v>
      </x:c>
      <x:c r="G708" s="51" t="n">
        <x:v>1498276</x:v>
      </x:c>
      <x:c r="H708" s="51" t="n">
        <x:v>1737998</x:v>
      </x:c>
      <x:c r="I708" s="51" t="n">
        <x:v>2018568</x:v>
      </x:c>
      <x:c r="J708" s="51" t="n">
        <x:v>2329861</x:v>
      </x:c>
      <x:c r="K708" s="51" t="n">
        <x:v>2468892</x:v>
      </x:c>
      <x:c r="L708" s="52" t="n">
        <x:f>IFERROR(H708/G708-1,"")</x:f>
        <x:v>0.15999855834305565</x:v>
      </x:c>
      <x:c r="M708" s="52" t="n">
        <x:f>IFERROR(I708/H708-1,"")</x:f>
        <x:v>0.1614328670113545</x:v>
      </x:c>
      <x:c r="N708" s="52" t="n">
        <x:f>IFERROR(J708/I708-1,"")</x:f>
        <x:v>0.15421477007462725</x:v>
      </x:c>
      <x:c r="O708" s="52" t="n">
        <x:f>IFERROR(K708/J708-1,"")</x:f>
        <x:v>0.05967351700380408</x:v>
      </x:c>
      <x:c r="P708" s="52" t="n">
        <x:f>IFERROR((K708/G708)^(1/4)-1,"")</x:f>
        <x:v>0.13299388890686403</x:v>
      </x:c>
      <x:c r="Q708" s="51" t="n">
        <x:v>479375</x:v>
      </x:c>
      <x:c r="R708" s="52" t="n">
        <x:f>IFERROR(Q708/K708,"")</x:f>
        <x:v>0.19416604695547637</x:v>
      </x:c>
      <x:c r="S708" s="53" t="n">
        <x:v>40527</x:v>
      </x:c>
      <x:c r="T708" s="50" t="str">
        <x:v>EDINET_company_history</x:v>
      </x:c>
      <x:c r="U708" s="50" t="str">
        <x:v>日本マスタートラスト信託銀行㈱（信託口）</x:v>
      </x:c>
      <x:c r="V708" s="54" t="n">
        <x:v>0.1469</x:v>
      </x:c>
      <x:c r="W708" s="50" t="str">
        <x:v>大塚 一郎 / 井上 眞 / 松尾 嘉朗</x:v>
      </x:c>
      <x:c r="X708" s="50" t="b">
        <x:f>AND(COUNT(L708:O708)=4,L708&gt;='設定'!$B$6,M708&gt;='設定'!$B$6,N708&gt;='設定'!$B$6,O708&gt;='設定'!$B$6)</x:f>
        <x:v>0</x:v>
      </x:c>
      <x:c r="Y708" s="50" t="b">
        <x:f>AND(COUNT(G708:K708)=5,P708&gt;='設定'!$B$7)</x:f>
        <x:v>0</x:v>
      </x:c>
      <x:c r="Z708" s="50" t="b">
        <x:f>AND(ISNUMBER(R708),R708&gt;='設定'!$B$8)</x:f>
        <x:v>1</x:v>
      </x:c>
      <x:c r="AA708" s="50" t="b">
        <x:f>AND(ISNUMBER(S708),S708&gt;=DATE(YEAR('設定'!$B$10)-'設定'!$B$9,MONTH('設定'!$B$10),DAY('設定'!$B$10)))</x:f>
        <x:v>0</x:v>
      </x:c>
      <x:c r="AB708" s="55" t="b">
        <x:v>0</x:v>
      </x:c>
      <x:c r="AC708" s="55" t="b">
        <x:v>0</x:v>
      </x:c>
      <x:c r="AD708" s="50" t="n">
        <x:f>IF(X708,1,0)+IF(Z708,1,0)+IF(AA708,1,0)+IF(AB708,1,0)</x:f>
        <x:v>1</x:v>
      </x:c>
      <x:c r="AE708" s="50" t="n">
        <x:f>IF(Y708,1,0)+IF(Z708,1,0)+IF(AA708,1,0)+IF(AB708,1,0)</x:f>
        <x:v>1</x:v>
      </x:c>
      <x:c r="AF708" s="50" t="n">
        <x:f>IF(Y708,1,0)+IF(Z708,1,0)+IF(AA708,1,0)+IF(AC708,1,0)</x:f>
        <x:v>1</x:v>
      </x:c>
      <x:c r="AG708" s="53" t="n">
        <x:v>44348</x:v>
      </x:c>
      <x:c r="AH708" s="50" t="str">
        <x:v>S100XUA7</x:v>
      </x:c>
      <x:c r="AI708" s="50" t="str">
        <x:v>RevenueIFRSSummaryOfBusinessResults</x:v>
      </x:c>
      <x:c r="AJ708" s="50" t="str">
        <x:v>OperatingProfitLossIFRS</x:v>
      </x:c>
      <x:c r="AK708" s="53" t="n">
        <x:v>46022</x:v>
      </x:c>
      <x:c r="AL708" s="50" t="str">
        <x:v>365/365/365/366/365</x:v>
      </x:c>
      <x:c r="AM708" s="51" t="n">
        <x:v>528131417</x:v>
      </x:c>
      <x:c r="AN708" s="51" t="n">
        <x:v>11400</x:v>
      </x:c>
      <x:c r="AO708" s="51" t="n">
        <x:f>IFERROR(AM708*AN708,"")</x:f>
        <x:v>6020698153800</x:v>
      </x:c>
      <x:c r="AP708" s="56" t="n">
        <x:f>IFERROR(AO708/(K708*1000000),"")</x:f>
        <x:v>2.438623541977535</x:v>
      </x:c>
      <x:c r="AQ708" s="57" t="n">
        <x:v>13672528533.333334</x:v>
      </x:c>
      <x:c r="AR708" s="52" t="n">
        <x:v>0.2555965537175347</x:v>
      </x:c>
      <x:c r="AS708" s="52" t="n">
        <x:v>-0.3141402922605305</x:v>
      </x:c>
      <x:c r="AT708" s="55" t="b">
        <x:v>0</x:v>
      </x:c>
      <x:c r="AU708" s="50" t="str">
        <x:v>missing_financial_data</x:v>
      </x:c>
      <x:c r="AV708" s="58" t="n">
        <x:v>0.2914161386788603</x:v>
      </x:c>
      <x:c r="AW708" s="50" t="n">
        <x:v>451</x:v>
      </x:c>
      <x:c r="AX708" s="50" t="str">
        <x:v>Core Moat</x:v>
      </x:c>
      <x:c r="AY708" s="50" t="str">
        <x:v>既存適格性フィルター不通過: missing_financial_data</x:v>
      </x:c>
      <x:c r="AZ708" s="59" t="str">
        <x:v>2026-03-26 10:13</x:v>
      </x:c>
      <x:c r="BA708" s="53" t="n">
        <x:v>40527</x:v>
      </x:c>
      <x:c r="BB708" s="50"/>
      <x:c r="BC708" s="50"/>
      <x:c r="BD708" s="50" t="str">
        <x:v>TOPIX Large70</x:v>
      </x:c>
    </x:row>
    <x:row r="709">
      <x:c r="A709" s="50" t="n">
        <x:v>708</x:v>
      </x:c>
      <x:c r="B709" s="50" t="str">
        <x:v>4368</x:v>
      </x:c>
      <x:c r="C709" s="50" t="str">
        <x:v>4368.T</x:v>
      </x:c>
      <x:c r="D709" s="50" t="str">
        <x:v>FUSO CHEMICAL CO.,LTD.</x:v>
      </x:c>
      <x:c r="E709" s="50" t="str">
        <x:v>Prime Market (Domestic)</x:v>
      </x:c>
      <x:c r="F709" s="50" t="str">
        <x:v>Chemicals</x:v>
      </x:c>
      <x:c r="G709" s="51" t="n">
        <x:v>42209.38</x:v>
      </x:c>
      <x:c r="H709" s="51" t="n">
        <x:v>55760.482</x:v>
      </x:c>
      <x:c r="I709" s="51" t="n">
        <x:v>68459.392</x:v>
      </x:c>
      <x:c r="J709" s="51" t="n">
        <x:v>58970.273</x:v>
      </x:c>
      <x:c r="K709" s="51" t="n">
        <x:v>69501.527</x:v>
      </x:c>
      <x:c r="L709" s="52" t="n">
        <x:f>IFERROR(H709/G709-1,"")</x:f>
        <x:v>0.3210448009423499</x:v>
      </x:c>
      <x:c r="M709" s="52" t="n">
        <x:f>IFERROR(I709/H709-1,"")</x:f>
        <x:v>0.2277403197483121</x:v>
      </x:c>
      <x:c r="N709" s="52" t="n">
        <x:f>IFERROR(J709/I709-1,"")</x:f>
        <x:v>-0.13860945478452402</x:v>
      </x:c>
      <x:c r="O709" s="52" t="n">
        <x:f>IFERROR(K709/J709-1,"")</x:f>
        <x:v>0.17858581051507083</x:v>
      </x:c>
      <x:c r="P709" s="52" t="n">
        <x:f>IFERROR((K709/G709)^(1/4)-1,"")</x:f>
        <x:v>0.13278201028737757</x:v>
      </x:c>
      <x:c r="Q709" s="51" t="n">
        <x:v>16230.508</x:v>
      </x:c>
      <x:c r="R709" s="52" t="n">
        <x:f>IFERROR(Q709/K709,"")</x:f>
        <x:v>0.23352735832696164</x:v>
      </x:c>
      <x:c r="S709" s="53" t="n">
        <x:v>38322</x:v>
      </x:c>
      <x:c r="T709" s="50" t="str">
        <x:v>EDINET_company_history</x:v>
      </x:c>
      <x:c r="U709" s="50" t="str">
        <x:v>株式会社壽世堂</x:v>
      </x:c>
      <x:c r="V709" s="54" t="n">
        <x:v>0.1587</x:v>
      </x:c>
      <x:c r="W709" s="50" t="str">
        <x:v>藤岡 実佐子 / 杉田 真一</x:v>
      </x:c>
      <x:c r="X709" s="50" t="b">
        <x:f>AND(COUNT(L709:O709)=4,L709&gt;='設定'!$B$6,M709&gt;='設定'!$B$6,N709&gt;='設定'!$B$6,O709&gt;='設定'!$B$6)</x:f>
        <x:v>0</x:v>
      </x:c>
      <x:c r="Y709" s="50" t="b">
        <x:f>AND(COUNT(G709:K709)=5,P709&gt;='設定'!$B$7)</x:f>
        <x:v>0</x:v>
      </x:c>
      <x:c r="Z709" s="50" t="b">
        <x:f>AND(ISNUMBER(R709),R709&gt;='設定'!$B$8)</x:f>
        <x:v>1</x:v>
      </x:c>
      <x:c r="AA709" s="50" t="b">
        <x:f>AND(ISNUMBER(S709),S709&gt;=DATE(YEAR('設定'!$B$10)-'設定'!$B$9,MONTH('設定'!$B$10),DAY('設定'!$B$10)))</x:f>
        <x:v>0</x:v>
      </x:c>
      <x:c r="AB709" s="55" t="b">
        <x:v>0</x:v>
      </x:c>
      <x:c r="AC709" s="55" t="b">
        <x:v>0</x:v>
      </x:c>
      <x:c r="AD709" s="50" t="n">
        <x:f>IF(X709,1,0)+IF(Z709,1,0)+IF(AA709,1,0)+IF(AB709,1,0)</x:f>
        <x:v>1</x:v>
      </x:c>
      <x:c r="AE709" s="50" t="n">
        <x:f>IF(Y709,1,0)+IF(Z709,1,0)+IF(AA709,1,0)+IF(AB709,1,0)</x:f>
        <x:v>1</x:v>
      </x:c>
      <x:c r="AF709" s="50" t="n">
        <x:f>IF(Y709,1,0)+IF(Z709,1,0)+IF(AA709,1,0)+IF(AC709,1,0)</x:f>
        <x:v>1</x:v>
      </x:c>
      <x:c r="AG709" s="53" t="n">
        <x:v>44348</x:v>
      </x:c>
      <x:c r="AH709" s="50" t="str">
        <x:v>S100VZS3</x:v>
      </x:c>
      <x:c r="AI709" s="50" t="str">
        <x:v>NetSalesSummaryOfBusinessResults</x:v>
      </x:c>
      <x:c r="AJ709" s="50" t="str">
        <x:v>OperatingIncome</x:v>
      </x:c>
      <x:c r="AK709" s="53" t="n">
        <x:v>45747</x:v>
      </x:c>
      <x:c r="AL709" s="50" t="str">
        <x:v>365/365/365/366/365</x:v>
      </x:c>
      <x:c r="AM709" s="51" t="n">
        <x:v>35257000</x:v>
      </x:c>
      <x:c r="AN709" s="51" t="n">
        <x:v>4475</x:v>
      </x:c>
      <x:c r="AO709" s="51" t="n">
        <x:f>IFERROR(AM709*AN709,"")</x:f>
        <x:v>157775075000</x:v>
      </x:c>
      <x:c r="AP709" s="56" t="n">
        <x:f>IFERROR(AO709/(K709*1000000),"")</x:f>
        <x:v>2.2700950872633343</x:v>
      </x:c>
      <x:c r="AQ709" s="57" t="n">
        <x:v>2355934975.1916504</x:v>
      </x:c>
      <x:c r="AR709" s="52" t="n">
        <x:v>0.3636943087392735</x:v>
      </x:c>
      <x:c r="AS709" s="52" t="n">
        <x:v>-0.4194148148153577</x:v>
      </x:c>
      <x:c r="AT709" s="55" t="b">
        <x:v>1</x:v>
      </x:c>
      <x:c r="AU709" s="50"/>
      <x:c r="AV709" s="58" t="n">
        <x:v>0.6038036993990715</x:v>
      </x:c>
      <x:c r="AW709" s="50" t="n">
        <x:v>34</x:v>
      </x:c>
      <x:c r="AX709" s="50" t="str">
        <x:v>Core Moat</x:v>
      </x:c>
      <x:c r="AY709" s="50" t="str">
        <x:v>目立つ機械的警告なし（定性確認は別途必要）</x:v>
      </x:c>
      <x:c r="AZ709" s="59" t="str">
        <x:v>2025-06-19 11:00</x:v>
      </x:c>
      <x:c r="BA709" s="53" t="n">
        <x:v>38322</x:v>
      </x:c>
      <x:c r="BB709" s="50"/>
      <x:c r="BC709" s="50"/>
      <x:c r="BD709" s="50" t="str">
        <x:v>TOPIX Small 1</x:v>
      </x:c>
    </x:row>
    <x:row r="710">
      <x:c r="A710" s="50" t="n">
        <x:v>709</x:v>
      </x:c>
      <x:c r="B710" s="50" t="str">
        <x:v>6405</x:v>
      </x:c>
      <x:c r="C710" s="50" t="str">
        <x:v>6405.T</x:v>
      </x:c>
      <x:c r="D710" s="50" t="str">
        <x:v>Suzumo Machinery Co.,Ltd.</x:v>
      </x:c>
      <x:c r="E710" s="50" t="str">
        <x:v>Standard Market(Domestic)</x:v>
      </x:c>
      <x:c r="F710" s="50" t="str">
        <x:v>Machinery</x:v>
      </x:c>
      <x:c r="G710" s="51" t="n">
        <x:v>9486.06</x:v>
      </x:c>
      <x:c r="H710" s="51" t="n">
        <x:v>11565.869</x:v>
      </x:c>
      <x:c r="I710" s="51" t="n">
        <x:v>13456.19</x:v>
      </x:c>
      <x:c r="J710" s="51" t="n">
        <x:v>14514.84</x:v>
      </x:c>
      <x:c r="K710" s="51" t="n">
        <x:v>15568.092</x:v>
      </x:c>
      <x:c r="L710" s="52" t="n">
        <x:f>IFERROR(H710/G710-1,"")</x:f>
        <x:v>0.21924898219070954</x:v>
      </x:c>
      <x:c r="M710" s="52" t="n">
        <x:f>IFERROR(I710/H710-1,"")</x:f>
        <x:v>0.16343959973954392</x:v>
      </x:c>
      <x:c r="N710" s="52" t="n">
        <x:f>IFERROR(J710/I710-1,"")</x:f>
        <x:v>0.07867382966500913</x:v>
      </x:c>
      <x:c r="O710" s="52" t="n">
        <x:f>IFERROR(K710/J710-1,"")</x:f>
        <x:v>0.07256380366576565</x:v>
      </x:c>
      <x:c r="P710" s="52" t="n">
        <x:f>IFERROR((K710/G710)^(1/4)-1,"")</x:f>
        <x:v>0.1318461046799</x:v>
      </x:c>
      <x:c r="Q710" s="51" t="n">
        <x:v>1890.109</x:v>
      </x:c>
      <x:c r="R710" s="52" t="n">
        <x:f>IFERROR(Q710/K710,"")</x:f>
        <x:v>0.12140916176497414</x:v>
      </x:c>
      <x:c r="S710" s="53" t="n">
        <x:v>38322</x:v>
      </x:c>
      <x:c r="T710" s="50" t="str">
        <x:v>EDINET_company_history</x:v>
      </x:c>
      <x:c r="U710" s="50" t="str">
        <x:v>GULF JAPAN １（常任代理人 株式会社みずほ銀行決済営業部）</x:v>
      </x:c>
      <x:c r="V710" s="54" t="n">
        <x:v>0.139</x:v>
      </x:c>
      <x:c r="W710" s="50" t="str">
        <x:v>鈴 木 美奈子 / 谷 口 徹</x:v>
      </x:c>
      <x:c r="X710" s="50" t="b">
        <x:f>AND(COUNT(L710:O710)=4,L710&gt;='設定'!$B$6,M710&gt;='設定'!$B$6,N710&gt;='設定'!$B$6,O710&gt;='設定'!$B$6)</x:f>
        <x:v>0</x:v>
      </x:c>
      <x:c r="Y710" s="50" t="b">
        <x:f>AND(COUNT(G710:K710)=5,P710&gt;='設定'!$B$7)</x:f>
        <x:v>0</x:v>
      </x:c>
      <x:c r="Z710" s="50" t="b">
        <x:f>AND(ISNUMBER(R710),R710&gt;='設定'!$B$8)</x:f>
        <x:v>1</x:v>
      </x:c>
      <x:c r="AA710" s="50" t="b">
        <x:f>AND(ISNUMBER(S710),S710&gt;=DATE(YEAR('設定'!$B$10)-'設定'!$B$9,MONTH('設定'!$B$10),DAY('設定'!$B$10)))</x:f>
        <x:v>0</x:v>
      </x:c>
      <x:c r="AB710" s="55" t="b">
        <x:v>0</x:v>
      </x:c>
      <x:c r="AC710" s="55" t="b">
        <x:v>0</x:v>
      </x:c>
      <x:c r="AD710" s="50" t="n">
        <x:f>IF(X710,1,0)+IF(Z710,1,0)+IF(AA710,1,0)+IF(AB710,1,0)</x:f>
        <x:v>1</x:v>
      </x:c>
      <x:c r="AE710" s="50" t="n">
        <x:f>IF(Y710,1,0)+IF(Z710,1,0)+IF(AA710,1,0)+IF(AB710,1,0)</x:f>
        <x:v>1</x:v>
      </x:c>
      <x:c r="AF710" s="50" t="n">
        <x:f>IF(Y710,1,0)+IF(Z710,1,0)+IF(AA710,1,0)+IF(AC710,1,0)</x:f>
        <x:v>1</x:v>
      </x:c>
      <x:c r="AG710" s="53" t="n">
        <x:v>44348</x:v>
      </x:c>
      <x:c r="AH710" s="50" t="str">
        <x:v>S100W25F</x:v>
      </x:c>
      <x:c r="AI710" s="50" t="str">
        <x:v>NetSalesSummaryOfBusinessResults</x:v>
      </x:c>
      <x:c r="AJ710" s="50" t="str">
        <x:v>OperatingIncome</x:v>
      </x:c>
      <x:c r="AK710" s="53" t="n">
        <x:v>45747</x:v>
      </x:c>
      <x:c r="AL710" s="50" t="str">
        <x:v>365/365/365/366/365</x:v>
      </x:c>
      <x:c r="AM710" s="51" t="n">
        <x:v>12939400</x:v>
      </x:c>
      <x:c r="AN710" s="51" t="n">
        <x:v>997</x:v>
      </x:c>
      <x:c r="AO710" s="51" t="n">
        <x:f>IFERROR(AM710*AN710,"")</x:f>
        <x:v>12900581800</x:v>
      </x:c>
      <x:c r="AP710" s="56" t="n">
        <x:f>IFERROR(AO710/(K710*1000000),"")</x:f>
        <x:v>0.8286552905776764</x:v>
      </x:c>
      <x:c r="AQ710" s="57" t="n">
        <x:v>53118948.333333336</x:v>
      </x:c>
      <x:c r="AR710" s="52" t="n">
        <x:v>0.3480398006788642</x:v>
      </x:c>
      <x:c r="AS710" s="52" t="n">
        <x:v>-0.5966790239339093</x:v>
      </x:c>
      <x:c r="AT710" s="55" t="b">
        <x:v>1</x:v>
      </x:c>
      <x:c r="AU710" s="50"/>
      <x:c r="AV710" s="58" t="n">
        <x:v>0.1668443671157608</x:v>
      </x:c>
      <x:c r="AW710" s="50" t="n">
        <x:v>872</x:v>
      </x:c>
      <x:c r="AX710" s="50" t="str">
        <x:v>Future Moat</x:v>
      </x:c>
      <x:c r="AY710" s="50" t="str">
        <x:v>目立つ機械的警告なし（定性確認は別途必要）</x:v>
      </x:c>
      <x:c r="AZ710" s="59" t="str">
        <x:v>2025-06-23 11:37</x:v>
      </x:c>
      <x:c r="BA710" s="53" t="n">
        <x:v>38322</x:v>
      </x:c>
      <x:c r="BB710" s="50"/>
      <x:c r="BC710" s="50"/>
      <x:c r="BD710" s="50"/>
    </x:row>
    <x:row r="711">
      <x:c r="A711" s="50" t="n">
        <x:v>710</x:v>
      </x:c>
      <x:c r="B711" s="50" t="str">
        <x:v>4481</x:v>
      </x:c>
      <x:c r="C711" s="50" t="str">
        <x:v>4481.T</x:v>
      </x:c>
      <x:c r="D711" s="50" t="str">
        <x:v>BASE CO.,LTD.</x:v>
      </x:c>
      <x:c r="E711" s="50" t="str">
        <x:v>Prime Market (Domestic)</x:v>
      </x:c>
      <x:c r="F711" s="50" t="str">
        <x:v>Information &amp; Communication</x:v>
      </x:c>
      <x:c r="G711" s="51" t="n">
        <x:v>13293.952</x:v>
      </x:c>
      <x:c r="H711" s="51" t="n">
        <x:v>17045.851</x:v>
      </x:c>
      <x:c r="I711" s="51" t="n">
        <x:v>18708.863</x:v>
      </x:c>
      <x:c r="J711" s="51" t="n">
        <x:v>20230.185</x:v>
      </x:c>
      <x:c r="K711" s="51" t="n">
        <x:v>21787.441</x:v>
      </x:c>
      <x:c r="L711" s="52" t="n">
        <x:f>IFERROR(H711/G711-1,"")</x:f>
        <x:v>0.28222600773645046</x:v>
      </x:c>
      <x:c r="M711" s="52" t="n">
        <x:f>IFERROR(I711/H711-1,"")</x:f>
        <x:v>0.09756110152552688</x:v>
      </x:c>
      <x:c r="N711" s="52" t="n">
        <x:f>IFERROR(J711/I711-1,"")</x:f>
        <x:v>0.0813155775420451</x:v>
      </x:c>
      <x:c r="O711" s="52" t="n">
        <x:f>IFERROR(K711/J711-1,"")</x:f>
        <x:v>0.07697685414147215</x:v>
      </x:c>
      <x:c r="P711" s="52" t="n">
        <x:f>IFERROR((K711/G711)^(1/4)-1,"")</x:f>
        <x:v>0.13145693693098015</x:v>
      </x:c>
      <x:c r="Q711" s="51" t="n">
        <x:v>5749.844</x:v>
      </x:c>
      <x:c r="R711" s="52" t="n">
        <x:f>IFERROR(Q711/K711,"")</x:f>
        <x:v>0.2639063486161592</x:v>
      </x:c>
      <x:c r="S711" s="53" t="n">
        <x:v>43800</x:v>
      </x:c>
      <x:c r="T711" s="50" t="str">
        <x:v>EDINET_company_history</x:v>
      </x:c>
      <x:c r="U711" s="50" t="str">
        <x:v>中山アセット株式会社</x:v>
      </x:c>
      <x:c r="V711" s="54" t="n">
        <x:v>0.3711</x:v>
      </x:c>
      <x:c r="W711" s="50" t="str">
        <x:v>中山 克成</x:v>
      </x:c>
      <x:c r="X711" s="50" t="b">
        <x:f>AND(COUNT(L711:O711)=4,L711&gt;='設定'!$B$6,M711&gt;='設定'!$B$6,N711&gt;='設定'!$B$6,O711&gt;='設定'!$B$6)</x:f>
        <x:v>0</x:v>
      </x:c>
      <x:c r="Y711" s="50" t="b">
        <x:f>AND(COUNT(G711:K711)=5,P711&gt;='設定'!$B$7)</x:f>
        <x:v>0</x:v>
      </x:c>
      <x:c r="Z711" s="50" t="b">
        <x:f>AND(ISNUMBER(R711),R711&gt;='設定'!$B$8)</x:f>
        <x:v>1</x:v>
      </x:c>
      <x:c r="AA711" s="50" t="b">
        <x:f>AND(ISNUMBER(S711),S711&gt;=DATE(YEAR('設定'!$B$10)-'設定'!$B$9,MONTH('設定'!$B$10),DAY('設定'!$B$10)))</x:f>
        <x:v>0</x:v>
      </x:c>
      <x:c r="AB711" s="55" t="b">
        <x:v>0</x:v>
      </x:c>
      <x:c r="AC711" s="55" t="b">
        <x:v>0</x:v>
      </x:c>
      <x:c r="AD711" s="50" t="n">
        <x:f>IF(X711,1,0)+IF(Z711,1,0)+IF(AA711,1,0)+IF(AB711,1,0)</x:f>
        <x:v>1</x:v>
      </x:c>
      <x:c r="AE711" s="50" t="n">
        <x:f>IF(Y711,1,0)+IF(Z711,1,0)+IF(AA711,1,0)+IF(AB711,1,0)</x:f>
        <x:v>1</x:v>
      </x:c>
      <x:c r="AF711" s="50" t="n">
        <x:f>IF(Y711,1,0)+IF(Z711,1,0)+IF(AA711,1,0)+IF(AC711,1,0)</x:f>
        <x:v>1</x:v>
      </x:c>
      <x:c r="AG711" s="53" t="n">
        <x:v>44348</x:v>
      </x:c>
      <x:c r="AH711" s="50" t="str">
        <x:v>S100XUKI</x:v>
      </x:c>
      <x:c r="AI711" s="50" t="str">
        <x:v>NetSalesSummaryOfBusinessResults</x:v>
      </x:c>
      <x:c r="AJ711" s="50" t="str">
        <x:v>OperatingIncome</x:v>
      </x:c>
      <x:c r="AK711" s="53" t="n">
        <x:v>46022</x:v>
      </x:c>
      <x:c r="AL711" s="50" t="str">
        <x:v>365/365/365/366/365</x:v>
      </x:c>
      <x:c r="AM711" s="51" t="n">
        <x:v>18137400</x:v>
      </x:c>
      <x:c r="AN711" s="51" t="n">
        <x:v>3115</x:v>
      </x:c>
      <x:c r="AO711" s="51" t="n">
        <x:f>IFERROR(AM711*AN711,"")</x:f>
        <x:v>56498001000</x:v>
      </x:c>
      <x:c r="AP711" s="56" t="n">
        <x:f>IFERROR(AO711/(K711*1000000),"")</x:f>
        <x:v>2.5931453354251195</x:v>
      </x:c>
      <x:c r="AQ711" s="57" t="n">
        <x:v>258740533.33333337</x:v>
      </x:c>
      <x:c r="AR711" s="52" t="n">
        <x:v>0.400396160972866</x:v>
      </x:c>
      <x:c r="AS711" s="52" t="n">
        <x:v>-0.6162287878181283</x:v>
      </x:c>
      <x:c r="AT711" s="55" t="b">
        <x:v>1</x:v>
      </x:c>
      <x:c r="AU711" s="50"/>
      <x:c r="AV711" s="58" t="n">
        <x:v>0.1324775074858608</x:v>
      </x:c>
      <x:c r="AW711" s="50" t="n">
        <x:v>1051</x:v>
      </x:c>
      <x:c r="AX711" s="50" t="str">
        <x:v>Core Moat</x:v>
      </x:c>
      <x:c r="AY711" s="50" t="str">
        <x:v>ローカル5年最大下落率-60%以下</x:v>
      </x:c>
      <x:c r="AZ711" s="59" t="str">
        <x:v>2026-03-26 16:28</x:v>
      </x:c>
      <x:c r="BA711" s="53" t="n">
        <x:v>43800</x:v>
      </x:c>
      <x:c r="BB711" s="50"/>
      <x:c r="BC711" s="50"/>
      <x:c r="BD711" s="50" t="str">
        <x:v>TOPIX Small 2</x:v>
      </x:c>
    </x:row>
    <x:row r="712">
      <x:c r="A712" s="50" t="n">
        <x:v>711</x:v>
      </x:c>
      <x:c r="B712" s="50" t="str">
        <x:v>4820</x:v>
      </x:c>
      <x:c r="C712" s="50" t="str">
        <x:v>4820.T</x:v>
      </x:c>
      <x:c r="D712" s="50" t="str">
        <x:v>EM SYSTEMS CO.,LTD.</x:v>
      </x:c>
      <x:c r="E712" s="50" t="str">
        <x:v>Prime Market (Domestic)</x:v>
      </x:c>
      <x:c r="F712" s="50" t="str">
        <x:v>Information &amp; Communication</x:v>
      </x:c>
      <x:c r="G712" s="51" t="n">
        <x:v>14436</x:v>
      </x:c>
      <x:c r="H712" s="51" t="n">
        <x:v>16919</x:v>
      </x:c>
      <x:c r="I712" s="51" t="n">
        <x:v>20355</x:v>
      </x:c>
      <x:c r="J712" s="51" t="n">
        <x:v>24837</x:v>
      </x:c>
      <x:c r="K712" s="51" t="n">
        <x:v>23658</x:v>
      </x:c>
      <x:c r="L712" s="52" t="n">
        <x:f>IFERROR(H712/G712-1,"")</x:f>
        <x:v>0.17200055417013016</x:v>
      </x:c>
      <x:c r="M712" s="52" t="n">
        <x:f>IFERROR(I712/H712-1,"")</x:f>
        <x:v>0.20308528872864828</x:v>
      </x:c>
      <x:c r="N712" s="52" t="n">
        <x:f>IFERROR(J712/I712-1,"")</x:f>
        <x:v>0.2201915991156964</x:v>
      </x:c>
      <x:c r="O712" s="52" t="n">
        <x:f>IFERROR(K712/J712-1,"")</x:f>
        <x:v>-0.04746950114748161</x:v>
      </x:c>
      <x:c r="P712" s="52" t="n">
        <x:f>IFERROR((K712/G712)^(1/4)-1,"")</x:f>
        <x:v>0.13144328299745212</x:v>
      </x:c>
      <x:c r="Q712" s="51" t="n">
        <x:v>3676</x:v>
      </x:c>
      <x:c r="R712" s="52" t="n">
        <x:f>IFERROR(Q712/K712,"")</x:f>
        <x:v>0.15538084368923832</x:v>
      </x:c>
      <x:c r="S712" s="53" t="n">
        <x:v>37742</x:v>
      </x:c>
      <x:c r="T712" s="50" t="str">
        <x:v>EDINET_company_history</x:v>
      </x:c>
      <x:c r="U712" s="50" t="str">
        <x:v>株式会社コッコウ</x:v>
      </x:c>
      <x:c r="V712" s="54" t="n">
        <x:v>0.3757</x:v>
      </x:c>
      <x:c r="W712" s="50" t="str">
        <x:v>國光 宏昌</x:v>
      </x:c>
      <x:c r="X712" s="50" t="b">
        <x:f>AND(COUNT(L712:O712)=4,L712&gt;='設定'!$B$6,M712&gt;='設定'!$B$6,N712&gt;='設定'!$B$6,O712&gt;='設定'!$B$6)</x:f>
        <x:v>0</x:v>
      </x:c>
      <x:c r="Y712" s="50" t="b">
        <x:f>AND(COUNT(G712:K712)=5,P712&gt;='設定'!$B$7)</x:f>
        <x:v>0</x:v>
      </x:c>
      <x:c r="Z712" s="50" t="b">
        <x:f>AND(ISNUMBER(R712),R712&gt;='設定'!$B$8)</x:f>
        <x:v>1</x:v>
      </x:c>
      <x:c r="AA712" s="50" t="b">
        <x:f>AND(ISNUMBER(S712),S712&gt;=DATE(YEAR('設定'!$B$10)-'設定'!$B$9,MONTH('設定'!$B$10),DAY('設定'!$B$10)))</x:f>
        <x:v>0</x:v>
      </x:c>
      <x:c r="AB712" s="55" t="b">
        <x:v>0</x:v>
      </x:c>
      <x:c r="AC712" s="55" t="b">
        <x:v>0</x:v>
      </x:c>
      <x:c r="AD712" s="50" t="n">
        <x:f>IF(X712,1,0)+IF(Z712,1,0)+IF(AA712,1,0)+IF(AB712,1,0)</x:f>
        <x:v>1</x:v>
      </x:c>
      <x:c r="AE712" s="50" t="n">
        <x:f>IF(Y712,1,0)+IF(Z712,1,0)+IF(AA712,1,0)+IF(AB712,1,0)</x:f>
        <x:v>1</x:v>
      </x:c>
      <x:c r="AF712" s="50" t="n">
        <x:f>IF(Y712,1,0)+IF(Z712,1,0)+IF(AA712,1,0)+IF(AC712,1,0)</x:f>
        <x:v>1</x:v>
      </x:c>
      <x:c r="AG712" s="53" t="n">
        <x:v>44348</x:v>
      </x:c>
      <x:c r="AH712" s="50" t="str">
        <x:v>S100XUIK</x:v>
      </x:c>
      <x:c r="AI712" s="50" t="str">
        <x:v>NetSalesSummaryOfBusinessResults</x:v>
      </x:c>
      <x:c r="AJ712" s="50" t="str">
        <x:v>OperatingIncome</x:v>
      </x:c>
      <x:c r="AK712" s="53" t="n">
        <x:v>46022</x:v>
      </x:c>
      <x:c r="AL712" s="50" t="str">
        <x:v>365/365/365/366/365</x:v>
      </x:c>
      <x:c r="AM712" s="51" t="n">
        <x:v>69221100</x:v>
      </x:c>
      <x:c r="AN712" s="51" t="n">
        <x:v>484</x:v>
      </x:c>
      <x:c r="AO712" s="51" t="n">
        <x:f>IFERROR(AM712*AN712,"")</x:f>
        <x:v>33503012400</x:v>
      </x:c>
      <x:c r="AP712" s="56" t="n">
        <x:f>IFERROR(AO712/(K712*1000000),"")</x:f>
        <x:v>1.4161388283033223</x:v>
      </x:c>
      <x:c r="AQ712" s="57" t="n">
        <x:v>99177771.66666669</x:v>
      </x:c>
      <x:c r="AR712" s="52" t="n">
        <x:v>0.3265270593834838</x:v>
      </x:c>
      <x:c r="AS712" s="52" t="n">
        <x:v>-0.5331253655611783</x:v>
      </x:c>
      <x:c r="AT712" s="55" t="b">
        <x:v>1</x:v>
      </x:c>
      <x:c r="AU712" s="50"/>
      <x:c r="AV712" s="58" t="n">
        <x:v>0.0817035744242736</x:v>
      </x:c>
      <x:c r="AW712" s="50" t="n">
        <x:v>1341</x:v>
      </x:c>
      <x:c r="AX712" s="50" t="str">
        <x:v>Core Moat</x:v>
      </x:c>
      <x:c r="AY712" s="50" t="str">
        <x:v>目立つ機械的警告なし（定性確認は別途必要）</x:v>
      </x:c>
      <x:c r="AZ712" s="59" t="str">
        <x:v>2026-03-26 16:32</x:v>
      </x:c>
      <x:c r="BA712" s="53" t="n">
        <x:v>37742</x:v>
      </x:c>
      <x:c r="BB712" s="50"/>
      <x:c r="BC712" s="50"/>
      <x:c r="BD712" s="50" t="str">
        <x:v>TOPIX Small 2</x:v>
      </x:c>
    </x:row>
    <x:row r="713">
      <x:c r="A713" s="50" t="n">
        <x:v>712</x:v>
      </x:c>
      <x:c r="B713" s="50" t="str">
        <x:v>6941</x:v>
      </x:c>
      <x:c r="C713" s="50" t="str">
        <x:v>6941.T</x:v>
      </x:c>
      <x:c r="D713" s="50" t="str">
        <x:v>YAMAICHI ELECTRONICS CO.,LTD.</x:v>
      </x:c>
      <x:c r="E713" s="50" t="str">
        <x:v>Prime Market (Domestic)</x:v>
      </x:c>
      <x:c r="F713" s="50" t="str">
        <x:v>Electric Appliances</x:v>
      </x:c>
      <x:c r="G713" s="51" t="n">
        <x:v>27673.633</x:v>
      </x:c>
      <x:c r="H713" s="51" t="n">
        <x:v>39574.601</x:v>
      </x:c>
      <x:c r="I713" s="51" t="n">
        <x:v>46985.438</x:v>
      </x:c>
      <x:c r="J713" s="51" t="n">
        <x:v>36423.844</x:v>
      </x:c>
      <x:c r="K713" s="51" t="n">
        <x:v>45298.813</x:v>
      </x:c>
      <x:c r="L713" s="52" t="n">
        <x:f>IFERROR(H713/G713-1,"")</x:f>
        <x:v>0.4300471860705821</x:v>
      </x:c>
      <x:c r="M713" s="52" t="n">
        <x:f>IFERROR(I713/H713-1,"")</x:f>
        <x:v>0.1872624565437817</x:v>
      </x:c>
      <x:c r="N713" s="52" t="n">
        <x:f>IFERROR(J713/I713-1,"")</x:f>
        <x:v>-0.22478441086363832</x:v>
      </x:c>
      <x:c r="O713" s="52" t="n">
        <x:f>IFERROR(K713/J713-1,"")</x:f>
        <x:v>0.2436582201483184</x:v>
      </x:c>
      <x:c r="P713" s="52" t="n">
        <x:f>IFERROR((K713/G713)^(1/4)-1,"")</x:f>
        <x:v>0.13111083152774428</x:v>
      </x:c>
      <x:c r="Q713" s="51" t="n">
        <x:v>8225.046</x:v>
      </x:c>
      <x:c r="R713" s="52" t="n">
        <x:f>IFERROR(Q713/K713,"")</x:f>
        <x:v>0.18157310214729025</x:v>
      </x:c>
      <x:c r="S713" s="53" t="n">
        <x:v>36586</x:v>
      </x:c>
      <x:c r="T713" s="50" t="str">
        <x:v>EDINET_company_history</x:v>
      </x:c>
      <x:c r="U713" s="50" t="str">
        <x:v>日本マスタートラスト信託銀行株式会社</x:v>
      </x:c>
      <x:c r="V713" s="54" t="n">
        <x:v>0.1245</x:v>
      </x:c>
      <x:c r="W713" s="50" t="str">
        <x:v>亀谷 淳一</x:v>
      </x:c>
      <x:c r="X713" s="50" t="b">
        <x:f>AND(COUNT(L713:O713)=4,L713&gt;='設定'!$B$6,M713&gt;='設定'!$B$6,N713&gt;='設定'!$B$6,O713&gt;='設定'!$B$6)</x:f>
        <x:v>0</x:v>
      </x:c>
      <x:c r="Y713" s="50" t="b">
        <x:f>AND(COUNT(G713:K713)=5,P713&gt;='設定'!$B$7)</x:f>
        <x:v>0</x:v>
      </x:c>
      <x:c r="Z713" s="50" t="b">
        <x:f>AND(ISNUMBER(R713),R713&gt;='設定'!$B$8)</x:f>
        <x:v>1</x:v>
      </x:c>
      <x:c r="AA713" s="50" t="b">
        <x:f>AND(ISNUMBER(S713),S713&gt;=DATE(YEAR('設定'!$B$10)-'設定'!$B$9,MONTH('設定'!$B$10),DAY('設定'!$B$10)))</x:f>
        <x:v>0</x:v>
      </x:c>
      <x:c r="AB713" s="55" t="b">
        <x:v>0</x:v>
      </x:c>
      <x:c r="AC713" s="55" t="b">
        <x:v>0</x:v>
      </x:c>
      <x:c r="AD713" s="50" t="n">
        <x:f>IF(X713,1,0)+IF(Z713,1,0)+IF(AA713,1,0)+IF(AB713,1,0)</x:f>
        <x:v>1</x:v>
      </x:c>
      <x:c r="AE713" s="50" t="n">
        <x:f>IF(Y713,1,0)+IF(Z713,1,0)+IF(AA713,1,0)+IF(AB713,1,0)</x:f>
        <x:v>1</x:v>
      </x:c>
      <x:c r="AF713" s="50" t="n">
        <x:f>IF(Y713,1,0)+IF(Z713,1,0)+IF(AA713,1,0)+IF(AC713,1,0)</x:f>
        <x:v>1</x:v>
      </x:c>
      <x:c r="AG713" s="53" t="n">
        <x:v>44348</x:v>
      </x:c>
      <x:c r="AH713" s="50" t="str">
        <x:v>S100W32I</x:v>
      </x:c>
      <x:c r="AI713" s="50" t="str">
        <x:v>NetSalesSummaryOfBusinessResults</x:v>
      </x:c>
      <x:c r="AJ713" s="50" t="str">
        <x:v>OperatingIncome</x:v>
      </x:c>
      <x:c r="AK713" s="53" t="n">
        <x:v>45747</x:v>
      </x:c>
      <x:c r="AL713" s="50" t="str">
        <x:v>365/365/365/366/365</x:v>
      </x:c>
      <x:c r="AM713" s="51" t="n">
        <x:v>19401875</x:v>
      </x:c>
      <x:c r="AN713" s="51" t="n">
        <x:v>10080</x:v>
      </x:c>
      <x:c r="AO713" s="51" t="n">
        <x:f>IFERROR(AM713*AN713,"")</x:f>
        <x:v>195570900000</x:v>
      </x:c>
      <x:c r="AP713" s="56" t="n">
        <x:f>IFERROR(AO713/(K713*1000000),"")</x:f>
        <x:v>4.317351538549144</x:v>
      </x:c>
      <x:c r="AQ713" s="57" t="n">
        <x:v>3975964583.3333335</x:v>
      </x:c>
      <x:c r="AR713" s="52" t="n">
        <x:v>0.4667089412705804</x:v>
      </x:c>
      <x:c r="AS713" s="52" t="n">
        <x:v>-0.5274260024244461</x:v>
      </x:c>
      <x:c r="AT713" s="55" t="b">
        <x:v>1</x:v>
      </x:c>
      <x:c r="AU713" s="50"/>
      <x:c r="AV713" s="58" t="n">
        <x:v>0.6343907303498483</x:v>
      </x:c>
      <x:c r="AW713" s="50" t="n">
        <x:v>25</x:v>
      </x:c>
      <x:c r="AX713" s="50" t="str">
        <x:v>Future Moat</x:v>
      </x:c>
      <x:c r="AY713" s="50" t="str">
        <x:v>目立つ機械的警告なし（定性確認は別途必要）</x:v>
      </x:c>
      <x:c r="AZ713" s="59" t="str">
        <x:v>2025-06-25 14:47</x:v>
      </x:c>
      <x:c r="BA713" s="53" t="n">
        <x:v>36586</x:v>
      </x:c>
      <x:c r="BB713" s="50"/>
      <x:c r="BC713" s="50"/>
      <x:c r="BD713" s="50" t="str">
        <x:v>TOPIX Small 1</x:v>
      </x:c>
    </x:row>
    <x:row r="714">
      <x:c r="A714" s="50" t="n">
        <x:v>713</x:v>
      </x:c>
      <x:c r="B714" s="50" t="str">
        <x:v>8076</x:v>
      </x:c>
      <x:c r="C714" s="50" t="str">
        <x:v>8076.T</x:v>
      </x:c>
      <x:c r="D714" s="50" t="str">
        <x:v>CANOX CORPORATION</x:v>
      </x:c>
      <x:c r="E714" s="50" t="str">
        <x:v>Standard Market(Domestic)</x:v>
      </x:c>
      <x:c r="F714" s="50" t="str">
        <x:v>Wholesale Trade</x:v>
      </x:c>
      <x:c r="G714" s="51" t="n">
        <x:v>105718</x:v>
      </x:c>
      <x:c r="H714" s="51" t="n">
        <x:v>116521</x:v>
      </x:c>
      <x:c r="I714" s="51" t="n">
        <x:v>151674</x:v>
      </x:c>
      <x:c r="J714" s="51" t="n">
        <x:v>172485</x:v>
      </x:c>
      <x:c r="K714" s="51" t="n">
        <x:v>173013</x:v>
      </x:c>
      <x:c r="L714" s="52" t="n">
        <x:f>IFERROR(H714/G714-1,"")</x:f>
        <x:v>0.10218695018823665</x:v>
      </x:c>
      <x:c r="M714" s="52" t="n">
        <x:f>IFERROR(I714/H714-1,"")</x:f>
        <x:v>0.3016881077230713</x:v>
      </x:c>
      <x:c r="N714" s="52" t="n">
        <x:f>IFERROR(J714/I714-1,"")</x:f>
        <x:v>0.13720875034613722</x:v>
      </x:c>
      <x:c r="O714" s="52" t="n">
        <x:f>IFERROR(K714/J714-1,"")</x:f>
        <x:v>0.003061135750934918</x:v>
      </x:c>
      <x:c r="P714" s="52" t="n">
        <x:f>IFERROR((K714/G714)^(1/4)-1,"")</x:f>
        <x:v>0.13105168109093057</x:v>
      </x:c>
      <x:c r="Q714" s="51" t="n">
        <x:v>2512.098</x:v>
      </x:c>
      <x:c r="R714" s="52" t="n">
        <x:f>IFERROR(Q714/K714,"")</x:f>
        <x:v>0.014519706611641899</x:v>
      </x:c>
      <x:c r="S714" s="53" t="n">
        <x:v>44916</x:v>
      </x:c>
      <x:c r="T714" s="50" t="str">
        <x:v>local_price_first_trade</x:v>
      </x:c>
      <x:c r="U714" s="50" t="str">
        <x:v>株式会社メタルワン</x:v>
      </x:c>
      <x:c r="V714" s="54" t="n">
        <x:v>0.3457</x:v>
      </x:c>
      <x:c r="W714" s="50" t="str">
        <x:v>小河 正直 / 小西 伸雄 / 藤本 善久</x:v>
      </x:c>
      <x:c r="X714" s="50" t="b">
        <x:f>AND(COUNT(L714:O714)=4,L714&gt;='設定'!$B$6,M714&gt;='設定'!$B$6,N714&gt;='設定'!$B$6,O714&gt;='設定'!$B$6)</x:f>
        <x:v>0</x:v>
      </x:c>
      <x:c r="Y714" s="50" t="b">
        <x:f>AND(COUNT(G714:K714)=5,P714&gt;='設定'!$B$7)</x:f>
        <x:v>0</x:v>
      </x:c>
      <x:c r="Z714" s="50" t="b">
        <x:f>AND(ISNUMBER(R714),R714&gt;='設定'!$B$8)</x:f>
        <x:v>0</x:v>
      </x:c>
      <x:c r="AA714" s="50" t="b">
        <x:f>AND(ISNUMBER(S714),S714&gt;=DATE(YEAR('設定'!$B$10)-'設定'!$B$9,MONTH('設定'!$B$10),DAY('設定'!$B$10)))</x:f>
        <x:v>1</x:v>
      </x:c>
      <x:c r="AB714" s="55" t="b">
        <x:v>0</x:v>
      </x:c>
      <x:c r="AC714" s="55" t="b">
        <x:v>0</x:v>
      </x:c>
      <x:c r="AD714" s="50" t="n">
        <x:f>IF(X714,1,0)+IF(Z714,1,0)+IF(AA714,1,0)+IF(AB714,1,0)</x:f>
        <x:v>1</x:v>
      </x:c>
      <x:c r="AE714" s="50" t="n">
        <x:f>IF(Y714,1,0)+IF(Z714,1,0)+IF(AA714,1,0)+IF(AB714,1,0)</x:f>
        <x:v>1</x:v>
      </x:c>
      <x:c r="AF714" s="50" t="n">
        <x:f>IF(Y714,1,0)+IF(Z714,1,0)+IF(AA714,1,0)+IF(AC714,1,0)</x:f>
        <x:v>1</x:v>
      </x:c>
      <x:c r="AG714" s="53" t="n">
        <x:v>44916</x:v>
      </x:c>
      <x:c r="AH714" s="50" t="str">
        <x:v>S100VZF7</x:v>
      </x:c>
      <x:c r="AI714" s="50" t="str">
        <x:v>NetSalesSummaryOfBusinessResults</x:v>
      </x:c>
      <x:c r="AJ714" s="50" t="str">
        <x:v>OperatingIncome</x:v>
      </x:c>
      <x:c r="AK714" s="53" t="n">
        <x:v>45747</x:v>
      </x:c>
      <x:c r="AL714" s="50" t="str">
        <x:v>365/365/365/366/365</x:v>
      </x:c>
      <x:c r="AM714" s="51" t="n">
        <x:v>9778300</x:v>
      </x:c>
      <x:c r="AN714" s="51" t="n">
        <x:v>1975</x:v>
      </x:c>
      <x:c r="AO714" s="51" t="n">
        <x:f>IFERROR(AM714*AN714,"")</x:f>
        <x:v>19312142500</x:v>
      </x:c>
      <x:c r="AP714" s="56" t="n">
        <x:f>IFERROR(AO714/(K714*1000000),"")</x:f>
        <x:v>0.1116224936854456</x:v>
      </x:c>
      <x:c r="AQ714" s="57" t="n">
        <x:v>24256660</x:v>
      </x:c>
      <x:c r="AR714" s="52" t="n">
        <x:v>0.2068362378204049</x:v>
      </x:c>
      <x:c r="AS714" s="52" t="n">
        <x:v>-0.3387029763922355</x:v>
      </x:c>
      <x:c r="AT714" s="55" t="b">
        <x:v>1</x:v>
      </x:c>
      <x:c r="AU714" s="50"/>
      <x:c r="AV714" s="58" t="n">
        <x:v>-0.0609465715480362</x:v>
      </x:c>
      <x:c r="AW714" s="50" t="n">
        <x:v>2347</x:v>
      </x:c>
      <x:c r="AX714" s="50" t="str">
        <x:v>Core Moat</x:v>
      </x:c>
      <x:c r="AY714" s="50" t="str">
        <x:v>目立つ機械的警告なし（定性確認は別途必要）</x:v>
      </x:c>
      <x:c r="AZ714" s="59" t="str">
        <x:v>2025-06-24 12:44</x:v>
      </x:c>
      <x:c r="BA714" s="53" t="n">
        <x:v>22555</x:v>
      </x:c>
      <x:c r="BB714" s="50"/>
      <x:c r="BC714" s="50"/>
      <x:c r="BD714" s="50"/>
    </x:row>
    <x:row r="715">
      <x:c r="A715" s="50" t="n">
        <x:v>714</x:v>
      </x:c>
      <x:c r="B715" s="50" t="str">
        <x:v>9020</x:v>
      </x:c>
      <x:c r="C715" s="50" t="str">
        <x:v>9020.T</x:v>
      </x:c>
      <x:c r="D715" s="50" t="str">
        <x:v>East Japan Railway Company</x:v>
      </x:c>
      <x:c r="E715" s="50" t="str">
        <x:v>Prime Market (Domestic)</x:v>
      </x:c>
      <x:c r="F715" s="50" t="str">
        <x:v>Land Transportation</x:v>
      </x:c>
      <x:c r="G715" s="51" t="n">
        <x:v>1764584</x:v>
      </x:c>
      <x:c r="H715" s="51" t="n">
        <x:v>1978967</x:v>
      </x:c>
      <x:c r="I715" s="51" t="n">
        <x:v>2405538</x:v>
      </x:c>
      <x:c r="J715" s="51" t="n">
        <x:v>2730118</x:v>
      </x:c>
      <x:c r="K715" s="51" t="n">
        <x:v>2887553</x:v>
      </x:c>
      <x:c r="L715" s="52" t="n">
        <x:f>IFERROR(H715/G715-1,"")</x:f>
        <x:v>0.12149209105375536</x:v>
      </x:c>
      <x:c r="M715" s="52" t="n">
        <x:f>IFERROR(I715/H715-1,"")</x:f>
        <x:v>0.21555235635561387</x:v>
      </x:c>
      <x:c r="N715" s="52" t="n">
        <x:f>IFERROR(J715/I715-1,"")</x:f>
        <x:v>0.13493031496488528</x:v>
      </x:c>
      <x:c r="O715" s="52" t="n">
        <x:f>IFERROR(K715/J715-1,"")</x:f>
        <x:v>0.05766600564517721</x:v>
      </x:c>
      <x:c r="P715" s="52" t="n">
        <x:f>IFERROR((K715/G715)^(1/4)-1,"")</x:f>
        <x:v>0.13102422446072537</x:v>
      </x:c>
      <x:c r="Q715" s="51" t="n">
        <x:v>376786</x:v>
      </x:c>
      <x:c r="R715" s="52" t="n">
        <x:f>IFERROR(Q715/K715,"")</x:f>
        <x:v>0.1304862629361262</x:v>
      </x:c>
      <x:c r="S715" s="53" t="n">
        <x:v>34243</x:v>
      </x:c>
      <x:c r="T715" s="50" t="str">
        <x:v>EDINET_company_history</x:v>
      </x:c>
      <x:c r="U715" s="50" t="str">
        <x:v>日本マスタートラスト信託銀行株式会社(信託口)</x:v>
      </x:c>
      <x:c r="V715" s="54" t="n">
        <x:v>0.1451</x:v>
      </x:c>
      <x:c r="W715" s="50" t="str">
        <x:v>喜 㔟 陽 一 / 伊 勢 勝 巳 / 渡 利 千 春</x:v>
      </x:c>
      <x:c r="X715" s="50" t="b">
        <x:f>AND(COUNT(L715:O715)=4,L715&gt;='設定'!$B$6,M715&gt;='設定'!$B$6,N715&gt;='設定'!$B$6,O715&gt;='設定'!$B$6)</x:f>
        <x:v>0</x:v>
      </x:c>
      <x:c r="Y715" s="50" t="b">
        <x:f>AND(COUNT(G715:K715)=5,P715&gt;='設定'!$B$7)</x:f>
        <x:v>0</x:v>
      </x:c>
      <x:c r="Z715" s="50" t="b">
        <x:f>AND(ISNUMBER(R715),R715&gt;='設定'!$B$8)</x:f>
        <x:v>1</x:v>
      </x:c>
      <x:c r="AA715" s="50" t="b">
        <x:f>AND(ISNUMBER(S715),S715&gt;=DATE(YEAR('設定'!$B$10)-'設定'!$B$9,MONTH('設定'!$B$10),DAY('設定'!$B$10)))</x:f>
        <x:v>0</x:v>
      </x:c>
      <x:c r="AB715" s="55" t="b">
        <x:v>0</x:v>
      </x:c>
      <x:c r="AC715" s="55" t="b">
        <x:v>0</x:v>
      </x:c>
      <x:c r="AD715" s="50" t="n">
        <x:f>IF(X715,1,0)+IF(Z715,1,0)+IF(AA715,1,0)+IF(AB715,1,0)</x:f>
        <x:v>1</x:v>
      </x:c>
      <x:c r="AE715" s="50" t="n">
        <x:f>IF(Y715,1,0)+IF(Z715,1,0)+IF(AA715,1,0)+IF(AB715,1,0)</x:f>
        <x:v>1</x:v>
      </x:c>
      <x:c r="AF715" s="50" t="n">
        <x:f>IF(Y715,1,0)+IF(Z715,1,0)+IF(AA715,1,0)+IF(AC715,1,0)</x:f>
        <x:v>1</x:v>
      </x:c>
      <x:c r="AG715" s="53" t="n">
        <x:v>44348</x:v>
      </x:c>
      <x:c r="AH715" s="50" t="str">
        <x:v>S100VYOS</x:v>
      </x:c>
      <x:c r="AI715" s="50" t="str">
        <x:v>OperatingRevenue1SummaryOfBusinessResults</x:v>
      </x:c>
      <x:c r="AJ715" s="50" t="str">
        <x:v>OperatingIncome</x:v>
      </x:c>
      <x:c r="AK715" s="53" t="n">
        <x:v>45747</x:v>
      </x:c>
      <x:c r="AL715" s="50" t="str">
        <x:v>365/365/365/366/365</x:v>
      </x:c>
      <x:c r="AM715" s="51" t="n">
        <x:v>1134273800</x:v>
      </x:c>
      <x:c r="AN715" s="51" t="n">
        <x:v>3354</x:v>
      </x:c>
      <x:c r="AO715" s="51" t="n">
        <x:f>IFERROR(AM715*AN715,"")</x:f>
        <x:v>3804354325200</x:v>
      </x:c>
      <x:c r="AP715" s="56" t="n">
        <x:f>IFERROR(AO715/(K715*1000000),"")</x:f>
        <x:v>1.3175011247239445</x:v>
      </x:c>
      <x:c r="AQ715" s="57" t="n">
        <x:v>12462183503.333334</x:v>
      </x:c>
      <x:c r="AR715" s="52" t="n">
        <x:v>0.2276262233027249</x:v>
      </x:c>
      <x:c r="AS715" s="52" t="n">
        <x:v>-0.2462036543332483</x:v>
      </x:c>
      <x:c r="AT715" s="55" t="b">
        <x:v>1</x:v>
      </x:c>
      <x:c r="AU715" s="50"/>
      <x:c r="AV715" s="58" t="n">
        <x:v>0.1048958017483501</x:v>
      </x:c>
      <x:c r="AW715" s="50" t="n">
        <x:v>1203</x:v>
      </x:c>
      <x:c r="AX715" s="50" t="str">
        <x:v>Core Moat</x:v>
      </x:c>
      <x:c r="AY715" s="50" t="str">
        <x:v>目立つ機械的警告なし（定性確認は別途必要）</x:v>
      </x:c>
      <x:c r="AZ715" s="59" t="str">
        <x:v>2025-06-18 16:03</x:v>
      </x:c>
      <x:c r="BA715" s="53" t="n">
        <x:v>34243</x:v>
      </x:c>
      <x:c r="BB715" s="50"/>
      <x:c r="BC715" s="50"/>
      <x:c r="BD715" s="50" t="str">
        <x:v>TOPIX Large70</x:v>
      </x:c>
    </x:row>
    <x:row r="716">
      <x:c r="A716" s="50" t="n">
        <x:v>715</x:v>
      </x:c>
      <x:c r="B716" s="50" t="str">
        <x:v>9759</x:v>
      </x:c>
      <x:c r="C716" s="50" t="str">
        <x:v>9759.T</x:v>
      </x:c>
      <x:c r="D716" s="50" t="str">
        <x:v>NSD CO.,LTD.</x:v>
      </x:c>
      <x:c r="E716" s="50" t="str">
        <x:v>Prime Market (Domestic)</x:v>
      </x:c>
      <x:c r="F716" s="50" t="str">
        <x:v>Information &amp; Communication</x:v>
      </x:c>
      <x:c r="G716" s="51" t="n">
        <x:v>66184</x:v>
      </x:c>
      <x:c r="H716" s="51" t="n">
        <x:v>71188</x:v>
      </x:c>
      <x:c r="I716" s="51" t="n">
        <x:v>77982</x:v>
      </x:c>
      <x:c r="J716" s="51" t="n">
        <x:v>101263</x:v>
      </x:c>
      <x:c r="K716" s="51" t="n">
        <x:v>107791</x:v>
      </x:c>
      <x:c r="L716" s="52" t="n">
        <x:f>IFERROR(H716/G716-1,"")</x:f>
        <x:v>0.07560739755832224</x:v>
      </x:c>
      <x:c r="M716" s="52" t="n">
        <x:f>IFERROR(I716/H716-1,"")</x:f>
        <x:v>0.09543743327527121</x:v>
      </x:c>
      <x:c r="N716" s="52" t="n">
        <x:f>IFERROR(J716/I716-1,"")</x:f>
        <x:v>0.29854325357133704</x:v>
      </x:c>
      <x:c r="O716" s="52" t="n">
        <x:f>IFERROR(K716/J716-1,"")</x:f>
        <x:v>0.06446579698409094</x:v>
      </x:c>
      <x:c r="P716" s="52" t="n">
        <x:f>IFERROR((K716/G716)^(1/4)-1,"")</x:f>
        <x:v>0.12968502653523073</x:v>
      </x:c>
      <x:c r="Q716" s="51" t="n">
        <x:v>16849</x:v>
      </x:c>
      <x:c r="R716" s="52" t="n">
        <x:f>IFERROR(Q716/K716,"")</x:f>
        <x:v>0.15631175144492582</x:v>
      </x:c>
      <x:c r="S716" s="53" t="n">
        <x:v>32448</x:v>
      </x:c>
      <x:c r="T716" s="50" t="str">
        <x:v>EDINET_company_history</x:v>
      </x:c>
      <x:c r="U716" s="50" t="str">
        <x:v>日本マスタートラスト信託銀行株式会社（信託口)</x:v>
      </x:c>
      <x:c r="V716" s="54" t="n">
        <x:v>0.1377</x:v>
      </x:c>
      <x:c r="W716" s="50" t="str">
        <x:v>今 城 義 和</x:v>
      </x:c>
      <x:c r="X716" s="50" t="b">
        <x:f>AND(COUNT(L716:O716)=4,L716&gt;='設定'!$B$6,M716&gt;='設定'!$B$6,N716&gt;='設定'!$B$6,O716&gt;='設定'!$B$6)</x:f>
        <x:v>0</x:v>
      </x:c>
      <x:c r="Y716" s="50" t="b">
        <x:f>AND(COUNT(G716:K716)=5,P716&gt;='設定'!$B$7)</x:f>
        <x:v>0</x:v>
      </x:c>
      <x:c r="Z716" s="50" t="b">
        <x:f>AND(ISNUMBER(R716),R716&gt;='設定'!$B$8)</x:f>
        <x:v>1</x:v>
      </x:c>
      <x:c r="AA716" s="50" t="b">
        <x:f>AND(ISNUMBER(S716),S716&gt;=DATE(YEAR('設定'!$B$10)-'設定'!$B$9,MONTH('設定'!$B$10),DAY('設定'!$B$10)))</x:f>
        <x:v>0</x:v>
      </x:c>
      <x:c r="AB716" s="55" t="b">
        <x:v>0</x:v>
      </x:c>
      <x:c r="AC716" s="55" t="b">
        <x:v>0</x:v>
      </x:c>
      <x:c r="AD716" s="50" t="n">
        <x:f>IF(X716,1,0)+IF(Z716,1,0)+IF(AA716,1,0)+IF(AB716,1,0)</x:f>
        <x:v>1</x:v>
      </x:c>
      <x:c r="AE716" s="50" t="n">
        <x:f>IF(Y716,1,0)+IF(Z716,1,0)+IF(AA716,1,0)+IF(AB716,1,0)</x:f>
        <x:v>1</x:v>
      </x:c>
      <x:c r="AF716" s="50" t="n">
        <x:f>IF(Y716,1,0)+IF(Z716,1,0)+IF(AA716,1,0)+IF(AC716,1,0)</x:f>
        <x:v>1</x:v>
      </x:c>
      <x:c r="AG716" s="53" t="n">
        <x:v>44348</x:v>
      </x:c>
      <x:c r="AH716" s="50" t="str">
        <x:v>S100W1ND</x:v>
      </x:c>
      <x:c r="AI716" s="50" t="str">
        <x:v>NetSalesSummaryOfBusinessResults</x:v>
      </x:c>
      <x:c r="AJ716" s="50" t="str">
        <x:v>OperatingIncome</x:v>
      </x:c>
      <x:c r="AK716" s="53" t="n">
        <x:v>45747</x:v>
      </x:c>
      <x:c r="AL716" s="50" t="str">
        <x:v>365/365/365/366/365</x:v>
      </x:c>
      <x:c r="AM716" s="51" t="n">
        <x:v>76464300</x:v>
      </x:c>
      <x:c r="AN716" s="51" t="n">
        <x:v>2605.5</x:v>
      </x:c>
      <x:c r="AO716" s="51" t="n">
        <x:f>IFERROR(AM716*AN716,"")</x:f>
        <x:v>199227733650</x:v>
      </x:c>
      <x:c r="AP716" s="56" t="n">
        <x:f>IFERROR(AO716/(K716*1000000),"")</x:f>
        <x:v>1.8482779976992514</x:v>
      </x:c>
      <x:c r="AQ716" s="57" t="n">
        <x:v>795412755.8333334</x:v>
      </x:c>
      <x:c r="AR716" s="52" t="n">
        <x:v>0.2356828793196274</x:v>
      </x:c>
      <x:c r="AS716" s="52" t="n">
        <x:v>-0.2777955101902559</x:v>
      </x:c>
      <x:c r="AT716" s="55" t="b">
        <x:v>1</x:v>
      </x:c>
      <x:c r="AU716" s="50"/>
      <x:c r="AV716" s="58" t="n">
        <x:v>0.2166197081298385</x:v>
      </x:c>
      <x:c r="AW716" s="50" t="n">
        <x:v>651</x:v>
      </x:c>
      <x:c r="AX716" s="50" t="str">
        <x:v>Core Moat</x:v>
      </x:c>
      <x:c r="AY716" s="50" t="str">
        <x:v>目立つ機械的警告なし（定性確認は別途必要）</x:v>
      </x:c>
      <x:c r="AZ716" s="59" t="str">
        <x:v>2025-06-23 09:56</x:v>
      </x:c>
      <x:c r="BA716" s="53" t="n">
        <x:v>32448</x:v>
      </x:c>
      <x:c r="BB716" s="50"/>
      <x:c r="BC716" s="50"/>
      <x:c r="BD716" s="50" t="str">
        <x:v>TOPIX Mid400</x:v>
      </x:c>
    </x:row>
    <x:row r="717">
      <x:c r="A717" s="50" t="n">
        <x:v>716</x:v>
      </x:c>
      <x:c r="B717" s="50" t="str">
        <x:v>2337</x:v>
      </x:c>
      <x:c r="C717" s="50" t="str">
        <x:v>2337.T</x:v>
      </x:c>
      <x:c r="D717" s="50" t="str">
        <x:v>Ichigo Inc.</x:v>
      </x:c>
      <x:c r="E717" s="50" t="str">
        <x:v>Prime Market (Domestic)</x:v>
      </x:c>
      <x:c r="F717" s="50" t="str">
        <x:v>Real Estate</x:v>
      </x:c>
      <x:c r="G717" s="51" t="n">
        <x:v>56934</x:v>
      </x:c>
      <x:c r="H717" s="51" t="n">
        <x:v>68093</x:v>
      </x:c>
      <x:c r="I717" s="51" t="n">
        <x:v>82747</x:v>
      </x:c>
      <x:c r="J717" s="51" t="n">
        <x:v>83576</x:v>
      </x:c>
      <x:c r="K717" s="51" t="n">
        <x:v>92705</x:v>
      </x:c>
      <x:c r="L717" s="52" t="n">
        <x:f>IFERROR(H717/G717-1,"")</x:f>
        <x:v>0.1959988758913831</x:v>
      </x:c>
      <x:c r="M717" s="52" t="n">
        <x:f>IFERROR(I717/H717-1,"")</x:f>
        <x:v>0.21520567459210205</x:v>
      </x:c>
      <x:c r="N717" s="52" t="n">
        <x:f>IFERROR(J717/I717-1,"")</x:f>
        <x:v>0.010018490096317612</x:v>
      </x:c>
      <x:c r="O717" s="52" t="n">
        <x:f>IFERROR(K717/J717-1,"")</x:f>
        <x:v>0.10922992246577956</x:v>
      </x:c>
      <x:c r="P717" s="52" t="n">
        <x:f>IFERROR((K717/G717)^(1/4)-1,"")</x:f>
        <x:v>0.12962128053795396</x:v>
      </x:c>
      <x:c r="Q717" s="51" t="n">
        <x:v>20449</x:v>
      </x:c>
      <x:c r="R717" s="52" t="n">
        <x:f>IFERROR(Q717/K717,"")</x:f>
        <x:v>0.22058141416320587</x:v>
      </x:c>
      <x:c r="S717" s="53" t="n">
        <x:v>37561</x:v>
      </x:c>
      <x:c r="T717" s="50" t="str">
        <x:v>EDINET_company_history</x:v>
      </x:c>
      <x:c r="U717" s="50" t="str">
        <x:v>いちごトラスト・ピーティーイー・リミテッド （常任代理人 香港上海銀行東京支店セキュリティーズ・サービシズ・オペレーションズ）</x:v>
      </x:c>
      <x:c r="V717" s="54" t="n">
        <x:v>0.5599</x:v>
      </x:c>
      <x:c r="W717" s="50"/>
      <x:c r="X717" s="50" t="b">
        <x:f>AND(COUNT(L717:O717)=4,L717&gt;='設定'!$B$6,M717&gt;='設定'!$B$6,N717&gt;='設定'!$B$6,O717&gt;='設定'!$B$6)</x:f>
        <x:v>0</x:v>
      </x:c>
      <x:c r="Y717" s="50" t="b">
        <x:f>AND(COUNT(G717:K717)=5,P717&gt;='設定'!$B$7)</x:f>
        <x:v>0</x:v>
      </x:c>
      <x:c r="Z717" s="50" t="b">
        <x:f>AND(ISNUMBER(R717),R717&gt;='設定'!$B$8)</x:f>
        <x:v>1</x:v>
      </x:c>
      <x:c r="AA717" s="50" t="b">
        <x:f>AND(ISNUMBER(S717),S717&gt;=DATE(YEAR('設定'!$B$10)-'設定'!$B$9,MONTH('設定'!$B$10),DAY('設定'!$B$10)))</x:f>
        <x:v>0</x:v>
      </x:c>
      <x:c r="AB717" s="55" t="b">
        <x:v>0</x:v>
      </x:c>
      <x:c r="AC717" s="55" t="b">
        <x:v>0</x:v>
      </x:c>
      <x:c r="AD717" s="50" t="n">
        <x:f>IF(X717,1,0)+IF(Z717,1,0)+IF(AA717,1,0)+IF(AB717,1,0)</x:f>
        <x:v>1</x:v>
      </x:c>
      <x:c r="AE717" s="50" t="n">
        <x:f>IF(Y717,1,0)+IF(Z717,1,0)+IF(AA717,1,0)+IF(AB717,1,0)</x:f>
        <x:v>1</x:v>
      </x:c>
      <x:c r="AF717" s="50" t="n">
        <x:f>IF(Y717,1,0)+IF(Z717,1,0)+IF(AA717,1,0)+IF(AC717,1,0)</x:f>
        <x:v>1</x:v>
      </x:c>
      <x:c r="AG717" s="53" t="n">
        <x:v>44348</x:v>
      </x:c>
      <x:c r="AH717" s="50" t="str">
        <x:v>S100Y50H</x:v>
      </x:c>
      <x:c r="AI717" s="50" t="str">
        <x:v>NetSalesSummaryOfBusinessResults</x:v>
      </x:c>
      <x:c r="AJ717" s="50" t="str">
        <x:v>OperatingIncome</x:v>
      </x:c>
      <x:c r="AK717" s="53" t="n">
        <x:v>46081</x:v>
      </x:c>
      <x:c r="AL717" s="50" t="str">
        <x:v>365/365/366/365/365</x:v>
      </x:c>
      <x:c r="AM717" s="51" t="n">
        <x:v>402049912</x:v>
      </x:c>
      <x:c r="AN717" s="51" t="n">
        <x:v>445</x:v>
      </x:c>
      <x:c r="AO717" s="51" t="n">
        <x:f>IFERROR(AM717*AN717,"")</x:f>
        <x:v>178912210840</x:v>
      </x:c>
      <x:c r="AP717" s="56" t="n">
        <x:f>IFERROR(AO717/(K717*1000000),"")</x:f>
        <x:v>1.9299089675853514</x:v>
      </x:c>
      <x:c r="AQ717" s="57" t="n">
        <x:v>559580690</x:v>
      </x:c>
      <x:c r="AR717" s="52" t="n">
        <x:v>0.3219756365522634</x:v>
      </x:c>
      <x:c r="AS717" s="52" t="n">
        <x:v>-0.3350184061779288</x:v>
      </x:c>
      <x:c r="AT717" s="55" t="b">
        <x:v>0</x:v>
      </x:c>
      <x:c r="AU717" s="50" t="str">
        <x:v>repeated_negative_operating_cf</x:v>
      </x:c>
      <x:c r="AV717" s="58" t="n">
        <x:v>-0.0970830885407851</x:v>
      </x:c>
      <x:c r="AW717" s="50" t="n">
        <x:v>2585</x:v>
      </x:c>
      <x:c r="AX717" s="50" t="str">
        <x:v>Transformation Moat</x:v>
      </x:c>
      <x:c r="AY717" s="50" t="str">
        <x:v>既存適格性フィルター不通過: repeated_negative_operating_cf</x:v>
      </x:c>
      <x:c r="AZ717" s="59" t="str">
        <x:v>2026-05-20 16:07</x:v>
      </x:c>
      <x:c r="BA717" s="53" t="n">
        <x:v>37561</x:v>
      </x:c>
      <x:c r="BB717" s="50"/>
      <x:c r="BC717" s="50"/>
      <x:c r="BD717" s="50" t="str">
        <x:v>TOPIX Small 1</x:v>
      </x:c>
    </x:row>
    <x:row r="718">
      <x:c r="A718" s="50" t="n">
        <x:v>717</x:v>
      </x:c>
      <x:c r="B718" s="50" t="str">
        <x:v>4687</x:v>
      </x:c>
      <x:c r="C718" s="50" t="str">
        <x:v>4687.T</x:v>
      </x:c>
      <x:c r="D718" s="50" t="str">
        <x:v>TDC SOFT Inc.</x:v>
      </x:c>
      <x:c r="E718" s="50" t="str">
        <x:v>Prime Market (Domestic)</x:v>
      </x:c>
      <x:c r="F718" s="50" t="str">
        <x:v>Information &amp; Communication</x:v>
      </x:c>
      <x:c r="G718" s="51" t="n">
        <x:v>27292.772</x:v>
      </x:c>
      <x:c r="H718" s="51" t="n">
        <x:v>30925.122</x:v>
      </x:c>
      <x:c r="I718" s="51" t="n">
        <x:v>35242.866</x:v>
      </x:c>
      <x:c r="J718" s="51" t="n">
        <x:v>39698.05</x:v>
      </x:c>
      <x:c r="K718" s="51" t="n">
        <x:v>44417.991</x:v>
      </x:c>
      <x:c r="L718" s="52" t="n">
        <x:f>IFERROR(H718/G718-1,"")</x:f>
        <x:v>0.13308835027823473</x:v>
      </x:c>
      <x:c r="M718" s="52" t="n">
        <x:f>IFERROR(I718/H718-1,"")</x:f>
        <x:v>0.13961930368455788</x:v>
      </x:c>
      <x:c r="N718" s="52" t="n">
        <x:f>IFERROR(J718/I718-1,"")</x:f>
        <x:v>0.12641378257943048</x:v>
      </x:c>
      <x:c r="O718" s="52" t="n">
        <x:f>IFERROR(K718/J718-1,"")</x:f>
        <x:v>0.11889604149322186</x:v>
      </x:c>
      <x:c r="P718" s="52" t="n">
        <x:f>IFERROR((K718/G718)^(1/4)-1,"")</x:f>
        <x:v>0.12947810404551086</x:v>
      </x:c>
      <x:c r="Q718" s="51" t="n">
        <x:v>4772.529</x:v>
      </x:c>
      <x:c r="R718" s="52" t="n">
        <x:f>IFERROR(Q718/K718,"")</x:f>
        <x:v>0.10744585454123759</x:v>
      </x:c>
      <x:c r="S718" s="53" t="n">
        <x:v>36892</x:v>
      </x:c>
      <x:c r="T718" s="50" t="str">
        <x:v>EDINET_company_history</x:v>
      </x:c>
      <x:c r="U718" s="50" t="str">
        <x:v>有限会社野﨑事務所</x:v>
      </x:c>
      <x:c r="V718" s="54" t="n">
        <x:v>0.131</x:v>
      </x:c>
      <x:c r="W718" s="50" t="str">
        <x:v>橋 本 文 雄 / 小 林 裕 嘉</x:v>
      </x:c>
      <x:c r="X718" s="50" t="b">
        <x:f>AND(COUNT(L718:O718)=4,L718&gt;='設定'!$B$6,M718&gt;='設定'!$B$6,N718&gt;='設定'!$B$6,O718&gt;='設定'!$B$6)</x:f>
        <x:v>0</x:v>
      </x:c>
      <x:c r="Y718" s="50" t="b">
        <x:f>AND(COUNT(G718:K718)=5,P718&gt;='設定'!$B$7)</x:f>
        <x:v>0</x:v>
      </x:c>
      <x:c r="Z718" s="50" t="b">
        <x:f>AND(ISNUMBER(R718),R718&gt;='設定'!$B$8)</x:f>
        <x:v>1</x:v>
      </x:c>
      <x:c r="AA718" s="50" t="b">
        <x:f>AND(ISNUMBER(S718),S718&gt;=DATE(YEAR('設定'!$B$10)-'設定'!$B$9,MONTH('設定'!$B$10),DAY('設定'!$B$10)))</x:f>
        <x:v>0</x:v>
      </x:c>
      <x:c r="AB718" s="55" t="b">
        <x:v>0</x:v>
      </x:c>
      <x:c r="AC718" s="55" t="b">
        <x:v>0</x:v>
      </x:c>
      <x:c r="AD718" s="50" t="n">
        <x:f>IF(X718,1,0)+IF(Z718,1,0)+IF(AA718,1,0)+IF(AB718,1,0)</x:f>
        <x:v>1</x:v>
      </x:c>
      <x:c r="AE718" s="50" t="n">
        <x:f>IF(Y718,1,0)+IF(Z718,1,0)+IF(AA718,1,0)+IF(AB718,1,0)</x:f>
        <x:v>1</x:v>
      </x:c>
      <x:c r="AF718" s="50" t="n">
        <x:f>IF(Y718,1,0)+IF(Z718,1,0)+IF(AA718,1,0)+IF(AC718,1,0)</x:f>
        <x:v>1</x:v>
      </x:c>
      <x:c r="AG718" s="53" t="n">
        <x:v>44348</x:v>
      </x:c>
      <x:c r="AH718" s="50" t="str">
        <x:v>S100W3H7</x:v>
      </x:c>
      <x:c r="AI718" s="50" t="str">
        <x:v>NetSalesSummaryOfBusinessResults</x:v>
      </x:c>
      <x:c r="AJ718" s="50" t="str">
        <x:v>OperatingIncome</x:v>
      </x:c>
      <x:c r="AK718" s="53" t="n">
        <x:v>45747</x:v>
      </x:c>
      <x:c r="AL718" s="50" t="str">
        <x:v>365/365/365/366/365</x:v>
      </x:c>
      <x:c r="AM718" s="51" t="n">
        <x:v>47839000</x:v>
      </x:c>
      <x:c r="AN718" s="51" t="n">
        <x:v>950</x:v>
      </x:c>
      <x:c r="AO718" s="51" t="n">
        <x:f>IFERROR(AM718*AN718,"")</x:f>
        <x:v>45447050000</x:v>
      </x:c>
      <x:c r="AP718" s="56" t="n">
        <x:f>IFERROR(AO718/(K718*1000000),"")</x:f>
        <x:v>1.023167616923512</x:v>
      </x:c>
      <x:c r="AQ718" s="57" t="n">
        <x:v>107281473.33333331</x:v>
      </x:c>
      <x:c r="AR718" s="52" t="n">
        <x:v>0.3573529475270979</x:v>
      </x:c>
      <x:c r="AS718" s="52" t="n">
        <x:v>-0.3982149115492259</x:v>
      </x:c>
      <x:c r="AT718" s="55" t="b">
        <x:v>1</x:v>
      </x:c>
      <x:c r="AU718" s="50"/>
      <x:c r="AV718" s="58" t="n">
        <x:v>0.0450194461798647</x:v>
      </x:c>
      <x:c r="AW718" s="50" t="n">
        <x:v>1546</x:v>
      </x:c>
      <x:c r="AX718" s="50" t="str">
        <x:v>Core Moat</x:v>
      </x:c>
      <x:c r="AY718" s="50" t="str">
        <x:v>目立つ機械的警告なし（定性確認は別途必要）</x:v>
      </x:c>
      <x:c r="AZ718" s="59" t="str">
        <x:v>2025-06-25 09:12</x:v>
      </x:c>
      <x:c r="BA718" s="53" t="n">
        <x:v>36892</x:v>
      </x:c>
      <x:c r="BB718" s="50"/>
      <x:c r="BC718" s="50"/>
      <x:c r="BD718" s="50" t="str">
        <x:v>TOPIX Small 2</x:v>
      </x:c>
    </x:row>
    <x:row r="719">
      <x:c r="A719" s="50" t="n">
        <x:v>718</x:v>
      </x:c>
      <x:c r="B719" s="50" t="str">
        <x:v>3003</x:v>
      </x:c>
      <x:c r="C719" s="50" t="str">
        <x:v>3003.T</x:v>
      </x:c>
      <x:c r="D719" s="50" t="str">
        <x:v>Hulic Co.,Ltd.</x:v>
      </x:c>
      <x:c r="E719" s="50" t="str">
        <x:v>Prime Market (Domestic)</x:v>
      </x:c>
      <x:c r="F719" s="50" t="str">
        <x:v>Real Estate</x:v>
      </x:c>
      <x:c r="G719" s="51" t="n">
        <x:v>447077</x:v>
      </x:c>
      <x:c r="H719" s="51" t="n">
        <x:v>523424</x:v>
      </x:c>
      <x:c r="I719" s="51" t="n">
        <x:v>446383</x:v>
      </x:c>
      <x:c r="J719" s="51" t="n">
        <x:v>591615</x:v>
      </x:c>
      <x:c r="K719" s="51" t="n">
        <x:v>727447</x:v>
      </x:c>
      <x:c r="L719" s="52" t="n">
        <x:f>IFERROR(H719/G719-1,"")</x:f>
        <x:v>0.17076924109269775</x:v>
      </x:c>
      <x:c r="M719" s="52" t="n">
        <x:f>IFERROR(I719/H719-1,"")</x:f>
        <x:v>-0.14718660206639356</x:v>
      </x:c>
      <x:c r="N719" s="52" t="n">
        <x:f>IFERROR(J719/I719-1,"")</x:f>
        <x:v>0.3253528920232178</x:v>
      </x:c>
      <x:c r="O719" s="52" t="n">
        <x:f>IFERROR(K719/J719-1,"")</x:f>
        <x:v>0.2295952604311926</x:v>
      </x:c>
      <x:c r="P719" s="52" t="n">
        <x:f>IFERROR((K719/G719)^(1/4)-1,"")</x:f>
        <x:v>0.12941813600713004</x:v>
      </x:c>
      <x:c r="Q719" s="51" t="n">
        <x:v>186826</x:v>
      </x:c>
      <x:c r="R719" s="52" t="n">
        <x:f>IFERROR(Q719/K719,"")</x:f>
        <x:v>0.2568242084990384</x:v>
      </x:c>
      <x:c r="S719" s="53" t="n">
        <x:v>39753</x:v>
      </x:c>
      <x:c r="T719" s="50" t="str">
        <x:v>EDINET_company_history</x:v>
      </x:c>
      <x:c r="U719" s="50" t="str">
        <x:v>日本マスタートラスト信託銀行㈱（信託口）</x:v>
      </x:c>
      <x:c r="V719" s="54" t="n">
        <x:v>0.1085</x:v>
      </x:c>
      <x:c r="W719" s="50" t="str">
        <x:v>西浦 三郎 / 前田 隆也 / 中嶋 忠 / 原 広至</x:v>
      </x:c>
      <x:c r="X719" s="50" t="b">
        <x:f>AND(COUNT(L719:O719)=4,L719&gt;='設定'!$B$6,M719&gt;='設定'!$B$6,N719&gt;='設定'!$B$6,O719&gt;='設定'!$B$6)</x:f>
        <x:v>0</x:v>
      </x:c>
      <x:c r="Y719" s="50" t="b">
        <x:f>AND(COUNT(G719:K719)=5,P719&gt;='設定'!$B$7)</x:f>
        <x:v>0</x:v>
      </x:c>
      <x:c r="Z719" s="50" t="b">
        <x:f>AND(ISNUMBER(R719),R719&gt;='設定'!$B$8)</x:f>
        <x:v>1</x:v>
      </x:c>
      <x:c r="AA719" s="50" t="b">
        <x:f>AND(ISNUMBER(S719),S719&gt;=DATE(YEAR('設定'!$B$10)-'設定'!$B$9,MONTH('設定'!$B$10),DAY('設定'!$B$10)))</x:f>
        <x:v>0</x:v>
      </x:c>
      <x:c r="AB719" s="55" t="b">
        <x:v>0</x:v>
      </x:c>
      <x:c r="AC719" s="55" t="b">
        <x:v>0</x:v>
      </x:c>
      <x:c r="AD719" s="50" t="n">
        <x:f>IF(X719,1,0)+IF(Z719,1,0)+IF(AA719,1,0)+IF(AB719,1,0)</x:f>
        <x:v>1</x:v>
      </x:c>
      <x:c r="AE719" s="50" t="n">
        <x:f>IF(Y719,1,0)+IF(Z719,1,0)+IF(AA719,1,0)+IF(AB719,1,0)</x:f>
        <x:v>1</x:v>
      </x:c>
      <x:c r="AF719" s="50" t="n">
        <x:f>IF(Y719,1,0)+IF(Z719,1,0)+IF(AA719,1,0)+IF(AC719,1,0)</x:f>
        <x:v>1</x:v>
      </x:c>
      <x:c r="AG719" s="53" t="n">
        <x:v>44348</x:v>
      </x:c>
      <x:c r="AH719" s="50" t="str">
        <x:v>S100XR5L</x:v>
      </x:c>
      <x:c r="AI719" s="50" t="str">
        <x:v>OperatingRevenue1SummaryOfBusinessResults</x:v>
      </x:c>
      <x:c r="AJ719" s="50" t="str">
        <x:v>OperatingIncome</x:v>
      </x:c>
      <x:c r="AK719" s="53" t="n">
        <x:v>46022</x:v>
      </x:c>
      <x:c r="AL719" s="50" t="str">
        <x:v>365/365/365/366/365</x:v>
      </x:c>
      <x:c r="AM719" s="51" t="n">
        <x:v>764658535</x:v>
      </x:c>
      <x:c r="AN719" s="51" t="n">
        <x:v>1651</x:v>
      </x:c>
      <x:c r="AO719" s="51" t="n">
        <x:f>IFERROR(AM719*AN719,"")</x:f>
        <x:v>1262451241285</x:v>
      </x:c>
      <x:c r="AP719" s="56" t="n">
        <x:f>IFERROR(AO719/(K719*1000000),"")</x:f>
        <x:v>1.7354545984587193</x:v>
      </x:c>
      <x:c r="AQ719" s="57" t="n">
        <x:v>4461544794.166667</x:v>
      </x:c>
      <x:c r="AR719" s="52" t="n">
        <x:v>0.2232544542351912</x:v>
      </x:c>
      <x:c r="AS719" s="52" t="n">
        <x:v>-0.2844075548928759</x:v>
      </x:c>
      <x:c r="AT719" s="55" t="b">
        <x:v>1</x:v>
      </x:c>
      <x:c r="AU719" s="50"/>
      <x:c r="AV719" s="58" t="n">
        <x:v>0.300028688216111</x:v>
      </x:c>
      <x:c r="AW719" s="50" t="n">
        <x:v>433</x:v>
      </x:c>
      <x:c r="AX719" s="50" t="str">
        <x:v>Core Moat</x:v>
      </x:c>
      <x:c r="AY719" s="50" t="str">
        <x:v>目立つ機械的警告なし（定性確認は別途必要）</x:v>
      </x:c>
      <x:c r="AZ719" s="59" t="str">
        <x:v>2026-03-17 15:30</x:v>
      </x:c>
      <x:c r="BA719" s="53" t="n">
        <x:v>39753</x:v>
      </x:c>
      <x:c r="BB719" s="50"/>
      <x:c r="BC719" s="50"/>
      <x:c r="BD719" s="50" t="str">
        <x:v>TOPIX Mid400</x:v>
      </x:c>
    </x:row>
    <x:row r="720">
      <x:c r="A720" s="50" t="n">
        <x:v>719</x:v>
      </x:c>
      <x:c r="B720" s="50" t="str">
        <x:v>6387</x:v>
      </x:c>
      <x:c r="C720" s="50" t="str">
        <x:v>6387.T</x:v>
      </x:c>
      <x:c r="D720" s="50" t="str">
        <x:v>SAMCO INC.</x:v>
      </x:c>
      <x:c r="E720" s="50" t="str">
        <x:v>Prime Market (Domestic)</x:v>
      </x:c>
      <x:c r="F720" s="50" t="str">
        <x:v>Machinery</x:v>
      </x:c>
      <x:c r="G720" s="51" t="n">
        <x:v>5746.666</x:v>
      </x:c>
      <x:c r="H720" s="51" t="n">
        <x:v>6401.87</x:v>
      </x:c>
      <x:c r="I720" s="51" t="n">
        <x:v>7830.591</x:v>
      </x:c>
      <x:c r="J720" s="51" t="n">
        <x:v>8203.159</x:v>
      </x:c>
      <x:c r="K720" s="51" t="n">
        <x:v>9342.282</x:v>
      </x:c>
      <x:c r="L720" s="52" t="n">
        <x:f>IFERROR(H720/G720-1,"")</x:f>
        <x:v>0.11401463039612869</x:v>
      </x:c>
      <x:c r="M720" s="52" t="n">
        <x:f>IFERROR(I720/H720-1,"")</x:f>
        <x:v>0.22317244805033543</x:v>
      </x:c>
      <x:c r="N720" s="52" t="n">
        <x:f>IFERROR(J720/I720-1,"")</x:f>
        <x:v>0.0475785288747681</x:v>
      </x:c>
      <x:c r="O720" s="52" t="n">
        <x:f>IFERROR(K720/J720-1,"")</x:f>
        <x:v>0.1388639425372591</x:v>
      </x:c>
      <x:c r="P720" s="52" t="n">
        <x:f>IFERROR((K720/G720)^(1/4)-1,"")</x:f>
        <x:v>0.12916979930989547</x:v>
      </x:c>
      <x:c r="Q720" s="51" t="n">
        <x:v>2342.74</x:v>
      </x:c>
      <x:c r="R720" s="52" t="n">
        <x:f>IFERROR(Q720/K720,"")</x:f>
        <x:v>0.25076742491823734</x:v>
      </x:c>
      <x:c r="S720" s="53" t="n">
        <x:v>38322</x:v>
      </x:c>
      <x:c r="T720" s="50" t="str">
        <x:v>EDINET_company_history</x:v>
      </x:c>
      <x:c r="U720" s="50" t="str">
        <x:v>（一財）サムコ科学技術振興財団</x:v>
      </x:c>
      <x:c r="V720" s="54" t="n">
        <x:v>0.1245</x:v>
      </x:c>
      <x:c r="W720" s="50" t="str">
        <x:v>辻 理 / 川邊 史</x:v>
      </x:c>
      <x:c r="X720" s="50" t="b">
        <x:f>AND(COUNT(L720:O720)=4,L720&gt;='設定'!$B$6,M720&gt;='設定'!$B$6,N720&gt;='設定'!$B$6,O720&gt;='設定'!$B$6)</x:f>
        <x:v>0</x:v>
      </x:c>
      <x:c r="Y720" s="50" t="b">
        <x:f>AND(COUNT(G720:K720)=5,P720&gt;='設定'!$B$7)</x:f>
        <x:v>0</x:v>
      </x:c>
      <x:c r="Z720" s="50" t="b">
        <x:f>AND(ISNUMBER(R720),R720&gt;='設定'!$B$8)</x:f>
        <x:v>1</x:v>
      </x:c>
      <x:c r="AA720" s="50" t="b">
        <x:f>AND(ISNUMBER(S720),S720&gt;=DATE(YEAR('設定'!$B$10)-'設定'!$B$9,MONTH('設定'!$B$10),DAY('設定'!$B$10)))</x:f>
        <x:v>0</x:v>
      </x:c>
      <x:c r="AB720" s="55" t="b">
        <x:v>0</x:v>
      </x:c>
      <x:c r="AC720" s="55" t="b">
        <x:v>0</x:v>
      </x:c>
      <x:c r="AD720" s="50" t="n">
        <x:f>IF(X720,1,0)+IF(Z720,1,0)+IF(AA720,1,0)+IF(AB720,1,0)</x:f>
        <x:v>1</x:v>
      </x:c>
      <x:c r="AE720" s="50" t="n">
        <x:f>IF(Y720,1,0)+IF(Z720,1,0)+IF(AA720,1,0)+IF(AB720,1,0)</x:f>
        <x:v>1</x:v>
      </x:c>
      <x:c r="AF720" s="50" t="n">
        <x:f>IF(Y720,1,0)+IF(Z720,1,0)+IF(AA720,1,0)+IF(AC720,1,0)</x:f>
        <x:v>1</x:v>
      </x:c>
      <x:c r="AG720" s="53" t="n">
        <x:v>44348</x:v>
      </x:c>
      <x:c r="AH720" s="50" t="str">
        <x:v>S100WVTP</x:v>
      </x:c>
      <x:c r="AI720" s="50" t="str">
        <x:v>NetSalesSummaryOfBusinessResults</x:v>
      </x:c>
      <x:c r="AJ720" s="50" t="str">
        <x:v>OperatingIncome</x:v>
      </x:c>
      <x:c r="AK720" s="53" t="n">
        <x:v>45869</x:v>
      </x:c>
      <x:c r="AL720" s="50" t="str">
        <x:v>365/365/365/366/365</x:v>
      </x:c>
      <x:c r="AM720" s="51" t="n">
        <x:v>8032481</x:v>
      </x:c>
      <x:c r="AN720" s="51" t="n">
        <x:v>11050</x:v>
      </x:c>
      <x:c r="AO720" s="51" t="n">
        <x:f>IFERROR(AM720*AN720,"")</x:f>
        <x:v>88758915050</x:v>
      </x:c>
      <x:c r="AP720" s="56" t="n">
        <x:f>IFERROR(AO720/(K720*1000000),"")</x:f>
        <x:v>9.500774548445444</x:v>
      </x:c>
      <x:c r="AQ720" s="57" t="n">
        <x:v>1829675283.3333333</x:v>
      </x:c>
      <x:c r="AR720" s="52" t="n">
        <x:v>0.5170593993152873</x:v>
      </x:c>
      <x:c r="AS720" s="52" t="n">
        <x:v>-0.7019717216018018</x:v>
      </x:c>
      <x:c r="AT720" s="55" t="b">
        <x:v>1</x:v>
      </x:c>
      <x:c r="AU720" s="50"/>
      <x:c r="AV720" s="58" t="n">
        <x:v>0.7072750147913675</x:v>
      </x:c>
      <x:c r="AW720" s="50" t="n">
        <x:v>10</x:v>
      </x:c>
      <x:c r="AX720" s="50" t="str">
        <x:v>Future Moat</x:v>
      </x:c>
      <x:c r="AY720" s="50" t="str">
        <x:v>ローカル5年最大下落率-60%以下</x:v>
      </x:c>
      <x:c r="AZ720" s="59" t="str">
        <x:v>2025-10-20 11:22</x:v>
      </x:c>
      <x:c r="BA720" s="53" t="n">
        <x:v>38322</x:v>
      </x:c>
      <x:c r="BB720" s="50"/>
      <x:c r="BC720" s="50"/>
      <x:c r="BD720" s="50" t="str">
        <x:v>TOPIX Small 2</x:v>
      </x:c>
    </x:row>
    <x:row r="721">
      <x:c r="A721" s="50" t="n">
        <x:v>720</x:v>
      </x:c>
      <x:c r="B721" s="50" t="str">
        <x:v>6237</x:v>
      </x:c>
      <x:c r="C721" s="50" t="str">
        <x:v>6237.T</x:v>
      </x:c>
      <x:c r="D721" s="50" t="str">
        <x:v>IWAKI CO.,LTD.</x:v>
      </x:c>
      <x:c r="E721" s="50" t="str">
        <x:v>Prime Market (Domestic)</x:v>
      </x:c>
      <x:c r="F721" s="50" t="str">
        <x:v>Machinery</x:v>
      </x:c>
      <x:c r="G721" s="51" t="n">
        <x:v>28162.392</x:v>
      </x:c>
      <x:c r="H721" s="51" t="n">
        <x:v>32439.738</x:v>
      </x:c>
      <x:c r="I721" s="51" t="n">
        <x:v>37730.407</x:v>
      </x:c>
      <x:c r="J721" s="51" t="n">
        <x:v>44539.188</x:v>
      </x:c>
      <x:c r="K721" s="51" t="n">
        <x:v>45763.291</x:v>
      </x:c>
      <x:c r="L721" s="52" t="n">
        <x:f>IFERROR(H721/G721-1,"")</x:f>
        <x:v>0.15188148790770328</x:v>
      </x:c>
      <x:c r="M721" s="52" t="n">
        <x:f>IFERROR(I721/H721-1,"")</x:f>
        <x:v>0.16309222349453</x:v>
      </x:c>
      <x:c r="N721" s="52" t="n">
        <x:f>IFERROR(J721/I721-1,"")</x:f>
        <x:v>0.18045872126425788</x:v>
      </x:c>
      <x:c r="O721" s="52" t="n">
        <x:f>IFERROR(K721/J721-1,"")</x:f>
        <x:v>0.02748372960908041</x:v>
      </x:c>
      <x:c r="P721" s="52" t="n">
        <x:f>IFERROR((K721/G721)^(1/4)-1,"")</x:f>
        <x:v>0.12904675614848204</x:v>
      </x:c>
      <x:c r="Q721" s="51" t="n">
        <x:v>5845.157</x:v>
      </x:c>
      <x:c r="R721" s="52" t="n">
        <x:f>IFERROR(Q721/K721,"")</x:f>
        <x:v>0.12772588842004393</x:v>
      </x:c>
      <x:c r="S721" s="53" t="n">
        <x:v>42430</x:v>
      </x:c>
      <x:c r="T721" s="50" t="str">
        <x:v>EDINET_company_history</x:v>
      </x:c>
      <x:c r="U721" s="50" t="str">
        <x:v>CHARON FINANCE GMBH PRESIDENT OF MANAGEMENT VERDER ANDRIES JAN （常任代理人 株式会社三菱UFJ銀行）</x:v>
      </x:c>
      <x:c r="V721" s="54" t="n">
        <x:v>0.1224</x:v>
      </x:c>
      <x:c r="W721" s="50" t="str">
        <x:v>藤中 茂</x:v>
      </x:c>
      <x:c r="X721" s="50" t="b">
        <x:f>AND(COUNT(L721:O721)=4,L721&gt;='設定'!$B$6,M721&gt;='設定'!$B$6,N721&gt;='設定'!$B$6,O721&gt;='設定'!$B$6)</x:f>
        <x:v>0</x:v>
      </x:c>
      <x:c r="Y721" s="50" t="b">
        <x:f>AND(COUNT(G721:K721)=5,P721&gt;='設定'!$B$7)</x:f>
        <x:v>0</x:v>
      </x:c>
      <x:c r="Z721" s="50" t="b">
        <x:f>AND(ISNUMBER(R721),R721&gt;='設定'!$B$8)</x:f>
        <x:v>1</x:v>
      </x:c>
      <x:c r="AA721" s="50" t="b">
        <x:f>AND(ISNUMBER(S721),S721&gt;=DATE(YEAR('設定'!$B$10)-'設定'!$B$9,MONTH('設定'!$B$10),DAY('設定'!$B$10)))</x:f>
        <x:v>0</x:v>
      </x:c>
      <x:c r="AB721" s="55" t="b">
        <x:v>0</x:v>
      </x:c>
      <x:c r="AC721" s="55" t="b">
        <x:v>0</x:v>
      </x:c>
      <x:c r="AD721" s="50" t="n">
        <x:f>IF(X721,1,0)+IF(Z721,1,0)+IF(AA721,1,0)+IF(AB721,1,0)</x:f>
        <x:v>1</x:v>
      </x:c>
      <x:c r="AE721" s="50" t="n">
        <x:f>IF(Y721,1,0)+IF(Z721,1,0)+IF(AA721,1,0)+IF(AB721,1,0)</x:f>
        <x:v>1</x:v>
      </x:c>
      <x:c r="AF721" s="50" t="n">
        <x:f>IF(Y721,1,0)+IF(Z721,1,0)+IF(AA721,1,0)+IF(AC721,1,0)</x:f>
        <x:v>1</x:v>
      </x:c>
      <x:c r="AG721" s="53" t="n">
        <x:v>44348</x:v>
      </x:c>
      <x:c r="AH721" s="50" t="str">
        <x:v>S100W3U3</x:v>
      </x:c>
      <x:c r="AI721" s="50" t="str">
        <x:v>NetSalesSummaryOfBusinessResults</x:v>
      </x:c>
      <x:c r="AJ721" s="50" t="str">
        <x:v>OperatingIncome</x:v>
      </x:c>
      <x:c r="AK721" s="53" t="n">
        <x:v>45747</x:v>
      </x:c>
      <x:c r="AL721" s="50" t="str">
        <x:v>365/365/365/366/365</x:v>
      </x:c>
      <x:c r="AM721" s="51" t="n">
        <x:v>22115210</x:v>
      </x:c>
      <x:c r="AN721" s="51" t="n">
        <x:v>3400</x:v>
      </x:c>
      <x:c r="AO721" s="51" t="n">
        <x:f>IFERROR(AM721*AN721,"")</x:f>
        <x:v>75191714000</x:v>
      </x:c>
      <x:c r="AP721" s="56" t="n">
        <x:f>IFERROR(AO721/(K721*1000000),"")</x:f>
        <x:v>1.6430574016191275</x:v>
      </x:c>
      <x:c r="AQ721" s="57" t="n">
        <x:v>86794176.66666667</x:v>
      </x:c>
      <x:c r="AR721" s="52" t="n">
        <x:v>0.3818267859775236</x:v>
      </x:c>
      <x:c r="AS721" s="52" t="n">
        <x:v>-0.4952641565546124</x:v>
      </x:c>
      <x:c r="AT721" s="55" t="b">
        <x:v>1</x:v>
      </x:c>
      <x:c r="AU721" s="50"/>
      <x:c r="AV721" s="58" t="n">
        <x:v>0.2671419199720308</x:v>
      </x:c>
      <x:c r="AW721" s="50" t="n">
        <x:v>499</x:v>
      </x:c>
      <x:c r="AX721" s="50" t="str">
        <x:v>Future Moat</x:v>
      </x:c>
      <x:c r="AY721" s="50" t="str">
        <x:v>目立つ機械的警告なし（定性確認は別途必要）</x:v>
      </x:c>
      <x:c r="AZ721" s="59" t="str">
        <x:v>2025-06-26 14:30</x:v>
      </x:c>
      <x:c r="BA721" s="53" t="n">
        <x:v>42430</x:v>
      </x:c>
      <x:c r="BB721" s="50"/>
      <x:c r="BC721" s="50"/>
      <x:c r="BD721" s="50" t="str">
        <x:v>TOPIX Small 2</x:v>
      </x:c>
    </x:row>
    <x:row r="722">
      <x:c r="A722" s="50" t="n">
        <x:v>721</x:v>
      </x:c>
      <x:c r="B722" s="50" t="str">
        <x:v>6368</x:v>
      </x:c>
      <x:c r="C722" s="50" t="str">
        <x:v>6368.T</x:v>
      </x:c>
      <x:c r="D722" s="50" t="str">
        <x:v>ORGANO CORPORATION</x:v>
      </x:c>
      <x:c r="E722" s="50" t="str">
        <x:v>Prime Market (Domestic)</x:v>
      </x:c>
      <x:c r="F722" s="50" t="str">
        <x:v>Machinery</x:v>
      </x:c>
      <x:c r="G722" s="51" t="n">
        <x:v>100638</x:v>
      </x:c>
      <x:c r="H722" s="51" t="n">
        <x:v>112069</x:v>
      </x:c>
      <x:c r="I722" s="51" t="n">
        <x:v>132426</x:v>
      </x:c>
      <x:c r="J722" s="51" t="n">
        <x:v>150356</x:v>
      </x:c>
      <x:c r="K722" s="51" t="n">
        <x:v>163269</x:v>
      </x:c>
      <x:c r="L722" s="52" t="n">
        <x:f>IFERROR(H722/G722-1,"")</x:f>
        <x:v>0.11358532562252832</x:v>
      </x:c>
      <x:c r="M722" s="52" t="n">
        <x:f>IFERROR(I722/H722-1,"")</x:f>
        <x:v>0.18164702103168584</x:v>
      </x:c>
      <x:c r="N722" s="52" t="n">
        <x:f>IFERROR(J722/I722-1,"")</x:f>
        <x:v>0.13539637231359403</x:v>
      </x:c>
      <x:c r="O722" s="52" t="n">
        <x:f>IFERROR(K722/J722-1,"")</x:f>
        <x:v>0.08588283806432728</x:v>
      </x:c>
      <x:c r="P722" s="52" t="n">
        <x:f>IFERROR((K722/G722)^(1/4)-1,"")</x:f>
        <x:v>0.12858801465417224</x:v>
      </x:c>
      <x:c r="Q722" s="51" t="n">
        <x:v>31120</x:v>
      </x:c>
      <x:c r="R722" s="52" t="n">
        <x:f>IFERROR(Q722/K722,"")</x:f>
        <x:v>0.19060568754631926</x:v>
      </x:c>
      <x:c r="S722" s="53" t="n">
        <x:v>22555</x:v>
      </x:c>
      <x:c r="T722" s="50" t="str">
        <x:v>EDINET_company_history</x:v>
      </x:c>
      <x:c r="U722" s="50" t="str">
        <x:v>東ソー株式会社</x:v>
      </x:c>
      <x:c r="V722" s="54" t="n">
        <x:v>0.4428</x:v>
      </x:c>
      <x:c r="W722" s="50" t="str">
        <x:v>山 田 正 幸</x:v>
      </x:c>
      <x:c r="X722" s="50" t="b">
        <x:f>AND(COUNT(L722:O722)=4,L722&gt;='設定'!$B$6,M722&gt;='設定'!$B$6,N722&gt;='設定'!$B$6,O722&gt;='設定'!$B$6)</x:f>
        <x:v>0</x:v>
      </x:c>
      <x:c r="Y722" s="50" t="b">
        <x:f>AND(COUNT(G722:K722)=5,P722&gt;='設定'!$B$7)</x:f>
        <x:v>0</x:v>
      </x:c>
      <x:c r="Z722" s="50" t="b">
        <x:f>AND(ISNUMBER(R722),R722&gt;='設定'!$B$8)</x:f>
        <x:v>1</x:v>
      </x:c>
      <x:c r="AA722" s="50" t="b">
        <x:f>AND(ISNUMBER(S722),S722&gt;=DATE(YEAR('設定'!$B$10)-'設定'!$B$9,MONTH('設定'!$B$10),DAY('設定'!$B$10)))</x:f>
        <x:v>0</x:v>
      </x:c>
      <x:c r="AB722" s="55" t="b">
        <x:v>0</x:v>
      </x:c>
      <x:c r="AC722" s="55" t="b">
        <x:v>0</x:v>
      </x:c>
      <x:c r="AD722" s="50" t="n">
        <x:f>IF(X722,1,0)+IF(Z722,1,0)+IF(AA722,1,0)+IF(AB722,1,0)</x:f>
        <x:v>1</x:v>
      </x:c>
      <x:c r="AE722" s="50" t="n">
        <x:f>IF(Y722,1,0)+IF(Z722,1,0)+IF(AA722,1,0)+IF(AB722,1,0)</x:f>
        <x:v>1</x:v>
      </x:c>
      <x:c r="AF722" s="50" t="n">
        <x:f>IF(Y722,1,0)+IF(Z722,1,0)+IF(AA722,1,0)+IF(AC722,1,0)</x:f>
        <x:v>1</x:v>
      </x:c>
      <x:c r="AG722" s="53" t="n">
        <x:v>44348</x:v>
      </x:c>
      <x:c r="AH722" s="50" t="str">
        <x:v>S100W6CP</x:v>
      </x:c>
      <x:c r="AI722" s="50" t="str">
        <x:v>NetSalesSummaryOfBusinessResults</x:v>
      </x:c>
      <x:c r="AJ722" s="50" t="str">
        <x:v>OperatingIncome</x:v>
      </x:c>
      <x:c r="AK722" s="53" t="n">
        <x:v>45747</x:v>
      </x:c>
      <x:c r="AL722" s="50" t="str">
        <x:v>365/365/365/366/365</x:v>
      </x:c>
      <x:c r="AM722" s="51" t="n">
        <x:v>46021000</x:v>
      </x:c>
      <x:c r="AN722" s="51" t="n">
        <x:v>15750</x:v>
      </x:c>
      <x:c r="AO722" s="51" t="n">
        <x:f>IFERROR(AM722*AN722,"")</x:f>
        <x:v>724830750000</x:v>
      </x:c>
      <x:c r="AP722" s="56" t="n">
        <x:f>IFERROR(AO722/(K722*1000000),"")</x:f>
        <x:v>4.439487900336255</x:v>
      </x:c>
      <x:c r="AQ722" s="57" t="n">
        <x:v>4163357991.6666665</x:v>
      </x:c>
      <x:c r="AR722" s="52" t="n">
        <x:v>0.4309740446396749</x:v>
      </x:c>
      <x:c r="AS722" s="52" t="n">
        <x:v>-0.4528302963513686</x:v>
      </x:c>
      <x:c r="AT722" s="55" t="b">
        <x:v>1</x:v>
      </x:c>
      <x:c r="AU722" s="50"/>
      <x:c r="AV722" s="58" t="n">
        <x:v>0.3011096087713006</x:v>
      </x:c>
      <x:c r="AW722" s="50" t="n">
        <x:v>432</x:v>
      </x:c>
      <x:c r="AX722" s="50" t="str">
        <x:v>Future Moat</x:v>
      </x:c>
      <x:c r="AY722" s="50" t="str">
        <x:v>目立つ機械的警告なし（定性確認は別途必要）</x:v>
      </x:c>
      <x:c r="AZ722" s="59" t="str">
        <x:v>2025-06-26 14:41</x:v>
      </x:c>
      <x:c r="BA722" s="53" t="n">
        <x:v>22555</x:v>
      </x:c>
      <x:c r="BB722" s="50"/>
      <x:c r="BC722" s="50"/>
      <x:c r="BD722" s="50" t="str">
        <x:v>TOPIX Mid400</x:v>
      </x:c>
    </x:row>
    <x:row r="723">
      <x:c r="A723" s="50" t="n">
        <x:v>722</x:v>
      </x:c>
      <x:c r="B723" s="50" t="str">
        <x:v>3992</x:v>
      </x:c>
      <x:c r="C723" s="50" t="str">
        <x:v>3992.T</x:v>
      </x:c>
      <x:c r="D723" s="50" t="str">
        <x:v>Needs Well Inc.</x:v>
      </x:c>
      <x:c r="E723" s="50" t="str">
        <x:v>Prime Market (Domestic)</x:v>
      </x:c>
      <x:c r="F723" s="50" t="str">
        <x:v>Information &amp; Communication</x:v>
      </x:c>
      <x:c r="G723" s="51" t="n">
        <x:v>5752.353</x:v>
      </x:c>
      <x:c r="H723" s="51" t="n">
        <x:v>6730.166</x:v>
      </x:c>
      <x:c r="I723" s="51" t="n">
        <x:v>8165.204</x:v>
      </x:c>
      <x:c r="J723" s="51" t="n">
        <x:v>8918.655</x:v>
      </x:c>
      <x:c r="K723" s="51" t="n">
        <x:v>9331.92</x:v>
      </x:c>
      <x:c r="L723" s="52" t="n">
        <x:f>IFERROR(H723/G723-1,"")</x:f>
        <x:v>0.16998487401590268</x:v>
      </x:c>
      <x:c r="M723" s="52" t="n">
        <x:f>IFERROR(I723/H723-1,"")</x:f>
        <x:v>0.21322475552608955</x:v>
      </x:c>
      <x:c r="N723" s="52" t="n">
        <x:f>IFERROR(J723/I723-1,"")</x:f>
        <x:v>0.09227583291244179</x:v>
      </x:c>
      <x:c r="O723" s="52" t="n">
        <x:f>IFERROR(K723/J723-1,"")</x:f>
        <x:v>0.04633714388548493</x:v>
      </x:c>
      <x:c r="P723" s="52" t="n">
        <x:f>IFERROR((K723/G723)^(1/4)-1,"")</x:f>
        <x:v>0.12857745270558718</x:v>
      </x:c>
      <x:c r="Q723" s="51" t="n">
        <x:v>1052.573</x:v>
      </x:c>
      <x:c r="R723" s="52" t="n">
        <x:f>IFERROR(Q723/K723,"")</x:f>
        <x:v>0.11279275861773355</x:v>
      </x:c>
      <x:c r="S723" s="53" t="n">
        <x:v>42979</x:v>
      </x:c>
      <x:c r="T723" s="50" t="str">
        <x:v>EDINET_company_history</x:v>
      </x:c>
      <x:c r="U723" s="50" t="str">
        <x:v>株式会社オーディーシー</x:v>
      </x:c>
      <x:c r="V723" s="54" t="n">
        <x:v>0.3652</x:v>
      </x:c>
      <x:c r="W723" s="50" t="str">
        <x:v>松岡 元</x:v>
      </x:c>
      <x:c r="X723" s="50" t="b">
        <x:f>AND(COUNT(L723:O723)=4,L723&gt;='設定'!$B$6,M723&gt;='設定'!$B$6,N723&gt;='設定'!$B$6,O723&gt;='設定'!$B$6)</x:f>
        <x:v>0</x:v>
      </x:c>
      <x:c r="Y723" s="50" t="b">
        <x:f>AND(COUNT(G723:K723)=5,P723&gt;='設定'!$B$7)</x:f>
        <x:v>0</x:v>
      </x:c>
      <x:c r="Z723" s="50" t="b">
        <x:f>AND(ISNUMBER(R723),R723&gt;='設定'!$B$8)</x:f>
        <x:v>1</x:v>
      </x:c>
      <x:c r="AA723" s="50" t="b">
        <x:f>AND(ISNUMBER(S723),S723&gt;=DATE(YEAR('設定'!$B$10)-'設定'!$B$9,MONTH('設定'!$B$10),DAY('設定'!$B$10)))</x:f>
        <x:v>0</x:v>
      </x:c>
      <x:c r="AB723" s="55" t="b">
        <x:v>0</x:v>
      </x:c>
      <x:c r="AC723" s="55" t="b">
        <x:v>0</x:v>
      </x:c>
      <x:c r="AD723" s="50" t="n">
        <x:f>IF(X723,1,0)+IF(Z723,1,0)+IF(AA723,1,0)+IF(AB723,1,0)</x:f>
        <x:v>1</x:v>
      </x:c>
      <x:c r="AE723" s="50" t="n">
        <x:f>IF(Y723,1,0)+IF(Z723,1,0)+IF(AA723,1,0)+IF(AB723,1,0)</x:f>
        <x:v>1</x:v>
      </x:c>
      <x:c r="AF723" s="50" t="n">
        <x:f>IF(Y723,1,0)+IF(Z723,1,0)+IF(AA723,1,0)+IF(AC723,1,0)</x:f>
        <x:v>1</x:v>
      </x:c>
      <x:c r="AG723" s="53" t="n">
        <x:v>44348</x:v>
      </x:c>
      <x:c r="AH723" s="50" t="str">
        <x:v>S100XAHG</x:v>
      </x:c>
      <x:c r="AI723" s="50" t="str">
        <x:v>NetSalesSummaryOfBusinessResults</x:v>
      </x:c>
      <x:c r="AJ723" s="50" t="str">
        <x:v>OperatingIncome</x:v>
      </x:c>
      <x:c r="AK723" s="53" t="n">
        <x:v>45930</x:v>
      </x:c>
      <x:c r="AL723" s="50" t="str">
        <x:v>365/365/365/366/365</x:v>
      </x:c>
      <x:c r="AM723" s="51" t="n">
        <x:v>37874200</x:v>
      </x:c>
      <x:c r="AN723" s="51" t="n">
        <x:v>410</x:v>
      </x:c>
      <x:c r="AO723" s="51" t="n">
        <x:f>IFERROR(AM723*AN723,"")</x:f>
        <x:v>15528422000</x:v>
      </x:c>
      <x:c r="AP723" s="56" t="n">
        <x:f>IFERROR(AO723/(K723*1000000),"")</x:f>
        <x:v>1.6640114788810878</x:v>
      </x:c>
      <x:c r="AQ723" s="57" t="n">
        <x:v>71528626.66666667</x:v>
      </x:c>
      <x:c r="AR723" s="52" t="n">
        <x:v>0.4348415649687246</x:v>
      </x:c>
      <x:c r="AS723" s="52" t="n">
        <x:v>-0.542253551705</x:v>
      </x:c>
      <x:c r="AT723" s="55" t="b">
        <x:v>1</x:v>
      </x:c>
      <x:c r="AU723" s="50"/>
      <x:c r="AV723" s="58" t="n">
        <x:v>-0.0126040700819278</x:v>
      </x:c>
      <x:c r="AW723" s="50" t="n">
        <x:v>1974</x:v>
      </x:c>
      <x:c r="AX723" s="50" t="str">
        <x:v>Future Moat</x:v>
      </x:c>
      <x:c r="AY723" s="50" t="str">
        <x:v>目立つ機械的警告なし（定性確認は別途必要）</x:v>
      </x:c>
      <x:c r="AZ723" s="59" t="str">
        <x:v>2025-12-15 15:38</x:v>
      </x:c>
      <x:c r="BA723" s="53" t="n">
        <x:v>42979</x:v>
      </x:c>
      <x:c r="BB723" s="50"/>
      <x:c r="BC723" s="50"/>
      <x:c r="BD723" s="50"/>
    </x:row>
    <x:row r="724">
      <x:c r="A724" s="50" t="n">
        <x:v>723</x:v>
      </x:c>
      <x:c r="B724" s="50" t="str">
        <x:v>3242</x:v>
      </x:c>
      <x:c r="C724" s="50" t="str">
        <x:v>3242.T</x:v>
      </x:c>
      <x:c r="D724" s="50" t="str">
        <x:v>URBANET CORPORATION CO.,LTD.</x:v>
      </x:c>
      <x:c r="E724" s="50" t="str">
        <x:v>Standard Market(Domestic)</x:v>
      </x:c>
      <x:c r="F724" s="50" t="str">
        <x:v>Real Estate</x:v>
      </x:c>
      <x:c r="G724" s="51" t="n">
        <x:v>20955.404</x:v>
      </x:c>
      <x:c r="H724" s="51" t="n">
        <x:v>19606.726</x:v>
      </x:c>
      <x:c r="I724" s="51" t="n">
        <x:v>20264.845</x:v>
      </x:c>
      <x:c r="J724" s="51" t="n">
        <x:v>27965.91</x:v>
      </x:c>
      <x:c r="K724" s="51" t="n">
        <x:v>33933.706</x:v>
      </x:c>
      <x:c r="L724" s="52" t="n">
        <x:f>IFERROR(H724/G724-1,"")</x:f>
        <x:v>-0.06435943683070966</x:v>
      </x:c>
      <x:c r="M724" s="52" t="n">
        <x:f>IFERROR(I724/H724-1,"")</x:f>
        <x:v>0.03356598138822364</x:v>
      </x:c>
      <x:c r="N724" s="52" t="n">
        <x:f>IFERROR(J724/I724-1,"")</x:f>
        <x:v>0.38002091799863247</x:v>
      </x:c>
      <x:c r="O724" s="52" t="n">
        <x:f>IFERROR(K724/J724-1,"")</x:f>
        <x:v>0.21339538030409155</x:v>
      </x:c>
      <x:c r="P724" s="52" t="n">
        <x:f>IFERROR((K724/G724)^(1/4)-1,"")</x:f>
        <x:v>0.1280641920209935</x:v>
      </x:c>
      <x:c r="Q724" s="51" t="n">
        <x:v>3481.361</x:v>
      </x:c>
      <x:c r="R724" s="52" t="n">
        <x:f>IFERROR(Q724/K724,"")</x:f>
        <x:v>0.10259300885084582</x:v>
      </x:c>
      <x:c r="S724" s="53" t="n">
        <x:v>39142</x:v>
      </x:c>
      <x:c r="T724" s="50" t="str">
        <x:v>EDINET_company_history</x:v>
      </x:c>
      <x:c r="U724" s="50" t="str">
        <x:v>株式会社服部</x:v>
      </x:c>
      <x:c r="V724" s="54" t="n">
        <x:v>0.139</x:v>
      </x:c>
      <x:c r="W724" s="50" t="str">
        <x:v>服部 信治 / 田中 敦</x:v>
      </x:c>
      <x:c r="X724" s="50" t="b">
        <x:f>AND(COUNT(L724:O724)=4,L724&gt;='設定'!$B$6,M724&gt;='設定'!$B$6,N724&gt;='設定'!$B$6,O724&gt;='設定'!$B$6)</x:f>
        <x:v>0</x:v>
      </x:c>
      <x:c r="Y724" s="50" t="b">
        <x:f>AND(COUNT(G724:K724)=5,P724&gt;='設定'!$B$7)</x:f>
        <x:v>0</x:v>
      </x:c>
      <x:c r="Z724" s="50" t="b">
        <x:f>AND(ISNUMBER(R724),R724&gt;='設定'!$B$8)</x:f>
        <x:v>1</x:v>
      </x:c>
      <x:c r="AA724" s="50" t="b">
        <x:f>AND(ISNUMBER(S724),S724&gt;=DATE(YEAR('設定'!$B$10)-'設定'!$B$9,MONTH('設定'!$B$10),DAY('設定'!$B$10)))</x:f>
        <x:v>0</x:v>
      </x:c>
      <x:c r="AB724" s="55" t="b">
        <x:v>0</x:v>
      </x:c>
      <x:c r="AC724" s="55" t="b">
        <x:v>0</x:v>
      </x:c>
      <x:c r="AD724" s="50" t="n">
        <x:f>IF(X724,1,0)+IF(Z724,1,0)+IF(AA724,1,0)+IF(AB724,1,0)</x:f>
        <x:v>1</x:v>
      </x:c>
      <x:c r="AE724" s="50" t="n">
        <x:f>IF(Y724,1,0)+IF(Z724,1,0)+IF(AA724,1,0)+IF(AB724,1,0)</x:f>
        <x:v>1</x:v>
      </x:c>
      <x:c r="AF724" s="50" t="n">
        <x:f>IF(Y724,1,0)+IF(Z724,1,0)+IF(AA724,1,0)+IF(AC724,1,0)</x:f>
        <x:v>1</x:v>
      </x:c>
      <x:c r="AG724" s="53" t="n">
        <x:v>44348</x:v>
      </x:c>
      <x:c r="AH724" s="50" t="str">
        <x:v>S100WQT7</x:v>
      </x:c>
      <x:c r="AI724" s="50" t="str">
        <x:v>NetSalesSummaryOfBusinessResults</x:v>
      </x:c>
      <x:c r="AJ724" s="50" t="str">
        <x:v>OperatingIncome</x:v>
      </x:c>
      <x:c r="AK724" s="53" t="n">
        <x:v>45838</x:v>
      </x:c>
      <x:c r="AL724" s="50" t="str">
        <x:v>365/365/365/366/365</x:v>
      </x:c>
      <x:c r="AM724" s="51" t="n">
        <x:v>35574000</x:v>
      </x:c>
      <x:c r="AN724" s="51" t="n">
        <x:v>518</x:v>
      </x:c>
      <x:c r="AO724" s="51" t="n">
        <x:f>IFERROR(AM724*AN724,"")</x:f>
        <x:v>18427332000</x:v>
      </x:c>
      <x:c r="AP724" s="56" t="n">
        <x:f>IFERROR(AO724/(K724*1000000),"")</x:f>
        <x:v>0.5430391835185936</x:v>
      </x:c>
      <x:c r="AQ724" s="57" t="n">
        <x:v>50905501.666666664</x:v>
      </x:c>
      <x:c r="AR724" s="52" t="n">
        <x:v>0.1784144262712006</x:v>
      </x:c>
      <x:c r="AS724" s="52" t="n">
        <x:v>-0.2488116319247731</x:v>
      </x:c>
      <x:c r="AT724" s="55" t="b">
        <x:v>0</x:v>
      </x:c>
      <x:c r="AU724" s="50" t="str">
        <x:v>repeated_negative_operating_cf</x:v>
      </x:c>
      <x:c r="AV724" s="58" t="n">
        <x:v>0.0101009446706015</x:v>
      </x:c>
      <x:c r="AW724" s="50" t="n">
        <x:v>1791</x:v>
      </x:c>
      <x:c r="AX724" s="50" t="str">
        <x:v>Transformation Moat</x:v>
      </x:c>
      <x:c r="AY724" s="50" t="str">
        <x:v>既存適格性フィルター不通過: repeated_negative_operating_cf</x:v>
      </x:c>
      <x:c r="AZ724" s="59" t="str">
        <x:v>2025-09-24 15:38</x:v>
      </x:c>
      <x:c r="BA724" s="53" t="n">
        <x:v>39142</x:v>
      </x:c>
      <x:c r="BB724" s="50"/>
      <x:c r="BC724" s="50"/>
      <x:c r="BD724" s="50"/>
    </x:row>
    <x:row r="725">
      <x:c r="A725" s="50" t="n">
        <x:v>724</x:v>
      </x:c>
      <x:c r="B725" s="50" t="str">
        <x:v>7014</x:v>
      </x:c>
      <x:c r="C725" s="50" t="str">
        <x:v>7014.T</x:v>
      </x:c>
      <x:c r="D725" s="50" t="str">
        <x:v>Namura Shipbuilding Co.,Ltd.</x:v>
      </x:c>
      <x:c r="E725" s="50" t="str">
        <x:v>Standard Market(Domestic)</x:v>
      </x:c>
      <x:c r="F725" s="50" t="str">
        <x:v>Transportation Equipment</x:v>
      </x:c>
      <x:c r="G725" s="51" t="n">
        <x:v>98403</x:v>
      </x:c>
      <x:c r="H725" s="51" t="n">
        <x:v>83423</x:v>
      </x:c>
      <x:c r="I725" s="51" t="n">
        <x:v>124080</x:v>
      </x:c>
      <x:c r="J725" s="51" t="n">
        <x:v>135006</x:v>
      </x:c>
      <x:c r="K725" s="51" t="n">
        <x:v>159227</x:v>
      </x:c>
      <x:c r="L725" s="52" t="n">
        <x:f>IFERROR(H725/G725-1,"")</x:f>
        <x:v>-0.15223113116470022</x:v>
      </x:c>
      <x:c r="M725" s="52" t="n">
        <x:f>IFERROR(I725/H725-1,"")</x:f>
        <x:v>0.4873596010692496</x:v>
      </x:c>
      <x:c r="N725" s="52" t="n">
        <x:f>IFERROR(J725/I725-1,"")</x:f>
        <x:v>0.08805609284332694</x:v>
      </x:c>
      <x:c r="O725" s="52" t="n">
        <x:f>IFERROR(K725/J725-1,"")</x:f>
        <x:v>0.17940684117742922</x:v>
      </x:c>
      <x:c r="P725" s="52" t="n">
        <x:f>IFERROR((K725/G725)^(1/4)-1,"")</x:f>
        <x:v>0.12785194655284693</x:v>
      </x:c>
      <x:c r="Q725" s="51" t="n">
        <x:v>29466</x:v>
      </x:c>
      <x:c r="R725" s="52" t="n">
        <x:f>IFERROR(Q725/K725,"")</x:f>
        <x:v>0.18505655447882582</x:v>
      </x:c>
      <x:c r="S725" s="53" t="n">
        <x:v>18050</x:v>
      </x:c>
      <x:c r="T725" s="50" t="str">
        <x:v>EDINET_company_history</x:v>
      </x:c>
      <x:c r="U725" s="50" t="str">
        <x:v>日本マスタートラスト信託銀行株式会社（信託口）</x:v>
      </x:c>
      <x:c r="V725" s="54" t="n">
        <x:v>0.0988</x:v>
      </x:c>
      <x:c r="W725" s="50" t="str">
        <x:v>名 村 建 彦 / 名 村 建 介 / 間 渕 重 文</x:v>
      </x:c>
      <x:c r="X725" s="50" t="b">
        <x:f>AND(COUNT(L725:O725)=4,L725&gt;='設定'!$B$6,M725&gt;='設定'!$B$6,N725&gt;='設定'!$B$6,O725&gt;='設定'!$B$6)</x:f>
        <x:v>0</x:v>
      </x:c>
      <x:c r="Y725" s="50" t="b">
        <x:f>AND(COUNT(G725:K725)=5,P725&gt;='設定'!$B$7)</x:f>
        <x:v>0</x:v>
      </x:c>
      <x:c r="Z725" s="50" t="b">
        <x:f>AND(ISNUMBER(R725),R725&gt;='設定'!$B$8)</x:f>
        <x:v>1</x:v>
      </x:c>
      <x:c r="AA725" s="50" t="b">
        <x:f>AND(ISNUMBER(S725),S725&gt;=DATE(YEAR('設定'!$B$10)-'設定'!$B$9,MONTH('設定'!$B$10),DAY('設定'!$B$10)))</x:f>
        <x:v>0</x:v>
      </x:c>
      <x:c r="AB725" s="55" t="b">
        <x:v>0</x:v>
      </x:c>
      <x:c r="AC725" s="55" t="b">
        <x:v>0</x:v>
      </x:c>
      <x:c r="AD725" s="50" t="n">
        <x:f>IF(X725,1,0)+IF(Z725,1,0)+IF(AA725,1,0)+IF(AB725,1,0)</x:f>
        <x:v>1</x:v>
      </x:c>
      <x:c r="AE725" s="50" t="n">
        <x:f>IF(Y725,1,0)+IF(Z725,1,0)+IF(AA725,1,0)+IF(AB725,1,0)</x:f>
        <x:v>1</x:v>
      </x:c>
      <x:c r="AF725" s="50" t="n">
        <x:f>IF(Y725,1,0)+IF(Z725,1,0)+IF(AA725,1,0)+IF(AC725,1,0)</x:f>
        <x:v>1</x:v>
      </x:c>
      <x:c r="AG725" s="53" t="n">
        <x:v>44348</x:v>
      </x:c>
      <x:c r="AH725" s="50" t="str">
        <x:v>S100W4QD</x:v>
      </x:c>
      <x:c r="AI725" s="50" t="str">
        <x:v>NetSalesSummaryOfBusinessResults</x:v>
      </x:c>
      <x:c r="AJ725" s="50" t="str">
        <x:v>OperatingIncome</x:v>
      </x:c>
      <x:c r="AK725" s="53" t="n">
        <x:v>45747</x:v>
      </x:c>
      <x:c r="AL725" s="50" t="str">
        <x:v>365/365/365/366/365</x:v>
      </x:c>
      <x:c r="AM725" s="51" t="n">
        <x:v>69376451</x:v>
      </x:c>
      <x:c r="AN725" s="51" t="n">
        <x:v>3525</x:v>
      </x:c>
      <x:c r="AO725" s="51" t="n">
        <x:f>IFERROR(AM725*AN725,"")</x:f>
        <x:v>244551989775</x:v>
      </x:c>
      <x:c r="AP725" s="56" t="n">
        <x:f>IFERROR(AO725/(K725*1000000),"")</x:f>
        <x:v>1.5358701085557098</x:v>
      </x:c>
      <x:c r="AQ725" s="57" t="n">
        <x:v>5842217641.666667</x:v>
      </x:c>
      <x:c r="AR725" s="52" t="n">
        <x:v>0.7301237870388729</x:v>
      </x:c>
      <x:c r="AS725" s="52" t="n">
        <x:v>-0.5775401221110192</x:v>
      </x:c>
      <x:c r="AT725" s="55" t="b">
        <x:v>1</x:v>
      </x:c>
      <x:c r="AU725" s="50"/>
      <x:c r="AV725" s="58" t="n">
        <x:v>0.0520353089808031</x:v>
      </x:c>
      <x:c r="AW725" s="50" t="n">
        <x:v>1503</x:v>
      </x:c>
      <x:c r="AX725" s="50" t="str">
        <x:v>Transformation Moat</x:v>
      </x:c>
      <x:c r="AY725" s="50" t="str">
        <x:v>年率ボラティリティ60%以上</x:v>
      </x:c>
      <x:c r="AZ725" s="59" t="str">
        <x:v>2025-06-25 13:09</x:v>
      </x:c>
      <x:c r="BA725" s="53" t="n">
        <x:v>18050</x:v>
      </x:c>
      <x:c r="BB725" s="50"/>
      <x:c r="BC725" s="50"/>
      <x:c r="BD725" s="50" t="str">
        <x:v>TOPIX Small 1</x:v>
      </x:c>
    </x:row>
    <x:row r="726">
      <x:c r="A726" s="50" t="n">
        <x:v>725</x:v>
      </x:c>
      <x:c r="B726" s="50" t="str">
        <x:v>3569</x:v>
      </x:c>
      <x:c r="C726" s="50" t="str">
        <x:v>3569.T</x:v>
      </x:c>
      <x:c r="D726" s="50" t="str">
        <x:v>SEIREN CO.,LTD.</x:v>
      </x:c>
      <x:c r="E726" s="50" t="str">
        <x:v>Prime Market (Domestic)</x:v>
      </x:c>
      <x:c r="F726" s="50" t="str">
        <x:v>Textiles and Apparels</x:v>
      </x:c>
      <x:c r="G726" s="51" t="n">
        <x:v>98688</x:v>
      </x:c>
      <x:c r="H726" s="51" t="n">
        <x:v>109771</x:v>
      </x:c>
      <x:c r="I726" s="51" t="n">
        <x:v>132364</x:v>
      </x:c>
      <x:c r="J726" s="51" t="n">
        <x:v>141915</x:v>
      </x:c>
      <x:c r="K726" s="51" t="n">
        <x:v>159653</x:v>
      </x:c>
      <x:c r="L726" s="52" t="n">
        <x:f>IFERROR(H726/G726-1,"")</x:f>
        <x:v>0.11230342088197154</x:v>
      </x:c>
      <x:c r="M726" s="52" t="n">
        <x:f>IFERROR(I726/H726-1,"")</x:f>
        <x:v>0.20581938763425667</x:v>
      </x:c>
      <x:c r="N726" s="52" t="n">
        <x:f>IFERROR(J726/I726-1,"")</x:f>
        <x:v>0.07215708198603843</x:v>
      </x:c>
      <x:c r="O726" s="52" t="n">
        <x:f>IFERROR(K726/J726-1,"")</x:f>
        <x:v>0.12499031110171588</x:v>
      </x:c>
      <x:c r="P726" s="52" t="n">
        <x:f>IFERROR((K726/G726)^(1/4)-1,"")</x:f>
        <x:v>0.12778985605562365</x:v>
      </x:c>
      <x:c r="Q726" s="51" t="n">
        <x:v>17865</x:v>
      </x:c>
      <x:c r="R726" s="52" t="n">
        <x:f>IFERROR(Q726/K726,"")</x:f>
        <x:v>0.11189893080618592</x:v>
      </x:c>
      <x:c r="S726" s="53" t="n">
        <x:v>22981</x:v>
      </x:c>
      <x:c r="T726" s="50" t="str">
        <x:v>EDINET_company_history</x:v>
      </x:c>
      <x:c r="U726" s="50" t="str">
        <x:v>株式会社日本カストディ銀行（信託口）</x:v>
      </x:c>
      <x:c r="V726" s="54" t="n">
        <x:v>0.1425</x:v>
      </x:c>
      <x:c r="W726" s="50" t="str">
        <x:v>川田 達男 / 于 輝 / 山田 英幸 / 川田 浩司(注)３</x:v>
      </x:c>
      <x:c r="X726" s="50" t="b">
        <x:f>AND(COUNT(L726:O726)=4,L726&gt;='設定'!$B$6,M726&gt;='設定'!$B$6,N726&gt;='設定'!$B$6,O726&gt;='設定'!$B$6)</x:f>
        <x:v>0</x:v>
      </x:c>
      <x:c r="Y726" s="50" t="b">
        <x:f>AND(COUNT(G726:K726)=5,P726&gt;='設定'!$B$7)</x:f>
        <x:v>0</x:v>
      </x:c>
      <x:c r="Z726" s="50" t="b">
        <x:f>AND(ISNUMBER(R726),R726&gt;='設定'!$B$8)</x:f>
        <x:v>1</x:v>
      </x:c>
      <x:c r="AA726" s="50" t="b">
        <x:f>AND(ISNUMBER(S726),S726&gt;=DATE(YEAR('設定'!$B$10)-'設定'!$B$9,MONTH('設定'!$B$10),DAY('設定'!$B$10)))</x:f>
        <x:v>0</x:v>
      </x:c>
      <x:c r="AB726" s="55" t="b">
        <x:v>0</x:v>
      </x:c>
      <x:c r="AC726" s="55" t="b">
        <x:v>0</x:v>
      </x:c>
      <x:c r="AD726" s="50" t="n">
        <x:f>IF(X726,1,0)+IF(Z726,1,0)+IF(AA726,1,0)+IF(AB726,1,0)</x:f>
        <x:v>1</x:v>
      </x:c>
      <x:c r="AE726" s="50" t="n">
        <x:f>IF(Y726,1,0)+IF(Z726,1,0)+IF(AA726,1,0)+IF(AB726,1,0)</x:f>
        <x:v>1</x:v>
      </x:c>
      <x:c r="AF726" s="50" t="n">
        <x:f>IF(Y726,1,0)+IF(Z726,1,0)+IF(AA726,1,0)+IF(AC726,1,0)</x:f>
        <x:v>1</x:v>
      </x:c>
      <x:c r="AG726" s="53" t="n">
        <x:v>44348</x:v>
      </x:c>
      <x:c r="AH726" s="50" t="str">
        <x:v>S100W270</x:v>
      </x:c>
      <x:c r="AI726" s="50" t="str">
        <x:v>NetSalesSummaryOfBusinessResults</x:v>
      </x:c>
      <x:c r="AJ726" s="50" t="str">
        <x:v>OperatingIncome</x:v>
      </x:c>
      <x:c r="AK726" s="53" t="n">
        <x:v>45747</x:v>
      </x:c>
      <x:c r="AL726" s="50" t="str">
        <x:v>365/365/365/366/365</x:v>
      </x:c>
      <x:c r="AM726" s="51" t="n">
        <x:v>58630746</x:v>
      </x:c>
      <x:c r="AN726" s="51" t="n">
        <x:v>3340</x:v>
      </x:c>
      <x:c r="AO726" s="51" t="n">
        <x:f>IFERROR(AM726*AN726,"")</x:f>
        <x:v>195826691640</x:v>
      </x:c>
      <x:c r="AP726" s="56" t="n">
        <x:f>IFERROR(AO726/(K726*1000000),"")</x:f>
        <x:v>1.2265769615353297</x:v>
      </x:c>
      <x:c r="AQ726" s="57" t="n">
        <x:v>605581675</x:v>
      </x:c>
      <x:c r="AR726" s="52" t="n">
        <x:v>0.2698372466355544</x:v>
      </x:c>
      <x:c r="AS726" s="52" t="n">
        <x:v>-0.270345133842745</x:v>
      </x:c>
      <x:c r="AT726" s="55" t="b">
        <x:v>1</x:v>
      </x:c>
      <x:c r="AU726" s="50"/>
      <x:c r="AV726" s="58" t="n">
        <x:v>0.0692334141371845</x:v>
      </x:c>
      <x:c r="AW726" s="50" t="n">
        <x:v>1402</x:v>
      </x:c>
      <x:c r="AX726" s="50" t="str">
        <x:v>Core Moat</x:v>
      </x:c>
      <x:c r="AY726" s="50" t="str">
        <x:v>目立つ機械的警告なし（定性確認は別途必要）</x:v>
      </x:c>
      <x:c r="AZ726" s="59" t="str">
        <x:v>2025-06-25 13:23</x:v>
      </x:c>
      <x:c r="BA726" s="53" t="n">
        <x:v>22981</x:v>
      </x:c>
      <x:c r="BB726" s="50"/>
      <x:c r="BC726" s="50"/>
      <x:c r="BD726" s="50" t="str">
        <x:v>TOPIX Small 1</x:v>
      </x:c>
    </x:row>
    <x:row r="727">
      <x:c r="A727" s="50" t="n">
        <x:v>726</x:v>
      </x:c>
      <x:c r="B727" s="50" t="str">
        <x:v>9264</x:v>
      </x:c>
      <x:c r="C727" s="50" t="str">
        <x:v>9264.T</x:v>
      </x:c>
      <x:c r="D727" s="50" t="str">
        <x:v>Puequ CO.,LTD.</x:v>
      </x:c>
      <x:c r="E727" s="50" t="str">
        <x:v>Standard Market(Domestic)</x:v>
      </x:c>
      <x:c r="F727" s="50" t="str">
        <x:v>Wholesale Trade</x:v>
      </x:c>
      <x:c r="G727" s="51" t="n">
        <x:v>6256.401</x:v>
      </x:c>
      <x:c r="H727" s="51" t="n">
        <x:v>5806.047</x:v>
      </x:c>
      <x:c r="I727" s="51" t="n">
        <x:v>7052.147</x:v>
      </x:c>
      <x:c r="J727" s="51" t="n">
        <x:v>8371.947</x:v>
      </x:c>
      <x:c r="K727" s="51" t="n">
        <x:v>10114.295</x:v>
      </x:c>
      <x:c r="L727" s="52" t="n">
        <x:f>IFERROR(H727/G727-1,"")</x:f>
        <x:v>-0.071982917974727</x:v>
      </x:c>
      <x:c r="M727" s="52" t="n">
        <x:f>IFERROR(I727/H727-1,"")</x:f>
        <x:v>0.21462106662243707</x:v>
      </x:c>
      <x:c r="N727" s="52" t="n">
        <x:f>IFERROR(J727/I727-1,"")</x:f>
        <x:v>0.1871486796857751</x:v>
      </x:c>
      <x:c r="O727" s="52" t="n">
        <x:f>IFERROR(K727/J727-1,"")</x:f>
        <x:v>0.20811741880353507</x:v>
      </x:c>
      <x:c r="P727" s="52" t="n">
        <x:f>IFERROR((K727/G727)^(1/4)-1,"")</x:f>
        <x:v>0.12759400936958154</x:v>
      </x:c>
      <x:c r="Q727" s="51" t="n">
        <x:v>911.908</x:v>
      </x:c>
      <x:c r="R727" s="52" t="n">
        <x:f>IFERROR(Q727/K727,"")</x:f>
        <x:v>0.0901603127059276</x:v>
      </x:c>
      <x:c r="S727" s="53" t="n">
        <x:v>33725</x:v>
      </x:c>
      <x:c r="T727" s="50" t="str">
        <x:v>EDINET_company_history</x:v>
      </x:c>
      <x:c r="U727" s="50" t="str">
        <x:v>来山 哲二</x:v>
      </x:c>
      <x:c r="V727" s="54" t="n">
        <x:v>0.1378</x:v>
      </x:c>
      <x:c r="W727" s="50" t="str">
        <x:v>来山 哲二 / 松村 俊宏</x:v>
      </x:c>
      <x:c r="X727" s="50" t="b">
        <x:f>AND(COUNT(L727:O727)=4,L727&gt;='設定'!$B$6,M727&gt;='設定'!$B$6,N727&gt;='設定'!$B$6,O727&gt;='設定'!$B$6)</x:f>
        <x:v>0</x:v>
      </x:c>
      <x:c r="Y727" s="50" t="b">
        <x:f>AND(COUNT(G727:K727)=5,P727&gt;='設定'!$B$7)</x:f>
        <x:v>0</x:v>
      </x:c>
      <x:c r="Z727" s="50" t="b">
        <x:f>AND(ISNUMBER(R727),R727&gt;='設定'!$B$8)</x:f>
        <x:v>0</x:v>
      </x:c>
      <x:c r="AA727" s="50" t="b">
        <x:f>AND(ISNUMBER(S727),S727&gt;=DATE(YEAR('設定'!$B$10)-'設定'!$B$9,MONTH('設定'!$B$10),DAY('設定'!$B$10)))</x:f>
        <x:v>0</x:v>
      </x:c>
      <x:c r="AB727" s="55" t="b">
        <x:v>1</x:v>
      </x:c>
      <x:c r="AC727" s="55" t="b">
        <x:v>1</x:v>
      </x:c>
      <x:c r="AD727" s="50" t="n">
        <x:f>IF(X727,1,0)+IF(Z727,1,0)+IF(AA727,1,0)+IF(AB727,1,0)</x:f>
        <x:v>1</x:v>
      </x:c>
      <x:c r="AE727" s="50" t="n">
        <x:f>IF(Y727,1,0)+IF(Z727,1,0)+IF(AA727,1,0)+IF(AB727,1,0)</x:f>
        <x:v>1</x:v>
      </x:c>
      <x:c r="AF727" s="50" t="n">
        <x:f>IF(Y727,1,0)+IF(Z727,1,0)+IF(AA727,1,0)+IF(AC727,1,0)</x:f>
        <x:v>1</x:v>
      </x:c>
      <x:c r="AG727" s="53" t="n">
        <x:v>44348</x:v>
      </x:c>
      <x:c r="AH727" s="50" t="str">
        <x:v>S100X5TH</x:v>
      </x:c>
      <x:c r="AI727" s="50" t="str">
        <x:v>NetSalesSummaryOfBusinessResults</x:v>
      </x:c>
      <x:c r="AJ727" s="50" t="str">
        <x:v>OperatingIncome</x:v>
      </x:c>
      <x:c r="AK727" s="53" t="n">
        <x:v>45900</x:v>
      </x:c>
      <x:c r="AL727" s="50" t="str">
        <x:v>365/365/365/366/365</x:v>
      </x:c>
      <x:c r="AM727" s="51" t="n">
        <x:v>4524726</x:v>
      </x:c>
      <x:c r="AN727" s="51" t="n">
        <x:v>1598</x:v>
      </x:c>
      <x:c r="AO727" s="51" t="n">
        <x:f>IFERROR(AM727*AN727,"")</x:f>
        <x:v>7230512148</x:v>
      </x:c>
      <x:c r="AP727" s="56" t="n">
        <x:f>IFERROR(AO727/(K727*1000000),"")</x:f>
        <x:v>0.7148804882594387</x:v>
      </x:c>
      <x:c r="AQ727" s="57" t="n">
        <x:v>23524136.666666668</x:v>
      </x:c>
      <x:c r="AR727" s="52" t="n">
        <x:v>0.561833663273793</x:v>
      </x:c>
      <x:c r="AS727" s="52" t="n">
        <x:v>-0.7288288737188342</x:v>
      </x:c>
      <x:c r="AT727" s="55" t="b">
        <x:v>1</x:v>
      </x:c>
      <x:c r="AU727" s="50"/>
      <x:c r="AV727" s="58" t="n">
        <x:v>-0.2904408194892744</x:v>
      </x:c>
      <x:c r="AW727" s="50" t="n">
        <x:v>3265</x:v>
      </x:c>
      <x:c r="AX727" s="50" t="str">
        <x:v>Transformation Moat</x:v>
      </x:c>
      <x:c r="AY727" s="50" t="str">
        <x:v>ローカル5年最大下落率-60%以下</x:v>
      </x:c>
      <x:c r="AZ727" s="59" t="str">
        <x:v>2025-11-25 15:30</x:v>
      </x:c>
      <x:c r="BA727" s="53" t="n">
        <x:v>33725</x:v>
      </x:c>
      <x:c r="BB727" s="50" t="str">
        <x:v>来山 哲二</x:v>
      </x:c>
      <x:c r="BC727" s="50"/>
      <x:c r="BD727" s="50"/>
    </x:row>
    <x:row r="728">
      <x:c r="A728" s="50" t="n">
        <x:v>727</x:v>
      </x:c>
      <x:c r="B728" s="50" t="str">
        <x:v>4013</x:v>
      </x:c>
      <x:c r="C728" s="50" t="str">
        <x:v>4013.T</x:v>
      </x:c>
      <x:c r="D728" s="50" t="str">
        <x:v>Kinjiro Co.,Ltd.</x:v>
      </x:c>
      <x:c r="E728" s="50" t="str">
        <x:v>Growth Market(Domestic)</x:v>
      </x:c>
      <x:c r="F728" s="50" t="str">
        <x:v>Information &amp; Communication</x:v>
      </x:c>
      <x:c r="G728" s="51" t="n">
        <x:v>3324.414</x:v>
      </x:c>
      <x:c r="H728" s="51" t="n">
        <x:v>3551.547</x:v>
      </x:c>
      <x:c r="I728" s="51" t="n">
        <x:v>3923.34</x:v>
      </x:c>
      <x:c r="J728" s="51" t="n">
        <x:v>4376.654</x:v>
      </x:c>
      <x:c r="K728" s="51" t="n">
        <x:v>5370.47</x:v>
      </x:c>
      <x:c r="L728" s="52" t="n">
        <x:f>IFERROR(H728/G728-1,"")</x:f>
        <x:v>0.06832271792863343</x:v>
      </x:c>
      <x:c r="M728" s="52" t="n">
        <x:f>IFERROR(I728/H728-1,"")</x:f>
        <x:v>0.10468480355180443</x:v>
      </x:c>
      <x:c r="N728" s="52" t="n">
        <x:f>IFERROR(J728/I728-1,"")</x:f>
        <x:v>0.11554287928142859</x:v>
      </x:c>
      <x:c r="O728" s="52" t="n">
        <x:f>IFERROR(K728/J728-1,"")</x:f>
        <x:v>0.2270720966290687</x:v>
      </x:c>
      <x:c r="P728" s="52" t="n">
        <x:f>IFERROR((K728/G728)^(1/4)-1,"")</x:f>
        <x:v>0.12739031097799502</x:v>
      </x:c>
      <x:c r="Q728" s="51" t="n">
        <x:v>1521.377</x:v>
      </x:c>
      <x:c r="R728" s="52" t="n">
        <x:f>IFERROR(Q728/K728,"")</x:f>
        <x:v>0.28328563421823416</x:v>
      </x:c>
      <x:c r="S728" s="53" t="n">
        <x:v>43891</x:v>
      </x:c>
      <x:c r="T728" s="50" t="str">
        <x:v>EDINET_company_history</x:v>
      </x:c>
      <x:c r="U728" s="50" t="str">
        <x:v>エヌイーシステムサービス株式会社</x:v>
      </x:c>
      <x:c r="V728" s="54" t="n">
        <x:v>0.361</x:v>
      </x:c>
      <x:c r="W728" s="50" t="str">
        <x:v>加村 稔 / 加村 光造</x:v>
      </x:c>
      <x:c r="X728" s="50" t="b">
        <x:f>AND(COUNT(L728:O728)=4,L728&gt;='設定'!$B$6,M728&gt;='設定'!$B$6,N728&gt;='設定'!$B$6,O728&gt;='設定'!$B$6)</x:f>
        <x:v>0</x:v>
      </x:c>
      <x:c r="Y728" s="50" t="b">
        <x:f>AND(COUNT(G728:K728)=5,P728&gt;='設定'!$B$7)</x:f>
        <x:v>0</x:v>
      </x:c>
      <x:c r="Z728" s="50" t="b">
        <x:f>AND(ISNUMBER(R728),R728&gt;='設定'!$B$8)</x:f>
        <x:v>1</x:v>
      </x:c>
      <x:c r="AA728" s="50" t="b">
        <x:f>AND(ISNUMBER(S728),S728&gt;=DATE(YEAR('設定'!$B$10)-'設定'!$B$9,MONTH('設定'!$B$10),DAY('設定'!$B$10)))</x:f>
        <x:v>0</x:v>
      </x:c>
      <x:c r="AB728" s="55" t="b">
        <x:v>0</x:v>
      </x:c>
      <x:c r="AC728" s="55" t="b">
        <x:v>0</x:v>
      </x:c>
      <x:c r="AD728" s="50" t="n">
        <x:f>IF(X728,1,0)+IF(Z728,1,0)+IF(AA728,1,0)+IF(AB728,1,0)</x:f>
        <x:v>1</x:v>
      </x:c>
      <x:c r="AE728" s="50" t="n">
        <x:f>IF(Y728,1,0)+IF(Z728,1,0)+IF(AA728,1,0)+IF(AB728,1,0)</x:f>
        <x:v>1</x:v>
      </x:c>
      <x:c r="AF728" s="50" t="n">
        <x:f>IF(Y728,1,0)+IF(Z728,1,0)+IF(AA728,1,0)+IF(AC728,1,0)</x:f>
        <x:v>1</x:v>
      </x:c>
      <x:c r="AG728" s="53" t="n">
        <x:v>44348</x:v>
      </x:c>
      <x:c r="AH728" s="50" t="str">
        <x:v>S100XR7V</x:v>
      </x:c>
      <x:c r="AI728" s="50" t="str">
        <x:v>NetSalesSummaryOfBusinessResults</x:v>
      </x:c>
      <x:c r="AJ728" s="50" t="str">
        <x:v>OperatingIncome</x:v>
      </x:c>
      <x:c r="AK728" s="53" t="n">
        <x:v>46022</x:v>
      </x:c>
      <x:c r="AL728" s="50" t="str">
        <x:v>365/365/365/366/365</x:v>
      </x:c>
      <x:c r="AM728" s="51" t="n">
        <x:v>19863800</x:v>
      </x:c>
      <x:c r="AN728" s="51" t="n">
        <x:v>569</x:v>
      </x:c>
      <x:c r="AO728" s="51" t="n">
        <x:f>IFERROR(AM728*AN728,"")</x:f>
        <x:v>11302502200</x:v>
      </x:c>
      <x:c r="AP728" s="56" t="n">
        <x:f>IFERROR(AO728/(K728*1000000),"")</x:f>
        <x:v>2.104564814625163</x:v>
      </x:c>
      <x:c r="AQ728" s="57" t="n">
        <x:v>73291471.66666667</x:v>
      </x:c>
      <x:c r="AR728" s="52" t="n">
        <x:v>0.4786150721976439</x:v>
      </x:c>
      <x:c r="AS728" s="52" t="n">
        <x:v>-0.7443588681044209</x:v>
      </x:c>
      <x:c r="AT728" s="55" t="b">
        <x:v>1</x:v>
      </x:c>
      <x:c r="AU728" s="50"/>
      <x:c r="AV728" s="58" t="n">
        <x:v>0.0629274119923942</x:v>
      </x:c>
      <x:c r="AW728" s="50" t="n">
        <x:v>1437</x:v>
      </x:c>
      <x:c r="AX728" s="50" t="str">
        <x:v>Core Moat</x:v>
      </x:c>
      <x:c r="AY728" s="50" t="str">
        <x:v>ローカル5年最大下落率-60%以下</x:v>
      </x:c>
      <x:c r="AZ728" s="59" t="str">
        <x:v>2026-03-19 15:31</x:v>
      </x:c>
      <x:c r="BA728" s="53" t="n">
        <x:v>43891</x:v>
      </x:c>
      <x:c r="BB728" s="50"/>
      <x:c r="BC728" s="50"/>
      <x:c r="BD728" s="50"/>
    </x:row>
    <x:row r="729">
      <x:c r="A729" s="50" t="n">
        <x:v>728</x:v>
      </x:c>
      <x:c r="B729" s="50" t="str">
        <x:v>2801</x:v>
      </x:c>
      <x:c r="C729" s="50" t="str">
        <x:v>2801.T</x:v>
      </x:c>
      <x:c r="D729" s="50" t="str">
        <x:v>KIKKOMAN CORPORATION</x:v>
      </x:c>
      <x:c r="E729" s="50" t="str">
        <x:v>Prime Market (Domestic)</x:v>
      </x:c>
      <x:c r="F729" s="50" t="str">
        <x:v>Foods</x:v>
      </x:c>
      <x:c r="G729" s="51" t="n">
        <x:v>439411</x:v>
      </x:c>
      <x:c r="H729" s="51" t="n">
        <x:v>516440</x:v>
      </x:c>
      <x:c r="I729" s="51" t="n">
        <x:v>618899</x:v>
      </x:c>
      <x:c r="J729" s="51" t="n">
        <x:v>660835</x:v>
      </x:c>
      <x:c r="K729" s="51" t="n">
        <x:v>708979</x:v>
      </x:c>
      <x:c r="L729" s="52" t="n">
        <x:f>IFERROR(H729/G729-1,"")</x:f>
        <x:v>0.17530057281224187</x:v>
      </x:c>
      <x:c r="M729" s="52" t="n">
        <x:f>IFERROR(I729/H729-1,"")</x:f>
        <x:v>0.19839477964526364</x:v>
      </x:c>
      <x:c r="N729" s="52" t="n">
        <x:f>IFERROR(J729/I729-1,"")</x:f>
        <x:v>0.06775903661178972</x:v>
      </x:c>
      <x:c r="O729" s="52" t="n">
        <x:f>IFERROR(K729/J729-1,"")</x:f>
        <x:v>0.07285328410268832</x:v>
      </x:c>
      <x:c r="P729" s="52" t="n">
        <x:f>IFERROR((K729/G729)^(1/4)-1,"")</x:f>
        <x:v>0.12704332634915994</x:v>
      </x:c>
      <x:c r="Q729" s="51" t="n">
        <x:v>73698</x:v>
      </x:c>
      <x:c r="R729" s="52" t="n">
        <x:f>IFERROR(Q729/K729,"")</x:f>
        <x:v>0.10394948228367835</x:v>
      </x:c>
      <x:c r="S729" s="53" t="n">
        <x:v>18019</x:v>
      </x:c>
      <x:c r="T729" s="50" t="str">
        <x:v>EDINET_company_history</x:v>
      </x:c>
      <x:c r="U729" s="50" t="str">
        <x:v>日本マスタートラスト信託銀行㈱ （信託口）</x:v>
      </x:c>
      <x:c r="V729" s="54" t="n">
        <x:v>0.19</x:v>
      </x:c>
      <x:c r="W729" s="50" t="str">
        <x:v>堀切 功章 / 中野 祥三郎 / 茂木 修</x:v>
      </x:c>
      <x:c r="X729" s="50" t="b">
        <x:f>AND(COUNT(L729:O729)=4,L729&gt;='設定'!$B$6,M729&gt;='設定'!$B$6,N729&gt;='設定'!$B$6,O729&gt;='設定'!$B$6)</x:f>
        <x:v>0</x:v>
      </x:c>
      <x:c r="Y729" s="50" t="b">
        <x:f>AND(COUNT(G729:K729)=5,P729&gt;='設定'!$B$7)</x:f>
        <x:v>0</x:v>
      </x:c>
      <x:c r="Z729" s="50" t="b">
        <x:f>AND(ISNUMBER(R729),R729&gt;='設定'!$B$8)</x:f>
        <x:v>1</x:v>
      </x:c>
      <x:c r="AA729" s="50" t="b">
        <x:f>AND(ISNUMBER(S729),S729&gt;=DATE(YEAR('設定'!$B$10)-'設定'!$B$9,MONTH('設定'!$B$10),DAY('設定'!$B$10)))</x:f>
        <x:v>0</x:v>
      </x:c>
      <x:c r="AB729" s="55" t="b">
        <x:v>0</x:v>
      </x:c>
      <x:c r="AC729" s="55" t="b">
        <x:v>0</x:v>
      </x:c>
      <x:c r="AD729" s="50" t="n">
        <x:f>IF(X729,1,0)+IF(Z729,1,0)+IF(AA729,1,0)+IF(AB729,1,0)</x:f>
        <x:v>1</x:v>
      </x:c>
      <x:c r="AE729" s="50" t="n">
        <x:f>IF(Y729,1,0)+IF(Z729,1,0)+IF(AA729,1,0)+IF(AB729,1,0)</x:f>
        <x:v>1</x:v>
      </x:c>
      <x:c r="AF729" s="50" t="n">
        <x:f>IF(Y729,1,0)+IF(Z729,1,0)+IF(AA729,1,0)+IF(AC729,1,0)</x:f>
        <x:v>1</x:v>
      </x:c>
      <x:c r="AG729" s="53" t="n">
        <x:v>44348</x:v>
      </x:c>
      <x:c r="AH729" s="50" t="str">
        <x:v>S100W06C</x:v>
      </x:c>
      <x:c r="AI729" s="50" t="str">
        <x:v>RevenueIFRSSummaryOfBusinessResults</x:v>
      </x:c>
      <x:c r="AJ729" s="50" t="str">
        <x:v>OperatingProfitLossIFRS</x:v>
      </x:c>
      <x:c r="AK729" s="53" t="n">
        <x:v>45747</x:v>
      </x:c>
      <x:c r="AL729" s="50" t="str">
        <x:v>365/365/365/366/365</x:v>
      </x:c>
      <x:c r="AM729" s="51" t="n">
        <x:v>942014810</x:v>
      </x:c>
      <x:c r="AN729" s="51" t="n">
        <x:v>1396</x:v>
      </x:c>
      <x:c r="AO729" s="51" t="n">
        <x:f>IFERROR(AM729*AN729,"")</x:f>
        <x:v>1315052674760</x:v>
      </x:c>
      <x:c r="AP729" s="56" t="n">
        <x:f>IFERROR(AO729/(K729*1000000),"")</x:f>
        <x:v>1.8548541984459341</x:v>
      </x:c>
      <x:c r="AQ729" s="57" t="n">
        <x:v>5895553873.333333</x:v>
      </x:c>
      <x:c r="AR729" s="52" t="n">
        <x:v>0.3153440452530124</x:v>
      </x:c>
      <x:c r="AS729" s="52" t="n">
        <x:v>-0.3818298963894007</x:v>
      </x:c>
      <x:c r="AT729" s="55" t="b">
        <x:v>0</x:v>
      </x:c>
      <x:c r="AU729" s="50" t="str">
        <x:v>missing_financial_data</x:v>
      </x:c>
      <x:c r="AV729" s="58" t="n">
        <x:v>0.1822772621293551</x:v>
      </x:c>
      <x:c r="AW729" s="50" t="n">
        <x:v>795</x:v>
      </x:c>
      <x:c r="AX729" s="50" t="str">
        <x:v>Core Moat</x:v>
      </x:c>
      <x:c r="AY729" s="50" t="str">
        <x:v>既存適格性フィルター不通過: missing_financial_data</x:v>
      </x:c>
      <x:c r="AZ729" s="59" t="str">
        <x:v>2025-06-20 14:28</x:v>
      </x:c>
      <x:c r="BA729" s="53" t="n">
        <x:v>18019</x:v>
      </x:c>
      <x:c r="BB729" s="50"/>
      <x:c r="BC729" s="50"/>
      <x:c r="BD729" s="50" t="str">
        <x:v>TOPIX Mid400</x:v>
      </x:c>
    </x:row>
    <x:row r="730">
      <x:c r="A730" s="50" t="n">
        <x:v>729</x:v>
      </x:c>
      <x:c r="B730" s="50" t="str">
        <x:v>4388</x:v>
      </x:c>
      <x:c r="C730" s="50" t="str">
        <x:v>4388.T</x:v>
      </x:c>
      <x:c r="D730" s="50" t="str">
        <x:v>AI,Inc.</x:v>
      </x:c>
      <x:c r="E730" s="50" t="str">
        <x:v>Standard Market(Domestic)</x:v>
      </x:c>
      <x:c r="F730" s="50" t="str">
        <x:v>Information &amp; Communication</x:v>
      </x:c>
      <x:c r="G730" s="51" t="n">
        <x:v>887.565</x:v>
      </x:c>
      <x:c r="H730" s="51" t="n">
        <x:v>756.568</x:v>
      </x:c>
      <x:c r="I730" s="51" t="n">
        <x:v>633.998</x:v>
      </x:c>
      <x:c r="J730" s="51" t="n">
        <x:v>734.975</x:v>
      </x:c>
      <x:c r="K730" s="51" t="n">
        <x:v>1431.074</x:v>
      </x:c>
      <x:c r="L730" s="52" t="n">
        <x:f>IFERROR(H730/G730-1,"")</x:f>
        <x:v>-0.14759144400691793</x:v>
      </x:c>
      <x:c r="M730" s="52" t="n">
        <x:f>IFERROR(I730/H730-1,"")</x:f>
        <x:v>-0.16200790940140208</x:v>
      </x:c>
      <x:c r="N730" s="52" t="n">
        <x:f>IFERROR(J730/I730-1,"")</x:f>
        <x:v>0.15927021851803946</x:v>
      </x:c>
      <x:c r="O730" s="52" t="n">
        <x:f>IFERROR(K730/J730-1,"")</x:f>
        <x:v>0.9471056838667982</x:v>
      </x:c>
      <x:c r="P730" s="52" t="n">
        <x:f>IFERROR((K730/G730)^(1/4)-1,"")</x:f>
        <x:v>0.12684837008995875</x:v>
      </x:c>
      <x:c r="Q730" s="51" t="n">
        <x:v>102.175</x:v>
      </x:c>
      <x:c r="R730" s="52" t="n">
        <x:f>IFERROR(Q730/K730,"")</x:f>
        <x:v>0.07139742598915219</x:v>
      </x:c>
      <x:c r="S730" s="53" t="n">
        <x:v>43252</x:v>
      </x:c>
      <x:c r="T730" s="50" t="str">
        <x:v>EDINET_company_history</x:v>
      </x:c>
      <x:c r="U730" s="50" t="str">
        <x:v>廣飯 伸一</x:v>
      </x:c>
      <x:c r="V730" s="54" t="n">
        <x:v>0.1325</x:v>
      </x:c>
      <x:c r="W730" s="50" t="str">
        <x:v>廣飯 伸一</x:v>
      </x:c>
      <x:c r="X730" s="50" t="b">
        <x:f>AND(COUNT(L730:O730)=4,L730&gt;='設定'!$B$6,M730&gt;='設定'!$B$6,N730&gt;='設定'!$B$6,O730&gt;='設定'!$B$6)</x:f>
        <x:v>0</x:v>
      </x:c>
      <x:c r="Y730" s="50" t="b">
        <x:f>AND(COUNT(G730:K730)=5,P730&gt;='設定'!$B$7)</x:f>
        <x:v>0</x:v>
      </x:c>
      <x:c r="Z730" s="50" t="b">
        <x:f>AND(ISNUMBER(R730),R730&gt;='設定'!$B$8)</x:f>
        <x:v>0</x:v>
      </x:c>
      <x:c r="AA730" s="50" t="b">
        <x:f>AND(ISNUMBER(S730),S730&gt;=DATE(YEAR('設定'!$B$10)-'設定'!$B$9,MONTH('設定'!$B$10),DAY('設定'!$B$10)))</x:f>
        <x:v>0</x:v>
      </x:c>
      <x:c r="AB730" s="55" t="b">
        <x:v>1</x:v>
      </x:c>
      <x:c r="AC730" s="55" t="b">
        <x:v>1</x:v>
      </x:c>
      <x:c r="AD730" s="50" t="n">
        <x:f>IF(X730,1,0)+IF(Z730,1,0)+IF(AA730,1,0)+IF(AB730,1,0)</x:f>
        <x:v>1</x:v>
      </x:c>
      <x:c r="AE730" s="50" t="n">
        <x:f>IF(Y730,1,0)+IF(Z730,1,0)+IF(AA730,1,0)+IF(AB730,1,0)</x:f>
        <x:v>1</x:v>
      </x:c>
      <x:c r="AF730" s="50" t="n">
        <x:f>IF(Y730,1,0)+IF(Z730,1,0)+IF(AA730,1,0)+IF(AC730,1,0)</x:f>
        <x:v>1</x:v>
      </x:c>
      <x:c r="AG730" s="53" t="n">
        <x:v>44348</x:v>
      </x:c>
      <x:c r="AH730" s="50" t="str">
        <x:v>S100VYKL</x:v>
      </x:c>
      <x:c r="AI730" s="50" t="str">
        <x:v>NetSalesSummaryOfBusinessResults</x:v>
      </x:c>
      <x:c r="AJ730" s="50" t="str">
        <x:v>OperatingIncome</x:v>
      </x:c>
      <x:c r="AK730" s="53" t="n">
        <x:v>45747</x:v>
      </x:c>
      <x:c r="AL730" s="50" t="str">
        <x:v>365/365/365/366/365</x:v>
      </x:c>
      <x:c r="AM730" s="51" t="n">
        <x:v>6641198</x:v>
      </x:c>
      <x:c r="AN730" s="51" t="n">
        <x:v>372</x:v>
      </x:c>
      <x:c r="AO730" s="51" t="n">
        <x:f>IFERROR(AM730*AN730,"")</x:f>
        <x:v>2470525656</x:v>
      </x:c>
      <x:c r="AP730" s="56" t="n">
        <x:f>IFERROR(AO730/(K730*1000000),"")</x:f>
        <x:v>1.7263437502183674</x:v>
      </x:c>
      <x:c r="AQ730" s="57" t="n">
        <x:v>4692630</x:v>
      </x:c>
      <x:c r="AR730" s="52" t="n">
        <x:v>0.6180479552409295</x:v>
      </x:c>
      <x:c r="AS730" s="52" t="n">
        <x:v>-0.7970731444630491</x:v>
      </x:c>
      <x:c r="AT730" s="55" t="b">
        <x:v>0</x:v>
      </x:c>
      <x:c r="AU730" s="50" t="str">
        <x:v>low_liquidity</x:v>
      </x:c>
      <x:c r="AV730" s="58" t="n">
        <x:v>-0.0798280235667357</x:v>
      </x:c>
      <x:c r="AW730" s="50" t="n">
        <x:v>2479</x:v>
      </x:c>
      <x:c r="AX730" s="50" t="str">
        <x:v>Transformation Moat</x:v>
      </x:c>
      <x:c r="AY730" s="50" t="str">
        <x:v>既存適格性フィルター不通過: low_liquidity / 60日平均売買代金2,000万円未満 / 年率ボラティリティ60%以上 / ローカル5年最大下落率-60%以下</x:v>
      </x:c>
      <x:c r="AZ730" s="59" t="str">
        <x:v>2025-06-18 09:15</x:v>
      </x:c>
      <x:c r="BA730" s="53" t="n">
        <x:v>43252</x:v>
      </x:c>
      <x:c r="BB730" s="50" t="str">
        <x:v>廣飯 伸一</x:v>
      </x:c>
      <x:c r="BC730" s="50"/>
      <x:c r="BD730" s="50"/>
    </x:row>
    <x:row r="731">
      <x:c r="A731" s="50" t="n">
        <x:v>730</x:v>
      </x:c>
      <x:c r="B731" s="50" t="str">
        <x:v>9249</x:v>
      </x:c>
      <x:c r="C731" s="50" t="str">
        <x:v>9249.T</x:v>
      </x:c>
      <x:c r="D731" s="50" t="str">
        <x:v>Japan Ecosystem Co.,Ltd.</x:v>
      </x:c>
      <x:c r="E731" s="50" t="str">
        <x:v>Standard Market(Domestic)</x:v>
      </x:c>
      <x:c r="F731" s="50" t="str">
        <x:v>Services</x:v>
      </x:c>
      <x:c r="G731" s="51" t="n">
        <x:v>6985.957</x:v>
      </x:c>
      <x:c r="H731" s="51" t="n">
        <x:v>7220.655</x:v>
      </x:c>
      <x:c r="I731" s="51" t="n">
        <x:v>7577.563</x:v>
      </x:c>
      <x:c r="J731" s="51" t="n">
        <x:v>9301.846</x:v>
      </x:c>
      <x:c r="K731" s="51" t="n">
        <x:v>11261.332</x:v>
      </x:c>
      <x:c r="L731" s="52" t="n">
        <x:f>IFERROR(H731/G731-1,"")</x:f>
        <x:v>0.033595683454679115</x:v>
      </x:c>
      <x:c r="M731" s="52" t="n">
        <x:f>IFERROR(I731/H731-1,"")</x:f>
        <x:v>0.04942875680945846</x:v>
      </x:c>
      <x:c r="N731" s="52" t="n">
        <x:f>IFERROR(J731/I731-1,"")</x:f>
        <x:v>0.22755112692563562</x:v>
      </x:c>
      <x:c r="O731" s="52" t="n">
        <x:f>IFERROR(K731/J731-1,"")</x:f>
        <x:v>0.21065560534973393</x:v>
      </x:c>
      <x:c r="P731" s="52" t="n">
        <x:f>IFERROR((K731/G731)^(1/4)-1,"")</x:f>
        <x:v>0.12678475767828656</x:v>
      </x:c>
      <x:c r="Q731" s="51" t="n">
        <x:v>437.204</x:v>
      </x:c>
      <x:c r="R731" s="52" t="n">
        <x:f>IFERROR(Q731/K731,"")</x:f>
        <x:v>0.03882347132648251</x:v>
      </x:c>
      <x:c r="S731" s="53" t="n">
        <x:v>44477</x:v>
      </x:c>
      <x:c r="T731" s="50" t="str">
        <x:v>local_price_first_trade</x:v>
      </x:c>
      <x:c r="U731" s="50" t="str">
        <x:v>松福株式会社</x:v>
      </x:c>
      <x:c r="V731" s="54" t="n">
        <x:v>0.3787</x:v>
      </x:c>
      <x:c r="W731" s="50" t="str">
        <x:v>松島 穣</x:v>
      </x:c>
      <x:c r="X731" s="50" t="b">
        <x:f>AND(COUNT(L731:O731)=4,L731&gt;='設定'!$B$6,M731&gt;='設定'!$B$6,N731&gt;='設定'!$B$6,O731&gt;='設定'!$B$6)</x:f>
        <x:v>0</x:v>
      </x:c>
      <x:c r="Y731" s="50" t="b">
        <x:f>AND(COUNT(G731:K731)=5,P731&gt;='設定'!$B$7)</x:f>
        <x:v>0</x:v>
      </x:c>
      <x:c r="Z731" s="50" t="b">
        <x:f>AND(ISNUMBER(R731),R731&gt;='設定'!$B$8)</x:f>
        <x:v>0</x:v>
      </x:c>
      <x:c r="AA731" s="50" t="b">
        <x:f>AND(ISNUMBER(S731),S731&gt;=DATE(YEAR('設定'!$B$10)-'設定'!$B$9,MONTH('設定'!$B$10),DAY('設定'!$B$10)))</x:f>
        <x:v>1</x:v>
      </x:c>
      <x:c r="AB731" s="55" t="b">
        <x:v>0</x:v>
      </x:c>
      <x:c r="AC731" s="55" t="b">
        <x:v>0</x:v>
      </x:c>
      <x:c r="AD731" s="50" t="n">
        <x:f>IF(X731,1,0)+IF(Z731,1,0)+IF(AA731,1,0)+IF(AB731,1,0)</x:f>
        <x:v>1</x:v>
      </x:c>
      <x:c r="AE731" s="50" t="n">
        <x:f>IF(Y731,1,0)+IF(Z731,1,0)+IF(AA731,1,0)+IF(AB731,1,0)</x:f>
        <x:v>1</x:v>
      </x:c>
      <x:c r="AF731" s="50" t="n">
        <x:f>IF(Y731,1,0)+IF(Z731,1,0)+IF(AA731,1,0)+IF(AC731,1,0)</x:f>
        <x:v>1</x:v>
      </x:c>
      <x:c r="AG731" s="53" t="n">
        <x:v>44477</x:v>
      </x:c>
      <x:c r="AH731" s="50" t="str">
        <x:v>S100XCE0</x:v>
      </x:c>
      <x:c r="AI731" s="50" t="str">
        <x:v>NetSalesSummaryOfBusinessResults</x:v>
      </x:c>
      <x:c r="AJ731" s="50" t="str">
        <x:v>OperatingIncome</x:v>
      </x:c>
      <x:c r="AK731" s="53" t="n">
        <x:v>45930</x:v>
      </x:c>
      <x:c r="AL731" s="50" t="str">
        <x:v>365/365/365/366/365</x:v>
      </x:c>
      <x:c r="AM731" s="51" t="n">
        <x:v>8713200</x:v>
      </x:c>
      <x:c r="AN731" s="51" t="n">
        <x:v>1571</x:v>
      </x:c>
      <x:c r="AO731" s="51" t="n">
        <x:f>IFERROR(AM731*AN731,"")</x:f>
        <x:v>13688437200</x:v>
      </x:c>
      <x:c r="AP731" s="56" t="n">
        <x:f>IFERROR(AO731/(K731*1000000),"")</x:f>
        <x:v>1.2155255879144669</x:v>
      </x:c>
      <x:c r="AQ731" s="57" t="n">
        <x:v>7984915</x:v>
      </x:c>
      <x:c r="AR731" s="52" t="n">
        <x:v>0.465210100638552</x:v>
      </x:c>
      <x:c r="AS731" s="52" t="n">
        <x:v>-0.2730769160561412</x:v>
      </x:c>
      <x:c r="AT731" s="55" t="b">
        <x:v>0</x:v>
      </x:c>
      <x:c r="AU731" s="50" t="str">
        <x:v>low_liquidity</x:v>
      </x:c>
      <x:c r="AV731" s="58" t="n">
        <x:v>-0.0363082770167843</x:v>
      </x:c>
      <x:c r="AW731" s="50" t="n">
        <x:v>2159</x:v>
      </x:c>
      <x:c r="AX731" s="50" t="str">
        <x:v>Transformation Moat</x:v>
      </x:c>
      <x:c r="AY731" s="50" t="str">
        <x:v>既存適格性フィルター不通過: low_liquidity / 60日平均売買代金2,000万円未満</x:v>
      </x:c>
      <x:c r="AZ731" s="59" t="str">
        <x:v>2025-12-23 15:37</x:v>
      </x:c>
      <x:c r="BA731" s="53" t="n">
        <x:v>44470</x:v>
      </x:c>
      <x:c r="BB731" s="50"/>
      <x:c r="BC731" s="50"/>
      <x:c r="BD731" s="50"/>
    </x:row>
    <x:row r="732">
      <x:c r="A732" s="50" t="n">
        <x:v>731</x:v>
      </x:c>
      <x:c r="B732" s="50" t="str">
        <x:v>2216</x:v>
      </x:c>
      <x:c r="C732" s="50" t="str">
        <x:v>2216.T</x:v>
      </x:c>
      <x:c r="D732" s="50" t="str">
        <x:v>Kanro Inc.</x:v>
      </x:c>
      <x:c r="E732" s="50" t="str">
        <x:v>Standard Market(Domestic)</x:v>
      </x:c>
      <x:c r="F732" s="50" t="str">
        <x:v>Foods</x:v>
      </x:c>
      <x:c r="G732" s="51" t="n">
        <x:v>21589.811</x:v>
      </x:c>
      <x:c r="H732" s="51" t="n">
        <x:v>25118.401</x:v>
      </x:c>
      <x:c r="I732" s="51" t="n">
        <x:v>29015.855</x:v>
      </x:c>
      <x:c r="J732" s="51" t="n">
        <x:v>31778.392</x:v>
      </x:c>
      <x:c r="K732" s="51" t="n">
        <x:v>34796.515</x:v>
      </x:c>
      <x:c r="L732" s="52" t="n">
        <x:f>IFERROR(H732/G732-1,"")</x:f>
        <x:v>0.16343774385055987</x:v>
      </x:c>
      <x:c r="M732" s="52" t="n">
        <x:f>IFERROR(I732/H732-1,"")</x:f>
        <x:v>0.15516330040276038</x:v>
      </x:c>
      <x:c r="N732" s="52" t="n">
        <x:f>IFERROR(J732/I732-1,"")</x:f>
        <x:v>0.09520784412522043</x:v>
      </x:c>
      <x:c r="O732" s="52" t="n">
        <x:f>IFERROR(K732/J732-1,"")</x:f>
        <x:v>0.09497406287895238</x:v>
      </x:c>
      <x:c r="P732" s="52" t="n">
        <x:f>IFERROR((K732/G732)^(1/4)-1,"")</x:f>
        <x:v>0.12673485018683261</x:v>
      </x:c>
      <x:c r="Q732" s="51" t="n">
        <x:v>4728.77</x:v>
      </x:c>
      <x:c r="R732" s="52" t="n">
        <x:f>IFERROR(Q732/K732,"")</x:f>
        <x:v>0.13589780470831636</x:v>
      </x:c>
      <x:c r="S732" s="53" t="n">
        <x:v>22890</x:v>
      </x:c>
      <x:c r="T732" s="50" t="str">
        <x:v>EDINET_company_history</x:v>
      </x:c>
      <x:c r="U732" s="50" t="str">
        <x:v>三菱商事株式会社</x:v>
      </x:c>
      <x:c r="V732" s="54" t="n">
        <x:v>0.2955</x:v>
      </x:c>
      <x:c r="W732" s="50" t="str">
        <x:v>村 田 哲 也</x:v>
      </x:c>
      <x:c r="X732" s="50" t="b">
        <x:f>AND(COUNT(L732:O732)=4,L732&gt;='設定'!$B$6,M732&gt;='設定'!$B$6,N732&gt;='設定'!$B$6,O732&gt;='設定'!$B$6)</x:f>
        <x:v>0</x:v>
      </x:c>
      <x:c r="Y732" s="50" t="b">
        <x:f>AND(COUNT(G732:K732)=5,P732&gt;='設定'!$B$7)</x:f>
        <x:v>0</x:v>
      </x:c>
      <x:c r="Z732" s="50" t="b">
        <x:f>AND(ISNUMBER(R732),R732&gt;='設定'!$B$8)</x:f>
        <x:v>1</x:v>
      </x:c>
      <x:c r="AA732" s="50" t="b">
        <x:f>AND(ISNUMBER(S732),S732&gt;=DATE(YEAR('設定'!$B$10)-'設定'!$B$9,MONTH('設定'!$B$10),DAY('設定'!$B$10)))</x:f>
        <x:v>0</x:v>
      </x:c>
      <x:c r="AB732" s="55" t="b">
        <x:v>0</x:v>
      </x:c>
      <x:c r="AC732" s="55" t="b">
        <x:v>0</x:v>
      </x:c>
      <x:c r="AD732" s="50" t="n">
        <x:f>IF(X732,1,0)+IF(Z732,1,0)+IF(AA732,1,0)+IF(AB732,1,0)</x:f>
        <x:v>1</x:v>
      </x:c>
      <x:c r="AE732" s="50" t="n">
        <x:f>IF(Y732,1,0)+IF(Z732,1,0)+IF(AA732,1,0)+IF(AB732,1,0)</x:f>
        <x:v>1</x:v>
      </x:c>
      <x:c r="AF732" s="50" t="n">
        <x:f>IF(Y732,1,0)+IF(Z732,1,0)+IF(AA732,1,0)+IF(AC732,1,0)</x:f>
        <x:v>1</x:v>
      </x:c>
      <x:c r="AG732" s="53" t="n">
        <x:v>44348</x:v>
      </x:c>
      <x:c r="AH732" s="50" t="str">
        <x:v>S100XTWS</x:v>
      </x:c>
      <x:c r="AI732" s="50" t="str">
        <x:v>NetSalesSummaryOfBusinessResults</x:v>
      </x:c>
      <x:c r="AJ732" s="50" t="str">
        <x:v>OperatingIncome</x:v>
      </x:c>
      <x:c r="AK732" s="53" t="n">
        <x:v>46022</x:v>
      </x:c>
      <x:c r="AL732" s="50" t="str">
        <x:v>365/365/365/366/365</x:v>
      </x:c>
      <x:c r="AM732" s="51" t="n">
        <x:v>43177912</x:v>
      </x:c>
      <x:c r="AN732" s="51" t="n">
        <x:v>1051</x:v>
      </x:c>
      <x:c r="AO732" s="51" t="n">
        <x:f>IFERROR(AM732*AN732,"")</x:f>
        <x:v>45379985512</x:v>
      </x:c>
      <x:c r="AP732" s="56" t="n">
        <x:f>IFERROR(AO732/(K732*1000000),"")</x:f>
        <x:v>1.3041531748797257</x:v>
      </x:c>
      <x:c r="AQ732" s="57" t="n">
        <x:v>166399418.33333334</x:v>
      </x:c>
      <x:c r="AR732" s="52" t="n">
        <x:v>0.3631319240458142</x:v>
      </x:c>
      <x:c r="AS732" s="52" t="n">
        <x:v>-0.5638287902040773</x:v>
      </x:c>
      <x:c r="AT732" s="55" t="b">
        <x:v>1</x:v>
      </x:c>
      <x:c r="AU732" s="50"/>
      <x:c r="AV732" s="58" t="n">
        <x:v>-0.1348655074110374</x:v>
      </x:c>
      <x:c r="AW732" s="50" t="n">
        <x:v>2778</x:v>
      </x:c>
      <x:c r="AX732" s="50" t="str">
        <x:v>Core Moat</x:v>
      </x:c>
      <x:c r="AY732" s="50" t="str">
        <x:v>目立つ機械的警告なし（定性確認は別途必要）</x:v>
      </x:c>
      <x:c r="AZ732" s="59" t="str">
        <x:v>2026-03-26 09:14</x:v>
      </x:c>
      <x:c r="BA732" s="53" t="n">
        <x:v>22890</x:v>
      </x:c>
      <x:c r="BB732" s="50"/>
      <x:c r="BC732" s="50"/>
      <x:c r="BD732" s="50"/>
    </x:row>
    <x:row r="733">
      <x:c r="A733" s="50" t="n">
        <x:v>732</x:v>
      </x:c>
      <x:c r="B733" s="50" t="str">
        <x:v>6266</x:v>
      </x:c>
      <x:c r="C733" s="50" t="str">
        <x:v>6266.T</x:v>
      </x:c>
      <x:c r="D733" s="50" t="str">
        <x:v>TAZMO CO.,LTD.</x:v>
      </x:c>
      <x:c r="E733" s="50" t="str">
        <x:v>Prime Market (Domestic)</x:v>
      </x:c>
      <x:c r="F733" s="50" t="str">
        <x:v>Machinery</x:v>
      </x:c>
      <x:c r="G733" s="51" t="n">
        <x:v>22001.81</x:v>
      </x:c>
      <x:c r="H733" s="51" t="n">
        <x:v>24356.236</x:v>
      </x:c>
      <x:c r="I733" s="51" t="n">
        <x:v>28161.419</x:v>
      </x:c>
      <x:c r="J733" s="51" t="n">
        <x:v>35865.084</x:v>
      </x:c>
      <x:c r="K733" s="51" t="n">
        <x:v>35428.641</x:v>
      </x:c>
      <x:c r="L733" s="52" t="n">
        <x:f>IFERROR(H733/G733-1,"")</x:f>
        <x:v>0.10701055958577954</x:v>
      </x:c>
      <x:c r="M733" s="52" t="n">
        <x:f>IFERROR(I733/H733-1,"")</x:f>
        <x:v>0.15623033871079262</x:v>
      </x:c>
      <x:c r="N733" s="52" t="n">
        <x:f>IFERROR(J733/I733-1,"")</x:f>
        <x:v>0.27355386459751907</x:v>
      </x:c>
      <x:c r="O733" s="52" t="n">
        <x:f>IFERROR(K733/J733-1,"")</x:f>
        <x:v>-0.01216902210517612</x:v>
      </x:c>
      <x:c r="P733" s="52" t="n">
        <x:f>IFERROR((K733/G733)^(1/4)-1,"")</x:f>
        <x:v>0.12648138884040483</x:v>
      </x:c>
      <x:c r="Q733" s="51" t="n">
        <x:v>4768.771</x:v>
      </x:c>
      <x:c r="R733" s="52" t="n">
        <x:f>IFERROR(Q733/K733,"")</x:f>
        <x:v>0.13460214293853381</x:v>
      </x:c>
      <x:c r="S733" s="53" t="n">
        <x:v>38169</x:v>
      </x:c>
      <x:c r="T733" s="50" t="str">
        <x:v>EDINET_company_history</x:v>
      </x:c>
      <x:c r="U733" s="50" t="str">
        <x:v>株式会社大江屋</x:v>
      </x:c>
      <x:c r="V733" s="54" t="n">
        <x:v>0.152</x:v>
      </x:c>
      <x:c r="W733" s="50" t="str">
        <x:v>佐藤 泰之</x:v>
      </x:c>
      <x:c r="X733" s="50" t="b">
        <x:f>AND(COUNT(L733:O733)=4,L733&gt;='設定'!$B$6,M733&gt;='設定'!$B$6,N733&gt;='設定'!$B$6,O733&gt;='設定'!$B$6)</x:f>
        <x:v>0</x:v>
      </x:c>
      <x:c r="Y733" s="50" t="b">
        <x:f>AND(COUNT(G733:K733)=5,P733&gt;='設定'!$B$7)</x:f>
        <x:v>0</x:v>
      </x:c>
      <x:c r="Z733" s="50" t="b">
        <x:f>AND(ISNUMBER(R733),R733&gt;='設定'!$B$8)</x:f>
        <x:v>1</x:v>
      </x:c>
      <x:c r="AA733" s="50" t="b">
        <x:f>AND(ISNUMBER(S733),S733&gt;=DATE(YEAR('設定'!$B$10)-'設定'!$B$9,MONTH('設定'!$B$10),DAY('設定'!$B$10)))</x:f>
        <x:v>0</x:v>
      </x:c>
      <x:c r="AB733" s="55" t="b">
        <x:v>0</x:v>
      </x:c>
      <x:c r="AC733" s="55" t="b">
        <x:v>0</x:v>
      </x:c>
      <x:c r="AD733" s="50" t="n">
        <x:f>IF(X733,1,0)+IF(Z733,1,0)+IF(AA733,1,0)+IF(AB733,1,0)</x:f>
        <x:v>1</x:v>
      </x:c>
      <x:c r="AE733" s="50" t="n">
        <x:f>IF(Y733,1,0)+IF(Z733,1,0)+IF(AA733,1,0)+IF(AB733,1,0)</x:f>
        <x:v>1</x:v>
      </x:c>
      <x:c r="AF733" s="50" t="n">
        <x:f>IF(Y733,1,0)+IF(Z733,1,0)+IF(AA733,1,0)+IF(AC733,1,0)</x:f>
        <x:v>1</x:v>
      </x:c>
      <x:c r="AG733" s="53" t="n">
        <x:v>44348</x:v>
      </x:c>
      <x:c r="AH733" s="50" t="str">
        <x:v>S100XS15</x:v>
      </x:c>
      <x:c r="AI733" s="50" t="str">
        <x:v>NetSalesSummaryOfBusinessResults</x:v>
      </x:c>
      <x:c r="AJ733" s="50" t="str">
        <x:v>OperatingIncome</x:v>
      </x:c>
      <x:c r="AK733" s="53" t="n">
        <x:v>46022</x:v>
      </x:c>
      <x:c r="AL733" s="50" t="str">
        <x:v>365/365/365/366/365</x:v>
      </x:c>
      <x:c r="AM733" s="51" t="n">
        <x:v>14641654</x:v>
      </x:c>
      <x:c r="AN733" s="51" t="n">
        <x:v>3830</x:v>
      </x:c>
      <x:c r="AO733" s="51" t="n">
        <x:f>IFERROR(AM733*AN733,"")</x:f>
        <x:v>56077534820</x:v>
      </x:c>
      <x:c r="AP733" s="56" t="n">
        <x:f>IFERROR(AO733/(K733*1000000),"")</x:f>
        <x:v>1.5828305358932622</x:v>
      </x:c>
      <x:c r="AQ733" s="57" t="n">
        <x:v>591646710</x:v>
      </x:c>
      <x:c r="AR733" s="52" t="n">
        <x:v>0.5602752984343493</x:v>
      </x:c>
      <x:c r="AS733" s="52" t="n">
        <x:v>-0.693584366504614</x:v>
      </x:c>
      <x:c r="AT733" s="55" t="b">
        <x:v>1</x:v>
      </x:c>
      <x:c r="AU733" s="50"/>
      <x:c r="AV733" s="58" t="n">
        <x:v>0.2187187955995893</x:v>
      </x:c>
      <x:c r="AW733" s="50" t="n">
        <x:v>634</x:v>
      </x:c>
      <x:c r="AX733" s="50" t="str">
        <x:v>Future Moat</x:v>
      </x:c>
      <x:c r="AY733" s="50" t="str">
        <x:v>ローカル5年最大下落率-60%以下</x:v>
      </x:c>
      <x:c r="AZ733" s="59" t="str">
        <x:v>2026-03-23 15:40</x:v>
      </x:c>
      <x:c r="BA733" s="53" t="n">
        <x:v>38169</x:v>
      </x:c>
      <x:c r="BB733" s="50"/>
      <x:c r="BC733" s="50"/>
      <x:c r="BD733" s="50" t="str">
        <x:v>TOPIX Small 2</x:v>
      </x:c>
    </x:row>
    <x:row r="734">
      <x:c r="A734" s="50" t="n">
        <x:v>733</x:v>
      </x:c>
      <x:c r="B734" s="50" t="str">
        <x:v>5257</x:v>
      </x:c>
      <x:c r="C734" s="50" t="str">
        <x:v>5257.T</x:v>
      </x:c>
      <x:c r="D734" s="50" t="str">
        <x:v>NOVA SYSTEM CO.,LTD.</x:v>
      </x:c>
      <x:c r="E734" s="50" t="str">
        <x:v>Standard Market(Domestic)</x:v>
      </x:c>
      <x:c r="F734" s="50" t="str">
        <x:v>Information &amp; Communication</x:v>
      </x:c>
      <x:c r="G734" s="51" t="n">
        <x:v>4173.106</x:v>
      </x:c>
      <x:c r="H734" s="51" t="n">
        <x:v>4626.211</x:v>
      </x:c>
      <x:c r="I734" s="51" t="n">
        <x:v>5422.716</x:v>
      </x:c>
      <x:c r="J734" s="51" t="n">
        <x:v>6461.829</x:v>
      </x:c>
      <x:c r="K734" s="51" t="n">
        <x:v>6716.189</x:v>
      </x:c>
      <x:c r="L734" s="52" t="n">
        <x:f>IFERROR(H734/G734-1,"")</x:f>
        <x:v>0.10857740014272355</x:v>
      </x:c>
      <x:c r="M734" s="52" t="n">
        <x:f>IFERROR(I734/H734-1,"")</x:f>
        <x:v>0.1721722160964989</x:v>
      </x:c>
      <x:c r="N734" s="52" t="n">
        <x:f>IFERROR(J734/I734-1,"")</x:f>
        <x:v>0.19162224243349635</x:v>
      </x:c>
      <x:c r="O734" s="52" t="n">
        <x:f>IFERROR(K734/J734-1,"")</x:f>
        <x:v>0.039363468145009906</x:v>
      </x:c>
      <x:c r="P734" s="52" t="n">
        <x:f>IFERROR((K734/G734)^(1/4)-1,"")</x:f>
        <x:v>0.12633057428113847</x:v>
      </x:c>
      <x:c r="Q734" s="51" t="n">
        <x:v>324.762</x:v>
      </x:c>
      <x:c r="R734" s="52" t="n">
        <x:f>IFERROR(Q734/K734,"")</x:f>
        <x:v>0.04835510138264423</x:v>
      </x:c>
      <x:c r="S734" s="53" t="n">
        <x:v>45015</x:v>
      </x:c>
      <x:c r="T734" s="50" t="str">
        <x:v>local_price_first_trade</x:v>
      </x:c>
      <x:c r="U734" s="50" t="str">
        <x:v>株式会社シリウス</x:v>
      </x:c>
      <x:c r="V734" s="54" t="n">
        <x:v>0.3371</x:v>
      </x:c>
      <x:c r="W734" s="50" t="str">
        <x:v>芳山 政安 / 川上 秀樹</x:v>
      </x:c>
      <x:c r="X734" s="50" t="b">
        <x:f>AND(COUNT(L734:O734)=4,L734&gt;='設定'!$B$6,M734&gt;='設定'!$B$6,N734&gt;='設定'!$B$6,O734&gt;='設定'!$B$6)</x:f>
        <x:v>0</x:v>
      </x:c>
      <x:c r="Y734" s="50" t="b">
        <x:f>AND(COUNT(G734:K734)=5,P734&gt;='設定'!$B$7)</x:f>
        <x:v>0</x:v>
      </x:c>
      <x:c r="Z734" s="50" t="b">
        <x:f>AND(ISNUMBER(R734),R734&gt;='設定'!$B$8)</x:f>
        <x:v>0</x:v>
      </x:c>
      <x:c r="AA734" s="50" t="b">
        <x:f>AND(ISNUMBER(S734),S734&gt;=DATE(YEAR('設定'!$B$10)-'設定'!$B$9,MONTH('設定'!$B$10),DAY('設定'!$B$10)))</x:f>
        <x:v>1</x:v>
      </x:c>
      <x:c r="AB734" s="55" t="b">
        <x:v>0</x:v>
      </x:c>
      <x:c r="AC734" s="55" t="b">
        <x:v>0</x:v>
      </x:c>
      <x:c r="AD734" s="50" t="n">
        <x:f>IF(X734,1,0)+IF(Z734,1,0)+IF(AA734,1,0)+IF(AB734,1,0)</x:f>
        <x:v>1</x:v>
      </x:c>
      <x:c r="AE734" s="50" t="n">
        <x:f>IF(Y734,1,0)+IF(Z734,1,0)+IF(AA734,1,0)+IF(AB734,1,0)</x:f>
        <x:v>1</x:v>
      </x:c>
      <x:c r="AF734" s="50" t="n">
        <x:f>IF(Y734,1,0)+IF(Z734,1,0)+IF(AA734,1,0)+IF(AC734,1,0)</x:f>
        <x:v>1</x:v>
      </x:c>
      <x:c r="AG734" s="53" t="n">
        <x:v>45015</x:v>
      </x:c>
      <x:c r="AH734" s="50" t="str">
        <x:v>S100XT6D</x:v>
      </x:c>
      <x:c r="AI734" s="50" t="str">
        <x:v>NetSalesSummaryOfBusinessResults</x:v>
      </x:c>
      <x:c r="AJ734" s="50" t="str">
        <x:v>OperatingIncome</x:v>
      </x:c>
      <x:c r="AK734" s="53" t="n">
        <x:v>46022</x:v>
      </x:c>
      <x:c r="AL734" s="50" t="str">
        <x:v>365/365/365/366/365</x:v>
      </x:c>
      <x:c r="AM734" s="51" t="n">
        <x:v>1400400</x:v>
      </x:c>
      <x:c r="AN734" s="51" t="n">
        <x:v>2551</x:v>
      </x:c>
      <x:c r="AO734" s="51" t="n">
        <x:f>IFERROR(AM734*AN734,"")</x:f>
        <x:v>3572420400</x:v>
      </x:c>
      <x:c r="AP734" s="56" t="n">
        <x:f>IFERROR(AO734/(K734*1000000),"")</x:f>
        <x:v>0.5319118327372859</x:v>
      </x:c>
      <x:c r="AQ734" s="57" t="n">
        <x:v>12587465</x:v>
      </x:c>
      <x:c r="AR734" s="52" t="n">
        <x:v>0.4500135864292394</x:v>
      </x:c>
      <x:c r="AS734" s="52" t="n">
        <x:v>-0.4364122980156707</x:v>
      </x:c>
      <x:c r="AT734" s="55" t="b">
        <x:v>0</x:v>
      </x:c>
      <x:c r="AU734" s="50" t="str">
        <x:v>low_liquidity</x:v>
      </x:c>
      <x:c r="AV734" s="58" t="n">
        <x:v>-0.0610419438990524</x:v>
      </x:c>
      <x:c r="AW734" s="50" t="n">
        <x:v>2348</x:v>
      </x:c>
      <x:c r="AX734" s="50" t="str">
        <x:v>Future Moat</x:v>
      </x:c>
      <x:c r="AY734" s="50" t="str">
        <x:v>既存適格性フィルター不通過: low_liquidity / 60日平均売買代金2,000万円未満</x:v>
      </x:c>
      <x:c r="AZ734" s="59" t="str">
        <x:v>2026-03-25 09:00</x:v>
      </x:c>
      <x:c r="BA734" s="53" t="n">
        <x:v>44682</x:v>
      </x:c>
      <x:c r="BB734" s="50"/>
      <x:c r="BC734" s="50"/>
      <x:c r="BD734" s="50"/>
    </x:row>
    <x:row r="735">
      <x:c r="A735" s="50" t="n">
        <x:v>734</x:v>
      </x:c>
      <x:c r="B735" s="50" t="str">
        <x:v>6627</x:v>
      </x:c>
      <x:c r="C735" s="50" t="str">
        <x:v>6627.T</x:v>
      </x:c>
      <x:c r="D735" s="50" t="str">
        <x:v>Tera Probe,Inc.</x:v>
      </x:c>
      <x:c r="E735" s="50" t="str">
        <x:v>Standard Market(Domestic)</x:v>
      </x:c>
      <x:c r="F735" s="50" t="str">
        <x:v>Electric Appliances</x:v>
      </x:c>
      <x:c r="G735" s="51" t="n">
        <x:v>25942.398</x:v>
      </x:c>
      <x:c r="H735" s="51" t="n">
        <x:v>33212.068</x:v>
      </x:c>
      <x:c r="I735" s="51" t="n">
        <x:v>35403.59</x:v>
      </x:c>
      <x:c r="J735" s="51" t="n">
        <x:v>37108.684</x:v>
      </x:c>
      <x:c r="K735" s="51" t="n">
        <x:v>41746.379</x:v>
      </x:c>
      <x:c r="L735" s="52" t="n">
        <x:f>IFERROR(H735/G735-1,"")</x:f>
        <x:v>0.2802235167311826</x:v>
      </x:c>
      <x:c r="M735" s="52" t="n">
        <x:f>IFERROR(I735/H735-1,"")</x:f>
        <x:v>0.06598571338586923</x:v>
      </x:c>
      <x:c r="N735" s="52" t="n">
        <x:f>IFERROR(J735/I735-1,"")</x:f>
        <x:v>0.048161612988965485</x:v>
      </x:c>
      <x:c r="O735" s="52" t="n">
        <x:f>IFERROR(K735/J735-1,"")</x:f>
        <x:v>0.12497600292158029</x:v>
      </x:c>
      <x:c r="P735" s="52" t="n">
        <x:f>IFERROR((K735/G735)^(1/4)-1,"")</x:f>
        <x:v>0.12629504485213494</x:v>
      </x:c>
      <x:c r="Q735" s="51" t="n">
        <x:v>8893.949</x:v>
      </x:c>
      <x:c r="R735" s="52" t="n">
        <x:f>IFERROR(Q735/K735,"")</x:f>
        <x:v>0.21304719626102184</x:v>
      </x:c>
      <x:c r="S735" s="53" t="n">
        <x:v>40513</x:v>
      </x:c>
      <x:c r="T735" s="50" t="str">
        <x:v>EDINET_company_history</x:v>
      </x:c>
      <x:c r="U735" s="50" t="str">
        <x:v>力成科技日本合同会社</x:v>
      </x:c>
      <x:c r="V735" s="54" t="n">
        <x:v>0.4881</x:v>
      </x:c>
      <x:c r="W735" s="50"/>
      <x:c r="X735" s="50" t="b">
        <x:f>AND(COUNT(L735:O735)=4,L735&gt;='設定'!$B$6,M735&gt;='設定'!$B$6,N735&gt;='設定'!$B$6,O735&gt;='設定'!$B$6)</x:f>
        <x:v>0</x:v>
      </x:c>
      <x:c r="Y735" s="50" t="b">
        <x:f>AND(COUNT(G735:K735)=5,P735&gt;='設定'!$B$7)</x:f>
        <x:v>0</x:v>
      </x:c>
      <x:c r="Z735" s="50" t="b">
        <x:f>AND(ISNUMBER(R735),R735&gt;='設定'!$B$8)</x:f>
        <x:v>1</x:v>
      </x:c>
      <x:c r="AA735" s="50" t="b">
        <x:f>AND(ISNUMBER(S735),S735&gt;=DATE(YEAR('設定'!$B$10)-'設定'!$B$9,MONTH('設定'!$B$10),DAY('設定'!$B$10)))</x:f>
        <x:v>0</x:v>
      </x:c>
      <x:c r="AB735" s="55" t="b">
        <x:v>0</x:v>
      </x:c>
      <x:c r="AC735" s="55" t="b">
        <x:v>0</x:v>
      </x:c>
      <x:c r="AD735" s="50" t="n">
        <x:f>IF(X735,1,0)+IF(Z735,1,0)+IF(AA735,1,0)+IF(AB735,1,0)</x:f>
        <x:v>1</x:v>
      </x:c>
      <x:c r="AE735" s="50" t="n">
        <x:f>IF(Y735,1,0)+IF(Z735,1,0)+IF(AA735,1,0)+IF(AB735,1,0)</x:f>
        <x:v>1</x:v>
      </x:c>
      <x:c r="AF735" s="50" t="n">
        <x:f>IF(Y735,1,0)+IF(Z735,1,0)+IF(AA735,1,0)+IF(AC735,1,0)</x:f>
        <x:v>1</x:v>
      </x:c>
      <x:c r="AG735" s="53" t="n">
        <x:v>44348</x:v>
      </x:c>
      <x:c r="AH735" s="50" t="str">
        <x:v>S100XTOJ</x:v>
      </x:c>
      <x:c r="AI735" s="50" t="str">
        <x:v>NetSalesSummaryOfBusinessResults</x:v>
      </x:c>
      <x:c r="AJ735" s="50" t="str">
        <x:v>OperatingIncome</x:v>
      </x:c>
      <x:c r="AK735" s="53" t="n">
        <x:v>46022</x:v>
      </x:c>
      <x:c r="AL735" s="50" t="str">
        <x:v>365/365/365/366/365</x:v>
      </x:c>
      <x:c r="AM735" s="51" t="n">
        <x:v>9097000</x:v>
      </x:c>
      <x:c r="AN735" s="51" t="n">
        <x:v>11040</x:v>
      </x:c>
      <x:c r="AO735" s="51" t="n">
        <x:f>IFERROR(AM735*AN735,"")</x:f>
        <x:v>100430880000</x:v>
      </x:c>
      <x:c r="AP735" s="56" t="n">
        <x:f>IFERROR(AO735/(K735*1000000),"")</x:f>
        <x:v>2.4057387108951414</x:v>
      </x:c>
      <x:c r="AQ735" s="57" t="n">
        <x:v>1317274283.3333333</x:v>
      </x:c>
      <x:c r="AR735" s="52" t="n">
        <x:v>0.5998656684228829</x:v>
      </x:c>
      <x:c r="AS735" s="52" t="n">
        <x:v>-0.7400823272046615</x:v>
      </x:c>
      <x:c r="AT735" s="55" t="b">
        <x:v>1</x:v>
      </x:c>
      <x:c r="AU735" s="50"/>
      <x:c r="AV735" s="58" t="n">
        <x:v>0.7493433520355965</x:v>
      </x:c>
      <x:c r="AW735" s="50" t="n">
        <x:v>8</x:v>
      </x:c>
      <x:c r="AX735" s="50" t="str">
        <x:v>Future Moat</x:v>
      </x:c>
      <x:c r="AY735" s="50" t="str">
        <x:v>ローカル5年最大下落率-60%以下</x:v>
      </x:c>
      <x:c r="AZ735" s="59" t="str">
        <x:v>2026-03-25 16:29</x:v>
      </x:c>
      <x:c r="BA735" s="53" t="n">
        <x:v>40513</x:v>
      </x:c>
      <x:c r="BB735" s="50"/>
      <x:c r="BC735" s="50"/>
      <x:c r="BD735" s="50"/>
    </x:row>
    <x:row r="736">
      <x:c r="A736" s="50" t="n">
        <x:v>735</x:v>
      </x:c>
      <x:c r="B736" s="50" t="str">
        <x:v>4733</x:v>
      </x:c>
      <x:c r="C736" s="50" t="str">
        <x:v>4733.T</x:v>
      </x:c>
      <x:c r="D736" s="50" t="str">
        <x:v>OBIC BUSINESS CONSULTANTS CO.,LTD.</x:v>
      </x:c>
      <x:c r="E736" s="50" t="str">
        <x:v>Prime Market (Domestic)</x:v>
      </x:c>
      <x:c r="F736" s="50" t="str">
        <x:v>Information &amp; Communication</x:v>
      </x:c>
      <x:c r="G736" s="51" t="n">
        <x:v>29252.33</x:v>
      </x:c>
      <x:c r="H736" s="51" t="n">
        <x:v>34757.85</x:v>
      </x:c>
      <x:c r="I736" s="51" t="n">
        <x:v>33704.514</x:v>
      </x:c>
      <x:c r="J736" s="51" t="n">
        <x:v>41954.365</x:v>
      </x:c>
      <x:c r="K736" s="51" t="n">
        <x:v>46984.282</x:v>
      </x:c>
      <x:c r="L736" s="52" t="n">
        <x:f>IFERROR(H736/G736-1,"")</x:f>
        <x:v>0.18820791369439616</x:v>
      </x:c>
      <x:c r="M736" s="52" t="n">
        <x:f>IFERROR(I736/H736-1,"")</x:f>
        <x:v>-0.030304981464618685</x:v>
      </x:c>
      <x:c r="N736" s="52" t="n">
        <x:f>IFERROR(J736/I736-1,"")</x:f>
        <x:v>0.24476991420199656</x:v>
      </x:c>
      <x:c r="O736" s="52" t="n">
        <x:f>IFERROR(K736/J736-1,"")</x:f>
        <x:v>0.11989019497732833</x:v>
      </x:c>
      <x:c r="P736" s="52" t="n">
        <x:f>IFERROR((K736/G736)^(1/4)-1,"")</x:f>
        <x:v>0.12576575239850873</x:v>
      </x:c>
      <x:c r="Q736" s="51" t="n">
        <x:v>21744.246</x:v>
      </x:c>
      <x:c r="R736" s="52" t="n">
        <x:f>IFERROR(Q736/K736,"")</x:f>
        <x:v>0.46279830348370543</x:v>
      </x:c>
      <x:c r="S736" s="53" t="n">
        <x:v>38047</x:v>
      </x:c>
      <x:c r="T736" s="50" t="str">
        <x:v>EDINET_company_history</x:v>
      </x:c>
      <x:c r="U736" s="50" t="str">
        <x:v>株式会社オービック</x:v>
      </x:c>
      <x:c r="V736" s="54" t="n">
        <x:v>0.3681</x:v>
      </x:c>
      <x:c r="W736" s="50" t="str">
        <x:v>和田 成史 / 和田 弘子</x:v>
      </x:c>
      <x:c r="X736" s="50" t="b">
        <x:f>AND(COUNT(L736:O736)=4,L736&gt;='設定'!$B$6,M736&gt;='設定'!$B$6,N736&gt;='設定'!$B$6,O736&gt;='設定'!$B$6)</x:f>
        <x:v>0</x:v>
      </x:c>
      <x:c r="Y736" s="50" t="b">
        <x:f>AND(COUNT(G736:K736)=5,P736&gt;='設定'!$B$7)</x:f>
        <x:v>0</x:v>
      </x:c>
      <x:c r="Z736" s="50" t="b">
        <x:f>AND(ISNUMBER(R736),R736&gt;='設定'!$B$8)</x:f>
        <x:v>1</x:v>
      </x:c>
      <x:c r="AA736" s="50" t="b">
        <x:f>AND(ISNUMBER(S736),S736&gt;=DATE(YEAR('設定'!$B$10)-'設定'!$B$9,MONTH('設定'!$B$10),DAY('設定'!$B$10)))</x:f>
        <x:v>0</x:v>
      </x:c>
      <x:c r="AB736" s="55" t="b">
        <x:v>0</x:v>
      </x:c>
      <x:c r="AC736" s="55" t="b">
        <x:v>0</x:v>
      </x:c>
      <x:c r="AD736" s="50" t="n">
        <x:f>IF(X736,1,0)+IF(Z736,1,0)+IF(AA736,1,0)+IF(AB736,1,0)</x:f>
        <x:v>1</x:v>
      </x:c>
      <x:c r="AE736" s="50" t="n">
        <x:f>IF(Y736,1,0)+IF(Z736,1,0)+IF(AA736,1,0)+IF(AB736,1,0)</x:f>
        <x:v>1</x:v>
      </x:c>
      <x:c r="AF736" s="50" t="n">
        <x:f>IF(Y736,1,0)+IF(Z736,1,0)+IF(AA736,1,0)+IF(AC736,1,0)</x:f>
        <x:v>1</x:v>
      </x:c>
      <x:c r="AG736" s="53" t="n">
        <x:v>44348</x:v>
      </x:c>
      <x:c r="AH736" s="50" t="str">
        <x:v>S100VZRD</x:v>
      </x:c>
      <x:c r="AI736" s="50" t="str">
        <x:v>NetSalesSummaryOfBusinessResults</x:v>
      </x:c>
      <x:c r="AJ736" s="50" t="str">
        <x:v>OperatingIncome</x:v>
      </x:c>
      <x:c r="AK736" s="53" t="n">
        <x:v>45747</x:v>
      </x:c>
      <x:c r="AL736" s="50" t="str">
        <x:v>365/365/365/366/365</x:v>
      </x:c>
      <x:c r="AM736" s="51" t="n">
        <x:v>75175800</x:v>
      </x:c>
      <x:c r="AN736" s="51" t="n">
        <x:v>6379</x:v>
      </x:c>
      <x:c r="AO736" s="51" t="n">
        <x:f>IFERROR(AM736*AN736,"")</x:f>
        <x:v>479546428200</x:v>
      </x:c>
      <x:c r="AP736" s="56" t="n">
        <x:f>IFERROR(AO736/(K736*1000000),"")</x:f>
        <x:v>10.2065288174458</x:v>
      </x:c>
      <x:c r="AQ736" s="57" t="n">
        <x:v>2034922696.6666667</x:v>
      </x:c>
      <x:c r="AR736" s="52" t="n">
        <x:v>0.3301955319774594</x:v>
      </x:c>
      <x:c r="AS736" s="52" t="n">
        <x:v>-0.4179100200056038</x:v>
      </x:c>
      <x:c r="AT736" s="55" t="b">
        <x:v>1</x:v>
      </x:c>
      <x:c r="AU736" s="50"/>
      <x:c r="AV736" s="58" t="n">
        <x:v>0.2783972422056994</x:v>
      </x:c>
      <x:c r="AW736" s="50" t="n">
        <x:v>472</x:v>
      </x:c>
      <x:c r="AX736" s="50" t="str">
        <x:v>Core Moat</x:v>
      </x:c>
      <x:c r="AY736" s="50" t="str">
        <x:v>目立つ機械的警告なし（定性確認は別途必要）</x:v>
      </x:c>
      <x:c r="AZ736" s="59" t="str">
        <x:v>2025-06-19 10:33</x:v>
      </x:c>
      <x:c r="BA736" s="53" t="n">
        <x:v>38047</x:v>
      </x:c>
      <x:c r="BB736" s="50"/>
      <x:c r="BC736" s="50"/>
      <x:c r="BD736" s="50" t="str">
        <x:v>TOPIX Mid400</x:v>
      </x:c>
    </x:row>
    <x:row r="737">
      <x:c r="A737" s="50" t="n">
        <x:v>736</x:v>
      </x:c>
      <x:c r="B737" s="50" t="str">
        <x:v>6191</x:v>
      </x:c>
      <x:c r="C737" s="50" t="str">
        <x:v>6191.T</x:v>
      </x:c>
      <x:c r="D737" s="50" t="str">
        <x:v>AirTrip Corp.</x:v>
      </x:c>
      <x:c r="E737" s="50" t="str">
        <x:v>Prime Market (Domestic)</x:v>
      </x:c>
      <x:c r="F737" s="50" t="str">
        <x:v>Services</x:v>
      </x:c>
      <x:c r="G737" s="51" t="n">
        <x:v>17524</x:v>
      </x:c>
      <x:c r="H737" s="51" t="n">
        <x:v>13589</x:v>
      </x:c>
      <x:c r="I737" s="51" t="n">
        <x:v>23386</x:v>
      </x:c>
      <x:c r="J737" s="51" t="n">
        <x:v>26571</x:v>
      </x:c>
      <x:c r="K737" s="51" t="n">
        <x:v>28104</x:v>
      </x:c>
      <x:c r="L737" s="52" t="n">
        <x:f>IFERROR(H737/G737-1,"")</x:f>
        <x:v>-0.22454918968272086</x:v>
      </x:c>
      <x:c r="M737" s="52" t="n">
        <x:f>IFERROR(I737/H737-1,"")</x:f>
        <x:v>0.7209507690043417</x:v>
      </x:c>
      <x:c r="N737" s="52" t="n">
        <x:f>IFERROR(J737/I737-1,"")</x:f>
        <x:v>0.13619259385957405</x:v>
      </x:c>
      <x:c r="O737" s="52" t="n">
        <x:f>IFERROR(K737/J737-1,"")</x:f>
        <x:v>0.05769447894320878</x:v>
      </x:c>
      <x:c r="P737" s="52" t="n">
        <x:f>IFERROR((K737/G737)^(1/4)-1,"")</x:f>
        <x:v>0.12533991451276139</x:v>
      </x:c>
      <x:c r="Q737" s="51" t="n">
        <x:v>3099</x:v>
      </x:c>
      <x:c r="R737" s="52" t="n">
        <x:f>IFERROR(Q737/K737,"")</x:f>
        <x:v>0.11026900085397097</x:v>
      </x:c>
      <x:c r="S737" s="53" t="n">
        <x:v>42430</x:v>
      </x:c>
      <x:c r="T737" s="50" t="str">
        <x:v>EDINET_company_history</x:v>
      </x:c>
      <x:c r="U737" s="50" t="str">
        <x:v>株式会社大石キャピタル</x:v>
      </x:c>
      <x:c r="V737" s="54" t="n">
        <x:v>0.281</x:v>
      </x:c>
      <x:c r="W737" s="50" t="str">
        <x:v>柴田 裕亮</x:v>
      </x:c>
      <x:c r="X737" s="50" t="b">
        <x:f>AND(COUNT(L737:O737)=4,L737&gt;='設定'!$B$6,M737&gt;='設定'!$B$6,N737&gt;='設定'!$B$6,O737&gt;='設定'!$B$6)</x:f>
        <x:v>0</x:v>
      </x:c>
      <x:c r="Y737" s="50" t="b">
        <x:f>AND(COUNT(G737:K737)=5,P737&gt;='設定'!$B$7)</x:f>
        <x:v>0</x:v>
      </x:c>
      <x:c r="Z737" s="50" t="b">
        <x:f>AND(ISNUMBER(R737),R737&gt;='設定'!$B$8)</x:f>
        <x:v>1</x:v>
      </x:c>
      <x:c r="AA737" s="50" t="b">
        <x:f>AND(ISNUMBER(S737),S737&gt;=DATE(YEAR('設定'!$B$10)-'設定'!$B$9,MONTH('設定'!$B$10),DAY('設定'!$B$10)))</x:f>
        <x:v>0</x:v>
      </x:c>
      <x:c r="AB737" s="55" t="b">
        <x:v>0</x:v>
      </x:c>
      <x:c r="AC737" s="55" t="b">
        <x:v>0</x:v>
      </x:c>
      <x:c r="AD737" s="50" t="n">
        <x:f>IF(X737,1,0)+IF(Z737,1,0)+IF(AA737,1,0)+IF(AB737,1,0)</x:f>
        <x:v>1</x:v>
      </x:c>
      <x:c r="AE737" s="50" t="n">
        <x:f>IF(Y737,1,0)+IF(Z737,1,0)+IF(AA737,1,0)+IF(AB737,1,0)</x:f>
        <x:v>1</x:v>
      </x:c>
      <x:c r="AF737" s="50" t="n">
        <x:f>IF(Y737,1,0)+IF(Z737,1,0)+IF(AA737,1,0)+IF(AC737,1,0)</x:f>
        <x:v>1</x:v>
      </x:c>
      <x:c r="AG737" s="53" t="n">
        <x:v>44348</x:v>
      </x:c>
      <x:c r="AH737" s="50" t="str">
        <x:v>S100XCN2</x:v>
      </x:c>
      <x:c r="AI737" s="50" t="str">
        <x:v>RevenueIFRSSummaryOfBusinessResults</x:v>
      </x:c>
      <x:c r="AJ737" s="50" t="str">
        <x:v>OperatingProfitLossIFRS</x:v>
      </x:c>
      <x:c r="AK737" s="53" t="n">
        <x:v>45930</x:v>
      </x:c>
      <x:c r="AL737" s="50" t="str">
        <x:v>365/365/365/366/365</x:v>
      </x:c>
      <x:c r="AM737" s="51" t="n">
        <x:v>22440865</x:v>
      </x:c>
      <x:c r="AN737" s="51" t="n">
        <x:v>834</x:v>
      </x:c>
      <x:c r="AO737" s="51" t="n">
        <x:f>IFERROR(AM737*AN737,"")</x:f>
        <x:v>18715681410</x:v>
      </x:c>
      <x:c r="AP737" s="56" t="n">
        <x:f>IFERROR(AO737/(K737*1000000),"")</x:f>
        <x:v>0.665943688087105</x:v>
      </x:c>
      <x:c r="AQ737" s="57" t="n">
        <x:v>133378036.66666669</x:v>
      </x:c>
      <x:c r="AR737" s="52" t="n">
        <x:v>0.4647718798092689</x:v>
      </x:c>
      <x:c r="AS737" s="52" t="n">
        <x:v>-0.8441109395044282</x:v>
      </x:c>
      <x:c r="AT737" s="55" t="b">
        <x:v>0</x:v>
      </x:c>
      <x:c r="AU737" s="50" t="str">
        <x:v>missing_financial_data</x:v>
      </x:c>
      <x:c r="AV737" s="58" t="n">
        <x:v>-0.2352070392456937</x:v>
      </x:c>
      <x:c r="AW737" s="50" t="n">
        <x:v>3147</x:v>
      </x:c>
      <x:c r="AX737" s="50" t="str">
        <x:v>Future Moat</x:v>
      </x:c>
      <x:c r="AY737" s="50" t="str">
        <x:v>既存適格性フィルター不通過: missing_financial_data / ローカル5年最大下落率-60%以下</x:v>
      </x:c>
      <x:c r="AZ737" s="59" t="str">
        <x:v>2025-12-23 17:02</x:v>
      </x:c>
      <x:c r="BA737" s="53" t="n">
        <x:v>42430</x:v>
      </x:c>
      <x:c r="BB737" s="50"/>
      <x:c r="BC737" s="50"/>
      <x:c r="BD737" s="50" t="str">
        <x:v>TOPIX Small 2</x:v>
      </x:c>
    </x:row>
    <x:row r="738">
      <x:c r="A738" s="50" t="n">
        <x:v>737</x:v>
      </x:c>
      <x:c r="B738" s="50" t="str">
        <x:v>2798</x:v>
      </x:c>
      <x:c r="C738" s="50" t="str">
        <x:v>2798.T</x:v>
      </x:c>
      <x:c r="D738" s="50" t="str">
        <x:v>Y's table corporation</x:v>
      </x:c>
      <x:c r="E738" s="50" t="str">
        <x:v>Standard Market(Domestic)</x:v>
      </x:c>
      <x:c r="F738" s="50" t="str">
        <x:v>Retail Trade</x:v>
      </x:c>
      <x:c r="G738" s="51" t="n">
        <x:v>8148.577</x:v>
      </x:c>
      <x:c r="H738" s="51" t="n">
        <x:v>9780.719</x:v>
      </x:c>
      <x:c r="I738" s="51" t="n">
        <x:v>11284.519</x:v>
      </x:c>
      <x:c r="J738" s="51" t="n">
        <x:v>12120.83</x:v>
      </x:c>
      <x:c r="K738" s="51" t="n">
        <x:v>13046.266</x:v>
      </x:c>
      <x:c r="L738" s="52" t="n">
        <x:f>IFERROR(H738/G738-1,"")</x:f>
        <x:v>0.20029779432654293</x:v>
      </x:c>
      <x:c r="M738" s="52" t="n">
        <x:f>IFERROR(I738/H738-1,"")</x:f>
        <x:v>0.1537514777799056</x:v>
      </x:c>
      <x:c r="N738" s="52" t="n">
        <x:f>IFERROR(J738/I738-1,"")</x:f>
        <x:v>0.07411135556597492</x:v>
      </x:c>
      <x:c r="O738" s="52" t="n">
        <x:f>IFERROR(K738/J738-1,"")</x:f>
        <x:v>0.07635087696139609</x:v>
      </x:c>
      <x:c r="P738" s="52" t="n">
        <x:f>IFERROR((K738/G738)^(1/4)-1,"")</x:f>
        <x:v>0.12486683858012482</x:v>
      </x:c>
      <x:c r="Q738" s="51" t="n">
        <x:v>249.299</x:v>
      </x:c>
      <x:c r="R738" s="52" t="n">
        <x:f>IFERROR(Q738/K738,"")</x:f>
        <x:v>0.019108839264813396</x:v>
      </x:c>
      <x:c r="S738" s="53" t="n">
        <x:v>38047</x:v>
      </x:c>
      <x:c r="T738" s="50" t="str">
        <x:v>EDINET_company_history</x:v>
      </x:c>
      <x:c r="U738" s="50" t="str">
        <x:v>金 山 精 三 郎</x:v>
      </x:c>
      <x:c r="V738" s="54" t="n">
        <x:v>0.4192</x:v>
      </x:c>
      <x:c r="W738" s="50" t="str">
        <x:v>金 山 精三郎 / 船 曵 睦 雄 / 贄 田 賢 英 / 稲 塚 晃 裕</x:v>
      </x:c>
      <x:c r="X738" s="50" t="b">
        <x:f>AND(COUNT(L738:O738)=4,L738&gt;='設定'!$B$6,M738&gt;='設定'!$B$6,N738&gt;='設定'!$B$6,O738&gt;='設定'!$B$6)</x:f>
        <x:v>0</x:v>
      </x:c>
      <x:c r="Y738" s="50" t="b">
        <x:f>AND(COUNT(G738:K738)=5,P738&gt;='設定'!$B$7)</x:f>
        <x:v>0</x:v>
      </x:c>
      <x:c r="Z738" s="50" t="b">
        <x:f>AND(ISNUMBER(R738),R738&gt;='設定'!$B$8)</x:f>
        <x:v>0</x:v>
      </x:c>
      <x:c r="AA738" s="50" t="b">
        <x:f>AND(ISNUMBER(S738),S738&gt;=DATE(YEAR('設定'!$B$10)-'設定'!$B$9,MONTH('設定'!$B$10),DAY('設定'!$B$10)))</x:f>
        <x:v>0</x:v>
      </x:c>
      <x:c r="AB738" s="55" t="b">
        <x:v>1</x:v>
      </x:c>
      <x:c r="AC738" s="55" t="b">
        <x:v>1</x:v>
      </x:c>
      <x:c r="AD738" s="50" t="n">
        <x:f>IF(X738,1,0)+IF(Z738,1,0)+IF(AA738,1,0)+IF(AB738,1,0)</x:f>
        <x:v>1</x:v>
      </x:c>
      <x:c r="AE738" s="50" t="n">
        <x:f>IF(Y738,1,0)+IF(Z738,1,0)+IF(AA738,1,0)+IF(AB738,1,0)</x:f>
        <x:v>1</x:v>
      </x:c>
      <x:c r="AF738" s="50" t="n">
        <x:f>IF(Y738,1,0)+IF(Z738,1,0)+IF(AA738,1,0)+IF(AC738,1,0)</x:f>
        <x:v>1</x:v>
      </x:c>
      <x:c r="AG738" s="53" t="n">
        <x:v>44348</x:v>
      </x:c>
      <x:c r="AH738" s="50" t="str">
        <x:v>S100Y6U1</x:v>
      </x:c>
      <x:c r="AI738" s="50" t="str">
        <x:v>NetSalesSummaryOfBusinessResults</x:v>
      </x:c>
      <x:c r="AJ738" s="50" t="str">
        <x:v>OperatingIncome</x:v>
      </x:c>
      <x:c r="AK738" s="53" t="n">
        <x:v>46081</x:v>
      </x:c>
      <x:c r="AL738" s="50" t="str">
        <x:v>365/365/366/365/365</x:v>
      </x:c>
      <x:c r="AM738" s="51" t="n">
        <x:v>3298100</x:v>
      </x:c>
      <x:c r="AN738" s="51" t="n">
        <x:v>2988</x:v>
      </x:c>
      <x:c r="AO738" s="51" t="n">
        <x:f>IFERROR(AM738*AN738,"")</x:f>
        <x:v>9854722800</x:v>
      </x:c>
      <x:c r="AP738" s="56" t="n">
        <x:f>IFERROR(AO738/(K738*1000000),"")</x:f>
        <x:v>0.7553673058636088</x:v>
      </x:c>
      <x:c r="AQ738" s="57" t="n">
        <x:v>7498815</x:v>
      </x:c>
      <x:c r="AR738" s="52" t="n">
        <x:v>0.1275423976908453</x:v>
      </x:c>
      <x:c r="AS738" s="52" t="n">
        <x:v>-0.127427597955707</x:v>
      </x:c>
      <x:c r="AT738" s="55" t="b">
        <x:v>0</x:v>
      </x:c>
      <x:c r="AU738" s="50" t="str">
        <x:v>low_liquidity</x:v>
      </x:c>
      <x:c r="AV738" s="58" t="n">
        <x:v>0.0781283906386546</x:v>
      </x:c>
      <x:c r="AW738" s="50" t="n">
        <x:v>1352</x:v>
      </x:c>
      <x:c r="AX738" s="50" t="str">
        <x:v>Discovery</x:v>
      </x:c>
      <x:c r="AY738" s="50" t="str">
        <x:v>既存適格性フィルター不通過: low_liquidity / 60日平均売買代金2,000万円未満</x:v>
      </x:c>
      <x:c r="AZ738" s="59" t="str">
        <x:v>2026-05-27 15:53</x:v>
      </x:c>
      <x:c r="BA738" s="53" t="n">
        <x:v>38047</x:v>
      </x:c>
      <x:c r="BB738" s="50" t="str">
        <x:v>金 山 精三郎</x:v>
      </x:c>
      <x:c r="BC738" s="50"/>
      <x:c r="BD738" s="50"/>
    </x:row>
    <x:row r="739">
      <x:c r="A739" s="50" t="n">
        <x:v>738</x:v>
      </x:c>
      <x:c r="B739" s="50" t="str">
        <x:v>3904</x:v>
      </x:c>
      <x:c r="C739" s="50" t="str">
        <x:v>3904.T</x:v>
      </x:c>
      <x:c r="D739" s="50" t="str">
        <x:v>KAYAC Inc.</x:v>
      </x:c>
      <x:c r="E739" s="50" t="str">
        <x:v>Growth Market(Domestic)</x:v>
      </x:c>
      <x:c r="F739" s="50" t="str">
        <x:v>Information &amp; Communication</x:v>
      </x:c>
      <x:c r="G739" s="51" t="n">
        <x:v>12566.341</x:v>
      </x:c>
      <x:c r="H739" s="51" t="n">
        <x:v>16502.267</x:v>
      </x:c>
      <x:c r="I739" s="51" t="n">
        <x:v>17467.164</x:v>
      </x:c>
      <x:c r="J739" s="51" t="n">
        <x:v>16727.784</x:v>
      </x:c>
      <x:c r="K739" s="51" t="n">
        <x:v>20094.686</x:v>
      </x:c>
      <x:c r="L739" s="52" t="n">
        <x:f>IFERROR(H739/G739-1,"")</x:f>
        <x:v>0.31321177739805073</x:v>
      </x:c>
      <x:c r="M739" s="52" t="n">
        <x:f>IFERROR(I739/H739-1,"")</x:f>
        <x:v>0.05847057255830368</x:v>
      </x:c>
      <x:c r="N739" s="52" t="n">
        <x:f>IFERROR(J739/I739-1,"")</x:f>
        <x:v>-0.04232971076472414</x:v>
      </x:c>
      <x:c r="O739" s="52" t="n">
        <x:f>IFERROR(K739/J739-1,"")</x:f>
        <x:v>0.20127603273691252</x:v>
      </x:c>
      <x:c r="P739" s="52" t="n">
        <x:f>IFERROR((K739/G739)^(1/4)-1,"")</x:f>
        <x:v>0.1245223614676183</x:v>
      </x:c>
      <x:c r="Q739" s="51" t="n">
        <x:v>1071.176</x:v>
      </x:c>
      <x:c r="R739" s="52" t="n">
        <x:f>IFERROR(Q739/K739,"")</x:f>
        <x:v>0.05330643136200286</x:v>
      </x:c>
      <x:c r="S739" s="53" t="n">
        <x:v>41974</x:v>
      </x:c>
      <x:c r="T739" s="50" t="str">
        <x:v>EDINET_company_history</x:v>
      </x:c>
      <x:c r="U739" s="50" t="str">
        <x:v>柳澤 大輔</x:v>
      </x:c>
      <x:c r="V739" s="54" t="n">
        <x:v>0.2301</x:v>
      </x:c>
      <x:c r="W739" s="50" t="str">
        <x:v>柳澤 大輔 / 貝畑 政徳 / 久場 智喜</x:v>
      </x:c>
      <x:c r="X739" s="50" t="b">
        <x:f>AND(COUNT(L739:O739)=4,L739&gt;='設定'!$B$6,M739&gt;='設定'!$B$6,N739&gt;='設定'!$B$6,O739&gt;='設定'!$B$6)</x:f>
        <x:v>0</x:v>
      </x:c>
      <x:c r="Y739" s="50" t="b">
        <x:f>AND(COUNT(G739:K739)=5,P739&gt;='設定'!$B$7)</x:f>
        <x:v>0</x:v>
      </x:c>
      <x:c r="Z739" s="50" t="b">
        <x:f>AND(ISNUMBER(R739),R739&gt;='設定'!$B$8)</x:f>
        <x:v>0</x:v>
      </x:c>
      <x:c r="AA739" s="50" t="b">
        <x:f>AND(ISNUMBER(S739),S739&gt;=DATE(YEAR('設定'!$B$10)-'設定'!$B$9,MONTH('設定'!$B$10),DAY('設定'!$B$10)))</x:f>
        <x:v>0</x:v>
      </x:c>
      <x:c r="AB739" s="55" t="b">
        <x:v>1</x:v>
      </x:c>
      <x:c r="AC739" s="55" t="b">
        <x:v>1</x:v>
      </x:c>
      <x:c r="AD739" s="50" t="n">
        <x:f>IF(X739,1,0)+IF(Z739,1,0)+IF(AA739,1,0)+IF(AB739,1,0)</x:f>
        <x:v>1</x:v>
      </x:c>
      <x:c r="AE739" s="50" t="n">
        <x:f>IF(Y739,1,0)+IF(Z739,1,0)+IF(AA739,1,0)+IF(AB739,1,0)</x:f>
        <x:v>1</x:v>
      </x:c>
      <x:c r="AF739" s="50" t="n">
        <x:f>IF(Y739,1,0)+IF(Z739,1,0)+IF(AA739,1,0)+IF(AC739,1,0)</x:f>
        <x:v>1</x:v>
      </x:c>
      <x:c r="AG739" s="53" t="n">
        <x:v>44348</x:v>
      </x:c>
      <x:c r="AH739" s="50" t="str">
        <x:v>S100XTE7</x:v>
      </x:c>
      <x:c r="AI739" s="50" t="str">
        <x:v>NetSalesSummaryOfBusinessResults</x:v>
      </x:c>
      <x:c r="AJ739" s="50" t="str">
        <x:v>OperatingIncome</x:v>
      </x:c>
      <x:c r="AK739" s="53" t="n">
        <x:v>46022</x:v>
      </x:c>
      <x:c r="AL739" s="50" t="str">
        <x:v>365/365/365/366/365</x:v>
      </x:c>
      <x:c r="AM739" s="51" t="n">
        <x:v>15408600</x:v>
      </x:c>
      <x:c r="AN739" s="51" t="n">
        <x:v>400</x:v>
      </x:c>
      <x:c r="AO739" s="51" t="n">
        <x:f>IFERROR(AM739*AN739,"")</x:f>
        <x:v>6163440000</x:v>
      </x:c>
      <x:c r="AP739" s="56" t="n">
        <x:f>IFERROR(AO739/(K739*1000000),"")</x:f>
        <x:v>0.30671989599638433</x:v>
      </x:c>
      <x:c r="AQ739" s="57" t="n">
        <x:v>8644036.666666666</x:v>
      </x:c>
      <x:c r="AR739" s="52" t="n">
        <x:v>0.4565324354178273</x:v>
      </x:c>
      <x:c r="AS739" s="52" t="n">
        <x:v>-0.775462266140811</x:v>
      </x:c>
      <x:c r="AT739" s="55" t="b">
        <x:v>0</x:v>
      </x:c>
      <x:c r="AU739" s="50" t="str">
        <x:v>low_liquidity</x:v>
      </x:c>
      <x:c r="AV739" s="58" t="n">
        <x:v>-0.1574665077339917</x:v>
      </x:c>
      <x:c r="AW739" s="50" t="n">
        <x:v>2881</x:v>
      </x:c>
      <x:c r="AX739" s="50" t="str">
        <x:v>Future Moat</x:v>
      </x:c>
      <x:c r="AY739" s="50" t="str">
        <x:v>既存適格性フィルター不通過: low_liquidity / 60日平均売買代金2,000万円未満 / ローカル5年最大下落率-60%以下</x:v>
      </x:c>
      <x:c r="AZ739" s="59" t="str">
        <x:v>2026-03-25 16:12</x:v>
      </x:c>
      <x:c r="BA739" s="53" t="n">
        <x:v>41974</x:v>
      </x:c>
      <x:c r="BB739" s="50" t="str">
        <x:v>柳澤 大輔</x:v>
      </x:c>
      <x:c r="BC739" s="50"/>
      <x:c r="BD739" s="50"/>
    </x:row>
    <x:row r="740">
      <x:c r="A740" s="50" t="n">
        <x:v>739</x:v>
      </x:c>
      <x:c r="B740" s="50" t="str">
        <x:v>6432</x:v>
      </x:c>
      <x:c r="C740" s="50" t="str">
        <x:v>6432.T</x:v>
      </x:c>
      <x:c r="D740" s="50" t="str">
        <x:v>TAKEUCHI MFG.CO.,LTD.</x:v>
      </x:c>
      <x:c r="E740" s="50" t="str">
        <x:v>Prime Market (Domestic)</x:v>
      </x:c>
      <x:c r="F740" s="50" t="str">
        <x:v>Machinery</x:v>
      </x:c>
      <x:c r="G740" s="51" t="n">
        <x:v>140892</x:v>
      </x:c>
      <x:c r="H740" s="51" t="n">
        <x:v>178966</x:v>
      </x:c>
      <x:c r="I740" s="51" t="n">
        <x:v>212627</x:v>
      </x:c>
      <x:c r="J740" s="51" t="n">
        <x:v>213230</x:v>
      </x:c>
      <x:c r="K740" s="51" t="n">
        <x:v>225284</x:v>
      </x:c>
      <x:c r="L740" s="52" t="n">
        <x:f>IFERROR(H740/G740-1,"")</x:f>
        <x:v>0.27023535757885475</x:v>
      </x:c>
      <x:c r="M740" s="52" t="n">
        <x:f>IFERROR(I740/H740-1,"")</x:f>
        <x:v>0.1880860051629918</x:v>
      </x:c>
      <x:c r="N740" s="52" t="n">
        <x:f>IFERROR(J740/I740-1,"")</x:f>
        <x:v>0.0028359521603560367</x:v>
      </x:c>
      <x:c r="O740" s="52" t="n">
        <x:f>IFERROR(K740/J740-1,"")</x:f>
        <x:v>0.056530506964310945</x:v>
      </x:c>
      <x:c r="P740" s="52" t="n">
        <x:f>IFERROR((K740/G740)^(1/4)-1,"")</x:f>
        <x:v>0.1245039974327975</x:v>
      </x:c>
      <x:c r="Q740" s="51" t="n">
        <x:v>37687</x:v>
      </x:c>
      <x:c r="R740" s="52" t="n">
        <x:f>IFERROR(Q740/K740,"")</x:f>
        <x:v>0.1672866248823707</x:v>
      </x:c>
      <x:c r="S740" s="53" t="n">
        <x:v>38322</x:v>
      </x:c>
      <x:c r="T740" s="50" t="str">
        <x:v>EDINET_company_history</x:v>
      </x:c>
      <x:c r="U740" s="50" t="str">
        <x:v>株式会社テイク</x:v>
      </x:c>
      <x:c r="V740" s="54" t="n">
        <x:v>0.194</x:v>
      </x:c>
      <x:c r="W740" s="50" t="str">
        <x:v>竹内 明雄 / 竹内 敏也</x:v>
      </x:c>
      <x:c r="X740" s="50" t="b">
        <x:f>AND(COUNT(L740:O740)=4,L740&gt;='設定'!$B$6,M740&gt;='設定'!$B$6,N740&gt;='設定'!$B$6,O740&gt;='設定'!$B$6)</x:f>
        <x:v>0</x:v>
      </x:c>
      <x:c r="Y740" s="50" t="b">
        <x:f>AND(COUNT(G740:K740)=5,P740&gt;='設定'!$B$7)</x:f>
        <x:v>0</x:v>
      </x:c>
      <x:c r="Z740" s="50" t="b">
        <x:f>AND(ISNUMBER(R740),R740&gt;='設定'!$B$8)</x:f>
        <x:v>1</x:v>
      </x:c>
      <x:c r="AA740" s="50" t="b">
        <x:f>AND(ISNUMBER(S740),S740&gt;=DATE(YEAR('設定'!$B$10)-'設定'!$B$9,MONTH('設定'!$B$10),DAY('設定'!$B$10)))</x:f>
        <x:v>0</x:v>
      </x:c>
      <x:c r="AB740" s="55" t="b">
        <x:v>0</x:v>
      </x:c>
      <x:c r="AC740" s="55" t="b">
        <x:v>0</x:v>
      </x:c>
      <x:c r="AD740" s="50" t="n">
        <x:f>IF(X740,1,0)+IF(Z740,1,0)+IF(AA740,1,0)+IF(AB740,1,0)</x:f>
        <x:v>1</x:v>
      </x:c>
      <x:c r="AE740" s="50" t="n">
        <x:f>IF(Y740,1,0)+IF(Z740,1,0)+IF(AA740,1,0)+IF(AB740,1,0)</x:f>
        <x:v>1</x:v>
      </x:c>
      <x:c r="AF740" s="50" t="n">
        <x:f>IF(Y740,1,0)+IF(Z740,1,0)+IF(AA740,1,0)+IF(AC740,1,0)</x:f>
        <x:v>1</x:v>
      </x:c>
      <x:c r="AG740" s="53" t="n">
        <x:v>44348</x:v>
      </x:c>
      <x:c r="AH740" s="50" t="str">
        <x:v>S100Y78J</x:v>
      </x:c>
      <x:c r="AI740" s="50" t="str">
        <x:v>NetSalesSummaryOfBusinessResults</x:v>
      </x:c>
      <x:c r="AJ740" s="50" t="str">
        <x:v>OperatingIncome</x:v>
      </x:c>
      <x:c r="AK740" s="53" t="n">
        <x:v>46081</x:v>
      </x:c>
      <x:c r="AL740" s="50" t="str">
        <x:v>365/365/366/365/365</x:v>
      </x:c>
      <x:c r="AM740" s="51" t="n">
        <x:v>46285000</x:v>
      </x:c>
      <x:c r="AN740" s="51" t="n">
        <x:v>6650</x:v>
      </x:c>
      <x:c r="AO740" s="51" t="n">
        <x:f>IFERROR(AM740*AN740,"")</x:f>
        <x:v>307795250000</x:v>
      </x:c>
      <x:c r="AP740" s="56" t="n">
        <x:f>IFERROR(AO740/(K740*1000000),"")</x:f>
        <x:v>1.3662543722590152</x:v>
      </x:c>
      <x:c r="AQ740" s="57" t="n">
        <x:v>2105206250</x:v>
      </x:c>
      <x:c r="AR740" s="52" t="n">
        <x:v>0.3606098943208713</x:v>
      </x:c>
      <x:c r="AS740" s="52" t="n">
        <x:v>-0.4618263469549518</x:v>
      </x:c>
      <x:c r="AT740" s="55" t="b">
        <x:v>1</x:v>
      </x:c>
      <x:c r="AU740" s="50"/>
      <x:c r="AV740" s="58" t="n">
        <x:v>0.3298613363610774</x:v>
      </x:c>
      <x:c r="AW740" s="50" t="n">
        <x:v>347</x:v>
      </x:c>
      <x:c r="AX740" s="50" t="str">
        <x:v>Future Moat</x:v>
      </x:c>
      <x:c r="AY740" s="50" t="str">
        <x:v>目立つ機械的警告なし（定性確認は別途必要）</x:v>
      </x:c>
      <x:c r="AZ740" s="59" t="str">
        <x:v>2026-05-28 15:34</x:v>
      </x:c>
      <x:c r="BA740" s="53" t="n">
        <x:v>38322</x:v>
      </x:c>
      <x:c r="BB740" s="50"/>
      <x:c r="BC740" s="50"/>
      <x:c r="BD740" s="50" t="str">
        <x:v>TOPIX Small 1</x:v>
      </x:c>
    </x:row>
    <x:row r="741">
      <x:c r="A741" s="50" t="n">
        <x:v>740</x:v>
      </x:c>
      <x:c r="B741" s="50" t="str">
        <x:v>4091</x:v>
      </x:c>
      <x:c r="C741" s="50" t="str">
        <x:v>4091.T</x:v>
      </x:c>
      <x:c r="D741" s="50" t="str">
        <x:v>NIPPON SANSO HOLDINGS CORPORATION</x:v>
      </x:c>
      <x:c r="E741" s="50" t="str">
        <x:v>Prime Market (Domestic)</x:v>
      </x:c>
      <x:c r="F741" s="50" t="str">
        <x:v>Chemicals</x:v>
      </x:c>
      <x:c r="G741" s="51" t="n">
        <x:v>818238</x:v>
      </x:c>
      <x:c r="H741" s="51" t="n">
        <x:v>957169</x:v>
      </x:c>
      <x:c r="I741" s="51" t="n">
        <x:v>1186683</x:v>
      </x:c>
      <x:c r="J741" s="51" t="n">
        <x:v>1255081</x:v>
      </x:c>
      <x:c r="K741" s="51" t="n">
        <x:v>1308024</x:v>
      </x:c>
      <x:c r="L741" s="52" t="n">
        <x:f>IFERROR(H741/G741-1,"")</x:f>
        <x:v>0.16979289644333306</x:v>
      </x:c>
      <x:c r="M741" s="52" t="n">
        <x:f>IFERROR(I741/H741-1,"")</x:f>
        <x:v>0.23978419693909858</x:v>
      </x:c>
      <x:c r="N741" s="52" t="n">
        <x:f>IFERROR(J741/I741-1,"")</x:f>
        <x:v>0.05763797071332455</x:v>
      </x:c>
      <x:c r="O741" s="52" t="n">
        <x:f>IFERROR(K741/J741-1,"")</x:f>
        <x:v>0.04218293480659807</x:v>
      </x:c>
      <x:c r="P741" s="52" t="n">
        <x:f>IFERROR((K741/G741)^(1/4)-1,"")</x:f>
        <x:v>0.12443412393338238</x:v>
      </x:c>
      <x:c r="Q741" s="51" t="n">
        <x:v>165906</x:v>
      </x:c>
      <x:c r="R741" s="52" t="n">
        <x:f>IFERROR(Q741/K741,"")</x:f>
        <x:v>0.12683712225463753</x:v>
      </x:c>
      <x:c r="S741" s="53" t="n">
        <x:v>18019</x:v>
      </x:c>
      <x:c r="T741" s="50" t="str">
        <x:v>EDINET_company_history</x:v>
      </x:c>
      <x:c r="U741" s="50" t="str">
        <x:v>三菱ケミカルグループ株式会社</x:v>
      </x:c>
      <x:c r="V741" s="54" t="n">
        <x:v>0.5059</x:v>
      </x:c>
      <x:c r="W741" s="50" t="str">
        <x:v>濱田 敏彦</x:v>
      </x:c>
      <x:c r="X741" s="50" t="b">
        <x:f>AND(COUNT(L741:O741)=4,L741&gt;='設定'!$B$6,M741&gt;='設定'!$B$6,N741&gt;='設定'!$B$6,O741&gt;='設定'!$B$6)</x:f>
        <x:v>0</x:v>
      </x:c>
      <x:c r="Y741" s="50" t="b">
        <x:f>AND(COUNT(G741:K741)=5,P741&gt;='設定'!$B$7)</x:f>
        <x:v>0</x:v>
      </x:c>
      <x:c r="Z741" s="50" t="b">
        <x:f>AND(ISNUMBER(R741),R741&gt;='設定'!$B$8)</x:f>
        <x:v>1</x:v>
      </x:c>
      <x:c r="AA741" s="50" t="b">
        <x:f>AND(ISNUMBER(S741),S741&gt;=DATE(YEAR('設定'!$B$10)-'設定'!$B$9,MONTH('設定'!$B$10),DAY('設定'!$B$10)))</x:f>
        <x:v>0</x:v>
      </x:c>
      <x:c r="AB741" s="55" t="b">
        <x:v>0</x:v>
      </x:c>
      <x:c r="AC741" s="55" t="b">
        <x:v>0</x:v>
      </x:c>
      <x:c r="AD741" s="50" t="n">
        <x:f>IF(X741,1,0)+IF(Z741,1,0)+IF(AA741,1,0)+IF(AB741,1,0)</x:f>
        <x:v>1</x:v>
      </x:c>
      <x:c r="AE741" s="50" t="n">
        <x:f>IF(Y741,1,0)+IF(Z741,1,0)+IF(AA741,1,0)+IF(AB741,1,0)</x:f>
        <x:v>1</x:v>
      </x:c>
      <x:c r="AF741" s="50" t="n">
        <x:f>IF(Y741,1,0)+IF(Z741,1,0)+IF(AA741,1,0)+IF(AC741,1,0)</x:f>
        <x:v>1</x:v>
      </x:c>
      <x:c r="AG741" s="53" t="n">
        <x:v>44348</x:v>
      </x:c>
      <x:c r="AH741" s="50" t="str">
        <x:v>S100VXDZ</x:v>
      </x:c>
      <x:c r="AI741" s="50" t="str">
        <x:v>RevenueIFRSSummaryOfBusinessResults</x:v>
      </x:c>
      <x:c r="AJ741" s="50" t="str">
        <x:v>OperatingProfitLossIFRS</x:v>
      </x:c>
      <x:c r="AK741" s="53" t="n">
        <x:v>45747</x:v>
      </x:c>
      <x:c r="AL741" s="50" t="str">
        <x:v>365/365/365/366/365</x:v>
      </x:c>
      <x:c r="AM741" s="51" t="n">
        <x:v>432339937</x:v>
      </x:c>
      <x:c r="AN741" s="51" t="n">
        <x:v>5972</x:v>
      </x:c>
      <x:c r="AO741" s="51" t="n">
        <x:f>IFERROR(AM741*AN741,"")</x:f>
        <x:v>2581934103764</x:v>
      </x:c>
      <x:c r="AP741" s="56" t="n">
        <x:f>IFERROR(AO741/(K741*1000000),"")</x:f>
        <x:v>1.9739195181158755</x:v>
      </x:c>
      <x:c r="AQ741" s="57" t="n">
        <x:v>4838353905</x:v>
      </x:c>
      <x:c r="AR741" s="52" t="n">
        <x:v>0.3319980055685237</x:v>
      </x:c>
      <x:c r="AS741" s="52" t="n">
        <x:v>-0.3691906803921202</x:v>
      </x:c>
      <x:c r="AT741" s="55" t="b">
        <x:v>0</x:v>
      </x:c>
      <x:c r="AU741" s="50" t="str">
        <x:v>missing_financial_data</x:v>
      </x:c>
      <x:c r="AV741" s="58" t="n">
        <x:v>0.269122288026021</x:v>
      </x:c>
      <x:c r="AW741" s="50" t="n">
        <x:v>493</x:v>
      </x:c>
      <x:c r="AX741" s="50" t="str">
        <x:v>Core Moat</x:v>
      </x:c>
      <x:c r="AY741" s="50" t="str">
        <x:v>既存適格性フィルター不通過: missing_financial_data</x:v>
      </x:c>
      <x:c r="AZ741" s="59" t="str">
        <x:v>2025-06-16 13:06</x:v>
      </x:c>
      <x:c r="BA741" s="53" t="n">
        <x:v>18019</x:v>
      </x:c>
      <x:c r="BB741" s="50"/>
      <x:c r="BC741" s="50"/>
      <x:c r="BD741" s="50" t="str">
        <x:v>TOPIX Mid400</x:v>
      </x:c>
    </x:row>
    <x:row r="742">
      <x:c r="A742" s="50" t="n">
        <x:v>741</x:v>
      </x:c>
      <x:c r="B742" s="50" t="str">
        <x:v>9119</x:v>
      </x:c>
      <x:c r="C742" s="50" t="str">
        <x:v>9119.T</x:v>
      </x:c>
      <x:c r="D742" s="50" t="str">
        <x:v>IINO KAIUN KAISHA,LTD.</x:v>
      </x:c>
      <x:c r="E742" s="50" t="str">
        <x:v>Prime Market (Domestic)</x:v>
      </x:c>
      <x:c r="F742" s="50" t="str">
        <x:v>Marine Transportation</x:v>
      </x:c>
      <x:c r="G742" s="51" t="n">
        <x:v>88916</x:v>
      </x:c>
      <x:c r="H742" s="51" t="n">
        <x:v>104100</x:v>
      </x:c>
      <x:c r="I742" s="51" t="n">
        <x:v>141324</x:v>
      </x:c>
      <x:c r="J742" s="51" t="n">
        <x:v>137950</x:v>
      </x:c>
      <x:c r="K742" s="51" t="n">
        <x:v>141866</x:v>
      </x:c>
      <x:c r="L742" s="52" t="n">
        <x:f>IFERROR(H742/G742-1,"")</x:f>
        <x:v>0.1707679157856854</x:v>
      </x:c>
      <x:c r="M742" s="52" t="n">
        <x:f>IFERROR(I742/H742-1,"")</x:f>
        <x:v>0.35757925072046115</x:v>
      </x:c>
      <x:c r="N742" s="52" t="n">
        <x:f>IFERROR(J742/I742-1,"")</x:f>
        <x:v>-0.023874218108743017</x:v>
      </x:c>
      <x:c r="O742" s="52" t="n">
        <x:f>IFERROR(K742/J742-1,"")</x:f>
        <x:v>0.028387096774193488</x:v>
      </x:c>
      <x:c r="P742" s="52" t="n">
        <x:f>IFERROR((K742/G742)^(1/4)-1,"")</x:f>
        <x:v>0.12389205633185885</x:v>
      </x:c>
      <x:c r="Q742" s="51" t="n">
        <x:v>17100</x:v>
      </x:c>
      <x:c r="R742" s="52" t="n">
        <x:f>IFERROR(Q742/K742,"")</x:f>
        <x:v>0.12053628071560486</x:v>
      </x:c>
      <x:c r="S742" s="53" t="n">
        <x:v>18019</x:v>
      </x:c>
      <x:c r="T742" s="50" t="str">
        <x:v>EDINET_company_history</x:v>
      </x:c>
      <x:c r="U742" s="50" t="str">
        <x:v>日本マスタートラスト信託銀行株式会社（信託口）</x:v>
      </x:c>
      <x:c r="V742" s="54" t="n">
        <x:v>0.1071</x:v>
      </x:c>
      <x:c r="W742" s="50" t="str">
        <x:v>大 谷 祐 介</x:v>
      </x:c>
      <x:c r="X742" s="50" t="b">
        <x:f>AND(COUNT(L742:O742)=4,L742&gt;='設定'!$B$6,M742&gt;='設定'!$B$6,N742&gt;='設定'!$B$6,O742&gt;='設定'!$B$6)</x:f>
        <x:v>0</x:v>
      </x:c>
      <x:c r="Y742" s="50" t="b">
        <x:f>AND(COUNT(G742:K742)=5,P742&gt;='設定'!$B$7)</x:f>
        <x:v>0</x:v>
      </x:c>
      <x:c r="Z742" s="50" t="b">
        <x:f>AND(ISNUMBER(R742),R742&gt;='設定'!$B$8)</x:f>
        <x:v>1</x:v>
      </x:c>
      <x:c r="AA742" s="50" t="b">
        <x:f>AND(ISNUMBER(S742),S742&gt;=DATE(YEAR('設定'!$B$10)-'設定'!$B$9,MONTH('設定'!$B$10),DAY('設定'!$B$10)))</x:f>
        <x:v>0</x:v>
      </x:c>
      <x:c r="AB742" s="55" t="b">
        <x:v>0</x:v>
      </x:c>
      <x:c r="AC742" s="55" t="b">
        <x:v>0</x:v>
      </x:c>
      <x:c r="AD742" s="50" t="n">
        <x:f>IF(X742,1,0)+IF(Z742,1,0)+IF(AA742,1,0)+IF(AB742,1,0)</x:f>
        <x:v>1</x:v>
      </x:c>
      <x:c r="AE742" s="50" t="n">
        <x:f>IF(Y742,1,0)+IF(Z742,1,0)+IF(AA742,1,0)+IF(AB742,1,0)</x:f>
        <x:v>1</x:v>
      </x:c>
      <x:c r="AF742" s="50" t="n">
        <x:f>IF(Y742,1,0)+IF(Z742,1,0)+IF(AA742,1,0)+IF(AC742,1,0)</x:f>
        <x:v>1</x:v>
      </x:c>
      <x:c r="AG742" s="53" t="n">
        <x:v>44348</x:v>
      </x:c>
      <x:c r="AH742" s="50" t="str">
        <x:v>S100W0HT</x:v>
      </x:c>
      <x:c r="AI742" s="50" t="str">
        <x:v>NetSalesSummaryOfBusinessResults</x:v>
      </x:c>
      <x:c r="AJ742" s="50" t="str">
        <x:v>OperatingIncome</x:v>
      </x:c>
      <x:c r="AK742" s="53" t="n">
        <x:v>45747</x:v>
      </x:c>
      <x:c r="AL742" s="50" t="str">
        <x:v>365/365/365/366/365</x:v>
      </x:c>
      <x:c r="AM742" s="51" t="n">
        <x:v>105803100</x:v>
      </x:c>
      <x:c r="AN742" s="51" t="n">
        <x:v>1512</x:v>
      </x:c>
      <x:c r="AO742" s="51" t="n">
        <x:f>IFERROR(AM742*AN742,"")</x:f>
        <x:v>159974287200</x:v>
      </x:c>
      <x:c r="AP742" s="56" t="n">
        <x:f>IFERROR(AO742/(K742*1000000),"")</x:f>
        <x:v>1.1276436017086546</x:v>
      </x:c>
      <x:c r="AQ742" s="57" t="n">
        <x:v>580686118.3333334</x:v>
      </x:c>
      <x:c r="AR742" s="52" t="n">
        <x:v>0.3818481288676357</x:v>
      </x:c>
      <x:c r="AS742" s="52" t="n">
        <x:v>-0.3350873360403297</x:v>
      </x:c>
      <x:c r="AT742" s="55" t="b">
        <x:v>1</x:v>
      </x:c>
      <x:c r="AU742" s="50"/>
      <x:c r="AV742" s="58" t="n">
        <x:v>-0.0101308601193984</x:v>
      </x:c>
      <x:c r="AW742" s="50" t="n">
        <x:v>1950</x:v>
      </x:c>
      <x:c r="AX742" s="50" t="str">
        <x:v>Core Moat</x:v>
      </x:c>
      <x:c r="AY742" s="50" t="str">
        <x:v>目立つ機械的警告なし（定性確認は別途必要）</x:v>
      </x:c>
      <x:c r="AZ742" s="59" t="str">
        <x:v>2025-06-25 10:01</x:v>
      </x:c>
      <x:c r="BA742" s="53" t="n">
        <x:v>18019</x:v>
      </x:c>
      <x:c r="BB742" s="50"/>
      <x:c r="BC742" s="50"/>
      <x:c r="BD742" s="50" t="str">
        <x:v>TOPIX Small 1</x:v>
      </x:c>
    </x:row>
    <x:row r="743">
      <x:c r="A743" s="50" t="n">
        <x:v>742</x:v>
      </x:c>
      <x:c r="B743" s="50" t="str">
        <x:v>3475</x:v>
      </x:c>
      <x:c r="C743" s="50" t="str">
        <x:v>3475.T</x:v>
      </x:c>
      <x:c r="D743" s="50" t="str">
        <x:v>Good Com Asset Co.,Ltd.</x:v>
      </x:c>
      <x:c r="E743" s="50" t="str">
        <x:v>Prime Market (Domestic)</x:v>
      </x:c>
      <x:c r="F743" s="50" t="str">
        <x:v>Real Estate</x:v>
      </x:c>
      <x:c r="G743" s="51" t="n">
        <x:v>34216.619</x:v>
      </x:c>
      <x:c r="H743" s="51" t="n">
        <x:v>40048.824</x:v>
      </x:c>
      <x:c r="I743" s="51" t="n">
        <x:v>22190.489</x:v>
      </x:c>
      <x:c r="J743" s="51" t="n">
        <x:v>59753.709</x:v>
      </x:c>
      <x:c r="K743" s="51" t="n">
        <x:v>54581.745</x:v>
      </x:c>
      <x:c r="L743" s="52" t="n">
        <x:f>IFERROR(H743/G743-1,"")</x:f>
        <x:v>0.1704494824576328</x:v>
      </x:c>
      <x:c r="M743" s="52" t="n">
        <x:f>IFERROR(I743/H743-1,"")</x:f>
        <x:v>-0.4459140922589887</x:v>
      </x:c>
      <x:c r="N743" s="52" t="n">
        <x:f>IFERROR(J743/I743-1,"")</x:f>
        <x:v>1.692762155894807</x:v>
      </x:c>
      <x:c r="O743" s="52" t="n">
        <x:f>IFERROR(K743/J743-1,"")</x:f>
        <x:v>-0.08655469403581295</x:v>
      </x:c>
      <x:c r="P743" s="52" t="n">
        <x:f>IFERROR((K743/G743)^(1/4)-1,"")</x:f>
        <x:v>0.12383507032503904</x:v>
      </x:c>
      <x:c r="Q743" s="51" t="n">
        <x:v>2935.408</x:v>
      </x:c>
      <x:c r="R743" s="52" t="n">
        <x:f>IFERROR(Q743/K743,"")</x:f>
        <x:v>0.05378003213345414</x:v>
      </x:c>
      <x:c r="S743" s="53" t="n">
        <x:v>42705</x:v>
      </x:c>
      <x:c r="T743" s="50" t="str">
        <x:v>EDINET_company_history</x:v>
      </x:c>
      <x:c r="U743" s="50" t="str">
        <x:v>長嶋 義和</x:v>
      </x:c>
      <x:c r="V743" s="54" t="n">
        <x:v>0.1734</x:v>
      </x:c>
      <x:c r="W743" s="50" t="str">
        <x:v>長嶋 義和</x:v>
      </x:c>
      <x:c r="X743" s="50" t="b">
        <x:f>AND(COUNT(L743:O743)=4,L743&gt;='設定'!$B$6,M743&gt;='設定'!$B$6,N743&gt;='設定'!$B$6,O743&gt;='設定'!$B$6)</x:f>
        <x:v>0</x:v>
      </x:c>
      <x:c r="Y743" s="50" t="b">
        <x:f>AND(COUNT(G743:K743)=5,P743&gt;='設定'!$B$7)</x:f>
        <x:v>0</x:v>
      </x:c>
      <x:c r="Z743" s="50" t="b">
        <x:f>AND(ISNUMBER(R743),R743&gt;='設定'!$B$8)</x:f>
        <x:v>0</x:v>
      </x:c>
      <x:c r="AA743" s="50" t="b">
        <x:f>AND(ISNUMBER(S743),S743&gt;=DATE(YEAR('設定'!$B$10)-'設定'!$B$9,MONTH('設定'!$B$10),DAY('設定'!$B$10)))</x:f>
        <x:v>0</x:v>
      </x:c>
      <x:c r="AB743" s="55" t="b">
        <x:v>1</x:v>
      </x:c>
      <x:c r="AC743" s="55" t="b">
        <x:v>1</x:v>
      </x:c>
      <x:c r="AD743" s="50" t="n">
        <x:f>IF(X743,1,0)+IF(Z743,1,0)+IF(AA743,1,0)+IF(AB743,1,0)</x:f>
        <x:v>1</x:v>
      </x:c>
      <x:c r="AE743" s="50" t="n">
        <x:f>IF(Y743,1,0)+IF(Z743,1,0)+IF(AA743,1,0)+IF(AB743,1,0)</x:f>
        <x:v>1</x:v>
      </x:c>
      <x:c r="AF743" s="50" t="n">
        <x:f>IF(Y743,1,0)+IF(Z743,1,0)+IF(AA743,1,0)+IF(AC743,1,0)</x:f>
        <x:v>1</x:v>
      </x:c>
      <x:c r="AG743" s="53" t="n">
        <x:v>44348</x:v>
      </x:c>
      <x:c r="AH743" s="50" t="str">
        <x:v>S100XHS4</x:v>
      </x:c>
      <x:c r="AI743" s="50" t="str">
        <x:v>NetSalesSummaryOfBusinessResults</x:v>
      </x:c>
      <x:c r="AJ743" s="50" t="str">
        <x:v>OperatingIncome</x:v>
      </x:c>
      <x:c r="AK743" s="53" t="n">
        <x:v>45961</x:v>
      </x:c>
      <x:c r="AL743" s="50" t="str">
        <x:v>365/365/365/366/365</x:v>
      </x:c>
      <x:c r="AM743" s="51" t="n">
        <x:v>28655700</x:v>
      </x:c>
      <x:c r="AN743" s="51" t="n">
        <x:v>1355</x:v>
      </x:c>
      <x:c r="AO743" s="51" t="n">
        <x:f>IFERROR(AM743*AN743,"")</x:f>
        <x:v>38828473500</x:v>
      </x:c>
      <x:c r="AP743" s="56" t="n">
        <x:f>IFERROR(AO743/(K743*1000000),"")</x:f>
        <x:v>0.7113820472394204</x:v>
      </x:c>
      <x:c r="AQ743" s="57" t="n">
        <x:v>334606838.3333333</x:v>
      </x:c>
      <x:c r="AR743" s="52" t="n">
        <x:v>0.4362376249967267</x:v>
      </x:c>
      <x:c r="AS743" s="52" t="n">
        <x:v>-0.4181664441609777</x:v>
      </x:c>
      <x:c r="AT743" s="55" t="b">
        <x:v>0</x:v>
      </x:c>
      <x:c r="AU743" s="50" t="str">
        <x:v>repeated_negative_operating_cf</x:v>
      </x:c>
      <x:c r="AV743" s="58" t="n">
        <x:v>-0.1017826396116302</x:v>
      </x:c>
      <x:c r="AW743" s="50" t="n">
        <x:v>2612</x:v>
      </x:c>
      <x:c r="AX743" s="50" t="str">
        <x:v>Transformation Moat</x:v>
      </x:c>
      <x:c r="AY743" s="50" t="str">
        <x:v>既存適格性フィルター不通過: repeated_negative_operating_cf</x:v>
      </x:c>
      <x:c r="AZ743" s="59" t="str">
        <x:v>2026-01-28 15:25</x:v>
      </x:c>
      <x:c r="BA743" s="53" t="n">
        <x:v>42705</x:v>
      </x:c>
      <x:c r="BB743" s="50" t="str">
        <x:v>長嶋 義和</x:v>
      </x:c>
      <x:c r="BC743" s="50"/>
      <x:c r="BD743" s="50" t="str">
        <x:v>TOPIX Small 2</x:v>
      </x:c>
    </x:row>
    <x:row r="744">
      <x:c r="A744" s="50" t="n">
        <x:v>743</x:v>
      </x:c>
      <x:c r="B744" s="50" t="str">
        <x:v>5242</x:v>
      </x:c>
      <x:c r="C744" s="50" t="str">
        <x:v>5242.T</x:v>
      </x:c>
      <x:c r="D744" s="50" t="str">
        <x:v>EYEZ,INC.</x:v>
      </x:c>
      <x:c r="E744" s="50" t="str">
        <x:v>Growth Market(Domestic)</x:v>
      </x:c>
      <x:c r="F744" s="50" t="str">
        <x:v>Information &amp; Communication</x:v>
      </x:c>
      <x:c r="G744" s="51" t="n">
        <x:v>605.424</x:v>
      </x:c>
      <x:c r="H744" s="51" t="n">
        <x:v>847.393</x:v>
      </x:c>
      <x:c r="I744" s="51" t="n">
        <x:v>1019.22</x:v>
      </x:c>
      <x:c r="J744" s="51" t="n">
        <x:v>1036.268</x:v>
      </x:c>
      <x:c r="K744" s="51" t="n">
        <x:v>965.73</x:v>
      </x:c>
      <x:c r="L744" s="52" t="n">
        <x:f>IFERROR(H744/G744-1,"")</x:f>
        <x:v>0.3996686619625256</x:v>
      </x:c>
      <x:c r="M744" s="52" t="n">
        <x:f>IFERROR(I744/H744-1,"")</x:f>
        <x:v>0.20277132334111792</x:v>
      </x:c>
      <x:c r="N744" s="52" t="n">
        <x:f>IFERROR(J744/I744-1,"")</x:f>
        <x:v>0.016726516355644483</x:v>
      </x:c>
      <x:c r="O744" s="52" t="n">
        <x:f>IFERROR(K744/J744-1,"")</x:f>
        <x:v>-0.06806926393558421</x:v>
      </x:c>
      <x:c r="P744" s="52" t="n">
        <x:f>IFERROR((K744/G744)^(1/4)-1,"")</x:f>
        <x:v>0.12382586293684983</x:v>
      </x:c>
      <x:c r="Q744" s="51" t="n">
        <x:v>-51.578</x:v>
      </x:c>
      <x:c r="R744" s="52" t="n">
        <x:f>IFERROR(Q744/K744,"")</x:f>
        <x:v>-0.0534083025276216</x:v>
      </x:c>
      <x:c r="S744" s="53" t="n">
        <x:v>44916</x:v>
      </x:c>
      <x:c r="T744" s="50" t="str">
        <x:v>local_price_first_trade</x:v>
      </x:c>
      <x:c r="U744" s="50" t="str">
        <x:v>合同会社シエル</x:v>
      </x:c>
      <x:c r="V744" s="54" t="n">
        <x:v>0.3899</x:v>
      </x:c>
      <x:c r="W744" s="50" t="str">
        <x:v>福島 範幸 / 三谷 翔一</x:v>
      </x:c>
      <x:c r="X744" s="50" t="b">
        <x:f>AND(COUNT(L744:O744)=4,L744&gt;='設定'!$B$6,M744&gt;='設定'!$B$6,N744&gt;='設定'!$B$6,O744&gt;='設定'!$B$6)</x:f>
        <x:v>0</x:v>
      </x:c>
      <x:c r="Y744" s="50" t="b">
        <x:f>AND(COUNT(G744:K744)=5,P744&gt;='設定'!$B$7)</x:f>
        <x:v>0</x:v>
      </x:c>
      <x:c r="Z744" s="50" t="b">
        <x:f>AND(ISNUMBER(R744),R744&gt;='設定'!$B$8)</x:f>
        <x:v>0</x:v>
      </x:c>
      <x:c r="AA744" s="50" t="b">
        <x:f>AND(ISNUMBER(S744),S744&gt;=DATE(YEAR('設定'!$B$10)-'設定'!$B$9,MONTH('設定'!$B$10),DAY('設定'!$B$10)))</x:f>
        <x:v>1</x:v>
      </x:c>
      <x:c r="AB744" s="55" t="b">
        <x:v>0</x:v>
      </x:c>
      <x:c r="AC744" s="55" t="b">
        <x:v>0</x:v>
      </x:c>
      <x:c r="AD744" s="50" t="n">
        <x:f>IF(X744,1,0)+IF(Z744,1,0)+IF(AA744,1,0)+IF(AB744,1,0)</x:f>
        <x:v>1</x:v>
      </x:c>
      <x:c r="AE744" s="50" t="n">
        <x:f>IF(Y744,1,0)+IF(Z744,1,0)+IF(AA744,1,0)+IF(AB744,1,0)</x:f>
        <x:v>1</x:v>
      </x:c>
      <x:c r="AF744" s="50" t="n">
        <x:f>IF(Y744,1,0)+IF(Z744,1,0)+IF(AA744,1,0)+IF(AC744,1,0)</x:f>
        <x:v>1</x:v>
      </x:c>
      <x:c r="AG744" s="53" t="n">
        <x:v>44916</x:v>
      </x:c>
      <x:c r="AH744" s="50" t="str">
        <x:v>S100XU39</x:v>
      </x:c>
      <x:c r="AI744" s="50" t="str">
        <x:v>NetSalesSummaryOfBusinessResults</x:v>
      </x:c>
      <x:c r="AJ744" s="50" t="str">
        <x:v>OperatingIncome</x:v>
      </x:c>
      <x:c r="AK744" s="53" t="n">
        <x:v>46022</x:v>
      </x:c>
      <x:c r="AL744" s="50" t="str">
        <x:v>365/365/365/366/365</x:v>
      </x:c>
      <x:c r="AM744" s="51" t="n">
        <x:v>1026000</x:v>
      </x:c>
      <x:c r="AN744" s="51" t="n">
        <x:v>980</x:v>
      </x:c>
      <x:c r="AO744" s="51" t="n">
        <x:f>IFERROR(AM744*AN744,"")</x:f>
        <x:v>1005480000</x:v>
      </x:c>
      <x:c r="AP744" s="56" t="n">
        <x:f>IFERROR(AO744/(K744*1000000),"")</x:f>
        <x:v>1.0411605728309155</x:v>
      </x:c>
      <x:c r="AQ744" s="57" t="n">
        <x:v>1508865</x:v>
      </x:c>
      <x:c r="AR744" s="52" t="n">
        <x:v>0.7650574478527213</x:v>
      </x:c>
      <x:c r="AS744" s="52" t="n">
        <x:v>-0.7784650630011455</x:v>
      </x:c>
      <x:c r="AT744" s="55" t="b">
        <x:v>0</x:v>
      </x:c>
      <x:c r="AU744" s="50" t="str">
        <x:v>low_liquidity</x:v>
      </x:c>
      <x:c r="AV744" s="58" t="n">
        <x:v>-0.5579911487101745</x:v>
      </x:c>
      <x:c r="AW744" s="50" t="n">
        <x:v>3525</x:v>
      </x:c>
      <x:c r="AX744" s="50" t="str">
        <x:v>Future Moat</x:v>
      </x:c>
      <x:c r="AY744" s="50" t="str">
        <x:v>既存適格性フィルター不通過: low_liquidity / 60日平均売買代金2,000万円未満 / 年率ボラティリティ60%以上 / ローカル5年最大下落率-60%以下</x:v>
      </x:c>
      <x:c r="AZ744" s="59" t="str">
        <x:v>2026-03-26 11:11</x:v>
      </x:c>
      <x:c r="BA744" s="53" t="n">
        <x:v>44896</x:v>
      </x:c>
      <x:c r="BB744" s="50"/>
      <x:c r="BC744" s="50"/>
      <x:c r="BD744" s="50"/>
    </x:row>
    <x:row r="745">
      <x:c r="A745" s="50" t="n">
        <x:v>744</x:v>
      </x:c>
      <x:c r="B745" s="50" t="str">
        <x:v>9983</x:v>
      </x:c>
      <x:c r="C745" s="50" t="str">
        <x:v>9983.T</x:v>
      </x:c>
      <x:c r="D745" s="50" t="str">
        <x:v>FAST RETAILING CO.,LTD.</x:v>
      </x:c>
      <x:c r="E745" s="50" t="str">
        <x:v>Prime Market (Domestic)</x:v>
      </x:c>
      <x:c r="F745" s="50" t="str">
        <x:v>Retail Trade</x:v>
      </x:c>
      <x:c r="G745" s="51" t="n">
        <x:v>2132992</x:v>
      </x:c>
      <x:c r="H745" s="51" t="n">
        <x:v>2301122</x:v>
      </x:c>
      <x:c r="I745" s="51" t="n">
        <x:v>2766557</x:v>
      </x:c>
      <x:c r="J745" s="51" t="n">
        <x:v>3103836</x:v>
      </x:c>
      <x:c r="K745" s="51" t="n">
        <x:v>3400539</x:v>
      </x:c>
      <x:c r="L745" s="52" t="n">
        <x:f>IFERROR(H745/G745-1,"")</x:f>
        <x:v>0.07882354926788282</x:v>
      </x:c>
      <x:c r="M745" s="52" t="n">
        <x:f>IFERROR(I745/H745-1,"")</x:f>
        <x:v>0.20226437364033711</x:v>
      </x:c>
      <x:c r="N745" s="52" t="n">
        <x:f>IFERROR(J745/I745-1,"")</x:f>
        <x:v>0.12191290474044081</x:v>
      </x:c>
      <x:c r="O745" s="52" t="n">
        <x:f>IFERROR(K745/J745-1,"")</x:f>
        <x:v>0.09559235732815785</x:v>
      </x:c>
      <x:c r="P745" s="52" t="n">
        <x:f>IFERROR((K745/G745)^(1/4)-1,"")</x:f>
        <x:v>0.12367219209703051</x:v>
      </x:c>
      <x:c r="Q745" s="51" t="n">
        <x:v>564265</x:v>
      </x:c>
      <x:c r="R745" s="52" t="n">
        <x:f>IFERROR(Q745/K745,"")</x:f>
        <x:v>0.16593398870002668</x:v>
      </x:c>
      <x:c r="S745" s="53" t="n">
        <x:v>34516</x:v>
      </x:c>
      <x:c r="T745" s="50" t="str">
        <x:v>EDINET_company_history</x:v>
      </x:c>
      <x:c r="U745" s="50" t="str">
        <x:v>日本マスタートラスト信託銀行株式会社</x:v>
      </x:c>
      <x:c r="V745" s="54" t="n">
        <x:v>0.1983</x:v>
      </x:c>
      <x:c r="W745" s="50" t="str">
        <x:v>柳 井 正</x:v>
      </x:c>
      <x:c r="X745" s="50" t="b">
        <x:f>AND(COUNT(L745:O745)=4,L745&gt;='設定'!$B$6,M745&gt;='設定'!$B$6,N745&gt;='設定'!$B$6,O745&gt;='設定'!$B$6)</x:f>
        <x:v>0</x:v>
      </x:c>
      <x:c r="Y745" s="50" t="b">
        <x:f>AND(COUNT(G745:K745)=5,P745&gt;='設定'!$B$7)</x:f>
        <x:v>0</x:v>
      </x:c>
      <x:c r="Z745" s="50" t="b">
        <x:f>AND(ISNUMBER(R745),R745&gt;='設定'!$B$8)</x:f>
        <x:v>1</x:v>
      </x:c>
      <x:c r="AA745" s="50" t="b">
        <x:f>AND(ISNUMBER(S745),S745&gt;=DATE(YEAR('設定'!$B$10)-'設定'!$B$9,MONTH('設定'!$B$10),DAY('設定'!$B$10)))</x:f>
        <x:v>0</x:v>
      </x:c>
      <x:c r="AB745" s="55" t="b">
        <x:v>0</x:v>
      </x:c>
      <x:c r="AC745" s="55" t="b">
        <x:v>0</x:v>
      </x:c>
      <x:c r="AD745" s="50" t="n">
        <x:f>IF(X745,1,0)+IF(Z745,1,0)+IF(AA745,1,0)+IF(AB745,1,0)</x:f>
        <x:v>1</x:v>
      </x:c>
      <x:c r="AE745" s="50" t="n">
        <x:f>IF(Y745,1,0)+IF(Z745,1,0)+IF(AA745,1,0)+IF(AB745,1,0)</x:f>
        <x:v>1</x:v>
      </x:c>
      <x:c r="AF745" s="50" t="n">
        <x:f>IF(Y745,1,0)+IF(Z745,1,0)+IF(AA745,1,0)+IF(AC745,1,0)</x:f>
        <x:v>1</x:v>
      </x:c>
      <x:c r="AG745" s="53" t="n">
        <x:v>44348</x:v>
      </x:c>
      <x:c r="AH745" s="50" t="str">
        <x:v>S100X6X6</x:v>
      </x:c>
      <x:c r="AI745" s="50" t="str">
        <x:v>RevenueIFRSSummaryOfBusinessResults</x:v>
      </x:c>
      <x:c r="AJ745" s="50" t="str">
        <x:v>OperatingIncomeIFRSSummaryOfBusinessResults</x:v>
      </x:c>
      <x:c r="AK745" s="53" t="n">
        <x:v>45900</x:v>
      </x:c>
      <x:c r="AL745" s="50" t="str">
        <x:v>365/365/365/366/365</x:v>
      </x:c>
      <x:c r="AM745" s="51" t="n">
        <x:v>306819268</x:v>
      </x:c>
      <x:c r="AN745" s="51" t="n">
        <x:v>80510</x:v>
      </x:c>
      <x:c r="AO745" s="51" t="n">
        <x:f>IFERROR(AM745*AN745,"")</x:f>
        <x:v>24702019266680</x:v>
      </x:c>
      <x:c r="AP745" s="56" t="n">
        <x:f>IFERROR(AO745/(K745*1000000),"")</x:f>
        <x:v>7.264148203176026</x:v>
      </x:c>
      <x:c r="AQ745" s="57" t="n">
        <x:v>82221143750</x:v>
      </x:c>
      <x:c r="AR745" s="52" t="n">
        <x:v>0.3185845106411019</x:v>
      </x:c>
      <x:c r="AS745" s="52" t="n">
        <x:v>-0.3730061125280771</x:v>
      </x:c>
      <x:c r="AT745" s="55" t="b">
        <x:v>0</x:v>
      </x:c>
      <x:c r="AU745" s="50" t="str">
        <x:v>missing_financial_data</x:v>
      </x:c>
      <x:c r="AV745" s="58" t="n">
        <x:v>0.1910351123638779</x:v>
      </x:c>
      <x:c r="AW745" s="50" t="n">
        <x:v>743</x:v>
      </x:c>
      <x:c r="AX745" s="50" t="str">
        <x:v>Core Moat</x:v>
      </x:c>
      <x:c r="AY745" s="50" t="str">
        <x:v>既存適格性フィルター不通過: missing_financial_data</x:v>
      </x:c>
      <x:c r="AZ745" s="59" t="str">
        <x:v>2025-11-28 13:04</x:v>
      </x:c>
      <x:c r="BA745" s="53" t="n">
        <x:v>34516</x:v>
      </x:c>
      <x:c r="BB745" s="50"/>
      <x:c r="BC745" s="50"/>
      <x:c r="BD745" s="50" t="str">
        <x:v>TOPIX Core30</x:v>
      </x:c>
    </x:row>
    <x:row r="746">
      <x:c r="A746" s="50" t="n">
        <x:v>745</x:v>
      </x:c>
      <x:c r="B746" s="50" t="str">
        <x:v>6554</x:v>
      </x:c>
      <x:c r="C746" s="50" t="str">
        <x:v>6554.T</x:v>
      </x:c>
      <x:c r="D746" s="50" t="str">
        <x:v>SUS Co.,Ltd.</x:v>
      </x:c>
      <x:c r="E746" s="50" t="str">
        <x:v>Growth Market(Domestic)</x:v>
      </x:c>
      <x:c r="F746" s="50" t="str">
        <x:v>Services</x:v>
      </x:c>
      <x:c r="G746" s="51" t="n">
        <x:v>9419</x:v>
      </x:c>
      <x:c r="H746" s="51" t="n">
        <x:v>10465</x:v>
      </x:c>
      <x:c r="I746" s="51" t="n">
        <x:v>11501</x:v>
      </x:c>
      <x:c r="J746" s="51" t="n">
        <x:v>13219</x:v>
      </x:c>
      <x:c r="K746" s="51" t="n">
        <x:v>15015</x:v>
      </x:c>
      <x:c r="L746" s="52" t="n">
        <x:f>IFERROR(H746/G746-1,"")</x:f>
        <x:v>0.11105212867608016</x:v>
      </x:c>
      <x:c r="M746" s="52" t="n">
        <x:f>IFERROR(I746/H746-1,"")</x:f>
        <x:v>0.09899665551839454</x:v>
      </x:c>
      <x:c r="N746" s="52" t="n">
        <x:f>IFERROR(J746/I746-1,"")</x:f>
        <x:v>0.14937831492913656</x:v>
      </x:c>
      <x:c r="O746" s="52" t="n">
        <x:f>IFERROR(K746/J746-1,"")</x:f>
        <x:v>0.13586504274150846</x:v>
      </x:c>
      <x:c r="P746" s="52" t="n">
        <x:f>IFERROR((K746/G746)^(1/4)-1,"")</x:f>
        <x:v>0.12364761653725997</x:v>
      </x:c>
      <x:c r="Q746" s="51" t="n">
        <x:v>1212</x:v>
      </x:c>
      <x:c r="R746" s="52" t="n">
        <x:f>IFERROR(Q746/K746,"")</x:f>
        <x:v>0.08071928071928072</x:v>
      </x:c>
      <x:c r="S746" s="53" t="n">
        <x:v>42736</x:v>
      </x:c>
      <x:c r="T746" s="50" t="str">
        <x:v>EDINET_company_history</x:v>
      </x:c>
      <x:c r="U746" s="50" t="str">
        <x:v>齋藤 公男</x:v>
      </x:c>
      <x:c r="V746" s="54" t="n">
        <x:v>0.5079</x:v>
      </x:c>
      <x:c r="W746" s="50" t="str">
        <x:v>齋藤 公男 / 吉川 友貞</x:v>
      </x:c>
      <x:c r="X746" s="50" t="b">
        <x:f>AND(COUNT(L746:O746)=4,L746&gt;='設定'!$B$6,M746&gt;='設定'!$B$6,N746&gt;='設定'!$B$6,O746&gt;='設定'!$B$6)</x:f>
        <x:v>0</x:v>
      </x:c>
      <x:c r="Y746" s="50" t="b">
        <x:f>AND(COUNT(G746:K746)=5,P746&gt;='設定'!$B$7)</x:f>
        <x:v>0</x:v>
      </x:c>
      <x:c r="Z746" s="50" t="b">
        <x:f>AND(ISNUMBER(R746),R746&gt;='設定'!$B$8)</x:f>
        <x:v>0</x:v>
      </x:c>
      <x:c r="AA746" s="50" t="b">
        <x:f>AND(ISNUMBER(S746),S746&gt;=DATE(YEAR('設定'!$B$10)-'設定'!$B$9,MONTH('設定'!$B$10),DAY('設定'!$B$10)))</x:f>
        <x:v>0</x:v>
      </x:c>
      <x:c r="AB746" s="55" t="b">
        <x:v>1</x:v>
      </x:c>
      <x:c r="AC746" s="55" t="b">
        <x:v>1</x:v>
      </x:c>
      <x:c r="AD746" s="50" t="n">
        <x:f>IF(X746,1,0)+IF(Z746,1,0)+IF(AA746,1,0)+IF(AB746,1,0)</x:f>
        <x:v>1</x:v>
      </x:c>
      <x:c r="AE746" s="50" t="n">
        <x:f>IF(Y746,1,0)+IF(Z746,1,0)+IF(AA746,1,0)+IF(AB746,1,0)</x:f>
        <x:v>1</x:v>
      </x:c>
      <x:c r="AF746" s="50" t="n">
        <x:f>IF(Y746,1,0)+IF(Z746,1,0)+IF(AA746,1,0)+IF(AC746,1,0)</x:f>
        <x:v>1</x:v>
      </x:c>
      <x:c r="AG746" s="53" t="n">
        <x:v>44348</x:v>
      </x:c>
      <x:c r="AH746" s="50" t="str">
        <x:v>S100XBSY</x:v>
      </x:c>
      <x:c r="AI746" s="50" t="str">
        <x:v>NetSalesSummaryOfBusinessResults</x:v>
      </x:c>
      <x:c r="AJ746" s="50" t="str">
        <x:v>OperatingIncome</x:v>
      </x:c>
      <x:c r="AK746" s="53" t="n">
        <x:v>45930</x:v>
      </x:c>
      <x:c r="AL746" s="50" t="str">
        <x:v>365/365/365/366/365</x:v>
      </x:c>
      <x:c r="AM746" s="51" t="n">
        <x:v>8920500</x:v>
      </x:c>
      <x:c r="AN746" s="51" t="n">
        <x:v>990</x:v>
      </x:c>
      <x:c r="AO746" s="51" t="n">
        <x:f>IFERROR(AM746*AN746,"")</x:f>
        <x:v>8831295000</x:v>
      </x:c>
      <x:c r="AP746" s="56" t="n">
        <x:f>IFERROR(AO746/(K746*1000000),"")</x:f>
        <x:v>0.5881648351648352</x:v>
      </x:c>
      <x:c r="AQ746" s="57" t="n">
        <x:v>16046825</x:v>
      </x:c>
      <x:c r="AR746" s="52" t="n">
        <x:v>0.5274985584778576</x:v>
      </x:c>
      <x:c r="AS746" s="52" t="n">
        <x:v>-0.5907158770509323</x:v>
      </x:c>
      <x:c r="AT746" s="55" t="b">
        <x:v>0</x:v>
      </x:c>
      <x:c r="AU746" s="50" t="str">
        <x:v>low_liquidity</x:v>
      </x:c>
      <x:c r="AV746" s="58" t="n">
        <x:v>-0.0878603894969608</x:v>
      </x:c>
      <x:c r="AW746" s="50" t="n">
        <x:v>2526</x:v>
      </x:c>
      <x:c r="AX746" s="50" t="str">
        <x:v>Transformation Moat</x:v>
      </x:c>
      <x:c r="AY746" s="50" t="str">
        <x:v>既存適格性フィルター不通過: low_liquidity / 60日平均売買代金2,000万円未満</x:v>
      </x:c>
      <x:c r="AZ746" s="59" t="str">
        <x:v>2025-12-22 10:52</x:v>
      </x:c>
      <x:c r="BA746" s="53" t="n">
        <x:v>42736</x:v>
      </x:c>
      <x:c r="BB746" s="50" t="str">
        <x:v>齋藤 公男</x:v>
      </x:c>
      <x:c r="BC746" s="50"/>
      <x:c r="BD746" s="50"/>
    </x:row>
    <x:row r="747">
      <x:c r="A747" s="50" t="n">
        <x:v>746</x:v>
      </x:c>
      <x:c r="B747" s="50" t="str">
        <x:v>9215</x:v>
      </x:c>
      <x:c r="C747" s="50" t="str">
        <x:v>9215.T</x:v>
      </x:c>
      <x:c r="D747" s="50" t="str">
        <x:v>CaSy Co.,Ltd.</x:v>
      </x:c>
      <x:c r="E747" s="50" t="str">
        <x:v>Growth Market(Domestic)</x:v>
      </x:c>
      <x:c r="F747" s="50" t="str">
        <x:v>Services</x:v>
      </x:c>
      <x:c r="G747" s="51" t="n">
        <x:v>1165.042</x:v>
      </x:c>
      <x:c r="H747" s="51" t="n">
        <x:v>1335.178</x:v>
      </x:c>
      <x:c r="I747" s="51" t="n">
        <x:v>1547.881</x:v>
      </x:c>
      <x:c r="J747" s="51" t="n">
        <x:v>1761.029</x:v>
      </x:c>
      <x:c r="K747" s="51" t="n">
        <x:v>1855.739</x:v>
      </x:c>
      <x:c r="L747" s="52" t="n">
        <x:f>IFERROR(H747/G747-1,"")</x:f>
        <x:v>0.14603422022553714</x:v>
      </x:c>
      <x:c r="M747" s="52" t="n">
        <x:f>IFERROR(I747/H747-1,"")</x:f>
        <x:v>0.1593068489744438</x:v>
      </x:c>
      <x:c r="N747" s="52" t="n">
        <x:f>IFERROR(J747/I747-1,"")</x:f>
        <x:v>0.13770309216276955</x:v>
      </x:c>
      <x:c r="O747" s="52" t="n">
        <x:f>IFERROR(K747/J747-1,"")</x:f>
        <x:v>0.05378105641644737</x:v>
      </x:c>
      <x:c r="P747" s="52" t="n">
        <x:f>IFERROR((K747/G747)^(1/4)-1,"")</x:f>
        <x:v>0.12342433792157825</x:v>
      </x:c>
      <x:c r="Q747" s="51" t="n">
        <x:v>50.516</x:v>
      </x:c>
      <x:c r="R747" s="52" t="n">
        <x:f>IFERROR(Q747/K747,"")</x:f>
        <x:v>0.027221500437292098</x:v>
      </x:c>
      <x:c r="S747" s="53" t="n">
        <x:v>44614</x:v>
      </x:c>
      <x:c r="T747" s="50" t="str">
        <x:v>local_price_first_trade</x:v>
      </x:c>
      <x:c r="U747" s="50" t="str">
        <x:v>ワタキューセイモア株式会社</x:v>
      </x:c>
      <x:c r="V747" s="54" t="n">
        <x:v>0.1922</x:v>
      </x:c>
      <x:c r="W747" s="50" t="str">
        <x:v>加茂 雄一 / 池田 裕樹</x:v>
      </x:c>
      <x:c r="X747" s="50" t="b">
        <x:f>AND(COUNT(L747:O747)=4,L747&gt;='設定'!$B$6,M747&gt;='設定'!$B$6,N747&gt;='設定'!$B$6,O747&gt;='設定'!$B$6)</x:f>
        <x:v>0</x:v>
      </x:c>
      <x:c r="Y747" s="50" t="b">
        <x:f>AND(COUNT(G747:K747)=5,P747&gt;='設定'!$B$7)</x:f>
        <x:v>0</x:v>
      </x:c>
      <x:c r="Z747" s="50" t="b">
        <x:f>AND(ISNUMBER(R747),R747&gt;='設定'!$B$8)</x:f>
        <x:v>0</x:v>
      </x:c>
      <x:c r="AA747" s="50" t="b">
        <x:f>AND(ISNUMBER(S747),S747&gt;=DATE(YEAR('設定'!$B$10)-'設定'!$B$9,MONTH('設定'!$B$10),DAY('設定'!$B$10)))</x:f>
        <x:v>1</x:v>
      </x:c>
      <x:c r="AB747" s="55" t="b">
        <x:v>0</x:v>
      </x:c>
      <x:c r="AC747" s="55" t="b">
        <x:v>0</x:v>
      </x:c>
      <x:c r="AD747" s="50" t="n">
        <x:f>IF(X747,1,0)+IF(Z747,1,0)+IF(AA747,1,0)+IF(AB747,1,0)</x:f>
        <x:v>1</x:v>
      </x:c>
      <x:c r="AE747" s="50" t="n">
        <x:f>IF(Y747,1,0)+IF(Z747,1,0)+IF(AA747,1,0)+IF(AB747,1,0)</x:f>
        <x:v>1</x:v>
      </x:c>
      <x:c r="AF747" s="50" t="n">
        <x:f>IF(Y747,1,0)+IF(Z747,1,0)+IF(AA747,1,0)+IF(AC747,1,0)</x:f>
        <x:v>1</x:v>
      </x:c>
      <x:c r="AG747" s="53" t="n">
        <x:v>44614</x:v>
      </x:c>
      <x:c r="AH747" s="50" t="str">
        <x:v>S100XMVS</x:v>
      </x:c>
      <x:c r="AI747" s="50" t="str">
        <x:v>NetSalesSummaryOfBusinessResults</x:v>
      </x:c>
      <x:c r="AJ747" s="50" t="str">
        <x:v>OperatingIncome</x:v>
      </x:c>
      <x:c r="AK747" s="53" t="n">
        <x:v>45991</x:v>
      </x:c>
      <x:c r="AL747" s="50" t="str">
        <x:v>365/365/365/366/365</x:v>
      </x:c>
      <x:c r="AM747" s="51" t="n">
        <x:v>1872900</x:v>
      </x:c>
      <x:c r="AN747" s="51" t="n">
        <x:v>925</x:v>
      </x:c>
      <x:c r="AO747" s="51" t="n">
        <x:f>IFERROR(AM747*AN747,"")</x:f>
        <x:v>1732432500</x:v>
      </x:c>
      <x:c r="AP747" s="56" t="n">
        <x:f>IFERROR(AO747/(K747*1000000),"")</x:f>
        <x:v>0.933553964215873</x:v>
      </x:c>
      <x:c r="AQ747" s="57" t="n">
        <x:v>3222753.3333333335</x:v>
      </x:c>
      <x:c r="AR747" s="52" t="n">
        <x:v>0.3988650516013751</x:v>
      </x:c>
      <x:c r="AS747" s="52" t="n">
        <x:v>-0.5129913391072618</x:v>
      </x:c>
      <x:c r="AT747" s="55" t="b">
        <x:v>0</x:v>
      </x:c>
      <x:c r="AU747" s="50" t="str">
        <x:v>low_liquidity</x:v>
      </x:c>
      <x:c r="AV747" s="58" t="n">
        <x:v>-0.0409347252884463</x:v>
      </x:c>
      <x:c r="AW747" s="50" t="n">
        <x:v>2202</x:v>
      </x:c>
      <x:c r="AX747" s="50" t="str">
        <x:v>Transformation Moat</x:v>
      </x:c>
      <x:c r="AY747" s="50" t="str">
        <x:v>既存適格性フィルター不通過: low_liquidity / 60日平均売買代金2,000万円未満</x:v>
      </x:c>
      <x:c r="AZ747" s="59" t="str">
        <x:v>2026-02-25 16:44</x:v>
      </x:c>
      <x:c r="BA747" s="53" t="n">
        <x:v>44593</x:v>
      </x:c>
      <x:c r="BB747" s="50"/>
      <x:c r="BC747" s="50"/>
      <x:c r="BD747" s="50"/>
    </x:row>
    <x:row r="748">
      <x:c r="A748" s="50" t="n">
        <x:v>747</x:v>
      </x:c>
      <x:c r="B748" s="50" t="str">
        <x:v>4617</x:v>
      </x:c>
      <x:c r="C748" s="50" t="str">
        <x:v>4617.T</x:v>
      </x:c>
      <x:c r="D748" s="50" t="str">
        <x:v>Chugoku Marine Paints,Ltd.</x:v>
      </x:c>
      <x:c r="E748" s="50" t="str">
        <x:v>Prime Market (Domestic)</x:v>
      </x:c>
      <x:c r="F748" s="50" t="str">
        <x:v>Chemicals</x:v>
      </x:c>
      <x:c r="G748" s="51" t="n">
        <x:v>82442</x:v>
      </x:c>
      <x:c r="H748" s="51" t="n">
        <x:v>84295</x:v>
      </x:c>
      <x:c r="I748" s="51" t="n">
        <x:v>99481</x:v>
      </x:c>
      <x:c r="J748" s="51" t="n">
        <x:v>116174</x:v>
      </x:c>
      <x:c r="K748" s="51" t="n">
        <x:v>131152</x:v>
      </x:c>
      <x:c r="L748" s="52" t="n">
        <x:f>IFERROR(H748/G748-1,"")</x:f>
        <x:v>0.022476407656291775</x:v>
      </x:c>
      <x:c r="M748" s="52" t="n">
        <x:f>IFERROR(I748/H748-1,"")</x:f>
        <x:v>0.18015303398778104</x:v>
      </x:c>
      <x:c r="N748" s="52" t="n">
        <x:f>IFERROR(J748/I748-1,"")</x:f>
        <x:v>0.16780088660146153</x:v>
      </x:c>
      <x:c r="O748" s="52" t="n">
        <x:f>IFERROR(K748/J748-1,"")</x:f>
        <x:v>0.12892729870711173</x:v>
      </x:c>
      <x:c r="P748" s="52" t="n">
        <x:f>IFERROR((K748/G748)^(1/4)-1,"")</x:f>
        <x:v>0.12306941395807791</x:v>
      </x:c>
      <x:c r="Q748" s="51" t="n">
        <x:v>15381</x:v>
      </x:c>
      <x:c r="R748" s="52" t="n">
        <x:f>IFERROR(Q748/K748,"")</x:f>
        <x:v>0.11727613761132122</x:v>
      </x:c>
      <x:c r="S748" s="53" t="n">
        <x:v>18080</x:v>
      </x:c>
      <x:c r="T748" s="50" t="str">
        <x:v>EDINET_company_history</x:v>
      </x:c>
      <x:c r="U748" s="50" t="str">
        <x:v>日本マスタートラスト信託銀行株式会社（信託口）</x:v>
      </x:c>
      <x:c r="V748" s="54" t="n">
        <x:v>0.1339</x:v>
      </x:c>
      <x:c r="W748" s="50" t="str">
        <x:v>伊 達 健 士</x:v>
      </x:c>
      <x:c r="X748" s="50" t="b">
        <x:f>AND(COUNT(L748:O748)=4,L748&gt;='設定'!$B$6,M748&gt;='設定'!$B$6,N748&gt;='設定'!$B$6,O748&gt;='設定'!$B$6)</x:f>
        <x:v>0</x:v>
      </x:c>
      <x:c r="Y748" s="50" t="b">
        <x:f>AND(COUNT(G748:K748)=5,P748&gt;='設定'!$B$7)</x:f>
        <x:v>0</x:v>
      </x:c>
      <x:c r="Z748" s="50" t="b">
        <x:f>AND(ISNUMBER(R748),R748&gt;='設定'!$B$8)</x:f>
        <x:v>1</x:v>
      </x:c>
      <x:c r="AA748" s="50" t="b">
        <x:f>AND(ISNUMBER(S748),S748&gt;=DATE(YEAR('設定'!$B$10)-'設定'!$B$9,MONTH('設定'!$B$10),DAY('設定'!$B$10)))</x:f>
        <x:v>0</x:v>
      </x:c>
      <x:c r="AB748" s="55" t="b">
        <x:v>0</x:v>
      </x:c>
      <x:c r="AC748" s="55" t="b">
        <x:v>0</x:v>
      </x:c>
      <x:c r="AD748" s="50" t="n">
        <x:f>IF(X748,1,0)+IF(Z748,1,0)+IF(AA748,1,0)+IF(AB748,1,0)</x:f>
        <x:v>1</x:v>
      </x:c>
      <x:c r="AE748" s="50" t="n">
        <x:f>IF(Y748,1,0)+IF(Z748,1,0)+IF(AA748,1,0)+IF(AB748,1,0)</x:f>
        <x:v>1</x:v>
      </x:c>
      <x:c r="AF748" s="50" t="n">
        <x:f>IF(Y748,1,0)+IF(Z748,1,0)+IF(AA748,1,0)+IF(AC748,1,0)</x:f>
        <x:v>1</x:v>
      </x:c>
      <x:c r="AG748" s="53" t="n">
        <x:v>44348</x:v>
      </x:c>
      <x:c r="AH748" s="50" t="str">
        <x:v>S100W4G3</x:v>
      </x:c>
      <x:c r="AI748" s="50" t="str">
        <x:v>NetSalesSummaryOfBusinessResults</x:v>
      </x:c>
      <x:c r="AJ748" s="50" t="str">
        <x:v>OperatingIncome</x:v>
      </x:c>
      <x:c r="AK748" s="53" t="n">
        <x:v>45747</x:v>
      </x:c>
      <x:c r="AL748" s="50" t="str">
        <x:v>365/365/365/366/365</x:v>
      </x:c>
      <x:c r="AM748" s="51" t="n">
        <x:v>49578400</x:v>
      </x:c>
      <x:c r="AN748" s="51" t="n">
        <x:v>3285</x:v>
      </x:c>
      <x:c r="AO748" s="51" t="n">
        <x:f>IFERROR(AM748*AN748,"")</x:f>
        <x:v>162865044000</x:v>
      </x:c>
      <x:c r="AP748" s="56" t="n">
        <x:f>IFERROR(AO748/(K748*1000000),"")</x:f>
        <x:v>1.241803739172868</x:v>
      </x:c>
      <x:c r="AQ748" s="57" t="n">
        <x:v>1528042148.3333333</x:v>
      </x:c>
      <x:c r="AR748" s="52" t="n">
        <x:v>0.345677122830607</x:v>
      </x:c>
      <x:c r="AS748" s="52" t="n">
        <x:v>-0.3690389844217923</x:v>
      </x:c>
      <x:c r="AT748" s="55" t="b">
        <x:v>1</x:v>
      </x:c>
      <x:c r="AU748" s="50"/>
      <x:c r="AV748" s="58" t="n">
        <x:v>0.2566539267888392</x:v>
      </x:c>
      <x:c r="AW748" s="50" t="n">
        <x:v>530</x:v>
      </x:c>
      <x:c r="AX748" s="50" t="str">
        <x:v>Future Moat</x:v>
      </x:c>
      <x:c r="AY748" s="50" t="str">
        <x:v>目立つ機械的警告なし（定性確認は別途必要）</x:v>
      </x:c>
      <x:c r="AZ748" s="59" t="str">
        <x:v>2025-06-25 13:36</x:v>
      </x:c>
      <x:c r="BA748" s="53" t="n">
        <x:v>18080</x:v>
      </x:c>
      <x:c r="BB748" s="50"/>
      <x:c r="BC748" s="50"/>
      <x:c r="BD748" s="50" t="str">
        <x:v>TOPIX Small 1</x:v>
      </x:c>
    </x:row>
    <x:row r="749">
      <x:c r="A749" s="50" t="n">
        <x:v>748</x:v>
      </x:c>
      <x:c r="B749" s="50" t="str">
        <x:v>4216</x:v>
      </x:c>
      <x:c r="C749" s="50" t="str">
        <x:v>4216.T</x:v>
      </x:c>
      <x:c r="D749" s="50" t="str">
        <x:v>ASAHI YUKIZAI CORPORATION</x:v>
      </x:c>
      <x:c r="E749" s="50" t="str">
        <x:v>Prime Market (Domestic)</x:v>
      </x:c>
      <x:c r="F749" s="50" t="str">
        <x:v>Chemicals</x:v>
      </x:c>
      <x:c r="G749" s="51" t="n">
        <x:v>53551</x:v>
      </x:c>
      <x:c r="H749" s="51" t="n">
        <x:v>64732</x:v>
      </x:c>
      <x:c r="I749" s="51" t="n">
        <x:v>77099</x:v>
      </x:c>
      <x:c r="J749" s="51" t="n">
        <x:v>87426</x:v>
      </x:c>
      <x:c r="K749" s="51" t="n">
        <x:v>85162</x:v>
      </x:c>
      <x:c r="L749" s="52" t="n">
        <x:f>IFERROR(H749/G749-1,"")</x:f>
        <x:v>0.20879161920412326</x:v>
      </x:c>
      <x:c r="M749" s="52" t="n">
        <x:f>IFERROR(I749/H749-1,"")</x:f>
        <x:v>0.19104924921213629</x:v>
      </x:c>
      <x:c r="N749" s="52" t="n">
        <x:f>IFERROR(J749/I749-1,"")</x:f>
        <x:v>0.1339446685430421</x:v>
      </x:c>
      <x:c r="O749" s="52" t="n">
        <x:f>IFERROR(K749/J749-1,"")</x:f>
        <x:v>-0.025896186489145157</x:v>
      </x:c>
      <x:c r="P749" s="52" t="n">
        <x:f>IFERROR((K749/G749)^(1/4)-1,"")</x:f>
        <x:v>0.12297365222280199</x:v>
      </x:c>
      <x:c r="Q749" s="51" t="n">
        <x:v>11121</x:v>
      </x:c>
      <x:c r="R749" s="52" t="n">
        <x:f>IFERROR(Q749/K749,"")</x:f>
        <x:v>0.13058641177990182</x:v>
      </x:c>
      <x:c r="S749" s="53" t="n">
        <x:v>22555</x:v>
      </x:c>
      <x:c r="T749" s="50" t="str">
        <x:v>EDINET_company_history</x:v>
      </x:c>
      <x:c r="U749" s="50" t="str">
        <x:v>旭化成株式会社</x:v>
      </x:c>
      <x:c r="V749" s="54" t="n">
        <x:v>0.308</x:v>
      </x:c>
      <x:c r="W749" s="50" t="str">
        <x:v>中 野 賀津也 / 末 留 末 喜</x:v>
      </x:c>
      <x:c r="X749" s="50" t="b">
        <x:f>AND(COUNT(L749:O749)=4,L749&gt;='設定'!$B$6,M749&gt;='設定'!$B$6,N749&gt;='設定'!$B$6,O749&gt;='設定'!$B$6)</x:f>
        <x:v>0</x:v>
      </x:c>
      <x:c r="Y749" s="50" t="b">
        <x:f>AND(COUNT(G749:K749)=5,P749&gt;='設定'!$B$7)</x:f>
        <x:v>0</x:v>
      </x:c>
      <x:c r="Z749" s="50" t="b">
        <x:f>AND(ISNUMBER(R749),R749&gt;='設定'!$B$8)</x:f>
        <x:v>1</x:v>
      </x:c>
      <x:c r="AA749" s="50" t="b">
        <x:f>AND(ISNUMBER(S749),S749&gt;=DATE(YEAR('設定'!$B$10)-'設定'!$B$9,MONTH('設定'!$B$10),DAY('設定'!$B$10)))</x:f>
        <x:v>0</x:v>
      </x:c>
      <x:c r="AB749" s="55" t="b">
        <x:v>0</x:v>
      </x:c>
      <x:c r="AC749" s="55" t="b">
        <x:v>0</x:v>
      </x:c>
      <x:c r="AD749" s="50" t="n">
        <x:f>IF(X749,1,0)+IF(Z749,1,0)+IF(AA749,1,0)+IF(AB749,1,0)</x:f>
        <x:v>1</x:v>
      </x:c>
      <x:c r="AE749" s="50" t="n">
        <x:f>IF(Y749,1,0)+IF(Z749,1,0)+IF(AA749,1,0)+IF(AB749,1,0)</x:f>
        <x:v>1</x:v>
      </x:c>
      <x:c r="AF749" s="50" t="n">
        <x:f>IF(Y749,1,0)+IF(Z749,1,0)+IF(AA749,1,0)+IF(AC749,1,0)</x:f>
        <x:v>1</x:v>
      </x:c>
      <x:c r="AG749" s="53" t="n">
        <x:v>44348</x:v>
      </x:c>
      <x:c r="AH749" s="50" t="str">
        <x:v>S100VY66</x:v>
      </x:c>
      <x:c r="AI749" s="50" t="str">
        <x:v>NetSalesSummaryOfBusinessResults</x:v>
      </x:c>
      <x:c r="AJ749" s="50" t="str">
        <x:v>OperatingIncome</x:v>
      </x:c>
      <x:c r="AK749" s="53" t="n">
        <x:v>45747</x:v>
      </x:c>
      <x:c r="AL749" s="50" t="str">
        <x:v>365/365/365/366/365</x:v>
      </x:c>
      <x:c r="AM749" s="51" t="n">
        <x:v>18933400</x:v>
      </x:c>
      <x:c r="AN749" s="51" t="n">
        <x:v>6760</x:v>
      </x:c>
      <x:c r="AO749" s="51" t="n">
        <x:f>IFERROR(AM749*AN749,"")</x:f>
        <x:v>127989784000</x:v>
      </x:c>
      <x:c r="AP749" s="56" t="n">
        <x:f>IFERROR(AO749/(K749*1000000),"")</x:f>
        <x:v>1.5028978182757569</x:v>
      </x:c>
      <x:c r="AQ749" s="57" t="n">
        <x:v>588775183.3333334</x:v>
      </x:c>
      <x:c r="AR749" s="52" t="n">
        <x:v>0.3524884532159045</x:v>
      </x:c>
      <x:c r="AS749" s="52" t="n">
        <x:v>-0.4130180517942583</x:v>
      </x:c>
      <x:c r="AT749" s="55" t="b">
        <x:v>1</x:v>
      </x:c>
      <x:c r="AU749" s="50"/>
      <x:c r="AV749" s="58" t="n">
        <x:v>0.203610684698644</x:v>
      </x:c>
      <x:c r="AW749" s="50" t="n">
        <x:v>689</x:v>
      </x:c>
      <x:c r="AX749" s="50" t="str">
        <x:v>Future Moat</x:v>
      </x:c>
      <x:c r="AY749" s="50" t="str">
        <x:v>目立つ機械的警告なし（定性確認は別途必要）</x:v>
      </x:c>
      <x:c r="AZ749" s="59" t="str">
        <x:v>2025-06-16 13:22</x:v>
      </x:c>
      <x:c r="BA749" s="53" t="n">
        <x:v>22555</x:v>
      </x:c>
      <x:c r="BB749" s="50"/>
      <x:c r="BC749" s="50"/>
      <x:c r="BD749" s="50" t="str">
        <x:v>TOPIX Small 1</x:v>
      </x:c>
    </x:row>
    <x:row r="750">
      <x:c r="A750" s="50" t="n">
        <x:v>749</x:v>
      </x:c>
      <x:c r="B750" s="50" t="str">
        <x:v>6361</x:v>
      </x:c>
      <x:c r="C750" s="50" t="str">
        <x:v>6361.T</x:v>
      </x:c>
      <x:c r="D750" s="50" t="str">
        <x:v>EBARA CORPORATION</x:v>
      </x:c>
      <x:c r="E750" s="50" t="str">
        <x:v>Prime Market (Domestic)</x:v>
      </x:c>
      <x:c r="F750" s="50" t="str">
        <x:v>Machinery</x:v>
      </x:c>
      <x:c r="G750" s="51" t="n">
        <x:v>603213</x:v>
      </x:c>
      <x:c r="H750" s="51" t="n">
        <x:v>680870</x:v>
      </x:c>
      <x:c r="I750" s="51" t="n">
        <x:v>759328</x:v>
      </x:c>
      <x:c r="J750" s="51" t="n">
        <x:v>866668</x:v>
      </x:c>
      <x:c r="K750" s="51" t="n">
        <x:v>958285</x:v>
      </x:c>
      <x:c r="L750" s="52" t="n">
        <x:f>IFERROR(H750/G750-1,"")</x:f>
        <x:v>0.1287389363292899</x:v>
      </x:c>
      <x:c r="M750" s="52" t="n">
        <x:f>IFERROR(I750/H750-1,"")</x:f>
        <x:v>0.11523198261048373</x:v>
      </x:c>
      <x:c r="N750" s="52" t="n">
        <x:f>IFERROR(J750/I750-1,"")</x:f>
        <x:v>0.14136183572843364</x:v>
      </x:c>
      <x:c r="O750" s="52" t="n">
        <x:f>IFERROR(K750/J750-1,"")</x:f>
        <x:v>0.10571176044344543</x:v>
      </x:c>
      <x:c r="P750" s="52" t="n">
        <x:f>IFERROR((K750/G750)^(1/4)-1,"")</x:f>
        <x:v>0.12268003475233025</x:v>
      </x:c>
      <x:c r="Q750" s="51" t="n">
        <x:v>113802</x:v>
      </x:c>
      <x:c r="R750" s="52" t="n">
        <x:f>IFERROR(Q750/K750,"")</x:f>
        <x:v>0.11875590247160292</x:v>
      </x:c>
      <x:c r="S750" s="53" t="n">
        <x:v>18019</x:v>
      </x:c>
      <x:c r="T750" s="50" t="str">
        <x:v>EDINET_company_history</x:v>
      </x:c>
      <x:c r="U750" s="50" t="str">
        <x:v>日本マスタートラスト信託銀行株式会社（信託口）</x:v>
      </x:c>
      <x:c r="V750" s="54" t="n">
        <x:v>0.1708</x:v>
      </x:c>
      <x:c r="W750" s="50" t="str">
        <x:v>細田 修吾</x:v>
      </x:c>
      <x:c r="X750" s="50" t="b">
        <x:f>AND(COUNT(L750:O750)=4,L750&gt;='設定'!$B$6,M750&gt;='設定'!$B$6,N750&gt;='設定'!$B$6,O750&gt;='設定'!$B$6)</x:f>
        <x:v>0</x:v>
      </x:c>
      <x:c r="Y750" s="50" t="b">
        <x:f>AND(COUNT(G750:K750)=5,P750&gt;='設定'!$B$7)</x:f>
        <x:v>0</x:v>
      </x:c>
      <x:c r="Z750" s="50" t="b">
        <x:f>AND(ISNUMBER(R750),R750&gt;='設定'!$B$8)</x:f>
        <x:v>1</x:v>
      </x:c>
      <x:c r="AA750" s="50" t="b">
        <x:f>AND(ISNUMBER(S750),S750&gt;=DATE(YEAR('設定'!$B$10)-'設定'!$B$9,MONTH('設定'!$B$10),DAY('設定'!$B$10)))</x:f>
        <x:v>0</x:v>
      </x:c>
      <x:c r="AB750" s="55" t="b">
        <x:v>0</x:v>
      </x:c>
      <x:c r="AC750" s="55" t="b">
        <x:v>0</x:v>
      </x:c>
      <x:c r="AD750" s="50" t="n">
        <x:f>IF(X750,1,0)+IF(Z750,1,0)+IF(AA750,1,0)+IF(AB750,1,0)</x:f>
        <x:v>1</x:v>
      </x:c>
      <x:c r="AE750" s="50" t="n">
        <x:f>IF(Y750,1,0)+IF(Z750,1,0)+IF(AA750,1,0)+IF(AB750,1,0)</x:f>
        <x:v>1</x:v>
      </x:c>
      <x:c r="AF750" s="50" t="n">
        <x:f>IF(Y750,1,0)+IF(Z750,1,0)+IF(AA750,1,0)+IF(AC750,1,0)</x:f>
        <x:v>1</x:v>
      </x:c>
      <x:c r="AG750" s="53" t="n">
        <x:v>44348</x:v>
      </x:c>
      <x:c r="AH750" s="50" t="str">
        <x:v>S100XS6E</x:v>
      </x:c>
      <x:c r="AI750" s="50" t="str">
        <x:v>RevenueIFRSSummaryOfBusinessResults</x:v>
      </x:c>
      <x:c r="AJ750" s="50" t="str">
        <x:v>OperatingProfitLossIFRS</x:v>
      </x:c>
      <x:c r="AK750" s="53" t="n">
        <x:v>46022</x:v>
      </x:c>
      <x:c r="AL750" s="50" t="str">
        <x:v>365/365/365/366/365</x:v>
      </x:c>
      <x:c r="AM750" s="51" t="n">
        <x:v>456586385</x:v>
      </x:c>
      <x:c r="AN750" s="51" t="n">
        <x:v>5730</x:v>
      </x:c>
      <x:c r="AO750" s="51" t="n">
        <x:f>IFERROR(AM750*AN750,"")</x:f>
        <x:v>2616239986050</x:v>
      </x:c>
      <x:c r="AP750" s="56" t="n">
        <x:f>IFERROR(AO750/(K750*1000000),"")</x:f>
        <x:v>2.7301272440349167</x:v>
      </x:c>
      <x:c r="AQ750" s="57" t="n">
        <x:v>16559983825</x:v>
      </x:c>
      <x:c r="AR750" s="52" t="n">
        <x:v>0.4275793797773264</x:v>
      </x:c>
      <x:c r="AS750" s="52" t="n">
        <x:v>-0.4606230513261217</x:v>
      </x:c>
      <x:c r="AT750" s="55" t="b">
        <x:v>0</x:v>
      </x:c>
      <x:c r="AU750" s="50" t="str">
        <x:v>missing_financial_data</x:v>
      </x:c>
      <x:c r="AV750" s="58" t="n">
        <x:v>0.2181941341885188</x:v>
      </x:c>
      <x:c r="AW750" s="50" t="n">
        <x:v>640</x:v>
      </x:c>
      <x:c r="AX750" s="50" t="str">
        <x:v>Future Moat</x:v>
      </x:c>
      <x:c r="AY750" s="50" t="str">
        <x:v>既存適格性フィルター不通過: missing_financial_data</x:v>
      </x:c>
      <x:c r="AZ750" s="59" t="str">
        <x:v>2026-03-23 16:13</x:v>
      </x:c>
      <x:c r="BA750" s="53" t="n">
        <x:v>18019</x:v>
      </x:c>
      <x:c r="BB750" s="50"/>
      <x:c r="BC750" s="50"/>
      <x:c r="BD750" s="50" t="str">
        <x:v>TOPIX Mid400</x:v>
      </x:c>
    </x:row>
    <x:row r="751">
      <x:c r="A751" s="50" t="n">
        <x:v>750</x:v>
      </x:c>
      <x:c r="B751" s="50" t="str">
        <x:v>8354</x:v>
      </x:c>
      <x:c r="C751" s="50" t="str">
        <x:v>8354.T</x:v>
      </x:c>
      <x:c r="D751" s="50" t="str">
        <x:v>Fukuoka Financial Group,Inc.</x:v>
      </x:c>
      <x:c r="E751" s="50" t="str">
        <x:v>Prime Market (Domestic)</x:v>
      </x:c>
      <x:c r="F751" s="50" t="str">
        <x:v>Banks</x:v>
      </x:c>
      <x:c r="G751" s="51" t="n">
        <x:v>41185</x:v>
      </x:c>
      <x:c r="H751" s="51" t="n">
        <x:v>32071</x:v>
      </x:c>
      <x:c r="I751" s="51" t="n">
        <x:v>31709</x:v>
      </x:c>
      <x:c r="J751" s="51" t="n">
        <x:v>36269</x:v>
      </x:c>
      <x:c r="K751" s="51" t="n">
        <x:v>65309</x:v>
      </x:c>
      <x:c r="L751" s="52" t="n">
        <x:f>IFERROR(H751/G751-1,"")</x:f>
        <x:v>-0.22129416049532602</x:v>
      </x:c>
      <x:c r="M751" s="52" t="n">
        <x:f>IFERROR(I751/H751-1,"")</x:f>
        <x:v>-0.011287455957095238</x:v>
      </x:c>
      <x:c r="N751" s="52" t="n">
        <x:f>IFERROR(J751/I751-1,"")</x:f>
        <x:v>0.14380775174240745</x:v>
      </x:c>
      <x:c r="O751" s="52" t="n">
        <x:f>IFERROR(K751/J751-1,"")</x:f>
        <x:v>0.8006837795362431</x:v>
      </x:c>
      <x:c r="P751" s="52" t="n">
        <x:f>IFERROR((K751/G751)^(1/4)-1,"")</x:f>
        <x:v>0.1221695782645289</x:v>
      </x:c>
      <x:c r="Q751" s="51" t="n">
        <x:v>48684</x:v>
      </x:c>
      <x:c r="R751" s="52" t="n">
        <x:f>IFERROR(Q751/K751,"")</x:f>
        <x:v>0.745440904010167</x:v>
      </x:c>
      <x:c r="S751" s="53" t="n">
        <x:v>39173</x:v>
      </x:c>
      <x:c r="T751" s="50" t="str">
        <x:v>EDINET_company_history</x:v>
      </x:c>
      <x:c r="U751" s="50" t="str">
        <x:v>日本マスタートラスト信託銀行株式会社(信託口)</x:v>
      </x:c>
      <x:c r="V751" s="54" t="n">
        <x:v>0.1642</x:v>
      </x:c>
      <x:c r="W751" s="50" t="str">
        <x:v>柴 戸 隆 成 / 五 島 久 / 三 好 啓 司</x:v>
      </x:c>
      <x:c r="X751" s="50" t="b">
        <x:f>AND(COUNT(L751:O751)=4,L751&gt;='設定'!$B$6,M751&gt;='設定'!$B$6,N751&gt;='設定'!$B$6,O751&gt;='設定'!$B$6)</x:f>
        <x:v>0</x:v>
      </x:c>
      <x:c r="Y751" s="50" t="b">
        <x:f>AND(COUNT(G751:K751)=5,P751&gt;='設定'!$B$7)</x:f>
        <x:v>0</x:v>
      </x:c>
      <x:c r="Z751" s="50" t="b">
        <x:f>AND(ISNUMBER(R751),R751&gt;='設定'!$B$8)</x:f>
        <x:v>1</x:v>
      </x:c>
      <x:c r="AA751" s="50" t="b">
        <x:f>AND(ISNUMBER(S751),S751&gt;=DATE(YEAR('設定'!$B$10)-'設定'!$B$9,MONTH('設定'!$B$10),DAY('設定'!$B$10)))</x:f>
        <x:v>0</x:v>
      </x:c>
      <x:c r="AB751" s="55" t="b">
        <x:v>0</x:v>
      </x:c>
      <x:c r="AC751" s="55" t="b">
        <x:v>0</x:v>
      </x:c>
      <x:c r="AD751" s="50" t="n">
        <x:f>IF(X751,1,0)+IF(Z751,1,0)+IF(AA751,1,0)+IF(AB751,1,0)</x:f>
        <x:v>1</x:v>
      </x:c>
      <x:c r="AE751" s="50" t="n">
        <x:f>IF(Y751,1,0)+IF(Z751,1,0)+IF(AA751,1,0)+IF(AB751,1,0)</x:f>
        <x:v>1</x:v>
      </x:c>
      <x:c r="AF751" s="50" t="n">
        <x:f>IF(Y751,1,0)+IF(Z751,1,0)+IF(AA751,1,0)+IF(AC751,1,0)</x:f>
        <x:v>1</x:v>
      </x:c>
      <x:c r="AG751" s="53" t="n">
        <x:v>44348</x:v>
      </x:c>
      <x:c r="AH751" s="50" t="str">
        <x:v>S100W43D</x:v>
      </x:c>
      <x:c r="AI751" s="50" t="str">
        <x:v>OperatingRevenue1SummaryOfBusinessResults</x:v>
      </x:c>
      <x:c r="AJ751" s="50" t="str">
        <x:v>OperatingIncome</x:v>
      </x:c>
      <x:c r="AK751" s="53" t="n">
        <x:v>45747</x:v>
      </x:c>
      <x:c r="AL751" s="50" t="str">
        <x:v>365/365/365/366/365</x:v>
      </x:c>
      <x:c r="AM751" s="51" t="n">
        <x:v>189310365</x:v>
      </x:c>
      <x:c r="AN751" s="51" t="n">
        <x:v>6382</x:v>
      </x:c>
      <x:c r="AO751" s="51" t="n">
        <x:f>IFERROR(AM751*AN751,"")</x:f>
        <x:v>1208178749430</x:v>
      </x:c>
      <x:c r="AP751" s="56" t="n">
        <x:f>IFERROR(AO751/(K751*1000000),"")</x:f>
        <x:v>18.49942196986633</x:v>
      </x:c>
      <x:c r="AQ751" s="57" t="n">
        <x:v>4275693775</x:v>
      </x:c>
      <x:c r="AR751" s="52" t="n">
        <x:v>0.3224295450289524</x:v>
      </x:c>
      <x:c r="AS751" s="52" t="n">
        <x:v>-0.3264174226552586</x:v>
      </x:c>
      <x:c r="AT751" s="55" t="b">
        <x:v>1</x:v>
      </x:c>
      <x:c r="AU751" s="50"/>
      <x:c r="AV751" s="58" t="n">
        <x:v>0.0562378470066401</x:v>
      </x:c>
      <x:c r="AW751" s="50" t="n">
        <x:v>1479</x:v>
      </x:c>
      <x:c r="AX751" s="50" t="str">
        <x:v>Core Moat</x:v>
      </x:c>
      <x:c r="AY751" s="50" t="str">
        <x:v>概算PSR15倍以上</x:v>
      </x:c>
      <x:c r="AZ751" s="59" t="str">
        <x:v>2025-06-24 15:30</x:v>
      </x:c>
      <x:c r="BA751" s="53" t="n">
        <x:v>39173</x:v>
      </x:c>
      <x:c r="BB751" s="50"/>
      <x:c r="BC751" s="50"/>
      <x:c r="BD751" s="50" t="str">
        <x:v>TOPIX Mid400</x:v>
      </x:c>
    </x:row>
    <x:row r="752">
      <x:c r="A752" s="50" t="n">
        <x:v>751</x:v>
      </x:c>
      <x:c r="B752" s="50" t="str">
        <x:v>6420</x:v>
      </x:c>
      <x:c r="C752" s="50" t="str">
        <x:v>6420.T</x:v>
      </x:c>
      <x:c r="D752" s="50" t="str">
        <x:v>GALILEI CO.LTD.</x:v>
      </x:c>
      <x:c r="E752" s="50" t="str">
        <x:v>Prime Market (Domestic)</x:v>
      </x:c>
      <x:c r="F752" s="50" t="str">
        <x:v>Machinery</x:v>
      </x:c>
      <x:c r="G752" s="51" t="n">
        <x:v>82451</x:v>
      </x:c>
      <x:c r="H752" s="51" t="n">
        <x:v>96073</x:v>
      </x:c>
      <x:c r="I752" s="51" t="n">
        <x:v>104996</x:v>
      </x:c>
      <x:c r="J752" s="51" t="n">
        <x:v>115815</x:v>
      </x:c>
      <x:c r="K752" s="51" t="n">
        <x:v>130639</x:v>
      </x:c>
      <x:c r="L752" s="52" t="n">
        <x:f>IFERROR(H752/G752-1,"")</x:f>
        <x:v>0.16521327818947018</x:v>
      </x:c>
      <x:c r="M752" s="52" t="n">
        <x:f>IFERROR(I752/H752-1,"")</x:f>
        <x:v>0.09287729122646327</x:v>
      </x:c>
      <x:c r="N752" s="52" t="n">
        <x:f>IFERROR(J752/I752-1,"")</x:f>
        <x:v>0.10304202064840573</x:v>
      </x:c>
      <x:c r="O752" s="52" t="n">
        <x:f>IFERROR(K752/J752-1,"")</x:f>
        <x:v>0.12799723697275822</x:v>
      </x:c>
      <x:c r="P752" s="52" t="n">
        <x:f>IFERROR((K752/G752)^(1/4)-1,"")</x:f>
        <x:v>0.12193896152595873</x:v>
      </x:c>
      <x:c r="Q752" s="51" t="n">
        <x:v>16572</x:v>
      </x:c>
      <x:c r="R752" s="52" t="n">
        <x:f>IFERROR(Q752/K752,"")</x:f>
        <x:v>0.1268533898759176</x:v>
      </x:c>
      <x:c r="S752" s="53" t="n">
        <x:v>34943</x:v>
      </x:c>
      <x:c r="T752" s="50" t="str">
        <x:v>EDINET_company_history</x:v>
      </x:c>
      <x:c r="U752" s="50" t="str">
        <x:v>福島機器販売株式会社</x:v>
      </x:c>
      <x:c r="V752" s="54" t="n">
        <x:v>0.2115</x:v>
      </x:c>
      <x:c r="W752" s="50" t="str">
        <x:v>福 島 裕 / 福 島 豪</x:v>
      </x:c>
      <x:c r="X752" s="50" t="b">
        <x:f>AND(COUNT(L752:O752)=4,L752&gt;='設定'!$B$6,M752&gt;='設定'!$B$6,N752&gt;='設定'!$B$6,O752&gt;='設定'!$B$6)</x:f>
        <x:v>0</x:v>
      </x:c>
      <x:c r="Y752" s="50" t="b">
        <x:f>AND(COUNT(G752:K752)=5,P752&gt;='設定'!$B$7)</x:f>
        <x:v>0</x:v>
      </x:c>
      <x:c r="Z752" s="50" t="b">
        <x:f>AND(ISNUMBER(R752),R752&gt;='設定'!$B$8)</x:f>
        <x:v>1</x:v>
      </x:c>
      <x:c r="AA752" s="50" t="b">
        <x:f>AND(ISNUMBER(S752),S752&gt;=DATE(YEAR('設定'!$B$10)-'設定'!$B$9,MONTH('設定'!$B$10),DAY('設定'!$B$10)))</x:f>
        <x:v>0</x:v>
      </x:c>
      <x:c r="AB752" s="55" t="b">
        <x:v>0</x:v>
      </x:c>
      <x:c r="AC752" s="55" t="b">
        <x:v>0</x:v>
      </x:c>
      <x:c r="AD752" s="50" t="n">
        <x:f>IF(X752,1,0)+IF(Z752,1,0)+IF(AA752,1,0)+IF(AB752,1,0)</x:f>
        <x:v>1</x:v>
      </x:c>
      <x:c r="AE752" s="50" t="n">
        <x:f>IF(Y752,1,0)+IF(Z752,1,0)+IF(AA752,1,0)+IF(AB752,1,0)</x:f>
        <x:v>1</x:v>
      </x:c>
      <x:c r="AF752" s="50" t="n">
        <x:f>IF(Y752,1,0)+IF(Z752,1,0)+IF(AA752,1,0)+IF(AC752,1,0)</x:f>
        <x:v>1</x:v>
      </x:c>
      <x:c r="AG752" s="53" t="n">
        <x:v>44348</x:v>
      </x:c>
      <x:c r="AH752" s="50" t="str">
        <x:v>S100W2X9</x:v>
      </x:c>
      <x:c r="AI752" s="50" t="str">
        <x:v>NetSalesSummaryOfBusinessResults</x:v>
      </x:c>
      <x:c r="AJ752" s="50" t="str">
        <x:v>OperatingIncome</x:v>
      </x:c>
      <x:c r="AK752" s="53" t="n">
        <x:v>45747</x:v>
      </x:c>
      <x:c r="AL752" s="50" t="str">
        <x:v>365/365/365/366/365</x:v>
      </x:c>
      <x:c r="AM752" s="51" t="n">
        <x:v>40064020</x:v>
      </x:c>
      <x:c r="AN752" s="51" t="n">
        <x:v>3340</x:v>
      </x:c>
      <x:c r="AO752" s="51" t="n">
        <x:f>IFERROR(AM752*AN752,"")</x:f>
        <x:v>133813826800</x:v>
      </x:c>
      <x:c r="AP752" s="56" t="n">
        <x:f>IFERROR(AO752/(K752*1000000),"")</x:f>
        <x:v>1.0243022895153822</x:v>
      </x:c>
      <x:c r="AQ752" s="57" t="n">
        <x:v>256645533.33333337</x:v>
      </x:c>
      <x:c r="AR752" s="52" t="n">
        <x:v>0.3081305190519472</x:v>
      </x:c>
      <x:c r="AS752" s="52" t="n">
        <x:v>-0.4167007664210271</x:v>
      </x:c>
      <x:c r="AT752" s="55" t="b">
        <x:v>1</x:v>
      </x:c>
      <x:c r="AU752" s="50"/>
      <x:c r="AV752" s="58" t="n">
        <x:v>0.3373746300630514</x:v>
      </x:c>
      <x:c r="AW752" s="50" t="n">
        <x:v>333</x:v>
      </x:c>
      <x:c r="AX752" s="50" t="str">
        <x:v>Future Moat</x:v>
      </x:c>
      <x:c r="AY752" s="50" t="str">
        <x:v>目立つ機械的警告なし（定性確認は別途必要）</x:v>
      </x:c>
      <x:c r="AZ752" s="59" t="str">
        <x:v>2025-06-24 16:05</x:v>
      </x:c>
      <x:c r="BA752" s="53" t="n">
        <x:v>34943</x:v>
      </x:c>
      <x:c r="BB752" s="50"/>
      <x:c r="BC752" s="50"/>
      <x:c r="BD752" s="50" t="str">
        <x:v>TOPIX Small 1</x:v>
      </x:c>
    </x:row>
    <x:row r="753">
      <x:c r="A753" s="50" t="n">
        <x:v>752</x:v>
      </x:c>
      <x:c r="B753" s="50" t="str">
        <x:v>6113</x:v>
      </x:c>
      <x:c r="C753" s="50" t="str">
        <x:v>6113.T</x:v>
      </x:c>
      <x:c r="D753" s="50" t="str">
        <x:v>AMADA CO.,LTD.</x:v>
      </x:c>
      <x:c r="E753" s="50" t="str">
        <x:v>Prime Market (Domestic)</x:v>
      </x:c>
      <x:c r="F753" s="50" t="str">
        <x:v>Machinery</x:v>
      </x:c>
      <x:c r="G753" s="51" t="n">
        <x:v>250448</x:v>
      </x:c>
      <x:c r="H753" s="51" t="n">
        <x:v>312658</x:v>
      </x:c>
      <x:c r="I753" s="51" t="n">
        <x:v>365687</x:v>
      </x:c>
      <x:c r="J753" s="51" t="n">
        <x:v>403500</x:v>
      </x:c>
      <x:c r="K753" s="51" t="n">
        <x:v>396670</x:v>
      </x:c>
      <x:c r="L753" s="52" t="n">
        <x:f>IFERROR(H753/G753-1,"")</x:f>
        <x:v>0.24839487638152424</x:v>
      </x:c>
      <x:c r="M753" s="52" t="n">
        <x:f>IFERROR(I753/H753-1,"")</x:f>
        <x:v>0.16960704667719995</x:v>
      </x:c>
      <x:c r="N753" s="52" t="n">
        <x:f>IFERROR(J753/I753-1,"")</x:f>
        <x:v>0.10340263668109606</x:v>
      </x:c>
      <x:c r="O753" s="52" t="n">
        <x:f>IFERROR(K753/J753-1,"")</x:f>
        <x:v>-0.016926889714993787</x:v>
      </x:c>
      <x:c r="P753" s="52" t="n">
        <x:f>IFERROR((K753/G753)^(1/4)-1,"")</x:f>
        <x:v>0.12183231791071258</x:v>
      </x:c>
      <x:c r="Q753" s="51" t="n">
        <x:v>49076</x:v>
      </x:c>
      <x:c r="R753" s="52" t="n">
        <x:f>IFERROR(Q753/K753,"")</x:f>
        <x:v>0.12371996873975849</x:v>
      </x:c>
      <x:c r="S753" s="53" t="n">
        <x:v>22555</x:v>
      </x:c>
      <x:c r="T753" s="50" t="str">
        <x:v>EDINET_company_history</x:v>
      </x:c>
      <x:c r="U753" s="50" t="str">
        <x:v>日本マスタートラスト信託銀行株式会社（信託口）</x:v>
      </x:c>
      <x:c r="V753" s="54" t="n">
        <x:v>0.2056</x:v>
      </x:c>
      <x:c r="W753" s="50" t="str">
        <x:v>磯 部 任 / 山 梨 貴 昭</x:v>
      </x:c>
      <x:c r="X753" s="50" t="b">
        <x:f>AND(COUNT(L753:O753)=4,L753&gt;='設定'!$B$6,M753&gt;='設定'!$B$6,N753&gt;='設定'!$B$6,O753&gt;='設定'!$B$6)</x:f>
        <x:v>0</x:v>
      </x:c>
      <x:c r="Y753" s="50" t="b">
        <x:f>AND(COUNT(G753:K753)=5,P753&gt;='設定'!$B$7)</x:f>
        <x:v>0</x:v>
      </x:c>
      <x:c r="Z753" s="50" t="b">
        <x:f>AND(ISNUMBER(R753),R753&gt;='設定'!$B$8)</x:f>
        <x:v>1</x:v>
      </x:c>
      <x:c r="AA753" s="50" t="b">
        <x:f>AND(ISNUMBER(S753),S753&gt;=DATE(YEAR('設定'!$B$10)-'設定'!$B$9,MONTH('設定'!$B$10),DAY('設定'!$B$10)))</x:f>
        <x:v>0</x:v>
      </x:c>
      <x:c r="AB753" s="55" t="b">
        <x:v>0</x:v>
      </x:c>
      <x:c r="AC753" s="55" t="b">
        <x:v>0</x:v>
      </x:c>
      <x:c r="AD753" s="50" t="n">
        <x:f>IF(X753,1,0)+IF(Z753,1,0)+IF(AA753,1,0)+IF(AB753,1,0)</x:f>
        <x:v>1</x:v>
      </x:c>
      <x:c r="AE753" s="50" t="n">
        <x:f>IF(Y753,1,0)+IF(Z753,1,0)+IF(AA753,1,0)+IF(AB753,1,0)</x:f>
        <x:v>1</x:v>
      </x:c>
      <x:c r="AF753" s="50" t="n">
        <x:f>IF(Y753,1,0)+IF(Z753,1,0)+IF(AA753,1,0)+IF(AC753,1,0)</x:f>
        <x:v>1</x:v>
      </x:c>
      <x:c r="AG753" s="53" t="n">
        <x:v>44348</x:v>
      </x:c>
      <x:c r="AH753" s="50" t="str">
        <x:v>S100W4AI</x:v>
      </x:c>
      <x:c r="AI753" s="50" t="str">
        <x:v>RevenueIFRSSummaryOfBusinessResults</x:v>
      </x:c>
      <x:c r="AJ753" s="50" t="str">
        <x:v>OperatingProfitLossIFRSSummaryOfBusinessResults</x:v>
      </x:c>
      <x:c r="AK753" s="53" t="n">
        <x:v>45747</x:v>
      </x:c>
      <x:c r="AL753" s="50" t="str">
        <x:v>365/365/365/366/365</x:v>
      </x:c>
      <x:c r="AM753" s="51" t="n">
        <x:v>321415617</x:v>
      </x:c>
      <x:c r="AN753" s="51" t="n">
        <x:v>2996</x:v>
      </x:c>
      <x:c r="AO753" s="51" t="n">
        <x:f>IFERROR(AM753*AN753,"")</x:f>
        <x:v>962961188532</x:v>
      </x:c>
      <x:c r="AP753" s="56" t="n">
        <x:f>IFERROR(AO753/(K753*1000000),"")</x:f>
        <x:v>2.427612848292031</x:v>
      </x:c>
      <x:c r="AQ753" s="57" t="n">
        <x:v>4744870802.5</x:v>
      </x:c>
      <x:c r="AR753" s="52" t="n">
        <x:v>0.3045437984699348</x:v>
      </x:c>
      <x:c r="AS753" s="52" t="n">
        <x:v>-0.3390383953587177</x:v>
      </x:c>
      <x:c r="AT753" s="55" t="b">
        <x:v>0</x:v>
      </x:c>
      <x:c r="AU753" s="50" t="str">
        <x:v>missing_financial_data</x:v>
      </x:c>
      <x:c r="AV753" s="58" t="n">
        <x:v>0.3243913996088876</x:v>
      </x:c>
      <x:c r="AW753" s="50" t="n">
        <x:v>356</x:v>
      </x:c>
      <x:c r="AX753" s="50" t="str">
        <x:v>Future Moat</x:v>
      </x:c>
      <x:c r="AY753" s="50" t="str">
        <x:v>既存適格性フィルター不通過: missing_financial_data</x:v>
      </x:c>
      <x:c r="AZ753" s="59" t="str">
        <x:v>2025-06-25 15:39</x:v>
      </x:c>
      <x:c r="BA753" s="53" t="n">
        <x:v>22555</x:v>
      </x:c>
      <x:c r="BB753" s="50"/>
      <x:c r="BC753" s="50"/>
      <x:c r="BD753" s="50" t="str">
        <x:v>TOPIX Mid400</x:v>
      </x:c>
    </x:row>
    <x:row r="754">
      <x:c r="A754" s="50" t="n">
        <x:v>753</x:v>
      </x:c>
      <x:c r="B754" s="50" t="str">
        <x:v>7208</x:v>
      </x:c>
      <x:c r="C754" s="50" t="str">
        <x:v>7208.T</x:v>
      </x:c>
      <x:c r="D754" s="50" t="str">
        <x:v>KANEMITSU CORPORATION</x:v>
      </x:c>
      <x:c r="E754" s="50" t="str">
        <x:v>Standard Market(Domestic)</x:v>
      </x:c>
      <x:c r="F754" s="50" t="str">
        <x:v>Transportation Equipment</x:v>
      </x:c>
      <x:c r="G754" s="51" t="n">
        <x:v>7034.151</x:v>
      </x:c>
      <x:c r="H754" s="51" t="n">
        <x:v>8762.368</x:v>
      </x:c>
      <x:c r="I754" s="51" t="n">
        <x:v>10024.439</x:v>
      </x:c>
      <x:c r="J754" s="51" t="n">
        <x:v>11091.27</x:v>
      </x:c>
      <x:c r="K754" s="51" t="n">
        <x:v>11117.218</x:v>
      </x:c>
      <x:c r="L754" s="52" t="n">
        <x:f>IFERROR(H754/G754-1,"")</x:f>
        <x:v>0.24568949401285245</x:v>
      </x:c>
      <x:c r="M754" s="52" t="n">
        <x:f>IFERROR(I754/H754-1,"")</x:f>
        <x:v>0.14403309698930689</x:v>
      </x:c>
      <x:c r="N754" s="52" t="n">
        <x:f>IFERROR(J754/I754-1,"")</x:f>
        <x:v>0.10642301279902044</x:v>
      </x:c>
      <x:c r="O754" s="52" t="n">
        <x:f>IFERROR(K754/J754-1,"")</x:f>
        <x:v>0.002339497640937438</x:v>
      </x:c>
      <x:c r="P754" s="52" t="n">
        <x:f>IFERROR((K754/G754)^(1/4)-1,"")</x:f>
        <x:v>0.1212336128048197</x:v>
      </x:c>
      <x:c r="Q754" s="51" t="n">
        <x:v>755.103</x:v>
      </x:c>
      <x:c r="R754" s="52" t="n">
        <x:f>IFERROR(Q754/K754,"")</x:f>
        <x:v>0.0679219387440275</x:v>
      </x:c>
      <x:c r="S754" s="53" t="n">
        <x:v>38687</x:v>
      </x:c>
      <x:c r="T754" s="50" t="str">
        <x:v>EDINET_company_history</x:v>
      </x:c>
      <x:c r="U754" s="50" t="str">
        <x:v>金光 俊明</x:v>
      </x:c>
      <x:c r="V754" s="54" t="n">
        <x:v>0.0926</x:v>
      </x:c>
      <x:c r="W754" s="50" t="str">
        <x:v>金光 俊明</x:v>
      </x:c>
      <x:c r="X754" s="50" t="b">
        <x:f>AND(COUNT(L754:O754)=4,L754&gt;='設定'!$B$6,M754&gt;='設定'!$B$6,N754&gt;='設定'!$B$6,O754&gt;='設定'!$B$6)</x:f>
        <x:v>0</x:v>
      </x:c>
      <x:c r="Y754" s="50" t="b">
        <x:f>AND(COUNT(G754:K754)=5,P754&gt;='設定'!$B$7)</x:f>
        <x:v>0</x:v>
      </x:c>
      <x:c r="Z754" s="50" t="b">
        <x:f>AND(ISNUMBER(R754),R754&gt;='設定'!$B$8)</x:f>
        <x:v>0</x:v>
      </x:c>
      <x:c r="AA754" s="50" t="b">
        <x:f>AND(ISNUMBER(S754),S754&gt;=DATE(YEAR('設定'!$B$10)-'設定'!$B$9,MONTH('設定'!$B$10),DAY('設定'!$B$10)))</x:f>
        <x:v>0</x:v>
      </x:c>
      <x:c r="AB754" s="55" t="b">
        <x:v>1</x:v>
      </x:c>
      <x:c r="AC754" s="55" t="b">
        <x:v>1</x:v>
      </x:c>
      <x:c r="AD754" s="50" t="n">
        <x:f>IF(X754,1,0)+IF(Z754,1,0)+IF(AA754,1,0)+IF(AB754,1,0)</x:f>
        <x:v>1</x:v>
      </x:c>
      <x:c r="AE754" s="50" t="n">
        <x:f>IF(Y754,1,0)+IF(Z754,1,0)+IF(AA754,1,0)+IF(AB754,1,0)</x:f>
        <x:v>1</x:v>
      </x:c>
      <x:c r="AF754" s="50" t="n">
        <x:f>IF(Y754,1,0)+IF(Z754,1,0)+IF(AA754,1,0)+IF(AC754,1,0)</x:f>
        <x:v>1</x:v>
      </x:c>
      <x:c r="AG754" s="53" t="n">
        <x:v>44348</x:v>
      </x:c>
      <x:c r="AH754" s="50" t="str">
        <x:v>S100W58B</x:v>
      </x:c>
      <x:c r="AI754" s="50" t="str">
        <x:v>NetSalesSummaryOfBusinessResults</x:v>
      </x:c>
      <x:c r="AJ754" s="50" t="str">
        <x:v>OperatingIncome</x:v>
      </x:c>
      <x:c r="AK754" s="53" t="n">
        <x:v>45747</x:v>
      </x:c>
      <x:c r="AL754" s="50" t="str">
        <x:v>365/365/365/366/365</x:v>
      </x:c>
      <x:c r="AM754" s="51" t="n">
        <x:v>5113277</x:v>
      </x:c>
      <x:c r="AN754" s="51" t="n">
        <x:v>1159</x:v>
      </x:c>
      <x:c r="AO754" s="51" t="n">
        <x:f>IFERROR(AM754*AN754,"")</x:f>
        <x:v>5926288043</x:v>
      </x:c>
      <x:c r="AP754" s="56" t="n">
        <x:f>IFERROR(AO754/(K754*1000000),"")</x:f>
        <x:v>0.5330729363227383</x:v>
      </x:c>
      <x:c r="AQ754" s="57" t="n">
        <x:v>6115045</x:v>
      </x:c>
      <x:c r="AR754" s="52" t="n">
        <x:v>0.1835863085336601</x:v>
      </x:c>
      <x:c r="AS754" s="52" t="n">
        <x:v>-0.2386863693966378</x:v>
      </x:c>
      <x:c r="AT754" s="55" t="b">
        <x:v>0</x:v>
      </x:c>
      <x:c r="AU754" s="50" t="str">
        <x:v>low_liquidity</x:v>
      </x:c>
      <x:c r="AV754" s="58" t="n">
        <x:v>0.2481334108946814</x:v>
      </x:c>
      <x:c r="AW754" s="50" t="n">
        <x:v>560</x:v>
      </x:c>
      <x:c r="AX754" s="50" t="str">
        <x:v>Discovery</x:v>
      </x:c>
      <x:c r="AY754" s="50" t="str">
        <x:v>既存適格性フィルター不通過: low_liquidity / 60日平均売買代金2,000万円未満</x:v>
      </x:c>
      <x:c r="AZ754" s="59" t="str">
        <x:v>2025-06-27 09:01</x:v>
      </x:c>
      <x:c r="BA754" s="53" t="n">
        <x:v>38687</x:v>
      </x:c>
      <x:c r="BB754" s="50" t="str">
        <x:v>金光 俊明</x:v>
      </x:c>
      <x:c r="BC754" s="50"/>
      <x:c r="BD754" s="50"/>
    </x:row>
    <x:row r="755">
      <x:c r="A755" s="50" t="n">
        <x:v>754</x:v>
      </x:c>
      <x:c r="B755" s="50" t="str">
        <x:v>9602</x:v>
      </x:c>
      <x:c r="C755" s="50" t="str">
        <x:v>9602.T</x:v>
      </x:c>
      <x:c r="D755" s="50" t="str">
        <x:v>TOHO CO.,LTD</x:v>
      </x:c>
      <x:c r="E755" s="50" t="str">
        <x:v>Prime Market (Domestic)</x:v>
      </x:c>
      <x:c r="F755" s="50" t="str">
        <x:v>Information &amp; Communication</x:v>
      </x:c>
      <x:c r="G755" s="51" t="n">
        <x:v>228367</x:v>
      </x:c>
      <x:c r="H755" s="51" t="n">
        <x:v>244295</x:v>
      </x:c>
      <x:c r="I755" s="51" t="n">
        <x:v>283347</x:v>
      </x:c>
      <x:c r="J755" s="51" t="n">
        <x:v>313171</x:v>
      </x:c>
      <x:c r="K755" s="51" t="n">
        <x:v>360663</x:v>
      </x:c>
      <x:c r="L755" s="52" t="n">
        <x:f>IFERROR(H755/G755-1,"")</x:f>
        <x:v>0.06974738031326777</x:v>
      </x:c>
      <x:c r="M755" s="52" t="n">
        <x:f>IFERROR(I755/H755-1,"")</x:f>
        <x:v>0.1598559119097811</x:v>
      </x:c>
      <x:c r="N755" s="52" t="n">
        <x:f>IFERROR(J755/I755-1,"")</x:f>
        <x:v>0.10525609941167535</x:v>
      </x:c>
      <x:c r="O755" s="52" t="n">
        <x:f>IFERROR(K755/J755-1,"")</x:f>
        <x:v>0.15164877974014201</x:v>
      </x:c>
      <x:c r="P755" s="52" t="n">
        <x:f>IFERROR((K755/G755)^(1/4)-1,"")</x:f>
        <x:v>0.12102955106694968</x:v>
      </x:c>
      <x:c r="Q755" s="51" t="n">
        <x:v>67889</x:v>
      </x:c>
      <x:c r="R755" s="52" t="n">
        <x:f>IFERROR(Q755/K755,"")</x:f>
        <x:v>0.18823389147209446</x:v>
      </x:c>
      <x:c r="S755" s="53" t="n">
        <x:v>17411</x:v>
      </x:c>
      <x:c r="T755" s="50" t="str">
        <x:v>EDINET_company_history</x:v>
      </x:c>
      <x:c r="U755" s="50" t="str">
        <x:v>阪急阪神ホールディングス株式会社</x:v>
      </x:c>
      <x:c r="V755" s="54" t="n">
        <x:v>0.1358</x:v>
      </x:c>
      <x:c r="W755" s="50" t="str">
        <x:v>島 谷 能 成 / 松 岡 宏 泰 / 太 古 伸 幸</x:v>
      </x:c>
      <x:c r="X755" s="50" t="b">
        <x:f>AND(COUNT(L755:O755)=4,L755&gt;='設定'!$B$6,M755&gt;='設定'!$B$6,N755&gt;='設定'!$B$6,O755&gt;='設定'!$B$6)</x:f>
        <x:v>0</x:v>
      </x:c>
      <x:c r="Y755" s="50" t="b">
        <x:f>AND(COUNT(G755:K755)=5,P755&gt;='設定'!$B$7)</x:f>
        <x:v>0</x:v>
      </x:c>
      <x:c r="Z755" s="50" t="b">
        <x:f>AND(ISNUMBER(R755),R755&gt;='設定'!$B$8)</x:f>
        <x:v>1</x:v>
      </x:c>
      <x:c r="AA755" s="50" t="b">
        <x:f>AND(ISNUMBER(S755),S755&gt;=DATE(YEAR('設定'!$B$10)-'設定'!$B$9,MONTH('設定'!$B$10),DAY('設定'!$B$10)))</x:f>
        <x:v>0</x:v>
      </x:c>
      <x:c r="AB755" s="55" t="b">
        <x:v>0</x:v>
      </x:c>
      <x:c r="AC755" s="55" t="b">
        <x:v>0</x:v>
      </x:c>
      <x:c r="AD755" s="50" t="n">
        <x:f>IF(X755,1,0)+IF(Z755,1,0)+IF(AA755,1,0)+IF(AB755,1,0)</x:f>
        <x:v>1</x:v>
      </x:c>
      <x:c r="AE755" s="50" t="n">
        <x:f>IF(Y755,1,0)+IF(Z755,1,0)+IF(AA755,1,0)+IF(AB755,1,0)</x:f>
        <x:v>1</x:v>
      </x:c>
      <x:c r="AF755" s="50" t="n">
        <x:f>IF(Y755,1,0)+IF(Z755,1,0)+IF(AA755,1,0)+IF(AC755,1,0)</x:f>
        <x:v>1</x:v>
      </x:c>
      <x:c r="AG755" s="53" t="n">
        <x:v>44348</x:v>
      </x:c>
      <x:c r="AH755" s="50" t="str">
        <x:v>S100Y5O3</x:v>
      </x:c>
      <x:c r="AI755" s="50" t="str">
        <x:v>OperatingRevenue2SummaryOfBusinessResults</x:v>
      </x:c>
      <x:c r="AJ755" s="50" t="str">
        <x:v>OperatingIncome</x:v>
      </x:c>
      <x:c r="AK755" s="53" t="n">
        <x:v>46081</x:v>
      </x:c>
      <x:c r="AL755" s="50" t="str">
        <x:v>365/365/366/365/365</x:v>
      </x:c>
      <x:c r="AM755" s="51" t="n">
        <x:v>167870500</x:v>
      </x:c>
      <x:c r="AN755" s="51" t="n">
        <x:v>1211</x:v>
      </x:c>
      <x:c r="AO755" s="51" t="n">
        <x:f>IFERROR(AM755*AN755,"")</x:f>
        <x:v>203291175500</x:v>
      </x:c>
      <x:c r="AP755" s="56" t="n">
        <x:f>IFERROR(AO755/(K755*1000000),"")</x:f>
        <x:v>0.5636596365582275</x:v>
      </x:c>
      <x:c r="AQ755" s="57" t="n">
        <x:v>5394467222.5</x:v>
      </x:c>
      <x:c r="AR755" s="52" t="n">
        <x:v>0.2673264315598355</x:v>
      </x:c>
      <x:c r="AS755" s="52" t="n">
        <x:v>-0.3964130871614781</x:v>
      </x:c>
      <x:c r="AT755" s="55" t="b">
        <x:v>0</x:v>
      </x:c>
      <x:c r="AU755" s="50" t="str">
        <x:v>missing_financial_data</x:v>
      </x:c>
      <x:c r="AV755" s="58" t="n">
        <x:v>0.0193283114973979</x:v>
      </x:c>
      <x:c r="AW755" s="50" t="n">
        <x:v>1721</x:v>
      </x:c>
      <x:c r="AX755" s="50" t="str">
        <x:v>Core Moat</x:v>
      </x:c>
      <x:c r="AY755" s="50" t="str">
        <x:v>既存適格性フィルター不通過: missing_financial_data</x:v>
      </x:c>
      <x:c r="AZ755" s="59" t="str">
        <x:v>2026-05-25 16:00</x:v>
      </x:c>
      <x:c r="BA755" s="53" t="n">
        <x:v>17411</x:v>
      </x:c>
      <x:c r="BB755" s="50"/>
      <x:c r="BC755" s="50"/>
      <x:c r="BD755" s="50" t="str">
        <x:v>TOPIX Mid400</x:v>
      </x:c>
    </x:row>
    <x:row r="756">
      <x:c r="A756" s="50" t="n">
        <x:v>755</x:v>
      </x:c>
      <x:c r="B756" s="50" t="str">
        <x:v>3741</x:v>
      </x:c>
      <x:c r="C756" s="50" t="str">
        <x:v>3741.T</x:v>
      </x:c>
      <x:c r="D756" s="50" t="str">
        <x:v>Systems Engineering Consultants Co.,LTD.</x:v>
      </x:c>
      <x:c r="E756" s="50" t="str">
        <x:v>Prime Market (Domestic)</x:v>
      </x:c>
      <x:c r="F756" s="50" t="str">
        <x:v>Information &amp; Communication</x:v>
      </x:c>
      <x:c r="G756" s="51" t="n">
        <x:v>6525.92</x:v>
      </x:c>
      <x:c r="H756" s="51" t="n">
        <x:v>6560.259</x:v>
      </x:c>
      <x:c r="I756" s="51" t="n">
        <x:v>7488.985</x:v>
      </x:c>
      <x:c r="J756" s="51" t="n">
        <x:v>8534.531</x:v>
      </x:c>
      <x:c r="K756" s="51" t="n">
        <x:v>10295.37</x:v>
      </x:c>
      <x:c r="L756" s="52" t="n">
        <x:f>IFERROR(H756/G756-1,"")</x:f>
        <x:v>0.0052619400789466475</x:v>
      </x:c>
      <x:c r="M756" s="52" t="n">
        <x:f>IFERROR(I756/H756-1,"")</x:f>
        <x:v>0.14156849599992927</x:v>
      </x:c>
      <x:c r="N756" s="52" t="n">
        <x:f>IFERROR(J756/I756-1,"")</x:f>
        <x:v>0.13961117561325076</x:v>
      </x:c>
      <x:c r="O756" s="52" t="n">
        <x:f>IFERROR(K756/J756-1,"")</x:f>
        <x:v>0.20631936306751952</x:v>
      </x:c>
      <x:c r="P756" s="52" t="n">
        <x:f>IFERROR((K756/G756)^(1/4)-1,"")</x:f>
        <x:v>0.12072756391871486</x:v>
      </x:c>
      <x:c r="Q756" s="51" t="n">
        <x:v>1793.256</x:v>
      </x:c>
      <x:c r="R756" s="52" t="n">
        <x:f>IFERROR(Q756/K756,"")</x:f>
        <x:v>0.1741808210875374</x:v>
      </x:c>
      <x:c r="S756" s="53" t="n">
        <x:v>38322</x:v>
      </x:c>
      <x:c r="T756" s="50" t="str">
        <x:v>EDINET_company_history</x:v>
      </x:c>
      <x:c r="U756" s="50" t="str">
        <x:v>有限会社矢野商会</x:v>
      </x:c>
      <x:c r="V756" s="54" t="n">
        <x:v>0.2723</x:v>
      </x:c>
      <x:c r="W756" s="50" t="str">
        <x:v>秋山 逸志 / 櫻井 伸太郎</x:v>
      </x:c>
      <x:c r="X756" s="50" t="b">
        <x:f>AND(COUNT(L756:O756)=4,L756&gt;='設定'!$B$6,M756&gt;='設定'!$B$6,N756&gt;='設定'!$B$6,O756&gt;='設定'!$B$6)</x:f>
        <x:v>0</x:v>
      </x:c>
      <x:c r="Y756" s="50" t="b">
        <x:f>AND(COUNT(G756:K756)=5,P756&gt;='設定'!$B$7)</x:f>
        <x:v>0</x:v>
      </x:c>
      <x:c r="Z756" s="50" t="b">
        <x:f>AND(ISNUMBER(R756),R756&gt;='設定'!$B$8)</x:f>
        <x:v>1</x:v>
      </x:c>
      <x:c r="AA756" s="50" t="b">
        <x:f>AND(ISNUMBER(S756),S756&gt;=DATE(YEAR('設定'!$B$10)-'設定'!$B$9,MONTH('設定'!$B$10),DAY('設定'!$B$10)))</x:f>
        <x:v>0</x:v>
      </x:c>
      <x:c r="AB756" s="55" t="b">
        <x:v>0</x:v>
      </x:c>
      <x:c r="AC756" s="55" t="b">
        <x:v>0</x:v>
      </x:c>
      <x:c r="AD756" s="50" t="n">
        <x:f>IF(X756,1,0)+IF(Z756,1,0)+IF(AA756,1,0)+IF(AB756,1,0)</x:f>
        <x:v>1</x:v>
      </x:c>
      <x:c r="AE756" s="50" t="n">
        <x:f>IF(Y756,1,0)+IF(Z756,1,0)+IF(AA756,1,0)+IF(AB756,1,0)</x:f>
        <x:v>1</x:v>
      </x:c>
      <x:c r="AF756" s="50" t="n">
        <x:f>IF(Y756,1,0)+IF(Z756,1,0)+IF(AA756,1,0)+IF(AC756,1,0)</x:f>
        <x:v>1</x:v>
      </x:c>
      <x:c r="AG756" s="53" t="n">
        <x:v>44348</x:v>
      </x:c>
      <x:c r="AH756" s="50" t="str">
        <x:v>S100W7GP</x:v>
      </x:c>
      <x:c r="AI756" s="50" t="str">
        <x:v>NetSalesSummaryOfBusinessResults</x:v>
      </x:c>
      <x:c r="AJ756" s="50" t="str">
        <x:v>OperatingIncome</x:v>
      </x:c>
      <x:c r="AK756" s="53" t="n">
        <x:v>45747</x:v>
      </x:c>
      <x:c r="AL756" s="50" t="str">
        <x:v>365/365/365/366/365</x:v>
      </x:c>
      <x:c r="AM756" s="51" t="n">
        <x:v>5100100</x:v>
      </x:c>
      <x:c r="AN756" s="51" t="n">
        <x:v>4035</x:v>
      </x:c>
      <x:c r="AO756" s="51" t="n">
        <x:f>IFERROR(AM756*AN756,"")</x:f>
        <x:v>20578903500</x:v>
      </x:c>
      <x:c r="AP756" s="56" t="n">
        <x:f>IFERROR(AO756/(K756*1000000),"")</x:f>
        <x:v>1.998850308439619</x:v>
      </x:c>
      <x:c r="AQ756" s="57" t="n">
        <x:v>511867435</x:v>
      </x:c>
      <x:c r="AR756" s="52" t="n">
        <x:v>0.3944352499983147</x:v>
      </x:c>
      <x:c r="AS756" s="52" t="n">
        <x:v>-0.4045298572918641</x:v>
      </x:c>
      <x:c r="AT756" s="55" t="b">
        <x:v>1</x:v>
      </x:c>
      <x:c r="AU756" s="50"/>
      <x:c r="AV756" s="58" t="n">
        <x:v>0.1375518033801724</x:v>
      </x:c>
      <x:c r="AW756" s="50" t="n">
        <x:v>1011</x:v>
      </x:c>
      <x:c r="AX756" s="50" t="str">
        <x:v>Future Moat</x:v>
      </x:c>
      <x:c r="AY756" s="50" t="str">
        <x:v>目立つ機械的警告なし（定性確認は別途必要）</x:v>
      </x:c>
      <x:c r="AZ756" s="59" t="str">
        <x:v>2025-06-27 10:27</x:v>
      </x:c>
      <x:c r="BA756" s="53" t="n">
        <x:v>38322</x:v>
      </x:c>
      <x:c r="BB756" s="50"/>
      <x:c r="BC756" s="50"/>
      <x:c r="BD756" s="50" t="str">
        <x:v>TOPIX Small 2</x:v>
      </x:c>
    </x:row>
    <x:row r="757">
      <x:c r="A757" s="50" t="n">
        <x:v>756</x:v>
      </x:c>
      <x:c r="B757" s="50" t="str">
        <x:v>4528</x:v>
      </x:c>
      <x:c r="C757" s="50" t="str">
        <x:v>4528.T</x:v>
      </x:c>
      <x:c r="D757" s="50" t="str">
        <x:v>ONO PHARMACEUTICAL CO.,LTD.</x:v>
      </x:c>
      <x:c r="E757" s="50" t="str">
        <x:v>Prime Market (Domestic)</x:v>
      </x:c>
      <x:c r="F757" s="50" t="str">
        <x:v>Pharmaceutical</x:v>
      </x:c>
      <x:c r="G757" s="51" t="n">
        <x:v>309284</x:v>
      </x:c>
      <x:c r="H757" s="51" t="n">
        <x:v>361361</x:v>
      </x:c>
      <x:c r="I757" s="51" t="n">
        <x:v>447187</x:v>
      </x:c>
      <x:c r="J757" s="51" t="n">
        <x:v>502672</x:v>
      </x:c>
      <x:c r="K757" s="51" t="n">
        <x:v>486871</x:v>
      </x:c>
      <x:c r="L757" s="52" t="n">
        <x:f>IFERROR(H757/G757-1,"")</x:f>
        <x:v>0.16837922427283658</x:v>
      </x:c>
      <x:c r="M757" s="52" t="n">
        <x:f>IFERROR(I757/H757-1,"")</x:f>
        <x:v>0.23750764470986074</x:v>
      </x:c>
      <x:c r="N757" s="52" t="n">
        <x:f>IFERROR(J757/I757-1,"")</x:f>
        <x:v>0.1240756104269578</x:v>
      </x:c>
      <x:c r="O757" s="52" t="n">
        <x:f>IFERROR(K757/J757-1,"")</x:f>
        <x:v>-0.03143401661520828</x:v>
      </x:c>
      <x:c r="P757" s="52" t="n">
        <x:f>IFERROR((K757/G757)^(1/4)-1,"")</x:f>
        <x:v>0.12011886940475391</x:v>
      </x:c>
      <x:c r="Q757" s="51" t="n">
        <x:v>59747</x:v>
      </x:c>
      <x:c r="R757" s="52" t="n">
        <x:f>IFERROR(Q757/K757,"")</x:f>
        <x:v>0.12271628419026806</x:v>
      </x:c>
      <x:c r="S757" s="53" t="n">
        <x:v>44348</x:v>
      </x:c>
      <x:c r="T757" s="50" t="str">
        <x:v>not_identified_before_local_window</x:v>
      </x:c>
      <x:c r="U757" s="50" t="str">
        <x:v>日本マスタートラスト信託銀行株式会社(信託口)</x:v>
      </x:c>
      <x:c r="V757" s="54" t="n">
        <x:v>0.1358</x:v>
      </x:c>
      <x:c r="W757" s="50" t="str">
        <x:v>相 良 暁 / 滝 野 十 一 / 辻 中 聡 浩</x:v>
      </x:c>
      <x:c r="X757" s="50" t="b">
        <x:f>AND(COUNT(L757:O757)=4,L757&gt;='設定'!$B$6,M757&gt;='設定'!$B$6,N757&gt;='設定'!$B$6,O757&gt;='設定'!$B$6)</x:f>
        <x:v>0</x:v>
      </x:c>
      <x:c r="Y757" s="50" t="b">
        <x:f>AND(COUNT(G757:K757)=5,P757&gt;='設定'!$B$7)</x:f>
        <x:v>0</x:v>
      </x:c>
      <x:c r="Z757" s="50" t="b">
        <x:f>AND(ISNUMBER(R757),R757&gt;='設定'!$B$8)</x:f>
        <x:v>1</x:v>
      </x:c>
      <x:c r="AA757" s="50" t="b">
        <x:f>AND(ISNUMBER(S757),S757&gt;=DATE(YEAR('設定'!$B$10)-'設定'!$B$9,MONTH('設定'!$B$10),DAY('設定'!$B$10)))</x:f>
        <x:v>0</x:v>
      </x:c>
      <x:c r="AB757" s="55" t="b">
        <x:v>0</x:v>
      </x:c>
      <x:c r="AC757" s="55" t="b">
        <x:v>0</x:v>
      </x:c>
      <x:c r="AD757" s="50" t="n">
        <x:f>IF(X757,1,0)+IF(Z757,1,0)+IF(AA757,1,0)+IF(AB757,1,0)</x:f>
        <x:v>1</x:v>
      </x:c>
      <x:c r="AE757" s="50" t="n">
        <x:f>IF(Y757,1,0)+IF(Z757,1,0)+IF(AA757,1,0)+IF(AB757,1,0)</x:f>
        <x:v>1</x:v>
      </x:c>
      <x:c r="AF757" s="50" t="n">
        <x:f>IF(Y757,1,0)+IF(Z757,1,0)+IF(AA757,1,0)+IF(AC757,1,0)</x:f>
        <x:v>1</x:v>
      </x:c>
      <x:c r="AG757" s="53" t="n">
        <x:v>44348</x:v>
      </x:c>
      <x:c r="AH757" s="50" t="str">
        <x:v>S100VY8R</x:v>
      </x:c>
      <x:c r="AI757" s="50" t="str">
        <x:v>RevenueIFRSSummaryOfBusinessResults</x:v>
      </x:c>
      <x:c r="AJ757" s="50" t="str">
        <x:v>OperatingProfitLossIFRSSummaryOfBusinessResults</x:v>
      </x:c>
      <x:c r="AK757" s="53" t="n">
        <x:v>45747</x:v>
      </x:c>
      <x:c r="AL757" s="50" t="str">
        <x:v>365/365/365/366/365</x:v>
      </x:c>
      <x:c r="AM757" s="51" t="n">
        <x:v>469773000</x:v>
      </x:c>
      <x:c r="AN757" s="51" t="n">
        <x:v>2322</x:v>
      </x:c>
      <x:c r="AO757" s="51" t="n">
        <x:f>IFERROR(AM757*AN757,"")</x:f>
        <x:v>1090812906000</x:v>
      </x:c>
      <x:c r="AP757" s="56" t="n">
        <x:f>IFERROR(AO757/(K757*1000000),"")</x:f>
        <x:v>2.2404556977104817</x:v>
      </x:c>
      <x:c r="AQ757" s="57" t="n">
        <x:v>4847824141.666667</x:v>
      </x:c>
      <x:c r="AR757" s="52" t="n">
        <x:v>0.2347757617657018</x:v>
      </x:c>
      <x:c r="AS757" s="52" t="n">
        <x:v>-0.5853413000797691</x:v>
      </x:c>
      <x:c r="AT757" s="55" t="b">
        <x:v>0</x:v>
      </x:c>
      <x:c r="AU757" s="50" t="str">
        <x:v>missing_financial_data</x:v>
      </x:c>
      <x:c r="AV757" s="58" t="n">
        <x:v>0.1081690286396807</x:v>
      </x:c>
      <x:c r="AW757" s="50" t="n">
        <x:v>1183</x:v>
      </x:c>
      <x:c r="AX757" s="50" t="str">
        <x:v>Core Moat</x:v>
      </x:c>
      <x:c r="AY757" s="50" t="str">
        <x:v>既存適格性フィルター不通過: missing_financial_data</x:v>
      </x:c>
      <x:c r="AZ757" s="59" t="str">
        <x:v>2025-06-19 16:00</x:v>
      </x:c>
      <x:c r="BA757" s="53"/>
      <x:c r="BB757" s="50"/>
      <x:c r="BC757" s="50"/>
      <x:c r="BD757" s="50" t="str">
        <x:v>TOPIX Mid400</x:v>
      </x:c>
    </x:row>
    <x:row r="758">
      <x:c r="A758" s="50" t="n">
        <x:v>757</x:v>
      </x:c>
      <x:c r="B758" s="50" t="str">
        <x:v>6558</x:v>
      </x:c>
      <x:c r="C758" s="50" t="str">
        <x:v>6558.T</x:v>
      </x:c>
      <x:c r="D758" s="50" t="str">
        <x:v>Cookbiz Co.,Ltd.</x:v>
      </x:c>
      <x:c r="E758" s="50" t="str">
        <x:v>Growth Market(Domestic)</x:v>
      </x:c>
      <x:c r="F758" s="50" t="str">
        <x:v>Services</x:v>
      </x:c>
      <x:c r="G758" s="51" t="n">
        <x:v>1035.549</x:v>
      </x:c>
      <x:c r="H758" s="51" t="n">
        <x:v>1502.079</x:v>
      </x:c>
      <x:c r="I758" s="51" t="n">
        <x:v>1931.2</x:v>
      </x:c>
      <x:c r="J758" s="51" t="n">
        <x:v>1982.498</x:v>
      </x:c>
      <x:c r="K758" s="51" t="n">
        <x:v>1629.835</x:v>
      </x:c>
      <x:c r="L758" s="52" t="n">
        <x:f>IFERROR(H758/G758-1,"")</x:f>
        <x:v>0.45051465454555983</x:v>
      </x:c>
      <x:c r="M758" s="52" t="n">
        <x:f>IFERROR(I758/H758-1,"")</x:f>
        <x:v>0.2856847076618474</x:v>
      </x:c>
      <x:c r="N758" s="52" t="n">
        <x:f>IFERROR(J758/I758-1,"")</x:f>
        <x:v>0.02656275890637949</x:v>
      </x:c>
      <x:c r="O758" s="52" t="n">
        <x:f>IFERROR(K758/J758-1,"")</x:f>
        <x:v>-0.1778881996350059</x:v>
      </x:c>
      <x:c r="P758" s="52" t="n">
        <x:f>IFERROR((K758/G758)^(1/4)-1,"")</x:f>
        <x:v>0.12006505165816628</x:v>
      </x:c>
      <x:c r="Q758" s="51" t="n">
        <x:v>-243.09</x:v>
      </x:c>
      <x:c r="R758" s="52" t="n">
        <x:f>IFERROR(Q758/K758,"")</x:f>
        <x:v>-0.14915006733810476</x:v>
      </x:c>
      <x:c r="S758" s="53" t="n">
        <x:v>43040</x:v>
      </x:c>
      <x:c r="T758" s="50" t="str">
        <x:v>EDINET_company_history</x:v>
      </x:c>
      <x:c r="U758" s="50" t="str">
        <x:v>藪ノ 賢次</x:v>
      </x:c>
      <x:c r="V758" s="54" t="n">
        <x:v>0.3762</x:v>
      </x:c>
      <x:c r="W758" s="50" t="str">
        <x:v>藪ノ 賢次</x:v>
      </x:c>
      <x:c r="X758" s="50" t="b">
        <x:f>AND(COUNT(L758:O758)=4,L758&gt;='設定'!$B$6,M758&gt;='設定'!$B$6,N758&gt;='設定'!$B$6,O758&gt;='設定'!$B$6)</x:f>
        <x:v>0</x:v>
      </x:c>
      <x:c r="Y758" s="50" t="b">
        <x:f>AND(COUNT(G758:K758)=5,P758&gt;='設定'!$B$7)</x:f>
        <x:v>0</x:v>
      </x:c>
      <x:c r="Z758" s="50" t="b">
        <x:f>AND(ISNUMBER(R758),R758&gt;='設定'!$B$8)</x:f>
        <x:v>0</x:v>
      </x:c>
      <x:c r="AA758" s="50" t="b">
        <x:f>AND(ISNUMBER(S758),S758&gt;=DATE(YEAR('設定'!$B$10)-'設定'!$B$9,MONTH('設定'!$B$10),DAY('設定'!$B$10)))</x:f>
        <x:v>0</x:v>
      </x:c>
      <x:c r="AB758" s="55" t="b">
        <x:v>1</x:v>
      </x:c>
      <x:c r="AC758" s="55" t="b">
        <x:v>1</x:v>
      </x:c>
      <x:c r="AD758" s="50" t="n">
        <x:f>IF(X758,1,0)+IF(Z758,1,0)+IF(AA758,1,0)+IF(AB758,1,0)</x:f>
        <x:v>1</x:v>
      </x:c>
      <x:c r="AE758" s="50" t="n">
        <x:f>IF(Y758,1,0)+IF(Z758,1,0)+IF(AA758,1,0)+IF(AB758,1,0)</x:f>
        <x:v>1</x:v>
      </x:c>
      <x:c r="AF758" s="50" t="n">
        <x:f>IF(Y758,1,0)+IF(Z758,1,0)+IF(AA758,1,0)+IF(AC758,1,0)</x:f>
        <x:v>1</x:v>
      </x:c>
      <x:c r="AG758" s="53" t="n">
        <x:v>44348</x:v>
      </x:c>
      <x:c r="AH758" s="50" t="str">
        <x:v>S100XNDX</x:v>
      </x:c>
      <x:c r="AI758" s="50" t="str">
        <x:v>NetSalesSummaryOfBusinessResults</x:v>
      </x:c>
      <x:c r="AJ758" s="50" t="str">
        <x:v>OperatingIncome</x:v>
      </x:c>
      <x:c r="AK758" s="53" t="n">
        <x:v>45991</x:v>
      </x:c>
      <x:c r="AL758" s="50" t="str">
        <x:v>365/365/365/366/365</x:v>
      </x:c>
      <x:c r="AM758" s="51" t="n">
        <x:v>2788041</x:v>
      </x:c>
      <x:c r="AN758" s="51" t="n">
        <x:v>663</x:v>
      </x:c>
      <x:c r="AO758" s="51" t="n">
        <x:f>IFERROR(AM758*AN758,"")</x:f>
        <x:v>1848471183</x:v>
      </x:c>
      <x:c r="AP758" s="56" t="n">
        <x:f>IFERROR(AO758/(K758*1000000),"")</x:f>
        <x:v>1.1341462068246173</x:v>
      </x:c>
      <x:c r="AQ758" s="57" t="n">
        <x:v>2471598.3333333335</x:v>
      </x:c>
      <x:c r="AR758" s="52" t="n">
        <x:v>0.5129727751183636</x:v>
      </x:c>
      <x:c r="AS758" s="52" t="n">
        <x:v>-0.7292173067574137</x:v>
      </x:c>
      <x:c r="AT758" s="55" t="b">
        <x:v>0</x:v>
      </x:c>
      <x:c r="AU758" s="50" t="str">
        <x:v>low_liquidity</x:v>
      </x:c>
      <x:c r="AV758" s="58" t="n">
        <x:v>-0.5285000607791518</x:v>
      </x:c>
      <x:c r="AW758" s="50" t="n">
        <x:v>3515</x:v>
      </x:c>
      <x:c r="AX758" s="50" t="str">
        <x:v>Future Moat</x:v>
      </x:c>
      <x:c r="AY758" s="50" t="str">
        <x:v>既存適格性フィルター不通過: low_liquidity / 60日平均売買代金2,000万円未満 / ローカル5年最大下落率-60%以下</x:v>
      </x:c>
      <x:c r="AZ758" s="59" t="str">
        <x:v>2026-02-26 15:30</x:v>
      </x:c>
      <x:c r="BA758" s="53" t="n">
        <x:v>43040</x:v>
      </x:c>
      <x:c r="BB758" s="50" t="str">
        <x:v>藪ノ 賢次</x:v>
      </x:c>
      <x:c r="BC758" s="50"/>
      <x:c r="BD758" s="50"/>
    </x:row>
    <x:row r="759">
      <x:c r="A759" s="50" t="n">
        <x:v>758</x:v>
      </x:c>
      <x:c r="B759" s="50" t="str">
        <x:v>4290</x:v>
      </x:c>
      <x:c r="C759" s="50" t="str">
        <x:v>4290.T</x:v>
      </x:c>
      <x:c r="D759" s="50" t="str">
        <x:v>Prestige International Inc.</x:v>
      </x:c>
      <x:c r="E759" s="50" t="str">
        <x:v>Prime Market (Domestic)</x:v>
      </x:c>
      <x:c r="F759" s="50" t="str">
        <x:v>Services</x:v>
      </x:c>
      <x:c r="G759" s="51" t="n">
        <x:v>40617.631</x:v>
      </x:c>
      <x:c r="H759" s="51" t="n">
        <x:v>46744.3</x:v>
      </x:c>
      <x:c r="I759" s="51" t="n">
        <x:v>54562.956</x:v>
      </x:c>
      <x:c r="J759" s="51" t="n">
        <x:v>58738.723</x:v>
      </x:c>
      <x:c r="K759" s="51" t="n">
        <x:v>63719.802</x:v>
      </x:c>
      <x:c r="L759" s="52" t="n">
        <x:f>IFERROR(H759/G759-1,"")</x:f>
        <x:v>0.15083767440794382</x:v>
      </x:c>
      <x:c r="M759" s="52" t="n">
        <x:f>IFERROR(I759/H759-1,"")</x:f>
        <x:v>0.16726437234058467</x:v>
      </x:c>
      <x:c r="N759" s="52" t="n">
        <x:f>IFERROR(J759/I759-1,"")</x:f>
        <x:v>0.07653117254131181</x:v>
      </x:c>
      <x:c r="O759" s="52" t="n">
        <x:f>IFERROR(K759/J759-1,"")</x:f>
        <x:v>0.08480060078936358</x:v>
      </x:c>
      <x:c r="P759" s="52" t="n">
        <x:f>IFERROR((K759/G759)^(1/4)-1,"")</x:f>
        <x:v>0.11915427232159903</x:v>
      </x:c>
      <x:c r="Q759" s="51" t="n">
        <x:v>7961.148</x:v>
      </x:c>
      <x:c r="R759" s="52" t="n">
        <x:f>IFERROR(Q759/K759,"")</x:f>
        <x:v>0.12493993625403921</x:v>
      </x:c>
      <x:c r="S759" s="53" t="n">
        <x:v>36617</x:v>
      </x:c>
      <x:c r="T759" s="50" t="str">
        <x:v>EDINET_company_history</x:v>
      </x:c>
      <x:c r="U759" s="50" t="str">
        <x:v>株式会社タマガミインターナショナル</x:v>
      </x:c>
      <x:c r="V759" s="54" t="n">
        <x:v>0.2805</x:v>
      </x:c>
      <x:c r="W759" s="50" t="str">
        <x:v>玉上 進一</x:v>
      </x:c>
      <x:c r="X759" s="50" t="b">
        <x:f>AND(COUNT(L759:O759)=4,L759&gt;='設定'!$B$6,M759&gt;='設定'!$B$6,N759&gt;='設定'!$B$6,O759&gt;='設定'!$B$6)</x:f>
        <x:v>0</x:v>
      </x:c>
      <x:c r="Y759" s="50" t="b">
        <x:f>AND(COUNT(G759:K759)=5,P759&gt;='設定'!$B$7)</x:f>
        <x:v>0</x:v>
      </x:c>
      <x:c r="Z759" s="50" t="b">
        <x:f>AND(ISNUMBER(R759),R759&gt;='設定'!$B$8)</x:f>
        <x:v>1</x:v>
      </x:c>
      <x:c r="AA759" s="50" t="b">
        <x:f>AND(ISNUMBER(S759),S759&gt;=DATE(YEAR('設定'!$B$10)-'設定'!$B$9,MONTH('設定'!$B$10),DAY('設定'!$B$10)))</x:f>
        <x:v>0</x:v>
      </x:c>
      <x:c r="AB759" s="55" t="b">
        <x:v>0</x:v>
      </x:c>
      <x:c r="AC759" s="55" t="b">
        <x:v>0</x:v>
      </x:c>
      <x:c r="AD759" s="50" t="n">
        <x:f>IF(X759,1,0)+IF(Z759,1,0)+IF(AA759,1,0)+IF(AB759,1,0)</x:f>
        <x:v>1</x:v>
      </x:c>
      <x:c r="AE759" s="50" t="n">
        <x:f>IF(Y759,1,0)+IF(Z759,1,0)+IF(AA759,1,0)+IF(AB759,1,0)</x:f>
        <x:v>1</x:v>
      </x:c>
      <x:c r="AF759" s="50" t="n">
        <x:f>IF(Y759,1,0)+IF(Z759,1,0)+IF(AA759,1,0)+IF(AC759,1,0)</x:f>
        <x:v>1</x:v>
      </x:c>
      <x:c r="AG759" s="53" t="n">
        <x:v>44348</x:v>
      </x:c>
      <x:c r="AH759" s="50" t="str">
        <x:v>S100W1Q5</x:v>
      </x:c>
      <x:c r="AI759" s="50" t="str">
        <x:v>NetSalesSummaryOfBusinessResults</x:v>
      </x:c>
      <x:c r="AJ759" s="50" t="str">
        <x:v>OperatingIncome</x:v>
      </x:c>
      <x:c r="AK759" s="53" t="n">
        <x:v>45747</x:v>
      </x:c>
      <x:c r="AL759" s="50" t="str">
        <x:v>365/365/365/366/365</x:v>
      </x:c>
      <x:c r="AM759" s="51" t="n">
        <x:v>126791700</x:v>
      </x:c>
      <x:c r="AN759" s="51" t="n">
        <x:v>639</x:v>
      </x:c>
      <x:c r="AO759" s="51" t="n">
        <x:f>IFERROR(AM759*AN759,"")</x:f>
        <x:v>81019896300</x:v>
      </x:c>
      <x:c r="AP759" s="56" t="n">
        <x:f>IFERROR(AO759/(K759*1000000),"")</x:f>
        <x:v>1.271502637437574</x:v>
      </x:c>
      <x:c r="AQ759" s="57" t="n">
        <x:v>238662576.66666663</x:v>
      </x:c>
      <x:c r="AR759" s="52" t="n">
        <x:v>0.2788331579049118</x:v>
      </x:c>
      <x:c r="AS759" s="52" t="n">
        <x:v>-0.3118432978262812</x:v>
      </x:c>
      <x:c r="AT759" s="55" t="b">
        <x:v>1</x:v>
      </x:c>
      <x:c r="AU759" s="50"/>
      <x:c r="AV759" s="58" t="n">
        <x:v>0.1346179915978106</x:v>
      </x:c>
      <x:c r="AW759" s="50" t="n">
        <x:v>1041</x:v>
      </x:c>
      <x:c r="AX759" s="50" t="str">
        <x:v>Core Moat</x:v>
      </x:c>
      <x:c r="AY759" s="50" t="str">
        <x:v>目立つ機械的警告なし（定性確認は別途必要）</x:v>
      </x:c>
      <x:c r="AZ759" s="59" t="str">
        <x:v>2025-06-23 09:27</x:v>
      </x:c>
      <x:c r="BA759" s="53" t="n">
        <x:v>36617</x:v>
      </x:c>
      <x:c r="BB759" s="50"/>
      <x:c r="BC759" s="50"/>
      <x:c r="BD759" s="50" t="str">
        <x:v>TOPIX Small 1</x:v>
      </x:c>
    </x:row>
    <x:row r="760">
      <x:c r="A760" s="50" t="n">
        <x:v>759</x:v>
      </x:c>
      <x:c r="B760" s="50" t="str">
        <x:v>7979</x:v>
      </x:c>
      <x:c r="C760" s="50" t="str">
        <x:v>7979.T</x:v>
      </x:c>
      <x:c r="D760" s="50" t="str">
        <x:v>SHOFU INC.</x:v>
      </x:c>
      <x:c r="E760" s="50" t="str">
        <x:v>Prime Market (Domestic)</x:v>
      </x:c>
      <x:c r="F760" s="50" t="str">
        <x:v>Precision Instruments</x:v>
      </x:c>
      <x:c r="G760" s="51" t="n">
        <x:v>24680</x:v>
      </x:c>
      <x:c r="H760" s="51" t="n">
        <x:v>28137</x:v>
      </x:c>
      <x:c r="I760" s="51" t="n">
        <x:v>31678</x:v>
      </x:c>
      <x:c r="J760" s="51" t="n">
        <x:v>35080</x:v>
      </x:c>
      <x:c r="K760" s="51" t="n">
        <x:v>38698</x:v>
      </x:c>
      <x:c r="L760" s="52" t="n">
        <x:f>IFERROR(H760/G760-1,"")</x:f>
        <x:v>0.14007293354943284</x:v>
      </x:c>
      <x:c r="M760" s="52" t="n">
        <x:f>IFERROR(I760/H760-1,"")</x:f>
        <x:v>0.12584852685076586</x:v>
      </x:c>
      <x:c r="N760" s="52" t="n">
        <x:f>IFERROR(J760/I760-1,"")</x:f>
        <x:v>0.1073931435065345</x:v>
      </x:c>
      <x:c r="O760" s="52" t="n">
        <x:f>IFERROR(K760/J760-1,"")</x:f>
        <x:v>0.10313568985176746</x:v>
      </x:c>
      <x:c r="P760" s="52" t="n">
        <x:f>IFERROR((K760/G760)^(1/4)-1,"")</x:f>
        <x:v>0.11901482761961968</x:v>
      </x:c>
      <x:c r="Q760" s="51" t="n">
        <x:v>5392</x:v>
      </x:c>
      <x:c r="R760" s="52" t="n">
        <x:f>IFERROR(Q760/K760,"")</x:f>
        <x:v>0.13933536616879424</x:v>
      </x:c>
      <x:c r="S760" s="53" t="n">
        <x:v>32813</x:v>
      </x:c>
      <x:c r="T760" s="50" t="str">
        <x:v>EDINET_company_history</x:v>
      </x:c>
      <x:c r="U760" s="50" t="str">
        <x:v>三井化学株式会社</x:v>
      </x:c>
      <x:c r="V760" s="54" t="n">
        <x:v>0.2014</x:v>
      </x:c>
      <x:c r="W760" s="50" t="str">
        <x:v>根 來 紀 行 / 髙 見 哲 夫</x:v>
      </x:c>
      <x:c r="X760" s="50" t="b">
        <x:f>AND(COUNT(L760:O760)=4,L760&gt;='設定'!$B$6,M760&gt;='設定'!$B$6,N760&gt;='設定'!$B$6,O760&gt;='設定'!$B$6)</x:f>
        <x:v>0</x:v>
      </x:c>
      <x:c r="Y760" s="50" t="b">
        <x:f>AND(COUNT(G760:K760)=5,P760&gt;='設定'!$B$7)</x:f>
        <x:v>0</x:v>
      </x:c>
      <x:c r="Z760" s="50" t="b">
        <x:f>AND(ISNUMBER(R760),R760&gt;='設定'!$B$8)</x:f>
        <x:v>1</x:v>
      </x:c>
      <x:c r="AA760" s="50" t="b">
        <x:f>AND(ISNUMBER(S760),S760&gt;=DATE(YEAR('設定'!$B$10)-'設定'!$B$9,MONTH('設定'!$B$10),DAY('設定'!$B$10)))</x:f>
        <x:v>0</x:v>
      </x:c>
      <x:c r="AB760" s="55" t="b">
        <x:v>0</x:v>
      </x:c>
      <x:c r="AC760" s="55" t="b">
        <x:v>0</x:v>
      </x:c>
      <x:c r="AD760" s="50" t="n">
        <x:f>IF(X760,1,0)+IF(Z760,1,0)+IF(AA760,1,0)+IF(AB760,1,0)</x:f>
        <x:v>1</x:v>
      </x:c>
      <x:c r="AE760" s="50" t="n">
        <x:f>IF(Y760,1,0)+IF(Z760,1,0)+IF(AA760,1,0)+IF(AB760,1,0)</x:f>
        <x:v>1</x:v>
      </x:c>
      <x:c r="AF760" s="50" t="n">
        <x:f>IF(Y760,1,0)+IF(Z760,1,0)+IF(AA760,1,0)+IF(AC760,1,0)</x:f>
        <x:v>1</x:v>
      </x:c>
      <x:c r="AG760" s="53" t="n">
        <x:v>44348</x:v>
      </x:c>
      <x:c r="AH760" s="50" t="str">
        <x:v>S100W1YJ</x:v>
      </x:c>
      <x:c r="AI760" s="50" t="str">
        <x:v>NetSalesSummaryOfBusinessResults</x:v>
      </x:c>
      <x:c r="AJ760" s="50" t="str">
        <x:v>OperatingIncome</x:v>
      </x:c>
      <x:c r="AK760" s="53" t="n">
        <x:v>45747</x:v>
      </x:c>
      <x:c r="AL760" s="50" t="str">
        <x:v>365/365/365/366/365</x:v>
      </x:c>
      <x:c r="AM760" s="51" t="n">
        <x:v>35545278</x:v>
      </x:c>
      <x:c r="AN760" s="51" t="n">
        <x:v>1818</x:v>
      </x:c>
      <x:c r="AO760" s="51" t="n">
        <x:f>IFERROR(AM760*AN760,"")</x:f>
        <x:v>64621315404</x:v>
      </x:c>
      <x:c r="AP760" s="56" t="n">
        <x:f>IFERROR(AO760/(K760*1000000),"")</x:f>
        <x:v>1.6698877307354385</x:v>
      </x:c>
      <x:c r="AQ760" s="57" t="n">
        <x:v>235722851.66666663</x:v>
      </x:c>
      <x:c r="AR760" s="52" t="n">
        <x:v>0.3169983479769973</x:v>
      </x:c>
      <x:c r="AS760" s="52" t="n">
        <x:v>-0.3938703422233274</x:v>
      </x:c>
      <x:c r="AT760" s="55" t="b">
        <x:v>1</x:v>
      </x:c>
      <x:c r="AU760" s="50"/>
      <x:c r="AV760" s="58" t="n">
        <x:v>0.3317500015538444</x:v>
      </x:c>
      <x:c r="AW760" s="50" t="n">
        <x:v>345</x:v>
      </x:c>
      <x:c r="AX760" s="50" t="str">
        <x:v>Future Moat</x:v>
      </x:c>
      <x:c r="AY760" s="50" t="str">
        <x:v>目立つ機械的警告なし（定性確認は別途必要）</x:v>
      </x:c>
      <x:c r="AZ760" s="59" t="str">
        <x:v>2025-06-24 10:28</x:v>
      </x:c>
      <x:c r="BA760" s="53" t="n">
        <x:v>32813</x:v>
      </x:c>
      <x:c r="BB760" s="50"/>
      <x:c r="BC760" s="50"/>
      <x:c r="BD760" s="50" t="str">
        <x:v>TOPIX Small 2</x:v>
      </x:c>
    </x:row>
    <x:row r="761">
      <x:c r="A761" s="50" t="n">
        <x:v>760</x:v>
      </x:c>
      <x:c r="B761" s="50" t="str">
        <x:v>6098</x:v>
      </x:c>
      <x:c r="C761" s="50" t="str">
        <x:v>6098.T</x:v>
      </x:c>
      <x:c r="D761" s="50" t="str">
        <x:v>Recruit Holdings Co.,Ltd.</x:v>
      </x:c>
      <x:c r="E761" s="50" t="str">
        <x:v>Prime Market (Domestic)</x:v>
      </x:c>
      <x:c r="F761" s="50" t="str">
        <x:v>Services</x:v>
      </x:c>
      <x:c r="G761" s="51" t="n">
        <x:v>2269346</x:v>
      </x:c>
      <x:c r="H761" s="51" t="n">
        <x:v>2871705</x:v>
      </x:c>
      <x:c r="I761" s="51" t="n">
        <x:v>3429519</x:v>
      </x:c>
      <x:c r="J761" s="51" t="n">
        <x:v>3416492</x:v>
      </x:c>
      <x:c r="K761" s="51" t="n">
        <x:v>3557478</x:v>
      </x:c>
      <x:c r="L761" s="52" t="n">
        <x:f>IFERROR(H761/G761-1,"")</x:f>
        <x:v>0.26543286039237746</x:v>
      </x:c>
      <x:c r="M761" s="52" t="n">
        <x:f>IFERROR(I761/H761-1,"")</x:f>
        <x:v>0.19424488239564996</x:v>
      </x:c>
      <x:c r="N761" s="52" t="n">
        <x:f>IFERROR(J761/I761-1,"")</x:f>
        <x:v>-0.003798491858479247</x:v>
      </x:c>
      <x:c r="O761" s="52" t="n">
        <x:f>IFERROR(K761/J761-1,"")</x:f>
        <x:v>0.04126630473596893</x:v>
      </x:c>
      <x:c r="P761" s="52" t="n">
        <x:f>IFERROR((K761/G761)^(1/4)-1,"")</x:f>
        <x:v>0.11894921681152226</x:v>
      </x:c>
      <x:c r="Q761" s="51" t="n">
        <x:v>490542</x:v>
      </x:c>
      <x:c r="R761" s="52" t="n">
        <x:f>IFERROR(Q761/K761,"")</x:f>
        <x:v>0.1378903818941396</x:v>
      </x:c>
      <x:c r="S761" s="53" t="n">
        <x:v>41913</x:v>
      </x:c>
      <x:c r="T761" s="50" t="str">
        <x:v>EDINET_company_history</x:v>
      </x:c>
      <x:c r="U761" s="50" t="str">
        <x:v>日本マスタートラスト信託銀行㈱(信託口)</x:v>
      </x:c>
      <x:c r="V761" s="54" t="n">
        <x:v>0.1927</x:v>
      </x:c>
      <x:c r="W761" s="50" t="str">
        <x:v>峰 岸 真 澄 / 出木場 久征</x:v>
      </x:c>
      <x:c r="X761" s="50" t="b">
        <x:f>AND(COUNT(L761:O761)=4,L761&gt;='設定'!$B$6,M761&gt;='設定'!$B$6,N761&gt;='設定'!$B$6,O761&gt;='設定'!$B$6)</x:f>
        <x:v>0</x:v>
      </x:c>
      <x:c r="Y761" s="50" t="b">
        <x:f>AND(COUNT(G761:K761)=5,P761&gt;='設定'!$B$7)</x:f>
        <x:v>0</x:v>
      </x:c>
      <x:c r="Z761" s="50" t="b">
        <x:f>AND(ISNUMBER(R761),R761&gt;='設定'!$B$8)</x:f>
        <x:v>1</x:v>
      </x:c>
      <x:c r="AA761" s="50" t="b">
        <x:f>AND(ISNUMBER(S761),S761&gt;=DATE(YEAR('設定'!$B$10)-'設定'!$B$9,MONTH('設定'!$B$10),DAY('設定'!$B$10)))</x:f>
        <x:v>0</x:v>
      </x:c>
      <x:c r="AB761" s="55" t="b">
        <x:v>0</x:v>
      </x:c>
      <x:c r="AC761" s="55" t="b">
        <x:v>0</x:v>
      </x:c>
      <x:c r="AD761" s="50" t="n">
        <x:f>IF(X761,1,0)+IF(Z761,1,0)+IF(AA761,1,0)+IF(AB761,1,0)</x:f>
        <x:v>1</x:v>
      </x:c>
      <x:c r="AE761" s="50" t="n">
        <x:f>IF(Y761,1,0)+IF(Z761,1,0)+IF(AA761,1,0)+IF(AB761,1,0)</x:f>
        <x:v>1</x:v>
      </x:c>
      <x:c r="AF761" s="50" t="n">
        <x:f>IF(Y761,1,0)+IF(Z761,1,0)+IF(AA761,1,0)+IF(AC761,1,0)</x:f>
        <x:v>1</x:v>
      </x:c>
      <x:c r="AG761" s="53" t="n">
        <x:v>44348</x:v>
      </x:c>
      <x:c r="AH761" s="50" t="str">
        <x:v>S100VZG5</x:v>
      </x:c>
      <x:c r="AI761" s="50" t="str">
        <x:v>RevenueIFRSSummaryOfBusinessResults</x:v>
      </x:c>
      <x:c r="AJ761" s="50" t="str">
        <x:v>OperatingProfitLossIFRS</x:v>
      </x:c>
      <x:c r="AK761" s="53" t="n">
        <x:v>45747</x:v>
      </x:c>
      <x:c r="AL761" s="50" t="str">
        <x:v>365/365/365/366/365</x:v>
      </x:c>
      <x:c r="AM761" s="51" t="n">
        <x:v>1527503849</x:v>
      </x:c>
      <x:c r="AN761" s="51" t="n">
        <x:v>10900</x:v>
      </x:c>
      <x:c r="AO761" s="51" t="n">
        <x:f>IFERROR(AM761*AN761,"")</x:f>
        <x:v>16649791954100</x:v>
      </x:c>
      <x:c r="AP761" s="56" t="n">
        <x:f>IFERROR(AO761/(K761*1000000),"")</x:f>
        <x:v>4.680223448774665</x:v>
      </x:c>
      <x:c r="AQ761" s="57" t="n">
        <x:v>51234162840</x:v>
      </x:c>
      <x:c r="AR761" s="52" t="n">
        <x:v>0.4150127846925052</x:v>
      </x:c>
      <x:c r="AS761" s="52" t="n">
        <x:v>-0.5805516301410656</x:v>
      </x:c>
      <x:c r="AT761" s="55" t="b">
        <x:v>0</x:v>
      </x:c>
      <x:c r="AU761" s="50" t="str">
        <x:v>missing_financial_data</x:v>
      </x:c>
      <x:c r="AV761" s="58" t="n">
        <x:v>0.0713839056883327</x:v>
      </x:c>
      <x:c r="AW761" s="50" t="n">
        <x:v>1392</x:v>
      </x:c>
      <x:c r="AX761" s="50" t="str">
        <x:v>Core Moat</x:v>
      </x:c>
      <x:c r="AY761" s="50" t="str">
        <x:v>既存適格性フィルター不通過: missing_financial_data</x:v>
      </x:c>
      <x:c r="AZ761" s="59" t="str">
        <x:v>2025-06-23 15:30</x:v>
      </x:c>
      <x:c r="BA761" s="53" t="n">
        <x:v>41913</x:v>
      </x:c>
      <x:c r="BB761" s="50"/>
      <x:c r="BC761" s="50"/>
      <x:c r="BD761" s="50" t="str">
        <x:v>TOPIX Core30</x:v>
      </x:c>
    </x:row>
    <x:row r="762">
      <x:c r="A762" s="50" t="n">
        <x:v>761</x:v>
      </x:c>
      <x:c r="B762" s="50" t="str">
        <x:v>4022</x:v>
      </x:c>
      <x:c r="C762" s="50" t="str">
        <x:v>4022.T</x:v>
      </x:c>
      <x:c r="D762" s="50" t="str">
        <x:v>Rasa Industries,Ltd.</x:v>
      </x:c>
      <x:c r="E762" s="50" t="str">
        <x:v>Prime Market (Domestic)</x:v>
      </x:c>
      <x:c r="F762" s="50" t="str">
        <x:v>Chemicals</x:v>
      </x:c>
      <x:c r="G762" s="51" t="n">
        <x:v>28978</x:v>
      </x:c>
      <x:c r="H762" s="51" t="n">
        <x:v>35411</x:v>
      </x:c>
      <x:c r="I762" s="51" t="n">
        <x:v>49600</x:v>
      </x:c>
      <x:c r="J762" s="51" t="n">
        <x:v>42788</x:v>
      </x:c>
      <x:c r="K762" s="51" t="n">
        <x:v>45421</x:v>
      </x:c>
      <x:c r="L762" s="52" t="n">
        <x:f>IFERROR(H762/G762-1,"")</x:f>
        <x:v>0.22199599696321348</x:v>
      </x:c>
      <x:c r="M762" s="52" t="n">
        <x:f>IFERROR(I762/H762-1,"")</x:f>
        <x:v>0.40069469938719604</x:v>
      </x:c>
      <x:c r="N762" s="52" t="n">
        <x:f>IFERROR(J762/I762-1,"")</x:f>
        <x:v>-0.13733870967741935</x:v>
      </x:c>
      <x:c r="O762" s="52" t="n">
        <x:f>IFERROR(K762/J762-1,"")</x:f>
        <x:v>0.06153594465738066</x:v>
      </x:c>
      <x:c r="P762" s="52" t="n">
        <x:f>IFERROR((K762/G762)^(1/4)-1,"")</x:f>
        <x:v>0.11891493530081942</x:v>
      </x:c>
      <x:c r="Q762" s="51" t="n">
        <x:v>4736</x:v>
      </x:c>
      <x:c r="R762" s="52" t="n">
        <x:f>IFERROR(Q762/K762,"")</x:f>
        <x:v>0.10426895048545827</x:v>
      </x:c>
      <x:c r="S762" s="53" t="n">
        <x:v>7153</x:v>
      </x:c>
      <x:c r="T762" s="50" t="str">
        <x:v>EDINET_company_history</x:v>
      </x:c>
      <x:c r="U762" s="50" t="str">
        <x:v>日本マスタートラスト信託銀行株式会社(信託口)</x:v>
      </x:c>
      <x:c r="V762" s="54" t="n">
        <x:v>0.1271</x:v>
      </x:c>
      <x:c r="W762" s="50" t="str">
        <x:v>坂尾 耕作 / 望月 哲夫</x:v>
      </x:c>
      <x:c r="X762" s="50" t="b">
        <x:f>AND(COUNT(L762:O762)=4,L762&gt;='設定'!$B$6,M762&gt;='設定'!$B$6,N762&gt;='設定'!$B$6,O762&gt;='設定'!$B$6)</x:f>
        <x:v>0</x:v>
      </x:c>
      <x:c r="Y762" s="50" t="b">
        <x:f>AND(COUNT(G762:K762)=5,P762&gt;='設定'!$B$7)</x:f>
        <x:v>0</x:v>
      </x:c>
      <x:c r="Z762" s="50" t="b">
        <x:f>AND(ISNUMBER(R762),R762&gt;='設定'!$B$8)</x:f>
        <x:v>1</x:v>
      </x:c>
      <x:c r="AA762" s="50" t="b">
        <x:f>AND(ISNUMBER(S762),S762&gt;=DATE(YEAR('設定'!$B$10)-'設定'!$B$9,MONTH('設定'!$B$10),DAY('設定'!$B$10)))</x:f>
        <x:v>0</x:v>
      </x:c>
      <x:c r="AB762" s="55" t="b">
        <x:v>0</x:v>
      </x:c>
      <x:c r="AC762" s="55" t="b">
        <x:v>0</x:v>
      </x:c>
      <x:c r="AD762" s="50" t="n">
        <x:f>IF(X762,1,0)+IF(Z762,1,0)+IF(AA762,1,0)+IF(AB762,1,0)</x:f>
        <x:v>1</x:v>
      </x:c>
      <x:c r="AE762" s="50" t="n">
        <x:f>IF(Y762,1,0)+IF(Z762,1,0)+IF(AA762,1,0)+IF(AB762,1,0)</x:f>
        <x:v>1</x:v>
      </x:c>
      <x:c r="AF762" s="50" t="n">
        <x:f>IF(Y762,1,0)+IF(Z762,1,0)+IF(AA762,1,0)+IF(AC762,1,0)</x:f>
        <x:v>1</x:v>
      </x:c>
      <x:c r="AG762" s="53" t="n">
        <x:v>44348</x:v>
      </x:c>
      <x:c r="AH762" s="50" t="str">
        <x:v>S100W4UR</x:v>
      </x:c>
      <x:c r="AI762" s="50" t="str">
        <x:v>NetSalesSummaryOfBusinessResults</x:v>
      </x:c>
      <x:c r="AJ762" s="50" t="str">
        <x:v>OperatingIncome</x:v>
      </x:c>
      <x:c r="AK762" s="53" t="n">
        <x:v>45747</x:v>
      </x:c>
      <x:c r="AL762" s="50" t="str">
        <x:v>365/365/365/366/365</x:v>
      </x:c>
      <x:c r="AM762" s="51" t="n">
        <x:v>7807403</x:v>
      </x:c>
      <x:c r="AN762" s="51" t="n">
        <x:v>2000</x:v>
      </x:c>
      <x:c r="AO762" s="51" t="n">
        <x:f>IFERROR(AM762*AN762,"")</x:f>
        <x:v>15614806000</x:v>
      </x:c>
      <x:c r="AP762" s="56" t="n">
        <x:f>IFERROR(AO762/(K762*1000000),"")</x:f>
        <x:v>0.343779441227626</x:v>
      </x:c>
      <x:c r="AQ762" s="57" t="n">
        <x:v>2427613683.3333335</x:v>
      </x:c>
      <x:c r="AR762" s="52" t="n">
        <x:v>0.3970242170619179</x:v>
      </x:c>
      <x:c r="AS762" s="52" t="n">
        <x:v>-0.3645991051024501</x:v>
      </x:c>
      <x:c r="AT762" s="55" t="b">
        <x:v>1</x:v>
      </x:c>
      <x:c r="AU762" s="50"/>
      <x:c r="AV762" s="58" t="n">
        <x:v>0.4580559691674916</x:v>
      </x:c>
      <x:c r="AW762" s="50" t="n">
        <x:v>128</x:v>
      </x:c>
      <x:c r="AX762" s="50" t="str">
        <x:v>Future Moat</x:v>
      </x:c>
      <x:c r="AY762" s="50" t="str">
        <x:v>目立つ機械的警告なし（定性確認は別途必要）</x:v>
      </x:c>
      <x:c r="AZ762" s="59" t="str">
        <x:v>2025-06-27 13:31</x:v>
      </x:c>
      <x:c r="BA762" s="53" t="n">
        <x:v>7153</x:v>
      </x:c>
      <x:c r="BB762" s="50"/>
      <x:c r="BC762" s="50"/>
      <x:c r="BD762" s="50" t="str">
        <x:v>TOPIX Small 2</x:v>
      </x:c>
    </x:row>
    <x:row r="763">
      <x:c r="A763" s="50" t="n">
        <x:v>762</x:v>
      </x:c>
      <x:c r="B763" s="50" t="str">
        <x:v>3997</x:v>
      </x:c>
      <x:c r="C763" s="50" t="str">
        <x:v>3997.T</x:v>
      </x:c>
      <x:c r="D763" s="50" t="str">
        <x:v>TRADE WORKS Co.,Ltd</x:v>
      </x:c>
      <x:c r="E763" s="50" t="str">
        <x:v>Standard Market(Domestic)</x:v>
      </x:c>
      <x:c r="F763" s="50" t="str">
        <x:v>Information &amp; Communication</x:v>
      </x:c>
      <x:c r="G763" s="51" t="n">
        <x:v>2553.687</x:v>
      </x:c>
      <x:c r="H763" s="51" t="n">
        <x:v>3139.897</x:v>
      </x:c>
      <x:c r="I763" s="51" t="n">
        <x:v>3145.244</x:v>
      </x:c>
      <x:c r="J763" s="51" t="n">
        <x:v>3560.55</x:v>
      </x:c>
      <x:c r="K763" s="51" t="n">
        <x:v>3994.173</x:v>
      </x:c>
      <x:c r="L763" s="52" t="n">
        <x:f>IFERROR(H763/G763-1,"")</x:f>
        <x:v>0.22955436590310407</x:v>
      </x:c>
      <x:c r="M763" s="52" t="n">
        <x:f>IFERROR(I763/H763-1,"")</x:f>
        <x:v>0.0017029221022217822</x:v>
      </x:c>
      <x:c r="N763" s="52" t="n">
        <x:f>IFERROR(J763/I763-1,"")</x:f>
        <x:v>0.13204253787623466</x:v>
      </x:c>
      <x:c r="O763" s="52" t="n">
        <x:f>IFERROR(K763/J763-1,"")</x:f>
        <x:v>0.1217853983232926</x:v>
      </x:c>
      <x:c r="P763" s="52" t="n">
        <x:f>IFERROR((K763/G763)^(1/4)-1,"")</x:f>
        <x:v>0.11831667721430605</x:v>
      </x:c>
      <x:c r="Q763" s="51" t="n">
        <x:v>265.266</x:v>
      </x:c>
      <x:c r="R763" s="52" t="n">
        <x:f>IFERROR(Q763/K763,"")</x:f>
        <x:v>0.06641324749829315</x:v>
      </x:c>
      <x:c r="S763" s="53" t="n">
        <x:v>43040</x:v>
      </x:c>
      <x:c r="T763" s="50" t="str">
        <x:v>EDINET_company_history</x:v>
      </x:c>
      <x:c r="U763" s="50" t="str">
        <x:v>浅見 勝弘</x:v>
      </x:c>
      <x:c r="V763" s="54" t="n">
        <x:v>0.2876</x:v>
      </x:c>
      <x:c r="W763" s="50" t="str">
        <x:v>浅見 勝弘 / 齋藤 正勝</x:v>
      </x:c>
      <x:c r="X763" s="50" t="b">
        <x:f>AND(COUNT(L763:O763)=4,L763&gt;='設定'!$B$6,M763&gt;='設定'!$B$6,N763&gt;='設定'!$B$6,O763&gt;='設定'!$B$6)</x:f>
        <x:v>0</x:v>
      </x:c>
      <x:c r="Y763" s="50" t="b">
        <x:f>AND(COUNT(G763:K763)=5,P763&gt;='設定'!$B$7)</x:f>
        <x:v>0</x:v>
      </x:c>
      <x:c r="Z763" s="50" t="b">
        <x:f>AND(ISNUMBER(R763),R763&gt;='設定'!$B$8)</x:f>
        <x:v>0</x:v>
      </x:c>
      <x:c r="AA763" s="50" t="b">
        <x:f>AND(ISNUMBER(S763),S763&gt;=DATE(YEAR('設定'!$B$10)-'設定'!$B$9,MONTH('設定'!$B$10),DAY('設定'!$B$10)))</x:f>
        <x:v>0</x:v>
      </x:c>
      <x:c r="AB763" s="55" t="b">
        <x:v>1</x:v>
      </x:c>
      <x:c r="AC763" s="55" t="b">
        <x:v>1</x:v>
      </x:c>
      <x:c r="AD763" s="50" t="n">
        <x:f>IF(X763,1,0)+IF(Z763,1,0)+IF(AA763,1,0)+IF(AB763,1,0)</x:f>
        <x:v>1</x:v>
      </x:c>
      <x:c r="AE763" s="50" t="n">
        <x:f>IF(Y763,1,0)+IF(Z763,1,0)+IF(AA763,1,0)+IF(AB763,1,0)</x:f>
        <x:v>1</x:v>
      </x:c>
      <x:c r="AF763" s="50" t="n">
        <x:f>IF(Y763,1,0)+IF(Z763,1,0)+IF(AA763,1,0)+IF(AC763,1,0)</x:f>
        <x:v>1</x:v>
      </x:c>
      <x:c r="AG763" s="53" t="n">
        <x:v>44348</x:v>
      </x:c>
      <x:c r="AH763" s="50" t="str">
        <x:v>S100XVCG</x:v>
      </x:c>
      <x:c r="AI763" s="50" t="str">
        <x:v>NetSalesSummaryOfBusinessResults</x:v>
      </x:c>
      <x:c r="AJ763" s="50" t="str">
        <x:v>OperatingIncome</x:v>
      </x:c>
      <x:c r="AK763" s="53" t="n">
        <x:v>46022</x:v>
      </x:c>
      <x:c r="AL763" s="50" t="str">
        <x:v>365/365/365/366/365</x:v>
      </x:c>
      <x:c r="AM763" s="51" t="n">
        <x:v>39029300</x:v>
      </x:c>
      <x:c r="AN763" s="51" t="n">
        <x:v>369</x:v>
      </x:c>
      <x:c r="AO763" s="51" t="n">
        <x:f>IFERROR(AM763*AN763,"")</x:f>
        <x:v>14401811700</x:v>
      </x:c>
      <x:c r="AP763" s="56" t="n">
        <x:f>IFERROR(AO763/(K763*1000000),"")</x:f>
        <x:v>3.605705536540355</x:v>
      </x:c>
      <x:c r="AQ763" s="57" t="n">
        <x:v>181343785</x:v>
      </x:c>
      <x:c r="AR763" s="52" t="n">
        <x:v>0.6908883886943054</x:v>
      </x:c>
      <x:c r="AS763" s="52" t="n">
        <x:v>-0.5226973743222182</x:v>
      </x:c>
      <x:c r="AT763" s="55" t="b">
        <x:v>1</x:v>
      </x:c>
      <x:c r="AU763" s="50"/>
      <x:c r="AV763" s="58" t="n">
        <x:v>0.2464532337353658</x:v>
      </x:c>
      <x:c r="AW763" s="50" t="n">
        <x:v>562</x:v>
      </x:c>
      <x:c r="AX763" s="50" t="str">
        <x:v>Transformation Moat</x:v>
      </x:c>
      <x:c r="AY763" s="50" t="str">
        <x:v>年率ボラティリティ60%以上</x:v>
      </x:c>
      <x:c r="AZ763" s="59" t="str">
        <x:v>2026-03-30 10:50</x:v>
      </x:c>
      <x:c r="BA763" s="53" t="n">
        <x:v>43040</x:v>
      </x:c>
      <x:c r="BB763" s="50" t="str">
        <x:v>浅見 勝弘</x:v>
      </x:c>
      <x:c r="BC763" s="50"/>
      <x:c r="BD763" s="50"/>
    </x:row>
    <x:row r="764">
      <x:c r="A764" s="50" t="n">
        <x:v>763</x:v>
      </x:c>
      <x:c r="B764" s="50" t="str">
        <x:v>4323</x:v>
      </x:c>
      <x:c r="C764" s="50" t="str">
        <x:v>4323.T</x:v>
      </x:c>
      <x:c r="D764" s="50" t="str">
        <x:v>Japan System Techniques Co.,Ltd.</x:v>
      </x:c>
      <x:c r="E764" s="50" t="str">
        <x:v>Prime Market (Domestic)</x:v>
      </x:c>
      <x:c r="F764" s="50" t="str">
        <x:v>Information &amp; Communication</x:v>
      </x:c>
      <x:c r="G764" s="51" t="n">
        <x:v>18789.152</x:v>
      </x:c>
      <x:c r="H764" s="51" t="n">
        <x:v>21399.553</x:v>
      </x:c>
      <x:c r="I764" s="51" t="n">
        <x:v>23519.516</x:v>
      </x:c>
      <x:c r="J764" s="51" t="n">
        <x:v>26183.521</x:v>
      </x:c>
      <x:c r="K764" s="51" t="n">
        <x:v>29324.949</x:v>
      </x:c>
      <x:c r="L764" s="52" t="n">
        <x:f>IFERROR(H764/G764-1,"")</x:f>
        <x:v>0.13893128332774163</x:v>
      </x:c>
      <x:c r="M764" s="52" t="n">
        <x:f>IFERROR(I764/H764-1,"")</x:f>
        <x:v>0.0990657608595844</x:v>
      </x:c>
      <x:c r="N764" s="52" t="n">
        <x:f>IFERROR(J764/I764-1,"")</x:f>
        <x:v>0.11326784955948921</x:v>
      </x:c>
      <x:c r="O764" s="52" t="n">
        <x:f>IFERROR(K764/J764-1,"")</x:f>
        <x:v>0.11997729411563851</x:v>
      </x:c>
      <x:c r="P764" s="52" t="n">
        <x:f>IFERROR((K764/G764)^(1/4)-1,"")</x:f>
        <x:v>0.11771871150286262</x:v>
      </x:c>
      <x:c r="Q764" s="51" t="n">
        <x:v>3188.39</x:v>
      </x:c>
      <x:c r="R764" s="52" t="n">
        <x:f>IFERROR(Q764/K764,"")</x:f>
        <x:v>0.1087261907940573</x:v>
      </x:c>
      <x:c r="S764" s="53" t="n">
        <x:v>37196</x:v>
      </x:c>
      <x:c r="T764" s="50" t="str">
        <x:v>EDINET_company_history</x:v>
      </x:c>
      <x:c r="U764" s="50" t="str">
        <x:v>株式会社ジャスト</x:v>
      </x:c>
      <x:c r="V764" s="54" t="n">
        <x:v>0.2336</x:v>
      </x:c>
      <x:c r="W764" s="50" t="str">
        <x:v>平林 卓</x:v>
      </x:c>
      <x:c r="X764" s="50" t="b">
        <x:f>AND(COUNT(L764:O764)=4,L764&gt;='設定'!$B$6,M764&gt;='設定'!$B$6,N764&gt;='設定'!$B$6,O764&gt;='設定'!$B$6)</x:f>
        <x:v>0</x:v>
      </x:c>
      <x:c r="Y764" s="50" t="b">
        <x:f>AND(COUNT(G764:K764)=5,P764&gt;='設定'!$B$7)</x:f>
        <x:v>0</x:v>
      </x:c>
      <x:c r="Z764" s="50" t="b">
        <x:f>AND(ISNUMBER(R764),R764&gt;='設定'!$B$8)</x:f>
        <x:v>1</x:v>
      </x:c>
      <x:c r="AA764" s="50" t="b">
        <x:f>AND(ISNUMBER(S764),S764&gt;=DATE(YEAR('設定'!$B$10)-'設定'!$B$9,MONTH('設定'!$B$10),DAY('設定'!$B$10)))</x:f>
        <x:v>0</x:v>
      </x:c>
      <x:c r="AB764" s="55" t="b">
        <x:v>0</x:v>
      </x:c>
      <x:c r="AC764" s="55" t="b">
        <x:v>0</x:v>
      </x:c>
      <x:c r="AD764" s="50" t="n">
        <x:f>IF(X764,1,0)+IF(Z764,1,0)+IF(AA764,1,0)+IF(AB764,1,0)</x:f>
        <x:v>1</x:v>
      </x:c>
      <x:c r="AE764" s="50" t="n">
        <x:f>IF(Y764,1,0)+IF(Z764,1,0)+IF(AA764,1,0)+IF(AB764,1,0)</x:f>
        <x:v>1</x:v>
      </x:c>
      <x:c r="AF764" s="50" t="n">
        <x:f>IF(Y764,1,0)+IF(Z764,1,0)+IF(AA764,1,0)+IF(AC764,1,0)</x:f>
        <x:v>1</x:v>
      </x:c>
      <x:c r="AG764" s="53" t="n">
        <x:v>44348</x:v>
      </x:c>
      <x:c r="AH764" s="50" t="str">
        <x:v>S100W4ZM</x:v>
      </x:c>
      <x:c r="AI764" s="50" t="str">
        <x:v>NetSalesSummaryOfBusinessResults</x:v>
      </x:c>
      <x:c r="AJ764" s="50" t="str">
        <x:v>OperatingIncome</x:v>
      </x:c>
      <x:c r="AK764" s="53" t="n">
        <x:v>45747</x:v>
      </x:c>
      <x:c r="AL764" s="50" t="str">
        <x:v>365/365/365/366/365</x:v>
      </x:c>
      <x:c r="AM764" s="51" t="n">
        <x:v>24826620</x:v>
      </x:c>
      <x:c r="AN764" s="51" t="n">
        <x:v>1637</x:v>
      </x:c>
      <x:c r="AO764" s="51" t="n">
        <x:f>IFERROR(AM764*AN764,"")</x:f>
        <x:v>40641176940</x:v>
      </x:c>
      <x:c r="AP764" s="56" t="n">
        <x:f>IFERROR(AO764/(K764*1000000),"")</x:f>
        <x:v>1.3858907969456316</x:v>
      </x:c>
      <x:c r="AQ764" s="57" t="n">
        <x:v>101428550</x:v>
      </x:c>
      <x:c r="AR764" s="52" t="n">
        <x:v>0.4380051828454613</x:v>
      </x:c>
      <x:c r="AS764" s="52" t="n">
        <x:v>-0.3729151303591511</x:v>
      </x:c>
      <x:c r="AT764" s="55" t="b">
        <x:v>1</x:v>
      </x:c>
      <x:c r="AU764" s="50"/>
      <x:c r="AV764" s="58" t="n">
        <x:v>0.0592600556113487</x:v>
      </x:c>
      <x:c r="AW764" s="50" t="n">
        <x:v>1462</x:v>
      </x:c>
      <x:c r="AX764" s="50" t="str">
        <x:v>Future Moat</x:v>
      </x:c>
      <x:c r="AY764" s="50" t="str">
        <x:v>目立つ機械的警告なし（定性確認は別途必要）</x:v>
      </x:c>
      <x:c r="AZ764" s="59" t="str">
        <x:v>2025-06-27 09:02</x:v>
      </x:c>
      <x:c r="BA764" s="53" t="n">
        <x:v>37196</x:v>
      </x:c>
      <x:c r="BB764" s="50"/>
      <x:c r="BC764" s="50"/>
      <x:c r="BD764" s="50" t="str">
        <x:v>TOPIX Small 2</x:v>
      </x:c>
    </x:row>
    <x:row r="765">
      <x:c r="A765" s="50" t="n">
        <x:v>764</x:v>
      </x:c>
      <x:c r="B765" s="50" t="str">
        <x:v>4722</x:v>
      </x:c>
      <x:c r="C765" s="50" t="str">
        <x:v>4722.T</x:v>
      </x:c>
      <x:c r="D765" s="50" t="str">
        <x:v>Future Corporation</x:v>
      </x:c>
      <x:c r="E765" s="50" t="str">
        <x:v>Prime Market (Domestic)</x:v>
      </x:c>
      <x:c r="F765" s="50" t="str">
        <x:v>Information &amp; Communication</x:v>
      </x:c>
      <x:c r="G765" s="51" t="n">
        <x:v>48698</x:v>
      </x:c>
      <x:c r="H765" s="51" t="n">
        <x:v>53738</x:v>
      </x:c>
      <x:c r="I765" s="51" t="n">
        <x:v>59324</x:v>
      </x:c>
      <x:c r="J765" s="51" t="n">
        <x:v>69878</x:v>
      </x:c>
      <x:c r="K765" s="51" t="n">
        <x:v>75993</x:v>
      </x:c>
      <x:c r="L765" s="52" t="n">
        <x:f>IFERROR(H765/G765-1,"")</x:f>
        <x:v>0.10349501006201489</x:v>
      </x:c>
      <x:c r="M765" s="52" t="n">
        <x:f>IFERROR(I765/H765-1,"")</x:f>
        <x:v>0.10394878856674983</x:v>
      </x:c>
      <x:c r="N765" s="52" t="n">
        <x:f>IFERROR(J765/I765-1,"")</x:f>
        <x:v>0.17790438945452092</x:v>
      </x:c>
      <x:c r="O765" s="52" t="n">
        <x:f>IFERROR(K765/J765-1,"")</x:f>
        <x:v>0.08750965969260704</x:v>
      </x:c>
      <x:c r="P765" s="52" t="n">
        <x:f>IFERROR((K765/G765)^(1/4)-1,"")</x:f>
        <x:v>0.11767520400556797</x:v>
      </x:c>
      <x:c r="Q765" s="51" t="n">
        <x:v>16176</x:v>
      </x:c>
      <x:c r="R765" s="52" t="n">
        <x:f>IFERROR(Q765/K765,"")</x:f>
        <x:v>0.2128617109470609</x:v>
      </x:c>
      <x:c r="S765" s="53" t="n">
        <x:v>37408</x:v>
      </x:c>
      <x:c r="T765" s="50" t="str">
        <x:v>EDINET_company_history</x:v>
      </x:c>
      <x:c r="U765" s="50" t="str">
        <x:v>合同会社キーウェスト・ネットワーク</x:v>
      </x:c>
      <x:c r="V765" s="54" t="n">
        <x:v>0.3404</x:v>
      </x:c>
      <x:c r="W765" s="50" t="str">
        <x:v>金丸 恭文 / 石橋 国人</x:v>
      </x:c>
      <x:c r="X765" s="50" t="b">
        <x:f>AND(COUNT(L765:O765)=4,L765&gt;='設定'!$B$6,M765&gt;='設定'!$B$6,N765&gt;='設定'!$B$6,O765&gt;='設定'!$B$6)</x:f>
        <x:v>0</x:v>
      </x:c>
      <x:c r="Y765" s="50" t="b">
        <x:f>AND(COUNT(G765:K765)=5,P765&gt;='設定'!$B$7)</x:f>
        <x:v>0</x:v>
      </x:c>
      <x:c r="Z765" s="50" t="b">
        <x:f>AND(ISNUMBER(R765),R765&gt;='設定'!$B$8)</x:f>
        <x:v>1</x:v>
      </x:c>
      <x:c r="AA765" s="50" t="b">
        <x:f>AND(ISNUMBER(S765),S765&gt;=DATE(YEAR('設定'!$B$10)-'設定'!$B$9,MONTH('設定'!$B$10),DAY('設定'!$B$10)))</x:f>
        <x:v>0</x:v>
      </x:c>
      <x:c r="AB765" s="55" t="b">
        <x:v>0</x:v>
      </x:c>
      <x:c r="AC765" s="55" t="b">
        <x:v>0</x:v>
      </x:c>
      <x:c r="AD765" s="50" t="n">
        <x:f>IF(X765,1,0)+IF(Z765,1,0)+IF(AA765,1,0)+IF(AB765,1,0)</x:f>
        <x:v>1</x:v>
      </x:c>
      <x:c r="AE765" s="50" t="n">
        <x:f>IF(Y765,1,0)+IF(Z765,1,0)+IF(AA765,1,0)+IF(AB765,1,0)</x:f>
        <x:v>1</x:v>
      </x:c>
      <x:c r="AF765" s="50" t="n">
        <x:f>IF(Y765,1,0)+IF(Z765,1,0)+IF(AA765,1,0)+IF(AC765,1,0)</x:f>
        <x:v>1</x:v>
      </x:c>
      <x:c r="AG765" s="53" t="n">
        <x:v>44348</x:v>
      </x:c>
      <x:c r="AH765" s="50" t="str">
        <x:v>S100XTFP</x:v>
      </x:c>
      <x:c r="AI765" s="50" t="str">
        <x:v>NetSalesSummaryOfBusinessResults</x:v>
      </x:c>
      <x:c r="AJ765" s="50" t="str">
        <x:v>OperatingIncome</x:v>
      </x:c>
      <x:c r="AK765" s="53" t="n">
        <x:v>46022</x:v>
      </x:c>
      <x:c r="AL765" s="50" t="str">
        <x:v>365/365/365/366/365</x:v>
      </x:c>
      <x:c r="AM765" s="51" t="n">
        <x:v>88676000</x:v>
      </x:c>
      <x:c r="AN765" s="51" t="n">
        <x:v>1599</x:v>
      </x:c>
      <x:c r="AO765" s="51" t="n">
        <x:f>IFERROR(AM765*AN765,"")</x:f>
        <x:v>141792924000</x:v>
      </x:c>
      <x:c r="AP765" s="56" t="n">
        <x:f>IFERROR(AO765/(K765*1000000),"")</x:f>
        <x:v>1.865868224704907</x:v>
      </x:c>
      <x:c r="AQ765" s="57" t="n">
        <x:v>406306626.6666667</x:v>
      </x:c>
      <x:c r="AR765" s="52" t="n">
        <x:v>0.3548096712667433</x:v>
      </x:c>
      <x:c r="AS765" s="52" t="n">
        <x:v>-0.3873743984355962</x:v>
      </x:c>
      <x:c r="AT765" s="55" t="b">
        <x:v>1</x:v>
      </x:c>
      <x:c r="AU765" s="50"/>
      <x:c r="AV765" s="58" t="n">
        <x:v>0.1090418825197529</x:v>
      </x:c>
      <x:c r="AW765" s="50" t="n">
        <x:v>1176</x:v>
      </x:c>
      <x:c r="AX765" s="50" t="str">
        <x:v>Core Moat</x:v>
      </x:c>
      <x:c r="AY765" s="50" t="str">
        <x:v>目立つ機械的警告なし（定性確認は別途必要）</x:v>
      </x:c>
      <x:c r="AZ765" s="59" t="str">
        <x:v>2026-03-25 09:46</x:v>
      </x:c>
      <x:c r="BA765" s="53" t="n">
        <x:v>37408</x:v>
      </x:c>
      <x:c r="BB765" s="50"/>
      <x:c r="BC765" s="50"/>
      <x:c r="BD765" s="50" t="str">
        <x:v>TOPIX Small 1</x:v>
      </x:c>
    </x:row>
    <x:row r="766">
      <x:c r="A766" s="50" t="n">
        <x:v>765</x:v>
      </x:c>
      <x:c r="B766" s="50" t="str">
        <x:v>4432</x:v>
      </x:c>
      <x:c r="C766" s="50" t="str">
        <x:v>4432.T</x:v>
      </x:c>
      <x:c r="D766" s="50" t="str">
        <x:v>WingArc1st Inc.</x:v>
      </x:c>
      <x:c r="E766" s="50" t="str">
        <x:v>Prime Market (Domestic)</x:v>
      </x:c>
      <x:c r="F766" s="50" t="str">
        <x:v>Information &amp; Communication</x:v>
      </x:c>
      <x:c r="G766" s="51" t="n">
        <x:v>19833.201</x:v>
      </x:c>
      <x:c r="H766" s="51" t="n">
        <x:v>22349.081</x:v>
      </x:c>
      <x:c r="I766" s="51" t="n">
        <x:v>25752.957</x:v>
      </x:c>
      <x:c r="J766" s="51" t="n">
        <x:v>28708.071</x:v>
      </x:c>
      <x:c r="K766" s="51" t="n">
        <x:v>30945.574</x:v>
      </x:c>
      <x:c r="L766" s="52" t="n">
        <x:f>IFERROR(H766/G766-1,"")</x:f>
        <x:v>0.126851938827222</x:v>
      </x:c>
      <x:c r="M766" s="52" t="n">
        <x:f>IFERROR(I766/H766-1,"")</x:f>
        <x:v>0.15230496502294666</x:v>
      </x:c>
      <x:c r="N766" s="52" t="n">
        <x:f>IFERROR(J766/I766-1,"")</x:f>
        <x:v>0.11474853159580856</x:v>
      </x:c>
      <x:c r="O766" s="52" t="n">
        <x:f>IFERROR(K766/J766-1,"")</x:f>
        <x:v>0.07793985879441356</x:v>
      </x:c>
      <x:c r="P766" s="52" t="n">
        <x:f>IFERROR((K766/G766)^(1/4)-1,"")</x:f>
        <x:v>0.11763870221461481</x:v>
      </x:c>
      <x:c r="Q766" s="51" t="n">
        <x:v>8989.946</x:v>
      </x:c>
      <x:c r="R766" s="52" t="n">
        <x:f>IFERROR(Q766/K766,"")</x:f>
        <x:v>0.29050829692155655</x:v>
      </x:c>
      <x:c r="S766" s="53" t="n">
        <x:v>40513</x:v>
      </x:c>
      <x:c r="T766" s="50" t="str">
        <x:v>EDINET_company_history</x:v>
      </x:c>
      <x:c r="U766" s="50" t="str">
        <x:v>IW.DXパートナーズ株式会社</x:v>
      </x:c>
      <x:c r="V766" s="54" t="n">
        <x:v>0.2198</x:v>
      </x:c>
      <x:c r="W766" s="50" t="str">
        <x:v>田中 潤</x:v>
      </x:c>
      <x:c r="X766" s="50" t="b">
        <x:f>AND(COUNT(L766:O766)=4,L766&gt;='設定'!$B$6,M766&gt;='設定'!$B$6,N766&gt;='設定'!$B$6,O766&gt;='設定'!$B$6)</x:f>
        <x:v>0</x:v>
      </x:c>
      <x:c r="Y766" s="50" t="b">
        <x:f>AND(COUNT(G766:K766)=5,P766&gt;='設定'!$B$7)</x:f>
        <x:v>0</x:v>
      </x:c>
      <x:c r="Z766" s="50" t="b">
        <x:f>AND(ISNUMBER(R766),R766&gt;='設定'!$B$8)</x:f>
        <x:v>1</x:v>
      </x:c>
      <x:c r="AA766" s="50" t="b">
        <x:f>AND(ISNUMBER(S766),S766&gt;=DATE(YEAR('設定'!$B$10)-'設定'!$B$9,MONTH('設定'!$B$10),DAY('設定'!$B$10)))</x:f>
        <x:v>0</x:v>
      </x:c>
      <x:c r="AB766" s="55" t="b">
        <x:v>0</x:v>
      </x:c>
      <x:c r="AC766" s="55" t="b">
        <x:v>0</x:v>
      </x:c>
      <x:c r="AD766" s="50" t="n">
        <x:f>IF(X766,1,0)+IF(Z766,1,0)+IF(AA766,1,0)+IF(AB766,1,0)</x:f>
        <x:v>1</x:v>
      </x:c>
      <x:c r="AE766" s="50" t="n">
        <x:f>IF(Y766,1,0)+IF(Z766,1,0)+IF(AA766,1,0)+IF(AB766,1,0)</x:f>
        <x:v>1</x:v>
      </x:c>
      <x:c r="AF766" s="50" t="n">
        <x:f>IF(Y766,1,0)+IF(Z766,1,0)+IF(AA766,1,0)+IF(AC766,1,0)</x:f>
        <x:v>1</x:v>
      </x:c>
      <x:c r="AG766" s="53" t="n">
        <x:v>44348</x:v>
      </x:c>
      <x:c r="AH766" s="50" t="str">
        <x:v>S100Y628</x:v>
      </x:c>
      <x:c r="AI766" s="50" t="str">
        <x:v>RevenueIFRSSummaryOfBusinessResults</x:v>
      </x:c>
      <x:c r="AJ766" s="50" t="str">
        <x:v>OperatingProfitLossIFRS</x:v>
      </x:c>
      <x:c r="AK766" s="53" t="n">
        <x:v>46081</x:v>
      </x:c>
      <x:c r="AL766" s="50" t="str">
        <x:v>365/365/366/365/365</x:v>
      </x:c>
      <x:c r="AM766" s="51" t="n">
        <x:v>34780770</x:v>
      </x:c>
      <x:c r="AN766" s="51" t="n">
        <x:v>2581</x:v>
      </x:c>
      <x:c r="AO766" s="51" t="n">
        <x:f>IFERROR(AM766*AN766,"")</x:f>
        <x:v>89769167370</x:v>
      </x:c>
      <x:c r="AP766" s="56" t="n">
        <x:f>IFERROR(AO766/(K766*1000000),"")</x:f>
        <x:v>2.9008725890817213</x:v>
      </x:c>
      <x:c r="AQ766" s="57" t="n">
        <x:v>380410613.3333333</x:v>
      </x:c>
      <x:c r="AR766" s="52" t="n">
        <x:v>0.3898286298856048</x:v>
      </x:c>
      <x:c r="AS766" s="52" t="n">
        <x:v>-0.5399306163967019</x:v>
      </x:c>
      <x:c r="AT766" s="55" t="b">
        <x:v>0</x:v>
      </x:c>
      <x:c r="AU766" s="50" t="str">
        <x:v>missing_financial_data</x:v>
      </x:c>
      <x:c r="AV766" s="58" t="n">
        <x:v>-0.009711939273175</x:v>
      </x:c>
      <x:c r="AW766" s="50" t="n">
        <x:v>1947</x:v>
      </x:c>
      <x:c r="AX766" s="50" t="str">
        <x:v>Core Moat</x:v>
      </x:c>
      <x:c r="AY766" s="50" t="str">
        <x:v>既存適格性フィルター不通過: missing_financial_data</x:v>
      </x:c>
      <x:c r="AZ766" s="59" t="str">
        <x:v>2026-05-25 09:16</x:v>
      </x:c>
      <x:c r="BA766" s="53" t="n">
        <x:v>40513</x:v>
      </x:c>
      <x:c r="BB766" s="50"/>
      <x:c r="BC766" s="50"/>
      <x:c r="BD766" s="50" t="str">
        <x:v>TOPIX Small 1</x:v>
      </x:c>
    </x:row>
    <x:row r="767">
      <x:c r="A767" s="50" t="n">
        <x:v>766</x:v>
      </x:c>
      <x:c r="B767" s="50" t="str">
        <x:v>4540</x:v>
      </x:c>
      <x:c r="C767" s="50" t="str">
        <x:v>4540.T</x:v>
      </x:c>
      <x:c r="D767" s="50" t="str">
        <x:v>TSUMURA &amp; CO.</x:v>
      </x:c>
      <x:c r="E767" s="50" t="str">
        <x:v>Prime Market (Domestic)</x:v>
      </x:c>
      <x:c r="F767" s="50" t="str">
        <x:v>Pharmaceutical</x:v>
      </x:c>
      <x:c r="G767" s="51" t="n">
        <x:v>116413</x:v>
      </x:c>
      <x:c r="H767" s="51" t="n">
        <x:v>129546</x:v>
      </x:c>
      <x:c r="I767" s="51" t="n">
        <x:v>140043</x:v>
      </x:c>
      <x:c r="J767" s="51" t="n">
        <x:v>150845</x:v>
      </x:c>
      <x:c r="K767" s="51" t="n">
        <x:v>181093</x:v>
      </x:c>
      <x:c r="L767" s="52" t="n">
        <x:f>IFERROR(H767/G767-1,"")</x:f>
        <x:v>0.11281386099490609</x:v>
      </x:c>
      <x:c r="M767" s="52" t="n">
        <x:f>IFERROR(I767/H767-1,"")</x:f>
        <x:v>0.08102913250891586</x:v>
      </x:c>
      <x:c r="N767" s="52" t="n">
        <x:f>IFERROR(J767/I767-1,"")</x:f>
        <x:v>0.07713345186835463</x:v>
      </x:c>
      <x:c r="O767" s="52" t="n">
        <x:f>IFERROR(K767/J767-1,"")</x:f>
        <x:v>0.20052371639762678</x:v>
      </x:c>
      <x:c r="P767" s="52" t="n">
        <x:f>IFERROR((K767/G767)^(1/4)-1,"")</x:f>
        <x:v>0.11679907485733865</x:v>
      </x:c>
      <x:c r="Q767" s="51" t="n">
        <x:v>40125</x:v>
      </x:c>
      <x:c r="R767" s="52" t="n">
        <x:f>IFERROR(Q767/K767,"")</x:f>
        <x:v>0.22157123687828906</x:v>
      </x:c>
      <x:c r="S767" s="53" t="n">
        <x:v>29526</x:v>
      </x:c>
      <x:c r="T767" s="50" t="str">
        <x:v>EDINET_company_history</x:v>
      </x:c>
      <x:c r="U767" s="50" t="str">
        <x:v>日本マスタートラスト信託銀行㈱信託口</x:v>
      </x:c>
      <x:c r="V767" s="54" t="n">
        <x:v>0.1567</x:v>
      </x:c>
      <x:c r="W767" s="50" t="str">
        <x:v>加藤 照和</x:v>
      </x:c>
      <x:c r="X767" s="50" t="b">
        <x:f>AND(COUNT(L767:O767)=4,L767&gt;='設定'!$B$6,M767&gt;='設定'!$B$6,N767&gt;='設定'!$B$6,O767&gt;='設定'!$B$6)</x:f>
        <x:v>0</x:v>
      </x:c>
      <x:c r="Y767" s="50" t="b">
        <x:f>AND(COUNT(G767:K767)=5,P767&gt;='設定'!$B$7)</x:f>
        <x:v>0</x:v>
      </x:c>
      <x:c r="Z767" s="50" t="b">
        <x:f>AND(ISNUMBER(R767),R767&gt;='設定'!$B$8)</x:f>
        <x:v>1</x:v>
      </x:c>
      <x:c r="AA767" s="50" t="b">
        <x:f>AND(ISNUMBER(S767),S767&gt;=DATE(YEAR('設定'!$B$10)-'設定'!$B$9,MONTH('設定'!$B$10),DAY('設定'!$B$10)))</x:f>
        <x:v>0</x:v>
      </x:c>
      <x:c r="AB767" s="55" t="b">
        <x:v>0</x:v>
      </x:c>
      <x:c r="AC767" s="55" t="b">
        <x:v>0</x:v>
      </x:c>
      <x:c r="AD767" s="50" t="n">
        <x:f>IF(X767,1,0)+IF(Z767,1,0)+IF(AA767,1,0)+IF(AB767,1,0)</x:f>
        <x:v>1</x:v>
      </x:c>
      <x:c r="AE767" s="50" t="n">
        <x:f>IF(Y767,1,0)+IF(Z767,1,0)+IF(AA767,1,0)+IF(AB767,1,0)</x:f>
        <x:v>1</x:v>
      </x:c>
      <x:c r="AF767" s="50" t="n">
        <x:f>IF(Y767,1,0)+IF(Z767,1,0)+IF(AA767,1,0)+IF(AC767,1,0)</x:f>
        <x:v>1</x:v>
      </x:c>
      <x:c r="AG767" s="53" t="n">
        <x:v>44348</x:v>
      </x:c>
      <x:c r="AH767" s="50" t="str">
        <x:v>S100VZNA</x:v>
      </x:c>
      <x:c r="AI767" s="50" t="str">
        <x:v>NetSalesSummaryOfBusinessResults</x:v>
      </x:c>
      <x:c r="AJ767" s="50" t="str">
        <x:v>OperatingIncome</x:v>
      </x:c>
      <x:c r="AK767" s="53" t="n">
        <x:v>45747</x:v>
      </x:c>
      <x:c r="AL767" s="50" t="str">
        <x:v>365/365/365/366/365</x:v>
      </x:c>
      <x:c r="AM767" s="51" t="n">
        <x:v>76321362</x:v>
      </x:c>
      <x:c r="AN767" s="51" t="n">
        <x:v>3735</x:v>
      </x:c>
      <x:c r="AO767" s="51" t="n">
        <x:f>IFERROR(AM767*AN767,"")</x:f>
        <x:v>285060287070</x:v>
      </x:c>
      <x:c r="AP767" s="56" t="n">
        <x:f>IFERROR(AO767/(K767*1000000),"")</x:f>
        <x:v>1.5741099162861072</x:v>
      </x:c>
      <x:c r="AQ767" s="57" t="n">
        <x:v>1211252031.6666667</x:v>
      </x:c>
      <x:c r="AR767" s="52" t="n">
        <x:v>0.2789849454994931</x:v>
      </x:c>
      <x:c r="AS767" s="52" t="n">
        <x:v>-0.3326716955611998</x:v>
      </x:c>
      <x:c r="AT767" s="55" t="b">
        <x:v>1</x:v>
      </x:c>
      <x:c r="AU767" s="50"/>
      <x:c r="AV767" s="58" t="n">
        <x:v>0.0613687179525934</x:v>
      </x:c>
      <x:c r="AW767" s="50" t="n">
        <x:v>1449</x:v>
      </x:c>
      <x:c r="AX767" s="50" t="str">
        <x:v>Core Moat</x:v>
      </x:c>
      <x:c r="AY767" s="50" t="str">
        <x:v>目立つ機械的警告なし（定性確認は別途必要）</x:v>
      </x:c>
      <x:c r="AZ767" s="59" t="str">
        <x:v>2025-06-24 13:21</x:v>
      </x:c>
      <x:c r="BA767" s="53" t="n">
        <x:v>29526</x:v>
      </x:c>
      <x:c r="BB767" s="50"/>
      <x:c r="BC767" s="50"/>
      <x:c r="BD767" s="50" t="str">
        <x:v>TOPIX Mid400</x:v>
      </x:c>
    </x:row>
    <x:row r="768">
      <x:c r="A768" s="50" t="n">
        <x:v>767</x:v>
      </x:c>
      <x:c r="B768" s="50" t="str">
        <x:v>7203</x:v>
      </x:c>
      <x:c r="C768" s="50" t="str">
        <x:v>7203.T</x:v>
      </x:c>
      <x:c r="D768" s="50" t="str">
        <x:v>TOYOTA MOTOR CORPORATION</x:v>
      </x:c>
      <x:c r="E768" s="50" t="str">
        <x:v>Prime Market (Domestic)</x:v>
      </x:c>
      <x:c r="F768" s="50" t="str">
        <x:v>Transportation Equipment</x:v>
      </x:c>
      <x:c r="G768" s="51" t="n">
        <x:v>11761405</x:v>
      </x:c>
      <x:c r="H768" s="51" t="n">
        <x:v>12607858</x:v>
      </x:c>
      <x:c r="I768" s="51" t="n">
        <x:v>14076956</x:v>
      </x:c>
      <x:c r="J768" s="51" t="n">
        <x:v>17575593</x:v>
      </x:c>
      <x:c r="K768" s="51" t="n">
        <x:v>18277671</x:v>
      </x:c>
      <x:c r="L768" s="52" t="n">
        <x:f>IFERROR(H768/G768-1,"")</x:f>
        <x:v>0.07196869761733393</x:v>
      </x:c>
      <x:c r="M768" s="52" t="n">
        <x:f>IFERROR(I768/H768-1,"")</x:f>
        <x:v>0.11652241007156006</x:v>
      </x:c>
      <x:c r="N768" s="52" t="n">
        <x:f>IFERROR(J768/I768-1,"")</x:f>
        <x:v>0.24853647336824802</x:v>
      </x:c>
      <x:c r="O768" s="52" t="n">
        <x:f>IFERROR(K768/J768-1,"")</x:f>
        <x:v>0.03994619128924981</x:v>
      </x:c>
      <x:c r="P768" s="52" t="n">
        <x:f>IFERROR((K768/G768)^(1/4)-1,"")</x:f>
        <x:v>0.11651718686094248</x:v>
      </x:c>
      <x:c r="Q768" s="51" t="n">
        <x:v>2966857</x:v>
      </x:c>
      <x:c r="R768" s="52" t="n">
        <x:f>IFERROR(Q768/K768,"")</x:f>
        <x:v>0.16232139204168847</x:v>
      </x:c>
      <x:c r="S768" s="53" t="n">
        <x:v>18019</x:v>
      </x:c>
      <x:c r="T768" s="50" t="str">
        <x:v>EDINET_company_history</x:v>
      </x:c>
      <x:c r="U768" s="50" t="str">
        <x:v>日本マスタートラスト信託銀行㈱</x:v>
      </x:c>
      <x:c r="V768" s="54" t="n">
        <x:v>0.1384</x:v>
      </x:c>
      <x:c r="W768" s="50" t="str">
        <x:v>豊 田 章 男 / 佐 藤 恒 治 / 中 嶋 裕 樹 / 宮 崎 洋 一</x:v>
      </x:c>
      <x:c r="X768" s="50" t="b">
        <x:f>AND(COUNT(L768:O768)=4,L768&gt;='設定'!$B$6,M768&gt;='設定'!$B$6,N768&gt;='設定'!$B$6,O768&gt;='設定'!$B$6)</x:f>
        <x:v>0</x:v>
      </x:c>
      <x:c r="Y768" s="50" t="b">
        <x:f>AND(COUNT(G768:K768)=5,P768&gt;='設定'!$B$7)</x:f>
        <x:v>0</x:v>
      </x:c>
      <x:c r="Z768" s="50" t="b">
        <x:f>AND(ISNUMBER(R768),R768&gt;='設定'!$B$8)</x:f>
        <x:v>1</x:v>
      </x:c>
      <x:c r="AA768" s="50" t="b">
        <x:f>AND(ISNUMBER(S768),S768&gt;=DATE(YEAR('設定'!$B$10)-'設定'!$B$9,MONTH('設定'!$B$10),DAY('設定'!$B$10)))</x:f>
        <x:v>0</x:v>
      </x:c>
      <x:c r="AB768" s="55" t="b">
        <x:v>0</x:v>
      </x:c>
      <x:c r="AC768" s="55" t="b">
        <x:v>0</x:v>
      </x:c>
      <x:c r="AD768" s="50" t="n">
        <x:f>IF(X768,1,0)+IF(Z768,1,0)+IF(AA768,1,0)+IF(AB768,1,0)</x:f>
        <x:v>1</x:v>
      </x:c>
      <x:c r="AE768" s="50" t="n">
        <x:f>IF(Y768,1,0)+IF(Z768,1,0)+IF(AA768,1,0)+IF(AB768,1,0)</x:f>
        <x:v>1</x:v>
      </x:c>
      <x:c r="AF768" s="50" t="n">
        <x:f>IF(Y768,1,0)+IF(Z768,1,0)+IF(AA768,1,0)+IF(AC768,1,0)</x:f>
        <x:v>1</x:v>
      </x:c>
      <x:c r="AG768" s="53" t="n">
        <x:v>44348</x:v>
      </x:c>
      <x:c r="AH768" s="50" t="str">
        <x:v>S100VWVY</x:v>
      </x:c>
      <x:c r="AI768" s="50" t="str">
        <x:v>NetSalesSummaryOfBusinessResults</x:v>
      </x:c>
      <x:c r="AJ768" s="50" t="str">
        <x:v>OperatingIncome</x:v>
      </x:c>
      <x:c r="AK768" s="53" t="n">
        <x:v>45747</x:v>
      </x:c>
      <x:c r="AL768" s="50" t="str">
        <x:v>365/365/365/366/365</x:v>
      </x:c>
      <x:c r="AM768" s="51" t="n">
        <x:v>13014965660</x:v>
      </x:c>
      <x:c r="AN768" s="51" t="n">
        <x:v>2905.5</x:v>
      </x:c>
      <x:c r="AO768" s="51" t="n">
        <x:f>IFERROR(AM768*AN768,"")</x:f>
        <x:v>37814982725130</x:v>
      </x:c>
      <x:c r="AP768" s="56" t="n">
        <x:f>IFERROR(AO768/(K768*1000000),"")</x:f>
        <x:v>2.068916916445755</x:v>
      </x:c>
      <x:c r="AQ768" s="57" t="n">
        <x:v>78037112724.16667</x:v>
      </x:c>
      <x:c r="AR768" s="52" t="n">
        <x:v>0.3131042088798424</x:v>
      </x:c>
      <x:c r="AS768" s="52" t="n">
        <x:v>-0.4167418243211392</x:v>
      </x:c>
      <x:c r="AT768" s="55" t="b">
        <x:v>0</x:v>
      </x:c>
      <x:c r="AU768" s="50" t="str">
        <x:v>missing_financial_data</x:v>
      </x:c>
      <x:c r="AV768" s="58" t="n">
        <x:v>0.4006333154551209</x:v>
      </x:c>
      <x:c r="AW768" s="50" t="n">
        <x:v>195</x:v>
      </x:c>
      <x:c r="AX768" s="50" t="str">
        <x:v>Transformation Moat</x:v>
      </x:c>
      <x:c r="AY768" s="50" t="str">
        <x:v>既存適格性フィルター不通過: missing_financial_data</x:v>
      </x:c>
      <x:c r="AZ768" s="59" t="str">
        <x:v>2025-06-18 15:30</x:v>
      </x:c>
      <x:c r="BA768" s="53" t="n">
        <x:v>18019</x:v>
      </x:c>
      <x:c r="BB768" s="50"/>
      <x:c r="BC768" s="50"/>
      <x:c r="BD768" s="50" t="str">
        <x:v>TOPIX Core30</x:v>
      </x:c>
    </x:row>
    <x:row r="769">
      <x:c r="A769" s="50" t="n">
        <x:v>768</x:v>
      </x:c>
      <x:c r="B769" s="50" t="str">
        <x:v>7115</x:v>
      </x:c>
      <x:c r="C769" s="50" t="str">
        <x:v>7115.T</x:v>
      </x:c>
      <x:c r="D769" s="50" t="str">
        <x:v>AlphaPurchase Corporation</x:v>
      </x:c>
      <x:c r="E769" s="50" t="str">
        <x:v>Standard Market(Domestic)</x:v>
      </x:c>
      <x:c r="F769" s="50" t="str">
        <x:v>Wholesale Trade</x:v>
      </x:c>
      <x:c r="G769" s="51" t="n">
        <x:v>37948</x:v>
      </x:c>
      <x:c r="H769" s="51" t="n">
        <x:v>44383</x:v>
      </x:c>
      <x:c r="I769" s="51" t="n">
        <x:v>51951</x:v>
      </x:c>
      <x:c r="J769" s="51" t="n">
        <x:v>55952</x:v>
      </x:c>
      <x:c r="K769" s="51" t="n">
        <x:v>58922</x:v>
      </x:c>
      <x:c r="L769" s="52" t="n">
        <x:f>IFERROR(H769/G769-1,"")</x:f>
        <x:v>0.16957415410561816</x:v>
      </x:c>
      <x:c r="M769" s="52" t="n">
        <x:f>IFERROR(I769/H769-1,"")</x:f>
        <x:v>0.17051573800779574</x:v>
      </x:c>
      <x:c r="N769" s="52" t="n">
        <x:f>IFERROR(J769/I769-1,"")</x:f>
        <x:v>0.07701487940559382</x:v>
      </x:c>
      <x:c r="O769" s="52" t="n">
        <x:f>IFERROR(K769/J769-1,"")</x:f>
        <x:v>0.053081212467829486</x:v>
      </x:c>
      <x:c r="P769" s="52" t="n">
        <x:f>IFERROR((K769/G769)^(1/4)-1,"")</x:f>
        <x:v>0.11627743803701196</x:v>
      </x:c>
      <x:c r="Q769" s="51" t="n">
        <x:v>1468.544</x:v>
      </x:c>
      <x:c r="R769" s="52" t="n">
        <x:f>IFERROR(Q769/K769,"")</x:f>
        <x:v>0.024923526017446795</x:v>
      </x:c>
      <x:c r="S769" s="53" t="n">
        <x:v>44921</x:v>
      </x:c>
      <x:c r="T769" s="50" t="str">
        <x:v>local_price_first_trade</x:v>
      </x:c>
      <x:c r="U769" s="50" t="str">
        <x:v>アスクル株式会社</x:v>
      </x:c>
      <x:c r="V769" s="54" t="n">
        <x:v>0.614</x:v>
      </x:c>
      <x:c r="W769" s="50" t="str">
        <x:v>田辺 孝夫 ※戸籍上の氏名表記は、田邉孝夫であります。</x:v>
      </x:c>
      <x:c r="X769" s="50" t="b">
        <x:f>AND(COUNT(L769:O769)=4,L769&gt;='設定'!$B$6,M769&gt;='設定'!$B$6,N769&gt;='設定'!$B$6,O769&gt;='設定'!$B$6)</x:f>
        <x:v>0</x:v>
      </x:c>
      <x:c r="Y769" s="50" t="b">
        <x:f>AND(COUNT(G769:K769)=5,P769&gt;='設定'!$B$7)</x:f>
        <x:v>0</x:v>
      </x:c>
      <x:c r="Z769" s="50" t="b">
        <x:f>AND(ISNUMBER(R769),R769&gt;='設定'!$B$8)</x:f>
        <x:v>0</x:v>
      </x:c>
      <x:c r="AA769" s="50" t="b">
        <x:f>AND(ISNUMBER(S769),S769&gt;=DATE(YEAR('設定'!$B$10)-'設定'!$B$9,MONTH('設定'!$B$10),DAY('設定'!$B$10)))</x:f>
        <x:v>1</x:v>
      </x:c>
      <x:c r="AB769" s="55" t="b">
        <x:v>0</x:v>
      </x:c>
      <x:c r="AC769" s="55" t="b">
        <x:v>0</x:v>
      </x:c>
      <x:c r="AD769" s="50" t="n">
        <x:f>IF(X769,1,0)+IF(Z769,1,0)+IF(AA769,1,0)+IF(AB769,1,0)</x:f>
        <x:v>1</x:v>
      </x:c>
      <x:c r="AE769" s="50" t="n">
        <x:f>IF(Y769,1,0)+IF(Z769,1,0)+IF(AA769,1,0)+IF(AB769,1,0)</x:f>
        <x:v>1</x:v>
      </x:c>
      <x:c r="AF769" s="50" t="n">
        <x:f>IF(Y769,1,0)+IF(Z769,1,0)+IF(AA769,1,0)+IF(AC769,1,0)</x:f>
        <x:v>1</x:v>
      </x:c>
      <x:c r="AG769" s="53" t="n">
        <x:v>44921</x:v>
      </x:c>
      <x:c r="AH769" s="50" t="str">
        <x:v>S100XT1E</x:v>
      </x:c>
      <x:c r="AI769" s="50" t="str">
        <x:v>NetSalesSummaryOfBusinessResults</x:v>
      </x:c>
      <x:c r="AJ769" s="50" t="str">
        <x:v>OperatingIncome</x:v>
      </x:c>
      <x:c r="AK769" s="53" t="n">
        <x:v>46022</x:v>
      </x:c>
      <x:c r="AL769" s="50" t="str">
        <x:v>365/365/365/366/365</x:v>
      </x:c>
      <x:c r="AM769" s="51" t="n">
        <x:v>9854400</x:v>
      </x:c>
      <x:c r="AN769" s="51" t="n">
        <x:v>1565</x:v>
      </x:c>
      <x:c r="AO769" s="51" t="n">
        <x:f>IFERROR(AM769*AN769,"")</x:f>
        <x:v>15422136000</x:v>
      </x:c>
      <x:c r="AP769" s="56" t="n">
        <x:f>IFERROR(AO769/(K769*1000000),"")</x:f>
        <x:v>0.26173816231628255</x:v>
      </x:c>
      <x:c r="AQ769" s="57" t="n">
        <x:v>20436126.666666668</x:v>
      </x:c>
      <x:c r="AR769" s="52" t="n">
        <x:v>0.4780045078980953</x:v>
      </x:c>
      <x:c r="AS769" s="52" t="n">
        <x:v>-0.5858948344981477</x:v>
      </x:c>
      <x:c r="AT769" s="55" t="b">
        <x:v>1</x:v>
      </x:c>
      <x:c r="AU769" s="50"/>
      <x:c r="AV769" s="58" t="n">
        <x:v>-0.3779035148849816</x:v>
      </x:c>
      <x:c r="AW769" s="50" t="n">
        <x:v>3397</x:v>
      </x:c>
      <x:c r="AX769" s="50" t="str">
        <x:v>Transformation Moat</x:v>
      </x:c>
      <x:c r="AY769" s="50" t="str">
        <x:v>目立つ機械的警告なし（定性確認は別途必要）</x:v>
      </x:c>
      <x:c r="AZ769" s="59" t="str">
        <x:v>2026-03-24 10:27</x:v>
      </x:c>
      <x:c r="BA769" s="53" t="n">
        <x:v>44896</x:v>
      </x:c>
      <x:c r="BB769" s="50"/>
      <x:c r="BC769" s="50"/>
      <x:c r="BD769" s="50"/>
    </x:row>
    <x:row r="770">
      <x:c r="A770" s="50" t="n">
        <x:v>769</x:v>
      </x:c>
      <x:c r="B770" s="50" t="str">
        <x:v>7715</x:v>
      </x:c>
      <x:c r="C770" s="50" t="str">
        <x:v>7715.T</x:v>
      </x:c>
      <x:c r="D770" s="50" t="str">
        <x:v>NAGANO KEIKI CO.,LTD.</x:v>
      </x:c>
      <x:c r="E770" s="50" t="str">
        <x:v>Prime Market (Domestic)</x:v>
      </x:c>
      <x:c r="F770" s="50" t="str">
        <x:v>Precision Instruments</x:v>
      </x:c>
      <x:c r="G770" s="51" t="n">
        <x:v>44805.269</x:v>
      </x:c>
      <x:c r="H770" s="51" t="n">
        <x:v>54952.783</x:v>
      </x:c>
      <x:c r="I770" s="51" t="n">
        <x:v>60543.925</x:v>
      </x:c>
      <x:c r="J770" s="51" t="n">
        <x:v>67935.689</x:v>
      </x:c>
      <x:c r="K770" s="51" t="n">
        <x:v>69544.777</x:v>
      </x:c>
      <x:c r="L770" s="52" t="n">
        <x:f>IFERROR(H770/G770-1,"")</x:f>
        <x:v>0.22648037220800976</x:v>
      </x:c>
      <x:c r="M770" s="52" t="n">
        <x:f>IFERROR(I770/H770-1,"")</x:f>
        <x:v>0.10174447397868813</x:v>
      </x:c>
      <x:c r="N770" s="52" t="n">
        <x:f>IFERROR(J770/I770-1,"")</x:f>
        <x:v>0.12208927650462043</x:v>
      </x:c>
      <x:c r="O770" s="52" t="n">
        <x:f>IFERROR(K770/J770-1,"")</x:f>
        <x:v>0.023685459346706628</x:v>
      </x:c>
      <x:c r="P770" s="52" t="n">
        <x:f>IFERROR((K770/G770)^(1/4)-1,"")</x:f>
        <x:v>0.11617902593285612</x:v>
      </x:c>
      <x:c r="Q770" s="51" t="n">
        <x:v>7653.272</x:v>
      </x:c>
      <x:c r="R770" s="52" t="n">
        <x:f>IFERROR(Q770/K770,"")</x:f>
        <x:v>0.11004812050802895</x:v>
      </x:c>
      <x:c r="S770" s="53" t="n">
        <x:v>38322</x:v>
      </x:c>
      <x:c r="T770" s="50" t="str">
        <x:v>EDINET_company_history</x:v>
      </x:c>
      <x:c r="U770" s="50" t="str">
        <x:v>日本マスタートラスト信託銀行株式会社（信託口）</x:v>
      </x:c>
      <x:c r="V770" s="54" t="n">
        <x:v>0.105</x:v>
      </x:c>
      <x:c r="W770" s="50" t="str">
        <x:v>佐藤 正継</x:v>
      </x:c>
      <x:c r="X770" s="50" t="b">
        <x:f>AND(COUNT(L770:O770)=4,L770&gt;='設定'!$B$6,M770&gt;='設定'!$B$6,N770&gt;='設定'!$B$6,O770&gt;='設定'!$B$6)</x:f>
        <x:v>0</x:v>
      </x:c>
      <x:c r="Y770" s="50" t="b">
        <x:f>AND(COUNT(G770:K770)=5,P770&gt;='設定'!$B$7)</x:f>
        <x:v>0</x:v>
      </x:c>
      <x:c r="Z770" s="50" t="b">
        <x:f>AND(ISNUMBER(R770),R770&gt;='設定'!$B$8)</x:f>
        <x:v>1</x:v>
      </x:c>
      <x:c r="AA770" s="50" t="b">
        <x:f>AND(ISNUMBER(S770),S770&gt;=DATE(YEAR('設定'!$B$10)-'設定'!$B$9,MONTH('設定'!$B$10),DAY('設定'!$B$10)))</x:f>
        <x:v>0</x:v>
      </x:c>
      <x:c r="AB770" s="55" t="b">
        <x:v>0</x:v>
      </x:c>
      <x:c r="AC770" s="55" t="b">
        <x:v>0</x:v>
      </x:c>
      <x:c r="AD770" s="50" t="n">
        <x:f>IF(X770,1,0)+IF(Z770,1,0)+IF(AA770,1,0)+IF(AB770,1,0)</x:f>
        <x:v>1</x:v>
      </x:c>
      <x:c r="AE770" s="50" t="n">
        <x:f>IF(Y770,1,0)+IF(Z770,1,0)+IF(AA770,1,0)+IF(AB770,1,0)</x:f>
        <x:v>1</x:v>
      </x:c>
      <x:c r="AF770" s="50" t="n">
        <x:f>IF(Y770,1,0)+IF(Z770,1,0)+IF(AA770,1,0)+IF(AC770,1,0)</x:f>
        <x:v>1</x:v>
      </x:c>
      <x:c r="AG770" s="53" t="n">
        <x:v>44348</x:v>
      </x:c>
      <x:c r="AH770" s="50" t="str">
        <x:v>S100W6PX</x:v>
      </x:c>
      <x:c r="AI770" s="50" t="str">
        <x:v>NetSalesSummaryOfBusinessResults</x:v>
      </x:c>
      <x:c r="AJ770" s="50" t="str">
        <x:v>OperatingIncome</x:v>
      </x:c>
      <x:c r="AK770" s="53" t="n">
        <x:v>45747</x:v>
      </x:c>
      <x:c r="AL770" s="50" t="str">
        <x:v>365/365/365/366/365</x:v>
      </x:c>
      <x:c r="AM770" s="51" t="n">
        <x:v>19233884</x:v>
      </x:c>
      <x:c r="AN770" s="51" t="n">
        <x:v>3380</x:v>
      </x:c>
      <x:c r="AO770" s="51" t="n">
        <x:f>IFERROR(AM770*AN770,"")</x:f>
        <x:v>65010527920</x:v>
      </x:c>
      <x:c r="AP770" s="56" t="n">
        <x:f>IFERROR(AO770/(K770*1000000),"")</x:f>
        <x:v>0.9348010120156112</x:v>
      </x:c>
      <x:c r="AQ770" s="57" t="n">
        <x:v>259309571.66666663</x:v>
      </x:c>
      <x:c r="AR770" s="52" t="n">
        <x:v>0.4139281507157288</x:v>
      </x:c>
      <x:c r="AS770" s="52" t="n">
        <x:v>-0.5515741128827547</x:v>
      </x:c>
      <x:c r="AT770" s="55" t="b">
        <x:v>1</x:v>
      </x:c>
      <x:c r="AU770" s="50"/>
      <x:c r="AV770" s="58" t="n">
        <x:v>0.3657862837445884</x:v>
      </x:c>
      <x:c r="AW770" s="50" t="n">
        <x:v>261</x:v>
      </x:c>
      <x:c r="AX770" s="50" t="str">
        <x:v>Future Moat</x:v>
      </x:c>
      <x:c r="AY770" s="50" t="str">
        <x:v>目立つ機械的警告なし（定性確認は別途必要）</x:v>
      </x:c>
      <x:c r="AZ770" s="59" t="str">
        <x:v>2025-06-26 16:45</x:v>
      </x:c>
      <x:c r="BA770" s="53" t="n">
        <x:v>38322</x:v>
      </x:c>
      <x:c r="BB770" s="50"/>
      <x:c r="BC770" s="50"/>
      <x:c r="BD770" s="50" t="str">
        <x:v>TOPIX Small 2</x:v>
      </x:c>
    </x:row>
    <x:row r="771">
      <x:c r="A771" s="50" t="n">
        <x:v>770</x:v>
      </x:c>
      <x:c r="B771" s="50" t="str">
        <x:v>2670</x:v>
      </x:c>
      <x:c r="C771" s="50" t="str">
        <x:v>2670.T</x:v>
      </x:c>
      <x:c r="D771" s="50" t="str">
        <x:v>ABC-MART,INC.</x:v>
      </x:c>
      <x:c r="E771" s="50" t="str">
        <x:v>Prime Market (Domestic)</x:v>
      </x:c>
      <x:c r="F771" s="50" t="str">
        <x:v>Retail Trade</x:v>
      </x:c>
      <x:c r="G771" s="51" t="n">
        <x:v>243946</x:v>
      </x:c>
      <x:c r="H771" s="51" t="n">
        <x:v>290077</x:v>
      </x:c>
      <x:c r="I771" s="51" t="n">
        <x:v>344197</x:v>
      </x:c>
      <x:c r="J771" s="51" t="n">
        <x:v>372202</x:v>
      </x:c>
      <x:c r="K771" s="51" t="n">
        <x:v>378624</x:v>
      </x:c>
      <x:c r="L771" s="52" t="n">
        <x:f>IFERROR(H771/G771-1,"")</x:f>
        <x:v>0.18910332614595027</x:v>
      </x:c>
      <x:c r="M771" s="52" t="n">
        <x:f>IFERROR(I771/H771-1,"")</x:f>
        <x:v>0.18657115179762607</x:v>
      </x:c>
      <x:c r="N771" s="52" t="n">
        <x:f>IFERROR(J771/I771-1,"")</x:f>
        <x:v>0.08136328904667955</x:v>
      </x:c>
      <x:c r="O771" s="52" t="n">
        <x:f>IFERROR(K771/J771-1,"")</x:f>
        <x:v>0.01725407171374682</x:v>
      </x:c>
      <x:c r="P771" s="52" t="n">
        <x:f>IFERROR((K771/G771)^(1/4)-1,"")</x:f>
        <x:v>0.11616553824617637</x:v>
      </x:c>
      <x:c r="Q771" s="51" t="n">
        <x:v>63287</x:v>
      </x:c>
      <x:c r="R771" s="52" t="n">
        <x:f>IFERROR(Q771/K771,"")</x:f>
        <x:v>0.16714999577417175</x:v>
      </x:c>
      <x:c r="S771" s="53" t="n">
        <x:v>37561</x:v>
      </x:c>
      <x:c r="T771" s="50" t="str">
        <x:v>EDINET_company_history</x:v>
      </x:c>
      <x:c r="U771" s="50" t="str">
        <x:v>合同会社イーエム・プランニング</x:v>
      </x:c>
      <x:c r="V771" s="54" t="n">
        <x:v>0.4989</x:v>
      </x:c>
      <x:c r="W771" s="50" t="str">
        <x:v>野口 実 / 服部 喜一郎</x:v>
      </x:c>
      <x:c r="X771" s="50" t="b">
        <x:f>AND(COUNT(L771:O771)=4,L771&gt;='設定'!$B$6,M771&gt;='設定'!$B$6,N771&gt;='設定'!$B$6,O771&gt;='設定'!$B$6)</x:f>
        <x:v>0</x:v>
      </x:c>
      <x:c r="Y771" s="50" t="b">
        <x:f>AND(COUNT(G771:K771)=5,P771&gt;='設定'!$B$7)</x:f>
        <x:v>0</x:v>
      </x:c>
      <x:c r="Z771" s="50" t="b">
        <x:f>AND(ISNUMBER(R771),R771&gt;='設定'!$B$8)</x:f>
        <x:v>1</x:v>
      </x:c>
      <x:c r="AA771" s="50" t="b">
        <x:f>AND(ISNUMBER(S771),S771&gt;=DATE(YEAR('設定'!$B$10)-'設定'!$B$9,MONTH('設定'!$B$10),DAY('設定'!$B$10)))</x:f>
        <x:v>0</x:v>
      </x:c>
      <x:c r="AB771" s="55" t="b">
        <x:v>0</x:v>
      </x:c>
      <x:c r="AC771" s="55" t="b">
        <x:v>0</x:v>
      </x:c>
      <x:c r="AD771" s="50" t="n">
        <x:f>IF(X771,1,0)+IF(Z771,1,0)+IF(AA771,1,0)+IF(AB771,1,0)</x:f>
        <x:v>1</x:v>
      </x:c>
      <x:c r="AE771" s="50" t="n">
        <x:f>IF(Y771,1,0)+IF(Z771,1,0)+IF(AA771,1,0)+IF(AB771,1,0)</x:f>
        <x:v>1</x:v>
      </x:c>
      <x:c r="AF771" s="50" t="n">
        <x:f>IF(Y771,1,0)+IF(Z771,1,0)+IF(AA771,1,0)+IF(AC771,1,0)</x:f>
        <x:v>1</x:v>
      </x:c>
      <x:c r="AG771" s="53" t="n">
        <x:v>44348</x:v>
      </x:c>
      <x:c r="AH771" s="50" t="str">
        <x:v>S100Y5F0</x:v>
      </x:c>
      <x:c r="AI771" s="50" t="str">
        <x:v>NetSalesSummaryOfBusinessResults</x:v>
      </x:c>
      <x:c r="AJ771" s="50" t="str">
        <x:v>OperatingIncome</x:v>
      </x:c>
      <x:c r="AK771" s="53" t="n">
        <x:v>46081</x:v>
      </x:c>
      <x:c r="AL771" s="50" t="str">
        <x:v>365/365/366/365/365</x:v>
      </x:c>
      <x:c r="AM771" s="51" t="n">
        <x:v>247616638</x:v>
      </x:c>
      <x:c r="AN771" s="51" t="n">
        <x:v>2560.5</x:v>
      </x:c>
      <x:c r="AO771" s="51" t="n">
        <x:f>IFERROR(AM771*AN771,"")</x:f>
        <x:v>634022401599</x:v>
      </x:c>
      <x:c r="AP771" s="56" t="n">
        <x:f>IFERROR(AO771/(K771*1000000),"")</x:f>
        <x:v>1.6745436147708546</x:v>
      </x:c>
      <x:c r="AQ771" s="57" t="n">
        <x:v>1687652441.6666667</x:v>
      </x:c>
      <x:c r="AR771" s="52" t="n">
        <x:v>0.2526611582713266</x:v>
      </x:c>
      <x:c r="AS771" s="52" t="n">
        <x:v>-0.2937755157978499</x:v>
      </x:c>
      <x:c r="AT771" s="55" t="b">
        <x:v>1</x:v>
      </x:c>
      <x:c r="AU771" s="50"/>
      <x:c r="AV771" s="58" t="n">
        <x:v>0.0176976384809411</x:v>
      </x:c>
      <x:c r="AW771" s="50" t="n">
        <x:v>1738</x:v>
      </x:c>
      <x:c r="AX771" s="50" t="str">
        <x:v>Core Moat</x:v>
      </x:c>
      <x:c r="AY771" s="50" t="str">
        <x:v>目立つ機械的警告なし（定性確認は別途必要）</x:v>
      </x:c>
      <x:c r="AZ771" s="59" t="str">
        <x:v>2026-05-25 09:19</x:v>
      </x:c>
      <x:c r="BA771" s="53" t="n">
        <x:v>37561</x:v>
      </x:c>
      <x:c r="BB771" s="50"/>
      <x:c r="BC771" s="50"/>
      <x:c r="BD771" s="50" t="str">
        <x:v>TOPIX Mid400</x:v>
      </x:c>
    </x:row>
    <x:row r="772">
      <x:c r="A772" s="50" t="n">
        <x:v>771</x:v>
      </x:c>
      <x:c r="B772" s="50" t="str">
        <x:v>5929</x:v>
      </x:c>
      <x:c r="C772" s="50" t="str">
        <x:v>5929.T</x:v>
      </x:c>
      <x:c r="D772" s="50" t="str">
        <x:v>Sanwa Holdings Corporation</x:v>
      </x:c>
      <x:c r="E772" s="50" t="str">
        <x:v>Prime Market (Domestic)</x:v>
      </x:c>
      <x:c r="F772" s="50" t="str">
        <x:v>Metal Products</x:v>
      </x:c>
      <x:c r="G772" s="51" t="n">
        <x:v>427061</x:v>
      </x:c>
      <x:c r="H772" s="51" t="n">
        <x:v>468956</x:v>
      </x:c>
      <x:c r="I772" s="51" t="n">
        <x:v>588159</x:v>
      </x:c>
      <x:c r="J772" s="51" t="n">
        <x:v>611107</x:v>
      </x:c>
      <x:c r="K772" s="51" t="n">
        <x:v>662380</x:v>
      </x:c>
      <x:c r="L772" s="52" t="n">
        <x:f>IFERROR(H772/G772-1,"")</x:f>
        <x:v>0.09810073970697397</x:v>
      </x:c>
      <x:c r="M772" s="52" t="n">
        <x:f>IFERROR(I772/H772-1,"")</x:f>
        <x:v>0.25418802616876635</x:v>
      </x:c>
      <x:c r="N772" s="52" t="n">
        <x:f>IFERROR(J772/I772-1,"")</x:f>
        <x:v>0.03901666046086172</x:v>
      </x:c>
      <x:c r="O772" s="52" t="n">
        <x:f>IFERROR(K772/J772-1,"")</x:f>
        <x:v>0.08390183715781352</x:v>
      </x:c>
      <x:c r="P772" s="52" t="n">
        <x:f>IFERROR((K772/G772)^(1/4)-1,"")</x:f>
        <x:v>0.11597463733945679</x:v>
      </x:c>
      <x:c r="Q772" s="51" t="n">
        <x:v>80515</x:v>
      </x:c>
      <x:c r="R772" s="52" t="n">
        <x:f>IFERROR(Q772/K772,"")</x:f>
        <x:v>0.1215540928168121</x:v>
      </x:c>
      <x:c r="S772" s="53" t="n">
        <x:v>24869</x:v>
      </x:c>
      <x:c r="T772" s="50" t="str">
        <x:v>EDINET_company_history</x:v>
      </x:c>
      <x:c r="U772" s="50" t="str">
        <x:v>日本マスタートラスト信託銀行株式会社（信託口）</x:v>
      </x:c>
      <x:c r="V772" s="54" t="n">
        <x:v>0.1472</x:v>
      </x:c>
      <x:c r="W772" s="50" t="str">
        <x:v>髙山 靖司</x:v>
      </x:c>
      <x:c r="X772" s="50" t="b">
        <x:f>AND(COUNT(L772:O772)=4,L772&gt;='設定'!$B$6,M772&gt;='設定'!$B$6,N772&gt;='設定'!$B$6,O772&gt;='設定'!$B$6)</x:f>
        <x:v>0</x:v>
      </x:c>
      <x:c r="Y772" s="50" t="b">
        <x:f>AND(COUNT(G772:K772)=5,P772&gt;='設定'!$B$7)</x:f>
        <x:v>0</x:v>
      </x:c>
      <x:c r="Z772" s="50" t="b">
        <x:f>AND(ISNUMBER(R772),R772&gt;='設定'!$B$8)</x:f>
        <x:v>1</x:v>
      </x:c>
      <x:c r="AA772" s="50" t="b">
        <x:f>AND(ISNUMBER(S772),S772&gt;=DATE(YEAR('設定'!$B$10)-'設定'!$B$9,MONTH('設定'!$B$10),DAY('設定'!$B$10)))</x:f>
        <x:v>0</x:v>
      </x:c>
      <x:c r="AB772" s="55" t="b">
        <x:v>0</x:v>
      </x:c>
      <x:c r="AC772" s="55" t="b">
        <x:v>0</x:v>
      </x:c>
      <x:c r="AD772" s="50" t="n">
        <x:f>IF(X772,1,0)+IF(Z772,1,0)+IF(AA772,1,0)+IF(AB772,1,0)</x:f>
        <x:v>1</x:v>
      </x:c>
      <x:c r="AE772" s="50" t="n">
        <x:f>IF(Y772,1,0)+IF(Z772,1,0)+IF(AA772,1,0)+IF(AB772,1,0)</x:f>
        <x:v>1</x:v>
      </x:c>
      <x:c r="AF772" s="50" t="n">
        <x:f>IF(Y772,1,0)+IF(Z772,1,0)+IF(AA772,1,0)+IF(AC772,1,0)</x:f>
        <x:v>1</x:v>
      </x:c>
      <x:c r="AG772" s="53" t="n">
        <x:v>44348</x:v>
      </x:c>
      <x:c r="AH772" s="50" t="str">
        <x:v>S100W1GE</x:v>
      </x:c>
      <x:c r="AI772" s="50" t="str">
        <x:v>NetSalesSummaryOfBusinessResults</x:v>
      </x:c>
      <x:c r="AJ772" s="50" t="str">
        <x:v>OperatingIncome</x:v>
      </x:c>
      <x:c r="AK772" s="53" t="n">
        <x:v>45747</x:v>
      </x:c>
      <x:c r="AL772" s="50" t="str">
        <x:v>365/365/365/366/365</x:v>
      </x:c>
      <x:c r="AM772" s="51" t="n">
        <x:v>214839100</x:v>
      </x:c>
      <x:c r="AN772" s="51" t="n">
        <x:v>3599</x:v>
      </x:c>
      <x:c r="AO772" s="51" t="n">
        <x:f>IFERROR(AM772*AN772,"")</x:f>
        <x:v>773205920900</x:v>
      </x:c>
      <x:c r="AP772" s="56" t="n">
        <x:f>IFERROR(AO772/(K772*1000000),"")</x:f>
        <x:v>1.1673147149672394</x:v>
      </x:c>
      <x:c r="AQ772" s="57" t="n">
        <x:v>2475157598.3333335</x:v>
      </x:c>
      <x:c r="AR772" s="52" t="n">
        <x:v>0.2928505165623265</x:v>
      </x:c>
      <x:c r="AS772" s="52" t="n">
        <x:v>-0.3614445542115261</x:v>
      </x:c>
      <x:c r="AT772" s="55" t="b">
        <x:v>1</x:v>
      </x:c>
      <x:c r="AU772" s="50"/>
      <x:c r="AV772" s="58" t="n">
        <x:v>0.1049136641321724</x:v>
      </x:c>
      <x:c r="AW772" s="50" t="n">
        <x:v>1202</x:v>
      </x:c>
      <x:c r="AX772" s="50" t="str">
        <x:v>Core Moat</x:v>
      </x:c>
      <x:c r="AY772" s="50" t="str">
        <x:v>目立つ機械的警告なし（定性確認は別途必要）</x:v>
      </x:c>
      <x:c r="AZ772" s="59" t="str">
        <x:v>2025-06-23 14:09</x:v>
      </x:c>
      <x:c r="BA772" s="53" t="n">
        <x:v>24869</x:v>
      </x:c>
      <x:c r="BB772" s="50"/>
      <x:c r="BC772" s="50"/>
      <x:c r="BD772" s="50" t="str">
        <x:v>TOPIX Mid400</x:v>
      </x:c>
    </x:row>
    <x:row r="773">
      <x:c r="A773" s="50" t="n">
        <x:v>772</x:v>
      </x:c>
      <x:c r="B773" s="50" t="str">
        <x:v>3021</x:v>
      </x:c>
      <x:c r="C773" s="50" t="str">
        <x:v>3021.T</x:v>
      </x:c>
      <x:c r="D773" s="50" t="str">
        <x:v>Pacific Net Co.,Ltd.</x:v>
      </x:c>
      <x:c r="E773" s="50" t="str">
        <x:v>Standard Market(Domestic)</x:v>
      </x:c>
      <x:c r="F773" s="50" t="str">
        <x:v>Services</x:v>
      </x:c>
      <x:c r="G773" s="51" t="n">
        <x:v>5224.412</x:v>
      </x:c>
      <x:c r="H773" s="51" t="n">
        <x:v>5507.217</x:v>
      </x:c>
      <x:c r="I773" s="51" t="n">
        <x:v>6404.482</x:v>
      </x:c>
      <x:c r="J773" s="51" t="n">
        <x:v>6921.313</x:v>
      </x:c>
      <x:c r="K773" s="51" t="n">
        <x:v>8099.541</x:v>
      </x:c>
      <x:c r="L773" s="52" t="n">
        <x:f>IFERROR(H773/G773-1,"")</x:f>
        <x:v>0.05413145058238111</x:v>
      </x:c>
      <x:c r="M773" s="52" t="n">
        <x:f>IFERROR(I773/H773-1,"")</x:f>
        <x:v>0.16292530328839416</x:v>
      </x:c>
      <x:c r="N773" s="52" t="n">
        <x:f>IFERROR(J773/I773-1,"")</x:f>
        <x:v>0.08069832970098134</x:v>
      </x:c>
      <x:c r="O773" s="52" t="n">
        <x:f>IFERROR(K773/J773-1,"")</x:f>
        <x:v>0.1702318620758807</x:v>
      </x:c>
      <x:c r="P773" s="52" t="n">
        <x:f>IFERROR((K773/G773)^(1/4)-1,"")</x:f>
        <x:v>0.11584981936614658</x:v>
      </x:c>
      <x:c r="Q773" s="51" t="n">
        <x:v>842.253</x:v>
      </x:c>
      <x:c r="R773" s="52" t="n">
        <x:f>IFERROR(Q773/K773,"")</x:f>
        <x:v>0.10398774449070633</x:v>
      </x:c>
      <x:c r="S773" s="53" t="n">
        <x:v>38749</x:v>
      </x:c>
      <x:c r="T773" s="50" t="str">
        <x:v>EDINET_company_history</x:v>
      </x:c>
      <x:c r="U773" s="50" t="str">
        <x:v>株式会社リッチモンド （注）２</x:v>
      </x:c>
      <x:c r="V773" s="54" t="n">
        <x:v>0.3991</x:v>
      </x:c>
      <x:c r="W773" s="50" t="str">
        <x:v>上田 満弘 / 上田 雄太 / 金田 智行</x:v>
      </x:c>
      <x:c r="X773" s="50" t="b">
        <x:f>AND(COUNT(L773:O773)=4,L773&gt;='設定'!$B$6,M773&gt;='設定'!$B$6,N773&gt;='設定'!$B$6,O773&gt;='設定'!$B$6)</x:f>
        <x:v>0</x:v>
      </x:c>
      <x:c r="Y773" s="50" t="b">
        <x:f>AND(COUNT(G773:K773)=5,P773&gt;='設定'!$B$7)</x:f>
        <x:v>0</x:v>
      </x:c>
      <x:c r="Z773" s="50" t="b">
        <x:f>AND(ISNUMBER(R773),R773&gt;='設定'!$B$8)</x:f>
        <x:v>1</x:v>
      </x:c>
      <x:c r="AA773" s="50" t="b">
        <x:f>AND(ISNUMBER(S773),S773&gt;=DATE(YEAR('設定'!$B$10)-'設定'!$B$9,MONTH('設定'!$B$10),DAY('設定'!$B$10)))</x:f>
        <x:v>0</x:v>
      </x:c>
      <x:c r="AB773" s="55" t="b">
        <x:v>0</x:v>
      </x:c>
      <x:c r="AC773" s="55" t="b">
        <x:v>0</x:v>
      </x:c>
      <x:c r="AD773" s="50" t="n">
        <x:f>IF(X773,1,0)+IF(Z773,1,0)+IF(AA773,1,0)+IF(AB773,1,0)</x:f>
        <x:v>1</x:v>
      </x:c>
      <x:c r="AE773" s="50" t="n">
        <x:f>IF(Y773,1,0)+IF(Z773,1,0)+IF(AA773,1,0)+IF(AB773,1,0)</x:f>
        <x:v>1</x:v>
      </x:c>
      <x:c r="AF773" s="50" t="n">
        <x:f>IF(Y773,1,0)+IF(Z773,1,0)+IF(AA773,1,0)+IF(AC773,1,0)</x:f>
        <x:v>1</x:v>
      </x:c>
      <x:c r="AG773" s="53" t="n">
        <x:v>44348</x:v>
      </x:c>
      <x:c r="AH773" s="50" t="str">
        <x:v>S100WLI3</x:v>
      </x:c>
      <x:c r="AI773" s="50" t="str">
        <x:v>NetSalesSummaryOfBusinessResults</x:v>
      </x:c>
      <x:c r="AJ773" s="50" t="str">
        <x:v>OperatingIncome</x:v>
      </x:c>
      <x:c r="AK773" s="53" t="n">
        <x:v>45808</x:v>
      </x:c>
      <x:c r="AL773" s="50" t="str">
        <x:v>365/365/365/366/365</x:v>
      </x:c>
      <x:c r="AM773" s="51" t="n">
        <x:v>5255200</x:v>
      </x:c>
      <x:c r="AN773" s="51" t="n">
        <x:v>1658</x:v>
      </x:c>
      <x:c r="AO773" s="51" t="n">
        <x:f>IFERROR(AM773*AN773,"")</x:f>
        <x:v>8713121600</x:v>
      </x:c>
      <x:c r="AP773" s="56" t="n">
        <x:f>IFERROR(AO773/(K773*1000000),"")</x:f>
        <x:v>1.0757549841404592</x:v>
      </x:c>
      <x:c r="AQ773" s="57" t="n">
        <x:v>81479821.66666667</x:v>
      </x:c>
      <x:c r="AR773" s="52" t="n">
        <x:v>0.4496019167775902</x:v>
      </x:c>
      <x:c r="AS773" s="52" t="n">
        <x:v>-0.7136293837169855</x:v>
      </x:c>
      <x:c r="AT773" s="55" t="b">
        <x:v>1</x:v>
      </x:c>
      <x:c r="AU773" s="50"/>
      <x:c r="AV773" s="58" t="n">
        <x:v>0.0693025058949803</x:v>
      </x:c>
      <x:c r="AW773" s="50" t="n">
        <x:v>1401</x:v>
      </x:c>
      <x:c r="AX773" s="50" t="str">
        <x:v>Core Moat</x:v>
      </x:c>
      <x:c r="AY773" s="50" t="str">
        <x:v>ローカル5年最大下落率-60%以下</x:v>
      </x:c>
      <x:c r="AZ773" s="59" t="str">
        <x:v>2025-08-27 11:00</x:v>
      </x:c>
      <x:c r="BA773" s="53" t="n">
        <x:v>38749</x:v>
      </x:c>
      <x:c r="BB773" s="50"/>
      <x:c r="BC773" s="50"/>
      <x:c r="BD773" s="50"/>
    </x:row>
    <x:row r="774">
      <x:c r="A774" s="50" t="n">
        <x:v>773</x:v>
      </x:c>
      <x:c r="B774" s="50" t="str">
        <x:v>7729</x:v>
      </x:c>
      <x:c r="C774" s="50" t="str">
        <x:v>7729.T</x:v>
      </x:c>
      <x:c r="D774" s="50" t="str">
        <x:v>TOKYO SEIMITSU CO.,LTD.</x:v>
      </x:c>
      <x:c r="E774" s="50" t="str">
        <x:v>Prime Market (Domestic)</x:v>
      </x:c>
      <x:c r="F774" s="50" t="str">
        <x:v>Precision Instruments</x:v>
      </x:c>
      <x:c r="G774" s="51" t="n">
        <x:v>97105</x:v>
      </x:c>
      <x:c r="H774" s="51" t="n">
        <x:v>130702</x:v>
      </x:c>
      <x:c r="I774" s="51" t="n">
        <x:v>146801</x:v>
      </x:c>
      <x:c r="J774" s="51" t="n">
        <x:v>134680</x:v>
      </x:c>
      <x:c r="K774" s="51" t="n">
        <x:v>150534</x:v>
      </x:c>
      <x:c r="L774" s="52" t="n">
        <x:f>IFERROR(H774/G774-1,"")</x:f>
        <x:v>0.3459863034859174</x:v>
      </x:c>
      <x:c r="M774" s="52" t="n">
        <x:f>IFERROR(I774/H774-1,"")</x:f>
        <x:v>0.12317332558032779</x:v>
      </x:c>
      <x:c r="N774" s="52" t="n">
        <x:f>IFERROR(J774/I774-1,"")</x:f>
        <x:v>-0.08256755744170685</x:v>
      </x:c>
      <x:c r="O774" s="52" t="n">
        <x:f>IFERROR(K774/J774-1,"")</x:f>
        <x:v>0.1177160677160678</x:v>
      </x:c>
      <x:c r="P774" s="52" t="n">
        <x:f>IFERROR((K774/G774)^(1/4)-1,"")</x:f>
        <x:v>0.11583056198554886</x:v>
      </x:c>
      <x:c r="Q774" s="51" t="n">
        <x:v>29703</x:v>
      </x:c>
      <x:c r="R774" s="52" t="n">
        <x:f>IFERROR(Q774/K774,"")</x:f>
        <x:v>0.19731754952369565</x:v>
      </x:c>
      <x:c r="S774" s="53" t="n">
        <x:v>19360</x:v>
      </x:c>
      <x:c r="T774" s="50" t="str">
        <x:v>EDINET_company_history</x:v>
      </x:c>
      <x:c r="U774" s="50" t="str">
        <x:v>日本マスタートラスト信託銀行㈱ (信託口)</x:v>
      </x:c>
      <x:c r="V774" s="54" t="n">
        <x:v>0.1784</x:v>
      </x:c>
      <x:c r="W774" s="50" t="str">
        <x:v>吉 田 均 / 木 村 龍 一 / 川 村 浩 一</x:v>
      </x:c>
      <x:c r="X774" s="50" t="b">
        <x:f>AND(COUNT(L774:O774)=4,L774&gt;='設定'!$B$6,M774&gt;='設定'!$B$6,N774&gt;='設定'!$B$6,O774&gt;='設定'!$B$6)</x:f>
        <x:v>0</x:v>
      </x:c>
      <x:c r="Y774" s="50" t="b">
        <x:f>AND(COUNT(G774:K774)=5,P774&gt;='設定'!$B$7)</x:f>
        <x:v>0</x:v>
      </x:c>
      <x:c r="Z774" s="50" t="b">
        <x:f>AND(ISNUMBER(R774),R774&gt;='設定'!$B$8)</x:f>
        <x:v>1</x:v>
      </x:c>
      <x:c r="AA774" s="50" t="b">
        <x:f>AND(ISNUMBER(S774),S774&gt;=DATE(YEAR('設定'!$B$10)-'設定'!$B$9,MONTH('設定'!$B$10),DAY('設定'!$B$10)))</x:f>
        <x:v>0</x:v>
      </x:c>
      <x:c r="AB774" s="55" t="b">
        <x:v>0</x:v>
      </x:c>
      <x:c r="AC774" s="55" t="b">
        <x:v>0</x:v>
      </x:c>
      <x:c r="AD774" s="50" t="n">
        <x:f>IF(X774,1,0)+IF(Z774,1,0)+IF(AA774,1,0)+IF(AB774,1,0)</x:f>
        <x:v>1</x:v>
      </x:c>
      <x:c r="AE774" s="50" t="n">
        <x:f>IF(Y774,1,0)+IF(Z774,1,0)+IF(AA774,1,0)+IF(AB774,1,0)</x:f>
        <x:v>1</x:v>
      </x:c>
      <x:c r="AF774" s="50" t="n">
        <x:f>IF(Y774,1,0)+IF(Z774,1,0)+IF(AA774,1,0)+IF(AC774,1,0)</x:f>
        <x:v>1</x:v>
      </x:c>
      <x:c r="AG774" s="53" t="n">
        <x:v>44348</x:v>
      </x:c>
      <x:c r="AH774" s="50" t="str">
        <x:v>S100W0K6</x:v>
      </x:c>
      <x:c r="AI774" s="50" t="str">
        <x:v>NetSalesSummaryOfBusinessResults</x:v>
      </x:c>
      <x:c r="AJ774" s="50" t="str">
        <x:v>OperatingIncome</x:v>
      </x:c>
      <x:c r="AK774" s="53" t="n">
        <x:v>45747</x:v>
      </x:c>
      <x:c r="AL774" s="50" t="str">
        <x:v>365/365/365/366/365</x:v>
      </x:c>
      <x:c r="AM774" s="51" t="n">
        <x:v>40664881</x:v>
      </x:c>
      <x:c r="AN774" s="51" t="n">
        <x:v>16820</x:v>
      </x:c>
      <x:c r="AO774" s="51" t="n">
        <x:f>IFERROR(AM774*AN774,"")</x:f>
        <x:v>683983298420</x:v>
      </x:c>
      <x:c r="AP774" s="56" t="n">
        <x:f>IFERROR(AO774/(K774*1000000),"")</x:f>
        <x:v>4.543713037719053</x:v>
      </x:c>
      <x:c r="AQ774" s="57" t="n">
        <x:v>6268237216.666667</x:v>
      </x:c>
      <x:c r="AR774" s="52" t="n">
        <x:v>0.4357878090208162</x:v>
      </x:c>
      <x:c r="AS774" s="52" t="n">
        <x:v>-0.5135868445075944</x:v>
      </x:c>
      <x:c r="AT774" s="55" t="b">
        <x:v>1</x:v>
      </x:c>
      <x:c r="AU774" s="50"/>
      <x:c r="AV774" s="58" t="n">
        <x:v>0.2659361690602937</x:v>
      </x:c>
      <x:c r="AW774" s="50" t="n">
        <x:v>506</x:v>
      </x:c>
      <x:c r="AX774" s="50" t="str">
        <x:v>Future Moat</x:v>
      </x:c>
      <x:c r="AY774" s="50" t="str">
        <x:v>目立つ機械的警告なし（定性確認は別途必要）</x:v>
      </x:c>
      <x:c r="AZ774" s="59" t="str">
        <x:v>2025-06-20 16:37</x:v>
      </x:c>
      <x:c r="BA774" s="53" t="n">
        <x:v>19360</x:v>
      </x:c>
      <x:c r="BB774" s="50"/>
      <x:c r="BC774" s="50"/>
      <x:c r="BD774" s="50" t="str">
        <x:v>TOPIX Mid400</x:v>
      </x:c>
    </x:row>
    <x:row r="775">
      <x:c r="A775" s="50" t="n">
        <x:v>774</x:v>
      </x:c>
      <x:c r="B775" s="50" t="str">
        <x:v>7760</x:v>
      </x:c>
      <x:c r="C775" s="50" t="str">
        <x:v>7760.T</x:v>
      </x:c>
      <x:c r="D775" s="50" t="str">
        <x:v>IMV CORPORATION</x:v>
      </x:c>
      <x:c r="E775" s="50" t="str">
        <x:v>Standard Market(Domestic)</x:v>
      </x:c>
      <x:c r="F775" s="50" t="str">
        <x:v>Precision Instruments</x:v>
      </x:c>
      <x:c r="G775" s="51" t="n">
        <x:v>11576</x:v>
      </x:c>
      <x:c r="H775" s="51" t="n">
        <x:v>11888</x:v>
      </x:c>
      <x:c r="I775" s="51" t="n">
        <x:v>13727</x:v>
      </x:c>
      <x:c r="J775" s="51" t="n">
        <x:v>15340</x:v>
      </x:c>
      <x:c r="K775" s="51" t="n">
        <x:v>17941</x:v>
      </x:c>
      <x:c r="L775" s="52" t="n">
        <x:f>IFERROR(H775/G775-1,"")</x:f>
        <x:v>0.026952315134761484</x:v>
      </x:c>
      <x:c r="M775" s="52" t="n">
        <x:f>IFERROR(I775/H775-1,"")</x:f>
        <x:v>0.15469380888290707</x:v>
      </x:c>
      <x:c r="N775" s="52" t="n">
        <x:f>IFERROR(J775/I775-1,"")</x:f>
        <x:v>0.11750564580753253</x:v>
      </x:c>
      <x:c r="O775" s="52" t="n">
        <x:f>IFERROR(K775/J775-1,"")</x:f>
        <x:v>0.16955671447196874</x:v>
      </x:c>
      <x:c r="P775" s="52" t="n">
        <x:f>IFERROR((K775/G775)^(1/4)-1,"")</x:f>
        <x:v>0.11576319633197318</x:v>
      </x:c>
      <x:c r="Q775" s="51" t="n">
        <x:v>2315</x:v>
      </x:c>
      <x:c r="R775" s="52" t="n">
        <x:f>IFERROR(Q775/K775,"")</x:f>
        <x:v>0.12903405607268267</x:v>
      </x:c>
      <x:c r="S775" s="53" t="n">
        <x:v>38534</x:v>
      </x:c>
      <x:c r="T775" s="50" t="str">
        <x:v>EDINET_company_history</x:v>
      </x:c>
      <x:c r="U775" s="50" t="str">
        <x:v>有限会社ＳＥＩＫＯ</x:v>
      </x:c>
      <x:c r="V775" s="54" t="n">
        <x:v>0.188</x:v>
      </x:c>
      <x:c r="W775" s="50" t="str">
        <x:v>小 嶋 淳 平</x:v>
      </x:c>
      <x:c r="X775" s="50" t="b">
        <x:f>AND(COUNT(L775:O775)=4,L775&gt;='設定'!$B$6,M775&gt;='設定'!$B$6,N775&gt;='設定'!$B$6,O775&gt;='設定'!$B$6)</x:f>
        <x:v>0</x:v>
      </x:c>
      <x:c r="Y775" s="50" t="b">
        <x:f>AND(COUNT(G775:K775)=5,P775&gt;='設定'!$B$7)</x:f>
        <x:v>0</x:v>
      </x:c>
      <x:c r="Z775" s="50" t="b">
        <x:f>AND(ISNUMBER(R775),R775&gt;='設定'!$B$8)</x:f>
        <x:v>1</x:v>
      </x:c>
      <x:c r="AA775" s="50" t="b">
        <x:f>AND(ISNUMBER(S775),S775&gt;=DATE(YEAR('設定'!$B$10)-'設定'!$B$9,MONTH('設定'!$B$10),DAY('設定'!$B$10)))</x:f>
        <x:v>0</x:v>
      </x:c>
      <x:c r="AB775" s="55" t="b">
        <x:v>0</x:v>
      </x:c>
      <x:c r="AC775" s="55" t="b">
        <x:v>0</x:v>
      </x:c>
      <x:c r="AD775" s="50" t="n">
        <x:f>IF(X775,1,0)+IF(Z775,1,0)+IF(AA775,1,0)+IF(AB775,1,0)</x:f>
        <x:v>1</x:v>
      </x:c>
      <x:c r="AE775" s="50" t="n">
        <x:f>IF(Y775,1,0)+IF(Z775,1,0)+IF(AA775,1,0)+IF(AB775,1,0)</x:f>
        <x:v>1</x:v>
      </x:c>
      <x:c r="AF775" s="50" t="n">
        <x:f>IF(Y775,1,0)+IF(Z775,1,0)+IF(AA775,1,0)+IF(AC775,1,0)</x:f>
        <x:v>1</x:v>
      </x:c>
      <x:c r="AG775" s="53" t="n">
        <x:v>44348</x:v>
      </x:c>
      <x:c r="AH775" s="50" t="str">
        <x:v>S100XAL6</x:v>
      </x:c>
      <x:c r="AI775" s="50" t="str">
        <x:v>NetSalesSummaryOfBusinessResults</x:v>
      </x:c>
      <x:c r="AJ775" s="50" t="str">
        <x:v>OperatingIncome</x:v>
      </x:c>
      <x:c r="AK775" s="53" t="n">
        <x:v>45930</x:v>
      </x:c>
      <x:c r="AL775" s="50" t="str">
        <x:v>365/365/365/366/365</x:v>
      </x:c>
      <x:c r="AM775" s="51" t="n">
        <x:v>15912216</x:v>
      </x:c>
      <x:c r="AN775" s="51" t="n">
        <x:v>2512</x:v>
      </x:c>
      <x:c r="AO775" s="51" t="n">
        <x:f>IFERROR(AM775*AN775,"")</x:f>
        <x:v>39971486592</x:v>
      </x:c>
      <x:c r="AP775" s="56" t="n">
        <x:f>IFERROR(AO775/(K775*1000000),"")</x:f>
        <x:v>2.2279408389721866</x:v>
      </x:c>
      <x:c r="AQ775" s="57" t="n">
        <x:v>411799275</x:v>
      </x:c>
      <x:c r="AR775" s="52" t="n">
        <x:v>0.4927451398996781</x:v>
      </x:c>
      <x:c r="AS775" s="52" t="n">
        <x:v>-0.5138108396767561</x:v>
      </x:c>
      <x:c r="AT775" s="55" t="b">
        <x:v>1</x:v>
      </x:c>
      <x:c r="AU775" s="50"/>
      <x:c r="AV775" s="58" t="n">
        <x:v>0.392731553254346</x:v>
      </x:c>
      <x:c r="AW775" s="50" t="n">
        <x:v>212</x:v>
      </x:c>
      <x:c r="AX775" s="50" t="str">
        <x:v>Future Moat</x:v>
      </x:c>
      <x:c r="AY775" s="50" t="str">
        <x:v>目立つ機械的警告なし（定性確認は別途必要）</x:v>
      </x:c>
      <x:c r="AZ775" s="59" t="str">
        <x:v>2025-12-18 16:14</x:v>
      </x:c>
      <x:c r="BA775" s="53" t="n">
        <x:v>38534</x:v>
      </x:c>
      <x:c r="BB775" s="50"/>
      <x:c r="BC775" s="50"/>
      <x:c r="BD775" s="50"/>
    </x:row>
    <x:row r="776">
      <x:c r="A776" s="50" t="n">
        <x:v>775</x:v>
      </x:c>
      <x:c r="B776" s="50" t="str">
        <x:v>2353</x:v>
      </x:c>
      <x:c r="C776" s="50" t="str">
        <x:v>2353.T</x:v>
      </x:c>
      <x:c r="D776" s="50" t="str">
        <x:v>NIPPON PARKING DEVELOPMENT Co.,Ltd.</x:v>
      </x:c>
      <x:c r="E776" s="50" t="str">
        <x:v>Prime Market (Domestic)</x:v>
      </x:c>
      <x:c r="F776" s="50" t="str">
        <x:v>Real Estate</x:v>
      </x:c>
      <x:c r="G776" s="51" t="n">
        <x:v>23785.892</x:v>
      </x:c>
      <x:c r="H776" s="51" t="n">
        <x:v>26271.404</x:v>
      </x:c>
      <x:c r="I776" s="51" t="n">
        <x:v>31855.32</x:v>
      </x:c>
      <x:c r="J776" s="51" t="n">
        <x:v>32693.336</x:v>
      </x:c>
      <x:c r="K776" s="51" t="n">
        <x:v>36832.381</x:v>
      </x:c>
      <x:c r="L776" s="52" t="n">
        <x:f>IFERROR(H776/G776-1,"")</x:f>
        <x:v>0.10449521926695038</x:v>
      </x:c>
      <x:c r="M776" s="52" t="n">
        <x:f>IFERROR(I776/H776-1,"")</x:f>
        <x:v>0.21254730047925885</x:v>
      </x:c>
      <x:c r="N776" s="52" t="n">
        <x:f>IFERROR(J776/I776-1,"")</x:f>
        <x:v>0.02630694025362157</x:v>
      </x:c>
      <x:c r="O776" s="52" t="n">
        <x:f>IFERROR(K776/J776-1,"")</x:f>
        <x:v>0.12660210019558726</x:v>
      </x:c>
      <x:c r="P776" s="52" t="n">
        <x:f>IFERROR((K776/G776)^(1/4)-1,"")</x:f>
        <x:v>0.11552058266559295</x:v>
      </x:c>
      <x:c r="Q776" s="51" t="n">
        <x:v>7659.829</x:v>
      </x:c>
      <x:c r="R776" s="52" t="n">
        <x:f>IFERROR(Q776/K776,"")</x:f>
        <x:v>0.20796453533644754</x:v>
      </x:c>
      <x:c r="S776" s="53" t="n">
        <x:v>38018</x:v>
      </x:c>
      <x:c r="T776" s="50" t="str">
        <x:v>EDINET_company_history</x:v>
      </x:c>
      <x:c r="U776" s="50" t="str">
        <x:v>株式会社巽商店</x:v>
      </x:c>
      <x:c r="V776" s="54" t="n">
        <x:v>0.3305</x:v>
      </x:c>
      <x:c r="W776" s="50" t="str">
        <x:v>巽 一久 / 川村 憲司</x:v>
      </x:c>
      <x:c r="X776" s="50" t="b">
        <x:f>AND(COUNT(L776:O776)=4,L776&gt;='設定'!$B$6,M776&gt;='設定'!$B$6,N776&gt;='設定'!$B$6,O776&gt;='設定'!$B$6)</x:f>
        <x:v>0</x:v>
      </x:c>
      <x:c r="Y776" s="50" t="b">
        <x:f>AND(COUNT(G776:K776)=5,P776&gt;='設定'!$B$7)</x:f>
        <x:v>0</x:v>
      </x:c>
      <x:c r="Z776" s="50" t="b">
        <x:f>AND(ISNUMBER(R776),R776&gt;='設定'!$B$8)</x:f>
        <x:v>1</x:v>
      </x:c>
      <x:c r="AA776" s="50" t="b">
        <x:f>AND(ISNUMBER(S776),S776&gt;=DATE(YEAR('設定'!$B$10)-'設定'!$B$9,MONTH('設定'!$B$10),DAY('設定'!$B$10)))</x:f>
        <x:v>0</x:v>
      </x:c>
      <x:c r="AB776" s="55" t="b">
        <x:v>0</x:v>
      </x:c>
      <x:c r="AC776" s="55" t="b">
        <x:v>0</x:v>
      </x:c>
      <x:c r="AD776" s="50" t="n">
        <x:f>IF(X776,1,0)+IF(Z776,1,0)+IF(AA776,1,0)+IF(AB776,1,0)</x:f>
        <x:v>1</x:v>
      </x:c>
      <x:c r="AE776" s="50" t="n">
        <x:f>IF(Y776,1,0)+IF(Z776,1,0)+IF(AA776,1,0)+IF(AB776,1,0)</x:f>
        <x:v>1</x:v>
      </x:c>
      <x:c r="AF776" s="50" t="n">
        <x:f>IF(Y776,1,0)+IF(Z776,1,0)+IF(AA776,1,0)+IF(AC776,1,0)</x:f>
        <x:v>1</x:v>
      </x:c>
      <x:c r="AG776" s="53" t="n">
        <x:v>44348</x:v>
      </x:c>
      <x:c r="AH776" s="50" t="str">
        <x:v>S100WW40</x:v>
      </x:c>
      <x:c r="AI776" s="50" t="str">
        <x:v>NetSalesSummaryOfBusinessResults</x:v>
      </x:c>
      <x:c r="AJ776" s="50" t="str">
        <x:v>OperatingIncome</x:v>
      </x:c>
      <x:c r="AK776" s="53" t="n">
        <x:v>45869</x:v>
      </x:c>
      <x:c r="AL776" s="50" t="str">
        <x:v>365/365/365/366/365</x:v>
      </x:c>
      <x:c r="AM776" s="51" t="n">
        <x:v>319564300</x:v>
      </x:c>
      <x:c r="AN776" s="51" t="n">
        <x:v>240</x:v>
      </x:c>
      <x:c r="AO776" s="51" t="n">
        <x:f>IFERROR(AM776*AN776,"")</x:f>
        <x:v>76695432000</x:v>
      </x:c>
      <x:c r="AP776" s="56" t="n">
        <x:f>IFERROR(AO776/(K776*1000000),"")</x:f>
        <x:v>2.082282760921701</x:v>
      </x:c>
      <x:c r="AQ776" s="57" t="n">
        <x:v>398459690</x:v>
      </x:c>
      <x:c r="AR776" s="52" t="n">
        <x:v>0.3277311134990595</x:v>
      </x:c>
      <x:c r="AS776" s="52" t="n">
        <x:v>-0.4433390656372798</x:v>
      </x:c>
      <x:c r="AT776" s="55" t="b">
        <x:v>1</x:v>
      </x:c>
      <x:c r="AU776" s="50"/>
      <x:c r="AV776" s="58" t="n">
        <x:v>-0.0070671601134083</x:v>
      </x:c>
      <x:c r="AW776" s="50" t="n">
        <x:v>1925</x:v>
      </x:c>
      <x:c r="AX776" s="50" t="str">
        <x:v>Core Moat</x:v>
      </x:c>
      <x:c r="AY776" s="50" t="str">
        <x:v>目立つ機械的警告なし（定性確認は別途必要）</x:v>
      </x:c>
      <x:c r="AZ776" s="59" t="str">
        <x:v>2025-10-22 15:30</x:v>
      </x:c>
      <x:c r="BA776" s="53" t="n">
        <x:v>38018</x:v>
      </x:c>
      <x:c r="BB776" s="50"/>
      <x:c r="BC776" s="50"/>
      <x:c r="BD776" s="50" t="str">
        <x:v>TOPIX Small 1</x:v>
      </x:c>
    </x:row>
    <x:row r="777">
      <x:c r="A777" s="50" t="n">
        <x:v>776</x:v>
      </x:c>
      <x:c r="B777" s="50" t="str">
        <x:v>7709</x:v>
      </x:c>
      <x:c r="C777" s="50" t="str">
        <x:v>7709.T</x:v>
      </x:c>
      <x:c r="D777" s="50" t="str">
        <x:v>KUBOTEK CORPORATION</x:v>
      </x:c>
      <x:c r="E777" s="50" t="str">
        <x:v>Standard Market(Domestic)</x:v>
      </x:c>
      <x:c r="F777" s="50" t="str">
        <x:v>Precision Instruments</x:v>
      </x:c>
      <x:c r="G777" s="51" t="n">
        <x:v>1074.72</x:v>
      </x:c>
      <x:c r="H777" s="51" t="n">
        <x:v>1017.673</x:v>
      </x:c>
      <x:c r="I777" s="51" t="n">
        <x:v>1217.776</x:v>
      </x:c>
      <x:c r="J777" s="51" t="n">
        <x:v>1306.352</x:v>
      </x:c>
      <x:c r="K777" s="51" t="n">
        <x:v>1662.057</x:v>
      </x:c>
      <x:c r="L777" s="52" t="n">
        <x:f>IFERROR(H777/G777-1,"")</x:f>
        <x:v>-0.05308080244156621</x:v>
      </x:c>
      <x:c r="M777" s="52" t="n">
        <x:f>IFERROR(I777/H777-1,"")</x:f>
        <x:v>0.19662799347138038</x:v>
      </x:c>
      <x:c r="N777" s="52" t="n">
        <x:f>IFERROR(J777/I777-1,"")</x:f>
        <x:v>0.07273587260711323</x:v>
      </x:c>
      <x:c r="O777" s="52" t="n">
        <x:f>IFERROR(K777/J777-1,"")</x:f>
        <x:v>0.2722887858708831</x:v>
      </x:c>
      <x:c r="P777" s="52" t="n">
        <x:f>IFERROR((K777/G777)^(1/4)-1,"")</x:f>
        <x:v>0.11516118760063976</x:v>
      </x:c>
      <x:c r="Q777" s="51" t="n">
        <x:v>-125.327</x:v>
      </x:c>
      <x:c r="R777" s="52" t="n">
        <x:f>IFERROR(Q777/K777,"")</x:f>
        <x:v>-0.07540475446991288</x:v>
      </x:c>
      <x:c r="S777" s="53" t="n">
        <x:v>36923</x:v>
      </x:c>
      <x:c r="T777" s="50" t="str">
        <x:v>EDINET_company_history</x:v>
      </x:c>
      <x:c r="U777" s="50" t="str">
        <x:v>久 保 哲 夫</x:v>
      </x:c>
      <x:c r="V777" s="54" t="n">
        <x:v>0.18</x:v>
      </x:c>
      <x:c r="W777" s="50" t="str">
        <x:v>久 保 哲 夫</x:v>
      </x:c>
      <x:c r="X777" s="50" t="b">
        <x:f>AND(COUNT(L777:O777)=4,L777&gt;='設定'!$B$6,M777&gt;='設定'!$B$6,N777&gt;='設定'!$B$6,O777&gt;='設定'!$B$6)</x:f>
        <x:v>0</x:v>
      </x:c>
      <x:c r="Y777" s="50" t="b">
        <x:f>AND(COUNT(G777:K777)=5,P777&gt;='設定'!$B$7)</x:f>
        <x:v>0</x:v>
      </x:c>
      <x:c r="Z777" s="50" t="b">
        <x:f>AND(ISNUMBER(R777),R777&gt;='設定'!$B$8)</x:f>
        <x:v>0</x:v>
      </x:c>
      <x:c r="AA777" s="50" t="b">
        <x:f>AND(ISNUMBER(S777),S777&gt;=DATE(YEAR('設定'!$B$10)-'設定'!$B$9,MONTH('設定'!$B$10),DAY('設定'!$B$10)))</x:f>
        <x:v>0</x:v>
      </x:c>
      <x:c r="AB777" s="55" t="b">
        <x:v>1</x:v>
      </x:c>
      <x:c r="AC777" s="55" t="b">
        <x:v>1</x:v>
      </x:c>
      <x:c r="AD777" s="50" t="n">
        <x:f>IF(X777,1,0)+IF(Z777,1,0)+IF(AA777,1,0)+IF(AB777,1,0)</x:f>
        <x:v>1</x:v>
      </x:c>
      <x:c r="AE777" s="50" t="n">
        <x:f>IF(Y777,1,0)+IF(Z777,1,0)+IF(AA777,1,0)+IF(AB777,1,0)</x:f>
        <x:v>1</x:v>
      </x:c>
      <x:c r="AF777" s="50" t="n">
        <x:f>IF(Y777,1,0)+IF(Z777,1,0)+IF(AA777,1,0)+IF(AC777,1,0)</x:f>
        <x:v>1</x:v>
      </x:c>
      <x:c r="AG777" s="53" t="n">
        <x:v>44348</x:v>
      </x:c>
      <x:c r="AH777" s="50" t="str">
        <x:v>S100V7BC</x:v>
      </x:c>
      <x:c r="AI777" s="50" t="str">
        <x:v>NetSalesSummaryOfBusinessResults</x:v>
      </x:c>
      <x:c r="AJ777" s="50" t="str">
        <x:v>OperatingIncome</x:v>
      </x:c>
      <x:c r="AK777" s="53" t="n">
        <x:v>45747</x:v>
      </x:c>
      <x:c r="AL777" s="50" t="str">
        <x:v>365/365/365/366/365</x:v>
      </x:c>
      <x:c r="AM777" s="51" t="n">
        <x:v>13767800</x:v>
      </x:c>
      <x:c r="AN777" s="51" t="n">
        <x:v>71</x:v>
      </x:c>
      <x:c r="AO777" s="51" t="n">
        <x:f>IFERROR(AM777*AN777,"")</x:f>
        <x:v>977513800</x:v>
      </x:c>
      <x:c r="AP777" s="56" t="n">
        <x:f>IFERROR(AO777/(K777*1000000),"")</x:f>
        <x:v>0.5881349436270837</x:v>
      </x:c>
      <x:c r="AQ777" s="57" t="n">
        <x:v>30051250</x:v>
      </x:c>
      <x:c r="AR777" s="52" t="n">
        <x:v>0.4969042489886208</x:v>
      </x:c>
      <x:c r="AS777" s="52" t="n">
        <x:v>-0.828009828009828</x:v>
      </x:c>
      <x:c r="AT777" s="55" t="b">
        <x:v>0</x:v>
      </x:c>
      <x:c r="AU777" s="50" t="str">
        <x:v>repeated_operating_loss;repeated_negative_operating_cf</x:v>
      </x:c>
      <x:c r="AV777" s="58" t="n">
        <x:v>-0.087566653550315</x:v>
      </x:c>
      <x:c r="AW777" s="50" t="n">
        <x:v>2524</x:v>
      </x:c>
      <x:c r="AX777" s="50" t="str">
        <x:v>Future Moat</x:v>
      </x:c>
      <x:c r="AY777" s="50" t="str">
        <x:v>既存適格性フィルター不通過: repeated_operating_loss;repeated_negative_operating_cf / ローカル5年最大下落率-60%以下</x:v>
      </x:c>
      <x:c r="AZ777" s="59" t="str">
        <x:v>2025-06-30 09:04</x:v>
      </x:c>
      <x:c r="BA777" s="53" t="n">
        <x:v>36923</x:v>
      </x:c>
      <x:c r="BB777" s="50" t="str">
        <x:v>久 保 哲 夫</x:v>
      </x:c>
      <x:c r="BC777" s="50"/>
      <x:c r="BD777" s="50"/>
    </x:row>
    <x:row r="778">
      <x:c r="A778" s="50" t="n">
        <x:v>777</x:v>
      </x:c>
      <x:c r="B778" s="50" t="str">
        <x:v>9766</x:v>
      </x:c>
      <x:c r="C778" s="50" t="str">
        <x:v>9766.T</x:v>
      </x:c>
      <x:c r="D778" s="50" t="str">
        <x:v>KONAMI GROUP CORPORATION</x:v>
      </x:c>
      <x:c r="E778" s="50" t="str">
        <x:v>Prime Market (Domestic)</x:v>
      </x:c>
      <x:c r="F778" s="50" t="str">
        <x:v>Information &amp; Communication</x:v>
      </x:c>
      <x:c r="G778" s="51" t="n">
        <x:v>272656</x:v>
      </x:c>
      <x:c r="H778" s="51" t="n">
        <x:v>299522</x:v>
      </x:c>
      <x:c r="I778" s="51" t="n">
        <x:v>314321</x:v>
      </x:c>
      <x:c r="J778" s="51" t="n">
        <x:v>360314</x:v>
      </x:c>
      <x:c r="K778" s="51" t="n">
        <x:v>421602</x:v>
      </x:c>
      <x:c r="L778" s="52" t="n">
        <x:f>IFERROR(H778/G778-1,"")</x:f>
        <x:v>0.09853441699430787</x:v>
      </x:c>
      <x:c r="M778" s="52" t="n">
        <x:f>IFERROR(I778/H778-1,"")</x:f>
        <x:v>0.049408724567811424</x:v>
      </x:c>
      <x:c r="N778" s="52" t="n">
        <x:f>IFERROR(J778/I778-1,"")</x:f>
        <x:v>0.14632493533680546</x:v>
      </x:c>
      <x:c r="O778" s="52" t="n">
        <x:f>IFERROR(K778/J778-1,"")</x:f>
        <x:v>0.17009608286106004</x:v>
      </x:c>
      <x:c r="P778" s="52" t="n">
        <x:f>IFERROR((K778/G778)^(1/4)-1,"")</x:f>
        <x:v>0.11512075937632238</x:v>
      </x:c>
      <x:c r="Q778" s="51" t="n">
        <x:v>101944</x:v>
      </x:c>
      <x:c r="R778" s="52" t="n">
        <x:f>IFERROR(Q778/K778,"")</x:f>
        <x:v>0.2418015094805053</x:v>
      </x:c>
      <x:c r="S778" s="53" t="n">
        <x:v>30956</x:v>
      </x:c>
      <x:c r="T778" s="50" t="str">
        <x:v>EDINET_company_history</x:v>
      </x:c>
      <x:c r="U778" s="50" t="str">
        <x:v>日本マスタートラスト信託銀行株式会社（信託口）</x:v>
      </x:c>
      <x:c r="V778" s="54" t="n">
        <x:v>0.2006</x:v>
      </x:c>
      <x:c r="W778" s="50" t="str">
        <x:v>上月 景正 / 東尾 公彦</x:v>
      </x:c>
      <x:c r="X778" s="50" t="b">
        <x:f>AND(COUNT(L778:O778)=4,L778&gt;='設定'!$B$6,M778&gt;='設定'!$B$6,N778&gt;='設定'!$B$6,O778&gt;='設定'!$B$6)</x:f>
        <x:v>0</x:v>
      </x:c>
      <x:c r="Y778" s="50" t="b">
        <x:f>AND(COUNT(G778:K778)=5,P778&gt;='設定'!$B$7)</x:f>
        <x:v>0</x:v>
      </x:c>
      <x:c r="Z778" s="50" t="b">
        <x:f>AND(ISNUMBER(R778),R778&gt;='設定'!$B$8)</x:f>
        <x:v>1</x:v>
      </x:c>
      <x:c r="AA778" s="50" t="b">
        <x:f>AND(ISNUMBER(S778),S778&gt;=DATE(YEAR('設定'!$B$10)-'設定'!$B$9,MONTH('設定'!$B$10),DAY('設定'!$B$10)))</x:f>
        <x:v>0</x:v>
      </x:c>
      <x:c r="AB778" s="55" t="b">
        <x:v>0</x:v>
      </x:c>
      <x:c r="AC778" s="55" t="b">
        <x:v>0</x:v>
      </x:c>
      <x:c r="AD778" s="50" t="n">
        <x:f>IF(X778,1,0)+IF(Z778,1,0)+IF(AA778,1,0)+IF(AB778,1,0)</x:f>
        <x:v>1</x:v>
      </x:c>
      <x:c r="AE778" s="50" t="n">
        <x:f>IF(Y778,1,0)+IF(Z778,1,0)+IF(AA778,1,0)+IF(AB778,1,0)</x:f>
        <x:v>1</x:v>
      </x:c>
      <x:c r="AF778" s="50" t="n">
        <x:f>IF(Y778,1,0)+IF(Z778,1,0)+IF(AA778,1,0)+IF(AC778,1,0)</x:f>
        <x:v>1</x:v>
      </x:c>
      <x:c r="AG778" s="53" t="n">
        <x:v>44348</x:v>
      </x:c>
      <x:c r="AH778" s="50" t="str">
        <x:v>S100W7UN</x:v>
      </x:c>
      <x:c r="AI778" s="50" t="str">
        <x:v>RevenueIFRSSummaryOfBusinessResults</x:v>
      </x:c>
      <x:c r="AJ778" s="50" t="str">
        <x:v>OperatingIncomeIFRSSummaryOfBusinessResults</x:v>
      </x:c>
      <x:c r="AK778" s="53" t="n">
        <x:v>45747</x:v>
      </x:c>
      <x:c r="AL778" s="50" t="str">
        <x:v>365/365/365/366/365</x:v>
      </x:c>
      <x:c r="AM778" s="51" t="n">
        <x:v>135556900</x:v>
      </x:c>
      <x:c r="AN778" s="51" t="n">
        <x:v>19835</x:v>
      </x:c>
      <x:c r="AO778" s="51" t="n">
        <x:f>IFERROR(AM778*AN778,"")</x:f>
        <x:v>2688771111500</x:v>
      </x:c>
      <x:c r="AP778" s="56" t="n">
        <x:f>IFERROR(AO778/(K778*1000000),"")</x:f>
        <x:v>6.37751033320525</x:v>
      </x:c>
      <x:c r="AQ778" s="57" t="n">
        <x:v>11314863466.666666</x:v>
      </x:c>
      <x:c r="AR778" s="52" t="n">
        <x:v>0.357037167347739</x:v>
      </x:c>
      <x:c r="AS778" s="52" t="n">
        <x:v>-0.368547861104549</x:v>
      </x:c>
      <x:c r="AT778" s="55" t="b">
        <x:v>0</x:v>
      </x:c>
      <x:c r="AU778" s="50" t="str">
        <x:v>missing_financial_data</x:v>
      </x:c>
      <x:c r="AV778" s="58" t="n">
        <x:v>0.1128542558354792</x:v>
      </x:c>
      <x:c r="AW778" s="50" t="n">
        <x:v>1158</x:v>
      </x:c>
      <x:c r="AX778" s="50" t="str">
        <x:v>Core Moat</x:v>
      </x:c>
      <x:c r="AY778" s="50" t="str">
        <x:v>既存適格性フィルター不通過: missing_financial_data</x:v>
      </x:c>
      <x:c r="AZ778" s="59" t="str">
        <x:v>2025-06-27 10:51</x:v>
      </x:c>
      <x:c r="BA778" s="53" t="n">
        <x:v>30956</x:v>
      </x:c>
      <x:c r="BB778" s="50"/>
      <x:c r="BC778" s="50"/>
      <x:c r="BD778" s="50" t="str">
        <x:v>TOPIX Mid400</x:v>
      </x:c>
    </x:row>
    <x:row r="779">
      <x:c r="A779" s="50" t="n">
        <x:v>778</x:v>
      </x:c>
      <x:c r="B779" s="50" t="str">
        <x:v>9142</x:v>
      </x:c>
      <x:c r="C779" s="50" t="str">
        <x:v>9142.T</x:v>
      </x:c>
      <x:c r="D779" s="50" t="str">
        <x:v>Kyushu Railway Company</x:v>
      </x:c>
      <x:c r="E779" s="50" t="str">
        <x:v>Prime Market (Domestic)</x:v>
      </x:c>
      <x:c r="F779" s="50" t="str">
        <x:v>Land Transportation</x:v>
      </x:c>
      <x:c r="G779" s="51" t="n">
        <x:v>293914</x:v>
      </x:c>
      <x:c r="H779" s="51" t="n">
        <x:v>329527</x:v>
      </x:c>
      <x:c r="I779" s="51" t="n">
        <x:v>383242</x:v>
      </x:c>
      <x:c r="J779" s="51" t="n">
        <x:v>420402</x:v>
      </x:c>
      <x:c r="K779" s="51" t="n">
        <x:v>454393</x:v>
      </x:c>
      <x:c r="L779" s="52" t="n">
        <x:f>IFERROR(H779/G779-1,"")</x:f>
        <x:v>0.12116809679021756</x:v>
      </x:c>
      <x:c r="M779" s="52" t="n">
        <x:f>IFERROR(I779/H779-1,"")</x:f>
        <x:v>0.16300636973601557</x:v>
      </x:c>
      <x:c r="N779" s="52" t="n">
        <x:f>IFERROR(J779/I779-1,"")</x:f>
        <x:v>0.09696223274067028</x:v>
      </x:c>
      <x:c r="O779" s="52" t="n">
        <x:f>IFERROR(K779/J779-1,"")</x:f>
        <x:v>0.08085356396972432</x:v>
      </x:c>
      <x:c r="P779" s="52" t="n">
        <x:f>IFERROR((K779/G779)^(1/4)-1,"")</x:f>
        <x:v>0.11507181811645628</x:v>
      </x:c>
      <x:c r="Q779" s="51" t="n">
        <x:v>58976</x:v>
      </x:c>
      <x:c r="R779" s="52" t="n">
        <x:f>IFERROR(Q779/K779,"")</x:f>
        <x:v>0.12979073181144957</x:v>
      </x:c>
      <x:c r="S779" s="53" t="n">
        <x:v>40603</x:v>
      </x:c>
      <x:c r="T779" s="50" t="str">
        <x:v>EDINET_company_history</x:v>
      </x:c>
      <x:c r="U779" s="50" t="str">
        <x:v>日本マスタートラスト信託銀行株式会社（信託口）</x:v>
      </x:c>
      <x:c r="V779" s="54" t="n">
        <x:v>0.1521</x:v>
      </x:c>
      <x:c r="W779" s="50" t="str">
        <x:v>青柳 俊彦 / 古宮 洋二 / 福永 嘉之</x:v>
      </x:c>
      <x:c r="X779" s="50" t="b">
        <x:f>AND(COUNT(L779:O779)=4,L779&gt;='設定'!$B$6,M779&gt;='設定'!$B$6,N779&gt;='設定'!$B$6,O779&gt;='設定'!$B$6)</x:f>
        <x:v>0</x:v>
      </x:c>
      <x:c r="Y779" s="50" t="b">
        <x:f>AND(COUNT(G779:K779)=5,P779&gt;='設定'!$B$7)</x:f>
        <x:v>0</x:v>
      </x:c>
      <x:c r="Z779" s="50" t="b">
        <x:f>AND(ISNUMBER(R779),R779&gt;='設定'!$B$8)</x:f>
        <x:v>1</x:v>
      </x:c>
      <x:c r="AA779" s="50" t="b">
        <x:f>AND(ISNUMBER(S779),S779&gt;=DATE(YEAR('設定'!$B$10)-'設定'!$B$9,MONTH('設定'!$B$10),DAY('設定'!$B$10)))</x:f>
        <x:v>0</x:v>
      </x:c>
      <x:c r="AB779" s="55" t="b">
        <x:v>0</x:v>
      </x:c>
      <x:c r="AC779" s="55" t="b">
        <x:v>0</x:v>
      </x:c>
      <x:c r="AD779" s="50" t="n">
        <x:f>IF(X779,1,0)+IF(Z779,1,0)+IF(AA779,1,0)+IF(AB779,1,0)</x:f>
        <x:v>1</x:v>
      </x:c>
      <x:c r="AE779" s="50" t="n">
        <x:f>IF(Y779,1,0)+IF(Z779,1,0)+IF(AA779,1,0)+IF(AB779,1,0)</x:f>
        <x:v>1</x:v>
      </x:c>
      <x:c r="AF779" s="50" t="n">
        <x:f>IF(Y779,1,0)+IF(Z779,1,0)+IF(AA779,1,0)+IF(AC779,1,0)</x:f>
        <x:v>1</x:v>
      </x:c>
      <x:c r="AG779" s="53" t="n">
        <x:v>44348</x:v>
      </x:c>
      <x:c r="AH779" s="50" t="str">
        <x:v>S100VUGL</x:v>
      </x:c>
      <x:c r="AI779" s="50" t="str">
        <x:v>OperatingRevenue1SummaryOfBusinessResults</x:v>
      </x:c>
      <x:c r="AJ779" s="50" t="str">
        <x:v>OperatingIncome</x:v>
      </x:c>
      <x:c r="AK779" s="53" t="n">
        <x:v>45747</x:v>
      </x:c>
      <x:c r="AL779" s="50" t="str">
        <x:v>365/365/365/366/365</x:v>
      </x:c>
      <x:c r="AM779" s="51" t="n">
        <x:v>157301400</x:v>
      </x:c>
      <x:c r="AN779" s="51" t="n">
        <x:v>3438</x:v>
      </x:c>
      <x:c r="AO779" s="51" t="n">
        <x:f>IFERROR(AM779*AN779,"")</x:f>
        <x:v>540802213200</x:v>
      </x:c>
      <x:c r="AP779" s="56" t="n">
        <x:f>IFERROR(AO779/(K779*1000000),"")</x:f>
        <x:v>1.190164050062391</x:v>
      </x:c>
      <x:c r="AQ779" s="57" t="n">
        <x:v>2942990561.6666665</x:v>
      </x:c>
      <x:c r="AR779" s="52" t="n">
        <x:v>0.1995096341332414</x:v>
      </x:c>
      <x:c r="AS779" s="52" t="n">
        <x:v>-0.1866184014266504</x:v>
      </x:c>
      <x:c r="AT779" s="55" t="b">
        <x:v>1</x:v>
      </x:c>
      <x:c r="AU779" s="50"/>
      <x:c r="AV779" s="58" t="n">
        <x:v>0.0361303155030696</x:v>
      </x:c>
      <x:c r="AW779" s="50" t="n">
        <x:v>1603</x:v>
      </x:c>
      <x:c r="AX779" s="50" t="str">
        <x:v>Core Moat</x:v>
      </x:c>
      <x:c r="AY779" s="50" t="str">
        <x:v>目立つ機械的警告なし（定性確認は別途必要）</x:v>
      </x:c>
      <x:c r="AZ779" s="59" t="str">
        <x:v>2025-06-18 15:30</x:v>
      </x:c>
      <x:c r="BA779" s="53" t="n">
        <x:v>40603</x:v>
      </x:c>
      <x:c r="BB779" s="50"/>
      <x:c r="BC779" s="50"/>
      <x:c r="BD779" s="50" t="str">
        <x:v>TOPIX Mid400</x:v>
      </x:c>
    </x:row>
    <x:row r="780">
      <x:c r="A780" s="50" t="n">
        <x:v>779</x:v>
      </x:c>
      <x:c r="B780" s="50" t="str">
        <x:v>4765</x:v>
      </x:c>
      <x:c r="C780" s="50" t="str">
        <x:v>4765.T</x:v>
      </x:c>
      <x:c r="D780" s="50" t="str">
        <x:v>SBI Global Asset Management Co.,Ltd.</x:v>
      </x:c>
      <x:c r="E780" s="50" t="str">
        <x:v>Prime Market (Domestic)</x:v>
      </x:c>
      <x:c r="F780" s="50" t="str">
        <x:v>Services</x:v>
      </x:c>
      <x:c r="G780" s="51" t="n">
        <x:v>7485.655</x:v>
      </x:c>
      <x:c r="H780" s="51" t="n">
        <x:v>8123.286</x:v>
      </x:c>
      <x:c r="I780" s="51" t="n">
        <x:v>8747.113</x:v>
      </x:c>
      <x:c r="J780" s="51" t="n">
        <x:v>10137.596</x:v>
      </x:c>
      <x:c r="K780" s="51" t="n">
        <x:v>11568.99</x:v>
      </x:c>
      <x:c r="L780" s="52" t="n">
        <x:f>IFERROR(H780/G780-1,"")</x:f>
        <x:v>0.08518038835612929</x:v>
      </x:c>
      <x:c r="M780" s="52" t="n">
        <x:f>IFERROR(I780/H780-1,"")</x:f>
        <x:v>0.07679490787348864</x:v>
      </x:c>
      <x:c r="N780" s="52" t="n">
        <x:f>IFERROR(J780/I780-1,"")</x:f>
        <x:v>0.1589647921548516</x:v>
      </x:c>
      <x:c r="O780" s="52" t="n">
        <x:f>IFERROR(K780/J780-1,"")</x:f>
        <x:v>0.14119659138123075</x:v>
      </x:c>
      <x:c r="P780" s="52" t="n">
        <x:f>IFERROR((K780/G780)^(1/4)-1,"")</x:f>
        <x:v>0.11497828576097047</x:v>
      </x:c>
      <x:c r="Q780" s="51" t="n">
        <x:v>2269.274</x:v>
      </x:c>
      <x:c r="R780" s="52" t="n">
        <x:f>IFERROR(Q780/K780,"")</x:f>
        <x:v>0.1961514358643235</x:v>
      </x:c>
      <x:c r="S780" s="53" t="n">
        <x:v>36678</x:v>
      </x:c>
      <x:c r="T780" s="50" t="str">
        <x:v>EDINET_company_history</x:v>
      </x:c>
      <x:c r="U780" s="50" t="str">
        <x:v>ＳＢＩアセットマネジメントグループ 株式会社</x:v>
      </x:c>
      <x:c r="V780" s="54" t="n">
        <x:v>0.526</x:v>
      </x:c>
      <x:c r="W780" s="50" t="str">
        <x:v>朝倉 智也</x:v>
      </x:c>
      <x:c r="X780" s="50" t="b">
        <x:f>AND(COUNT(L780:O780)=4,L780&gt;='設定'!$B$6,M780&gt;='設定'!$B$6,N780&gt;='設定'!$B$6,O780&gt;='設定'!$B$6)</x:f>
        <x:v>0</x:v>
      </x:c>
      <x:c r="Y780" s="50" t="b">
        <x:f>AND(COUNT(G780:K780)=5,P780&gt;='設定'!$B$7)</x:f>
        <x:v>0</x:v>
      </x:c>
      <x:c r="Z780" s="50" t="b">
        <x:f>AND(ISNUMBER(R780),R780&gt;='設定'!$B$8)</x:f>
        <x:v>1</x:v>
      </x:c>
      <x:c r="AA780" s="50" t="b">
        <x:f>AND(ISNUMBER(S780),S780&gt;=DATE(YEAR('設定'!$B$10)-'設定'!$B$9,MONTH('設定'!$B$10),DAY('設定'!$B$10)))</x:f>
        <x:v>0</x:v>
      </x:c>
      <x:c r="AB780" s="55" t="b">
        <x:v>0</x:v>
      </x:c>
      <x:c r="AC780" s="55" t="b">
        <x:v>0</x:v>
      </x:c>
      <x:c r="AD780" s="50" t="n">
        <x:f>IF(X780,1,0)+IF(Z780,1,0)+IF(AA780,1,0)+IF(AB780,1,0)</x:f>
        <x:v>1</x:v>
      </x:c>
      <x:c r="AE780" s="50" t="n">
        <x:f>IF(Y780,1,0)+IF(Z780,1,0)+IF(AA780,1,0)+IF(AB780,1,0)</x:f>
        <x:v>1</x:v>
      </x:c>
      <x:c r="AF780" s="50" t="n">
        <x:f>IF(Y780,1,0)+IF(Z780,1,0)+IF(AA780,1,0)+IF(AC780,1,0)</x:f>
        <x:v>1</x:v>
      </x:c>
      <x:c r="AG780" s="53" t="n">
        <x:v>44348</x:v>
      </x:c>
      <x:c r="AH780" s="50" t="str">
        <x:v>S100VXYH</x:v>
      </x:c>
      <x:c r="AI780" s="50" t="str">
        <x:v>NetSalesSummaryOfBusinessResults</x:v>
      </x:c>
      <x:c r="AJ780" s="50" t="str">
        <x:v>OperatingIncome</x:v>
      </x:c>
      <x:c r="AK780" s="53" t="n">
        <x:v>45747</x:v>
      </x:c>
      <x:c r="AL780" s="50" t="str">
        <x:v>365/365/365/366/365</x:v>
      </x:c>
      <x:c r="AM780" s="51" t="n">
        <x:v>89673500</x:v>
      </x:c>
      <x:c r="AN780" s="51" t="n">
        <x:v>591</x:v>
      </x:c>
      <x:c r="AO780" s="51" t="n">
        <x:f>IFERROR(AM780*AN780,"")</x:f>
        <x:v>52997038500</x:v>
      </x:c>
      <x:c r="AP780" s="56" t="n">
        <x:f>IFERROR(AO780/(K780*1000000),"")</x:f>
        <x:v>4.580956375621381</x:v>
      </x:c>
      <x:c r="AQ780" s="57" t="n">
        <x:v>178385016.66666666</x:v>
      </x:c>
      <x:c r="AR780" s="52" t="n">
        <x:v>0.2436565991526265</x:v>
      </x:c>
      <x:c r="AS780" s="52" t="n">
        <x:v>-0.3191029209796658</x:v>
      </x:c>
      <x:c r="AT780" s="55" t="b">
        <x:v>1</x:v>
      </x:c>
      <x:c r="AU780" s="50"/>
      <x:c r="AV780" s="58" t="n">
        <x:v>0.1822142346678381</x:v>
      </x:c>
      <x:c r="AW780" s="50" t="n">
        <x:v>796</x:v>
      </x:c>
      <x:c r="AX780" s="50" t="str">
        <x:v>Core Moat</x:v>
      </x:c>
      <x:c r="AY780" s="50" t="str">
        <x:v>目立つ機械的警告なし（定性確認は別途必要）</x:v>
      </x:c>
      <x:c r="AZ780" s="59" t="str">
        <x:v>2025-06-17 14:08</x:v>
      </x:c>
      <x:c r="BA780" s="53" t="n">
        <x:v>36678</x:v>
      </x:c>
      <x:c r="BB780" s="50"/>
      <x:c r="BC780" s="50"/>
      <x:c r="BD780" s="50" t="str">
        <x:v>TOPIX Small 2</x:v>
      </x:c>
    </x:row>
    <x:row r="781">
      <x:c r="A781" s="50" t="n">
        <x:v>780</x:v>
      </x:c>
      <x:c r="B781" s="50" t="str">
        <x:v>6460</x:v>
      </x:c>
      <x:c r="C781" s="50" t="str">
        <x:v>6460.T</x:v>
      </x:c>
      <x:c r="D781" s="50" t="str">
        <x:v>SEGA SAMMY HOLDINGS INC.</x:v>
      </x:c>
      <x:c r="E781" s="50" t="str">
        <x:v>Prime Market (Domestic)</x:v>
      </x:c>
      <x:c r="F781" s="50" t="str">
        <x:v>Machinery</x:v>
      </x:c>
      <x:c r="G781" s="51" t="n">
        <x:v>277748</x:v>
      </x:c>
      <x:c r="H781" s="51" t="n">
        <x:v>320949</x:v>
      </x:c>
      <x:c r="I781" s="51" t="n">
        <x:v>389635</x:v>
      </x:c>
      <x:c r="J781" s="51" t="n">
        <x:v>468925</x:v>
      </x:c>
      <x:c r="K781" s="51" t="n">
        <x:v>428948</x:v>
      </x:c>
      <x:c r="L781" s="52" t="n">
        <x:f>IFERROR(H781/G781-1,"")</x:f>
        <x:v>0.1555402739173639</x:v>
      </x:c>
      <x:c r="M781" s="52" t="n">
        <x:f>IFERROR(I781/H781-1,"")</x:f>
        <x:v>0.21400907932412938</x:v>
      </x:c>
      <x:c r="N781" s="52" t="n">
        <x:f>IFERROR(J781/I781-1,"")</x:f>
        <x:v>0.2034981457004632</x:v>
      </x:c>
      <x:c r="O781" s="52" t="n">
        <x:f>IFERROR(K781/J781-1,"")</x:f>
        <x:v>-0.0852524390894066</x:v>
      </x:c>
      <x:c r="P781" s="52" t="n">
        <x:f>IFERROR((K781/G781)^(1/4)-1,"")</x:f>
        <x:v>0.11477809583987963</x:v>
      </x:c>
      <x:c r="Q781" s="51" t="n">
        <x:v>48124</x:v>
      </x:c>
      <x:c r="R781" s="52" t="n">
        <x:f>IFERROR(Q781/K781,"")</x:f>
        <x:v>0.11219075505655697</x:v>
      </x:c>
      <x:c r="S781" s="53" t="n">
        <x:v>38261</x:v>
      </x:c>
      <x:c r="T781" s="50" t="str">
        <x:v>EDINET_company_history</x:v>
      </x:c>
      <x:c r="U781" s="50" t="str">
        <x:v>合同会社HS Company</x:v>
      </x:c>
      <x:c r="V781" s="54" t="n">
        <x:v>0.1807</x:v>
      </x:c>
      <x:c r="W781" s="50" t="str">
        <x:v>里 見 治 / 里 見 治 紀</x:v>
      </x:c>
      <x:c r="X781" s="50" t="b">
        <x:f>AND(COUNT(L781:O781)=4,L781&gt;='設定'!$B$6,M781&gt;='設定'!$B$6,N781&gt;='設定'!$B$6,O781&gt;='設定'!$B$6)</x:f>
        <x:v>0</x:v>
      </x:c>
      <x:c r="Y781" s="50" t="b">
        <x:f>AND(COUNT(G781:K781)=5,P781&gt;='設定'!$B$7)</x:f>
        <x:v>0</x:v>
      </x:c>
      <x:c r="Z781" s="50" t="b">
        <x:f>AND(ISNUMBER(R781),R781&gt;='設定'!$B$8)</x:f>
        <x:v>1</x:v>
      </x:c>
      <x:c r="AA781" s="50" t="b">
        <x:f>AND(ISNUMBER(S781),S781&gt;=DATE(YEAR('設定'!$B$10)-'設定'!$B$9,MONTH('設定'!$B$10),DAY('設定'!$B$10)))</x:f>
        <x:v>0</x:v>
      </x:c>
      <x:c r="AB781" s="55" t="b">
        <x:v>0</x:v>
      </x:c>
      <x:c r="AC781" s="55" t="b">
        <x:v>0</x:v>
      </x:c>
      <x:c r="AD781" s="50" t="n">
        <x:f>IF(X781,1,0)+IF(Z781,1,0)+IF(AA781,1,0)+IF(AB781,1,0)</x:f>
        <x:v>1</x:v>
      </x:c>
      <x:c r="AE781" s="50" t="n">
        <x:f>IF(Y781,1,0)+IF(Z781,1,0)+IF(AA781,1,0)+IF(AB781,1,0)</x:f>
        <x:v>1</x:v>
      </x:c>
      <x:c r="AF781" s="50" t="n">
        <x:f>IF(Y781,1,0)+IF(Z781,1,0)+IF(AA781,1,0)+IF(AC781,1,0)</x:f>
        <x:v>1</x:v>
      </x:c>
      <x:c r="AG781" s="53" t="n">
        <x:v>44348</x:v>
      </x:c>
      <x:c r="AH781" s="50" t="str">
        <x:v>S100W28S</x:v>
      </x:c>
      <x:c r="AI781" s="50" t="str">
        <x:v>NetSalesSummaryOfBusinessResults</x:v>
      </x:c>
      <x:c r="AJ781" s="50" t="str">
        <x:v>OperatingIncome</x:v>
      </x:c>
      <x:c r="AK781" s="53" t="n">
        <x:v>45747</x:v>
      </x:c>
      <x:c r="AL781" s="50" t="str">
        <x:v>365/365/365/366/365</x:v>
      </x:c>
      <x:c r="AM781" s="51" t="n">
        <x:v>215808676</x:v>
      </x:c>
      <x:c r="AN781" s="51" t="n">
        <x:v>2397</x:v>
      </x:c>
      <x:c r="AO781" s="51" t="n">
        <x:f>IFERROR(AM781*AN781,"")</x:f>
        <x:v>517293396372</x:v>
      </x:c>
      <x:c r="AP781" s="56" t="n">
        <x:f>IFERROR(AO781/(K781*1000000),"")</x:f>
        <x:v>1.2059582895176104</x:v>
      </x:c>
      <x:c r="AQ781" s="57" t="n">
        <x:v>2637196344.1666665</x:v>
      </x:c>
      <x:c r="AR781" s="52" t="n">
        <x:v>0.3364549330134361</x:v>
      </x:c>
      <x:c r="AS781" s="52" t="n">
        <x:v>-0.4563608504407895</x:v>
      </x:c>
      <x:c r="AT781" s="55" t="b">
        <x:v>1</x:v>
      </x:c>
      <x:c r="AU781" s="50"/>
      <x:c r="AV781" s="58" t="n">
        <x:v>0.1865933903730327</x:v>
      </x:c>
      <x:c r="AW781" s="50" t="n">
        <x:v>773</x:v>
      </x:c>
      <x:c r="AX781" s="50" t="str">
        <x:v>Future Moat</x:v>
      </x:c>
      <x:c r="AY781" s="50" t="str">
        <x:v>目立つ機械的警告なし（定性確認は別途必要）</x:v>
      </x:c>
      <x:c r="AZ781" s="59" t="str">
        <x:v>2025-06-23 16:14</x:v>
      </x:c>
      <x:c r="BA781" s="53" t="n">
        <x:v>38261</x:v>
      </x:c>
      <x:c r="BB781" s="50"/>
      <x:c r="BC781" s="50"/>
      <x:c r="BD781" s="50" t="str">
        <x:v>TOPIX Mid400</x:v>
      </x:c>
    </x:row>
    <x:row r="782">
      <x:c r="A782" s="50" t="n">
        <x:v>781</x:v>
      </x:c>
      <x:c r="B782" s="50" t="str">
        <x:v>6436</x:v>
      </x:c>
      <x:c r="C782" s="50" t="str">
        <x:v>6436.T</x:v>
      </x:c>
      <x:c r="D782" s="50" t="str">
        <x:v>Amano Corporation</x:v>
      </x:c>
      <x:c r="E782" s="50" t="str">
        <x:v>Prime Market (Domestic)</x:v>
      </x:c>
      <x:c r="F782" s="50" t="str">
        <x:v>Machinery</x:v>
      </x:c>
      <x:c r="G782" s="51" t="n">
        <x:v>113598</x:v>
      </x:c>
      <x:c r="H782" s="51" t="n">
        <x:v>118429</x:v>
      </x:c>
      <x:c r="I782" s="51" t="n">
        <x:v>132810</x:v>
      </x:c>
      <x:c r="J782" s="51" t="n">
        <x:v>152864</x:v>
      </x:c>
      <x:c r="K782" s="51" t="n">
        <x:v>175423</x:v>
      </x:c>
      <x:c r="L782" s="52" t="n">
        <x:f>IFERROR(H782/G782-1,"")</x:f>
        <x:v>0.042527157168259944</x:v>
      </x:c>
      <x:c r="M782" s="52" t="n">
        <x:f>IFERROR(I782/H782-1,"")</x:f>
        <x:v>0.12143140615896453</x:v>
      </x:c>
      <x:c r="N782" s="52" t="n">
        <x:f>IFERROR(J782/I782-1,"")</x:f>
        <x:v>0.15099766583841578</x:v>
      </x:c>
      <x:c r="O782" s="52" t="n">
        <x:f>IFERROR(K782/J782-1,"")</x:f>
        <x:v>0.14757562277580072</x:v>
      </x:c>
      <x:c r="P782" s="52" t="n">
        <x:f>IFERROR((K782/G782)^(1/4)-1,"")</x:f>
        <x:v>0.11475380174702066</x:v>
      </x:c>
      <x:c r="Q782" s="51" t="n">
        <x:v>23040</x:v>
      </x:c>
      <x:c r="R782" s="52" t="n">
        <x:f>IFERROR(Q782/K782,"")</x:f>
        <x:v>0.13133967609720504</x:v>
      </x:c>
      <x:c r="S782" s="53" t="n">
        <x:v>22555</x:v>
      </x:c>
      <x:c r="T782" s="50" t="str">
        <x:v>EDINET_company_history</x:v>
      </x:c>
      <x:c r="U782" s="50" t="str">
        <x:v>日本マスタートラスト信託銀行(株)(信託口)</x:v>
      </x:c>
      <x:c r="V782" s="54" t="n">
        <x:v>0.1392</x:v>
      </x:c>
      <x:c r="W782" s="50" t="str">
        <x:v>津 田 博 之 / 山 﨑 学 / 生 駒 進</x:v>
      </x:c>
      <x:c r="X782" s="50" t="b">
        <x:f>AND(COUNT(L782:O782)=4,L782&gt;='設定'!$B$6,M782&gt;='設定'!$B$6,N782&gt;='設定'!$B$6,O782&gt;='設定'!$B$6)</x:f>
        <x:v>0</x:v>
      </x:c>
      <x:c r="Y782" s="50" t="b">
        <x:f>AND(COUNT(G782:K782)=5,P782&gt;='設定'!$B$7)</x:f>
        <x:v>0</x:v>
      </x:c>
      <x:c r="Z782" s="50" t="b">
        <x:f>AND(ISNUMBER(R782),R782&gt;='設定'!$B$8)</x:f>
        <x:v>1</x:v>
      </x:c>
      <x:c r="AA782" s="50" t="b">
        <x:f>AND(ISNUMBER(S782),S782&gt;=DATE(YEAR('設定'!$B$10)-'設定'!$B$9,MONTH('設定'!$B$10),DAY('設定'!$B$10)))</x:f>
        <x:v>0</x:v>
      </x:c>
      <x:c r="AB782" s="55" t="b">
        <x:v>0</x:v>
      </x:c>
      <x:c r="AC782" s="55" t="b">
        <x:v>0</x:v>
      </x:c>
      <x:c r="AD782" s="50" t="n">
        <x:f>IF(X782,1,0)+IF(Z782,1,0)+IF(AA782,1,0)+IF(AB782,1,0)</x:f>
        <x:v>1</x:v>
      </x:c>
      <x:c r="AE782" s="50" t="n">
        <x:f>IF(Y782,1,0)+IF(Z782,1,0)+IF(AA782,1,0)+IF(AB782,1,0)</x:f>
        <x:v>1</x:v>
      </x:c>
      <x:c r="AF782" s="50" t="n">
        <x:f>IF(Y782,1,0)+IF(Z782,1,0)+IF(AA782,1,0)+IF(AC782,1,0)</x:f>
        <x:v>1</x:v>
      </x:c>
      <x:c r="AG782" s="53" t="n">
        <x:v>44348</x:v>
      </x:c>
      <x:c r="AH782" s="50" t="str">
        <x:v>S100W7VL</x:v>
      </x:c>
      <x:c r="AI782" s="50" t="str">
        <x:v>NetSalesSummaryOfBusinessResults</x:v>
      </x:c>
      <x:c r="AJ782" s="50" t="str">
        <x:v>OperatingIncome</x:v>
      </x:c>
      <x:c r="AK782" s="53" t="n">
        <x:v>45747</x:v>
      </x:c>
      <x:c r="AL782" s="50" t="str">
        <x:v>365/365/365/366/365</x:v>
      </x:c>
      <x:c r="AM782" s="51" t="n">
        <x:v>72006129</x:v>
      </x:c>
      <x:c r="AN782" s="51" t="n">
        <x:v>3534</x:v>
      </x:c>
      <x:c r="AO782" s="51" t="n">
        <x:f>IFERROR(AM782*AN782,"")</x:f>
        <x:v>254469659886</x:v>
      </x:c>
      <x:c r="AP782" s="56" t="n">
        <x:f>IFERROR(AO782/(K782*1000000),"")</x:f>
        <x:v>1.450606020225398</x:v>
      </x:c>
      <x:c r="AQ782" s="57" t="n">
        <x:v>1123186771.6666667</x:v>
      </x:c>
      <x:c r="AR782" s="52" t="n">
        <x:v>0.2397937942281002</x:v>
      </x:c>
      <x:c r="AS782" s="52" t="n">
        <x:v>-0.3348577916091118</x:v>
      </x:c>
      <x:c r="AT782" s="55" t="b">
        <x:v>1</x:v>
      </x:c>
      <x:c r="AU782" s="50"/>
      <x:c r="AV782" s="58" t="n">
        <x:v>0.3828381475314832</x:v>
      </x:c>
      <x:c r="AW782" s="50" t="n">
        <x:v>226</x:v>
      </x:c>
      <x:c r="AX782" s="50" t="str">
        <x:v>Future Moat</x:v>
      </x:c>
      <x:c r="AY782" s="50" t="str">
        <x:v>目立つ機械的警告なし（定性確認は別途必要）</x:v>
      </x:c>
      <x:c r="AZ782" s="59" t="str">
        <x:v>2025-06-27 14:20</x:v>
      </x:c>
      <x:c r="BA782" s="53" t="n">
        <x:v>22555</x:v>
      </x:c>
      <x:c r="BB782" s="50"/>
      <x:c r="BC782" s="50"/>
      <x:c r="BD782" s="50" t="str">
        <x:v>TOPIX Mid400</x:v>
      </x:c>
    </x:row>
    <x:row r="783">
      <x:c r="A783" s="50" t="n">
        <x:v>782</x:v>
      </x:c>
      <x:c r="B783" s="50" t="str">
        <x:v>3671</x:v>
      </x:c>
      <x:c r="C783" s="50" t="str">
        <x:v>3671.T</x:v>
      </x:c>
      <x:c r="D783" s="50" t="str">
        <x:v>SOFTMAX CO.,LTD</x:v>
      </x:c>
      <x:c r="E783" s="50" t="str">
        <x:v>Standard Market(Domestic)</x:v>
      </x:c>
      <x:c r="F783" s="50" t="str">
        <x:v>Information &amp; Communication</x:v>
      </x:c>
      <x:c r="G783" s="51" t="n">
        <x:v>4489.245</x:v>
      </x:c>
      <x:c r="H783" s="51" t="n">
        <x:v>5050.266</x:v>
      </x:c>
      <x:c r="I783" s="51" t="n">
        <x:v>5260.731</x:v>
      </x:c>
      <x:c r="J783" s="51" t="n">
        <x:v>5428.986</x:v>
      </x:c>
      <x:c r="K783" s="51" t="n">
        <x:v>6928.65</x:v>
      </x:c>
      <x:c r="L783" s="52" t="n">
        <x:f>IFERROR(H783/G783-1,"")</x:f>
        <x:v>0.12497001166120358</x:v>
      </x:c>
      <x:c r="M783" s="52" t="n">
        <x:f>IFERROR(I783/H783-1,"")</x:f>
        <x:v>0.04167404251578044</x:v>
      </x:c>
      <x:c r="N783" s="52" t="n">
        <x:f>IFERROR(J783/I783-1,"")</x:f>
        <x:v>0.031983197772324834</x:v>
      </x:c>
      <x:c r="O783" s="52" t="n">
        <x:f>IFERROR(K783/J783-1,"")</x:f>
        <x:v>0.2762327992741185</x:v>
      </x:c>
      <x:c r="P783" s="52" t="n">
        <x:f>IFERROR((K783/G783)^(1/4)-1,"")</x:f>
        <x:v>0.1145994617178121</x:v>
      </x:c>
      <x:c r="Q783" s="51" t="n">
        <x:v>740.63</x:v>
      </x:c>
      <x:c r="R783" s="52" t="n">
        <x:f>IFERROR(Q783/K783,"")</x:f>
        <x:v>0.10689383934821359</x:v>
      </x:c>
      <x:c r="S783" s="53" t="n">
        <x:v>41334</x:v>
      </x:c>
      <x:c r="T783" s="50" t="str">
        <x:v>EDINET_company_history</x:v>
      </x:c>
      <x:c r="U783" s="50" t="str">
        <x:v>株式会社リンクス</x:v>
      </x:c>
      <x:c r="V783" s="54" t="n">
        <x:v>0.2495</x:v>
      </x:c>
      <x:c r="W783" s="50" t="str">
        <x:v>野村 俊郎 / 萩原 千恵子（戸籍名：島森 千恵子）</x:v>
      </x:c>
      <x:c r="X783" s="50" t="b">
        <x:f>AND(COUNT(L783:O783)=4,L783&gt;='設定'!$B$6,M783&gt;='設定'!$B$6,N783&gt;='設定'!$B$6,O783&gt;='設定'!$B$6)</x:f>
        <x:v>0</x:v>
      </x:c>
      <x:c r="Y783" s="50" t="b">
        <x:f>AND(COUNT(G783:K783)=5,P783&gt;='設定'!$B$7)</x:f>
        <x:v>0</x:v>
      </x:c>
      <x:c r="Z783" s="50" t="b">
        <x:f>AND(ISNUMBER(R783),R783&gt;='設定'!$B$8)</x:f>
        <x:v>1</x:v>
      </x:c>
      <x:c r="AA783" s="50" t="b">
        <x:f>AND(ISNUMBER(S783),S783&gt;=DATE(YEAR('設定'!$B$10)-'設定'!$B$9,MONTH('設定'!$B$10),DAY('設定'!$B$10)))</x:f>
        <x:v>0</x:v>
      </x:c>
      <x:c r="AB783" s="55" t="b">
        <x:v>0</x:v>
      </x:c>
      <x:c r="AC783" s="55" t="b">
        <x:v>0</x:v>
      </x:c>
      <x:c r="AD783" s="50" t="n">
        <x:f>IF(X783,1,0)+IF(Z783,1,0)+IF(AA783,1,0)+IF(AB783,1,0)</x:f>
        <x:v>1</x:v>
      </x:c>
      <x:c r="AE783" s="50" t="n">
        <x:f>IF(Y783,1,0)+IF(Z783,1,0)+IF(AA783,1,0)+IF(AB783,1,0)</x:f>
        <x:v>1</x:v>
      </x:c>
      <x:c r="AF783" s="50" t="n">
        <x:f>IF(Y783,1,0)+IF(Z783,1,0)+IF(AA783,1,0)+IF(AC783,1,0)</x:f>
        <x:v>1</x:v>
      </x:c>
      <x:c r="AG783" s="53" t="n">
        <x:v>44348</x:v>
      </x:c>
      <x:c r="AH783" s="50" t="str">
        <x:v>S100XURZ</x:v>
      </x:c>
      <x:c r="AI783" s="50" t="str">
        <x:v>NetSalesSummaryOfBusinessResults</x:v>
      </x:c>
      <x:c r="AJ783" s="50" t="str">
        <x:v>OperatingIncome</x:v>
      </x:c>
      <x:c r="AK783" s="53" t="n">
        <x:v>46022</x:v>
      </x:c>
      <x:c r="AL783" s="50" t="str">
        <x:v>365/365/365/366/365</x:v>
      </x:c>
      <x:c r="AM783" s="51" t="n">
        <x:v>24049200</x:v>
      </x:c>
      <x:c r="AN783" s="51" t="n">
        <x:v>302</x:v>
      </x:c>
      <x:c r="AO783" s="51" t="n">
        <x:f>IFERROR(AM783*AN783,"")</x:f>
        <x:v>7262858400</x:v>
      </x:c>
      <x:c r="AP783" s="56" t="n">
        <x:f>IFERROR(AO783/(K783*1000000),"")</x:f>
        <x:v>1.0482357169145504</x:v>
      </x:c>
      <x:c r="AQ783" s="57" t="n">
        <x:v>27527960</x:v>
      </x:c>
      <x:c r="AR783" s="52" t="n">
        <x:v>0.3962344737327942</x:v>
      </x:c>
      <x:c r="AS783" s="52" t="n">
        <x:v>-0.4986134154556025</x:v>
      </x:c>
      <x:c r="AT783" s="55" t="b">
        <x:v>1</x:v>
      </x:c>
      <x:c r="AU783" s="50"/>
      <x:c r="AV783" s="58" t="n">
        <x:v>0.091898730030279</x:v>
      </x:c>
      <x:c r="AW783" s="50" t="n">
        <x:v>1280</x:v>
      </x:c>
      <x:c r="AX783" s="50" t="str">
        <x:v>Discovery</x:v>
      </x:c>
      <x:c r="AY783" s="50" t="str">
        <x:v>目立つ機械的警告なし（定性確認は別途必要）</x:v>
      </x:c>
      <x:c r="AZ783" s="59" t="str">
        <x:v>2026-03-27 16:41</x:v>
      </x:c>
      <x:c r="BA783" s="53" t="n">
        <x:v>41334</x:v>
      </x:c>
      <x:c r="BB783" s="50"/>
      <x:c r="BC783" s="50"/>
      <x:c r="BD783" s="50"/>
    </x:row>
    <x:row r="784">
      <x:c r="A784" s="50" t="n">
        <x:v>783</x:v>
      </x:c>
      <x:c r="B784" s="50" t="str">
        <x:v>7804</x:v>
      </x:c>
      <x:c r="C784" s="50" t="str">
        <x:v>7804.T</x:v>
      </x:c>
      <x:c r="D784" s="50" t="str">
        <x:v>B&amp;P Co.,Ltd.</x:v>
      </x:c>
      <x:c r="E784" s="50" t="str">
        <x:v>Standard Market(Domestic)</x:v>
      </x:c>
      <x:c r="F784" s="50" t="str">
        <x:v>Other Products</x:v>
      </x:c>
      <x:c r="G784" s="51" t="n">
        <x:v>2549.241</x:v>
      </x:c>
      <x:c r="H784" s="51" t="n">
        <x:v>2915</x:v>
      </x:c>
      <x:c r="I784" s="51" t="n">
        <x:v>3174.318</x:v>
      </x:c>
      <x:c r="J784" s="51" t="n">
        <x:v>3536.204</x:v>
      </x:c>
      <x:c r="K784" s="51" t="n">
        <x:v>3933.361</x:v>
      </x:c>
      <x:c r="L784" s="52" t="n">
        <x:f>IFERROR(H784/G784-1,"")</x:f>
        <x:v>0.1434776076487081</x:v>
      </x:c>
      <x:c r="M784" s="52" t="n">
        <x:f>IFERROR(I784/H784-1,"")</x:f>
        <x:v>0.08895986277873069</x:v>
      </x:c>
      <x:c r="N784" s="52" t="n">
        <x:f>IFERROR(J784/I784-1,"")</x:f>
        <x:v>0.1140043310090546</x:v>
      </x:c>
      <x:c r="O784" s="52" t="n">
        <x:f>IFERROR(K784/J784-1,"")</x:f>
        <x:v>0.11231167658879393</x:v>
      </x:c>
      <x:c r="P784" s="52" t="n">
        <x:f>IFERROR((K784/G784)^(1/4)-1,"")</x:f>
        <x:v>0.11452092869435293</x:v>
      </x:c>
      <x:c r="Q784" s="51" t="n">
        <x:v>705.139</x:v>
      </x:c>
      <x:c r="R784" s="52" t="n">
        <x:f>IFERROR(Q784/K784,"")</x:f>
        <x:v>0.1792713661420856</x:v>
      </x:c>
      <x:c r="S784" s="53" t="n">
        <x:v>43435</x:v>
      </x:c>
      <x:c r="T784" s="50" t="str">
        <x:v>EDINET_company_history</x:v>
      </x:c>
      <x:c r="U784" s="50" t="str">
        <x:v>英知興産株式会社</x:v>
      </x:c>
      <x:c r="V784" s="54" t="n">
        <x:v>0.5475</x:v>
      </x:c>
      <x:c r="W784" s="50" t="str">
        <x:v>和田山 朋弥</x:v>
      </x:c>
      <x:c r="X784" s="50" t="b">
        <x:f>AND(COUNT(L784:O784)=4,L784&gt;='設定'!$B$6,M784&gt;='設定'!$B$6,N784&gt;='設定'!$B$6,O784&gt;='設定'!$B$6)</x:f>
        <x:v>0</x:v>
      </x:c>
      <x:c r="Y784" s="50" t="b">
        <x:f>AND(COUNT(G784:K784)=5,P784&gt;='設定'!$B$7)</x:f>
        <x:v>0</x:v>
      </x:c>
      <x:c r="Z784" s="50" t="b">
        <x:f>AND(ISNUMBER(R784),R784&gt;='設定'!$B$8)</x:f>
        <x:v>1</x:v>
      </x:c>
      <x:c r="AA784" s="50" t="b">
        <x:f>AND(ISNUMBER(S784),S784&gt;=DATE(YEAR('設定'!$B$10)-'設定'!$B$9,MONTH('設定'!$B$10),DAY('設定'!$B$10)))</x:f>
        <x:v>0</x:v>
      </x:c>
      <x:c r="AB784" s="55" t="b">
        <x:v>0</x:v>
      </x:c>
      <x:c r="AC784" s="55" t="b">
        <x:v>0</x:v>
      </x:c>
      <x:c r="AD784" s="50" t="n">
        <x:f>IF(X784,1,0)+IF(Z784,1,0)+IF(AA784,1,0)+IF(AB784,1,0)</x:f>
        <x:v>1</x:v>
      </x:c>
      <x:c r="AE784" s="50" t="n">
        <x:f>IF(Y784,1,0)+IF(Z784,1,0)+IF(AA784,1,0)+IF(AB784,1,0)</x:f>
        <x:v>1</x:v>
      </x:c>
      <x:c r="AF784" s="50" t="n">
        <x:f>IF(Y784,1,0)+IF(Z784,1,0)+IF(AA784,1,0)+IF(AC784,1,0)</x:f>
        <x:v>1</x:v>
      </x:c>
      <x:c r="AG784" s="53" t="n">
        <x:v>44348</x:v>
      </x:c>
      <x:c r="AH784" s="50" t="str">
        <x:v>S100XHVC</x:v>
      </x:c>
      <x:c r="AI784" s="50" t="str">
        <x:v>NetSalesSummaryOfBusinessResults</x:v>
      </x:c>
      <x:c r="AJ784" s="50" t="str">
        <x:v>OperatingIncome</x:v>
      </x:c>
      <x:c r="AK784" s="53" t="n">
        <x:v>45961</x:v>
      </x:c>
      <x:c r="AL784" s="50" t="str">
        <x:v>365/365/365/366/365</x:v>
      </x:c>
      <x:c r="AM784" s="51" t="n">
        <x:v>2319500</x:v>
      </x:c>
      <x:c r="AN784" s="51" t="n">
        <x:v>2129</x:v>
      </x:c>
      <x:c r="AO784" s="51" t="n">
        <x:f>IFERROR(AM784*AN784,"")</x:f>
        <x:v>4938215500</x:v>
      </x:c>
      <x:c r="AP784" s="56" t="n">
        <x:f>IFERROR(AO784/(K784*1000000),"")</x:f>
        <x:v>1.2554696861030554</x:v>
      </x:c>
      <x:c r="AQ784" s="57" t="n">
        <x:v>12133070</x:v>
      </x:c>
      <x:c r="AR784" s="52" t="n">
        <x:v>0.3190743288334161</x:v>
      </x:c>
      <x:c r="AS784" s="52" t="n">
        <x:v>-0.3198337928313445</x:v>
      </x:c>
      <x:c r="AT784" s="55" t="b">
        <x:v>0</x:v>
      </x:c>
      <x:c r="AU784" s="50" t="str">
        <x:v>low_liquidity</x:v>
      </x:c>
      <x:c r="AV784" s="58" t="n">
        <x:v>0.0431616016986672</x:v>
      </x:c>
      <x:c r="AW784" s="50" t="n">
        <x:v>1558</x:v>
      </x:c>
      <x:c r="AX784" s="50" t="str">
        <x:v>Discovery</x:v>
      </x:c>
      <x:c r="AY784" s="50" t="str">
        <x:v>既存適格性フィルター不通過: low_liquidity / 60日平均売買代金2,000万円未満</x:v>
      </x:c>
      <x:c r="AZ784" s="59" t="str">
        <x:v>2026-01-28 13:15</x:v>
      </x:c>
      <x:c r="BA784" s="53" t="n">
        <x:v>43435</x:v>
      </x:c>
      <x:c r="BB784" s="50"/>
      <x:c r="BC784" s="50"/>
      <x:c r="BD784" s="50"/>
    </x:row>
    <x:row r="785">
      <x:c r="A785" s="50" t="n">
        <x:v>784</x:v>
      </x:c>
      <x:c r="B785" s="50" t="str">
        <x:v>9450</x:v>
      </x:c>
      <x:c r="C785" s="50" t="str">
        <x:v>9450.T</x:v>
      </x:c>
      <x:c r="D785" s="50" t="str">
        <x:v>Fibergate Inc.</x:v>
      </x:c>
      <x:c r="E785" s="50" t="str">
        <x:v>Standard Market(Domestic)</x:v>
      </x:c>
      <x:c r="F785" s="50" t="str">
        <x:v>Information &amp; Communication</x:v>
      </x:c>
      <x:c r="G785" s="51" t="n">
        <x:v>8491</x:v>
      </x:c>
      <x:c r="H785" s="51" t="n">
        <x:v>10624</x:v>
      </x:c>
      <x:c r="I785" s="51" t="n">
        <x:v>12795</x:v>
      </x:c>
      <x:c r="J785" s="51" t="n">
        <x:v>12613</x:v>
      </x:c>
      <x:c r="K785" s="51" t="n">
        <x:v>13070</x:v>
      </x:c>
      <x:c r="L785" s="52" t="n">
        <x:f>IFERROR(H785/G785-1,"")</x:f>
        <x:v>0.2512071605229067</x:v>
      </x:c>
      <x:c r="M785" s="52" t="n">
        <x:f>IFERROR(I785/H785-1,"")</x:f>
        <x:v>0.20434864457831314</x:v>
      </x:c>
      <x:c r="N785" s="52" t="n">
        <x:f>IFERROR(J785/I785-1,"")</x:f>
        <x:v>-0.014224306369675643</x:v>
      </x:c>
      <x:c r="O785" s="52" t="n">
        <x:f>IFERROR(K785/J785-1,"")</x:f>
        <x:v>0.03623245857448665</x:v>
      </x:c>
      <x:c r="P785" s="52" t="n">
        <x:f>IFERROR((K785/G785)^(1/4)-1,"")</x:f>
        <x:v>0.113856354115772</x:v>
      </x:c>
      <x:c r="Q785" s="51" t="n">
        <x:v>1958</x:v>
      </x:c>
      <x:c r="R785" s="52" t="n">
        <x:f>IFERROR(Q785/K785,"")</x:f>
        <x:v>0.14980872226472838</x:v>
      </x:c>
      <x:c r="S785" s="53" t="n">
        <x:v>42887</x:v>
      </x:c>
      <x:c r="T785" s="50" t="str">
        <x:v>EDINET_company_history</x:v>
      </x:c>
      <x:c r="U785" s="50" t="str">
        <x:v>株式会社MIコーポレーション</x:v>
      </x:c>
      <x:c r="V785" s="54" t="n">
        <x:v>0.236</x:v>
      </x:c>
      <x:c r="W785" s="50" t="str">
        <x:v>猪又 將哲 / 石川 大輔</x:v>
      </x:c>
      <x:c r="X785" s="50" t="b">
        <x:f>AND(COUNT(L785:O785)=4,L785&gt;='設定'!$B$6,M785&gt;='設定'!$B$6,N785&gt;='設定'!$B$6,O785&gt;='設定'!$B$6)</x:f>
        <x:v>0</x:v>
      </x:c>
      <x:c r="Y785" s="50" t="b">
        <x:f>AND(COUNT(G785:K785)=5,P785&gt;='設定'!$B$7)</x:f>
        <x:v>0</x:v>
      </x:c>
      <x:c r="Z785" s="50" t="b">
        <x:f>AND(ISNUMBER(R785),R785&gt;='設定'!$B$8)</x:f>
        <x:v>1</x:v>
      </x:c>
      <x:c r="AA785" s="50" t="b">
        <x:f>AND(ISNUMBER(S785),S785&gt;=DATE(YEAR('設定'!$B$10)-'設定'!$B$9,MONTH('設定'!$B$10),DAY('設定'!$B$10)))</x:f>
        <x:v>0</x:v>
      </x:c>
      <x:c r="AB785" s="55" t="b">
        <x:v>0</x:v>
      </x:c>
      <x:c r="AC785" s="55" t="b">
        <x:v>0</x:v>
      </x:c>
      <x:c r="AD785" s="50" t="n">
        <x:f>IF(X785,1,0)+IF(Z785,1,0)+IF(AA785,1,0)+IF(AB785,1,0)</x:f>
        <x:v>1</x:v>
      </x:c>
      <x:c r="AE785" s="50" t="n">
        <x:f>IF(Y785,1,0)+IF(Z785,1,0)+IF(AA785,1,0)+IF(AB785,1,0)</x:f>
        <x:v>1</x:v>
      </x:c>
      <x:c r="AF785" s="50" t="n">
        <x:f>IF(Y785,1,0)+IF(Z785,1,0)+IF(AA785,1,0)+IF(AC785,1,0)</x:f>
        <x:v>1</x:v>
      </x:c>
      <x:c r="AG785" s="53" t="n">
        <x:v>44348</x:v>
      </x:c>
      <x:c r="AH785" s="50" t="str">
        <x:v>S100WQ94</x:v>
      </x:c>
      <x:c r="AI785" s="50" t="str">
        <x:v>NetSalesSummaryOfBusinessResults</x:v>
      </x:c>
      <x:c r="AJ785" s="50" t="str">
        <x:v>OperatingIncome</x:v>
      </x:c>
      <x:c r="AK785" s="53" t="n">
        <x:v>45838</x:v>
      </x:c>
      <x:c r="AL785" s="50" t="str">
        <x:v>365/365/365/366/365</x:v>
      </x:c>
      <x:c r="AM785" s="51" t="n">
        <x:v>20121400</x:v>
      </x:c>
      <x:c r="AN785" s="51" t="n">
        <x:v>690</x:v>
      </x:c>
      <x:c r="AO785" s="51" t="n">
        <x:f>IFERROR(AM785*AN785,"")</x:f>
        <x:v>13883766000</x:v>
      </x:c>
      <x:c r="AP785" s="56" t="n">
        <x:f>IFERROR(AO785/(K785*1000000),"")</x:f>
        <x:v>1.0622621270084163</x:v>
      </x:c>
      <x:c r="AQ785" s="57" t="n">
        <x:v>45229605</x:v>
      </x:c>
      <x:c r="AR785" s="52" t="n">
        <x:v>0.411951769450658</x:v>
      </x:c>
      <x:c r="AS785" s="52" t="n">
        <x:v>-0.6182674241124246</x:v>
      </x:c>
      <x:c r="AT785" s="55" t="b">
        <x:v>1</x:v>
      </x:c>
      <x:c r="AU785" s="50"/>
      <x:c r="AV785" s="58" t="n">
        <x:v>0.0333298364062455</x:v>
      </x:c>
      <x:c r="AW785" s="50" t="n">
        <x:v>1629</x:v>
      </x:c>
      <x:c r="AX785" s="50" t="str">
        <x:v>Discovery</x:v>
      </x:c>
      <x:c r="AY785" s="50" t="str">
        <x:v>ローカル5年最大下落率-60%以下</x:v>
      </x:c>
      <x:c r="AZ785" s="59" t="str">
        <x:v>2025-09-24 15:48</x:v>
      </x:c>
      <x:c r="BA785" s="53" t="n">
        <x:v>42887</x:v>
      </x:c>
      <x:c r="BB785" s="50"/>
      <x:c r="BC785" s="50"/>
      <x:c r="BD785" s="50" t="str">
        <x:v>TOPIX Small 2</x:v>
      </x:c>
    </x:row>
    <x:row r="786">
      <x:c r="A786" s="50" t="n">
        <x:v>785</x:v>
      </x:c>
      <x:c r="B786" s="50" t="str">
        <x:v>3560</x:v>
      </x:c>
      <x:c r="C786" s="50" t="str">
        <x:v>3560.T</x:v>
      </x:c>
      <x:c r="D786" s="50" t="str">
        <x:v>Hobonichi Co.,Ltd.</x:v>
      </x:c>
      <x:c r="E786" s="50" t="str">
        <x:v>Standard Market(Domestic)</x:v>
      </x:c>
      <x:c r="F786" s="50" t="str">
        <x:v>Retail Trade</x:v>
      </x:c>
      <x:c r="G786" s="51" t="n">
        <x:v>5639.525</x:v>
      </x:c>
      <x:c r="H786" s="51" t="n">
        <x:v>5907.938</x:v>
      </x:c>
      <x:c r="I786" s="51" t="n">
        <x:v>6818.424</x:v>
      </x:c>
      <x:c r="J786" s="51" t="n">
        <x:v>7534.785</x:v>
      </x:c>
      <x:c r="K786" s="51" t="n">
        <x:v>8677.878</x:v>
      </x:c>
      <x:c r="L786" s="52" t="n">
        <x:f>IFERROR(H786/G786-1,"")</x:f>
        <x:v>0.04759496588808454</x:v>
      </x:c>
      <x:c r="M786" s="52" t="n">
        <x:f>IFERROR(I786/H786-1,"")</x:f>
        <x:v>0.1541123146519141</x:v>
      </x:c>
      <x:c r="N786" s="52" t="n">
        <x:f>IFERROR(J786/I786-1,"")</x:f>
        <x:v>0.10506254817828875</x:v>
      </x:c>
      <x:c r="O786" s="52" t="n">
        <x:f>IFERROR(K786/J786-1,"")</x:f>
        <x:v>0.15170877470292798</x:v>
      </x:c>
      <x:c r="P786" s="52" t="n">
        <x:f>IFERROR((K786/G786)^(1/4)-1,"")</x:f>
        <x:v>0.11376291607266542</x:v>
      </x:c>
      <x:c r="Q786" s="51" t="n">
        <x:v>616.897</x:v>
      </x:c>
      <x:c r="R786" s="52" t="n">
        <x:f>IFERROR(Q786/K786,"")</x:f>
        <x:v>0.07108846194887737</x:v>
      </x:c>
      <x:c r="S786" s="53" t="n">
        <x:v>42795</x:v>
      </x:c>
      <x:c r="T786" s="50" t="str">
        <x:v>EDINET_company_history</x:v>
      </x:c>
      <x:c r="U786" s="50" t="str">
        <x:v>糸井 重里</x:v>
      </x:c>
      <x:c r="V786" s="54" t="n">
        <x:v>0.267</x:v>
      </x:c>
      <x:c r="W786" s="50" t="str">
        <x:v>糸井 重里 / 小泉 絢子</x:v>
      </x:c>
      <x:c r="X786" s="50" t="b">
        <x:f>AND(COUNT(L786:O786)=4,L786&gt;='設定'!$B$6,M786&gt;='設定'!$B$6,N786&gt;='設定'!$B$6,O786&gt;='設定'!$B$6)</x:f>
        <x:v>0</x:v>
      </x:c>
      <x:c r="Y786" s="50" t="b">
        <x:f>AND(COUNT(G786:K786)=5,P786&gt;='設定'!$B$7)</x:f>
        <x:v>0</x:v>
      </x:c>
      <x:c r="Z786" s="50" t="b">
        <x:f>AND(ISNUMBER(R786),R786&gt;='設定'!$B$8)</x:f>
        <x:v>0</x:v>
      </x:c>
      <x:c r="AA786" s="50" t="b">
        <x:f>AND(ISNUMBER(S786),S786&gt;=DATE(YEAR('設定'!$B$10)-'設定'!$B$9,MONTH('設定'!$B$10),DAY('設定'!$B$10)))</x:f>
        <x:v>0</x:v>
      </x:c>
      <x:c r="AB786" s="55" t="b">
        <x:v>1</x:v>
      </x:c>
      <x:c r="AC786" s="55" t="b">
        <x:v>1</x:v>
      </x:c>
      <x:c r="AD786" s="50" t="n">
        <x:f>IF(X786,1,0)+IF(Z786,1,0)+IF(AA786,1,0)+IF(AB786,1,0)</x:f>
        <x:v>1</x:v>
      </x:c>
      <x:c r="AE786" s="50" t="n">
        <x:f>IF(Y786,1,0)+IF(Z786,1,0)+IF(AA786,1,0)+IF(AB786,1,0)</x:f>
        <x:v>1</x:v>
      </x:c>
      <x:c r="AF786" s="50" t="n">
        <x:f>IF(Y786,1,0)+IF(Z786,1,0)+IF(AA786,1,0)+IF(AC786,1,0)</x:f>
        <x:v>1</x:v>
      </x:c>
      <x:c r="AG786" s="53" t="n">
        <x:v>44348</x:v>
      </x:c>
      <x:c r="AH786" s="50" t="str">
        <x:v>S100X6M7</x:v>
      </x:c>
      <x:c r="AI786" s="50" t="str">
        <x:v>NetSalesSummaryOfBusinessResults</x:v>
      </x:c>
      <x:c r="AJ786" s="50" t="str">
        <x:v>OperatingIncome</x:v>
      </x:c>
      <x:c r="AK786" s="53" t="n">
        <x:v>45900</x:v>
      </x:c>
      <x:c r="AL786" s="50" t="str">
        <x:v>365/365/365/366/365</x:v>
      </x:c>
      <x:c r="AM786" s="51" t="n">
        <x:v>2321400</x:v>
      </x:c>
      <x:c r="AN786" s="51" t="n">
        <x:v>4125</x:v>
      </x:c>
      <x:c r="AO786" s="51" t="n">
        <x:f>IFERROR(AM786*AN786,"")</x:f>
        <x:v>9575775000</x:v>
      </x:c>
      <x:c r="AP786" s="56" t="n">
        <x:f>IFERROR(AO786/(K786*1000000),"")</x:f>
        <x:v>1.1034696500688301</x:v>
      </x:c>
      <x:c r="AQ786" s="57" t="n">
        <x:v>11560750</x:v>
      </x:c>
      <x:c r="AR786" s="52" t="n">
        <x:v>0.2239285805690377</x:v>
      </x:c>
      <x:c r="AS786" s="52" t="n">
        <x:v>-0.2505597471730126</x:v>
      </x:c>
      <x:c r="AT786" s="55" t="b">
        <x:v>0</x:v>
      </x:c>
      <x:c r="AU786" s="50" t="str">
        <x:v>low_liquidity</x:v>
      </x:c>
      <x:c r="AV786" s="58" t="n">
        <x:v>0.0548214245608187</x:v>
      </x:c>
      <x:c r="AW786" s="50" t="n">
        <x:v>1489</x:v>
      </x:c>
      <x:c r="AX786" s="50" t="str">
        <x:v>Discovery</x:v>
      </x:c>
      <x:c r="AY786" s="50" t="str">
        <x:v>既存適格性フィルター不通過: low_liquidity / 60日平均売買代金2,000万円未満</x:v>
      </x:c>
      <x:c r="AZ786" s="59" t="str">
        <x:v>2025-11-28 15:30</x:v>
      </x:c>
      <x:c r="BA786" s="53" t="n">
        <x:v>42795</x:v>
      </x:c>
      <x:c r="BB786" s="50" t="str">
        <x:v>糸井 重里</x:v>
      </x:c>
      <x:c r="BC786" s="50"/>
      <x:c r="BD786" s="50"/>
    </x:row>
    <x:row r="787">
      <x:c r="A787" s="50" t="n">
        <x:v>786</x:v>
      </x:c>
      <x:c r="B787" s="50" t="str">
        <x:v>3917</x:v>
      </x:c>
      <x:c r="C787" s="50" t="str">
        <x:v>3917.T</x:v>
      </x:c>
      <x:c r="D787" s="50" t="str">
        <x:v>iRidge,Inc.</x:v>
      </x:c>
      <x:c r="E787" s="50" t="str">
        <x:v>Growth Market(Domestic)</x:v>
      </x:c>
      <x:c r="F787" s="50" t="str">
        <x:v>Information &amp; Communication</x:v>
      </x:c>
      <x:c r="G787" s="51" t="n">
        <x:v>4363.138</x:v>
      </x:c>
      <x:c r="H787" s="51" t="n">
        <x:v>5423.862</x:v>
      </x:c>
      <x:c r="I787" s="51" t="n">
        <x:v>5418.889</x:v>
      </x:c>
      <x:c r="J787" s="51" t="n">
        <x:v>5712.36</x:v>
      </x:c>
      <x:c r="K787" s="51" t="n">
        <x:v>6708.4</x:v>
      </x:c>
      <x:c r="L787" s="52" t="n">
        <x:f>IFERROR(H787/G787-1,"")</x:f>
        <x:v>0.24311034856105862</x:v>
      </x:c>
      <x:c r="M787" s="52" t="n">
        <x:f>IFERROR(I787/H787-1,"")</x:f>
        <x:v>-0.000916874360003983</x:v>
      </x:c>
      <x:c r="N787" s="52" t="n">
        <x:f>IFERROR(J787/I787-1,"")</x:f>
        <x:v>0.05415704215384354</x:v>
      </x:c>
      <x:c r="O787" s="52" t="n">
        <x:f>IFERROR(K787/J787-1,"")</x:f>
        <x:v>0.17436576126154524</x:v>
      </x:c>
      <x:c r="P787" s="52" t="n">
        <x:f>IFERROR((K787/G787)^(1/4)-1,"")</x:f>
        <x:v>0.11353789259327285</x:v>
      </x:c>
      <x:c r="Q787" s="51" t="n">
        <x:v>219.066</x:v>
      </x:c>
      <x:c r="R787" s="52" t="n">
        <x:f>IFERROR(Q787/K787,"")</x:f>
        <x:v>0.03265547671575935</x:v>
      </x:c>
      <x:c r="S787" s="53" t="n">
        <x:v>42186</x:v>
      </x:c>
      <x:c r="T787" s="50" t="str">
        <x:v>EDINET_company_history</x:v>
      </x:c>
      <x:c r="U787" s="50" t="str">
        <x:v>小田 健太郎</x:v>
      </x:c>
      <x:c r="V787" s="54" t="n">
        <x:v>0.2978</x:v>
      </x:c>
      <x:c r="W787" s="50" t="str">
        <x:v>小田 健太郎</x:v>
      </x:c>
      <x:c r="X787" s="50" t="b">
        <x:f>AND(COUNT(L787:O787)=4,L787&gt;='設定'!$B$6,M787&gt;='設定'!$B$6,N787&gt;='設定'!$B$6,O787&gt;='設定'!$B$6)</x:f>
        <x:v>0</x:v>
      </x:c>
      <x:c r="Y787" s="50" t="b">
        <x:f>AND(COUNT(G787:K787)=5,P787&gt;='設定'!$B$7)</x:f>
        <x:v>0</x:v>
      </x:c>
      <x:c r="Z787" s="50" t="b">
        <x:f>AND(ISNUMBER(R787),R787&gt;='設定'!$B$8)</x:f>
        <x:v>0</x:v>
      </x:c>
      <x:c r="AA787" s="50" t="b">
        <x:f>AND(ISNUMBER(S787),S787&gt;=DATE(YEAR('設定'!$B$10)-'設定'!$B$9,MONTH('設定'!$B$10),DAY('設定'!$B$10)))</x:f>
        <x:v>0</x:v>
      </x:c>
      <x:c r="AB787" s="55" t="b">
        <x:v>1</x:v>
      </x:c>
      <x:c r="AC787" s="55" t="b">
        <x:v>1</x:v>
      </x:c>
      <x:c r="AD787" s="50" t="n">
        <x:f>IF(X787,1,0)+IF(Z787,1,0)+IF(AA787,1,0)+IF(AB787,1,0)</x:f>
        <x:v>1</x:v>
      </x:c>
      <x:c r="AE787" s="50" t="n">
        <x:f>IF(Y787,1,0)+IF(Z787,1,0)+IF(AA787,1,0)+IF(AB787,1,0)</x:f>
        <x:v>1</x:v>
      </x:c>
      <x:c r="AF787" s="50" t="n">
        <x:f>IF(Y787,1,0)+IF(Z787,1,0)+IF(AA787,1,0)+IF(AC787,1,0)</x:f>
        <x:v>1</x:v>
      </x:c>
      <x:c r="AG787" s="53" t="n">
        <x:v>44348</x:v>
      </x:c>
      <x:c r="AH787" s="50" t="str">
        <x:v>S100W30V</x:v>
      </x:c>
      <x:c r="AI787" s="50" t="str">
        <x:v>NetSalesSummaryOfBusinessResults</x:v>
      </x:c>
      <x:c r="AJ787" s="50" t="str">
        <x:v>OperatingIncome</x:v>
      </x:c>
      <x:c r="AK787" s="53" t="n">
        <x:v>45747</x:v>
      </x:c>
      <x:c r="AL787" s="50" t="str">
        <x:v>365/365/365/366/365</x:v>
      </x:c>
      <x:c r="AM787" s="51" t="n">
        <x:v>7796354</x:v>
      </x:c>
      <x:c r="AN787" s="51" t="n">
        <x:v>439</x:v>
      </x:c>
      <x:c r="AO787" s="51" t="n">
        <x:f>IFERROR(AM787*AN787,"")</x:f>
        <x:v>3422599406</x:v>
      </x:c>
      <x:c r="AP787" s="56" t="n">
        <x:f>IFERROR(AO787/(K787*1000000),"")</x:f>
        <x:v>0.5101960834178045</x:v>
      </x:c>
      <x:c r="AQ787" s="57" t="n">
        <x:v>20517931.666666668</x:v>
      </x:c>
      <x:c r="AR787" s="52" t="n">
        <x:v>0.4260875735651174</x:v>
      </x:c>
      <x:c r="AS787" s="52" t="n">
        <x:v>-0.584717607973422</x:v>
      </x:c>
      <x:c r="AT787" s="55" t="b">
        <x:v>1</x:v>
      </x:c>
      <x:c r="AU787" s="50"/>
      <x:c r="AV787" s="58" t="n">
        <x:v>-0.0358323151978213</x:v>
      </x:c>
      <x:c r="AW787" s="50" t="n">
        <x:v>2157</x:v>
      </x:c>
      <x:c r="AX787" s="50" t="str">
        <x:v>Transformation Moat</x:v>
      </x:c>
      <x:c r="AY787" s="50" t="str">
        <x:v>目立つ機械的警告なし（定性確認は別途必要）</x:v>
      </x:c>
      <x:c r="AZ787" s="59" t="str">
        <x:v>2025-06-24 16:03</x:v>
      </x:c>
      <x:c r="BA787" s="53" t="n">
        <x:v>42186</x:v>
      </x:c>
      <x:c r="BB787" s="50" t="str">
        <x:v>小田 健太郎</x:v>
      </x:c>
      <x:c r="BC787" s="50"/>
      <x:c r="BD787" s="50"/>
    </x:row>
    <x:row r="788">
      <x:c r="A788" s="50" t="n">
        <x:v>787</x:v>
      </x:c>
      <x:c r="B788" s="50" t="str">
        <x:v>4849</x:v>
      </x:c>
      <x:c r="C788" s="50" t="str">
        <x:v>4849.T</x:v>
      </x:c>
      <x:c r="D788" s="50" t="str">
        <x:v>en Inc.</x:v>
      </x:c>
      <x:c r="E788" s="50" t="str">
        <x:v>Prime Market (Domestic)</x:v>
      </x:c>
      <x:c r="F788" s="50" t="str">
        <x:v>Services</x:v>
      </x:c>
      <x:c r="G788" s="51" t="n">
        <x:v>42725</x:v>
      </x:c>
      <x:c r="H788" s="51" t="n">
        <x:v>54544</x:v>
      </x:c>
      <x:c r="I788" s="51" t="n">
        <x:v>67716</x:v>
      </x:c>
      <x:c r="J788" s="51" t="n">
        <x:v>67661</x:v>
      </x:c>
      <x:c r="K788" s="51" t="n">
        <x:v>65678</x:v>
      </x:c>
      <x:c r="L788" s="52" t="n">
        <x:f>IFERROR(H788/G788-1,"")</x:f>
        <x:v>0.27662960795787006</x:v>
      </x:c>
      <x:c r="M788" s="52" t="n">
        <x:f>IFERROR(I788/H788-1,"")</x:f>
        <x:v>0.24149310648283961</x:v>
      </x:c>
      <x:c r="N788" s="52" t="n">
        <x:f>IFERROR(J788/I788-1,"")</x:f>
        <x:v>-0.0008122157244964123</x:v>
      </x:c>
      <x:c r="O788" s="52" t="n">
        <x:f>IFERROR(K788/J788-1,"")</x:f>
        <x:v>-0.029307873073114443</x:v>
      </x:c>
      <x:c r="P788" s="52" t="n">
        <x:f>IFERROR((K788/G788)^(1/4)-1,"")</x:f>
        <x:v>0.11348523345881567</x:v>
      </x:c>
      <x:c r="Q788" s="51" t="n">
        <x:v>5892</x:v>
      </x:c>
      <x:c r="R788" s="52" t="n">
        <x:f>IFERROR(Q788/K788,"")</x:f>
        <x:v>0.08971040531075855</x:v>
      </x:c>
      <x:c r="S788" s="53" t="n">
        <x:v>37043</x:v>
      </x:c>
      <x:c r="T788" s="50" t="str">
        <x:v>EDINET_company_history</x:v>
      </x:c>
      <x:c r="U788" s="50" t="str">
        <x:v>越智 通勝</x:v>
      </x:c>
      <x:c r="V788" s="54" t="n">
        <x:v>0.1073</x:v>
      </x:c>
      <x:c r="W788" s="50" t="str">
        <x:v>越 智 通 勝</x:v>
      </x:c>
      <x:c r="X788" s="50" t="b">
        <x:f>AND(COUNT(L788:O788)=4,L788&gt;='設定'!$B$6,M788&gt;='設定'!$B$6,N788&gt;='設定'!$B$6,O788&gt;='設定'!$B$6)</x:f>
        <x:v>0</x:v>
      </x:c>
      <x:c r="Y788" s="50" t="b">
        <x:f>AND(COUNT(G788:K788)=5,P788&gt;='設定'!$B$7)</x:f>
        <x:v>0</x:v>
      </x:c>
      <x:c r="Z788" s="50" t="b">
        <x:f>AND(ISNUMBER(R788),R788&gt;='設定'!$B$8)</x:f>
        <x:v>0</x:v>
      </x:c>
      <x:c r="AA788" s="50" t="b">
        <x:f>AND(ISNUMBER(S788),S788&gt;=DATE(YEAR('設定'!$B$10)-'設定'!$B$9,MONTH('設定'!$B$10),DAY('設定'!$B$10)))</x:f>
        <x:v>0</x:v>
      </x:c>
      <x:c r="AB788" s="55" t="b">
        <x:v>1</x:v>
      </x:c>
      <x:c r="AC788" s="55" t="b">
        <x:v>1</x:v>
      </x:c>
      <x:c r="AD788" s="50" t="n">
        <x:f>IF(X788,1,0)+IF(Z788,1,0)+IF(AA788,1,0)+IF(AB788,1,0)</x:f>
        <x:v>1</x:v>
      </x:c>
      <x:c r="AE788" s="50" t="n">
        <x:f>IF(Y788,1,0)+IF(Z788,1,0)+IF(AA788,1,0)+IF(AB788,1,0)</x:f>
        <x:v>1</x:v>
      </x:c>
      <x:c r="AF788" s="50" t="n">
        <x:f>IF(Y788,1,0)+IF(Z788,1,0)+IF(AA788,1,0)+IF(AC788,1,0)</x:f>
        <x:v>1</x:v>
      </x:c>
      <x:c r="AG788" s="53" t="n">
        <x:v>44348</x:v>
      </x:c>
      <x:c r="AH788" s="50" t="str">
        <x:v>S100W2KM</x:v>
      </x:c>
      <x:c r="AI788" s="50" t="str">
        <x:v>NetSalesSummaryOfBusinessResults</x:v>
      </x:c>
      <x:c r="AJ788" s="50" t="str">
        <x:v>OperatingIncome</x:v>
      </x:c>
      <x:c r="AK788" s="53" t="n">
        <x:v>45747</x:v>
      </x:c>
      <x:c r="AL788" s="50" t="str">
        <x:v>365/365/365/366/365</x:v>
      </x:c>
      <x:c r="AM788" s="51" t="n">
        <x:v>40863000</x:v>
      </x:c>
      <x:c r="AN788" s="51" t="n">
        <x:v>1271</x:v>
      </x:c>
      <x:c r="AO788" s="51" t="n">
        <x:f>IFERROR(AM788*AN788,"")</x:f>
        <x:v>51936873000</x:v>
      </x:c>
      <x:c r="AP788" s="56" t="n">
        <x:f>IFERROR(AO788/(K788*1000000),"")</x:f>
        <x:v>0.790780367855294</x:v>
      </x:c>
      <x:c r="AQ788" s="57" t="n">
        <x:v>236035853.33333337</x:v>
      </x:c>
      <x:c r="AR788" s="52" t="n">
        <x:v>0.3656265593586874</x:v>
      </x:c>
      <x:c r="AS788" s="52" t="n">
        <x:v>-0.735242401285239</x:v>
      </x:c>
      <x:c r="AT788" s="55" t="b">
        <x:v>1</x:v>
      </x:c>
      <x:c r="AU788" s="50"/>
      <x:c r="AV788" s="58" t="n">
        <x:v>-0.0995087315537663</x:v>
      </x:c>
      <x:c r="AW788" s="50" t="n">
        <x:v>2601</x:v>
      </x:c>
      <x:c r="AX788" s="50" t="str">
        <x:v>Core Moat</x:v>
      </x:c>
      <x:c r="AY788" s="50" t="str">
        <x:v>ローカル5年最大下落率-60%以下</x:v>
      </x:c>
      <x:c r="AZ788" s="59" t="str">
        <x:v>2025-06-23 15:31</x:v>
      </x:c>
      <x:c r="BA788" s="53" t="n">
        <x:v>37043</x:v>
      </x:c>
      <x:c r="BB788" s="50" t="str">
        <x:v>越 智 通 勝</x:v>
      </x:c>
      <x:c r="BC788" s="50"/>
      <x:c r="BD788" s="50" t="str">
        <x:v>TOPIX Small 1</x:v>
      </x:c>
    </x:row>
    <x:row r="789">
      <x:c r="A789" s="50" t="n">
        <x:v>788</x:v>
      </x:c>
      <x:c r="B789" s="50" t="str">
        <x:v>9009</x:v>
      </x:c>
      <x:c r="C789" s="50" t="str">
        <x:v>9009.T</x:v>
      </x:c>
      <x:c r="D789" s="50" t="str">
        <x:v>Keisei Electric Railway Co.,Ltd.</x:v>
      </x:c>
      <x:c r="E789" s="50" t="str">
        <x:v>Prime Market (Domestic)</x:v>
      </x:c>
      <x:c r="F789" s="50" t="str">
        <x:v>Land Transportation</x:v>
      </x:c>
      <x:c r="G789" s="51" t="n">
        <x:v>207761</x:v>
      </x:c>
      <x:c r="H789" s="51" t="n">
        <x:v>214157</x:v>
      </x:c>
      <x:c r="I789" s="51" t="n">
        <x:v>252338</x:v>
      </x:c>
      <x:c r="J789" s="51" t="n">
        <x:v>296509</x:v>
      </x:c>
      <x:c r="K789" s="51" t="n">
        <x:v>319314</x:v>
      </x:c>
      <x:c r="L789" s="52" t="n">
        <x:f>IFERROR(H789/G789-1,"")</x:f>
        <x:v>0.03078537357829436</x:v>
      </x:c>
      <x:c r="M789" s="52" t="n">
        <x:f>IFERROR(I789/H789-1,"")</x:f>
        <x:v>0.17828508991067293</x:v>
      </x:c>
      <x:c r="N789" s="52" t="n">
        <x:f>IFERROR(J789/I789-1,"")</x:f>
        <x:v>0.17504696082238902</x:v>
      </x:c>
      <x:c r="O789" s="52" t="n">
        <x:f>IFERROR(K789/J789-1,"")</x:f>
        <x:v>0.0769116620406125</x:v>
      </x:c>
      <x:c r="P789" s="52" t="n">
        <x:f>IFERROR((K789/G789)^(1/4)-1,"")</x:f>
        <x:v>0.1134314475960696</x:v>
      </x:c>
      <x:c r="Q789" s="51" t="n">
        <x:v>36008</x:v>
      </x:c>
      <x:c r="R789" s="52" t="n">
        <x:f>IFERROR(Q789/K789,"")</x:f>
        <x:v>0.11276674370682149</x:v>
      </x:c>
      <x:c r="S789" s="53" t="n">
        <x:v>18019</x:v>
      </x:c>
      <x:c r="T789" s="50" t="str">
        <x:v>EDINET_company_history</x:v>
      </x:c>
      <x:c r="U789" s="50" t="str">
        <x:v>日本マスタートラスト信託銀行株式会社（信託口）</x:v>
      </x:c>
      <x:c r="V789" s="54" t="n">
        <x:v>0.1561</x:v>
      </x:c>
      <x:c r="W789" s="50" t="str">
        <x:v>小 林 敏 也 / 天 野 貴 夫</x:v>
      </x:c>
      <x:c r="X789" s="50" t="b">
        <x:f>AND(COUNT(L789:O789)=4,L789&gt;='設定'!$B$6,M789&gt;='設定'!$B$6,N789&gt;='設定'!$B$6,O789&gt;='設定'!$B$6)</x:f>
        <x:v>0</x:v>
      </x:c>
      <x:c r="Y789" s="50" t="b">
        <x:f>AND(COUNT(G789:K789)=5,P789&gt;='設定'!$B$7)</x:f>
        <x:v>0</x:v>
      </x:c>
      <x:c r="Z789" s="50" t="b">
        <x:f>AND(ISNUMBER(R789),R789&gt;='設定'!$B$8)</x:f>
        <x:v>1</x:v>
      </x:c>
      <x:c r="AA789" s="50" t="b">
        <x:f>AND(ISNUMBER(S789),S789&gt;=DATE(YEAR('設定'!$B$10)-'設定'!$B$9,MONTH('設定'!$B$10),DAY('設定'!$B$10)))</x:f>
        <x:v>0</x:v>
      </x:c>
      <x:c r="AB789" s="55" t="b">
        <x:v>0</x:v>
      </x:c>
      <x:c r="AC789" s="55" t="b">
        <x:v>0</x:v>
      </x:c>
      <x:c r="AD789" s="50" t="n">
        <x:f>IF(X789,1,0)+IF(Z789,1,0)+IF(AA789,1,0)+IF(AB789,1,0)</x:f>
        <x:v>1</x:v>
      </x:c>
      <x:c r="AE789" s="50" t="n">
        <x:f>IF(Y789,1,0)+IF(Z789,1,0)+IF(AA789,1,0)+IF(AB789,1,0)</x:f>
        <x:v>1</x:v>
      </x:c>
      <x:c r="AF789" s="50" t="n">
        <x:f>IF(Y789,1,0)+IF(Z789,1,0)+IF(AA789,1,0)+IF(AC789,1,0)</x:f>
        <x:v>1</x:v>
      </x:c>
      <x:c r="AG789" s="53" t="n">
        <x:v>44348</x:v>
      </x:c>
      <x:c r="AH789" s="50" t="str">
        <x:v>S100W81A</x:v>
      </x:c>
      <x:c r="AI789" s="50" t="str">
        <x:v>OperatingRevenue1SummaryOfBusinessResults</x:v>
      </x:c>
      <x:c r="AJ789" s="50" t="str">
        <x:v>OperatingIncome</x:v>
      </x:c>
      <x:c r="AK789" s="53" t="n">
        <x:v>45747</x:v>
      </x:c>
      <x:c r="AL789" s="50" t="str">
        <x:v>365/365/365/366/365</x:v>
      </x:c>
      <x:c r="AM789" s="51" t="n">
        <x:v>486198155</x:v>
      </x:c>
      <x:c r="AN789" s="51" t="n">
        <x:v>1080</x:v>
      </x:c>
      <x:c r="AO789" s="51" t="n">
        <x:f>IFERROR(AM789*AN789,"")</x:f>
        <x:v>525094007400</x:v>
      </x:c>
      <x:c r="AP789" s="56" t="n">
        <x:f>IFERROR(AO789/(K789*1000000),"")</x:f>
        <x:v>1.6444440500573103</x:v>
      </x:c>
      <x:c r="AQ789" s="57" t="n">
        <x:v>2677283185</x:v>
      </x:c>
      <x:c r="AR789" s="52" t="n">
        <x:v>0.2986709455375517</x:v>
      </x:c>
      <x:c r="AS789" s="52" t="n">
        <x:v>-0.5674858468155697</x:v>
      </x:c>
      <x:c r="AT789" s="55" t="b">
        <x:v>1</x:v>
      </x:c>
      <x:c r="AU789" s="50"/>
      <x:c r="AV789" s="58" t="n">
        <x:v>0.0045397187328588</x:v>
      </x:c>
      <x:c r="AW789" s="50" t="n">
        <x:v>1831</x:v>
      </x:c>
      <x:c r="AX789" s="50" t="str">
        <x:v>Transformation Moat</x:v>
      </x:c>
      <x:c r="AY789" s="50" t="str">
        <x:v>目立つ機械的警告なし（定性確認は別途必要）</x:v>
      </x:c>
      <x:c r="AZ789" s="59" t="str">
        <x:v>2025-06-27 15:34</x:v>
      </x:c>
      <x:c r="BA789" s="53" t="n">
        <x:v>18019</x:v>
      </x:c>
      <x:c r="BB789" s="50"/>
      <x:c r="BC789" s="50"/>
      <x:c r="BD789" s="50" t="str">
        <x:v>TOPIX Mid400</x:v>
      </x:c>
    </x:row>
    <x:row r="790">
      <x:c r="A790" s="50" t="n">
        <x:v>789</x:v>
      </x:c>
      <x:c r="B790" s="50" t="str">
        <x:v>9627</x:v>
      </x:c>
      <x:c r="C790" s="50" t="str">
        <x:v>9627.T</x:v>
      </x:c>
      <x:c r="D790" s="50" t="str">
        <x:v>AIN HOLDINGS INC.</x:v>
      </x:c>
      <x:c r="E790" s="50" t="str">
        <x:v>Prime Market (Domestic)</x:v>
      </x:c>
      <x:c r="F790" s="50" t="str">
        <x:v>Retail Trade</x:v>
      </x:c>
      <x:c r="G790" s="51" t="n">
        <x:v>297305</x:v>
      </x:c>
      <x:c r="H790" s="51" t="n">
        <x:v>316247</x:v>
      </x:c>
      <x:c r="I790" s="51" t="n">
        <x:v>358742</x:v>
      </x:c>
      <x:c r="J790" s="51" t="n">
        <x:v>399824</x:v>
      </x:c>
      <x:c r="K790" s="51" t="n">
        <x:v>456804</x:v>
      </x:c>
      <x:c r="L790" s="52" t="n">
        <x:f>IFERROR(H790/G790-1,"")</x:f>
        <x:v>0.0637123492709506</x:v>
      </x:c>
      <x:c r="M790" s="52" t="n">
        <x:f>IFERROR(I790/H790-1,"")</x:f>
        <x:v>0.13437281618481767</x:v>
      </x:c>
      <x:c r="N790" s="52" t="n">
        <x:f>IFERROR(J790/I790-1,"")</x:f>
        <x:v>0.11451683939990298</x:v>
      </x:c>
      <x:c r="O790" s="52" t="n">
        <x:f>IFERROR(K790/J790-1,"")</x:f>
        <x:v>0.1425127055904598</x:v>
      </x:c>
      <x:c r="P790" s="52" t="n">
        <x:f>IFERROR((K790/G790)^(1/4)-1,"")</x:f>
        <x:v>0.11335053271194218</x:v>
      </x:c>
      <x:c r="Q790" s="51" t="n">
        <x:v>16871</x:v>
      </x:c>
      <x:c r="R790" s="52" t="n">
        <x:f>IFERROR(Q790/K790,"")</x:f>
        <x:v>0.036932688855614224</x:v>
      </x:c>
      <x:c r="S790" s="53" t="n">
        <x:v>39904</x:v>
      </x:c>
      <x:c r="T790" s="50" t="str">
        <x:v>EDINET_company_history</x:v>
      </x:c>
      <x:c r="U790" s="50" t="str">
        <x:v>大谷 喜一</x:v>
      </x:c>
      <x:c r="V790" s="54" t="n">
        <x:v>0.0917</x:v>
      </x:c>
      <x:c r="W790" s="50" t="str">
        <x:v>大谷 喜一 / 首藤 正一 / 水島 利英 / 大石 美也</x:v>
      </x:c>
      <x:c r="X790" s="50" t="b">
        <x:f>AND(COUNT(L790:O790)=4,L790&gt;='設定'!$B$6,M790&gt;='設定'!$B$6,N790&gt;='設定'!$B$6,O790&gt;='設定'!$B$6)</x:f>
        <x:v>0</x:v>
      </x:c>
      <x:c r="Y790" s="50" t="b">
        <x:f>AND(COUNT(G790:K790)=5,P790&gt;='設定'!$B$7)</x:f>
        <x:v>0</x:v>
      </x:c>
      <x:c r="Z790" s="50" t="b">
        <x:f>AND(ISNUMBER(R790),R790&gt;='設定'!$B$8)</x:f>
        <x:v>0</x:v>
      </x:c>
      <x:c r="AA790" s="50" t="b">
        <x:f>AND(ISNUMBER(S790),S790&gt;=DATE(YEAR('設定'!$B$10)-'設定'!$B$9,MONTH('設定'!$B$10),DAY('設定'!$B$10)))</x:f>
        <x:v>0</x:v>
      </x:c>
      <x:c r="AB790" s="55" t="b">
        <x:v>1</x:v>
      </x:c>
      <x:c r="AC790" s="55" t="b">
        <x:v>1</x:v>
      </x:c>
      <x:c r="AD790" s="50" t="n">
        <x:f>IF(X790,1,0)+IF(Z790,1,0)+IF(AA790,1,0)+IF(AB790,1,0)</x:f>
        <x:v>1</x:v>
      </x:c>
      <x:c r="AE790" s="50" t="n">
        <x:f>IF(Y790,1,0)+IF(Z790,1,0)+IF(AA790,1,0)+IF(AB790,1,0)</x:f>
        <x:v>1</x:v>
      </x:c>
      <x:c r="AF790" s="50" t="n">
        <x:f>IF(Y790,1,0)+IF(Z790,1,0)+IF(AA790,1,0)+IF(AC790,1,0)</x:f>
        <x:v>1</x:v>
      </x:c>
      <x:c r="AG790" s="53" t="n">
        <x:v>44348</x:v>
      </x:c>
      <x:c r="AH790" s="50" t="str">
        <x:v>S100WFSA</x:v>
      </x:c>
      <x:c r="AI790" s="50" t="str">
        <x:v>NetSalesSummaryOfBusinessResults</x:v>
      </x:c>
      <x:c r="AJ790" s="50" t="str">
        <x:v>OperatingIncome</x:v>
      </x:c>
      <x:c r="AK790" s="53" t="n">
        <x:v>45777</x:v>
      </x:c>
      <x:c r="AL790" s="50" t="str">
        <x:v>365/365/365/366/365</x:v>
      </x:c>
      <x:c r="AM790" s="51" t="n">
        <x:v>35330712</x:v>
      </x:c>
      <x:c r="AN790" s="51" t="n">
        <x:v>5452</x:v>
      </x:c>
      <x:c r="AO790" s="51" t="n">
        <x:f>IFERROR(AM790*AN790,"")</x:f>
        <x:v>192623041824</x:v>
      </x:c>
      <x:c r="AP790" s="56" t="n">
        <x:f>IFERROR(AO790/(K790*1000000),"")</x:f>
        <x:v>0.421675470932829</x:v>
      </x:c>
      <x:c r="AQ790" s="57" t="n">
        <x:v>860015508.3333334</x:v>
      </x:c>
      <x:c r="AR790" s="52" t="n">
        <x:v>0.3182527044918515</x:v>
      </x:c>
      <x:c r="AS790" s="52" t="n">
        <x:v>-0.5038188713244012</x:v>
      </x:c>
      <x:c r="AT790" s="55" t="b">
        <x:v>1</x:v>
      </x:c>
      <x:c r="AU790" s="50"/>
      <x:c r="AV790" s="58" t="n">
        <x:v>-0.1693343134794141</x:v>
      </x:c>
      <x:c r="AW790" s="50" t="n">
        <x:v>2919</x:v>
      </x:c>
      <x:c r="AX790" s="50" t="str">
        <x:v>Transformation Moat</x:v>
      </x:c>
      <x:c r="AY790" s="50" t="str">
        <x:v>目立つ機械的警告なし（定性確認は別途必要）</x:v>
      </x:c>
      <x:c r="AZ790" s="59" t="str">
        <x:v>2025-07-31 10:56</x:v>
      </x:c>
      <x:c r="BA790" s="53" t="n">
        <x:v>39904</x:v>
      </x:c>
      <x:c r="BB790" s="50" t="str">
        <x:v>大谷 喜一</x:v>
      </x:c>
      <x:c r="BC790" s="50"/>
      <x:c r="BD790" s="50" t="str">
        <x:v>TOPIX Mid400</x:v>
      </x:c>
    </x:row>
    <x:row r="791">
      <x:c r="A791" s="50" t="n">
        <x:v>790</x:v>
      </x:c>
      <x:c r="B791" s="50" t="str">
        <x:v>2371</x:v>
      </x:c>
      <x:c r="C791" s="50" t="str">
        <x:v>2371.T</x:v>
      </x:c>
      <x:c r="D791" s="50" t="str">
        <x:v>Kakaku.com,Inc.</x:v>
      </x:c>
      <x:c r="E791" s="50" t="str">
        <x:v>Prime Market (Domestic)</x:v>
      </x:c>
      <x:c r="F791" s="50" t="str">
        <x:v>Services</x:v>
      </x:c>
      <x:c r="G791" s="51" t="n">
        <x:v>51077</x:v>
      </x:c>
      <x:c r="H791" s="51" t="n">
        <x:v>51723</x:v>
      </x:c>
      <x:c r="I791" s="51" t="n">
        <x:v>60820</x:v>
      </x:c>
      <x:c r="J791" s="51" t="n">
        <x:v>66928</x:v>
      </x:c>
      <x:c r="K791" s="51" t="n">
        <x:v>78435</x:v>
      </x:c>
      <x:c r="L791" s="52" t="n">
        <x:f>IFERROR(H791/G791-1,"")</x:f>
        <x:v>0.012647571313898709</x:v>
      </x:c>
      <x:c r="M791" s="52" t="n">
        <x:f>IFERROR(I791/H791-1,"")</x:f>
        <x:v>0.17587920267579227</x:v>
      </x:c>
      <x:c r="N791" s="52" t="n">
        <x:f>IFERROR(J791/I791-1,"")</x:f>
        <x:v>0.10042749095692205</x:v>
      </x:c>
      <x:c r="O791" s="52" t="n">
        <x:f>IFERROR(K791/J791-1,"")</x:f>
        <x:v>0.1719310303609849</x:v>
      </x:c>
      <x:c r="P791" s="52" t="n">
        <x:f>IFERROR((K791/G791)^(1/4)-1,"")</x:f>
        <x:v>0.11319469995385667</x:v>
      </x:c>
      <x:c r="Q791" s="51" t="n">
        <x:v>29293</x:v>
      </x:c>
      <x:c r="R791" s="52" t="n">
        <x:f>IFERROR(Q791/K791,"")</x:f>
        <x:v>0.3734684770829349</x:v>
      </x:c>
      <x:c r="S791" s="53" t="n">
        <x:v>37895</x:v>
      </x:c>
      <x:c r="T791" s="50" t="str">
        <x:v>EDINET_company_history</x:v>
      </x:c>
      <x:c r="U791" s="50" t="str">
        <x:v>株式会社デジタルガレージ</x:v>
      </x:c>
      <x:c r="V791" s="54" t="n">
        <x:v>0.2069</x:v>
      </x:c>
      <x:c r="W791" s="50" t="str">
        <x:v>村上 敦浩</x:v>
      </x:c>
      <x:c r="X791" s="50" t="b">
        <x:f>AND(COUNT(L791:O791)=4,L791&gt;='設定'!$B$6,M791&gt;='設定'!$B$6,N791&gt;='設定'!$B$6,O791&gt;='設定'!$B$6)</x:f>
        <x:v>0</x:v>
      </x:c>
      <x:c r="Y791" s="50" t="b">
        <x:f>AND(COUNT(G791:K791)=5,P791&gt;='設定'!$B$7)</x:f>
        <x:v>0</x:v>
      </x:c>
      <x:c r="Z791" s="50" t="b">
        <x:f>AND(ISNUMBER(R791),R791&gt;='設定'!$B$8)</x:f>
        <x:v>1</x:v>
      </x:c>
      <x:c r="AA791" s="50" t="b">
        <x:f>AND(ISNUMBER(S791),S791&gt;=DATE(YEAR('設定'!$B$10)-'設定'!$B$9,MONTH('設定'!$B$10),DAY('設定'!$B$10)))</x:f>
        <x:v>0</x:v>
      </x:c>
      <x:c r="AB791" s="55" t="b">
        <x:v>0</x:v>
      </x:c>
      <x:c r="AC791" s="55" t="b">
        <x:v>0</x:v>
      </x:c>
      <x:c r="AD791" s="50" t="n">
        <x:f>IF(X791,1,0)+IF(Z791,1,0)+IF(AA791,1,0)+IF(AB791,1,0)</x:f>
        <x:v>1</x:v>
      </x:c>
      <x:c r="AE791" s="50" t="n">
        <x:f>IF(Y791,1,0)+IF(Z791,1,0)+IF(AA791,1,0)+IF(AB791,1,0)</x:f>
        <x:v>1</x:v>
      </x:c>
      <x:c r="AF791" s="50" t="n">
        <x:f>IF(Y791,1,0)+IF(Z791,1,0)+IF(AA791,1,0)+IF(AC791,1,0)</x:f>
        <x:v>1</x:v>
      </x:c>
      <x:c r="AG791" s="53" t="n">
        <x:v>44348</x:v>
      </x:c>
      <x:c r="AH791" s="50" t="str">
        <x:v>S100VYJ6</x:v>
      </x:c>
      <x:c r="AI791" s="50" t="str">
        <x:v>RevenueIFRSSummaryOfBusinessResults</x:v>
      </x:c>
      <x:c r="AJ791" s="50" t="str">
        <x:v>OperatingProfitLossIFRS</x:v>
      </x:c>
      <x:c r="AK791" s="53" t="n">
        <x:v>45747</x:v>
      </x:c>
      <x:c r="AL791" s="50" t="str">
        <x:v>365/365/365/366/365</x:v>
      </x:c>
      <x:c r="AM791" s="51" t="n">
        <x:v>197732000</x:v>
      </x:c>
      <x:c r="AN791" s="51" t="n">
        <x:v>3374</x:v>
      </x:c>
      <x:c r="AO791" s="51" t="n">
        <x:f>IFERROR(AM791*AN791,"")</x:f>
        <x:v>667147768000</x:v>
      </x:c>
      <x:c r="AP791" s="56" t="n">
        <x:f>IFERROR(AO791/(K791*1000000),"")</x:f>
        <x:v>8.505740651494868</x:v>
      </x:c>
      <x:c r="AQ791" s="57" t="n">
        <x:v>5345890295</x:v>
      </x:c>
      <x:c r="AR791" s="52" t="n">
        <x:v>0.3955842102908073</x:v>
      </x:c>
      <x:c r="AS791" s="52" t="n">
        <x:v>-0.6340368197406343</x:v>
      </x:c>
      <x:c r="AT791" s="55" t="b">
        <x:v>0</x:v>
      </x:c>
      <x:c r="AU791" s="50" t="str">
        <x:v>missing_financial_data</x:v>
      </x:c>
      <x:c r="AV791" s="58" t="n">
        <x:v>-0.1578841308989695</x:v>
      </x:c>
      <x:c r="AW791" s="50" t="n">
        <x:v>2883</x:v>
      </x:c>
      <x:c r="AX791" s="50" t="str">
        <x:v>Core Moat</x:v>
      </x:c>
      <x:c r="AY791" s="50" t="str">
        <x:v>既存適格性フィルター不通過: missing_financial_data / ローカル5年最大下落率-60%以下</x:v>
      </x:c>
      <x:c r="AZ791" s="59" t="str">
        <x:v>2025-06-19 13:07</x:v>
      </x:c>
      <x:c r="BA791" s="53" t="n">
        <x:v>37895</x:v>
      </x:c>
      <x:c r="BB791" s="50"/>
      <x:c r="BC791" s="50"/>
      <x:c r="BD791" s="50" t="str">
        <x:v>TOPIX Mid400</x:v>
      </x:c>
    </x:row>
    <x:row r="792">
      <x:c r="A792" s="50" t="n">
        <x:v>791</x:v>
      </x:c>
      <x:c r="B792" s="50" t="str">
        <x:v>7388</x:v>
      </x:c>
      <x:c r="C792" s="50" t="str">
        <x:v>7388.T</x:v>
      </x:c>
      <x:c r="D792" s="50" t="str">
        <x:v>FP Partner Inc.</x:v>
      </x:c>
      <x:c r="E792" s="50" t="str">
        <x:v>Prime Market (Domestic)</x:v>
      </x:c>
      <x:c r="F792" s="50" t="str">
        <x:v>Insurance</x:v>
      </x:c>
      <x:c r="G792" s="51" t="n">
        <x:v>20919.827</x:v>
      </x:c>
      <x:c r="H792" s="51" t="n">
        <x:v>25605.752</x:v>
      </x:c>
      <x:c r="I792" s="51" t="n">
        <x:v>30559.562</x:v>
      </x:c>
      <x:c r="J792" s="51" t="n">
        <x:v>35617.526</x:v>
      </x:c>
      <x:c r="K792" s="51" t="n">
        <x:v>32104.06</x:v>
      </x:c>
      <x:c r="L792" s="52" t="n">
        <x:f>IFERROR(H792/G792-1,"")</x:f>
        <x:v>0.22399444316628436</x:v>
      </x:c>
      <x:c r="M792" s="52" t="n">
        <x:f>IFERROR(I792/H792-1,"")</x:f>
        <x:v>0.19346473401757547</x:v>
      </x:c>
      <x:c r="N792" s="52" t="n">
        <x:f>IFERROR(J792/I792-1,"")</x:f>
        <x:v>0.1655116653831621</x:v>
      </x:c>
      <x:c r="O792" s="52" t="n">
        <x:f>IFERROR(K792/J792-1,"")</x:f>
        <x:v>-0.0986443022460346</x:v>
      </x:c>
      <x:c r="P792" s="52" t="n">
        <x:f>IFERROR((K792/G792)^(1/4)-1,"")</x:f>
        <x:v>0.11301359068978933</x:v>
      </x:c>
      <x:c r="Q792" s="51" t="n">
        <x:v>2984.185</x:v>
      </x:c>
      <x:c r="R792" s="52" t="n">
        <x:f>IFERROR(Q792/K792,"")</x:f>
        <x:v>0.09295350806097422</x:v>
      </x:c>
      <x:c r="S792" s="53" t="n">
        <x:v>44826</x:v>
      </x:c>
      <x:c r="T792" s="50" t="str">
        <x:v>local_price_first_trade</x:v>
      </x:c>
      <x:c r="U792" s="50" t="str">
        <x:v>合同会社ＦＰコンサルティング</x:v>
      </x:c>
      <x:c r="V792" s="54" t="n">
        <x:v>0.4304</x:v>
      </x:c>
      <x:c r="W792" s="50" t="str">
        <x:v>黒木 勉</x:v>
      </x:c>
      <x:c r="X792" s="50" t="b">
        <x:f>AND(COUNT(L792:O792)=4,L792&gt;='設定'!$B$6,M792&gt;='設定'!$B$6,N792&gt;='設定'!$B$6,O792&gt;='設定'!$B$6)</x:f>
        <x:v>0</x:v>
      </x:c>
      <x:c r="Y792" s="50" t="b">
        <x:f>AND(COUNT(G792:K792)=5,P792&gt;='設定'!$B$7)</x:f>
        <x:v>0</x:v>
      </x:c>
      <x:c r="Z792" s="50" t="b">
        <x:f>AND(ISNUMBER(R792),R792&gt;='設定'!$B$8)</x:f>
        <x:v>0</x:v>
      </x:c>
      <x:c r="AA792" s="50" t="b">
        <x:f>AND(ISNUMBER(S792),S792&gt;=DATE(YEAR('設定'!$B$10)-'設定'!$B$9,MONTH('設定'!$B$10),DAY('設定'!$B$10)))</x:f>
        <x:v>1</x:v>
      </x:c>
      <x:c r="AB792" s="55" t="b">
        <x:v>0</x:v>
      </x:c>
      <x:c r="AC792" s="55" t="b">
        <x:v>0</x:v>
      </x:c>
      <x:c r="AD792" s="50" t="n">
        <x:f>IF(X792,1,0)+IF(Z792,1,0)+IF(AA792,1,0)+IF(AB792,1,0)</x:f>
        <x:v>1</x:v>
      </x:c>
      <x:c r="AE792" s="50" t="n">
        <x:f>IF(Y792,1,0)+IF(Z792,1,0)+IF(AA792,1,0)+IF(AB792,1,0)</x:f>
        <x:v>1</x:v>
      </x:c>
      <x:c r="AF792" s="50" t="n">
        <x:f>IF(Y792,1,0)+IF(Z792,1,0)+IF(AA792,1,0)+IF(AC792,1,0)</x:f>
        <x:v>1</x:v>
      </x:c>
      <x:c r="AG792" s="53" t="n">
        <x:v>44826</x:v>
      </x:c>
      <x:c r="AH792" s="50" t="str">
        <x:v>S100XN8S</x:v>
      </x:c>
      <x:c r="AI792" s="50" t="str">
        <x:v>NetSalesSummaryOfBusinessResults</x:v>
      </x:c>
      <x:c r="AJ792" s="50" t="str">
        <x:v>OperatingIncome</x:v>
      </x:c>
      <x:c r="AK792" s="53" t="n">
        <x:v>45991</x:v>
      </x:c>
      <x:c r="AL792" s="50" t="str">
        <x:v>365/365/365/366/365</x:v>
      </x:c>
      <x:c r="AM792" s="51" t="n">
        <x:v>23236500</x:v>
      </x:c>
      <x:c r="AN792" s="51" t="n">
        <x:v>2119</x:v>
      </x:c>
      <x:c r="AO792" s="51" t="n">
        <x:f>IFERROR(AM792*AN792,"")</x:f>
        <x:v>49238143500</x:v>
      </x:c>
      <x:c r="AP792" s="56" t="n">
        <x:f>IFERROR(AO792/(K792*1000000),"")</x:f>
        <x:v>1.533704568830235</x:v>
      </x:c>
      <x:c r="AQ792" s="57" t="n">
        <x:v>159786110</x:v>
      </x:c>
      <x:c r="AR792" s="52" t="n">
        <x:v>0.5401185648876675</x:v>
      </x:c>
      <x:c r="AS792" s="52" t="n">
        <x:v>-0.7270021059021401</x:v>
      </x:c>
      <x:c r="AT792" s="55" t="b">
        <x:v>1</x:v>
      </x:c>
      <x:c r="AU792" s="50"/>
      <x:c r="AV792" s="58" t="n">
        <x:v>-0.2742513687030269</x:v>
      </x:c>
      <x:c r="AW792" s="50" t="n">
        <x:v>3238</x:v>
      </x:c>
      <x:c r="AX792" s="50" t="str">
        <x:v>Transformation Moat</x:v>
      </x:c>
      <x:c r="AY792" s="50" t="str">
        <x:v>ローカル5年最大下落率-60%以下</x:v>
      </x:c>
      <x:c r="AZ792" s="59" t="str">
        <x:v>2026-02-26 14:06</x:v>
      </x:c>
      <x:c r="BA792" s="53" t="n">
        <x:v>44805</x:v>
      </x:c>
      <x:c r="BB792" s="50"/>
      <x:c r="BC792" s="50"/>
      <x:c r="BD792" s="50" t="str">
        <x:v>TOPIX Small 2</x:v>
      </x:c>
    </x:row>
    <x:row r="793">
      <x:c r="A793" s="50" t="n">
        <x:v>792</x:v>
      </x:c>
      <x:c r="B793" s="50" t="str">
        <x:v>6333</x:v>
      </x:c>
      <x:c r="C793" s="50" t="str">
        <x:v>6333.T</x:v>
      </x:c>
      <x:c r="D793" s="50" t="str">
        <x:v>TEIKOKU CORPORATION</x:v>
      </x:c>
      <x:c r="E793" s="50" t="str">
        <x:v>Prime Market (Domestic)</x:v>
      </x:c>
      <x:c r="F793" s="50" t="str">
        <x:v>Machinery</x:v>
      </x:c>
      <x:c r="G793" s="51" t="n">
        <x:v>19910.021</x:v>
      </x:c>
      <x:c r="H793" s="51" t="n">
        <x:v>22244.497</x:v>
      </x:c>
      <x:c r="I793" s="51" t="n">
        <x:v>28450.684</x:v>
      </x:c>
      <x:c r="J793" s="51" t="n">
        <x:v>29217.874</x:v>
      </x:c>
      <x:c r="K793" s="51" t="n">
        <x:v>30546.287</x:v>
      </x:c>
      <x:c r="L793" s="52" t="n">
        <x:f>IFERROR(H793/G793-1,"")</x:f>
        <x:v>0.1172513077710966</x:v>
      </x:c>
      <x:c r="M793" s="52" t="n">
        <x:f>IFERROR(I793/H793-1,"")</x:f>
        <x:v>0.2789987564115297</x:v>
      </x:c>
      <x:c r="N793" s="52" t="n">
        <x:f>IFERROR(J793/I793-1,"")</x:f>
        <x:v>0.026965608278521458</x:v>
      </x:c>
      <x:c r="O793" s="52" t="n">
        <x:f>IFERROR(K793/J793-1,"")</x:f>
        <x:v>0.04546576523671786</x:v>
      </x:c>
      <x:c r="P793" s="52" t="n">
        <x:f>IFERROR((K793/G793)^(1/4)-1,"")</x:f>
        <x:v>0.1129398099682215</x:v>
      </x:c>
      <x:c r="Q793" s="51" t="n">
        <x:v>6055.735</x:v>
      </x:c>
      <x:c r="R793" s="52" t="n">
        <x:f>IFERROR(Q793/K793,"")</x:f>
        <x:v>0.19824782632337604</x:v>
      </x:c>
      <x:c r="S793" s="53" t="n">
        <x:v>36281</x:v>
      </x:c>
      <x:c r="T793" s="50" t="str">
        <x:v>EDINET_company_history</x:v>
      </x:c>
      <x:c r="U793" s="50" t="str">
        <x:v>日本マスタートラスト信託銀行株式会社（信託口）</x:v>
      </x:c>
      <x:c r="V793" s="54" t="n">
        <x:v>0.1116</x:v>
      </x:c>
      <x:c r="W793" s="50" t="str">
        <x:v>村田 潔</x:v>
      </x:c>
      <x:c r="X793" s="50" t="b">
        <x:f>AND(COUNT(L793:O793)=4,L793&gt;='設定'!$B$6,M793&gt;='設定'!$B$6,N793&gt;='設定'!$B$6,O793&gt;='設定'!$B$6)</x:f>
        <x:v>0</x:v>
      </x:c>
      <x:c r="Y793" s="50" t="b">
        <x:f>AND(COUNT(G793:K793)=5,P793&gt;='設定'!$B$7)</x:f>
        <x:v>0</x:v>
      </x:c>
      <x:c r="Z793" s="50" t="b">
        <x:f>AND(ISNUMBER(R793),R793&gt;='設定'!$B$8)</x:f>
        <x:v>1</x:v>
      </x:c>
      <x:c r="AA793" s="50" t="b">
        <x:f>AND(ISNUMBER(S793),S793&gt;=DATE(YEAR('設定'!$B$10)-'設定'!$B$9,MONTH('設定'!$B$10),DAY('設定'!$B$10)))</x:f>
        <x:v>0</x:v>
      </x:c>
      <x:c r="AB793" s="55" t="b">
        <x:v>0</x:v>
      </x:c>
      <x:c r="AC793" s="55" t="b">
        <x:v>0</x:v>
      </x:c>
      <x:c r="AD793" s="50" t="n">
        <x:f>IF(X793,1,0)+IF(Z793,1,0)+IF(AA793,1,0)+IF(AB793,1,0)</x:f>
        <x:v>1</x:v>
      </x:c>
      <x:c r="AE793" s="50" t="n">
        <x:f>IF(Y793,1,0)+IF(Z793,1,0)+IF(AA793,1,0)+IF(AB793,1,0)</x:f>
        <x:v>1</x:v>
      </x:c>
      <x:c r="AF793" s="50" t="n">
        <x:f>IF(Y793,1,0)+IF(Z793,1,0)+IF(AA793,1,0)+IF(AC793,1,0)</x:f>
        <x:v>1</x:v>
      </x:c>
      <x:c r="AG793" s="53" t="n">
        <x:v>44348</x:v>
      </x:c>
      <x:c r="AH793" s="50" t="str">
        <x:v>S100W3G6</x:v>
      </x:c>
      <x:c r="AI793" s="50" t="str">
        <x:v>NetSalesSummaryOfBusinessResults</x:v>
      </x:c>
      <x:c r="AJ793" s="50" t="str">
        <x:v>OperatingIncome</x:v>
      </x:c>
      <x:c r="AK793" s="53" t="n">
        <x:v>45747</x:v>
      </x:c>
      <x:c r="AL793" s="50" t="str">
        <x:v>365/365/365/366/365</x:v>
      </x:c>
      <x:c r="AM793" s="51" t="n">
        <x:v>16609138</x:v>
      </x:c>
      <x:c r="AN793" s="51" t="n">
        <x:v>2852</x:v>
      </x:c>
      <x:c r="AO793" s="51" t="n">
        <x:f>IFERROR(AM793*AN793,"")</x:f>
        <x:v>47369261576</x:v>
      </x:c>
      <x:c r="AP793" s="56" t="n">
        <x:f>IFERROR(AO793/(K793*1000000),"")</x:f>
        <x:v>1.5507371346311256</x:v>
      </x:c>
      <x:c r="AQ793" s="57" t="n">
        <x:v>138555041.66666666</x:v>
      </x:c>
      <x:c r="AR793" s="52" t="n">
        <x:v>0.2941740356187649</x:v>
      </x:c>
      <x:c r="AS793" s="52" t="n">
        <x:v>-0.2901092257044867</x:v>
      </x:c>
      <x:c r="AT793" s="55" t="b">
        <x:v>1</x:v>
      </x:c>
      <x:c r="AU793" s="50"/>
      <x:c r="AV793" s="58" t="n">
        <x:v>0.3587777087723307</x:v>
      </x:c>
      <x:c r="AW793" s="50" t="n">
        <x:v>283</x:v>
      </x:c>
      <x:c r="AX793" s="50" t="str">
        <x:v>Future Moat</x:v>
      </x:c>
      <x:c r="AY793" s="50" t="str">
        <x:v>目立つ機械的警告なし（定性確認は別途必要）</x:v>
      </x:c>
      <x:c r="AZ793" s="59" t="str">
        <x:v>2025-06-25 10:00</x:v>
      </x:c>
      <x:c r="BA793" s="53" t="n">
        <x:v>36281</x:v>
      </x:c>
      <x:c r="BB793" s="50"/>
      <x:c r="BC793" s="50"/>
      <x:c r="BD793" s="50" t="str">
        <x:v>TOPIX Small 2</x:v>
      </x:c>
    </x:row>
    <x:row r="794">
      <x:c r="A794" s="50" t="n">
        <x:v>793</x:v>
      </x:c>
      <x:c r="B794" s="50" t="str">
        <x:v>8923</x:v>
      </x:c>
      <x:c r="C794" s="50" t="str">
        <x:v>8923.T</x:v>
      </x:c>
      <x:c r="D794" s="50" t="str">
        <x:v>TOSEI CORPORATION</x:v>
      </x:c>
      <x:c r="E794" s="50" t="str">
        <x:v>Prime Market (Domestic)</x:v>
      </x:c>
      <x:c r="F794" s="50" t="str">
        <x:v>Real Estate</x:v>
      </x:c>
      <x:c r="G794" s="51" t="n">
        <x:v>61726.449</x:v>
      </x:c>
      <x:c r="H794" s="51" t="n">
        <x:v>70953.486</x:v>
      </x:c>
      <x:c r="I794" s="51" t="n">
        <x:v>79446.329</x:v>
      </x:c>
      <x:c r="J794" s="51" t="n">
        <x:v>82191.828</x:v>
      </x:c>
      <x:c r="K794" s="51" t="n">
        <x:v>94688.969</x:v>
      </x:c>
      <x:c r="L794" s="52" t="n">
        <x:f>IFERROR(H794/G794-1,"")</x:f>
        <x:v>0.1494827120218758</x:v>
      </x:c>
      <x:c r="M794" s="52" t="n">
        <x:f>IFERROR(I794/H794-1,"")</x:f>
        <x:v>0.11969592304457022</x:v>
      </x:c>
      <x:c r="N794" s="52" t="n">
        <x:f>IFERROR(J794/I794-1,"")</x:f>
        <x:v>0.034557908899730316</x:v>
      </x:c>
      <x:c r="O794" s="52" t="n">
        <x:f>IFERROR(K794/J794-1,"")</x:f>
        <x:v>0.1520484615575164</x:v>
      </x:c>
      <x:c r="P794" s="52" t="n">
        <x:f>IFERROR((K794/G794)^(1/4)-1,"")</x:f>
        <x:v>0.11290225800376175</x:v>
      </x:c>
      <x:c r="Q794" s="51" t="n">
        <x:v>22336.971</x:v>
      </x:c>
      <x:c r="R794" s="52" t="n">
        <x:f>IFERROR(Q794/K794,"")</x:f>
        <x:v>0.23589834418832886</x:v>
      </x:c>
      <x:c r="S794" s="53" t="n">
        <x:v>38322</x:v>
      </x:c>
      <x:c r="T794" s="50" t="str">
        <x:v>EDINET_company_history</x:v>
      </x:c>
      <x:c r="U794" s="50" t="str">
        <x:v>名古屋鉄道株式会社</x:v>
      </x:c>
      <x:c r="V794" s="54" t="n">
        <x:v>0.1546</x:v>
      </x:c>
      <x:c r="W794" s="50" t="str">
        <x:v>山口 誠一郎</x:v>
      </x:c>
      <x:c r="X794" s="50" t="b">
        <x:f>AND(COUNT(L794:O794)=4,L794&gt;='設定'!$B$6,M794&gt;='設定'!$B$6,N794&gt;='設定'!$B$6,O794&gt;='設定'!$B$6)</x:f>
        <x:v>0</x:v>
      </x:c>
      <x:c r="Y794" s="50" t="b">
        <x:f>AND(COUNT(G794:K794)=5,P794&gt;='設定'!$B$7)</x:f>
        <x:v>0</x:v>
      </x:c>
      <x:c r="Z794" s="50" t="b">
        <x:f>AND(ISNUMBER(R794),R794&gt;='設定'!$B$8)</x:f>
        <x:v>1</x:v>
      </x:c>
      <x:c r="AA794" s="50" t="b">
        <x:f>AND(ISNUMBER(S794),S794&gt;=DATE(YEAR('設定'!$B$10)-'設定'!$B$9,MONTH('設定'!$B$10),DAY('設定'!$B$10)))</x:f>
        <x:v>0</x:v>
      </x:c>
      <x:c r="AB794" s="55" t="b">
        <x:v>0</x:v>
      </x:c>
      <x:c r="AC794" s="55" t="b">
        <x:v>0</x:v>
      </x:c>
      <x:c r="AD794" s="50" t="n">
        <x:f>IF(X794,1,0)+IF(Z794,1,0)+IF(AA794,1,0)+IF(AB794,1,0)</x:f>
        <x:v>1</x:v>
      </x:c>
      <x:c r="AE794" s="50" t="n">
        <x:f>IF(Y794,1,0)+IF(Z794,1,0)+IF(AA794,1,0)+IF(AB794,1,0)</x:f>
        <x:v>1</x:v>
      </x:c>
      <x:c r="AF794" s="50" t="n">
        <x:f>IF(Y794,1,0)+IF(Z794,1,0)+IF(AA794,1,0)+IF(AC794,1,0)</x:f>
        <x:v>1</x:v>
      </x:c>
      <x:c r="AG794" s="53" t="n">
        <x:v>44348</x:v>
      </x:c>
      <x:c r="AH794" s="50" t="str">
        <x:v>S100XMC1</x:v>
      </x:c>
      <x:c r="AI794" s="50" t="str">
        <x:v>RevenueIFRSSummaryOfBusinessResults</x:v>
      </x:c>
      <x:c r="AJ794" s="50" t="str">
        <x:v>OperatingProfitLossIFRS</x:v>
      </x:c>
      <x:c r="AK794" s="53" t="n">
        <x:v>45991</x:v>
      </x:c>
      <x:c r="AL794" s="50" t="str">
        <x:v>365/365/365/366/365</x:v>
      </x:c>
      <x:c r="AM794" s="51" t="n">
        <x:v>48484800</x:v>
      </x:c>
      <x:c r="AN794" s="51" t="n">
        <x:v>1561</x:v>
      </x:c>
      <x:c r="AO794" s="51" t="n">
        <x:f>IFERROR(AM794*AN794,"")</x:f>
        <x:v>75684772800</x:v>
      </x:c>
      <x:c r="AP794" s="56" t="n">
        <x:f>IFERROR(AO794/(K794*1000000),"")</x:f>
        <x:v>0.7992987314076679</x:v>
      </x:c>
      <x:c r="AQ794" s="57" t="n">
        <x:v>499417348.3333333</x:v>
      </x:c>
      <x:c r="AR794" s="52" t="n">
        <x:v>0.2809269390022902</x:v>
      </x:c>
      <x:c r="AS794" s="52" t="n">
        <x:v>-0.2487600110630983</x:v>
      </x:c>
      <x:c r="AT794" s="55" t="b">
        <x:v>0</x:v>
      </x:c>
      <x:c r="AU794" s="50" t="str">
        <x:v>missing_financial_data</x:v>
      </x:c>
      <x:c r="AV794" s="58" t="n">
        <x:v>0.0486389764940781</x:v>
      </x:c>
      <x:c r="AW794" s="50" t="n">
        <x:v>1524</x:v>
      </x:c>
      <x:c r="AX794" s="50" t="str">
        <x:v>Core Moat</x:v>
      </x:c>
      <x:c r="AY794" s="50" t="str">
        <x:v>既存適格性フィルター不通過: missing_financial_data</x:v>
      </x:c>
      <x:c r="AZ794" s="59" t="str">
        <x:v>2026-02-25 14:30</x:v>
      </x:c>
      <x:c r="BA794" s="53" t="n">
        <x:v>38322</x:v>
      </x:c>
      <x:c r="BB794" s="50"/>
      <x:c r="BC794" s="50"/>
      <x:c r="BD794" s="50" t="str">
        <x:v>TOPIX Small 1</x:v>
      </x:c>
    </x:row>
    <x:row r="795">
      <x:c r="A795" s="50" t="n">
        <x:v>794</x:v>
      </x:c>
      <x:c r="B795" s="50" t="str">
        <x:v>9240</x:v>
      </x:c>
      <x:c r="C795" s="50" t="str">
        <x:v>9240.T</x:v>
      </x:c>
      <x:c r="D795" s="50" t="str">
        <x:v>Delivery Consulting Inc.</x:v>
      </x:c>
      <x:c r="E795" s="50" t="str">
        <x:v>Growth Market(Domestic)</x:v>
      </x:c>
      <x:c r="F795" s="50" t="str">
        <x:v>Services</x:v>
      </x:c>
      <x:c r="G795" s="51" t="n">
        <x:v>1790.175</x:v>
      </x:c>
      <x:c r="H795" s="51" t="n">
        <x:v>2131.849</x:v>
      </x:c>
      <x:c r="I795" s="51" t="n">
        <x:v>2190.968</x:v>
      </x:c>
      <x:c r="J795" s="51" t="n">
        <x:v>2703.725</x:v>
      </x:c>
      <x:c r="K795" s="51" t="n">
        <x:v>2740.744</x:v>
      </x:c>
      <x:c r="L795" s="52" t="n">
        <x:f>IFERROR(H795/G795-1,"")</x:f>
        <x:v>0.19086067004622476</x:v>
      </x:c>
      <x:c r="M795" s="52" t="n">
        <x:f>IFERROR(I795/H795-1,"")</x:f>
        <x:v>0.02773132618679819</x:v>
      </x:c>
      <x:c r="N795" s="52" t="n">
        <x:f>IFERROR(J795/I795-1,"")</x:f>
        <x:v>0.23403217208101634</x:v>
      </x:c>
      <x:c r="O795" s="52" t="n">
        <x:f>IFERROR(K795/J795-1,"")</x:f>
        <x:v>0.013691851057337612</x:v>
      </x:c>
      <x:c r="P795" s="52" t="n">
        <x:f>IFERROR((K795/G795)^(1/4)-1,"")</x:f>
        <x:v>0.11235457675214167</x:v>
      </x:c>
      <x:c r="Q795" s="51" t="n">
        <x:v>51.788</x:v>
      </x:c>
      <x:c r="R795" s="52" t="n">
        <x:f>IFERROR(Q795/K795,"")</x:f>
        <x:v>0.018895599151179384</x:v>
      </x:c>
      <x:c r="S795" s="53" t="n">
        <x:v>44378</x:v>
      </x:c>
      <x:c r="T795" s="50" t="str">
        <x:v>EDINET_company_history</x:v>
      </x:c>
      <x:c r="U795" s="50" t="str">
        <x:v>阪口 琢夫</x:v>
      </x:c>
      <x:c r="V795" s="54" t="n">
        <x:v>0.3172</x:v>
      </x:c>
      <x:c r="W795" s="50" t="str">
        <x:v>阪口 琢夫 / 内藤 秀治郎</x:v>
      </x:c>
      <x:c r="X795" s="50" t="b">
        <x:f>AND(COUNT(L795:O795)=4,L795&gt;='設定'!$B$6,M795&gt;='設定'!$B$6,N795&gt;='設定'!$B$6,O795&gt;='設定'!$B$6)</x:f>
        <x:v>0</x:v>
      </x:c>
      <x:c r="Y795" s="50" t="b">
        <x:f>AND(COUNT(G795:K795)=5,P795&gt;='設定'!$B$7)</x:f>
        <x:v>0</x:v>
      </x:c>
      <x:c r="Z795" s="50" t="b">
        <x:f>AND(ISNUMBER(R795),R795&gt;='設定'!$B$8)</x:f>
        <x:v>0</x:v>
      </x:c>
      <x:c r="AA795" s="50" t="b">
        <x:f>AND(ISNUMBER(S795),S795&gt;=DATE(YEAR('設定'!$B$10)-'設定'!$B$9,MONTH('設定'!$B$10),DAY('設定'!$B$10)))</x:f>
        <x:v>0</x:v>
      </x:c>
      <x:c r="AB795" s="55" t="b">
        <x:v>1</x:v>
      </x:c>
      <x:c r="AC795" s="55" t="b">
        <x:v>1</x:v>
      </x:c>
      <x:c r="AD795" s="50" t="n">
        <x:f>IF(X795,1,0)+IF(Z795,1,0)+IF(AA795,1,0)+IF(AB795,1,0)</x:f>
        <x:v>1</x:v>
      </x:c>
      <x:c r="AE795" s="50" t="n">
        <x:f>IF(Y795,1,0)+IF(Z795,1,0)+IF(AA795,1,0)+IF(AB795,1,0)</x:f>
        <x:v>1</x:v>
      </x:c>
      <x:c r="AF795" s="50" t="n">
        <x:f>IF(Y795,1,0)+IF(Z795,1,0)+IF(AA795,1,0)+IF(AC795,1,0)</x:f>
        <x:v>1</x:v>
      </x:c>
      <x:c r="AG795" s="53" t="n">
        <x:v>44406</x:v>
      </x:c>
      <x:c r="AH795" s="50" t="str">
        <x:v>S100WXTF</x:v>
      </x:c>
      <x:c r="AI795" s="50" t="str">
        <x:v>NetSalesSummaryOfBusinessResults</x:v>
      </x:c>
      <x:c r="AJ795" s="50" t="str">
        <x:v>OperatingIncome</x:v>
      </x:c>
      <x:c r="AK795" s="53" t="n">
        <x:v>45869</x:v>
      </x:c>
      <x:c r="AL795" s="50" t="str">
        <x:v>365/365/365/366/365</x:v>
      </x:c>
      <x:c r="AM795" s="51" t="n">
        <x:v>4820700</x:v>
      </x:c>
      <x:c r="AN795" s="51" t="n">
        <x:v>448</x:v>
      </x:c>
      <x:c r="AO795" s="51" t="n">
        <x:f>IFERROR(AM795*AN795,"")</x:f>
        <x:v>2159673600</x:v>
      </x:c>
      <x:c r="AP795" s="56" t="n">
        <x:f>IFERROR(AO795/(K795*1000000),"")</x:f>
        <x:v>0.7879880791493112</x:v>
      </x:c>
      <x:c r="AQ795" s="57" t="n">
        <x:v>10153745</x:v>
      </x:c>
      <x:c r="AR795" s="52" t="n">
        <x:v>0.6923153879039885</x:v>
      </x:c>
      <x:c r="AS795" s="52" t="n">
        <x:v>-0.8169014084507042</x:v>
      </x:c>
      <x:c r="AT795" s="55" t="b">
        <x:v>0</x:v>
      </x:c>
      <x:c r="AU795" s="50" t="str">
        <x:v>low_liquidity</x:v>
      </x:c>
      <x:c r="AV795" s="58" t="n">
        <x:v>-0.2937078623827973</x:v>
      </x:c>
      <x:c r="AW795" s="50" t="n">
        <x:v>3269</x:v>
      </x:c>
      <x:c r="AX795" s="50" t="str">
        <x:v>Future Moat</x:v>
      </x:c>
      <x:c r="AY795" s="50" t="str">
        <x:v>既存適格性フィルター不通過: low_liquidity / 60日平均売買代金2,000万円未満 / 年率ボラティリティ60%以上 / ローカル5年最大下落率-60%以下</x:v>
      </x:c>
      <x:c r="AZ795" s="59" t="str">
        <x:v>2025-10-30 16:16</x:v>
      </x:c>
      <x:c r="BA795" s="53" t="n">
        <x:v>44378</x:v>
      </x:c>
      <x:c r="BB795" s="50" t="str">
        <x:v>阪口 琢夫</x:v>
      </x:c>
      <x:c r="BC795" s="50"/>
      <x:c r="BD795" s="50"/>
    </x:row>
    <x:row r="796">
      <x:c r="A796" s="50" t="n">
        <x:v>795</x:v>
      </x:c>
      <x:c r="B796" s="50" t="str">
        <x:v>6381</x:v>
      </x:c>
      <x:c r="C796" s="50" t="str">
        <x:v>6381.T</x:v>
      </x:c>
      <x:c r="D796" s="50" t="str">
        <x:v>ANEST IWATA Corporation</x:v>
      </x:c>
      <x:c r="E796" s="50" t="str">
        <x:v>Prime Market (Domestic)</x:v>
      </x:c>
      <x:c r="F796" s="50" t="str">
        <x:v>Machinery</x:v>
      </x:c>
      <x:c r="G796" s="51" t="n">
        <x:v>35588</x:v>
      </x:c>
      <x:c r="H796" s="51" t="n">
        <x:v>42337</x:v>
      </x:c>
      <x:c r="I796" s="51" t="n">
        <x:v>48515</x:v>
      </x:c>
      <x:c r="J796" s="51" t="n">
        <x:v>53425</x:v>
      </x:c>
      <x:c r="K796" s="51" t="n">
        <x:v>54411</x:v>
      </x:c>
      <x:c r="L796" s="52" t="n">
        <x:f>IFERROR(H796/G796-1,"")</x:f>
        <x:v>0.18964257614926372</x:v>
      </x:c>
      <x:c r="M796" s="52" t="n">
        <x:f>IFERROR(I796/H796-1,"")</x:f>
        <x:v>0.1459243687554621</x:v>
      </x:c>
      <x:c r="N796" s="52" t="n">
        <x:f>IFERROR(J796/I796-1,"")</x:f>
        <x:v>0.10120581263526751</x:v>
      </x:c>
      <x:c r="O796" s="52" t="n">
        <x:f>IFERROR(K796/J796-1,"")</x:f>
        <x:v>0.01845577912962093</x:v>
      </x:c>
      <x:c r="P796" s="52" t="n">
        <x:f>IFERROR((K796/G796)^(1/4)-1,"")</x:f>
        <x:v>0.11197694114191492</x:v>
      </x:c>
      <x:c r="Q796" s="51" t="n">
        <x:v>5903</x:v>
      </x:c>
      <x:c r="R796" s="52" t="n">
        <x:f>IFERROR(Q796/K796,"")</x:f>
        <x:v>0.10848909227913474</x:v>
      </x:c>
      <x:c r="S796" s="53" t="n">
        <x:v>22494</x:v>
      </x:c>
      <x:c r="T796" s="50" t="str">
        <x:v>EDINET_company_history</x:v>
      </x:c>
      <x:c r="U796" s="50" t="str">
        <x:v>日本マスタートラスト信託銀行株式会社（信託口）</x:v>
      </x:c>
      <x:c r="V796" s="54" t="n">
        <x:v>0.124</x:v>
      </x:c>
      <x:c r="W796" s="50" t="str">
        <x:v>三好 栄祐</x:v>
      </x:c>
      <x:c r="X796" s="50" t="b">
        <x:f>AND(COUNT(L796:O796)=4,L796&gt;='設定'!$B$6,M796&gt;='設定'!$B$6,N796&gt;='設定'!$B$6,O796&gt;='設定'!$B$6)</x:f>
        <x:v>0</x:v>
      </x:c>
      <x:c r="Y796" s="50" t="b">
        <x:f>AND(COUNT(G796:K796)=5,P796&gt;='設定'!$B$7)</x:f>
        <x:v>0</x:v>
      </x:c>
      <x:c r="Z796" s="50" t="b">
        <x:f>AND(ISNUMBER(R796),R796&gt;='設定'!$B$8)</x:f>
        <x:v>1</x:v>
      </x:c>
      <x:c r="AA796" s="50" t="b">
        <x:f>AND(ISNUMBER(S796),S796&gt;=DATE(YEAR('設定'!$B$10)-'設定'!$B$9,MONTH('設定'!$B$10),DAY('設定'!$B$10)))</x:f>
        <x:v>0</x:v>
      </x:c>
      <x:c r="AB796" s="55" t="b">
        <x:v>0</x:v>
      </x:c>
      <x:c r="AC796" s="55" t="b">
        <x:v>0</x:v>
      </x:c>
      <x:c r="AD796" s="50" t="n">
        <x:f>IF(X796,1,0)+IF(Z796,1,0)+IF(AA796,1,0)+IF(AB796,1,0)</x:f>
        <x:v>1</x:v>
      </x:c>
      <x:c r="AE796" s="50" t="n">
        <x:f>IF(Y796,1,0)+IF(Z796,1,0)+IF(AA796,1,0)+IF(AB796,1,0)</x:f>
        <x:v>1</x:v>
      </x:c>
      <x:c r="AF796" s="50" t="n">
        <x:f>IF(Y796,1,0)+IF(Z796,1,0)+IF(AA796,1,0)+IF(AC796,1,0)</x:f>
        <x:v>1</x:v>
      </x:c>
      <x:c r="AG796" s="53" t="n">
        <x:v>44348</x:v>
      </x:c>
      <x:c r="AH796" s="50" t="str">
        <x:v>S100W3EW</x:v>
      </x:c>
      <x:c r="AI796" s="50" t="str">
        <x:v>NetSalesSummaryOfBusinessResults</x:v>
      </x:c>
      <x:c r="AJ796" s="50" t="str">
        <x:v>OperatingIncome</x:v>
      </x:c>
      <x:c r="AK796" s="53" t="n">
        <x:v>45747</x:v>
      </x:c>
      <x:c r="AL796" s="50" t="str">
        <x:v>365/365/365/366/365</x:v>
      </x:c>
      <x:c r="AM796" s="51" t="n">
        <x:v>39589105</x:v>
      </x:c>
      <x:c r="AN796" s="51" t="n">
        <x:v>1589</x:v>
      </x:c>
      <x:c r="AO796" s="51" t="n">
        <x:f>IFERROR(AM796*AN796,"")</x:f>
        <x:v>62907087845</x:v>
      </x:c>
      <x:c r="AP796" s="56" t="n">
        <x:f>IFERROR(AO796/(K796*1000000),"")</x:f>
        <x:v>1.1561465116428664</x:v>
      </x:c>
      <x:c r="AQ796" s="57" t="n">
        <x:v>128812015</x:v>
      </x:c>
      <x:c r="AR796" s="52" t="n">
        <x:v>0.2795751286509491</x:v>
      </x:c>
      <x:c r="AS796" s="52" t="n">
        <x:v>-0.3790790922129344</x:v>
      </x:c>
      <x:c r="AT796" s="55" t="b">
        <x:v>1</x:v>
      </x:c>
      <x:c r="AU796" s="50"/>
      <x:c r="AV796" s="58" t="n">
        <x:v>0.3481993505680525</x:v>
      </x:c>
      <x:c r="AW796" s="50" t="n">
        <x:v>311</x:v>
      </x:c>
      <x:c r="AX796" s="50" t="str">
        <x:v>Future Moat</x:v>
      </x:c>
      <x:c r="AY796" s="50" t="str">
        <x:v>目立つ機械的警告なし（定性確認は別途必要）</x:v>
      </x:c>
      <x:c r="AZ796" s="59" t="str">
        <x:v>2025-06-24 10:04</x:v>
      </x:c>
      <x:c r="BA796" s="53" t="n">
        <x:v>22494</x:v>
      </x:c>
      <x:c r="BB796" s="50"/>
      <x:c r="BC796" s="50"/>
      <x:c r="BD796" s="50" t="str">
        <x:v>TOPIX Small 2</x:v>
      </x:c>
    </x:row>
    <x:row r="797">
      <x:c r="A797" s="50" t="n">
        <x:v>796</x:v>
      </x:c>
      <x:c r="B797" s="50" t="str">
        <x:v>6758</x:v>
      </x:c>
      <x:c r="C797" s="50" t="str">
        <x:v>6758.T</x:v>
      </x:c>
      <x:c r="D797" s="50" t="str">
        <x:v>SONY GROUP CORPORATION</x:v>
      </x:c>
      <x:c r="E797" s="50" t="str">
        <x:v>Prime Market (Domestic)</x:v>
      </x:c>
      <x:c r="F797" s="50" t="str">
        <x:v>Electric Appliances</x:v>
      </x:c>
      <x:c r="G797" s="51" t="n">
        <x:v>314611</x:v>
      </x:c>
      <x:c r="H797" s="51" t="n">
        <x:v>406247</x:v>
      </x:c>
      <x:c r="I797" s="51" t="n">
        <x:v>490890</x:v>
      </x:c>
      <x:c r="J797" s="51" t="n">
        <x:v>473255</x:v>
      </x:c>
      <x:c r="K797" s="51" t="n">
        <x:v>480922</x:v>
      </x:c>
      <x:c r="L797" s="52" t="n">
        <x:f>IFERROR(H797/G797-1,"")</x:f>
        <x:v>0.2912676289131657</x:v>
      </x:c>
      <x:c r="M797" s="52" t="n">
        <x:f>IFERROR(I797/H797-1,"")</x:f>
        <x:v>0.20835353861074668</x:v>
      </x:c>
      <x:c r="N797" s="52" t="n">
        <x:f>IFERROR(J797/I797-1,"")</x:f>
        <x:v>-0.0359245452137954</x:v>
      </x:c>
      <x:c r="O797" s="52" t="n">
        <x:f>IFERROR(K797/J797-1,"")</x:f>
        <x:v>0.01620056840392592</x:v>
      </x:c>
      <x:c r="P797" s="52" t="n">
        <x:f>IFERROR((K797/G797)^(1/4)-1,"")</x:f>
        <x:v>0.11192420767128719</x:v>
      </x:c>
      <x:c r="Q797" s="51" t="n">
        <x:v>320175</x:v>
      </x:c>
      <x:c r="R797" s="52" t="n">
        <x:f>IFERROR(Q797/K797,"")</x:f>
        <x:v>0.6657524505013287</x:v>
      </x:c>
      <x:c r="S797" s="53" t="n">
        <x:v>25812</x:v>
      </x:c>
      <x:c r="T797" s="50" t="str">
        <x:v>EDINET_company_history</x:v>
      </x:c>
      <x:c r="U797" s="50" t="str">
        <x:v>日本マスタートラスト信託銀行㈱（信託口） *1</x:v>
      </x:c>
      <x:c r="V797" s="54" t="n">
        <x:v>0.1881</x:v>
      </x:c>
      <x:c r="W797" s="50"/>
      <x:c r="X797" s="50" t="b">
        <x:f>AND(COUNT(L797:O797)=4,L797&gt;='設定'!$B$6,M797&gt;='設定'!$B$6,N797&gt;='設定'!$B$6,O797&gt;='設定'!$B$6)</x:f>
        <x:v>0</x:v>
      </x:c>
      <x:c r="Y797" s="50" t="b">
        <x:f>AND(COUNT(G797:K797)=5,P797&gt;='設定'!$B$7)</x:f>
        <x:v>0</x:v>
      </x:c>
      <x:c r="Z797" s="50" t="b">
        <x:f>AND(ISNUMBER(R797),R797&gt;='設定'!$B$8)</x:f>
        <x:v>1</x:v>
      </x:c>
      <x:c r="AA797" s="50" t="b">
        <x:f>AND(ISNUMBER(S797),S797&gt;=DATE(YEAR('設定'!$B$10)-'設定'!$B$9,MONTH('設定'!$B$10),DAY('設定'!$B$10)))</x:f>
        <x:v>0</x:v>
      </x:c>
      <x:c r="AB797" s="55" t="b">
        <x:v>0</x:v>
      </x:c>
      <x:c r="AC797" s="55" t="b">
        <x:v>0</x:v>
      </x:c>
      <x:c r="AD797" s="50" t="n">
        <x:f>IF(X797,1,0)+IF(Z797,1,0)+IF(AA797,1,0)+IF(AB797,1,0)</x:f>
        <x:v>1</x:v>
      </x:c>
      <x:c r="AE797" s="50" t="n">
        <x:f>IF(Y797,1,0)+IF(Z797,1,0)+IF(AA797,1,0)+IF(AB797,1,0)</x:f>
        <x:v>1</x:v>
      </x:c>
      <x:c r="AF797" s="50" t="n">
        <x:f>IF(Y797,1,0)+IF(Z797,1,0)+IF(AA797,1,0)+IF(AC797,1,0)</x:f>
        <x:v>1</x:v>
      </x:c>
      <x:c r="AG797" s="53" t="n">
        <x:v>44348</x:v>
      </x:c>
      <x:c r="AH797" s="50" t="str">
        <x:v>S100W19Q</x:v>
      </x:c>
      <x:c r="AI797" s="50" t="str">
        <x:v>OperatingRevenue1SummaryOfBusinessResults</x:v>
      </x:c>
      <x:c r="AJ797" s="50" t="str">
        <x:v>OperatingIncome</x:v>
      </x:c>
      <x:c r="AK797" s="53" t="n">
        <x:v>45747</x:v>
      </x:c>
      <x:c r="AL797" s="50" t="str">
        <x:v>365/365/365/366/365</x:v>
      </x:c>
      <x:c r="AM797" s="51" t="n">
        <x:v>6025003845</x:v>
      </x:c>
      <x:c r="AN797" s="51" t="n">
        <x:v>3542</x:v>
      </x:c>
      <x:c r="AO797" s="51" t="n">
        <x:f>IFERROR(AM797*AN797,"")</x:f>
        <x:v>21340563618990</x:v>
      </x:c>
      <x:c r="AP797" s="56" t="n">
        <x:f>IFERROR(AO797/(K797*1000000),"")</x:f>
        <x:v>44.37427195884156</x:v>
      </x:c>
      <x:c r="AQ797" s="57" t="n">
        <x:v>73839041166.66667</x:v>
      </x:c>
      <x:c r="AR797" s="52" t="n">
        <x:v>0.3330843397990087</x:v>
      </x:c>
      <x:c r="AS797" s="52" t="n">
        <x:v>-0.3978494763021646</x:v>
      </x:c>
      <x:c r="AT797" s="55" t="b">
        <x:v>0</x:v>
      </x:c>
      <x:c r="AU797" s="50" t="str">
        <x:v>missing_financial_data</x:v>
      </x:c>
      <x:c r="AV797" s="58" t="n">
        <x:v>0.3250199176693068</x:v>
      </x:c>
      <x:c r="AW797" s="50" t="n">
        <x:v>354</x:v>
      </x:c>
      <x:c r="AX797" s="50" t="str">
        <x:v>Future Moat</x:v>
      </x:c>
      <x:c r="AY797" s="50" t="str">
        <x:v>既存適格性フィルター不通過: missing_financial_data / 概算PSR15倍以上</x:v>
      </x:c>
      <x:c r="AZ797" s="59" t="str">
        <x:v>2025-06-20 16:00</x:v>
      </x:c>
      <x:c r="BA797" s="53" t="n">
        <x:v>25812</x:v>
      </x:c>
      <x:c r="BB797" s="50"/>
      <x:c r="BC797" s="50"/>
      <x:c r="BD797" s="50" t="str">
        <x:v>TOPIX Core30</x:v>
      </x:c>
    </x:row>
    <x:row r="798">
      <x:c r="A798" s="50" t="n">
        <x:v>797</x:v>
      </x:c>
      <x:c r="B798" s="50" t="str">
        <x:v>2471</x:v>
      </x:c>
      <x:c r="C798" s="50" t="str">
        <x:v>2471.T</x:v>
      </x:c>
      <x:c r="D798" s="50" t="str">
        <x:v>S-Pool,Inc.</x:v>
      </x:c>
      <x:c r="E798" s="50" t="str">
        <x:v>Prime Market (Domestic)</x:v>
      </x:c>
      <x:c r="F798" s="50" t="str">
        <x:v>Services</x:v>
      </x:c>
      <x:c r="G798" s="51" t="n">
        <x:v>1885</x:v>
      </x:c>
      <x:c r="H798" s="51" t="n">
        <x:v>1843</x:v>
      </x:c>
      <x:c r="I798" s="51" t="n">
        <x:v>2249</x:v>
      </x:c>
      <x:c r="J798" s="51" t="n">
        <x:v>2949</x:v>
      </x:c>
      <x:c r="K798" s="51" t="n">
        <x:v>2879</x:v>
      </x:c>
      <x:c r="L798" s="52" t="n">
        <x:f>IFERROR(H798/G798-1,"")</x:f>
        <x:v>-0.022281167108753275</x:v>
      </x:c>
      <x:c r="M798" s="52" t="n">
        <x:f>IFERROR(I798/H798-1,"")</x:f>
        <x:v>0.2202930005425936</x:v>
      </x:c>
      <x:c r="N798" s="52" t="n">
        <x:f>IFERROR(J798/I798-1,"")</x:f>
        <x:v>0.3112494441974212</x:v>
      </x:c>
      <x:c r="O798" s="52" t="n">
        <x:f>IFERROR(K798/J798-1,"")</x:f>
        <x:v>-0.02373685995252628</x:v>
      </x:c>
      <x:c r="P798" s="52" t="n">
        <x:f>IFERROR((K798/G798)^(1/4)-1,"")</x:f>
        <x:v>0.11168712928447189</x:v>
      </x:c>
      <x:c r="Q798" s="51" t="n">
        <x:v>-281</x:v>
      </x:c>
      <x:c r="R798" s="52" t="n">
        <x:f>IFERROR(Q798/K798,"")</x:f>
        <x:v>-0.09760333449114275</x:v>
      </x:c>
      <x:c r="S798" s="53" t="n">
        <x:v>38749</x:v>
      </x:c>
      <x:c r="T798" s="50" t="str">
        <x:v>EDINET_company_history</x:v>
      </x:c>
      <x:c r="U798" s="50" t="str">
        <x:v>浦上 壮平</x:v>
      </x:c>
      <x:c r="V798" s="54" t="n">
        <x:v>0.1029</x:v>
      </x:c>
      <x:c r="W798" s="50" t="str">
        <x:v>浦上 壮平</x:v>
      </x:c>
      <x:c r="X798" s="50" t="b">
        <x:f>AND(COUNT(L798:O798)=4,L798&gt;='設定'!$B$6,M798&gt;='設定'!$B$6,N798&gt;='設定'!$B$6,O798&gt;='設定'!$B$6)</x:f>
        <x:v>0</x:v>
      </x:c>
      <x:c r="Y798" s="50" t="b">
        <x:f>AND(COUNT(G798:K798)=5,P798&gt;='設定'!$B$7)</x:f>
        <x:v>0</x:v>
      </x:c>
      <x:c r="Z798" s="50" t="b">
        <x:f>AND(ISNUMBER(R798),R798&gt;='設定'!$B$8)</x:f>
        <x:v>0</x:v>
      </x:c>
      <x:c r="AA798" s="50" t="b">
        <x:f>AND(ISNUMBER(S798),S798&gt;=DATE(YEAR('設定'!$B$10)-'設定'!$B$9,MONTH('設定'!$B$10),DAY('設定'!$B$10)))</x:f>
        <x:v>0</x:v>
      </x:c>
      <x:c r="AB798" s="55" t="b">
        <x:v>1</x:v>
      </x:c>
      <x:c r="AC798" s="55" t="b">
        <x:v>1</x:v>
      </x:c>
      <x:c r="AD798" s="50" t="n">
        <x:f>IF(X798,1,0)+IF(Z798,1,0)+IF(AA798,1,0)+IF(AB798,1,0)</x:f>
        <x:v>1</x:v>
      </x:c>
      <x:c r="AE798" s="50" t="n">
        <x:f>IF(Y798,1,0)+IF(Z798,1,0)+IF(AA798,1,0)+IF(AB798,1,0)</x:f>
        <x:v>1</x:v>
      </x:c>
      <x:c r="AF798" s="50" t="n">
        <x:f>IF(Y798,1,0)+IF(Z798,1,0)+IF(AA798,1,0)+IF(AC798,1,0)</x:f>
        <x:v>1</x:v>
      </x:c>
      <x:c r="AG798" s="53" t="n">
        <x:v>44348</x:v>
      </x:c>
      <x:c r="AH798" s="50" t="str">
        <x:v>S100XN00</x:v>
      </x:c>
      <x:c r="AI798" s="50" t="str">
        <x:v>NetSalesSummaryOfBusinessResults</x:v>
      </x:c>
      <x:c r="AJ798" s="50" t="str">
        <x:v>OperatingIncome</x:v>
      </x:c>
      <x:c r="AK798" s="53" t="n">
        <x:v>45991</x:v>
      </x:c>
      <x:c r="AL798" s="50" t="str">
        <x:v>365/365/365/366/365</x:v>
      </x:c>
      <x:c r="AM798" s="51" t="n">
        <x:v>78103700</x:v>
      </x:c>
      <x:c r="AN798" s="51" t="n">
        <x:v>235</x:v>
      </x:c>
      <x:c r="AO798" s="51" t="n">
        <x:f>IFERROR(AM798*AN798,"")</x:f>
        <x:v>18354369500</x:v>
      </x:c>
      <x:c r="AP798" s="56" t="n">
        <x:f>IFERROR(AO798/(K798*1000000),"")</x:f>
        <x:v>6.3752585967349775</x:v>
      </x:c>
      <x:c r="AQ798" s="57" t="n">
        <x:v>142951161.66666666</x:v>
      </x:c>
      <x:c r="AR798" s="52" t="n">
        <x:v>0.411394889676386</x:v>
      </x:c>
      <x:c r="AS798" s="52" t="n">
        <x:v>-0.8227479187963386</x:v>
      </x:c>
      <x:c r="AT798" s="55" t="b">
        <x:v>0</x:v>
      </x:c>
      <x:c r="AU798" s="50" t="str">
        <x:v>missing_financial_data;repeated_operating_loss</x:v>
      </x:c>
      <x:c r="AV798" s="58" t="n">
        <x:v>-0.1985458830408418</x:v>
      </x:c>
      <x:c r="AW798" s="50" t="n">
        <x:v>3026</x:v>
      </x:c>
      <x:c r="AX798" s="50" t="str">
        <x:v>Future Moat</x:v>
      </x:c>
      <x:c r="AY798" s="50" t="str">
        <x:v>既存適格性フィルター不通過: missing_financial_data;repeated_operating_loss / ローカル5年最大下落率-60%以下</x:v>
      </x:c>
      <x:c r="AZ798" s="59" t="str">
        <x:v>2026-02-25 12:14</x:v>
      </x:c>
      <x:c r="BA798" s="53" t="n">
        <x:v>38749</x:v>
      </x:c>
      <x:c r="BB798" s="50" t="str">
        <x:v>浦上 壮平</x:v>
      </x:c>
      <x:c r="BC798" s="50"/>
      <x:c r="BD798" s="50" t="str">
        <x:v>TOPIX Small 2</x:v>
      </x:c>
    </x:row>
    <x:row r="799">
      <x:c r="A799" s="50" t="n">
        <x:v>798</x:v>
      </x:c>
      <x:c r="B799" s="50" t="str">
        <x:v>5334</x:v>
      </x:c>
      <x:c r="C799" s="50" t="str">
        <x:v>5334.T</x:v>
      </x:c>
      <x:c r="D799" s="50" t="str">
        <x:v>Niterra Co.,Ltd.</x:v>
      </x:c>
      <x:c r="E799" s="50" t="str">
        <x:v>Prime Market (Domestic)</x:v>
      </x:c>
      <x:c r="F799" s="50" t="str">
        <x:v>Glass and Ceramics Products</x:v>
      </x:c>
      <x:c r="G799" s="51" t="n">
        <x:v>427546</x:v>
      </x:c>
      <x:c r="H799" s="51" t="n">
        <x:v>491733</x:v>
      </x:c>
      <x:c r="I799" s="51" t="n">
        <x:v>562559</x:v>
      </x:c>
      <x:c r="J799" s="51" t="n">
        <x:v>614486</x:v>
      </x:c>
      <x:c r="K799" s="51" t="n">
        <x:v>652993</x:v>
      </x:c>
      <x:c r="L799" s="52" t="n">
        <x:f>IFERROR(H799/G799-1,"")</x:f>
        <x:v>0.1501288750216352</x:v>
      </x:c>
      <x:c r="M799" s="52" t="n">
        <x:f>IFERROR(I799/H799-1,"")</x:f>
        <x:v>0.14403344904653537</x:v>
      </x:c>
      <x:c r="N799" s="52" t="n">
        <x:f>IFERROR(J799/I799-1,"")</x:f>
        <x:v>0.09230498489936156</x:v>
      </x:c>
      <x:c r="O799" s="52" t="n">
        <x:f>IFERROR(K799/J799-1,"")</x:f>
        <x:v>0.06266538212424688</x:v>
      </x:c>
      <x:c r="P799" s="52" t="n">
        <x:f>IFERROR((K799/G799)^(1/4)-1,"")</x:f>
        <x:v>0.11168416492095834</x:v>
      </x:c>
      <x:c r="Q799" s="51" t="n">
        <x:v>129660</x:v>
      </x:c>
      <x:c r="R799" s="52" t="n">
        <x:f>IFERROR(Q799/K799,"")</x:f>
        <x:v>0.19856261858856067</x:v>
      </x:c>
      <x:c r="S799" s="53" t="n">
        <x:v>18019</x:v>
      </x:c>
      <x:c r="T799" s="50" t="str">
        <x:v>EDINET_company_history</x:v>
      </x:c>
      <x:c r="U799" s="50" t="str">
        <x:v>日本マスタートラスト信託銀行株式会社（信託口）</x:v>
      </x:c>
      <x:c r="V799" s="54" t="n">
        <x:v>0.1303</x:v>
      </x:c>
      <x:c r="W799" s="50" t="str">
        <x:v>尾 堂 真 一 / 川 合 尊 / 松 井 徹</x:v>
      </x:c>
      <x:c r="X799" s="50" t="b">
        <x:f>AND(COUNT(L799:O799)=4,L799&gt;='設定'!$B$6,M799&gt;='設定'!$B$6,N799&gt;='設定'!$B$6,O799&gt;='設定'!$B$6)</x:f>
        <x:v>0</x:v>
      </x:c>
      <x:c r="Y799" s="50" t="b">
        <x:f>AND(COUNT(G799:K799)=5,P799&gt;='設定'!$B$7)</x:f>
        <x:v>0</x:v>
      </x:c>
      <x:c r="Z799" s="50" t="b">
        <x:f>AND(ISNUMBER(R799),R799&gt;='設定'!$B$8)</x:f>
        <x:v>1</x:v>
      </x:c>
      <x:c r="AA799" s="50" t="b">
        <x:f>AND(ISNUMBER(S799),S799&gt;=DATE(YEAR('設定'!$B$10)-'設定'!$B$9,MONTH('設定'!$B$10),DAY('設定'!$B$10)))</x:f>
        <x:v>0</x:v>
      </x:c>
      <x:c r="AB799" s="55" t="b">
        <x:v>0</x:v>
      </x:c>
      <x:c r="AC799" s="55" t="b">
        <x:v>0</x:v>
      </x:c>
      <x:c r="AD799" s="50" t="n">
        <x:f>IF(X799,1,0)+IF(Z799,1,0)+IF(AA799,1,0)+IF(AB799,1,0)</x:f>
        <x:v>1</x:v>
      </x:c>
      <x:c r="AE799" s="50" t="n">
        <x:f>IF(Y799,1,0)+IF(Z799,1,0)+IF(AA799,1,0)+IF(AB799,1,0)</x:f>
        <x:v>1</x:v>
      </x:c>
      <x:c r="AF799" s="50" t="n">
        <x:f>IF(Y799,1,0)+IF(Z799,1,0)+IF(AA799,1,0)+IF(AC799,1,0)</x:f>
        <x:v>1</x:v>
      </x:c>
      <x:c r="AG799" s="53" t="n">
        <x:v>44348</x:v>
      </x:c>
      <x:c r="AH799" s="50" t="str">
        <x:v>S100W1AL</x:v>
      </x:c>
      <x:c r="AI799" s="50" t="str">
        <x:v>RevenueIFRSSummaryOfBusinessResults</x:v>
      </x:c>
      <x:c r="AJ799" s="50" t="str">
        <x:v>OperatingProfitLossIFRS</x:v>
      </x:c>
      <x:c r="AK799" s="53" t="n">
        <x:v>45747</x:v>
      </x:c>
      <x:c r="AL799" s="50" t="str">
        <x:v>365/365/365/366/365</x:v>
      </x:c>
      <x:c r="AM799" s="51" t="n">
        <x:v>198791520</x:v>
      </x:c>
      <x:c r="AN799" s="51" t="n">
        <x:v>10125</x:v>
      </x:c>
      <x:c r="AO799" s="51" t="n">
        <x:f>IFERROR(AM799*AN799,"")</x:f>
        <x:v>2012764140000</x:v>
      </x:c>
      <x:c r="AP799" s="56" t="n">
        <x:f>IFERROR(AO799/(K799*1000000),"")</x:f>
        <x:v>3.082367100413021</x:v>
      </x:c>
      <x:c r="AQ799" s="57" t="n">
        <x:v>8398982445</x:v>
      </x:c>
      <x:c r="AR799" s="52" t="n">
        <x:v>0.3010657384430527</x:v>
      </x:c>
      <x:c r="AS799" s="52" t="n">
        <x:v>-0.3861719894454792</x:v>
      </x:c>
      <x:c r="AT799" s="55" t="b">
        <x:v>0</x:v>
      </x:c>
      <x:c r="AU799" s="50" t="str">
        <x:v>missing_financial_data</x:v>
      </x:c>
      <x:c r="AV799" s="58" t="n">
        <x:v>0.0440412397148557</x:v>
      </x:c>
      <x:c r="AW799" s="50" t="n">
        <x:v>1554</x:v>
      </x:c>
      <x:c r="AX799" s="50" t="str">
        <x:v>Core Moat</x:v>
      </x:c>
      <x:c r="AY799" s="50" t="str">
        <x:v>既存適格性フィルター不通過: missing_financial_data</x:v>
      </x:c>
      <x:c r="AZ799" s="59" t="str">
        <x:v>2025-06-24 15:45</x:v>
      </x:c>
      <x:c r="BA799" s="53" t="n">
        <x:v>18019</x:v>
      </x:c>
      <x:c r="BB799" s="50"/>
      <x:c r="BC799" s="50"/>
      <x:c r="BD799" s="50" t="str">
        <x:v>TOPIX Mid400</x:v>
      </x:c>
    </x:row>
    <x:row r="800">
      <x:c r="A800" s="50" t="n">
        <x:v>799</x:v>
      </x:c>
      <x:c r="B800" s="50" t="str">
        <x:v>3045</x:v>
      </x:c>
      <x:c r="C800" s="50" t="str">
        <x:v>3045.T</x:v>
      </x:c>
      <x:c r="D800" s="50" t="str">
        <x:v>Kawasaki &amp; Co.,Ltd.</x:v>
      </x:c>
      <x:c r="E800" s="50" t="str">
        <x:v>Standard Market(Domestic)</x:v>
      </x:c>
      <x:c r="F800" s="50" t="str">
        <x:v>Wholesale Trade</x:v>
      </x:c>
      <x:c r="G800" s="51" t="n">
        <x:v>1500.645</x:v>
      </x:c>
      <x:c r="H800" s="51" t="n">
        <x:v>1525.146</x:v>
      </x:c>
      <x:c r="I800" s="51" t="n">
        <x:v>1748.052</x:v>
      </x:c>
      <x:c r="J800" s="51" t="n">
        <x:v>2182.874</x:v>
      </x:c>
      <x:c r="K800" s="51" t="n">
        <x:v>2291.251</x:v>
      </x:c>
      <x:c r="L800" s="52" t="n">
        <x:f>IFERROR(H800/G800-1,"")</x:f>
        <x:v>0.01632697939885852</x:v>
      </x:c>
      <x:c r="M800" s="52" t="n">
        <x:f>IFERROR(I800/H800-1,"")</x:f>
        <x:v>0.14615387641576616</x:v>
      </x:c>
      <x:c r="N800" s="52" t="n">
        <x:f>IFERROR(J800/I800-1,"")</x:f>
        <x:v>0.248746604792077</x:v>
      </x:c>
      <x:c r="O800" s="52" t="n">
        <x:f>IFERROR(K800/J800-1,"")</x:f>
        <x:v>0.049648765801416195</x:v>
      </x:c>
      <x:c r="P800" s="52" t="n">
        <x:f>IFERROR((K800/G800)^(1/4)-1,"")</x:f>
        <x:v>0.11160035165059368</x:v>
      </x:c>
      <x:c r="Q800" s="51" t="n">
        <x:v>516.121</x:v>
      </x:c>
      <x:c r="R800" s="52" t="n">
        <x:f>IFERROR(Q800/K800,"")</x:f>
        <x:v>0.2252572939411701</x:v>
      </x:c>
      <x:c r="S800" s="53" t="n">
        <x:v>38899</x:v>
      </x:c>
      <x:c r="T800" s="50" t="str">
        <x:v>EDINET_company_history</x:v>
      </x:c>
      <x:c r="U800" s="50" t="str">
        <x:v>株式会社ＫＷＳ</x:v>
      </x:c>
      <x:c r="V800" s="54" t="n">
        <x:v>0.4038</x:v>
      </x:c>
      <x:c r="W800" s="50" t="str">
        <x:v>川 崎 久 典</x:v>
      </x:c>
      <x:c r="X800" s="50" t="b">
        <x:f>AND(COUNT(L800:O800)=4,L800&gt;='設定'!$B$6,M800&gt;='設定'!$B$6,N800&gt;='設定'!$B$6,O800&gt;='設定'!$B$6)</x:f>
        <x:v>0</x:v>
      </x:c>
      <x:c r="Y800" s="50" t="b">
        <x:f>AND(COUNT(G800:K800)=5,P800&gt;='設定'!$B$7)</x:f>
        <x:v>0</x:v>
      </x:c>
      <x:c r="Z800" s="50" t="b">
        <x:f>AND(ISNUMBER(R800),R800&gt;='設定'!$B$8)</x:f>
        <x:v>1</x:v>
      </x:c>
      <x:c r="AA800" s="50" t="b">
        <x:f>AND(ISNUMBER(S800),S800&gt;=DATE(YEAR('設定'!$B$10)-'設定'!$B$9,MONTH('設定'!$B$10),DAY('設定'!$B$10)))</x:f>
        <x:v>0</x:v>
      </x:c>
      <x:c r="AB800" s="55" t="b">
        <x:v>0</x:v>
      </x:c>
      <x:c r="AC800" s="55" t="b">
        <x:v>0</x:v>
      </x:c>
      <x:c r="AD800" s="50" t="n">
        <x:f>IF(X800,1,0)+IF(Z800,1,0)+IF(AA800,1,0)+IF(AB800,1,0)</x:f>
        <x:v>1</x:v>
      </x:c>
      <x:c r="AE800" s="50" t="n">
        <x:f>IF(Y800,1,0)+IF(Z800,1,0)+IF(AA800,1,0)+IF(AB800,1,0)</x:f>
        <x:v>1</x:v>
      </x:c>
      <x:c r="AF800" s="50" t="n">
        <x:f>IF(Y800,1,0)+IF(Z800,1,0)+IF(AA800,1,0)+IF(AC800,1,0)</x:f>
        <x:v>1</x:v>
      </x:c>
      <x:c r="AG800" s="53" t="n">
        <x:v>44348</x:v>
      </x:c>
      <x:c r="AH800" s="50" t="str">
        <x:v>S100X6HQ</x:v>
      </x:c>
      <x:c r="AI800" s="50" t="str">
        <x:v>NetSalesSummaryOfBusinessResults</x:v>
      </x:c>
      <x:c r="AJ800" s="50" t="str">
        <x:v>OperatingIncome</x:v>
      </x:c>
      <x:c r="AK800" s="53" t="n">
        <x:v>45900</x:v>
      </x:c>
      <x:c r="AL800" s="50" t="str">
        <x:v>365/365/365/366/365</x:v>
      </x:c>
      <x:c r="AM800" s="51" t="n">
        <x:v>2132800</x:v>
      </x:c>
      <x:c r="AN800" s="51" t="n">
        <x:v>1478</x:v>
      </x:c>
      <x:c r="AO800" s="51" t="n">
        <x:f>IFERROR(AM800*AN800,"")</x:f>
        <x:v>3152278400</x:v>
      </x:c>
      <x:c r="AP800" s="56" t="n">
        <x:f>IFERROR(AO800/(K800*1000000),"")</x:f>
        <x:v>1.3757892086026366</x:v>
      </x:c>
      <x:c r="AQ800" s="57" t="n">
        <x:v>1867606.6666666667</x:v>
      </x:c>
      <x:c r="AR800" s="52" t="n">
        <x:v>0.1752080166531996</x:v>
      </x:c>
      <x:c r="AS800" s="52" t="n">
        <x:v>-0.2523220777295212</x:v>
      </x:c>
      <x:c r="AT800" s="55" t="b">
        <x:v>0</x:v>
      </x:c>
      <x:c r="AU800" s="50" t="str">
        <x:v>low_liquidity</x:v>
      </x:c>
      <x:c r="AV800" s="58" t="n">
        <x:v>0.1729698361375748</x:v>
      </x:c>
      <x:c r="AW800" s="50" t="n">
        <x:v>859</x:v>
      </x:c>
      <x:c r="AX800" s="50" t="str">
        <x:v>Discovery</x:v>
      </x:c>
      <x:c r="AY800" s="50" t="str">
        <x:v>既存適格性フィルター不通過: low_liquidity / 60日平均売買代金2,000万円未満</x:v>
      </x:c>
      <x:c r="AZ800" s="59" t="str">
        <x:v>2025-11-25 16:46</x:v>
      </x:c>
      <x:c r="BA800" s="53" t="n">
        <x:v>38899</x:v>
      </x:c>
      <x:c r="BB800" s="50"/>
      <x:c r="BC800" s="50"/>
      <x:c r="BD800" s="50"/>
    </x:row>
    <x:row r="801">
      <x:c r="A801" s="50" t="n">
        <x:v>800</x:v>
      </x:c>
      <x:c r="B801" s="50" t="str">
        <x:v>6231</x:v>
      </x:c>
      <x:c r="C801" s="50" t="str">
        <x:v>6231.T</x:v>
      </x:c>
      <x:c r="D801" s="50" t="str">
        <x:v>KIMURA KOHKI Co.,Ltd.</x:v>
      </x:c>
      <x:c r="E801" s="50" t="str">
        <x:v>Standard Market(Domestic)</x:v>
      </x:c>
      <x:c r="F801" s="50" t="str">
        <x:v>Machinery</x:v>
      </x:c>
      <x:c r="G801" s="51" t="n">
        <x:v>10525.608</x:v>
      </x:c>
      <x:c r="H801" s="51" t="n">
        <x:v>10200.156</x:v>
      </x:c>
      <x:c r="I801" s="51" t="n">
        <x:v>11703.242</x:v>
      </x:c>
      <x:c r="J801" s="51" t="n">
        <x:v>13852.563</x:v>
      </x:c>
      <x:c r="K801" s="51" t="n">
        <x:v>16042.155</x:v>
      </x:c>
      <x:c r="L801" s="52" t="n">
        <x:f>IFERROR(H801/G801-1,"")</x:f>
        <x:v>-0.03092001906208164</x:v>
      </x:c>
      <x:c r="M801" s="52" t="n">
        <x:f>IFERROR(I801/H801-1,"")</x:f>
        <x:v>0.1473591188213199</x:v>
      </x:c>
      <x:c r="N801" s="52" t="n">
        <x:f>IFERROR(J801/I801-1,"")</x:f>
        <x:v>0.18365176076851175</x:v>
      </x:c>
      <x:c r="O801" s="52" t="n">
        <x:f>IFERROR(K801/J801-1,"")</x:f>
        <x:v>0.15806403479269515</x:v>
      </x:c>
      <x:c r="P801" s="52" t="n">
        <x:f>IFERROR((K801/G801)^(1/4)-1,"")</x:f>
        <x:v>0.11110187150584849</x:v>
      </x:c>
      <x:c r="Q801" s="51" t="n">
        <x:v>3675.846</x:v>
      </x:c>
      <x:c r="R801" s="52" t="n">
        <x:f>IFERROR(Q801/K801,"")</x:f>
        <x:v>0.2291366714758709</x:v>
      </x:c>
      <x:c r="S801" s="53" t="n">
        <x:v>43891</x:v>
      </x:c>
      <x:c r="T801" s="50" t="str">
        <x:v>EDINET_company_history</x:v>
      </x:c>
      <x:c r="U801" s="50" t="str">
        <x:v>株式会社KIMURA</x:v>
      </x:c>
      <x:c r="V801" s="54" t="n">
        <x:v>0.1179</x:v>
      </x:c>
      <x:c r="W801" s="50" t="str">
        <x:v>木村 惠一 / 木村 晃</x:v>
      </x:c>
      <x:c r="X801" s="50" t="b">
        <x:f>AND(COUNT(L801:O801)=4,L801&gt;='設定'!$B$6,M801&gt;='設定'!$B$6,N801&gt;='設定'!$B$6,O801&gt;='設定'!$B$6)</x:f>
        <x:v>0</x:v>
      </x:c>
      <x:c r="Y801" s="50" t="b">
        <x:f>AND(COUNT(G801:K801)=5,P801&gt;='設定'!$B$7)</x:f>
        <x:v>0</x:v>
      </x:c>
      <x:c r="Z801" s="50" t="b">
        <x:f>AND(ISNUMBER(R801),R801&gt;='設定'!$B$8)</x:f>
        <x:v>1</x:v>
      </x:c>
      <x:c r="AA801" s="50" t="b">
        <x:f>AND(ISNUMBER(S801),S801&gt;=DATE(YEAR('設定'!$B$10)-'設定'!$B$9,MONTH('設定'!$B$10),DAY('設定'!$B$10)))</x:f>
        <x:v>0</x:v>
      </x:c>
      <x:c r="AB801" s="55" t="b">
        <x:v>0</x:v>
      </x:c>
      <x:c r="AC801" s="55" t="b">
        <x:v>0</x:v>
      </x:c>
      <x:c r="AD801" s="50" t="n">
        <x:f>IF(X801,1,0)+IF(Z801,1,0)+IF(AA801,1,0)+IF(AB801,1,0)</x:f>
        <x:v>1</x:v>
      </x:c>
      <x:c r="AE801" s="50" t="n">
        <x:f>IF(Y801,1,0)+IF(Z801,1,0)+IF(AA801,1,0)+IF(AB801,1,0)</x:f>
        <x:v>1</x:v>
      </x:c>
      <x:c r="AF801" s="50" t="n">
        <x:f>IF(Y801,1,0)+IF(Z801,1,0)+IF(AA801,1,0)+IF(AC801,1,0)</x:f>
        <x:v>1</x:v>
      </x:c>
      <x:c r="AG801" s="53" t="n">
        <x:v>44348</x:v>
      </x:c>
      <x:c r="AH801" s="50" t="str">
        <x:v>S100VZXB</x:v>
      </x:c>
      <x:c r="AI801" s="50" t="str">
        <x:v>NetSalesSummaryOfBusinessResults</x:v>
      </x:c>
      <x:c r="AJ801" s="50" t="str">
        <x:v>OperatingIncome</x:v>
      </x:c>
      <x:c r="AK801" s="53" t="n">
        <x:v>45747</x:v>
      </x:c>
      <x:c r="AL801" s="50" t="str">
        <x:v>365/365/365/366/365</x:v>
      </x:c>
      <x:c r="AM801" s="51" t="n">
        <x:v>3563300</x:v>
      </x:c>
      <x:c r="AN801" s="51" t="n">
        <x:v>11000</x:v>
      </x:c>
      <x:c r="AO801" s="51" t="n">
        <x:f>IFERROR(AM801*AN801,"")</x:f>
        <x:v>39196300000</x:v>
      </x:c>
      <x:c r="AP801" s="56" t="n">
        <x:f>IFERROR(AO801/(K801*1000000),"")</x:f>
        <x:v>2.4433313354720734</x:v>
      </x:c>
      <x:c r="AQ801" s="57" t="n">
        <x:v>125058233.33333331</x:v>
      </x:c>
      <x:c r="AR801" s="52" t="n">
        <x:v>0.4795580822329937</x:v>
      </x:c>
      <x:c r="AS801" s="52" t="n">
        <x:v>-0.5458273647927454</x:v>
      </x:c>
      <x:c r="AT801" s="55" t="b">
        <x:v>1</x:v>
      </x:c>
      <x:c r="AU801" s="50"/>
      <x:c r="AV801" s="58" t="n">
        <x:v>0.3128513857745919</x:v>
      </x:c>
      <x:c r="AW801" s="50" t="n">
        <x:v>397</x:v>
      </x:c>
      <x:c r="AX801" s="50" t="str">
        <x:v>Future Moat</x:v>
      </x:c>
      <x:c r="AY801" s="50" t="str">
        <x:v>目立つ機械的警告なし（定性確認は別途必要）</x:v>
      </x:c>
      <x:c r="AZ801" s="59" t="str">
        <x:v>2025-06-19 09:50</x:v>
      </x:c>
      <x:c r="BA801" s="53" t="n">
        <x:v>43891</x:v>
      </x:c>
      <x:c r="BB801" s="50"/>
      <x:c r="BC801" s="50"/>
      <x:c r="BD801" s="50"/>
    </x:row>
    <x:row r="802">
      <x:c r="A802" s="50" t="n">
        <x:v>801</x:v>
      </x:c>
      <x:c r="B802" s="50" t="str">
        <x:v>7734</x:v>
      </x:c>
      <x:c r="C802" s="50" t="str">
        <x:v>7734.T</x:v>
      </x:c>
      <x:c r="D802" s="50" t="str">
        <x:v>RIKEN KEIKI CO.,LTD.</x:v>
      </x:c>
      <x:c r="E802" s="50" t="str">
        <x:v>Prime Market (Domestic)</x:v>
      </x:c>
      <x:c r="F802" s="50" t="str">
        <x:v>Precision Instruments</x:v>
      </x:c>
      <x:c r="G802" s="51" t="n">
        <x:v>32209.297</x:v>
      </x:c>
      <x:c r="H802" s="51" t="n">
        <x:v>37363.952</x:v>
      </x:c>
      <x:c r="I802" s="51" t="n">
        <x:v>45004.807</x:v>
      </x:c>
      <x:c r="J802" s="51" t="n">
        <x:v>45581.356</x:v>
      </x:c>
      <x:c r="K802" s="51" t="n">
        <x:v>49038.948</x:v>
      </x:c>
      <x:c r="L802" s="52" t="n">
        <x:f>IFERROR(H802/G802-1,"")</x:f>
        <x:v>0.16003624667747318</x:v>
      </x:c>
      <x:c r="M802" s="52" t="n">
        <x:f>IFERROR(I802/H802-1,"")</x:f>
        <x:v>0.20449804132068272</x:v>
      </x:c>
      <x:c r="N802" s="52" t="n">
        <x:f>IFERROR(J802/I802-1,"")</x:f>
        <x:v>0.012810831518508703</x:v>
      </x:c>
      <x:c r="O802" s="52" t="n">
        <x:f>IFERROR(K802/J802-1,"")</x:f>
        <x:v>0.0758554001772127</x:v>
      </x:c>
      <x:c r="P802" s="52" t="n">
        <x:f>IFERROR((K802/G802)^(1/4)-1,"")</x:f>
        <x:v>0.11081049603625304</x:v>
      </x:c>
      <x:c r="Q802" s="51" t="n">
        <x:v>10642.289</x:v>
      </x:c>
      <x:c r="R802" s="52" t="n">
        <x:f>IFERROR(Q802/K802,"")</x:f>
        <x:v>0.21701707385729402</x:v>
      </x:c>
      <x:c r="S802" s="53" t="n">
        <x:v>22555</x:v>
      </x:c>
      <x:c r="T802" s="50" t="str">
        <x:v>EDINET_company_history</x:v>
      </x:c>
      <x:c r="U802" s="50" t="str">
        <x:v>日本マスタートラスト信託銀行株式会社（信託口）</x:v>
      </x:c>
      <x:c r="V802" s="54" t="n">
        <x:v>0.1164</x:v>
      </x:c>
      <x:c r="W802" s="50" t="str">
        <x:v>松本 哲哉</x:v>
      </x:c>
      <x:c r="X802" s="50" t="b">
        <x:f>AND(COUNT(L802:O802)=4,L802&gt;='設定'!$B$6,M802&gt;='設定'!$B$6,N802&gt;='設定'!$B$6,O802&gt;='設定'!$B$6)</x:f>
        <x:v>0</x:v>
      </x:c>
      <x:c r="Y802" s="50" t="b">
        <x:f>AND(COUNT(G802:K802)=5,P802&gt;='設定'!$B$7)</x:f>
        <x:v>0</x:v>
      </x:c>
      <x:c r="Z802" s="50" t="b">
        <x:f>AND(ISNUMBER(R802),R802&gt;='設定'!$B$8)</x:f>
        <x:v>1</x:v>
      </x:c>
      <x:c r="AA802" s="50" t="b">
        <x:f>AND(ISNUMBER(S802),S802&gt;=DATE(YEAR('設定'!$B$10)-'設定'!$B$9,MONTH('設定'!$B$10),DAY('設定'!$B$10)))</x:f>
        <x:v>0</x:v>
      </x:c>
      <x:c r="AB802" s="55" t="b">
        <x:v>0</x:v>
      </x:c>
      <x:c r="AC802" s="55" t="b">
        <x:v>0</x:v>
      </x:c>
      <x:c r="AD802" s="50" t="n">
        <x:f>IF(X802,1,0)+IF(Z802,1,0)+IF(AA802,1,0)+IF(AB802,1,0)</x:f>
        <x:v>1</x:v>
      </x:c>
      <x:c r="AE802" s="50" t="n">
        <x:f>IF(Y802,1,0)+IF(Z802,1,0)+IF(AA802,1,0)+IF(AB802,1,0)</x:f>
        <x:v>1</x:v>
      </x:c>
      <x:c r="AF802" s="50" t="n">
        <x:f>IF(Y802,1,0)+IF(Z802,1,0)+IF(AA802,1,0)+IF(AC802,1,0)</x:f>
        <x:v>1</x:v>
      </x:c>
      <x:c r="AG802" s="53" t="n">
        <x:v>44348</x:v>
      </x:c>
      <x:c r="AH802" s="50" t="str">
        <x:v>S100W5VY</x:v>
      </x:c>
      <x:c r="AI802" s="50" t="str">
        <x:v>NetSalesSummaryOfBusinessResults</x:v>
      </x:c>
      <x:c r="AJ802" s="50" t="str">
        <x:v>OperatingIncome</x:v>
      </x:c>
      <x:c r="AK802" s="53" t="n">
        <x:v>45747</x:v>
      </x:c>
      <x:c r="AL802" s="50" t="str">
        <x:v>365/365/365/366/365</x:v>
      </x:c>
      <x:c r="AM802" s="51" t="n">
        <x:v>45938600</x:v>
      </x:c>
      <x:c r="AN802" s="51" t="n">
        <x:v>3605</x:v>
      </x:c>
      <x:c r="AO802" s="51" t="n">
        <x:f>IFERROR(AM802*AN802,"")</x:f>
        <x:v>165608653000</x:v>
      </x:c>
      <x:c r="AP802" s="56" t="n">
        <x:f>IFERROR(AO802/(K802*1000000),"")</x:f>
        <x:v>3.3770841291293605</x:v>
      </x:c>
      <x:c r="AQ802" s="57" t="n">
        <x:v>400625580</x:v>
      </x:c>
      <x:c r="AR802" s="52" t="n">
        <x:v>0.3850402066606629</x:v>
      </x:c>
      <x:c r="AS802" s="52" t="n">
        <x:v>-0.5006131371052437</x:v>
      </x:c>
      <x:c r="AT802" s="55" t="b">
        <x:v>1</x:v>
      </x:c>
      <x:c r="AU802" s="50"/>
      <x:c r="AV802" s="58" t="n">
        <x:v>0.3559123324619291</x:v>
      </x:c>
      <x:c r="AW802" s="50" t="n">
        <x:v>297</x:v>
      </x:c>
      <x:c r="AX802" s="50" t="str">
        <x:v>Future Moat</x:v>
      </x:c>
      <x:c r="AY802" s="50" t="str">
        <x:v>目立つ機械的警告なし（定性確認は別途必要）</x:v>
      </x:c>
      <x:c r="AZ802" s="59" t="str">
        <x:v>2025-06-26 11:38</x:v>
      </x:c>
      <x:c r="BA802" s="53" t="n">
        <x:v>22555</x:v>
      </x:c>
      <x:c r="BB802" s="50"/>
      <x:c r="BC802" s="50"/>
      <x:c r="BD802" s="50" t="str">
        <x:v>TOPIX Small 1</x:v>
      </x:c>
    </x:row>
    <x:row r="803">
      <x:c r="A803" s="50" t="n">
        <x:v>802</x:v>
      </x:c>
      <x:c r="B803" s="50" t="str">
        <x:v>7085</x:v>
      </x:c>
      <x:c r="C803" s="50" t="str">
        <x:v>7085.T</x:v>
      </x:c>
      <x:c r="D803" s="50" t="str">
        <x:v>CURVES HOLDINGS Co.,Ltd.</x:v>
      </x:c>
      <x:c r="E803" s="50" t="str">
        <x:v>Prime Market (Domestic)</x:v>
      </x:c>
      <x:c r="F803" s="50" t="str">
        <x:v>Services</x:v>
      </x:c>
      <x:c r="G803" s="51" t="n">
        <x:v>24681</x:v>
      </x:c>
      <x:c r="H803" s="51" t="n">
        <x:v>27509</x:v>
      </x:c>
      <x:c r="I803" s="51" t="n">
        <x:v>30022</x:v>
      </x:c>
      <x:c r="J803" s="51" t="n">
        <x:v>35465</x:v>
      </x:c>
      <x:c r="K803" s="51" t="n">
        <x:v>37566</x:v>
      </x:c>
      <x:c r="L803" s="52" t="n">
        <x:f>IFERROR(H803/G803-1,"")</x:f>
        <x:v>0.11458206717718089</x:v>
      </x:c>
      <x:c r="M803" s="52" t="n">
        <x:f>IFERROR(I803/H803-1,"")</x:f>
        <x:v>0.09135192118942892</x:v>
      </x:c>
      <x:c r="N803" s="52" t="n">
        <x:f>IFERROR(J803/I803-1,"")</x:f>
        <x:v>0.18130037972153756</x:v>
      </x:c>
      <x:c r="O803" s="52" t="n">
        <x:f>IFERROR(K803/J803-1,"")</x:f>
        <x:v>0.05924150570985476</x:v>
      </x:c>
      <x:c r="P803" s="52" t="n">
        <x:f>IFERROR((K803/G803)^(1/4)-1,"")</x:f>
        <x:v>0.11072884535701188</x:v>
      </x:c>
      <x:c r="Q803" s="51" t="n">
        <x:v>6342</x:v>
      </x:c>
      <x:c r="R803" s="52" t="n">
        <x:f>IFERROR(Q803/K803,"")</x:f>
        <x:v>0.16882287174572752</x:v>
      </x:c>
      <x:c r="S803" s="53" t="n">
        <x:v>43891</x:v>
      </x:c>
      <x:c r="T803" s="50" t="str">
        <x:v>EDINET_company_history</x:v>
      </x:c>
      <x:c r="U803" s="50" t="str">
        <x:v>株式会社ヨウザン</x:v>
      </x:c>
      <x:c r="V803" s="54" t="n">
        <x:v>0.3171</x:v>
      </x:c>
      <x:c r="W803" s="50" t="str">
        <x:v>増本 岳</x:v>
      </x:c>
      <x:c r="X803" s="50" t="b">
        <x:f>AND(COUNT(L803:O803)=4,L803&gt;='設定'!$B$6,M803&gt;='設定'!$B$6,N803&gt;='設定'!$B$6,O803&gt;='設定'!$B$6)</x:f>
        <x:v>0</x:v>
      </x:c>
      <x:c r="Y803" s="50" t="b">
        <x:f>AND(COUNT(G803:K803)=5,P803&gt;='設定'!$B$7)</x:f>
        <x:v>0</x:v>
      </x:c>
      <x:c r="Z803" s="50" t="b">
        <x:f>AND(ISNUMBER(R803),R803&gt;='設定'!$B$8)</x:f>
        <x:v>1</x:v>
      </x:c>
      <x:c r="AA803" s="50" t="b">
        <x:f>AND(ISNUMBER(S803),S803&gt;=DATE(YEAR('設定'!$B$10)-'設定'!$B$9,MONTH('設定'!$B$10),DAY('設定'!$B$10)))</x:f>
        <x:v>0</x:v>
      </x:c>
      <x:c r="AB803" s="55" t="b">
        <x:v>0</x:v>
      </x:c>
      <x:c r="AC803" s="55" t="b">
        <x:v>0</x:v>
      </x:c>
      <x:c r="AD803" s="50" t="n">
        <x:f>IF(X803,1,0)+IF(Z803,1,0)+IF(AA803,1,0)+IF(AB803,1,0)</x:f>
        <x:v>1</x:v>
      </x:c>
      <x:c r="AE803" s="50" t="n">
        <x:f>IF(Y803,1,0)+IF(Z803,1,0)+IF(AA803,1,0)+IF(AB803,1,0)</x:f>
        <x:v>1</x:v>
      </x:c>
      <x:c r="AF803" s="50" t="n">
        <x:f>IF(Y803,1,0)+IF(Z803,1,0)+IF(AA803,1,0)+IF(AC803,1,0)</x:f>
        <x:v>1</x:v>
      </x:c>
      <x:c r="AG803" s="53" t="n">
        <x:v>44348</x:v>
      </x:c>
      <x:c r="AH803" s="50" t="str">
        <x:v>S100X61U</x:v>
      </x:c>
      <x:c r="AI803" s="50" t="str">
        <x:v>NetSalesSummaryOfBusinessResults</x:v>
      </x:c>
      <x:c r="AJ803" s="50" t="str">
        <x:v>OperatingIncome</x:v>
      </x:c>
      <x:c r="AK803" s="53" t="n">
        <x:v>45900</x:v>
      </x:c>
      <x:c r="AL803" s="50" t="str">
        <x:v>365/365/365/366/365</x:v>
      </x:c>
      <x:c r="AM803" s="51" t="n">
        <x:v>93857293</x:v>
      </x:c>
      <x:c r="AN803" s="51" t="n">
        <x:v>842</x:v>
      </x:c>
      <x:c r="AO803" s="51" t="n">
        <x:f>IFERROR(AM803*AN803,"")</x:f>
        <x:v>79027840706</x:v>
      </x:c>
      <x:c r="AP803" s="56" t="n">
        <x:f>IFERROR(AO803/(K803*1000000),"")</x:f>
        <x:v>2.1037065619443114</x:v>
      </x:c>
      <x:c r="AQ803" s="57" t="n">
        <x:v>272759905</x:v>
      </x:c>
      <x:c r="AR803" s="52" t="n">
        <x:v>0.317331007189132</x:v>
      </x:c>
      <x:c r="AS803" s="52" t="n">
        <x:v>-0.4041530450360082</x:v>
      </x:c>
      <x:c r="AT803" s="55" t="b">
        <x:v>1</x:v>
      </x:c>
      <x:c r="AU803" s="50"/>
      <x:c r="AV803" s="58" t="n">
        <x:v>0.1719300798143283</x:v>
      </x:c>
      <x:c r="AW803" s="50" t="n">
        <x:v>862</x:v>
      </x:c>
      <x:c r="AX803" s="50" t="str">
        <x:v>Core Moat</x:v>
      </x:c>
      <x:c r="AY803" s="50" t="str">
        <x:v>目立つ機械的警告なし（定性確認は別途必要）</x:v>
      </x:c>
      <x:c r="AZ803" s="59" t="str">
        <x:v>2025-11-21 13:00</x:v>
      </x:c>
      <x:c r="BA803" s="53" t="n">
        <x:v>43891</x:v>
      </x:c>
      <x:c r="BB803" s="50"/>
      <x:c r="BC803" s="50"/>
      <x:c r="BD803" s="50" t="str">
        <x:v>TOPIX Small 1</x:v>
      </x:c>
    </x:row>
    <x:row r="804">
      <x:c r="A804" s="50" t="n">
        <x:v>803</x:v>
      </x:c>
      <x:c r="B804" s="50" t="str">
        <x:v>5803</x:v>
      </x:c>
      <x:c r="C804" s="50" t="str">
        <x:v>5803.T</x:v>
      </x:c>
      <x:c r="D804" s="50" t="str">
        <x:v>Fujikura Ltd.</x:v>
      </x:c>
      <x:c r="E804" s="50" t="str">
        <x:v>Prime Market (Domestic)</x:v>
      </x:c>
      <x:c r="F804" s="50" t="str">
        <x:v>Nonferrous Metals</x:v>
      </x:c>
      <x:c r="G804" s="51" t="n">
        <x:v>643736</x:v>
      </x:c>
      <x:c r="H804" s="51" t="n">
        <x:v>670350</x:v>
      </x:c>
      <x:c r="I804" s="51" t="n">
        <x:v>806453</x:v>
      </x:c>
      <x:c r="J804" s="51" t="n">
        <x:v>799760</x:v>
      </x:c>
      <x:c r="K804" s="51" t="n">
        <x:v>979375</x:v>
      </x:c>
      <x:c r="L804" s="52" t="n">
        <x:f>IFERROR(H804/G804-1,"")</x:f>
        <x:v>0.04134303503299486</x:v>
      </x:c>
      <x:c r="M804" s="52" t="n">
        <x:f>IFERROR(I804/H804-1,"")</x:f>
        <x:v>0.2030327440889088</x:v>
      </x:c>
      <x:c r="N804" s="52" t="n">
        <x:f>IFERROR(J804/I804-1,"")</x:f>
        <x:v>-0.008299305725194106</x:v>
      </x:c>
      <x:c r="O804" s="52" t="n">
        <x:f>IFERROR(K804/J804-1,"")</x:f>
        <x:v>0.22458612583775128</x:v>
      </x:c>
      <x:c r="P804" s="52" t="n">
        <x:f>IFERROR((K804/G804)^(1/4)-1,"")</x:f>
        <x:v>0.11060673848603231</x:v>
      </x:c>
      <x:c r="Q804" s="51" t="n">
        <x:v>135519</x:v>
      </x:c>
      <x:c r="R804" s="52" t="n">
        <x:f>IFERROR(Q804/K804,"")</x:f>
        <x:v>0.13837294192724953</x:v>
      </x:c>
      <x:c r="S804" s="53" t="n">
        <x:v>18019</x:v>
      </x:c>
      <x:c r="T804" s="50" t="str">
        <x:v>EDINET_company_history</x:v>
      </x:c>
      <x:c r="U804" s="50" t="str">
        <x:v>日本マスタートラスト信託銀行株式会社（信託口）</x:v>
      </x:c>
      <x:c r="V804" s="54" t="n">
        <x:v>0.1798</x:v>
      </x:c>
      <x:c r="W804" s="50" t="str">
        <x:v>岡田 直樹 / 坂野 達也</x:v>
      </x:c>
      <x:c r="X804" s="50" t="b">
        <x:f>AND(COUNT(L804:O804)=4,L804&gt;='設定'!$B$6,M804&gt;='設定'!$B$6,N804&gt;='設定'!$B$6,O804&gt;='設定'!$B$6)</x:f>
        <x:v>0</x:v>
      </x:c>
      <x:c r="Y804" s="50" t="b">
        <x:f>AND(COUNT(G804:K804)=5,P804&gt;='設定'!$B$7)</x:f>
        <x:v>0</x:v>
      </x:c>
      <x:c r="Z804" s="50" t="b">
        <x:f>AND(ISNUMBER(R804),R804&gt;='設定'!$B$8)</x:f>
        <x:v>1</x:v>
      </x:c>
      <x:c r="AA804" s="50" t="b">
        <x:f>AND(ISNUMBER(S804),S804&gt;=DATE(YEAR('設定'!$B$10)-'設定'!$B$9,MONTH('設定'!$B$10),DAY('設定'!$B$10)))</x:f>
        <x:v>0</x:v>
      </x:c>
      <x:c r="AB804" s="55" t="b">
        <x:v>0</x:v>
      </x:c>
      <x:c r="AC804" s="55" t="b">
        <x:v>0</x:v>
      </x:c>
      <x:c r="AD804" s="50" t="n">
        <x:f>IF(X804,1,0)+IF(Z804,1,0)+IF(AA804,1,0)+IF(AB804,1,0)</x:f>
        <x:v>1</x:v>
      </x:c>
      <x:c r="AE804" s="50" t="n">
        <x:f>IF(Y804,1,0)+IF(Z804,1,0)+IF(AA804,1,0)+IF(AB804,1,0)</x:f>
        <x:v>1</x:v>
      </x:c>
      <x:c r="AF804" s="50" t="n">
        <x:f>IF(Y804,1,0)+IF(Z804,1,0)+IF(AA804,1,0)+IF(AC804,1,0)</x:f>
        <x:v>1</x:v>
      </x:c>
      <x:c r="AG804" s="53" t="n">
        <x:v>44348</x:v>
      </x:c>
      <x:c r="AH804" s="50" t="str">
        <x:v>S100W6LJ</x:v>
      </x:c>
      <x:c r="AI804" s="50" t="str">
        <x:v>NetSalesSummaryOfBusinessResults</x:v>
      </x:c>
      <x:c r="AJ804" s="50" t="str">
        <x:v>OperatingIncome</x:v>
      </x:c>
      <x:c r="AK804" s="53" t="n">
        <x:v>45747</x:v>
      </x:c>
      <x:c r="AL804" s="50" t="str">
        <x:v>365/365/365/366/365</x:v>
      </x:c>
      <x:c r="AM804" s="51" t="n">
        <x:v>276402721</x:v>
      </x:c>
      <x:c r="AN804" s="51" t="n">
        <x:v>4677</x:v>
      </x:c>
      <x:c r="AO804" s="51" t="n">
        <x:f>IFERROR(AM804*AN804,"")</x:f>
        <x:v>1292735526117</x:v>
      </x:c>
      <x:c r="AP804" s="56" t="n">
        <x:f>IFERROR(AO804/(K804*1000000),"")</x:f>
        <x:v>1.3199596948227186</x:v>
      </x:c>
      <x:c r="AQ804" s="57" t="n">
        <x:v>336964991840.9042</x:v>
      </x:c>
      <x:c r="AR804" s="52" t="n">
        <x:v>0.5816972802163731</x:v>
      </x:c>
      <x:c r="AS804" s="52" t="n">
        <x:v>-0.5065911763455069</x:v>
      </x:c>
      <x:c r="AT804" s="55" t="b">
        <x:v>1</x:v>
      </x:c>
      <x:c r="AU804" s="50"/>
      <x:c r="AV804" s="58" t="n">
        <x:v>0.3727537011169617</x:v>
      </x:c>
      <x:c r="AW804" s="50" t="n">
        <x:v>246</x:v>
      </x:c>
      <x:c r="AX804" s="50" t="str">
        <x:v>Future Moat</x:v>
      </x:c>
      <x:c r="AY804" s="50" t="str">
        <x:v>目立つ機械的警告なし（定性確認は別途必要）</x:v>
      </x:c>
      <x:c r="AZ804" s="59" t="str">
        <x:v>2025-06-26 09:20</x:v>
      </x:c>
      <x:c r="BA804" s="53" t="n">
        <x:v>18019</x:v>
      </x:c>
      <x:c r="BB804" s="50"/>
      <x:c r="BC804" s="50"/>
      <x:c r="BD804" s="50" t="str">
        <x:v>TOPIX Large70</x:v>
      </x:c>
    </x:row>
    <x:row r="805">
      <x:c r="A805" s="50" t="n">
        <x:v>804</x:v>
      </x:c>
      <x:c r="B805" s="50" t="str">
        <x:v>9565</x:v>
      </x:c>
      <x:c r="C805" s="50" t="str">
        <x:v>9565.T</x:v>
      </x:c>
      <x:c r="D805" s="50" t="str">
        <x:v>GLOE Inc.</x:v>
      </x:c>
      <x:c r="E805" s="50" t="str">
        <x:v>Growth Market(Domestic)</x:v>
      </x:c>
      <x:c r="F805" s="50" t="str">
        <x:v>Services</x:v>
      </x:c>
      <x:c r="G805" s="51" t="n">
        <x:v>1671.476</x:v>
      </x:c>
      <x:c r="H805" s="51" t="n">
        <x:v>2050.703</x:v>
      </x:c>
      <x:c r="I805" s="51" t="n">
        <x:v>2244.51</x:v>
      </x:c>
      <x:c r="J805" s="51" t="n">
        <x:v>2104.633</x:v>
      </x:c>
      <x:c r="K805" s="51" t="n">
        <x:v>2542.201</x:v>
      </x:c>
      <x:c r="L805" s="52" t="n">
        <x:f>IFERROR(H805/G805-1,"")</x:f>
        <x:v>0.22688151071268736</x:v>
      </x:c>
      <x:c r="M805" s="52" t="n">
        <x:f>IFERROR(I805/H805-1,"")</x:f>
        <x:v>0.09450759081154136</x:v>
      </x:c>
      <x:c r="N805" s="52" t="n">
        <x:f>IFERROR(J805/I805-1,"")</x:f>
        <x:v>-0.06231961541717368</x:v>
      </x:c>
      <x:c r="O805" s="52" t="n">
        <x:f>IFERROR(K805/J805-1,"")</x:f>
        <x:v>0.2079070317722853</x:v>
      </x:c>
      <x:c r="P805" s="52" t="n">
        <x:f>IFERROR((K805/G805)^(1/4)-1,"")</x:f>
        <x:v>0.11052268647378338</x:v>
      </x:c>
      <x:c r="Q805" s="51" t="n">
        <x:v>35.201</x:v>
      </x:c>
      <x:c r="R805" s="52" t="n">
        <x:f>IFERROR(Q805/K805,"")</x:f>
        <x:v>0.013846662793382584</x:v>
      </x:c>
      <x:c r="S805" s="53" t="n">
        <x:v>44896</x:v>
      </x:c>
      <x:c r="T805" s="50" t="str">
        <x:v>local_price_first_trade</x:v>
      </x:c>
      <x:c r="U805" s="50" t="str">
        <x:v>株式会社カヤック</x:v>
      </x:c>
      <x:c r="V805" s="54" t="n">
        <x:v>0.5141</x:v>
      </x:c>
      <x:c r="W805" s="50" t="str">
        <x:v>谷田 優也 / 古澤 明仁</x:v>
      </x:c>
      <x:c r="X805" s="50" t="b">
        <x:f>AND(COUNT(L805:O805)=4,L805&gt;='設定'!$B$6,M805&gt;='設定'!$B$6,N805&gt;='設定'!$B$6,O805&gt;='設定'!$B$6)</x:f>
        <x:v>0</x:v>
      </x:c>
      <x:c r="Y805" s="50" t="b">
        <x:f>AND(COUNT(G805:K805)=5,P805&gt;='設定'!$B$7)</x:f>
        <x:v>0</x:v>
      </x:c>
      <x:c r="Z805" s="50" t="b">
        <x:f>AND(ISNUMBER(R805),R805&gt;='設定'!$B$8)</x:f>
        <x:v>0</x:v>
      </x:c>
      <x:c r="AA805" s="50" t="b">
        <x:f>AND(ISNUMBER(S805),S805&gt;=DATE(YEAR('設定'!$B$10)-'設定'!$B$9,MONTH('設定'!$B$10),DAY('設定'!$B$10)))</x:f>
        <x:v>1</x:v>
      </x:c>
      <x:c r="AB805" s="55" t="b">
        <x:v>0</x:v>
      </x:c>
      <x:c r="AC805" s="55" t="b">
        <x:v>0</x:v>
      </x:c>
      <x:c r="AD805" s="50" t="n">
        <x:f>IF(X805,1,0)+IF(Z805,1,0)+IF(AA805,1,0)+IF(AB805,1,0)</x:f>
        <x:v>1</x:v>
      </x:c>
      <x:c r="AE805" s="50" t="n">
        <x:f>IF(Y805,1,0)+IF(Z805,1,0)+IF(AA805,1,0)+IF(AB805,1,0)</x:f>
        <x:v>1</x:v>
      </x:c>
      <x:c r="AF805" s="50" t="n">
        <x:f>IF(Y805,1,0)+IF(Z805,1,0)+IF(AA805,1,0)+IF(AC805,1,0)</x:f>
        <x:v>1</x:v>
      </x:c>
      <x:c r="AG805" s="53" t="n">
        <x:v>44896</x:v>
      </x:c>
      <x:c r="AH805" s="50" t="str">
        <x:v>S100XHR6</x:v>
      </x:c>
      <x:c r="AI805" s="50" t="str">
        <x:v>NetSalesSummaryOfBusinessResults</x:v>
      </x:c>
      <x:c r="AJ805" s="50" t="str">
        <x:v>OperatingIncome</x:v>
      </x:c>
      <x:c r="AK805" s="53" t="n">
        <x:v>45961</x:v>
      </x:c>
      <x:c r="AL805" s="50" t="str">
        <x:v>365/365/365/366/365</x:v>
      </x:c>
      <x:c r="AM805" s="51" t="n">
        <x:v>2775933</x:v>
      </x:c>
      <x:c r="AN805" s="51" t="n">
        <x:v>689</x:v>
      </x:c>
      <x:c r="AO805" s="51" t="n">
        <x:f>IFERROR(AM805*AN805,"")</x:f>
        <x:v>1912617837</x:v>
      </x:c>
      <x:c r="AP805" s="56" t="n">
        <x:f>IFERROR(AO805/(K805*1000000),"")</x:f>
        <x:v>0.7523472129072406</x:v>
      </x:c>
      <x:c r="AQ805" s="57" t="n">
        <x:v>6835231.666666667</x:v>
      </x:c>
      <x:c r="AR805" s="52" t="n">
        <x:v>0.7167135126771148</x:v>
      </x:c>
      <x:c r="AS805" s="52" t="n">
        <x:v>-0.9239080459770116</x:v>
      </x:c>
      <x:c r="AT805" s="55" t="b">
        <x:v>0</x:v>
      </x:c>
      <x:c r="AU805" s="50" t="str">
        <x:v>low_liquidity</x:v>
      </x:c>
      <x:c r="AV805" s="58" t="n">
        <x:v>-0.4108614111394723</x:v>
      </x:c>
      <x:c r="AW805" s="50" t="n">
        <x:v>3427</x:v>
      </x:c>
      <x:c r="AX805" s="50" t="str">
        <x:v>Transformation Moat</x:v>
      </x:c>
      <x:c r="AY805" s="50" t="str">
        <x:v>既存適格性フィルター不通過: low_liquidity / 60日平均売買代金2,000万円未満 / 年率ボラティリティ60%以上 / ローカル5年最大下落率-60%以下</x:v>
      </x:c>
      <x:c r="AZ805" s="59" t="str">
        <x:v>2026-01-28 13:17</x:v>
      </x:c>
      <x:c r="BA805" s="53" t="n">
        <x:v>44866</x:v>
      </x:c>
      <x:c r="BB805" s="50"/>
      <x:c r="BC805" s="50"/>
      <x:c r="BD805" s="50"/>
    </x:row>
    <x:row r="806">
      <x:c r="A806" s="50" t="n">
        <x:v>805</x:v>
      </x:c>
      <x:c r="B806" s="50" t="str">
        <x:v>4498</x:v>
      </x:c>
      <x:c r="C806" s="50" t="str">
        <x:v>4498.T</x:v>
      </x:c>
      <x:c r="D806" s="50" t="str">
        <x:v>Cybertrust Japan Co.,Ltd.</x:v>
      </x:c>
      <x:c r="E806" s="50" t="str">
        <x:v>Growth Market(Domestic)</x:v>
      </x:c>
      <x:c r="F806" s="50" t="str">
        <x:v>Information &amp; Communication</x:v>
      </x:c>
      <x:c r="G806" s="51" t="n">
        <x:v>4895.067</x:v>
      </x:c>
      <x:c r="H806" s="51" t="n">
        <x:v>5731.27</x:v>
      </x:c>
      <x:c r="I806" s="51" t="n">
        <x:v>6167.663</x:v>
      </x:c>
      <x:c r="J806" s="51" t="n">
        <x:v>6466.541</x:v>
      </x:c>
      <x:c r="K806" s="51" t="n">
        <x:v>7442.037</x:v>
      </x:c>
      <x:c r="L806" s="52" t="n">
        <x:f>IFERROR(H806/G806-1,"")</x:f>
        <x:v>0.17082564957742163</x:v>
      </x:c>
      <x:c r="M806" s="52" t="n">
        <x:f>IFERROR(I806/H806-1,"")</x:f>
        <x:v>0.07614246057156593</x:v>
      </x:c>
      <x:c r="N806" s="52" t="n">
        <x:f>IFERROR(J806/I806-1,"")</x:f>
        <x:v>0.04845887332041343</x:v>
      </x:c>
      <x:c r="O806" s="52" t="n">
        <x:f>IFERROR(K806/J806-1,"")</x:f>
        <x:v>0.1508528284286761</x:v>
      </x:c>
      <x:c r="P806" s="52" t="n">
        <x:f>IFERROR((K806/G806)^(1/4)-1,"")</x:f>
        <x:v>0.11040982577522152</x:v>
      </x:c>
      <x:c r="Q806" s="51" t="n">
        <x:v>1421.397</x:v>
      </x:c>
      <x:c r="R806" s="52" t="n">
        <x:f>IFERROR(Q806/K806,"")</x:f>
        <x:v>0.1909956910990902</x:v>
      </x:c>
      <x:c r="S806" s="53" t="n">
        <x:v>44287</x:v>
      </x:c>
      <x:c r="T806" s="50" t="str">
        <x:v>EDINET_company_history</x:v>
      </x:c>
      <x:c r="U806" s="50" t="str">
        <x:v>SBテクノロジー株式会社</x:v>
      </x:c>
      <x:c r="V806" s="54" t="n">
        <x:v>0.5796</x:v>
      </x:c>
      <x:c r="W806" s="50" t="str">
        <x:v>眞柄 泰利 / 北村 裕司</x:v>
      </x:c>
      <x:c r="X806" s="50" t="b">
        <x:f>AND(COUNT(L806:O806)=4,L806&gt;='設定'!$B$6,M806&gt;='設定'!$B$6,N806&gt;='設定'!$B$6,O806&gt;='設定'!$B$6)</x:f>
        <x:v>0</x:v>
      </x:c>
      <x:c r="Y806" s="50" t="b">
        <x:f>AND(COUNT(G806:K806)=5,P806&gt;='設定'!$B$7)</x:f>
        <x:v>0</x:v>
      </x:c>
      <x:c r="Z806" s="50" t="b">
        <x:f>AND(ISNUMBER(R806),R806&gt;='設定'!$B$8)</x:f>
        <x:v>1</x:v>
      </x:c>
      <x:c r="AA806" s="50" t="b">
        <x:f>AND(ISNUMBER(S806),S806&gt;=DATE(YEAR('設定'!$B$10)-'設定'!$B$9,MONTH('設定'!$B$10),DAY('設定'!$B$10)))</x:f>
        <x:v>0</x:v>
      </x:c>
      <x:c r="AB806" s="55" t="b">
        <x:v>0</x:v>
      </x:c>
      <x:c r="AC806" s="55" t="b">
        <x:v>0</x:v>
      </x:c>
      <x:c r="AD806" s="50" t="n">
        <x:f>IF(X806,1,0)+IF(Z806,1,0)+IF(AA806,1,0)+IF(AB806,1,0)</x:f>
        <x:v>1</x:v>
      </x:c>
      <x:c r="AE806" s="50" t="n">
        <x:f>IF(Y806,1,0)+IF(Z806,1,0)+IF(AA806,1,0)+IF(AB806,1,0)</x:f>
        <x:v>1</x:v>
      </x:c>
      <x:c r="AF806" s="50" t="n">
        <x:f>IF(Y806,1,0)+IF(Z806,1,0)+IF(AA806,1,0)+IF(AC806,1,0)</x:f>
        <x:v>1</x:v>
      </x:c>
      <x:c r="AG806" s="53" t="n">
        <x:v>44348</x:v>
      </x:c>
      <x:c r="AH806" s="50" t="str">
        <x:v>S100W7HK</x:v>
      </x:c>
      <x:c r="AI806" s="50" t="str">
        <x:v>NetSalesSummaryOfBusinessResults</x:v>
      </x:c>
      <x:c r="AJ806" s="50" t="str">
        <x:v>OperatingIncome</x:v>
      </x:c>
      <x:c r="AK806" s="53" t="n">
        <x:v>45747</x:v>
      </x:c>
      <x:c r="AL806" s="50" t="str">
        <x:v>365/365/365/366/365</x:v>
      </x:c>
      <x:c r="AM806" s="51" t="n">
        <x:v>8049500</x:v>
      </x:c>
      <x:c r="AN806" s="51" t="n">
        <x:v>1131</x:v>
      </x:c>
      <x:c r="AO806" s="51" t="n">
        <x:f>IFERROR(AM806*AN806,"")</x:f>
        <x:v>9103984500</x:v>
      </x:c>
      <x:c r="AP806" s="56" t="n">
        <x:f>IFERROR(AO806/(K806*1000000),"")</x:f>
        <x:v>1.223318897769522</x:v>
      </x:c>
      <x:c r="AQ806" s="57" t="n">
        <x:v>68115225</x:v>
      </x:c>
      <x:c r="AR806" s="52" t="n">
        <x:v>0.5281213871834597</x:v>
      </x:c>
      <x:c r="AS806" s="52" t="n">
        <x:v>-0.7049934417664462</x:v>
      </x:c>
      <x:c r="AT806" s="55" t="b">
        <x:v>1</x:v>
      </x:c>
      <x:c r="AU806" s="50"/>
      <x:c r="AV806" s="58" t="n">
        <x:v>-0.0362711735840718</x:v>
      </x:c>
      <x:c r="AW806" s="50" t="n">
        <x:v>2158</x:v>
      </x:c>
      <x:c r="AX806" s="50" t="str">
        <x:v>Core Moat</x:v>
      </x:c>
      <x:c r="AY806" s="50" t="str">
        <x:v>ローカル5年最大下落率-60%以下</x:v>
      </x:c>
      <x:c r="AZ806" s="59" t="str">
        <x:v>2025-06-26 15:30</x:v>
      </x:c>
      <x:c r="BA806" s="53" t="n">
        <x:v>44287</x:v>
      </x:c>
      <x:c r="BB806" s="50"/>
      <x:c r="BC806" s="50"/>
      <x:c r="BD806" s="50"/>
    </x:row>
    <x:row r="807">
      <x:c r="A807" s="50" t="n">
        <x:v>806</x:v>
      </x:c>
      <x:c r="B807" s="50" t="str">
        <x:v>7043</x:v>
      </x:c>
      <x:c r="C807" s="50" t="str">
        <x:v>7043.T</x:v>
      </x:c>
      <x:c r="D807" s="50" t="str">
        <x:v>Alue Co.,Ltd.</x:v>
      </x:c>
      <x:c r="E807" s="50" t="str">
        <x:v>Growth Market(Domestic)</x:v>
      </x:c>
      <x:c r="F807" s="50" t="str">
        <x:v>Services</x:v>
      </x:c>
      <x:c r="G807" s="51" t="n">
        <x:v>2396.234</x:v>
      </x:c>
      <x:c r="H807" s="51" t="n">
        <x:v>2772.184</x:v>
      </x:c>
      <x:c r="I807" s="51" t="n">
        <x:v>3028.896</x:v>
      </x:c>
      <x:c r="J807" s="51" t="n">
        <x:v>3089.02</x:v>
      </x:c>
      <x:c r="K807" s="51" t="n">
        <x:v>3637.843</x:v>
      </x:c>
      <x:c r="L807" s="52" t="n">
        <x:f>IFERROR(H807/G807-1,"")</x:f>
        <x:v>0.15689202306619476</x:v>
      </x:c>
      <x:c r="M807" s="52" t="n">
        <x:f>IFERROR(I807/H807-1,"")</x:f>
        <x:v>0.09260279981415365</x:v>
      </x:c>
      <x:c r="N807" s="52" t="n">
        <x:f>IFERROR(J807/I807-1,"")</x:f>
        <x:v>0.019850136815526165</x:v>
      </x:c>
      <x:c r="O807" s="52" t="n">
        <x:f>IFERROR(K807/J807-1,"")</x:f>
        <x:v>0.17766896944662047</x:v>
      </x:c>
      <x:c r="P807" s="52" t="n">
        <x:f>IFERROR((K807/G807)^(1/4)-1,"")</x:f>
        <x:v>0.11001457551456184</x:v>
      </x:c>
      <x:c r="Q807" s="51" t="n">
        <x:v>354.035</x:v>
      </x:c>
      <x:c r="R807" s="52" t="n">
        <x:f>IFERROR(Q807/K807,"")</x:f>
        <x:v>0.09732003277766524</x:v>
      </x:c>
      <x:c r="S807" s="53" t="n">
        <x:v>43435</x:v>
      </x:c>
      <x:c r="T807" s="50" t="str">
        <x:v>EDINET_company_history</x:v>
      </x:c>
      <x:c r="U807" s="50" t="str">
        <x:v>落合 文四郎</x:v>
      </x:c>
      <x:c r="V807" s="54" t="n">
        <x:v>0.3145</x:v>
      </x:c>
      <x:c r="W807" s="50" t="str">
        <x:v>落合 文四郎</x:v>
      </x:c>
      <x:c r="X807" s="50" t="b">
        <x:f>AND(COUNT(L807:O807)=4,L807&gt;='設定'!$B$6,M807&gt;='設定'!$B$6,N807&gt;='設定'!$B$6,O807&gt;='設定'!$B$6)</x:f>
        <x:v>0</x:v>
      </x:c>
      <x:c r="Y807" s="50" t="b">
        <x:f>AND(COUNT(G807:K807)=5,P807&gt;='設定'!$B$7)</x:f>
        <x:v>0</x:v>
      </x:c>
      <x:c r="Z807" s="50" t="b">
        <x:f>AND(ISNUMBER(R807),R807&gt;='設定'!$B$8)</x:f>
        <x:v>0</x:v>
      </x:c>
      <x:c r="AA807" s="50" t="b">
        <x:f>AND(ISNUMBER(S807),S807&gt;=DATE(YEAR('設定'!$B$10)-'設定'!$B$9,MONTH('設定'!$B$10),DAY('設定'!$B$10)))</x:f>
        <x:v>0</x:v>
      </x:c>
      <x:c r="AB807" s="55" t="b">
        <x:v>1</x:v>
      </x:c>
      <x:c r="AC807" s="55" t="b">
        <x:v>1</x:v>
      </x:c>
      <x:c r="AD807" s="50" t="n">
        <x:f>IF(X807,1,0)+IF(Z807,1,0)+IF(AA807,1,0)+IF(AB807,1,0)</x:f>
        <x:v>1</x:v>
      </x:c>
      <x:c r="AE807" s="50" t="n">
        <x:f>IF(Y807,1,0)+IF(Z807,1,0)+IF(AA807,1,0)+IF(AB807,1,0)</x:f>
        <x:v>1</x:v>
      </x:c>
      <x:c r="AF807" s="50" t="n">
        <x:f>IF(Y807,1,0)+IF(Z807,1,0)+IF(AA807,1,0)+IF(AC807,1,0)</x:f>
        <x:v>1</x:v>
      </x:c>
      <x:c r="AG807" s="53" t="n">
        <x:v>44348</x:v>
      </x:c>
      <x:c r="AH807" s="50" t="str">
        <x:v>S100XT2J</x:v>
      </x:c>
      <x:c r="AI807" s="50" t="str">
        <x:v>NetSalesSummaryOfBusinessResults</x:v>
      </x:c>
      <x:c r="AJ807" s="50" t="str">
        <x:v>OperatingIncome</x:v>
      </x:c>
      <x:c r="AK807" s="53" t="n">
        <x:v>46022</x:v>
      </x:c>
      <x:c r="AL807" s="50" t="str">
        <x:v>365/365/365/366/365</x:v>
      </x:c>
      <x:c r="AM807" s="51" t="n">
        <x:v>2549800</x:v>
      </x:c>
      <x:c r="AN807" s="51" t="n">
        <x:v>931</x:v>
      </x:c>
      <x:c r="AO807" s="51" t="n">
        <x:f>IFERROR(AM807*AN807,"")</x:f>
        <x:v>2373863800</x:v>
      </x:c>
      <x:c r="AP807" s="56" t="n">
        <x:f>IFERROR(AO807/(K807*1000000),"")</x:f>
        <x:v>0.652547072537215</x:v>
      </x:c>
      <x:c r="AQ807" s="57" t="n">
        <x:v>2949051.6666666665</x:v>
      </x:c>
      <x:c r="AR807" s="52" t="n">
        <x:v>0.4485946034161699</x:v>
      </x:c>
      <x:c r="AS807" s="52" t="n">
        <x:v>-0.6155819370984678</x:v>
      </x:c>
      <x:c r="AT807" s="55" t="b">
        <x:v>0</x:v>
      </x:c>
      <x:c r="AU807" s="50" t="str">
        <x:v>low_liquidity</x:v>
      </x:c>
      <x:c r="AV807" s="58" t="n">
        <x:v>0.119550971543305</x:v>
      </x:c>
      <x:c r="AW807" s="50" t="n">
        <x:v>1124</x:v>
      </x:c>
      <x:c r="AX807" s="50" t="str">
        <x:v>Discovery</x:v>
      </x:c>
      <x:c r="AY807" s="50" t="str">
        <x:v>既存適格性フィルター不通過: low_liquidity / 60日平均売買代金2,000万円未満 / ローカル5年最大下落率-60%以下</x:v>
      </x:c>
      <x:c r="AZ807" s="59" t="str">
        <x:v>2026-03-24 16:00</x:v>
      </x:c>
      <x:c r="BA807" s="53" t="n">
        <x:v>43435</x:v>
      </x:c>
      <x:c r="BB807" s="50" t="str">
        <x:v>落合 文四郎</x:v>
      </x:c>
      <x:c r="BC807" s="50"/>
      <x:c r="BD807" s="50"/>
    </x:row>
    <x:row r="808">
      <x:c r="A808" s="50" t="n">
        <x:v>807</x:v>
      </x:c>
      <x:c r="B808" s="50" t="str">
        <x:v>5381</x:v>
      </x:c>
      <x:c r="C808" s="50" t="str">
        <x:v>5381.T</x:v>
      </x:c>
      <x:c r="D808" s="50" t="str">
        <x:v>Mipox Corporation</x:v>
      </x:c>
      <x:c r="E808" s="50" t="str">
        <x:v>Standard Market(Domestic)</x:v>
      </x:c>
      <x:c r="F808" s="50" t="str">
        <x:v>Glass and Ceramics Products</x:v>
      </x:c>
      <x:c r="G808" s="51" t="n">
        <x:v>7361.667</x:v>
      </x:c>
      <x:c r="H808" s="51" t="n">
        <x:v>10449.497</x:v>
      </x:c>
      <x:c r="I808" s="51" t="n">
        <x:v>10029.181</x:v>
      </x:c>
      <x:c r="J808" s="51" t="n">
        <x:v>9354.195</x:v>
      </x:c>
      <x:c r="K808" s="51" t="n">
        <x:v>11172.06</x:v>
      </x:c>
      <x:c r="L808" s="52" t="n">
        <x:f>IFERROR(H808/G808-1,"")</x:f>
        <x:v>0.41944711707280424</x:v>
      </x:c>
      <x:c r="M808" s="52" t="n">
        <x:f>IFERROR(I808/H808-1,"")</x:f>
        <x:v>-0.0402235629140808</x:v>
      </x:c>
      <x:c r="N808" s="52" t="n">
        <x:f>IFERROR(J808/I808-1,"")</x:f>
        <x:v>-0.0673022054343222</x:v>
      </x:c>
      <x:c r="O808" s="52" t="n">
        <x:f>IFERROR(K808/J808-1,"")</x:f>
        <x:v>0.19433687238720165</x:v>
      </x:c>
      <x:c r="P808" s="52" t="n">
        <x:f>IFERROR((K808/G808)^(1/4)-1,"")</x:f>
        <x:v>0.10991385504437723</x:v>
      </x:c>
      <x:c r="Q808" s="51" t="n">
        <x:v>942.227</x:v>
      </x:c>
      <x:c r="R808" s="52" t="n">
        <x:f>IFERROR(Q808/K808,"")</x:f>
        <x:v>0.08433780341315747</x:v>
      </x:c>
      <x:c r="S808" s="53" t="n">
        <x:v>36923</x:v>
      </x:c>
      <x:c r="T808" s="50" t="str">
        <x:v>EDINET_company_history</x:v>
      </x:c>
      <x:c r="U808" s="50" t="str">
        <x:v>渡邉 淳</x:v>
      </x:c>
      <x:c r="V808" s="54" t="n">
        <x:v>0.0456</x:v>
      </x:c>
      <x:c r="W808" s="50" t="str">
        <x:v>渡邉 淳</x:v>
      </x:c>
      <x:c r="X808" s="50" t="b">
        <x:f>AND(COUNT(L808:O808)=4,L808&gt;='設定'!$B$6,M808&gt;='設定'!$B$6,N808&gt;='設定'!$B$6,O808&gt;='設定'!$B$6)</x:f>
        <x:v>0</x:v>
      </x:c>
      <x:c r="Y808" s="50" t="b">
        <x:f>AND(COUNT(G808:K808)=5,P808&gt;='設定'!$B$7)</x:f>
        <x:v>0</x:v>
      </x:c>
      <x:c r="Z808" s="50" t="b">
        <x:f>AND(ISNUMBER(R808),R808&gt;='設定'!$B$8)</x:f>
        <x:v>0</x:v>
      </x:c>
      <x:c r="AA808" s="50" t="b">
        <x:f>AND(ISNUMBER(S808),S808&gt;=DATE(YEAR('設定'!$B$10)-'設定'!$B$9,MONTH('設定'!$B$10),DAY('設定'!$B$10)))</x:f>
        <x:v>0</x:v>
      </x:c>
      <x:c r="AB808" s="55" t="b">
        <x:v>1</x:v>
      </x:c>
      <x:c r="AC808" s="55" t="b">
        <x:v>1</x:v>
      </x:c>
      <x:c r="AD808" s="50" t="n">
        <x:f>IF(X808,1,0)+IF(Z808,1,0)+IF(AA808,1,0)+IF(AB808,1,0)</x:f>
        <x:v>1</x:v>
      </x:c>
      <x:c r="AE808" s="50" t="n">
        <x:f>IF(Y808,1,0)+IF(Z808,1,0)+IF(AA808,1,0)+IF(AB808,1,0)</x:f>
        <x:v>1</x:v>
      </x:c>
      <x:c r="AF808" s="50" t="n">
        <x:f>IF(Y808,1,0)+IF(Z808,1,0)+IF(AA808,1,0)+IF(AC808,1,0)</x:f>
        <x:v>1</x:v>
      </x:c>
      <x:c r="AG808" s="53" t="n">
        <x:v>44348</x:v>
      </x:c>
      <x:c r="AH808" s="50" t="str">
        <x:v>S100W5W0</x:v>
      </x:c>
      <x:c r="AI808" s="50" t="str">
        <x:v>NetSalesSummaryOfBusinessResults</x:v>
      </x:c>
      <x:c r="AJ808" s="50" t="str">
        <x:v>OperatingIncome</x:v>
      </x:c>
      <x:c r="AK808" s="53" t="n">
        <x:v>45747</x:v>
      </x:c>
      <x:c r="AL808" s="50" t="str">
        <x:v>365/365/365/366/365</x:v>
      </x:c>
      <x:c r="AM808" s="51" t="n">
        <x:v>14422420</x:v>
      </x:c>
      <x:c r="AN808" s="51" t="n">
        <x:v>1071</x:v>
      </x:c>
      <x:c r="AO808" s="51" t="n">
        <x:f>IFERROR(AM808*AN808,"")</x:f>
        <x:v>15446411820</x:v>
      </x:c>
      <x:c r="AP808" s="56" t="n">
        <x:f>IFERROR(AO808/(K808*1000000),"")</x:f>
        <x:v>1.3825929882224048</x:v>
      </x:c>
      <x:c r="AQ808" s="57" t="n">
        <x:v>494126861.6666667</x:v>
      </x:c>
      <x:c r="AR808" s="52" t="n">
        <x:v>0.635181185181495</x:v>
      </x:c>
      <x:c r="AS808" s="52" t="n">
        <x:v>-0.7637599646606175</x:v>
      </x:c>
      <x:c r="AT808" s="55" t="b">
        <x:v>1</x:v>
      </x:c>
      <x:c r="AU808" s="50"/>
      <x:c r="AV808" s="58" t="n">
        <x:v>-0.1305727692653402</x:v>
      </x:c>
      <x:c r="AW808" s="50" t="n">
        <x:v>2757</x:v>
      </x:c>
      <x:c r="AX808" s="50" t="str">
        <x:v>Transformation Moat</x:v>
      </x:c>
      <x:c r="AY808" s="50" t="str">
        <x:v>年率ボラティリティ60%以上 / ローカル5年最大下落率-60%以下</x:v>
      </x:c>
      <x:c r="AZ808" s="59" t="str">
        <x:v>2025-06-25 15:35</x:v>
      </x:c>
      <x:c r="BA808" s="53" t="n">
        <x:v>36923</x:v>
      </x:c>
      <x:c r="BB808" s="50" t="str">
        <x:v>渡邉 淳</x:v>
      </x:c>
      <x:c r="BC808" s="50"/>
      <x:c r="BD808" s="50"/>
    </x:row>
    <x:row r="809">
      <x:c r="A809" s="50" t="n">
        <x:v>808</x:v>
      </x:c>
      <x:c r="B809" s="50" t="str">
        <x:v>9258</x:v>
      </x:c>
      <x:c r="C809" s="50" t="str">
        <x:v>9258.T</x:v>
      </x:c>
      <x:c r="D809" s="50" t="str">
        <x:v>CS-C.Co.,Ltd.</x:v>
      </x:c>
      <x:c r="E809" s="50" t="str">
        <x:v>Growth Market(Domestic)</x:v>
      </x:c>
      <x:c r="F809" s="50" t="str">
        <x:v>Services</x:v>
      </x:c>
      <x:c r="G809" s="51" t="n">
        <x:v>1907.963</x:v>
      </x:c>
      <x:c r="H809" s="51" t="n">
        <x:v>2182.083</x:v>
      </x:c>
      <x:c r="I809" s="51" t="n">
        <x:v>2428.016</x:v>
      </x:c>
      <x:c r="J809" s="51" t="n">
        <x:v>2725.676</x:v>
      </x:c>
      <x:c r="K809" s="51" t="n">
        <x:v>2893.155</x:v>
      </x:c>
      <x:c r="L809" s="52" t="n">
        <x:f>IFERROR(H809/G809-1,"")</x:f>
        <x:v>0.14367154918622638</x:v>
      </x:c>
      <x:c r="M809" s="52" t="n">
        <x:f>IFERROR(I809/H809-1,"")</x:f>
        <x:v>0.11270561202300744</x:v>
      </x:c>
      <x:c r="N809" s="52" t="n">
        <x:f>IFERROR(J809/I809-1,"")</x:f>
        <x:v>0.12259392030365523</x:v>
      </x:c>
      <x:c r="O809" s="52" t="n">
        <x:f>IFERROR(K809/J809-1,"")</x:f>
        <x:v>0.06144494063124162</x:v>
      </x:c>
      <x:c r="P809" s="52" t="n">
        <x:f>IFERROR((K809/G809)^(1/4)-1,"")</x:f>
        <x:v>0.10968684659795791</x:v>
      </x:c>
      <x:c r="Q809" s="51" t="n">
        <x:v>-6.504</x:v>
      </x:c>
      <x:c r="R809" s="52" t="n">
        <x:f>IFERROR(Q809/K809,"")</x:f>
        <x:v>-0.0022480648288805815</x:v>
      </x:c>
      <x:c r="S809" s="53" t="n">
        <x:v>44554</x:v>
      </x:c>
      <x:c r="T809" s="50" t="str">
        <x:v>local_price_first_trade</x:v>
      </x:c>
      <x:c r="U809" s="50" t="str">
        <x:v>株式会社スマイルプラス</x:v>
      </x:c>
      <x:c r="V809" s="54" t="n">
        <x:v>0.4503</x:v>
      </x:c>
      <x:c r="W809" s="50" t="str">
        <x:v>椙原 健 / 戸所 岳大</x:v>
      </x:c>
      <x:c r="X809" s="50" t="b">
        <x:f>AND(COUNT(L809:O809)=4,L809&gt;='設定'!$B$6,M809&gt;='設定'!$B$6,N809&gt;='設定'!$B$6,O809&gt;='設定'!$B$6)</x:f>
        <x:v>0</x:v>
      </x:c>
      <x:c r="Y809" s="50" t="b">
        <x:f>AND(COUNT(G809:K809)=5,P809&gt;='設定'!$B$7)</x:f>
        <x:v>0</x:v>
      </x:c>
      <x:c r="Z809" s="50" t="b">
        <x:f>AND(ISNUMBER(R809),R809&gt;='設定'!$B$8)</x:f>
        <x:v>0</x:v>
      </x:c>
      <x:c r="AA809" s="50" t="b">
        <x:f>AND(ISNUMBER(S809),S809&gt;=DATE(YEAR('設定'!$B$10)-'設定'!$B$9,MONTH('設定'!$B$10),DAY('設定'!$B$10)))</x:f>
        <x:v>1</x:v>
      </x:c>
      <x:c r="AB809" s="55" t="b">
        <x:v>0</x:v>
      </x:c>
      <x:c r="AC809" s="55" t="b">
        <x:v>0</x:v>
      </x:c>
      <x:c r="AD809" s="50" t="n">
        <x:f>IF(X809,1,0)+IF(Z809,1,0)+IF(AA809,1,0)+IF(AB809,1,0)</x:f>
        <x:v>1</x:v>
      </x:c>
      <x:c r="AE809" s="50" t="n">
        <x:f>IF(Y809,1,0)+IF(Z809,1,0)+IF(AA809,1,0)+IF(AB809,1,0)</x:f>
        <x:v>1</x:v>
      </x:c>
      <x:c r="AF809" s="50" t="n">
        <x:f>IF(Y809,1,0)+IF(Z809,1,0)+IF(AA809,1,0)+IF(AC809,1,0)</x:f>
        <x:v>1</x:v>
      </x:c>
      <x:c r="AG809" s="53" t="n">
        <x:v>44554</x:v>
      </x:c>
      <x:c r="AH809" s="50" t="str">
        <x:v>S100XBLU</x:v>
      </x:c>
      <x:c r="AI809" s="50" t="str">
        <x:v>NetSalesSummaryOfBusinessResults</x:v>
      </x:c>
      <x:c r="AJ809" s="50" t="str">
        <x:v>OperatingIncome</x:v>
      </x:c>
      <x:c r="AK809" s="53" t="n">
        <x:v>45930</x:v>
      </x:c>
      <x:c r="AL809" s="50" t="str">
        <x:v>365/365/365/366/365</x:v>
      </x:c>
      <x:c r="AM809" s="51" t="n">
        <x:v>6662300</x:v>
      </x:c>
      <x:c r="AN809" s="51" t="n">
        <x:v>306</x:v>
      </x:c>
      <x:c r="AO809" s="51" t="n">
        <x:f>IFERROR(AM809*AN809,"")</x:f>
        <x:v>2038663800</x:v>
      </x:c>
      <x:c r="AP809" s="56" t="n">
        <x:f>IFERROR(AO809/(K809*1000000),"")</x:f>
        <x:v>0.7046507359612603</x:v>
      </x:c>
      <x:c r="AQ809" s="57" t="n">
        <x:v>690260</x:v>
      </x:c>
      <x:c r="AR809" s="52" t="n">
        <x:v>0.5690626991009693</x:v>
      </x:c>
      <x:c r="AS809" s="52" t="n">
        <x:v>-0.8189487345879299</x:v>
      </x:c>
      <x:c r="AT809" s="55" t="b">
        <x:v>0</x:v>
      </x:c>
      <x:c r="AU809" s="50" t="str">
        <x:v>low_liquidity</x:v>
      </x:c>
      <x:c r="AV809" s="58" t="n">
        <x:v>-0.338570983726672</x:v>
      </x:c>
      <x:c r="AW809" s="50" t="n">
        <x:v>3347</x:v>
      </x:c>
      <x:c r="AX809" s="50" t="str">
        <x:v>Future Moat</x:v>
      </x:c>
      <x:c r="AY809" s="50" t="str">
        <x:v>既存適格性フィルター不通過: low_liquidity / 60日平均売買代金2,000万円未満 / ローカル5年最大下落率-60%以下</x:v>
      </x:c>
      <x:c r="AZ809" s="59" t="str">
        <x:v>2025-12-19 15:30</x:v>
      </x:c>
      <x:c r="BA809" s="53" t="n">
        <x:v>44531</x:v>
      </x:c>
      <x:c r="BB809" s="50"/>
      <x:c r="BC809" s="50"/>
      <x:c r="BD809" s="50"/>
    </x:row>
    <x:row r="810">
      <x:c r="A810" s="50" t="n">
        <x:v>809</x:v>
      </x:c>
      <x:c r="B810" s="50" t="str">
        <x:v>4346</x:v>
      </x:c>
      <x:c r="C810" s="50" t="str">
        <x:v>4346.T</x:v>
      </x:c>
      <x:c r="D810" s="50" t="str">
        <x:v>NEXYZ.Group Corporation</x:v>
      </x:c>
      <x:c r="E810" s="50" t="str">
        <x:v>Standard Market(Domestic)</x:v>
      </x:c>
      <x:c r="F810" s="50" t="str">
        <x:v>Other Financing Business</x:v>
      </x:c>
      <x:c r="G810" s="51" t="n">
        <x:v>18763</x:v>
      </x:c>
      <x:c r="H810" s="51" t="n">
        <x:v>19214</x:v>
      </x:c>
      <x:c r="I810" s="51" t="n">
        <x:v>21953</x:v>
      </x:c>
      <x:c r="J810" s="51" t="n">
        <x:v>24497</x:v>
      </x:c>
      <x:c r="K810" s="51" t="n">
        <x:v>28433</x:v>
      </x:c>
      <x:c r="L810" s="52" t="n">
        <x:f>IFERROR(H810/G810-1,"")</x:f>
        <x:v>0.024036667910248832</x:v>
      </x:c>
      <x:c r="M810" s="52" t="n">
        <x:f>IFERROR(I810/H810-1,"")</x:f>
        <x:v>0.14255230561049226</x:v>
      </x:c>
      <x:c r="N810" s="52" t="n">
        <x:f>IFERROR(J810/I810-1,"")</x:f>
        <x:v>0.11588393385869811</x:v>
      </x:c>
      <x:c r="O810" s="52" t="n">
        <x:f>IFERROR(K810/J810-1,"")</x:f>
        <x:v>0.16067273543699234</x:v>
      </x:c>
      <x:c r="P810" s="52" t="n">
        <x:f>IFERROR((K810/G810)^(1/4)-1,"")</x:f>
        <x:v>0.1095071405885939</x:v>
      </x:c>
      <x:c r="Q810" s="51" t="n">
        <x:v>1820</x:v>
      </x:c>
      <x:c r="R810" s="52" t="n">
        <x:f>IFERROR(Q810/K810,"")</x:f>
        <x:v>0.06401012907537017</x:v>
      </x:c>
      <x:c r="S810" s="53" t="n">
        <x:v>37316</x:v>
      </x:c>
      <x:c r="T810" s="50" t="str">
        <x:v>EDINET_company_history</x:v>
      </x:c>
      <x:c r="U810" s="50" t="str">
        <x:v>近藤 太香巳</x:v>
      </x:c>
      <x:c r="V810" s="54" t="n">
        <x:v>0.2527</x:v>
      </x:c>
      <x:c r="W810" s="50" t="str">
        <x:v>近 藤 太香巳 / 大 前 成 平 / 佐 藤 英 也</x:v>
      </x:c>
      <x:c r="X810" s="50" t="b">
        <x:f>AND(COUNT(L810:O810)=4,L810&gt;='設定'!$B$6,M810&gt;='設定'!$B$6,N810&gt;='設定'!$B$6,O810&gt;='設定'!$B$6)</x:f>
        <x:v>0</x:v>
      </x:c>
      <x:c r="Y810" s="50" t="b">
        <x:f>AND(COUNT(G810:K810)=5,P810&gt;='設定'!$B$7)</x:f>
        <x:v>0</x:v>
      </x:c>
      <x:c r="Z810" s="50" t="b">
        <x:f>AND(ISNUMBER(R810),R810&gt;='設定'!$B$8)</x:f>
        <x:v>0</x:v>
      </x:c>
      <x:c r="AA810" s="50" t="b">
        <x:f>AND(ISNUMBER(S810),S810&gt;=DATE(YEAR('設定'!$B$10)-'設定'!$B$9,MONTH('設定'!$B$10),DAY('設定'!$B$10)))</x:f>
        <x:v>0</x:v>
      </x:c>
      <x:c r="AB810" s="55" t="b">
        <x:v>1</x:v>
      </x:c>
      <x:c r="AC810" s="55" t="b">
        <x:v>1</x:v>
      </x:c>
      <x:c r="AD810" s="50" t="n">
        <x:f>IF(X810,1,0)+IF(Z810,1,0)+IF(AA810,1,0)+IF(AB810,1,0)</x:f>
        <x:v>1</x:v>
      </x:c>
      <x:c r="AE810" s="50" t="n">
        <x:f>IF(Y810,1,0)+IF(Z810,1,0)+IF(AA810,1,0)+IF(AB810,1,0)</x:f>
        <x:v>1</x:v>
      </x:c>
      <x:c r="AF810" s="50" t="n">
        <x:f>IF(Y810,1,0)+IF(Z810,1,0)+IF(AA810,1,0)+IF(AC810,1,0)</x:f>
        <x:v>1</x:v>
      </x:c>
      <x:c r="AG810" s="53" t="n">
        <x:v>44348</x:v>
      </x:c>
      <x:c r="AH810" s="50" t="str">
        <x:v>S100XBEF</x:v>
      </x:c>
      <x:c r="AI810" s="50" t="str">
        <x:v>NetSalesSummaryOfBusinessResults</x:v>
      </x:c>
      <x:c r="AJ810" s="50" t="str">
        <x:v>OperatingIncome</x:v>
      </x:c>
      <x:c r="AK810" s="53" t="n">
        <x:v>45930</x:v>
      </x:c>
      <x:c r="AL810" s="50" t="str">
        <x:v>365/365/365/366/365</x:v>
      </x:c>
      <x:c r="AM810" s="51" t="n">
        <x:v>13008240</x:v>
      </x:c>
      <x:c r="AN810" s="51" t="n">
        <x:v>715</x:v>
      </x:c>
      <x:c r="AO810" s="51" t="n">
        <x:f>IFERROR(AM810*AN810,"")</x:f>
        <x:v>9300891600</x:v>
      </x:c>
      <x:c r="AP810" s="56" t="n">
        <x:f>IFERROR(AO810/(K810*1000000),"")</x:f>
        <x:v>0.3271160834241902</x:v>
      </x:c>
      <x:c r="AQ810" s="57" t="n">
        <x:v>20857056.666666668</x:v>
      </x:c>
      <x:c r="AR810" s="52" t="n">
        <x:v>0.3697855203250377</x:v>
      </x:c>
      <x:c r="AS810" s="52" t="n">
        <x:v>-0.495268144757896</x:v>
      </x:c>
      <x:c r="AT810" s="55" t="b">
        <x:v>1</x:v>
      </x:c>
      <x:c r="AU810" s="50"/>
      <x:c r="AV810" s="58" t="n">
        <x:v>-0.1959191056555804</x:v>
      </x:c>
      <x:c r="AW810" s="50" t="n">
        <x:v>3020</x:v>
      </x:c>
      <x:c r="AX810" s="50" t="str">
        <x:v>Transformation Moat</x:v>
      </x:c>
      <x:c r="AY810" s="50" t="str">
        <x:v>目立つ機械的警告なし（定性確認は別途必要）</x:v>
      </x:c>
      <x:c r="AZ810" s="59" t="str">
        <x:v>2025-12-18 16:13</x:v>
      </x:c>
      <x:c r="BA810" s="53" t="n">
        <x:v>37316</x:v>
      </x:c>
      <x:c r="BB810" s="50" t="str">
        <x:v>近 藤 太香巳</x:v>
      </x:c>
      <x:c r="BC810" s="50"/>
      <x:c r="BD810" s="50"/>
    </x:row>
    <x:row r="811">
      <x:c r="A811" s="50" t="n">
        <x:v>810</x:v>
      </x:c>
      <x:c r="B811" s="50" t="str">
        <x:v>4972</x:v>
      </x:c>
      <x:c r="C811" s="50" t="str">
        <x:v>4972.T</x:v>
      </x:c>
      <x:c r="D811" s="50" t="str">
        <x:v>Soken Chemical &amp; Engineering Co.,Ltd.</x:v>
      </x:c>
      <x:c r="E811" s="50" t="str">
        <x:v>Standard Market(Domestic)</x:v>
      </x:c>
      <x:c r="F811" s="50" t="str">
        <x:v>Chemicals</x:v>
      </x:c>
      <x:c r="G811" s="51" t="n">
        <x:v>31493.976</x:v>
      </x:c>
      <x:c r="H811" s="51" t="n">
        <x:v>38638.057</x:v>
      </x:c>
      <x:c r="I811" s="51" t="n">
        <x:v>38129.976</x:v>
      </x:c>
      <x:c r="J811" s="51" t="n">
        <x:v>41318.286</x:v>
      </x:c>
      <x:c r="K811" s="51" t="n">
        <x:v>47633.842</x:v>
      </x:c>
      <x:c r="L811" s="52" t="n">
        <x:f>IFERROR(H811/G811-1,"")</x:f>
        <x:v>0.22683960259574731</x:v>
      </x:c>
      <x:c r="M811" s="52" t="n">
        <x:f>IFERROR(I811/H811-1,"")</x:f>
        <x:v>-0.013149755434130661</x:v>
      </x:c>
      <x:c r="N811" s="52" t="n">
        <x:f>IFERROR(J811/I811-1,"")</x:f>
        <x:v>0.08361688976672843</x:v>
      </x:c>
      <x:c r="O811" s="52" t="n">
        <x:f>IFERROR(K811/J811-1,"")</x:f>
        <x:v>0.15285135496666036</x:v>
      </x:c>
      <x:c r="P811" s="52" t="n">
        <x:f>IFERROR((K811/G811)^(1/4)-1,"")</x:f>
        <x:v>0.10897569988211009</x:v>
      </x:c>
      <x:c r="Q811" s="51" t="n">
        <x:v>6347.465</x:v>
      </x:c>
      <x:c r="R811" s="52" t="n">
        <x:f>IFERROR(Q811/K811,"")</x:f>
        <x:v>0.13325536495670454</x:v>
      </x:c>
      <x:c r="S811" s="53" t="n">
        <x:v>38047</x:v>
      </x:c>
      <x:c r="T811" s="50" t="str">
        <x:v>EDINET_company_history</x:v>
      </x:c>
      <x:c r="U811" s="50" t="str">
        <x:v>東京中小企業投資育成株式会社</x:v>
      </x:c>
      <x:c r="V811" s="54" t="n">
        <x:v>0.0402</x:v>
      </x:c>
      <x:c r="W811" s="50" t="str">
        <x:v>冨田 幸二</x:v>
      </x:c>
      <x:c r="X811" s="50" t="b">
        <x:f>AND(COUNT(L811:O811)=4,L811&gt;='設定'!$B$6,M811&gt;='設定'!$B$6,N811&gt;='設定'!$B$6,O811&gt;='設定'!$B$6)</x:f>
        <x:v>0</x:v>
      </x:c>
      <x:c r="Y811" s="50" t="b">
        <x:f>AND(COUNT(G811:K811)=5,P811&gt;='設定'!$B$7)</x:f>
        <x:v>0</x:v>
      </x:c>
      <x:c r="Z811" s="50" t="b">
        <x:f>AND(ISNUMBER(R811),R811&gt;='設定'!$B$8)</x:f>
        <x:v>1</x:v>
      </x:c>
      <x:c r="AA811" s="50" t="b">
        <x:f>AND(ISNUMBER(S811),S811&gt;=DATE(YEAR('設定'!$B$10)-'設定'!$B$9,MONTH('設定'!$B$10),DAY('設定'!$B$10)))</x:f>
        <x:v>0</x:v>
      </x:c>
      <x:c r="AB811" s="55" t="b">
        <x:v>0</x:v>
      </x:c>
      <x:c r="AC811" s="55" t="b">
        <x:v>0</x:v>
      </x:c>
      <x:c r="AD811" s="50" t="n">
        <x:f>IF(X811,1,0)+IF(Z811,1,0)+IF(AA811,1,0)+IF(AB811,1,0)</x:f>
        <x:v>1</x:v>
      </x:c>
      <x:c r="AE811" s="50" t="n">
        <x:f>IF(Y811,1,0)+IF(Z811,1,0)+IF(AA811,1,0)+IF(AB811,1,0)</x:f>
        <x:v>1</x:v>
      </x:c>
      <x:c r="AF811" s="50" t="n">
        <x:f>IF(Y811,1,0)+IF(Z811,1,0)+IF(AA811,1,0)+IF(AC811,1,0)</x:f>
        <x:v>1</x:v>
      </x:c>
      <x:c r="AG811" s="53" t="n">
        <x:v>44348</x:v>
      </x:c>
      <x:c r="AH811" s="50" t="str">
        <x:v>S100W5AQ</x:v>
      </x:c>
      <x:c r="AI811" s="50" t="str">
        <x:v>NetSalesSummaryOfBusinessResults</x:v>
      </x:c>
      <x:c r="AJ811" s="50" t="str">
        <x:v>OperatingIncome</x:v>
      </x:c>
      <x:c r="AK811" s="53" t="n">
        <x:v>45747</x:v>
      </x:c>
      <x:c r="AL811" s="50" t="str">
        <x:v>365/365/365/366/365</x:v>
      </x:c>
      <x:c r="AM811" s="51" t="n">
        <x:v>8290100</x:v>
      </x:c>
      <x:c r="AN811" s="51" t="n">
        <x:v>3450</x:v>
      </x:c>
      <x:c r="AO811" s="51" t="n">
        <x:f>IFERROR(AM811*AN811,"")</x:f>
        <x:v>28600845000</x:v>
      </x:c>
      <x:c r="AP811" s="56" t="n">
        <x:f>IFERROR(AO811/(K811*1000000),"")</x:f>
        <x:v>0.600431201833352</x:v>
      </x:c>
      <x:c r="AQ811" s="57" t="n">
        <x:v>220640216.66666663</x:v>
      </x:c>
      <x:c r="AR811" s="52" t="n">
        <x:v>0.3169541033406411</x:v>
      </x:c>
      <x:c r="AS811" s="52" t="n">
        <x:v>-0.3560000327913267</x:v>
      </x:c>
      <x:c r="AT811" s="55" t="b">
        <x:v>1</x:v>
      </x:c>
      <x:c r="AU811" s="50"/>
      <x:c r="AV811" s="58" t="n">
        <x:v>0.4229298220921157</x:v>
      </x:c>
      <x:c r="AW811" s="50" t="n">
        <x:v>161</x:v>
      </x:c>
      <x:c r="AX811" s="50" t="str">
        <x:v>Core Moat</x:v>
      </x:c>
      <x:c r="AY811" s="50" t="str">
        <x:v>目立つ機械的警告なし（定性確認は別途必要）</x:v>
      </x:c>
      <x:c r="AZ811" s="59" t="str">
        <x:v>2025-06-26 11:28</x:v>
      </x:c>
      <x:c r="BA811" s="53" t="n">
        <x:v>38047</x:v>
      </x:c>
      <x:c r="BB811" s="50"/>
      <x:c r="BC811" s="50"/>
      <x:c r="BD811" s="50"/>
    </x:row>
    <x:row r="812">
      <x:c r="A812" s="50" t="n">
        <x:v>811</x:v>
      </x:c>
      <x:c r="B812" s="50" t="str">
        <x:v>5105</x:v>
      </x:c>
      <x:c r="C812" s="50" t="str">
        <x:v>5105.T</x:v>
      </x:c>
      <x:c r="D812" s="50" t="str">
        <x:v>Toyo Tire Corporation</x:v>
      </x:c>
      <x:c r="E812" s="50" t="str">
        <x:v>Prime Market (Domestic)</x:v>
      </x:c>
      <x:c r="F812" s="50" t="str">
        <x:v>Rubber Products</x:v>
      </x:c>
      <x:c r="G812" s="51" t="n">
        <x:v>393647</x:v>
      </x:c>
      <x:c r="H812" s="51" t="n">
        <x:v>497213</x:v>
      </x:c>
      <x:c r="I812" s="51" t="n">
        <x:v>552825</x:v>
      </x:c>
      <x:c r="J812" s="51" t="n">
        <x:v>565358</x:v>
      </x:c>
      <x:c r="K812" s="51" t="n">
        <x:v>594923</x:v>
      </x:c>
      <x:c r="L812" s="52" t="n">
        <x:f>IFERROR(H812/G812-1,"")</x:f>
        <x:v>0.2630935838454249</x:v>
      </x:c>
      <x:c r="M812" s="52" t="n">
        <x:f>IFERROR(I812/H812-1,"")</x:f>
        <x:v>0.11184743761727867</x:v>
      </x:c>
      <x:c r="N812" s="52" t="n">
        <x:f>IFERROR(J812/I812-1,"")</x:f>
        <x:v>0.022670827115271575</x:v>
      </x:c>
      <x:c r="O812" s="52" t="n">
        <x:f>IFERROR(K812/J812-1,"")</x:f>
        <x:v>0.0522942984799013</x:v>
      </x:c>
      <x:c r="P812" s="52" t="n">
        <x:f>IFERROR((K812/G812)^(1/4)-1,"")</x:f>
        <x:v>0.10876230670033826</x:v>
      </x:c>
      <x:c r="Q812" s="51" t="n">
        <x:v>97350</x:v>
      </x:c>
      <x:c r="R812" s="52" t="n">
        <x:f>IFERROR(Q812/K812,"")</x:f>
        <x:v>0.1636346216233025</x:v>
      </x:c>
      <x:c r="S812" s="53" t="n">
        <x:v>20210</x:v>
      </x:c>
      <x:c r="T812" s="50" t="str">
        <x:v>EDINET_company_history</x:v>
      </x:c>
      <x:c r="U812" s="50" t="str">
        <x:v>三菱商事株式会社</x:v>
      </x:c>
      <x:c r="V812" s="54" t="n">
        <x:v>0.2001</x:v>
      </x:c>
      <x:c r="W812" s="50" t="str">
        <x:v>清 水 隆 史</x:v>
      </x:c>
      <x:c r="X812" s="50" t="b">
        <x:f>AND(COUNT(L812:O812)=4,L812&gt;='設定'!$B$6,M812&gt;='設定'!$B$6,N812&gt;='設定'!$B$6,O812&gt;='設定'!$B$6)</x:f>
        <x:v>0</x:v>
      </x:c>
      <x:c r="Y812" s="50" t="b">
        <x:f>AND(COUNT(G812:K812)=5,P812&gt;='設定'!$B$7)</x:f>
        <x:v>0</x:v>
      </x:c>
      <x:c r="Z812" s="50" t="b">
        <x:f>AND(ISNUMBER(R812),R812&gt;='設定'!$B$8)</x:f>
        <x:v>1</x:v>
      </x:c>
      <x:c r="AA812" s="50" t="b">
        <x:f>AND(ISNUMBER(S812),S812&gt;=DATE(YEAR('設定'!$B$10)-'設定'!$B$9,MONTH('設定'!$B$10),DAY('設定'!$B$10)))</x:f>
        <x:v>0</x:v>
      </x:c>
      <x:c r="AB812" s="55" t="b">
        <x:v>0</x:v>
      </x:c>
      <x:c r="AC812" s="55" t="b">
        <x:v>0</x:v>
      </x:c>
      <x:c r="AD812" s="50" t="n">
        <x:f>IF(X812,1,0)+IF(Z812,1,0)+IF(AA812,1,0)+IF(AB812,1,0)</x:f>
        <x:v>1</x:v>
      </x:c>
      <x:c r="AE812" s="50" t="n">
        <x:f>IF(Y812,1,0)+IF(Z812,1,0)+IF(AA812,1,0)+IF(AB812,1,0)</x:f>
        <x:v>1</x:v>
      </x:c>
      <x:c r="AF812" s="50" t="n">
        <x:f>IF(Y812,1,0)+IF(Z812,1,0)+IF(AA812,1,0)+IF(AC812,1,0)</x:f>
        <x:v>1</x:v>
      </x:c>
      <x:c r="AG812" s="53" t="n">
        <x:v>44348</x:v>
      </x:c>
      <x:c r="AH812" s="50" t="str">
        <x:v>S100XTYE</x:v>
      </x:c>
      <x:c r="AI812" s="50" t="str">
        <x:v>NetSalesSummaryOfBusinessResults</x:v>
      </x:c>
      <x:c r="AJ812" s="50" t="str">
        <x:v>OperatingIncome</x:v>
      </x:c>
      <x:c r="AK812" s="53" t="n">
        <x:v>46022</x:v>
      </x:c>
      <x:c r="AL812" s="50" t="str">
        <x:v>365/365/365/366/365</x:v>
      </x:c>
      <x:c r="AM812" s="51" t="n">
        <x:v>153980929</x:v>
      </x:c>
      <x:c r="AN812" s="51" t="n">
        <x:v>3679</x:v>
      </x:c>
      <x:c r="AO812" s="51" t="n">
        <x:f>IFERROR(AM812*AN812,"")</x:f>
        <x:v>566495837791</x:v>
      </x:c>
      <x:c r="AP812" s="56" t="n">
        <x:f>IFERROR(AO812/(K812*1000000),"")</x:f>
        <x:v>0.9522170731187061</x:v>
      </x:c>
      <x:c r="AQ812" s="57" t="n">
        <x:v>3965561160</x:v>
      </x:c>
      <x:c r="AR812" s="52" t="n">
        <x:v>0.3274724667414236</x:v>
      </x:c>
      <x:c r="AS812" s="52" t="n">
        <x:v>-0.4348464857553625</x:v>
      </x:c>
      <x:c r="AT812" s="55" t="b">
        <x:v>1</x:v>
      </x:c>
      <x:c r="AU812" s="50"/>
      <x:c r="AV812" s="58" t="n">
        <x:v>0.40654211618538</x:v>
      </x:c>
      <x:c r="AW812" s="50" t="n">
        <x:v>184</x:v>
      </x:c>
      <x:c r="AX812" s="50" t="str">
        <x:v>Transformation Moat</x:v>
      </x:c>
      <x:c r="AY812" s="50" t="str">
        <x:v>目立つ機械的警告なし（定性確認は別途必要）</x:v>
      </x:c>
      <x:c r="AZ812" s="59" t="str">
        <x:v>2026-03-26 11:44</x:v>
      </x:c>
      <x:c r="BA812" s="53" t="n">
        <x:v>20210</x:v>
      </x:c>
      <x:c r="BB812" s="50"/>
      <x:c r="BC812" s="50"/>
      <x:c r="BD812" s="50" t="str">
        <x:v>TOPIX Mid400</x:v>
      </x:c>
    </x:row>
    <x:row r="813">
      <x:c r="A813" s="50" t="n">
        <x:v>812</x:v>
      </x:c>
      <x:c r="B813" s="50" t="str">
        <x:v>8117</x:v>
      </x:c>
      <x:c r="C813" s="50" t="str">
        <x:v>8117.T</x:v>
      </x:c>
      <x:c r="D813" s="50" t="str">
        <x:v>CENTRAL AUTOMOTIVE PRODUCTS LTD.</x:v>
      </x:c>
      <x:c r="E813" s="50" t="str">
        <x:v>Standard Market(Domestic)</x:v>
      </x:c>
      <x:c r="F813" s="50" t="str">
        <x:v>Wholesale Trade</x:v>
      </x:c>
      <x:c r="G813" s="51" t="n">
        <x:v>27571.567</x:v>
      </x:c>
      <x:c r="H813" s="51" t="n">
        <x:v>30693.222</x:v>
      </x:c>
      <x:c r="I813" s="51" t="n">
        <x:v>35878.879</x:v>
      </x:c>
      <x:c r="J813" s="51" t="n">
        <x:v>39331.223</x:v>
      </x:c>
      <x:c r="K813" s="51" t="n">
        <x:v>41558.245</x:v>
      </x:c>
      <x:c r="L813" s="52" t="n">
        <x:f>IFERROR(H813/G813-1,"")</x:f>
        <x:v>0.1132200792214677</x:v>
      </x:c>
      <x:c r="M813" s="52" t="n">
        <x:f>IFERROR(I813/H813-1,"")</x:f>
        <x:v>0.16895121014014092</x:v>
      </x:c>
      <x:c r="N813" s="52" t="n">
        <x:f>IFERROR(J813/I813-1,"")</x:f>
        <x:v>0.0962221813005919</x:v>
      </x:c>
      <x:c r="O813" s="52" t="n">
        <x:f>IFERROR(K813/J813-1,"")</x:f>
        <x:v>0.056622241317032085</x:v>
      </x:c>
      <x:c r="P813" s="52" t="n">
        <x:f>IFERROR((K813/G813)^(1/4)-1,"")</x:f>
        <x:v>0.10802341322161424</x:v>
      </x:c>
      <x:c r="Q813" s="51" t="n">
        <x:v>11040.082</x:v>
      </x:c>
      <x:c r="R813" s="52" t="n">
        <x:f>IFERROR(Q813/K813,"")</x:f>
        <x:v>0.2656532295817593</x:v>
      </x:c>
      <x:c r="S813" s="53" t="n">
        <x:v>28460</x:v>
      </x:c>
      <x:c r="T813" s="50" t="str">
        <x:v>EDINET_company_history</x:v>
      </x:c>
      <x:c r="U813" s="50" t="str">
        <x:v>NORTHERN TRUST CO.(AVFC)RE FIDELITY FUNDS(常任代理人 香港上海銀行 東京支店 カストディ業務部)</x:v>
      </x:c>
      <x:c r="V813" s="54" t="n">
        <x:v>0.0615</x:v>
      </x:c>
      <x:c r="W813" s="50" t="str">
        <x:v>坂 田 信一郎 / 鳥 野 善 文 / 廣 内 学 / 増 田 文 弘</x:v>
      </x:c>
      <x:c r="X813" s="50" t="b">
        <x:f>AND(COUNT(L813:O813)=4,L813&gt;='設定'!$B$6,M813&gt;='設定'!$B$6,N813&gt;='設定'!$B$6,O813&gt;='設定'!$B$6)</x:f>
        <x:v>0</x:v>
      </x:c>
      <x:c r="Y813" s="50" t="b">
        <x:f>AND(COUNT(G813:K813)=5,P813&gt;='設定'!$B$7)</x:f>
        <x:v>0</x:v>
      </x:c>
      <x:c r="Z813" s="50" t="b">
        <x:f>AND(ISNUMBER(R813),R813&gt;='設定'!$B$8)</x:f>
        <x:v>1</x:v>
      </x:c>
      <x:c r="AA813" s="50" t="b">
        <x:f>AND(ISNUMBER(S813),S813&gt;=DATE(YEAR('設定'!$B$10)-'設定'!$B$9,MONTH('設定'!$B$10),DAY('設定'!$B$10)))</x:f>
        <x:v>0</x:v>
      </x:c>
      <x:c r="AB813" s="55" t="b">
        <x:v>0</x:v>
      </x:c>
      <x:c r="AC813" s="55" t="b">
        <x:v>0</x:v>
      </x:c>
      <x:c r="AD813" s="50" t="n">
        <x:f>IF(X813,1,0)+IF(Z813,1,0)+IF(AA813,1,0)+IF(AB813,1,0)</x:f>
        <x:v>1</x:v>
      </x:c>
      <x:c r="AE813" s="50" t="n">
        <x:f>IF(Y813,1,0)+IF(Z813,1,0)+IF(AA813,1,0)+IF(AB813,1,0)</x:f>
        <x:v>1</x:v>
      </x:c>
      <x:c r="AF813" s="50" t="n">
        <x:f>IF(Y813,1,0)+IF(Z813,1,0)+IF(AA813,1,0)+IF(AC813,1,0)</x:f>
        <x:v>1</x:v>
      </x:c>
      <x:c r="AG813" s="53" t="n">
        <x:v>44348</x:v>
      </x:c>
      <x:c r="AH813" s="50" t="str">
        <x:v>S100W227</x:v>
      </x:c>
      <x:c r="AI813" s="50" t="str">
        <x:v>NetSalesSummaryOfBusinessResults</x:v>
      </x:c>
      <x:c r="AJ813" s="50" t="str">
        <x:v>OperatingIncome</x:v>
      </x:c>
      <x:c r="AK813" s="53" t="n">
        <x:v>45747</x:v>
      </x:c>
      <x:c r="AL813" s="50" t="str">
        <x:v>365/365/365/366/365</x:v>
      </x:c>
      <x:c r="AM813" s="51" t="n">
        <x:v>18278100</x:v>
      </x:c>
      <x:c r="AN813" s="51" t="n">
        <x:v>1988</x:v>
      </x:c>
      <x:c r="AO813" s="51" t="n">
        <x:f>IFERROR(AM813*AN813,"")</x:f>
        <x:v>36336862800</x:v>
      </x:c>
      <x:c r="AP813" s="56" t="n">
        <x:f>IFERROR(AO813/(K813*1000000),"")</x:f>
        <x:v>0.8743598965740733</x:v>
      </x:c>
      <x:c r="AQ813" s="57" t="n">
        <x:v>291527841.6666667</x:v>
      </x:c>
      <x:c r="AR813" s="52" t="n">
        <x:v>0.2909338300053923</x:v>
      </x:c>
      <x:c r="AS813" s="52" t="n">
        <x:v>-0.4207269660426108</x:v>
      </x:c>
      <x:c r="AT813" s="55" t="b">
        <x:v>1</x:v>
      </x:c>
      <x:c r="AU813" s="50"/>
      <x:c r="AV813" s="58" t="n">
        <x:v>0.0492258272568196</x:v>
      </x:c>
      <x:c r="AW813" s="50" t="n">
        <x:v>1518</x:v>
      </x:c>
      <x:c r="AX813" s="50" t="str">
        <x:v>Core Moat</x:v>
      </x:c>
      <x:c r="AY813" s="50" t="str">
        <x:v>目立つ機械的警告なし（定性確認は別途必要）</x:v>
      </x:c>
      <x:c r="AZ813" s="59" t="str">
        <x:v>2025-06-23 10:37</x:v>
      </x:c>
      <x:c r="BA813" s="53" t="n">
        <x:v>28460</x:v>
      </x:c>
      <x:c r="BB813" s="50"/>
      <x:c r="BC813" s="50"/>
      <x:c r="BD813" s="50"/>
    </x:row>
    <x:row r="814">
      <x:c r="A814" s="50" t="n">
        <x:v>813</x:v>
      </x:c>
      <x:c r="B814" s="50" t="str">
        <x:v>3294</x:v>
      </x:c>
      <x:c r="C814" s="50" t="str">
        <x:v>3294.T</x:v>
      </x:c>
      <x:c r="D814" s="50" t="str">
        <x:v>e'grand Co.,Ltd</x:v>
      </x:c>
      <x:c r="E814" s="50" t="str">
        <x:v>Standard Market(Domestic)</x:v>
      </x:c>
      <x:c r="F814" s="50" t="str">
        <x:v>Real Estate</x:v>
      </x:c>
      <x:c r="G814" s="51" t="n">
        <x:v>20269.065</x:v>
      </x:c>
      <x:c r="H814" s="51" t="n">
        <x:v>23352.446</x:v>
      </x:c>
      <x:c r="I814" s="51" t="n">
        <x:v>25785.745</x:v>
      </x:c>
      <x:c r="J814" s="51" t="n">
        <x:v>27321.952</x:v>
      </x:c>
      <x:c r="K814" s="51" t="n">
        <x:v>30502.712</x:v>
      </x:c>
      <x:c r="L814" s="52" t="n">
        <x:f>IFERROR(H814/G814-1,"")</x:f>
        <x:v>0.1521225078709847</x:v>
      </x:c>
      <x:c r="M814" s="52" t="n">
        <x:f>IFERROR(I814/H814-1,"")</x:f>
        <x:v>0.10419889205610411</x:v>
      </x:c>
      <x:c r="N814" s="52" t="n">
        <x:f>IFERROR(J814/I814-1,"")</x:f>
        <x:v>0.059575823773949654</x:v>
      </x:c>
      <x:c r="O814" s="52" t="n">
        <x:f>IFERROR(K814/J814-1,"")</x:f>
        <x:v>0.11641774350529555</x:v>
      </x:c>
      <x:c r="P814" s="52" t="n">
        <x:f>IFERROR((K814/G814)^(1/4)-1,"")</x:f>
        <x:v>0.1075827537822216</x:v>
      </x:c>
      <x:c r="Q814" s="51" t="n">
        <x:v>1487.557</x:v>
      </x:c>
      <x:c r="R814" s="52" t="n">
        <x:f>IFERROR(Q814/K814,"")</x:f>
        <x:v>0.04876802429895414</x:v>
      </x:c>
      <x:c r="S814" s="53" t="n">
        <x:v>41609</x:v>
      </x:c>
      <x:c r="T814" s="50" t="str">
        <x:v>EDINET_company_history</x:v>
      </x:c>
      <x:c r="U814" s="50" t="str">
        <x:v>江口 久</x:v>
      </x:c>
      <x:c r="V814" s="54" t="n">
        <x:v>0.2433</x:v>
      </x:c>
      <x:c r="W814" s="50" t="str">
        <x:v>江口 久 / 林田 光司</x:v>
      </x:c>
      <x:c r="X814" s="50" t="b">
        <x:f>AND(COUNT(L814:O814)=4,L814&gt;='設定'!$B$6,M814&gt;='設定'!$B$6,N814&gt;='設定'!$B$6,O814&gt;='設定'!$B$6)</x:f>
        <x:v>0</x:v>
      </x:c>
      <x:c r="Y814" s="50" t="b">
        <x:f>AND(COUNT(G814:K814)=5,P814&gt;='設定'!$B$7)</x:f>
        <x:v>0</x:v>
      </x:c>
      <x:c r="Z814" s="50" t="b">
        <x:f>AND(ISNUMBER(R814),R814&gt;='設定'!$B$8)</x:f>
        <x:v>0</x:v>
      </x:c>
      <x:c r="AA814" s="50" t="b">
        <x:f>AND(ISNUMBER(S814),S814&gt;=DATE(YEAR('設定'!$B$10)-'設定'!$B$9,MONTH('設定'!$B$10),DAY('設定'!$B$10)))</x:f>
        <x:v>0</x:v>
      </x:c>
      <x:c r="AB814" s="55" t="b">
        <x:v>1</x:v>
      </x:c>
      <x:c r="AC814" s="55" t="b">
        <x:v>1</x:v>
      </x:c>
      <x:c r="AD814" s="50" t="n">
        <x:f>IF(X814,1,0)+IF(Z814,1,0)+IF(AA814,1,0)+IF(AB814,1,0)</x:f>
        <x:v>1</x:v>
      </x:c>
      <x:c r="AE814" s="50" t="n">
        <x:f>IF(Y814,1,0)+IF(Z814,1,0)+IF(AA814,1,0)+IF(AB814,1,0)</x:f>
        <x:v>1</x:v>
      </x:c>
      <x:c r="AF814" s="50" t="n">
        <x:f>IF(Y814,1,0)+IF(Z814,1,0)+IF(AA814,1,0)+IF(AC814,1,0)</x:f>
        <x:v>1</x:v>
      </x:c>
      <x:c r="AG814" s="53" t="n">
        <x:v>44348</x:v>
      </x:c>
      <x:c r="AH814" s="50" t="str">
        <x:v>S100W5U4</x:v>
      </x:c>
      <x:c r="AI814" s="50" t="str">
        <x:v>NetSalesSummaryOfBusinessResults</x:v>
      </x:c>
      <x:c r="AJ814" s="50" t="str">
        <x:v>OperatingIncome</x:v>
      </x:c>
      <x:c r="AK814" s="53" t="n">
        <x:v>45747</x:v>
      </x:c>
      <x:c r="AL814" s="50" t="str">
        <x:v>365/365/365/366/365</x:v>
      </x:c>
      <x:c r="AM814" s="51" t="n">
        <x:v>6093500</x:v>
      </x:c>
      <x:c r="AN814" s="51" t="n">
        <x:v>4825</x:v>
      </x:c>
      <x:c r="AO814" s="51" t="n">
        <x:f>IFERROR(AM814*AN814,"")</x:f>
        <x:v>29401137500</x:v>
      </x:c>
      <x:c r="AP814" s="56" t="n">
        <x:f>IFERROR(AO814/(K814*1000000),"")</x:f>
        <x:v>0.9638860144632385</x:v>
      </x:c>
      <x:c r="AQ814" s="57" t="n">
        <x:v>206810645</x:v>
      </x:c>
      <x:c r="AR814" s="52" t="n">
        <x:v>0.4412205701399056</x:v>
      </x:c>
      <x:c r="AS814" s="52" t="n">
        <x:v>-0.290816219922184</x:v>
      </x:c>
      <x:c r="AT814" s="55" t="b">
        <x:v>0</x:v>
      </x:c>
      <x:c r="AU814" s="50" t="str">
        <x:v>repeated_negative_operating_cf</x:v>
      </x:c>
      <x:c r="AV814" s="58" t="n">
        <x:v>0.1541448036894453</x:v>
      </x:c>
      <x:c r="AW814" s="50" t="n">
        <x:v>923</x:v>
      </x:c>
      <x:c r="AX814" s="50" t="str">
        <x:v>Transformation Moat</x:v>
      </x:c>
      <x:c r="AY814" s="50" t="str">
        <x:v>既存適格性フィルター不通過: repeated_negative_operating_cf</x:v>
      </x:c>
      <x:c r="AZ814" s="59" t="str">
        <x:v>2025-06-25 14:52</x:v>
      </x:c>
      <x:c r="BA814" s="53" t="n">
        <x:v>41609</x:v>
      </x:c>
      <x:c r="BB814" s="50" t="str">
        <x:v>江口 久</x:v>
      </x:c>
      <x:c r="BC814" s="50"/>
      <x:c r="BD814" s="50"/>
    </x:row>
    <x:row r="815">
      <x:c r="A815" s="50" t="n">
        <x:v>814</x:v>
      </x:c>
      <x:c r="B815" s="50" t="str">
        <x:v>6841</x:v>
      </x:c>
      <x:c r="C815" s="50" t="str">
        <x:v>6841.T</x:v>
      </x:c>
      <x:c r="D815" s="50" t="str">
        <x:v>YOKOGAWA ELECTRIC CORPORATION</x:v>
      </x:c>
      <x:c r="E815" s="50" t="str">
        <x:v>Prime Market (Domestic)</x:v>
      </x:c>
      <x:c r="F815" s="50" t="str">
        <x:v>Electric Appliances</x:v>
      </x:c>
      <x:c r="G815" s="51" t="n">
        <x:v>374206</x:v>
      </x:c>
      <x:c r="H815" s="51" t="n">
        <x:v>389901</x:v>
      </x:c>
      <x:c r="I815" s="51" t="n">
        <x:v>456479</x:v>
      </x:c>
      <x:c r="J815" s="51" t="n">
        <x:v>540152</x:v>
      </x:c>
      <x:c r="K815" s="51" t="n">
        <x:v>562404</x:v>
      </x:c>
      <x:c r="L815" s="52" t="n">
        <x:f>IFERROR(H815/G815-1,"")</x:f>
        <x:v>0.04194213882193232</x:v>
      </x:c>
      <x:c r="M815" s="52" t="n">
        <x:f>IFERROR(I815/H815-1,"")</x:f>
        <x:v>0.17075616630888346</x:v>
      </x:c>
      <x:c r="N815" s="52" t="n">
        <x:f>IFERROR(J815/I815-1,"")</x:f>
        <x:v>0.183300874739035</x:v>
      </x:c>
      <x:c r="O815" s="52" t="n">
        <x:f>IFERROR(K815/J815-1,"")</x:f>
        <x:v>0.0411958115493416</x:v>
      </x:c>
      <x:c r="P815" s="52" t="n">
        <x:f>IFERROR((K815/G815)^(1/4)-1,"")</x:f>
        <x:v>0.10722125329657395</x:v>
      </x:c>
      <x:c r="Q815" s="51" t="n">
        <x:v>83523</x:v>
      </x:c>
      <x:c r="R815" s="52" t="n">
        <x:f>IFERROR(Q815/K815,"")</x:f>
        <x:v>0.14851067915590926</x:v>
      </x:c>
      <x:c r="S815" s="53" t="n">
        <x:v>44348</x:v>
      </x:c>
      <x:c r="T815" s="50" t="str">
        <x:v>not_identified_before_local_window</x:v>
      </x:c>
      <x:c r="U815" s="50" t="str">
        <x:v>日本マスタートラスト信託銀行株式会社（信託口）</x:v>
      </x:c>
      <x:c r="V815" s="54" t="n">
        <x:v>0.202</x:v>
      </x:c>
      <x:c r="W815" s="50" t="str">
        <x:v>奈良 寿 / 重野 邦正</x:v>
      </x:c>
      <x:c r="X815" s="50" t="b">
        <x:f>AND(COUNT(L815:O815)=4,L815&gt;='設定'!$B$6,M815&gt;='設定'!$B$6,N815&gt;='設定'!$B$6,O815&gt;='設定'!$B$6)</x:f>
        <x:v>0</x:v>
      </x:c>
      <x:c r="Y815" s="50" t="b">
        <x:f>AND(COUNT(G815:K815)=5,P815&gt;='設定'!$B$7)</x:f>
        <x:v>0</x:v>
      </x:c>
      <x:c r="Z815" s="50" t="b">
        <x:f>AND(ISNUMBER(R815),R815&gt;='設定'!$B$8)</x:f>
        <x:v>1</x:v>
      </x:c>
      <x:c r="AA815" s="50" t="b">
        <x:f>AND(ISNUMBER(S815),S815&gt;=DATE(YEAR('設定'!$B$10)-'設定'!$B$9,MONTH('設定'!$B$10),DAY('設定'!$B$10)))</x:f>
        <x:v>0</x:v>
      </x:c>
      <x:c r="AB815" s="55" t="b">
        <x:v>0</x:v>
      </x:c>
      <x:c r="AC815" s="55" t="b">
        <x:v>0</x:v>
      </x:c>
      <x:c r="AD815" s="50" t="n">
        <x:f>IF(X815,1,0)+IF(Z815,1,0)+IF(AA815,1,0)+IF(AB815,1,0)</x:f>
        <x:v>1</x:v>
      </x:c>
      <x:c r="AE815" s="50" t="n">
        <x:f>IF(Y815,1,0)+IF(Z815,1,0)+IF(AA815,1,0)+IF(AB815,1,0)</x:f>
        <x:v>1</x:v>
      </x:c>
      <x:c r="AF815" s="50" t="n">
        <x:f>IF(Y815,1,0)+IF(Z815,1,0)+IF(AA815,1,0)+IF(AC815,1,0)</x:f>
        <x:v>1</x:v>
      </x:c>
      <x:c r="AG815" s="53" t="n">
        <x:v>44348</x:v>
      </x:c>
      <x:c r="AH815" s="50" t="str">
        <x:v>S100VY8X</x:v>
      </x:c>
      <x:c r="AI815" s="50" t="str">
        <x:v>NetSalesSummaryOfBusinessResults</x:v>
      </x:c>
      <x:c r="AJ815" s="50" t="str">
        <x:v>OperatingIncome</x:v>
      </x:c>
      <x:c r="AK815" s="53" t="n">
        <x:v>45747</x:v>
      </x:c>
      <x:c r="AL815" s="50" t="str">
        <x:v>365/365/365/366/365</x:v>
      </x:c>
      <x:c r="AM815" s="51" t="n">
        <x:v>258859410</x:v>
      </x:c>
      <x:c r="AN815" s="51" t="n">
        <x:v>5077</x:v>
      </x:c>
      <x:c r="AO815" s="51" t="n">
        <x:f>IFERROR(AM815*AN815,"")</x:f>
        <x:v>1314229224570</x:v>
      </x:c>
      <x:c r="AP815" s="56" t="n">
        <x:f>IFERROR(AO815/(K815*1000000),"")</x:f>
        <x:v>2.33680632529285</x:v>
      </x:c>
      <x:c r="AQ815" s="57" t="n">
        <x:v>7155156395</x:v>
      </x:c>
      <x:c r="AR815" s="52" t="n">
        <x:v>0.3293301048323943</x:v>
      </x:c>
      <x:c r="AS815" s="52" t="n">
        <x:v>-0.3680258903480865</x:v>
      </x:c>
      <x:c r="AT815" s="55" t="b">
        <x:v>1</x:v>
      </x:c>
      <x:c r="AU815" s="50"/>
      <x:c r="AV815" s="58" t="n">
        <x:v>0.3571223773023387</x:v>
      </x:c>
      <x:c r="AW815" s="50" t="n">
        <x:v>292</x:v>
      </x:c>
      <x:c r="AX815" s="50" t="str">
        <x:v>Future Moat</x:v>
      </x:c>
      <x:c r="AY815" s="50" t="str">
        <x:v>目立つ機械的警告なし（定性確認は別途必要）</x:v>
      </x:c>
      <x:c r="AZ815" s="59" t="str">
        <x:v>2025-06-19 15:30</x:v>
      </x:c>
      <x:c r="BA815" s="53"/>
      <x:c r="BB815" s="50"/>
      <x:c r="BC815" s="50"/>
      <x:c r="BD815" s="50" t="str">
        <x:v>TOPIX Mid400</x:v>
      </x:c>
    </x:row>
    <x:row r="816">
      <x:c r="A816" s="50" t="n">
        <x:v>815</x:v>
      </x:c>
      <x:c r="B816" s="50" t="str">
        <x:v>4370</x:v>
      </x:c>
      <x:c r="C816" s="50" t="str">
        <x:v>4370.T</x:v>
      </x:c>
      <x:c r="D816" s="50" t="str">
        <x:v>Mobilus Corporation</x:v>
      </x:c>
      <x:c r="E816" s="50" t="str">
        <x:v>Growth Market(Domestic)</x:v>
      </x:c>
      <x:c r="F816" s="50" t="str">
        <x:v>Information &amp; Communication</x:v>
      </x:c>
      <x:c r="G816" s="51" t="n">
        <x:v>1235.091</x:v>
      </x:c>
      <x:c r="H816" s="51" t="n">
        <x:v>1569.664</x:v>
      </x:c>
      <x:c r="I816" s="51" t="n">
        <x:v>1594.54</x:v>
      </x:c>
      <x:c r="J816" s="51" t="n">
        <x:v>1534.111</x:v>
      </x:c>
      <x:c r="K816" s="51" t="n">
        <x:v>1854.738</x:v>
      </x:c>
      <x:c r="L816" s="52" t="n">
        <x:f>IFERROR(H816/G816-1,"")</x:f>
        <x:v>0.2708893514728876</x:v>
      </x:c>
      <x:c r="M816" s="52" t="n">
        <x:f>IFERROR(I816/H816-1,"")</x:f>
        <x:v>0.015847977656364698</x:v>
      </x:c>
      <x:c r="N816" s="52" t="n">
        <x:f>IFERROR(J816/I816-1,"")</x:f>
        <x:v>-0.037897450048289705</x:v>
      </x:c>
      <x:c r="O816" s="52" t="n">
        <x:f>IFERROR(K816/J816-1,"")</x:f>
        <x:v>0.20899856659654992</x:v>
      </x:c>
      <x:c r="P816" s="52" t="n">
        <x:f>IFERROR((K816/G816)^(1/4)-1,"")</x:f>
        <x:v>0.10699562174340183</x:v>
      </x:c>
      <x:c r="Q816" s="51" t="n">
        <x:v>116.289</x:v>
      </x:c>
      <x:c r="R816" s="52" t="n">
        <x:f>IFERROR(Q816/K816,"")</x:f>
        <x:v>0.0626983433778787</x:v>
      </x:c>
      <x:c r="S816" s="53" t="n">
        <x:v>44441</x:v>
      </x:c>
      <x:c r="T816" s="50" t="str">
        <x:v>local_price_first_trade</x:v>
      </x:c>
      <x:c r="U816" s="50" t="str">
        <x:v>テクマトリックス株式会社</x:v>
      </x:c>
      <x:c r="V816" s="54" t="n">
        <x:v>0.2845</x:v>
      </x:c>
      <x:c r="W816" s="50" t="str">
        <x:v>石井 智宏</x:v>
      </x:c>
      <x:c r="X816" s="50" t="b">
        <x:f>AND(COUNT(L816:O816)=4,L816&gt;='設定'!$B$6,M816&gt;='設定'!$B$6,N816&gt;='設定'!$B$6,O816&gt;='設定'!$B$6)</x:f>
        <x:v>0</x:v>
      </x:c>
      <x:c r="Y816" s="50" t="b">
        <x:f>AND(COUNT(G816:K816)=5,P816&gt;='設定'!$B$7)</x:f>
        <x:v>0</x:v>
      </x:c>
      <x:c r="Z816" s="50" t="b">
        <x:f>AND(ISNUMBER(R816),R816&gt;='設定'!$B$8)</x:f>
        <x:v>0</x:v>
      </x:c>
      <x:c r="AA816" s="50" t="b">
        <x:f>AND(ISNUMBER(S816),S816&gt;=DATE(YEAR('設定'!$B$10)-'設定'!$B$9,MONTH('設定'!$B$10),DAY('設定'!$B$10)))</x:f>
        <x:v>1</x:v>
      </x:c>
      <x:c r="AB816" s="55" t="b">
        <x:v>0</x:v>
      </x:c>
      <x:c r="AC816" s="55" t="b">
        <x:v>0</x:v>
      </x:c>
      <x:c r="AD816" s="50" t="n">
        <x:f>IF(X816,1,0)+IF(Z816,1,0)+IF(AA816,1,0)+IF(AB816,1,0)</x:f>
        <x:v>1</x:v>
      </x:c>
      <x:c r="AE816" s="50" t="n">
        <x:f>IF(Y816,1,0)+IF(Z816,1,0)+IF(AA816,1,0)+IF(AB816,1,0)</x:f>
        <x:v>1</x:v>
      </x:c>
      <x:c r="AF816" s="50" t="n">
        <x:f>IF(Y816,1,0)+IF(Z816,1,0)+IF(AA816,1,0)+IF(AC816,1,0)</x:f>
        <x:v>1</x:v>
      </x:c>
      <x:c r="AG816" s="53" t="n">
        <x:v>44441</x:v>
      </x:c>
      <x:c r="AH816" s="50" t="str">
        <x:v>S100X6MF</x:v>
      </x:c>
      <x:c r="AI816" s="50" t="str">
        <x:v>NetSalesSummaryOfBusinessResults</x:v>
      </x:c>
      <x:c r="AJ816" s="50" t="str">
        <x:v>OperatingIncome</x:v>
      </x:c>
      <x:c r="AK816" s="53" t="n">
        <x:v>45900</x:v>
      </x:c>
      <x:c r="AL816" s="50" t="str">
        <x:v>365/365/365/366/365</x:v>
      </x:c>
      <x:c r="AM816" s="51" t="n">
        <x:v>6036574</x:v>
      </x:c>
      <x:c r="AN816" s="51" t="n">
        <x:v>305</x:v>
      </x:c>
      <x:c r="AO816" s="51" t="n">
        <x:f>IFERROR(AM816*AN816,"")</x:f>
        <x:v>1841155070</x:v>
      </x:c>
      <x:c r="AP816" s="56" t="n">
        <x:f>IFERROR(AO816/(K816*1000000),"")</x:f>
        <x:v>0.9926766314164049</x:v>
      </x:c>
      <x:c r="AQ816" s="57" t="n">
        <x:v>5520588.333333333</x:v>
      </x:c>
      <x:c r="AR816" s="52" t="n">
        <x:v>0.5588170421292149</x:v>
      </x:c>
      <x:c r="AS816" s="52" t="n">
        <x:v>-0.8727189781021898</x:v>
      </x:c>
      <x:c r="AT816" s="55" t="b">
        <x:v>0</x:v>
      </x:c>
      <x:c r="AU816" s="50" t="str">
        <x:v>low_liquidity</x:v>
      </x:c>
      <x:c r="AV816" s="58" t="n">
        <x:v>-0.214665625201313</x:v>
      </x:c>
      <x:c r="AW816" s="50" t="n">
        <x:v>3083</x:v>
      </x:c>
      <x:c r="AX816" s="50" t="str">
        <x:v>Future Moat</x:v>
      </x:c>
      <x:c r="AY816" s="50" t="str">
        <x:v>既存適格性フィルター不通過: low_liquidity / 60日平均売買代金2,000万円未満 / ローカル5年最大下落率-60%以下</x:v>
      </x:c>
      <x:c r="AZ816" s="59" t="str">
        <x:v>2025-11-26 12:17</x:v>
      </x:c>
      <x:c r="BA816" s="53" t="n">
        <x:v>44440</x:v>
      </x:c>
      <x:c r="BB816" s="50"/>
      <x:c r="BC816" s="50"/>
      <x:c r="BD816" s="50"/>
    </x:row>
    <x:row r="817">
      <x:c r="A817" s="50" t="n">
        <x:v>816</x:v>
      </x:c>
      <x:c r="B817" s="50" t="str">
        <x:v>6351</x:v>
      </x:c>
      <x:c r="C817" s="50" t="str">
        <x:v>6351.T</x:v>
      </x:c>
      <x:c r="D817" s="50" t="str">
        <x:v>TSURUMI MANUFACTURING CO.,LTD.</x:v>
      </x:c>
      <x:c r="E817" s="50" t="str">
        <x:v>Prime Market (Domestic)</x:v>
      </x:c>
      <x:c r="F817" s="50" t="str">
        <x:v>Machinery</x:v>
      </x:c>
      <x:c r="G817" s="51" t="n">
        <x:v>45325</x:v>
      </x:c>
      <x:c r="H817" s="51" t="n">
        <x:v>51214</x:v>
      </x:c>
      <x:c r="I817" s="51" t="n">
        <x:v>56219</x:v>
      </x:c>
      <x:c r="J817" s="51" t="n">
        <x:v>62629</x:v>
      </x:c>
      <x:c r="K817" s="51" t="n">
        <x:v>68058</x:v>
      </x:c>
      <x:c r="L817" s="52" t="n">
        <x:f>IFERROR(H817/G817-1,"")</x:f>
        <x:v>0.12992829564258135</x:v>
      </x:c>
      <x:c r="M817" s="52" t="n">
        <x:f>IFERROR(I817/H817-1,"")</x:f>
        <x:v>0.0977271839731324</x:v>
      </x:c>
      <x:c r="N817" s="52" t="n">
        <x:f>IFERROR(J817/I817-1,"")</x:f>
        <x:v>0.11401839235845523</x:v>
      </x:c>
      <x:c r="O817" s="52" t="n">
        <x:f>IFERROR(K817/J817-1,"")</x:f>
        <x:v>0.08668508199077096</x:v>
      </x:c>
      <x:c r="P817" s="52" t="n">
        <x:f>IFERROR((K817/G817)^(1/4)-1,"")</x:f>
        <x:v>0.10696870313308193</x:v>
      </x:c>
      <x:c r="Q817" s="51" t="n">
        <x:v>10251</x:v>
      </x:c>
      <x:c r="R817" s="52" t="n">
        <x:f>IFERROR(Q817/K817,"")</x:f>
        <x:v>0.15062152869611214</x:v>
      </x:c>
      <x:c r="S817" s="53" t="n">
        <x:v>29707</x:v>
      </x:c>
      <x:c r="T817" s="50" t="str">
        <x:v>EDINET_company_history</x:v>
      </x:c>
      <x:c r="U817" s="50" t="str">
        <x:v>日本マスタートラスト信託銀行株式会社（信託口）</x:v>
      </x:c>
      <x:c r="V817" s="54" t="n">
        <x:v>0.0733</x:v>
      </x:c>
      <x:c r="W817" s="50" t="str">
        <x:v>辻本 治</x:v>
      </x:c>
      <x:c r="X817" s="50" t="b">
        <x:f>AND(COUNT(L817:O817)=4,L817&gt;='設定'!$B$6,M817&gt;='設定'!$B$6,N817&gt;='設定'!$B$6,O817&gt;='設定'!$B$6)</x:f>
        <x:v>0</x:v>
      </x:c>
      <x:c r="Y817" s="50" t="b">
        <x:f>AND(COUNT(G817:K817)=5,P817&gt;='設定'!$B$7)</x:f>
        <x:v>0</x:v>
      </x:c>
      <x:c r="Z817" s="50" t="b">
        <x:f>AND(ISNUMBER(R817),R817&gt;='設定'!$B$8)</x:f>
        <x:v>1</x:v>
      </x:c>
      <x:c r="AA817" s="50" t="b">
        <x:f>AND(ISNUMBER(S817),S817&gt;=DATE(YEAR('設定'!$B$10)-'設定'!$B$9,MONTH('設定'!$B$10),DAY('設定'!$B$10)))</x:f>
        <x:v>0</x:v>
      </x:c>
      <x:c r="AB817" s="55" t="b">
        <x:v>0</x:v>
      </x:c>
      <x:c r="AC817" s="55" t="b">
        <x:v>0</x:v>
      </x:c>
      <x:c r="AD817" s="50" t="n">
        <x:f>IF(X817,1,0)+IF(Z817,1,0)+IF(AA817,1,0)+IF(AB817,1,0)</x:f>
        <x:v>1</x:v>
      </x:c>
      <x:c r="AE817" s="50" t="n">
        <x:f>IF(Y817,1,0)+IF(Z817,1,0)+IF(AA817,1,0)+IF(AB817,1,0)</x:f>
        <x:v>1</x:v>
      </x:c>
      <x:c r="AF817" s="50" t="n">
        <x:f>IF(Y817,1,0)+IF(Z817,1,0)+IF(AA817,1,0)+IF(AC817,1,0)</x:f>
        <x:v>1</x:v>
      </x:c>
      <x:c r="AG817" s="53" t="n">
        <x:v>44348</x:v>
      </x:c>
      <x:c r="AH817" s="50" t="str">
        <x:v>S100W6PA</x:v>
      </x:c>
      <x:c r="AI817" s="50" t="str">
        <x:v>NetSalesSummaryOfBusinessResults</x:v>
      </x:c>
      <x:c r="AJ817" s="50" t="str">
        <x:v>OperatingIncome</x:v>
      </x:c>
      <x:c r="AK817" s="53" t="n">
        <x:v>45747</x:v>
      </x:c>
      <x:c r="AL817" s="50" t="str">
        <x:v>365/365/365/366/365</x:v>
      </x:c>
      <x:c r="AM817" s="51" t="n">
        <x:v>24243200</x:v>
      </x:c>
      <x:c r="AN817" s="51" t="n">
        <x:v>2106</x:v>
      </x:c>
      <x:c r="AO817" s="51" t="n">
        <x:f>IFERROR(AM817*AN817,"")</x:f>
        <x:v>51056179200</x:v>
      </x:c>
      <x:c r="AP817" s="56" t="n">
        <x:f>IFERROR(AO817/(K817*1000000),"")</x:f>
        <x:v>0.7501862999206559</x:v>
      </x:c>
      <x:c r="AQ817" s="57" t="n">
        <x:v>142272755</x:v>
      </x:c>
      <x:c r="AR817" s="52" t="n">
        <x:v>0.3344139048540854</x:v>
      </x:c>
      <x:c r="AS817" s="52" t="n">
        <x:v>-0.4419043673413092</x:v>
      </x:c>
      <x:c r="AT817" s="55" t="b">
        <x:v>1</x:v>
      </x:c>
      <x:c r="AU817" s="50"/>
      <x:c r="AV817" s="58" t="n">
        <x:v>0.2994123823840033</x:v>
      </x:c>
      <x:c r="AW817" s="50" t="n">
        <x:v>437</x:v>
      </x:c>
      <x:c r="AX817" s="50" t="str">
        <x:v>Future Moat</x:v>
      </x:c>
      <x:c r="AY817" s="50" t="str">
        <x:v>目立つ機械的警告なし（定性確認は別途必要）</x:v>
      </x:c>
      <x:c r="AZ817" s="59" t="str">
        <x:v>2025-06-26 09:48</x:v>
      </x:c>
      <x:c r="BA817" s="53" t="n">
        <x:v>29707</x:v>
      </x:c>
      <x:c r="BB817" s="50"/>
      <x:c r="BC817" s="50"/>
      <x:c r="BD817" s="50" t="str">
        <x:v>TOPIX Small 2</x:v>
      </x:c>
    </x:row>
    <x:row r="818">
      <x:c r="A818" s="50" t="n">
        <x:v>817</x:v>
      </x:c>
      <x:c r="B818" s="50" t="str">
        <x:v>4809</x:v>
      </x:c>
      <x:c r="C818" s="50" t="str">
        <x:v>4809.T</x:v>
      </x:c>
      <x:c r="D818" s="50" t="str">
        <x:v>Paraca Inc.</x:v>
      </x:c>
      <x:c r="E818" s="50" t="str">
        <x:v>Prime Market (Domestic)</x:v>
      </x:c>
      <x:c r="F818" s="50" t="str">
        <x:v>Real Estate</x:v>
      </x:c>
      <x:c r="G818" s="51" t="n">
        <x:v>11761</x:v>
      </x:c>
      <x:c r="H818" s="51" t="n">
        <x:v>12974</x:v>
      </x:c>
      <x:c r="I818" s="51" t="n">
        <x:v>14774</x:v>
      </x:c>
      <x:c r="J818" s="51" t="n">
        <x:v>16380</x:v>
      </x:c>
      <x:c r="K818" s="51" t="n">
        <x:v>17630</x:v>
      </x:c>
      <x:c r="L818" s="52" t="n">
        <x:f>IFERROR(H818/G818-1,"")</x:f>
        <x:v>0.1031374883088172</x:v>
      </x:c>
      <x:c r="M818" s="52" t="n">
        <x:f>IFERROR(I818/H818-1,"")</x:f>
        <x:v>0.13873901649452747</x:v>
      </x:c>
      <x:c r="N818" s="52" t="n">
        <x:f>IFERROR(J818/I818-1,"")</x:f>
        <x:v>0.10870448084472728</x:v>
      </x:c>
      <x:c r="O818" s="52" t="n">
        <x:f>IFERROR(K818/J818-1,"")</x:f>
        <x:v>0.07631257631257626</x:v>
      </x:c>
      <x:c r="P818" s="52" t="n">
        <x:f>IFERROR((K818/G818)^(1/4)-1,"")</x:f>
        <x:v>0.10650152185486994</x:v>
      </x:c>
      <x:c r="Q818" s="51" t="n">
        <x:v>3266</x:v>
      </x:c>
      <x:c r="R818" s="52" t="n">
        <x:f>IFERROR(Q818/K818,"")</x:f>
        <x:v>0.1852524106636415</x:v>
      </x:c>
      <x:c r="S818" s="53" t="n">
        <x:v>44348</x:v>
      </x:c>
      <x:c r="T818" s="50" t="str">
        <x:v>not_identified_before_local_window</x:v>
      </x:c>
      <x:c r="U818" s="50" t="str">
        <x:v>伊藤忠商事株式会社</x:v>
      </x:c>
      <x:c r="V818" s="54" t="n">
        <x:v>0.2201</x:v>
      </x:c>
      <x:c r="W818" s="50" t="str">
        <x:v>内藤 亨 / 内藤 宗</x:v>
      </x:c>
      <x:c r="X818" s="50" t="b">
        <x:f>AND(COUNT(L818:O818)=4,L818&gt;='設定'!$B$6,M818&gt;='設定'!$B$6,N818&gt;='設定'!$B$6,O818&gt;='設定'!$B$6)</x:f>
        <x:v>0</x:v>
      </x:c>
      <x:c r="Y818" s="50" t="b">
        <x:f>AND(COUNT(G818:K818)=5,P818&gt;='設定'!$B$7)</x:f>
        <x:v>0</x:v>
      </x:c>
      <x:c r="Z818" s="50" t="b">
        <x:f>AND(ISNUMBER(R818),R818&gt;='設定'!$B$8)</x:f>
        <x:v>1</x:v>
      </x:c>
      <x:c r="AA818" s="50" t="b">
        <x:f>AND(ISNUMBER(S818),S818&gt;=DATE(YEAR('設定'!$B$10)-'設定'!$B$9,MONTH('設定'!$B$10),DAY('設定'!$B$10)))</x:f>
        <x:v>0</x:v>
      </x:c>
      <x:c r="AB818" s="55" t="b">
        <x:v>0</x:v>
      </x:c>
      <x:c r="AC818" s="55" t="b">
        <x:v>0</x:v>
      </x:c>
      <x:c r="AD818" s="50" t="n">
        <x:f>IF(X818,1,0)+IF(Z818,1,0)+IF(AA818,1,0)+IF(AB818,1,0)</x:f>
        <x:v>1</x:v>
      </x:c>
      <x:c r="AE818" s="50" t="n">
        <x:f>IF(Y818,1,0)+IF(Z818,1,0)+IF(AA818,1,0)+IF(AB818,1,0)</x:f>
        <x:v>1</x:v>
      </x:c>
      <x:c r="AF818" s="50" t="n">
        <x:f>IF(Y818,1,0)+IF(Z818,1,0)+IF(AA818,1,0)+IF(AC818,1,0)</x:f>
        <x:v>1</x:v>
      </x:c>
      <x:c r="AG818" s="53" t="n">
        <x:v>44348</x:v>
      </x:c>
      <x:c r="AH818" s="50" t="str">
        <x:v>S100XB3E</x:v>
      </x:c>
      <x:c r="AI818" s="50" t="str">
        <x:v>NetSalesSummaryOfBusinessResults</x:v>
      </x:c>
      <x:c r="AJ818" s="50" t="str">
        <x:v>OperatingIncome</x:v>
      </x:c>
      <x:c r="AK818" s="53" t="n">
        <x:v>45930</x:v>
      </x:c>
      <x:c r="AL818" s="50" t="str">
        <x:v>365/365/365/366/365</x:v>
      </x:c>
      <x:c r="AM818" s="51" t="n">
        <x:v>10392200</x:v>
      </x:c>
      <x:c r="AN818" s="51" t="n">
        <x:v>1929</x:v>
      </x:c>
      <x:c r="AO818" s="51" t="n">
        <x:f>IFERROR(AM818*AN818,"")</x:f>
        <x:v>20046553800</x:v>
      </x:c>
      <x:c r="AP818" s="56" t="n">
        <x:f>IFERROR(AO818/(K818*1000000),"")</x:f>
        <x:v>1.1370705501985252</x:v>
      </x:c>
      <x:c r="AQ818" s="57" t="n">
        <x:v>48090870</x:v>
      </x:c>
      <x:c r="AR818" s="52" t="n">
        <x:v>0.2044084302544452</x:v>
      </x:c>
      <x:c r="AS818" s="52" t="n">
        <x:v>-0.2166116356546611</x:v>
      </x:c>
      <x:c r="AT818" s="55" t="b">
        <x:v>1</x:v>
      </x:c>
      <x:c r="AU818" s="50"/>
      <x:c r="AV818" s="58" t="n">
        <x:v>0.0741337694815005</x:v>
      </x:c>
      <x:c r="AW818" s="50" t="n">
        <x:v>1375</x:v>
      </x:c>
      <x:c r="AX818" s="50" t="str">
        <x:v>Discovery</x:v>
      </x:c>
      <x:c r="AY818" s="50" t="str">
        <x:v>目立つ機械的警告なし（定性確認は別途必要）</x:v>
      </x:c>
      <x:c r="AZ818" s="59" t="str">
        <x:v>2025-12-19 11:22</x:v>
      </x:c>
      <x:c r="BA818" s="53"/>
      <x:c r="BB818" s="50"/>
      <x:c r="BC818" s="50"/>
      <x:c r="BD818" s="50" t="str">
        <x:v>TOPIX Small 2</x:v>
      </x:c>
    </x:row>
    <x:row r="819">
      <x:c r="A819" s="50" t="n">
        <x:v>818</x:v>
      </x:c>
      <x:c r="B819" s="50" t="str">
        <x:v>4966</x:v>
      </x:c>
      <x:c r="C819" s="50" t="str">
        <x:v>4966.T</x:v>
      </x:c>
      <x:c r="D819" s="50" t="str">
        <x:v>C.Uyemura &amp; Co.,Ltd.</x:v>
      </x:c>
      <x:c r="E819" s="50" t="str">
        <x:v>Standard Market(Domestic)</x:v>
      </x:c>
      <x:c r="F819" s="50" t="str">
        <x:v>Chemicals</x:v>
      </x:c>
      <x:c r="G819" s="51" t="n">
        <x:v>55947.358</x:v>
      </x:c>
      <x:c r="H819" s="51" t="n">
        <x:v>72303.623</x:v>
      </x:c>
      <x:c r="I819" s="51" t="n">
        <x:v>85749.416</x:v>
      </x:c>
      <x:c r="J819" s="51" t="n">
        <x:v>80256.031</x:v>
      </x:c>
      <x:c r="K819" s="51" t="n">
        <x:v>83845.427</x:v>
      </x:c>
      <x:c r="L819" s="52" t="n">
        <x:f>IFERROR(H819/G819-1,"")</x:f>
        <x:v>0.29235098107760527</x:v>
      </x:c>
      <x:c r="M819" s="52" t="n">
        <x:f>IFERROR(I819/H819-1,"")</x:f>
        <x:v>0.18596292194099306</x:v>
      </x:c>
      <x:c r="N819" s="52" t="n">
        <x:f>IFERROR(J819/I819-1,"")</x:f>
        <x:v>-0.06406323513620193</x:v>
      </x:c>
      <x:c r="O819" s="52" t="n">
        <x:f>IFERROR(K819/J819-1,"")</x:f>
        <x:v>0.0447243148617702</x:v>
      </x:c>
      <x:c r="P819" s="52" t="n">
        <x:f>IFERROR((K819/G819)^(1/4)-1,"")</x:f>
        <x:v>0.10643256474462803</x:v>
      </x:c>
      <x:c r="Q819" s="51" t="n">
        <x:v>18829.143</x:v>
      </x:c>
      <x:c r="R819" s="52" t="n">
        <x:f>IFERROR(Q819/K819,"")</x:f>
        <x:v>0.2245697073019856</x:v>
      </x:c>
      <x:c r="S819" s="53" t="n">
        <x:v>35735</x:v>
      </x:c>
      <x:c r="T819" s="50" t="str">
        <x:v>EDINET_company_history</x:v>
      </x:c>
      <x:c r="U819" s="50" t="str">
        <x:v>浪花殖産株式会社</x:v>
      </x:c>
      <x:c r="V819" s="54" t="n">
        <x:v>0.2823</x:v>
      </x:c>
      <x:c r="W819" s="50" t="str">
        <x:v>上村 寛也 / 関谷 勉</x:v>
      </x:c>
      <x:c r="X819" s="50" t="b">
        <x:f>AND(COUNT(L819:O819)=4,L819&gt;='設定'!$B$6,M819&gt;='設定'!$B$6,N819&gt;='設定'!$B$6,O819&gt;='設定'!$B$6)</x:f>
        <x:v>0</x:v>
      </x:c>
      <x:c r="Y819" s="50" t="b">
        <x:f>AND(COUNT(G819:K819)=5,P819&gt;='設定'!$B$7)</x:f>
        <x:v>0</x:v>
      </x:c>
      <x:c r="Z819" s="50" t="b">
        <x:f>AND(ISNUMBER(R819),R819&gt;='設定'!$B$8)</x:f>
        <x:v>1</x:v>
      </x:c>
      <x:c r="AA819" s="50" t="b">
        <x:f>AND(ISNUMBER(S819),S819&gt;=DATE(YEAR('設定'!$B$10)-'設定'!$B$9,MONTH('設定'!$B$10),DAY('設定'!$B$10)))</x:f>
        <x:v>0</x:v>
      </x:c>
      <x:c r="AB819" s="55" t="b">
        <x:v>0</x:v>
      </x:c>
      <x:c r="AC819" s="55" t="b">
        <x:v>0</x:v>
      </x:c>
      <x:c r="AD819" s="50" t="n">
        <x:f>IF(X819,1,0)+IF(Z819,1,0)+IF(AA819,1,0)+IF(AB819,1,0)</x:f>
        <x:v>1</x:v>
      </x:c>
      <x:c r="AE819" s="50" t="n">
        <x:f>IF(Y819,1,0)+IF(Z819,1,0)+IF(AA819,1,0)+IF(AB819,1,0)</x:f>
        <x:v>1</x:v>
      </x:c>
      <x:c r="AF819" s="50" t="n">
        <x:f>IF(Y819,1,0)+IF(Z819,1,0)+IF(AA819,1,0)+IF(AC819,1,0)</x:f>
        <x:v>1</x:v>
      </x:c>
      <x:c r="AG819" s="53" t="n">
        <x:v>44348</x:v>
      </x:c>
      <x:c r="AH819" s="50" t="str">
        <x:v>S100W0TQ</x:v>
      </x:c>
      <x:c r="AI819" s="50" t="str">
        <x:v>NetSalesSummaryOfBusinessResults</x:v>
      </x:c>
      <x:c r="AJ819" s="50" t="str">
        <x:v>OperatingIncome</x:v>
      </x:c>
      <x:c r="AK819" s="53" t="n">
        <x:v>45747</x:v>
      </x:c>
      <x:c r="AL819" s="50" t="str">
        <x:v>365/365/365/366/365</x:v>
      </x:c>
      <x:c r="AM819" s="51" t="n">
        <x:v>16130900</x:v>
      </x:c>
      <x:c r="AN819" s="51" t="n">
        <x:v>23300</x:v>
      </x:c>
      <x:c r="AO819" s="51" t="n">
        <x:f>IFERROR(AM819*AN819,"")</x:f>
        <x:v>375849970000</x:v>
      </x:c>
      <x:c r="AP819" s="56" t="n">
        <x:f>IFERROR(AO819/(K819*1000000),"")</x:f>
        <x:v>4.482653180357707</x:v>
      </x:c>
      <x:c r="AQ819" s="57" t="n">
        <x:v>1321243000</x:v>
      </x:c>
      <x:c r="AR819" s="52" t="n">
        <x:v>0.3710922505752875</x:v>
      </x:c>
      <x:c r="AS819" s="52" t="n">
        <x:v>-0.329190093177008</x:v>
      </x:c>
      <x:c r="AT819" s="55" t="b">
        <x:v>1</x:v>
      </x:c>
      <x:c r="AU819" s="50"/>
      <x:c r="AV819" s="58" t="n">
        <x:v>0.4543241554108058</x:v>
      </x:c>
      <x:c r="AW819" s="50" t="n">
        <x:v>129</x:v>
      </x:c>
      <x:c r="AX819" s="50" t="str">
        <x:v>Core Moat</x:v>
      </x:c>
      <x:c r="AY819" s="50" t="str">
        <x:v>目立つ機械的警告なし（定性確認は別途必要）</x:v>
      </x:c>
      <x:c r="AZ819" s="59" t="str">
        <x:v>2025-06-27 15:30</x:v>
      </x:c>
      <x:c r="BA819" s="53" t="n">
        <x:v>35735</x:v>
      </x:c>
      <x:c r="BB819" s="50"/>
      <x:c r="BC819" s="50"/>
      <x:c r="BD819" s="50"/>
    </x:row>
    <x:row r="820">
      <x:c r="A820" s="50" t="n">
        <x:v>819</x:v>
      </x:c>
      <x:c r="B820" s="50" t="str">
        <x:v>3467</x:v>
      </x:c>
      <x:c r="C820" s="50" t="str">
        <x:v>3467.T</x:v>
      </x:c>
      <x:c r="D820" s="50" t="str">
        <x:v>Agratio urban design Inc.</x:v>
      </x:c>
      <x:c r="E820" s="50" t="str">
        <x:v>Standard Market(Domestic)</x:v>
      </x:c>
      <x:c r="F820" s="50" t="str">
        <x:v>Real Estate</x:v>
      </x:c>
      <x:c r="G820" s="51" t="n">
        <x:v>20485.383</x:v>
      </x:c>
      <x:c r="H820" s="51" t="n">
        <x:v>23763.786</x:v>
      </x:c>
      <x:c r="I820" s="51" t="n">
        <x:v>25849.649</x:v>
      </x:c>
      <x:c r="J820" s="51" t="n">
        <x:v>27557.446</x:v>
      </x:c>
      <x:c r="K820" s="51" t="n">
        <x:v>30648.694</x:v>
      </x:c>
      <x:c r="L820" s="52" t="n">
        <x:f>IFERROR(H820/G820-1,"")</x:f>
        <x:v>0.16003620728008827</x:v>
      </x:c>
      <x:c r="M820" s="52" t="n">
        <x:f>IFERROR(I820/H820-1,"")</x:f>
        <x:v>0.08777486045363325</x:v>
      </x:c>
      <x:c r="N820" s="52" t="n">
        <x:f>IFERROR(J820/I820-1,"")</x:f>
        <x:v>0.06606654504283593</x:v>
      </x:c>
      <x:c r="O820" s="52" t="n">
        <x:f>IFERROR(K820/J820-1,"")</x:f>
        <x:v>0.11217469137016534</x:v>
      </x:c>
      <x:c r="P820" s="52" t="n">
        <x:f>IFERROR((K820/G820)^(1/4)-1,"")</x:f>
        <x:v>0.10596649742500674</x:v>
      </x:c>
      <x:c r="Q820" s="51" t="n">
        <x:v>2620.116</x:v>
      </x:c>
      <x:c r="R820" s="52" t="n">
        <x:f>IFERROR(Q820/K820,"")</x:f>
        <x:v>0.08548866715169005</x:v>
      </x:c>
      <x:c r="S820" s="53" t="n">
        <x:v>42430</x:v>
      </x:c>
      <x:c r="T820" s="50" t="str">
        <x:v>EDINET_company_history</x:v>
      </x:c>
      <x:c r="U820" s="50" t="str">
        <x:v>大林 竜一</x:v>
      </x:c>
      <x:c r="V820" s="54" t="n">
        <x:v>0.4067</x:v>
      </x:c>
      <x:c r="W820" s="50" t="str">
        <x:v>大林 竜一</x:v>
      </x:c>
      <x:c r="X820" s="50" t="b">
        <x:f>AND(COUNT(L820:O820)=4,L820&gt;='設定'!$B$6,M820&gt;='設定'!$B$6,N820&gt;='設定'!$B$6,O820&gt;='設定'!$B$6)</x:f>
        <x:v>0</x:v>
      </x:c>
      <x:c r="Y820" s="50" t="b">
        <x:f>AND(COUNT(G820:K820)=5,P820&gt;='設定'!$B$7)</x:f>
        <x:v>0</x:v>
      </x:c>
      <x:c r="Z820" s="50" t="b">
        <x:f>AND(ISNUMBER(R820),R820&gt;='設定'!$B$8)</x:f>
        <x:v>0</x:v>
      </x:c>
      <x:c r="AA820" s="50" t="b">
        <x:f>AND(ISNUMBER(S820),S820&gt;=DATE(YEAR('設定'!$B$10)-'設定'!$B$9,MONTH('設定'!$B$10),DAY('設定'!$B$10)))</x:f>
        <x:v>0</x:v>
      </x:c>
      <x:c r="AB820" s="55" t="b">
        <x:v>1</x:v>
      </x:c>
      <x:c r="AC820" s="55" t="b">
        <x:v>1</x:v>
      </x:c>
      <x:c r="AD820" s="50" t="n">
        <x:f>IF(X820,1,0)+IF(Z820,1,0)+IF(AA820,1,0)+IF(AB820,1,0)</x:f>
        <x:v>1</x:v>
      </x:c>
      <x:c r="AE820" s="50" t="n">
        <x:f>IF(Y820,1,0)+IF(Z820,1,0)+IF(AA820,1,0)+IF(AB820,1,0)</x:f>
        <x:v>1</x:v>
      </x:c>
      <x:c r="AF820" s="50" t="n">
        <x:f>IF(Y820,1,0)+IF(Z820,1,0)+IF(AA820,1,0)+IF(AC820,1,0)</x:f>
        <x:v>1</x:v>
      </x:c>
      <x:c r="AG820" s="53" t="n">
        <x:v>44348</x:v>
      </x:c>
      <x:c r="AH820" s="50" t="str">
        <x:v>S100W3VZ</x:v>
      </x:c>
      <x:c r="AI820" s="50" t="str">
        <x:v>NetSalesSummaryOfBusinessResults</x:v>
      </x:c>
      <x:c r="AJ820" s="50" t="str">
        <x:v>OperatingIncome</x:v>
      </x:c>
      <x:c r="AK820" s="53" t="n">
        <x:v>45747</x:v>
      </x:c>
      <x:c r="AL820" s="50" t="str">
        <x:v>365/365/365/366/365</x:v>
      </x:c>
      <x:c r="AM820" s="51" t="n">
        <x:v>5753700</x:v>
      </x:c>
      <x:c r="AN820" s="51" t="n">
        <x:v>2435</x:v>
      </x:c>
      <x:c r="AO820" s="51" t="n">
        <x:f>IFERROR(AM820*AN820,"")</x:f>
        <x:v>14010259500</x:v>
      </x:c>
      <x:c r="AP820" s="56" t="n">
        <x:f>IFERROR(AO820/(K820*1000000),"")</x:f>
        <x:v>0.45712419263280846</x:v>
      </x:c>
      <x:c r="AQ820" s="57" t="n">
        <x:v>29098995</x:v>
      </x:c>
      <x:c r="AR820" s="52" t="n">
        <x:v>0.3175258769179485</x:v>
      </x:c>
      <x:c r="AS820" s="52" t="n">
        <x:v>-0.3706806677055654</x:v>
      </x:c>
      <x:c r="AT820" s="55" t="b">
        <x:v>0</x:v>
      </x:c>
      <x:c r="AU820" s="50" t="str">
        <x:v>repeated_negative_operating_cf</x:v>
      </x:c>
      <x:c r="AV820" s="58" t="n">
        <x:v>-0.1057124464621762</x:v>
      </x:c>
      <x:c r="AW820" s="50" t="n">
        <x:v>2635</x:v>
      </x:c>
      <x:c r="AX820" s="50" t="str">
        <x:v>Transformation Moat</x:v>
      </x:c>
      <x:c r="AY820" s="50" t="str">
        <x:v>既存適格性フィルター不通過: repeated_negative_operating_cf</x:v>
      </x:c>
      <x:c r="AZ820" s="59" t="str">
        <x:v>2025-06-24 15:04</x:v>
      </x:c>
      <x:c r="BA820" s="53" t="n">
        <x:v>42430</x:v>
      </x:c>
      <x:c r="BB820" s="50" t="str">
        <x:v>大林 竜一</x:v>
      </x:c>
      <x:c r="BC820" s="50"/>
      <x:c r="BD820" s="50"/>
    </x:row>
    <x:row r="821">
      <x:c r="A821" s="50" t="n">
        <x:v>820</x:v>
      </x:c>
      <x:c r="B821" s="50" t="str">
        <x:v>8253</x:v>
      </x:c>
      <x:c r="C821" s="50" t="str">
        <x:v>8253.T</x:v>
      </x:c>
      <x:c r="D821" s="50" t="str">
        <x:v>Credit Saison Co.,Ltd.</x:v>
      </x:c>
      <x:c r="E821" s="50" t="str">
        <x:v>Prime Market (Domestic)</x:v>
      </x:c>
      <x:c r="F821" s="50" t="str">
        <x:v>Other Financing Business</x:v>
      </x:c>
      <x:c r="G821" s="51" t="n">
        <x:v>282625</x:v>
      </x:c>
      <x:c r="H821" s="51" t="n">
        <x:v>299017</x:v>
      </x:c>
      <x:c r="I821" s="51" t="n">
        <x:v>322638</x:v>
      </x:c>
      <x:c r="J821" s="51" t="n">
        <x:v>361604</x:v>
      </x:c>
      <x:c r="K821" s="51" t="n">
        <x:v>422818</x:v>
      </x:c>
      <x:c r="L821" s="52" t="n">
        <x:f>IFERROR(H821/G821-1,"")</x:f>
        <x:v>0.05799911543564784</x:v>
      </x:c>
      <x:c r="M821" s="52" t="n">
        <x:f>IFERROR(I821/H821-1,"")</x:f>
        <x:v>0.07899550861656701</x:v>
      </x:c>
      <x:c r="N821" s="52" t="n">
        <x:f>IFERROR(J821/I821-1,"")</x:f>
        <x:v>0.12077312653810157</x:v>
      </x:c>
      <x:c r="O821" s="52" t="n">
        <x:f>IFERROR(K821/J821-1,"")</x:f>
        <x:v>0.16928463180717035</x:v>
      </x:c>
      <x:c r="P821" s="52" t="n">
        <x:f>IFERROR((K821/G821)^(1/4)-1,"")</x:f>
        <x:v>0.10595058596728069</x:v>
      </x:c>
      <x:c r="Q821" s="51" t="n">
        <x:v>47181</x:v>
      </x:c>
      <x:c r="R821" s="52" t="n">
        <x:f>IFERROR(Q821/K821,"")</x:f>
        <x:v>0.11158701852806645</x:v>
      </x:c>
      <x:c r="S821" s="53" t="n">
        <x:v>23193</x:v>
      </x:c>
      <x:c r="T821" s="50" t="str">
        <x:v>EDINET_company_history</x:v>
      </x:c>
      <x:c r="U821" s="50" t="str">
        <x:v>日本マスタートラスト信託銀行㈱（信託口）</x:v>
      </x:c>
      <x:c r="V821" s="54" t="n">
        <x:v>0.2537</x:v>
      </x:c>
      <x:c r="W821" s="50" t="str">
        <x:v>林 野 宏 / 水 野 克 己 / 髙 橋 直 樹</x:v>
      </x:c>
      <x:c r="X821" s="50" t="b">
        <x:f>AND(COUNT(L821:O821)=4,L821&gt;='設定'!$B$6,M821&gt;='設定'!$B$6,N821&gt;='設定'!$B$6,O821&gt;='設定'!$B$6)</x:f>
        <x:v>0</x:v>
      </x:c>
      <x:c r="Y821" s="50" t="b">
        <x:f>AND(COUNT(G821:K821)=5,P821&gt;='設定'!$B$7)</x:f>
        <x:v>0</x:v>
      </x:c>
      <x:c r="Z821" s="50" t="b">
        <x:f>AND(ISNUMBER(R821),R821&gt;='設定'!$B$8)</x:f>
        <x:v>1</x:v>
      </x:c>
      <x:c r="AA821" s="50" t="b">
        <x:f>AND(ISNUMBER(S821),S821&gt;=DATE(YEAR('設定'!$B$10)-'設定'!$B$9,MONTH('設定'!$B$10),DAY('設定'!$B$10)))</x:f>
        <x:v>0</x:v>
      </x:c>
      <x:c r="AB821" s="55" t="b">
        <x:v>0</x:v>
      </x:c>
      <x:c r="AC821" s="55" t="b">
        <x:v>0</x:v>
      </x:c>
      <x:c r="AD821" s="50" t="n">
        <x:f>IF(X821,1,0)+IF(Z821,1,0)+IF(AA821,1,0)+IF(AB821,1,0)</x:f>
        <x:v>1</x:v>
      </x:c>
      <x:c r="AE821" s="50" t="n">
        <x:f>IF(Y821,1,0)+IF(Z821,1,0)+IF(AA821,1,0)+IF(AB821,1,0)</x:f>
        <x:v>1</x:v>
      </x:c>
      <x:c r="AF821" s="50" t="n">
        <x:f>IF(Y821,1,0)+IF(Z821,1,0)+IF(AA821,1,0)+IF(AC821,1,0)</x:f>
        <x:v>1</x:v>
      </x:c>
      <x:c r="AG821" s="53" t="n">
        <x:v>44348</x:v>
      </x:c>
      <x:c r="AH821" s="50" t="str">
        <x:v>S100W4A7</x:v>
      </x:c>
      <x:c r="AI821" s="50" t="str">
        <x:v>RevenueIFRSSummaryOfBusinessResults</x:v>
      </x:c>
      <x:c r="AJ821" s="50" t="str">
        <x:v>OperatingIncome</x:v>
      </x:c>
      <x:c r="AK821" s="53" t="n">
        <x:v>45747</x:v>
      </x:c>
      <x:c r="AL821" s="50" t="str">
        <x:v>365/365/365/366/365</x:v>
      </x:c>
      <x:c r="AM821" s="51" t="n">
        <x:v>150523672</x:v>
      </x:c>
      <x:c r="AN821" s="51" t="n">
        <x:v>4077</x:v>
      </x:c>
      <x:c r="AO821" s="51" t="n">
        <x:f>IFERROR(AM821*AN821,"")</x:f>
        <x:v>613685010744</x:v>
      </x:c>
      <x:c r="AP821" s="56" t="n">
        <x:f>IFERROR(AO821/(K821*1000000),"")</x:f>
        <x:v>1.451416474095237</x:v>
      </x:c>
      <x:c r="AQ821" s="57" t="n">
        <x:v>2576450328.3333335</x:v>
      </x:c>
      <x:c r="AR821" s="52" t="n">
        <x:v>0.3359914767216793</x:v>
      </x:c>
      <x:c r="AS821" s="52" t="n">
        <x:v>-0.2712311458549722</x:v>
      </x:c>
      <x:c r="AT821" s="55" t="b">
        <x:v>1</x:v>
      </x:c>
      <x:c r="AU821" s="50"/>
      <x:c r="AV821" s="58" t="n">
        <x:v>-0.0164180440970688</x:v>
      </x:c>
      <x:c r="AW821" s="50" t="n">
        <x:v>2006</x:v>
      </x:c>
      <x:c r="AX821" s="50" t="str">
        <x:v>Core Moat</x:v>
      </x:c>
      <x:c r="AY821" s="50" t="str">
        <x:v>目立つ機械的警告なし（定性確認は別途必要）</x:v>
      </x:c>
      <x:c r="AZ821" s="59" t="str">
        <x:v>2025-06-24 17:00</x:v>
      </x:c>
      <x:c r="BA821" s="53" t="n">
        <x:v>23193</x:v>
      </x:c>
      <x:c r="BB821" s="50"/>
      <x:c r="BC821" s="50"/>
      <x:c r="BD821" s="50" t="str">
        <x:v>TOPIX Mid400</x:v>
      </x:c>
    </x:row>
    <x:row r="822">
      <x:c r="A822" s="50" t="n">
        <x:v>821</x:v>
      </x:c>
      <x:c r="B822" s="50" t="str">
        <x:v>6055</x:v>
      </x:c>
      <x:c r="C822" s="50" t="str">
        <x:v>6055.T</x:v>
      </x:c>
      <x:c r="D822" s="50" t="str">
        <x:v>JAPAN MATERIAL Co.,Ltd.</x:v>
      </x:c>
      <x:c r="E822" s="50" t="str">
        <x:v>Prime Market (Domestic)</x:v>
      </x:c>
      <x:c r="F822" s="50" t="str">
        <x:v>Services</x:v>
      </x:c>
      <x:c r="G822" s="51" t="n">
        <x:v>35247</x:v>
      </x:c>
      <x:c r="H822" s="51" t="n">
        <x:v>37988</x:v>
      </x:c>
      <x:c r="I822" s="51" t="n">
        <x:v>46534</x:v>
      </x:c>
      <x:c r="J822" s="51" t="n">
        <x:v>48592</x:v>
      </x:c>
      <x:c r="K822" s="51" t="n">
        <x:v>52678</x:v>
      </x:c>
      <x:c r="L822" s="52" t="n">
        <x:f>IFERROR(H822/G822-1,"")</x:f>
        <x:v>0.07776548358725566</x:v>
      </x:c>
      <x:c r="M822" s="52" t="n">
        <x:f>IFERROR(I822/H822-1,"")</x:f>
        <x:v>0.22496577866694745</x:v>
      </x:c>
      <x:c r="N822" s="52" t="n">
        <x:f>IFERROR(J822/I822-1,"")</x:f>
        <x:v>0.04422572742510855</x:v>
      </x:c>
      <x:c r="O822" s="52" t="n">
        <x:f>IFERROR(K822/J822-1,"")</x:f>
        <x:v>0.08408791570628904</x:v>
      </x:c>
      <x:c r="P822" s="52" t="n">
        <x:f>IFERROR((K822/G822)^(1/4)-1,"")</x:f>
        <x:v>0.10567319195507263</x:v>
      </x:c>
      <x:c r="Q822" s="51" t="n">
        <x:v>11188</x:v>
      </x:c>
      <x:c r="R822" s="52" t="n">
        <x:f>IFERROR(Q822/K822,"")</x:f>
        <x:v>0.21238467671513725</x:v>
      </x:c>
      <x:c r="S822" s="53" t="n">
        <x:v>41548</x:v>
      </x:c>
      <x:c r="T822" s="50" t="str">
        <x:v>EDINET_company_history</x:v>
      </x:c>
      <x:c r="U822" s="50" t="str">
        <x:v>株式会社日本カストディ銀行(信託口)</x:v>
      </x:c>
      <x:c r="V822" s="54" t="n">
        <x:v>0.1134</x:v>
      </x:c>
      <x:c r="W822" s="50" t="str">
        <x:v>田中 久男</x:v>
      </x:c>
      <x:c r="X822" s="50" t="b">
        <x:f>AND(COUNT(L822:O822)=4,L822&gt;='設定'!$B$6,M822&gt;='設定'!$B$6,N822&gt;='設定'!$B$6,O822&gt;='設定'!$B$6)</x:f>
        <x:v>0</x:v>
      </x:c>
      <x:c r="Y822" s="50" t="b">
        <x:f>AND(COUNT(G822:K822)=5,P822&gt;='設定'!$B$7)</x:f>
        <x:v>0</x:v>
      </x:c>
      <x:c r="Z822" s="50" t="b">
        <x:f>AND(ISNUMBER(R822),R822&gt;='設定'!$B$8)</x:f>
        <x:v>1</x:v>
      </x:c>
      <x:c r="AA822" s="50" t="b">
        <x:f>AND(ISNUMBER(S822),S822&gt;=DATE(YEAR('設定'!$B$10)-'設定'!$B$9,MONTH('設定'!$B$10),DAY('設定'!$B$10)))</x:f>
        <x:v>0</x:v>
      </x:c>
      <x:c r="AB822" s="55" t="b">
        <x:v>0</x:v>
      </x:c>
      <x:c r="AC822" s="55" t="b">
        <x:v>0</x:v>
      </x:c>
      <x:c r="AD822" s="50" t="n">
        <x:f>IF(X822,1,0)+IF(Z822,1,0)+IF(AA822,1,0)+IF(AB822,1,0)</x:f>
        <x:v>1</x:v>
      </x:c>
      <x:c r="AE822" s="50" t="n">
        <x:f>IF(Y822,1,0)+IF(Z822,1,0)+IF(AA822,1,0)+IF(AB822,1,0)</x:f>
        <x:v>1</x:v>
      </x:c>
      <x:c r="AF822" s="50" t="n">
        <x:f>IF(Y822,1,0)+IF(Z822,1,0)+IF(AA822,1,0)+IF(AC822,1,0)</x:f>
        <x:v>1</x:v>
      </x:c>
      <x:c r="AG822" s="53" t="n">
        <x:v>44348</x:v>
      </x:c>
      <x:c r="AH822" s="50" t="str">
        <x:v>S100W2YW</x:v>
      </x:c>
      <x:c r="AI822" s="50" t="str">
        <x:v>NetSalesSummaryOfBusinessResults</x:v>
      </x:c>
      <x:c r="AJ822" s="50" t="str">
        <x:v>OperatingIncome</x:v>
      </x:c>
      <x:c r="AK822" s="53" t="n">
        <x:v>45747</x:v>
      </x:c>
      <x:c r="AL822" s="50" t="str">
        <x:v>365/365/365/366/365</x:v>
      </x:c>
      <x:c r="AM822" s="51" t="n">
        <x:v>102755120</x:v>
      </x:c>
      <x:c r="AN822" s="51" t="n">
        <x:v>2107</x:v>
      </x:c>
      <x:c r="AO822" s="51" t="n">
        <x:f>IFERROR(AM822*AN822,"")</x:f>
        <x:v>216505037840</x:v>
      </x:c>
      <x:c r="AP822" s="56" t="n">
        <x:f>IFERROR(AO822/(K822*1000000),"")</x:f>
        <x:v>4.1099707247807435</x:v>
      </x:c>
      <x:c r="AQ822" s="57" t="n">
        <x:v>1519887463.3333333</x:v>
      </x:c>
      <x:c r="AR822" s="52" t="n">
        <x:v>0.4085995146521611</x:v>
      </x:c>
      <x:c r="AS822" s="52" t="n">
        <x:v>-0.6338830758691492</x:v>
      </x:c>
      <x:c r="AT822" s="55" t="b">
        <x:v>1</x:v>
      </x:c>
      <x:c r="AU822" s="50"/>
      <x:c r="AV822" s="58" t="n">
        <x:v>0.117270298360261</x:v>
      </x:c>
      <x:c r="AW822" s="50" t="n">
        <x:v>1139</x:v>
      </x:c>
      <x:c r="AX822" s="50" t="str">
        <x:v>Core Moat</x:v>
      </x:c>
      <x:c r="AY822" s="50" t="str">
        <x:v>ローカル5年最大下落率-60%以下</x:v>
      </x:c>
      <x:c r="AZ822" s="59" t="str">
        <x:v>2025-06-24 13:45</x:v>
      </x:c>
      <x:c r="BA822" s="53" t="n">
        <x:v>41548</x:v>
      </x:c>
      <x:c r="BB822" s="50"/>
      <x:c r="BC822" s="50"/>
      <x:c r="BD822" s="50" t="str">
        <x:v>TOPIX Small 1</x:v>
      </x:c>
    </x:row>
    <x:row r="823">
      <x:c r="A823" s="50" t="n">
        <x:v>822</x:v>
      </x:c>
      <x:c r="B823" s="50" t="str">
        <x:v>1921</x:v>
      </x:c>
      <x:c r="C823" s="50" t="str">
        <x:v>1921.T</x:v>
      </x:c>
      <x:c r="D823" s="50" t="str">
        <x:v>TOMOE CORPORATION</x:v>
      </x:c>
      <x:c r="E823" s="50" t="str">
        <x:v>Standard Market(Domestic)</x:v>
      </x:c>
      <x:c r="F823" s="50" t="str">
        <x:v>Construction</x:v>
      </x:c>
      <x:c r="G823" s="51" t="n">
        <x:v>23222</x:v>
      </x:c>
      <x:c r="H823" s="51" t="n">
        <x:v>25301</x:v>
      </x:c>
      <x:c r="I823" s="51" t="n">
        <x:v>35982</x:v>
      </x:c>
      <x:c r="J823" s="51" t="n">
        <x:v>33342</x:v>
      </x:c>
      <x:c r="K823" s="51" t="n">
        <x:v>34670</x:v>
      </x:c>
      <x:c r="L823" s="52" t="n">
        <x:f>IFERROR(H823/G823-1,"")</x:f>
        <x:v>0.0895271725088278</x:v>
      </x:c>
      <x:c r="M823" s="52" t="n">
        <x:f>IFERROR(I823/H823-1,"")</x:f>
        <x:v>0.4221572269870757</x:v>
      </x:c>
      <x:c r="N823" s="52" t="n">
        <x:f>IFERROR(J823/I823-1,"")</x:f>
        <x:v>-0.07337001834250456</x:v>
      </x:c>
      <x:c r="O823" s="52" t="n">
        <x:f>IFERROR(K823/J823-1,"")</x:f>
        <x:v>0.03982964429248392</x:v>
      </x:c>
      <x:c r="P823" s="52" t="n">
        <x:f>IFERROR((K823/G823)^(1/4)-1,"")</x:f>
        <x:v>0.10538497020609539</x:v>
      </x:c>
      <x:c r="Q823" s="51" t="n">
        <x:v>3932.459</x:v>
      </x:c>
      <x:c r="R823" s="52" t="n">
        <x:f>IFERROR(Q823/K823,"")</x:f>
        <x:v>0.11342541101817133</x:v>
      </x:c>
      <x:c r="S823" s="53" t="n">
        <x:v>44348</x:v>
      </x:c>
      <x:c r="T823" s="50" t="str">
        <x:v>not_identified_before_local_window</x:v>
      </x:c>
      <x:c r="U823" s="50" t="str">
        <x:v>公益財団法人野澤一郎育英会</x:v>
      </x:c>
      <x:c r="V823" s="54" t="n">
        <x:v>0.0656</x:v>
      </x:c>
      <x:c r="W823" s="50" t="str">
        <x:v>深 沢 隆</x:v>
      </x:c>
      <x:c r="X823" s="50" t="b">
        <x:f>AND(COUNT(L823:O823)=4,L823&gt;='設定'!$B$6,M823&gt;='設定'!$B$6,N823&gt;='設定'!$B$6,O823&gt;='設定'!$B$6)</x:f>
        <x:v>0</x:v>
      </x:c>
      <x:c r="Y823" s="50" t="b">
        <x:f>AND(COUNT(G823:K823)=5,P823&gt;='設定'!$B$7)</x:f>
        <x:v>0</x:v>
      </x:c>
      <x:c r="Z823" s="50" t="b">
        <x:f>AND(ISNUMBER(R823),R823&gt;='設定'!$B$8)</x:f>
        <x:v>1</x:v>
      </x:c>
      <x:c r="AA823" s="50" t="b">
        <x:f>AND(ISNUMBER(S823),S823&gt;=DATE(YEAR('設定'!$B$10)-'設定'!$B$9,MONTH('設定'!$B$10),DAY('設定'!$B$10)))</x:f>
        <x:v>0</x:v>
      </x:c>
      <x:c r="AB823" s="55" t="b">
        <x:v>0</x:v>
      </x:c>
      <x:c r="AC823" s="55" t="b">
        <x:v>0</x:v>
      </x:c>
      <x:c r="AD823" s="50" t="n">
        <x:f>IF(X823,1,0)+IF(Z823,1,0)+IF(AA823,1,0)+IF(AB823,1,0)</x:f>
        <x:v>1</x:v>
      </x:c>
      <x:c r="AE823" s="50" t="n">
        <x:f>IF(Y823,1,0)+IF(Z823,1,0)+IF(AA823,1,0)+IF(AB823,1,0)</x:f>
        <x:v>1</x:v>
      </x:c>
      <x:c r="AF823" s="50" t="n">
        <x:f>IF(Y823,1,0)+IF(Z823,1,0)+IF(AA823,1,0)+IF(AC823,1,0)</x:f>
        <x:v>1</x:v>
      </x:c>
      <x:c r="AG823" s="53" t="n">
        <x:v>44348</x:v>
      </x:c>
      <x:c r="AH823" s="50" t="str">
        <x:v>S100W7IR</x:v>
      </x:c>
      <x:c r="AI823" s="50" t="str">
        <x:v>NetSalesSummaryOfBusinessResults</x:v>
      </x:c>
      <x:c r="AJ823" s="50" t="str">
        <x:v>OperatingIncome</x:v>
      </x:c>
      <x:c r="AK823" s="53" t="n">
        <x:v>45747</x:v>
      </x:c>
      <x:c r="AL823" s="50" t="str">
        <x:v>365/365/365/366/365</x:v>
      </x:c>
      <x:c r="AM823" s="51" t="n">
        <x:v>36896946</x:v>
      </x:c>
      <x:c r="AN823" s="51" t="n">
        <x:v>1768</x:v>
      </x:c>
      <x:c r="AO823" s="51" t="n">
        <x:f>IFERROR(AM823*AN823,"")</x:f>
        <x:v>65233800528</x:v>
      </x:c>
      <x:c r="AP823" s="56" t="n">
        <x:f>IFERROR(AO823/(K823*1000000),"")</x:f>
        <x:v>1.8815633264493798</x:v>
      </x:c>
      <x:c r="AQ823" s="57" t="n">
        <x:v>95491888.33333331</x:v>
      </x:c>
      <x:c r="AR823" s="52" t="n">
        <x:v>0.3226952288639987</x:v>
      </x:c>
      <x:c r="AS823" s="52" t="n">
        <x:v>-0.3259310967837037</x:v>
      </x:c>
      <x:c r="AT823" s="55" t="b">
        <x:v>1</x:v>
      </x:c>
      <x:c r="AU823" s="50"/>
      <x:c r="AV823" s="58" t="n">
        <x:v>0.0282705283764062</x:v>
      </x:c>
      <x:c r="AW823" s="50" t="n">
        <x:v>1671</x:v>
      </x:c>
      <x:c r="AX823" s="50" t="str">
        <x:v>Core Moat</x:v>
      </x:c>
      <x:c r="AY823" s="50" t="str">
        <x:v>目立つ機械的警告なし（定性確認は別途必要）</x:v>
      </x:c>
      <x:c r="AZ823" s="59" t="str">
        <x:v>2025-06-27 11:47</x:v>
      </x:c>
      <x:c r="BA823" s="53"/>
      <x:c r="BB823" s="50"/>
      <x:c r="BC823" s="50"/>
      <x:c r="BD823" s="50"/>
    </x:row>
    <x:row r="824">
      <x:c r="A824" s="50" t="n">
        <x:v>823</x:v>
      </x:c>
      <x:c r="B824" s="50" t="str">
        <x:v>6762</x:v>
      </x:c>
      <x:c r="C824" s="50" t="str">
        <x:v>6762.T</x:v>
      </x:c>
      <x:c r="D824" s="50" t="str">
        <x:v>TDK Corporation</x:v>
      </x:c>
      <x:c r="E824" s="50" t="str">
        <x:v>Prime Market (Domestic)</x:v>
      </x:c>
      <x:c r="F824" s="50" t="str">
        <x:v>Electric Appliances</x:v>
      </x:c>
      <x:c r="G824" s="51" t="n">
        <x:v>1479008</x:v>
      </x:c>
      <x:c r="H824" s="51" t="n">
        <x:v>1902124</x:v>
      </x:c>
      <x:c r="I824" s="51" t="n">
        <x:v>2180817</x:v>
      </x:c>
      <x:c r="J824" s="51" t="n">
        <x:v>2103876</x:v>
      </x:c>
      <x:c r="K824" s="51" t="n">
        <x:v>2204806</x:v>
      </x:c>
      <x:c r="L824" s="52" t="n">
        <x:f>IFERROR(H824/G824-1,"")</x:f>
        <x:v>0.2860809407386573</x:v>
      </x:c>
      <x:c r="M824" s="52" t="n">
        <x:f>IFERROR(I824/H824-1,"")</x:f>
        <x:v>0.14651673602772486</x:v>
      </x:c>
      <x:c r="N824" s="52" t="n">
        <x:f>IFERROR(J824/I824-1,"")</x:f>
        <x:v>-0.0352808144837462</x:v>
      </x:c>
      <x:c r="O824" s="52" t="n">
        <x:f>IFERROR(K824/J824-1,"")</x:f>
        <x:v>0.047973359646671154</x:v>
      </x:c>
      <x:c r="P824" s="52" t="n">
        <x:f>IFERROR((K824/G824)^(1/4)-1,"")</x:f>
        <x:v>0.10496867107408714</x:v>
      </x:c>
      <x:c r="Q824" s="51" t="n">
        <x:v>224192</x:v>
      </x:c>
      <x:c r="R824" s="52" t="n">
        <x:f>IFERROR(Q824/K824,"")</x:f>
        <x:v>0.10168332270503617</x:v>
      </x:c>
      <x:c r="S824" s="53" t="n">
        <x:v>22525</x:v>
      </x:c>
      <x:c r="T824" s="50" t="str">
        <x:v>EDINET_company_history</x:v>
      </x:c>
      <x:c r="U824" s="50" t="str">
        <x:v>日本マスタートラスト信託銀行株式会社（信託口）</x:v>
      </x:c>
      <x:c r="V824" s="54" t="n">
        <x:v>0.2689</x:v>
      </x:c>
      <x:c r="W824" s="50" t="str">
        <x:v>齋藤 昇 / 山西 哲司</x:v>
      </x:c>
      <x:c r="X824" s="50" t="b">
        <x:f>AND(COUNT(L824:O824)=4,L824&gt;='設定'!$B$6,M824&gt;='設定'!$B$6,N824&gt;='設定'!$B$6,O824&gt;='設定'!$B$6)</x:f>
        <x:v>0</x:v>
      </x:c>
      <x:c r="Y824" s="50" t="b">
        <x:f>AND(COUNT(G824:K824)=5,P824&gt;='設定'!$B$7)</x:f>
        <x:v>0</x:v>
      </x:c>
      <x:c r="Z824" s="50" t="b">
        <x:f>AND(ISNUMBER(R824),R824&gt;='設定'!$B$8)</x:f>
        <x:v>1</x:v>
      </x:c>
      <x:c r="AA824" s="50" t="b">
        <x:f>AND(ISNUMBER(S824),S824&gt;=DATE(YEAR('設定'!$B$10)-'設定'!$B$9,MONTH('設定'!$B$10),DAY('設定'!$B$10)))</x:f>
        <x:v>0</x:v>
      </x:c>
      <x:c r="AB824" s="55" t="b">
        <x:v>0</x:v>
      </x:c>
      <x:c r="AC824" s="55" t="b">
        <x:v>0</x:v>
      </x:c>
      <x:c r="AD824" s="50" t="n">
        <x:f>IF(X824,1,0)+IF(Z824,1,0)+IF(AA824,1,0)+IF(AB824,1,0)</x:f>
        <x:v>1</x:v>
      </x:c>
      <x:c r="AE824" s="50" t="n">
        <x:f>IF(Y824,1,0)+IF(Z824,1,0)+IF(AA824,1,0)+IF(AB824,1,0)</x:f>
        <x:v>1</x:v>
      </x:c>
      <x:c r="AF824" s="50" t="n">
        <x:f>IF(Y824,1,0)+IF(Z824,1,0)+IF(AA824,1,0)+IF(AC824,1,0)</x:f>
        <x:v>1</x:v>
      </x:c>
      <x:c r="AG824" s="53" t="n">
        <x:v>44348</x:v>
      </x:c>
      <x:c r="AH824" s="50" t="str">
        <x:v>S100VZFD</x:v>
      </x:c>
      <x:c r="AI824" s="50" t="str">
        <x:v>RevenueIFRSSummaryOfBusinessResults</x:v>
      </x:c>
      <x:c r="AJ824" s="50" t="str">
        <x:v>OperatingProfitLossIFRS</x:v>
      </x:c>
      <x:c r="AK824" s="53" t="n">
        <x:v>45747</x:v>
      </x:c>
      <x:c r="AL824" s="50" t="str">
        <x:v>365/365/365/366/365</x:v>
      </x:c>
      <x:c r="AM824" s="51" t="n">
        <x:v>1896254785</x:v>
      </x:c>
      <x:c r="AN824" s="51" t="n">
        <x:v>4104</x:v>
      </x:c>
      <x:c r="AO824" s="51" t="n">
        <x:f>IFERROR(AM824*AN824,"")</x:f>
        <x:v>7782229637640</x:v>
      </x:c>
      <x:c r="AP824" s="56" t="n">
        <x:f>IFERROR(AO824/(K824*1000000),"")</x:f>
        <x:v>3.529666391346903</x:v>
      </x:c>
      <x:c r="AQ824" s="57" t="n">
        <x:v>37977385488.333336</x:v>
      </x:c>
      <x:c r="AR824" s="52" t="n">
        <x:v>0.4071610458772343</x:v>
      </x:c>
      <x:c r="AS824" s="52" t="n">
        <x:v>-0.4629317711507538</x:v>
      </x:c>
      <x:c r="AT824" s="55" t="b">
        <x:v>0</x:v>
      </x:c>
      <x:c r="AU824" s="50" t="str">
        <x:v>missing_financial_data;repeated_operating_loss</x:v>
      </x:c>
      <x:c r="AV824" s="58" t="n">
        <x:v>0.3847831144309491</x:v>
      </x:c>
      <x:c r="AW824" s="50" t="n">
        <x:v>222</x:v>
      </x:c>
      <x:c r="AX824" s="50" t="str">
        <x:v>Future Moat</x:v>
      </x:c>
      <x:c r="AY824" s="50" t="str">
        <x:v>既存適格性フィルター不通過: missing_financial_data;repeated_operating_loss</x:v>
      </x:c>
      <x:c r="AZ824" s="59" t="str">
        <x:v>2025-06-19 11:06</x:v>
      </x:c>
      <x:c r="BA824" s="53" t="n">
        <x:v>22525</x:v>
      </x:c>
      <x:c r="BB824" s="50"/>
      <x:c r="BC824" s="50"/>
      <x:c r="BD824" s="50" t="str">
        <x:v>TOPIX Large70</x:v>
      </x:c>
    </x:row>
    <x:row r="825">
      <x:c r="A825" s="50" t="n">
        <x:v>824</x:v>
      </x:c>
      <x:c r="B825" s="50" t="str">
        <x:v>4202</x:v>
      </x:c>
      <x:c r="C825" s="50" t="str">
        <x:v>4202.T</x:v>
      </x:c>
      <x:c r="D825" s="50" t="str">
        <x:v>Daicel Corporation</x:v>
      </x:c>
      <x:c r="E825" s="50" t="str">
        <x:v>Prime Market (Domestic)</x:v>
      </x:c>
      <x:c r="F825" s="50" t="str">
        <x:v>Chemicals</x:v>
      </x:c>
      <x:c r="G825" s="51" t="n">
        <x:v>393568</x:v>
      </x:c>
      <x:c r="H825" s="51" t="n">
        <x:v>467937</x:v>
      </x:c>
      <x:c r="I825" s="51" t="n">
        <x:v>538026</x:v>
      </x:c>
      <x:c r="J825" s="51" t="n">
        <x:v>558056</x:v>
      </x:c>
      <x:c r="K825" s="51" t="n">
        <x:v>586531</x:v>
      </x:c>
      <x:c r="L825" s="52" t="n">
        <x:f>IFERROR(H825/G825-1,"")</x:f>
        <x:v>0.1889609927636393</x:v>
      </x:c>
      <x:c r="M825" s="52" t="n">
        <x:f>IFERROR(I825/H825-1,"")</x:f>
        <x:v>0.14978298360676767</x:v>
      </x:c>
      <x:c r="N825" s="52" t="n">
        <x:f>IFERROR(J825/I825-1,"")</x:f>
        <x:v>0.03722868411563751</x:v>
      </x:c>
      <x:c r="O825" s="52" t="n">
        <x:f>IFERROR(K825/J825-1,"")</x:f>
        <x:v>0.05102534512665402</x:v>
      </x:c>
      <x:c r="P825" s="52" t="n">
        <x:f>IFERROR((K825/G825)^(1/4)-1,"")</x:f>
        <x:v>0.10488683216027894</x:v>
      </x:c>
      <x:c r="Q825" s="51" t="n">
        <x:v>61011</x:v>
      </x:c>
      <x:c r="R825" s="52" t="n">
        <x:f>IFERROR(Q825/K825,"")</x:f>
        <x:v>0.10402007737016458</x:v>
      </x:c>
      <x:c r="S825" s="53" t="n">
        <x:v>18019</x:v>
      </x:c>
      <x:c r="T825" s="50" t="str">
        <x:v>EDINET_company_history</x:v>
      </x:c>
      <x:c r="U825" s="50" t="str">
        <x:v>日本マスタートラスト信託銀行㈱(信託口)</x:v>
      </x:c>
      <x:c r="V825" s="54" t="n">
        <x:v>0.1588</x:v>
      </x:c>
      <x:c r="W825" s="50" t="str">
        <x:v>榊 康 裕 / 杉 本 幸太郎</x:v>
      </x:c>
      <x:c r="X825" s="50" t="b">
        <x:f>AND(COUNT(L825:O825)=4,L825&gt;='設定'!$B$6,M825&gt;='設定'!$B$6,N825&gt;='設定'!$B$6,O825&gt;='設定'!$B$6)</x:f>
        <x:v>0</x:v>
      </x:c>
      <x:c r="Y825" s="50" t="b">
        <x:f>AND(COUNT(G825:K825)=5,P825&gt;='設定'!$B$7)</x:f>
        <x:v>0</x:v>
      </x:c>
      <x:c r="Z825" s="50" t="b">
        <x:f>AND(ISNUMBER(R825),R825&gt;='設定'!$B$8)</x:f>
        <x:v>1</x:v>
      </x:c>
      <x:c r="AA825" s="50" t="b">
        <x:f>AND(ISNUMBER(S825),S825&gt;=DATE(YEAR('設定'!$B$10)-'設定'!$B$9,MONTH('設定'!$B$10),DAY('設定'!$B$10)))</x:f>
        <x:v>0</x:v>
      </x:c>
      <x:c r="AB825" s="55" t="b">
        <x:v>0</x:v>
      </x:c>
      <x:c r="AC825" s="55" t="b">
        <x:v>0</x:v>
      </x:c>
      <x:c r="AD825" s="50" t="n">
        <x:f>IF(X825,1,0)+IF(Z825,1,0)+IF(AA825,1,0)+IF(AB825,1,0)</x:f>
        <x:v>1</x:v>
      </x:c>
      <x:c r="AE825" s="50" t="n">
        <x:f>IF(Y825,1,0)+IF(Z825,1,0)+IF(AA825,1,0)+IF(AB825,1,0)</x:f>
        <x:v>1</x:v>
      </x:c>
      <x:c r="AF825" s="50" t="n">
        <x:f>IF(Y825,1,0)+IF(Z825,1,0)+IF(AA825,1,0)+IF(AC825,1,0)</x:f>
        <x:v>1</x:v>
      </x:c>
      <x:c r="AG825" s="53" t="n">
        <x:v>44348</x:v>
      </x:c>
      <x:c r="AH825" s="50" t="str">
        <x:v>S100VYQ9</x:v>
      </x:c>
      <x:c r="AI825" s="50" t="str">
        <x:v>NetSalesSummaryOfBusinessResults</x:v>
      </x:c>
      <x:c r="AJ825" s="50" t="str">
        <x:v>OperatingIncome</x:v>
      </x:c>
      <x:c r="AK825" s="53" t="n">
        <x:v>45747</x:v>
      </x:c>
      <x:c r="AL825" s="50" t="str">
        <x:v>365/365/365/366/365</x:v>
      </x:c>
      <x:c r="AM825" s="51" t="n">
        <x:v>264642782</x:v>
      </x:c>
      <x:c r="AN825" s="51" t="n">
        <x:v>1298.5</x:v>
      </x:c>
      <x:c r="AO825" s="51" t="n">
        <x:f>IFERROR(AM825*AN825,"")</x:f>
        <x:v>343638652427</x:v>
      </x:c>
      <x:c r="AP825" s="56" t="n">
        <x:f>IFERROR(AO825/(K825*1000000),"")</x:f>
        <x:v>0.585883188487906</x:v>
      </x:c>
      <x:c r="AQ825" s="57" t="n">
        <x:v>1938201755</x:v>
      </x:c>
      <x:c r="AR825" s="52" t="n">
        <x:v>0.2933327778657879</x:v>
      </x:c>
      <x:c r="AS825" s="52" t="n">
        <x:v>-0.3332310001895594</x:v>
      </x:c>
      <x:c r="AT825" s="55" t="b">
        <x:v>1</x:v>
      </x:c>
      <x:c r="AU825" s="50"/>
      <x:c r="AV825" s="58" t="n">
        <x:v>0.152137317805776</x:v>
      </x:c>
      <x:c r="AW825" s="50" t="n">
        <x:v>937</x:v>
      </x:c>
      <x:c r="AX825" s="50" t="str">
        <x:v>Future Moat</x:v>
      </x:c>
      <x:c r="AY825" s="50" t="str">
        <x:v>目立つ機械的警告なし（定性確認は別途必要）</x:v>
      </x:c>
      <x:c r="AZ825" s="59" t="str">
        <x:v>2025-06-18 10:29</x:v>
      </x:c>
      <x:c r="BA825" s="53" t="n">
        <x:v>18019</x:v>
      </x:c>
      <x:c r="BB825" s="50"/>
      <x:c r="BC825" s="50"/>
      <x:c r="BD825" s="50" t="str">
        <x:v>TOPIX Mid400</x:v>
      </x:c>
    </x:row>
    <x:row r="826">
      <x:c r="A826" s="50" t="n">
        <x:v>825</x:v>
      </x:c>
      <x:c r="B826" s="50" t="str">
        <x:v>5384</x:v>
      </x:c>
      <x:c r="C826" s="50" t="str">
        <x:v>5384.T</x:v>
      </x:c>
      <x:c r="D826" s="50" t="str">
        <x:v>FUJIMI INCORPORATED</x:v>
      </x:c>
      <x:c r="E826" s="50" t="str">
        <x:v>Prime Market (Domestic)</x:v>
      </x:c>
      <x:c r="F826" s="50" t="str">
        <x:v>Glass and Ceramics Products</x:v>
      </x:c>
      <x:c r="G826" s="51" t="n">
        <x:v>41956</x:v>
      </x:c>
      <x:c r="H826" s="51" t="n">
        <x:v>51731</x:v>
      </x:c>
      <x:c r="I826" s="51" t="n">
        <x:v>58394</x:v>
      </x:c>
      <x:c r="J826" s="51" t="n">
        <x:v>51423</x:v>
      </x:c>
      <x:c r="K826" s="51" t="n">
        <x:v>62503</x:v>
      </x:c>
      <x:c r="L826" s="52" t="n">
        <x:f>IFERROR(H826/G826-1,"")</x:f>
        <x:v>0.23298217179902747</x:v>
      </x:c>
      <x:c r="M826" s="52" t="n">
        <x:f>IFERROR(I826/H826-1,"")</x:f>
        <x:v>0.12880091241228664</x:v>
      </x:c>
      <x:c r="N826" s="52" t="n">
        <x:f>IFERROR(J826/I826-1,"")</x:f>
        <x:v>-0.11937870329143407</x:v>
      </x:c>
      <x:c r="O826" s="52" t="n">
        <x:f>IFERROR(K826/J826-1,"")</x:f>
        <x:v>0.21546778678801304</x:v>
      </x:c>
      <x:c r="P826" s="52" t="n">
        <x:f>IFERROR((K826/G826)^(1/4)-1,"")</x:f>
        <x:v>0.10478227170368304</x:v>
      </x:c>
      <x:c r="Q826" s="51" t="n">
        <x:v>11780</x:v>
      </x:c>
      <x:c r="R826" s="52" t="n">
        <x:f>IFERROR(Q826/K826,"")</x:f>
        <x:v>0.18847095339423708</x:v>
      </x:c>
      <x:c r="S826" s="53" t="n">
        <x:v>38322</x:v>
      </x:c>
      <x:c r="T826" s="50" t="str">
        <x:v>EDINET_company_history</x:v>
      </x:c>
      <x:c r="U826" s="50" t="str">
        <x:v>有限会社コマ</x:v>
      </x:c>
      <x:c r="V826" s="54" t="n">
        <x:v>0.1773</x:v>
      </x:c>
      <x:c r="W826" s="50" t="str">
        <x:v>関 敬史</x:v>
      </x:c>
      <x:c r="X826" s="50" t="b">
        <x:f>AND(COUNT(L826:O826)=4,L826&gt;='設定'!$B$6,M826&gt;='設定'!$B$6,N826&gt;='設定'!$B$6,O826&gt;='設定'!$B$6)</x:f>
        <x:v>0</x:v>
      </x:c>
      <x:c r="Y826" s="50" t="b">
        <x:f>AND(COUNT(G826:K826)=5,P826&gt;='設定'!$B$7)</x:f>
        <x:v>0</x:v>
      </x:c>
      <x:c r="Z826" s="50" t="b">
        <x:f>AND(ISNUMBER(R826),R826&gt;='設定'!$B$8)</x:f>
        <x:v>1</x:v>
      </x:c>
      <x:c r="AA826" s="50" t="b">
        <x:f>AND(ISNUMBER(S826),S826&gt;=DATE(YEAR('設定'!$B$10)-'設定'!$B$9,MONTH('設定'!$B$10),DAY('設定'!$B$10)))</x:f>
        <x:v>0</x:v>
      </x:c>
      <x:c r="AB826" s="55" t="b">
        <x:v>0</x:v>
      </x:c>
      <x:c r="AC826" s="55" t="b">
        <x:v>0</x:v>
      </x:c>
      <x:c r="AD826" s="50" t="n">
        <x:f>IF(X826,1,0)+IF(Z826,1,0)+IF(AA826,1,0)+IF(AB826,1,0)</x:f>
        <x:v>1</x:v>
      </x:c>
      <x:c r="AE826" s="50" t="n">
        <x:f>IF(Y826,1,0)+IF(Z826,1,0)+IF(AA826,1,0)+IF(AB826,1,0)</x:f>
        <x:v>1</x:v>
      </x:c>
      <x:c r="AF826" s="50" t="n">
        <x:f>IF(Y826,1,0)+IF(Z826,1,0)+IF(AA826,1,0)+IF(AC826,1,0)</x:f>
        <x:v>1</x:v>
      </x:c>
      <x:c r="AG826" s="53" t="n">
        <x:v>44348</x:v>
      </x:c>
      <x:c r="AH826" s="50" t="str">
        <x:v>S100W0LO</x:v>
      </x:c>
      <x:c r="AI826" s="50" t="str">
        <x:v>NetSalesSummaryOfBusinessResults</x:v>
      </x:c>
      <x:c r="AJ826" s="50" t="str">
        <x:v>OperatingIncome</x:v>
      </x:c>
      <x:c r="AK826" s="53" t="n">
        <x:v>45747</x:v>
      </x:c>
      <x:c r="AL826" s="50" t="str">
        <x:v>365/365/365/366/365</x:v>
      </x:c>
      <x:c r="AM826" s="51" t="n">
        <x:v>75452400</x:v>
      </x:c>
      <x:c r="AN826" s="51" t="n">
        <x:v>4115</x:v>
      </x:c>
      <x:c r="AO826" s="51" t="n">
        <x:f>IFERROR(AM826*AN826,"")</x:f>
        <x:v>310486626000</x:v>
      </x:c>
      <x:c r="AP826" s="56" t="n">
        <x:f>IFERROR(AO826/(K826*1000000),"")</x:f>
        <x:v>4.967547573716462</x:v>
      </x:c>
      <x:c r="AQ826" s="57" t="n">
        <x:v>1271243343.3333333</x:v>
      </x:c>
      <x:c r="AR826" s="52" t="n">
        <x:v>0.3717715419180066</x:v>
      </x:c>
      <x:c r="AS826" s="52" t="n">
        <x:v>-0.577539134250911</x:v>
      </x:c>
      <x:c r="AT826" s="55" t="b">
        <x:v>1</x:v>
      </x:c>
      <x:c r="AU826" s="50"/>
      <x:c r="AV826" s="58" t="n">
        <x:v>0.071587090471274</x:v>
      </x:c>
      <x:c r="AW826" s="50" t="n">
        <x:v>1390</x:v>
      </x:c>
      <x:c r="AX826" s="50" t="str">
        <x:v>Core Moat</x:v>
      </x:c>
      <x:c r="AY826" s="50" t="str">
        <x:v>目立つ機械的警告なし（定性確認は別途必要）</x:v>
      </x:c>
      <x:c r="AZ826" s="59" t="str">
        <x:v>2025-06-24 15:07</x:v>
      </x:c>
      <x:c r="BA826" s="53" t="n">
        <x:v>38322</x:v>
      </x:c>
      <x:c r="BB826" s="50"/>
      <x:c r="BC826" s="50"/>
      <x:c r="BD826" s="50" t="str">
        <x:v>TOPIX Small 1</x:v>
      </x:c>
    </x:row>
    <x:row r="827">
      <x:c r="A827" s="50" t="n">
        <x:v>826</x:v>
      </x:c>
      <x:c r="B827" s="50" t="str">
        <x:v>2875</x:v>
      </x:c>
      <x:c r="C827" s="50" t="str">
        <x:v>2875.T</x:v>
      </x:c>
      <x:c r="D827" s="50" t="str">
        <x:v>TOYO SUISAN KAISHA,LTD.</x:v>
      </x:c>
      <x:c r="E827" s="50" t="str">
        <x:v>Prime Market (Domestic)</x:v>
      </x:c>
      <x:c r="F827" s="50" t="str">
        <x:v>Foods</x:v>
      </x:c>
      <x:c r="G827" s="51" t="n">
        <x:v>340841</x:v>
      </x:c>
      <x:c r="H827" s="51" t="n">
        <x:v>361495</x:v>
      </x:c>
      <x:c r="I827" s="51" t="n">
        <x:v>435786</x:v>
      </x:c>
      <x:c r="J827" s="51" t="n">
        <x:v>489013</x:v>
      </x:c>
      <x:c r="K827" s="51" t="n">
        <x:v>507600</x:v>
      </x:c>
      <x:c r="L827" s="52" t="n">
        <x:f>IFERROR(H827/G827-1,"")</x:f>
        <x:v>0.06059716994140962</x:v>
      </x:c>
      <x:c r="M827" s="52" t="n">
        <x:f>IFERROR(I827/H827-1,"")</x:f>
        <x:v>0.20551044966043786</x:v>
      </x:c>
      <x:c r="N827" s="52" t="n">
        <x:f>IFERROR(J827/I827-1,"")</x:f>
        <x:v>0.12214022478923137</x:v>
      </x:c>
      <x:c r="O827" s="52" t="n">
        <x:f>IFERROR(K827/J827-1,"")</x:f>
        <x:v>0.03800921447896077</x:v>
      </x:c>
      <x:c r="P827" s="52" t="n">
        <x:f>IFERROR((K827/G827)^(1/4)-1,"")</x:f>
        <x:v>0.10469514578555672</x:v>
      </x:c>
      <x:c r="Q827" s="51" t="n">
        <x:v>75488</x:v>
      </x:c>
      <x:c r="R827" s="52" t="n">
        <x:f>IFERROR(Q827/K827,"")</x:f>
        <x:v>0.14871552403467297</x:v>
      </x:c>
      <x:c r="S827" s="53" t="n">
        <x:v>25812</x:v>
      </x:c>
      <x:c r="T827" s="50" t="str">
        <x:v>EDINET_company_history</x:v>
      </x:c>
      <x:c r="U827" s="50" t="str">
        <x:v>日本マスタートラスト信託銀行㈱ （信託口）</x:v>
      </x:c>
      <x:c r="V827" s="54" t="n">
        <x:v>0.1374</x:v>
      </x:c>
      <x:c r="W827" s="50" t="str">
        <x:v>堤 殷 / 住 本 憲 隆</x:v>
      </x:c>
      <x:c r="X827" s="50" t="b">
        <x:f>AND(COUNT(L827:O827)=4,L827&gt;='設定'!$B$6,M827&gt;='設定'!$B$6,N827&gt;='設定'!$B$6,O827&gt;='設定'!$B$6)</x:f>
        <x:v>0</x:v>
      </x:c>
      <x:c r="Y827" s="50" t="b">
        <x:f>AND(COUNT(G827:K827)=5,P827&gt;='設定'!$B$7)</x:f>
        <x:v>0</x:v>
      </x:c>
      <x:c r="Z827" s="50" t="b">
        <x:f>AND(ISNUMBER(R827),R827&gt;='設定'!$B$8)</x:f>
        <x:v>1</x:v>
      </x:c>
      <x:c r="AA827" s="50" t="b">
        <x:f>AND(ISNUMBER(S827),S827&gt;=DATE(YEAR('設定'!$B$10)-'設定'!$B$9,MONTH('設定'!$B$10),DAY('設定'!$B$10)))</x:f>
        <x:v>0</x:v>
      </x:c>
      <x:c r="AB827" s="55" t="b">
        <x:v>0</x:v>
      </x:c>
      <x:c r="AC827" s="55" t="b">
        <x:v>0</x:v>
      </x:c>
      <x:c r="AD827" s="50" t="n">
        <x:f>IF(X827,1,0)+IF(Z827,1,0)+IF(AA827,1,0)+IF(AB827,1,0)</x:f>
        <x:v>1</x:v>
      </x:c>
      <x:c r="AE827" s="50" t="n">
        <x:f>IF(Y827,1,0)+IF(Z827,1,0)+IF(AA827,1,0)+IF(AB827,1,0)</x:f>
        <x:v>1</x:v>
      </x:c>
      <x:c r="AF827" s="50" t="n">
        <x:f>IF(Y827,1,0)+IF(Z827,1,0)+IF(AA827,1,0)+IF(AC827,1,0)</x:f>
        <x:v>1</x:v>
      </x:c>
      <x:c r="AG827" s="53" t="n">
        <x:v>44348</x:v>
      </x:c>
      <x:c r="AH827" s="50" t="str">
        <x:v>S100W6LA</x:v>
      </x:c>
      <x:c r="AI827" s="50" t="str">
        <x:v>NetSalesSummaryOfBusinessResults</x:v>
      </x:c>
      <x:c r="AJ827" s="50" t="str">
        <x:v>OperatingIncome</x:v>
      </x:c>
      <x:c r="AK827" s="53" t="n">
        <x:v>45747</x:v>
      </x:c>
      <x:c r="AL827" s="50" t="str">
        <x:v>365/365/365/366/365</x:v>
      </x:c>
      <x:c r="AM827" s="51" t="n">
        <x:v>99453644</x:v>
      </x:c>
      <x:c r="AN827" s="51" t="n">
        <x:v>10820</x:v>
      </x:c>
      <x:c r="AO827" s="51" t="n">
        <x:f>IFERROR(AM827*AN827,"")</x:f>
        <x:v>1076088428080</x:v>
      </x:c>
      <x:c r="AP827" s="56" t="n">
        <x:f>IFERROR(AO827/(K827*1000000),"")</x:f>
        <x:v>2.1199535620173364</x:v>
      </x:c>
      <x:c r="AQ827" s="57" t="n">
        <x:v>3969695666.6666665</x:v>
      </x:c>
      <x:c r="AR827" s="52" t="n">
        <x:v>0.2976711024609593</x:v>
      </x:c>
      <x:c r="AS827" s="52" t="n">
        <x:v>-0.3011617791538611</x:v>
      </x:c>
      <x:c r="AT827" s="55" t="b">
        <x:v>1</x:v>
      </x:c>
      <x:c r="AU827" s="50"/>
      <x:c r="AV827" s="58" t="n">
        <x:v>0.0189702364727191</x:v>
      </x:c>
      <x:c r="AW827" s="50" t="n">
        <x:v>1724</x:v>
      </x:c>
      <x:c r="AX827" s="50" t="str">
        <x:v>Core Moat</x:v>
      </x:c>
      <x:c r="AY827" s="50" t="str">
        <x:v>目立つ機械的警告なし（定性確認は別途必要）</x:v>
      </x:c>
      <x:c r="AZ827" s="59" t="str">
        <x:v>2025-06-26 12:03</x:v>
      </x:c>
      <x:c r="BA827" s="53" t="n">
        <x:v>25812</x:v>
      </x:c>
      <x:c r="BB827" s="50"/>
      <x:c r="BC827" s="50"/>
      <x:c r="BD827" s="50" t="str">
        <x:v>TOPIX Mid400</x:v>
      </x:c>
    </x:row>
    <x:row r="828">
      <x:c r="A828" s="50" t="n">
        <x:v>827</x:v>
      </x:c>
      <x:c r="B828" s="50" t="str">
        <x:v>6592</x:v>
      </x:c>
      <x:c r="C828" s="50" t="str">
        <x:v>6592.T</x:v>
      </x:c>
      <x:c r="D828" s="50" t="str">
        <x:v>MABUCHI MOTOR CO.,LTD.</x:v>
      </x:c>
      <x:c r="E828" s="50" t="str">
        <x:v>Prime Market (Domestic)</x:v>
      </x:c>
      <x:c r="F828" s="50" t="str">
        <x:v>Electric Appliances</x:v>
      </x:c>
      <x:c r="G828" s="51" t="n">
        <x:v>134595</x:v>
      </x:c>
      <x:c r="H828" s="51" t="n">
        <x:v>156706</x:v>
      </x:c>
      <x:c r="I828" s="51" t="n">
        <x:v>178663</x:v>
      </x:c>
      <x:c r="J828" s="51" t="n">
        <x:v>196212</x:v>
      </x:c>
      <x:c r="K828" s="51" t="n">
        <x:v>200417</x:v>
      </x:c>
      <x:c r="L828" s="52" t="n">
        <x:f>IFERROR(H828/G828-1,"")</x:f>
        <x:v>0.16427801924291385</x:v>
      </x:c>
      <x:c r="M828" s="52" t="n">
        <x:f>IFERROR(I828/H828-1,"")</x:f>
        <x:v>0.14011588579888445</x:v>
      </x:c>
      <x:c r="N828" s="52" t="n">
        <x:f>IFERROR(J828/I828-1,"")</x:f>
        <x:v>0.09822403071704833</x:v>
      </x:c>
      <x:c r="O828" s="52" t="n">
        <x:f>IFERROR(K828/J828-1,"")</x:f>
        <x:v>0.02143090127005487</x:v>
      </x:c>
      <x:c r="P828" s="52" t="n">
        <x:f>IFERROR((K828/G828)^(1/4)-1,"")</x:f>
        <x:v>0.10465435113500354</x:v>
      </x:c>
      <x:c r="Q828" s="51" t="n">
        <x:v>25467</x:v>
      </x:c>
      <x:c r="R828" s="52" t="n">
        <x:f>IFERROR(Q828/K828,"")</x:f>
        <x:v>0.1270700589271369</x:v>
      </x:c>
      <x:c r="S828" s="53" t="n">
        <x:v>31747</x:v>
      </x:c>
      <x:c r="T828" s="50" t="str">
        <x:v>EDINET_company_history</x:v>
      </x:c>
      <x:c r="U828" s="50" t="str">
        <x:v>日本マスタートラスト信託銀行株式会社（信託口）</x:v>
      </x:c>
      <x:c r="V828" s="54" t="n">
        <x:v>0.122</x:v>
      </x:c>
      <x:c r="W828" s="50" t="str">
        <x:v>大越 博雄 / 高橋 徹</x:v>
      </x:c>
      <x:c r="X828" s="50" t="b">
        <x:f>AND(COUNT(L828:O828)=4,L828&gt;='設定'!$B$6,M828&gt;='設定'!$B$6,N828&gt;='設定'!$B$6,O828&gt;='設定'!$B$6)</x:f>
        <x:v>0</x:v>
      </x:c>
      <x:c r="Y828" s="50" t="b">
        <x:f>AND(COUNT(G828:K828)=5,P828&gt;='設定'!$B$7)</x:f>
        <x:v>0</x:v>
      </x:c>
      <x:c r="Z828" s="50" t="b">
        <x:f>AND(ISNUMBER(R828),R828&gt;='設定'!$B$8)</x:f>
        <x:v>1</x:v>
      </x:c>
      <x:c r="AA828" s="50" t="b">
        <x:f>AND(ISNUMBER(S828),S828&gt;=DATE(YEAR('設定'!$B$10)-'設定'!$B$9,MONTH('設定'!$B$10),DAY('設定'!$B$10)))</x:f>
        <x:v>0</x:v>
      </x:c>
      <x:c r="AB828" s="55" t="b">
        <x:v>0</x:v>
      </x:c>
      <x:c r="AC828" s="55" t="b">
        <x:v>0</x:v>
      </x:c>
      <x:c r="AD828" s="50" t="n">
        <x:f>IF(X828,1,0)+IF(Z828,1,0)+IF(AA828,1,0)+IF(AB828,1,0)</x:f>
        <x:v>1</x:v>
      </x:c>
      <x:c r="AE828" s="50" t="n">
        <x:f>IF(Y828,1,0)+IF(Z828,1,0)+IF(AA828,1,0)+IF(AB828,1,0)</x:f>
        <x:v>1</x:v>
      </x:c>
      <x:c r="AF828" s="50" t="n">
        <x:f>IF(Y828,1,0)+IF(Z828,1,0)+IF(AA828,1,0)+IF(AC828,1,0)</x:f>
        <x:v>1</x:v>
      </x:c>
      <x:c r="AG828" s="53" t="n">
        <x:v>44348</x:v>
      </x:c>
      <x:c r="AH828" s="50" t="str">
        <x:v>S100XUAX</x:v>
      </x:c>
      <x:c r="AI828" s="50" t="str">
        <x:v>NetSalesSummaryOfBusinessResults</x:v>
      </x:c>
      <x:c r="AJ828" s="50" t="str">
        <x:v>OperatingIncome</x:v>
      </x:c>
      <x:c r="AK828" s="53" t="n">
        <x:v>46022</x:v>
      </x:c>
      <x:c r="AL828" s="50" t="str">
        <x:v>365/365/365/366/365</x:v>
      </x:c>
      <x:c r="AM828" s="51" t="n">
        <x:v>123462924</x:v>
      </x:c>
      <x:c r="AN828" s="51" t="n">
        <x:v>1520.5</x:v>
      </x:c>
      <x:c r="AO828" s="51" t="n">
        <x:f>IFERROR(AM828*AN828,"")</x:f>
        <x:v>187725375942</x:v>
      </x:c>
      <x:c r="AP828" s="56" t="n">
        <x:f>IFERROR(AO828/(K828*1000000),"")</x:f>
        <x:v>0.936673914598063</x:v>
      </x:c>
      <x:c r="AQ828" s="57" t="n">
        <x:v>1653026941.6666667</x:v>
      </x:c>
      <x:c r="AR828" s="52" t="n">
        <x:v>0.2456453996488575</x:v>
      </x:c>
      <x:c r="AS828" s="52" t="n">
        <x:v>-0.3069085928071065</x:v>
      </x:c>
      <x:c r="AT828" s="55" t="b">
        <x:v>1</x:v>
      </x:c>
      <x:c r="AU828" s="50"/>
      <x:c r="AV828" s="58" t="n">
        <x:v>0.4846784654120937</x:v>
      </x:c>
      <x:c r="AW828" s="50" t="n">
        <x:v>102</x:v>
      </x:c>
      <x:c r="AX828" s="50" t="str">
        <x:v>Future Moat</x:v>
      </x:c>
      <x:c r="AY828" s="50" t="str">
        <x:v>目立つ機械的警告なし（定性確認は別途必要）</x:v>
      </x:c>
      <x:c r="AZ828" s="59" t="str">
        <x:v>2026-03-26 16:40</x:v>
      </x:c>
      <x:c r="BA828" s="53" t="n">
        <x:v>31747</x:v>
      </x:c>
      <x:c r="BB828" s="50"/>
      <x:c r="BC828" s="50"/>
      <x:c r="BD828" s="50" t="str">
        <x:v>TOPIX Mid400</x:v>
      </x:c>
    </x:row>
    <x:row r="829">
      <x:c r="A829" s="50" t="n">
        <x:v>828</x:v>
      </x:c>
      <x:c r="B829" s="50" t="str">
        <x:v>4792</x:v>
      </x:c>
      <x:c r="C829" s="50" t="str">
        <x:v>4792.T</x:v>
      </x:c>
      <x:c r="D829" s="50" t="str">
        <x:v>YAMADA Consulting Group Co.,Ltd.</x:v>
      </x:c>
      <x:c r="E829" s="50" t="str">
        <x:v>Prime Market (Domestic)</x:v>
      </x:c>
      <x:c r="F829" s="50" t="str">
        <x:v>Services</x:v>
      </x:c>
      <x:c r="G829" s="51" t="n">
        <x:v>15315.397</x:v>
      </x:c>
      <x:c r="H829" s="51" t="n">
        <x:v>14645.401</x:v>
      </x:c>
      <x:c r="I829" s="51" t="n">
        <x:v>16450.685</x:v>
      </x:c>
      <x:c r="J829" s="51" t="n">
        <x:v>22177.523</x:v>
      </x:c>
      <x:c r="K829" s="51" t="n">
        <x:v>22761.078</x:v>
      </x:c>
      <x:c r="L829" s="52" t="n">
        <x:f>IFERROR(H829/G829-1,"")</x:f>
        <x:v>-0.04374656432347135</x:v>
      </x:c>
      <x:c r="M829" s="52" t="n">
        <x:f>IFERROR(I829/H829-1,"")</x:f>
        <x:v>0.12326627314608873</x:v>
      </x:c>
      <x:c r="N829" s="52" t="n">
        <x:f>IFERROR(J829/I829-1,"")</x:f>
        <x:v>0.3481215523852046</x:v>
      </x:c>
      <x:c r="O829" s="52" t="n">
        <x:f>IFERROR(K829/J829-1,"")</x:f>
        <x:v>0.02631290248239182</x:v>
      </x:c>
      <x:c r="P829" s="52" t="n">
        <x:f>IFERROR((K829/G829)^(1/4)-1,"")</x:f>
        <x:v>0.10411965752547525</x:v>
      </x:c>
      <x:c r="Q829" s="51" t="n">
        <x:v>4132.677</x:v>
      </x:c>
      <x:c r="R829" s="52" t="n">
        <x:f>IFERROR(Q829/K829,"")</x:f>
        <x:v>0.1815677183655361</x:v>
      </x:c>
      <x:c r="S829" s="53" t="n">
        <x:v>36800</x:v>
      </x:c>
      <x:c r="T829" s="50" t="str">
        <x:v>EDINET_company_history</x:v>
      </x:c>
      <x:c r="U829" s="50" t="str">
        <x:v>株式会社日本マネジメント・アドバイザリー・カンパニー</x:v>
      </x:c>
      <x:c r="V829" s="54" t="n">
        <x:v>0.3687</x:v>
      </x:c>
      <x:c r="W829" s="50" t="str">
        <x:v>増田 慶作</x:v>
      </x:c>
      <x:c r="X829" s="50" t="b">
        <x:f>AND(COUNT(L829:O829)=4,L829&gt;='設定'!$B$6,M829&gt;='設定'!$B$6,N829&gt;='設定'!$B$6,O829&gt;='設定'!$B$6)</x:f>
        <x:v>0</x:v>
      </x:c>
      <x:c r="Y829" s="50" t="b">
        <x:f>AND(COUNT(G829:K829)=5,P829&gt;='設定'!$B$7)</x:f>
        <x:v>0</x:v>
      </x:c>
      <x:c r="Z829" s="50" t="b">
        <x:f>AND(ISNUMBER(R829),R829&gt;='設定'!$B$8)</x:f>
        <x:v>1</x:v>
      </x:c>
      <x:c r="AA829" s="50" t="b">
        <x:f>AND(ISNUMBER(S829),S829&gt;=DATE(YEAR('設定'!$B$10)-'設定'!$B$9,MONTH('設定'!$B$10),DAY('設定'!$B$10)))</x:f>
        <x:v>0</x:v>
      </x:c>
      <x:c r="AB829" s="55" t="b">
        <x:v>0</x:v>
      </x:c>
      <x:c r="AC829" s="55" t="b">
        <x:v>0</x:v>
      </x:c>
      <x:c r="AD829" s="50" t="n">
        <x:f>IF(X829,1,0)+IF(Z829,1,0)+IF(AA829,1,0)+IF(AB829,1,0)</x:f>
        <x:v>1</x:v>
      </x:c>
      <x:c r="AE829" s="50" t="n">
        <x:f>IF(Y829,1,0)+IF(Z829,1,0)+IF(AA829,1,0)+IF(AB829,1,0)</x:f>
        <x:v>1</x:v>
      </x:c>
      <x:c r="AF829" s="50" t="n">
        <x:f>IF(Y829,1,0)+IF(Z829,1,0)+IF(AA829,1,0)+IF(AC829,1,0)</x:f>
        <x:v>1</x:v>
      </x:c>
      <x:c r="AG829" s="53" t="n">
        <x:v>44348</x:v>
      </x:c>
      <x:c r="AH829" s="50" t="str">
        <x:v>S100W1KY</x:v>
      </x:c>
      <x:c r="AI829" s="50" t="str">
        <x:v>NetSalesSummaryOfBusinessResults</x:v>
      </x:c>
      <x:c r="AJ829" s="50" t="str">
        <x:v>OperatingIncome</x:v>
      </x:c>
      <x:c r="AK829" s="53" t="n">
        <x:v>45747</x:v>
      </x:c>
      <x:c r="AL829" s="50" t="str">
        <x:v>365/365/365/366/365</x:v>
      </x:c>
      <x:c r="AM829" s="51" t="n">
        <x:v>19099000</x:v>
      </x:c>
      <x:c r="AN829" s="51" t="n">
        <x:v>1636</x:v>
      </x:c>
      <x:c r="AO829" s="51" t="n">
        <x:f>IFERROR(AM829*AN829,"")</x:f>
        <x:v>31245964000</x:v>
      </x:c>
      <x:c r="AP829" s="56" t="n">
        <x:f>IFERROR(AO829/(K829*1000000),"")</x:f>
        <x:v>1.3727804983577667</x:v>
      </x:c>
      <x:c r="AQ829" s="57" t="n">
        <x:v>45333990</x:v>
      </x:c>
      <x:c r="AR829" s="52" t="n">
        <x:v>0.330108384393031</x:v>
      </x:c>
      <x:c r="AS829" s="52" t="n">
        <x:v>-0.3870271550570962</x:v>
      </x:c>
      <x:c r="AT829" s="55" t="b">
        <x:v>1</x:v>
      </x:c>
      <x:c r="AU829" s="50"/>
      <x:c r="AV829" s="58" t="n">
        <x:v>0.1083278801857206</x:v>
      </x:c>
      <x:c r="AW829" s="50" t="n">
        <x:v>1181</x:v>
      </x:c>
      <x:c r="AX829" s="50" t="str">
        <x:v>Discovery</x:v>
      </x:c>
      <x:c r="AY829" s="50" t="str">
        <x:v>目立つ機械的警告なし（定性確認は別途必要）</x:v>
      </x:c>
      <x:c r="AZ829" s="59" t="str">
        <x:v>2025-06-20 16:52</x:v>
      </x:c>
      <x:c r="BA829" s="53" t="n">
        <x:v>36800</x:v>
      </x:c>
      <x:c r="BB829" s="50"/>
      <x:c r="BC829" s="50"/>
      <x:c r="BD829" s="50" t="str">
        <x:v>TOPIX Small 2</x:v>
      </x:c>
    </x:row>
    <x:row r="830">
      <x:c r="A830" s="50" t="n">
        <x:v>829</x:v>
      </x:c>
      <x:c r="B830" s="50" t="str">
        <x:v>7683</x:v>
      </x:c>
      <x:c r="C830" s="50" t="str">
        <x:v>7683.T</x:v>
      </x:c>
      <x:c r="D830" s="50" t="str">
        <x:v>WA,Inc.</x:v>
      </x:c>
      <x:c r="E830" s="50" t="str">
        <x:v>Prime Market (Domestic)</x:v>
      </x:c>
      <x:c r="F830" s="50" t="str">
        <x:v>Retail Trade</x:v>
      </x:c>
      <x:c r="G830" s="51" t="n">
        <x:v>15701.607</x:v>
      </x:c>
      <x:c r="H830" s="51" t="n">
        <x:v>17598.385</x:v>
      </x:c>
      <x:c r="I830" s="51" t="n">
        <x:v>21260.649</x:v>
      </x:c>
      <x:c r="J830" s="51" t="n">
        <x:v>22800.935</x:v>
      </x:c>
      <x:c r="K830" s="51" t="n">
        <x:v>23327.358</x:v>
      </x:c>
      <x:c r="L830" s="52" t="n">
        <x:f>IFERROR(H830/G830-1,"")</x:f>
        <x:v>0.12080152050678628</x:v>
      </x:c>
      <x:c r="M830" s="52" t="n">
        <x:f>IFERROR(I830/H830-1,"")</x:f>
        <x:v>0.20810227756694744</x:v>
      </x:c>
      <x:c r="N830" s="52" t="n">
        <x:f>IFERROR(J830/I830-1,"")</x:f>
        <x:v>0.07244774136480969</x:v>
      </x:c>
      <x:c r="O830" s="52" t="n">
        <x:f>IFERROR(K830/J830-1,"")</x:f>
        <x:v>0.02308778126861899</x:v>
      </x:c>
      <x:c r="P830" s="52" t="n">
        <x:f>IFERROR((K830/G830)^(1/4)-1,"")</x:f>
        <x:v>0.10402869875578302</x:v>
      </x:c>
      <x:c r="Q830" s="51" t="n">
        <x:v>1066.414</x:v>
      </x:c>
      <x:c r="R830" s="52" t="n">
        <x:f>IFERROR(Q830/K830,"")</x:f>
        <x:v>0.045715164143320476</x:v>
      </x:c>
      <x:c r="S830" s="53" t="n">
        <x:v>43586</x:v>
      </x:c>
      <x:c r="T830" s="50" t="str">
        <x:v>EDINET_company_history</x:v>
      </x:c>
      <x:c r="U830" s="50" t="str">
        <x:v>肖 俊偉</x:v>
      </x:c>
      <x:c r="V830" s="54" t="n">
        <x:v>0.5113</x:v>
      </x:c>
      <x:c r="W830" s="50" t="str">
        <x:v>肖 俊偉</x:v>
      </x:c>
      <x:c r="X830" s="50" t="b">
        <x:f>AND(COUNT(L830:O830)=4,L830&gt;='設定'!$B$6,M830&gt;='設定'!$B$6,N830&gt;='設定'!$B$6,O830&gt;='設定'!$B$6)</x:f>
        <x:v>0</x:v>
      </x:c>
      <x:c r="Y830" s="50" t="b">
        <x:f>AND(COUNT(G830:K830)=5,P830&gt;='設定'!$B$7)</x:f>
        <x:v>0</x:v>
      </x:c>
      <x:c r="Z830" s="50" t="b">
        <x:f>AND(ISNUMBER(R830),R830&gt;='設定'!$B$8)</x:f>
        <x:v>0</x:v>
      </x:c>
      <x:c r="AA830" s="50" t="b">
        <x:f>AND(ISNUMBER(S830),S830&gt;=DATE(YEAR('設定'!$B$10)-'設定'!$B$9,MONTH('設定'!$B$10),DAY('設定'!$B$10)))</x:f>
        <x:v>0</x:v>
      </x:c>
      <x:c r="AB830" s="55" t="b">
        <x:v>1</x:v>
      </x:c>
      <x:c r="AC830" s="55" t="b">
        <x:v>1</x:v>
      </x:c>
      <x:c r="AD830" s="50" t="n">
        <x:f>IF(X830,1,0)+IF(Z830,1,0)+IF(AA830,1,0)+IF(AB830,1,0)</x:f>
        <x:v>1</x:v>
      </x:c>
      <x:c r="AE830" s="50" t="n">
        <x:f>IF(Y830,1,0)+IF(Z830,1,0)+IF(AA830,1,0)+IF(AB830,1,0)</x:f>
        <x:v>1</x:v>
      </x:c>
      <x:c r="AF830" s="50" t="n">
        <x:f>IF(Y830,1,0)+IF(Z830,1,0)+IF(AA830,1,0)+IF(AC830,1,0)</x:f>
        <x:v>1</x:v>
      </x:c>
      <x:c r="AG830" s="53" t="n">
        <x:v>44348</x:v>
      </x:c>
      <x:c r="AH830" s="50" t="str">
        <x:v>S100Y159</x:v>
      </x:c>
      <x:c r="AI830" s="50" t="str">
        <x:v>NetSalesSummaryOfBusinessResults</x:v>
      </x:c>
      <x:c r="AJ830" s="50" t="str">
        <x:v>OperatingIncome</x:v>
      </x:c>
      <x:c r="AK830" s="53" t="n">
        <x:v>46053</x:v>
      </x:c>
      <x:c r="AL830" s="50" t="str">
        <x:v>365/365/365/366/365</x:v>
      </x:c>
      <x:c r="AM830" s="51" t="n">
        <x:v>19079720</x:v>
      </x:c>
      <x:c r="AN830" s="51" t="n">
        <x:v>1399</x:v>
      </x:c>
      <x:c r="AO830" s="51" t="n">
        <x:f>IFERROR(AM830*AN830,"")</x:f>
        <x:v>26692528280</x:v>
      </x:c>
      <x:c r="AP830" s="56" t="n">
        <x:f>IFERROR(AO830/(K830*1000000),"")</x:f>
        <x:v>1.144258525976238</x:v>
      </x:c>
      <x:c r="AQ830" s="57" t="n">
        <x:v>34118020</x:v>
      </x:c>
      <x:c r="AR830" s="52" t="n">
        <x:v>0.3254011308099697</x:v>
      </x:c>
      <x:c r="AS830" s="52" t="n">
        <x:v>-0.3673184070916749</x:v>
      </x:c>
      <x:c r="AT830" s="55" t="b">
        <x:v>1</x:v>
      </x:c>
      <x:c r="AU830" s="50"/>
      <x:c r="AV830" s="58" t="n">
        <x:v>-0.0775982588796253</x:v>
      </x:c>
      <x:c r="AW830" s="50" t="n">
        <x:v>2461</x:v>
      </x:c>
      <x:c r="AX830" s="50" t="str">
        <x:v>Core Moat</x:v>
      </x:c>
      <x:c r="AY830" s="50" t="str">
        <x:v>目立つ機械的警告なし（定性確認は別途必要）</x:v>
      </x:c>
      <x:c r="AZ830" s="59" t="str">
        <x:v>2026-04-27 16:13</x:v>
      </x:c>
      <x:c r="BA830" s="53" t="n">
        <x:v>43586</x:v>
      </x:c>
      <x:c r="BB830" s="50" t="str">
        <x:v>肖 俊偉</x:v>
      </x:c>
      <x:c r="BC830" s="50"/>
      <x:c r="BD830" s="50" t="str">
        <x:v>TOPIX Small 2</x:v>
      </x:c>
    </x:row>
    <x:row r="831">
      <x:c r="A831" s="50" t="n">
        <x:v>830</x:v>
      </x:c>
      <x:c r="B831" s="50" t="str">
        <x:v>2114</x:v>
      </x:c>
      <x:c r="C831" s="50" t="str">
        <x:v>2114.T</x:v>
      </x:c>
      <x:c r="D831" s="50" t="str">
        <x:v>Fuji Nihon Corporation</x:v>
      </x:c>
      <x:c r="E831" s="50" t="str">
        <x:v>Standard Market(Domestic)</x:v>
      </x:c>
      <x:c r="F831" s="50" t="str">
        <x:v>Foods</x:v>
      </x:c>
      <x:c r="G831" s="51" t="n">
        <x:v>18992.703</x:v>
      </x:c>
      <x:c r="H831" s="51" t="n">
        <x:v>20096.053</x:v>
      </x:c>
      <x:c r="I831" s="51" t="n">
        <x:v>22677.852</x:v>
      </x:c>
      <x:c r="J831" s="51" t="n">
        <x:v>25889.553</x:v>
      </x:c>
      <x:c r="K831" s="51" t="n">
        <x:v>28209.627</x:v>
      </x:c>
      <x:c r="L831" s="52" t="n">
        <x:f>IFERROR(H831/G831-1,"")</x:f>
        <x:v>0.05809336354072392</x:v>
      </x:c>
      <x:c r="M831" s="52" t="n">
        <x:f>IFERROR(I831/H831-1,"")</x:f>
        <x:v>0.1284729394374109</x:v>
      </x:c>
      <x:c r="N831" s="52" t="n">
        <x:f>IFERROR(J831/I831-1,"")</x:f>
        <x:v>0.1416228044878325</x:v>
      </x:c>
      <x:c r="O831" s="52" t="n">
        <x:f>IFERROR(K831/J831-1,"")</x:f>
        <x:v>0.08961429345651517</x:v>
      </x:c>
      <x:c r="P831" s="52" t="n">
        <x:f>IFERROR((K831/G831)^(1/4)-1,"")</x:f>
        <x:v>0.10395823052997799</x:v>
      </x:c>
      <x:c r="Q831" s="51" t="n">
        <x:v>3232.701</x:v>
      </x:c>
      <x:c r="R831" s="52" t="n">
        <x:f>IFERROR(Q831/K831,"")</x:f>
        <x:v>0.11459566622415816</x:v>
      </x:c>
      <x:c r="S831" s="53" t="n">
        <x:v>22555</x:v>
      </x:c>
      <x:c r="T831" s="50" t="str">
        <x:v>EDINET_company_history</x:v>
      </x:c>
      <x:c r="U831" s="50" t="str">
        <x:v>双日株式会社</x:v>
      </x:c>
      <x:c r="V831" s="54" t="n">
        <x:v>0.3178</x:v>
      </x:c>
      <x:c r="W831" s="50" t="str">
        <x:v>曾 我 英 俊</x:v>
      </x:c>
      <x:c r="X831" s="50" t="b">
        <x:f>AND(COUNT(L831:O831)=4,L831&gt;='設定'!$B$6,M831&gt;='設定'!$B$6,N831&gt;='設定'!$B$6,O831&gt;='設定'!$B$6)</x:f>
        <x:v>0</x:v>
      </x:c>
      <x:c r="Y831" s="50" t="b">
        <x:f>AND(COUNT(G831:K831)=5,P831&gt;='設定'!$B$7)</x:f>
        <x:v>0</x:v>
      </x:c>
      <x:c r="Z831" s="50" t="b">
        <x:f>AND(ISNUMBER(R831),R831&gt;='設定'!$B$8)</x:f>
        <x:v>1</x:v>
      </x:c>
      <x:c r="AA831" s="50" t="b">
        <x:f>AND(ISNUMBER(S831),S831&gt;=DATE(YEAR('設定'!$B$10)-'設定'!$B$9,MONTH('設定'!$B$10),DAY('設定'!$B$10)))</x:f>
        <x:v>0</x:v>
      </x:c>
      <x:c r="AB831" s="55" t="b">
        <x:v>0</x:v>
      </x:c>
      <x:c r="AC831" s="55" t="b">
        <x:v>0</x:v>
      </x:c>
      <x:c r="AD831" s="50" t="n">
        <x:f>IF(X831,1,0)+IF(Z831,1,0)+IF(AA831,1,0)+IF(AB831,1,0)</x:f>
        <x:v>1</x:v>
      </x:c>
      <x:c r="AE831" s="50" t="n">
        <x:f>IF(Y831,1,0)+IF(Z831,1,0)+IF(AA831,1,0)+IF(AB831,1,0)</x:f>
        <x:v>1</x:v>
      </x:c>
      <x:c r="AF831" s="50" t="n">
        <x:f>IF(Y831,1,0)+IF(Z831,1,0)+IF(AA831,1,0)+IF(AC831,1,0)</x:f>
        <x:v>1</x:v>
      </x:c>
      <x:c r="AG831" s="53" t="n">
        <x:v>44348</x:v>
      </x:c>
      <x:c r="AH831" s="50" t="str">
        <x:v>S100W0KQ</x:v>
      </x:c>
      <x:c r="AI831" s="50" t="str">
        <x:v>NetSalesSummaryOfBusinessResults</x:v>
      </x:c>
      <x:c r="AJ831" s="50" t="str">
        <x:v>OperatingIncome</x:v>
      </x:c>
      <x:c r="AK831" s="53" t="n">
        <x:v>45747</x:v>
      </x:c>
      <x:c r="AL831" s="50" t="str">
        <x:v>365/365/365/366/365</x:v>
      </x:c>
      <x:c r="AM831" s="51" t="n">
        <x:v>25651300</x:v>
      </x:c>
      <x:c r="AN831" s="51" t="n">
        <x:v>614</x:v>
      </x:c>
      <x:c r="AO831" s="51" t="n">
        <x:f>IFERROR(AM831*AN831,"")</x:f>
        <x:v>15749898200</x:v>
      </x:c>
      <x:c r="AP831" s="56" t="n">
        <x:f>IFERROR(AO831/(K831*1000000),"")</x:f>
        <x:v>0.5583164286433139</x:v>
      </x:c>
      <x:c r="AQ831" s="57" t="n">
        <x:v>9393005</x:v>
      </x:c>
      <x:c r="AR831" s="52" t="n">
        <x:v>0.2077429121603105</x:v>
      </x:c>
      <x:c r="AS831" s="52" t="n">
        <x:v>-0.2565303886550264</x:v>
      </x:c>
      <x:c r="AT831" s="55" t="b">
        <x:v>0</x:v>
      </x:c>
      <x:c r="AU831" s="50" t="str">
        <x:v>low_liquidity</x:v>
      </x:c>
      <x:c r="AV831" s="58" t="n">
        <x:v>0.1055572143747824</x:v>
      </x:c>
      <x:c r="AW831" s="50" t="n">
        <x:v>1199</x:v>
      </x:c>
      <x:c r="AX831" s="50" t="str">
        <x:v>Discovery</x:v>
      </x:c>
      <x:c r="AY831" s="50" t="str">
        <x:v>既存適格性フィルター不通過: low_liquidity / 60日平均売買代金2,000万円未満</x:v>
      </x:c>
      <x:c r="AZ831" s="59" t="str">
        <x:v>2025-06-20 13:02</x:v>
      </x:c>
      <x:c r="BA831" s="53" t="n">
        <x:v>22555</x:v>
      </x:c>
      <x:c r="BB831" s="50"/>
      <x:c r="BC831" s="50"/>
      <x:c r="BD831" s="50"/>
    </x:row>
    <x:row r="832">
      <x:c r="A832" s="50" t="n">
        <x:v>831</x:v>
      </x:c>
      <x:c r="B832" s="50" t="str">
        <x:v>6856</x:v>
      </x:c>
      <x:c r="C832" s="50" t="str">
        <x:v>6856.T</x:v>
      </x:c>
      <x:c r="D832" s="50" t="str">
        <x:v>HORIBA,Ltd.</x:v>
      </x:c>
      <x:c r="E832" s="50" t="str">
        <x:v>Prime Market (Domestic)</x:v>
      </x:c>
      <x:c r="F832" s="50" t="str">
        <x:v>Electric Appliances</x:v>
      </x:c>
      <x:c r="G832" s="51" t="n">
        <x:v>224314</x:v>
      </x:c>
      <x:c r="H832" s="51" t="n">
        <x:v>270133</x:v>
      </x:c>
      <x:c r="I832" s="51" t="n">
        <x:v>290558</x:v>
      </x:c>
      <x:c r="J832" s="51" t="n">
        <x:v>317369</x:v>
      </x:c>
      <x:c r="K832" s="51" t="n">
        <x:v>333081</x:v>
      </x:c>
      <x:c r="L832" s="52" t="n">
        <x:f>IFERROR(H832/G832-1,"")</x:f>
        <x:v>0.20426277450359764</x:v>
      </x:c>
      <x:c r="M832" s="52" t="n">
        <x:f>IFERROR(I832/H832-1,"")</x:f>
        <x:v>0.0756109027775207</x:v>
      </x:c>
      <x:c r="N832" s="52" t="n">
        <x:f>IFERROR(J832/I832-1,"")</x:f>
        <x:v>0.0922741758960346</x:v>
      </x:c>
      <x:c r="O832" s="52" t="n">
        <x:f>IFERROR(K832/J832-1,"")</x:f>
        <x:v>0.049507040700257354</x:v>
      </x:c>
      <x:c r="P832" s="52" t="n">
        <x:f>IFERROR((K832/G832)^(1/4)-1,"")</x:f>
        <x:v>0.10388382563528742</x:v>
      </x:c>
      <x:c r="Q832" s="51" t="n">
        <x:v>53040</x:v>
      </x:c>
      <x:c r="R832" s="52" t="n">
        <x:f>IFERROR(Q832/K832,"")</x:f>
        <x:v>0.15924054509263513</x:v>
      </x:c>
      <x:c r="S832" s="53" t="n">
        <x:v>25993</x:v>
      </x:c>
      <x:c r="T832" s="50" t="str">
        <x:v>EDINET_company_history</x:v>
      </x:c>
      <x:c r="U832" s="50" t="str">
        <x:v>日本マスタートラスト信託銀行株式会社（信託口）</x:v>
      </x:c>
      <x:c r="V832" s="54" t="n">
        <x:v>0.1174</x:v>
      </x:c>
      <x:c r="W832" s="50" t="str">
        <x:v>堀場 厚 / 齊藤 壽一 / 足立 正之</x:v>
      </x:c>
      <x:c r="X832" s="50" t="b">
        <x:f>AND(COUNT(L832:O832)=4,L832&gt;='設定'!$B$6,M832&gt;='設定'!$B$6,N832&gt;='設定'!$B$6,O832&gt;='設定'!$B$6)</x:f>
        <x:v>0</x:v>
      </x:c>
      <x:c r="Y832" s="50" t="b">
        <x:f>AND(COUNT(G832:K832)=5,P832&gt;='設定'!$B$7)</x:f>
        <x:v>0</x:v>
      </x:c>
      <x:c r="Z832" s="50" t="b">
        <x:f>AND(ISNUMBER(R832),R832&gt;='設定'!$B$8)</x:f>
        <x:v>1</x:v>
      </x:c>
      <x:c r="AA832" s="50" t="b">
        <x:f>AND(ISNUMBER(S832),S832&gt;=DATE(YEAR('設定'!$B$10)-'設定'!$B$9,MONTH('設定'!$B$10),DAY('設定'!$B$10)))</x:f>
        <x:v>0</x:v>
      </x:c>
      <x:c r="AB832" s="55" t="b">
        <x:v>0</x:v>
      </x:c>
      <x:c r="AC832" s="55" t="b">
        <x:v>0</x:v>
      </x:c>
      <x:c r="AD832" s="50" t="n">
        <x:f>IF(X832,1,0)+IF(Z832,1,0)+IF(AA832,1,0)+IF(AB832,1,0)</x:f>
        <x:v>1</x:v>
      </x:c>
      <x:c r="AE832" s="50" t="n">
        <x:f>IF(Y832,1,0)+IF(Z832,1,0)+IF(AA832,1,0)+IF(AB832,1,0)</x:f>
        <x:v>1</x:v>
      </x:c>
      <x:c r="AF832" s="50" t="n">
        <x:f>IF(Y832,1,0)+IF(Z832,1,0)+IF(AA832,1,0)+IF(AC832,1,0)</x:f>
        <x:v>1</x:v>
      </x:c>
      <x:c r="AG832" s="53" t="n">
        <x:v>44348</x:v>
      </x:c>
      <x:c r="AH832" s="50" t="str">
        <x:v>S100XSIJ</x:v>
      </x:c>
      <x:c r="AI832" s="50" t="str">
        <x:v>NetSalesSummaryOfBusinessResults</x:v>
      </x:c>
      <x:c r="AJ832" s="50" t="str">
        <x:v>OperatingIncome</x:v>
      </x:c>
      <x:c r="AK832" s="53" t="n">
        <x:v>46022</x:v>
      </x:c>
      <x:c r="AL832" s="50" t="str">
        <x:v>365/365/365/366/365</x:v>
      </x:c>
      <x:c r="AM832" s="51" t="n">
        <x:v>41995952</x:v>
      </x:c>
      <x:c r="AN832" s="51" t="n">
        <x:v>26605</x:v>
      </x:c>
      <x:c r="AO832" s="51" t="n">
        <x:f>IFERROR(AM832*AN832,"")</x:f>
        <x:v>1117302302960</x:v>
      </x:c>
      <x:c r="AP832" s="56" t="n">
        <x:f>IFERROR(AO832/(K832*1000000),"")</x:f>
        <x:v>3.3544462246720768</x:v>
      </x:c>
      <x:c r="AQ832" s="57" t="n">
        <x:v>4397332916.666667</x:v>
      </x:c>
      <x:c r="AR832" s="52" t="n">
        <x:v>0.3704678684765347</x:v>
      </x:c>
      <x:c r="AS832" s="52" t="n">
        <x:v>-0.5016708353108579</x:v>
      </x:c>
      <x:c r="AT832" s="55" t="b">
        <x:v>1</x:v>
      </x:c>
      <x:c r="AU832" s="50"/>
      <x:c r="AV832" s="58" t="n">
        <x:v>0.3585045293406446</x:v>
      </x:c>
      <x:c r="AW832" s="50" t="n">
        <x:v>284</x:v>
      </x:c>
      <x:c r="AX832" s="50" t="str">
        <x:v>Future Moat</x:v>
      </x:c>
      <x:c r="AY832" s="50" t="str">
        <x:v>目立つ機械的警告なし（定性確認は別途必要）</x:v>
      </x:c>
      <x:c r="AZ832" s="59" t="str">
        <x:v>2026-03-23 13:31</x:v>
      </x:c>
      <x:c r="BA832" s="53" t="n">
        <x:v>25993</x:v>
      </x:c>
      <x:c r="BB832" s="50"/>
      <x:c r="BC832" s="50"/>
      <x:c r="BD832" s="50" t="str">
        <x:v>TOPIX Mid400</x:v>
      </x:c>
    </x:row>
    <x:row r="833">
      <x:c r="A833" s="50" t="n">
        <x:v>832</x:v>
      </x:c>
      <x:c r="B833" s="50" t="str">
        <x:v>4755</x:v>
      </x:c>
      <x:c r="C833" s="50" t="str">
        <x:v>4755.T</x:v>
      </x:c>
      <x:c r="D833" s="50" t="str">
        <x:v>Rakuten Group,Inc.</x:v>
      </x:c>
      <x:c r="E833" s="50" t="str">
        <x:v>Prime Market (Domestic)</x:v>
      </x:c>
      <x:c r="F833" s="50" t="str">
        <x:v>Services</x:v>
      </x:c>
      <x:c r="G833" s="51" t="n">
        <x:v>1681757</x:v>
      </x:c>
      <x:c r="H833" s="51" t="n">
        <x:v>1920894</x:v>
      </x:c>
      <x:c r="I833" s="51" t="n">
        <x:v>2071315</x:v>
      </x:c>
      <x:c r="J833" s="51" t="n">
        <x:v>2279233</x:v>
      </x:c>
      <x:c r="K833" s="51" t="n">
        <x:v>2496575</x:v>
      </x:c>
      <x:c r="L833" s="52" t="n">
        <x:f>IFERROR(H833/G833-1,"")</x:f>
        <x:v>0.1421947403816366</x:v>
      </x:c>
      <x:c r="M833" s="52" t="n">
        <x:f>IFERROR(I833/H833-1,"")</x:f>
        <x:v>0.07830780875987942</x:v>
      </x:c>
      <x:c r="N833" s="52" t="n">
        <x:f>IFERROR(J833/I833-1,"")</x:f>
        <x:v>0.10037971047378114</x:v>
      </x:c>
      <x:c r="O833" s="52" t="n">
        <x:f>IFERROR(K833/J833-1,"")</x:f>
        <x:v>0.09535751719986507</x:v>
      </x:c>
      <x:c r="P833" s="52" t="n">
        <x:f>IFERROR((K833/G833)^(1/4)-1,"")</x:f>
        <x:v>0.10381259007731924</x:v>
      </x:c>
      <x:c r="Q833" s="51" t="n">
        <x:v>14382</x:v>
      </x:c>
      <x:c r="R833" s="52" t="n">
        <x:f>IFERROR(Q833/K833,"")</x:f>
        <x:v>0.005760692148243093</x:v>
      </x:c>
      <x:c r="S833" s="53" t="n">
        <x:v>45017</x:v>
      </x:c>
      <x:c r="T833" s="50" t="str">
        <x:v>EDINET_company_history</x:v>
      </x:c>
      <x:c r="U833" s="50" t="str">
        <x:v>日本マスタートラスト信託銀行株式会社（信託口）</x:v>
      </x:c>
      <x:c r="V833" s="54" t="n">
        <x:v>0.1084</x:v>
      </x:c>
      <x:c r="W833" s="50" t="str">
        <x:v>三木谷 浩 史 / 百 野 研太郎 / 廣 瀬 研 二</x:v>
      </x:c>
      <x:c r="X833" s="50" t="b">
        <x:f>AND(COUNT(L833:O833)=4,L833&gt;='設定'!$B$6,M833&gt;='設定'!$B$6,N833&gt;='設定'!$B$6,O833&gt;='設定'!$B$6)</x:f>
        <x:v>0</x:v>
      </x:c>
      <x:c r="Y833" s="50" t="b">
        <x:f>AND(COUNT(G833:K833)=5,P833&gt;='設定'!$B$7)</x:f>
        <x:v>0</x:v>
      </x:c>
      <x:c r="Z833" s="50" t="b">
        <x:f>AND(ISNUMBER(R833),R833&gt;='設定'!$B$8)</x:f>
        <x:v>0</x:v>
      </x:c>
      <x:c r="AA833" s="50" t="b">
        <x:f>AND(ISNUMBER(S833),S833&gt;=DATE(YEAR('設定'!$B$10)-'設定'!$B$9,MONTH('設定'!$B$10),DAY('設定'!$B$10)))</x:f>
        <x:v>1</x:v>
      </x:c>
      <x:c r="AB833" s="55" t="b">
        <x:v>0</x:v>
      </x:c>
      <x:c r="AC833" s="55" t="b">
        <x:v>0</x:v>
      </x:c>
      <x:c r="AD833" s="50" t="n">
        <x:f>IF(X833,1,0)+IF(Z833,1,0)+IF(AA833,1,0)+IF(AB833,1,0)</x:f>
        <x:v>1</x:v>
      </x:c>
      <x:c r="AE833" s="50" t="n">
        <x:f>IF(Y833,1,0)+IF(Z833,1,0)+IF(AA833,1,0)+IF(AB833,1,0)</x:f>
        <x:v>1</x:v>
      </x:c>
      <x:c r="AF833" s="50" t="n">
        <x:f>IF(Y833,1,0)+IF(Z833,1,0)+IF(AA833,1,0)+IF(AC833,1,0)</x:f>
        <x:v>1</x:v>
      </x:c>
      <x:c r="AG833" s="53" t="n">
        <x:v>44348</x:v>
      </x:c>
      <x:c r="AH833" s="50" t="str">
        <x:v>S100XTNW</x:v>
      </x:c>
      <x:c r="AI833" s="50" t="str">
        <x:v>RevenueIFRSSummaryOfBusinessResults</x:v>
      </x:c>
      <x:c r="AJ833" s="50" t="str">
        <x:v>OperatingProfitLossIFRS</x:v>
      </x:c>
      <x:c r="AK833" s="53" t="n">
        <x:v>46022</x:v>
      </x:c>
      <x:c r="AL833" s="50" t="str">
        <x:v>365/365/365/366/365</x:v>
      </x:c>
      <x:c r="AM833" s="51" t="n">
        <x:v>2169966300</x:v>
      </x:c>
      <x:c r="AN833" s="51" t="n">
        <x:v>764.4000244140625</x:v>
      </x:c>
      <x:c r="AO833" s="51" t="n">
        <x:f>IFERROR(AM833*AN833,"")</x:f>
        <x:v>1658722292697.6929</x:v>
      </x:c>
      <x:c r="AP833" s="56" t="n">
        <x:f>IFERROR(AO833/(K833*1000000),"")</x:f>
        <x:v>0.6643991439062287</x:v>
      </x:c>
      <x:c r="AQ833" s="57" t="n">
        <x:v>11418310520.85917</x:v>
      </x:c>
      <x:c r="AR833" s="52" t="n">
        <x:v>0.3815633588821449</x:v>
      </x:c>
      <x:c r="AS833" s="52" t="n">
        <x:v>-0.647074388893224</x:v>
      </x:c>
      <x:c r="AT833" s="55" t="b">
        <x:v>0</x:v>
      </x:c>
      <x:c r="AU833" s="50" t="str">
        <x:v>missing_financial_data;extreme_valuation_outlier</x:v>
      </x:c>
      <x:c r="AV833" s="58" t="n">
        <x:v>-0.0755336343557593</x:v>
      </x:c>
      <x:c r="AW833" s="50" t="n">
        <x:v>2441</x:v>
      </x:c>
      <x:c r="AX833" s="50" t="str">
        <x:v>Transformation Moat</x:v>
      </x:c>
      <x:c r="AY833" s="50" t="str">
        <x:v>既存適格性フィルター不通過: missing_financial_data;extreme_valuation_outlier / ローカル5年最大下落率-60%以下</x:v>
      </x:c>
      <x:c r="AZ833" s="59" t="str">
        <x:v>2026-03-26 15:30</x:v>
      </x:c>
      <x:c r="BA833" s="53" t="n">
        <x:v>45017</x:v>
      </x:c>
      <x:c r="BB833" s="50"/>
      <x:c r="BC833" s="50"/>
      <x:c r="BD833" s="50" t="str">
        <x:v>TOPIX Mid400</x:v>
      </x:c>
    </x:row>
    <x:row r="834">
      <x:c r="A834" s="50" t="n">
        <x:v>833</x:v>
      </x:c>
      <x:c r="B834" s="50" t="str">
        <x:v>3489</x:v>
      </x:c>
      <x:c r="C834" s="50" t="str">
        <x:v>3489.T</x:v>
      </x:c>
      <x:c r="D834" s="50" t="str">
        <x:v>FaithNetwork Co.,Ltd</x:v>
      </x:c>
      <x:c r="E834" s="50" t="str">
        <x:v>Standard Market(Domestic)</x:v>
      </x:c>
      <x:c r="F834" s="50" t="str">
        <x:v>Real Estate</x:v>
      </x:c>
      <x:c r="G834" s="51" t="n">
        <x:v>18774.727</x:v>
      </x:c>
      <x:c r="H834" s="51" t="n">
        <x:v>17020.985</x:v>
      </x:c>
      <x:c r="I834" s="51" t="n">
        <x:v>20968.307</x:v>
      </x:c>
      <x:c r="J834" s="51" t="n">
        <x:v>20293.034</x:v>
      </x:c>
      <x:c r="K834" s="51" t="n">
        <x:v>27851.385</x:v>
      </x:c>
      <x:c r="L834" s="52" t="n">
        <x:f>IFERROR(H834/G834-1,"")</x:f>
        <x:v>-0.09340972041830475</x:v>
      </x:c>
      <x:c r="M834" s="52" t="n">
        <x:f>IFERROR(I834/H834-1,"")</x:f>
        <x:v>0.23190914039346144</x:v>
      </x:c>
      <x:c r="N834" s="52" t="n">
        <x:f>IFERROR(J834/I834-1,"")</x:f>
        <x:v>-0.032204459806888575</x:v>
      </x:c>
      <x:c r="O834" s="52" t="n">
        <x:f>IFERROR(K834/J834-1,"")</x:f>
        <x:v>0.37246037236225993</x:v>
      </x:c>
      <x:c r="P834" s="52" t="n">
        <x:f>IFERROR((K834/G834)^(1/4)-1,"")</x:f>
        <x:v>0.10361677083611753</x:v>
      </x:c>
      <x:c r="Q834" s="51" t="n">
        <x:v>4538.755</x:v>
      </x:c>
      <x:c r="R834" s="52" t="n">
        <x:f>IFERROR(Q834/K834,"")</x:f>
        <x:v>0.16296334993753453</x:v>
      </x:c>
      <x:c r="S834" s="53" t="n">
        <x:v>43160</x:v>
      </x:c>
      <x:c r="T834" s="50" t="str">
        <x:v>EDINET_company_history</x:v>
      </x:c>
      <x:c r="U834" s="50" t="str">
        <x:v>株式会社８８</x:v>
      </x:c>
      <x:c r="V834" s="54" t="n">
        <x:v>0.405</x:v>
      </x:c>
      <x:c r="W834" s="50" t="str">
        <x:v>蜂谷 二郎</x:v>
      </x:c>
      <x:c r="X834" s="50" t="b">
        <x:f>AND(COUNT(L834:O834)=4,L834&gt;='設定'!$B$6,M834&gt;='設定'!$B$6,N834&gt;='設定'!$B$6,O834&gt;='設定'!$B$6)</x:f>
        <x:v>0</x:v>
      </x:c>
      <x:c r="Y834" s="50" t="b">
        <x:f>AND(COUNT(G834:K834)=5,P834&gt;='設定'!$B$7)</x:f>
        <x:v>0</x:v>
      </x:c>
      <x:c r="Z834" s="50" t="b">
        <x:f>AND(ISNUMBER(R834),R834&gt;='設定'!$B$8)</x:f>
        <x:v>1</x:v>
      </x:c>
      <x:c r="AA834" s="50" t="b">
        <x:f>AND(ISNUMBER(S834),S834&gt;=DATE(YEAR('設定'!$B$10)-'設定'!$B$9,MONTH('設定'!$B$10),DAY('設定'!$B$10)))</x:f>
        <x:v>0</x:v>
      </x:c>
      <x:c r="AB834" s="55" t="b">
        <x:v>0</x:v>
      </x:c>
      <x:c r="AC834" s="55" t="b">
        <x:v>0</x:v>
      </x:c>
      <x:c r="AD834" s="50" t="n">
        <x:f>IF(X834,1,0)+IF(Z834,1,0)+IF(AA834,1,0)+IF(AB834,1,0)</x:f>
        <x:v>1</x:v>
      </x:c>
      <x:c r="AE834" s="50" t="n">
        <x:f>IF(Y834,1,0)+IF(Z834,1,0)+IF(AA834,1,0)+IF(AB834,1,0)</x:f>
        <x:v>1</x:v>
      </x:c>
      <x:c r="AF834" s="50" t="n">
        <x:f>IF(Y834,1,0)+IF(Z834,1,0)+IF(AA834,1,0)+IF(AC834,1,0)</x:f>
        <x:v>1</x:v>
      </x:c>
      <x:c r="AG834" s="53" t="n">
        <x:v>44348</x:v>
      </x:c>
      <x:c r="AH834" s="50" t="str">
        <x:v>S100W2DE</x:v>
      </x:c>
      <x:c r="AI834" s="50" t="str">
        <x:v>NetSalesSummaryOfBusinessResults</x:v>
      </x:c>
      <x:c r="AJ834" s="50" t="str">
        <x:v>OperatingIncome</x:v>
      </x:c>
      <x:c r="AK834" s="53" t="n">
        <x:v>45747</x:v>
      </x:c>
      <x:c r="AL834" s="50" t="str">
        <x:v>365/365/365/366/365</x:v>
      </x:c>
      <x:c r="AM834" s="51" t="n">
        <x:v>9877200</x:v>
      </x:c>
      <x:c r="AN834" s="51" t="n">
        <x:v>703</x:v>
      </x:c>
      <x:c r="AO834" s="51" t="n">
        <x:f>IFERROR(AM834*AN834,"")</x:f>
        <x:v>6943671600</x:v>
      </x:c>
      <x:c r="AP834" s="56" t="n">
        <x:f>IFERROR(AO834/(K834*1000000),"")</x:f>
        <x:v>0.24931153693074867</x:v>
      </x:c>
      <x:c r="AQ834" s="57" t="n">
        <x:v>66867393.333333336</x:v>
      </x:c>
      <x:c r="AR834" s="52" t="n">
        <x:v>0.354532360342294</x:v>
      </x:c>
      <x:c r="AS834" s="52" t="n">
        <x:v>-0.3475640635354877</x:v>
      </x:c>
      <x:c r="AT834" s="55" t="b">
        <x:v>0</x:v>
      </x:c>
      <x:c r="AU834" s="50" t="str">
        <x:v>repeated_negative_operating_cf</x:v>
      </x:c>
      <x:c r="AV834" s="58" t="n">
        <x:v>0.00058445628578</x:v>
      </x:c>
      <x:c r="AW834" s="50" t="n">
        <x:v>1864</x:v>
      </x:c>
      <x:c r="AX834" s="50" t="str">
        <x:v>Core Moat</x:v>
      </x:c>
      <x:c r="AY834" s="50" t="str">
        <x:v>既存適格性フィルター不通過: repeated_negative_operating_cf</x:v>
      </x:c>
      <x:c r="AZ834" s="59" t="str">
        <x:v>2025-06-24 09:31</x:v>
      </x:c>
      <x:c r="BA834" s="53" t="n">
        <x:v>43160</x:v>
      </x:c>
      <x:c r="BB834" s="50"/>
      <x:c r="BC834" s="50"/>
      <x:c r="BD834" s="50"/>
    </x:row>
    <x:row r="835">
      <x:c r="A835" s="50" t="n">
        <x:v>834</x:v>
      </x:c>
      <x:c r="B835" s="50" t="str">
        <x:v>7821</x:v>
      </x:c>
      <x:c r="C835" s="50" t="str">
        <x:v>7821.T</x:v>
      </x:c>
      <x:c r="D835" s="50" t="str">
        <x:v>MAEDA KOSEN CO.,LTD.</x:v>
      </x:c>
      <x:c r="E835" s="50" t="str">
        <x:v>Prime Market (Domestic)</x:v>
      </x:c>
      <x:c r="F835" s="50" t="str">
        <x:v>Other Products</x:v>
      </x:c>
      <x:c r="G835" s="51" t="n">
        <x:v>43236</x:v>
      </x:c>
      <x:c r="H835" s="51" t="n">
        <x:v>36901</x:v>
      </x:c>
      <x:c r="I835" s="51" t="n">
        <x:v>50204</x:v>
      </x:c>
      <x:c r="J835" s="51" t="n">
        <x:v>55833</x:v>
      </x:c>
      <x:c r="K835" s="51" t="n">
        <x:v>64108</x:v>
      </x:c>
      <x:c r="L835" s="52" t="n">
        <x:f>IFERROR(H835/G835-1,"")</x:f>
        <x:v>-0.14652141733740398</x:v>
      </x:c>
      <x:c r="M835" s="52" t="n">
        <x:f>IFERROR(I835/H835-1,"")</x:f>
        <x:v>0.3605051353621853</x:v>
      </x:c>
      <x:c r="N835" s="52" t="n">
        <x:f>IFERROR(J835/I835-1,"")</x:f>
        <x:v>0.11212254003665056</x:v>
      </x:c>
      <x:c r="O835" s="52" t="n">
        <x:f>IFERROR(K835/J835-1,"")</x:f>
        <x:v>0.1482098400587466</x:v>
      </x:c>
      <x:c r="P835" s="52" t="n">
        <x:f>IFERROR((K835/G835)^(1/4)-1,"")</x:f>
        <x:v>0.10348562499741742</x:v>
      </x:c>
      <x:c r="Q835" s="51" t="n">
        <x:v>12026</x:v>
      </x:c>
      <x:c r="R835" s="52" t="n">
        <x:f>IFERROR(Q835/K835,"")</x:f>
        <x:v>0.187589692394085</x:v>
      </x:c>
      <x:c r="S835" s="53" t="n">
        <x:v>39295</x:v>
      </x:c>
      <x:c r="T835" s="50" t="str">
        <x:v>EDINET_company_history</x:v>
      </x:c>
      <x:c r="U835" s="50" t="str">
        <x:v>日本マスタートラスト 信託銀行株式会社</x:v>
      </x:c>
      <x:c r="V835" s="54" t="n">
        <x:v>0.1202</x:v>
      </x:c>
      <x:c r="W835" s="50" t="str">
        <x:v>前田 征利 / 前田 尚宏</x:v>
      </x:c>
      <x:c r="X835" s="50" t="b">
        <x:f>AND(COUNT(L835:O835)=4,L835&gt;='設定'!$B$6,M835&gt;='設定'!$B$6,N835&gt;='設定'!$B$6,O835&gt;='設定'!$B$6)</x:f>
        <x:v>0</x:v>
      </x:c>
      <x:c r="Y835" s="50" t="b">
        <x:f>AND(COUNT(G835:K835)=5,P835&gt;='設定'!$B$7)</x:f>
        <x:v>0</x:v>
      </x:c>
      <x:c r="Z835" s="50" t="b">
        <x:f>AND(ISNUMBER(R835),R835&gt;='設定'!$B$8)</x:f>
        <x:v>1</x:v>
      </x:c>
      <x:c r="AA835" s="50" t="b">
        <x:f>AND(ISNUMBER(S835),S835&gt;=DATE(YEAR('設定'!$B$10)-'設定'!$B$9,MONTH('設定'!$B$10),DAY('設定'!$B$10)))</x:f>
        <x:v>0</x:v>
      </x:c>
      <x:c r="AB835" s="55" t="b">
        <x:v>0</x:v>
      </x:c>
      <x:c r="AC835" s="55" t="b">
        <x:v>0</x:v>
      </x:c>
      <x:c r="AD835" s="50" t="n">
        <x:f>IF(X835,1,0)+IF(Z835,1,0)+IF(AA835,1,0)+IF(AB835,1,0)</x:f>
        <x:v>1</x:v>
      </x:c>
      <x:c r="AE835" s="50" t="n">
        <x:f>IF(Y835,1,0)+IF(Z835,1,0)+IF(AA835,1,0)+IF(AB835,1,0)</x:f>
        <x:v>1</x:v>
      </x:c>
      <x:c r="AF835" s="50" t="n">
        <x:f>IF(Y835,1,0)+IF(Z835,1,0)+IF(AA835,1,0)+IF(AC835,1,0)</x:f>
        <x:v>1</x:v>
      </x:c>
      <x:c r="AG835" s="53" t="n">
        <x:v>44348</x:v>
      </x:c>
      <x:c r="AH835" s="50" t="str">
        <x:v>S100WQAH</x:v>
      </x:c>
      <x:c r="AI835" s="50" t="str">
        <x:v>NetSalesSummaryOfBusinessResults</x:v>
      </x:c>
      <x:c r="AJ835" s="50" t="str">
        <x:v>OperatingIncome</x:v>
      </x:c>
      <x:c r="AK835" s="53" t="n">
        <x:v>45838</x:v>
      </x:c>
      <x:c r="AL835" s="50" t="str">
        <x:v>365/283/365/366/365</x:v>
      </x:c>
      <x:c r="AM835" s="51" t="n">
        <x:v>67064912</x:v>
      </x:c>
      <x:c r="AN835" s="51" t="n">
        <x:v>1793</x:v>
      </x:c>
      <x:c r="AO835" s="51" t="n">
        <x:f>IFERROR(AM835*AN835,"")</x:f>
        <x:v>120247387216</x:v>
      </x:c>
      <x:c r="AP835" s="56" t="n">
        <x:f>IFERROR(AO835/(K835*1000000),"")</x:f>
        <x:v>1.8757001811942347</x:v>
      </x:c>
      <x:c r="AQ835" s="57" t="n">
        <x:v>293851375</x:v>
      </x:c>
      <x:c r="AR835" s="52" t="n">
        <x:v>0.257178472606093</x:v>
      </x:c>
      <x:c r="AS835" s="52" t="n">
        <x:v>-0.3534796165282993</x:v>
      </x:c>
      <x:c r="AT835" s="55" t="b">
        <x:v>1</x:v>
      </x:c>
      <x:c r="AU835" s="50"/>
      <x:c r="AV835" s="58" t="n">
        <x:v>0.0487744632539316</x:v>
      </x:c>
      <x:c r="AW835" s="50" t="n">
        <x:v>1522</x:v>
      </x:c>
      <x:c r="AX835" s="50" t="str">
        <x:v>Core Moat</x:v>
      </x:c>
      <x:c r="AY835" s="50" t="str">
        <x:v>目立つ機械的警告なし（定性確認は別途必要）</x:v>
      </x:c>
      <x:c r="AZ835" s="59" t="str">
        <x:v>2025-09-22 16:16</x:v>
      </x:c>
      <x:c r="BA835" s="53" t="n">
        <x:v>39295</x:v>
      </x:c>
      <x:c r="BB835" s="50"/>
      <x:c r="BC835" s="50"/>
      <x:c r="BD835" s="50" t="str">
        <x:v>TOPIX Small 1</x:v>
      </x:c>
    </x:row>
    <x:row r="836">
      <x:c r="A836" s="50" t="n">
        <x:v>835</x:v>
      </x:c>
      <x:c r="B836" s="50" t="str">
        <x:v>3996</x:v>
      </x:c>
      <x:c r="C836" s="50" t="str">
        <x:v>3996.T</x:v>
      </x:c>
      <x:c r="D836" s="50" t="str">
        <x:v>Signpost Corporation</x:v>
      </x:c>
      <x:c r="E836" s="50" t="str">
        <x:v>Standard Market(Domestic)</x:v>
      </x:c>
      <x:c r="F836" s="50" t="str">
        <x:v>Information &amp; Communication</x:v>
      </x:c>
      <x:c r="G836" s="51" t="n">
        <x:v>2119.08</x:v>
      </x:c>
      <x:c r="H836" s="51" t="n">
        <x:v>2574.056</x:v>
      </x:c>
      <x:c r="I836" s="51" t="n">
        <x:v>2929.659</x:v>
      </x:c>
      <x:c r="J836" s="51" t="n">
        <x:v>3023.515</x:v>
      </x:c>
      <x:c r="K836" s="51" t="n">
        <x:v>3138.857</x:v>
      </x:c>
      <x:c r="L836" s="52" t="n">
        <x:f>IFERROR(H836/G836-1,"")</x:f>
        <x:v>0.2147044944032317</x:v>
      </x:c>
      <x:c r="M836" s="52" t="n">
        <x:f>IFERROR(I836/H836-1,"")</x:f>
        <x:v>0.13814889808147135</x:v>
      </x:c>
      <x:c r="N836" s="52" t="n">
        <x:f>IFERROR(J836/I836-1,"")</x:f>
        <x:v>0.032036492984337084</x:v>
      </x:c>
      <x:c r="O836" s="52" t="n">
        <x:f>IFERROR(K836/J836-1,"")</x:f>
        <x:v>0.03814831413106923</x:v>
      </x:c>
      <x:c r="P836" s="52" t="n">
        <x:f>IFERROR((K836/G836)^(1/4)-1,"")</x:f>
        <x:v>0.10320455034915454</x:v>
      </x:c>
      <x:c r="Q836" s="51" t="n">
        <x:v>98.413</x:v>
      </x:c>
      <x:c r="R836" s="52" t="n">
        <x:f>IFERROR(Q836/K836,"")</x:f>
        <x:v>0.03135313268492321</x:v>
      </x:c>
      <x:c r="S836" s="53" t="n">
        <x:v>43040</x:v>
      </x:c>
      <x:c r="T836" s="50" t="str">
        <x:v>EDINET_company_history</x:v>
      </x:c>
      <x:c r="U836" s="50" t="str">
        <x:v>蒲原 寧</x:v>
      </x:c>
      <x:c r="V836" s="54" t="n">
        <x:v>0.2173</x:v>
      </x:c>
      <x:c r="W836" s="50" t="str">
        <x:v>蒲原 寧 / 西島 康隆</x:v>
      </x:c>
      <x:c r="X836" s="50" t="b">
        <x:f>AND(COUNT(L836:O836)=4,L836&gt;='設定'!$B$6,M836&gt;='設定'!$B$6,N836&gt;='設定'!$B$6,O836&gt;='設定'!$B$6)</x:f>
        <x:v>0</x:v>
      </x:c>
      <x:c r="Y836" s="50" t="b">
        <x:f>AND(COUNT(G836:K836)=5,P836&gt;='設定'!$B$7)</x:f>
        <x:v>0</x:v>
      </x:c>
      <x:c r="Z836" s="50" t="b">
        <x:f>AND(ISNUMBER(R836),R836&gt;='設定'!$B$8)</x:f>
        <x:v>0</x:v>
      </x:c>
      <x:c r="AA836" s="50" t="b">
        <x:f>AND(ISNUMBER(S836),S836&gt;=DATE(YEAR('設定'!$B$10)-'設定'!$B$9,MONTH('設定'!$B$10),DAY('設定'!$B$10)))</x:f>
        <x:v>0</x:v>
      </x:c>
      <x:c r="AB836" s="55" t="b">
        <x:v>1</x:v>
      </x:c>
      <x:c r="AC836" s="55" t="b">
        <x:v>1</x:v>
      </x:c>
      <x:c r="AD836" s="50" t="n">
        <x:f>IF(X836,1,0)+IF(Z836,1,0)+IF(AA836,1,0)+IF(AB836,1,0)</x:f>
        <x:v>1</x:v>
      </x:c>
      <x:c r="AE836" s="50" t="n">
        <x:f>IF(Y836,1,0)+IF(Z836,1,0)+IF(AA836,1,0)+IF(AB836,1,0)</x:f>
        <x:v>1</x:v>
      </x:c>
      <x:c r="AF836" s="50" t="n">
        <x:f>IF(Y836,1,0)+IF(Z836,1,0)+IF(AA836,1,0)+IF(AC836,1,0)</x:f>
        <x:v>1</x:v>
      </x:c>
      <x:c r="AG836" s="53" t="n">
        <x:v>44348</x:v>
      </x:c>
      <x:c r="AH836" s="50" t="str">
        <x:v>S100Y6B0</x:v>
      </x:c>
      <x:c r="AI836" s="50" t="str">
        <x:v>NetSalesSummaryOfBusinessResults</x:v>
      </x:c>
      <x:c r="AJ836" s="50" t="str">
        <x:v>OperatingIncome</x:v>
      </x:c>
      <x:c r="AK836" s="53" t="n">
        <x:v>46081</x:v>
      </x:c>
      <x:c r="AL836" s="50" t="str">
        <x:v>365/365/366/365/365</x:v>
      </x:c>
      <x:c r="AM836" s="51" t="n">
        <x:v>12793395</x:v>
      </x:c>
      <x:c r="AN836" s="51" t="n">
        <x:v>190</x:v>
      </x:c>
      <x:c r="AO836" s="51" t="n">
        <x:f>IFERROR(AM836*AN836,"")</x:f>
        <x:v>2430745050</x:v>
      </x:c>
      <x:c r="AP836" s="56" t="n">
        <x:f>IFERROR(AO836/(K836*1000000),"")</x:f>
        <x:v>0.7744045204990224</x:v>
      </x:c>
      <x:c r="AQ836" s="57" t="n">
        <x:v>8832010</x:v>
      </x:c>
      <x:c r="AR836" s="52" t="n">
        <x:v>0.5903402384482213</x:v>
      </x:c>
      <x:c r="AS836" s="52" t="n">
        <x:v>-0.9061728395061728</x:v>
      </x:c>
      <x:c r="AT836" s="55" t="b">
        <x:v>0</x:v>
      </x:c>
      <x:c r="AU836" s="50" t="str">
        <x:v>low_liquidity</x:v>
      </x:c>
      <x:c r="AV836" s="58" t="n">
        <x:v>-0.2958074374714274</x:v>
      </x:c>
      <x:c r="AW836" s="50" t="n">
        <x:v>3274</x:v>
      </x:c>
      <x:c r="AX836" s="50" t="str">
        <x:v>Future Moat</x:v>
      </x:c>
      <x:c r="AY836" s="50" t="str">
        <x:v>既存適格性フィルター不通過: low_liquidity / 60日平均売買代金2,000万円未満 / ローカル5年最大下落率-60%以下</x:v>
      </x:c>
      <x:c r="AZ836" s="59" t="str">
        <x:v>2026-05-28 16:07</x:v>
      </x:c>
      <x:c r="BA836" s="53" t="n">
        <x:v>43040</x:v>
      </x:c>
      <x:c r="BB836" s="50" t="str">
        <x:v>蒲原 寧</x:v>
      </x:c>
      <x:c r="BC836" s="50"/>
      <x:c r="BD836" s="50"/>
    </x:row>
    <x:row r="837">
      <x:c r="A837" s="50" t="n">
        <x:v>836</x:v>
      </x:c>
      <x:c r="B837" s="50" t="str">
        <x:v>4674</x:v>
      </x:c>
      <x:c r="C837" s="50" t="str">
        <x:v>4674.T</x:v>
      </x:c>
      <x:c r="D837" s="50" t="str">
        <x:v>CRESCO LTD.</x:v>
      </x:c>
      <x:c r="E837" s="50" t="str">
        <x:v>Prime Market (Domestic)</x:v>
      </x:c>
      <x:c r="F837" s="50" t="str">
        <x:v>Information &amp; Communication</x:v>
      </x:c>
      <x:c r="G837" s="51" t="n">
        <x:v>39706.144</x:v>
      </x:c>
      <x:c r="H837" s="51" t="n">
        <x:v>44450.374</x:v>
      </x:c>
      <x:c r="I837" s="51" t="n">
        <x:v>48368.324</x:v>
      </x:c>
      <x:c r="J837" s="51" t="n">
        <x:v>52755.89</x:v>
      </x:c>
      <x:c r="K837" s="51" t="n">
        <x:v>58760.592</x:v>
      </x:c>
      <x:c r="L837" s="52" t="n">
        <x:f>IFERROR(H837/G837-1,"")</x:f>
        <x:v>0.11948352375894267</x:v>
      </x:c>
      <x:c r="M837" s="52" t="n">
        <x:f>IFERROR(I837/H837-1,"")</x:f>
        <x:v>0.08814211551965778</x:v>
      </x:c>
      <x:c r="N837" s="52" t="n">
        <x:f>IFERROR(J837/I837-1,"")</x:f>
        <x:v>0.09071155742340786</x:v>
      </x:c>
      <x:c r="O837" s="52" t="n">
        <x:f>IFERROR(K837/J837-1,"")</x:f>
        <x:v>0.11382050421289458</x:v>
      </x:c>
      <x:c r="P837" s="52" t="n">
        <x:f>IFERROR((K837/G837)^(1/4)-1,"")</x:f>
        <x:v>0.10295326925859527</x:v>
      </x:c>
      <x:c r="Q837" s="51" t="n">
        <x:v>5983.822</x:v>
      </x:c>
      <x:c r="R837" s="52" t="n">
        <x:f>IFERROR(Q837/K837,"")</x:f>
        <x:v>0.10183392978750112</x:v>
      </x:c>
      <x:c r="S837" s="53" t="n">
        <x:v>36770</x:v>
      </x:c>
      <x:c r="T837" s="50" t="str">
        <x:v>EDINET_company_history</x:v>
      </x:c>
      <x:c r="U837" s="50" t="str">
        <x:v>有限会社イワサキコーポレーション</x:v>
      </x:c>
      <x:c r="V837" s="54" t="n">
        <x:v>0.176</x:v>
      </x:c>
      <x:c r="W837" s="50" t="str">
        <x:v>根 元 浩 幸 / 冨 永 宏</x:v>
      </x:c>
      <x:c r="X837" s="50" t="b">
        <x:f>AND(COUNT(L837:O837)=4,L837&gt;='設定'!$B$6,M837&gt;='設定'!$B$6,N837&gt;='設定'!$B$6,O837&gt;='設定'!$B$6)</x:f>
        <x:v>0</x:v>
      </x:c>
      <x:c r="Y837" s="50" t="b">
        <x:f>AND(COUNT(G837:K837)=5,P837&gt;='設定'!$B$7)</x:f>
        <x:v>0</x:v>
      </x:c>
      <x:c r="Z837" s="50" t="b">
        <x:f>AND(ISNUMBER(R837),R837&gt;='設定'!$B$8)</x:f>
        <x:v>1</x:v>
      </x:c>
      <x:c r="AA837" s="50" t="b">
        <x:f>AND(ISNUMBER(S837),S837&gt;=DATE(YEAR('設定'!$B$10)-'設定'!$B$9,MONTH('設定'!$B$10),DAY('設定'!$B$10)))</x:f>
        <x:v>0</x:v>
      </x:c>
      <x:c r="AB837" s="55" t="b">
        <x:v>0</x:v>
      </x:c>
      <x:c r="AC837" s="55" t="b">
        <x:v>0</x:v>
      </x:c>
      <x:c r="AD837" s="50" t="n">
        <x:f>IF(X837,1,0)+IF(Z837,1,0)+IF(AA837,1,0)+IF(AB837,1,0)</x:f>
        <x:v>1</x:v>
      </x:c>
      <x:c r="AE837" s="50" t="n">
        <x:f>IF(Y837,1,0)+IF(Z837,1,0)+IF(AA837,1,0)+IF(AB837,1,0)</x:f>
        <x:v>1</x:v>
      </x:c>
      <x:c r="AF837" s="50" t="n">
        <x:f>IF(Y837,1,0)+IF(Z837,1,0)+IF(AA837,1,0)+IF(AC837,1,0)</x:f>
        <x:v>1</x:v>
      </x:c>
      <x:c r="AG837" s="53" t="n">
        <x:v>44348</x:v>
      </x:c>
      <x:c r="AH837" s="50" t="str">
        <x:v>S100VZI7</x:v>
      </x:c>
      <x:c r="AI837" s="50" t="str">
        <x:v>NetSalesSummaryOfBusinessResults</x:v>
      </x:c>
      <x:c r="AJ837" s="50" t="str">
        <x:v>OperatingIncome</x:v>
      </x:c>
      <x:c r="AK837" s="53" t="n">
        <x:v>45747</x:v>
      </x:c>
      <x:c r="AL837" s="50" t="str">
        <x:v>365/365/365/366/365</x:v>
      </x:c>
      <x:c r="AM837" s="51" t="n">
        <x:v>41237800</x:v>
      </x:c>
      <x:c r="AN837" s="51" t="n">
        <x:v>1532</x:v>
      </x:c>
      <x:c r="AO837" s="51" t="n">
        <x:f>IFERROR(AM837*AN837,"")</x:f>
        <x:v>63176309600</x:v>
      </x:c>
      <x:c r="AP837" s="56" t="n">
        <x:f>IFERROR(AO837/(K837*1000000),"")</x:f>
        <x:v>1.0751476023250413</x:v>
      </x:c>
      <x:c r="AQ837" s="57" t="n">
        <x:v>161593313.33333334</x:v>
      </x:c>
      <x:c r="AR837" s="52" t="n">
        <x:v>0.3376646871744889</x:v>
      </x:c>
      <x:c r="AS837" s="52" t="n">
        <x:v>-0.2880835050523701</x:v>
      </x:c>
      <x:c r="AT837" s="55" t="b">
        <x:v>1</x:v>
      </x:c>
      <x:c r="AU837" s="50"/>
      <x:c r="AV837" s="58" t="n">
        <x:v>0.1214546268184826</x:v>
      </x:c>
      <x:c r="AW837" s="50" t="n">
        <x:v>1113</x:v>
      </x:c>
      <x:c r="AX837" s="50" t="str">
        <x:v>Core Moat</x:v>
      </x:c>
      <x:c r="AY837" s="50" t="str">
        <x:v>目立つ機械的警告なし（定性確認は別途必要）</x:v>
      </x:c>
      <x:c r="AZ837" s="59" t="str">
        <x:v>2025-06-19 15:30</x:v>
      </x:c>
      <x:c r="BA837" s="53" t="n">
        <x:v>36770</x:v>
      </x:c>
      <x:c r="BB837" s="50"/>
      <x:c r="BC837" s="50"/>
      <x:c r="BD837" s="50" t="str">
        <x:v>TOPIX Small 2</x:v>
      </x:c>
    </x:row>
    <x:row r="838">
      <x:c r="A838" s="50" t="n">
        <x:v>837</x:v>
      </x:c>
      <x:c r="B838" s="50" t="str">
        <x:v>3495</x:v>
      </x:c>
      <x:c r="C838" s="50" t="str">
        <x:v>3495.T</x:v>
      </x:c>
      <x:c r="D838" s="50" t="str">
        <x:v>Koryojyuhan Co.,Ltd.</x:v>
      </x:c>
      <x:c r="E838" s="50" t="str">
        <x:v>Standard Market(Domestic)</x:v>
      </x:c>
      <x:c r="F838" s="50" t="str">
        <x:v>Real Estate</x:v>
      </x:c>
      <x:c r="G838" s="51" t="n">
        <x:v>7799.15</x:v>
      </x:c>
      <x:c r="H838" s="51" t="n">
        <x:v>8713.191</x:v>
      </x:c>
      <x:c r="I838" s="51" t="n">
        <x:v>9324.915</x:v>
      </x:c>
      <x:c r="J838" s="51" t="n">
        <x:v>10035.834</x:v>
      </x:c>
      <x:c r="K838" s="51" t="n">
        <x:v>11532.888</x:v>
      </x:c>
      <x:c r="L838" s="52" t="n">
        <x:f>IFERROR(H838/G838-1,"")</x:f>
        <x:v>0.1171975151138267</x:v>
      </x:c>
      <x:c r="M838" s="52" t="n">
        <x:f>IFERROR(I838/H838-1,"")</x:f>
        <x:v>0.07020665563282158</x:v>
      </x:c>
      <x:c r="N838" s="52" t="n">
        <x:f>IFERROR(J838/I838-1,"")</x:f>
        <x:v>0.07623865740331137</x:v>
      </x:c>
      <x:c r="O838" s="52" t="n">
        <x:f>IFERROR(K838/J838-1,"")</x:f>
        <x:v>0.1491708611362046</x:v>
      </x:c>
      <x:c r="P838" s="52" t="n">
        <x:f>IFERROR((K838/G838)^(1/4)-1,"")</x:f>
        <x:v>0.10273891370285115</x:v>
      </x:c>
      <x:c r="Q838" s="51" t="n">
        <x:v>1071.264</x:v>
      </x:c>
      <x:c r="R838" s="52" t="n">
        <x:f>IFERROR(Q838/K838,"")</x:f>
        <x:v>0.09288774849803448</x:v>
      </x:c>
      <x:c r="S838" s="53" t="n">
        <x:v>43344</x:v>
      </x:c>
      <x:c r="T838" s="50" t="str">
        <x:v>EDINET_company_history</x:v>
      </x:c>
      <x:c r="U838" s="50" t="str">
        <x:v>薄井 宗明</x:v>
      </x:c>
      <x:c r="V838" s="54" t="n">
        <x:v>0.3373</x:v>
      </x:c>
      <x:c r="W838" s="50" t="str">
        <x:v>薄井 宗明 / 金子 哲広</x:v>
      </x:c>
      <x:c r="X838" s="50" t="b">
        <x:f>AND(COUNT(L838:O838)=4,L838&gt;='設定'!$B$6,M838&gt;='設定'!$B$6,N838&gt;='設定'!$B$6,O838&gt;='設定'!$B$6)</x:f>
        <x:v>0</x:v>
      </x:c>
      <x:c r="Y838" s="50" t="b">
        <x:f>AND(COUNT(G838:K838)=5,P838&gt;='設定'!$B$7)</x:f>
        <x:v>0</x:v>
      </x:c>
      <x:c r="Z838" s="50" t="b">
        <x:f>AND(ISNUMBER(R838),R838&gt;='設定'!$B$8)</x:f>
        <x:v>0</x:v>
      </x:c>
      <x:c r="AA838" s="50" t="b">
        <x:f>AND(ISNUMBER(S838),S838&gt;=DATE(YEAR('設定'!$B$10)-'設定'!$B$9,MONTH('設定'!$B$10),DAY('設定'!$B$10)))</x:f>
        <x:v>0</x:v>
      </x:c>
      <x:c r="AB838" s="55" t="b">
        <x:v>1</x:v>
      </x:c>
      <x:c r="AC838" s="55" t="b">
        <x:v>1</x:v>
      </x:c>
      <x:c r="AD838" s="50" t="n">
        <x:f>IF(X838,1,0)+IF(Z838,1,0)+IF(AA838,1,0)+IF(AB838,1,0)</x:f>
        <x:v>1</x:v>
      </x:c>
      <x:c r="AE838" s="50" t="n">
        <x:f>IF(Y838,1,0)+IF(Z838,1,0)+IF(AA838,1,0)+IF(AB838,1,0)</x:f>
        <x:v>1</x:v>
      </x:c>
      <x:c r="AF838" s="50" t="n">
        <x:f>IF(Y838,1,0)+IF(Z838,1,0)+IF(AA838,1,0)+IF(AC838,1,0)</x:f>
        <x:v>1</x:v>
      </x:c>
      <x:c r="AG838" s="53" t="n">
        <x:v>44348</x:v>
      </x:c>
      <x:c r="AH838" s="50" t="str">
        <x:v>S100XCMA</x:v>
      </x:c>
      <x:c r="AI838" s="50" t="str">
        <x:v>NetSalesSummaryOfBusinessResults</x:v>
      </x:c>
      <x:c r="AJ838" s="50" t="str">
        <x:v>OperatingIncome</x:v>
      </x:c>
      <x:c r="AK838" s="53" t="n">
        <x:v>45930</x:v>
      </x:c>
      <x:c r="AL838" s="50" t="str">
        <x:v>365/365/365/366/365</x:v>
      </x:c>
      <x:c r="AM838" s="51" t="n">
        <x:v>2764500</x:v>
      </x:c>
      <x:c r="AN838" s="51" t="n">
        <x:v>2380</x:v>
      </x:c>
      <x:c r="AO838" s="51" t="n">
        <x:f>IFERROR(AM838*AN838,"")</x:f>
        <x:v>6579510000</x:v>
      </x:c>
      <x:c r="AP838" s="56" t="n">
        <x:f>IFERROR(AO838/(K838*1000000),"")</x:f>
        <x:v>0.5704997742109349</x:v>
      </x:c>
      <x:c r="AQ838" s="57" t="n">
        <x:v>2200466.6666666665</x:v>
      </x:c>
      <x:c r="AR838" s="52" t="n">
        <x:v>0.2263594619810801</x:v>
      </x:c>
      <x:c r="AS838" s="52" t="n">
        <x:v>-0.2046438583252184</x:v>
      </x:c>
      <x:c r="AT838" s="55" t="b">
        <x:v>0</x:v>
      </x:c>
      <x:c r="AU838" s="50" t="str">
        <x:v>low_liquidity</x:v>
      </x:c>
      <x:c r="AV838" s="58" t="n">
        <x:v>0.044058566511405</x:v>
      </x:c>
      <x:c r="AW838" s="50" t="n">
        <x:v>1552</x:v>
      </x:c>
      <x:c r="AX838" s="50" t="str">
        <x:v>Discovery</x:v>
      </x:c>
      <x:c r="AY838" s="50" t="str">
        <x:v>既存適格性フィルター不通過: low_liquidity / 60日平均売買代金2,000万円未満</x:v>
      </x:c>
      <x:c r="AZ838" s="59" t="str">
        <x:v>2025-12-24 13:24</x:v>
      </x:c>
      <x:c r="BA838" s="53" t="n">
        <x:v>43344</x:v>
      </x:c>
      <x:c r="BB838" s="50" t="str">
        <x:v>薄井 宗明</x:v>
      </x:c>
      <x:c r="BC838" s="50"/>
      <x:c r="BD838" s="50"/>
    </x:row>
    <x:row r="839">
      <x:c r="A839" s="50" t="n">
        <x:v>838</x:v>
      </x:c>
      <x:c r="B839" s="50" t="str">
        <x:v>7740</x:v>
      </x:c>
      <x:c r="C839" s="50" t="str">
        <x:v>7740.T</x:v>
      </x:c>
      <x:c r="D839" s="50" t="str">
        <x:v>Tamron Co.,Ltd.</x:v>
      </x:c>
      <x:c r="E839" s="50" t="str">
        <x:v>Prime Market (Domestic)</x:v>
      </x:c>
      <x:c r="F839" s="50" t="str">
        <x:v>Precision Instruments</x:v>
      </x:c>
      <x:c r="G839" s="51" t="n">
        <x:v>57539</x:v>
      </x:c>
      <x:c r="H839" s="51" t="n">
        <x:v>63445</x:v>
      </x:c>
      <x:c r="I839" s="51" t="n">
        <x:v>71426</x:v>
      </x:c>
      <x:c r="J839" s="51" t="n">
        <x:v>88475</x:v>
      </x:c>
      <x:c r="K839" s="51" t="n">
        <x:v>85071</x:v>
      </x:c>
      <x:c r="L839" s="52" t="n">
        <x:f>IFERROR(H839/G839-1,"")</x:f>
        <x:v>0.10264342445993146</x:v>
      </x:c>
      <x:c r="M839" s="52" t="n">
        <x:f>IFERROR(I839/H839-1,"")</x:f>
        <x:v>0.1257939947986444</x:v>
      </x:c>
      <x:c r="N839" s="52" t="n">
        <x:f>IFERROR(J839/I839-1,"")</x:f>
        <x:v>0.23869459300534812</x:v>
      </x:c>
      <x:c r="O839" s="52" t="n">
        <x:f>IFERROR(K839/J839-1,"")</x:f>
        <x:v>-0.03847414523876802</x:v>
      </x:c>
      <x:c r="P839" s="52" t="n">
        <x:f>IFERROR((K839/G839)^(1/4)-1,"")</x:f>
        <x:v>0.1026934808723281</x:v>
      </x:c>
      <x:c r="Q839" s="51" t="n">
        <x:v>16638</x:v>
      </x:c>
      <x:c r="R839" s="52" t="n">
        <x:f>IFERROR(Q839/K839,"")</x:f>
        <x:v>0.1955778114751208</x:v>
      </x:c>
      <x:c r="S839" s="53" t="n">
        <x:v>39022</x:v>
      </x:c>
      <x:c r="T839" s="50" t="str">
        <x:v>EDINET_company_history</x:v>
      </x:c>
      <x:c r="U839" s="50" t="str">
        <x:v>ソニーグループ株式会社</x:v>
      </x:c>
      <x:c r="V839" s="54" t="n">
        <x:v>0.1535</x:v>
      </x:c>
      <x:c r="W839" s="50" t="str">
        <x:v>桜庭 省吾 / 岡安 朋英</x:v>
      </x:c>
      <x:c r="X839" s="50" t="b">
        <x:f>AND(COUNT(L839:O839)=4,L839&gt;='設定'!$B$6,M839&gt;='設定'!$B$6,N839&gt;='設定'!$B$6,O839&gt;='設定'!$B$6)</x:f>
        <x:v>0</x:v>
      </x:c>
      <x:c r="Y839" s="50" t="b">
        <x:f>AND(COUNT(G839:K839)=5,P839&gt;='設定'!$B$7)</x:f>
        <x:v>0</x:v>
      </x:c>
      <x:c r="Z839" s="50" t="b">
        <x:f>AND(ISNUMBER(R839),R839&gt;='設定'!$B$8)</x:f>
        <x:v>1</x:v>
      </x:c>
      <x:c r="AA839" s="50" t="b">
        <x:f>AND(ISNUMBER(S839),S839&gt;=DATE(YEAR('設定'!$B$10)-'設定'!$B$9,MONTH('設定'!$B$10),DAY('設定'!$B$10)))</x:f>
        <x:v>0</x:v>
      </x:c>
      <x:c r="AB839" s="55" t="b">
        <x:v>0</x:v>
      </x:c>
      <x:c r="AC839" s="55" t="b">
        <x:v>0</x:v>
      </x:c>
      <x:c r="AD839" s="50" t="n">
        <x:f>IF(X839,1,0)+IF(Z839,1,0)+IF(AA839,1,0)+IF(AB839,1,0)</x:f>
        <x:v>1</x:v>
      </x:c>
      <x:c r="AE839" s="50" t="n">
        <x:f>IF(Y839,1,0)+IF(Z839,1,0)+IF(AA839,1,0)+IF(AB839,1,0)</x:f>
        <x:v>1</x:v>
      </x:c>
      <x:c r="AF839" s="50" t="n">
        <x:f>IF(Y839,1,0)+IF(Z839,1,0)+IF(AA839,1,0)+IF(AC839,1,0)</x:f>
        <x:v>1</x:v>
      </x:c>
      <x:c r="AG839" s="53" t="n">
        <x:v>44348</x:v>
      </x:c>
      <x:c r="AH839" s="50" t="str">
        <x:v>S100XUB4</x:v>
      </x:c>
      <x:c r="AI839" s="50" t="str">
        <x:v>NetSalesSummaryOfBusinessResults</x:v>
      </x:c>
      <x:c r="AJ839" s="50" t="str">
        <x:v>OperatingIncome</x:v>
      </x:c>
      <x:c r="AK839" s="53" t="n">
        <x:v>46022</x:v>
      </x:c>
      <x:c r="AL839" s="50" t="str">
        <x:v>365/365/365/366/365</x:v>
      </x:c>
      <x:c r="AM839" s="51" t="n">
        <x:v>163022600</x:v>
      </x:c>
      <x:c r="AN839" s="51" t="n">
        <x:v>1044</x:v>
      </x:c>
      <x:c r="AO839" s="51" t="n">
        <x:f>IFERROR(AM839*AN839,"")</x:f>
        <x:v>170195594400</x:v>
      </x:c>
      <x:c r="AP839" s="56" t="n">
        <x:f>IFERROR(AO839/(K839*1000000),"")</x:f>
        <x:v>2.000629996120887</x:v>
      </x:c>
      <x:c r="AQ839" s="57" t="n">
        <x:v>476014856.6666667</x:v>
      </x:c>
      <x:c r="AR839" s="52" t="n">
        <x:v>0.3321007099073498</x:v>
      </x:c>
      <x:c r="AS839" s="52" t="n">
        <x:v>-0.3956127652079779</x:v>
      </x:c>
      <x:c r="AT839" s="55" t="b">
        <x:v>1</x:v>
      </x:c>
      <x:c r="AU839" s="50"/>
      <x:c r="AV839" s="58" t="n">
        <x:v>0.4697609178468667</x:v>
      </x:c>
      <x:c r="AW839" s="50" t="n">
        <x:v>114</x:v>
      </x:c>
      <x:c r="AX839" s="50" t="str">
        <x:v>Future Moat</x:v>
      </x:c>
      <x:c r="AY839" s="50" t="str">
        <x:v>目立つ機械的警告なし（定性確認は別途必要）</x:v>
      </x:c>
      <x:c r="AZ839" s="59" t="str">
        <x:v>2026-03-26 10:42</x:v>
      </x:c>
      <x:c r="BA839" s="53" t="n">
        <x:v>39022</x:v>
      </x:c>
      <x:c r="BB839" s="50"/>
      <x:c r="BC839" s="50"/>
      <x:c r="BD839" s="50" t="str">
        <x:v>TOPIX Small 1</x:v>
      </x:c>
    </x:row>
    <x:row r="840">
      <x:c r="A840" s="50" t="n">
        <x:v>839</x:v>
      </x:c>
      <x:c r="B840" s="50" t="str">
        <x:v>7711</x:v>
      </x:c>
      <x:c r="C840" s="50" t="str">
        <x:v>7711.T</x:v>
      </x:c>
      <x:c r="D840" s="50" t="str">
        <x:v>SUKEGAWA ELECTRIC CO.,LTD.</x:v>
      </x:c>
      <x:c r="E840" s="50" t="str">
        <x:v>Standard Market(Domestic)</x:v>
      </x:c>
      <x:c r="F840" s="50" t="str">
        <x:v>Precision Instruments</x:v>
      </x:c>
      <x:c r="G840" s="51" t="n">
        <x:v>3698.402</x:v>
      </x:c>
      <x:c r="H840" s="51" t="n">
        <x:v>4332.14</x:v>
      </x:c>
      <x:c r="I840" s="51" t="n">
        <x:v>4577.128</x:v>
      </x:c>
      <x:c r="J840" s="51" t="n">
        <x:v>4964.94</x:v>
      </x:c>
      <x:c r="K840" s="51" t="n">
        <x:v>5467.931</x:v>
      </x:c>
      <x:c r="L840" s="52" t="n">
        <x:f>IFERROR(H840/G840-1,"")</x:f>
        <x:v>0.17135454718010656</x:v>
      </x:c>
      <x:c r="M840" s="52" t="n">
        <x:f>IFERROR(I840/H840-1,"")</x:f>
        <x:v>0.05655126565623436</x:v>
      </x:c>
      <x:c r="N840" s="52" t="n">
        <x:f>IFERROR(J840/I840-1,"")</x:f>
        <x:v>0.08472824006669688</x:v>
      </x:c>
      <x:c r="O840" s="52" t="n">
        <x:f>IFERROR(K840/J840-1,"")</x:f>
        <x:v>0.10130857573304008</x:v>
      </x:c>
      <x:c r="P840" s="52" t="n">
        <x:f>IFERROR((K840/G840)^(1/4)-1,"")</x:f>
        <x:v>0.10268693151454822</x:v>
      </x:c>
      <x:c r="Q840" s="51" t="n">
        <x:v>1165.105</x:v>
      </x:c>
      <x:c r="R840" s="52" t="n">
        <x:f>IFERROR(Q840/K840,"")</x:f>
        <x:v>0.21307968224178397</x:v>
      </x:c>
      <x:c r="S840" s="53" t="n">
        <x:v>38322</x:v>
      </x:c>
      <x:c r="T840" s="50" t="str">
        <x:v>EDINET_company_history</x:v>
      </x:c>
      <x:c r="U840" s="50" t="str">
        <x:v>株式会社ドウメキエンタープライズ</x:v>
      </x:c>
      <x:c r="V840" s="54" t="n">
        <x:v>0.1702</x:v>
      </x:c>
      <x:c r="W840" s="50" t="str">
        <x:v>高橋 光俊</x:v>
      </x:c>
      <x:c r="X840" s="50" t="b">
        <x:f>AND(COUNT(L840:O840)=4,L840&gt;='設定'!$B$6,M840&gt;='設定'!$B$6,N840&gt;='設定'!$B$6,O840&gt;='設定'!$B$6)</x:f>
        <x:v>0</x:v>
      </x:c>
      <x:c r="Y840" s="50" t="b">
        <x:f>AND(COUNT(G840:K840)=5,P840&gt;='設定'!$B$7)</x:f>
        <x:v>0</x:v>
      </x:c>
      <x:c r="Z840" s="50" t="b">
        <x:f>AND(ISNUMBER(R840),R840&gt;='設定'!$B$8)</x:f>
        <x:v>1</x:v>
      </x:c>
      <x:c r="AA840" s="50" t="b">
        <x:f>AND(ISNUMBER(S840),S840&gt;=DATE(YEAR('設定'!$B$10)-'設定'!$B$9,MONTH('設定'!$B$10),DAY('設定'!$B$10)))</x:f>
        <x:v>0</x:v>
      </x:c>
      <x:c r="AB840" s="55" t="b">
        <x:v>0</x:v>
      </x:c>
      <x:c r="AC840" s="55" t="b">
        <x:v>0</x:v>
      </x:c>
      <x:c r="AD840" s="50" t="n">
        <x:f>IF(X840,1,0)+IF(Z840,1,0)+IF(AA840,1,0)+IF(AB840,1,0)</x:f>
        <x:v>1</x:v>
      </x:c>
      <x:c r="AE840" s="50" t="n">
        <x:f>IF(Y840,1,0)+IF(Z840,1,0)+IF(AA840,1,0)+IF(AB840,1,0)</x:f>
        <x:v>1</x:v>
      </x:c>
      <x:c r="AF840" s="50" t="n">
        <x:f>IF(Y840,1,0)+IF(Z840,1,0)+IF(AA840,1,0)+IF(AC840,1,0)</x:f>
        <x:v>1</x:v>
      </x:c>
      <x:c r="AG840" s="53" t="n">
        <x:v>44348</x:v>
      </x:c>
      <x:c r="AH840" s="50" t="str">
        <x:v>S100XAGE</x:v>
      </x:c>
      <x:c r="AI840" s="50" t="str">
        <x:v>NetSalesSummaryOfBusinessResults</x:v>
      </x:c>
      <x:c r="AJ840" s="50" t="str">
        <x:v>OperatingIncome</x:v>
      </x:c>
      <x:c r="AK840" s="53" t="n">
        <x:v>45930</x:v>
      </x:c>
      <x:c r="AL840" s="50" t="str">
        <x:v>365/365/365/366/365</x:v>
      </x:c>
      <x:c r="AM840" s="51" t="n">
        <x:v>5514900</x:v>
      </x:c>
      <x:c r="AN840" s="51" t="n">
        <x:v>5280</x:v>
      </x:c>
      <x:c r="AO840" s="51" t="n">
        <x:f>IFERROR(AM840*AN840,"")</x:f>
        <x:v>29118672000</x:v>
      </x:c>
      <x:c r="AP840" s="56" t="n">
        <x:f>IFERROR(AO840/(K840*1000000),"")</x:f>
        <x:v>5.325354690832785</x:v>
      </x:c>
      <x:c r="AQ840" s="57" t="n">
        <x:v>822185566.6666666</x:v>
      </x:c>
      <x:c r="AR840" s="52" t="n">
        <x:v>0.656487147642225</x:v>
      </x:c>
      <x:c r="AS840" s="52" t="n">
        <x:v>-0.5467945585864978</x:v>
      </x:c>
      <x:c r="AT840" s="55" t="b">
        <x:v>1</x:v>
      </x:c>
      <x:c r="AU840" s="50"/>
      <x:c r="AV840" s="58" t="n">
        <x:v>0.5027152494049756</x:v>
      </x:c>
      <x:c r="AW840" s="50" t="n">
        <x:v>86</x:v>
      </x:c>
      <x:c r="AX840" s="50" t="str">
        <x:v>Future Moat</x:v>
      </x:c>
      <x:c r="AY840" s="50" t="str">
        <x:v>年率ボラティリティ60%以上</x:v>
      </x:c>
      <x:c r="AZ840" s="59" t="str">
        <x:v>2025-12-15 14:49</x:v>
      </x:c>
      <x:c r="BA840" s="53" t="n">
        <x:v>38322</x:v>
      </x:c>
      <x:c r="BB840" s="50"/>
      <x:c r="BC840" s="50"/>
      <x:c r="BD840" s="50"/>
    </x:row>
    <x:row r="841">
      <x:c r="A841" s="50" t="n">
        <x:v>840</x:v>
      </x:c>
      <x:c r="B841" s="50" t="str">
        <x:v>3359</x:v>
      </x:c>
      <x:c r="C841" s="50" t="str">
        <x:v>3359.T</x:v>
      </x:c>
      <x:c r="D841" s="50" t="str">
        <x:v>cotta CO.,LTD</x:v>
      </x:c>
      <x:c r="E841" s="50" t="str">
        <x:v>Growth Market(Domestic)</x:v>
      </x:c>
      <x:c r="F841" s="50" t="str">
        <x:v>Wholesale Trade</x:v>
      </x:c>
      <x:c r="G841" s="51" t="n">
        <x:v>9258.198</x:v>
      </x:c>
      <x:c r="H841" s="51" t="n">
        <x:v>8843.952</x:v>
      </x:c>
      <x:c r="I841" s="51" t="n">
        <x:v>8615.805</x:v>
      </x:c>
      <x:c r="J841" s="51" t="n">
        <x:v>8951.833</x:v>
      </x:c>
      <x:c r="K841" s="51" t="n">
        <x:v>13675.545</x:v>
      </x:c>
      <x:c r="L841" s="52" t="n">
        <x:f>IFERROR(H841/G841-1,"")</x:f>
        <x:v>-0.04474369634350017</x:v>
      </x:c>
      <x:c r="M841" s="52" t="n">
        <x:f>IFERROR(I841/H841-1,"")</x:f>
        <x:v>-0.02579695140814864</x:v>
      </x:c>
      <x:c r="N841" s="52" t="n">
        <x:f>IFERROR(J841/I841-1,"")</x:f>
        <x:v>0.039001346943204895</x:v>
      </x:c>
      <x:c r="O841" s="52" t="n">
        <x:f>IFERROR(K841/J841-1,"")</x:f>
        <x:v>0.5276809788565089</x:v>
      </x:c>
      <x:c r="P841" s="52" t="n">
        <x:f>IFERROR((K841/G841)^(1/4)-1,"")</x:f>
        <x:v>0.10243893934730375</x:v>
      </x:c>
      <x:c r="Q841" s="51" t="n">
        <x:v>772.347</x:v>
      </x:c>
      <x:c r="R841" s="52" t="n">
        <x:f>IFERROR(Q841/K841,"")</x:f>
        <x:v>0.05647650605515173</x:v>
      </x:c>
      <x:c r="S841" s="53" t="n">
        <x:v>38384</x:v>
      </x:c>
      <x:c r="T841" s="50" t="str">
        <x:v>EDINET_company_history</x:v>
      </x:c>
      <x:c r="U841" s="50" t="str">
        <x:v>黒須 綾希子</x:v>
      </x:c>
      <x:c r="V841" s="54" t="n">
        <x:v>0.1115</x:v>
      </x:c>
      <x:c r="W841" s="50" t="str">
        <x:v>佐藤 成一 / 黒須 綾希子</x:v>
      </x:c>
      <x:c r="X841" s="50" t="b">
        <x:f>AND(COUNT(L841:O841)=4,L841&gt;='設定'!$B$6,M841&gt;='設定'!$B$6,N841&gt;='設定'!$B$6,O841&gt;='設定'!$B$6)</x:f>
        <x:v>0</x:v>
      </x:c>
      <x:c r="Y841" s="50" t="b">
        <x:f>AND(COUNT(G841:K841)=5,P841&gt;='設定'!$B$7)</x:f>
        <x:v>0</x:v>
      </x:c>
      <x:c r="Z841" s="50" t="b">
        <x:f>AND(ISNUMBER(R841),R841&gt;='設定'!$B$8)</x:f>
        <x:v>0</x:v>
      </x:c>
      <x:c r="AA841" s="50" t="b">
        <x:f>AND(ISNUMBER(S841),S841&gt;=DATE(YEAR('設定'!$B$10)-'設定'!$B$9,MONTH('設定'!$B$10),DAY('設定'!$B$10)))</x:f>
        <x:v>0</x:v>
      </x:c>
      <x:c r="AB841" s="55" t="b">
        <x:v>1</x:v>
      </x:c>
      <x:c r="AC841" s="55" t="b">
        <x:v>1</x:v>
      </x:c>
      <x:c r="AD841" s="50" t="n">
        <x:f>IF(X841,1,0)+IF(Z841,1,0)+IF(AA841,1,0)+IF(AB841,1,0)</x:f>
        <x:v>1</x:v>
      </x:c>
      <x:c r="AE841" s="50" t="n">
        <x:f>IF(Y841,1,0)+IF(Z841,1,0)+IF(AA841,1,0)+IF(AB841,1,0)</x:f>
        <x:v>1</x:v>
      </x:c>
      <x:c r="AF841" s="50" t="n">
        <x:f>IF(Y841,1,0)+IF(Z841,1,0)+IF(AA841,1,0)+IF(AC841,1,0)</x:f>
        <x:v>1</x:v>
      </x:c>
      <x:c r="AG841" s="53" t="n">
        <x:v>44348</x:v>
      </x:c>
      <x:c r="AH841" s="50" t="str">
        <x:v>S100XBJQ</x:v>
      </x:c>
      <x:c r="AI841" s="50" t="str">
        <x:v>NetSalesSummaryOfBusinessResults</x:v>
      </x:c>
      <x:c r="AJ841" s="50" t="str">
        <x:v>OperatingIncome</x:v>
      </x:c>
      <x:c r="AK841" s="53" t="n">
        <x:v>45930</x:v>
      </x:c>
      <x:c r="AL841" s="50" t="str">
        <x:v>365/365/365/366/365</x:v>
      </x:c>
      <x:c r="AM841" s="51" t="n">
        <x:v>10649813</x:v>
      </x:c>
      <x:c r="AN841" s="51" t="n">
        <x:v>496</x:v>
      </x:c>
      <x:c r="AO841" s="51" t="n">
        <x:f>IFERROR(AM841*AN841,"")</x:f>
        <x:v>5282307248</x:v>
      </x:c>
      <x:c r="AP841" s="56" t="n">
        <x:f>IFERROR(AO841/(K841*1000000),"")</x:f>
        <x:v>0.3862593591699636</x:v>
      </x:c>
      <x:c r="AQ841" s="57" t="n">
        <x:v>15202858.333333334</x:v>
      </x:c>
      <x:c r="AR841" s="52" t="n">
        <x:v>0.4097713988088023</x:v>
      </x:c>
      <x:c r="AS841" s="52" t="n">
        <x:v>-0.6048648723293657</x:v>
      </x:c>
      <x:c r="AT841" s="55" t="b">
        <x:v>0</x:v>
      </x:c>
      <x:c r="AU841" s="50" t="str">
        <x:v>low_liquidity</x:v>
      </x:c>
      <x:c r="AV841" s="58" t="n">
        <x:v>-0.1757758819371827</x:v>
      </x:c>
      <x:c r="AW841" s="50" t="n">
        <x:v>2944</x:v>
      </x:c>
      <x:c r="AX841" s="50" t="str">
        <x:v>Transformation Moat</x:v>
      </x:c>
      <x:c r="AY841" s="50" t="str">
        <x:v>既存適格性フィルター不通過: low_liquidity / 60日平均売買代金2,000万円未満 / ローカル5年最大下落率-60%以下</x:v>
      </x:c>
      <x:c r="AZ841" s="59" t="str">
        <x:v>2025-12-22 15:11</x:v>
      </x:c>
      <x:c r="BA841" s="53" t="n">
        <x:v>38384</x:v>
      </x:c>
      <x:c r="BB841" s="50" t="str">
        <x:v>黒須 綾希子</x:v>
      </x:c>
      <x:c r="BC841" s="50"/>
      <x:c r="BD841" s="50"/>
    </x:row>
    <x:row r="842">
      <x:c r="A842" s="50" t="n">
        <x:v>841</x:v>
      </x:c>
      <x:c r="B842" s="50" t="str">
        <x:v>2163</x:v>
      </x:c>
      <x:c r="C842" s="50" t="str">
        <x:v>2163.T</x:v>
      </x:c>
      <x:c r="D842" s="50" t="str">
        <x:v>ARTNER CO.,LTD.</x:v>
      </x:c>
      <x:c r="E842" s="50" t="str">
        <x:v>Prime Market (Domestic)</x:v>
      </x:c>
      <x:c r="F842" s="50" t="str">
        <x:v>Services</x:v>
      </x:c>
      <x:c r="G842" s="51" t="n">
        <x:v>8102.991</x:v>
      </x:c>
      <x:c r="H842" s="51" t="n">
        <x:v>9242.36</x:v>
      </x:c>
      <x:c r="I842" s="51" t="n">
        <x:v>10110.524</x:v>
      </x:c>
      <x:c r="J842" s="51" t="n">
        <x:v>11125.97</x:v>
      </x:c>
      <x:c r="K842" s="51" t="n">
        <x:v>11954.536</x:v>
      </x:c>
      <x:c r="L842" s="52" t="n">
        <x:f>IFERROR(H842/G842-1,"")</x:f>
        <x:v>0.1406109176228878</x:v>
      </x:c>
      <x:c r="M842" s="52" t="n">
        <x:f>IFERROR(I842/H842-1,"")</x:f>
        <x:v>0.09393315127305124</x:v>
      </x:c>
      <x:c r="N842" s="52" t="n">
        <x:f>IFERROR(J842/I842-1,"")</x:f>
        <x:v>0.10043455710109583</x:v>
      </x:c>
      <x:c r="O842" s="52" t="n">
        <x:f>IFERROR(K842/J842-1,"")</x:f>
        <x:v>0.0744713494643614</x:v>
      </x:c>
      <x:c r="P842" s="52" t="n">
        <x:f>IFERROR((K842/G842)^(1/4)-1,"")</x:f>
        <x:v>0.10210213044537886</x:v>
      </x:c>
      <x:c r="Q842" s="51" t="n">
        <x:v>1952.583</x:v>
      </x:c>
      <x:c r="R842" s="52" t="n">
        <x:f>IFERROR(Q842/K842,"")</x:f>
        <x:v>0.16333406834025177</x:v>
      </x:c>
      <x:c r="S842" s="53" t="n">
        <x:v>39356</x:v>
      </x:c>
      <x:c r="T842" s="50" t="str">
        <x:v>EDINET_company_history</x:v>
      </x:c>
      <x:c r="U842" s="50" t="str">
        <x:v>株式会社関口興業社</x:v>
      </x:c>
      <x:c r="V842" s="54" t="n">
        <x:v>0.2</x:v>
      </x:c>
      <x:c r="W842" s="50" t="str">
        <x:v>関口 相三</x:v>
      </x:c>
      <x:c r="X842" s="50" t="b">
        <x:f>AND(COUNT(L842:O842)=4,L842&gt;='設定'!$B$6,M842&gt;='設定'!$B$6,N842&gt;='設定'!$B$6,O842&gt;='設定'!$B$6)</x:f>
        <x:v>0</x:v>
      </x:c>
      <x:c r="Y842" s="50" t="b">
        <x:f>AND(COUNT(G842:K842)=5,P842&gt;='設定'!$B$7)</x:f>
        <x:v>0</x:v>
      </x:c>
      <x:c r="Z842" s="50" t="b">
        <x:f>AND(ISNUMBER(R842),R842&gt;='設定'!$B$8)</x:f>
        <x:v>1</x:v>
      </x:c>
      <x:c r="AA842" s="50" t="b">
        <x:f>AND(ISNUMBER(S842),S842&gt;=DATE(YEAR('設定'!$B$10)-'設定'!$B$9,MONTH('設定'!$B$10),DAY('設定'!$B$10)))</x:f>
        <x:v>0</x:v>
      </x:c>
      <x:c r="AB842" s="55" t="b">
        <x:v>0</x:v>
      </x:c>
      <x:c r="AC842" s="55" t="b">
        <x:v>0</x:v>
      </x:c>
      <x:c r="AD842" s="50" t="n">
        <x:f>IF(X842,1,0)+IF(Z842,1,0)+IF(AA842,1,0)+IF(AB842,1,0)</x:f>
        <x:v>1</x:v>
      </x:c>
      <x:c r="AE842" s="50" t="n">
        <x:f>IF(Y842,1,0)+IF(Z842,1,0)+IF(AA842,1,0)+IF(AB842,1,0)</x:f>
        <x:v>1</x:v>
      </x:c>
      <x:c r="AF842" s="50" t="n">
        <x:f>IF(Y842,1,0)+IF(Z842,1,0)+IF(AA842,1,0)+IF(AC842,1,0)</x:f>
        <x:v>1</x:v>
      </x:c>
      <x:c r="AG842" s="53" t="n">
        <x:v>44348</x:v>
      </x:c>
      <x:c r="AH842" s="50" t="str">
        <x:v>S100Y062</x:v>
      </x:c>
      <x:c r="AI842" s="50" t="str">
        <x:v>NetSalesSummaryOfBusinessResults</x:v>
      </x:c>
      <x:c r="AJ842" s="50" t="str">
        <x:v>OperatingIncome</x:v>
      </x:c>
      <x:c r="AK842" s="53" t="n">
        <x:v>46053</x:v>
      </x:c>
      <x:c r="AL842" s="50" t="str">
        <x:v>365/365/365/366/365</x:v>
      </x:c>
      <x:c r="AM842" s="51" t="n">
        <x:v>10625420</x:v>
      </x:c>
      <x:c r="AN842" s="51" t="n">
        <x:v>1925</x:v>
      </x:c>
      <x:c r="AO842" s="51" t="n">
        <x:f>IFERROR(AM842*AN842,"")</x:f>
        <x:v>20453933500</x:v>
      </x:c>
      <x:c r="AP842" s="56" t="n">
        <x:f>IFERROR(AO842/(K842*1000000),"")</x:f>
        <x:v>1.7109767790234602</x:v>
      </x:c>
      <x:c r="AQ842" s="57" t="n">
        <x:v>42283543.333333336</x:v>
      </x:c>
      <x:c r="AR842" s="52" t="n">
        <x:v>0.2902972207443887</x:v>
      </x:c>
      <x:c r="AS842" s="52" t="n">
        <x:v>-0.4151580413537888</x:v>
      </x:c>
      <x:c r="AT842" s="55" t="b">
        <x:v>1</x:v>
      </x:c>
      <x:c r="AU842" s="50"/>
      <x:c r="AV842" s="58" t="n">
        <x:v>0.1401956466289205</x:v>
      </x:c>
      <x:c r="AW842" s="50" t="n">
        <x:v>1002</x:v>
      </x:c>
      <x:c r="AX842" s="50" t="str">
        <x:v>Discovery</x:v>
      </x:c>
      <x:c r="AY842" s="50" t="str">
        <x:v>目立つ機械的警告なし（定性確認は別途必要）</x:v>
      </x:c>
      <x:c r="AZ842" s="59" t="str">
        <x:v>2026-04-22 15:59</x:v>
      </x:c>
      <x:c r="BA842" s="53" t="n">
        <x:v>39356</x:v>
      </x:c>
      <x:c r="BB842" s="50"/>
      <x:c r="BC842" s="50"/>
      <x:c r="BD842" s="50"/>
    </x:row>
    <x:row r="843">
      <x:c r="A843" s="50" t="n">
        <x:v>842</x:v>
      </x:c>
      <x:c r="B843" s="50" t="str">
        <x:v>4507</x:v>
      </x:c>
      <x:c r="C843" s="50" t="str">
        <x:v>4507.T</x:v>
      </x:c>
      <x:c r="D843" s="50" t="str">
        <x:v>Shionogi &amp; Co.,Ltd.</x:v>
      </x:c>
      <x:c r="E843" s="50" t="str">
        <x:v>Prime Market (Domestic)</x:v>
      </x:c>
      <x:c r="F843" s="50" t="str">
        <x:v>Pharmaceutical</x:v>
      </x:c>
      <x:c r="G843" s="51" t="n">
        <x:v>297177</x:v>
      </x:c>
      <x:c r="H843" s="51" t="n">
        <x:v>335138</x:v>
      </x:c>
      <x:c r="I843" s="51" t="n">
        <x:v>426684</x:v>
      </x:c>
      <x:c r="J843" s="51" t="n">
        <x:v>410073</x:v>
      </x:c>
      <x:c r="K843" s="51" t="n">
        <x:v>438268</x:v>
      </x:c>
      <x:c r="L843" s="52" t="n">
        <x:f>IFERROR(H843/G843-1,"")</x:f>
        <x:v>0.12773868771809394</x:v>
      </x:c>
      <x:c r="M843" s="52" t="n">
        <x:f>IFERROR(I843/H843-1,"")</x:f>
        <x:v>0.27315911654303604</x:v>
      </x:c>
      <x:c r="N843" s="52" t="n">
        <x:f>IFERROR(J843/I843-1,"")</x:f>
        <x:v>-0.038930449700480874</x:v>
      </x:c>
      <x:c r="O843" s="52" t="n">
        <x:f>IFERROR(K843/J843-1,"")</x:f>
        <x:v>0.06875605075193936</x:v>
      </x:c>
      <x:c r="P843" s="52" t="n">
        <x:f>IFERROR((K843/G843)^(1/4)-1,"")</x:f>
        <x:v>0.10199885160556454</x:v>
      </x:c>
      <x:c r="Q843" s="51" t="n">
        <x:v>156603</x:v>
      </x:c>
      <x:c r="R843" s="52" t="n">
        <x:f>IFERROR(Q843/K843,"")</x:f>
        <x:v>0.35732246022981373</x:v>
      </x:c>
      <x:c r="S843" s="53" t="n">
        <x:v>18019</x:v>
      </x:c>
      <x:c r="T843" s="50" t="str">
        <x:v>EDINET_company_history</x:v>
      </x:c>
      <x:c r="U843" s="50" t="str">
        <x:v>日本マスタートラスト信託銀行株式会社（信託口）</x:v>
      </x:c>
      <x:c r="V843" s="54" t="n">
        <x:v>0.1801</x:v>
      </x:c>
      <x:c r="W843" s="50" t="str">
        <x:v>手代木 功</x:v>
      </x:c>
      <x:c r="X843" s="50" t="b">
        <x:f>AND(COUNT(L843:O843)=4,L843&gt;='設定'!$B$6,M843&gt;='設定'!$B$6,N843&gt;='設定'!$B$6,O843&gt;='設定'!$B$6)</x:f>
        <x:v>0</x:v>
      </x:c>
      <x:c r="Y843" s="50" t="b">
        <x:f>AND(COUNT(G843:K843)=5,P843&gt;='設定'!$B$7)</x:f>
        <x:v>0</x:v>
      </x:c>
      <x:c r="Z843" s="50" t="b">
        <x:f>AND(ISNUMBER(R843),R843&gt;='設定'!$B$8)</x:f>
        <x:v>1</x:v>
      </x:c>
      <x:c r="AA843" s="50" t="b">
        <x:f>AND(ISNUMBER(S843),S843&gt;=DATE(YEAR('設定'!$B$10)-'設定'!$B$9,MONTH('設定'!$B$10),DAY('設定'!$B$10)))</x:f>
        <x:v>0</x:v>
      </x:c>
      <x:c r="AB843" s="55" t="b">
        <x:v>0</x:v>
      </x:c>
      <x:c r="AC843" s="55" t="b">
        <x:v>0</x:v>
      </x:c>
      <x:c r="AD843" s="50" t="n">
        <x:f>IF(X843,1,0)+IF(Z843,1,0)+IF(AA843,1,0)+IF(AB843,1,0)</x:f>
        <x:v>1</x:v>
      </x:c>
      <x:c r="AE843" s="50" t="n">
        <x:f>IF(Y843,1,0)+IF(Z843,1,0)+IF(AA843,1,0)+IF(AB843,1,0)</x:f>
        <x:v>1</x:v>
      </x:c>
      <x:c r="AF843" s="50" t="n">
        <x:f>IF(Y843,1,0)+IF(Z843,1,0)+IF(AA843,1,0)+IF(AC843,1,0)</x:f>
        <x:v>1</x:v>
      </x:c>
      <x:c r="AG843" s="53" t="n">
        <x:v>44348</x:v>
      </x:c>
      <x:c r="AH843" s="50" t="str">
        <x:v>S100VZCM</x:v>
      </x:c>
      <x:c r="AI843" s="50" t="str">
        <x:v>RevenueIFRSSummaryOfBusinessResults</x:v>
      </x:c>
      <x:c r="AJ843" s="50" t="str">
        <x:v>OperatingProfitLossIFRS</x:v>
      </x:c>
      <x:c r="AK843" s="53" t="n">
        <x:v>45747</x:v>
      </x:c>
      <x:c r="AL843" s="50" t="str">
        <x:v>365/365/365/366/365</x:v>
      </x:c>
      <x:c r="AM843" s="51" t="n">
        <x:v>859687495</x:v>
      </x:c>
      <x:c r="AN843" s="51" t="n">
        <x:v>2865</x:v>
      </x:c>
      <x:c r="AO843" s="51" t="n">
        <x:f>IFERROR(AM843*AN843,"")</x:f>
        <x:v>2463004673175</x:v>
      </x:c>
      <x:c r="AP843" s="56" t="n">
        <x:f>IFERROR(AO843/(K843*1000000),"")</x:f>
        <x:v>5.61985970496363</x:v>
      </x:c>
      <x:c r="AQ843" s="57" t="n">
        <x:v>9559300255.833334</x:v>
      </x:c>
      <x:c r="AR843" s="52" t="n">
        <x:v>0.2747948825408315</x:v>
      </x:c>
      <x:c r="AS843" s="52" t="n">
        <x:v>-0.2893832965100935</x:v>
      </x:c>
      <x:c r="AT843" s="55" t="b">
        <x:v>0</x:v>
      </x:c>
      <x:c r="AU843" s="50" t="str">
        <x:v>missing_financial_data</x:v>
      </x:c>
      <x:c r="AV843" s="58" t="n">
        <x:v>0.1832754340686637</x:v>
      </x:c>
      <x:c r="AW843" s="50" t="n">
        <x:v>790</x:v>
      </x:c>
      <x:c r="AX843" s="50" t="str">
        <x:v>Core Moat</x:v>
      </x:c>
      <x:c r="AY843" s="50" t="str">
        <x:v>既存適格性フィルター不通過: missing_financial_data</x:v>
      </x:c>
      <x:c r="AZ843" s="59" t="str">
        <x:v>2025-06-19 16:10</x:v>
      </x:c>
      <x:c r="BA843" s="53" t="n">
        <x:v>18019</x:v>
      </x:c>
      <x:c r="BB843" s="50"/>
      <x:c r="BC843" s="50"/>
      <x:c r="BD843" s="50" t="str">
        <x:v>TOPIX Large70</x:v>
      </x:c>
    </x:row>
    <x:row r="844">
      <x:c r="A844" s="50" t="n">
        <x:v>843</x:v>
      </x:c>
      <x:c r="B844" s="50" t="str">
        <x:v>4848</x:v>
      </x:c>
      <x:c r="C844" s="50" t="str">
        <x:v>4848.T</x:v>
      </x:c>
      <x:c r="D844" s="50" t="str">
        <x:v>FULLCAST HOLDINGS CO.,LTD.</x:v>
      </x:c>
      <x:c r="E844" s="50" t="str">
        <x:v>Prime Market (Domestic)</x:v>
      </x:c>
      <x:c r="F844" s="50" t="str">
        <x:v>Services</x:v>
      </x:c>
      <x:c r="G844" s="51" t="n">
        <x:v>52366</x:v>
      </x:c>
      <x:c r="H844" s="51" t="n">
        <x:v>64645</x:v>
      </x:c>
      <x:c r="I844" s="51" t="n">
        <x:v>68974</x:v>
      </x:c>
      <x:c r="J844" s="51" t="n">
        <x:v>68556</x:v>
      </x:c>
      <x:c r="K844" s="51" t="n">
        <x:v>77227</x:v>
      </x:c>
      <x:c r="L844" s="52" t="n">
        <x:f>IFERROR(H844/G844-1,"")</x:f>
        <x:v>0.2344842073100868</x:v>
      </x:c>
      <x:c r="M844" s="52" t="n">
        <x:f>IFERROR(I844/H844-1,"")</x:f>
        <x:v>0.06696573594245492</x:v>
      </x:c>
      <x:c r="N844" s="52" t="n">
        <x:f>IFERROR(J844/I844-1,"")</x:f>
        <x:v>-0.006060254588685643</x:v>
      </x:c>
      <x:c r="O844" s="52" t="n">
        <x:f>IFERROR(K844/J844-1,"")</x:f>
        <x:v>0.12648054145516086</x:v>
      </x:c>
      <x:c r="P844" s="52" t="n">
        <x:f>IFERROR((K844/G844)^(1/4)-1,"")</x:f>
        <x:v>0.10199580362717042</x:v>
      </x:c>
      <x:c r="Q844" s="51" t="n">
        <x:v>7915</x:v>
      </x:c>
      <x:c r="R844" s="52" t="n">
        <x:f>IFERROR(Q844/K844,"")</x:f>
        <x:v>0.10249006176596268</x:v>
      </x:c>
      <x:c r="S844" s="53" t="n">
        <x:v>37043</x:v>
      </x:c>
      <x:c r="T844" s="50" t="str">
        <x:v>EDINET_company_history</x:v>
      </x:c>
      <x:c r="U844" s="50" t="str">
        <x:v>株式会社ヒラノ・アソシエイツ</x:v>
      </x:c>
      <x:c r="V844" s="54" t="n">
        <x:v>0.3763</x:v>
      </x:c>
      <x:c r="W844" s="50" t="str">
        <x:v>平 野 岳 史 / 坂 巻 一 樹</x:v>
      </x:c>
      <x:c r="X844" s="50" t="b">
        <x:f>AND(COUNT(L844:O844)=4,L844&gt;='設定'!$B$6,M844&gt;='設定'!$B$6,N844&gt;='設定'!$B$6,O844&gt;='設定'!$B$6)</x:f>
        <x:v>0</x:v>
      </x:c>
      <x:c r="Y844" s="50" t="b">
        <x:f>AND(COUNT(G844:K844)=5,P844&gt;='設定'!$B$7)</x:f>
        <x:v>0</x:v>
      </x:c>
      <x:c r="Z844" s="50" t="b">
        <x:f>AND(ISNUMBER(R844),R844&gt;='設定'!$B$8)</x:f>
        <x:v>1</x:v>
      </x:c>
      <x:c r="AA844" s="50" t="b">
        <x:f>AND(ISNUMBER(S844),S844&gt;=DATE(YEAR('設定'!$B$10)-'設定'!$B$9,MONTH('設定'!$B$10),DAY('設定'!$B$10)))</x:f>
        <x:v>0</x:v>
      </x:c>
      <x:c r="AB844" s="55" t="b">
        <x:v>0</x:v>
      </x:c>
      <x:c r="AC844" s="55" t="b">
        <x:v>0</x:v>
      </x:c>
      <x:c r="AD844" s="50" t="n">
        <x:f>IF(X844,1,0)+IF(Z844,1,0)+IF(AA844,1,0)+IF(AB844,1,0)</x:f>
        <x:v>1</x:v>
      </x:c>
      <x:c r="AE844" s="50" t="n">
        <x:f>IF(Y844,1,0)+IF(Z844,1,0)+IF(AA844,1,0)+IF(AB844,1,0)</x:f>
        <x:v>1</x:v>
      </x:c>
      <x:c r="AF844" s="50" t="n">
        <x:f>IF(Y844,1,0)+IF(Z844,1,0)+IF(AA844,1,0)+IF(AC844,1,0)</x:f>
        <x:v>1</x:v>
      </x:c>
      <x:c r="AG844" s="53" t="n">
        <x:v>44348</x:v>
      </x:c>
      <x:c r="AH844" s="50" t="str">
        <x:v>S100XTTU</x:v>
      </x:c>
      <x:c r="AI844" s="50" t="str">
        <x:v>NetSalesSummaryOfBusinessResults</x:v>
      </x:c>
      <x:c r="AJ844" s="50" t="str">
        <x:v>OperatingIncome</x:v>
      </x:c>
      <x:c r="AK844" s="53" t="n">
        <x:v>46022</x:v>
      </x:c>
      <x:c r="AL844" s="50" t="str">
        <x:v>365/365/365/366/365</x:v>
      </x:c>
      <x:c r="AM844" s="51" t="n">
        <x:v>34921449</x:v>
      </x:c>
      <x:c r="AN844" s="51" t="n">
        <x:v>1511</x:v>
      </x:c>
      <x:c r="AO844" s="51" t="n">
        <x:f>IFERROR(AM844*AN844,"")</x:f>
        <x:v>52766309439</x:v>
      </x:c>
      <x:c r="AP844" s="56" t="n">
        <x:f>IFERROR(AO844/(K844*1000000),"")</x:f>
        <x:v>0.6832624527561604</x:v>
      </x:c>
      <x:c r="AQ844" s="57" t="n">
        <x:v>183702356.66666663</x:v>
      </x:c>
      <x:c r="AR844" s="52" t="n">
        <x:v>0.3309703151413086</x:v>
      </x:c>
      <x:c r="AS844" s="52" t="n">
        <x:v>-0.6191734272909283</x:v>
      </x:c>
      <x:c r="AT844" s="55" t="b">
        <x:v>1</x:v>
      </x:c>
      <x:c r="AU844" s="50"/>
      <x:c r="AV844" s="58" t="n">
        <x:v>-0.0088764562128059</x:v>
      </x:c>
      <x:c r="AW844" s="50" t="n">
        <x:v>1939</x:v>
      </x:c>
      <x:c r="AX844" s="50" t="str">
        <x:v>Core Moat</x:v>
      </x:c>
      <x:c r="AY844" s="50" t="str">
        <x:v>ローカル5年最大下落率-60%以下</x:v>
      </x:c>
      <x:c r="AZ844" s="59" t="str">
        <x:v>2026-03-26 09:43</x:v>
      </x:c>
      <x:c r="BA844" s="53" t="n">
        <x:v>37043</x:v>
      </x:c>
      <x:c r="BB844" s="50"/>
      <x:c r="BC844" s="50"/>
      <x:c r="BD844" s="50" t="str">
        <x:v>TOPIX Small 2</x:v>
      </x:c>
    </x:row>
    <x:row r="845">
      <x:c r="A845" s="50" t="n">
        <x:v>844</x:v>
      </x:c>
      <x:c r="B845" s="50" t="str">
        <x:v>3236</x:v>
      </x:c>
      <x:c r="C845" s="50" t="str">
        <x:v>3236.T</x:v>
      </x:c>
      <x:c r="D845" s="50" t="str">
        <x:v>PROPERST CO.,LTD.</x:v>
      </x:c>
      <x:c r="E845" s="50" t="str">
        <x:v>Standard Market(Domestic)</x:v>
      </x:c>
      <x:c r="F845" s="50" t="str">
        <x:v>Real Estate</x:v>
      </x:c>
      <x:c r="G845" s="51" t="n">
        <x:v>18886</x:v>
      </x:c>
      <x:c r="H845" s="51" t="n">
        <x:v>17689</x:v>
      </x:c>
      <x:c r="I845" s="51" t="n">
        <x:v>20015</x:v>
      </x:c>
      <x:c r="J845" s="51" t="n">
        <x:v>23301</x:v>
      </x:c>
      <x:c r="K845" s="51" t="n">
        <x:v>27839</x:v>
      </x:c>
      <x:c r="L845" s="52" t="n">
        <x:f>IFERROR(H845/G845-1,"")</x:f>
        <x:v>-0.06338028169014087</x:v>
      </x:c>
      <x:c r="M845" s="52" t="n">
        <x:f>IFERROR(I845/H845-1,"")</x:f>
        <x:v>0.1314941489060999</x:v>
      </x:c>
      <x:c r="N845" s="52" t="n">
        <x:f>IFERROR(J845/I845-1,"")</x:f>
        <x:v>0.1641768673494879</x:v>
      </x:c>
      <x:c r="O845" s="52" t="n">
        <x:f>IFERROR(K845/J845-1,"")</x:f>
        <x:v>0.194755589888846</x:v>
      </x:c>
      <x:c r="P845" s="52" t="n">
        <x:f>IFERROR((K845/G845)^(1/4)-1,"")</x:f>
        <x:v>0.1018650588624821</x:v>
      </x:c>
      <x:c r="Q845" s="51" t="n">
        <x:v>3334</x:v>
      </x:c>
      <x:c r="R845" s="52" t="n">
        <x:f>IFERROR(Q845/K845,"")</x:f>
        <x:v>0.11976004885232946</x:v>
      </x:c>
      <x:c r="S845" s="53" t="n">
        <x:v>39052</x:v>
      </x:c>
      <x:c r="T845" s="50" t="str">
        <x:v>EDINET_company_history</x:v>
      </x:c>
      <x:c r="U845" s="50" t="str">
        <x:v>株式会社シノケングループ</x:v>
      </x:c>
      <x:c r="V845" s="54" t="n">
        <x:v>0.3694</x:v>
      </x:c>
      <x:c r="W845" s="50" t="str">
        <x:v>津江 真行</x:v>
      </x:c>
      <x:c r="X845" s="50" t="b">
        <x:f>AND(COUNT(L845:O845)=4,L845&gt;='設定'!$B$6,M845&gt;='設定'!$B$6,N845&gt;='設定'!$B$6,O845&gt;='設定'!$B$6)</x:f>
        <x:v>0</x:v>
      </x:c>
      <x:c r="Y845" s="50" t="b">
        <x:f>AND(COUNT(G845:K845)=5,P845&gt;='設定'!$B$7)</x:f>
        <x:v>0</x:v>
      </x:c>
      <x:c r="Z845" s="50" t="b">
        <x:f>AND(ISNUMBER(R845),R845&gt;='設定'!$B$8)</x:f>
        <x:v>1</x:v>
      </x:c>
      <x:c r="AA845" s="50" t="b">
        <x:f>AND(ISNUMBER(S845),S845&gt;=DATE(YEAR('設定'!$B$10)-'設定'!$B$9,MONTH('設定'!$B$10),DAY('設定'!$B$10)))</x:f>
        <x:v>0</x:v>
      </x:c>
      <x:c r="AB845" s="55" t="b">
        <x:v>0</x:v>
      </x:c>
      <x:c r="AC845" s="55" t="b">
        <x:v>0</x:v>
      </x:c>
      <x:c r="AD845" s="50" t="n">
        <x:f>IF(X845,1,0)+IF(Z845,1,0)+IF(AA845,1,0)+IF(AB845,1,0)</x:f>
        <x:v>1</x:v>
      </x:c>
      <x:c r="AE845" s="50" t="n">
        <x:f>IF(Y845,1,0)+IF(Z845,1,0)+IF(AA845,1,0)+IF(AB845,1,0)</x:f>
        <x:v>1</x:v>
      </x:c>
      <x:c r="AF845" s="50" t="n">
        <x:f>IF(Y845,1,0)+IF(Z845,1,0)+IF(AA845,1,0)+IF(AC845,1,0)</x:f>
        <x:v>1</x:v>
      </x:c>
      <x:c r="AG845" s="53" t="n">
        <x:v>44348</x:v>
      </x:c>
      <x:c r="AH845" s="50" t="str">
        <x:v>S100WLW2</x:v>
      </x:c>
      <x:c r="AI845" s="50" t="str">
        <x:v>NetSalesSummaryOfBusinessResults</x:v>
      </x:c>
      <x:c r="AJ845" s="50" t="str">
        <x:v>OperatingIncome</x:v>
      </x:c>
      <x:c r="AK845" s="53" t="n">
        <x:v>45808</x:v>
      </x:c>
      <x:c r="AL845" s="50" t="str">
        <x:v>365/365/365/366/365</x:v>
      </x:c>
      <x:c r="AM845" s="51" t="n">
        <x:v>33410915</x:v>
      </x:c>
      <x:c r="AN845" s="51" t="n">
        <x:v>278</x:v>
      </x:c>
      <x:c r="AO845" s="51" t="n">
        <x:f>IFERROR(AM845*AN845,"")</x:f>
        <x:v>9288234370</x:v>
      </x:c>
      <x:c r="AP845" s="56" t="n">
        <x:f>IFERROR(AO845/(K845*1000000),"")</x:f>
        <x:v>0.3336410923524552</x:v>
      </x:c>
      <x:c r="AQ845" s="57" t="n">
        <x:v>104545070</x:v>
      </x:c>
      <x:c r="AR845" s="52" t="n">
        <x:v>0.349849485090881</x:v>
      </x:c>
      <x:c r="AS845" s="52" t="n">
        <x:v>-0.3659793939800346</x:v>
      </x:c>
      <x:c r="AT845" s="55" t="b">
        <x:v>1</x:v>
      </x:c>
      <x:c r="AU845" s="50"/>
      <x:c r="AV845" s="58" t="n">
        <x:v>0.0869525458102583</x:v>
      </x:c>
      <x:c r="AW845" s="50" t="n">
        <x:v>1314</x:v>
      </x:c>
      <x:c r="AX845" s="50" t="str">
        <x:v>Core Moat</x:v>
      </x:c>
      <x:c r="AY845" s="50" t="str">
        <x:v>目立つ機械的警告なし（定性確認は別途必要）</x:v>
      </x:c>
      <x:c r="AZ845" s="59" t="str">
        <x:v>2025-08-28 15:38</x:v>
      </x:c>
      <x:c r="BA845" s="53" t="n">
        <x:v>39052</x:v>
      </x:c>
      <x:c r="BB845" s="50"/>
      <x:c r="BC845" s="50"/>
      <x:c r="BD845" s="50"/>
    </x:row>
    <x:row r="846">
      <x:c r="A846" s="50" t="n">
        <x:v>845</x:v>
      </x:c>
      <x:c r="B846" s="50" t="str">
        <x:v>5252</x:v>
      </x:c>
      <x:c r="C846" s="50" t="str">
        <x:v>5252.T</x:v>
      </x:c>
      <x:c r="D846" s="50" t="str">
        <x:v>Nihon Knowledge Co,Ltd.</x:v>
      </x:c>
      <x:c r="E846" s="50" t="str">
        <x:v>Growth Market(Domestic)</x:v>
      </x:c>
      <x:c r="F846" s="50" t="str">
        <x:v>Information &amp; Communication</x:v>
      </x:c>
      <x:c r="G846" s="51" t="n">
        <x:v>2823.944</x:v>
      </x:c>
      <x:c r="H846" s="51" t="n">
        <x:v>3231.681</x:v>
      </x:c>
      <x:c r="I846" s="51" t="n">
        <x:v>3550.234</x:v>
      </x:c>
      <x:c r="J846" s="51" t="n">
        <x:v>4076.709</x:v>
      </x:c>
      <x:c r="K846" s="51" t="n">
        <x:v>4154.113</x:v>
      </x:c>
      <x:c r="L846" s="52" t="n">
        <x:f>IFERROR(H846/G846-1,"")</x:f>
        <x:v>0.14438565353987198</x:v>
      </x:c>
      <x:c r="M846" s="52" t="n">
        <x:f>IFERROR(I846/H846-1,"")</x:f>
        <x:v>0.09857191969133083</x:v>
      </x:c>
      <x:c r="N846" s="52" t="n">
        <x:f>IFERROR(J846/I846-1,"")</x:f>
        <x:v>0.14829304209243666</x:v>
      </x:c>
      <x:c r="O846" s="52" t="n">
        <x:f>IFERROR(K846/J846-1,"")</x:f>
        <x:v>0.018986883782973196</x:v>
      </x:c>
      <x:c r="P846" s="52" t="n">
        <x:f>IFERROR((K846/G846)^(1/4)-1,"")</x:f>
        <x:v>0.10129979009748102</x:v>
      </x:c>
      <x:c r="Q846" s="51" t="n">
        <x:v>99.369</x:v>
      </x:c>
      <x:c r="R846" s="52" t="n">
        <x:f>IFERROR(Q846/K846,"")</x:f>
        <x:v>0.023920629987677272</x:v>
      </x:c>
      <x:c r="S846" s="53" t="n">
        <x:v>45009</x:v>
      </x:c>
      <x:c r="T846" s="50" t="str">
        <x:v>local_price_first_trade</x:v>
      </x:c>
      <x:c r="U846" s="50" t="str">
        <x:v>ウィステリアトラスト株式会社</x:v>
      </x:c>
      <x:c r="V846" s="54" t="n">
        <x:v>0.433</x:v>
      </x:c>
      <x:c r="W846" s="50" t="str">
        <x:v>藤井 洋一</x:v>
      </x:c>
      <x:c r="X846" s="50" t="b">
        <x:f>AND(COUNT(L846:O846)=4,L846&gt;='設定'!$B$6,M846&gt;='設定'!$B$6,N846&gt;='設定'!$B$6,O846&gt;='設定'!$B$6)</x:f>
        <x:v>0</x:v>
      </x:c>
      <x:c r="Y846" s="50" t="b">
        <x:f>AND(COUNT(G846:K846)=5,P846&gt;='設定'!$B$7)</x:f>
        <x:v>0</x:v>
      </x:c>
      <x:c r="Z846" s="50" t="b">
        <x:f>AND(ISNUMBER(R846),R846&gt;='設定'!$B$8)</x:f>
        <x:v>0</x:v>
      </x:c>
      <x:c r="AA846" s="50" t="b">
        <x:f>AND(ISNUMBER(S846),S846&gt;=DATE(YEAR('設定'!$B$10)-'設定'!$B$9,MONTH('設定'!$B$10),DAY('設定'!$B$10)))</x:f>
        <x:v>1</x:v>
      </x:c>
      <x:c r="AB846" s="55" t="b">
        <x:v>0</x:v>
      </x:c>
      <x:c r="AC846" s="55" t="b">
        <x:v>0</x:v>
      </x:c>
      <x:c r="AD846" s="50" t="n">
        <x:f>IF(X846,1,0)+IF(Z846,1,0)+IF(AA846,1,0)+IF(AB846,1,0)</x:f>
        <x:v>1</x:v>
      </x:c>
      <x:c r="AE846" s="50" t="n">
        <x:f>IF(Y846,1,0)+IF(Z846,1,0)+IF(AA846,1,0)+IF(AB846,1,0)</x:f>
        <x:v>1</x:v>
      </x:c>
      <x:c r="AF846" s="50" t="n">
        <x:f>IF(Y846,1,0)+IF(Z846,1,0)+IF(AA846,1,0)+IF(AC846,1,0)</x:f>
        <x:v>1</x:v>
      </x:c>
      <x:c r="AG846" s="53" t="n">
        <x:v>45009</x:v>
      </x:c>
      <x:c r="AH846" s="50" t="str">
        <x:v>S100W7KW</x:v>
      </x:c>
      <x:c r="AI846" s="50" t="str">
        <x:v>NetSalesSummaryOfBusinessResults</x:v>
      </x:c>
      <x:c r="AJ846" s="50" t="str">
        <x:v>OperatingIncome</x:v>
      </x:c>
      <x:c r="AK846" s="53" t="n">
        <x:v>45747</x:v>
      </x:c>
      <x:c r="AL846" s="50" t="str">
        <x:v>365/365/365/366/365</x:v>
      </x:c>
      <x:c r="AM846" s="51" t="n">
        <x:v>1376000</x:v>
      </x:c>
      <x:c r="AN846" s="51" t="n">
        <x:v>778</x:v>
      </x:c>
      <x:c r="AO846" s="51" t="n">
        <x:f>IFERROR(AM846*AN846,"")</x:f>
        <x:v>1070528000</x:v>
      </x:c>
      <x:c r="AP846" s="56" t="n">
        <x:f>IFERROR(AO846/(K846*1000000),"")</x:f>
        <x:v>0.25770314866254235</x:v>
      </x:c>
      <x:c r="AQ846" s="57" t="n">
        <x:v>7030433.333333333</x:v>
      </x:c>
      <x:c r="AR846" s="52" t="n">
        <x:v>0.4317023511080295</x:v>
      </x:c>
      <x:c r="AS846" s="52" t="n">
        <x:v>-0.7458757429020236</x:v>
      </x:c>
      <x:c r="AT846" s="55" t="b">
        <x:v>0</x:v>
      </x:c>
      <x:c r="AU846" s="50" t="str">
        <x:v>low_liquidity</x:v>
      </x:c>
      <x:c r="AV846" s="58" t="n">
        <x:v>0.0475476379043455</x:v>
      </x:c>
      <x:c r="AW846" s="50" t="n">
        <x:v>1528</x:v>
      </x:c>
      <x:c r="AX846" s="50" t="str">
        <x:v>Discovery</x:v>
      </x:c>
      <x:c r="AY846" s="50" t="str">
        <x:v>既存適格性フィルター不通過: low_liquidity / 60日平均売買代金2,000万円未満 / ローカル5年最大下落率-60%以下</x:v>
      </x:c>
      <x:c r="AZ846" s="59" t="str">
        <x:v>2025-06-26 16:05</x:v>
      </x:c>
      <x:c r="BA846" s="53" t="n">
        <x:v>44986</x:v>
      </x:c>
      <x:c r="BB846" s="50"/>
      <x:c r="BC846" s="50"/>
      <x:c r="BD846" s="50"/>
    </x:row>
    <x:row r="847">
      <x:c r="A847" s="50" t="n">
        <x:v>846</x:v>
      </x:c>
      <x:c r="B847" s="50" t="str">
        <x:v>4812</x:v>
      </x:c>
      <x:c r="C847" s="50" t="str">
        <x:v>4812.T</x:v>
      </x:c>
      <x:c r="D847" s="50" t="str">
        <x:v>DENTSU SOKEN INC.</x:v>
      </x:c>
      <x:c r="E847" s="50" t="str">
        <x:v>Prime Market (Domestic)</x:v>
      </x:c>
      <x:c r="F847" s="50" t="str">
        <x:v>Information &amp; Communication</x:v>
      </x:c>
      <x:c r="G847" s="51" t="n">
        <x:v>112085</x:v>
      </x:c>
      <x:c r="H847" s="51" t="n">
        <x:v>129054</x:v>
      </x:c>
      <x:c r="I847" s="51" t="n">
        <x:v>142608</x:v>
      </x:c>
      <x:c r="J847" s="51" t="n">
        <x:v>152642</x:v>
      </x:c>
      <x:c r="K847" s="51" t="n">
        <x:v>164865</x:v>
      </x:c>
      <x:c r="L847" s="52" t="n">
        <x:f>IFERROR(H847/G847-1,"")</x:f>
        <x:v>0.15139403131551954</x:v>
      </x:c>
      <x:c r="M847" s="52" t="n">
        <x:f>IFERROR(I847/H847-1,"")</x:f>
        <x:v>0.10502580315216892</x:v>
      </x:c>
      <x:c r="N847" s="52" t="n">
        <x:f>IFERROR(J847/I847-1,"")</x:f>
        <x:v>0.07036070907662961</x:v>
      </x:c>
      <x:c r="O847" s="52" t="n">
        <x:f>IFERROR(K847/J847-1,"")</x:f>
        <x:v>0.08007625686246245</x:v>
      </x:c>
      <x:c r="P847" s="52" t="n">
        <x:f>IFERROR((K847/G847)^(1/4)-1,"")</x:f>
        <x:v>0.10127363640721065</x:v>
      </x:c>
      <x:c r="Q847" s="51" t="n">
        <x:v>22888</x:v>
      </x:c>
      <x:c r="R847" s="52" t="n">
        <x:f>IFERROR(Q847/K847,"")</x:f>
        <x:v>0.1388287386649683</x:v>
      </x:c>
      <x:c r="S847" s="53" t="n">
        <x:v>36831</x:v>
      </x:c>
      <x:c r="T847" s="50" t="str">
        <x:v>EDINET_company_history</x:v>
      </x:c>
      <x:c r="U847" s="50" t="str">
        <x:v>株式会社電通グループ</x:v>
      </x:c>
      <x:c r="V847" s="54" t="n">
        <x:v>0.6178</x:v>
      </x:c>
      <x:c r="W847" s="50" t="str">
        <x:v>岩本 浩久</x:v>
      </x:c>
      <x:c r="X847" s="50" t="b">
        <x:f>AND(COUNT(L847:O847)=4,L847&gt;='設定'!$B$6,M847&gt;='設定'!$B$6,N847&gt;='設定'!$B$6,O847&gt;='設定'!$B$6)</x:f>
        <x:v>0</x:v>
      </x:c>
      <x:c r="Y847" s="50" t="b">
        <x:f>AND(COUNT(G847:K847)=5,P847&gt;='設定'!$B$7)</x:f>
        <x:v>0</x:v>
      </x:c>
      <x:c r="Z847" s="50" t="b">
        <x:f>AND(ISNUMBER(R847),R847&gt;='設定'!$B$8)</x:f>
        <x:v>1</x:v>
      </x:c>
      <x:c r="AA847" s="50" t="b">
        <x:f>AND(ISNUMBER(S847),S847&gt;=DATE(YEAR('設定'!$B$10)-'設定'!$B$9,MONTH('設定'!$B$10),DAY('設定'!$B$10)))</x:f>
        <x:v>0</x:v>
      </x:c>
      <x:c r="AB847" s="55" t="b">
        <x:v>0</x:v>
      </x:c>
      <x:c r="AC847" s="55" t="b">
        <x:v>0</x:v>
      </x:c>
      <x:c r="AD847" s="50" t="n">
        <x:f>IF(X847,1,0)+IF(Z847,1,0)+IF(AA847,1,0)+IF(AB847,1,0)</x:f>
        <x:v>1</x:v>
      </x:c>
      <x:c r="AE847" s="50" t="n">
        <x:f>IF(Y847,1,0)+IF(Z847,1,0)+IF(AA847,1,0)+IF(AB847,1,0)</x:f>
        <x:v>1</x:v>
      </x:c>
      <x:c r="AF847" s="50" t="n">
        <x:f>IF(Y847,1,0)+IF(Z847,1,0)+IF(AA847,1,0)+IF(AC847,1,0)</x:f>
        <x:v>1</x:v>
      </x:c>
      <x:c r="AG847" s="53" t="n">
        <x:v>44348</x:v>
      </x:c>
      <x:c r="AH847" s="50" t="str">
        <x:v>S100XRJK</x:v>
      </x:c>
      <x:c r="AI847" s="50" t="str">
        <x:v>NetSalesSummaryOfBusinessResults</x:v>
      </x:c>
      <x:c r="AJ847" s="50" t="str">
        <x:v>OperatingIncome</x:v>
      </x:c>
      <x:c r="AK847" s="53" t="n">
        <x:v>46022</x:v>
      </x:c>
      <x:c r="AL847" s="50" t="str">
        <x:v>365/365/365/366/365</x:v>
      </x:c>
      <x:c r="AM847" s="51" t="n">
        <x:v>65164280</x:v>
      </x:c>
      <x:c r="AN847" s="51" t="n">
        <x:v>2186</x:v>
      </x:c>
      <x:c r="AO847" s="51" t="n">
        <x:f>IFERROR(AM847*AN847,"")</x:f>
        <x:v>142449116080</x:v>
      </x:c>
      <x:c r="AP847" s="56" t="n">
        <x:f>IFERROR(AO847/(K847*1000000),"")</x:f>
        <x:v>0.8640349138992509</x:v>
      </x:c>
      <x:c r="AQ847" s="57" t="n">
        <x:v>848790408.3333334</x:v>
      </x:c>
      <x:c r="AR847" s="52" t="n">
        <x:v>0.3265717067779364</x:v>
      </x:c>
      <x:c r="AS847" s="52" t="n">
        <x:v>-0.3535610465116279</x:v>
      </x:c>
      <x:c r="AT847" s="55" t="b">
        <x:v>1</x:v>
      </x:c>
      <x:c r="AU847" s="50"/>
      <x:c r="AV847" s="58" t="n">
        <x:v>0.1077110851164707</x:v>
      </x:c>
      <x:c r="AW847" s="50" t="n">
        <x:v>1185</x:v>
      </x:c>
      <x:c r="AX847" s="50" t="str">
        <x:v>Core Moat</x:v>
      </x:c>
      <x:c r="AY847" s="50" t="str">
        <x:v>目立つ機械的警告なし（定性確認は別途必要）</x:v>
      </x:c>
      <x:c r="AZ847" s="59" t="str">
        <x:v>2026-03-18 13:23</x:v>
      </x:c>
      <x:c r="BA847" s="53" t="n">
        <x:v>36831</x:v>
      </x:c>
      <x:c r="BB847" s="50"/>
      <x:c r="BC847" s="50"/>
      <x:c r="BD847" s="50" t="str">
        <x:v>TOPIX Small 1</x:v>
      </x:c>
    </x:row>
    <x:row r="848">
      <x:c r="A848" s="50" t="n">
        <x:v>847</x:v>
      </x:c>
      <x:c r="B848" s="50" t="str">
        <x:v>9661</x:v>
      </x:c>
      <x:c r="C848" s="50" t="str">
        <x:v>9661.T</x:v>
      </x:c>
      <x:c r="D848" s="50" t="str">
        <x:v>Kabuki-Za Co.,Ltd.</x:v>
      </x:c>
      <x:c r="E848" s="50" t="str">
        <x:v>Standard Market(Domestic)</x:v>
      </x:c>
      <x:c r="F848" s="50" t="str">
        <x:v>Services</x:v>
      </x:c>
      <x:c r="G848" s="51" t="n">
        <x:v>2469.768</x:v>
      </x:c>
      <x:c r="H848" s="51" t="n">
        <x:v>2701.994</x:v>
      </x:c>
      <x:c r="I848" s="51" t="n">
        <x:v>3052.816</x:v>
      </x:c>
      <x:c r="J848" s="51" t="n">
        <x:v>3106.55</x:v>
      </x:c>
      <x:c r="K848" s="51" t="n">
        <x:v>3632.657</x:v>
      </x:c>
      <x:c r="L848" s="52" t="n">
        <x:f>IFERROR(H848/G848-1,"")</x:f>
        <x:v>0.09402745521036793</x:v>
      </x:c>
      <x:c r="M848" s="52" t="n">
        <x:f>IFERROR(I848/H848-1,"")</x:f>
        <x:v>0.12983818616917708</x:v>
      </x:c>
      <x:c r="N848" s="52" t="n">
        <x:f>IFERROR(J848/I848-1,"")</x:f>
        <x:v>0.01760145387078693</x:v>
      </x:c>
      <x:c r="O848" s="52" t="n">
        <x:f>IFERROR(K848/J848-1,"")</x:f>
        <x:v>0.16935410664563588</x:v>
      </x:c>
      <x:c r="P848" s="52" t="n">
        <x:f>IFERROR((K848/G848)^(1/4)-1,"")</x:f>
        <x:v>0.10126556194929681</x:v>
      </x:c>
      <x:c r="Q848" s="51" t="n">
        <x:v>378.931</x:v>
      </x:c>
      <x:c r="R848" s="52" t="n">
        <x:f>IFERROR(Q848/K848,"")</x:f>
        <x:v>0.10431235318941479</x:v>
      </x:c>
      <x:c r="S848" s="53" t="n">
        <x:v>19176</x:v>
      </x:c>
      <x:c r="T848" s="50" t="str">
        <x:v>EDINET_company_history</x:v>
      </x:c>
      <x:c r="U848" s="50" t="str">
        <x:v>松竹株式会社</x:v>
      </x:c>
      <x:c r="V848" s="54" t="n">
        <x:v>0.1373</x:v>
      </x:c>
      <x:c r="W848" s="50" t="str">
        <x:v>安孫子 正</x:v>
      </x:c>
      <x:c r="X848" s="50" t="b">
        <x:f>AND(COUNT(L848:O848)=4,L848&gt;='設定'!$B$6,M848&gt;='設定'!$B$6,N848&gt;='設定'!$B$6,O848&gt;='設定'!$B$6)</x:f>
        <x:v>0</x:v>
      </x:c>
      <x:c r="Y848" s="50" t="b">
        <x:f>AND(COUNT(G848:K848)=5,P848&gt;='設定'!$B$7)</x:f>
        <x:v>0</x:v>
      </x:c>
      <x:c r="Z848" s="50" t="b">
        <x:f>AND(ISNUMBER(R848),R848&gt;='設定'!$B$8)</x:f>
        <x:v>1</x:v>
      </x:c>
      <x:c r="AA848" s="50" t="b">
        <x:f>AND(ISNUMBER(S848),S848&gt;=DATE(YEAR('設定'!$B$10)-'設定'!$B$9,MONTH('設定'!$B$10),DAY('設定'!$B$10)))</x:f>
        <x:v>0</x:v>
      </x:c>
      <x:c r="AB848" s="55" t="b">
        <x:v>0</x:v>
      </x:c>
      <x:c r="AC848" s="55" t="b">
        <x:v>0</x:v>
      </x:c>
      <x:c r="AD848" s="50" t="n">
        <x:f>IF(X848,1,0)+IF(Z848,1,0)+IF(AA848,1,0)+IF(AB848,1,0)</x:f>
        <x:v>1</x:v>
      </x:c>
      <x:c r="AE848" s="50" t="n">
        <x:f>IF(Y848,1,0)+IF(Z848,1,0)+IF(AA848,1,0)+IF(AB848,1,0)</x:f>
        <x:v>1</x:v>
      </x:c>
      <x:c r="AF848" s="50" t="n">
        <x:f>IF(Y848,1,0)+IF(Z848,1,0)+IF(AA848,1,0)+IF(AC848,1,0)</x:f>
        <x:v>1</x:v>
      </x:c>
      <x:c r="AG848" s="53" t="n">
        <x:v>44348</x:v>
      </x:c>
      <x:c r="AH848" s="50" t="str">
        <x:v>S100Y65X</x:v>
      </x:c>
      <x:c r="AI848" s="50" t="str">
        <x:v>NetSalesSummaryOfBusinessResults</x:v>
      </x:c>
      <x:c r="AJ848" s="50" t="str">
        <x:v>OperatingIncome</x:v>
      </x:c>
      <x:c r="AK848" s="53" t="n">
        <x:v>46081</x:v>
      </x:c>
      <x:c r="AL848" s="50" t="str">
        <x:v>365/365/366/365/365</x:v>
      </x:c>
      <x:c r="AM848" s="51" t="n">
        <x:v>12119700</x:v>
      </x:c>
      <x:c r="AN848" s="51" t="n">
        <x:v>4450</x:v>
      </x:c>
      <x:c r="AO848" s="51" t="n">
        <x:f>IFERROR(AM848*AN848,"")</x:f>
        <x:v>53932665000</x:v>
      </x:c>
      <x:c r="AP848" s="56" t="n">
        <x:f>IFERROR(AO848/(K848*1000000),"")</x:f>
        <x:v>14.846616402264239</x:v>
      </x:c>
      <x:c r="AQ848" s="57" t="n">
        <x:v>18605858.333333332</x:v>
      </x:c>
      <x:c r="AR848" s="52" t="n">
        <x:v>0.0817512907073852</x:v>
      </x:c>
      <x:c r="AS848" s="52" t="n">
        <x:v>-0.139881123169039</x:v>
      </x:c>
      <x:c r="AT848" s="55" t="b">
        <x:v>0</x:v>
      </x:c>
      <x:c r="AU848" s="50" t="str">
        <x:v>low_liquidity</x:v>
      </x:c>
      <x:c r="AV848" s="58" t="n">
        <x:v>0.299930211452141</x:v>
      </x:c>
      <x:c r="AW848" s="50" t="n">
        <x:v>434</x:v>
      </x:c>
      <x:c r="AX848" s="50" t="str">
        <x:v>Discovery</x:v>
      </x:c>
      <x:c r="AY848" s="50" t="str">
        <x:v>既存適格性フィルター不通過: low_liquidity / 60日平均売買代金2,000万円未満</x:v>
      </x:c>
      <x:c r="AZ848" s="59" t="str">
        <x:v>2026-05-26 16:23</x:v>
      </x:c>
      <x:c r="BA848" s="53" t="n">
        <x:v>19176</x:v>
      </x:c>
      <x:c r="BB848" s="50"/>
      <x:c r="BC848" s="50"/>
      <x:c r="BD848" s="50"/>
    </x:row>
    <x:row r="849">
      <x:c r="A849" s="50" t="n">
        <x:v>848</x:v>
      </x:c>
      <x:c r="B849" s="50" t="str">
        <x:v>3791</x:v>
      </x:c>
      <x:c r="C849" s="50" t="str">
        <x:v>3791.T</x:v>
      </x:c>
      <x:c r="D849" s="50" t="str">
        <x:v>IG Port,Inc.</x:v>
      </x:c>
      <x:c r="E849" s="50" t="str">
        <x:v>Standard Market(Domestic)</x:v>
      </x:c>
      <x:c r="F849" s="50" t="str">
        <x:v>Information &amp; Communication</x:v>
      </x:c>
      <x:c r="G849" s="51" t="n">
        <x:v>9934.081</x:v>
      </x:c>
      <x:c r="H849" s="51" t="n">
        <x:v>11872.358</x:v>
      </x:c>
      <x:c r="I849" s="51" t="n">
        <x:v>11163.699</x:v>
      </x:c>
      <x:c r="J849" s="51" t="n">
        <x:v>11841.359</x:v>
      </x:c>
      <x:c r="K849" s="51" t="n">
        <x:v>14598.27</x:v>
      </x:c>
      <x:c r="L849" s="52" t="n">
        <x:f>IFERROR(H849/G849-1,"")</x:f>
        <x:v>0.19511387112708256</x:v>
      </x:c>
      <x:c r="M849" s="52" t="n">
        <x:f>IFERROR(I849/H849-1,"")</x:f>
        <x:v>-0.05968982741254936</x:v>
      </x:c>
      <x:c r="N849" s="52" t="n">
        <x:f>IFERROR(J849/I849-1,"")</x:f>
        <x:v>0.06070210241247098</x:v>
      </x:c>
      <x:c r="O849" s="52" t="n">
        <x:f>IFERROR(K849/J849-1,"")</x:f>
        <x:v>0.232820489607654</x:v>
      </x:c>
      <x:c r="P849" s="52" t="n">
        <x:f>IFERROR((K849/G849)^(1/4)-1,"")</x:f>
        <x:v>0.10101547662175792</x:v>
      </x:c>
      <x:c r="Q849" s="51" t="n">
        <x:v>1426.186</x:v>
      </x:c>
      <x:c r="R849" s="52" t="n">
        <x:f>IFERROR(Q849/K849,"")</x:f>
        <x:v>0.09769554885613158</x:v>
      </x:c>
      <x:c r="S849" s="53" t="n">
        <x:v>38687</x:v>
      </x:c>
      <x:c r="T849" s="50" t="str">
        <x:v>EDINET_company_history</x:v>
      </x:c>
      <x:c r="U849" s="50" t="str">
        <x:v>石川 光久</x:v>
      </x:c>
      <x:c r="V849" s="54" t="n">
        <x:v>0.202</x:v>
      </x:c>
      <x:c r="W849" s="50" t="str">
        <x:v>石川光久</x:v>
      </x:c>
      <x:c r="X849" s="50" t="b">
        <x:f>AND(COUNT(L849:O849)=4,L849&gt;='設定'!$B$6,M849&gt;='設定'!$B$6,N849&gt;='設定'!$B$6,O849&gt;='設定'!$B$6)</x:f>
        <x:v>0</x:v>
      </x:c>
      <x:c r="Y849" s="50" t="b">
        <x:f>AND(COUNT(G849:K849)=5,P849&gt;='設定'!$B$7)</x:f>
        <x:v>0</x:v>
      </x:c>
      <x:c r="Z849" s="50" t="b">
        <x:f>AND(ISNUMBER(R849),R849&gt;='設定'!$B$8)</x:f>
        <x:v>0</x:v>
      </x:c>
      <x:c r="AA849" s="50" t="b">
        <x:f>AND(ISNUMBER(S849),S849&gt;=DATE(YEAR('設定'!$B$10)-'設定'!$B$9,MONTH('設定'!$B$10),DAY('設定'!$B$10)))</x:f>
        <x:v>0</x:v>
      </x:c>
      <x:c r="AB849" s="55" t="b">
        <x:v>1</x:v>
      </x:c>
      <x:c r="AC849" s="55" t="b">
        <x:v>1</x:v>
      </x:c>
      <x:c r="AD849" s="50" t="n">
        <x:f>IF(X849,1,0)+IF(Z849,1,0)+IF(AA849,1,0)+IF(AB849,1,0)</x:f>
        <x:v>1</x:v>
      </x:c>
      <x:c r="AE849" s="50" t="n">
        <x:f>IF(Y849,1,0)+IF(Z849,1,0)+IF(AA849,1,0)+IF(AB849,1,0)</x:f>
        <x:v>1</x:v>
      </x:c>
      <x:c r="AF849" s="50" t="n">
        <x:f>IF(Y849,1,0)+IF(Z849,1,0)+IF(AA849,1,0)+IF(AC849,1,0)</x:f>
        <x:v>1</x:v>
      </x:c>
      <x:c r="AG849" s="53" t="n">
        <x:v>44348</x:v>
      </x:c>
      <x:c r="AH849" s="50" t="str">
        <x:v>S100WL1X</x:v>
      </x:c>
      <x:c r="AI849" s="50" t="str">
        <x:v>NetSalesSummaryOfBusinessResults</x:v>
      </x:c>
      <x:c r="AJ849" s="50" t="str">
        <x:v>OperatingIncome</x:v>
      </x:c>
      <x:c r="AK849" s="53" t="n">
        <x:v>45808</x:v>
      </x:c>
      <x:c r="AL849" s="50" t="str">
        <x:v>365/365/365/366/365</x:v>
      </x:c>
      <x:c r="AM849" s="51" t="n">
        <x:v>19292400</x:v>
      </x:c>
      <x:c r="AN849" s="51" t="n">
        <x:v>1311</x:v>
      </x:c>
      <x:c r="AO849" s="51" t="n">
        <x:f>IFERROR(AM849*AN849,"")</x:f>
        <x:v>25292336400</x:v>
      </x:c>
      <x:c r="AP849" s="56" t="n">
        <x:f>IFERROR(AO849/(K849*1000000),"")</x:f>
        <x:v>1.7325571043692163</x:v>
      </x:c>
      <x:c r="AQ849" s="57" t="n">
        <x:v>130709990</x:v>
      </x:c>
      <x:c r="AR849" s="52" t="n">
        <x:v>0.5126445557780256</x:v>
      </x:c>
      <x:c r="AS849" s="52" t="n">
        <x:v>-0.5799027366942713</x:v>
      </x:c>
      <x:c r="AT849" s="55" t="b">
        <x:v>1</x:v>
      </x:c>
      <x:c r="AU849" s="50"/>
      <x:c r="AV849" s="58" t="n">
        <x:v>-0.179617799399501</x:v>
      </x:c>
      <x:c r="AW849" s="50" t="n">
        <x:v>2952</x:v>
      </x:c>
      <x:c r="AX849" s="50" t="str">
        <x:v>Future Moat</x:v>
      </x:c>
      <x:c r="AY849" s="50" t="str">
        <x:v>目立つ機械的警告なし（定性確認は別途必要）</x:v>
      </x:c>
      <x:c r="AZ849" s="59" t="str">
        <x:v>2025-08-27 10:30</x:v>
      </x:c>
      <x:c r="BA849" s="53" t="n">
        <x:v>38687</x:v>
      </x:c>
      <x:c r="BB849" s="50" t="str">
        <x:v>石川光久</x:v>
      </x:c>
      <x:c r="BC849" s="50"/>
      <x:c r="BD849" s="50"/>
    </x:row>
    <x:row r="850">
      <x:c r="A850" s="50" t="n">
        <x:v>849</x:v>
      </x:c>
      <x:c r="B850" s="50" t="str">
        <x:v>8892</x:v>
      </x:c>
      <x:c r="C850" s="50" t="str">
        <x:v>8892.T</x:v>
      </x:c>
      <x:c r="D850" s="50" t="str">
        <x:v>ES-CON JAPAN Ltd.</x:v>
      </x:c>
      <x:c r="E850" s="50" t="str">
        <x:v>Prime Market (Domestic)</x:v>
      </x:c>
      <x:c r="F850" s="50" t="str">
        <x:v>Real Estate</x:v>
      </x:c>
      <x:c r="G850" s="51" t="n">
        <x:v>77308</x:v>
      </x:c>
      <x:c r="H850" s="51" t="n">
        <x:v>79017</x:v>
      </x:c>
      <x:c r="I850" s="51" t="n">
        <x:v>99431</x:v>
      </x:c>
      <x:c r="J850" s="51" t="n">
        <x:v>118861</x:v>
      </x:c>
      <x:c r="K850" s="51" t="n">
        <x:v>113603</x:v>
      </x:c>
      <x:c r="L850" s="52" t="n">
        <x:f>IFERROR(H850/G850-1,"")</x:f>
        <x:v>0.02210637967610074</x:v>
      </x:c>
      <x:c r="M850" s="52" t="n">
        <x:f>IFERROR(I850/H850-1,"")</x:f>
        <x:v>0.25834946910158574</x:v>
      </x:c>
      <x:c r="N850" s="52" t="n">
        <x:f>IFERROR(J850/I850-1,"")</x:f>
        <x:v>0.19541189367501088</x:v>
      </x:c>
      <x:c r="O850" s="52" t="n">
        <x:f>IFERROR(K850/J850-1,"")</x:f>
        <x:v>-0.044236545208268474</x:v>
      </x:c>
      <x:c r="P850" s="52" t="n">
        <x:f>IFERROR((K850/G850)^(1/4)-1,"")</x:f>
        <x:v>0.10101019539078893</x:v>
      </x:c>
      <x:c r="Q850" s="51" t="n">
        <x:v>21311</x:v>
      </x:c>
      <x:c r="R850" s="52" t="n">
        <x:f>IFERROR(Q850/K850,"")</x:f>
        <x:v>0.1875918769750799</x:v>
      </x:c>
      <x:c r="S850" s="53" t="n">
        <x:v>38322</x:v>
      </x:c>
      <x:c r="T850" s="50" t="str">
        <x:v>EDINET_company_history</x:v>
      </x:c>
      <x:c r="U850" s="50" t="str">
        <x:v>中部電力株式会社</x:v>
      </x:c>
      <x:c r="V850" s="54" t="n">
        <x:v>0.511</x:v>
      </x:c>
      <x:c r="W850" s="50" t="str">
        <x:v>伊藤 貴俊</x:v>
      </x:c>
      <x:c r="X850" s="50" t="b">
        <x:f>AND(COUNT(L850:O850)=4,L850&gt;='設定'!$B$6,M850&gt;='設定'!$B$6,N850&gt;='設定'!$B$6,O850&gt;='設定'!$B$6)</x:f>
        <x:v>0</x:v>
      </x:c>
      <x:c r="Y850" s="50" t="b">
        <x:f>AND(COUNT(G850:K850)=5,P850&gt;='設定'!$B$7)</x:f>
        <x:v>0</x:v>
      </x:c>
      <x:c r="Z850" s="50" t="b">
        <x:f>AND(ISNUMBER(R850),R850&gt;='設定'!$B$8)</x:f>
        <x:v>1</x:v>
      </x:c>
      <x:c r="AA850" s="50" t="b">
        <x:f>AND(ISNUMBER(S850),S850&gt;=DATE(YEAR('設定'!$B$10)-'設定'!$B$9,MONTH('設定'!$B$10),DAY('設定'!$B$10)))</x:f>
        <x:v>0</x:v>
      </x:c>
      <x:c r="AB850" s="55" t="b">
        <x:v>0</x:v>
      </x:c>
      <x:c r="AC850" s="55" t="b">
        <x:v>0</x:v>
      </x:c>
      <x:c r="AD850" s="50" t="n">
        <x:f>IF(X850,1,0)+IF(Z850,1,0)+IF(AA850,1,0)+IF(AB850,1,0)</x:f>
        <x:v>1</x:v>
      </x:c>
      <x:c r="AE850" s="50" t="n">
        <x:f>IF(Y850,1,0)+IF(Z850,1,0)+IF(AA850,1,0)+IF(AB850,1,0)</x:f>
        <x:v>1</x:v>
      </x:c>
      <x:c r="AF850" s="50" t="n">
        <x:f>IF(Y850,1,0)+IF(Z850,1,0)+IF(AA850,1,0)+IF(AC850,1,0)</x:f>
        <x:v>1</x:v>
      </x:c>
      <x:c r="AG850" s="53" t="n">
        <x:v>44348</x:v>
      </x:c>
      <x:c r="AH850" s="50" t="str">
        <x:v>S100W2BR</x:v>
      </x:c>
      <x:c r="AI850" s="50" t="str">
        <x:v>NetSalesSummaryOfBusinessResults</x:v>
      </x:c>
      <x:c r="AJ850" s="50" t="str">
        <x:v>OperatingIncome</x:v>
      </x:c>
      <x:c r="AK850" s="53" t="n">
        <x:v>45747</x:v>
      </x:c>
      <x:c r="AL850" s="50" t="str">
        <x:v>366/365/365/456/365</x:v>
      </x:c>
      <x:c r="AM850" s="51" t="n">
        <x:v>97118387</x:v>
      </x:c>
      <x:c r="AN850" s="51" t="n">
        <x:v>1077</x:v>
      </x:c>
      <x:c r="AO850" s="51" t="n">
        <x:f>IFERROR(AM850*AN850,"")</x:f>
        <x:v>104596502799</x:v>
      </x:c>
      <x:c r="AP850" s="56" t="n">
        <x:f>IFERROR(AO850/(K850*1000000),"")</x:f>
        <x:v>0.9207195478904606</x:v>
      </x:c>
      <x:c r="AQ850" s="57" t="n">
        <x:v>295480576.6666667</x:v>
      </x:c>
      <x:c r="AR850" s="52" t="n">
        <x:v>0.20089916653096</x:v>
      </x:c>
      <x:c r="AS850" s="52" t="n">
        <x:v>-0.2179024045103901</x:v>
      </x:c>
      <x:c r="AT850" s="55" t="b">
        <x:v>0</x:v>
      </x:c>
      <x:c r="AU850" s="50" t="str">
        <x:v>repeated_negative_operating_cf</x:v>
      </x:c>
      <x:c r="AV850" s="58" t="n">
        <x:v>0.0039450710073043</x:v>
      </x:c>
      <x:c r="AW850" s="50" t="n">
        <x:v>1839</x:v>
      </x:c>
      <x:c r="AX850" s="50" t="str">
        <x:v>Core Moat</x:v>
      </x:c>
      <x:c r="AY850" s="50" t="str">
        <x:v>既存適格性フィルター不通過: repeated_negative_operating_cf</x:v>
      </x:c>
      <x:c r="AZ850" s="59" t="str">
        <x:v>2025-06-24 10:36</x:v>
      </x:c>
      <x:c r="BA850" s="53" t="n">
        <x:v>38322</x:v>
      </x:c>
      <x:c r="BB850" s="50"/>
      <x:c r="BC850" s="50"/>
      <x:c r="BD850" s="50" t="str">
        <x:v>TOPIX Small 1</x:v>
      </x:c>
    </x:row>
    <x:row r="851">
      <x:c r="A851" s="50" t="n">
        <x:v>850</x:v>
      </x:c>
      <x:c r="B851" s="50" t="str">
        <x:v>4626</x:v>
      </x:c>
      <x:c r="C851" s="50" t="str">
        <x:v>4626.T</x:v>
      </x:c>
      <x:c r="D851" s="50" t="str">
        <x:v>TAIYO HOLDINGS CO.,LTD.</x:v>
      </x:c>
      <x:c r="E851" s="50" t="str">
        <x:v>Prime Market (Domestic)</x:v>
      </x:c>
      <x:c r="F851" s="50" t="str">
        <x:v>Chemicals</x:v>
      </x:c>
      <x:c r="G851" s="51" t="n">
        <x:v>80991</x:v>
      </x:c>
      <x:c r="H851" s="51" t="n">
        <x:v>97966</x:v>
      </x:c>
      <x:c r="I851" s="51" t="n">
        <x:v>97338</x:v>
      </x:c>
      <x:c r="J851" s="51" t="n">
        <x:v>104775</x:v>
      </x:c>
      <x:c r="K851" s="51" t="n">
        <x:v>119010</x:v>
      </x:c>
      <x:c r="L851" s="52" t="n">
        <x:f>IFERROR(H851/G851-1,"")</x:f>
        <x:v>0.20959118914447283</x:v>
      </x:c>
      <x:c r="M851" s="52" t="n">
        <x:f>IFERROR(I851/H851-1,"")</x:f>
        <x:v>-0.006410387277218654</x:v>
      </x:c>
      <x:c r="N851" s="52" t="n">
        <x:f>IFERROR(J851/I851-1,"")</x:f>
        <x:v>0.07640387104727853</x:v>
      </x:c>
      <x:c r="O851" s="52" t="n">
        <x:f>IFERROR(K851/J851-1,"")</x:f>
        <x:v>0.13586256263421626</x:v>
      </x:c>
      <x:c r="P851" s="52" t="n">
        <x:f>IFERROR((K851/G851)^(1/4)-1,"")</x:f>
        <x:v>0.10099836359706726</x:v>
      </x:c>
      <x:c r="Q851" s="51" t="n">
        <x:v>22067</x:v>
      </x:c>
      <x:c r="R851" s="52" t="n">
        <x:f>IFERROR(Q851/K851,"")</x:f>
        <x:v>0.18542139316023865</x:v>
      </x:c>
      <x:c r="S851" s="53" t="n">
        <x:v>36892</x:v>
      </x:c>
      <x:c r="T851" s="50" t="str">
        <x:v>EDINET_company_history</x:v>
      </x:c>
      <x:c r="U851" s="50" t="str">
        <x:v>ＤＩＣ株式会社</x:v>
      </x:c>
      <x:c r="V851" s="54" t="n">
        <x:v>0.2004</x:v>
      </x:c>
      <x:c r="W851" s="50" t="str">
        <x:v>佐藤 英志 / 齋藤 斉</x:v>
      </x:c>
      <x:c r="X851" s="50" t="b">
        <x:f>AND(COUNT(L851:O851)=4,L851&gt;='設定'!$B$6,M851&gt;='設定'!$B$6,N851&gt;='設定'!$B$6,O851&gt;='設定'!$B$6)</x:f>
        <x:v>0</x:v>
      </x:c>
      <x:c r="Y851" s="50" t="b">
        <x:f>AND(COUNT(G851:K851)=5,P851&gt;='設定'!$B$7)</x:f>
        <x:v>0</x:v>
      </x:c>
      <x:c r="Z851" s="50" t="b">
        <x:f>AND(ISNUMBER(R851),R851&gt;='設定'!$B$8)</x:f>
        <x:v>1</x:v>
      </x:c>
      <x:c r="AA851" s="50" t="b">
        <x:f>AND(ISNUMBER(S851),S851&gt;=DATE(YEAR('設定'!$B$10)-'設定'!$B$9,MONTH('設定'!$B$10),DAY('設定'!$B$10)))</x:f>
        <x:v>0</x:v>
      </x:c>
      <x:c r="AB851" s="55" t="b">
        <x:v>0</x:v>
      </x:c>
      <x:c r="AC851" s="55" t="b">
        <x:v>0</x:v>
      </x:c>
      <x:c r="AD851" s="50" t="n">
        <x:f>IF(X851,1,0)+IF(Z851,1,0)+IF(AA851,1,0)+IF(AB851,1,0)</x:f>
        <x:v>1</x:v>
      </x:c>
      <x:c r="AE851" s="50" t="n">
        <x:f>IF(Y851,1,0)+IF(Z851,1,0)+IF(AA851,1,0)+IF(AB851,1,0)</x:f>
        <x:v>1</x:v>
      </x:c>
      <x:c r="AF851" s="50" t="n">
        <x:f>IF(Y851,1,0)+IF(Z851,1,0)+IF(AA851,1,0)+IF(AC851,1,0)</x:f>
        <x:v>1</x:v>
      </x:c>
      <x:c r="AG851" s="53" t="n">
        <x:v>44348</x:v>
      </x:c>
      <x:c r="AH851" s="50" t="str">
        <x:v>S100VYA1</x:v>
      </x:c>
      <x:c r="AI851" s="50" t="str">
        <x:v>NetSalesSummaryOfBusinessResults</x:v>
      </x:c>
      <x:c r="AJ851" s="50" t="str">
        <x:v>OperatingIncome</x:v>
      </x:c>
      <x:c r="AK851" s="53" t="n">
        <x:v>45747</x:v>
      </x:c>
      <x:c r="AL851" s="50" t="str">
        <x:v>365/365/365/366/365</x:v>
      </x:c>
      <x:c r="AM851" s="51" t="n">
        <x:v>55521205</x:v>
      </x:c>
      <x:c r="AN851" s="51" t="n">
        <x:v>4995</x:v>
      </x:c>
      <x:c r="AO851" s="51" t="n">
        <x:f>IFERROR(AM851*AN851,"")</x:f>
        <x:v>277328418975</x:v>
      </x:c>
      <x:c r="AP851" s="56" t="n">
        <x:f>IFERROR(AO851/(K851*1000000),"")</x:f>
        <x:v>2.330295092639274</x:v>
      </x:c>
      <x:c r="AQ851" s="57" t="n">
        <x:v>1867619876.6666667</x:v>
      </x:c>
      <x:c r="AR851" s="52" t="n">
        <x:v>0.3252884057091265</x:v>
      </x:c>
      <x:c r="AS851" s="52" t="n">
        <x:v>-0.3684422001710017</x:v>
      </x:c>
      <x:c r="AT851" s="55" t="b">
        <x:v>1</x:v>
      </x:c>
      <x:c r="AU851" s="50"/>
      <x:c r="AV851" s="58" t="n">
        <x:v>0.3234646723223979</x:v>
      </x:c>
      <x:c r="AW851" s="50" t="n">
        <x:v>368</x:v>
      </x:c>
      <x:c r="AX851" s="50" t="str">
        <x:v>Core Moat</x:v>
      </x:c>
      <x:c r="AY851" s="50" t="str">
        <x:v>目立つ機械的警告なし（定性確認は別途必要）</x:v>
      </x:c>
      <x:c r="AZ851" s="59" t="str">
        <x:v>2025-06-17 12:00</x:v>
      </x:c>
      <x:c r="BA851" s="53" t="n">
        <x:v>36892</x:v>
      </x:c>
      <x:c r="BB851" s="50"/>
      <x:c r="BC851" s="50"/>
      <x:c r="BD851" s="50" t="str">
        <x:v>TOPIX Mid400</x:v>
      </x:c>
    </x:row>
    <x:row r="852">
      <x:c r="A852" s="50" t="n">
        <x:v>851</x:v>
      </x:c>
      <x:c r="B852" s="50" t="str">
        <x:v>9017</x:v>
      </x:c>
      <x:c r="C852" s="50" t="str">
        <x:v>9017.T</x:v>
      </x:c>
      <x:c r="D852" s="50" t="str">
        <x:v>Niigata Kotsu Co.,Ltd.</x:v>
      </x:c>
      <x:c r="E852" s="50" t="str">
        <x:v>Standard Market(Domestic)</x:v>
      </x:c>
      <x:c r="F852" s="50" t="str">
        <x:v>Land Transportation</x:v>
      </x:c>
      <x:c r="G852" s="51" t="n">
        <x:v>13630.739</x:v>
      </x:c>
      <x:c r="H852" s="51" t="n">
        <x:v>14440.911</x:v>
      </x:c>
      <x:c r="I852" s="51" t="n">
        <x:v>17469.419</x:v>
      </x:c>
      <x:c r="J852" s="51" t="n">
        <x:v>19417.797</x:v>
      </x:c>
      <x:c r="K852" s="51" t="n">
        <x:v>19998.62</x:v>
      </x:c>
      <x:c r="L852" s="52" t="n">
        <x:f>IFERROR(H852/G852-1,"")</x:f>
        <x:v>0.05943712956428859</x:v>
      </x:c>
      <x:c r="M852" s="52" t="n">
        <x:f>IFERROR(I852/H852-1,"")</x:f>
        <x:v>0.2097172401381049</x:v>
      </x:c>
      <x:c r="N852" s="52" t="n">
        <x:f>IFERROR(J852/I852-1,"")</x:f>
        <x:v>0.11153078416631934</x:v>
      </x:c>
      <x:c r="O852" s="52" t="n">
        <x:f>IFERROR(K852/J852-1,"")</x:f>
        <x:v>0.029911889592830754</x:v>
      </x:c>
      <x:c r="P852" s="52" t="n">
        <x:f>IFERROR((K852/G852)^(1/4)-1,"")</x:f>
        <x:v>0.10057630040947685</x:v>
      </x:c>
      <x:c r="Q852" s="51" t="n">
        <x:v>2016.265</x:v>
      </x:c>
      <x:c r="R852" s="52" t="n">
        <x:f>IFERROR(Q852/K852,"")</x:f>
        <x:v>0.10082020659425502</x:v>
      </x:c>
      <x:c r="S852" s="53" t="n">
        <x:v>18080</x:v>
      </x:c>
      <x:c r="T852" s="50" t="str">
        <x:v>EDINET_company_history</x:v>
      </x:c>
      <x:c r="U852" s="50" t="str">
        <x:v>株式会社第四北越銀行 （常任代理人日本マスタートラスト信託銀行株式会社）</x:v>
      </x:c>
      <x:c r="V852" s="54" t="n">
        <x:v>0.0455</x:v>
      </x:c>
      <x:c r="W852" s="50" t="str">
        <x:v>星野 佳人 / 古川 公一</x:v>
      </x:c>
      <x:c r="X852" s="50" t="b">
        <x:f>AND(COUNT(L852:O852)=4,L852&gt;='設定'!$B$6,M852&gt;='設定'!$B$6,N852&gt;='設定'!$B$6,O852&gt;='設定'!$B$6)</x:f>
        <x:v>0</x:v>
      </x:c>
      <x:c r="Y852" s="50" t="b">
        <x:f>AND(COUNT(G852:K852)=5,P852&gt;='設定'!$B$7)</x:f>
        <x:v>0</x:v>
      </x:c>
      <x:c r="Z852" s="50" t="b">
        <x:f>AND(ISNUMBER(R852),R852&gt;='設定'!$B$8)</x:f>
        <x:v>1</x:v>
      </x:c>
      <x:c r="AA852" s="50" t="b">
        <x:f>AND(ISNUMBER(S852),S852&gt;=DATE(YEAR('設定'!$B$10)-'設定'!$B$9,MONTH('設定'!$B$10),DAY('設定'!$B$10)))</x:f>
        <x:v>0</x:v>
      </x:c>
      <x:c r="AB852" s="55" t="b">
        <x:v>0</x:v>
      </x:c>
      <x:c r="AC852" s="55" t="b">
        <x:v>0</x:v>
      </x:c>
      <x:c r="AD852" s="50" t="n">
        <x:f>IF(X852,1,0)+IF(Z852,1,0)+IF(AA852,1,0)+IF(AB852,1,0)</x:f>
        <x:v>1</x:v>
      </x:c>
      <x:c r="AE852" s="50" t="n">
        <x:f>IF(Y852,1,0)+IF(Z852,1,0)+IF(AA852,1,0)+IF(AB852,1,0)</x:f>
        <x:v>1</x:v>
      </x:c>
      <x:c r="AF852" s="50" t="n">
        <x:f>IF(Y852,1,0)+IF(Z852,1,0)+IF(AA852,1,0)+IF(AC852,1,0)</x:f>
        <x:v>1</x:v>
      </x:c>
      <x:c r="AG852" s="53" t="n">
        <x:v>44348</x:v>
      </x:c>
      <x:c r="AH852" s="50" t="str">
        <x:v>S100W4JC</x:v>
      </x:c>
      <x:c r="AI852" s="50" t="str">
        <x:v>NetSalesSummaryOfBusinessResults</x:v>
      </x:c>
      <x:c r="AJ852" s="50" t="str">
        <x:v>OperatingIncome</x:v>
      </x:c>
      <x:c r="AK852" s="53" t="n">
        <x:v>45747</x:v>
      </x:c>
      <x:c r="AL852" s="50" t="str">
        <x:v>365/365/365/366/365</x:v>
      </x:c>
      <x:c r="AM852" s="51" t="n">
        <x:v>3841100</x:v>
      </x:c>
      <x:c r="AN852" s="51" t="n">
        <x:v>1981</x:v>
      </x:c>
      <x:c r="AO852" s="51" t="n">
        <x:f>IFERROR(AM852*AN852,"")</x:f>
        <x:v>7609219100</x:v>
      </x:c>
      <x:c r="AP852" s="56" t="n">
        <x:f>IFERROR(AO852/(K852*1000000),"")</x:f>
        <x:v>0.3804872086173946</x:v>
      </x:c>
      <x:c r="AQ852" s="57" t="n">
        <x:v>5497321.666666667</x:v>
      </x:c>
      <x:c r="AR852" s="52" t="n">
        <x:v>0.1024243994965036</x:v>
      </x:c>
      <x:c r="AS852" s="52" t="n">
        <x:v>-0.1110895452191124</x:v>
      </x:c>
      <x:c r="AT852" s="55" t="b">
        <x:v>0</x:v>
      </x:c>
      <x:c r="AU852" s="50" t="str">
        <x:v>low_liquidity</x:v>
      </x:c>
      <x:c r="AV852" s="58" t="n">
        <x:v>0.0797585929067252</x:v>
      </x:c>
      <x:c r="AW852" s="50" t="n">
        <x:v>1346</x:v>
      </x:c>
      <x:c r="AX852" s="50" t="str">
        <x:v>Discovery</x:v>
      </x:c>
      <x:c r="AY852" s="50" t="str">
        <x:v>既存適格性フィルター不通過: low_liquidity / 60日平均売買代金2,000万円未満</x:v>
      </x:c>
      <x:c r="AZ852" s="59" t="str">
        <x:v>2025-06-25 14:54</x:v>
      </x:c>
      <x:c r="BA852" s="53" t="n">
        <x:v>18080</x:v>
      </x:c>
      <x:c r="BB852" s="50"/>
      <x:c r="BC852" s="50"/>
      <x:c r="BD852" s="50"/>
    </x:row>
    <x:row r="853">
      <x:c r="A853" s="50" t="n">
        <x:v>852</x:v>
      </x:c>
      <x:c r="B853" s="50" t="str">
        <x:v>9824</x:v>
      </x:c>
      <x:c r="C853" s="50" t="str">
        <x:v>9824.T</x:v>
      </x:c>
      <x:c r="D853" s="50" t="str">
        <x:v>SENSHU ELECTRIC CO.,LTD.</x:v>
      </x:c>
      <x:c r="E853" s="50" t="str">
        <x:v>Prime Market (Domestic)</x:v>
      </x:c>
      <x:c r="F853" s="50" t="str">
        <x:v>Wholesale Trade</x:v>
      </x:c>
      <x:c r="G853" s="51" t="n">
        <x:v>92463</x:v>
      </x:c>
      <x:c r="H853" s="51" t="n">
        <x:v>113633</x:v>
      </x:c>
      <x:c r="I853" s="51" t="n">
        <x:v>124967</x:v>
      </x:c>
      <x:c r="J853" s="51" t="n">
        <x:v>136153</x:v>
      </x:c>
      <x:c r="K853" s="51" t="n">
        <x:v>135591</x:v>
      </x:c>
      <x:c r="L853" s="52" t="n">
        <x:f>IFERROR(H853/G853-1,"")</x:f>
        <x:v>0.22895644744384236</x:v>
      </x:c>
      <x:c r="M853" s="52" t="n">
        <x:f>IFERROR(I853/H853-1,"")</x:f>
        <x:v>0.09974215236771</x:v>
      </x:c>
      <x:c r="N853" s="52" t="n">
        <x:f>IFERROR(J853/I853-1,"")</x:f>
        <x:v>0.08951163107060256</x:v>
      </x:c>
      <x:c r="O853" s="52" t="n">
        <x:f>IFERROR(K853/J853-1,"")</x:f>
        <x:v>-0.00412770926824968</x:v>
      </x:c>
      <x:c r="P853" s="52" t="n">
        <x:f>IFERROR((K853/G853)^(1/4)-1,"")</x:f>
        <x:v>0.10043835974657989</x:v>
      </x:c>
      <x:c r="Q853" s="51" t="n">
        <x:v>8952</x:v>
      </x:c>
      <x:c r="R853" s="52" t="n">
        <x:f>IFERROR(Q853/K853,"")</x:f>
        <x:v>0.0660220811115782</x:v>
      </x:c>
      <x:c r="S853" s="53" t="n">
        <x:v>33390</x:v>
      </x:c>
      <x:c r="T853" s="50" t="str">
        <x:v>EDINET_company_history</x:v>
      </x:c>
      <x:c r="U853" s="50" t="str">
        <x:v>西村 元秀</x:v>
      </x:c>
      <x:c r="V853" s="54" t="n">
        <x:v>0.093</x:v>
      </x:c>
      <x:c r="W853" s="50" t="str">
        <x:v>西村 元秀 / 田原 隆男</x:v>
      </x:c>
      <x:c r="X853" s="50" t="b">
        <x:f>AND(COUNT(L853:O853)=4,L853&gt;='設定'!$B$6,M853&gt;='設定'!$B$6,N853&gt;='設定'!$B$6,O853&gt;='設定'!$B$6)</x:f>
        <x:v>0</x:v>
      </x:c>
      <x:c r="Y853" s="50" t="b">
        <x:f>AND(COUNT(G853:K853)=5,P853&gt;='設定'!$B$7)</x:f>
        <x:v>0</x:v>
      </x:c>
      <x:c r="Z853" s="50" t="b">
        <x:f>AND(ISNUMBER(R853),R853&gt;='設定'!$B$8)</x:f>
        <x:v>0</x:v>
      </x:c>
      <x:c r="AA853" s="50" t="b">
        <x:f>AND(ISNUMBER(S853),S853&gt;=DATE(YEAR('設定'!$B$10)-'設定'!$B$9,MONTH('設定'!$B$10),DAY('設定'!$B$10)))</x:f>
        <x:v>0</x:v>
      </x:c>
      <x:c r="AB853" s="55" t="b">
        <x:v>1</x:v>
      </x:c>
      <x:c r="AC853" s="55" t="b">
        <x:v>1</x:v>
      </x:c>
      <x:c r="AD853" s="50" t="n">
        <x:f>IF(X853,1,0)+IF(Z853,1,0)+IF(AA853,1,0)+IF(AB853,1,0)</x:f>
        <x:v>1</x:v>
      </x:c>
      <x:c r="AE853" s="50" t="n">
        <x:f>IF(Y853,1,0)+IF(Z853,1,0)+IF(AA853,1,0)+IF(AB853,1,0)</x:f>
        <x:v>1</x:v>
      </x:c>
      <x:c r="AF853" s="50" t="n">
        <x:f>IF(Y853,1,0)+IF(Z853,1,0)+IF(AA853,1,0)+IF(AC853,1,0)</x:f>
        <x:v>1</x:v>
      </x:c>
      <x:c r="AG853" s="53" t="n">
        <x:v>44348</x:v>
      </x:c>
      <x:c r="AH853" s="50" t="str">
        <x:v>S100XHVV</x:v>
      </x:c>
      <x:c r="AI853" s="50" t="str">
        <x:v>NetSalesSummaryOfBusinessResults</x:v>
      </x:c>
      <x:c r="AJ853" s="50" t="str">
        <x:v>OperatingIncome</x:v>
      </x:c>
      <x:c r="AK853" s="53" t="n">
        <x:v>45961</x:v>
      </x:c>
      <x:c r="AL853" s="50" t="str">
        <x:v>365/365/365/366/365</x:v>
      </x:c>
      <x:c r="AM853" s="51" t="n">
        <x:v>17156600</x:v>
      </x:c>
      <x:c r="AN853" s="51" t="n">
        <x:v>6520</x:v>
      </x:c>
      <x:c r="AO853" s="51" t="n">
        <x:f>IFERROR(AM853*AN853,"")</x:f>
        <x:v>111861032000</x:v>
      </x:c>
      <x:c r="AP853" s="56" t="n">
        <x:f>IFERROR(AO853/(K853*1000000),"")</x:f>
        <x:v>0.8249886201886556</x:v>
      </x:c>
      <x:c r="AQ853" s="57" t="n">
        <x:v>388946200</x:v>
      </x:c>
      <x:c r="AR853" s="52" t="n">
        <x:v>0.3569209273746206</x:v>
      </x:c>
      <x:c r="AS853" s="52" t="n">
        <x:v>-0.4114935578221336</x:v>
      </x:c>
      <x:c r="AT853" s="55" t="b">
        <x:v>1</x:v>
      </x:c>
      <x:c r="AU853" s="50"/>
      <x:c r="AV853" s="58" t="n">
        <x:v>0.0475596668681125</x:v>
      </x:c>
      <x:c r="AW853" s="50" t="n">
        <x:v>1527</x:v>
      </x:c>
      <x:c r="AX853" s="50" t="str">
        <x:v>Core Moat</x:v>
      </x:c>
      <x:c r="AY853" s="50" t="str">
        <x:v>目立つ機械的警告なし（定性確認は別途必要）</x:v>
      </x:c>
      <x:c r="AZ853" s="59" t="str">
        <x:v>2026-01-28 13:19</x:v>
      </x:c>
      <x:c r="BA853" s="53" t="n">
        <x:v>33390</x:v>
      </x:c>
      <x:c r="BB853" s="50" t="str">
        <x:v>西村 元秀</x:v>
      </x:c>
      <x:c r="BC853" s="50"/>
      <x:c r="BD853" s="50" t="str">
        <x:v>TOPIX Small 1</x:v>
      </x:c>
    </x:row>
    <x:row r="854">
      <x:c r="A854" s="50" t="n">
        <x:v>853</x:v>
      </x:c>
      <x:c r="B854" s="50" t="str">
        <x:v>5867</x:v>
      </x:c>
      <x:c r="C854" s="50" t="str">
        <x:v>5867.T</x:v>
      </x:c>
      <x:c r="D854" s="50" t="str">
        <x:v>ES NETWORKS CO.,LTD.</x:v>
      </x:c>
      <x:c r="E854" s="50" t="str">
        <x:v>Growth Market(Domestic)</x:v>
      </x:c>
      <x:c r="F854" s="50" t="str">
        <x:v>Services</x:v>
      </x:c>
      <x:c r="G854" s="51" t="n">
        <x:v>2334.022</x:v>
      </x:c>
      <x:c r="H854" s="51" t="n">
        <x:v>2649.914</x:v>
      </x:c>
      <x:c r="I854" s="51" t="n">
        <x:v>2711.258</x:v>
      </x:c>
      <x:c r="J854" s="51" t="n">
        <x:v>2950.803</x:v>
      </x:c>
      <x:c r="K854" s="51" t="n">
        <x:v>3418.693</x:v>
      </x:c>
      <x:c r="L854" s="52" t="n">
        <x:f>IFERROR(H854/G854-1,"")</x:f>
        <x:v>0.13534234038925086</x:v>
      </x:c>
      <x:c r="M854" s="52" t="n">
        <x:f>IFERROR(I854/H854-1,"")</x:f>
        <x:v>0.0231494305098201</x:v>
      </x:c>
      <x:c r="N854" s="52" t="n">
        <x:f>IFERROR(J854/I854-1,"")</x:f>
        <x:v>0.0883519753560893</x:v>
      </x:c>
      <x:c r="O854" s="52" t="n">
        <x:f>IFERROR(K854/J854-1,"")</x:f>
        <x:v>0.15856361810666475</x:v>
      </x:c>
      <x:c r="P854" s="52" t="n">
        <x:f>IFERROR((K854/G854)^(1/4)-1,"")</x:f>
        <x:v>0.10011678092615406</x:v>
      </x:c>
      <x:c r="Q854" s="51" t="n">
        <x:v>306.286</x:v>
      </x:c>
      <x:c r="R854" s="52" t="n">
        <x:f>IFERROR(Q854/K854,"")</x:f>
        <x:v>0.08959154858304036</x:v>
      </x:c>
      <x:c r="S854" s="53" t="n">
        <x:v>45280</x:v>
      </x:c>
      <x:c r="T854" s="50" t="str">
        <x:v>local_price_first_trade</x:v>
      </x:c>
      <x:c r="U854" s="50" t="str">
        <x:v>株式会社５８</x:v>
      </x:c>
      <x:c r="V854" s="54" t="n">
        <x:v>0.334</x:v>
      </x:c>
      <x:c r="W854" s="50" t="str">
        <x:v>高畠 義紀</x:v>
      </x:c>
      <x:c r="X854" s="50" t="b">
        <x:f>AND(COUNT(L854:O854)=4,L854&gt;='設定'!$B$6,M854&gt;='設定'!$B$6,N854&gt;='設定'!$B$6,O854&gt;='設定'!$B$6)</x:f>
        <x:v>0</x:v>
      </x:c>
      <x:c r="Y854" s="50" t="b">
        <x:f>AND(COUNT(G854:K854)=5,P854&gt;='設定'!$B$7)</x:f>
        <x:v>0</x:v>
      </x:c>
      <x:c r="Z854" s="50" t="b">
        <x:f>AND(ISNUMBER(R854),R854&gt;='設定'!$B$8)</x:f>
        <x:v>0</x:v>
      </x:c>
      <x:c r="AA854" s="50" t="b">
        <x:f>AND(ISNUMBER(S854),S854&gt;=DATE(YEAR('設定'!$B$10)-'設定'!$B$9,MONTH('設定'!$B$10),DAY('設定'!$B$10)))</x:f>
        <x:v>1</x:v>
      </x:c>
      <x:c r="AB854" s="55" t="b">
        <x:v>0</x:v>
      </x:c>
      <x:c r="AC854" s="55" t="b">
        <x:v>0</x:v>
      </x:c>
      <x:c r="AD854" s="50" t="n">
        <x:f>IF(X854,1,0)+IF(Z854,1,0)+IF(AA854,1,0)+IF(AB854,1,0)</x:f>
        <x:v>1</x:v>
      </x:c>
      <x:c r="AE854" s="50" t="n">
        <x:f>IF(Y854,1,0)+IF(Z854,1,0)+IF(AA854,1,0)+IF(AB854,1,0)</x:f>
        <x:v>1</x:v>
      </x:c>
      <x:c r="AF854" s="50" t="n">
        <x:f>IF(Y854,1,0)+IF(Z854,1,0)+IF(AA854,1,0)+IF(AC854,1,0)</x:f>
        <x:v>1</x:v>
      </x:c>
      <x:c r="AG854" s="53" t="n">
        <x:v>45280</x:v>
      </x:c>
      <x:c r="AH854" s="50" t="str">
        <x:v>S100XS2Y</x:v>
      </x:c>
      <x:c r="AI854" s="50" t="str">
        <x:v>NetSalesSummaryOfBusinessResults</x:v>
      </x:c>
      <x:c r="AJ854" s="50" t="str">
        <x:v>OperatingIncome</x:v>
      </x:c>
      <x:c r="AK854" s="53" t="n">
        <x:v>46022</x:v>
      </x:c>
      <x:c r="AL854" s="50" t="str">
        <x:v>365/365/365/366/365</x:v>
      </x:c>
      <x:c r="AM854" s="51" t="n">
        <x:v>3136100</x:v>
      </x:c>
      <x:c r="AN854" s="51" t="n">
        <x:v>1149</x:v>
      </x:c>
      <x:c r="AO854" s="51" t="n">
        <x:f>IFERROR(AM854*AN854,"")</x:f>
        <x:v>3603378900</x:v>
      </x:c>
      <x:c r="AP854" s="56" t="n">
        <x:f>IFERROR(AO854/(K854*1000000),"")</x:f>
        <x:v>1.0540223705375125</x:v>
      </x:c>
      <x:c r="AQ854" s="57" t="n">
        <x:v>1576150</x:v>
      </x:c>
      <x:c r="AR854" s="52" t="n">
        <x:v>0.3735640741388661</x:v>
      </x:c>
      <x:c r="AS854" s="52" t="n">
        <x:v>-0.6234382807877104</x:v>
      </x:c>
      <x:c r="AT854" s="55" t="b">
        <x:v>0</x:v>
      </x:c>
      <x:c r="AU854" s="50" t="str">
        <x:v>low_liquidity</x:v>
      </x:c>
      <x:c r="AV854" s="58" t="n">
        <x:v>-0.0059874991246242</x:v>
      </x:c>
      <x:c r="AW854" s="50" t="n">
        <x:v>1914</x:v>
      </x:c>
      <x:c r="AX854" s="50" t="str">
        <x:v>Core Moat</x:v>
      </x:c>
      <x:c r="AY854" s="50" t="str">
        <x:v>既存適格性フィルター不通過: low_liquidity / 60日平均売買代金2,000万円未満 / ローカル5年最大下落率-60%以下</x:v>
      </x:c>
      <x:c r="AZ854" s="59" t="str">
        <x:v>2026-03-19 10:44</x:v>
      </x:c>
      <x:c r="BA854" s="53" t="n">
        <x:v>45261</x:v>
      </x:c>
      <x:c r="BB854" s="50"/>
      <x:c r="BC854" s="50"/>
      <x:c r="BD854" s="50"/>
    </x:row>
    <x:row r="855">
      <x:c r="A855" s="50" t="n">
        <x:v>854</x:v>
      </x:c>
      <x:c r="B855" s="50" t="str">
        <x:v>5304</x:v>
      </x:c>
      <x:c r="C855" s="50" t="str">
        <x:v>5304.T</x:v>
      </x:c>
      <x:c r="D855" s="50" t="str">
        <x:v>SEC CARBON,LIMITED</x:v>
      </x:c>
      <x:c r="E855" s="50" t="str">
        <x:v>Standard Market(Domestic)</x:v>
      </x:c>
      <x:c r="F855" s="50" t="str">
        <x:v>Glass and Ceramics Products</x:v>
      </x:c>
      <x:c r="G855" s="51" t="n">
        <x:v>21299</x:v>
      </x:c>
      <x:c r="H855" s="51" t="n">
        <x:v>22919</x:v>
      </x:c>
      <x:c r="I855" s="51" t="n">
        <x:v>30401</x:v>
      </x:c>
      <x:c r="J855" s="51" t="n">
        <x:v>37307</x:v>
      </x:c>
      <x:c r="K855" s="51" t="n">
        <x:v>31179</x:v>
      </x:c>
      <x:c r="L855" s="52" t="n">
        <x:f>IFERROR(H855/G855-1,"")</x:f>
        <x:v>0.07605990891591152</x:v>
      </x:c>
      <x:c r="M855" s="52" t="n">
        <x:f>IFERROR(I855/H855-1,"")</x:f>
        <x:v>0.32645403377110704</x:v>
      </x:c>
      <x:c r="N855" s="52" t="n">
        <x:f>IFERROR(J855/I855-1,"")</x:f>
        <x:v>0.22716358014538995</x:v>
      </x:c>
      <x:c r="O855" s="52" t="n">
        <x:f>IFERROR(K855/J855-1,"")</x:f>
        <x:v>-0.16425871820301818</x:v>
      </x:c>
      <x:c r="P855" s="52" t="n">
        <x:f>IFERROR((K855/G855)^(1/4)-1,"")</x:f>
        <x:v>0.09995708675726189</x:v>
      </x:c>
      <x:c r="Q855" s="51" t="n">
        <x:v>6823</x:v>
      </x:c>
      <x:c r="R855" s="52" t="n">
        <x:f>IFERROR(Q855/K855,"")</x:f>
        <x:v>0.21883318900542031</x:v>
      </x:c>
      <x:c r="S855" s="53" t="n">
        <x:v>30987</x:v>
      </x:c>
      <x:c r="T855" s="50" t="str">
        <x:v>EDINET_company_history</x:v>
      </x:c>
      <x:c r="U855" s="50" t="str">
        <x:v>大谷製鉄株式会社</x:v>
      </x:c>
      <x:c r="V855" s="54" t="n">
        <x:v>0.1985</x:v>
      </x:c>
      <x:c r="W855" s="50" t="str">
        <x:v>大 谷 民 明 / 中 島 耕</x:v>
      </x:c>
      <x:c r="X855" s="50" t="b">
        <x:f>AND(COUNT(L855:O855)=4,L855&gt;='設定'!$B$6,M855&gt;='設定'!$B$6,N855&gt;='設定'!$B$6,O855&gt;='設定'!$B$6)</x:f>
        <x:v>0</x:v>
      </x:c>
      <x:c r="Y855" s="50" t="b">
        <x:f>AND(COUNT(G855:K855)=5,P855&gt;='設定'!$B$7)</x:f>
        <x:v>0</x:v>
      </x:c>
      <x:c r="Z855" s="50" t="b">
        <x:f>AND(ISNUMBER(R855),R855&gt;='設定'!$B$8)</x:f>
        <x:v>1</x:v>
      </x:c>
      <x:c r="AA855" s="50" t="b">
        <x:f>AND(ISNUMBER(S855),S855&gt;=DATE(YEAR('設定'!$B$10)-'設定'!$B$9,MONTH('設定'!$B$10),DAY('設定'!$B$10)))</x:f>
        <x:v>0</x:v>
      </x:c>
      <x:c r="AB855" s="55" t="b">
        <x:v>0</x:v>
      </x:c>
      <x:c r="AC855" s="55" t="b">
        <x:v>0</x:v>
      </x:c>
      <x:c r="AD855" s="50" t="n">
        <x:f>IF(X855,1,0)+IF(Z855,1,0)+IF(AA855,1,0)+IF(AB855,1,0)</x:f>
        <x:v>1</x:v>
      </x:c>
      <x:c r="AE855" s="50" t="n">
        <x:f>IF(Y855,1,0)+IF(Z855,1,0)+IF(AA855,1,0)+IF(AB855,1,0)</x:f>
        <x:v>1</x:v>
      </x:c>
      <x:c r="AF855" s="50" t="n">
        <x:f>IF(Y855,1,0)+IF(Z855,1,0)+IF(AA855,1,0)+IF(AC855,1,0)</x:f>
        <x:v>1</x:v>
      </x:c>
      <x:c r="AG855" s="53" t="n">
        <x:v>44348</x:v>
      </x:c>
      <x:c r="AH855" s="50" t="str">
        <x:v>S100W4E5</x:v>
      </x:c>
      <x:c r="AI855" s="50" t="str">
        <x:v>NetSalesSummaryOfBusinessResults</x:v>
      </x:c>
      <x:c r="AJ855" s="50" t="str">
        <x:v>OperatingIncome</x:v>
      </x:c>
      <x:c r="AK855" s="53" t="n">
        <x:v>45747</x:v>
      </x:c>
      <x:c r="AL855" s="50" t="str">
        <x:v>365/365/365/366/365</x:v>
      </x:c>
      <x:c r="AM855" s="51" t="n">
        <x:v>20047840</x:v>
      </x:c>
      <x:c r="AN855" s="51" t="n">
        <x:v>2602</x:v>
      </x:c>
      <x:c r="AO855" s="51" t="n">
        <x:f>IFERROR(AM855*AN855,"")</x:f>
        <x:v>52164479680</x:v>
      </x:c>
      <x:c r="AP855" s="56" t="n">
        <x:f>IFERROR(AO855/(K855*1000000),"")</x:f>
        <x:v>1.6730645524231054</x:v>
      </x:c>
      <x:c r="AQ855" s="57" t="n">
        <x:v>244274303.33333337</x:v>
      </x:c>
      <x:c r="AR855" s="52" t="n">
        <x:v>0.3364146534082576</x:v>
      </x:c>
      <x:c r="AS855" s="52" t="n">
        <x:v>-0.3860259161922441</x:v>
      </x:c>
      <x:c r="AT855" s="55" t="b">
        <x:v>1</x:v>
      </x:c>
      <x:c r="AU855" s="50"/>
      <x:c r="AV855" s="58" t="n">
        <x:v>0.018369293549957</x:v>
      </x:c>
      <x:c r="AW855" s="50" t="n">
        <x:v>1733</x:v>
      </x:c>
      <x:c r="AX855" s="50" t="str">
        <x:v>Core Moat</x:v>
      </x:c>
      <x:c r="AY855" s="50" t="str">
        <x:v>目立つ機械的警告なし（定性確認は別途必要）</x:v>
      </x:c>
      <x:c r="AZ855" s="59" t="str">
        <x:v>2025-06-26 13:18</x:v>
      </x:c>
      <x:c r="BA855" s="53" t="n">
        <x:v>30987</x:v>
      </x:c>
      <x:c r="BB855" s="50"/>
      <x:c r="BC855" s="50"/>
      <x:c r="BD855" s="50"/>
    </x:row>
    <x:row r="856">
      <x:c r="A856" s="50" t="n">
        <x:v>855</x:v>
      </x:c>
      <x:c r="B856" s="50" t="str">
        <x:v>2931</x:v>
      </x:c>
      <x:c r="C856" s="50" t="str">
        <x:v>2931.T</x:v>
      </x:c>
      <x:c r="D856" s="50" t="str">
        <x:v>Euglena Co.,Ltd.</x:v>
      </x:c>
      <x:c r="E856" s="50" t="str">
        <x:v>Prime Market (Domestic)</x:v>
      </x:c>
      <x:c r="F856" s="50" t="str">
        <x:v>Foods</x:v>
      </x:c>
      <x:c r="G856" s="51" t="n">
        <x:v>34420</x:v>
      </x:c>
      <x:c r="H856" s="51" t="n">
        <x:v>44392</x:v>
      </x:c>
      <x:c r="I856" s="51" t="n">
        <x:v>46482</x:v>
      </x:c>
      <x:c r="J856" s="51" t="n">
        <x:v>47618</x:v>
      </x:c>
      <x:c r="K856" s="51" t="n">
        <x:v>50370</x:v>
      </x:c>
      <x:c r="L856" s="52" t="n">
        <x:f>IFERROR(H856/G856-1,"")</x:f>
        <x:v>0.2897152818128994</x:v>
      </x:c>
      <x:c r="M856" s="52" t="n">
        <x:f>IFERROR(I856/H856-1,"")</x:f>
        <x:v>0.04708055505496489</x:v>
      </x:c>
      <x:c r="N856" s="52" t="n">
        <x:f>IFERROR(J856/I856-1,"")</x:f>
        <x:v>0.024439568004819057</x:v>
      </x:c>
      <x:c r="O856" s="52" t="n">
        <x:f>IFERROR(K856/J856-1,"")</x:f>
        <x:v>0.057793271451971995</x:v>
      </x:c>
      <x:c r="P856" s="52" t="n">
        <x:f>IFERROR((K856/G856)^(1/4)-1,"")</x:f>
        <x:v>0.09986725169383392</x:v>
      </x:c>
      <x:c r="Q856" s="51" t="n">
        <x:v>3123</x:v>
      </x:c>
      <x:c r="R856" s="52" t="n">
        <x:f>IFERROR(Q856/K856,"")</x:f>
        <x:v>0.0620011911852293</x:v>
      </x:c>
      <x:c r="S856" s="53" t="n">
        <x:v>41244</x:v>
      </x:c>
      <x:c r="T856" s="50" t="str">
        <x:v>EDINET_company_history</x:v>
      </x:c>
      <x:c r="U856" s="50" t="str">
        <x:v>出雲 充</x:v>
      </x:c>
      <x:c r="V856" s="54" t="n">
        <x:v>0.0908</x:v>
      </x:c>
      <x:c r="W856" s="50" t="str">
        <x:v>出雲 充 / 若原 智広 / 植村 弘子</x:v>
      </x:c>
      <x:c r="X856" s="50" t="b">
        <x:f>AND(COUNT(L856:O856)=4,L856&gt;='設定'!$B$6,M856&gt;='設定'!$B$6,N856&gt;='設定'!$B$6,O856&gt;='設定'!$B$6)</x:f>
        <x:v>0</x:v>
      </x:c>
      <x:c r="Y856" s="50" t="b">
        <x:f>AND(COUNT(G856:K856)=5,P856&gt;='設定'!$B$7)</x:f>
        <x:v>0</x:v>
      </x:c>
      <x:c r="Z856" s="50" t="b">
        <x:f>AND(ISNUMBER(R856),R856&gt;='設定'!$B$8)</x:f>
        <x:v>0</x:v>
      </x:c>
      <x:c r="AA856" s="50" t="b">
        <x:f>AND(ISNUMBER(S856),S856&gt;=DATE(YEAR('設定'!$B$10)-'設定'!$B$9,MONTH('設定'!$B$10),DAY('設定'!$B$10)))</x:f>
        <x:v>0</x:v>
      </x:c>
      <x:c r="AB856" s="55" t="b">
        <x:v>1</x:v>
      </x:c>
      <x:c r="AC856" s="55" t="b">
        <x:v>1</x:v>
      </x:c>
      <x:c r="AD856" s="50" t="n">
        <x:f>IF(X856,1,0)+IF(Z856,1,0)+IF(AA856,1,0)+IF(AB856,1,0)</x:f>
        <x:v>1</x:v>
      </x:c>
      <x:c r="AE856" s="50" t="n">
        <x:f>IF(Y856,1,0)+IF(Z856,1,0)+IF(AA856,1,0)+IF(AB856,1,0)</x:f>
        <x:v>1</x:v>
      </x:c>
      <x:c r="AF856" s="50" t="n">
        <x:f>IF(Y856,1,0)+IF(Z856,1,0)+IF(AA856,1,0)+IF(AC856,1,0)</x:f>
        <x:v>1</x:v>
      </x:c>
      <x:c r="AG856" s="53" t="n">
        <x:v>44348</x:v>
      </x:c>
      <x:c r="AH856" s="50" t="str">
        <x:v>S100XSL3</x:v>
      </x:c>
      <x:c r="AI856" s="50" t="str">
        <x:v>NetSalesSummaryOfBusinessResults</x:v>
      </x:c>
      <x:c r="AJ856" s="50" t="str">
        <x:v>OperatingIncome</x:v>
      </x:c>
      <x:c r="AK856" s="53" t="n">
        <x:v>46022</x:v>
      </x:c>
      <x:c r="AL856" s="50" t="str">
        <x:v>457/365/365/366/365</x:v>
      </x:c>
      <x:c r="AM856" s="51" t="n">
        <x:v>136578460</x:v>
      </x:c>
      <x:c r="AN856" s="51" t="n">
        <x:v>357</x:v>
      </x:c>
      <x:c r="AO856" s="51" t="n">
        <x:f>IFERROR(AM856*AN856,"")</x:f>
        <x:v>48758510220</x:v>
      </x:c>
      <x:c r="AP856" s="56" t="n">
        <x:f>IFERROR(AO856/(K856*1000000),"")</x:f>
        <x:v>0.9680069529481834</x:v>
      </x:c>
      <x:c r="AQ856" s="57" t="n">
        <x:v>485913766.6666667</x:v>
      </x:c>
      <x:c r="AR856" s="52" t="n">
        <x:v>0.3655397353662944</x:v>
      </x:c>
      <x:c r="AS856" s="52" t="n">
        <x:v>-0.6727730834229528</x:v>
      </x:c>
      <x:c r="AT856" s="55" t="b">
        <x:v>1</x:v>
      </x:c>
      <x:c r="AU856" s="50"/>
      <x:c r="AV856" s="58" t="n">
        <x:v>-0.23985350752144</x:v>
      </x:c>
      <x:c r="AW856" s="50" t="n">
        <x:v>3165</x:v>
      </x:c>
      <x:c r="AX856" s="50" t="str">
        <x:v>Transformation Moat</x:v>
      </x:c>
      <x:c r="AY856" s="50" t="str">
        <x:v>ローカル5年最大下落率-60%以下</x:v>
      </x:c>
      <x:c r="AZ856" s="59" t="str">
        <x:v>2026-03-23 16:48</x:v>
      </x:c>
      <x:c r="BA856" s="53" t="n">
        <x:v>41244</x:v>
      </x:c>
      <x:c r="BB856" s="50" t="str">
        <x:v>出雲 充</x:v>
      </x:c>
      <x:c r="BC856" s="50"/>
      <x:c r="BD856" s="50" t="str">
        <x:v>TOPIX Small 1</x:v>
      </x:c>
    </x:row>
    <x:row r="857">
      <x:c r="A857" s="50" t="n">
        <x:v>856</x:v>
      </x:c>
      <x:c r="B857" s="50" t="str">
        <x:v>8111</x:v>
      </x:c>
      <x:c r="C857" s="50" t="str">
        <x:v>8111.T</x:v>
      </x:c>
      <x:c r="D857" s="50" t="str">
        <x:v>Goldwin Inc.</x:v>
      </x:c>
      <x:c r="E857" s="50" t="str">
        <x:v>Prime Market (Domestic)</x:v>
      </x:c>
      <x:c r="F857" s="50" t="str">
        <x:v>Textiles and Apparels</x:v>
      </x:c>
      <x:c r="G857" s="51" t="n">
        <x:v>90479</x:v>
      </x:c>
      <x:c r="H857" s="51" t="n">
        <x:v>98235</x:v>
      </x:c>
      <x:c r="I857" s="51" t="n">
        <x:v>115052</x:v>
      </x:c>
      <x:c r="J857" s="51" t="n">
        <x:v>126907</x:v>
      </x:c>
      <x:c r="K857" s="51" t="n">
        <x:v>132305</x:v>
      </x:c>
      <x:c r="L857" s="52" t="n">
        <x:f>IFERROR(H857/G857-1,"")</x:f>
        <x:v>0.08572154864664738</x:v>
      </x:c>
      <x:c r="M857" s="52" t="n">
        <x:f>IFERROR(I857/H857-1,"")</x:f>
        <x:v>0.1711915305135645</x:v>
      </x:c>
      <x:c r="N857" s="52" t="n">
        <x:f>IFERROR(J857/I857-1,"")</x:f>
        <x:v>0.10304036435698638</x:v>
      </x:c>
      <x:c r="O857" s="52" t="n">
        <x:f>IFERROR(K857/J857-1,"")</x:f>
        <x:v>0.04253508474709822</x:v>
      </x:c>
      <x:c r="P857" s="52" t="n">
        <x:f>IFERROR((K857/G857)^(1/4)-1,"")</x:f>
        <x:v>0.09965667882672147</x:v>
      </x:c>
      <x:c r="Q857" s="51" t="n">
        <x:v>21905</x:v>
      </x:c>
      <x:c r="R857" s="52" t="n">
        <x:f>IFERROR(Q857/K857,"")</x:f>
        <x:v>0.16556441555496768</x:v>
      </x:c>
      <x:c r="S857" s="53" t="n">
        <x:v>29618</x:v>
      </x:c>
      <x:c r="T857" s="50" t="str">
        <x:v>EDINET_company_history</x:v>
      </x:c>
      <x:c r="U857" s="50" t="str">
        <x:v>日本マスタートラスト信託銀行株式会社（信託口）</x:v>
      </x:c>
      <x:c r="V857" s="54" t="n">
        <x:v>0.106</x:v>
      </x:c>
      <x:c r="W857" s="50" t="str">
        <x:v>西田 明男 / 渡辺 貴生 / 本間 永一郎</x:v>
      </x:c>
      <x:c r="X857" s="50" t="b">
        <x:f>AND(COUNT(L857:O857)=4,L857&gt;='設定'!$B$6,M857&gt;='設定'!$B$6,N857&gt;='設定'!$B$6,O857&gt;='設定'!$B$6)</x:f>
        <x:v>0</x:v>
      </x:c>
      <x:c r="Y857" s="50" t="b">
        <x:f>AND(COUNT(G857:K857)=5,P857&gt;='設定'!$B$7)</x:f>
        <x:v>0</x:v>
      </x:c>
      <x:c r="Z857" s="50" t="b">
        <x:f>AND(ISNUMBER(R857),R857&gt;='設定'!$B$8)</x:f>
        <x:v>1</x:v>
      </x:c>
      <x:c r="AA857" s="50" t="b">
        <x:f>AND(ISNUMBER(S857),S857&gt;=DATE(YEAR('設定'!$B$10)-'設定'!$B$9,MONTH('設定'!$B$10),DAY('設定'!$B$10)))</x:f>
        <x:v>0</x:v>
      </x:c>
      <x:c r="AB857" s="55" t="b">
        <x:v>0</x:v>
      </x:c>
      <x:c r="AC857" s="55" t="b">
        <x:v>0</x:v>
      </x:c>
      <x:c r="AD857" s="50" t="n">
        <x:f>IF(X857,1,0)+IF(Z857,1,0)+IF(AA857,1,0)+IF(AB857,1,0)</x:f>
        <x:v>1</x:v>
      </x:c>
      <x:c r="AE857" s="50" t="n">
        <x:f>IF(Y857,1,0)+IF(Z857,1,0)+IF(AA857,1,0)+IF(AB857,1,0)</x:f>
        <x:v>1</x:v>
      </x:c>
      <x:c r="AF857" s="50" t="n">
        <x:f>IF(Y857,1,0)+IF(Z857,1,0)+IF(AA857,1,0)+IF(AC857,1,0)</x:f>
        <x:v>1</x:v>
      </x:c>
      <x:c r="AG857" s="53" t="n">
        <x:v>44348</x:v>
      </x:c>
      <x:c r="AH857" s="50" t="str">
        <x:v>S100W20B</x:v>
      </x:c>
      <x:c r="AI857" s="50" t="str">
        <x:v>NetSalesSummaryOfBusinessResults</x:v>
      </x:c>
      <x:c r="AJ857" s="50" t="str">
        <x:v>OperatingIncome</x:v>
      </x:c>
      <x:c r="AK857" s="53" t="n">
        <x:v>45747</x:v>
      </x:c>
      <x:c r="AL857" s="50" t="str">
        <x:v>365/365/365/366/365</x:v>
      </x:c>
      <x:c r="AM857" s="51" t="n">
        <x:v>46025372</x:v>
      </x:c>
      <x:c r="AN857" s="51" t="n">
        <x:v>2099.5</x:v>
      </x:c>
      <x:c r="AO857" s="51" t="n">
        <x:f>IFERROR(AM857*AN857,"")</x:f>
        <x:v>96630268514</x:v>
      </x:c>
      <x:c r="AP857" s="56" t="n">
        <x:f>IFERROR(AO857/(K857*1000000),"")</x:f>
        <x:v>0.7303599146971014</x:v>
      </x:c>
      <x:c r="AQ857" s="57" t="n">
        <x:v>1059624842.5</x:v>
      </x:c>
      <x:c r="AR857" s="52" t="n">
        <x:v>0.3239554725889557</x:v>
      </x:c>
      <x:c r="AS857" s="52" t="n">
        <x:v>-0.51101304335552</x:v>
      </x:c>
      <x:c r="AT857" s="55" t="b">
        <x:v>1</x:v>
      </x:c>
      <x:c r="AU857" s="50"/>
      <x:c r="AV857" s="58" t="n">
        <x:v>-0.0778678541790135</x:v>
      </x:c>
      <x:c r="AW857" s="50" t="n">
        <x:v>2464</x:v>
      </x:c>
      <x:c r="AX857" s="50" t="str">
        <x:v>Core Moat</x:v>
      </x:c>
      <x:c r="AY857" s="50" t="str">
        <x:v>目立つ機械的警告なし（定性確認は別途必要）</x:v>
      </x:c>
      <x:c r="AZ857" s="59" t="str">
        <x:v>2025-06-24 16:00</x:v>
      </x:c>
      <x:c r="BA857" s="53" t="n">
        <x:v>29618</x:v>
      </x:c>
      <x:c r="BB857" s="50"/>
      <x:c r="BC857" s="50"/>
      <x:c r="BD857" s="50" t="str">
        <x:v>TOPIX Mid400</x:v>
      </x:c>
    </x:row>
    <x:row r="858">
      <x:c r="A858" s="50" t="n">
        <x:v>857</x:v>
      </x:c>
      <x:c r="B858" s="50" t="str">
        <x:v>8714</x:v>
      </x:c>
      <x:c r="C858" s="50" t="str">
        <x:v>8714.T</x:v>
      </x:c>
      <x:c r="D858" s="50" t="str">
        <x:v>Senshu Ikeda Holdings,Inc.</x:v>
      </x:c>
      <x:c r="E858" s="50" t="str">
        <x:v>Prime Market (Domestic)</x:v>
      </x:c>
      <x:c r="F858" s="50" t="str">
        <x:v>Banks</x:v>
      </x:c>
      <x:c r="G858" s="51" t="n">
        <x:v>3590</x:v>
      </x:c>
      <x:c r="H858" s="51" t="n">
        <x:v>3766</x:v>
      </x:c>
      <x:c r="I858" s="51" t="n">
        <x:v>4692</x:v>
      </x:c>
      <x:c r="J858" s="51" t="n">
        <x:v>5191</x:v>
      </x:c>
      <x:c r="K858" s="51" t="n">
        <x:v>5248</x:v>
      </x:c>
      <x:c r="L858" s="52" t="n">
        <x:f>IFERROR(H858/G858-1,"")</x:f>
        <x:v>0.04902506963788311</x:v>
      </x:c>
      <x:c r="M858" s="52" t="n">
        <x:f>IFERROR(I858/H858-1,"")</x:f>
        <x:v>0.24588422729686665</x:v>
      </x:c>
      <x:c r="N858" s="52" t="n">
        <x:f>IFERROR(J858/I858-1,"")</x:f>
        <x:v>0.10635123614663256</x:v>
      </x:c>
      <x:c r="O858" s="52" t="n">
        <x:f>IFERROR(K858/J858-1,"")</x:f>
        <x:v>0.010980543247929075</x:v>
      </x:c>
      <x:c r="P858" s="52" t="n">
        <x:f>IFERROR((K858/G858)^(1/4)-1,"")</x:f>
        <x:v>0.09957496786503017</x:v>
      </x:c>
      <x:c r="Q858" s="51" t="n">
        <x:v>3917</x:v>
      </x:c>
      <x:c r="R858" s="52" t="n">
        <x:f>IFERROR(Q858/K858,"")</x:f>
        <x:v>0.7463795731707317</x:v>
      </x:c>
      <x:c r="S858" s="53" t="n">
        <x:v>40087</x:v>
      </x:c>
      <x:c r="T858" s="50" t="str">
        <x:v>EDINET_company_history</x:v>
      </x:c>
      <x:c r="U858" s="50" t="str">
        <x:v>日本マスタートラスト信託銀行株式会社</x:v>
      </x:c>
      <x:c r="V858" s="54" t="n">
        <x:v>0.1407</x:v>
      </x:c>
      <x:c r="W858" s="50" t="str">
        <x:v>太 田 享 之 / 鵜 川 淳</x:v>
      </x:c>
      <x:c r="X858" s="50" t="b">
        <x:f>AND(COUNT(L858:O858)=4,L858&gt;='設定'!$B$6,M858&gt;='設定'!$B$6,N858&gt;='設定'!$B$6,O858&gt;='設定'!$B$6)</x:f>
        <x:v>0</x:v>
      </x:c>
      <x:c r="Y858" s="50" t="b">
        <x:f>AND(COUNT(G858:K858)=5,P858&gt;='設定'!$B$7)</x:f>
        <x:v>0</x:v>
      </x:c>
      <x:c r="Z858" s="50" t="b">
        <x:f>AND(ISNUMBER(R858),R858&gt;='設定'!$B$8)</x:f>
        <x:v>1</x:v>
      </x:c>
      <x:c r="AA858" s="50" t="b">
        <x:f>AND(ISNUMBER(S858),S858&gt;=DATE(YEAR('設定'!$B$10)-'設定'!$B$9,MONTH('設定'!$B$10),DAY('設定'!$B$10)))</x:f>
        <x:v>0</x:v>
      </x:c>
      <x:c r="AB858" s="55" t="b">
        <x:v>0</x:v>
      </x:c>
      <x:c r="AC858" s="55" t="b">
        <x:v>0</x:v>
      </x:c>
      <x:c r="AD858" s="50" t="n">
        <x:f>IF(X858,1,0)+IF(Z858,1,0)+IF(AA858,1,0)+IF(AB858,1,0)</x:f>
        <x:v>1</x:v>
      </x:c>
      <x:c r="AE858" s="50" t="n">
        <x:f>IF(Y858,1,0)+IF(Z858,1,0)+IF(AA858,1,0)+IF(AB858,1,0)</x:f>
        <x:v>1</x:v>
      </x:c>
      <x:c r="AF858" s="50" t="n">
        <x:f>IF(Y858,1,0)+IF(Z858,1,0)+IF(AA858,1,0)+IF(AC858,1,0)</x:f>
        <x:v>1</x:v>
      </x:c>
      <x:c r="AG858" s="53" t="n">
        <x:v>44348</x:v>
      </x:c>
      <x:c r="AH858" s="50" t="str">
        <x:v>S100VXY5</x:v>
      </x:c>
      <x:c r="AI858" s="50" t="str">
        <x:v>OperatingRevenue1SummaryOfBusinessResults</x:v>
      </x:c>
      <x:c r="AJ858" s="50" t="str">
        <x:v>OperatingIncome</x:v>
      </x:c>
      <x:c r="AK858" s="53" t="n">
        <x:v>45747</x:v>
      </x:c>
      <x:c r="AL858" s="50" t="str">
        <x:v>365/365/365/366/365</x:v>
      </x:c>
      <x:c r="AM858" s="51" t="n">
        <x:v>278064432</x:v>
      </x:c>
      <x:c r="AN858" s="51" t="n">
        <x:v>936</x:v>
      </x:c>
      <x:c r="AO858" s="51" t="n">
        <x:f>IFERROR(AM858*AN858,"")</x:f>
        <x:v>260268308352</x:v>
      </x:c>
      <x:c r="AP858" s="56" t="n">
        <x:f>IFERROR(AO858/(K858*1000000),"")</x:f>
        <x:v>49.59380875609756</x:v>
      </x:c>
      <x:c r="AQ858" s="57" t="n">
        <x:v>1327201026.6666667</x:v>
      </x:c>
      <x:c r="AR858" s="52" t="n">
        <x:v>0.3099365828872543</x:v>
      </x:c>
      <x:c r="AS858" s="52" t="n">
        <x:v>-0.3161435289426957</x:v>
      </x:c>
      <x:c r="AT858" s="55" t="b">
        <x:v>1</x:v>
      </x:c>
      <x:c r="AU858" s="50"/>
      <x:c r="AV858" s="58" t="n">
        <x:v>0.0584307110274303</x:v>
      </x:c>
      <x:c r="AW858" s="50" t="n">
        <x:v>1466</x:v>
      </x:c>
      <x:c r="AX858" s="50" t="str">
        <x:v>Core Moat</x:v>
      </x:c>
      <x:c r="AY858" s="50" t="str">
        <x:v>概算PSR15倍以上</x:v>
      </x:c>
      <x:c r="AZ858" s="59" t="str">
        <x:v>2025-06-18 10:44</x:v>
      </x:c>
      <x:c r="BA858" s="53" t="n">
        <x:v>40087</x:v>
      </x:c>
      <x:c r="BB858" s="50"/>
      <x:c r="BC858" s="50"/>
      <x:c r="BD858" s="50" t="str">
        <x:v>TOPIX Small 1</x:v>
      </x:c>
    </x:row>
    <x:row r="859">
      <x:c r="A859" s="50" t="n">
        <x:v>858</x:v>
      </x:c>
      <x:c r="B859" s="50" t="str">
        <x:v>9757</x:v>
      </x:c>
      <x:c r="C859" s="50" t="str">
        <x:v>9757.T</x:v>
      </x:c>
      <x:c r="D859" s="50" t="str">
        <x:v>Funai Soken Holdings Incorporated</x:v>
      </x:c>
      <x:c r="E859" s="50" t="str">
        <x:v>Prime Market (Domestic)</x:v>
      </x:c>
      <x:c r="F859" s="50" t="str">
        <x:v>Services</x:v>
      </x:c>
      <x:c r="G859" s="51" t="n">
        <x:v>22816</x:v>
      </x:c>
      <x:c r="H859" s="51" t="n">
        <x:v>25635</x:v>
      </x:c>
      <x:c r="I859" s="51" t="n">
        <x:v>28238</x:v>
      </x:c>
      <x:c r="J859" s="51" t="n">
        <x:v>30645</x:v>
      </x:c>
      <x:c r="K859" s="51" t="n">
        <x:v>33330</x:v>
      </x:c>
      <x:c r="L859" s="52" t="n">
        <x:f>IFERROR(H859/G859-1,"")</x:f>
        <x:v>0.12355364656381496</x:v>
      </x:c>
      <x:c r="M859" s="52" t="n">
        <x:f>IFERROR(I859/H859-1,"")</x:f>
        <x:v>0.10154086210259416</x:v>
      </x:c>
      <x:c r="N859" s="52" t="n">
        <x:f>IFERROR(J859/I859-1,"")</x:f>
        <x:v>0.08523974785749688</x:v>
      </x:c>
      <x:c r="O859" s="52" t="n">
        <x:f>IFERROR(K859/J859-1,"")</x:f>
        <x:v>0.08761625061184541</x:v>
      </x:c>
      <x:c r="P859" s="52" t="n">
        <x:f>IFERROR((K859/G859)^(1/4)-1,"")</x:f>
        <x:v>0.09938283363794476</x:v>
      </x:c>
      <x:c r="Q859" s="51" t="n">
        <x:v>8813.297</x:v>
      </x:c>
      <x:c r="R859" s="52" t="n">
        <x:f>IFERROR(Q859/K859,"")</x:f>
        <x:v>0.26442535253525357</x:v>
      </x:c>
      <x:c r="S859" s="53" t="n">
        <x:v>32387</x:v>
      </x:c>
      <x:c r="T859" s="50" t="str">
        <x:v>EDINET_company_history</x:v>
      </x:c>
      <x:c r="U859" s="50" t="str">
        <x:v>株式会社船井本社</x:v>
      </x:c>
      <x:c r="V859" s="54" t="n">
        <x:v>0.1086</x:v>
      </x:c>
      <x:c r="W859" s="50" t="str">
        <x:v>中 谷 貴 之</x:v>
      </x:c>
      <x:c r="X859" s="50" t="b">
        <x:f>AND(COUNT(L859:O859)=4,L859&gt;='設定'!$B$6,M859&gt;='設定'!$B$6,N859&gt;='設定'!$B$6,O859&gt;='設定'!$B$6)</x:f>
        <x:v>0</x:v>
      </x:c>
      <x:c r="Y859" s="50" t="b">
        <x:f>AND(COUNT(G859:K859)=5,P859&gt;='設定'!$B$7)</x:f>
        <x:v>0</x:v>
      </x:c>
      <x:c r="Z859" s="50" t="b">
        <x:f>AND(ISNUMBER(R859),R859&gt;='設定'!$B$8)</x:f>
        <x:v>1</x:v>
      </x:c>
      <x:c r="AA859" s="50" t="b">
        <x:f>AND(ISNUMBER(S859),S859&gt;=DATE(YEAR('設定'!$B$10)-'設定'!$B$9,MONTH('設定'!$B$10),DAY('設定'!$B$10)))</x:f>
        <x:v>0</x:v>
      </x:c>
      <x:c r="AB859" s="55" t="b">
        <x:v>0</x:v>
      </x:c>
      <x:c r="AC859" s="55" t="b">
        <x:v>0</x:v>
      </x:c>
      <x:c r="AD859" s="50" t="n">
        <x:f>IF(X859,1,0)+IF(Z859,1,0)+IF(AA859,1,0)+IF(AB859,1,0)</x:f>
        <x:v>1</x:v>
      </x:c>
      <x:c r="AE859" s="50" t="n">
        <x:f>IF(Y859,1,0)+IF(Z859,1,0)+IF(AA859,1,0)+IF(AB859,1,0)</x:f>
        <x:v>1</x:v>
      </x:c>
      <x:c r="AF859" s="50" t="n">
        <x:f>IF(Y859,1,0)+IF(Z859,1,0)+IF(AA859,1,0)+IF(AC859,1,0)</x:f>
        <x:v>1</x:v>
      </x:c>
      <x:c r="AG859" s="53" t="n">
        <x:v>44348</x:v>
      </x:c>
      <x:c r="AH859" s="50" t="str">
        <x:v>S100XUVD</x:v>
      </x:c>
      <x:c r="AI859" s="50" t="str">
        <x:v>NetSalesSummaryOfBusinessResults</x:v>
      </x:c>
      <x:c r="AJ859" s="50" t="str">
        <x:v>OperatingIncome</x:v>
      </x:c>
      <x:c r="AK859" s="53" t="n">
        <x:v>46022</x:v>
      </x:c>
      <x:c r="AL859" s="50" t="str">
        <x:v>365/365/365/366/365</x:v>
      </x:c>
      <x:c r="AM859" s="51" t="n">
        <x:v>45442500</x:v>
      </x:c>
      <x:c r="AN859" s="51" t="n">
        <x:v>1070</x:v>
      </x:c>
      <x:c r="AO859" s="51" t="n">
        <x:f>IFERROR(AM859*AN859,"")</x:f>
        <x:v>48623475000</x:v>
      </x:c>
      <x:c r="AP859" s="56" t="n">
        <x:f>IFERROR(AO859/(K859*1000000),"")</x:f>
        <x:v>1.4588501350135012</x:v>
      </x:c>
      <x:c r="AQ859" s="57" t="n">
        <x:v>428013006.6666667</x:v>
      </x:c>
      <x:c r="AR859" s="52" t="n">
        <x:v>0.2553764633699609</x:v>
      </x:c>
      <x:c r="AS859" s="52" t="n">
        <x:v>-0.4031636753992982</x:v>
      </x:c>
      <x:c r="AT859" s="55" t="b">
        <x:v>1</x:v>
      </x:c>
      <x:c r="AU859" s="50"/>
      <x:c r="AV859" s="58" t="n">
        <x:v>0.227065745877348</x:v>
      </x:c>
      <x:c r="AW859" s="50" t="n">
        <x:v>606</x:v>
      </x:c>
      <x:c r="AX859" s="50" t="str">
        <x:v>Core Moat</x:v>
      </x:c>
      <x:c r="AY859" s="50" t="str">
        <x:v>目立つ機械的警告なし（定性確認は別途必要）</x:v>
      </x:c>
      <x:c r="AZ859" s="59" t="str">
        <x:v>2026-03-27 14:10</x:v>
      </x:c>
      <x:c r="BA859" s="53" t="n">
        <x:v>32387</x:v>
      </x:c>
      <x:c r="BB859" s="50"/>
      <x:c r="BC859" s="50"/>
      <x:c r="BD859" s="50" t="str">
        <x:v>TOPIX Small 1</x:v>
      </x:c>
    </x:row>
    <x:row r="860">
      <x:c r="A860" s="50" t="n">
        <x:v>859</x:v>
      </x:c>
      <x:c r="B860" s="50" t="str">
        <x:v>7638</x:v>
      </x:c>
      <x:c r="C860" s="50" t="str">
        <x:v>7638.T</x:v>
      </x:c>
      <x:c r="D860" s="50" t="str">
        <x:v>NEW ART HOLDINGS Co.,Ltd.</x:v>
      </x:c>
      <x:c r="E860" s="50" t="str">
        <x:v>Standard Market(Domestic)</x:v>
      </x:c>
      <x:c r="F860" s="50" t="str">
        <x:v>Retail Trade</x:v>
      </x:c>
      <x:c r="G860" s="51" t="n">
        <x:v>18936.384</x:v>
      </x:c>
      <x:c r="H860" s="51" t="n">
        <x:v>18722.257</x:v>
      </x:c>
      <x:c r="I860" s="51" t="n">
        <x:v>21463.223</x:v>
      </x:c>
      <x:c r="J860" s="51" t="n">
        <x:v>21099.879</x:v>
      </x:c>
      <x:c r="K860" s="51" t="n">
        <x:v>27644.229</x:v>
      </x:c>
      <x:c r="L860" s="52" t="n">
        <x:f>IFERROR(H860/G860-1,"")</x:f>
        <x:v>-0.011307702674385856</x:v>
      </x:c>
      <x:c r="M860" s="52" t="n">
        <x:f>IFERROR(I860/H860-1,"")</x:f>
        <x:v>0.1464014728566112</x:v>
      </x:c>
      <x:c r="N860" s="52" t="n">
        <x:f>IFERROR(J860/I860-1,"")</x:f>
        <x:v>-0.01692867841889356</x:v>
      </x:c>
      <x:c r="O860" s="52" t="n">
        <x:f>IFERROR(K860/J860-1,"")</x:f>
        <x:v>0.31016054641829927</x:v>
      </x:c>
      <x:c r="P860" s="52" t="n">
        <x:f>IFERROR((K860/G860)^(1/4)-1,"")</x:f>
        <x:v>0.09920034880541229</x:v>
      </x:c>
      <x:c r="Q860" s="51" t="n">
        <x:v>3890.205</x:v>
      </x:c>
      <x:c r="R860" s="52" t="n">
        <x:f>IFERROR(Q860/K860,"")</x:f>
        <x:v>0.1407239463976369</x:v>
      </x:c>
      <x:c r="S860" s="53" t="n">
        <x:v>38322</x:v>
      </x:c>
      <x:c r="T860" s="50" t="str">
        <x:v>EDINET_company_history</x:v>
      </x:c>
      <x:c r="U860" s="50" t="str">
        <x:v>YUKIO SHIRAISHI （常任代理人岡三証券株式会社）</x:v>
      </x:c>
      <x:c r="V860" s="54" t="n">
        <x:v>0.21</x:v>
      </x:c>
      <x:c r="W860" s="50" t="str">
        <x:v>白石 幸生 / 吉森 章</x:v>
      </x:c>
      <x:c r="X860" s="50" t="b">
        <x:f>AND(COUNT(L860:O860)=4,L860&gt;='設定'!$B$6,M860&gt;='設定'!$B$6,N860&gt;='設定'!$B$6,O860&gt;='設定'!$B$6)</x:f>
        <x:v>0</x:v>
      </x:c>
      <x:c r="Y860" s="50" t="b">
        <x:f>AND(COUNT(G860:K860)=5,P860&gt;='設定'!$B$7)</x:f>
        <x:v>0</x:v>
      </x:c>
      <x:c r="Z860" s="50" t="b">
        <x:f>AND(ISNUMBER(R860),R860&gt;='設定'!$B$8)</x:f>
        <x:v>1</x:v>
      </x:c>
      <x:c r="AA860" s="50" t="b">
        <x:f>AND(ISNUMBER(S860),S860&gt;=DATE(YEAR('設定'!$B$10)-'設定'!$B$9,MONTH('設定'!$B$10),DAY('設定'!$B$10)))</x:f>
        <x:v>0</x:v>
      </x:c>
      <x:c r="AB860" s="55" t="b">
        <x:v>0</x:v>
      </x:c>
      <x:c r="AC860" s="55" t="b">
        <x:v>0</x:v>
      </x:c>
      <x:c r="AD860" s="50" t="n">
        <x:f>IF(X860,1,0)+IF(Z860,1,0)+IF(AA860,1,0)+IF(AB860,1,0)</x:f>
        <x:v>1</x:v>
      </x:c>
      <x:c r="AE860" s="50" t="n">
        <x:f>IF(Y860,1,0)+IF(Z860,1,0)+IF(AA860,1,0)+IF(AB860,1,0)</x:f>
        <x:v>1</x:v>
      </x:c>
      <x:c r="AF860" s="50" t="n">
        <x:f>IF(Y860,1,0)+IF(Z860,1,0)+IF(AA860,1,0)+IF(AC860,1,0)</x:f>
        <x:v>1</x:v>
      </x:c>
      <x:c r="AG860" s="53" t="n">
        <x:v>44348</x:v>
      </x:c>
      <x:c r="AH860" s="50" t="str">
        <x:v>S100W9WJ</x:v>
      </x:c>
      <x:c r="AI860" s="50" t="str">
        <x:v>NetSalesSummaryOfBusinessResults</x:v>
      </x:c>
      <x:c r="AJ860" s="50" t="str">
        <x:v>OperatingIncome</x:v>
      </x:c>
      <x:c r="AK860" s="53" t="n">
        <x:v>45747</x:v>
      </x:c>
      <x:c r="AL860" s="50" t="str">
        <x:v>365/365/365/366/365</x:v>
      </x:c>
      <x:c r="AM860" s="51" t="n">
        <x:v>15796704</x:v>
      </x:c>
      <x:c r="AN860" s="51" t="n">
        <x:v>1339</x:v>
      </x:c>
      <x:c r="AO860" s="51" t="n">
        <x:f>IFERROR(AM860*AN860,"")</x:f>
        <x:v>21151786656</x:v>
      </x:c>
      <x:c r="AP860" s="56" t="n">
        <x:f>IFERROR(AO860/(K860*1000000),"")</x:f>
        <x:v>0.765142940177496</x:v>
      </x:c>
      <x:c r="AQ860" s="57" t="n">
        <x:v>45785936.666666664</x:v>
      </x:c>
      <x:c r="AR860" s="52" t="n">
        <x:v>0.311057636369643</x:v>
      </x:c>
      <x:c r="AS860" s="52" t="n">
        <x:v>-0.3849335828401196</x:v>
      </x:c>
      <x:c r="AT860" s="55" t="b">
        <x:v>1</x:v>
      </x:c>
      <x:c r="AU860" s="50"/>
      <x:c r="AV860" s="58" t="n">
        <x:v>-0.0687351463636376</x:v>
      </x:c>
      <x:c r="AW860" s="50" t="n">
        <x:v>2395</x:v>
      </x:c>
      <x:c r="AX860" s="50" t="str">
        <x:v>Core Moat</x:v>
      </x:c>
      <x:c r="AY860" s="50" t="str">
        <x:v>目立つ機械的警告なし（定性確認は別途必要）</x:v>
      </x:c>
      <x:c r="AZ860" s="59" t="str">
        <x:v>2025-06-30 16:37</x:v>
      </x:c>
      <x:c r="BA860" s="53" t="n">
        <x:v>38322</x:v>
      </x:c>
      <x:c r="BB860" s="50"/>
      <x:c r="BC860" s="50"/>
      <x:c r="BD860" s="50"/>
    </x:row>
    <x:row r="861">
      <x:c r="A861" s="50" t="n">
        <x:v>860</x:v>
      </x:c>
      <x:c r="B861" s="50" t="str">
        <x:v>2488</x:v>
      </x:c>
      <x:c r="C861" s="50" t="str">
        <x:v>2488.T</x:v>
      </x:c>
      <x:c r="D861" s="50" t="str">
        <x:v>JTP CO.,LTD.</x:v>
      </x:c>
      <x:c r="E861" s="50" t="str">
        <x:v>Standard Market(Domestic)</x:v>
      </x:c>
      <x:c r="F861" s="50" t="str">
        <x:v>Services</x:v>
      </x:c>
      <x:c r="G861" s="51" t="n">
        <x:v>6310.435</x:v>
      </x:c>
      <x:c r="H861" s="51" t="n">
        <x:v>7040.137</x:v>
      </x:c>
      <x:c r="I861" s="51" t="n">
        <x:v>7381.52</x:v>
      </x:c>
      <x:c r="J861" s="51" t="n">
        <x:v>8119.506</x:v>
      </x:c>
      <x:c r="K861" s="51" t="n">
        <x:v>9211.357</x:v>
      </x:c>
      <x:c r="L861" s="52" t="n">
        <x:f>IFERROR(H861/G861-1,"")</x:f>
        <x:v>0.11563418369732026</x:v>
      </x:c>
      <x:c r="M861" s="52" t="n">
        <x:f>IFERROR(I861/H861-1,"")</x:f>
        <x:v>0.04849095976399331</x:v>
      </x:c>
      <x:c r="N861" s="52" t="n">
        <x:f>IFERROR(J861/I861-1,"")</x:f>
        <x:v>0.09997751140686462</x:v>
      </x:c>
      <x:c r="O861" s="52" t="n">
        <x:f>IFERROR(K861/J861-1,"")</x:f>
        <x:v>0.13447258983489885</x:v>
      </x:c>
      <x:c r="P861" s="52" t="n">
        <x:f>IFERROR((K861/G861)^(1/4)-1,"")</x:f>
        <x:v>0.09917306909112344</x:v>
      </x:c>
      <x:c r="Q861" s="51" t="n">
        <x:v>820.158</x:v>
      </x:c>
      <x:c r="R861" s="52" t="n">
        <x:f>IFERROR(Q861/K861,"")</x:f>
        <x:v>0.08903769553172242</x:v>
      </x:c>
      <x:c r="S861" s="53" t="n">
        <x:v>38869</x:v>
      </x:c>
      <x:c r="T861" s="50" t="str">
        <x:v>EDINET_company_history</x:v>
      </x:c>
      <x:c r="U861" s="50" t="str">
        <x:v>森 豊</x:v>
      </x:c>
      <x:c r="V861" s="54" t="n">
        <x:v>0.0865</x:v>
      </x:c>
      <x:c r="W861" s="50" t="str">
        <x:v>森 豊 / 為田 光昭</x:v>
      </x:c>
      <x:c r="X861" s="50" t="b">
        <x:f>AND(COUNT(L861:O861)=4,L861&gt;='設定'!$B$6,M861&gt;='設定'!$B$6,N861&gt;='設定'!$B$6,O861&gt;='設定'!$B$6)</x:f>
        <x:v>0</x:v>
      </x:c>
      <x:c r="Y861" s="50" t="b">
        <x:f>AND(COUNT(G861:K861)=5,P861&gt;='設定'!$B$7)</x:f>
        <x:v>0</x:v>
      </x:c>
      <x:c r="Z861" s="50" t="b">
        <x:f>AND(ISNUMBER(R861),R861&gt;='設定'!$B$8)</x:f>
        <x:v>0</x:v>
      </x:c>
      <x:c r="AA861" s="50" t="b">
        <x:f>AND(ISNUMBER(S861),S861&gt;=DATE(YEAR('設定'!$B$10)-'設定'!$B$9,MONTH('設定'!$B$10),DAY('設定'!$B$10)))</x:f>
        <x:v>0</x:v>
      </x:c>
      <x:c r="AB861" s="55" t="b">
        <x:v>1</x:v>
      </x:c>
      <x:c r="AC861" s="55" t="b">
        <x:v>1</x:v>
      </x:c>
      <x:c r="AD861" s="50" t="n">
        <x:f>IF(X861,1,0)+IF(Z861,1,0)+IF(AA861,1,0)+IF(AB861,1,0)</x:f>
        <x:v>1</x:v>
      </x:c>
      <x:c r="AE861" s="50" t="n">
        <x:f>IF(Y861,1,0)+IF(Z861,1,0)+IF(AA861,1,0)+IF(AB861,1,0)</x:f>
        <x:v>1</x:v>
      </x:c>
      <x:c r="AF861" s="50" t="n">
        <x:f>IF(Y861,1,0)+IF(Z861,1,0)+IF(AA861,1,0)+IF(AC861,1,0)</x:f>
        <x:v>1</x:v>
      </x:c>
      <x:c r="AG861" s="53" t="n">
        <x:v>44348</x:v>
      </x:c>
      <x:c r="AH861" s="50" t="str">
        <x:v>S100W1Z5</x:v>
      </x:c>
      <x:c r="AI861" s="50" t="str">
        <x:v>NetSalesSummaryOfBusinessResults</x:v>
      </x:c>
      <x:c r="AJ861" s="50" t="str">
        <x:v>OperatingIncome</x:v>
      </x:c>
      <x:c r="AK861" s="53" t="n">
        <x:v>45747</x:v>
      </x:c>
      <x:c r="AL861" s="50" t="str">
        <x:v>365/365/365/366/365</x:v>
      </x:c>
      <x:c r="AM861" s="51" t="n">
        <x:v>5676900</x:v>
      </x:c>
      <x:c r="AN861" s="51" t="n">
        <x:v>1392</x:v>
      </x:c>
      <x:c r="AO861" s="51" t="n">
        <x:f>IFERROR(AM861*AN861,"")</x:f>
        <x:v>7902244800</x:v>
      </x:c>
      <x:c r="AP861" s="56" t="n">
        <x:f>IFERROR(AO861/(K861*1000000),"")</x:f>
        <x:v>0.8578806358281413</x:v>
      </x:c>
      <x:c r="AQ861" s="57" t="n">
        <x:v>39581460</x:v>
      </x:c>
      <x:c r="AR861" s="52" t="n">
        <x:v>0.3302250366848363</x:v>
      </x:c>
      <x:c r="AS861" s="52" t="n">
        <x:v>-0.2902148117811396</x:v>
      </x:c>
      <x:c r="AT861" s="55" t="b">
        <x:v>1</x:v>
      </x:c>
      <x:c r="AU861" s="50"/>
      <x:c r="AV861" s="58" t="n">
        <x:v>0.1371016999770923</x:v>
      </x:c>
      <x:c r="AW861" s="50" t="n">
        <x:v>1020</x:v>
      </x:c>
      <x:c r="AX861" s="50" t="str">
        <x:v>Discovery</x:v>
      </x:c>
      <x:c r="AY861" s="50" t="str">
        <x:v>目立つ機械的警告なし（定性確認は別途必要）</x:v>
      </x:c>
      <x:c r="AZ861" s="59" t="str">
        <x:v>2025-06-23 15:11</x:v>
      </x:c>
      <x:c r="BA861" s="53" t="n">
        <x:v>38869</x:v>
      </x:c>
      <x:c r="BB861" s="50" t="str">
        <x:v>森 豊</x:v>
      </x:c>
      <x:c r="BC861" s="50"/>
      <x:c r="BD861" s="50"/>
    </x:row>
    <x:row r="862">
      <x:c r="A862" s="50" t="n">
        <x:v>861</x:v>
      </x:c>
      <x:c r="B862" s="50" t="str">
        <x:v>6407</x:v>
      </x:c>
      <x:c r="C862" s="50" t="str">
        <x:v>6407.T</x:v>
      </x:c>
      <x:c r="D862" s="50" t="str">
        <x:v>CKD Corporation</x:v>
      </x:c>
      <x:c r="E862" s="50" t="str">
        <x:v>Prime Market (Domestic)</x:v>
      </x:c>
      <x:c r="F862" s="50" t="str">
        <x:v>Machinery</x:v>
      </x:c>
      <x:c r="G862" s="51" t="n">
        <x:v>106723</x:v>
      </x:c>
      <x:c r="H862" s="51" t="n">
        <x:v>142199</x:v>
      </x:c>
      <x:c r="I862" s="51" t="n">
        <x:v>159457</x:v>
      </x:c>
      <x:c r="J862" s="51" t="n">
        <x:v>134425</x:v>
      </x:c>
      <x:c r="K862" s="51" t="n">
        <x:v>155634</x:v>
      </x:c>
      <x:c r="L862" s="52" t="n">
        <x:f>IFERROR(H862/G862-1,"")</x:f>
        <x:v>0.33241194494157766</x:v>
      </x:c>
      <x:c r="M862" s="52" t="n">
        <x:f>IFERROR(I862/H862-1,"")</x:f>
        <x:v>0.12136512914999398</x:v>
      </x:c>
      <x:c r="N862" s="52" t="n">
        <x:f>IFERROR(J862/I862-1,"")</x:f>
        <x:v>-0.15698276024257318</x:v>
      </x:c>
      <x:c r="O862" s="52" t="n">
        <x:f>IFERROR(K862/J862-1,"")</x:f>
        <x:v>0.15777571136321367</x:v>
      </x:c>
      <x:c r="P862" s="52" t="n">
        <x:f>IFERROR((K862/G862)^(1/4)-1,"")</x:f>
        <x:v>0.09890870504566518</x:v>
      </x:c>
      <x:c r="Q862" s="51" t="n">
        <x:v>19018</x:v>
      </x:c>
      <x:c r="R862" s="52" t="n">
        <x:f>IFERROR(Q862/K862,"")</x:f>
        <x:v>0.12219694925273397</x:v>
      </x:c>
      <x:c r="S862" s="53" t="n">
        <x:v>22920</x:v>
      </x:c>
      <x:c r="T862" s="50" t="str">
        <x:v>EDINET_company_history</x:v>
      </x:c>
      <x:c r="U862" s="50" t="str">
        <x:v>日本マスタートラスト信託銀行株式会社 (信託口)</x:v>
      </x:c>
      <x:c r="V862" s="54" t="n">
        <x:v>0.1393</x:v>
      </x:c>
      <x:c r="W862" s="50" t="str">
        <x:v>奥岡 克仁</x:v>
      </x:c>
      <x:c r="X862" s="50" t="b">
        <x:f>AND(COUNT(L862:O862)=4,L862&gt;='設定'!$B$6,M862&gt;='設定'!$B$6,N862&gt;='設定'!$B$6,O862&gt;='設定'!$B$6)</x:f>
        <x:v>0</x:v>
      </x:c>
      <x:c r="Y862" s="50" t="b">
        <x:f>AND(COUNT(G862:K862)=5,P862&gt;='設定'!$B$7)</x:f>
        <x:v>0</x:v>
      </x:c>
      <x:c r="Z862" s="50" t="b">
        <x:f>AND(ISNUMBER(R862),R862&gt;='設定'!$B$8)</x:f>
        <x:v>1</x:v>
      </x:c>
      <x:c r="AA862" s="50" t="b">
        <x:f>AND(ISNUMBER(S862),S862&gt;=DATE(YEAR('設定'!$B$10)-'設定'!$B$9,MONTH('設定'!$B$10),DAY('設定'!$B$10)))</x:f>
        <x:v>0</x:v>
      </x:c>
      <x:c r="AB862" s="55" t="b">
        <x:v>0</x:v>
      </x:c>
      <x:c r="AC862" s="55" t="b">
        <x:v>0</x:v>
      </x:c>
      <x:c r="AD862" s="50" t="n">
        <x:f>IF(X862,1,0)+IF(Z862,1,0)+IF(AA862,1,0)+IF(AB862,1,0)</x:f>
        <x:v>1</x:v>
      </x:c>
      <x:c r="AE862" s="50" t="n">
        <x:f>IF(Y862,1,0)+IF(Z862,1,0)+IF(AA862,1,0)+IF(AB862,1,0)</x:f>
        <x:v>1</x:v>
      </x:c>
      <x:c r="AF862" s="50" t="n">
        <x:f>IF(Y862,1,0)+IF(Z862,1,0)+IF(AA862,1,0)+IF(AC862,1,0)</x:f>
        <x:v>1</x:v>
      </x:c>
      <x:c r="AG862" s="53" t="n">
        <x:v>44348</x:v>
      </x:c>
      <x:c r="AH862" s="50" t="str">
        <x:v>S100VYR7</x:v>
      </x:c>
      <x:c r="AI862" s="50" t="str">
        <x:v>NetSalesSummaryOfBusinessResults</x:v>
      </x:c>
      <x:c r="AJ862" s="50" t="str">
        <x:v>OperatingIncome</x:v>
      </x:c>
      <x:c r="AK862" s="53" t="n">
        <x:v>45747</x:v>
      </x:c>
      <x:c r="AL862" s="50" t="str">
        <x:v>365/365/365/366/365</x:v>
      </x:c>
      <x:c r="AM862" s="51" t="n">
        <x:v>66801349</x:v>
      </x:c>
      <x:c r="AN862" s="51" t="n">
        <x:v>6720</x:v>
      </x:c>
      <x:c r="AO862" s="51" t="n">
        <x:f>IFERROR(AM862*AN862,"")</x:f>
        <x:v>448905065280</x:v>
      </x:c>
      <x:c r="AP862" s="56" t="n">
        <x:f>IFERROR(AO862/(K862*1000000),"")</x:f>
        <x:v>2.8843637333744554</x:v>
      </x:c>
      <x:c r="AQ862" s="57" t="n">
        <x:v>3933943366.6666665</x:v>
      </x:c>
      <x:c r="AR862" s="52" t="n">
        <x:v>0.4197779169081901</x:v>
      </x:c>
      <x:c r="AS862" s="52" t="n">
        <x:v>-0.5068513781474835</x:v>
      </x:c>
      <x:c r="AT862" s="55" t="b">
        <x:v>1</x:v>
      </x:c>
      <x:c r="AU862" s="50"/>
      <x:c r="AV862" s="58" t="n">
        <x:v>0.3152936453302474</x:v>
      </x:c>
      <x:c r="AW862" s="50" t="n">
        <x:v>392</x:v>
      </x:c>
      <x:c r="AX862" s="50" t="str">
        <x:v>Future Moat</x:v>
      </x:c>
      <x:c r="AY862" s="50" t="str">
        <x:v>目立つ機械的警告なし（定性確認は別途必要）</x:v>
      </x:c>
      <x:c r="AZ862" s="59" t="str">
        <x:v>2025-06-19 10:30</x:v>
      </x:c>
      <x:c r="BA862" s="53" t="n">
        <x:v>22920</x:v>
      </x:c>
      <x:c r="BB862" s="50"/>
      <x:c r="BC862" s="50"/>
      <x:c r="BD862" s="50" t="str">
        <x:v>TOPIX Small 1</x:v>
      </x:c>
    </x:row>
    <x:row r="863">
      <x:c r="A863" s="50" t="n">
        <x:v>862</x:v>
      </x:c>
      <x:c r="B863" s="50" t="str">
        <x:v>9561</x:v>
      </x:c>
      <x:c r="C863" s="50" t="str">
        <x:v>9561.T</x:v>
      </x:c>
      <x:c r="D863" s="50" t="str">
        <x:v>GLAD CUBE Inc.</x:v>
      </x:c>
      <x:c r="E863" s="50" t="str">
        <x:v>Growth Market(Domestic)</x:v>
      </x:c>
      <x:c r="F863" s="50" t="str">
        <x:v>Services</x:v>
      </x:c>
      <x:c r="G863" s="51" t="n">
        <x:v>1215.796</x:v>
      </x:c>
      <x:c r="H863" s="51" t="n">
        <x:v>1480.636</x:v>
      </x:c>
      <x:c r="I863" s="51" t="n">
        <x:v>1523.12</x:v>
      </x:c>
      <x:c r="J863" s="51" t="n">
        <x:v>1559.02</x:v>
      </x:c>
      <x:c r="K863" s="51" t="n">
        <x:v>1772.97</x:v>
      </x:c>
      <x:c r="L863" s="52" t="n">
        <x:f>IFERROR(H863/G863-1,"")</x:f>
        <x:v>0.21783259691592982</x:v>
      </x:c>
      <x:c r="M863" s="52" t="n">
        <x:f>IFERROR(I863/H863-1,"")</x:f>
        <x:v>0.02869307513798125</x:v>
      </x:c>
      <x:c r="N863" s="52" t="n">
        <x:f>IFERROR(J863/I863-1,"")</x:f>
        <x:v>0.023570040443300577</x:v>
      </x:c>
      <x:c r="O863" s="52" t="n">
        <x:f>IFERROR(K863/J863-1,"")</x:f>
        <x:v>0.13723364677810412</x:v>
      </x:c>
      <x:c r="P863" s="52" t="n">
        <x:f>IFERROR((K863/G863)^(1/4)-1,"")</x:f>
        <x:v>0.09890505008345274</x:v>
      </x:c>
      <x:c r="Q863" s="51" t="n">
        <x:v>-11.441</x:v>
      </x:c>
      <x:c r="R863" s="52" t="n">
        <x:f>IFERROR(Q863/K863,"")</x:f>
        <x:v>-0.006453013869383013</x:v>
      </x:c>
      <x:c r="S863" s="53" t="n">
        <x:v>44832</x:v>
      </x:c>
      <x:c r="T863" s="50" t="str">
        <x:v>local_price_first_trade</x:v>
      </x:c>
      <x:c r="U863" s="50" t="str">
        <x:v>株式会社ゴールドアイランド</x:v>
      </x:c>
      <x:c r="V863" s="54" t="n">
        <x:v>0.4624</x:v>
      </x:c>
      <x:c r="W863" s="50" t="str">
        <x:v>金島 弘樹</x:v>
      </x:c>
      <x:c r="X863" s="50" t="b">
        <x:f>AND(COUNT(L863:O863)=4,L863&gt;='設定'!$B$6,M863&gt;='設定'!$B$6,N863&gt;='設定'!$B$6,O863&gt;='設定'!$B$6)</x:f>
        <x:v>0</x:v>
      </x:c>
      <x:c r="Y863" s="50" t="b">
        <x:f>AND(COUNT(G863:K863)=5,P863&gt;='設定'!$B$7)</x:f>
        <x:v>0</x:v>
      </x:c>
      <x:c r="Z863" s="50" t="b">
        <x:f>AND(ISNUMBER(R863),R863&gt;='設定'!$B$8)</x:f>
        <x:v>0</x:v>
      </x:c>
      <x:c r="AA863" s="50" t="b">
        <x:f>AND(ISNUMBER(S863),S863&gt;=DATE(YEAR('設定'!$B$10)-'設定'!$B$9,MONTH('設定'!$B$10),DAY('設定'!$B$10)))</x:f>
        <x:v>1</x:v>
      </x:c>
      <x:c r="AB863" s="55" t="b">
        <x:v>0</x:v>
      </x:c>
      <x:c r="AC863" s="55" t="b">
        <x:v>0</x:v>
      </x:c>
      <x:c r="AD863" s="50" t="n">
        <x:f>IF(X863,1,0)+IF(Z863,1,0)+IF(AA863,1,0)+IF(AB863,1,0)</x:f>
        <x:v>1</x:v>
      </x:c>
      <x:c r="AE863" s="50" t="n">
        <x:f>IF(Y863,1,0)+IF(Z863,1,0)+IF(AA863,1,0)+IF(AB863,1,0)</x:f>
        <x:v>1</x:v>
      </x:c>
      <x:c r="AF863" s="50" t="n">
        <x:f>IF(Y863,1,0)+IF(Z863,1,0)+IF(AA863,1,0)+IF(AC863,1,0)</x:f>
        <x:v>1</x:v>
      </x:c>
      <x:c r="AG863" s="53" t="n">
        <x:v>44832</x:v>
      </x:c>
      <x:c r="AH863" s="50" t="str">
        <x:v>S100XV2A</x:v>
      </x:c>
      <x:c r="AI863" s="50" t="str">
        <x:v>NetSalesSummaryOfBusinessResults</x:v>
      </x:c>
      <x:c r="AJ863" s="50" t="str">
        <x:v>OperatingIncome</x:v>
      </x:c>
      <x:c r="AK863" s="53" t="n">
        <x:v>46022</x:v>
      </x:c>
      <x:c r="AL863" s="50" t="str">
        <x:v>365/365/365/366/365</x:v>
      </x:c>
      <x:c r="AM863" s="51" t="n">
        <x:v>8433540</x:v>
      </x:c>
      <x:c r="AN863" s="51" t="n">
        <x:v>418</x:v>
      </x:c>
      <x:c r="AO863" s="51" t="n">
        <x:f>IFERROR(AM863*AN863,"")</x:f>
        <x:v>3525219720</x:v>
      </x:c>
      <x:c r="AP863" s="56" t="n">
        <x:f>IFERROR(AO863/(K863*1000000),"")</x:f>
        <x:v>1.988313237110611</x:v>
      </x:c>
      <x:c r="AQ863" s="57" t="n">
        <x:v>9119596.666666666</x:v>
      </x:c>
      <x:c r="AR863" s="52" t="n">
        <x:v>0.5943893197696477</x:v>
      </x:c>
      <x:c r="AS863" s="52" t="n">
        <x:v>-0.7099630996309964</x:v>
      </x:c>
      <x:c r="AT863" s="55" t="b">
        <x:v>0</x:v>
      </x:c>
      <x:c r="AU863" s="50" t="str">
        <x:v>low_liquidity</x:v>
      </x:c>
      <x:c r="AV863" s="58" t="n">
        <x:v>-0.3325591132282059</x:v>
      </x:c>
      <x:c r="AW863" s="50" t="n">
        <x:v>3336</x:v>
      </x:c>
      <x:c r="AX863" s="50" t="str">
        <x:v>Future Moat</x:v>
      </x:c>
      <x:c r="AY863" s="50" t="str">
        <x:v>既存適格性フィルター不通過: low_liquidity / 60日平均売買代金2,000万円未満 / ローカル5年最大下落率-60%以下</x:v>
      </x:c>
      <x:c r="AZ863" s="59" t="str">
        <x:v>2026-03-27 15:39</x:v>
      </x:c>
      <x:c r="BA863" s="53" t="n">
        <x:v>44805</x:v>
      </x:c>
      <x:c r="BB863" s="50"/>
      <x:c r="BC863" s="50"/>
      <x:c r="BD863" s="50"/>
    </x:row>
    <x:row r="864">
      <x:c r="A864" s="50" t="n">
        <x:v>863</x:v>
      </x:c>
      <x:c r="B864" s="50" t="str">
        <x:v>5868</x:v>
      </x:c>
      <x:c r="C864" s="50" t="str">
        <x:v>5868.T</x:v>
      </x:c>
      <x:c r="D864" s="50" t="str">
        <x:v>Rococo Co.Ltd.</x:v>
      </x:c>
      <x:c r="E864" s="50" t="str">
        <x:v>Standard Market(Domestic)</x:v>
      </x:c>
      <x:c r="F864" s="50" t="str">
        <x:v>Services</x:v>
      </x:c>
      <x:c r="G864" s="51" t="n">
        <x:v>6304.969</x:v>
      </x:c>
      <x:c r="H864" s="51" t="n">
        <x:v>6929.026</x:v>
      </x:c>
      <x:c r="I864" s="51" t="n">
        <x:v>7175.217</x:v>
      </x:c>
      <x:c r="J864" s="51" t="n">
        <x:v>7803.013</x:v>
      </x:c>
      <x:c r="K864" s="51" t="n">
        <x:v>9189.733</x:v>
      </x:c>
      <x:c r="L864" s="52" t="n">
        <x:f>IFERROR(H864/G864-1,"")</x:f>
        <x:v>0.09897859926036112</x:v>
      </x:c>
      <x:c r="M864" s="52" t="n">
        <x:f>IFERROR(I864/H864-1,"")</x:f>
        <x:v>0.03553039056282947</x:v>
      </x:c>
      <x:c r="N864" s="52" t="n">
        <x:f>IFERROR(J864/I864-1,"")</x:f>
        <x:v>0.08749505415655023</x:v>
      </x:c>
      <x:c r="O864" s="52" t="n">
        <x:f>IFERROR(K864/J864-1,"")</x:f>
        <x:v>0.17771596689637703</x:v>
      </x:c>
      <x:c r="P864" s="52" t="n">
        <x:f>IFERROR((K864/G864)^(1/4)-1,"")</x:f>
        <x:v>0.09876542377997577</x:v>
      </x:c>
      <x:c r="Q864" s="51" t="n">
        <x:v>525.174</x:v>
      </x:c>
      <x:c r="R864" s="52" t="n">
        <x:f>IFERROR(Q864/K864,"")</x:f>
        <x:v>0.05714790625581831</x:v>
      </x:c>
      <x:c r="S864" s="53" t="n">
        <x:v>45280</x:v>
      </x:c>
      <x:c r="T864" s="50" t="str">
        <x:v>local_price_first_trade</x:v>
      </x:c>
      <x:c r="U864" s="50" t="str">
        <x:v>株式会社イッシン</x:v>
      </x:c>
      <x:c r="V864" s="54" t="n">
        <x:v>0.2884</x:v>
      </x:c>
      <x:c r="W864" s="50" t="str">
        <x:v>長谷川 一彦</x:v>
      </x:c>
      <x:c r="X864" s="50" t="b">
        <x:f>AND(COUNT(L864:O864)=4,L864&gt;='設定'!$B$6,M864&gt;='設定'!$B$6,N864&gt;='設定'!$B$6,O864&gt;='設定'!$B$6)</x:f>
        <x:v>0</x:v>
      </x:c>
      <x:c r="Y864" s="50" t="b">
        <x:f>AND(COUNT(G864:K864)=5,P864&gt;='設定'!$B$7)</x:f>
        <x:v>0</x:v>
      </x:c>
      <x:c r="Z864" s="50" t="b">
        <x:f>AND(ISNUMBER(R864),R864&gt;='設定'!$B$8)</x:f>
        <x:v>0</x:v>
      </x:c>
      <x:c r="AA864" s="50" t="b">
        <x:f>AND(ISNUMBER(S864),S864&gt;=DATE(YEAR('設定'!$B$10)-'設定'!$B$9,MONTH('設定'!$B$10),DAY('設定'!$B$10)))</x:f>
        <x:v>1</x:v>
      </x:c>
      <x:c r="AB864" s="55" t="b">
        <x:v>0</x:v>
      </x:c>
      <x:c r="AC864" s="55" t="b">
        <x:v>0</x:v>
      </x:c>
      <x:c r="AD864" s="50" t="n">
        <x:f>IF(X864,1,0)+IF(Z864,1,0)+IF(AA864,1,0)+IF(AB864,1,0)</x:f>
        <x:v>1</x:v>
      </x:c>
      <x:c r="AE864" s="50" t="n">
        <x:f>IF(Y864,1,0)+IF(Z864,1,0)+IF(AA864,1,0)+IF(AB864,1,0)</x:f>
        <x:v>1</x:v>
      </x:c>
      <x:c r="AF864" s="50" t="n">
        <x:f>IF(Y864,1,0)+IF(Z864,1,0)+IF(AA864,1,0)+IF(AC864,1,0)</x:f>
        <x:v>1</x:v>
      </x:c>
      <x:c r="AG864" s="53" t="n">
        <x:v>45280</x:v>
      </x:c>
      <x:c r="AH864" s="50" t="str">
        <x:v>S100XSJ5</x:v>
      </x:c>
      <x:c r="AI864" s="50" t="str">
        <x:v>NetSalesSummaryOfBusinessResults</x:v>
      </x:c>
      <x:c r="AJ864" s="50" t="str">
        <x:v>OperatingIncome</x:v>
      </x:c>
      <x:c r="AK864" s="53" t="n">
        <x:v>46022</x:v>
      </x:c>
      <x:c r="AL864" s="50" t="str">
        <x:v>365/365/365/366/365</x:v>
      </x:c>
      <x:c r="AM864" s="51" t="n">
        <x:v>3727100</x:v>
      </x:c>
      <x:c r="AN864" s="51" t="n">
        <x:v>936</x:v>
      </x:c>
      <x:c r="AO864" s="51" t="n">
        <x:f>IFERROR(AM864*AN864,"")</x:f>
        <x:v>3488565600</x:v>
      </x:c>
      <x:c r="AP864" s="56" t="n">
        <x:f>IFERROR(AO864/(K864*1000000),"")</x:f>
        <x:v>0.3796155557511845</x:v>
      </x:c>
      <x:c r="AQ864" s="57" t="n">
        <x:v>8630936.666666666</x:v>
      </x:c>
      <x:c r="AR864" s="52" t="n">
        <x:v>0.4124307092784643</x:v>
      </x:c>
      <x:c r="AS864" s="52" t="n">
        <x:v>-0.4783247857981682</x:v>
      </x:c>
      <x:c r="AT864" s="55" t="b">
        <x:v>0</x:v>
      </x:c>
      <x:c r="AU864" s="50" t="str">
        <x:v>low_liquidity</x:v>
      </x:c>
      <x:c r="AV864" s="58" t="n">
        <x:v>-0.0269451094644203</x:v>
      </x:c>
      <x:c r="AW864" s="50" t="n">
        <x:v>2092</x:v>
      </x:c>
      <x:c r="AX864" s="50" t="str">
        <x:v>Future Moat</x:v>
      </x:c>
      <x:c r="AY864" s="50" t="str">
        <x:v>既存適格性フィルター不通過: low_liquidity / 60日平均売買代金2,000万円未満</x:v>
      </x:c>
      <x:c r="AZ864" s="59" t="str">
        <x:v>2026-03-25 10:38</x:v>
      </x:c>
      <x:c r="BA864" s="53" t="n">
        <x:v>45261</x:v>
      </x:c>
      <x:c r="BB864" s="50"/>
      <x:c r="BC864" s="50"/>
      <x:c r="BD864" s="50"/>
    </x:row>
    <x:row r="865">
      <x:c r="A865" s="50" t="n">
        <x:v>864</x:v>
      </x:c>
      <x:c r="B865" s="50" t="str">
        <x:v>9692</x:v>
      </x:c>
      <x:c r="C865" s="50" t="str">
        <x:v>9692.T</x:v>
      </x:c>
      <x:c r="D865" s="50" t="str">
        <x:v>COMPUTER ENGINEERING &amp; CONSULTING LTD.</x:v>
      </x:c>
      <x:c r="E865" s="50" t="str">
        <x:v>Prime Market (Domestic)</x:v>
      </x:c>
      <x:c r="F865" s="50" t="str">
        <x:v>Information &amp; Communication</x:v>
      </x:c>
      <x:c r="G865" s="51" t="n">
        <x:v>45220</x:v>
      </x:c>
      <x:c r="H865" s="51" t="n">
        <x:v>48206</x:v>
      </x:c>
      <x:c r="I865" s="51" t="n">
        <x:v>53124</x:v>
      </x:c>
      <x:c r="J865" s="51" t="n">
        <x:v>56208</x:v>
      </x:c>
      <x:c r="K865" s="51" t="n">
        <x:v>65882</x:v>
      </x:c>
      <x:c r="L865" s="52" t="n">
        <x:f>IFERROR(H865/G865-1,"")</x:f>
        <x:v>0.06603272888102607</x:v>
      </x:c>
      <x:c r="M865" s="52" t="n">
        <x:f>IFERROR(I865/H865-1,"")</x:f>
        <x:v>0.1020204953740198</x:v>
      </x:c>
      <x:c r="N865" s="52" t="n">
        <x:f>IFERROR(J865/I865-1,"")</x:f>
        <x:v>0.05805285746555233</x:v>
      </x:c>
      <x:c r="O865" s="52" t="n">
        <x:f>IFERROR(K865/J865-1,"")</x:f>
        <x:v>0.17211073156846002</x:v>
      </x:c>
      <x:c r="P865" s="52" t="n">
        <x:f>IFERROR((K865/G865)^(1/4)-1,"")</x:f>
        <x:v>0.09864922621595174</x:v>
      </x:c>
      <x:c r="Q865" s="51" t="n">
        <x:v>7338</x:v>
      </x:c>
      <x:c r="R865" s="52" t="n">
        <x:f>IFERROR(Q865/K865,"")</x:f>
        <x:v>0.11138095382653836</x:v>
      </x:c>
      <x:c r="S865" s="53" t="n">
        <x:v>33178</x:v>
      </x:c>
      <x:c r="T865" s="50" t="str">
        <x:v>EDINET_company_history</x:v>
      </x:c>
      <x:c r="U865" s="50" t="str">
        <x:v>ミツイワ株式会社</x:v>
      </x:c>
      <x:c r="V865" s="54" t="n">
        <x:v>0.1424</x:v>
      </x:c>
      <x:c r="W865" s="50" t="str">
        <x:v>姫 野 貴</x:v>
      </x:c>
      <x:c r="X865" s="50" t="b">
        <x:f>AND(COUNT(L865:O865)=4,L865&gt;='設定'!$B$6,M865&gt;='設定'!$B$6,N865&gt;='設定'!$B$6,O865&gt;='設定'!$B$6)</x:f>
        <x:v>0</x:v>
      </x:c>
      <x:c r="Y865" s="50" t="b">
        <x:f>AND(COUNT(G865:K865)=5,P865&gt;='設定'!$B$7)</x:f>
        <x:v>0</x:v>
      </x:c>
      <x:c r="Z865" s="50" t="b">
        <x:f>AND(ISNUMBER(R865),R865&gt;='設定'!$B$8)</x:f>
        <x:v>1</x:v>
      </x:c>
      <x:c r="AA865" s="50" t="b">
        <x:f>AND(ISNUMBER(S865),S865&gt;=DATE(YEAR('設定'!$B$10)-'設定'!$B$9,MONTH('設定'!$B$10),DAY('設定'!$B$10)))</x:f>
        <x:v>0</x:v>
      </x:c>
      <x:c r="AB865" s="55" t="b">
        <x:v>0</x:v>
      </x:c>
      <x:c r="AC865" s="55" t="b">
        <x:v>0</x:v>
      </x:c>
      <x:c r="AD865" s="50" t="n">
        <x:f>IF(X865,1,0)+IF(Z865,1,0)+IF(AA865,1,0)+IF(AB865,1,0)</x:f>
        <x:v>1</x:v>
      </x:c>
      <x:c r="AE865" s="50" t="n">
        <x:f>IF(Y865,1,0)+IF(Z865,1,0)+IF(AA865,1,0)+IF(AB865,1,0)</x:f>
        <x:v>1</x:v>
      </x:c>
      <x:c r="AF865" s="50" t="n">
        <x:f>IF(Y865,1,0)+IF(Z865,1,0)+IF(AA865,1,0)+IF(AC865,1,0)</x:f>
        <x:v>1</x:v>
      </x:c>
      <x:c r="AG865" s="53" t="n">
        <x:v>44348</x:v>
      </x:c>
      <x:c r="AH865" s="50" t="str">
        <x:v>S100XZVZ</x:v>
      </x:c>
      <x:c r="AI865" s="50" t="str">
        <x:v>NetSalesSummaryOfBusinessResults</x:v>
      </x:c>
      <x:c r="AJ865" s="50" t="str">
        <x:v>OperatingIncome</x:v>
      </x:c>
      <x:c r="AK865" s="53" t="n">
        <x:v>46053</x:v>
      </x:c>
      <x:c r="AL865" s="50" t="str">
        <x:v>365/365/365/366/365</x:v>
      </x:c>
      <x:c r="AM865" s="51" t="n">
        <x:v>31210500</x:v>
      </x:c>
      <x:c r="AN865" s="51" t="n">
        <x:v>2063</x:v>
      </x:c>
      <x:c r="AO865" s="51" t="n">
        <x:f>IFERROR(AM865*AN865,"")</x:f>
        <x:v>64387261500</x:v>
      </x:c>
      <x:c r="AP865" s="56" t="n">
        <x:f>IFERROR(AO865/(K865*1000000),"")</x:f>
        <x:v>0.9773118833672323</x:v>
      </x:c>
      <x:c r="AQ865" s="57" t="n">
        <x:v>212192055</x:v>
      </x:c>
      <x:c r="AR865" s="52" t="n">
        <x:v>0.3368470113136838</x:v>
      </x:c>
      <x:c r="AS865" s="52" t="n">
        <x:v>-0.381946513650839</x:v>
      </x:c>
      <x:c r="AT865" s="55" t="b">
        <x:v>1</x:v>
      </x:c>
      <x:c r="AU865" s="50"/>
      <x:c r="AV865" s="58" t="n">
        <x:v>0.0993316002112938</x:v>
      </x:c>
      <x:c r="AW865" s="50" t="n">
        <x:v>1244</x:v>
      </x:c>
      <x:c r="AX865" s="50" t="str">
        <x:v>Core Moat</x:v>
      </x:c>
      <x:c r="AY865" s="50" t="str">
        <x:v>目立つ機械的警告なし（定性確認は別途必要）</x:v>
      </x:c>
      <x:c r="AZ865" s="59" t="str">
        <x:v>2026-04-21 14:39</x:v>
      </x:c>
      <x:c r="BA865" s="53" t="n">
        <x:v>33178</x:v>
      </x:c>
      <x:c r="BB865" s="50"/>
      <x:c r="BC865" s="50"/>
      <x:c r="BD865" s="50" t="str">
        <x:v>TOPIX Small 1</x:v>
      </x:c>
    </x:row>
    <x:row r="866">
      <x:c r="A866" s="50" t="n">
        <x:v>865</x:v>
      </x:c>
      <x:c r="B866" s="50" t="str">
        <x:v>4767</x:v>
      </x:c>
      <x:c r="C866" s="50" t="str">
        <x:v>4767.T</x:v>
      </x:c>
      <x:c r="D866" s="50" t="str">
        <x:v>TOW CO.,LTD.</x:v>
      </x:c>
      <x:c r="E866" s="50" t="str">
        <x:v>Standard Market(Domestic)</x:v>
      </x:c>
      <x:c r="F866" s="50" t="str">
        <x:v>Services</x:v>
      </x:c>
      <x:c r="G866" s="51" t="n">
        <x:v>12209.473</x:v>
      </x:c>
      <x:c r="H866" s="51" t="n">
        <x:v>11134.027</x:v>
      </x:c>
      <x:c r="I866" s="51" t="n">
        <x:v>11774.484</x:v>
      </x:c>
      <x:c r="J866" s="51" t="n">
        <x:v>17503.626</x:v>
      </x:c>
      <x:c r="K866" s="51" t="n">
        <x:v>17782.855</x:v>
      </x:c>
      <x:c r="L866" s="52" t="n">
        <x:f>IFERROR(H866/G866-1,"")</x:f>
        <x:v>-0.08808291725613382</x:v>
      </x:c>
      <x:c r="M866" s="52" t="n">
        <x:f>IFERROR(I866/H866-1,"")</x:f>
        <x:v>0.05752249388294106</x:v>
      </x:c>
      <x:c r="N866" s="52" t="n">
        <x:f>IFERROR(J866/I866-1,"")</x:f>
        <x:v>0.48657265999936805</x:v>
      </x:c>
      <x:c r="O866" s="52" t="n">
        <x:f>IFERROR(K866/J866-1,"")</x:f>
        <x:v>0.015952637470658892</x:v>
      </x:c>
      <x:c r="P866" s="52" t="n">
        <x:f>IFERROR((K866/G866)^(1/4)-1,"")</x:f>
        <x:v>0.09856597065597317</x:v>
      </x:c>
      <x:c r="Q866" s="51" t="n">
        <x:v>2152.92</x:v>
      </x:c>
      <x:c r="R866" s="52" t="n">
        <x:f>IFERROR(Q866/K866,"")</x:f>
        <x:v>0.1210671739717835</x:v>
      </x:c>
      <x:c r="S866" s="53" t="n">
        <x:v>38322</x:v>
      </x:c>
      <x:c r="T866" s="50" t="str">
        <x:v>EDINET_company_history</x:v>
      </x:c>
      <x:c r="U866" s="50" t="str">
        <x:v>日本マスタートラスト信託銀行株式会社（信託口）</x:v>
      </x:c>
      <x:c r="V866" s="54" t="n">
        <x:v>0.1344</x:v>
      </x:c>
      <x:c r="W866" s="50" t="str">
        <x:v>村 津 憲 一 / 雨 宮 淳 平</x:v>
      </x:c>
      <x:c r="X866" s="50" t="b">
        <x:f>AND(COUNT(L866:O866)=4,L866&gt;='設定'!$B$6,M866&gt;='設定'!$B$6,N866&gt;='設定'!$B$6,O866&gt;='設定'!$B$6)</x:f>
        <x:v>0</x:v>
      </x:c>
      <x:c r="Y866" s="50" t="b">
        <x:f>AND(COUNT(G866:K866)=5,P866&gt;='設定'!$B$7)</x:f>
        <x:v>0</x:v>
      </x:c>
      <x:c r="Z866" s="50" t="b">
        <x:f>AND(ISNUMBER(R866),R866&gt;='設定'!$B$8)</x:f>
        <x:v>1</x:v>
      </x:c>
      <x:c r="AA866" s="50" t="b">
        <x:f>AND(ISNUMBER(S866),S866&gt;=DATE(YEAR('設定'!$B$10)-'設定'!$B$9,MONTH('設定'!$B$10),DAY('設定'!$B$10)))</x:f>
        <x:v>0</x:v>
      </x:c>
      <x:c r="AB866" s="55" t="b">
        <x:v>0</x:v>
      </x:c>
      <x:c r="AC866" s="55" t="b">
        <x:v>0</x:v>
      </x:c>
      <x:c r="AD866" s="50" t="n">
        <x:f>IF(X866,1,0)+IF(Z866,1,0)+IF(AA866,1,0)+IF(AB866,1,0)</x:f>
        <x:v>1</x:v>
      </x:c>
      <x:c r="AE866" s="50" t="n">
        <x:f>IF(Y866,1,0)+IF(Z866,1,0)+IF(AA866,1,0)+IF(AB866,1,0)</x:f>
        <x:v>1</x:v>
      </x:c>
      <x:c r="AF866" s="50" t="n">
        <x:f>IF(Y866,1,0)+IF(Z866,1,0)+IF(AA866,1,0)+IF(AC866,1,0)</x:f>
        <x:v>1</x:v>
      </x:c>
      <x:c r="AG866" s="53" t="n">
        <x:v>44348</x:v>
      </x:c>
      <x:c r="AH866" s="50" t="str">
        <x:v>S100WQIM</x:v>
      </x:c>
      <x:c r="AI866" s="50" t="str">
        <x:v>NetSalesSummaryOfBusinessResults</x:v>
      </x:c>
      <x:c r="AJ866" s="50" t="str">
        <x:v>OperatingIncome</x:v>
      </x:c>
      <x:c r="AK866" s="53" t="n">
        <x:v>45838</x:v>
      </x:c>
      <x:c r="AL866" s="50" t="str">
        <x:v>365/365/365/366/365</x:v>
      </x:c>
      <x:c r="AM866" s="51" t="n">
        <x:v>40990296</x:v>
      </x:c>
      <x:c r="AN866" s="51" t="n">
        <x:v>350</x:v>
      </x:c>
      <x:c r="AO866" s="51" t="n">
        <x:f>IFERROR(AM866*AN866,"")</x:f>
        <x:v>14346603600</x:v>
      </x:c>
      <x:c r="AP866" s="56" t="n">
        <x:f>IFERROR(AO866/(K866*1000000),"")</x:f>
        <x:v>0.8067660451597901</x:v>
      </x:c>
      <x:c r="AQ866" s="57" t="n">
        <x:v>38237533.333333336</x:v>
      </x:c>
      <x:c r="AR866" s="52" t="n">
        <x:v>0.2174472112779421</x:v>
      </x:c>
      <x:c r="AS866" s="52" t="n">
        <x:v>-0.2464975563591054</x:v>
      </x:c>
      <x:c r="AT866" s="55" t="b">
        <x:v>1</x:v>
      </x:c>
      <x:c r="AU866" s="50"/>
      <x:c r="AV866" s="58" t="n">
        <x:v>0.2389818699363417</x:v>
      </x:c>
      <x:c r="AW866" s="50" t="n">
        <x:v>580</x:v>
      </x:c>
      <x:c r="AX866" s="50" t="str">
        <x:v>Discovery</x:v>
      </x:c>
      <x:c r="AY866" s="50" t="str">
        <x:v>目立つ機械的警告なし（定性確認は別途必要）</x:v>
      </x:c>
      <x:c r="AZ866" s="59" t="str">
        <x:v>2025-09-24 10:30</x:v>
      </x:c>
      <x:c r="BA866" s="53" t="n">
        <x:v>38322</x:v>
      </x:c>
      <x:c r="BB866" s="50"/>
      <x:c r="BC866" s="50"/>
      <x:c r="BD866" s="50" t="str">
        <x:v>TOPIX Small 2</x:v>
      </x:c>
    </x:row>
    <x:row r="867">
      <x:c r="A867" s="50" t="n">
        <x:v>866</x:v>
      </x:c>
      <x:c r="B867" s="50" t="str">
        <x:v>7849</x:v>
      </x:c>
      <x:c r="C867" s="50" t="str">
        <x:v>7849.T</x:v>
      </x:c>
      <x:c r="D867" s="50" t="str">
        <x:v>Starts Publishing Corporation</x:v>
      </x:c>
      <x:c r="E867" s="50" t="str">
        <x:v>Standard Market(Domestic)</x:v>
      </x:c>
      <x:c r="F867" s="50" t="str">
        <x:v>Information &amp; Communication</x:v>
      </x:c>
      <x:c r="G867" s="51" t="n">
        <x:v>5592.753</x:v>
      </x:c>
      <x:c r="H867" s="51" t="n">
        <x:v>7023.072</x:v>
      </x:c>
      <x:c r="I867" s="51" t="n">
        <x:v>8341.989</x:v>
      </x:c>
      <x:c r="J867" s="51" t="n">
        <x:v>8581.52</x:v>
      </x:c>
      <x:c r="K867" s="51" t="n">
        <x:v>8143.367</x:v>
      </x:c>
      <x:c r="L867" s="52" t="n">
        <x:f>IFERROR(H867/G867-1,"")</x:f>
        <x:v>0.25574506866296454</x:v>
      </x:c>
      <x:c r="M867" s="52" t="n">
        <x:f>IFERROR(I867/H867-1,"")</x:f>
        <x:v>0.18779773295788504</x:v>
      </x:c>
      <x:c r="N867" s="52" t="n">
        <x:f>IFERROR(J867/I867-1,"")</x:f>
        <x:v>0.028713895451073057</x:v>
      </x:c>
      <x:c r="O867" s="52" t="n">
        <x:f>IFERROR(K867/J867-1,"")</x:f>
        <x:v>-0.051057738023100874</x:v>
      </x:c>
      <x:c r="P867" s="52" t="n">
        <x:f>IFERROR((K867/G867)^(1/4)-1,"")</x:f>
        <x:v>0.09848616639252206</x:v>
      </x:c>
      <x:c r="Q867" s="51" t="n">
        <x:v>1756.848</x:v>
      </x:c>
      <x:c r="R867" s="52" t="n">
        <x:f>IFERROR(Q867/K867,"")</x:f>
        <x:v>0.21573975482131652</x:v>
      </x:c>
      <x:c r="S867" s="53" t="n">
        <x:v>38322</x:v>
      </x:c>
      <x:c r="T867" s="50" t="str">
        <x:v>EDINET_company_history</x:v>
      </x:c>
      <x:c r="U867" s="50" t="str">
        <x:v>スターツコーポレーション株式会社</x:v>
      </x:c>
      <x:c r="V867" s="54" t="n">
        <x:v>0.4859</x:v>
      </x:c>
      <x:c r="W867" s="50" t="str">
        <x:v>菊地 修一</x:v>
      </x:c>
      <x:c r="X867" s="50" t="b">
        <x:f>AND(COUNT(L867:O867)=4,L867&gt;='設定'!$B$6,M867&gt;='設定'!$B$6,N867&gt;='設定'!$B$6,O867&gt;='設定'!$B$6)</x:f>
        <x:v>0</x:v>
      </x:c>
      <x:c r="Y867" s="50" t="b">
        <x:f>AND(COUNT(G867:K867)=5,P867&gt;='設定'!$B$7)</x:f>
        <x:v>0</x:v>
      </x:c>
      <x:c r="Z867" s="50" t="b">
        <x:f>AND(ISNUMBER(R867),R867&gt;='設定'!$B$8)</x:f>
        <x:v>1</x:v>
      </x:c>
      <x:c r="AA867" s="50" t="b">
        <x:f>AND(ISNUMBER(S867),S867&gt;=DATE(YEAR('設定'!$B$10)-'設定'!$B$9,MONTH('設定'!$B$10),DAY('設定'!$B$10)))</x:f>
        <x:v>0</x:v>
      </x:c>
      <x:c r="AB867" s="55" t="b">
        <x:v>0</x:v>
      </x:c>
      <x:c r="AC867" s="55" t="b">
        <x:v>0</x:v>
      </x:c>
      <x:c r="AD867" s="50" t="n">
        <x:f>IF(X867,1,0)+IF(Z867,1,0)+IF(AA867,1,0)+IF(AB867,1,0)</x:f>
        <x:v>1</x:v>
      </x:c>
      <x:c r="AE867" s="50" t="n">
        <x:f>IF(Y867,1,0)+IF(Z867,1,0)+IF(AA867,1,0)+IF(AB867,1,0)</x:f>
        <x:v>1</x:v>
      </x:c>
      <x:c r="AF867" s="50" t="n">
        <x:f>IF(Y867,1,0)+IF(Z867,1,0)+IF(AA867,1,0)+IF(AC867,1,0)</x:f>
        <x:v>1</x:v>
      </x:c>
      <x:c r="AG867" s="53" t="n">
        <x:v>44348</x:v>
      </x:c>
      <x:c r="AH867" s="50" t="str">
        <x:v>S100XSPB</x:v>
      </x:c>
      <x:c r="AI867" s="50" t="str">
        <x:v>NetSalesSummaryOfBusinessResults</x:v>
      </x:c>
      <x:c r="AJ867" s="50" t="str">
        <x:v>OperatingIncome</x:v>
      </x:c>
      <x:c r="AK867" s="53" t="n">
        <x:v>46022</x:v>
      </x:c>
      <x:c r="AL867" s="50" t="str">
        <x:v>365/365/365/366/365</x:v>
      </x:c>
      <x:c r="AM867" s="51" t="n">
        <x:v>3839600</x:v>
      </x:c>
      <x:c r="AN867" s="51" t="n">
        <x:v>3450</x:v>
      </x:c>
      <x:c r="AO867" s="51" t="n">
        <x:f>IFERROR(AM867*AN867,"")</x:f>
        <x:v>13246620000</x:v>
      </x:c>
      <x:c r="AP867" s="56" t="n">
        <x:f>IFERROR(AO867/(K867*1000000),"")</x:f>
        <x:v>1.6266760419860729</x:v>
      </x:c>
      <x:c r="AQ867" s="57" t="n">
        <x:v>7860066.666666667</x:v>
      </x:c>
      <x:c r="AR867" s="52" t="n">
        <x:v>0.4072905791744018</x:v>
      </x:c>
      <x:c r="AS867" s="52" t="n">
        <x:v>-0.4008028442385014</x:v>
      </x:c>
      <x:c r="AT867" s="55" t="b">
        <x:v>0</x:v>
      </x:c>
      <x:c r="AU867" s="50" t="str">
        <x:v>low_liquidity</x:v>
      </x:c>
      <x:c r="AV867" s="58" t="n">
        <x:v>0.0791787564428602</x:v>
      </x:c>
      <x:c r="AW867" s="50" t="n">
        <x:v>1349</x:v>
      </x:c>
      <x:c r="AX867" s="50" t="str">
        <x:v>Discovery</x:v>
      </x:c>
      <x:c r="AY867" s="50" t="str">
        <x:v>既存適格性フィルター不通過: low_liquidity / 60日平均売買代金2,000万円未満</x:v>
      </x:c>
      <x:c r="AZ867" s="59" t="str">
        <x:v>2026-03-23 14:37</x:v>
      </x:c>
      <x:c r="BA867" s="53" t="n">
        <x:v>38322</x:v>
      </x:c>
      <x:c r="BB867" s="50"/>
      <x:c r="BC867" s="50"/>
      <x:c r="BD867" s="50"/>
    </x:row>
    <x:row r="868">
      <x:c r="A868" s="50" t="n">
        <x:v>867</x:v>
      </x:c>
      <x:c r="B868" s="50" t="str">
        <x:v>3087</x:v>
      </x:c>
      <x:c r="C868" s="50" t="str">
        <x:v>3087.T</x:v>
      </x:c>
      <x:c r="D868" s="50" t="str">
        <x:v>DOUTOR・NICHIRES Holdings Co.,Ltd.</x:v>
      </x:c>
      <x:c r="E868" s="50" t="str">
        <x:v>Prime Market (Domestic)</x:v>
      </x:c>
      <x:c r="F868" s="50" t="str">
        <x:v>Retail Trade</x:v>
      </x:c>
      <x:c r="G868" s="51" t="n">
        <x:v>109363</x:v>
      </x:c>
      <x:c r="H868" s="51" t="n">
        <x:v>126864</x:v>
      </x:c>
      <x:c r="I868" s="51" t="n">
        <x:v>140625</x:v>
      </x:c>
      <x:c r="J868" s="51" t="n">
        <x:v>148822</x:v>
      </x:c>
      <x:c r="K868" s="51" t="n">
        <x:v>159147</x:v>
      </x:c>
      <x:c r="L868" s="52" t="n">
        <x:f>IFERROR(H868/G868-1,"")</x:f>
        <x:v>0.1600267000722364</x:v>
      </x:c>
      <x:c r="M868" s="52" t="n">
        <x:f>IFERROR(I868/H868-1,"")</x:f>
        <x:v>0.10847048808172532</x:v>
      </x:c>
      <x:c r="N868" s="52" t="n">
        <x:f>IFERROR(J868/I868-1,"")</x:f>
        <x:v>0.058289777777777774</x:v>
      </x:c>
      <x:c r="O868" s="52" t="n">
        <x:f>IFERROR(K868/J868-1,"")</x:f>
        <x:v>0.0693781833331093</x:v>
      </x:c>
      <x:c r="P868" s="52" t="n">
        <x:f>IFERROR((K868/G868)^(1/4)-1,"")</x:f>
        <x:v>0.09832788613263621</x:v>
      </x:c>
      <x:c r="Q868" s="51" t="n">
        <x:v>10150</x:v>
      </x:c>
      <x:c r="R868" s="52" t="n">
        <x:f>IFERROR(Q868/K868,"")</x:f>
        <x:v>0.06377751387082382</x:v>
      </x:c>
      <x:c r="S868" s="53" t="n">
        <x:v>36831</x:v>
      </x:c>
      <x:c r="T868" s="50" t="str">
        <x:v>EDINET_company_history</x:v>
      </x:c>
      <x:c r="U868" s="50" t="str">
        <x:v>大林 豁史</x:v>
      </x:c>
      <x:c r="V868" s="54" t="n">
        <x:v>0.1524</x:v>
      </x:c>
      <x:c r="W868" s="50" t="str">
        <x:v>大林 豁史 / 星野 正則</x:v>
      </x:c>
      <x:c r="X868" s="50" t="b">
        <x:f>AND(COUNT(L868:O868)=4,L868&gt;='設定'!$B$6,M868&gt;='設定'!$B$6,N868&gt;='設定'!$B$6,O868&gt;='設定'!$B$6)</x:f>
        <x:v>0</x:v>
      </x:c>
      <x:c r="Y868" s="50" t="b">
        <x:f>AND(COUNT(G868:K868)=5,P868&gt;='設定'!$B$7)</x:f>
        <x:v>0</x:v>
      </x:c>
      <x:c r="Z868" s="50" t="b">
        <x:f>AND(ISNUMBER(R868),R868&gt;='設定'!$B$8)</x:f>
        <x:v>0</x:v>
      </x:c>
      <x:c r="AA868" s="50" t="b">
        <x:f>AND(ISNUMBER(S868),S868&gt;=DATE(YEAR('設定'!$B$10)-'設定'!$B$9,MONTH('設定'!$B$10),DAY('設定'!$B$10)))</x:f>
        <x:v>0</x:v>
      </x:c>
      <x:c r="AB868" s="55" t="b">
        <x:v>1</x:v>
      </x:c>
      <x:c r="AC868" s="55" t="b">
        <x:v>1</x:v>
      </x:c>
      <x:c r="AD868" s="50" t="n">
        <x:f>IF(X868,1,0)+IF(Z868,1,0)+IF(AA868,1,0)+IF(AB868,1,0)</x:f>
        <x:v>1</x:v>
      </x:c>
      <x:c r="AE868" s="50" t="n">
        <x:f>IF(Y868,1,0)+IF(Z868,1,0)+IF(AA868,1,0)+IF(AB868,1,0)</x:f>
        <x:v>1</x:v>
      </x:c>
      <x:c r="AF868" s="50" t="n">
        <x:f>IF(Y868,1,0)+IF(Z868,1,0)+IF(AA868,1,0)+IF(AC868,1,0)</x:f>
        <x:v>1</x:v>
      </x:c>
      <x:c r="AG868" s="53" t="n">
        <x:v>44348</x:v>
      </x:c>
      <x:c r="AH868" s="50" t="str">
        <x:v>S100Y6D7</x:v>
      </x:c>
      <x:c r="AI868" s="50" t="str">
        <x:v>NetSalesSummaryOfBusinessResults</x:v>
      </x:c>
      <x:c r="AJ868" s="50" t="str">
        <x:v>OperatingIncome</x:v>
      </x:c>
      <x:c r="AK868" s="53" t="n">
        <x:v>46081</x:v>
      </x:c>
      <x:c r="AL868" s="50" t="str">
        <x:v>365/365/366/365/365</x:v>
      </x:c>
      <x:c r="AM868" s="51" t="n">
        <x:v>42022461</x:v>
      </x:c>
      <x:c r="AN868" s="51" t="n">
        <x:v>2609</x:v>
      </x:c>
      <x:c r="AO868" s="51" t="n">
        <x:f>IFERROR(AM868*AN868,"")</x:f>
        <x:v>109636600749</x:v>
      </x:c>
      <x:c r="AP868" s="56" t="n">
        <x:f>IFERROR(AO868/(K868*1000000),"")</x:f>
        <x:v>0.6889014605930366</x:v>
      </x:c>
      <x:c r="AQ868" s="57" t="n">
        <x:v>371988901.6666667</x:v>
      </x:c>
      <x:c r="AR868" s="52" t="n">
        <x:v>0.2016121514533184</x:v>
      </x:c>
      <x:c r="AS868" s="52" t="n">
        <x:v>-0.215159615417858</x:v>
      </x:c>
      <x:c r="AT868" s="55" t="b">
        <x:v>1</x:v>
      </x:c>
      <x:c r="AU868" s="50"/>
      <x:c r="AV868" s="58" t="n">
        <x:v>0.0186089541260944</x:v>
      </x:c>
      <x:c r="AW868" s="50" t="n">
        <x:v>1731</x:v>
      </x:c>
      <x:c r="AX868" s="50" t="str">
        <x:v>Core Moat</x:v>
      </x:c>
      <x:c r="AY868" s="50" t="str">
        <x:v>目立つ機械的警告なし（定性確認は別途必要）</x:v>
      </x:c>
      <x:c r="AZ868" s="59" t="str">
        <x:v>2026-05-26 13:35</x:v>
      </x:c>
      <x:c r="BA868" s="53" t="n">
        <x:v>36831</x:v>
      </x:c>
      <x:c r="BB868" s="50" t="str">
        <x:v>大林 豁史</x:v>
      </x:c>
      <x:c r="BC868" s="50"/>
      <x:c r="BD868" s="50" t="str">
        <x:v>TOPIX Small 1</x:v>
      </x:c>
    </x:row>
    <x:row r="869">
      <x:c r="A869" s="50" t="n">
        <x:v>868</x:v>
      </x:c>
      <x:c r="B869" s="50" t="str">
        <x:v>1438</x:v>
      </x:c>
      <x:c r="C869" s="50" t="str">
        <x:v>1438.T</x:v>
      </x:c>
      <x:c r="D869" s="50" t="str">
        <x:v>Gifu landscape architect Co.,Ltd.</x:v>
      </x:c>
      <x:c r="E869" s="50" t="str">
        <x:v>Standard Market(Domestic)</x:v>
      </x:c>
      <x:c r="F869" s="50" t="str">
        <x:v>Construction</x:v>
      </x:c>
      <x:c r="G869" s="51" t="n">
        <x:v>4309.677</x:v>
      </x:c>
      <x:c r="H869" s="51" t="n">
        <x:v>4851.854</x:v>
      </x:c>
      <x:c r="I869" s="51" t="n">
        <x:v>5002.157</x:v>
      </x:c>
      <x:c r="J869" s="51" t="n">
        <x:v>5198.677</x:v>
      </x:c>
      <x:c r="K869" s="51" t="n">
        <x:v>6271.357</x:v>
      </x:c>
      <x:c r="L869" s="52" t="n">
        <x:f>IFERROR(H869/G869-1,"")</x:f>
        <x:v>0.125804555654635</x:v>
      </x:c>
      <x:c r="M869" s="52" t="n">
        <x:f>IFERROR(I869/H869-1,"")</x:f>
        <x:v>0.030978467200373228</x:v>
      </x:c>
      <x:c r="N869" s="52" t="n">
        <x:f>IFERROR(J869/I869-1,"")</x:f>
        <x:v>0.039287051565954245</x:v>
      </x:c>
      <x:c r="O869" s="52" t="n">
        <x:f>IFERROR(K869/J869-1,"")</x:f>
        <x:v>0.2063371123076121</x:v>
      </x:c>
      <x:c r="P869" s="52" t="n">
        <x:f>IFERROR((K869/G869)^(1/4)-1,"")</x:f>
        <x:v>0.09832078005985823</x:v>
      </x:c>
      <x:c r="Q869" s="51" t="n">
        <x:v>538.282</x:v>
      </x:c>
      <x:c r="R869" s="52" t="n">
        <x:f>IFERROR(Q869/K869,"")</x:f>
        <x:v>0.08583182236316639</x:v>
      </x:c>
      <x:c r="S869" s="53" t="n">
        <x:v>44832</x:v>
      </x:c>
      <x:c r="T869" s="50" t="str">
        <x:v>local_price_first_trade</x:v>
      </x:c>
      <x:c r="U869" s="50" t="str">
        <x:v>積水ハウス株式会社</x:v>
      </x:c>
      <x:c r="V869" s="54" t="n">
        <x:v>0.202</x:v>
      </x:c>
      <x:c r="W869" s="50" t="str">
        <x:v>小栗 達弘 / 山田 準</x:v>
      </x:c>
      <x:c r="X869" s="50" t="b">
        <x:f>AND(COUNT(L869:O869)=4,L869&gt;='設定'!$B$6,M869&gt;='設定'!$B$6,N869&gt;='設定'!$B$6,O869&gt;='設定'!$B$6)</x:f>
        <x:v>0</x:v>
      </x:c>
      <x:c r="Y869" s="50" t="b">
        <x:f>AND(COUNT(G869:K869)=5,P869&gt;='設定'!$B$7)</x:f>
        <x:v>0</x:v>
      </x:c>
      <x:c r="Z869" s="50" t="b">
        <x:f>AND(ISNUMBER(R869),R869&gt;='設定'!$B$8)</x:f>
        <x:v>0</x:v>
      </x:c>
      <x:c r="AA869" s="50" t="b">
        <x:f>AND(ISNUMBER(S869),S869&gt;=DATE(YEAR('設定'!$B$10)-'設定'!$B$9,MONTH('設定'!$B$10),DAY('設定'!$B$10)))</x:f>
        <x:v>1</x:v>
      </x:c>
      <x:c r="AB869" s="55" t="b">
        <x:v>0</x:v>
      </x:c>
      <x:c r="AC869" s="55" t="b">
        <x:v>0</x:v>
      </x:c>
      <x:c r="AD869" s="50" t="n">
        <x:f>IF(X869,1,0)+IF(Z869,1,0)+IF(AA869,1,0)+IF(AB869,1,0)</x:f>
        <x:v>1</x:v>
      </x:c>
      <x:c r="AE869" s="50" t="n">
        <x:f>IF(Y869,1,0)+IF(Z869,1,0)+IF(AA869,1,0)+IF(AB869,1,0)</x:f>
        <x:v>1</x:v>
      </x:c>
      <x:c r="AF869" s="50" t="n">
        <x:f>IF(Y869,1,0)+IF(Z869,1,0)+IF(AA869,1,0)+IF(AC869,1,0)</x:f>
        <x:v>1</x:v>
      </x:c>
      <x:c r="AG869" s="53" t="n">
        <x:v>44832</x:v>
      </x:c>
      <x:c r="AH869" s="50" t="str">
        <x:v>S100XCY4</x:v>
      </x:c>
      <x:c r="AI869" s="50" t="str">
        <x:v>NetSalesSummaryOfBusinessResults</x:v>
      </x:c>
      <x:c r="AJ869" s="50" t="str">
        <x:v>OperatingIncome</x:v>
      </x:c>
      <x:c r="AK869" s="53" t="n">
        <x:v>45930</x:v>
      </x:c>
      <x:c r="AL869" s="50" t="str">
        <x:v>365/365/365/366/365</x:v>
      </x:c>
      <x:c r="AM869" s="51" t="n">
        <x:v>3244300</x:v>
      </x:c>
      <x:c r="AN869" s="51" t="n">
        <x:v>1845</x:v>
      </x:c>
      <x:c r="AO869" s="51" t="n">
        <x:f>IFERROR(AM869*AN869,"")</x:f>
        <x:v>5985733500</x:v>
      </x:c>
      <x:c r="AP869" s="56" t="n">
        <x:f>IFERROR(AO869/(K869*1000000),"")</x:f>
        <x:v>0.9544558697583314</x:v>
      </x:c>
      <x:c r="AQ869" s="57" t="n">
        <x:v>2035386.6666666667</x:v>
      </x:c>
      <x:c r="AR869" s="52" t="n">
        <x:v>0.3481084915542309</x:v>
      </x:c>
      <x:c r="AS869" s="52" t="n">
        <x:v>-0.2576459398722314</x:v>
      </x:c>
      <x:c r="AT869" s="55" t="b">
        <x:v>0</x:v>
      </x:c>
      <x:c r="AU869" s="50" t="str">
        <x:v>low_liquidity</x:v>
      </x:c>
      <x:c r="AV869" s="58" t="n">
        <x:v>-0.0722766684363691</x:v>
      </x:c>
      <x:c r="AW869" s="50" t="n">
        <x:v>2417</x:v>
      </x:c>
      <x:c r="AX869" s="50" t="str">
        <x:v>Core Moat</x:v>
      </x:c>
      <x:c r="AY869" s="50" t="str">
        <x:v>既存適格性フィルター不通過: low_liquidity / 60日平均売買代金2,000万円未満</x:v>
      </x:c>
      <x:c r="AZ869" s="59" t="str">
        <x:v>2025-12-24 16:00</x:v>
      </x:c>
      <x:c r="BA869" s="53" t="n">
        <x:v>42675</x:v>
      </x:c>
      <x:c r="BB869" s="50"/>
      <x:c r="BC869" s="50"/>
      <x:c r="BD869" s="50"/>
    </x:row>
    <x:row r="870">
      <x:c r="A870" s="50" t="n">
        <x:v>869</x:v>
      </x:c>
      <x:c r="B870" s="50" t="str">
        <x:v>6458</x:v>
      </x:c>
      <x:c r="C870" s="50" t="str">
        <x:v>6458.T</x:v>
      </x:c>
      <x:c r="D870" s="50" t="str">
        <x:v>SINKO INDUSTRIES LTD.</x:v>
      </x:c>
      <x:c r="E870" s="50" t="str">
        <x:v>Prime Market (Domestic)</x:v>
      </x:c>
      <x:c r="F870" s="50" t="str">
        <x:v>Machinery</x:v>
      </x:c>
      <x:c r="G870" s="51" t="n">
        <x:v>39177</x:v>
      </x:c>
      <x:c r="H870" s="51" t="n">
        <x:v>41964</x:v>
      </x:c>
      <x:c r="I870" s="51" t="n">
        <x:v>44805</x:v>
      </x:c>
      <x:c r="J870" s="51" t="n">
        <x:v>51943</x:v>
      </x:c>
      <x:c r="K870" s="51" t="n">
        <x:v>57005</x:v>
      </x:c>
      <x:c r="L870" s="52" t="n">
        <x:f>IFERROR(H870/G870-1,"")</x:f>
        <x:v>0.07113867830614895</x:v>
      </x:c>
      <x:c r="M870" s="52" t="n">
        <x:f>IFERROR(I870/H870-1,"")</x:f>
        <x:v>0.06770088647412065</x:v>
      </x:c>
      <x:c r="N870" s="52" t="n">
        <x:f>IFERROR(J870/I870-1,"")</x:f>
        <x:v>0.15931257672134813</x:v>
      </x:c>
      <x:c r="O870" s="52" t="n">
        <x:f>IFERROR(K870/J870-1,"")</x:f>
        <x:v>0.09745297730204272</x:v>
      </x:c>
      <x:c r="P870" s="52" t="n">
        <x:f>IFERROR((K870/G870)^(1/4)-1,"")</x:f>
        <x:v>0.09829863375152326</x:v>
      </x:c>
      <x:c r="Q870" s="51" t="n">
        <x:v>9986</x:v>
      </x:c>
      <x:c r="R870" s="52" t="n">
        <x:f>IFERROR(Q870/K870,"")</x:f>
        <x:v>0.1751776159985966</x:v>
      </x:c>
      <x:c r="S870" s="53" t="n">
        <x:v>31260</x:v>
      </x:c>
      <x:c r="T870" s="50" t="str">
        <x:v>EDINET_company_history</x:v>
      </x:c>
      <x:c r="U870" s="50" t="str">
        <x:v>株式会社明晃</x:v>
      </x:c>
      <x:c r="V870" s="54" t="n">
        <x:v>0.1892</x:v>
      </x:c>
      <x:c r="W870" s="50" t="str">
        <x:v>末永 聡 / 青田 徳治</x:v>
      </x:c>
      <x:c r="X870" s="50" t="b">
        <x:f>AND(COUNT(L870:O870)=4,L870&gt;='設定'!$B$6,M870&gt;='設定'!$B$6,N870&gt;='設定'!$B$6,O870&gt;='設定'!$B$6)</x:f>
        <x:v>0</x:v>
      </x:c>
      <x:c r="Y870" s="50" t="b">
        <x:f>AND(COUNT(G870:K870)=5,P870&gt;='設定'!$B$7)</x:f>
        <x:v>0</x:v>
      </x:c>
      <x:c r="Z870" s="50" t="b">
        <x:f>AND(ISNUMBER(R870),R870&gt;='設定'!$B$8)</x:f>
        <x:v>1</x:v>
      </x:c>
      <x:c r="AA870" s="50" t="b">
        <x:f>AND(ISNUMBER(S870),S870&gt;=DATE(YEAR('設定'!$B$10)-'設定'!$B$9,MONTH('設定'!$B$10),DAY('設定'!$B$10)))</x:f>
        <x:v>0</x:v>
      </x:c>
      <x:c r="AB870" s="55" t="b">
        <x:v>0</x:v>
      </x:c>
      <x:c r="AC870" s="55" t="b">
        <x:v>0</x:v>
      </x:c>
      <x:c r="AD870" s="50" t="n">
        <x:f>IF(X870,1,0)+IF(Z870,1,0)+IF(AA870,1,0)+IF(AB870,1,0)</x:f>
        <x:v>1</x:v>
      </x:c>
      <x:c r="AE870" s="50" t="n">
        <x:f>IF(Y870,1,0)+IF(Z870,1,0)+IF(AA870,1,0)+IF(AB870,1,0)</x:f>
        <x:v>1</x:v>
      </x:c>
      <x:c r="AF870" s="50" t="n">
        <x:f>IF(Y870,1,0)+IF(Z870,1,0)+IF(AA870,1,0)+IF(AC870,1,0)</x:f>
        <x:v>1</x:v>
      </x:c>
      <x:c r="AG870" s="53" t="n">
        <x:v>44348</x:v>
      </x:c>
      <x:c r="AH870" s="50" t="str">
        <x:v>S100VO1N</x:v>
      </x:c>
      <x:c r="AI870" s="50" t="str">
        <x:v>NetSalesSummaryOfBusinessResults</x:v>
      </x:c>
      <x:c r="AJ870" s="50" t="str">
        <x:v>OperatingIncome</x:v>
      </x:c>
      <x:c r="AK870" s="53" t="n">
        <x:v>45747</x:v>
      </x:c>
      <x:c r="AL870" s="50" t="str">
        <x:v>365/365/365/366/365</x:v>
      </x:c>
      <x:c r="AM870" s="51" t="n">
        <x:v>71430205</x:v>
      </x:c>
      <x:c r="AN870" s="51" t="n">
        <x:v>1205</x:v>
      </x:c>
      <x:c r="AO870" s="51" t="n">
        <x:f>IFERROR(AM870*AN870,"")</x:f>
        <x:v>86073397025</x:v>
      </x:c>
      <x:c r="AP870" s="56" t="n">
        <x:f>IFERROR(AO870/(K870*1000000),"")</x:f>
        <x:v>1.509927147180072</x:v>
      </x:c>
      <x:c r="AQ870" s="57" t="n">
        <x:v>274468970</x:v>
      </x:c>
      <x:c r="AR870" s="52" t="n">
        <x:v>0.3007844032467791</x:v>
      </x:c>
      <x:c r="AS870" s="52" t="n">
        <x:v>-0.3928172653622731</x:v>
      </x:c>
      <x:c r="AT870" s="55" t="b">
        <x:v>1</x:v>
      </x:c>
      <x:c r="AU870" s="50"/>
      <x:c r="AV870" s="58" t="n">
        <x:v>0.3554963744452067</x:v>
      </x:c>
      <x:c r="AW870" s="50" t="n">
        <x:v>299</x:v>
      </x:c>
      <x:c r="AX870" s="50" t="str">
        <x:v>Future Moat</x:v>
      </x:c>
      <x:c r="AY870" s="50" t="str">
        <x:v>目立つ機械的警告なし（定性確認は別途必要）</x:v>
      </x:c>
      <x:c r="AZ870" s="59" t="str">
        <x:v>2025-06-24 14:00</x:v>
      </x:c>
      <x:c r="BA870" s="53" t="n">
        <x:v>31260</x:v>
      </x:c>
      <x:c r="BB870" s="50"/>
      <x:c r="BC870" s="50"/>
      <x:c r="BD870" s="50" t="str">
        <x:v>TOPIX Small 1</x:v>
      </x:c>
    </x:row>
    <x:row r="871">
      <x:c r="A871" s="50" t="n">
        <x:v>870</x:v>
      </x:c>
      <x:c r="B871" s="50" t="str">
        <x:v>7976</x:v>
      </x:c>
      <x:c r="C871" s="50" t="str">
        <x:v>7976.T</x:v>
      </x:c>
      <x:c r="D871" s="50" t="str">
        <x:v>MITSUBISHI PENCIL COMPANY,LIMITED</x:v>
      </x:c>
      <x:c r="E871" s="50" t="str">
        <x:v>Prime Market (Domestic)</x:v>
      </x:c>
      <x:c r="F871" s="50" t="str">
        <x:v>Other Products</x:v>
      </x:c>
      <x:c r="G871" s="51" t="n">
        <x:v>61894</x:v>
      </x:c>
      <x:c r="H871" s="51" t="n">
        <x:v>68997</x:v>
      </x:c>
      <x:c r="I871" s="51" t="n">
        <x:v>74801</x:v>
      </x:c>
      <x:c r="J871" s="51" t="n">
        <x:v>88820</x:v>
      </x:c>
      <x:c r="K871" s="51" t="n">
        <x:v>89814</x:v>
      </x:c>
      <x:c r="L871" s="52" t="n">
        <x:f>IFERROR(H871/G871-1,"")</x:f>
        <x:v>0.1147607199405436</x:v>
      </x:c>
      <x:c r="M871" s="52" t="n">
        <x:f>IFERROR(I871/H871-1,"")</x:f>
        <x:v>0.0841195994028725</x:v>
      </x:c>
      <x:c r="N871" s="52" t="n">
        <x:f>IFERROR(J871/I871-1,"")</x:f>
        <x:v>0.18741728051764017</x:v>
      </x:c>
      <x:c r="O871" s="52" t="n">
        <x:f>IFERROR(K871/J871-1,"")</x:f>
        <x:v>0.011191173159198486</x:v>
      </x:c>
      <x:c r="P871" s="52" t="n">
        <x:f>IFERROR((K871/G871)^(1/4)-1,"")</x:f>
        <x:v>0.09754888286965713</x:v>
      </x:c>
      <x:c r="Q871" s="51" t="n">
        <x:v>9692</x:v>
      </x:c>
      <x:c r="R871" s="52" t="n">
        <x:f>IFERROR(Q871/K871,"")</x:f>
        <x:v>0.10791190682967021</x:v>
      </x:c>
      <x:c r="S871" s="53" t="n">
        <x:v>22890</x:v>
      </x:c>
      <x:c r="T871" s="50" t="str">
        <x:v>EDINET_company_history</x:v>
      </x:c>
      <x:c r="U871" s="50" t="str">
        <x:v>日本マスタートラスト信託銀行株式会社（信託口）</x:v>
      </x:c>
      <x:c r="V871" s="54" t="n">
        <x:v>0.064</x:v>
      </x:c>
      <x:c r="W871" s="50" t="str">
        <x:v>数原 英一郎 / 数原 滋彦</x:v>
      </x:c>
      <x:c r="X871" s="50" t="b">
        <x:f>AND(COUNT(L871:O871)=4,L871&gt;='設定'!$B$6,M871&gt;='設定'!$B$6,N871&gt;='設定'!$B$6,O871&gt;='設定'!$B$6)</x:f>
        <x:v>0</x:v>
      </x:c>
      <x:c r="Y871" s="50" t="b">
        <x:f>AND(COUNT(G871:K871)=5,P871&gt;='設定'!$B$7)</x:f>
        <x:v>0</x:v>
      </x:c>
      <x:c r="Z871" s="50" t="b">
        <x:f>AND(ISNUMBER(R871),R871&gt;='設定'!$B$8)</x:f>
        <x:v>1</x:v>
      </x:c>
      <x:c r="AA871" s="50" t="b">
        <x:f>AND(ISNUMBER(S871),S871&gt;=DATE(YEAR('設定'!$B$10)-'設定'!$B$9,MONTH('設定'!$B$10),DAY('設定'!$B$10)))</x:f>
        <x:v>0</x:v>
      </x:c>
      <x:c r="AB871" s="55" t="b">
        <x:v>0</x:v>
      </x:c>
      <x:c r="AC871" s="55" t="b">
        <x:v>0</x:v>
      </x:c>
      <x:c r="AD871" s="50" t="n">
        <x:f>IF(X871,1,0)+IF(Z871,1,0)+IF(AA871,1,0)+IF(AB871,1,0)</x:f>
        <x:v>1</x:v>
      </x:c>
      <x:c r="AE871" s="50" t="n">
        <x:f>IF(Y871,1,0)+IF(Z871,1,0)+IF(AA871,1,0)+IF(AB871,1,0)</x:f>
        <x:v>1</x:v>
      </x:c>
      <x:c r="AF871" s="50" t="n">
        <x:f>IF(Y871,1,0)+IF(Z871,1,0)+IF(AA871,1,0)+IF(AC871,1,0)</x:f>
        <x:v>1</x:v>
      </x:c>
      <x:c r="AG871" s="53" t="n">
        <x:v>44348</x:v>
      </x:c>
      <x:c r="AH871" s="50" t="str">
        <x:v>S100XRVX</x:v>
      </x:c>
      <x:c r="AI871" s="50" t="str">
        <x:v>NetSalesSummaryOfBusinessResults</x:v>
      </x:c>
      <x:c r="AJ871" s="50" t="str">
        <x:v>OperatingIncome</x:v>
      </x:c>
      <x:c r="AK871" s="53" t="n">
        <x:v>46022</x:v>
      </x:c>
      <x:c r="AL871" s="50" t="str">
        <x:v>365/365/365/366/365</x:v>
      </x:c>
      <x:c r="AM871" s="51" t="n">
        <x:v>54090892</x:v>
      </x:c>
      <x:c r="AN871" s="51" t="n">
        <x:v>2550</x:v>
      </x:c>
      <x:c r="AO871" s="51" t="n">
        <x:f>IFERROR(AM871*AN871,"")</x:f>
        <x:v>137931774600</x:v>
      </x:c>
      <x:c r="AP871" s="56" t="n">
        <x:f>IFERROR(AO871/(K871*1000000),"")</x:f>
        <x:v>1.5357491549201683</x:v>
      </x:c>
      <x:c r="AQ871" s="57" t="n">
        <x:v>226094138.33333337</x:v>
      </x:c>
      <x:c r="AR871" s="52" t="n">
        <x:v>0.301953538579759</x:v>
      </x:c>
      <x:c r="AS871" s="52" t="n">
        <x:v>-0.2981366987548736</x:v>
      </x:c>
      <x:c r="AT871" s="55" t="b">
        <x:v>1</x:v>
      </x:c>
      <x:c r="AU871" s="50"/>
      <x:c r="AV871" s="58" t="n">
        <x:v>-0.0599258919794113</x:v>
      </x:c>
      <x:c r="AW871" s="50" t="n">
        <x:v>2337</x:v>
      </x:c>
      <x:c r="AX871" s="50" t="str">
        <x:v>Core Moat</x:v>
      </x:c>
      <x:c r="AY871" s="50" t="str">
        <x:v>目立つ機械的警告なし（定性確認は別途必要）</x:v>
      </x:c>
      <x:c r="AZ871" s="59" t="str">
        <x:v>2026-03-23 15:34</x:v>
      </x:c>
      <x:c r="BA871" s="53" t="n">
        <x:v>22890</x:v>
      </x:c>
      <x:c r="BB871" s="50"/>
      <x:c r="BC871" s="50"/>
      <x:c r="BD871" s="50" t="str">
        <x:v>TOPIX Small 1</x:v>
      </x:c>
    </x:row>
    <x:row r="872">
      <x:c r="A872" s="50" t="n">
        <x:v>871</x:v>
      </x:c>
      <x:c r="B872" s="50" t="str">
        <x:v>8377</x:v>
      </x:c>
      <x:c r="C872" s="50" t="str">
        <x:v>8377.T</x:v>
      </x:c>
      <x:c r="D872" s="50" t="str">
        <x:v>Hokuhoku Financial Group, Inc.</x:v>
      </x:c>
      <x:c r="E872" s="50" t="str">
        <x:v>Prime Market (Domestic)</x:v>
      </x:c>
      <x:c r="F872" s="50" t="str">
        <x:v>Banks</x:v>
      </x:c>
      <x:c r="G872" s="51" t="n">
        <x:v>7799</x:v>
      </x:c>
      <x:c r="H872" s="51" t="n">
        <x:v>7637</x:v>
      </x:c>
      <x:c r="I872" s="51" t="n">
        <x:v>6829</x:v>
      </x:c>
      <x:c r="J872" s="51" t="n">
        <x:v>10915</x:v>
      </x:c>
      <x:c r="K872" s="51" t="n">
        <x:v>11317</x:v>
      </x:c>
      <x:c r="L872" s="52" t="n">
        <x:f>IFERROR(H872/G872-1,"")</x:f>
        <x:v>-0.02077189383254263</x:v>
      </x:c>
      <x:c r="M872" s="52" t="n">
        <x:f>IFERROR(I872/H872-1,"")</x:f>
        <x:v>-0.10580070708393352</x:v>
      </x:c>
      <x:c r="N872" s="52" t="n">
        <x:f>IFERROR(J872/I872-1,"")</x:f>
        <x:v>0.5983306487040563</x:v>
      </x:c>
      <x:c r="O872" s="52" t="n">
        <x:f>IFERROR(K872/J872-1,"")</x:f>
        <x:v>0.03683005038937237</x:v>
      </x:c>
      <x:c r="P872" s="52" t="n">
        <x:f>IFERROR((K872/G872)^(1/4)-1,"")</x:f>
        <x:v>0.09754692894179318</x:v>
      </x:c>
      <x:c r="Q872" s="51" t="n">
        <x:v>10551</x:v>
      </x:c>
      <x:c r="R872" s="52" t="n">
        <x:f>IFERROR(Q872/K872,"")</x:f>
        <x:v>0.9323142175488204</x:v>
      </x:c>
      <x:c r="S872" s="53" t="n">
        <x:v>37865</x:v>
      </x:c>
      <x:c r="T872" s="50" t="str">
        <x:v>EDINET_company_history</x:v>
      </x:c>
      <x:c r="U872" s="50" t="str">
        <x:v>日本マスタートラスト信託銀行株式会社（信託口）</x:v>
      </x:c>
      <x:c r="V872" s="54" t="n">
        <x:v>0.0897</x:v>
      </x:c>
      <x:c r="W872" s="50" t="str">
        <x:v>中澤 宏 / 兼間 祐二</x:v>
      </x:c>
      <x:c r="X872" s="50" t="b">
        <x:f>AND(COUNT(L872:O872)=4,L872&gt;='設定'!$B$6,M872&gt;='設定'!$B$6,N872&gt;='設定'!$B$6,O872&gt;='設定'!$B$6)</x:f>
        <x:v>0</x:v>
      </x:c>
      <x:c r="Y872" s="50" t="b">
        <x:f>AND(COUNT(G872:K872)=5,P872&gt;='設定'!$B$7)</x:f>
        <x:v>0</x:v>
      </x:c>
      <x:c r="Z872" s="50" t="b">
        <x:f>AND(ISNUMBER(R872),R872&gt;='設定'!$B$8)</x:f>
        <x:v>1</x:v>
      </x:c>
      <x:c r="AA872" s="50" t="b">
        <x:f>AND(ISNUMBER(S872),S872&gt;=DATE(YEAR('設定'!$B$10)-'設定'!$B$9,MONTH('設定'!$B$10),DAY('設定'!$B$10)))</x:f>
        <x:v>0</x:v>
      </x:c>
      <x:c r="AB872" s="55" t="b">
        <x:v>0</x:v>
      </x:c>
      <x:c r="AC872" s="55" t="b">
        <x:v>0</x:v>
      </x:c>
      <x:c r="AD872" s="50" t="n">
        <x:f>IF(X872,1,0)+IF(Z872,1,0)+IF(AA872,1,0)+IF(AB872,1,0)</x:f>
        <x:v>1</x:v>
      </x:c>
      <x:c r="AE872" s="50" t="n">
        <x:f>IF(Y872,1,0)+IF(Z872,1,0)+IF(AA872,1,0)+IF(AB872,1,0)</x:f>
        <x:v>1</x:v>
      </x:c>
      <x:c r="AF872" s="50" t="n">
        <x:f>IF(Y872,1,0)+IF(Z872,1,0)+IF(AA872,1,0)+IF(AC872,1,0)</x:f>
        <x:v>1</x:v>
      </x:c>
      <x:c r="AG872" s="53" t="n">
        <x:v>44348</x:v>
      </x:c>
      <x:c r="AH872" s="50" t="str">
        <x:v>S100VY9C</x:v>
      </x:c>
      <x:c r="AI872" s="50" t="str">
        <x:v>OperatingRevenue1SummaryOfBusinessResults</x:v>
      </x:c>
      <x:c r="AJ872" s="50" t="str">
        <x:v>OperatingIncome</x:v>
      </x:c>
      <x:c r="AK872" s="53" t="n">
        <x:v>45747</x:v>
      </x:c>
      <x:c r="AL872" s="50" t="str">
        <x:v>365/365/365/366/365</x:v>
      </x:c>
      <x:c r="AM872" s="51" t="n">
        <x:v>165598414</x:v>
      </x:c>
      <x:c r="AN872" s="51" t="n">
        <x:v>6294</x:v>
      </x:c>
      <x:c r="AO872" s="51" t="n">
        <x:f>IFERROR(AM872*AN872,"")</x:f>
        <x:v>1042276417716</x:v>
      </x:c>
      <x:c r="AP872" s="56" t="n">
        <x:f>IFERROR(AO872/(K872*1000000),"")</x:f>
        <x:v>92.09829616647521</x:v>
      </x:c>
      <x:c r="AQ872" s="57" t="n">
        <x:v>2885834243.3333335</x:v>
      </x:c>
      <x:c r="AR872" s="52" t="n">
        <x:v>0.3532929178171579</x:v>
      </x:c>
      <x:c r="AS872" s="52" t="n">
        <x:v>-0.3431710857073795</x:v>
      </x:c>
      <x:c r="AT872" s="55" t="b">
        <x:v>1</x:v>
      </x:c>
      <x:c r="AU872" s="50"/>
      <x:c r="AV872" s="58" t="n">
        <x:v>0.2164982708336933</x:v>
      </x:c>
      <x:c r="AW872" s="50" t="n">
        <x:v>654</x:v>
      </x:c>
      <x:c r="AX872" s="50" t="str">
        <x:v>Core Moat</x:v>
      </x:c>
      <x:c r="AY872" s="50" t="str">
        <x:v>概算PSR15倍以上</x:v>
      </x:c>
      <x:c r="AZ872" s="59" t="str">
        <x:v>2025-06-17 15:15</x:v>
      </x:c>
      <x:c r="BA872" s="53" t="n">
        <x:v>37865</x:v>
      </x:c>
      <x:c r="BB872" s="50"/>
      <x:c r="BC872" s="50"/>
      <x:c r="BD872" s="50" t="str">
        <x:v>TOPIX Mid400</x:v>
      </x:c>
    </x:row>
    <x:row r="873">
      <x:c r="A873" s="50" t="n">
        <x:v>872</x:v>
      </x:c>
      <x:c r="B873" s="50" t="str">
        <x:v>4704</x:v>
      </x:c>
      <x:c r="C873" s="50" t="str">
        <x:v>4704.T</x:v>
      </x:c>
      <x:c r="D873" s="50" t="str">
        <x:v>Trend Micro Incorporated</x:v>
      </x:c>
      <x:c r="E873" s="50" t="str">
        <x:v>Prime Market (Domestic)</x:v>
      </x:c>
      <x:c r="F873" s="50" t="str">
        <x:v>Information &amp; Communication</x:v>
      </x:c>
      <x:c r="G873" s="51" t="n">
        <x:v>190359</x:v>
      </x:c>
      <x:c r="H873" s="51" t="n">
        <x:v>223795</x:v>
      </x:c>
      <x:c r="I873" s="51" t="n">
        <x:v>248691</x:v>
      </x:c>
      <x:c r="J873" s="51" t="n">
        <x:v>272638</x:v>
      </x:c>
      <x:c r="K873" s="51" t="n">
        <x:v>275984</x:v>
      </x:c>
      <x:c r="L873" s="52" t="n">
        <x:f>IFERROR(H873/G873-1,"")</x:f>
        <x:v>0.17564706685788423</x:v>
      </x:c>
      <x:c r="M873" s="52" t="n">
        <x:f>IFERROR(I873/H873-1,"")</x:f>
        <x:v>0.11124466587725368</x:v>
      </x:c>
      <x:c r="N873" s="52" t="n">
        <x:f>IFERROR(J873/I873-1,"")</x:f>
        <x:v>0.09629218588529542</x:v>
      </x:c>
      <x:c r="O873" s="52" t="n">
        <x:f>IFERROR(K873/J873-1,"")</x:f>
        <x:v>0.012272683925204753</x:v>
      </x:c>
      <x:c r="P873" s="52" t="n">
        <x:f>IFERROR((K873/G873)^(1/4)-1,"")</x:f>
        <x:v>0.0973056680983535</x:v>
      </x:c>
      <x:c r="Q873" s="51" t="n">
        <x:v>57777</x:v>
      </x:c>
      <x:c r="R873" s="52" t="n">
        <x:f>IFERROR(Q873/K873,"")</x:f>
        <x:v>0.20934909270102614</x:v>
      </x:c>
      <x:c r="S873" s="53" t="n">
        <x:v>36342</x:v>
      </x:c>
      <x:c r="T873" s="50" t="str">
        <x:v>EDINET_company_history</x:v>
      </x:c>
      <x:c r="U873" s="50" t="str">
        <x:v>日本マスタートラスト信託銀行株式会社(信託口)</x:v>
      </x:c>
      <x:c r="V873" s="54" t="n">
        <x:v>0.2572</x:v>
      </x:c>
      <x:c r="W873" s="50" t="str">
        <x:v>チャン ミン ジャン / エバ・チェン / 根岸 マヘンドラ / 大三川 彰 彦</x:v>
      </x:c>
      <x:c r="X873" s="50" t="b">
        <x:f>AND(COUNT(L873:O873)=4,L873&gt;='設定'!$B$6,M873&gt;='設定'!$B$6,N873&gt;='設定'!$B$6,O873&gt;='設定'!$B$6)</x:f>
        <x:v>0</x:v>
      </x:c>
      <x:c r="Y873" s="50" t="b">
        <x:f>AND(COUNT(G873:K873)=5,P873&gt;='設定'!$B$7)</x:f>
        <x:v>0</x:v>
      </x:c>
      <x:c r="Z873" s="50" t="b">
        <x:f>AND(ISNUMBER(R873),R873&gt;='設定'!$B$8)</x:f>
        <x:v>1</x:v>
      </x:c>
      <x:c r="AA873" s="50" t="b">
        <x:f>AND(ISNUMBER(S873),S873&gt;=DATE(YEAR('設定'!$B$10)-'設定'!$B$9,MONTH('設定'!$B$10),DAY('設定'!$B$10)))</x:f>
        <x:v>0</x:v>
      </x:c>
      <x:c r="AB873" s="55" t="b">
        <x:v>0</x:v>
      </x:c>
      <x:c r="AC873" s="55" t="b">
        <x:v>0</x:v>
      </x:c>
      <x:c r="AD873" s="50" t="n">
        <x:f>IF(X873,1,0)+IF(Z873,1,0)+IF(AA873,1,0)+IF(AB873,1,0)</x:f>
        <x:v>1</x:v>
      </x:c>
      <x:c r="AE873" s="50" t="n">
        <x:f>IF(Y873,1,0)+IF(Z873,1,0)+IF(AA873,1,0)+IF(AB873,1,0)</x:f>
        <x:v>1</x:v>
      </x:c>
      <x:c r="AF873" s="50" t="n">
        <x:f>IF(Y873,1,0)+IF(Z873,1,0)+IF(AA873,1,0)+IF(AC873,1,0)</x:f>
        <x:v>1</x:v>
      </x:c>
      <x:c r="AG873" s="53" t="n">
        <x:v>44348</x:v>
      </x:c>
      <x:c r="AH873" s="50" t="str">
        <x:v>S100XUHN</x:v>
      </x:c>
      <x:c r="AI873" s="50" t="str">
        <x:v>NetSalesSummaryOfBusinessResults</x:v>
      </x:c>
      <x:c r="AJ873" s="50" t="str">
        <x:v>OperatingIncome</x:v>
      </x:c>
      <x:c r="AK873" s="53" t="n">
        <x:v>46022</x:v>
      </x:c>
      <x:c r="AL873" s="50" t="str">
        <x:v>365/365/365/366/365</x:v>
      </x:c>
      <x:c r="AM873" s="51" t="n">
        <x:v>130680304</x:v>
      </x:c>
      <x:c r="AN873" s="51" t="n">
        <x:v>6353</x:v>
      </x:c>
      <x:c r="AO873" s="51" t="n">
        <x:f>IFERROR(AM873*AN873,"")</x:f>
        <x:v>830211971312</x:v>
      </x:c>
      <x:c r="AP873" s="56" t="n">
        <x:f>IFERROR(AO873/(K873*1000000),"")</x:f>
        <x:v>3.0081887765667576</x:v>
      </x:c>
      <x:c r="AQ873" s="57" t="n">
        <x:v>6947150856.666667</x:v>
      </x:c>
      <x:c r="AR873" s="52" t="n">
        <x:v>0.3315591873067177</x:v>
      </x:c>
      <x:c r="AS873" s="52" t="n">
        <x:v>-0.5743532746220457</x:v>
      </x:c>
      <x:c r="AT873" s="55" t="b">
        <x:v>1</x:v>
      </x:c>
      <x:c r="AU873" s="50"/>
      <x:c r="AV873" s="58" t="n">
        <x:v>-0.2160419639744523</x:v>
      </x:c>
      <x:c r="AW873" s="50" t="n">
        <x:v>3090</x:v>
      </x:c>
      <x:c r="AX873" s="50" t="str">
        <x:v>Core Moat</x:v>
      </x:c>
      <x:c r="AY873" s="50" t="str">
        <x:v>目立つ機械的警告なし（定性確認は別途必要）</x:v>
      </x:c>
      <x:c r="AZ873" s="59" t="str">
        <x:v>2026-03-26 14:16</x:v>
      </x:c>
      <x:c r="BA873" s="53" t="n">
        <x:v>36342</x:v>
      </x:c>
      <x:c r="BB873" s="50"/>
      <x:c r="BC873" s="50"/>
      <x:c r="BD873" s="50" t="str">
        <x:v>TOPIX Mid400</x:v>
      </x:c>
    </x:row>
    <x:row r="874">
      <x:c r="A874" s="50" t="n">
        <x:v>873</x:v>
      </x:c>
      <x:c r="B874" s="50" t="str">
        <x:v>9513</x:v>
      </x:c>
      <x:c r="C874" s="50" t="str">
        <x:v>9513.T</x:v>
      </x:c>
      <x:c r="D874" s="50" t="str">
        <x:v>Electric Power Development Co.,Ltd.</x:v>
      </x:c>
      <x:c r="E874" s="50" t="str">
        <x:v>Prime Market (Domestic)</x:v>
      </x:c>
      <x:c r="F874" s="50" t="str">
        <x:v>Electric Power and Gas</x:v>
      </x:c>
      <x:c r="G874" s="51" t="n">
        <x:v>909144</x:v>
      </x:c>
      <x:c r="H874" s="51" t="n">
        <x:v>1084621</x:v>
      </x:c>
      <x:c r="I874" s="51" t="n">
        <x:v>1841922</x:v>
      </x:c>
      <x:c r="J874" s="51" t="n">
        <x:v>1257998</x:v>
      </x:c>
      <x:c r="K874" s="51" t="n">
        <x:v>1316674</x:v>
      </x:c>
      <x:c r="L874" s="52" t="n">
        <x:f>IFERROR(H874/G874-1,"")</x:f>
        <x:v>0.1930134280158038</x:v>
      </x:c>
      <x:c r="M874" s="52" t="n">
        <x:f>IFERROR(I874/H874-1,"")</x:f>
        <x:v>0.698217165258648</x:v>
      </x:c>
      <x:c r="N874" s="52" t="n">
        <x:f>IFERROR(J874/I874-1,"")</x:f>
        <x:v>-0.31701885313276024</x:v>
      </x:c>
      <x:c r="O874" s="52" t="n">
        <x:f>IFERROR(K874/J874-1,"")</x:f>
        <x:v>0.04664236350137285</x:v>
      </x:c>
      <x:c r="P874" s="52" t="n">
        <x:f>IFERROR((K874/G874)^(1/4)-1,"")</x:f>
        <x:v>0.09701204408035413</x:v>
      </x:c>
      <x:c r="Q874" s="51" t="n">
        <x:v>138310</x:v>
      </x:c>
      <x:c r="R874" s="52" t="n">
        <x:f>IFERROR(Q874/K874,"")</x:f>
        <x:v>0.10504498455957967</x:v>
      </x:c>
      <x:c r="S874" s="53" t="n">
        <x:v>38261</x:v>
      </x:c>
      <x:c r="T874" s="50" t="str">
        <x:v>EDINET_company_history</x:v>
      </x:c>
      <x:c r="U874" s="50" t="str">
        <x:v>日本マスタートラスト信託銀行株式会社（信託口）</x:v>
      </x:c>
      <x:c r="V874" s="54" t="n">
        <x:v>0.1234</x:v>
      </x:c>
      <x:c r="W874" s="50" t="str">
        <x:v>渡部 肇史 / 菅野 等 / 嶋田 善多 / 萩原 修 / 笹津 浩司 / 倉田 一秀 / 関根 良二</x:v>
      </x:c>
      <x:c r="X874" s="50" t="b">
        <x:f>AND(COUNT(L874:O874)=4,L874&gt;='設定'!$B$6,M874&gt;='設定'!$B$6,N874&gt;='設定'!$B$6,O874&gt;='設定'!$B$6)</x:f>
        <x:v>0</x:v>
      </x:c>
      <x:c r="Y874" s="50" t="b">
        <x:f>AND(COUNT(G874:K874)=5,P874&gt;='設定'!$B$7)</x:f>
        <x:v>0</x:v>
      </x:c>
      <x:c r="Z874" s="50" t="b">
        <x:f>AND(ISNUMBER(R874),R874&gt;='設定'!$B$8)</x:f>
        <x:v>1</x:v>
      </x:c>
      <x:c r="AA874" s="50" t="b">
        <x:f>AND(ISNUMBER(S874),S874&gt;=DATE(YEAR('設定'!$B$10)-'設定'!$B$9,MONTH('設定'!$B$10),DAY('設定'!$B$10)))</x:f>
        <x:v>0</x:v>
      </x:c>
      <x:c r="AB874" s="55" t="b">
        <x:v>0</x:v>
      </x:c>
      <x:c r="AC874" s="55" t="b">
        <x:v>0</x:v>
      </x:c>
      <x:c r="AD874" s="50" t="n">
        <x:f>IF(X874,1,0)+IF(Z874,1,0)+IF(AA874,1,0)+IF(AB874,1,0)</x:f>
        <x:v>1</x:v>
      </x:c>
      <x:c r="AE874" s="50" t="n">
        <x:f>IF(Y874,1,0)+IF(Z874,1,0)+IF(AA874,1,0)+IF(AB874,1,0)</x:f>
        <x:v>1</x:v>
      </x:c>
      <x:c r="AF874" s="50" t="n">
        <x:f>IF(Y874,1,0)+IF(Z874,1,0)+IF(AA874,1,0)+IF(AC874,1,0)</x:f>
        <x:v>1</x:v>
      </x:c>
      <x:c r="AG874" s="53" t="n">
        <x:v>44348</x:v>
      </x:c>
      <x:c r="AH874" s="50" t="str">
        <x:v>S100W4NR</x:v>
      </x:c>
      <x:c r="AI874" s="50" t="str">
        <x:v>OperatingRevenue1SummaryOfBusinessResults</x:v>
      </x:c>
      <x:c r="AJ874" s="50" t="str">
        <x:v>OperatingIncome</x:v>
      </x:c>
      <x:c r="AK874" s="53" t="n">
        <x:v>45747</x:v>
      </x:c>
      <x:c r="AL874" s="50" t="str">
        <x:v>365/365/365/366/365</x:v>
      </x:c>
      <x:c r="AM874" s="51" t="n">
        <x:v>183047400</x:v>
      </x:c>
      <x:c r="AN874" s="51" t="n">
        <x:v>3954</x:v>
      </x:c>
      <x:c r="AO874" s="51" t="n">
        <x:f>IFERROR(AM874*AN874,"")</x:f>
        <x:v>723769419600</x:v>
      </x:c>
      <x:c r="AP874" s="56" t="n">
        <x:f>IFERROR(AO874/(K874*1000000),"")</x:f>
        <x:v>0.5496952317733926</x:v>
      </x:c>
      <x:c r="AQ874" s="57" t="n">
        <x:v>5372123065</x:v>
      </x:c>
      <x:c r="AR874" s="52" t="n">
        <x:v>0.2605049348436094</x:v>
      </x:c>
      <x:c r="AS874" s="52" t="n">
        <x:v>-0.1790906796786056</x:v>
      </x:c>
      <x:c r="AT874" s="55" t="b">
        <x:v>1</x:v>
      </x:c>
      <x:c r="AU874" s="50"/>
      <x:c r="AV874" s="58" t="n">
        <x:v>0.6926902727173073</x:v>
      </x:c>
      <x:c r="AW874" s="50" t="n">
        <x:v>14</x:v>
      </x:c>
      <x:c r="AX874" s="50" t="str">
        <x:v>Transformation Moat</x:v>
      </x:c>
      <x:c r="AY874" s="50" t="str">
        <x:v>目立つ機械的警告なし（定性確認は別途必要）</x:v>
      </x:c>
      <x:c r="AZ874" s="59" t="str">
        <x:v>2025-06-25 17:10</x:v>
      </x:c>
      <x:c r="BA874" s="53" t="n">
        <x:v>38261</x:v>
      </x:c>
      <x:c r="BB874" s="50"/>
      <x:c r="BC874" s="50"/>
      <x:c r="BD874" s="50" t="str">
        <x:v>TOPIX Mid400</x:v>
      </x:c>
    </x:row>
    <x:row r="875">
      <x:c r="A875" s="50" t="n">
        <x:v>874</x:v>
      </x:c>
      <x:c r="B875" s="50" t="str">
        <x:v>4076</x:v>
      </x:c>
      <x:c r="C875" s="50" t="str">
        <x:v>4076.T</x:v>
      </x:c>
      <x:c r="D875" s="50" t="str">
        <x:v>CNS Co.,Ltd.</x:v>
      </x:c>
      <x:c r="E875" s="50" t="str">
        <x:v>Growth Market(Domestic)</x:v>
      </x:c>
      <x:c r="F875" s="50" t="str">
        <x:v>Information &amp; Communication</x:v>
      </x:c>
      <x:c r="G875" s="51" t="n">
        <x:v>4841.026</x:v>
      </x:c>
      <x:c r="H875" s="51" t="n">
        <x:v>5419.409</x:v>
      </x:c>
      <x:c r="I875" s="51" t="n">
        <x:v>5989.475</x:v>
      </x:c>
      <x:c r="J875" s="51" t="n">
        <x:v>6657.083</x:v>
      </x:c>
      <x:c r="K875" s="51" t="n">
        <x:v>7004.976</x:v>
      </x:c>
      <x:c r="L875" s="52" t="n">
        <x:f>IFERROR(H875/G875-1,"")</x:f>
        <x:v>0.1194752930473828</x:v>
      </x:c>
      <x:c r="M875" s="52" t="n">
        <x:f>IFERROR(I875/H875-1,"")</x:f>
        <x:v>0.10518969872914208</x:v>
      </x:c>
      <x:c r="N875" s="52" t="n">
        <x:f>IFERROR(J875/I875-1,"")</x:f>
        <x:v>0.11146352560115846</x:v>
      </x:c>
      <x:c r="O875" s="52" t="n">
        <x:f>IFERROR(K875/J875-1,"")</x:f>
        <x:v>0.05225907503331406</x:v>
      </x:c>
      <x:c r="P875" s="52" t="n">
        <x:f>IFERROR((K875/G875)^(1/4)-1,"")</x:f>
        <x:v>0.09677441054533364</x:v>
      </x:c>
      <x:c r="Q875" s="51" t="n">
        <x:v>555.336</x:v>
      </x:c>
      <x:c r="R875" s="52" t="n">
        <x:f>IFERROR(Q875/K875,"")</x:f>
        <x:v>0.0792773594085119</x:v>
      </x:c>
      <x:c r="S875" s="53" t="n">
        <x:v>44428</x:v>
      </x:c>
      <x:c r="T875" s="50" t="str">
        <x:v>local_price_first_trade</x:v>
      </x:c>
      <x:c r="U875" s="50" t="str">
        <x:v>Ｎ＆ＫＴ株式会社</x:v>
      </x:c>
      <x:c r="V875" s="54" t="n">
        <x:v>0.2064</x:v>
      </x:c>
      <x:c r="W875" s="50" t="str">
        <x:v>富山 広己 / 関根 政英</x:v>
      </x:c>
      <x:c r="X875" s="50" t="b">
        <x:f>AND(COUNT(L875:O875)=4,L875&gt;='設定'!$B$6,M875&gt;='設定'!$B$6,N875&gt;='設定'!$B$6,O875&gt;='設定'!$B$6)</x:f>
        <x:v>0</x:v>
      </x:c>
      <x:c r="Y875" s="50" t="b">
        <x:f>AND(COUNT(G875:K875)=5,P875&gt;='設定'!$B$7)</x:f>
        <x:v>0</x:v>
      </x:c>
      <x:c r="Z875" s="50" t="b">
        <x:f>AND(ISNUMBER(R875),R875&gt;='設定'!$B$8)</x:f>
        <x:v>0</x:v>
      </x:c>
      <x:c r="AA875" s="50" t="b">
        <x:f>AND(ISNUMBER(S875),S875&gt;=DATE(YEAR('設定'!$B$10)-'設定'!$B$9,MONTH('設定'!$B$10),DAY('設定'!$B$10)))</x:f>
        <x:v>1</x:v>
      </x:c>
      <x:c r="AB875" s="55" t="b">
        <x:v>0</x:v>
      </x:c>
      <x:c r="AC875" s="55" t="b">
        <x:v>0</x:v>
      </x:c>
      <x:c r="AD875" s="50" t="n">
        <x:f>IF(X875,1,0)+IF(Z875,1,0)+IF(AA875,1,0)+IF(AB875,1,0)</x:f>
        <x:v>1</x:v>
      </x:c>
      <x:c r="AE875" s="50" t="n">
        <x:f>IF(Y875,1,0)+IF(Z875,1,0)+IF(AA875,1,0)+IF(AB875,1,0)</x:f>
        <x:v>1</x:v>
      </x:c>
      <x:c r="AF875" s="50" t="n">
        <x:f>IF(Y875,1,0)+IF(Z875,1,0)+IF(AA875,1,0)+IF(AC875,1,0)</x:f>
        <x:v>1</x:v>
      </x:c>
      <x:c r="AG875" s="53" t="n">
        <x:v>44428</x:v>
      </x:c>
      <x:c r="AH875" s="50" t="str">
        <x:v>S100WLIX</x:v>
      </x:c>
      <x:c r="AI875" s="50" t="str">
        <x:v>NetSalesSummaryOfBusinessResults</x:v>
      </x:c>
      <x:c r="AJ875" s="50" t="str">
        <x:v>OperatingIncome</x:v>
      </x:c>
      <x:c r="AK875" s="53" t="n">
        <x:v>45808</x:v>
      </x:c>
      <x:c r="AL875" s="50" t="str">
        <x:v>365/365/365/366/365</x:v>
      </x:c>
      <x:c r="AM875" s="51" t="n">
        <x:v>2906000</x:v>
      </x:c>
      <x:c r="AN875" s="51" t="n">
        <x:v>1651</x:v>
      </x:c>
      <x:c r="AO875" s="51" t="n">
        <x:f>IFERROR(AM875*AN875,"")</x:f>
        <x:v>4797806000</x:v>
      </x:c>
      <x:c r="AP875" s="56" t="n">
        <x:f>IFERROR(AO875/(K875*1000000),"")</x:f>
        <x:v>0.684913981147116</x:v>
      </x:c>
      <x:c r="AQ875" s="57" t="n">
        <x:v>4328255</x:v>
      </x:c>
      <x:c r="AR875" s="52" t="n">
        <x:v>0.3191641528800458</x:v>
      </x:c>
      <x:c r="AS875" s="52" t="n">
        <x:v>-0.4588078317071349</x:v>
      </x:c>
      <x:c r="AT875" s="55" t="b">
        <x:v>0</x:v>
      </x:c>
      <x:c r="AU875" s="50" t="str">
        <x:v>low_liquidity</x:v>
      </x:c>
      <x:c r="AV875" s="58" t="n">
        <x:v>0.0747620642262956</x:v>
      </x:c>
      <x:c r="AW875" s="50" t="n">
        <x:v>1373</x:v>
      </x:c>
      <x:c r="AX875" s="50" t="str">
        <x:v>Discovery</x:v>
      </x:c>
      <x:c r="AY875" s="50" t="str">
        <x:v>既存適格性フィルター不通過: low_liquidity / 60日平均売買代金2,000万円未満</x:v>
      </x:c>
      <x:c r="AZ875" s="59" t="str">
        <x:v>2025-08-27 13:15</x:v>
      </x:c>
      <x:c r="BA875" s="53" t="n">
        <x:v>44409</x:v>
      </x:c>
      <x:c r="BB875" s="50"/>
      <x:c r="BC875" s="50"/>
      <x:c r="BD875" s="50"/>
    </x:row>
    <x:row r="876">
      <x:c r="A876" s="50" t="n">
        <x:v>875</x:v>
      </x:c>
      <x:c r="B876" s="50" t="str">
        <x:v>3623</x:v>
      </x:c>
      <x:c r="C876" s="50" t="str">
        <x:v>3623.T</x:v>
      </x:c>
      <x:c r="D876" s="50" t="str">
        <x:v>Billing System Corporation</x:v>
      </x:c>
      <x:c r="E876" s="50" t="str">
        <x:v>Growth Market(Domestic)</x:v>
      </x:c>
      <x:c r="F876" s="50" t="str">
        <x:v>Information &amp; Communication</x:v>
      </x:c>
      <x:c r="G876" s="51" t="n">
        <x:v>3143.327</x:v>
      </x:c>
      <x:c r="H876" s="51" t="n">
        <x:v>3434.759</x:v>
      </x:c>
      <x:c r="I876" s="51" t="n">
        <x:v>3782.637</x:v>
      </x:c>
      <x:c r="J876" s="51" t="n">
        <x:v>4218.23</x:v>
      </x:c>
      <x:c r="K876" s="51" t="n">
        <x:v>4546.706</x:v>
      </x:c>
      <x:c r="L876" s="52" t="n">
        <x:f>IFERROR(H876/G876-1,"")</x:f>
        <x:v>0.09271450281819216</x:v>
      </x:c>
      <x:c r="M876" s="52" t="n">
        <x:f>IFERROR(I876/H876-1,"")</x:f>
        <x:v>0.10128163285983094</x:v>
      </x:c>
      <x:c r="N876" s="52" t="n">
        <x:f>IFERROR(J876/I876-1,"")</x:f>
        <x:v>0.11515590843107582</x:v>
      </x:c>
      <x:c r="O876" s="52" t="n">
        <x:f>IFERROR(K876/J876-1,"")</x:f>
        <x:v>0.07787057604729952</x:v>
      </x:c>
      <x:c r="P876" s="52" t="n">
        <x:f>IFERROR((K876/G876)^(1/4)-1,"")</x:f>
        <x:v>0.09667218213811624</x:v>
      </x:c>
      <x:c r="Q876" s="51" t="n">
        <x:v>647.366</x:v>
      </x:c>
      <x:c r="R876" s="52" t="n">
        <x:f>IFERROR(Q876/K876,"")</x:f>
        <x:v>0.1423813195750946</x:v>
      </x:c>
      <x:c r="S876" s="53" t="n">
        <x:v>39508</x:v>
      </x:c>
      <x:c r="T876" s="50" t="str">
        <x:v>EDINET_company_history</x:v>
      </x:c>
      <x:c r="U876" s="50" t="str">
        <x:v>株式会社Ｔ－ＳＫＹ</x:v>
      </x:c>
      <x:c r="V876" s="54" t="n">
        <x:v>0.0952</x:v>
      </x:c>
      <x:c r="W876" s="50" t="str">
        <x:v>石塚 昭浩</x:v>
      </x:c>
      <x:c r="X876" s="50" t="b">
        <x:f>AND(COUNT(L876:O876)=4,L876&gt;='設定'!$B$6,M876&gt;='設定'!$B$6,N876&gt;='設定'!$B$6,O876&gt;='設定'!$B$6)</x:f>
        <x:v>0</x:v>
      </x:c>
      <x:c r="Y876" s="50" t="b">
        <x:f>AND(COUNT(G876:K876)=5,P876&gt;='設定'!$B$7)</x:f>
        <x:v>0</x:v>
      </x:c>
      <x:c r="Z876" s="50" t="b">
        <x:f>AND(ISNUMBER(R876),R876&gt;='設定'!$B$8)</x:f>
        <x:v>1</x:v>
      </x:c>
      <x:c r="AA876" s="50" t="b">
        <x:f>AND(ISNUMBER(S876),S876&gt;=DATE(YEAR('設定'!$B$10)-'設定'!$B$9,MONTH('設定'!$B$10),DAY('設定'!$B$10)))</x:f>
        <x:v>0</x:v>
      </x:c>
      <x:c r="AB876" s="55" t="b">
        <x:v>0</x:v>
      </x:c>
      <x:c r="AC876" s="55" t="b">
        <x:v>0</x:v>
      </x:c>
      <x:c r="AD876" s="50" t="n">
        <x:f>IF(X876,1,0)+IF(Z876,1,0)+IF(AA876,1,0)+IF(AB876,1,0)</x:f>
        <x:v>1</x:v>
      </x:c>
      <x:c r="AE876" s="50" t="n">
        <x:f>IF(Y876,1,0)+IF(Z876,1,0)+IF(AA876,1,0)+IF(AB876,1,0)</x:f>
        <x:v>1</x:v>
      </x:c>
      <x:c r="AF876" s="50" t="n">
        <x:f>IF(Y876,1,0)+IF(Z876,1,0)+IF(AA876,1,0)+IF(AC876,1,0)</x:f>
        <x:v>1</x:v>
      </x:c>
      <x:c r="AG876" s="53" t="n">
        <x:v>44348</x:v>
      </x:c>
      <x:c r="AH876" s="50" t="str">
        <x:v>S100XSRU</x:v>
      </x:c>
      <x:c r="AI876" s="50" t="str">
        <x:v>NetSalesSummaryOfBusinessResults</x:v>
      </x:c>
      <x:c r="AJ876" s="50" t="str">
        <x:v>OperatingIncome</x:v>
      </x:c>
      <x:c r="AK876" s="53" t="n">
        <x:v>46022</x:v>
      </x:c>
      <x:c r="AL876" s="50" t="str">
        <x:v>365/365/365/366/365</x:v>
      </x:c>
      <x:c r="AM876" s="51" t="n">
        <x:v>6289400</x:v>
      </x:c>
      <x:c r="AN876" s="51" t="n">
        <x:v>996</x:v>
      </x:c>
      <x:c r="AO876" s="51" t="n">
        <x:f>IFERROR(AM876*AN876,"")</x:f>
        <x:v>6264242400</x:v>
      </x:c>
      <x:c r="AP876" s="56" t="n">
        <x:f>IFERROR(AO876/(K876*1000000),"")</x:f>
        <x:v>1.3777540047674075</x:v>
      </x:c>
      <x:c r="AQ876" s="57" t="n">
        <x:v>26948778.333333332</x:v>
      </x:c>
      <x:c r="AR876" s="52" t="n">
        <x:v>0.447523774924898</x:v>
      </x:c>
      <x:c r="AS876" s="52" t="n">
        <x:v>-0.5367986318131364</x:v>
      </x:c>
      <x:c r="AT876" s="55" t="b">
        <x:v>0</x:v>
      </x:c>
      <x:c r="AU876" s="50" t="str">
        <x:v>excessive_leverage</x:v>
      </x:c>
      <x:c r="AV876" s="58" t="n">
        <x:v>0.1458529804768033</x:v>
      </x:c>
      <x:c r="AW876" s="50" t="n">
        <x:v>967</x:v>
      </x:c>
      <x:c r="AX876" s="50" t="str">
        <x:v>Discovery</x:v>
      </x:c>
      <x:c r="AY876" s="50" t="str">
        <x:v>既存適格性フィルター不通過: excessive_leverage</x:v>
      </x:c>
      <x:c r="AZ876" s="59" t="str">
        <x:v>2026-03-23 16:55</x:v>
      </x:c>
      <x:c r="BA876" s="53" t="n">
        <x:v>39508</x:v>
      </x:c>
      <x:c r="BB876" s="50"/>
      <x:c r="BC876" s="50"/>
      <x:c r="BD876" s="50"/>
    </x:row>
    <x:row r="877">
      <x:c r="A877" s="50" t="n">
        <x:v>876</x:v>
      </x:c>
      <x:c r="B877" s="50" t="str">
        <x:v>6954</x:v>
      </x:c>
      <x:c r="C877" s="50" t="str">
        <x:v>6954.T</x:v>
      </x:c>
      <x:c r="D877" s="50" t="str">
        <x:v>FANUC CORPORATION</x:v>
      </x:c>
      <x:c r="E877" s="50" t="str">
        <x:v>Prime Market (Domestic)</x:v>
      </x:c>
      <x:c r="F877" s="50" t="str">
        <x:v>Electric Appliances</x:v>
      </x:c>
      <x:c r="G877" s="51" t="n">
        <x:v>551287</x:v>
      </x:c>
      <x:c r="H877" s="51" t="n">
        <x:v>733008</x:v>
      </x:c>
      <x:c r="I877" s="51" t="n">
        <x:v>851956</x:v>
      </x:c>
      <x:c r="J877" s="51" t="n">
        <x:v>795274</x:v>
      </x:c>
      <x:c r="K877" s="51" t="n">
        <x:v>797129</x:v>
      </x:c>
      <x:c r="L877" s="52" t="n">
        <x:f>IFERROR(H877/G877-1,"")</x:f>
        <x:v>0.32963048285194474</x:v>
      </x:c>
      <x:c r="M877" s="52" t="n">
        <x:f>IFERROR(I877/H877-1,"")</x:f>
        <x:v>0.1622738087442428</x:v>
      </x:c>
      <x:c r="N877" s="52" t="n">
        <x:f>IFERROR(J877/I877-1,"")</x:f>
        <x:v>-0.06653160491856391</x:v>
      </x:c>
      <x:c r="O877" s="52" t="n">
        <x:f>IFERROR(K877/J877-1,"")</x:f>
        <x:v>0.002332529417534035</x:v>
      </x:c>
      <x:c r="P877" s="52" t="n">
        <x:f>IFERROR((K877/G877)^(1/4)-1,"")</x:f>
        <x:v>0.09657341929060781</x:v>
      </x:c>
      <x:c r="Q877" s="51" t="n">
        <x:v>158846</x:v>
      </x:c>
      <x:c r="R877" s="52" t="n">
        <x:f>IFERROR(Q877/K877,"")</x:f>
        <x:v>0.19927263968567197</x:v>
      </x:c>
      <x:c r="S877" s="53" t="n">
        <x:v>28065</x:v>
      </x:c>
      <x:c r="T877" s="50" t="str">
        <x:v>EDINET_company_history</x:v>
      </x:c>
      <x:c r="U877" s="50" t="str">
        <x:v>日本マスタートラスト信託銀行株式会社（信託口)</x:v>
      </x:c>
      <x:c r="V877" s="54" t="n">
        <x:v>0.2397</x:v>
      </x:c>
      <x:c r="W877" s="50" t="str">
        <x:v>山 口 賢 治 / マイケルジェイ チコ</x:v>
      </x:c>
      <x:c r="X877" s="50" t="b">
        <x:f>AND(COUNT(L877:O877)=4,L877&gt;='設定'!$B$6,M877&gt;='設定'!$B$6,N877&gt;='設定'!$B$6,O877&gt;='設定'!$B$6)</x:f>
        <x:v>0</x:v>
      </x:c>
      <x:c r="Y877" s="50" t="b">
        <x:f>AND(COUNT(G877:K877)=5,P877&gt;='設定'!$B$7)</x:f>
        <x:v>0</x:v>
      </x:c>
      <x:c r="Z877" s="50" t="b">
        <x:f>AND(ISNUMBER(R877),R877&gt;='設定'!$B$8)</x:f>
        <x:v>1</x:v>
      </x:c>
      <x:c r="AA877" s="50" t="b">
        <x:f>AND(ISNUMBER(S877),S877&gt;=DATE(YEAR('設定'!$B$10)-'設定'!$B$9,MONTH('設定'!$B$10),DAY('設定'!$B$10)))</x:f>
        <x:v>0</x:v>
      </x:c>
      <x:c r="AB877" s="55" t="b">
        <x:v>0</x:v>
      </x:c>
      <x:c r="AC877" s="55" t="b">
        <x:v>0</x:v>
      </x:c>
      <x:c r="AD877" s="50" t="n">
        <x:f>IF(X877,1,0)+IF(Z877,1,0)+IF(AA877,1,0)+IF(AB877,1,0)</x:f>
        <x:v>1</x:v>
      </x:c>
      <x:c r="AE877" s="50" t="n">
        <x:f>IF(Y877,1,0)+IF(Z877,1,0)+IF(AA877,1,0)+IF(AB877,1,0)</x:f>
        <x:v>1</x:v>
      </x:c>
      <x:c r="AF877" s="50" t="n">
        <x:f>IF(Y877,1,0)+IF(Z877,1,0)+IF(AA877,1,0)+IF(AC877,1,0)</x:f>
        <x:v>1</x:v>
      </x:c>
      <x:c r="AG877" s="53" t="n">
        <x:v>44348</x:v>
      </x:c>
      <x:c r="AH877" s="50" t="str">
        <x:v>S100W6NX</x:v>
      </x:c>
      <x:c r="AI877" s="50" t="str">
        <x:v>NetSalesSummaryOfBusinessResults</x:v>
      </x:c>
      <x:c r="AJ877" s="50" t="str">
        <x:v>OperatingIncome</x:v>
      </x:c>
      <x:c r="AK877" s="53" t="n">
        <x:v>45747</x:v>
      </x:c>
      <x:c r="AL877" s="50" t="str">
        <x:v>365/365/365/366/365</x:v>
      </x:c>
      <x:c r="AM877" s="51" t="n">
        <x:v>933264385</x:v>
      </x:c>
      <x:c r="AN877" s="51" t="n">
        <x:v>8081</x:v>
      </x:c>
      <x:c r="AO877" s="51" t="n">
        <x:f>IFERROR(AM877*AN877,"")</x:f>
        <x:v>7541709495185</x:v>
      </x:c>
      <x:c r="AP877" s="56" t="n">
        <x:f>IFERROR(AO877/(K877*1000000),"")</x:f>
        <x:v>9.461090356999934</x:v>
      </x:c>
      <x:c r="AQ877" s="57" t="n">
        <x:v>44299332953.333336</x:v>
      </x:c>
      <x:c r="AR877" s="52" t="n">
        <x:v>0.35477700394191</x:v>
      </x:c>
      <x:c r="AS877" s="52" t="n">
        <x:v>-0.3944897411626117</x:v>
      </x:c>
      <x:c r="AT877" s="55" t="b">
        <x:v>1</x:v>
      </x:c>
      <x:c r="AU877" s="50"/>
      <x:c r="AV877" s="58" t="n">
        <x:v>0.3086974048650033</x:v>
      </x:c>
      <x:c r="AW877" s="50" t="n">
        <x:v>407</x:v>
      </x:c>
      <x:c r="AX877" s="50" t="str">
        <x:v>Future Moat</x:v>
      </x:c>
      <x:c r="AY877" s="50" t="str">
        <x:v>目立つ機械的警告なし（定性確認は別途必要）</x:v>
      </x:c>
      <x:c r="AZ877" s="59" t="str">
        <x:v>2025-06-26 13:53</x:v>
      </x:c>
      <x:c r="BA877" s="53" t="n">
        <x:v>28065</x:v>
      </x:c>
      <x:c r="BB877" s="50"/>
      <x:c r="BC877" s="50"/>
      <x:c r="BD877" s="50" t="str">
        <x:v>TOPIX Large70</x:v>
      </x:c>
    </x:row>
    <x:row r="878">
      <x:c r="A878" s="50" t="n">
        <x:v>877</x:v>
      </x:c>
      <x:c r="B878" s="50" t="str">
        <x:v>3092</x:v>
      </x:c>
      <x:c r="C878" s="50" t="str">
        <x:v>3092.T</x:v>
      </x:c>
      <x:c r="D878" s="50" t="str">
        <x:v>ZOZO,Inc.</x:v>
      </x:c>
      <x:c r="E878" s="50" t="str">
        <x:v>Prime Market (Domestic)</x:v>
      </x:c>
      <x:c r="F878" s="50" t="str">
        <x:v>Retail Trade</x:v>
      </x:c>
      <x:c r="G878" s="51" t="n">
        <x:v>147402</x:v>
      </x:c>
      <x:c r="H878" s="51" t="n">
        <x:v>166199</x:v>
      </x:c>
      <x:c r="I878" s="51" t="n">
        <x:v>183423</x:v>
      </x:c>
      <x:c r="J878" s="51" t="n">
        <x:v>197016</x:v>
      </x:c>
      <x:c r="K878" s="51" t="n">
        <x:v>213131</x:v>
      </x:c>
      <x:c r="L878" s="52" t="n">
        <x:f>IFERROR(H878/G878-1,"")</x:f>
        <x:v>0.12752201462666712</x:v>
      </x:c>
      <x:c r="M878" s="52" t="n">
        <x:f>IFERROR(I878/H878-1,"")</x:f>
        <x:v>0.10363479924668617</x:v>
      </x:c>
      <x:c r="N878" s="52" t="n">
        <x:f>IFERROR(J878/I878-1,"")</x:f>
        <x:v>0.07410739111234688</x:v>
      </x:c>
      <x:c r="O878" s="52" t="n">
        <x:f>IFERROR(K878/J878-1,"")</x:f>
        <x:v>0.08179538717667612</x:v>
      </x:c>
      <x:c r="P878" s="52" t="n">
        <x:f>IFERROR((K878/G878)^(1/4)-1,"")</x:f>
        <x:v>0.09656861466019007</x:v>
      </x:c>
      <x:c r="Q878" s="51" t="n">
        <x:v>64756</x:v>
      </x:c>
      <x:c r="R878" s="52" t="n">
        <x:f>IFERROR(Q878/K878,"")</x:f>
        <x:v>0.3038319155824352</x:v>
      </x:c>
      <x:c r="S878" s="53" t="n">
        <x:v>39417</x:v>
      </x:c>
      <x:c r="T878" s="50" t="str">
        <x:v>EDINET_company_history</x:v>
      </x:c>
      <x:c r="U878" s="50" t="str">
        <x:v>Ｚホールディングス中間株式会社</x:v>
      </x:c>
      <x:c r="V878" s="54" t="n">
        <x:v>0.5151</x:v>
      </x:c>
      <x:c r="W878" s="50" t="str">
        <x:v>澤田 宏太郎 / 栁澤 孝旨</x:v>
      </x:c>
      <x:c r="X878" s="50" t="b">
        <x:f>AND(COUNT(L878:O878)=4,L878&gt;='設定'!$B$6,M878&gt;='設定'!$B$6,N878&gt;='設定'!$B$6,O878&gt;='設定'!$B$6)</x:f>
        <x:v>0</x:v>
      </x:c>
      <x:c r="Y878" s="50" t="b">
        <x:f>AND(COUNT(G878:K878)=5,P878&gt;='設定'!$B$7)</x:f>
        <x:v>0</x:v>
      </x:c>
      <x:c r="Z878" s="50" t="b">
        <x:f>AND(ISNUMBER(R878),R878&gt;='設定'!$B$8)</x:f>
        <x:v>1</x:v>
      </x:c>
      <x:c r="AA878" s="50" t="b">
        <x:f>AND(ISNUMBER(S878),S878&gt;=DATE(YEAR('設定'!$B$10)-'設定'!$B$9,MONTH('設定'!$B$10),DAY('設定'!$B$10)))</x:f>
        <x:v>0</x:v>
      </x:c>
      <x:c r="AB878" s="55" t="b">
        <x:v>0</x:v>
      </x:c>
      <x:c r="AC878" s="55" t="b">
        <x:v>0</x:v>
      </x:c>
      <x:c r="AD878" s="50" t="n">
        <x:f>IF(X878,1,0)+IF(Z878,1,0)+IF(AA878,1,0)+IF(AB878,1,0)</x:f>
        <x:v>1</x:v>
      </x:c>
      <x:c r="AE878" s="50" t="n">
        <x:f>IF(Y878,1,0)+IF(Z878,1,0)+IF(AA878,1,0)+IF(AB878,1,0)</x:f>
        <x:v>1</x:v>
      </x:c>
      <x:c r="AF878" s="50" t="n">
        <x:f>IF(Y878,1,0)+IF(Z878,1,0)+IF(AA878,1,0)+IF(AC878,1,0)</x:f>
        <x:v>1</x:v>
      </x:c>
      <x:c r="AG878" s="53" t="n">
        <x:v>44348</x:v>
      </x:c>
      <x:c r="AH878" s="50" t="str">
        <x:v>S100VXJF</x:v>
      </x:c>
      <x:c r="AI878" s="50" t="str">
        <x:v>NetSalesSummaryOfBusinessResults</x:v>
      </x:c>
      <x:c r="AJ878" s="50" t="str">
        <x:v>OperatingIncome</x:v>
      </x:c>
      <x:c r="AK878" s="53" t="n">
        <x:v>45747</x:v>
      </x:c>
      <x:c r="AL878" s="50" t="str">
        <x:v>365/365/365/366/365</x:v>
      </x:c>
      <x:c r="AM878" s="51" t="n">
        <x:v>289913581</x:v>
      </x:c>
      <x:c r="AN878" s="51" t="n">
        <x:v>1018</x:v>
      </x:c>
      <x:c r="AO878" s="51" t="n">
        <x:f>IFERROR(AM878*AN878,"")</x:f>
        <x:v>295132025458</x:v>
      </x:c>
      <x:c r="AP878" s="56" t="n">
        <x:f>IFERROR(AO878/(K878*1000000),"")</x:f>
        <x:v>1.3847447131482515</x:v>
      </x:c>
      <x:c r="AQ878" s="57" t="n">
        <x:v>5356770378.154297</x:v>
      </x:c>
      <x:c r="AR878" s="52" t="n">
        <x:v>0.3123471390971408</x:v>
      </x:c>
      <x:c r="AS878" s="52" t="n">
        <x:v>-0.4675665492438968</x:v>
      </x:c>
      <x:c r="AT878" s="55" t="b">
        <x:v>1</x:v>
      </x:c>
      <x:c r="AU878" s="50"/>
      <x:c r="AV878" s="58" t="n">
        <x:v>-0.1371337945571802</x:v>
      </x:c>
      <x:c r="AW878" s="50" t="n">
        <x:v>2791</x:v>
      </x:c>
      <x:c r="AX878" s="50" t="str">
        <x:v>Core Moat</x:v>
      </x:c>
      <x:c r="AY878" s="50" t="str">
        <x:v>目立つ機械的警告なし（定性確認は別途必要）</x:v>
      </x:c>
      <x:c r="AZ878" s="59" t="str">
        <x:v>2025-06-13 15:35</x:v>
      </x:c>
      <x:c r="BA878" s="53" t="n">
        <x:v>39417</x:v>
      </x:c>
      <x:c r="BB878" s="50"/>
      <x:c r="BC878" s="50"/>
      <x:c r="BD878" s="50" t="str">
        <x:v>TOPIX Mid400</x:v>
      </x:c>
    </x:row>
    <x:row r="879">
      <x:c r="A879" s="50" t="n">
        <x:v>878</x:v>
      </x:c>
      <x:c r="B879" s="50" t="str">
        <x:v>4684</x:v>
      </x:c>
      <x:c r="C879" s="50" t="str">
        <x:v>4684.T</x:v>
      </x:c>
      <x:c r="D879" s="50" t="str">
        <x:v>OBIC Co.,Ltd.</x:v>
      </x:c>
      <x:c r="E879" s="50" t="str">
        <x:v>Prime Market (Domestic)</x:v>
      </x:c>
      <x:c r="F879" s="50" t="str">
        <x:v>Information &amp; Communication</x:v>
      </x:c>
      <x:c r="G879" s="51" t="n">
        <x:v>83862</x:v>
      </x:c>
      <x:c r="H879" s="51" t="n">
        <x:v>89476</x:v>
      </x:c>
      <x:c r="I879" s="51" t="n">
        <x:v>100167</x:v>
      </x:c>
      <x:c r="J879" s="51" t="n">
        <x:v>111590</x:v>
      </x:c>
      <x:c r="K879" s="51" t="n">
        <x:v>121240</x:v>
      </x:c>
      <x:c r="L879" s="52" t="n">
        <x:f>IFERROR(H879/G879-1,"")</x:f>
        <x:v>0.06694331163101275</x:v>
      </x:c>
      <x:c r="M879" s="52" t="n">
        <x:f>IFERROR(I879/H879-1,"")</x:f>
        <x:v>0.11948455451741258</x:v>
      </x:c>
      <x:c r="N879" s="52" t="n">
        <x:f>IFERROR(J879/I879-1,"")</x:f>
        <x:v>0.11403955394491194</x:v>
      </x:c>
      <x:c r="O879" s="52" t="n">
        <x:f>IFERROR(K879/J879-1,"")</x:f>
        <x:v>0.08647728291065504</x:v>
      </x:c>
      <x:c r="P879" s="52" t="n">
        <x:f>IFERROR((K879/G879)^(1/4)-1,"")</x:f>
        <x:v>0.09652914150730418</x:v>
      </x:c>
      <x:c r="Q879" s="51" t="n">
        <x:v>78378</x:v>
      </x:c>
      <x:c r="R879" s="52" t="n">
        <x:f>IFERROR(Q879/K879,"")</x:f>
        <x:v>0.646469811943253</x:v>
      </x:c>
      <x:c r="S879" s="53" t="n">
        <x:v>36130</x:v>
      </x:c>
      <x:c r="T879" s="50" t="str">
        <x:v>EDINET_company_history</x:v>
      </x:c>
      <x:c r="U879" s="50" t="str">
        <x:v>株式会社ＭＮホールディングス</x:v>
      </x:c>
      <x:c r="V879" s="54" t="n">
        <x:v>0.1921</x:v>
      </x:c>
      <x:c r="W879" s="50" t="str">
        <x:v>野田 順弘 / 橘 昇一</x:v>
      </x:c>
      <x:c r="X879" s="50" t="b">
        <x:f>AND(COUNT(L879:O879)=4,L879&gt;='設定'!$B$6,M879&gt;='設定'!$B$6,N879&gt;='設定'!$B$6,O879&gt;='設定'!$B$6)</x:f>
        <x:v>0</x:v>
      </x:c>
      <x:c r="Y879" s="50" t="b">
        <x:f>AND(COUNT(G879:K879)=5,P879&gt;='設定'!$B$7)</x:f>
        <x:v>0</x:v>
      </x:c>
      <x:c r="Z879" s="50" t="b">
        <x:f>AND(ISNUMBER(R879),R879&gt;='設定'!$B$8)</x:f>
        <x:v>1</x:v>
      </x:c>
      <x:c r="AA879" s="50" t="b">
        <x:f>AND(ISNUMBER(S879),S879&gt;=DATE(YEAR('設定'!$B$10)-'設定'!$B$9,MONTH('設定'!$B$10),DAY('設定'!$B$10)))</x:f>
        <x:v>0</x:v>
      </x:c>
      <x:c r="AB879" s="55" t="b">
        <x:v>0</x:v>
      </x:c>
      <x:c r="AC879" s="55" t="b">
        <x:v>0</x:v>
      </x:c>
      <x:c r="AD879" s="50" t="n">
        <x:f>IF(X879,1,0)+IF(Z879,1,0)+IF(AA879,1,0)+IF(AB879,1,0)</x:f>
        <x:v>1</x:v>
      </x:c>
      <x:c r="AE879" s="50" t="n">
        <x:f>IF(Y879,1,0)+IF(Z879,1,0)+IF(AA879,1,0)+IF(AB879,1,0)</x:f>
        <x:v>1</x:v>
      </x:c>
      <x:c r="AF879" s="50" t="n">
        <x:f>IF(Y879,1,0)+IF(Z879,1,0)+IF(AA879,1,0)+IF(AC879,1,0)</x:f>
        <x:v>1</x:v>
      </x:c>
      <x:c r="AG879" s="53" t="n">
        <x:v>44348</x:v>
      </x:c>
      <x:c r="AH879" s="50" t="str">
        <x:v>S100W1Y7</x:v>
      </x:c>
      <x:c r="AI879" s="50" t="str">
        <x:v>NetSalesSummaryOfBusinessResults</x:v>
      </x:c>
      <x:c r="AJ879" s="50" t="str">
        <x:v>OperatingIncome</x:v>
      </x:c>
      <x:c r="AK879" s="53" t="n">
        <x:v>45747</x:v>
      </x:c>
      <x:c r="AL879" s="50" t="str">
        <x:v>365/365/365/366/365</x:v>
      </x:c>
      <x:c r="AM879" s="51" t="n">
        <x:v>439893900</x:v>
      </x:c>
      <x:c r="AN879" s="51" t="n">
        <x:v>4161</x:v>
      </x:c>
      <x:c r="AO879" s="51" t="n">
        <x:f>IFERROR(AM879*AN879,"")</x:f>
        <x:v>1830398517900</x:v>
      </x:c>
      <x:c r="AP879" s="56" t="n">
        <x:f>IFERROR(AO879/(K879*1000000),"")</x:f>
        <x:v>15.097315390135268</x:v>
      </x:c>
      <x:c r="AQ879" s="57" t="n">
        <x:v>7176962053.333333</x:v>
      </x:c>
      <x:c r="AR879" s="52" t="n">
        <x:v>0.2499884443273526</x:v>
      </x:c>
      <x:c r="AS879" s="52" t="n">
        <x:v>-0.3236744945501569</x:v>
      </x:c>
      <x:c r="AT879" s="55" t="b">
        <x:v>1</x:v>
      </x:c>
      <x:c r="AU879" s="50"/>
      <x:c r="AV879" s="58" t="n">
        <x:v>0.2806416192527578</x:v>
      </x:c>
      <x:c r="AW879" s="50" t="n">
        <x:v>469</x:v>
      </x:c>
      <x:c r="AX879" s="50" t="str">
        <x:v>Core Moat</x:v>
      </x:c>
      <x:c r="AY879" s="50" t="str">
        <x:v>概算PSR15倍以上</x:v>
      </x:c>
      <x:c r="AZ879" s="59" t="str">
        <x:v>2025-06-24 10:00</x:v>
      </x:c>
      <x:c r="BA879" s="53" t="n">
        <x:v>36130</x:v>
      </x:c>
      <x:c r="BB879" s="50"/>
      <x:c r="BC879" s="50"/>
      <x:c r="BD879" s="50" t="str">
        <x:v>TOPIX Mid400</x:v>
      </x:c>
    </x:row>
    <x:row r="880">
      <x:c r="A880" s="50" t="n">
        <x:v>879</x:v>
      </x:c>
      <x:c r="B880" s="50" t="str">
        <x:v>7970</x:v>
      </x:c>
      <x:c r="C880" s="50" t="str">
        <x:v>7970.T</x:v>
      </x:c>
      <x:c r="D880" s="50" t="str">
        <x:v>Shin-Etsu Polymer Co.,Ltd.</x:v>
      </x:c>
      <x:c r="E880" s="50" t="str">
        <x:v>Prime Market (Domestic)</x:v>
      </x:c>
      <x:c r="F880" s="50" t="str">
        <x:v>Chemicals</x:v>
      </x:c>
      <x:c r="G880" s="51" t="n">
        <x:v>76904</x:v>
      </x:c>
      <x:c r="H880" s="51" t="n">
        <x:v>92640</x:v>
      </x:c>
      <x:c r="I880" s="51" t="n">
        <x:v>108278</x:v>
      </x:c>
      <x:c r="J880" s="51" t="n">
        <x:v>104379</x:v>
      </x:c>
      <x:c r="K880" s="51" t="n">
        <x:v>110582</x:v>
      </x:c>
      <x:c r="L880" s="52" t="n">
        <x:f>IFERROR(H880/G880-1,"")</x:f>
        <x:v>0.20461874544887126</x:v>
      </x:c>
      <x:c r="M880" s="52" t="n">
        <x:f>IFERROR(I880/H880-1,"")</x:f>
        <x:v>0.16880397236614852</x:v>
      </x:c>
      <x:c r="N880" s="52" t="n">
        <x:f>IFERROR(J880/I880-1,"")</x:f>
        <x:v>-0.03600916160254164</x:v>
      </x:c>
      <x:c r="O880" s="52" t="n">
        <x:f>IFERROR(K880/J880-1,"")</x:f>
        <x:v>0.059427662652449253</x:v>
      </x:c>
      <x:c r="P880" s="52" t="n">
        <x:f>IFERROR((K880/G880)^(1/4)-1,"")</x:f>
        <x:v>0.09504981907864773</x:v>
      </x:c>
      <x:c r="Q880" s="51" t="n">
        <x:v>13271</x:v>
      </x:c>
      <x:c r="R880" s="52" t="n">
        <x:f>IFERROR(Q880/K880,"")</x:f>
        <x:v>0.12001048995315694</x:v>
      </x:c>
      <x:c r="S880" s="53" t="n">
        <x:v>30651</x:v>
      </x:c>
      <x:c r="T880" s="50" t="str">
        <x:v>EDINET_company_history</x:v>
      </x:c>
      <x:c r="U880" s="50" t="str">
        <x:v>信越化学工業株式会社</x:v>
      </x:c>
      <x:c r="V880" s="54" t="n">
        <x:v>0.5343</x:v>
      </x:c>
      <x:c r="W880" s="50" t="str">
        <x:v>小 野 義 昭 / 出 戸 利 明</x:v>
      </x:c>
      <x:c r="X880" s="50" t="b">
        <x:f>AND(COUNT(L880:O880)=4,L880&gt;='設定'!$B$6,M880&gt;='設定'!$B$6,N880&gt;='設定'!$B$6,O880&gt;='設定'!$B$6)</x:f>
        <x:v>0</x:v>
      </x:c>
      <x:c r="Y880" s="50" t="b">
        <x:f>AND(COUNT(G880:K880)=5,P880&gt;='設定'!$B$7)</x:f>
        <x:v>0</x:v>
      </x:c>
      <x:c r="Z880" s="50" t="b">
        <x:f>AND(ISNUMBER(R880),R880&gt;='設定'!$B$8)</x:f>
        <x:v>1</x:v>
      </x:c>
      <x:c r="AA880" s="50" t="b">
        <x:f>AND(ISNUMBER(S880),S880&gt;=DATE(YEAR('設定'!$B$10)-'設定'!$B$9,MONTH('設定'!$B$10),DAY('設定'!$B$10)))</x:f>
        <x:v>0</x:v>
      </x:c>
      <x:c r="AB880" s="55" t="b">
        <x:v>0</x:v>
      </x:c>
      <x:c r="AC880" s="55" t="b">
        <x:v>0</x:v>
      </x:c>
      <x:c r="AD880" s="50" t="n">
        <x:f>IF(X880,1,0)+IF(Z880,1,0)+IF(AA880,1,0)+IF(AB880,1,0)</x:f>
        <x:v>1</x:v>
      </x:c>
      <x:c r="AE880" s="50" t="n">
        <x:f>IF(Y880,1,0)+IF(Z880,1,0)+IF(AA880,1,0)+IF(AB880,1,0)</x:f>
        <x:v>1</x:v>
      </x:c>
      <x:c r="AF880" s="50" t="n">
        <x:f>IF(Y880,1,0)+IF(Z880,1,0)+IF(AA880,1,0)+IF(AC880,1,0)</x:f>
        <x:v>1</x:v>
      </x:c>
      <x:c r="AG880" s="53" t="n">
        <x:v>44348</x:v>
      </x:c>
      <x:c r="AH880" s="50" t="str">
        <x:v>S100W0CP</x:v>
      </x:c>
      <x:c r="AI880" s="50" t="str">
        <x:v>NetSalesSummaryOfBusinessResults</x:v>
      </x:c>
      <x:c r="AJ880" s="50" t="str">
        <x:v>OperatingIncome</x:v>
      </x:c>
      <x:c r="AK880" s="53" t="n">
        <x:v>45747</x:v>
      </x:c>
      <x:c r="AL880" s="50" t="str">
        <x:v>365/365/365/366/365</x:v>
      </x:c>
      <x:c r="AM880" s="51" t="n">
        <x:v>80442876</x:v>
      </x:c>
      <x:c r="AN880" s="51" t="n">
        <x:v>2312</x:v>
      </x:c>
      <x:c r="AO880" s="51" t="n">
        <x:f>IFERROR(AM880*AN880,"")</x:f>
        <x:v>185983929312</x:v>
      </x:c>
      <x:c r="AP880" s="56" t="n">
        <x:f>IFERROR(AO880/(K880*1000000),"")</x:f>
        <x:v>1.6818644020907563</x:v>
      </x:c>
      <x:c r="AQ880" s="57" t="n">
        <x:v>334295235</x:v>
      </x:c>
      <x:c r="AR880" s="52" t="n">
        <x:v>0.2970371332974541</x:v>
      </x:c>
      <x:c r="AS880" s="52" t="n">
        <x:v>-0.2855112672419339</x:v>
      </x:c>
      <x:c r="AT880" s="55" t="b">
        <x:v>1</x:v>
      </x:c>
      <x:c r="AU880" s="50"/>
      <x:c r="AV880" s="58" t="n">
        <x:v>0.2335726040933166</x:v>
      </x:c>
      <x:c r="AW880" s="50" t="n">
        <x:v>591</x:v>
      </x:c>
      <x:c r="AX880" s="50" t="str">
        <x:v>Core Moat</x:v>
      </x:c>
      <x:c r="AY880" s="50" t="str">
        <x:v>目立つ機械的警告なし（定性確認は別途必要）</x:v>
      </x:c>
      <x:c r="AZ880" s="59" t="str">
        <x:v>2025-06-20 13:13</x:v>
      </x:c>
      <x:c r="BA880" s="53" t="n">
        <x:v>30651</x:v>
      </x:c>
      <x:c r="BB880" s="50"/>
      <x:c r="BC880" s="50"/>
      <x:c r="BD880" s="50" t="str">
        <x:v>TOPIX Small 1</x:v>
      </x:c>
    </x:row>
    <x:row r="881">
      <x:c r="A881" s="50" t="n">
        <x:v>880</x:v>
      </x:c>
      <x:c r="B881" s="50" t="str">
        <x:v>3969</x:v>
      </x:c>
      <x:c r="C881" s="50" t="str">
        <x:v>3969.T</x:v>
      </x:c>
      <x:c r="D881" s="50" t="str">
        <x:v>ATLED CORP.</x:v>
      </x:c>
      <x:c r="E881" s="50" t="str">
        <x:v>Standard Market(Domestic)</x:v>
      </x:c>
      <x:c r="F881" s="50" t="str">
        <x:v>Information &amp; Communication</x:v>
      </x:c>
      <x:c r="G881" s="51" t="n">
        <x:v>1924.441</x:v>
      </x:c>
      <x:c r="H881" s="51" t="n">
        <x:v>2113.504</x:v>
      </x:c>
      <x:c r="I881" s="51" t="n">
        <x:v>2167.211</x:v>
      </x:c>
      <x:c r="J881" s="51" t="n">
        <x:v>2501.295</x:v>
      </x:c>
      <x:c r="K881" s="51" t="n">
        <x:v>2766.31</x:v>
      </x:c>
      <x:c r="L881" s="52" t="n">
        <x:f>IFERROR(H881/G881-1,"")</x:f>
        <x:v>0.09824307422259237</x:v>
      </x:c>
      <x:c r="M881" s="52" t="n">
        <x:f>IFERROR(I881/H881-1,"")</x:f>
        <x:v>0.02541135479279899</x:v>
      </x:c>
      <x:c r="N881" s="52" t="n">
        <x:f>IFERROR(J881/I881-1,"")</x:f>
        <x:v>0.15415388718495815</x:v>
      </x:c>
      <x:c r="O881" s="52" t="n">
        <x:f>IFERROR(K881/J881-1,"")</x:f>
        <x:v>0.10595111732122753</x:v>
      </x:c>
      <x:c r="P881" s="52" t="n">
        <x:f>IFERROR((K881/G881)^(1/4)-1,"")</x:f>
        <x:v>0.0949620351273488</x:v>
      </x:c>
      <x:c r="Q881" s="51" t="n">
        <x:v>1058.199</x:v>
      </x:c>
      <x:c r="R881" s="52" t="n">
        <x:f>IFERROR(Q881/K881,"")</x:f>
        <x:v>0.38253088048700257</x:v>
      </x:c>
      <x:c r="S881" s="53" t="n">
        <x:v>42705</x:v>
      </x:c>
      <x:c r="T881" s="50" t="str">
        <x:v>EDINET_company_history</x:v>
      </x:c>
      <x:c r="U881" s="50" t="str">
        <x:v>株式会社ソフトクリエイトホールディングス</x:v>
      </x:c>
      <x:c r="V881" s="54" t="n">
        <x:v>0.5129</x:v>
      </x:c>
      <x:c r="W881" s="50" t="str">
        <x:v>林 宗治 / 岡本 康広</x:v>
      </x:c>
      <x:c r="X881" s="50" t="b">
        <x:f>AND(COUNT(L881:O881)=4,L881&gt;='設定'!$B$6,M881&gt;='設定'!$B$6,N881&gt;='設定'!$B$6,O881&gt;='設定'!$B$6)</x:f>
        <x:v>0</x:v>
      </x:c>
      <x:c r="Y881" s="50" t="b">
        <x:f>AND(COUNT(G881:K881)=5,P881&gt;='設定'!$B$7)</x:f>
        <x:v>0</x:v>
      </x:c>
      <x:c r="Z881" s="50" t="b">
        <x:f>AND(ISNUMBER(R881),R881&gt;='設定'!$B$8)</x:f>
        <x:v>1</x:v>
      </x:c>
      <x:c r="AA881" s="50" t="b">
        <x:f>AND(ISNUMBER(S881),S881&gt;=DATE(YEAR('設定'!$B$10)-'設定'!$B$9,MONTH('設定'!$B$10),DAY('設定'!$B$10)))</x:f>
        <x:v>0</x:v>
      </x:c>
      <x:c r="AB881" s="55" t="b">
        <x:v>0</x:v>
      </x:c>
      <x:c r="AC881" s="55" t="b">
        <x:v>0</x:v>
      </x:c>
      <x:c r="AD881" s="50" t="n">
        <x:f>IF(X881,1,0)+IF(Z881,1,0)+IF(AA881,1,0)+IF(AB881,1,0)</x:f>
        <x:v>1</x:v>
      </x:c>
      <x:c r="AE881" s="50" t="n">
        <x:f>IF(Y881,1,0)+IF(Z881,1,0)+IF(AA881,1,0)+IF(AB881,1,0)</x:f>
        <x:v>1</x:v>
      </x:c>
      <x:c r="AF881" s="50" t="n">
        <x:f>IF(Y881,1,0)+IF(Z881,1,0)+IF(AA881,1,0)+IF(AC881,1,0)</x:f>
        <x:v>1</x:v>
      </x:c>
      <x:c r="AG881" s="53" t="n">
        <x:v>44348</x:v>
      </x:c>
      <x:c r="AH881" s="50" t="str">
        <x:v>S100W19A</x:v>
      </x:c>
      <x:c r="AI881" s="50" t="str">
        <x:v>NetSalesSummaryOfBusinessResults</x:v>
      </x:c>
      <x:c r="AJ881" s="50" t="str">
        <x:v>OperatingIncome</x:v>
      </x:c>
      <x:c r="AK881" s="53" t="n">
        <x:v>45747</x:v>
      </x:c>
      <x:c r="AL881" s="50" t="str">
        <x:v>365/365/365/366/365</x:v>
      </x:c>
      <x:c r="AM881" s="51" t="n">
        <x:v>7487300</x:v>
      </x:c>
      <x:c r="AN881" s="51" t="n">
        <x:v>1345</x:v>
      </x:c>
      <x:c r="AO881" s="51" t="n">
        <x:f>IFERROR(AM881*AN881,"")</x:f>
        <x:v>10070418500</x:v>
      </x:c>
      <x:c r="AP881" s="56" t="n">
        <x:f>IFERROR(AO881/(K881*1000000),"")</x:f>
        <x:v>3.6403796031536597</x:v>
      </x:c>
      <x:c r="AQ881" s="57" t="n">
        <x:v>7190455</x:v>
      </x:c>
      <x:c r="AR881" s="52" t="n">
        <x:v>0.2458686540283588</x:v>
      </x:c>
      <x:c r="AS881" s="52" t="n">
        <x:v>-0.5213580736975728</x:v>
      </x:c>
      <x:c r="AT881" s="55" t="b">
        <x:v>0</x:v>
      </x:c>
      <x:c r="AU881" s="50" t="str">
        <x:v>low_liquidity</x:v>
      </x:c>
      <x:c r="AV881" s="58" t="n">
        <x:v>0.3302482587822311</x:v>
      </x:c>
      <x:c r="AW881" s="50" t="n">
        <x:v>346</x:v>
      </x:c>
      <x:c r="AX881" s="50" t="str">
        <x:v>Discovery</x:v>
      </x:c>
      <x:c r="AY881" s="50" t="str">
        <x:v>既存適格性フィルター不通過: low_liquidity / 60日平均売買代金2,000万円未満</x:v>
      </x:c>
      <x:c r="AZ881" s="59" t="str">
        <x:v>2025-06-20 13:49</x:v>
      </x:c>
      <x:c r="BA881" s="53" t="n">
        <x:v>42705</x:v>
      </x:c>
      <x:c r="BB881" s="50"/>
      <x:c r="BC881" s="50"/>
      <x:c r="BD881" s="50"/>
    </x:row>
    <x:row r="882">
      <x:c r="A882" s="50" t="n">
        <x:v>881</x:v>
      </x:c>
      <x:c r="B882" s="50" t="str">
        <x:v>7362</x:v>
      </x:c>
      <x:c r="C882" s="50" t="str">
        <x:v>7362.T</x:v>
      </x:c>
      <x:c r="D882" s="50" t="str">
        <x:v>Terminalcare Support Institute Inc.</x:v>
      </x:c>
      <x:c r="E882" s="50" t="str">
        <x:v>Growth Market(Domestic)</x:v>
      </x:c>
      <x:c r="F882" s="50" t="str">
        <x:v>Services</x:v>
      </x:c>
      <x:c r="G882" s="51" t="n">
        <x:v>3400.957</x:v>
      </x:c>
      <x:c r="H882" s="51" t="n">
        <x:v>4101.575</x:v>
      </x:c>
      <x:c r="I882" s="51" t="n">
        <x:v>4253.425</x:v>
      </x:c>
      <x:c r="J882" s="51" t="n">
        <x:v>4707.895</x:v>
      </x:c>
      <x:c r="K882" s="51" t="n">
        <x:v>4886.212</x:v>
      </x:c>
      <x:c r="L882" s="52" t="n">
        <x:f>IFERROR(H882/G882-1,"")</x:f>
        <x:v>0.206006132979629</x:v>
      </x:c>
      <x:c r="M882" s="52" t="n">
        <x:f>IFERROR(I882/H882-1,"")</x:f>
        <x:v>0.03702236336041653</x:v>
      </x:c>
      <x:c r="N882" s="52" t="n">
        <x:f>IFERROR(J882/I882-1,"")</x:f>
        <x:v>0.1068480107207721</x:v>
      </x:c>
      <x:c r="O882" s="52" t="n">
        <x:f>IFERROR(K882/J882-1,"")</x:f>
        <x:v>0.037876163338392166</x:v>
      </x:c>
      <x:c r="P882" s="52" t="n">
        <x:f>IFERROR((K882/G882)^(1/4)-1,"")</x:f>
        <x:v>0.09482017347078275</x:v>
      </x:c>
      <x:c r="Q882" s="51" t="n">
        <x:v>40.682</x:v>
      </x:c>
      <x:c r="R882" s="52" t="n">
        <x:f>IFERROR(Q882/K882,"")</x:f>
        <x:v>0.008325876977912542</x:v>
      </x:c>
      <x:c r="S882" s="53" t="n">
        <x:v>44256</x:v>
      </x:c>
      <x:c r="T882" s="50" t="str">
        <x:v>EDINET_company_history</x:v>
      </x:c>
      <x:c r="U882" s="50" t="str">
        <x:v>北山忠雄</x:v>
      </x:c>
      <x:c r="V882" s="54" t="n">
        <x:v>0.3285</x:v>
      </x:c>
      <x:c r="W882" s="50" t="str">
        <x:v>北山 忠雄</x:v>
      </x:c>
      <x:c r="X882" s="50" t="b">
        <x:f>AND(COUNT(L882:O882)=4,L882&gt;='設定'!$B$6,M882&gt;='設定'!$B$6,N882&gt;='設定'!$B$6,O882&gt;='設定'!$B$6)</x:f>
        <x:v>0</x:v>
      </x:c>
      <x:c r="Y882" s="50" t="b">
        <x:f>AND(COUNT(G882:K882)=5,P882&gt;='設定'!$B$7)</x:f>
        <x:v>0</x:v>
      </x:c>
      <x:c r="Z882" s="50" t="b">
        <x:f>AND(ISNUMBER(R882),R882&gt;='設定'!$B$8)</x:f>
        <x:v>0</x:v>
      </x:c>
      <x:c r="AA882" s="50" t="b">
        <x:f>AND(ISNUMBER(S882),S882&gt;=DATE(YEAR('設定'!$B$10)-'設定'!$B$9,MONTH('設定'!$B$10),DAY('設定'!$B$10)))</x:f>
        <x:v>0</x:v>
      </x:c>
      <x:c r="AB882" s="55" t="b">
        <x:v>1</x:v>
      </x:c>
      <x:c r="AC882" s="55" t="b">
        <x:v>1</x:v>
      </x:c>
      <x:c r="AD882" s="50" t="n">
        <x:f>IF(X882,1,0)+IF(Z882,1,0)+IF(AA882,1,0)+IF(AB882,1,0)</x:f>
        <x:v>1</x:v>
      </x:c>
      <x:c r="AE882" s="50" t="n">
        <x:f>IF(Y882,1,0)+IF(Z882,1,0)+IF(AA882,1,0)+IF(AB882,1,0)</x:f>
        <x:v>1</x:v>
      </x:c>
      <x:c r="AF882" s="50" t="n">
        <x:f>IF(Y882,1,0)+IF(Z882,1,0)+IF(AA882,1,0)+IF(AC882,1,0)</x:f>
        <x:v>1</x:v>
      </x:c>
      <x:c r="AG882" s="53" t="n">
        <x:v>44348</x:v>
      </x:c>
      <x:c r="AH882" s="50" t="str">
        <x:v>S100XU5X</x:v>
      </x:c>
      <x:c r="AI882" s="50" t="str">
        <x:v>NetSalesSummaryOfBusinessResults</x:v>
      </x:c>
      <x:c r="AJ882" s="50" t="str">
        <x:v>OperatingIncome</x:v>
      </x:c>
      <x:c r="AK882" s="53" t="n">
        <x:v>46022</x:v>
      </x:c>
      <x:c r="AL882" s="50" t="str">
        <x:v>365/365/365/366/365</x:v>
      </x:c>
      <x:c r="AM882" s="51" t="n">
        <x:v>1520700</x:v>
      </x:c>
      <x:c r="AN882" s="51" t="n">
        <x:v>840</x:v>
      </x:c>
      <x:c r="AO882" s="51" t="n">
        <x:f>IFERROR(AM882*AN882,"")</x:f>
        <x:v>1277388000</x:v>
      </x:c>
      <x:c r="AP882" s="56" t="n">
        <x:f>IFERROR(AO882/(K882*1000000),"")</x:f>
        <x:v>0.261427052285083</x:v>
      </x:c>
      <x:c r="AQ882" s="57" t="n">
        <x:v>2856028.3333333335</x:v>
      </x:c>
      <x:c r="AR882" s="52" t="n">
        <x:v>0.4636208944194502</x:v>
      </x:c>
      <x:c r="AS882" s="52" t="n">
        <x:v>-0.7748322147651007</x:v>
      </x:c>
      <x:c r="AT882" s="55" t="b">
        <x:v>0</x:v>
      </x:c>
      <x:c r="AU882" s="50" t="str">
        <x:v>low_liquidity</x:v>
      </x:c>
      <x:c r="AV882" s="58" t="n">
        <x:v>-0.2425210431540772</x:v>
      </x:c>
      <x:c r="AW882" s="50" t="n">
        <x:v>3173</x:v>
      </x:c>
      <x:c r="AX882" s="50" t="str">
        <x:v>Future Moat</x:v>
      </x:c>
      <x:c r="AY882" s="50" t="str">
        <x:v>既存適格性フィルター不通過: low_liquidity / 60日平均売買代金2,000万円未満 / ローカル5年最大下落率-60%以下</x:v>
      </x:c>
      <x:c r="AZ882" s="59" t="str">
        <x:v>2026-03-26 13:57</x:v>
      </x:c>
      <x:c r="BA882" s="53" t="n">
        <x:v>44256</x:v>
      </x:c>
      <x:c r="BB882" s="50" t="str">
        <x:v>北山 忠雄</x:v>
      </x:c>
      <x:c r="BC882" s="50"/>
      <x:c r="BD882" s="50"/>
    </x:row>
    <x:row r="883">
      <x:c r="A883" s="50" t="n">
        <x:v>882</x:v>
      </x:c>
      <x:c r="B883" s="50" t="str">
        <x:v>6914</x:v>
      </x:c>
      <x:c r="C883" s="50" t="str">
        <x:v>6914.T</x:v>
      </x:c>
      <x:c r="D883" s="50" t="str">
        <x:v>OPTEX GROUP Company,Limited</x:v>
      </x:c>
      <x:c r="E883" s="50" t="str">
        <x:v>Prime Market (Domestic)</x:v>
      </x:c>
      <x:c r="F883" s="50" t="str">
        <x:v>Electric Appliances</x:v>
      </x:c>
      <x:c r="G883" s="51" t="n">
        <x:v>45866</x:v>
      </x:c>
      <x:c r="H883" s="51" t="n">
        <x:v>54811</x:v>
      </x:c>
      <x:c r="I883" s="51" t="n">
        <x:v>56372</x:v>
      </x:c>
      <x:c r="J883" s="51" t="n">
        <x:v>63269</x:v>
      </x:c>
      <x:c r="K883" s="51" t="n">
        <x:v>65878</x:v>
      </x:c>
      <x:c r="L883" s="52" t="n">
        <x:f>IFERROR(H883/G883-1,"")</x:f>
        <x:v>0.1950246369860027</x:v>
      </x:c>
      <x:c r="M883" s="52" t="n">
        <x:f>IFERROR(I883/H883-1,"")</x:f>
        <x:v>0.028479684734816102</x:v>
      </x:c>
      <x:c r="N883" s="52" t="n">
        <x:f>IFERROR(J883/I883-1,"")</x:f>
        <x:v>0.1223479741715745</x:v>
      </x:c>
      <x:c r="O883" s="52" t="n">
        <x:f>IFERROR(K883/J883-1,"")</x:f>
        <x:v>0.04123662457127497</x:v>
      </x:c>
      <x:c r="P883" s="52" t="n">
        <x:f>IFERROR((K883/G883)^(1/4)-1,"")</x:f>
        <x:v>0.09474352402067865</x:v>
      </x:c>
      <x:c r="Q883" s="51" t="n">
        <x:v>8153</x:v>
      </x:c>
      <x:c r="R883" s="52" t="n">
        <x:f>IFERROR(Q883/K883,"")</x:f>
        <x:v>0.12375906979568294</x:v>
      </x:c>
      <x:c r="S883" s="53" t="n">
        <x:v>37104</x:v>
      </x:c>
      <x:c r="T883" s="50" t="str">
        <x:v>EDINET_company_history</x:v>
      </x:c>
      <x:c r="U883" s="50" t="str">
        <x:v>株式会社日本カストディ銀行 （信託口）</x:v>
      </x:c>
      <x:c r="V883" s="54" t="n">
        <x:v>0.129</x:v>
      </x:c>
      <x:c r="W883" s="50" t="str">
        <x:v>中島 達也 / 上村 透</x:v>
      </x:c>
      <x:c r="X883" s="50" t="b">
        <x:f>AND(COUNT(L883:O883)=4,L883&gt;='設定'!$B$6,M883&gt;='設定'!$B$6,N883&gt;='設定'!$B$6,O883&gt;='設定'!$B$6)</x:f>
        <x:v>0</x:v>
      </x:c>
      <x:c r="Y883" s="50" t="b">
        <x:f>AND(COUNT(G883:K883)=5,P883&gt;='設定'!$B$7)</x:f>
        <x:v>0</x:v>
      </x:c>
      <x:c r="Z883" s="50" t="b">
        <x:f>AND(ISNUMBER(R883),R883&gt;='設定'!$B$8)</x:f>
        <x:v>1</x:v>
      </x:c>
      <x:c r="AA883" s="50" t="b">
        <x:f>AND(ISNUMBER(S883),S883&gt;=DATE(YEAR('設定'!$B$10)-'設定'!$B$9,MONTH('設定'!$B$10),DAY('設定'!$B$10)))</x:f>
        <x:v>0</x:v>
      </x:c>
      <x:c r="AB883" s="55" t="b">
        <x:v>0</x:v>
      </x:c>
      <x:c r="AC883" s="55" t="b">
        <x:v>0</x:v>
      </x:c>
      <x:c r="AD883" s="50" t="n">
        <x:f>IF(X883,1,0)+IF(Z883,1,0)+IF(AA883,1,0)+IF(AB883,1,0)</x:f>
        <x:v>1</x:v>
      </x:c>
      <x:c r="AE883" s="50" t="n">
        <x:f>IF(Y883,1,0)+IF(Z883,1,0)+IF(AA883,1,0)+IF(AB883,1,0)</x:f>
        <x:v>1</x:v>
      </x:c>
      <x:c r="AF883" s="50" t="n">
        <x:f>IF(Y883,1,0)+IF(Z883,1,0)+IF(AA883,1,0)+IF(AC883,1,0)</x:f>
        <x:v>1</x:v>
      </x:c>
      <x:c r="AG883" s="53" t="n">
        <x:v>44348</x:v>
      </x:c>
      <x:c r="AH883" s="50" t="str">
        <x:v>S100XU36</x:v>
      </x:c>
      <x:c r="AI883" s="50" t="str">
        <x:v>NetSalesSummaryOfBusinessResults</x:v>
      </x:c>
      <x:c r="AJ883" s="50" t="str">
        <x:v>OperatingIncome</x:v>
      </x:c>
      <x:c r="AK883" s="53" t="n">
        <x:v>46022</x:v>
      </x:c>
      <x:c r="AL883" s="50" t="str">
        <x:v>365/365/365/366/365</x:v>
      </x:c>
      <x:c r="AM883" s="51" t="n">
        <x:v>35620684</x:v>
      </x:c>
      <x:c r="AN883" s="51" t="n">
        <x:v>4380</x:v>
      </x:c>
      <x:c r="AO883" s="51" t="n">
        <x:f>IFERROR(AM883*AN883,"")</x:f>
        <x:v>156018595920</x:v>
      </x:c>
      <x:c r="AP883" s="56" t="n">
        <x:f>IFERROR(AO883/(K883*1000000),"")</x:f>
        <x:v>2.3682958790491515</x:v>
      </x:c>
      <x:c r="AQ883" s="57" t="n">
        <x:v>650260945</x:v>
      </x:c>
      <x:c r="AR883" s="52" t="n">
        <x:v>0.3670658850232835</x:v>
      </x:c>
      <x:c r="AS883" s="52" t="n">
        <x:v>-0.3741554107945299</x:v>
      </x:c>
      <x:c r="AT883" s="55" t="b">
        <x:v>1</x:v>
      </x:c>
      <x:c r="AU883" s="50"/>
      <x:c r="AV883" s="58" t="n">
        <x:v>0.5655250061011184</x:v>
      </x:c>
      <x:c r="AW883" s="50" t="n">
        <x:v>48</x:v>
      </x:c>
      <x:c r="AX883" s="50" t="str">
        <x:v>Future Moat</x:v>
      </x:c>
      <x:c r="AY883" s="50" t="str">
        <x:v>目立つ機械的警告なし（定性確認は別途必要）</x:v>
      </x:c>
      <x:c r="AZ883" s="59" t="str">
        <x:v>2026-03-26 15:58</x:v>
      </x:c>
      <x:c r="BA883" s="53" t="n">
        <x:v>37104</x:v>
      </x:c>
      <x:c r="BB883" s="50"/>
      <x:c r="BC883" s="50"/>
      <x:c r="BD883" s="50" t="str">
        <x:v>TOPIX Small 1</x:v>
      </x:c>
    </x:row>
    <x:row r="884">
      <x:c r="A884" s="50" t="n">
        <x:v>883</x:v>
      </x:c>
      <x:c r="B884" s="50" t="str">
        <x:v>9008</x:v>
      </x:c>
      <x:c r="C884" s="50" t="str">
        <x:v>9008.T</x:v>
      </x:c>
      <x:c r="D884" s="50" t="str">
        <x:v>Keio Corporation</x:v>
      </x:c>
      <x:c r="E884" s="50" t="str">
        <x:v>Prime Market (Domestic)</x:v>
      </x:c>
      <x:c r="F884" s="50" t="str">
        <x:v>Land Transportation</x:v>
      </x:c>
      <x:c r="G884" s="51" t="n">
        <x:v>315439</x:v>
      </x:c>
      <x:c r="H884" s="51" t="n">
        <x:v>299872</x:v>
      </x:c>
      <x:c r="I884" s="51" t="n">
        <x:v>347133</x:v>
      </x:c>
      <x:c r="J884" s="51" t="n">
        <x:v>408694</x:v>
      </x:c>
      <x:c r="K884" s="51" t="n">
        <x:v>452916</x:v>
      </x:c>
      <x:c r="L884" s="52" t="n">
        <x:f>IFERROR(H884/G884-1,"")</x:f>
        <x:v>-0.04935027057529351</x:v>
      </x:c>
      <x:c r="M884" s="52" t="n">
        <x:f>IFERROR(I884/H884-1,"")</x:f>
        <x:v>0.15760391100202753</x:v>
      </x:c>
      <x:c r="N884" s="52" t="n">
        <x:f>IFERROR(J884/I884-1,"")</x:f>
        <x:v>0.17734124960749909</x:v>
      </x:c>
      <x:c r="O884" s="52" t="n">
        <x:f>IFERROR(K884/J884-1,"")</x:f>
        <x:v>0.10820320337465184</x:v>
      </x:c>
      <x:c r="P884" s="52" t="n">
        <x:f>IFERROR((K884/G884)^(1/4)-1,"")</x:f>
        <x:v>0.09465072480930559</x:v>
      </x:c>
      <x:c r="Q884" s="51" t="n">
        <x:v>54148</x:v>
      </x:c>
      <x:c r="R884" s="52" t="n">
        <x:f>IFERROR(Q884/K884,"")</x:f>
        <x:v>0.11955417781663707</x:v>
      </x:c>
      <x:c r="S884" s="53" t="n">
        <x:v>18019</x:v>
      </x:c>
      <x:c r="T884" s="50" t="str">
        <x:v>EDINET_company_history</x:v>
      </x:c>
      <x:c r="U884" s="50" t="str">
        <x:v>日本マスタートラスト信託銀行株式会社（信託口）</x:v>
      </x:c>
      <x:c r="V884" s="54" t="n">
        <x:v>0.1517</x:v>
      </x:c>
      <x:c r="W884" s="50" t="str">
        <x:v>紅 村 康 / 都 村 智 史</x:v>
      </x:c>
      <x:c r="X884" s="50" t="b">
        <x:f>AND(COUNT(L884:O884)=4,L884&gt;='設定'!$B$6,M884&gt;='設定'!$B$6,N884&gt;='設定'!$B$6,O884&gt;='設定'!$B$6)</x:f>
        <x:v>0</x:v>
      </x:c>
      <x:c r="Y884" s="50" t="b">
        <x:f>AND(COUNT(G884:K884)=5,P884&gt;='設定'!$B$7)</x:f>
        <x:v>0</x:v>
      </x:c>
      <x:c r="Z884" s="50" t="b">
        <x:f>AND(ISNUMBER(R884),R884&gt;='設定'!$B$8)</x:f>
        <x:v>1</x:v>
      </x:c>
      <x:c r="AA884" s="50" t="b">
        <x:f>AND(ISNUMBER(S884),S884&gt;=DATE(YEAR('設定'!$B$10)-'設定'!$B$9,MONTH('設定'!$B$10),DAY('設定'!$B$10)))</x:f>
        <x:v>0</x:v>
      </x:c>
      <x:c r="AB884" s="55" t="b">
        <x:v>0</x:v>
      </x:c>
      <x:c r="AC884" s="55" t="b">
        <x:v>0</x:v>
      </x:c>
      <x:c r="AD884" s="50" t="n">
        <x:f>IF(X884,1,0)+IF(Z884,1,0)+IF(AA884,1,0)+IF(AB884,1,0)</x:f>
        <x:v>1</x:v>
      </x:c>
      <x:c r="AE884" s="50" t="n">
        <x:f>IF(Y884,1,0)+IF(Z884,1,0)+IF(AA884,1,0)+IF(AB884,1,0)</x:f>
        <x:v>1</x:v>
      </x:c>
      <x:c r="AF884" s="50" t="n">
        <x:f>IF(Y884,1,0)+IF(Z884,1,0)+IF(AA884,1,0)+IF(AC884,1,0)</x:f>
        <x:v>1</x:v>
      </x:c>
      <x:c r="AG884" s="53" t="n">
        <x:v>44348</x:v>
      </x:c>
      <x:c r="AH884" s="50" t="str">
        <x:v>S100W3HD</x:v>
      </x:c>
      <x:c r="AI884" s="50" t="str">
        <x:v>OperatingRevenue1SummaryOfBusinessResults</x:v>
      </x:c>
      <x:c r="AJ884" s="50" t="str">
        <x:v>OperatingIncome</x:v>
      </x:c>
      <x:c r="AK884" s="53" t="n">
        <x:v>45747</x:v>
      </x:c>
      <x:c r="AL884" s="50" t="str">
        <x:v>365/365/365/366/365</x:v>
      </x:c>
      <x:c r="AM884" s="51" t="n">
        <x:v>118337330</x:v>
      </x:c>
      <x:c r="AN884" s="51" t="n">
        <x:v>728.5999755859375</x:v>
      </x:c>
      <x:c r="AO884" s="51" t="n">
        <x:f>IFERROR(AM884*AN884,"")</x:f>
        <x:v>86220575748.90503</x:v>
      </x:c>
      <x:c r="AP884" s="56" t="n">
        <x:f>IFERROR(AO884/(K884*1000000),"")</x:f>
        <x:v>0.19036769676696128</x:v>
      </x:c>
      <x:c r="AQ884" s="57" t="n">
        <x:v>1631731031.6906738</x:v>
      </x:c>
      <x:c r="AR884" s="52" t="n">
        <x:v>0.2532415726874075</x:v>
      </x:c>
      <x:c r="AS884" s="52" t="n">
        <x:v>-0.5434109337976056</x:v>
      </x:c>
      <x:c r="AT884" s="55" t="b">
        <x:v>1</x:v>
      </x:c>
      <x:c r="AU884" s="50"/>
      <x:c r="AV884" s="58" t="n">
        <x:v>-0.0711376145953923</x:v>
      </x:c>
      <x:c r="AW884" s="50" t="n">
        <x:v>2408</x:v>
      </x:c>
      <x:c r="AX884" s="50" t="str">
        <x:v>Transformation Moat</x:v>
      </x:c>
      <x:c r="AY884" s="50" t="str">
        <x:v>目立つ機械的警告なし（定性確認は別途必要）</x:v>
      </x:c>
      <x:c r="AZ884" s="59" t="str">
        <x:v>2025-06-24 15:24</x:v>
      </x:c>
      <x:c r="BA884" s="53" t="n">
        <x:v>18019</x:v>
      </x:c>
      <x:c r="BB884" s="50"/>
      <x:c r="BC884" s="50"/>
      <x:c r="BD884" s="50" t="str">
        <x:v>TOPIX Mid400</x:v>
      </x:c>
    </x:row>
    <x:row r="885">
      <x:c r="A885" s="50" t="n">
        <x:v>884</x:v>
      </x:c>
      <x:c r="B885" s="50" t="str">
        <x:v>8996</x:v>
      </x:c>
      <x:c r="C885" s="50" t="str">
        <x:v>8996.T</x:v>
      </x:c>
      <x:c r="D885" s="50" t="str">
        <x:v>HouseFreedom Co.,Ltd.</x:v>
      </x:c>
      <x:c r="E885" s="50" t="str">
        <x:v>Standard Market(Domestic)</x:v>
      </x:c>
      <x:c r="F885" s="50" t="str">
        <x:v>Real Estate</x:v>
      </x:c>
      <x:c r="G885" s="51" t="n">
        <x:v>11795.636</x:v>
      </x:c>
      <x:c r="H885" s="51" t="n">
        <x:v>12966.61</x:v>
      </x:c>
      <x:c r="I885" s="51" t="n">
        <x:v>11788.006</x:v>
      </x:c>
      <x:c r="J885" s="51" t="n">
        <x:v>14488.455</x:v>
      </x:c>
      <x:c r="K885" s="51" t="n">
        <x:v>16928.018</x:v>
      </x:c>
      <x:c r="L885" s="52" t="n">
        <x:f>IFERROR(H885/G885-1,"")</x:f>
        <x:v>0.09927179848547385</x:v>
      </x:c>
      <x:c r="M885" s="52" t="n">
        <x:f>IFERROR(I885/H885-1,"")</x:f>
        <x:v>-0.09089530725455619</x:v>
      </x:c>
      <x:c r="N885" s="52" t="n">
        <x:f>IFERROR(J885/I885-1,"")</x:f>
        <x:v>0.22908446093427504</x:v>
      </x:c>
      <x:c r="O885" s="52" t="n">
        <x:f>IFERROR(K885/J885-1,"")</x:f>
        <x:v>0.1683797892874015</x:v>
      </x:c>
      <x:c r="P885" s="52" t="n">
        <x:f>IFERROR((K885/G885)^(1/4)-1,"")</x:f>
        <x:v>0.09451366341838963</x:v>
      </x:c>
      <x:c r="Q885" s="51" t="n">
        <x:v>1114.107</x:v>
      </x:c>
      <x:c r="R885" s="52" t="n">
        <x:f>IFERROR(Q885/K885,"")</x:f>
        <x:v>0.06581437945068347</x:v>
      </x:c>
      <x:c r="S885" s="53" t="n">
        <x:v>44918</x:v>
      </x:c>
      <x:c r="T885" s="50" t="str">
        <x:v>local_price_first_trade</x:v>
      </x:c>
      <x:c r="U885" s="50" t="str">
        <x:v>株式会社オーエフコーポレーション</x:v>
      </x:c>
      <x:c r="V885" s="54" t="n">
        <x:v>0.2291</x:v>
      </x:c>
      <x:c r="W885" s="50" t="str">
        <x:v>小島 賢二</x:v>
      </x:c>
      <x:c r="X885" s="50" t="b">
        <x:f>AND(COUNT(L885:O885)=4,L885&gt;='設定'!$B$6,M885&gt;='設定'!$B$6,N885&gt;='設定'!$B$6,O885&gt;='設定'!$B$6)</x:f>
        <x:v>0</x:v>
      </x:c>
      <x:c r="Y885" s="50" t="b">
        <x:f>AND(COUNT(G885:K885)=5,P885&gt;='設定'!$B$7)</x:f>
        <x:v>0</x:v>
      </x:c>
      <x:c r="Z885" s="50" t="b">
        <x:f>AND(ISNUMBER(R885),R885&gt;='設定'!$B$8)</x:f>
        <x:v>0</x:v>
      </x:c>
      <x:c r="AA885" s="50" t="b">
        <x:f>AND(ISNUMBER(S885),S885&gt;=DATE(YEAR('設定'!$B$10)-'設定'!$B$9,MONTH('設定'!$B$10),DAY('設定'!$B$10)))</x:f>
        <x:v>1</x:v>
      </x:c>
      <x:c r="AB885" s="55" t="b">
        <x:v>0</x:v>
      </x:c>
      <x:c r="AC885" s="55" t="b">
        <x:v>0</x:v>
      </x:c>
      <x:c r="AD885" s="50" t="n">
        <x:f>IF(X885,1,0)+IF(Z885,1,0)+IF(AA885,1,0)+IF(AB885,1,0)</x:f>
        <x:v>1</x:v>
      </x:c>
      <x:c r="AE885" s="50" t="n">
        <x:f>IF(Y885,1,0)+IF(Z885,1,0)+IF(AA885,1,0)+IF(AB885,1,0)</x:f>
        <x:v>1</x:v>
      </x:c>
      <x:c r="AF885" s="50" t="n">
        <x:f>IF(Y885,1,0)+IF(Z885,1,0)+IF(AA885,1,0)+IF(AC885,1,0)</x:f>
        <x:v>1</x:v>
      </x:c>
      <x:c r="AG885" s="53" t="n">
        <x:v>44918</x:v>
      </x:c>
      <x:c r="AH885" s="50" t="str">
        <x:v>S100XS94</x:v>
      </x:c>
      <x:c r="AI885" s="50" t="str">
        <x:v>NetSalesSummaryOfBusinessResults</x:v>
      </x:c>
      <x:c r="AJ885" s="50" t="str">
        <x:v>OperatingIncome</x:v>
      </x:c>
      <x:c r="AK885" s="53" t="n">
        <x:v>46022</x:v>
      </x:c>
      <x:c r="AL885" s="50" t="str">
        <x:v>365/365/365/366/365</x:v>
      </x:c>
      <x:c r="AM885" s="51" t="n">
        <x:v>3833200</x:v>
      </x:c>
      <x:c r="AN885" s="51" t="n">
        <x:v>993</x:v>
      </x:c>
      <x:c r="AO885" s="51" t="n">
        <x:f>IFERROR(AM885*AN885,"")</x:f>
        <x:v>3806367600</x:v>
      </x:c>
      <x:c r="AP885" s="56" t="n">
        <x:f>IFERROR(AO885/(K885*1000000),"")</x:f>
        <x:v>0.22485606997818647</x:v>
      </x:c>
      <x:c r="AQ885" s="57" t="n">
        <x:v>3537375</x:v>
      </x:c>
      <x:c r="AR885" s="52" t="n">
        <x:v>0.1812312873928958</x:v>
      </x:c>
      <x:c r="AS885" s="52" t="n">
        <x:v>-0.2249061183232351</x:v>
      </x:c>
      <x:c r="AT885" s="55" t="b">
        <x:v>0</x:v>
      </x:c>
      <x:c r="AU885" s="50" t="str">
        <x:v>low_liquidity</x:v>
      </x:c>
      <x:c r="AV885" s="58" t="n">
        <x:v>0.0797490030575397</x:v>
      </x:c>
      <x:c r="AW885" s="50" t="n">
        <x:v>1347</x:v>
      </x:c>
      <x:c r="AX885" s="50" t="str">
        <x:v>Discovery</x:v>
      </x:c>
      <x:c r="AY885" s="50" t="str">
        <x:v>既存適格性フィルター不通過: low_liquidity / 60日平均売買代金2,000万円未満</x:v>
      </x:c>
      <x:c r="AZ885" s="59" t="str">
        <x:v>2026-03-23 10:51</x:v>
      </x:c>
      <x:c r="BA885" s="53" t="n">
        <x:v>38749</x:v>
      </x:c>
      <x:c r="BB885" s="50"/>
      <x:c r="BC885" s="50"/>
      <x:c r="BD885" s="50"/>
    </x:row>
    <x:row r="886">
      <x:c r="A886" s="50" t="n">
        <x:v>885</x:v>
      </x:c>
      <x:c r="B886" s="50" t="str">
        <x:v>7927</x:v>
      </x:c>
      <x:c r="C886" s="50" t="str">
        <x:v>7927.T</x:v>
      </x:c>
      <x:c r="D886" s="50" t="str">
        <x:v>MUTO SEIKO CO.</x:v>
      </x:c>
      <x:c r="E886" s="50" t="str">
        <x:v>Standard Market(Domestic)</x:v>
      </x:c>
      <x:c r="F886" s="50" t="str">
        <x:v>Chemicals</x:v>
      </x:c>
      <x:c r="G886" s="51" t="n">
        <x:v>19217.21</x:v>
      </x:c>
      <x:c r="H886" s="51" t="n">
        <x:v>20226.44</x:v>
      </x:c>
      <x:c r="I886" s="51" t="n">
        <x:v>26169.826</x:v>
      </x:c>
      <x:c r="J886" s="51" t="n">
        <x:v>26315.915</x:v>
      </x:c>
      <x:c r="K886" s="51" t="n">
        <x:v>27574.022</x:v>
      </x:c>
      <x:c r="L886" s="52" t="n">
        <x:f>IFERROR(H886/G886-1,"")</x:f>
        <x:v>0.052516988678377396</x:v>
      </x:c>
      <x:c r="M886" s="52" t="n">
        <x:f>IFERROR(I886/H886-1,"")</x:f>
        <x:v>0.29384241616418927</x:v>
      </x:c>
      <x:c r="N886" s="52" t="n">
        <x:f>IFERROR(J886/I886-1,"")</x:f>
        <x:v>0.0055823451023326864</x:v>
      </x:c>
      <x:c r="O886" s="52" t="n">
        <x:f>IFERROR(K886/J886-1,"")</x:f>
        <x:v>0.04780783795661292</x:v>
      </x:c>
      <x:c r="P886" s="52" t="n">
        <x:f>IFERROR((K886/G886)^(1/4)-1,"")</x:f>
        <x:v>0.0944664305482541</x:v>
      </x:c>
      <x:c r="Q886" s="51" t="n">
        <x:v>2047.505</x:v>
      </x:c>
      <x:c r="R886" s="52" t="n">
        <x:f>IFERROR(Q886/K886,"")</x:f>
        <x:v>0.0742548548050045</x:v>
      </x:c>
      <x:c r="S886" s="53" t="n">
        <x:v>38322</x:v>
      </x:c>
      <x:c r="T886" s="50" t="str">
        <x:v>EDINET_company_history</x:v>
      </x:c>
      <x:c r="U886" s="50" t="str">
        <x:v>田中 肇</x:v>
      </x:c>
      <x:c r="V886" s="54" t="n">
        <x:v>0.071</x:v>
      </x:c>
      <x:c r="W886" s="50" t="str">
        <x:v>田 中 肇</x:v>
      </x:c>
      <x:c r="X886" s="50" t="b">
        <x:f>AND(COUNT(L886:O886)=4,L886&gt;='設定'!$B$6,M886&gt;='設定'!$B$6,N886&gt;='設定'!$B$6,O886&gt;='設定'!$B$6)</x:f>
        <x:v>0</x:v>
      </x:c>
      <x:c r="Y886" s="50" t="b">
        <x:f>AND(COUNT(G886:K886)=5,P886&gt;='設定'!$B$7)</x:f>
        <x:v>0</x:v>
      </x:c>
      <x:c r="Z886" s="50" t="b">
        <x:f>AND(ISNUMBER(R886),R886&gt;='設定'!$B$8)</x:f>
        <x:v>0</x:v>
      </x:c>
      <x:c r="AA886" s="50" t="b">
        <x:f>AND(ISNUMBER(S886),S886&gt;=DATE(YEAR('設定'!$B$10)-'設定'!$B$9,MONTH('設定'!$B$10),DAY('設定'!$B$10)))</x:f>
        <x:v>0</x:v>
      </x:c>
      <x:c r="AB886" s="55" t="b">
        <x:v>1</x:v>
      </x:c>
      <x:c r="AC886" s="55" t="b">
        <x:v>1</x:v>
      </x:c>
      <x:c r="AD886" s="50" t="n">
        <x:f>IF(X886,1,0)+IF(Z886,1,0)+IF(AA886,1,0)+IF(AB886,1,0)</x:f>
        <x:v>1</x:v>
      </x:c>
      <x:c r="AE886" s="50" t="n">
        <x:f>IF(Y886,1,0)+IF(Z886,1,0)+IF(AA886,1,0)+IF(AB886,1,0)</x:f>
        <x:v>1</x:v>
      </x:c>
      <x:c r="AF886" s="50" t="n">
        <x:f>IF(Y886,1,0)+IF(Z886,1,0)+IF(AA886,1,0)+IF(AC886,1,0)</x:f>
        <x:v>1</x:v>
      </x:c>
      <x:c r="AG886" s="53" t="n">
        <x:v>44348</x:v>
      </x:c>
      <x:c r="AH886" s="50" t="str">
        <x:v>S100W2GU</x:v>
      </x:c>
      <x:c r="AI886" s="50" t="str">
        <x:v>NetSalesSummaryOfBusinessResults</x:v>
      </x:c>
      <x:c r="AJ886" s="50" t="str">
        <x:v>OperatingIncome</x:v>
      </x:c>
      <x:c r="AK886" s="53" t="n">
        <x:v>45747</x:v>
      </x:c>
      <x:c r="AL886" s="50" t="str">
        <x:v>365/365/365/366/365</x:v>
      </x:c>
      <x:c r="AM886" s="51" t="n">
        <x:v>7028448</x:v>
      </x:c>
      <x:c r="AN886" s="51" t="n">
        <x:v>2266</x:v>
      </x:c>
      <x:c r="AO886" s="51" t="n">
        <x:f>IFERROR(AM886*AN886,"")</x:f>
        <x:v>15926463168</x:v>
      </x:c>
      <x:c r="AP886" s="56" t="n">
        <x:f>IFERROR(AO886/(K886*1000000),"")</x:f>
        <x:v>0.577589412527487</x:v>
      </x:c>
      <x:c r="AQ886" s="57" t="n">
        <x:v>59250261.666666664</x:v>
      </x:c>
      <x:c r="AR886" s="52" t="n">
        <x:v>0.3879652843129583</x:v>
      </x:c>
      <x:c r="AS886" s="52" t="n">
        <x:v>-0.4261209074953597</x:v>
      </x:c>
      <x:c r="AT886" s="55" t="b">
        <x:v>1</x:v>
      </x:c>
      <x:c r="AU886" s="50"/>
      <x:c r="AV886" s="58" t="n">
        <x:v>0.1015561363075196</x:v>
      </x:c>
      <x:c r="AW886" s="50" t="n">
        <x:v>1223</x:v>
      </x:c>
      <x:c r="AX886" s="50" t="str">
        <x:v>Future Moat</x:v>
      </x:c>
      <x:c r="AY886" s="50" t="str">
        <x:v>目立つ機械的警告なし（定性確認は別途必要）</x:v>
      </x:c>
      <x:c r="AZ886" s="59" t="str">
        <x:v>2025-06-24 14:34</x:v>
      </x:c>
      <x:c r="BA886" s="53" t="n">
        <x:v>38322</x:v>
      </x:c>
      <x:c r="BB886" s="50" t="str">
        <x:v>田 中 肇</x:v>
      </x:c>
      <x:c r="BC886" s="50"/>
      <x:c r="BD886" s="50"/>
    </x:row>
    <x:row r="887">
      <x:c r="A887" s="50" t="n">
        <x:v>886</x:v>
      </x:c>
      <x:c r="B887" s="50" t="str">
        <x:v>6273</x:v>
      </x:c>
      <x:c r="C887" s="50" t="str">
        <x:v>6273.T</x:v>
      </x:c>
      <x:c r="D887" s="50" t="str">
        <x:v>SMC CORPORATION</x:v>
      </x:c>
      <x:c r="E887" s="50" t="str">
        <x:v>Prime Market (Domestic)</x:v>
      </x:c>
      <x:c r="F887" s="50" t="str">
        <x:v>Machinery</x:v>
      </x:c>
      <x:c r="G887" s="51" t="n">
        <x:v>552178</x:v>
      </x:c>
      <x:c r="H887" s="51" t="n">
        <x:v>727397</x:v>
      </x:c>
      <x:c r="I887" s="51" t="n">
        <x:v>824772</x:v>
      </x:c>
      <x:c r="J887" s="51" t="n">
        <x:v>776873</x:v>
      </x:c>
      <x:c r="K887" s="51" t="n">
        <x:v>792108</x:v>
      </x:c>
      <x:c r="L887" s="52" t="n">
        <x:f>IFERROR(H887/G887-1,"")</x:f>
        <x:v>0.3173233993386191</x:v>
      </x:c>
      <x:c r="M887" s="52" t="n">
        <x:f>IFERROR(I887/H887-1,"")</x:f>
        <x:v>0.13386775034815934</x:v>
      </x:c>
      <x:c r="N887" s="52" t="n">
        <x:f>IFERROR(J887/I887-1,"")</x:f>
        <x:v>-0.0580754438802481</x:v>
      </x:c>
      <x:c r="O887" s="52" t="n">
        <x:f>IFERROR(K887/J887-1,"")</x:f>
        <x:v>0.01961066995506333</x:v>
      </x:c>
      <x:c r="P887" s="52" t="n">
        <x:f>IFERROR((K887/G887)^(1/4)-1,"")</x:f>
        <x:v>0.09440060644676329</x:v>
      </x:c>
      <x:c r="Q887" s="51" t="n">
        <x:v>190244</x:v>
      </x:c>
      <x:c r="R887" s="52" t="n">
        <x:f>IFERROR(Q887/K887,"")</x:f>
        <x:v>0.24017431966348024</x:v>
      </x:c>
      <x:c r="S887" s="53" t="n">
        <x:v>32112</x:v>
      </x:c>
      <x:c r="T887" s="50" t="str">
        <x:v>EDINET_company_history</x:v>
      </x:c>
      <x:c r="U887" s="50" t="str">
        <x:v>日本マスタートラスト信託銀行株式会社(信託口)</x:v>
      </x:c>
      <x:c r="V887" s="54" t="n">
        <x:v>0.1602</x:v>
      </x:c>
      <x:c r="W887" s="50" t="str">
        <x:v>髙田 芳樹 / 磯江 敏夫</x:v>
      </x:c>
      <x:c r="X887" s="50" t="b">
        <x:f>AND(COUNT(L887:O887)=4,L887&gt;='設定'!$B$6,M887&gt;='設定'!$B$6,N887&gt;='設定'!$B$6,O887&gt;='設定'!$B$6)</x:f>
        <x:v>0</x:v>
      </x:c>
      <x:c r="Y887" s="50" t="b">
        <x:f>AND(COUNT(G887:K887)=5,P887&gt;='設定'!$B$7)</x:f>
        <x:v>0</x:v>
      </x:c>
      <x:c r="Z887" s="50" t="b">
        <x:f>AND(ISNUMBER(R887),R887&gt;='設定'!$B$8)</x:f>
        <x:v>1</x:v>
      </x:c>
      <x:c r="AA887" s="50" t="b">
        <x:f>AND(ISNUMBER(S887),S887&gt;=DATE(YEAR('設定'!$B$10)-'設定'!$B$9,MONTH('設定'!$B$10),DAY('設定'!$B$10)))</x:f>
        <x:v>0</x:v>
      </x:c>
      <x:c r="AB887" s="55" t="b">
        <x:v>0</x:v>
      </x:c>
      <x:c r="AC887" s="55" t="b">
        <x:v>0</x:v>
      </x:c>
      <x:c r="AD887" s="50" t="n">
        <x:f>IF(X887,1,0)+IF(Z887,1,0)+IF(AA887,1,0)+IF(AB887,1,0)</x:f>
        <x:v>1</x:v>
      </x:c>
      <x:c r="AE887" s="50" t="n">
        <x:f>IF(Y887,1,0)+IF(Z887,1,0)+IF(AA887,1,0)+IF(AB887,1,0)</x:f>
        <x:v>1</x:v>
      </x:c>
      <x:c r="AF887" s="50" t="n">
        <x:f>IF(Y887,1,0)+IF(Z887,1,0)+IF(AA887,1,0)+IF(AC887,1,0)</x:f>
        <x:v>1</x:v>
      </x:c>
      <x:c r="AG887" s="53" t="n">
        <x:v>44348</x:v>
      </x:c>
      <x:c r="AH887" s="50" t="str">
        <x:v>S100W777</x:v>
      </x:c>
      <x:c r="AI887" s="50" t="str">
        <x:v>NetSalesSummaryOfBusinessResults</x:v>
      </x:c>
      <x:c r="AJ887" s="50" t="str">
        <x:v>OperatingIncome</x:v>
      </x:c>
      <x:c r="AK887" s="53" t="n">
        <x:v>45747</x:v>
      </x:c>
      <x:c r="AL887" s="50" t="str">
        <x:v>365/365/365/366/365</x:v>
      </x:c>
      <x:c r="AM887" s="51" t="n">
        <x:v>63745059</x:v>
      </x:c>
      <x:c r="AN887" s="51" t="n">
        <x:v>66520</x:v>
      </x:c>
      <x:c r="AO887" s="51" t="n">
        <x:f>IFERROR(AM887*AN887,"")</x:f>
        <x:v>4240321324680</x:v>
      </x:c>
      <x:c r="AP887" s="56" t="n">
        <x:f>IFERROR(AO887/(K887*1000000),"")</x:f>
        <x:v>5.353211083185626</x:v>
      </x:c>
      <x:c r="AQ887" s="57" t="n">
        <x:v>25180922616.666668</x:v>
      </x:c>
      <x:c r="AR887" s="52" t="n">
        <x:v>0.3495333276943083</x:v>
      </x:c>
      <x:c r="AS887" s="52" t="n">
        <x:v>-0.526934060656097</x:v>
      </x:c>
      <x:c r="AT887" s="55" t="b">
        <x:v>1</x:v>
      </x:c>
      <x:c r="AU887" s="50"/>
      <x:c r="AV887" s="58" t="n">
        <x:v>0.249676781494917</x:v>
      </x:c>
      <x:c r="AW887" s="50" t="n">
        <x:v>555</x:v>
      </x:c>
      <x:c r="AX887" s="50" t="str">
        <x:v>Future Moat</x:v>
      </x:c>
      <x:c r="AY887" s="50" t="str">
        <x:v>目立つ機械的警告なし（定性確認は別途必要）</x:v>
      </x:c>
      <x:c r="AZ887" s="59" t="str">
        <x:v>2025-06-27 13:41</x:v>
      </x:c>
      <x:c r="BA887" s="53" t="n">
        <x:v>32112</x:v>
      </x:c>
      <x:c r="BB887" s="50"/>
      <x:c r="BC887" s="50"/>
      <x:c r="BD887" s="50" t="str">
        <x:v>TOPIX Large70</x:v>
      </x:c>
    </x:row>
    <x:row r="888">
      <x:c r="A888" s="50" t="n">
        <x:v>887</x:v>
      </x:c>
      <x:c r="B888" s="50" t="str">
        <x:v>6454</x:v>
      </x:c>
      <x:c r="C888" s="50" t="str">
        <x:v>6454.T</x:v>
      </x:c>
      <x:c r="D888" s="50" t="str">
        <x:v>MAX CO.,LTD.</x:v>
      </x:c>
      <x:c r="E888" s="50" t="str">
        <x:v>Prime Market (Domestic)</x:v>
      </x:c>
      <x:c r="F888" s="50" t="str">
        <x:v>Machinery</x:v>
      </x:c>
      <x:c r="G888" s="51" t="n">
        <x:v>64029</x:v>
      </x:c>
      <x:c r="H888" s="51" t="n">
        <x:v>73958</x:v>
      </x:c>
      <x:c r="I888" s="51" t="n">
        <x:v>84316</x:v>
      </x:c>
      <x:c r="J888" s="51" t="n">
        <x:v>86638</x:v>
      </x:c>
      <x:c r="K888" s="51" t="n">
        <x:v>91839</x:v>
      </x:c>
      <x:c r="L888" s="52" t="n">
        <x:f>IFERROR(H888/G888-1,"")</x:f>
        <x:v>0.15507035874369435</x:v>
      </x:c>
      <x:c r="M888" s="52" t="n">
        <x:f>IFERROR(I888/H888-1,"")</x:f>
        <x:v>0.14005246220828038</x:v>
      </x:c>
      <x:c r="N888" s="52" t="n">
        <x:f>IFERROR(J888/I888-1,"")</x:f>
        <x:v>0.02753925708050664</x:v>
      </x:c>
      <x:c r="O888" s="52" t="n">
        <x:f>IFERROR(K888/J888-1,"")</x:f>
        <x:v>0.060031394999884524</x:v>
      </x:c>
      <x:c r="P888" s="52" t="n">
        <x:f>IFERROR((K888/G888)^(1/4)-1,"")</x:f>
        <x:v>0.09436603766598095</x:v>
      </x:c>
      <x:c r="Q888" s="51" t="n">
        <x:v>14468</x:v>
      </x:c>
      <x:c r="R888" s="52" t="n">
        <x:f>IFERROR(Q888/K888,"")</x:f>
        <x:v>0.15753655854266707</x:v>
      </x:c>
      <x:c r="S888" s="53" t="n">
        <x:v>25628</x:v>
      </x:c>
      <x:c r="T888" s="50" t="str">
        <x:v>EDINET_company_history</x:v>
      </x:c>
      <x:c r="U888" s="50" t="str">
        <x:v>第一生命保険株式会社</x:v>
      </x:c>
      <x:c r="V888" s="54" t="n">
        <x:v>0.0932</x:v>
      </x:c>
      <x:c r="W888" s="50" t="str">
        <x:v>小 川 辰 志</x:v>
      </x:c>
      <x:c r="X888" s="50" t="b">
        <x:f>AND(COUNT(L888:O888)=4,L888&gt;='設定'!$B$6,M888&gt;='設定'!$B$6,N888&gt;='設定'!$B$6,O888&gt;='設定'!$B$6)</x:f>
        <x:v>0</x:v>
      </x:c>
      <x:c r="Y888" s="50" t="b">
        <x:f>AND(COUNT(G888:K888)=5,P888&gt;='設定'!$B$7)</x:f>
        <x:v>0</x:v>
      </x:c>
      <x:c r="Z888" s="50" t="b">
        <x:f>AND(ISNUMBER(R888),R888&gt;='設定'!$B$8)</x:f>
        <x:v>1</x:v>
      </x:c>
      <x:c r="AA888" s="50" t="b">
        <x:f>AND(ISNUMBER(S888),S888&gt;=DATE(YEAR('設定'!$B$10)-'設定'!$B$9,MONTH('設定'!$B$10),DAY('設定'!$B$10)))</x:f>
        <x:v>0</x:v>
      </x:c>
      <x:c r="AB888" s="55" t="b">
        <x:v>0</x:v>
      </x:c>
      <x:c r="AC888" s="55" t="b">
        <x:v>0</x:v>
      </x:c>
      <x:c r="AD888" s="50" t="n">
        <x:f>IF(X888,1,0)+IF(Z888,1,0)+IF(AA888,1,0)+IF(AB888,1,0)</x:f>
        <x:v>1</x:v>
      </x:c>
      <x:c r="AE888" s="50" t="n">
        <x:f>IF(Y888,1,0)+IF(Z888,1,0)+IF(AA888,1,0)+IF(AB888,1,0)</x:f>
        <x:v>1</x:v>
      </x:c>
      <x:c r="AF888" s="50" t="n">
        <x:f>IF(Y888,1,0)+IF(Z888,1,0)+IF(AA888,1,0)+IF(AC888,1,0)</x:f>
        <x:v>1</x:v>
      </x:c>
      <x:c r="AG888" s="53" t="n">
        <x:v>44348</x:v>
      </x:c>
      <x:c r="AH888" s="50" t="str">
        <x:v>S100W305</x:v>
      </x:c>
      <x:c r="AI888" s="50" t="str">
        <x:v>NetSalesSummaryOfBusinessResults</x:v>
      </x:c>
      <x:c r="AJ888" s="50" t="str">
        <x:v>OperatingIncome</x:v>
      </x:c>
      <x:c r="AK888" s="53" t="n">
        <x:v>45747</x:v>
      </x:c>
      <x:c r="AL888" s="50" t="str">
        <x:v>365/365/365/366/365</x:v>
      </x:c>
      <x:c r="AM888" s="51" t="n">
        <x:v>45962926</x:v>
      </x:c>
      <x:c r="AN888" s="51" t="n">
        <x:v>1640</x:v>
      </x:c>
      <x:c r="AO888" s="51" t="n">
        <x:f>IFERROR(AM888*AN888,"")</x:f>
        <x:v>75379198640</x:v>
      </x:c>
      <x:c r="AP888" s="56" t="n">
        <x:f>IFERROR(AO888/(K888*1000000),"")</x:f>
        <x:v>0.8207754727294505</x:v>
      </x:c>
      <x:c r="AQ888" s="57" t="n">
        <x:v>539091076.6666666</x:v>
      </x:c>
      <x:c r="AR888" s="52" t="n">
        <x:v>0.2699233940080147</x:v>
      </x:c>
      <x:c r="AS888" s="52" t="n">
        <x:v>-0.222363149201647</x:v>
      </x:c>
      <x:c r="AT888" s="55" t="b">
        <x:v>1</x:v>
      </x:c>
      <x:c r="AU888" s="50"/>
      <x:c r="AV888" s="58" t="n">
        <x:v>0.5000533371966692</x:v>
      </x:c>
      <x:c r="AW888" s="50" t="n">
        <x:v>89</x:v>
      </x:c>
      <x:c r="AX888" s="50" t="str">
        <x:v>Future Moat</x:v>
      </x:c>
      <x:c r="AY888" s="50" t="str">
        <x:v>目立つ機械的警告なし（定性確認は別途必要）</x:v>
      </x:c>
      <x:c r="AZ888" s="59" t="str">
        <x:v>2025-06-24 11:12</x:v>
      </x:c>
      <x:c r="BA888" s="53" t="n">
        <x:v>25628</x:v>
      </x:c>
      <x:c r="BB888" s="50"/>
      <x:c r="BC888" s="50"/>
      <x:c r="BD888" s="50" t="str">
        <x:v>TOPIX Small 1</x:v>
      </x:c>
    </x:row>
    <x:row r="889">
      <x:c r="A889" s="50" t="n">
        <x:v>888</x:v>
      </x:c>
      <x:c r="B889" s="50" t="str">
        <x:v>3539</x:v>
      </x:c>
      <x:c r="C889" s="50" t="str">
        <x:v>3539.T</x:v>
      </x:c>
      <x:c r="D889" s="50" t="str">
        <x:v>JM HOLDINGS CO.,LTD.</x:v>
      </x:c>
      <x:c r="E889" s="50" t="str">
        <x:v>Prime Market (Domestic)</x:v>
      </x:c>
      <x:c r="F889" s="50" t="str">
        <x:v>Retail Trade</x:v>
      </x:c>
      <x:c r="G889" s="51" t="n">
        <x:v>129823</x:v>
      </x:c>
      <x:c r="H889" s="51" t="n">
        <x:v>140845</x:v>
      </x:c>
      <x:c r="I889" s="51" t="n">
        <x:v>154815</x:v>
      </x:c>
      <x:c r="J889" s="51" t="n">
        <x:v>172331</x:v>
      </x:c>
      <x:c r="K889" s="51" t="n">
        <x:v>186207</x:v>
      </x:c>
      <x:c r="L889" s="52" t="n">
        <x:f>IFERROR(H889/G889-1,"")</x:f>
        <x:v>0.084900210286313</x:v>
      </x:c>
      <x:c r="M889" s="52" t="n">
        <x:f>IFERROR(I889/H889-1,"")</x:f>
        <x:v>0.09918704959352476</x:v>
      </x:c>
      <x:c r="N889" s="52" t="n">
        <x:f>IFERROR(J889/I889-1,"")</x:f>
        <x:v>0.11314149145754615</x:v>
      </x:c>
      <x:c r="O889" s="52" t="n">
        <x:f>IFERROR(K889/J889-1,"")</x:f>
        <x:v>0.08051946544730781</x:v>
      </x:c>
      <x:c r="P889" s="52" t="n">
        <x:f>IFERROR((K889/G889)^(1/4)-1,"")</x:f>
        <x:v>0.09436221712651705</x:v>
      </x:c>
      <x:c r="Q889" s="51" t="n">
        <x:v>10048</x:v>
      </x:c>
      <x:c r="R889" s="52" t="n">
        <x:f>IFERROR(Q889/K889,"")</x:f>
        <x:v>0.053961451502897315</x:v>
      </x:c>
      <x:c r="S889" s="53" t="n">
        <x:v>42461</x:v>
      </x:c>
      <x:c r="T889" s="50" t="str">
        <x:v>EDINET_company_history</x:v>
      </x:c>
      <x:c r="U889" s="50" t="str">
        <x:v>境 正博</x:v>
      </x:c>
      <x:c r="V889" s="54" t="n">
        <x:v>0.2012</x:v>
      </x:c>
      <x:c r="W889" s="50" t="str">
        <x:v>境 正博</x:v>
      </x:c>
      <x:c r="X889" s="50" t="b">
        <x:f>AND(COUNT(L889:O889)=4,L889&gt;='設定'!$B$6,M889&gt;='設定'!$B$6,N889&gt;='設定'!$B$6,O889&gt;='設定'!$B$6)</x:f>
        <x:v>0</x:v>
      </x:c>
      <x:c r="Y889" s="50" t="b">
        <x:f>AND(COUNT(G889:K889)=5,P889&gt;='設定'!$B$7)</x:f>
        <x:v>0</x:v>
      </x:c>
      <x:c r="Z889" s="50" t="b">
        <x:f>AND(ISNUMBER(R889),R889&gt;='設定'!$B$8)</x:f>
        <x:v>0</x:v>
      </x:c>
      <x:c r="AA889" s="50" t="b">
        <x:f>AND(ISNUMBER(S889),S889&gt;=DATE(YEAR('設定'!$B$10)-'設定'!$B$9,MONTH('設定'!$B$10),DAY('設定'!$B$10)))</x:f>
        <x:v>0</x:v>
      </x:c>
      <x:c r="AB889" s="55" t="b">
        <x:v>1</x:v>
      </x:c>
      <x:c r="AC889" s="55" t="b">
        <x:v>1</x:v>
      </x:c>
      <x:c r="AD889" s="50" t="n">
        <x:f>IF(X889,1,0)+IF(Z889,1,0)+IF(AA889,1,0)+IF(AB889,1,0)</x:f>
        <x:v>1</x:v>
      </x:c>
      <x:c r="AE889" s="50" t="n">
        <x:f>IF(Y889,1,0)+IF(Z889,1,0)+IF(AA889,1,0)+IF(AB889,1,0)</x:f>
        <x:v>1</x:v>
      </x:c>
      <x:c r="AF889" s="50" t="n">
        <x:f>IF(Y889,1,0)+IF(Z889,1,0)+IF(AA889,1,0)+IF(AC889,1,0)</x:f>
        <x:v>1</x:v>
      </x:c>
      <x:c r="AG889" s="53" t="n">
        <x:v>44348</x:v>
      </x:c>
      <x:c r="AH889" s="50" t="str">
        <x:v>S100WWAM</x:v>
      </x:c>
      <x:c r="AI889" s="50" t="str">
        <x:v>NetSalesSummaryOfBusinessResults</x:v>
      </x:c>
      <x:c r="AJ889" s="50" t="str">
        <x:v>OperatingIncome</x:v>
      </x:c>
      <x:c r="AK889" s="53" t="n">
        <x:v>45869</x:v>
      </x:c>
      <x:c r="AL889" s="50" t="str">
        <x:v>365/365/365/366/365</x:v>
      </x:c>
      <x:c r="AM889" s="51" t="n">
        <x:v>25479000</x:v>
      </x:c>
      <x:c r="AN889" s="51" t="n">
        <x:v>1248</x:v>
      </x:c>
      <x:c r="AO889" s="51" t="n">
        <x:f>IFERROR(AM889*AN889,"")</x:f>
        <x:v>31797792000</x:v>
      </x:c>
      <x:c r="AP889" s="56" t="n">
        <x:f>IFERROR(AO889/(K889*1000000),"")</x:f>
        <x:v>0.17076582513009714</x:v>
      </x:c>
      <x:c r="AQ889" s="57" t="n">
        <x:v>144716800</x:v>
      </x:c>
      <x:c r="AR889" s="52" t="n">
        <x:v>0.2392560597897101</x:v>
      </x:c>
      <x:c r="AS889" s="52" t="n">
        <x:v>-0.3888357895137535</x:v>
      </x:c>
      <x:c r="AT889" s="55" t="b">
        <x:v>1</x:v>
      </x:c>
      <x:c r="AU889" s="50"/>
      <x:c r="AV889" s="58" t="n">
        <x:v>-0.0350269493858408</x:v>
      </x:c>
      <x:c r="AW889" s="50" t="n">
        <x:v>2148</x:v>
      </x:c>
      <x:c r="AX889" s="50" t="str">
        <x:v>Core Moat</x:v>
      </x:c>
      <x:c r="AY889" s="50" t="str">
        <x:v>目立つ機械的警告なし（定性確認は別途必要）</x:v>
      </x:c>
      <x:c r="AZ889" s="59" t="str">
        <x:v>2025-10-30 16:00</x:v>
      </x:c>
      <x:c r="BA889" s="53" t="n">
        <x:v>42461</x:v>
      </x:c>
      <x:c r="BB889" s="50" t="str">
        <x:v>境 正博</x:v>
      </x:c>
      <x:c r="BC889" s="50"/>
      <x:c r="BD889" s="50" t="str">
        <x:v>TOPIX Small 2</x:v>
      </x:c>
    </x:row>
    <x:row r="890">
      <x:c r="A890" s="50" t="n">
        <x:v>889</x:v>
      </x:c>
      <x:c r="B890" s="50" t="str">
        <x:v>6677</x:v>
      </x:c>
      <x:c r="C890" s="50" t="str">
        <x:v>6677.T</x:v>
      </x:c>
      <x:c r="D890" s="50" t="str">
        <x:v>SK-Electronics CO.,LTD.</x:v>
      </x:c>
      <x:c r="E890" s="50" t="str">
        <x:v>Standard Market(Domestic)</x:v>
      </x:c>
      <x:c r="F890" s="50" t="str">
        <x:v>Electric Appliances</x:v>
      </x:c>
      <x:c r="G890" s="51" t="n">
        <x:v>20440.087</x:v>
      </x:c>
      <x:c r="H890" s="51" t="n">
        <x:v>24876.511</x:v>
      </x:c>
      <x:c r="I890" s="51" t="n">
        <x:v>28113.01</x:v>
      </x:c>
      <x:c r="J890" s="51" t="n">
        <x:v>25727.018</x:v>
      </x:c>
      <x:c r="K890" s="51" t="n">
        <x:v>29187.2</x:v>
      </x:c>
      <x:c r="L890" s="52" t="n">
        <x:f>IFERROR(H890/G890-1,"")</x:f>
        <x:v>0.21704526013025283</x:v>
      </x:c>
      <x:c r="M890" s="52" t="n">
        <x:f>IFERROR(I890/H890-1,"")</x:f>
        <x:v>0.13010260964650544</x:v>
      </x:c>
      <x:c r="N890" s="52" t="n">
        <x:f>IFERROR(J890/I890-1,"")</x:f>
        <x:v>-0.08487145275443642</x:v>
      </x:c>
      <x:c r="O890" s="52" t="n">
        <x:f>IFERROR(K890/J890-1,"")</x:f>
        <x:v>0.13449603836713608</x:v>
      </x:c>
      <x:c r="P890" s="52" t="n">
        <x:f>IFERROR((K890/G890)^(1/4)-1,"")</x:f>
        <x:v>0.09314412115188997</x:v>
      </x:c>
      <x:c r="Q890" s="51" t="n">
        <x:v>3854.18</x:v>
      </x:c>
      <x:c r="R890" s="52" t="n">
        <x:f>IFERROR(Q890/K890,"")</x:f>
        <x:v>0.13205035083872382</x:v>
      </x:c>
      <x:c r="S890" s="53" t="n">
        <x:v>38322</x:v>
      </x:c>
      <x:c r="T890" s="50" t="str">
        <x:v>EDINET_company_history</x:v>
      </x:c>
      <x:c r="U890" s="50" t="str">
        <x:v>株式会社写真化学</x:v>
      </x:c>
      <x:c r="V890" s="54" t="n">
        <x:v>0.0696</x:v>
      </x:c>
      <x:c r="W890" s="50" t="str">
        <x:v>石 田 昌 德</x:v>
      </x:c>
      <x:c r="X890" s="50" t="b">
        <x:f>AND(COUNT(L890:O890)=4,L890&gt;='設定'!$B$6,M890&gt;='設定'!$B$6,N890&gt;='設定'!$B$6,O890&gt;='設定'!$B$6)</x:f>
        <x:v>0</x:v>
      </x:c>
      <x:c r="Y890" s="50" t="b">
        <x:f>AND(COUNT(G890:K890)=5,P890&gt;='設定'!$B$7)</x:f>
        <x:v>0</x:v>
      </x:c>
      <x:c r="Z890" s="50" t="b">
        <x:f>AND(ISNUMBER(R890),R890&gt;='設定'!$B$8)</x:f>
        <x:v>1</x:v>
      </x:c>
      <x:c r="AA890" s="50" t="b">
        <x:f>AND(ISNUMBER(S890),S890&gt;=DATE(YEAR('設定'!$B$10)-'設定'!$B$9,MONTH('設定'!$B$10),DAY('設定'!$B$10)))</x:f>
        <x:v>0</x:v>
      </x:c>
      <x:c r="AB890" s="55" t="b">
        <x:v>0</x:v>
      </x:c>
      <x:c r="AC890" s="55" t="b">
        <x:v>0</x:v>
      </x:c>
      <x:c r="AD890" s="50" t="n">
        <x:f>IF(X890,1,0)+IF(Z890,1,0)+IF(AA890,1,0)+IF(AB890,1,0)</x:f>
        <x:v>1</x:v>
      </x:c>
      <x:c r="AE890" s="50" t="n">
        <x:f>IF(Y890,1,0)+IF(Z890,1,0)+IF(AA890,1,0)+IF(AB890,1,0)</x:f>
        <x:v>1</x:v>
      </x:c>
      <x:c r="AF890" s="50" t="n">
        <x:f>IF(Y890,1,0)+IF(Z890,1,0)+IF(AA890,1,0)+IF(AC890,1,0)</x:f>
        <x:v>1</x:v>
      </x:c>
      <x:c r="AG890" s="53" t="n">
        <x:v>44348</x:v>
      </x:c>
      <x:c r="AH890" s="50" t="str">
        <x:v>S100XB6O</x:v>
      </x:c>
      <x:c r="AI890" s="50" t="str">
        <x:v>NetSalesSummaryOfBusinessResults</x:v>
      </x:c>
      <x:c r="AJ890" s="50" t="str">
        <x:v>OperatingIncome</x:v>
      </x:c>
      <x:c r="AK890" s="53" t="n">
        <x:v>45930</x:v>
      </x:c>
      <x:c r="AL890" s="50" t="str">
        <x:v>365/365/365/366/365</x:v>
      </x:c>
      <x:c r="AM890" s="51" t="n">
        <x:v>10530700</x:v>
      </x:c>
      <x:c r="AN890" s="51" t="n">
        <x:v>3220</x:v>
      </x:c>
      <x:c r="AO890" s="51" t="n">
        <x:f>IFERROR(AM890*AN890,"")</x:f>
        <x:v>33908854000</x:v>
      </x:c>
      <x:c r="AP890" s="56" t="n">
        <x:f>IFERROR(AO890/(K890*1000000),"")</x:f>
        <x:v>1.1617713929393707</x:v>
      </x:c>
      <x:c r="AQ890" s="57" t="n">
        <x:v>171537108.33333334</x:v>
      </x:c>
      <x:c r="AR890" s="52" t="n">
        <x:v>0.4378134824654699</x:v>
      </x:c>
      <x:c r="AS890" s="52" t="n">
        <x:v>-0.538192539889772</x:v>
      </x:c>
      <x:c r="AT890" s="55" t="b">
        <x:v>1</x:v>
      </x:c>
      <x:c r="AU890" s="50"/>
      <x:c r="AV890" s="58" t="n">
        <x:v>0.3074570555940157</x:v>
      </x:c>
      <x:c r="AW890" s="50" t="n">
        <x:v>410</x:v>
      </x:c>
      <x:c r="AX890" s="50" t="str">
        <x:v>Future Moat</x:v>
      </x:c>
      <x:c r="AY890" s="50" t="str">
        <x:v>目立つ機械的警告なし（定性確認は別途必要）</x:v>
      </x:c>
      <x:c r="AZ890" s="59" t="str">
        <x:v>2025-12-18 09:11</x:v>
      </x:c>
      <x:c r="BA890" s="53" t="n">
        <x:v>38322</x:v>
      </x:c>
      <x:c r="BB890" s="50"/>
      <x:c r="BC890" s="50"/>
      <x:c r="BD890" s="50"/>
    </x:row>
    <x:row r="891">
      <x:c r="A891" s="50" t="n">
        <x:v>890</x:v>
      </x:c>
      <x:c r="B891" s="50" t="str">
        <x:v>7625</x:v>
      </x:c>
      <x:c r="C891" s="50" t="str">
        <x:v>7625.T</x:v>
      </x:c>
      <x:c r="D891" s="50" t="str">
        <x:v>GLOBAL-DINING,INC.</x:v>
      </x:c>
      <x:c r="E891" s="50" t="str">
        <x:v>Standard Market(Domestic)</x:v>
      </x:c>
      <x:c r="F891" s="50" t="str">
        <x:v>Retail Trade</x:v>
      </x:c>
      <x:c r="G891" s="51" t="n">
        <x:v>9573.176</x:v>
      </x:c>
      <x:c r="H891" s="51" t="n">
        <x:v>9558.077</x:v>
      </x:c>
      <x:c r="I891" s="51" t="n">
        <x:v>11090.793</x:v>
      </x:c>
      <x:c r="J891" s="51" t="n">
        <x:v>11788.633</x:v>
      </x:c>
      <x:c r="K891" s="51" t="n">
        <x:v>13660.201</x:v>
      </x:c>
      <x:c r="L891" s="52" t="n">
        <x:f>IFERROR(H891/G891-1,"")</x:f>
        <x:v>-0.0015772195141925405</x:v>
      </x:c>
      <x:c r="M891" s="52" t="n">
        <x:f>IFERROR(I891/H891-1,"")</x:f>
        <x:v>0.1603581975746795</x:v>
      </x:c>
      <x:c r="N891" s="52" t="n">
        <x:f>IFERROR(J891/I891-1,"")</x:f>
        <x:v>0.06292065860394302</x:v>
      </x:c>
      <x:c r="O891" s="52" t="n">
        <x:f>IFERROR(K891/J891-1,"")</x:f>
        <x:v>0.15876039232029693</x:v>
      </x:c>
      <x:c r="P891" s="52" t="n">
        <x:f>IFERROR((K891/G891)^(1/4)-1,"")</x:f>
        <x:v>0.09294991740503122</x:v>
      </x:c>
      <x:c r="Q891" s="51" t="n">
        <x:v>688.07</x:v>
      </x:c>
      <x:c r="R891" s="52" t="n">
        <x:f>IFERROR(Q891/K891,"")</x:f>
        <x:v>0.050370415486565685</x:v>
      </x:c>
      <x:c r="S891" s="53" t="n">
        <x:v>36220</x:v>
      </x:c>
      <x:c r="T891" s="50" t="str">
        <x:v>EDINET_company_history</x:v>
      </x:c>
      <x:c r="U891" s="50" t="str">
        <x:v>長谷川 耕造</x:v>
      </x:c>
      <x:c r="V891" s="54" t="n">
        <x:v>0.5905</x:v>
      </x:c>
      <x:c r="W891" s="50" t="str">
        <x:v>長谷川 耕造 / 小林 庸麿</x:v>
      </x:c>
      <x:c r="X891" s="50" t="b">
        <x:f>AND(COUNT(L891:O891)=4,L891&gt;='設定'!$B$6,M891&gt;='設定'!$B$6,N891&gt;='設定'!$B$6,O891&gt;='設定'!$B$6)</x:f>
        <x:v>0</x:v>
      </x:c>
      <x:c r="Y891" s="50" t="b">
        <x:f>AND(COUNT(G891:K891)=5,P891&gt;='設定'!$B$7)</x:f>
        <x:v>0</x:v>
      </x:c>
      <x:c r="Z891" s="50" t="b">
        <x:f>AND(ISNUMBER(R891),R891&gt;='設定'!$B$8)</x:f>
        <x:v>0</x:v>
      </x:c>
      <x:c r="AA891" s="50" t="b">
        <x:f>AND(ISNUMBER(S891),S891&gt;=DATE(YEAR('設定'!$B$10)-'設定'!$B$9,MONTH('設定'!$B$10),DAY('設定'!$B$10)))</x:f>
        <x:v>0</x:v>
      </x:c>
      <x:c r="AB891" s="55" t="b">
        <x:v>1</x:v>
      </x:c>
      <x:c r="AC891" s="55" t="b">
        <x:v>1</x:v>
      </x:c>
      <x:c r="AD891" s="50" t="n">
        <x:f>IF(X891,1,0)+IF(Z891,1,0)+IF(AA891,1,0)+IF(AB891,1,0)</x:f>
        <x:v>1</x:v>
      </x:c>
      <x:c r="AE891" s="50" t="n">
        <x:f>IF(Y891,1,0)+IF(Z891,1,0)+IF(AA891,1,0)+IF(AB891,1,0)</x:f>
        <x:v>1</x:v>
      </x:c>
      <x:c r="AF891" s="50" t="n">
        <x:f>IF(Y891,1,0)+IF(Z891,1,0)+IF(AA891,1,0)+IF(AC891,1,0)</x:f>
        <x:v>1</x:v>
      </x:c>
      <x:c r="AG891" s="53" t="n">
        <x:v>44348</x:v>
      </x:c>
      <x:c r="AH891" s="50" t="str">
        <x:v>S100XTRA</x:v>
      </x:c>
      <x:c r="AI891" s="50" t="str">
        <x:v>NetSalesSummaryOfBusinessResults</x:v>
      </x:c>
      <x:c r="AJ891" s="50" t="str">
        <x:v>OperatingIncome</x:v>
      </x:c>
      <x:c r="AK891" s="53" t="n">
        <x:v>46022</x:v>
      </x:c>
      <x:c r="AL891" s="50" t="str">
        <x:v>365/365/365/366/365</x:v>
      </x:c>
      <x:c r="AM891" s="51" t="n">
        <x:v>10420600</x:v>
      </x:c>
      <x:c r="AN891" s="51" t="n">
        <x:v>469</x:v>
      </x:c>
      <x:c r="AO891" s="51" t="n">
        <x:f>IFERROR(AM891*AN891,"")</x:f>
        <x:v>4887261400</x:v>
      </x:c>
      <x:c r="AP891" s="56" t="n">
        <x:f>IFERROR(AO891/(K891*1000000),"")</x:f>
        <x:v>0.35777375457359667</x:v>
      </x:c>
      <x:c r="AQ891" s="57" t="n">
        <x:v>4017891.6666666665</x:v>
      </x:c>
      <x:c r="AR891" s="52" t="n">
        <x:v>0.4304455050472299</x:v>
      </x:c>
      <x:c r="AS891" s="52" t="n">
        <x:v>-0.6261398384518768</x:v>
      </x:c>
      <x:c r="AT891" s="55" t="b">
        <x:v>0</x:v>
      </x:c>
      <x:c r="AU891" s="50" t="str">
        <x:v>low_liquidity</x:v>
      </x:c>
      <x:c r="AV891" s="58" t="n">
        <x:v>-0.2108922803882165</x:v>
      </x:c>
      <x:c r="AW891" s="50" t="n">
        <x:v>3066</x:v>
      </x:c>
      <x:c r="AX891" s="50" t="str">
        <x:v>Transformation Moat</x:v>
      </x:c>
      <x:c r="AY891" s="50" t="str">
        <x:v>既存適格性フィルター不通過: low_liquidity / 60日平均売買代金2,000万円未満 / ローカル5年最大下落率-60%以下</x:v>
      </x:c>
      <x:c r="AZ891" s="59" t="str">
        <x:v>2026-03-26 14:22</x:v>
      </x:c>
      <x:c r="BA891" s="53" t="n">
        <x:v>36220</x:v>
      </x:c>
      <x:c r="BB891" s="50" t="str">
        <x:v>長谷川 耕造</x:v>
      </x:c>
      <x:c r="BC891" s="50"/>
      <x:c r="BD891" s="50"/>
    </x:row>
    <x:row r="892">
      <x:c r="A892" s="50" t="n">
        <x:v>891</x:v>
      </x:c>
      <x:c r="B892" s="50" t="str">
        <x:v>6278</x:v>
      </x:c>
      <x:c r="C892" s="50" t="str">
        <x:v>6278.T</x:v>
      </x:c>
      <x:c r="D892" s="50" t="str">
        <x:v>UNION TOOL CO.</x:v>
      </x:c>
      <x:c r="E892" s="50" t="str">
        <x:v>Prime Market (Domestic)</x:v>
      </x:c>
      <x:c r="F892" s="50" t="str">
        <x:v>Machinery</x:v>
      </x:c>
      <x:c r="G892" s="51" t="n">
        <x:v>28174</x:v>
      </x:c>
      <x:c r="H892" s="51" t="n">
        <x:v>29091</x:v>
      </x:c>
      <x:c r="I892" s="51" t="n">
        <x:v>25338</x:v>
      </x:c>
      <x:c r="J892" s="51" t="n">
        <x:v>32606</x:v>
      </x:c>
      <x:c r="K892" s="51" t="n">
        <x:v>40165</x:v>
      </x:c>
      <x:c r="L892" s="52" t="n">
        <x:f>IFERROR(H892/G892-1,"")</x:f>
        <x:v>0.03254773905018804</x:v>
      </x:c>
      <x:c r="M892" s="52" t="n">
        <x:f>IFERROR(I892/H892-1,"")</x:f>
        <x:v>-0.12900897184696303</x:v>
      </x:c>
      <x:c r="N892" s="52" t="n">
        <x:f>IFERROR(J892/I892-1,"")</x:f>
        <x:v>0.28684189754518896</x:v>
      </x:c>
      <x:c r="O892" s="52" t="n">
        <x:f>IFERROR(K892/J892-1,"")</x:f>
        <x:v>0.2318284978224867</x:v>
      </x:c>
      <x:c r="P892" s="52" t="n">
        <x:f>IFERROR((K892/G892)^(1/4)-1,"")</x:f>
        <x:v>0.09269716237362524</x:v>
      </x:c>
      <x:c r="Q892" s="51" t="n">
        <x:v>8728</x:v>
      </x:c>
      <x:c r="R892" s="52" t="n">
        <x:f>IFERROR(Q892/K892,"")</x:f>
        <x:v>0.21730362255695257</x:v>
      </x:c>
      <x:c r="S892" s="53" t="n">
        <x:v>35309</x:v>
      </x:c>
      <x:c r="T892" s="50" t="str">
        <x:v>EDINET_company_history</x:v>
      </x:c>
      <x:c r="U892" s="50" t="str">
        <x:v>株式会社晃永</x:v>
      </x:c>
      <x:c r="V892" s="54" t="n">
        <x:v>0.3525</x:v>
      </x:c>
      <x:c r="W892" s="50" t="str">
        <x:v>片 山 貴 雄 / 渡 邉 裕 二</x:v>
      </x:c>
      <x:c r="X892" s="50" t="b">
        <x:f>AND(COUNT(L892:O892)=4,L892&gt;='設定'!$B$6,M892&gt;='設定'!$B$6,N892&gt;='設定'!$B$6,O892&gt;='設定'!$B$6)</x:f>
        <x:v>0</x:v>
      </x:c>
      <x:c r="Y892" s="50" t="b">
        <x:f>AND(COUNT(G892:K892)=5,P892&gt;='設定'!$B$7)</x:f>
        <x:v>0</x:v>
      </x:c>
      <x:c r="Z892" s="50" t="b">
        <x:f>AND(ISNUMBER(R892),R892&gt;='設定'!$B$8)</x:f>
        <x:v>1</x:v>
      </x:c>
      <x:c r="AA892" s="50" t="b">
        <x:f>AND(ISNUMBER(S892),S892&gt;=DATE(YEAR('設定'!$B$10)-'設定'!$B$9,MONTH('設定'!$B$10),DAY('設定'!$B$10)))</x:f>
        <x:v>0</x:v>
      </x:c>
      <x:c r="AB892" s="55" t="b">
        <x:v>0</x:v>
      </x:c>
      <x:c r="AC892" s="55" t="b">
        <x:v>0</x:v>
      </x:c>
      <x:c r="AD892" s="50" t="n">
        <x:f>IF(X892,1,0)+IF(Z892,1,0)+IF(AA892,1,0)+IF(AB892,1,0)</x:f>
        <x:v>1</x:v>
      </x:c>
      <x:c r="AE892" s="50" t="n">
        <x:f>IF(Y892,1,0)+IF(Z892,1,0)+IF(AA892,1,0)+IF(AB892,1,0)</x:f>
        <x:v>1</x:v>
      </x:c>
      <x:c r="AF892" s="50" t="n">
        <x:f>IF(Y892,1,0)+IF(Z892,1,0)+IF(AA892,1,0)+IF(AC892,1,0)</x:f>
        <x:v>1</x:v>
      </x:c>
      <x:c r="AG892" s="53" t="n">
        <x:v>44348</x:v>
      </x:c>
      <x:c r="AH892" s="50" t="str">
        <x:v>S100XSU7</x:v>
      </x:c>
      <x:c r="AI892" s="50" t="str">
        <x:v>NetSalesSummaryOfBusinessResults</x:v>
      </x:c>
      <x:c r="AJ892" s="50" t="str">
        <x:v>OperatingIncome</x:v>
      </x:c>
      <x:c r="AK892" s="53" t="n">
        <x:v>46022</x:v>
      </x:c>
      <x:c r="AL892" s="50" t="str">
        <x:v>365/365/365/366/365</x:v>
      </x:c>
      <x:c r="AM892" s="51" t="n">
        <x:v>17413600</x:v>
      </x:c>
      <x:c r="AN892" s="51" t="n">
        <x:v>23070</x:v>
      </x:c>
      <x:c r="AO892" s="51" t="n">
        <x:f>IFERROR(AM892*AN892,"")</x:f>
        <x:v>401731752000</x:v>
      </x:c>
      <x:c r="AP892" s="56" t="n">
        <x:f>IFERROR(AO892/(K892*1000000),"")</x:f>
        <x:v>10.00203540395867</x:v>
      </x:c>
      <x:c r="AQ892" s="57" t="n">
        <x:v>5832879450</x:v>
      </x:c>
      <x:c r="AR892" s="52" t="n">
        <x:v>0.4414634156104669</x:v>
      </x:c>
      <x:c r="AS892" s="52" t="n">
        <x:v>-0.5625445979653356</x:v>
      </x:c>
      <x:c r="AT892" s="55" t="b">
        <x:v>1</x:v>
      </x:c>
      <x:c r="AU892" s="50"/>
      <x:c r="AV892" s="58" t="n">
        <x:v>0.6418621881878204</x:v>
      </x:c>
      <x:c r="AW892" s="50" t="n">
        <x:v>23</x:v>
      </x:c>
      <x:c r="AX892" s="50" t="str">
        <x:v>Future Moat</x:v>
      </x:c>
      <x:c r="AY892" s="50" t="str">
        <x:v>目立つ機械的警告なし（定性確認は別途必要）</x:v>
      </x:c>
      <x:c r="AZ892" s="59" t="str">
        <x:v>2026-03-24 16:00</x:v>
      </x:c>
      <x:c r="BA892" s="53" t="n">
        <x:v>35309</x:v>
      </x:c>
      <x:c r="BB892" s="50"/>
      <x:c r="BC892" s="50"/>
      <x:c r="BD892" s="50" t="str">
        <x:v>TOPIX Small 1</x:v>
      </x:c>
    </x:row>
    <x:row r="893">
      <x:c r="A893" s="50" t="n">
        <x:v>892</x:v>
      </x:c>
      <x:c r="B893" s="50" t="str">
        <x:v>6824</x:v>
      </x:c>
      <x:c r="C893" s="50" t="str">
        <x:v>6824.T</x:v>
      </x:c>
      <x:c r="D893" s="50" t="str">
        <x:v>NEW COSMOS ELECTRIC CO.,LTD.</x:v>
      </x:c>
      <x:c r="E893" s="50" t="str">
        <x:v>Standard Market(Domestic)</x:v>
      </x:c>
      <x:c r="F893" s="50" t="str">
        <x:v>Electric Appliances</x:v>
      </x:c>
      <x:c r="G893" s="51" t="n">
        <x:v>29576.806</x:v>
      </x:c>
      <x:c r="H893" s="51" t="n">
        <x:v>34335.851</x:v>
      </x:c>
      <x:c r="I893" s="51" t="n">
        <x:v>37206.881</x:v>
      </x:c>
      <x:c r="J893" s="51" t="n">
        <x:v>38546.304</x:v>
      </x:c>
      <x:c r="K893" s="51" t="n">
        <x:v>42153.556</x:v>
      </x:c>
      <x:c r="L893" s="52" t="n">
        <x:f>IFERROR(H893/G893-1,"")</x:f>
        <x:v>0.1609046291205345</x:v>
      </x:c>
      <x:c r="M893" s="52" t="n">
        <x:f>IFERROR(I893/H893-1,"")</x:f>
        <x:v>0.08361610143287246</x:v>
      </x:c>
      <x:c r="N893" s="52" t="n">
        <x:f>IFERROR(J893/I893-1,"")</x:f>
        <x:v>0.03599933571427272</x:v>
      </x:c>
      <x:c r="O893" s="52" t="n">
        <x:f>IFERROR(K893/J893-1,"")</x:f>
        <x:v>0.09358230558239766</x:v>
      </x:c>
      <x:c r="P893" s="52" t="n">
        <x:f>IFERROR((K893/G893)^(1/4)-1,"")</x:f>
        <x:v>0.09262400065510401</x:v>
      </x:c>
      <x:c r="Q893" s="51" t="n">
        <x:v>5155.29</x:v>
      </x:c>
      <x:c r="R893" s="52" t="n">
        <x:f>IFERROR(Q893/K893,"")</x:f>
        <x:v>0.1222978673495541</x:v>
      </x:c>
      <x:c r="S893" s="53" t="n">
        <x:v>38322</x:v>
      </x:c>
      <x:c r="T893" s="50" t="str">
        <x:v>EDINET_company_history</x:v>
      </x:c>
      <x:c r="U893" s="50" t="str">
        <x:v>岩谷産業株式会社</x:v>
      </x:c>
      <x:c r="V893" s="54" t="n">
        <x:v>0.2793</x:v>
      </x:c>
      <x:c r="W893" s="50" t="str">
        <x:v>髙橋 良典 / 小栁 章</x:v>
      </x:c>
      <x:c r="X893" s="50" t="b">
        <x:f>AND(COUNT(L893:O893)=4,L893&gt;='設定'!$B$6,M893&gt;='設定'!$B$6,N893&gt;='設定'!$B$6,O893&gt;='設定'!$B$6)</x:f>
        <x:v>0</x:v>
      </x:c>
      <x:c r="Y893" s="50" t="b">
        <x:f>AND(COUNT(G893:K893)=5,P893&gt;='設定'!$B$7)</x:f>
        <x:v>0</x:v>
      </x:c>
      <x:c r="Z893" s="50" t="b">
        <x:f>AND(ISNUMBER(R893),R893&gt;='設定'!$B$8)</x:f>
        <x:v>1</x:v>
      </x:c>
      <x:c r="AA893" s="50" t="b">
        <x:f>AND(ISNUMBER(S893),S893&gt;=DATE(YEAR('設定'!$B$10)-'設定'!$B$9,MONTH('設定'!$B$10),DAY('設定'!$B$10)))</x:f>
        <x:v>0</x:v>
      </x:c>
      <x:c r="AB893" s="55" t="b">
        <x:v>0</x:v>
      </x:c>
      <x:c r="AC893" s="55" t="b">
        <x:v>0</x:v>
      </x:c>
      <x:c r="AD893" s="50" t="n">
        <x:f>IF(X893,1,0)+IF(Z893,1,0)+IF(AA893,1,0)+IF(AB893,1,0)</x:f>
        <x:v>1</x:v>
      </x:c>
      <x:c r="AE893" s="50" t="n">
        <x:f>IF(Y893,1,0)+IF(Z893,1,0)+IF(AA893,1,0)+IF(AB893,1,0)</x:f>
        <x:v>1</x:v>
      </x:c>
      <x:c r="AF893" s="50" t="n">
        <x:f>IF(Y893,1,0)+IF(Z893,1,0)+IF(AA893,1,0)+IF(AC893,1,0)</x:f>
        <x:v>1</x:v>
      </x:c>
      <x:c r="AG893" s="53" t="n">
        <x:v>44348</x:v>
      </x:c>
      <x:c r="AH893" s="50" t="str">
        <x:v>S100W5IX</x:v>
      </x:c>
      <x:c r="AI893" s="50" t="str">
        <x:v>NetSalesSummaryOfBusinessResults</x:v>
      </x:c>
      <x:c r="AJ893" s="50" t="str">
        <x:v>OperatingIncome</x:v>
      </x:c>
      <x:c r="AK893" s="53" t="n">
        <x:v>45747</x:v>
      </x:c>
      <x:c r="AL893" s="50" t="str">
        <x:v>365/365/365/366/365</x:v>
      </x:c>
      <x:c r="AM893" s="51" t="n">
        <x:v>12361000</x:v>
      </x:c>
      <x:c r="AN893" s="51" t="n">
        <x:v>4305</x:v>
      </x:c>
      <x:c r="AO893" s="51" t="n">
        <x:f>IFERROR(AM893*AN893,"")</x:f>
        <x:v>53214105000</x:v>
      </x:c>
      <x:c r="AP893" s="56" t="n">
        <x:f>IFERROR(AO893/(K893*1000000),"")</x:f>
        <x:v>1.2623870925622502</x:v>
      </x:c>
      <x:c r="AQ893" s="57" t="n">
        <x:v>72165825</x:v>
      </x:c>
      <x:c r="AR893" s="52" t="n">
        <x:v>0.3287421193513822</x:v>
      </x:c>
      <x:c r="AS893" s="52" t="n">
        <x:v>-0.2893401015228427</x:v>
      </x:c>
      <x:c r="AT893" s="55" t="b">
        <x:v>1</x:v>
      </x:c>
      <x:c r="AU893" s="50"/>
      <x:c r="AV893" s="58" t="n">
        <x:v>0.5511636989102324</x:v>
      </x:c>
      <x:c r="AW893" s="50" t="n">
        <x:v>54</x:v>
      </x:c>
      <x:c r="AX893" s="50" t="str">
        <x:v>Future Moat</x:v>
      </x:c>
      <x:c r="AY893" s="50" t="str">
        <x:v>目立つ機械的警告なし（定性確認は別途必要）</x:v>
      </x:c>
      <x:c r="AZ893" s="59" t="str">
        <x:v>2025-06-27 13:13</x:v>
      </x:c>
      <x:c r="BA893" s="53" t="n">
        <x:v>38322</x:v>
      </x:c>
      <x:c r="BB893" s="50"/>
      <x:c r="BC893" s="50"/>
      <x:c r="BD893" s="50"/>
    </x:row>
    <x:row r="894">
      <x:c r="A894" s="50" t="n">
        <x:v>893</x:v>
      </x:c>
      <x:c r="B894" s="50" t="str">
        <x:v>2424</x:v>
      </x:c>
      <x:c r="C894" s="50" t="str">
        <x:v>2424.T</x:v>
      </x:c>
      <x:c r="D894" s="50" t="str">
        <x:v>Brass Corporation</x:v>
      </x:c>
      <x:c r="E894" s="50" t="str">
        <x:v>Standard Market(Domestic)</x:v>
      </x:c>
      <x:c r="F894" s="50" t="str">
        <x:v>Services</x:v>
      </x:c>
      <x:c r="G894" s="51" t="n">
        <x:v>9343.894</x:v>
      </x:c>
      <x:c r="H894" s="51" t="n">
        <x:v>11415.969</x:v>
      </x:c>
      <x:c r="I894" s="51" t="n">
        <x:v>13190.06</x:v>
      </x:c>
      <x:c r="J894" s="51" t="n">
        <x:v>12570.977</x:v>
      </x:c>
      <x:c r="K894" s="51" t="n">
        <x:v>13307.165</x:v>
      </x:c>
      <x:c r="L894" s="52" t="n">
        <x:f>IFERROR(H894/G894-1,"")</x:f>
        <x:v>0.22175711753579375</x:v>
      </x:c>
      <x:c r="M894" s="52" t="n">
        <x:f>IFERROR(I894/H894-1,"")</x:f>
        <x:v>0.15540432879591748</x:v>
      </x:c>
      <x:c r="N894" s="52" t="n">
        <x:f>IFERROR(J894/I894-1,"")</x:f>
        <x:v>-0.04693557118011582</x:v>
      </x:c>
      <x:c r="O894" s="52" t="n">
        <x:f>IFERROR(K894/J894-1,"")</x:f>
        <x:v>0.05856251268298407</x:v>
      </x:c>
      <x:c r="P894" s="52" t="n">
        <x:f>IFERROR((K894/G894)^(1/4)-1,"")</x:f>
        <x:v>0.09241941421263089</x:v>
      </x:c>
      <x:c r="Q894" s="51" t="n">
        <x:v>737.56</x:v>
      </x:c>
      <x:c r="R894" s="52" t="n">
        <x:f>IFERROR(Q894/K894,"")</x:f>
        <x:v>0.055425780021514715</x:v>
      </x:c>
      <x:c r="S894" s="53" t="n">
        <x:v>42430</x:v>
      </x:c>
      <x:c r="T894" s="50" t="str">
        <x:v>EDINET_company_history</x:v>
      </x:c>
      <x:c r="U894" s="50" t="str">
        <x:v>河合 達明</x:v>
      </x:c>
      <x:c r="V894" s="54" t="n">
        <x:v>0.5024</x:v>
      </x:c>
      <x:c r="W894" s="50" t="str">
        <x:v>河合 達明</x:v>
      </x:c>
      <x:c r="X894" s="50" t="b">
        <x:f>AND(COUNT(L894:O894)=4,L894&gt;='設定'!$B$6,M894&gt;='設定'!$B$6,N894&gt;='設定'!$B$6,O894&gt;='設定'!$B$6)</x:f>
        <x:v>0</x:v>
      </x:c>
      <x:c r="Y894" s="50" t="b">
        <x:f>AND(COUNT(G894:K894)=5,P894&gt;='設定'!$B$7)</x:f>
        <x:v>0</x:v>
      </x:c>
      <x:c r="Z894" s="50" t="b">
        <x:f>AND(ISNUMBER(R894),R894&gt;='設定'!$B$8)</x:f>
        <x:v>0</x:v>
      </x:c>
      <x:c r="AA894" s="50" t="b">
        <x:f>AND(ISNUMBER(S894),S894&gt;=DATE(YEAR('設定'!$B$10)-'設定'!$B$9,MONTH('設定'!$B$10),DAY('設定'!$B$10)))</x:f>
        <x:v>0</x:v>
      </x:c>
      <x:c r="AB894" s="55" t="b">
        <x:v>1</x:v>
      </x:c>
      <x:c r="AC894" s="55" t="b">
        <x:v>1</x:v>
      </x:c>
      <x:c r="AD894" s="50" t="n">
        <x:f>IF(X894,1,0)+IF(Z894,1,0)+IF(AA894,1,0)+IF(AB894,1,0)</x:f>
        <x:v>1</x:v>
      </x:c>
      <x:c r="AE894" s="50" t="n">
        <x:f>IF(Y894,1,0)+IF(Z894,1,0)+IF(AA894,1,0)+IF(AB894,1,0)</x:f>
        <x:v>1</x:v>
      </x:c>
      <x:c r="AF894" s="50" t="n">
        <x:f>IF(Y894,1,0)+IF(Z894,1,0)+IF(AA894,1,0)+IF(AC894,1,0)</x:f>
        <x:v>1</x:v>
      </x:c>
      <x:c r="AG894" s="53" t="n">
        <x:v>44348</x:v>
      </x:c>
      <x:c r="AH894" s="50" t="str">
        <x:v>S100WX02</x:v>
      </x:c>
      <x:c r="AI894" s="50" t="str">
        <x:v>NetSalesSummaryOfBusinessResults</x:v>
      </x:c>
      <x:c r="AJ894" s="50" t="str">
        <x:v>OperatingIncome</x:v>
      </x:c>
      <x:c r="AK894" s="53" t="n">
        <x:v>45869</x:v>
      </x:c>
      <x:c r="AL894" s="50" t="str">
        <x:v>365/365/365/366/365</x:v>
      </x:c>
      <x:c r="AM894" s="51" t="n">
        <x:v>5318700</x:v>
      </x:c>
      <x:c r="AN894" s="51" t="n">
        <x:v>594</x:v>
      </x:c>
      <x:c r="AO894" s="51" t="n">
        <x:f>IFERROR(AM894*AN894,"")</x:f>
        <x:v>3159307800</x:v>
      </x:c>
      <x:c r="AP894" s="56" t="n">
        <x:f>IFERROR(AO894/(K894*1000000),"")</x:f>
        <x:v>0.23741403972972455</x:v>
      </x:c>
      <x:c r="AQ894" s="57" t="n">
        <x:v>1449185</x:v>
      </x:c>
      <x:c r="AR894" s="52" t="n">
        <x:v>0.441547070501797</x:v>
      </x:c>
      <x:c r="AS894" s="52" t="n">
        <x:v>-0.5939322862309582</x:v>
      </x:c>
      <x:c r="AT894" s="55" t="b">
        <x:v>0</x:v>
      </x:c>
      <x:c r="AU894" s="50" t="str">
        <x:v>low_liquidity</x:v>
      </x:c>
      <x:c r="AV894" s="58" t="n">
        <x:v>-0.1456315551300483</x:v>
      </x:c>
      <x:c r="AW894" s="50" t="n">
        <x:v>2832</x:v>
      </x:c>
      <x:c r="AX894" s="50" t="str">
        <x:v>Future Moat</x:v>
      </x:c>
      <x:c r="AY894" s="50" t="str">
        <x:v>既存適格性フィルター不通過: low_liquidity / 60日平均売買代金2,000万円未満</x:v>
      </x:c>
      <x:c r="AZ894" s="59" t="str">
        <x:v>2025-10-28 14:23</x:v>
      </x:c>
      <x:c r="BA894" s="53" t="n">
        <x:v>42430</x:v>
      </x:c>
      <x:c r="BB894" s="50" t="str">
        <x:v>河合 達明</x:v>
      </x:c>
      <x:c r="BC894" s="50"/>
      <x:c r="BD894" s="50"/>
    </x:row>
    <x:row r="895">
      <x:c r="A895" s="50" t="n">
        <x:v>894</x:v>
      </x:c>
      <x:c r="B895" s="50" t="str">
        <x:v>4206</x:v>
      </x:c>
      <x:c r="C895" s="50" t="str">
        <x:v>4206.T</x:v>
      </x:c>
      <x:c r="D895" s="50" t="str">
        <x:v>Aica Kogyo Company,Limited</x:v>
      </x:c>
      <x:c r="E895" s="50" t="str">
        <x:v>Prime Market (Domestic)</x:v>
      </x:c>
      <x:c r="F895" s="50" t="str">
        <x:v>Chemicals</x:v>
      </x:c>
      <x:c r="G895" s="51" t="n">
        <x:v>174628</x:v>
      </x:c>
      <x:c r="H895" s="51" t="n">
        <x:v>214514</x:v>
      </x:c>
      <x:c r="I895" s="51" t="n">
        <x:v>242055</x:v>
      </x:c>
      <x:c r="J895" s="51" t="n">
        <x:v>236625</x:v>
      </x:c>
      <x:c r="K895" s="51" t="n">
        <x:v>248696</x:v>
      </x:c>
      <x:c r="L895" s="52" t="n">
        <x:f>IFERROR(H895/G895-1,"")</x:f>
        <x:v>0.2284055248871888</x:v>
      </x:c>
      <x:c r="M895" s="52" t="n">
        <x:f>IFERROR(I895/H895-1,"")</x:f>
        <x:v>0.12838789076703616</x:v>
      </x:c>
      <x:c r="N895" s="52" t="n">
        <x:f>IFERROR(J895/I895-1,"")</x:f>
        <x:v>-0.022432918138439617</x:v>
      </x:c>
      <x:c r="O895" s="52" t="n">
        <x:f>IFERROR(K895/J895-1,"")</x:f>
        <x:v>0.05101320655044894</x:v>
      </x:c>
      <x:c r="P895" s="52" t="n">
        <x:f>IFERROR((K895/G895)^(1/4)-1,"")</x:f>
        <x:v>0.09241770452693943</x:v>
      </x:c>
      <x:c r="Q895" s="51" t="n">
        <x:v>27408</x:v>
      </x:c>
      <x:c r="R895" s="52" t="n">
        <x:f>IFERROR(Q895/K895,"")</x:f>
        <x:v>0.11020683887155402</x:v>
      </x:c>
      <x:c r="S895" s="53" t="n">
        <x:v>18019</x:v>
      </x:c>
      <x:c r="T895" s="50" t="str">
        <x:v>EDINET_company_history</x:v>
      </x:c>
      <x:c r="U895" s="50" t="str">
        <x:v>日本マスタートラスト 信託銀行株式会社（信託口）</x:v>
      </x:c>
      <x:c r="V895" s="54" t="n">
        <x:v>0.1773</x:v>
      </x:c>
      <x:c r="W895" s="50" t="str">
        <x:v>小 野 勇 治 / 海 老 原 健 治</x:v>
      </x:c>
      <x:c r="X895" s="50" t="b">
        <x:f>AND(COUNT(L895:O895)=4,L895&gt;='設定'!$B$6,M895&gt;='設定'!$B$6,N895&gt;='設定'!$B$6,O895&gt;='設定'!$B$6)</x:f>
        <x:v>0</x:v>
      </x:c>
      <x:c r="Y895" s="50" t="b">
        <x:f>AND(COUNT(G895:K895)=5,P895&gt;='設定'!$B$7)</x:f>
        <x:v>0</x:v>
      </x:c>
      <x:c r="Z895" s="50" t="b">
        <x:f>AND(ISNUMBER(R895),R895&gt;='設定'!$B$8)</x:f>
        <x:v>1</x:v>
      </x:c>
      <x:c r="AA895" s="50" t="b">
        <x:f>AND(ISNUMBER(S895),S895&gt;=DATE(YEAR('設定'!$B$10)-'設定'!$B$9,MONTH('設定'!$B$10),DAY('設定'!$B$10)))</x:f>
        <x:v>0</x:v>
      </x:c>
      <x:c r="AB895" s="55" t="b">
        <x:v>0</x:v>
      </x:c>
      <x:c r="AC895" s="55" t="b">
        <x:v>0</x:v>
      </x:c>
      <x:c r="AD895" s="50" t="n">
        <x:f>IF(X895,1,0)+IF(Z895,1,0)+IF(AA895,1,0)+IF(AB895,1,0)</x:f>
        <x:v>1</x:v>
      </x:c>
      <x:c r="AE895" s="50" t="n">
        <x:f>IF(Y895,1,0)+IF(Z895,1,0)+IF(AA895,1,0)+IF(AB895,1,0)</x:f>
        <x:v>1</x:v>
      </x:c>
      <x:c r="AF895" s="50" t="n">
        <x:f>IF(Y895,1,0)+IF(Z895,1,0)+IF(AA895,1,0)+IF(AC895,1,0)</x:f>
        <x:v>1</x:v>
      </x:c>
      <x:c r="AG895" s="53" t="n">
        <x:v>44348</x:v>
      </x:c>
      <x:c r="AH895" s="50" t="str">
        <x:v>S100W22P</x:v>
      </x:c>
      <x:c r="AI895" s="50" t="str">
        <x:v>NetSalesSummaryOfBusinessResults</x:v>
      </x:c>
      <x:c r="AJ895" s="50" t="str">
        <x:v>OperatingIncome</x:v>
      </x:c>
      <x:c r="AK895" s="53" t="n">
        <x:v>45747</x:v>
      </x:c>
      <x:c r="AL895" s="50" t="str">
        <x:v>365/365/365/366/365</x:v>
      </x:c>
      <x:c r="AM895" s="51" t="n">
        <x:v>62814764</x:v>
      </x:c>
      <x:c r="AN895" s="51" t="n">
        <x:v>3406</x:v>
      </x:c>
      <x:c r="AO895" s="51" t="n">
        <x:f>IFERROR(AM895*AN895,"")</x:f>
        <x:v>213947086184</x:v>
      </x:c>
      <x:c r="AP895" s="56" t="n">
        <x:f>IFERROR(AO895/(K895*1000000),"")</x:f>
        <x:v>0.8602755419628784</x:v>
      </x:c>
      <x:c r="AQ895" s="57" t="n">
        <x:v>1029594755</x:v>
      </x:c>
      <x:c r="AR895" s="52" t="n">
        <x:v>0.1849069762997861</x:v>
      </x:c>
      <x:c r="AS895" s="52" t="n">
        <x:v>-0.3176157889553863</x:v>
      </x:c>
      <x:c r="AT895" s="55" t="b">
        <x:v>1</x:v>
      </x:c>
      <x:c r="AU895" s="50"/>
      <x:c r="AV895" s="58" t="n">
        <x:v>0.2173142448680343</x:v>
      </x:c>
      <x:c r="AW895" s="50" t="n">
        <x:v>647</x:v>
      </x:c>
      <x:c r="AX895" s="50" t="str">
        <x:v>Core Moat</x:v>
      </x:c>
      <x:c r="AY895" s="50" t="str">
        <x:v>目立つ機械的警告なし（定性確認は別途必要）</x:v>
      </x:c>
      <x:c r="AZ895" s="59" t="str">
        <x:v>2025-06-23 14:07</x:v>
      </x:c>
      <x:c r="BA895" s="53" t="n">
        <x:v>18019</x:v>
      </x:c>
      <x:c r="BB895" s="50"/>
      <x:c r="BC895" s="50"/>
      <x:c r="BD895" s="50" t="str">
        <x:v>TOPIX Mid400</x:v>
      </x:c>
    </x:row>
    <x:row r="896">
      <x:c r="A896" s="50" t="n">
        <x:v>895</x:v>
      </x:c>
      <x:c r="B896" s="50" t="str">
        <x:v>9345</x:v>
      </x:c>
      <x:c r="C896" s="50" t="str">
        <x:v>9345.T</x:v>
      </x:c>
      <x:c r="D896" s="50" t="str">
        <x:v>Bizmates,Inc.</x:v>
      </x:c>
      <x:c r="E896" s="50" t="str">
        <x:v>Growth Market(Domestic)</x:v>
      </x:c>
      <x:c r="F896" s="50" t="str">
        <x:v>Services</x:v>
      </x:c>
      <x:c r="G896" s="51" t="n">
        <x:v>2452.113</x:v>
      </x:c>
      <x:c r="H896" s="51" t="n">
        <x:v>2837.461</x:v>
      </x:c>
      <x:c r="I896" s="51" t="n">
        <x:v>3135.142</x:v>
      </x:c>
      <x:c r="J896" s="51" t="n">
        <x:v>3474.071</x:v>
      </x:c>
      <x:c r="K896" s="51" t="n">
        <x:v>3491.179</x:v>
      </x:c>
      <x:c r="L896" s="52" t="n">
        <x:f>IFERROR(H896/G896-1,"")</x:f>
        <x:v>0.15714936464999774</x:v>
      </x:c>
      <x:c r="M896" s="52" t="n">
        <x:f>IFERROR(I896/H896-1,"")</x:f>
        <x:v>0.10491104547340036</x:v>
      </x:c>
      <x:c r="N896" s="52" t="n">
        <x:f>IFERROR(J896/I896-1,"")</x:f>
        <x:v>0.10810642707730622</x:v>
      </x:c>
      <x:c r="O896" s="52" t="n">
        <x:f>IFERROR(K896/J896-1,"")</x:f>
        <x:v>0.004924481969424299</x:v>
      </x:c>
      <x:c r="P896" s="52" t="n">
        <x:f>IFERROR((K896/G896)^(1/4)-1,"")</x:f>
        <x:v>0.092340181050381</x:v>
      </x:c>
      <x:c r="Q896" s="51" t="n">
        <x:v>283.416</x:v>
      </x:c>
      <x:c r="R896" s="52" t="n">
        <x:f>IFERROR(Q896/K896,"")</x:f>
        <x:v>0.08118059830217815</x:v>
      </x:c>
      <x:c r="S896" s="53" t="n">
        <x:v>45015</x:v>
      </x:c>
      <x:c r="T896" s="50" t="str">
        <x:v>local_price_first_trade</x:v>
      </x:c>
      <x:c r="U896" s="50" t="str">
        <x:v>株式会社SUZ</x:v>
      </x:c>
      <x:c r="V896" s="54" t="n">
        <x:v>0.423</x:v>
      </x:c>
      <x:c r="W896" s="50" t="str">
        <x:v>鈴木 伸明</x:v>
      </x:c>
      <x:c r="X896" s="50" t="b">
        <x:f>AND(COUNT(L896:O896)=4,L896&gt;='設定'!$B$6,M896&gt;='設定'!$B$6,N896&gt;='設定'!$B$6,O896&gt;='設定'!$B$6)</x:f>
        <x:v>0</x:v>
      </x:c>
      <x:c r="Y896" s="50" t="b">
        <x:f>AND(COUNT(G896:K896)=5,P896&gt;='設定'!$B$7)</x:f>
        <x:v>0</x:v>
      </x:c>
      <x:c r="Z896" s="50" t="b">
        <x:f>AND(ISNUMBER(R896),R896&gt;='設定'!$B$8)</x:f>
        <x:v>0</x:v>
      </x:c>
      <x:c r="AA896" s="50" t="b">
        <x:f>AND(ISNUMBER(S896),S896&gt;=DATE(YEAR('設定'!$B$10)-'設定'!$B$9,MONTH('設定'!$B$10),DAY('設定'!$B$10)))</x:f>
        <x:v>1</x:v>
      </x:c>
      <x:c r="AB896" s="55" t="b">
        <x:v>0</x:v>
      </x:c>
      <x:c r="AC896" s="55" t="b">
        <x:v>0</x:v>
      </x:c>
      <x:c r="AD896" s="50" t="n">
        <x:f>IF(X896,1,0)+IF(Z896,1,0)+IF(AA896,1,0)+IF(AB896,1,0)</x:f>
        <x:v>1</x:v>
      </x:c>
      <x:c r="AE896" s="50" t="n">
        <x:f>IF(Y896,1,0)+IF(Z896,1,0)+IF(AA896,1,0)+IF(AB896,1,0)</x:f>
        <x:v>1</x:v>
      </x:c>
      <x:c r="AF896" s="50" t="n">
        <x:f>IF(Y896,1,0)+IF(Z896,1,0)+IF(AA896,1,0)+IF(AC896,1,0)</x:f>
        <x:v>1</x:v>
      </x:c>
      <x:c r="AG896" s="53" t="n">
        <x:v>45015</x:v>
      </x:c>
      <x:c r="AH896" s="50" t="str">
        <x:v>S100XUK8</x:v>
      </x:c>
      <x:c r="AI896" s="50" t="str">
        <x:v>NetSalesSummaryOfBusinessResults</x:v>
      </x:c>
      <x:c r="AJ896" s="50" t="str">
        <x:v>OperatingIncome</x:v>
      </x:c>
      <x:c r="AK896" s="53" t="n">
        <x:v>46022</x:v>
      </x:c>
      <x:c r="AL896" s="50" t="str">
        <x:v>365/365/365/366/365</x:v>
      </x:c>
      <x:c r="AM896" s="51" t="n">
        <x:v>3248034</x:v>
      </x:c>
      <x:c r="AN896" s="51" t="n">
        <x:v>565</x:v>
      </x:c>
      <x:c r="AO896" s="51" t="n">
        <x:f>IFERROR(AM896*AN896,"")</x:f>
        <x:v>1835139210</x:v>
      </x:c>
      <x:c r="AP896" s="56" t="n">
        <x:f>IFERROR(AO896/(K896*1000000),"")</x:f>
        <x:v>0.5256502774564122</x:v>
      </x:c>
      <x:c r="AQ896" s="57" t="n">
        <x:v>2284706.6666666665</x:v>
      </x:c>
      <x:c r="AR896" s="52" t="n">
        <x:v>0.4565591381665795</x:v>
      </x:c>
      <x:c r="AS896" s="52" t="n">
        <x:v>-0.77755905453014</x:v>
      </x:c>
      <x:c r="AT896" s="55" t="b">
        <x:v>0</x:v>
      </x:c>
      <x:c r="AU896" s="50" t="str">
        <x:v>low_liquidity</x:v>
      </x:c>
      <x:c r="AV896" s="58" t="n">
        <x:v>-0.1538105428785317</x:v>
      </x:c>
      <x:c r="AW896" s="50" t="n">
        <x:v>2867</x:v>
      </x:c>
      <x:c r="AX896" s="50" t="str">
        <x:v>Core Moat</x:v>
      </x:c>
      <x:c r="AY896" s="50" t="str">
        <x:v>既存適格性フィルター不通過: low_liquidity / 60日平均売買代金2,000万円未満 / ローカル5年最大下落率-60%以下</x:v>
      </x:c>
      <x:c r="AZ896" s="59" t="str">
        <x:v>2026-03-26 15:30</x:v>
      </x:c>
      <x:c r="BA896" s="53" t="n">
        <x:v>44986</x:v>
      </x:c>
      <x:c r="BB896" s="50"/>
      <x:c r="BC896" s="50"/>
      <x:c r="BD896" s="50"/>
    </x:row>
    <x:row r="897">
      <x:c r="A897" s="50" t="n">
        <x:v>896</x:v>
      </x:c>
      <x:c r="B897" s="50" t="str">
        <x:v>6239</x:v>
      </x:c>
      <x:c r="C897" s="50" t="str">
        <x:v>6239.T</x:v>
      </x:c>
      <x:c r="D897" s="50" t="str">
        <x:v>NAGAOKA INTERNATIONAL CORPORATION</x:v>
      </x:c>
      <x:c r="E897" s="50" t="str">
        <x:v>Standard Market(Domestic)</x:v>
      </x:c>
      <x:c r="F897" s="50" t="str">
        <x:v>Machinery</x:v>
      </x:c>
      <x:c r="G897" s="51" t="n">
        <x:v>6263.111</x:v>
      </x:c>
      <x:c r="H897" s="51" t="n">
        <x:v>6328.117</x:v>
      </x:c>
      <x:c r="I897" s="51" t="n">
        <x:v>8148.016</x:v>
      </x:c>
      <x:c r="J897" s="51" t="n">
        <x:v>9505.48</x:v>
      </x:c>
      <x:c r="K897" s="51" t="n">
        <x:v>8917.041</x:v>
      </x:c>
      <x:c r="L897" s="52" t="n">
        <x:f>IFERROR(H897/G897-1,"")</x:f>
        <x:v>0.010379186956769537</x:v>
      </x:c>
      <x:c r="M897" s="52" t="n">
        <x:f>IFERROR(I897/H897-1,"")</x:f>
        <x:v>0.287589341347513</x:v>
      </x:c>
      <x:c r="N897" s="52" t="n">
        <x:f>IFERROR(J897/I897-1,"")</x:f>
        <x:v>0.16660055650357086</x:v>
      </x:c>
      <x:c r="O897" s="52" t="n">
        <x:f>IFERROR(K897/J897-1,"")</x:f>
        <x:v>-0.06190523782070978</x:v>
      </x:c>
      <x:c r="P897" s="52" t="n">
        <x:f>IFERROR((K897/G897)^(1/4)-1,"")</x:f>
        <x:v>0.09233956357933759</x:v>
      </x:c>
      <x:c r="Q897" s="51" t="n">
        <x:v>1519.852</x:v>
      </x:c>
      <x:c r="R897" s="52" t="n">
        <x:f>IFERROR(Q897/K897,"")</x:f>
        <x:v>0.17044353614612742</x:v>
      </x:c>
      <x:c r="S897" s="53" t="n">
        <x:v>42156</x:v>
      </x:c>
      <x:c r="T897" s="50" t="str">
        <x:v>EDINET_company_history</x:v>
      </x:c>
      <x:c r="U897" s="50" t="str">
        <x:v>株式会社ハマダグループ</x:v>
      </x:c>
      <x:c r="V897" s="54" t="n">
        <x:v>0.5264</x:v>
      </x:c>
      <x:c r="W897" s="50" t="str">
        <x:v>梅津 泰久</x:v>
      </x:c>
      <x:c r="X897" s="50" t="b">
        <x:f>AND(COUNT(L897:O897)=4,L897&gt;='設定'!$B$6,M897&gt;='設定'!$B$6,N897&gt;='設定'!$B$6,O897&gt;='設定'!$B$6)</x:f>
        <x:v>0</x:v>
      </x:c>
      <x:c r="Y897" s="50" t="b">
        <x:f>AND(COUNT(G897:K897)=5,P897&gt;='設定'!$B$7)</x:f>
        <x:v>0</x:v>
      </x:c>
      <x:c r="Z897" s="50" t="b">
        <x:f>AND(ISNUMBER(R897),R897&gt;='設定'!$B$8)</x:f>
        <x:v>1</x:v>
      </x:c>
      <x:c r="AA897" s="50" t="b">
        <x:f>AND(ISNUMBER(S897),S897&gt;=DATE(YEAR('設定'!$B$10)-'設定'!$B$9,MONTH('設定'!$B$10),DAY('設定'!$B$10)))</x:f>
        <x:v>0</x:v>
      </x:c>
      <x:c r="AB897" s="55" t="b">
        <x:v>0</x:v>
      </x:c>
      <x:c r="AC897" s="55" t="b">
        <x:v>0</x:v>
      </x:c>
      <x:c r="AD897" s="50" t="n">
        <x:f>IF(X897,1,0)+IF(Z897,1,0)+IF(AA897,1,0)+IF(AB897,1,0)</x:f>
        <x:v>1</x:v>
      </x:c>
      <x:c r="AE897" s="50" t="n">
        <x:f>IF(Y897,1,0)+IF(Z897,1,0)+IF(AA897,1,0)+IF(AB897,1,0)</x:f>
        <x:v>1</x:v>
      </x:c>
      <x:c r="AF897" s="50" t="n">
        <x:f>IF(Y897,1,0)+IF(Z897,1,0)+IF(AA897,1,0)+IF(AC897,1,0)</x:f>
        <x:v>1</x:v>
      </x:c>
      <x:c r="AG897" s="53" t="n">
        <x:v>44348</x:v>
      </x:c>
      <x:c r="AH897" s="50" t="str">
        <x:v>S100WQEO</x:v>
      </x:c>
      <x:c r="AI897" s="50" t="str">
        <x:v>NetSalesSummaryOfBusinessResults</x:v>
      </x:c>
      <x:c r="AJ897" s="50" t="str">
        <x:v>OperatingIncome</x:v>
      </x:c>
      <x:c r="AK897" s="53" t="n">
        <x:v>45838</x:v>
      </x:c>
      <x:c r="AL897" s="50" t="str">
        <x:v>365/365/365/366/365</x:v>
      </x:c>
      <x:c r="AM897" s="51" t="n">
        <x:v>6976200</x:v>
      </x:c>
      <x:c r="AN897" s="51" t="n">
        <x:v>1302</x:v>
      </x:c>
      <x:c r="AO897" s="51" t="n">
        <x:f>IFERROR(AM897*AN897,"")</x:f>
        <x:v>9083012400</x:v>
      </x:c>
      <x:c r="AP897" s="56" t="n">
        <x:f>IFERROR(AO897/(K897*1000000),"")</x:f>
        <x:v>1.018612833562165</x:v>
      </x:c>
      <x:c r="AQ897" s="57" t="n">
        <x:v>36183610</x:v>
      </x:c>
      <x:c r="AR897" s="52" t="n">
        <x:v>0.4097515224149735</x:v>
      </x:c>
      <x:c r="AS897" s="52" t="n">
        <x:v>-0.496089717623165</x:v>
      </x:c>
      <x:c r="AT897" s="55" t="b">
        <x:v>1</x:v>
      </x:c>
      <x:c r="AU897" s="50"/>
      <x:c r="AV897" s="58" t="n">
        <x:v>0.2602583088351002</x:v>
      </x:c>
      <x:c r="AW897" s="50" t="n">
        <x:v>521</x:v>
      </x:c>
      <x:c r="AX897" s="50" t="str">
        <x:v>Discovery</x:v>
      </x:c>
      <x:c r="AY897" s="50" t="str">
        <x:v>目立つ機械的警告なし（定性確認は別途必要）</x:v>
      </x:c>
      <x:c r="AZ897" s="59" t="str">
        <x:v>2025-09-24 11:53</x:v>
      </x:c>
      <x:c r="BA897" s="53" t="n">
        <x:v>42156</x:v>
      </x:c>
      <x:c r="BB897" s="50"/>
      <x:c r="BC897" s="50"/>
      <x:c r="BD897" s="50"/>
    </x:row>
    <x:row r="898">
      <x:c r="A898" s="50" t="n">
        <x:v>897</x:v>
      </x:c>
      <x:c r="B898" s="50" t="str">
        <x:v>8771</x:v>
      </x:c>
      <x:c r="C898" s="50" t="str">
        <x:v>8771.T</x:v>
      </x:c>
      <x:c r="D898" s="50" t="str">
        <x:v>eGuarantee,Inc.</x:v>
      </x:c>
      <x:c r="E898" s="50" t="str">
        <x:v>Prime Market (Domestic)</x:v>
      </x:c>
      <x:c r="F898" s="50" t="str">
        <x:v>Other Financing Business</x:v>
      </x:c>
      <x:c r="G898" s="51" t="n">
        <x:v>7194.885</x:v>
      </x:c>
      <x:c r="H898" s="51" t="n">
        <x:v>7894.566</x:v>
      </x:c>
      <x:c r="I898" s="51" t="n">
        <x:v>8494.895</x:v>
      </x:c>
      <x:c r="J898" s="51" t="n">
        <x:v>9165.092</x:v>
      </x:c>
      <x:c r="K898" s="51" t="n">
        <x:v>10224.244</x:v>
      </x:c>
      <x:c r="L898" s="52" t="n">
        <x:f>IFERROR(H898/G898-1,"")</x:f>
        <x:v>0.09724700255806717</x:v>
      </x:c>
      <x:c r="M898" s="52" t="n">
        <x:f>IFERROR(I898/H898-1,"")</x:f>
        <x:v>0.07604331891075455</x:v>
      </x:c>
      <x:c r="N898" s="52" t="n">
        <x:f>IFERROR(J898/I898-1,"")</x:f>
        <x:v>0.0788940887438867</x:v>
      </x:c>
      <x:c r="O898" s="52" t="n">
        <x:f>IFERROR(K898/J898-1,"")</x:f>
        <x:v>0.11556370628903667</x:v>
      </x:c>
      <x:c r="P898" s="52" t="n">
        <x:f>IFERROR((K898/G898)^(1/4)-1,"")</x:f>
        <x:v>0.0918219902780335</x:v>
      </x:c>
      <x:c r="Q898" s="51" t="n">
        <x:v>5103.513</x:v>
      </x:c>
      <x:c r="R898" s="52" t="n">
        <x:f>IFERROR(Q898/K898,"")</x:f>
        <x:v>0.49915798175395654</x:v>
      </x:c>
      <x:c r="S898" s="53" t="n">
        <x:v>39142</x:v>
      </x:c>
      <x:c r="T898" s="50" t="str">
        <x:v>EDINET_company_history</x:v>
      </x:c>
      <x:c r="U898" s="50" t="str">
        <x:v>日本マスタートラスト信託銀行株式会社(信託口)</x:v>
      </x:c>
      <x:c r="V898" s="54" t="n">
        <x:v>0.149</x:v>
      </x:c>
      <x:c r="W898" s="50" t="str">
        <x:v>永井 譲次</x:v>
      </x:c>
      <x:c r="X898" s="50" t="b">
        <x:f>AND(COUNT(L898:O898)=4,L898&gt;='設定'!$B$6,M898&gt;='設定'!$B$6,N898&gt;='設定'!$B$6,O898&gt;='設定'!$B$6)</x:f>
        <x:v>0</x:v>
      </x:c>
      <x:c r="Y898" s="50" t="b">
        <x:f>AND(COUNT(G898:K898)=5,P898&gt;='設定'!$B$7)</x:f>
        <x:v>0</x:v>
      </x:c>
      <x:c r="Z898" s="50" t="b">
        <x:f>AND(ISNUMBER(R898),R898&gt;='設定'!$B$8)</x:f>
        <x:v>1</x:v>
      </x:c>
      <x:c r="AA898" s="50" t="b">
        <x:f>AND(ISNUMBER(S898),S898&gt;=DATE(YEAR('設定'!$B$10)-'設定'!$B$9,MONTH('設定'!$B$10),DAY('設定'!$B$10)))</x:f>
        <x:v>0</x:v>
      </x:c>
      <x:c r="AB898" s="55" t="b">
        <x:v>0</x:v>
      </x:c>
      <x:c r="AC898" s="55" t="b">
        <x:v>0</x:v>
      </x:c>
      <x:c r="AD898" s="50" t="n">
        <x:f>IF(X898,1,0)+IF(Z898,1,0)+IF(AA898,1,0)+IF(AB898,1,0)</x:f>
        <x:v>1</x:v>
      </x:c>
      <x:c r="AE898" s="50" t="n">
        <x:f>IF(Y898,1,0)+IF(Z898,1,0)+IF(AA898,1,0)+IF(AB898,1,0)</x:f>
        <x:v>1</x:v>
      </x:c>
      <x:c r="AF898" s="50" t="n">
        <x:f>IF(Y898,1,0)+IF(Z898,1,0)+IF(AA898,1,0)+IF(AC898,1,0)</x:f>
        <x:v>1</x:v>
      </x:c>
      <x:c r="AG898" s="53" t="n">
        <x:v>44348</x:v>
      </x:c>
      <x:c r="AH898" s="50" t="str">
        <x:v>S100W6OX</x:v>
      </x:c>
      <x:c r="AI898" s="50" t="str">
        <x:v>NetSalesSummaryOfBusinessResults</x:v>
      </x:c>
      <x:c r="AJ898" s="50" t="str">
        <x:v>OperatingIncome</x:v>
      </x:c>
      <x:c r="AK898" s="53" t="n">
        <x:v>45747</x:v>
      </x:c>
      <x:c r="AL898" s="50" t="str">
        <x:v>365/365/365/366/365</x:v>
      </x:c>
      <x:c r="AM898" s="51" t="n">
        <x:v>47926200</x:v>
      </x:c>
      <x:c r="AN898" s="51" t="n">
        <x:v>1682</x:v>
      </x:c>
      <x:c r="AO898" s="51" t="n">
        <x:f>IFERROR(AM898*AN898,"")</x:f>
        <x:v>80611868400</x:v>
      </x:c>
      <x:c r="AP898" s="56" t="n">
        <x:f>IFERROR(AO898/(K898*1000000),"")</x:f>
        <x:v>7.884384253740423</x:v>
      </x:c>
      <x:c r="AQ898" s="57" t="n">
        <x:v>281256000</x:v>
      </x:c>
      <x:c r="AR898" s="52" t="n">
        <x:v>0.3156860687835536</x:v>
      </x:c>
      <x:c r="AS898" s="52" t="n">
        <x:v>-0.5558961252709296</x:v>
      </x:c>
      <x:c r="AT898" s="55" t="b">
        <x:v>1</x:v>
      </x:c>
      <x:c r="AU898" s="50"/>
      <x:c r="AV898" s="58" t="n">
        <x:v>-0.1284185647982523</x:v>
      </x:c>
      <x:c r="AW898" s="50" t="n">
        <x:v>2742</x:v>
      </x:c>
      <x:c r="AX898" s="50" t="str">
        <x:v>Transformation Moat</x:v>
      </x:c>
      <x:c r="AY898" s="50" t="str">
        <x:v>目立つ機械的警告なし（定性確認は別途必要）</x:v>
      </x:c>
      <x:c r="AZ898" s="59" t="str">
        <x:v>2025-06-26 15:30</x:v>
      </x:c>
      <x:c r="BA898" s="53" t="n">
        <x:v>39142</x:v>
      </x:c>
      <x:c r="BB898" s="50"/>
      <x:c r="BC898" s="50"/>
      <x:c r="BD898" s="50" t="str">
        <x:v>TOPIX Small 1</x:v>
      </x:c>
    </x:row>
    <x:row r="899">
      <x:c r="A899" s="50" t="n">
        <x:v>898</x:v>
      </x:c>
      <x:c r="B899" s="50" t="str">
        <x:v>6806</x:v>
      </x:c>
      <x:c r="C899" s="50" t="str">
        <x:v>6806.T</x:v>
      </x:c>
      <x:c r="D899" s="50" t="str">
        <x:v>HIROSE ELECTRIC CO.,LTD.</x:v>
      </x:c>
      <x:c r="E899" s="50" t="str">
        <x:v>Prime Market (Domestic)</x:v>
      </x:c>
      <x:c r="F899" s="50" t="str">
        <x:v>Electric Appliances</x:v>
      </x:c>
      <x:c r="G899" s="51" t="n">
        <x:v>133538</x:v>
      </x:c>
      <x:c r="H899" s="51" t="n">
        <x:v>163671</x:v>
      </x:c>
      <x:c r="I899" s="51" t="n">
        <x:v>183224</x:v>
      </x:c>
      <x:c r="J899" s="51" t="n">
        <x:v>165509</x:v>
      </x:c>
      <x:c r="K899" s="51" t="n">
        <x:v>189420</x:v>
      </x:c>
      <x:c r="L899" s="52" t="n">
        <x:f>IFERROR(H899/G899-1,"")</x:f>
        <x:v>0.22565112552232325</x:v>
      </x:c>
      <x:c r="M899" s="52" t="n">
        <x:f>IFERROR(I899/H899-1,"")</x:f>
        <x:v>0.1194652687403388</x:v>
      </x:c>
      <x:c r="N899" s="52" t="n">
        <x:f>IFERROR(J899/I899-1,"")</x:f>
        <x:v>-0.09668493210496443</x:v>
      </x:c>
      <x:c r="O899" s="52" t="n">
        <x:f>IFERROR(K899/J899-1,"")</x:f>
        <x:v>0.1444694850431094</x:v>
      </x:c>
      <x:c r="P899" s="52" t="n">
        <x:f>IFERROR((K899/G899)^(1/4)-1,"")</x:f>
        <x:v>0.09132785734826276</x:v>
      </x:c>
      <x:c r="Q899" s="51" t="n">
        <x:v>42672</x:v>
      </x:c>
      <x:c r="R899" s="52" t="n">
        <x:f>IFERROR(Q899/K899,"")</x:f>
        <x:v>0.22527716186252772</x:v>
      </x:c>
      <x:c r="S899" s="53" t="n">
        <x:v>26634</x:v>
      </x:c>
      <x:c r="T899" s="50" t="str">
        <x:v>EDINET_company_history</x:v>
      </x:c>
      <x:c r="U899" s="50" t="str">
        <x:v>日本マスタートラスト信託銀行株式会社（信託口）</x:v>
      </x:c>
      <x:c r="V899" s="54" t="n">
        <x:v>0.1379</x:v>
      </x:c>
      <x:c r="W899" s="50" t="str">
        <x:v>鎌形 伸</x:v>
      </x:c>
      <x:c r="X899" s="50" t="b">
        <x:f>AND(COUNT(L899:O899)=4,L899&gt;='設定'!$B$6,M899&gt;='設定'!$B$6,N899&gt;='設定'!$B$6,O899&gt;='設定'!$B$6)</x:f>
        <x:v>0</x:v>
      </x:c>
      <x:c r="Y899" s="50" t="b">
        <x:f>AND(COUNT(G899:K899)=5,P899&gt;='設定'!$B$7)</x:f>
        <x:v>0</x:v>
      </x:c>
      <x:c r="Z899" s="50" t="b">
        <x:f>AND(ISNUMBER(R899),R899&gt;='設定'!$B$8)</x:f>
        <x:v>1</x:v>
      </x:c>
      <x:c r="AA899" s="50" t="b">
        <x:f>AND(ISNUMBER(S899),S899&gt;=DATE(YEAR('設定'!$B$10)-'設定'!$B$9,MONTH('設定'!$B$10),DAY('設定'!$B$10)))</x:f>
        <x:v>0</x:v>
      </x:c>
      <x:c r="AB899" s="55" t="b">
        <x:v>0</x:v>
      </x:c>
      <x:c r="AC899" s="55" t="b">
        <x:v>0</x:v>
      </x:c>
      <x:c r="AD899" s="50" t="n">
        <x:f>IF(X899,1,0)+IF(Z899,1,0)+IF(AA899,1,0)+IF(AB899,1,0)</x:f>
        <x:v>1</x:v>
      </x:c>
      <x:c r="AE899" s="50" t="n">
        <x:f>IF(Y899,1,0)+IF(Z899,1,0)+IF(AA899,1,0)+IF(AB899,1,0)</x:f>
        <x:v>1</x:v>
      </x:c>
      <x:c r="AF899" s="50" t="n">
        <x:f>IF(Y899,1,0)+IF(Z899,1,0)+IF(AA899,1,0)+IF(AC899,1,0)</x:f>
        <x:v>1</x:v>
      </x:c>
      <x:c r="AG899" s="53" t="n">
        <x:v>44348</x:v>
      </x:c>
      <x:c r="AH899" s="50" t="str">
        <x:v>S100W2RH</x:v>
      </x:c>
      <x:c r="AI899" s="50" t="str">
        <x:v>RevenueIFRSSummaryOfBusinessResults</x:v>
      </x:c>
      <x:c r="AJ899" s="50" t="str">
        <x:v>OperatingProfitLossIFRS</x:v>
      </x:c>
      <x:c r="AK899" s="53" t="n">
        <x:v>45747</x:v>
      </x:c>
      <x:c r="AL899" s="50" t="str">
        <x:v>365/365/365/366/365</x:v>
      </x:c>
      <x:c r="AM899" s="51" t="n">
        <x:v>33919969</x:v>
      </x:c>
      <x:c r="AN899" s="51" t="n">
        <x:v>28390</x:v>
      </x:c>
      <x:c r="AO899" s="51" t="n">
        <x:f>IFERROR(AM899*AN899,"")</x:f>
        <x:v>962987919910</x:v>
      </x:c>
      <x:c r="AP899" s="56" t="n">
        <x:f>IFERROR(AO899/(K899*1000000),"")</x:f>
        <x:v>5.083876675694224</x:v>
      </x:c>
      <x:c r="AQ899" s="57" t="n">
        <x:v>3785942100</x:v>
      </x:c>
      <x:c r="AR899" s="52" t="n">
        <x:v>0.2871814479904791</x:v>
      </x:c>
      <x:c r="AS899" s="52" t="n">
        <x:v>-0.2606213204581227</x:v>
      </x:c>
      <x:c r="AT899" s="55" t="b">
        <x:v>0</x:v>
      </x:c>
      <x:c r="AU899" s="50" t="str">
        <x:v>missing_financial_data</x:v>
      </x:c>
      <x:c r="AV899" s="58" t="n">
        <x:v>0.4445768738353011</x:v>
      </x:c>
      <x:c r="AW899" s="50" t="n">
        <x:v>141</x:v>
      </x:c>
      <x:c r="AX899" s="50" t="str">
        <x:v>Future Moat</x:v>
      </x:c>
      <x:c r="AY899" s="50" t="str">
        <x:v>既存適格性フィルター不通過: missing_financial_data</x:v>
      </x:c>
      <x:c r="AZ899" s="59" t="str">
        <x:v>2025-06-24 13:00</x:v>
      </x:c>
      <x:c r="BA899" s="53" t="n">
        <x:v>26634</x:v>
      </x:c>
      <x:c r="BB899" s="50"/>
      <x:c r="BC899" s="50"/>
      <x:c r="BD899" s="50" t="str">
        <x:v>TOPIX Mid400</x:v>
      </x:c>
    </x:row>
    <x:row r="900">
      <x:c r="A900" s="50" t="n">
        <x:v>899</x:v>
      </x:c>
      <x:c r="B900" s="50" t="str">
        <x:v>6626</x:v>
      </x:c>
      <x:c r="C900" s="50" t="str">
        <x:v>6626.T</x:v>
      </x:c>
      <x:c r="D900" s="50" t="str">
        <x:v>SEMITEC Corporation</x:v>
      </x:c>
      <x:c r="E900" s="50" t="str">
        <x:v>Standard Market(Domestic)</x:v>
      </x:c>
      <x:c r="F900" s="50" t="str">
        <x:v>Electric Appliances</x:v>
      </x:c>
      <x:c r="G900" s="51" t="n">
        <x:v>17870.948</x:v>
      </x:c>
      <x:c r="H900" s="51" t="n">
        <x:v>21072.202</x:v>
      </x:c>
      <x:c r="I900" s="51" t="n">
        <x:v>23232.119</x:v>
      </x:c>
      <x:c r="J900" s="51" t="n">
        <x:v>22675.589</x:v>
      </x:c>
      <x:c r="K900" s="51" t="n">
        <x:v>25334.323</x:v>
      </x:c>
      <x:c r="L900" s="52" t="n">
        <x:f>IFERROR(H900/G900-1,"")</x:f>
        <x:v>0.17913173940184945</x:v>
      </x:c>
      <x:c r="M900" s="52" t="n">
        <x:f>IFERROR(I900/H900-1,"")</x:f>
        <x:v>0.10250077329365004</x:v>
      </x:c>
      <x:c r="N900" s="52" t="n">
        <x:f>IFERROR(J900/I900-1,"")</x:f>
        <x:v>-0.023955197543538698</x:v>
      </x:c>
      <x:c r="O900" s="52" t="n">
        <x:f>IFERROR(K900/J900-1,"")</x:f>
        <x:v>0.11725093447407264</x:v>
      </x:c>
      <x:c r="P900" s="52" t="n">
        <x:f>IFERROR((K900/G900)^(1/4)-1,"")</x:f>
        <x:v>0.09116500213483159</x:v>
      </x:c>
      <x:c r="Q900" s="51" t="n">
        <x:v>3915.972</x:v>
      </x:c>
      <x:c r="R900" s="52" t="n">
        <x:f>IFERROR(Q900/K900,"")</x:f>
        <x:v>0.15457180363572376</x:v>
      </x:c>
      <x:c r="S900" s="53" t="n">
        <x:v>40695</x:v>
      </x:c>
      <x:c r="T900" s="50" t="str">
        <x:v>EDINET_company_history</x:v>
      </x:c>
      <x:c r="U900" s="50" t="str">
        <x:v>石塚興産株式会社</x:v>
      </x:c>
      <x:c r="V900" s="54" t="n">
        <x:v>0.2656</x:v>
      </x:c>
      <x:c r="W900" s="50" t="str">
        <x:v>石塚 大助</x:v>
      </x:c>
      <x:c r="X900" s="50" t="b">
        <x:f>AND(COUNT(L900:O900)=4,L900&gt;='設定'!$B$6,M900&gt;='設定'!$B$6,N900&gt;='設定'!$B$6,O900&gt;='設定'!$B$6)</x:f>
        <x:v>0</x:v>
      </x:c>
      <x:c r="Y900" s="50" t="b">
        <x:f>AND(COUNT(G900:K900)=5,P900&gt;='設定'!$B$7)</x:f>
        <x:v>0</x:v>
      </x:c>
      <x:c r="Z900" s="50" t="b">
        <x:f>AND(ISNUMBER(R900),R900&gt;='設定'!$B$8)</x:f>
        <x:v>1</x:v>
      </x:c>
      <x:c r="AA900" s="50" t="b">
        <x:f>AND(ISNUMBER(S900),S900&gt;=DATE(YEAR('設定'!$B$10)-'設定'!$B$9,MONTH('設定'!$B$10),DAY('設定'!$B$10)))</x:f>
        <x:v>0</x:v>
      </x:c>
      <x:c r="AB900" s="55" t="b">
        <x:v>0</x:v>
      </x:c>
      <x:c r="AC900" s="55" t="b">
        <x:v>0</x:v>
      </x:c>
      <x:c r="AD900" s="50" t="n">
        <x:f>IF(X900,1,0)+IF(Z900,1,0)+IF(AA900,1,0)+IF(AB900,1,0)</x:f>
        <x:v>1</x:v>
      </x:c>
      <x:c r="AE900" s="50" t="n">
        <x:f>IF(Y900,1,0)+IF(Z900,1,0)+IF(AA900,1,0)+IF(AB900,1,0)</x:f>
        <x:v>1</x:v>
      </x:c>
      <x:c r="AF900" s="50" t="n">
        <x:f>IF(Y900,1,0)+IF(Z900,1,0)+IF(AA900,1,0)+IF(AC900,1,0)</x:f>
        <x:v>1</x:v>
      </x:c>
      <x:c r="AG900" s="53" t="n">
        <x:v>44348</x:v>
      </x:c>
      <x:c r="AH900" s="50" t="str">
        <x:v>S100W5QS</x:v>
      </x:c>
      <x:c r="AI900" s="50" t="str">
        <x:v>NetSalesSummaryOfBusinessResults</x:v>
      </x:c>
      <x:c r="AJ900" s="50" t="str">
        <x:v>OperatingIncome</x:v>
      </x:c>
      <x:c r="AK900" s="53" t="n">
        <x:v>45747</x:v>
      </x:c>
      <x:c r="AL900" s="50" t="str">
        <x:v>365/365/365/366/365</x:v>
      </x:c>
      <x:c r="AM900" s="51" t="n">
        <x:v>10641800</x:v>
      </x:c>
      <x:c r="AN900" s="51" t="n">
        <x:v>2226</x:v>
      </x:c>
      <x:c r="AO900" s="51" t="n">
        <x:f>IFERROR(AM900*AN900,"")</x:f>
        <x:v>23688646800</x:v>
      </x:c>
      <x:c r="AP900" s="56" t="n">
        <x:f>IFERROR(AO900/(K900*1000000),"")</x:f>
        <x:v>0.935041635018232</x:v>
      </x:c>
      <x:c r="AQ900" s="57" t="n">
        <x:v>53840140</x:v>
      </x:c>
      <x:c r="AR900" s="52" t="n">
        <x:v>0.4521270114867556</x:v>
      </x:c>
      <x:c r="AS900" s="52" t="n">
        <x:v>-0.6087775225322634</x:v>
      </x:c>
      <x:c r="AT900" s="55" t="b">
        <x:v>1</x:v>
      </x:c>
      <x:c r="AU900" s="50"/>
      <x:c r="AV900" s="58" t="n">
        <x:v>0.2361290106029679</x:v>
      </x:c>
      <x:c r="AW900" s="50" t="n">
        <x:v>586</x:v>
      </x:c>
      <x:c r="AX900" s="50" t="str">
        <x:v>Future Moat</x:v>
      </x:c>
      <x:c r="AY900" s="50" t="str">
        <x:v>ローカル5年最大下落率-60%以下</x:v>
      </x:c>
      <x:c r="AZ900" s="59" t="str">
        <x:v>2025-06-26 09:00</x:v>
      </x:c>
      <x:c r="BA900" s="53" t="n">
        <x:v>40695</x:v>
      </x:c>
      <x:c r="BB900" s="50"/>
      <x:c r="BC900" s="50"/>
      <x:c r="BD900" s="50"/>
    </x:row>
    <x:row r="901">
      <x:c r="A901" s="50" t="n">
        <x:v>900</x:v>
      </x:c>
      <x:c r="B901" s="50" t="str">
        <x:v>4293</x:v>
      </x:c>
      <x:c r="C901" s="50" t="str">
        <x:v>4293.T</x:v>
      </x:c>
      <x:c r="D901" s="50" t="str">
        <x:v>SEPTENI HOLDINGS CO.,LTD.</x:v>
      </x:c>
      <x:c r="E901" s="50" t="str">
        <x:v>Standard Market(Domestic)</x:v>
      </x:c>
      <x:c r="F901" s="50" t="str">
        <x:v>Services</x:v>
      </x:c>
      <x:c r="G901" s="51" t="n">
        <x:v>21383.875</x:v>
      </x:c>
      <x:c r="H901" s="51" t="n">
        <x:v>27589.386</x:v>
      </x:c>
      <x:c r="I901" s="51" t="n">
        <x:v>34266.611</x:v>
      </x:c>
      <x:c r="J901" s="51" t="n">
        <x:v>28284.209</x:v>
      </x:c>
      <x:c r="K901" s="51" t="n">
        <x:v>30308.899</x:v>
      </x:c>
      <x:c r="L901" s="52" t="n">
        <x:f>IFERROR(H901/G901-1,"")</x:f>
        <x:v>0.290195813434188</x:v>
      </x:c>
      <x:c r="M901" s="52" t="n">
        <x:f>IFERROR(I901/H901-1,"")</x:f>
        <x:v>0.2420215150855478</x:v>
      </x:c>
      <x:c r="N901" s="52" t="n">
        <x:f>IFERROR(J901/I901-1,"")</x:f>
        <x:v>-0.17458399956739223</x:v>
      </x:c>
      <x:c r="O901" s="52" t="n">
        <x:f>IFERROR(K901/J901-1,"")</x:f>
        <x:v>0.07158375898014335</x:v>
      </x:c>
      <x:c r="P901" s="52" t="n">
        <x:f>IFERROR((K901/G901)^(1/4)-1,"")</x:f>
        <x:v>0.09111603539298185</x:v>
      </x:c>
      <x:c r="Q901" s="51" t="n">
        <x:v>4238.536</x:v>
      </x:c>
      <x:c r="R901" s="52" t="n">
        <x:f>IFERROR(Q901/K901,"")</x:f>
        <x:v>0.13984460471493868</x:v>
      </x:c>
      <x:c r="S901" s="53" t="n">
        <x:v>44348</x:v>
      </x:c>
      <x:c r="T901" s="50" t="str">
        <x:v>not_identified_before_local_window</x:v>
      </x:c>
      <x:c r="U901" s="50" t="str">
        <x:v>株式会社電通グループ</x:v>
      </x:c>
      <x:c r="V901" s="54" t="n">
        <x:v>0.5248</x:v>
      </x:c>
      <x:c r="W901" s="50" t="str">
        <x:v>神埜 雄一</x:v>
      </x:c>
      <x:c r="X901" s="50" t="b">
        <x:f>AND(COUNT(L901:O901)=4,L901&gt;='設定'!$B$6,M901&gt;='設定'!$B$6,N901&gt;='設定'!$B$6,O901&gt;='設定'!$B$6)</x:f>
        <x:v>0</x:v>
      </x:c>
      <x:c r="Y901" s="50" t="b">
        <x:f>AND(COUNT(G901:K901)=5,P901&gt;='設定'!$B$7)</x:f>
        <x:v>0</x:v>
      </x:c>
      <x:c r="Z901" s="50" t="b">
        <x:f>AND(ISNUMBER(R901),R901&gt;='設定'!$B$8)</x:f>
        <x:v>1</x:v>
      </x:c>
      <x:c r="AA901" s="50" t="b">
        <x:f>AND(ISNUMBER(S901),S901&gt;=DATE(YEAR('設定'!$B$10)-'設定'!$B$9,MONTH('設定'!$B$10),DAY('設定'!$B$10)))</x:f>
        <x:v>0</x:v>
      </x:c>
      <x:c r="AB901" s="55" t="b">
        <x:v>0</x:v>
      </x:c>
      <x:c r="AC901" s="55" t="b">
        <x:v>0</x:v>
      </x:c>
      <x:c r="AD901" s="50" t="n">
        <x:f>IF(X901,1,0)+IF(Z901,1,0)+IF(AA901,1,0)+IF(AB901,1,0)</x:f>
        <x:v>1</x:v>
      </x:c>
      <x:c r="AE901" s="50" t="n">
        <x:f>IF(Y901,1,0)+IF(Z901,1,0)+IF(AA901,1,0)+IF(AB901,1,0)</x:f>
        <x:v>1</x:v>
      </x:c>
      <x:c r="AF901" s="50" t="n">
        <x:f>IF(Y901,1,0)+IF(Z901,1,0)+IF(AA901,1,0)+IF(AC901,1,0)</x:f>
        <x:v>1</x:v>
      </x:c>
      <x:c r="AG901" s="53" t="n">
        <x:v>44348</x:v>
      </x:c>
      <x:c r="AH901" s="50" t="str">
        <x:v>S100XT7F</x:v>
      </x:c>
      <x:c r="AI901" s="50" t="str">
        <x:v>RevenueIFRSSummaryOfBusinessResults</x:v>
      </x:c>
      <x:c r="AJ901" s="50" t="str">
        <x:v>OperatingProfitLossIFRS</x:v>
      </x:c>
      <x:c r="AK901" s="53" t="n">
        <x:v>46022</x:v>
      </x:c>
      <x:c r="AL901" s="50" t="str">
        <x:v>365/365/457/366/365</x:v>
      </x:c>
      <x:c r="AM901" s="51" t="n">
        <x:v>209189654</x:v>
      </x:c>
      <x:c r="AN901" s="51" t="n">
        <x:v>567</x:v>
      </x:c>
      <x:c r="AO901" s="51" t="n">
        <x:f>IFERROR(AM901*AN901,"")</x:f>
        <x:v>118610533818</x:v>
      </x:c>
      <x:c r="AP901" s="56" t="n">
        <x:f>IFERROR(AO901/(K901*1000000),"")</x:f>
        <x:v>3.913389721546797</x:v>
      </x:c>
      <x:c r="AQ901" s="57" t="n">
        <x:v>299494285</x:v>
      </x:c>
      <x:c r="AR901" s="52" t="n">
        <x:v>0.3757810931841635</x:v>
      </x:c>
      <x:c r="AS901" s="52" t="n">
        <x:v>-0.5359313796734722</x:v>
      </x:c>
      <x:c r="AT901" s="55" t="b">
        <x:v>0</x:v>
      </x:c>
      <x:c r="AU901" s="50" t="str">
        <x:v>missing_financial_data</x:v>
      </x:c>
      <x:c r="AV901" s="58" t="n">
        <x:v>0.0521888548546126</x:v>
      </x:c>
      <x:c r="AW901" s="50" t="n">
        <x:v>1501</x:v>
      </x:c>
      <x:c r="AX901" s="50" t="str">
        <x:v>Core Moat</x:v>
      </x:c>
      <x:c r="AY901" s="50" t="str">
        <x:v>既存適格性フィルター不通過: missing_financial_data</x:v>
      </x:c>
      <x:c r="AZ901" s="59" t="str">
        <x:v>2026-03-25 15:39</x:v>
      </x:c>
      <x:c r="BA901" s="53"/>
      <x:c r="BB901" s="50"/>
      <x:c r="BC901" s="50"/>
      <x:c r="BD901" s="50"/>
    </x:row>
    <x:row r="902">
      <x:c r="A902" s="50" t="n">
        <x:v>901</x:v>
      </x:c>
      <x:c r="B902" s="50" t="str">
        <x:v>3778</x:v>
      </x:c>
      <x:c r="C902" s="50" t="str">
        <x:v>3778.T</x:v>
      </x:c>
      <x:c r="D902" s="50" t="str">
        <x:v>SAKURA internet Inc.</x:v>
      </x:c>
      <x:c r="E902" s="50" t="str">
        <x:v>Prime Market (Domestic)</x:v>
      </x:c>
      <x:c r="F902" s="50" t="str">
        <x:v>Information &amp; Communication</x:v>
      </x:c>
      <x:c r="G902" s="51" t="n">
        <x:v>22168.022</x:v>
      </x:c>
      <x:c r="H902" s="51" t="n">
        <x:v>20019.177</x:v>
      </x:c>
      <x:c r="I902" s="51" t="n">
        <x:v>20622.9</x:v>
      </x:c>
      <x:c r="J902" s="51" t="n">
        <x:v>21826.794</x:v>
      </x:c>
      <x:c r="K902" s="51" t="n">
        <x:v>31412.382</x:v>
      </x:c>
      <x:c r="L902" s="52" t="n">
        <x:f>IFERROR(H902/G902-1,"")</x:f>
        <x:v>-0.09693444909067672</x:v>
      </x:c>
      <x:c r="M902" s="52" t="n">
        <x:f>IFERROR(I902/H902-1,"")</x:f>
        <x:v>0.030157233736431976</x:v>
      </x:c>
      <x:c r="N902" s="52" t="n">
        <x:f>IFERROR(J902/I902-1,"")</x:f>
        <x:v>0.05837656197721941</x:v>
      </x:c>
      <x:c r="O902" s="52" t="n">
        <x:f>IFERROR(K902/J902-1,"")</x:f>
        <x:v>0.4391661001611138</x:v>
      </x:c>
      <x:c r="P902" s="52" t="n">
        <x:f>IFERROR((K902/G902)^(1/4)-1,"")</x:f>
        <x:v>0.09104705557495008</x:v>
      </x:c>
      <x:c r="Q902" s="51" t="n">
        <x:v>4145.586</x:v>
      </x:c>
      <x:c r="R902" s="52" t="n">
        <x:f>IFERROR(Q902/K902,"")</x:f>
        <x:v>0.13197299077796776</x:v>
      </x:c>
      <x:c r="S902" s="53" t="n">
        <x:v>38626</x:v>
      </x:c>
      <x:c r="T902" s="50" t="str">
        <x:v>EDINET_company_history</x:v>
      </x:c>
      <x:c r="U902" s="50" t="str">
        <x:v>双日株式会社</x:v>
      </x:c>
      <x:c r="V902" s="54" t="n">
        <x:v>0.2628</x:v>
      </x:c>
      <x:c r="W902" s="50" t="str">
        <x:v>田 中 邦 裕</x:v>
      </x:c>
      <x:c r="X902" s="50" t="b">
        <x:f>AND(COUNT(L902:O902)=4,L902&gt;='設定'!$B$6,M902&gt;='設定'!$B$6,N902&gt;='設定'!$B$6,O902&gt;='設定'!$B$6)</x:f>
        <x:v>0</x:v>
      </x:c>
      <x:c r="Y902" s="50" t="b">
        <x:f>AND(COUNT(G902:K902)=5,P902&gt;='設定'!$B$7)</x:f>
        <x:v>0</x:v>
      </x:c>
      <x:c r="Z902" s="50" t="b">
        <x:f>AND(ISNUMBER(R902),R902&gt;='設定'!$B$8)</x:f>
        <x:v>1</x:v>
      </x:c>
      <x:c r="AA902" s="50" t="b">
        <x:f>AND(ISNUMBER(S902),S902&gt;=DATE(YEAR('設定'!$B$10)-'設定'!$B$9,MONTH('設定'!$B$10),DAY('設定'!$B$10)))</x:f>
        <x:v>0</x:v>
      </x:c>
      <x:c r="AB902" s="55" t="b">
        <x:v>0</x:v>
      </x:c>
      <x:c r="AC902" s="55" t="b">
        <x:v>0</x:v>
      </x:c>
      <x:c r="AD902" s="50" t="n">
        <x:f>IF(X902,1,0)+IF(Z902,1,0)+IF(AA902,1,0)+IF(AB902,1,0)</x:f>
        <x:v>1</x:v>
      </x:c>
      <x:c r="AE902" s="50" t="n">
        <x:f>IF(Y902,1,0)+IF(Z902,1,0)+IF(AA902,1,0)+IF(AB902,1,0)</x:f>
        <x:v>1</x:v>
      </x:c>
      <x:c r="AF902" s="50" t="n">
        <x:f>IF(Y902,1,0)+IF(Z902,1,0)+IF(AA902,1,0)+IF(AC902,1,0)</x:f>
        <x:v>1</x:v>
      </x:c>
      <x:c r="AG902" s="53" t="n">
        <x:v>44348</x:v>
      </x:c>
      <x:c r="AH902" s="50" t="str">
        <x:v>S100VW98</x:v>
      </x:c>
      <x:c r="AI902" s="50" t="str">
        <x:v>NetSalesSummaryOfBusinessResults</x:v>
      </x:c>
      <x:c r="AJ902" s="50" t="str">
        <x:v>OperatingIncome</x:v>
      </x:c>
      <x:c r="AK902" s="53" t="n">
        <x:v>45747</x:v>
      </x:c>
      <x:c r="AL902" s="50" t="str">
        <x:v>365/365/365/366/365</x:v>
      </x:c>
      <x:c r="AM902" s="51" t="n">
        <x:v>40272500</x:v>
      </x:c>
      <x:c r="AN902" s="51" t="n">
        <x:v>2984</x:v>
      </x:c>
      <x:c r="AO902" s="51" t="n">
        <x:f>IFERROR(AM902*AN902,"")</x:f>
        <x:v>120173140000</x:v>
      </x:c>
      <x:c r="AP902" s="56" t="n">
        <x:f>IFERROR(AO902/(K902*1000000),"")</x:f>
        <x:v>3.8256614859707234</x:v>
      </x:c>
      <x:c r="AQ902" s="57" t="n">
        <x:v>6982859726.666667</x:v>
      </x:c>
      <x:c r="AR902" s="52" t="n">
        <x:v>0.7011729013160531</x:v>
      </x:c>
      <x:c r="AS902" s="52" t="n">
        <x:v>-0.7730981174042421</x:v>
      </x:c>
      <x:c r="AT902" s="55" t="b">
        <x:v>0</x:v>
      </x:c>
      <x:c r="AU902" s="50" t="str">
        <x:v>extreme_valuation_outlier</x:v>
      </x:c>
      <x:c r="AV902" s="58" t="n">
        <x:v>-0.4926600113905196</x:v>
      </x:c>
      <x:c r="AW902" s="50" t="n">
        <x:v>3486</x:v>
      </x:c>
      <x:c r="AX902" s="50" t="str">
        <x:v>Future Moat</x:v>
      </x:c>
      <x:c r="AY902" s="50" t="str">
        <x:v>既存適格性フィルター不通過: extreme_valuation_outlier / 年率ボラティリティ60%以上 / ローカル5年最大下落率-60%以下</x:v>
      </x:c>
      <x:c r="AZ902" s="59" t="str">
        <x:v>2025-06-16 09:02</x:v>
      </x:c>
      <x:c r="BA902" s="53" t="n">
        <x:v>38626</x:v>
      </x:c>
      <x:c r="BB902" s="50"/>
      <x:c r="BC902" s="50"/>
      <x:c r="BD902" s="50" t="str">
        <x:v>TOPIX Small 1</x:v>
      </x:c>
    </x:row>
    <x:row r="903">
      <x:c r="A903" s="50" t="n">
        <x:v>902</x:v>
      </x:c>
      <x:c r="B903" s="50" t="str">
        <x:v>4709</x:v>
      </x:c>
      <x:c r="C903" s="50" t="str">
        <x:v>4709.T</x:v>
      </x:c>
      <x:c r="D903" s="50" t="str">
        <x:v>ID Holdings Corporation</x:v>
      </x:c>
      <x:c r="E903" s="50" t="str">
        <x:v>Prime Market (Domestic)</x:v>
      </x:c>
      <x:c r="F903" s="50" t="str">
        <x:v>Information &amp; Communication</x:v>
      </x:c>
      <x:c r="G903" s="51" t="n">
        <x:v>27805.949</x:v>
      </x:c>
      <x:c r="H903" s="51" t="n">
        <x:v>31101.353</x:v>
      </x:c>
      <x:c r="I903" s="51" t="n">
        <x:v>32680.739</x:v>
      </x:c>
      <x:c r="J903" s="51" t="n">
        <x:v>36274.39</x:v>
      </x:c>
      <x:c r="K903" s="51" t="n">
        <x:v>39371.101</x:v>
      </x:c>
      <x:c r="L903" s="52" t="n">
        <x:f>IFERROR(H903/G903-1,"")</x:f>
        <x:v>0.11851435101172059</x:v>
      </x:c>
      <x:c r="M903" s="52" t="n">
        <x:f>IFERROR(I903/H903-1,"")</x:f>
        <x:v>0.050781906497765705</x:v>
      </x:c>
      <x:c r="N903" s="52" t="n">
        <x:f>IFERROR(J903/I903-1,"")</x:f>
        <x:v>0.10996235427846357</x:v>
      </x:c>
      <x:c r="O903" s="52" t="n">
        <x:f>IFERROR(K903/J903-1,"")</x:f>
        <x:v>0.08536907167839347</x:v>
      </x:c>
      <x:c r="P903" s="52" t="n">
        <x:f>IFERROR((K903/G903)^(1/4)-1,"")</x:f>
        <x:v>0.09083724912554936</x:v>
      </x:c>
      <x:c r="Q903" s="51" t="n">
        <x:v>4128.721</x:v>
      </x:c>
      <x:c r="R903" s="52" t="n">
        <x:f>IFERROR(Q903/K903,"")</x:f>
        <x:v>0.10486679049183814</x:v>
      </x:c>
      <x:c r="S903" s="53" t="n">
        <x:v>38322</x:v>
      </x:c>
      <x:c r="T903" s="50" t="str">
        <x:v>EDINET_company_history</x:v>
      </x:c>
      <x:c r="U903" s="50" t="str">
        <x:v>日本マスタートラスト信託銀行株式会社（信託口）</x:v>
      </x:c>
      <x:c r="V903" s="54" t="n">
        <x:v>0.0985</x:v>
      </x:c>
      <x:c r="W903" s="50" t="str">
        <x:v>舩越 真樹 / 高橋 かおり</x:v>
      </x:c>
      <x:c r="X903" s="50" t="b">
        <x:f>AND(COUNT(L903:O903)=4,L903&gt;='設定'!$B$6,M903&gt;='設定'!$B$6,N903&gt;='設定'!$B$6,O903&gt;='設定'!$B$6)</x:f>
        <x:v>0</x:v>
      </x:c>
      <x:c r="Y903" s="50" t="b">
        <x:f>AND(COUNT(G903:K903)=5,P903&gt;='設定'!$B$7)</x:f>
        <x:v>0</x:v>
      </x:c>
      <x:c r="Z903" s="50" t="b">
        <x:f>AND(ISNUMBER(R903),R903&gt;='設定'!$B$8)</x:f>
        <x:v>1</x:v>
      </x:c>
      <x:c r="AA903" s="50" t="b">
        <x:f>AND(ISNUMBER(S903),S903&gt;=DATE(YEAR('設定'!$B$10)-'設定'!$B$9,MONTH('設定'!$B$10),DAY('設定'!$B$10)))</x:f>
        <x:v>0</x:v>
      </x:c>
      <x:c r="AB903" s="55" t="b">
        <x:v>0</x:v>
      </x:c>
      <x:c r="AC903" s="55" t="b">
        <x:v>0</x:v>
      </x:c>
      <x:c r="AD903" s="50" t="n">
        <x:f>IF(X903,1,0)+IF(Z903,1,0)+IF(AA903,1,0)+IF(AB903,1,0)</x:f>
        <x:v>1</x:v>
      </x:c>
      <x:c r="AE903" s="50" t="n">
        <x:f>IF(Y903,1,0)+IF(Z903,1,0)+IF(AA903,1,0)+IF(AB903,1,0)</x:f>
        <x:v>1</x:v>
      </x:c>
      <x:c r="AF903" s="50" t="n">
        <x:f>IF(Y903,1,0)+IF(Z903,1,0)+IF(AA903,1,0)+IF(AC903,1,0)</x:f>
        <x:v>1</x:v>
      </x:c>
      <x:c r="AG903" s="53" t="n">
        <x:v>44348</x:v>
      </x:c>
      <x:c r="AH903" s="50" t="str">
        <x:v>S100Y7D7</x:v>
      </x:c>
      <x:c r="AI903" s="50" t="str">
        <x:v>NetSalesSummaryOfBusinessResults</x:v>
      </x:c>
      <x:c r="AJ903" s="50" t="str">
        <x:v>OperatingIncome</x:v>
      </x:c>
      <x:c r="AK903" s="53" t="n">
        <x:v>46112</x:v>
      </x:c>
      <x:c r="AL903" s="50" t="str">
        <x:v>365/365/366/365/365</x:v>
      </x:c>
      <x:c r="AM903" s="51" t="n">
        <x:v>17203112</x:v>
      </x:c>
      <x:c r="AN903" s="51" t="n">
        <x:v>1034</x:v>
      </x:c>
      <x:c r="AO903" s="51" t="n">
        <x:f>IFERROR(AM903*AN903,"")</x:f>
        <x:v>17788017808</x:v>
      </x:c>
      <x:c r="AP903" s="56" t="n">
        <x:f>IFERROR(AO903/(K903*1000000),"")</x:f>
        <x:v>0.4518039210536683</x:v>
      </x:c>
      <x:c r="AQ903" s="57" t="n">
        <x:v>86656013.33333333</x:v>
      </x:c>
      <x:c r="AR903" s="52" t="n">
        <x:v>0.2772712448849379</x:v>
      </x:c>
      <x:c r="AS903" s="52" t="n">
        <x:v>-0.372318935216579</x:v>
      </x:c>
      <x:c r="AT903" s="55" t="b">
        <x:v>1</x:v>
      </x:c>
      <x:c r="AU903" s="50"/>
      <x:c r="AV903" s="58" t="n">
        <x:v>0.1244179217407901</x:v>
      </x:c>
      <x:c r="AW903" s="50" t="n">
        <x:v>1089</x:v>
      </x:c>
      <x:c r="AX903" s="50" t="str">
        <x:v>Core Moat</x:v>
      </x:c>
      <x:c r="AY903" s="50" t="str">
        <x:v>目立つ機械的警告なし（定性確認は別途必要）</x:v>
      </x:c>
      <x:c r="AZ903" s="59" t="str">
        <x:v>2026-05-29 10:47</x:v>
      </x:c>
      <x:c r="BA903" s="53" t="n">
        <x:v>38322</x:v>
      </x:c>
      <x:c r="BB903" s="50"/>
      <x:c r="BC903" s="50"/>
      <x:c r="BD903" s="50" t="str">
        <x:v>TOPIX Small 2</x:v>
      </x:c>
    </x:row>
    <x:row r="904">
      <x:c r="A904" s="50" t="n">
        <x:v>903</x:v>
      </x:c>
      <x:c r="B904" s="50" t="str">
        <x:v>5121</x:v>
      </x:c>
      <x:c r="C904" s="50" t="str">
        <x:v>5121.T</x:v>
      </x:c>
      <x:c r="D904" s="50" t="str">
        <x:v>FUJIKURA COMPOSITES Inc.</x:v>
      </x:c>
      <x:c r="E904" s="50" t="str">
        <x:v>Prime Market (Domestic)</x:v>
      </x:c>
      <x:c r="F904" s="50" t="str">
        <x:v>Rubber Products</x:v>
      </x:c>
      <x:c r="G904" s="51" t="n">
        <x:v>29275.488</x:v>
      </x:c>
      <x:c r="H904" s="51" t="n">
        <x:v>37190.751</x:v>
      </x:c>
      <x:c r="I904" s="51" t="n">
        <x:v>40687.388</x:v>
      </x:c>
      <x:c r="J904" s="51" t="n">
        <x:v>37785.116</x:v>
      </x:c>
      <x:c r="K904" s="51" t="n">
        <x:v>41325.231</x:v>
      </x:c>
      <x:c r="L904" s="52" t="n">
        <x:f>IFERROR(H904/G904-1,"")</x:f>
        <x:v>0.27037168432512537</x:v>
      </x:c>
      <x:c r="M904" s="52" t="n">
        <x:f>IFERROR(I904/H904-1,"")</x:f>
        <x:v>0.09401899413109471</x:v>
      </x:c>
      <x:c r="N904" s="52" t="n">
        <x:f>IFERROR(J904/I904-1,"")</x:f>
        <x:v>-0.07133099819531297</x:v>
      </x:c>
      <x:c r="O904" s="52" t="n">
        <x:f>IFERROR(K904/J904-1,"")</x:f>
        <x:v>0.09369072732236683</x:v>
      </x:c>
      <x:c r="P904" s="52" t="n">
        <x:f>IFERROR((K904/G904)^(1/4)-1,"")</x:f>
        <x:v>0.09000323449963865</x:v>
      </x:c>
      <x:c r="Q904" s="51" t="n">
        <x:v>4807.956</x:v>
      </x:c>
      <x:c r="R904" s="52" t="n">
        <x:f>IFERROR(Q904/K904,"")</x:f>
        <x:v>0.11634432243101074</x:v>
      </x:c>
      <x:c r="S904" s="53" t="n">
        <x:v>18019</x:v>
      </x:c>
      <x:c r="T904" s="50" t="str">
        <x:v>EDINET_company_history</x:v>
      </x:c>
      <x:c r="U904" s="50" t="str">
        <x:v>日本マスタートラスト信託銀行株式会社（信託口）</x:v>
      </x:c>
      <x:c r="V904" s="54" t="n">
        <x:v>0.1261</x:v>
      </x:c>
      <x:c r="W904" s="50" t="str">
        <x:v>森田 健司</x:v>
      </x:c>
      <x:c r="X904" s="50" t="b">
        <x:f>AND(COUNT(L904:O904)=4,L904&gt;='設定'!$B$6,M904&gt;='設定'!$B$6,N904&gt;='設定'!$B$6,O904&gt;='設定'!$B$6)</x:f>
        <x:v>0</x:v>
      </x:c>
      <x:c r="Y904" s="50" t="b">
        <x:f>AND(COUNT(G904:K904)=5,P904&gt;='設定'!$B$7)</x:f>
        <x:v>0</x:v>
      </x:c>
      <x:c r="Z904" s="50" t="b">
        <x:f>AND(ISNUMBER(R904),R904&gt;='設定'!$B$8)</x:f>
        <x:v>1</x:v>
      </x:c>
      <x:c r="AA904" s="50" t="b">
        <x:f>AND(ISNUMBER(S904),S904&gt;=DATE(YEAR('設定'!$B$10)-'設定'!$B$9,MONTH('設定'!$B$10),DAY('設定'!$B$10)))</x:f>
        <x:v>0</x:v>
      </x:c>
      <x:c r="AB904" s="55" t="b">
        <x:v>0</x:v>
      </x:c>
      <x:c r="AC904" s="55" t="b">
        <x:v>0</x:v>
      </x:c>
      <x:c r="AD904" s="50" t="n">
        <x:f>IF(X904,1,0)+IF(Z904,1,0)+IF(AA904,1,0)+IF(AB904,1,0)</x:f>
        <x:v>1</x:v>
      </x:c>
      <x:c r="AE904" s="50" t="n">
        <x:f>IF(Y904,1,0)+IF(Z904,1,0)+IF(AA904,1,0)+IF(AB904,1,0)</x:f>
        <x:v>1</x:v>
      </x:c>
      <x:c r="AF904" s="50" t="n">
        <x:f>IF(Y904,1,0)+IF(Z904,1,0)+IF(AA904,1,0)+IF(AC904,1,0)</x:f>
        <x:v>1</x:v>
      </x:c>
      <x:c r="AG904" s="53" t="n">
        <x:v>44348</x:v>
      </x:c>
      <x:c r="AH904" s="50" t="str">
        <x:v>S100W5AE</x:v>
      </x:c>
      <x:c r="AI904" s="50" t="str">
        <x:v>NetSalesSummaryOfBusinessResults</x:v>
      </x:c>
      <x:c r="AJ904" s="50" t="str">
        <x:v>OperatingIncome</x:v>
      </x:c>
      <x:c r="AK904" s="53" t="n">
        <x:v>45747</x:v>
      </x:c>
      <x:c r="AL904" s="50" t="str">
        <x:v>365/365/365/366/365</x:v>
      </x:c>
      <x:c r="AM904" s="51" t="n">
        <x:v>19446209</x:v>
      </x:c>
      <x:c r="AN904" s="51" t="n">
        <x:v>2509</x:v>
      </x:c>
      <x:c r="AO904" s="51" t="n">
        <x:f>IFERROR(AM904*AN904,"")</x:f>
        <x:v>48790538381</x:v>
      </x:c>
      <x:c r="AP904" s="56" t="n">
        <x:f>IFERROR(AO904/(K904*1000000),"")</x:f>
        <x:v>1.1806476866638689</x:v>
      </x:c>
      <x:c r="AQ904" s="57" t="n">
        <x:v>372661843.3333333</x:v>
      </x:c>
      <x:c r="AR904" s="52" t="n">
        <x:v>0.3767966714441044</x:v>
      </x:c>
      <x:c r="AS904" s="52" t="n">
        <x:v>-0.3511529402261358</x:v>
      </x:c>
      <x:c r="AT904" s="55" t="b">
        <x:v>1</x:v>
      </x:c>
      <x:c r="AU904" s="50"/>
      <x:c r="AV904" s="58" t="n">
        <x:v>0.1869813457472896</x:v>
      </x:c>
      <x:c r="AW904" s="50" t="n">
        <x:v>771</x:v>
      </x:c>
      <x:c r="AX904" s="50" t="str">
        <x:v>Core Moat</x:v>
      </x:c>
      <x:c r="AY904" s="50" t="str">
        <x:v>目立つ機械的警告なし（定性確認は別途必要）</x:v>
      </x:c>
      <x:c r="AZ904" s="59" t="str">
        <x:v>2025-06-25 15:35</x:v>
      </x:c>
      <x:c r="BA904" s="53" t="n">
        <x:v>18019</x:v>
      </x:c>
      <x:c r="BB904" s="50"/>
      <x:c r="BC904" s="50"/>
      <x:c r="BD904" s="50" t="str">
        <x:v>TOPIX Small 2</x:v>
      </x:c>
    </x:row>
    <x:row r="905">
      <x:c r="A905" s="50" t="n">
        <x:v>904</x:v>
      </x:c>
      <x:c r="B905" s="50" t="str">
        <x:v>4979</x:v>
      </x:c>
      <x:c r="C905" s="50" t="str">
        <x:v>4979.T</x:v>
      </x:c>
      <x:c r="D905" s="50" t="str">
        <x:v>OAT Agrio Co.,Ltd.</x:v>
      </x:c>
      <x:c r="E905" s="50" t="str">
        <x:v>Standard Market(Domestic)</x:v>
      </x:c>
      <x:c r="F905" s="50" t="str">
        <x:v>Chemicals</x:v>
      </x:c>
      <x:c r="G905" s="51" t="n">
        <x:v>22678</x:v>
      </x:c>
      <x:c r="H905" s="51" t="n">
        <x:v>26960</x:v>
      </x:c>
      <x:c r="I905" s="51" t="n">
        <x:v>28988</x:v>
      </x:c>
      <x:c r="J905" s="51" t="n">
        <x:v>29773</x:v>
      </x:c>
      <x:c r="K905" s="51" t="n">
        <x:v>31950</x:v>
      </x:c>
      <x:c r="L905" s="52" t="n">
        <x:f>IFERROR(H905/G905-1,"")</x:f>
        <x:v>0.1888173560278683</x:v>
      </x:c>
      <x:c r="M905" s="52" t="n">
        <x:f>IFERROR(I905/H905-1,"")</x:f>
        <x:v>0.07522255192878347</x:v>
      </x:c>
      <x:c r="N905" s="52" t="n">
        <x:f>IFERROR(J905/I905-1,"")</x:f>
        <x:v>0.027080171105285045</x:v>
      </x:c>
      <x:c r="O905" s="52" t="n">
        <x:f>IFERROR(K905/J905-1,"")</x:f>
        <x:v>0.07311994088603768</x:v>
      </x:c>
      <x:c r="P905" s="52" t="n">
        <x:f>IFERROR((K905/G905)^(1/4)-1,"")</x:f>
        <x:v>0.08947314079599522</x:v>
      </x:c>
      <x:c r="Q905" s="51" t="n">
        <x:v>3450</x:v>
      </x:c>
      <x:c r="R905" s="52" t="n">
        <x:f>IFERROR(Q905/K905,"")</x:f>
        <x:v>0.107981220657277</x:v>
      </x:c>
      <x:c r="S905" s="53" t="n">
        <x:v>41791</x:v>
      </x:c>
      <x:c r="T905" s="50" t="str">
        <x:v>EDINET_company_history</x:v>
      </x:c>
      <x:c r="U905" s="50" t="str">
        <x:v>光通信KK投資事業有限責任組合</x:v>
      </x:c>
      <x:c r="V905" s="54" t="n">
        <x:v>0.0656</x:v>
      </x:c>
      <x:c r="W905" s="50" t="str">
        <x:v>岡 尚</x:v>
      </x:c>
      <x:c r="X905" s="50" t="b">
        <x:f>AND(COUNT(L905:O905)=4,L905&gt;='設定'!$B$6,M905&gt;='設定'!$B$6,N905&gt;='設定'!$B$6,O905&gt;='設定'!$B$6)</x:f>
        <x:v>0</x:v>
      </x:c>
      <x:c r="Y905" s="50" t="b">
        <x:f>AND(COUNT(G905:K905)=5,P905&gt;='設定'!$B$7)</x:f>
        <x:v>0</x:v>
      </x:c>
      <x:c r="Z905" s="50" t="b">
        <x:f>AND(ISNUMBER(R905),R905&gt;='設定'!$B$8)</x:f>
        <x:v>1</x:v>
      </x:c>
      <x:c r="AA905" s="50" t="b">
        <x:f>AND(ISNUMBER(S905),S905&gt;=DATE(YEAR('設定'!$B$10)-'設定'!$B$9,MONTH('設定'!$B$10),DAY('設定'!$B$10)))</x:f>
        <x:v>0</x:v>
      </x:c>
      <x:c r="AB905" s="55" t="b">
        <x:v>0</x:v>
      </x:c>
      <x:c r="AC905" s="55" t="b">
        <x:v>0</x:v>
      </x:c>
      <x:c r="AD905" s="50" t="n">
        <x:f>IF(X905,1,0)+IF(Z905,1,0)+IF(AA905,1,0)+IF(AB905,1,0)</x:f>
        <x:v>1</x:v>
      </x:c>
      <x:c r="AE905" s="50" t="n">
        <x:f>IF(Y905,1,0)+IF(Z905,1,0)+IF(AA905,1,0)+IF(AB905,1,0)</x:f>
        <x:v>1</x:v>
      </x:c>
      <x:c r="AF905" s="50" t="n">
        <x:f>IF(Y905,1,0)+IF(Z905,1,0)+IF(AA905,1,0)+IF(AC905,1,0)</x:f>
        <x:v>1</x:v>
      </x:c>
      <x:c r="AG905" s="53" t="n">
        <x:v>44348</x:v>
      </x:c>
      <x:c r="AH905" s="50" t="str">
        <x:v>S100XSHI</x:v>
      </x:c>
      <x:c r="AI905" s="50" t="str">
        <x:v>NetSalesSummaryOfBusinessResults</x:v>
      </x:c>
      <x:c r="AJ905" s="50" t="str">
        <x:v>OperatingIncome</x:v>
      </x:c>
      <x:c r="AK905" s="53" t="n">
        <x:v>46022</x:v>
      </x:c>
      <x:c r="AL905" s="50" t="str">
        <x:v>365/365/365/366/365</x:v>
      </x:c>
      <x:c r="AM905" s="51" t="n">
        <x:v>10086900</x:v>
      </x:c>
      <x:c r="AN905" s="51" t="n">
        <x:v>2609</x:v>
      </x:c>
      <x:c r="AO905" s="51" t="n">
        <x:f>IFERROR(AM905*AN905,"")</x:f>
        <x:v>26316722100</x:v>
      </x:c>
      <x:c r="AP905" s="56" t="n">
        <x:f>IFERROR(AO905/(K905*1000000),"")</x:f>
        <x:v>0.8236845727699531</x:v>
      </x:c>
      <x:c r="AQ905" s="57" t="n">
        <x:v>206192960</x:v>
      </x:c>
      <x:c r="AR905" s="52" t="n">
        <x:v>0.4699541267496547</x:v>
      </x:c>
      <x:c r="AS905" s="52" t="n">
        <x:v>-0.3881851711563245</x:v>
      </x:c>
      <x:c r="AT905" s="55" t="b">
        <x:v>1</x:v>
      </x:c>
      <x:c r="AU905" s="50"/>
      <x:c r="AV905" s="58" t="n">
        <x:v>0.0365282081723826</x:v>
      </x:c>
      <x:c r="AW905" s="50" t="n">
        <x:v>1599</x:v>
      </x:c>
      <x:c r="AX905" s="50" t="str">
        <x:v>Future Moat</x:v>
      </x:c>
      <x:c r="AY905" s="50" t="str">
        <x:v>目立つ機械的警告なし（定性確認は別途必要）</x:v>
      </x:c>
      <x:c r="AZ905" s="59" t="str">
        <x:v>2026-03-24 12:43</x:v>
      </x:c>
      <x:c r="BA905" s="53" t="n">
        <x:v>41791</x:v>
      </x:c>
      <x:c r="BB905" s="50"/>
      <x:c r="BC905" s="50"/>
      <x:c r="BD905" s="50" t="str">
        <x:v>TOPIX Small 2</x:v>
      </x:c>
    </x:row>
    <x:row r="906">
      <x:c r="A906" s="50" t="n">
        <x:v>905</x:v>
      </x:c>
      <x:c r="B906" s="50" t="str">
        <x:v>6186</x:v>
      </x:c>
      <x:c r="C906" s="50" t="str">
        <x:v>6186.T</x:v>
      </x:c>
      <x:c r="D906" s="50" t="str">
        <x:v>ICHIKURA CO.,LTD.</x:v>
      </x:c>
      <x:c r="E906" s="50" t="str">
        <x:v>Standard Market(Domestic)</x:v>
      </x:c>
      <x:c r="F906" s="50" t="str">
        <x:v>Services</x:v>
      </x:c>
      <x:c r="G906" s="51" t="n">
        <x:v>14153.646</x:v>
      </x:c>
      <x:c r="H906" s="51" t="n">
        <x:v>18567.414</x:v>
      </x:c>
      <x:c r="I906" s="51" t="n">
        <x:v>19747.349</x:v>
      </x:c>
      <x:c r="J906" s="51" t="n">
        <x:v>20429.304</x:v>
      </x:c>
      <x:c r="K906" s="51" t="n">
        <x:v>19932.772</x:v>
      </x:c>
      <x:c r="L906" s="52" t="n">
        <x:f>IFERROR(H906/G906-1,"")</x:f>
        <x:v>0.3118467142671224</x:v>
      </x:c>
      <x:c r="M906" s="52" t="n">
        <x:f>IFERROR(I906/H906-1,"")</x:f>
        <x:v>0.06354869881179992</x:v>
      </x:c>
      <x:c r="N906" s="52" t="n">
        <x:f>IFERROR(J906/I906-1,"")</x:f>
        <x:v>0.03453400251345129</x:v>
      </x:c>
      <x:c r="O906" s="52" t="n">
        <x:f>IFERROR(K906/J906-1,"")</x:f>
        <x:v>-0.024304890660983847</x:v>
      </x:c>
      <x:c r="P906" s="52" t="n">
        <x:f>IFERROR((K906/G906)^(1/4)-1,"")</x:f>
        <x:v>0.08936857364471695</x:v>
      </x:c>
      <x:c r="Q906" s="51" t="n">
        <x:v>123.353</x:v>
      </x:c>
      <x:c r="R906" s="52" t="n">
        <x:f>IFERROR(Q906/K906,"")</x:f>
        <x:v>0.006188451862089227</x:v>
      </x:c>
      <x:c r="S906" s="53" t="n">
        <x:v>42339</x:v>
      </x:c>
      <x:c r="T906" s="50" t="str">
        <x:v>EDINET_company_history</x:v>
      </x:c>
      <x:c r="U906" s="50" t="str">
        <x:v>河端義彦</x:v>
      </x:c>
      <x:c r="V906" s="54" t="n">
        <x:v>0.4907</x:v>
      </x:c>
      <x:c r="W906" s="50" t="str">
        <x:v>河端 義彦</x:v>
      </x:c>
      <x:c r="X906" s="50" t="b">
        <x:f>AND(COUNT(L906:O906)=4,L906&gt;='設定'!$B$6,M906&gt;='設定'!$B$6,N906&gt;='設定'!$B$6,O906&gt;='設定'!$B$6)</x:f>
        <x:v>0</x:v>
      </x:c>
      <x:c r="Y906" s="50" t="b">
        <x:f>AND(COUNT(G906:K906)=5,P906&gt;='設定'!$B$7)</x:f>
        <x:v>0</x:v>
      </x:c>
      <x:c r="Z906" s="50" t="b">
        <x:f>AND(ISNUMBER(R906),R906&gt;='設定'!$B$8)</x:f>
        <x:v>0</x:v>
      </x:c>
      <x:c r="AA906" s="50" t="b">
        <x:f>AND(ISNUMBER(S906),S906&gt;=DATE(YEAR('設定'!$B$10)-'設定'!$B$9,MONTH('設定'!$B$10),DAY('設定'!$B$10)))</x:f>
        <x:v>0</x:v>
      </x:c>
      <x:c r="AB906" s="55" t="b">
        <x:v>1</x:v>
      </x:c>
      <x:c r="AC906" s="55" t="b">
        <x:v>1</x:v>
      </x:c>
      <x:c r="AD906" s="50" t="n">
        <x:f>IF(X906,1,0)+IF(Z906,1,0)+IF(AA906,1,0)+IF(AB906,1,0)</x:f>
        <x:v>1</x:v>
      </x:c>
      <x:c r="AE906" s="50" t="n">
        <x:f>IF(Y906,1,0)+IF(Z906,1,0)+IF(AA906,1,0)+IF(AB906,1,0)</x:f>
        <x:v>1</x:v>
      </x:c>
      <x:c r="AF906" s="50" t="n">
        <x:f>IF(Y906,1,0)+IF(Z906,1,0)+IF(AA906,1,0)+IF(AC906,1,0)</x:f>
        <x:v>1</x:v>
      </x:c>
      <x:c r="AG906" s="53" t="n">
        <x:v>44348</x:v>
      </x:c>
      <x:c r="AH906" s="50" t="str">
        <x:v>S100VZCY</x:v>
      </x:c>
      <x:c r="AI906" s="50" t="str">
        <x:v>NetSalesSummaryOfBusinessResults</x:v>
      </x:c>
      <x:c r="AJ906" s="50" t="str">
        <x:v>OperatingIncome</x:v>
      </x:c>
      <x:c r="AK906" s="53" t="n">
        <x:v>45747</x:v>
      </x:c>
      <x:c r="AL906" s="50" t="str">
        <x:v>365/365/365/366/365</x:v>
      </x:c>
      <x:c r="AM906" s="51" t="n">
        <x:v>5513735</x:v>
      </x:c>
      <x:c r="AN906" s="51" t="n">
        <x:v>374</x:v>
      </x:c>
      <x:c r="AO906" s="51" t="n">
        <x:f>IFERROR(AM906*AN906,"")</x:f>
        <x:v>2062136890</x:v>
      </x:c>
      <x:c r="AP906" s="56" t="n">
        <x:f>IFERROR(AO906/(K906*1000000),"")</x:f>
        <x:v>0.10345459678162175</x:v>
      </x:c>
      <x:c r="AQ906" s="57" t="n">
        <x:v>1079996.6666666667</x:v>
      </x:c>
      <x:c r="AR906" s="52" t="n">
        <x:v>0.344980581975849</x:v>
      </x:c>
      <x:c r="AS906" s="52" t="n">
        <x:v>-0.425129143603719</x:v>
      </x:c>
      <x:c r="AT906" s="55" t="b">
        <x:v>0</x:v>
      </x:c>
      <x:c r="AU906" s="50" t="str">
        <x:v>low_liquidity</x:v>
      </x:c>
      <x:c r="AV906" s="58" t="n">
        <x:v>-0.1180838663943276</x:v>
      </x:c>
      <x:c r="AW906" s="50" t="n">
        <x:v>2702</x:v>
      </x:c>
      <x:c r="AX906" s="50" t="str">
        <x:v>Future Moat</x:v>
      </x:c>
      <x:c r="AY906" s="50" t="str">
        <x:v>既存適格性フィルター不通過: low_liquidity / 60日平均売買代金2,000万円未満</x:v>
      </x:c>
      <x:c r="AZ906" s="59" t="str">
        <x:v>2025-06-25 12:16</x:v>
      </x:c>
      <x:c r="BA906" s="53" t="n">
        <x:v>42339</x:v>
      </x:c>
      <x:c r="BB906" s="50" t="str">
        <x:v>河端 義彦</x:v>
      </x:c>
      <x:c r="BC906" s="50"/>
      <x:c r="BD906" s="50"/>
    </x:row>
    <x:row r="907">
      <x:c r="A907" s="50" t="n">
        <x:v>906</x:v>
      </x:c>
      <x:c r="B907" s="50" t="str">
        <x:v>9503</x:v>
      </x:c>
      <x:c r="C907" s="50" t="str">
        <x:v>9503.T</x:v>
      </x:c>
      <x:c r="D907" s="50" t="str">
        <x:v>The Kansai Electric Power Company,Incorporated</x:v>
      </x:c>
      <x:c r="E907" s="50" t="str">
        <x:v>Prime Market (Domestic)</x:v>
      </x:c>
      <x:c r="F907" s="50" t="str">
        <x:v>Electric Power and Gas</x:v>
      </x:c>
      <x:c r="G907" s="51" t="n">
        <x:v>3092398</x:v>
      </x:c>
      <x:c r="H907" s="51" t="n">
        <x:v>2851894</x:v>
      </x:c>
      <x:c r="I907" s="51" t="n">
        <x:v>3951884</x:v>
      </x:c>
      <x:c r="J907" s="51" t="n">
        <x:v>4059378</x:v>
      </x:c>
      <x:c r="K907" s="51" t="n">
        <x:v>4337111</x:v>
      </x:c>
      <x:c r="L907" s="52" t="n">
        <x:f>IFERROR(H907/G907-1,"")</x:f>
        <x:v>-0.07777265410209167</x:v>
      </x:c>
      <x:c r="M907" s="52" t="n">
        <x:f>IFERROR(I907/H907-1,"")</x:f>
        <x:v>0.38570507880026406</x:v>
      </x:c>
      <x:c r="N907" s="52" t="n">
        <x:f>IFERROR(J907/I907-1,"")</x:f>
        <x:v>0.02720069718645579</x:v>
      </x:c>
      <x:c r="O907" s="52" t="n">
        <x:f>IFERROR(K907/J907-1,"")</x:f>
        <x:v>0.06841762457204026</x:v>
      </x:c>
      <x:c r="P907" s="52" t="n">
        <x:f>IFERROR((K907/G907)^(1/4)-1,"")</x:f>
        <x:v>0.08824401756228206</x:v>
      </x:c>
      <x:c r="Q907" s="51" t="n">
        <x:v>468877</x:v>
      </x:c>
      <x:c r="R907" s="52" t="n">
        <x:f>IFERROR(Q907/K907,"")</x:f>
        <x:v>0.10810813926597682</x:v>
      </x:c>
      <x:c r="S907" s="53" t="n">
        <x:v>18810</x:v>
      </x:c>
      <x:c r="T907" s="50" t="str">
        <x:v>EDINET_company_history</x:v>
      </x:c>
      <x:c r="U907" s="50" t="str">
        <x:v>日本マスタートラスト信託銀行株式会社(信託口)</x:v>
      </x:c>
      <x:c r="V907" s="54" t="n">
        <x:v>0.1207</x:v>
      </x:c>
      <x:c r="W907" s="50"/>
      <x:c r="X907" s="50" t="b">
        <x:f>AND(COUNT(L907:O907)=4,L907&gt;='設定'!$B$6,M907&gt;='設定'!$B$6,N907&gt;='設定'!$B$6,O907&gt;='設定'!$B$6)</x:f>
        <x:v>0</x:v>
      </x:c>
      <x:c r="Y907" s="50" t="b">
        <x:f>AND(COUNT(G907:K907)=5,P907&gt;='設定'!$B$7)</x:f>
        <x:v>0</x:v>
      </x:c>
      <x:c r="Z907" s="50" t="b">
        <x:f>AND(ISNUMBER(R907),R907&gt;='設定'!$B$8)</x:f>
        <x:v>1</x:v>
      </x:c>
      <x:c r="AA907" s="50" t="b">
        <x:f>AND(ISNUMBER(S907),S907&gt;=DATE(YEAR('設定'!$B$10)-'設定'!$B$9,MONTH('設定'!$B$10),DAY('設定'!$B$10)))</x:f>
        <x:v>0</x:v>
      </x:c>
      <x:c r="AB907" s="55" t="b">
        <x:v>0</x:v>
      </x:c>
      <x:c r="AC907" s="55" t="b">
        <x:v>0</x:v>
      </x:c>
      <x:c r="AD907" s="50" t="n">
        <x:f>IF(X907,1,0)+IF(Z907,1,0)+IF(AA907,1,0)+IF(AB907,1,0)</x:f>
        <x:v>1</x:v>
      </x:c>
      <x:c r="AE907" s="50" t="n">
        <x:f>IF(Y907,1,0)+IF(Z907,1,0)+IF(AA907,1,0)+IF(AB907,1,0)</x:f>
        <x:v>1</x:v>
      </x:c>
      <x:c r="AF907" s="50" t="n">
        <x:f>IF(Y907,1,0)+IF(Z907,1,0)+IF(AA907,1,0)+IF(AC907,1,0)</x:f>
        <x:v>1</x:v>
      </x:c>
      <x:c r="AG907" s="53" t="n">
        <x:v>44348</x:v>
      </x:c>
      <x:c r="AH907" s="50" t="str">
        <x:v>S100W38I</x:v>
      </x:c>
      <x:c r="AI907" s="50" t="str">
        <x:v>NetSalesSummaryOfBusinessResults</x:v>
      </x:c>
      <x:c r="AJ907" s="50" t="str">
        <x:v>OperatingIncome</x:v>
      </x:c>
      <x:c r="AK907" s="53" t="n">
        <x:v>45747</x:v>
      </x:c>
      <x:c r="AL907" s="50" t="str">
        <x:v>365/365/365/366/365</x:v>
      </x:c>
      <x:c r="AM907" s="51" t="n">
        <x:v>1114068328</x:v>
      </x:c>
      <x:c r="AN907" s="51" t="n">
        <x:v>2288.5</x:v>
      </x:c>
      <x:c r="AO907" s="51" t="n">
        <x:f>IFERROR(AM907*AN907,"")</x:f>
        <x:v>2549545368628</x:v>
      </x:c>
      <x:c r="AP907" s="56" t="n">
        <x:f>IFERROR(AO907/(K907*1000000),"")</x:f>
        <x:v>0.5878441590791659</x:v>
      </x:c>
      <x:c r="AQ907" s="57" t="n">
        <x:v>10170685626.666666</x:v>
      </x:c>
      <x:c r="AR907" s="52" t="n">
        <x:v>0.3025433441481986</x:v>
      </x:c>
      <x:c r="AS907" s="52" t="n">
        <x:v>-0.44769335169837</x:v>
      </x:c>
      <x:c r="AT907" s="55" t="b">
        <x:v>1</x:v>
      </x:c>
      <x:c r="AU907" s="50"/>
      <x:c r="AV907" s="58" t="n">
        <x:v>0.635208023717019</x:v>
      </x:c>
      <x:c r="AW907" s="50" t="n">
        <x:v>24</x:v>
      </x:c>
      <x:c r="AX907" s="50" t="str">
        <x:v>Transformation Moat</x:v>
      </x:c>
      <x:c r="AY907" s="50" t="str">
        <x:v>目立つ機械的警告なし（定性確認は別途必要）</x:v>
      </x:c>
      <x:c r="AZ907" s="59" t="str">
        <x:v>2025-06-25 09:02</x:v>
      </x:c>
      <x:c r="BA907" s="53" t="n">
        <x:v>18810</x:v>
      </x:c>
      <x:c r="BB907" s="50"/>
      <x:c r="BC907" s="50"/>
      <x:c r="BD907" s="50" t="str">
        <x:v>TOPIX Mid400</x:v>
      </x:c>
    </x:row>
    <x:row r="908">
      <x:c r="A908" s="50" t="n">
        <x:v>907</x:v>
      </x:c>
      <x:c r="B908" s="50" t="str">
        <x:v>5941</x:v>
      </x:c>
      <x:c r="C908" s="50" t="str">
        <x:v>5941.T</x:v>
      </x:c>
      <x:c r="D908" s="50" t="str">
        <x:v>NAKANISHI MFG. CO.,LTD.</x:v>
      </x:c>
      <x:c r="E908" s="50" t="str">
        <x:v>Standard Market(Domestic)</x:v>
      </x:c>
      <x:c r="F908" s="50" t="str">
        <x:v>Metal Products</x:v>
      </x:c>
      <x:c r="G908" s="51" t="n">
        <x:v>28641.833</x:v>
      </x:c>
      <x:c r="H908" s="51" t="n">
        <x:v>30074.981</x:v>
      </x:c>
      <x:c r="I908" s="51" t="n">
        <x:v>30668.74</x:v>
      </x:c>
      <x:c r="J908" s="51" t="n">
        <x:v>36602.049</x:v>
      </x:c>
      <x:c r="K908" s="51" t="n">
        <x:v>39931.993</x:v>
      </x:c>
      <x:c r="L908" s="52" t="n">
        <x:f>IFERROR(H908/G908-1,"")</x:f>
        <x:v>0.05003688136859119</x:v>
      </x:c>
      <x:c r="M908" s="52" t="n">
        <x:f>IFERROR(I908/H908-1,"")</x:f>
        <x:v>0.019742622613793337</x:v>
      </x:c>
      <x:c r="N908" s="52" t="n">
        <x:f>IFERROR(J908/I908-1,"")</x:f>
        <x:v>0.19346438751640904</x:v>
      </x:c>
      <x:c r="O908" s="52" t="n">
        <x:f>IFERROR(K908/J908-1,"")</x:f>
        <x:v>0.09097698328309445</x:v>
      </x:c>
      <x:c r="P908" s="52" t="n">
        <x:f>IFERROR((K908/G908)^(1/4)-1,"")</x:f>
        <x:v>0.08662588045638264</x:v>
      </x:c>
      <x:c r="Q908" s="51" t="n">
        <x:v>2631.281</x:v>
      </x:c>
      <x:c r="R908" s="52" t="n">
        <x:f>IFERROR(Q908/K908,"")</x:f>
        <x:v>0.06589405642738642</x:v>
      </x:c>
      <x:c r="S908" s="53" t="n">
        <x:v>35370</x:v>
      </x:c>
      <x:c r="T908" s="50" t="str">
        <x:v>EDINET_company_history</x:v>
      </x:c>
      <x:c r="U908" s="50" t="str">
        <x:v>中西 一真</x:v>
      </x:c>
      <x:c r="V908" s="54" t="n">
        <x:v>0.0977</x:v>
      </x:c>
      <x:c r="W908" s="50" t="str">
        <x:v>中西 一真</x:v>
      </x:c>
      <x:c r="X908" s="50" t="b">
        <x:f>AND(COUNT(L908:O908)=4,L908&gt;='設定'!$B$6,M908&gt;='設定'!$B$6,N908&gt;='設定'!$B$6,O908&gt;='設定'!$B$6)</x:f>
        <x:v>0</x:v>
      </x:c>
      <x:c r="Y908" s="50" t="b">
        <x:f>AND(COUNT(G908:K908)=5,P908&gt;='設定'!$B$7)</x:f>
        <x:v>0</x:v>
      </x:c>
      <x:c r="Z908" s="50" t="b">
        <x:f>AND(ISNUMBER(R908),R908&gt;='設定'!$B$8)</x:f>
        <x:v>0</x:v>
      </x:c>
      <x:c r="AA908" s="50" t="b">
        <x:f>AND(ISNUMBER(S908),S908&gt;=DATE(YEAR('設定'!$B$10)-'設定'!$B$9,MONTH('設定'!$B$10),DAY('設定'!$B$10)))</x:f>
        <x:v>0</x:v>
      </x:c>
      <x:c r="AB908" s="55" t="b">
        <x:v>1</x:v>
      </x:c>
      <x:c r="AC908" s="55" t="b">
        <x:v>1</x:v>
      </x:c>
      <x:c r="AD908" s="50" t="n">
        <x:f>IF(X908,1,0)+IF(Z908,1,0)+IF(AA908,1,0)+IF(AB908,1,0)</x:f>
        <x:v>1</x:v>
      </x:c>
      <x:c r="AE908" s="50" t="n">
        <x:f>IF(Y908,1,0)+IF(Z908,1,0)+IF(AA908,1,0)+IF(AB908,1,0)</x:f>
        <x:v>1</x:v>
      </x:c>
      <x:c r="AF908" s="50" t="n">
        <x:f>IF(Y908,1,0)+IF(Z908,1,0)+IF(AA908,1,0)+IF(AC908,1,0)</x:f>
        <x:v>1</x:v>
      </x:c>
      <x:c r="AG908" s="53" t="n">
        <x:v>44348</x:v>
      </x:c>
      <x:c r="AH908" s="50" t="str">
        <x:v>S100W59Z</x:v>
      </x:c>
      <x:c r="AI908" s="50" t="str">
        <x:v>NetSalesSummaryOfBusinessResults</x:v>
      </x:c>
      <x:c r="AJ908" s="50" t="str">
        <x:v>OperatingIncome</x:v>
      </x:c>
      <x:c r="AK908" s="53" t="n">
        <x:v>45747</x:v>
      </x:c>
      <x:c r="AL908" s="50" t="str">
        <x:v>365/365/365/366/365</x:v>
      </x:c>
      <x:c r="AM908" s="51" t="n">
        <x:v>6262800</x:v>
      </x:c>
      <x:c r="AN908" s="51" t="n">
        <x:v>2501</x:v>
      </x:c>
      <x:c r="AO908" s="51" t="n">
        <x:f>IFERROR(AM908*AN908,"")</x:f>
        <x:v>15663262800</x:v>
      </x:c>
      <x:c r="AP908" s="56" t="n">
        <x:f>IFERROR(AO908/(K908*1000000),"")</x:f>
        <x:v>0.392248461027227</x:v>
      </x:c>
      <x:c r="AQ908" s="57" t="n">
        <x:v>7133105</x:v>
      </x:c>
      <x:c r="AR908" s="52" t="n">
        <x:v>0.2407600061622624</x:v>
      </x:c>
      <x:c r="AS908" s="52" t="n">
        <x:v>-0.331174782706489</x:v>
      </x:c>
      <x:c r="AT908" s="55" t="b">
        <x:v>0</x:v>
      </x:c>
      <x:c r="AU908" s="50" t="str">
        <x:v>low_liquidity</x:v>
      </x:c>
      <x:c r="AV908" s="58" t="n">
        <x:v>0.192250395683882</x:v>
      </x:c>
      <x:c r="AW908" s="50" t="n">
        <x:v>739</x:v>
      </x:c>
      <x:c r="AX908" s="50" t="str">
        <x:v>Discovery</x:v>
      </x:c>
      <x:c r="AY908" s="50" t="str">
        <x:v>既存適格性フィルター不通過: low_liquidity / 60日平均売買代金2,000万円未満</x:v>
      </x:c>
      <x:c r="AZ908" s="59" t="str">
        <x:v>2025-06-26 10:51</x:v>
      </x:c>
      <x:c r="BA908" s="53" t="n">
        <x:v>35370</x:v>
      </x:c>
      <x:c r="BB908" s="50" t="str">
        <x:v>中西 一真</x:v>
      </x:c>
      <x:c r="BC908" s="50"/>
      <x:c r="BD908" s="50"/>
    </x:row>
    <x:row r="909">
      <x:c r="A909" s="50" t="n">
        <x:v>908</x:v>
      </x:c>
      <x:c r="B909" s="50" t="str">
        <x:v>8804</x:v>
      </x:c>
      <x:c r="C909" s="50" t="str">
        <x:v>8804.T</x:v>
      </x:c>
      <x:c r="D909" s="50" t="str">
        <x:v>Tokyo Tatemono Co.,Ltd.</x:v>
      </x:c>
      <x:c r="E909" s="50" t="str">
        <x:v>Prime Market (Domestic)</x:v>
      </x:c>
      <x:c r="F909" s="50" t="str">
        <x:v>Real Estate</x:v>
      </x:c>
      <x:c r="G909" s="51" t="n">
        <x:v>340477</x:v>
      </x:c>
      <x:c r="H909" s="51" t="n">
        <x:v>349940</x:v>
      </x:c>
      <x:c r="I909" s="51" t="n">
        <x:v>375946</x:v>
      </x:c>
      <x:c r="J909" s="51" t="n">
        <x:v>463724</x:v>
      </x:c>
      <x:c r="K909" s="51" t="n">
        <x:v>474586</x:v>
      </x:c>
      <x:c r="L909" s="52" t="n">
        <x:f>IFERROR(H909/G909-1,"")</x:f>
        <x:v>0.02779336049131076</x:v>
      </x:c>
      <x:c r="M909" s="52" t="n">
        <x:f>IFERROR(I909/H909-1,"")</x:f>
        <x:v>0.07431559695947887</x:v>
      </x:c>
      <x:c r="N909" s="52" t="n">
        <x:f>IFERROR(J909/I909-1,"")</x:f>
        <x:v>0.2334856601745996</x:v>
      </x:c>
      <x:c r="O909" s="52" t="n">
        <x:f>IFERROR(K909/J909-1,"")</x:f>
        <x:v>0.023423415652414015</x:v>
      </x:c>
      <x:c r="P909" s="52" t="n">
        <x:f>IFERROR((K909/G909)^(1/4)-1,"")</x:f>
        <x:v>0.08656768741853349</x:v>
      </x:c>
      <x:c r="Q909" s="51" t="n">
        <x:v>95763</x:v>
      </x:c>
      <x:c r="R909" s="52" t="n">
        <x:f>IFERROR(Q909/K909,"")</x:f>
        <x:v>0.2017821848937811</x:v>
      </x:c>
      <x:c r="S909" s="53" t="n">
        <x:v>10441</x:v>
      </x:c>
      <x:c r="T909" s="50" t="str">
        <x:v>EDINET_company_history</x:v>
      </x:c>
      <x:c r="U909" s="50" t="str">
        <x:v>日本マスタートラスト信託銀行㈱（信託口）</x:v>
      </x:c>
      <x:c r="V909" s="54" t="n">
        <x:v>0.1849</x:v>
      </x:c>
      <x:c r="W909" s="50" t="str">
        <x:v>野 村 均 / 小 澤 克 人 / 和 泉 晃</x:v>
      </x:c>
      <x:c r="X909" s="50" t="b">
        <x:f>AND(COUNT(L909:O909)=4,L909&gt;='設定'!$B$6,M909&gt;='設定'!$B$6,N909&gt;='設定'!$B$6,O909&gt;='設定'!$B$6)</x:f>
        <x:v>0</x:v>
      </x:c>
      <x:c r="Y909" s="50" t="b">
        <x:f>AND(COUNT(G909:K909)=5,P909&gt;='設定'!$B$7)</x:f>
        <x:v>0</x:v>
      </x:c>
      <x:c r="Z909" s="50" t="b">
        <x:f>AND(ISNUMBER(R909),R909&gt;='設定'!$B$8)</x:f>
        <x:v>1</x:v>
      </x:c>
      <x:c r="AA909" s="50" t="b">
        <x:f>AND(ISNUMBER(S909),S909&gt;=DATE(YEAR('設定'!$B$10)-'設定'!$B$9,MONTH('設定'!$B$10),DAY('設定'!$B$10)))</x:f>
        <x:v>0</x:v>
      </x:c>
      <x:c r="AB909" s="55" t="b">
        <x:v>0</x:v>
      </x:c>
      <x:c r="AC909" s="55" t="b">
        <x:v>0</x:v>
      </x:c>
      <x:c r="AD909" s="50" t="n">
        <x:f>IF(X909,1,0)+IF(Z909,1,0)+IF(AA909,1,0)+IF(AB909,1,0)</x:f>
        <x:v>1</x:v>
      </x:c>
      <x:c r="AE909" s="50" t="n">
        <x:f>IF(Y909,1,0)+IF(Z909,1,0)+IF(AA909,1,0)+IF(AB909,1,0)</x:f>
        <x:v>1</x:v>
      </x:c>
      <x:c r="AF909" s="50" t="n">
        <x:f>IF(Y909,1,0)+IF(Z909,1,0)+IF(AA909,1,0)+IF(AC909,1,0)</x:f>
        <x:v>1</x:v>
      </x:c>
      <x:c r="AG909" s="53" t="n">
        <x:v>44348</x:v>
      </x:c>
      <x:c r="AH909" s="50" t="str">
        <x:v>S100XSKF</x:v>
      </x:c>
      <x:c r="AI909" s="50" t="str">
        <x:v>OperatingRevenue1SummaryOfBusinessResults</x:v>
      </x:c>
      <x:c r="AJ909" s="50" t="str">
        <x:v>OperatingIncome</x:v>
      </x:c>
      <x:c r="AK909" s="53" t="n">
        <x:v>46022</x:v>
      </x:c>
      <x:c r="AL909" s="50" t="str">
        <x:v>365/365/365/366/365</x:v>
      </x:c>
      <x:c r="AM909" s="51" t="n">
        <x:v>207937074</x:v>
      </x:c>
      <x:c r="AN909" s="51" t="n">
        <x:v>3216</x:v>
      </x:c>
      <x:c r="AO909" s="51" t="n">
        <x:f>IFERROR(AM909*AN909,"")</x:f>
        <x:v>668725629984</x:v>
      </x:c>
      <x:c r="AP909" s="56" t="n">
        <x:f>IFERROR(AO909/(K909*1000000),"")</x:f>
        <x:v>1.4090715486423957</x:v>
      </x:c>
      <x:c r="AQ909" s="57" t="n">
        <x:v>3410740106.6666665</x:v>
      </x:c>
      <x:c r="AR909" s="52" t="n">
        <x:v>0.2904986189961316</x:v>
      </x:c>
      <x:c r="AS909" s="52" t="n">
        <x:v>-0.3010361788358245</x:v>
      </x:c>
      <x:c r="AT909" s="55" t="b">
        <x:v>1</x:v>
      </x:c>
      <x:c r="AU909" s="50"/>
      <x:c r="AV909" s="58" t="n">
        <x:v>0.019280445360284</x:v>
      </x:c>
      <x:c r="AW909" s="50" t="n">
        <x:v>1722</x:v>
      </x:c>
      <x:c r="AX909" s="50" t="str">
        <x:v>Core Moat</x:v>
      </x:c>
      <x:c r="AY909" s="50" t="str">
        <x:v>目立つ機械的警告なし（定性確認は別途必要）</x:v>
      </x:c>
      <x:c r="AZ909" s="59" t="str">
        <x:v>2026-03-23 15:53</x:v>
      </x:c>
      <x:c r="BA909" s="53" t="n">
        <x:v>10441</x:v>
      </x:c>
      <x:c r="BB909" s="50"/>
      <x:c r="BC909" s="50"/>
      <x:c r="BD909" s="50" t="str">
        <x:v>TOPIX Mid400</x:v>
      </x:c>
    </x:row>
    <x:row r="910">
      <x:c r="A910" s="50" t="n">
        <x:v>909</x:v>
      </x:c>
      <x:c r="B910" s="50" t="str">
        <x:v>5363</x:v>
      </x:c>
      <x:c r="C910" s="50" t="str">
        <x:v>5363.T</x:v>
      </x:c>
      <x:c r="D910" s="50" t="str">
        <x:v>TYK CORPORATION</x:v>
      </x:c>
      <x:c r="E910" s="50" t="str">
        <x:v>Standard Market(Domestic)</x:v>
      </x:c>
      <x:c r="F910" s="50" t="str">
        <x:v>Glass and Ceramics Products</x:v>
      </x:c>
      <x:c r="G910" s="51" t="n">
        <x:v>22914</x:v>
      </x:c>
      <x:c r="H910" s="51" t="n">
        <x:v>25907</x:v>
      </x:c>
      <x:c r="I910" s="51" t="n">
        <x:v>28680</x:v>
      </x:c>
      <x:c r="J910" s="51" t="n">
        <x:v>30011</x:v>
      </x:c>
      <x:c r="K910" s="51" t="n">
        <x:v>31933</x:v>
      </x:c>
      <x:c r="L910" s="52" t="n">
        <x:f>IFERROR(H910/G910-1,"")</x:f>
        <x:v>0.1306188356463298</x:v>
      </x:c>
      <x:c r="M910" s="52" t="n">
        <x:f>IFERROR(I910/H910-1,"")</x:f>
        <x:v>0.1070367082255761</x:v>
      </x:c>
      <x:c r="N910" s="52" t="n">
        <x:f>IFERROR(J910/I910-1,"")</x:f>
        <x:v>0.04640864714086468</x:v>
      </x:c>
      <x:c r="O910" s="52" t="n">
        <x:f>IFERROR(K910/J910-1,"")</x:f>
        <x:v>0.06404318416580579</x:v>
      </x:c>
      <x:c r="P910" s="52" t="n">
        <x:f>IFERROR((K910/G910)^(1/4)-1,"")</x:f>
        <x:v>0.08651243982042178</x:v>
      </x:c>
      <x:c r="Q910" s="51" t="n">
        <x:v>4503.565</x:v>
      </x:c>
      <x:c r="R910" s="52" t="n">
        <x:f>IFERROR(Q910/K910,"")</x:f>
        <x:v>0.14103169135377194</x:v>
      </x:c>
      <x:c r="S910" s="53" t="n">
        <x:v>22555</x:v>
      </x:c>
      <x:c r="T910" s="50" t="str">
        <x:v>EDINET_company_history</x:v>
      </x:c>
      <x:c r="U910" s="50" t="str">
        <x:v>大同特殊鋼株式会社</x:v>
      </x:c>
      <x:c r="V910" s="54" t="n">
        <x:v>0.1175</x:v>
      </x:c>
      <x:c r="W910" s="50" t="str">
        <x:v>牛込 進 / 牛込 伸隆</x:v>
      </x:c>
      <x:c r="X910" s="50" t="b">
        <x:f>AND(COUNT(L910:O910)=4,L910&gt;='設定'!$B$6,M910&gt;='設定'!$B$6,N910&gt;='設定'!$B$6,O910&gt;='設定'!$B$6)</x:f>
        <x:v>0</x:v>
      </x:c>
      <x:c r="Y910" s="50" t="b">
        <x:f>AND(COUNT(G910:K910)=5,P910&gt;='設定'!$B$7)</x:f>
        <x:v>0</x:v>
      </x:c>
      <x:c r="Z910" s="50" t="b">
        <x:f>AND(ISNUMBER(R910),R910&gt;='設定'!$B$8)</x:f>
        <x:v>1</x:v>
      </x:c>
      <x:c r="AA910" s="50" t="b">
        <x:f>AND(ISNUMBER(S910),S910&gt;=DATE(YEAR('設定'!$B$10)-'設定'!$B$9,MONTH('設定'!$B$10),DAY('設定'!$B$10)))</x:f>
        <x:v>0</x:v>
      </x:c>
      <x:c r="AB910" s="55" t="b">
        <x:v>0</x:v>
      </x:c>
      <x:c r="AC910" s="55" t="b">
        <x:v>0</x:v>
      </x:c>
      <x:c r="AD910" s="50" t="n">
        <x:f>IF(X910,1,0)+IF(Z910,1,0)+IF(AA910,1,0)+IF(AB910,1,0)</x:f>
        <x:v>1</x:v>
      </x:c>
      <x:c r="AE910" s="50" t="n">
        <x:f>IF(Y910,1,0)+IF(Z910,1,0)+IF(AA910,1,0)+IF(AB910,1,0)</x:f>
        <x:v>1</x:v>
      </x:c>
      <x:c r="AF910" s="50" t="n">
        <x:f>IF(Y910,1,0)+IF(Z910,1,0)+IF(AA910,1,0)+IF(AC910,1,0)</x:f>
        <x:v>1</x:v>
      </x:c>
      <x:c r="AG910" s="53" t="n">
        <x:v>44348</x:v>
      </x:c>
      <x:c r="AH910" s="50" t="str">
        <x:v>S100W66G</x:v>
      </x:c>
      <x:c r="AI910" s="50" t="str">
        <x:v>NetSalesSummaryOfBusinessResults</x:v>
      </x:c>
      <x:c r="AJ910" s="50" t="str">
        <x:v>OperatingIncome</x:v>
      </x:c>
      <x:c r="AK910" s="53" t="n">
        <x:v>45747</x:v>
      </x:c>
      <x:c r="AL910" s="50" t="str">
        <x:v>365/365/365/366/365</x:v>
      </x:c>
      <x:c r="AM910" s="51" t="n">
        <x:v>44432100</x:v>
      </x:c>
      <x:c r="AN910" s="51" t="n">
        <x:v>709</x:v>
      </x:c>
      <x:c r="AO910" s="51" t="n">
        <x:f>IFERROR(AM910*AN910,"")</x:f>
        <x:v>31502358900</x:v>
      </x:c>
      <x:c r="AP910" s="56" t="n">
        <x:f>IFERROR(AO910/(K910*1000000),"")</x:f>
        <x:v>0.9865142297936305</x:v>
      </x:c>
      <x:c r="AQ910" s="57" t="n">
        <x:v>65188566.666666664</x:v>
      </x:c>
      <x:c r="AR910" s="52" t="n">
        <x:v>0.2901291054847621</x:v>
      </x:c>
      <x:c r="AS910" s="52" t="n">
        <x:v>-0.3212877165999072</x:v>
      </x:c>
      <x:c r="AT910" s="55" t="b">
        <x:v>1</x:v>
      </x:c>
      <x:c r="AU910" s="50"/>
      <x:c r="AV910" s="58" t="n">
        <x:v>0.0077922936167276</x:v>
      </x:c>
      <x:c r="AW910" s="50" t="n">
        <x:v>1807</x:v>
      </x:c>
      <x:c r="AX910" s="50" t="str">
        <x:v>Core Moat</x:v>
      </x:c>
      <x:c r="AY910" s="50" t="str">
        <x:v>目立つ機械的警告なし（定性確認は別途必要）</x:v>
      </x:c>
      <x:c r="AZ910" s="59" t="str">
        <x:v>2025-06-27 11:14</x:v>
      </x:c>
      <x:c r="BA910" s="53" t="n">
        <x:v>22555</x:v>
      </x:c>
      <x:c r="BB910" s="50"/>
      <x:c r="BC910" s="50"/>
      <x:c r="BD910" s="50"/>
    </x:row>
    <x:row r="911">
      <x:c r="A911" s="50" t="n">
        <x:v>910</x:v>
      </x:c>
      <x:c r="B911" s="50" t="str">
        <x:v>4971</x:v>
      </x:c>
      <x:c r="C911" s="50" t="str">
        <x:v>4971.T</x:v>
      </x:c>
      <x:c r="D911" s="50" t="str">
        <x:v>MEC COMPANY LTD.</x:v>
      </x:c>
      <x:c r="E911" s="50" t="str">
        <x:v>Prime Market (Domestic)</x:v>
      </x:c>
      <x:c r="F911" s="50" t="str">
        <x:v>Chemicals</x:v>
      </x:c>
      <x:c r="G911" s="51" t="n">
        <x:v>15038.44</x:v>
      </x:c>
      <x:c r="H911" s="51" t="n">
        <x:v>16329.105</x:v>
      </x:c>
      <x:c r="I911" s="51" t="n">
        <x:v>14020.085</x:v>
      </x:c>
      <x:c r="J911" s="51" t="n">
        <x:v>18234.377</x:v>
      </x:c>
      <x:c r="K911" s="51" t="n">
        <x:v>20947.752</x:v>
      </x:c>
      <x:c r="L911" s="52" t="n">
        <x:f>IFERROR(H911/G911-1,"")</x:f>
        <x:v>0.08582439401959241</x:v>
      </x:c>
      <x:c r="M911" s="52" t="n">
        <x:f>IFERROR(I911/H911-1,"")</x:f>
        <x:v>-0.14140517805476793</x:v>
      </x:c>
      <x:c r="N911" s="52" t="n">
        <x:f>IFERROR(J911/I911-1,"")</x:f>
        <x:v>0.3005896183938972</x:v>
      </x:c>
      <x:c r="O911" s="52" t="n">
        <x:f>IFERROR(K911/J911-1,"")</x:f>
        <x:v>0.14880546782596404</x:v>
      </x:c>
      <x:c r="P911" s="52" t="n">
        <x:f>IFERROR((K911/G911)^(1/4)-1,"")</x:f>
        <x:v>0.08638474609537217</x:v>
      </x:c>
      <x:c r="Q911" s="51" t="n">
        <x:v>5748.013</x:v>
      </x:c>
      <x:c r="R911" s="52" t="n">
        <x:f>IFERROR(Q911/K911,"")</x:f>
        <x:v>0.2743976060056468</x:v>
      </x:c>
      <x:c r="S911" s="53" t="n">
        <x:v>36892</x:v>
      </x:c>
      <x:c r="T911" s="50" t="str">
        <x:v>EDINET_company_history</x:v>
      </x:c>
      <x:c r="U911" s="50" t="str">
        <x:v>日本マスタートラスト信託銀行株式会社（信託口）</x:v>
      </x:c>
      <x:c r="V911" s="54" t="n">
        <x:v>0.1077</x:v>
      </x:c>
      <x:c r="W911" s="50" t="str">
        <x:v>前 田 和 夫</x:v>
      </x:c>
      <x:c r="X911" s="50" t="b">
        <x:f>AND(COUNT(L911:O911)=4,L911&gt;='設定'!$B$6,M911&gt;='設定'!$B$6,N911&gt;='設定'!$B$6,O911&gt;='設定'!$B$6)</x:f>
        <x:v>0</x:v>
      </x:c>
      <x:c r="Y911" s="50" t="b">
        <x:f>AND(COUNT(G911:K911)=5,P911&gt;='設定'!$B$7)</x:f>
        <x:v>0</x:v>
      </x:c>
      <x:c r="Z911" s="50" t="b">
        <x:f>AND(ISNUMBER(R911),R911&gt;='設定'!$B$8)</x:f>
        <x:v>1</x:v>
      </x:c>
      <x:c r="AA911" s="50" t="b">
        <x:f>AND(ISNUMBER(S911),S911&gt;=DATE(YEAR('設定'!$B$10)-'設定'!$B$9,MONTH('設定'!$B$10),DAY('設定'!$B$10)))</x:f>
        <x:v>0</x:v>
      </x:c>
      <x:c r="AB911" s="55" t="b">
        <x:v>0</x:v>
      </x:c>
      <x:c r="AC911" s="55" t="b">
        <x:v>0</x:v>
      </x:c>
      <x:c r="AD911" s="50" t="n">
        <x:f>IF(X911,1,0)+IF(Z911,1,0)+IF(AA911,1,0)+IF(AB911,1,0)</x:f>
        <x:v>1</x:v>
      </x:c>
      <x:c r="AE911" s="50" t="n">
        <x:f>IF(Y911,1,0)+IF(Z911,1,0)+IF(AA911,1,0)+IF(AB911,1,0)</x:f>
        <x:v>1</x:v>
      </x:c>
      <x:c r="AF911" s="50" t="n">
        <x:f>IF(Y911,1,0)+IF(Z911,1,0)+IF(AA911,1,0)+IF(AC911,1,0)</x:f>
        <x:v>1</x:v>
      </x:c>
      <x:c r="AG911" s="53" t="n">
        <x:v>44348</x:v>
      </x:c>
      <x:c r="AH911" s="50" t="str">
        <x:v>S100XRJV</x:v>
      </x:c>
      <x:c r="AI911" s="50" t="str">
        <x:v>NetSalesSummaryOfBusinessResults</x:v>
      </x:c>
      <x:c r="AJ911" s="50" t="str">
        <x:v>OperatingIncome</x:v>
      </x:c>
      <x:c r="AK911" s="53" t="n">
        <x:v>46022</x:v>
      </x:c>
      <x:c r="AL911" s="50" t="str">
        <x:v>365/365/365/366/365</x:v>
      </x:c>
      <x:c r="AM911" s="51" t="n">
        <x:v>18389093</x:v>
      </x:c>
      <x:c r="AN911" s="51" t="n">
        <x:v>11100</x:v>
      </x:c>
      <x:c r="AO911" s="51" t="n">
        <x:f>IFERROR(AM911*AN911,"")</x:f>
        <x:v>204118932300</x:v>
      </x:c>
      <x:c r="AP911" s="56" t="n">
        <x:f>IFERROR(AO911/(K911*1000000),"")</x:f>
        <x:v>9.744192708601858</x:v>
      </x:c>
      <x:c r="AQ911" s="57" t="n">
        <x:v>2863908933.3333335</x:v>
      </x:c>
      <x:c r="AR911" s="52" t="n">
        <x:v>0.4891852339921811</x:v>
      </x:c>
      <x:c r="AS911" s="52" t="n">
        <x:v>-0.607191279290515</x:v>
      </x:c>
      <x:c r="AT911" s="55" t="b">
        <x:v>1</x:v>
      </x:c>
      <x:c r="AU911" s="50"/>
      <x:c r="AV911" s="58" t="n">
        <x:v>0.6421869729103602</x:v>
      </x:c>
      <x:c r="AW911" s="50" t="n">
        <x:v>22</x:v>
      </x:c>
      <x:c r="AX911" s="50" t="str">
        <x:v>Core Moat</x:v>
      </x:c>
      <x:c r="AY911" s="50" t="str">
        <x:v>ローカル5年最大下落率-60%以下</x:v>
      </x:c>
      <x:c r="AZ911" s="59" t="str">
        <x:v>2026-03-23 16:00</x:v>
      </x:c>
      <x:c r="BA911" s="53" t="n">
        <x:v>36892</x:v>
      </x:c>
      <x:c r="BB911" s="50"/>
      <x:c r="BC911" s="50"/>
      <x:c r="BD911" s="50" t="str">
        <x:v>TOPIX Small 1</x:v>
      </x:c>
    </x:row>
    <x:row r="912">
      <x:c r="A912" s="50" t="n">
        <x:v>911</x:v>
      </x:c>
      <x:c r="B912" s="50" t="str">
        <x:v>8596</x:v>
      </x:c>
      <x:c r="C912" s="50" t="str">
        <x:v>8596.T</x:v>
      </x:c>
      <x:c r="D912" s="50" t="str">
        <x:v>KYUSHU LEASING SERVICE CO.,LTD.</x:v>
      </x:c>
      <x:c r="E912" s="50" t="str">
        <x:v>Standard Market(Domestic)</x:v>
      </x:c>
      <x:c r="F912" s="50" t="str">
        <x:v>Other Financing Business</x:v>
      </x:c>
      <x:c r="G912" s="51" t="n">
        <x:v>28259</x:v>
      </x:c>
      <x:c r="H912" s="51" t="n">
        <x:v>29555</x:v>
      </x:c>
      <x:c r="I912" s="51" t="n">
        <x:v>36807</x:v>
      </x:c>
      <x:c r="J912" s="51" t="n">
        <x:v>33508</x:v>
      </x:c>
      <x:c r="K912" s="51" t="n">
        <x:v>39338</x:v>
      </x:c>
      <x:c r="L912" s="52" t="n">
        <x:f>IFERROR(H912/G912-1,"")</x:f>
        <x:v>0.04586149545277607</x:v>
      </x:c>
      <x:c r="M912" s="52" t="n">
        <x:f>IFERROR(I912/H912-1,"")</x:f>
        <x:v>0.24537303332769422</x:v>
      </x:c>
      <x:c r="N912" s="52" t="n">
        <x:f>IFERROR(J912/I912-1,"")</x:f>
        <x:v>-0.08962969000461873</x:v>
      </x:c>
      <x:c r="O912" s="52" t="n">
        <x:f>IFERROR(K912/J912-1,"")</x:f>
        <x:v>0.1739883013011818</x:v>
      </x:c>
      <x:c r="P912" s="52" t="n">
        <x:f>IFERROR((K912/G912)^(1/4)-1,"")</x:f>
        <x:v>0.08621018736201602</x:v>
      </x:c>
      <x:c r="Q912" s="51" t="n">
        <x:v>5651</x:v>
      </x:c>
      <x:c r="R912" s="52" t="n">
        <x:f>IFERROR(Q912/K912,"")</x:f>
        <x:v>0.14365244801464233</x:v>
      </x:c>
      <x:c r="S912" s="53" t="n">
        <x:v>32448</x:v>
      </x:c>
      <x:c r="T912" s="50" t="str">
        <x:v>EDINET_company_history</x:v>
      </x:c>
      <x:c r="U912" s="50" t="str">
        <x:v>株式会社西日本フィナンシャルホールディングス</x:v>
      </x:c>
      <x:c r="V912" s="54" t="n">
        <x:v>0.2994</x:v>
      </x:c>
      <x:c r="W912" s="50" t="str">
        <x:v>礒 山 誠 二</x:v>
      </x:c>
      <x:c r="X912" s="50" t="b">
        <x:f>AND(COUNT(L912:O912)=4,L912&gt;='設定'!$B$6,M912&gt;='設定'!$B$6,N912&gt;='設定'!$B$6,O912&gt;='設定'!$B$6)</x:f>
        <x:v>0</x:v>
      </x:c>
      <x:c r="Y912" s="50" t="b">
        <x:f>AND(COUNT(G912:K912)=5,P912&gt;='設定'!$B$7)</x:f>
        <x:v>0</x:v>
      </x:c>
      <x:c r="Z912" s="50" t="b">
        <x:f>AND(ISNUMBER(R912),R912&gt;='設定'!$B$8)</x:f>
        <x:v>1</x:v>
      </x:c>
      <x:c r="AA912" s="50" t="b">
        <x:f>AND(ISNUMBER(S912),S912&gt;=DATE(YEAR('設定'!$B$10)-'設定'!$B$9,MONTH('設定'!$B$10),DAY('設定'!$B$10)))</x:f>
        <x:v>0</x:v>
      </x:c>
      <x:c r="AB912" s="55" t="b">
        <x:v>0</x:v>
      </x:c>
      <x:c r="AC912" s="55" t="b">
        <x:v>0</x:v>
      </x:c>
      <x:c r="AD912" s="50" t="n">
        <x:f>IF(X912,1,0)+IF(Z912,1,0)+IF(AA912,1,0)+IF(AB912,1,0)</x:f>
        <x:v>1</x:v>
      </x:c>
      <x:c r="AE912" s="50" t="n">
        <x:f>IF(Y912,1,0)+IF(Z912,1,0)+IF(AA912,1,0)+IF(AB912,1,0)</x:f>
        <x:v>1</x:v>
      </x:c>
      <x:c r="AF912" s="50" t="n">
        <x:f>IF(Y912,1,0)+IF(Z912,1,0)+IF(AA912,1,0)+IF(AC912,1,0)</x:f>
        <x:v>1</x:v>
      </x:c>
      <x:c r="AG912" s="53" t="n">
        <x:v>44348</x:v>
      </x:c>
      <x:c r="AH912" s="50" t="str">
        <x:v>S100W4UI</x:v>
      </x:c>
      <x:c r="AI912" s="50" t="str">
        <x:v>NetSalesSummaryOfBusinessResults</x:v>
      </x:c>
      <x:c r="AJ912" s="50" t="str">
        <x:v>OperatingIncome</x:v>
      </x:c>
      <x:c r="AK912" s="53" t="n">
        <x:v>45747</x:v>
      </x:c>
      <x:c r="AL912" s="50" t="str">
        <x:v>365/365/365/366/365</x:v>
      </x:c>
      <x:c r="AM912" s="51" t="n">
        <x:v>23761974</x:v>
      </x:c>
      <x:c r="AN912" s="51" t="n">
        <x:v>1396</x:v>
      </x:c>
      <x:c r="AO912" s="51" t="n">
        <x:f>IFERROR(AM912*AN912,"")</x:f>
        <x:v>33171715704</x:v>
      </x:c>
      <x:c r="AP912" s="56" t="n">
        <x:f>IFERROR(AO912/(K912*1000000),"")</x:f>
        <x:v>0.8432486578880471</x:v>
      </x:c>
      <x:c r="AQ912" s="57" t="n">
        <x:v>51068623.333333336</x:v>
      </x:c>
      <x:c r="AR912" s="52" t="n">
        <x:v>0.3020900045691912</x:v>
      </x:c>
      <x:c r="AS912" s="52" t="n">
        <x:v>-0.473459959483884</x:v>
      </x:c>
      <x:c r="AT912" s="55" t="b">
        <x:v>1</x:v>
      </x:c>
      <x:c r="AU912" s="50"/>
      <x:c r="AV912" s="58" t="n">
        <x:v>-0.175268033610823</x:v>
      </x:c>
      <x:c r="AW912" s="50" t="n">
        <x:v>2942</x:v>
      </x:c>
      <x:c r="AX912" s="50" t="str">
        <x:v>Transformation Moat</x:v>
      </x:c>
      <x:c r="AY912" s="50" t="str">
        <x:v>目立つ機械的警告なし（定性確認は別途必要）</x:v>
      </x:c>
      <x:c r="AZ912" s="59" t="str">
        <x:v>2025-06-25 09:05</x:v>
      </x:c>
      <x:c r="BA912" s="53" t="n">
        <x:v>32448</x:v>
      </x:c>
      <x:c r="BB912" s="50"/>
      <x:c r="BC912" s="50"/>
      <x:c r="BD912" s="50"/>
    </x:row>
    <x:row r="913">
      <x:c r="A913" s="50" t="n">
        <x:v>912</x:v>
      </x:c>
      <x:c r="B913" s="50" t="str">
        <x:v>2984</x:v>
      </x:c>
      <x:c r="C913" s="50" t="str">
        <x:v>2984.T</x:v>
      </x:c>
      <x:c r="D913" s="50" t="str">
        <x:v>Yamaichi Real Estate Co.,Ltd</x:v>
      </x:c>
      <x:c r="E913" s="50" t="str">
        <x:v>Standard Market(Domestic)</x:v>
      </x:c>
      <x:c r="F913" s="50" t="str">
        <x:v>Real Estate</x:v>
      </x:c>
      <x:c r="G913" s="51" t="n">
        <x:v>15024.559</x:v>
      </x:c>
      <x:c r="H913" s="51" t="n">
        <x:v>19177.743</x:v>
      </x:c>
      <x:c r="I913" s="51" t="n">
        <x:v>18626.327</x:v>
      </x:c>
      <x:c r="J913" s="51" t="n">
        <x:v>20083.621</x:v>
      </x:c>
      <x:c r="K913" s="51" t="n">
        <x:v>20909.686</x:v>
      </x:c>
      <x:c r="L913" s="52" t="n">
        <x:f>IFERROR(H913/G913-1,"")</x:f>
        <x:v>0.2764263496852053</x:v>
      </x:c>
      <x:c r="M913" s="52" t="n">
        <x:f>IFERROR(I913/H913-1,"")</x:f>
        <x:v>-0.02875291425064974</x:v>
      </x:c>
      <x:c r="N913" s="52" t="n">
        <x:f>IFERROR(J913/I913-1,"")</x:f>
        <x:v>0.07823839879972039</x:v>
      </x:c>
      <x:c r="O913" s="52" t="n">
        <x:f>IFERROR(K913/J913-1,"")</x:f>
        <x:v>0.041131278069826305</x:v>
      </x:c>
      <x:c r="P913" s="52" t="n">
        <x:f>IFERROR((K913/G913)^(1/4)-1,"")</x:f>
        <x:v>0.0861415914929442</x:v>
      </x:c>
      <x:c r="Q913" s="51" t="n">
        <x:v>1753.774</x:v>
      </x:c>
      <x:c r="R913" s="52" t="n">
        <x:f>IFERROR(Q913/K913,"")</x:f>
        <x:v>0.08387376070592355</x:v>
      </x:c>
      <x:c r="S913" s="53" t="n">
        <x:v>44732</x:v>
      </x:c>
      <x:c r="T913" s="50" t="str">
        <x:v>local_price_first_trade</x:v>
      </x:c>
      <x:c r="U913" s="50" t="str">
        <x:v>Ys' Assortment株式会社</x:v>
      </x:c>
      <x:c r="V913" s="54" t="n">
        <x:v>0.4681</x:v>
      </x:c>
      <x:c r="W913" s="50" t="str">
        <x:v>山田 茂</x:v>
      </x:c>
      <x:c r="X913" s="50" t="b">
        <x:f>AND(COUNT(L913:O913)=4,L913&gt;='設定'!$B$6,M913&gt;='設定'!$B$6,N913&gt;='設定'!$B$6,O913&gt;='設定'!$B$6)</x:f>
        <x:v>0</x:v>
      </x:c>
      <x:c r="Y913" s="50" t="b">
        <x:f>AND(COUNT(G913:K913)=5,P913&gt;='設定'!$B$7)</x:f>
        <x:v>0</x:v>
      </x:c>
      <x:c r="Z913" s="50" t="b">
        <x:f>AND(ISNUMBER(R913),R913&gt;='設定'!$B$8)</x:f>
        <x:v>0</x:v>
      </x:c>
      <x:c r="AA913" s="50" t="b">
        <x:f>AND(ISNUMBER(S913),S913&gt;=DATE(YEAR('設定'!$B$10)-'設定'!$B$9,MONTH('設定'!$B$10),DAY('設定'!$B$10)))</x:f>
        <x:v>1</x:v>
      </x:c>
      <x:c r="AB913" s="55" t="b">
        <x:v>0</x:v>
      </x:c>
      <x:c r="AC913" s="55" t="b">
        <x:v>0</x:v>
      </x:c>
      <x:c r="AD913" s="50" t="n">
        <x:f>IF(X913,1,0)+IF(Z913,1,0)+IF(AA913,1,0)+IF(AB913,1,0)</x:f>
        <x:v>1</x:v>
      </x:c>
      <x:c r="AE913" s="50" t="n">
        <x:f>IF(Y913,1,0)+IF(Z913,1,0)+IF(AA913,1,0)+IF(AB913,1,0)</x:f>
        <x:v>1</x:v>
      </x:c>
      <x:c r="AF913" s="50" t="n">
        <x:f>IF(Y913,1,0)+IF(Z913,1,0)+IF(AA913,1,0)+IF(AC913,1,0)</x:f>
        <x:v>1</x:v>
      </x:c>
      <x:c r="AG913" s="53" t="n">
        <x:v>44732</x:v>
      </x:c>
      <x:c r="AH913" s="50" t="str">
        <x:v>S100W3O8</x:v>
      </x:c>
      <x:c r="AI913" s="50" t="str">
        <x:v>NetSalesSummaryOfBusinessResults</x:v>
      </x:c>
      <x:c r="AJ913" s="50" t="str">
        <x:v>OperatingIncome</x:v>
      </x:c>
      <x:c r="AK913" s="53" t="n">
        <x:v>45747</x:v>
      </x:c>
      <x:c r="AL913" s="50" t="str">
        <x:v>365/365/365/366/365</x:v>
      </x:c>
      <x:c r="AM913" s="51" t="n">
        <x:v>8544400</x:v>
      </x:c>
      <x:c r="AN913" s="51" t="n">
        <x:v>729</x:v>
      </x:c>
      <x:c r="AO913" s="51" t="n">
        <x:f>IFERROR(AM913*AN913,"")</x:f>
        <x:v>6228867600</x:v>
      </x:c>
      <x:c r="AP913" s="56" t="n">
        <x:f>IFERROR(AO913/(K913*1000000),"")</x:f>
        <x:v>0.2978938851592511</x:v>
      </x:c>
      <x:c r="AQ913" s="57" t="n">
        <x:v>9192866.666666666</x:v>
      </x:c>
      <x:c r="AR913" s="52" t="n">
        <x:v>0.2237520698012247</x:v>
      </x:c>
      <x:c r="AS913" s="52" t="n">
        <x:v>-0.3444492029854861</x:v>
      </x:c>
      <x:c r="AT913" s="55" t="b">
        <x:v>0</x:v>
      </x:c>
      <x:c r="AU913" s="50" t="str">
        <x:v>low_liquidity</x:v>
      </x:c>
      <x:c r="AV913" s="58" t="n">
        <x:v>-0.1146351025610386</x:v>
      </x:c>
      <x:c r="AW913" s="50" t="n">
        <x:v>2686</x:v>
      </x:c>
      <x:c r="AX913" s="50" t="str">
        <x:v>Core Moat</x:v>
      </x:c>
      <x:c r="AY913" s="50" t="str">
        <x:v>既存適格性フィルター不通過: low_liquidity / 60日平均売買代金2,000万円未満</x:v>
      </x:c>
      <x:c r="AZ913" s="59" t="str">
        <x:v>2025-06-24 15:32</x:v>
      </x:c>
      <x:c r="BA913" s="53" t="n">
        <x:v>44713</x:v>
      </x:c>
      <x:c r="BB913" s="50"/>
      <x:c r="BC913" s="50"/>
      <x:c r="BD913" s="50"/>
    </x:row>
    <x:row r="914">
      <x:c r="A914" s="50" t="n">
        <x:v>913</x:v>
      </x:c>
      <x:c r="B914" s="50" t="str">
        <x:v>9682</x:v>
      </x:c>
      <x:c r="C914" s="50" t="str">
        <x:v>9682.T</x:v>
      </x:c>
      <x:c r="D914" s="50" t="str">
        <x:v>DTS CORPORATION</x:v>
      </x:c>
      <x:c r="E914" s="50" t="str">
        <x:v>Prime Market (Domestic)</x:v>
      </x:c>
      <x:c r="F914" s="50" t="str">
        <x:v>Information &amp; Communication</x:v>
      </x:c>
      <x:c r="G914" s="51" t="n">
        <x:v>90493</x:v>
      </x:c>
      <x:c r="H914" s="51" t="n">
        <x:v>94452</x:v>
      </x:c>
      <x:c r="I914" s="51" t="n">
        <x:v>106132</x:v>
      </x:c>
      <x:c r="J914" s="51" t="n">
        <x:v>115727</x:v>
      </x:c>
      <x:c r="K914" s="51" t="n">
        <x:v>125908</x:v>
      </x:c>
      <x:c r="L914" s="52" t="n">
        <x:f>IFERROR(H914/G914-1,"")</x:f>
        <x:v>0.043749240272728196</x:v>
      </x:c>
      <x:c r="M914" s="52" t="n">
        <x:f>IFERROR(I914/H914-1,"")</x:f>
        <x:v>0.12366069537966373</x:v>
      </x:c>
      <x:c r="N914" s="52" t="n">
        <x:f>IFERROR(J914/I914-1,"")</x:f>
        <x:v>0.09040628651113702</x:v>
      </x:c>
      <x:c r="O914" s="52" t="n">
        <x:f>IFERROR(K914/J914-1,"")</x:f>
        <x:v>0.08797428430703302</x:v>
      </x:c>
      <x:c r="P914" s="52" t="n">
        <x:f>IFERROR((K914/G914)^(1/4)-1,"")</x:f>
        <x:v>0.08607441956773076</x:v>
      </x:c>
      <x:c r="Q914" s="51" t="n">
        <x:v>14489</x:v>
      </x:c>
      <x:c r="R914" s="52" t="n">
        <x:f>IFERROR(Q914/K914,"")</x:f>
        <x:v>0.11507608730183944</x:v>
      </x:c>
      <x:c r="S914" s="53" t="n">
        <x:v>35674</x:v>
      </x:c>
      <x:c r="T914" s="50" t="str">
        <x:v>EDINET_company_history</x:v>
      </x:c>
      <x:c r="U914" s="50" t="str">
        <x:v>日本マスタートラスト信託銀行株式会社(信託口)</x:v>
      </x:c>
      <x:c r="V914" s="54" t="n">
        <x:v>0.1286</x:v>
      </x:c>
      <x:c r="W914" s="50" t="str">
        <x:v>北村 友朗</x:v>
      </x:c>
      <x:c r="X914" s="50" t="b">
        <x:f>AND(COUNT(L914:O914)=4,L914&gt;='設定'!$B$6,M914&gt;='設定'!$B$6,N914&gt;='設定'!$B$6,O914&gt;='設定'!$B$6)</x:f>
        <x:v>0</x:v>
      </x:c>
      <x:c r="Y914" s="50" t="b">
        <x:f>AND(COUNT(G914:K914)=5,P914&gt;='設定'!$B$7)</x:f>
        <x:v>0</x:v>
      </x:c>
      <x:c r="Z914" s="50" t="b">
        <x:f>AND(ISNUMBER(R914),R914&gt;='設定'!$B$8)</x:f>
        <x:v>1</x:v>
      </x:c>
      <x:c r="AA914" s="50" t="b">
        <x:f>AND(ISNUMBER(S914),S914&gt;=DATE(YEAR('設定'!$B$10)-'設定'!$B$9,MONTH('設定'!$B$10),DAY('設定'!$B$10)))</x:f>
        <x:v>0</x:v>
      </x:c>
      <x:c r="AB914" s="55" t="b">
        <x:v>0</x:v>
      </x:c>
      <x:c r="AC914" s="55" t="b">
        <x:v>0</x:v>
      </x:c>
      <x:c r="AD914" s="50" t="n">
        <x:f>IF(X914,1,0)+IF(Z914,1,0)+IF(AA914,1,0)+IF(AB914,1,0)</x:f>
        <x:v>1</x:v>
      </x:c>
      <x:c r="AE914" s="50" t="n">
        <x:f>IF(Y914,1,0)+IF(Z914,1,0)+IF(AA914,1,0)+IF(AB914,1,0)</x:f>
        <x:v>1</x:v>
      </x:c>
      <x:c r="AF914" s="50" t="n">
        <x:f>IF(Y914,1,0)+IF(Z914,1,0)+IF(AA914,1,0)+IF(AC914,1,0)</x:f>
        <x:v>1</x:v>
      </x:c>
      <x:c r="AG914" s="53" t="n">
        <x:v>44348</x:v>
      </x:c>
      <x:c r="AH914" s="50" t="str">
        <x:v>S100W4BF</x:v>
      </x:c>
      <x:c r="AI914" s="50" t="str">
        <x:v>NetSalesSummaryOfBusinessResults</x:v>
      </x:c>
      <x:c r="AJ914" s="50" t="str">
        <x:v>OperatingIncome</x:v>
      </x:c>
      <x:c r="AK914" s="53" t="n">
        <x:v>45747</x:v>
      </x:c>
      <x:c r="AL914" s="50" t="str">
        <x:v>365/365/365/366/365</x:v>
      </x:c>
      <x:c r="AM914" s="51" t="n">
        <x:v>40296032</x:v>
      </x:c>
      <x:c r="AN914" s="51" t="n">
        <x:v>1012</x:v>
      </x:c>
      <x:c r="AO914" s="51" t="n">
        <x:f>IFERROR(AM914*AN914,"")</x:f>
        <x:v>40779584384</x:v>
      </x:c>
      <x:c r="AP914" s="56" t="n">
        <x:f>IFERROR(AO914/(K914*1000000),"")</x:f>
        <x:v>0.3238839818280014</x:v>
      </x:c>
      <x:c r="AQ914" s="57" t="n">
        <x:v>481370001.6666667</x:v>
      </x:c>
      <x:c r="AR914" s="52" t="n">
        <x:v>0.2528535542301121</x:v>
      </x:c>
      <x:c r="AS914" s="52" t="n">
        <x:v>-0.2756634208051599</x:v>
      </x:c>
      <x:c r="AT914" s="55" t="b">
        <x:v>1</x:v>
      </x:c>
      <x:c r="AU914" s="50"/>
      <x:c r="AV914" s="58" t="n">
        <x:v>0.1746155612389705</x:v>
      </x:c>
      <x:c r="AW914" s="50" t="n">
        <x:v>853</x:v>
      </x:c>
      <x:c r="AX914" s="50" t="str">
        <x:v>Core Moat</x:v>
      </x:c>
      <x:c r="AY914" s="50" t="str">
        <x:v>目立つ機械的警告なし（定性確認は別途必要）</x:v>
      </x:c>
      <x:c r="AZ914" s="59" t="str">
        <x:v>2025-06-24 16:51</x:v>
      </x:c>
      <x:c r="BA914" s="53" t="n">
        <x:v>35674</x:v>
      </x:c>
      <x:c r="BB914" s="50"/>
      <x:c r="BC914" s="50"/>
      <x:c r="BD914" s="50" t="str">
        <x:v>TOPIX Small 1</x:v>
      </x:c>
    </x:row>
    <x:row r="915">
      <x:c r="A915" s="50" t="n">
        <x:v>914</x:v>
      </x:c>
      <x:c r="B915" s="50" t="str">
        <x:v>3921</x:v>
      </x:c>
      <x:c r="C915" s="50" t="str">
        <x:v>3921.T</x:v>
      </x:c>
      <x:c r="D915" s="50" t="str">
        <x:v>NEOJAPAN Inc.</x:v>
      </x:c>
      <x:c r="E915" s="50" t="str">
        <x:v>Prime Market (Domestic)</x:v>
      </x:c>
      <x:c r="F915" s="50" t="str">
        <x:v>Information &amp; Communication</x:v>
      </x:c>
      <x:c r="G915" s="51" t="n">
        <x:v>5920.092</x:v>
      </x:c>
      <x:c r="H915" s="51" t="n">
        <x:v>6007.08</x:v>
      </x:c>
      <x:c r="I915" s="51" t="n">
        <x:v>6615.676</x:v>
      </x:c>
      <x:c r="J915" s="51" t="n">
        <x:v>7263.47</x:v>
      </x:c>
      <x:c r="K915" s="51" t="n">
        <x:v>8230.23</x:v>
      </x:c>
      <x:c r="L915" s="52" t="n">
        <x:f>IFERROR(H915/G915-1,"")</x:f>
        <x:v>0.014693690571024876</x:v>
      </x:c>
      <x:c r="M915" s="52" t="n">
        <x:f>IFERROR(I915/H915-1,"")</x:f>
        <x:v>0.10131311718838454</x:v>
      </x:c>
      <x:c r="N915" s="52" t="n">
        <x:f>IFERROR(J915/I915-1,"")</x:f>
        <x:v>0.09791803588930281</x:v>
      </x:c>
      <x:c r="O915" s="52" t="n">
        <x:f>IFERROR(K915/J915-1,"")</x:f>
        <x:v>0.1330989182856126</x:v>
      </x:c>
      <x:c r="P915" s="52" t="n">
        <x:f>IFERROR((K915/G915)^(1/4)-1,"")</x:f>
        <x:v>0.08585260870871814</x:v>
      </x:c>
      <x:c r="Q915" s="51" t="n">
        <x:v>2497.767</x:v>
      </x:c>
      <x:c r="R915" s="52" t="n">
        <x:f>IFERROR(Q915/K915,"")</x:f>
        <x:v>0.3034869013381157</x:v>
      </x:c>
      <x:c r="S915" s="53" t="n">
        <x:v>42309</x:v>
      </x:c>
      <x:c r="T915" s="50" t="str">
        <x:v>EDINET_company_history</x:v>
      </x:c>
      <x:c r="U915" s="50" t="str">
        <x:v>株式会社プロシードゥス</x:v>
      </x:c>
      <x:c r="V915" s="54" t="n">
        <x:v>0.3709</x:v>
      </x:c>
      <x:c r="W915" s="50" t="str">
        <x:v>齋藤 晶議（戸籍名：齊藤 章浩）</x:v>
      </x:c>
      <x:c r="X915" s="50" t="b">
        <x:f>AND(COUNT(L915:O915)=4,L915&gt;='設定'!$B$6,M915&gt;='設定'!$B$6,N915&gt;='設定'!$B$6,O915&gt;='設定'!$B$6)</x:f>
        <x:v>0</x:v>
      </x:c>
      <x:c r="Y915" s="50" t="b">
        <x:f>AND(COUNT(G915:K915)=5,P915&gt;='設定'!$B$7)</x:f>
        <x:v>0</x:v>
      </x:c>
      <x:c r="Z915" s="50" t="b">
        <x:f>AND(ISNUMBER(R915),R915&gt;='設定'!$B$8)</x:f>
        <x:v>1</x:v>
      </x:c>
      <x:c r="AA915" s="50" t="b">
        <x:f>AND(ISNUMBER(S915),S915&gt;=DATE(YEAR('設定'!$B$10)-'設定'!$B$9,MONTH('設定'!$B$10),DAY('設定'!$B$10)))</x:f>
        <x:v>0</x:v>
      </x:c>
      <x:c r="AB915" s="55" t="b">
        <x:v>0</x:v>
      </x:c>
      <x:c r="AC915" s="55" t="b">
        <x:v>0</x:v>
      </x:c>
      <x:c r="AD915" s="50" t="n">
        <x:f>IF(X915,1,0)+IF(Z915,1,0)+IF(AA915,1,0)+IF(AB915,1,0)</x:f>
        <x:v>1</x:v>
      </x:c>
      <x:c r="AE915" s="50" t="n">
        <x:f>IF(Y915,1,0)+IF(Z915,1,0)+IF(AA915,1,0)+IF(AB915,1,0)</x:f>
        <x:v>1</x:v>
      </x:c>
      <x:c r="AF915" s="50" t="n">
        <x:f>IF(Y915,1,0)+IF(Z915,1,0)+IF(AA915,1,0)+IF(AC915,1,0)</x:f>
        <x:v>1</x:v>
      </x:c>
      <x:c r="AG915" s="53" t="n">
        <x:v>44348</x:v>
      </x:c>
      <x:c r="AH915" s="50" t="str">
        <x:v>S100Y0W0</x:v>
      </x:c>
      <x:c r="AI915" s="50" t="str">
        <x:v>NetSalesSummaryOfBusinessResults</x:v>
      </x:c>
      <x:c r="AJ915" s="50" t="str">
        <x:v>OperatingIncome</x:v>
      </x:c>
      <x:c r="AK915" s="53" t="n">
        <x:v>46053</x:v>
      </x:c>
      <x:c r="AL915" s="50" t="str">
        <x:v>365/365/365/366/365</x:v>
      </x:c>
      <x:c r="AM915" s="51" t="n">
        <x:v>14017900</x:v>
      </x:c>
      <x:c r="AN915" s="51" t="n">
        <x:v>1576</x:v>
      </x:c>
      <x:c r="AO915" s="51" t="n">
        <x:f>IFERROR(AM915*AN915,"")</x:f>
        <x:v>22092210400</x:v>
      </x:c>
      <x:c r="AP915" s="56" t="n">
        <x:f>IFERROR(AO915/(K915*1000000),"")</x:f>
        <x:v>2.684276186692231</x:v>
      </x:c>
      <x:c r="AQ915" s="57" t="n">
        <x:v>44534193.333333336</x:v>
      </x:c>
      <x:c r="AR915" s="52" t="n">
        <x:v>0.3679200557849506</x:v>
      </x:c>
      <x:c r="AS915" s="52" t="n">
        <x:v>-0.5190435820793358</x:v>
      </x:c>
      <x:c r="AT915" s="55" t="b">
        <x:v>1</x:v>
      </x:c>
      <x:c r="AU915" s="50"/>
      <x:c r="AV915" s="58" t="n">
        <x:v>0.1381188557061171</x:v>
      </x:c>
      <x:c r="AW915" s="50" t="n">
        <x:v>1008</x:v>
      </x:c>
      <x:c r="AX915" s="50" t="str">
        <x:v>Discovery</x:v>
      </x:c>
      <x:c r="AY915" s="50" t="str">
        <x:v>目立つ機械的警告なし（定性確認は別途必要）</x:v>
      </x:c>
      <x:c r="AZ915" s="59" t="str">
        <x:v>2026-04-27 15:46</x:v>
      </x:c>
      <x:c r="BA915" s="53" t="n">
        <x:v>42309</x:v>
      </x:c>
      <x:c r="BB915" s="50"/>
      <x:c r="BC915" s="50"/>
      <x:c r="BD915" s="50" t="str">
        <x:v>TOPIX Small 2</x:v>
      </x:c>
    </x:row>
    <x:row r="916">
      <x:c r="A916" s="50" t="n">
        <x:v>915</x:v>
      </x:c>
      <x:c r="B916" s="50" t="str">
        <x:v>4732</x:v>
      </x:c>
      <x:c r="C916" s="50" t="str">
        <x:v>4732.T</x:v>
      </x:c>
      <x:c r="D916" s="50" t="str">
        <x:v>USS Co.,Ltd.</x:v>
      </x:c>
      <x:c r="E916" s="50" t="str">
        <x:v>Prime Market (Domestic)</x:v>
      </x:c>
      <x:c r="F916" s="50" t="str">
        <x:v>Services</x:v>
      </x:c>
      <x:c r="G916" s="51" t="n">
        <x:v>74874</x:v>
      </x:c>
      <x:c r="H916" s="51" t="n">
        <x:v>81482</x:v>
      </x:c>
      <x:c r="I916" s="51" t="n">
        <x:v>88778</x:v>
      </x:c>
      <x:c r="J916" s="51" t="n">
        <x:v>97606</x:v>
      </x:c>
      <x:c r="K916" s="51" t="n">
        <x:v>104021</x:v>
      </x:c>
      <x:c r="L916" s="52" t="n">
        <x:f>IFERROR(H916/G916-1,"")</x:f>
        <x:v>0.08825493495739511</x:v>
      </x:c>
      <x:c r="M916" s="52" t="n">
        <x:f>IFERROR(I916/H916-1,"")</x:f>
        <x:v>0.089541248373874</x:v>
      </x:c>
      <x:c r="N916" s="52" t="n">
        <x:f>IFERROR(J916/I916-1,"")</x:f>
        <x:v>0.09943905021514343</x:v>
      </x:c>
      <x:c r="O916" s="52" t="n">
        <x:f>IFERROR(K916/J916-1,"")</x:f>
        <x:v>0.06572341864229658</x:v>
      </x:c>
      <x:c r="P916" s="52" t="n">
        <x:f>IFERROR((K916/G916)^(1/4)-1,"")</x:f>
        <x:v>0.0856691502885758</x:v>
      </x:c>
      <x:c r="Q916" s="51" t="n">
        <x:v>54206</x:v>
      </x:c>
      <x:c r="R916" s="52" t="n">
        <x:f>IFERROR(Q916/K916,"")</x:f>
        <x:v>0.5211063150709953</x:v>
      </x:c>
      <x:c r="S916" s="53" t="n">
        <x:v>36404</x:v>
      </x:c>
      <x:c r="T916" s="50" t="str">
        <x:v>EDINET_company_history</x:v>
      </x:c>
      <x:c r="U916" s="50" t="str">
        <x:v>日本マスタートラスト信託銀行株式会社（信託口）</x:v>
      </x:c>
      <x:c r="V916" s="54" t="n">
        <x:v>0.1683</x:v>
      </x:c>
      <x:c r="W916" s="50" t="str">
        <x:v>安藤 之弘 / 瀬田 大 / 山中 雅文</x:v>
      </x:c>
      <x:c r="X916" s="50" t="b">
        <x:f>AND(COUNT(L916:O916)=4,L916&gt;='設定'!$B$6,M916&gt;='設定'!$B$6,N916&gt;='設定'!$B$6,O916&gt;='設定'!$B$6)</x:f>
        <x:v>0</x:v>
      </x:c>
      <x:c r="Y916" s="50" t="b">
        <x:f>AND(COUNT(G916:K916)=5,P916&gt;='設定'!$B$7)</x:f>
        <x:v>0</x:v>
      </x:c>
      <x:c r="Z916" s="50" t="b">
        <x:f>AND(ISNUMBER(R916),R916&gt;='設定'!$B$8)</x:f>
        <x:v>1</x:v>
      </x:c>
      <x:c r="AA916" s="50" t="b">
        <x:f>AND(ISNUMBER(S916),S916&gt;=DATE(YEAR('設定'!$B$10)-'設定'!$B$9,MONTH('設定'!$B$10),DAY('設定'!$B$10)))</x:f>
        <x:v>0</x:v>
      </x:c>
      <x:c r="AB916" s="55" t="b">
        <x:v>0</x:v>
      </x:c>
      <x:c r="AC916" s="55" t="b">
        <x:v>0</x:v>
      </x:c>
      <x:c r="AD916" s="50" t="n">
        <x:f>IF(X916,1,0)+IF(Z916,1,0)+IF(AA916,1,0)+IF(AB916,1,0)</x:f>
        <x:v>1</x:v>
      </x:c>
      <x:c r="AE916" s="50" t="n">
        <x:f>IF(Y916,1,0)+IF(Z916,1,0)+IF(AA916,1,0)+IF(AB916,1,0)</x:f>
        <x:v>1</x:v>
      </x:c>
      <x:c r="AF916" s="50" t="n">
        <x:f>IF(Y916,1,0)+IF(Z916,1,0)+IF(AA916,1,0)+IF(AC916,1,0)</x:f>
        <x:v>1</x:v>
      </x:c>
      <x:c r="AG916" s="53" t="n">
        <x:v>44348</x:v>
      </x:c>
      <x:c r="AH916" s="50" t="str">
        <x:v>S100W21Z</x:v>
      </x:c>
      <x:c r="AI916" s="50" t="str">
        <x:v>NetSalesSummaryOfBusinessResults</x:v>
      </x:c>
      <x:c r="AJ916" s="50" t="str">
        <x:v>OperatingIncome</x:v>
      </x:c>
      <x:c r="AK916" s="53" t="n">
        <x:v>45747</x:v>
      </x:c>
      <x:c r="AL916" s="50" t="str">
        <x:v>365/365/365/366/365</x:v>
      </x:c>
      <x:c r="AM916" s="51" t="n">
        <x:v>473612400</x:v>
      </x:c>
      <x:c r="AN916" s="51" t="n">
        <x:v>1766</x:v>
      </x:c>
      <x:c r="AO916" s="51" t="n">
        <x:f>IFERROR(AM916*AN916,"")</x:f>
        <x:v>836399498400</x:v>
      </x:c>
      <x:c r="AP916" s="56" t="n">
        <x:f>IFERROR(AO916/(K916*1000000),"")</x:f>
        <x:v>8.040679270531912</x:v>
      </x:c>
      <x:c r="AQ916" s="57" t="n">
        <x:v>2247686507.5</x:v>
      </x:c>
      <x:c r="AR916" s="52" t="n">
        <x:v>0.227578312125025</x:v>
      </x:c>
      <x:c r="AS916" s="52" t="n">
        <x:v>-0.2268248498738669</x:v>
      </x:c>
      <x:c r="AT916" s="55" t="b">
        <x:v>1</x:v>
      </x:c>
      <x:c r="AU916" s="50"/>
      <x:c r="AV916" s="58" t="n">
        <x:v>0.4343617088448476</x:v>
      </x:c>
      <x:c r="AW916" s="50" t="n">
        <x:v>148</x:v>
      </x:c>
      <x:c r="AX916" s="50" t="str">
        <x:v>Core Moat</x:v>
      </x:c>
      <x:c r="AY916" s="50" t="str">
        <x:v>目立つ機械的警告なし（定性確認は別途必要）</x:v>
      </x:c>
      <x:c r="AZ916" s="59" t="str">
        <x:v>2025-06-23 10:32</x:v>
      </x:c>
      <x:c r="BA916" s="53" t="n">
        <x:v>36404</x:v>
      </x:c>
      <x:c r="BB916" s="50"/>
      <x:c r="BC916" s="50"/>
      <x:c r="BD916" s="50" t="str">
        <x:v>TOPIX Mid400</x:v>
      </x:c>
    </x:row>
    <x:row r="917">
      <x:c r="A917" s="50" t="n">
        <x:v>916</x:v>
      </x:c>
      <x:c r="B917" s="50" t="str">
        <x:v>3987</x:v>
      </x:c>
      <x:c r="C917" s="50" t="str">
        <x:v>3987.T</x:v>
      </x:c>
      <x:c r="D917" s="50" t="str">
        <x:v>Ecomott Inc.</x:v>
      </x:c>
      <x:c r="E917" s="50" t="str">
        <x:v>Growth Market(Domestic)</x:v>
      </x:c>
      <x:c r="F917" s="50" t="str">
        <x:v>Information &amp; Communication</x:v>
      </x:c>
      <x:c r="G917" s="51" t="n">
        <x:v>2162.269</x:v>
      </x:c>
      <x:c r="H917" s="51" t="n">
        <x:v>2217.113</x:v>
      </x:c>
      <x:c r="I917" s="51" t="n">
        <x:v>2715.412</x:v>
      </x:c>
      <x:c r="J917" s="51" t="n">
        <x:v>2692.638</x:v>
      </x:c>
      <x:c r="K917" s="51" t="n">
        <x:v>3003.786</x:v>
      </x:c>
      <x:c r="L917" s="52" t="n">
        <x:f>IFERROR(H917/G917-1,"")</x:f>
        <x:v>0.025364096696572025</x:v>
      </x:c>
      <x:c r="M917" s="52" t="n">
        <x:f>IFERROR(I917/H917-1,"")</x:f>
        <x:v>0.22475128692132507</x:v>
      </x:c>
      <x:c r="N917" s="52" t="n">
        <x:f>IFERROR(J917/I917-1,"")</x:f>
        <x:v>-0.008386940913570395</x:v>
      </x:c>
      <x:c r="O917" s="52" t="n">
        <x:f>IFERROR(K917/J917-1,"")</x:f>
        <x:v>0.11555508018530536</x:v>
      </x:c>
      <x:c r="P917" s="52" t="n">
        <x:f>IFERROR((K917/G917)^(1/4)-1,"")</x:f>
        <x:v>0.08564995002643871</x:v>
      </x:c>
      <x:c r="Q917" s="51" t="n">
        <x:v>49.621</x:v>
      </x:c>
      <x:c r="R917" s="52" t="n">
        <x:f>IFERROR(Q917/K917,"")</x:f>
        <x:v>0.016519485742326517</x:v>
      </x:c>
      <x:c r="S917" s="53" t="n">
        <x:v>42705</x:v>
      </x:c>
      <x:c r="T917" s="50" t="str">
        <x:v>EDINET_company_history</x:v>
      </x:c>
      <x:c r="U917" s="50" t="str">
        <x:v>入澤 拓也</x:v>
      </x:c>
      <x:c r="V917" s="54" t="n">
        <x:v>0.217</x:v>
      </x:c>
      <x:c r="W917" s="50" t="str">
        <x:v>入澤 拓也 / 内藤 彰人</x:v>
      </x:c>
      <x:c r="X917" s="50" t="b">
        <x:f>AND(COUNT(L917:O917)=4,L917&gt;='設定'!$B$6,M917&gt;='設定'!$B$6,N917&gt;='設定'!$B$6,O917&gt;='設定'!$B$6)</x:f>
        <x:v>0</x:v>
      </x:c>
      <x:c r="Y917" s="50" t="b">
        <x:f>AND(COUNT(G917:K917)=5,P917&gt;='設定'!$B$7)</x:f>
        <x:v>0</x:v>
      </x:c>
      <x:c r="Z917" s="50" t="b">
        <x:f>AND(ISNUMBER(R917),R917&gt;='設定'!$B$8)</x:f>
        <x:v>0</x:v>
      </x:c>
      <x:c r="AA917" s="50" t="b">
        <x:f>AND(ISNUMBER(S917),S917&gt;=DATE(YEAR('設定'!$B$10)-'設定'!$B$9,MONTH('設定'!$B$10),DAY('設定'!$B$10)))</x:f>
        <x:v>0</x:v>
      </x:c>
      <x:c r="AB917" s="55" t="b">
        <x:v>1</x:v>
      </x:c>
      <x:c r="AC917" s="55" t="b">
        <x:v>1</x:v>
      </x:c>
      <x:c r="AD917" s="50" t="n">
        <x:f>IF(X917,1,0)+IF(Z917,1,0)+IF(AA917,1,0)+IF(AB917,1,0)</x:f>
        <x:v>1</x:v>
      </x:c>
      <x:c r="AE917" s="50" t="n">
        <x:f>IF(Y917,1,0)+IF(Z917,1,0)+IF(AA917,1,0)+IF(AB917,1,0)</x:f>
        <x:v>1</x:v>
      </x:c>
      <x:c r="AF917" s="50" t="n">
        <x:f>IF(Y917,1,0)+IF(Z917,1,0)+IF(AA917,1,0)+IF(AC917,1,0)</x:f>
        <x:v>1</x:v>
      </x:c>
      <x:c r="AG917" s="53" t="n">
        <x:v>44348</x:v>
      </x:c>
      <x:c r="AH917" s="50" t="str">
        <x:v>S100X72V</x:v>
      </x:c>
      <x:c r="AI917" s="50" t="str">
        <x:v>NetSalesSummaryOfBusinessResults</x:v>
      </x:c>
      <x:c r="AJ917" s="50" t="str">
        <x:v>OperatingIncome</x:v>
      </x:c>
      <x:c r="AK917" s="53" t="n">
        <x:v>45900</x:v>
      </x:c>
      <x:c r="AL917" s="50" t="str">
        <x:v>365/365/365/366/365</x:v>
      </x:c>
      <x:c r="AM917" s="51" t="n">
        <x:v>5167000</x:v>
      </x:c>
      <x:c r="AN917" s="51" t="n">
        <x:v>536</x:v>
      </x:c>
      <x:c r="AO917" s="51" t="n">
        <x:f>IFERROR(AM917*AN917,"")</x:f>
        <x:v>2769512000</x:v>
      </x:c>
      <x:c r="AP917" s="56" t="n">
        <x:f>IFERROR(AO917/(K917*1000000),"")</x:f>
        <x:v>0.922007093714399</x:v>
      </x:c>
      <x:c r="AQ917" s="57" t="n">
        <x:v>39260578.333333336</x:v>
      </x:c>
      <x:c r="AR917" s="52" t="n">
        <x:v>0.592128805636063</x:v>
      </x:c>
      <x:c r="AS917" s="52" t="n">
        <x:v>-0.6600221483942414</x:v>
      </x:c>
      <x:c r="AT917" s="55" t="b">
        <x:v>0</x:v>
      </x:c>
      <x:c r="AU917" s="50" t="str">
        <x:v>repeated_negative_operating_cf</x:v>
      </x:c>
      <x:c r="AV917" s="58" t="n">
        <x:v>-0.2131629277583579</x:v>
      </x:c>
      <x:c r="AW917" s="50" t="n">
        <x:v>3072</x:v>
      </x:c>
      <x:c r="AX917" s="50" t="str">
        <x:v>Transformation Moat</x:v>
      </x:c>
      <x:c r="AY917" s="50" t="str">
        <x:v>既存適格性フィルター不通過: repeated_negative_operating_cf / ローカル5年最大下落率-60%以下</x:v>
      </x:c>
      <x:c r="AZ917" s="59" t="str">
        <x:v>2025-11-27 12:04</x:v>
      </x:c>
      <x:c r="BA917" s="53" t="n">
        <x:v>42705</x:v>
      </x:c>
      <x:c r="BB917" s="50" t="str">
        <x:v>入澤 拓也</x:v>
      </x:c>
      <x:c r="BC917" s="50"/>
      <x:c r="BD917" s="50"/>
    </x:row>
    <x:row r="918">
      <x:c r="A918" s="50" t="n">
        <x:v>917</x:v>
      </x:c>
      <x:c r="B918" s="50" t="str">
        <x:v>4657</x:v>
      </x:c>
      <x:c r="C918" s="50" t="str">
        <x:v>4657.T</x:v>
      </x:c>
      <x:c r="D918" s="50" t="str">
        <x:v>ENVIRONMENTAL CONTROL CENTER CO.,LTD.</x:v>
      </x:c>
      <x:c r="E918" s="50" t="str">
        <x:v>Standard Market(Domestic)</x:v>
      </x:c>
      <x:c r="F918" s="50" t="str">
        <x:v>Services</x:v>
      </x:c>
      <x:c r="G918" s="51" t="n">
        <x:v>4391.04</x:v>
      </x:c>
      <x:c r="H918" s="51" t="n">
        <x:v>4748.193</x:v>
      </x:c>
      <x:c r="I918" s="51" t="n">
        <x:v>5343.58</x:v>
      </x:c>
      <x:c r="J918" s="51" t="n">
        <x:v>5594.555</x:v>
      </x:c>
      <x:c r="K918" s="51" t="n">
        <x:v>6099.354</x:v>
      </x:c>
      <x:c r="L918" s="52" t="n">
        <x:f>IFERROR(H918/G918-1,"")</x:f>
        <x:v>0.08133676759947539</x:v>
      </x:c>
      <x:c r="M918" s="52" t="n">
        <x:f>IFERROR(I918/H918-1,"")</x:f>
        <x:v>0.12539233346243495</x:v>
      </x:c>
      <x:c r="N918" s="52" t="n">
        <x:f>IFERROR(J918/I918-1,"")</x:f>
        <x:v>0.046967576044524506</x:v>
      </x:c>
      <x:c r="O918" s="52" t="n">
        <x:f>IFERROR(K918/J918-1,"")</x:f>
        <x:v>0.09023041153407196</x:v>
      </x:c>
      <x:c r="P918" s="52" t="n">
        <x:f>IFERROR((K918/G918)^(1/4)-1,"")</x:f>
        <x:v>0.08562318993858908</x:v>
      </x:c>
      <x:c r="Q918" s="51" t="n">
        <x:v>109.548</x:v>
      </x:c>
      <x:c r="R918" s="52" t="n">
        <x:f>IFERROR(Q918/K918,"")</x:f>
        <x:v>0.01796059058057624</x:v>
      </x:c>
      <x:c r="S918" s="53" t="n">
        <x:v>40269</x:v>
      </x:c>
      <x:c r="T918" s="50" t="str">
        <x:v>EDINET_company_history</x:v>
      </x:c>
      <x:c r="U918" s="50" t="str">
        <x:v>水落 憲吾</x:v>
      </x:c>
      <x:c r="V918" s="54" t="n">
        <x:v>0.12</x:v>
      </x:c>
      <x:c r="W918" s="50" t="str">
        <x:v>水落 憲吾 / 清水 重雄</x:v>
      </x:c>
      <x:c r="X918" s="50" t="b">
        <x:f>AND(COUNT(L918:O918)=4,L918&gt;='設定'!$B$6,M918&gt;='設定'!$B$6,N918&gt;='設定'!$B$6,O918&gt;='設定'!$B$6)</x:f>
        <x:v>0</x:v>
      </x:c>
      <x:c r="Y918" s="50" t="b">
        <x:f>AND(COUNT(G918:K918)=5,P918&gt;='設定'!$B$7)</x:f>
        <x:v>0</x:v>
      </x:c>
      <x:c r="Z918" s="50" t="b">
        <x:f>AND(ISNUMBER(R918),R918&gt;='設定'!$B$8)</x:f>
        <x:v>0</x:v>
      </x:c>
      <x:c r="AA918" s="50" t="b">
        <x:f>AND(ISNUMBER(S918),S918&gt;=DATE(YEAR('設定'!$B$10)-'設定'!$B$9,MONTH('設定'!$B$10),DAY('設定'!$B$10)))</x:f>
        <x:v>0</x:v>
      </x:c>
      <x:c r="AB918" s="55" t="b">
        <x:v>1</x:v>
      </x:c>
      <x:c r="AC918" s="55" t="b">
        <x:v>1</x:v>
      </x:c>
      <x:c r="AD918" s="50" t="n">
        <x:f>IF(X918,1,0)+IF(Z918,1,0)+IF(AA918,1,0)+IF(AB918,1,0)</x:f>
        <x:v>1</x:v>
      </x:c>
      <x:c r="AE918" s="50" t="n">
        <x:f>IF(Y918,1,0)+IF(Z918,1,0)+IF(AA918,1,0)+IF(AB918,1,0)</x:f>
        <x:v>1</x:v>
      </x:c>
      <x:c r="AF918" s="50" t="n">
        <x:f>IF(Y918,1,0)+IF(Z918,1,0)+IF(AA918,1,0)+IF(AC918,1,0)</x:f>
        <x:v>1</x:v>
      </x:c>
      <x:c r="AG918" s="53" t="n">
        <x:v>44348</x:v>
      </x:c>
      <x:c r="AH918" s="50" t="str">
        <x:v>S100WQ16</x:v>
      </x:c>
      <x:c r="AI918" s="50" t="str">
        <x:v>NetSalesSummaryOfBusinessResults</x:v>
      </x:c>
      <x:c r="AJ918" s="50" t="str">
        <x:v>OperatingIncome</x:v>
      </x:c>
      <x:c r="AK918" s="53" t="n">
        <x:v>45838</x:v>
      </x:c>
      <x:c r="AL918" s="50" t="str">
        <x:v>365/365/365/366/365</x:v>
      </x:c>
      <x:c r="AM918" s="51" t="n">
        <x:v>4788641</x:v>
      </x:c>
      <x:c r="AN918" s="51" t="n">
        <x:v>468</x:v>
      </x:c>
      <x:c r="AO918" s="51" t="n">
        <x:f>IFERROR(AM918*AN918,"")</x:f>
        <x:v>2241083988</x:v>
      </x:c>
      <x:c r="AP918" s="56" t="n">
        <x:f>IFERROR(AO918/(K918*1000000),"")</x:f>
        <x:v>0.3674297291155752</x:v>
      </x:c>
      <x:c r="AQ918" s="57" t="n">
        <x:v>23624466.666666668</x:v>
      </x:c>
      <x:c r="AR918" s="52" t="n">
        <x:v>0.429548959722092</x:v>
      </x:c>
      <x:c r="AS918" s="52" t="n">
        <x:v>-0.5838815755494056</x:v>
      </x:c>
      <x:c r="AT918" s="55" t="b">
        <x:v>1</x:v>
      </x:c>
      <x:c r="AU918" s="50"/>
      <x:c r="AV918" s="58" t="n">
        <x:v>-0.0230980079639753</x:v>
      </x:c>
      <x:c r="AW918" s="50" t="n">
        <x:v>2066</x:v>
      </x:c>
      <x:c r="AX918" s="50" t="str">
        <x:v>Future Moat</x:v>
      </x:c>
      <x:c r="AY918" s="50" t="str">
        <x:v>目立つ機械的警告なし（定性確認は別途必要）</x:v>
      </x:c>
      <x:c r="AZ918" s="59" t="str">
        <x:v>2025-09-22 09:24</x:v>
      </x:c>
      <x:c r="BA918" s="53" t="n">
        <x:v>40269</x:v>
      </x:c>
      <x:c r="BB918" s="50" t="str">
        <x:v>水落 憲吾</x:v>
      </x:c>
      <x:c r="BC918" s="50"/>
      <x:c r="BD918" s="50"/>
    </x:row>
    <x:row r="919">
      <x:c r="A919" s="50" t="n">
        <x:v>918</x:v>
      </x:c>
      <x:c r="B919" s="50" t="str">
        <x:v>3490</x:v>
      </x:c>
      <x:c r="C919" s="50" t="str">
        <x:v>3490.T</x:v>
      </x:c>
      <x:c r="D919" s="50" t="str">
        <x:v>Azplanning Co.,Ltd.</x:v>
      </x:c>
      <x:c r="E919" s="50" t="str">
        <x:v>Standard Market(Domestic)</x:v>
      </x:c>
      <x:c r="F919" s="50" t="str">
        <x:v>Real Estate</x:v>
      </x:c>
      <x:c r="G919" s="51" t="n">
        <x:v>9592.554</x:v>
      </x:c>
      <x:c r="H919" s="51" t="n">
        <x:v>9374.746</x:v>
      </x:c>
      <x:c r="I919" s="51" t="n">
        <x:v>11355.691</x:v>
      </x:c>
      <x:c r="J919" s="51" t="n">
        <x:v>12406.029</x:v>
      </x:c>
      <x:c r="K919" s="51" t="n">
        <x:v>13318.427</x:v>
      </x:c>
      <x:c r="L919" s="52" t="n">
        <x:f>IFERROR(H919/G919-1,"")</x:f>
        <x:v>-0.02270594463163833</x:v>
      </x:c>
      <x:c r="M919" s="52" t="n">
        <x:f>IFERROR(I919/H919-1,"")</x:f>
        <x:v>0.21130652499811742</x:v>
      </x:c>
      <x:c r="N919" s="52" t="n">
        <x:f>IFERROR(J919/I919-1,"")</x:f>
        <x:v>0.09249441535526115</x:v>
      </x:c>
      <x:c r="O919" s="52" t="n">
        <x:f>IFERROR(K919/J919-1,"")</x:f>
        <x:v>0.0735447257136026</x:v>
      </x:c>
      <x:c r="P919" s="52" t="n">
        <x:f>IFERROR((K919/G919)^(1/4)-1,"")</x:f>
        <x:v>0.08549960682645708</x:v>
      </x:c>
      <x:c r="Q919" s="51" t="n">
        <x:v>793.218</x:v>
      </x:c>
      <x:c r="R919" s="52" t="n">
        <x:f>IFERROR(Q919/K919,"")</x:f>
        <x:v>0.05955793428157845</x:v>
      </x:c>
      <x:c r="S919" s="53" t="n">
        <x:v>43160</x:v>
      </x:c>
      <x:c r="T919" s="50" t="str">
        <x:v>EDINET_company_history</x:v>
      </x:c>
      <x:c r="U919" s="50" t="str">
        <x:v>松本 俊人</x:v>
      </x:c>
      <x:c r="V919" s="54" t="n">
        <x:v>0.3555</x:v>
      </x:c>
      <x:c r="W919" s="50" t="str">
        <x:v>松本 俊人</x:v>
      </x:c>
      <x:c r="X919" s="50" t="b">
        <x:f>AND(COUNT(L919:O919)=4,L919&gt;='設定'!$B$6,M919&gt;='設定'!$B$6,N919&gt;='設定'!$B$6,O919&gt;='設定'!$B$6)</x:f>
        <x:v>0</x:v>
      </x:c>
      <x:c r="Y919" s="50" t="b">
        <x:f>AND(COUNT(G919:K919)=5,P919&gt;='設定'!$B$7)</x:f>
        <x:v>0</x:v>
      </x:c>
      <x:c r="Z919" s="50" t="b">
        <x:f>AND(ISNUMBER(R919),R919&gt;='設定'!$B$8)</x:f>
        <x:v>0</x:v>
      </x:c>
      <x:c r="AA919" s="50" t="b">
        <x:f>AND(ISNUMBER(S919),S919&gt;=DATE(YEAR('設定'!$B$10)-'設定'!$B$9,MONTH('設定'!$B$10),DAY('設定'!$B$10)))</x:f>
        <x:v>0</x:v>
      </x:c>
      <x:c r="AB919" s="55" t="b">
        <x:v>1</x:v>
      </x:c>
      <x:c r="AC919" s="55" t="b">
        <x:v>1</x:v>
      </x:c>
      <x:c r="AD919" s="50" t="n">
        <x:f>IF(X919,1,0)+IF(Z919,1,0)+IF(AA919,1,0)+IF(AB919,1,0)</x:f>
        <x:v>1</x:v>
      </x:c>
      <x:c r="AE919" s="50" t="n">
        <x:f>IF(Y919,1,0)+IF(Z919,1,0)+IF(AA919,1,0)+IF(AB919,1,0)</x:f>
        <x:v>1</x:v>
      </x:c>
      <x:c r="AF919" s="50" t="n">
        <x:f>IF(Y919,1,0)+IF(Z919,1,0)+IF(AA919,1,0)+IF(AC919,1,0)</x:f>
        <x:v>1</x:v>
      </x:c>
      <x:c r="AG919" s="53" t="n">
        <x:v>44348</x:v>
      </x:c>
      <x:c r="AH919" s="50" t="str">
        <x:v>S100Y6VO</x:v>
      </x:c>
      <x:c r="AI919" s="50" t="str">
        <x:v>NetSalesSummaryOfBusinessResults</x:v>
      </x:c>
      <x:c r="AJ919" s="50" t="str">
        <x:v>OperatingIncome</x:v>
      </x:c>
      <x:c r="AK919" s="53" t="n">
        <x:v>46081</x:v>
      </x:c>
      <x:c r="AL919" s="50" t="str">
        <x:v>365/365/366/365/365</x:v>
      </x:c>
      <x:c r="AM919" s="51" t="n">
        <x:v>1507800</x:v>
      </x:c>
      <x:c r="AN919" s="51" t="n">
        <x:v>2864</x:v>
      </x:c>
      <x:c r="AO919" s="51" t="n">
        <x:f>IFERROR(AM919*AN919,"")</x:f>
        <x:v>4318339200</x:v>
      </x:c>
      <x:c r="AP919" s="56" t="n">
        <x:f>IFERROR(AO919/(K919*1000000),"")</x:f>
        <x:v>0.3242379298996796</x:v>
      </x:c>
      <x:c r="AQ919" s="57" t="n">
        <x:v>5665446.666666667</x:v>
      </x:c>
      <x:c r="AR919" s="52" t="n">
        <x:v>0.2870600198973178</x:v>
      </x:c>
      <x:c r="AS919" s="52" t="n">
        <x:v>-0.2864509749321944</x:v>
      </x:c>
      <x:c r="AT919" s="55" t="b">
        <x:v>0</x:v>
      </x:c>
      <x:c r="AU919" s="50" t="str">
        <x:v>low_liquidity</x:v>
      </x:c>
      <x:c r="AV919" s="58" t="n">
        <x:v>-0.0930944489647807</x:v>
      </x:c>
      <x:c r="AW919" s="50" t="n">
        <x:v>2560</x:v>
      </x:c>
      <x:c r="AX919" s="50" t="str">
        <x:v>Transformation Moat</x:v>
      </x:c>
      <x:c r="AY919" s="50" t="str">
        <x:v>既存適格性フィルター不通過: low_liquidity / 60日平均売買代金2,000万円未満</x:v>
      </x:c>
      <x:c r="AZ919" s="59" t="str">
        <x:v>2026-05-27 15:30</x:v>
      </x:c>
      <x:c r="BA919" s="53" t="n">
        <x:v>43160</x:v>
      </x:c>
      <x:c r="BB919" s="50" t="str">
        <x:v>松本 俊人</x:v>
      </x:c>
      <x:c r="BC919" s="50"/>
      <x:c r="BD919" s="50"/>
    </x:row>
    <x:row r="920">
      <x:c r="A920" s="50" t="n">
        <x:v>919</x:v>
      </x:c>
      <x:c r="B920" s="50" t="str">
        <x:v>2379</x:v>
      </x:c>
      <x:c r="C920" s="50" t="str">
        <x:v>2379.T</x:v>
      </x:c>
      <x:c r="D920" s="50" t="str">
        <x:v>dip Corporation</x:v>
      </x:c>
      <x:c r="E920" s="50" t="str">
        <x:v>Prime Market (Domestic)</x:v>
      </x:c>
      <x:c r="F920" s="50" t="str">
        <x:v>Services</x:v>
      </x:c>
      <x:c r="G920" s="51" t="n">
        <x:v>39515.29</x:v>
      </x:c>
      <x:c r="H920" s="51" t="n">
        <x:v>49355.691</x:v>
      </x:c>
      <x:c r="I920" s="51" t="n">
        <x:v>53782.301</x:v>
      </x:c>
      <x:c r="J920" s="51" t="n">
        <x:v>56386.193</x:v>
      </x:c>
      <x:c r="K920" s="51" t="n">
        <x:v>54852.76</x:v>
      </x:c>
      <x:c r="L920" s="52" t="n">
        <x:f>IFERROR(H920/G920-1,"")</x:f>
        <x:v>0.24902768017139687</x:v>
      </x:c>
      <x:c r="M920" s="52" t="n">
        <x:f>IFERROR(I920/H920-1,"")</x:f>
        <x:v>0.08968793487259652</x:v>
      </x:c>
      <x:c r="N920" s="52" t="n">
        <x:f>IFERROR(J920/I920-1,"")</x:f>
        <x:v>0.04841540714295589</x:v>
      </x:c>
      <x:c r="O920" s="52" t="n">
        <x:f>IFERROR(K920/J920-1,"")</x:f>
        <x:v>-0.027195185885310558</x:v>
      </x:c>
      <x:c r="P920" s="52" t="n">
        <x:f>IFERROR((K920/G920)^(1/4)-1,"")</x:f>
        <x:v>0.08544626298702318</x:v>
      </x:c>
      <x:c r="Q920" s="51" t="n">
        <x:v>9112.764</x:v>
      </x:c>
      <x:c r="R920" s="52" t="n">
        <x:f>IFERROR(Q920/K920,"")</x:f>
        <x:v>0.16613136695400557</x:v>
      </x:c>
      <x:c r="S920" s="53" t="n">
        <x:v>38108</x:v>
      </x:c>
      <x:c r="T920" s="50" t="str">
        <x:v>EDINET_company_history</x:v>
      </x:c>
      <x:c r="U920" s="50" t="str">
        <x:v>オーセンティシティ株式会社</x:v>
      </x:c>
      <x:c r="V920" s="54" t="n">
        <x:v>0.3744</x:v>
      </x:c>
      <x:c r="W920" s="50" t="str">
        <x:v>冨田 英揮</x:v>
      </x:c>
      <x:c r="X920" s="50" t="b">
        <x:f>AND(COUNT(L920:O920)=4,L920&gt;='設定'!$B$6,M920&gt;='設定'!$B$6,N920&gt;='設定'!$B$6,O920&gt;='設定'!$B$6)</x:f>
        <x:v>0</x:v>
      </x:c>
      <x:c r="Y920" s="50" t="b">
        <x:f>AND(COUNT(G920:K920)=5,P920&gt;='設定'!$B$7)</x:f>
        <x:v>0</x:v>
      </x:c>
      <x:c r="Z920" s="50" t="b">
        <x:f>AND(ISNUMBER(R920),R920&gt;='設定'!$B$8)</x:f>
        <x:v>1</x:v>
      </x:c>
      <x:c r="AA920" s="50" t="b">
        <x:f>AND(ISNUMBER(S920),S920&gt;=DATE(YEAR('設定'!$B$10)-'設定'!$B$9,MONTH('設定'!$B$10),DAY('設定'!$B$10)))</x:f>
        <x:v>0</x:v>
      </x:c>
      <x:c r="AB920" s="55" t="b">
        <x:v>0</x:v>
      </x:c>
      <x:c r="AC920" s="55" t="b">
        <x:v>0</x:v>
      </x:c>
      <x:c r="AD920" s="50" t="n">
        <x:f>IF(X920,1,0)+IF(Z920,1,0)+IF(AA920,1,0)+IF(AB920,1,0)</x:f>
        <x:v>1</x:v>
      </x:c>
      <x:c r="AE920" s="50" t="n">
        <x:f>IF(Y920,1,0)+IF(Z920,1,0)+IF(AA920,1,0)+IF(AB920,1,0)</x:f>
        <x:v>1</x:v>
      </x:c>
      <x:c r="AF920" s="50" t="n">
        <x:f>IF(Y920,1,0)+IF(Z920,1,0)+IF(AA920,1,0)+IF(AC920,1,0)</x:f>
        <x:v>1</x:v>
      </x:c>
      <x:c r="AG920" s="53" t="n">
        <x:v>44348</x:v>
      </x:c>
      <x:c r="AH920" s="50" t="str">
        <x:v>S100Y510</x:v>
      </x:c>
      <x:c r="AI920" s="50" t="str">
        <x:v>NetSalesSummaryOfBusinessResults</x:v>
      </x:c>
      <x:c r="AJ920" s="50" t="str">
        <x:v>OperatingIncome</x:v>
      </x:c>
      <x:c r="AK920" s="53" t="n">
        <x:v>46081</x:v>
      </x:c>
      <x:c r="AL920" s="50" t="str">
        <x:v>365/365/366/365/365</x:v>
      </x:c>
      <x:c r="AM920" s="51" t="n">
        <x:v>52363600</x:v>
      </x:c>
      <x:c r="AN920" s="51" t="n">
        <x:v>1760</x:v>
      </x:c>
      <x:c r="AO920" s="51" t="n">
        <x:f>IFERROR(AM920*AN920,"")</x:f>
        <x:v>92159936000</x:v>
      </x:c>
      <x:c r="AP920" s="56" t="n">
        <x:f>IFERROR(AO920/(K920*1000000),"")</x:f>
        <x:v>1.6801330689649892</x:v>
      </x:c>
      <x:c r="AQ920" s="57" t="n">
        <x:v>831188383.3333334</x:v>
      </x:c>
      <x:c r="AR920" s="52" t="n">
        <x:v>0.3375003426953859</x:v>
      </x:c>
      <x:c r="AS920" s="52" t="n">
        <x:v>-0.5934554379669226</x:v>
      </x:c>
      <x:c r="AT920" s="55" t="b">
        <x:v>1</x:v>
      </x:c>
      <x:c r="AU920" s="50"/>
      <x:c r="AV920" s="58" t="n">
        <x:v>0.0839973661035895</x:v>
      </x:c>
      <x:c r="AW920" s="50" t="n">
        <x:v>1328</x:v>
      </x:c>
      <x:c r="AX920" s="50" t="str">
        <x:v>Core Moat</x:v>
      </x:c>
      <x:c r="AY920" s="50" t="str">
        <x:v>目立つ機械的警告なし（定性確認は別途必要）</x:v>
      </x:c>
      <x:c r="AZ920" s="59" t="str">
        <x:v>2026-05-20 15:06</x:v>
      </x:c>
      <x:c r="BA920" s="53" t="n">
        <x:v>38108</x:v>
      </x:c>
      <x:c r="BB920" s="50"/>
      <x:c r="BC920" s="50"/>
      <x:c r="BD920" s="50" t="str">
        <x:v>TOPIX Small 1</x:v>
      </x:c>
    </x:row>
    <x:row r="921">
      <x:c r="A921" s="50" t="n">
        <x:v>920</x:v>
      </x:c>
      <x:c r="B921" s="50" t="str">
        <x:v>9342</x:v>
      </x:c>
      <x:c r="C921" s="50" t="str">
        <x:v>9342.T</x:v>
      </x:c>
      <x:c r="D921" s="50" t="str">
        <x:v>Sumasapo Inc.</x:v>
      </x:c>
      <x:c r="E921" s="50" t="str">
        <x:v>Growth Market(Domestic)</x:v>
      </x:c>
      <x:c r="F921" s="50" t="str">
        <x:v>Services</x:v>
      </x:c>
      <x:c r="G921" s="51" t="n">
        <x:v>2029.085</x:v>
      </x:c>
      <x:c r="H921" s="51" t="n">
        <x:v>2041.623</x:v>
      </x:c>
      <x:c r="I921" s="51" t="n">
        <x:v>1949.787</x:v>
      </x:c>
      <x:c r="J921" s="51" t="n">
        <x:v>2674.994</x:v>
      </x:c>
      <x:c r="K921" s="51" t="n">
        <x:v>2816.558</x:v>
      </x:c>
      <x:c r="L921" s="52" t="n">
        <x:f>IFERROR(H921/G921-1,"")</x:f>
        <x:v>0.006179139858606186</x:v>
      </x:c>
      <x:c r="M921" s="52" t="n">
        <x:f>IFERROR(I921/H921-1,"")</x:f>
        <x:v>-0.04498186002018978</x:v>
      </x:c>
      <x:c r="N921" s="52" t="n">
        <x:f>IFERROR(J921/I921-1,"")</x:f>
        <x:v>0.37194165311390437</x:v>
      </x:c>
      <x:c r="O921" s="52" t="n">
        <x:f>IFERROR(K921/J921-1,"")</x:f>
        <x:v>0.052921240197174146</x:v>
      </x:c>
      <x:c r="P921" s="52" t="n">
        <x:f>IFERROR((K921/G921)^(1/4)-1,"")</x:f>
        <x:v>0.08543698263995836</x:v>
      </x:c>
      <x:c r="Q921" s="51" t="n">
        <x:v>190.339</x:v>
      </x:c>
      <x:c r="R921" s="52" t="n">
        <x:f>IFERROR(Q921/K921,"")</x:f>
        <x:v>0.06757858350511511</x:v>
      </x:c>
      <x:c r="S921" s="53" t="n">
        <x:v>44925</x:v>
      </x:c>
      <x:c r="T921" s="50" t="str">
        <x:v>local_price_first_trade</x:v>
      </x:c>
      <x:c r="U921" s="50" t="str">
        <x:v>株式会社CABO DA ROCA</x:v>
      </x:c>
      <x:c r="V921" s="54" t="n">
        <x:v>0.3285</x:v>
      </x:c>
      <x:c r="W921" s="50" t="str">
        <x:v>小田 慎三 / 藤井 裕介</x:v>
      </x:c>
      <x:c r="X921" s="50" t="b">
        <x:f>AND(COUNT(L921:O921)=4,L921&gt;='設定'!$B$6,M921&gt;='設定'!$B$6,N921&gt;='設定'!$B$6,O921&gt;='設定'!$B$6)</x:f>
        <x:v>0</x:v>
      </x:c>
      <x:c r="Y921" s="50" t="b">
        <x:f>AND(COUNT(G921:K921)=5,P921&gt;='設定'!$B$7)</x:f>
        <x:v>0</x:v>
      </x:c>
      <x:c r="Z921" s="50" t="b">
        <x:f>AND(ISNUMBER(R921),R921&gt;='設定'!$B$8)</x:f>
        <x:v>0</x:v>
      </x:c>
      <x:c r="AA921" s="50" t="b">
        <x:f>AND(ISNUMBER(S921),S921&gt;=DATE(YEAR('設定'!$B$10)-'設定'!$B$9,MONTH('設定'!$B$10),DAY('設定'!$B$10)))</x:f>
        <x:v>1</x:v>
      </x:c>
      <x:c r="AB921" s="55" t="b">
        <x:v>0</x:v>
      </x:c>
      <x:c r="AC921" s="55" t="b">
        <x:v>0</x:v>
      </x:c>
      <x:c r="AD921" s="50" t="n">
        <x:f>IF(X921,1,0)+IF(Z921,1,0)+IF(AA921,1,0)+IF(AB921,1,0)</x:f>
        <x:v>1</x:v>
      </x:c>
      <x:c r="AE921" s="50" t="n">
        <x:f>IF(Y921,1,0)+IF(Z921,1,0)+IF(AA921,1,0)+IF(AB921,1,0)</x:f>
        <x:v>1</x:v>
      </x:c>
      <x:c r="AF921" s="50" t="n">
        <x:f>IF(Y921,1,0)+IF(Z921,1,0)+IF(AA921,1,0)+IF(AC921,1,0)</x:f>
        <x:v>1</x:v>
      </x:c>
      <x:c r="AG921" s="53" t="n">
        <x:v>44925</x:v>
      </x:c>
      <x:c r="AH921" s="50" t="str">
        <x:v>S100XBCH</x:v>
      </x:c>
      <x:c r="AI921" s="50" t="str">
        <x:v>NetSalesSummaryOfBusinessResults</x:v>
      </x:c>
      <x:c r="AJ921" s="50" t="str">
        <x:v>OperatingIncome</x:v>
      </x:c>
      <x:c r="AK921" s="53" t="n">
        <x:v>45930</x:v>
      </x:c>
      <x:c r="AL921" s="50" t="str">
        <x:v>365/365/365/366/365</x:v>
      </x:c>
      <x:c r="AM921" s="51" t="n">
        <x:v>2405200</x:v>
      </x:c>
      <x:c r="AN921" s="51" t="n">
        <x:v>759</x:v>
      </x:c>
      <x:c r="AO921" s="51" t="n">
        <x:f>IFERROR(AM921*AN921,"")</x:f>
        <x:v>1825546800</x:v>
      </x:c>
      <x:c r="AP921" s="56" t="n">
        <x:f>IFERROR(AO921/(K921*1000000),"")</x:f>
        <x:v>0.6481481297384964</x:v>
      </x:c>
      <x:c r="AQ921" s="57" t="n">
        <x:v>8793820</x:v>
      </x:c>
      <x:c r="AR921" s="52" t="n">
        <x:v>0.606867296530184</x:v>
      </x:c>
      <x:c r="AS921" s="52" t="n">
        <x:v>-0.7253979739507959</x:v>
      </x:c>
      <x:c r="AT921" s="55" t="b">
        <x:v>0</x:v>
      </x:c>
      <x:c r="AU921" s="50" t="str">
        <x:v>low_liquidity</x:v>
      </x:c>
      <x:c r="AV921" s="58" t="n">
        <x:v>-0.1619824538427947</x:v>
      </x:c>
      <x:c r="AW921" s="50" t="n">
        <x:v>2898</x:v>
      </x:c>
      <x:c r="AX921" s="50" t="str">
        <x:v>Transformation Moat</x:v>
      </x:c>
      <x:c r="AY921" s="50" t="str">
        <x:v>既存適格性フィルター不通過: low_liquidity / 60日平均売買代金2,000万円未満 / 年率ボラティリティ60%以上 / ローカル5年最大下落率-60%以下</x:v>
      </x:c>
      <x:c r="AZ921" s="59" t="str">
        <x:v>2025-12-18 16:00</x:v>
      </x:c>
      <x:c r="BA921" s="53" t="n">
        <x:v>44896</x:v>
      </x:c>
      <x:c r="BB921" s="50"/>
      <x:c r="BC921" s="50"/>
      <x:c r="BD921" s="50"/>
    </x:row>
    <x:row r="922">
      <x:c r="A922" s="50" t="n">
        <x:v>921</x:v>
      </x:c>
      <x:c r="B922" s="50" t="str">
        <x:v>4255</x:v>
      </x:c>
      <x:c r="C922" s="50" t="str">
        <x:v>4255.T</x:v>
      </x:c>
      <x:c r="D922" s="50" t="str">
        <x:v>THECOO Inc.</x:v>
      </x:c>
      <x:c r="E922" s="50" t="str">
        <x:v>Growth Market(Domestic)</x:v>
      </x:c>
      <x:c r="F922" s="50" t="str">
        <x:v>Information &amp; Communication</x:v>
      </x:c>
      <x:c r="G922" s="51" t="n">
        <x:v>3482.025</x:v>
      </x:c>
      <x:c r="H922" s="51" t="n">
        <x:v>4279.916</x:v>
      </x:c>
      <x:c r="I922" s="51" t="n">
        <x:v>3806.595</x:v>
      </x:c>
      <x:c r="J922" s="51" t="n">
        <x:v>4331.402</x:v>
      </x:c>
      <x:c r="K922" s="51" t="n">
        <x:v>4831.327</x:v>
      </x:c>
      <x:c r="L922" s="52" t="n">
        <x:f>IFERROR(H922/G922-1,"")</x:f>
        <x:v>0.22914568390519885</x:v>
      </x:c>
      <x:c r="M922" s="52" t="n">
        <x:f>IFERROR(I922/H922-1,"")</x:f>
        <x:v>-0.1105911891728717</x:v>
      </x:c>
      <x:c r="N922" s="52" t="n">
        <x:f>IFERROR(J922/I922-1,"")</x:f>
        <x:v>0.13786783201259922</x:v>
      </x:c>
      <x:c r="O922" s="52" t="n">
        <x:f>IFERROR(K922/J922-1,"")</x:f>
        <x:v>0.11541874894087423</x:v>
      </x:c>
      <x:c r="P922" s="52" t="n">
        <x:f>IFERROR((K922/G922)^(1/4)-1,"")</x:f>
        <x:v>0.0853220763524094</x:v>
      </x:c>
      <x:c r="Q922" s="51" t="n">
        <x:v>197.155</x:v>
      </x:c>
      <x:c r="R922" s="52" t="n">
        <x:f>IFERROR(Q922/K922,"")</x:f>
        <x:v>0.040807629042704</x:v>
      </x:c>
      <x:c r="S922" s="53" t="n">
        <x:v>44552</x:v>
      </x:c>
      <x:c r="T922" s="50" t="str">
        <x:v>local_price_first_trade</x:v>
      </x:c>
      <x:c r="U922" s="50" t="str">
        <x:v>株式会社ハイアンドドライ</x:v>
      </x:c>
      <x:c r="V922" s="54" t="n">
        <x:v>0.1995</x:v>
      </x:c>
      <x:c r="W922" s="50" t="str">
        <x:v>平良 真人</x:v>
      </x:c>
      <x:c r="X922" s="50" t="b">
        <x:f>AND(COUNT(L922:O922)=4,L922&gt;='設定'!$B$6,M922&gt;='設定'!$B$6,N922&gt;='設定'!$B$6,O922&gt;='設定'!$B$6)</x:f>
        <x:v>0</x:v>
      </x:c>
      <x:c r="Y922" s="50" t="b">
        <x:f>AND(COUNT(G922:K922)=5,P922&gt;='設定'!$B$7)</x:f>
        <x:v>0</x:v>
      </x:c>
      <x:c r="Z922" s="50" t="b">
        <x:f>AND(ISNUMBER(R922),R922&gt;='設定'!$B$8)</x:f>
        <x:v>0</x:v>
      </x:c>
      <x:c r="AA922" s="50" t="b">
        <x:f>AND(ISNUMBER(S922),S922&gt;=DATE(YEAR('設定'!$B$10)-'設定'!$B$9,MONTH('設定'!$B$10),DAY('設定'!$B$10)))</x:f>
        <x:v>1</x:v>
      </x:c>
      <x:c r="AB922" s="55" t="b">
        <x:v>0</x:v>
      </x:c>
      <x:c r="AC922" s="55" t="b">
        <x:v>0</x:v>
      </x:c>
      <x:c r="AD922" s="50" t="n">
        <x:f>IF(X922,1,0)+IF(Z922,1,0)+IF(AA922,1,0)+IF(AB922,1,0)</x:f>
        <x:v>1</x:v>
      </x:c>
      <x:c r="AE922" s="50" t="n">
        <x:f>IF(Y922,1,0)+IF(Z922,1,0)+IF(AA922,1,0)+IF(AB922,1,0)</x:f>
        <x:v>1</x:v>
      </x:c>
      <x:c r="AF922" s="50" t="n">
        <x:f>IF(Y922,1,0)+IF(Z922,1,0)+IF(AA922,1,0)+IF(AC922,1,0)</x:f>
        <x:v>1</x:v>
      </x:c>
      <x:c r="AG922" s="53" t="n">
        <x:v>44552</x:v>
      </x:c>
      <x:c r="AH922" s="50" t="str">
        <x:v>S100XTKE</x:v>
      </x:c>
      <x:c r="AI922" s="50" t="str">
        <x:v>NetSalesSummaryOfBusinessResults</x:v>
      </x:c>
      <x:c r="AJ922" s="50" t="str">
        <x:v>OperatingIncome</x:v>
      </x:c>
      <x:c r="AK922" s="53" t="n">
        <x:v>46022</x:v>
      </x:c>
      <x:c r="AL922" s="50" t="str">
        <x:v>365/365/365/366/365</x:v>
      </x:c>
      <x:c r="AM922" s="51" t="n">
        <x:v>2099505</x:v>
      </x:c>
      <x:c r="AN922" s="51" t="n">
        <x:v>2400</x:v>
      </x:c>
      <x:c r="AO922" s="51" t="n">
        <x:f>IFERROR(AM922*AN922,"")</x:f>
        <x:v>5038812000</x:v>
      </x:c>
      <x:c r="AP922" s="56" t="n">
        <x:f>IFERROR(AO922/(K922*1000000),"")</x:f>
        <x:v>1.0429457579667036</x:v>
      </x:c>
      <x:c r="AQ922" s="57" t="n">
        <x:v>12596923.333333334</x:v>
      </x:c>
      <x:c r="AR922" s="52" t="n">
        <x:v>0.6186530174399376</x:v>
      </x:c>
      <x:c r="AS922" s="52" t="n">
        <x:v>-0.928140703517588</x:v>
      </x:c>
      <x:c r="AT922" s="55" t="b">
        <x:v>0</x:v>
      </x:c>
      <x:c r="AU922" s="50" t="str">
        <x:v>low_liquidity</x:v>
      </x:c>
      <x:c r="AV922" s="58" t="n">
        <x:v>0.1495216259812555</x:v>
      </x:c>
      <x:c r="AW922" s="50" t="n">
        <x:v>948</x:v>
      </x:c>
      <x:c r="AX922" s="50" t="str">
        <x:v>Discovery</x:v>
      </x:c>
      <x:c r="AY922" s="50" t="str">
        <x:v>既存適格性フィルター不通過: low_liquidity / 60日平均売買代金2,000万円未満 / 年率ボラティリティ60%以上 / ローカル5年最大下落率-60%以下</x:v>
      </x:c>
      <x:c r="AZ922" s="59" t="str">
        <x:v>2026-03-25 15:36</x:v>
      </x:c>
      <x:c r="BA922" s="53" t="n">
        <x:v>44531</x:v>
      </x:c>
      <x:c r="BB922" s="50"/>
      <x:c r="BC922" s="50"/>
      <x:c r="BD922" s="50"/>
    </x:row>
    <x:row r="923">
      <x:c r="A923" s="50" t="n">
        <x:v>922</x:v>
      </x:c>
      <x:c r="B923" s="50" t="str">
        <x:v>3277</x:v>
      </x:c>
      <x:c r="C923" s="50" t="str">
        <x:v>3277.T</x:v>
      </x:c>
      <x:c r="D923" s="50" t="str">
        <x:v>Sansei Landic Co.,Ltd</x:v>
      </x:c>
      <x:c r="E923" s="50" t="str">
        <x:v>Standard Market(Domestic)</x:v>
      </x:c>
      <x:c r="F923" s="50" t="str">
        <x:v>Real Estate</x:v>
      </x:c>
      <x:c r="G923" s="51" t="n">
        <x:v>16836.117</x:v>
      </x:c>
      <x:c r="H923" s="51" t="n">
        <x:v>15533.287</x:v>
      </x:c>
      <x:c r="I923" s="51" t="n">
        <x:v>23269.002</x:v>
      </x:c>
      <x:c r="J923" s="51" t="n">
        <x:v>25620.399</x:v>
      </x:c>
      <x:c r="K923" s="51" t="n">
        <x:v>23348.884</x:v>
      </x:c>
      <x:c r="L923" s="52" t="n">
        <x:f>IFERROR(H923/G923-1,"")</x:f>
        <x:v>-0.07738304503348359</x:v>
      </x:c>
      <x:c r="M923" s="52" t="n">
        <x:f>IFERROR(I923/H923-1,"")</x:f>
        <x:v>0.4980088889106342</x:v>
      </x:c>
      <x:c r="N923" s="52" t="n">
        <x:f>IFERROR(J923/I923-1,"")</x:f>
        <x:v>0.10105276539148522</x:v>
      </x:c>
      <x:c r="O923" s="52" t="n">
        <x:f>IFERROR(K923/J923-1,"")</x:f>
        <x:v>-0.08866040688905752</x:v>
      </x:c>
      <x:c r="P923" s="52" t="n">
        <x:f>IFERROR((K923/G923)^(1/4)-1,"")</x:f>
        <x:v>0.08519066217938609</x:v>
      </x:c>
      <x:c r="Q923" s="51" t="n">
        <x:v>2247.812</x:v>
      </x:c>
      <x:c r="R923" s="52" t="n">
        <x:f>IFERROR(Q923/K923,"")</x:f>
        <x:v>0.09627063974449486</x:v>
      </x:c>
      <x:c r="S923" s="53" t="n">
        <x:v>40878</x:v>
      </x:c>
      <x:c r="T923" s="50" t="str">
        <x:v>EDINET_company_history</x:v>
      </x:c>
      <x:c r="U923" s="50" t="str">
        <x:v>松﨑 隆司</x:v>
      </x:c>
      <x:c r="V923" s="54" t="n">
        <x:v>0.1586</x:v>
      </x:c>
      <x:c r="W923" s="50" t="str">
        <x:v>松﨑 隆司</x:v>
      </x:c>
      <x:c r="X923" s="50" t="b">
        <x:f>AND(COUNT(L923:O923)=4,L923&gt;='設定'!$B$6,M923&gt;='設定'!$B$6,N923&gt;='設定'!$B$6,O923&gt;='設定'!$B$6)</x:f>
        <x:v>0</x:v>
      </x:c>
      <x:c r="Y923" s="50" t="b">
        <x:f>AND(COUNT(G923:K923)=5,P923&gt;='設定'!$B$7)</x:f>
        <x:v>0</x:v>
      </x:c>
      <x:c r="Z923" s="50" t="b">
        <x:f>AND(ISNUMBER(R923),R923&gt;='設定'!$B$8)</x:f>
        <x:v>0</x:v>
      </x:c>
      <x:c r="AA923" s="50" t="b">
        <x:f>AND(ISNUMBER(S923),S923&gt;=DATE(YEAR('設定'!$B$10)-'設定'!$B$9,MONTH('設定'!$B$10),DAY('設定'!$B$10)))</x:f>
        <x:v>0</x:v>
      </x:c>
      <x:c r="AB923" s="55" t="b">
        <x:v>1</x:v>
      </x:c>
      <x:c r="AC923" s="55" t="b">
        <x:v>1</x:v>
      </x:c>
      <x:c r="AD923" s="50" t="n">
        <x:f>IF(X923,1,0)+IF(Z923,1,0)+IF(AA923,1,0)+IF(AB923,1,0)</x:f>
        <x:v>1</x:v>
      </x:c>
      <x:c r="AE923" s="50" t="n">
        <x:f>IF(Y923,1,0)+IF(Z923,1,0)+IF(AA923,1,0)+IF(AB923,1,0)</x:f>
        <x:v>1</x:v>
      </x:c>
      <x:c r="AF923" s="50" t="n">
        <x:f>IF(Y923,1,0)+IF(Z923,1,0)+IF(AA923,1,0)+IF(AC923,1,0)</x:f>
        <x:v>1</x:v>
      </x:c>
      <x:c r="AG923" s="53" t="n">
        <x:v>44348</x:v>
      </x:c>
      <x:c r="AH923" s="50" t="str">
        <x:v>S100XSVW</x:v>
      </x:c>
      <x:c r="AI923" s="50" t="str">
        <x:v>NetSalesSummaryOfBusinessResults</x:v>
      </x:c>
      <x:c r="AJ923" s="50" t="str">
        <x:v>OperatingIncome</x:v>
      </x:c>
      <x:c r="AK923" s="53" t="n">
        <x:v>46022</x:v>
      </x:c>
      <x:c r="AL923" s="50" t="str">
        <x:v>365/365/365/366/365</x:v>
      </x:c>
      <x:c r="AM923" s="51" t="n">
        <x:v>8114700</x:v>
      </x:c>
      <x:c r="AN923" s="51" t="n">
        <x:v>1258</x:v>
      </x:c>
      <x:c r="AO923" s="51" t="n">
        <x:f>IFERROR(AM923*AN923,"")</x:f>
        <x:v>10208292600</x:v>
      </x:c>
      <x:c r="AP923" s="56" t="n">
        <x:f>IFERROR(AO923/(K923*1000000),"")</x:f>
        <x:v>0.4372068746412034</x:v>
      </x:c>
      <x:c r="AQ923" s="57" t="n">
        <x:v>12102395</x:v>
      </x:c>
      <x:c r="AR923" s="52" t="n">
        <x:v>0.2272651531165976</x:v>
      </x:c>
      <x:c r="AS923" s="52" t="n">
        <x:v>-0.251964840634431</x:v>
      </x:c>
      <x:c r="AT923" s="55" t="b">
        <x:v>0</x:v>
      </x:c>
      <x:c r="AU923" s="50" t="str">
        <x:v>low_liquidity</x:v>
      </x:c>
      <x:c r="AV923" s="58" t="n">
        <x:v>-0.1136712532057206</x:v>
      </x:c>
      <x:c r="AW923" s="50" t="n">
        <x:v>2678</x:v>
      </x:c>
      <x:c r="AX923" s="50" t="str">
        <x:v>Transformation Moat</x:v>
      </x:c>
      <x:c r="AY923" s="50" t="str">
        <x:v>既存適格性フィルター不通過: low_liquidity / 60日平均売買代金2,000万円未満</x:v>
      </x:c>
      <x:c r="AZ923" s="59" t="str">
        <x:v>2026-03-24 14:01</x:v>
      </x:c>
      <x:c r="BA923" s="53" t="n">
        <x:v>40878</x:v>
      </x:c>
      <x:c r="BB923" s="50" t="str">
        <x:v>松﨑 隆司</x:v>
      </x:c>
      <x:c r="BC923" s="50"/>
      <x:c r="BD923" s="50"/>
    </x:row>
    <x:row r="924">
      <x:c r="A924" s="50" t="n">
        <x:v>923</x:v>
      </x:c>
      <x:c r="B924" s="50" t="str">
        <x:v>6578</x:v>
      </x:c>
      <x:c r="C924" s="50" t="str">
        <x:v>6578.T</x:v>
      </x:c>
      <x:c r="D924" s="50" t="str">
        <x:v>CORREC HOLDINGS Inc.</x:v>
      </x:c>
      <x:c r="E924" s="50" t="str">
        <x:v>Standard Market(Domestic)</x:v>
      </x:c>
      <x:c r="F924" s="50" t="str">
        <x:v>Services</x:v>
      </x:c>
      <x:c r="G924" s="51" t="n">
        <x:v>4824.642</x:v>
      </x:c>
      <x:c r="H924" s="51" t="n">
        <x:v>4118.306</x:v>
      </x:c>
      <x:c r="I924" s="51" t="n">
        <x:v>3938.768</x:v>
      </x:c>
      <x:c r="J924" s="51" t="n">
        <x:v>6468.054</x:v>
      </x:c>
      <x:c r="K924" s="51" t="n">
        <x:v>6685.077</x:v>
      </x:c>
      <x:c r="L924" s="52" t="n">
        <x:f>IFERROR(H924/G924-1,"")</x:f>
        <x:v>-0.14640174338323964</x:v>
      </x:c>
      <x:c r="M924" s="52" t="n">
        <x:f>IFERROR(I924/H924-1,"")</x:f>
        <x:v>-0.04359510925123089</x:v>
      </x:c>
      <x:c r="N924" s="52" t="n">
        <x:f>IFERROR(J924/I924-1,"")</x:f>
        <x:v>0.6421515560195472</x:v>
      </x:c>
      <x:c r="O924" s="52" t="n">
        <x:f>IFERROR(K924/J924-1,"")</x:f>
        <x:v>0.03355305939004216</x:v>
      </x:c>
      <x:c r="P924" s="52" t="n">
        <x:f>IFERROR((K924/G924)^(1/4)-1,"")</x:f>
        <x:v>0.08495151397828593</x:v>
      </x:c>
      <x:c r="Q924" s="51" t="n">
        <x:v>63.104</x:v>
      </x:c>
      <x:c r="R924" s="52" t="n">
        <x:f>IFERROR(Q924/K924,"")</x:f>
        <x:v>0.009439532259688257</x:v>
      </x:c>
      <x:c r="S924" s="53" t="n">
        <x:v>43191</x:v>
      </x:c>
      <x:c r="T924" s="50" t="str">
        <x:v>EDINET_company_history</x:v>
      </x:c>
      <x:c r="U924" s="50" t="str">
        <x:v>栗林 憲介</x:v>
      </x:c>
      <x:c r="V924" s="54" t="n">
        <x:v>0.186</x:v>
      </x:c>
      <x:c r="W924" s="50" t="str">
        <x:v>栗林 憲介 / 西崎 祐喜 / 池本 大介</x:v>
      </x:c>
      <x:c r="X924" s="50" t="b">
        <x:f>AND(COUNT(L924:O924)=4,L924&gt;='設定'!$B$6,M924&gt;='設定'!$B$6,N924&gt;='設定'!$B$6,O924&gt;='設定'!$B$6)</x:f>
        <x:v>0</x:v>
      </x:c>
      <x:c r="Y924" s="50" t="b">
        <x:f>AND(COUNT(G924:K924)=5,P924&gt;='設定'!$B$7)</x:f>
        <x:v>0</x:v>
      </x:c>
      <x:c r="Z924" s="50" t="b">
        <x:f>AND(ISNUMBER(R924),R924&gt;='設定'!$B$8)</x:f>
        <x:v>0</x:v>
      </x:c>
      <x:c r="AA924" s="50" t="b">
        <x:f>AND(ISNUMBER(S924),S924&gt;=DATE(YEAR('設定'!$B$10)-'設定'!$B$9,MONTH('設定'!$B$10),DAY('設定'!$B$10)))</x:f>
        <x:v>0</x:v>
      </x:c>
      <x:c r="AB924" s="55" t="b">
        <x:v>1</x:v>
      </x:c>
      <x:c r="AC924" s="55" t="b">
        <x:v>1</x:v>
      </x:c>
      <x:c r="AD924" s="50" t="n">
        <x:f>IF(X924,1,0)+IF(Z924,1,0)+IF(AA924,1,0)+IF(AB924,1,0)</x:f>
        <x:v>1</x:v>
      </x:c>
      <x:c r="AE924" s="50" t="n">
        <x:f>IF(Y924,1,0)+IF(Z924,1,0)+IF(AA924,1,0)+IF(AB924,1,0)</x:f>
        <x:v>1</x:v>
      </x:c>
      <x:c r="AF924" s="50" t="n">
        <x:f>IF(Y924,1,0)+IF(Z924,1,0)+IF(AA924,1,0)+IF(AC924,1,0)</x:f>
        <x:v>1</x:v>
      </x:c>
      <x:c r="AG924" s="53" t="n">
        <x:v>44348</x:v>
      </x:c>
      <x:c r="AH924" s="50" t="str">
        <x:v>S100Y78X</x:v>
      </x:c>
      <x:c r="AI924" s="50" t="str">
        <x:v>NetSalesSummaryOfBusinessResults</x:v>
      </x:c>
      <x:c r="AJ924" s="50" t="str">
        <x:v>OperatingIncome</x:v>
      </x:c>
      <x:c r="AK924" s="53" t="n">
        <x:v>46081</x:v>
      </x:c>
      <x:c r="AL924" s="50" t="str">
        <x:v>365/365/366/365/365</x:v>
      </x:c>
      <x:c r="AM924" s="51" t="n">
        <x:v>7348900</x:v>
      </x:c>
      <x:c r="AN924" s="51" t="n">
        <x:v>432</x:v>
      </x:c>
      <x:c r="AO924" s="51" t="n">
        <x:f>IFERROR(AM924*AN924,"")</x:f>
        <x:v>3174724800</x:v>
      </x:c>
      <x:c r="AP924" s="56" t="n">
        <x:f>IFERROR(AO924/(K924*1000000),"")</x:f>
        <x:v>0.47489726745107047</x:v>
      </x:c>
      <x:c r="AQ924" s="57" t="n">
        <x:v>3712525</x:v>
      </x:c>
      <x:c r="AR924" s="52" t="n">
        <x:v>0.7068980272202049</x:v>
      </x:c>
      <x:c r="AS924" s="52" t="n">
        <x:v>-0.6111111168871568</x:v>
      </x:c>
      <x:c r="AT924" s="55" t="b">
        <x:v>0</x:v>
      </x:c>
      <x:c r="AU924" s="50" t="str">
        <x:v>low_liquidity</x:v>
      </x:c>
      <x:c r="AV924" s="58" t="n">
        <x:v>-0.3005899797988265</x:v>
      </x:c>
      <x:c r="AW924" s="50" t="n">
        <x:v>3285</x:v>
      </x:c>
      <x:c r="AX924" s="50" t="str">
        <x:v>Transformation Moat</x:v>
      </x:c>
      <x:c r="AY924" s="50" t="str">
        <x:v>既存適格性フィルター不通過: low_liquidity / 60日平均売買代金2,000万円未満 / 年率ボラティリティ60%以上 / ローカル5年最大下落率-60%以下</x:v>
      </x:c>
      <x:c r="AZ924" s="59" t="str">
        <x:v>2026-05-28 15:50</x:v>
      </x:c>
      <x:c r="BA924" s="53" t="n">
        <x:v>43191</x:v>
      </x:c>
      <x:c r="BB924" s="50" t="str">
        <x:v>栗林 憲介</x:v>
      </x:c>
      <x:c r="BC924" s="50"/>
      <x:c r="BD924" s="50"/>
    </x:row>
    <x:row r="925">
      <x:c r="A925" s="50" t="n">
        <x:v>924</x:v>
      </x:c>
      <x:c r="B925" s="50" t="str">
        <x:v>7745</x:v>
      </x:c>
      <x:c r="C925" s="50" t="str">
        <x:v>7745.T</x:v>
      </x:c>
      <x:c r="D925" s="50" t="str">
        <x:v>A&amp;D HOLON Holdings Company,Limited</x:v>
      </x:c>
      <x:c r="E925" s="50" t="str">
        <x:v>Prime Market (Domestic)</x:v>
      </x:c>
      <x:c r="F925" s="50" t="str">
        <x:v>Precision Instruments</x:v>
      </x:c>
      <x:c r="G925" s="51" t="n">
        <x:v>48424</x:v>
      </x:c>
      <x:c r="H925" s="51" t="n">
        <x:v>51736</x:v>
      </x:c>
      <x:c r="I925" s="51" t="n">
        <x:v>59028</x:v>
      </x:c>
      <x:c r="J925" s="51" t="n">
        <x:v>61955</x:v>
      </x:c>
      <x:c r="K925" s="51" t="n">
        <x:v>67083</x:v>
      </x:c>
      <x:c r="L925" s="52" t="n">
        <x:f>IFERROR(H925/G925-1,"")</x:f>
        <x:v>0.06839583677515271</x:v>
      </x:c>
      <x:c r="M925" s="52" t="n">
        <x:f>IFERROR(I925/H925-1,"")</x:f>
        <x:v>0.1409463429720117</x:v>
      </x:c>
      <x:c r="N925" s="52" t="n">
        <x:f>IFERROR(J925/I925-1,"")</x:f>
        <x:v>0.049586636850308397</x:v>
      </x:c>
      <x:c r="O925" s="52" t="n">
        <x:f>IFERROR(K925/J925-1,"")</x:f>
        <x:v>0.08276975223952876</x:v>
      </x:c>
      <x:c r="P925" s="52" t="n">
        <x:f>IFERROR((K925/G925)^(1/4)-1,"")</x:f>
        <x:v>0.08489561503282705</x:v>
      </x:c>
      <x:c r="Q925" s="51" t="n">
        <x:v>8813</x:v>
      </x:c>
      <x:c r="R925" s="52" t="n">
        <x:f>IFERROR(Q925/K925,"")</x:f>
        <x:v>0.131374565836352</x:v>
      </x:c>
      <x:c r="S925" s="53" t="n">
        <x:v>37712</x:v>
      </x:c>
      <x:c r="T925" s="50" t="str">
        <x:v>EDINET_company_history</x:v>
      </x:c>
      <x:c r="U925" s="50" t="str">
        <x:v>日本マスタートラスト信託銀行㈱（信託口）</x:v>
      </x:c>
      <x:c r="V925" s="54" t="n">
        <x:v>0.1754</x:v>
      </x:c>
      <x:c r="W925" s="50" t="str">
        <x:v>森 島 泰 信 / 張 皓</x:v>
      </x:c>
      <x:c r="X925" s="50" t="b">
        <x:f>AND(COUNT(L925:O925)=4,L925&gt;='設定'!$B$6,M925&gt;='設定'!$B$6,N925&gt;='設定'!$B$6,O925&gt;='設定'!$B$6)</x:f>
        <x:v>0</x:v>
      </x:c>
      <x:c r="Y925" s="50" t="b">
        <x:f>AND(COUNT(G925:K925)=5,P925&gt;='設定'!$B$7)</x:f>
        <x:v>0</x:v>
      </x:c>
      <x:c r="Z925" s="50" t="b">
        <x:f>AND(ISNUMBER(R925),R925&gt;='設定'!$B$8)</x:f>
        <x:v>1</x:v>
      </x:c>
      <x:c r="AA925" s="50" t="b">
        <x:f>AND(ISNUMBER(S925),S925&gt;=DATE(YEAR('設定'!$B$10)-'設定'!$B$9,MONTH('設定'!$B$10),DAY('設定'!$B$10)))</x:f>
        <x:v>0</x:v>
      </x:c>
      <x:c r="AB925" s="55" t="b">
        <x:v>0</x:v>
      </x:c>
      <x:c r="AC925" s="55" t="b">
        <x:v>0</x:v>
      </x:c>
      <x:c r="AD925" s="50" t="n">
        <x:f>IF(X925,1,0)+IF(Z925,1,0)+IF(AA925,1,0)+IF(AB925,1,0)</x:f>
        <x:v>1</x:v>
      </x:c>
      <x:c r="AE925" s="50" t="n">
        <x:f>IF(Y925,1,0)+IF(Z925,1,0)+IF(AA925,1,0)+IF(AB925,1,0)</x:f>
        <x:v>1</x:v>
      </x:c>
      <x:c r="AF925" s="50" t="n">
        <x:f>IF(Y925,1,0)+IF(Z925,1,0)+IF(AA925,1,0)+IF(AC925,1,0)</x:f>
        <x:v>1</x:v>
      </x:c>
      <x:c r="AG925" s="53" t="n">
        <x:v>44348</x:v>
      </x:c>
      <x:c r="AH925" s="50" t="str">
        <x:v>S100W7MR</x:v>
      </x:c>
      <x:c r="AI925" s="50" t="str">
        <x:v>NetSalesSummaryOfBusinessResults</x:v>
      </x:c>
      <x:c r="AJ925" s="50" t="str">
        <x:v>OperatingIncome</x:v>
      </x:c>
      <x:c r="AK925" s="53" t="n">
        <x:v>45747</x:v>
      </x:c>
      <x:c r="AL925" s="50" t="str">
        <x:v>365/365/365/366/365</x:v>
      </x:c>
      <x:c r="AM925" s="51" t="n">
        <x:v>27725208</x:v>
      </x:c>
      <x:c r="AN925" s="51" t="n">
        <x:v>2795</x:v>
      </x:c>
      <x:c r="AO925" s="51" t="n">
        <x:f>IFERROR(AM925*AN925,"")</x:f>
        <x:v>77491956360</x:v>
      </x:c>
      <x:c r="AP925" s="56" t="n">
        <x:f>IFERROR(AO925/(K925*1000000),"")</x:f>
        <x:v>1.1551653378650328</x:v>
      </x:c>
      <x:c r="AQ925" s="57" t="n">
        <x:v>457789410</x:v>
      </x:c>
      <x:c r="AR925" s="52" t="n">
        <x:v>0.4591756680209053</x:v>
      </x:c>
      <x:c r="AS925" s="52" t="n">
        <x:v>-0.5996464137980251</x:v>
      </x:c>
      <x:c r="AT925" s="55" t="b">
        <x:v>1</x:v>
      </x:c>
      <x:c r="AU925" s="50"/>
      <x:c r="AV925" s="58" t="n">
        <x:v>0.3030427830321319</x:v>
      </x:c>
      <x:c r="AW925" s="50" t="n">
        <x:v>424</x:v>
      </x:c>
      <x:c r="AX925" s="50" t="str">
        <x:v>Future Moat</x:v>
      </x:c>
      <x:c r="AY925" s="50" t="str">
        <x:v>目立つ機械的警告なし（定性確認は別途必要）</x:v>
      </x:c>
      <x:c r="AZ925" s="59" t="str">
        <x:v>2025-06-26 16:06</x:v>
      </x:c>
      <x:c r="BA925" s="53" t="n">
        <x:v>37712</x:v>
      </x:c>
      <x:c r="BB925" s="50"/>
      <x:c r="BC925" s="50"/>
      <x:c r="BD925" s="50" t="str">
        <x:v>TOPIX Small 1</x:v>
      </x:c>
    </x:row>
    <x:row r="926">
      <x:c r="A926" s="50" t="n">
        <x:v>925</x:v>
      </x:c>
      <x:c r="B926" s="50" t="str">
        <x:v>3110</x:v>
      </x:c>
      <x:c r="C926" s="50" t="str">
        <x:v>3110.T</x:v>
      </x:c>
      <x:c r="D926" s="50" t="str">
        <x:v>NITTO BOSEKI CO.,LTD.</x:v>
      </x:c>
      <x:c r="E926" s="50" t="str">
        <x:v>Prime Market (Domestic)</x:v>
      </x:c>
      <x:c r="F926" s="50" t="str">
        <x:v>Glass and Ceramics Products</x:v>
      </x:c>
      <x:c r="G926" s="51" t="n">
        <x:v>78727</x:v>
      </x:c>
      <x:c r="H926" s="51" t="n">
        <x:v>84051</x:v>
      </x:c>
      <x:c r="I926" s="51" t="n">
        <x:v>87529</x:v>
      </x:c>
      <x:c r="J926" s="51" t="n">
        <x:v>93253</x:v>
      </x:c>
      <x:c r="K926" s="51" t="n">
        <x:v>109035</x:v>
      </x:c>
      <x:c r="L926" s="52" t="n">
        <x:f>IFERROR(H926/G926-1,"")</x:f>
        <x:v>0.06762610032136362</x:v>
      </x:c>
      <x:c r="M926" s="52" t="n">
        <x:f>IFERROR(I926/H926-1,"")</x:f>
        <x:v>0.04137963855278337</x:v>
      </x:c>
      <x:c r="N926" s="52" t="n">
        <x:f>IFERROR(J926/I926-1,"")</x:f>
        <x:v>0.06539546893029735</x:v>
      </x:c>
      <x:c r="O926" s="52" t="n">
        <x:f>IFERROR(K926/J926-1,"")</x:f>
        <x:v>0.16923852315743204</x:v>
      </x:c>
      <x:c r="P926" s="52" t="n">
        <x:f>IFERROR((K926/G926)^(1/4)-1,"")</x:f>
        <x:v>0.08482717654224325</x:v>
      </x:c>
      <x:c r="Q926" s="51" t="n">
        <x:v>16445</x:v>
      </x:c>
      <x:c r="R926" s="52" t="n">
        <x:f>IFERROR(Q926/K926,"")</x:f>
        <x:v>0.15082313018755444</x:v>
      </x:c>
      <x:c r="S926" s="53" t="n">
        <x:v>14277</x:v>
      </x:c>
      <x:c r="T926" s="50" t="str">
        <x:v>EDINET_company_history</x:v>
      </x:c>
      <x:c r="U926" s="50" t="str">
        <x:v>日本マスタートラスト信託銀行株式会社（信託口）</x:v>
      </x:c>
      <x:c r="V926" s="54" t="n">
        <x:v>0.1025</x:v>
      </x:c>
      <x:c r="W926" s="50"/>
      <x:c r="X926" s="50" t="b">
        <x:f>AND(COUNT(L926:O926)=4,L926&gt;='設定'!$B$6,M926&gt;='設定'!$B$6,N926&gt;='設定'!$B$6,O926&gt;='設定'!$B$6)</x:f>
        <x:v>0</x:v>
      </x:c>
      <x:c r="Y926" s="50" t="b">
        <x:f>AND(COUNT(G926:K926)=5,P926&gt;='設定'!$B$7)</x:f>
        <x:v>0</x:v>
      </x:c>
      <x:c r="Z926" s="50" t="b">
        <x:f>AND(ISNUMBER(R926),R926&gt;='設定'!$B$8)</x:f>
        <x:v>1</x:v>
      </x:c>
      <x:c r="AA926" s="50" t="b">
        <x:f>AND(ISNUMBER(S926),S926&gt;=DATE(YEAR('設定'!$B$10)-'設定'!$B$9,MONTH('設定'!$B$10),DAY('設定'!$B$10)))</x:f>
        <x:v>0</x:v>
      </x:c>
      <x:c r="AB926" s="55" t="b">
        <x:v>0</x:v>
      </x:c>
      <x:c r="AC926" s="55" t="b">
        <x:v>0</x:v>
      </x:c>
      <x:c r="AD926" s="50" t="n">
        <x:f>IF(X926,1,0)+IF(Z926,1,0)+IF(AA926,1,0)+IF(AB926,1,0)</x:f>
        <x:v>1</x:v>
      </x:c>
      <x:c r="AE926" s="50" t="n">
        <x:f>IF(Y926,1,0)+IF(Z926,1,0)+IF(AA926,1,0)+IF(AB926,1,0)</x:f>
        <x:v>1</x:v>
      </x:c>
      <x:c r="AF926" s="50" t="n">
        <x:f>IF(Y926,1,0)+IF(Z926,1,0)+IF(AA926,1,0)+IF(AC926,1,0)</x:f>
        <x:v>1</x:v>
      </x:c>
      <x:c r="AG926" s="53" t="n">
        <x:v>44348</x:v>
      </x:c>
      <x:c r="AH926" s="50" t="str">
        <x:v>S100VZQB</x:v>
      </x:c>
      <x:c r="AI926" s="50" t="str">
        <x:v>NetSalesSummaryOfBusinessResults</x:v>
      </x:c>
      <x:c r="AJ926" s="50" t="str">
        <x:v>OperatingIncome</x:v>
      </x:c>
      <x:c r="AK926" s="53" t="n">
        <x:v>45747</x:v>
      </x:c>
      <x:c r="AL926" s="50" t="str">
        <x:v>365/365/365/366/365</x:v>
      </x:c>
      <x:c r="AM926" s="51" t="n">
        <x:v>36578912</x:v>
      </x:c>
      <x:c r="AN926" s="51" t="n">
        <x:v>24240</x:v>
      </x:c>
      <x:c r="AO926" s="51" t="n">
        <x:f>IFERROR(AM926*AN926,"")</x:f>
        <x:v>886672826880</x:v>
      </x:c>
      <x:c r="AP926" s="56" t="n">
        <x:f>IFERROR(AO926/(K926*1000000),"")</x:f>
        <x:v>8.132001897372403</x:v>
      </x:c>
      <x:c r="AQ926" s="57" t="n">
        <x:v>56759289100</x:v>
      </x:c>
      <x:c r="AR926" s="52" t="n">
        <x:v>0.5904358712214555</x:v>
      </x:c>
      <x:c r="AS926" s="52" t="n">
        <x:v>-0.5863448019103824</x:v>
      </x:c>
      <x:c r="AT926" s="55" t="b">
        <x:v>1</x:v>
      </x:c>
      <x:c r="AU926" s="50"/>
      <x:c r="AV926" s="58" t="n">
        <x:v>0.145764211261248</x:v>
      </x:c>
      <x:c r="AW926" s="50" t="n">
        <x:v>969</x:v>
      </x:c>
      <x:c r="AX926" s="50" t="str">
        <x:v>Core Moat</x:v>
      </x:c>
      <x:c r="AY926" s="50" t="str">
        <x:v>目立つ機械的警告なし（定性確認は別途必要）</x:v>
      </x:c>
      <x:c r="AZ926" s="59" t="str">
        <x:v>2025-06-19 13:15</x:v>
      </x:c>
      <x:c r="BA926" s="53" t="n">
        <x:v>14277</x:v>
      </x:c>
      <x:c r="BB926" s="50"/>
      <x:c r="BC926" s="50"/>
      <x:c r="BD926" s="50" t="str">
        <x:v>TOPIX Small 1</x:v>
      </x:c>
    </x:row>
    <x:row r="927">
      <x:c r="A927" s="50" t="n">
        <x:v>926</x:v>
      </x:c>
      <x:c r="B927" s="50" t="str">
        <x:v>9049</x:v>
      </x:c>
      <x:c r="C927" s="50" t="str">
        <x:v>9049.T</x:v>
      </x:c>
      <x:c r="D927" s="50" t="str">
        <x:v>Keifuku Electric Railroad Co.,Ltd.</x:v>
      </x:c>
      <x:c r="E927" s="50" t="str">
        <x:v>Standard Market(Domestic)</x:v>
      </x:c>
      <x:c r="F927" s="50" t="str">
        <x:v>Land Transportation</x:v>
      </x:c>
      <x:c r="G927" s="51" t="n">
        <x:v>10448</x:v>
      </x:c>
      <x:c r="H927" s="51" t="n">
        <x:v>11603</x:v>
      </x:c>
      <x:c r="I927" s="51" t="n">
        <x:v>13324</x:v>
      </x:c>
      <x:c r="J927" s="51" t="n">
        <x:v>14042</x:v>
      </x:c>
      <x:c r="K927" s="51" t="n">
        <x:v>14459</x:v>
      </x:c>
      <x:c r="L927" s="52" t="n">
        <x:f>IFERROR(H927/G927-1,"")</x:f>
        <x:v>0.11054747320061264</x:v>
      </x:c>
      <x:c r="M927" s="52" t="n">
        <x:f>IFERROR(I927/H927-1,"")</x:f>
        <x:v>0.14832370938550365</x:v>
      </x:c>
      <x:c r="N927" s="52" t="n">
        <x:f>IFERROR(J927/I927-1,"")</x:f>
        <x:v>0.053887721404983546</x:v>
      </x:c>
      <x:c r="O927" s="52" t="n">
        <x:f>IFERROR(K927/J927-1,"")</x:f>
        <x:v>0.02969662441247678</x:v>
      </x:c>
      <x:c r="P927" s="52" t="n">
        <x:f>IFERROR((K927/G927)^(1/4)-1,"")</x:f>
        <x:v>0.08461666604083673</x:v>
      </x:c>
      <x:c r="Q927" s="51" t="n">
        <x:v>2302</x:v>
      </x:c>
      <x:c r="R927" s="52" t="n">
        <x:f>IFERROR(Q927/K927,"")</x:f>
        <x:v>0.15920879728888582</x:v>
      </x:c>
      <x:c r="S927" s="53" t="n">
        <x:v>18019</x:v>
      </x:c>
      <x:c r="T927" s="50" t="str">
        <x:v>EDINET_company_history</x:v>
      </x:c>
      <x:c r="U927" s="50" t="str">
        <x:v>京阪ホールディングス株式会社</x:v>
      </x:c>
      <x:c r="V927" s="54" t="n">
        <x:v>0.4317</x:v>
      </x:c>
      <x:c r="W927" s="50" t="str">
        <x:v>大塚 憲郎</x:v>
      </x:c>
      <x:c r="X927" s="50" t="b">
        <x:f>AND(COUNT(L927:O927)=4,L927&gt;='設定'!$B$6,M927&gt;='設定'!$B$6,N927&gt;='設定'!$B$6,O927&gt;='設定'!$B$6)</x:f>
        <x:v>0</x:v>
      </x:c>
      <x:c r="Y927" s="50" t="b">
        <x:f>AND(COUNT(G927:K927)=5,P927&gt;='設定'!$B$7)</x:f>
        <x:v>0</x:v>
      </x:c>
      <x:c r="Z927" s="50" t="b">
        <x:f>AND(ISNUMBER(R927),R927&gt;='設定'!$B$8)</x:f>
        <x:v>1</x:v>
      </x:c>
      <x:c r="AA927" s="50" t="b">
        <x:f>AND(ISNUMBER(S927),S927&gt;=DATE(YEAR('設定'!$B$10)-'設定'!$B$9,MONTH('設定'!$B$10),DAY('設定'!$B$10)))</x:f>
        <x:v>0</x:v>
      </x:c>
      <x:c r="AB927" s="55" t="b">
        <x:v>0</x:v>
      </x:c>
      <x:c r="AC927" s="55" t="b">
        <x:v>0</x:v>
      </x:c>
      <x:c r="AD927" s="50" t="n">
        <x:f>IF(X927,1,0)+IF(Z927,1,0)+IF(AA927,1,0)+IF(AB927,1,0)</x:f>
        <x:v>1</x:v>
      </x:c>
      <x:c r="AE927" s="50" t="n">
        <x:f>IF(Y927,1,0)+IF(Z927,1,0)+IF(AA927,1,0)+IF(AB927,1,0)</x:f>
        <x:v>1</x:v>
      </x:c>
      <x:c r="AF927" s="50" t="n">
        <x:f>IF(Y927,1,0)+IF(Z927,1,0)+IF(AA927,1,0)+IF(AC927,1,0)</x:f>
        <x:v>1</x:v>
      </x:c>
      <x:c r="AG927" s="53" t="n">
        <x:v>44348</x:v>
      </x:c>
      <x:c r="AH927" s="50" t="str">
        <x:v>S100VZNX</x:v>
      </x:c>
      <x:c r="AI927" s="50" t="str">
        <x:v>OperatingRevenue1SummaryOfBusinessResults</x:v>
      </x:c>
      <x:c r="AJ927" s="50" t="str">
        <x:v>OperatingIncome</x:v>
      </x:c>
      <x:c r="AK927" s="53" t="n">
        <x:v>45747</x:v>
      </x:c>
      <x:c r="AL927" s="50" t="str">
        <x:v>365/365/365/366/365</x:v>
      </x:c>
      <x:c r="AM927" s="51" t="n">
        <x:v>1987300</x:v>
      </x:c>
      <x:c r="AN927" s="51" t="n">
        <x:v>7300</x:v>
      </x:c>
      <x:c r="AO927" s="51" t="n">
        <x:f>IFERROR(AM927*AN927,"")</x:f>
        <x:v>14507290000</x:v>
      </x:c>
      <x:c r="AP927" s="56" t="n">
        <x:f>IFERROR(AO927/(K927*1000000),"")</x:f>
        <x:v>1.003339788367107</x:v>
      </x:c>
      <x:c r="AQ927" s="57" t="n">
        <x:v>1847283.3333333333</x:v>
      </x:c>
      <x:c r="AR927" s="52" t="n">
        <x:v>0.2309408691443333</x:v>
      </x:c>
      <x:c r="AS927" s="52" t="n">
        <x:v>-0.260883757039953</x:v>
      </x:c>
      <x:c r="AT927" s="55" t="b">
        <x:v>0</x:v>
      </x:c>
      <x:c r="AU927" s="50" t="str">
        <x:v>low_liquidity</x:v>
      </x:c>
      <x:c r="AV927" s="58" t="n">
        <x:v>0.209608644274123</x:v>
      </x:c>
      <x:c r="AW927" s="50" t="n">
        <x:v>674</x:v>
      </x:c>
      <x:c r="AX927" s="50" t="str">
        <x:v>Discovery</x:v>
      </x:c>
      <x:c r="AY927" s="50" t="str">
        <x:v>既存適格性フィルター不通過: low_liquidity / 60日平均売買代金2,000万円未満</x:v>
      </x:c>
      <x:c r="AZ927" s="59" t="str">
        <x:v>2025-06-19 16:31</x:v>
      </x:c>
      <x:c r="BA927" s="53" t="n">
        <x:v>18019</x:v>
      </x:c>
      <x:c r="BB927" s="50"/>
      <x:c r="BC927" s="50"/>
      <x:c r="BD927" s="50"/>
    </x:row>
    <x:row r="928">
      <x:c r="A928" s="50" t="n">
        <x:v>927</x:v>
      </x:c>
      <x:c r="B928" s="50" t="str">
        <x:v>3160</x:v>
      </x:c>
      <x:c r="C928" s="50" t="str">
        <x:v>3160.T</x:v>
      </x:c>
      <x:c r="D928" s="50" t="str">
        <x:v>OOMITSU CO.,LTD.</x:v>
      </x:c>
      <x:c r="E928" s="50" t="str">
        <x:v>Standard Market(Domestic)</x:v>
      </x:c>
      <x:c r="F928" s="50" t="str">
        <x:v>Wholesale Trade</x:v>
      </x:c>
      <x:c r="G928" s="51" t="n">
        <x:v>54133.48</x:v>
      </x:c>
      <x:c r="H928" s="51" t="n">
        <x:v>55692.613</x:v>
      </x:c>
      <x:c r="I928" s="51" t="n">
        <x:v>64825.518</x:v>
      </x:c>
      <x:c r="J928" s="51" t="n">
        <x:v>70505.597</x:v>
      </x:c>
      <x:c r="K928" s="51" t="n">
        <x:v>74880.531</x:v>
      </x:c>
      <x:c r="L928" s="52" t="n">
        <x:f>IFERROR(H928/G928-1,"")</x:f>
        <x:v>0.028801639946295587</x:v>
      </x:c>
      <x:c r="M928" s="52" t="n">
        <x:f>IFERROR(I928/H928-1,"")</x:f>
        <x:v>0.16398772670264194</x:v>
      </x:c>
      <x:c r="N928" s="52" t="n">
        <x:f>IFERROR(J928/I928-1,"")</x:f>
        <x:v>0.08762103528428411</x:v>
      </x:c>
      <x:c r="O928" s="52" t="n">
        <x:f>IFERROR(K928/J928-1,"")</x:f>
        <x:v>0.06205087519505725</x:v>
      </x:c>
      <x:c r="P928" s="52" t="n">
        <x:f>IFERROR((K928/G928)^(1/4)-1,"")</x:f>
        <x:v>0.08449047540316212</x:v>
      </x:c>
      <x:c r="Q928" s="51" t="n">
        <x:v>811.133</x:v>
      </x:c>
      <x:c r="R928" s="52" t="n">
        <x:f>IFERROR(Q928/K928,"")</x:f>
        <x:v>0.010832361752349218</x:v>
      </x:c>
      <x:c r="S928" s="53" t="n">
        <x:v>40238</x:v>
      </x:c>
      <x:c r="T928" s="50" t="str">
        <x:v>EDINET_company_history</x:v>
      </x:c>
      <x:c r="U928" s="50" t="str">
        <x:v>金森 武</x:v>
      </x:c>
      <x:c r="V928" s="54" t="n">
        <x:v>0.1302</x:v>
      </x:c>
      <x:c r="W928" s="50" t="str">
        <x:v>金森 武</x:v>
      </x:c>
      <x:c r="X928" s="50" t="b">
        <x:f>AND(COUNT(L928:O928)=4,L928&gt;='設定'!$B$6,M928&gt;='設定'!$B$6,N928&gt;='設定'!$B$6,O928&gt;='設定'!$B$6)</x:f>
        <x:v>0</x:v>
      </x:c>
      <x:c r="Y928" s="50" t="b">
        <x:f>AND(COUNT(G928:K928)=5,P928&gt;='設定'!$B$7)</x:f>
        <x:v>0</x:v>
      </x:c>
      <x:c r="Z928" s="50" t="b">
        <x:f>AND(ISNUMBER(R928),R928&gt;='設定'!$B$8)</x:f>
        <x:v>0</x:v>
      </x:c>
      <x:c r="AA928" s="50" t="b">
        <x:f>AND(ISNUMBER(S928),S928&gt;=DATE(YEAR('設定'!$B$10)-'設定'!$B$9,MONTH('設定'!$B$10),DAY('設定'!$B$10)))</x:f>
        <x:v>0</x:v>
      </x:c>
      <x:c r="AB928" s="55" t="b">
        <x:v>1</x:v>
      </x:c>
      <x:c r="AC928" s="55" t="b">
        <x:v>1</x:v>
      </x:c>
      <x:c r="AD928" s="50" t="n">
        <x:f>IF(X928,1,0)+IF(Z928,1,0)+IF(AA928,1,0)+IF(AB928,1,0)</x:f>
        <x:v>1</x:v>
      </x:c>
      <x:c r="AE928" s="50" t="n">
        <x:f>IF(Y928,1,0)+IF(Z928,1,0)+IF(AA928,1,0)+IF(AB928,1,0)</x:f>
        <x:v>1</x:v>
      </x:c>
      <x:c r="AF928" s="50" t="n">
        <x:f>IF(Y928,1,0)+IF(Z928,1,0)+IF(AA928,1,0)+IF(AC928,1,0)</x:f>
        <x:v>1</x:v>
      </x:c>
      <x:c r="AG928" s="53" t="n">
        <x:v>44348</x:v>
      </x:c>
      <x:c r="AH928" s="50" t="str">
        <x:v>S100WJ4B</x:v>
      </x:c>
      <x:c r="AI928" s="50" t="str">
        <x:v>NetSalesSummaryOfBusinessResults</x:v>
      </x:c>
      <x:c r="AJ928" s="50" t="str">
        <x:v>OperatingIncome</x:v>
      </x:c>
      <x:c r="AK928" s="53" t="n">
        <x:v>45808</x:v>
      </x:c>
      <x:c r="AL928" s="50" t="str">
        <x:v>365/365/365/366/365</x:v>
      </x:c>
      <x:c r="AM928" s="51" t="n">
        <x:v>14683300</x:v>
      </x:c>
      <x:c r="AN928" s="51" t="n">
        <x:v>555</x:v>
      </x:c>
      <x:c r="AO928" s="51" t="n">
        <x:f>IFERROR(AM928*AN928,"")</x:f>
        <x:v>8149231500</x:v>
      </x:c>
      <x:c r="AP928" s="56" t="n">
        <x:f>IFERROR(AO928/(K928*1000000),"")</x:f>
        <x:v>0.10882977712858366</x:v>
      </x:c>
      <x:c r="AQ928" s="57" t="n">
        <x:v>11700545</x:v>
      </x:c>
      <x:c r="AR928" s="52" t="n">
        <x:v>0.1823957236784829</x:v>
      </x:c>
      <x:c r="AS928" s="52" t="n">
        <x:v>-0.2768358959478281</x:v>
      </x:c>
      <x:c r="AT928" s="55" t="b">
        <x:v>0</x:v>
      </x:c>
      <x:c r="AU928" s="50" t="str">
        <x:v>low_liquidity</x:v>
      </x:c>
      <x:c r="AV928" s="58" t="n">
        <x:v>-0.0753917126737131</x:v>
      </x:c>
      <x:c r="AW928" s="50" t="n">
        <x:v>2440</x:v>
      </x:c>
      <x:c r="AX928" s="50" t="str">
        <x:v>Core Moat</x:v>
      </x:c>
      <x:c r="AY928" s="50" t="str">
        <x:v>既存適格性フィルター不通過: low_liquidity / 60日平均売買代金2,000万円未満</x:v>
      </x:c>
      <x:c r="AZ928" s="59" t="str">
        <x:v>2025-08-19 16:19</x:v>
      </x:c>
      <x:c r="BA928" s="53" t="n">
        <x:v>40238</x:v>
      </x:c>
      <x:c r="BB928" s="50" t="str">
        <x:v>金森 武</x:v>
      </x:c>
      <x:c r="BC928" s="50"/>
      <x:c r="BD928" s="50"/>
    </x:row>
    <x:row r="929">
      <x:c r="A929" s="50" t="n">
        <x:v>928</x:v>
      </x:c>
      <x:c r="B929" s="50" t="str">
        <x:v>6866</x:v>
      </x:c>
      <x:c r="C929" s="50" t="str">
        <x:v>6866.T</x:v>
      </x:c>
      <x:c r="D929" s="50" t="str">
        <x:v>HIOKI E.E.CORPORATION</x:v>
      </x:c>
      <x:c r="E929" s="50" t="str">
        <x:v>Prime Market (Domestic)</x:v>
      </x:c>
      <x:c r="F929" s="50" t="str">
        <x:v>Electric Appliances</x:v>
      </x:c>
      <x:c r="G929" s="51" t="n">
        <x:v>29322.002</x:v>
      </x:c>
      <x:c r="H929" s="51" t="n">
        <x:v>34371.11</x:v>
      </x:c>
      <x:c r="I929" s="51" t="n">
        <x:v>39154.033</x:v>
      </x:c>
      <x:c r="J929" s="51" t="n">
        <x:v>39270.659</x:v>
      </x:c>
      <x:c r="K929" s="51" t="n">
        <x:v>40531.817</x:v>
      </x:c>
      <x:c r="L929" s="52" t="n">
        <x:f>IFERROR(H929/G929-1,"")</x:f>
        <x:v>0.17219520004125233</x:v>
      </x:c>
      <x:c r="M929" s="52" t="n">
        <x:f>IFERROR(I929/H929-1,"")</x:f>
        <x:v>0.13915532550447174</x:v>
      </x:c>
      <x:c r="N929" s="52" t="n">
        <x:f>IFERROR(J929/I929-1,"")</x:f>
        <x:v>0.0029786459034755186</x:v>
      </x:c>
      <x:c r="O929" s="52" t="n">
        <x:f>IFERROR(K929/J929-1,"")</x:f>
        <x:v>0.032114510734337465</x:v>
      </x:c>
      <x:c r="P929" s="52" t="n">
        <x:f>IFERROR((K929/G929)^(1/4)-1,"")</x:f>
        <x:v>0.08430288557457732</x:v>
      </x:c>
      <x:c r="Q929" s="51" t="n">
        <x:v>6791.605</x:v>
      </x:c>
      <x:c r="R929" s="52" t="n">
        <x:f>IFERROR(Q929/K929,"")</x:f>
        <x:v>0.16756231283685108</x:v>
      </x:c>
      <x:c r="S929" s="53" t="n">
        <x:v>37196</x:v>
      </x:c>
      <x:c r="T929" s="50" t="str">
        <x:v>EDINET_company_history</x:v>
      </x:c>
      <x:c r="U929" s="50" t="str">
        <x:v>日本マスタートラスト信託銀行株式会社（信託口）</x:v>
      </x:c>
      <x:c r="V929" s="54" t="n">
        <x:v>0.1055</x:v>
      </x:c>
      <x:c r="W929" s="50" t="str">
        <x:v>岡澤 尊宏</x:v>
      </x:c>
      <x:c r="X929" s="50" t="b">
        <x:f>AND(COUNT(L929:O929)=4,L929&gt;='設定'!$B$6,M929&gt;='設定'!$B$6,N929&gt;='設定'!$B$6,O929&gt;='設定'!$B$6)</x:f>
        <x:v>0</x:v>
      </x:c>
      <x:c r="Y929" s="50" t="b">
        <x:f>AND(COUNT(G929:K929)=5,P929&gt;='設定'!$B$7)</x:f>
        <x:v>0</x:v>
      </x:c>
      <x:c r="Z929" s="50" t="b">
        <x:f>AND(ISNUMBER(R929),R929&gt;='設定'!$B$8)</x:f>
        <x:v>1</x:v>
      </x:c>
      <x:c r="AA929" s="50" t="b">
        <x:f>AND(ISNUMBER(S929),S929&gt;=DATE(YEAR('設定'!$B$10)-'設定'!$B$9,MONTH('設定'!$B$10),DAY('設定'!$B$10)))</x:f>
        <x:v>0</x:v>
      </x:c>
      <x:c r="AB929" s="55" t="b">
        <x:v>0</x:v>
      </x:c>
      <x:c r="AC929" s="55" t="b">
        <x:v>0</x:v>
      </x:c>
      <x:c r="AD929" s="50" t="n">
        <x:f>IF(X929,1,0)+IF(Z929,1,0)+IF(AA929,1,0)+IF(AB929,1,0)</x:f>
        <x:v>1</x:v>
      </x:c>
      <x:c r="AE929" s="50" t="n">
        <x:f>IF(Y929,1,0)+IF(Z929,1,0)+IF(AA929,1,0)+IF(AB929,1,0)</x:f>
        <x:v>1</x:v>
      </x:c>
      <x:c r="AF929" s="50" t="n">
        <x:f>IF(Y929,1,0)+IF(Z929,1,0)+IF(AA929,1,0)+IF(AC929,1,0)</x:f>
        <x:v>1</x:v>
      </x:c>
      <x:c r="AG929" s="53" t="n">
        <x:v>44348</x:v>
      </x:c>
      <x:c r="AH929" s="50" t="str">
        <x:v>S100XNNG</x:v>
      </x:c>
      <x:c r="AI929" s="50" t="str">
        <x:v>NetSalesSummaryOfBusinessResults</x:v>
      </x:c>
      <x:c r="AJ929" s="50" t="str">
        <x:v>OperatingIncome</x:v>
      </x:c>
      <x:c r="AK929" s="53" t="n">
        <x:v>46022</x:v>
      </x:c>
      <x:c r="AL929" s="50" t="str">
        <x:v>365/365/365/366/365</x:v>
      </x:c>
      <x:c r="AM929" s="51" t="n">
        <x:v>13538765</x:v>
      </x:c>
      <x:c r="AN929" s="51" t="n">
        <x:v>13180</x:v>
      </x:c>
      <x:c r="AO929" s="51" t="n">
        <x:f>IFERROR(AM929*AN929,"")</x:f>
        <x:v>178440922700</x:v>
      </x:c>
      <x:c r="AP929" s="56" t="n">
        <x:f>IFERROR(AO929/(K929*1000000),"")</x:f>
        <x:v>4.40249009068604</x:v>
      </x:c>
      <x:c r="AQ929" s="57" t="n">
        <x:v>739085916.6666666</x:v>
      </x:c>
      <x:c r="AR929" s="52" t="n">
        <x:v>0.3869347769240133</x:v>
      </x:c>
      <x:c r="AS929" s="52" t="n">
        <x:v>-0.419025472249844</x:v>
      </x:c>
      <x:c r="AT929" s="55" t="b">
        <x:v>1</x:v>
      </x:c>
      <x:c r="AU929" s="50"/>
      <x:c r="AV929" s="58" t="n">
        <x:v>0.5276662592092229</x:v>
      </x:c>
      <x:c r="AW929" s="50" t="n">
        <x:v>72</x:v>
      </x:c>
      <x:c r="AX929" s="50" t="str">
        <x:v>Future Moat</x:v>
      </x:c>
      <x:c r="AY929" s="50" t="str">
        <x:v>目立つ機械的警告なし（定性確認は別途必要）</x:v>
      </x:c>
      <x:c r="AZ929" s="59" t="str">
        <x:v>2026-02-27 12:52</x:v>
      </x:c>
      <x:c r="BA929" s="53" t="n">
        <x:v>37196</x:v>
      </x:c>
      <x:c r="BB929" s="50"/>
      <x:c r="BC929" s="50"/>
      <x:c r="BD929" s="50" t="str">
        <x:v>TOPIX Small 1</x:v>
      </x:c>
    </x:row>
    <x:row r="930">
      <x:c r="A930" s="50" t="n">
        <x:v>929</x:v>
      </x:c>
      <x:c r="B930" s="50" t="str">
        <x:v>4403</x:v>
      </x:c>
      <x:c r="C930" s="50" t="str">
        <x:v>4403.T</x:v>
      </x:c>
      <x:c r="D930" s="50" t="str">
        <x:v>NOF CORPORATION</x:v>
      </x:c>
      <x:c r="E930" s="50" t="str">
        <x:v>Prime Market (Domestic)</x:v>
      </x:c>
      <x:c r="F930" s="50" t="str">
        <x:v>Chemicals</x:v>
      </x:c>
      <x:c r="G930" s="51" t="n">
        <x:v>172645</x:v>
      </x:c>
      <x:c r="H930" s="51" t="n">
        <x:v>192642</x:v>
      </x:c>
      <x:c r="I930" s="51" t="n">
        <x:v>217709</x:v>
      </x:c>
      <x:c r="J930" s="51" t="n">
        <x:v>222252</x:v>
      </x:c>
      <x:c r="K930" s="51" t="n">
        <x:v>238310</x:v>
      </x:c>
      <x:c r="L930" s="52" t="n">
        <x:f>IFERROR(H930/G930-1,"")</x:f>
        <x:v>0.11582727562338913</x:v>
      </x:c>
      <x:c r="M930" s="52" t="n">
        <x:f>IFERROR(I930/H930-1,"")</x:f>
        <x:v>0.1301221955752121</x:v>
      </x:c>
      <x:c r="N930" s="52" t="n">
        <x:f>IFERROR(J930/I930-1,"")</x:f>
        <x:v>0.02086730452117269</x:v>
      </x:c>
      <x:c r="O930" s="52" t="n">
        <x:f>IFERROR(K930/J930-1,"")</x:f>
        <x:v>0.07225131832334464</x:v>
      </x:c>
      <x:c r="P930" s="52" t="n">
        <x:f>IFERROR((K930/G930)^(1/4)-1,"")</x:f>
        <x:v>0.08391958968726443</x:v>
      </x:c>
      <x:c r="Q930" s="51" t="n">
        <x:v>45308</x:v>
      </x:c>
      <x:c r="R930" s="52" t="n">
        <x:f>IFERROR(Q930/K930,"")</x:f>
        <x:v>0.19012210985690906</x:v>
      </x:c>
      <x:c r="S930" s="53" t="n">
        <x:v>44348</x:v>
      </x:c>
      <x:c r="T930" s="50" t="str">
        <x:v>not_identified_before_local_window</x:v>
      </x:c>
      <x:c r="U930" s="50" t="str">
        <x:v>日本マスタートラスト信託銀行株式会社（信託口）</x:v>
      </x:c>
      <x:c r="V930" s="54" t="n">
        <x:v>0.1607</x:v>
      </x:c>
      <x:c r="W930" s="50" t="str">
        <x:v>宮道 建臣 / 沢村 孝司</x:v>
      </x:c>
      <x:c r="X930" s="50" t="b">
        <x:f>AND(COUNT(L930:O930)=4,L930&gt;='設定'!$B$6,M930&gt;='設定'!$B$6,N930&gt;='設定'!$B$6,O930&gt;='設定'!$B$6)</x:f>
        <x:v>0</x:v>
      </x:c>
      <x:c r="Y930" s="50" t="b">
        <x:f>AND(COUNT(G930:K930)=5,P930&gt;='設定'!$B$7)</x:f>
        <x:v>0</x:v>
      </x:c>
      <x:c r="Z930" s="50" t="b">
        <x:f>AND(ISNUMBER(R930),R930&gt;='設定'!$B$8)</x:f>
        <x:v>1</x:v>
      </x:c>
      <x:c r="AA930" s="50" t="b">
        <x:f>AND(ISNUMBER(S930),S930&gt;=DATE(YEAR('設定'!$B$10)-'設定'!$B$9,MONTH('設定'!$B$10),DAY('設定'!$B$10)))</x:f>
        <x:v>0</x:v>
      </x:c>
      <x:c r="AB930" s="55" t="b">
        <x:v>0</x:v>
      </x:c>
      <x:c r="AC930" s="55" t="b">
        <x:v>0</x:v>
      </x:c>
      <x:c r="AD930" s="50" t="n">
        <x:f>IF(X930,1,0)+IF(Z930,1,0)+IF(AA930,1,0)+IF(AB930,1,0)</x:f>
        <x:v>1</x:v>
      </x:c>
      <x:c r="AE930" s="50" t="n">
        <x:f>IF(Y930,1,0)+IF(Z930,1,0)+IF(AA930,1,0)+IF(AB930,1,0)</x:f>
        <x:v>1</x:v>
      </x:c>
      <x:c r="AF930" s="50" t="n">
        <x:f>IF(Y930,1,0)+IF(Z930,1,0)+IF(AA930,1,0)+IF(AC930,1,0)</x:f>
        <x:v>1</x:v>
      </x:c>
      <x:c r="AG930" s="53" t="n">
        <x:v>44348</x:v>
      </x:c>
      <x:c r="AH930" s="50" t="str">
        <x:v>S100W41Q</x:v>
      </x:c>
      <x:c r="AI930" s="50" t="str">
        <x:v>NetSalesSummaryOfBusinessResults</x:v>
      </x:c>
      <x:c r="AJ930" s="50" t="str">
        <x:v>OperatingIncome</x:v>
      </x:c>
      <x:c r="AK930" s="53" t="n">
        <x:v>45747</x:v>
      </x:c>
      <x:c r="AL930" s="50" t="str">
        <x:v>365/365/365/366/365</x:v>
      </x:c>
      <x:c r="AM930" s="51" t="n">
        <x:v>233457428</x:v>
      </x:c>
      <x:c r="AN930" s="51" t="n">
        <x:v>2682</x:v>
      </x:c>
      <x:c r="AO930" s="51" t="n">
        <x:f>IFERROR(AM930*AN930,"")</x:f>
        <x:v>626132821896</x:v>
      </x:c>
      <x:c r="AP930" s="56" t="n">
        <x:f>IFERROR(AO930/(K930*1000000),"")</x:f>
        <x:v>2.627387948034073</x:v>
      </x:c>
      <x:c r="AQ930" s="57" t="n">
        <x:v>2507716343.3333335</x:v>
      </x:c>
      <x:c r="AR930" s="52" t="n">
        <x:v>0.280496905774585</x:v>
      </x:c>
      <x:c r="AS930" s="52" t="n">
        <x:v>-0.3450386459181858</x:v>
      </x:c>
      <x:c r="AT930" s="55" t="b">
        <x:v>1</x:v>
      </x:c>
      <x:c r="AU930" s="50"/>
      <x:c r="AV930" s="58" t="n">
        <x:v>0.2563334989025385</x:v>
      </x:c>
      <x:c r="AW930" s="50" t="n">
        <x:v>532</x:v>
      </x:c>
      <x:c r="AX930" s="50" t="str">
        <x:v>Core Moat</x:v>
      </x:c>
      <x:c r="AY930" s="50" t="str">
        <x:v>目立つ機械的警告なし（定性確認は別途必要）</x:v>
      </x:c>
      <x:c r="AZ930" s="59" t="str">
        <x:v>2025-06-26 11:00</x:v>
      </x:c>
      <x:c r="BA930" s="53"/>
      <x:c r="BB930" s="50"/>
      <x:c r="BC930" s="50"/>
      <x:c r="BD930" s="50" t="str">
        <x:v>TOPIX Mid400</x:v>
      </x:c>
    </x:row>
    <x:row r="931">
      <x:c r="A931" s="50" t="n">
        <x:v>930</x:v>
      </x:c>
      <x:c r="B931" s="50" t="str">
        <x:v>3433</x:v>
      </x:c>
      <x:c r="C931" s="50" t="str">
        <x:v>3433.T</x:v>
      </x:c>
      <x:c r="D931" s="50" t="str">
        <x:v>TOCALO Co.,Ltd.</x:v>
      </x:c>
      <x:c r="E931" s="50" t="str">
        <x:v>Prime Market (Domestic)</x:v>
      </x:c>
      <x:c r="F931" s="50" t="str">
        <x:v>Metal Products</x:v>
      </x:c>
      <x:c r="G931" s="51" t="n">
        <x:v>39294</x:v>
      </x:c>
      <x:c r="H931" s="51" t="n">
        <x:v>43813</x:v>
      </x:c>
      <x:c r="I931" s="51" t="n">
        <x:v>48144</x:v>
      </x:c>
      <x:c r="J931" s="51" t="n">
        <x:v>46735</x:v>
      </x:c>
      <x:c r="K931" s="51" t="n">
        <x:v>54231</x:v>
      </x:c>
      <x:c r="L931" s="52" t="n">
        <x:f>IFERROR(H931/G931-1,"")</x:f>
        <x:v>0.11500483534381845</x:v>
      </x:c>
      <x:c r="M931" s="52" t="n">
        <x:f>IFERROR(I931/H931-1,"")</x:f>
        <x:v>0.09885193892223776</x:v>
      </x:c>
      <x:c r="N931" s="52" t="n">
        <x:f>IFERROR(J931/I931-1,"")</x:f>
        <x:v>-0.029266367563974716</x:v>
      </x:c>
      <x:c r="O931" s="52" t="n">
        <x:f>IFERROR(K931/J931-1,"")</x:f>
        <x:v>0.16039370921151175</x:v>
      </x:c>
      <x:c r="P931" s="52" t="n">
        <x:f>IFERROR((K931/G931)^(1/4)-1,"")</x:f>
        <x:v>0.08387785447964546</x:v>
      </x:c>
      <x:c r="Q931" s="51" t="n">
        <x:v>12271</x:v>
      </x:c>
      <x:c r="R931" s="52" t="n">
        <x:f>IFERROR(Q931/K931,"")</x:f>
        <x:v>0.2262727960022865</x:v>
      </x:c>
      <x:c r="S931" s="53" t="n">
        <x:v>37956</x:v>
      </x:c>
      <x:c r="T931" s="50" t="str">
        <x:v>EDINET_company_history</x:v>
      </x:c>
      <x:c r="U931" s="50" t="str">
        <x:v>日本マスタートラスト信託銀行株式会社</x:v>
      </x:c>
      <x:c r="V931" s="54" t="n">
        <x:v>0.1822</x:v>
      </x:c>
      <x:c r="W931" s="50" t="str">
        <x:v>三 船 法 行 / 小 林 和 也 / 黒 木 信 之</x:v>
      </x:c>
      <x:c r="X931" s="50" t="b">
        <x:f>AND(COUNT(L931:O931)=4,L931&gt;='設定'!$B$6,M931&gt;='設定'!$B$6,N931&gt;='設定'!$B$6,O931&gt;='設定'!$B$6)</x:f>
        <x:v>0</x:v>
      </x:c>
      <x:c r="Y931" s="50" t="b">
        <x:f>AND(COUNT(G931:K931)=5,P931&gt;='設定'!$B$7)</x:f>
        <x:v>0</x:v>
      </x:c>
      <x:c r="Z931" s="50" t="b">
        <x:f>AND(ISNUMBER(R931),R931&gt;='設定'!$B$8)</x:f>
        <x:v>1</x:v>
      </x:c>
      <x:c r="AA931" s="50" t="b">
        <x:f>AND(ISNUMBER(S931),S931&gt;=DATE(YEAR('設定'!$B$10)-'設定'!$B$9,MONTH('設定'!$B$10),DAY('設定'!$B$10)))</x:f>
        <x:v>0</x:v>
      </x:c>
      <x:c r="AB931" s="55" t="b">
        <x:v>0</x:v>
      </x:c>
      <x:c r="AC931" s="55" t="b">
        <x:v>0</x:v>
      </x:c>
      <x:c r="AD931" s="50" t="n">
        <x:f>IF(X931,1,0)+IF(Z931,1,0)+IF(AA931,1,0)+IF(AB931,1,0)</x:f>
        <x:v>1</x:v>
      </x:c>
      <x:c r="AE931" s="50" t="n">
        <x:f>IF(Y931,1,0)+IF(Z931,1,0)+IF(AA931,1,0)+IF(AB931,1,0)</x:f>
        <x:v>1</x:v>
      </x:c>
      <x:c r="AF931" s="50" t="n">
        <x:f>IF(Y931,1,0)+IF(Z931,1,0)+IF(AA931,1,0)+IF(AC931,1,0)</x:f>
        <x:v>1</x:v>
      </x:c>
      <x:c r="AG931" s="53" t="n">
        <x:v>44348</x:v>
      </x:c>
      <x:c r="AH931" s="50" t="str">
        <x:v>S100W0IW</x:v>
      </x:c>
      <x:c r="AI931" s="50" t="str">
        <x:v>NetSalesSummaryOfBusinessResults</x:v>
      </x:c>
      <x:c r="AJ931" s="50" t="str">
        <x:v>OperatingIncome</x:v>
      </x:c>
      <x:c r="AK931" s="53" t="n">
        <x:v>45747</x:v>
      </x:c>
      <x:c r="AL931" s="50" t="str">
        <x:v>365/365/365/366/365</x:v>
      </x:c>
      <x:c r="AM931" s="51" t="n">
        <x:v>59455400</x:v>
      </x:c>
      <x:c r="AN931" s="51" t="n">
        <x:v>3190</x:v>
      </x:c>
      <x:c r="AO931" s="51" t="n">
        <x:f>IFERROR(AM931*AN931,"")</x:f>
        <x:v>189662726000</x:v>
      </x:c>
      <x:c r="AP931" s="56" t="n">
        <x:f>IFERROR(AO931/(K931*1000000),"")</x:f>
        <x:v>3.497311980232708</x:v>
      </x:c>
      <x:c r="AQ931" s="57" t="n">
        <x:v>730299221.6666666</x:v>
      </x:c>
      <x:c r="AR931" s="52" t="n">
        <x:v>0.3018951250865521</x:v>
      </x:c>
      <x:c r="AS931" s="52" t="n">
        <x:v>-0.2881438346011034</x:v>
      </x:c>
      <x:c r="AT931" s="55" t="b">
        <x:v>1</x:v>
      </x:c>
      <x:c r="AU931" s="50"/>
      <x:c r="AV931" s="58" t="n">
        <x:v>0.3669582851228365</x:v>
      </x:c>
      <x:c r="AW931" s="50" t="n">
        <x:v>258</x:v>
      </x:c>
      <x:c r="AX931" s="50" t="str">
        <x:v>Core Moat</x:v>
      </x:c>
      <x:c r="AY931" s="50" t="str">
        <x:v>目立つ機械的警告なし（定性確認は別途必要）</x:v>
      </x:c>
      <x:c r="AZ931" s="59" t="str">
        <x:v>2025-06-20 15:23</x:v>
      </x:c>
      <x:c r="BA931" s="53" t="n">
        <x:v>37956</x:v>
      </x:c>
      <x:c r="BB931" s="50"/>
      <x:c r="BC931" s="50"/>
      <x:c r="BD931" s="50" t="str">
        <x:v>TOPIX Small 1</x:v>
      </x:c>
    </x:row>
    <x:row r="932">
      <x:c r="A932" s="50" t="n">
        <x:v>931</x:v>
      </x:c>
      <x:c r="B932" s="50" t="str">
        <x:v>8595</x:v>
      </x:c>
      <x:c r="C932" s="50" t="str">
        <x:v>8595.T</x:v>
      </x:c>
      <x:c r="D932" s="50" t="str">
        <x:v>JAFCO Group Co.,Ltd.</x:v>
      </x:c>
      <x:c r="E932" s="50" t="str">
        <x:v>Prime Market (Domestic)</x:v>
      </x:c>
      <x:c r="F932" s="50" t="str">
        <x:v>Securities and Commodities Futures</x:v>
      </x:c>
      <x:c r="G932" s="51" t="n">
        <x:v>21512</x:v>
      </x:c>
      <x:c r="H932" s="51" t="n">
        <x:v>27677</x:v>
      </x:c>
      <x:c r="I932" s="51" t="n">
        <x:v>14073</x:v>
      </x:c>
      <x:c r="J932" s="51" t="n">
        <x:v>24443</x:v>
      </x:c>
      <x:c r="K932" s="51" t="n">
        <x:v>29685</x:v>
      </x:c>
      <x:c r="L932" s="52" t="n">
        <x:f>IFERROR(H932/G932-1,"")</x:f>
        <x:v>0.2865842320565266</x:v>
      </x:c>
      <x:c r="M932" s="52" t="n">
        <x:f>IFERROR(I932/H932-1,"")</x:f>
        <x:v>-0.4915272609025545</x:v>
      </x:c>
      <x:c r="N932" s="52" t="n">
        <x:f>IFERROR(J932/I932-1,"")</x:f>
        <x:v>0.7368720244439708</x:v>
      </x:c>
      <x:c r="O932" s="52" t="n">
        <x:f>IFERROR(K932/J932-1,"")</x:f>
        <x:v>0.2144581270711452</x:v>
      </x:c>
      <x:c r="P932" s="52" t="n">
        <x:f>IFERROR((K932/G932)^(1/4)-1,"")</x:f>
        <x:v>0.08383723246334251</x:v>
      </x:c>
      <x:c r="Q932" s="51" t="n">
        <x:v>12520</x:v>
      </x:c>
      <x:c r="R932" s="52" t="n">
        <x:f>IFERROR(Q932/K932,"")</x:f>
        <x:v>0.42176183257537475</x:v>
      </x:c>
      <x:c r="S932" s="53" t="n">
        <x:v>26759</x:v>
      </x:c>
      <x:c r="T932" s="50" t="str">
        <x:v>EDINET_company_history</x:v>
      </x:c>
      <x:c r="U932" s="50" t="str">
        <x:v>日本マスタートラスト信託銀行株式会社（信託口）</x:v>
      </x:c>
      <x:c r="V932" s="54" t="n">
        <x:v>0.1437</x:v>
      </x:c>
      <x:c r="W932" s="50" t="str">
        <x:v>三 好 啓 介</x:v>
      </x:c>
      <x:c r="X932" s="50" t="b">
        <x:f>AND(COUNT(L932:O932)=4,L932&gt;='設定'!$B$6,M932&gt;='設定'!$B$6,N932&gt;='設定'!$B$6,O932&gt;='設定'!$B$6)</x:f>
        <x:v>0</x:v>
      </x:c>
      <x:c r="Y932" s="50" t="b">
        <x:f>AND(COUNT(G932:K932)=5,P932&gt;='設定'!$B$7)</x:f>
        <x:v>0</x:v>
      </x:c>
      <x:c r="Z932" s="50" t="b">
        <x:f>AND(ISNUMBER(R932),R932&gt;='設定'!$B$8)</x:f>
        <x:v>1</x:v>
      </x:c>
      <x:c r="AA932" s="50" t="b">
        <x:f>AND(ISNUMBER(S932),S932&gt;=DATE(YEAR('設定'!$B$10)-'設定'!$B$9,MONTH('設定'!$B$10),DAY('設定'!$B$10)))</x:f>
        <x:v>0</x:v>
      </x:c>
      <x:c r="AB932" s="55" t="b">
        <x:v>0</x:v>
      </x:c>
      <x:c r="AC932" s="55" t="b">
        <x:v>0</x:v>
      </x:c>
      <x:c r="AD932" s="50" t="n">
        <x:f>IF(X932,1,0)+IF(Z932,1,0)+IF(AA932,1,0)+IF(AB932,1,0)</x:f>
        <x:v>1</x:v>
      </x:c>
      <x:c r="AE932" s="50" t="n">
        <x:f>IF(Y932,1,0)+IF(Z932,1,0)+IF(AA932,1,0)+IF(AB932,1,0)</x:f>
        <x:v>1</x:v>
      </x:c>
      <x:c r="AF932" s="50" t="n">
        <x:f>IF(Y932,1,0)+IF(Z932,1,0)+IF(AA932,1,0)+IF(AC932,1,0)</x:f>
        <x:v>1</x:v>
      </x:c>
      <x:c r="AG932" s="53" t="n">
        <x:v>44348</x:v>
      </x:c>
      <x:c r="AH932" s="50" t="str">
        <x:v>S100VYZC</x:v>
      </x:c>
      <x:c r="AI932" s="50" t="str">
        <x:v>NetSalesSummaryOfBusinessResults</x:v>
      </x:c>
      <x:c r="AJ932" s="50" t="str">
        <x:v>OperatingIncome</x:v>
      </x:c>
      <x:c r="AK932" s="53" t="n">
        <x:v>45747</x:v>
      </x:c>
      <x:c r="AL932" s="50" t="str">
        <x:v>365/365/365/366/365</x:v>
      </x:c>
      <x:c r="AM932" s="51" t="n">
        <x:v>54567800</x:v>
      </x:c>
      <x:c r="AN932" s="51" t="n">
        <x:v>2260.5</x:v>
      </x:c>
      <x:c r="AO932" s="51" t="n">
        <x:f>IFERROR(AM932*AN932,"")</x:f>
        <x:v>123350511900</x:v>
      </x:c>
      <x:c r="AP932" s="56" t="n">
        <x:f>IFERROR(AO932/(K932*1000000),"")</x:f>
        <x:v>4.155314532592218</x:v>
      </x:c>
      <x:c r="AQ932" s="57" t="n">
        <x:v>918535775</x:v>
      </x:c>
      <x:c r="AR932" s="52" t="n">
        <x:v>0.2690816736483707</x:v>
      </x:c>
      <x:c r="AS932" s="52" t="n">
        <x:v>-0.4300620061741534</x:v>
      </x:c>
      <x:c r="AT932" s="55" t="b">
        <x:v>1</x:v>
      </x:c>
      <x:c r="AU932" s="50"/>
      <x:c r="AV932" s="58" t="n">
        <x:v>-0.1354250867951241</x:v>
      </x:c>
      <x:c r="AW932" s="50" t="n">
        <x:v>2782</x:v>
      </x:c>
      <x:c r="AX932" s="50" t="str">
        <x:v>Core Moat</x:v>
      </x:c>
      <x:c r="AY932" s="50" t="str">
        <x:v>目立つ機械的警告なし（定性確認は別途必要）</x:v>
      </x:c>
      <x:c r="AZ932" s="59" t="str">
        <x:v>2025-06-18 12:09</x:v>
      </x:c>
      <x:c r="BA932" s="53" t="n">
        <x:v>26759</x:v>
      </x:c>
      <x:c r="BB932" s="50"/>
      <x:c r="BC932" s="50"/>
      <x:c r="BD932" s="50" t="str">
        <x:v>TOPIX Mid400</x:v>
      </x:c>
    </x:row>
    <x:row r="933">
      <x:c r="A933" s="50" t="n">
        <x:v>932</x:v>
      </x:c>
      <x:c r="B933" s="50" t="str">
        <x:v>3317</x:v>
      </x:c>
      <x:c r="C933" s="50" t="str">
        <x:v>3317.T</x:v>
      </x:c>
      <x:c r="D933" s="50" t="str">
        <x:v>FLYING GARDEN CO.,LTD.</x:v>
      </x:c>
      <x:c r="E933" s="50" t="str">
        <x:v>Standard Market(Domestic)</x:v>
      </x:c>
      <x:c r="F933" s="50" t="str">
        <x:v>Retail Trade</x:v>
      </x:c>
      <x:c r="G933" s="51" t="n">
        <x:v>5993.287</x:v>
      </x:c>
      <x:c r="H933" s="51" t="n">
        <x:v>6490.932</x:v>
      </x:c>
      <x:c r="I933" s="51" t="n">
        <x:v>7236.082</x:v>
      </x:c>
      <x:c r="J933" s="51" t="n">
        <x:v>7785.235</x:v>
      </x:c>
      <x:c r="K933" s="51" t="n">
        <x:v>8265.549</x:v>
      </x:c>
      <x:c r="L933" s="52" t="n">
        <x:f>IFERROR(H933/G933-1,"")</x:f>
        <x:v>0.08303373424299543</x:v>
      </x:c>
      <x:c r="M933" s="52" t="n">
        <x:f>IFERROR(I933/H933-1,"")</x:f>
        <x:v>0.11479861443626294</x:v>
      </x:c>
      <x:c r="N933" s="52" t="n">
        <x:f>IFERROR(J933/I933-1,"")</x:f>
        <x:v>0.0758909310314615</x:v>
      </x:c>
      <x:c r="O933" s="52" t="n">
        <x:f>IFERROR(K933/J933-1,"")</x:f>
        <x:v>0.06169550437462723</x:v>
      </x:c>
      <x:c r="P933" s="52" t="n">
        <x:f>IFERROR((K933/G933)^(1/4)-1,"")</x:f>
        <x:v>0.08368149501292521</x:v>
      </x:c>
      <x:c r="Q933" s="51" t="n">
        <x:v>558.738</x:v>
      </x:c>
      <x:c r="R933" s="52" t="n">
        <x:f>IFERROR(Q933/K933,"")</x:f>
        <x:v>0.0675984136080979</x:v>
      </x:c>
      <x:c r="S933" s="53" t="n">
        <x:v>38322</x:v>
      </x:c>
      <x:c r="T933" s="50" t="str">
        <x:v>EDINET_company_history</x:v>
      </x:c>
      <x:c r="U933" s="50" t="str">
        <x:v>野沢八千万</x:v>
      </x:c>
      <x:c r="V933" s="54" t="n">
        <x:v>0.2881</x:v>
      </x:c>
      <x:c r="W933" s="50" t="str">
        <x:v>野沢 八千万 / 野沢 卓史</x:v>
      </x:c>
      <x:c r="X933" s="50" t="b">
        <x:f>AND(COUNT(L933:O933)=4,L933&gt;='設定'!$B$6,M933&gt;='設定'!$B$6,N933&gt;='設定'!$B$6,O933&gt;='設定'!$B$6)</x:f>
        <x:v>0</x:v>
      </x:c>
      <x:c r="Y933" s="50" t="b">
        <x:f>AND(COUNT(G933:K933)=5,P933&gt;='設定'!$B$7)</x:f>
        <x:v>0</x:v>
      </x:c>
      <x:c r="Z933" s="50" t="b">
        <x:f>AND(ISNUMBER(R933),R933&gt;='設定'!$B$8)</x:f>
        <x:v>0</x:v>
      </x:c>
      <x:c r="AA933" s="50" t="b">
        <x:f>AND(ISNUMBER(S933),S933&gt;=DATE(YEAR('設定'!$B$10)-'設定'!$B$9,MONTH('設定'!$B$10),DAY('設定'!$B$10)))</x:f>
        <x:v>0</x:v>
      </x:c>
      <x:c r="AB933" s="55" t="b">
        <x:v>1</x:v>
      </x:c>
      <x:c r="AC933" s="55" t="b">
        <x:v>1</x:v>
      </x:c>
      <x:c r="AD933" s="50" t="n">
        <x:f>IF(X933,1,0)+IF(Z933,1,0)+IF(AA933,1,0)+IF(AB933,1,0)</x:f>
        <x:v>1</x:v>
      </x:c>
      <x:c r="AE933" s="50" t="n">
        <x:f>IF(Y933,1,0)+IF(Z933,1,0)+IF(AA933,1,0)+IF(AB933,1,0)</x:f>
        <x:v>1</x:v>
      </x:c>
      <x:c r="AF933" s="50" t="n">
        <x:f>IF(Y933,1,0)+IF(Z933,1,0)+IF(AA933,1,0)+IF(AC933,1,0)</x:f>
        <x:v>1</x:v>
      </x:c>
      <x:c r="AG933" s="53" t="n">
        <x:v>44348</x:v>
      </x:c>
      <x:c r="AH933" s="50" t="str">
        <x:v>S100W269</x:v>
      </x:c>
      <x:c r="AI933" s="50" t="str">
        <x:v>NetSalesSummaryOfBusinessResults</x:v>
      </x:c>
      <x:c r="AJ933" s="50" t="str">
        <x:v>OperatingIncome</x:v>
      </x:c>
      <x:c r="AK933" s="53" t="n">
        <x:v>45747</x:v>
      </x:c>
      <x:c r="AL933" s="50" t="str">
        <x:v>365/365/365/366/365</x:v>
      </x:c>
      <x:c r="AM933" s="51" t="n">
        <x:v>1445268</x:v>
      </x:c>
      <x:c r="AN933" s="51" t="n">
        <x:v>1365</x:v>
      </x:c>
      <x:c r="AO933" s="51" t="n">
        <x:f>IFERROR(AM933*AN933,"")</x:f>
        <x:v>1972790820</x:v>
      </x:c>
      <x:c r="AP933" s="56" t="n">
        <x:f>IFERROR(AO933/(K933*1000000),"")</x:f>
        <x:v>0.23867632022990848</x:v>
      </x:c>
      <x:c r="AQ933" s="57" t="n">
        <x:v>6076041.666666667</x:v>
      </x:c>
      <x:c r="AR933" s="52" t="n">
        <x:v>0.2403128808906215</x:v>
      </x:c>
      <x:c r="AS933" s="52" t="n">
        <x:v>-0.3790664068515987</x:v>
      </x:c>
      <x:c r="AT933" s="55" t="b">
        <x:v>0</x:v>
      </x:c>
      <x:c r="AU933" s="50" t="str">
        <x:v>low_liquidity</x:v>
      </x:c>
      <x:c r="AV933" s="58" t="n">
        <x:v>-0.0167369706796215</x:v>
      </x:c>
      <x:c r="AW933" s="50" t="n">
        <x:v>2011</x:v>
      </x:c>
      <x:c r="AX933" s="50" t="str">
        <x:v>Core Moat</x:v>
      </x:c>
      <x:c r="AY933" s="50" t="str">
        <x:v>既存適格性フィルター不通過: low_liquidity / 60日平均売買代金2,000万円未満</x:v>
      </x:c>
      <x:c r="AZ933" s="59" t="str">
        <x:v>2025-06-24 09:10</x:v>
      </x:c>
      <x:c r="BA933" s="53" t="n">
        <x:v>38322</x:v>
      </x:c>
      <x:c r="BB933" s="50" t="str">
        <x:v>野沢 八千万</x:v>
      </x:c>
      <x:c r="BC933" s="50"/>
      <x:c r="BD933" s="50"/>
    </x:row>
    <x:row r="934">
      <x:c r="A934" s="50" t="n">
        <x:v>933</x:v>
      </x:c>
      <x:c r="B934" s="50" t="str">
        <x:v>7988</x:v>
      </x:c>
      <x:c r="C934" s="50" t="str">
        <x:v>7988.T</x:v>
      </x:c>
      <x:c r="D934" s="50" t="str">
        <x:v>NIFCO INC.</x:v>
      </x:c>
      <x:c r="E934" s="50" t="str">
        <x:v>Prime Market (Domestic)</x:v>
      </x:c>
      <x:c r="F934" s="50" t="str">
        <x:v>Chemicals</x:v>
      </x:c>
      <x:c r="G934" s="51" t="n">
        <x:v>256078</x:v>
      </x:c>
      <x:c r="H934" s="51" t="n">
        <x:v>283777</x:v>
      </x:c>
      <x:c r="I934" s="51" t="n">
        <x:v>321771</x:v>
      </x:c>
      <x:c r="J934" s="51" t="n">
        <x:v>371639</x:v>
      </x:c>
      <x:c r="K934" s="51" t="n">
        <x:v>353038</x:v>
      </x:c>
      <x:c r="L934" s="52" t="n">
        <x:f>IFERROR(H934/G934-1,"")</x:f>
        <x:v>0.10816626184209488</x:v>
      </x:c>
      <x:c r="M934" s="52" t="n">
        <x:f>IFERROR(I934/H934-1,"")</x:f>
        <x:v>0.13388681958016324</x:v>
      </x:c>
      <x:c r="N934" s="52" t="n">
        <x:f>IFERROR(J934/I934-1,"")</x:f>
        <x:v>0.15497978375925725</x:v>
      </x:c>
      <x:c r="O934" s="52" t="n">
        <x:f>IFERROR(K934/J934-1,"")</x:f>
        <x:v>-0.05005125942110489</x:v>
      </x:c>
      <x:c r="P934" s="52" t="n">
        <x:f>IFERROR((K934/G934)^(1/4)-1,"")</x:f>
        <x:v>0.08358328272141047</x:v>
      </x:c>
      <x:c r="Q934" s="51" t="n">
        <x:v>49200</x:v>
      </x:c>
      <x:c r="R934" s="52" t="n">
        <x:f>IFERROR(Q934/K934,"")</x:f>
        <x:v>0.1393617684215297</x:v>
      </x:c>
      <x:c r="S934" s="53" t="n">
        <x:v>29037</x:v>
      </x:c>
      <x:c r="T934" s="50" t="str">
        <x:v>EDINET_company_history</x:v>
      </x:c>
      <x:c r="U934" s="50" t="str">
        <x:v>日本マスタートラスト信託銀行株式会社（信託口）</x:v>
      </x:c>
      <x:c r="V934" s="54" t="n">
        <x:v>0.1723</x:v>
      </x:c>
      <x:c r="W934" s="50" t="str">
        <x:v>柴尾 雅春</x:v>
      </x:c>
      <x:c r="X934" s="50" t="b">
        <x:f>AND(COUNT(L934:O934)=4,L934&gt;='設定'!$B$6,M934&gt;='設定'!$B$6,N934&gt;='設定'!$B$6,O934&gt;='設定'!$B$6)</x:f>
        <x:v>0</x:v>
      </x:c>
      <x:c r="Y934" s="50" t="b">
        <x:f>AND(COUNT(G934:K934)=5,P934&gt;='設定'!$B$7)</x:f>
        <x:v>0</x:v>
      </x:c>
      <x:c r="Z934" s="50" t="b">
        <x:f>AND(ISNUMBER(R934),R934&gt;='設定'!$B$8)</x:f>
        <x:v>1</x:v>
      </x:c>
      <x:c r="AA934" s="50" t="b">
        <x:f>AND(ISNUMBER(S934),S934&gt;=DATE(YEAR('設定'!$B$10)-'設定'!$B$9,MONTH('設定'!$B$10),DAY('設定'!$B$10)))</x:f>
        <x:v>0</x:v>
      </x:c>
      <x:c r="AB934" s="55" t="b">
        <x:v>0</x:v>
      </x:c>
      <x:c r="AC934" s="55" t="b">
        <x:v>0</x:v>
      </x:c>
      <x:c r="AD934" s="50" t="n">
        <x:f>IF(X934,1,0)+IF(Z934,1,0)+IF(AA934,1,0)+IF(AB934,1,0)</x:f>
        <x:v>1</x:v>
      </x:c>
      <x:c r="AE934" s="50" t="n">
        <x:f>IF(Y934,1,0)+IF(Z934,1,0)+IF(AA934,1,0)+IF(AB934,1,0)</x:f>
        <x:v>1</x:v>
      </x:c>
      <x:c r="AF934" s="50" t="n">
        <x:f>IF(Y934,1,0)+IF(Z934,1,0)+IF(AA934,1,0)+IF(AC934,1,0)</x:f>
        <x:v>1</x:v>
      </x:c>
      <x:c r="AG934" s="53" t="n">
        <x:v>44348</x:v>
      </x:c>
      <x:c r="AH934" s="50" t="str">
        <x:v>S100W273</x:v>
      </x:c>
      <x:c r="AI934" s="50" t="str">
        <x:v>NetSalesSummaryOfBusinessResults</x:v>
      </x:c>
      <x:c r="AJ934" s="50" t="str">
        <x:v>OperatingIncome</x:v>
      </x:c>
      <x:c r="AK934" s="53" t="n">
        <x:v>45747</x:v>
      </x:c>
      <x:c r="AL934" s="50" t="str">
        <x:v>365/365/365/366/365</x:v>
      </x:c>
      <x:c r="AM934" s="51" t="n">
        <x:v>95552353</x:v>
      </x:c>
      <x:c r="AN934" s="51" t="n">
        <x:v>4300</x:v>
      </x:c>
      <x:c r="AO934" s="51" t="n">
        <x:f>IFERROR(AM934*AN934,"")</x:f>
        <x:v>410875117900</x:v>
      </x:c>
      <x:c r="AP934" s="56" t="n">
        <x:f>IFERROR(AO934/(K934*1000000),"")</x:f>
        <x:v>1.1638268908729372</x:v>
      </x:c>
      <x:c r="AQ934" s="57" t="n">
        <x:v>1597828465</x:v>
      </x:c>
      <x:c r="AR934" s="52" t="n">
        <x:v>0.2967696675700048</x:v>
      </x:c>
      <x:c r="AS934" s="52" t="n">
        <x:v>-0.4064210074963775</x:v>
      </x:c>
      <x:c r="AT934" s="55" t="b">
        <x:v>1</x:v>
      </x:c>
      <x:c r="AU934" s="50"/>
      <x:c r="AV934" s="58" t="n">
        <x:v>0.2307764503551801</x:v>
      </x:c>
      <x:c r="AW934" s="50" t="n">
        <x:v>599</x:v>
      </x:c>
      <x:c r="AX934" s="50" t="str">
        <x:v>Core Moat</x:v>
      </x:c>
      <x:c r="AY934" s="50" t="str">
        <x:v>目立つ機械的警告なし（定性確認は別途必要）</x:v>
      </x:c>
      <x:c r="AZ934" s="59" t="str">
        <x:v>2025-06-23 11:19</x:v>
      </x:c>
      <x:c r="BA934" s="53" t="n">
        <x:v>29037</x:v>
      </x:c>
      <x:c r="BB934" s="50"/>
      <x:c r="BC934" s="50"/>
      <x:c r="BD934" s="50" t="str">
        <x:v>TOPIX Mid400</x:v>
      </x:c>
    </x:row>
    <x:row r="935">
      <x:c r="A935" s="50" t="n">
        <x:v>934</x:v>
      </x:c>
      <x:c r="B935" s="50" t="str">
        <x:v>6240</x:v>
      </x:c>
      <x:c r="C935" s="50" t="str">
        <x:v>6240.T</x:v>
      </x:c>
      <x:c r="D935" s="50" t="str">
        <x:v>YAMASHIN-FILTER CORP.</x:v>
      </x:c>
      <x:c r="E935" s="50" t="str">
        <x:v>Prime Market (Domestic)</x:v>
      </x:c>
      <x:c r="F935" s="50" t="str">
        <x:v>Machinery</x:v>
      </x:c>
      <x:c r="G935" s="51" t="n">
        <x:v>14587.326</x:v>
      </x:c>
      <x:c r="H935" s="51" t="n">
        <x:v>18821.949</x:v>
      </x:c>
      <x:c r="I935" s="51" t="n">
        <x:v>18605.517</x:v>
      </x:c>
      <x:c r="J935" s="51" t="n">
        <x:v>18024.732</x:v>
      </x:c>
      <x:c r="K935" s="51" t="n">
        <x:v>20104.378</x:v>
      </x:c>
      <x:c r="L935" s="52" t="n">
        <x:f>IFERROR(H935/G935-1,"")</x:f>
        <x:v>0.2902946708670253</x:v>
      </x:c>
      <x:c r="M935" s="52" t="n">
        <x:f>IFERROR(I935/H935-1,"")</x:f>
        <x:v>-0.011498915441753743</x:v>
      </x:c>
      <x:c r="N935" s="52" t="n">
        <x:f>IFERROR(J935/I935-1,"")</x:f>
        <x:v>-0.031215741008433162</x:v>
      </x:c>
      <x:c r="O935" s="52" t="n">
        <x:f>IFERROR(K935/J935-1,"")</x:f>
        <x:v>0.11537736039570512</x:v>
      </x:c>
      <x:c r="P935" s="52" t="n">
        <x:f>IFERROR((K935/G935)^(1/4)-1,"")</x:f>
        <x:v>0.08349955706390033</x:v>
      </x:c>
      <x:c r="Q935" s="51" t="n">
        <x:v>2630.362</x:v>
      </x:c>
      <x:c r="R935" s="52" t="n">
        <x:f>IFERROR(Q935/K935,"")</x:f>
        <x:v>0.1308352837377013</x:v>
      </x:c>
      <x:c r="S935" s="53" t="n">
        <x:v>41913</x:v>
      </x:c>
      <x:c r="T935" s="50" t="str">
        <x:v>EDINET_company_history</x:v>
      </x:c>
      <x:c r="U935" s="50" t="str">
        <x:v>株式会社あさまホールディングス</x:v>
      </x:c>
      <x:c r="V935" s="54" t="n">
        <x:v>0.3388</x:v>
      </x:c>
      <x:c r="W935" s="50" t="str">
        <x:v>山崎 敦彦 / 山崎 裕明</x:v>
      </x:c>
      <x:c r="X935" s="50" t="b">
        <x:f>AND(COUNT(L935:O935)=4,L935&gt;='設定'!$B$6,M935&gt;='設定'!$B$6,N935&gt;='設定'!$B$6,O935&gt;='設定'!$B$6)</x:f>
        <x:v>0</x:v>
      </x:c>
      <x:c r="Y935" s="50" t="b">
        <x:f>AND(COUNT(G935:K935)=5,P935&gt;='設定'!$B$7)</x:f>
        <x:v>0</x:v>
      </x:c>
      <x:c r="Z935" s="50" t="b">
        <x:f>AND(ISNUMBER(R935),R935&gt;='設定'!$B$8)</x:f>
        <x:v>1</x:v>
      </x:c>
      <x:c r="AA935" s="50" t="b">
        <x:f>AND(ISNUMBER(S935),S935&gt;=DATE(YEAR('設定'!$B$10)-'設定'!$B$9,MONTH('設定'!$B$10),DAY('設定'!$B$10)))</x:f>
        <x:v>0</x:v>
      </x:c>
      <x:c r="AB935" s="55" t="b">
        <x:v>0</x:v>
      </x:c>
      <x:c r="AC935" s="55" t="b">
        <x:v>0</x:v>
      </x:c>
      <x:c r="AD935" s="50" t="n">
        <x:f>IF(X935,1,0)+IF(Z935,1,0)+IF(AA935,1,0)+IF(AB935,1,0)</x:f>
        <x:v>1</x:v>
      </x:c>
      <x:c r="AE935" s="50" t="n">
        <x:f>IF(Y935,1,0)+IF(Z935,1,0)+IF(AA935,1,0)+IF(AB935,1,0)</x:f>
        <x:v>1</x:v>
      </x:c>
      <x:c r="AF935" s="50" t="n">
        <x:f>IF(Y935,1,0)+IF(Z935,1,0)+IF(AA935,1,0)+IF(AC935,1,0)</x:f>
        <x:v>1</x:v>
      </x:c>
      <x:c r="AG935" s="53" t="n">
        <x:v>44348</x:v>
      </x:c>
      <x:c r="AH935" s="50" t="str">
        <x:v>S100W3C0</x:v>
      </x:c>
      <x:c r="AI935" s="50" t="str">
        <x:v>NetSalesSummaryOfBusinessResults</x:v>
      </x:c>
      <x:c r="AJ935" s="50" t="str">
        <x:v>OperatingIncome</x:v>
      </x:c>
      <x:c r="AK935" s="53" t="n">
        <x:v>45747</x:v>
      </x:c>
      <x:c r="AL935" s="50" t="str">
        <x:v>365/365/365/366/365</x:v>
      </x:c>
      <x:c r="AM935" s="51" t="n">
        <x:v>71002999</x:v>
      </x:c>
      <x:c r="AN935" s="51" t="n">
        <x:v>551</x:v>
      </x:c>
      <x:c r="AO935" s="51" t="n">
        <x:f>IFERROR(AM935*AN935,"")</x:f>
        <x:v>39122652449</x:v>
      </x:c>
      <x:c r="AP935" s="56" t="n">
        <x:f>IFERROR(AO935/(K935*1000000),"")</x:f>
        <x:v>1.9459767643147179</x:v>
      </x:c>
      <x:c r="AQ935" s="57" t="n">
        <x:v>261342851.66666663</x:v>
      </x:c>
      <x:c r="AR935" s="52" t="n">
        <x:v>0.4689468845720689</x:v>
      </x:c>
      <x:c r="AS935" s="52" t="n">
        <x:v>-0.6228512781833091</x:v>
      </x:c>
      <x:c r="AT935" s="55" t="b">
        <x:v>1</x:v>
      </x:c>
      <x:c r="AU935" s="50"/>
      <x:c r="AV935" s="58" t="n">
        <x:v>0.1337038453291602</x:v>
      </x:c>
      <x:c r="AW935" s="50" t="n">
        <x:v>1044</x:v>
      </x:c>
      <x:c r="AX935" s="50" t="str">
        <x:v>Future Moat</x:v>
      </x:c>
      <x:c r="AY935" s="50" t="str">
        <x:v>ローカル5年最大下落率-60%以下</x:v>
      </x:c>
      <x:c r="AZ935" s="59" t="str">
        <x:v>2025-06-26 15:31</x:v>
      </x:c>
      <x:c r="BA935" s="53" t="n">
        <x:v>41913</x:v>
      </x:c>
      <x:c r="BB935" s="50"/>
      <x:c r="BC935" s="50"/>
      <x:c r="BD935" s="50" t="str">
        <x:v>TOPIX Small 2</x:v>
      </x:c>
    </x:row>
    <x:row r="936">
      <x:c r="A936" s="50" t="n">
        <x:v>935</x:v>
      </x:c>
      <x:c r="B936" s="50" t="str">
        <x:v>4718</x:v>
      </x:c>
      <x:c r="C936" s="50" t="str">
        <x:v>4718.T</x:v>
      </x:c>
      <x:c r="D936" s="50" t="str">
        <x:v>WASEDA ACADEMY CO.,LTD.</x:v>
      </x:c>
      <x:c r="E936" s="50" t="str">
        <x:v>Prime Market (Domestic)</x:v>
      </x:c>
      <x:c r="F936" s="50" t="str">
        <x:v>Services</x:v>
      </x:c>
      <x:c r="G936" s="51" t="n">
        <x:v>25453.857</x:v>
      </x:c>
      <x:c r="H936" s="51" t="n">
        <x:v>28551.086</x:v>
      </x:c>
      <x:c r="I936" s="51" t="n">
        <x:v>30728.597</x:v>
      </x:c>
      <x:c r="J936" s="51" t="n">
        <x:v>32867.816</x:v>
      </x:c>
      <x:c r="K936" s="51" t="n">
        <x:v>35069.991</x:v>
      </x:c>
      <x:c r="L936" s="52" t="n">
        <x:f>IFERROR(H936/G936-1,"")</x:f>
        <x:v>0.12168014458476772</x:v>
      </x:c>
      <x:c r="M936" s="52" t="n">
        <x:f>IFERROR(I936/H936-1,"")</x:f>
        <x:v>0.0762671864740978</x:v>
      </x:c>
      <x:c r="N936" s="52" t="n">
        <x:f>IFERROR(J936/I936-1,"")</x:f>
        <x:v>0.06961655294577862</x:v>
      </x:c>
      <x:c r="O936" s="52" t="n">
        <x:f>IFERROR(K936/J936-1,"")</x:f>
        <x:v>0.06700095315125298</x:v>
      </x:c>
      <x:c r="P936" s="52" t="n">
        <x:f>IFERROR((K936/G936)^(1/4)-1,"")</x:f>
        <x:v>0.08341667012758269</x:v>
      </x:c>
      <x:c r="Q936" s="51" t="n">
        <x:v>3549.344</x:v>
      </x:c>
      <x:c r="R936" s="52" t="n">
        <x:f>IFERROR(Q936/K936,"")</x:f>
        <x:v>0.10120743971676525</x:v>
      </x:c>
      <x:c r="S936" s="53" t="n">
        <x:v>38322</x:v>
      </x:c>
      <x:c r="T936" s="50" t="str">
        <x:v>EDINET_company_history</x:v>
      </x:c>
      <x:c r="U936" s="50" t="str">
        <x:v>株式会社ナガセ</x:v>
      </x:c>
      <x:c r="V936" s="54" t="n">
        <x:v>0.1893</x:v>
      </x:c>
      <x:c r="W936" s="50" t="str">
        <x:v>山本 豊</x:v>
      </x:c>
      <x:c r="X936" s="50" t="b">
        <x:f>AND(COUNT(L936:O936)=4,L936&gt;='設定'!$B$6,M936&gt;='設定'!$B$6,N936&gt;='設定'!$B$6,O936&gt;='設定'!$B$6)</x:f>
        <x:v>0</x:v>
      </x:c>
      <x:c r="Y936" s="50" t="b">
        <x:f>AND(COUNT(G936:K936)=5,P936&gt;='設定'!$B$7)</x:f>
        <x:v>0</x:v>
      </x:c>
      <x:c r="Z936" s="50" t="b">
        <x:f>AND(ISNUMBER(R936),R936&gt;='設定'!$B$8)</x:f>
        <x:v>1</x:v>
      </x:c>
      <x:c r="AA936" s="50" t="b">
        <x:f>AND(ISNUMBER(S936),S936&gt;=DATE(YEAR('設定'!$B$10)-'設定'!$B$9,MONTH('設定'!$B$10),DAY('設定'!$B$10)))</x:f>
        <x:v>0</x:v>
      </x:c>
      <x:c r="AB936" s="55" t="b">
        <x:v>0</x:v>
      </x:c>
      <x:c r="AC936" s="55" t="b">
        <x:v>0</x:v>
      </x:c>
      <x:c r="AD936" s="50" t="n">
        <x:f>IF(X936,1,0)+IF(Z936,1,0)+IF(AA936,1,0)+IF(AB936,1,0)</x:f>
        <x:v>1</x:v>
      </x:c>
      <x:c r="AE936" s="50" t="n">
        <x:f>IF(Y936,1,0)+IF(Z936,1,0)+IF(AA936,1,0)+IF(AB936,1,0)</x:f>
        <x:v>1</x:v>
      </x:c>
      <x:c r="AF936" s="50" t="n">
        <x:f>IF(Y936,1,0)+IF(Z936,1,0)+IF(AA936,1,0)+IF(AC936,1,0)</x:f>
        <x:v>1</x:v>
      </x:c>
      <x:c r="AG936" s="53" t="n">
        <x:v>44348</x:v>
      </x:c>
      <x:c r="AH936" s="50" t="str">
        <x:v>S100W4PN</x:v>
      </x:c>
      <x:c r="AI936" s="50" t="str">
        <x:v>NetSalesSummaryOfBusinessResults</x:v>
      </x:c>
      <x:c r="AJ936" s="50" t="str">
        <x:v>OperatingIncome</x:v>
      </x:c>
      <x:c r="AK936" s="53" t="n">
        <x:v>45747</x:v>
      </x:c>
      <x:c r="AL936" s="50" t="str">
        <x:v>365/365/365/366/365</x:v>
      </x:c>
      <x:c r="AM936" s="51" t="n">
        <x:v>18573252</x:v>
      </x:c>
      <x:c r="AN936" s="51" t="n">
        <x:v>2566</x:v>
      </x:c>
      <x:c r="AO936" s="51" t="n">
        <x:f>IFERROR(AM936*AN936,"")</x:f>
        <x:v>47658964632</x:v>
      </x:c>
      <x:c r="AP936" s="56" t="n">
        <x:f>IFERROR(AO936/(K936*1000000),"")</x:f>
        <x:v>1.358967118982152</x:v>
      </x:c>
      <x:c r="AQ936" s="57" t="n">
        <x:v>77219583.33333333</x:v>
      </x:c>
      <x:c r="AR936" s="52" t="n">
        <x:v>0.2450511487590068</x:v>
      </x:c>
      <x:c r="AS936" s="52" t="n">
        <x:v>-0.3290075392829642</x:v>
      </x:c>
      <x:c r="AT936" s="55" t="b">
        <x:v>1</x:v>
      </x:c>
      <x:c r="AU936" s="50"/>
      <x:c r="AV936" s="58" t="n">
        <x:v>0.1105413389108263</x:v>
      </x:c>
      <x:c r="AW936" s="50" t="n">
        <x:v>1169</x:v>
      </x:c>
      <x:c r="AX936" s="50" t="str">
        <x:v>Core Moat</x:v>
      </x:c>
      <x:c r="AY936" s="50" t="str">
        <x:v>目立つ機械的警告なし（定性確認は別途必要）</x:v>
      </x:c>
      <x:c r="AZ936" s="59" t="str">
        <x:v>2025-06-25 14:28</x:v>
      </x:c>
      <x:c r="BA936" s="53" t="n">
        <x:v>38322</x:v>
      </x:c>
      <x:c r="BB936" s="50"/>
      <x:c r="BC936" s="50"/>
      <x:c r="BD936" s="50" t="str">
        <x:v>TOPIX Small 2</x:v>
      </x:c>
    </x:row>
    <x:row r="937">
      <x:c r="A937" s="50" t="n">
        <x:v>936</x:v>
      </x:c>
      <x:c r="B937" s="50" t="str">
        <x:v>3635</x:v>
      </x:c>
      <x:c r="C937" s="50" t="str">
        <x:v>3635.T</x:v>
      </x:c>
      <x:c r="D937" s="50" t="str">
        <x:v>KOEI TECMO HOLDINGS CO.,LTD.</x:v>
      </x:c>
      <x:c r="E937" s="50" t="str">
        <x:v>Prime Market (Domestic)</x:v>
      </x:c>
      <x:c r="F937" s="50" t="str">
        <x:v>Information &amp; Communication</x:v>
      </x:c>
      <x:c r="G937" s="51" t="n">
        <x:v>60370</x:v>
      </x:c>
      <x:c r="H937" s="51" t="n">
        <x:v>72759</x:v>
      </x:c>
      <x:c r="I937" s="51" t="n">
        <x:v>78417</x:v>
      </x:c>
      <x:c r="J937" s="51" t="n">
        <x:v>84584</x:v>
      </x:c>
      <x:c r="K937" s="51" t="n">
        <x:v>83150</x:v>
      </x:c>
      <x:c r="L937" s="52" t="n">
        <x:f>IFERROR(H937/G937-1,"")</x:f>
        <x:v>0.2052178234222295</x:v>
      </x:c>
      <x:c r="M937" s="52" t="n">
        <x:f>IFERROR(I937/H937-1,"")</x:f>
        <x:v>0.07776357564012693</x:v>
      </x:c>
      <x:c r="N937" s="52" t="n">
        <x:f>IFERROR(J937/I937-1,"")</x:f>
        <x:v>0.07864366145096091</x:v>
      </x:c>
      <x:c r="O937" s="52" t="n">
        <x:f>IFERROR(K937/J937-1,"")</x:f>
        <x:v>-0.016953560957155056</x:v>
      </x:c>
      <x:c r="P937" s="52" t="n">
        <x:f>IFERROR((K937/G937)^(1/4)-1,"")</x:f>
        <x:v>0.08332875142164631</x:v>
      </x:c>
      <x:c r="Q937" s="51" t="n">
        <x:v>32119</x:v>
      </x:c>
      <x:c r="R937" s="52" t="n">
        <x:f>IFERROR(Q937/K937,"")</x:f>
        <x:v>0.38627781118460613</x:v>
      </x:c>
      <x:c r="S937" s="53" t="n">
        <x:v>44348</x:v>
      </x:c>
      <x:c r="T937" s="50" t="str">
        <x:v>not_identified_before_local_window</x:v>
      </x:c>
      <x:c r="U937" s="50" t="str">
        <x:v>株式会社光優ホールディングス</x:v>
      </x:c>
      <x:c r="V937" s="54" t="n">
        <x:v>0.5674</x:v>
      </x:c>
      <x:c r="W937" s="50" t="str">
        <x:v>襟川陽一 / 鯉沼久史</x:v>
      </x:c>
      <x:c r="X937" s="50" t="b">
        <x:f>AND(COUNT(L937:O937)=4,L937&gt;='設定'!$B$6,M937&gt;='設定'!$B$6,N937&gt;='設定'!$B$6,O937&gt;='設定'!$B$6)</x:f>
        <x:v>0</x:v>
      </x:c>
      <x:c r="Y937" s="50" t="b">
        <x:f>AND(COUNT(G937:K937)=5,P937&gt;='設定'!$B$7)</x:f>
        <x:v>0</x:v>
      </x:c>
      <x:c r="Z937" s="50" t="b">
        <x:f>AND(ISNUMBER(R937),R937&gt;='設定'!$B$8)</x:f>
        <x:v>1</x:v>
      </x:c>
      <x:c r="AA937" s="50" t="b">
        <x:f>AND(ISNUMBER(S937),S937&gt;=DATE(YEAR('設定'!$B$10)-'設定'!$B$9,MONTH('設定'!$B$10),DAY('設定'!$B$10)))</x:f>
        <x:v>0</x:v>
      </x:c>
      <x:c r="AB937" s="55" t="b">
        <x:v>0</x:v>
      </x:c>
      <x:c r="AC937" s="55" t="b">
        <x:v>0</x:v>
      </x:c>
      <x:c r="AD937" s="50" t="n">
        <x:f>IF(X937,1,0)+IF(Z937,1,0)+IF(AA937,1,0)+IF(AB937,1,0)</x:f>
        <x:v>1</x:v>
      </x:c>
      <x:c r="AE937" s="50" t="n">
        <x:f>IF(Y937,1,0)+IF(Z937,1,0)+IF(AA937,1,0)+IF(AB937,1,0)</x:f>
        <x:v>1</x:v>
      </x:c>
      <x:c r="AF937" s="50" t="n">
        <x:f>IF(Y937,1,0)+IF(Z937,1,0)+IF(AA937,1,0)+IF(AC937,1,0)</x:f>
        <x:v>1</x:v>
      </x:c>
      <x:c r="AG937" s="53" t="n">
        <x:v>44348</x:v>
      </x:c>
      <x:c r="AH937" s="50" t="str">
        <x:v>S100W144</x:v>
      </x:c>
      <x:c r="AI937" s="50" t="str">
        <x:v>NetSalesSummaryOfBusinessResults</x:v>
      </x:c>
      <x:c r="AJ937" s="50" t="str">
        <x:v>OperatingIncome</x:v>
      </x:c>
      <x:c r="AK937" s="53" t="n">
        <x:v>45747</x:v>
      </x:c>
      <x:c r="AL937" s="50" t="str">
        <x:v>365/365/365/366/365</x:v>
      </x:c>
      <x:c r="AM937" s="51" t="n">
        <x:v>315851324</x:v>
      </x:c>
      <x:c r="AN937" s="51" t="n">
        <x:v>1515.5</x:v>
      </x:c>
      <x:c r="AO937" s="51" t="n">
        <x:f>IFERROR(AM937*AN937,"")</x:f>
        <x:v>478672681522</x:v>
      </x:c>
      <x:c r="AP937" s="56" t="n">
        <x:f>IFERROR(AO937/(K937*1000000),"")</x:f>
        <x:v>5.756736999663259</x:v>
      </x:c>
      <x:c r="AQ937" s="57" t="n">
        <x:v>3286465785</x:v>
      </x:c>
      <x:c r="AR937" s="52" t="n">
        <x:v>0.3082622305388135</x:v>
      </x:c>
      <x:c r="AS937" s="52" t="n">
        <x:v>-0.5507248591256895</x:v>
      </x:c>
      <x:c r="AT937" s="55" t="b">
        <x:v>1</x:v>
      </x:c>
      <x:c r="AU937" s="50"/>
      <x:c r="AV937" s="58" t="n">
        <x:v>0.2237665979552347</x:v>
      </x:c>
      <x:c r="AW937" s="50" t="n">
        <x:v>610</x:v>
      </x:c>
      <x:c r="AX937" s="50" t="str">
        <x:v>Core Moat</x:v>
      </x:c>
      <x:c r="AY937" s="50" t="str">
        <x:v>目立つ機械的警告なし（定性確認は別途必要）</x:v>
      </x:c>
      <x:c r="AZ937" s="59" t="str">
        <x:v>2025-06-20 11:50</x:v>
      </x:c>
      <x:c r="BA937" s="53"/>
      <x:c r="BB937" s="50"/>
      <x:c r="BC937" s="50"/>
      <x:c r="BD937" s="50" t="str">
        <x:v>TOPIX Mid400</x:v>
      </x:c>
    </x:row>
    <x:row r="938">
      <x:c r="A938" s="50" t="n">
        <x:v>937</x:v>
      </x:c>
      <x:c r="B938" s="50" t="str">
        <x:v>9744</x:v>
      </x:c>
      <x:c r="C938" s="50" t="str">
        <x:v>9744.T</x:v>
      </x:c>
      <x:c r="D938" s="50" t="str">
        <x:v>MEITEC Group Holdings Inc.</x:v>
      </x:c>
      <x:c r="E938" s="50" t="str">
        <x:v>Prime Market (Domestic)</x:v>
      </x:c>
      <x:c r="F938" s="50" t="str">
        <x:v>Services</x:v>
      </x:c>
      <x:c r="G938" s="51" t="n">
        <x:v>96626</x:v>
      </x:c>
      <x:c r="H938" s="51" t="n">
        <x:v>107140</x:v>
      </x:c>
      <x:c r="I938" s="51" t="n">
        <x:v>119069</x:v>
      </x:c>
      <x:c r="J938" s="51" t="n">
        <x:v>126976</x:v>
      </x:c>
      <x:c r="K938" s="51" t="n">
        <x:v>133068</x:v>
      </x:c>
      <x:c r="L938" s="52" t="n">
        <x:f>IFERROR(H938/G938-1,"")</x:f>
        <x:v>0.10881129302672155</x:v>
      </x:c>
      <x:c r="M938" s="52" t="n">
        <x:f>IFERROR(I938/H938-1,"")</x:f>
        <x:v>0.11134030240806414</x:v>
      </x:c>
      <x:c r="N938" s="52" t="n">
        <x:f>IFERROR(J938/I938-1,"")</x:f>
        <x:v>0.06640687332555073</x:v>
      </x:c>
      <x:c r="O938" s="52" t="n">
        <x:f>IFERROR(K938/J938-1,"")</x:f>
        <x:v>0.047977570564516236</x:v>
      </x:c>
      <x:c r="P938" s="52" t="n">
        <x:f>IFERROR((K938/G938)^(1/4)-1,"")</x:f>
        <x:v>0.08329043118268142</x:v>
      </x:c>
      <x:c r="Q938" s="51" t="n">
        <x:v>18830</x:v>
      </x:c>
      <x:c r="R938" s="52" t="n">
        <x:f>IFERROR(Q938/K938,"")</x:f>
        <x:v>0.14150659813027924</x:v>
      </x:c>
      <x:c r="S938" s="53" t="n">
        <x:v>31837</x:v>
      </x:c>
      <x:c r="T938" s="50" t="str">
        <x:v>EDINET_company_history</x:v>
      </x:c>
      <x:c r="U938" s="50" t="str">
        <x:v>日本マスタートラスト信託銀行株式会社（信託口）</x:v>
      </x:c>
      <x:c r="V938" s="54" t="n">
        <x:v>0.1708</x:v>
      </x:c>
      <x:c r="W938" s="50" t="str">
        <x:v>上 村 正 人</x:v>
      </x:c>
      <x:c r="X938" s="50" t="b">
        <x:f>AND(COUNT(L938:O938)=4,L938&gt;='設定'!$B$6,M938&gt;='設定'!$B$6,N938&gt;='設定'!$B$6,O938&gt;='設定'!$B$6)</x:f>
        <x:v>0</x:v>
      </x:c>
      <x:c r="Y938" s="50" t="b">
        <x:f>AND(COUNT(G938:K938)=5,P938&gt;='設定'!$B$7)</x:f>
        <x:v>0</x:v>
      </x:c>
      <x:c r="Z938" s="50" t="b">
        <x:f>AND(ISNUMBER(R938),R938&gt;='設定'!$B$8)</x:f>
        <x:v>1</x:v>
      </x:c>
      <x:c r="AA938" s="50" t="b">
        <x:f>AND(ISNUMBER(S938),S938&gt;=DATE(YEAR('設定'!$B$10)-'設定'!$B$9,MONTH('設定'!$B$10),DAY('設定'!$B$10)))</x:f>
        <x:v>0</x:v>
      </x:c>
      <x:c r="AB938" s="55" t="b">
        <x:v>0</x:v>
      </x:c>
      <x:c r="AC938" s="55" t="b">
        <x:v>0</x:v>
      </x:c>
      <x:c r="AD938" s="50" t="n">
        <x:f>IF(X938,1,0)+IF(Z938,1,0)+IF(AA938,1,0)+IF(AB938,1,0)</x:f>
        <x:v>1</x:v>
      </x:c>
      <x:c r="AE938" s="50" t="n">
        <x:f>IF(Y938,1,0)+IF(Z938,1,0)+IF(AA938,1,0)+IF(AB938,1,0)</x:f>
        <x:v>1</x:v>
      </x:c>
      <x:c r="AF938" s="50" t="n">
        <x:f>IF(Y938,1,0)+IF(Z938,1,0)+IF(AA938,1,0)+IF(AC938,1,0)</x:f>
        <x:v>1</x:v>
      </x:c>
      <x:c r="AG938" s="53" t="n">
        <x:v>44348</x:v>
      </x:c>
      <x:c r="AH938" s="50" t="str">
        <x:v>S100VYUN</x:v>
      </x:c>
      <x:c r="AI938" s="50" t="str">
        <x:v>NetSalesSummaryOfBusinessResults</x:v>
      </x:c>
      <x:c r="AJ938" s="50" t="str">
        <x:v>OperatingIncome</x:v>
      </x:c>
      <x:c r="AK938" s="53" t="n">
        <x:v>45747</x:v>
      </x:c>
      <x:c r="AL938" s="50" t="str">
        <x:v>365/365/365/366/365</x:v>
      </x:c>
      <x:c r="AM938" s="51" t="n">
        <x:v>77207100</x:v>
      </x:c>
      <x:c r="AN938" s="51" t="n">
        <x:v>3018</x:v>
      </x:c>
      <x:c r="AO938" s="51" t="n">
        <x:f>IFERROR(AM938*AN938,"")</x:f>
        <x:v>233011027800</x:v>
      </x:c>
      <x:c r="AP938" s="56" t="n">
        <x:f>IFERROR(AO938/(K938*1000000),"")</x:f>
        <x:v>1.7510673324916584</x:v>
      </x:c>
      <x:c r="AQ938" s="57" t="n">
        <x:v>1231690015</x:v>
      </x:c>
      <x:c r="AR938" s="52" t="n">
        <x:v>0.2132201616011417</x:v>
      </x:c>
      <x:c r="AS938" s="52" t="n">
        <x:v>-0.1710130978638515</x:v>
      </x:c>
      <x:c r="AT938" s="55" t="b">
        <x:v>1</x:v>
      </x:c>
      <x:c r="AU938" s="50"/>
      <x:c r="AV938" s="58" t="n">
        <x:v>0.2501804068966484</x:v>
      </x:c>
      <x:c r="AW938" s="50" t="n">
        <x:v>554</x:v>
      </x:c>
      <x:c r="AX938" s="50" t="str">
        <x:v>Core Moat</x:v>
      </x:c>
      <x:c r="AY938" s="50" t="str">
        <x:v>目立つ機械的警告なし（定性確認は別途必要）</x:v>
      </x:c>
      <x:c r="AZ938" s="59" t="str">
        <x:v>2025-06-18 10:30</x:v>
      </x:c>
      <x:c r="BA938" s="53" t="n">
        <x:v>31837</x:v>
      </x:c>
      <x:c r="BB938" s="50"/>
      <x:c r="BC938" s="50"/>
      <x:c r="BD938" s="50" t="str">
        <x:v>TOPIX Mid400</x:v>
      </x:c>
    </x:row>
    <x:row r="939">
      <x:c r="A939" s="50" t="n">
        <x:v>938</x:v>
      </x:c>
      <x:c r="B939" s="50" t="str">
        <x:v>4832</x:v>
      </x:c>
      <x:c r="C939" s="50" t="str">
        <x:v>4832.T</x:v>
      </x:c>
      <x:c r="D939" s="50" t="str">
        <x:v>JFE Systems, Inc.</x:v>
      </x:c>
      <x:c r="E939" s="50" t="str">
        <x:v>Standard Market(Domestic)</x:v>
      </x:c>
      <x:c r="F939" s="50" t="str">
        <x:v>Information &amp; Communication</x:v>
      </x:c>
      <x:c r="G939" s="51" t="n">
        <x:v>46467.767</x:v>
      </x:c>
      <x:c r="H939" s="51" t="n">
        <x:v>50394.813</x:v>
      </x:c>
      <x:c r="I939" s="51" t="n">
        <x:v>56472.106</x:v>
      </x:c>
      <x:c r="J939" s="51" t="n">
        <x:v>62033.011</x:v>
      </x:c>
      <x:c r="K939" s="51" t="n">
        <x:v>63971.753</x:v>
      </x:c>
      <x:c r="L939" s="52" t="n">
        <x:f>IFERROR(H939/G939-1,"")</x:f>
        <x:v>0.08451118384922607</x:v>
      </x:c>
      <x:c r="M939" s="52" t="n">
        <x:f>IFERROR(I939/H939-1,"")</x:f>
        <x:v>0.12059362141099705</x:v>
      </x:c>
      <x:c r="N939" s="52" t="n">
        <x:f>IFERROR(J939/I939-1,"")</x:f>
        <x:v>0.09847171274257072</x:v>
      </x:c>
      <x:c r="O939" s="52" t="n">
        <x:f>IFERROR(K939/J939-1,"")</x:f>
        <x:v>0.03125339184325582</x:v>
      </x:c>
      <x:c r="P939" s="52" t="n">
        <x:f>IFERROR((K939/G939)^(1/4)-1,"")</x:f>
        <x:v>0.08320114938903833</x:v>
      </x:c>
      <x:c r="Q939" s="51" t="n">
        <x:v>7589.259</x:v>
      </x:c>
      <x:c r="R939" s="52" t="n">
        <x:f>IFERROR(Q939/K939,"")</x:f>
        <x:v>0.11863453233804615</x:v>
      </x:c>
      <x:c r="S939" s="53" t="n">
        <x:v>36951</x:v>
      </x:c>
      <x:c r="T939" s="50" t="str">
        <x:v>EDINET_company_history</x:v>
      </x:c>
      <x:c r="U939" s="50" t="str">
        <x:v>ＪＦＥスチール株式会社</x:v>
      </x:c>
      <x:c r="V939" s="54" t="n">
        <x:v>0.6516</x:v>
      </x:c>
      <x:c r="W939" s="50" t="str">
        <x:v>大 木 哲 夫</x:v>
      </x:c>
      <x:c r="X939" s="50" t="b">
        <x:f>AND(COUNT(L939:O939)=4,L939&gt;='設定'!$B$6,M939&gt;='設定'!$B$6,N939&gt;='設定'!$B$6,O939&gt;='設定'!$B$6)</x:f>
        <x:v>0</x:v>
      </x:c>
      <x:c r="Y939" s="50" t="b">
        <x:f>AND(COUNT(G939:K939)=5,P939&gt;='設定'!$B$7)</x:f>
        <x:v>0</x:v>
      </x:c>
      <x:c r="Z939" s="50" t="b">
        <x:f>AND(ISNUMBER(R939),R939&gt;='設定'!$B$8)</x:f>
        <x:v>1</x:v>
      </x:c>
      <x:c r="AA939" s="50" t="b">
        <x:f>AND(ISNUMBER(S939),S939&gt;=DATE(YEAR('設定'!$B$10)-'設定'!$B$9,MONTH('設定'!$B$10),DAY('設定'!$B$10)))</x:f>
        <x:v>0</x:v>
      </x:c>
      <x:c r="AB939" s="55" t="b">
        <x:v>0</x:v>
      </x:c>
      <x:c r="AC939" s="55" t="b">
        <x:v>0</x:v>
      </x:c>
      <x:c r="AD939" s="50" t="n">
        <x:f>IF(X939,1,0)+IF(Z939,1,0)+IF(AA939,1,0)+IF(AB939,1,0)</x:f>
        <x:v>1</x:v>
      </x:c>
      <x:c r="AE939" s="50" t="n">
        <x:f>IF(Y939,1,0)+IF(Z939,1,0)+IF(AA939,1,0)+IF(AB939,1,0)</x:f>
        <x:v>1</x:v>
      </x:c>
      <x:c r="AF939" s="50" t="n">
        <x:f>IF(Y939,1,0)+IF(Z939,1,0)+IF(AA939,1,0)+IF(AC939,1,0)</x:f>
        <x:v>1</x:v>
      </x:c>
      <x:c r="AG939" s="53" t="n">
        <x:v>44348</x:v>
      </x:c>
      <x:c r="AH939" s="50" t="str">
        <x:v>S100W18V</x:v>
      </x:c>
      <x:c r="AI939" s="50" t="str">
        <x:v>NetSalesSummaryOfBusinessResults</x:v>
      </x:c>
      <x:c r="AJ939" s="50" t="str">
        <x:v>OperatingIncome</x:v>
      </x:c>
      <x:c r="AK939" s="53" t="n">
        <x:v>45747</x:v>
      </x:c>
      <x:c r="AL939" s="50" t="str">
        <x:v>365/365/365/366/365</x:v>
      </x:c>
      <x:c r="AM939" s="51" t="n">
        <x:v>15704900</x:v>
      </x:c>
      <x:c r="AN939" s="51" t="n">
        <x:v>1970</x:v>
      </x:c>
      <x:c r="AO939" s="51" t="n">
        <x:f>IFERROR(AM939*AN939,"")</x:f>
        <x:v>30938653000</x:v>
      </x:c>
      <x:c r="AP939" s="56" t="n">
        <x:f>IFERROR(AO939/(K939*1000000),"")</x:f>
        <x:v>0.4836299077188021</x:v>
      </x:c>
      <x:c r="AQ939" s="57" t="n">
        <x:v>32086111.666666668</x:v>
      </x:c>
      <x:c r="AR939" s="52" t="n">
        <x:v>0.2788716029802735</x:v>
      </x:c>
      <x:c r="AS939" s="52" t="n">
        <x:v>-0.3678725340833163</x:v>
      </x:c>
      <x:c r="AT939" s="55" t="b">
        <x:v>1</x:v>
      </x:c>
      <x:c r="AU939" s="50"/>
      <x:c r="AV939" s="58" t="n">
        <x:v>0.1848146286761929</x:v>
      </x:c>
      <x:c r="AW939" s="50" t="n">
        <x:v>781</x:v>
      </x:c>
      <x:c r="AX939" s="50" t="str">
        <x:v>Discovery</x:v>
      </x:c>
      <x:c r="AY939" s="50" t="str">
        <x:v>目立つ機械的警告なし（定性確認は別途必要）</x:v>
      </x:c>
      <x:c r="AZ939" s="59" t="str">
        <x:v>2025-06-23 09:56</x:v>
      </x:c>
      <x:c r="BA939" s="53" t="n">
        <x:v>36951</x:v>
      </x:c>
      <x:c r="BB939" s="50"/>
      <x:c r="BC939" s="50"/>
      <x:c r="BD939" s="50"/>
    </x:row>
    <x:row r="940">
      <x:c r="A940" s="50" t="n">
        <x:v>939</x:v>
      </x:c>
      <x:c r="B940" s="50" t="str">
        <x:v>7126</x:v>
      </x:c>
      <x:c r="C940" s="50" t="str">
        <x:v>7126.T</x:v>
      </x:c>
      <x:c r="D940" s="50" t="str">
        <x:v>Global Style Co.,Ltd.</x:v>
      </x:c>
      <x:c r="E940" s="50" t="str">
        <x:v>Standard Market(Domestic)</x:v>
      </x:c>
      <x:c r="F940" s="50" t="str">
        <x:v>Retail Trade</x:v>
      </x:c>
      <x:c r="G940" s="51" t="n">
        <x:v>8326.296</x:v>
      </x:c>
      <x:c r="H940" s="51" t="n">
        <x:v>9093.584</x:v>
      </x:c>
      <x:c r="I940" s="51" t="n">
        <x:v>10407.282</x:v>
      </x:c>
      <x:c r="J940" s="51" t="n">
        <x:v>11167.786</x:v>
      </x:c>
      <x:c r="K940" s="51" t="n">
        <x:v>11460.35</x:v>
      </x:c>
      <x:c r="L940" s="52" t="n">
        <x:f>IFERROR(H940/G940-1,"")</x:f>
        <x:v>0.09215238084257393</x:v>
      </x:c>
      <x:c r="M940" s="52" t="n">
        <x:f>IFERROR(I940/H940-1,"")</x:f>
        <x:v>0.14446427283236174</x:v>
      </x:c>
      <x:c r="N940" s="52" t="n">
        <x:f>IFERROR(J940/I940-1,"")</x:f>
        <x:v>0.0730742186096236</x:v>
      </x:c>
      <x:c r="O940" s="52" t="n">
        <x:f>IFERROR(K940/J940-1,"")</x:f>
        <x:v>0.0261971352244752</x:v>
      </x:c>
      <x:c r="P940" s="52" t="n">
        <x:f>IFERROR((K940/G940)^(1/4)-1,"")</x:f>
        <x:v>0.08314477437541656</x:v>
      </x:c>
      <x:c r="Q940" s="51" t="n">
        <x:v>801.738</x:v>
      </x:c>
      <x:c r="R940" s="52" t="n">
        <x:f>IFERROR(Q940/K940,"")</x:f>
        <x:v>0.06995754928950687</x:v>
      </x:c>
      <x:c r="S940" s="53" t="n">
        <x:v>44432</x:v>
      </x:c>
      <x:c r="T940" s="50" t="str">
        <x:v>local_price_first_trade</x:v>
      </x:c>
      <x:c r="U940" s="50" t="str">
        <x:v>株式会社Sマネジメント</x:v>
      </x:c>
      <x:c r="V940" s="54" t="n">
        <x:v>0.163</x:v>
      </x:c>
      <x:c r="W940" s="50" t="str">
        <x:v>田城 弘志</x:v>
      </x:c>
      <x:c r="X940" s="50" t="b">
        <x:f>AND(COUNT(L940:O940)=4,L940&gt;='設定'!$B$6,M940&gt;='設定'!$B$6,N940&gt;='設定'!$B$6,O940&gt;='設定'!$B$6)</x:f>
        <x:v>0</x:v>
      </x:c>
      <x:c r="Y940" s="50" t="b">
        <x:f>AND(COUNT(G940:K940)=5,P940&gt;='設定'!$B$7)</x:f>
        <x:v>0</x:v>
      </x:c>
      <x:c r="Z940" s="50" t="b">
        <x:f>AND(ISNUMBER(R940),R940&gt;='設定'!$B$8)</x:f>
        <x:v>0</x:v>
      </x:c>
      <x:c r="AA940" s="50" t="b">
        <x:f>AND(ISNUMBER(S940),S940&gt;=DATE(YEAR('設定'!$B$10)-'設定'!$B$9,MONTH('設定'!$B$10),DAY('設定'!$B$10)))</x:f>
        <x:v>1</x:v>
      </x:c>
      <x:c r="AB940" s="55" t="b">
        <x:v>0</x:v>
      </x:c>
      <x:c r="AC940" s="55" t="b">
        <x:v>0</x:v>
      </x:c>
      <x:c r="AD940" s="50" t="n">
        <x:f>IF(X940,1,0)+IF(Z940,1,0)+IF(AA940,1,0)+IF(AB940,1,0)</x:f>
        <x:v>1</x:v>
      </x:c>
      <x:c r="AE940" s="50" t="n">
        <x:f>IF(Y940,1,0)+IF(Z940,1,0)+IF(AA940,1,0)+IF(AB940,1,0)</x:f>
        <x:v>1</x:v>
      </x:c>
      <x:c r="AF940" s="50" t="n">
        <x:f>IF(Y940,1,0)+IF(Z940,1,0)+IF(AA940,1,0)+IF(AC940,1,0)</x:f>
        <x:v>1</x:v>
      </x:c>
      <x:c r="AG940" s="53" t="n">
        <x:v>44432</x:v>
      </x:c>
      <x:c r="AH940" s="50" t="str">
        <x:v>S100WVWR</x:v>
      </x:c>
      <x:c r="AI940" s="50" t="str">
        <x:v>NetSalesSummaryOfBusinessResults</x:v>
      </x:c>
      <x:c r="AJ940" s="50" t="str">
        <x:v>OperatingIncome</x:v>
      </x:c>
      <x:c r="AK940" s="53" t="n">
        <x:v>45869</x:v>
      </x:c>
      <x:c r="AL940" s="50" t="str">
        <x:v>365/365/365/366/365</x:v>
      </x:c>
      <x:c r="AM940" s="51" t="n">
        <x:v>3375044</x:v>
      </x:c>
      <x:c r="AN940" s="51" t="n">
        <x:v>1520</x:v>
      </x:c>
      <x:c r="AO940" s="51" t="n">
        <x:f>IFERROR(AM940*AN940,"")</x:f>
        <x:v>5130066880</x:v>
      </x:c>
      <x:c r="AP940" s="56" t="n">
        <x:f>IFERROR(AO940/(K940*1000000),"")</x:f>
        <x:v>0.4476361437477913</x:v>
      </x:c>
      <x:c r="AQ940" s="57" t="n">
        <x:v>5059948.333333333</x:v>
      </x:c>
      <x:c r="AR940" s="52" t="n">
        <x:v>0.2940323081187276</x:v>
      </x:c>
      <x:c r="AS940" s="52" t="n">
        <x:v>-0.3845918448006684</x:v>
      </x:c>
      <x:c r="AT940" s="55" t="b">
        <x:v>0</x:v>
      </x:c>
      <x:c r="AU940" s="50" t="str">
        <x:v>low_liquidity</x:v>
      </x:c>
      <x:c r="AV940" s="58" t="n">
        <x:v>-0.114231980968863</x:v>
      </x:c>
      <x:c r="AW940" s="50" t="n">
        <x:v>2684</x:v>
      </x:c>
      <x:c r="AX940" s="50" t="str">
        <x:v>Core Moat</x:v>
      </x:c>
      <x:c r="AY940" s="50" t="str">
        <x:v>既存適格性フィルター不通過: low_liquidity / 60日平均売買代金2,000万円未満</x:v>
      </x:c>
      <x:c r="AZ940" s="59" t="str">
        <x:v>2025-10-24 15:51</x:v>
      </x:c>
      <x:c r="BA940" s="53" t="n">
        <x:v>43678</x:v>
      </x:c>
      <x:c r="BB940" s="50"/>
      <x:c r="BC940" s="50"/>
      <x:c r="BD940" s="50"/>
    </x:row>
    <x:row r="941">
      <x:c r="A941" s="50" t="n">
        <x:v>940</x:v>
      </x:c>
      <x:c r="B941" s="50" t="str">
        <x:v>2317</x:v>
      </x:c>
      <x:c r="C941" s="50" t="str">
        <x:v>2317.T</x:v>
      </x:c>
      <x:c r="D941" s="50" t="str">
        <x:v>Systena Corporation</x:v>
      </x:c>
      <x:c r="E941" s="50" t="str">
        <x:v>Prime Market (Domestic)</x:v>
      </x:c>
      <x:c r="F941" s="50" t="str">
        <x:v>Information &amp; Communication</x:v>
      </x:c>
      <x:c r="G941" s="51" t="n">
        <x:v>60871</x:v>
      </x:c>
      <x:c r="H941" s="51" t="n">
        <x:v>65272</x:v>
      </x:c>
      <x:c r="I941" s="51" t="n">
        <x:v>74526</x:v>
      </x:c>
      <x:c r="J941" s="51" t="n">
        <x:v>76940</x:v>
      </x:c>
      <x:c r="K941" s="51" t="n">
        <x:v>83621</x:v>
      </x:c>
      <x:c r="L941" s="52" t="n">
        <x:f>IFERROR(H941/G941-1,"")</x:f>
        <x:v>0.0723004386325179</x:v>
      </x:c>
      <x:c r="M941" s="52" t="n">
        <x:f>IFERROR(I941/H941-1,"")</x:f>
        <x:v>0.1417759529354088</x:v>
      </x:c>
      <x:c r="N941" s="52" t="n">
        <x:f>IFERROR(J941/I941-1,"")</x:f>
        <x:v>0.03239138018946397</x:v>
      </x:c>
      <x:c r="O941" s="52" t="n">
        <x:f>IFERROR(K941/J941-1,"")</x:f>
        <x:v>0.08683389654276064</x:v>
      </x:c>
      <x:c r="P941" s="52" t="n">
        <x:f>IFERROR((K941/G941)^(1/4)-1,"")</x:f>
        <x:v>0.08262045926839501</x:v>
      </x:c>
      <x:c r="Q941" s="51" t="n">
        <x:v>12067</x:v>
      </x:c>
      <x:c r="R941" s="52" t="n">
        <x:f>IFERROR(Q941/K941,"")</x:f>
        <x:v>0.14430585618445127</x:v>
      </x:c>
      <x:c r="S941" s="53" t="n">
        <x:v>36923</x:v>
      </x:c>
      <x:c r="T941" s="50" t="str">
        <x:v>EDINET_company_history</x:v>
      </x:c>
      <x:c r="U941" s="50" t="str">
        <x:v>ＳＭＳホールディングス有限会社</x:v>
      </x:c>
      <x:c r="V941" s="54" t="n">
        <x:v>0.2898</x:v>
      </x:c>
      <x:c r="W941" s="50" t="str">
        <x:v>逸見 愛親 / 三浦 賢治</x:v>
      </x:c>
      <x:c r="X941" s="50" t="b">
        <x:f>AND(COUNT(L941:O941)=4,L941&gt;='設定'!$B$6,M941&gt;='設定'!$B$6,N941&gt;='設定'!$B$6,O941&gt;='設定'!$B$6)</x:f>
        <x:v>0</x:v>
      </x:c>
      <x:c r="Y941" s="50" t="b">
        <x:f>AND(COUNT(G941:K941)=5,P941&gt;='設定'!$B$7)</x:f>
        <x:v>0</x:v>
      </x:c>
      <x:c r="Z941" s="50" t="b">
        <x:f>AND(ISNUMBER(R941),R941&gt;='設定'!$B$8)</x:f>
        <x:v>1</x:v>
      </x:c>
      <x:c r="AA941" s="50" t="b">
        <x:f>AND(ISNUMBER(S941),S941&gt;=DATE(YEAR('設定'!$B$10)-'設定'!$B$9,MONTH('設定'!$B$10),DAY('設定'!$B$10)))</x:f>
        <x:v>0</x:v>
      </x:c>
      <x:c r="AB941" s="55" t="b">
        <x:v>0</x:v>
      </x:c>
      <x:c r="AC941" s="55" t="b">
        <x:v>0</x:v>
      </x:c>
      <x:c r="AD941" s="50" t="n">
        <x:f>IF(X941,1,0)+IF(Z941,1,0)+IF(AA941,1,0)+IF(AB941,1,0)</x:f>
        <x:v>1</x:v>
      </x:c>
      <x:c r="AE941" s="50" t="n">
        <x:f>IF(Y941,1,0)+IF(Z941,1,0)+IF(AA941,1,0)+IF(AB941,1,0)</x:f>
        <x:v>1</x:v>
      </x:c>
      <x:c r="AF941" s="50" t="n">
        <x:f>IF(Y941,1,0)+IF(Z941,1,0)+IF(AA941,1,0)+IF(AC941,1,0)</x:f>
        <x:v>1</x:v>
      </x:c>
      <x:c r="AG941" s="53" t="n">
        <x:v>44348</x:v>
      </x:c>
      <x:c r="AH941" s="50" t="str">
        <x:v>S100VZ4F</x:v>
      </x:c>
      <x:c r="AI941" s="50" t="str">
        <x:v>NetSalesSummaryOfBusinessResults</x:v>
      </x:c>
      <x:c r="AJ941" s="50" t="str">
        <x:v>OperatingIncome</x:v>
      </x:c>
      <x:c r="AK941" s="53" t="n">
        <x:v>45747</x:v>
      </x:c>
      <x:c r="AL941" s="50" t="str">
        <x:v>365/365/365/366/365</x:v>
      </x:c>
      <x:c r="AM941" s="51" t="n">
        <x:v>359008500</x:v>
      </x:c>
      <x:c r="AN941" s="51" t="n">
        <x:v>417</x:v>
      </x:c>
      <x:c r="AO941" s="51" t="n">
        <x:f>IFERROR(AM941*AN941,"")</x:f>
        <x:v>149706544500</x:v>
      </x:c>
      <x:c r="AP941" s="56" t="n">
        <x:f>IFERROR(AO941/(K941*1000000),"")</x:f>
        <x:v>1.7902984238409012</x:v>
      </x:c>
      <x:c r="AQ941" s="57" t="n">
        <x:v>459048755</x:v>
      </x:c>
      <x:c r="AR941" s="52" t="n">
        <x:v>0.3189589578487128</x:v>
      </x:c>
      <x:c r="AS941" s="52" t="n">
        <x:v>-0.5877332576808221</x:v>
      </x:c>
      <x:c r="AT941" s="55" t="b">
        <x:v>1</x:v>
      </x:c>
      <x:c r="AU941" s="50"/>
      <x:c r="AV941" s="58" t="n">
        <x:v>0.1211862424836346</x:v>
      </x:c>
      <x:c r="AW941" s="50" t="n">
        <x:v>1116</x:v>
      </x:c>
      <x:c r="AX941" s="50" t="str">
        <x:v>Core Moat</x:v>
      </x:c>
      <x:c r="AY941" s="50" t="str">
        <x:v>目立つ機械的警告なし（定性確認は別途必要）</x:v>
      </x:c>
      <x:c r="AZ941" s="59" t="str">
        <x:v>2025-06-18 09:19</x:v>
      </x:c>
      <x:c r="BA941" s="53" t="n">
        <x:v>36923</x:v>
      </x:c>
      <x:c r="BB941" s="50"/>
      <x:c r="BC941" s="50"/>
      <x:c r="BD941" s="50" t="str">
        <x:v>TOPIX Small 1</x:v>
      </x:c>
    </x:row>
    <x:row r="942">
      <x:c r="A942" s="50" t="n">
        <x:v>941</x:v>
      </x:c>
      <x:c r="B942" s="50" t="str">
        <x:v>8877</x:v>
      </x:c>
      <x:c r="C942" s="50" t="str">
        <x:v>8877.T</x:v>
      </x:c>
      <x:c r="D942" s="50" t="str">
        <x:v>ESLEAD CORPORATION</x:v>
      </x:c>
      <x:c r="E942" s="50" t="str">
        <x:v>Prime Market (Domestic)</x:v>
      </x:c>
      <x:c r="F942" s="50" t="str">
        <x:v>Real Estate</x:v>
      </x:c>
      <x:c r="G942" s="51" t="n">
        <x:v>68999.416</x:v>
      </x:c>
      <x:c r="H942" s="51" t="n">
        <x:v>74597.912</x:v>
      </x:c>
      <x:c r="I942" s="51" t="n">
        <x:v>79913.787</x:v>
      </x:c>
      <x:c r="J942" s="51" t="n">
        <x:v>80286.796</x:v>
      </x:c>
      <x:c r="K942" s="51" t="n">
        <x:v>94765.891</x:v>
      </x:c>
      <x:c r="L942" s="52" t="n">
        <x:f>IFERROR(H942/G942-1,"")</x:f>
        <x:v>0.0811383099242462</x:v>
      </x:c>
      <x:c r="M942" s="52" t="n">
        <x:f>IFERROR(I942/H942-1,"")</x:f>
        <x:v>0.07126037254233064</x:v>
      </x:c>
      <x:c r="N942" s="52" t="n">
        <x:f>IFERROR(J942/I942-1,"")</x:f>
        <x:v>0.004667642643440217</x:v>
      </x:c>
      <x:c r="O942" s="52" t="n">
        <x:f>IFERROR(K942/J942-1,"")</x:f>
        <x:v>0.18034216983823836</x:v>
      </x:c>
      <x:c r="P942" s="52" t="n">
        <x:f>IFERROR((K942/G942)^(1/4)-1,"")</x:f>
        <x:v>0.08255920911046943</x:v>
      </x:c>
      <x:c r="Q942" s="51" t="n">
        <x:v>14548.226</x:v>
      </x:c>
      <x:c r="R942" s="52" t="n">
        <x:f>IFERROR(Q942/K942,"")</x:f>
        <x:v>0.15351753512242078</x:v>
      </x:c>
      <x:c r="S942" s="53" t="n">
        <x:v>36434</x:v>
      </x:c>
      <x:c r="T942" s="50" t="str">
        <x:v>EDINET_company_history</x:v>
      </x:c>
      <x:c r="U942" s="50" t="str">
        <x:v>森トラスト株式会社</x:v>
      </x:c>
      <x:c r="V942" s="54" t="n">
        <x:v>0.5372</x:v>
      </x:c>
      <x:c r="W942" s="50" t="str">
        <x:v>荒牧 杉夫</x:v>
      </x:c>
      <x:c r="X942" s="50" t="b">
        <x:f>AND(COUNT(L942:O942)=4,L942&gt;='設定'!$B$6,M942&gt;='設定'!$B$6,N942&gt;='設定'!$B$6,O942&gt;='設定'!$B$6)</x:f>
        <x:v>0</x:v>
      </x:c>
      <x:c r="Y942" s="50" t="b">
        <x:f>AND(COUNT(G942:K942)=5,P942&gt;='設定'!$B$7)</x:f>
        <x:v>0</x:v>
      </x:c>
      <x:c r="Z942" s="50" t="b">
        <x:f>AND(ISNUMBER(R942),R942&gt;='設定'!$B$8)</x:f>
        <x:v>1</x:v>
      </x:c>
      <x:c r="AA942" s="50" t="b">
        <x:f>AND(ISNUMBER(S942),S942&gt;=DATE(YEAR('設定'!$B$10)-'設定'!$B$9,MONTH('設定'!$B$10),DAY('設定'!$B$10)))</x:f>
        <x:v>0</x:v>
      </x:c>
      <x:c r="AB942" s="55" t="b">
        <x:v>0</x:v>
      </x:c>
      <x:c r="AC942" s="55" t="b">
        <x:v>0</x:v>
      </x:c>
      <x:c r="AD942" s="50" t="n">
        <x:f>IF(X942,1,0)+IF(Z942,1,0)+IF(AA942,1,0)+IF(AB942,1,0)</x:f>
        <x:v>1</x:v>
      </x:c>
      <x:c r="AE942" s="50" t="n">
        <x:f>IF(Y942,1,0)+IF(Z942,1,0)+IF(AA942,1,0)+IF(AB942,1,0)</x:f>
        <x:v>1</x:v>
      </x:c>
      <x:c r="AF942" s="50" t="n">
        <x:f>IF(Y942,1,0)+IF(Z942,1,0)+IF(AA942,1,0)+IF(AC942,1,0)</x:f>
        <x:v>1</x:v>
      </x:c>
      <x:c r="AG942" s="53" t="n">
        <x:v>44348</x:v>
      </x:c>
      <x:c r="AH942" s="50" t="str">
        <x:v>S100W2D0</x:v>
      </x:c>
      <x:c r="AI942" s="50" t="str">
        <x:v>NetSalesSummaryOfBusinessResults</x:v>
      </x:c>
      <x:c r="AJ942" s="50" t="str">
        <x:v>OperatingIncome</x:v>
      </x:c>
      <x:c r="AK942" s="53" t="n">
        <x:v>45747</x:v>
      </x:c>
      <x:c r="AL942" s="50" t="str">
        <x:v>365/365/365/366/365</x:v>
      </x:c>
      <x:c r="AM942" s="51" t="n">
        <x:v>15429500</x:v>
      </x:c>
      <x:c r="AN942" s="51" t="n">
        <x:v>4960</x:v>
      </x:c>
      <x:c r="AO942" s="51" t="n">
        <x:f>IFERROR(AM942*AN942,"")</x:f>
        <x:v>76530320000</x:v>
      </x:c>
      <x:c r="AP942" s="56" t="n">
        <x:f>IFERROR(AO942/(K942*1000000),"")</x:f>
        <x:v>0.8075724207563246</x:v>
      </x:c>
      <x:c r="AQ942" s="57" t="n">
        <x:v>269973766.6666667</x:v>
      </x:c>
      <x:c r="AR942" s="52" t="n">
        <x:v>0.2573822572351071</x:v>
      </x:c>
      <x:c r="AS942" s="52" t="n">
        <x:v>-0.3279090102621755</x:v>
      </x:c>
      <x:c r="AT942" s="55" t="b">
        <x:v>0</x:v>
      </x:c>
      <x:c r="AU942" s="50" t="str">
        <x:v>repeated_negative_operating_cf</x:v>
      </x:c>
      <x:c r="AV942" s="58" t="n">
        <x:v>-0.0924038581717514</x:v>
      </x:c>
      <x:c r="AW942" s="50" t="n">
        <x:v>2553</x:v>
      </x:c>
      <x:c r="AX942" s="50" t="str">
        <x:v>Transformation Moat</x:v>
      </x:c>
      <x:c r="AY942" s="50" t="str">
        <x:v>既存適格性フィルター不通過: repeated_negative_operating_cf</x:v>
      </x:c>
      <x:c r="AZ942" s="59" t="str">
        <x:v>2025-06-24 14:15</x:v>
      </x:c>
      <x:c r="BA942" s="53" t="n">
        <x:v>36434</x:v>
      </x:c>
      <x:c r="BB942" s="50"/>
      <x:c r="BC942" s="50"/>
      <x:c r="BD942" s="50" t="str">
        <x:v>TOPIX Small 2</x:v>
      </x:c>
    </x:row>
    <x:row r="943">
      <x:c r="A943" s="50" t="n">
        <x:v>942</x:v>
      </x:c>
      <x:c r="B943" s="50" t="str">
        <x:v>6728</x:v>
      </x:c>
      <x:c r="C943" s="50" t="str">
        <x:v>6728.T</x:v>
      </x:c>
      <x:c r="D943" s="50" t="str">
        <x:v>ULVAC, Inc.</x:v>
      </x:c>
      <x:c r="E943" s="50" t="str">
        <x:v>Prime Market (Domestic)</x:v>
      </x:c>
      <x:c r="F943" s="50" t="str">
        <x:v>Electric Appliances</x:v>
      </x:c>
      <x:c r="G943" s="51" t="n">
        <x:v>183011</x:v>
      </x:c>
      <x:c r="H943" s="51" t="n">
        <x:v>241260</x:v>
      </x:c>
      <x:c r="I943" s="51" t="n">
        <x:v>227528</x:v>
      </x:c>
      <x:c r="J943" s="51" t="n">
        <x:v>261115</x:v>
      </x:c>
      <x:c r="K943" s="51" t="n">
        <x:v>251184</x:v>
      </x:c>
      <x:c r="L943" s="52" t="n">
        <x:f>IFERROR(H943/G943-1,"")</x:f>
        <x:v>0.3182814147783466</x:v>
      </x:c>
      <x:c r="M943" s="52" t="n">
        <x:f>IFERROR(I943/H943-1,"")</x:f>
        <x:v>-0.05691784796485122</x:v>
      </x:c>
      <x:c r="N943" s="52" t="n">
        <x:f>IFERROR(J943/I943-1,"")</x:f>
        <x:v>0.14761699658943073</x:v>
      </x:c>
      <x:c r="O943" s="52" t="n">
        <x:f>IFERROR(K943/J943-1,"")</x:f>
        <x:v>-0.038033050571587235</x:v>
      </x:c>
      <x:c r="P943" s="52" t="n">
        <x:f>IFERROR((K943/G943)^(1/4)-1,"")</x:f>
        <x:v>0.08237734735735303</x:v>
      </x:c>
      <x:c r="Q943" s="51" t="n">
        <x:v>26523</x:v>
      </x:c>
      <x:c r="R943" s="52" t="n">
        <x:f>IFERROR(Q943/K943,"")</x:f>
        <x:v>0.10559191668259124</x:v>
      </x:c>
      <x:c r="S943" s="53" t="n">
        <x:v>38078</x:v>
      </x:c>
      <x:c r="T943" s="50" t="str">
        <x:v>EDINET_company_history</x:v>
      </x:c>
      <x:c r="U943" s="50" t="str">
        <x:v>日本マスタートラスト信託銀行株式会社（信託口）</x:v>
      </x:c>
      <x:c r="V943" s="54" t="n">
        <x:v>0.1302</x:v>
      </x:c>
      <x:c r="W943" s="50" t="str">
        <x:v>岩下 節生 / 島田 鉄也</x:v>
      </x:c>
      <x:c r="X943" s="50" t="b">
        <x:f>AND(COUNT(L943:O943)=4,L943&gt;='設定'!$B$6,M943&gt;='設定'!$B$6,N943&gt;='設定'!$B$6,O943&gt;='設定'!$B$6)</x:f>
        <x:v>0</x:v>
      </x:c>
      <x:c r="Y943" s="50" t="b">
        <x:f>AND(COUNT(G943:K943)=5,P943&gt;='設定'!$B$7)</x:f>
        <x:v>0</x:v>
      </x:c>
      <x:c r="Z943" s="50" t="b">
        <x:f>AND(ISNUMBER(R943),R943&gt;='設定'!$B$8)</x:f>
        <x:v>1</x:v>
      </x:c>
      <x:c r="AA943" s="50" t="b">
        <x:f>AND(ISNUMBER(S943),S943&gt;=DATE(YEAR('設定'!$B$10)-'設定'!$B$9,MONTH('設定'!$B$10),DAY('設定'!$B$10)))</x:f>
        <x:v>0</x:v>
      </x:c>
      <x:c r="AB943" s="55" t="b">
        <x:v>0</x:v>
      </x:c>
      <x:c r="AC943" s="55" t="b">
        <x:v>0</x:v>
      </x:c>
      <x:c r="AD943" s="50" t="n">
        <x:f>IF(X943,1,0)+IF(Z943,1,0)+IF(AA943,1,0)+IF(AB943,1,0)</x:f>
        <x:v>1</x:v>
      </x:c>
      <x:c r="AE943" s="50" t="n">
        <x:f>IF(Y943,1,0)+IF(Z943,1,0)+IF(AA943,1,0)+IF(AB943,1,0)</x:f>
        <x:v>1</x:v>
      </x:c>
      <x:c r="AF943" s="50" t="n">
        <x:f>IF(Y943,1,0)+IF(Z943,1,0)+IF(AA943,1,0)+IF(AC943,1,0)</x:f>
        <x:v>1</x:v>
      </x:c>
      <x:c r="AG943" s="53" t="n">
        <x:v>44348</x:v>
      </x:c>
      <x:c r="AH943" s="50" t="str">
        <x:v>S100WQX1</x:v>
      </x:c>
      <x:c r="AI943" s="50" t="str">
        <x:v>NetSalesSummaryOfBusinessResults</x:v>
      </x:c>
      <x:c r="AJ943" s="50" t="str">
        <x:v>OperatingIncome</x:v>
      </x:c>
      <x:c r="AK943" s="53" t="n">
        <x:v>45838</x:v>
      </x:c>
      <x:c r="AL943" s="50" t="str">
        <x:v>365/365/365/366/365</x:v>
      </x:c>
      <x:c r="AM943" s="51" t="n">
        <x:v>49351638</x:v>
      </x:c>
      <x:c r="AN943" s="51" t="n">
        <x:v>8972</x:v>
      </x:c>
      <x:c r="AO943" s="51" t="n">
        <x:f>IFERROR(AM943*AN943,"")</x:f>
        <x:v>442782896136</x:v>
      </x:c>
      <x:c r="AP943" s="56" t="n">
        <x:f>IFERROR(AO943/(K943*1000000),"")</x:f>
        <x:v>1.7627830440473915</x:v>
      </x:c>
      <x:c r="AQ943" s="57" t="n">
        <x:v>4047026295</x:v>
      </x:c>
      <x:c r="AR943" s="52" t="n">
        <x:v>0.3972967923305013</x:v>
      </x:c>
      <x:c r="AS943" s="52" t="n">
        <x:v>-0.6414950587632852</x:v>
      </x:c>
      <x:c r="AT943" s="55" t="b">
        <x:v>1</x:v>
      </x:c>
      <x:c r="AU943" s="50"/>
      <x:c r="AV943" s="58" t="n">
        <x:v>0.2146119415647671</x:v>
      </x:c>
      <x:c r="AW943" s="50" t="n">
        <x:v>665</x:v>
      </x:c>
      <x:c r="AX943" s="50" t="str">
        <x:v>Future Moat</x:v>
      </x:c>
      <x:c r="AY943" s="50" t="str">
        <x:v>ローカル5年最大下落率-60%以下</x:v>
      </x:c>
      <x:c r="AZ943" s="59" t="str">
        <x:v>2025-09-26 15:47</x:v>
      </x:c>
      <x:c r="BA943" s="53" t="n">
        <x:v>38078</x:v>
      </x:c>
      <x:c r="BB943" s="50"/>
      <x:c r="BC943" s="50"/>
      <x:c r="BD943" s="50" t="str">
        <x:v>TOPIX Mid400</x:v>
      </x:c>
    </x:row>
    <x:row r="944">
      <x:c r="A944" s="50" t="n">
        <x:v>943</x:v>
      </x:c>
      <x:c r="B944" s="50" t="str">
        <x:v>6718</x:v>
      </x:c>
      <x:c r="C944" s="50" t="str">
        <x:v>6718.T</x:v>
      </x:c>
      <x:c r="D944" s="50" t="str">
        <x:v>AIPHONE CO.,LTD.</x:v>
      </x:c>
      <x:c r="E944" s="50" t="str">
        <x:v>Prime Market (Domestic)</x:v>
      </x:c>
      <x:c r="F944" s="50" t="str">
        <x:v>Electric Appliances</x:v>
      </x:c>
      <x:c r="G944" s="51" t="n">
        <x:v>46141</x:v>
      </x:c>
      <x:c r="H944" s="51" t="n">
        <x:v>51991</x:v>
      </x:c>
      <x:c r="I944" s="51" t="n">
        <x:v>52811</x:v>
      </x:c>
      <x:c r="J944" s="51" t="n">
        <x:v>61334</x:v>
      </x:c>
      <x:c r="K944" s="51" t="n">
        <x:v>63316</x:v>
      </x:c>
      <x:c r="L944" s="52" t="n">
        <x:f>IFERROR(H944/G944-1,"")</x:f>
        <x:v>0.1267852885719858</x:v>
      </x:c>
      <x:c r="M944" s="52" t="n">
        <x:f>IFERROR(I944/H944-1,"")</x:f>
        <x:v>0.015771960531630436</x:v>
      </x:c>
      <x:c r="N944" s="52" t="n">
        <x:f>IFERROR(J944/I944-1,"")</x:f>
        <x:v>0.16138683228872774</x:v>
      </x:c>
      <x:c r="O944" s="52" t="n">
        <x:f>IFERROR(K944/J944-1,"")</x:f>
        <x:v>0.032314866142759247</x:v>
      </x:c>
      <x:c r="P944" s="52" t="n">
        <x:f>IFERROR((K944/G944)^(1/4)-1,"")</x:f>
        <x:v>0.0823223256084451</x:v>
      </x:c>
      <x:c r="Q944" s="51" t="n">
        <x:v>3814</x:v>
      </x:c>
      <x:c r="R944" s="52" t="n">
        <x:f>IFERROR(Q944/K944,"")</x:f>
        <x:v>0.06023753869480068</x:v>
      </x:c>
      <x:c r="S944" s="53" t="n">
        <x:v>33178</x:v>
      </x:c>
      <x:c r="T944" s="50" t="str">
        <x:v>EDINET_company_history</x:v>
      </x:c>
      <x:c r="U944" s="50" t="str">
        <x:v>市川 周作</x:v>
      </x:c>
      <x:c r="V944" s="54" t="n">
        <x:v>0.1166</x:v>
      </x:c>
      <x:c r="W944" s="50" t="str">
        <x:v>市川 周作 / 鈴木 富雄</x:v>
      </x:c>
      <x:c r="X944" s="50" t="b">
        <x:f>AND(COUNT(L944:O944)=4,L944&gt;='設定'!$B$6,M944&gt;='設定'!$B$6,N944&gt;='設定'!$B$6,O944&gt;='設定'!$B$6)</x:f>
        <x:v>0</x:v>
      </x:c>
      <x:c r="Y944" s="50" t="b">
        <x:f>AND(COUNT(G944:K944)=5,P944&gt;='設定'!$B$7)</x:f>
        <x:v>0</x:v>
      </x:c>
      <x:c r="Z944" s="50" t="b">
        <x:f>AND(ISNUMBER(R944),R944&gt;='設定'!$B$8)</x:f>
        <x:v>0</x:v>
      </x:c>
      <x:c r="AA944" s="50" t="b">
        <x:f>AND(ISNUMBER(S944),S944&gt;=DATE(YEAR('設定'!$B$10)-'設定'!$B$9,MONTH('設定'!$B$10),DAY('設定'!$B$10)))</x:f>
        <x:v>0</x:v>
      </x:c>
      <x:c r="AB944" s="55" t="b">
        <x:v>1</x:v>
      </x:c>
      <x:c r="AC944" s="55" t="b">
        <x:v>1</x:v>
      </x:c>
      <x:c r="AD944" s="50" t="n">
        <x:f>IF(X944,1,0)+IF(Z944,1,0)+IF(AA944,1,0)+IF(AB944,1,0)</x:f>
        <x:v>1</x:v>
      </x:c>
      <x:c r="AE944" s="50" t="n">
        <x:f>IF(Y944,1,0)+IF(Z944,1,0)+IF(AA944,1,0)+IF(AB944,1,0)</x:f>
        <x:v>1</x:v>
      </x:c>
      <x:c r="AF944" s="50" t="n">
        <x:f>IF(Y944,1,0)+IF(Z944,1,0)+IF(AA944,1,0)+IF(AC944,1,0)</x:f>
        <x:v>1</x:v>
      </x:c>
      <x:c r="AG944" s="53" t="n">
        <x:v>44348</x:v>
      </x:c>
      <x:c r="AH944" s="50" t="str">
        <x:v>S100W55W</x:v>
      </x:c>
      <x:c r="AI944" s="50" t="str">
        <x:v>NetSalesSummaryOfBusinessResults</x:v>
      </x:c>
      <x:c r="AJ944" s="50" t="str">
        <x:v>OperatingIncome</x:v>
      </x:c>
      <x:c r="AK944" s="53" t="n">
        <x:v>45747</x:v>
      </x:c>
      <x:c r="AL944" s="50" t="str">
        <x:v>365/365/365/366/365</x:v>
      </x:c>
      <x:c r="AM944" s="51" t="n">
        <x:v>16366200</x:v>
      </x:c>
      <x:c r="AN944" s="51" t="n">
        <x:v>2682</x:v>
      </x:c>
      <x:c r="AO944" s="51" t="n">
        <x:f>IFERROR(AM944*AN944,"")</x:f>
        <x:v>43894148400</x:v>
      </x:c>
      <x:c r="AP944" s="56" t="n">
        <x:f>IFERROR(AO944/(K944*1000000),"")</x:f>
        <x:v>0.6932552340640596</x:v>
      </x:c>
      <x:c r="AQ944" s="57" t="n">
        <x:v>105267921.66666669</x:v>
      </x:c>
      <x:c r="AR944" s="52" t="n">
        <x:v>0.2512675888009346</x:v>
      </x:c>
      <x:c r="AS944" s="52" t="n">
        <x:v>-0.3265194241581217</x:v>
      </x:c>
      <x:c r="AT944" s="55" t="b">
        <x:v>1</x:v>
      </x:c>
      <x:c r="AU944" s="50"/>
      <x:c r="AV944" s="58" t="n">
        <x:v>0.3689538200027652</x:v>
      </x:c>
      <x:c r="AW944" s="50" t="n">
        <x:v>252</x:v>
      </x:c>
      <x:c r="AX944" s="50" t="str">
        <x:v>Future Moat</x:v>
      </x:c>
      <x:c r="AY944" s="50" t="str">
        <x:v>目立つ機械的警告なし（定性確認は別途必要）</x:v>
      </x:c>
      <x:c r="AZ944" s="59" t="str">
        <x:v>2025-06-30 09:07</x:v>
      </x:c>
      <x:c r="BA944" s="53" t="n">
        <x:v>33178</x:v>
      </x:c>
      <x:c r="BB944" s="50" t="str">
        <x:v>市川 周作</x:v>
      </x:c>
      <x:c r="BC944" s="50"/>
      <x:c r="BD944" s="50" t="str">
        <x:v>TOPIX Small 2</x:v>
      </x:c>
    </x:row>
    <x:row r="945">
      <x:c r="A945" s="50" t="n">
        <x:v>944</x:v>
      </x:c>
      <x:c r="B945" s="50" t="str">
        <x:v>3477</x:v>
      </x:c>
      <x:c r="C945" s="50" t="str">
        <x:v>3477.T</x:v>
      </x:c>
      <x:c r="D945" s="50" t="str">
        <x:v>FORLIFE Co.,Ltd.</x:v>
      </x:c>
      <x:c r="E945" s="50" t="str">
        <x:v>Growth Market(Domestic)</x:v>
      </x:c>
      <x:c r="F945" s="50" t="str">
        <x:v>Real Estate</x:v>
      </x:c>
      <x:c r="G945" s="51" t="n">
        <x:v>10765.263</x:v>
      </x:c>
      <x:c r="H945" s="51" t="n">
        <x:v>12359.365</x:v>
      </x:c>
      <x:c r="I945" s="51" t="n">
        <x:v>14114.418</x:v>
      </x:c>
      <x:c r="J945" s="51" t="n">
        <x:v>13987.887</x:v>
      </x:c>
      <x:c r="K945" s="51" t="n">
        <x:v>14771.438</x:v>
      </x:c>
      <x:c r="L945" s="52" t="n">
        <x:f>IFERROR(H945/G945-1,"")</x:f>
        <x:v>0.1480783144824236</x:v>
      </x:c>
      <x:c r="M945" s="52" t="n">
        <x:f>IFERROR(I945/H945-1,"")</x:f>
        <x:v>0.14200187469178238</x:v>
      </x:c>
      <x:c r="N945" s="52" t="n">
        <x:f>IFERROR(J945/I945-1,"")</x:f>
        <x:v>-0.00896466294253151</x:v>
      </x:c>
      <x:c r="O945" s="52" t="n">
        <x:f>IFERROR(K945/J945-1,"")</x:f>
        <x:v>0.056016394756406074</x:v>
      </x:c>
      <x:c r="P945" s="52" t="n">
        <x:f>IFERROR((K945/G945)^(1/4)-1,"")</x:f>
        <x:v>0.082304671351211</x:v>
      </x:c>
      <x:c r="Q945" s="51" t="n">
        <x:v>591.307</x:v>
      </x:c>
      <x:c r="R945" s="52" t="n">
        <x:f>IFERROR(Q945/K945,"")</x:f>
        <x:v>0.04003042899411689</x:v>
      </x:c>
      <x:c r="S945" s="53" t="n">
        <x:v>42705</x:v>
      </x:c>
      <x:c r="T945" s="50" t="str">
        <x:v>EDINET_company_history</x:v>
      </x:c>
      <x:c r="U945" s="50" t="str">
        <x:v>奥本 健二</x:v>
      </x:c>
      <x:c r="V945" s="54" t="n">
        <x:v>0.6601</x:v>
      </x:c>
      <x:c r="W945" s="50" t="str">
        <x:v>奥本 健二</x:v>
      </x:c>
      <x:c r="X945" s="50" t="b">
        <x:f>AND(COUNT(L945:O945)=4,L945&gt;='設定'!$B$6,M945&gt;='設定'!$B$6,N945&gt;='設定'!$B$6,O945&gt;='設定'!$B$6)</x:f>
        <x:v>0</x:v>
      </x:c>
      <x:c r="Y945" s="50" t="b">
        <x:f>AND(COUNT(G945:K945)=5,P945&gt;='設定'!$B$7)</x:f>
        <x:v>0</x:v>
      </x:c>
      <x:c r="Z945" s="50" t="b">
        <x:f>AND(ISNUMBER(R945),R945&gt;='設定'!$B$8)</x:f>
        <x:v>0</x:v>
      </x:c>
      <x:c r="AA945" s="50" t="b">
        <x:f>AND(ISNUMBER(S945),S945&gt;=DATE(YEAR('設定'!$B$10)-'設定'!$B$9,MONTH('設定'!$B$10),DAY('設定'!$B$10)))</x:f>
        <x:v>0</x:v>
      </x:c>
      <x:c r="AB945" s="55" t="b">
        <x:v>1</x:v>
      </x:c>
      <x:c r="AC945" s="55" t="b">
        <x:v>1</x:v>
      </x:c>
      <x:c r="AD945" s="50" t="n">
        <x:f>IF(X945,1,0)+IF(Z945,1,0)+IF(AA945,1,0)+IF(AB945,1,0)</x:f>
        <x:v>1</x:v>
      </x:c>
      <x:c r="AE945" s="50" t="n">
        <x:f>IF(Y945,1,0)+IF(Z945,1,0)+IF(AA945,1,0)+IF(AB945,1,0)</x:f>
        <x:v>1</x:v>
      </x:c>
      <x:c r="AF945" s="50" t="n">
        <x:f>IF(Y945,1,0)+IF(Z945,1,0)+IF(AA945,1,0)+IF(AC945,1,0)</x:f>
        <x:v>1</x:v>
      </x:c>
      <x:c r="AG945" s="53" t="n">
        <x:v>44348</x:v>
      </x:c>
      <x:c r="AH945" s="50" t="str">
        <x:v>S100VYTR</x:v>
      </x:c>
      <x:c r="AI945" s="50" t="str">
        <x:v>NetSalesSummaryOfBusinessResults</x:v>
      </x:c>
      <x:c r="AJ945" s="50" t="str">
        <x:v>OperatingIncome</x:v>
      </x:c>
      <x:c r="AK945" s="53" t="n">
        <x:v>45747</x:v>
      </x:c>
      <x:c r="AL945" s="50" t="str">
        <x:v>365/365/365/366/365</x:v>
      </x:c>
      <x:c r="AM945" s="51" t="n">
        <x:v>3999300</x:v>
      </x:c>
      <x:c r="AN945" s="51" t="n">
        <x:v>791</x:v>
      </x:c>
      <x:c r="AO945" s="51" t="n">
        <x:f>IFERROR(AM945*AN945,"")</x:f>
        <x:v>3163446300</x:v>
      </x:c>
      <x:c r="AP945" s="56" t="n">
        <x:f>IFERROR(AO945/(K945*1000000),"")</x:f>
        <x:v>0.21415967084585807</x:v>
      </x:c>
      <x:c r="AQ945" s="57" t="n">
        <x:v>2802848.3333333335</x:v>
      </x:c>
      <x:c r="AR945" s="52" t="n">
        <x:v>0.2367979680865825</x:v>
      </x:c>
      <x:c r="AS945" s="52" t="n">
        <x:v>-0.3170845219213345</x:v>
      </x:c>
      <x:c r="AT945" s="55" t="b">
        <x:v>0</x:v>
      </x:c>
      <x:c r="AU945" s="50" t="str">
        <x:v>low_liquidity</x:v>
      </x:c>
      <x:c r="AV945" s="58" t="n">
        <x:v>-0.0512024166789623</x:v>
      </x:c>
      <x:c r="AW945" s="50" t="n">
        <x:v>2274</x:v>
      </x:c>
      <x:c r="AX945" s="50" t="str">
        <x:v>Core Moat</x:v>
      </x:c>
      <x:c r="AY945" s="50" t="str">
        <x:v>既存適格性フィルター不通過: low_liquidity / 60日平均売買代金2,000万円未満</x:v>
      </x:c>
      <x:c r="AZ945" s="59" t="str">
        <x:v>2025-06-23 14:25</x:v>
      </x:c>
      <x:c r="BA945" s="53" t="n">
        <x:v>42705</x:v>
      </x:c>
      <x:c r="BB945" s="50" t="str">
        <x:v>奥本 健二</x:v>
      </x:c>
      <x:c r="BC945" s="50"/>
      <x:c r="BD945" s="50"/>
    </x:row>
    <x:row r="946">
      <x:c r="A946" s="50" t="n">
        <x:v>945</x:v>
      </x:c>
      <x:c r="B946" s="50" t="str">
        <x:v>9238</x:v>
      </x:c>
      <x:c r="C946" s="50" t="str">
        <x:v>9238.T</x:v>
      </x:c>
      <x:c r="D946" s="50" t="str">
        <x:v>VALUE CREATION CO.,LTD.</x:v>
      </x:c>
      <x:c r="E946" s="50" t="str">
        <x:v>Growth Market(Domestic)</x:v>
      </x:c>
      <x:c r="F946" s="50" t="str">
        <x:v>Services</x:v>
      </x:c>
      <x:c r="G946" s="51" t="n">
        <x:v>2281.787</x:v>
      </x:c>
      <x:c r="H946" s="51" t="n">
        <x:v>2524.39</x:v>
      </x:c>
      <x:c r="I946" s="51" t="n">
        <x:v>2655.578</x:v>
      </x:c>
      <x:c r="J946" s="51" t="n">
        <x:v>3071.001</x:v>
      </x:c>
      <x:c r="K946" s="51" t="n">
        <x:v>3127.333</x:v>
      </x:c>
      <x:c r="L946" s="52" t="n">
        <x:f>IFERROR(H946/G946-1,"")</x:f>
        <x:v>0.10632149275984126</x:v>
      </x:c>
      <x:c r="M946" s="52" t="n">
        <x:f>IFERROR(I946/H946-1,"")</x:f>
        <x:v>0.05196819825779708</x:v>
      </x:c>
      <x:c r="N946" s="52" t="n">
        <x:f>IFERROR(J946/I946-1,"")</x:f>
        <x:v>0.15643411716771283</x:v>
      </x:c>
      <x:c r="O946" s="52" t="n">
        <x:f>IFERROR(K946/J946-1,"")</x:f>
        <x:v>0.01834320470752049</x:v>
      </x:c>
      <x:c r="P946" s="52" t="n">
        <x:f>IFERROR((K946/G946)^(1/4)-1,"")</x:f>
        <x:v>0.0819937609480823</x:v>
      </x:c>
      <x:c r="Q946" s="51" t="n">
        <x:v>-423.841</x:v>
      </x:c>
      <x:c r="R946" s="52" t="n">
        <x:f>IFERROR(Q946/K946,"")</x:f>
        <x:v>-0.1355279402609188</x:v>
      </x:c>
      <x:c r="S946" s="53" t="n">
        <x:v>45252</x:v>
      </x:c>
      <x:c r="T946" s="50" t="str">
        <x:v>local_price_first_trade</x:v>
      </x:c>
      <x:c r="U946" s="50" t="str">
        <x:v>合同会社ひまわり</x:v>
      </x:c>
      <x:c r="V946" s="54" t="n">
        <x:v>0.565</x:v>
      </x:c>
      <x:c r="W946" s="50" t="str">
        <x:v>新谷 晃人</x:v>
      </x:c>
      <x:c r="X946" s="50" t="b">
        <x:f>AND(COUNT(L946:O946)=4,L946&gt;='設定'!$B$6,M946&gt;='設定'!$B$6,N946&gt;='設定'!$B$6,O946&gt;='設定'!$B$6)</x:f>
        <x:v>0</x:v>
      </x:c>
      <x:c r="Y946" s="50" t="b">
        <x:f>AND(COUNT(G946:K946)=5,P946&gt;='設定'!$B$7)</x:f>
        <x:v>0</x:v>
      </x:c>
      <x:c r="Z946" s="50" t="b">
        <x:f>AND(ISNUMBER(R946),R946&gt;='設定'!$B$8)</x:f>
        <x:v>0</x:v>
      </x:c>
      <x:c r="AA946" s="50" t="b">
        <x:f>AND(ISNUMBER(S946),S946&gt;=DATE(YEAR('設定'!$B$10)-'設定'!$B$9,MONTH('設定'!$B$10),DAY('設定'!$B$10)))</x:f>
        <x:v>1</x:v>
      </x:c>
      <x:c r="AB946" s="55" t="b">
        <x:v>0</x:v>
      </x:c>
      <x:c r="AC946" s="55" t="b">
        <x:v>0</x:v>
      </x:c>
      <x:c r="AD946" s="50" t="n">
        <x:f>IF(X946,1,0)+IF(Z946,1,0)+IF(AA946,1,0)+IF(AB946,1,0)</x:f>
        <x:v>1</x:v>
      </x:c>
      <x:c r="AE946" s="50" t="n">
        <x:f>IF(Y946,1,0)+IF(Z946,1,0)+IF(AA946,1,0)+IF(AB946,1,0)</x:f>
        <x:v>1</x:v>
      </x:c>
      <x:c r="AF946" s="50" t="n">
        <x:f>IF(Y946,1,0)+IF(Z946,1,0)+IF(AA946,1,0)+IF(AC946,1,0)</x:f>
        <x:v>1</x:v>
      </x:c>
      <x:c r="AG946" s="53" t="n">
        <x:v>45252</x:v>
      </x:c>
      <x:c r="AH946" s="50" t="str">
        <x:v>S100Y7MG</x:v>
      </x:c>
      <x:c r="AI946" s="50" t="str">
        <x:v>NetSalesSummaryOfBusinessResults</x:v>
      </x:c>
      <x:c r="AJ946" s="50" t="str">
        <x:v>OperatingIncome</x:v>
      </x:c>
      <x:c r="AK946" s="53" t="n">
        <x:v>46081</x:v>
      </x:c>
      <x:c r="AL946" s="50" t="str">
        <x:v>365/365/366/365/365</x:v>
      </x:c>
      <x:c r="AM946" s="51" t="n">
        <x:v>2300680</x:v>
      </x:c>
      <x:c r="AN946" s="51" t="n">
        <x:v>499</x:v>
      </x:c>
      <x:c r="AO946" s="51" t="n">
        <x:f>IFERROR(AM946*AN946,"")</x:f>
        <x:v>1148039320</x:v>
      </x:c>
      <x:c r="AP946" s="56" t="n">
        <x:f>IFERROR(AO946/(K946*1000000),"")</x:f>
        <x:v>0.3670985213279174</x:v>
      </x:c>
      <x:c r="AQ946" s="57" t="n">
        <x:v>6493781.666666667</x:v>
      </x:c>
      <x:c r="AR946" s="52" t="n">
        <x:v>0.6566874267204509</x:v>
      </x:c>
      <x:c r="AS946" s="52" t="n">
        <x:v>-0.7485624854953783</x:v>
      </x:c>
      <x:c r="AT946" s="55" t="b">
        <x:v>0</x:v>
      </x:c>
      <x:c r="AU946" s="50" t="str">
        <x:v>low_liquidity</x:v>
      </x:c>
      <x:c r="AV946" s="58" t="n">
        <x:v>-0.7189099675265077</x:v>
      </x:c>
      <x:c r="AW946" s="50" t="n">
        <x:v>3578</x:v>
      </x:c>
      <x:c r="AX946" s="50" t="str">
        <x:v>Future Moat</x:v>
      </x:c>
      <x:c r="AY946" s="50" t="str">
        <x:v>既存適格性フィルター不通過: low_liquidity / 60日平均売買代金2,000万円未満 / 年率ボラティリティ60%以上 / ローカル5年最大下落率-60%以下</x:v>
      </x:c>
      <x:c r="AZ946" s="59" t="str">
        <x:v>2026-05-29 16:33</x:v>
      </x:c>
      <x:c r="BA946" s="53" t="n">
        <x:v>45231</x:v>
      </x:c>
      <x:c r="BB946" s="50"/>
      <x:c r="BC946" s="50"/>
      <x:c r="BD946" s="50"/>
    </x:row>
    <x:row r="947">
      <x:c r="A947" s="50" t="n">
        <x:v>946</x:v>
      </x:c>
      <x:c r="B947" s="50" t="str">
        <x:v>5333</x:v>
      </x:c>
      <x:c r="C947" s="50" t="str">
        <x:v>5333.T</x:v>
      </x:c>
      <x:c r="D947" s="50" t="str">
        <x:v>NGK Corporation</x:v>
      </x:c>
      <x:c r="E947" s="50" t="str">
        <x:v>Prime Market (Domestic)</x:v>
      </x:c>
      <x:c r="F947" s="50" t="str">
        <x:v>Glass and Ceramics Products</x:v>
      </x:c>
      <x:c r="G947" s="51" t="n">
        <x:v>452043</x:v>
      </x:c>
      <x:c r="H947" s="51" t="n">
        <x:v>510439</x:v>
      </x:c>
      <x:c r="I947" s="51" t="n">
        <x:v>559240</x:v>
      </x:c>
      <x:c r="J947" s="51" t="n">
        <x:v>578913</x:v>
      </x:c>
      <x:c r="K947" s="51" t="n">
        <x:v>619513</x:v>
      </x:c>
      <x:c r="L947" s="52" t="n">
        <x:f>IFERROR(H947/G947-1,"")</x:f>
        <x:v>0.12918240078930543</x:v>
      </x:c>
      <x:c r="M947" s="52" t="n">
        <x:f>IFERROR(I947/H947-1,"")</x:f>
        <x:v>0.09560593920135418</x:v>
      </x:c>
      <x:c r="N947" s="52" t="n">
        <x:f>IFERROR(J947/I947-1,"")</x:f>
        <x:v>0.035178098848437145</x:v>
      </x:c>
      <x:c r="O947" s="52" t="n">
        <x:f>IFERROR(K947/J947-1,"")</x:f>
        <x:v>0.07013143598433613</x:v>
      </x:c>
      <x:c r="P947" s="52" t="n">
        <x:f>IFERROR((K947/G947)^(1/4)-1,"")</x:f>
        <x:v>0.08197610314863923</x:v>
      </x:c>
      <x:c r="Q947" s="51" t="n">
        <x:v>81241</x:v>
      </x:c>
      <x:c r="R947" s="52" t="n">
        <x:f>IFERROR(Q947/K947,"")</x:f>
        <x:v>0.13113687686941194</x:v>
      </x:c>
      <x:c r="S947" s="53" t="n">
        <x:v>40695</x:v>
      </x:c>
      <x:c r="T947" s="50" t="str">
        <x:v>EDINET_company_history</x:v>
      </x:c>
      <x:c r="U947" s="50" t="str">
        <x:v>日本マスタートラスト信託銀行株式会社 （信託口）</x:v>
      </x:c>
      <x:c r="V947" s="54" t="n">
        <x:v>0.1738</x:v>
      </x:c>
      <x:c r="W947" s="50" t="str">
        <x:v>大島 卓 / 小林 茂 / 丹羽 智明 / 岩崎 良平</x:v>
      </x:c>
      <x:c r="X947" s="50" t="b">
        <x:f>AND(COUNT(L947:O947)=4,L947&gt;='設定'!$B$6,M947&gt;='設定'!$B$6,N947&gt;='設定'!$B$6,O947&gt;='設定'!$B$6)</x:f>
        <x:v>0</x:v>
      </x:c>
      <x:c r="Y947" s="50" t="b">
        <x:f>AND(COUNT(G947:K947)=5,P947&gt;='設定'!$B$7)</x:f>
        <x:v>0</x:v>
      </x:c>
      <x:c r="Z947" s="50" t="b">
        <x:f>AND(ISNUMBER(R947),R947&gt;='設定'!$B$8)</x:f>
        <x:v>1</x:v>
      </x:c>
      <x:c r="AA947" s="50" t="b">
        <x:f>AND(ISNUMBER(S947),S947&gt;=DATE(YEAR('設定'!$B$10)-'設定'!$B$9,MONTH('設定'!$B$10),DAY('設定'!$B$10)))</x:f>
        <x:v>0</x:v>
      </x:c>
      <x:c r="AB947" s="55" t="b">
        <x:v>0</x:v>
      </x:c>
      <x:c r="AC947" s="55" t="b">
        <x:v>0</x:v>
      </x:c>
      <x:c r="AD947" s="50" t="n">
        <x:f>IF(X947,1,0)+IF(Z947,1,0)+IF(AA947,1,0)+IF(AB947,1,0)</x:f>
        <x:v>1</x:v>
      </x:c>
      <x:c r="AE947" s="50" t="n">
        <x:f>IF(Y947,1,0)+IF(Z947,1,0)+IF(AA947,1,0)+IF(AB947,1,0)</x:f>
        <x:v>1</x:v>
      </x:c>
      <x:c r="AF947" s="50" t="n">
        <x:f>IF(Y947,1,0)+IF(Z947,1,0)+IF(AA947,1,0)+IF(AC947,1,0)</x:f>
        <x:v>1</x:v>
      </x:c>
      <x:c r="AG947" s="53" t="n">
        <x:v>44348</x:v>
      </x:c>
      <x:c r="AH947" s="50" t="str">
        <x:v>S100W11A</x:v>
      </x:c>
      <x:c r="AI947" s="50" t="str">
        <x:v>NetSalesSummaryOfBusinessResults</x:v>
      </x:c>
      <x:c r="AJ947" s="50" t="str">
        <x:v>OperatingIncome</x:v>
      </x:c>
      <x:c r="AK947" s="53" t="n">
        <x:v>45747</x:v>
      </x:c>
      <x:c r="AL947" s="50" t="str">
        <x:v>365/365/365/366/365</x:v>
      </x:c>
      <x:c r="AM947" s="51" t="n">
        <x:v>293095396</x:v>
      </x:c>
      <x:c r="AN947" s="51" t="n">
        <x:v>6355</x:v>
      </x:c>
      <x:c r="AO947" s="51" t="n">
        <x:f>IFERROR(AM947*AN947,"")</x:f>
        <x:v>1862621241580</x:v>
      </x:c>
      <x:c r="AP947" s="56" t="n">
        <x:f>IFERROR(AO947/(K947*1000000),"")</x:f>
        <x:v>3.006589436509</x:v>
      </x:c>
      <x:c r="AQ947" s="57" t="n">
        <x:v>6809885990</x:v>
      </x:c>
      <x:c r="AR947" s="52" t="n">
        <x:v>0.2741549131073788</x:v>
      </x:c>
      <x:c r="AS947" s="52" t="n">
        <x:v>-0.2591829133267683</x:v>
      </x:c>
      <x:c r="AT947" s="55" t="b">
        <x:v>1</x:v>
      </x:c>
      <x:c r="AU947" s="50"/>
      <x:c r="AV947" s="58" t="n">
        <x:v>0.2168174302987214</x:v>
      </x:c>
      <x:c r="AW947" s="50" t="n">
        <x:v>650</x:v>
      </x:c>
      <x:c r="AX947" s="50" t="str">
        <x:v>Core Moat</x:v>
      </x:c>
      <x:c r="AY947" s="50" t="str">
        <x:v>目立つ機械的警告なし（定性確認は別途必要）</x:v>
      </x:c>
      <x:c r="AZ947" s="59" t="str">
        <x:v>2025-06-23 15:29</x:v>
      </x:c>
      <x:c r="BA947" s="53" t="n">
        <x:v>40695</x:v>
      </x:c>
      <x:c r="BB947" s="50"/>
      <x:c r="BC947" s="50"/>
      <x:c r="BD947" s="50" t="str">
        <x:v>TOPIX Mid400</x:v>
      </x:c>
    </x:row>
    <x:row r="948">
      <x:c r="A948" s="50" t="n">
        <x:v>947</x:v>
      </x:c>
      <x:c r="B948" s="50" t="str">
        <x:v>7701</x:v>
      </x:c>
      <x:c r="C948" s="50" t="str">
        <x:v>7701.T</x:v>
      </x:c>
      <x:c r="D948" s="50" t="str">
        <x:v>Shimadzu Corporation</x:v>
      </x:c>
      <x:c r="E948" s="50" t="str">
        <x:v>Prime Market (Domestic)</x:v>
      </x:c>
      <x:c r="F948" s="50" t="str">
        <x:v>Precision Instruments</x:v>
      </x:c>
      <x:c r="G948" s="51" t="n">
        <x:v>393499</x:v>
      </x:c>
      <x:c r="H948" s="51" t="n">
        <x:v>428175</x:v>
      </x:c>
      <x:c r="I948" s="51" t="n">
        <x:v>482240</x:v>
      </x:c>
      <x:c r="J948" s="51" t="n">
        <x:v>511895</x:v>
      </x:c>
      <x:c r="K948" s="51" t="n">
        <x:v>539047</x:v>
      </x:c>
      <x:c r="L948" s="52" t="n">
        <x:f>IFERROR(H948/G948-1,"")</x:f>
        <x:v>0.08812220615554289</x:v>
      </x:c>
      <x:c r="M948" s="52" t="n">
        <x:f>IFERROR(I948/H948-1,"")</x:f>
        <x:v>0.12626846499678868</x:v>
      </x:c>
      <x:c r="N948" s="52" t="n">
        <x:f>IFERROR(J948/I948-1,"")</x:f>
        <x:v>0.061494276708692786</x:v>
      </x:c>
      <x:c r="O948" s="52" t="n">
        <x:f>IFERROR(K948/J948-1,"")</x:f>
        <x:v>0.05304212778011119</x:v>
      </x:c>
      <x:c r="P948" s="52" t="n">
        <x:f>IFERROR((K948/G948)^(1/4)-1,"")</x:f>
        <x:v>0.08185921860749135</x:v>
      </x:c>
      <x:c r="Q948" s="51" t="n">
        <x:v>71720</x:v>
      </x:c>
      <x:c r="R948" s="52" t="n">
        <x:f>IFERROR(Q948/K948,"")</x:f>
        <x:v>0.1330496227601675</x:v>
      </x:c>
      <x:c r="S948" s="53" t="n">
        <x:v>13971</x:v>
      </x:c>
      <x:c r="T948" s="50" t="str">
        <x:v>EDINET_company_history</x:v>
      </x:c>
      <x:c r="U948" s="50" t="str">
        <x:v>日本マスタートラスト信託銀行株式会社(信託口)</x:v>
      </x:c>
      <x:c r="V948" s="54" t="n">
        <x:v>0.1447</x:v>
      </x:c>
      <x:c r="W948" s="50" t="str">
        <x:v>上田 輝久 / 山本 靖則</x:v>
      </x:c>
      <x:c r="X948" s="50" t="b">
        <x:f>AND(COUNT(L948:O948)=4,L948&gt;='設定'!$B$6,M948&gt;='設定'!$B$6,N948&gt;='設定'!$B$6,O948&gt;='設定'!$B$6)</x:f>
        <x:v>0</x:v>
      </x:c>
      <x:c r="Y948" s="50" t="b">
        <x:f>AND(COUNT(G948:K948)=5,P948&gt;='設定'!$B$7)</x:f>
        <x:v>0</x:v>
      </x:c>
      <x:c r="Z948" s="50" t="b">
        <x:f>AND(ISNUMBER(R948),R948&gt;='設定'!$B$8)</x:f>
        <x:v>1</x:v>
      </x:c>
      <x:c r="AA948" s="50" t="b">
        <x:f>AND(ISNUMBER(S948),S948&gt;=DATE(YEAR('設定'!$B$10)-'設定'!$B$9,MONTH('設定'!$B$10),DAY('設定'!$B$10)))</x:f>
        <x:v>0</x:v>
      </x:c>
      <x:c r="AB948" s="55" t="b">
        <x:v>0</x:v>
      </x:c>
      <x:c r="AC948" s="55" t="b">
        <x:v>0</x:v>
      </x:c>
      <x:c r="AD948" s="50" t="n">
        <x:f>IF(X948,1,0)+IF(Z948,1,0)+IF(AA948,1,0)+IF(AB948,1,0)</x:f>
        <x:v>1</x:v>
      </x:c>
      <x:c r="AE948" s="50" t="n">
        <x:f>IF(Y948,1,0)+IF(Z948,1,0)+IF(AA948,1,0)+IF(AB948,1,0)</x:f>
        <x:v>1</x:v>
      </x:c>
      <x:c r="AF948" s="50" t="n">
        <x:f>IF(Y948,1,0)+IF(Z948,1,0)+IF(AA948,1,0)+IF(AC948,1,0)</x:f>
        <x:v>1</x:v>
      </x:c>
      <x:c r="AG948" s="53" t="n">
        <x:v>44348</x:v>
      </x:c>
      <x:c r="AH948" s="50" t="str">
        <x:v>S100W5IM</x:v>
      </x:c>
      <x:c r="AI948" s="50" t="str">
        <x:v>NetSalesSummaryOfBusinessResults</x:v>
      </x:c>
      <x:c r="AJ948" s="50" t="str">
        <x:v>OperatingIncome</x:v>
      </x:c>
      <x:c r="AK948" s="53" t="n">
        <x:v>45747</x:v>
      </x:c>
      <x:c r="AL948" s="50" t="str">
        <x:v>365/365/365/366/365</x:v>
      </x:c>
      <x:c r="AM948" s="51" t="n">
        <x:v>289010627</x:v>
      </x:c>
      <x:c r="AN948" s="51" t="n">
        <x:v>3944</x:v>
      </x:c>
      <x:c r="AO948" s="51" t="n">
        <x:f>IFERROR(AM948*AN948,"")</x:f>
        <x:v>1139857912888</x:v>
      </x:c>
      <x:c r="AP948" s="56" t="n">
        <x:f>IFERROR(AO948/(K948*1000000),"")</x:f>
        <x:v>2.1145798286383193</x:v>
      </x:c>
      <x:c r="AQ948" s="57" t="n">
        <x:v>7257794340</x:v>
      </x:c>
      <x:c r="AR948" s="52" t="n">
        <x:v>0.2597478179842705</x:v>
      </x:c>
      <x:c r="AS948" s="52" t="n">
        <x:v>-0.3844671282004342</x:v>
      </x:c>
      <x:c r="AT948" s="55" t="b">
        <x:v>1</x:v>
      </x:c>
      <x:c r="AU948" s="50"/>
      <x:c r="AV948" s="58" t="n">
        <x:v>0.3183281725548419</x:v>
      </x:c>
      <x:c r="AW948" s="50" t="n">
        <x:v>382</x:v>
      </x:c>
      <x:c r="AX948" s="50" t="str">
        <x:v>Future Moat</x:v>
      </x:c>
      <x:c r="AY948" s="50" t="str">
        <x:v>目立つ機械的警告なし（定性確認は別途必要）</x:v>
      </x:c>
      <x:c r="AZ948" s="59" t="str">
        <x:v>2025-06-25 13:21</x:v>
      </x:c>
      <x:c r="BA948" s="53" t="n">
        <x:v>13971</x:v>
      </x:c>
      <x:c r="BB948" s="50"/>
      <x:c r="BC948" s="50"/>
      <x:c r="BD948" s="50" t="str">
        <x:v>TOPIX Mid400</x:v>
      </x:c>
    </x:row>
    <x:row r="949">
      <x:c r="A949" s="50" t="n">
        <x:v>948</x:v>
      </x:c>
      <x:c r="B949" s="50" t="str">
        <x:v>3683</x:v>
      </x:c>
      <x:c r="C949" s="50" t="str">
        <x:v>3683.T</x:v>
      </x:c>
      <x:c r="D949" s="50" t="str">
        <x:v>CYBERLINKS CO.,LTD.</x:v>
      </x:c>
      <x:c r="E949" s="50" t="str">
        <x:v>Standard Market(Domestic)</x:v>
      </x:c>
      <x:c r="F949" s="50" t="str">
        <x:v>Information &amp; Communication</x:v>
      </x:c>
      <x:c r="G949" s="51" t="n">
        <x:v>13241</x:v>
      </x:c>
      <x:c r="H949" s="51" t="n">
        <x:v>12225</x:v>
      </x:c>
      <x:c r="I949" s="51" t="n">
        <x:v>15023</x:v>
      </x:c>
      <x:c r="J949" s="51" t="n">
        <x:v>15870</x:v>
      </x:c>
      <x:c r="K949" s="51" t="n">
        <x:v>18136</x:v>
      </x:c>
      <x:c r="L949" s="52" t="n">
        <x:f>IFERROR(H949/G949-1,"")</x:f>
        <x:v>-0.07673136470055131</x:v>
      </x:c>
      <x:c r="M949" s="52" t="n">
        <x:f>IFERROR(I949/H949-1,"")</x:f>
        <x:v>0.2288752556237219</x:v>
      </x:c>
      <x:c r="N949" s="52" t="n">
        <x:f>IFERROR(J949/I949-1,"")</x:f>
        <x:v>0.05638021700059914</x:v>
      </x:c>
      <x:c r="O949" s="52" t="n">
        <x:f>IFERROR(K949/J949-1,"")</x:f>
        <x:v>0.14278512917454322</x:v>
      </x:c>
      <x:c r="P949" s="52" t="n">
        <x:f>IFERROR((K949/G949)^(1/4)-1,"")</x:f>
        <x:v>0.08182043404999795</x:v>
      </x:c>
      <x:c r="Q949" s="51" t="n">
        <x:v>1846</x:v>
      </x:c>
      <x:c r="R949" s="52" t="n">
        <x:f>IFERROR(Q949/K949,"")</x:f>
        <x:v>0.1017865019850022</x:v>
      </x:c>
      <x:c r="S949" s="53" t="n">
        <x:v>41699</x:v>
      </x:c>
      <x:c r="T949" s="50" t="str">
        <x:v>EDINET_company_history</x:v>
      </x:c>
      <x:c r="U949" s="50" t="str">
        <x:v>株式会社サイバーコア</x:v>
      </x:c>
      <x:c r="V949" s="54" t="n">
        <x:v>0.2438</x:v>
      </x:c>
      <x:c r="W949" s="50" t="str">
        <x:v>村上 恒夫 / 東 直樹</x:v>
      </x:c>
      <x:c r="X949" s="50" t="b">
        <x:f>AND(COUNT(L949:O949)=4,L949&gt;='設定'!$B$6,M949&gt;='設定'!$B$6,N949&gt;='設定'!$B$6,O949&gt;='設定'!$B$6)</x:f>
        <x:v>0</x:v>
      </x:c>
      <x:c r="Y949" s="50" t="b">
        <x:f>AND(COUNT(G949:K949)=5,P949&gt;='設定'!$B$7)</x:f>
        <x:v>0</x:v>
      </x:c>
      <x:c r="Z949" s="50" t="b">
        <x:f>AND(ISNUMBER(R949),R949&gt;='設定'!$B$8)</x:f>
        <x:v>1</x:v>
      </x:c>
      <x:c r="AA949" s="50" t="b">
        <x:f>AND(ISNUMBER(S949),S949&gt;=DATE(YEAR('設定'!$B$10)-'設定'!$B$9,MONTH('設定'!$B$10),DAY('設定'!$B$10)))</x:f>
        <x:v>0</x:v>
      </x:c>
      <x:c r="AB949" s="55" t="b">
        <x:v>0</x:v>
      </x:c>
      <x:c r="AC949" s="55" t="b">
        <x:v>0</x:v>
      </x:c>
      <x:c r="AD949" s="50" t="n">
        <x:f>IF(X949,1,0)+IF(Z949,1,0)+IF(AA949,1,0)+IF(AB949,1,0)</x:f>
        <x:v>1</x:v>
      </x:c>
      <x:c r="AE949" s="50" t="n">
        <x:f>IF(Y949,1,0)+IF(Z949,1,0)+IF(AA949,1,0)+IF(AB949,1,0)</x:f>
        <x:v>1</x:v>
      </x:c>
      <x:c r="AF949" s="50" t="n">
        <x:f>IF(Y949,1,0)+IF(Z949,1,0)+IF(AA949,1,0)+IF(AC949,1,0)</x:f>
        <x:v>1</x:v>
      </x:c>
      <x:c r="AG949" s="53" t="n">
        <x:v>44348</x:v>
      </x:c>
      <x:c r="AH949" s="50" t="str">
        <x:v>S100XU98</x:v>
      </x:c>
      <x:c r="AI949" s="50" t="str">
        <x:v>NetSalesSummaryOfBusinessResults</x:v>
      </x:c>
      <x:c r="AJ949" s="50" t="str">
        <x:v>OperatingIncome</x:v>
      </x:c>
      <x:c r="AK949" s="53" t="n">
        <x:v>46022</x:v>
      </x:c>
      <x:c r="AL949" s="50" t="str">
        <x:v>365/365/365/366/365</x:v>
      </x:c>
      <x:c r="AM949" s="51" t="n">
        <x:v>11075909</x:v>
      </x:c>
      <x:c r="AN949" s="51" t="n">
        <x:v>1095</x:v>
      </x:c>
      <x:c r="AO949" s="51" t="n">
        <x:f>IFERROR(AM949*AN949,"")</x:f>
        <x:v>12128120355</x:v>
      </x:c>
      <x:c r="AP949" s="56" t="n">
        <x:f>IFERROR(AO949/(K949*1000000),"")</x:f>
        <x:v>0.6687318237207763</x:v>
      </x:c>
      <x:c r="AQ949" s="57" t="n">
        <x:v>41969486.666666664</x:v>
      </x:c>
      <x:c r="AR949" s="52" t="n">
        <x:v>0.4281208894040839</x:v>
      </x:c>
      <x:c r="AS949" s="52" t="n">
        <x:v>-0.6198970034799001</x:v>
      </x:c>
      <x:c r="AT949" s="55" t="b">
        <x:v>1</x:v>
      </x:c>
      <x:c r="AU949" s="50"/>
      <x:c r="AV949" s="58" t="n">
        <x:v>-0.0555867894034318</x:v>
      </x:c>
      <x:c r="AW949" s="50" t="n">
        <x:v>2304</x:v>
      </x:c>
      <x:c r="AX949" s="50" t="str">
        <x:v>Future Moat</x:v>
      </x:c>
      <x:c r="AY949" s="50" t="str">
        <x:v>ローカル5年最大下落率-60%以下</x:v>
      </x:c>
      <x:c r="AZ949" s="59" t="str">
        <x:v>2026-03-26 15:39</x:v>
      </x:c>
      <x:c r="BA949" s="53" t="n">
        <x:v>41699</x:v>
      </x:c>
      <x:c r="BB949" s="50"/>
      <x:c r="BC949" s="50"/>
      <x:c r="BD949" s="50"/>
    </x:row>
    <x:row r="950">
      <x:c r="A950" s="50" t="n">
        <x:v>949</x:v>
      </x:c>
      <x:c r="B950" s="50" t="str">
        <x:v>3796</x:v>
      </x:c>
      <x:c r="C950" s="50" t="str">
        <x:v>3796.T</x:v>
      </x:c>
      <x:c r="D950" s="50" t="str">
        <x:v>e-Seikatsu Co.,Ltd.</x:v>
      </x:c>
      <x:c r="E950" s="50" t="str">
        <x:v>Standard Market(Domestic)</x:v>
      </x:c>
      <x:c r="F950" s="50" t="str">
        <x:v>Information &amp; Communication</x:v>
      </x:c>
      <x:c r="G950" s="51" t="n">
        <x:v>2214.549</x:v>
      </x:c>
      <x:c r="H950" s="51" t="n">
        <x:v>2434.354</x:v>
      </x:c>
      <x:c r="I950" s="51" t="n">
        <x:v>2696.814</x:v>
      </x:c>
      <x:c r="J950" s="51" t="n">
        <x:v>2808.027</x:v>
      </x:c>
      <x:c r="K950" s="51" t="n">
        <x:v>3028.187</x:v>
      </x:c>
      <x:c r="L950" s="52" t="n">
        <x:f>IFERROR(H950/G950-1,"")</x:f>
        <x:v>0.09925497245714587</x:v>
      </x:c>
      <x:c r="M950" s="52" t="n">
        <x:f>IFERROR(I950/H950-1,"")</x:f>
        <x:v>0.1078150507280371</x:v>
      </x:c>
      <x:c r="N950" s="52" t="n">
        <x:f>IFERROR(J950/I950-1,"")</x:f>
        <x:v>0.04123866162071255</x:v>
      </x:c>
      <x:c r="O950" s="52" t="n">
        <x:f>IFERROR(K950/J950-1,"")</x:f>
        <x:v>0.0784038045218225</x:v>
      </x:c>
      <x:c r="P950" s="52" t="n">
        <x:f>IFERROR((K950/G950)^(1/4)-1,"")</x:f>
        <x:v>0.08137008016119296</x:v>
      </x:c>
      <x:c r="Q950" s="51" t="n">
        <x:v>-37.275</x:v>
      </x:c>
      <x:c r="R950" s="52" t="n">
        <x:f>IFERROR(Q950/K950,"")</x:f>
        <x:v>-0.012309345492864212</x:v>
      </x:c>
      <x:c r="S950" s="53" t="n">
        <x:v>38749</x:v>
      </x:c>
      <x:c r="T950" s="50" t="str">
        <x:v>EDINET_company_history</x:v>
      </x:c>
      <x:c r="U950" s="50" t="str">
        <x:v>前 野 善 一</x:v>
      </x:c>
      <x:c r="V950" s="54" t="n">
        <x:v>0.148</x:v>
      </x:c>
      <x:c r="W950" s="50" t="str">
        <x:v>中村 清高 / 前野 善一 / 塩川 拓行 / 北澤 弘貴</x:v>
      </x:c>
      <x:c r="X950" s="50" t="b">
        <x:f>AND(COUNT(L950:O950)=4,L950&gt;='設定'!$B$6,M950&gt;='設定'!$B$6,N950&gt;='設定'!$B$6,O950&gt;='設定'!$B$6)</x:f>
        <x:v>0</x:v>
      </x:c>
      <x:c r="Y950" s="50" t="b">
        <x:f>AND(COUNT(G950:K950)=5,P950&gt;='設定'!$B$7)</x:f>
        <x:v>0</x:v>
      </x:c>
      <x:c r="Z950" s="50" t="b">
        <x:f>AND(ISNUMBER(R950),R950&gt;='設定'!$B$8)</x:f>
        <x:v>0</x:v>
      </x:c>
      <x:c r="AA950" s="50" t="b">
        <x:f>AND(ISNUMBER(S950),S950&gt;=DATE(YEAR('設定'!$B$10)-'設定'!$B$9,MONTH('設定'!$B$10),DAY('設定'!$B$10)))</x:f>
        <x:v>0</x:v>
      </x:c>
      <x:c r="AB950" s="55" t="b">
        <x:v>1</x:v>
      </x:c>
      <x:c r="AC950" s="55" t="b">
        <x:v>1</x:v>
      </x:c>
      <x:c r="AD950" s="50" t="n">
        <x:f>IF(X950,1,0)+IF(Z950,1,0)+IF(AA950,1,0)+IF(AB950,1,0)</x:f>
        <x:v>1</x:v>
      </x:c>
      <x:c r="AE950" s="50" t="n">
        <x:f>IF(Y950,1,0)+IF(Z950,1,0)+IF(AA950,1,0)+IF(AB950,1,0)</x:f>
        <x:v>1</x:v>
      </x:c>
      <x:c r="AF950" s="50" t="n">
        <x:f>IF(Y950,1,0)+IF(Z950,1,0)+IF(AA950,1,0)+IF(AC950,1,0)</x:f>
        <x:v>1</x:v>
      </x:c>
      <x:c r="AG950" s="53" t="n">
        <x:v>44348</x:v>
      </x:c>
      <x:c r="AH950" s="50" t="str">
        <x:v>S100W1CR</x:v>
      </x:c>
      <x:c r="AI950" s="50" t="str">
        <x:v>NetSalesSummaryOfBusinessResults</x:v>
      </x:c>
      <x:c r="AJ950" s="50" t="str">
        <x:v>OperatingIncome</x:v>
      </x:c>
      <x:c r="AK950" s="53" t="n">
        <x:v>45747</x:v>
      </x:c>
      <x:c r="AL950" s="50" t="str">
        <x:v>365/365/365/366/365</x:v>
      </x:c>
      <x:c r="AM950" s="51" t="n">
        <x:v>6901400</x:v>
      </x:c>
      <x:c r="AN950" s="51" t="n">
        <x:v>276</x:v>
      </x:c>
      <x:c r="AO950" s="51" t="n">
        <x:f>IFERROR(AM950*AN950,"")</x:f>
        <x:v>1904786400</x:v>
      </x:c>
      <x:c r="AP950" s="56" t="n">
        <x:f>IFERROR(AO950/(K950*1000000),"")</x:f>
        <x:v>0.6290187495025902</x:v>
      </x:c>
      <x:c r="AQ950" s="57" t="n">
        <x:v>46389081.666666664</x:v>
      </x:c>
      <x:c r="AR950" s="52" t="n">
        <x:v>0.3984752778769574</x:v>
      </x:c>
      <x:c r="AS950" s="52" t="n">
        <x:v>-0.4373258653181117</x:v>
      </x:c>
      <x:c r="AT950" s="55" t="b">
        <x:v>1</x:v>
      </x:c>
      <x:c r="AU950" s="50"/>
      <x:c r="AV950" s="58" t="n">
        <x:v>0.0131084033721778</x:v>
      </x:c>
      <x:c r="AW950" s="50" t="n">
        <x:v>1770</x:v>
      </x:c>
      <x:c r="AX950" s="50" t="str">
        <x:v>Discovery</x:v>
      </x:c>
      <x:c r="AY950" s="50" t="str">
        <x:v>目立つ機械的警告なし（定性確認は別途必要）</x:v>
      </x:c>
      <x:c r="AZ950" s="59" t="str">
        <x:v>2025-06-23 15:30</x:v>
      </x:c>
      <x:c r="BA950" s="53" t="n">
        <x:v>38749</x:v>
      </x:c>
      <x:c r="BB950" s="50" t="str">
        <x:v>前野 善一</x:v>
      </x:c>
      <x:c r="BC950" s="50"/>
      <x:c r="BD950" s="50"/>
    </x:row>
    <x:row r="951">
      <x:c r="A951" s="50" t="n">
        <x:v>950</x:v>
      </x:c>
      <x:c r="B951" s="50" t="str">
        <x:v>2795</x:v>
      </x:c>
      <x:c r="C951" s="50" t="str">
        <x:v>2795.T</x:v>
      </x:c>
      <x:c r="D951" s="50" t="str">
        <x:v>NIPPON PRIMEX INC.</x:v>
      </x:c>
      <x:c r="E951" s="50" t="str">
        <x:v>Standard Market(Domestic)</x:v>
      </x:c>
      <x:c r="F951" s="50" t="str">
        <x:v>Wholesale Trade</x:v>
      </x:c>
      <x:c r="G951" s="51" t="n">
        <x:v>5188.021</x:v>
      </x:c>
      <x:c r="H951" s="51" t="n">
        <x:v>5876.945</x:v>
      </x:c>
      <x:c r="I951" s="51" t="n">
        <x:v>6172.487</x:v>
      </x:c>
      <x:c r="J951" s="51" t="n">
        <x:v>6940.408</x:v>
      </x:c>
      <x:c r="K951" s="51" t="n">
        <x:v>7093.981</x:v>
      </x:c>
      <x:c r="L951" s="52" t="n">
        <x:f>IFERROR(H951/G951-1,"")</x:f>
        <x:v>0.13279128978082388</x:v>
      </x:c>
      <x:c r="M951" s="52" t="n">
        <x:f>IFERROR(I951/H951-1,"")</x:f>
        <x:v>0.05028837261536401</x:v>
      </x:c>
      <x:c r="N951" s="52" t="n">
        <x:f>IFERROR(J951/I951-1,"")</x:f>
        <x:v>0.12441030657496732</x:v>
      </x:c>
      <x:c r="O951" s="52" t="n">
        <x:f>IFERROR(K951/J951-1,"")</x:f>
        <x:v>0.02212737349158722</x:v>
      </x:c>
      <x:c r="P951" s="52" t="n">
        <x:f>IFERROR((K951/G951)^(1/4)-1,"")</x:f>
        <x:v>0.08136441493311208</x:v>
      </x:c>
      <x:c r="Q951" s="51" t="n">
        <x:v>549.883</x:v>
      </x:c>
      <x:c r="R951" s="52" t="n">
        <x:f>IFERROR(Q951/K951,"")</x:f>
        <x:v>0.0775140220984522</x:v>
      </x:c>
      <x:c r="S951" s="53" t="n">
        <x:v>38322</x:v>
      </x:c>
      <x:c r="T951" s="50" t="str">
        <x:v>EDINET_company_history</x:v>
      </x:c>
      <x:c r="U951" s="50" t="str">
        <x:v>中川 善司</x:v>
      </x:c>
      <x:c r="V951" s="54" t="n">
        <x:v>0.3346</x:v>
      </x:c>
      <x:c r="W951" s="50" t="str">
        <x:v>中 川 善 司</x:v>
      </x:c>
      <x:c r="X951" s="50" t="b">
        <x:f>AND(COUNT(L951:O951)=4,L951&gt;='設定'!$B$6,M951&gt;='設定'!$B$6,N951&gt;='設定'!$B$6,O951&gt;='設定'!$B$6)</x:f>
        <x:v>0</x:v>
      </x:c>
      <x:c r="Y951" s="50" t="b">
        <x:f>AND(COUNT(G951:K951)=5,P951&gt;='設定'!$B$7)</x:f>
        <x:v>0</x:v>
      </x:c>
      <x:c r="Z951" s="50" t="b">
        <x:f>AND(ISNUMBER(R951),R951&gt;='設定'!$B$8)</x:f>
        <x:v>0</x:v>
      </x:c>
      <x:c r="AA951" s="50" t="b">
        <x:f>AND(ISNUMBER(S951),S951&gt;=DATE(YEAR('設定'!$B$10)-'設定'!$B$9,MONTH('設定'!$B$10),DAY('設定'!$B$10)))</x:f>
        <x:v>0</x:v>
      </x:c>
      <x:c r="AB951" s="55" t="b">
        <x:v>1</x:v>
      </x:c>
      <x:c r="AC951" s="55" t="b">
        <x:v>1</x:v>
      </x:c>
      <x:c r="AD951" s="50" t="n">
        <x:f>IF(X951,1,0)+IF(Z951,1,0)+IF(AA951,1,0)+IF(AB951,1,0)</x:f>
        <x:v>1</x:v>
      </x:c>
      <x:c r="AE951" s="50" t="n">
        <x:f>IF(Y951,1,0)+IF(Z951,1,0)+IF(AA951,1,0)+IF(AB951,1,0)</x:f>
        <x:v>1</x:v>
      </x:c>
      <x:c r="AF951" s="50" t="n">
        <x:f>IF(Y951,1,0)+IF(Z951,1,0)+IF(AA951,1,0)+IF(AC951,1,0)</x:f>
        <x:v>1</x:v>
      </x:c>
      <x:c r="AG951" s="53" t="n">
        <x:v>44348</x:v>
      </x:c>
      <x:c r="AH951" s="50" t="str">
        <x:v>S100VZEU</x:v>
      </x:c>
      <x:c r="AI951" s="50" t="str">
        <x:v>NetSalesSummaryOfBusinessResults</x:v>
      </x:c>
      <x:c r="AJ951" s="50" t="str">
        <x:v>OperatingIncome</x:v>
      </x:c>
      <x:c r="AK951" s="53" t="n">
        <x:v>45747</x:v>
      </x:c>
      <x:c r="AL951" s="50" t="str">
        <x:v>365/365/365/366/365</x:v>
      </x:c>
      <x:c r="AM951" s="51" t="n">
        <x:v>5262792</x:v>
      </x:c>
      <x:c r="AN951" s="51" t="n">
        <x:v>920</x:v>
      </x:c>
      <x:c r="AO951" s="51" t="n">
        <x:f>IFERROR(AM951*AN951,"")</x:f>
        <x:v>4841768640</x:v>
      </x:c>
      <x:c r="AP951" s="56" t="n">
        <x:f>IFERROR(AO951/(K951*1000000),"")</x:f>
        <x:v>0.6825178471721308</x:v>
      </x:c>
      <x:c r="AQ951" s="57" t="n">
        <x:v>925801.6666666666</x:v>
      </x:c>
      <x:c r="AR951" s="52" t="n">
        <x:v>0.2310086284394543</x:v>
      </x:c>
      <x:c r="AS951" s="52" t="n">
        <x:v>-0.172413824774324</x:v>
      </x:c>
      <x:c r="AT951" s="55" t="b">
        <x:v>0</x:v>
      </x:c>
      <x:c r="AU951" s="50" t="str">
        <x:v>low_liquidity</x:v>
      </x:c>
      <x:c r="AV951" s="58" t="n">
        <x:v>0.0058612452562006</x:v>
      </x:c>
      <x:c r="AW951" s="50" t="n">
        <x:v>1822</x:v>
      </x:c>
      <x:c r="AX951" s="50" t="str">
        <x:v>Discovery</x:v>
      </x:c>
      <x:c r="AY951" s="50" t="str">
        <x:v>既存適格性フィルター不通過: low_liquidity / 60日平均売買代金2,000万円未満</x:v>
      </x:c>
      <x:c r="AZ951" s="59" t="str">
        <x:v>2025-06-19 09:26</x:v>
      </x:c>
      <x:c r="BA951" s="53" t="n">
        <x:v>38322</x:v>
      </x:c>
      <x:c r="BB951" s="50" t="str">
        <x:v>中 川 善 司</x:v>
      </x:c>
      <x:c r="BC951" s="50"/>
      <x:c r="BD951" s="50"/>
    </x:row>
    <x:row r="952">
      <x:c r="A952" s="50" t="n">
        <x:v>951</x:v>
      </x:c>
      <x:c r="B952" s="50" t="str">
        <x:v>9044</x:v>
      </x:c>
      <x:c r="C952" s="50" t="str">
        <x:v>9044.T</x:v>
      </x:c>
      <x:c r="D952" s="50" t="str">
        <x:v>NANKAI Co.,Ltd.</x:v>
      </x:c>
      <x:c r="E952" s="50" t="str">
        <x:v>Prime Market (Domestic)</x:v>
      </x:c>
      <x:c r="F952" s="50" t="str">
        <x:v>Land Transportation</x:v>
      </x:c>
      <x:c r="G952" s="51" t="n">
        <x:v>190813</x:v>
      </x:c>
      <x:c r="H952" s="51" t="n">
        <x:v>201793</x:v>
      </x:c>
      <x:c r="I952" s="51" t="n">
        <x:v>221280</x:v>
      </x:c>
      <x:c r="J952" s="51" t="n">
        <x:v>241594</x:v>
      </x:c>
      <x:c r="K952" s="51" t="n">
        <x:v>260787</x:v>
      </x:c>
      <x:c r="L952" s="52" t="n">
        <x:f>IFERROR(H952/G952-1,"")</x:f>
        <x:v>0.057543249149691</x:v>
      </x:c>
      <x:c r="M952" s="52" t="n">
        <x:f>IFERROR(I952/H952-1,"")</x:f>
        <x:v>0.09656925661445137</x:v>
      </x:c>
      <x:c r="N952" s="52" t="n">
        <x:f>IFERROR(J952/I952-1,"")</x:f>
        <x:v>0.09180224150397676</x:v>
      </x:c>
      <x:c r="O952" s="52" t="n">
        <x:f>IFERROR(K952/J952-1,"")</x:f>
        <x:v>0.07944319809266776</x:v>
      </x:c>
      <x:c r="P952" s="52" t="n">
        <x:f>IFERROR((K952/G952)^(1/4)-1,"")</x:f>
        <x:v>0.08123350410642938</x:v>
      </x:c>
      <x:c r="Q952" s="51" t="n">
        <x:v>34655</x:v>
      </x:c>
      <x:c r="R952" s="52" t="n">
        <x:f>IFERROR(Q952/K952,"")</x:f>
        <x:v>0.13288622515692883</x:v>
      </x:c>
      <x:c r="S952" s="53" t="n">
        <x:v>18019</x:v>
      </x:c>
      <x:c r="T952" s="50" t="str">
        <x:v>EDINET_company_history</x:v>
      </x:c>
      <x:c r="U952" s="50" t="str">
        <x:v>日本マスタートラスト信託銀行株式会社（信託口）</x:v>
      </x:c>
      <x:c r="V952" s="54" t="n">
        <x:v>0.087</x:v>
      </x:c>
      <x:c r="W952" s="50" t="str">
        <x:v>遠北 光彦 / 岡嶋 信行 / 芦辺 直人</x:v>
      </x:c>
      <x:c r="X952" s="50" t="b">
        <x:f>AND(COUNT(L952:O952)=4,L952&gt;='設定'!$B$6,M952&gt;='設定'!$B$6,N952&gt;='設定'!$B$6,O952&gt;='設定'!$B$6)</x:f>
        <x:v>0</x:v>
      </x:c>
      <x:c r="Y952" s="50" t="b">
        <x:f>AND(COUNT(G952:K952)=5,P952&gt;='設定'!$B$7)</x:f>
        <x:v>0</x:v>
      </x:c>
      <x:c r="Z952" s="50" t="b">
        <x:f>AND(ISNUMBER(R952),R952&gt;='設定'!$B$8)</x:f>
        <x:v>1</x:v>
      </x:c>
      <x:c r="AA952" s="50" t="b">
        <x:f>AND(ISNUMBER(S952),S952&gt;=DATE(YEAR('設定'!$B$10)-'設定'!$B$9,MONTH('設定'!$B$10),DAY('設定'!$B$10)))</x:f>
        <x:v>0</x:v>
      </x:c>
      <x:c r="AB952" s="55" t="b">
        <x:v>0</x:v>
      </x:c>
      <x:c r="AC952" s="55" t="b">
        <x:v>0</x:v>
      </x:c>
      <x:c r="AD952" s="50" t="n">
        <x:f>IF(X952,1,0)+IF(Z952,1,0)+IF(AA952,1,0)+IF(AB952,1,0)</x:f>
        <x:v>1</x:v>
      </x:c>
      <x:c r="AE952" s="50" t="n">
        <x:f>IF(Y952,1,0)+IF(Z952,1,0)+IF(AA952,1,0)+IF(AB952,1,0)</x:f>
        <x:v>1</x:v>
      </x:c>
      <x:c r="AF952" s="50" t="n">
        <x:f>IF(Y952,1,0)+IF(Z952,1,0)+IF(AA952,1,0)+IF(AC952,1,0)</x:f>
        <x:v>1</x:v>
      </x:c>
      <x:c r="AG952" s="53" t="n">
        <x:v>44348</x:v>
      </x:c>
      <x:c r="AH952" s="50" t="str">
        <x:v>S100VY49</x:v>
      </x:c>
      <x:c r="AI952" s="50" t="str">
        <x:v>OperatingRevenue1SummaryOfBusinessResults</x:v>
      </x:c>
      <x:c r="AJ952" s="50" t="str">
        <x:v>OperatingIncome</x:v>
      </x:c>
      <x:c r="AK952" s="53" t="n">
        <x:v>45747</x:v>
      </x:c>
      <x:c r="AL952" s="50" t="str">
        <x:v>365/365/365/366/365</x:v>
      </x:c>
      <x:c r="AM952" s="51" t="n">
        <x:v>113319746</x:v>
      </x:c>
      <x:c r="AN952" s="51" t="n">
        <x:v>2635</x:v>
      </x:c>
      <x:c r="AO952" s="51" t="n">
        <x:f>IFERROR(AM952*AN952,"")</x:f>
        <x:v>298597530710</x:v>
      </x:c>
      <x:c r="AP952" s="56" t="n">
        <x:f>IFERROR(AO952/(K952*1000000),"")</x:f>
        <x:v>1.1449862558716501</x:v>
      </x:c>
      <x:c r="AQ952" s="57" t="n">
        <x:v>1238613120.8333333</x:v>
      </x:c>
      <x:c r="AR952" s="52" t="n">
        <x:v>0.2238886665310718</x:v>
      </x:c>
      <x:c r="AS952" s="52" t="n">
        <x:v>-0.356415676751844</x:v>
      </x:c>
      <x:c r="AT952" s="55" t="b">
        <x:v>1</x:v>
      </x:c>
      <x:c r="AU952" s="50"/>
      <x:c r="AV952" s="58" t="n">
        <x:v>0.0223564868395442</x:v>
      </x:c>
      <x:c r="AW952" s="50" t="n">
        <x:v>1702</x:v>
      </x:c>
      <x:c r="AX952" s="50" t="str">
        <x:v>Core Moat</x:v>
      </x:c>
      <x:c r="AY952" s="50" t="str">
        <x:v>目立つ機械的警告なし（定性確認は別途必要）</x:v>
      </x:c>
      <x:c r="AZ952" s="59" t="str">
        <x:v>2025-06-17 14:10</x:v>
      </x:c>
      <x:c r="BA952" s="53" t="n">
        <x:v>18019</x:v>
      </x:c>
      <x:c r="BB952" s="50"/>
      <x:c r="BC952" s="50"/>
      <x:c r="BD952" s="50" t="str">
        <x:v>TOPIX Mid400</x:v>
      </x:c>
    </x:row>
    <x:row r="953">
      <x:c r="A953" s="50" t="n">
        <x:v>952</x:v>
      </x:c>
      <x:c r="B953" s="50" t="str">
        <x:v>7733</x:v>
      </x:c>
      <x:c r="C953" s="50" t="str">
        <x:v>7733.T</x:v>
      </x:c>
      <x:c r="D953" s="50" t="str">
        <x:v>OLYMPUS CORPORATION</x:v>
      </x:c>
      <x:c r="E953" s="50" t="str">
        <x:v>Prime Market (Domestic)</x:v>
      </x:c>
      <x:c r="F953" s="50" t="str">
        <x:v>Precision Instruments</x:v>
      </x:c>
      <x:c r="G953" s="51" t="n">
        <x:v>730544</x:v>
      </x:c>
      <x:c r="H953" s="51" t="n">
        <x:v>750123</x:v>
      </x:c>
      <x:c r="I953" s="51" t="n">
        <x:v>881923</x:v>
      </x:c>
      <x:c r="J953" s="51" t="n">
        <x:v>925752</x:v>
      </x:c>
      <x:c r="K953" s="51" t="n">
        <x:v>997332</x:v>
      </x:c>
      <x:c r="L953" s="52" t="n">
        <x:f>IFERROR(H953/G953-1,"")</x:f>
        <x:v>0.02680057600911101</x:v>
      </x:c>
      <x:c r="M953" s="52" t="n">
        <x:f>IFERROR(I953/H953-1,"")</x:f>
        <x:v>0.17570451779241547</x:v>
      </x:c>
      <x:c r="N953" s="52" t="n">
        <x:f>IFERROR(J953/I953-1,"")</x:f>
        <x:v>0.04969708239835002</x:v>
      </x:c>
      <x:c r="O953" s="52" t="n">
        <x:f>IFERROR(K953/J953-1,"")</x:f>
        <x:v>0.07732092396235712</x:v>
      </x:c>
      <x:c r="P953" s="52" t="n">
        <x:f>IFERROR((K953/G953)^(1/4)-1,"")</x:f>
        <x:v>0.08093192530497584</x:v>
      </x:c>
      <x:c r="Q953" s="51" t="n">
        <x:v>162462</x:v>
      </x:c>
      <x:c r="R953" s="52" t="n">
        <x:f>IFERROR(Q953/K953,"")</x:f>
        <x:v>0.16289660815054566</x:v>
      </x:c>
      <x:c r="S953" s="53" t="n">
        <x:v>18019</x:v>
      </x:c>
      <x:c r="T953" s="50" t="str">
        <x:v>EDINET_company_history</x:v>
      </x:c>
      <x:c r="U953" s="50" t="str">
        <x:v>日本マスタートラスト信託銀行㈱（信託口）</x:v>
      </x:c>
      <x:c r="V953" s="54" t="n">
        <x:v>0.1992</x:v>
      </x:c>
      <x:c r="W953" s="50" t="str">
        <x:v>竹内 康雄</x:v>
      </x:c>
      <x:c r="X953" s="50" t="b">
        <x:f>AND(COUNT(L953:O953)=4,L953&gt;='設定'!$B$6,M953&gt;='設定'!$B$6,N953&gt;='設定'!$B$6,O953&gt;='設定'!$B$6)</x:f>
        <x:v>0</x:v>
      </x:c>
      <x:c r="Y953" s="50" t="b">
        <x:f>AND(COUNT(G953:K953)=5,P953&gt;='設定'!$B$7)</x:f>
        <x:v>0</x:v>
      </x:c>
      <x:c r="Z953" s="50" t="b">
        <x:f>AND(ISNUMBER(R953),R953&gt;='設定'!$B$8)</x:f>
        <x:v>1</x:v>
      </x:c>
      <x:c r="AA953" s="50" t="b">
        <x:f>AND(ISNUMBER(S953),S953&gt;=DATE(YEAR('設定'!$B$10)-'設定'!$B$9,MONTH('設定'!$B$10),DAY('設定'!$B$10)))</x:f>
        <x:v>0</x:v>
      </x:c>
      <x:c r="AB953" s="55" t="b">
        <x:v>0</x:v>
      </x:c>
      <x:c r="AC953" s="55" t="b">
        <x:v>0</x:v>
      </x:c>
      <x:c r="AD953" s="50" t="n">
        <x:f>IF(X953,1,0)+IF(Z953,1,0)+IF(AA953,1,0)+IF(AB953,1,0)</x:f>
        <x:v>1</x:v>
      </x:c>
      <x:c r="AE953" s="50" t="n">
        <x:f>IF(Y953,1,0)+IF(Z953,1,0)+IF(AA953,1,0)+IF(AB953,1,0)</x:f>
        <x:v>1</x:v>
      </x:c>
      <x:c r="AF953" s="50" t="n">
        <x:f>IF(Y953,1,0)+IF(Z953,1,0)+IF(AA953,1,0)+IF(AC953,1,0)</x:f>
        <x:v>1</x:v>
      </x:c>
      <x:c r="AG953" s="53" t="n">
        <x:v>44348</x:v>
      </x:c>
      <x:c r="AH953" s="50" t="str">
        <x:v>S100W009</x:v>
      </x:c>
      <x:c r="AI953" s="50" t="str">
        <x:v>RevenueIFRSSummaryOfBusinessResults</x:v>
      </x:c>
      <x:c r="AJ953" s="50" t="str">
        <x:v>OperatingProfitLossIFRS</x:v>
      </x:c>
      <x:c r="AK953" s="53" t="n">
        <x:v>45747</x:v>
      </x:c>
      <x:c r="AL953" s="50" t="str">
        <x:v>365/365/365/366/365</x:v>
      </x:c>
      <x:c r="AM953" s="51" t="n">
        <x:v>1127810700</x:v>
      </x:c>
      <x:c r="AN953" s="51" t="n">
        <x:v>1806.5</x:v>
      </x:c>
      <x:c r="AO953" s="51" t="n">
        <x:f>IFERROR(AM953*AN953,"")</x:f>
        <x:v>2037390029550</x:v>
      </x:c>
      <x:c r="AP953" s="56" t="n">
        <x:f>IFERROR(AO953/(K953*1000000),"")</x:f>
        <x:v>2.042840327543887</x:v>
      </x:c>
      <x:c r="AQ953" s="57" t="n">
        <x:v>10096438656.666666</x:v>
      </x:c>
      <x:c r="AR953" s="52" t="n">
        <x:v>0.3563216046124849</x:v>
      </x:c>
      <x:c r="AS953" s="52" t="n">
        <x:v>-0.5769215772642973</x:v>
      </x:c>
      <x:c r="AT953" s="55" t="b">
        <x:v>0</x:v>
      </x:c>
      <x:c r="AU953" s="50" t="str">
        <x:v>missing_financial_data</x:v>
      </x:c>
      <x:c r="AV953" s="58" t="n">
        <x:v>-0.0523321050897971</x:v>
      </x:c>
      <x:c r="AW953" s="50" t="n">
        <x:v>2279</x:v>
      </x:c>
      <x:c r="AX953" s="50" t="str">
        <x:v>Future Moat</x:v>
      </x:c>
      <x:c r="AY953" s="50" t="str">
        <x:v>既存適格性フィルター不通過: missing_financial_data</x:v>
      </x:c>
      <x:c r="AZ953" s="59" t="str">
        <x:v>2025-06-19 15:35</x:v>
      </x:c>
      <x:c r="BA953" s="53" t="n">
        <x:v>18019</x:v>
      </x:c>
      <x:c r="BB953" s="50"/>
      <x:c r="BC953" s="50"/>
      <x:c r="BD953" s="50" t="str">
        <x:v>TOPIX Large70</x:v>
      </x:c>
    </x:row>
    <x:row r="954">
      <x:c r="A954" s="50" t="n">
        <x:v>953</x:v>
      </x:c>
      <x:c r="B954" s="50" t="str">
        <x:v>2588</x:v>
      </x:c>
      <x:c r="C954" s="50" t="str">
        <x:v>2588.T</x:v>
      </x:c>
      <x:c r="D954" s="50" t="str">
        <x:v>Premium Water Holdings,Inc.</x:v>
      </x:c>
      <x:c r="E954" s="50" t="str">
        <x:v>Standard Market(Domestic)</x:v>
      </x:c>
      <x:c r="F954" s="50" t="str">
        <x:v>Foods</x:v>
      </x:c>
      <x:c r="G954" s="51" t="n">
        <x:v>56339</x:v>
      </x:c>
      <x:c r="H954" s="51" t="n">
        <x:v>68452</x:v>
      </x:c>
      <x:c r="I954" s="51" t="n">
        <x:v>76463</x:v>
      </x:c>
      <x:c r="J954" s="51" t="n">
        <x:v>80578</x:v>
      </x:c>
      <x:c r="K954" s="51" t="n">
        <x:v>76895</x:v>
      </x:c>
      <x:c r="L954" s="52" t="n">
        <x:f>IFERROR(H954/G954-1,"")</x:f>
        <x:v>0.21500204121478905</x:v>
      </x:c>
      <x:c r="M954" s="52" t="n">
        <x:f>IFERROR(I954/H954-1,"")</x:f>
        <x:v>0.11703091217203299</x:v>
      </x:c>
      <x:c r="N954" s="52" t="n">
        <x:f>IFERROR(J954/I954-1,"")</x:f>
        <x:v>0.05381687875181451</x:v>
      </x:c>
      <x:c r="O954" s="52" t="n">
        <x:f>IFERROR(K954/J954-1,"")</x:f>
        <x:v>-0.045707265010300535</x:v>
      </x:c>
      <x:c r="P954" s="52" t="n">
        <x:f>IFERROR((K954/G954)^(1/4)-1,"")</x:f>
        <x:v>0.08086696069407306</x:v>
      </x:c>
      <x:c r="Q954" s="51" t="n">
        <x:v>11482</x:v>
      </x:c>
      <x:c r="R954" s="52" t="n">
        <x:f>IFERROR(Q954/K954,"")</x:f>
        <x:v>0.14932050198322389</x:v>
      </x:c>
      <x:c r="S954" s="53" t="n">
        <x:v>41334</x:v>
      </x:c>
      <x:c r="T954" s="50" t="str">
        <x:v>EDINET_company_history</x:v>
      </x:c>
      <x:c r="U954" s="50" t="str">
        <x:v>株式会社HCMAアルファ</x:v>
      </x:c>
      <x:c r="V954" s="54" t="n">
        <x:v>0.3893</x:v>
      </x:c>
      <x:c r="W954" s="50" t="str">
        <x:v>萩尾 陽平 / 金本 彰彦</x:v>
      </x:c>
      <x:c r="X954" s="50" t="b">
        <x:f>AND(COUNT(L954:O954)=4,L954&gt;='設定'!$B$6,M954&gt;='設定'!$B$6,N954&gt;='設定'!$B$6,O954&gt;='設定'!$B$6)</x:f>
        <x:v>0</x:v>
      </x:c>
      <x:c r="Y954" s="50" t="b">
        <x:f>AND(COUNT(G954:K954)=5,P954&gt;='設定'!$B$7)</x:f>
        <x:v>0</x:v>
      </x:c>
      <x:c r="Z954" s="50" t="b">
        <x:f>AND(ISNUMBER(R954),R954&gt;='設定'!$B$8)</x:f>
        <x:v>1</x:v>
      </x:c>
      <x:c r="AA954" s="50" t="b">
        <x:f>AND(ISNUMBER(S954),S954&gt;=DATE(YEAR('設定'!$B$10)-'設定'!$B$9,MONTH('設定'!$B$10),DAY('設定'!$B$10)))</x:f>
        <x:v>0</x:v>
      </x:c>
      <x:c r="AB954" s="55" t="b">
        <x:v>0</x:v>
      </x:c>
      <x:c r="AC954" s="55" t="b">
        <x:v>0</x:v>
      </x:c>
      <x:c r="AD954" s="50" t="n">
        <x:f>IF(X954,1,0)+IF(Z954,1,0)+IF(AA954,1,0)+IF(AB954,1,0)</x:f>
        <x:v>1</x:v>
      </x:c>
      <x:c r="AE954" s="50" t="n">
        <x:f>IF(Y954,1,0)+IF(Z954,1,0)+IF(AA954,1,0)+IF(AB954,1,0)</x:f>
        <x:v>1</x:v>
      </x:c>
      <x:c r="AF954" s="50" t="n">
        <x:f>IF(Y954,1,0)+IF(Z954,1,0)+IF(AA954,1,0)+IF(AC954,1,0)</x:f>
        <x:v>1</x:v>
      </x:c>
      <x:c r="AG954" s="53" t="n">
        <x:v>44348</x:v>
      </x:c>
      <x:c r="AH954" s="50" t="str">
        <x:v>S100W6WW</x:v>
      </x:c>
      <x:c r="AI954" s="50" t="str">
        <x:v>RevenueIFRSSummaryOfBusinessResults</x:v>
      </x:c>
      <x:c r="AJ954" s="50" t="str">
        <x:v>OperatingProfitLossIFRS</x:v>
      </x:c>
      <x:c r="AK954" s="53" t="n">
        <x:v>45747</x:v>
      </x:c>
      <x:c r="AL954" s="50" t="str">
        <x:v>365/365/365/366/365</x:v>
      </x:c>
      <x:c r="AM954" s="51" t="n">
        <x:v>29688819</x:v>
      </x:c>
      <x:c r="AN954" s="51" t="n">
        <x:v>3420</x:v>
      </x:c>
      <x:c r="AO954" s="51" t="n">
        <x:f>IFERROR(AM954*AN954,"")</x:f>
        <x:v>101535760980</x:v>
      </x:c>
      <x:c r="AP954" s="56" t="n">
        <x:f>IFERROR(AO954/(K954*1000000),"")</x:f>
        <x:v>1.3204468558423825</x:v>
      </x:c>
      <x:c r="AQ954" s="57" t="n">
        <x:v>33177975</x:v>
      </x:c>
      <x:c r="AR954" s="52" t="n">
        <x:v>0.308918847429097</x:v>
      </x:c>
      <x:c r="AS954" s="52" t="n">
        <x:v>-0.3873015565475418</x:v>
      </x:c>
      <x:c r="AT954" s="55" t="b">
        <x:v>0</x:v>
      </x:c>
      <x:c r="AU954" s="50" t="str">
        <x:v>missing_financial_data</x:v>
      </x:c>
      <x:c r="AV954" s="58" t="n">
        <x:v>0.0933476997456448</x:v>
      </x:c>
      <x:c r="AW954" s="50" t="n">
        <x:v>1271</x:v>
      </x:c>
      <x:c r="AX954" s="50" t="str">
        <x:v>Discovery</x:v>
      </x:c>
      <x:c r="AY954" s="50" t="str">
        <x:v>既存適格性フィルター不通過: missing_financial_data</x:v>
      </x:c>
      <x:c r="AZ954" s="59" t="str">
        <x:v>2025-06-26 13:20</x:v>
      </x:c>
      <x:c r="BA954" s="53" t="n">
        <x:v>41334</x:v>
      </x:c>
      <x:c r="BB954" s="50"/>
      <x:c r="BC954" s="50"/>
      <x:c r="BD954" s="50"/>
    </x:row>
    <x:row r="955">
      <x:c r="A955" s="50" t="n">
        <x:v>954</x:v>
      </x:c>
      <x:c r="B955" s="50" t="str">
        <x:v>6507</x:v>
      </x:c>
      <x:c r="C955" s="50" t="str">
        <x:v>6507.T</x:v>
      </x:c>
      <x:c r="D955" s="50" t="str">
        <x:v>SINFONIA TECHNOLOGY CO.,LTD.</x:v>
      </x:c>
      <x:c r="E955" s="50" t="str">
        <x:v>Prime Market (Domestic)</x:v>
      </x:c>
      <x:c r="F955" s="50" t="str">
        <x:v>Electric Appliances</x:v>
      </x:c>
      <x:c r="G955" s="51" t="n">
        <x:v>87312</x:v>
      </x:c>
      <x:c r="H955" s="51" t="n">
        <x:v>94585</x:v>
      </x:c>
      <x:c r="I955" s="51" t="n">
        <x:v>108808</x:v>
      </x:c>
      <x:c r="J955" s="51" t="n">
        <x:v>102657</x:v>
      </x:c>
      <x:c r="K955" s="51" t="n">
        <x:v>119150</x:v>
      </x:c>
      <x:c r="L955" s="52" t="n">
        <x:f>IFERROR(H955/G955-1,"")</x:f>
        <x:v>0.08329897379512552</x:v>
      </x:c>
      <x:c r="M955" s="52" t="n">
        <x:f>IFERROR(I955/H955-1,"")</x:f>
        <x:v>0.15037268065760956</x:v>
      </x:c>
      <x:c r="N955" s="52" t="n">
        <x:f>IFERROR(J955/I955-1,"")</x:f>
        <x:v>-0.05653076979633853</x:v>
      </x:c>
      <x:c r="O955" s="52" t="n">
        <x:f>IFERROR(K955/J955-1,"")</x:f>
        <x:v>0.16066123108994024</x:v>
      </x:c>
      <x:c r="P955" s="52" t="n">
        <x:f>IFERROR((K955/G955)^(1/4)-1,"")</x:f>
        <x:v>0.08082411898187902</x:v>
      </x:c>
      <x:c r="Q955" s="51" t="n">
        <x:v>15734</x:v>
      </x:c>
      <x:c r="R955" s="52" t="n">
        <x:f>IFERROR(Q955/K955,"")</x:f>
        <x:v>0.13205203524968528</x:v>
      </x:c>
      <x:c r="S955" s="53" t="n">
        <x:v>19054</x:v>
      </x:c>
      <x:c r="T955" s="50" t="str">
        <x:v>EDINET_company_history</x:v>
      </x:c>
      <x:c r="U955" s="50" t="str">
        <x:v>日本マスタートラスト信託銀行㈱（信託口）</x:v>
      </x:c>
      <x:c r="V955" s="54" t="n">
        <x:v>0.1073</x:v>
      </x:c>
      <x:c r="W955" s="50" t="str">
        <x:v>武 藤 昌 三 / 平 野 新 一</x:v>
      </x:c>
      <x:c r="X955" s="50" t="b">
        <x:f>AND(COUNT(L955:O955)=4,L955&gt;='設定'!$B$6,M955&gt;='設定'!$B$6,N955&gt;='設定'!$B$6,O955&gt;='設定'!$B$6)</x:f>
        <x:v>0</x:v>
      </x:c>
      <x:c r="Y955" s="50" t="b">
        <x:f>AND(COUNT(G955:K955)=5,P955&gt;='設定'!$B$7)</x:f>
        <x:v>0</x:v>
      </x:c>
      <x:c r="Z955" s="50" t="b">
        <x:f>AND(ISNUMBER(R955),R955&gt;='設定'!$B$8)</x:f>
        <x:v>1</x:v>
      </x:c>
      <x:c r="AA955" s="50" t="b">
        <x:f>AND(ISNUMBER(S955),S955&gt;=DATE(YEAR('設定'!$B$10)-'設定'!$B$9,MONTH('設定'!$B$10),DAY('設定'!$B$10)))</x:f>
        <x:v>0</x:v>
      </x:c>
      <x:c r="AB955" s="55" t="b">
        <x:v>0</x:v>
      </x:c>
      <x:c r="AC955" s="55" t="b">
        <x:v>0</x:v>
      </x:c>
      <x:c r="AD955" s="50" t="n">
        <x:f>IF(X955,1,0)+IF(Z955,1,0)+IF(AA955,1,0)+IF(AB955,1,0)</x:f>
        <x:v>1</x:v>
      </x:c>
      <x:c r="AE955" s="50" t="n">
        <x:f>IF(Y955,1,0)+IF(Z955,1,0)+IF(AA955,1,0)+IF(AB955,1,0)</x:f>
        <x:v>1</x:v>
      </x:c>
      <x:c r="AF955" s="50" t="n">
        <x:f>IF(Y955,1,0)+IF(Z955,1,0)+IF(AA955,1,0)+IF(AC955,1,0)</x:f>
        <x:v>1</x:v>
      </x:c>
      <x:c r="AG955" s="53" t="n">
        <x:v>44348</x:v>
      </x:c>
      <x:c r="AH955" s="50" t="str">
        <x:v>S100W773</x:v>
      </x:c>
      <x:c r="AI955" s="50" t="str">
        <x:v>NetSalesSummaryOfBusinessResults</x:v>
      </x:c>
      <x:c r="AJ955" s="50" t="str">
        <x:v>OperatingIncome</x:v>
      </x:c>
      <x:c r="AK955" s="53" t="n">
        <x:v>45747</x:v>
      </x:c>
      <x:c r="AL955" s="50" t="str">
        <x:v>365/365/365/366/365</x:v>
      </x:c>
      <x:c r="AM955" s="51" t="n">
        <x:v>28361222</x:v>
      </x:c>
      <x:c r="AN955" s="51" t="n">
        <x:v>13380</x:v>
      </x:c>
      <x:c r="AO955" s="51" t="n">
        <x:f>IFERROR(AM955*AN955,"")</x:f>
        <x:v>379473150360</x:v>
      </x:c>
      <x:c r="AP955" s="56" t="n">
        <x:f>IFERROR(AO955/(K955*1000000),"")</x:f>
        <x:v>3.1848355044901386</x:v>
      </x:c>
      <x:c r="AQ955" s="57" t="n">
        <x:v>2806482233.3333335</x:v>
      </x:c>
      <x:c r="AR955" s="52" t="n">
        <x:v>0.4643648443588722</x:v>
      </x:c>
      <x:c r="AS955" s="52" t="n">
        <x:v>-0.410139431280626</x:v>
      </x:c>
      <x:c r="AT955" s="55" t="b">
        <x:v>1</x:v>
      </x:c>
      <x:c r="AU955" s="50"/>
      <x:c r="AV955" s="58" t="n">
        <x:v>0.4074133829977022</x:v>
      </x:c>
      <x:c r="AW955" s="50" t="n">
        <x:v>183</x:v>
      </x:c>
      <x:c r="AX955" s="50" t="str">
        <x:v>Future Moat</x:v>
      </x:c>
      <x:c r="AY955" s="50" t="str">
        <x:v>目立つ機械的警告なし（定性確認は別途必要）</x:v>
      </x:c>
      <x:c r="AZ955" s="59" t="str">
        <x:v>2025-06-27 15:00</x:v>
      </x:c>
      <x:c r="BA955" s="53" t="n">
        <x:v>19054</x:v>
      </x:c>
      <x:c r="BB955" s="50"/>
      <x:c r="BC955" s="50"/>
      <x:c r="BD955" s="50" t="str">
        <x:v>TOPIX Small 1</x:v>
      </x:c>
    </x:row>
    <x:row r="956">
      <x:c r="A956" s="50" t="n">
        <x:v>955</x:v>
      </x:c>
      <x:c r="B956" s="50" t="str">
        <x:v>1450</x:v>
      </x:c>
      <x:c r="C956" s="50" t="str">
        <x:v>1450.T</x:v>
      </x:c>
      <x:c r="D956" s="50" t="str">
        <x:v>TANAKEN Inc.</x:v>
      </x:c>
      <x:c r="E956" s="50" t="str">
        <x:v>Standard Market(Domestic)</x:v>
      </x:c>
      <x:c r="F956" s="50" t="str">
        <x:v>Construction</x:v>
      </x:c>
      <x:c r="G956" s="51" t="n">
        <x:v>9011.368</x:v>
      </x:c>
      <x:c r="H956" s="51" t="n">
        <x:v>9824.388</x:v>
      </x:c>
      <x:c r="I956" s="51" t="n">
        <x:v>11246.057</x:v>
      </x:c>
      <x:c r="J956" s="51" t="n">
        <x:v>10676.415</x:v>
      </x:c>
      <x:c r="K956" s="51" t="n">
        <x:v>12286.088</x:v>
      </x:c>
      <x:c r="L956" s="52" t="n">
        <x:f>IFERROR(H956/G956-1,"")</x:f>
        <x:v>0.09022159565562071</x:v>
      </x:c>
      <x:c r="M956" s="52" t="n">
        <x:f>IFERROR(I956/H956-1,"")</x:f>
        <x:v>0.14470814874168236</x:v>
      </x:c>
      <x:c r="N956" s="52" t="n">
        <x:f>IFERROR(J956/I956-1,"")</x:f>
        <x:v>-0.05065259761710261</x:v>
      </x:c>
      <x:c r="O956" s="52" t="n">
        <x:f>IFERROR(K956/J956-1,"")</x:f>
        <x:v>0.1507690549683578</x:v>
      </x:c>
      <x:c r="P956" s="52" t="n">
        <x:f>IFERROR((K956/G956)^(1/4)-1,"")</x:f>
        <x:v>0.08057701162369302</x:v>
      </x:c>
      <x:c r="Q956" s="51" t="n">
        <x:v>2328.352</x:v>
      </x:c>
      <x:c r="R956" s="52" t="n">
        <x:f>IFERROR(Q956/K956,"")</x:f>
        <x:v>0.18951125858776202</x:v>
      </x:c>
      <x:c r="S956" s="53" t="n">
        <x:v>43435</x:v>
      </x:c>
      <x:c r="T956" s="50" t="str">
        <x:v>EDINET_company_history</x:v>
      </x:c>
      <x:c r="U956" s="50" t="str">
        <x:v>スリーハンドレッドホールディングス株式会社</x:v>
      </x:c>
      <x:c r="V956" s="54" t="n">
        <x:v>0.5956</x:v>
      </x:c>
      <x:c r="W956" s="50" t="str">
        <x:v>中尾 安志</x:v>
      </x:c>
      <x:c r="X956" s="50" t="b">
        <x:f>AND(COUNT(L956:O956)=4,L956&gt;='設定'!$B$6,M956&gt;='設定'!$B$6,N956&gt;='設定'!$B$6,O956&gt;='設定'!$B$6)</x:f>
        <x:v>0</x:v>
      </x:c>
      <x:c r="Y956" s="50" t="b">
        <x:f>AND(COUNT(G956:K956)=5,P956&gt;='設定'!$B$7)</x:f>
        <x:v>0</x:v>
      </x:c>
      <x:c r="Z956" s="50" t="b">
        <x:f>AND(ISNUMBER(R956),R956&gt;='設定'!$B$8)</x:f>
        <x:v>1</x:v>
      </x:c>
      <x:c r="AA956" s="50" t="b">
        <x:f>AND(ISNUMBER(S956),S956&gt;=DATE(YEAR('設定'!$B$10)-'設定'!$B$9,MONTH('設定'!$B$10),DAY('設定'!$B$10)))</x:f>
        <x:v>0</x:v>
      </x:c>
      <x:c r="AB956" s="55" t="b">
        <x:v>0</x:v>
      </x:c>
      <x:c r="AC956" s="55" t="b">
        <x:v>0</x:v>
      </x:c>
      <x:c r="AD956" s="50" t="n">
        <x:f>IF(X956,1,0)+IF(Z956,1,0)+IF(AA956,1,0)+IF(AB956,1,0)</x:f>
        <x:v>1</x:v>
      </x:c>
      <x:c r="AE956" s="50" t="n">
        <x:f>IF(Y956,1,0)+IF(Z956,1,0)+IF(AA956,1,0)+IF(AB956,1,0)</x:f>
        <x:v>1</x:v>
      </x:c>
      <x:c r="AF956" s="50" t="n">
        <x:f>IF(Y956,1,0)+IF(Z956,1,0)+IF(AA956,1,0)+IF(AC956,1,0)</x:f>
        <x:v>1</x:v>
      </x:c>
      <x:c r="AG956" s="53" t="n">
        <x:v>44348</x:v>
      </x:c>
      <x:c r="AH956" s="50" t="str">
        <x:v>S100W14I</x:v>
      </x:c>
      <x:c r="AI956" s="50" t="str">
        <x:v>NetSalesSummaryOfBusinessResults</x:v>
      </x:c>
      <x:c r="AJ956" s="50" t="str">
        <x:v>OperatingIncome</x:v>
      </x:c>
      <x:c r="AK956" s="53" t="n">
        <x:v>45747</x:v>
      </x:c>
      <x:c r="AL956" s="50" t="str">
        <x:v>365/365/365/366/365</x:v>
      </x:c>
      <x:c r="AM956" s="51" t="n">
        <x:v>8698800</x:v>
      </x:c>
      <x:c r="AN956" s="51" t="n">
        <x:v>1415</x:v>
      </x:c>
      <x:c r="AO956" s="51" t="n">
        <x:f>IFERROR(AM956*AN956,"")</x:f>
        <x:v>12308802000</x:v>
      </x:c>
      <x:c r="AP956" s="56" t="n">
        <x:f>IFERROR(AO956/(K956*1000000),"")</x:f>
        <x:v>1.0018487577168582</x:v>
      </x:c>
      <x:c r="AQ956" s="57" t="n">
        <x:v>11574583.333333334</x:v>
      </x:c>
      <x:c r="AR956" s="52" t="n">
        <x:v>0.2248844477784883</x:v>
      </x:c>
      <x:c r="AS956" s="52" t="n">
        <x:v>-0.3017528674800934</x:v>
      </x:c>
      <x:c r="AT956" s="55" t="b">
        <x:v>0</x:v>
      </x:c>
      <x:c r="AU956" s="50" t="str">
        <x:v>low_liquidity</x:v>
      </x:c>
      <x:c r="AV956" s="58" t="n">
        <x:v>0.1041695314838726</x:v>
      </x:c>
      <x:c r="AW956" s="50" t="n">
        <x:v>1207</x:v>
      </x:c>
      <x:c r="AX956" s="50" t="str">
        <x:v>Discovery</x:v>
      </x:c>
      <x:c r="AY956" s="50" t="str">
        <x:v>既存適格性フィルター不通過: low_liquidity / 60日平均売買代金2,000万円未満</x:v>
      </x:c>
      <x:c r="AZ956" s="59" t="str">
        <x:v>2025-06-20 15:57</x:v>
      </x:c>
      <x:c r="BA956" s="53" t="n">
        <x:v>43435</x:v>
      </x:c>
      <x:c r="BB956" s="50"/>
      <x:c r="BC956" s="50"/>
      <x:c r="BD956" s="50"/>
    </x:row>
    <x:row r="957">
      <x:c r="A957" s="50" t="n">
        <x:v>956</x:v>
      </x:c>
      <x:c r="B957" s="50" t="str">
        <x:v>7839</x:v>
      </x:c>
      <x:c r="C957" s="50" t="str">
        <x:v>7839.T</x:v>
      </x:c>
      <x:c r="D957" s="50" t="str">
        <x:v>SHOEI CO.,LTD.</x:v>
      </x:c>
      <x:c r="E957" s="50" t="str">
        <x:v>Prime Market (Domestic)</x:v>
      </x:c>
      <x:c r="F957" s="50" t="str">
        <x:v>Other Products</x:v>
      </x:c>
      <x:c r="G957" s="51" t="n">
        <x:v>23752.536</x:v>
      </x:c>
      <x:c r="H957" s="51" t="n">
        <x:v>28953.513</x:v>
      </x:c>
      <x:c r="I957" s="51" t="n">
        <x:v>33616.724</x:v>
      </x:c>
      <x:c r="J957" s="51" t="n">
        <x:v>35790.722</x:v>
      </x:c>
      <x:c r="K957" s="51" t="n">
        <x:v>32363.623</x:v>
      </x:c>
      <x:c r="L957" s="52" t="n">
        <x:f>IFERROR(H957/G957-1,"")</x:f>
        <x:v>0.21896512439766425</x:v>
      </x:c>
      <x:c r="M957" s="52" t="n">
        <x:f>IFERROR(I957/H957-1,"")</x:f>
        <x:v>0.16105855617589482</x:v>
      </x:c>
      <x:c r="N957" s="52" t="n">
        <x:f>IFERROR(J957/I957-1,"")</x:f>
        <x:v>0.06467013263993238</x:v>
      </x:c>
      <x:c r="O957" s="52" t="n">
        <x:f>IFERROR(K957/J957-1,"")</x:f>
        <x:v>-0.09575383810362925</x:v>
      </x:c>
      <x:c r="P957" s="52" t="n">
        <x:f>IFERROR((K957/G957)^(1/4)-1,"")</x:f>
        <x:v>0.0804055018590073</x:v>
      </x:c>
      <x:c r="Q957" s="51" t="n">
        <x:v>8899.156</x:v>
      </x:c>
      <x:c r="R957" s="52" t="n">
        <x:f>IFERROR(Q957/K957,"")</x:f>
        <x:v>0.2749740348909639</x:v>
      </x:c>
      <x:c r="S957" s="53" t="n">
        <x:v>38322</x:v>
      </x:c>
      <x:c r="T957" s="50" t="str">
        <x:v>EDINET_company_history</x:v>
      </x:c>
      <x:c r="U957" s="50" t="str">
        <x:v>株式会社日本カストディ銀行（信託口）</x:v>
      </x:c>
      <x:c r="V957" s="54" t="n">
        <x:v>0.129</x:v>
      </x:c>
      <x:c r="W957" s="50" t="str">
        <x:v>石 田 健一郎</x:v>
      </x:c>
      <x:c r="X957" s="50" t="b">
        <x:f>AND(COUNT(L957:O957)=4,L957&gt;='設定'!$B$6,M957&gt;='設定'!$B$6,N957&gt;='設定'!$B$6,O957&gt;='設定'!$B$6)</x:f>
        <x:v>0</x:v>
      </x:c>
      <x:c r="Y957" s="50" t="b">
        <x:f>AND(COUNT(G957:K957)=5,P957&gt;='設定'!$B$7)</x:f>
        <x:v>0</x:v>
      </x:c>
      <x:c r="Z957" s="50" t="b">
        <x:f>AND(ISNUMBER(R957),R957&gt;='設定'!$B$8)</x:f>
        <x:v>1</x:v>
      </x:c>
      <x:c r="AA957" s="50" t="b">
        <x:f>AND(ISNUMBER(S957),S957&gt;=DATE(YEAR('設定'!$B$10)-'設定'!$B$9,MONTH('設定'!$B$10),DAY('設定'!$B$10)))</x:f>
        <x:v>0</x:v>
      </x:c>
      <x:c r="AB957" s="55" t="b">
        <x:v>0</x:v>
      </x:c>
      <x:c r="AC957" s="55" t="b">
        <x:v>0</x:v>
      </x:c>
      <x:c r="AD957" s="50" t="n">
        <x:f>IF(X957,1,0)+IF(Z957,1,0)+IF(AA957,1,0)+IF(AB957,1,0)</x:f>
        <x:v>1</x:v>
      </x:c>
      <x:c r="AE957" s="50" t="n">
        <x:f>IF(Y957,1,0)+IF(Z957,1,0)+IF(AA957,1,0)+IF(AB957,1,0)</x:f>
        <x:v>1</x:v>
      </x:c>
      <x:c r="AF957" s="50" t="n">
        <x:f>IF(Y957,1,0)+IF(Z957,1,0)+IF(AA957,1,0)+IF(AC957,1,0)</x:f>
        <x:v>1</x:v>
      </x:c>
      <x:c r="AG957" s="53" t="n">
        <x:v>44348</x:v>
      </x:c>
      <x:c r="AH957" s="50" t="str">
        <x:v>S100XC55</x:v>
      </x:c>
      <x:c r="AI957" s="50" t="str">
        <x:v>NetSalesSummaryOfBusinessResults</x:v>
      </x:c>
      <x:c r="AJ957" s="50" t="str">
        <x:v>OperatingIncome</x:v>
      </x:c>
      <x:c r="AK957" s="53" t="n">
        <x:v>45930</x:v>
      </x:c>
      <x:c r="AL957" s="50" t="str">
        <x:v>365/365/365/366/365</x:v>
      </x:c>
      <x:c r="AM957" s="51" t="n">
        <x:v>52577416</x:v>
      </x:c>
      <x:c r="AN957" s="51" t="n">
        <x:v>1856</x:v>
      </x:c>
      <x:c r="AO957" s="51" t="n">
        <x:f>IFERROR(AM957*AN957,"")</x:f>
        <x:v>97583684096</x:v>
      </x:c>
      <x:c r="AP957" s="56" t="n">
        <x:f>IFERROR(AO957/(K957*1000000),"")</x:f>
        <x:v>3.015227439029308</x:v>
      </x:c>
      <x:c r="AQ957" s="57" t="n">
        <x:v>520148206.6666667</x:v>
      </x:c>
      <x:c r="AR957" s="52" t="n">
        <x:v>0.2990874577938107</x:v>
      </x:c>
      <x:c r="AS957" s="52" t="n">
        <x:v>-0.4693663672813561</x:v>
      </x:c>
      <x:c r="AT957" s="55" t="b">
        <x:v>1</x:v>
      </x:c>
      <x:c r="AU957" s="50"/>
      <x:c r="AV957" s="58" t="n">
        <x:v>0.0557723499836337</x:v>
      </x:c>
      <x:c r="AW957" s="50" t="n">
        <x:v>1481</x:v>
      </x:c>
      <x:c r="AX957" s="50" t="str">
        <x:v>Core Moat</x:v>
      </x:c>
      <x:c r="AY957" s="50" t="str">
        <x:v>目立つ機械的警告なし（定性確認は別途必要）</x:v>
      </x:c>
      <x:c r="AZ957" s="59" t="str">
        <x:v>2025-12-22 12:27</x:v>
      </x:c>
      <x:c r="BA957" s="53" t="n">
        <x:v>38322</x:v>
      </x:c>
      <x:c r="BB957" s="50"/>
      <x:c r="BC957" s="50"/>
      <x:c r="BD957" s="50" t="str">
        <x:v>TOPIX Small 1</x:v>
      </x:c>
    </x:row>
    <x:row r="958">
      <x:c r="A958" s="50" t="n">
        <x:v>957</x:v>
      </x:c>
      <x:c r="B958" s="50" t="str">
        <x:v>4530</x:v>
      </x:c>
      <x:c r="C958" s="50" t="str">
        <x:v>4530.T</x:v>
      </x:c>
      <x:c r="D958" s="50" t="str">
        <x:v>HISAMITSU PHARMACEUTICAL CO.,INC.</x:v>
      </x:c>
      <x:c r="E958" s="50" t="str">
        <x:v>Prime Market (Domestic)</x:v>
      </x:c>
      <x:c r="F958" s="50" t="str">
        <x:v>Pharmaceutical</x:v>
      </x:c>
      <x:c r="G958" s="51" t="n">
        <x:v>114510</x:v>
      </x:c>
      <x:c r="H958" s="51" t="n">
        <x:v>120193</x:v>
      </x:c>
      <x:c r="I958" s="51" t="n">
        <x:v>128330</x:v>
      </x:c>
      <x:c r="J958" s="51" t="n">
        <x:v>141706</x:v>
      </x:c>
      <x:c r="K958" s="51" t="n">
        <x:v>156006</x:v>
      </x:c>
      <x:c r="L958" s="52" t="n">
        <x:f>IFERROR(H958/G958-1,"")</x:f>
        <x:v>0.049628853375251136</x:v>
      </x:c>
      <x:c r="M958" s="52" t="n">
        <x:f>IFERROR(I958/H958-1,"")</x:f>
        <x:v>0.06769945005116762</x:v>
      </x:c>
      <x:c r="N958" s="52" t="n">
        <x:f>IFERROR(J958/I958-1,"")</x:f>
        <x:v>0.10423127873451254</x:v>
      </x:c>
      <x:c r="O958" s="52" t="n">
        <x:f>IFERROR(K958/J958-1,"")</x:f>
        <x:v>0.10091315822900926</x:v>
      </x:c>
      <x:c r="P958" s="52" t="n">
        <x:f>IFERROR((K958/G958)^(1/4)-1,"")</x:f>
        <x:v>0.08037486502348301</x:v>
      </x:c>
      <x:c r="Q958" s="51" t="n">
        <x:v>18895</x:v>
      </x:c>
      <x:c r="R958" s="52" t="n">
        <x:f>IFERROR(Q958/K958,"")</x:f>
        <x:v>0.12111713652039025</x:v>
      </x:c>
      <x:c r="S958" s="53" t="n">
        <x:v>22890</x:v>
      </x:c>
      <x:c r="T958" s="50" t="str">
        <x:v>EDINET_company_history</x:v>
      </x:c>
      <x:c r="U958" s="50" t="str">
        <x:v>日本マスタートラスト信託銀行㈱（信託口）</x:v>
      </x:c>
      <x:c r="V958" s="54" t="n">
        <x:v>0.0925</x:v>
      </x:c>
      <x:c r="W958" s="50" t="str">
        <x:v>中 冨 一 榮 / 瀧 山 浩 二</x:v>
      </x:c>
      <x:c r="X958" s="50" t="b">
        <x:f>AND(COUNT(L958:O958)=4,L958&gt;='設定'!$B$6,M958&gt;='設定'!$B$6,N958&gt;='設定'!$B$6,O958&gt;='設定'!$B$6)</x:f>
        <x:v>0</x:v>
      </x:c>
      <x:c r="Y958" s="50" t="b">
        <x:f>AND(COUNT(G958:K958)=5,P958&gt;='設定'!$B$7)</x:f>
        <x:v>0</x:v>
      </x:c>
      <x:c r="Z958" s="50" t="b">
        <x:f>AND(ISNUMBER(R958),R958&gt;='設定'!$B$8)</x:f>
        <x:v>1</x:v>
      </x:c>
      <x:c r="AA958" s="50" t="b">
        <x:f>AND(ISNUMBER(S958),S958&gt;=DATE(YEAR('設定'!$B$10)-'設定'!$B$9,MONTH('設定'!$B$10),DAY('設定'!$B$10)))</x:f>
        <x:v>0</x:v>
      </x:c>
      <x:c r="AB958" s="55" t="b">
        <x:v>0</x:v>
      </x:c>
      <x:c r="AC958" s="55" t="b">
        <x:v>0</x:v>
      </x:c>
      <x:c r="AD958" s="50" t="n">
        <x:f>IF(X958,1,0)+IF(Z958,1,0)+IF(AA958,1,0)+IF(AB958,1,0)</x:f>
        <x:v>1</x:v>
      </x:c>
      <x:c r="AE958" s="50" t="n">
        <x:f>IF(Y958,1,0)+IF(Z958,1,0)+IF(AA958,1,0)+IF(AB958,1,0)</x:f>
        <x:v>1</x:v>
      </x:c>
      <x:c r="AF958" s="50" t="n">
        <x:f>IF(Y958,1,0)+IF(Z958,1,0)+IF(AA958,1,0)+IF(AC958,1,0)</x:f>
        <x:v>1</x:v>
      </x:c>
      <x:c r="AG958" s="53" t="n">
        <x:v>44348</x:v>
      </x:c>
      <x:c r="AH958" s="50" t="str">
        <x:v>S100VT69</x:v>
      </x:c>
      <x:c r="AI958" s="50" t="str">
        <x:v>NetSalesSummaryOfBusinessResults</x:v>
      </x:c>
      <x:c r="AJ958" s="50" t="str">
        <x:v>OperatingIncome</x:v>
      </x:c>
      <x:c r="AK958" s="53" t="n">
        <x:v>45716</x:v>
      </x:c>
      <x:c r="AL958" s="50" t="str">
        <x:v>365/365/365/366/365</x:v>
      </x:c>
      <x:c r="AM958" s="51" t="n">
        <x:v>73296995</x:v>
      </x:c>
      <x:c r="AN958" s="51" t="n">
        <x:v>6040</x:v>
      </x:c>
      <x:c r="AO958" s="51" t="n">
        <x:f>IFERROR(AM958*AN958,"")</x:f>
        <x:v>442713849800</x:v>
      </x:c>
      <x:c r="AP958" s="56" t="n">
        <x:f>IFERROR(AO958/(K958*1000000),"")</x:f>
        <x:v>2.8378001474302272</x:v>
      </x:c>
      <x:c r="AQ958" s="57" t="n">
        <x:v>2874384023.3333335</x:v>
      </x:c>
      <x:c r="AR958" s="52" t="n">
        <x:v>0.2809855311295743</x:v>
      </x:c>
      <x:c r="AS958" s="52" t="n">
        <x:v>-0.4426405536727179</x:v>
      </x:c>
      <x:c r="AT958" s="55" t="b">
        <x:v>1</x:v>
      </x:c>
      <x:c r="AU958" s="50"/>
      <x:c r="AV958" s="58" t="n">
        <x:v>0.0259581521617791</x:v>
      </x:c>
      <x:c r="AW958" s="50" t="n">
        <x:v>1681</x:v>
      </x:c>
      <x:c r="AX958" s="50" t="str">
        <x:v>Core Moat</x:v>
      </x:c>
      <x:c r="AY958" s="50" t="str">
        <x:v>目立つ機械的警告なし（定性確認は別途必要）</x:v>
      </x:c>
      <x:c r="AZ958" s="59" t="str">
        <x:v>2025-05-23 14:55</x:v>
      </x:c>
      <x:c r="BA958" s="53" t="n">
        <x:v>22890</x:v>
      </x:c>
      <x:c r="BB958" s="50"/>
      <x:c r="BC958" s="50"/>
      <x:c r="BD958" s="50"/>
    </x:row>
    <x:row r="959">
      <x:c r="A959" s="50" t="n">
        <x:v>958</x:v>
      </x:c>
      <x:c r="B959" s="50" t="str">
        <x:v>5706</x:v>
      </x:c>
      <x:c r="C959" s="50" t="str">
        <x:v>5706.T</x:v>
      </x:c>
      <x:c r="D959" s="50" t="str">
        <x:v>Mitsui Kinzoku Company,Limited</x:v>
      </x:c>
      <x:c r="E959" s="50" t="str">
        <x:v>Prime Market (Domestic)</x:v>
      </x:c>
      <x:c r="F959" s="50" t="str">
        <x:v>Nonferrous Metals</x:v>
      </x:c>
      <x:c r="G959" s="51" t="n">
        <x:v>522936</x:v>
      </x:c>
      <x:c r="H959" s="51" t="n">
        <x:v>633346</x:v>
      </x:c>
      <x:c r="I959" s="51" t="n">
        <x:v>651965</x:v>
      </x:c>
      <x:c r="J959" s="51" t="n">
        <x:v>646697</x:v>
      </x:c>
      <x:c r="K959" s="51" t="n">
        <x:v>712344</x:v>
      </x:c>
      <x:c r="L959" s="52" t="n">
        <x:f>IFERROR(H959/G959-1,"")</x:f>
        <x:v>0.21113482338182865</x:v>
      </x:c>
      <x:c r="M959" s="52" t="n">
        <x:f>IFERROR(I959/H959-1,"")</x:f>
        <x:v>0.02939783309596966</x:v>
      </x:c>
      <x:c r="N959" s="52" t="n">
        <x:f>IFERROR(J959/I959-1,"")</x:f>
        <x:v>-0.008080188353669304</x:v>
      </x:c>
      <x:c r="O959" s="52" t="n">
        <x:f>IFERROR(K959/J959-1,"")</x:f>
        <x:v>0.10151121777277461</x:v>
      </x:c>
      <x:c r="P959" s="52" t="n">
        <x:f>IFERROR((K959/G959)^(1/4)-1,"")</x:f>
        <x:v>0.08033962985753651</x:v>
      </x:c>
      <x:c r="Q959" s="51" t="n">
        <x:v>74743</x:v>
      </x:c>
      <x:c r="R959" s="52" t="n">
        <x:f>IFERROR(Q959/K959,"")</x:f>
        <x:v>0.10492542928697371</x:v>
      </x:c>
      <x:c r="S959" s="53" t="n">
        <x:v>16407</x:v>
      </x:c>
      <x:c r="T959" s="50" t="str">
        <x:v>EDINET_company_history</x:v>
      </x:c>
      <x:c r="U959" s="50" t="str">
        <x:v>日本マスタートラスト信託銀行株式会社(信託口)</x:v>
      </x:c>
      <x:c r="V959" s="54" t="n">
        <x:v>0.1891</x:v>
      </x:c>
      <x:c r="W959" s="50" t="str">
        <x:v>納 武士 / 池信 省爾 / 岡部 正人</x:v>
      </x:c>
      <x:c r="X959" s="50" t="b">
        <x:f>AND(COUNT(L959:O959)=4,L959&gt;='設定'!$B$6,M959&gt;='設定'!$B$6,N959&gt;='設定'!$B$6,O959&gt;='設定'!$B$6)</x:f>
        <x:v>0</x:v>
      </x:c>
      <x:c r="Y959" s="50" t="b">
        <x:f>AND(COUNT(G959:K959)=5,P959&gt;='設定'!$B$7)</x:f>
        <x:v>0</x:v>
      </x:c>
      <x:c r="Z959" s="50" t="b">
        <x:f>AND(ISNUMBER(R959),R959&gt;='設定'!$B$8)</x:f>
        <x:v>1</x:v>
      </x:c>
      <x:c r="AA959" s="50" t="b">
        <x:f>AND(ISNUMBER(S959),S959&gt;=DATE(YEAR('設定'!$B$10)-'設定'!$B$9,MONTH('設定'!$B$10),DAY('設定'!$B$10)))</x:f>
        <x:v>0</x:v>
      </x:c>
      <x:c r="AB959" s="55" t="b">
        <x:v>0</x:v>
      </x:c>
      <x:c r="AC959" s="55" t="b">
        <x:v>0</x:v>
      </x:c>
      <x:c r="AD959" s="50" t="n">
        <x:f>IF(X959,1,0)+IF(Z959,1,0)+IF(AA959,1,0)+IF(AB959,1,0)</x:f>
        <x:v>1</x:v>
      </x:c>
      <x:c r="AE959" s="50" t="n">
        <x:f>IF(Y959,1,0)+IF(Z959,1,0)+IF(AA959,1,0)+IF(AB959,1,0)</x:f>
        <x:v>1</x:v>
      </x:c>
      <x:c r="AF959" s="50" t="n">
        <x:f>IF(Y959,1,0)+IF(Z959,1,0)+IF(AA959,1,0)+IF(AC959,1,0)</x:f>
        <x:v>1</x:v>
      </x:c>
      <x:c r="AG959" s="53" t="n">
        <x:v>44348</x:v>
      </x:c>
      <x:c r="AH959" s="50" t="str">
        <x:v>S100VZ5R</x:v>
      </x:c>
      <x:c r="AI959" s="50" t="str">
        <x:v>NetSalesSummaryOfBusinessResults</x:v>
      </x:c>
      <x:c r="AJ959" s="50" t="str">
        <x:v>OperatingIncome</x:v>
      </x:c>
      <x:c r="AK959" s="53" t="n">
        <x:v>45747</x:v>
      </x:c>
      <x:c r="AL959" s="50" t="str">
        <x:v>365/365/365/366/365</x:v>
      </x:c>
      <x:c r="AM959" s="51" t="n">
        <x:v>57182252</x:v>
      </x:c>
      <x:c r="AN959" s="51" t="n">
        <x:v>53840</x:v>
      </x:c>
      <x:c r="AO959" s="51" t="n">
        <x:f>IFERROR(AM959*AN959,"")</x:f>
        <x:v>3078692447680</x:v>
      </x:c>
      <x:c r="AP959" s="56" t="n">
        <x:f>IFERROR(AO959/(K959*1000000),"")</x:f>
        <x:v>4.321918128993857</x:v>
      </x:c>
      <x:c r="AQ959" s="57" t="n">
        <x:v>90496849483.33331</x:v>
      </x:c>
      <x:c r="AR959" s="52" t="n">
        <x:v>0.4355650782906881</x:v>
      </x:c>
      <x:c r="AS959" s="52" t="n">
        <x:v>-0.3805653246699383</x:v>
      </x:c>
      <x:c r="AT959" s="55" t="b">
        <x:v>1</x:v>
      </x:c>
      <x:c r="AU959" s="50"/>
      <x:c r="AV959" s="58" t="n">
        <x:v>0.518741261706391</x:v>
      </x:c>
      <x:c r="AW959" s="50" t="n">
        <x:v>77</x:v>
      </x:c>
      <x:c r="AX959" s="50" t="str">
        <x:v>Future Moat</x:v>
      </x:c>
      <x:c r="AY959" s="50" t="str">
        <x:v>目立つ機械的警告なし（定性確認は別途必要）</x:v>
      </x:c>
      <x:c r="AZ959" s="59" t="str">
        <x:v>2025-06-25 15:33</x:v>
      </x:c>
      <x:c r="BA959" s="53" t="n">
        <x:v>16407</x:v>
      </x:c>
      <x:c r="BB959" s="50"/>
      <x:c r="BC959" s="50"/>
      <x:c r="BD959" s="50" t="str">
        <x:v>TOPIX Mid400</x:v>
      </x:c>
    </x:row>
    <x:row r="960">
      <x:c r="A960" s="50" t="n">
        <x:v>959</x:v>
      </x:c>
      <x:c r="B960" s="50" t="str">
        <x:v>6823</x:v>
      </x:c>
      <x:c r="C960" s="50" t="str">
        <x:v>6823.T</x:v>
      </x:c>
      <x:c r="D960" s="50" t="str">
        <x:v>RION CO.,LTD.</x:v>
      </x:c>
      <x:c r="E960" s="50" t="str">
        <x:v>Prime Market (Domestic)</x:v>
      </x:c>
      <x:c r="F960" s="50" t="str">
        <x:v>Electric Appliances</x:v>
      </x:c>
      <x:c r="G960" s="51" t="n">
        <x:v>20466.159</x:v>
      </x:c>
      <x:c r="H960" s="51" t="n">
        <x:v>22635.697</x:v>
      </x:c>
      <x:c r="I960" s="51" t="n">
        <x:v>23868.087</x:v>
      </x:c>
      <x:c r="J960" s="51" t="n">
        <x:v>25726.997</x:v>
      </x:c>
      <x:c r="K960" s="51" t="n">
        <x:v>27877.879</x:v>
      </x:c>
      <x:c r="L960" s="52" t="n">
        <x:f>IFERROR(H960/G960-1,"")</x:f>
        <x:v>0.10600611477708144</x:v>
      </x:c>
      <x:c r="M960" s="52" t="n">
        <x:f>IFERROR(I960/H960-1,"")</x:f>
        <x:v>0.054444535107533776</x:v>
      </x:c>
      <x:c r="N960" s="52" t="n">
        <x:f>IFERROR(J960/I960-1,"")</x:f>
        <x:v>0.07788265561458685</x:v>
      </x:c>
      <x:c r="O960" s="52" t="n">
        <x:f>IFERROR(K960/J960-1,"")</x:f>
        <x:v>0.08360408329040503</x:v>
      </x:c>
      <x:c r="P960" s="52" t="n">
        <x:f>IFERROR((K960/G960)^(1/4)-1,"")</x:f>
        <x:v>0.08032853217411806</x:v>
      </x:c>
      <x:c r="Q960" s="51" t="n">
        <x:v>4033.989</x:v>
      </x:c>
      <x:c r="R960" s="52" t="n">
        <x:f>IFERROR(Q960/K960,"")</x:f>
        <x:v>0.14470214896908046</x:v>
      </x:c>
      <x:c r="S960" s="53" t="n">
        <x:v>36647</x:v>
      </x:c>
      <x:c r="T960" s="50" t="str">
        <x:v>EDINET_company_history</x:v>
      </x:c>
      <x:c r="U960" s="50" t="str">
        <x:v>一般財団法人小林理学研究所</x:v>
      </x:c>
      <x:c r="V960" s="54" t="n">
        <x:v>0.2541</x:v>
      </x:c>
      <x:c r="W960" s="50" t="str">
        <x:v>加 藤 公 規 / 岩 橋 清 勝</x:v>
      </x:c>
      <x:c r="X960" s="50" t="b">
        <x:f>AND(COUNT(L960:O960)=4,L960&gt;='設定'!$B$6,M960&gt;='設定'!$B$6,N960&gt;='設定'!$B$6,O960&gt;='設定'!$B$6)</x:f>
        <x:v>0</x:v>
      </x:c>
      <x:c r="Y960" s="50" t="b">
        <x:f>AND(COUNT(G960:K960)=5,P960&gt;='設定'!$B$7)</x:f>
        <x:v>0</x:v>
      </x:c>
      <x:c r="Z960" s="50" t="b">
        <x:f>AND(ISNUMBER(R960),R960&gt;='設定'!$B$8)</x:f>
        <x:v>1</x:v>
      </x:c>
      <x:c r="AA960" s="50" t="b">
        <x:f>AND(ISNUMBER(S960),S960&gt;=DATE(YEAR('設定'!$B$10)-'設定'!$B$9,MONTH('設定'!$B$10),DAY('設定'!$B$10)))</x:f>
        <x:v>0</x:v>
      </x:c>
      <x:c r="AB960" s="55" t="b">
        <x:v>0</x:v>
      </x:c>
      <x:c r="AC960" s="55" t="b">
        <x:v>0</x:v>
      </x:c>
      <x:c r="AD960" s="50" t="n">
        <x:f>IF(X960,1,0)+IF(Z960,1,0)+IF(AA960,1,0)+IF(AB960,1,0)</x:f>
        <x:v>1</x:v>
      </x:c>
      <x:c r="AE960" s="50" t="n">
        <x:f>IF(Y960,1,0)+IF(Z960,1,0)+IF(AA960,1,0)+IF(AB960,1,0)</x:f>
        <x:v>1</x:v>
      </x:c>
      <x:c r="AF960" s="50" t="n">
        <x:f>IF(Y960,1,0)+IF(Z960,1,0)+IF(AA960,1,0)+IF(AC960,1,0)</x:f>
        <x:v>1</x:v>
      </x:c>
      <x:c r="AG960" s="53" t="n">
        <x:v>44348</x:v>
      </x:c>
      <x:c r="AH960" s="50" t="str">
        <x:v>S100W50Z</x:v>
      </x:c>
      <x:c r="AI960" s="50" t="str">
        <x:v>NetSalesSummaryOfBusinessResults</x:v>
      </x:c>
      <x:c r="AJ960" s="50" t="str">
        <x:v>OperatingIncome</x:v>
      </x:c>
      <x:c r="AK960" s="53" t="n">
        <x:v>45747</x:v>
      </x:c>
      <x:c r="AL960" s="50" t="str">
        <x:v>365/365/365/366/365</x:v>
      </x:c>
      <x:c r="AM960" s="51" t="n">
        <x:v>12319400</x:v>
      </x:c>
      <x:c r="AN960" s="51" t="n">
        <x:v>3640</x:v>
      </x:c>
      <x:c r="AO960" s="51" t="n">
        <x:f>IFERROR(AM960*AN960,"")</x:f>
        <x:v>44842616000</x:v>
      </x:c>
      <x:c r="AP960" s="56" t="n">
        <x:f>IFERROR(AO960/(K960*1000000),"")</x:f>
        <x:v>1.6085375792039271</x:v>
      </x:c>
      <x:c r="AQ960" s="57" t="n">
        <x:v>241048556.66666663</x:v>
      </x:c>
      <x:c r="AR960" s="52" t="n">
        <x:v>0.3246945928136265</x:v>
      </x:c>
      <x:c r="AS960" s="52" t="n">
        <x:v>-0.4123838748154882</x:v>
      </x:c>
      <x:c r="AT960" s="55" t="b">
        <x:v>1</x:v>
      </x:c>
      <x:c r="AU960" s="50"/>
      <x:c r="AV960" s="58" t="n">
        <x:v>0.4333497729636184</x:v>
      </x:c>
      <x:c r="AW960" s="50" t="n">
        <x:v>149</x:v>
      </x:c>
      <x:c r="AX960" s="50" t="str">
        <x:v>Future Moat</x:v>
      </x:c>
      <x:c r="AY960" s="50" t="str">
        <x:v>目立つ機械的警告なし（定性確認は別途必要）</x:v>
      </x:c>
      <x:c r="AZ960" s="59" t="str">
        <x:v>2025-06-25 13:58</x:v>
      </x:c>
      <x:c r="BA960" s="53" t="n">
        <x:v>36647</x:v>
      </x:c>
      <x:c r="BB960" s="50"/>
      <x:c r="BC960" s="50"/>
      <x:c r="BD960" s="50" t="str">
        <x:v>TOPIX Small 2</x:v>
      </x:c>
    </x:row>
    <x:row r="961">
      <x:c r="A961" s="50" t="n">
        <x:v>960</x:v>
      </x:c>
      <x:c r="B961" s="50" t="str">
        <x:v>7523</x:v>
      </x:c>
      <x:c r="C961" s="50" t="str">
        <x:v>7523.T</x:v>
      </x:c>
      <x:c r="D961" s="50" t="str">
        <x:v>ART VIVANT CO.,LTD.</x:v>
      </x:c>
      <x:c r="E961" s="50" t="str">
        <x:v>Standard Market(Domestic)</x:v>
      </x:c>
      <x:c r="F961" s="50" t="str">
        <x:v>Retail Trade</x:v>
      </x:c>
      <x:c r="G961" s="51" t="n">
        <x:v>7886.026</x:v>
      </x:c>
      <x:c r="H961" s="51" t="n">
        <x:v>10253.553</x:v>
      </x:c>
      <x:c r="I961" s="51" t="n">
        <x:v>10724.889</x:v>
      </x:c>
      <x:c r="J961" s="51" t="n">
        <x:v>11006.334</x:v>
      </x:c>
      <x:c r="K961" s="51" t="n">
        <x:v>10731.448</x:v>
      </x:c>
      <x:c r="L961" s="52" t="n">
        <x:f>IFERROR(H961/G961-1,"")</x:f>
        <x:v>0.30021800587520264</x:v>
      </x:c>
      <x:c r="M961" s="52" t="n">
        <x:f>IFERROR(I961/H961-1,"")</x:f>
        <x:v>0.04596806589871827</x:v>
      </x:c>
      <x:c r="N961" s="52" t="n">
        <x:f>IFERROR(J961/I961-1,"")</x:f>
        <x:v>0.02624222963985945</x:v>
      </x:c>
      <x:c r="O961" s="52" t="n">
        <x:f>IFERROR(K961/J961-1,"")</x:f>
        <x:v>-0.024975255157621112</x:v>
      </x:c>
      <x:c r="P961" s="52" t="n">
        <x:f>IFERROR((K961/G961)^(1/4)-1,"")</x:f>
        <x:v>0.08006534178842295</x:v>
      </x:c>
      <x:c r="Q961" s="51" t="n">
        <x:v>2113.961</x:v>
      </x:c>
      <x:c r="R961" s="52" t="n">
        <x:f>IFERROR(Q961/K961,"")</x:f>
        <x:v>0.1969874894795185</x:v>
      </x:c>
      <x:c r="S961" s="53" t="n">
        <x:v>38322</x:v>
      </x:c>
      <x:c r="T961" s="50" t="str">
        <x:v>EDINET_company_history</x:v>
      </x:c>
      <x:c r="U961" s="50" t="str">
        <x:v>有限会社カツコーポレーション</x:v>
      </x:c>
      <x:c r="V961" s="54" t="n">
        <x:v>0.3184</x:v>
      </x:c>
      <x:c r="W961" s="50" t="str">
        <x:v>野澤 克巳</x:v>
      </x:c>
      <x:c r="X961" s="50" t="b">
        <x:f>AND(COUNT(L961:O961)=4,L961&gt;='設定'!$B$6,M961&gt;='設定'!$B$6,N961&gt;='設定'!$B$6,O961&gt;='設定'!$B$6)</x:f>
        <x:v>0</x:v>
      </x:c>
      <x:c r="Y961" s="50" t="b">
        <x:f>AND(COUNT(G961:K961)=5,P961&gt;='設定'!$B$7)</x:f>
        <x:v>0</x:v>
      </x:c>
      <x:c r="Z961" s="50" t="b">
        <x:f>AND(ISNUMBER(R961),R961&gt;='設定'!$B$8)</x:f>
        <x:v>1</x:v>
      </x:c>
      <x:c r="AA961" s="50" t="b">
        <x:f>AND(ISNUMBER(S961),S961&gt;=DATE(YEAR('設定'!$B$10)-'設定'!$B$9,MONTH('設定'!$B$10),DAY('設定'!$B$10)))</x:f>
        <x:v>0</x:v>
      </x:c>
      <x:c r="AB961" s="55" t="b">
        <x:v>0</x:v>
      </x:c>
      <x:c r="AC961" s="55" t="b">
        <x:v>0</x:v>
      </x:c>
      <x:c r="AD961" s="50" t="n">
        <x:f>IF(X961,1,0)+IF(Z961,1,0)+IF(AA961,1,0)+IF(AB961,1,0)</x:f>
        <x:v>1</x:v>
      </x:c>
      <x:c r="AE961" s="50" t="n">
        <x:f>IF(Y961,1,0)+IF(Z961,1,0)+IF(AA961,1,0)+IF(AB961,1,0)</x:f>
        <x:v>1</x:v>
      </x:c>
      <x:c r="AF961" s="50" t="n">
        <x:f>IF(Y961,1,0)+IF(Z961,1,0)+IF(AA961,1,0)+IF(AC961,1,0)</x:f>
        <x:v>1</x:v>
      </x:c>
      <x:c r="AG961" s="53" t="n">
        <x:v>44348</x:v>
      </x:c>
      <x:c r="AH961" s="50" t="str">
        <x:v>S100W3T2</x:v>
      </x:c>
      <x:c r="AI961" s="50" t="str">
        <x:v>NetSalesSummaryOfBusinessResults</x:v>
      </x:c>
      <x:c r="AJ961" s="50" t="str">
        <x:v>OperatingIncome</x:v>
      </x:c>
      <x:c r="AK961" s="53" t="n">
        <x:v>45747</x:v>
      </x:c>
      <x:c r="AL961" s="50" t="str">
        <x:v>365/365/365/366/365</x:v>
      </x:c>
      <x:c r="AM961" s="51" t="n">
        <x:v>9107116</x:v>
      </x:c>
      <x:c r="AN961" s="51" t="n">
        <x:v>1636</x:v>
      </x:c>
      <x:c r="AO961" s="51" t="n">
        <x:f>IFERROR(AM961*AN961,"")</x:f>
        <x:v>14899241776</x:v>
      </x:c>
      <x:c r="AP961" s="56" t="n">
        <x:f>IFERROR(AO961/(K961*1000000),"")</x:f>
        <x:v>1.388371986333997</x:v>
      </x:c>
      <x:c r="AQ961" s="57" t="n">
        <x:v>9778253.333333334</x:v>
      </x:c>
      <x:c r="AR961" s="52" t="n">
        <x:v>0.3004214625537575</x:v>
      </x:c>
      <x:c r="AS961" s="52" t="n">
        <x:v>-0.3103123416686488</x:v>
      </x:c>
      <x:c r="AT961" s="55" t="b">
        <x:v>0</x:v>
      </x:c>
      <x:c r="AU961" s="50" t="str">
        <x:v>low_liquidity</x:v>
      </x:c>
      <x:c r="AV961" s="58" t="n">
        <x:v>0.0545460305308959</x:v>
      </x:c>
      <x:c r="AW961" s="50" t="n">
        <x:v>1491</x:v>
      </x:c>
      <x:c r="AX961" s="50" t="str">
        <x:v>Discovery</x:v>
      </x:c>
      <x:c r="AY961" s="50" t="str">
        <x:v>既存適格性フィルター不通過: low_liquidity / 60日平均売買代金2,000万円未満</x:v>
      </x:c>
      <x:c r="AZ961" s="59" t="str">
        <x:v>2025-06-24 14:00</x:v>
      </x:c>
      <x:c r="BA961" s="53" t="n">
        <x:v>38322</x:v>
      </x:c>
      <x:c r="BB961" s="50"/>
      <x:c r="BC961" s="50"/>
      <x:c r="BD961" s="50"/>
    </x:row>
    <x:row r="962">
      <x:c r="A962" s="50" t="n">
        <x:v>961</x:v>
      </x:c>
      <x:c r="B962" s="50" t="str">
        <x:v>1383</x:v>
      </x:c>
      <x:c r="C962" s="50" t="str">
        <x:v>1383.T</x:v>
      </x:c>
      <x:c r="D962" s="50" t="str">
        <x:v>Berg Earth co.,ltd.</x:v>
      </x:c>
      <x:c r="E962" s="50" t="str">
        <x:v>Standard Market(Domestic)</x:v>
      </x:c>
      <x:c r="F962" s="50" t="str">
        <x:v>Fishery, Agriculture and Forestry</x:v>
      </x:c>
      <x:c r="G962" s="51" t="n">
        <x:v>5372.134</x:v>
      </x:c>
      <x:c r="H962" s="51" t="n">
        <x:v>6393.813</x:v>
      </x:c>
      <x:c r="I962" s="51" t="n">
        <x:v>7061.165</x:v>
      </x:c>
      <x:c r="J962" s="51" t="n">
        <x:v>7094.887</x:v>
      </x:c>
      <x:c r="K962" s="51" t="n">
        <x:v>7303.461</x:v>
      </x:c>
      <x:c r="L962" s="52" t="n">
        <x:f>IFERROR(H962/G962-1,"")</x:f>
        <x:v>0.1901812203493063</x:v>
      </x:c>
      <x:c r="M962" s="52" t="n">
        <x:f>IFERROR(I962/H962-1,"")</x:f>
        <x:v>0.10437465093208065</x:v>
      </x:c>
      <x:c r="N962" s="52" t="n">
        <x:f>IFERROR(J962/I962-1,"")</x:f>
        <x:v>0.004775699194113026</x:v>
      </x:c>
      <x:c r="O962" s="52" t="n">
        <x:f>IFERROR(K962/J962-1,"")</x:f>
        <x:v>0.02939779026783662</x:v>
      </x:c>
      <x:c r="P962" s="52" t="n">
        <x:f>IFERROR((K962/G962)^(1/4)-1,"")</x:f>
        <x:v>0.07980533629731656</x:v>
      </x:c>
      <x:c r="Q962" s="51" t="n">
        <x:v>-32.624</x:v>
      </x:c>
      <x:c r="R962" s="52" t="n">
        <x:f>IFERROR(Q962/K962,"")</x:f>
        <x:v>-0.004466923284727611</x:v>
      </x:c>
      <x:c r="S962" s="53" t="n">
        <x:v>40848</x:v>
      </x:c>
      <x:c r="T962" s="50" t="str">
        <x:v>EDINET_company_history</x:v>
      </x:c>
      <x:c r="U962" s="50" t="str">
        <x:v>山口 一彦</x:v>
      </x:c>
      <x:c r="V962" s="54" t="n">
        <x:v>0.1013</x:v>
      </x:c>
      <x:c r="W962" s="50" t="str">
        <x:v>山口 一彦</x:v>
      </x:c>
      <x:c r="X962" s="50" t="b">
        <x:f>AND(COUNT(L962:O962)=4,L962&gt;='設定'!$B$6,M962&gt;='設定'!$B$6,N962&gt;='設定'!$B$6,O962&gt;='設定'!$B$6)</x:f>
        <x:v>0</x:v>
      </x:c>
      <x:c r="Y962" s="50" t="b">
        <x:f>AND(COUNT(G962:K962)=5,P962&gt;='設定'!$B$7)</x:f>
        <x:v>0</x:v>
      </x:c>
      <x:c r="Z962" s="50" t="b">
        <x:f>AND(ISNUMBER(R962),R962&gt;='設定'!$B$8)</x:f>
        <x:v>0</x:v>
      </x:c>
      <x:c r="AA962" s="50" t="b">
        <x:f>AND(ISNUMBER(S962),S962&gt;=DATE(YEAR('設定'!$B$10)-'設定'!$B$9,MONTH('設定'!$B$10),DAY('設定'!$B$10)))</x:f>
        <x:v>0</x:v>
      </x:c>
      <x:c r="AB962" s="55" t="b">
        <x:v>1</x:v>
      </x:c>
      <x:c r="AC962" s="55" t="b">
        <x:v>1</x:v>
      </x:c>
      <x:c r="AD962" s="50" t="n">
        <x:f>IF(X962,1,0)+IF(Z962,1,0)+IF(AA962,1,0)+IF(AB962,1,0)</x:f>
        <x:v>1</x:v>
      </x:c>
      <x:c r="AE962" s="50" t="n">
        <x:f>IF(Y962,1,0)+IF(Z962,1,0)+IF(AA962,1,0)+IF(AB962,1,0)</x:f>
        <x:v>1</x:v>
      </x:c>
      <x:c r="AF962" s="50" t="n">
        <x:f>IF(Y962,1,0)+IF(Z962,1,0)+IF(AA962,1,0)+IF(AC962,1,0)</x:f>
        <x:v>1</x:v>
      </x:c>
      <x:c r="AG962" s="53" t="n">
        <x:v>44348</x:v>
      </x:c>
      <x:c r="AH962" s="50" t="str">
        <x:v>S100XHX5</x:v>
      </x:c>
      <x:c r="AI962" s="50" t="str">
        <x:v>NetSalesSummaryOfBusinessResults</x:v>
      </x:c>
      <x:c r="AJ962" s="50" t="str">
        <x:v>OperatingIncome</x:v>
      </x:c>
      <x:c r="AK962" s="53" t="n">
        <x:v>45961</x:v>
      </x:c>
      <x:c r="AL962" s="50" t="str">
        <x:v>365/365/365/366/365</x:v>
      </x:c>
      <x:c r="AM962" s="51" t="n">
        <x:v>1600480</x:v>
      </x:c>
      <x:c r="AN962" s="51" t="n">
        <x:v>2870</x:v>
      </x:c>
      <x:c r="AO962" s="51" t="n">
        <x:f>IFERROR(AM962*AN962,"")</x:f>
        <x:v>4593377600</x:v>
      </x:c>
      <x:c r="AP962" s="56" t="n">
        <x:f>IFERROR(AO962/(K962*1000000),"")</x:f>
        <x:v>0.6289316257045804</x:v>
      </x:c>
      <x:c r="AQ962" s="57" t="n">
        <x:v>24511438.333333332</x:v>
      </x:c>
      <x:c r="AR962" s="52" t="n">
        <x:v>0.1493516768356143</x:v>
      </x:c>
      <x:c r="AS962" s="52" t="n">
        <x:v>-0.1919192334723667</x:v>
      </x:c>
      <x:c r="AT962" s="55" t="b">
        <x:v>1</x:v>
      </x:c>
      <x:c r="AU962" s="50"/>
      <x:c r="AV962" s="58" t="n">
        <x:v>-0.0569732273428895</x:v>
      </x:c>
      <x:c r="AW962" s="50" t="n">
        <x:v>2310</x:v>
      </x:c>
      <x:c r="AX962" s="50" t="str">
        <x:v>Core Moat</x:v>
      </x:c>
      <x:c r="AY962" s="50" t="str">
        <x:v>目立つ機械的警告なし（定性確認は別途必要）</x:v>
      </x:c>
      <x:c r="AZ962" s="59" t="str">
        <x:v>2026-01-28 16:08</x:v>
      </x:c>
      <x:c r="BA962" s="53" t="n">
        <x:v>40848</x:v>
      </x:c>
      <x:c r="BB962" s="50" t="str">
        <x:v>山口 一彦</x:v>
      </x:c>
      <x:c r="BC962" s="50"/>
      <x:c r="BD962" s="50"/>
    </x:row>
    <x:row r="963">
      <x:c r="A963" s="50" t="n">
        <x:v>962</x:v>
      </x:c>
      <x:c r="B963" s="50" t="str">
        <x:v>2477</x:v>
      </x:c>
      <x:c r="C963" s="50" t="str">
        <x:v>2477.T</x:v>
      </x:c>
      <x:c r="D963" s="50" t="str">
        <x:v>Temairazu,Inc.</x:v>
      </x:c>
      <x:c r="E963" s="50" t="str">
        <x:v>Standard Market(Domestic)</x:v>
      </x:c>
      <x:c r="F963" s="50" t="str">
        <x:v>Information &amp; Communication</x:v>
      </x:c>
      <x:c r="G963" s="51" t="n">
        <x:v>1610.382</x:v>
      </x:c>
      <x:c r="H963" s="51" t="n">
        <x:v>1631.008</x:v>
      </x:c>
      <x:c r="I963" s="51" t="n">
        <x:v>1809.499</x:v>
      </x:c>
      <x:c r="J963" s="51" t="n">
        <x:v>2023.99</x:v>
      </x:c>
      <x:c r="K963" s="51" t="n">
        <x:v>2185.279</x:v>
      </x:c>
      <x:c r="L963" s="52" t="n">
        <x:f>IFERROR(H963/G963-1,"")</x:f>
        <x:v>0.012808141173957566</x:v>
      </x:c>
      <x:c r="M963" s="52" t="n">
        <x:f>IFERROR(I963/H963-1,"")</x:f>
        <x:v>0.10943600521885855</x:v>
      </x:c>
      <x:c r="N963" s="52" t="n">
        <x:f>IFERROR(J963/I963-1,"")</x:f>
        <x:v>0.11853612519266377</x:v>
      </x:c>
      <x:c r="O963" s="52" t="n">
        <x:f>IFERROR(K963/J963-1,"")</x:f>
        <x:v>0.07968863482527078</x:v>
      </x:c>
      <x:c r="P963" s="52" t="n">
        <x:f>IFERROR((K963/G963)^(1/4)-1,"")</x:f>
        <x:v>0.07930576343767815</x:v>
      </x:c>
      <x:c r="Q963" s="51" t="n">
        <x:v>1608.943</x:v>
      </x:c>
      <x:c r="R963" s="52" t="n">
        <x:f>IFERROR(Q963/K963,"")</x:f>
        <x:v>0.7362643397021615</x:v>
      </x:c>
      <x:c r="S963" s="53" t="n">
        <x:v>38777</x:v>
      </x:c>
      <x:c r="T963" s="50" t="str">
        <x:v>EDINET_company_history</x:v>
      </x:c>
      <x:c r="U963" s="50" t="str">
        <x:v>68k株式会社</x:v>
      </x:c>
      <x:c r="V963" s="54" t="n">
        <x:v>0.524</x:v>
      </x:c>
      <x:c r="W963" s="50" t="str">
        <x:v>渡邉 哲男</x:v>
      </x:c>
      <x:c r="X963" s="50" t="b">
        <x:f>AND(COUNT(L963:O963)=4,L963&gt;='設定'!$B$6,M963&gt;='設定'!$B$6,N963&gt;='設定'!$B$6,O963&gt;='設定'!$B$6)</x:f>
        <x:v>0</x:v>
      </x:c>
      <x:c r="Y963" s="50" t="b">
        <x:f>AND(COUNT(G963:K963)=5,P963&gt;='設定'!$B$7)</x:f>
        <x:v>0</x:v>
      </x:c>
      <x:c r="Z963" s="50" t="b">
        <x:f>AND(ISNUMBER(R963),R963&gt;='設定'!$B$8)</x:f>
        <x:v>1</x:v>
      </x:c>
      <x:c r="AA963" s="50" t="b">
        <x:f>AND(ISNUMBER(S963),S963&gt;=DATE(YEAR('設定'!$B$10)-'設定'!$B$9,MONTH('設定'!$B$10),DAY('設定'!$B$10)))</x:f>
        <x:v>0</x:v>
      </x:c>
      <x:c r="AB963" s="55" t="b">
        <x:v>0</x:v>
      </x:c>
      <x:c r="AC963" s="55" t="b">
        <x:v>0</x:v>
      </x:c>
      <x:c r="AD963" s="50" t="n">
        <x:f>IF(X963,1,0)+IF(Z963,1,0)+IF(AA963,1,0)+IF(AB963,1,0)</x:f>
        <x:v>1</x:v>
      </x:c>
      <x:c r="AE963" s="50" t="n">
        <x:f>IF(Y963,1,0)+IF(Z963,1,0)+IF(AA963,1,0)+IF(AB963,1,0)</x:f>
        <x:v>1</x:v>
      </x:c>
      <x:c r="AF963" s="50" t="n">
        <x:f>IF(Y963,1,0)+IF(Z963,1,0)+IF(AA963,1,0)+IF(AC963,1,0)</x:f>
        <x:v>1</x:v>
      </x:c>
      <x:c r="AG963" s="53" t="n">
        <x:v>44348</x:v>
      </x:c>
      <x:c r="AH963" s="50" t="str">
        <x:v>S100WQOA</x:v>
      </x:c>
      <x:c r="AI963" s="50" t="str">
        <x:v>NetSalesSummaryOfBusinessResults</x:v>
      </x:c>
      <x:c r="AJ963" s="50" t="str">
        <x:v>OperatingIncome</x:v>
      </x:c>
      <x:c r="AK963" s="53" t="n">
        <x:v>45838</x:v>
      </x:c>
      <x:c r="AL963" s="50" t="str">
        <x:v>365/365/365/366/365</x:v>
      </x:c>
      <x:c r="AM963" s="51" t="n">
        <x:v>6279161</x:v>
      </x:c>
      <x:c r="AN963" s="51" t="n">
        <x:v>2126</x:v>
      </x:c>
      <x:c r="AO963" s="51" t="n">
        <x:f>IFERROR(AM963*AN963,"")</x:f>
        <x:v>13349496286</x:v>
      </x:c>
      <x:c r="AP963" s="56" t="n">
        <x:f>IFERROR(AO963/(K963*1000000),"")</x:f>
        <x:v>6.1088292552118055</x:v>
      </x:c>
      <x:c r="AQ963" s="57" t="n">
        <x:v>22112080</x:v>
      </x:c>
      <x:c r="AR963" s="52" t="n">
        <x:v>0.3989437201067035</x:v>
      </x:c>
      <x:c r="AS963" s="52" t="n">
        <x:v>-0.7120507062221673</x:v>
      </x:c>
      <x:c r="AT963" s="55" t="b">
        <x:v>1</x:v>
      </x:c>
      <x:c r="AU963" s="50"/>
      <x:c r="AV963" s="58" t="n">
        <x:v>0.3171451705197294</x:v>
      </x:c>
      <x:c r="AW963" s="50" t="n">
        <x:v>385</x:v>
      </x:c>
      <x:c r="AX963" s="50" t="str">
        <x:v>Discovery</x:v>
      </x:c>
      <x:c r="AY963" s="50" t="str">
        <x:v>ローカル5年最大下落率-60%以下</x:v>
      </x:c>
      <x:c r="AZ963" s="59" t="str">
        <x:v>2025-09-25 15:31</x:v>
      </x:c>
      <x:c r="BA963" s="53" t="n">
        <x:v>38777</x:v>
      </x:c>
      <x:c r="BB963" s="50"/>
      <x:c r="BC963" s="50"/>
      <x:c r="BD963" s="50" t="str">
        <x:v>TOPIX Small 2</x:v>
      </x:c>
    </x:row>
    <x:row r="964">
      <x:c r="A964" s="50" t="n">
        <x:v>963</x:v>
      </x:c>
      <x:c r="B964" s="50" t="str">
        <x:v>6877</x:v>
      </x:c>
      <x:c r="C964" s="50" t="str">
        <x:v>6877.T</x:v>
      </x:c>
      <x:c r="D964" s="50" t="str">
        <x:v>Obara Group Incorporated</x:v>
      </x:c>
      <x:c r="E964" s="50" t="str">
        <x:v>Standard Market(Domestic)</x:v>
      </x:c>
      <x:c r="F964" s="50" t="str">
        <x:v>Electric Appliances</x:v>
      </x:c>
      <x:c r="G964" s="51" t="n">
        <x:v>45475</x:v>
      </x:c>
      <x:c r="H964" s="51" t="n">
        <x:v>50282</x:v>
      </x:c>
      <x:c r="I964" s="51" t="n">
        <x:v>55209</x:v>
      </x:c>
      <x:c r="J964" s="51" t="n">
        <x:v>56391</x:v>
      </x:c>
      <x:c r="K964" s="51" t="n">
        <x:v>61682</x:v>
      </x:c>
      <x:c r="L964" s="52" t="n">
        <x:f>IFERROR(H964/G964-1,"")</x:f>
        <x:v>0.10570643210555253</x:v>
      </x:c>
      <x:c r="M964" s="52" t="n">
        <x:f>IFERROR(I964/H964-1,"")</x:f>
        <x:v>0.09798735133845105</x:v>
      </x:c>
      <x:c r="N964" s="52" t="n">
        <x:f>IFERROR(J964/I964-1,"")</x:f>
        <x:v>0.021409552790305986</x:v>
      </x:c>
      <x:c r="O964" s="52" t="n">
        <x:f>IFERROR(K964/J964-1,"")</x:f>
        <x:v>0.09382702913585494</x:v>
      </x:c>
      <x:c r="P964" s="52" t="n">
        <x:f>IFERROR((K964/G964)^(1/4)-1,"")</x:f>
        <x:v>0.07918632826867422</x:v>
      </x:c>
      <x:c r="Q964" s="51" t="n">
        <x:v>9699</x:v>
      </x:c>
      <x:c r="R964" s="52" t="n">
        <x:f>IFERROR(Q964/K964,"")</x:f>
        <x:v>0.15724198307447879</x:v>
      </x:c>
      <x:c r="S964" s="53" t="n">
        <x:v>38930</x:v>
      </x:c>
      <x:c r="T964" s="50" t="str">
        <x:v>EDINET_company_history</x:v>
      </x:c>
      <x:c r="U964" s="50" t="str">
        <x:v>有限会社馬込興産</x:v>
      </x:c>
      <x:c r="V964" s="54" t="n">
        <x:v>0.2409</x:v>
      </x:c>
      <x:c r="W964" s="50" t="str">
        <x:v>小 原 康 嗣</x:v>
      </x:c>
      <x:c r="X964" s="50" t="b">
        <x:f>AND(COUNT(L964:O964)=4,L964&gt;='設定'!$B$6,M964&gt;='設定'!$B$6,N964&gt;='設定'!$B$6,O964&gt;='設定'!$B$6)</x:f>
        <x:v>0</x:v>
      </x:c>
      <x:c r="Y964" s="50" t="b">
        <x:f>AND(COUNT(G964:K964)=5,P964&gt;='設定'!$B$7)</x:f>
        <x:v>0</x:v>
      </x:c>
      <x:c r="Z964" s="50" t="b">
        <x:f>AND(ISNUMBER(R964),R964&gt;='設定'!$B$8)</x:f>
        <x:v>1</x:v>
      </x:c>
      <x:c r="AA964" s="50" t="b">
        <x:f>AND(ISNUMBER(S964),S964&gt;=DATE(YEAR('設定'!$B$10)-'設定'!$B$9,MONTH('設定'!$B$10),DAY('設定'!$B$10)))</x:f>
        <x:v>0</x:v>
      </x:c>
      <x:c r="AB964" s="55" t="b">
        <x:v>0</x:v>
      </x:c>
      <x:c r="AC964" s="55" t="b">
        <x:v>0</x:v>
      </x:c>
      <x:c r="AD964" s="50" t="n">
        <x:f>IF(X964,1,0)+IF(Z964,1,0)+IF(AA964,1,0)+IF(AB964,1,0)</x:f>
        <x:v>1</x:v>
      </x:c>
      <x:c r="AE964" s="50" t="n">
        <x:f>IF(Y964,1,0)+IF(Z964,1,0)+IF(AA964,1,0)+IF(AB964,1,0)</x:f>
        <x:v>1</x:v>
      </x:c>
      <x:c r="AF964" s="50" t="n">
        <x:f>IF(Y964,1,0)+IF(Z964,1,0)+IF(AA964,1,0)+IF(AC964,1,0)</x:f>
        <x:v>1</x:v>
      </x:c>
      <x:c r="AG964" s="53" t="n">
        <x:v>44348</x:v>
      </x:c>
      <x:c r="AH964" s="50" t="str">
        <x:v>S100XB5N</x:v>
      </x:c>
      <x:c r="AI964" s="50" t="str">
        <x:v>NetSalesSummaryOfBusinessResults</x:v>
      </x:c>
      <x:c r="AJ964" s="50" t="str">
        <x:v>OperatingIncome</x:v>
      </x:c>
      <x:c r="AK964" s="53" t="n">
        <x:v>45930</x:v>
      </x:c>
      <x:c r="AL964" s="50" t="str">
        <x:v>365/365/365/366/365</x:v>
      </x:c>
      <x:c r="AM964" s="51" t="n">
        <x:v>15373180</x:v>
      </x:c>
      <x:c r="AN964" s="51" t="n">
        <x:v>6240</x:v>
      </x:c>
      <x:c r="AO964" s="51" t="n">
        <x:f>IFERROR(AM964*AN964,"")</x:f>
        <x:v>95928643200</x:v>
      </x:c>
      <x:c r="AP964" s="56" t="n">
        <x:f>IFERROR(AO964/(K964*1000000),"")</x:f>
        <x:v>1.5552129178690703</x:v>
      </x:c>
      <x:c r="AQ964" s="57" t="n">
        <x:v>517147733.3333333</x:v>
      </x:c>
      <x:c r="AR964" s="52" t="n">
        <x:v>0.2748513287714196</x:v>
      </x:c>
      <x:c r="AS964" s="52" t="n">
        <x:v>-0.3287858806838459</x:v>
      </x:c>
      <x:c r="AT964" s="55" t="b">
        <x:v>1</x:v>
      </x:c>
      <x:c r="AU964" s="50"/>
      <x:c r="AV964" s="58" t="n">
        <x:v>0.513335235895006</x:v>
      </x:c>
      <x:c r="AW964" s="50" t="n">
        <x:v>84</x:v>
      </x:c>
      <x:c r="AX964" s="50" t="str">
        <x:v>Future Moat</x:v>
      </x:c>
      <x:c r="AY964" s="50" t="str">
        <x:v>目立つ機械的警告なし（定性確認は別途必要）</x:v>
      </x:c>
      <x:c r="AZ964" s="59" t="str">
        <x:v>2025-12-22 09:06</x:v>
      </x:c>
      <x:c r="BA964" s="53" t="n">
        <x:v>38930</x:v>
      </x:c>
      <x:c r="BB964" s="50"/>
      <x:c r="BC964" s="50"/>
      <x:c r="BD964" s="50" t="str">
        <x:v>TOPIX Small 2</x:v>
      </x:c>
    </x:row>
    <x:row r="965">
      <x:c r="A965" s="50" t="n">
        <x:v>964</x:v>
      </x:c>
      <x:c r="B965" s="50" t="str">
        <x:v>4685</x:v>
      </x:c>
      <x:c r="C965" s="50" t="str">
        <x:v>4685.T</x:v>
      </x:c>
      <x:c r="D965" s="50" t="str">
        <x:v>Ryoyu Systems Co.,Ltd.</x:v>
      </x:c>
      <x:c r="E965" s="50" t="str">
        <x:v>Standard Market(Domestic)</x:v>
      </x:c>
      <x:c r="F965" s="50" t="str">
        <x:v>Information &amp; Communication</x:v>
      </x:c>
      <x:c r="G965" s="51" t="n">
        <x:v>31557</x:v>
      </x:c>
      <x:c r="H965" s="51" t="n">
        <x:v>30260</x:v>
      </x:c>
      <x:c r="I965" s="51" t="n">
        <x:v>33138</x:v>
      </x:c>
      <x:c r="J965" s="51" t="n">
        <x:v>37062</x:v>
      </x:c>
      <x:c r="K965" s="51" t="n">
        <x:v>42763</x:v>
      </x:c>
      <x:c r="L965" s="52" t="n">
        <x:f>IFERROR(H965/G965-1,"")</x:f>
        <x:v>-0.04110023132743923</x:v>
      </x:c>
      <x:c r="M965" s="52" t="n">
        <x:f>IFERROR(I965/H965-1,"")</x:f>
        <x:v>0.09510905485789811</x:v>
      </x:c>
      <x:c r="N965" s="52" t="n">
        <x:f>IFERROR(J965/I965-1,"")</x:f>
        <x:v>0.11841390548614883</x:v>
      </x:c>
      <x:c r="O965" s="52" t="n">
        <x:f>IFERROR(K965/J965-1,"")</x:f>
        <x:v>0.15382332308024393</x:v>
      </x:c>
      <x:c r="P965" s="52" t="n">
        <x:f>IFERROR((K965/G965)^(1/4)-1,"")</x:f>
        <x:v>0.07892961459229508</x:v>
      </x:c>
      <x:c r="Q965" s="51" t="n">
        <x:v>4816</x:v>
      </x:c>
      <x:c r="R965" s="52" t="n">
        <x:f>IFERROR(Q965/K965,"")</x:f>
        <x:v>0.11262072352267147</x:v>
      </x:c>
      <x:c r="S965" s="53" t="n">
        <x:v>40269</x:v>
      </x:c>
      <x:c r="T965" s="50" t="str">
        <x:v>EDINET_company_history</x:v>
      </x:c>
      <x:c r="U965" s="50" t="str">
        <x:v>三菱重工業株式会社</x:v>
      </x:c>
      <x:c r="V965" s="54" t="n">
        <x:v>0.3122</x:v>
      </x:c>
      <x:c r="W965" s="50" t="str">
        <x:v>安井 譲 / 荻野 純</x:v>
      </x:c>
      <x:c r="X965" s="50" t="b">
        <x:f>AND(COUNT(L965:O965)=4,L965&gt;='設定'!$B$6,M965&gt;='設定'!$B$6,N965&gt;='設定'!$B$6,O965&gt;='設定'!$B$6)</x:f>
        <x:v>0</x:v>
      </x:c>
      <x:c r="Y965" s="50" t="b">
        <x:f>AND(COUNT(G965:K965)=5,P965&gt;='設定'!$B$7)</x:f>
        <x:v>0</x:v>
      </x:c>
      <x:c r="Z965" s="50" t="b">
        <x:f>AND(ISNUMBER(R965),R965&gt;='設定'!$B$8)</x:f>
        <x:v>1</x:v>
      </x:c>
      <x:c r="AA965" s="50" t="b">
        <x:f>AND(ISNUMBER(S965),S965&gt;=DATE(YEAR('設定'!$B$10)-'設定'!$B$9,MONTH('設定'!$B$10),DAY('設定'!$B$10)))</x:f>
        <x:v>0</x:v>
      </x:c>
      <x:c r="AB965" s="55" t="b">
        <x:v>0</x:v>
      </x:c>
      <x:c r="AC965" s="55" t="b">
        <x:v>0</x:v>
      </x:c>
      <x:c r="AD965" s="50" t="n">
        <x:f>IF(X965,1,0)+IF(Z965,1,0)+IF(AA965,1,0)+IF(AB965,1,0)</x:f>
        <x:v>1</x:v>
      </x:c>
      <x:c r="AE965" s="50" t="n">
        <x:f>IF(Y965,1,0)+IF(Z965,1,0)+IF(AA965,1,0)+IF(AB965,1,0)</x:f>
        <x:v>1</x:v>
      </x:c>
      <x:c r="AF965" s="50" t="n">
        <x:f>IF(Y965,1,0)+IF(Z965,1,0)+IF(AA965,1,0)+IF(AC965,1,0)</x:f>
        <x:v>1</x:v>
      </x:c>
      <x:c r="AG965" s="53" t="n">
        <x:v>44348</x:v>
      </x:c>
      <x:c r="AH965" s="50" t="str">
        <x:v>S100W39X</x:v>
      </x:c>
      <x:c r="AI965" s="50" t="str">
        <x:v>NetSalesSummaryOfBusinessResults</x:v>
      </x:c>
      <x:c r="AJ965" s="50" t="str">
        <x:v>OperatingIncome</x:v>
      </x:c>
      <x:c r="AK965" s="53" t="n">
        <x:v>45747</x:v>
      </x:c>
      <x:c r="AL965" s="50" t="str">
        <x:v>365/365/365/366/365</x:v>
      </x:c>
      <x:c r="AM965" s="51" t="n">
        <x:v>6373568</x:v>
      </x:c>
      <x:c r="AN965" s="51" t="n">
        <x:v>2916</x:v>
      </x:c>
      <x:c r="AO965" s="51" t="n">
        <x:f>IFERROR(AM965*AN965,"")</x:f>
        <x:v>18585324288</x:v>
      </x:c>
      <x:c r="AP965" s="56" t="n">
        <x:f>IFERROR(AO965/(K965*1000000),"")</x:f>
        <x:v>0.43461226499544</x:v>
      </x:c>
      <x:c r="AQ965" s="57" t="n">
        <x:v>124852345</x:v>
      </x:c>
      <x:c r="AR965" s="52" t="n">
        <x:v>0.3740424712142978</x:v>
      </x:c>
      <x:c r="AS965" s="52" t="n">
        <x:v>-0.2956121060138784</x:v>
      </x:c>
      <x:c r="AT965" s="55" t="b">
        <x:v>1</x:v>
      </x:c>
      <x:c r="AU965" s="50"/>
      <x:c r="AV965" s="58" t="n">
        <x:v>0.1247321178897148</x:v>
      </x:c>
      <x:c r="AW965" s="50" t="n">
        <x:v>1087</x:v>
      </x:c>
      <x:c r="AX965" s="50" t="str">
        <x:v>Future Moat</x:v>
      </x:c>
      <x:c r="AY965" s="50" t="str">
        <x:v>目立つ機械的警告なし（定性確認は別途必要）</x:v>
      </x:c>
      <x:c r="AZ965" s="59" t="str">
        <x:v>2025-06-24 16:41</x:v>
      </x:c>
      <x:c r="BA965" s="53" t="n">
        <x:v>40269</x:v>
      </x:c>
      <x:c r="BB965" s="50"/>
      <x:c r="BC965" s="50"/>
      <x:c r="BD965" s="50"/>
    </x:row>
    <x:row r="966">
      <x:c r="A966" s="50" t="n">
        <x:v>965</x:v>
      </x:c>
      <x:c r="B966" s="50" t="str">
        <x:v>9928</x:v>
      </x:c>
      <x:c r="C966" s="50" t="str">
        <x:v>9928.T</x:v>
      </x:c>
      <x:c r="D966" s="50" t="str">
        <x:v>MIROKU JYOHO SERVICE CO.,LTD.</x:v>
      </x:c>
      <x:c r="E966" s="50" t="str">
        <x:v>Prime Market (Domestic)</x:v>
      </x:c>
      <x:c r="F966" s="50" t="str">
        <x:v>Information &amp; Communication</x:v>
      </x:c>
      <x:c r="G966" s="51" t="n">
        <x:v>34066</x:v>
      </x:c>
      <x:c r="H966" s="51" t="n">
        <x:v>36597</x:v>
      </x:c>
      <x:c r="I966" s="51" t="n">
        <x:v>41461</x:v>
      </x:c>
      <x:c r="J966" s="51" t="n">
        <x:v>43971</x:v>
      </x:c>
      <x:c r="K966" s="51" t="n">
        <x:v>46160</x:v>
      </x:c>
      <x:c r="L966" s="52" t="n">
        <x:f>IFERROR(H966/G966-1,"")</x:f>
        <x:v>0.07429695297363947</x:v>
      </x:c>
      <x:c r="M966" s="52" t="n">
        <x:f>IFERROR(I966/H966-1,"")</x:f>
        <x:v>0.1329070688854277</x:v>
      </x:c>
      <x:c r="N966" s="52" t="n">
        <x:f>IFERROR(J966/I966-1,"")</x:f>
        <x:v>0.06053881961361274</x:v>
      </x:c>
      <x:c r="O966" s="52" t="n">
        <x:f>IFERROR(K966/J966-1,"")</x:f>
        <x:v>0.04978281139842178</x:v>
      </x:c>
      <x:c r="P966" s="52" t="n">
        <x:f>IFERROR((K966/G966)^(1/4)-1,"")</x:f>
        <x:v>0.07891235036328514</x:v>
      </x:c>
      <x:c r="Q966" s="51" t="n">
        <x:v>6287</x:v>
      </x:c>
      <x:c r="R966" s="52" t="n">
        <x:f>IFERROR(Q966/K966,"")</x:f>
        <x:v>0.1362001733102253</x:v>
      </x:c>
      <x:c r="S966" s="53" t="n">
        <x:v>35643</x:v>
      </x:c>
      <x:c r="T966" s="50" t="str">
        <x:v>EDINET_company_history</x:v>
      </x:c>
      <x:c r="U966" s="50" t="str">
        <x:v>株式会社エヌケーホールディングス</x:v>
      </x:c>
      <x:c r="V966" s="54" t="n">
        <x:v>0.34</x:v>
      </x:c>
      <x:c r="W966" s="50" t="str">
        <x:v>是 枝 周 樹</x:v>
      </x:c>
      <x:c r="X966" s="50" t="b">
        <x:f>AND(COUNT(L966:O966)=4,L966&gt;='設定'!$B$6,M966&gt;='設定'!$B$6,N966&gt;='設定'!$B$6,O966&gt;='設定'!$B$6)</x:f>
        <x:v>0</x:v>
      </x:c>
      <x:c r="Y966" s="50" t="b">
        <x:f>AND(COUNT(G966:K966)=5,P966&gt;='設定'!$B$7)</x:f>
        <x:v>0</x:v>
      </x:c>
      <x:c r="Z966" s="50" t="b">
        <x:f>AND(ISNUMBER(R966),R966&gt;='設定'!$B$8)</x:f>
        <x:v>1</x:v>
      </x:c>
      <x:c r="AA966" s="50" t="b">
        <x:f>AND(ISNUMBER(S966),S966&gt;=DATE(YEAR('設定'!$B$10)-'設定'!$B$9,MONTH('設定'!$B$10),DAY('設定'!$B$10)))</x:f>
        <x:v>0</x:v>
      </x:c>
      <x:c r="AB966" s="55" t="b">
        <x:v>0</x:v>
      </x:c>
      <x:c r="AC966" s="55" t="b">
        <x:v>0</x:v>
      </x:c>
      <x:c r="AD966" s="50" t="n">
        <x:f>IF(X966,1,0)+IF(Z966,1,0)+IF(AA966,1,0)+IF(AB966,1,0)</x:f>
        <x:v>1</x:v>
      </x:c>
      <x:c r="AE966" s="50" t="n">
        <x:f>IF(Y966,1,0)+IF(Z966,1,0)+IF(AA966,1,0)+IF(AB966,1,0)</x:f>
        <x:v>1</x:v>
      </x:c>
      <x:c r="AF966" s="50" t="n">
        <x:f>IF(Y966,1,0)+IF(Z966,1,0)+IF(AA966,1,0)+IF(AC966,1,0)</x:f>
        <x:v>1</x:v>
      </x:c>
      <x:c r="AG966" s="53" t="n">
        <x:v>44348</x:v>
      </x:c>
      <x:c r="AH966" s="50" t="str">
        <x:v>S100W6WP</x:v>
      </x:c>
      <x:c r="AI966" s="50" t="str">
        <x:v>NetSalesSummaryOfBusinessResults</x:v>
      </x:c>
      <x:c r="AJ966" s="50" t="str">
        <x:v>OperatingIncome</x:v>
      </x:c>
      <x:c r="AK966" s="53" t="n">
        <x:v>45747</x:v>
      </x:c>
      <x:c r="AL966" s="50" t="str">
        <x:v>365/365/365/366/365</x:v>
      </x:c>
      <x:c r="AM966" s="51" t="n">
        <x:v>29931186</x:v>
      </x:c>
      <x:c r="AN966" s="51" t="n">
        <x:v>1726</x:v>
      </x:c>
      <x:c r="AO966" s="51" t="n">
        <x:f>IFERROR(AM966*AN966,"")</x:f>
        <x:v>51661227036</x:v>
      </x:c>
      <x:c r="AP966" s="56" t="n">
        <x:f>IFERROR(AO966/(K966*1000000),"")</x:f>
        <x:v>1.1191773621317158</x:v>
      </x:c>
      <x:c r="AQ966" s="57" t="n">
        <x:v>76093230</x:v>
      </x:c>
      <x:c r="AR966" s="52" t="n">
        <x:v>0.2909585510788185</x:v>
      </x:c>
      <x:c r="AS966" s="52" t="n">
        <x:v>-0.4315000717819877</x:v>
      </x:c>
      <x:c r="AT966" s="55" t="b">
        <x:v>1</x:v>
      </x:c>
      <x:c r="AU966" s="50"/>
      <x:c r="AV966" s="58" t="n">
        <x:v>0.1292988984706017</x:v>
      </x:c>
      <x:c r="AW966" s="50" t="n">
        <x:v>1067</x:v>
      </x:c>
      <x:c r="AX966" s="50" t="str">
        <x:v>Core Moat</x:v>
      </x:c>
      <x:c r="AY966" s="50" t="str">
        <x:v>目立つ機械的警告なし（定性確認は別途必要）</x:v>
      </x:c>
      <x:c r="AZ966" s="59" t="str">
        <x:v>2025-06-26 11:22</x:v>
      </x:c>
      <x:c r="BA966" s="53" t="n">
        <x:v>35643</x:v>
      </x:c>
      <x:c r="BB966" s="50"/>
      <x:c r="BC966" s="50"/>
      <x:c r="BD966" s="50" t="str">
        <x:v>TOPIX Small 2</x:v>
      </x:c>
    </x:row>
    <x:row r="967">
      <x:c r="A967" s="50" t="n">
        <x:v>966</x:v>
      </x:c>
      <x:c r="B967" s="50" t="str">
        <x:v>6549</x:v>
      </x:c>
      <x:c r="C967" s="50" t="str">
        <x:v>6549.T</x:v>
      </x:c>
      <x:c r="D967" s="50" t="str">
        <x:v>DM Solutions Co.,Ltd</x:v>
      </x:c>
      <x:c r="E967" s="50" t="str">
        <x:v>Standard Market(Domestic)</x:v>
      </x:c>
      <x:c r="F967" s="50" t="str">
        <x:v>Services</x:v>
      </x:c>
      <x:c r="G967" s="51" t="n">
        <x:v>14621.981</x:v>
      </x:c>
      <x:c r="H967" s="51" t="n">
        <x:v>15579.294</x:v>
      </x:c>
      <x:c r="I967" s="51" t="n">
        <x:v>16805.682</x:v>
      </x:c>
      <x:c r="J967" s="51" t="n">
        <x:v>17223.033</x:v>
      </x:c>
      <x:c r="K967" s="51" t="n">
        <x:v>19792.198</x:v>
      </x:c>
      <x:c r="L967" s="52" t="n">
        <x:f>IFERROR(H967/G967-1,"")</x:f>
        <x:v>0.06547081411198663</x:v>
      </x:c>
      <x:c r="M967" s="52" t="n">
        <x:f>IFERROR(I967/H967-1,"")</x:f>
        <x:v>0.07871909985137981</x:v>
      </x:c>
      <x:c r="N967" s="52" t="n">
        <x:f>IFERROR(J967/I967-1,"")</x:f>
        <x:v>0.02483392224129899</x:v>
      </x:c>
      <x:c r="O967" s="52" t="n">
        <x:f>IFERROR(K967/J967-1,"")</x:f>
        <x:v>0.14917030002787546</x:v>
      </x:c>
      <x:c r="P967" s="52" t="n">
        <x:f>IFERROR((K967/G967)^(1/4)-1,"")</x:f>
        <x:v>0.07862865325468715</x:v>
      </x:c>
      <x:c r="Q967" s="51" t="n">
        <x:v>625.324</x:v>
      </x:c>
      <x:c r="R967" s="52" t="n">
        <x:f>IFERROR(Q967/K967,"")</x:f>
        <x:v>0.03159446969962608</x:v>
      </x:c>
      <x:c r="S967" s="53" t="n">
        <x:v>42887</x:v>
      </x:c>
      <x:c r="T967" s="50" t="str">
        <x:v>EDINET_company_history</x:v>
      </x:c>
      <x:c r="U967" s="50" t="str">
        <x:v>花矢 卓司</x:v>
      </x:c>
      <x:c r="V967" s="54" t="n">
        <x:v>0.3308</x:v>
      </x:c>
      <x:c r="W967" s="50" t="str">
        <x:v>花矢 卓司 / 福村 寛敏</x:v>
      </x:c>
      <x:c r="X967" s="50" t="b">
        <x:f>AND(COUNT(L967:O967)=4,L967&gt;='設定'!$B$6,M967&gt;='設定'!$B$6,N967&gt;='設定'!$B$6,O967&gt;='設定'!$B$6)</x:f>
        <x:v>0</x:v>
      </x:c>
      <x:c r="Y967" s="50" t="b">
        <x:f>AND(COUNT(G967:K967)=5,P967&gt;='設定'!$B$7)</x:f>
        <x:v>0</x:v>
      </x:c>
      <x:c r="Z967" s="50" t="b">
        <x:f>AND(ISNUMBER(R967),R967&gt;='設定'!$B$8)</x:f>
        <x:v>0</x:v>
      </x:c>
      <x:c r="AA967" s="50" t="b">
        <x:f>AND(ISNUMBER(S967),S967&gt;=DATE(YEAR('設定'!$B$10)-'設定'!$B$9,MONTH('設定'!$B$10),DAY('設定'!$B$10)))</x:f>
        <x:v>0</x:v>
      </x:c>
      <x:c r="AB967" s="55" t="b">
        <x:v>1</x:v>
      </x:c>
      <x:c r="AC967" s="55" t="b">
        <x:v>1</x:v>
      </x:c>
      <x:c r="AD967" s="50" t="n">
        <x:f>IF(X967,1,0)+IF(Z967,1,0)+IF(AA967,1,0)+IF(AB967,1,0)</x:f>
        <x:v>1</x:v>
      </x:c>
      <x:c r="AE967" s="50" t="n">
        <x:f>IF(Y967,1,0)+IF(Z967,1,0)+IF(AA967,1,0)+IF(AB967,1,0)</x:f>
        <x:v>1</x:v>
      </x:c>
      <x:c r="AF967" s="50" t="n">
        <x:f>IF(Y967,1,0)+IF(Z967,1,0)+IF(AA967,1,0)+IF(AC967,1,0)</x:f>
        <x:v>1</x:v>
      </x:c>
      <x:c r="AG967" s="53" t="n">
        <x:v>44348</x:v>
      </x:c>
      <x:c r="AH967" s="50" t="str">
        <x:v>S100W7MV</x:v>
      </x:c>
      <x:c r="AI967" s="50" t="str">
        <x:v>NetSalesSummaryOfBusinessResults</x:v>
      </x:c>
      <x:c r="AJ967" s="50" t="str">
        <x:v>OperatingIncome</x:v>
      </x:c>
      <x:c r="AK967" s="53" t="n">
        <x:v>45747</x:v>
      </x:c>
      <x:c r="AL967" s="50" t="str">
        <x:v>365/365/365/366/365</x:v>
      </x:c>
      <x:c r="AM967" s="51" t="n">
        <x:v>2781000</x:v>
      </x:c>
      <x:c r="AN967" s="51" t="n">
        <x:v>2035</x:v>
      </x:c>
      <x:c r="AO967" s="51" t="n">
        <x:f>IFERROR(AM967*AN967,"")</x:f>
        <x:v>5659335000</x:v>
      </x:c>
      <x:c r="AP967" s="56" t="n">
        <x:f>IFERROR(AO967/(K967*1000000),"")</x:f>
        <x:v>0.2859376709954094</x:v>
      </x:c>
      <x:c r="AQ967" s="57" t="n">
        <x:v>5847963.333333333</x:v>
      </x:c>
      <x:c r="AR967" s="52" t="n">
        <x:v>0.3960784577858001</x:v>
      </x:c>
      <x:c r="AS967" s="52" t="n">
        <x:v>-0.5651090860347628</x:v>
      </x:c>
      <x:c r="AT967" s="55" t="b">
        <x:v>0</x:v>
      </x:c>
      <x:c r="AU967" s="50" t="str">
        <x:v>low_liquidity</x:v>
      </x:c>
      <x:c r="AV967" s="58" t="n">
        <x:v>-0.0537552214899901</x:v>
      </x:c>
      <x:c r="AW967" s="50" t="n">
        <x:v>2287</x:v>
      </x:c>
      <x:c r="AX967" s="50" t="str">
        <x:v>Future Moat</x:v>
      </x:c>
      <x:c r="AY967" s="50" t="str">
        <x:v>既存適格性フィルター不通過: low_liquidity / 60日平均売買代金2,000万円未満</x:v>
      </x:c>
      <x:c r="AZ967" s="59" t="str">
        <x:v>2025-06-26 16:00</x:v>
      </x:c>
      <x:c r="BA967" s="53" t="n">
        <x:v>42887</x:v>
      </x:c>
      <x:c r="BB967" s="50" t="str">
        <x:v>花矢 卓司</x:v>
      </x:c>
      <x:c r="BC967" s="50"/>
      <x:c r="BD967" s="50"/>
    </x:row>
    <x:row r="968">
      <x:c r="A968" s="50" t="n">
        <x:v>967</x:v>
      </x:c>
      <x:c r="B968" s="50" t="str">
        <x:v>3431</x:v>
      </x:c>
      <x:c r="C968" s="50" t="str">
        <x:v>3431.T</x:v>
      </x:c>
      <x:c r="D968" s="50" t="str">
        <x:v>MIYAJI ENGINEERING GROUP,INC.</x:v>
      </x:c>
      <x:c r="E968" s="50" t="str">
        <x:v>Prime Market (Domestic)</x:v>
      </x:c>
      <x:c r="F968" s="50" t="str">
        <x:v>Metal Products</x:v>
      </x:c>
      <x:c r="G968" s="51" t="n">
        <x:v>55268</x:v>
      </x:c>
      <x:c r="H968" s="51" t="n">
        <x:v>58002</x:v>
      </x:c>
      <x:c r="I968" s="51" t="n">
        <x:v>60279</x:v>
      </x:c>
      <x:c r="J968" s="51" t="n">
        <x:v>69365</x:v>
      </x:c>
      <x:c r="K968" s="51" t="n">
        <x:v>74725</x:v>
      </x:c>
      <x:c r="L968" s="52" t="n">
        <x:f>IFERROR(H968/G968-1,"")</x:f>
        <x:v>0.049468046609249416</x:v>
      </x:c>
      <x:c r="M968" s="52" t="n">
        <x:f>IFERROR(I968/H968-1,"")</x:f>
        <x:v>0.03925726699079335</x:v>
      </x:c>
      <x:c r="N968" s="52" t="n">
        <x:f>IFERROR(J968/I968-1,"")</x:f>
        <x:v>0.15073242754524796</x:v>
      </x:c>
      <x:c r="O968" s="52" t="n">
        <x:f>IFERROR(K968/J968-1,"")</x:f>
        <x:v>0.07727239962517118</x:v>
      </x:c>
      <x:c r="P968" s="52" t="n">
        <x:f>IFERROR((K968/G968)^(1/4)-1,"")</x:f>
        <x:v>0.07832095193702182</x:v>
      </x:c>
      <x:c r="Q968" s="51" t="n">
        <x:v>9168</x:v>
      </x:c>
      <x:c r="R968" s="52" t="n">
        <x:f>IFERROR(Q968/K968,"")</x:f>
        <x:v>0.12268986283037805</x:v>
      </x:c>
      <x:c r="S968" s="53" t="n">
        <x:v>22555</x:v>
      </x:c>
      <x:c r="T968" s="50" t="str">
        <x:v>EDINET_company_history</x:v>
      </x:c>
      <x:c r="U968" s="50" t="str">
        <x:v>日本マスタートラスト信託銀行株式会社（信託口）</x:v>
      </x:c>
      <x:c r="V968" s="54" t="n">
        <x:v>0.114</x:v>
      </x:c>
      <x:c r="W968" s="50" t="str">
        <x:v>池浦 正裕</x:v>
      </x:c>
      <x:c r="X968" s="50" t="b">
        <x:f>AND(COUNT(L968:O968)=4,L968&gt;='設定'!$B$6,M968&gt;='設定'!$B$6,N968&gt;='設定'!$B$6,O968&gt;='設定'!$B$6)</x:f>
        <x:v>0</x:v>
      </x:c>
      <x:c r="Y968" s="50" t="b">
        <x:f>AND(COUNT(G968:K968)=5,P968&gt;='設定'!$B$7)</x:f>
        <x:v>0</x:v>
      </x:c>
      <x:c r="Z968" s="50" t="b">
        <x:f>AND(ISNUMBER(R968),R968&gt;='設定'!$B$8)</x:f>
        <x:v>1</x:v>
      </x:c>
      <x:c r="AA968" s="50" t="b">
        <x:f>AND(ISNUMBER(S968),S968&gt;=DATE(YEAR('設定'!$B$10)-'設定'!$B$9,MONTH('設定'!$B$10),DAY('設定'!$B$10)))</x:f>
        <x:v>0</x:v>
      </x:c>
      <x:c r="AB968" s="55" t="b">
        <x:v>0</x:v>
      </x:c>
      <x:c r="AC968" s="55" t="b">
        <x:v>0</x:v>
      </x:c>
      <x:c r="AD968" s="50" t="n">
        <x:f>IF(X968,1,0)+IF(Z968,1,0)+IF(AA968,1,0)+IF(AB968,1,0)</x:f>
        <x:v>1</x:v>
      </x:c>
      <x:c r="AE968" s="50" t="n">
        <x:f>IF(Y968,1,0)+IF(Z968,1,0)+IF(AA968,1,0)+IF(AB968,1,0)</x:f>
        <x:v>1</x:v>
      </x:c>
      <x:c r="AF968" s="50" t="n">
        <x:f>IF(Y968,1,0)+IF(Z968,1,0)+IF(AA968,1,0)+IF(AC968,1,0)</x:f>
        <x:v>1</x:v>
      </x:c>
      <x:c r="AG968" s="53" t="n">
        <x:v>44348</x:v>
      </x:c>
      <x:c r="AH968" s="50" t="str">
        <x:v>S100W5UR</x:v>
      </x:c>
      <x:c r="AI968" s="50" t="str">
        <x:v>NetSalesSummaryOfBusinessResults</x:v>
      </x:c>
      <x:c r="AJ968" s="50" t="str">
        <x:v>OperatingIncome</x:v>
      </x:c>
      <x:c r="AK968" s="53" t="n">
        <x:v>45747</x:v>
      </x:c>
      <x:c r="AL968" s="50" t="str">
        <x:v>365/365/365/366/365</x:v>
      </x:c>
      <x:c r="AM968" s="51" t="n">
        <x:v>26519016</x:v>
      </x:c>
      <x:c r="AN968" s="51" t="n">
        <x:v>1457</x:v>
      </x:c>
      <x:c r="AO968" s="51" t="n">
        <x:f>IFERROR(AM968*AN968,"")</x:f>
        <x:v>38638206312</x:v>
      </x:c>
      <x:c r="AP968" s="56" t="n">
        <x:f>IFERROR(AO968/(K968*1000000),"")</x:f>
        <x:v>0.5170720148812312</x:v>
      </x:c>
      <x:c r="AQ968" s="57" t="n">
        <x:v>322607561.6666667</x:v>
      </x:c>
      <x:c r="AR968" s="52" t="n">
        <x:v>0.2909323694465524</x:v>
      </x:c>
      <x:c r="AS968" s="52" t="n">
        <x:v>-0.3630932127425262</x:v>
      </x:c>
      <x:c r="AT968" s="55" t="b">
        <x:v>1</x:v>
      </x:c>
      <x:c r="AU968" s="50"/>
      <x:c r="AV968" s="58" t="n">
        <x:v>0.1303592227861389</x:v>
      </x:c>
      <x:c r="AW968" s="50" t="n">
        <x:v>1062</x:v>
      </x:c>
      <x:c r="AX968" s="50" t="str">
        <x:v>Future Moat</x:v>
      </x:c>
      <x:c r="AY968" s="50" t="str">
        <x:v>目立つ機械的警告なし（定性確認は別途必要）</x:v>
      </x:c>
      <x:c r="AZ968" s="59" t="str">
        <x:v>2025-06-26 09:24</x:v>
      </x:c>
      <x:c r="BA968" s="53" t="n">
        <x:v>22555</x:v>
      </x:c>
      <x:c r="BB968" s="50"/>
      <x:c r="BC968" s="50"/>
      <x:c r="BD968" s="50" t="str">
        <x:v>TOPIX Small 1</x:v>
      </x:c>
    </x:row>
    <x:row r="969">
      <x:c r="A969" s="50" t="n">
        <x:v>968</x:v>
      </x:c>
      <x:c r="B969" s="50" t="str">
        <x:v>6054</x:v>
      </x:c>
      <x:c r="C969" s="50" t="str">
        <x:v>6054.T</x:v>
      </x:c>
      <x:c r="D969" s="50" t="str">
        <x:v>Livesense Inc.</x:v>
      </x:c>
      <x:c r="E969" s="50" t="str">
        <x:v>Standard Market(Domestic)</x:v>
      </x:c>
      <x:c r="F969" s="50" t="str">
        <x:v>Services</x:v>
      </x:c>
      <x:c r="G969" s="51" t="n">
        <x:v>4179.613</x:v>
      </x:c>
      <x:c r="H969" s="51" t="n">
        <x:v>4757.968</x:v>
      </x:c>
      <x:c r="I969" s="51" t="n">
        <x:v>5654.162</x:v>
      </x:c>
      <x:c r="J969" s="51" t="n">
        <x:v>6320.314</x:v>
      </x:c>
      <x:c r="K969" s="51" t="n">
        <x:v>5639.875</x:v>
      </x:c>
      <x:c r="L969" s="52" t="n">
        <x:f>IFERROR(H969/G969-1,"")</x:f>
        <x:v>0.13837525148859475</x:v>
      </x:c>
      <x:c r="M969" s="52" t="n">
        <x:f>IFERROR(I969/H969-1,"")</x:f>
        <x:v>0.188356458051</x:v>
      </x:c>
      <x:c r="N969" s="52" t="n">
        <x:f>IFERROR(J969/I969-1,"")</x:f>
        <x:v>0.11781622104212786</x:v>
      </x:c>
      <x:c r="O969" s="52" t="n">
        <x:f>IFERROR(K969/J969-1,"")</x:f>
        <x:v>-0.10765904985100427</x:v>
      </x:c>
      <x:c r="P969" s="52" t="n">
        <x:f>IFERROR((K969/G969)^(1/4)-1,"")</x:f>
        <x:v>0.07778801966112625</x:v>
      </x:c>
      <x:c r="Q969" s="51" t="n">
        <x:v>-368.801</x:v>
      </x:c>
      <x:c r="R969" s="52" t="n">
        <x:f>IFERROR(Q969/K969,"")</x:f>
        <x:v>-0.0653916975110264</x:v>
      </x:c>
      <x:c r="S969" s="53" t="n">
        <x:v>40878</x:v>
      </x:c>
      <x:c r="T969" s="50" t="str">
        <x:v>EDINET_company_history</x:v>
      </x:c>
      <x:c r="U969" s="50" t="str">
        <x:v>村上 太一</x:v>
      </x:c>
      <x:c r="V969" s="54" t="n">
        <x:v>0.4968</x:v>
      </x:c>
      <x:c r="W969" s="50" t="str">
        <x:v>村上 太一</x:v>
      </x:c>
      <x:c r="X969" s="50" t="b">
        <x:f>AND(COUNT(L969:O969)=4,L969&gt;='設定'!$B$6,M969&gt;='設定'!$B$6,N969&gt;='設定'!$B$6,O969&gt;='設定'!$B$6)</x:f>
        <x:v>0</x:v>
      </x:c>
      <x:c r="Y969" s="50" t="b">
        <x:f>AND(COUNT(G969:K969)=5,P969&gt;='設定'!$B$7)</x:f>
        <x:v>0</x:v>
      </x:c>
      <x:c r="Z969" s="50" t="b">
        <x:f>AND(ISNUMBER(R969),R969&gt;='設定'!$B$8)</x:f>
        <x:v>0</x:v>
      </x:c>
      <x:c r="AA969" s="50" t="b">
        <x:f>AND(ISNUMBER(S969),S969&gt;=DATE(YEAR('設定'!$B$10)-'設定'!$B$9,MONTH('設定'!$B$10),DAY('設定'!$B$10)))</x:f>
        <x:v>0</x:v>
      </x:c>
      <x:c r="AB969" s="55" t="b">
        <x:v>1</x:v>
      </x:c>
      <x:c r="AC969" s="55" t="b">
        <x:v>1</x:v>
      </x:c>
      <x:c r="AD969" s="50" t="n">
        <x:f>IF(X969,1,0)+IF(Z969,1,0)+IF(AA969,1,0)+IF(AB969,1,0)</x:f>
        <x:v>1</x:v>
      </x:c>
      <x:c r="AE969" s="50" t="n">
        <x:f>IF(Y969,1,0)+IF(Z969,1,0)+IF(AA969,1,0)+IF(AB969,1,0)</x:f>
        <x:v>1</x:v>
      </x:c>
      <x:c r="AF969" s="50" t="n">
        <x:f>IF(Y969,1,0)+IF(Z969,1,0)+IF(AA969,1,0)+IF(AC969,1,0)</x:f>
        <x:v>1</x:v>
      </x:c>
      <x:c r="AG969" s="53" t="n">
        <x:v>44348</x:v>
      </x:c>
      <x:c r="AH969" s="50" t="str">
        <x:v>S100XSWS</x:v>
      </x:c>
      <x:c r="AI969" s="50" t="str">
        <x:v>NetSalesSummaryOfBusinessResults</x:v>
      </x:c>
      <x:c r="AJ969" s="50" t="str">
        <x:v>OperatingIncome</x:v>
      </x:c>
      <x:c r="AK969" s="53" t="n">
        <x:v>46022</x:v>
      </x:c>
      <x:c r="AL969" s="50" t="str">
        <x:v>365/365/365/366/365</x:v>
      </x:c>
      <x:c r="AM969" s="51" t="n">
        <x:v>27564400</x:v>
      </x:c>
      <x:c r="AN969" s="51" t="n">
        <x:v>111</x:v>
      </x:c>
      <x:c r="AO969" s="51" t="n">
        <x:f>IFERROR(AM969*AN969,"")</x:f>
        <x:v>3059648400</x:v>
      </x:c>
      <x:c r="AP969" s="56" t="n">
        <x:f>IFERROR(AO969/(K969*1000000),"")</x:f>
        <x:v>0.5425028746204481</x:v>
      </x:c>
      <x:c r="AQ969" s="57" t="n">
        <x:v>17552196.666666668</x:v>
      </x:c>
      <x:c r="AR969" s="52" t="n">
        <x:v>0.484453461041019</x:v>
      </x:c>
      <x:c r="AS969" s="52" t="n">
        <x:v>-0.6933701657458564</x:v>
      </x:c>
      <x:c r="AT969" s="55" t="b">
        <x:v>0</x:v>
      </x:c>
      <x:c r="AU969" s="50" t="str">
        <x:v>low_liquidity</x:v>
      </x:c>
      <x:c r="AV969" s="58" t="n">
        <x:v>-0.347280944837092</x:v>
      </x:c>
      <x:c r="AW969" s="50" t="n">
        <x:v>3360</x:v>
      </x:c>
      <x:c r="AX969" s="50" t="str">
        <x:v>Future Moat</x:v>
      </x:c>
      <x:c r="AY969" s="50" t="str">
        <x:v>既存適格性フィルター不通過: low_liquidity / 60日平均売買代金2,000万円未満 / ローカル5年最大下落率-60%以下</x:v>
      </x:c>
      <x:c r="AZ969" s="59" t="str">
        <x:v>2026-03-26 10:04</x:v>
      </x:c>
      <x:c r="BA969" s="53" t="n">
        <x:v>40878</x:v>
      </x:c>
      <x:c r="BB969" s="50" t="str">
        <x:v>村上 太一</x:v>
      </x:c>
      <x:c r="BC969" s="50"/>
      <x:c r="BD969" s="50"/>
    </x:row>
    <x:row r="970">
      <x:c r="A970" s="50" t="n">
        <x:v>969</x:v>
      </x:c>
      <x:c r="B970" s="50" t="str">
        <x:v>1717</x:v>
      </x:c>
      <x:c r="C970" s="50" t="str">
        <x:v>1717.T</x:v>
      </x:c>
      <x:c r="D970" s="50" t="str">
        <x:v>Meiho Facility Works Ltd.</x:v>
      </x:c>
      <x:c r="E970" s="50" t="str">
        <x:v>Standard Market(Domestic)</x:v>
      </x:c>
      <x:c r="F970" s="50" t="str">
        <x:v>Services</x:v>
      </x:c>
      <x:c r="G970" s="51" t="n">
        <x:v>4240.56</x:v>
      </x:c>
      <x:c r="H970" s="51" t="n">
        <x:v>4260.273</x:v>
      </x:c>
      <x:c r="I970" s="51" t="n">
        <x:v>4761.955</x:v>
      </x:c>
      <x:c r="J970" s="51" t="n">
        <x:v>5266.18</x:v>
      </x:c>
      <x:c r="K970" s="51" t="n">
        <x:v>5716.853</x:v>
      </x:c>
      <x:c r="L970" s="52" t="n">
        <x:f>IFERROR(H970/G970-1,"")</x:f>
        <x:v>0.00464867847642747</x:v>
      </x:c>
      <x:c r="M970" s="52" t="n">
        <x:f>IFERROR(I970/H970-1,"")</x:f>
        <x:v>0.11775818122453652</x:v>
      </x:c>
      <x:c r="N970" s="52" t="n">
        <x:f>IFERROR(J970/I970-1,"")</x:f>
        <x:v>0.10588613290129789</x:v>
      </x:c>
      <x:c r="O970" s="52" t="n">
        <x:f>IFERROR(K970/J970-1,"")</x:f>
        <x:v>0.08557873069283617</x:v>
      </x:c>
      <x:c r="P970" s="52" t="n">
        <x:f>IFERROR((K970/G970)^(1/4)-1,"")</x:f>
        <x:v>0.07754012986087488</x:v>
      </x:c>
      <x:c r="Q970" s="51" t="n">
        <x:v>1226.694</x:v>
      </x:c>
      <x:c r="R970" s="52" t="n">
        <x:f>IFERROR(Q970/K970,"")</x:f>
        <x:v>0.2145750467958508</x:v>
      </x:c>
      <x:c r="S970" s="53" t="n">
        <x:v>38322</x:v>
      </x:c>
      <x:c r="T970" s="50" t="str">
        <x:v>EDINET_company_history</x:v>
      </x:c>
      <x:c r="U970" s="50" t="str">
        <x:v>株式会社サカタホールディングス</x:v>
      </x:c>
      <x:c r="V970" s="54" t="n">
        <x:v>0.1179</x:v>
      </x:c>
      <x:c r="W970" s="50" t="str">
        <x:v>坂 田 明 / 大 貫 美</x:v>
      </x:c>
      <x:c r="X970" s="50" t="b">
        <x:f>AND(COUNT(L970:O970)=4,L970&gt;='設定'!$B$6,M970&gt;='設定'!$B$6,N970&gt;='設定'!$B$6,O970&gt;='設定'!$B$6)</x:f>
        <x:v>0</x:v>
      </x:c>
      <x:c r="Y970" s="50" t="b">
        <x:f>AND(COUNT(G970:K970)=5,P970&gt;='設定'!$B$7)</x:f>
        <x:v>0</x:v>
      </x:c>
      <x:c r="Z970" s="50" t="b">
        <x:f>AND(ISNUMBER(R970),R970&gt;='設定'!$B$8)</x:f>
        <x:v>1</x:v>
      </x:c>
      <x:c r="AA970" s="50" t="b">
        <x:f>AND(ISNUMBER(S970),S970&gt;=DATE(YEAR('設定'!$B$10)-'設定'!$B$9,MONTH('設定'!$B$10),DAY('設定'!$B$10)))</x:f>
        <x:v>0</x:v>
      </x:c>
      <x:c r="AB970" s="55" t="b">
        <x:v>0</x:v>
      </x:c>
      <x:c r="AC970" s="55" t="b">
        <x:v>0</x:v>
      </x:c>
      <x:c r="AD970" s="50" t="n">
        <x:f>IF(X970,1,0)+IF(Z970,1,0)+IF(AA970,1,0)+IF(AB970,1,0)</x:f>
        <x:v>1</x:v>
      </x:c>
      <x:c r="AE970" s="50" t="n">
        <x:f>IF(Y970,1,0)+IF(Z970,1,0)+IF(AA970,1,0)+IF(AB970,1,0)</x:f>
        <x:v>1</x:v>
      </x:c>
      <x:c r="AF970" s="50" t="n">
        <x:f>IF(Y970,1,0)+IF(Z970,1,0)+IF(AA970,1,0)+IF(AC970,1,0)</x:f>
        <x:v>1</x:v>
      </x:c>
      <x:c r="AG970" s="53" t="n">
        <x:v>44348</x:v>
      </x:c>
      <x:c r="AH970" s="50" t="str">
        <x:v>S100W2HC</x:v>
      </x:c>
      <x:c r="AI970" s="50" t="str">
        <x:v>NetSalesSummaryOfBusinessResults</x:v>
      </x:c>
      <x:c r="AJ970" s="50" t="str">
        <x:v>OperatingIncome</x:v>
      </x:c>
      <x:c r="AK970" s="53" t="n">
        <x:v>45747</x:v>
      </x:c>
      <x:c r="AL970" s="50" t="str">
        <x:v>365/365/365/366/365</x:v>
      </x:c>
      <x:c r="AM970" s="51" t="n">
        <x:v>12141700</x:v>
      </x:c>
      <x:c r="AN970" s="51" t="n">
        <x:v>913</x:v>
      </x:c>
      <x:c r="AO970" s="51" t="n">
        <x:f>IFERROR(AM970*AN970,"")</x:f>
        <x:v>11085372100</x:v>
      </x:c>
      <x:c r="AP970" s="56" t="n">
        <x:f>IFERROR(AO970/(K970*1000000),"")</x:f>
        <x:v>1.9390689423009477</x:v>
      </x:c>
      <x:c r="AQ970" s="57" t="n">
        <x:v>26438580</x:v>
      </x:c>
      <x:c r="AR970" s="52" t="n">
        <x:v>0.2365987421692161</x:v>
      </x:c>
      <x:c r="AS970" s="52" t="n">
        <x:v>-0.3799066223767592</x:v>
      </x:c>
      <x:c r="AT970" s="55" t="b">
        <x:v>1</x:v>
      </x:c>
      <x:c r="AU970" s="50"/>
      <x:c r="AV970" s="58" t="n">
        <x:v>0.1624971811434884</x:v>
      </x:c>
      <x:c r="AW970" s="50" t="n">
        <x:v>889</x:v>
      </x:c>
      <x:c r="AX970" s="50" t="str">
        <x:v>Discovery</x:v>
      </x:c>
      <x:c r="AY970" s="50" t="str">
        <x:v>目立つ機械的警告なし（定性確認は別途必要）</x:v>
      </x:c>
      <x:c r="AZ970" s="59" t="str">
        <x:v>2025-06-23 16:26</x:v>
      </x:c>
      <x:c r="BA970" s="53" t="n">
        <x:v>38322</x:v>
      </x:c>
      <x:c r="BB970" s="50"/>
      <x:c r="BC970" s="50"/>
      <x:c r="BD970" s="50"/>
    </x:row>
    <x:row r="971">
      <x:c r="A971" s="50" t="n">
        <x:v>970</x:v>
      </x:c>
      <x:c r="B971" s="50" t="str">
        <x:v>3914</x:v>
      </x:c>
      <x:c r="C971" s="50" t="str">
        <x:v>3914.T</x:v>
      </x:c>
      <x:c r="D971" s="50" t="str">
        <x:v>JIG-SAW INC.</x:v>
      </x:c>
      <x:c r="E971" s="50" t="str">
        <x:v>Growth Market(Domestic)</x:v>
      </x:c>
      <x:c r="F971" s="50" t="str">
        <x:v>Information &amp; Communication</x:v>
      </x:c>
      <x:c r="G971" s="51" t="n">
        <x:v>2689.793</x:v>
      </x:c>
      <x:c r="H971" s="51" t="n">
        <x:v>3051.893</x:v>
      </x:c>
      <x:c r="I971" s="51" t="n">
        <x:v>3240.539</x:v>
      </x:c>
      <x:c r="J971" s="51" t="n">
        <x:v>3472.875</x:v>
      </x:c>
      <x:c r="K971" s="51" t="n">
        <x:v>3625.5</x:v>
      </x:c>
      <x:c r="L971" s="52" t="n">
        <x:f>IFERROR(H971/G971-1,"")</x:f>
        <x:v>0.134620024663608</x:v>
      </x:c>
      <x:c r="M971" s="52" t="n">
        <x:f>IFERROR(I971/H971-1,"")</x:f>
        <x:v>0.061812783082499934</x:v>
      </x:c>
      <x:c r="N971" s="52" t="n">
        <x:f>IFERROR(J971/I971-1,"")</x:f>
        <x:v>0.0716967146514822</x:v>
      </x:c>
      <x:c r="O971" s="52" t="n">
        <x:f>IFERROR(K971/J971-1,"")</x:f>
        <x:v>0.043947737825288824</x:v>
      </x:c>
      <x:c r="P971" s="52" t="n">
        <x:f>IFERROR((K971/G971)^(1/4)-1,"")</x:f>
        <x:v>0.07748755464153567</x:v>
      </x:c>
      <x:c r="Q971" s="51" t="n">
        <x:v>549.776</x:v>
      </x:c>
      <x:c r="R971" s="52" t="n">
        <x:f>IFERROR(Q971/K971,"")</x:f>
        <x:v>0.15164142876844572</x:v>
      </x:c>
      <x:c r="S971" s="53" t="n">
        <x:v>42095</x:v>
      </x:c>
      <x:c r="T971" s="50" t="str">
        <x:v>EDINET_company_history</x:v>
      </x:c>
      <x:c r="U971" s="50" t="str">
        <x:v>UNION BANCAIRE PRIVEE（常任代理人 株式会社三菱UFJ銀行）</x:v>
      </x:c>
      <x:c r="V971" s="54" t="n">
        <x:v>0.167</x:v>
      </x:c>
      <x:c r="W971" s="50" t="str">
        <x:v>山川 真考</x:v>
      </x:c>
      <x:c r="X971" s="50" t="b">
        <x:f>AND(COUNT(L971:O971)=4,L971&gt;='設定'!$B$6,M971&gt;='設定'!$B$6,N971&gt;='設定'!$B$6,O971&gt;='設定'!$B$6)</x:f>
        <x:v>0</x:v>
      </x:c>
      <x:c r="Y971" s="50" t="b">
        <x:f>AND(COUNT(G971:K971)=5,P971&gt;='設定'!$B$7)</x:f>
        <x:v>0</x:v>
      </x:c>
      <x:c r="Z971" s="50" t="b">
        <x:f>AND(ISNUMBER(R971),R971&gt;='設定'!$B$8)</x:f>
        <x:v>1</x:v>
      </x:c>
      <x:c r="AA971" s="50" t="b">
        <x:f>AND(ISNUMBER(S971),S971&gt;=DATE(YEAR('設定'!$B$10)-'設定'!$B$9,MONTH('設定'!$B$10),DAY('設定'!$B$10)))</x:f>
        <x:v>0</x:v>
      </x:c>
      <x:c r="AB971" s="55" t="b">
        <x:v>0</x:v>
      </x:c>
      <x:c r="AC971" s="55" t="b">
        <x:v>0</x:v>
      </x:c>
      <x:c r="AD971" s="50" t="n">
        <x:f>IF(X971,1,0)+IF(Z971,1,0)+IF(AA971,1,0)+IF(AB971,1,0)</x:f>
        <x:v>1</x:v>
      </x:c>
      <x:c r="AE971" s="50" t="n">
        <x:f>IF(Y971,1,0)+IF(Z971,1,0)+IF(AA971,1,0)+IF(AB971,1,0)</x:f>
        <x:v>1</x:v>
      </x:c>
      <x:c r="AF971" s="50" t="n">
        <x:f>IF(Y971,1,0)+IF(Z971,1,0)+IF(AA971,1,0)+IF(AC971,1,0)</x:f>
        <x:v>1</x:v>
      </x:c>
      <x:c r="AG971" s="53" t="n">
        <x:v>44348</x:v>
      </x:c>
      <x:c r="AH971" s="50" t="str">
        <x:v>S100XSVD</x:v>
      </x:c>
      <x:c r="AI971" s="50" t="str">
        <x:v>NetSalesSummaryOfBusinessResults</x:v>
      </x:c>
      <x:c r="AJ971" s="50" t="str">
        <x:v>OperatingIncome</x:v>
      </x:c>
      <x:c r="AK971" s="53" t="n">
        <x:v>46022</x:v>
      </x:c>
      <x:c r="AL971" s="50" t="str">
        <x:v>365/365/365/366/365</x:v>
      </x:c>
      <x:c r="AM971" s="51" t="n">
        <x:v>6576400</x:v>
      </x:c>
      <x:c r="AN971" s="51" t="n">
        <x:v>2502</x:v>
      </x:c>
      <x:c r="AO971" s="51" t="n">
        <x:f>IFERROR(AM971*AN971,"")</x:f>
        <x:v>16454152800</x:v>
      </x:c>
      <x:c r="AP971" s="56" t="n">
        <x:f>IFERROR(AO971/(K971*1000000),"")</x:f>
        <x:v>4.538450641290856</x:v>
      </x:c>
      <x:c r="AQ971" s="57" t="n">
        <x:v>60235485</x:v>
      </x:c>
      <x:c r="AR971" s="52" t="n">
        <x:v>0.4915034131687821</x:v>
      </x:c>
      <x:c r="AS971" s="52" t="n">
        <x:v>-0.7771947527749747</x:v>
      </x:c>
      <x:c r="AT971" s="55" t="b">
        <x:v>1</x:v>
      </x:c>
      <x:c r="AU971" s="50"/>
      <x:c r="AV971" s="58" t="n">
        <x:v>-0.1314068673635168</x:v>
      </x:c>
      <x:c r="AW971" s="50" t="n">
        <x:v>2763</x:v>
      </x:c>
      <x:c r="AX971" s="50" t="str">
        <x:v>Future Moat</x:v>
      </x:c>
      <x:c r="AY971" s="50" t="str">
        <x:v>ローカル5年最大下落率-60%以下</x:v>
      </x:c>
      <x:c r="AZ971" s="59" t="str">
        <x:v>2026-03-24 16:00</x:v>
      </x:c>
      <x:c r="BA971" s="53" t="n">
        <x:v>42095</x:v>
      </x:c>
      <x:c r="BB971" s="50"/>
      <x:c r="BC971" s="50"/>
      <x:c r="BD971" s="50"/>
    </x:row>
    <x:row r="972">
      <x:c r="A972" s="50" t="n">
        <x:v>971</x:v>
      </x:c>
      <x:c r="B972" s="50" t="str">
        <x:v>3415</x:v>
      </x:c>
      <x:c r="C972" s="50" t="str">
        <x:v>3415.T</x:v>
      </x:c>
      <x:c r="D972" s="50" t="str">
        <x:v>TOKYO BASE Co.,Ltd.</x:v>
      </x:c>
      <x:c r="E972" s="50" t="str">
        <x:v>Prime Market (Domestic)</x:v>
      </x:c>
      <x:c r="F972" s="50" t="str">
        <x:v>Retail Trade</x:v>
      </x:c>
      <x:c r="G972" s="51" t="n">
        <x:v>17618.447</x:v>
      </x:c>
      <x:c r="H972" s="51" t="n">
        <x:v>19181.858</x:v>
      </x:c>
      <x:c r="I972" s="51" t="n">
        <x:v>19986.284</x:v>
      </x:c>
      <x:c r="J972" s="51" t="n">
        <x:v>20207.67</x:v>
      </x:c>
      <x:c r="K972" s="51" t="n">
        <x:v>23734.349</x:v>
      </x:c>
      <x:c r="L972" s="52" t="n">
        <x:f>IFERROR(H972/G972-1,"")</x:f>
        <x:v>0.08873716281576915</x:v>
      </x:c>
      <x:c r="M972" s="52" t="n">
        <x:f>IFERROR(I972/H972-1,"")</x:f>
        <x:v>0.04193681342026401</x:v>
      </x:c>
      <x:c r="N972" s="52" t="n">
        <x:f>IFERROR(J972/I972-1,"")</x:f>
        <x:v>0.011076896535644032</x:v>
      </x:c>
      <x:c r="O972" s="52" t="n">
        <x:f>IFERROR(K972/J972-1,"")</x:f>
        <x:v>0.17452180286000307</x:v>
      </x:c>
      <x:c r="P972" s="52" t="n">
        <x:f>IFERROR((K972/G972)^(1/4)-1,"")</x:f>
        <x:v>0.07733910722803272</x:v>
      </x:c>
      <x:c r="Q972" s="51" t="n">
        <x:v>1956.221</x:v>
      </x:c>
      <x:c r="R972" s="52" t="n">
        <x:f>IFERROR(Q972/K972,"")</x:f>
        <x:v>0.08242151491073128</x:v>
      </x:c>
      <x:c r="S972" s="53" t="n">
        <x:v>42248</x:v>
      </x:c>
      <x:c r="T972" s="50" t="str">
        <x:v>EDINET_company_history</x:v>
      </x:c>
      <x:c r="U972" s="50" t="str">
        <x:v>谷 正人</x:v>
      </x:c>
      <x:c r="V972" s="54" t="n">
        <x:v>0.2306</x:v>
      </x:c>
      <x:c r="W972" s="50" t="str">
        <x:v>谷 正人</x:v>
      </x:c>
      <x:c r="X972" s="50" t="b">
        <x:f>AND(COUNT(L972:O972)=4,L972&gt;='設定'!$B$6,M972&gt;='設定'!$B$6,N972&gt;='設定'!$B$6,O972&gt;='設定'!$B$6)</x:f>
        <x:v>0</x:v>
      </x:c>
      <x:c r="Y972" s="50" t="b">
        <x:f>AND(COUNT(G972:K972)=5,P972&gt;='設定'!$B$7)</x:f>
        <x:v>0</x:v>
      </x:c>
      <x:c r="Z972" s="50" t="b">
        <x:f>AND(ISNUMBER(R972),R972&gt;='設定'!$B$8)</x:f>
        <x:v>0</x:v>
      </x:c>
      <x:c r="AA972" s="50" t="b">
        <x:f>AND(ISNUMBER(S972),S972&gt;=DATE(YEAR('設定'!$B$10)-'設定'!$B$9,MONTH('設定'!$B$10),DAY('設定'!$B$10)))</x:f>
        <x:v>0</x:v>
      </x:c>
      <x:c r="AB972" s="55" t="b">
        <x:v>1</x:v>
      </x:c>
      <x:c r="AC972" s="55" t="b">
        <x:v>1</x:v>
      </x:c>
      <x:c r="AD972" s="50" t="n">
        <x:f>IF(X972,1,0)+IF(Z972,1,0)+IF(AA972,1,0)+IF(AB972,1,0)</x:f>
        <x:v>1</x:v>
      </x:c>
      <x:c r="AE972" s="50" t="n">
        <x:f>IF(Y972,1,0)+IF(Z972,1,0)+IF(AA972,1,0)+IF(AB972,1,0)</x:f>
        <x:v>1</x:v>
      </x:c>
      <x:c r="AF972" s="50" t="n">
        <x:f>IF(Y972,1,0)+IF(Z972,1,0)+IF(AA972,1,0)+IF(AC972,1,0)</x:f>
        <x:v>1</x:v>
      </x:c>
      <x:c r="AG972" s="53" t="n">
        <x:v>44348</x:v>
      </x:c>
      <x:c r="AH972" s="50" t="str">
        <x:v>S100Y0D8</x:v>
      </x:c>
      <x:c r="AI972" s="50" t="str">
        <x:v>NetSalesSummaryOfBusinessResults</x:v>
      </x:c>
      <x:c r="AJ972" s="50" t="str">
        <x:v>OperatingIncome</x:v>
      </x:c>
      <x:c r="AK972" s="53" t="n">
        <x:v>46053</x:v>
      </x:c>
      <x:c r="AL972" s="50" t="str">
        <x:v>337/365/365/366/365</x:v>
      </x:c>
      <x:c r="AM972" s="51" t="n">
        <x:v>43959482</x:v>
      </x:c>
      <x:c r="AN972" s="51" t="n">
        <x:v>346</x:v>
      </x:c>
      <x:c r="AO972" s="51" t="n">
        <x:f>IFERROR(AM972*AN972,"")</x:f>
        <x:v>15209980772</x:v>
      </x:c>
      <x:c r="AP972" s="56" t="n">
        <x:f>IFERROR(AO972/(K972*1000000),"")</x:f>
        <x:v>0.6408425515273244</x:v>
      </x:c>
      <x:c r="AQ972" s="57" t="n">
        <x:v>364052646.6666667</x:v>
      </x:c>
      <x:c r="AR972" s="52" t="n">
        <x:v>0.4933057960743149</x:v>
      </x:c>
      <x:c r="AS972" s="52" t="n">
        <x:v>-0.7298524822430893</x:v>
      </x:c>
      <x:c r="AT972" s="55" t="b">
        <x:v>1</x:v>
      </x:c>
      <x:c r="AU972" s="50"/>
      <x:c r="AV972" s="58" t="n">
        <x:v>-0.2403491911511927</x:v>
      </x:c>
      <x:c r="AW972" s="50" t="n">
        <x:v>3167</x:v>
      </x:c>
      <x:c r="AX972" s="50" t="str">
        <x:v>Transformation Moat</x:v>
      </x:c>
      <x:c r="AY972" s="50" t="str">
        <x:v>ローカル5年最大下落率-60%以下</x:v>
      </x:c>
      <x:c r="AZ972" s="59" t="str">
        <x:v>2026-04-22 15:24</x:v>
      </x:c>
      <x:c r="BA972" s="53" t="n">
        <x:v>42248</x:v>
      </x:c>
      <x:c r="BB972" s="50" t="str">
        <x:v>谷 正人</x:v>
      </x:c>
      <x:c r="BC972" s="50"/>
      <x:c r="BD972" s="50" t="str">
        <x:v>TOPIX Small 2</x:v>
      </x:c>
    </x:row>
    <x:row r="973">
      <x:c r="A973" s="50" t="n">
        <x:v>972</x:v>
      </x:c>
      <x:c r="B973" s="50" t="str">
        <x:v>6149</x:v>
      </x:c>
      <x:c r="C973" s="50" t="str">
        <x:v>6149.T</x:v>
      </x:c>
      <x:c r="D973" s="50" t="str">
        <x:v>Odawara Engineering Co.,Ltd.</x:v>
      </x:c>
      <x:c r="E973" s="50" t="str">
        <x:v>Standard Market(Domestic)</x:v>
      </x:c>
      <x:c r="F973" s="50" t="str">
        <x:v>Machinery</x:v>
      </x:c>
      <x:c r="G973" s="51" t="n">
        <x:v>13555.72</x:v>
      </x:c>
      <x:c r="H973" s="51" t="n">
        <x:v>14086.914</x:v>
      </x:c>
      <x:c r="I973" s="51" t="n">
        <x:v>14703.346</x:v>
      </x:c>
      <x:c r="J973" s="51" t="n">
        <x:v>13175.682</x:v>
      </x:c>
      <x:c r="K973" s="51" t="n">
        <x:v>18238.272</x:v>
      </x:c>
      <x:c r="L973" s="52" t="n">
        <x:f>IFERROR(H973/G973-1,"")</x:f>
        <x:v>0.03918596725220058</x:v>
      </x:c>
      <x:c r="M973" s="52" t="n">
        <x:f>IFERROR(I973/H973-1,"")</x:f>
        <x:v>0.043759193816331976</x:v>
      </x:c>
      <x:c r="N973" s="52" t="n">
        <x:f>IFERROR(J973/I973-1,"")</x:f>
        <x:v>-0.10389907168069079</x:v>
      </x:c>
      <x:c r="O973" s="52" t="n">
        <x:f>IFERROR(K973/J973-1,"")</x:f>
        <x:v>0.38423741556604063</x:v>
      </x:c>
      <x:c r="P973" s="52" t="n">
        <x:f>IFERROR((K973/G973)^(1/4)-1,"")</x:f>
        <x:v>0.07699893704144345</x:v>
      </x:c>
      <x:c r="Q973" s="51" t="n">
        <x:v>3051.61</x:v>
      </x:c>
      <x:c r="R973" s="52" t="n">
        <x:f>IFERROR(Q973/K973,"")</x:f>
        <x:v>0.16731903110119203</x:v>
      </x:c>
      <x:c r="S973" s="53" t="n">
        <x:v>38322</x:v>
      </x:c>
      <x:c r="T973" s="50" t="str">
        <x:v>EDINET_company_history</x:v>
      </x:c>
      <x:c r="U973" s="50" t="str">
        <x:v>公益財団法人津川モーター研究財団</x:v>
      </x:c>
      <x:c r="V973" s="54" t="n">
        <x:v>0.1748</x:v>
      </x:c>
      <x:c r="W973" s="50" t="str">
        <x:v>保 科 雅 彦</x:v>
      </x:c>
      <x:c r="X973" s="50" t="b">
        <x:f>AND(COUNT(L973:O973)=4,L973&gt;='設定'!$B$6,M973&gt;='設定'!$B$6,N973&gt;='設定'!$B$6,O973&gt;='設定'!$B$6)</x:f>
        <x:v>0</x:v>
      </x:c>
      <x:c r="Y973" s="50" t="b">
        <x:f>AND(COUNT(G973:K973)=5,P973&gt;='設定'!$B$7)</x:f>
        <x:v>0</x:v>
      </x:c>
      <x:c r="Z973" s="50" t="b">
        <x:f>AND(ISNUMBER(R973),R973&gt;='設定'!$B$8)</x:f>
        <x:v>1</x:v>
      </x:c>
      <x:c r="AA973" s="50" t="b">
        <x:f>AND(ISNUMBER(S973),S973&gt;=DATE(YEAR('設定'!$B$10)-'設定'!$B$9,MONTH('設定'!$B$10),DAY('設定'!$B$10)))</x:f>
        <x:v>0</x:v>
      </x:c>
      <x:c r="AB973" s="55" t="b">
        <x:v>0</x:v>
      </x:c>
      <x:c r="AC973" s="55" t="b">
        <x:v>0</x:v>
      </x:c>
      <x:c r="AD973" s="50" t="n">
        <x:f>IF(X973,1,0)+IF(Z973,1,0)+IF(AA973,1,0)+IF(AB973,1,0)</x:f>
        <x:v>1</x:v>
      </x:c>
      <x:c r="AE973" s="50" t="n">
        <x:f>IF(Y973,1,0)+IF(Z973,1,0)+IF(AA973,1,0)+IF(AB973,1,0)</x:f>
        <x:v>1</x:v>
      </x:c>
      <x:c r="AF973" s="50" t="n">
        <x:f>IF(Y973,1,0)+IF(Z973,1,0)+IF(AA973,1,0)+IF(AC973,1,0)</x:f>
        <x:v>1</x:v>
      </x:c>
      <x:c r="AG973" s="53" t="n">
        <x:v>44348</x:v>
      </x:c>
      <x:c r="AH973" s="50" t="str">
        <x:v>S100XSNC</x:v>
      </x:c>
      <x:c r="AI973" s="50" t="str">
        <x:v>NetSalesSummaryOfBusinessResults</x:v>
      </x:c>
      <x:c r="AJ973" s="50" t="str">
        <x:v>OperatingIncome</x:v>
      </x:c>
      <x:c r="AK973" s="53" t="n">
        <x:v>46022</x:v>
      </x:c>
      <x:c r="AL973" s="50" t="str">
        <x:v>365/365/365/366/365</x:v>
      </x:c>
      <x:c r="AM973" s="51" t="n">
        <x:v>5721636</x:v>
      </x:c>
      <x:c r="AN973" s="51" t="n">
        <x:v>2054</x:v>
      </x:c>
      <x:c r="AO973" s="51" t="n">
        <x:f>IFERROR(AM973*AN973,"")</x:f>
        <x:v>11752240344</x:v>
      </x:c>
      <x:c r="AP973" s="56" t="n">
        <x:f>IFERROR(AO973/(K973*1000000),"")</x:f>
        <x:v>0.6443724681811961</x:v>
      </x:c>
      <x:c r="AQ973" s="57" t="n">
        <x:v>39992515</x:v>
      </x:c>
      <x:c r="AR973" s="52" t="n">
        <x:v>0.3934054946004185</x:v>
      </x:c>
      <x:c r="AS973" s="52" t="n">
        <x:v>-0.524018887321809</x:v>
      </x:c>
      <x:c r="AT973" s="55" t="b">
        <x:v>1</x:v>
      </x:c>
      <x:c r="AU973" s="50"/>
      <x:c r="AV973" s="58" t="n">
        <x:v>0.2511883037151267</x:v>
      </x:c>
      <x:c r="AW973" s="50" t="n">
        <x:v>547</x:v>
      </x:c>
      <x:c r="AX973" s="50" t="str">
        <x:v>Discovery</x:v>
      </x:c>
      <x:c r="AY973" s="50" t="str">
        <x:v>目立つ機械的警告なし（定性確認は別途必要）</x:v>
      </x:c>
      <x:c r="AZ973" s="59" t="str">
        <x:v>2026-03-24 11:07</x:v>
      </x:c>
      <x:c r="BA973" s="53" t="n">
        <x:v>38322</x:v>
      </x:c>
      <x:c r="BB973" s="50"/>
      <x:c r="BC973" s="50"/>
      <x:c r="BD973" s="50"/>
    </x:row>
    <x:row r="974">
      <x:c r="A974" s="50" t="n">
        <x:v>973</x:v>
      </x:c>
      <x:c r="B974" s="50" t="str">
        <x:v>3556</x:v>
      </x:c>
      <x:c r="C974" s="50" t="str">
        <x:v>3556.T</x:v>
      </x:c>
      <x:c r="D974" s="50" t="str">
        <x:v>RenetJapanGroup,Inc.</x:v>
      </x:c>
      <x:c r="E974" s="50" t="str">
        <x:v>Growth Market(Domestic)</x:v>
      </x:c>
      <x:c r="F974" s="50" t="str">
        <x:v>Retail Trade</x:v>
      </x:c>
      <x:c r="G974" s="51" t="n">
        <x:v>7750.158</x:v>
      </x:c>
      <x:c r="H974" s="51" t="n">
        <x:v>8587.744</x:v>
      </x:c>
      <x:c r="I974" s="51" t="n">
        <x:v>11055.629</x:v>
      </x:c>
      <x:c r="J974" s="51" t="n">
        <x:v>11676.964</x:v>
      </x:c>
      <x:c r="K974" s="51" t="n">
        <x:v>10412.149</x:v>
      </x:c>
      <x:c r="L974" s="52" t="n">
        <x:f>IFERROR(H974/G974-1,"")</x:f>
        <x:v>0.10807340960016565</x:v>
      </x:c>
      <x:c r="M974" s="52" t="n">
        <x:f>IFERROR(I974/H974-1,"")</x:f>
        <x:v>0.2873729119079469</x:v>
      </x:c>
      <x:c r="N974" s="52" t="n">
        <x:f>IFERROR(J974/I974-1,"")</x:f>
        <x:v>0.056200782424952855</x:v>
      </x:c>
      <x:c r="O974" s="52" t="n">
        <x:f>IFERROR(K974/J974-1,"")</x:f>
        <x:v>-0.10831711050920434</x:v>
      </x:c>
      <x:c r="P974" s="52" t="n">
        <x:f>IFERROR((K974/G974)^(1/4)-1,"")</x:f>
        <x:v>0.07660763274637161</x:v>
      </x:c>
      <x:c r="Q974" s="51" t="n">
        <x:v>301.213</x:v>
      </x:c>
      <x:c r="R974" s="52" t="n">
        <x:f>IFERROR(Q974/K974,"")</x:f>
        <x:v>0.0289289943891506</x:v>
      </x:c>
      <x:c r="S974" s="53" t="n">
        <x:v>42705</x:v>
      </x:c>
      <x:c r="T974" s="50" t="str">
        <x:v>EDINET_company_history</x:v>
      </x:c>
      <x:c r="U974" s="50" t="str">
        <x:v>黒田 武志</x:v>
      </x:c>
      <x:c r="V974" s="54" t="n">
        <x:v>0.2145</x:v>
      </x:c>
      <x:c r="W974" s="50" t="str">
        <x:v>黒田 武志</x:v>
      </x:c>
      <x:c r="X974" s="50" t="b">
        <x:f>AND(COUNT(L974:O974)=4,L974&gt;='設定'!$B$6,M974&gt;='設定'!$B$6,N974&gt;='設定'!$B$6,O974&gt;='設定'!$B$6)</x:f>
        <x:v>0</x:v>
      </x:c>
      <x:c r="Y974" s="50" t="b">
        <x:f>AND(COUNT(G974:K974)=5,P974&gt;='設定'!$B$7)</x:f>
        <x:v>0</x:v>
      </x:c>
      <x:c r="Z974" s="50" t="b">
        <x:f>AND(ISNUMBER(R974),R974&gt;='設定'!$B$8)</x:f>
        <x:v>0</x:v>
      </x:c>
      <x:c r="AA974" s="50" t="b">
        <x:f>AND(ISNUMBER(S974),S974&gt;=DATE(YEAR('設定'!$B$10)-'設定'!$B$9,MONTH('設定'!$B$10),DAY('設定'!$B$10)))</x:f>
        <x:v>0</x:v>
      </x:c>
      <x:c r="AB974" s="55" t="b">
        <x:v>1</x:v>
      </x:c>
      <x:c r="AC974" s="55" t="b">
        <x:v>1</x:v>
      </x:c>
      <x:c r="AD974" s="50" t="n">
        <x:f>IF(X974,1,0)+IF(Z974,1,0)+IF(AA974,1,0)+IF(AB974,1,0)</x:f>
        <x:v>1</x:v>
      </x:c>
      <x:c r="AE974" s="50" t="n">
        <x:f>IF(Y974,1,0)+IF(Z974,1,0)+IF(AA974,1,0)+IF(AB974,1,0)</x:f>
        <x:v>1</x:v>
      </x:c>
      <x:c r="AF974" s="50" t="n">
        <x:f>IF(Y974,1,0)+IF(Z974,1,0)+IF(AA974,1,0)+IF(AC974,1,0)</x:f>
        <x:v>1</x:v>
      </x:c>
      <x:c r="AG974" s="53" t="n">
        <x:v>44348</x:v>
      </x:c>
      <x:c r="AH974" s="50" t="str">
        <x:v>S100XCQX</x:v>
      </x:c>
      <x:c r="AI974" s="50" t="str">
        <x:v>OperatingRevenue1SummaryOfBusinessResults</x:v>
      </x:c>
      <x:c r="AJ974" s="50" t="str">
        <x:v>OperatingIncome</x:v>
      </x:c>
      <x:c r="AK974" s="53" t="n">
        <x:v>45930</x:v>
      </x:c>
      <x:c r="AL974" s="50" t="str">
        <x:v>365/365/365/366/365</x:v>
      </x:c>
      <x:c r="AM974" s="51" t="n">
        <x:v>14604500</x:v>
      </x:c>
      <x:c r="AN974" s="51" t="n">
        <x:v>865</x:v>
      </x:c>
      <x:c r="AO974" s="51" t="n">
        <x:f>IFERROR(AM974*AN974,"")</x:f>
        <x:v>12632892500</x:v>
      </x:c>
      <x:c r="AP974" s="56" t="n">
        <x:f>IFERROR(AO974/(K974*1000000),"")</x:f>
        <x:v>1.2132838763640437</x:v>
      </x:c>
      <x:c r="AQ974" s="57" t="n">
        <x:v>116837793.33333331</x:v>
      </x:c>
      <x:c r="AR974" s="52" t="n">
        <x:v>0.5562655904183577</x:v>
      </x:c>
      <x:c r="AS974" s="52" t="n">
        <x:v>-0.7961859356376639</x:v>
      </x:c>
      <x:c r="AT974" s="55" t="b">
        <x:v>1</x:v>
      </x:c>
      <x:c r="AU974" s="50"/>
      <x:c r="AV974" s="58" t="n">
        <x:v>-0.0719288176439527</x:v>
      </x:c>
      <x:c r="AW974" s="50" t="n">
        <x:v>2415</x:v>
      </x:c>
      <x:c r="AX974" s="50" t="str">
        <x:v>Core Moat</x:v>
      </x:c>
      <x:c r="AY974" s="50" t="str">
        <x:v>ローカル5年最大下落率-60%以下</x:v>
      </x:c>
      <x:c r="AZ974" s="59" t="str">
        <x:v>2025-12-26 11:30</x:v>
      </x:c>
      <x:c r="BA974" s="53" t="n">
        <x:v>42705</x:v>
      </x:c>
      <x:c r="BB974" s="50" t="str">
        <x:v>黒田 武志</x:v>
      </x:c>
      <x:c r="BC974" s="50"/>
      <x:c r="BD974" s="50"/>
    </x:row>
    <x:row r="975">
      <x:c r="A975" s="50" t="n">
        <x:v>974</x:v>
      </x:c>
      <x:c r="B975" s="50" t="str">
        <x:v>3086</x:v>
      </x:c>
      <x:c r="C975" s="50" t="str">
        <x:v>3086.T</x:v>
      </x:c>
      <x:c r="D975" s="50" t="str">
        <x:v>J.FRONT RETAILING Co.,Ltd.</x:v>
      </x:c>
      <x:c r="E975" s="50" t="str">
        <x:v>Prime Market (Domestic)</x:v>
      </x:c>
      <x:c r="F975" s="50" t="str">
        <x:v>Retail Trade</x:v>
      </x:c>
      <x:c r="G975" s="51" t="n">
        <x:v>331484</x:v>
      </x:c>
      <x:c r="H975" s="51" t="n">
        <x:v>359679</x:v>
      </x:c>
      <x:c r="I975" s="51" t="n">
        <x:v>407006</x:v>
      </x:c>
      <x:c r="J975" s="51" t="n">
        <x:v>441877</x:v>
      </x:c>
      <x:c r="K975" s="51" t="n">
        <x:v>445094</x:v>
      </x:c>
      <x:c r="L975" s="52" t="n">
        <x:f>IFERROR(H975/G975-1,"")</x:f>
        <x:v>0.08505689565710561</x:v>
      </x:c>
      <x:c r="M975" s="52" t="n">
        <x:f>IFERROR(I975/H975-1,"")</x:f>
        <x:v>0.13158121547268542</x:v>
      </x:c>
      <x:c r="N975" s="52" t="n">
        <x:f>IFERROR(J975/I975-1,"")</x:f>
        <x:v>0.08567686962845755</x:v>
      </x:c>
      <x:c r="O975" s="52" t="n">
        <x:f>IFERROR(K975/J975-1,"")</x:f>
        <x:v>0.0072803065106352705</x:v>
      </x:c>
      <x:c r="P975" s="52" t="n">
        <x:f>IFERROR((K975/G975)^(1/4)-1,"")</x:f>
        <x:v>0.07645850213499594</x:v>
      </x:c>
      <x:c r="Q975" s="51" t="n">
        <x:v>49015</x:v>
      </x:c>
      <x:c r="R975" s="52" t="n">
        <x:f>IFERROR(Q975/K975,"")</x:f>
        <x:v>0.11012280551973291</x:v>
      </x:c>
      <x:c r="S975" s="53" t="n">
        <x:v>39328</x:v>
      </x:c>
      <x:c r="T975" s="50" t="str">
        <x:v>EDINET_company_history</x:v>
      </x:c>
      <x:c r="U975" s="50" t="str">
        <x:v>日本マスタートラスト信託銀行株式会社（信託口）</x:v>
      </x:c>
      <x:c r="V975" s="54" t="n">
        <x:v>0.1551</x:v>
      </x:c>
      <x:c r="W975" s="50"/>
      <x:c r="X975" s="50" t="b">
        <x:f>AND(COUNT(L975:O975)=4,L975&gt;='設定'!$B$6,M975&gt;='設定'!$B$6,N975&gt;='設定'!$B$6,O975&gt;='設定'!$B$6)</x:f>
        <x:v>0</x:v>
      </x:c>
      <x:c r="Y975" s="50" t="b">
        <x:f>AND(COUNT(G975:K975)=5,P975&gt;='設定'!$B$7)</x:f>
        <x:v>0</x:v>
      </x:c>
      <x:c r="Z975" s="50" t="b">
        <x:f>AND(ISNUMBER(R975),R975&gt;='設定'!$B$8)</x:f>
        <x:v>1</x:v>
      </x:c>
      <x:c r="AA975" s="50" t="b">
        <x:f>AND(ISNUMBER(S975),S975&gt;=DATE(YEAR('設定'!$B$10)-'設定'!$B$9,MONTH('設定'!$B$10),DAY('設定'!$B$10)))</x:f>
        <x:v>0</x:v>
      </x:c>
      <x:c r="AB975" s="55" t="b">
        <x:v>0</x:v>
      </x:c>
      <x:c r="AC975" s="55" t="b">
        <x:v>0</x:v>
      </x:c>
      <x:c r="AD975" s="50" t="n">
        <x:f>IF(X975,1,0)+IF(Z975,1,0)+IF(AA975,1,0)+IF(AB975,1,0)</x:f>
        <x:v>1</x:v>
      </x:c>
      <x:c r="AE975" s="50" t="n">
        <x:f>IF(Y975,1,0)+IF(Z975,1,0)+IF(AA975,1,0)+IF(AB975,1,0)</x:f>
        <x:v>1</x:v>
      </x:c>
      <x:c r="AF975" s="50" t="n">
        <x:f>IF(Y975,1,0)+IF(Z975,1,0)+IF(AA975,1,0)+IF(AC975,1,0)</x:f>
        <x:v>1</x:v>
      </x:c>
      <x:c r="AG975" s="53" t="n">
        <x:v>44348</x:v>
      </x:c>
      <x:c r="AH975" s="50" t="str">
        <x:v>S100Y6K0</x:v>
      </x:c>
      <x:c r="AI975" s="50" t="str">
        <x:v>RevenueIFRSSummaryOfBusinessResults</x:v>
      </x:c>
      <x:c r="AJ975" s="50" t="str">
        <x:v>OperatingProfitLossIFRS</x:v>
      </x:c>
      <x:c r="AK975" s="53" t="n">
        <x:v>46081</x:v>
      </x:c>
      <x:c r="AL975" s="50" t="str">
        <x:v>365/365/366/365/365</x:v>
      </x:c>
      <x:c r="AM975" s="51" t="n">
        <x:v>250249464</x:v>
      </x:c>
      <x:c r="AN975" s="51" t="n">
        <x:v>2209</x:v>
      </x:c>
      <x:c r="AO975" s="51" t="n">
        <x:f>IFERROR(AM975*AN975,"")</x:f>
        <x:v>552801065976</x:v>
      </x:c>
      <x:c r="AP975" s="56" t="n">
        <x:f>IFERROR(AO975/(K975*1000000),"")</x:f>
        <x:v>1.241987234103358</x:v>
      </x:c>
      <x:c r="AQ975" s="57" t="n">
        <x:v>3193183084.1666665</x:v>
      </x:c>
      <x:c r="AR975" s="52" t="n">
        <x:v>0.3304388763122383</x:v>
      </x:c>
      <x:c r="AS975" s="52" t="n">
        <x:v>-0.3707280658395421</x:v>
      </x:c>
      <x:c r="AT975" s="55" t="b">
        <x:v>0</x:v>
      </x:c>
      <x:c r="AU975" s="50" t="str">
        <x:v>missing_financial_data</x:v>
      </x:c>
      <x:c r="AV975" s="58" t="n">
        <x:v>0.0966743510666154</x:v>
      </x:c>
      <x:c r="AW975" s="50" t="n">
        <x:v>1259</x:v>
      </x:c>
      <x:c r="AX975" s="50" t="str">
        <x:v>Core Moat</x:v>
      </x:c>
      <x:c r="AY975" s="50" t="str">
        <x:v>既存適格性フィルター不通過: missing_financial_data</x:v>
      </x:c>
      <x:c r="AZ975" s="59" t="str">
        <x:v>2026-05-26 15:30</x:v>
      </x:c>
      <x:c r="BA975" s="53" t="n">
        <x:v>39328</x:v>
      </x:c>
      <x:c r="BB975" s="50"/>
      <x:c r="BC975" s="50"/>
      <x:c r="BD975" s="50" t="str">
        <x:v>TOPIX Mid400</x:v>
      </x:c>
    </x:row>
    <x:row r="976">
      <x:c r="A976" s="50" t="n">
        <x:v>975</x:v>
      </x:c>
      <x:c r="B976" s="50" t="str">
        <x:v>9553</x:v>
      </x:c>
      <x:c r="C976" s="50" t="str">
        <x:v>9553.T</x:v>
      </x:c>
      <x:c r="D976" s="50" t="str">
        <x:v>MicroAd,Inc.</x:v>
      </x:c>
      <x:c r="E976" s="50" t="str">
        <x:v>Growth Market(Domestic)</x:v>
      </x:c>
      <x:c r="F976" s="50" t="str">
        <x:v>Services</x:v>
      </x:c>
      <x:c r="G976" s="51" t="n">
        <x:v>11671.312</x:v>
      </x:c>
      <x:c r="H976" s="51" t="n">
        <x:v>12227.257</x:v>
      </x:c>
      <x:c r="I976" s="51" t="n">
        <x:v>12868.467</x:v>
      </x:c>
      <x:c r="J976" s="51" t="n">
        <x:v>13712.977</x:v>
      </x:c>
      <x:c r="K976" s="51" t="n">
        <x:v>15670.556</x:v>
      </x:c>
      <x:c r="L976" s="52" t="n">
        <x:f>IFERROR(H976/G976-1,"")</x:f>
        <x:v>0.04763346228770171</x:v>
      </x:c>
      <x:c r="M976" s="52" t="n">
        <x:f>IFERROR(I976/H976-1,"")</x:f>
        <x:v>0.05244103399478739</x:v>
      </x:c>
      <x:c r="N976" s="52" t="n">
        <x:f>IFERROR(J976/I976-1,"")</x:f>
        <x:v>0.06562630964511929</x:v>
      </x:c>
      <x:c r="O976" s="52" t="n">
        <x:f>IFERROR(K976/J976-1,"")</x:f>
        <x:v>0.14275375799142664</x:v>
      </x:c>
      <x:c r="P976" s="52" t="n">
        <x:f>IFERROR((K976/G976)^(1/4)-1,"")</x:f>
        <x:v>0.07644335639967847</x:v>
      </x:c>
      <x:c r="Q976" s="51" t="n">
        <x:v>613.12</x:v>
      </x:c>
      <x:c r="R976" s="52" t="n">
        <x:f>IFERROR(Q976/K976,"")</x:f>
        <x:v>0.039125606009129475</x:v>
      </x:c>
      <x:c r="S976" s="53" t="n">
        <x:v>44741</x:v>
      </x:c>
      <x:c r="T976" s="50" t="str">
        <x:v>local_price_first_trade</x:v>
      </x:c>
      <x:c r="U976" s="50" t="str">
        <x:v>株式会社サイバーエージェント</x:v>
      </x:c>
      <x:c r="V976" s="54" t="n">
        <x:v>0.4886</x:v>
      </x:c>
      <x:c r="W976" s="50" t="str">
        <x:v>渡辺 健太郎 / 田中 宏幸 / 榎原 良樹</x:v>
      </x:c>
      <x:c r="X976" s="50" t="b">
        <x:f>AND(COUNT(L976:O976)=4,L976&gt;='設定'!$B$6,M976&gt;='設定'!$B$6,N976&gt;='設定'!$B$6,O976&gt;='設定'!$B$6)</x:f>
        <x:v>0</x:v>
      </x:c>
      <x:c r="Y976" s="50" t="b">
        <x:f>AND(COUNT(G976:K976)=5,P976&gt;='設定'!$B$7)</x:f>
        <x:v>0</x:v>
      </x:c>
      <x:c r="Z976" s="50" t="b">
        <x:f>AND(ISNUMBER(R976),R976&gt;='設定'!$B$8)</x:f>
        <x:v>0</x:v>
      </x:c>
      <x:c r="AA976" s="50" t="b">
        <x:f>AND(ISNUMBER(S976),S976&gt;=DATE(YEAR('設定'!$B$10)-'設定'!$B$9,MONTH('設定'!$B$10),DAY('設定'!$B$10)))</x:f>
        <x:v>1</x:v>
      </x:c>
      <x:c r="AB976" s="55" t="b">
        <x:v>0</x:v>
      </x:c>
      <x:c r="AC976" s="55" t="b">
        <x:v>0</x:v>
      </x:c>
      <x:c r="AD976" s="50" t="n">
        <x:f>IF(X976,1,0)+IF(Z976,1,0)+IF(AA976,1,0)+IF(AB976,1,0)</x:f>
        <x:v>1</x:v>
      </x:c>
      <x:c r="AE976" s="50" t="n">
        <x:f>IF(Y976,1,0)+IF(Z976,1,0)+IF(AA976,1,0)+IF(AB976,1,0)</x:f>
        <x:v>1</x:v>
      </x:c>
      <x:c r="AF976" s="50" t="n">
        <x:f>IF(Y976,1,0)+IF(Z976,1,0)+IF(AA976,1,0)+IF(AC976,1,0)</x:f>
        <x:v>1</x:v>
      </x:c>
      <x:c r="AG976" s="53" t="n">
        <x:v>44741</x:v>
      </x:c>
      <x:c r="AH976" s="50" t="str">
        <x:v>S100XBWH</x:v>
      </x:c>
      <x:c r="AI976" s="50" t="str">
        <x:v>NetSalesSummaryOfBusinessResults</x:v>
      </x:c>
      <x:c r="AJ976" s="50" t="str">
        <x:v>OperatingIncome</x:v>
      </x:c>
      <x:c r="AK976" s="53" t="n">
        <x:v>45930</x:v>
      </x:c>
      <x:c r="AL976" s="50" t="str">
        <x:v>365/365/365/366/365</x:v>
      </x:c>
      <x:c r="AM976" s="51" t="n">
        <x:v>27342654</x:v>
      </x:c>
      <x:c r="AN976" s="51" t="n">
        <x:v>578</x:v>
      </x:c>
      <x:c r="AO976" s="51" t="n">
        <x:f>IFERROR(AM976*AN976,"")</x:f>
        <x:v>15804054012</x:v>
      </x:c>
      <x:c r="AP976" s="56" t="n">
        <x:f>IFERROR(AO976/(K976*1000000),"")</x:f>
        <x:v>1.008519034806423</x:v>
      </x:c>
      <x:c r="AQ976" s="57" t="n">
        <x:v>267644301.66666663</x:v>
      </x:c>
      <x:c r="AR976" s="52" t="n">
        <x:v>0.7323035486818544</x:v>
      </x:c>
      <x:c r="AS976" s="52" t="n">
        <x:v>-0.9099025938317472</x:v>
      </x:c>
      <x:c r="AT976" s="55" t="b">
        <x:v>1</x:v>
      </x:c>
      <x:c r="AU976" s="50"/>
      <x:c r="AV976" s="58" t="n">
        <x:v>-0.2693749854907087</x:v>
      </x:c>
      <x:c r="AW976" s="50" t="n">
        <x:v>3227</x:v>
      </x:c>
      <x:c r="AX976" s="50" t="str">
        <x:v>Future Moat</x:v>
      </x:c>
      <x:c r="AY976" s="50" t="str">
        <x:v>年率ボラティリティ60%以上 / ローカル5年最大下落率-60%以下</x:v>
      </x:c>
      <x:c r="AZ976" s="59" t="str">
        <x:v>2025-12-19 15:39</x:v>
      </x:c>
      <x:c r="BA976" s="53" t="n">
        <x:v>44713</x:v>
      </x:c>
      <x:c r="BB976" s="50"/>
      <x:c r="BC976" s="50"/>
      <x:c r="BD976" s="50"/>
    </x:row>
    <x:row r="977">
      <x:c r="A977" s="50" t="n">
        <x:v>976</x:v>
      </x:c>
      <x:c r="B977" s="50" t="str">
        <x:v>1377</x:v>
      </x:c>
      <x:c r="C977" s="50" t="str">
        <x:v>1377.T</x:v>
      </x:c>
      <x:c r="D977" s="50" t="str">
        <x:v>SAKATA SEED CORPORATION</x:v>
      </x:c>
      <x:c r="E977" s="50" t="str">
        <x:v>Prime Market (Domestic)</x:v>
      </x:c>
      <x:c r="F977" s="50" t="str">
        <x:v>Fishery, Agriculture and Forestry</x:v>
      </x:c>
      <x:c r="G977" s="51" t="n">
        <x:v>69218</x:v>
      </x:c>
      <x:c r="H977" s="51" t="n">
        <x:v>73049</x:v>
      </x:c>
      <x:c r="I977" s="51" t="n">
        <x:v>77263</x:v>
      </x:c>
      <x:c r="J977" s="51" t="n">
        <x:v>88677</x:v>
      </x:c>
      <x:c r="K977" s="51" t="n">
        <x:v>92920</x:v>
      </x:c>
      <x:c r="L977" s="52" t="n">
        <x:f>IFERROR(H977/G977-1,"")</x:f>
        <x:v>0.055346875090294345</x:v>
      </x:c>
      <x:c r="M977" s="52" t="n">
        <x:f>IFERROR(I977/H977-1,"")</x:f>
        <x:v>0.05768730578105097</x:v>
      </x:c>
      <x:c r="N977" s="52" t="n">
        <x:f>IFERROR(J977/I977-1,"")</x:f>
        <x:v>0.14772918473266627</x:v>
      </x:c>
      <x:c r="O977" s="52" t="n">
        <x:f>IFERROR(K977/J977-1,"")</x:f>
        <x:v>0.0478478072104378</x:v>
      </x:c>
      <x:c r="P977" s="52" t="n">
        <x:f>IFERROR((K977/G977)^(1/4)-1,"")</x:f>
        <x:v>0.07639714862378066</x:v>
      </x:c>
      <x:c r="Q977" s="51" t="n">
        <x:v>12257</x:v>
      </x:c>
      <x:c r="R977" s="52" t="n">
        <x:f>IFERROR(Q977/K977,"")</x:f>
        <x:v>0.13190916917778733</x:v>
      </x:c>
      <x:c r="S977" s="53" t="n">
        <x:v>31898</x:v>
      </x:c>
      <x:c r="T977" s="50" t="str">
        <x:v>EDINET_company_history</x:v>
      </x:c>
      <x:c r="U977" s="50" t="str">
        <x:v>有限会社ティーエム興産</x:v>
      </x:c>
      <x:c r="V977" s="54" t="n">
        <x:v>0.1756</x:v>
      </x:c>
      <x:c r="W977" s="50" t="str">
        <x:v>坂田 宏</x:v>
      </x:c>
      <x:c r="X977" s="50" t="b">
        <x:f>AND(COUNT(L977:O977)=4,L977&gt;='設定'!$B$6,M977&gt;='設定'!$B$6,N977&gt;='設定'!$B$6,O977&gt;='設定'!$B$6)</x:f>
        <x:v>0</x:v>
      </x:c>
      <x:c r="Y977" s="50" t="b">
        <x:f>AND(COUNT(G977:K977)=5,P977&gt;='設定'!$B$7)</x:f>
        <x:v>0</x:v>
      </x:c>
      <x:c r="Z977" s="50" t="b">
        <x:f>AND(ISNUMBER(R977),R977&gt;='設定'!$B$8)</x:f>
        <x:v>1</x:v>
      </x:c>
      <x:c r="AA977" s="50" t="b">
        <x:f>AND(ISNUMBER(S977),S977&gt;=DATE(YEAR('設定'!$B$10)-'設定'!$B$9,MONTH('設定'!$B$10),DAY('設定'!$B$10)))</x:f>
        <x:v>0</x:v>
      </x:c>
      <x:c r="AB977" s="55" t="b">
        <x:v>0</x:v>
      </x:c>
      <x:c r="AC977" s="55" t="b">
        <x:v>0</x:v>
      </x:c>
      <x:c r="AD977" s="50" t="n">
        <x:f>IF(X977,1,0)+IF(Z977,1,0)+IF(AA977,1,0)+IF(AB977,1,0)</x:f>
        <x:v>1</x:v>
      </x:c>
      <x:c r="AE977" s="50" t="n">
        <x:f>IF(Y977,1,0)+IF(Z977,1,0)+IF(AA977,1,0)+IF(AB977,1,0)</x:f>
        <x:v>1</x:v>
      </x:c>
      <x:c r="AF977" s="50" t="n">
        <x:f>IF(Y977,1,0)+IF(Z977,1,0)+IF(AA977,1,0)+IF(AC977,1,0)</x:f>
        <x:v>1</x:v>
      </x:c>
      <x:c r="AG977" s="53" t="n">
        <x:v>44348</x:v>
      </x:c>
      <x:c r="AH977" s="50" t="str">
        <x:v>S100WKSN</x:v>
      </x:c>
      <x:c r="AI977" s="50" t="str">
        <x:v>NetSalesSummaryOfBusinessResults</x:v>
      </x:c>
      <x:c r="AJ977" s="50" t="str">
        <x:v>OperatingIncome</x:v>
      </x:c>
      <x:c r="AK977" s="53" t="n">
        <x:v>45808</x:v>
      </x:c>
      <x:c r="AL977" s="50" t="str">
        <x:v>365/365/365/366/365</x:v>
      </x:c>
      <x:c r="AM977" s="51" t="n">
        <x:v>43303050</x:v>
      </x:c>
      <x:c r="AN977" s="51" t="n">
        <x:v>4150</x:v>
      </x:c>
      <x:c r="AO977" s="51" t="n">
        <x:f>IFERROR(AM977*AN977,"")</x:f>
        <x:v>179707657500</x:v>
      </x:c>
      <x:c r="AP977" s="56" t="n">
        <x:f>IFERROR(AO977/(K977*1000000),"")</x:f>
        <x:v>1.9340040626345243</x:v>
      </x:c>
      <x:c r="AQ977" s="57" t="n">
        <x:v>792116691.6666666</x:v>
      </x:c>
      <x:c r="AR977" s="52" t="n">
        <x:v>0.2393634424379365</x:v>
      </x:c>
      <x:c r="AS977" s="52" t="n">
        <x:v>-0.3858411848607819</x:v>
      </x:c>
      <x:c r="AT977" s="55" t="b">
        <x:v>1</x:v>
      </x:c>
      <x:c r="AU977" s="50"/>
      <x:c r="AV977" s="58" t="n">
        <x:v>0.0619931612286155</x:v>
      </x:c>
      <x:c r="AW977" s="50" t="n">
        <x:v>1444</x:v>
      </x:c>
      <x:c r="AX977" s="50" t="str">
        <x:v>Core Moat</x:v>
      </x:c>
      <x:c r="AY977" s="50" t="str">
        <x:v>目立つ機械的警告なし（定性確認は別途必要）</x:v>
      </x:c>
      <x:c r="AZ977" s="59" t="str">
        <x:v>2025-08-25 15:23</x:v>
      </x:c>
      <x:c r="BA977" s="53" t="n">
        <x:v>31898</x:v>
      </x:c>
      <x:c r="BB977" s="50"/>
      <x:c r="BC977" s="50"/>
      <x:c r="BD977" s="50" t="str">
        <x:v>TOPIX Small 1</x:v>
      </x:c>
    </x:row>
    <x:row r="978">
      <x:c r="A978" s="50" t="n">
        <x:v>977</x:v>
      </x:c>
      <x:c r="B978" s="50" t="str">
        <x:v>9505</x:v>
      </x:c>
      <x:c r="C978" s="50" t="str">
        <x:v>9505.T</x:v>
      </x:c>
      <x:c r="D978" s="50" t="str">
        <x:v>Hokuriku Electric Power Company</x:v>
      </x:c>
      <x:c r="E978" s="50" t="str">
        <x:v>Prime Market (Domestic)</x:v>
      </x:c>
      <x:c r="F978" s="50" t="str">
        <x:v>Electric Power and Gas</x:v>
      </x:c>
      <x:c r="G978" s="51" t="n">
        <x:v>639445</x:v>
      </x:c>
      <x:c r="H978" s="51" t="n">
        <x:v>613756</x:v>
      </x:c>
      <x:c r="I978" s="51" t="n">
        <x:v>817601</x:v>
      </x:c>
      <x:c r="J978" s="51" t="n">
        <x:v>808238</x:v>
      </x:c>
      <x:c r="K978" s="51" t="n">
        <x:v>858275</x:v>
      </x:c>
      <x:c r="L978" s="52" t="n">
        <x:f>IFERROR(H978/G978-1,"")</x:f>
        <x:v>-0.040173900804604035</x:v>
      </x:c>
      <x:c r="M978" s="52" t="n">
        <x:f>IFERROR(I978/H978-1,"")</x:f>
        <x:v>0.3321270993684786</x:v>
      </x:c>
      <x:c r="N978" s="52" t="n">
        <x:f>IFERROR(J978/I978-1,"")</x:f>
        <x:v>-0.011451796169525186</x:v>
      </x:c>
      <x:c r="O978" s="52" t="n">
        <x:f>IFERROR(K978/J978-1,"")</x:f>
        <x:v>0.061908744701437035</x:v>
      </x:c>
      <x:c r="P978" s="52" t="n">
        <x:f>IFERROR((K978/G978)^(1/4)-1,"")</x:f>
        <x:v>0.07635570404928127</x:v>
      </x:c>
      <x:c r="Q978" s="51" t="n">
        <x:v>101034</x:v>
      </x:c>
      <x:c r="R978" s="52" t="n">
        <x:f>IFERROR(Q978/K978,"")</x:f>
        <x:v>0.11771751478255804</x:v>
      </x:c>
      <x:c r="S978" s="53" t="n">
        <x:v>19329</x:v>
      </x:c>
      <x:c r="T978" s="50" t="str">
        <x:v>EDINET_company_history</x:v>
      </x:c>
      <x:c r="U978" s="50" t="str">
        <x:v>日本マスタートラスト信託銀行 株式会社（信託口）</x:v>
      </x:c>
      <x:c r="V978" s="54" t="n">
        <x:v>0.1144</x:v>
      </x:c>
      <x:c r="W978" s="50" t="str">
        <x:v>金井 豊 / 松田 光司 / 平田 亙</x:v>
      </x:c>
      <x:c r="X978" s="50" t="b">
        <x:f>AND(COUNT(L978:O978)=4,L978&gt;='設定'!$B$6,M978&gt;='設定'!$B$6,N978&gt;='設定'!$B$6,O978&gt;='設定'!$B$6)</x:f>
        <x:v>0</x:v>
      </x:c>
      <x:c r="Y978" s="50" t="b">
        <x:f>AND(COUNT(G978:K978)=5,P978&gt;='設定'!$B$7)</x:f>
        <x:v>0</x:v>
      </x:c>
      <x:c r="Z978" s="50" t="b">
        <x:f>AND(ISNUMBER(R978),R978&gt;='設定'!$B$8)</x:f>
        <x:v>1</x:v>
      </x:c>
      <x:c r="AA978" s="50" t="b">
        <x:f>AND(ISNUMBER(S978),S978&gt;=DATE(YEAR('設定'!$B$10)-'設定'!$B$9,MONTH('設定'!$B$10),DAY('設定'!$B$10)))</x:f>
        <x:v>0</x:v>
      </x:c>
      <x:c r="AB978" s="55" t="b">
        <x:v>0</x:v>
      </x:c>
      <x:c r="AC978" s="55" t="b">
        <x:v>0</x:v>
      </x:c>
      <x:c r="AD978" s="50" t="n">
        <x:f>IF(X978,1,0)+IF(Z978,1,0)+IF(AA978,1,0)+IF(AB978,1,0)</x:f>
        <x:v>1</x:v>
      </x:c>
      <x:c r="AE978" s="50" t="n">
        <x:f>IF(Y978,1,0)+IF(Z978,1,0)+IF(AA978,1,0)+IF(AB978,1,0)</x:f>
        <x:v>1</x:v>
      </x:c>
      <x:c r="AF978" s="50" t="n">
        <x:f>IF(Y978,1,0)+IF(Z978,1,0)+IF(AA978,1,0)+IF(AC978,1,0)</x:f>
        <x:v>1</x:v>
      </x:c>
      <x:c r="AG978" s="53" t="n">
        <x:v>44348</x:v>
      </x:c>
      <x:c r="AH978" s="50" t="str">
        <x:v>S100W61P</x:v>
      </x:c>
      <x:c r="AI978" s="50" t="str">
        <x:v>NetSalesSummaryOfBusinessResults</x:v>
      </x:c>
      <x:c r="AJ978" s="50" t="str">
        <x:v>OperatingIncome</x:v>
      </x:c>
      <x:c r="AK978" s="53" t="n">
        <x:v>45747</x:v>
      </x:c>
      <x:c r="AL978" s="50" t="str">
        <x:v>365/365/365/366/365</x:v>
      </x:c>
      <x:c r="AM978" s="51" t="n">
        <x:v>208843494</x:v>
      </x:c>
      <x:c r="AN978" s="51" t="n">
        <x:v>804.5</x:v>
      </x:c>
      <x:c r="AO978" s="51" t="n">
        <x:f>IFERROR(AM978*AN978,"")</x:f>
        <x:v>168014590923</x:v>
      </x:c>
      <x:c r="AP978" s="56" t="n">
        <x:f>IFERROR(AO978/(K978*1000000),"")</x:f>
        <x:v>0.19575845844630219</x:v>
      </x:c>
      <x:c r="AQ978" s="57" t="n">
        <x:v>1064338543.5148112</x:v>
      </x:c>
      <x:c r="AR978" s="52" t="n">
        <x:v>0.3054855980941995</x:v>
      </x:c>
      <x:c r="AS978" s="52" t="n">
        <x:v>-0.4018544455741483</x:v>
      </x:c>
      <x:c r="AT978" s="55" t="b">
        <x:v>1</x:v>
      </x:c>
      <x:c r="AU978" s="50"/>
      <x:c r="AV978" s="58" t="n">
        <x:v>0.1132458891248846</x:v>
      </x:c>
      <x:c r="AW978" s="50" t="n">
        <x:v>1155</x:v>
      </x:c>
      <x:c r="AX978" s="50" t="str">
        <x:v>Future Moat</x:v>
      </x:c>
      <x:c r="AY978" s="50" t="str">
        <x:v>目立つ機械的警告なし（定性確認は別途必要）</x:v>
      </x:c>
      <x:c r="AZ978" s="59" t="str">
        <x:v>2025-06-26 15:30</x:v>
      </x:c>
      <x:c r="BA978" s="53" t="n">
        <x:v>19329</x:v>
      </x:c>
      <x:c r="BB978" s="50"/>
      <x:c r="BC978" s="50"/>
      <x:c r="BD978" s="50" t="str">
        <x:v>TOPIX Mid400</x:v>
      </x:c>
    </x:row>
    <x:row r="979">
      <x:c r="A979" s="50" t="n">
        <x:v>978</x:v>
      </x:c>
      <x:c r="B979" s="50" t="str">
        <x:v>6820</x:v>
      </x:c>
      <x:c r="C979" s="50" t="str">
        <x:v>6820.T</x:v>
      </x:c>
      <x:c r="D979" s="50" t="str">
        <x:v>ICOM INCORPORATED</x:v>
      </x:c>
      <x:c r="E979" s="50" t="str">
        <x:v>Prime Market (Domestic)</x:v>
      </x:c>
      <x:c r="F979" s="50" t="str">
        <x:v>Electric Appliances</x:v>
      </x:c>
      <x:c r="G979" s="51" t="n">
        <x:v>27941</x:v>
      </x:c>
      <x:c r="H979" s="51" t="n">
        <x:v>28277</x:v>
      </x:c>
      <x:c r="I979" s="51" t="n">
        <x:v>34173</x:v>
      </x:c>
      <x:c r="J979" s="51" t="n">
        <x:v>37117</x:v>
      </x:c>
      <x:c r="K979" s="51" t="n">
        <x:v>37468</x:v>
      </x:c>
      <x:c r="L979" s="52" t="n">
        <x:f>IFERROR(H979/G979-1,"")</x:f>
        <x:v>0.012025339107404998</x:v>
      </x:c>
      <x:c r="M979" s="52" t="n">
        <x:f>IFERROR(I979/H979-1,"")</x:f>
        <x:v>0.2085086819676769</x:v>
      </x:c>
      <x:c r="N979" s="52" t="n">
        <x:f>IFERROR(J979/I979-1,"")</x:f>
        <x:v>0.08614988441166993</x:v>
      </x:c>
      <x:c r="O979" s="52" t="n">
        <x:f>IFERROR(K979/J979-1,"")</x:f>
        <x:v>0.00945658323679166</x:v>
      </x:c>
      <x:c r="P979" s="52" t="n">
        <x:f>IFERROR((K979/G979)^(1/4)-1,"")</x:f>
        <x:v>0.07610498081598349</x:v>
      </x:c>
      <x:c r="Q979" s="51" t="n">
        <x:v>3721</x:v>
      </x:c>
      <x:c r="R979" s="52" t="n">
        <x:f>IFERROR(Q979/K979,"")</x:f>
        <x:v>0.09931141240525249</x:v>
      </x:c>
      <x:c r="S979" s="53" t="n">
        <x:v>33208</x:v>
      </x:c>
      <x:c r="T979" s="50" t="str">
        <x:v>EDINET_company_history</x:v>
      </x:c>
      <x:c r="U979" s="50" t="str">
        <x:v>井上 徳造</x:v>
      </x:c>
      <x:c r="V979" s="54" t="n">
        <x:v>0.1428</x:v>
      </x:c>
      <x:c r="W979" s="50" t="str">
        <x:v>井上 徳造 / 中岡 洋詞</x:v>
      </x:c>
      <x:c r="X979" s="50" t="b">
        <x:f>AND(COUNT(L979:O979)=4,L979&gt;='設定'!$B$6,M979&gt;='設定'!$B$6,N979&gt;='設定'!$B$6,O979&gt;='設定'!$B$6)</x:f>
        <x:v>0</x:v>
      </x:c>
      <x:c r="Y979" s="50" t="b">
        <x:f>AND(COUNT(G979:K979)=5,P979&gt;='設定'!$B$7)</x:f>
        <x:v>0</x:v>
      </x:c>
      <x:c r="Z979" s="50" t="b">
        <x:f>AND(ISNUMBER(R979),R979&gt;='設定'!$B$8)</x:f>
        <x:v>0</x:v>
      </x:c>
      <x:c r="AA979" s="50" t="b">
        <x:f>AND(ISNUMBER(S979),S979&gt;=DATE(YEAR('設定'!$B$10)-'設定'!$B$9,MONTH('設定'!$B$10),DAY('設定'!$B$10)))</x:f>
        <x:v>0</x:v>
      </x:c>
      <x:c r="AB979" s="55" t="b">
        <x:v>1</x:v>
      </x:c>
      <x:c r="AC979" s="55" t="b">
        <x:v>1</x:v>
      </x:c>
      <x:c r="AD979" s="50" t="n">
        <x:f>IF(X979,1,0)+IF(Z979,1,0)+IF(AA979,1,0)+IF(AB979,1,0)</x:f>
        <x:v>1</x:v>
      </x:c>
      <x:c r="AE979" s="50" t="n">
        <x:f>IF(Y979,1,0)+IF(Z979,1,0)+IF(AA979,1,0)+IF(AB979,1,0)</x:f>
        <x:v>1</x:v>
      </x:c>
      <x:c r="AF979" s="50" t="n">
        <x:f>IF(Y979,1,0)+IF(Z979,1,0)+IF(AA979,1,0)+IF(AC979,1,0)</x:f>
        <x:v>1</x:v>
      </x:c>
      <x:c r="AG979" s="53" t="n">
        <x:v>44348</x:v>
      </x:c>
      <x:c r="AH979" s="50" t="str">
        <x:v>S100W2G0</x:v>
      </x:c>
      <x:c r="AI979" s="50" t="str">
        <x:v>NetSalesSummaryOfBusinessResults</x:v>
      </x:c>
      <x:c r="AJ979" s="50" t="str">
        <x:v>OperatingIncome</x:v>
      </x:c>
      <x:c r="AK979" s="53" t="n">
        <x:v>45747</x:v>
      </x:c>
      <x:c r="AL979" s="50" t="str">
        <x:v>365/365/365/366/365</x:v>
      </x:c>
      <x:c r="AM979" s="51" t="n">
        <x:v>14352400</x:v>
      </x:c>
      <x:c r="AN979" s="51" t="n">
        <x:v>2969</x:v>
      </x:c>
      <x:c r="AO979" s="51" t="n">
        <x:f>IFERROR(AM979*AN979,"")</x:f>
        <x:v>42612275600</x:v>
      </x:c>
      <x:c r="AP979" s="56" t="n">
        <x:f>IFERROR(AO979/(K979*1000000),"")</x:f>
        <x:v>1.137297843493114</x:v>
      </x:c>
      <x:c r="AQ979" s="57" t="n">
        <x:v>76239741.66666667</x:v>
      </x:c>
      <x:c r="AR979" s="52" t="n">
        <x:v>0.2376559112068518</x:v>
      </x:c>
      <x:c r="AS979" s="52" t="n">
        <x:v>-0.3428336869976951</x:v>
      </x:c>
      <x:c r="AT979" s="55" t="b">
        <x:v>1</x:v>
      </x:c>
      <x:c r="AU979" s="50"/>
      <x:c r="AV979" s="58" t="n">
        <x:v>0.3810598346454795</x:v>
      </x:c>
      <x:c r="AW979" s="50" t="n">
        <x:v>229</x:v>
      </x:c>
      <x:c r="AX979" s="50" t="str">
        <x:v>Future Moat</x:v>
      </x:c>
      <x:c r="AY979" s="50" t="str">
        <x:v>目立つ機械的警告なし（定性確認は別途必要）</x:v>
      </x:c>
      <x:c r="AZ979" s="59" t="str">
        <x:v>2025-06-25 12:58</x:v>
      </x:c>
      <x:c r="BA979" s="53" t="n">
        <x:v>33208</x:v>
      </x:c>
      <x:c r="BB979" s="50" t="str">
        <x:v>井上 徳造</x:v>
      </x:c>
      <x:c r="BC979" s="50"/>
      <x:c r="BD979" s="50" t="str">
        <x:v>TOPIX Small 2</x:v>
      </x:c>
    </x:row>
    <x:row r="980">
      <x:c r="A980" s="50" t="n">
        <x:v>979</x:v>
      </x:c>
      <x:c r="B980" s="50" t="str">
        <x:v>5903</x:v>
      </x:c>
      <x:c r="C980" s="50" t="str">
        <x:v>5903.T</x:v>
      </x:c>
      <x:c r="D980" s="50" t="str">
        <x:v>SHINPO CO.,LTD.</x:v>
      </x:c>
      <x:c r="E980" s="50" t="str">
        <x:v>Standard Market(Domestic)</x:v>
      </x:c>
      <x:c r="F980" s="50" t="str">
        <x:v>Metal Products</x:v>
      </x:c>
      <x:c r="G980" s="51" t="n">
        <x:v>5497.996</x:v>
      </x:c>
      <x:c r="H980" s="51" t="n">
        <x:v>6207.361</x:v>
      </x:c>
      <x:c r="I980" s="51" t="n">
        <x:v>6390.311</x:v>
      </x:c>
      <x:c r="J980" s="51" t="n">
        <x:v>7211.164</x:v>
      </x:c>
      <x:c r="K980" s="51" t="n">
        <x:v>7368.8</x:v>
      </x:c>
      <x:c r="L980" s="52" t="n">
        <x:f>IFERROR(H980/G980-1,"")</x:f>
        <x:v>0.1290224656402077</x:v>
      </x:c>
      <x:c r="M980" s="52" t="n">
        <x:f>IFERROR(I980/H980-1,"")</x:f>
        <x:v>0.029473072373267684</x:v>
      </x:c>
      <x:c r="N980" s="52" t="n">
        <x:f>IFERROR(J980/I980-1,"")</x:f>
        <x:v>0.12845274666600726</x:v>
      </x:c>
      <x:c r="O980" s="52" t="n">
        <x:f>IFERROR(K980/J980-1,"")</x:f>
        <x:v>0.02185999375412906</x:v>
      </x:c>
      <x:c r="P980" s="52" t="n">
        <x:f>IFERROR((K980/G980)^(1/4)-1,"")</x:f>
        <x:v>0.0759648588248878</x:v>
      </x:c>
      <x:c r="Q980" s="51" t="n">
        <x:v>976.345</x:v>
      </x:c>
      <x:c r="R980" s="52" t="n">
        <x:f>IFERROR(Q980/K980,"")</x:f>
        <x:v>0.13249715014656388</x:v>
      </x:c>
      <x:c r="S980" s="53" t="n">
        <x:v>38322</x:v>
      </x:c>
      <x:c r="T980" s="50" t="str">
        <x:v>EDINET_company_history</x:v>
      </x:c>
      <x:c r="U980" s="50" t="str">
        <x:v>ヤマタケ総業有限会社</x:v>
      </x:c>
      <x:c r="V980" s="54" t="n">
        <x:v>0.3556</x:v>
      </x:c>
      <x:c r="W980" s="50" t="str">
        <x:v>安藤 紀彦</x:v>
      </x:c>
      <x:c r="X980" s="50" t="b">
        <x:f>AND(COUNT(L980:O980)=4,L980&gt;='設定'!$B$6,M980&gt;='設定'!$B$6,N980&gt;='設定'!$B$6,O980&gt;='設定'!$B$6)</x:f>
        <x:v>0</x:v>
      </x:c>
      <x:c r="Y980" s="50" t="b">
        <x:f>AND(COUNT(G980:K980)=5,P980&gt;='設定'!$B$7)</x:f>
        <x:v>0</x:v>
      </x:c>
      <x:c r="Z980" s="50" t="b">
        <x:f>AND(ISNUMBER(R980),R980&gt;='設定'!$B$8)</x:f>
        <x:v>1</x:v>
      </x:c>
      <x:c r="AA980" s="50" t="b">
        <x:f>AND(ISNUMBER(S980),S980&gt;=DATE(YEAR('設定'!$B$10)-'設定'!$B$9,MONTH('設定'!$B$10),DAY('設定'!$B$10)))</x:f>
        <x:v>0</x:v>
      </x:c>
      <x:c r="AB980" s="55" t="b">
        <x:v>0</x:v>
      </x:c>
      <x:c r="AC980" s="55" t="b">
        <x:v>0</x:v>
      </x:c>
      <x:c r="AD980" s="50" t="n">
        <x:f>IF(X980,1,0)+IF(Z980,1,0)+IF(AA980,1,0)+IF(AB980,1,0)</x:f>
        <x:v>1</x:v>
      </x:c>
      <x:c r="AE980" s="50" t="n">
        <x:f>IF(Y980,1,0)+IF(Z980,1,0)+IF(AA980,1,0)+IF(AB980,1,0)</x:f>
        <x:v>1</x:v>
      </x:c>
      <x:c r="AF980" s="50" t="n">
        <x:f>IF(Y980,1,0)+IF(Z980,1,0)+IF(AA980,1,0)+IF(AC980,1,0)</x:f>
        <x:v>1</x:v>
      </x:c>
      <x:c r="AG980" s="53" t="n">
        <x:v>44348</x:v>
      </x:c>
      <x:c r="AH980" s="50" t="str">
        <x:v>S100WP45</x:v>
      </x:c>
      <x:c r="AI980" s="50" t="str">
        <x:v>NetSalesSummaryOfBusinessResults</x:v>
      </x:c>
      <x:c r="AJ980" s="50" t="str">
        <x:v>OperatingIncome</x:v>
      </x:c>
      <x:c r="AK980" s="53" t="n">
        <x:v>45838</x:v>
      </x:c>
      <x:c r="AL980" s="50" t="str">
        <x:v>365/365/365/366/365</x:v>
      </x:c>
      <x:c r="AM980" s="51" t="n">
        <x:v>5500750</x:v>
      </x:c>
      <x:c r="AN980" s="51" t="n">
        <x:v>1697</x:v>
      </x:c>
      <x:c r="AO980" s="51" t="n">
        <x:f>IFERROR(AM980*AN980,"")</x:f>
        <x:v>9334772750</x:v>
      </x:c>
      <x:c r="AP980" s="56" t="n">
        <x:f>IFERROR(AO980/(K980*1000000),"")</x:f>
        <x:v>1.2667968665182934</x:v>
      </x:c>
      <x:c r="AQ980" s="57" t="n">
        <x:v>25285130</x:v>
      </x:c>
      <x:c r="AR980" s="52" t="n">
        <x:v>0.2484925292545978</x:v>
      </x:c>
      <x:c r="AS980" s="52" t="n">
        <x:v>-0.3507170503752193</x:v>
      </x:c>
      <x:c r="AT980" s="55" t="b">
        <x:v>1</x:v>
      </x:c>
      <x:c r="AU980" s="50"/>
      <x:c r="AV980" s="58" t="n">
        <x:v>0.1892872750514775</x:v>
      </x:c>
      <x:c r="AW980" s="50" t="n">
        <x:v>749</x:v>
      </x:c>
      <x:c r="AX980" s="50" t="str">
        <x:v>Discovery</x:v>
      </x:c>
      <x:c r="AY980" s="50" t="str">
        <x:v>目立つ機械的警告なし（定性確認は別途必要）</x:v>
      </x:c>
      <x:c r="AZ980" s="59" t="str">
        <x:v>2025-09-18 09:16</x:v>
      </x:c>
      <x:c r="BA980" s="53" t="n">
        <x:v>38322</x:v>
      </x:c>
      <x:c r="BB980" s="50"/>
      <x:c r="BC980" s="50"/>
      <x:c r="BD980" s="50"/>
    </x:row>
    <x:row r="981">
      <x:c r="A981" s="50" t="n">
        <x:v>980</x:v>
      </x:c>
      <x:c r="B981" s="50" t="str">
        <x:v>1736</x:v>
      </x:c>
      <x:c r="C981" s="50" t="str">
        <x:v>1736.T</x:v>
      </x:c>
      <x:c r="D981" s="50" t="str">
        <x:v>OTEC CORPORATION</x:v>
      </x:c>
      <x:c r="E981" s="50" t="str">
        <x:v>Standard Market(Domestic)</x:v>
      </x:c>
      <x:c r="F981" s="50" t="str">
        <x:v>Construction</x:v>
      </x:c>
      <x:c r="G981" s="51" t="n">
        <x:v>23458.243</x:v>
      </x:c>
      <x:c r="H981" s="51" t="n">
        <x:v>25410.37</x:v>
      </x:c>
      <x:c r="I981" s="51" t="n">
        <x:v>26138.165</x:v>
      </x:c>
      <x:c r="J981" s="51" t="n">
        <x:v>29374.185</x:v>
      </x:c>
      <x:c r="K981" s="51" t="n">
        <x:v>31424.058</x:v>
      </x:c>
      <x:c r="L981" s="52" t="n">
        <x:f>IFERROR(H981/G981-1,"")</x:f>
        <x:v>0.08321710197988819</x:v>
      </x:c>
      <x:c r="M981" s="52" t="n">
        <x:f>IFERROR(I981/H981-1,"")</x:f>
        <x:v>0.028641652994427114</x:v>
      </x:c>
      <x:c r="N981" s="52" t="n">
        <x:f>IFERROR(J981/I981-1,"")</x:f>
        <x:v>0.12380440631543954</x:v>
      </x:c>
      <x:c r="O981" s="52" t="n">
        <x:f>IFERROR(K981/J981-1,"")</x:f>
        <x:v>0.06978484679660046</x:v>
      </x:c>
      <x:c r="P981" s="52" t="n">
        <x:f>IFERROR((K981/G981)^(1/4)-1,"")</x:f>
        <x:v>0.07582515988903227</x:v>
      </x:c>
      <x:c r="Q981" s="51" t="n">
        <x:v>4024.525</x:v>
      </x:c>
      <x:c r="R981" s="52" t="n">
        <x:f>IFERROR(Q981/K981,"")</x:f>
        <x:v>0.12807146040781875</x:v>
      </x:c>
      <x:c r="S981" s="53" t="n">
        <x:v>38322</x:v>
      </x:c>
      <x:c r="T981" s="50" t="str">
        <x:v>EDINET_company_history</x:v>
      </x:c>
      <x:c r="U981" s="50" t="str">
        <x:v>株式会社日本カストディ銀行（りそな銀行再信託分・日本継手株式会社退職給付信託口）</x:v>
      </x:c>
      <x:c r="V981" s="54" t="n">
        <x:v>0.2005</x:v>
      </x:c>
      <x:c r="W981" s="50" t="str">
        <x:v>市原 伸一</x:v>
      </x:c>
      <x:c r="X981" s="50" t="b">
        <x:f>AND(COUNT(L981:O981)=4,L981&gt;='設定'!$B$6,M981&gt;='設定'!$B$6,N981&gt;='設定'!$B$6,O981&gt;='設定'!$B$6)</x:f>
        <x:v>0</x:v>
      </x:c>
      <x:c r="Y981" s="50" t="b">
        <x:f>AND(COUNT(G981:K981)=5,P981&gt;='設定'!$B$7)</x:f>
        <x:v>0</x:v>
      </x:c>
      <x:c r="Z981" s="50" t="b">
        <x:f>AND(ISNUMBER(R981),R981&gt;='設定'!$B$8)</x:f>
        <x:v>1</x:v>
      </x:c>
      <x:c r="AA981" s="50" t="b">
        <x:f>AND(ISNUMBER(S981),S981&gt;=DATE(YEAR('設定'!$B$10)-'設定'!$B$9,MONTH('設定'!$B$10),DAY('設定'!$B$10)))</x:f>
        <x:v>0</x:v>
      </x:c>
      <x:c r="AB981" s="55" t="b">
        <x:v>0</x:v>
      </x:c>
      <x:c r="AC981" s="55" t="b">
        <x:v>0</x:v>
      </x:c>
      <x:c r="AD981" s="50" t="n">
        <x:f>IF(X981,1,0)+IF(Z981,1,0)+IF(AA981,1,0)+IF(AB981,1,0)</x:f>
        <x:v>1</x:v>
      </x:c>
      <x:c r="AE981" s="50" t="n">
        <x:f>IF(Y981,1,0)+IF(Z981,1,0)+IF(AA981,1,0)+IF(AB981,1,0)</x:f>
        <x:v>1</x:v>
      </x:c>
      <x:c r="AF981" s="50" t="n">
        <x:f>IF(Y981,1,0)+IF(Z981,1,0)+IF(AA981,1,0)+IF(AC981,1,0)</x:f>
        <x:v>1</x:v>
      </x:c>
      <x:c r="AG981" s="53" t="n">
        <x:v>44348</x:v>
      </x:c>
      <x:c r="AH981" s="50" t="str">
        <x:v>S100W6KN</x:v>
      </x:c>
      <x:c r="AI981" s="50" t="str">
        <x:v>NetSalesSummaryOfBusinessResults</x:v>
      </x:c>
      <x:c r="AJ981" s="50" t="str">
        <x:v>OperatingIncome</x:v>
      </x:c>
      <x:c r="AK981" s="53" t="n">
        <x:v>45747</x:v>
      </x:c>
      <x:c r="AL981" s="50" t="str">
        <x:v>365/365/365/366/365</x:v>
      </x:c>
      <x:c r="AM981" s="51" t="n">
        <x:v>5216300</x:v>
      </x:c>
      <x:c r="AN981" s="51" t="n">
        <x:v>2294</x:v>
      </x:c>
      <x:c r="AO981" s="51" t="n">
        <x:f>IFERROR(AM981*AN981,"")</x:f>
        <x:v>11966192200</x:v>
      </x:c>
      <x:c r="AP981" s="56" t="n">
        <x:f>IFERROR(AO981/(K981*1000000),"")</x:f>
        <x:v>0.3807971650255992</x:v>
      </x:c>
      <x:c r="AQ981" s="57" t="n">
        <x:v>14883283.333333334</x:v>
      </x:c>
      <x:c r="AR981" s="52" t="n">
        <x:v>0.3170844762679946</x:v>
      </x:c>
      <x:c r="AS981" s="52" t="n">
        <x:v>-0.2650602375199685</x:v>
      </x:c>
      <x:c r="AT981" s="55" t="b">
        <x:v>0</x:v>
      </x:c>
      <x:c r="AU981" s="50" t="str">
        <x:v>low_liquidity</x:v>
      </x:c>
      <x:c r="AV981" s="58" t="n">
        <x:v>0.1362266448706316</x:v>
      </x:c>
      <x:c r="AW981" s="50" t="n">
        <x:v>1024</x:v>
      </x:c>
      <x:c r="AX981" s="50" t="str">
        <x:v>Discovery</x:v>
      </x:c>
      <x:c r="AY981" s="50" t="str">
        <x:v>既存適格性フィルター不通過: low_liquidity / 60日平均売買代金2,000万円未満</x:v>
      </x:c>
      <x:c r="AZ981" s="59" t="str">
        <x:v>2025-06-26 15:09</x:v>
      </x:c>
      <x:c r="BA981" s="53" t="n">
        <x:v>38322</x:v>
      </x:c>
      <x:c r="BB981" s="50"/>
      <x:c r="BC981" s="50"/>
      <x:c r="BD981" s="50"/>
    </x:row>
    <x:row r="982">
      <x:c r="A982" s="50" t="n">
        <x:v>981</x:v>
      </x:c>
      <x:c r="B982" s="50" t="str">
        <x:v>4975</x:v>
      </x:c>
      <x:c r="C982" s="50" t="str">
        <x:v>4975.T</x:v>
      </x:c>
      <x:c r="D982" s="50" t="str">
        <x:v>JCU CORPORATION</x:v>
      </x:c>
      <x:c r="E982" s="50" t="str">
        <x:v>Prime Market (Domestic)</x:v>
      </x:c>
      <x:c r="F982" s="50" t="str">
        <x:v>Chemicals</x:v>
      </x:c>
      <x:c r="G982" s="51" t="n">
        <x:v>21192.063</x:v>
      </x:c>
      <x:c r="H982" s="51" t="n">
        <x:v>24256.069</x:v>
      </x:c>
      <x:c r="I982" s="51" t="n">
        <x:v>27137.641</x:v>
      </x:c>
      <x:c r="J982" s="51" t="n">
        <x:v>24859.731</x:v>
      </x:c>
      <x:c r="K982" s="51" t="n">
        <x:v>28356.968</x:v>
      </x:c>
      <x:c r="L982" s="52" t="n">
        <x:f>IFERROR(H982/G982-1,"")</x:f>
        <x:v>0.14458271476448514</x:v>
      </x:c>
      <x:c r="M982" s="52" t="n">
        <x:f>IFERROR(I982/H982-1,"")</x:f>
        <x:v>0.11879798000244812</x:v>
      </x:c>
      <x:c r="N982" s="52" t="n">
        <x:f>IFERROR(J982/I982-1,"")</x:f>
        <x:v>-0.08393913089203298</x:v>
      </x:c>
      <x:c r="O982" s="52" t="n">
        <x:f>IFERROR(K982/J982-1,"")</x:f>
        <x:v>0.140678794955585</x:v>
      </x:c>
      <x:c r="P982" s="52" t="n">
        <x:f>IFERROR((K982/G982)^(1/4)-1,"")</x:f>
        <x:v>0.07552779695736356</x:v>
      </x:c>
      <x:c r="Q982" s="51" t="n">
        <x:v>10513.763</x:v>
      </x:c>
      <x:c r="R982" s="52" t="n">
        <x:f>IFERROR(Q982/K982,"")</x:f>
        <x:v>0.37076470940052547</x:v>
      </x:c>
      <x:c r="S982" s="53" t="n">
        <x:v>38687</x:v>
      </x:c>
      <x:c r="T982" s="50" t="str">
        <x:v>EDINET_company_history</x:v>
      </x:c>
      <x:c r="U982" s="50" t="str">
        <x:v>日本マスタートラスト信託銀行株式会社（信託口）</x:v>
      </x:c>
      <x:c r="V982" s="54" t="n">
        <x:v>0.1361</x:v>
      </x:c>
      <x:c r="W982" s="50" t="str">
        <x:v>木村 昌志 / 大森 晃久</x:v>
      </x:c>
      <x:c r="X982" s="50" t="b">
        <x:f>AND(COUNT(L982:O982)=4,L982&gt;='設定'!$B$6,M982&gt;='設定'!$B$6,N982&gt;='設定'!$B$6,O982&gt;='設定'!$B$6)</x:f>
        <x:v>0</x:v>
      </x:c>
      <x:c r="Y982" s="50" t="b">
        <x:f>AND(COUNT(G982:K982)=5,P982&gt;='設定'!$B$7)</x:f>
        <x:v>0</x:v>
      </x:c>
      <x:c r="Z982" s="50" t="b">
        <x:f>AND(ISNUMBER(R982),R982&gt;='設定'!$B$8)</x:f>
        <x:v>1</x:v>
      </x:c>
      <x:c r="AA982" s="50" t="b">
        <x:f>AND(ISNUMBER(S982),S982&gt;=DATE(YEAR('設定'!$B$10)-'設定'!$B$9,MONTH('設定'!$B$10),DAY('設定'!$B$10)))</x:f>
        <x:v>0</x:v>
      </x:c>
      <x:c r="AB982" s="55" t="b">
        <x:v>0</x:v>
      </x:c>
      <x:c r="AC982" s="55" t="b">
        <x:v>0</x:v>
      </x:c>
      <x:c r="AD982" s="50" t="n">
        <x:f>IF(X982,1,0)+IF(Z982,1,0)+IF(AA982,1,0)+IF(AB982,1,0)</x:f>
        <x:v>1</x:v>
      </x:c>
      <x:c r="AE982" s="50" t="n">
        <x:f>IF(Y982,1,0)+IF(Z982,1,0)+IF(AA982,1,0)+IF(AB982,1,0)</x:f>
        <x:v>1</x:v>
      </x:c>
      <x:c r="AF982" s="50" t="n">
        <x:f>IF(Y982,1,0)+IF(Z982,1,0)+IF(AA982,1,0)+IF(AC982,1,0)</x:f>
        <x:v>1</x:v>
      </x:c>
      <x:c r="AG982" s="53" t="n">
        <x:v>44348</x:v>
      </x:c>
      <x:c r="AH982" s="50" t="str">
        <x:v>S100W7B3</x:v>
      </x:c>
      <x:c r="AI982" s="50" t="str">
        <x:v>NetSalesSummaryOfBusinessResults</x:v>
      </x:c>
      <x:c r="AJ982" s="50" t="str">
        <x:v>OperatingIncome</x:v>
      </x:c>
      <x:c r="AK982" s="53" t="n">
        <x:v>45747</x:v>
      </x:c>
      <x:c r="AL982" s="50" t="str">
        <x:v>365/365/365/366/365</x:v>
      </x:c>
      <x:c r="AM982" s="51" t="n">
        <x:v>24921249</x:v>
      </x:c>
      <x:c r="AN982" s="51" t="n">
        <x:v>7430</x:v>
      </x:c>
      <x:c r="AO982" s="51" t="n">
        <x:f>IFERROR(AM982*AN982,"")</x:f>
        <x:v>185164880070</x:v>
      </x:c>
      <x:c r="AP982" s="56" t="n">
        <x:f>IFERROR(AO982/(K982*1000000),"")</x:f>
        <x:v>6.529784145822642</x:v>
      </x:c>
      <x:c r="AQ982" s="57" t="n">
        <x:v>690168716.6666666</x:v>
      </x:c>
      <x:c r="AR982" s="52" t="n">
        <x:v>0.3504556818733053</x:v>
      </x:c>
      <x:c r="AS982" s="52" t="n">
        <x:v>-0.4921448834435746</x:v>
      </x:c>
      <x:c r="AT982" s="55" t="b">
        <x:v>1</x:v>
      </x:c>
      <x:c r="AU982" s="50"/>
      <x:c r="AV982" s="58" t="n">
        <x:v>0.4644980910054656</x:v>
      </x:c>
      <x:c r="AW982" s="50" t="n">
        <x:v>120</x:v>
      </x:c>
      <x:c r="AX982" s="50" t="str">
        <x:v>Core Moat</x:v>
      </x:c>
      <x:c r="AY982" s="50" t="str">
        <x:v>目立つ機械的警告なし（定性確認は別途必要）</x:v>
      </x:c>
      <x:c r="AZ982" s="59" t="str">
        <x:v>2025-06-27 09:06</x:v>
      </x:c>
      <x:c r="BA982" s="53" t="n">
        <x:v>38687</x:v>
      </x:c>
      <x:c r="BB982" s="50"/>
      <x:c r="BC982" s="50"/>
      <x:c r="BD982" s="50" t="str">
        <x:v>TOPIX Small 1</x:v>
      </x:c>
    </x:row>
    <x:row r="983">
      <x:c r="A983" s="50" t="n">
        <x:v>982</x:v>
      </x:c>
      <x:c r="B983" s="50" t="str">
        <x:v>8715</x:v>
      </x:c>
      <x:c r="C983" s="50" t="str">
        <x:v>8715.T</x:v>
      </x:c>
      <x:c r="D983" s="50" t="str">
        <x:v>Anicom Holdings,Inc.</x:v>
      </x:c>
      <x:c r="E983" s="50" t="str">
        <x:v>Prime Market (Domestic)</x:v>
      </x:c>
      <x:c r="F983" s="50" t="str">
        <x:v>Insurance</x:v>
      </x:c>
      <x:c r="G983" s="51" t="n">
        <x:v>1876</x:v>
      </x:c>
      <x:c r="H983" s="51" t="n">
        <x:v>1803</x:v>
      </x:c>
      <x:c r="I983" s="51" t="n">
        <x:v>2832</x:v>
      </x:c>
      <x:c r="J983" s="51" t="n">
        <x:v>5402</x:v>
      </x:c>
      <x:c r="K983" s="51" t="n">
        <x:v>2507</x:v>
      </x:c>
      <x:c r="L983" s="52" t="n">
        <x:f>IFERROR(H983/G983-1,"")</x:f>
        <x:v>-0.038912579957356086</x:v>
      </x:c>
      <x:c r="M983" s="52" t="n">
        <x:f>IFERROR(I983/H983-1,"")</x:f>
        <x:v>0.5707154742096505</x:v>
      </x:c>
      <x:c r="N983" s="52" t="n">
        <x:f>IFERROR(J983/I983-1,"")</x:f>
        <x:v>0.9074858757062148</x:v>
      </x:c>
      <x:c r="O983" s="52" t="n">
        <x:f>IFERROR(K983/J983-1,"")</x:f>
        <x:v>-0.5359126249537208</x:v>
      </x:c>
      <x:c r="P983" s="52" t="n">
        <x:f>IFERROR((K983/G983)^(1/4)-1,"")</x:f>
        <x:v>0.07517801384844547</x:v>
      </x:c>
      <x:c r="Q983" s="51" t="n">
        <x:v>997</x:v>
      </x:c>
      <x:c r="R983" s="52" t="n">
        <x:f>IFERROR(Q983/K983,"")</x:f>
        <x:v>0.39768647786198646</x:v>
      </x:c>
      <x:c r="S983" s="53" t="n">
        <x:v>40238</x:v>
      </x:c>
      <x:c r="T983" s="50" t="str">
        <x:v>EDINET_company_history</x:v>
      </x:c>
      <x:c r="U983" s="50" t="str">
        <x:v>株式会社日本カストディ銀行(信託口)</x:v>
      </x:c>
      <x:c r="V983" s="54" t="n">
        <x:v>0.1665</x:v>
      </x:c>
      <x:c r="W983" s="50" t="str">
        <x:v>小森 伸昭 / 百瀬 由美子</x:v>
      </x:c>
      <x:c r="X983" s="50" t="b">
        <x:f>AND(COUNT(L983:O983)=4,L983&gt;='設定'!$B$6,M983&gt;='設定'!$B$6,N983&gt;='設定'!$B$6,O983&gt;='設定'!$B$6)</x:f>
        <x:v>0</x:v>
      </x:c>
      <x:c r="Y983" s="50" t="b">
        <x:f>AND(COUNT(G983:K983)=5,P983&gt;='設定'!$B$7)</x:f>
        <x:v>0</x:v>
      </x:c>
      <x:c r="Z983" s="50" t="b">
        <x:f>AND(ISNUMBER(R983),R983&gt;='設定'!$B$8)</x:f>
        <x:v>1</x:v>
      </x:c>
      <x:c r="AA983" s="50" t="b">
        <x:f>AND(ISNUMBER(S983),S983&gt;=DATE(YEAR('設定'!$B$10)-'設定'!$B$9,MONTH('設定'!$B$10),DAY('設定'!$B$10)))</x:f>
        <x:v>0</x:v>
      </x:c>
      <x:c r="AB983" s="55" t="b">
        <x:v>0</x:v>
      </x:c>
      <x:c r="AC983" s="55" t="b">
        <x:v>0</x:v>
      </x:c>
      <x:c r="AD983" s="50" t="n">
        <x:f>IF(X983,1,0)+IF(Z983,1,0)+IF(AA983,1,0)+IF(AB983,1,0)</x:f>
        <x:v>1</x:v>
      </x:c>
      <x:c r="AE983" s="50" t="n">
        <x:f>IF(Y983,1,0)+IF(Z983,1,0)+IF(AA983,1,0)+IF(AB983,1,0)</x:f>
        <x:v>1</x:v>
      </x:c>
      <x:c r="AF983" s="50" t="n">
        <x:f>IF(Y983,1,0)+IF(Z983,1,0)+IF(AA983,1,0)+IF(AC983,1,0)</x:f>
        <x:v>1</x:v>
      </x:c>
      <x:c r="AG983" s="53" t="n">
        <x:v>44348</x:v>
      </x:c>
      <x:c r="AH983" s="50" t="str">
        <x:v>S100W0KC</x:v>
      </x:c>
      <x:c r="AI983" s="50" t="str">
        <x:v>OperatingRevenue1SummaryOfBusinessResults</x:v>
      </x:c>
      <x:c r="AJ983" s="50" t="str">
        <x:v>OperatingIncome</x:v>
      </x:c>
      <x:c r="AK983" s="53" t="n">
        <x:v>45747</x:v>
      </x:c>
      <x:c r="AL983" s="50" t="str">
        <x:v>365/365/365/366/365</x:v>
      </x:c>
      <x:c r="AM983" s="51" t="n">
        <x:v>74934960</x:v>
      </x:c>
      <x:c r="AN983" s="51" t="n">
        <x:v>1218</x:v>
      </x:c>
      <x:c r="AO983" s="51" t="n">
        <x:f>IFERROR(AM983*AN983,"")</x:f>
        <x:v>91270781280</x:v>
      </x:c>
      <x:c r="AP983" s="56" t="n">
        <x:f>IFERROR(AO983/(K983*1000000),"")</x:f>
        <x:v>36.406374662943755</x:v>
      </x:c>
      <x:c r="AQ983" s="57" t="n">
        <x:v>875908438.3333334</x:v>
      </x:c>
      <x:c r="AR983" s="52" t="n">
        <x:v>0.3335412509187233</x:v>
      </x:c>
      <x:c r="AS983" s="52" t="n">
        <x:v>-0.5071293590065311</x:v>
      </x:c>
      <x:c r="AT983" s="55" t="b">
        <x:v>1</x:v>
      </x:c>
      <x:c r="AU983" s="50"/>
      <x:c r="AV983" s="58" t="n">
        <x:v>0.0843869805649429</x:v>
      </x:c>
      <x:c r="AW983" s="50" t="n">
        <x:v>1325</x:v>
      </x:c>
      <x:c r="AX983" s="50" t="str">
        <x:v>Transformation Moat</x:v>
      </x:c>
      <x:c r="AY983" s="50" t="str">
        <x:v>概算PSR15倍以上</x:v>
      </x:c>
      <x:c r="AZ983" s="59" t="str">
        <x:v>2025-06-20 14:25</x:v>
      </x:c>
      <x:c r="BA983" s="53" t="n">
        <x:v>40238</x:v>
      </x:c>
      <x:c r="BB983" s="50"/>
      <x:c r="BC983" s="50"/>
      <x:c r="BD983" s="50" t="str">
        <x:v>TOPIX Small 1</x:v>
      </x:c>
    </x:row>
    <x:row r="984">
      <x:c r="A984" s="50" t="n">
        <x:v>983</x:v>
      </x:c>
      <x:c r="B984" s="50" t="str">
        <x:v>7299</x:v>
      </x:c>
      <x:c r="C984" s="50" t="str">
        <x:v>7299.T</x:v>
      </x:c>
      <x:c r="D984" s="50" t="str">
        <x:v>FUJI OOZX Inc.</x:v>
      </x:c>
      <x:c r="E984" s="50" t="str">
        <x:v>Standard Market(Domestic)</x:v>
      </x:c>
      <x:c r="F984" s="50" t="str">
        <x:v>Transportation Equipment</x:v>
      </x:c>
      <x:c r="G984" s="51" t="n">
        <x:v>19121.093</x:v>
      </x:c>
      <x:c r="H984" s="51" t="n">
        <x:v>22269.2</x:v>
      </x:c>
      <x:c r="I984" s="51" t="n">
        <x:v>21606.128</x:v>
      </x:c>
      <x:c r="J984" s="51" t="n">
        <x:v>23381.509</x:v>
      </x:c>
      <x:c r="K984" s="51" t="n">
        <x:v>25544.048</x:v>
      </x:c>
      <x:c r="L984" s="52" t="n">
        <x:f>IFERROR(H984/G984-1,"")</x:f>
        <x:v>0.16464053597772899</x:v>
      </x:c>
      <x:c r="M984" s="52" t="n">
        <x:f>IFERROR(I984/H984-1,"")</x:f>
        <x:v>-0.029775295026314375</x:v>
      </x:c>
      <x:c r="N984" s="52" t="n">
        <x:f>IFERROR(J984/I984-1,"")</x:f>
        <x:v>0.08217025280975832</x:v>
      </x:c>
      <x:c r="O984" s="52" t="n">
        <x:f>IFERROR(K984/J984-1,"")</x:f>
        <x:v>0.09248928287733693</x:v>
      </x:c>
      <x:c r="P984" s="52" t="n">
        <x:f>IFERROR((K984/G984)^(1/4)-1,"")</x:f>
        <x:v>0.07508858820297681</x:v>
      </x:c>
      <x:c r="Q984" s="51" t="n">
        <x:v>2616.095</x:v>
      </x:c>
      <x:c r="R984" s="52" t="n">
        <x:f>IFERROR(Q984/K984,"")</x:f>
        <x:v>0.10241505183516723</x:v>
      </x:c>
      <x:c r="S984" s="53" t="n">
        <x:v>34669</x:v>
      </x:c>
      <x:c r="T984" s="50" t="str">
        <x:v>EDINET_company_history</x:v>
      </x:c>
      <x:c r="U984" s="50" t="str">
        <x:v>大同特殊鋼株式会社</x:v>
      </x:c>
      <x:c r="V984" s="54" t="n">
        <x:v>0.4617</x:v>
      </x:c>
      <x:c r="W984" s="50" t="str">
        <x:v>辻本 敏</x:v>
      </x:c>
      <x:c r="X984" s="50" t="b">
        <x:f>AND(COUNT(L984:O984)=4,L984&gt;='設定'!$B$6,M984&gt;='設定'!$B$6,N984&gt;='設定'!$B$6,O984&gt;='設定'!$B$6)</x:f>
        <x:v>0</x:v>
      </x:c>
      <x:c r="Y984" s="50" t="b">
        <x:f>AND(COUNT(G984:K984)=5,P984&gt;='設定'!$B$7)</x:f>
        <x:v>0</x:v>
      </x:c>
      <x:c r="Z984" s="50" t="b">
        <x:f>AND(ISNUMBER(R984),R984&gt;='設定'!$B$8)</x:f>
        <x:v>1</x:v>
      </x:c>
      <x:c r="AA984" s="50" t="b">
        <x:f>AND(ISNUMBER(S984),S984&gt;=DATE(YEAR('設定'!$B$10)-'設定'!$B$9,MONTH('設定'!$B$10),DAY('設定'!$B$10)))</x:f>
        <x:v>0</x:v>
      </x:c>
      <x:c r="AB984" s="55" t="b">
        <x:v>0</x:v>
      </x:c>
      <x:c r="AC984" s="55" t="b">
        <x:v>0</x:v>
      </x:c>
      <x:c r="AD984" s="50" t="n">
        <x:f>IF(X984,1,0)+IF(Z984,1,0)+IF(AA984,1,0)+IF(AB984,1,0)</x:f>
        <x:v>1</x:v>
      </x:c>
      <x:c r="AE984" s="50" t="n">
        <x:f>IF(Y984,1,0)+IF(Z984,1,0)+IF(AA984,1,0)+IF(AB984,1,0)</x:f>
        <x:v>1</x:v>
      </x:c>
      <x:c r="AF984" s="50" t="n">
        <x:f>IF(Y984,1,0)+IF(Z984,1,0)+IF(AA984,1,0)+IF(AC984,1,0)</x:f>
        <x:v>1</x:v>
      </x:c>
      <x:c r="AG984" s="53" t="n">
        <x:v>44348</x:v>
      </x:c>
      <x:c r="AH984" s="50" t="str">
        <x:v>S100VY4H</x:v>
      </x:c>
      <x:c r="AI984" s="50" t="str">
        <x:v>NetSalesSummaryOfBusinessResults</x:v>
      </x:c>
      <x:c r="AJ984" s="50" t="str">
        <x:v>OperatingIncome</x:v>
      </x:c>
      <x:c r="AK984" s="53" t="n">
        <x:v>45747</x:v>
      </x:c>
      <x:c r="AL984" s="50" t="str">
        <x:v>365/365/365/366/365</x:v>
      </x:c>
      <x:c r="AM984" s="51" t="n">
        <x:v>10201050</x:v>
      </x:c>
      <x:c r="AN984" s="51" t="n">
        <x:v>1727</x:v>
      </x:c>
      <x:c r="AO984" s="51" t="n">
        <x:f>IFERROR(AM984*AN984,"")</x:f>
        <x:v>17617213350</x:v>
      </x:c>
      <x:c r="AP984" s="56" t="n">
        <x:f>IFERROR(AO984/(K984*1000000),"")</x:f>
        <x:v>0.6896797778488358</x:v>
      </x:c>
      <x:c r="AQ984" s="57" t="n">
        <x:v>12675408.333333334</x:v>
      </x:c>
      <x:c r="AR984" s="52" t="n">
        <x:v>0.3327861303124111</x:v>
      </x:c>
      <x:c r="AS984" s="52" t="n">
        <x:v>-0.3990470103278296</x:v>
      </x:c>
      <x:c r="AT984" s="55" t="b">
        <x:v>0</x:v>
      </x:c>
      <x:c r="AU984" s="50" t="str">
        <x:v>low_liquidity</x:v>
      </x:c>
      <x:c r="AV984" s="58" t="n">
        <x:v>0.1462023284562411</x:v>
      </x:c>
      <x:c r="AW984" s="50" t="n">
        <x:v>964</x:v>
      </x:c>
      <x:c r="AX984" s="50" t="str">
        <x:v>Discovery</x:v>
      </x:c>
      <x:c r="AY984" s="50" t="str">
        <x:v>既存適格性フィルター不通過: low_liquidity / 60日平均売買代金2,000万円未満</x:v>
      </x:c>
      <x:c r="AZ984" s="59" t="str">
        <x:v>2025-06-16 13:39</x:v>
      </x:c>
      <x:c r="BA984" s="53" t="n">
        <x:v>34669</x:v>
      </x:c>
      <x:c r="BB984" s="50"/>
      <x:c r="BC984" s="50"/>
      <x:c r="BD984" s="50"/>
    </x:row>
    <x:row r="985">
      <x:c r="A985" s="50" t="n">
        <x:v>984</x:v>
      </x:c>
      <x:c r="B985" s="50" t="str">
        <x:v>6147</x:v>
      </x:c>
      <x:c r="C985" s="50" t="str">
        <x:v>6147.T</x:v>
      </x:c>
      <x:c r="D985" s="50" t="str">
        <x:v>YAMAZAKI CO.,LTD.</x:v>
      </x:c>
      <x:c r="E985" s="50" t="str">
        <x:v>Standard Market(Domestic)</x:v>
      </x:c>
      <x:c r="F985" s="50" t="str">
        <x:v>Machinery</x:v>
      </x:c>
      <x:c r="G985" s="51" t="n">
        <x:v>2317.143</x:v>
      </x:c>
      <x:c r="H985" s="51" t="n">
        <x:v>2633.77</x:v>
      </x:c>
      <x:c r="I985" s="51" t="n">
        <x:v>2655.012</x:v>
      </x:c>
      <x:c r="J985" s="51" t="n">
        <x:v>2496.055</x:v>
      </x:c>
      <x:c r="K985" s="51" t="n">
        <x:v>3093.87</x:v>
      </x:c>
      <x:c r="L985" s="52" t="n">
        <x:f>IFERROR(H985/G985-1,"")</x:f>
        <x:v>0.13664542930669366</x:v>
      </x:c>
      <x:c r="M985" s="52" t="n">
        <x:f>IFERROR(I985/H985-1,"")</x:f>
        <x:v>0.008065244877115463</x:v>
      </x:c>
      <x:c r="N985" s="52" t="n">
        <x:f>IFERROR(J985/I985-1,"")</x:f>
        <x:v>-0.05987053919153673</x:v>
      </x:c>
      <x:c r="O985" s="52" t="n">
        <x:f>IFERROR(K985/J985-1,"")</x:f>
        <x:v>0.23950393721292196</x:v>
      </x:c>
      <x:c r="P985" s="52" t="n">
        <x:f>IFERROR((K985/G985)^(1/4)-1,"")</x:f>
        <x:v>0.07494762911899144</x:v>
      </x:c>
      <x:c r="Q985" s="51" t="n">
        <x:v>77.79</x:v>
      </x:c>
      <x:c r="R985" s="52" t="n">
        <x:f>IFERROR(Q985/K985,"")</x:f>
        <x:v>0.025143267170243098</x:v>
      </x:c>
      <x:c r="S985" s="53" t="n">
        <x:v>38322</x:v>
      </x:c>
      <x:c r="T985" s="50" t="str">
        <x:v>EDINET_company_history</x:v>
      </x:c>
      <x:c r="U985" s="50" t="str">
        <x:v>山﨑好和</x:v>
      </x:c>
      <x:c r="V985" s="54" t="n">
        <x:v>0.2223</x:v>
      </x:c>
      <x:c r="W985" s="50" t="str">
        <x:v>山﨑 好和</x:v>
      </x:c>
      <x:c r="X985" s="50" t="b">
        <x:f>AND(COUNT(L985:O985)=4,L985&gt;='設定'!$B$6,M985&gt;='設定'!$B$6,N985&gt;='設定'!$B$6,O985&gt;='設定'!$B$6)</x:f>
        <x:v>0</x:v>
      </x:c>
      <x:c r="Y985" s="50" t="b">
        <x:f>AND(COUNT(G985:K985)=5,P985&gt;='設定'!$B$7)</x:f>
        <x:v>0</x:v>
      </x:c>
      <x:c r="Z985" s="50" t="b">
        <x:f>AND(ISNUMBER(R985),R985&gt;='設定'!$B$8)</x:f>
        <x:v>0</x:v>
      </x:c>
      <x:c r="AA985" s="50" t="b">
        <x:f>AND(ISNUMBER(S985),S985&gt;=DATE(YEAR('設定'!$B$10)-'設定'!$B$9,MONTH('設定'!$B$10),DAY('設定'!$B$10)))</x:f>
        <x:v>0</x:v>
      </x:c>
      <x:c r="AB985" s="55" t="b">
        <x:v>1</x:v>
      </x:c>
      <x:c r="AC985" s="55" t="b">
        <x:v>1</x:v>
      </x:c>
      <x:c r="AD985" s="50" t="n">
        <x:f>IF(X985,1,0)+IF(Z985,1,0)+IF(AA985,1,0)+IF(AB985,1,0)</x:f>
        <x:v>1</x:v>
      </x:c>
      <x:c r="AE985" s="50" t="n">
        <x:f>IF(Y985,1,0)+IF(Z985,1,0)+IF(AA985,1,0)+IF(AB985,1,0)</x:f>
        <x:v>1</x:v>
      </x:c>
      <x:c r="AF985" s="50" t="n">
        <x:f>IF(Y985,1,0)+IF(Z985,1,0)+IF(AA985,1,0)+IF(AC985,1,0)</x:f>
        <x:v>1</x:v>
      </x:c>
      <x:c r="AG985" s="53" t="n">
        <x:v>44348</x:v>
      </x:c>
      <x:c r="AH985" s="50" t="str">
        <x:v>S100W3SO</x:v>
      </x:c>
      <x:c r="AI985" s="50" t="str">
        <x:v>NetSalesSummaryOfBusinessResults</x:v>
      </x:c>
      <x:c r="AJ985" s="50" t="str">
        <x:v>OperatingIncome</x:v>
      </x:c>
      <x:c r="AK985" s="53" t="n">
        <x:v>45747</x:v>
      </x:c>
      <x:c r="AL985" s="50" t="str">
        <x:v>365/365/365/366/365</x:v>
      </x:c>
      <x:c r="AM985" s="51" t="n">
        <x:v>4437300</x:v>
      </x:c>
      <x:c r="AN985" s="51" t="n">
        <x:v>171</x:v>
      </x:c>
      <x:c r="AO985" s="51" t="n">
        <x:f>IFERROR(AM985*AN985,"")</x:f>
        <x:v>758778300</x:v>
      </x:c>
      <x:c r="AP985" s="56" t="n">
        <x:f>IFERROR(AO985/(K985*1000000),"")</x:f>
        <x:v>0.24525215991622143</x:v>
      </x:c>
      <x:c r="AQ985" s="57" t="n">
        <x:v>5345333.333333333</x:v>
      </x:c>
      <x:c r="AR985" s="52" t="n">
        <x:v>0.3928865442544332</x:v>
      </x:c>
      <x:c r="AS985" s="52" t="n">
        <x:v>-0.6757835418542822</x:v>
      </x:c>
      <x:c r="AT985" s="55" t="b">
        <x:v>0</x:v>
      </x:c>
      <x:c r="AU985" s="50" t="str">
        <x:v>low_liquidity</x:v>
      </x:c>
      <x:c r="AV985" s="58" t="n">
        <x:v>0.0528781155189875</x:v>
      </x:c>
      <x:c r="AW985" s="50" t="n">
        <x:v>1497</x:v>
      </x:c>
      <x:c r="AX985" s="50" t="str">
        <x:v>Discovery</x:v>
      </x:c>
      <x:c r="AY985" s="50" t="str">
        <x:v>既存適格性フィルター不通過: low_liquidity / 60日平均売買代金2,000万円未満 / ローカル5年最大下落率-60%以下</x:v>
      </x:c>
      <x:c r="AZ985" s="59" t="str">
        <x:v>2025-06-27 13:01</x:v>
      </x:c>
      <x:c r="BA985" s="53" t="n">
        <x:v>38322</x:v>
      </x:c>
      <x:c r="BB985" s="50" t="str">
        <x:v>山﨑 好和</x:v>
      </x:c>
      <x:c r="BC985" s="50"/>
      <x:c r="BD985" s="50"/>
    </x:row>
    <x:row r="986">
      <x:c r="A986" s="50" t="n">
        <x:v>985</x:v>
      </x:c>
      <x:c r="B986" s="50" t="str">
        <x:v>5704</x:v>
      </x:c>
      <x:c r="C986" s="50" t="str">
        <x:v>5704.T</x:v>
      </x:c>
      <x:c r="D986" s="50" t="str">
        <x:v>JMC Corporation</x:v>
      </x:c>
      <x:c r="E986" s="50" t="str">
        <x:v>Growth Market(Domestic)</x:v>
      </x:c>
      <x:c r="F986" s="50" t="str">
        <x:v>Nonferrous Metals</x:v>
      </x:c>
      <x:c r="G986" s="51" t="n">
        <x:v>2416.536</x:v>
      </x:c>
      <x:c r="H986" s="51" t="n">
        <x:v>2955.47</x:v>
      </x:c>
      <x:c r="I986" s="51" t="n">
        <x:v>3640.002</x:v>
      </x:c>
      <x:c r="J986" s="51" t="n">
        <x:v>3072.417</x:v>
      </x:c>
      <x:c r="K986" s="51" t="n">
        <x:v>3223.03</x:v>
      </x:c>
      <x:c r="L986" s="52" t="n">
        <x:f>IFERROR(H986/G986-1,"")</x:f>
        <x:v>0.22301923083289465</x:v>
      </x:c>
      <x:c r="M986" s="52" t="n">
        <x:f>IFERROR(I986/H986-1,"")</x:f>
        <x:v>0.23161527608130017</x:v>
      </x:c>
      <x:c r="N986" s="52" t="n">
        <x:f>IFERROR(J986/I986-1,"")</x:f>
        <x:v>-0.15592985937919812</x:v>
      </x:c>
      <x:c r="O986" s="52" t="n">
        <x:f>IFERROR(K986/J986-1,"")</x:f>
        <x:v>0.04902101505101686</x:v>
      </x:c>
      <x:c r="P986" s="52" t="n">
        <x:f>IFERROR((K986/G986)^(1/4)-1,"")</x:f>
        <x:v>0.07465179800708555</x:v>
      </x:c>
      <x:c r="Q986" s="51" t="n">
        <x:v>103.588</x:v>
      </x:c>
      <x:c r="R986" s="52" t="n">
        <x:f>IFERROR(Q986/K986,"")</x:f>
        <x:v>0.032139942848809964</x:v>
      </x:c>
      <x:c r="S986" s="53" t="n">
        <x:v>33939</x:v>
      </x:c>
      <x:c r="T986" s="50" t="str">
        <x:v>EDINET_company_history</x:v>
      </x:c>
      <x:c r="U986" s="50" t="str">
        <x:v>渡邊 大知</x:v>
      </x:c>
      <x:c r="V986" s="54" t="n">
        <x:v>0.2286</x:v>
      </x:c>
      <x:c r="W986" s="50" t="str">
        <x:v>渡邊 大知</x:v>
      </x:c>
      <x:c r="X986" s="50" t="b">
        <x:f>AND(COUNT(L986:O986)=4,L986&gt;='設定'!$B$6,M986&gt;='設定'!$B$6,N986&gt;='設定'!$B$6,O986&gt;='設定'!$B$6)</x:f>
        <x:v>0</x:v>
      </x:c>
      <x:c r="Y986" s="50" t="b">
        <x:f>AND(COUNT(G986:K986)=5,P986&gt;='設定'!$B$7)</x:f>
        <x:v>0</x:v>
      </x:c>
      <x:c r="Z986" s="50" t="b">
        <x:f>AND(ISNUMBER(R986),R986&gt;='設定'!$B$8)</x:f>
        <x:v>0</x:v>
      </x:c>
      <x:c r="AA986" s="50" t="b">
        <x:f>AND(ISNUMBER(S986),S986&gt;=DATE(YEAR('設定'!$B$10)-'設定'!$B$9,MONTH('設定'!$B$10),DAY('設定'!$B$10)))</x:f>
        <x:v>0</x:v>
      </x:c>
      <x:c r="AB986" s="55" t="b">
        <x:v>1</x:v>
      </x:c>
      <x:c r="AC986" s="55" t="b">
        <x:v>1</x:v>
      </x:c>
      <x:c r="AD986" s="50" t="n">
        <x:f>IF(X986,1,0)+IF(Z986,1,0)+IF(AA986,1,0)+IF(AB986,1,0)</x:f>
        <x:v>1</x:v>
      </x:c>
      <x:c r="AE986" s="50" t="n">
        <x:f>IF(Y986,1,0)+IF(Z986,1,0)+IF(AA986,1,0)+IF(AB986,1,0)</x:f>
        <x:v>1</x:v>
      </x:c>
      <x:c r="AF986" s="50" t="n">
        <x:f>IF(Y986,1,0)+IF(Z986,1,0)+IF(AA986,1,0)+IF(AC986,1,0)</x:f>
        <x:v>1</x:v>
      </x:c>
      <x:c r="AG986" s="53" t="n">
        <x:v>44348</x:v>
      </x:c>
      <x:c r="AH986" s="50" t="str">
        <x:v>S100XSBE</x:v>
      </x:c>
      <x:c r="AI986" s="50" t="str">
        <x:v>NetSalesSummaryOfBusinessResults</x:v>
      </x:c>
      <x:c r="AJ986" s="50" t="str">
        <x:v>OperatingIncome</x:v>
      </x:c>
      <x:c r="AK986" s="53" t="n">
        <x:v>46022</x:v>
      </x:c>
      <x:c r="AL986" s="50" t="str">
        <x:v>365/365/365/366/365</x:v>
      </x:c>
      <x:c r="AM986" s="51" t="n">
        <x:v>5553700</x:v>
      </x:c>
      <x:c r="AN986" s="51" t="n">
        <x:v>403</x:v>
      </x:c>
      <x:c r="AO986" s="51" t="n">
        <x:f>IFERROR(AM986*AN986,"")</x:f>
        <x:v>2238141100</x:v>
      </x:c>
      <x:c r="AP986" s="56" t="n">
        <x:f>IFERROR(AO986/(K986*1000000),"")</x:f>
        <x:v>0.6944214295243917</x:v>
      </x:c>
      <x:c r="AQ986" s="57" t="n">
        <x:v>2486353.3333333335</x:v>
      </x:c>
      <x:c r="AR986" s="52" t="n">
        <x:v>0.4871765032283601</x:v>
      </x:c>
      <x:c r="AS986" s="52" t="n">
        <x:v>-0.7558216899534265</x:v>
      </x:c>
      <x:c r="AT986" s="55" t="b">
        <x:v>0</x:v>
      </x:c>
      <x:c r="AU986" s="50" t="str">
        <x:v>low_liquidity</x:v>
      </x:c>
      <x:c r="AV986" s="58" t="n">
        <x:v>-0.2734735967232305</x:v>
      </x:c>
      <x:c r="AW986" s="50" t="n">
        <x:v>3236</x:v>
      </x:c>
      <x:c r="AX986" s="50" t="str">
        <x:v>Future Moat</x:v>
      </x:c>
      <x:c r="AY986" s="50" t="str">
        <x:v>既存適格性フィルター不通過: low_liquidity / 60日平均売買代金2,000万円未満 / ローカル5年最大下落率-60%以下</x:v>
      </x:c>
      <x:c r="AZ986" s="59" t="str">
        <x:v>2026-03-24 15:31</x:v>
      </x:c>
      <x:c r="BA986" s="53" t="n">
        <x:v>33939</x:v>
      </x:c>
      <x:c r="BB986" s="50" t="str">
        <x:v>渡邊 大知</x:v>
      </x:c>
      <x:c r="BC986" s="50"/>
      <x:c r="BD986" s="50"/>
    </x:row>
    <x:row r="987">
      <x:c r="A987" s="50" t="n">
        <x:v>986</x:v>
      </x:c>
      <x:c r="B987" s="50" t="str">
        <x:v>4416</x:v>
      </x:c>
      <x:c r="C987" s="50" t="str">
        <x:v>4416.T</x:v>
      </x:c>
      <x:c r="D987" s="50" t="str">
        <x:v>True Data Inc.</x:v>
      </x:c>
      <x:c r="E987" s="50" t="str">
        <x:v>Growth Market(Domestic)</x:v>
      </x:c>
      <x:c r="F987" s="50" t="str">
        <x:v>Information &amp; Communication</x:v>
      </x:c>
      <x:c r="G987" s="51" t="n">
        <x:v>1166.06</x:v>
      </x:c>
      <x:c r="H987" s="51" t="n">
        <x:v>1313.834</x:v>
      </x:c>
      <x:c r="I987" s="51" t="n">
        <x:v>1440.271</x:v>
      </x:c>
      <x:c r="J987" s="51" t="n">
        <x:v>1593.04</x:v>
      </x:c>
      <x:c r="K987" s="51" t="n">
        <x:v>1554.285</x:v>
      </x:c>
      <x:c r="L987" s="52" t="n">
        <x:f>IFERROR(H987/G987-1,"")</x:f>
        <x:v>0.12672932782189616</x:v>
      </x:c>
      <x:c r="M987" s="52" t="n">
        <x:f>IFERROR(I987/H987-1,"")</x:f>
        <x:v>0.09623514081687623</x:v>
      </x:c>
      <x:c r="N987" s="52" t="n">
        <x:f>IFERROR(J987/I987-1,"")</x:f>
        <x:v>0.10606962161982025</x:v>
      </x:c>
      <x:c r="O987" s="52" t="n">
        <x:f>IFERROR(K987/J987-1,"")</x:f>
        <x:v>-0.024327700497162597</x:v>
      </x:c>
      <x:c r="P987" s="52" t="n">
        <x:f>IFERROR((K987/G987)^(1/4)-1,"")</x:f>
        <x:v>0.07449015220735666</x:v>
      </x:c>
      <x:c r="Q987" s="51" t="n">
        <x:v>48.468</x:v>
      </x:c>
      <x:c r="R987" s="52" t="n">
        <x:f>IFERROR(Q987/K987,"")</x:f>
        <x:v>0.031183470212991827</x:v>
      </x:c>
      <x:c r="S987" s="53" t="n">
        <x:v>44546</x:v>
      </x:c>
      <x:c r="T987" s="50" t="str">
        <x:v>local_price_first_trade</x:v>
      </x:c>
      <x:c r="U987" s="50" t="str">
        <x:v>株式会社プラネット</x:v>
      </x:c>
      <x:c r="V987" s="54" t="n">
        <x:v>0.2432</x:v>
      </x:c>
      <x:c r="W987" s="50" t="str">
        <x:v>米倉 裕之</x:v>
      </x:c>
      <x:c r="X987" s="50" t="b">
        <x:f>AND(COUNT(L987:O987)=4,L987&gt;='設定'!$B$6,M987&gt;='設定'!$B$6,N987&gt;='設定'!$B$6,O987&gt;='設定'!$B$6)</x:f>
        <x:v>0</x:v>
      </x:c>
      <x:c r="Y987" s="50" t="b">
        <x:f>AND(COUNT(G987:K987)=5,P987&gt;='設定'!$B$7)</x:f>
        <x:v>0</x:v>
      </x:c>
      <x:c r="Z987" s="50" t="b">
        <x:f>AND(ISNUMBER(R987),R987&gt;='設定'!$B$8)</x:f>
        <x:v>0</x:v>
      </x:c>
      <x:c r="AA987" s="50" t="b">
        <x:f>AND(ISNUMBER(S987),S987&gt;=DATE(YEAR('設定'!$B$10)-'設定'!$B$9,MONTH('設定'!$B$10),DAY('設定'!$B$10)))</x:f>
        <x:v>1</x:v>
      </x:c>
      <x:c r="AB987" s="55" t="b">
        <x:v>0</x:v>
      </x:c>
      <x:c r="AC987" s="55" t="b">
        <x:v>0</x:v>
      </x:c>
      <x:c r="AD987" s="50" t="n">
        <x:f>IF(X987,1,0)+IF(Z987,1,0)+IF(AA987,1,0)+IF(AB987,1,0)</x:f>
        <x:v>1</x:v>
      </x:c>
      <x:c r="AE987" s="50" t="n">
        <x:f>IF(Y987,1,0)+IF(Z987,1,0)+IF(AA987,1,0)+IF(AB987,1,0)</x:f>
        <x:v>1</x:v>
      </x:c>
      <x:c r="AF987" s="50" t="n">
        <x:f>IF(Y987,1,0)+IF(Z987,1,0)+IF(AA987,1,0)+IF(AC987,1,0)</x:f>
        <x:v>1</x:v>
      </x:c>
      <x:c r="AG987" s="53" t="n">
        <x:v>44546</x:v>
      </x:c>
      <x:c r="AH987" s="50" t="str">
        <x:v>S100W0KU</x:v>
      </x:c>
      <x:c r="AI987" s="50" t="str">
        <x:v>NetSalesSummaryOfBusinessResults</x:v>
      </x:c>
      <x:c r="AJ987" s="50" t="str">
        <x:v>OperatingIncome</x:v>
      </x:c>
      <x:c r="AK987" s="53" t="n">
        <x:v>45747</x:v>
      </x:c>
      <x:c r="AL987" s="50" t="str">
        <x:v>365/365/365/366/365</x:v>
      </x:c>
      <x:c r="AM987" s="51" t="n">
        <x:v>4833800</x:v>
      </x:c>
      <x:c r="AN987" s="51" t="n">
        <x:v>389</x:v>
      </x:c>
      <x:c r="AO987" s="51" t="n">
        <x:f>IFERROR(AM987*AN987,"")</x:f>
        <x:v>1880348200</x:v>
      </x:c>
      <x:c r="AP987" s="56" t="n">
        <x:f>IFERROR(AO987/(K987*1000000),"")</x:f>
        <x:v>1.2097834052313443</x:v>
      </x:c>
      <x:c r="AQ987" s="57" t="n">
        <x:v>5295186.666666667</x:v>
      </x:c>
      <x:c r="AR987" s="52" t="n">
        <x:v>0.6032243668080712</x:v>
      </x:c>
      <x:c r="AS987" s="52" t="n">
        <x:v>-0.8049046321525886</x:v>
      </x:c>
      <x:c r="AT987" s="55" t="b">
        <x:v>0</x:v>
      </x:c>
      <x:c r="AU987" s="50" t="str">
        <x:v>low_liquidity</x:v>
      </x:c>
      <x:c r="AV987" s="58" t="n">
        <x:v>-0.3373837921574873</x:v>
      </x:c>
      <x:c r="AW987" s="50" t="n">
        <x:v>3345</x:v>
      </x:c>
      <x:c r="AX987" s="50" t="str">
        <x:v>Future Moat</x:v>
      </x:c>
      <x:c r="AY987" s="50" t="str">
        <x:v>既存適格性フィルター不通過: low_liquidity / 60日平均売買代金2,000万円未満 / 年率ボラティリティ60%以上 / ローカル5年最大下落率-60%以下</x:v>
      </x:c>
      <x:c r="AZ987" s="59" t="str">
        <x:v>2025-06-20 15:30</x:v>
      </x:c>
      <x:c r="BA987" s="53" t="n">
        <x:v>44531</x:v>
      </x:c>
      <x:c r="BB987" s="50"/>
      <x:c r="BC987" s="50"/>
      <x:c r="BD987" s="50"/>
    </x:row>
    <x:row r="988">
      <x:c r="A988" s="50" t="n">
        <x:v>987</x:v>
      </x:c>
      <x:c r="B988" s="50" t="str">
        <x:v>7120</x:v>
      </x:c>
      <x:c r="C988" s="50" t="str">
        <x:v>7120.T</x:v>
      </x:c>
      <x:c r="D988" s="50" t="str">
        <x:v>SHINKO Inc.</x:v>
      </x:c>
      <x:c r="E988" s="50" t="str">
        <x:v>Standard Market(Domestic)</x:v>
      </x:c>
      <x:c r="F988" s="50" t="str">
        <x:v>Wholesale Trade</x:v>
      </x:c>
      <x:c r="G988" s="51" t="n">
        <x:v>12684.076</x:v>
      </x:c>
      <x:c r="H988" s="51" t="n">
        <x:v>13886.281</x:v>
      </x:c>
      <x:c r="I988" s="51" t="n">
        <x:v>15948.715</x:v>
      </x:c>
      <x:c r="J988" s="51" t="n">
        <x:v>16145.67</x:v>
      </x:c>
      <x:c r="K988" s="51" t="n">
        <x:v>16904.476</x:v>
      </x:c>
      <x:c r="L988" s="52" t="n">
        <x:f>IFERROR(H988/G988-1,"")</x:f>
        <x:v>0.0947806525284145</x:v>
      </x:c>
      <x:c r="M988" s="52" t="n">
        <x:f>IFERROR(I988/H988-1,"")</x:f>
        <x:v>0.14852313589218014</x:v>
      </x:c>
      <x:c r="N988" s="52" t="n">
        <x:f>IFERROR(J988/I988-1,"")</x:f>
        <x:v>0.012349270771971232</x:v>
      </x:c>
      <x:c r="O988" s="52" t="n">
        <x:f>IFERROR(K988/J988-1,"")</x:f>
        <x:v>0.04699749220688876</x:v>
      </x:c>
      <x:c r="P988" s="52" t="n">
        <x:f>IFERROR((K988/G988)^(1/4)-1,"")</x:f>
        <x:v>0.074448785734748</x:v>
      </x:c>
      <x:c r="Q988" s="51" t="n">
        <x:v>687.69</x:v>
      </x:c>
      <x:c r="R988" s="52" t="n">
        <x:f>IFERROR(Q988/K988,"")</x:f>
        <x:v>0.04068094154471278</x:v>
      </x:c>
      <x:c r="S988" s="53" t="n">
        <x:v>45007</x:v>
      </x:c>
      <x:c r="T988" s="50" t="str">
        <x:v>local_price_first_trade</x:v>
      </x:c>
      <x:c r="U988" s="50" t="str">
        <x:v>株式会社ヒューマンサービス</x:v>
      </x:c>
      <x:c r="V988" s="54" t="n">
        <x:v>0.1727</x:v>
      </x:c>
      <x:c r="W988" s="50" t="str">
        <x:v>福留 泰蔵</x:v>
      </x:c>
      <x:c r="X988" s="50" t="b">
        <x:f>AND(COUNT(L988:O988)=4,L988&gt;='設定'!$B$6,M988&gt;='設定'!$B$6,N988&gt;='設定'!$B$6,O988&gt;='設定'!$B$6)</x:f>
        <x:v>0</x:v>
      </x:c>
      <x:c r="Y988" s="50" t="b">
        <x:f>AND(COUNT(G988:K988)=5,P988&gt;='設定'!$B$7)</x:f>
        <x:v>0</x:v>
      </x:c>
      <x:c r="Z988" s="50" t="b">
        <x:f>AND(ISNUMBER(R988),R988&gt;='設定'!$B$8)</x:f>
        <x:v>0</x:v>
      </x:c>
      <x:c r="AA988" s="50" t="b">
        <x:f>AND(ISNUMBER(S988),S988&gt;=DATE(YEAR('設定'!$B$10)-'設定'!$B$9,MONTH('設定'!$B$10),DAY('設定'!$B$10)))</x:f>
        <x:v>1</x:v>
      </x:c>
      <x:c r="AB988" s="55" t="b">
        <x:v>0</x:v>
      </x:c>
      <x:c r="AC988" s="55" t="b">
        <x:v>0</x:v>
      </x:c>
      <x:c r="AD988" s="50" t="n">
        <x:f>IF(X988,1,0)+IF(Z988,1,0)+IF(AA988,1,0)+IF(AB988,1,0)</x:f>
        <x:v>1</x:v>
      </x:c>
      <x:c r="AE988" s="50" t="n">
        <x:f>IF(Y988,1,0)+IF(Z988,1,0)+IF(AA988,1,0)+IF(AB988,1,0)</x:f>
        <x:v>1</x:v>
      </x:c>
      <x:c r="AF988" s="50" t="n">
        <x:f>IF(Y988,1,0)+IF(Z988,1,0)+IF(AA988,1,0)+IF(AC988,1,0)</x:f>
        <x:v>1</x:v>
      </x:c>
      <x:c r="AG988" s="53" t="n">
        <x:v>45007</x:v>
      </x:c>
      <x:c r="AH988" s="50" t="str">
        <x:v>S100VZY2</x:v>
      </x:c>
      <x:c r="AI988" s="50" t="str">
        <x:v>NetSalesSummaryOfBusinessResults</x:v>
      </x:c>
      <x:c r="AJ988" s="50" t="str">
        <x:v>OperatingIncome</x:v>
      </x:c>
      <x:c r="AK988" s="53" t="n">
        <x:v>45747</x:v>
      </x:c>
      <x:c r="AL988" s="50" t="str">
        <x:v>365/365/365/366/365</x:v>
      </x:c>
      <x:c r="AM988" s="51" t="n">
        <x:v>1568000</x:v>
      </x:c>
      <x:c r="AN988" s="51" t="n">
        <x:v>1004</x:v>
      </x:c>
      <x:c r="AO988" s="51" t="n">
        <x:f>IFERROR(AM988*AN988,"")</x:f>
        <x:v>1574272000</x:v>
      </x:c>
      <x:c r="AP988" s="56" t="n">
        <x:f>IFERROR(AO988/(K988*1000000),"")</x:f>
        <x:v>0.0931275243314256</x:v>
      </x:c>
      <x:c r="AQ988" s="57" t="n">
        <x:v>27234391.666666668</x:v>
      </x:c>
      <x:c r="AR988" s="52" t="n">
        <x:v>0.3364382212412208</x:v>
      </x:c>
      <x:c r="AS988" s="52" t="n">
        <x:v>-0.3302593555766614</x:v>
      </x:c>
      <x:c r="AT988" s="55" t="b">
        <x:v>1</x:v>
      </x:c>
      <x:c r="AU988" s="50"/>
      <x:c r="AV988" s="58" t="n">
        <x:v>-0.0532274983862357</x:v>
      </x:c>
      <x:c r="AW988" s="50" t="n">
        <x:v>2284</x:v>
      </x:c>
      <x:c r="AX988" s="50" t="str">
        <x:v>Core Moat</x:v>
      </x:c>
      <x:c r="AY988" s="50" t="str">
        <x:v>目立つ機械的警告なし（定性確認は別途必要）</x:v>
      </x:c>
      <x:c r="AZ988" s="59" t="str">
        <x:v>2025-06-19 12:31</x:v>
      </x:c>
      <x:c r="BA988" s="53" t="n">
        <x:v>44986</x:v>
      </x:c>
      <x:c r="BB988" s="50"/>
      <x:c r="BC988" s="50"/>
      <x:c r="BD988" s="50"/>
    </x:row>
    <x:row r="989">
      <x:c r="A989" s="50" t="n">
        <x:v>988</x:v>
      </x:c>
      <x:c r="B989" s="50" t="str">
        <x:v>6988</x:v>
      </x:c>
      <x:c r="C989" s="50" t="str">
        <x:v>6988.T</x:v>
      </x:c>
      <x:c r="D989" s="50" t="str">
        <x:v>NITTO DENKO CORPORATION</x:v>
      </x:c>
      <x:c r="E989" s="50" t="str">
        <x:v>Prime Market (Domestic)</x:v>
      </x:c>
      <x:c r="F989" s="50" t="str">
        <x:v>Chemicals</x:v>
      </x:c>
      <x:c r="G989" s="51" t="n">
        <x:v>761321</x:v>
      </x:c>
      <x:c r="H989" s="51" t="n">
        <x:v>853448</x:v>
      </x:c>
      <x:c r="I989" s="51" t="n">
        <x:v>929036</x:v>
      </x:c>
      <x:c r="J989" s="51" t="n">
        <x:v>915139</x:v>
      </x:c>
      <x:c r="K989" s="51" t="n">
        <x:v>1013878</x:v>
      </x:c>
      <x:c r="L989" s="52" t="n">
        <x:f>IFERROR(H989/G989-1,"")</x:f>
        <x:v>0.12100940339226152</x:v>
      </x:c>
      <x:c r="M989" s="52" t="n">
        <x:f>IFERROR(I989/H989-1,"")</x:f>
        <x:v>0.08856778620372885</x:v>
      </x:c>
      <x:c r="N989" s="52" t="n">
        <x:f>IFERROR(J989/I989-1,"")</x:f>
        <x:v>-0.014958516139309985</x:v>
      </x:c>
      <x:c r="O989" s="52" t="n">
        <x:f>IFERROR(K989/J989-1,"")</x:f>
        <x:v>0.10789508479039789</x:v>
      </x:c>
      <x:c r="P989" s="52" t="n">
        <x:f>IFERROR((K989/G989)^(1/4)-1,"")</x:f>
        <x:v>0.0742477989478143</x:v>
      </x:c>
      <x:c r="Q989" s="51" t="n">
        <x:v>185667</x:v>
      </x:c>
      <x:c r="R989" s="52" t="n">
        <x:f>IFERROR(Q989/K989,"")</x:f>
        <x:v>0.18312558315694788</x:v>
      </x:c>
      <x:c r="S989" s="53" t="n">
        <x:v>22859</x:v>
      </x:c>
      <x:c r="T989" s="50" t="str">
        <x:v>EDINET_company_history</x:v>
      </x:c>
      <x:c r="U989" s="50" t="str">
        <x:v>日本マスタートラスト信託銀行㈱（信託口）</x:v>
      </x:c>
      <x:c r="V989" s="54" t="n">
        <x:v>0.255</x:v>
      </x:c>
      <x:c r="W989" s="50" t="str">
        <x:v>髙﨑 秀雄</x:v>
      </x:c>
      <x:c r="X989" s="50" t="b">
        <x:f>AND(COUNT(L989:O989)=4,L989&gt;='設定'!$B$6,M989&gt;='設定'!$B$6,N989&gt;='設定'!$B$6,O989&gt;='設定'!$B$6)</x:f>
        <x:v>0</x:v>
      </x:c>
      <x:c r="Y989" s="50" t="b">
        <x:f>AND(COUNT(G989:K989)=5,P989&gt;='設定'!$B$7)</x:f>
        <x:v>0</x:v>
      </x:c>
      <x:c r="Z989" s="50" t="b">
        <x:f>AND(ISNUMBER(R989),R989&gt;='設定'!$B$8)</x:f>
        <x:v>1</x:v>
      </x:c>
      <x:c r="AA989" s="50" t="b">
        <x:f>AND(ISNUMBER(S989),S989&gt;=DATE(YEAR('設定'!$B$10)-'設定'!$B$9,MONTH('設定'!$B$10),DAY('設定'!$B$10)))</x:f>
        <x:v>0</x:v>
      </x:c>
      <x:c r="AB989" s="55" t="b">
        <x:v>0</x:v>
      </x:c>
      <x:c r="AC989" s="55" t="b">
        <x:v>0</x:v>
      </x:c>
      <x:c r="AD989" s="50" t="n">
        <x:f>IF(X989,1,0)+IF(Z989,1,0)+IF(AA989,1,0)+IF(AB989,1,0)</x:f>
        <x:v>1</x:v>
      </x:c>
      <x:c r="AE989" s="50" t="n">
        <x:f>IF(Y989,1,0)+IF(Z989,1,0)+IF(AA989,1,0)+IF(AB989,1,0)</x:f>
        <x:v>1</x:v>
      </x:c>
      <x:c r="AF989" s="50" t="n">
        <x:f>IF(Y989,1,0)+IF(Z989,1,0)+IF(AA989,1,0)+IF(AC989,1,0)</x:f>
        <x:v>1</x:v>
      </x:c>
      <x:c r="AG989" s="53" t="n">
        <x:v>44348</x:v>
      </x:c>
      <x:c r="AH989" s="50" t="str">
        <x:v>S100VYH3</x:v>
      </x:c>
      <x:c r="AI989" s="50" t="str">
        <x:v>RevenueIFRSSummaryOfBusinessResults</x:v>
      </x:c>
      <x:c r="AJ989" s="50" t="str">
        <x:v>OperatingProfitLossIFRS</x:v>
      </x:c>
      <x:c r="AK989" s="53" t="n">
        <x:v>45747</x:v>
      </x:c>
      <x:c r="AL989" s="50" t="str">
        <x:v>365/365/365/366/365</x:v>
      </x:c>
      <x:c r="AM989" s="51" t="n">
        <x:v>694934750</x:v>
      </x:c>
      <x:c r="AN989" s="51" t="n">
        <x:v>3053</x:v>
      </x:c>
      <x:c r="AO989" s="51" t="n">
        <x:f>IFERROR(AM989*AN989,"")</x:f>
        <x:v>2121635791750</x:v>
      </x:c>
      <x:c r="AP989" s="56" t="n">
        <x:f>IFERROR(AO989/(K989*1000000),"")</x:f>
        <x:v>2.092594761647851</x:v>
      </x:c>
      <x:c r="AQ989" s="57" t="n">
        <x:v>12022170500</x:v>
      </x:c>
      <x:c r="AR989" s="52" t="n">
        <x:v>0.3225036592243789</x:v>
      </x:c>
      <x:c r="AS989" s="52" t="n">
        <x:v>-0.3670458369727231</x:v>
      </x:c>
      <x:c r="AT989" s="55" t="b">
        <x:v>0</x:v>
      </x:c>
      <x:c r="AU989" s="50" t="str">
        <x:v>missing_financial_data</x:v>
      </x:c>
      <x:c r="AV989" s="58" t="n">
        <x:v>0.173207743897669</x:v>
      </x:c>
      <x:c r="AW989" s="50" t="n">
        <x:v>857</x:v>
      </x:c>
      <x:c r="AX989" s="50" t="str">
        <x:v>Core Moat</x:v>
      </x:c>
      <x:c r="AY989" s="50" t="str">
        <x:v>既存適格性フィルター不通過: missing_financial_data</x:v>
      </x:c>
      <x:c r="AZ989" s="59" t="str">
        <x:v>2025-06-18 16:00</x:v>
      </x:c>
      <x:c r="BA989" s="53" t="n">
        <x:v>22859</x:v>
      </x:c>
      <x:c r="BB989" s="50"/>
      <x:c r="BC989" s="50"/>
      <x:c r="BD989" s="50" t="str">
        <x:v>TOPIX Mid400</x:v>
      </x:c>
    </x:row>
    <x:row r="990">
      <x:c r="A990" s="50" t="n">
        <x:v>989</x:v>
      </x:c>
      <x:c r="B990" s="50" t="str">
        <x:v>3913</x:v>
      </x:c>
      <x:c r="C990" s="50" t="str">
        <x:v>3913.T</x:v>
      </x:c>
      <x:c r="D990" s="50" t="str">
        <x:v>GreenBee,Inc.</x:v>
      </x:c>
      <x:c r="E990" s="50" t="str">
        <x:v>Standard Market(Domestic)</x:v>
      </x:c>
      <x:c r="F990" s="50" t="str">
        <x:v>Information &amp; Communication</x:v>
      </x:c>
      <x:c r="G990" s="51" t="n">
        <x:v>722.473</x:v>
      </x:c>
      <x:c r="H990" s="51" t="n">
        <x:v>827.242</x:v>
      </x:c>
      <x:c r="I990" s="51" t="n">
        <x:v>813.67</x:v>
      </x:c>
      <x:c r="J990" s="51" t="n">
        <x:v>806.493</x:v>
      </x:c>
      <x:c r="K990" s="51" t="n">
        <x:v>961.943</x:v>
      </x:c>
      <x:c r="L990" s="52" t="n">
        <x:f>IFERROR(H990/G990-1,"")</x:f>
        <x:v>0.14501441576363416</x:v>
      </x:c>
      <x:c r="M990" s="52" t="n">
        <x:f>IFERROR(I990/H990-1,"")</x:f>
        <x:v>-0.016406323663450406</x:v>
      </x:c>
      <x:c r="N990" s="52" t="n">
        <x:f>IFERROR(J990/I990-1,"")</x:f>
        <x:v>-0.008820529207172356</x:v>
      </x:c>
      <x:c r="O990" s="52" t="n">
        <x:f>IFERROR(K990/J990-1,"")</x:f>
        <x:v>0.19274810816708876</x:v>
      </x:c>
      <x:c r="P990" s="52" t="n">
        <x:f>IFERROR((K990/G990)^(1/4)-1,"")</x:f>
        <x:v>0.0741920386896675</x:v>
      </x:c>
      <x:c r="Q990" s="51" t="n">
        <x:v>165.099</x:v>
      </x:c>
      <x:c r="R990" s="52" t="n">
        <x:f>IFERROR(Q990/K990,"")</x:f>
        <x:v>0.1716307515102246</x:v>
      </x:c>
      <x:c r="S990" s="53" t="n">
        <x:v>42064</x:v>
      </x:c>
      <x:c r="T990" s="50" t="str">
        <x:v>EDINET_company_history</x:v>
      </x:c>
      <x:c r="U990" s="50" t="str">
        <x:v>SEN-CHOU LO（常任代理人 SMBC日興証券株式会社）</x:v>
      </x:c>
      <x:c r="V990" s="54" t="n">
        <x:v>0.2282</x:v>
      </x:c>
      <x:c r="W990" s="50" t="str">
        <x:v>岩本 定則</x:v>
      </x:c>
      <x:c r="X990" s="50" t="b">
        <x:f>AND(COUNT(L990:O990)=4,L990&gt;='設定'!$B$6,M990&gt;='設定'!$B$6,N990&gt;='設定'!$B$6,O990&gt;='設定'!$B$6)</x:f>
        <x:v>0</x:v>
      </x:c>
      <x:c r="Y990" s="50" t="b">
        <x:f>AND(COUNT(G990:K990)=5,P990&gt;='設定'!$B$7)</x:f>
        <x:v>0</x:v>
      </x:c>
      <x:c r="Z990" s="50" t="b">
        <x:f>AND(ISNUMBER(R990),R990&gt;='設定'!$B$8)</x:f>
        <x:v>1</x:v>
      </x:c>
      <x:c r="AA990" s="50" t="b">
        <x:f>AND(ISNUMBER(S990),S990&gt;=DATE(YEAR('設定'!$B$10)-'設定'!$B$9,MONTH('設定'!$B$10),DAY('設定'!$B$10)))</x:f>
        <x:v>0</x:v>
      </x:c>
      <x:c r="AB990" s="55" t="b">
        <x:v>0</x:v>
      </x:c>
      <x:c r="AC990" s="55" t="b">
        <x:v>0</x:v>
      </x:c>
      <x:c r="AD990" s="50" t="n">
        <x:f>IF(X990,1,0)+IF(Z990,1,0)+IF(AA990,1,0)+IF(AB990,1,0)</x:f>
        <x:v>1</x:v>
      </x:c>
      <x:c r="AE990" s="50" t="n">
        <x:f>IF(Y990,1,0)+IF(Z990,1,0)+IF(AA990,1,0)+IF(AB990,1,0)</x:f>
        <x:v>1</x:v>
      </x:c>
      <x:c r="AF990" s="50" t="n">
        <x:f>IF(Y990,1,0)+IF(Z990,1,0)+IF(AA990,1,0)+IF(AC990,1,0)</x:f>
        <x:v>1</x:v>
      </x:c>
      <x:c r="AG990" s="53" t="n">
        <x:v>44348</x:v>
      </x:c>
      <x:c r="AH990" s="50" t="str">
        <x:v>S100XT1W</x:v>
      </x:c>
      <x:c r="AI990" s="50" t="str">
        <x:v>NetSalesSummaryOfBusinessResults</x:v>
      </x:c>
      <x:c r="AJ990" s="50" t="str">
        <x:v>OperatingIncome</x:v>
      </x:c>
      <x:c r="AK990" s="53" t="n">
        <x:v>46022</x:v>
      </x:c>
      <x:c r="AL990" s="50" t="str">
        <x:v>365/365/365/366/365</x:v>
      </x:c>
      <x:c r="AM990" s="51" t="n">
        <x:v>2324321</x:v>
      </x:c>
      <x:c r="AN990" s="51" t="n">
        <x:v>1010</x:v>
      </x:c>
      <x:c r="AO990" s="51" t="n">
        <x:f>IFERROR(AM990*AN990,"")</x:f>
        <x:v>2347564210</x:v>
      </x:c>
      <x:c r="AP990" s="56" t="n">
        <x:f>IFERROR(AO990/(K990*1000000),"")</x:f>
        <x:v>2.4404400364678573</x:v>
      </x:c>
      <x:c r="AQ990" s="57" t="n">
        <x:v>45010771.666666664</x:v>
      </x:c>
      <x:c r="AR990" s="52" t="n">
        <x:v>0.5475391242715008</x:v>
      </x:c>
      <x:c r="AS990" s="52" t="n">
        <x:v>-0.5721877767936226</x:v>
      </x:c>
      <x:c r="AT990" s="55" t="b">
        <x:v>1</x:v>
      </x:c>
      <x:c r="AU990" s="50"/>
      <x:c r="AV990" s="58" t="n">
        <x:v>0.2029782184023408</x:v>
      </x:c>
      <x:c r="AW990" s="50" t="n">
        <x:v>693</x:v>
      </x:c>
      <x:c r="AX990" s="50" t="str">
        <x:v>Discovery</x:v>
      </x:c>
      <x:c r="AY990" s="50" t="str">
        <x:v>目立つ機械的警告なし（定性確認は別途必要）</x:v>
      </x:c>
      <x:c r="AZ990" s="59" t="str">
        <x:v>2026-03-24 10:52</x:v>
      </x:c>
      <x:c r="BA990" s="53" t="n">
        <x:v>42064</x:v>
      </x:c>
      <x:c r="BB990" s="50"/>
      <x:c r="BC990" s="50"/>
      <x:c r="BD990" s="50"/>
    </x:row>
    <x:row r="991">
      <x:c r="A991" s="50" t="n">
        <x:v>990</x:v>
      </x:c>
      <x:c r="B991" s="50" t="str">
        <x:v>5571</x:v>
      </x:c>
      <x:c r="C991" s="50" t="str">
        <x:v>5571.T</x:v>
      </x:c>
      <x:c r="D991" s="50" t="str">
        <x:v>Excite Holdings Co.,Ltd.</x:v>
      </x:c>
      <x:c r="E991" s="50" t="str">
        <x:v>Standard Market(Domestic)</x:v>
      </x:c>
      <x:c r="F991" s="50" t="str">
        <x:v>Information &amp; Communication</x:v>
      </x:c>
      <x:c r="G991" s="51" t="n">
        <x:v>6828.626</x:v>
      </x:c>
      <x:c r="H991" s="51" t="n">
        <x:v>7131.961</x:v>
      </x:c>
      <x:c r="I991" s="51" t="n">
        <x:v>7533.314</x:v>
      </x:c>
      <x:c r="J991" s="51" t="n">
        <x:v>7713.952</x:v>
      </x:c>
      <x:c r="K991" s="51" t="n">
        <x:v>9091.963</x:v>
      </x:c>
      <x:c r="L991" s="52" t="n">
        <x:f>IFERROR(H991/G991-1,"")</x:f>
        <x:v>0.0444210885176608</x:v>
      </x:c>
      <x:c r="M991" s="52" t="n">
        <x:f>IFERROR(I991/H991-1,"")</x:f>
        <x:v>0.056275265666763996</x:v>
      </x:c>
      <x:c r="N991" s="52" t="n">
        <x:f>IFERROR(J991/I991-1,"")</x:f>
        <x:v>0.023978557113111254</x:v>
      </x:c>
      <x:c r="O991" s="52" t="n">
        <x:f>IFERROR(K991/J991-1,"")</x:f>
        <x:v>0.17863878333699756</x:v>
      </x:c>
      <x:c r="P991" s="52" t="n">
        <x:f>IFERROR((K991/G991)^(1/4)-1,"")</x:f>
        <x:v>0.0741899456616768</x:v>
      </x:c>
      <x:c r="Q991" s="51" t="n">
        <x:v>465.846</x:v>
      </x:c>
      <x:c r="R991" s="52" t="n">
        <x:f>IFERROR(Q991/K991,"")</x:f>
        <x:v>0.05123712008066905</x:v>
      </x:c>
      <x:c r="S991" s="53" t="n">
        <x:v>45035</x:v>
      </x:c>
      <x:c r="T991" s="50" t="str">
        <x:v>local_price_first_trade</x:v>
      </x:c>
      <x:c r="U991" s="50" t="str">
        <x:v>CASK株式会社</x:v>
      </x:c>
      <x:c r="V991" s="54" t="n">
        <x:v>0.4322</x:v>
      </x:c>
      <x:c r="W991" s="50" t="str">
        <x:v>西條 晋一</x:v>
      </x:c>
      <x:c r="X991" s="50" t="b">
        <x:f>AND(COUNT(L991:O991)=4,L991&gt;='設定'!$B$6,M991&gt;='設定'!$B$6,N991&gt;='設定'!$B$6,O991&gt;='設定'!$B$6)</x:f>
        <x:v>0</x:v>
      </x:c>
      <x:c r="Y991" s="50" t="b">
        <x:f>AND(COUNT(G991:K991)=5,P991&gt;='設定'!$B$7)</x:f>
        <x:v>0</x:v>
      </x:c>
      <x:c r="Z991" s="50" t="b">
        <x:f>AND(ISNUMBER(R991),R991&gt;='設定'!$B$8)</x:f>
        <x:v>0</x:v>
      </x:c>
      <x:c r="AA991" s="50" t="b">
        <x:f>AND(ISNUMBER(S991),S991&gt;=DATE(YEAR('設定'!$B$10)-'設定'!$B$9,MONTH('設定'!$B$10),DAY('設定'!$B$10)))</x:f>
        <x:v>1</x:v>
      </x:c>
      <x:c r="AB991" s="55" t="b">
        <x:v>0</x:v>
      </x:c>
      <x:c r="AC991" s="55" t="b">
        <x:v>0</x:v>
      </x:c>
      <x:c r="AD991" s="50" t="n">
        <x:f>IF(X991,1,0)+IF(Z991,1,0)+IF(AA991,1,0)+IF(AB991,1,0)</x:f>
        <x:v>1</x:v>
      </x:c>
      <x:c r="AE991" s="50" t="n">
        <x:f>IF(Y991,1,0)+IF(Z991,1,0)+IF(AA991,1,0)+IF(AB991,1,0)</x:f>
        <x:v>1</x:v>
      </x:c>
      <x:c r="AF991" s="50" t="n">
        <x:f>IF(Y991,1,0)+IF(Z991,1,0)+IF(AA991,1,0)+IF(AC991,1,0)</x:f>
        <x:v>1</x:v>
      </x:c>
      <x:c r="AG991" s="53" t="n">
        <x:v>45035</x:v>
      </x:c>
      <x:c r="AH991" s="50" t="str">
        <x:v>S100W7ZF</x:v>
      </x:c>
      <x:c r="AI991" s="50" t="str">
        <x:v>NetSalesSummaryOfBusinessResults</x:v>
      </x:c>
      <x:c r="AJ991" s="50" t="str">
        <x:v>OperatingIncome</x:v>
      </x:c>
      <x:c r="AK991" s="53" t="n">
        <x:v>45747</x:v>
      </x:c>
      <x:c r="AL991" s="50" t="str">
        <x:v>365/365/365/366/365</x:v>
      </x:c>
      <x:c r="AM991" s="51" t="n">
        <x:v>4859030</x:v>
      </x:c>
      <x:c r="AN991" s="51" t="n">
        <x:v>1035</x:v>
      </x:c>
      <x:c r="AO991" s="51" t="n">
        <x:f>IFERROR(AM991*AN991,"")</x:f>
        <x:v>5029096050</x:v>
      </x:c>
      <x:c r="AP991" s="56" t="n">
        <x:f>IFERROR(AO991/(K991*1000000),"")</x:f>
        <x:v>0.5531364403924653</x:v>
      </x:c>
      <x:c r="AQ991" s="57" t="n">
        <x:v>10671568.333333334</x:v>
      </x:c>
      <x:c r="AR991" s="52" t="n">
        <x:v>0.4337371190705305</x:v>
      </x:c>
      <x:c r="AS991" s="52" t="n">
        <x:v>-0.6105721897183756</x:v>
      </x:c>
      <x:c r="AT991" s="55" t="b">
        <x:v>0</x:v>
      </x:c>
      <x:c r="AU991" s="50" t="str">
        <x:v>low_liquidity</x:v>
      </x:c>
      <x:c r="AV991" s="58" t="n">
        <x:v>-0.0244438773223222</x:v>
      </x:c>
      <x:c r="AW991" s="50" t="n">
        <x:v>2075</x:v>
      </x:c>
      <x:c r="AX991" s="50" t="str">
        <x:v>Future Moat</x:v>
      </x:c>
      <x:c r="AY991" s="50" t="str">
        <x:v>既存適格性フィルター不通過: low_liquidity / 60日平均売買代金2,000万円未満 / ローカル5年最大下落率-60%以下</x:v>
      </x:c>
      <x:c r="AZ991" s="59" t="str">
        <x:v>2025-06-27 11:45</x:v>
      </x:c>
      <x:c r="BA991" s="53" t="n">
        <x:v>38322</x:v>
      </x:c>
      <x:c r="BB991" s="50"/>
      <x:c r="BC991" s="50"/>
      <x:c r="BD991" s="50"/>
    </x:row>
    <x:row r="992">
      <x:c r="A992" s="50" t="n">
        <x:v>991</x:v>
      </x:c>
      <x:c r="B992" s="50" t="str">
        <x:v>2311</x:v>
      </x:c>
      <x:c r="C992" s="50" t="str">
        <x:v>2311.T</x:v>
      </x:c>
      <x:c r="D992" s="50" t="str">
        <x:v>EPCO Co.,Ltd.</x:v>
      </x:c>
      <x:c r="E992" s="50" t="str">
        <x:v>Standard Market(Domestic)</x:v>
      </x:c>
      <x:c r="F992" s="50" t="str">
        <x:v>Services</x:v>
      </x:c>
      <x:c r="G992" s="51" t="n">
        <x:v>4696.287</x:v>
      </x:c>
      <x:c r="H992" s="51" t="n">
        <x:v>4818.253</x:v>
      </x:c>
      <x:c r="I992" s="51" t="n">
        <x:v>5059.763</x:v>
      </x:c>
      <x:c r="J992" s="51" t="n">
        <x:v>5607.016</x:v>
      </x:c>
      <x:c r="K992" s="51" t="n">
        <x:v>6252.07</x:v>
      </x:c>
      <x:c r="L992" s="52" t="n">
        <x:f>IFERROR(H992/G992-1,"")</x:f>
        <x:v>0.02597072964237479</x:v>
      </x:c>
      <x:c r="M992" s="52" t="n">
        <x:f>IFERROR(I992/H992-1,"")</x:f>
        <x:v>0.05012397647030986</x:v>
      </x:c>
      <x:c r="N992" s="52" t="n">
        <x:f>IFERROR(J992/I992-1,"")</x:f>
        <x:v>0.10815783268900137</x:v>
      </x:c>
      <x:c r="O992" s="52" t="n">
        <x:f>IFERROR(K992/J992-1,"")</x:f>
        <x:v>0.11504408048773174</x:v>
      </x:c>
      <x:c r="P992" s="52" t="n">
        <x:f>IFERROR((K992/G992)^(1/4)-1,"")</x:f>
        <x:v>0.07415585624321341</x:v>
      </x:c>
      <x:c r="Q992" s="51" t="n">
        <x:v>376.653</x:v>
      </x:c>
      <x:c r="R992" s="52" t="n">
        <x:f>IFERROR(Q992/K992,"")</x:f>
        <x:v>0.06024452701265341</x:v>
      </x:c>
      <x:c r="S992" s="53" t="n">
        <x:v>40269</x:v>
      </x:c>
      <x:c r="T992" s="50" t="str">
        <x:v>EDINET_company_history</x:v>
      </x:c>
      <x:c r="U992" s="50" t="str">
        <x:v>岩崎 辰之(常任代理人 株式会社三菱UFJ銀行)</x:v>
      </x:c>
      <x:c r="V992" s="54" t="n">
        <x:v>0.2774</x:v>
      </x:c>
      <x:c r="W992" s="50" t="str">
        <x:v>岩 崎 辰 之</x:v>
      </x:c>
      <x:c r="X992" s="50" t="b">
        <x:f>AND(COUNT(L992:O992)=4,L992&gt;='設定'!$B$6,M992&gt;='設定'!$B$6,N992&gt;='設定'!$B$6,O992&gt;='設定'!$B$6)</x:f>
        <x:v>0</x:v>
      </x:c>
      <x:c r="Y992" s="50" t="b">
        <x:f>AND(COUNT(G992:K992)=5,P992&gt;='設定'!$B$7)</x:f>
        <x:v>0</x:v>
      </x:c>
      <x:c r="Z992" s="50" t="b">
        <x:f>AND(ISNUMBER(R992),R992&gt;='設定'!$B$8)</x:f>
        <x:v>0</x:v>
      </x:c>
      <x:c r="AA992" s="50" t="b">
        <x:f>AND(ISNUMBER(S992),S992&gt;=DATE(YEAR('設定'!$B$10)-'設定'!$B$9,MONTH('設定'!$B$10),DAY('設定'!$B$10)))</x:f>
        <x:v>0</x:v>
      </x:c>
      <x:c r="AB992" s="55" t="b">
        <x:v>1</x:v>
      </x:c>
      <x:c r="AC992" s="55" t="b">
        <x:v>1</x:v>
      </x:c>
      <x:c r="AD992" s="50" t="n">
        <x:f>IF(X992,1,0)+IF(Z992,1,0)+IF(AA992,1,0)+IF(AB992,1,0)</x:f>
        <x:v>1</x:v>
      </x:c>
      <x:c r="AE992" s="50" t="n">
        <x:f>IF(Y992,1,0)+IF(Z992,1,0)+IF(AA992,1,0)+IF(AB992,1,0)</x:f>
        <x:v>1</x:v>
      </x:c>
      <x:c r="AF992" s="50" t="n">
        <x:f>IF(Y992,1,0)+IF(Z992,1,0)+IF(AA992,1,0)+IF(AC992,1,0)</x:f>
        <x:v>1</x:v>
      </x:c>
      <x:c r="AG992" s="53" t="n">
        <x:v>44348</x:v>
      </x:c>
      <x:c r="AH992" s="50" t="str">
        <x:v>S100XSPG</x:v>
      </x:c>
      <x:c r="AI992" s="50" t="str">
        <x:v>NetSalesSummaryOfBusinessResults</x:v>
      </x:c>
      <x:c r="AJ992" s="50" t="str">
        <x:v>OperatingIncome</x:v>
      </x:c>
      <x:c r="AK992" s="53" t="n">
        <x:v>46022</x:v>
      </x:c>
      <x:c r="AL992" s="50" t="str">
        <x:v>365/365/365/366/365</x:v>
      </x:c>
      <x:c r="AM992" s="51" t="n">
        <x:v>8952800</x:v>
      </x:c>
      <x:c r="AN992" s="51" t="n">
        <x:v>780</x:v>
      </x:c>
      <x:c r="AO992" s="51" t="n">
        <x:f>IFERROR(AM992*AN992,"")</x:f>
        <x:v>6983184000</x:v>
      </x:c>
      <x:c r="AP992" s="56" t="n">
        <x:f>IFERROR(AO992/(K992*1000000),"")</x:f>
        <x:v>1.116939509634409</x:v>
      </x:c>
      <x:c r="AQ992" s="57" t="n">
        <x:v>17077015</x:v>
      </x:c>
      <x:c r="AR992" s="52" t="n">
        <x:v>0.2226286980400447</x:v>
      </x:c>
      <x:c r="AS992" s="52" t="n">
        <x:v>-0.3441683415191708</x:v>
      </x:c>
      <x:c r="AT992" s="55" t="b">
        <x:v>0</x:v>
      </x:c>
      <x:c r="AU992" s="50" t="str">
        <x:v>low_liquidity</x:v>
      </x:c>
      <x:c r="AV992" s="58" t="n">
        <x:v>0.1785791396981471</x:v>
      </x:c>
      <x:c r="AW992" s="50" t="n">
        <x:v>832</x:v>
      </x:c>
      <x:c r="AX992" s="50" t="str">
        <x:v>Discovery</x:v>
      </x:c>
      <x:c r="AY992" s="50" t="str">
        <x:v>既存適格性フィルター不通過: low_liquidity / 60日平均売買代金2,000万円未満</x:v>
      </x:c>
      <x:c r="AZ992" s="59" t="str">
        <x:v>2026-03-24 12:44</x:v>
      </x:c>
      <x:c r="BA992" s="53" t="n">
        <x:v>40269</x:v>
      </x:c>
      <x:c r="BB992" s="50" t="str">
        <x:v>岩 崎 辰 之</x:v>
      </x:c>
      <x:c r="BC992" s="50"/>
      <x:c r="BD992" s="50"/>
    </x:row>
    <x:row r="993">
      <x:c r="A993" s="50" t="n">
        <x:v>992</x:v>
      </x:c>
      <x:c r="B993" s="50" t="str">
        <x:v>6723</x:v>
      </x:c>
      <x:c r="C993" s="50" t="str">
        <x:v>6723.T</x:v>
      </x:c>
      <x:c r="D993" s="50" t="str">
        <x:v>Renesas Electronics Corporation</x:v>
      </x:c>
      <x:c r="E993" s="50" t="str">
        <x:v>Prime Market (Domestic)</x:v>
      </x:c>
      <x:c r="F993" s="50" t="str">
        <x:v>Electric Appliances</x:v>
      </x:c>
      <x:c r="G993" s="51" t="n">
        <x:v>993908</x:v>
      </x:c>
      <x:c r="H993" s="51" t="n">
        <x:v>1500853</x:v>
      </x:c>
      <x:c r="I993" s="51" t="n">
        <x:v>1469415</x:v>
      </x:c>
      <x:c r="J993" s="51" t="n">
        <x:v>1348479</x:v>
      </x:c>
      <x:c r="K993" s="51" t="n">
        <x:v>1321212</x:v>
      </x:c>
      <x:c r="L993" s="52" t="n">
        <x:f>IFERROR(H993/G993-1,"")</x:f>
        <x:v>0.5100522382353296</x:v>
      </x:c>
      <x:c r="M993" s="52" t="n">
        <x:f>IFERROR(I993/H993-1,"")</x:f>
        <x:v>-0.020946754945354362</x:v>
      </x:c>
      <x:c r="N993" s="52" t="n">
        <x:f>IFERROR(J993/I993-1,"")</x:f>
        <x:v>-0.08230214064780883</x:v>
      </x:c>
      <x:c r="O993" s="52" t="n">
        <x:f>IFERROR(K993/J993-1,"")</x:f>
        <x:v>-0.02022055960826974</x:v>
      </x:c>
      <x:c r="P993" s="52" t="n">
        <x:f>IFERROR((K993/G993)^(1/4)-1,"")</x:f>
        <x:v>0.07375841603746847</x:v>
      </x:c>
      <x:c r="Q993" s="51" t="n">
        <x:v>201166</x:v>
      </x:c>
      <x:c r="R993" s="52" t="n">
        <x:f>IFERROR(Q993/K993,"")</x:f>
        <x:v>0.15225868369345721</x:v>
      </x:c>
      <x:c r="S993" s="53" t="n">
        <x:v>37803</x:v>
      </x:c>
      <x:c r="T993" s="50" t="str">
        <x:v>EDINET_company_history</x:v>
      </x:c>
      <x:c r="U993" s="50" t="str">
        <x:v>日本マスタートラスト信託銀行㈱（信託口）</x:v>
      </x:c>
      <x:c r="V993" s="54" t="n">
        <x:v>0.1682</x:v>
      </x:c>
      <x:c r="W993" s="50"/>
      <x:c r="X993" s="50" t="b">
        <x:f>AND(COUNT(L993:O993)=4,L993&gt;='設定'!$B$6,M993&gt;='設定'!$B$6,N993&gt;='設定'!$B$6,O993&gt;='設定'!$B$6)</x:f>
        <x:v>0</x:v>
      </x:c>
      <x:c r="Y993" s="50" t="b">
        <x:f>AND(COUNT(G993:K993)=5,P993&gt;='設定'!$B$7)</x:f>
        <x:v>0</x:v>
      </x:c>
      <x:c r="Z993" s="50" t="b">
        <x:f>AND(ISNUMBER(R993),R993&gt;='設定'!$B$8)</x:f>
        <x:v>1</x:v>
      </x:c>
      <x:c r="AA993" s="50" t="b">
        <x:f>AND(ISNUMBER(S993),S993&gt;=DATE(YEAR('設定'!$B$10)-'設定'!$B$9,MONTH('設定'!$B$10),DAY('設定'!$B$10)))</x:f>
        <x:v>0</x:v>
      </x:c>
      <x:c r="AB993" s="55" t="b">
        <x:v>0</x:v>
      </x:c>
      <x:c r="AC993" s="55" t="b">
        <x:v>0</x:v>
      </x:c>
      <x:c r="AD993" s="50" t="n">
        <x:f>IF(X993,1,0)+IF(Z993,1,0)+IF(AA993,1,0)+IF(AB993,1,0)</x:f>
        <x:v>1</x:v>
      </x:c>
      <x:c r="AE993" s="50" t="n">
        <x:f>IF(Y993,1,0)+IF(Z993,1,0)+IF(AA993,1,0)+IF(AB993,1,0)</x:f>
        <x:v>1</x:v>
      </x:c>
      <x:c r="AF993" s="50" t="n">
        <x:f>IF(Y993,1,0)+IF(Z993,1,0)+IF(AA993,1,0)+IF(AC993,1,0)</x:f>
        <x:v>1</x:v>
      </x:c>
      <x:c r="AG993" s="53" t="n">
        <x:v>44348</x:v>
      </x:c>
      <x:c r="AH993" s="50" t="str">
        <x:v>S100XR06</x:v>
      </x:c>
      <x:c r="AI993" s="50" t="str">
        <x:v>RevenueIFRSSummaryOfBusinessResults</x:v>
      </x:c>
      <x:c r="AJ993" s="50" t="str">
        <x:v>OperatingProfitLossIFRS</x:v>
      </x:c>
      <x:c r="AK993" s="53" t="n">
        <x:v>46022</x:v>
      </x:c>
      <x:c r="AL993" s="50" t="str">
        <x:v>365/365/365/366/365</x:v>
      </x:c>
      <x:c r="AM993" s="51" t="n">
        <x:v>1814777685</x:v>
      </x:c>
      <x:c r="AN993" s="51" t="n">
        <x:v>4417</x:v>
      </x:c>
      <x:c r="AO993" s="51" t="n">
        <x:f>IFERROR(AM993*AN993,"")</x:f>
        <x:v>8015873034645</x:v>
      </x:c>
      <x:c r="AP993" s="56" t="n">
        <x:f>IFERROR(AO993/(K993*1000000),"")</x:f>
        <x:v>6.067060422282722</x:v>
      </x:c>
      <x:c r="AQ993" s="57" t="n">
        <x:v>49477163660.833336</x:v>
      </x:c>
      <x:c r="AR993" s="52" t="n">
        <x:v>0.4935434956370084</x:v>
      </x:c>
      <x:c r="AS993" s="52" t="n">
        <x:v>-0.5862390871542971</x:v>
      </x:c>
      <x:c r="AT993" s="55" t="b">
        <x:v>0</x:v>
      </x:c>
      <x:c r="AU993" s="50" t="str">
        <x:v>missing_financial_data</x:v>
      </x:c>
      <x:c r="AV993" s="58" t="n">
        <x:v>0.3453092471723044</x:v>
      </x:c>
      <x:c r="AW993" s="50" t="n">
        <x:v>322</x:v>
      </x:c>
      <x:c r="AX993" s="50" t="str">
        <x:v>Future Moat</x:v>
      </x:c>
      <x:c r="AY993" s="50" t="str">
        <x:v>既存適格性フィルター不通過: missing_financial_data</x:v>
      </x:c>
      <x:c r="AZ993" s="59" t="str">
        <x:v>2026-03-19 14:22</x:v>
      </x:c>
      <x:c r="BA993" s="53" t="n">
        <x:v>37803</x:v>
      </x:c>
      <x:c r="BB993" s="50"/>
      <x:c r="BC993" s="50"/>
      <x:c r="BD993" s="50" t="str">
        <x:v>TOPIX Large70</x:v>
      </x:c>
    </x:row>
    <x:row r="994">
      <x:c r="A994" s="50" t="n">
        <x:v>993</x:v>
      </x:c>
      <x:c r="B994" s="50" t="str">
        <x:v>4389</x:v>
      </x:c>
      <x:c r="C994" s="50" t="str">
        <x:v>4389.T</x:v>
      </x:c>
      <x:c r="D994" s="50" t="str">
        <x:v>Property Data Bank,Inc.</x:v>
      </x:c>
      <x:c r="E994" s="50" t="str">
        <x:v>Growth Market(Domestic)</x:v>
      </x:c>
      <x:c r="F994" s="50" t="str">
        <x:v>Information &amp; Communication</x:v>
      </x:c>
      <x:c r="G994" s="51" t="n">
        <x:v>2165.888</x:v>
      </x:c>
      <x:c r="H994" s="51" t="n">
        <x:v>2249.603</x:v>
      </x:c>
      <x:c r="I994" s="51" t="n">
        <x:v>2665.081</x:v>
      </x:c>
      <x:c r="J994" s="51" t="n">
        <x:v>2286.404</x:v>
      </x:c>
      <x:c r="K994" s="51" t="n">
        <x:v>2873.063</x:v>
      </x:c>
      <x:c r="L994" s="52" t="n">
        <x:f>IFERROR(H994/G994-1,"")</x:f>
        <x:v>0.038651583092015995</x:v>
      </x:c>
      <x:c r="M994" s="52" t="n">
        <x:f>IFERROR(I994/H994-1,"")</x:f>
        <x:v>0.18468947632093302</x:v>
      </x:c>
      <x:c r="N994" s="52" t="n">
        <x:f>IFERROR(J994/I994-1,"")</x:f>
        <x:v>-0.14208836429361815</x:v>
      </x:c>
      <x:c r="O994" s="52" t="n">
        <x:f>IFERROR(K994/J994-1,"")</x:f>
        <x:v>0.256585887708384</x:v>
      </x:c>
      <x:c r="P994" s="52" t="n">
        <x:f>IFERROR((K994/G994)^(1/4)-1,"")</x:f>
        <x:v>0.07319165878754696</x:v>
      </x:c>
      <x:c r="Q994" s="51" t="n">
        <x:v>952.962</x:v>
      </x:c>
      <x:c r="R994" s="52" t="n">
        <x:f>IFERROR(Q994/K994,"")</x:f>
        <x:v>0.33168851500993884</x:v>
      </x:c>
      <x:c r="S994" s="53" t="n">
        <x:v>43252</x:v>
      </x:c>
      <x:c r="T994" s="50" t="str">
        <x:v>EDINET_company_history</x:v>
      </x:c>
      <x:c r="U994" s="50" t="str">
        <x:v>清水建設株式会社</x:v>
      </x:c>
      <x:c r="V994" s="54" t="n">
        <x:v>0.2402</x:v>
      </x:c>
      <x:c r="W994" s="50" t="str">
        <x:v>板谷 敏正 / 武野 貞久</x:v>
      </x:c>
      <x:c r="X994" s="50" t="b">
        <x:f>AND(COUNT(L994:O994)=4,L994&gt;='設定'!$B$6,M994&gt;='設定'!$B$6,N994&gt;='設定'!$B$6,O994&gt;='設定'!$B$6)</x:f>
        <x:v>0</x:v>
      </x:c>
      <x:c r="Y994" s="50" t="b">
        <x:f>AND(COUNT(G994:K994)=5,P994&gt;='設定'!$B$7)</x:f>
        <x:v>0</x:v>
      </x:c>
      <x:c r="Z994" s="50" t="b">
        <x:f>AND(ISNUMBER(R994),R994&gt;='設定'!$B$8)</x:f>
        <x:v>1</x:v>
      </x:c>
      <x:c r="AA994" s="50" t="b">
        <x:f>AND(ISNUMBER(S994),S994&gt;=DATE(YEAR('設定'!$B$10)-'設定'!$B$9,MONTH('設定'!$B$10),DAY('設定'!$B$10)))</x:f>
        <x:v>0</x:v>
      </x:c>
      <x:c r="AB994" s="55" t="b">
        <x:v>0</x:v>
      </x:c>
      <x:c r="AC994" s="55" t="b">
        <x:v>0</x:v>
      </x:c>
      <x:c r="AD994" s="50" t="n">
        <x:f>IF(X994,1,0)+IF(Z994,1,0)+IF(AA994,1,0)+IF(AB994,1,0)</x:f>
        <x:v>1</x:v>
      </x:c>
      <x:c r="AE994" s="50" t="n">
        <x:f>IF(Y994,1,0)+IF(Z994,1,0)+IF(AA994,1,0)+IF(AB994,1,0)</x:f>
        <x:v>1</x:v>
      </x:c>
      <x:c r="AF994" s="50" t="n">
        <x:f>IF(Y994,1,0)+IF(Z994,1,0)+IF(AA994,1,0)+IF(AC994,1,0)</x:f>
        <x:v>1</x:v>
      </x:c>
      <x:c r="AG994" s="53" t="n">
        <x:v>44348</x:v>
      </x:c>
      <x:c r="AH994" s="50" t="str">
        <x:v>S100W8HU</x:v>
      </x:c>
      <x:c r="AI994" s="50" t="str">
        <x:v>NetSalesSummaryOfBusinessResults</x:v>
      </x:c>
      <x:c r="AJ994" s="50" t="str">
        <x:v>OperatingIncome</x:v>
      </x:c>
      <x:c r="AK994" s="53" t="n">
        <x:v>45747</x:v>
      </x:c>
      <x:c r="AL994" s="50" t="str">
        <x:v>365/365/365/366/365</x:v>
      </x:c>
      <x:c r="AM994" s="51" t="n">
        <x:v>5875700</x:v>
      </x:c>
      <x:c r="AN994" s="51" t="n">
        <x:v>877</x:v>
      </x:c>
      <x:c r="AO994" s="51" t="n">
        <x:f>IFERROR(AM994*AN994,"")</x:f>
        <x:v>5152988900</x:v>
      </x:c>
      <x:c r="AP994" s="56" t="n">
        <x:f>IFERROR(AO994/(K994*1000000),"")</x:f>
        <x:v>1.7935523516191605</x:v>
      </x:c>
      <x:c r="AQ994" s="57" t="n">
        <x:v>6833246.666666667</x:v>
      </x:c>
      <x:c r="AR994" s="52" t="n">
        <x:v>0.4580483131742844</x:v>
      </x:c>
      <x:c r="AS994" s="52" t="n">
        <x:v>-0.5509381969872827</x:v>
      </x:c>
      <x:c r="AT994" s="55" t="b">
        <x:v>0</x:v>
      </x:c>
      <x:c r="AU994" s="50" t="str">
        <x:v>low_liquidity</x:v>
      </x:c>
      <x:c r="AV994" s="58" t="n">
        <x:v>0.1164202667633454</x:v>
      </x:c>
      <x:c r="AW994" s="50" t="n">
        <x:v>1143</x:v>
      </x:c>
      <x:c r="AX994" s="50" t="str">
        <x:v>Discovery</x:v>
      </x:c>
      <x:c r="AY994" s="50" t="str">
        <x:v>既存適格性フィルター不通過: low_liquidity / 60日平均売買代金2,000万円未満</x:v>
      </x:c>
      <x:c r="AZ994" s="59" t="str">
        <x:v>2025-06-27 13:17</x:v>
      </x:c>
      <x:c r="BA994" s="53" t="n">
        <x:v>43252</x:v>
      </x:c>
      <x:c r="BB994" s="50"/>
      <x:c r="BC994" s="50"/>
      <x:c r="BD994" s="50"/>
    </x:row>
    <x:row r="995">
      <x:c r="A995" s="50" t="n">
        <x:v>994</x:v>
      </x:c>
      <x:c r="B995" s="50" t="str">
        <x:v>4074</x:v>
      </x:c>
      <x:c r="C995" s="50" t="str">
        <x:v>4074.T</x:v>
      </x:c>
      <x:c r="D995" s="50" t="str">
        <x:v>LaKeel,Inc.</x:v>
      </x:c>
      <x:c r="E995" s="50" t="str">
        <x:v>Growth Market(Domestic)</x:v>
      </x:c>
      <x:c r="F995" s="50" t="str">
        <x:v>Information &amp; Communication</x:v>
      </x:c>
      <x:c r="G995" s="51" t="n">
        <x:v>5830.059</x:v>
      </x:c>
      <x:c r="H995" s="51" t="n">
        <x:v>6880.844</x:v>
      </x:c>
      <x:c r="I995" s="51" t="n">
        <x:v>7653.414</x:v>
      </x:c>
      <x:c r="J995" s="51" t="n">
        <x:v>7968.676</x:v>
      </x:c>
      <x:c r="K995" s="51" t="n">
        <x:v>7728.364</x:v>
      </x:c>
      <x:c r="L995" s="52" t="n">
        <x:f>IFERROR(H995/G995-1,"")</x:f>
        <x:v>0.1802357403244117</x:v>
      </x:c>
      <x:c r="M995" s="52" t="n">
        <x:f>IFERROR(I995/H995-1,"")</x:f>
        <x:v>0.11227837747811176</x:v>
      </x:c>
      <x:c r="N995" s="52" t="n">
        <x:f>IFERROR(J995/I995-1,"")</x:f>
        <x:v>0.041192335864752794</x:v>
      </x:c>
      <x:c r="O995" s="52" t="n">
        <x:f>IFERROR(K995/J995-1,"")</x:f>
        <x:v>-0.030157080046923856</x:v>
      </x:c>
      <x:c r="P995" s="52" t="n">
        <x:f>IFERROR((K995/G995)^(1/4)-1,"")</x:f>
        <x:v>0.07300971666958667</x:v>
      </x:c>
      <x:c r="Q995" s="51" t="n">
        <x:v>445.486</x:v>
      </x:c>
      <x:c r="R995" s="52" t="n">
        <x:f>IFERROR(Q995/K995,"")</x:f>
        <x:v>0.05764298886543129</x:v>
      </x:c>
      <x:c r="S995" s="53" t="n">
        <x:v>44378</x:v>
      </x:c>
      <x:c r="T995" s="50" t="str">
        <x:v>EDINET_company_history</x:v>
      </x:c>
      <x:c r="U995" s="50" t="str">
        <x:v>久保 努</x:v>
      </x:c>
      <x:c r="V995" s="54" t="n">
        <x:v>0.4324</x:v>
      </x:c>
      <x:c r="W995" s="50" t="str">
        <x:v>久保 努 / 松本 英晴</x:v>
      </x:c>
      <x:c r="X995" s="50" t="b">
        <x:f>AND(COUNT(L995:O995)=4,L995&gt;='設定'!$B$6,M995&gt;='設定'!$B$6,N995&gt;='設定'!$B$6,O995&gt;='設定'!$B$6)</x:f>
        <x:v>0</x:v>
      </x:c>
      <x:c r="Y995" s="50" t="b">
        <x:f>AND(COUNT(G995:K995)=5,P995&gt;='設定'!$B$7)</x:f>
        <x:v>0</x:v>
      </x:c>
      <x:c r="Z995" s="50" t="b">
        <x:f>AND(ISNUMBER(R995),R995&gt;='設定'!$B$8)</x:f>
        <x:v>0</x:v>
      </x:c>
      <x:c r="AA995" s="50" t="b">
        <x:f>AND(ISNUMBER(S995),S995&gt;=DATE(YEAR('設定'!$B$10)-'設定'!$B$9,MONTH('設定'!$B$10),DAY('設定'!$B$10)))</x:f>
        <x:v>0</x:v>
      </x:c>
      <x:c r="AB995" s="55" t="b">
        <x:v>1</x:v>
      </x:c>
      <x:c r="AC995" s="55" t="b">
        <x:v>1</x:v>
      </x:c>
      <x:c r="AD995" s="50" t="n">
        <x:f>IF(X995,1,0)+IF(Z995,1,0)+IF(AA995,1,0)+IF(AB995,1,0)</x:f>
        <x:v>1</x:v>
      </x:c>
      <x:c r="AE995" s="50" t="n">
        <x:f>IF(Y995,1,0)+IF(Z995,1,0)+IF(AA995,1,0)+IF(AB995,1,0)</x:f>
        <x:v>1</x:v>
      </x:c>
      <x:c r="AF995" s="50" t="n">
        <x:f>IF(Y995,1,0)+IF(Z995,1,0)+IF(AA995,1,0)+IF(AC995,1,0)</x:f>
        <x:v>1</x:v>
      </x:c>
      <x:c r="AG995" s="53" t="n">
        <x:v>44393</x:v>
      </x:c>
      <x:c r="AH995" s="50" t="str">
        <x:v>S100XUN1</x:v>
      </x:c>
      <x:c r="AI995" s="50" t="str">
        <x:v>NetSalesSummaryOfBusinessResults</x:v>
      </x:c>
      <x:c r="AJ995" s="50" t="str">
        <x:v>OperatingIncome</x:v>
      </x:c>
      <x:c r="AK995" s="53" t="n">
        <x:v>46022</x:v>
      </x:c>
      <x:c r="AL995" s="50" t="str">
        <x:v>365/365/365/366/365</x:v>
      </x:c>
      <x:c r="AM995" s="51" t="n">
        <x:v>6971800</x:v>
      </x:c>
      <x:c r="AN995" s="51" t="n">
        <x:v>736</x:v>
      </x:c>
      <x:c r="AO995" s="51" t="n">
        <x:f>IFERROR(AM995*AN995,"")</x:f>
        <x:v>5131244800</x:v>
      </x:c>
      <x:c r="AP995" s="56" t="n">
        <x:f>IFERROR(AO995/(K995*1000000),"")</x:f>
        <x:v>0.6639496793888072</x:v>
      </x:c>
      <x:c r="AQ995" s="57" t="n">
        <x:v>20012460</x:v>
      </x:c>
      <x:c r="AR995" s="52" t="n">
        <x:v>0.5859537203060402</x:v>
      </x:c>
      <x:c r="AS995" s="52" t="n">
        <x:v>-0.7980952380952381</x:v>
      </x:c>
      <x:c r="AT995" s="55" t="b">
        <x:v>1</x:v>
      </x:c>
      <x:c r="AU995" s="50"/>
      <x:c r="AV995" s="58" t="n">
        <x:v>-0.3105710586240322</x:v>
      </x:c>
      <x:c r="AW995" s="50" t="n">
        <x:v>3299</x:v>
      </x:c>
      <x:c r="AX995" s="50" t="str">
        <x:v>Future Moat</x:v>
      </x:c>
      <x:c r="AY995" s="50" t="str">
        <x:v>ローカル5年最大下落率-60%以下</x:v>
      </x:c>
      <x:c r="AZ995" s="59" t="str">
        <x:v>2026-03-26 16:26</x:v>
      </x:c>
      <x:c r="BA995" s="53" t="n">
        <x:v>44378</x:v>
      </x:c>
      <x:c r="BB995" s="50" t="str">
        <x:v>久保 努</x:v>
      </x:c>
      <x:c r="BC995" s="50"/>
      <x:c r="BD995" s="50"/>
    </x:row>
    <x:row r="996">
      <x:c r="A996" s="50" t="n">
        <x:v>995</x:v>
      </x:c>
      <x:c r="B996" s="50" t="str">
        <x:v>8919</x:v>
      </x:c>
      <x:c r="C996" s="50" t="str">
        <x:v>8919.T</x:v>
      </x:c>
      <x:c r="D996" s="50" t="str">
        <x:v>KATITAS CO.,LTD</x:v>
      </x:c>
      <x:c r="E996" s="50" t="str">
        <x:v>Prime Market (Domestic)</x:v>
      </x:c>
      <x:c r="F996" s="50" t="str">
        <x:v>Real Estate</x:v>
      </x:c>
      <x:c r="G996" s="51" t="n">
        <x:v>97735</x:v>
      </x:c>
      <x:c r="H996" s="51" t="n">
        <x:v>101269</x:v>
      </x:c>
      <x:c r="I996" s="51" t="n">
        <x:v>121341</x:v>
      </x:c>
      <x:c r="J996" s="51" t="n">
        <x:v>126718</x:v>
      </x:c>
      <x:c r="K996" s="51" t="n">
        <x:v>129537</x:v>
      </x:c>
      <x:c r="L996" s="52" t="n">
        <x:f>IFERROR(H996/G996-1,"")</x:f>
        <x:v>0.03615900138128603</x:v>
      </x:c>
      <x:c r="M996" s="52" t="n">
        <x:f>IFERROR(I996/H996-1,"")</x:f>
        <x:v>0.19820478132498587</x:v>
      </x:c>
      <x:c r="N996" s="52" t="n">
        <x:f>IFERROR(J996/I996-1,"")</x:f>
        <x:v>0.044313134060210535</x:v>
      </x:c>
      <x:c r="O996" s="52" t="n">
        <x:f>IFERROR(K996/J996-1,"")</x:f>
        <x:v>0.022246247573351807</x:v>
      </x:c>
      <x:c r="P996" s="52" t="n">
        <x:f>IFERROR((K996/G996)^(1/4)-1,"")</x:f>
        <x:v>0.0729659235680129</x:v>
      </x:c>
      <x:c r="Q996" s="51" t="n">
        <x:v>14222</x:v>
      </x:c>
      <x:c r="R996" s="52" t="n">
        <x:f>IFERROR(Q996/K996,"")</x:f>
        <x:v>0.10979102495812007</x:v>
      </x:c>
      <x:c r="S996" s="53" t="n">
        <x:v>38018</x:v>
      </x:c>
      <x:c r="T996" s="50" t="str">
        <x:v>EDINET_company_history</x:v>
      </x:c>
      <x:c r="U996" s="50" t="str">
        <x:v>株式会社ニトリホールディングス</x:v>
      </x:c>
      <x:c r="V996" s="54" t="n">
        <x:v>0.3416</x:v>
      </x:c>
      <x:c r="W996" s="50" t="str">
        <x:v>新井 健資</x:v>
      </x:c>
      <x:c r="X996" s="50" t="b">
        <x:f>AND(COUNT(L996:O996)=4,L996&gt;='設定'!$B$6,M996&gt;='設定'!$B$6,N996&gt;='設定'!$B$6,O996&gt;='設定'!$B$6)</x:f>
        <x:v>0</x:v>
      </x:c>
      <x:c r="Y996" s="50" t="b">
        <x:f>AND(COUNT(G996:K996)=5,P996&gt;='設定'!$B$7)</x:f>
        <x:v>0</x:v>
      </x:c>
      <x:c r="Z996" s="50" t="b">
        <x:f>AND(ISNUMBER(R996),R996&gt;='設定'!$B$8)</x:f>
        <x:v>1</x:v>
      </x:c>
      <x:c r="AA996" s="50" t="b">
        <x:f>AND(ISNUMBER(S996),S996&gt;=DATE(YEAR('設定'!$B$10)-'設定'!$B$9,MONTH('設定'!$B$10),DAY('設定'!$B$10)))</x:f>
        <x:v>0</x:v>
      </x:c>
      <x:c r="AB996" s="55" t="b">
        <x:v>0</x:v>
      </x:c>
      <x:c r="AC996" s="55" t="b">
        <x:v>0</x:v>
      </x:c>
      <x:c r="AD996" s="50" t="n">
        <x:f>IF(X996,1,0)+IF(Z996,1,0)+IF(AA996,1,0)+IF(AB996,1,0)</x:f>
        <x:v>1</x:v>
      </x:c>
      <x:c r="AE996" s="50" t="n">
        <x:f>IF(Y996,1,0)+IF(Z996,1,0)+IF(AA996,1,0)+IF(AB996,1,0)</x:f>
        <x:v>1</x:v>
      </x:c>
      <x:c r="AF996" s="50" t="n">
        <x:f>IF(Y996,1,0)+IF(Z996,1,0)+IF(AA996,1,0)+IF(AC996,1,0)</x:f>
        <x:v>1</x:v>
      </x:c>
      <x:c r="AG996" s="53" t="n">
        <x:v>44348</x:v>
      </x:c>
      <x:c r="AH996" s="50" t="str">
        <x:v>S100W49Q</x:v>
      </x:c>
      <x:c r="AI996" s="50" t="str">
        <x:v>NetSalesSummaryOfBusinessResults</x:v>
      </x:c>
      <x:c r="AJ996" s="50" t="str">
        <x:v>OperatingIncome</x:v>
      </x:c>
      <x:c r="AK996" s="53" t="n">
        <x:v>45747</x:v>
      </x:c>
      <x:c r="AL996" s="50" t="str">
        <x:v>365/365/365/366/365</x:v>
      </x:c>
      <x:c r="AM996" s="51" t="n">
        <x:v>78196940</x:v>
      </x:c>
      <x:c r="AN996" s="51" t="n">
        <x:v>3415</x:v>
      </x:c>
      <x:c r="AO996" s="51" t="n">
        <x:f>IFERROR(AM996*AN996,"")</x:f>
        <x:v>267042550100</x:v>
      </x:c>
      <x:c r="AP996" s="56" t="n">
        <x:f>IFERROR(AO996/(K996*1000000),"")</x:f>
        <x:v>2.0615156295112596</x:v>
      </x:c>
      <x:c r="AQ996" s="57" t="n">
        <x:v>960925241.6666666</x:v>
      </x:c>
      <x:c r="AR996" s="52" t="n">
        <x:v>0.3477512763658179</x:v>
      </x:c>
      <x:c r="AS996" s="52" t="n">
        <x:v>-0.6506921030674713</x:v>
      </x:c>
      <x:c r="AT996" s="55" t="b">
        <x:v>1</x:v>
      </x:c>
      <x:c r="AU996" s="50"/>
      <x:c r="AV996" s="58" t="n">
        <x:v>-0.0874490305674519</x:v>
      </x:c>
      <x:c r="AW996" s="50" t="n">
        <x:v>2522</x:v>
      </x:c>
      <x:c r="AX996" s="50" t="str">
        <x:v>Core Moat</x:v>
      </x:c>
      <x:c r="AY996" s="50" t="str">
        <x:v>ローカル5年最大下落率-60%以下</x:v>
      </x:c>
      <x:c r="AZ996" s="59" t="str">
        <x:v>2025-06-24 15:47</x:v>
      </x:c>
      <x:c r="BA996" s="53" t="n">
        <x:v>38018</x:v>
      </x:c>
      <x:c r="BB996" s="50"/>
      <x:c r="BC996" s="50"/>
      <x:c r="BD996" s="50" t="str">
        <x:v>TOPIX Small 1</x:v>
      </x:c>
    </x:row>
    <x:row r="997">
      <x:c r="A997" s="50" t="n">
        <x:v>996</x:v>
      </x:c>
      <x:c r="B997" s="50" t="str">
        <x:v>5015</x:v>
      </x:c>
      <x:c r="C997" s="50" t="str">
        <x:v>5015.T</x:v>
      </x:c>
      <x:c r="D997" s="50" t="str">
        <x:v>BP Castrol K.K.</x:v>
      </x:c>
      <x:c r="E997" s="50" t="str">
        <x:v>Standard Market(Domestic)</x:v>
      </x:c>
      <x:c r="F997" s="50" t="str">
        <x:v>Oil and Coal Products</x:v>
      </x:c>
      <x:c r="G997" s="51" t="n">
        <x:v>11091.255</x:v>
      </x:c>
      <x:c r="H997" s="51" t="n">
        <x:v>11188.033</x:v>
      </x:c>
      <x:c r="I997" s="51" t="n">
        <x:v>12037.024</x:v>
      </x:c>
      <x:c r="J997" s="51" t="n">
        <x:v>13652.991</x:v>
      </x:c>
      <x:c r="K997" s="51" t="n">
        <x:v>14689.719</x:v>
      </x:c>
      <x:c r="L997" s="52" t="n">
        <x:f>IFERROR(H997/G997-1,"")</x:f>
        <x:v>0.008725613106902674</x:v>
      </x:c>
      <x:c r="M997" s="52" t="n">
        <x:f>IFERROR(I997/H997-1,"")</x:f>
        <x:v>0.07588384839408313</x:v>
      </x:c>
      <x:c r="N997" s="52" t="n">
        <x:f>IFERROR(J997/I997-1,"")</x:f>
        <x:v>0.1342497115566108</x:v>
      </x:c>
      <x:c r="O997" s="52" t="n">
        <x:f>IFERROR(K997/J997-1,"")</x:f>
        <x:v>0.07593413047734376</x:v>
      </x:c>
      <x:c r="P997" s="52" t="n">
        <x:f>IFERROR((K997/G997)^(1/4)-1,"")</x:f>
        <x:v>0.0727739016224298</x:v>
      </x:c>
      <x:c r="Q997" s="51" t="n">
        <x:v>1561.65</x:v>
      </x:c>
      <x:c r="R997" s="52" t="n">
        <x:f>IFERROR(Q997/K997,"")</x:f>
        <x:v>0.10630904512196593</x:v>
      </x:c>
      <x:c r="S997" s="53" t="n">
        <x:v>36586</x:v>
      </x:c>
      <x:c r="T997" s="50" t="str">
        <x:v>EDINET_company_history</x:v>
      </x:c>
      <x:c r="U997" s="50" t="str">
        <x:v>カストロール・リミテッド（常任代理人 ビーピー・ジャパン株式会社）</x:v>
      </x:c>
      <x:c r="V997" s="54" t="n">
        <x:v>0.5329</x:v>
      </x:c>
      <x:c r="W997" s="50" t="str">
        <x:v>平川 雅規 / 阿部 宏憲</x:v>
      </x:c>
      <x:c r="X997" s="50" t="b">
        <x:f>AND(COUNT(L997:O997)=4,L997&gt;='設定'!$B$6,M997&gt;='設定'!$B$6,N997&gt;='設定'!$B$6,O997&gt;='設定'!$B$6)</x:f>
        <x:v>0</x:v>
      </x:c>
      <x:c r="Y997" s="50" t="b">
        <x:f>AND(COUNT(G997:K997)=5,P997&gt;='設定'!$B$7)</x:f>
        <x:v>0</x:v>
      </x:c>
      <x:c r="Z997" s="50" t="b">
        <x:f>AND(ISNUMBER(R997),R997&gt;='設定'!$B$8)</x:f>
        <x:v>1</x:v>
      </x:c>
      <x:c r="AA997" s="50" t="b">
        <x:f>AND(ISNUMBER(S997),S997&gt;=DATE(YEAR('設定'!$B$10)-'設定'!$B$9,MONTH('設定'!$B$10),DAY('設定'!$B$10)))</x:f>
        <x:v>0</x:v>
      </x:c>
      <x:c r="AB997" s="55" t="b">
        <x:v>0</x:v>
      </x:c>
      <x:c r="AC997" s="55" t="b">
        <x:v>0</x:v>
      </x:c>
      <x:c r="AD997" s="50" t="n">
        <x:f>IF(X997,1,0)+IF(Z997,1,0)+IF(AA997,1,0)+IF(AB997,1,0)</x:f>
        <x:v>1</x:v>
      </x:c>
      <x:c r="AE997" s="50" t="n">
        <x:f>IF(Y997,1,0)+IF(Z997,1,0)+IF(AA997,1,0)+IF(AB997,1,0)</x:f>
        <x:v>1</x:v>
      </x:c>
      <x:c r="AF997" s="50" t="n">
        <x:f>IF(Y997,1,0)+IF(Z997,1,0)+IF(AA997,1,0)+IF(AC997,1,0)</x:f>
        <x:v>1</x:v>
      </x:c>
      <x:c r="AG997" s="53" t="n">
        <x:v>44348</x:v>
      </x:c>
      <x:c r="AH997" s="50" t="str">
        <x:v>S100XT5L</x:v>
      </x:c>
      <x:c r="AI997" s="50" t="str">
        <x:v>NetSalesSummaryOfBusinessResults</x:v>
      </x:c>
      <x:c r="AJ997" s="50" t="str">
        <x:v>OperatingIncome</x:v>
      </x:c>
      <x:c r="AK997" s="53" t="n">
        <x:v>46022</x:v>
      </x:c>
      <x:c r="AL997" s="50" t="str">
        <x:v>365/365/365/366/365</x:v>
      </x:c>
      <x:c r="AM997" s="51" t="n">
        <x:v>22957789</x:v>
      </x:c>
      <x:c r="AN997" s="51" t="n">
        <x:v>1015</x:v>
      </x:c>
      <x:c r="AO997" s="51" t="n">
        <x:f>IFERROR(AM997*AN997,"")</x:f>
        <x:v>23302155835</x:v>
      </x:c>
      <x:c r="AP997" s="56" t="n">
        <x:f>IFERROR(AO997/(K997*1000000),"")</x:f>
        <x:v>1.5862901009202421</x:v>
      </x:c>
      <x:c r="AQ997" s="57" t="n">
        <x:v>16013701.666666666</x:v>
      </x:c>
      <x:c r="AR997" s="52" t="n">
        <x:v>0.1838290556802622</x:v>
      </x:c>
      <x:c r="AS997" s="52" t="n">
        <x:v>-0.4247505327193028</x:v>
      </x:c>
      <x:c r="AT997" s="55" t="b">
        <x:v>0</x:v>
      </x:c>
      <x:c r="AU997" s="50" t="str">
        <x:v>low_liquidity</x:v>
      </x:c>
      <x:c r="AV997" s="58" t="n">
        <x:v>0.0569737540346145</x:v>
      </x:c>
      <x:c r="AW997" s="50" t="n">
        <x:v>1472</x:v>
      </x:c>
      <x:c r="AX997" s="50" t="str">
        <x:v>Discovery</x:v>
      </x:c>
      <x:c r="AY997" s="50" t="str">
        <x:v>既存適格性フィルター不通過: low_liquidity / 60日平均売買代金2,000万円未満</x:v>
      </x:c>
      <x:c r="AZ997" s="59" t="str">
        <x:v>2026-03-25 16:30</x:v>
      </x:c>
      <x:c r="BA997" s="53" t="n">
        <x:v>36586</x:v>
      </x:c>
      <x:c r="BB997" s="50"/>
      <x:c r="BC997" s="50"/>
      <x:c r="BD997" s="50"/>
    </x:row>
    <x:row r="998">
      <x:c r="A998" s="50" t="n">
        <x:v>997</x:v>
      </x:c>
      <x:c r="B998" s="50" t="str">
        <x:v>4095</x:v>
      </x:c>
      <x:c r="C998" s="50" t="str">
        <x:v>4095.T</x:v>
      </x:c>
      <x:c r="D998" s="50" t="str">
        <x:v>NIHON PARKERIZING CO.,LTD.</x:v>
      </x:c>
      <x:c r="E998" s="50" t="str">
        <x:v>Prime Market (Domestic)</x:v>
      </x:c>
      <x:c r="F998" s="50" t="str">
        <x:v>Chemicals</x:v>
      </x:c>
      <x:c r="G998" s="51" t="n">
        <x:v>99918</x:v>
      </x:c>
      <x:c r="H998" s="51" t="n">
        <x:v>117752</x:v>
      </x:c>
      <x:c r="I998" s="51" t="n">
        <x:v>119177</x:v>
      </x:c>
      <x:c r="J998" s="51" t="n">
        <x:v>125085</x:v>
      </x:c>
      <x:c r="K998" s="51" t="n">
        <x:v>132281</x:v>
      </x:c>
      <x:c r="L998" s="52" t="n">
        <x:f>IFERROR(H998/G998-1,"")</x:f>
        <x:v>0.17848635881422759</x:v>
      </x:c>
      <x:c r="M998" s="52" t="n">
        <x:f>IFERROR(I998/H998-1,"")</x:f>
        <x:v>0.012101705278891206</x:v>
      </x:c>
      <x:c r="N998" s="52" t="n">
        <x:f>IFERROR(J998/I998-1,"")</x:f>
        <x:v>0.04957332371179013</x:v>
      </x:c>
      <x:c r="O998" s="52" t="n">
        <x:f>IFERROR(K998/J998-1,"")</x:f>
        <x:v>0.057528880361354284</x:v>
      </x:c>
      <x:c r="P998" s="52" t="n">
        <x:f>IFERROR((K998/G998)^(1/4)-1,"")</x:f>
        <x:v>0.07266333030156114</x:v>
      </x:c>
      <x:c r="Q998" s="51" t="n">
        <x:v>14998</x:v>
      </x:c>
      <x:c r="R998" s="52" t="n">
        <x:f>IFERROR(Q998/K998,"")</x:f>
        <x:v>0.11337985046983316</x:v>
      </x:c>
      <x:c r="S998" s="53" t="n">
        <x:v>22555</x:v>
      </x:c>
      <x:c r="T998" s="50" t="str">
        <x:v>EDINET_company_history</x:v>
      </x:c>
      <x:c r="U998" s="50" t="str">
        <x:v>日本マスタートラスト信託銀行株式会社（信託口）</x:v>
      </x:c>
      <x:c r="V998" s="54" t="n">
        <x:v>0.1014</x:v>
      </x:c>
      <x:c r="W998" s="50" t="str">
        <x:v>里見多一 / 青山雅之 / 田村裕保</x:v>
      </x:c>
      <x:c r="X998" s="50" t="b">
        <x:f>AND(COUNT(L998:O998)=4,L998&gt;='設定'!$B$6,M998&gt;='設定'!$B$6,N998&gt;='設定'!$B$6,O998&gt;='設定'!$B$6)</x:f>
        <x:v>0</x:v>
      </x:c>
      <x:c r="Y998" s="50" t="b">
        <x:f>AND(COUNT(G998:K998)=5,P998&gt;='設定'!$B$7)</x:f>
        <x:v>0</x:v>
      </x:c>
      <x:c r="Z998" s="50" t="b">
        <x:f>AND(ISNUMBER(R998),R998&gt;='設定'!$B$8)</x:f>
        <x:v>1</x:v>
      </x:c>
      <x:c r="AA998" s="50" t="b">
        <x:f>AND(ISNUMBER(S998),S998&gt;=DATE(YEAR('設定'!$B$10)-'設定'!$B$9,MONTH('設定'!$B$10),DAY('設定'!$B$10)))</x:f>
        <x:v>0</x:v>
      </x:c>
      <x:c r="AB998" s="55" t="b">
        <x:v>0</x:v>
      </x:c>
      <x:c r="AC998" s="55" t="b">
        <x:v>0</x:v>
      </x:c>
      <x:c r="AD998" s="50" t="n">
        <x:f>IF(X998,1,0)+IF(Z998,1,0)+IF(AA998,1,0)+IF(AB998,1,0)</x:f>
        <x:v>1</x:v>
      </x:c>
      <x:c r="AE998" s="50" t="n">
        <x:f>IF(Y998,1,0)+IF(Z998,1,0)+IF(AA998,1,0)+IF(AB998,1,0)</x:f>
        <x:v>1</x:v>
      </x:c>
      <x:c r="AF998" s="50" t="n">
        <x:f>IF(Y998,1,0)+IF(Z998,1,0)+IF(AA998,1,0)+IF(AC998,1,0)</x:f>
        <x:v>1</x:v>
      </x:c>
      <x:c r="AG998" s="53" t="n">
        <x:v>44348</x:v>
      </x:c>
      <x:c r="AH998" s="50" t="str">
        <x:v>S100W75D</x:v>
      </x:c>
      <x:c r="AI998" s="50" t="str">
        <x:v>NetSalesSummaryOfBusinessResults</x:v>
      </x:c>
      <x:c r="AJ998" s="50" t="str">
        <x:v>OperatingIncome</x:v>
      </x:c>
      <x:c r="AK998" s="53" t="n">
        <x:v>45747</x:v>
      </x:c>
      <x:c r="AL998" s="50" t="str">
        <x:v>365/365/365/366/365</x:v>
      </x:c>
      <x:c r="AM998" s="51" t="n">
        <x:v>109366524</x:v>
      </x:c>
      <x:c r="AN998" s="51" t="n">
        <x:v>1464</x:v>
      </x:c>
      <x:c r="AO998" s="51" t="n">
        <x:f>IFERROR(AM998*AN998,"")</x:f>
        <x:v>160112591136</x:v>
      </x:c>
      <x:c r="AP998" s="56" t="n">
        <x:f>IFERROR(AO998/(K998*1000000),"")</x:f>
        <x:v>1.2103974957552484</x:v>
      </x:c>
      <x:c r="AQ998" s="57" t="n">
        <x:v>206946303.33333337</x:v>
      </x:c>
      <x:c r="AR998" s="52" t="n">
        <x:v>0.2498825740958967</x:v>
      </x:c>
      <x:c r="AS998" s="52" t="n">
        <x:v>-0.2997663635883532</x:v>
      </x:c>
      <x:c r="AT998" s="55" t="b">
        <x:v>1</x:v>
      </x:c>
      <x:c r="AU998" s="50"/>
      <x:c r="AV998" s="58" t="n">
        <x:v>0.222799368732515</x:v>
      </x:c>
      <x:c r="AW998" s="50" t="n">
        <x:v>614</x:v>
      </x:c>
      <x:c r="AX998" s="50" t="str">
        <x:v>Core Moat</x:v>
      </x:c>
      <x:c r="AY998" s="50" t="str">
        <x:v>目立つ機械的警告なし（定性確認は別途必要）</x:v>
      </x:c>
      <x:c r="AZ998" s="59" t="str">
        <x:v>2025-06-26 16:11</x:v>
      </x:c>
      <x:c r="BA998" s="53" t="n">
        <x:v>22555</x:v>
      </x:c>
      <x:c r="BB998" s="50"/>
      <x:c r="BC998" s="50"/>
      <x:c r="BD998" s="50" t="str">
        <x:v>TOPIX Small 1</x:v>
      </x:c>
    </x:row>
    <x:row r="999">
      <x:c r="A999" s="50" t="n">
        <x:v>998</x:v>
      </x:c>
      <x:c r="B999" s="50" t="str">
        <x:v>5445</x:v>
      </x:c>
      <x:c r="C999" s="50" t="str">
        <x:v>5445.T</x:v>
      </x:c>
      <x:c r="D999" s="50" t="str">
        <x:v>TOKYO TEKKO CO.,LTD.</x:v>
      </x:c>
      <x:c r="E999" s="50" t="str">
        <x:v>Prime Market (Domestic)</x:v>
      </x:c>
      <x:c r="F999" s="50" t="str">
        <x:v>Iron and Steel</x:v>
      </x:c>
      <x:c r="G999" s="51" t="n">
        <x:v>62391</x:v>
      </x:c>
      <x:c r="H999" s="51" t="n">
        <x:v>66089</x:v>
      </x:c>
      <x:c r="I999" s="51" t="n">
        <x:v>79229</x:v>
      </x:c>
      <x:c r="J999" s="51" t="n">
        <x:v>79617</x:v>
      </x:c>
      <x:c r="K999" s="51" t="n">
        <x:v>82593</x:v>
      </x:c>
      <x:c r="L999" s="52" t="n">
        <x:f>IFERROR(H999/G999-1,"")</x:f>
        <x:v>0.05927136926800336</x:v>
      </x:c>
      <x:c r="M999" s="52" t="n">
        <x:f>IFERROR(I999/H999-1,"")</x:f>
        <x:v>0.1988227995581715</x:v>
      </x:c>
      <x:c r="N999" s="52" t="n">
        <x:f>IFERROR(J999/I999-1,"")</x:f>
        <x:v>0.004897196733519182</x:v>
      </x:c>
      <x:c r="O999" s="52" t="n">
        <x:f>IFERROR(K999/J999-1,"")</x:f>
        <x:v>0.037378951731414256</x:v>
      </x:c>
      <x:c r="P999" s="52" t="n">
        <x:f>IFERROR((K999/G999)^(1/4)-1,"")</x:f>
        <x:v>0.07264329817015791</x:v>
      </x:c>
      <x:c r="Q999" s="51" t="n">
        <x:v>14676</x:v>
      </x:c>
      <x:c r="R999" s="52" t="n">
        <x:f>IFERROR(Q999/K999,"")</x:f>
        <x:v>0.17769060331989395</x:v>
      </x:c>
      <x:c r="S999" s="53" t="n">
        <x:v>26085</x:v>
      </x:c>
      <x:c r="T999" s="50" t="str">
        <x:v>EDINET_company_history</x:v>
      </x:c>
      <x:c r="U999" s="50" t="str">
        <x:v>日本マスタートラスト信託銀行株式会社(信託口)</x:v>
      </x:c>
      <x:c r="V999" s="54" t="n">
        <x:v>0.1261</x:v>
      </x:c>
      <x:c r="W999" s="50" t="str">
        <x:v>吉原 毎文 / 吉原 栄孝</x:v>
      </x:c>
      <x:c r="X999" s="50" t="b">
        <x:f>AND(COUNT(L999:O999)=4,L999&gt;='設定'!$B$6,M999&gt;='設定'!$B$6,N999&gt;='設定'!$B$6,O999&gt;='設定'!$B$6)</x:f>
        <x:v>0</x:v>
      </x:c>
      <x:c r="Y999" s="50" t="b">
        <x:f>AND(COUNT(G999:K999)=5,P999&gt;='設定'!$B$7)</x:f>
        <x:v>0</x:v>
      </x:c>
      <x:c r="Z999" s="50" t="b">
        <x:f>AND(ISNUMBER(R999),R999&gt;='設定'!$B$8)</x:f>
        <x:v>1</x:v>
      </x:c>
      <x:c r="AA999" s="50" t="b">
        <x:f>AND(ISNUMBER(S999),S999&gt;=DATE(YEAR('設定'!$B$10)-'設定'!$B$9,MONTH('設定'!$B$10),DAY('設定'!$B$10)))</x:f>
        <x:v>0</x:v>
      </x:c>
      <x:c r="AB999" s="55" t="b">
        <x:v>0</x:v>
      </x:c>
      <x:c r="AC999" s="55" t="b">
        <x:v>0</x:v>
      </x:c>
      <x:c r="AD999" s="50" t="n">
        <x:f>IF(X999,1,0)+IF(Z999,1,0)+IF(AA999,1,0)+IF(AB999,1,0)</x:f>
        <x:v>1</x:v>
      </x:c>
      <x:c r="AE999" s="50" t="n">
        <x:f>IF(Y999,1,0)+IF(Z999,1,0)+IF(AA999,1,0)+IF(AB999,1,0)</x:f>
        <x:v>1</x:v>
      </x:c>
      <x:c r="AF999" s="50" t="n">
        <x:f>IF(Y999,1,0)+IF(Z999,1,0)+IF(AA999,1,0)+IF(AC999,1,0)</x:f>
        <x:v>1</x:v>
      </x:c>
      <x:c r="AG999" s="53" t="n">
        <x:v>44348</x:v>
      </x:c>
      <x:c r="AH999" s="50" t="str">
        <x:v>S100W5X9</x:v>
      </x:c>
      <x:c r="AI999" s="50" t="str">
        <x:v>NetSalesSummaryOfBusinessResults</x:v>
      </x:c>
      <x:c r="AJ999" s="50" t="str">
        <x:v>OperatingIncome</x:v>
      </x:c>
      <x:c r="AK999" s="53" t="n">
        <x:v>45747</x:v>
      </x:c>
      <x:c r="AL999" s="50" t="str">
        <x:v>365/365/365/366/365</x:v>
      </x:c>
      <x:c r="AM999" s="51" t="n">
        <x:v>8700605</x:v>
      </x:c>
      <x:c r="AN999" s="51" t="n">
        <x:v>1804</x:v>
      </x:c>
      <x:c r="AO999" s="51" t="n">
        <x:f>IFERROR(AM999*AN999,"")</x:f>
        <x:v>15695891420</x:v>
      </x:c>
      <x:c r="AP999" s="56" t="n">
        <x:f>IFERROR(AO999/(K999*1000000),"")</x:f>
        <x:v>0.19003900354751613</x:v>
      </x:c>
      <x:c r="AQ999" s="57" t="n">
        <x:v>497459840.8247884</x:v>
      </x:c>
      <x:c r="AR999" s="52" t="n">
        <x:v>0.3479843389041514</x:v>
      </x:c>
      <x:c r="AS999" s="52" t="n">
        <x:v>-0.3056603855024379</x:v>
      </x:c>
      <x:c r="AT999" s="55" t="b">
        <x:v>1</x:v>
      </x:c>
      <x:c r="AU999" s="50"/>
      <x:c r="AV999" s="58" t="n">
        <x:v>0.0026042452627605</x:v>
      </x:c>
      <x:c r="AW999" s="50" t="n">
        <x:v>1849</x:v>
      </x:c>
      <x:c r="AX999" s="50" t="str">
        <x:v>Core Moat</x:v>
      </x:c>
      <x:c r="AY999" s="50" t="str">
        <x:v>目立つ機械的警告なし（定性確認は別途必要）</x:v>
      </x:c>
      <x:c r="AZ999" s="59" t="str">
        <x:v>2025-06-26 14:44</x:v>
      </x:c>
      <x:c r="BA999" s="53" t="n">
        <x:v>26085</x:v>
      </x:c>
      <x:c r="BB999" s="50"/>
      <x:c r="BC999" s="50"/>
      <x:c r="BD999" s="50" t="str">
        <x:v>TOPIX Small 1</x:v>
      </x:c>
    </x:row>
    <x:row r="1000">
      <x:c r="A1000" s="50" t="n">
        <x:v>999</x:v>
      </x:c>
      <x:c r="B1000" s="50" t="str">
        <x:v>3374</x:v>
      </x:c>
      <x:c r="C1000" s="50" t="str">
        <x:v>3374.T</x:v>
      </x:c>
      <x:c r="D1000" s="50" t="str">
        <x:v>Naigai Tec Corporation</x:v>
      </x:c>
      <x:c r="E1000" s="50" t="str">
        <x:v>Standard Market(Domestic)</x:v>
      </x:c>
      <x:c r="F1000" s="50" t="str">
        <x:v>Wholesale Trade</x:v>
      </x:c>
      <x:c r="G1000" s="51" t="n">
        <x:v>26734.645</x:v>
      </x:c>
      <x:c r="H1000" s="51" t="n">
        <x:v>37551.556</x:v>
      </x:c>
      <x:c r="I1000" s="51" t="n">
        <x:v>45281.08</x:v>
      </x:c>
      <x:c r="J1000" s="51" t="n">
        <x:v>39013.225</x:v>
      </x:c>
      <x:c r="K1000" s="51" t="n">
        <x:v>35337.699</x:v>
      </x:c>
      <x:c r="L1000" s="52" t="n">
        <x:f>IFERROR(H1000/G1000-1,"")</x:f>
        <x:v>0.4046027542164856</x:v>
      </x:c>
      <x:c r="M1000" s="52" t="n">
        <x:f>IFERROR(I1000/H1000-1,"")</x:f>
        <x:v>0.20583764891127299</x:v>
      </x:c>
      <x:c r="N1000" s="52" t="n">
        <x:f>IFERROR(J1000/I1000-1,"")</x:f>
        <x:v>-0.13842105797829918</x:v>
      </x:c>
      <x:c r="O1000" s="52" t="n">
        <x:f>IFERROR(K1000/J1000-1,"")</x:f>
        <x:v>-0.09421230877478082</x:v>
      </x:c>
      <x:c r="P1000" s="52" t="n">
        <x:f>IFERROR((K1000/G1000)^(1/4)-1,"")</x:f>
        <x:v>0.07223742443548864</x:v>
      </x:c>
      <x:c r="Q1000" s="51" t="n">
        <x:v>1552.057</x:v>
      </x:c>
      <x:c r="R1000" s="52" t="n">
        <x:f>IFERROR(Q1000/K1000,"")</x:f>
        <x:v>0.0439207148150761</x:v>
      </x:c>
      <x:c r="S1000" s="53" t="n">
        <x:v>38504</x:v>
      </x:c>
      <x:c r="T1000" s="50" t="str">
        <x:v>EDINET_company_history</x:v>
      </x:c>
      <x:c r="U1000" s="50" t="str">
        <x:v>権田 浩一</x:v>
      </x:c>
      <x:c r="V1000" s="54" t="n">
        <x:v>0.1034</x:v>
      </x:c>
      <x:c r="W1000" s="50" t="str">
        <x:v>権田 浩一 / 岩井田 克郎</x:v>
      </x:c>
      <x:c r="X1000" s="50" t="b">
        <x:f>AND(COUNT(L1000:O1000)=4,L1000&gt;='設定'!$B$6,M1000&gt;='設定'!$B$6,N1000&gt;='設定'!$B$6,O1000&gt;='設定'!$B$6)</x:f>
        <x:v>0</x:v>
      </x:c>
      <x:c r="Y1000" s="50" t="b">
        <x:f>AND(COUNT(G1000:K1000)=5,P1000&gt;='設定'!$B$7)</x:f>
        <x:v>0</x:v>
      </x:c>
      <x:c r="Z1000" s="50" t="b">
        <x:f>AND(ISNUMBER(R1000),R1000&gt;='設定'!$B$8)</x:f>
        <x:v>0</x:v>
      </x:c>
      <x:c r="AA1000" s="50" t="b">
        <x:f>AND(ISNUMBER(S1000),S1000&gt;=DATE(YEAR('設定'!$B$10)-'設定'!$B$9,MONTH('設定'!$B$10),DAY('設定'!$B$10)))</x:f>
        <x:v>0</x:v>
      </x:c>
      <x:c r="AB1000" s="55" t="b">
        <x:v>1</x:v>
      </x:c>
      <x:c r="AC1000" s="55" t="b">
        <x:v>1</x:v>
      </x:c>
      <x:c r="AD1000" s="50" t="n">
        <x:f>IF(X1000,1,0)+IF(Z1000,1,0)+IF(AA1000,1,0)+IF(AB1000,1,0)</x:f>
        <x:v>1</x:v>
      </x:c>
      <x:c r="AE1000" s="50" t="n">
        <x:f>IF(Y1000,1,0)+IF(Z1000,1,0)+IF(AA1000,1,0)+IF(AB1000,1,0)</x:f>
        <x:v>1</x:v>
      </x:c>
      <x:c r="AF1000" s="50" t="n">
        <x:f>IF(Y1000,1,0)+IF(Z1000,1,0)+IF(AA1000,1,0)+IF(AC1000,1,0)</x:f>
        <x:v>1</x:v>
      </x:c>
      <x:c r="AG1000" s="53" t="n">
        <x:v>44348</x:v>
      </x:c>
      <x:c r="AH1000" s="50" t="str">
        <x:v>S100W3FN</x:v>
      </x:c>
      <x:c r="AI1000" s="50" t="str">
        <x:v>NetSalesSummaryOfBusinessResults</x:v>
      </x:c>
      <x:c r="AJ1000" s="50" t="str">
        <x:v>OperatingIncome</x:v>
      </x:c>
      <x:c r="AK1000" s="53" t="n">
        <x:v>45747</x:v>
      </x:c>
      <x:c r="AL1000" s="50" t="str">
        <x:v>365/365/365/366/365</x:v>
      </x:c>
      <x:c r="AM1000" s="51" t="n">
        <x:v>3498698</x:v>
      </x:c>
      <x:c r="AN1000" s="51" t="n">
        <x:v>3010</x:v>
      </x:c>
      <x:c r="AO1000" s="51" t="n">
        <x:f>IFERROR(AM1000*AN1000,"")</x:f>
        <x:v>10531080980</x:v>
      </x:c>
      <x:c r="AP1000" s="56" t="n">
        <x:f>IFERROR(AO1000/(K1000*1000000),"")</x:f>
        <x:v>0.2980126402684</x:v>
      </x:c>
      <x:c r="AQ1000" s="57" t="n">
        <x:v>73428053.33333333</x:v>
      </x:c>
      <x:c r="AR1000" s="52" t="n">
        <x:v>0.3875222553525779</x:v>
      </x:c>
      <x:c r="AS1000" s="52" t="n">
        <x:v>-0.5193157322071524</x:v>
      </x:c>
      <x:c r="AT1000" s="55" t="b">
        <x:v>1</x:v>
      </x:c>
      <x:c r="AU1000" s="50"/>
      <x:c r="AV1000" s="58" t="n">
        <x:v>-0.22770519623759</x:v>
      </x:c>
      <x:c r="AW1000" s="50" t="n">
        <x:v>3125</x:v>
      </x:c>
      <x:c r="AX1000" s="50" t="str">
        <x:v>Core Moat</x:v>
      </x:c>
      <x:c r="AY1000" s="50" t="str">
        <x:v>目立つ機械的警告なし（定性確認は別途必要）</x:v>
      </x:c>
      <x:c r="AZ1000" s="59" t="str">
        <x:v>2025-06-24 15:45</x:v>
      </x:c>
      <x:c r="BA1000" s="53" t="n">
        <x:v>38504</x:v>
      </x:c>
      <x:c r="BB1000" s="50" t="str">
        <x:v>権田 浩一</x:v>
      </x:c>
      <x:c r="BC1000" s="50"/>
      <x:c r="BD1000" s="50"/>
    </x:row>
    <x:row r="1001">
      <x:c r="A1001" s="50" t="n">
        <x:v>1000</x:v>
      </x:c>
      <x:c r="B1001" s="50" t="str">
        <x:v>9003</x:v>
      </x:c>
      <x:c r="C1001" s="50" t="str">
        <x:v>9003.T</x:v>
      </x:c>
      <x:c r="D1001" s="50" t="str">
        <x:v>Sotetsu Holdings,Inc.</x:v>
      </x:c>
      <x:c r="E1001" s="50" t="str">
        <x:v>Prime Market (Domestic)</x:v>
      </x:c>
      <x:c r="F1001" s="50" t="str">
        <x:v>Land Transportation</x:v>
      </x:c>
      <x:c r="G1001" s="51" t="n">
        <x:v>221136</x:v>
      </x:c>
      <x:c r="H1001" s="51" t="n">
        <x:v>216684</x:v>
      </x:c>
      <x:c r="I1001" s="51" t="n">
        <x:v>249667</x:v>
      </x:c>
      <x:c r="J1001" s="51" t="n">
        <x:v>270039</x:v>
      </x:c>
      <x:c r="K1001" s="51" t="n">
        <x:v>292178</x:v>
      </x:c>
      <x:c r="L1001" s="52" t="n">
        <x:f>IFERROR(H1001/G1001-1,"")</x:f>
        <x:v>-0.02013240720642495</x:v>
      </x:c>
      <x:c r="M1001" s="52" t="n">
        <x:f>IFERROR(I1001/H1001-1,"")</x:f>
        <x:v>0.15221705340495828</x:v>
      </x:c>
      <x:c r="N1001" s="52" t="n">
        <x:f>IFERROR(J1001/I1001-1,"")</x:f>
        <x:v>0.0815966867868001</x:v>
      </x:c>
      <x:c r="O1001" s="52" t="n">
        <x:f>IFERROR(K1001/J1001-1,"")</x:f>
        <x:v>0.0819844540973711</x:v>
      </x:c>
      <x:c r="P1001" s="52" t="n">
        <x:f>IFERROR((K1001/G1001)^(1/4)-1,"")</x:f>
        <x:v>0.0721289313314406</x:v>
      </x:c>
      <x:c r="Q1001" s="51" t="n">
        <x:v>37820</x:v>
      </x:c>
      <x:c r="R1001" s="52" t="n">
        <x:f>IFERROR(Q1001/K1001,"")</x:f>
        <x:v>0.12944164173893996</x:v>
      </x:c>
      <x:c r="S1001" s="53" t="n">
        <x:v>18019</x:v>
      </x:c>
      <x:c r="T1001" s="50" t="str">
        <x:v>EDINET_company_history</x:v>
      </x:c>
      <x:c r="U1001" s="50" t="str">
        <x:v>日本マスタートラスト信託銀行株式会社（信託口）</x:v>
      </x:c>
      <x:c r="V1001" s="54" t="n">
        <x:v>0.0861</x:v>
      </x:c>
      <x:c r="W1001" s="50" t="str">
        <x:v>林 英 一 / 滝 澤 秀 之</x:v>
      </x:c>
      <x:c r="X1001" s="50" t="b">
        <x:f>AND(COUNT(L1001:O1001)=4,L1001&gt;='設定'!$B$6,M1001&gt;='設定'!$B$6,N1001&gt;='設定'!$B$6,O1001&gt;='設定'!$B$6)</x:f>
        <x:v>0</x:v>
      </x:c>
      <x:c r="Y1001" s="50" t="b">
        <x:f>AND(COUNT(G1001:K1001)=5,P1001&gt;='設定'!$B$7)</x:f>
        <x:v>0</x:v>
      </x:c>
      <x:c r="Z1001" s="50" t="b">
        <x:f>AND(ISNUMBER(R1001),R1001&gt;='設定'!$B$8)</x:f>
        <x:v>1</x:v>
      </x:c>
      <x:c r="AA1001" s="50" t="b">
        <x:f>AND(ISNUMBER(S1001),S1001&gt;=DATE(YEAR('設定'!$B$10)-'設定'!$B$9,MONTH('設定'!$B$10),DAY('設定'!$B$10)))</x:f>
        <x:v>0</x:v>
      </x:c>
      <x:c r="AB1001" s="55" t="b">
        <x:v>0</x:v>
      </x:c>
      <x:c r="AC1001" s="55" t="b">
        <x:v>0</x:v>
      </x:c>
      <x:c r="AD1001" s="50" t="n">
        <x:f>IF(X1001,1,0)+IF(Z1001,1,0)+IF(AA1001,1,0)+IF(AB1001,1,0)</x:f>
        <x:v>1</x:v>
      </x:c>
      <x:c r="AE1001" s="50" t="n">
        <x:f>IF(Y1001,1,0)+IF(Z1001,1,0)+IF(AA1001,1,0)+IF(AB1001,1,0)</x:f>
        <x:v>1</x:v>
      </x:c>
      <x:c r="AF1001" s="50" t="n">
        <x:f>IF(Y1001,1,0)+IF(Z1001,1,0)+IF(AA1001,1,0)+IF(AC1001,1,0)</x:f>
        <x:v>1</x:v>
      </x:c>
      <x:c r="AG1001" s="53" t="n">
        <x:v>44348</x:v>
      </x:c>
      <x:c r="AH1001" s="50" t="str">
        <x:v>S100W0XK</x:v>
      </x:c>
      <x:c r="AI1001" s="50" t="str">
        <x:v>OperatingRevenue1SummaryOfBusinessResults</x:v>
      </x:c>
      <x:c r="AJ1001" s="50" t="str">
        <x:v>OperatingIncome</x:v>
      </x:c>
      <x:c r="AK1001" s="53" t="n">
        <x:v>45747</x:v>
      </x:c>
      <x:c r="AL1001" s="50" t="str">
        <x:v>365/365/365/366/365</x:v>
      </x:c>
      <x:c r="AM1001" s="51" t="n">
        <x:v>97282999</x:v>
      </x:c>
      <x:c r="AN1001" s="51" t="n">
        <x:v>2361.5</x:v>
      </x:c>
      <x:c r="AO1001" s="51" t="n">
        <x:f>IFERROR(AM1001*AN1001,"")</x:f>
        <x:v>229733802138.5</x:v>
      </x:c>
      <x:c r="AP1001" s="56" t="n">
        <x:f>IFERROR(AO1001/(K1001*1000000),"")</x:f>
        <x:v>0.786280288517616</x:v>
      </x:c>
      <x:c r="AQ1001" s="57" t="n">
        <x:v>929345440</x:v>
      </x:c>
      <x:c r="AR1001" s="52" t="n">
        <x:v>0.2106233876372777</x:v>
      </x:c>
      <x:c r="AS1001" s="52" t="n">
        <x:v>-0.3094103268630056</x:v>
      </x:c>
      <x:c r="AT1001" s="55" t="b">
        <x:v>1</x:v>
      </x:c>
      <x:c r="AU1001" s="50"/>
      <x:c r="AV1001" s="58" t="n">
        <x:v>0.0430690512305811</x:v>
      </x:c>
      <x:c r="AW1001" s="50" t="n">
        <x:v>1559</x:v>
      </x:c>
      <x:c r="AX1001" s="50" t="str">
        <x:v>Core Moat</x:v>
      </x:c>
      <x:c r="AY1001" s="50" t="str">
        <x:v>目立つ機械的警告なし（定性確認は別途必要）</x:v>
      </x:c>
      <x:c r="AZ1001" s="59" t="str">
        <x:v>2025-06-25 11:24</x:v>
      </x:c>
      <x:c r="BA1001" s="53" t="n">
        <x:v>18019</x:v>
      </x:c>
      <x:c r="BB1001" s="50"/>
      <x:c r="BC1001" s="50"/>
      <x:c r="BD1001" s="50" t="str">
        <x:v>TOPIX Mid400</x:v>
      </x:c>
    </x:row>
    <x:row r="1002">
      <x:c r="A1002" s="50" t="n">
        <x:v>1001</x:v>
      </x:c>
      <x:c r="B1002" s="50" t="str">
        <x:v>4057</x:v>
      </x:c>
      <x:c r="C1002" s="50" t="str">
        <x:v>4057.T</x:v>
      </x:c>
      <x:c r="D1002" s="50" t="str">
        <x:v>Interfactory,Inc.</x:v>
      </x:c>
      <x:c r="E1002" s="50" t="str">
        <x:v>Growth Market(Domestic)</x:v>
      </x:c>
      <x:c r="F1002" s="50" t="str">
        <x:v>Information &amp; Communication</x:v>
      </x:c>
      <x:c r="G1002" s="51" t="n">
        <x:v>2170.319</x:v>
      </x:c>
      <x:c r="H1002" s="51" t="n">
        <x:v>2283.193</x:v>
      </x:c>
      <x:c r="I1002" s="51" t="n">
        <x:v>2487.178</x:v>
      </x:c>
      <x:c r="J1002" s="51" t="n">
        <x:v>2595.333</x:v>
      </x:c>
      <x:c r="K1002" s="51" t="n">
        <x:v>2864.934</x:v>
      </x:c>
      <x:c r="L1002" s="52" t="n">
        <x:f>IFERROR(H1002/G1002-1,"")</x:f>
        <x:v>0.05200802278374761</x:v>
      </x:c>
      <x:c r="M1002" s="52" t="n">
        <x:f>IFERROR(I1002/H1002-1,"")</x:f>
        <x:v>0.0893419872958614</x:v>
      </x:c>
      <x:c r="N1002" s="52" t="n">
        <x:f>IFERROR(J1002/I1002-1,"")</x:f>
        <x:v>0.04348502600135573</x:v>
      </x:c>
      <x:c r="O1002" s="52" t="n">
        <x:f>IFERROR(K1002/J1002-1,"")</x:f>
        <x:v>0.10387915539162029</x:v>
      </x:c>
      <x:c r="P1002" s="52" t="n">
        <x:f>IFERROR((K1002/G1002)^(1/4)-1,"")</x:f>
        <x:v>0.07188393583222807</x:v>
      </x:c>
      <x:c r="Q1002" s="51" t="n">
        <x:v>196.284</x:v>
      </x:c>
      <x:c r="R1002" s="52" t="n">
        <x:f>IFERROR(Q1002/K1002,"")</x:f>
        <x:v>0.06851257306451038</x:v>
      </x:c>
      <x:c r="S1002" s="53" t="n">
        <x:v>37773</x:v>
      </x:c>
      <x:c r="T1002" s="50" t="str">
        <x:v>EDINET_company_history</x:v>
      </x:c>
      <x:c r="U1002" s="50" t="str">
        <x:v>蕪木 登</x:v>
      </x:c>
      <x:c r="V1002" s="54" t="n">
        <x:v>0.3421</x:v>
      </x:c>
      <x:c r="W1002" s="50" t="str">
        <x:v>蕪木 登</x:v>
      </x:c>
      <x:c r="X1002" s="50" t="b">
        <x:f>AND(COUNT(L1002:O1002)=4,L1002&gt;='設定'!$B$6,M1002&gt;='設定'!$B$6,N1002&gt;='設定'!$B$6,O1002&gt;='設定'!$B$6)</x:f>
        <x:v>0</x:v>
      </x:c>
      <x:c r="Y1002" s="50" t="b">
        <x:f>AND(COUNT(G1002:K1002)=5,P1002&gt;='設定'!$B$7)</x:f>
        <x:v>0</x:v>
      </x:c>
      <x:c r="Z1002" s="50" t="b">
        <x:f>AND(ISNUMBER(R1002),R1002&gt;='設定'!$B$8)</x:f>
        <x:v>0</x:v>
      </x:c>
      <x:c r="AA1002" s="50" t="b">
        <x:f>AND(ISNUMBER(S1002),S1002&gt;=DATE(YEAR('設定'!$B$10)-'設定'!$B$9,MONTH('設定'!$B$10),DAY('設定'!$B$10)))</x:f>
        <x:v>0</x:v>
      </x:c>
      <x:c r="AB1002" s="55" t="b">
        <x:v>1</x:v>
      </x:c>
      <x:c r="AC1002" s="55" t="b">
        <x:v>1</x:v>
      </x:c>
      <x:c r="AD1002" s="50" t="n">
        <x:f>IF(X1002,1,0)+IF(Z1002,1,0)+IF(AA1002,1,0)+IF(AB1002,1,0)</x:f>
        <x:v>1</x:v>
      </x:c>
      <x:c r="AE1002" s="50" t="n">
        <x:f>IF(Y1002,1,0)+IF(Z1002,1,0)+IF(AA1002,1,0)+IF(AB1002,1,0)</x:f>
        <x:v>1</x:v>
      </x:c>
      <x:c r="AF1002" s="50" t="n">
        <x:f>IF(Y1002,1,0)+IF(Z1002,1,0)+IF(AA1002,1,0)+IF(AC1002,1,0)</x:f>
        <x:v>1</x:v>
      </x:c>
      <x:c r="AG1002" s="53" t="n">
        <x:v>44348</x:v>
      </x:c>
      <x:c r="AH1002" s="50" t="str">
        <x:v>S100WK01</x:v>
      </x:c>
      <x:c r="AI1002" s="50" t="str">
        <x:v>NetSalesSummaryOfBusinessResults</x:v>
      </x:c>
      <x:c r="AJ1002" s="50" t="str">
        <x:v>OperatingIncome</x:v>
      </x:c>
      <x:c r="AK1002" s="53" t="n">
        <x:v>45808</x:v>
      </x:c>
      <x:c r="AL1002" s="50" t="str">
        <x:v>365/365/365/366/365</x:v>
      </x:c>
      <x:c r="AM1002" s="51" t="n">
        <x:v>4034400</x:v>
      </x:c>
      <x:c r="AN1002" s="51" t="n">
        <x:v>359</x:v>
      </x:c>
      <x:c r="AO1002" s="51" t="n">
        <x:f>IFERROR(AM1002*AN1002,"")</x:f>
        <x:v>1448349600</x:v>
      </x:c>
      <x:c r="AP1002" s="56" t="n">
        <x:f>IFERROR(AO1002/(K1002*1000000),"")</x:f>
        <x:v>0.5055437926318721</x:v>
      </x:c>
      <x:c r="AQ1002" s="57" t="n">
        <x:v>1484885</x:v>
      </x:c>
      <x:c r="AR1002" s="52" t="n">
        <x:v>0.4762328230118552</x:v>
      </x:c>
      <x:c r="AS1002" s="52" t="n">
        <x:v>-0.8516528925619835</x:v>
      </x:c>
      <x:c r="AT1002" s="55" t="b">
        <x:v>0</x:v>
      </x:c>
      <x:c r="AU1002" s="50" t="str">
        <x:v>low_liquidity</x:v>
      </x:c>
      <x:c r="AV1002" s="58" t="n">
        <x:v>0.0300972256129981</x:v>
      </x:c>
      <x:c r="AW1002" s="50" t="n">
        <x:v>1657</x:v>
      </x:c>
      <x:c r="AX1002" s="50" t="str">
        <x:v>Discovery</x:v>
      </x:c>
      <x:c r="AY1002" s="50" t="str">
        <x:v>既存適格性フィルター不通過: low_liquidity / 60日平均売買代金2,000万円未満 / ローカル5年最大下落率-60%以下</x:v>
      </x:c>
      <x:c r="AZ1002" s="59" t="str">
        <x:v>2025-08-20 09:00</x:v>
      </x:c>
      <x:c r="BA1002" s="53" t="n">
        <x:v>37773</x:v>
      </x:c>
      <x:c r="BB1002" s="50" t="str">
        <x:v>蕪木 登</x:v>
      </x:c>
      <x:c r="BC1002" s="50"/>
      <x:c r="BD1002" s="50"/>
    </x:row>
    <x:row r="1003">
      <x:c r="A1003" s="50" t="n">
        <x:v>1002</x:v>
      </x:c>
      <x:c r="B1003" s="50" t="str">
        <x:v>6455</x:v>
      </x:c>
      <x:c r="C1003" s="50" t="str">
        <x:v>6455.T</x:v>
      </x:c>
      <x:c r="D1003" s="50" t="str">
        <x:v>MORITA HOLDINGS CORPORATION</x:v>
      </x:c>
      <x:c r="E1003" s="50" t="str">
        <x:v>Prime Market (Domestic)</x:v>
      </x:c>
      <x:c r="F1003" s="50" t="str">
        <x:v>Transportation Equipment</x:v>
      </x:c>
      <x:c r="G1003" s="51" t="n">
        <x:v>84667</x:v>
      </x:c>
      <x:c r="H1003" s="51" t="n">
        <x:v>83602</x:v>
      </x:c>
      <x:c r="I1003" s="51" t="n">
        <x:v>81344</x:v>
      </x:c>
      <x:c r="J1003" s="51" t="n">
        <x:v>95205</x:v>
      </x:c>
      <x:c r="K1003" s="51" t="n">
        <x:v>111743</x:v>
      </x:c>
      <x:c r="L1003" s="52" t="n">
        <x:f>IFERROR(H1003/G1003-1,"")</x:f>
        <x:v>-0.012578690635076217</x:v>
      </x:c>
      <x:c r="M1003" s="52" t="n">
        <x:f>IFERROR(I1003/H1003-1,"")</x:f>
        <x:v>-0.027008923231501614</x:v>
      </x:c>
      <x:c r="N1003" s="52" t="n">
        <x:f>IFERROR(J1003/I1003-1,"")</x:f>
        <x:v>0.17039978363493313</x:v>
      </x:c>
      <x:c r="O1003" s="52" t="n">
        <x:f>IFERROR(K1003/J1003-1,"")</x:f>
        <x:v>0.17370936400399128</x:v>
      </x:c>
      <x:c r="P1003" s="52" t="n">
        <x:f>IFERROR((K1003/G1003)^(1/4)-1,"")</x:f>
        <x:v>0.0718315553405513</x:v>
      </x:c>
      <x:c r="Q1003" s="51" t="n">
        <x:v>13733</x:v>
      </x:c>
      <x:c r="R1003" s="52" t="n">
        <x:f>IFERROR(Q1003/K1003,"")</x:f>
        <x:v>0.12289807862684911</x:v>
      </x:c>
      <x:c r="S1003" s="53" t="n">
        <x:v>26785</x:v>
      </x:c>
      <x:c r="T1003" s="50" t="str">
        <x:v>EDINET_company_history</x:v>
      </x:c>
      <x:c r="U1003" s="50" t="str">
        <x:v>日本マスタートラスト信託銀行株式会社（信託口）</x:v>
      </x:c>
      <x:c r="V1003" s="54" t="n">
        <x:v>0.1044</x:v>
      </x:c>
      <x:c r="W1003" s="50" t="str">
        <x:v>中 島 正 博 / 加 藤 雅 義 / 福 西 宏 之</x:v>
      </x:c>
      <x:c r="X1003" s="50" t="b">
        <x:f>AND(COUNT(L1003:O1003)=4,L1003&gt;='設定'!$B$6,M1003&gt;='設定'!$B$6,N1003&gt;='設定'!$B$6,O1003&gt;='設定'!$B$6)</x:f>
        <x:v>0</x:v>
      </x:c>
      <x:c r="Y1003" s="50" t="b">
        <x:f>AND(COUNT(G1003:K1003)=5,P1003&gt;='設定'!$B$7)</x:f>
        <x:v>0</x:v>
      </x:c>
      <x:c r="Z1003" s="50" t="b">
        <x:f>AND(ISNUMBER(R1003),R1003&gt;='設定'!$B$8)</x:f>
        <x:v>1</x:v>
      </x:c>
      <x:c r="AA1003" s="50" t="b">
        <x:f>AND(ISNUMBER(S1003),S1003&gt;=DATE(YEAR('設定'!$B$10)-'設定'!$B$9,MONTH('設定'!$B$10),DAY('設定'!$B$10)))</x:f>
        <x:v>0</x:v>
      </x:c>
      <x:c r="AB1003" s="55" t="b">
        <x:v>0</x:v>
      </x:c>
      <x:c r="AC1003" s="55" t="b">
        <x:v>0</x:v>
      </x:c>
      <x:c r="AD1003" s="50" t="n">
        <x:f>IF(X1003,1,0)+IF(Z1003,1,0)+IF(AA1003,1,0)+IF(AB1003,1,0)</x:f>
        <x:v>1</x:v>
      </x:c>
      <x:c r="AE1003" s="50" t="n">
        <x:f>IF(Y1003,1,0)+IF(Z1003,1,0)+IF(AA1003,1,0)+IF(AB1003,1,0)</x:f>
        <x:v>1</x:v>
      </x:c>
      <x:c r="AF1003" s="50" t="n">
        <x:f>IF(Y1003,1,0)+IF(Z1003,1,0)+IF(AA1003,1,0)+IF(AC1003,1,0)</x:f>
        <x:v>1</x:v>
      </x:c>
      <x:c r="AG1003" s="53" t="n">
        <x:v>44348</x:v>
      </x:c>
      <x:c r="AH1003" s="50" t="str">
        <x:v>S100VZZM</x:v>
      </x:c>
      <x:c r="AI1003" s="50" t="str">
        <x:v>NetSalesSummaryOfBusinessResults</x:v>
      </x:c>
      <x:c r="AJ1003" s="50" t="str">
        <x:v>OperatingIncome</x:v>
      </x:c>
      <x:c r="AK1003" s="53" t="n">
        <x:v>45747</x:v>
      </x:c>
      <x:c r="AL1003" s="50" t="str">
        <x:v>365/365/365/366/365</x:v>
      </x:c>
      <x:c r="AM1003" s="51" t="n">
        <x:v>42730942</x:v>
      </x:c>
      <x:c r="AN1003" s="51" t="n">
        <x:v>2465</x:v>
      </x:c>
      <x:c r="AO1003" s="51" t="n">
        <x:f>IFERROR(AM1003*AN1003,"")</x:f>
        <x:v>105331772030</x:v>
      </x:c>
      <x:c r="AP1003" s="56" t="n">
        <x:f>IFERROR(AO1003/(K1003*1000000),"")</x:f>
        <x:v>0.9426252385384319</x:v>
      </x:c>
      <x:c r="AQ1003" s="57" t="n">
        <x:v>227809591.66666663</x:v>
      </x:c>
      <x:c r="AR1003" s="52" t="n">
        <x:v>0.2500237328704565</x:v>
      </x:c>
      <x:c r="AS1003" s="52" t="n">
        <x:v>-0.3095115631216291</x:v>
      </x:c>
      <x:c r="AT1003" s="55" t="b">
        <x:v>1</x:v>
      </x:c>
      <x:c r="AU1003" s="50"/>
      <x:c r="AV1003" s="58" t="n">
        <x:v>0.2224359461747833</x:v>
      </x:c>
      <x:c r="AW1003" s="50" t="n">
        <x:v>616</x:v>
      </x:c>
      <x:c r="AX1003" s="50" t="str">
        <x:v>Core Moat</x:v>
      </x:c>
      <x:c r="AY1003" s="50" t="str">
        <x:v>目立つ機械的警告なし（定性確認は別途必要）</x:v>
      </x:c>
      <x:c r="AZ1003" s="59" t="str">
        <x:v>2025-06-20 13:18</x:v>
      </x:c>
      <x:c r="BA1003" s="53" t="n">
        <x:v>26785</x:v>
      </x:c>
      <x:c r="BB1003" s="50"/>
      <x:c r="BC1003" s="50"/>
      <x:c r="BD1003" s="50" t="str">
        <x:v>TOPIX Small 2</x:v>
      </x:c>
    </x:row>
    <x:row r="1004">
      <x:c r="A1004" s="50" t="n">
        <x:v>1003</x:v>
      </x:c>
      <x:c r="B1004" s="50" t="str">
        <x:v>6566</x:v>
      </x:c>
      <x:c r="C1004" s="50" t="str">
        <x:v>6566.T</x:v>
      </x:c>
      <x:c r="D1004" s="50" t="str">
        <x:v>KANAME KOGYO CO.,LTD.</x:v>
      </x:c>
      <x:c r="E1004" s="50" t="str">
        <x:v>Standard Market(Domestic)</x:v>
      </x:c>
      <x:c r="F1004" s="50" t="str">
        <x:v>Services</x:v>
      </x:c>
      <x:c r="G1004" s="51" t="n">
        <x:v>11002.265</x:v>
      </x:c>
      <x:c r="H1004" s="51" t="n">
        <x:v>11934.658</x:v>
      </x:c>
      <x:c r="I1004" s="51" t="n">
        <x:v>13029.356</x:v>
      </x:c>
      <x:c r="J1004" s="51" t="n">
        <x:v>13503.419</x:v>
      </x:c>
      <x:c r="K1004" s="51" t="n">
        <x:v>14506.733</x:v>
      </x:c>
      <x:c r="L1004" s="52" t="n">
        <x:f>IFERROR(H1004/G1004-1,"")</x:f>
        <x:v>0.08474555012081608</x:v>
      </x:c>
      <x:c r="M1004" s="52" t="n">
        <x:f>IFERROR(I1004/H1004-1,"")</x:f>
        <x:v>0.09172428736541938</x:v>
      </x:c>
      <x:c r="N1004" s="52" t="n">
        <x:f>IFERROR(J1004/I1004-1,"")</x:f>
        <x:v>0.03638422344128145</x:v>
      </x:c>
      <x:c r="O1004" s="52" t="n">
        <x:f>IFERROR(K1004/J1004-1,"")</x:f>
        <x:v>0.0743007382056351</x:v>
      </x:c>
      <x:c r="P1004" s="52" t="n">
        <x:f>IFERROR((K1004/G1004)^(1/4)-1,"")</x:f>
        <x:v>0.07157328830073051</x:v>
      </x:c>
      <x:c r="Q1004" s="51" t="n">
        <x:v>2108.703</x:v>
      </x:c>
      <x:c r="R1004" s="52" t="n">
        <x:f>IFERROR(Q1004/K1004,"")</x:f>
        <x:v>0.14536029580195622</x:v>
      </x:c>
      <x:c r="S1004" s="53" t="n">
        <x:v>43070</x:v>
      </x:c>
      <x:c r="T1004" s="50" t="str">
        <x:v>EDINET_company_history</x:v>
      </x:c>
      <x:c r="U1004" s="50" t="str">
        <x:v>THE SFP VALUE REALIZATION MASTER FUND LTD. （常任代理人 立花証券株式会社）</x:v>
      </x:c>
      <x:c r="V1004" s="54" t="n">
        <x:v>0.1771</x:v>
      </x:c>
      <x:c r="W1004" s="50" t="str">
        <x:v>藤居 秀三 / 木納 孝</x:v>
      </x:c>
      <x:c r="X1004" s="50" t="b">
        <x:f>AND(COUNT(L1004:O1004)=4,L1004&gt;='設定'!$B$6,M1004&gt;='設定'!$B$6,N1004&gt;='設定'!$B$6,O1004&gt;='設定'!$B$6)</x:f>
        <x:v>0</x:v>
      </x:c>
      <x:c r="Y1004" s="50" t="b">
        <x:f>AND(COUNT(G1004:K1004)=5,P1004&gt;='設定'!$B$7)</x:f>
        <x:v>0</x:v>
      </x:c>
      <x:c r="Z1004" s="50" t="b">
        <x:f>AND(ISNUMBER(R1004),R1004&gt;='設定'!$B$8)</x:f>
        <x:v>1</x:v>
      </x:c>
      <x:c r="AA1004" s="50" t="b">
        <x:f>AND(ISNUMBER(S1004),S1004&gt;=DATE(YEAR('設定'!$B$10)-'設定'!$B$9,MONTH('設定'!$B$10),DAY('設定'!$B$10)))</x:f>
        <x:v>0</x:v>
      </x:c>
      <x:c r="AB1004" s="55" t="b">
        <x:v>0</x:v>
      </x:c>
      <x:c r="AC1004" s="55" t="b">
        <x:v>0</x:v>
      </x:c>
      <x:c r="AD1004" s="50" t="n">
        <x:f>IF(X1004,1,0)+IF(Z1004,1,0)+IF(AA1004,1,0)+IF(AB1004,1,0)</x:f>
        <x:v>1</x:v>
      </x:c>
      <x:c r="AE1004" s="50" t="n">
        <x:f>IF(Y1004,1,0)+IF(Z1004,1,0)+IF(AA1004,1,0)+IF(AB1004,1,0)</x:f>
        <x:v>1</x:v>
      </x:c>
      <x:c r="AF1004" s="50" t="n">
        <x:f>IF(Y1004,1,0)+IF(Z1004,1,0)+IF(AA1004,1,0)+IF(AC1004,1,0)</x:f>
        <x:v>1</x:v>
      </x:c>
      <x:c r="AG1004" s="53" t="n">
        <x:v>44348</x:v>
      </x:c>
      <x:c r="AH1004" s="50" t="str">
        <x:v>S100W1QP</x:v>
      </x:c>
      <x:c r="AI1004" s="50" t="str">
        <x:v>NetSalesSummaryOfBusinessResults</x:v>
      </x:c>
      <x:c r="AJ1004" s="50" t="str">
        <x:v>OperatingIncome</x:v>
      </x:c>
      <x:c r="AK1004" s="53" t="n">
        <x:v>45747</x:v>
      </x:c>
      <x:c r="AL1004" s="50" t="str">
        <x:v>365/365/365/366/365</x:v>
      </x:c>
      <x:c r="AM1004" s="51" t="n">
        <x:v>15871400</x:v>
      </x:c>
      <x:c r="AN1004" s="51" t="n">
        <x:v>1230</x:v>
      </x:c>
      <x:c r="AO1004" s="51" t="n">
        <x:f>IFERROR(AM1004*AN1004,"")</x:f>
        <x:v>19521822000</x:v>
      </x:c>
      <x:c r="AP1004" s="56" t="n">
        <x:f>IFERROR(AO1004/(K1004*1000000),"")</x:f>
        <x:v>1.345707679323801</x:v>
      </x:c>
      <x:c r="AQ1004" s="57" t="n">
        <x:v>4653440</x:v>
      </x:c>
      <x:c r="AR1004" s="52" t="n">
        <x:v>0.2343293265383707</x:v>
      </x:c>
      <x:c r="AS1004" s="52" t="n">
        <x:v>-0.225682025035521</x:v>
      </x:c>
      <x:c r="AT1004" s="55" t="b">
        <x:v>0</x:v>
      </x:c>
      <x:c r="AU1004" s="50" t="str">
        <x:v>low_liquidity</x:v>
      </x:c>
      <x:c r="AV1004" s="58" t="n">
        <x:v>0.262686262562835</x:v>
      </x:c>
      <x:c r="AW1004" s="50" t="n">
        <x:v>514</x:v>
      </x:c>
      <x:c r="AX1004" s="50" t="str">
        <x:v>Discovery</x:v>
      </x:c>
      <x:c r="AY1004" s="50" t="str">
        <x:v>既存適格性フィルター不通過: low_liquidity / 60日平均売買代金2,000万円未満</x:v>
      </x:c>
      <x:c r="AZ1004" s="59" t="str">
        <x:v>2025-06-23 15:31</x:v>
      </x:c>
      <x:c r="BA1004" s="53" t="n">
        <x:v>43070</x:v>
      </x:c>
      <x:c r="BB1004" s="50"/>
      <x:c r="BC1004" s="50"/>
      <x:c r="BD1004" s="50"/>
    </x:row>
    <x:row r="1005">
      <x:c r="A1005" s="50" t="n">
        <x:v>1004</x:v>
      </x:c>
      <x:c r="B1005" s="50" t="str">
        <x:v>4958</x:v>
      </x:c>
      <x:c r="C1005" s="50" t="str">
        <x:v>4958.T</x:v>
      </x:c>
      <x:c r="D1005" s="50" t="str">
        <x:v>T.HASEGAWA CO.,LTD.</x:v>
      </x:c>
      <x:c r="E1005" s="50" t="str">
        <x:v>Prime Market (Domestic)</x:v>
      </x:c>
      <x:c r="F1005" s="50" t="str">
        <x:v>Chemicals</x:v>
      </x:c>
      <x:c r="G1005" s="51" t="n">
        <x:v>55755</x:v>
      </x:c>
      <x:c r="H1005" s="51" t="n">
        <x:v>62398</x:v>
      </x:c>
      <x:c r="I1005" s="51" t="n">
        <x:v>64874</x:v>
      </x:c>
      <x:c r="J1005" s="51" t="n">
        <x:v>71645</x:v>
      </x:c>
      <x:c r="K1005" s="51" t="n">
        <x:v>73495</x:v>
      </x:c>
      <x:c r="L1005" s="52" t="n">
        <x:f>IFERROR(H1005/G1005-1,"")</x:f>
        <x:v>0.11914626490897673</x:v>
      </x:c>
      <x:c r="M1005" s="52" t="n">
        <x:f>IFERROR(I1005/H1005-1,"")</x:f>
        <x:v>0.03968075899868584</x:v>
      </x:c>
      <x:c r="N1005" s="52" t="n">
        <x:f>IFERROR(J1005/I1005-1,"")</x:f>
        <x:v>0.10437155100656659</x:v>
      </x:c>
      <x:c r="O1005" s="52" t="n">
        <x:f>IFERROR(K1005/J1005-1,"")</x:f>
        <x:v>0.02582176006699699</x:v>
      </x:c>
      <x:c r="P1005" s="52" t="n">
        <x:f>IFERROR((K1005/G1005)^(1/4)-1,"")</x:f>
        <x:v>0.07150325215493991</x:v>
      </x:c>
      <x:c r="Q1005" s="51" t="n">
        <x:v>8515</x:v>
      </x:c>
      <x:c r="R1005" s="52" t="n">
        <x:f>IFERROR(Q1005/K1005,"")</x:f>
        <x:v>0.11585822164773114</x:v>
      </x:c>
      <x:c r="S1005" s="53" t="n">
        <x:v>36586</x:v>
      </x:c>
      <x:c r="T1005" s="50" t="str">
        <x:v>EDINET_company_history</x:v>
      </x:c>
      <x:c r="U1005" s="50" t="str">
        <x:v>株式会社長谷川藤太郎商店</x:v>
      </x:c>
      <x:c r="V1005" s="54" t="n">
        <x:v>0.1636</x:v>
      </x:c>
      <x:c r="W1005" s="50" t="str">
        <x:v>海野 隆雄 / 長谷川 研治 / 知野 善明</x:v>
      </x:c>
      <x:c r="X1005" s="50" t="b">
        <x:f>AND(COUNT(L1005:O1005)=4,L1005&gt;='設定'!$B$6,M1005&gt;='設定'!$B$6,N1005&gt;='設定'!$B$6,O1005&gt;='設定'!$B$6)</x:f>
        <x:v>0</x:v>
      </x:c>
      <x:c r="Y1005" s="50" t="b">
        <x:f>AND(COUNT(G1005:K1005)=5,P1005&gt;='設定'!$B$7)</x:f>
        <x:v>0</x:v>
      </x:c>
      <x:c r="Z1005" s="50" t="b">
        <x:f>AND(ISNUMBER(R1005),R1005&gt;='設定'!$B$8)</x:f>
        <x:v>1</x:v>
      </x:c>
      <x:c r="AA1005" s="50" t="b">
        <x:f>AND(ISNUMBER(S1005),S1005&gt;=DATE(YEAR('設定'!$B$10)-'設定'!$B$9,MONTH('設定'!$B$10),DAY('設定'!$B$10)))</x:f>
        <x:v>0</x:v>
      </x:c>
      <x:c r="AB1005" s="55" t="b">
        <x:v>0</x:v>
      </x:c>
      <x:c r="AC1005" s="55" t="b">
        <x:v>0</x:v>
      </x:c>
      <x:c r="AD1005" s="50" t="n">
        <x:f>IF(X1005,1,0)+IF(Z1005,1,0)+IF(AA1005,1,0)+IF(AB1005,1,0)</x:f>
        <x:v>1</x:v>
      </x:c>
      <x:c r="AE1005" s="50" t="n">
        <x:f>IF(Y1005,1,0)+IF(Z1005,1,0)+IF(AA1005,1,0)+IF(AB1005,1,0)</x:f>
        <x:v>1</x:v>
      </x:c>
      <x:c r="AF1005" s="50" t="n">
        <x:f>IF(Y1005,1,0)+IF(Z1005,1,0)+IF(AA1005,1,0)+IF(AC1005,1,0)</x:f>
        <x:v>1</x:v>
      </x:c>
      <x:c r="AG1005" s="53" t="n">
        <x:v>44348</x:v>
      </x:c>
      <x:c r="AH1005" s="50" t="str">
        <x:v>S100XAHE</x:v>
      </x:c>
      <x:c r="AI1005" s="50" t="str">
        <x:v>NetSalesSummaryOfBusinessResults</x:v>
      </x:c>
      <x:c r="AJ1005" s="50" t="str">
        <x:v>OperatingIncome</x:v>
      </x:c>
      <x:c r="AK1005" s="53" t="n">
        <x:v>45930</x:v>
      </x:c>
      <x:c r="AL1005" s="50" t="str">
        <x:v>365/365/365/366/365</x:v>
      </x:c>
      <x:c r="AM1005" s="51" t="n">
        <x:v>40449354</x:v>
      </x:c>
      <x:c r="AN1005" s="51" t="n">
        <x:v>3050</x:v>
      </x:c>
      <x:c r="AO1005" s="51" t="n">
        <x:f>IFERROR(AM1005*AN1005,"")</x:f>
        <x:v>123370529700</x:v>
      </x:c>
      <x:c r="AP1005" s="56" t="n">
        <x:f>IFERROR(AO1005/(K1005*1000000),"")</x:f>
        <x:v>1.678624800326553</x:v>
      </x:c>
      <x:c r="AQ1005" s="57" t="n">
        <x:v>249179861.66666663</x:v>
      </x:c>
      <x:c r="AR1005" s="52" t="n">
        <x:v>0.2950951206294123</x:v>
      </x:c>
      <x:c r="AS1005" s="52" t="n">
        <x:v>-0.3036800893659288</x:v>
      </x:c>
      <x:c r="AT1005" s="55" t="b">
        <x:v>1</x:v>
      </x:c>
      <x:c r="AU1005" s="50"/>
      <x:c r="AV1005" s="58" t="n">
        <x:v>0.1474415240184301</x:v>
      </x:c>
      <x:c r="AW1005" s="50" t="n">
        <x:v>958</x:v>
      </x:c>
      <x:c r="AX1005" s="50" t="str">
        <x:v>Future Moat</x:v>
      </x:c>
      <x:c r="AY1005" s="50" t="str">
        <x:v>目立つ機械的警告なし（定性確認は別途必要）</x:v>
      </x:c>
      <x:c r="AZ1005" s="59" t="str">
        <x:v>2025-12-16 10:03</x:v>
      </x:c>
      <x:c r="BA1005" s="53" t="n">
        <x:v>36586</x:v>
      </x:c>
      <x:c r="BB1005" s="50"/>
      <x:c r="BC1005" s="50"/>
      <x:c r="BD1005" s="50" t="str">
        <x:v>TOPIX Small 1</x:v>
      </x:c>
    </x:row>
    <x:row r="1006">
      <x:c r="A1006" s="50" t="n">
        <x:v>1005</x:v>
      </x:c>
      <x:c r="B1006" s="50" t="str">
        <x:v>9685</x:v>
      </x:c>
      <x:c r="C1006" s="50" t="str">
        <x:v>9685.T</x:v>
      </x:c>
      <x:c r="D1006" s="50" t="str">
        <x:v>KYCOM HOLDINGS CO.,LTD.</x:v>
      </x:c>
      <x:c r="E1006" s="50" t="str">
        <x:v>Standard Market(Domestic)</x:v>
      </x:c>
      <x:c r="F1006" s="50" t="str">
        <x:v>Information &amp; Communication</x:v>
      </x:c>
      <x:c r="G1006" s="51" t="n">
        <x:v>5138.905</x:v>
      </x:c>
      <x:c r="H1006" s="51" t="n">
        <x:v>5177.041</x:v>
      </x:c>
      <x:c r="I1006" s="51" t="n">
        <x:v>5700.552</x:v>
      </x:c>
      <x:c r="J1006" s="51" t="n">
        <x:v>6091.551</x:v>
      </x:c>
      <x:c r="K1006" s="51" t="n">
        <x:v>6770.632</x:v>
      </x:c>
      <x:c r="L1006" s="52" t="n">
        <x:f>IFERROR(H1006/G1006-1,"")</x:f>
        <x:v>0.0074210361935083125</x:v>
      </x:c>
      <x:c r="M1006" s="52" t="n">
        <x:f>IFERROR(I1006/H1006-1,"")</x:f>
        <x:v>0.10112166390028587</x:v>
      </x:c>
      <x:c r="N1006" s="52" t="n">
        <x:f>IFERROR(J1006/I1006-1,"")</x:f>
        <x:v>0.06858967342110045</x:v>
      </x:c>
      <x:c r="O1006" s="52" t="n">
        <x:f>IFERROR(K1006/J1006-1,"")</x:f>
        <x:v>0.1114791618751938</x:v>
      </x:c>
      <x:c r="P1006" s="52" t="n">
        <x:f>IFERROR((K1006/G1006)^(1/4)-1,"")</x:f>
        <x:v>0.07137042869236132</x:v>
      </x:c>
      <x:c r="Q1006" s="51" t="n">
        <x:v>590.547</x:v>
      </x:c>
      <x:c r="R1006" s="52" t="n">
        <x:f>IFERROR(Q1006/K1006,"")</x:f>
        <x:v>0.08722184280581194</x:v>
      </x:c>
      <x:c r="S1006" s="53" t="n">
        <x:v>40269</x:v>
      </x:c>
      <x:c r="T1006" s="50" t="str">
        <x:v>EDINET_company_history</x:v>
      </x:c>
      <x:c r="U1006" s="50" t="str">
        <x:v>吉村 昭一</x:v>
      </x:c>
      <x:c r="V1006" s="54" t="n">
        <x:v>0.1927</x:v>
      </x:c>
      <x:c r="W1006" s="50" t="str">
        <x:v>吉村 仁博 / 吉村 昭一</x:v>
      </x:c>
      <x:c r="X1006" s="50" t="b">
        <x:f>AND(COUNT(L1006:O1006)=4,L1006&gt;='設定'!$B$6,M1006&gt;='設定'!$B$6,N1006&gt;='設定'!$B$6,O1006&gt;='設定'!$B$6)</x:f>
        <x:v>0</x:v>
      </x:c>
      <x:c r="Y1006" s="50" t="b">
        <x:f>AND(COUNT(G1006:K1006)=5,P1006&gt;='設定'!$B$7)</x:f>
        <x:v>0</x:v>
      </x:c>
      <x:c r="Z1006" s="50" t="b">
        <x:f>AND(ISNUMBER(R1006),R1006&gt;='設定'!$B$8)</x:f>
        <x:v>0</x:v>
      </x:c>
      <x:c r="AA1006" s="50" t="b">
        <x:f>AND(ISNUMBER(S1006),S1006&gt;=DATE(YEAR('設定'!$B$10)-'設定'!$B$9,MONTH('設定'!$B$10),DAY('設定'!$B$10)))</x:f>
        <x:v>0</x:v>
      </x:c>
      <x:c r="AB1006" s="55" t="b">
        <x:v>1</x:v>
      </x:c>
      <x:c r="AC1006" s="55" t="b">
        <x:v>1</x:v>
      </x:c>
      <x:c r="AD1006" s="50" t="n">
        <x:f>IF(X1006,1,0)+IF(Z1006,1,0)+IF(AA1006,1,0)+IF(AB1006,1,0)</x:f>
        <x:v>1</x:v>
      </x:c>
      <x:c r="AE1006" s="50" t="n">
        <x:f>IF(Y1006,1,0)+IF(Z1006,1,0)+IF(AA1006,1,0)+IF(AB1006,1,0)</x:f>
        <x:v>1</x:v>
      </x:c>
      <x:c r="AF1006" s="50" t="n">
        <x:f>IF(Y1006,1,0)+IF(Z1006,1,0)+IF(AA1006,1,0)+IF(AC1006,1,0)</x:f>
        <x:v>1</x:v>
      </x:c>
      <x:c r="AG1006" s="53" t="n">
        <x:v>44348</x:v>
      </x:c>
      <x:c r="AH1006" s="50" t="str">
        <x:v>S100W3XK</x:v>
      </x:c>
      <x:c r="AI1006" s="50" t="str">
        <x:v>NetSalesSummaryOfBusinessResults</x:v>
      </x:c>
      <x:c r="AJ1006" s="50" t="str">
        <x:v>OperatingIncome</x:v>
      </x:c>
      <x:c r="AK1006" s="53" t="n">
        <x:v>45747</x:v>
      </x:c>
      <x:c r="AL1006" s="50" t="str">
        <x:v>365/365/365/366/365</x:v>
      </x:c>
      <x:c r="AM1006" s="51" t="n">
        <x:v>5079492</x:v>
      </x:c>
      <x:c r="AN1006" s="51" t="n">
        <x:v>575</x:v>
      </x:c>
      <x:c r="AO1006" s="51" t="n">
        <x:f>IFERROR(AM1006*AN1006,"")</x:f>
        <x:v>2920707900</x:v>
      </x:c>
      <x:c r="AP1006" s="56" t="n">
        <x:f>IFERROR(AO1006/(K1006*1000000),"")</x:f>
        <x:v>0.4313789170641677</x:v>
      </x:c>
      <x:c r="AQ1006" s="57" t="n">
        <x:v>2118545</x:v>
      </x:c>
      <x:c r="AR1006" s="52" t="n">
        <x:v>0.3493339391017863</x:v>
      </x:c>
      <x:c r="AS1006" s="52" t="n">
        <x:v>-0.4190938182662295</x:v>
      </x:c>
      <x:c r="AT1006" s="55" t="b">
        <x:v>0</x:v>
      </x:c>
      <x:c r="AU1006" s="50" t="str">
        <x:v>low_liquidity</x:v>
      </x:c>
      <x:c r="AV1006" s="58" t="n">
        <x:v>0.0328620707741507</x:v>
      </x:c>
      <x:c r="AW1006" s="50" t="n">
        <x:v>1635</x:v>
      </x:c>
      <x:c r="AX1006" s="50" t="str">
        <x:v>Discovery</x:v>
      </x:c>
      <x:c r="AY1006" s="50" t="str">
        <x:v>既存適格性フィルター不通過: low_liquidity / 60日平均売買代金2,000万円未満</x:v>
      </x:c>
      <x:c r="AZ1006" s="59" t="str">
        <x:v>2025-06-24 13:54</x:v>
      </x:c>
      <x:c r="BA1006" s="53" t="n">
        <x:v>40269</x:v>
      </x:c>
      <x:c r="BB1006" s="50" t="str">
        <x:v>吉村 昭一</x:v>
      </x:c>
      <x:c r="BC1006" s="50"/>
      <x:c r="BD1006" s="50"/>
    </x:row>
    <x:row r="1007">
      <x:c r="A1007" s="50" t="n">
        <x:v>1006</x:v>
      </x:c>
      <x:c r="B1007" s="50" t="str">
        <x:v>7833</x:v>
      </x:c>
      <x:c r="C1007" s="50" t="str">
        <x:v>7833.T</x:v>
      </x:c>
      <x:c r="D1007" s="50" t="str">
        <x:v>IFIS JAPAN LTD.</x:v>
      </x:c>
      <x:c r="E1007" s="50" t="str">
        <x:v>Standard Market(Domestic)</x:v>
      </x:c>
      <x:c r="F1007" s="50" t="str">
        <x:v>Other Products</x:v>
      </x:c>
      <x:c r="G1007" s="51" t="n">
        <x:v>5280.244</x:v>
      </x:c>
      <x:c r="H1007" s="51" t="n">
        <x:v>5380.767</x:v>
      </x:c>
      <x:c r="I1007" s="51" t="n">
        <x:v>5554.383</x:v>
      </x:c>
      <x:c r="J1007" s="51" t="n">
        <x:v>5859.006</x:v>
      </x:c>
      <x:c r="K1007" s="51" t="n">
        <x:v>6956.047</x:v>
      </x:c>
      <x:c r="L1007" s="52" t="n">
        <x:f>IFERROR(H1007/G1007-1,"")</x:f>
        <x:v>0.019037567203333827</x:v>
      </x:c>
      <x:c r="M1007" s="52" t="n">
        <x:f>IFERROR(I1007/H1007-1,"")</x:f>
        <x:v>0.03226603196161437</x:v>
      </x:c>
      <x:c r="N1007" s="52" t="n">
        <x:f>IFERROR(J1007/I1007-1,"")</x:f>
        <x:v>0.05484371531455445</x:v>
      </x:c>
      <x:c r="O1007" s="52" t="n">
        <x:f>IFERROR(K1007/J1007-1,"")</x:f>
        <x:v>0.1872401223006086</x:v>
      </x:c>
      <x:c r="P1007" s="52" t="n">
        <x:f>IFERROR((K1007/G1007)^(1/4)-1,"")</x:f>
        <x:v>0.07133952830021739</x:v>
      </x:c>
      <x:c r="Q1007" s="51" t="n">
        <x:v>851.645</x:v>
      </x:c>
      <x:c r="R1007" s="52" t="n">
        <x:f>IFERROR(Q1007/K1007,"")</x:f>
        <x:v>0.12243232399091036</x:v>
      </x:c>
      <x:c r="S1007" s="53" t="n">
        <x:v>38596</x:v>
      </x:c>
      <x:c r="T1007" s="50" t="str">
        <x:v>EDINET_company_history</x:v>
      </x:c>
      <x:c r="U1007" s="50" t="str">
        <x:v>株式会社大澤商事</x:v>
      </x:c>
      <x:c r="V1007" s="54" t="n">
        <x:v>0.3373</x:v>
      </x:c>
      <x:c r="W1007" s="50" t="str">
        <x:v>大澤 弘毅</x:v>
      </x:c>
      <x:c r="X1007" s="50" t="b">
        <x:f>AND(COUNT(L1007:O1007)=4,L1007&gt;='設定'!$B$6,M1007&gt;='設定'!$B$6,N1007&gt;='設定'!$B$6,O1007&gt;='設定'!$B$6)</x:f>
        <x:v>0</x:v>
      </x:c>
      <x:c r="Y1007" s="50" t="b">
        <x:f>AND(COUNT(G1007:K1007)=5,P1007&gt;='設定'!$B$7)</x:f>
        <x:v>0</x:v>
      </x:c>
      <x:c r="Z1007" s="50" t="b">
        <x:f>AND(ISNUMBER(R1007),R1007&gt;='設定'!$B$8)</x:f>
        <x:v>1</x:v>
      </x:c>
      <x:c r="AA1007" s="50" t="b">
        <x:f>AND(ISNUMBER(S1007),S1007&gt;=DATE(YEAR('設定'!$B$10)-'設定'!$B$9,MONTH('設定'!$B$10),DAY('設定'!$B$10)))</x:f>
        <x:v>0</x:v>
      </x:c>
      <x:c r="AB1007" s="55" t="b">
        <x:v>0</x:v>
      </x:c>
      <x:c r="AC1007" s="55" t="b">
        <x:v>0</x:v>
      </x:c>
      <x:c r="AD1007" s="50" t="n">
        <x:f>IF(X1007,1,0)+IF(Z1007,1,0)+IF(AA1007,1,0)+IF(AB1007,1,0)</x:f>
        <x:v>1</x:v>
      </x:c>
      <x:c r="AE1007" s="50" t="n">
        <x:f>IF(Y1007,1,0)+IF(Z1007,1,0)+IF(AA1007,1,0)+IF(AB1007,1,0)</x:f>
        <x:v>1</x:v>
      </x:c>
      <x:c r="AF1007" s="50" t="n">
        <x:f>IF(Y1007,1,0)+IF(Z1007,1,0)+IF(AA1007,1,0)+IF(AC1007,1,0)</x:f>
        <x:v>1</x:v>
      </x:c>
      <x:c r="AG1007" s="53" t="n">
        <x:v>44348</x:v>
      </x:c>
      <x:c r="AH1007" s="50" t="str">
        <x:v>S100XT95</x:v>
      </x:c>
      <x:c r="AI1007" s="50" t="str">
        <x:v>NetSalesSummaryOfBusinessResults</x:v>
      </x:c>
      <x:c r="AJ1007" s="50" t="str">
        <x:v>OperatingIncome</x:v>
      </x:c>
      <x:c r="AK1007" s="53" t="n">
        <x:v>46022</x:v>
      </x:c>
      <x:c r="AL1007" s="50" t="str">
        <x:v>365/365/365/366/365</x:v>
      </x:c>
      <x:c r="AM1007" s="51" t="n">
        <x:v>9634700</x:v>
      </x:c>
      <x:c r="AN1007" s="51" t="n">
        <x:v>629</x:v>
      </x:c>
      <x:c r="AO1007" s="51" t="n">
        <x:f>IFERROR(AM1007*AN1007,"")</x:f>
        <x:v>6060226300</x:v>
      </x:c>
      <x:c r="AP1007" s="56" t="n">
        <x:f>IFERROR(AO1007/(K1007*1000000),"")</x:f>
        <x:v>0.8712169857391705</x:v>
      </x:c>
      <x:c r="AQ1007" s="57" t="n">
        <x:v>4127230</x:v>
      </x:c>
      <x:c r="AR1007" s="52" t="n">
        <x:v>0.1733295129359761</x:v>
      </x:c>
      <x:c r="AS1007" s="52" t="n">
        <x:v>-0.2324144433736419</x:v>
      </x:c>
      <x:c r="AT1007" s="55" t="b">
        <x:v>0</x:v>
      </x:c>
      <x:c r="AU1007" s="50" t="str">
        <x:v>low_liquidity</x:v>
      </x:c>
      <x:c r="AV1007" s="58" t="n">
        <x:v>0.134711483120911</x:v>
      </x:c>
      <x:c r="AW1007" s="50" t="n">
        <x:v>1039</x:v>
      </x:c>
      <x:c r="AX1007" s="50" t="str">
        <x:v>Discovery</x:v>
      </x:c>
      <x:c r="AY1007" s="50" t="str">
        <x:v>既存適格性フィルター不通過: low_liquidity / 60日平均売買代金2,000万円未満</x:v>
      </x:c>
      <x:c r="AZ1007" s="59" t="str">
        <x:v>2026-03-26 13:30</x:v>
      </x:c>
      <x:c r="BA1007" s="53" t="n">
        <x:v>38596</x:v>
      </x:c>
      <x:c r="BB1007" s="50"/>
      <x:c r="BC1007" s="50"/>
      <x:c r="BD1007" s="50"/>
    </x:row>
    <x:row r="1008">
      <x:c r="A1008" s="50" t="n">
        <x:v>1007</x:v>
      </x:c>
      <x:c r="B1008" s="50" t="str">
        <x:v>1925</x:v>
      </x:c>
      <x:c r="C1008" s="50" t="str">
        <x:v>1925.T</x:v>
      </x:c>
      <x:c r="D1008" s="50" t="str">
        <x:v>DAIWA HOUSE INDUSTRY CO.,LTD.</x:v>
      </x:c>
      <x:c r="E1008" s="50" t="str">
        <x:v>Prime Market (Domestic)</x:v>
      </x:c>
      <x:c r="F1008" s="50" t="str">
        <x:v>Construction</x:v>
      </x:c>
      <x:c r="G1008" s="51" t="n">
        <x:v>4126769</x:v>
      </x:c>
      <x:c r="H1008" s="51" t="n">
        <x:v>4439536</x:v>
      </x:c>
      <x:c r="I1008" s="51" t="n">
        <x:v>4908199</x:v>
      </x:c>
      <x:c r="J1008" s="51" t="n">
        <x:v>5202919</x:v>
      </x:c>
      <x:c r="K1008" s="51" t="n">
        <x:v>5434819</x:v>
      </x:c>
      <x:c r="L1008" s="52" t="n">
        <x:f>IFERROR(H1008/G1008-1,"")</x:f>
        <x:v>0.07578980068911045</x:v>
      </x:c>
      <x:c r="M1008" s="52" t="n">
        <x:f>IFERROR(I1008/H1008-1,"")</x:f>
        <x:v>0.10556576182736221</x:v>
      </x:c>
      <x:c r="N1008" s="52" t="n">
        <x:f>IFERROR(J1008/I1008-1,"")</x:f>
        <x:v>0.060046465108688496</x:v>
      </x:c>
      <x:c r="O1008" s="52" t="n">
        <x:f>IFERROR(K1008/J1008-1,"")</x:f>
        <x:v>0.04457113401150403</x:v>
      </x:c>
      <x:c r="P1008" s="52" t="n">
        <x:f>IFERROR((K1008/G1008)^(1/4)-1,"")</x:f>
        <x:v>0.07125714453530119</x:v>
      </x:c>
      <x:c r="Q1008" s="51" t="n">
        <x:v>546279</x:v>
      </x:c>
      <x:c r="R1008" s="52" t="n">
        <x:f>IFERROR(Q1008/K1008,"")</x:f>
        <x:v>0.10051466295381686</x:v>
      </x:c>
      <x:c r="S1008" s="53" t="n">
        <x:v>22525</x:v>
      </x:c>
      <x:c r="T1008" s="50" t="str">
        <x:v>EDINET_company_history</x:v>
      </x:c>
      <x:c r="U1008" s="50" t="str">
        <x:v>日本マスタートラスト信託銀行株式会社（信託口）</x:v>
      </x:c>
      <x:c r="V1008" s="54" t="n">
        <x:v>0.1744</x:v>
      </x:c>
      <x:c r="W1008" s="50" t="str">
        <x:v>芳井 敬一 / 大友 浩嗣 / 香曽我部 武 / 村田 誉之 / 下西 佳典</x:v>
      </x:c>
      <x:c r="X1008" s="50" t="b">
        <x:f>AND(COUNT(L1008:O1008)=4,L1008&gt;='設定'!$B$6,M1008&gt;='設定'!$B$6,N1008&gt;='設定'!$B$6,O1008&gt;='設定'!$B$6)</x:f>
        <x:v>0</x:v>
      </x:c>
      <x:c r="Y1008" s="50" t="b">
        <x:f>AND(COUNT(G1008:K1008)=5,P1008&gt;='設定'!$B$7)</x:f>
        <x:v>0</x:v>
      </x:c>
      <x:c r="Z1008" s="50" t="b">
        <x:f>AND(ISNUMBER(R1008),R1008&gt;='設定'!$B$8)</x:f>
        <x:v>1</x:v>
      </x:c>
      <x:c r="AA1008" s="50" t="b">
        <x:f>AND(ISNUMBER(S1008),S1008&gt;=DATE(YEAR('設定'!$B$10)-'設定'!$B$9,MONTH('設定'!$B$10),DAY('設定'!$B$10)))</x:f>
        <x:v>0</x:v>
      </x:c>
      <x:c r="AB1008" s="55" t="b">
        <x:v>0</x:v>
      </x:c>
      <x:c r="AC1008" s="55" t="b">
        <x:v>0</x:v>
      </x:c>
      <x:c r="AD1008" s="50" t="n">
        <x:f>IF(X1008,1,0)+IF(Z1008,1,0)+IF(AA1008,1,0)+IF(AB1008,1,0)</x:f>
        <x:v>1</x:v>
      </x:c>
      <x:c r="AE1008" s="50" t="n">
        <x:f>IF(Y1008,1,0)+IF(Z1008,1,0)+IF(AA1008,1,0)+IF(AB1008,1,0)</x:f>
        <x:v>1</x:v>
      </x:c>
      <x:c r="AF1008" s="50" t="n">
        <x:f>IF(Y1008,1,0)+IF(Z1008,1,0)+IF(AA1008,1,0)+IF(AC1008,1,0)</x:f>
        <x:v>1</x:v>
      </x:c>
      <x:c r="AG1008" s="53" t="n">
        <x:v>44348</x:v>
      </x:c>
      <x:c r="AH1008" s="50" t="str">
        <x:v>S100VZ3Z</x:v>
      </x:c>
      <x:c r="AI1008" s="50" t="str">
        <x:v>NetSalesSummaryOfBusinessResults</x:v>
      </x:c>
      <x:c r="AJ1008" s="50" t="str">
        <x:v>OperatingIncome</x:v>
      </x:c>
      <x:c r="AK1008" s="53" t="n">
        <x:v>45747</x:v>
      </x:c>
      <x:c r="AL1008" s="50" t="str">
        <x:v>365/365/365/366/365</x:v>
      </x:c>
      <x:c r="AM1008" s="51" t="n">
        <x:v>618583962</x:v>
      </x:c>
      <x:c r="AN1008" s="51" t="n">
        <x:v>4215</x:v>
      </x:c>
      <x:c r="AO1008" s="51" t="n">
        <x:f>IFERROR(AM1008*AN1008,"")</x:f>
        <x:v>2607331399830</x:v>
      </x:c>
      <x:c r="AP1008" s="56" t="n">
        <x:f>IFERROR(AO1008/(K1008*1000000),"")</x:f>
        <x:v>0.47974576519107626</x:v>
      </x:c>
      <x:c r="AQ1008" s="57" t="n">
        <x:v>9620377458.333334</x:v>
      </x:c>
      <x:c r="AR1008" s="52" t="n">
        <x:v>0.2100586994743639</x:v>
      </x:c>
      <x:c r="AS1008" s="52" t="n">
        <x:v>-0.2468785047707414</x:v>
      </x:c>
      <x:c r="AT1008" s="55" t="b">
        <x:v>1</x:v>
      </x:c>
      <x:c r="AU1008" s="50"/>
      <x:c r="AV1008" s="58" t="n">
        <x:v>0.3741444596233936</x:v>
      </x:c>
      <x:c r="AW1008" s="50" t="n">
        <x:v>244</x:v>
      </x:c>
      <x:c r="AX1008" s="50" t="str">
        <x:v>Transformation Moat</x:v>
      </x:c>
      <x:c r="AY1008" s="50" t="str">
        <x:v>目立つ機械的警告なし（定性確認は別途必要）</x:v>
      </x:c>
      <x:c r="AZ1008" s="59" t="str">
        <x:v>2025-06-20 13:28</x:v>
      </x:c>
      <x:c r="BA1008" s="53" t="n">
        <x:v>22525</x:v>
      </x:c>
      <x:c r="BB1008" s="50"/>
      <x:c r="BC1008" s="50"/>
      <x:c r="BD1008" s="50" t="str">
        <x:v>TOPIX Large70</x:v>
      </x:c>
    </x:row>
    <x:row r="1009">
      <x:c r="A1009" s="50" t="n">
        <x:v>1008</x:v>
      </x:c>
      <x:c r="B1009" s="50" t="str">
        <x:v>2327</x:v>
      </x:c>
      <x:c r="C1009" s="50" t="str">
        <x:v>2327.T</x:v>
      </x:c>
      <x:c r="D1009" s="50" t="str">
        <x:v>NS Solutions Corporation</x:v>
      </x:c>
      <x:c r="E1009" s="50" t="str">
        <x:v>Prime Market (Domestic)</x:v>
      </x:c>
      <x:c r="F1009" s="50" t="str">
        <x:v>Information &amp; Communication</x:v>
      </x:c>
      <x:c r="G1009" s="51" t="n">
        <x:v>217362</x:v>
      </x:c>
      <x:c r="H1009" s="51" t="n">
        <x:v>235519</x:v>
      </x:c>
      <x:c r="I1009" s="51" t="n">
        <x:v>253658</x:v>
      </x:c>
      <x:c r="J1009" s="51" t="n">
        <x:v>267440</x:v>
      </x:c>
      <x:c r="K1009" s="51" t="n">
        <x:v>286197</x:v>
      </x:c>
      <x:c r="L1009" s="52" t="n">
        <x:f>IFERROR(H1009/G1009-1,"")</x:f>
        <x:v>0.08353346031044984</x:v>
      </x:c>
      <x:c r="M1009" s="52" t="n">
        <x:f>IFERROR(I1009/H1009-1,"")</x:f>
        <x:v>0.07701714086761569</x:v>
      </x:c>
      <x:c r="N1009" s="52" t="n">
        <x:f>IFERROR(J1009/I1009-1,"")</x:f>
        <x:v>0.05433299955057591</x:v>
      </x:c>
      <x:c r="O1009" s="52" t="n">
        <x:f>IFERROR(K1009/J1009-1,"")</x:f>
        <x:v>0.07013535746335631</x:v>
      </x:c>
      <x:c r="P1009" s="52" t="n">
        <x:f>IFERROR((K1009/G1009)^(1/4)-1,"")</x:f>
        <x:v>0.07119950641982564</x:v>
      </x:c>
      <x:c r="Q1009" s="51" t="n">
        <x:v>29145</x:v>
      </x:c>
      <x:c r="R1009" s="52" t="n">
        <x:f>IFERROR(Q1009/K1009,"")</x:f>
        <x:v>0.10183544900889946</x:v>
      </x:c>
      <x:c r="S1009" s="53" t="n">
        <x:v>37530</x:v>
      </x:c>
      <x:c r="T1009" s="50" t="str">
        <x:v>EDINET_company_history</x:v>
      </x:c>
      <x:c r="U1009" s="50" t="str">
        <x:v>日本製鉄株式会社</x:v>
      </x:c>
      <x:c r="V1009" s="54" t="n">
        <x:v>0.6343</x:v>
      </x:c>
      <x:c r="W1009" s="50" t="str">
        <x:v>玉 置 和 彦 / 松 村 篤 樹</x:v>
      </x:c>
      <x:c r="X1009" s="50" t="b">
        <x:f>AND(COUNT(L1009:O1009)=4,L1009&gt;='設定'!$B$6,M1009&gt;='設定'!$B$6,N1009&gt;='設定'!$B$6,O1009&gt;='設定'!$B$6)</x:f>
        <x:v>0</x:v>
      </x:c>
      <x:c r="Y1009" s="50" t="b">
        <x:f>AND(COUNT(G1009:K1009)=5,P1009&gt;='設定'!$B$7)</x:f>
        <x:v>0</x:v>
      </x:c>
      <x:c r="Z1009" s="50" t="b">
        <x:f>AND(ISNUMBER(R1009),R1009&gt;='設定'!$B$8)</x:f>
        <x:v>1</x:v>
      </x:c>
      <x:c r="AA1009" s="50" t="b">
        <x:f>AND(ISNUMBER(S1009),S1009&gt;=DATE(YEAR('設定'!$B$10)-'設定'!$B$9,MONTH('設定'!$B$10),DAY('設定'!$B$10)))</x:f>
        <x:v>0</x:v>
      </x:c>
      <x:c r="AB1009" s="55" t="b">
        <x:v>0</x:v>
      </x:c>
      <x:c r="AC1009" s="55" t="b">
        <x:v>0</x:v>
      </x:c>
      <x:c r="AD1009" s="50" t="n">
        <x:f>IF(X1009,1,0)+IF(Z1009,1,0)+IF(AA1009,1,0)+IF(AB1009,1,0)</x:f>
        <x:v>1</x:v>
      </x:c>
      <x:c r="AE1009" s="50" t="n">
        <x:f>IF(Y1009,1,0)+IF(Z1009,1,0)+IF(AA1009,1,0)+IF(AB1009,1,0)</x:f>
        <x:v>1</x:v>
      </x:c>
      <x:c r="AF1009" s="50" t="n">
        <x:f>IF(Y1009,1,0)+IF(Z1009,1,0)+IF(AA1009,1,0)+IF(AC1009,1,0)</x:f>
        <x:v>1</x:v>
      </x:c>
      <x:c r="AG1009" s="53" t="n">
        <x:v>44348</x:v>
      </x:c>
      <x:c r="AH1009" s="50" t="str">
        <x:v>S100VY52</x:v>
      </x:c>
      <x:c r="AI1009" s="50" t="str">
        <x:v>NetSalesSummaryOfBusinessResults</x:v>
      </x:c>
      <x:c r="AJ1009" s="50" t="str">
        <x:v>OperatingIncome</x:v>
      </x:c>
      <x:c r="AK1009" s="53" t="n">
        <x:v>45747</x:v>
      </x:c>
      <x:c r="AL1009" s="50" t="str">
        <x:v>365/365/365/366/365</x:v>
      </x:c>
      <x:c r="AM1009" s="51" t="n">
        <x:v>182974300</x:v>
      </x:c>
      <x:c r="AN1009" s="51" t="n">
        <x:v>3566</x:v>
      </x:c>
      <x:c r="AO1009" s="51" t="n">
        <x:f>IFERROR(AM1009*AN1009,"")</x:f>
        <x:v>652486353800</x:v>
      </x:c>
      <x:c r="AP1009" s="56" t="n">
        <x:f>IFERROR(AO1009/(K1009*1000000),"")</x:f>
        <x:v>2.279850430996831</x:v>
      </x:c>
      <x:c r="AQ1009" s="57" t="n">
        <x:v>958490851.6666666</x:v>
      </x:c>
      <x:c r="AR1009" s="52" t="n">
        <x:v>0.2671915179989841</x:v>
      </x:c>
      <x:c r="AS1009" s="52" t="n">
        <x:v>-0.243737408633582</x:v>
      </x:c>
      <x:c r="AT1009" s="55" t="b">
        <x:v>0</x:v>
      </x:c>
      <x:c r="AU1009" s="50" t="str">
        <x:v>missing_financial_data</x:v>
      </x:c>
      <x:c r="AV1009" s="58" t="n">
        <x:v>0.1885032300585785</x:v>
      </x:c>
      <x:c r="AW1009" s="50" t="n">
        <x:v>759</x:v>
      </x:c>
      <x:c r="AX1009" s="50" t="str">
        <x:v>Core Moat</x:v>
      </x:c>
      <x:c r="AY1009" s="50" t="str">
        <x:v>既存適格性フィルター不通過: missing_financial_data</x:v>
      </x:c>
      <x:c r="AZ1009" s="59" t="str">
        <x:v>2025-06-17 15:07</x:v>
      </x:c>
      <x:c r="BA1009" s="53" t="n">
        <x:v>37530</x:v>
      </x:c>
      <x:c r="BB1009" s="50"/>
      <x:c r="BC1009" s="50"/>
      <x:c r="BD1009" s="50" t="str">
        <x:v>TOPIX Mid400</x:v>
      </x:c>
    </x:row>
    <x:row r="1010">
      <x:c r="A1010" s="50" t="n">
        <x:v>1009</x:v>
      </x:c>
      <x:c r="B1010" s="50" t="str">
        <x:v>2815</x:v>
      </x:c>
      <x:c r="C1010" s="50" t="str">
        <x:v>2815.T</x:v>
      </x:c>
      <x:c r="D1010" s="50" t="str">
        <x:v>ARIAKE JAPAN Co.,Ltd.</x:v>
      </x:c>
      <x:c r="E1010" s="50" t="str">
        <x:v>Prime Market (Domestic)</x:v>
      </x:c>
      <x:c r="F1010" s="50" t="str">
        <x:v>Foods</x:v>
      </x:c>
      <x:c r="G1010" s="51" t="n">
        <x:v>49684.501</x:v>
      </x:c>
      <x:c r="H1010" s="51" t="n">
        <x:v>52658.574</x:v>
      </x:c>
      <x:c r="I1010" s="51" t="n">
        <x:v>55698.315</x:v>
      </x:c>
      <x:c r="J1010" s="51" t="n">
        <x:v>59981.459</x:v>
      </x:c>
      <x:c r="K1010" s="51" t="n">
        <x:v>65400.887</x:v>
      </x:c>
      <x:c r="L1010" s="52" t="n">
        <x:f>IFERROR(H1010/G1010-1,"")</x:f>
        <x:v>0.05985917016656783</x:v>
      </x:c>
      <x:c r="M1010" s="52" t="n">
        <x:f>IFERROR(I1010/H1010-1,"")</x:f>
        <x:v>0.057725471259438166</x:v>
      </x:c>
      <x:c r="N1010" s="52" t="n">
        <x:f>IFERROR(J1010/I1010-1,"")</x:f>
        <x:v>0.07689898698012687</x:v>
      </x:c>
      <x:c r="O1010" s="52" t="n">
        <x:f>IFERROR(K1010/J1010-1,"")</x:f>
        <x:v>0.09035172018740001</x:v>
      </x:c>
      <x:c r="P1010" s="52" t="n">
        <x:f>IFERROR((K1010/G1010)^(1/4)-1,"")</x:f>
        <x:v>0.0711262841922018</x:v>
      </x:c>
      <x:c r="Q1010" s="51" t="n">
        <x:v>11117.439</x:v>
      </x:c>
      <x:c r="R1010" s="52" t="n">
        <x:f>IFERROR(Q1010/K1010,"")</x:f>
        <x:v>0.1699891165084657</x:v>
      </x:c>
      <x:c r="S1010" s="53" t="n">
        <x:v>34943</x:v>
      </x:c>
      <x:c r="T1010" s="50" t="str">
        <x:v>EDINET_company_history</x:v>
      </x:c>
      <x:c r="U1010" s="50" t="str">
        <x:v>ジャパンフードビジネス株式会社</x:v>
      </x:c>
      <x:c r="V1010" s="54" t="n">
        <x:v>0.3334</x:v>
      </x:c>
      <x:c r="W1010" s="50" t="str">
        <x:v>白川 直樹</x:v>
      </x:c>
      <x:c r="X1010" s="50" t="b">
        <x:f>AND(COUNT(L1010:O1010)=4,L1010&gt;='設定'!$B$6,M1010&gt;='設定'!$B$6,N1010&gt;='設定'!$B$6,O1010&gt;='設定'!$B$6)</x:f>
        <x:v>0</x:v>
      </x:c>
      <x:c r="Y1010" s="50" t="b">
        <x:f>AND(COUNT(G1010:K1010)=5,P1010&gt;='設定'!$B$7)</x:f>
        <x:v>0</x:v>
      </x:c>
      <x:c r="Z1010" s="50" t="b">
        <x:f>AND(ISNUMBER(R1010),R1010&gt;='設定'!$B$8)</x:f>
        <x:v>1</x:v>
      </x:c>
      <x:c r="AA1010" s="50" t="b">
        <x:f>AND(ISNUMBER(S1010),S1010&gt;=DATE(YEAR('設定'!$B$10)-'設定'!$B$9,MONTH('設定'!$B$10),DAY('設定'!$B$10)))</x:f>
        <x:v>0</x:v>
      </x:c>
      <x:c r="AB1010" s="55" t="b">
        <x:v>0</x:v>
      </x:c>
      <x:c r="AC1010" s="55" t="b">
        <x:v>0</x:v>
      </x:c>
      <x:c r="AD1010" s="50" t="n">
        <x:f>IF(X1010,1,0)+IF(Z1010,1,0)+IF(AA1010,1,0)+IF(AB1010,1,0)</x:f>
        <x:v>1</x:v>
      </x:c>
      <x:c r="AE1010" s="50" t="n">
        <x:f>IF(Y1010,1,0)+IF(Z1010,1,0)+IF(AA1010,1,0)+IF(AB1010,1,0)</x:f>
        <x:v>1</x:v>
      </x:c>
      <x:c r="AF1010" s="50" t="n">
        <x:f>IF(Y1010,1,0)+IF(Z1010,1,0)+IF(AA1010,1,0)+IF(AC1010,1,0)</x:f>
        <x:v>1</x:v>
      </x:c>
      <x:c r="AG1010" s="53" t="n">
        <x:v>44348</x:v>
      </x:c>
      <x:c r="AH1010" s="50" t="str">
        <x:v>S100VZO8</x:v>
      </x:c>
      <x:c r="AI1010" s="50" t="str">
        <x:v>NetSalesSummaryOfBusinessResults</x:v>
      </x:c>
      <x:c r="AJ1010" s="50" t="str">
        <x:v>OperatingIncome</x:v>
      </x:c>
      <x:c r="AK1010" s="53" t="n">
        <x:v>45747</x:v>
      </x:c>
      <x:c r="AL1010" s="50" t="str">
        <x:v>365/365/365/366/365</x:v>
      </x:c>
      <x:c r="AM1010" s="51" t="n">
        <x:v>31848683</x:v>
      </x:c>
      <x:c r="AN1010" s="51" t="n">
        <x:v>5380</x:v>
      </x:c>
      <x:c r="AO1010" s="51" t="n">
        <x:f>IFERROR(AM1010*AN1010,"")</x:f>
        <x:v>171345914540</x:v>
      </x:c>
      <x:c r="AP1010" s="56" t="n">
        <x:f>IFERROR(AO1010/(K1010*1000000),"")</x:f>
        <x:v>2.619932578896063</x:v>
      </x:c>
      <x:c r="AQ1010" s="57" t="n">
        <x:v>364391033.3333333</x:v>
      </x:c>
      <x:c r="AR1010" s="52" t="n">
        <x:v>0.2738664683573376</x:v>
      </x:c>
      <x:c r="AS1010" s="52" t="n">
        <x:v>-0.4404654231058561</x:v>
      </x:c>
      <x:c r="AT1010" s="55" t="b">
        <x:v>1</x:v>
      </x:c>
      <x:c r="AU1010" s="50"/>
      <x:c r="AV1010" s="58" t="n">
        <x:v>-0.0205300208521404</x:v>
      </x:c>
      <x:c r="AW1010" s="50" t="n">
        <x:v>2049</x:v>
      </x:c>
      <x:c r="AX1010" s="50" t="str">
        <x:v>Core Moat</x:v>
      </x:c>
      <x:c r="AY1010" s="50" t="str">
        <x:v>目立つ機械的警告なし（定性確認は別途必要）</x:v>
      </x:c>
      <x:c r="AZ1010" s="59" t="str">
        <x:v>2025-06-18 16:37</x:v>
      </x:c>
      <x:c r="BA1010" s="53" t="n">
        <x:v>34943</x:v>
      </x:c>
      <x:c r="BB1010" s="50"/>
      <x:c r="BC1010" s="50"/>
      <x:c r="BD1010" s="50" t="str">
        <x:v>TOPIX Small 1</x:v>
      </x:c>
    </x:row>
    <x:row r="1011">
      <x:c r="A1011" s="50" t="n">
        <x:v>1010</x:v>
      </x:c>
      <x:c r="B1011" s="50" t="str">
        <x:v>2292</x:v>
      </x:c>
      <x:c r="C1011" s="50" t="str">
        <x:v>2292.T</x:v>
      </x:c>
      <x:c r="D1011" s="50" t="str">
        <x:v>S Foods Inc.</x:v>
      </x:c>
      <x:c r="E1011" s="50" t="str">
        <x:v>Prime Market (Domestic)</x:v>
      </x:c>
      <x:c r="F1011" s="50" t="str">
        <x:v>Foods</x:v>
      </x:c>
      <x:c r="G1011" s="51" t="n">
        <x:v>358824</x:v>
      </x:c>
      <x:c r="H1011" s="51" t="n">
        <x:v>399208</x:v>
      </x:c>
      <x:c r="I1011" s="51" t="n">
        <x:v>425011</x:v>
      </x:c>
      <x:c r="J1011" s="51" t="n">
        <x:v>444546</x:v>
      </x:c>
      <x:c r="K1011" s="51" t="n">
        <x:v>472312</x:v>
      </x:c>
      <x:c r="L1011" s="52" t="n">
        <x:f>IFERROR(H1011/G1011-1,"")</x:f>
        <x:v>0.1125454261699328</x:v>
      </x:c>
      <x:c r="M1011" s="52" t="n">
        <x:f>IFERROR(I1011/H1011-1,"")</x:f>
        <x:v>0.06463547824692895</x:v>
      </x:c>
      <x:c r="N1011" s="52" t="n">
        <x:f>IFERROR(J1011/I1011-1,"")</x:f>
        <x:v>0.045963516238403335</x:v>
      </x:c>
      <x:c r="O1011" s="52" t="n">
        <x:f>IFERROR(K1011/J1011-1,"")</x:f>
        <x:v>0.06245922806638693</x:v>
      </x:c>
      <x:c r="P1011" s="52" t="n">
        <x:f>IFERROR((K1011/G1011)^(1/4)-1,"")</x:f>
        <x:v>0.07111690622204137</x:v>
      </x:c>
      <x:c r="Q1011" s="51" t="n">
        <x:v>10476</x:v>
      </x:c>
      <x:c r="R1011" s="52" t="n">
        <x:f>IFERROR(Q1011/K1011,"")</x:f>
        <x:v>0.022180253730584867</x:v>
      </x:c>
      <x:c r="S1011" s="53" t="n">
        <x:v>34516</x:v>
      </x:c>
      <x:c r="T1011" s="50" t="str">
        <x:v>EDINET_company_history</x:v>
      </x:c>
      <x:c r="U1011" s="50" t="str">
        <x:v>村上 真之助</x:v>
      </x:c>
      <x:c r="V1011" s="54" t="n">
        <x:v>0.2526</x:v>
      </x:c>
      <x:c r="W1011" s="50" t="str">
        <x:v>村 上 真之助 / 関 口 孝 行</x:v>
      </x:c>
      <x:c r="X1011" s="50" t="b">
        <x:f>AND(COUNT(L1011:O1011)=4,L1011&gt;='設定'!$B$6,M1011&gt;='設定'!$B$6,N1011&gt;='設定'!$B$6,O1011&gt;='設定'!$B$6)</x:f>
        <x:v>0</x:v>
      </x:c>
      <x:c r="Y1011" s="50" t="b">
        <x:f>AND(COUNT(G1011:K1011)=5,P1011&gt;='設定'!$B$7)</x:f>
        <x:v>0</x:v>
      </x:c>
      <x:c r="Z1011" s="50" t="b">
        <x:f>AND(ISNUMBER(R1011),R1011&gt;='設定'!$B$8)</x:f>
        <x:v>0</x:v>
      </x:c>
      <x:c r="AA1011" s="50" t="b">
        <x:f>AND(ISNUMBER(S1011),S1011&gt;=DATE(YEAR('設定'!$B$10)-'設定'!$B$9,MONTH('設定'!$B$10),DAY('設定'!$B$10)))</x:f>
        <x:v>0</x:v>
      </x:c>
      <x:c r="AB1011" s="55" t="b">
        <x:v>1</x:v>
      </x:c>
      <x:c r="AC1011" s="55" t="b">
        <x:v>1</x:v>
      </x:c>
      <x:c r="AD1011" s="50" t="n">
        <x:f>IF(X1011,1,0)+IF(Z1011,1,0)+IF(AA1011,1,0)+IF(AB1011,1,0)</x:f>
        <x:v>1</x:v>
      </x:c>
      <x:c r="AE1011" s="50" t="n">
        <x:f>IF(Y1011,1,0)+IF(Z1011,1,0)+IF(AA1011,1,0)+IF(AB1011,1,0)</x:f>
        <x:v>1</x:v>
      </x:c>
      <x:c r="AF1011" s="50" t="n">
        <x:f>IF(Y1011,1,0)+IF(Z1011,1,0)+IF(AA1011,1,0)+IF(AC1011,1,0)</x:f>
        <x:v>1</x:v>
      </x:c>
      <x:c r="AG1011" s="53" t="n">
        <x:v>44348</x:v>
      </x:c>
      <x:c r="AH1011" s="50" t="str">
        <x:v>S100Y5H5</x:v>
      </x:c>
      <x:c r="AI1011" s="50" t="str">
        <x:v>NetSalesSummaryOfBusinessResults</x:v>
      </x:c>
      <x:c r="AJ1011" s="50" t="str">
        <x:v>OperatingIncome</x:v>
      </x:c>
      <x:c r="AK1011" s="53" t="n">
        <x:v>46081</x:v>
      </x:c>
      <x:c r="AL1011" s="50" t="str">
        <x:v>365/365/366/365/365</x:v>
      </x:c>
      <x:c r="AM1011" s="51" t="n">
        <x:v>31673421</x:v>
      </x:c>
      <x:c r="AN1011" s="51" t="n">
        <x:v>2655</x:v>
      </x:c>
      <x:c r="AO1011" s="51" t="n">
        <x:f>IFERROR(AM1011*AN1011,"")</x:f>
        <x:v>84092932755</x:v>
      </x:c>
      <x:c r="AP1011" s="56" t="n">
        <x:f>IFERROR(AO1011/(K1011*1000000),"")</x:f>
        <x:v>0.17804530216255357</x:v>
      </x:c>
      <x:c r="AQ1011" s="57" t="n">
        <x:v>251349011.66666663</x:v>
      </x:c>
      <x:c r="AR1011" s="52" t="n">
        <x:v>0.2278617740150305</x:v>
      </x:c>
      <x:c r="AS1011" s="52" t="n">
        <x:v>-0.3303509822825469</x:v>
      </x:c>
      <x:c r="AT1011" s="55" t="b">
        <x:v>1</x:v>
      </x:c>
      <x:c r="AU1011" s="50"/>
      <x:c r="AV1011" s="58" t="n">
        <x:v>-0.0923376854333537</x:v>
      </x:c>
      <x:c r="AW1011" s="50" t="n">
        <x:v>2551</x:v>
      </x:c>
      <x:c r="AX1011" s="50" t="str">
        <x:v>Core Moat</x:v>
      </x:c>
      <x:c r="AY1011" s="50" t="str">
        <x:v>目立つ機械的警告なし（定性確認は別途必要）</x:v>
      </x:c>
      <x:c r="AZ1011" s="59" t="str">
        <x:v>2026-05-21 13:34</x:v>
      </x:c>
      <x:c r="BA1011" s="53" t="n">
        <x:v>34516</x:v>
      </x:c>
      <x:c r="BB1011" s="50" t="str">
        <x:v>村 上 真之助</x:v>
      </x:c>
      <x:c r="BC1011" s="50"/>
      <x:c r="BD1011" s="50" t="str">
        <x:v>TOPIX Small 1</x:v>
      </x:c>
    </x:row>
    <x:row r="1012">
      <x:c r="A1012" s="50" t="n">
        <x:v>1011</x:v>
      </x:c>
      <x:c r="B1012" s="50" t="str">
        <x:v>6309</x:v>
      </x:c>
      <x:c r="C1012" s="50" t="str">
        <x:v>6309.T</x:v>
      </x:c>
      <x:c r="D1012" s="50" t="str">
        <x:v>TOMOE ENGINEERING CO.,LTD.(TOMOE KOGYO CO.,LTD.)</x:v>
      </x:c>
      <x:c r="E1012" s="50" t="str">
        <x:v>Prime Market (Domestic)</x:v>
      </x:c>
      <x:c r="F1012" s="50" t="str">
        <x:v>Machinery</x:v>
      </x:c>
      <x:c r="G1012" s="51" t="n">
        <x:v>45132.616</x:v>
      </x:c>
      <x:c r="H1012" s="51" t="n">
        <x:v>45588.955</x:v>
      </x:c>
      <x:c r="I1012" s="51" t="n">
        <x:v>49628.889</x:v>
      </x:c>
      <x:c r="J1012" s="51" t="n">
        <x:v>52119.436</x:v>
      </x:c>
      <x:c r="K1012" s="51" t="n">
        <x:v>59365.47</x:v>
      </x:c>
      <x:c r="L1012" s="52" t="n">
        <x:f>IFERROR(H1012/G1012-1,"")</x:f>
        <x:v>0.010111069121275795</x:v>
      </x:c>
      <x:c r="M1012" s="52" t="n">
        <x:f>IFERROR(I1012/H1012-1,"")</x:f>
        <x:v>0.08861650809938504</x:v>
      </x:c>
      <x:c r="N1012" s="52" t="n">
        <x:f>IFERROR(J1012/I1012-1,"")</x:f>
        <x:v>0.05018341232663892</x:v>
      </x:c>
      <x:c r="O1012" s="52" t="n">
        <x:f>IFERROR(K1012/J1012-1,"")</x:f>
        <x:v>0.13902748295280865</x:v>
      </x:c>
      <x:c r="P1012" s="52" t="n">
        <x:f>IFERROR((K1012/G1012)^(1/4)-1,"")</x:f>
        <x:v>0.0709294235089335</x:v>
      </x:c>
      <x:c r="Q1012" s="51" t="n">
        <x:v>5352.55</x:v>
      </x:c>
      <x:c r="R1012" s="52" t="n">
        <x:f>IFERROR(Q1012/K1012,"")</x:f>
        <x:v>0.09016268211133509</x:v>
      </x:c>
      <x:c r="S1012" s="53" t="n">
        <x:v>45323</x:v>
      </x:c>
      <x:c r="T1012" s="50" t="str">
        <x:v>EDINET_company_history</x:v>
      </x:c>
      <x:c r="U1012" s="50" t="str">
        <x:v>日本マスタートラスト信託銀行㈱</x:v>
      </x:c>
      <x:c r="V1012" s="54" t="n">
        <x:v>0.0843</x:v>
      </x:c>
      <x:c r="W1012" s="50" t="str">
        <x:v>玉井 章友</x:v>
      </x:c>
      <x:c r="X1012" s="50" t="b">
        <x:f>AND(COUNT(L1012:O1012)=4,L1012&gt;='設定'!$B$6,M1012&gt;='設定'!$B$6,N1012&gt;='設定'!$B$6,O1012&gt;='設定'!$B$6)</x:f>
        <x:v>0</x:v>
      </x:c>
      <x:c r="Y1012" s="50" t="b">
        <x:f>AND(COUNT(G1012:K1012)=5,P1012&gt;='設定'!$B$7)</x:f>
        <x:v>0</x:v>
      </x:c>
      <x:c r="Z1012" s="50" t="b">
        <x:f>AND(ISNUMBER(R1012),R1012&gt;='設定'!$B$8)</x:f>
        <x:v>0</x:v>
      </x:c>
      <x:c r="AA1012" s="50" t="b">
        <x:f>AND(ISNUMBER(S1012),S1012&gt;=DATE(YEAR('設定'!$B$10)-'設定'!$B$9,MONTH('設定'!$B$10),DAY('設定'!$B$10)))</x:f>
        <x:v>1</x:v>
      </x:c>
      <x:c r="AB1012" s="55" t="b">
        <x:v>0</x:v>
      </x:c>
      <x:c r="AC1012" s="55" t="b">
        <x:v>0</x:v>
      </x:c>
      <x:c r="AD1012" s="50" t="n">
        <x:f>IF(X1012,1,0)+IF(Z1012,1,0)+IF(AA1012,1,0)+IF(AB1012,1,0)</x:f>
        <x:v>1</x:v>
      </x:c>
      <x:c r="AE1012" s="50" t="n">
        <x:f>IF(Y1012,1,0)+IF(Z1012,1,0)+IF(AA1012,1,0)+IF(AB1012,1,0)</x:f>
        <x:v>1</x:v>
      </x:c>
      <x:c r="AF1012" s="50" t="n">
        <x:f>IF(Y1012,1,0)+IF(Z1012,1,0)+IF(AA1012,1,0)+IF(AC1012,1,0)</x:f>
        <x:v>1</x:v>
      </x:c>
      <x:c r="AG1012" s="53" t="n">
        <x:v>44348</x:v>
      </x:c>
      <x:c r="AH1012" s="50" t="str">
        <x:v>S100XHQ6</x:v>
      </x:c>
      <x:c r="AI1012" s="50" t="str">
        <x:v>NetSalesSummaryOfBusinessResults</x:v>
      </x:c>
      <x:c r="AJ1012" s="50" t="str">
        <x:v>OperatingIncome</x:v>
      </x:c>
      <x:c r="AK1012" s="53" t="n">
        <x:v>45961</x:v>
      </x:c>
      <x:c r="AL1012" s="50" t="str">
        <x:v>365/365/365/366/365</x:v>
      </x:c>
      <x:c r="AM1012" s="51" t="n">
        <x:v>29934700</x:v>
      </x:c>
      <x:c r="AN1012" s="51" t="n">
        <x:v>1655</x:v>
      </x:c>
      <x:c r="AO1012" s="51" t="n">
        <x:f>IFERROR(AM1012*AN1012,"")</x:f>
        <x:v>49541928500</x:v>
      </x:c>
      <x:c r="AP1012" s="56" t="n">
        <x:f>IFERROR(AO1012/(K1012*1000000),"")</x:f>
        <x:v>0.8345243202824807</x:v>
      </x:c>
      <x:c r="AQ1012" s="57" t="n">
        <x:v>250461761.66666663</x:v>
      </x:c>
      <x:c r="AR1012" s="52" t="n">
        <x:v>0.2926562210014511</x:v>
      </x:c>
      <x:c r="AS1012" s="52" t="n">
        <x:v>-0.2936427857937095</x:v>
      </x:c>
      <x:c r="AT1012" s="55" t="b">
        <x:v>1</x:v>
      </x:c>
      <x:c r="AU1012" s="50"/>
      <x:c r="AV1012" s="58" t="n">
        <x:v>0.3620125628692902</x:v>
      </x:c>
      <x:c r="AW1012" s="50" t="n">
        <x:v>268</x:v>
      </x:c>
      <x:c r="AX1012" s="50" t="str">
        <x:v>Future Moat</x:v>
      </x:c>
      <x:c r="AY1012" s="50" t="str">
        <x:v>目立つ機械的警告なし（定性確認は別途必要）</x:v>
      </x:c>
      <x:c r="AZ1012" s="59" t="str">
        <x:v>2026-01-28 10:58</x:v>
      </x:c>
      <x:c r="BA1012" s="53" t="n">
        <x:v>45323</x:v>
      </x:c>
      <x:c r="BB1012" s="50"/>
      <x:c r="BC1012" s="50"/>
      <x:c r="BD1012" s="50" t="str">
        <x:v>TOPIX Small 2</x:v>
      </x:c>
    </x:row>
    <x:row r="1013">
      <x:c r="A1013" s="50" t="n">
        <x:v>1012</x:v>
      </x:c>
      <x:c r="B1013" s="50" t="str">
        <x:v>4516</x:v>
      </x:c>
      <x:c r="C1013" s="50" t="str">
        <x:v>4516.T</x:v>
      </x:c>
      <x:c r="D1013" s="50" t="str">
        <x:v>Nippon Shinyaku Co.,Ltd.</x:v>
      </x:c>
      <x:c r="E1013" s="50" t="str">
        <x:v>Prime Market (Domestic)</x:v>
      </x:c>
      <x:c r="F1013" s="50" t="str">
        <x:v>Pharmaceutical</x:v>
      </x:c>
      <x:c r="G1013" s="51" t="n">
        <x:v>121859</x:v>
      </x:c>
      <x:c r="H1013" s="51" t="n">
        <x:v>137484</x:v>
      </x:c>
      <x:c r="I1013" s="51" t="n">
        <x:v>144175</x:v>
      </x:c>
      <x:c r="J1013" s="51" t="n">
        <x:v>148255</x:v>
      </x:c>
      <x:c r="K1013" s="51" t="n">
        <x:v>160232</x:v>
      </x:c>
      <x:c r="L1013" s="52" t="n">
        <x:f>IFERROR(H1013/G1013-1,"")</x:f>
        <x:v>0.1282219614472464</x:v>
      </x:c>
      <x:c r="M1013" s="52" t="n">
        <x:f>IFERROR(I1013/H1013-1,"")</x:f>
        <x:v>0.04866748130691567</x:v>
      </x:c>
      <x:c r="N1013" s="52" t="n">
        <x:f>IFERROR(J1013/I1013-1,"")</x:f>
        <x:v>0.028298942257672932</x:v>
      </x:c>
      <x:c r="O1013" s="52" t="n">
        <x:f>IFERROR(K1013/J1013-1,"")</x:f>
        <x:v>0.08078648274931699</x:v>
      </x:c>
      <x:c r="P1013" s="52" t="n">
        <x:f>IFERROR((K1013/G1013)^(1/4)-1,"")</x:f>
        <x:v>0.07083587124815893</x:v>
      </x:c>
      <x:c r="Q1013" s="51" t="n">
        <x:v>35450</x:v>
      </x:c>
      <x:c r="R1013" s="52" t="n">
        <x:f>IFERROR(Q1013/K1013,"")</x:f>
        <x:v>0.22124169953567327</x:v>
      </x:c>
      <x:c r="S1013" s="53" t="n">
        <x:v>18050</x:v>
      </x:c>
      <x:c r="T1013" s="50" t="str">
        <x:v>EDINET_company_history</x:v>
      </x:c>
      <x:c r="U1013" s="50" t="str">
        <x:v>日本マスタートラスト信託銀行株式会社（信託口）</x:v>
      </x:c>
      <x:c r="V1013" s="54" t="n">
        <x:v>0.1326</x:v>
      </x:c>
      <x:c r="W1013" s="50" t="str">
        <x:v>前川 重信 / 中井 亨</x:v>
      </x:c>
      <x:c r="X1013" s="50" t="b">
        <x:f>AND(COUNT(L1013:O1013)=4,L1013&gt;='設定'!$B$6,M1013&gt;='設定'!$B$6,N1013&gt;='設定'!$B$6,O1013&gt;='設定'!$B$6)</x:f>
        <x:v>0</x:v>
      </x:c>
      <x:c r="Y1013" s="50" t="b">
        <x:f>AND(COUNT(G1013:K1013)=5,P1013&gt;='設定'!$B$7)</x:f>
        <x:v>0</x:v>
      </x:c>
      <x:c r="Z1013" s="50" t="b">
        <x:f>AND(ISNUMBER(R1013),R1013&gt;='設定'!$B$8)</x:f>
        <x:v>1</x:v>
      </x:c>
      <x:c r="AA1013" s="50" t="b">
        <x:f>AND(ISNUMBER(S1013),S1013&gt;=DATE(YEAR('設定'!$B$10)-'設定'!$B$9,MONTH('設定'!$B$10),DAY('設定'!$B$10)))</x:f>
        <x:v>0</x:v>
      </x:c>
      <x:c r="AB1013" s="55" t="b">
        <x:v>0</x:v>
      </x:c>
      <x:c r="AC1013" s="55" t="b">
        <x:v>0</x:v>
      </x:c>
      <x:c r="AD1013" s="50" t="n">
        <x:f>IF(X1013,1,0)+IF(Z1013,1,0)+IF(AA1013,1,0)+IF(AB1013,1,0)</x:f>
        <x:v>1</x:v>
      </x:c>
      <x:c r="AE1013" s="50" t="n">
        <x:f>IF(Y1013,1,0)+IF(Z1013,1,0)+IF(AA1013,1,0)+IF(AB1013,1,0)</x:f>
        <x:v>1</x:v>
      </x:c>
      <x:c r="AF1013" s="50" t="n">
        <x:f>IF(Y1013,1,0)+IF(Z1013,1,0)+IF(AA1013,1,0)+IF(AC1013,1,0)</x:f>
        <x:v>1</x:v>
      </x:c>
      <x:c r="AG1013" s="53" t="n">
        <x:v>44348</x:v>
      </x:c>
      <x:c r="AH1013" s="50" t="str">
        <x:v>S100W33D</x:v>
      </x:c>
      <x:c r="AI1013" s="50" t="str">
        <x:v>RevenueIFRSSummaryOfBusinessResults</x:v>
      </x:c>
      <x:c r="AJ1013" s="50" t="str">
        <x:v>OperatingProfitLossIFRS</x:v>
      </x:c>
      <x:c r="AK1013" s="53" t="n">
        <x:v>45747</x:v>
      </x:c>
      <x:c r="AL1013" s="50" t="str">
        <x:v>365/365/365/366/365</x:v>
      </x:c>
      <x:c r="AM1013" s="51" t="n">
        <x:v>67378684</x:v>
      </x:c>
      <x:c r="AN1013" s="51" t="n">
        <x:v>4182</x:v>
      </x:c>
      <x:c r="AO1013" s="51" t="n">
        <x:f>IFERROR(AM1013*AN1013,"")</x:f>
        <x:v>281777656488</x:v>
      </x:c>
      <x:c r="AP1013" s="56" t="n">
        <x:f>IFERROR(AO1013/(K1013*1000000),"")</x:f>
        <x:v>1.7585604404114035</x:v>
      </x:c>
      <x:c r="AQ1013" s="57" t="n">
        <x:v>1399445985</x:v>
      </x:c>
      <x:c r="AR1013" s="52" t="n">
        <x:v>0.3557487951852488</x:v>
      </x:c>
      <x:c r="AS1013" s="52" t="n">
        <x:v>-0.6990046662766892</x:v>
      </x:c>
      <x:c r="AT1013" s="55" t="b">
        <x:v>0</x:v>
      </x:c>
      <x:c r="AU1013" s="50" t="str">
        <x:v>missing_financial_data</x:v>
      </x:c>
      <x:c r="AV1013" s="58" t="n">
        <x:v>-0.136542588457757</x:v>
      </x:c>
      <x:c r="AW1013" s="50" t="n">
        <x:v>2788</x:v>
      </x:c>
      <x:c r="AX1013" s="50" t="str">
        <x:v>Core Moat</x:v>
      </x:c>
      <x:c r="AY1013" s="50" t="str">
        <x:v>既存適格性フィルター不通過: missing_financial_data / ローカル5年最大下落率-60%以下</x:v>
      </x:c>
      <x:c r="AZ1013" s="59" t="str">
        <x:v>2025-06-24 13:18</x:v>
      </x:c>
      <x:c r="BA1013" s="53" t="n">
        <x:v>18050</x:v>
      </x:c>
      <x:c r="BB1013" s="50"/>
      <x:c r="BC1013" s="50"/>
      <x:c r="BD1013" s="50" t="str">
        <x:v>TOPIX Mid400</x:v>
      </x:c>
    </x:row>
    <x:row r="1014">
      <x:c r="A1014" s="50" t="n">
        <x:v>1013</x:v>
      </x:c>
      <x:c r="B1014" s="50" t="str">
        <x:v>5464</x:v>
      </x:c>
      <x:c r="C1014" s="50" t="str">
        <x:v>5464.T</x:v>
      </x:c>
      <x:c r="D1014" s="50" t="str">
        <x:v>MORY INDUSTRIES INC.</x:v>
      </x:c>
      <x:c r="E1014" s="50" t="str">
        <x:v>Standard Market(Domestic)</x:v>
      </x:c>
      <x:c r="F1014" s="50" t="str">
        <x:v>Iron and Steel</x:v>
      </x:c>
      <x:c r="G1014" s="51" t="n">
        <x:v>35112</x:v>
      </x:c>
      <x:c r="H1014" s="51" t="n">
        <x:v>43076</x:v>
      </x:c>
      <x:c r="I1014" s="51" t="n">
        <x:v>48712</x:v>
      </x:c>
      <x:c r="J1014" s="51" t="n">
        <x:v>47898</x:v>
      </x:c>
      <x:c r="K1014" s="51" t="n">
        <x:v>46141</x:v>
      </x:c>
      <x:c r="L1014" s="52" t="n">
        <x:f>IFERROR(H1014/G1014-1,"")</x:f>
        <x:v>0.22681704260651636</x:v>
      </x:c>
      <x:c r="M1014" s="52" t="n">
        <x:f>IFERROR(I1014/H1014-1,"")</x:f>
        <x:v>0.13083851796824209</x:v>
      </x:c>
      <x:c r="N1014" s="52" t="n">
        <x:f>IFERROR(J1014/I1014-1,"")</x:f>
        <x:v>-0.016710461487929096</x:v>
      </x:c>
      <x:c r="O1014" s="52" t="n">
        <x:f>IFERROR(K1014/J1014-1,"")</x:f>
        <x:v>-0.036682116163514134</x:v>
      </x:c>
      <x:c r="P1014" s="52" t="n">
        <x:f>IFERROR((K1014/G1014)^(1/4)-1,"")</x:f>
        <x:v>0.07067548461402229</x:v>
      </x:c>
      <x:c r="Q1014" s="51" t="n">
        <x:v>5396</x:v>
      </x:c>
      <x:c r="R1014" s="52" t="n">
        <x:f>IFERROR(Q1014/K1014,"")</x:f>
        <x:v>0.11694588327084372</x:v>
      </x:c>
      <x:c r="S1014" s="53" t="n">
        <x:v>44348</x:v>
      </x:c>
      <x:c r="T1014" s="50" t="str">
        <x:v>not_identified_before_local_window</x:v>
      </x:c>
      <x:c r="U1014" s="50" t="str">
        <x:v>日本マスタートラスト信託銀行株式会社（信託口）</x:v>
      </x:c>
      <x:c r="V1014" s="54" t="n">
        <x:v>0.0825</x:v>
      </x:c>
      <x:c r="W1014" s="50" t="str">
        <x:v>森 宏 明</x:v>
      </x:c>
      <x:c r="X1014" s="50" t="b">
        <x:f>AND(COUNT(L1014:O1014)=4,L1014&gt;='設定'!$B$6,M1014&gt;='設定'!$B$6,N1014&gt;='設定'!$B$6,O1014&gt;='設定'!$B$6)</x:f>
        <x:v>0</x:v>
      </x:c>
      <x:c r="Y1014" s="50" t="b">
        <x:f>AND(COUNT(G1014:K1014)=5,P1014&gt;='設定'!$B$7)</x:f>
        <x:v>0</x:v>
      </x:c>
      <x:c r="Z1014" s="50" t="b">
        <x:f>AND(ISNUMBER(R1014),R1014&gt;='設定'!$B$8)</x:f>
        <x:v>1</x:v>
      </x:c>
      <x:c r="AA1014" s="50" t="b">
        <x:f>AND(ISNUMBER(S1014),S1014&gt;=DATE(YEAR('設定'!$B$10)-'設定'!$B$9,MONTH('設定'!$B$10),DAY('設定'!$B$10)))</x:f>
        <x:v>0</x:v>
      </x:c>
      <x:c r="AB1014" s="55" t="b">
        <x:v>0</x:v>
      </x:c>
      <x:c r="AC1014" s="55" t="b">
        <x:v>0</x:v>
      </x:c>
      <x:c r="AD1014" s="50" t="n">
        <x:f>IF(X1014,1,0)+IF(Z1014,1,0)+IF(AA1014,1,0)+IF(AB1014,1,0)</x:f>
        <x:v>1</x:v>
      </x:c>
      <x:c r="AE1014" s="50" t="n">
        <x:f>IF(Y1014,1,0)+IF(Z1014,1,0)+IF(AA1014,1,0)+IF(AB1014,1,0)</x:f>
        <x:v>1</x:v>
      </x:c>
      <x:c r="AF1014" s="50" t="n">
        <x:f>IF(Y1014,1,0)+IF(Z1014,1,0)+IF(AA1014,1,0)+IF(AC1014,1,0)</x:f>
        <x:v>1</x:v>
      </x:c>
      <x:c r="AG1014" s="53" t="n">
        <x:v>44348</x:v>
      </x:c>
      <x:c r="AH1014" s="50" t="str">
        <x:v>S100W00V</x:v>
      </x:c>
      <x:c r="AI1014" s="50" t="str">
        <x:v>NetSalesSummaryOfBusinessResults</x:v>
      </x:c>
      <x:c r="AJ1014" s="50" t="str">
        <x:v>OperatingIncome</x:v>
      </x:c>
      <x:c r="AK1014" s="53" t="n">
        <x:v>45747</x:v>
      </x:c>
      <x:c r="AL1014" s="50" t="str">
        <x:v>365/365/365/366/365</x:v>
      </x:c>
      <x:c r="AM1014" s="51" t="n">
        <x:v>7638380</x:v>
      </x:c>
      <x:c r="AN1014" s="51" t="n">
        <x:v>942</x:v>
      </x:c>
      <x:c r="AO1014" s="51" t="n">
        <x:f>IFERROR(AM1014*AN1014,"")</x:f>
        <x:v>7195353960</x:v>
      </x:c>
      <x:c r="AP1014" s="56" t="n">
        <x:f>IFERROR(AO1014/(K1014*1000000),"")</x:f>
        <x:v>0.15594273986259508</x:v>
      </x:c>
      <x:c r="AQ1014" s="57" t="n">
        <x:v>35322691.666666664</x:v>
      </x:c>
      <x:c r="AR1014" s="52" t="n">
        <x:v>0.3111510760217409</x:v>
      </x:c>
      <x:c r="AS1014" s="52" t="n">
        <x:v>-0.3676384899081543</x:v>
      </x:c>
      <x:c r="AT1014" s="55" t="b">
        <x:v>1</x:v>
      </x:c>
      <x:c r="AU1014" s="50"/>
      <x:c r="AV1014" s="58" t="n">
        <x:v>-0.0870764884242093</x:v>
      </x:c>
      <x:c r="AW1014" s="50" t="n">
        <x:v>2517</x:v>
      </x:c>
      <x:c r="AX1014" s="50" t="str">
        <x:v>Core Moat</x:v>
      </x:c>
      <x:c r="AY1014" s="50" t="str">
        <x:v>目立つ機械的警告なし（定性確認は別途必要）</x:v>
      </x:c>
      <x:c r="AZ1014" s="59" t="str">
        <x:v>2025-06-23 09:01</x:v>
      </x:c>
      <x:c r="BA1014" s="53"/>
      <x:c r="BB1014" s="50"/>
      <x:c r="BC1014" s="50"/>
      <x:c r="BD1014" s="50" t="str">
        <x:v>TOPIX Small 2</x:v>
      </x:c>
    </x:row>
    <x:row r="1015">
      <x:c r="A1015" s="50" t="n">
        <x:v>1014</x:v>
      </x:c>
      <x:c r="B1015" s="50" t="str">
        <x:v>9820</x:v>
      </x:c>
      <x:c r="C1015" s="50" t="str">
        <x:v>9820.T</x:v>
      </x:c>
      <x:c r="D1015" s="50" t="str">
        <x:v>MT GENEX CORPORATION</x:v>
      </x:c>
      <x:c r="E1015" s="50" t="str">
        <x:v>Standard Market(Domestic)</x:v>
      </x:c>
      <x:c r="F1015" s="50" t="str">
        <x:v>Real Estate</x:v>
      </x:c>
      <x:c r="G1015" s="51" t="n">
        <x:v>3009.628</x:v>
      </x:c>
      <x:c r="H1015" s="51" t="n">
        <x:v>2970.434</x:v>
      </x:c>
      <x:c r="I1015" s="51" t="n">
        <x:v>3263.19</x:v>
      </x:c>
      <x:c r="J1015" s="51" t="n">
        <x:v>3790.959</x:v>
      </x:c>
      <x:c r="K1015" s="51" t="n">
        <x:v>3950.554</x:v>
      </x:c>
      <x:c r="L1015" s="52" t="n">
        <x:f>IFERROR(H1015/G1015-1,"")</x:f>
        <x:v>-0.013022871929686985</x:v>
      </x:c>
      <x:c r="M1015" s="52" t="n">
        <x:f>IFERROR(I1015/H1015-1,"")</x:f>
        <x:v>0.0985566418913868</x:v>
      </x:c>
      <x:c r="N1015" s="52" t="n">
        <x:f>IFERROR(J1015/I1015-1,"")</x:f>
        <x:v>0.16173407003576257</x:v>
      </x:c>
      <x:c r="O1015" s="52" t="n">
        <x:f>IFERROR(K1015/J1015-1,"")</x:f>
        <x:v>0.04209884622861937</x:v>
      </x:c>
      <x:c r="P1015" s="52" t="n">
        <x:f>IFERROR((K1015/G1015)^(1/4)-1,"")</x:f>
        <x:v>0.07037583534850311</x:v>
      </x:c>
      <x:c r="Q1015" s="51" t="n">
        <x:v>410.7</x:v>
      </x:c>
      <x:c r="R1015" s="52" t="n">
        <x:f>IFERROR(Q1015/K1015,"")</x:f>
        <x:v>0.10396010281089689</x:v>
      </x:c>
      <x:c r="S1015" s="53" t="n">
        <x:v>38322</x:v>
      </x:c>
      <x:c r="T1015" s="50" t="str">
        <x:v>EDINET_company_history</x:v>
      </x:c>
      <x:c r="U1015" s="50" t="str">
        <x:v>森トラスト株式会社</x:v>
      </x:c>
      <x:c r="V1015" s="54" t="n">
        <x:v>0.5338</x:v>
      </x:c>
      <x:c r="W1015" s="50" t="str">
        <x:v>鈴木 均</x:v>
      </x:c>
      <x:c r="X1015" s="50" t="b">
        <x:f>AND(COUNT(L1015:O1015)=4,L1015&gt;='設定'!$B$6,M1015&gt;='設定'!$B$6,N1015&gt;='設定'!$B$6,O1015&gt;='設定'!$B$6)</x:f>
        <x:v>0</x:v>
      </x:c>
      <x:c r="Y1015" s="50" t="b">
        <x:f>AND(COUNT(G1015:K1015)=5,P1015&gt;='設定'!$B$7)</x:f>
        <x:v>0</x:v>
      </x:c>
      <x:c r="Z1015" s="50" t="b">
        <x:f>AND(ISNUMBER(R1015),R1015&gt;='設定'!$B$8)</x:f>
        <x:v>1</x:v>
      </x:c>
      <x:c r="AA1015" s="50" t="b">
        <x:f>AND(ISNUMBER(S1015),S1015&gt;=DATE(YEAR('設定'!$B$10)-'設定'!$B$9,MONTH('設定'!$B$10),DAY('設定'!$B$10)))</x:f>
        <x:v>0</x:v>
      </x:c>
      <x:c r="AB1015" s="55" t="b">
        <x:v>0</x:v>
      </x:c>
      <x:c r="AC1015" s="55" t="b">
        <x:v>0</x:v>
      </x:c>
      <x:c r="AD1015" s="50" t="n">
        <x:f>IF(X1015,1,0)+IF(Z1015,1,0)+IF(AA1015,1,0)+IF(AB1015,1,0)</x:f>
        <x:v>1</x:v>
      </x:c>
      <x:c r="AE1015" s="50" t="n">
        <x:f>IF(Y1015,1,0)+IF(Z1015,1,0)+IF(AA1015,1,0)+IF(AB1015,1,0)</x:f>
        <x:v>1</x:v>
      </x:c>
      <x:c r="AF1015" s="50" t="n">
        <x:f>IF(Y1015,1,0)+IF(Z1015,1,0)+IF(AA1015,1,0)+IF(AC1015,1,0)</x:f>
        <x:v>1</x:v>
      </x:c>
      <x:c r="AG1015" s="53" t="n">
        <x:v>44348</x:v>
      </x:c>
      <x:c r="AH1015" s="50" t="str">
        <x:v>S100W40Y</x:v>
      </x:c>
      <x:c r="AI1015" s="50" t="str">
        <x:v>NetSalesSummaryOfBusinessResults</x:v>
      </x:c>
      <x:c r="AJ1015" s="50" t="str">
        <x:v>OperatingIncome</x:v>
      </x:c>
      <x:c r="AK1015" s="53" t="n">
        <x:v>45747</x:v>
      </x:c>
      <x:c r="AL1015" s="50" t="str">
        <x:v>365/365/365/366/365</x:v>
      </x:c>
      <x:c r="AM1015" s="51" t="n">
        <x:v>1076400</x:v>
      </x:c>
      <x:c r="AN1015" s="51" t="n">
        <x:v>3500</x:v>
      </x:c>
      <x:c r="AO1015" s="51" t="n">
        <x:f>IFERROR(AM1015*AN1015,"")</x:f>
        <x:v>3767400000</x:v>
      </x:c>
      <x:c r="AP1015" s="56" t="n">
        <x:f>IFERROR(AO1015/(K1015*1000000),"")</x:f>
        <x:v>0.9536384010951375</x:v>
      </x:c>
      <x:c r="AQ1015" s="57" t="n">
        <x:v>4004808.3333333335</x:v>
      </x:c>
      <x:c r="AR1015" s="52" t="n">
        <x:v>0.3030134079548939</x:v>
      </x:c>
      <x:c r="AS1015" s="52" t="n">
        <x:v>-0.3220183742655452</x:v>
      </x:c>
      <x:c r="AT1015" s="55" t="b">
        <x:v>0</x:v>
      </x:c>
      <x:c r="AU1015" s="50" t="str">
        <x:v>low_liquidity</x:v>
      </x:c>
      <x:c r="AV1015" s="58" t="n">
        <x:v>0.0058558483389779</x:v>
      </x:c>
      <x:c r="AW1015" s="50" t="n">
        <x:v>1823</x:v>
      </x:c>
      <x:c r="AX1015" s="50" t="str">
        <x:v>Discovery</x:v>
      </x:c>
      <x:c r="AY1015" s="50" t="str">
        <x:v>既存適格性フィルター不通過: low_liquidity / 60日平均売買代金2,000万円未満</x:v>
      </x:c>
      <x:c r="AZ1015" s="59" t="str">
        <x:v>2025-06-25 13:43</x:v>
      </x:c>
      <x:c r="BA1015" s="53" t="n">
        <x:v>38322</x:v>
      </x:c>
      <x:c r="BB1015" s="50"/>
      <x:c r="BC1015" s="50"/>
      <x:c r="BD1015" s="50"/>
    </x:row>
    <x:row r="1016">
      <x:c r="A1016" s="50" t="n">
        <x:v>1015</x:v>
      </x:c>
      <x:c r="B1016" s="50" t="str">
        <x:v>4751</x:v>
      </x:c>
      <x:c r="C1016" s="50" t="str">
        <x:v>4751.T</x:v>
      </x:c>
      <x:c r="D1016" s="50" t="str">
        <x:v>CyberAgent,Inc.</x:v>
      </x:c>
      <x:c r="E1016" s="50" t="str">
        <x:v>Prime Market (Domestic)</x:v>
      </x:c>
      <x:c r="F1016" s="50" t="str">
        <x:v>Services</x:v>
      </x:c>
      <x:c r="G1016" s="51" t="n">
        <x:v>666149</x:v>
      </x:c>
      <x:c r="H1016" s="51" t="n">
        <x:v>709923</x:v>
      </x:c>
      <x:c r="I1016" s="51" t="n">
        <x:v>719451</x:v>
      </x:c>
      <x:c r="J1016" s="51" t="n">
        <x:v>801236</x:v>
      </x:c>
      <x:c r="K1016" s="51" t="n">
        <x:v>874030</x:v>
      </x:c>
      <x:c r="L1016" s="52" t="n">
        <x:f>IFERROR(H1016/G1016-1,"")</x:f>
        <x:v>0.06571202538771348</x:v>
      </x:c>
      <x:c r="M1016" s="52" t="n">
        <x:f>IFERROR(I1016/H1016-1,"")</x:f>
        <x:v>0.013421173845614254</x:v>
      </x:c>
      <x:c r="N1016" s="52" t="n">
        <x:f>IFERROR(J1016/I1016-1,"")</x:f>
        <x:v>0.11367695645707632</x:v>
      </x:c>
      <x:c r="O1016" s="52" t="n">
        <x:f>IFERROR(K1016/J1016-1,"")</x:f>
        <x:v>0.09085213345381393</x:v>
      </x:c>
      <x:c r="P1016" s="52" t="n">
        <x:f>IFERROR((K1016/G1016)^(1/4)-1,"")</x:f>
        <x:v>0.07025863336587945</x:v>
      </x:c>
      <x:c r="Q1016" s="51" t="n">
        <x:v>71702</x:v>
      </x:c>
      <x:c r="R1016" s="52" t="n">
        <x:f>IFERROR(Q1016/K1016,"")</x:f>
        <x:v>0.08203608571788154</x:v>
      </x:c>
      <x:c r="S1016" s="53" t="n">
        <x:v>36586</x:v>
      </x:c>
      <x:c r="T1016" s="50" t="str">
        <x:v>EDINET_company_history</x:v>
      </x:c>
      <x:c r="U1016" s="50" t="str">
        <x:v>藤田 晋</x:v>
      </x:c>
      <x:c r="V1016" s="54" t="n">
        <x:v>0.1663</x:v>
      </x:c>
      <x:c r="W1016" s="50" t="str">
        <x:v>藤田 晋 / 山内 隆裕 / 日高 裕介</x:v>
      </x:c>
      <x:c r="X1016" s="50" t="b">
        <x:f>AND(COUNT(L1016:O1016)=4,L1016&gt;='設定'!$B$6,M1016&gt;='設定'!$B$6,N1016&gt;='設定'!$B$6,O1016&gt;='設定'!$B$6)</x:f>
        <x:v>0</x:v>
      </x:c>
      <x:c r="Y1016" s="50" t="b">
        <x:f>AND(COUNT(G1016:K1016)=5,P1016&gt;='設定'!$B$7)</x:f>
        <x:v>0</x:v>
      </x:c>
      <x:c r="Z1016" s="50" t="b">
        <x:f>AND(ISNUMBER(R1016),R1016&gt;='設定'!$B$8)</x:f>
        <x:v>0</x:v>
      </x:c>
      <x:c r="AA1016" s="50" t="b">
        <x:f>AND(ISNUMBER(S1016),S1016&gt;=DATE(YEAR('設定'!$B$10)-'設定'!$B$9,MONTH('設定'!$B$10),DAY('設定'!$B$10)))</x:f>
        <x:v>0</x:v>
      </x:c>
      <x:c r="AB1016" s="55" t="b">
        <x:v>1</x:v>
      </x:c>
      <x:c r="AC1016" s="55" t="b">
        <x:v>1</x:v>
      </x:c>
      <x:c r="AD1016" s="50" t="n">
        <x:f>IF(X1016,1,0)+IF(Z1016,1,0)+IF(AA1016,1,0)+IF(AB1016,1,0)</x:f>
        <x:v>1</x:v>
      </x:c>
      <x:c r="AE1016" s="50" t="n">
        <x:f>IF(Y1016,1,0)+IF(Z1016,1,0)+IF(AA1016,1,0)+IF(AB1016,1,0)</x:f>
        <x:v>1</x:v>
      </x:c>
      <x:c r="AF1016" s="50" t="n">
        <x:f>IF(Y1016,1,0)+IF(Z1016,1,0)+IF(AA1016,1,0)+IF(AC1016,1,0)</x:f>
        <x:v>1</x:v>
      </x:c>
      <x:c r="AG1016" s="53" t="n">
        <x:v>44348</x:v>
      </x:c>
      <x:c r="AH1016" s="50" t="str">
        <x:v>S100XCU9</x:v>
      </x:c>
      <x:c r="AI1016" s="50" t="str">
        <x:v>NetSalesSummaryOfBusinessResults</x:v>
      </x:c>
      <x:c r="AJ1016" s="50" t="str">
        <x:v>OperatingIncome</x:v>
      </x:c>
      <x:c r="AK1016" s="53" t="n">
        <x:v>45930</x:v>
      </x:c>
      <x:c r="AL1016" s="50" t="str">
        <x:v>365/365/365/366/365</x:v>
      </x:c>
      <x:c r="AM1016" s="51" t="n">
        <x:v>506778500</x:v>
      </x:c>
      <x:c r="AN1016" s="51" t="n">
        <x:v>1354</x:v>
      </x:c>
      <x:c r="AO1016" s="51" t="n">
        <x:f>IFERROR(AM1016*AN1016,"")</x:f>
        <x:v>686178089000</x:v>
      </x:c>
      <x:c r="AP1016" s="56" t="n">
        <x:f>IFERROR(AO1016/(K1016*1000000),"")</x:f>
        <x:v>0.7850738407148496</x:v>
      </x:c>
      <x:c r="AQ1016" s="57" t="n">
        <x:v>5048035577.5</x:v>
      </x:c>
      <x:c r="AR1016" s="52" t="n">
        <x:v>0.3688718409301243</x:v>
      </x:c>
      <x:c r="AS1016" s="52" t="n">
        <x:v>-0.6735908534133168</x:v>
      </x:c>
      <x:c r="AT1016" s="55" t="b">
        <x:v>1</x:v>
      </x:c>
      <x:c r="AU1016" s="50"/>
      <x:c r="AV1016" s="58" t="n">
        <x:v>-0.1662322734737965</x:v>
      </x:c>
      <x:c r="AW1016" s="50" t="n">
        <x:v>2908</x:v>
      </x:c>
      <x:c r="AX1016" s="50" t="str">
        <x:v>Core Moat</x:v>
      </x:c>
      <x:c r="AY1016" s="50" t="str">
        <x:v>ローカル5年最大下落率-60%以下</x:v>
      </x:c>
      <x:c r="AZ1016" s="59" t="str">
        <x:v>2025-12-24 16:11</x:v>
      </x:c>
      <x:c r="BA1016" s="53" t="n">
        <x:v>36586</x:v>
      </x:c>
      <x:c r="BB1016" s="50" t="str">
        <x:v>藤田 晋</x:v>
      </x:c>
      <x:c r="BC1016" s="50"/>
      <x:c r="BD1016" s="50" t="str">
        <x:v>TOPIX Mid400</x:v>
      </x:c>
    </x:row>
    <x:row r="1017">
      <x:c r="A1017" s="50" t="n">
        <x:v>1016</x:v>
      </x:c>
      <x:c r="B1017" s="50" t="str">
        <x:v>3907</x:v>
      </x:c>
      <x:c r="C1017" s="50" t="str">
        <x:v>3907.T</x:v>
      </x:c>
      <x:c r="D1017" s="50" t="str">
        <x:v>Silicon Studio Corp.</x:v>
      </x:c>
      <x:c r="E1017" s="50" t="str">
        <x:v>Standard Market(Domestic)</x:v>
      </x:c>
      <x:c r="F1017" s="50" t="str">
        <x:v>Information &amp; Communication</x:v>
      </x:c>
      <x:c r="G1017" s="51" t="n">
        <x:v>3280</x:v>
      </x:c>
      <x:c r="H1017" s="51" t="n">
        <x:v>3757</x:v>
      </x:c>
      <x:c r="I1017" s="51" t="n">
        <x:v>3850</x:v>
      </x:c>
      <x:c r="J1017" s="51" t="n">
        <x:v>3741</x:v>
      </x:c>
      <x:c r="K1017" s="51" t="n">
        <x:v>4303</x:v>
      </x:c>
      <x:c r="L1017" s="52" t="n">
        <x:f>IFERROR(H1017/G1017-1,"")</x:f>
        <x:v>0.14542682926829276</x:v>
      </x:c>
      <x:c r="M1017" s="52" t="n">
        <x:f>IFERROR(I1017/H1017-1,"")</x:f>
        <x:v>0.02475379291988289</x:v>
      </x:c>
      <x:c r="N1017" s="52" t="n">
        <x:f>IFERROR(J1017/I1017-1,"")</x:f>
        <x:v>-0.028311688311688288</x:v>
      </x:c>
      <x:c r="O1017" s="52" t="n">
        <x:f>IFERROR(K1017/J1017-1,"")</x:f>
        <x:v>0.15022721197540756</x:v>
      </x:c>
      <x:c r="P1017" s="52" t="n">
        <x:f>IFERROR((K1017/G1017)^(1/4)-1,"")</x:f>
        <x:v>0.07022323533236174</x:v>
      </x:c>
      <x:c r="Q1017" s="51" t="n">
        <x:v>147</x:v>
      </x:c>
      <x:c r="R1017" s="52" t="n">
        <x:f>IFERROR(Q1017/K1017,"")</x:f>
        <x:v>0.034162212409946546</x:v>
      </x:c>
      <x:c r="S1017" s="53" t="n">
        <x:v>42036</x:v>
      </x:c>
      <x:c r="T1017" s="50" t="str">
        <x:v>EDINET_company_history</x:v>
      </x:c>
      <x:c r="U1017" s="50" t="str">
        <x:v>梶谷 眞一郎</x:v>
      </x:c>
      <x:c r="V1017" s="54" t="n">
        <x:v>0.065</x:v>
      </x:c>
      <x:c r="W1017" s="50" t="str">
        <x:v>梶谷 眞一郎</x:v>
      </x:c>
      <x:c r="X1017" s="50" t="b">
        <x:f>AND(COUNT(L1017:O1017)=4,L1017&gt;='設定'!$B$6,M1017&gt;='設定'!$B$6,N1017&gt;='設定'!$B$6,O1017&gt;='設定'!$B$6)</x:f>
        <x:v>0</x:v>
      </x:c>
      <x:c r="Y1017" s="50" t="b">
        <x:f>AND(COUNT(G1017:K1017)=5,P1017&gt;='設定'!$B$7)</x:f>
        <x:v>0</x:v>
      </x:c>
      <x:c r="Z1017" s="50" t="b">
        <x:f>AND(ISNUMBER(R1017),R1017&gt;='設定'!$B$8)</x:f>
        <x:v>0</x:v>
      </x:c>
      <x:c r="AA1017" s="50" t="b">
        <x:f>AND(ISNUMBER(S1017),S1017&gt;=DATE(YEAR('設定'!$B$10)-'設定'!$B$9,MONTH('設定'!$B$10),DAY('設定'!$B$10)))</x:f>
        <x:v>0</x:v>
      </x:c>
      <x:c r="AB1017" s="55" t="b">
        <x:v>1</x:v>
      </x:c>
      <x:c r="AC1017" s="55" t="b">
        <x:v>1</x:v>
      </x:c>
      <x:c r="AD1017" s="50" t="n">
        <x:f>IF(X1017,1,0)+IF(Z1017,1,0)+IF(AA1017,1,0)+IF(AB1017,1,0)</x:f>
        <x:v>1</x:v>
      </x:c>
      <x:c r="AE1017" s="50" t="n">
        <x:f>IF(Y1017,1,0)+IF(Z1017,1,0)+IF(AA1017,1,0)+IF(AB1017,1,0)</x:f>
        <x:v>1</x:v>
      </x:c>
      <x:c r="AF1017" s="50" t="n">
        <x:f>IF(Y1017,1,0)+IF(Z1017,1,0)+IF(AA1017,1,0)+IF(AC1017,1,0)</x:f>
        <x:v>1</x:v>
      </x:c>
      <x:c r="AG1017" s="53" t="n">
        <x:v>44348</x:v>
      </x:c>
      <x:c r="AH1017" s="50" t="str">
        <x:v>S100XNL3</x:v>
      </x:c>
      <x:c r="AI1017" s="50" t="str">
        <x:v>NetSalesSummaryOfBusinessResults</x:v>
      </x:c>
      <x:c r="AJ1017" s="50" t="str">
        <x:v>OperatingIncome</x:v>
      </x:c>
      <x:c r="AK1017" s="53" t="n">
        <x:v>45991</x:v>
      </x:c>
      <x:c r="AL1017" s="50" t="str">
        <x:v>365/365/365/366/365</x:v>
      </x:c>
      <x:c r="AM1017" s="51" t="n">
        <x:v>2770000</x:v>
      </x:c>
      <x:c r="AN1017" s="51" t="n">
        <x:v>1303</x:v>
      </x:c>
      <x:c r="AO1017" s="51" t="n">
        <x:f>IFERROR(AM1017*AN1017,"")</x:f>
        <x:v>3609310000</x:v>
      </x:c>
      <x:c r="AP1017" s="56" t="n">
        <x:f>IFERROR(AO1017/(K1017*1000000),"")</x:f>
        <x:v>0.8387892168254706</x:v>
      </x:c>
      <x:c r="AQ1017" s="57" t="n">
        <x:v>289592470</x:v>
      </x:c>
      <x:c r="AR1017" s="52" t="n">
        <x:v>0.5791270646273775</x:v>
      </x:c>
      <x:c r="AS1017" s="52" t="n">
        <x:v>-0.6806471726788836</x:v>
      </x:c>
      <x:c r="AT1017" s="55" t="b">
        <x:v>1</x:v>
      </x:c>
      <x:c r="AU1017" s="50"/>
      <x:c r="AV1017" s="58" t="n">
        <x:v>-0.2288669980205447</x:v>
      </x:c>
      <x:c r="AW1017" s="50" t="n">
        <x:v>3129</x:v>
      </x:c>
      <x:c r="AX1017" s="50" t="str">
        <x:v>Future Moat</x:v>
      </x:c>
      <x:c r="AY1017" s="50" t="str">
        <x:v>ローカル5年最大下落率-60%以下</x:v>
      </x:c>
      <x:c r="AZ1017" s="59" t="str">
        <x:v>2026-02-26 15:12</x:v>
      </x:c>
      <x:c r="BA1017" s="53" t="n">
        <x:v>42036</x:v>
      </x:c>
      <x:c r="BB1017" s="50" t="str">
        <x:v>梶谷 眞一郎</x:v>
      </x:c>
      <x:c r="BC1017" s="50"/>
      <x:c r="BD1017" s="50"/>
    </x:row>
    <x:row r="1018">
      <x:c r="A1018" s="50" t="n">
        <x:v>1017</x:v>
      </x:c>
      <x:c r="B1018" s="50" t="str">
        <x:v>1976</x:v>
      </x:c>
      <x:c r="C1018" s="50" t="str">
        <x:v>1976.T</x:v>
      </x:c>
      <x:c r="D1018" s="50" t="str">
        <x:v>MEISEI INDUSTRIAL Co.,Ltd.</x:v>
      </x:c>
      <x:c r="E1018" s="50" t="str">
        <x:v>Prime Market (Domestic)</x:v>
      </x:c>
      <x:c r="F1018" s="50" t="str">
        <x:v>Construction</x:v>
      </x:c>
      <x:c r="G1018" s="51" t="n">
        <x:v>50533</x:v>
      </x:c>
      <x:c r="H1018" s="51" t="n">
        <x:v>48389</x:v>
      </x:c>
      <x:c r="I1018" s="51" t="n">
        <x:v>55890</x:v>
      </x:c>
      <x:c r="J1018" s="51" t="n">
        <x:v>60377</x:v>
      </x:c>
      <x:c r="K1018" s="51" t="n">
        <x:v>66283</x:v>
      </x:c>
      <x:c r="L1018" s="52" t="n">
        <x:f>IFERROR(H1018/G1018-1,"")</x:f>
        <x:v>-0.04242772049947563</x:v>
      </x:c>
      <x:c r="M1018" s="52" t="n">
        <x:f>IFERROR(I1018/H1018-1,"")</x:f>
        <x:v>0.1550145694269358</x:v>
      </x:c>
      <x:c r="N1018" s="52" t="n">
        <x:f>IFERROR(J1018/I1018-1,"")</x:f>
        <x:v>0.08028269815709432</x:v>
      </x:c>
      <x:c r="O1018" s="52" t="n">
        <x:f>IFERROR(K1018/J1018-1,"")</x:f>
        <x:v>0.09781870579856577</x:v>
      </x:c>
      <x:c r="P1018" s="52" t="n">
        <x:f>IFERROR((K1018/G1018)^(1/4)-1,"")</x:f>
        <x:v>0.07017984785928943</x:v>
      </x:c>
      <x:c r="Q1018" s="51" t="n">
        <x:v>10613</x:v>
      </x:c>
      <x:c r="R1018" s="52" t="n">
        <x:f>IFERROR(Q1018/K1018,"")</x:f>
        <x:v>0.1601164702864988</x:v>
      </x:c>
      <x:c r="S1018" s="53" t="n">
        <x:v>26207</x:v>
      </x:c>
      <x:c r="T1018" s="50" t="str">
        <x:v>EDINET_company_history</x:v>
      </x:c>
      <x:c r="U1018" s="50" t="str">
        <x:v>日本マスタートラスト信託銀行株式会社（信託口）</x:v>
      </x:c>
      <x:c r="V1018" s="54" t="n">
        <x:v>0.0944</x:v>
      </x:c>
      <x:c r="W1018" s="50" t="str">
        <x:v>栁瀬 徹次</x:v>
      </x:c>
      <x:c r="X1018" s="50" t="b">
        <x:f>AND(COUNT(L1018:O1018)=4,L1018&gt;='設定'!$B$6,M1018&gt;='設定'!$B$6,N1018&gt;='設定'!$B$6,O1018&gt;='設定'!$B$6)</x:f>
        <x:v>0</x:v>
      </x:c>
      <x:c r="Y1018" s="50" t="b">
        <x:f>AND(COUNT(G1018:K1018)=5,P1018&gt;='設定'!$B$7)</x:f>
        <x:v>0</x:v>
      </x:c>
      <x:c r="Z1018" s="50" t="b">
        <x:f>AND(ISNUMBER(R1018),R1018&gt;='設定'!$B$8)</x:f>
        <x:v>1</x:v>
      </x:c>
      <x:c r="AA1018" s="50" t="b">
        <x:f>AND(ISNUMBER(S1018),S1018&gt;=DATE(YEAR('設定'!$B$10)-'設定'!$B$9,MONTH('設定'!$B$10),DAY('設定'!$B$10)))</x:f>
        <x:v>0</x:v>
      </x:c>
      <x:c r="AB1018" s="55" t="b">
        <x:v>0</x:v>
      </x:c>
      <x:c r="AC1018" s="55" t="b">
        <x:v>0</x:v>
      </x:c>
      <x:c r="AD1018" s="50" t="n">
        <x:f>IF(X1018,1,0)+IF(Z1018,1,0)+IF(AA1018,1,0)+IF(AB1018,1,0)</x:f>
        <x:v>1</x:v>
      </x:c>
      <x:c r="AE1018" s="50" t="n">
        <x:f>IF(Y1018,1,0)+IF(Z1018,1,0)+IF(AA1018,1,0)+IF(AB1018,1,0)</x:f>
        <x:v>1</x:v>
      </x:c>
      <x:c r="AF1018" s="50" t="n">
        <x:f>IF(Y1018,1,0)+IF(Z1018,1,0)+IF(AA1018,1,0)+IF(AC1018,1,0)</x:f>
        <x:v>1</x:v>
      </x:c>
      <x:c r="AG1018" s="53" t="n">
        <x:v>44348</x:v>
      </x:c>
      <x:c r="AH1018" s="50" t="str">
        <x:v>S100W3LA</x:v>
      </x:c>
      <x:c r="AI1018" s="50" t="str">
        <x:v>NetSalesSummaryOfBusinessResults</x:v>
      </x:c>
      <x:c r="AJ1018" s="50" t="str">
        <x:v>OperatingIncome</x:v>
      </x:c>
      <x:c r="AK1018" s="53" t="n">
        <x:v>45747</x:v>
      </x:c>
      <x:c r="AL1018" s="50" t="str">
        <x:v>365/365/365/366/365</x:v>
      </x:c>
      <x:c r="AM1018" s="51" t="n">
        <x:v>47735918</x:v>
      </x:c>
      <x:c r="AN1018" s="51" t="n">
        <x:v>1691</x:v>
      </x:c>
      <x:c r="AO1018" s="51" t="n">
        <x:f>IFERROR(AM1018*AN1018,"")</x:f>
        <x:v>80721437338</x:v>
      </x:c>
      <x:c r="AP1018" s="56" t="n">
        <x:f>IFERROR(AO1018/(K1018*1000000),"")</x:f>
        <x:v>1.2178301727139689</x:v>
      </x:c>
      <x:c r="AQ1018" s="57" t="n">
        <x:v>188124856.66666663</x:v>
      </x:c>
      <x:c r="AR1018" s="52" t="n">
        <x:v>0.2539318025317779</x:v>
      </x:c>
      <x:c r="AS1018" s="52" t="n">
        <x:v>-0.2123830130063129</x:v>
      </x:c>
      <x:c r="AT1018" s="55" t="b">
        <x:v>1</x:v>
      </x:c>
      <x:c r="AU1018" s="50"/>
      <x:c r="AV1018" s="58" t="n">
        <x:v>0.102830792335374</x:v>
      </x:c>
      <x:c r="AW1018" s="50" t="n">
        <x:v>1214</x:v>
      </x:c>
      <x:c r="AX1018" s="50" t="str">
        <x:v>Core Moat</x:v>
      </x:c>
      <x:c r="AY1018" s="50" t="str">
        <x:v>目立つ機械的警告なし（定性確認は別途必要）</x:v>
      </x:c>
      <x:c r="AZ1018" s="59" t="str">
        <x:v>2025-06-25 12:46</x:v>
      </x:c>
      <x:c r="BA1018" s="53" t="n">
        <x:v>26207</x:v>
      </x:c>
      <x:c r="BB1018" s="50"/>
      <x:c r="BC1018" s="50"/>
      <x:c r="BD1018" s="50" t="str">
        <x:v>TOPIX Small 2</x:v>
      </x:c>
    </x:row>
    <x:row r="1019">
      <x:c r="A1019" s="50" t="n">
        <x:v>1018</x:v>
      </x:c>
      <x:c r="B1019" s="50" t="str">
        <x:v>2702</x:v>
      </x:c>
      <x:c r="C1019" s="50" t="str">
        <x:v>2702.T</x:v>
      </x:c>
      <x:c r="D1019" s="50" t="str">
        <x:v>McDonald's Holdings Company(Japan),Ltd.</x:v>
      </x:c>
      <x:c r="E1019" s="50" t="str">
        <x:v>Standard Market(Domestic)</x:v>
      </x:c>
      <x:c r="F1019" s="50" t="str">
        <x:v>Retail Trade</x:v>
      </x:c>
      <x:c r="G1019" s="51" t="n">
        <x:v>317695</x:v>
      </x:c>
      <x:c r="H1019" s="51" t="n">
        <x:v>352300</x:v>
      </x:c>
      <x:c r="I1019" s="51" t="n">
        <x:v>381989</x:v>
      </x:c>
      <x:c r="J1019" s="51" t="n">
        <x:v>405477</x:v>
      </x:c>
      <x:c r="K1019" s="51" t="n">
        <x:v>416602</x:v>
      </x:c>
      <x:c r="L1019" s="52" t="n">
        <x:f>IFERROR(H1019/G1019-1,"")</x:f>
        <x:v>0.10892522702592111</x:v>
      </x:c>
      <x:c r="M1019" s="52" t="n">
        <x:f>IFERROR(I1019/H1019-1,"")</x:f>
        <x:v>0.08427192733465794</x:v>
      </x:c>
      <x:c r="N1019" s="52" t="n">
        <x:f>IFERROR(J1019/I1019-1,"")</x:f>
        <x:v>0.06148868161125054</x:v>
      </x:c>
      <x:c r="O1019" s="52" t="n">
        <x:f>IFERROR(K1019/J1019-1,"")</x:f>
        <x:v>0.02743682132402081</x:v>
      </x:c>
      <x:c r="P1019" s="52" t="n">
        <x:f>IFERROR((K1019/G1019)^(1/4)-1,"")</x:f>
        <x:v>0.07010832496797437</x:v>
      </x:c>
      <x:c r="Q1019" s="51" t="n">
        <x:v>53257</x:v>
      </x:c>
      <x:c r="R1019" s="52" t="n">
        <x:f>IFERROR(Q1019/K1019,"")</x:f>
        <x:v>0.12783664024656627</x:v>
      </x:c>
      <x:c r="S1019" s="53" t="n">
        <x:v>37073</x:v>
      </x:c>
      <x:c r="T1019" s="50" t="str">
        <x:v>EDINET_company_history</x:v>
      </x:c>
      <x:c r="U1019" s="50" t="str">
        <x:v>ＭＣＤＯＮＡＬＤ’Ｓ ＲＥＳＴＡＵＲＡＮＴＳ ＯＦ ＣＡＮＡＤＡ ＬＩＭＩＴＥＤ （常任代理人 スキャデン・アープス法律事務所）</x:v>
      </x:c>
      <x:c r="V1019" s="54" t="n">
        <x:v>0.2525</x:v>
      </x:c>
      <x:c r="W1019" s="50" t="str">
        <x:v>トーマス・コウ</x:v>
      </x:c>
      <x:c r="X1019" s="50" t="b">
        <x:f>AND(COUNT(L1019:O1019)=4,L1019&gt;='設定'!$B$6,M1019&gt;='設定'!$B$6,N1019&gt;='設定'!$B$6,O1019&gt;='設定'!$B$6)</x:f>
        <x:v>0</x:v>
      </x:c>
      <x:c r="Y1019" s="50" t="b">
        <x:f>AND(COUNT(G1019:K1019)=5,P1019&gt;='設定'!$B$7)</x:f>
        <x:v>0</x:v>
      </x:c>
      <x:c r="Z1019" s="50" t="b">
        <x:f>AND(ISNUMBER(R1019),R1019&gt;='設定'!$B$8)</x:f>
        <x:v>1</x:v>
      </x:c>
      <x:c r="AA1019" s="50" t="b">
        <x:f>AND(ISNUMBER(S1019),S1019&gt;=DATE(YEAR('設定'!$B$10)-'設定'!$B$9,MONTH('設定'!$B$10),DAY('設定'!$B$10)))</x:f>
        <x:v>0</x:v>
      </x:c>
      <x:c r="AB1019" s="55" t="b">
        <x:v>0</x:v>
      </x:c>
      <x:c r="AC1019" s="55" t="b">
        <x:v>0</x:v>
      </x:c>
      <x:c r="AD1019" s="50" t="n">
        <x:f>IF(X1019,1,0)+IF(Z1019,1,0)+IF(AA1019,1,0)+IF(AB1019,1,0)</x:f>
        <x:v>1</x:v>
      </x:c>
      <x:c r="AE1019" s="50" t="n">
        <x:f>IF(Y1019,1,0)+IF(Z1019,1,0)+IF(AA1019,1,0)+IF(AB1019,1,0)</x:f>
        <x:v>1</x:v>
      </x:c>
      <x:c r="AF1019" s="50" t="n">
        <x:f>IF(Y1019,1,0)+IF(Z1019,1,0)+IF(AA1019,1,0)+IF(AC1019,1,0)</x:f>
        <x:v>1</x:v>
      </x:c>
      <x:c r="AG1019" s="53" t="n">
        <x:v>44348</x:v>
      </x:c>
      <x:c r="AH1019" s="50" t="str">
        <x:v>S100XS22</x:v>
      </x:c>
      <x:c r="AI1019" s="50" t="str">
        <x:v>NetSalesSummaryOfBusinessResults</x:v>
      </x:c>
      <x:c r="AJ1019" s="50" t="str">
        <x:v>OperatingIncome</x:v>
      </x:c>
      <x:c r="AK1019" s="53" t="n">
        <x:v>46022</x:v>
      </x:c>
      <x:c r="AL1019" s="50" t="str">
        <x:v>365/365/365/366/365</x:v>
      </x:c>
      <x:c r="AM1019" s="51" t="n">
        <x:v>132958800</x:v>
      </x:c>
      <x:c r="AN1019" s="51" t="n">
        <x:v>7750</x:v>
      </x:c>
      <x:c r="AO1019" s="51" t="n">
        <x:f>IFERROR(AM1019*AN1019,"")</x:f>
        <x:v>1030430700000</x:v>
      </x:c>
      <x:c r="AP1019" s="56" t="n">
        <x:f>IFERROR(AO1019/(K1019*1000000),"")</x:f>
        <x:v>2.4734175544044437</x:v>
      </x:c>
      <x:c r="AQ1019" s="57" t="n">
        <x:v>3969068333.3333335</x:v>
      </x:c>
      <x:c r="AR1019" s="52" t="n">
        <x:v>0.1604035160660047</x:v>
      </x:c>
      <x:c r="AS1019" s="52" t="n">
        <x:v>-0.1996094707228211</x:v>
      </x:c>
      <x:c r="AT1019" s="55" t="b">
        <x:v>1</x:v>
      </x:c>
      <x:c r="AU1019" s="50"/>
      <x:c r="AV1019" s="58" t="n">
        <x:v>0.1217510666105039</x:v>
      </x:c>
      <x:c r="AW1019" s="50" t="n">
        <x:v>1110</x:v>
      </x:c>
      <x:c r="AX1019" s="50" t="str">
        <x:v>Core Moat</x:v>
      </x:c>
      <x:c r="AY1019" s="50" t="str">
        <x:v>目立つ機械的警告なし（定性確認は別途必要）</x:v>
      </x:c>
      <x:c r="AZ1019" s="59" t="str">
        <x:v>2026-03-19 16:10</x:v>
      </x:c>
      <x:c r="BA1019" s="53" t="n">
        <x:v>37073</x:v>
      </x:c>
      <x:c r="BB1019" s="50"/>
      <x:c r="BC1019" s="50"/>
      <x:c r="BD1019" s="50"/>
    </x:row>
    <x:row r="1020">
      <x:c r="A1020" s="50" t="n">
        <x:v>1019</x:v>
      </x:c>
      <x:c r="B1020" s="50" t="str">
        <x:v>3817</x:v>
      </x:c>
      <x:c r="C1020" s="50" t="str">
        <x:v>3817.T</x:v>
      </x:c>
      <x:c r="D1020" s="50" t="str">
        <x:v>SRA Holdings,Inc.</x:v>
      </x:c>
      <x:c r="E1020" s="50" t="str">
        <x:v>Prime Market (Domestic)</x:v>
      </x:c>
      <x:c r="F1020" s="50" t="str">
        <x:v>Information &amp; Communication</x:v>
      </x:c>
      <x:c r="G1020" s="51" t="n">
        <x:v>39386</x:v>
      </x:c>
      <x:c r="H1020" s="51" t="n">
        <x:v>40203</x:v>
      </x:c>
      <x:c r="I1020" s="51" t="n">
        <x:v>42864</x:v>
      </x:c>
      <x:c r="J1020" s="51" t="n">
        <x:v>47125</x:v>
      </x:c>
      <x:c r="K1020" s="51" t="n">
        <x:v>51617</x:v>
      </x:c>
      <x:c r="L1020" s="52" t="n">
        <x:f>IFERROR(H1020/G1020-1,"")</x:f>
        <x:v>0.020743411364444242</x:v>
      </x:c>
      <x:c r="M1020" s="52" t="n">
        <x:f>IFERROR(I1020/H1020-1,"")</x:f>
        <x:v>0.06618909036639065</x:v>
      </x:c>
      <x:c r="N1020" s="52" t="n">
        <x:f>IFERROR(J1020/I1020-1,"")</x:f>
        <x:v>0.09940742814483006</x:v>
      </x:c>
      <x:c r="O1020" s="52" t="n">
        <x:f>IFERROR(K1020/J1020-1,"")</x:f>
        <x:v>0.09532095490716186</x:v>
      </x:c>
      <x:c r="P1020" s="52" t="n">
        <x:f>IFERROR((K1020/G1020)^(1/4)-1,"")</x:f>
        <x:v>0.06994812190306332</x:v>
      </x:c>
      <x:c r="Q1020" s="51" t="n">
        <x:v>7940</x:v>
      </x:c>
      <x:c r="R1020" s="52" t="n">
        <x:f>IFERROR(Q1020/K1020,"")</x:f>
        <x:v>0.1538252901175969</x:v>
      </x:c>
      <x:c r="S1020" s="53" t="n">
        <x:v>38961</x:v>
      </x:c>
      <x:c r="T1020" s="50" t="str">
        <x:v>EDINET_company_history</x:v>
      </x:c>
      <x:c r="U1020" s="50" t="str">
        <x:v>日本マスタートラスト信託銀行株式会社（信託口）</x:v>
      </x:c>
      <x:c r="V1020" s="54" t="n">
        <x:v>0.1328</x:v>
      </x:c>
      <x:c r="W1020" s="50" t="str">
        <x:v>鹿島 亨 / 大熊 克美</x:v>
      </x:c>
      <x:c r="X1020" s="50" t="b">
        <x:f>AND(COUNT(L1020:O1020)=4,L1020&gt;='設定'!$B$6,M1020&gt;='設定'!$B$6,N1020&gt;='設定'!$B$6,O1020&gt;='設定'!$B$6)</x:f>
        <x:v>0</x:v>
      </x:c>
      <x:c r="Y1020" s="50" t="b">
        <x:f>AND(COUNT(G1020:K1020)=5,P1020&gt;='設定'!$B$7)</x:f>
        <x:v>0</x:v>
      </x:c>
      <x:c r="Z1020" s="50" t="b">
        <x:f>AND(ISNUMBER(R1020),R1020&gt;='設定'!$B$8)</x:f>
        <x:v>1</x:v>
      </x:c>
      <x:c r="AA1020" s="50" t="b">
        <x:f>AND(ISNUMBER(S1020),S1020&gt;=DATE(YEAR('設定'!$B$10)-'設定'!$B$9,MONTH('設定'!$B$10),DAY('設定'!$B$10)))</x:f>
        <x:v>0</x:v>
      </x:c>
      <x:c r="AB1020" s="55" t="b">
        <x:v>0</x:v>
      </x:c>
      <x:c r="AC1020" s="55" t="b">
        <x:v>0</x:v>
      </x:c>
      <x:c r="AD1020" s="50" t="n">
        <x:f>IF(X1020,1,0)+IF(Z1020,1,0)+IF(AA1020,1,0)+IF(AB1020,1,0)</x:f>
        <x:v>1</x:v>
      </x:c>
      <x:c r="AE1020" s="50" t="n">
        <x:f>IF(Y1020,1,0)+IF(Z1020,1,0)+IF(AA1020,1,0)+IF(AB1020,1,0)</x:f>
        <x:v>1</x:v>
      </x:c>
      <x:c r="AF1020" s="50" t="n">
        <x:f>IF(Y1020,1,0)+IF(Z1020,1,0)+IF(AA1020,1,0)+IF(AC1020,1,0)</x:f>
        <x:v>1</x:v>
      </x:c>
      <x:c r="AG1020" s="53" t="n">
        <x:v>44348</x:v>
      </x:c>
      <x:c r="AH1020" s="50" t="str">
        <x:v>S100W37G</x:v>
      </x:c>
      <x:c r="AI1020" s="50" t="str">
        <x:v>NetSalesSummaryOfBusinessResults</x:v>
      </x:c>
      <x:c r="AJ1020" s="50" t="str">
        <x:v>OperatingIncome</x:v>
      </x:c>
      <x:c r="AK1020" s="53" t="n">
        <x:v>45747</x:v>
      </x:c>
      <x:c r="AL1020" s="50" t="str">
        <x:v>365/365/365/366/365</x:v>
      </x:c>
      <x:c r="AM1020" s="51" t="n">
        <x:v>12634000</x:v>
      </x:c>
      <x:c r="AN1020" s="51" t="n">
        <x:v>4570</x:v>
      </x:c>
      <x:c r="AO1020" s="51" t="n">
        <x:f>IFERROR(AM1020*AN1020,"")</x:f>
        <x:v>57737380000</x:v>
      </x:c>
      <x:c r="AP1020" s="56" t="n">
        <x:f>IFERROR(AO1020/(K1020*1000000),"")</x:f>
        <x:v>1.1185729507720326</x:v>
      </x:c>
      <x:c r="AQ1020" s="57" t="n">
        <x:v>145493183.33333334</x:v>
      </x:c>
      <x:c r="AR1020" s="52" t="n">
        <x:v>0.2209622467193717</x:v>
      </x:c>
      <x:c r="AS1020" s="52" t="n">
        <x:v>-0.2264546800261041</x:v>
      </x:c>
      <x:c r="AT1020" s="55" t="b">
        <x:v>1</x:v>
      </x:c>
      <x:c r="AU1020" s="50"/>
      <x:c r="AV1020" s="58" t="n">
        <x:v>0.2356290389701444</x:v>
      </x:c>
      <x:c r="AW1020" s="50" t="n">
        <x:v>587</x:v>
      </x:c>
      <x:c r="AX1020" s="50" t="str">
        <x:v>Core Moat</x:v>
      </x:c>
      <x:c r="AY1020" s="50" t="str">
        <x:v>目立つ機械的警告なし（定性確認は別途必要）</x:v>
      </x:c>
      <x:c r="AZ1020" s="59" t="str">
        <x:v>2025-06-25 11:19</x:v>
      </x:c>
      <x:c r="BA1020" s="53" t="n">
        <x:v>38961</x:v>
      </x:c>
      <x:c r="BB1020" s="50"/>
      <x:c r="BC1020" s="50"/>
      <x:c r="BD1020" s="50" t="str">
        <x:v>TOPIX Small 2</x:v>
      </x:c>
    </x:row>
    <x:row r="1021">
      <x:c r="A1021" s="50" t="n">
        <x:v>1020</x:v>
      </x:c>
      <x:c r="B1021" s="50" t="str">
        <x:v>3804</x:v>
      </x:c>
      <x:c r="C1021" s="50" t="str">
        <x:v>3804.T</x:v>
      </x:c>
      <x:c r="D1021" s="50" t="str">
        <x:v>System D Inc.</x:v>
      </x:c>
      <x:c r="E1021" s="50" t="str">
        <x:v>Standard Market(Domestic)</x:v>
      </x:c>
      <x:c r="F1021" s="50" t="str">
        <x:v>Information &amp; Communication</x:v>
      </x:c>
      <x:c r="G1021" s="51" t="n">
        <x:v>3842.08</x:v>
      </x:c>
      <x:c r="H1021" s="51" t="n">
        <x:v>4232.504</x:v>
      </x:c>
      <x:c r="I1021" s="51" t="n">
        <x:v>4736.844</x:v>
      </x:c>
      <x:c r="J1021" s="51" t="n">
        <x:v>4631.578</x:v>
      </x:c>
      <x:c r="K1021" s="51" t="n">
        <x:v>5032.292</x:v>
      </x:c>
      <x:c r="L1021" s="52" t="n">
        <x:f>IFERROR(H1021/G1021-1,"")</x:f>
        <x:v>0.10161787365177188</x:v>
      </x:c>
      <x:c r="M1021" s="52" t="n">
        <x:f>IFERROR(I1021/H1021-1,"")</x:f>
        <x:v>0.1191587769320479</x:v>
      </x:c>
      <x:c r="N1021" s="52" t="n">
        <x:f>IFERROR(J1021/I1021-1,"")</x:f>
        <x:v>-0.022222813333096836</x:v>
      </x:c>
      <x:c r="O1021" s="52" t="n">
        <x:f>IFERROR(K1021/J1021-1,"")</x:f>
        <x:v>0.08651781315137086</x:v>
      </x:c>
      <x:c r="P1021" s="52" t="n">
        <x:f>IFERROR((K1021/G1021)^(1/4)-1,"")</x:f>
        <x:v>0.06979326008157427</x:v>
      </x:c>
      <x:c r="Q1021" s="51" t="n">
        <x:v>938.154</x:v>
      </x:c>
      <x:c r="R1021" s="52" t="n">
        <x:f>IFERROR(Q1021/K1021,"")</x:f>
        <x:v>0.1864267812758083</x:v>
      </x:c>
      <x:c r="S1021" s="53" t="n">
        <x:v>38808</x:v>
      </x:c>
      <x:c r="T1021" s="50" t="str">
        <x:v>EDINET_company_history</x:v>
      </x:c>
      <x:c r="U1021" s="50" t="str">
        <x:v>USBK NA JP I＆W TS (常任代理人 株式会社三菱ＵＦＪ銀行)</x:v>
      </x:c>
      <x:c r="V1021" s="54" t="n">
        <x:v>0.1854</x:v>
      </x:c>
      <x:c r="W1021" s="50" t="str">
        <x:v>堂山 遼</x:v>
      </x:c>
      <x:c r="X1021" s="50" t="b">
        <x:f>AND(COUNT(L1021:O1021)=4,L1021&gt;='設定'!$B$6,M1021&gt;='設定'!$B$6,N1021&gt;='設定'!$B$6,O1021&gt;='設定'!$B$6)</x:f>
        <x:v>0</x:v>
      </x:c>
      <x:c r="Y1021" s="50" t="b">
        <x:f>AND(COUNT(G1021:K1021)=5,P1021&gt;='設定'!$B$7)</x:f>
        <x:v>0</x:v>
      </x:c>
      <x:c r="Z1021" s="50" t="b">
        <x:f>AND(ISNUMBER(R1021),R1021&gt;='設定'!$B$8)</x:f>
        <x:v>1</x:v>
      </x:c>
      <x:c r="AA1021" s="50" t="b">
        <x:f>AND(ISNUMBER(S1021),S1021&gt;=DATE(YEAR('設定'!$B$10)-'設定'!$B$9,MONTH('設定'!$B$10),DAY('設定'!$B$10)))</x:f>
        <x:v>0</x:v>
      </x:c>
      <x:c r="AB1021" s="55" t="b">
        <x:v>0</x:v>
      </x:c>
      <x:c r="AC1021" s="55" t="b">
        <x:v>0</x:v>
      </x:c>
      <x:c r="AD1021" s="50" t="n">
        <x:f>IF(X1021,1,0)+IF(Z1021,1,0)+IF(AA1021,1,0)+IF(AB1021,1,0)</x:f>
        <x:v>1</x:v>
      </x:c>
      <x:c r="AE1021" s="50" t="n">
        <x:f>IF(Y1021,1,0)+IF(Z1021,1,0)+IF(AA1021,1,0)+IF(AB1021,1,0)</x:f>
        <x:v>1</x:v>
      </x:c>
      <x:c r="AF1021" s="50" t="n">
        <x:f>IF(Y1021,1,0)+IF(Z1021,1,0)+IF(AA1021,1,0)+IF(AC1021,1,0)</x:f>
        <x:v>1</x:v>
      </x:c>
      <x:c r="AG1021" s="53" t="n">
        <x:v>44348</x:v>
      </x:c>
      <x:c r="AH1021" s="50" t="str">
        <x:v>S100XHGC</x:v>
      </x:c>
      <x:c r="AI1021" s="50" t="str">
        <x:v>NetSalesSummaryOfBusinessResults</x:v>
      </x:c>
      <x:c r="AJ1021" s="50" t="str">
        <x:v>OperatingIncome</x:v>
      </x:c>
      <x:c r="AK1021" s="53" t="n">
        <x:v>45961</x:v>
      </x:c>
      <x:c r="AL1021" s="50" t="str">
        <x:v>365/365/365/366/365</x:v>
      </x:c>
      <x:c r="AM1021" s="51" t="n">
        <x:v>6413500</x:v>
      </x:c>
      <x:c r="AN1021" s="51" t="n">
        <x:v>475</x:v>
      </x:c>
      <x:c r="AO1021" s="51" t="n">
        <x:f>IFERROR(AM1021*AN1021,"")</x:f>
        <x:v>3046412500</x:v>
      </x:c>
      <x:c r="AP1021" s="56" t="n">
        <x:f>IFERROR(AO1021/(K1021*1000000),"")</x:f>
        <x:v>0.6053727605631788</x:v>
      </x:c>
      <x:c r="AQ1021" s="57" t="n">
        <x:v>3692805.0439961753</x:v>
      </x:c>
      <x:c r="AR1021" s="52" t="n">
        <x:v>0.324645170451614</x:v>
      </x:c>
      <x:c r="AS1021" s="52" t="n">
        <x:v>-0.4148789369126808</x:v>
      </x:c>
      <x:c r="AT1021" s="55" t="b">
        <x:v>0</x:v>
      </x:c>
      <x:c r="AU1021" s="50" t="str">
        <x:v>low_liquidity</x:v>
      </x:c>
      <x:c r="AV1021" s="58" t="n">
        <x:v>0.1757181307514754</x:v>
      </x:c>
      <x:c r="AW1021" s="50" t="n">
        <x:v>847</x:v>
      </x:c>
      <x:c r="AX1021" s="50" t="str">
        <x:v>Discovery</x:v>
      </x:c>
      <x:c r="AY1021" s="50" t="str">
        <x:v>既存適格性フィルター不通過: low_liquidity / 60日平均売買代金2,000万円未満</x:v>
      </x:c>
      <x:c r="AZ1021" s="59" t="str">
        <x:v>2026-01-28 09:20</x:v>
      </x:c>
      <x:c r="BA1021" s="53" t="n">
        <x:v>38808</x:v>
      </x:c>
      <x:c r="BB1021" s="50"/>
      <x:c r="BC1021" s="50"/>
      <x:c r="BD1021" s="50"/>
    </x:row>
    <x:row r="1022">
      <x:c r="A1022" s="50" t="n">
        <x:v>1021</x:v>
      </x:c>
      <x:c r="B1022" s="50" t="str">
        <x:v>8802</x:v>
      </x:c>
      <x:c r="C1022" s="50" t="str">
        <x:v>8802.T</x:v>
      </x:c>
      <x:c r="D1022" s="50" t="str">
        <x:v>Mitsubishi Estate Company,Limited</x:v>
      </x:c>
      <x:c r="E1022" s="50" t="str">
        <x:v>Prime Market (Domestic)</x:v>
      </x:c>
      <x:c r="F1022" s="50" t="str">
        <x:v>Real Estate</x:v>
      </x:c>
      <x:c r="G1022" s="51" t="n">
        <x:v>1207594</x:v>
      </x:c>
      <x:c r="H1022" s="51" t="n">
        <x:v>1349489</x:v>
      </x:c>
      <x:c r="I1022" s="51" t="n">
        <x:v>1377827</x:v>
      </x:c>
      <x:c r="J1022" s="51" t="n">
        <x:v>1504687</x:v>
      </x:c>
      <x:c r="K1022" s="51" t="n">
        <x:v>1579812</x:v>
      </x:c>
      <x:c r="L1022" s="52" t="n">
        <x:f>IFERROR(H1022/G1022-1,"")</x:f>
        <x:v>0.11750223999125531</x:v>
      </x:c>
      <x:c r="M1022" s="52" t="n">
        <x:f>IFERROR(I1022/H1022-1,"")</x:f>
        <x:v>0.020999059644057905</x:v>
      </x:c>
      <x:c r="N1022" s="52" t="n">
        <x:f>IFERROR(J1022/I1022-1,"")</x:f>
        <x:v>0.09207251708668784</x:v>
      </x:c>
      <x:c r="O1022" s="52" t="n">
        <x:f>IFERROR(K1022/J1022-1,"")</x:f>
        <x:v>0.04992732707865488</x:v>
      </x:c>
      <x:c r="P1022" s="52" t="n">
        <x:f>IFERROR((K1022/G1022)^(1/4)-1,"")</x:f>
        <x:v>0.06947617826259078</x:v>
      </x:c>
      <x:c r="Q1022" s="51" t="n">
        <x:v>309232</x:v>
      </x:c>
      <x:c r="R1022" s="52" t="n">
        <x:f>IFERROR(Q1022/K1022,"")</x:f>
        <x:v>0.19573974624828777</x:v>
      </x:c>
      <x:c r="S1022" s="53" t="n">
        <x:v>19480</x:v>
      </x:c>
      <x:c r="T1022" s="50" t="str">
        <x:v>EDINET_company_history</x:v>
      </x:c>
      <x:c r="U1022" s="50" t="str">
        <x:v>日本マスタートラスト信託銀行㈱信託口</x:v>
      </x:c>
      <x:c r="V1022" s="54" t="n">
        <x:v>0.16</x:v>
      </x:c>
      <x:c r="W1022" s="50"/>
      <x:c r="X1022" s="50" t="b">
        <x:f>AND(COUNT(L1022:O1022)=4,L1022&gt;='設定'!$B$6,M1022&gt;='設定'!$B$6,N1022&gt;='設定'!$B$6,O1022&gt;='設定'!$B$6)</x:f>
        <x:v>0</x:v>
      </x:c>
      <x:c r="Y1022" s="50" t="b">
        <x:f>AND(COUNT(G1022:K1022)=5,P1022&gt;='設定'!$B$7)</x:f>
        <x:v>0</x:v>
      </x:c>
      <x:c r="Z1022" s="50" t="b">
        <x:f>AND(ISNUMBER(R1022),R1022&gt;='設定'!$B$8)</x:f>
        <x:v>1</x:v>
      </x:c>
      <x:c r="AA1022" s="50" t="b">
        <x:f>AND(ISNUMBER(S1022),S1022&gt;=DATE(YEAR('設定'!$B$10)-'設定'!$B$9,MONTH('設定'!$B$10),DAY('設定'!$B$10)))</x:f>
        <x:v>0</x:v>
      </x:c>
      <x:c r="AB1022" s="55" t="b">
        <x:v>0</x:v>
      </x:c>
      <x:c r="AC1022" s="55" t="b">
        <x:v>0</x:v>
      </x:c>
      <x:c r="AD1022" s="50" t="n">
        <x:f>IF(X1022,1,0)+IF(Z1022,1,0)+IF(AA1022,1,0)+IF(AB1022,1,0)</x:f>
        <x:v>1</x:v>
      </x:c>
      <x:c r="AE1022" s="50" t="n">
        <x:f>IF(Y1022,1,0)+IF(Z1022,1,0)+IF(AA1022,1,0)+IF(AB1022,1,0)</x:f>
        <x:v>1</x:v>
      </x:c>
      <x:c r="AF1022" s="50" t="n">
        <x:f>IF(Y1022,1,0)+IF(Z1022,1,0)+IF(AA1022,1,0)+IF(AC1022,1,0)</x:f>
        <x:v>1</x:v>
      </x:c>
      <x:c r="AG1022" s="53" t="n">
        <x:v>44348</x:v>
      </x:c>
      <x:c r="AH1022" s="50" t="str">
        <x:v>S100VYRJ</x:v>
      </x:c>
      <x:c r="AI1022" s="50" t="str">
        <x:v>OperatingRevenue1SummaryOfBusinessResults</x:v>
      </x:c>
      <x:c r="AJ1022" s="50" t="str">
        <x:v>OperatingIncome</x:v>
      </x:c>
      <x:c r="AK1022" s="53" t="n">
        <x:v>45747</x:v>
      </x:c>
      <x:c r="AL1022" s="50" t="str">
        <x:v>365/365/365/366/365</x:v>
      </x:c>
      <x:c r="AM1022" s="51" t="n">
        <x:v>1245984106</x:v>
      </x:c>
      <x:c r="AN1022" s="51" t="n">
        <x:v>3926</x:v>
      </x:c>
      <x:c r="AO1022" s="51" t="n">
        <x:f>IFERROR(AM1022*AN1022,"")</x:f>
        <x:v>4891733600156</x:v>
      </x:c>
      <x:c r="AP1022" s="56" t="n">
        <x:f>IFERROR(AO1022/(K1022*1000000),"")</x:f>
        <x:v>3.0964023568348638</x:v>
      </x:c>
      <x:c r="AQ1022" s="57" t="n">
        <x:v>17967007603.333332</x:v>
      </x:c>
      <x:c r="AR1022" s="52" t="n">
        <x:v>0.2788031192691211</x:v>
      </x:c>
      <x:c r="AS1022" s="52" t="n">
        <x:v>-0.3222695355252249</x:v>
      </x:c>
      <x:c r="AT1022" s="55" t="b">
        <x:v>1</x:v>
      </x:c>
      <x:c r="AU1022" s="50"/>
      <x:c r="AV1022" s="58" t="n">
        <x:v>-0.0008454850226017</x:v>
      </x:c>
      <x:c r="AW1022" s="50" t="n">
        <x:v>1873</x:v>
      </x:c>
      <x:c r="AX1022" s="50" t="str">
        <x:v>Core Moat</x:v>
      </x:c>
      <x:c r="AY1022" s="50" t="str">
        <x:v>目立つ機械的警告なし（定性確認は別途必要）</x:v>
      </x:c>
      <x:c r="AZ1022" s="59" t="str">
        <x:v>2025-06-25 15:25</x:v>
      </x:c>
      <x:c r="BA1022" s="53" t="n">
        <x:v>19480</x:v>
      </x:c>
      <x:c r="BB1022" s="50"/>
      <x:c r="BC1022" s="50"/>
      <x:c r="BD1022" s="50" t="str">
        <x:v>TOPIX Large70</x:v>
      </x:c>
    </x:row>
    <x:row r="1023">
      <x:c r="A1023" s="50" t="n">
        <x:v>1022</x:v>
      </x:c>
      <x:c r="B1023" s="50" t="str">
        <x:v>8908</x:v>
      </x:c>
      <x:c r="C1023" s="50" t="str">
        <x:v>8908.T</x:v>
      </x:c>
      <x:c r="D1023" s="50" t="str">
        <x:v>MAINICHI COMNET CO.,LTD.</x:v>
      </x:c>
      <x:c r="E1023" s="50" t="str">
        <x:v>Standard Market(Domestic)</x:v>
      </x:c>
      <x:c r="F1023" s="50" t="str">
        <x:v>Real Estate</x:v>
      </x:c>
      <x:c r="G1023" s="51" t="n">
        <x:v>17012.188</x:v>
      </x:c>
      <x:c r="H1023" s="51" t="n">
        <x:v>18891.237</x:v>
      </x:c>
      <x:c r="I1023" s="51" t="n">
        <x:v>21248.249</x:v>
      </x:c>
      <x:c r="J1023" s="51" t="n">
        <x:v>20772.217</x:v>
      </x:c>
      <x:c r="K1023" s="51" t="n">
        <x:v>22255.059</x:v>
      </x:c>
      <x:c r="L1023" s="52" t="n">
        <x:f>IFERROR(H1023/G1023-1,"")</x:f>
        <x:v>0.11045310573807465</x:v>
      </x:c>
      <x:c r="M1023" s="52" t="n">
        <x:f>IFERROR(I1023/H1023-1,"")</x:f>
        <x:v>0.12476747816990486</x:v>
      </x:c>
      <x:c r="N1023" s="52" t="n">
        <x:f>IFERROR(J1023/I1023-1,"")</x:f>
        <x:v>-0.02240335191855103</x:v>
      </x:c>
      <x:c r="O1023" s="52" t="n">
        <x:f>IFERROR(K1023/J1023-1,"")</x:f>
        <x:v>0.07138583233556628</x:v>
      </x:c>
      <x:c r="P1023" s="52" t="n">
        <x:f>IFERROR((K1023/G1023)^(1/4)-1,"")</x:f>
        <x:v>0.06946639872004123</x:v>
      </x:c>
      <x:c r="Q1023" s="51" t="n">
        <x:v>2520.068</x:v>
      </x:c>
      <x:c r="R1023" s="52" t="n">
        <x:f>IFERROR(Q1023/K1023,"")</x:f>
        <x:v>0.11323573664756405</x:v>
      </x:c>
      <x:c r="S1023" s="53" t="n">
        <x:v>38322</x:v>
      </x:c>
      <x:c r="T1023" s="50" t="str">
        <x:v>EDINET_company_history</x:v>
      </x:c>
      <x:c r="U1023" s="50" t="str">
        <x:v>株式会社ＫＪホールディングス</x:v>
      </x:c>
      <x:c r="V1023" s="54" t="n">
        <x:v>0.2446</x:v>
      </x:c>
      <x:c r="W1023" s="50" t="str">
        <x:v>小野田 博 幸</x:v>
      </x:c>
      <x:c r="X1023" s="50" t="b">
        <x:f>AND(COUNT(L1023:O1023)=4,L1023&gt;='設定'!$B$6,M1023&gt;='設定'!$B$6,N1023&gt;='設定'!$B$6,O1023&gt;='設定'!$B$6)</x:f>
        <x:v>0</x:v>
      </x:c>
      <x:c r="Y1023" s="50" t="b">
        <x:f>AND(COUNT(G1023:K1023)=5,P1023&gt;='設定'!$B$7)</x:f>
        <x:v>0</x:v>
      </x:c>
      <x:c r="Z1023" s="50" t="b">
        <x:f>AND(ISNUMBER(R1023),R1023&gt;='設定'!$B$8)</x:f>
        <x:v>1</x:v>
      </x:c>
      <x:c r="AA1023" s="50" t="b">
        <x:f>AND(ISNUMBER(S1023),S1023&gt;=DATE(YEAR('設定'!$B$10)-'設定'!$B$9,MONTH('設定'!$B$10),DAY('設定'!$B$10)))</x:f>
        <x:v>0</x:v>
      </x:c>
      <x:c r="AB1023" s="55" t="b">
        <x:v>0</x:v>
      </x:c>
      <x:c r="AC1023" s="55" t="b">
        <x:v>0</x:v>
      </x:c>
      <x:c r="AD1023" s="50" t="n">
        <x:f>IF(X1023,1,0)+IF(Z1023,1,0)+IF(AA1023,1,0)+IF(AB1023,1,0)</x:f>
        <x:v>1</x:v>
      </x:c>
      <x:c r="AE1023" s="50" t="n">
        <x:f>IF(Y1023,1,0)+IF(Z1023,1,0)+IF(AA1023,1,0)+IF(AB1023,1,0)</x:f>
        <x:v>1</x:v>
      </x:c>
      <x:c r="AF1023" s="50" t="n">
        <x:f>IF(Y1023,1,0)+IF(Z1023,1,0)+IF(AA1023,1,0)+IF(AC1023,1,0)</x:f>
        <x:v>1</x:v>
      </x:c>
      <x:c r="AG1023" s="53" t="n">
        <x:v>44348</x:v>
      </x:c>
      <x:c r="AH1023" s="50" t="str">
        <x:v>S100WKTA</x:v>
      </x:c>
      <x:c r="AI1023" s="50" t="str">
        <x:v>NetSalesSummaryOfBusinessResults</x:v>
      </x:c>
      <x:c r="AJ1023" s="50" t="str">
        <x:v>OperatingIncome</x:v>
      </x:c>
      <x:c r="AK1023" s="53" t="n">
        <x:v>45808</x:v>
      </x:c>
      <x:c r="AL1023" s="50" t="str">
        <x:v>365/365/365/366/365</x:v>
      </x:c>
      <x:c r="AM1023" s="51" t="n">
        <x:v>17622900</x:v>
      </x:c>
      <x:c r="AN1023" s="51" t="n">
        <x:v>839</x:v>
      </x:c>
      <x:c r="AO1023" s="51" t="n">
        <x:f>IFERROR(AM1023*AN1023,"")</x:f>
        <x:v>14785613100</x:v>
      </x:c>
      <x:c r="AP1023" s="56" t="n">
        <x:f>IFERROR(AO1023/(K1023*1000000),"")</x:f>
        <x:v>0.664370878549457</x:v>
      </x:c>
      <x:c r="AQ1023" s="57" t="n">
        <x:v>16148940</x:v>
      </x:c>
      <x:c r="AR1023" s="52" t="n">
        <x:v>0.2071335919321133</x:v>
      </x:c>
      <x:c r="AS1023" s="52" t="n">
        <x:v>-0.2125815786117524</x:v>
      </x:c>
      <x:c r="AT1023" s="55" t="b">
        <x:v>0</x:v>
      </x:c>
      <x:c r="AU1023" s="50" t="str">
        <x:v>low_liquidity</x:v>
      </x:c>
      <x:c r="AV1023" s="58" t="n">
        <x:v>0.0567734446009613</x:v>
      </x:c>
      <x:c r="AW1023" s="50" t="n">
        <x:v>1474</x:v>
      </x:c>
      <x:c r="AX1023" s="50" t="str">
        <x:v>Discovery</x:v>
      </x:c>
      <x:c r="AY1023" s="50" t="str">
        <x:v>既存適格性フィルター不通過: low_liquidity / 60日平均売買代金2,000万円未満</x:v>
      </x:c>
      <x:c r="AZ1023" s="59" t="str">
        <x:v>2025-08-25 11:56</x:v>
      </x:c>
      <x:c r="BA1023" s="53" t="n">
        <x:v>38322</x:v>
      </x:c>
      <x:c r="BB1023" s="50"/>
      <x:c r="BC1023" s="50"/>
      <x:c r="BD1023" s="50"/>
    </x:row>
    <x:row r="1024">
      <x:c r="A1024" s="50" t="n">
        <x:v>1023</x:v>
      </x:c>
      <x:c r="B1024" s="50" t="str">
        <x:v>8801</x:v>
      </x:c>
      <x:c r="C1024" s="50" t="str">
        <x:v>8801.T</x:v>
      </x:c>
      <x:c r="D1024" s="50" t="str">
        <x:v>Mitsui Fudosan Co.,Ltd.</x:v>
      </x:c>
      <x:c r="E1024" s="50" t="str">
        <x:v>Prime Market (Domestic)</x:v>
      </x:c>
      <x:c r="F1024" s="50" t="str">
        <x:v>Real Estate</x:v>
      </x:c>
      <x:c r="G1024" s="51" t="n">
        <x:v>2007554</x:v>
      </x:c>
      <x:c r="H1024" s="51" t="n">
        <x:v>2100870</x:v>
      </x:c>
      <x:c r="I1024" s="51" t="n">
        <x:v>2269103</x:v>
      </x:c>
      <x:c r="J1024" s="51" t="n">
        <x:v>2383289</x:v>
      </x:c>
      <x:c r="K1024" s="51" t="n">
        <x:v>2625363</x:v>
      </x:c>
      <x:c r="L1024" s="52" t="n">
        <x:f>IFERROR(H1024/G1024-1,"")</x:f>
        <x:v>0.046482435839833025</x:v>
      </x:c>
      <x:c r="M1024" s="52" t="n">
        <x:f>IFERROR(I1024/H1024-1,"")</x:f>
        <x:v>0.08007777730178445</x:v>
      </x:c>
      <x:c r="N1024" s="52" t="n">
        <x:f>IFERROR(J1024/I1024-1,"")</x:f>
        <x:v>0.05032208762669654</x:v>
      </x:c>
      <x:c r="O1024" s="52" t="n">
        <x:f>IFERROR(K1024/J1024-1,"")</x:f>
        <x:v>0.10157139985960573</x:v>
      </x:c>
      <x:c r="P1024" s="52" t="n">
        <x:f>IFERROR((K1024/G1024)^(1/4)-1,"")</x:f>
        <x:v>0.06937624152764554</x:v>
      </x:c>
      <x:c r="Q1024" s="51" t="n">
        <x:v>372732</x:v>
      </x:c>
      <x:c r="R1024" s="52" t="n">
        <x:f>IFERROR(Q1024/K1024,"")</x:f>
        <x:v>0.14197350994890992</x:v>
      </x:c>
      <x:c r="S1024" s="53" t="n">
        <x:v>18019</x:v>
      </x:c>
      <x:c r="T1024" s="50" t="str">
        <x:v>EDINET_company_history</x:v>
      </x:c>
      <x:c r="U1024" s="50" t="str">
        <x:v>日本マスタートラスト信託銀行株式会社（信託口）</x:v>
      </x:c>
      <x:c r="V1024" s="54" t="n">
        <x:v>0.1752</x:v>
      </x:c>
      <x:c r="W1024" s="50" t="str">
        <x:v>菰田 正信 / 植田 俊 / 山本 隆志</x:v>
      </x:c>
      <x:c r="X1024" s="50" t="b">
        <x:f>AND(COUNT(L1024:O1024)=4,L1024&gt;='設定'!$B$6,M1024&gt;='設定'!$B$6,N1024&gt;='設定'!$B$6,O1024&gt;='設定'!$B$6)</x:f>
        <x:v>0</x:v>
      </x:c>
      <x:c r="Y1024" s="50" t="b">
        <x:f>AND(COUNT(G1024:K1024)=5,P1024&gt;='設定'!$B$7)</x:f>
        <x:v>0</x:v>
      </x:c>
      <x:c r="Z1024" s="50" t="b">
        <x:f>AND(ISNUMBER(R1024),R1024&gt;='設定'!$B$8)</x:f>
        <x:v>1</x:v>
      </x:c>
      <x:c r="AA1024" s="50" t="b">
        <x:f>AND(ISNUMBER(S1024),S1024&gt;=DATE(YEAR('設定'!$B$10)-'設定'!$B$9,MONTH('設定'!$B$10),DAY('設定'!$B$10)))</x:f>
        <x:v>0</x:v>
      </x:c>
      <x:c r="AB1024" s="55" t="b">
        <x:v>0</x:v>
      </x:c>
      <x:c r="AC1024" s="55" t="b">
        <x:v>0</x:v>
      </x:c>
      <x:c r="AD1024" s="50" t="n">
        <x:f>IF(X1024,1,0)+IF(Z1024,1,0)+IF(AA1024,1,0)+IF(AB1024,1,0)</x:f>
        <x:v>1</x:v>
      </x:c>
      <x:c r="AE1024" s="50" t="n">
        <x:f>IF(Y1024,1,0)+IF(Z1024,1,0)+IF(AA1024,1,0)+IF(AB1024,1,0)</x:f>
        <x:v>1</x:v>
      </x:c>
      <x:c r="AF1024" s="50" t="n">
        <x:f>IF(Y1024,1,0)+IF(Z1024,1,0)+IF(AA1024,1,0)+IF(AC1024,1,0)</x:f>
        <x:v>1</x:v>
      </x:c>
      <x:c r="AG1024" s="53" t="n">
        <x:v>44348</x:v>
      </x:c>
      <x:c r="AH1024" s="50" t="str">
        <x:v>S100VWQS</x:v>
      </x:c>
      <x:c r="AI1024" s="50" t="str">
        <x:v>NetSalesSummaryOfBusinessResults</x:v>
      </x:c>
      <x:c r="AJ1024" s="50" t="str">
        <x:v>OperatingIncome</x:v>
      </x:c>
      <x:c r="AK1024" s="53" t="n">
        <x:v>45747</x:v>
      </x:c>
      <x:c r="AL1024" s="50" t="str">
        <x:v>365/365/365/366/365</x:v>
      </x:c>
      <x:c r="AM1024" s="51" t="n">
        <x:v>2772371311</x:v>
      </x:c>
      <x:c r="AN1024" s="51" t="n">
        <x:v>1478.5</x:v>
      </x:c>
      <x:c r="AO1024" s="51" t="n">
        <x:f>IFERROR(AM1024*AN1024,"")</x:f>
        <x:v>4098950983313.5</x:v>
      </x:c>
      <x:c r="AP1024" s="56" t="n">
        <x:f>IFERROR(AO1024/(K1024*1000000),"")</x:f>
        <x:v>1.5612892325036576</x:v>
      </x:c>
      <x:c r="AQ1024" s="57" t="n">
        <x:v>17728089403.333332</x:v>
      </x:c>
      <x:c r="AR1024" s="52" t="n">
        <x:v>0.2980731081136367</x:v>
      </x:c>
      <x:c r="AS1024" s="52" t="n">
        <x:v>-0.3041616650842765</x:v>
      </x:c>
      <x:c r="AT1024" s="55" t="b">
        <x:v>1</x:v>
      </x:c>
      <x:c r="AU1024" s="50"/>
      <x:c r="AV1024" s="58" t="n">
        <x:v>0.0565928113474962</x:v>
      </x:c>
      <x:c r="AW1024" s="50" t="n">
        <x:v>1475</x:v>
      </x:c>
      <x:c r="AX1024" s="50" t="str">
        <x:v>Core Moat</x:v>
      </x:c>
      <x:c r="AY1024" s="50" t="str">
        <x:v>目立つ機械的警告なし（定性確認は別途必要）</x:v>
      </x:c>
      <x:c r="AZ1024" s="59" t="str">
        <x:v>2025-06-25 15:42</x:v>
      </x:c>
      <x:c r="BA1024" s="53" t="n">
        <x:v>18019</x:v>
      </x:c>
      <x:c r="BB1024" s="50"/>
      <x:c r="BC1024" s="50"/>
      <x:c r="BD1024" s="50" t="str">
        <x:v>TOPIX Large70</x:v>
      </x:c>
    </x:row>
    <x:row r="1025">
      <x:c r="A1025" s="50" t="n">
        <x:v>1024</x:v>
      </x:c>
      <x:c r="B1025" s="50" t="str">
        <x:v>5819</x:v>
      </x:c>
      <x:c r="C1025" s="50" t="str">
        <x:v>5819.T</x:v>
      </x:c>
      <x:c r="D1025" s="50" t="str">
        <x:v>Canare Electric Co.,Ltd.</x:v>
      </x:c>
      <x:c r="E1025" s="50" t="str">
        <x:v>Standard Market(Domestic)</x:v>
      </x:c>
      <x:c r="F1025" s="50" t="str">
        <x:v>Nonferrous Metals</x:v>
      </x:c>
      <x:c r="G1025" s="51" t="n">
        <x:v>10034.069</x:v>
      </x:c>
      <x:c r="H1025" s="51" t="n">
        <x:v>11167.637</x:v>
      </x:c>
      <x:c r="I1025" s="51" t="n">
        <x:v>12872.437</x:v>
      </x:c>
      <x:c r="J1025" s="51" t="n">
        <x:v>12383.109</x:v>
      </x:c>
      <x:c r="K1025" s="51" t="n">
        <x:v>13114.992</x:v>
      </x:c>
      <x:c r="L1025" s="52" t="n">
        <x:f>IFERROR(H1025/G1025-1,"")</x:f>
        <x:v>0.11297191597944978</x:v>
      </x:c>
      <x:c r="M1025" s="52" t="n">
        <x:f>IFERROR(I1025/H1025-1,"")</x:f>
        <x:v>0.15265539164641528</x:v>
      </x:c>
      <x:c r="N1025" s="52" t="n">
        <x:f>IFERROR(J1025/I1025-1,"")</x:f>
        <x:v>-0.03801362554736132</x:v>
      </x:c>
      <x:c r="O1025" s="52" t="n">
        <x:f>IFERROR(K1025/J1025-1,"")</x:f>
        <x:v>0.059103331804638115</x:v>
      </x:c>
      <x:c r="P1025" s="52" t="n">
        <x:f>IFERROR((K1025/G1025)^(1/4)-1,"")</x:f>
        <x:v>0.0692339421702306</x:v>
      </x:c>
      <x:c r="Q1025" s="51" t="n">
        <x:v>1582.802</x:v>
      </x:c>
      <x:c r="R1025" s="52" t="n">
        <x:f>IFERROR(Q1025/K1025,"")</x:f>
        <x:v>0.12068646324755668</x:v>
      </x:c>
      <x:c r="S1025" s="53" t="n">
        <x:v>38322</x:v>
      </x:c>
      <x:c r="T1025" s="50" t="str">
        <x:v>EDINET_company_history</x:v>
      </x:c>
      <x:c r="U1025" s="50" t="str">
        <x:v>有限会社香流</x:v>
      </x:c>
      <x:c r="V1025" s="54" t="n">
        <x:v>0.1169</x:v>
      </x:c>
      <x:c r="W1025" s="50" t="str">
        <x:v>野田 爾</x:v>
      </x:c>
      <x:c r="X1025" s="50" t="b">
        <x:f>AND(COUNT(L1025:O1025)=4,L1025&gt;='設定'!$B$6,M1025&gt;='設定'!$B$6,N1025&gt;='設定'!$B$6,O1025&gt;='設定'!$B$6)</x:f>
        <x:v>0</x:v>
      </x:c>
      <x:c r="Y1025" s="50" t="b">
        <x:f>AND(COUNT(G1025:K1025)=5,P1025&gt;='設定'!$B$7)</x:f>
        <x:v>0</x:v>
      </x:c>
      <x:c r="Z1025" s="50" t="b">
        <x:f>AND(ISNUMBER(R1025),R1025&gt;='設定'!$B$8)</x:f>
        <x:v>1</x:v>
      </x:c>
      <x:c r="AA1025" s="50" t="b">
        <x:f>AND(ISNUMBER(S1025),S1025&gt;=DATE(YEAR('設定'!$B$10)-'設定'!$B$9,MONTH('設定'!$B$10),DAY('設定'!$B$10)))</x:f>
        <x:v>0</x:v>
      </x:c>
      <x:c r="AB1025" s="55" t="b">
        <x:v>0</x:v>
      </x:c>
      <x:c r="AC1025" s="55" t="b">
        <x:v>0</x:v>
      </x:c>
      <x:c r="AD1025" s="50" t="n">
        <x:f>IF(X1025,1,0)+IF(Z1025,1,0)+IF(AA1025,1,0)+IF(AB1025,1,0)</x:f>
        <x:v>1</x:v>
      </x:c>
      <x:c r="AE1025" s="50" t="n">
        <x:f>IF(Y1025,1,0)+IF(Z1025,1,0)+IF(AA1025,1,0)+IF(AB1025,1,0)</x:f>
        <x:v>1</x:v>
      </x:c>
      <x:c r="AF1025" s="50" t="n">
        <x:f>IF(Y1025,1,0)+IF(Z1025,1,0)+IF(AA1025,1,0)+IF(AC1025,1,0)</x:f>
        <x:v>1</x:v>
      </x:c>
      <x:c r="AG1025" s="53" t="n">
        <x:v>44348</x:v>
      </x:c>
      <x:c r="AH1025" s="50" t="str">
        <x:v>S100XRBT</x:v>
      </x:c>
      <x:c r="AI1025" s="50" t="str">
        <x:v>NetSalesSummaryOfBusinessResults</x:v>
      </x:c>
      <x:c r="AJ1025" s="50" t="str">
        <x:v>OperatingIncome</x:v>
      </x:c>
      <x:c r="AK1025" s="53" t="n">
        <x:v>46022</x:v>
      </x:c>
      <x:c r="AL1025" s="50" t="str">
        <x:v>365/365/365/366/365</x:v>
      </x:c>
      <x:c r="AM1025" s="51" t="n">
        <x:v>6841160</x:v>
      </x:c>
      <x:c r="AN1025" s="51" t="n">
        <x:v>1755</x:v>
      </x:c>
      <x:c r="AO1025" s="51" t="n">
        <x:f>IFERROR(AM1025*AN1025,"")</x:f>
        <x:v>12006235800</x:v>
      </x:c>
      <x:c r="AP1025" s="56" t="n">
        <x:f>IFERROR(AO1025/(K1025*1000000),"")</x:f>
        <x:v>0.9154588733260378</x:v>
      </x:c>
      <x:c r="AQ1025" s="57" t="n">
        <x:v>21169063.333333332</x:v>
      </x:c>
      <x:c r="AR1025" s="52" t="n">
        <x:v>0.2057712590281677</x:v>
      </x:c>
      <x:c r="AS1025" s="52" t="n">
        <x:v>-0.3166671851437813</x:v>
      </x:c>
      <x:c r="AT1025" s="55" t="b">
        <x:v>1</x:v>
      </x:c>
      <x:c r="AU1025" s="50"/>
      <x:c r="AV1025" s="58" t="n">
        <x:v>0.2960499322106289</x:v>
      </x:c>
      <x:c r="AW1025" s="50" t="n">
        <x:v>442</x:v>
      </x:c>
      <x:c r="AX1025" s="50" t="str">
        <x:v>Discovery</x:v>
      </x:c>
      <x:c r="AY1025" s="50" t="str">
        <x:v>目立つ機械的警告なし（定性確認は別途必要）</x:v>
      </x:c>
      <x:c r="AZ1025" s="59" t="str">
        <x:v>2026-03-18 09:42</x:v>
      </x:c>
      <x:c r="BA1025" s="53" t="n">
        <x:v>38322</x:v>
      </x:c>
      <x:c r="BB1025" s="50"/>
      <x:c r="BC1025" s="50"/>
      <x:c r="BD1025" s="50"/>
    </x:row>
    <x:row r="1026">
      <x:c r="A1026" s="50" t="n">
        <x:v>1025</x:v>
      </x:c>
      <x:c r="B1026" s="50" t="str">
        <x:v>5393</x:v>
      </x:c>
      <x:c r="C1026" s="50" t="str">
        <x:v>5393.T</x:v>
      </x:c>
      <x:c r="D1026" s="50" t="str">
        <x:v>NICHIAS CORPORATION</x:v>
      </x:c>
      <x:c r="E1026" s="50" t="str">
        <x:v>Prime Market (Domestic)</x:v>
      </x:c>
      <x:c r="F1026" s="50" t="str">
        <x:v>Glass and Ceramics Products</x:v>
      </x:c>
      <x:c r="G1026" s="51" t="n">
        <x:v>196372</x:v>
      </x:c>
      <x:c r="H1026" s="51" t="n">
        <x:v>216236</x:v>
      </x:c>
      <x:c r="I1026" s="51" t="n">
        <x:v>238116</x:v>
      </x:c>
      <x:c r="J1026" s="51" t="n">
        <x:v>249391</x:v>
      </x:c>
      <x:c r="K1026" s="51" t="n">
        <x:v>256512</x:v>
      </x:c>
      <x:c r="L1026" s="52" t="n">
        <x:f>IFERROR(H1026/G1026-1,"")</x:f>
        <x:v>0.1011549508076508</x:v>
      </x:c>
      <x:c r="M1026" s="52" t="n">
        <x:f>IFERROR(I1026/H1026-1,"")</x:f>
        <x:v>0.10118574150465243</x:v>
      </x:c>
      <x:c r="N1026" s="52" t="n">
        <x:f>IFERROR(J1026/I1026-1,"")</x:f>
        <x:v>0.047350871004048445</x:v>
      </x:c>
      <x:c r="O1026" s="52" t="n">
        <x:f>IFERROR(K1026/J1026-1,"")</x:f>
        <x:v>0.028553556463545293</x:v>
      </x:c>
      <x:c r="P1026" s="52" t="n">
        <x:f>IFERROR((K1026/G1026)^(1/4)-1,"")</x:f>
        <x:v>0.06907218650320601</x:v>
      </x:c>
      <x:c r="Q1026" s="51" t="n">
        <x:v>39732</x:v>
      </x:c>
      <x:c r="R1026" s="52" t="n">
        <x:f>IFERROR(Q1026/K1026,"")</x:f>
        <x:v>0.15489333832335328</x:v>
      </x:c>
      <x:c r="S1026" s="53" t="n">
        <x:v>22555</x:v>
      </x:c>
      <x:c r="T1026" s="50" t="str">
        <x:v>EDINET_company_history</x:v>
      </x:c>
      <x:c r="U1026" s="50" t="str">
        <x:v>日本マスタートラスト信託銀行株式会社（信託口)</x:v>
      </x:c>
      <x:c r="V1026" s="54" t="n">
        <x:v>0.1489</x:v>
      </x:c>
      <x:c r="W1026" s="50" t="str">
        <x:v>亀 津 克 己 / 山 本 司</x:v>
      </x:c>
      <x:c r="X1026" s="50" t="b">
        <x:f>AND(COUNT(L1026:O1026)=4,L1026&gt;='設定'!$B$6,M1026&gt;='設定'!$B$6,N1026&gt;='設定'!$B$6,O1026&gt;='設定'!$B$6)</x:f>
        <x:v>0</x:v>
      </x:c>
      <x:c r="Y1026" s="50" t="b">
        <x:f>AND(COUNT(G1026:K1026)=5,P1026&gt;='設定'!$B$7)</x:f>
        <x:v>0</x:v>
      </x:c>
      <x:c r="Z1026" s="50" t="b">
        <x:f>AND(ISNUMBER(R1026),R1026&gt;='設定'!$B$8)</x:f>
        <x:v>1</x:v>
      </x:c>
      <x:c r="AA1026" s="50" t="b">
        <x:f>AND(ISNUMBER(S1026),S1026&gt;=DATE(YEAR('設定'!$B$10)-'設定'!$B$9,MONTH('設定'!$B$10),DAY('設定'!$B$10)))</x:f>
        <x:v>0</x:v>
      </x:c>
      <x:c r="AB1026" s="55" t="b">
        <x:v>0</x:v>
      </x:c>
      <x:c r="AC1026" s="55" t="b">
        <x:v>0</x:v>
      </x:c>
      <x:c r="AD1026" s="50" t="n">
        <x:f>IF(X1026,1,0)+IF(Z1026,1,0)+IF(AA1026,1,0)+IF(AB1026,1,0)</x:f>
        <x:v>1</x:v>
      </x:c>
      <x:c r="AE1026" s="50" t="n">
        <x:f>IF(Y1026,1,0)+IF(Z1026,1,0)+IF(AA1026,1,0)+IF(AB1026,1,0)</x:f>
        <x:v>1</x:v>
      </x:c>
      <x:c r="AF1026" s="50" t="n">
        <x:f>IF(Y1026,1,0)+IF(Z1026,1,0)+IF(AA1026,1,0)+IF(AC1026,1,0)</x:f>
        <x:v>1</x:v>
      </x:c>
      <x:c r="AG1026" s="53" t="n">
        <x:v>44348</x:v>
      </x:c>
      <x:c r="AH1026" s="50" t="str">
        <x:v>S100W3DV</x:v>
      </x:c>
      <x:c r="AI1026" s="50" t="str">
        <x:v>NetSalesSummaryOfBusinessResults</x:v>
      </x:c>
      <x:c r="AJ1026" s="50" t="str">
        <x:v>OperatingIncome</x:v>
      </x:c>
      <x:c r="AK1026" s="53" t="n">
        <x:v>45747</x:v>
      </x:c>
      <x:c r="AL1026" s="50" t="str">
        <x:v>365/365/365/366/365</x:v>
      </x:c>
      <x:c r="AM1026" s="51" t="n">
        <x:v>64329017</x:v>
      </x:c>
      <x:c r="AN1026" s="51" t="n">
        <x:v>3521</x:v>
      </x:c>
      <x:c r="AO1026" s="51" t="n">
        <x:f>IFERROR(AM1026*AN1026,"")</x:f>
        <x:v>226502468857</x:v>
      </x:c>
      <x:c r="AP1026" s="56" t="n">
        <x:f>IFERROR(AO1026/(K1026*1000000),"")</x:f>
        <x:v>0.8830092504717129</x:v>
      </x:c>
      <x:c r="AQ1026" s="57" t="n">
        <x:v>2331036960.592448</x:v>
      </x:c>
      <x:c r="AR1026" s="52" t="n">
        <x:v>0.2863990284330177</x:v>
      </x:c>
      <x:c r="AS1026" s="52" t="n">
        <x:v>-0.3065264047643834</x:v>
      </x:c>
      <x:c r="AT1026" s="55" t="b">
        <x:v>1</x:v>
      </x:c>
      <x:c r="AU1026" s="50"/>
      <x:c r="AV1026" s="58" t="n">
        <x:v>0.1937524083782378</x:v>
      </x:c>
      <x:c r="AW1026" s="50" t="n">
        <x:v>731</x:v>
      </x:c>
      <x:c r="AX1026" s="50" t="str">
        <x:v>Core Moat</x:v>
      </x:c>
      <x:c r="AY1026" s="50" t="str">
        <x:v>目立つ機械的警告なし（定性確認は別途必要）</x:v>
      </x:c>
      <x:c r="AZ1026" s="59" t="str">
        <x:v>2025-06-25 15:35</x:v>
      </x:c>
      <x:c r="BA1026" s="53" t="n">
        <x:v>22555</x:v>
      </x:c>
      <x:c r="BB1026" s="50"/>
      <x:c r="BC1026" s="50"/>
      <x:c r="BD1026" s="50" t="str">
        <x:v>TOPIX Mid400</x:v>
      </x:c>
    </x:row>
    <x:row r="1027">
      <x:c r="A1027" s="50" t="n">
        <x:v>1026</x:v>
      </x:c>
      <x:c r="B1027" s="50" t="str">
        <x:v>9273</x:v>
      </x:c>
      <x:c r="C1027" s="50" t="str">
        <x:v>9273.T</x:v>
      </x:c>
      <x:c r="D1027" s="50" t="str">
        <x:v>KOA SHOJI HOLDINGS CO.,LTD.</x:v>
      </x:c>
      <x:c r="E1027" s="50" t="str">
        <x:v>Prime Market (Domestic)</x:v>
      </x:c>
      <x:c r="F1027" s="50" t="str">
        <x:v>Wholesale Trade</x:v>
      </x:c>
      <x:c r="G1027" s="51" t="n">
        <x:v>17816.077</x:v>
      </x:c>
      <x:c r="H1027" s="51" t="n">
        <x:v>20353.415</x:v>
      </x:c>
      <x:c r="I1027" s="51" t="n">
        <x:v>22052.802</x:v>
      </x:c>
      <x:c r="J1027" s="51" t="n">
        <x:v>22134.145</x:v>
      </x:c>
      <x:c r="K1027" s="51" t="n">
        <x:v>23269.231</x:v>
      </x:c>
      <x:c r="L1027" s="52" t="n">
        <x:f>IFERROR(H1027/G1027-1,"")</x:f>
        <x:v>0.14241844599122455</x:v>
      </x:c>
      <x:c r="M1027" s="52" t="n">
        <x:f>IFERROR(I1027/H1027-1,"")</x:f>
        <x:v>0.0834939492954867</x:v>
      </x:c>
      <x:c r="N1027" s="52" t="n">
        <x:f>IFERROR(J1027/I1027-1,"")</x:f>
        <x:v>0.003688556220656336</x:v>
      </x:c>
      <x:c r="O1027" s="52" t="n">
        <x:f>IFERROR(K1027/J1027-1,"")</x:f>
        <x:v>0.051282125422057234</x:v>
      </x:c>
      <x:c r="P1027" s="52" t="n">
        <x:f>IFERROR((K1027/G1027)^(1/4)-1,"")</x:f>
        <x:v>0.069036386667082</x:v>
      </x:c>
      <x:c r="Q1027" s="51" t="n">
        <x:v>5355.182</x:v>
      </x:c>
      <x:c r="R1027" s="52" t="n">
        <x:f>IFERROR(Q1027/K1027,"")</x:f>
        <x:v>0.2301400506101813</x:v>
      </x:c>
      <x:c r="S1027" s="53" t="n">
        <x:v>43252</x:v>
      </x:c>
      <x:c r="T1027" s="50" t="str">
        <x:v>EDINET_company_history</x:v>
      </x:c>
      <x:c r="U1027" s="50" t="str">
        <x:v>株式会社土師</x:v>
      </x:c>
      <x:c r="V1027" s="54" t="n">
        <x:v>0.4233</x:v>
      </x:c>
      <x:c r="W1027" s="50" t="str">
        <x:v>首藤 利幸 / 大塚 里津子 / 廣野 敏博</x:v>
      </x:c>
      <x:c r="X1027" s="50" t="b">
        <x:f>AND(COUNT(L1027:O1027)=4,L1027&gt;='設定'!$B$6,M1027&gt;='設定'!$B$6,N1027&gt;='設定'!$B$6,O1027&gt;='設定'!$B$6)</x:f>
        <x:v>0</x:v>
      </x:c>
      <x:c r="Y1027" s="50" t="b">
        <x:f>AND(COUNT(G1027:K1027)=5,P1027&gt;='設定'!$B$7)</x:f>
        <x:v>0</x:v>
      </x:c>
      <x:c r="Z1027" s="50" t="b">
        <x:f>AND(ISNUMBER(R1027),R1027&gt;='設定'!$B$8)</x:f>
        <x:v>1</x:v>
      </x:c>
      <x:c r="AA1027" s="50" t="b">
        <x:f>AND(ISNUMBER(S1027),S1027&gt;=DATE(YEAR('設定'!$B$10)-'設定'!$B$9,MONTH('設定'!$B$10),DAY('設定'!$B$10)))</x:f>
        <x:v>0</x:v>
      </x:c>
      <x:c r="AB1027" s="55" t="b">
        <x:v>0</x:v>
      </x:c>
      <x:c r="AC1027" s="55" t="b">
        <x:v>0</x:v>
      </x:c>
      <x:c r="AD1027" s="50" t="n">
        <x:f>IF(X1027,1,0)+IF(Z1027,1,0)+IF(AA1027,1,0)+IF(AB1027,1,0)</x:f>
        <x:v>1</x:v>
      </x:c>
      <x:c r="AE1027" s="50" t="n">
        <x:f>IF(Y1027,1,0)+IF(Z1027,1,0)+IF(AA1027,1,0)+IF(AB1027,1,0)</x:f>
        <x:v>1</x:v>
      </x:c>
      <x:c r="AF1027" s="50" t="n">
        <x:f>IF(Y1027,1,0)+IF(Z1027,1,0)+IF(AA1027,1,0)+IF(AC1027,1,0)</x:f>
        <x:v>1</x:v>
      </x:c>
      <x:c r="AG1027" s="53" t="n">
        <x:v>44348</x:v>
      </x:c>
      <x:c r="AH1027" s="50" t="str">
        <x:v>S100WRWI</x:v>
      </x:c>
      <x:c r="AI1027" s="50" t="str">
        <x:v>NetSalesSummaryOfBusinessResults</x:v>
      </x:c>
      <x:c r="AJ1027" s="50" t="str">
        <x:v>OperatingIncome</x:v>
      </x:c>
      <x:c r="AK1027" s="53" t="n">
        <x:v>45838</x:v>
      </x:c>
      <x:c r="AL1027" s="50" t="str">
        <x:v>365/365/365/366/365</x:v>
      </x:c>
      <x:c r="AM1027" s="51" t="n">
        <x:v>42118580</x:v>
      </x:c>
      <x:c r="AN1027" s="51" t="n">
        <x:v>777</x:v>
      </x:c>
      <x:c r="AO1027" s="51" t="n">
        <x:f>IFERROR(AM1027*AN1027,"")</x:f>
        <x:v>32726136660</x:v>
      </x:c>
      <x:c r="AP1027" s="56" t="n">
        <x:f>IFERROR(AO1027/(K1027*1000000),"")</x:f>
        <x:v>1.4064124706140912</x:v>
      </x:c>
      <x:c r="AQ1027" s="57" t="n">
        <x:v>63799366.666666664</x:v>
      </x:c>
      <x:c r="AR1027" s="52" t="n">
        <x:v>0.2910716268461273</x:v>
      </x:c>
      <x:c r="AS1027" s="52" t="n">
        <x:v>-0.3898769684712247</x:v>
      </x:c>
      <x:c r="AT1027" s="55" t="b">
        <x:v>1</x:v>
      </x:c>
      <x:c r="AU1027" s="50"/>
      <x:c r="AV1027" s="58" t="n">
        <x:v>0.040566478535501</x:v>
      </x:c>
      <x:c r="AW1027" s="50" t="n">
        <x:v>1575</x:v>
      </x:c>
      <x:c r="AX1027" s="50" t="str">
        <x:v>Core Moat</x:v>
      </x:c>
      <x:c r="AY1027" s="50" t="str">
        <x:v>目立つ機械的警告なし（定性確認は別途必要）</x:v>
      </x:c>
      <x:c r="AZ1027" s="59" t="str">
        <x:v>2025-09-29 13:00</x:v>
      </x:c>
      <x:c r="BA1027" s="53" t="n">
        <x:v>43252</x:v>
      </x:c>
      <x:c r="BB1027" s="50"/>
      <x:c r="BC1027" s="50"/>
      <x:c r="BD1027" s="50" t="str">
        <x:v>TOPIX Small 2</x:v>
      </x:c>
    </x:row>
    <x:row r="1028">
      <x:c r="A1028" s="50" t="n">
        <x:v>1027</x:v>
      </x:c>
      <x:c r="B1028" s="50" t="str">
        <x:v>7376</x:v>
      </x:c>
      <x:c r="C1028" s="50" t="str">
        <x:v>7376.T</x:v>
      </x:c>
      <x:c r="D1028" s="50" t="str">
        <x:v>BCC Co.,Ltd.</x:v>
      </x:c>
      <x:c r="E1028" s="50" t="str">
        <x:v>Growth Market(Domestic)</x:v>
      </x:c>
      <x:c r="F1028" s="50" t="str">
        <x:v>Services</x:v>
      </x:c>
      <x:c r="G1028" s="51" t="n">
        <x:v>1123.885</x:v>
      </x:c>
      <x:c r="H1028" s="51" t="n">
        <x:v>1142.357</x:v>
      </x:c>
      <x:c r="I1028" s="51" t="n">
        <x:v>1279.949</x:v>
      </x:c>
      <x:c r="J1028" s="51" t="n">
        <x:v>1385.337</x:v>
      </x:c>
      <x:c r="K1028" s="51" t="n">
        <x:v>1467.462</x:v>
      </x:c>
      <x:c r="L1028" s="52" t="n">
        <x:f>IFERROR(H1028/G1028-1,"")</x:f>
        <x:v>0.016435845304457297</x:v>
      </x:c>
      <x:c r="M1028" s="52" t="n">
        <x:f>IFERROR(I1028/H1028-1,"")</x:f>
        <x:v>0.12044571005386251</x:v>
      </x:c>
      <x:c r="N1028" s="52" t="n">
        <x:f>IFERROR(J1028/I1028-1,"")</x:f>
        <x:v>0.08233765564096696</x:v>
      </x:c>
      <x:c r="O1028" s="52" t="n">
        <x:f>IFERROR(K1028/J1028-1,"")</x:f>
        <x:v>0.05928160440383823</x:v>
      </x:c>
      <x:c r="P1028" s="52" t="n">
        <x:f>IFERROR((K1028/G1028)^(1/4)-1,"")</x:f>
        <x:v>0.06895949014806324</x:v>
      </x:c>
      <x:c r="Q1028" s="51" t="n">
        <x:v>-98.05</x:v>
      </x:c>
      <x:c r="R1028" s="52" t="n">
        <x:f>IFERROR(Q1028/K1028,"")</x:f>
        <x:v>-0.06681604021092198</x:v>
      </x:c>
      <x:c r="S1028" s="53" t="n">
        <x:v>44378</x:v>
      </x:c>
      <x:c r="T1028" s="50" t="str">
        <x:v>EDINET_company_history</x:v>
      </x:c>
      <x:c r="U1028" s="50" t="str">
        <x:v>伊藤一彦</x:v>
      </x:c>
      <x:c r="V1028" s="54" t="n">
        <x:v>0.243</x:v>
      </x:c>
      <x:c r="W1028" s="50" t="str">
        <x:v>伊藤 一彦 / 岡林 靖朗</x:v>
      </x:c>
      <x:c r="X1028" s="50" t="b">
        <x:f>AND(COUNT(L1028:O1028)=4,L1028&gt;='設定'!$B$6,M1028&gt;='設定'!$B$6,N1028&gt;='設定'!$B$6,O1028&gt;='設定'!$B$6)</x:f>
        <x:v>0</x:v>
      </x:c>
      <x:c r="Y1028" s="50" t="b">
        <x:f>AND(COUNT(G1028:K1028)=5,P1028&gt;='設定'!$B$7)</x:f>
        <x:v>0</x:v>
      </x:c>
      <x:c r="Z1028" s="50" t="b">
        <x:f>AND(ISNUMBER(R1028),R1028&gt;='設定'!$B$8)</x:f>
        <x:v>0</x:v>
      </x:c>
      <x:c r="AA1028" s="50" t="b">
        <x:f>AND(ISNUMBER(S1028),S1028&gt;=DATE(YEAR('設定'!$B$10)-'設定'!$B$9,MONTH('設定'!$B$10),DAY('設定'!$B$10)))</x:f>
        <x:v>0</x:v>
      </x:c>
      <x:c r="AB1028" s="55" t="b">
        <x:v>1</x:v>
      </x:c>
      <x:c r="AC1028" s="55" t="b">
        <x:v>1</x:v>
      </x:c>
      <x:c r="AD1028" s="50" t="n">
        <x:f>IF(X1028,1,0)+IF(Z1028,1,0)+IF(AA1028,1,0)+IF(AB1028,1,0)</x:f>
        <x:v>1</x:v>
      </x:c>
      <x:c r="AE1028" s="50" t="n">
        <x:f>IF(Y1028,1,0)+IF(Z1028,1,0)+IF(AA1028,1,0)+IF(AB1028,1,0)</x:f>
        <x:v>1</x:v>
      </x:c>
      <x:c r="AF1028" s="50" t="n">
        <x:f>IF(Y1028,1,0)+IF(Z1028,1,0)+IF(AA1028,1,0)+IF(AC1028,1,0)</x:f>
        <x:v>1</x:v>
      </x:c>
      <x:c r="AG1028" s="53" t="n">
        <x:v>44384</x:v>
      </x:c>
      <x:c r="AH1028" s="50" t="str">
        <x:v>S100XC7N</x:v>
      </x:c>
      <x:c r="AI1028" s="50" t="str">
        <x:v>NetSalesSummaryOfBusinessResults</x:v>
      </x:c>
      <x:c r="AJ1028" s="50" t="str">
        <x:v>OperatingIncome</x:v>
      </x:c>
      <x:c r="AK1028" s="53" t="n">
        <x:v>45930</x:v>
      </x:c>
      <x:c r="AL1028" s="50" t="str">
        <x:v>365/365/365/366/365</x:v>
      </x:c>
      <x:c r="AM1028" s="51" t="n">
        <x:v>1112340</x:v>
      </x:c>
      <x:c r="AN1028" s="51" t="n">
        <x:v>1299</x:v>
      </x:c>
      <x:c r="AO1028" s="51" t="n">
        <x:f>IFERROR(AM1028*AN1028,"")</x:f>
        <x:v>1444929660</x:v>
      </x:c>
      <x:c r="AP1028" s="56" t="n">
        <x:f>IFERROR(AO1028/(K1028*1000000),"")</x:f>
        <x:v>0.9846453673076373</x:v>
      </x:c>
      <x:c r="AQ1028" s="57" t="n">
        <x:v>32683334.994099937</x:v>
      </x:c>
      <x:c r="AR1028" s="52" t="n">
        <x:v>0.4867018552263757</x:v>
      </x:c>
      <x:c r="AS1028" s="52" t="n">
        <x:v>-0.8157330281313718</x:v>
      </x:c>
      <x:c r="AT1028" s="55" t="b">
        <x:v>0</x:v>
      </x:c>
      <x:c r="AU1028" s="50" t="str">
        <x:v>repeated_negative_operating_cf</x:v>
      </x:c>
      <x:c r="AV1028" s="58" t="n">
        <x:v>-0.2507069000210952</x:v>
      </x:c>
      <x:c r="AW1028" s="50" t="n">
        <x:v>3192</x:v>
      </x:c>
      <x:c r="AX1028" s="50" t="str">
        <x:v>Future Moat</x:v>
      </x:c>
      <x:c r="AY1028" s="50" t="str">
        <x:v>既存適格性フィルター不通過: repeated_negative_operating_cf / ローカル5年最大下落率-60%以下</x:v>
      </x:c>
      <x:c r="AZ1028" s="59" t="str">
        <x:v>2025-12-23 10:26</x:v>
      </x:c>
      <x:c r="BA1028" s="53" t="n">
        <x:v>44378</x:v>
      </x:c>
      <x:c r="BB1028" s="50" t="str">
        <x:v>伊藤 一彦</x:v>
      </x:c>
      <x:c r="BC1028" s="50"/>
      <x:c r="BD1028" s="50"/>
    </x:row>
    <x:row r="1029">
      <x:c r="A1029" s="50" t="n">
        <x:v>1028</x:v>
      </x:c>
      <x:c r="B1029" s="50" t="str">
        <x:v>3231</x:v>
      </x:c>
      <x:c r="C1029" s="50" t="str">
        <x:v>3231.T</x:v>
      </x:c>
      <x:c r="D1029" s="50" t="str">
        <x:v>Nomura Real Estate Holdings,Inc.</x:v>
      </x:c>
      <x:c r="E1029" s="50" t="str">
        <x:v>Prime Market (Domestic)</x:v>
      </x:c>
      <x:c r="F1029" s="50" t="str">
        <x:v>Real Estate</x:v>
      </x:c>
      <x:c r="G1029" s="51" t="n">
        <x:v>580660</x:v>
      </x:c>
      <x:c r="H1029" s="51" t="n">
        <x:v>645049</x:v>
      </x:c>
      <x:c r="I1029" s="51" t="n">
        <x:v>654735</x:v>
      </x:c>
      <x:c r="J1029" s="51" t="n">
        <x:v>734715</x:v>
      </x:c>
      <x:c r="K1029" s="51" t="n">
        <x:v>757638</x:v>
      </x:c>
      <x:c r="L1029" s="52" t="n">
        <x:f>IFERROR(H1029/G1029-1,"")</x:f>
        <x:v>0.11088933282816105</x:v>
      </x:c>
      <x:c r="M1029" s="52" t="n">
        <x:f>IFERROR(I1029/H1029-1,"")</x:f>
        <x:v>0.01501591351974807</x:v>
      </x:c>
      <x:c r="N1029" s="52" t="n">
        <x:f>IFERROR(J1029/I1029-1,"")</x:f>
        <x:v>0.12215629224037206</x:v>
      </x:c>
      <x:c r="O1029" s="52" t="n">
        <x:f>IFERROR(K1029/J1029-1,"")</x:f>
        <x:v>0.03119985300422612</x:v>
      </x:c>
      <x:c r="P1029" s="52" t="n">
        <x:f>IFERROR((K1029/G1029)^(1/4)-1,"")</x:f>
        <x:v>0.0687717349385848</x:v>
      </x:c>
      <x:c r="Q1029" s="51" t="n">
        <x:v>118958</x:v>
      </x:c>
      <x:c r="R1029" s="52" t="n">
        <x:f>IFERROR(Q1029/K1029,"")</x:f>
        <x:v>0.15701165992202082</x:v>
      </x:c>
      <x:c r="S1029" s="53" t="n">
        <x:v>38991</x:v>
      </x:c>
      <x:c r="T1029" s="50" t="str">
        <x:v>EDINET_company_history</x:v>
      </x:c>
      <x:c r="U1029" s="50" t="str">
        <x:v>野村ホールディングス株式会社</x:v>
      </x:c>
      <x:c r="V1029" s="54" t="n">
        <x:v>0.3711</x:v>
      </x:c>
      <x:c r="W1029" s="50" t="str">
        <x:v>新井 聡 / 松尾 大作 / 芳賀 真</x:v>
      </x:c>
      <x:c r="X1029" s="50" t="b">
        <x:f>AND(COUNT(L1029:O1029)=4,L1029&gt;='設定'!$B$6,M1029&gt;='設定'!$B$6,N1029&gt;='設定'!$B$6,O1029&gt;='設定'!$B$6)</x:f>
        <x:v>0</x:v>
      </x:c>
      <x:c r="Y1029" s="50" t="b">
        <x:f>AND(COUNT(G1029:K1029)=5,P1029&gt;='設定'!$B$7)</x:f>
        <x:v>0</x:v>
      </x:c>
      <x:c r="Z1029" s="50" t="b">
        <x:f>AND(ISNUMBER(R1029),R1029&gt;='設定'!$B$8)</x:f>
        <x:v>1</x:v>
      </x:c>
      <x:c r="AA1029" s="50" t="b">
        <x:f>AND(ISNUMBER(S1029),S1029&gt;=DATE(YEAR('設定'!$B$10)-'設定'!$B$9,MONTH('設定'!$B$10),DAY('設定'!$B$10)))</x:f>
        <x:v>0</x:v>
      </x:c>
      <x:c r="AB1029" s="55" t="b">
        <x:v>0</x:v>
      </x:c>
      <x:c r="AC1029" s="55" t="b">
        <x:v>0</x:v>
      </x:c>
      <x:c r="AD1029" s="50" t="n">
        <x:f>IF(X1029,1,0)+IF(Z1029,1,0)+IF(AA1029,1,0)+IF(AB1029,1,0)</x:f>
        <x:v>1</x:v>
      </x:c>
      <x:c r="AE1029" s="50" t="n">
        <x:f>IF(Y1029,1,0)+IF(Z1029,1,0)+IF(AA1029,1,0)+IF(AB1029,1,0)</x:f>
        <x:v>1</x:v>
      </x:c>
      <x:c r="AF1029" s="50" t="n">
        <x:f>IF(Y1029,1,0)+IF(Z1029,1,0)+IF(AA1029,1,0)+IF(AC1029,1,0)</x:f>
        <x:v>1</x:v>
      </x:c>
      <x:c r="AG1029" s="53" t="n">
        <x:v>44348</x:v>
      </x:c>
      <x:c r="AH1029" s="50" t="str">
        <x:v>S100W3XD</x:v>
      </x:c>
      <x:c r="AI1029" s="50" t="str">
        <x:v>NetSalesSummaryOfBusinessResults</x:v>
      </x:c>
      <x:c r="AJ1029" s="50" t="str">
        <x:v>OperatingIncome</x:v>
      </x:c>
      <x:c r="AK1029" s="53" t="n">
        <x:v>45747</x:v>
      </x:c>
      <x:c r="AL1029" s="50" t="str">
        <x:v>365/365/365/366/365</x:v>
      </x:c>
      <x:c r="AM1029" s="51" t="n">
        <x:v>174545037</x:v>
      </x:c>
      <x:c r="AN1029" s="51" t="n">
        <x:v>894.2000122070312</x:v>
      </x:c>
      <x:c r="AO1029" s="51" t="n">
        <x:f>IFERROR(AM1029*AN1029,"")</x:f>
        <x:v>156078174216.07672</x:v>
      </x:c>
      <x:c r="AP1029" s="56" t="n">
        <x:f>IFERROR(AO1029/(K1029*1000000),"")</x:f>
        <x:v>0.20600626449053072</x:v>
      </x:c>
      <x:c r="AQ1029" s="57" t="n">
        <x:v>3195873363.69517</x:v>
      </x:c>
      <x:c r="AR1029" s="52" t="n">
        <x:v>0.2639847263230892</x:v>
      </x:c>
      <x:c r="AS1029" s="52" t="n">
        <x:v>-0.2709392376119393</x:v>
      </x:c>
      <x:c r="AT1029" s="55" t="b">
        <x:v>0</x:v>
      </x:c>
      <x:c r="AU1029" s="50" t="str">
        <x:v>repeated_negative_operating_cf</x:v>
      </x:c>
      <x:c r="AV1029" s="58" t="n">
        <x:v>-0.0834511842992935</x:v>
      </x:c>
      <x:c r="AW1029" s="50" t="n">
        <x:v>2493</x:v>
      </x:c>
      <x:c r="AX1029" s="50" t="str">
        <x:v>Transformation Moat</x:v>
      </x:c>
      <x:c r="AY1029" s="50" t="str">
        <x:v>既存適格性フィルター不通過: repeated_negative_operating_cf</x:v>
      </x:c>
      <x:c r="AZ1029" s="59" t="str">
        <x:v>2025-06-25 11:31</x:v>
      </x:c>
      <x:c r="BA1029" s="53" t="n">
        <x:v>38991</x:v>
      </x:c>
      <x:c r="BB1029" s="50"/>
      <x:c r="BC1029" s="50"/>
      <x:c r="BD1029" s="50" t="str">
        <x:v>TOPIX Mid400</x:v>
      </x:c>
    </x:row>
    <x:row r="1030">
      <x:c r="A1030" s="50" t="n">
        <x:v>1029</x:v>
      </x:c>
      <x:c r="B1030" s="50" t="str">
        <x:v>4391</x:v>
      </x:c>
      <x:c r="C1030" s="50" t="str">
        <x:v>4391.T</x:v>
      </x:c>
      <x:c r="D1030" s="50" t="str">
        <x:v>Logizard Co.,Ltd.</x:v>
      </x:c>
      <x:c r="E1030" s="50" t="str">
        <x:v>Growth Market(Domestic)</x:v>
      </x:c>
      <x:c r="F1030" s="50" t="str">
        <x:v>Information &amp; Communication</x:v>
      </x:c>
      <x:c r="G1030" s="51" t="n">
        <x:v>1668.662</x:v>
      </x:c>
      <x:c r="H1030" s="51" t="n">
        <x:v>1771.511</x:v>
      </x:c>
      <x:c r="I1030" s="51" t="n">
        <x:v>1853.807</x:v>
      </x:c>
      <x:c r="J1030" s="51" t="n">
        <x:v>1977.475</x:v>
      </x:c>
      <x:c r="K1030" s="51" t="n">
        <x:v>2177.041</x:v>
      </x:c>
      <x:c r="L1030" s="52" t="n">
        <x:f>IFERROR(H1030/G1030-1,"")</x:f>
        <x:v>0.06163560984789007</x:v>
      </x:c>
      <x:c r="M1030" s="52" t="n">
        <x:f>IFERROR(I1030/H1030-1,"")</x:f>
        <x:v>0.04645525768679959</x:v>
      </x:c>
      <x:c r="N1030" s="52" t="n">
        <x:f>IFERROR(J1030/I1030-1,"")</x:f>
        <x:v>0.06671028861148964</x:v>
      </x:c>
      <x:c r="O1030" s="52" t="n">
        <x:f>IFERROR(K1030/J1030-1,"")</x:f>
        <x:v>0.10091960707467873</x:v>
      </x:c>
      <x:c r="P1030" s="52" t="n">
        <x:f>IFERROR((K1030/G1030)^(1/4)-1,"")</x:f>
        <x:v>0.0687461371605258</x:v>
      </x:c>
      <x:c r="Q1030" s="51" t="n">
        <x:v>408.053</x:v>
      </x:c>
      <x:c r="R1030" s="52" t="n">
        <x:f>IFERROR(Q1030/K1030,"")</x:f>
        <x:v>0.18743468772521968</x:v>
      </x:c>
      <x:c r="S1030" s="53" t="n">
        <x:v>43282</x:v>
      </x:c>
      <x:c r="T1030" s="50" t="str">
        <x:v>EDINET_company_history</x:v>
      </x:c>
      <x:c r="U1030" s="50" t="str">
        <x:v>フューチャー株式会社</x:v>
      </x:c>
      <x:c r="V1030" s="54" t="n">
        <x:v>0.277</x:v>
      </x:c>
      <x:c r="W1030" s="50" t="str">
        <x:v>金澤 茂則</x:v>
      </x:c>
      <x:c r="X1030" s="50" t="b">
        <x:f>AND(COUNT(L1030:O1030)=4,L1030&gt;='設定'!$B$6,M1030&gt;='設定'!$B$6,N1030&gt;='設定'!$B$6,O1030&gt;='設定'!$B$6)</x:f>
        <x:v>0</x:v>
      </x:c>
      <x:c r="Y1030" s="50" t="b">
        <x:f>AND(COUNT(G1030:K1030)=5,P1030&gt;='設定'!$B$7)</x:f>
        <x:v>0</x:v>
      </x:c>
      <x:c r="Z1030" s="50" t="b">
        <x:f>AND(ISNUMBER(R1030),R1030&gt;='設定'!$B$8)</x:f>
        <x:v>1</x:v>
      </x:c>
      <x:c r="AA1030" s="50" t="b">
        <x:f>AND(ISNUMBER(S1030),S1030&gt;=DATE(YEAR('設定'!$B$10)-'設定'!$B$9,MONTH('設定'!$B$10),DAY('設定'!$B$10)))</x:f>
        <x:v>0</x:v>
      </x:c>
      <x:c r="AB1030" s="55" t="b">
        <x:v>0</x:v>
      </x:c>
      <x:c r="AC1030" s="55" t="b">
        <x:v>0</x:v>
      </x:c>
      <x:c r="AD1030" s="50" t="n">
        <x:f>IF(X1030,1,0)+IF(Z1030,1,0)+IF(AA1030,1,0)+IF(AB1030,1,0)</x:f>
        <x:v>1</x:v>
      </x:c>
      <x:c r="AE1030" s="50" t="n">
        <x:f>IF(Y1030,1,0)+IF(Z1030,1,0)+IF(AA1030,1,0)+IF(AB1030,1,0)</x:f>
        <x:v>1</x:v>
      </x:c>
      <x:c r="AF1030" s="50" t="n">
        <x:f>IF(Y1030,1,0)+IF(Z1030,1,0)+IF(AA1030,1,0)+IF(AC1030,1,0)</x:f>
        <x:v>1</x:v>
      </x:c>
      <x:c r="AG1030" s="53" t="n">
        <x:v>44348</x:v>
      </x:c>
      <x:c r="AH1030" s="50" t="str">
        <x:v>S100WPWK</x:v>
      </x:c>
      <x:c r="AI1030" s="50" t="str">
        <x:v>NetSalesSummaryOfBusinessResults</x:v>
      </x:c>
      <x:c r="AJ1030" s="50" t="str">
        <x:v>OperatingIncome</x:v>
      </x:c>
      <x:c r="AK1030" s="53" t="n">
        <x:v>45838</x:v>
      </x:c>
      <x:c r="AL1030" s="50" t="str">
        <x:v>365/365/365/366/365</x:v>
      </x:c>
      <x:c r="AM1030" s="51" t="n">
        <x:v>3229700</x:v>
      </x:c>
      <x:c r="AN1030" s="51" t="n">
        <x:v>1081</x:v>
      </x:c>
      <x:c r="AO1030" s="51" t="n">
        <x:f>IFERROR(AM1030*AN1030,"")</x:f>
        <x:v>3491305700</x:v>
      </x:c>
      <x:c r="AP1030" s="56" t="n">
        <x:f>IFERROR(AO1030/(K1030*1000000),"")</x:f>
        <x:v>1.6036931320999466</x:v>
      </x:c>
      <x:c r="AQ1030" s="57" t="n">
        <x:v>10333113.333333334</x:v>
      </x:c>
      <x:c r="AR1030" s="52" t="n">
        <x:v>0.4594959667989025</x:v>
      </x:c>
      <x:c r="AS1030" s="52" t="n">
        <x:v>-0.6768448529163807</x:v>
      </x:c>
      <x:c r="AT1030" s="55" t="b">
        <x:v>0</x:v>
      </x:c>
      <x:c r="AU1030" s="50" t="str">
        <x:v>low_liquidity</x:v>
      </x:c>
      <x:c r="AV1030" s="58" t="n">
        <x:v>-0.00007497594835123578</x:v>
      </x:c>
      <x:c r="AW1030" s="50" t="n">
        <x:v>1869</x:v>
      </x:c>
      <x:c r="AX1030" s="50" t="str">
        <x:v>Core Moat</x:v>
      </x:c>
      <x:c r="AY1030" s="50" t="str">
        <x:v>既存適格性フィルター不通過: low_liquidity / 60日平均売買代金2,000万円未満 / ローカル5年最大下落率-60%以下</x:v>
      </x:c>
      <x:c r="AZ1030" s="59" t="str">
        <x:v>2025-09-22 15:30</x:v>
      </x:c>
      <x:c r="BA1030" s="53" t="n">
        <x:v>43282</x:v>
      </x:c>
      <x:c r="BB1030" s="50"/>
      <x:c r="BC1030" s="50"/>
      <x:c r="BD1030" s="50"/>
    </x:row>
    <x:row r="1031">
      <x:c r="A1031" s="50" t="n">
        <x:v>1030</x:v>
      </x:c>
      <x:c r="B1031" s="50" t="str">
        <x:v>5280</x:v>
      </x:c>
      <x:c r="C1031" s="50" t="str">
        <x:v>5280.T</x:v>
      </x:c>
      <x:c r="D1031" s="50" t="str">
        <x:v>Yoshicon Co.,Ltd.</x:v>
      </x:c>
      <x:c r="E1031" s="50" t="str">
        <x:v>Standard Market(Domestic)</x:v>
      </x:c>
      <x:c r="F1031" s="50" t="str">
        <x:v>Real Estate</x:v>
      </x:c>
      <x:c r="G1031" s="51" t="n">
        <x:v>21081.553</x:v>
      </x:c>
      <x:c r="H1031" s="51" t="n">
        <x:v>20067.946</x:v>
      </x:c>
      <x:c r="I1031" s="51" t="n">
        <x:v>14704.095</x:v>
      </x:c>
      <x:c r="J1031" s="51" t="n">
        <x:v>23913.617</x:v>
      </x:c>
      <x:c r="K1031" s="51" t="n">
        <x:v>27474.927</x:v>
      </x:c>
      <x:c r="L1031" s="52" t="n">
        <x:f>IFERROR(H1031/G1031-1,"")</x:f>
        <x:v>-0.04808028137206022</x:v>
      </x:c>
      <x:c r="M1031" s="52" t="n">
        <x:f>IFERROR(I1031/H1031-1,"")</x:f>
        <x:v>-0.2672845043533604</x:v>
      </x:c>
      <x:c r="N1031" s="52" t="n">
        <x:f>IFERROR(J1031/I1031-1,"")</x:f>
        <x:v>0.6263236193726984</x:v>
      </x:c>
      <x:c r="O1031" s="52" t="n">
        <x:f>IFERROR(K1031/J1031-1,"")</x:f>
        <x:v>0.14892393735334974</x:v>
      </x:c>
      <x:c r="P1031" s="52" t="n">
        <x:f>IFERROR((K1031/G1031)^(1/4)-1,"")</x:f>
        <x:v>0.0684605376928844</x:v>
      </x:c>
      <x:c r="Q1031" s="51" t="n">
        <x:v>4678.515</x:v>
      </x:c>
      <x:c r="R1031" s="52" t="n">
        <x:f>IFERROR(Q1031/K1031,"")</x:f>
        <x:v>0.17028307299961162</x:v>
      </x:c>
      <x:c r="S1031" s="53" t="n">
        <x:v>38322</x:v>
      </x:c>
      <x:c r="T1031" s="50" t="str">
        <x:v>EDINET_company_history</x:v>
      </x:c>
      <x:c r="U1031" s="50" t="str">
        <x:v>ワイズ株式会社</x:v>
      </x:c>
      <x:c r="V1031" s="54" t="n">
        <x:v>0.3561</x:v>
      </x:c>
      <x:c r="W1031" s="50" t="str">
        <x:v>吉田 立志 / 吉田 尚洋 / 菊池 茂夫</x:v>
      </x:c>
      <x:c r="X1031" s="50" t="b">
        <x:f>AND(COUNT(L1031:O1031)=4,L1031&gt;='設定'!$B$6,M1031&gt;='設定'!$B$6,N1031&gt;='設定'!$B$6,O1031&gt;='設定'!$B$6)</x:f>
        <x:v>0</x:v>
      </x:c>
      <x:c r="Y1031" s="50" t="b">
        <x:f>AND(COUNT(G1031:K1031)=5,P1031&gt;='設定'!$B$7)</x:f>
        <x:v>0</x:v>
      </x:c>
      <x:c r="Z1031" s="50" t="b">
        <x:f>AND(ISNUMBER(R1031),R1031&gt;='設定'!$B$8)</x:f>
        <x:v>1</x:v>
      </x:c>
      <x:c r="AA1031" s="50" t="b">
        <x:f>AND(ISNUMBER(S1031),S1031&gt;=DATE(YEAR('設定'!$B$10)-'設定'!$B$9,MONTH('設定'!$B$10),DAY('設定'!$B$10)))</x:f>
        <x:v>0</x:v>
      </x:c>
      <x:c r="AB1031" s="55" t="b">
        <x:v>0</x:v>
      </x:c>
      <x:c r="AC1031" s="55" t="b">
        <x:v>0</x:v>
      </x:c>
      <x:c r="AD1031" s="50" t="n">
        <x:f>IF(X1031,1,0)+IF(Z1031,1,0)+IF(AA1031,1,0)+IF(AB1031,1,0)</x:f>
        <x:v>1</x:v>
      </x:c>
      <x:c r="AE1031" s="50" t="n">
        <x:f>IF(Y1031,1,0)+IF(Z1031,1,0)+IF(AA1031,1,0)+IF(AB1031,1,0)</x:f>
        <x:v>1</x:v>
      </x:c>
      <x:c r="AF1031" s="50" t="n">
        <x:f>IF(Y1031,1,0)+IF(Z1031,1,0)+IF(AA1031,1,0)+IF(AC1031,1,0)</x:f>
        <x:v>1</x:v>
      </x:c>
      <x:c r="AG1031" s="53" t="n">
        <x:v>44348</x:v>
      </x:c>
      <x:c r="AH1031" s="50" t="str">
        <x:v>S100W78E</x:v>
      </x:c>
      <x:c r="AI1031" s="50" t="str">
        <x:v>NetSalesSummaryOfBusinessResults</x:v>
      </x:c>
      <x:c r="AJ1031" s="50" t="str">
        <x:v>OperatingIncome</x:v>
      </x:c>
      <x:c r="AK1031" s="53" t="n">
        <x:v>45747</x:v>
      </x:c>
      <x:c r="AL1031" s="50" t="str">
        <x:v>365/365/365/366/365</x:v>
      </x:c>
      <x:c r="AM1031" s="51" t="n">
        <x:v>7022748</x:v>
      </x:c>
      <x:c r="AN1031" s="51" t="n">
        <x:v>2152</x:v>
      </x:c>
      <x:c r="AO1031" s="51" t="n">
        <x:f>IFERROR(AM1031*AN1031,"")</x:f>
        <x:v>15112953696</x:v>
      </x:c>
      <x:c r="AP1031" s="56" t="n">
        <x:f>IFERROR(AO1031/(K1031*1000000),"")</x:f>
        <x:v>0.5500634704507131</x:v>
      </x:c>
      <x:c r="AQ1031" s="57" t="n">
        <x:v>44026561.666666664</x:v>
      </x:c>
      <x:c r="AR1031" s="52" t="n">
        <x:v>0.2675438263756126</x:v>
      </x:c>
      <x:c r="AS1031" s="52" t="n">
        <x:v>-0.3674821271457796</x:v>
      </x:c>
      <x:c r="AT1031" s="55" t="b">
        <x:v>0</x:v>
      </x:c>
      <x:c r="AU1031" s="50" t="str">
        <x:v>repeated_negative_operating_cf</x:v>
      </x:c>
      <x:c r="AV1031" s="58" t="n">
        <x:v>0.1103041993854591</x:v>
      </x:c>
      <x:c r="AW1031" s="50" t="n">
        <x:v>1170</x:v>
      </x:c>
      <x:c r="AX1031" s="50" t="str">
        <x:v>Discovery</x:v>
      </x:c>
      <x:c r="AY1031" s="50" t="str">
        <x:v>既存適格性フィルター不通過: repeated_negative_operating_cf</x:v>
      </x:c>
      <x:c r="AZ1031" s="59" t="str">
        <x:v>2025-06-26 13:45</x:v>
      </x:c>
      <x:c r="BA1031" s="53" t="n">
        <x:v>38322</x:v>
      </x:c>
      <x:c r="BB1031" s="50"/>
      <x:c r="BC1031" s="50"/>
      <x:c r="BD1031" s="50"/>
    </x:row>
    <x:row r="1032">
      <x:c r="A1032" s="50" t="n">
        <x:v>1031</x:v>
      </x:c>
      <x:c r="B1032" s="50" t="str">
        <x:v>8628</x:v>
      </x:c>
      <x:c r="C1032" s="50" t="str">
        <x:v>8628.T</x:v>
      </x:c>
      <x:c r="D1032" s="50" t="str">
        <x:v>MATSUI SECURITIES CO.,LTD.</x:v>
      </x:c>
      <x:c r="E1032" s="50" t="str">
        <x:v>Prime Market (Domestic)</x:v>
      </x:c>
      <x:c r="F1032" s="50" t="str">
        <x:v>Securities and Commodities Futures</x:v>
      </x:c>
      <x:c r="G1032" s="51" t="n">
        <x:v>30082</x:v>
      </x:c>
      <x:c r="H1032" s="51" t="n">
        <x:v>30388</x:v>
      </x:c>
      <x:c r="I1032" s="51" t="n">
        <x:v>29605</x:v>
      </x:c>
      <x:c r="J1032" s="51" t="n">
        <x:v>36801</x:v>
      </x:c>
      <x:c r="K1032" s="51" t="n">
        <x:v>39204</x:v>
      </x:c>
      <x:c r="L1032" s="52" t="n">
        <x:f>IFERROR(H1032/G1032-1,"")</x:f>
        <x:v>0.010172195997606437</x:v>
      </x:c>
      <x:c r="M1032" s="52" t="n">
        <x:f>IFERROR(I1032/H1032-1,"")</x:f>
        <x:v>-0.025766750032907737</x:v>
      </x:c>
      <x:c r="N1032" s="52" t="n">
        <x:f>IFERROR(J1032/I1032-1,"")</x:f>
        <x:v>0.24306704948488433</x:v>
      </x:c>
      <x:c r="O1032" s="52" t="n">
        <x:f>IFERROR(K1032/J1032-1,"")</x:f>
        <x:v>0.0652971386647101</x:v>
      </x:c>
      <x:c r="P1032" s="52" t="n">
        <x:f>IFERROR((K1032/G1032)^(1/4)-1,"")</x:f>
        <x:v>0.06845421924594675</x:v>
      </x:c>
      <x:c r="Q1032" s="51" t="n">
        <x:v>15636</x:v>
      </x:c>
      <x:c r="R1032" s="52" t="n">
        <x:f>IFERROR(Q1032/K1032,"")</x:f>
        <x:v>0.39883685338230795</x:v>
      </x:c>
      <x:c r="S1032" s="53" t="n">
        <x:v>37104</x:v>
      </x:c>
      <x:c r="T1032" s="50" t="str">
        <x:v>EDINET_company_history</x:v>
      </x:c>
      <x:c r="U1032" s="50" t="str">
        <x:v>有限会社丸六</x:v>
      </x:c>
      <x:c r="V1032" s="54" t="n">
        <x:v>0.3756</x:v>
      </x:c>
      <x:c r="W1032" s="50" t="str">
        <x:v>和里田 聰</x:v>
      </x:c>
      <x:c r="X1032" s="50" t="b">
        <x:f>AND(COUNT(L1032:O1032)=4,L1032&gt;='設定'!$B$6,M1032&gt;='設定'!$B$6,N1032&gt;='設定'!$B$6,O1032&gt;='設定'!$B$6)</x:f>
        <x:v>0</x:v>
      </x:c>
      <x:c r="Y1032" s="50" t="b">
        <x:f>AND(COUNT(G1032:K1032)=5,P1032&gt;='設定'!$B$7)</x:f>
        <x:v>0</x:v>
      </x:c>
      <x:c r="Z1032" s="50" t="b">
        <x:f>AND(ISNUMBER(R1032),R1032&gt;='設定'!$B$8)</x:f>
        <x:v>1</x:v>
      </x:c>
      <x:c r="AA1032" s="50" t="b">
        <x:f>AND(ISNUMBER(S1032),S1032&gt;=DATE(YEAR('設定'!$B$10)-'設定'!$B$9,MONTH('設定'!$B$10),DAY('設定'!$B$10)))</x:f>
        <x:v>0</x:v>
      </x:c>
      <x:c r="AB1032" s="55" t="b">
        <x:v>0</x:v>
      </x:c>
      <x:c r="AC1032" s="55" t="b">
        <x:v>0</x:v>
      </x:c>
      <x:c r="AD1032" s="50" t="n">
        <x:f>IF(X1032,1,0)+IF(Z1032,1,0)+IF(AA1032,1,0)+IF(AB1032,1,0)</x:f>
        <x:v>1</x:v>
      </x:c>
      <x:c r="AE1032" s="50" t="n">
        <x:f>IF(Y1032,1,0)+IF(Z1032,1,0)+IF(AA1032,1,0)+IF(AB1032,1,0)</x:f>
        <x:v>1</x:v>
      </x:c>
      <x:c r="AF1032" s="50" t="n">
        <x:f>IF(Y1032,1,0)+IF(Z1032,1,0)+IF(AA1032,1,0)+IF(AC1032,1,0)</x:f>
        <x:v>1</x:v>
      </x:c>
      <x:c r="AG1032" s="53" t="n">
        <x:v>44348</x:v>
      </x:c>
      <x:c r="AH1032" s="50" t="str">
        <x:v>S100W2C3</x:v>
      </x:c>
      <x:c r="AI1032" s="50" t="str">
        <x:v>OperatingRevenue1SummaryOfBusinessResults</x:v>
      </x:c>
      <x:c r="AJ1032" s="50" t="str">
        <x:v>OperatingIncome</x:v>
      </x:c>
      <x:c r="AK1032" s="53" t="n">
        <x:v>45747</x:v>
      </x:c>
      <x:c r="AL1032" s="50" t="str">
        <x:v>365/365/365/366/365</x:v>
      </x:c>
      <x:c r="AM1032" s="51" t="n">
        <x:v>257445602</x:v>
      </x:c>
      <x:c r="AN1032" s="51" t="n">
        <x:v>975</x:v>
      </x:c>
      <x:c r="AO1032" s="51" t="n">
        <x:f>IFERROR(AM1032*AN1032,"")</x:f>
        <x:v>251009461950</x:v>
      </x:c>
      <x:c r="AP1032" s="56" t="n">
        <x:f>IFERROR(AO1032/(K1032*1000000),"")</x:f>
        <x:v>6.402649269207224</x:v>
      </x:c>
      <x:c r="AQ1032" s="57" t="n">
        <x:v>1018697143.3333334</x:v>
      </x:c>
      <x:c r="AR1032" s="52" t="n">
        <x:v>0.1591361740189724</x:v>
      </x:c>
      <x:c r="AS1032" s="52" t="n">
        <x:v>-0.1786632405801949</x:v>
      </x:c>
      <x:c r="AT1032" s="55" t="b">
        <x:v>1</x:v>
      </x:c>
      <x:c r="AU1032" s="50"/>
      <x:c r="AV1032" s="58" t="n">
        <x:v>0.152630577350697</x:v>
      </x:c>
      <x:c r="AW1032" s="50" t="n">
        <x:v>934</x:v>
      </x:c>
      <x:c r="AX1032" s="50" t="str">
        <x:v>Core Moat</x:v>
      </x:c>
      <x:c r="AY1032" s="50" t="str">
        <x:v>目立つ機械的警告なし（定性確認は別途必要）</x:v>
      </x:c>
      <x:c r="AZ1032" s="59" t="str">
        <x:v>2025-06-23 15:45</x:v>
      </x:c>
      <x:c r="BA1032" s="53" t="n">
        <x:v>37104</x:v>
      </x:c>
      <x:c r="BB1032" s="50"/>
      <x:c r="BC1032" s="50"/>
      <x:c r="BD1032" s="50" t="str">
        <x:v>TOPIX Small 1</x:v>
      </x:c>
    </x:row>
    <x:row r="1033">
      <x:c r="A1033" s="50" t="n">
        <x:v>1032</x:v>
      </x:c>
      <x:c r="B1033" s="50" t="str">
        <x:v>2997</x:v>
      </x:c>
      <x:c r="C1033" s="50" t="str">
        <x:v>2997.T</x:v>
      </x:c>
      <x:c r="D1033" s="50" t="str">
        <x:v>STORAGE-OH Co.,Ltd.</x:v>
      </x:c>
      <x:c r="E1033" s="50" t="str">
        <x:v>Growth Market(Domestic)</x:v>
      </x:c>
      <x:c r="F1033" s="50" t="str">
        <x:v>Real Estate</x:v>
      </x:c>
      <x:c r="G1033" s="51" t="n">
        <x:v>3069.728</x:v>
      </x:c>
      <x:c r="H1033" s="51" t="n">
        <x:v>3065.728</x:v>
      </x:c>
      <x:c r="I1033" s="51" t="n">
        <x:v>3325.443</x:v>
      </x:c>
      <x:c r="J1033" s="51" t="n">
        <x:v>4262.911</x:v>
      </x:c>
      <x:c r="K1033" s="51" t="n">
        <x:v>3999.797</x:v>
      </x:c>
      <x:c r="L1033" s="52" t="n">
        <x:f>IFERROR(H1033/G1033-1,"")</x:f>
        <x:v>-0.0013030470452105591</x:v>
      </x:c>
      <x:c r="M1033" s="52" t="n">
        <x:f>IFERROR(I1033/H1033-1,"")</x:f>
        <x:v>0.08471560425451963</x:v>
      </x:c>
      <x:c r="N1033" s="52" t="n">
        <x:f>IFERROR(J1033/I1033-1,"")</x:f>
        <x:v>0.28190770372548846</x:v>
      </x:c>
      <x:c r="O1033" s="52" t="n">
        <x:f>IFERROR(K1033/J1033-1,"")</x:f>
        <x:v>-0.06172167328851108</x:v>
      </x:c>
      <x:c r="P1033" s="52" t="n">
        <x:f>IFERROR((K1033/G1033)^(1/4)-1,"")</x:f>
        <x:v>0.06840156053074575</x:v>
      </x:c>
      <x:c r="Q1033" s="51" t="n">
        <x:v>191.468</x:v>
      </x:c>
      <x:c r="R1033" s="52" t="n">
        <x:f>IFERROR(Q1033/K1033,"")</x:f>
        <x:v>0.0478694293735407</x:v>
      </x:c>
      <x:c r="S1033" s="53" t="n">
        <x:v>44678</x:v>
      </x:c>
      <x:c r="T1033" s="50" t="str">
        <x:v>local_price_first_trade</x:v>
      </x:c>
      <x:c r="U1033" s="50" t="str">
        <x:v>株式会社ケイ・エル・アイ</x:v>
      </x:c>
      <x:c r="V1033" s="54" t="n">
        <x:v>0.24</x:v>
      </x:c>
      <x:c r="W1033" s="50" t="str">
        <x:v>荒川 滋郎</x:v>
      </x:c>
      <x:c r="X1033" s="50" t="b">
        <x:f>AND(COUNT(L1033:O1033)=4,L1033&gt;='設定'!$B$6,M1033&gt;='設定'!$B$6,N1033&gt;='設定'!$B$6,O1033&gt;='設定'!$B$6)</x:f>
        <x:v>0</x:v>
      </x:c>
      <x:c r="Y1033" s="50" t="b">
        <x:f>AND(COUNT(G1033:K1033)=5,P1033&gt;='設定'!$B$7)</x:f>
        <x:v>0</x:v>
      </x:c>
      <x:c r="Z1033" s="50" t="b">
        <x:f>AND(ISNUMBER(R1033),R1033&gt;='設定'!$B$8)</x:f>
        <x:v>0</x:v>
      </x:c>
      <x:c r="AA1033" s="50" t="b">
        <x:f>AND(ISNUMBER(S1033),S1033&gt;=DATE(YEAR('設定'!$B$10)-'設定'!$B$9,MONTH('設定'!$B$10),DAY('設定'!$B$10)))</x:f>
        <x:v>1</x:v>
      </x:c>
      <x:c r="AB1033" s="55" t="b">
        <x:v>0</x:v>
      </x:c>
      <x:c r="AC1033" s="55" t="b">
        <x:v>0</x:v>
      </x:c>
      <x:c r="AD1033" s="50" t="n">
        <x:f>IF(X1033,1,0)+IF(Z1033,1,0)+IF(AA1033,1,0)+IF(AB1033,1,0)</x:f>
        <x:v>1</x:v>
      </x:c>
      <x:c r="AE1033" s="50" t="n">
        <x:f>IF(Y1033,1,0)+IF(Z1033,1,0)+IF(AA1033,1,0)+IF(AB1033,1,0)</x:f>
        <x:v>1</x:v>
      </x:c>
      <x:c r="AF1033" s="50" t="n">
        <x:f>IF(Y1033,1,0)+IF(Z1033,1,0)+IF(AA1033,1,0)+IF(AC1033,1,0)</x:f>
        <x:v>1</x:v>
      </x:c>
      <x:c r="AG1033" s="53" t="n">
        <x:v>44678</x:v>
      </x:c>
      <x:c r="AH1033" s="50" t="str">
        <x:v>S100Y0E1</x:v>
      </x:c>
      <x:c r="AI1033" s="50" t="str">
        <x:v>NetSalesSummaryOfBusinessResults</x:v>
      </x:c>
      <x:c r="AJ1033" s="50" t="str">
        <x:v>OperatingIncome</x:v>
      </x:c>
      <x:c r="AK1033" s="53" t="n">
        <x:v>46053</x:v>
      </x:c>
      <x:c r="AL1033" s="50" t="str">
        <x:v>365/365/365/366/365</x:v>
      </x:c>
      <x:c r="AM1033" s="51" t="n">
        <x:v>1853500</x:v>
      </x:c>
      <x:c r="AN1033" s="51" t="n">
        <x:v>950</x:v>
      </x:c>
      <x:c r="AO1033" s="51" t="n">
        <x:f>IFERROR(AM1033*AN1033,"")</x:f>
        <x:v>1760825000</x:v>
      </x:c>
      <x:c r="AP1033" s="56" t="n">
        <x:f>IFERROR(AO1033/(K1033*1000000),"")</x:f>
        <x:v>0.44022859160102373</x:v>
      </x:c>
      <x:c r="AQ1033" s="57" t="n">
        <x:v>3254485</x:v>
      </x:c>
      <x:c r="AR1033" s="52" t="n">
        <x:v>0.4292414436431241</x:v>
      </x:c>
      <x:c r="AS1033" s="52" t="n">
        <x:v>-0.3853211009174312</x:v>
      </x:c>
      <x:c r="AT1033" s="55" t="b">
        <x:v>0</x:v>
      </x:c>
      <x:c r="AU1033" s="50" t="str">
        <x:v>low_liquidity</x:v>
      </x:c>
      <x:c r="AV1033" s="58" t="n">
        <x:v>-0.2352422165194171</x:v>
      </x:c>
      <x:c r="AW1033" s="50" t="n">
        <x:v>3148</x:v>
      </x:c>
      <x:c r="AX1033" s="50" t="str">
        <x:v>Transformation Moat</x:v>
      </x:c>
      <x:c r="AY1033" s="50" t="str">
        <x:v>既存適格性フィルター不通過: low_liquidity / 60日平均売買代金2,000万円未満</x:v>
      </x:c>
      <x:c r="AZ1033" s="59" t="str">
        <x:v>2026-04-22 16:17</x:v>
      </x:c>
      <x:c r="BA1033" s="53" t="n">
        <x:v>44652</x:v>
      </x:c>
      <x:c r="BB1033" s="50"/>
      <x:c r="BC1033" s="50"/>
      <x:c r="BD1033" s="50"/>
    </x:row>
    <x:row r="1034">
      <x:c r="A1034" s="50" t="n">
        <x:v>1033</x:v>
      </x:c>
      <x:c r="B1034" s="50" t="str">
        <x:v>7370</x:v>
      </x:c>
      <x:c r="C1034" s="50" t="str">
        <x:v>7370.T</x:v>
      </x:c>
      <x:c r="D1034" s="50" t="str">
        <x:v>Enjin Co.,Ltd.</x:v>
      </x:c>
      <x:c r="E1034" s="50" t="str">
        <x:v>Growth Market(Domestic)</x:v>
      </x:c>
      <x:c r="F1034" s="50" t="str">
        <x:v>Services</x:v>
      </x:c>
      <x:c r="G1034" s="51" t="n">
        <x:v>2163.883</x:v>
      </x:c>
      <x:c r="H1034" s="51" t="n">
        <x:v>3065.5</x:v>
      </x:c>
      <x:c r="I1034" s="51" t="n">
        <x:v>3481.014</x:v>
      </x:c>
      <x:c r="J1034" s="51" t="n">
        <x:v>3064.252</x:v>
      </x:c>
      <x:c r="K1034" s="51" t="n">
        <x:v>2818.069</x:v>
      </x:c>
      <x:c r="L1034" s="52" t="n">
        <x:f>IFERROR(H1034/G1034-1,"")</x:f>
        <x:v>0.41666624304548816</x:v>
      </x:c>
      <x:c r="M1034" s="52" t="n">
        <x:f>IFERROR(I1034/H1034-1,"")</x:f>
        <x:v>0.13554526178437443</x:v>
      </x:c>
      <x:c r="N1034" s="52" t="n">
        <x:f>IFERROR(J1034/I1034-1,"")</x:f>
        <x:v>-0.11972431021535679</x:v>
      </x:c>
      <x:c r="O1034" s="52" t="n">
        <x:f>IFERROR(K1034/J1034-1,"")</x:f>
        <x:v>-0.08034032449028339</x:v>
      </x:c>
      <x:c r="P1034" s="52" t="n">
        <x:f>IFERROR((K1034/G1034)^(1/4)-1,"")</x:f>
        <x:v>0.06826613696757833</x:v>
      </x:c>
      <x:c r="Q1034" s="51" t="n">
        <x:v>851.264</x:v>
      </x:c>
      <x:c r="R1034" s="52" t="n">
        <x:f>IFERROR(Q1034/K1034,"")</x:f>
        <x:v>0.3020735120396271</x:v>
      </x:c>
      <x:c r="S1034" s="53" t="n">
        <x:v>44348</x:v>
      </x:c>
      <x:c r="T1034" s="50" t="str">
        <x:v>EDINET_company_history</x:v>
      </x:c>
      <x:c r="U1034" s="50" t="str">
        <x:v>株式会社Ｓ＆Ｓホールディングス</x:v>
      </x:c>
      <x:c r="V1034" s="54" t="n">
        <x:v>0.4259</x:v>
      </x:c>
      <x:c r="W1034" s="50" t="str">
        <x:v>本田 幸大</x:v>
      </x:c>
      <x:c r="X1034" s="50" t="b">
        <x:f>AND(COUNT(L1034:O1034)=4,L1034&gt;='設定'!$B$6,M1034&gt;='設定'!$B$6,N1034&gt;='設定'!$B$6,O1034&gt;='設定'!$B$6)</x:f>
        <x:v>0</x:v>
      </x:c>
      <x:c r="Y1034" s="50" t="b">
        <x:f>AND(COUNT(G1034:K1034)=5,P1034&gt;='設定'!$B$7)</x:f>
        <x:v>0</x:v>
      </x:c>
      <x:c r="Z1034" s="50" t="b">
        <x:f>AND(ISNUMBER(R1034),R1034&gt;='設定'!$B$8)</x:f>
        <x:v>1</x:v>
      </x:c>
      <x:c r="AA1034" s="50" t="b">
        <x:f>AND(ISNUMBER(S1034),S1034&gt;=DATE(YEAR('設定'!$B$10)-'設定'!$B$9,MONTH('設定'!$B$10),DAY('設定'!$B$10)))</x:f>
        <x:v>0</x:v>
      </x:c>
      <x:c r="AB1034" s="55" t="b">
        <x:v>0</x:v>
      </x:c>
      <x:c r="AC1034" s="55" t="b">
        <x:v>0</x:v>
      </x:c>
      <x:c r="AD1034" s="50" t="n">
        <x:f>IF(X1034,1,0)+IF(Z1034,1,0)+IF(AA1034,1,0)+IF(AB1034,1,0)</x:f>
        <x:v>1</x:v>
      </x:c>
      <x:c r="AE1034" s="50" t="n">
        <x:f>IF(Y1034,1,0)+IF(Z1034,1,0)+IF(AA1034,1,0)+IF(AB1034,1,0)</x:f>
        <x:v>1</x:v>
      </x:c>
      <x:c r="AF1034" s="50" t="n">
        <x:f>IF(Y1034,1,0)+IF(Z1034,1,0)+IF(AA1034,1,0)+IF(AC1034,1,0)</x:f>
        <x:v>1</x:v>
      </x:c>
      <x:c r="AG1034" s="53" t="n">
        <x:v>44365</x:v>
      </x:c>
      <x:c r="AH1034" s="50" t="str">
        <x:v>S100WKFK</x:v>
      </x:c>
      <x:c r="AI1034" s="50" t="str">
        <x:v>NetSalesSummaryOfBusinessResults</x:v>
      </x:c>
      <x:c r="AJ1034" s="50" t="str">
        <x:v>OperatingIncome</x:v>
      </x:c>
      <x:c r="AK1034" s="53" t="n">
        <x:v>45808</x:v>
      </x:c>
      <x:c r="AL1034" s="50" t="str">
        <x:v>365/365/365/366/365</x:v>
      </x:c>
      <x:c r="AM1034" s="51" t="n">
        <x:v>7043000</x:v>
      </x:c>
      <x:c r="AN1034" s="51" t="n">
        <x:v>731</x:v>
      </x:c>
      <x:c r="AO1034" s="51" t="n">
        <x:f>IFERROR(AM1034*AN1034,"")</x:f>
        <x:v>5148433000</x:v>
      </x:c>
      <x:c r="AP1034" s="56" t="n">
        <x:f>IFERROR(AO1034/(K1034*1000000),"")</x:f>
        <x:v>1.8269364589724382</x:v>
      </x:c>
      <x:c r="AQ1034" s="57" t="n">
        <x:v>9298558.333333334</x:v>
      </x:c>
      <x:c r="AR1034" s="52" t="n">
        <x:v>0.518358375791218</x:v>
      </x:c>
      <x:c r="AS1034" s="52" t="n">
        <x:v>-0.8634128066157656</x:v>
      </x:c>
      <x:c r="AT1034" s="55" t="b">
        <x:v>0</x:v>
      </x:c>
      <x:c r="AU1034" s="50" t="str">
        <x:v>low_liquidity</x:v>
      </x:c>
      <x:c r="AV1034" s="58" t="n">
        <x:v>-0.0962349985213077</x:v>
      </x:c>
      <x:c r="AW1034" s="50" t="n">
        <x:v>2582</x:v>
      </x:c>
      <x:c r="AX1034" s="50" t="str">
        <x:v>Core Moat</x:v>
      </x:c>
      <x:c r="AY1034" s="50" t="str">
        <x:v>既存適格性フィルター不通過: low_liquidity / 60日平均売買代金2,000万円未満 / ローカル5年最大下落率-60%以下</x:v>
      </x:c>
      <x:c r="AZ1034" s="59" t="str">
        <x:v>2025-08-21 15:15</x:v>
      </x:c>
      <x:c r="BA1034" s="53" t="n">
        <x:v>44348</x:v>
      </x:c>
      <x:c r="BB1034" s="50"/>
      <x:c r="BC1034" s="50"/>
      <x:c r="BD1034" s="50"/>
    </x:row>
    <x:row r="1035">
      <x:c r="A1035" s="50" t="n">
        <x:v>1034</x:v>
      </x:c>
      <x:c r="B1035" s="50" t="str">
        <x:v>4382</x:v>
      </x:c>
      <x:c r="C1035" s="50" t="str">
        <x:v>4382.T</x:v>
      </x:c>
      <x:c r="D1035" s="50" t="str">
        <x:v>HEROZ,Inc.</x:v>
      </x:c>
      <x:c r="E1035" s="50" t="str">
        <x:v>Standard Market(Domestic)</x:v>
      </x:c>
      <x:c r="F1035" s="50" t="str">
        <x:v>Information &amp; Communication</x:v>
      </x:c>
      <x:c r="G1035" s="51" t="n">
        <x:v>1556.593</x:v>
      </x:c>
      <x:c r="H1035" s="51" t="n">
        <x:v>1482.969</x:v>
      </x:c>
      <x:c r="I1035" s="51" t="n">
        <x:v>1572.58</x:v>
      </x:c>
      <x:c r="J1035" s="51" t="n">
        <x:v>1747.091</x:v>
      </x:c>
      <x:c r="K1035" s="51" t="n">
        <x:v>2025.99</x:v>
      </x:c>
      <x:c r="L1035" s="52" t="n">
        <x:f>IFERROR(H1035/G1035-1,"")</x:f>
        <x:v>-0.04729816978490842</x:v>
      </x:c>
      <x:c r="M1035" s="52" t="n">
        <x:f>IFERROR(I1035/H1035-1,"")</x:f>
        <x:v>0.060426752008976514</x:v>
      </x:c>
      <x:c r="N1035" s="52" t="n">
        <x:f>IFERROR(J1035/I1035-1,"")</x:f>
        <x:v>0.1109711429625202</x:v>
      </x:c>
      <x:c r="O1035" s="52" t="n">
        <x:f>IFERROR(K1035/J1035-1,"")</x:f>
        <x:v>0.15963621814776685</x:v>
      </x:c>
      <x:c r="P1035" s="52" t="n">
        <x:f>IFERROR((K1035/G1035)^(1/4)-1,"")</x:f>
        <x:v>0.06810895471387934</x:v>
      </x:c>
      <x:c r="Q1035" s="51" t="n">
        <x:v>16.039</x:v>
      </x:c>
      <x:c r="R1035" s="52" t="n">
        <x:f>IFERROR(Q1035/K1035,"")</x:f>
        <x:v>0.00791662347790463</x:v>
      </x:c>
      <x:c r="S1035" s="53" t="n">
        <x:v>43191</x:v>
      </x:c>
      <x:c r="T1035" s="50" t="str">
        <x:v>EDINET_company_history</x:v>
      </x:c>
      <x:c r="U1035" s="50" t="str">
        <x:v>林 隆弘</x:v>
      </x:c>
      <x:c r="V1035" s="54" t="n">
        <x:v>0.2858</x:v>
      </x:c>
      <x:c r="W1035" s="50" t="str">
        <x:v>林 隆弘 / 高橋 知裕</x:v>
      </x:c>
      <x:c r="X1035" s="50" t="b">
        <x:f>AND(COUNT(L1035:O1035)=4,L1035&gt;='設定'!$B$6,M1035&gt;='設定'!$B$6,N1035&gt;='設定'!$B$6,O1035&gt;='設定'!$B$6)</x:f>
        <x:v>0</x:v>
      </x:c>
      <x:c r="Y1035" s="50" t="b">
        <x:f>AND(COUNT(G1035:K1035)=5,P1035&gt;='設定'!$B$7)</x:f>
        <x:v>0</x:v>
      </x:c>
      <x:c r="Z1035" s="50" t="b">
        <x:f>AND(ISNUMBER(R1035),R1035&gt;='設定'!$B$8)</x:f>
        <x:v>0</x:v>
      </x:c>
      <x:c r="AA1035" s="50" t="b">
        <x:f>AND(ISNUMBER(S1035),S1035&gt;=DATE(YEAR('設定'!$B$10)-'設定'!$B$9,MONTH('設定'!$B$10),DAY('設定'!$B$10)))</x:f>
        <x:v>0</x:v>
      </x:c>
      <x:c r="AB1035" s="55" t="b">
        <x:v>1</x:v>
      </x:c>
      <x:c r="AC1035" s="55" t="b">
        <x:v>1</x:v>
      </x:c>
      <x:c r="AD1035" s="50" t="n">
        <x:f>IF(X1035,1,0)+IF(Z1035,1,0)+IF(AA1035,1,0)+IF(AB1035,1,0)</x:f>
        <x:v>1</x:v>
      </x:c>
      <x:c r="AE1035" s="50" t="n">
        <x:f>IF(Y1035,1,0)+IF(Z1035,1,0)+IF(AA1035,1,0)+IF(AB1035,1,0)</x:f>
        <x:v>1</x:v>
      </x:c>
      <x:c r="AF1035" s="50" t="n">
        <x:f>IF(Y1035,1,0)+IF(Z1035,1,0)+IF(AA1035,1,0)+IF(AC1035,1,0)</x:f>
        <x:v>1</x:v>
      </x:c>
      <x:c r="AG1035" s="53" t="n">
        <x:v>44348</x:v>
      </x:c>
      <x:c r="AH1035" s="50" t="str">
        <x:v>S100WEIR</x:v>
      </x:c>
      <x:c r="AI1035" s="50" t="str">
        <x:v>NetSalesSummaryOfBusinessResults</x:v>
      </x:c>
      <x:c r="AJ1035" s="50" t="str">
        <x:v>OperatingIncome</x:v>
      </x:c>
      <x:c r="AK1035" s="53" t="n">
        <x:v>45777</x:v>
      </x:c>
      <x:c r="AL1035" s="50" t="str">
        <x:v>365/365/365/366/365</x:v>
      </x:c>
      <x:c r="AM1035" s="51" t="n">
        <x:v>15174468</x:v>
      </x:c>
      <x:c r="AN1035" s="51" t="n">
        <x:v>706</x:v>
      </x:c>
      <x:c r="AO1035" s="51" t="n">
        <x:f>IFERROR(AM1035*AN1035,"")</x:f>
        <x:v>10713174408</x:v>
      </x:c>
      <x:c r="AP1035" s="56" t="n">
        <x:f>IFERROR(AO1035/(K1035*1000000),"")</x:f>
        <x:v>5.287871316245391</x:v>
      </x:c>
      <x:c r="AQ1035" s="57" t="n">
        <x:v>42054535</x:v>
      </x:c>
      <x:c r="AR1035" s="52" t="n">
        <x:v>0.5348252988522895</x:v>
      </x:c>
      <x:c r="AS1035" s="52" t="n">
        <x:v>-0.7171474358974359</x:v>
      </x:c>
      <x:c r="AT1035" s="55" t="b">
        <x:v>1</x:v>
      </x:c>
      <x:c r="AU1035" s="50"/>
      <x:c r="AV1035" s="58" t="n">
        <x:v>-0.0934957470813571</x:v>
      </x:c>
      <x:c r="AW1035" s="50" t="n">
        <x:v>2564</x:v>
      </x:c>
      <x:c r="AX1035" s="50" t="str">
        <x:v>Transformation Moat</x:v>
      </x:c>
      <x:c r="AY1035" s="50" t="str">
        <x:v>ローカル5年最大下落率-60%以下</x:v>
      </x:c>
      <x:c r="AZ1035" s="59" t="str">
        <x:v>2025-07-24 14:35</x:v>
      </x:c>
      <x:c r="BA1035" s="53" t="n">
        <x:v>43191</x:v>
      </x:c>
      <x:c r="BB1035" s="50" t="str">
        <x:v>林 隆弘</x:v>
      </x:c>
      <x:c r="BC1035" s="50"/>
      <x:c r="BD1035" s="50" t="str">
        <x:v>TOPIX Small 2</x:v>
      </x:c>
    </x:row>
    <x:row r="1036">
      <x:c r="A1036" s="50" t="n">
        <x:v>1035</x:v>
      </x:c>
      <x:c r="B1036" s="50" t="str">
        <x:v>1844</x:v>
      </x:c>
      <x:c r="C1036" s="50" t="str">
        <x:v>1844.T</x:v>
      </x:c>
      <x:c r="D1036" s="50" t="str">
        <x:v>OHMORI CO.,LTD.</x:v>
      </x:c>
      <x:c r="E1036" s="50" t="str">
        <x:v>Standard Market(Domestic)</x:v>
      </x:c>
      <x:c r="F1036" s="50" t="str">
        <x:v>Construction</x:v>
      </x:c>
      <x:c r="G1036" s="51" t="n">
        <x:v>4954.536</x:v>
      </x:c>
      <x:c r="H1036" s="51" t="n">
        <x:v>5244.819</x:v>
      </x:c>
      <x:c r="I1036" s="51" t="n">
        <x:v>6054.025</x:v>
      </x:c>
      <x:c r="J1036" s="51" t="n">
        <x:v>5981.732</x:v>
      </x:c>
      <x:c r="K1036" s="51" t="n">
        <x:v>6443.842</x:v>
      </x:c>
      <x:c r="L1036" s="52" t="n">
        <x:f>IFERROR(H1036/G1036-1,"")</x:f>
        <x:v>0.05858934116131165</x:v>
      </x:c>
      <x:c r="M1036" s="52" t="n">
        <x:f>IFERROR(I1036/H1036-1,"")</x:f>
        <x:v>0.154286735157114</x:v>
      </x:c>
      <x:c r="N1036" s="52" t="n">
        <x:f>IFERROR(J1036/I1036-1,"")</x:f>
        <x:v>-0.01194131177192026</x:v>
      </x:c>
      <x:c r="O1036" s="52" t="n">
        <x:f>IFERROR(K1036/J1036-1,"")</x:f>
        <x:v>0.07725354462553646</x:v>
      </x:c>
      <x:c r="P1036" s="52" t="n">
        <x:f>IFERROR((K1036/G1036)^(1/4)-1,"")</x:f>
        <x:v>0.06791201733005336</x:v>
      </x:c>
      <x:c r="Q1036" s="51" t="n">
        <x:v>785.075</x:v>
      </x:c>
      <x:c r="R1036" s="52" t="n">
        <x:f>IFERROR(Q1036/K1036,"")</x:f>
        <x:v>0.12183337207833465</x:v>
      </x:c>
      <x:c r="S1036" s="53" t="n">
        <x:v>35156</x:v>
      </x:c>
      <x:c r="T1036" s="50" t="str">
        <x:v>EDINET_company_history</x:v>
      </x:c>
      <x:c r="U1036" s="50" t="str">
        <x:v>WINBASE TECHNOLOGIES LIMITED （常任代理人 垣鍔公良）</x:v>
      </x:c>
      <x:c r="V1036" s="54" t="n">
        <x:v>0.0558</x:v>
      </x:c>
      <x:c r="W1036" s="50" t="str">
        <x:v>栗城 幹雄</x:v>
      </x:c>
      <x:c r="X1036" s="50" t="b">
        <x:f>AND(COUNT(L1036:O1036)=4,L1036&gt;='設定'!$B$6,M1036&gt;='設定'!$B$6,N1036&gt;='設定'!$B$6,O1036&gt;='設定'!$B$6)</x:f>
        <x:v>0</x:v>
      </x:c>
      <x:c r="Y1036" s="50" t="b">
        <x:f>AND(COUNT(G1036:K1036)=5,P1036&gt;='設定'!$B$7)</x:f>
        <x:v>0</x:v>
      </x:c>
      <x:c r="Z1036" s="50" t="b">
        <x:f>AND(ISNUMBER(R1036),R1036&gt;='設定'!$B$8)</x:f>
        <x:v>1</x:v>
      </x:c>
      <x:c r="AA1036" s="50" t="b">
        <x:f>AND(ISNUMBER(S1036),S1036&gt;=DATE(YEAR('設定'!$B$10)-'設定'!$B$9,MONTH('設定'!$B$10),DAY('設定'!$B$10)))</x:f>
        <x:v>0</x:v>
      </x:c>
      <x:c r="AB1036" s="55" t="b">
        <x:v>0</x:v>
      </x:c>
      <x:c r="AC1036" s="55" t="b">
        <x:v>0</x:v>
      </x:c>
      <x:c r="AD1036" s="50" t="n">
        <x:f>IF(X1036,1,0)+IF(Z1036,1,0)+IF(AA1036,1,0)+IF(AB1036,1,0)</x:f>
        <x:v>1</x:v>
      </x:c>
      <x:c r="AE1036" s="50" t="n">
        <x:f>IF(Y1036,1,0)+IF(Z1036,1,0)+IF(AA1036,1,0)+IF(AB1036,1,0)</x:f>
        <x:v>1</x:v>
      </x:c>
      <x:c r="AF1036" s="50" t="n">
        <x:f>IF(Y1036,1,0)+IF(Z1036,1,0)+IF(AA1036,1,0)+IF(AC1036,1,0)</x:f>
        <x:v>1</x:v>
      </x:c>
      <x:c r="AG1036" s="53" t="n">
        <x:v>44348</x:v>
      </x:c>
      <x:c r="AH1036" s="50" t="str">
        <x:v>S100WWZA</x:v>
      </x:c>
      <x:c r="AI1036" s="50" t="str">
        <x:v>NetSalesSummaryOfBusinessResults</x:v>
      </x:c>
      <x:c r="AJ1036" s="50" t="str">
        <x:v>OperatingIncome</x:v>
      </x:c>
      <x:c r="AK1036" s="53" t="n">
        <x:v>45869</x:v>
      </x:c>
      <x:c r="AL1036" s="50" t="str">
        <x:v>365/365/365/366/365</x:v>
      </x:c>
      <x:c r="AM1036" s="51" t="n">
        <x:v>18654249</x:v>
      </x:c>
      <x:c r="AN1036" s="51" t="n">
        <x:v>503</x:v>
      </x:c>
      <x:c r="AO1036" s="51" t="n">
        <x:f>IFERROR(AM1036*AN1036,"")</x:f>
        <x:v>9383087247</x:v>
      </x:c>
      <x:c r="AP1036" s="56" t="n">
        <x:f>IFERROR(AO1036/(K1036*1000000),"")</x:f>
        <x:v>1.4561324202238355</x:v>
      </x:c>
      <x:c r="AQ1036" s="57" t="n">
        <x:v>154772025</x:v>
      </x:c>
      <x:c r="AR1036" s="52" t="n">
        <x:v>0.442684729160645</x:v>
      </x:c>
      <x:c r="AS1036" s="52" t="n">
        <x:v>-0.7086956521739131</x:v>
      </x:c>
      <x:c r="AT1036" s="55" t="b">
        <x:v>0</x:v>
      </x:c>
      <x:c r="AU1036" s="50" t="str">
        <x:v>repeated_negative_operating_cf</x:v>
      </x:c>
      <x:c r="AV1036" s="58" t="n">
        <x:v>-0.1829458903658637</x:v>
      </x:c>
      <x:c r="AW1036" s="50" t="n">
        <x:v>2966</x:v>
      </x:c>
      <x:c r="AX1036" s="50" t="str">
        <x:v>Transformation Moat</x:v>
      </x:c>
      <x:c r="AY1036" s="50" t="str">
        <x:v>既存適格性フィルター不通過: repeated_negative_operating_cf / ローカル5年最大下落率-60%以下</x:v>
      </x:c>
      <x:c r="AZ1036" s="59" t="str">
        <x:v>2025-10-28 10:39</x:v>
      </x:c>
      <x:c r="BA1036" s="53" t="n">
        <x:v>35156</x:v>
      </x:c>
      <x:c r="BB1036" s="50"/>
      <x:c r="BC1036" s="50"/>
      <x:c r="BD1036" s="50"/>
    </x:row>
    <x:row r="1037">
      <x:c r="A1037" s="50" t="n">
        <x:v>1036</x:v>
      </x:c>
      <x:c r="B1037" s="50" t="str">
        <x:v>8747</x:v>
      </x:c>
      <x:c r="C1037" s="50" t="str">
        <x:v>8747.T</x:v>
      </x:c>
      <x:c r="D1037" s="50" t="str">
        <x:v>YUTAKA TRUSTY SECURITIES CO.,LTD.</x:v>
      </x:c>
      <x:c r="E1037" s="50" t="str">
        <x:v>Standard Market(Domestic)</x:v>
      </x:c>
      <x:c r="F1037" s="50" t="str">
        <x:v>Securities and Commodities Futures</x:v>
      </x:c>
      <x:c r="G1037" s="51" t="n">
        <x:v>5891.726</x:v>
      </x:c>
      <x:c r="H1037" s="51" t="n">
        <x:v>6715.851</x:v>
      </x:c>
      <x:c r="I1037" s="51" t="n">
        <x:v>6874.583</x:v>
      </x:c>
      <x:c r="J1037" s="51" t="n">
        <x:v>7402.143</x:v>
      </x:c>
      <x:c r="K1037" s="51" t="n">
        <x:v>7662.117</x:v>
      </x:c>
      <x:c r="L1037" s="52" t="n">
        <x:f>IFERROR(H1037/G1037-1,"")</x:f>
        <x:v>0.1398783650156168</x:v>
      </x:c>
      <x:c r="M1037" s="52" t="n">
        <x:f>IFERROR(I1037/H1037-1,"")</x:f>
        <x:v>0.02363542609864333</x:v>
      </x:c>
      <x:c r="N1037" s="52" t="n">
        <x:f>IFERROR(J1037/I1037-1,"")</x:f>
        <x:v>0.07674065466952684</x:v>
      </x:c>
      <x:c r="O1037" s="52" t="n">
        <x:f>IFERROR(K1037/J1037-1,"")</x:f>
        <x:v>0.03512145063936223</x:v>
      </x:c>
      <x:c r="P1037" s="52" t="n">
        <x:f>IFERROR((K1037/G1037)^(1/4)-1,"")</x:f>
        <x:v>0.06789009787900291</x:v>
      </x:c>
      <x:c r="Q1037" s="51" t="n">
        <x:v>2074.265</x:v>
      </x:c>
      <x:c r="R1037" s="52" t="n">
        <x:f>IFERROR(Q1037/K1037,"")</x:f>
        <x:v>0.2707169572064744</x:v>
      </x:c>
      <x:c r="S1037" s="53" t="n">
        <x:v>38322</x:v>
      </x:c>
      <x:c r="T1037" s="50" t="str">
        <x:v>EDINET_company_history</x:v>
      </x:c>
      <x:c r="U1037" s="50" t="str">
        <x:v>株式会社多々良マネジメント</x:v>
      </x:c>
      <x:c r="V1037" s="54" t="n">
        <x:v>0.1664</x:v>
      </x:c>
      <x:c r="W1037" s="50" t="str">
        <x:v>多々良 實夫 / 安成 政文</x:v>
      </x:c>
      <x:c r="X1037" s="50" t="b">
        <x:f>AND(COUNT(L1037:O1037)=4,L1037&gt;='設定'!$B$6,M1037&gt;='設定'!$B$6,N1037&gt;='設定'!$B$6,O1037&gt;='設定'!$B$6)</x:f>
        <x:v>0</x:v>
      </x:c>
      <x:c r="Y1037" s="50" t="b">
        <x:f>AND(COUNT(G1037:K1037)=5,P1037&gt;='設定'!$B$7)</x:f>
        <x:v>0</x:v>
      </x:c>
      <x:c r="Z1037" s="50" t="b">
        <x:f>AND(ISNUMBER(R1037),R1037&gt;='設定'!$B$8)</x:f>
        <x:v>1</x:v>
      </x:c>
      <x:c r="AA1037" s="50" t="b">
        <x:f>AND(ISNUMBER(S1037),S1037&gt;=DATE(YEAR('設定'!$B$10)-'設定'!$B$9,MONTH('設定'!$B$10),DAY('設定'!$B$10)))</x:f>
        <x:v>0</x:v>
      </x:c>
      <x:c r="AB1037" s="55" t="b">
        <x:v>0</x:v>
      </x:c>
      <x:c r="AC1037" s="55" t="b">
        <x:v>0</x:v>
      </x:c>
      <x:c r="AD1037" s="50" t="n">
        <x:f>IF(X1037,1,0)+IF(Z1037,1,0)+IF(AA1037,1,0)+IF(AB1037,1,0)</x:f>
        <x:v>1</x:v>
      </x:c>
      <x:c r="AE1037" s="50" t="n">
        <x:f>IF(Y1037,1,0)+IF(Z1037,1,0)+IF(AA1037,1,0)+IF(AB1037,1,0)</x:f>
        <x:v>1</x:v>
      </x:c>
      <x:c r="AF1037" s="50" t="n">
        <x:f>IF(Y1037,1,0)+IF(Z1037,1,0)+IF(AA1037,1,0)+IF(AC1037,1,0)</x:f>
        <x:v>1</x:v>
      </x:c>
      <x:c r="AG1037" s="53" t="n">
        <x:v>44348</x:v>
      </x:c>
      <x:c r="AH1037" s="50" t="str">
        <x:v>S100W7GA</x:v>
      </x:c>
      <x:c r="AI1037" s="50" t="str">
        <x:v>OperatingRevenue1SummaryOfBusinessResults</x:v>
      </x:c>
      <x:c r="AJ1037" s="50" t="str">
        <x:v>OperatingIncome</x:v>
      </x:c>
      <x:c r="AK1037" s="53" t="n">
        <x:v>45747</x:v>
      </x:c>
      <x:c r="AL1037" s="50" t="str">
        <x:v>365/365/365/366/365</x:v>
      </x:c>
      <x:c r="AM1037" s="51" t="n">
        <x:v>6009272</x:v>
      </x:c>
      <x:c r="AN1037" s="51" t="n">
        <x:v>2148</x:v>
      </x:c>
      <x:c r="AO1037" s="51" t="n">
        <x:f>IFERROR(AM1037*AN1037,"")</x:f>
        <x:v>12907916256</x:v>
      </x:c>
      <x:c r="AP1037" s="56" t="n">
        <x:f>IFERROR(AO1037/(K1037*1000000),"")</x:f>
        <x:v>1.6846409753335794</x:v>
      </x:c>
      <x:c r="AQ1037" s="57" t="n">
        <x:v>48594296.666666664</x:v>
      </x:c>
      <x:c r="AR1037" s="52" t="n">
        <x:v>0.2854659277446595</x:v>
      </x:c>
      <x:c r="AS1037" s="52" t="n">
        <x:v>-0.3278971546536408</x:v>
      </x:c>
      <x:c r="AT1037" s="55" t="b">
        <x:v>1</x:v>
      </x:c>
      <x:c r="AU1037" s="50"/>
      <x:c r="AV1037" s="58" t="n">
        <x:v>0.054374376298111</x:v>
      </x:c>
      <x:c r="AW1037" s="50" t="n">
        <x:v>1492</x:v>
      </x:c>
      <x:c r="AX1037" s="50" t="str">
        <x:v>Discovery</x:v>
      </x:c>
      <x:c r="AY1037" s="50" t="str">
        <x:v>目立つ機械的警告なし（定性確認は別途必要）</x:v>
      </x:c>
      <x:c r="AZ1037" s="59" t="str">
        <x:v>2025-06-27 12:23</x:v>
      </x:c>
      <x:c r="BA1037" s="53" t="n">
        <x:v>38322</x:v>
      </x:c>
      <x:c r="BB1037" s="50"/>
      <x:c r="BC1037" s="50"/>
      <x:c r="BD1037" s="50"/>
    </x:row>
    <x:row r="1038">
      <x:c r="A1038" s="50" t="n">
        <x:v>1037</x:v>
      </x:c>
      <x:c r="B1038" s="50" t="str">
        <x:v>6648</x:v>
      </x:c>
      <x:c r="C1038" s="50" t="str">
        <x:v>6648.T</x:v>
      </x:c>
      <x:c r="D1038" s="50" t="str">
        <x:v>KAWADEN CORPORATION</x:v>
      </x:c>
      <x:c r="E1038" s="50" t="str">
        <x:v>Standard Market(Domestic)</x:v>
      </x:c>
      <x:c r="F1038" s="50" t="str">
        <x:v>Electric Appliances</x:v>
      </x:c>
      <x:c r="G1038" s="51" t="n">
        <x:v>18623</x:v>
      </x:c>
      <x:c r="H1038" s="51" t="n">
        <x:v>18306</x:v>
      </x:c>
      <x:c r="I1038" s="51" t="n">
        <x:v>19664</x:v>
      </x:c>
      <x:c r="J1038" s="51" t="n">
        <x:v>21334</x:v>
      </x:c>
      <x:c r="K1038" s="51" t="n">
        <x:v>24218</x:v>
      </x:c>
      <x:c r="L1038" s="52" t="n">
        <x:f>IFERROR(H1038/G1038-1,"")</x:f>
        <x:v>-0.01702196208988882</x:v>
      </x:c>
      <x:c r="M1038" s="52" t="n">
        <x:f>IFERROR(I1038/H1038-1,"")</x:f>
        <x:v>0.07418332787064341</x:v>
      </x:c>
      <x:c r="N1038" s="52" t="n">
        <x:f>IFERROR(J1038/I1038-1,"")</x:f>
        <x:v>0.08492676973148905</x:v>
      </x:c>
      <x:c r="O1038" s="52" t="n">
        <x:f>IFERROR(K1038/J1038-1,"")</x:f>
        <x:v>0.13518327552263987</x:v>
      </x:c>
      <x:c r="P1038" s="52" t="n">
        <x:f>IFERROR((K1038/G1038)^(1/4)-1,"")</x:f>
        <x:v>0.06787927482543554</x:v>
      </x:c>
      <x:c r="Q1038" s="51" t="n">
        <x:v>2589.559</x:v>
      </x:c>
      <x:c r="R1038" s="52" t="n">
        <x:f>IFERROR(Q1038/K1038,"")</x:f>
        <x:v>0.10692703774052359</x:v>
      </x:c>
      <x:c r="S1038" s="53" t="n">
        <x:v>22951</x:v>
      </x:c>
      <x:c r="T1038" s="50" t="str">
        <x:v>EDINET_company_history</x:v>
      </x:c>
      <x:c r="U1038" s="50" t="str">
        <x:v>融和実業株式会社</x:v>
      </x:c>
      <x:c r="V1038" s="54" t="n">
        <x:v>0.1071</x:v>
      </x:c>
      <x:c r="W1038" s="50" t="str">
        <x:v>信岡 久司 / 相澤 利雄 / 河合 秀樹</x:v>
      </x:c>
      <x:c r="X1038" s="50" t="b">
        <x:f>AND(COUNT(L1038:O1038)=4,L1038&gt;='設定'!$B$6,M1038&gt;='設定'!$B$6,N1038&gt;='設定'!$B$6,O1038&gt;='設定'!$B$6)</x:f>
        <x:v>0</x:v>
      </x:c>
      <x:c r="Y1038" s="50" t="b">
        <x:f>AND(COUNT(G1038:K1038)=5,P1038&gt;='設定'!$B$7)</x:f>
        <x:v>0</x:v>
      </x:c>
      <x:c r="Z1038" s="50" t="b">
        <x:f>AND(ISNUMBER(R1038),R1038&gt;='設定'!$B$8)</x:f>
        <x:v>1</x:v>
      </x:c>
      <x:c r="AA1038" s="50" t="b">
        <x:f>AND(ISNUMBER(S1038),S1038&gt;=DATE(YEAR('設定'!$B$10)-'設定'!$B$9,MONTH('設定'!$B$10),DAY('設定'!$B$10)))</x:f>
        <x:v>0</x:v>
      </x:c>
      <x:c r="AB1038" s="55" t="b">
        <x:v>0</x:v>
      </x:c>
      <x:c r="AC1038" s="55" t="b">
        <x:v>0</x:v>
      </x:c>
      <x:c r="AD1038" s="50" t="n">
        <x:f>IF(X1038,1,0)+IF(Z1038,1,0)+IF(AA1038,1,0)+IF(AB1038,1,0)</x:f>
        <x:v>1</x:v>
      </x:c>
      <x:c r="AE1038" s="50" t="n">
        <x:f>IF(Y1038,1,0)+IF(Z1038,1,0)+IF(AA1038,1,0)+IF(AB1038,1,0)</x:f>
        <x:v>1</x:v>
      </x:c>
      <x:c r="AF1038" s="50" t="n">
        <x:f>IF(Y1038,1,0)+IF(Z1038,1,0)+IF(AA1038,1,0)+IF(AC1038,1,0)</x:f>
        <x:v>1</x:v>
      </x:c>
      <x:c r="AG1038" s="53" t="n">
        <x:v>44348</x:v>
      </x:c>
      <x:c r="AH1038" s="50" t="str">
        <x:v>S100W5A3</x:v>
      </x:c>
      <x:c r="AI1038" s="50" t="str">
        <x:v>NetSalesSummaryOfBusinessResults</x:v>
      </x:c>
      <x:c r="AJ1038" s="50" t="str">
        <x:v>OperatingIncome</x:v>
      </x:c>
      <x:c r="AK1038" s="53" t="n">
        <x:v>45747</x:v>
      </x:c>
      <x:c r="AL1038" s="50" t="str">
        <x:v>365/365/365/366/365</x:v>
      </x:c>
      <x:c r="AM1038" s="51" t="n">
        <x:v>3203200</x:v>
      </x:c>
      <x:c r="AN1038" s="51" t="n">
        <x:v>1729</x:v>
      </x:c>
      <x:c r="AO1038" s="51" t="n">
        <x:f>IFERROR(AM1038*AN1038,"")</x:f>
        <x:v>5538332800</x:v>
      </x:c>
      <x:c r="AP1038" s="56" t="n">
        <x:f>IFERROR(AO1038/(K1038*1000000),"")</x:f>
        <x:v>0.22868662977950285</x:v>
      </x:c>
      <x:c r="AQ1038" s="57" t="n">
        <x:v>162615866.66666666</x:v>
      </x:c>
      <x:c r="AR1038" s="52" t="n">
        <x:v>0.3667578192743668</x:v>
      </x:c>
      <x:c r="AS1038" s="52" t="n">
        <x:v>-0.3470149219146956</x:v>
      </x:c>
      <x:c r="AT1038" s="55" t="b">
        <x:v>1</x:v>
      </x:c>
      <x:c r="AU1038" s="50"/>
      <x:c r="AV1038" s="58" t="n">
        <x:v>0.6043488133806569</x:v>
      </x:c>
      <x:c r="AW1038" s="50" t="n">
        <x:v>32</x:v>
      </x:c>
      <x:c r="AX1038" s="50" t="str">
        <x:v>Future Moat</x:v>
      </x:c>
      <x:c r="AY1038" s="50" t="str">
        <x:v>目立つ機械的警告なし（定性確認は別途必要）</x:v>
      </x:c>
      <x:c r="AZ1038" s="59" t="str">
        <x:v>2025-06-25 14:33</x:v>
      </x:c>
      <x:c r="BA1038" s="53" t="n">
        <x:v>22951</x:v>
      </x:c>
      <x:c r="BB1038" s="50"/>
      <x:c r="BC1038" s="50"/>
      <x:c r="BD1038" s="50"/>
    </x:row>
    <x:row r="1039">
      <x:c r="A1039" s="50" t="n">
        <x:v>1038</x:v>
      </x:c>
      <x:c r="B1039" s="50" t="str">
        <x:v>9843</x:v>
      </x:c>
      <x:c r="C1039" s="50" t="str">
        <x:v>9843.T</x:v>
      </x:c>
      <x:c r="D1039" s="50" t="str">
        <x:v>Nitori Holdings Co.,Ltd.</x:v>
      </x:c>
      <x:c r="E1039" s="50" t="str">
        <x:v>Prime Market (Domestic)</x:v>
      </x:c>
      <x:c r="F1039" s="50" t="str">
        <x:v>Retail Trade</x:v>
      </x:c>
      <x:c r="G1039" s="51" t="n">
        <x:v>716900</x:v>
      </x:c>
      <x:c r="H1039" s="51" t="n">
        <x:v>811581</x:v>
      </x:c>
      <x:c r="I1039" s="51" t="n">
        <x:v>948094</x:v>
      </x:c>
      <x:c r="J1039" s="51" t="n">
        <x:v>895799</x:v>
      </x:c>
      <x:c r="K1039" s="51" t="n">
        <x:v>928950</x:v>
      </x:c>
      <x:c r="L1039" s="52" t="n">
        <x:f>IFERROR(H1039/G1039-1,"")</x:f>
        <x:v>0.13207002371320975</x:v>
      </x:c>
      <x:c r="M1039" s="52" t="n">
        <x:f>IFERROR(I1039/H1039-1,"")</x:f>
        <x:v>0.16820625421245694</x:v>
      </x:c>
      <x:c r="N1039" s="52" t="n">
        <x:f>IFERROR(J1039/I1039-1,"")</x:f>
        <x:v>-0.05515803285328247</x:v>
      </x:c>
      <x:c r="O1039" s="52" t="n">
        <x:f>IFERROR(K1039/J1039-1,"")</x:f>
        <x:v>0.0370071857637706</x:v>
      </x:c>
      <x:c r="P1039" s="52" t="n">
        <x:f>IFERROR((K1039/G1039)^(1/4)-1,"")</x:f>
        <x:v>0.06692388984743114</x:v>
      </x:c>
      <x:c r="Q1039" s="51" t="n">
        <x:v>117665</x:v>
      </x:c>
      <x:c r="R1039" s="52" t="n">
        <x:f>IFERROR(Q1039/K1039,"")</x:f>
        <x:v>0.12666451369826148</x:v>
      </x:c>
      <x:c r="S1039" s="53" t="n">
        <x:v>32752</x:v>
      </x:c>
      <x:c r="T1039" s="50" t="str">
        <x:v>EDINET_company_history</x:v>
      </x:c>
      <x:c r="U1039" s="50" t="str">
        <x:v>株式会社ニトリ商事</x:v>
      </x:c>
      <x:c r="V1039" s="54" t="n">
        <x:v>0.1834</x:v>
      </x:c>
      <x:c r="W1039" s="50" t="str">
        <x:v>似鳥 昭雄 / 白井 俊之 / 武田 政則</x:v>
      </x:c>
      <x:c r="X1039" s="50" t="b">
        <x:f>AND(COUNT(L1039:O1039)=4,L1039&gt;='設定'!$B$6,M1039&gt;='設定'!$B$6,N1039&gt;='設定'!$B$6,O1039&gt;='設定'!$B$6)</x:f>
        <x:v>0</x:v>
      </x:c>
      <x:c r="Y1039" s="50" t="b">
        <x:f>AND(COUNT(G1039:K1039)=5,P1039&gt;='設定'!$B$7)</x:f>
        <x:v>0</x:v>
      </x:c>
      <x:c r="Z1039" s="50" t="b">
        <x:f>AND(ISNUMBER(R1039),R1039&gt;='設定'!$B$8)</x:f>
        <x:v>1</x:v>
      </x:c>
      <x:c r="AA1039" s="50" t="b">
        <x:f>AND(ISNUMBER(S1039),S1039&gt;=DATE(YEAR('設定'!$B$10)-'設定'!$B$9,MONTH('設定'!$B$10),DAY('設定'!$B$10)))</x:f>
        <x:v>0</x:v>
      </x:c>
      <x:c r="AB1039" s="55" t="b">
        <x:v>0</x:v>
      </x:c>
      <x:c r="AC1039" s="55" t="b">
        <x:v>0</x:v>
      </x:c>
      <x:c r="AD1039" s="50" t="n">
        <x:f>IF(X1039,1,0)+IF(Z1039,1,0)+IF(AA1039,1,0)+IF(AB1039,1,0)</x:f>
        <x:v>1</x:v>
      </x:c>
      <x:c r="AE1039" s="50" t="n">
        <x:f>IF(Y1039,1,0)+IF(Z1039,1,0)+IF(AA1039,1,0)+IF(AB1039,1,0)</x:f>
        <x:v>1</x:v>
      </x:c>
      <x:c r="AF1039" s="50" t="n">
        <x:f>IF(Y1039,1,0)+IF(Z1039,1,0)+IF(AA1039,1,0)+IF(AC1039,1,0)</x:f>
        <x:v>1</x:v>
      </x:c>
      <x:c r="AG1039" s="53" t="n">
        <x:v>44348</x:v>
      </x:c>
      <x:c r="AH1039" s="50" t="str">
        <x:v>S100W5DK</x:v>
      </x:c>
      <x:c r="AI1039" s="50" t="str">
        <x:v>NetSalesSummaryOfBusinessResults</x:v>
      </x:c>
      <x:c r="AJ1039" s="50" t="str">
        <x:v>OperatingProfitLossIFRS</x:v>
      </x:c>
      <x:c r="AK1039" s="53" t="n">
        <x:v>45747</x:v>
      </x:c>
      <x:c r="AL1039" s="50" t="str">
        <x:v>366/365/404/366/365</x:v>
      </x:c>
      <x:c r="AM1039" s="51" t="n">
        <x:v>113399096</x:v>
      </x:c>
      <x:c r="AN1039" s="51" t="n">
        <x:v>2531</x:v>
      </x:c>
      <x:c r="AO1039" s="51" t="n">
        <x:f>IFERROR(AM1039*AN1039,"")</x:f>
        <x:v>287013111976</x:v>
      </x:c>
      <x:c r="AP1039" s="56" t="n">
        <x:f>IFERROR(AO1039/(K1039*1000000),"")</x:f>
        <x:v>0.3089650809796006</x:v>
      </x:c>
      <x:c r="AQ1039" s="57" t="n">
        <x:v>10158527971.666666</x:v>
      </x:c>
      <x:c r="AR1039" s="52" t="n">
        <x:v>0.3170719100624807</x:v>
      </x:c>
      <x:c r="AS1039" s="52" t="n">
        <x:v>-0.529166786378734</x:v>
      </x:c>
      <x:c r="AT1039" s="55" t="b">
        <x:v>0</x:v>
      </x:c>
      <x:c r="AU1039" s="50" t="str">
        <x:v>other_data_quality_issue</x:v>
      </x:c>
      <x:c r="AV1039" s="58" t="n">
        <x:v>-0.2203122024635253</x:v>
      </x:c>
      <x:c r="AW1039" s="50" t="n">
        <x:v>3106</x:v>
      </x:c>
      <x:c r="AX1039" s="50" t="str">
        <x:v>Core Moat</x:v>
      </x:c>
      <x:c r="AY1039" s="50" t="str">
        <x:v>既存適格性フィルター不通過: other_data_quality_issue</x:v>
      </x:c>
      <x:c r="AZ1039" s="59" t="str">
        <x:v>2025-06-25 15:34</x:v>
      </x:c>
      <x:c r="BA1039" s="53" t="n">
        <x:v>32752</x:v>
      </x:c>
      <x:c r="BB1039" s="50"/>
      <x:c r="BC1039" s="50"/>
      <x:c r="BD1039" s="50" t="str">
        <x:v>TOPIX Mid400</x:v>
      </x:c>
    </x:row>
    <x:row r="1040">
      <x:c r="A1040" s="50" t="n">
        <x:v>1039</x:v>
      </x:c>
      <x:c r="B1040" s="50" t="str">
        <x:v>2267</x:v>
      </x:c>
      <x:c r="C1040" s="50" t="str">
        <x:v>2267.T</x:v>
      </x:c>
      <x:c r="D1040" s="50" t="str">
        <x:v>YAKULT HONSHA CO.,LTD.</x:v>
      </x:c>
      <x:c r="E1040" s="50" t="str">
        <x:v>Prime Market (Domestic)</x:v>
      </x:c>
      <x:c r="F1040" s="50" t="str">
        <x:v>Foods</x:v>
      </x:c>
      <x:c r="G1040" s="51" t="n">
        <x:v>385706</x:v>
      </x:c>
      <x:c r="H1040" s="51" t="n">
        <x:v>415116</x:v>
      </x:c>
      <x:c r="I1040" s="51" t="n">
        <x:v>483071</x:v>
      </x:c>
      <x:c r="J1040" s="51" t="n">
        <x:v>503079</x:v>
      </x:c>
      <x:c r="K1040" s="51" t="n">
        <x:v>499683</x:v>
      </x:c>
      <x:c r="L1040" s="52" t="n">
        <x:f>IFERROR(H1040/G1040-1,"")</x:f>
        <x:v>0.07624978610651634</x:v>
      </x:c>
      <x:c r="M1040" s="52" t="n">
        <x:f>IFERROR(I1040/H1040-1,"")</x:f>
        <x:v>0.16370123049942675</x:v>
      </x:c>
      <x:c r="N1040" s="52" t="n">
        <x:f>IFERROR(J1040/I1040-1,"")</x:f>
        <x:v>0.04141834223126617</x:v>
      </x:c>
      <x:c r="O1040" s="52" t="n">
        <x:f>IFERROR(K1040/J1040-1,"")</x:f>
        <x:v>-0.0067504308468451235</x:v>
      </x:c>
      <x:c r="P1040" s="52" t="n">
        <x:f>IFERROR((K1040/G1040)^(1/4)-1,"")</x:f>
        <x:v>0.06686518956084675</x:v>
      </x:c>
      <x:c r="Q1040" s="51" t="n">
        <x:v>55391</x:v>
      </x:c>
      <x:c r="R1040" s="52" t="n">
        <x:f>IFERROR(Q1040/K1040,"")</x:f>
        <x:v>0.1108522803457392</x:v>
      </x:c>
      <x:c r="S1040" s="53" t="n">
        <x:v>29221</x:v>
      </x:c>
      <x:c r="T1040" s="50" t="str">
        <x:v>EDINET_company_history</x:v>
      </x:c>
      <x:c r="U1040" s="50" t="str">
        <x:v>日本マスタートラスト信託銀行株式会社（信託口）</x:v>
      </x:c>
      <x:c r="V1040" s="54" t="n">
        <x:v>0.1313</x:v>
      </x:c>
      <x:c r="W1040" s="50" t="str">
        <x:v>成 田 裕</x:v>
      </x:c>
      <x:c r="X1040" s="50" t="b">
        <x:f>AND(COUNT(L1040:O1040)=4,L1040&gt;='設定'!$B$6,M1040&gt;='設定'!$B$6,N1040&gt;='設定'!$B$6,O1040&gt;='設定'!$B$6)</x:f>
        <x:v>0</x:v>
      </x:c>
      <x:c r="Y1040" s="50" t="b">
        <x:f>AND(COUNT(G1040:K1040)=5,P1040&gt;='設定'!$B$7)</x:f>
        <x:v>0</x:v>
      </x:c>
      <x:c r="Z1040" s="50" t="b">
        <x:f>AND(ISNUMBER(R1040),R1040&gt;='設定'!$B$8)</x:f>
        <x:v>1</x:v>
      </x:c>
      <x:c r="AA1040" s="50" t="b">
        <x:f>AND(ISNUMBER(S1040),S1040&gt;=DATE(YEAR('設定'!$B$10)-'設定'!$B$9,MONTH('設定'!$B$10),DAY('設定'!$B$10)))</x:f>
        <x:v>0</x:v>
      </x:c>
      <x:c r="AB1040" s="55" t="b">
        <x:v>0</x:v>
      </x:c>
      <x:c r="AC1040" s="55" t="b">
        <x:v>0</x:v>
      </x:c>
      <x:c r="AD1040" s="50" t="n">
        <x:f>IF(X1040,1,0)+IF(Z1040,1,0)+IF(AA1040,1,0)+IF(AB1040,1,0)</x:f>
        <x:v>1</x:v>
      </x:c>
      <x:c r="AE1040" s="50" t="n">
        <x:f>IF(Y1040,1,0)+IF(Z1040,1,0)+IF(AA1040,1,0)+IF(AB1040,1,0)</x:f>
        <x:v>1</x:v>
      </x:c>
      <x:c r="AF1040" s="50" t="n">
        <x:f>IF(Y1040,1,0)+IF(Z1040,1,0)+IF(AA1040,1,0)+IF(AC1040,1,0)</x:f>
        <x:v>1</x:v>
      </x:c>
      <x:c r="AG1040" s="53" t="n">
        <x:v>44348</x:v>
      </x:c>
      <x:c r="AH1040" s="50" t="str">
        <x:v>S100W0D2</x:v>
      </x:c>
      <x:c r="AI1040" s="50" t="str">
        <x:v>NetSalesSummaryOfBusinessResults</x:v>
      </x:c>
      <x:c r="AJ1040" s="50" t="str">
        <x:v>OperatingIncome</x:v>
      </x:c>
      <x:c r="AK1040" s="53" t="n">
        <x:v>45747</x:v>
      </x:c>
      <x:c r="AL1040" s="50" t="str">
        <x:v>365/365/365/366/365</x:v>
      </x:c>
      <x:c r="AM1040" s="51" t="n">
        <x:v>296430836</x:v>
      </x:c>
      <x:c r="AN1040" s="51" t="n">
        <x:v>2757.5</x:v>
      </x:c>
      <x:c r="AO1040" s="51" t="n">
        <x:f>IFERROR(AM1040*AN1040,"")</x:f>
        <x:v>817408030270</x:v>
      </x:c>
      <x:c r="AP1040" s="56" t="n">
        <x:f>IFERROR(AO1040/(K1040*1000000),"")</x:f>
        <x:v>1.6358531914633878</x:v>
      </x:c>
      <x:c r="AQ1040" s="57" t="n">
        <x:v>4761358286.666667</x:v>
      </x:c>
      <x:c r="AR1040" s="52" t="n">
        <x:v>0.2475255586800035</x:v>
      </x:c>
      <x:c r="AS1040" s="52" t="n">
        <x:v>-0.5327001056601559</x:v>
      </x:c>
      <x:c r="AT1040" s="55" t="b">
        <x:v>1</x:v>
      </x:c>
      <x:c r="AU1040" s="50"/>
      <x:c r="AV1040" s="58" t="n">
        <x:v>-0.0771308494803823</x:v>
      </x:c>
      <x:c r="AW1040" s="50" t="n">
        <x:v>2455</x:v>
      </x:c>
      <x:c r="AX1040" s="50" t="str">
        <x:v>Core Moat</x:v>
      </x:c>
      <x:c r="AY1040" s="50" t="str">
        <x:v>目立つ機械的警告なし（定性確認は別途必要）</x:v>
      </x:c>
      <x:c r="AZ1040" s="59" t="str">
        <x:v>2025-06-23 15:20</x:v>
      </x:c>
      <x:c r="BA1040" s="53" t="n">
        <x:v>29221</x:v>
      </x:c>
      <x:c r="BB1040" s="50"/>
      <x:c r="BC1040" s="50"/>
      <x:c r="BD1040" s="50" t="str">
        <x:v>TOPIX Mid400</x:v>
      </x:c>
    </x:row>
    <x:row r="1041">
      <x:c r="A1041" s="50" t="n">
        <x:v>1040</x:v>
      </x:c>
      <x:c r="B1041" s="50" t="str">
        <x:v>4499</x:v>
      </x:c>
      <x:c r="C1041" s="50" t="str">
        <x:v>4499.T</x:v>
      </x:c>
      <x:c r="D1041" s="50" t="str">
        <x:v>Speee,Inc.</x:v>
      </x:c>
      <x:c r="E1041" s="50" t="str">
        <x:v>Standard Market(Domestic)</x:v>
      </x:c>
      <x:c r="F1041" s="50" t="str">
        <x:v>Information &amp; Communication</x:v>
      </x:c>
      <x:c r="G1041" s="51" t="n">
        <x:v>12692.791</x:v>
      </x:c>
      <x:c r="H1041" s="51" t="n">
        <x:v>11238.835</x:v>
      </x:c>
      <x:c r="I1041" s="51" t="n">
        <x:v>13605.291</x:v>
      </x:c>
      <x:c r="J1041" s="51" t="n">
        <x:v>15722.196</x:v>
      </x:c>
      <x:c r="K1041" s="51" t="n">
        <x:v>16435.177</x:v>
      </x:c>
      <x:c r="L1041" s="52" t="n">
        <x:f>IFERROR(H1041/G1041-1,"")</x:f>
        <x:v>-0.1145497471753848</x:v>
      </x:c>
      <x:c r="M1041" s="52" t="n">
        <x:f>IFERROR(I1041/H1041-1,"")</x:f>
        <x:v>0.21056061415618266</x:v>
      </x:c>
      <x:c r="N1041" s="52" t="n">
        <x:f>IFERROR(J1041/I1041-1,"")</x:f>
        <x:v>0.1555942463854687</x:v>
      </x:c>
      <x:c r="O1041" s="52" t="n">
        <x:f>IFERROR(K1041/J1041-1,"")</x:f>
        <x:v>0.045348690475554454</x:v>
      </x:c>
      <x:c r="P1041" s="52" t="n">
        <x:f>IFERROR((K1041/G1041)^(1/4)-1,"")</x:f>
        <x:v>0.0667295212397565</x:v>
      </x:c>
      <x:c r="Q1041" s="51" t="n">
        <x:v>-685.717</x:v>
      </x:c>
      <x:c r="R1041" s="52" t="n">
        <x:f>IFERROR(Q1041/K1041,"")</x:f>
        <x:v>-0.04172251993391979</x:v>
      </x:c>
      <x:c r="S1041" s="53" t="n">
        <x:v>44013</x:v>
      </x:c>
      <x:c r="T1041" s="50" t="str">
        <x:v>EDINET_company_history</x:v>
      </x:c>
      <x:c r="U1041" s="50" t="str">
        <x:v>大塚 英樹</x:v>
      </x:c>
      <x:c r="V1041" s="54" t="n">
        <x:v>0.2248</x:v>
      </x:c>
      <x:c r="W1041" s="50" t="str">
        <x:v>大塚 英樹</x:v>
      </x:c>
      <x:c r="X1041" s="50" t="b">
        <x:f>AND(COUNT(L1041:O1041)=4,L1041&gt;='設定'!$B$6,M1041&gt;='設定'!$B$6,N1041&gt;='設定'!$B$6,O1041&gt;='設定'!$B$6)</x:f>
        <x:v>0</x:v>
      </x:c>
      <x:c r="Y1041" s="50" t="b">
        <x:f>AND(COUNT(G1041:K1041)=5,P1041&gt;='設定'!$B$7)</x:f>
        <x:v>0</x:v>
      </x:c>
      <x:c r="Z1041" s="50" t="b">
        <x:f>AND(ISNUMBER(R1041),R1041&gt;='設定'!$B$8)</x:f>
        <x:v>0</x:v>
      </x:c>
      <x:c r="AA1041" s="50" t="b">
        <x:f>AND(ISNUMBER(S1041),S1041&gt;=DATE(YEAR('設定'!$B$10)-'設定'!$B$9,MONTH('設定'!$B$10),DAY('設定'!$B$10)))</x:f>
        <x:v>0</x:v>
      </x:c>
      <x:c r="AB1041" s="55" t="b">
        <x:v>1</x:v>
      </x:c>
      <x:c r="AC1041" s="55" t="b">
        <x:v>1</x:v>
      </x:c>
      <x:c r="AD1041" s="50" t="n">
        <x:f>IF(X1041,1,0)+IF(Z1041,1,0)+IF(AA1041,1,0)+IF(AB1041,1,0)</x:f>
        <x:v>1</x:v>
      </x:c>
      <x:c r="AE1041" s="50" t="n">
        <x:f>IF(Y1041,1,0)+IF(Z1041,1,0)+IF(AA1041,1,0)+IF(AB1041,1,0)</x:f>
        <x:v>1</x:v>
      </x:c>
      <x:c r="AF1041" s="50" t="n">
        <x:f>IF(Y1041,1,0)+IF(Z1041,1,0)+IF(AA1041,1,0)+IF(AC1041,1,0)</x:f>
        <x:v>1</x:v>
      </x:c>
      <x:c r="AG1041" s="53" t="n">
        <x:v>44348</x:v>
      </x:c>
      <x:c r="AH1041" s="50" t="str">
        <x:v>S100XC4C</x:v>
      </x:c>
      <x:c r="AI1041" s="50" t="str">
        <x:v>NetSalesSummaryOfBusinessResults</x:v>
      </x:c>
      <x:c r="AJ1041" s="50" t="str">
        <x:v>OperatingIncome</x:v>
      </x:c>
      <x:c r="AK1041" s="53" t="n">
        <x:v>45930</x:v>
      </x:c>
      <x:c r="AL1041" s="50" t="str">
        <x:v>365/365/365/366/365</x:v>
      </x:c>
      <x:c r="AM1041" s="51" t="n">
        <x:v>11480850</x:v>
      </x:c>
      <x:c r="AN1041" s="51" t="n">
        <x:v>3340</x:v>
      </x:c>
      <x:c r="AO1041" s="51" t="n">
        <x:f>IFERROR(AM1041*AN1041,"")</x:f>
        <x:v>38346039000</x:v>
      </x:c>
      <x:c r="AP1041" s="56" t="n">
        <x:f>IFERROR(AO1041/(K1041*1000000),"")</x:f>
        <x:v>2.33316860536397</x:v>
      </x:c>
      <x:c r="AQ1041" s="57" t="n">
        <x:v>458653946.6666667</x:v>
      </x:c>
      <x:c r="AR1041" s="52" t="n">
        <x:v>0.7373544100423209</x:v>
      </x:c>
      <x:c r="AS1041" s="52" t="n">
        <x:v>-0.8566343042071197</x:v>
      </x:c>
      <x:c r="AT1041" s="55" t="b">
        <x:v>0</x:v>
      </x:c>
      <x:c r="AU1041" s="50" t="str">
        <x:v>repeated_negative_operating_cf</x:v>
      </x:c>
      <x:c r="AV1041" s="58" t="n">
        <x:v>-0.5054874451736555</x:v>
      </x:c>
      <x:c r="AW1041" s="50" t="n">
        <x:v>3497</x:v>
      </x:c>
      <x:c r="AX1041" s="50" t="str">
        <x:v>Future Moat</x:v>
      </x:c>
      <x:c r="AY1041" s="50" t="str">
        <x:v>既存適格性フィルター不通過: repeated_negative_operating_cf / 年率ボラティリティ60%以上 / ローカル5年最大下落率-60%以下</x:v>
      </x:c>
      <x:c r="AZ1041" s="59" t="str">
        <x:v>2025-12-22 16:41</x:v>
      </x:c>
      <x:c r="BA1041" s="53" t="n">
        <x:v>44013</x:v>
      </x:c>
      <x:c r="BB1041" s="50" t="str">
        <x:v>大塚 英樹</x:v>
      </x:c>
      <x:c r="BC1041" s="50"/>
      <x:c r="BD1041" s="50"/>
    </x:row>
    <x:row r="1042">
      <x:c r="A1042" s="50" t="n">
        <x:v>1041</x:v>
      </x:c>
      <x:c r="B1042" s="50" t="str">
        <x:v>7564</x:v>
      </x:c>
      <x:c r="C1042" s="50" t="str">
        <x:v>7564.T</x:v>
      </x:c>
      <x:c r="D1042" s="50" t="str">
        <x:v>WORKMAN CO.,LTD.</x:v>
      </x:c>
      <x:c r="E1042" s="50" t="str">
        <x:v>Standard Market(Domestic)</x:v>
      </x:c>
      <x:c r="F1042" s="50" t="str">
        <x:v>Retail Trade</x:v>
      </x:c>
      <x:c r="G1042" s="51" t="n">
        <x:v>105815</x:v>
      </x:c>
      <x:c r="H1042" s="51" t="n">
        <x:v>116264</x:v>
      </x:c>
      <x:c r="I1042" s="51" t="n">
        <x:v>128289</x:v>
      </x:c>
      <x:c r="J1042" s="51" t="n">
        <x:v>132651</x:v>
      </x:c>
      <x:c r="K1042" s="51" t="n">
        <x:v>136933</x:v>
      </x:c>
      <x:c r="L1042" s="52" t="n">
        <x:f>IFERROR(H1042/G1042-1,"")</x:f>
        <x:v>0.0987478145820535</x:v>
      </x:c>
      <x:c r="M1042" s="52" t="n">
        <x:f>IFERROR(I1042/H1042-1,"")</x:f>
        <x:v>0.10342840432119993</x:v>
      </x:c>
      <x:c r="N1042" s="52" t="n">
        <x:f>IFERROR(J1042/I1042-1,"")</x:f>
        <x:v>0.03400135631270018</x:v>
      </x:c>
      <x:c r="O1042" s="52" t="n">
        <x:f>IFERROR(K1042/J1042-1,"")</x:f>
        <x:v>0.03228019389224346</x:v>
      </x:c>
      <x:c r="P1042" s="52" t="n">
        <x:f>IFERROR((K1042/G1042)^(1/4)-1,"")</x:f>
        <x:v>0.06657210665723201</x:v>
      </x:c>
      <x:c r="Q1042" s="51" t="n">
        <x:v>24394</x:v>
      </x:c>
      <x:c r="R1042" s="52" t="n">
        <x:f>IFERROR(Q1042/K1042,"")</x:f>
        <x:v>0.1781455164204392</x:v>
      </x:c>
      <x:c r="S1042" s="53" t="n">
        <x:v>38322</x:v>
      </x:c>
      <x:c r="T1042" s="50" t="str">
        <x:v>EDINET_company_history</x:v>
      </x:c>
      <x:c r="U1042" s="50" t="str">
        <x:v>株式会社ベイシア興業</x:v>
      </x:c>
      <x:c r="V1042" s="54" t="n">
        <x:v>0.2823</x:v>
      </x:c>
      <x:c r="W1042" s="50" t="str">
        <x:v>小濱 英之</x:v>
      </x:c>
      <x:c r="X1042" s="50" t="b">
        <x:f>AND(COUNT(L1042:O1042)=4,L1042&gt;='設定'!$B$6,M1042&gt;='設定'!$B$6,N1042&gt;='設定'!$B$6,O1042&gt;='設定'!$B$6)</x:f>
        <x:v>0</x:v>
      </x:c>
      <x:c r="Y1042" s="50" t="b">
        <x:f>AND(COUNT(G1042:K1042)=5,P1042&gt;='設定'!$B$7)</x:f>
        <x:v>0</x:v>
      </x:c>
      <x:c r="Z1042" s="50" t="b">
        <x:f>AND(ISNUMBER(R1042),R1042&gt;='設定'!$B$8)</x:f>
        <x:v>1</x:v>
      </x:c>
      <x:c r="AA1042" s="50" t="b">
        <x:f>AND(ISNUMBER(S1042),S1042&gt;=DATE(YEAR('設定'!$B$10)-'設定'!$B$9,MONTH('設定'!$B$10),DAY('設定'!$B$10)))</x:f>
        <x:v>0</x:v>
      </x:c>
      <x:c r="AB1042" s="55" t="b">
        <x:v>0</x:v>
      </x:c>
      <x:c r="AC1042" s="55" t="b">
        <x:v>0</x:v>
      </x:c>
      <x:c r="AD1042" s="50" t="n">
        <x:f>IF(X1042,1,0)+IF(Z1042,1,0)+IF(AA1042,1,0)+IF(AB1042,1,0)</x:f>
        <x:v>1</x:v>
      </x:c>
      <x:c r="AE1042" s="50" t="n">
        <x:f>IF(Y1042,1,0)+IF(Z1042,1,0)+IF(AA1042,1,0)+IF(AB1042,1,0)</x:f>
        <x:v>1</x:v>
      </x:c>
      <x:c r="AF1042" s="50" t="n">
        <x:f>IF(Y1042,1,0)+IF(Z1042,1,0)+IF(AA1042,1,0)+IF(AC1042,1,0)</x:f>
        <x:v>1</x:v>
      </x:c>
      <x:c r="AG1042" s="53" t="n">
        <x:v>44348</x:v>
      </x:c>
      <x:c r="AH1042" s="50" t="str">
        <x:v>S100W2ZD</x:v>
      </x:c>
      <x:c r="AI1042" s="50" t="str">
        <x:v>GrossOperatingRevenueSummaryOfBusinessResults</x:v>
      </x:c>
      <x:c r="AJ1042" s="50" t="str">
        <x:v>OperatingIncome</x:v>
      </x:c>
      <x:c r="AK1042" s="53" t="n">
        <x:v>45747</x:v>
      </x:c>
      <x:c r="AL1042" s="50" t="str">
        <x:v>365/365/365/366/365</x:v>
      </x:c>
      <x:c r="AM1042" s="51" t="n">
        <x:v>81610216</x:v>
      </x:c>
      <x:c r="AN1042" s="51" t="n">
        <x:v>7980</x:v>
      </x:c>
      <x:c r="AO1042" s="51" t="n">
        <x:f>IFERROR(AM1042*AN1042,"")</x:f>
        <x:v>651249523680</x:v>
      </x:c>
      <x:c r="AP1042" s="56" t="n">
        <x:f>IFERROR(AO1042/(K1042*1000000),"")</x:f>
        <x:v>4.755972071597059</x:v>
      </x:c>
      <x:c r="AQ1042" s="57" t="n">
        <x:v>2199066900</x:v>
      </x:c>
      <x:c r="AR1042" s="52" t="n">
        <x:v>0.3326300885601121</x:v>
      </x:c>
      <x:c r="AS1042" s="52" t="n">
        <x:v>-0.5535758180013338</x:v>
      </x:c>
      <x:c r="AT1042" s="55" t="b">
        <x:v>1</x:v>
      </x:c>
      <x:c r="AU1042" s="50"/>
      <x:c r="AV1042" s="58" t="n">
        <x:v>0.044081378159458</x:v>
      </x:c>
      <x:c r="AW1042" s="50" t="n">
        <x:v>1551</x:v>
      </x:c>
      <x:c r="AX1042" s="50" t="str">
        <x:v>Core Moat</x:v>
      </x:c>
      <x:c r="AY1042" s="50" t="str">
        <x:v>目立つ機械的警告なし（定性確認は別途必要）</x:v>
      </x:c>
      <x:c r="AZ1042" s="59" t="str">
        <x:v>2025-06-26 13:41</x:v>
      </x:c>
      <x:c r="BA1042" s="53" t="n">
        <x:v>38322</x:v>
      </x:c>
      <x:c r="BB1042" s="50"/>
      <x:c r="BC1042" s="50"/>
      <x:c r="BD1042" s="50"/>
    </x:row>
    <x:row r="1043">
      <x:c r="A1043" s="50" t="n">
        <x:v>1042</x:v>
      </x:c>
      <x:c r="B1043" s="50" t="str">
        <x:v>1909</x:v>
      </x:c>
      <x:c r="C1043" s="50" t="str">
        <x:v>1909.T</x:v>
      </x:c>
      <x:c r="D1043" s="50" t="str">
        <x:v>Nippon Dry-Chemical CO.,LTD.</x:v>
      </x:c>
      <x:c r="E1043" s="50" t="str">
        <x:v>Standard Market(Domestic)</x:v>
      </x:c>
      <x:c r="F1043" s="50" t="str">
        <x:v>Machinery</x:v>
      </x:c>
      <x:c r="G1043" s="51" t="n">
        <x:v>43073.81</x:v>
      </x:c>
      <x:c r="H1043" s="51" t="n">
        <x:v>44793.09</x:v>
      </x:c>
      <x:c r="I1043" s="51" t="n">
        <x:v>50224.931</x:v>
      </x:c>
      <x:c r="J1043" s="51" t="n">
        <x:v>55878.15</x:v>
      </x:c>
      <x:c r="K1043" s="51" t="n">
        <x:v>55727.078</x:v>
      </x:c>
      <x:c r="L1043" s="52" t="n">
        <x:f>IFERROR(H1043/G1043-1,"")</x:f>
        <x:v>0.03991474169570797</x:v>
      </x:c>
      <x:c r="M1043" s="52" t="n">
        <x:f>IFERROR(I1043/H1043-1,"")</x:f>
        <x:v>0.12126515496028523</x:v>
      </x:c>
      <x:c r="N1043" s="52" t="n">
        <x:f>IFERROR(J1043/I1043-1,"")</x:f>
        <x:v>0.11255802422107863</x:v>
      </x:c>
      <x:c r="O1043" s="52" t="n">
        <x:f>IFERROR(K1043/J1043-1,"")</x:f>
        <x:v>-0.0027035970231655826</x:v>
      </x:c>
      <x:c r="P1043" s="52" t="n">
        <x:f>IFERROR((K1043/G1043)^(1/4)-1,"")</x:f>
        <x:v>0.06650585972043443</x:v>
      </x:c>
      <x:c r="Q1043" s="51" t="n">
        <x:v>6128.252</x:v>
      </x:c>
      <x:c r="R1043" s="52" t="n">
        <x:f>IFERROR(Q1043/K1043,"")</x:f>
        <x:v>0.10996901721637012</x:v>
      </x:c>
      <x:c r="S1043" s="53" t="n">
        <x:v>27546</x:v>
      </x:c>
      <x:c r="T1043" s="50" t="str">
        <x:v>EDINET_company_history</x:v>
      </x:c>
      <x:c r="U1043" s="50" t="str">
        <x:v>綜合警備保障株式会社</x:v>
      </x:c>
      <x:c r="V1043" s="54" t="n">
        <x:v>0.1641</x:v>
      </x:c>
      <x:c r="W1043" s="50" t="str">
        <x:v>亀井 正文</x:v>
      </x:c>
      <x:c r="X1043" s="50" t="b">
        <x:f>AND(COUNT(L1043:O1043)=4,L1043&gt;='設定'!$B$6,M1043&gt;='設定'!$B$6,N1043&gt;='設定'!$B$6,O1043&gt;='設定'!$B$6)</x:f>
        <x:v>0</x:v>
      </x:c>
      <x:c r="Y1043" s="50" t="b">
        <x:f>AND(COUNT(G1043:K1043)=5,P1043&gt;='設定'!$B$7)</x:f>
        <x:v>0</x:v>
      </x:c>
      <x:c r="Z1043" s="50" t="b">
        <x:f>AND(ISNUMBER(R1043),R1043&gt;='設定'!$B$8)</x:f>
        <x:v>1</x:v>
      </x:c>
      <x:c r="AA1043" s="50" t="b">
        <x:f>AND(ISNUMBER(S1043),S1043&gt;=DATE(YEAR('設定'!$B$10)-'設定'!$B$9,MONTH('設定'!$B$10),DAY('設定'!$B$10)))</x:f>
        <x:v>0</x:v>
      </x:c>
      <x:c r="AB1043" s="55" t="b">
        <x:v>0</x:v>
      </x:c>
      <x:c r="AC1043" s="55" t="b">
        <x:v>0</x:v>
      </x:c>
      <x:c r="AD1043" s="50" t="n">
        <x:f>IF(X1043,1,0)+IF(Z1043,1,0)+IF(AA1043,1,0)+IF(AB1043,1,0)</x:f>
        <x:v>1</x:v>
      </x:c>
      <x:c r="AE1043" s="50" t="n">
        <x:f>IF(Y1043,1,0)+IF(Z1043,1,0)+IF(AA1043,1,0)+IF(AB1043,1,0)</x:f>
        <x:v>1</x:v>
      </x:c>
      <x:c r="AF1043" s="50" t="n">
        <x:f>IF(Y1043,1,0)+IF(Z1043,1,0)+IF(AA1043,1,0)+IF(AC1043,1,0)</x:f>
        <x:v>1</x:v>
      </x:c>
      <x:c r="AG1043" s="53" t="n">
        <x:v>44348</x:v>
      </x:c>
      <x:c r="AH1043" s="50" t="str">
        <x:v>S100W5RX</x:v>
      </x:c>
      <x:c r="AI1043" s="50" t="str">
        <x:v>NetSalesSummaryOfBusinessResults</x:v>
      </x:c>
      <x:c r="AJ1043" s="50" t="str">
        <x:v>OperatingIncome</x:v>
      </x:c>
      <x:c r="AK1043" s="53" t="n">
        <x:v>45747</x:v>
      </x:c>
      <x:c r="AL1043" s="50" t="str">
        <x:v>365/365/365/366/365</x:v>
      </x:c>
      <x:c r="AM1043" s="51" t="n">
        <x:v>6701112</x:v>
      </x:c>
      <x:c r="AN1043" s="51" t="n">
        <x:v>3750</x:v>
      </x:c>
      <x:c r="AO1043" s="51" t="n">
        <x:f>IFERROR(AM1043*AN1043,"")</x:f>
        <x:v>25129170000</x:v>
      </x:c>
      <x:c r="AP1043" s="56" t="n">
        <x:f>IFERROR(AO1043/(K1043*1000000),"")</x:f>
        <x:v>0.4509328481209799</x:v>
      </x:c>
      <x:c r="AQ1043" s="57" t="n">
        <x:v>1098486153.3333333</x:v>
      </x:c>
      <x:c r="AR1043" s="52" t="n">
        <x:v>0.3956032723115382</x:v>
      </x:c>
      <x:c r="AS1043" s="52" t="n">
        <x:v>-0.4066914944077054</x:v>
      </x:c>
      <x:c r="AT1043" s="55" t="b">
        <x:v>1</x:v>
      </x:c>
      <x:c r="AU1043" s="50"/>
      <x:c r="AV1043" s="58" t="n">
        <x:v>0.6566703113640656</x:v>
      </x:c>
      <x:c r="AW1043" s="50" t="n">
        <x:v>21</x:v>
      </x:c>
      <x:c r="AX1043" s="50" t="str">
        <x:v>Future Moat</x:v>
      </x:c>
      <x:c r="AY1043" s="50" t="str">
        <x:v>目立つ機械的警告なし（定性確認は別途必要）</x:v>
      </x:c>
      <x:c r="AZ1043" s="59" t="str">
        <x:v>2025-06-25 15:49</x:v>
      </x:c>
      <x:c r="BA1043" s="53" t="n">
        <x:v>27546</x:v>
      </x:c>
      <x:c r="BB1043" s="50"/>
      <x:c r="BC1043" s="50"/>
      <x:c r="BD1043" s="50"/>
    </x:row>
    <x:row r="1044">
      <x:c r="A1044" s="50" t="n">
        <x:v>1043</x:v>
      </x:c>
      <x:c r="B1044" s="50" t="str">
        <x:v>9962</x:v>
      </x:c>
      <x:c r="C1044" s="50" t="str">
        <x:v>9962.T</x:v>
      </x:c>
      <x:c r="D1044" s="50" t="str">
        <x:v>MISUMI Group Inc.</x:v>
      </x:c>
      <x:c r="E1044" s="50" t="str">
        <x:v>Prime Market (Domestic)</x:v>
      </x:c>
      <x:c r="F1044" s="50" t="str">
        <x:v>Wholesale Trade</x:v>
      </x:c>
      <x:c r="G1044" s="51" t="n">
        <x:v>310719</x:v>
      </x:c>
      <x:c r="H1044" s="51" t="n">
        <x:v>366160</x:v>
      </x:c>
      <x:c r="I1044" s="51" t="n">
        <x:v>373151</x:v>
      </x:c>
      <x:c r="J1044" s="51" t="n">
        <x:v>367649</x:v>
      </x:c>
      <x:c r="K1044" s="51" t="n">
        <x:v>401987</x:v>
      </x:c>
      <x:c r="L1044" s="52" t="n">
        <x:f>IFERROR(H1044/G1044-1,"")</x:f>
        <x:v>0.178428097412775</x:v>
      </x:c>
      <x:c r="M1044" s="52" t="n">
        <x:f>IFERROR(I1044/H1044-1,"")</x:f>
        <x:v>0.019092746340397593</x:v>
      </x:c>
      <x:c r="N1044" s="52" t="n">
        <x:f>IFERROR(J1044/I1044-1,"")</x:f>
        <x:v>-0.014744701206750088</x:v>
      </x:c>
      <x:c r="O1044" s="52" t="n">
        <x:f>IFERROR(K1044/J1044-1,"")</x:f>
        <x:v>0.09339886685398291</x:v>
      </x:c>
      <x:c r="P1044" s="52" t="n">
        <x:f>IFERROR((K1044/G1044)^(1/4)-1,"")</x:f>
        <x:v>0.0665004658751458</x:v>
      </x:c>
      <x:c r="Q1044" s="51" t="n">
        <x:v>46480</x:v>
      </x:c>
      <x:c r="R1044" s="52" t="n">
        <x:f>IFERROR(Q1044/K1044,"")</x:f>
        <x:v>0.11562562968454204</x:v>
      </x:c>
      <x:c r="S1044" s="53" t="n">
        <x:v>34335</x:v>
      </x:c>
      <x:c r="T1044" s="50" t="str">
        <x:v>EDINET_company_history</x:v>
      </x:c>
      <x:c r="U1044" s="50" t="str">
        <x:v>日本マスタートラスト信託銀行株式会社</x:v>
      </x:c>
      <x:c r="V1044" s="54" t="n">
        <x:v>0.1896</x:v>
      </x:c>
      <x:c r="W1044" s="50" t="str">
        <x:v>西 本 甲 介 / 大 野 龍 隆</x:v>
      </x:c>
      <x:c r="X1044" s="50" t="b">
        <x:f>AND(COUNT(L1044:O1044)=4,L1044&gt;='設定'!$B$6,M1044&gt;='設定'!$B$6,N1044&gt;='設定'!$B$6,O1044&gt;='設定'!$B$6)</x:f>
        <x:v>0</x:v>
      </x:c>
      <x:c r="Y1044" s="50" t="b">
        <x:f>AND(COUNT(G1044:K1044)=5,P1044&gt;='設定'!$B$7)</x:f>
        <x:v>0</x:v>
      </x:c>
      <x:c r="Z1044" s="50" t="b">
        <x:f>AND(ISNUMBER(R1044),R1044&gt;='設定'!$B$8)</x:f>
        <x:v>1</x:v>
      </x:c>
      <x:c r="AA1044" s="50" t="b">
        <x:f>AND(ISNUMBER(S1044),S1044&gt;=DATE(YEAR('設定'!$B$10)-'設定'!$B$9,MONTH('設定'!$B$10),DAY('設定'!$B$10)))</x:f>
        <x:v>0</x:v>
      </x:c>
      <x:c r="AB1044" s="55" t="b">
        <x:v>0</x:v>
      </x:c>
      <x:c r="AC1044" s="55" t="b">
        <x:v>0</x:v>
      </x:c>
      <x:c r="AD1044" s="50" t="n">
        <x:f>IF(X1044,1,0)+IF(Z1044,1,0)+IF(AA1044,1,0)+IF(AB1044,1,0)</x:f>
        <x:v>1</x:v>
      </x:c>
      <x:c r="AE1044" s="50" t="n">
        <x:f>IF(Y1044,1,0)+IF(Z1044,1,0)+IF(AA1044,1,0)+IF(AB1044,1,0)</x:f>
        <x:v>1</x:v>
      </x:c>
      <x:c r="AF1044" s="50" t="n">
        <x:f>IF(Y1044,1,0)+IF(Z1044,1,0)+IF(AA1044,1,0)+IF(AC1044,1,0)</x:f>
        <x:v>1</x:v>
      </x:c>
      <x:c r="AG1044" s="53" t="n">
        <x:v>44348</x:v>
      </x:c>
      <x:c r="AH1044" s="50" t="str">
        <x:v>S100VXU6</x:v>
      </x:c>
      <x:c r="AI1044" s="50" t="str">
        <x:v>NetSalesSummaryOfBusinessResults</x:v>
      </x:c>
      <x:c r="AJ1044" s="50" t="str">
        <x:v>OperatingIncome</x:v>
      </x:c>
      <x:c r="AK1044" s="53" t="n">
        <x:v>45747</x:v>
      </x:c>
      <x:c r="AL1044" s="50" t="str">
        <x:v>365/365/365/366/365</x:v>
      </x:c>
      <x:c r="AM1044" s="51" t="n">
        <x:v>274684397</x:v>
      </x:c>
      <x:c r="AN1044" s="51" t="n">
        <x:v>3675</x:v>
      </x:c>
      <x:c r="AO1044" s="51" t="n">
        <x:f>IFERROR(AM1044*AN1044,"")</x:f>
        <x:v>1009465158975</x:v>
      </x:c>
      <x:c r="AP1044" s="56" t="n">
        <x:f>IFERROR(AO1044/(K1044*1000000),"")</x:f>
        <x:v>2.511188568224843</x:v>
      </x:c>
      <x:c r="AQ1044" s="57" t="n">
        <x:v>4443064213.333333</x:v>
      </x:c>
      <x:c r="AR1044" s="52" t="n">
        <x:v>0.3879397460227279</x:v>
      </x:c>
      <x:c r="AS1044" s="52" t="n">
        <x:v>-0.6262183829387742</x:v>
      </x:c>
      <x:c r="AT1044" s="55" t="b">
        <x:v>1</x:v>
      </x:c>
      <x:c r="AU1044" s="50"/>
      <x:c r="AV1044" s="58" t="n">
        <x:v>-0.1900516092321386</x:v>
      </x:c>
      <x:c r="AW1044" s="50" t="n">
        <x:v>3000</x:v>
      </x:c>
      <x:c r="AX1044" s="50" t="str">
        <x:v>Core Moat</x:v>
      </x:c>
      <x:c r="AY1044" s="50" t="str">
        <x:v>ローカル5年最大下落率-60%以下</x:v>
      </x:c>
      <x:c r="AZ1044" s="59" t="str">
        <x:v>2025-06-18 14:00</x:v>
      </x:c>
      <x:c r="BA1044" s="53" t="n">
        <x:v>34335</x:v>
      </x:c>
      <x:c r="BB1044" s="50"/>
      <x:c r="BC1044" s="50"/>
      <x:c r="BD1044" s="50" t="str">
        <x:v>TOPIX Mid400</x:v>
      </x:c>
    </x:row>
    <x:row r="1045">
      <x:c r="A1045" s="50" t="n">
        <x:v>1044</x:v>
      </x:c>
      <x:c r="B1045" s="50" t="str">
        <x:v>1879</x:v>
      </x:c>
      <x:c r="C1045" s="50" t="str">
        <x:v>1879.T</x:v>
      </x:c>
      <x:c r="D1045" s="50" t="str">
        <x:v>SHINNIHON CORPORATION</x:v>
      </x:c>
      <x:c r="E1045" s="50" t="str">
        <x:v>Prime Market (Domestic)</x:v>
      </x:c>
      <x:c r="F1045" s="50" t="str">
        <x:v>Construction</x:v>
      </x:c>
      <x:c r="G1045" s="51" t="n">
        <x:v>101785</x:v>
      </x:c>
      <x:c r="H1045" s="51" t="n">
        <x:v>107092</x:v>
      </x:c>
      <x:c r="I1045" s="51" t="n">
        <x:v>113725</x:v>
      </x:c>
      <x:c r="J1045" s="51" t="n">
        <x:v>133517</x:v>
      </x:c>
      <x:c r="K1045" s="51" t="n">
        <x:v>131662</x:v>
      </x:c>
      <x:c r="L1045" s="52" t="n">
        <x:f>IFERROR(H1045/G1045-1,"")</x:f>
        <x:v>0.05213931325833876</x:v>
      </x:c>
      <x:c r="M1045" s="52" t="n">
        <x:f>IFERROR(I1045/H1045-1,"")</x:f>
        <x:v>0.06193739961901912</x:v>
      </x:c>
      <x:c r="N1045" s="52" t="n">
        <x:f>IFERROR(J1045/I1045-1,"")</x:f>
        <x:v>0.17403385359419654</x:v>
      </x:c>
      <x:c r="O1045" s="52" t="n">
        <x:f>IFERROR(K1045/J1045-1,"")</x:f>
        <x:v>-0.01389336189399104</x:v>
      </x:c>
      <x:c r="P1045" s="52" t="n">
        <x:f>IFERROR((K1045/G1045)^(1/4)-1,"")</x:f>
        <x:v>0.06645900754890599</x:v>
      </x:c>
      <x:c r="Q1045" s="51" t="n">
        <x:v>18310</x:v>
      </x:c>
      <x:c r="R1045" s="52" t="n">
        <x:f>IFERROR(Q1045/K1045,"")</x:f>
        <x:v>0.13906822013944797</x:v>
      </x:c>
      <x:c r="S1045" s="53" t="n">
        <x:v>34608</x:v>
      </x:c>
      <x:c r="T1045" s="50" t="str">
        <x:v>EDINET_company_history</x:v>
      </x:c>
      <x:c r="U1045" s="50" t="str">
        <x:v>株式会社シンニホンコム</x:v>
      </x:c>
      <x:c r="V1045" s="54" t="n">
        <x:v>0.3368</x:v>
      </x:c>
      <x:c r="W1045" s="50" t="str">
        <x:v>髙 見 克 司 / 鈴 木 政 幸</x:v>
      </x:c>
      <x:c r="X1045" s="50" t="b">
        <x:f>AND(COUNT(L1045:O1045)=4,L1045&gt;='設定'!$B$6,M1045&gt;='設定'!$B$6,N1045&gt;='設定'!$B$6,O1045&gt;='設定'!$B$6)</x:f>
        <x:v>0</x:v>
      </x:c>
      <x:c r="Y1045" s="50" t="b">
        <x:f>AND(COUNT(G1045:K1045)=5,P1045&gt;='設定'!$B$7)</x:f>
        <x:v>0</x:v>
      </x:c>
      <x:c r="Z1045" s="50" t="b">
        <x:f>AND(ISNUMBER(R1045),R1045&gt;='設定'!$B$8)</x:f>
        <x:v>1</x:v>
      </x:c>
      <x:c r="AA1045" s="50" t="b">
        <x:f>AND(ISNUMBER(S1045),S1045&gt;=DATE(YEAR('設定'!$B$10)-'設定'!$B$9,MONTH('設定'!$B$10),DAY('設定'!$B$10)))</x:f>
        <x:v>0</x:v>
      </x:c>
      <x:c r="AB1045" s="55" t="b">
        <x:v>0</x:v>
      </x:c>
      <x:c r="AC1045" s="55" t="b">
        <x:v>0</x:v>
      </x:c>
      <x:c r="AD1045" s="50" t="n">
        <x:f>IF(X1045,1,0)+IF(Z1045,1,0)+IF(AA1045,1,0)+IF(AB1045,1,0)</x:f>
        <x:v>1</x:v>
      </x:c>
      <x:c r="AE1045" s="50" t="n">
        <x:f>IF(Y1045,1,0)+IF(Z1045,1,0)+IF(AA1045,1,0)+IF(AB1045,1,0)</x:f>
        <x:v>1</x:v>
      </x:c>
      <x:c r="AF1045" s="50" t="n">
        <x:f>IF(Y1045,1,0)+IF(Z1045,1,0)+IF(AA1045,1,0)+IF(AC1045,1,0)</x:f>
        <x:v>1</x:v>
      </x:c>
      <x:c r="AG1045" s="53" t="n">
        <x:v>44348</x:v>
      </x:c>
      <x:c r="AH1045" s="50" t="str">
        <x:v>S100W71A</x:v>
      </x:c>
      <x:c r="AI1045" s="50" t="str">
        <x:v>NetSalesSummaryOfBusinessResults</x:v>
      </x:c>
      <x:c r="AJ1045" s="50" t="str">
        <x:v>OperatingIncome</x:v>
      </x:c>
      <x:c r="AK1045" s="53" t="n">
        <x:v>45747</x:v>
      </x:c>
      <x:c r="AL1045" s="50" t="str">
        <x:v>365/365/365/366/365</x:v>
      </x:c>
      <x:c r="AM1045" s="51" t="n">
        <x:v>58489720</x:v>
      </x:c>
      <x:c r="AN1045" s="51" t="n">
        <x:v>2283</x:v>
      </x:c>
      <x:c r="AO1045" s="51" t="n">
        <x:f>IFERROR(AM1045*AN1045,"")</x:f>
        <x:v>133532030760</x:v>
      </x:c>
      <x:c r="AP1045" s="56" t="n">
        <x:f>IFERROR(AO1045/(K1045*1000000),"")</x:f>
        <x:v>1.0142032686728137</x:v>
      </x:c>
      <x:c r="AQ1045" s="57" t="n">
        <x:v>289679720</x:v>
      </x:c>
      <x:c r="AR1045" s="52" t="n">
        <x:v>0.2774798376738889</x:v>
      </x:c>
      <x:c r="AS1045" s="52" t="n">
        <x:v>-0.259620954109049</x:v>
      </x:c>
      <x:c r="AT1045" s="55" t="b">
        <x:v>1</x:v>
      </x:c>
      <x:c r="AU1045" s="50"/>
      <x:c r="AV1045" s="58" t="n">
        <x:v>0.0182201661370756</x:v>
      </x:c>
      <x:c r="AW1045" s="50" t="n">
        <x:v>1735</x:v>
      </x:c>
      <x:c r="AX1045" s="50" t="str">
        <x:v>Core Moat</x:v>
      </x:c>
      <x:c r="AY1045" s="50" t="str">
        <x:v>目立つ機械的警告なし（定性確認は別途必要）</x:v>
      </x:c>
      <x:c r="AZ1045" s="59" t="str">
        <x:v>2025-06-27 15:05</x:v>
      </x:c>
      <x:c r="BA1045" s="53" t="n">
        <x:v>34608</x:v>
      </x:c>
      <x:c r="BB1045" s="50"/>
      <x:c r="BC1045" s="50"/>
      <x:c r="BD1045" s="50" t="str">
        <x:v>TOPIX Small 2</x:v>
      </x:c>
    </x:row>
    <x:row r="1046">
      <x:c r="A1046" s="50" t="n">
        <x:v>1045</x:v>
      </x:c>
      <x:c r="B1046" s="50" t="str">
        <x:v>2999</x:v>
      </x:c>
      <x:c r="C1046" s="50" t="str">
        <x:v>2999.T</x:v>
      </x:c>
      <x:c r="D1046" s="50" t="str">
        <x:v>Home Position Co.,Ltd.</x:v>
      </x:c>
      <x:c r="E1046" s="50" t="str">
        <x:v>Standard Market(Domestic)</x:v>
      </x:c>
      <x:c r="F1046" s="50" t="str">
        <x:v>Real Estate</x:v>
      </x:c>
      <x:c r="G1046" s="51" t="n">
        <x:v>13425.012</x:v>
      </x:c>
      <x:c r="H1046" s="51" t="n">
        <x:v>18441.252</x:v>
      </x:c>
      <x:c r="I1046" s="51" t="n">
        <x:v>19849.019</x:v>
      </x:c>
      <x:c r="J1046" s="51" t="n">
        <x:v>19730.322</x:v>
      </x:c>
      <x:c r="K1046" s="51" t="n">
        <x:v>17364.543</x:v>
      </x:c>
      <x:c r="L1046" s="52" t="n">
        <x:f>IFERROR(H1046/G1046-1,"")</x:f>
        <x:v>0.37364882802339383</x:v>
      </x:c>
      <x:c r="M1046" s="52" t="n">
        <x:f>IFERROR(I1046/H1046-1,"")</x:f>
        <x:v>0.07633792976745823</x:v>
      </x:c>
      <x:c r="N1046" s="52" t="n">
        <x:f>IFERROR(J1046/I1046-1,"")</x:f>
        <x:v>-0.005979993268181216</x:v>
      </x:c>
      <x:c r="O1046" s="52" t="n">
        <x:f>IFERROR(K1046/J1046-1,"")</x:f>
        <x:v>-0.11990574710336699</x:v>
      </x:c>
      <x:c r="P1046" s="52" t="n">
        <x:f>IFERROR((K1046/G1046)^(1/4)-1,"")</x:f>
        <x:v>0.06644182363276618</x:v>
      </x:c>
      <x:c r="Q1046" s="51" t="n">
        <x:v>563.74</x:v>
      </x:c>
      <x:c r="R1046" s="52" t="n">
        <x:f>IFERROR(Q1046/K1046,"")</x:f>
        <x:v>0.032465006421418634</x:v>
      </x:c>
      <x:c r="S1046" s="53" t="n">
        <x:v>44735</x:v>
      </x:c>
      <x:c r="T1046" s="50" t="str">
        <x:v>local_price_first_trade</x:v>
      </x:c>
      <x:c r="U1046" s="50" t="str">
        <x:v>ケイアイスター不動産株式会社</x:v>
      </x:c>
      <x:c r="V1046" s="54" t="n">
        <x:v>0.3561</x:v>
      </x:c>
      <x:c r="W1046" s="50" t="str">
        <x:v>伴野 博之</x:v>
      </x:c>
      <x:c r="X1046" s="50" t="b">
        <x:f>AND(COUNT(L1046:O1046)=4,L1046&gt;='設定'!$B$6,M1046&gt;='設定'!$B$6,N1046&gt;='設定'!$B$6,O1046&gt;='設定'!$B$6)</x:f>
        <x:v>0</x:v>
      </x:c>
      <x:c r="Y1046" s="50" t="b">
        <x:f>AND(COUNT(G1046:K1046)=5,P1046&gt;='設定'!$B$7)</x:f>
        <x:v>0</x:v>
      </x:c>
      <x:c r="Z1046" s="50" t="b">
        <x:f>AND(ISNUMBER(R1046),R1046&gt;='設定'!$B$8)</x:f>
        <x:v>0</x:v>
      </x:c>
      <x:c r="AA1046" s="50" t="b">
        <x:f>AND(ISNUMBER(S1046),S1046&gt;=DATE(YEAR('設定'!$B$10)-'設定'!$B$9,MONTH('設定'!$B$10),DAY('設定'!$B$10)))</x:f>
        <x:v>1</x:v>
      </x:c>
      <x:c r="AB1046" s="55" t="b">
        <x:v>0</x:v>
      </x:c>
      <x:c r="AC1046" s="55" t="b">
        <x:v>0</x:v>
      </x:c>
      <x:c r="AD1046" s="50" t="n">
        <x:f>IF(X1046,1,0)+IF(Z1046,1,0)+IF(AA1046,1,0)+IF(AB1046,1,0)</x:f>
        <x:v>1</x:v>
      </x:c>
      <x:c r="AE1046" s="50" t="n">
        <x:f>IF(Y1046,1,0)+IF(Z1046,1,0)+IF(AA1046,1,0)+IF(AB1046,1,0)</x:f>
        <x:v>1</x:v>
      </x:c>
      <x:c r="AF1046" s="50" t="n">
        <x:f>IF(Y1046,1,0)+IF(Z1046,1,0)+IF(AA1046,1,0)+IF(AC1046,1,0)</x:f>
        <x:v>1</x:v>
      </x:c>
      <x:c r="AG1046" s="53" t="n">
        <x:v>44735</x:v>
      </x:c>
      <x:c r="AH1046" s="50" t="str">
        <x:v>S100X6G1</x:v>
      </x:c>
      <x:c r="AI1046" s="50" t="str">
        <x:v>NetSalesSummaryOfBusinessResults</x:v>
      </x:c>
      <x:c r="AJ1046" s="50" t="str">
        <x:v>OperatingIncome</x:v>
      </x:c>
      <x:c r="AK1046" s="53" t="n">
        <x:v>45900</x:v>
      </x:c>
      <x:c r="AL1046" s="50" t="str">
        <x:v>365/365/365/366/365</x:v>
      </x:c>
      <x:c r="AM1046" s="51" t="n">
        <x:v>9360198</x:v>
      </x:c>
      <x:c r="AN1046" s="51" t="n">
        <x:v>562</x:v>
      </x:c>
      <x:c r="AO1046" s="51" t="n">
        <x:f>IFERROR(AM1046*AN1046,"")</x:f>
        <x:v>5260431276</x:v>
      </x:c>
      <x:c r="AP1046" s="56" t="n">
        <x:f>IFERROR(AO1046/(K1046*1000000),"")</x:f>
        <x:v>0.3029409570986118</x:v>
      </x:c>
      <x:c r="AQ1046" s="57" t="n">
        <x:v>12338323.333333334</x:v>
      </x:c>
      <x:c r="AR1046" s="52" t="n">
        <x:v>0.4373538990418807</x:v>
      </x:c>
      <x:c r="AS1046" s="52" t="n">
        <x:v>-0.5407364888902098</x:v>
      </x:c>
      <x:c r="AT1046" s="55" t="b">
        <x:v>0</x:v>
      </x:c>
      <x:c r="AU1046" s="50" t="str">
        <x:v>low_liquidity</x:v>
      </x:c>
      <x:c r="AV1046" s="58" t="n">
        <x:v>-0.2998212459812288</x:v>
      </x:c>
      <x:c r="AW1046" s="50" t="n">
        <x:v>3282</x:v>
      </x:c>
      <x:c r="AX1046" s="50" t="str">
        <x:v>Transformation Moat</x:v>
      </x:c>
      <x:c r="AY1046" s="50" t="str">
        <x:v>既存適格性フィルター不通過: low_liquidity / 60日平均売買代金2,000万円未満</x:v>
      </x:c>
      <x:c r="AZ1046" s="59" t="str">
        <x:v>2025-11-25 13:27</x:v>
      </x:c>
      <x:c r="BA1046" s="53" t="n">
        <x:v>44713</x:v>
      </x:c>
      <x:c r="BB1046" s="50"/>
      <x:c r="BC1046" s="50"/>
      <x:c r="BD1046" s="50"/>
    </x:row>
    <x:row r="1047">
      <x:c r="A1047" s="50" t="n">
        <x:v>1046</x:v>
      </x:c>
      <x:c r="B1047" s="50" t="str">
        <x:v>7050</x:v>
      </x:c>
      <x:c r="C1047" s="50" t="str">
        <x:v>7050.T</x:v>
      </x:c>
      <x:c r="D1047" s="50" t="str">
        <x:v>FRONTIER INTERNATIONAL INC.</x:v>
      </x:c>
      <x:c r="E1047" s="50" t="str">
        <x:v>Growth Market(Domestic)</x:v>
      </x:c>
      <x:c r="F1047" s="50" t="str">
        <x:v>Services</x:v>
      </x:c>
      <x:c r="G1047" s="51" t="n">
        <x:v>15721.861</x:v>
      </x:c>
      <x:c r="H1047" s="51" t="n">
        <x:v>25136.556</x:v>
      </x:c>
      <x:c r="I1047" s="51" t="n">
        <x:v>17047.839</x:v>
      </x:c>
      <x:c r="J1047" s="51" t="n">
        <x:v>16944.764</x:v>
      </x:c>
      <x:c r="K1047" s="51" t="n">
        <x:v>20335.121</x:v>
      </x:c>
      <x:c r="L1047" s="52" t="n">
        <x:f>IFERROR(H1047/G1047-1,"")</x:f>
        <x:v>0.5988282812066585</x:v>
      </x:c>
      <x:c r="M1047" s="52" t="n">
        <x:f>IFERROR(I1047/H1047-1,"")</x:f>
        <x:v>-0.32179098043502863</x:v>
      </x:c>
      <x:c r="N1047" s="52" t="n">
        <x:f>IFERROR(J1047/I1047-1,"")</x:f>
        <x:v>-0.006046220872921282</x:v>
      </x:c>
      <x:c r="O1047" s="52" t="n">
        <x:f>IFERROR(K1047/J1047-1,"")</x:f>
        <x:v>0.2000828692568395</x:v>
      </x:c>
      <x:c r="P1047" s="52" t="n">
        <x:f>IFERROR((K1047/G1047)^(1/4)-1,"")</x:f>
        <x:v>0.06643822204079686</x:v>
      </x:c>
      <x:c r="Q1047" s="51" t="n">
        <x:v>1277.678</x:v>
      </x:c>
      <x:c r="R1047" s="52" t="n">
        <x:f>IFERROR(Q1047/K1047,"")</x:f>
        <x:v>0.06283109896420092</x:v>
      </x:c>
      <x:c r="S1047" s="53" t="n">
        <x:v>43497</x:v>
      </x:c>
      <x:c r="T1047" s="50" t="str">
        <x:v>EDINET_company_history</x:v>
      </x:c>
      <x:c r="U1047" s="50" t="str">
        <x:v>河村 康宏</x:v>
      </x:c>
      <x:c r="V1047" s="54" t="n">
        <x:v>0.5363</x:v>
      </x:c>
      <x:c r="W1047" s="50" t="str">
        <x:v>河村 康宏</x:v>
      </x:c>
      <x:c r="X1047" s="50" t="b">
        <x:f>AND(COUNT(L1047:O1047)=4,L1047&gt;='設定'!$B$6,M1047&gt;='設定'!$B$6,N1047&gt;='設定'!$B$6,O1047&gt;='設定'!$B$6)</x:f>
        <x:v>0</x:v>
      </x:c>
      <x:c r="Y1047" s="50" t="b">
        <x:f>AND(COUNT(G1047:K1047)=5,P1047&gt;='設定'!$B$7)</x:f>
        <x:v>0</x:v>
      </x:c>
      <x:c r="Z1047" s="50" t="b">
        <x:f>AND(ISNUMBER(R1047),R1047&gt;='設定'!$B$8)</x:f>
        <x:v>0</x:v>
      </x:c>
      <x:c r="AA1047" s="50" t="b">
        <x:f>AND(ISNUMBER(S1047),S1047&gt;=DATE(YEAR('設定'!$B$10)-'設定'!$B$9,MONTH('設定'!$B$10),DAY('設定'!$B$10)))</x:f>
        <x:v>0</x:v>
      </x:c>
      <x:c r="AB1047" s="55" t="b">
        <x:v>1</x:v>
      </x:c>
      <x:c r="AC1047" s="55" t="b">
        <x:v>1</x:v>
      </x:c>
      <x:c r="AD1047" s="50" t="n">
        <x:f>IF(X1047,1,0)+IF(Z1047,1,0)+IF(AA1047,1,0)+IF(AB1047,1,0)</x:f>
        <x:v>1</x:v>
      </x:c>
      <x:c r="AE1047" s="50" t="n">
        <x:f>IF(Y1047,1,0)+IF(Z1047,1,0)+IF(AA1047,1,0)+IF(AB1047,1,0)</x:f>
        <x:v>1</x:v>
      </x:c>
      <x:c r="AF1047" s="50" t="n">
        <x:f>IF(Y1047,1,0)+IF(Z1047,1,0)+IF(AA1047,1,0)+IF(AC1047,1,0)</x:f>
        <x:v>1</x:v>
      </x:c>
      <x:c r="AG1047" s="53" t="n">
        <x:v>44348</x:v>
      </x:c>
      <x:c r="AH1047" s="50" t="str">
        <x:v>S100WFVC</x:v>
      </x:c>
      <x:c r="AI1047" s="50" t="str">
        <x:v>NetSalesSummaryOfBusinessResults</x:v>
      </x:c>
      <x:c r="AJ1047" s="50" t="str">
        <x:v>OperatingIncome</x:v>
      </x:c>
      <x:c r="AK1047" s="53" t="n">
        <x:v>45777</x:v>
      </x:c>
      <x:c r="AL1047" s="50" t="str">
        <x:v>365/365/365/366/365</x:v>
      </x:c>
      <x:c r="AM1047" s="51" t="n">
        <x:v>4449900</x:v>
      </x:c>
      <x:c r="AN1047" s="51" t="n">
        <x:v>1323</x:v>
      </x:c>
      <x:c r="AO1047" s="51" t="n">
        <x:f>IFERROR(AM1047*AN1047,"")</x:f>
        <x:v>5887217700</x:v>
      </x:c>
      <x:c r="AP1047" s="56" t="n">
        <x:f>IFERROR(AO1047/(K1047*1000000),"")</x:f>
        <x:v>0.289509843585391</x:v>
      </x:c>
      <x:c r="AQ1047" s="57" t="n">
        <x:v>62174396.666666664</x:v>
      </x:c>
      <x:c r="AR1047" s="52" t="n">
        <x:v>0.4665847521913811</x:v>
      </x:c>
      <x:c r="AS1047" s="52" t="n">
        <x:v>-0.6969406555004143</x:v>
      </x:c>
      <x:c r="AT1047" s="55" t="b">
        <x:v>1</x:v>
      </x:c>
      <x:c r="AU1047" s="50"/>
      <x:c r="AV1047" s="58" t="n">
        <x:v>-0.0378706154468612</x:v>
      </x:c>
      <x:c r="AW1047" s="50" t="n">
        <x:v>2170</x:v>
      </x:c>
      <x:c r="AX1047" s="50" t="str">
        <x:v>Future Moat</x:v>
      </x:c>
      <x:c r="AY1047" s="50" t="str">
        <x:v>ローカル5年最大下落率-60%以下</x:v>
      </x:c>
      <x:c r="AZ1047" s="59" t="str">
        <x:v>2025-07-31 16:19</x:v>
      </x:c>
      <x:c r="BA1047" s="53" t="n">
        <x:v>43497</x:v>
      </x:c>
      <x:c r="BB1047" s="50" t="str">
        <x:v>河村 康宏</x:v>
      </x:c>
      <x:c r="BC1047" s="50"/>
      <x:c r="BD1047" s="50"/>
    </x:row>
    <x:row r="1048">
      <x:c r="A1048" s="50" t="n">
        <x:v>1047</x:v>
      </x:c>
      <x:c r="B1048" s="50" t="str">
        <x:v>6365</x:v>
      </x:c>
      <x:c r="C1048" s="50" t="str">
        <x:v>6365.T</x:v>
      </x:c>
      <x:c r="D1048" s="50" t="str">
        <x:v>DMW CORPORATION</x:v>
      </x:c>
      <x:c r="E1048" s="50" t="str">
        <x:v>Standard Market(Domestic)</x:v>
      </x:c>
      <x:c r="F1048" s="50" t="str">
        <x:v>Machinery</x:v>
      </x:c>
      <x:c r="G1048" s="51" t="n">
        <x:v>21750</x:v>
      </x:c>
      <x:c r="H1048" s="51" t="n">
        <x:v>22820</x:v>
      </x:c>
      <x:c r="I1048" s="51" t="n">
        <x:v>23874</x:v>
      </x:c>
      <x:c r="J1048" s="51" t="n">
        <x:v>24096</x:v>
      </x:c>
      <x:c r="K1048" s="51" t="n">
        <x:v>28077</x:v>
      </x:c>
      <x:c r="L1048" s="52" t="n">
        <x:f>IFERROR(H1048/G1048-1,"")</x:f>
        <x:v>0.049195402298850555</x:v>
      </x:c>
      <x:c r="M1048" s="52" t="n">
        <x:f>IFERROR(I1048/H1048-1,"")</x:f>
        <x:v>0.04618755477651182</x:v>
      </x:c>
      <x:c r="N1048" s="52" t="n">
        <x:f>IFERROR(J1048/I1048-1,"")</x:f>
        <x:v>0.009298818798693098</x:v>
      </x:c>
      <x:c r="O1048" s="52" t="n">
        <x:f>IFERROR(K1048/J1048-1,"")</x:f>
        <x:v>0.1652141434262948</x:v>
      </x:c>
      <x:c r="P1048" s="52" t="n">
        <x:f>IFERROR((K1048/G1048)^(1/4)-1,"")</x:f>
        <x:v>0.06591570280969505</x:v>
      </x:c>
      <x:c r="Q1048" s="51" t="n">
        <x:v>3235</x:v>
      </x:c>
      <x:c r="R1048" s="52" t="n">
        <x:f>IFERROR(Q1048/K1048,"")</x:f>
        <x:v>0.11521886241407558</x:v>
      </x:c>
      <x:c r="S1048" s="53" t="n">
        <x:v>22555</x:v>
      </x:c>
      <x:c r="T1048" s="50" t="str">
        <x:v>EDINET_company_history</x:v>
      </x:c>
      <x:c r="U1048" s="50" t="str">
        <x:v>株式会社GM INVESTMENTS</x:v>
      </x:c>
      <x:c r="V1048" s="54" t="n">
        <x:v>0.1224</x:v>
      </x:c>
      <x:c r="W1048" s="50" t="str">
        <x:v>彦 坂 典 男</x:v>
      </x:c>
      <x:c r="X1048" s="50" t="b">
        <x:f>AND(COUNT(L1048:O1048)=4,L1048&gt;='設定'!$B$6,M1048&gt;='設定'!$B$6,N1048&gt;='設定'!$B$6,O1048&gt;='設定'!$B$6)</x:f>
        <x:v>0</x:v>
      </x:c>
      <x:c r="Y1048" s="50" t="b">
        <x:f>AND(COUNT(G1048:K1048)=5,P1048&gt;='設定'!$B$7)</x:f>
        <x:v>0</x:v>
      </x:c>
      <x:c r="Z1048" s="50" t="b">
        <x:f>AND(ISNUMBER(R1048),R1048&gt;='設定'!$B$8)</x:f>
        <x:v>1</x:v>
      </x:c>
      <x:c r="AA1048" s="50" t="b">
        <x:f>AND(ISNUMBER(S1048),S1048&gt;=DATE(YEAR('設定'!$B$10)-'設定'!$B$9,MONTH('設定'!$B$10),DAY('設定'!$B$10)))</x:f>
        <x:v>0</x:v>
      </x:c>
      <x:c r="AB1048" s="55" t="b">
        <x:v>0</x:v>
      </x:c>
      <x:c r="AC1048" s="55" t="b">
        <x:v>0</x:v>
      </x:c>
      <x:c r="AD1048" s="50" t="n">
        <x:f>IF(X1048,1,0)+IF(Z1048,1,0)+IF(AA1048,1,0)+IF(AB1048,1,0)</x:f>
        <x:v>1</x:v>
      </x:c>
      <x:c r="AE1048" s="50" t="n">
        <x:f>IF(Y1048,1,0)+IF(Z1048,1,0)+IF(AA1048,1,0)+IF(AB1048,1,0)</x:f>
        <x:v>1</x:v>
      </x:c>
      <x:c r="AF1048" s="50" t="n">
        <x:f>IF(Y1048,1,0)+IF(Z1048,1,0)+IF(AA1048,1,0)+IF(AC1048,1,0)</x:f>
        <x:v>1</x:v>
      </x:c>
      <x:c r="AG1048" s="53" t="n">
        <x:v>44348</x:v>
      </x:c>
      <x:c r="AH1048" s="50" t="str">
        <x:v>S100W47A</x:v>
      </x:c>
      <x:c r="AI1048" s="50" t="str">
        <x:v>NetSalesSummaryOfBusinessResults</x:v>
      </x:c>
      <x:c r="AJ1048" s="50" t="str">
        <x:v>OperatingIncome</x:v>
      </x:c>
      <x:c r="AK1048" s="53" t="n">
        <x:v>45747</x:v>
      </x:c>
      <x:c r="AL1048" s="50" t="str">
        <x:v>365/365/365/366/365</x:v>
      </x:c>
      <x:c r="AM1048" s="51" t="n">
        <x:v>4143100</x:v>
      </x:c>
      <x:c r="AN1048" s="51" t="n">
        <x:v>5550</x:v>
      </x:c>
      <x:c r="AO1048" s="51" t="n">
        <x:f>IFERROR(AM1048*AN1048,"")</x:f>
        <x:v>22994205000</x:v>
      </x:c>
      <x:c r="AP1048" s="56" t="n">
        <x:f>IFERROR(AO1048/(K1048*1000000),"")</x:f>
        <x:v>0.8189694411796132</x:v>
      </x:c>
      <x:c r="AQ1048" s="57" t="n">
        <x:v>13054350</x:v>
      </x:c>
      <x:c r="AR1048" s="52" t="n">
        <x:v>0.2136821863013555</x:v>
      </x:c>
      <x:c r="AS1048" s="52" t="n">
        <x:v>-0.2236544786185674</x:v>
      </x:c>
      <x:c r="AT1048" s="55" t="b">
        <x:v>0</x:v>
      </x:c>
      <x:c r="AU1048" s="50" t="str">
        <x:v>low_liquidity</x:v>
      </x:c>
      <x:c r="AV1048" s="58" t="n">
        <x:v>0.4495934202364812</x:v>
      </x:c>
      <x:c r="AW1048" s="50" t="n">
        <x:v>136</x:v>
      </x:c>
      <x:c r="AX1048" s="50" t="str">
        <x:v>Discovery</x:v>
      </x:c>
      <x:c r="AY1048" s="50" t="str">
        <x:v>既存適格性フィルター不通過: low_liquidity / 60日平均売買代金2,000万円未満</x:v>
      </x:c>
      <x:c r="AZ1048" s="59" t="str">
        <x:v>2025-06-26 15:40</x:v>
      </x:c>
      <x:c r="BA1048" s="53" t="n">
        <x:v>22555</x:v>
      </x:c>
      <x:c r="BB1048" s="50"/>
      <x:c r="BC1048" s="50"/>
      <x:c r="BD1048" s="50"/>
    </x:row>
    <x:row r="1049">
      <x:c r="A1049" s="50" t="n">
        <x:v>1048</x:v>
      </x:c>
      <x:c r="B1049" s="50" t="str">
        <x:v>6383</x:v>
      </x:c>
      <x:c r="C1049" s="50" t="str">
        <x:v>6383.T</x:v>
      </x:c>
      <x:c r="D1049" s="50" t="str">
        <x:v>DAIFUKU CO.,LTD.</x:v>
      </x:c>
      <x:c r="E1049" s="50" t="str">
        <x:v>Prime Market (Domestic)</x:v>
      </x:c>
      <x:c r="F1049" s="50" t="str">
        <x:v>Machinery</x:v>
      </x:c>
      <x:c r="G1049" s="51" t="n">
        <x:v>512268</x:v>
      </x:c>
      <x:c r="H1049" s="51" t="n">
        <x:v>601922</x:v>
      </x:c>
      <x:c r="I1049" s="51" t="n">
        <x:v>611477</x:v>
      </x:c>
      <x:c r="J1049" s="51" t="n">
        <x:v>563228</x:v>
      </x:c>
      <x:c r="K1049" s="51" t="n">
        <x:v>660724</x:v>
      </x:c>
      <x:c r="L1049" s="52" t="n">
        <x:f>IFERROR(H1049/G1049-1,"")</x:f>
        <x:v>0.17501385993269158</x:v>
      </x:c>
      <x:c r="M1049" s="52" t="n">
        <x:f>IFERROR(I1049/H1049-1,"")</x:f>
        <x:v>0.015874149806785587</x:v>
      </x:c>
      <x:c r="N1049" s="52" t="n">
        <x:f>IFERROR(J1049/I1049-1,"")</x:f>
        <x:v>-0.0789056661166323</x:v>
      </x:c>
      <x:c r="O1049" s="52" t="n">
        <x:f>IFERROR(K1049/J1049-1,"")</x:f>
        <x:v>0.17310218952182765</x:v>
      </x:c>
      <x:c r="P1049" s="52" t="n">
        <x:f>IFERROR((K1049/G1049)^(1/4)-1,"")</x:f>
        <x:v>0.06568956602558496</x:v>
      </x:c>
      <x:c r="Q1049" s="51" t="n">
        <x:v>100816</x:v>
      </x:c>
      <x:c r="R1049" s="52" t="n">
        <x:f>IFERROR(Q1049/K1049,"")</x:f>
        <x:v>0.15258413497920462</x:v>
      </x:c>
      <x:c r="S1049" s="53" t="n">
        <x:v>22555</x:v>
      </x:c>
      <x:c r="T1049" s="50" t="str">
        <x:v>EDINET_company_history</x:v>
      </x:c>
      <x:c r="U1049" s="50" t="str">
        <x:v>日本マスタートラスト信託銀行株式会社(信託口)</x:v>
      </x:c>
      <x:c r="V1049" s="54" t="n">
        <x:v>0.1422</x:v>
      </x:c>
      <x:c r="W1049" s="50" t="str">
        <x:v>下代 博 / 寺井 友章</x:v>
      </x:c>
      <x:c r="X1049" s="50" t="b">
        <x:f>AND(COUNT(L1049:O1049)=4,L1049&gt;='設定'!$B$6,M1049&gt;='設定'!$B$6,N1049&gt;='設定'!$B$6,O1049&gt;='設定'!$B$6)</x:f>
        <x:v>0</x:v>
      </x:c>
      <x:c r="Y1049" s="50" t="b">
        <x:f>AND(COUNT(G1049:K1049)=5,P1049&gt;='設定'!$B$7)</x:f>
        <x:v>0</x:v>
      </x:c>
      <x:c r="Z1049" s="50" t="b">
        <x:f>AND(ISNUMBER(R1049),R1049&gt;='設定'!$B$8)</x:f>
        <x:v>1</x:v>
      </x:c>
      <x:c r="AA1049" s="50" t="b">
        <x:f>AND(ISNUMBER(S1049),S1049&gt;=DATE(YEAR('設定'!$B$10)-'設定'!$B$9,MONTH('設定'!$B$10),DAY('設定'!$B$10)))</x:f>
        <x:v>0</x:v>
      </x:c>
      <x:c r="AB1049" s="55" t="b">
        <x:v>0</x:v>
      </x:c>
      <x:c r="AC1049" s="55" t="b">
        <x:v>0</x:v>
      </x:c>
      <x:c r="AD1049" s="50" t="n">
        <x:f>IF(X1049,1,0)+IF(Z1049,1,0)+IF(AA1049,1,0)+IF(AB1049,1,0)</x:f>
        <x:v>1</x:v>
      </x:c>
      <x:c r="AE1049" s="50" t="n">
        <x:f>IF(Y1049,1,0)+IF(Z1049,1,0)+IF(AA1049,1,0)+IF(AB1049,1,0)</x:f>
        <x:v>1</x:v>
      </x:c>
      <x:c r="AF1049" s="50" t="n">
        <x:f>IF(Y1049,1,0)+IF(Z1049,1,0)+IF(AA1049,1,0)+IF(AC1049,1,0)</x:f>
        <x:v>1</x:v>
      </x:c>
      <x:c r="AG1049" s="53" t="n">
        <x:v>44348</x:v>
      </x:c>
      <x:c r="AH1049" s="50" t="str">
        <x:v>S100XT4W</x:v>
      </x:c>
      <x:c r="AI1049" s="50" t="str">
        <x:v>NetSalesSummaryOfBusinessResults</x:v>
      </x:c>
      <x:c r="AJ1049" s="50" t="str">
        <x:v>OperatingIncome</x:v>
      </x:c>
      <x:c r="AK1049" s="53" t="n">
        <x:v>46022</x:v>
      </x:c>
      <x:c r="AL1049" s="50" t="str">
        <x:v>365/365/366/275/365</x:v>
      </x:c>
      <x:c r="AM1049" s="51" t="n">
        <x:v>368145731</x:v>
      </x:c>
      <x:c r="AN1049" s="51" t="n">
        <x:v>7225</x:v>
      </x:c>
      <x:c r="AO1049" s="51" t="n">
        <x:f>IFERROR(AM1049*AN1049,"")</x:f>
        <x:v>2659852906475</x:v>
      </x:c>
      <x:c r="AP1049" s="56" t="n">
        <x:f>IFERROR(AO1049/(K1049*1000000),"")</x:f>
        <x:v>4.025664129765227</x:v>
      </x:c>
      <x:c r="AQ1049" s="57" t="n">
        <x:v>12851375221.666666</x:v>
      </x:c>
      <x:c r="AR1049" s="52" t="n">
        <x:v>0.3734635233566661</x:v>
      </x:c>
      <x:c r="AS1049" s="52" t="n">
        <x:v>-0.4659362462264849</x:v>
      </x:c>
      <x:c r="AT1049" s="55" t="b">
        <x:v>1</x:v>
      </x:c>
      <x:c r="AU1049" s="50"/>
      <x:c r="AV1049" s="58" t="n">
        <x:v>0.1566868814367101</x:v>
      </x:c>
      <x:c r="AW1049" s="50" t="n">
        <x:v>909</x:v>
      </x:c>
      <x:c r="AX1049" s="50" t="str">
        <x:v>Future Moat</x:v>
      </x:c>
      <x:c r="AY1049" s="50" t="str">
        <x:v>目立つ機械的警告なし（定性確認は別途必要）</x:v>
      </x:c>
      <x:c r="AZ1049" s="59" t="str">
        <x:v>2026-03-24 15:31</x:v>
      </x:c>
      <x:c r="BA1049" s="53" t="n">
        <x:v>22555</x:v>
      </x:c>
      <x:c r="BB1049" s="50"/>
      <x:c r="BC1049" s="50"/>
      <x:c r="BD1049" s="50" t="str">
        <x:v>TOPIX Mid400</x:v>
      </x:c>
    </x:row>
    <x:row r="1050">
      <x:c r="A1050" s="50" t="n">
        <x:v>1049</x:v>
      </x:c>
      <x:c r="B1050" s="50" t="str">
        <x:v>4320</x:v>
      </x:c>
      <x:c r="C1050" s="50" t="str">
        <x:v>4320.T</x:v>
      </x:c>
      <x:c r="D1050" s="50" t="str">
        <x:v>CE Holdings Co.,Ltd.</x:v>
      </x:c>
      <x:c r="E1050" s="50" t="str">
        <x:v>Standard Market(Domestic)</x:v>
      </x:c>
      <x:c r="F1050" s="50" t="str">
        <x:v>Information &amp; Communication</x:v>
      </x:c>
      <x:c r="G1050" s="51" t="n">
        <x:v>12284.597</x:v>
      </x:c>
      <x:c r="H1050" s="51" t="n">
        <x:v>13702.572</x:v>
      </x:c>
      <x:c r="I1050" s="51" t="n">
        <x:v>13632.104</x:v>
      </x:c>
      <x:c r="J1050" s="51" t="n">
        <x:v>14554.161</x:v>
      </x:c>
      <x:c r="K1050" s="51" t="n">
        <x:v>15831.137</x:v>
      </x:c>
      <x:c r="L1050" s="52" t="n">
        <x:f>IFERROR(H1050/G1050-1,"")</x:f>
        <x:v>0.11542706691965554</x:v>
      </x:c>
      <x:c r="M1050" s="52" t="n">
        <x:f>IFERROR(I1050/H1050-1,"")</x:f>
        <x:v>-0.005142684161776434</x:v>
      </x:c>
      <x:c r="N1050" s="52" t="n">
        <x:f>IFERROR(J1050/I1050-1,"")</x:f>
        <x:v>0.06763864184134749</x:v>
      </x:c>
      <x:c r="O1050" s="52" t="n">
        <x:f>IFERROR(K1050/J1050-1,"")</x:f>
        <x:v>0.08773958182817965</x:v>
      </x:c>
      <x:c r="P1050" s="52" t="n">
        <x:f>IFERROR((K1050/G1050)^(1/4)-1,"")</x:f>
        <x:v>0.06546159089106962</x:v>
      </x:c>
      <x:c r="Q1050" s="51" t="n">
        <x:v>1411.597</x:v>
      </x:c>
      <x:c r="R1050" s="52" t="n">
        <x:f>IFERROR(Q1050/K1050,"")</x:f>
        <x:v>0.08916586344998467</x:v>
      </x:c>
      <x:c r="S1050" s="53" t="n">
        <x:v>37165</x:v>
      </x:c>
      <x:c r="T1050" s="50" t="str">
        <x:v>EDINET_company_history</x:v>
      </x:c>
      <x:c r="U1050" s="50" t="str">
        <x:v>杉本 惠昭</x:v>
      </x:c>
      <x:c r="V1050" s="54" t="n">
        <x:v>0.0977</x:v>
      </x:c>
      <x:c r="W1050" s="50" t="str">
        <x:v>杉本 惠昭 / 新里 雅則</x:v>
      </x:c>
      <x:c r="X1050" s="50" t="b">
        <x:f>AND(COUNT(L1050:O1050)=4,L1050&gt;='設定'!$B$6,M1050&gt;='設定'!$B$6,N1050&gt;='設定'!$B$6,O1050&gt;='設定'!$B$6)</x:f>
        <x:v>0</x:v>
      </x:c>
      <x:c r="Y1050" s="50" t="b">
        <x:f>AND(COUNT(G1050:K1050)=5,P1050&gt;='設定'!$B$7)</x:f>
        <x:v>0</x:v>
      </x:c>
      <x:c r="Z1050" s="50" t="b">
        <x:f>AND(ISNUMBER(R1050),R1050&gt;='設定'!$B$8)</x:f>
        <x:v>0</x:v>
      </x:c>
      <x:c r="AA1050" s="50" t="b">
        <x:f>AND(ISNUMBER(S1050),S1050&gt;=DATE(YEAR('設定'!$B$10)-'設定'!$B$9,MONTH('設定'!$B$10),DAY('設定'!$B$10)))</x:f>
        <x:v>0</x:v>
      </x:c>
      <x:c r="AB1050" s="55" t="b">
        <x:v>1</x:v>
      </x:c>
      <x:c r="AC1050" s="55" t="b">
        <x:v>1</x:v>
      </x:c>
      <x:c r="AD1050" s="50" t="n">
        <x:f>IF(X1050,1,0)+IF(Z1050,1,0)+IF(AA1050,1,0)+IF(AB1050,1,0)</x:f>
        <x:v>1</x:v>
      </x:c>
      <x:c r="AE1050" s="50" t="n">
        <x:f>IF(Y1050,1,0)+IF(Z1050,1,0)+IF(AA1050,1,0)+IF(AB1050,1,0)</x:f>
        <x:v>1</x:v>
      </x:c>
      <x:c r="AF1050" s="50" t="n">
        <x:f>IF(Y1050,1,0)+IF(Z1050,1,0)+IF(AA1050,1,0)+IF(AC1050,1,0)</x:f>
        <x:v>1</x:v>
      </x:c>
      <x:c r="AG1050" s="53" t="n">
        <x:v>44348</x:v>
      </x:c>
      <x:c r="AH1050" s="50" t="str">
        <x:v>S100XB2A</x:v>
      </x:c>
      <x:c r="AI1050" s="50" t="str">
        <x:v>NetSalesSummaryOfBusinessResults</x:v>
      </x:c>
      <x:c r="AJ1050" s="50" t="str">
        <x:v>OperatingIncome</x:v>
      </x:c>
      <x:c r="AK1050" s="53" t="n">
        <x:v>45930</x:v>
      </x:c>
      <x:c r="AL1050" s="50" t="str">
        <x:v>365/365/365/366/365</x:v>
      </x:c>
      <x:c r="AM1050" s="51" t="n">
        <x:v>16641300</x:v>
      </x:c>
      <x:c r="AN1050" s="51" t="n">
        <x:v>1727</x:v>
      </x:c>
      <x:c r="AO1050" s="51" t="n">
        <x:f>IFERROR(AM1050*AN1050,"")</x:f>
        <x:v>28739525100</x:v>
      </x:c>
      <x:c r="AP1050" s="56" t="n">
        <x:f>IFERROR(AO1050/(K1050*1000000),"")</x:f>
        <x:v>1.815379722884086</x:v>
      </x:c>
      <x:c r="AQ1050" s="57" t="n">
        <x:v>58470530</x:v>
      </x:c>
      <x:c r="AR1050" s="52" t="n">
        <x:v>0.3911647863704176</x:v>
      </x:c>
      <x:c r="AS1050" s="52" t="n">
        <x:v>-0.4543975081034802</x:v>
      </x:c>
      <x:c r="AT1050" s="55" t="b">
        <x:v>1</x:v>
      </x:c>
      <x:c r="AU1050" s="50"/>
      <x:c r="AV1050" s="58" t="n">
        <x:v>0.2511117533850004</x:v>
      </x:c>
      <x:c r="AW1050" s="50" t="n">
        <x:v>548</x:v>
      </x:c>
      <x:c r="AX1050" s="50" t="str">
        <x:v>Future Moat</x:v>
      </x:c>
      <x:c r="AY1050" s="50" t="str">
        <x:v>目立つ機械的警告なし（定性確認は別途必要）</x:v>
      </x:c>
      <x:c r="AZ1050" s="59" t="str">
        <x:v>2025-12-18 15:30</x:v>
      </x:c>
      <x:c r="BA1050" s="53" t="n">
        <x:v>37165</x:v>
      </x:c>
      <x:c r="BB1050" s="50" t="str">
        <x:v>杉本 惠昭</x:v>
      </x:c>
      <x:c r="BC1050" s="50"/>
      <x:c r="BD1050" s="50"/>
    </x:row>
    <x:row r="1051">
      <x:c r="A1051" s="50" t="n">
        <x:v>1050</x:v>
      </x:c>
      <x:c r="B1051" s="50" t="str">
        <x:v>8864</x:v>
      </x:c>
      <x:c r="C1051" s="50" t="str">
        <x:v>8864.T</x:v>
      </x:c>
      <x:c r="D1051" s="50" t="str">
        <x:v>AIRPORT FACILITIES Co.,LTD.</x:v>
      </x:c>
      <x:c r="E1051" s="50" t="str">
        <x:v>Standard Market(Domestic)</x:v>
      </x:c>
      <x:c r="F1051" s="50" t="str">
        <x:v>Real Estate</x:v>
      </x:c>
      <x:c r="G1051" s="51" t="n">
        <x:v>24155.122</x:v>
      </x:c>
      <x:c r="H1051" s="51" t="n">
        <x:v>23777.481</x:v>
      </x:c>
      <x:c r="I1051" s="51" t="n">
        <x:v>25516.472</x:v>
      </x:c>
      <x:c r="J1051" s="51" t="n">
        <x:v>25950.897</x:v>
      </x:c>
      <x:c r="K1051" s="51" t="n">
        <x:v>31121.104</x:v>
      </x:c>
      <x:c r="L1051" s="52" t="n">
        <x:f>IFERROR(H1051/G1051-1,"")</x:f>
        <x:v>-0.01563399265795473</x:v>
      </x:c>
      <x:c r="M1051" s="52" t="n">
        <x:f>IFERROR(I1051/H1051-1,"")</x:f>
        <x:v>0.07313604834759424</x:v>
      </x:c>
      <x:c r="N1051" s="52" t="n">
        <x:f>IFERROR(J1051/I1051-1,"")</x:f>
        <x:v>0.017025276848617654</x:v>
      </x:c>
      <x:c r="O1051" s="52" t="n">
        <x:f>IFERROR(K1051/J1051-1,"")</x:f>
        <x:v>0.19923037727751747</x:v>
      </x:c>
      <x:c r="P1051" s="52" t="n">
        <x:f>IFERROR((K1051/G1051)^(1/4)-1,"")</x:f>
        <x:v>0.06539692727058832</x:v>
      </x:c>
      <x:c r="Q1051" s="51" t="n">
        <x:v>4469.801</x:v>
      </x:c>
      <x:c r="R1051" s="52" t="n">
        <x:f>IFERROR(Q1051/K1051,"")</x:f>
        <x:v>0.14362604231520837</x:v>
      </x:c>
      <x:c r="S1051" s="53" t="n">
        <x:v>35034</x:v>
      </x:c>
      <x:c r="T1051" s="50" t="str">
        <x:v>EDINET_company_history</x:v>
      </x:c>
      <x:c r="U1051" s="50" t="str">
        <x:v>日本航空株式会社</x:v>
      </x:c>
      <x:c r="V1051" s="54" t="n">
        <x:v>0.2092</x:v>
      </x:c>
      <x:c r="W1051" s="50" t="str">
        <x:v>田村 滋朗 / 三宅 英夫 / 西尾 忠男</x:v>
      </x:c>
      <x:c r="X1051" s="50" t="b">
        <x:f>AND(COUNT(L1051:O1051)=4,L1051&gt;='設定'!$B$6,M1051&gt;='設定'!$B$6,N1051&gt;='設定'!$B$6,O1051&gt;='設定'!$B$6)</x:f>
        <x:v>0</x:v>
      </x:c>
      <x:c r="Y1051" s="50" t="b">
        <x:f>AND(COUNT(G1051:K1051)=5,P1051&gt;='設定'!$B$7)</x:f>
        <x:v>0</x:v>
      </x:c>
      <x:c r="Z1051" s="50" t="b">
        <x:f>AND(ISNUMBER(R1051),R1051&gt;='設定'!$B$8)</x:f>
        <x:v>1</x:v>
      </x:c>
      <x:c r="AA1051" s="50" t="b">
        <x:f>AND(ISNUMBER(S1051),S1051&gt;=DATE(YEAR('設定'!$B$10)-'設定'!$B$9,MONTH('設定'!$B$10),DAY('設定'!$B$10)))</x:f>
        <x:v>0</x:v>
      </x:c>
      <x:c r="AB1051" s="55" t="b">
        <x:v>0</x:v>
      </x:c>
      <x:c r="AC1051" s="55" t="b">
        <x:v>0</x:v>
      </x:c>
      <x:c r="AD1051" s="50" t="n">
        <x:f>IF(X1051,1,0)+IF(Z1051,1,0)+IF(AA1051,1,0)+IF(AB1051,1,0)</x:f>
        <x:v>1</x:v>
      </x:c>
      <x:c r="AE1051" s="50" t="n">
        <x:f>IF(Y1051,1,0)+IF(Z1051,1,0)+IF(AA1051,1,0)+IF(AB1051,1,0)</x:f>
        <x:v>1</x:v>
      </x:c>
      <x:c r="AF1051" s="50" t="n">
        <x:f>IF(Y1051,1,0)+IF(Z1051,1,0)+IF(AA1051,1,0)+IF(AC1051,1,0)</x:f>
        <x:v>1</x:v>
      </x:c>
      <x:c r="AG1051" s="53" t="n">
        <x:v>44348</x:v>
      </x:c>
      <x:c r="AH1051" s="50" t="str">
        <x:v>S100W50W</x:v>
      </x:c>
      <x:c r="AI1051" s="50" t="str">
        <x:v>NetSalesSummaryOfBusinessResults</x:v>
      </x:c>
      <x:c r="AJ1051" s="50" t="str">
        <x:v>OperatingIncome</x:v>
      </x:c>
      <x:c r="AK1051" s="53" t="n">
        <x:v>45747</x:v>
      </x:c>
      <x:c r="AL1051" s="50" t="str">
        <x:v>365/365/365/366/365</x:v>
      </x:c>
      <x:c r="AM1051" s="51" t="n">
        <x:v>50288550</x:v>
      </x:c>
      <x:c r="AN1051" s="51" t="n">
        <x:v>870</x:v>
      </x:c>
      <x:c r="AO1051" s="51" t="n">
        <x:f>IFERROR(AM1051*AN1051,"")</x:f>
        <x:v>43751038500</x:v>
      </x:c>
      <x:c r="AP1051" s="56" t="n">
        <x:f>IFERROR(AO1051/(K1051*1000000),"")</x:f>
        <x:v>1.4058318271742545</x:v>
      </x:c>
      <x:c r="AQ1051" s="57" t="n">
        <x:v>107492510</x:v>
      </x:c>
      <x:c r="AR1051" s="52" t="n">
        <x:v>0.2190216843980599</x:v>
      </x:c>
      <x:c r="AS1051" s="52" t="n">
        <x:v>-0.2479659842815726</x:v>
      </x:c>
      <x:c r="AT1051" s="55" t="b">
        <x:v>1</x:v>
      </x:c>
      <x:c r="AU1051" s="50"/>
      <x:c r="AV1051" s="58" t="n">
        <x:v>0.1233124096800275</x:v>
      </x:c>
      <x:c r="AW1051" s="50" t="n">
        <x:v>1099</x:v>
      </x:c>
      <x:c r="AX1051" s="50" t="str">
        <x:v>Core Moat</x:v>
      </x:c>
      <x:c r="AY1051" s="50" t="str">
        <x:v>目立つ機械的警告なし（定性確認は別途必要）</x:v>
      </x:c>
      <x:c r="AZ1051" s="59" t="str">
        <x:v>2025-06-25 09:58</x:v>
      </x:c>
      <x:c r="BA1051" s="53" t="n">
        <x:v>35034</x:v>
      </x:c>
      <x:c r="BB1051" s="50"/>
      <x:c r="BC1051" s="50"/>
      <x:c r="BD1051" s="50" t="str">
        <x:v>TOPIX Small 2</x:v>
      </x:c>
    </x:row>
    <x:row r="1052">
      <x:c r="A1052" s="50" t="n">
        <x:v>1051</x:v>
      </x:c>
      <x:c r="B1052" s="50" t="str">
        <x:v>8772</x:v>
      </x:c>
      <x:c r="C1052" s="50" t="str">
        <x:v>8772.T</x:v>
      </x:c>
      <x:c r="D1052" s="50" t="str">
        <x:v>ASAX CO.,LTD.</x:v>
      </x:c>
      <x:c r="E1052" s="50" t="str">
        <x:v>Standard Market(Domestic)</x:v>
      </x:c>
      <x:c r="F1052" s="50" t="str">
        <x:v>Other Financing Business</x:v>
      </x:c>
      <x:c r="G1052" s="51" t="n">
        <x:v>5838.801</x:v>
      </x:c>
      <x:c r="H1052" s="51" t="n">
        <x:v>5651.716</x:v>
      </x:c>
      <x:c r="I1052" s="51" t="n">
        <x:v>6180.844</x:v>
      </x:c>
      <x:c r="J1052" s="51" t="n">
        <x:v>6754.821</x:v>
      </x:c>
      <x:c r="K1052" s="51" t="n">
        <x:v>7519.934</x:v>
      </x:c>
      <x:c r="L1052" s="52" t="n">
        <x:f>IFERROR(H1052/G1052-1,"")</x:f>
        <x:v>-0.032041681160224544</x:v>
      </x:c>
      <x:c r="M1052" s="52" t="n">
        <x:f>IFERROR(I1052/H1052-1,"")</x:f>
        <x:v>0.09362253871213633</x:v>
      </x:c>
      <x:c r="N1052" s="52" t="n">
        <x:f>IFERROR(J1052/I1052-1,"")</x:f>
        <x:v>0.09286385483924198</x:v>
      </x:c>
      <x:c r="O1052" s="52" t="n">
        <x:f>IFERROR(K1052/J1052-1,"")</x:f>
        <x:v>0.11326917471240172</x:v>
      </x:c>
      <x:c r="P1052" s="52" t="n">
        <x:f>IFERROR((K1052/G1052)^(1/4)-1,"")</x:f>
        <x:v>0.06530162331738532</x:v>
      </x:c>
      <x:c r="Q1052" s="51" t="n">
        <x:v>5214.754</x:v>
      </x:c>
      <x:c r="R1052" s="52" t="n">
        <x:f>IFERROR(Q1052/K1052,"")</x:f>
        <x:v>0.6934574159826402</x:v>
      </x:c>
      <x:c r="S1052" s="53" t="n">
        <x:v>39114</x:v>
      </x:c>
      <x:c r="T1052" s="50" t="str">
        <x:v>EDINET_company_history</x:v>
      </x:c>
      <x:c r="U1052" s="50" t="str">
        <x:v>株式会社フレキシブル</x:v>
      </x:c>
      <x:c r="V1052" s="54" t="n">
        <x:v>0.3455</x:v>
      </x:c>
      <x:c r="W1052" s="50" t="str">
        <x:v>草間 庸文 / 草間 雄介</x:v>
      </x:c>
      <x:c r="X1052" s="50" t="b">
        <x:f>AND(COUNT(L1052:O1052)=4,L1052&gt;='設定'!$B$6,M1052&gt;='設定'!$B$6,N1052&gt;='設定'!$B$6,O1052&gt;='設定'!$B$6)</x:f>
        <x:v>0</x:v>
      </x:c>
      <x:c r="Y1052" s="50" t="b">
        <x:f>AND(COUNT(G1052:K1052)=5,P1052&gt;='設定'!$B$7)</x:f>
        <x:v>0</x:v>
      </x:c>
      <x:c r="Z1052" s="50" t="b">
        <x:f>AND(ISNUMBER(R1052),R1052&gt;='設定'!$B$8)</x:f>
        <x:v>1</x:v>
      </x:c>
      <x:c r="AA1052" s="50" t="b">
        <x:f>AND(ISNUMBER(S1052),S1052&gt;=DATE(YEAR('設定'!$B$10)-'設定'!$B$9,MONTH('設定'!$B$10),DAY('設定'!$B$10)))</x:f>
        <x:v>0</x:v>
      </x:c>
      <x:c r="AB1052" s="55" t="b">
        <x:v>0</x:v>
      </x:c>
      <x:c r="AC1052" s="55" t="b">
        <x:v>0</x:v>
      </x:c>
      <x:c r="AD1052" s="50" t="n">
        <x:f>IF(X1052,1,0)+IF(Z1052,1,0)+IF(AA1052,1,0)+IF(AB1052,1,0)</x:f>
        <x:v>1</x:v>
      </x:c>
      <x:c r="AE1052" s="50" t="n">
        <x:f>IF(Y1052,1,0)+IF(Z1052,1,0)+IF(AA1052,1,0)+IF(AB1052,1,0)</x:f>
        <x:v>1</x:v>
      </x:c>
      <x:c r="AF1052" s="50" t="n">
        <x:f>IF(Y1052,1,0)+IF(Z1052,1,0)+IF(AA1052,1,0)+IF(AC1052,1,0)</x:f>
        <x:v>1</x:v>
      </x:c>
      <x:c r="AG1052" s="53" t="n">
        <x:v>44348</x:v>
      </x:c>
      <x:c r="AH1052" s="50" t="str">
        <x:v>S100W3LE</x:v>
      </x:c>
      <x:c r="AI1052" s="50" t="str">
        <x:v>OperatingRevenue1SummaryOfBusinessResults</x:v>
      </x:c>
      <x:c r="AJ1052" s="50" t="str">
        <x:v>OperatingIncome</x:v>
      </x:c>
      <x:c r="AK1052" s="53" t="n">
        <x:v>45747</x:v>
      </x:c>
      <x:c r="AL1052" s="50" t="str">
        <x:v>365/365/365/366/365</x:v>
      </x:c>
      <x:c r="AM1052" s="51" t="n">
        <x:v>32976000</x:v>
      </x:c>
      <x:c r="AN1052" s="51" t="n">
        <x:v>814</x:v>
      </x:c>
      <x:c r="AO1052" s="51" t="n">
        <x:f>IFERROR(AM1052*AN1052,"")</x:f>
        <x:v>26842464000</x:v>
      </x:c>
      <x:c r="AP1052" s="56" t="n">
        <x:f>IFERROR(AO1052/(K1052*1000000),"")</x:f>
        <x:v>3.5695079238727363</x:v>
      </x:c>
      <x:c r="AQ1052" s="57" t="n">
        <x:v>7438161.666666667</x:v>
      </x:c>
      <x:c r="AR1052" s="52" t="n">
        <x:v>0.2148570278853371</x:v>
      </x:c>
      <x:c r="AS1052" s="52" t="n">
        <x:v>-0.2790751459397654</x:v>
      </x:c>
      <x:c r="AT1052" s="55" t="b">
        <x:v>0</x:v>
      </x:c>
      <x:c r="AU1052" s="50" t="str">
        <x:v>low_liquidity</x:v>
      </x:c>
      <x:c r="AV1052" s="58" t="n">
        <x:v>-0.0987906634188092</x:v>
      </x:c>
      <x:c r="AW1052" s="50" t="n">
        <x:v>2597</x:v>
      </x:c>
      <x:c r="AX1052" s="50" t="str">
        <x:v>Transformation Moat</x:v>
      </x:c>
      <x:c r="AY1052" s="50" t="str">
        <x:v>既存適格性フィルター不通過: low_liquidity / 60日平均売買代金2,000万円未満</x:v>
      </x:c>
      <x:c r="AZ1052" s="59" t="str">
        <x:v>2025-06-24 16:07</x:v>
      </x:c>
      <x:c r="BA1052" s="53" t="n">
        <x:v>39114</x:v>
      </x:c>
      <x:c r="BB1052" s="50"/>
      <x:c r="BC1052" s="50"/>
      <x:c r="BD1052" s="50"/>
    </x:row>
    <x:row r="1053">
      <x:c r="A1053" s="50" t="n">
        <x:v>1052</x:v>
      </x:c>
      <x:c r="B1053" s="50" t="str">
        <x:v>4125</x:v>
      </x:c>
      <x:c r="C1053" s="50" t="str">
        <x:v>4125.T</x:v>
      </x:c>
      <x:c r="D1053" s="50" t="str">
        <x:v>SANWAYUKA INDUSTRY CORPORATION</x:v>
      </x:c>
      <x:c r="E1053" s="50" t="str">
        <x:v>Standard Market(Domestic)</x:v>
      </x:c>
      <x:c r="F1053" s="50" t="str">
        <x:v>Chemicals</x:v>
      </x:c>
      <x:c r="G1053" s="51" t="n">
        <x:v>12460.844</x:v>
      </x:c>
      <x:c r="H1053" s="51" t="n">
        <x:v>15537.807</x:v>
      </x:c>
      <x:c r="I1053" s="51" t="n">
        <x:v>17367.35</x:v>
      </x:c>
      <x:c r="J1053" s="51" t="n">
        <x:v>15633.044</x:v>
      </x:c>
      <x:c r="K1053" s="51" t="n">
        <x:v>16040.49</x:v>
      </x:c>
      <x:c r="L1053" s="52" t="n">
        <x:f>IFERROR(H1053/G1053-1,"")</x:f>
        <x:v>0.2469305449935817</x:v>
      </x:c>
      <x:c r="M1053" s="52" t="n">
        <x:f>IFERROR(I1053/H1053-1,"")</x:f>
        <x:v>0.11774782631808955</x:v>
      </x:c>
      <x:c r="N1053" s="52" t="n">
        <x:f>IFERROR(J1053/I1053-1,"")</x:f>
        <x:v>-0.09986013986013975</x:v>
      </x:c>
      <x:c r="O1053" s="52" t="n">
        <x:f>IFERROR(K1053/J1053-1,"")</x:f>
        <x:v>0.026063126285578164</x:v>
      </x:c>
      <x:c r="P1053" s="52" t="n">
        <x:f>IFERROR((K1053/G1053)^(1/4)-1,"")</x:f>
        <x:v>0.06516660728813695</x:v>
      </x:c>
      <x:c r="Q1053" s="51" t="n">
        <x:v>836.26</x:v>
      </x:c>
      <x:c r="R1053" s="52" t="n">
        <x:f>IFERROR(Q1053/K1053,"")</x:f>
        <x:v>0.052134317592542376</x:v>
      </x:c>
      <x:c r="S1053" s="53" t="n">
        <x:v>44553</x:v>
      </x:c>
      <x:c r="T1053" s="50" t="str">
        <x:v>local_price_first_trade</x:v>
      </x:c>
      <x:c r="U1053" s="50" t="str">
        <x:v>有限会社エムエムエス</x:v>
      </x:c>
      <x:c r="V1053" s="54" t="n">
        <x:v>0.348</x:v>
      </x:c>
      <x:c r="W1053" s="50" t="str">
        <x:v>柳 均</x:v>
      </x:c>
      <x:c r="X1053" s="50" t="b">
        <x:f>AND(COUNT(L1053:O1053)=4,L1053&gt;='設定'!$B$6,M1053&gt;='設定'!$B$6,N1053&gt;='設定'!$B$6,O1053&gt;='設定'!$B$6)</x:f>
        <x:v>0</x:v>
      </x:c>
      <x:c r="Y1053" s="50" t="b">
        <x:f>AND(COUNT(G1053:K1053)=5,P1053&gt;='設定'!$B$7)</x:f>
        <x:v>0</x:v>
      </x:c>
      <x:c r="Z1053" s="50" t="b">
        <x:f>AND(ISNUMBER(R1053),R1053&gt;='設定'!$B$8)</x:f>
        <x:v>0</x:v>
      </x:c>
      <x:c r="AA1053" s="50" t="b">
        <x:f>AND(ISNUMBER(S1053),S1053&gt;=DATE(YEAR('設定'!$B$10)-'設定'!$B$9,MONTH('設定'!$B$10),DAY('設定'!$B$10)))</x:f>
        <x:v>1</x:v>
      </x:c>
      <x:c r="AB1053" s="55" t="b">
        <x:v>0</x:v>
      </x:c>
      <x:c r="AC1053" s="55" t="b">
        <x:v>0</x:v>
      </x:c>
      <x:c r="AD1053" s="50" t="n">
        <x:f>IF(X1053,1,0)+IF(Z1053,1,0)+IF(AA1053,1,0)+IF(AB1053,1,0)</x:f>
        <x:v>1</x:v>
      </x:c>
      <x:c r="AE1053" s="50" t="n">
        <x:f>IF(Y1053,1,0)+IF(Z1053,1,0)+IF(AA1053,1,0)+IF(AB1053,1,0)</x:f>
        <x:v>1</x:v>
      </x:c>
      <x:c r="AF1053" s="50" t="n">
        <x:f>IF(Y1053,1,0)+IF(Z1053,1,0)+IF(AA1053,1,0)+IF(AC1053,1,0)</x:f>
        <x:v>1</x:v>
      </x:c>
      <x:c r="AG1053" s="53" t="n">
        <x:v>44553</x:v>
      </x:c>
      <x:c r="AH1053" s="50" t="str">
        <x:v>S100W0OO</x:v>
      </x:c>
      <x:c r="AI1053" s="50" t="str">
        <x:v>NetSalesSummaryOfBusinessResults</x:v>
      </x:c>
      <x:c r="AJ1053" s="50" t="str">
        <x:v>OperatingIncome</x:v>
      </x:c>
      <x:c r="AK1053" s="53" t="n">
        <x:v>45747</x:v>
      </x:c>
      <x:c r="AL1053" s="50" t="str">
        <x:v>365/365/365/366/365</x:v>
      </x:c>
      <x:c r="AM1053" s="51" t="n">
        <x:v>4318000</x:v>
      </x:c>
      <x:c r="AN1053" s="51" t="n">
        <x:v>2508</x:v>
      </x:c>
      <x:c r="AO1053" s="51" t="n">
        <x:f>IFERROR(AM1053*AN1053,"")</x:f>
        <x:v>10829544000</x:v>
      </x:c>
      <x:c r="AP1053" s="56" t="n">
        <x:f>IFERROR(AO1053/(K1053*1000000),"")</x:f>
        <x:v>0.6751379789520146</x:v>
      </x:c>
      <x:c r="AQ1053" s="57" t="n">
        <x:v>211452766.66666663</x:v>
      </x:c>
      <x:c r="AR1053" s="52" t="n">
        <x:v>0.5072091122686607</x:v>
      </x:c>
      <x:c r="AS1053" s="52" t="n">
        <x:v>-0.8331175874200876</x:v>
      </x:c>
      <x:c r="AT1053" s="55" t="b">
        <x:v>1</x:v>
      </x:c>
      <x:c r="AU1053" s="50"/>
      <x:c r="AV1053" s="58" t="n">
        <x:v>-0.040572800025688</x:v>
      </x:c>
      <x:c r="AW1053" s="50" t="n">
        <x:v>2198</x:v>
      </x:c>
      <x:c r="AX1053" s="50" t="str">
        <x:v>Future Moat</x:v>
      </x:c>
      <x:c r="AY1053" s="50" t="str">
        <x:v>ローカル5年最大下落率-60%以下</x:v>
      </x:c>
      <x:c r="AZ1053" s="59" t="str">
        <x:v>2025-06-20 16:00</x:v>
      </x:c>
      <x:c r="BA1053" s="53" t="n">
        <x:v>44531</x:v>
      </x:c>
      <x:c r="BB1053" s="50"/>
      <x:c r="BC1053" s="50"/>
      <x:c r="BD1053" s="50"/>
    </x:row>
    <x:row r="1054">
      <x:c r="A1054" s="50" t="n">
        <x:v>1053</x:v>
      </x:c>
      <x:c r="B1054" s="50" t="str">
        <x:v>9984</x:v>
      </x:c>
      <x:c r="C1054" s="50" t="str">
        <x:v>9984.T</x:v>
      </x:c>
      <x:c r="D1054" s="50" t="str">
        <x:v>SoftBank Group Corp.</x:v>
      </x:c>
      <x:c r="E1054" s="50" t="str">
        <x:v>Prime Market (Domestic)</x:v>
      </x:c>
      <x:c r="F1054" s="50" t="str">
        <x:v>Information &amp; Communication</x:v>
      </x:c>
      <x:c r="G1054" s="51" t="n">
        <x:v>5628167</x:v>
      </x:c>
      <x:c r="H1054" s="51" t="n">
        <x:v>6221534</x:v>
      </x:c>
      <x:c r="I1054" s="51" t="n">
        <x:v>6570439</x:v>
      </x:c>
      <x:c r="J1054" s="51" t="n">
        <x:v>6756500</x:v>
      </x:c>
      <x:c r="K1054" s="51" t="n">
        <x:v>7243752</x:v>
      </x:c>
      <x:c r="L1054" s="52" t="n">
        <x:f>IFERROR(H1054/G1054-1,"")</x:f>
        <x:v>0.10542810829884752</x:v>
      </x:c>
      <x:c r="M1054" s="52" t="n">
        <x:f>IFERROR(I1054/H1054-1,"")</x:f>
        <x:v>0.05608022073012853</x:v>
      </x:c>
      <x:c r="N1054" s="52" t="n">
        <x:f>IFERROR(J1054/I1054-1,"")</x:f>
        <x:v>0.02831789474036661</x:v>
      </x:c>
      <x:c r="O1054" s="52" t="n">
        <x:f>IFERROR(K1054/J1054-1,"")</x:f>
        <x:v>0.07211603640938358</x:v>
      </x:c>
      <x:c r="P1054" s="52" t="n">
        <x:f>IFERROR((K1054/G1054)^(1/4)-1,"")</x:f>
        <x:v>0.06512149565581105</x:v>
      </x:c>
      <x:c r="Q1054" s="51" t="n">
        <x:v>304715</x:v>
      </x:c>
      <x:c r="R1054" s="52" t="n">
        <x:f>IFERROR(Q1054/K1054,"")</x:f>
        <x:v>0.04206590728119902</x:v>
      </x:c>
      <x:c r="S1054" s="53" t="n">
        <x:v>35796</x:v>
      </x:c>
      <x:c r="T1054" s="50" t="str">
        <x:v>EDINET_company_history</x:v>
      </x:c>
      <x:c r="U1054" s="50" t="str">
        <x:v>孫 正義</x:v>
      </x:c>
      <x:c r="V1054" s="54" t="n">
        <x:v>0.2968</x:v>
      </x:c>
      <x:c r="W1054" s="50" t="str">
        <x:v>孫 正 義</x:v>
      </x:c>
      <x:c r="X1054" s="50" t="b">
        <x:f>AND(COUNT(L1054:O1054)=4,L1054&gt;='設定'!$B$6,M1054&gt;='設定'!$B$6,N1054&gt;='設定'!$B$6,O1054&gt;='設定'!$B$6)</x:f>
        <x:v>0</x:v>
      </x:c>
      <x:c r="Y1054" s="50" t="b">
        <x:f>AND(COUNT(G1054:K1054)=5,P1054&gt;='設定'!$B$7)</x:f>
        <x:v>0</x:v>
      </x:c>
      <x:c r="Z1054" s="50" t="b">
        <x:f>AND(ISNUMBER(R1054),R1054&gt;='設定'!$B$8)</x:f>
        <x:v>0</x:v>
      </x:c>
      <x:c r="AA1054" s="50" t="b">
        <x:f>AND(ISNUMBER(S1054),S1054&gt;=DATE(YEAR('設定'!$B$10)-'設定'!$B$9,MONTH('設定'!$B$10),DAY('設定'!$B$10)))</x:f>
        <x:v>0</x:v>
      </x:c>
      <x:c r="AB1054" s="55" t="b">
        <x:v>1</x:v>
      </x:c>
      <x:c r="AC1054" s="55" t="b">
        <x:v>1</x:v>
      </x:c>
      <x:c r="AD1054" s="50" t="n">
        <x:f>IF(X1054,1,0)+IF(Z1054,1,0)+IF(AA1054,1,0)+IF(AB1054,1,0)</x:f>
        <x:v>1</x:v>
      </x:c>
      <x:c r="AE1054" s="50" t="n">
        <x:f>IF(Y1054,1,0)+IF(Z1054,1,0)+IF(AA1054,1,0)+IF(AB1054,1,0)</x:f>
        <x:v>1</x:v>
      </x:c>
      <x:c r="AF1054" s="50" t="n">
        <x:f>IF(Y1054,1,0)+IF(Z1054,1,0)+IF(AA1054,1,0)+IF(AC1054,1,0)</x:f>
        <x:v>1</x:v>
      </x:c>
      <x:c r="AG1054" s="53" t="n">
        <x:v>44348</x:v>
      </x:c>
      <x:c r="AH1054" s="50" t="str">
        <x:v>S100W4HN</x:v>
      </x:c>
      <x:c r="AI1054" s="50" t="str">
        <x:v>RevenueIFRSSummaryOfBusinessResults</x:v>
      </x:c>
      <x:c r="AJ1054" s="50" t="str">
        <x:v>OperatingIncome</x:v>
      </x:c>
      <x:c r="AK1054" s="53" t="n">
        <x:v>45747</x:v>
      </x:c>
      <x:c r="AL1054" s="50" t="str">
        <x:v>365/365/365/366/365</x:v>
      </x:c>
      <x:c r="AM1054" s="51" t="n">
        <x:v>1437596330</x:v>
      </x:c>
      <x:c r="AN1054" s="51" t="n">
        <x:v>8541</x:v>
      </x:c>
      <x:c r="AO1054" s="51" t="n">
        <x:f>IFERROR(AM1054*AN1054,"")</x:f>
        <x:v>12278510254530</x:v>
      </x:c>
      <x:c r="AP1054" s="56" t="n">
        <x:f>IFERROR(AO1054/(K1054*1000000),"")</x:f>
        <x:v>1.6950484023376284</x:v>
      </x:c>
      <x:c r="AQ1054" s="57" t="n">
        <x:v>348913306723.3333</x:v>
      </x:c>
      <x:c r="AR1054" s="52" t="n">
        <x:v>0.52183024514636</x:v>
      </x:c>
      <x:c r="AS1054" s="52" t="n">
        <x:v>-0.5079229021101428</x:v>
      </x:c>
      <x:c r="AT1054" s="55" t="b">
        <x:v>0</x:v>
      </x:c>
      <x:c r="AU1054" s="50" t="str">
        <x:v>missing_financial_data</x:v>
      </x:c>
      <x:c r="AV1054" s="58" t="n">
        <x:v>0.660197539900852</x:v>
      </x:c>
      <x:c r="AW1054" s="50" t="n">
        <x:v>18</x:v>
      </x:c>
      <x:c r="AX1054" s="50" t="str">
        <x:v>Core Moat</x:v>
      </x:c>
      <x:c r="AY1054" s="50" t="str">
        <x:v>既存適格性フィルター不通過: missing_financial_data</x:v>
      </x:c>
      <x:c r="AZ1054" s="59" t="str">
        <x:v>2025-06-26 12:06</x:v>
      </x:c>
      <x:c r="BA1054" s="53" t="n">
        <x:v>35796</x:v>
      </x:c>
      <x:c r="BB1054" s="50" t="str">
        <x:v>孫 正 義</x:v>
      </x:c>
      <x:c r="BC1054" s="50"/>
      <x:c r="BD1054" s="50" t="str">
        <x:v>TOPIX Core30</x:v>
      </x:c>
    </x:row>
    <x:row r="1055">
      <x:c r="A1055" s="50" t="n">
        <x:v>1054</x:v>
      </x:c>
      <x:c r="B1055" s="50" t="str">
        <x:v>2325</x:v>
      </x:c>
      <x:c r="C1055" s="50" t="str">
        <x:v>2325.T</x:v>
      </x:c>
      <x:c r="D1055" s="50" t="str">
        <x:v>NJS Co.,Ltd.</x:v>
      </x:c>
      <x:c r="E1055" s="50" t="str">
        <x:v>Prime Market (Domestic)</x:v>
      </x:c>
      <x:c r="F1055" s="50" t="str">
        <x:v>Services</x:v>
      </x:c>
      <x:c r="G1055" s="51" t="n">
        <x:v>19315.097</x:v>
      </x:c>
      <x:c r="H1055" s="51" t="n">
        <x:v>19231.835</x:v>
      </x:c>
      <x:c r="I1055" s="51" t="n">
        <x:v>22027.578</x:v>
      </x:c>
      <x:c r="J1055" s="51" t="n">
        <x:v>22594.177</x:v>
      </x:c>
      <x:c r="K1055" s="51" t="n">
        <x:v>24854.337</x:v>
      </x:c>
      <x:c r="L1055" s="52" t="n">
        <x:f>IFERROR(H1055/G1055-1,"")</x:f>
        <x:v>-0.004310721297439146</x:v>
      </x:c>
      <x:c r="M1055" s="52" t="n">
        <x:f>IFERROR(I1055/H1055-1,"")</x:f>
        <x:v>0.14537057956248067</x:v>
      </x:c>
      <x:c r="N1055" s="52" t="n">
        <x:f>IFERROR(J1055/I1055-1,"")</x:f>
        <x:v>0.025722255982931763</x:v>
      </x:c>
      <x:c r="O1055" s="52" t="n">
        <x:f>IFERROR(K1055/J1055-1,"")</x:f>
        <x:v>0.1000328535976327</x:v>
      </x:c>
      <x:c r="P1055" s="52" t="n">
        <x:f>IFERROR((K1055/G1055)^(1/4)-1,"")</x:f>
        <x:v>0.06506551275357508</x:v>
      </x:c>
      <x:c r="Q1055" s="51" t="n">
        <x:v>3268.215</x:v>
      </x:c>
      <x:c r="R1055" s="52" t="n">
        <x:f>IFERROR(Q1055/K1055,"")</x:f>
        <x:v>0.13149475683056847</x:v>
      </x:c>
      <x:c r="S1055" s="53" t="n">
        <x:v>37500</x:v>
      </x:c>
      <x:c r="T1055" s="50" t="str">
        <x:v>EDINET_company_history</x:v>
      </x:c>
      <x:c r="U1055" s="50" t="str">
        <x:v>日本ヒューム株式会社</x:v>
      </x:c>
      <x:c r="V1055" s="54" t="n">
        <x:v>0.3576</x:v>
      </x:c>
      <x:c r="W1055" s="50" t="str">
        <x:v>村 上 雅 亮</x:v>
      </x:c>
      <x:c r="X1055" s="50" t="b">
        <x:f>AND(COUNT(L1055:O1055)=4,L1055&gt;='設定'!$B$6,M1055&gt;='設定'!$B$6,N1055&gt;='設定'!$B$6,O1055&gt;='設定'!$B$6)</x:f>
        <x:v>0</x:v>
      </x:c>
      <x:c r="Y1055" s="50" t="b">
        <x:f>AND(COUNT(G1055:K1055)=5,P1055&gt;='設定'!$B$7)</x:f>
        <x:v>0</x:v>
      </x:c>
      <x:c r="Z1055" s="50" t="b">
        <x:f>AND(ISNUMBER(R1055),R1055&gt;='設定'!$B$8)</x:f>
        <x:v>1</x:v>
      </x:c>
      <x:c r="AA1055" s="50" t="b">
        <x:f>AND(ISNUMBER(S1055),S1055&gt;=DATE(YEAR('設定'!$B$10)-'設定'!$B$9,MONTH('設定'!$B$10),DAY('設定'!$B$10)))</x:f>
        <x:v>0</x:v>
      </x:c>
      <x:c r="AB1055" s="55" t="b">
        <x:v>0</x:v>
      </x:c>
      <x:c r="AC1055" s="55" t="b">
        <x:v>0</x:v>
      </x:c>
      <x:c r="AD1055" s="50" t="n">
        <x:f>IF(X1055,1,0)+IF(Z1055,1,0)+IF(AA1055,1,0)+IF(AB1055,1,0)</x:f>
        <x:v>1</x:v>
      </x:c>
      <x:c r="AE1055" s="50" t="n">
        <x:f>IF(Y1055,1,0)+IF(Z1055,1,0)+IF(AA1055,1,0)+IF(AB1055,1,0)</x:f>
        <x:v>1</x:v>
      </x:c>
      <x:c r="AF1055" s="50" t="n">
        <x:f>IF(Y1055,1,0)+IF(Z1055,1,0)+IF(AA1055,1,0)+IF(AC1055,1,0)</x:f>
        <x:v>1</x:v>
      </x:c>
      <x:c r="AG1055" s="53" t="n">
        <x:v>44348</x:v>
      </x:c>
      <x:c r="AH1055" s="50" t="str">
        <x:v>S100XV5A</x:v>
      </x:c>
      <x:c r="AI1055" s="50" t="str">
        <x:v>NetSalesSummaryOfBusinessResults</x:v>
      </x:c>
      <x:c r="AJ1055" s="50" t="str">
        <x:v>OperatingIncome</x:v>
      </x:c>
      <x:c r="AK1055" s="53" t="n">
        <x:v>46022</x:v>
      </x:c>
      <x:c r="AL1055" s="50" t="str">
        <x:v>365/365/365/366/365</x:v>
      </x:c>
      <x:c r="AM1055" s="51" t="n">
        <x:v>9563400</x:v>
      </x:c>
      <x:c r="AN1055" s="51" t="n">
        <x:v>4995</x:v>
      </x:c>
      <x:c r="AO1055" s="51" t="n">
        <x:f>IFERROR(AM1055*AN1055,"")</x:f>
        <x:v>47769183000</x:v>
      </x:c>
      <x:c r="AP1055" s="56" t="n">
        <x:f>IFERROR(AO1055/(K1055*1000000),"")</x:f>
        <x:v>1.9219656915410779</x:v>
      </x:c>
      <x:c r="AQ1055" s="57" t="n">
        <x:v>133162350</x:v>
      </x:c>
      <x:c r="AR1055" s="52" t="n">
        <x:v>0.3110736831749092</x:v>
      </x:c>
      <x:c r="AS1055" s="52" t="n">
        <x:v>-0.3303958351897736</x:v>
      </x:c>
      <x:c r="AT1055" s="55" t="b">
        <x:v>1</x:v>
      </x:c>
      <x:c r="AU1055" s="50"/>
      <x:c r="AV1055" s="58" t="n">
        <x:v>0.126410856026198</x:v>
      </x:c>
      <x:c r="AW1055" s="50" t="n">
        <x:v>1079</x:v>
      </x:c>
      <x:c r="AX1055" s="50" t="str">
        <x:v>Core Moat</x:v>
      </x:c>
      <x:c r="AY1055" s="50" t="str">
        <x:v>目立つ機械的警告なし（定性確認は別途必要）</x:v>
      </x:c>
      <x:c r="AZ1055" s="59" t="str">
        <x:v>2026-03-30 11:36</x:v>
      </x:c>
      <x:c r="BA1055" s="53" t="n">
        <x:v>37500</x:v>
      </x:c>
      <x:c r="BB1055" s="50"/>
      <x:c r="BC1055" s="50"/>
      <x:c r="BD1055" s="50" t="str">
        <x:v>TOPIX Small 2</x:v>
      </x:c>
    </x:row>
    <x:row r="1056">
      <x:c r="A1056" s="50" t="n">
        <x:v>1055</x:v>
      </x:c>
      <x:c r="B1056" s="50" t="str">
        <x:v>6855</x:v>
      </x:c>
      <x:c r="C1056" s="50" t="str">
        <x:v>6855.T</x:v>
      </x:c>
      <x:c r="D1056" s="50" t="str">
        <x:v>JAPAN ELECTRONIC MATERIALS CORPORATION</x:v>
      </x:c>
      <x:c r="E1056" s="50" t="str">
        <x:v>Standard Market(Domestic)</x:v>
      </x:c>
      <x:c r="F1056" s="50" t="str">
        <x:v>Electric Appliances</x:v>
      </x:c>
      <x:c r="G1056" s="51" t="n">
        <x:v>18521</x:v>
      </x:c>
      <x:c r="H1056" s="51" t="n">
        <x:v>23599</x:v>
      </x:c>
      <x:c r="I1056" s="51" t="n">
        <x:v>20781</x:v>
      </x:c>
      <x:c r="J1056" s="51" t="n">
        <x:v>17461</x:v>
      </x:c>
      <x:c r="K1056" s="51" t="n">
        <x:v>23829</x:v>
      </x:c>
      <x:c r="L1056" s="52" t="n">
        <x:f>IFERROR(H1056/G1056-1,"")</x:f>
        <x:v>0.2741752605150909</x:v>
      </x:c>
      <x:c r="M1056" s="52" t="n">
        <x:f>IFERROR(I1056/H1056-1,"")</x:f>
        <x:v>-0.11941183948472389</x:v>
      </x:c>
      <x:c r="N1056" s="52" t="n">
        <x:f>IFERROR(J1056/I1056-1,"")</x:f>
        <x:v>-0.15976132043693758</x:v>
      </x:c>
      <x:c r="O1056" s="52" t="n">
        <x:f>IFERROR(K1056/J1056-1,"")</x:f>
        <x:v>0.3646984708779566</x:v>
      </x:c>
      <x:c r="P1056" s="52" t="n">
        <x:f>IFERROR((K1056/G1056)^(1/4)-1,"")</x:f>
        <x:v>0.06502633411008052</x:v>
      </x:c>
      <x:c r="Q1056" s="51" t="n">
        <x:v>4585</x:v>
      </x:c>
      <x:c r="R1056" s="52" t="n">
        <x:f>IFERROR(Q1056/K1056,"")</x:f>
        <x:v>0.1924126064878929</x:v>
      </x:c>
      <x:c r="S1056" s="53" t="n">
        <x:v>38322</x:v>
      </x:c>
      <x:c r="T1056" s="50" t="str">
        <x:v>EDINET_company_history</x:v>
      </x:c>
      <x:c r="U1056" s="50" t="str">
        <x:v>日本マスタートラスト信託銀行㈱</x:v>
      </x:c>
      <x:c r="V1056" s="54" t="n">
        <x:v>0.1365</x:v>
      </x:c>
      <x:c r="W1056" s="50" t="str">
        <x:v>坂田 輝久</x:v>
      </x:c>
      <x:c r="X1056" s="50" t="b">
        <x:f>AND(COUNT(L1056:O1056)=4,L1056&gt;='設定'!$B$6,M1056&gt;='設定'!$B$6,N1056&gt;='設定'!$B$6,O1056&gt;='設定'!$B$6)</x:f>
        <x:v>0</x:v>
      </x:c>
      <x:c r="Y1056" s="50" t="b">
        <x:f>AND(COUNT(G1056:K1056)=5,P1056&gt;='設定'!$B$7)</x:f>
        <x:v>0</x:v>
      </x:c>
      <x:c r="Z1056" s="50" t="b">
        <x:f>AND(ISNUMBER(R1056),R1056&gt;='設定'!$B$8)</x:f>
        <x:v>1</x:v>
      </x:c>
      <x:c r="AA1056" s="50" t="b">
        <x:f>AND(ISNUMBER(S1056),S1056&gt;=DATE(YEAR('設定'!$B$10)-'設定'!$B$9,MONTH('設定'!$B$10),DAY('設定'!$B$10)))</x:f>
        <x:v>0</x:v>
      </x:c>
      <x:c r="AB1056" s="55" t="b">
        <x:v>0</x:v>
      </x:c>
      <x:c r="AC1056" s="55" t="b">
        <x:v>0</x:v>
      </x:c>
      <x:c r="AD1056" s="50" t="n">
        <x:f>IF(X1056,1,0)+IF(Z1056,1,0)+IF(AA1056,1,0)+IF(AB1056,1,0)</x:f>
        <x:v>1</x:v>
      </x:c>
      <x:c r="AE1056" s="50" t="n">
        <x:f>IF(Y1056,1,0)+IF(Z1056,1,0)+IF(AA1056,1,0)+IF(AB1056,1,0)</x:f>
        <x:v>1</x:v>
      </x:c>
      <x:c r="AF1056" s="50" t="n">
        <x:f>IF(Y1056,1,0)+IF(Z1056,1,0)+IF(AA1056,1,0)+IF(AC1056,1,0)</x:f>
        <x:v>1</x:v>
      </x:c>
      <x:c r="AG1056" s="53" t="n">
        <x:v>44348</x:v>
      </x:c>
      <x:c r="AH1056" s="50" t="str">
        <x:v>S100W3ST</x:v>
      </x:c>
      <x:c r="AI1056" s="50" t="str">
        <x:v>NetSalesSummaryOfBusinessResults</x:v>
      </x:c>
      <x:c r="AJ1056" s="50" t="str">
        <x:v>OperatingIncome</x:v>
      </x:c>
      <x:c r="AK1056" s="53" t="n">
        <x:v>45747</x:v>
      </x:c>
      <x:c r="AL1056" s="50" t="str">
        <x:v>365/365/365/366/365</x:v>
      </x:c>
      <x:c r="AM1056" s="51" t="n">
        <x:v>12631516</x:v>
      </x:c>
      <x:c r="AN1056" s="51" t="n">
        <x:v>7480</x:v>
      </x:c>
      <x:c r="AO1056" s="51" t="n">
        <x:f>IFERROR(AM1056*AN1056,"")</x:f>
        <x:v>94483739680</x:v>
      </x:c>
      <x:c r="AP1056" s="56" t="n">
        <x:f>IFERROR(AO1056/(K1056*1000000),"")</x:f>
        <x:v>3.965073636325486</x:v>
      </x:c>
      <x:c r="AQ1056" s="57" t="n">
        <x:v>5397408550</x:v>
      </x:c>
      <x:c r="AR1056" s="52" t="n">
        <x:v>0.5726099090611367</x:v>
      </x:c>
      <x:c r="AS1056" s="52" t="n">
        <x:v>-0.6692696104548836</x:v>
      </x:c>
      <x:c r="AT1056" s="55" t="b">
        <x:v>1</x:v>
      </x:c>
      <x:c r="AU1056" s="50"/>
      <x:c r="AV1056" s="58" t="n">
        <x:v>0.5176115311278795</x:v>
      </x:c>
      <x:c r="AW1056" s="50" t="n">
        <x:v>79</x:v>
      </x:c>
      <x:c r="AX1056" s="50" t="str">
        <x:v>Future Moat</x:v>
      </x:c>
      <x:c r="AY1056" s="50" t="str">
        <x:v>ローカル5年最大下落率-60%以下</x:v>
      </x:c>
      <x:c r="AZ1056" s="59" t="str">
        <x:v>2025-06-24 12:45</x:v>
      </x:c>
      <x:c r="BA1056" s="53" t="n">
        <x:v>38322</x:v>
      </x:c>
      <x:c r="BB1056" s="50"/>
      <x:c r="BC1056" s="50"/>
      <x:c r="BD1056" s="50" t="str">
        <x:v>TOPIX Small 2</x:v>
      </x:c>
    </x:row>
    <x:row r="1057">
      <x:c r="A1057" s="50" t="n">
        <x:v>1056</x:v>
      </x:c>
      <x:c r="B1057" s="50" t="str">
        <x:v>2152</x:v>
      </x:c>
      <x:c r="C1057" s="50" t="str">
        <x:v>2152.T</x:v>
      </x:c>
      <x:c r="D1057" s="50" t="str">
        <x:v>Youji Corporation</x:v>
      </x:c>
      <x:c r="E1057" s="50" t="str">
        <x:v>Standard Market(Domestic)</x:v>
      </x:c>
      <x:c r="F1057" s="50" t="str">
        <x:v>Services</x:v>
      </x:c>
      <x:c r="G1057" s="51" t="n">
        <x:v>5498.809</x:v>
      </x:c>
      <x:c r="H1057" s="51" t="n">
        <x:v>6614.747</x:v>
      </x:c>
      <x:c r="I1057" s="51" t="n">
        <x:v>6917.246</x:v>
      </x:c>
      <x:c r="J1057" s="51" t="n">
        <x:v>6951.543</x:v>
      </x:c>
      <x:c r="K1057" s="51" t="n">
        <x:v>7073.691</x:v>
      </x:c>
      <x:c r="L1057" s="52" t="n">
        <x:f>IFERROR(H1057/G1057-1,"")</x:f>
        <x:v>0.20294176429841437</x:v>
      </x:c>
      <x:c r="M1057" s="52" t="n">
        <x:f>IFERROR(I1057/H1057-1,"")</x:f>
        <x:v>0.04573100074726977</x:v>
      </x:c>
      <x:c r="N1057" s="52" t="n">
        <x:f>IFERROR(J1057/I1057-1,"")</x:f>
        <x:v>0.004958187116664625</x:v>
      </x:c>
      <x:c r="O1057" s="52" t="n">
        <x:f>IFERROR(K1057/J1057-1,"")</x:f>
        <x:v>0.01757135070587923</x:v>
      </x:c>
      <x:c r="P1057" s="52" t="n">
        <x:f>IFERROR((K1057/G1057)^(1/4)-1,"")</x:f>
        <x:v>0.06498713721095783</x:v>
      </x:c>
      <x:c r="Q1057" s="51" t="n">
        <x:v>1164.427</x:v>
      </x:c>
      <x:c r="R1057" s="52" t="n">
        <x:f>IFERROR(Q1057/K1057,"")</x:f>
        <x:v>0.1646137780120732</x:v>
      </x:c>
      <x:c r="S1057" s="53" t="n">
        <x:v>39203</x:v>
      </x:c>
      <x:c r="T1057" s="50" t="str">
        <x:v>EDINET_company_history</x:v>
      </x:c>
      <x:c r="U1057" s="50" t="str">
        <x:v>株式会社山善</x:v>
      </x:c>
      <x:c r="V1057" s="54" t="n">
        <x:v>0.3668</x:v>
      </x:c>
      <x:c r="W1057" s="50" t="str">
        <x:v>山 下 孝 一</x:v>
      </x:c>
      <x:c r="X1057" s="50" t="b">
        <x:f>AND(COUNT(L1057:O1057)=4,L1057&gt;='設定'!$B$6,M1057&gt;='設定'!$B$6,N1057&gt;='設定'!$B$6,O1057&gt;='設定'!$B$6)</x:f>
        <x:v>0</x:v>
      </x:c>
      <x:c r="Y1057" s="50" t="b">
        <x:f>AND(COUNT(G1057:K1057)=5,P1057&gt;='設定'!$B$7)</x:f>
        <x:v>0</x:v>
      </x:c>
      <x:c r="Z1057" s="50" t="b">
        <x:f>AND(ISNUMBER(R1057),R1057&gt;='設定'!$B$8)</x:f>
        <x:v>1</x:v>
      </x:c>
      <x:c r="AA1057" s="50" t="b">
        <x:f>AND(ISNUMBER(S1057),S1057&gt;=DATE(YEAR('設定'!$B$10)-'設定'!$B$9,MONTH('設定'!$B$10),DAY('設定'!$B$10)))</x:f>
        <x:v>0</x:v>
      </x:c>
      <x:c r="AB1057" s="55" t="b">
        <x:v>0</x:v>
      </x:c>
      <x:c r="AC1057" s="55" t="b">
        <x:v>0</x:v>
      </x:c>
      <x:c r="AD1057" s="50" t="n">
        <x:f>IF(X1057,1,0)+IF(Z1057,1,0)+IF(AA1057,1,0)+IF(AB1057,1,0)</x:f>
        <x:v>1</x:v>
      </x:c>
      <x:c r="AE1057" s="50" t="n">
        <x:f>IF(Y1057,1,0)+IF(Z1057,1,0)+IF(AA1057,1,0)+IF(AB1057,1,0)</x:f>
        <x:v>1</x:v>
      </x:c>
      <x:c r="AF1057" s="50" t="n">
        <x:f>IF(Y1057,1,0)+IF(Z1057,1,0)+IF(AA1057,1,0)+IF(AC1057,1,0)</x:f>
        <x:v>1</x:v>
      </x:c>
      <x:c r="AG1057" s="53" t="n">
        <x:v>44348</x:v>
      </x:c>
      <x:c r="AH1057" s="50" t="str">
        <x:v>S100W0WG</x:v>
      </x:c>
      <x:c r="AI1057" s="50" t="str">
        <x:v>NetSalesSummaryOfBusinessResults</x:v>
      </x:c>
      <x:c r="AJ1057" s="50" t="str">
        <x:v>OperatingIncome</x:v>
      </x:c>
      <x:c r="AK1057" s="53" t="n">
        <x:v>45747</x:v>
      </x:c>
      <x:c r="AL1057" s="50" t="str">
        <x:v>365/365/365/366/365</x:v>
      </x:c>
      <x:c r="AM1057" s="51" t="n">
        <x:v>10802600</x:v>
      </x:c>
      <x:c r="AN1057" s="51" t="n">
        <x:v>1479</x:v>
      </x:c>
      <x:c r="AO1057" s="51" t="n">
        <x:f>IFERROR(AM1057*AN1057,"")</x:f>
        <x:v>15977045400</x:v>
      </x:c>
      <x:c r="AP1057" s="56" t="n">
        <x:f>IFERROR(AO1057/(K1057*1000000),"")</x:f>
        <x:v>2.258657524056394</x:v>
      </x:c>
      <x:c r="AQ1057" s="57" t="n">
        <x:v>1521293.3333333333</x:v>
      </x:c>
      <x:c r="AR1057" s="52" t="n">
        <x:v>0.301900559237021</x:v>
      </x:c>
      <x:c r="AS1057" s="52" t="n">
        <x:v>-0.2197141229582452</x:v>
      </x:c>
      <x:c r="AT1057" s="55" t="b">
        <x:v>0</x:v>
      </x:c>
      <x:c r="AU1057" s="50" t="str">
        <x:v>low_liquidity</x:v>
      </x:c>
      <x:c r="AV1057" s="58" t="n">
        <x:v>0.1601371602032361</x:v>
      </x:c>
      <x:c r="AW1057" s="50" t="n">
        <x:v>900</x:v>
      </x:c>
      <x:c r="AX1057" s="50" t="str">
        <x:v>Discovery</x:v>
      </x:c>
      <x:c r="AY1057" s="50" t="str">
        <x:v>既存適格性フィルター不通過: low_liquidity / 60日平均売買代金2,000万円未満</x:v>
      </x:c>
      <x:c r="AZ1057" s="59" t="str">
        <x:v>2025-06-20 11:43</x:v>
      </x:c>
      <x:c r="BA1057" s="53" t="n">
        <x:v>39203</x:v>
      </x:c>
      <x:c r="BB1057" s="50"/>
      <x:c r="BC1057" s="50"/>
      <x:c r="BD1057" s="50"/>
    </x:row>
    <x:row r="1058">
      <x:c r="A1058" s="50" t="n">
        <x:v>1057</x:v>
      </x:c>
      <x:c r="B1058" s="50" t="str">
        <x:v>6517</x:v>
      </x:c>
      <x:c r="C1058" s="50" t="str">
        <x:v>6517.T</x:v>
      </x:c>
      <x:c r="D1058" s="50" t="str">
        <x:v>Denyo Co.,Ltd.</x:v>
      </x:c>
      <x:c r="E1058" s="50" t="str">
        <x:v>Prime Market (Domestic)</x:v>
      </x:c>
      <x:c r="F1058" s="50" t="str">
        <x:v>Electric Appliances</x:v>
      </x:c>
      <x:c r="G1058" s="51" t="n">
        <x:v>55006</x:v>
      </x:c>
      <x:c r="H1058" s="51" t="n">
        <x:v>55168</x:v>
      </x:c>
      <x:c r="I1058" s="51" t="n">
        <x:v>64311</x:v>
      </x:c>
      <x:c r="J1058" s="51" t="n">
        <x:v>73140</x:v>
      </x:c>
      <x:c r="K1058" s="51" t="n">
        <x:v>70753</x:v>
      </x:c>
      <x:c r="L1058" s="52" t="n">
        <x:f>IFERROR(H1058/G1058-1,"")</x:f>
        <x:v>0.0029451332581900136</x:v>
      </x:c>
      <x:c r="M1058" s="52" t="n">
        <x:f>IFERROR(I1058/H1058-1,"")</x:f>
        <x:v>0.1657301334106729</x:v>
      </x:c>
      <x:c r="N1058" s="52" t="n">
        <x:f>IFERROR(J1058/I1058-1,"")</x:f>
        <x:v>0.1372860008396697</x:v>
      </x:c>
      <x:c r="O1058" s="52" t="n">
        <x:f>IFERROR(K1058/J1058-1,"")</x:f>
        <x:v>-0.03263604047033086</x:v>
      </x:c>
      <x:c r="P1058" s="52" t="n">
        <x:f>IFERROR((K1058/G1058)^(1/4)-1,"")</x:f>
        <x:v>0.06496098753181068</x:v>
      </x:c>
      <x:c r="Q1058" s="51" t="n">
        <x:v>7393</x:v>
      </x:c>
      <x:c r="R1058" s="52" t="n">
        <x:f>IFERROR(Q1058/K1058,"")</x:f>
        <x:v>0.10449026896386018</x:v>
      </x:c>
      <x:c r="S1058" s="53" t="n">
        <x:v>30348</x:v>
      </x:c>
      <x:c r="T1058" s="50" t="str">
        <x:v>EDINET_company_history</x:v>
      </x:c>
      <x:c r="U1058" s="50" t="str">
        <x:v>ザ エスエフピー バリュー リアライゼーション マスター ファンド エルティーディー （常任代理人 立花証券株式会社）</x:v>
      </x:c>
      <x:c r="V1058" s="54" t="n">
        <x:v>0.0907</x:v>
      </x:c>
      <x:c r="W1058" s="50" t="str">
        <x:v>白鳥 昌一 / 吉永 隆法</x:v>
      </x:c>
      <x:c r="X1058" s="50" t="b">
        <x:f>AND(COUNT(L1058:O1058)=4,L1058&gt;='設定'!$B$6,M1058&gt;='設定'!$B$6,N1058&gt;='設定'!$B$6,O1058&gt;='設定'!$B$6)</x:f>
        <x:v>0</x:v>
      </x:c>
      <x:c r="Y1058" s="50" t="b">
        <x:f>AND(COUNT(G1058:K1058)=5,P1058&gt;='設定'!$B$7)</x:f>
        <x:v>0</x:v>
      </x:c>
      <x:c r="Z1058" s="50" t="b">
        <x:f>AND(ISNUMBER(R1058),R1058&gt;='設定'!$B$8)</x:f>
        <x:v>1</x:v>
      </x:c>
      <x:c r="AA1058" s="50" t="b">
        <x:f>AND(ISNUMBER(S1058),S1058&gt;=DATE(YEAR('設定'!$B$10)-'設定'!$B$9,MONTH('設定'!$B$10),DAY('設定'!$B$10)))</x:f>
        <x:v>0</x:v>
      </x:c>
      <x:c r="AB1058" s="55" t="b">
        <x:v>0</x:v>
      </x:c>
      <x:c r="AC1058" s="55" t="b">
        <x:v>0</x:v>
      </x:c>
      <x:c r="AD1058" s="50" t="n">
        <x:f>IF(X1058,1,0)+IF(Z1058,1,0)+IF(AA1058,1,0)+IF(AB1058,1,0)</x:f>
        <x:v>1</x:v>
      </x:c>
      <x:c r="AE1058" s="50" t="n">
        <x:f>IF(Y1058,1,0)+IF(Z1058,1,0)+IF(AA1058,1,0)+IF(AB1058,1,0)</x:f>
        <x:v>1</x:v>
      </x:c>
      <x:c r="AF1058" s="50" t="n">
        <x:f>IF(Y1058,1,0)+IF(Z1058,1,0)+IF(AA1058,1,0)+IF(AC1058,1,0)</x:f>
        <x:v>1</x:v>
      </x:c>
      <x:c r="AG1058" s="53" t="n">
        <x:v>44348</x:v>
      </x:c>
      <x:c r="AH1058" s="50" t="str">
        <x:v>S100VTO2</x:v>
      </x:c>
      <x:c r="AI1058" s="50" t="str">
        <x:v>NetSalesSummaryOfBusinessResults</x:v>
      </x:c>
      <x:c r="AJ1058" s="50" t="str">
        <x:v>OperatingIncome</x:v>
      </x:c>
      <x:c r="AK1058" s="53" t="n">
        <x:v>45747</x:v>
      </x:c>
      <x:c r="AL1058" s="50" t="str">
        <x:v>365/365/365/366/365</x:v>
      </x:c>
      <x:c r="AM1058" s="51" t="n">
        <x:v>21236560</x:v>
      </x:c>
      <x:c r="AN1058" s="51" t="n">
        <x:v>3475</x:v>
      </x:c>
      <x:c r="AO1058" s="51" t="n">
        <x:f>IFERROR(AM1058*AN1058,"")</x:f>
        <x:v>73797046000</x:v>
      </x:c>
      <x:c r="AP1058" s="56" t="n">
        <x:f>IFERROR(AO1058/(K1058*1000000),"")</x:f>
        <x:v>1.0430235608384097</x:v>
      </x:c>
      <x:c r="AQ1058" s="57" t="n">
        <x:v>126527425</x:v>
      </x:c>
      <x:c r="AR1058" s="52" t="n">
        <x:v>0.2967170873657367</x:v>
      </x:c>
      <x:c r="AS1058" s="52" t="n">
        <x:v>-0.3907113614111853</x:v>
      </x:c>
      <x:c r="AT1058" s="55" t="b">
        <x:v>1</x:v>
      </x:c>
      <x:c r="AU1058" s="50"/>
      <x:c r="AV1058" s="58" t="n">
        <x:v>0.4039975304034245</x:v>
      </x:c>
      <x:c r="AW1058" s="50" t="n">
        <x:v>189</x:v>
      </x:c>
      <x:c r="AX1058" s="50" t="str">
        <x:v>Future Moat</x:v>
      </x:c>
      <x:c r="AY1058" s="50" t="str">
        <x:v>目立つ機械的警告なし（定性確認は別途必要）</x:v>
      </x:c>
      <x:c r="AZ1058" s="59" t="str">
        <x:v>2025-06-26 10:03</x:v>
      </x:c>
      <x:c r="BA1058" s="53" t="n">
        <x:v>30348</x:v>
      </x:c>
      <x:c r="BB1058" s="50"/>
      <x:c r="BC1058" s="50"/>
      <x:c r="BD1058" s="50" t="str">
        <x:v>TOPIX Small 2</x:v>
      </x:c>
    </x:row>
    <x:row r="1059">
      <x:c r="A1059" s="50" t="n">
        <x:v>1058</x:v>
      </x:c>
      <x:c r="B1059" s="50" t="str">
        <x:v>6918</x:v>
      </x:c>
      <x:c r="C1059" s="50" t="str">
        <x:v>6918.T</x:v>
      </x:c>
      <x:c r="D1059" s="50" t="str">
        <x:v>AVAL DATA CORPORATION</x:v>
      </x:c>
      <x:c r="E1059" s="50" t="str">
        <x:v>Standard Market(Domestic)</x:v>
      </x:c>
      <x:c r="F1059" s="50" t="str">
        <x:v>Electric Appliances</x:v>
      </x:c>
      <x:c r="G1059" s="51" t="n">
        <x:v>8537.004</x:v>
      </x:c>
      <x:c r="H1059" s="51" t="n">
        <x:v>9795.834</x:v>
      </x:c>
      <x:c r="I1059" s="51" t="n">
        <x:v>14390.751</x:v>
      </x:c>
      <x:c r="J1059" s="51" t="n">
        <x:v>12580.281</x:v>
      </x:c>
      <x:c r="K1059" s="51" t="n">
        <x:v>10980.379</x:v>
      </x:c>
      <x:c r="L1059" s="52" t="n">
        <x:f>IFERROR(H1059/G1059-1,"")</x:f>
        <x:v>0.14745571162904447</x:v>
      </x:c>
      <x:c r="M1059" s="52" t="n">
        <x:f>IFERROR(I1059/H1059-1,"")</x:f>
        <x:v>0.4690684836023149</x:v>
      </x:c>
      <x:c r="N1059" s="52" t="n">
        <x:f>IFERROR(J1059/I1059-1,"")</x:f>
        <x:v>-0.125807888691841</x:v>
      </x:c>
      <x:c r="O1059" s="52" t="n">
        <x:f>IFERROR(K1059/J1059-1,"")</x:f>
        <x:v>-0.127175378673974</x:v>
      </x:c>
      <x:c r="P1059" s="52" t="n">
        <x:f>IFERROR((K1059/G1059)^(1/4)-1,"")</x:f>
        <x:v>0.06494691894522875</x:v>
      </x:c>
      <x:c r="Q1059" s="51" t="n">
        <x:v>1420.666</x:v>
      </x:c>
      <x:c r="R1059" s="52" t="n">
        <x:f>IFERROR(Q1059/K1059,"")</x:f>
        <x:v>0.129382237170502</x:v>
      </x:c>
      <x:c r="S1059" s="53" t="n">
        <x:v>38322</x:v>
      </x:c>
      <x:c r="T1059" s="50" t="str">
        <x:v>EDINET_company_history</x:v>
      </x:c>
      <x:c r="U1059" s="50" t="str">
        <x:v>ＳＴＡＴＥ ＳＴＲＥＥＴ ＢＡＮＫ ＡＮＤ ＴＲＵＳＴ ＣＯＭＰＡＮＹ ５０５０２５（常任代理人 株式会社みずほ銀行決済営業部）</x:v>
      </x:c>
      <x:c r="V1059" s="54" t="n">
        <x:v>0.1453</x:v>
      </x:c>
      <x:c r="W1059" s="50" t="str">
        <x:v>菊 地 豊</x:v>
      </x:c>
      <x:c r="X1059" s="50" t="b">
        <x:f>AND(COUNT(L1059:O1059)=4,L1059&gt;='設定'!$B$6,M1059&gt;='設定'!$B$6,N1059&gt;='設定'!$B$6,O1059&gt;='設定'!$B$6)</x:f>
        <x:v>0</x:v>
      </x:c>
      <x:c r="Y1059" s="50" t="b">
        <x:f>AND(COUNT(G1059:K1059)=5,P1059&gt;='設定'!$B$7)</x:f>
        <x:v>0</x:v>
      </x:c>
      <x:c r="Z1059" s="50" t="b">
        <x:f>AND(ISNUMBER(R1059),R1059&gt;='設定'!$B$8)</x:f>
        <x:v>1</x:v>
      </x:c>
      <x:c r="AA1059" s="50" t="b">
        <x:f>AND(ISNUMBER(S1059),S1059&gt;=DATE(YEAR('設定'!$B$10)-'設定'!$B$9,MONTH('設定'!$B$10),DAY('設定'!$B$10)))</x:f>
        <x:v>0</x:v>
      </x:c>
      <x:c r="AB1059" s="55" t="b">
        <x:v>0</x:v>
      </x:c>
      <x:c r="AC1059" s="55" t="b">
        <x:v>0</x:v>
      </x:c>
      <x:c r="AD1059" s="50" t="n">
        <x:f>IF(X1059,1,0)+IF(Z1059,1,0)+IF(AA1059,1,0)+IF(AB1059,1,0)</x:f>
        <x:v>1</x:v>
      </x:c>
      <x:c r="AE1059" s="50" t="n">
        <x:f>IF(Y1059,1,0)+IF(Z1059,1,0)+IF(AA1059,1,0)+IF(AB1059,1,0)</x:f>
        <x:v>1</x:v>
      </x:c>
      <x:c r="AF1059" s="50" t="n">
        <x:f>IF(Y1059,1,0)+IF(Z1059,1,0)+IF(AA1059,1,0)+IF(AC1059,1,0)</x:f>
        <x:v>1</x:v>
      </x:c>
      <x:c r="AG1059" s="53" t="n">
        <x:v>44348</x:v>
      </x:c>
      <x:c r="AH1059" s="50" t="str">
        <x:v>S100VX5Q</x:v>
      </x:c>
      <x:c r="AI1059" s="50" t="str">
        <x:v>NetSalesSummaryOfBusinessResults</x:v>
      </x:c>
      <x:c r="AJ1059" s="50" t="str">
        <x:v>OperatingIncome</x:v>
      </x:c>
      <x:c r="AK1059" s="53" t="n">
        <x:v>45747</x:v>
      </x:c>
      <x:c r="AL1059" s="50" t="str">
        <x:v>365/365/365/366/365</x:v>
      </x:c>
      <x:c r="AM1059" s="51" t="n">
        <x:v>6161942</x:v>
      </x:c>
      <x:c r="AN1059" s="51" t="n">
        <x:v>3525</x:v>
      </x:c>
      <x:c r="AO1059" s="51" t="n">
        <x:f>IFERROR(AM1059*AN1059,"")</x:f>
        <x:v>21720845550</x:v>
      </x:c>
      <x:c r="AP1059" s="56" t="n">
        <x:f>IFERROR(AO1059/(K1059*1000000),"")</x:f>
        <x:v>1.9781508042664102</x:v>
      </x:c>
      <x:c r="AQ1059" s="57" t="n">
        <x:v>86249375</x:v>
      </x:c>
      <x:c r="AR1059" s="52" t="n">
        <x:v>0.4131503251969322</x:v>
      </x:c>
      <x:c r="AS1059" s="52" t="n">
        <x:v>-0.7656476711745605</x:v>
      </x:c>
      <x:c r="AT1059" s="55" t="b">
        <x:v>0</x:v>
      </x:c>
      <x:c r="AU1059" s="50" t="str">
        <x:v>repeated_negative_operating_cf</x:v>
      </x:c>
      <x:c r="AV1059" s="58" t="n">
        <x:v>0.287192553315831</x:v>
      </x:c>
      <x:c r="AW1059" s="50" t="n">
        <x:v>458</x:v>
      </x:c>
      <x:c r="AX1059" s="50" t="str">
        <x:v>Future Moat</x:v>
      </x:c>
      <x:c r="AY1059" s="50" t="str">
        <x:v>既存適格性フィルター不通過: repeated_negative_operating_cf / ローカル5年最大下落率-60%以下</x:v>
      </x:c>
      <x:c r="AZ1059" s="59" t="str">
        <x:v>2025-06-25 12:49</x:v>
      </x:c>
      <x:c r="BA1059" s="53" t="n">
        <x:v>38322</x:v>
      </x:c>
      <x:c r="BB1059" s="50"/>
      <x:c r="BC1059" s="50"/>
      <x:c r="BD1059" s="50"/>
    </x:row>
    <x:row r="1060">
      <x:c r="A1060" s="50" t="n">
        <x:v>1059</x:v>
      </x:c>
      <x:c r="B1060" s="50" t="str">
        <x:v>6257</x:v>
      </x:c>
      <x:c r="C1060" s="50" t="str">
        <x:v>6257.T</x:v>
      </x:c>
      <x:c r="D1060" s="50" t="str">
        <x:v>FUJISHOJI CO.,LTD.</x:v>
      </x:c>
      <x:c r="E1060" s="50" t="str">
        <x:v>Standard Market(Domestic)</x:v>
      </x:c>
      <x:c r="F1060" s="50" t="str">
        <x:v>Machinery</x:v>
      </x:c>
      <x:c r="G1060" s="51" t="n">
        <x:v>26927</x:v>
      </x:c>
      <x:c r="H1060" s="51" t="n">
        <x:v>29606</x:v>
      </x:c>
      <x:c r="I1060" s="51" t="n">
        <x:v>34869</x:v>
      </x:c>
      <x:c r="J1060" s="51" t="n">
        <x:v>36983</x:v>
      </x:c>
      <x:c r="K1060" s="51" t="n">
        <x:v>34597</x:v>
      </x:c>
      <x:c r="L1060" s="52" t="n">
        <x:f>IFERROR(H1060/G1060-1,"")</x:f>
        <x:v>0.09949121699409513</x:v>
      </x:c>
      <x:c r="M1060" s="52" t="n">
        <x:f>IFERROR(I1060/H1060-1,"")</x:f>
        <x:v>0.17776801999594682</x:v>
      </x:c>
      <x:c r="N1060" s="52" t="n">
        <x:f>IFERROR(J1060/I1060-1,"")</x:f>
        <x:v>0.06062691789268415</x:v>
      </x:c>
      <x:c r="O1060" s="52" t="n">
        <x:f>IFERROR(K1060/J1060-1,"")</x:f>
        <x:v>-0.06451612903225812</x:v>
      </x:c>
      <x:c r="P1060" s="52" t="n">
        <x:f>IFERROR((K1060/G1060)^(1/4)-1,"")</x:f>
        <x:v>0.06466411889871093</x:v>
      </x:c>
      <x:c r="Q1060" s="51" t="n">
        <x:v>3192</x:v>
      </x:c>
      <x:c r="R1060" s="52" t="n">
        <x:f>IFERROR(Q1060/K1060,"")</x:f>
        <x:v>0.09226233488452756</x:v>
      </x:c>
      <x:c r="S1060" s="53" t="n">
        <x:v>39114</x:v>
      </x:c>
      <x:c r="T1060" s="50" t="str">
        <x:v>EDINET_company_history</x:v>
      </x:c>
      <x:c r="U1060" s="50" t="str">
        <x:v>松元 邦夫</x:v>
      </x:c>
      <x:c r="V1060" s="54" t="n">
        <x:v>0.2527</x:v>
      </x:c>
      <x:c r="W1060" s="50" t="str">
        <x:v>松元 邦夫 / 松元 正夫 / 今山 武成 / 松下 智人</x:v>
      </x:c>
      <x:c r="X1060" s="50" t="b">
        <x:f>AND(COUNT(L1060:O1060)=4,L1060&gt;='設定'!$B$6,M1060&gt;='設定'!$B$6,N1060&gt;='設定'!$B$6,O1060&gt;='設定'!$B$6)</x:f>
        <x:v>0</x:v>
      </x:c>
      <x:c r="Y1060" s="50" t="b">
        <x:f>AND(COUNT(G1060:K1060)=5,P1060&gt;='設定'!$B$7)</x:f>
        <x:v>0</x:v>
      </x:c>
      <x:c r="Z1060" s="50" t="b">
        <x:f>AND(ISNUMBER(R1060),R1060&gt;='設定'!$B$8)</x:f>
        <x:v>0</x:v>
      </x:c>
      <x:c r="AA1060" s="50" t="b">
        <x:f>AND(ISNUMBER(S1060),S1060&gt;=DATE(YEAR('設定'!$B$10)-'設定'!$B$9,MONTH('設定'!$B$10),DAY('設定'!$B$10)))</x:f>
        <x:v>0</x:v>
      </x:c>
      <x:c r="AB1060" s="55" t="b">
        <x:v>1</x:v>
      </x:c>
      <x:c r="AC1060" s="55" t="b">
        <x:v>1</x:v>
      </x:c>
      <x:c r="AD1060" s="50" t="n">
        <x:f>IF(X1060,1,0)+IF(Z1060,1,0)+IF(AA1060,1,0)+IF(AB1060,1,0)</x:f>
        <x:v>1</x:v>
      </x:c>
      <x:c r="AE1060" s="50" t="n">
        <x:f>IF(Y1060,1,0)+IF(Z1060,1,0)+IF(AA1060,1,0)+IF(AB1060,1,0)</x:f>
        <x:v>1</x:v>
      </x:c>
      <x:c r="AF1060" s="50" t="n">
        <x:f>IF(Y1060,1,0)+IF(Z1060,1,0)+IF(AA1060,1,0)+IF(AC1060,1,0)</x:f>
        <x:v>1</x:v>
      </x:c>
      <x:c r="AG1060" s="53" t="n">
        <x:v>44348</x:v>
      </x:c>
      <x:c r="AH1060" s="50" t="str">
        <x:v>S100W7RW</x:v>
      </x:c>
      <x:c r="AI1060" s="50" t="str">
        <x:v>NetSalesSummaryOfBusinessResults</x:v>
      </x:c>
      <x:c r="AJ1060" s="50" t="str">
        <x:v>OperatingIncome</x:v>
      </x:c>
      <x:c r="AK1060" s="53" t="n">
        <x:v>45747</x:v>
      </x:c>
      <x:c r="AL1060" s="50" t="str">
        <x:v>365/365/365/366/365</x:v>
      </x:c>
      <x:c r="AM1060" s="51" t="n">
        <x:v>20907200</x:v>
      </x:c>
      <x:c r="AN1060" s="51" t="n">
        <x:v>995</x:v>
      </x:c>
      <x:c r="AO1060" s="51" t="n">
        <x:f>IFERROR(AM1060*AN1060,"")</x:f>
        <x:v>20802664000</x:v>
      </x:c>
      <x:c r="AP1060" s="56" t="n">
        <x:f>IFERROR(AO1060/(K1060*1000000),"")</x:f>
        <x:v>0.601285198138567</x:v>
      </x:c>
      <x:c r="AQ1060" s="57" t="n">
        <x:v>39998180</x:v>
      </x:c>
      <x:c r="AR1060" s="52" t="n">
        <x:v>0.2780542550333345</x:v>
      </x:c>
      <x:c r="AS1060" s="52" t="n">
        <x:v>-0.3711088897773138</x:v>
      </x:c>
      <x:c r="AT1060" s="55" t="b">
        <x:v>1</x:v>
      </x:c>
      <x:c r="AU1060" s="50"/>
      <x:c r="AV1060" s="58" t="n">
        <x:v>0.303860054065838</x:v>
      </x:c>
      <x:c r="AW1060" s="50" t="n">
        <x:v>421</x:v>
      </x:c>
      <x:c r="AX1060" s="50" t="str">
        <x:v>Discovery</x:v>
      </x:c>
      <x:c r="AY1060" s="50" t="str">
        <x:v>目立つ機械的警告なし（定性確認は別途必要）</x:v>
      </x:c>
      <x:c r="AZ1060" s="59" t="str">
        <x:v>2025-06-26 16:59</x:v>
      </x:c>
      <x:c r="BA1060" s="53" t="n">
        <x:v>39114</x:v>
      </x:c>
      <x:c r="BB1060" s="50" t="str">
        <x:v>松元 邦夫</x:v>
      </x:c>
      <x:c r="BC1060" s="50"/>
      <x:c r="BD1060" s="50"/>
    </x:row>
    <x:row r="1061">
      <x:c r="A1061" s="50" t="n">
        <x:v>1060</x:v>
      </x:c>
      <x:c r="B1061" s="50" t="str">
        <x:v>6230</x:v>
      </x:c>
      <x:c r="C1061" s="50" t="str">
        <x:v>6230.T</x:v>
      </x:c>
      <x:c r="D1061" s="50" t="str">
        <x:v>SANEI LTD.</x:v>
      </x:c>
      <x:c r="E1061" s="50" t="str">
        <x:v>Standard Market(Domestic)</x:v>
      </x:c>
      <x:c r="F1061" s="50" t="str">
        <x:v>Machinery</x:v>
      </x:c>
      <x:c r="G1061" s="51" t="n">
        <x:v>22182.155</x:v>
      </x:c>
      <x:c r="H1061" s="51" t="n">
        <x:v>22999.555</x:v>
      </x:c>
      <x:c r="I1061" s="51" t="n">
        <x:v>26564.651</x:v>
      </x:c>
      <x:c r="J1061" s="51" t="n">
        <x:v>27532.749</x:v>
      </x:c>
      <x:c r="K1061" s="51" t="n">
        <x:v>28465.447</x:v>
      </x:c>
      <x:c r="L1061" s="52" t="n">
        <x:f>IFERROR(H1061/G1061-1,"")</x:f>
        <x:v>0.036849440462389804</x:v>
      </x:c>
      <x:c r="M1061" s="52" t="n">
        <x:f>IFERROR(I1061/H1061-1,"")</x:f>
        <x:v>0.15500717296486832</x:v>
      </x:c>
      <x:c r="N1061" s="52" t="n">
        <x:f>IFERROR(J1061/I1061-1,"")</x:f>
        <x:v>0.03644309123428724</x:v>
      </x:c>
      <x:c r="O1061" s="52" t="n">
        <x:f>IFERROR(K1061/J1061-1,"")</x:f>
        <x:v>0.033875948965357505</x:v>
      </x:c>
      <x:c r="P1061" s="52" t="n">
        <x:f>IFERROR((K1061/G1061)^(1/4)-1,"")</x:f>
        <x:v>0.06433554946691822</x:v>
      </x:c>
      <x:c r="Q1061" s="51" t="n">
        <x:v>1883.799</x:v>
      </x:c>
      <x:c r="R1061" s="52" t="n">
        <x:f>IFERROR(Q1061/K1061,"")</x:f>
        <x:v>0.06617844434341748</x:v>
      </x:c>
      <x:c r="S1061" s="53" t="n">
        <x:v>44166</x:v>
      </x:c>
      <x:c r="T1061" s="50" t="str">
        <x:v>EDINET_company_history</x:v>
      </x:c>
      <x:c r="U1061" s="50" t="str">
        <x:v>西岡 利明</x:v>
      </x:c>
      <x:c r="V1061" s="54" t="n">
        <x:v>0.284</x:v>
      </x:c>
      <x:c r="W1061" s="50" t="str">
        <x:v>西岡 利明 / 吉川 正弘</x:v>
      </x:c>
      <x:c r="X1061" s="50" t="b">
        <x:f>AND(COUNT(L1061:O1061)=4,L1061&gt;='設定'!$B$6,M1061&gt;='設定'!$B$6,N1061&gt;='設定'!$B$6,O1061&gt;='設定'!$B$6)</x:f>
        <x:v>0</x:v>
      </x:c>
      <x:c r="Y1061" s="50" t="b">
        <x:f>AND(COUNT(G1061:K1061)=5,P1061&gt;='設定'!$B$7)</x:f>
        <x:v>0</x:v>
      </x:c>
      <x:c r="Z1061" s="50" t="b">
        <x:f>AND(ISNUMBER(R1061),R1061&gt;='設定'!$B$8)</x:f>
        <x:v>0</x:v>
      </x:c>
      <x:c r="AA1061" s="50" t="b">
        <x:f>AND(ISNUMBER(S1061),S1061&gt;=DATE(YEAR('設定'!$B$10)-'設定'!$B$9,MONTH('設定'!$B$10),DAY('設定'!$B$10)))</x:f>
        <x:v>0</x:v>
      </x:c>
      <x:c r="AB1061" s="55" t="b">
        <x:v>1</x:v>
      </x:c>
      <x:c r="AC1061" s="55" t="b">
        <x:v>1</x:v>
      </x:c>
      <x:c r="AD1061" s="50" t="n">
        <x:f>IF(X1061,1,0)+IF(Z1061,1,0)+IF(AA1061,1,0)+IF(AB1061,1,0)</x:f>
        <x:v>1</x:v>
      </x:c>
      <x:c r="AE1061" s="50" t="n">
        <x:f>IF(Y1061,1,0)+IF(Z1061,1,0)+IF(AA1061,1,0)+IF(AB1061,1,0)</x:f>
        <x:v>1</x:v>
      </x:c>
      <x:c r="AF1061" s="50" t="n">
        <x:f>IF(Y1061,1,0)+IF(Z1061,1,0)+IF(AA1061,1,0)+IF(AC1061,1,0)</x:f>
        <x:v>1</x:v>
      </x:c>
      <x:c r="AG1061" s="53" t="n">
        <x:v>44348</x:v>
      </x:c>
      <x:c r="AH1061" s="50" t="str">
        <x:v>S100W0DT</x:v>
      </x:c>
      <x:c r="AI1061" s="50" t="str">
        <x:v>NetSalesSummaryOfBusinessResults</x:v>
      </x:c>
      <x:c r="AJ1061" s="50" t="str">
        <x:v>OperatingIncome</x:v>
      </x:c>
      <x:c r="AK1061" s="53" t="n">
        <x:v>45747</x:v>
      </x:c>
      <x:c r="AL1061" s="50" t="str">
        <x:v>365/365/365/366/365</x:v>
      </x:c>
      <x:c r="AM1061" s="51" t="n">
        <x:v>4577900</x:v>
      </x:c>
      <x:c r="AN1061" s="51" t="n">
        <x:v>2215</x:v>
      </x:c>
      <x:c r="AO1061" s="51" t="n">
        <x:f>IFERROR(AM1061*AN1061,"")</x:f>
        <x:v>10140048500</x:v>
      </x:c>
      <x:c r="AP1061" s="56" t="n">
        <x:f>IFERROR(AO1061/(K1061*1000000),"")</x:f>
        <x:v>0.3562230552711855</x:v>
      </x:c>
      <x:c r="AQ1061" s="57" t="n">
        <x:v>3622828.3333333335</x:v>
      </x:c>
      <x:c r="AR1061" s="52" t="n">
        <x:v>0.2723167698901486</x:v>
      </x:c>
      <x:c r="AS1061" s="52" t="n">
        <x:v>-0.3052370404972959</x:v>
      </x:c>
      <x:c r="AT1061" s="55" t="b">
        <x:v>0</x:v>
      </x:c>
      <x:c r="AU1061" s="50" t="str">
        <x:v>low_liquidity</x:v>
      </x:c>
      <x:c r="AV1061" s="58" t="n">
        <x:v>0.3242119690120628</x:v>
      </x:c>
      <x:c r="AW1061" s="50" t="n">
        <x:v>358</x:v>
      </x:c>
      <x:c r="AX1061" s="50" t="str">
        <x:v>Discovery</x:v>
      </x:c>
      <x:c r="AY1061" s="50" t="str">
        <x:v>既存適格性フィルター不通過: low_liquidity / 60日平均売買代金2,000万円未満</x:v>
      </x:c>
      <x:c r="AZ1061" s="59" t="str">
        <x:v>2025-06-25 14:51</x:v>
      </x:c>
      <x:c r="BA1061" s="53" t="n">
        <x:v>44166</x:v>
      </x:c>
      <x:c r="BB1061" s="50" t="str">
        <x:v>西岡 利明</x:v>
      </x:c>
      <x:c r="BC1061" s="50"/>
      <x:c r="BD1061" s="50"/>
    </x:row>
    <x:row r="1062">
      <x:c r="A1062" s="50" t="n">
        <x:v>1061</x:v>
      </x:c>
      <x:c r="B1062" s="50" t="str">
        <x:v>6504</x:v>
      </x:c>
      <x:c r="C1062" s="50" t="str">
        <x:v>6504.T</x:v>
      </x:c>
      <x:c r="D1062" s="50" t="str">
        <x:v>FUJI ELECTRIC CO.,LTD.</x:v>
      </x:c>
      <x:c r="E1062" s="50" t="str">
        <x:v>Prime Market (Domestic)</x:v>
      </x:c>
      <x:c r="F1062" s="50" t="str">
        <x:v>Electric Appliances</x:v>
      </x:c>
      <x:c r="G1062" s="51" t="n">
        <x:v>875927</x:v>
      </x:c>
      <x:c r="H1062" s="51" t="n">
        <x:v>910226</x:v>
      </x:c>
      <x:c r="I1062" s="51" t="n">
        <x:v>1009447</x:v>
      </x:c>
      <x:c r="J1062" s="51" t="n">
        <x:v>1103214</x:v>
      </x:c>
      <x:c r="K1062" s="51" t="n">
        <x:v>1123407</x:v>
      </x:c>
      <x:c r="L1062" s="52" t="n">
        <x:f>IFERROR(H1062/G1062-1,"")</x:f>
        <x:v>0.03915737270343311</x:v>
      </x:c>
      <x:c r="M1062" s="52" t="n">
        <x:f>IFERROR(I1062/H1062-1,"")</x:f>
        <x:v>0.10900699386745716</x:v>
      </x:c>
      <x:c r="N1062" s="52" t="n">
        <x:f>IFERROR(J1062/I1062-1,"")</x:f>
        <x:v>0.09288947314717855</x:v>
      </x:c>
      <x:c r="O1062" s="52" t="n">
        <x:f>IFERROR(K1062/J1062-1,"")</x:f>
        <x:v>0.018303792373918437</x:v>
      </x:c>
      <x:c r="P1062" s="52" t="n">
        <x:f>IFERROR((K1062/G1062)^(1/4)-1,"")</x:f>
        <x:v>0.06418541638612285</x:v>
      </x:c>
      <x:c r="Q1062" s="51" t="n">
        <x:v>117646</x:v>
      </x:c>
      <x:c r="R1062" s="52" t="n">
        <x:f>IFERROR(Q1062/K1062,"")</x:f>
        <x:v>0.10472250929538449</x:v>
      </x:c>
      <x:c r="S1062" s="53" t="n">
        <x:v>18019</x:v>
      </x:c>
      <x:c r="T1062" s="50" t="str">
        <x:v>EDINET_company_history</x:v>
      </x:c>
      <x:c r="U1062" s="50" t="str">
        <x:v>日本マスタートラスト信託銀行株式会社（信託口）</x:v>
      </x:c>
      <x:c r="V1062" s="54" t="n">
        <x:v>0.16</x:v>
      </x:c>
      <x:c r="W1062" s="50" t="str">
        <x:v>北澤 通宏 / 近藤 史郎</x:v>
      </x:c>
      <x:c r="X1062" s="50" t="b">
        <x:f>AND(COUNT(L1062:O1062)=4,L1062&gt;='設定'!$B$6,M1062&gt;='設定'!$B$6,N1062&gt;='設定'!$B$6,O1062&gt;='設定'!$B$6)</x:f>
        <x:v>0</x:v>
      </x:c>
      <x:c r="Y1062" s="50" t="b">
        <x:f>AND(COUNT(G1062:K1062)=5,P1062&gt;='設定'!$B$7)</x:f>
        <x:v>0</x:v>
      </x:c>
      <x:c r="Z1062" s="50" t="b">
        <x:f>AND(ISNUMBER(R1062),R1062&gt;='設定'!$B$8)</x:f>
        <x:v>1</x:v>
      </x:c>
      <x:c r="AA1062" s="50" t="b">
        <x:f>AND(ISNUMBER(S1062),S1062&gt;=DATE(YEAR('設定'!$B$10)-'設定'!$B$9,MONTH('設定'!$B$10),DAY('設定'!$B$10)))</x:f>
        <x:v>0</x:v>
      </x:c>
      <x:c r="AB1062" s="55" t="b">
        <x:v>0</x:v>
      </x:c>
      <x:c r="AC1062" s="55" t="b">
        <x:v>0</x:v>
      </x:c>
      <x:c r="AD1062" s="50" t="n">
        <x:f>IF(X1062,1,0)+IF(Z1062,1,0)+IF(AA1062,1,0)+IF(AB1062,1,0)</x:f>
        <x:v>1</x:v>
      </x:c>
      <x:c r="AE1062" s="50" t="n">
        <x:f>IF(Y1062,1,0)+IF(Z1062,1,0)+IF(AA1062,1,0)+IF(AB1062,1,0)</x:f>
        <x:v>1</x:v>
      </x:c>
      <x:c r="AF1062" s="50" t="n">
        <x:f>IF(Y1062,1,0)+IF(Z1062,1,0)+IF(AA1062,1,0)+IF(AC1062,1,0)</x:f>
        <x:v>1</x:v>
      </x:c>
      <x:c r="AG1062" s="53" t="n">
        <x:v>44348</x:v>
      </x:c>
      <x:c r="AH1062" s="50" t="str">
        <x:v>S100W178</x:v>
      </x:c>
      <x:c r="AI1062" s="50" t="str">
        <x:v>NetSalesSummaryOfBusinessResults</x:v>
      </x:c>
      <x:c r="AJ1062" s="50" t="str">
        <x:v>OperatingIncome</x:v>
      </x:c>
      <x:c r="AK1062" s="53" t="n">
        <x:v>45747</x:v>
      </x:c>
      <x:c r="AL1062" s="50" t="str">
        <x:v>365/365/365/366/365</x:v>
      </x:c>
      <x:c r="AM1062" s="51" t="n">
        <x:v>147605491</x:v>
      </x:c>
      <x:c r="AN1062" s="51" t="n">
        <x:v>15560</x:v>
      </x:c>
      <x:c r="AO1062" s="51" t="n">
        <x:f>IFERROR(AM1062*AN1062,"")</x:f>
        <x:v>2296741439960</x:v>
      </x:c>
      <x:c r="AP1062" s="56" t="n">
        <x:f>IFERROR(AO1062/(K1062*1000000),"")</x:f>
        <x:v>2.0444428777459995</x:v>
      </x:c>
      <x:c r="AQ1062" s="57" t="n">
        <x:v>14081407208.333334</x:v>
      </x:c>
      <x:c r="AR1062" s="52" t="n">
        <x:v>0.3928471654466099</x:v>
      </x:c>
      <x:c r="AS1062" s="52" t="n">
        <x:v>-0.5288909542417428</x:v>
      </x:c>
      <x:c r="AT1062" s="55" t="b">
        <x:v>1</x:v>
      </x:c>
      <x:c r="AU1062" s="50"/>
      <x:c r="AV1062" s="58" t="n">
        <x:v>0.3153955443135847</x:v>
      </x:c>
      <x:c r="AW1062" s="50" t="n">
        <x:v>391</x:v>
      </x:c>
      <x:c r="AX1062" s="50" t="str">
        <x:v>Future Moat</x:v>
      </x:c>
      <x:c r="AY1062" s="50" t="str">
        <x:v>目立つ機械的警告なし（定性確認は別途必要）</x:v>
      </x:c>
      <x:c r="AZ1062" s="59" t="str">
        <x:v>2025-06-23 15:10</x:v>
      </x:c>
      <x:c r="BA1062" s="53" t="n">
        <x:v>18019</x:v>
      </x:c>
      <x:c r="BB1062" s="50"/>
      <x:c r="BC1062" s="50"/>
      <x:c r="BD1062" s="50" t="str">
        <x:v>TOPIX Mid400</x:v>
      </x:c>
    </x:row>
    <x:row r="1063">
      <x:c r="A1063" s="50" t="n">
        <x:v>1062</x:v>
      </x:c>
      <x:c r="B1063" s="50" t="str">
        <x:v>9753</x:v>
      </x:c>
      <x:c r="C1063" s="50" t="str">
        <x:v>9753.T</x:v>
      </x:c>
      <x:c r="D1063" s="50" t="str">
        <x:v>IX Knowledge Incorporated</x:v>
      </x:c>
      <x:c r="E1063" s="50" t="str">
        <x:v>Standard Market(Domestic)</x:v>
      </x:c>
      <x:c r="F1063" s="50" t="str">
        <x:v>Information &amp; Communication</x:v>
      </x:c>
      <x:c r="G1063" s="51" t="n">
        <x:v>17289.478</x:v>
      </x:c>
      <x:c r="H1063" s="51" t="n">
        <x:v>18541.969</x:v>
      </x:c>
      <x:c r="I1063" s="51" t="n">
        <x:v>20206.062</x:v>
      </x:c>
      <x:c r="J1063" s="51" t="n">
        <x:v>21198.716</x:v>
      </x:c>
      <x:c r="K1063" s="51" t="n">
        <x:v>22157.935</x:v>
      </x:c>
      <x:c r="L1063" s="52" t="n">
        <x:f>IFERROR(H1063/G1063-1,"")</x:f>
        <x:v>0.0724423837434538</x:v>
      </x:c>
      <x:c r="M1063" s="52" t="n">
        <x:f>IFERROR(I1063/H1063-1,"")</x:f>
        <x:v>0.08974737256868459</x:v>
      </x:c>
      <x:c r="N1063" s="52" t="n">
        <x:f>IFERROR(J1063/I1063-1,"")</x:f>
        <x:v>0.04912654430140817</x:v>
      </x:c>
      <x:c r="O1063" s="52" t="n">
        <x:f>IFERROR(K1063/J1063-1,"")</x:f>
        <x:v>0.04524891979306678</x:v>
      </x:c>
      <x:c r="P1063" s="52" t="n">
        <x:f>IFERROR((K1063/G1063)^(1/4)-1,"")</x:f>
        <x:v>0.06398829594758348</x:v>
      </x:c>
      <x:c r="Q1063" s="51" t="n">
        <x:v>1746.959</x:v>
      </x:c>
      <x:c r="R1063" s="52" t="n">
        <x:f>IFERROR(Q1063/K1063,"")</x:f>
        <x:v>0.07884123678492604</x:v>
      </x:c>
      <x:c r="S1063" s="53" t="n">
        <x:v>38322</x:v>
      </x:c>
      <x:c r="T1063" s="50" t="str">
        <x:v>EDINET_company_history</x:v>
      </x:c>
      <x:c r="U1063" s="50" t="str">
        <x:v>安藤 文男</x:v>
      </x:c>
      <x:c r="V1063" s="54" t="n">
        <x:v>0.1591</x:v>
      </x:c>
      <x:c r="W1063" s="50" t="str">
        <x:v>安藤 文男 / 犬飼 博文 / 中谷 彰宏</x:v>
      </x:c>
      <x:c r="X1063" s="50" t="b">
        <x:f>AND(COUNT(L1063:O1063)=4,L1063&gt;='設定'!$B$6,M1063&gt;='設定'!$B$6,N1063&gt;='設定'!$B$6,O1063&gt;='設定'!$B$6)</x:f>
        <x:v>0</x:v>
      </x:c>
      <x:c r="Y1063" s="50" t="b">
        <x:f>AND(COUNT(G1063:K1063)=5,P1063&gt;='設定'!$B$7)</x:f>
        <x:v>0</x:v>
      </x:c>
      <x:c r="Z1063" s="50" t="b">
        <x:f>AND(ISNUMBER(R1063),R1063&gt;='設定'!$B$8)</x:f>
        <x:v>0</x:v>
      </x:c>
      <x:c r="AA1063" s="50" t="b">
        <x:f>AND(ISNUMBER(S1063),S1063&gt;=DATE(YEAR('設定'!$B$10)-'設定'!$B$9,MONTH('設定'!$B$10),DAY('設定'!$B$10)))</x:f>
        <x:v>0</x:v>
      </x:c>
      <x:c r="AB1063" s="55" t="b">
        <x:v>1</x:v>
      </x:c>
      <x:c r="AC1063" s="55" t="b">
        <x:v>1</x:v>
      </x:c>
      <x:c r="AD1063" s="50" t="n">
        <x:f>IF(X1063,1,0)+IF(Z1063,1,0)+IF(AA1063,1,0)+IF(AB1063,1,0)</x:f>
        <x:v>1</x:v>
      </x:c>
      <x:c r="AE1063" s="50" t="n">
        <x:f>IF(Y1063,1,0)+IF(Z1063,1,0)+IF(AA1063,1,0)+IF(AB1063,1,0)</x:f>
        <x:v>1</x:v>
      </x:c>
      <x:c r="AF1063" s="50" t="n">
        <x:f>IF(Y1063,1,0)+IF(Z1063,1,0)+IF(AA1063,1,0)+IF(AC1063,1,0)</x:f>
        <x:v>1</x:v>
      </x:c>
      <x:c r="AG1063" s="53" t="n">
        <x:v>44348</x:v>
      </x:c>
      <x:c r="AH1063" s="50" t="str">
        <x:v>S100W2OD</x:v>
      </x:c>
      <x:c r="AI1063" s="50" t="str">
        <x:v>NetSalesSummaryOfBusinessResults</x:v>
      </x:c>
      <x:c r="AJ1063" s="50" t="str">
        <x:v>OperatingIncome</x:v>
      </x:c>
      <x:c r="AK1063" s="53" t="n">
        <x:v>45747</x:v>
      </x:c>
      <x:c r="AL1063" s="50" t="str">
        <x:v>365/365/365/366/365</x:v>
      </x:c>
      <x:c r="AM1063" s="51" t="n">
        <x:v>9564100</x:v>
      </x:c>
      <x:c r="AN1063" s="51" t="n">
        <x:v>1247</x:v>
      </x:c>
      <x:c r="AO1063" s="51" t="n">
        <x:f>IFERROR(AM1063*AN1063,"")</x:f>
        <x:v>11926432700</x:v>
      </x:c>
      <x:c r="AP1063" s="56" t="n">
        <x:f>IFERROR(AO1063/(K1063*1000000),"")</x:f>
        <x:v>0.5382465784830581</x:v>
      </x:c>
      <x:c r="AQ1063" s="57" t="n">
        <x:v>14605121.666666666</x:v>
      </x:c>
      <x:c r="AR1063" s="52" t="n">
        <x:v>0.2804361240365178</x:v>
      </x:c>
      <x:c r="AS1063" s="52" t="n">
        <x:v>-0.2982262548333194</x:v>
      </x:c>
      <x:c r="AT1063" s="55" t="b">
        <x:v>0</x:v>
      </x:c>
      <x:c r="AU1063" s="50" t="str">
        <x:v>low_liquidity</x:v>
      </x:c>
      <x:c r="AV1063" s="58" t="n">
        <x:v>0.1739720339738703</x:v>
      </x:c>
      <x:c r="AW1063" s="50" t="n">
        <x:v>855</x:v>
      </x:c>
      <x:c r="AX1063" s="50" t="str">
        <x:v>Discovery</x:v>
      </x:c>
      <x:c r="AY1063" s="50" t="str">
        <x:v>既存適格性フィルター不通過: low_liquidity / 60日平均売買代金2,000万円未満</x:v>
      </x:c>
      <x:c r="AZ1063" s="59" t="str">
        <x:v>2025-06-23 16:45</x:v>
      </x:c>
      <x:c r="BA1063" s="53" t="n">
        <x:v>38322</x:v>
      </x:c>
      <x:c r="BB1063" s="50" t="str">
        <x:v>安藤 文男</x:v>
      </x:c>
      <x:c r="BC1063" s="50"/>
      <x:c r="BD1063" s="50"/>
    </x:row>
    <x:row r="1064">
      <x:c r="A1064" s="50" t="n">
        <x:v>1063</x:v>
      </x:c>
      <x:c r="B1064" s="50" t="str">
        <x:v>3934</x:v>
      </x:c>
      <x:c r="C1064" s="50" t="str">
        <x:v>3934.T</x:v>
      </x:c>
      <x:c r="D1064" s="50" t="str">
        <x:v>BENEFIT JAPAN Co.,LTD.</x:v>
      </x:c>
      <x:c r="E1064" s="50" t="str">
        <x:v>Standard Market(Domestic)</x:v>
      </x:c>
      <x:c r="F1064" s="50" t="str">
        <x:v>Information &amp; Communication</x:v>
      </x:c>
      <x:c r="G1064" s="51" t="n">
        <x:v>9945.117</x:v>
      </x:c>
      <x:c r="H1064" s="51" t="n">
        <x:v>11567.934</x:v>
      </x:c>
      <x:c r="I1064" s="51" t="n">
        <x:v>12557.139</x:v>
      </x:c>
      <x:c r="J1064" s="51" t="n">
        <x:v>13065.995</x:v>
      </x:c>
      <x:c r="K1064" s="51" t="n">
        <x:v>12745.109</x:v>
      </x:c>
      <x:c r="L1064" s="52" t="n">
        <x:f>IFERROR(H1064/G1064-1,"")</x:f>
        <x:v>0.1631772657878232</x:v>
      </x:c>
      <x:c r="M1064" s="52" t="n">
        <x:f>IFERROR(I1064/H1064-1,"")</x:f>
        <x:v>0.08551267668020923</x:v>
      </x:c>
      <x:c r="N1064" s="52" t="n">
        <x:f>IFERROR(J1064/I1064-1,"")</x:f>
        <x:v>0.040523243391667574</x:v>
      </x:c>
      <x:c r="O1064" s="52" t="n">
        <x:f>IFERROR(K1064/J1064-1,"")</x:f>
        <x:v>-0.024558864441628803</x:v>
      </x:c>
      <x:c r="P1064" s="52" t="n">
        <x:f>IFERROR((K1064/G1064)^(1/4)-1,"")</x:f>
        <x:v>0.06397987716914177</x:v>
      </x:c>
      <x:c r="Q1064" s="51" t="n">
        <x:v>1220.502</x:v>
      </x:c>
      <x:c r="R1064" s="52" t="n">
        <x:f>IFERROR(Q1064/K1064,"")</x:f>
        <x:v>0.09576238225973586</x:v>
      </x:c>
      <x:c r="S1064" s="53" t="n">
        <x:v>42430</x:v>
      </x:c>
      <x:c r="T1064" s="50" t="str">
        <x:v>EDINET_company_history</x:v>
      </x:c>
      <x:c r="U1064" s="50" t="str">
        <x:v>佐久間 寛</x:v>
      </x:c>
      <x:c r="V1064" s="54" t="n">
        <x:v>0.2271</x:v>
      </x:c>
      <x:c r="W1064" s="50" t="str">
        <x:v>佐久間 寛 / 北鳴 保宏</x:v>
      </x:c>
      <x:c r="X1064" s="50" t="b">
        <x:f>AND(COUNT(L1064:O1064)=4,L1064&gt;='設定'!$B$6,M1064&gt;='設定'!$B$6,N1064&gt;='設定'!$B$6,O1064&gt;='設定'!$B$6)</x:f>
        <x:v>0</x:v>
      </x:c>
      <x:c r="Y1064" s="50" t="b">
        <x:f>AND(COUNT(G1064:K1064)=5,P1064&gt;='設定'!$B$7)</x:f>
        <x:v>0</x:v>
      </x:c>
      <x:c r="Z1064" s="50" t="b">
        <x:f>AND(ISNUMBER(R1064),R1064&gt;='設定'!$B$8)</x:f>
        <x:v>0</x:v>
      </x:c>
      <x:c r="AA1064" s="50" t="b">
        <x:f>AND(ISNUMBER(S1064),S1064&gt;=DATE(YEAR('設定'!$B$10)-'設定'!$B$9,MONTH('設定'!$B$10),DAY('設定'!$B$10)))</x:f>
        <x:v>0</x:v>
      </x:c>
      <x:c r="AB1064" s="55" t="b">
        <x:v>1</x:v>
      </x:c>
      <x:c r="AC1064" s="55" t="b">
        <x:v>1</x:v>
      </x:c>
      <x:c r="AD1064" s="50" t="n">
        <x:f>IF(X1064,1,0)+IF(Z1064,1,0)+IF(AA1064,1,0)+IF(AB1064,1,0)</x:f>
        <x:v>1</x:v>
      </x:c>
      <x:c r="AE1064" s="50" t="n">
        <x:f>IF(Y1064,1,0)+IF(Z1064,1,0)+IF(AA1064,1,0)+IF(AB1064,1,0)</x:f>
        <x:v>1</x:v>
      </x:c>
      <x:c r="AF1064" s="50" t="n">
        <x:f>IF(Y1064,1,0)+IF(Z1064,1,0)+IF(AA1064,1,0)+IF(AC1064,1,0)</x:f>
        <x:v>1</x:v>
      </x:c>
      <x:c r="AG1064" s="53" t="n">
        <x:v>44348</x:v>
      </x:c>
      <x:c r="AH1064" s="50" t="str">
        <x:v>S100W3YU</x:v>
      </x:c>
      <x:c r="AI1064" s="50" t="str">
        <x:v>NetSalesSummaryOfBusinessResults</x:v>
      </x:c>
      <x:c r="AJ1064" s="50" t="str">
        <x:v>OperatingIncome</x:v>
      </x:c>
      <x:c r="AK1064" s="53" t="n">
        <x:v>45747</x:v>
      </x:c>
      <x:c r="AL1064" s="50" t="str">
        <x:v>365/365/365/366/365</x:v>
      </x:c>
      <x:c r="AM1064" s="51" t="n">
        <x:v>5873148</x:v>
      </x:c>
      <x:c r="AN1064" s="51" t="n">
        <x:v>2351</x:v>
      </x:c>
      <x:c r="AO1064" s="51" t="n">
        <x:f>IFERROR(AM1064*AN1064,"")</x:f>
        <x:v>13807770948</x:v>
      </x:c>
      <x:c r="AP1064" s="56" t="n">
        <x:f>IFERROR(AO1064/(K1064*1000000),"")</x:f>
        <x:v>1.0833780195995186</x:v>
      </x:c>
      <x:c r="AQ1064" s="57" t="n">
        <x:v>5358091.666666667</x:v>
      </x:c>
      <x:c r="AR1064" s="52" t="n">
        <x:v>0.3486465338368825</x:v>
      </x:c>
      <x:c r="AS1064" s="52" t="n">
        <x:v>-0.6613853148655933</x:v>
      </x:c>
      <x:c r="AT1064" s="55" t="b">
        <x:v>0</x:v>
      </x:c>
      <x:c r="AU1064" s="50" t="str">
        <x:v>low_liquidity</x:v>
      </x:c>
      <x:c r="AV1064" s="58" t="n">
        <x:v>0.0470248638144838</x:v>
      </x:c>
      <x:c r="AW1064" s="50" t="n">
        <x:v>1534</x:v>
      </x:c>
      <x:c r="AX1064" s="50" t="str">
        <x:v>Discovery</x:v>
      </x:c>
      <x:c r="AY1064" s="50" t="str">
        <x:v>既存適格性フィルター不通過: low_liquidity / 60日平均売買代金2,000万円未満 / ローカル5年最大下落率-60%以下</x:v>
      </x:c>
      <x:c r="AZ1064" s="59" t="str">
        <x:v>2025-06-24 16:28</x:v>
      </x:c>
      <x:c r="BA1064" s="53" t="n">
        <x:v>42430</x:v>
      </x:c>
      <x:c r="BB1064" s="50" t="str">
        <x:v>佐久間 寛</x:v>
      </x:c>
      <x:c r="BC1064" s="50"/>
      <x:c r="BD1064" s="50"/>
    </x:row>
    <x:row r="1065">
      <x:c r="A1065" s="50" t="n">
        <x:v>1064</x:v>
      </x:c>
      <x:c r="B1065" s="50" t="str">
        <x:v>4923</x:v>
      </x:c>
      <x:c r="C1065" s="50" t="str">
        <x:v>4923.T</x:v>
      </x:c>
      <x:c r="D1065" s="50" t="str">
        <x:v>COTA CO.,LTD.</x:v>
      </x:c>
      <x:c r="E1065" s="50" t="str">
        <x:v>Prime Market (Domestic)</x:v>
      </x:c>
      <x:c r="F1065" s="50" t="str">
        <x:v>Chemicals</x:v>
      </x:c>
      <x:c r="G1065" s="51" t="n">
        <x:v>7324.613</x:v>
      </x:c>
      <x:c r="H1065" s="51" t="n">
        <x:v>8691.327</x:v>
      </x:c>
      <x:c r="I1065" s="51" t="n">
        <x:v>8804.51</x:v>
      </x:c>
      <x:c r="J1065" s="51" t="n">
        <x:v>9136.983</x:v>
      </x:c>
      <x:c r="K1065" s="51" t="n">
        <x:v>9376.748</x:v>
      </x:c>
      <x:c r="L1065" s="52" t="n">
        <x:f>IFERROR(H1065/G1065-1,"")</x:f>
        <x:v>0.18659197421078755</x:v>
      </x:c>
      <x:c r="M1065" s="52" t="n">
        <x:f>IFERROR(I1065/H1065-1,"")</x:f>
        <x:v>0.013022522337498232</x:v>
      </x:c>
      <x:c r="N1065" s="52" t="n">
        <x:f>IFERROR(J1065/I1065-1,"")</x:f>
        <x:v>0.037761669871463566</x:v>
      </x:c>
      <x:c r="O1065" s="52" t="n">
        <x:f>IFERROR(K1065/J1065-1,"")</x:f>
        <x:v>0.026241156407974087</x:v>
      </x:c>
      <x:c r="P1065" s="52" t="n">
        <x:f>IFERROR((K1065/G1065)^(1/4)-1,"")</x:f>
        <x:v>0.06369444270447744</x:v>
      </x:c>
      <x:c r="Q1065" s="51" t="n">
        <x:v>1831.953</x:v>
      </x:c>
      <x:c r="R1065" s="52" t="n">
        <x:f>IFERROR(Q1065/K1065,"")</x:f>
        <x:v>0.1953718922594486</x:v>
      </x:c>
      <x:c r="S1065" s="53" t="n">
        <x:v>37500</x:v>
      </x:c>
      <x:c r="T1065" s="50" t="str">
        <x:v>EDINET_company_history</x:v>
      </x:c>
      <x:c r="U1065" s="50" t="str">
        <x:v>日本マスタートラスト信託銀行株式会社（信託口）</x:v>
      </x:c>
      <x:c r="V1065" s="54" t="n">
        <x:v>0.0709</x:v>
      </x:c>
      <x:c r="W1065" s="50" t="str">
        <x:v>小田 博英</x:v>
      </x:c>
      <x:c r="X1065" s="50" t="b">
        <x:f>AND(COUNT(L1065:O1065)=4,L1065&gt;='設定'!$B$6,M1065&gt;='設定'!$B$6,N1065&gt;='設定'!$B$6,O1065&gt;='設定'!$B$6)</x:f>
        <x:v>0</x:v>
      </x:c>
      <x:c r="Y1065" s="50" t="b">
        <x:f>AND(COUNT(G1065:K1065)=5,P1065&gt;='設定'!$B$7)</x:f>
        <x:v>0</x:v>
      </x:c>
      <x:c r="Z1065" s="50" t="b">
        <x:f>AND(ISNUMBER(R1065),R1065&gt;='設定'!$B$8)</x:f>
        <x:v>1</x:v>
      </x:c>
      <x:c r="AA1065" s="50" t="b">
        <x:f>AND(ISNUMBER(S1065),S1065&gt;=DATE(YEAR('設定'!$B$10)-'設定'!$B$9,MONTH('設定'!$B$10),DAY('設定'!$B$10)))</x:f>
        <x:v>0</x:v>
      </x:c>
      <x:c r="AB1065" s="55" t="b">
        <x:v>0</x:v>
      </x:c>
      <x:c r="AC1065" s="55" t="b">
        <x:v>0</x:v>
      </x:c>
      <x:c r="AD1065" s="50" t="n">
        <x:f>IF(X1065,1,0)+IF(Z1065,1,0)+IF(AA1065,1,0)+IF(AB1065,1,0)</x:f>
        <x:v>1</x:v>
      </x:c>
      <x:c r="AE1065" s="50" t="n">
        <x:f>IF(Y1065,1,0)+IF(Z1065,1,0)+IF(AA1065,1,0)+IF(AB1065,1,0)</x:f>
        <x:v>1</x:v>
      </x:c>
      <x:c r="AF1065" s="50" t="n">
        <x:f>IF(Y1065,1,0)+IF(Z1065,1,0)+IF(AA1065,1,0)+IF(AC1065,1,0)</x:f>
        <x:v>1</x:v>
      </x:c>
      <x:c r="AG1065" s="53" t="n">
        <x:v>44348</x:v>
      </x:c>
      <x:c r="AH1065" s="50" t="str">
        <x:v>S100VZ8E</x:v>
      </x:c>
      <x:c r="AI1065" s="50" t="str">
        <x:v>NetSalesSummaryOfBusinessResults</x:v>
      </x:c>
      <x:c r="AJ1065" s="50" t="str">
        <x:v>OperatingIncome</x:v>
      </x:c>
      <x:c r="AK1065" s="53" t="n">
        <x:v>45747</x:v>
      </x:c>
      <x:c r="AL1065" s="50" t="str">
        <x:v>365/365/365/366/365</x:v>
      </x:c>
      <x:c r="AM1065" s="51" t="n">
        <x:v>27749463</x:v>
      </x:c>
      <x:c r="AN1065" s="51" t="n">
        <x:v>1079</x:v>
      </x:c>
      <x:c r="AO1065" s="51" t="n">
        <x:f>IFERROR(AM1065*AN1065,"")</x:f>
        <x:v>29941670577</x:v>
      </x:c>
      <x:c r="AP1065" s="56" t="n">
        <x:f>IFERROR(AO1065/(K1065*1000000),"")</x:f>
        <x:v>3.1931828153001445</x:v>
      </x:c>
      <x:c r="AQ1065" s="57" t="n">
        <x:v>58192455.0087382</x:v>
      </x:c>
      <x:c r="AR1065" s="52" t="n">
        <x:v>0.190967678442632</x:v>
      </x:c>
      <x:c r="AS1065" s="52" t="n">
        <x:v>-0.3489912692338647</x:v>
      </x:c>
      <x:c r="AT1065" s="55" t="b">
        <x:v>1</x:v>
      </x:c>
      <x:c r="AU1065" s="50"/>
      <x:c r="AV1065" s="58" t="n">
        <x:v>0.220413497433625</x:v>
      </x:c>
      <x:c r="AW1065" s="50" t="n">
        <x:v>625</x:v>
      </x:c>
      <x:c r="AX1065" s="50" t="str">
        <x:v>Core Moat</x:v>
      </x:c>
      <x:c r="AY1065" s="50" t="str">
        <x:v>目立つ機械的警告なし（定性確認は別途必要）</x:v>
      </x:c>
      <x:c r="AZ1065" s="59" t="str">
        <x:v>2025-06-23 10:10</x:v>
      </x:c>
      <x:c r="BA1065" s="53" t="n">
        <x:v>37500</x:v>
      </x:c>
      <x:c r="BB1065" s="50"/>
      <x:c r="BC1065" s="50"/>
      <x:c r="BD1065" s="50" t="str">
        <x:v>TOPIX Small 2</x:v>
      </x:c>
    </x:row>
    <x:row r="1066">
      <x:c r="A1066" s="50" t="n">
        <x:v>1065</x:v>
      </x:c>
      <x:c r="B1066" s="50" t="str">
        <x:v>8818</x:v>
      </x:c>
      <x:c r="C1066" s="50" t="str">
        <x:v>8818.T</x:v>
      </x:c>
      <x:c r="D1066" s="50" t="str">
        <x:v>Keihanshin Building Co.,Ltd.</x:v>
      </x:c>
      <x:c r="E1066" s="50" t="str">
        <x:v>Prime Market (Domestic)</x:v>
      </x:c>
      <x:c r="F1066" s="50" t="str">
        <x:v>Real Estate</x:v>
      </x:c>
      <x:c r="G1066" s="51" t="n">
        <x:v>15333.96</x:v>
      </x:c>
      <x:c r="H1066" s="51" t="n">
        <x:v>17815.768</x:v>
      </x:c>
      <x:c r="I1066" s="51" t="n">
        <x:v>18879.148</x:v>
      </x:c>
      <x:c r="J1066" s="51" t="n">
        <x:v>19310.701</x:v>
      </x:c>
      <x:c r="K1066" s="51" t="n">
        <x:v>19584.874</x:v>
      </x:c>
      <x:c r="L1066" s="52" t="n">
        <x:f>IFERROR(H1066/G1066-1,"")</x:f>
        <x:v>0.16185042872160893</x:v>
      </x:c>
      <x:c r="M1066" s="52" t="n">
        <x:f>IFERROR(I1066/H1066-1,"")</x:f>
        <x:v>0.059687575635246404</x:v>
      </x:c>
      <x:c r="N1066" s="52" t="n">
        <x:f>IFERROR(J1066/I1066-1,"")</x:f>
        <x:v>0.02285871163253761</x:v>
      </x:c>
      <x:c r="O1066" s="52" t="n">
        <x:f>IFERROR(K1066/J1066-1,"")</x:f>
        <x:v>0.014197982766135597</x:v>
      </x:c>
      <x:c r="P1066" s="52" t="n">
        <x:f>IFERROR((K1066/G1066)^(1/4)-1,"")</x:f>
        <x:v>0.06308163080099827</x:v>
      </x:c>
      <x:c r="Q1066" s="51" t="n">
        <x:v>4983.86</x:v>
      </x:c>
      <x:c r="R1066" s="52" t="n">
        <x:f>IFERROR(Q1066/K1066,"")</x:f>
        <x:v>0.25447495858283287</x:v>
      </x:c>
      <x:c r="S1066" s="53" t="n">
        <x:v>18019</x:v>
      </x:c>
      <x:c r="T1066" s="50" t="str">
        <x:v>EDINET_company_history</x:v>
      </x:c>
      <x:c r="U1066" s="50" t="str">
        <x:v>銀泉株式会社</x:v>
      </x:c>
      <x:c r="V1066" s="54" t="n">
        <x:v>0.1326</x:v>
      </x:c>
      <x:c r="W1066" s="50" t="str">
        <x:v>若 林 常 夫 / 多 田 順 一</x:v>
      </x:c>
      <x:c r="X1066" s="50" t="b">
        <x:f>AND(COUNT(L1066:O1066)=4,L1066&gt;='設定'!$B$6,M1066&gt;='設定'!$B$6,N1066&gt;='設定'!$B$6,O1066&gt;='設定'!$B$6)</x:f>
        <x:v>0</x:v>
      </x:c>
      <x:c r="Y1066" s="50" t="b">
        <x:f>AND(COUNT(G1066:K1066)=5,P1066&gt;='設定'!$B$7)</x:f>
        <x:v>0</x:v>
      </x:c>
      <x:c r="Z1066" s="50" t="b">
        <x:f>AND(ISNUMBER(R1066),R1066&gt;='設定'!$B$8)</x:f>
        <x:v>1</x:v>
      </x:c>
      <x:c r="AA1066" s="50" t="b">
        <x:f>AND(ISNUMBER(S1066),S1066&gt;=DATE(YEAR('設定'!$B$10)-'設定'!$B$9,MONTH('設定'!$B$10),DAY('設定'!$B$10)))</x:f>
        <x:v>0</x:v>
      </x:c>
      <x:c r="AB1066" s="55" t="b">
        <x:v>0</x:v>
      </x:c>
      <x:c r="AC1066" s="55" t="b">
        <x:v>0</x:v>
      </x:c>
      <x:c r="AD1066" s="50" t="n">
        <x:f>IF(X1066,1,0)+IF(Z1066,1,0)+IF(AA1066,1,0)+IF(AB1066,1,0)</x:f>
        <x:v>1</x:v>
      </x:c>
      <x:c r="AE1066" s="50" t="n">
        <x:f>IF(Y1066,1,0)+IF(Z1066,1,0)+IF(AA1066,1,0)+IF(AB1066,1,0)</x:f>
        <x:v>1</x:v>
      </x:c>
      <x:c r="AF1066" s="50" t="n">
        <x:f>IF(Y1066,1,0)+IF(Z1066,1,0)+IF(AA1066,1,0)+IF(AC1066,1,0)</x:f>
        <x:v>1</x:v>
      </x:c>
      <x:c r="AG1066" s="53" t="n">
        <x:v>44348</x:v>
      </x:c>
      <x:c r="AH1066" s="50" t="str">
        <x:v>S100VZIE</x:v>
      </x:c>
      <x:c r="AI1066" s="50" t="str">
        <x:v>NetSalesSummaryOfBusinessResults</x:v>
      </x:c>
      <x:c r="AJ1066" s="50" t="str">
        <x:v>OperatingIncome</x:v>
      </x:c>
      <x:c r="AK1066" s="53" t="n">
        <x:v>45747</x:v>
      </x:c>
      <x:c r="AL1066" s="50" t="str">
        <x:v>365/365/365/366/365</x:v>
      </x:c>
      <x:c r="AM1066" s="51" t="n">
        <x:v>48569798</x:v>
      </x:c>
      <x:c r="AN1066" s="51" t="n">
        <x:v>2143</x:v>
      </x:c>
      <x:c r="AO1066" s="51" t="n">
        <x:f>IFERROR(AM1066*AN1066,"")</x:f>
        <x:v>104085077114</x:v>
      </x:c>
      <x:c r="AP1066" s="56" t="n">
        <x:f>IFERROR(AO1066/(K1066*1000000),"")</x:f>
        <x:v>5.314564551908784</x:v>
      </x:c>
      <x:c r="AQ1066" s="57" t="n">
        <x:v>194199001.66666663</x:v>
      </x:c>
      <x:c r="AR1066" s="52" t="n">
        <x:v>0.2822933707424859</x:v>
      </x:c>
      <x:c r="AS1066" s="52" t="n">
        <x:v>-0.3210838714074441</x:v>
      </x:c>
      <x:c r="AT1066" s="55" t="b">
        <x:v>1</x:v>
      </x:c>
      <x:c r="AU1066" s="50"/>
      <x:c r="AV1066" s="58" t="n">
        <x:v>0.0632379056059277</x:v>
      </x:c>
      <x:c r="AW1066" s="50" t="n">
        <x:v>1435</x:v>
      </x:c>
      <x:c r="AX1066" s="50" t="str">
        <x:v>Core Moat</x:v>
      </x:c>
      <x:c r="AY1066" s="50" t="str">
        <x:v>目立つ機械的警告なし（定性確認は別途必要）</x:v>
      </x:c>
      <x:c r="AZ1066" s="59" t="str">
        <x:v>2025-06-20 15:15</x:v>
      </x:c>
      <x:c r="BA1066" s="53" t="n">
        <x:v>18019</x:v>
      </x:c>
      <x:c r="BB1066" s="50"/>
      <x:c r="BC1066" s="50"/>
      <x:c r="BD1066" s="50" t="str">
        <x:v>TOPIX Small 2</x:v>
      </x:c>
    </x:row>
    <x:row r="1067">
      <x:c r="A1067" s="50" t="n">
        <x:v>1066</x:v>
      </x:c>
      <x:c r="B1067" s="50" t="str">
        <x:v>3371</x:v>
      </x:c>
      <x:c r="C1067" s="50" t="str">
        <x:v>3371.T</x:v>
      </x:c>
      <x:c r="D1067" s="50" t="str">
        <x:v>SOFTCREATE HOLDINGS CORP.</x:v>
      </x:c>
      <x:c r="E1067" s="50" t="str">
        <x:v>Prime Market (Domestic)</x:v>
      </x:c>
      <x:c r="F1067" s="50" t="str">
        <x:v>Information &amp; Communication</x:v>
      </x:c>
      <x:c r="G1067" s="51" t="n">
        <x:v>24238.267</x:v>
      </x:c>
      <x:c r="H1067" s="51" t="n">
        <x:v>21226.804</x:v>
      </x:c>
      <x:c r="I1067" s="51" t="n">
        <x:v>24253.875</x:v>
      </x:c>
      <x:c r="J1067" s="51" t="n">
        <x:v>27912.345</x:v>
      </x:c>
      <x:c r="K1067" s="51" t="n">
        <x:v>30951.761</x:v>
      </x:c>
      <x:c r="L1067" s="52" t="n">
        <x:f>IFERROR(H1067/G1067-1,"")</x:f>
        <x:v>-0.12424415491421059</x:v>
      </x:c>
      <x:c r="M1067" s="52" t="n">
        <x:f>IFERROR(I1067/H1067-1,"")</x:f>
        <x:v>0.14260606542558163</x:v>
      </x:c>
      <x:c r="N1067" s="52" t="n">
        <x:f>IFERROR(J1067/I1067-1,"")</x:f>
        <x:v>0.15084063886698518</x:v>
      </x:c>
      <x:c r="O1067" s="52" t="n">
        <x:f>IFERROR(K1067/J1067-1,"")</x:f>
        <x:v>0.10889146003318584</x:v>
      </x:c>
      <x:c r="P1067" s="52" t="n">
        <x:f>IFERROR((K1067/G1067)^(1/4)-1,"")</x:f>
        <x:v>0.06303104883638633</x:v>
      </x:c>
      <x:c r="Q1067" s="51" t="n">
        <x:v>5497.964</x:v>
      </x:c>
      <x:c r="R1067" s="52" t="n">
        <x:f>IFERROR(Q1067/K1067,"")</x:f>
        <x:v>0.17763008702477381</x:v>
      </x:c>
      <x:c r="S1067" s="53" t="n">
        <x:v>38443</x:v>
      </x:c>
      <x:c r="T1067" s="50" t="str">
        <x:v>EDINET_company_history</x:v>
      </x:c>
      <x:c r="U1067" s="50" t="str">
        <x:v>有限会社ティーオーシステム</x:v>
      </x:c>
      <x:c r="V1067" s="54" t="n">
        <x:v>0.2797</x:v>
      </x:c>
      <x:c r="W1067" s="50" t="str">
        <x:v>林 勝 / 林 宗治 / 林 雅也</x:v>
      </x:c>
      <x:c r="X1067" s="50" t="b">
        <x:f>AND(COUNT(L1067:O1067)=4,L1067&gt;='設定'!$B$6,M1067&gt;='設定'!$B$6,N1067&gt;='設定'!$B$6,O1067&gt;='設定'!$B$6)</x:f>
        <x:v>0</x:v>
      </x:c>
      <x:c r="Y1067" s="50" t="b">
        <x:f>AND(COUNT(G1067:K1067)=5,P1067&gt;='設定'!$B$7)</x:f>
        <x:v>0</x:v>
      </x:c>
      <x:c r="Z1067" s="50" t="b">
        <x:f>AND(ISNUMBER(R1067),R1067&gt;='設定'!$B$8)</x:f>
        <x:v>1</x:v>
      </x:c>
      <x:c r="AA1067" s="50" t="b">
        <x:f>AND(ISNUMBER(S1067),S1067&gt;=DATE(YEAR('設定'!$B$10)-'設定'!$B$9,MONTH('設定'!$B$10),DAY('設定'!$B$10)))</x:f>
        <x:v>0</x:v>
      </x:c>
      <x:c r="AB1067" s="55" t="b">
        <x:v>0</x:v>
      </x:c>
      <x:c r="AC1067" s="55" t="b">
        <x:v>0</x:v>
      </x:c>
      <x:c r="AD1067" s="50" t="n">
        <x:f>IF(X1067,1,0)+IF(Z1067,1,0)+IF(AA1067,1,0)+IF(AB1067,1,0)</x:f>
        <x:v>1</x:v>
      </x:c>
      <x:c r="AE1067" s="50" t="n">
        <x:f>IF(Y1067,1,0)+IF(Z1067,1,0)+IF(AA1067,1,0)+IF(AB1067,1,0)</x:f>
        <x:v>1</x:v>
      </x:c>
      <x:c r="AF1067" s="50" t="n">
        <x:f>IF(Y1067,1,0)+IF(Z1067,1,0)+IF(AA1067,1,0)+IF(AC1067,1,0)</x:f>
        <x:v>1</x:v>
      </x:c>
      <x:c r="AG1067" s="53" t="n">
        <x:v>44348</x:v>
      </x:c>
      <x:c r="AH1067" s="50" t="str">
        <x:v>S100W072</x:v>
      </x:c>
      <x:c r="AI1067" s="50" t="str">
        <x:v>NetSalesSummaryOfBusinessResults</x:v>
      </x:c>
      <x:c r="AJ1067" s="50" t="str">
        <x:v>OperatingIncome</x:v>
      </x:c>
      <x:c r="AK1067" s="53" t="n">
        <x:v>45747</x:v>
      </x:c>
      <x:c r="AL1067" s="50" t="str">
        <x:v>365/365/365/366/365</x:v>
      </x:c>
      <x:c r="AM1067" s="51" t="n">
        <x:v>24911278</x:v>
      </x:c>
      <x:c r="AN1067" s="51" t="n">
        <x:v>1606</x:v>
      </x:c>
      <x:c r="AO1067" s="51" t="n">
        <x:f>IFERROR(AM1067*AN1067,"")</x:f>
        <x:v>40007512468</x:v>
      </x:c>
      <x:c r="AP1067" s="56" t="n">
        <x:f>IFERROR(AO1067/(K1067*1000000),"")</x:f>
        <x:v>1.2925762921211494</x:v>
      </x:c>
      <x:c r="AQ1067" s="57" t="n">
        <x:v>66806153.333333336</x:v>
      </x:c>
      <x:c r="AR1067" s="52" t="n">
        <x:v>0.3416770381052605</x:v>
      </x:c>
      <x:c r="AS1067" s="52" t="n">
        <x:v>-0.4201478073697275</x:v>
      </x:c>
      <x:c r="AT1067" s="55" t="b">
        <x:v>1</x:v>
      </x:c>
      <x:c r="AU1067" s="50"/>
      <x:c r="AV1067" s="58" t="n">
        <x:v>0.1230150325763965</x:v>
      </x:c>
      <x:c r="AW1067" s="50" t="n">
        <x:v>1102</x:v>
      </x:c>
      <x:c r="AX1067" s="50" t="str">
        <x:v>Core Moat</x:v>
      </x:c>
      <x:c r="AY1067" s="50" t="str">
        <x:v>目立つ機械的警告なし（定性確認は別途必要）</x:v>
      </x:c>
      <x:c r="AZ1067" s="59" t="str">
        <x:v>2025-06-19 13:21</x:v>
      </x:c>
      <x:c r="BA1067" s="53" t="n">
        <x:v>38443</x:v>
      </x:c>
      <x:c r="BB1067" s="50"/>
      <x:c r="BC1067" s="50"/>
      <x:c r="BD1067" s="50" t="str">
        <x:v>TOPIX Small 2</x:v>
      </x:c>
    </x:row>
    <x:row r="1068">
      <x:c r="A1068" s="50" t="n">
        <x:v>1067</x:v>
      </x:c>
      <x:c r="B1068" s="50" t="str">
        <x:v>3626</x:v>
      </x:c>
      <x:c r="C1068" s="50" t="str">
        <x:v>3626.T</x:v>
      </x:c>
      <x:c r="D1068" s="50" t="str">
        <x:v>TIS Inc.</x:v>
      </x:c>
      <x:c r="E1068" s="50" t="str">
        <x:v>Prime Market (Domestic)</x:v>
      </x:c>
      <x:c r="F1068" s="50" t="str">
        <x:v>Information &amp; Communication</x:v>
      </x:c>
      <x:c r="G1068" s="51" t="n">
        <x:v>448383</x:v>
      </x:c>
      <x:c r="H1068" s="51" t="n">
        <x:v>482547</x:v>
      </x:c>
      <x:c r="I1068" s="51" t="n">
        <x:v>508400</x:v>
      </x:c>
      <x:c r="J1068" s="51" t="n">
        <x:v>549004</x:v>
      </x:c>
      <x:c r="K1068" s="51" t="n">
        <x:v>571687</x:v>
      </x:c>
      <x:c r="L1068" s="52" t="n">
        <x:f>IFERROR(H1068/G1068-1,"")</x:f>
        <x:v>0.07619378968426549</x:v>
      </x:c>
      <x:c r="M1068" s="52" t="n">
        <x:f>IFERROR(I1068/H1068-1,"")</x:f>
        <x:v>0.05357612833568548</x:v>
      </x:c>
      <x:c r="N1068" s="52" t="n">
        <x:f>IFERROR(J1068/I1068-1,"")</x:f>
        <x:v>0.07986624704956724</x:v>
      </x:c>
      <x:c r="O1068" s="52" t="n">
        <x:f>IFERROR(K1068/J1068-1,"")</x:f>
        <x:v>0.04131663885873338</x:v>
      </x:c>
      <x:c r="P1068" s="52" t="n">
        <x:f>IFERROR((K1068/G1068)^(1/4)-1,"")</x:f>
        <x:v>0.06261830896092979</x:v>
      </x:c>
      <x:c r="Q1068" s="51" t="n">
        <x:v>69047</x:v>
      </x:c>
      <x:c r="R1068" s="52" t="n">
        <x:f>IFERROR(Q1068/K1068,"")</x:f>
        <x:v>0.12077762831759337</x:v>
      </x:c>
      <x:c r="S1068" s="53" t="n">
        <x:v>39539</x:v>
      </x:c>
      <x:c r="T1068" s="50" t="str">
        <x:v>EDINET_company_history</x:v>
      </x:c>
      <x:c r="U1068" s="50" t="str">
        <x:v>日本マスタートラスト信託銀行株式会社</x:v>
      </x:c>
      <x:c r="V1068" s="54" t="n">
        <x:v>0.1596</x:v>
      </x:c>
      <x:c r="W1068" s="50" t="str">
        <x:v>岡本 安史 / 柳井 城作 / 堀口 信一</x:v>
      </x:c>
      <x:c r="X1068" s="50" t="b">
        <x:f>AND(COUNT(L1068:O1068)=4,L1068&gt;='設定'!$B$6,M1068&gt;='設定'!$B$6,N1068&gt;='設定'!$B$6,O1068&gt;='設定'!$B$6)</x:f>
        <x:v>0</x:v>
      </x:c>
      <x:c r="Y1068" s="50" t="b">
        <x:f>AND(COUNT(G1068:K1068)=5,P1068&gt;='設定'!$B$7)</x:f>
        <x:v>0</x:v>
      </x:c>
      <x:c r="Z1068" s="50" t="b">
        <x:f>AND(ISNUMBER(R1068),R1068&gt;='設定'!$B$8)</x:f>
        <x:v>1</x:v>
      </x:c>
      <x:c r="AA1068" s="50" t="b">
        <x:f>AND(ISNUMBER(S1068),S1068&gt;=DATE(YEAR('設定'!$B$10)-'設定'!$B$9,MONTH('設定'!$B$10),DAY('設定'!$B$10)))</x:f>
        <x:v>0</x:v>
      </x:c>
      <x:c r="AB1068" s="55" t="b">
        <x:v>0</x:v>
      </x:c>
      <x:c r="AC1068" s="55" t="b">
        <x:v>0</x:v>
      </x:c>
      <x:c r="AD1068" s="50" t="n">
        <x:f>IF(X1068,1,0)+IF(Z1068,1,0)+IF(AA1068,1,0)+IF(AB1068,1,0)</x:f>
        <x:v>1</x:v>
      </x:c>
      <x:c r="AE1068" s="50" t="n">
        <x:f>IF(Y1068,1,0)+IF(Z1068,1,0)+IF(AA1068,1,0)+IF(AB1068,1,0)</x:f>
        <x:v>1</x:v>
      </x:c>
      <x:c r="AF1068" s="50" t="n">
        <x:f>IF(Y1068,1,0)+IF(Z1068,1,0)+IF(AA1068,1,0)+IF(AC1068,1,0)</x:f>
        <x:v>1</x:v>
      </x:c>
      <x:c r="AG1068" s="53" t="n">
        <x:v>44348</x:v>
      </x:c>
      <x:c r="AH1068" s="50" t="str">
        <x:v>S100W24K</x:v>
      </x:c>
      <x:c r="AI1068" s="50" t="str">
        <x:v>NetSalesSummaryOfBusinessResults</x:v>
      </x:c>
      <x:c r="AJ1068" s="50" t="str">
        <x:v>OperatingIncome</x:v>
      </x:c>
      <x:c r="AK1068" s="53" t="n">
        <x:v>45747</x:v>
      </x:c>
      <x:c r="AL1068" s="50" t="str">
        <x:v>365/365/365/366/365</x:v>
      </x:c>
      <x:c r="AM1068" s="51" t="n">
        <x:v>234014711</x:v>
      </x:c>
      <x:c r="AN1068" s="51" t="n">
        <x:v>3550</x:v>
      </x:c>
      <x:c r="AO1068" s="51" t="n">
        <x:f>IFERROR(AM1068*AN1068,"")</x:f>
        <x:v>830752224050</x:v>
      </x:c>
      <x:c r="AP1068" s="56" t="n">
        <x:f>IFERROR(AO1068/(K1068*1000000),"")</x:f>
        <x:v>1.4531592008389207</x:v>
      </x:c>
      <x:c r="AQ1068" s="57" t="n">
        <x:v>7694157528.333333</x:v>
      </x:c>
      <x:c r="AR1068" s="52" t="n">
        <x:v>0.2951626199388151</x:v>
      </x:c>
      <x:c r="AS1068" s="52" t="n">
        <x:v>-0.4523318809594873</x:v>
      </x:c>
      <x:c r="AT1068" s="55" t="b">
        <x:v>1</x:v>
      </x:c>
      <x:c r="AU1068" s="50"/>
      <x:c r="AV1068" s="58" t="n">
        <x:v>-0.0218923934034225</x:v>
      </x:c>
      <x:c r="AW1068" s="50" t="n">
        <x:v>2058</x:v>
      </x:c>
      <x:c r="AX1068" s="50" t="str">
        <x:v>Core Moat</x:v>
      </x:c>
      <x:c r="AY1068" s="50" t="str">
        <x:v>目立つ機械的警告なし（定性確認は別途必要）</x:v>
      </x:c>
      <x:c r="AZ1068" s="59" t="str">
        <x:v>2025-06-23 16:39</x:v>
      </x:c>
      <x:c r="BA1068" s="53" t="n">
        <x:v>39539</x:v>
      </x:c>
      <x:c r="BB1068" s="50"/>
      <x:c r="BC1068" s="50"/>
      <x:c r="BD1068" s="50" t="str">
        <x:v>TOPIX Mid400</x:v>
      </x:c>
    </x:row>
    <x:row r="1069">
      <x:c r="A1069" s="50" t="n">
        <x:v>1068</x:v>
      </x:c>
      <x:c r="B1069" s="50" t="str">
        <x:v>5273</x:v>
      </x:c>
      <x:c r="C1069" s="50" t="str">
        <x:v>5273.T</x:v>
      </x:c>
      <x:c r="D1069" s="50" t="str">
        <x:v>MITANI SEKISAN CO.,LTD.</x:v>
      </x:c>
      <x:c r="E1069" s="50" t="str">
        <x:v>Standard Market(Domestic)</x:v>
      </x:c>
      <x:c r="F1069" s="50" t="str">
        <x:v>Glass and Ceramics Products</x:v>
      </x:c>
      <x:c r="G1069" s="51" t="n">
        <x:v>68907</x:v>
      </x:c>
      <x:c r="H1069" s="51" t="n">
        <x:v>77320</x:v>
      </x:c>
      <x:c r="I1069" s="51" t="n">
        <x:v>86075</x:v>
      </x:c>
      <x:c r="J1069" s="51" t="n">
        <x:v>83116</x:v>
      </x:c>
      <x:c r="K1069" s="51" t="n">
        <x:v>87765</x:v>
      </x:c>
      <x:c r="L1069" s="52" t="n">
        <x:f>IFERROR(H1069/G1069-1,"")</x:f>
        <x:v>0.12209209514272867</x:v>
      </x:c>
      <x:c r="M1069" s="52" t="n">
        <x:f>IFERROR(I1069/H1069-1,"")</x:f>
        <x:v>0.11323072943610968</x:v>
      </x:c>
      <x:c r="N1069" s="52" t="n">
        <x:f>IFERROR(J1069/I1069-1,"")</x:f>
        <x:v>-0.03437699680511186</x:v>
      </x:c>
      <x:c r="O1069" s="52" t="n">
        <x:f>IFERROR(K1069/J1069-1,"")</x:f>
        <x:v>0.05593387554742768</x:v>
      </x:c>
      <x:c r="P1069" s="52" t="n">
        <x:f>IFERROR((K1069/G1069)^(1/4)-1,"")</x:f>
        <x:v>0.06234237156148792</x:v>
      </x:c>
      <x:c r="Q1069" s="51" t="n">
        <x:v>13892</x:v>
      </x:c>
      <x:c r="R1069" s="52" t="n">
        <x:f>IFERROR(Q1069/K1069,"")</x:f>
        <x:v>0.15828633282060048</x:v>
      </x:c>
      <x:c r="S1069" s="53" t="n">
        <x:v>23163</x:v>
      </x:c>
      <x:c r="T1069" s="50" t="str">
        <x:v>EDINET_company_history</x:v>
      </x:c>
      <x:c r="U1069" s="50" t="str">
        <x:v>一般財団法人三谷市民文化振興財団</x:v>
      </x:c>
      <x:c r="V1069" s="54" t="n">
        <x:v>0.1233</x:v>
      </x:c>
      <x:c r="W1069" s="50" t="str">
        <x:v>三谷 進治</x:v>
      </x:c>
      <x:c r="X1069" s="50" t="b">
        <x:f>AND(COUNT(L1069:O1069)=4,L1069&gt;='設定'!$B$6,M1069&gt;='設定'!$B$6,N1069&gt;='設定'!$B$6,O1069&gt;='設定'!$B$6)</x:f>
        <x:v>0</x:v>
      </x:c>
      <x:c r="Y1069" s="50" t="b">
        <x:f>AND(COUNT(G1069:K1069)=5,P1069&gt;='設定'!$B$7)</x:f>
        <x:v>0</x:v>
      </x:c>
      <x:c r="Z1069" s="50" t="b">
        <x:f>AND(ISNUMBER(R1069),R1069&gt;='設定'!$B$8)</x:f>
        <x:v>1</x:v>
      </x:c>
      <x:c r="AA1069" s="50" t="b">
        <x:f>AND(ISNUMBER(S1069),S1069&gt;=DATE(YEAR('設定'!$B$10)-'設定'!$B$9,MONTH('設定'!$B$10),DAY('設定'!$B$10)))</x:f>
        <x:v>0</x:v>
      </x:c>
      <x:c r="AB1069" s="55" t="b">
        <x:v>0</x:v>
      </x:c>
      <x:c r="AC1069" s="55" t="b">
        <x:v>0</x:v>
      </x:c>
      <x:c r="AD1069" s="50" t="n">
        <x:f>IF(X1069,1,0)+IF(Z1069,1,0)+IF(AA1069,1,0)+IF(AB1069,1,0)</x:f>
        <x:v>1</x:v>
      </x:c>
      <x:c r="AE1069" s="50" t="n">
        <x:f>IF(Y1069,1,0)+IF(Z1069,1,0)+IF(AA1069,1,0)+IF(AB1069,1,0)</x:f>
        <x:v>1</x:v>
      </x:c>
      <x:c r="AF1069" s="50" t="n">
        <x:f>IF(Y1069,1,0)+IF(Z1069,1,0)+IF(AA1069,1,0)+IF(AC1069,1,0)</x:f>
        <x:v>1</x:v>
      </x:c>
      <x:c r="AG1069" s="53" t="n">
        <x:v>44348</x:v>
      </x:c>
      <x:c r="AH1069" s="50" t="str">
        <x:v>S100W0AY</x:v>
      </x:c>
      <x:c r="AI1069" s="50" t="str">
        <x:v>NetSalesSummaryOfBusinessResults</x:v>
      </x:c>
      <x:c r="AJ1069" s="50" t="str">
        <x:v>OperatingIncome</x:v>
      </x:c>
      <x:c r="AK1069" s="53" t="n">
        <x:v>45747</x:v>
      </x:c>
      <x:c r="AL1069" s="50" t="str">
        <x:v>365/365/365/366/365</x:v>
      </x:c>
      <x:c r="AM1069" s="51" t="n">
        <x:v>17752099</x:v>
      </x:c>
      <x:c r="AN1069" s="51" t="n">
        <x:v>1541</x:v>
      </x:c>
      <x:c r="AO1069" s="51" t="n">
        <x:f>IFERROR(AM1069*AN1069,"")</x:f>
        <x:v>27355984559</x:v>
      </x:c>
      <x:c r="AP1069" s="56" t="n">
        <x:f>IFERROR(AO1069/(K1069*1000000),"")</x:f>
        <x:v>0.3116958304449382</x:v>
      </x:c>
      <x:c r="AQ1069" s="57" t="n">
        <x:v>106426105</x:v>
      </x:c>
      <x:c r="AR1069" s="52" t="n">
        <x:v>0.3884504758762471</x:v>
      </x:c>
      <x:c r="AS1069" s="52" t="n">
        <x:v>-0.5979626542557397</x:v>
      </x:c>
      <x:c r="AT1069" s="55" t="b">
        <x:v>1</x:v>
      </x:c>
      <x:c r="AU1069" s="50"/>
      <x:c r="AV1069" s="58" t="n">
        <x:v>-0.1406330652644056</x:v>
      </x:c>
      <x:c r="AW1069" s="50" t="n">
        <x:v>2809</x:v>
      </x:c>
      <x:c r="AX1069" s="50" t="str">
        <x:v>Core Moat</x:v>
      </x:c>
      <x:c r="AY1069" s="50" t="str">
        <x:v>目立つ機械的警告なし（定性確認は別途必要）</x:v>
      </x:c>
      <x:c r="AZ1069" s="59" t="str">
        <x:v>2025-06-19 14:41</x:v>
      </x:c>
      <x:c r="BA1069" s="53" t="n">
        <x:v>23163</x:v>
      </x:c>
      <x:c r="BB1069" s="50"/>
      <x:c r="BC1069" s="50"/>
      <x:c r="BD1069" s="50" t="str">
        <x:v>TOPIX Small 2</x:v>
      </x:c>
    </x:row>
    <x:row r="1070">
      <x:c r="A1070" s="50" t="n">
        <x:v>1069</x:v>
      </x:c>
      <x:c r="B1070" s="50" t="str">
        <x:v>9739</x:v>
      </x:c>
      <x:c r="C1070" s="50" t="str">
        <x:v>9739.T</x:v>
      </x:c>
      <x:c r="D1070" s="50" t="str">
        <x:v>NSW Inc.</x:v>
      </x:c>
      <x:c r="E1070" s="50" t="str">
        <x:v>Prime Market (Domestic)</x:v>
      </x:c>
      <x:c r="F1070" s="50" t="str">
        <x:v>Information &amp; Communication</x:v>
      </x:c>
      <x:c r="G1070" s="51" t="n">
        <x:v>39282</x:v>
      </x:c>
      <x:c r="H1070" s="51" t="n">
        <x:v>43452</x:v>
      </x:c>
      <x:c r="I1070" s="51" t="n">
        <x:v>46188</x:v>
      </x:c>
      <x:c r="J1070" s="51" t="n">
        <x:v>50299</x:v>
      </x:c>
      <x:c r="K1070" s="51" t="n">
        <x:v>50028</x:v>
      </x:c>
      <x:c r="L1070" s="52" t="n">
        <x:f>IFERROR(H1070/G1070-1,"")</x:f>
        <x:v>0.10615549106460964</x:v>
      </x:c>
      <x:c r="M1070" s="52" t="n">
        <x:f>IFERROR(I1070/H1070-1,"")</x:f>
        <x:v>0.06296603148301583</x:v>
      </x:c>
      <x:c r="N1070" s="52" t="n">
        <x:f>IFERROR(J1070/I1070-1,"")</x:f>
        <x:v>0.08900580237291078</x:v>
      </x:c>
      <x:c r="O1070" s="52" t="n">
        <x:f>IFERROR(K1070/J1070-1,"")</x:f>
        <x:v>-0.005387781069206121</x:v>
      </x:c>
      <x:c r="P1070" s="52" t="n">
        <x:f>IFERROR((K1070/G1070)^(1/4)-1,"")</x:f>
        <x:v>0.06231884929557552</x:v>
      </x:c>
      <x:c r="Q1070" s="51" t="n">
        <x:v>6116</x:v>
      </x:c>
      <x:c r="R1070" s="52" t="n">
        <x:f>IFERROR(Q1070/K1070,"")</x:f>
        <x:v>0.12225153913808268</x:v>
      </x:c>
      <x:c r="S1070" s="53" t="n">
        <x:v>36251</x:v>
      </x:c>
      <x:c r="T1070" s="50" t="str">
        <x:v>EDINET_company_history</x:v>
      </x:c>
      <x:c r="U1070" s="50" t="str">
        <x:v>株式会社タダ・コーポレーション</x:v>
      </x:c>
      <x:c r="V1070" s="54" t="n">
        <x:v>0.3355</x:v>
      </x:c>
      <x:c r="W1070" s="50" t="str">
        <x:v>多 田 尚 二 / 阿 部 徳 之 / 須 賀 譲</x:v>
      </x:c>
      <x:c r="X1070" s="50" t="b">
        <x:f>AND(COUNT(L1070:O1070)=4,L1070&gt;='設定'!$B$6,M1070&gt;='設定'!$B$6,N1070&gt;='設定'!$B$6,O1070&gt;='設定'!$B$6)</x:f>
        <x:v>0</x:v>
      </x:c>
      <x:c r="Y1070" s="50" t="b">
        <x:f>AND(COUNT(G1070:K1070)=5,P1070&gt;='設定'!$B$7)</x:f>
        <x:v>0</x:v>
      </x:c>
      <x:c r="Z1070" s="50" t="b">
        <x:f>AND(ISNUMBER(R1070),R1070&gt;='設定'!$B$8)</x:f>
        <x:v>1</x:v>
      </x:c>
      <x:c r="AA1070" s="50" t="b">
        <x:f>AND(ISNUMBER(S1070),S1070&gt;=DATE(YEAR('設定'!$B$10)-'設定'!$B$9,MONTH('設定'!$B$10),DAY('設定'!$B$10)))</x:f>
        <x:v>0</x:v>
      </x:c>
      <x:c r="AB1070" s="55" t="b">
        <x:v>0</x:v>
      </x:c>
      <x:c r="AC1070" s="55" t="b">
        <x:v>0</x:v>
      </x:c>
      <x:c r="AD1070" s="50" t="n">
        <x:f>IF(X1070,1,0)+IF(Z1070,1,0)+IF(AA1070,1,0)+IF(AB1070,1,0)</x:f>
        <x:v>1</x:v>
      </x:c>
      <x:c r="AE1070" s="50" t="n">
        <x:f>IF(Y1070,1,0)+IF(Z1070,1,0)+IF(AA1070,1,0)+IF(AB1070,1,0)</x:f>
        <x:v>1</x:v>
      </x:c>
      <x:c r="AF1070" s="50" t="n">
        <x:f>IF(Y1070,1,0)+IF(Z1070,1,0)+IF(AA1070,1,0)+IF(AC1070,1,0)</x:f>
        <x:v>1</x:v>
      </x:c>
      <x:c r="AG1070" s="53" t="n">
        <x:v>44348</x:v>
      </x:c>
      <x:c r="AH1070" s="50" t="str">
        <x:v>S100W0XU</x:v>
      </x:c>
      <x:c r="AI1070" s="50" t="str">
        <x:v>NetSalesSummaryOfBusinessResults</x:v>
      </x:c>
      <x:c r="AJ1070" s="50" t="str">
        <x:v>OperatingIncome</x:v>
      </x:c>
      <x:c r="AK1070" s="53" t="n">
        <x:v>45747</x:v>
      </x:c>
      <x:c r="AL1070" s="50" t="str">
        <x:v>365/365/365/366/365</x:v>
      </x:c>
      <x:c r="AM1070" s="51" t="n">
        <x:v>14899400</x:v>
      </x:c>
      <x:c r="AN1070" s="51" t="n">
        <x:v>2601</x:v>
      </x:c>
      <x:c r="AO1070" s="51" t="n">
        <x:f>IFERROR(AM1070*AN1070,"")</x:f>
        <x:v>38753339400</x:v>
      </x:c>
      <x:c r="AP1070" s="56" t="n">
        <x:f>IFERROR(AO1070/(K1070*1000000),"")</x:f>
        <x:v>0.7746329935236268</x:v>
      </x:c>
      <x:c r="AQ1070" s="57" t="n">
        <x:v>61556520</x:v>
      </x:c>
      <x:c r="AR1070" s="52" t="n">
        <x:v>0.2808436576438539</x:v>
      </x:c>
      <x:c r="AS1070" s="52" t="n">
        <x:v>-0.290498143327523</x:v>
      </x:c>
      <x:c r="AT1070" s="55" t="b">
        <x:v>1</x:v>
      </x:c>
      <x:c r="AU1070" s="50"/>
      <x:c r="AV1070" s="58" t="n">
        <x:v>0.1395449817318521</x:v>
      </x:c>
      <x:c r="AW1070" s="50" t="n">
        <x:v>1004</x:v>
      </x:c>
      <x:c r="AX1070" s="50" t="str">
        <x:v>Core Moat</x:v>
      </x:c>
      <x:c r="AY1070" s="50" t="str">
        <x:v>目立つ機械的警告なし（定性確認は別途必要）</x:v>
      </x:c>
      <x:c r="AZ1070" s="59" t="str">
        <x:v>2025-06-23 11:53</x:v>
      </x:c>
      <x:c r="BA1070" s="53" t="n">
        <x:v>36251</x:v>
      </x:c>
      <x:c r="BB1070" s="50"/>
      <x:c r="BC1070" s="50"/>
      <x:c r="BD1070" s="50" t="str">
        <x:v>TOPIX Small 2</x:v>
      </x:c>
    </x:row>
    <x:row r="1071">
      <x:c r="A1071" s="50" t="n">
        <x:v>1070</x:v>
      </x:c>
      <x:c r="B1071" s="50" t="str">
        <x:v>6136</x:v>
      </x:c>
      <x:c r="C1071" s="50" t="str">
        <x:v>6136.T</x:v>
      </x:c>
      <x:c r="D1071" s="50" t="str">
        <x:v>OSG Corporation</x:v>
      </x:c>
      <x:c r="E1071" s="50" t="str">
        <x:v>Prime Market (Domestic)</x:v>
      </x:c>
      <x:c r="F1071" s="50" t="str">
        <x:v>Machinery</x:v>
      </x:c>
      <x:c r="G1071" s="51" t="n">
        <x:v>126156</x:v>
      </x:c>
      <x:c r="H1071" s="51" t="n">
        <x:v>142525</x:v>
      </x:c>
      <x:c r="I1071" s="51" t="n">
        <x:v>147703</x:v>
      </x:c>
      <x:c r="J1071" s="51" t="n">
        <x:v>155517</x:v>
      </x:c>
      <x:c r="K1071" s="51" t="n">
        <x:v>160619</x:v>
      </x:c>
      <x:c r="L1071" s="52" t="n">
        <x:f>IFERROR(H1071/G1071-1,"")</x:f>
        <x:v>0.12975205301372905</x:v>
      </x:c>
      <x:c r="M1071" s="52" t="n">
        <x:f>IFERROR(I1071/H1071-1,"")</x:f>
        <x:v>0.03633046833888787</x:v>
      </x:c>
      <x:c r="N1071" s="52" t="n">
        <x:f>IFERROR(J1071/I1071-1,"")</x:f>
        <x:v>0.05290346167647231</x:v>
      </x:c>
      <x:c r="O1071" s="52" t="n">
        <x:f>IFERROR(K1071/J1071-1,"")</x:f>
        <x:v>0.032806702804194954</x:v>
      </x:c>
      <x:c r="P1071" s="52" t="n">
        <x:f>IFERROR((K1071/G1071)^(1/4)-1,"")</x:f>
        <x:v>0.06223902288030514</x:v>
      </x:c>
      <x:c r="Q1071" s="51" t="n">
        <x:v>20330</x:v>
      </x:c>
      <x:c r="R1071" s="52" t="n">
        <x:f>IFERROR(Q1071/K1071,"")</x:f>
        <x:v>0.1265728213972195</x:v>
      </x:c>
      <x:c r="S1071" s="53" t="n">
        <x:v>23712</x:v>
      </x:c>
      <x:c r="T1071" s="50" t="str">
        <x:v>EDINET_company_history</x:v>
      </x:c>
      <x:c r="U1071" s="50" t="str">
        <x:v>日本マスタートラスト信託銀行株式会社（信託口）</x:v>
      </x:c>
      <x:c r="V1071" s="54" t="n">
        <x:v>0.0864</x:v>
      </x:c>
      <x:c r="W1071" s="50" t="str">
        <x:v>石 川 則 男 / 大 沢 伸 朗</x:v>
      </x:c>
      <x:c r="X1071" s="50" t="b">
        <x:f>AND(COUNT(L1071:O1071)=4,L1071&gt;='設定'!$B$6,M1071&gt;='設定'!$B$6,N1071&gt;='設定'!$B$6,O1071&gt;='設定'!$B$6)</x:f>
        <x:v>0</x:v>
      </x:c>
      <x:c r="Y1071" s="50" t="b">
        <x:f>AND(COUNT(G1071:K1071)=5,P1071&gt;='設定'!$B$7)</x:f>
        <x:v>0</x:v>
      </x:c>
      <x:c r="Z1071" s="50" t="b">
        <x:f>AND(ISNUMBER(R1071),R1071&gt;='設定'!$B$8)</x:f>
        <x:v>1</x:v>
      </x:c>
      <x:c r="AA1071" s="50" t="b">
        <x:f>AND(ISNUMBER(S1071),S1071&gt;=DATE(YEAR('設定'!$B$10)-'設定'!$B$9,MONTH('設定'!$B$10),DAY('設定'!$B$10)))</x:f>
        <x:v>0</x:v>
      </x:c>
      <x:c r="AB1071" s="55" t="b">
        <x:v>0</x:v>
      </x:c>
      <x:c r="AC1071" s="55" t="b">
        <x:v>0</x:v>
      </x:c>
      <x:c r="AD1071" s="50" t="n">
        <x:f>IF(X1071,1,0)+IF(Z1071,1,0)+IF(AA1071,1,0)+IF(AB1071,1,0)</x:f>
        <x:v>1</x:v>
      </x:c>
      <x:c r="AE1071" s="50" t="n">
        <x:f>IF(Y1071,1,0)+IF(Z1071,1,0)+IF(AA1071,1,0)+IF(AB1071,1,0)</x:f>
        <x:v>1</x:v>
      </x:c>
      <x:c r="AF1071" s="50" t="n">
        <x:f>IF(Y1071,1,0)+IF(Z1071,1,0)+IF(AA1071,1,0)+IF(AC1071,1,0)</x:f>
        <x:v>1</x:v>
      </x:c>
      <x:c r="AG1071" s="53" t="n">
        <x:v>44348</x:v>
      </x:c>
      <x:c r="AH1071" s="50" t="str">
        <x:v>S100XM3S</x:v>
      </x:c>
      <x:c r="AI1071" s="50" t="str">
        <x:v>NetSalesSummaryOfBusinessResults</x:v>
      </x:c>
      <x:c r="AJ1071" s="50" t="str">
        <x:v>OperatingIncome</x:v>
      </x:c>
      <x:c r="AK1071" s="53" t="n">
        <x:v>45991</x:v>
      </x:c>
      <x:c r="AL1071" s="50" t="str">
        <x:v>365/365/365/366/365</x:v>
      </x:c>
      <x:c r="AM1071" s="51" t="n">
        <x:v>82191417</x:v>
      </x:c>
      <x:c r="AN1071" s="51" t="n">
        <x:v>3443</x:v>
      </x:c>
      <x:c r="AO1071" s="51" t="n">
        <x:f>IFERROR(AM1071*AN1071,"")</x:f>
        <x:v>282985048731</x:v>
      </x:c>
      <x:c r="AP1071" s="56" t="n">
        <x:f>IFERROR(AO1071/(K1071*1000000),"")</x:f>
        <x:v>1.7618404343882106</x:v>
      </x:c>
      <x:c r="AQ1071" s="57" t="n">
        <x:v>1433408844.1666667</x:v>
      </x:c>
      <x:c r="AR1071" s="52" t="n">
        <x:v>0.2633904818138473</x:v>
      </x:c>
      <x:c r="AS1071" s="52" t="n">
        <x:v>-0.2974464440320752</x:v>
      </x:c>
      <x:c r="AT1071" s="55" t="b">
        <x:v>1</x:v>
      </x:c>
      <x:c r="AU1071" s="50"/>
      <x:c r="AV1071" s="58" t="n">
        <x:v>0.5180096633461105</x:v>
      </x:c>
      <x:c r="AW1071" s="50" t="n">
        <x:v>78</x:v>
      </x:c>
      <x:c r="AX1071" s="50" t="str">
        <x:v>Future Moat</x:v>
      </x:c>
      <x:c r="AY1071" s="50" t="str">
        <x:v>目立つ機械的警告なし（定性確認は別途必要）</x:v>
      </x:c>
      <x:c r="AZ1071" s="59" t="str">
        <x:v>2026-02-19 10:01</x:v>
      </x:c>
      <x:c r="BA1071" s="53" t="n">
        <x:v>23712</x:v>
      </x:c>
      <x:c r="BB1071" s="50"/>
      <x:c r="BC1071" s="50"/>
      <x:c r="BD1071" s="50" t="str">
        <x:v>TOPIX Mid400</x:v>
      </x:c>
    </x:row>
    <x:row r="1072">
      <x:c r="A1072" s="50" t="n">
        <x:v>1071</x:v>
      </x:c>
      <x:c r="B1072" s="50" t="str">
        <x:v>9001</x:v>
      </x:c>
      <x:c r="C1072" s="50" t="str">
        <x:v>9001.T</x:v>
      </x:c>
      <x:c r="D1072" s="50" t="str">
        <x:v>TOBU RAILWAY CO.,LTD.</x:v>
      </x:c>
      <x:c r="E1072" s="50" t="str">
        <x:v>Prime Market (Domestic)</x:v>
      </x:c>
      <x:c r="F1072" s="50" t="str">
        <x:v>Land Transportation</x:v>
      </x:c>
      <x:c r="G1072" s="51" t="n">
        <x:v>496326</x:v>
      </x:c>
      <x:c r="H1072" s="51" t="n">
        <x:v>506023</x:v>
      </x:c>
      <x:c r="I1072" s="51" t="n">
        <x:v>614751</x:v>
      </x:c>
      <x:c r="J1072" s="51" t="n">
        <x:v>635964</x:v>
      </x:c>
      <x:c r="K1072" s="51" t="n">
        <x:v>631461</x:v>
      </x:c>
      <x:c r="L1072" s="52" t="n">
        <x:f>IFERROR(H1072/G1072-1,"")</x:f>
        <x:v>0.019537562005617293</x:v>
      </x:c>
      <x:c r="M1072" s="52" t="n">
        <x:f>IFERROR(I1072/H1072-1,"")</x:f>
        <x:v>0.2148677036419293</x:v>
      </x:c>
      <x:c r="N1072" s="52" t="n">
        <x:f>IFERROR(J1072/I1072-1,"")</x:f>
        <x:v>0.03450665391353569</x:v>
      </x:c>
      <x:c r="O1072" s="52" t="n">
        <x:f>IFERROR(K1072/J1072-1,"")</x:f>
        <x:v>-0.007080589467328369</x:v>
      </x:c>
      <x:c r="P1072" s="52" t="n">
        <x:f>IFERROR((K1072/G1072)^(1/4)-1,"")</x:f>
        <x:v>0.062049788256658855</x:v>
      </x:c>
      <x:c r="Q1072" s="51" t="n">
        <x:v>74604</x:v>
      </x:c>
      <x:c r="R1072" s="52" t="n">
        <x:f>IFERROR(Q1072/K1072,"")</x:f>
        <x:v>0.11814506359062554</x:v>
      </x:c>
      <x:c r="S1072" s="53" t="n">
        <x:v>30468</x:v>
      </x:c>
      <x:c r="T1072" s="50" t="str">
        <x:v>EDINET_company_history</x:v>
      </x:c>
      <x:c r="U1072" s="50" t="str">
        <x:v>日本マスタートラスト信託銀行株式会社（信託口）</x:v>
      </x:c>
      <x:c r="V1072" s="54" t="n">
        <x:v>0.1563</x:v>
      </x:c>
      <x:c r="W1072" s="50" t="str">
        <x:v>根 津 嘉 澄 / 都 筑 豊</x:v>
      </x:c>
      <x:c r="X1072" s="50" t="b">
        <x:f>AND(COUNT(L1072:O1072)=4,L1072&gt;='設定'!$B$6,M1072&gt;='設定'!$B$6,N1072&gt;='設定'!$B$6,O1072&gt;='設定'!$B$6)</x:f>
        <x:v>0</x:v>
      </x:c>
      <x:c r="Y1072" s="50" t="b">
        <x:f>AND(COUNT(G1072:K1072)=5,P1072&gt;='設定'!$B$7)</x:f>
        <x:v>0</x:v>
      </x:c>
      <x:c r="Z1072" s="50" t="b">
        <x:f>AND(ISNUMBER(R1072),R1072&gt;='設定'!$B$8)</x:f>
        <x:v>1</x:v>
      </x:c>
      <x:c r="AA1072" s="50" t="b">
        <x:f>AND(ISNUMBER(S1072),S1072&gt;=DATE(YEAR('設定'!$B$10)-'設定'!$B$9,MONTH('設定'!$B$10),DAY('設定'!$B$10)))</x:f>
        <x:v>0</x:v>
      </x:c>
      <x:c r="AB1072" s="55" t="b">
        <x:v>0</x:v>
      </x:c>
      <x:c r="AC1072" s="55" t="b">
        <x:v>0</x:v>
      </x:c>
      <x:c r="AD1072" s="50" t="n">
        <x:f>IF(X1072,1,0)+IF(Z1072,1,0)+IF(AA1072,1,0)+IF(AB1072,1,0)</x:f>
        <x:v>1</x:v>
      </x:c>
      <x:c r="AE1072" s="50" t="n">
        <x:f>IF(Y1072,1,0)+IF(Z1072,1,0)+IF(AA1072,1,0)+IF(AB1072,1,0)</x:f>
        <x:v>1</x:v>
      </x:c>
      <x:c r="AF1072" s="50" t="n">
        <x:f>IF(Y1072,1,0)+IF(Z1072,1,0)+IF(AA1072,1,0)+IF(AC1072,1,0)</x:f>
        <x:v>1</x:v>
      </x:c>
      <x:c r="AG1072" s="53" t="n">
        <x:v>44348</x:v>
      </x:c>
      <x:c r="AH1072" s="50" t="str">
        <x:v>S100VXA3</x:v>
      </x:c>
      <x:c r="AI1072" s="50" t="str">
        <x:v>OperatingRevenue1SummaryOfBusinessResults</x:v>
      </x:c>
      <x:c r="AJ1072" s="50" t="str">
        <x:v>OperatingIncome</x:v>
      </x:c>
      <x:c r="AK1072" s="53" t="n">
        <x:v>45747</x:v>
      </x:c>
      <x:c r="AL1072" s="50" t="str">
        <x:v>365/365/365/366/365</x:v>
      </x:c>
      <x:c r="AM1072" s="51" t="n">
        <x:v>200284921</x:v>
      </x:c>
      <x:c r="AN1072" s="51" t="n">
        <x:v>2702</x:v>
      </x:c>
      <x:c r="AO1072" s="51" t="n">
        <x:f>IFERROR(AM1072*AN1072,"")</x:f>
        <x:v>541169856542</x:v>
      </x:c>
      <x:c r="AP1072" s="56" t="n">
        <x:f>IFERROR(AO1072/(K1072*1000000),"")</x:f>
        <x:v>0.8570123199089097</x:v>
      </x:c>
      <x:c r="AQ1072" s="57" t="n">
        <x:v>1670379444.1666667</x:v>
      </x:c>
      <x:c r="AR1072" s="52" t="n">
        <x:v>0.2095174794422095</x:v>
      </x:c>
      <x:c r="AS1072" s="52" t="n">
        <x:v>-0.4470687617376877</x:v>
      </x:c>
      <x:c r="AT1072" s="55" t="b">
        <x:v>1</x:v>
      </x:c>
      <x:c r="AU1072" s="50"/>
      <x:c r="AV1072" s="58" t="n">
        <x:v>-0.0575084092536999</x:v>
      </x:c>
      <x:c r="AW1072" s="50" t="n">
        <x:v>2316</x:v>
      </x:c>
      <x:c r="AX1072" s="50" t="str">
        <x:v>Core Moat</x:v>
      </x:c>
      <x:c r="AY1072" s="50" t="str">
        <x:v>目立つ機械的警告なし（定性確認は別途必要）</x:v>
      </x:c>
      <x:c r="AZ1072" s="59" t="str">
        <x:v>2025-06-24 14:07</x:v>
      </x:c>
      <x:c r="BA1072" s="53" t="n">
        <x:v>30468</x:v>
      </x:c>
      <x:c r="BB1072" s="50"/>
      <x:c r="BC1072" s="50"/>
      <x:c r="BD1072" s="50" t="str">
        <x:v>TOPIX Mid400</x:v>
      </x:c>
    </x:row>
    <x:row r="1073">
      <x:c r="A1073" s="50" t="n">
        <x:v>1072</x:v>
      </x:c>
      <x:c r="B1073" s="50" t="str">
        <x:v>7383</x:v>
      </x:c>
      <x:c r="C1073" s="50" t="str">
        <x:v>7383.T</x:v>
      </x:c>
      <x:c r="D1073" s="50" t="str">
        <x:v>Net Protections Holdings,Inc.</x:v>
      </x:c>
      <x:c r="E1073" s="50" t="str">
        <x:v>Prime Market (Domestic)</x:v>
      </x:c>
      <x:c r="F1073" s="50" t="str">
        <x:v>Other Financing Business</x:v>
      </x:c>
      <x:c r="G1073" s="51" t="n">
        <x:v>18106</x:v>
      </x:c>
      <x:c r="H1073" s="51" t="n">
        <x:v>18665</x:v>
      </x:c>
      <x:c r="I1073" s="51" t="n">
        <x:v>19330</x:v>
      </x:c>
      <x:c r="J1073" s="51" t="n">
        <x:v>20844</x:v>
      </x:c>
      <x:c r="K1073" s="51" t="n">
        <x:v>23032</x:v>
      </x:c>
      <x:c r="L1073" s="52" t="n">
        <x:f>IFERROR(H1073/G1073-1,"")</x:f>
        <x:v>0.03087374351043848</x:v>
      </x:c>
      <x:c r="M1073" s="52" t="n">
        <x:f>IFERROR(I1073/H1073-1,"")</x:f>
        <x:v>0.03562818108759713</x:v>
      </x:c>
      <x:c r="N1073" s="52" t="n">
        <x:f>IFERROR(J1073/I1073-1,"")</x:f>
        <x:v>0.07832384893947242</x:v>
      </x:c>
      <x:c r="O1073" s="52" t="n">
        <x:f>IFERROR(K1073/J1073-1,"")</x:f>
        <x:v>0.10497025522932257</x:v>
      </x:c>
      <x:c r="P1073" s="52" t="n">
        <x:f>IFERROR((K1073/G1073)^(1/4)-1,"")</x:f>
        <x:v>0.062006766814121095</x:v>
      </x:c>
      <x:c r="Q1073" s="51" t="n">
        <x:v>2103</x:v>
      </x:c>
      <x:c r="R1073" s="52" t="n">
        <x:f>IFERROR(Q1073/K1073,"")</x:f>
        <x:v>0.09130774574505036</x:v>
      </x:c>
      <x:c r="S1073" s="53" t="n">
        <x:v>44545</x:v>
      </x:c>
      <x:c r="T1073" s="50" t="str">
        <x:v>local_price_first_trade</x:v>
      </x:c>
      <x:c r="U1073" s="50" t="str">
        <x:v>リコーリース株式会社</x:v>
      </x:c>
      <x:c r="V1073" s="54" t="n">
        <x:v>0.1093</x:v>
      </x:c>
      <x:c r="W1073" s="50" t="str">
        <x:v>柴田 紳</x:v>
      </x:c>
      <x:c r="X1073" s="50" t="b">
        <x:f>AND(COUNT(L1073:O1073)=4,L1073&gt;='設定'!$B$6,M1073&gt;='設定'!$B$6,N1073&gt;='設定'!$B$6,O1073&gt;='設定'!$B$6)</x:f>
        <x:v>0</x:v>
      </x:c>
      <x:c r="Y1073" s="50" t="b">
        <x:f>AND(COUNT(G1073:K1073)=5,P1073&gt;='設定'!$B$7)</x:f>
        <x:v>0</x:v>
      </x:c>
      <x:c r="Z1073" s="50" t="b">
        <x:f>AND(ISNUMBER(R1073),R1073&gt;='設定'!$B$8)</x:f>
        <x:v>0</x:v>
      </x:c>
      <x:c r="AA1073" s="50" t="b">
        <x:f>AND(ISNUMBER(S1073),S1073&gt;=DATE(YEAR('設定'!$B$10)-'設定'!$B$9,MONTH('設定'!$B$10),DAY('設定'!$B$10)))</x:f>
        <x:v>1</x:v>
      </x:c>
      <x:c r="AB1073" s="55" t="b">
        <x:v>0</x:v>
      </x:c>
      <x:c r="AC1073" s="55" t="b">
        <x:v>0</x:v>
      </x:c>
      <x:c r="AD1073" s="50" t="n">
        <x:f>IF(X1073,1,0)+IF(Z1073,1,0)+IF(AA1073,1,0)+IF(AB1073,1,0)</x:f>
        <x:v>1</x:v>
      </x:c>
      <x:c r="AE1073" s="50" t="n">
        <x:f>IF(Y1073,1,0)+IF(Z1073,1,0)+IF(AA1073,1,0)+IF(AB1073,1,0)</x:f>
        <x:v>1</x:v>
      </x:c>
      <x:c r="AF1073" s="50" t="n">
        <x:f>IF(Y1073,1,0)+IF(Z1073,1,0)+IF(AA1073,1,0)+IF(AC1073,1,0)</x:f>
        <x:v>1</x:v>
      </x:c>
      <x:c r="AG1073" s="53" t="n">
        <x:v>44545</x:v>
      </x:c>
      <x:c r="AH1073" s="50" t="str">
        <x:v>S100W8HG</x:v>
      </x:c>
      <x:c r="AI1073" s="50" t="str">
        <x:v>RevenueIFRSSummaryOfBusinessResults</x:v>
      </x:c>
      <x:c r="AJ1073" s="50" t="str">
        <x:v>OperatingProfitLossIFRS</x:v>
      </x:c>
      <x:c r="AK1073" s="53" t="n">
        <x:v>45747</x:v>
      </x:c>
      <x:c r="AL1073" s="50" t="str">
        <x:v>365/365/365/366/365</x:v>
      </x:c>
      <x:c r="AM1073" s="51" t="n">
        <x:v>99306627</x:v>
      </x:c>
      <x:c r="AN1073" s="51" t="n">
        <x:v>355</x:v>
      </x:c>
      <x:c r="AO1073" s="51" t="n">
        <x:f>IFERROR(AM1073*AN1073,"")</x:f>
        <x:v>35253852585</x:v>
      </x:c>
      <x:c r="AP1073" s="56" t="n">
        <x:f>IFERROR(AO1073/(K1073*1000000),"")</x:f>
        <x:v>1.5306466040725946</x:v>
      </x:c>
      <x:c r="AQ1073" s="57" t="n">
        <x:v>521598873.3333333</x:v>
      </x:c>
      <x:c r="AR1073" s="52" t="n">
        <x:v>0.6767443881634889</x:v>
      </x:c>
      <x:c r="AS1073" s="52" t="n">
        <x:v>-0.90625</x:v>
      </x:c>
      <x:c r="AT1073" s="55" t="b">
        <x:v>1</x:v>
      </x:c>
      <x:c r="AU1073" s="50"/>
      <x:c r="AV1073" s="58" t="n">
        <x:v>-0.6467232700048727</x:v>
      </x:c>
      <x:c r="AW1073" s="50" t="n">
        <x:v>3560</x:v>
      </x:c>
      <x:c r="AX1073" s="50" t="str">
        <x:v>Transformation Moat</x:v>
      </x:c>
      <x:c r="AY1073" s="50" t="str">
        <x:v>年率ボラティリティ60%以上 / ローカル5年最大下落率-60%以下</x:v>
      </x:c>
      <x:c r="AZ1073" s="59" t="str">
        <x:v>2025-06-27 14:30</x:v>
      </x:c>
      <x:c r="BA1073" s="53" t="n">
        <x:v>44531</x:v>
      </x:c>
      <x:c r="BB1073" s="50"/>
      <x:c r="BC1073" s="50"/>
      <x:c r="BD1073" s="50" t="str">
        <x:v>TOPIX Small 1</x:v>
      </x:c>
    </x:row>
    <x:row r="1074">
      <x:c r="A1074" s="50" t="n">
        <x:v>1073</x:v>
      </x:c>
      <x:c r="B1074" s="50" t="str">
        <x:v>2170</x:v>
      </x:c>
      <x:c r="C1074" s="50" t="str">
        <x:v>2170.T</x:v>
      </x:c>
      <x:c r="D1074" s="50" t="str">
        <x:v>Link and Motivation Inc.</x:v>
      </x:c>
      <x:c r="E1074" s="50" t="str">
        <x:v>Prime Market (Domestic)</x:v>
      </x:c>
      <x:c r="F1074" s="50" t="str">
        <x:v>Services</x:v>
      </x:c>
      <x:c r="G1074" s="51" t="n">
        <x:v>32644</x:v>
      </x:c>
      <x:c r="H1074" s="51" t="n">
        <x:v>32776</x:v>
      </x:c>
      <x:c r="I1074" s="51" t="n">
        <x:v>33969</x:v>
      </x:c>
      <x:c r="J1074" s="51" t="n">
        <x:v>37458</x:v>
      </x:c>
      <x:c r="K1074" s="51" t="n">
        <x:v>41522</x:v>
      </x:c>
      <x:c r="L1074" s="52" t="n">
        <x:f>IFERROR(H1074/G1074-1,"")</x:f>
        <x:v>0.004043622105134093</x:v>
      </x:c>
      <x:c r="M1074" s="52" t="n">
        <x:f>IFERROR(I1074/H1074-1,"")</x:f>
        <x:v>0.03639858432999765</x:v>
      </x:c>
      <x:c r="N1074" s="52" t="n">
        <x:f>IFERROR(J1074/I1074-1,"")</x:f>
        <x:v>0.10271129559304071</x:v>
      </x:c>
      <x:c r="O1074" s="52" t="n">
        <x:f>IFERROR(K1074/J1074-1,"")</x:f>
        <x:v>0.10849484756260352</x:v>
      </x:c>
      <x:c r="P1074" s="52" t="n">
        <x:f>IFERROR((K1074/G1074)^(1/4)-1,"")</x:f>
        <x:v>0.061985834174281385</x:v>
      </x:c>
      <x:c r="Q1074" s="51" t="n">
        <x:v>4204</x:v>
      </x:c>
      <x:c r="R1074" s="52" t="n">
        <x:f>IFERROR(Q1074/K1074,"")</x:f>
        <x:v>0.1012475314291219</x:v>
      </x:c>
      <x:c r="S1074" s="53" t="n">
        <x:v>39417</x:v>
      </x:c>
      <x:c r="T1074" s="50" t="str">
        <x:v>EDINET_company_history</x:v>
      </x:c>
      <x:c r="U1074" s="50" t="str">
        <x:v>株式会社フェニックス</x:v>
      </x:c>
      <x:c r="V1074" s="54" t="n">
        <x:v>0.329</x:v>
      </x:c>
      <x:c r="W1074" s="50" t="str">
        <x:v>小笹 芳央 / 坂下 英樹</x:v>
      </x:c>
      <x:c r="X1074" s="50" t="b">
        <x:f>AND(COUNT(L1074:O1074)=4,L1074&gt;='設定'!$B$6,M1074&gt;='設定'!$B$6,N1074&gt;='設定'!$B$6,O1074&gt;='設定'!$B$6)</x:f>
        <x:v>0</x:v>
      </x:c>
      <x:c r="Y1074" s="50" t="b">
        <x:f>AND(COUNT(G1074:K1074)=5,P1074&gt;='設定'!$B$7)</x:f>
        <x:v>0</x:v>
      </x:c>
      <x:c r="Z1074" s="50" t="b">
        <x:f>AND(ISNUMBER(R1074),R1074&gt;='設定'!$B$8)</x:f>
        <x:v>1</x:v>
      </x:c>
      <x:c r="AA1074" s="50" t="b">
        <x:f>AND(ISNUMBER(S1074),S1074&gt;=DATE(YEAR('設定'!$B$10)-'設定'!$B$9,MONTH('設定'!$B$10),DAY('設定'!$B$10)))</x:f>
        <x:v>0</x:v>
      </x:c>
      <x:c r="AB1074" s="55" t="b">
        <x:v>0</x:v>
      </x:c>
      <x:c r="AC1074" s="55" t="b">
        <x:v>0</x:v>
      </x:c>
      <x:c r="AD1074" s="50" t="n">
        <x:f>IF(X1074,1,0)+IF(Z1074,1,0)+IF(AA1074,1,0)+IF(AB1074,1,0)</x:f>
        <x:v>1</x:v>
      </x:c>
      <x:c r="AE1074" s="50" t="n">
        <x:f>IF(Y1074,1,0)+IF(Z1074,1,0)+IF(AA1074,1,0)+IF(AB1074,1,0)</x:f>
        <x:v>1</x:v>
      </x:c>
      <x:c r="AF1074" s="50" t="n">
        <x:f>IF(Y1074,1,0)+IF(Z1074,1,0)+IF(AA1074,1,0)+IF(AC1074,1,0)</x:f>
        <x:v>1</x:v>
      </x:c>
      <x:c r="AG1074" s="53" t="n">
        <x:v>44348</x:v>
      </x:c>
      <x:c r="AH1074" s="50" t="str">
        <x:v>S100XSV5</x:v>
      </x:c>
      <x:c r="AI1074" s="50" t="str">
        <x:v>RevenueIFRSSummaryOfBusinessResults</x:v>
      </x:c>
      <x:c r="AJ1074" s="50" t="str">
        <x:v>OperatingProfitLossIFRS</x:v>
      </x:c>
      <x:c r="AK1074" s="53" t="n">
        <x:v>46022</x:v>
      </x:c>
      <x:c r="AL1074" s="50" t="str">
        <x:v>365/365/365/366/365</x:v>
      </x:c>
      <x:c r="AM1074" s="51" t="n">
        <x:v>110936811</x:v>
      </x:c>
      <x:c r="AN1074" s="51" t="n">
        <x:v>554</x:v>
      </x:c>
      <x:c r="AO1074" s="51" t="n">
        <x:f>IFERROR(AM1074*AN1074,"")</x:f>
        <x:v>61458993294</x:v>
      </x:c>
      <x:c r="AP1074" s="56" t="n">
        <x:f>IFERROR(AO1074/(K1074*1000000),"")</x:f>
        <x:v>1.4801549369972544</x:v>
      </x:c>
      <x:c r="AQ1074" s="57" t="n">
        <x:v>312827465</x:v>
      </x:c>
      <x:c r="AR1074" s="52" t="n">
        <x:v>0.4387695041172077</x:v>
      </x:c>
      <x:c r="AS1074" s="52" t="n">
        <x:v>-0.6881945098802773</x:v>
      </x:c>
      <x:c r="AT1074" s="55" t="b">
        <x:v>0</x:v>
      </x:c>
      <x:c r="AU1074" s="50" t="str">
        <x:v>missing_financial_data</x:v>
      </x:c>
      <x:c r="AV1074" s="58" t="n">
        <x:v>-0.1403310652433407</x:v>
      </x:c>
      <x:c r="AW1074" s="50" t="n">
        <x:v>2807</x:v>
      </x:c>
      <x:c r="AX1074" s="50" t="str">
        <x:v>Future Moat</x:v>
      </x:c>
      <x:c r="AY1074" s="50" t="str">
        <x:v>既存適格性フィルター不通過: missing_financial_data / ローカル5年最大下落率-60%以下</x:v>
      </x:c>
      <x:c r="AZ1074" s="59" t="str">
        <x:v>2026-03-24 10:06</x:v>
      </x:c>
      <x:c r="BA1074" s="53" t="n">
        <x:v>39417</x:v>
      </x:c>
      <x:c r="BB1074" s="50"/>
      <x:c r="BC1074" s="50"/>
      <x:c r="BD1074" s="50" t="str">
        <x:v>TOPIX Small 2</x:v>
      </x:c>
    </x:row>
    <x:row r="1075">
      <x:c r="A1075" s="50" t="n">
        <x:v>1074</x:v>
      </x:c>
      <x:c r="B1075" s="50" t="str">
        <x:v>2792</x:v>
      </x:c>
      <x:c r="C1075" s="50" t="str">
        <x:v>2792.T</x:v>
      </x:c>
      <x:c r="D1075" s="50" t="str">
        <x:v>HONEYS HOLDINGS CO.,LTD.</x:v>
      </x:c>
      <x:c r="E1075" s="50" t="str">
        <x:v>Prime Market (Domestic)</x:v>
      </x:c>
      <x:c r="F1075" s="50" t="str">
        <x:v>Retail Trade</x:v>
      </x:c>
      <x:c r="G1075" s="51" t="n">
        <x:v>45368.232</x:v>
      </x:c>
      <x:c r="H1075" s="51" t="n">
        <x:v>47695.638</x:v>
      </x:c>
      <x:c r="I1075" s="51" t="n">
        <x:v>54888.527</x:v>
      </x:c>
      <x:c r="J1075" s="51" t="n">
        <x:v>56571.603</x:v>
      </x:c>
      <x:c r="K1075" s="51" t="n">
        <x:v>57701.337</x:v>
      </x:c>
      <x:c r="L1075" s="52" t="n">
        <x:f>IFERROR(H1075/G1075-1,"")</x:f>
        <x:v>0.05130034602185951</x:v>
      </x:c>
      <x:c r="M1075" s="52" t="n">
        <x:f>IFERROR(I1075/H1075-1,"")</x:f>
        <x:v>0.15080810953823498</x:v>
      </x:c>
      <x:c r="N1075" s="52" t="n">
        <x:f>IFERROR(J1075/I1075-1,"")</x:f>
        <x:v>0.030663530103476777</x:v>
      </x:c>
      <x:c r="O1075" s="52" t="n">
        <x:f>IFERROR(K1075/J1075-1,"")</x:f>
        <x:v>0.019969983880428366</x:v>
      </x:c>
      <x:c r="P1075" s="52" t="n">
        <x:f>IFERROR((K1075/G1075)^(1/4)-1,"")</x:f>
        <x:v>0.061960847200055236</x:v>
      </x:c>
      <x:c r="Q1075" s="51" t="n">
        <x:v>5906.119</x:v>
      </x:c>
      <x:c r="R1075" s="52" t="n">
        <x:f>IFERROR(Q1075/K1075,"")</x:f>
        <x:v>0.10235670968941325</x:v>
      </x:c>
      <x:c r="S1075" s="53" t="n">
        <x:v>38443</x:v>
      </x:c>
      <x:c r="T1075" s="50" t="str">
        <x:v>EDINET_company_history</x:v>
      </x:c>
      <x:c r="U1075" s="50" t="str">
        <x:v>株式会社E・E・Y</x:v>
      </x:c>
      <x:c r="V1075" s="54" t="n">
        <x:v>0.3344</x:v>
      </x:c>
      <x:c r="W1075" s="50" t="str">
        <x:v>江 尻 義 久 / 江 尻 英 介</x:v>
      </x:c>
      <x:c r="X1075" s="50" t="b">
        <x:f>AND(COUNT(L1075:O1075)=4,L1075&gt;='設定'!$B$6,M1075&gt;='設定'!$B$6,N1075&gt;='設定'!$B$6,O1075&gt;='設定'!$B$6)</x:f>
        <x:v>0</x:v>
      </x:c>
      <x:c r="Y1075" s="50" t="b">
        <x:f>AND(COUNT(G1075:K1075)=5,P1075&gt;='設定'!$B$7)</x:f>
        <x:v>0</x:v>
      </x:c>
      <x:c r="Z1075" s="50" t="b">
        <x:f>AND(ISNUMBER(R1075),R1075&gt;='設定'!$B$8)</x:f>
        <x:v>1</x:v>
      </x:c>
      <x:c r="AA1075" s="50" t="b">
        <x:f>AND(ISNUMBER(S1075),S1075&gt;=DATE(YEAR('設定'!$B$10)-'設定'!$B$9,MONTH('設定'!$B$10),DAY('設定'!$B$10)))</x:f>
        <x:v>0</x:v>
      </x:c>
      <x:c r="AB1075" s="55" t="b">
        <x:v>0</x:v>
      </x:c>
      <x:c r="AC1075" s="55" t="b">
        <x:v>0</x:v>
      </x:c>
      <x:c r="AD1075" s="50" t="n">
        <x:f>IF(X1075,1,0)+IF(Z1075,1,0)+IF(AA1075,1,0)+IF(AB1075,1,0)</x:f>
        <x:v>1</x:v>
      </x:c>
      <x:c r="AE1075" s="50" t="n">
        <x:f>IF(Y1075,1,0)+IF(Z1075,1,0)+IF(AA1075,1,0)+IF(AB1075,1,0)</x:f>
        <x:v>1</x:v>
      </x:c>
      <x:c r="AF1075" s="50" t="n">
        <x:f>IF(Y1075,1,0)+IF(Z1075,1,0)+IF(AA1075,1,0)+IF(AC1075,1,0)</x:f>
        <x:v>1</x:v>
      </x:c>
      <x:c r="AG1075" s="53" t="n">
        <x:v>44348</x:v>
      </x:c>
      <x:c r="AH1075" s="50" t="str">
        <x:v>S100WKJF</x:v>
      </x:c>
      <x:c r="AI1075" s="50" t="str">
        <x:v>NetSalesSummaryOfBusinessResults</x:v>
      </x:c>
      <x:c r="AJ1075" s="50" t="str">
        <x:v>OperatingIncome</x:v>
      </x:c>
      <x:c r="AK1075" s="53" t="n">
        <x:v>45808</x:v>
      </x:c>
      <x:c r="AL1075" s="50" t="str">
        <x:v>365/365/365/366/365</x:v>
      </x:c>
      <x:c r="AM1075" s="51" t="n">
        <x:v>27874800</x:v>
      </x:c>
      <x:c r="AN1075" s="51" t="n">
        <x:v>1351</x:v>
      </x:c>
      <x:c r="AO1075" s="51" t="n">
        <x:f>IFERROR(AM1075*AN1075,"")</x:f>
        <x:v>37658854800</x:v>
      </x:c>
      <x:c r="AP1075" s="56" t="n">
        <x:f>IFERROR(AO1075/(K1075*1000000),"")</x:f>
        <x:v>0.6526513380443854</x:v>
      </x:c>
      <x:c r="AQ1075" s="57" t="n">
        <x:v>156530006.66666666</x:v>
      </x:c>
      <x:c r="AR1075" s="52" t="n">
        <x:v>0.2338924774190476</x:v>
      </x:c>
      <x:c r="AS1075" s="52" t="n">
        <x:v>-0.2407065718370094</x:v>
      </x:c>
      <x:c r="AT1075" s="55" t="b">
        <x:v>1</x:v>
      </x:c>
      <x:c r="AU1075" s="50"/>
      <x:c r="AV1075" s="58" t="n">
        <x:v>-0.0162478460256172</x:v>
      </x:c>
      <x:c r="AW1075" s="50" t="n">
        <x:v>2003</x:v>
      </x:c>
      <x:c r="AX1075" s="50" t="str">
        <x:v>Core Moat</x:v>
      </x:c>
      <x:c r="AY1075" s="50" t="str">
        <x:v>目立つ機械的警告なし（定性確認は別途必要）</x:v>
      </x:c>
      <x:c r="AZ1075" s="59" t="str">
        <x:v>2025-08-25 11:48</x:v>
      </x:c>
      <x:c r="BA1075" s="53" t="n">
        <x:v>38443</x:v>
      </x:c>
      <x:c r="BB1075" s="50"/>
      <x:c r="BC1075" s="50"/>
      <x:c r="BD1075" s="50" t="str">
        <x:v>TOPIX Small 2</x:v>
      </x:c>
    </x:row>
    <x:row r="1076">
      <x:c r="A1076" s="50" t="n">
        <x:v>1075</x:v>
      </x:c>
      <x:c r="B1076" s="50" t="str">
        <x:v>7476</x:v>
      </x:c>
      <x:c r="C1076" s="50" t="str">
        <x:v>7476.T</x:v>
      </x:c>
      <x:c r="D1076" s="50" t="str">
        <x:v>AS ONE CORPORATION</x:v>
      </x:c>
      <x:c r="E1076" s="50" t="str">
        <x:v>Prime Market (Domestic)</x:v>
      </x:c>
      <x:c r="F1076" s="50" t="str">
        <x:v>Wholesale Trade</x:v>
      </x:c>
      <x:c r="G1076" s="51" t="n">
        <x:v>81606</x:v>
      </x:c>
      <x:c r="H1076" s="51" t="n">
        <x:v>86954</x:v>
      </x:c>
      <x:c r="I1076" s="51" t="n">
        <x:v>91421</x:v>
      </x:c>
      <x:c r="J1076" s="51" t="n">
        <x:v>95536</x:v>
      </x:c>
      <x:c r="K1076" s="51" t="n">
        <x:v>103751</x:v>
      </x:c>
      <x:c r="L1076" s="52" t="n">
        <x:f>IFERROR(H1076/G1076-1,"")</x:f>
        <x:v>0.06553439698061414</x:v>
      </x:c>
      <x:c r="M1076" s="52" t="n">
        <x:f>IFERROR(I1076/H1076-1,"")</x:f>
        <x:v>0.05137198978770385</x:v>
      </x:c>
      <x:c r="N1076" s="52" t="n">
        <x:f>IFERROR(J1076/I1076-1,"")</x:f>
        <x:v>0.04501154001815766</x:v>
      </x:c>
      <x:c r="O1076" s="52" t="n">
        <x:f>IFERROR(K1076/J1076-1,"")</x:f>
        <x:v>0.08598852788477651</x:v>
      </x:c>
      <x:c r="P1076" s="52" t="n">
        <x:f>IFERROR((K1076/G1076)^(1/4)-1,"")</x:f>
        <x:v>0.06186070597481175</x:v>
      </x:c>
      <x:c r="Q1076" s="51" t="n">
        <x:v>11593</x:v>
      </x:c>
      <x:c r="R1076" s="52" t="n">
        <x:f>IFERROR(Q1076/K1076,"")</x:f>
        <x:v>0.11173868203679964</x:v>
      </x:c>
      <x:c r="S1076" s="53" t="n">
        <x:v>36495</x:v>
      </x:c>
      <x:c r="T1076" s="50" t="str">
        <x:v>EDINET_company_history</x:v>
      </x:c>
      <x:c r="U1076" s="50" t="str">
        <x:v>日本マスタートラスト信託銀行株式会社（信託口）</x:v>
      </x:c>
      <x:c r="V1076" s="54" t="n">
        <x:v>0.1364</x:v>
      </x:c>
      <x:c r="W1076" s="50" t="str">
        <x:v>井 内 卓 嗣</x:v>
      </x:c>
      <x:c r="X1076" s="50" t="b">
        <x:f>AND(COUNT(L1076:O1076)=4,L1076&gt;='設定'!$B$6,M1076&gt;='設定'!$B$6,N1076&gt;='設定'!$B$6,O1076&gt;='設定'!$B$6)</x:f>
        <x:v>0</x:v>
      </x:c>
      <x:c r="Y1076" s="50" t="b">
        <x:f>AND(COUNT(G1076:K1076)=5,P1076&gt;='設定'!$B$7)</x:f>
        <x:v>0</x:v>
      </x:c>
      <x:c r="Z1076" s="50" t="b">
        <x:f>AND(ISNUMBER(R1076),R1076&gt;='設定'!$B$8)</x:f>
        <x:v>1</x:v>
      </x:c>
      <x:c r="AA1076" s="50" t="b">
        <x:f>AND(ISNUMBER(S1076),S1076&gt;=DATE(YEAR('設定'!$B$10)-'設定'!$B$9,MONTH('設定'!$B$10),DAY('設定'!$B$10)))</x:f>
        <x:v>0</x:v>
      </x:c>
      <x:c r="AB1076" s="55" t="b">
        <x:v>0</x:v>
      </x:c>
      <x:c r="AC1076" s="55" t="b">
        <x:v>0</x:v>
      </x:c>
      <x:c r="AD1076" s="50" t="n">
        <x:f>IF(X1076,1,0)+IF(Z1076,1,0)+IF(AA1076,1,0)+IF(AB1076,1,0)</x:f>
        <x:v>1</x:v>
      </x:c>
      <x:c r="AE1076" s="50" t="n">
        <x:f>IF(Y1076,1,0)+IF(Z1076,1,0)+IF(AA1076,1,0)+IF(AB1076,1,0)</x:f>
        <x:v>1</x:v>
      </x:c>
      <x:c r="AF1076" s="50" t="n">
        <x:f>IF(Y1076,1,0)+IF(Z1076,1,0)+IF(AA1076,1,0)+IF(AC1076,1,0)</x:f>
        <x:v>1</x:v>
      </x:c>
      <x:c r="AG1076" s="53" t="n">
        <x:v>44348</x:v>
      </x:c>
      <x:c r="AH1076" s="50" t="str">
        <x:v>S100W555</x:v>
      </x:c>
      <x:c r="AI1076" s="50" t="str">
        <x:v>NetSalesSummaryOfBusinessResults</x:v>
      </x:c>
      <x:c r="AJ1076" s="50" t="str">
        <x:v>OperatingIncome</x:v>
      </x:c>
      <x:c r="AK1076" s="53" t="n">
        <x:v>45747</x:v>
      </x:c>
      <x:c r="AL1076" s="50" t="str">
        <x:v>365/365/365/366/365</x:v>
      </x:c>
      <x:c r="AM1076" s="51" t="n">
        <x:v>71802140</x:v>
      </x:c>
      <x:c r="AN1076" s="51" t="n">
        <x:v>2144</x:v>
      </x:c>
      <x:c r="AO1076" s="51" t="n">
        <x:f>IFERROR(AM1076*AN1076,"")</x:f>
        <x:v>153943788160</x:v>
      </x:c>
      <x:c r="AP1076" s="56" t="n">
        <x:f>IFERROR(AO1076/(K1076*1000000),"")</x:f>
        <x:v>1.4837812470241252</x:v>
      </x:c>
      <x:c r="AQ1076" s="57" t="n">
        <x:v>541204968.3333334</x:v>
      </x:c>
      <x:c r="AR1076" s="52" t="n">
        <x:v>0.2909701889490952</x:v>
      </x:c>
      <x:c r="AS1076" s="52" t="n">
        <x:v>-0.5145775803656656</x:v>
      </x:c>
      <x:c r="AT1076" s="55" t="b">
        <x:v>1</x:v>
      </x:c>
      <x:c r="AU1076" s="50"/>
      <x:c r="AV1076" s="58" t="n">
        <x:v>-0.1061762923016921</x:v>
      </x:c>
      <x:c r="AW1076" s="50" t="n">
        <x:v>2637</x:v>
      </x:c>
      <x:c r="AX1076" s="50" t="str">
        <x:v>Core Moat</x:v>
      </x:c>
      <x:c r="AY1076" s="50" t="str">
        <x:v>目立つ機械的警告なし（定性確認は別途必要）</x:v>
      </x:c>
      <x:c r="AZ1076" s="59" t="str">
        <x:v>2025-06-25 10:27</x:v>
      </x:c>
      <x:c r="BA1076" s="53" t="n">
        <x:v>36495</x:v>
      </x:c>
      <x:c r="BB1076" s="50"/>
      <x:c r="BC1076" s="50"/>
      <x:c r="BD1076" s="50" t="str">
        <x:v>TOPIX Mid400</x:v>
      </x:c>
    </x:row>
    <x:row r="1077">
      <x:c r="A1077" s="50" t="n">
        <x:v>1076</x:v>
      </x:c>
      <x:c r="B1077" s="50" t="str">
        <x:v>4919</x:v>
      </x:c>
      <x:c r="C1077" s="50" t="str">
        <x:v>4919.T</x:v>
      </x:c>
      <x:c r="D1077" s="50" t="str">
        <x:v>Milbon Co.,Ltd.</x:v>
      </x:c>
      <x:c r="E1077" s="50" t="str">
        <x:v>Prime Market (Domestic)</x:v>
      </x:c>
      <x:c r="F1077" s="50" t="str">
        <x:v>Chemicals</x:v>
      </x:c>
      <x:c r="G1077" s="51" t="n">
        <x:v>41582.267</x:v>
      </x:c>
      <x:c r="H1077" s="51" t="n">
        <x:v>45238.377</x:v>
      </x:c>
      <x:c r="I1077" s="51" t="n">
        <x:v>47762.432</x:v>
      </x:c>
      <x:c r="J1077" s="51" t="n">
        <x:v>51316.414</x:v>
      </x:c>
      <x:c r="K1077" s="51" t="n">
        <x:v>52863.291</x:v>
      </x:c>
      <x:c r="L1077" s="52" t="n">
        <x:f>IFERROR(H1077/G1077-1,"")</x:f>
        <x:v>0.08792473964923553</x:v>
      </x:c>
      <x:c r="M1077" s="52" t="n">
        <x:f>IFERROR(I1077/H1077-1,"")</x:f>
        <x:v>0.055794552488034777</x:v>
      </x:c>
      <x:c r="N1077" s="52" t="n">
        <x:f>IFERROR(J1077/I1077-1,"")</x:f>
        <x:v>0.07440956942896038</x:v>
      </x:c>
      <x:c r="O1077" s="52" t="n">
        <x:f>IFERROR(K1077/J1077-1,"")</x:f>
        <x:v>0.03014390288456248</x:v>
      </x:c>
      <x:c r="P1077" s="52" t="n">
        <x:f>IFERROR((K1077/G1077)^(1/4)-1,"")</x:f>
        <x:v>0.06184593420062767</x:v>
      </x:c>
      <x:c r="Q1077" s="51" t="n">
        <x:v>5652.803</x:v>
      </x:c>
      <x:c r="R1077" s="52" t="n">
        <x:f>IFERROR(Q1077/K1077,"")</x:f>
        <x:v>0.10693248363973405</x:v>
      </x:c>
      <x:c r="S1077" s="53" t="n">
        <x:v>36708</x:v>
      </x:c>
      <x:c r="T1077" s="50" t="str">
        <x:v>EDINET_company_history</x:v>
      </x:c>
      <x:c r="U1077" s="50" t="str">
        <x:v>日本マスタートラスト信託銀行株式会社（信託口）</x:v>
      </x:c>
      <x:c r="V1077" s="54" t="n">
        <x:v>0.0966</x:v>
      </x:c>
      <x:c r="W1077" s="50" t="str">
        <x:v>坂 下 秀 憲</x:v>
      </x:c>
      <x:c r="X1077" s="50" t="b">
        <x:f>AND(COUNT(L1077:O1077)=4,L1077&gt;='設定'!$B$6,M1077&gt;='設定'!$B$6,N1077&gt;='設定'!$B$6,O1077&gt;='設定'!$B$6)</x:f>
        <x:v>0</x:v>
      </x:c>
      <x:c r="Y1077" s="50" t="b">
        <x:f>AND(COUNT(G1077:K1077)=5,P1077&gt;='設定'!$B$7)</x:f>
        <x:v>0</x:v>
      </x:c>
      <x:c r="Z1077" s="50" t="b">
        <x:f>AND(ISNUMBER(R1077),R1077&gt;='設定'!$B$8)</x:f>
        <x:v>1</x:v>
      </x:c>
      <x:c r="AA1077" s="50" t="b">
        <x:f>AND(ISNUMBER(S1077),S1077&gt;=DATE(YEAR('設定'!$B$10)-'設定'!$B$9,MONTH('設定'!$B$10),DAY('設定'!$B$10)))</x:f>
        <x:v>0</x:v>
      </x:c>
      <x:c r="AB1077" s="55" t="b">
        <x:v>0</x:v>
      </x:c>
      <x:c r="AC1077" s="55" t="b">
        <x:v>0</x:v>
      </x:c>
      <x:c r="AD1077" s="50" t="n">
        <x:f>IF(X1077,1,0)+IF(Z1077,1,0)+IF(AA1077,1,0)+IF(AB1077,1,0)</x:f>
        <x:v>1</x:v>
      </x:c>
      <x:c r="AE1077" s="50" t="n">
        <x:f>IF(Y1077,1,0)+IF(Z1077,1,0)+IF(AA1077,1,0)+IF(AB1077,1,0)</x:f>
        <x:v>1</x:v>
      </x:c>
      <x:c r="AF1077" s="50" t="n">
        <x:f>IF(Y1077,1,0)+IF(Z1077,1,0)+IF(AA1077,1,0)+IF(AC1077,1,0)</x:f>
        <x:v>1</x:v>
      </x:c>
      <x:c r="AG1077" s="53" t="n">
        <x:v>44348</x:v>
      </x:c>
      <x:c r="AH1077" s="50" t="str">
        <x:v>S100XTTF</x:v>
      </x:c>
      <x:c r="AI1077" s="50" t="str">
        <x:v>NetSalesSummaryOfBusinessResults</x:v>
      </x:c>
      <x:c r="AJ1077" s="50" t="str">
        <x:v>OperatingIncome</x:v>
      </x:c>
      <x:c r="AK1077" s="53" t="n">
        <x:v>46022</x:v>
      </x:c>
      <x:c r="AL1077" s="50" t="str">
        <x:v>365/365/365/366/365</x:v>
      </x:c>
      <x:c r="AM1077" s="51" t="n">
        <x:v>31780634</x:v>
      </x:c>
      <x:c r="AN1077" s="51" t="n">
        <x:v>2605</x:v>
      </x:c>
      <x:c r="AO1077" s="51" t="n">
        <x:f>IFERROR(AM1077*AN1077,"")</x:f>
        <x:v>82788551570</x:v>
      </x:c>
      <x:c r="AP1077" s="56" t="n">
        <x:f>IFERROR(AO1077/(K1077*1000000),"")</x:f>
        <x:v>1.5660877331681828</x:v>
      </x:c>
      <x:c r="AQ1077" s="57" t="n">
        <x:v>310390416.6666667</x:v>
      </x:c>
      <x:c r="AR1077" s="52" t="n">
        <x:v>0.2981532347904747</x:v>
      </x:c>
      <x:c r="AS1077" s="52" t="n">
        <x:v>-0.6456756121371933</x:v>
      </x:c>
      <x:c r="AT1077" s="55" t="b">
        <x:v>1</x:v>
      </x:c>
      <x:c r="AU1077" s="50"/>
      <x:c r="AV1077" s="58" t="n">
        <x:v>0.0793280196903967</x:v>
      </x:c>
      <x:c r="AW1077" s="50" t="n">
        <x:v>1348</x:v>
      </x:c>
      <x:c r="AX1077" s="50" t="str">
        <x:v>Core Moat</x:v>
      </x:c>
      <x:c r="AY1077" s="50" t="str">
        <x:v>ローカル5年最大下落率-60%以下</x:v>
      </x:c>
      <x:c r="AZ1077" s="59" t="str">
        <x:v>2026-03-27 14:00</x:v>
      </x:c>
      <x:c r="BA1077" s="53" t="n">
        <x:v>36708</x:v>
      </x:c>
      <x:c r="BB1077" s="50"/>
      <x:c r="BC1077" s="50"/>
      <x:c r="BD1077" s="50" t="str">
        <x:v>TOPIX Small 1</x:v>
      </x:c>
    </x:row>
    <x:row r="1078">
      <x:c r="A1078" s="50" t="n">
        <x:v>1077</x:v>
      </x:c>
      <x:c r="B1078" s="50" t="str">
        <x:v>4040</x:v>
      </x:c>
      <x:c r="C1078" s="50" t="str">
        <x:v>4040.T</x:v>
      </x:c>
      <x:c r="D1078" s="50" t="str">
        <x:v>NANKAI CHEMICAL COMPANY,LIMITED</x:v>
      </x:c>
      <x:c r="E1078" s="50" t="str">
        <x:v>Standard Market(Domestic)</x:v>
      </x:c>
      <x:c r="F1078" s="50" t="str">
        <x:v>Chemicals</x:v>
      </x:c>
      <x:c r="G1078" s="51" t="n">
        <x:v>16463</x:v>
      </x:c>
      <x:c r="H1078" s="51" t="n">
        <x:v>17434</x:v>
      </x:c>
      <x:c r="I1078" s="51" t="n">
        <x:v>19601</x:v>
      </x:c>
      <x:c r="J1078" s="51" t="n">
        <x:v>19987</x:v>
      </x:c>
      <x:c r="K1078" s="51" t="n">
        <x:v>20900</x:v>
      </x:c>
      <x:c r="L1078" s="52" t="n">
        <x:f>IFERROR(H1078/G1078-1,"")</x:f>
        <x:v>0.05898074470023684</x:v>
      </x:c>
      <x:c r="M1078" s="52" t="n">
        <x:f>IFERROR(I1078/H1078-1,"")</x:f>
        <x:v>0.12429735000573583</x:v>
      </x:c>
      <x:c r="N1078" s="52" t="n">
        <x:f>IFERROR(J1078/I1078-1,"")</x:f>
        <x:v>0.01969287281261156</x:v>
      </x:c>
      <x:c r="O1078" s="52" t="n">
        <x:f>IFERROR(K1078/J1078-1,"")</x:f>
        <x:v>0.0456796917996698</x:v>
      </x:c>
      <x:c r="P1078" s="52" t="n">
        <x:f>IFERROR((K1078/G1078)^(1/4)-1,"")</x:f>
        <x:v>0.06147391705227934</x:v>
      </x:c>
      <x:c r="Q1078" s="51" t="n">
        <x:v>1306</x:v>
      </x:c>
      <x:c r="R1078" s="52" t="n">
        <x:f>IFERROR(Q1078/K1078,"")</x:f>
        <x:v>0.06248803827751196</x:v>
      </x:c>
      <x:c r="S1078" s="53" t="n">
        <x:v>45036</x:v>
      </x:c>
      <x:c r="T1078" s="50" t="str">
        <x:v>local_price_first_trade</x:v>
      </x:c>
      <x:c r="U1078" s="50" t="str">
        <x:v>株式会社日本カストディ銀行（信託口）</x:v>
      </x:c>
      <x:c r="V1078" s="54" t="n">
        <x:v>0.1202</x:v>
      </x:c>
      <x:c r="W1078" s="50" t="str">
        <x:v>杉岡 伸也</x:v>
      </x:c>
      <x:c r="X1078" s="50" t="b">
        <x:f>AND(COUNT(L1078:O1078)=4,L1078&gt;='設定'!$B$6,M1078&gt;='設定'!$B$6,N1078&gt;='設定'!$B$6,O1078&gt;='設定'!$B$6)</x:f>
        <x:v>0</x:v>
      </x:c>
      <x:c r="Y1078" s="50" t="b">
        <x:f>AND(COUNT(G1078:K1078)=5,P1078&gt;='設定'!$B$7)</x:f>
        <x:v>0</x:v>
      </x:c>
      <x:c r="Z1078" s="50" t="b">
        <x:f>AND(ISNUMBER(R1078),R1078&gt;='設定'!$B$8)</x:f>
        <x:v>0</x:v>
      </x:c>
      <x:c r="AA1078" s="50" t="b">
        <x:f>AND(ISNUMBER(S1078),S1078&gt;=DATE(YEAR('設定'!$B$10)-'設定'!$B$9,MONTH('設定'!$B$10),DAY('設定'!$B$10)))</x:f>
        <x:v>1</x:v>
      </x:c>
      <x:c r="AB1078" s="55" t="b">
        <x:v>0</x:v>
      </x:c>
      <x:c r="AC1078" s="55" t="b">
        <x:v>0</x:v>
      </x:c>
      <x:c r="AD1078" s="50" t="n">
        <x:f>IF(X1078,1,0)+IF(Z1078,1,0)+IF(AA1078,1,0)+IF(AB1078,1,0)</x:f>
        <x:v>1</x:v>
      </x:c>
      <x:c r="AE1078" s="50" t="n">
        <x:f>IF(Y1078,1,0)+IF(Z1078,1,0)+IF(AA1078,1,0)+IF(AB1078,1,0)</x:f>
        <x:v>1</x:v>
      </x:c>
      <x:c r="AF1078" s="50" t="n">
        <x:f>IF(Y1078,1,0)+IF(Z1078,1,0)+IF(AA1078,1,0)+IF(AC1078,1,0)</x:f>
        <x:v>1</x:v>
      </x:c>
      <x:c r="AG1078" s="53" t="n">
        <x:v>45036</x:v>
      </x:c>
      <x:c r="AH1078" s="50" t="str">
        <x:v>S100W2II</x:v>
      </x:c>
      <x:c r="AI1078" s="50" t="str">
        <x:v>NetSalesSummaryOfBusinessResults</x:v>
      </x:c>
      <x:c r="AJ1078" s="50" t="str">
        <x:v>OperatingIncome</x:v>
      </x:c>
      <x:c r="AK1078" s="53" t="n">
        <x:v>45747</x:v>
      </x:c>
      <x:c r="AL1078" s="50" t="str">
        <x:v>365/365/365/366/365</x:v>
      </x:c>
      <x:c r="AM1078" s="51" t="n">
        <x:v>2183130</x:v>
      </x:c>
      <x:c r="AN1078" s="51" t="n">
        <x:v>4125</x:v>
      </x:c>
      <x:c r="AO1078" s="51" t="n">
        <x:f>IFERROR(AM1078*AN1078,"")</x:f>
        <x:v>9005411250</x:v>
      </x:c>
      <x:c r="AP1078" s="56" t="n">
        <x:f>IFERROR(AO1078/(K1078*1000000),"")</x:f>
        <x:v>0.4308809210526316</x:v>
      </x:c>
      <x:c r="AQ1078" s="57" t="n">
        <x:v>45006875</x:v>
      </x:c>
      <x:c r="AR1078" s="52" t="n">
        <x:v>0.562790534254653</x:v>
      </x:c>
      <x:c r="AS1078" s="52" t="n">
        <x:v>-0.6851001311044036</x:v>
      </x:c>
      <x:c r="AT1078" s="55" t="b">
        <x:v>1</x:v>
      </x:c>
      <x:c r="AU1078" s="50"/>
      <x:c r="AV1078" s="58" t="n">
        <x:v>-0.2144734207694695</x:v>
      </x:c>
      <x:c r="AW1078" s="50" t="n">
        <x:v>3081</x:v>
      </x:c>
      <x:c r="AX1078" s="50" t="str">
        <x:v>Future Moat</x:v>
      </x:c>
      <x:c r="AY1078" s="50" t="str">
        <x:v>ローカル5年最大下落率-60%以下</x:v>
      </x:c>
      <x:c r="AZ1078" s="59" t="str">
        <x:v>2025-06-24 15:30</x:v>
      </x:c>
      <x:c r="BA1078" s="53" t="n">
        <x:v>45017</x:v>
      </x:c>
      <x:c r="BB1078" s="50"/>
      <x:c r="BC1078" s="50"/>
      <x:c r="BD1078" s="50"/>
    </x:row>
    <x:row r="1079">
      <x:c r="A1079" s="50" t="n">
        <x:v>1078</x:v>
      </x:c>
      <x:c r="B1079" s="50" t="str">
        <x:v>6328</x:v>
      </x:c>
      <x:c r="C1079" s="50" t="str">
        <x:v>6328.T</x:v>
      </x:c>
      <x:c r="D1079" s="50" t="str">
        <x:v>EBARA JITSUGYO CO.,LTD.</x:v>
      </x:c>
      <x:c r="E1079" s="50" t="str">
        <x:v>Prime Market (Domestic)</x:v>
      </x:c>
      <x:c r="F1079" s="50" t="str">
        <x:v>Machinery</x:v>
      </x:c>
      <x:c r="G1079" s="51" t="n">
        <x:v>32485</x:v>
      </x:c>
      <x:c r="H1079" s="51" t="n">
        <x:v>30229</x:v>
      </x:c>
      <x:c r="I1079" s="51" t="n">
        <x:v>36280</x:v>
      </x:c>
      <x:c r="J1079" s="51" t="n">
        <x:v>37503</x:v>
      </x:c>
      <x:c r="K1079" s="51" t="n">
        <x:v>41211</x:v>
      </x:c>
      <x:c r="L1079" s="52" t="n">
        <x:f>IFERROR(H1079/G1079-1,"")</x:f>
        <x:v>-0.06944743727874403</x:v>
      </x:c>
      <x:c r="M1079" s="52" t="n">
        <x:f>IFERROR(I1079/H1079-1,"")</x:f>
        <x:v>0.20017202024545955</x:v>
      </x:c>
      <x:c r="N1079" s="52" t="n">
        <x:f>IFERROR(J1079/I1079-1,"")</x:f>
        <x:v>0.0337100330760749</x:v>
      </x:c>
      <x:c r="O1079" s="52" t="n">
        <x:f>IFERROR(K1079/J1079-1,"")</x:f>
        <x:v>0.09887209023278132</x:v>
      </x:c>
      <x:c r="P1079" s="52" t="n">
        <x:f>IFERROR((K1079/G1079)^(1/4)-1,"")</x:f>
        <x:v>0.061286330420955215</x:v>
      </x:c>
      <x:c r="Q1079" s="51" t="n">
        <x:v>6121</x:v>
      </x:c>
      <x:c r="R1079" s="52" t="n">
        <x:f>IFERROR(Q1079/K1079,"")</x:f>
        <x:v>0.1485283055494892</x:v>
      </x:c>
      <x:c r="S1079" s="53" t="n">
        <x:v>36923</x:v>
      </x:c>
      <x:c r="T1079" s="50" t="str">
        <x:v>EDINET_company_history</x:v>
      </x:c>
      <x:c r="U1079" s="50" t="str">
        <x:v>日本マスタートラスト信託銀行株式会社(信託口)</x:v>
      </x:c>
      <x:c r="V1079" s="54" t="n">
        <x:v>0.119</x:v>
      </x:c>
      <x:c r="W1079" s="50" t="str">
        <x:v>鈴木 久司 / 石井 孝</x:v>
      </x:c>
      <x:c r="X1079" s="50" t="b">
        <x:f>AND(COUNT(L1079:O1079)=4,L1079&gt;='設定'!$B$6,M1079&gt;='設定'!$B$6,N1079&gt;='設定'!$B$6,O1079&gt;='設定'!$B$6)</x:f>
        <x:v>0</x:v>
      </x:c>
      <x:c r="Y1079" s="50" t="b">
        <x:f>AND(COUNT(G1079:K1079)=5,P1079&gt;='設定'!$B$7)</x:f>
        <x:v>0</x:v>
      </x:c>
      <x:c r="Z1079" s="50" t="b">
        <x:f>AND(ISNUMBER(R1079),R1079&gt;='設定'!$B$8)</x:f>
        <x:v>1</x:v>
      </x:c>
      <x:c r="AA1079" s="50" t="b">
        <x:f>AND(ISNUMBER(S1079),S1079&gt;=DATE(YEAR('設定'!$B$10)-'設定'!$B$9,MONTH('設定'!$B$10),DAY('設定'!$B$10)))</x:f>
        <x:v>0</x:v>
      </x:c>
      <x:c r="AB1079" s="55" t="b">
        <x:v>0</x:v>
      </x:c>
      <x:c r="AC1079" s="55" t="b">
        <x:v>0</x:v>
      </x:c>
      <x:c r="AD1079" s="50" t="n">
        <x:f>IF(X1079,1,0)+IF(Z1079,1,0)+IF(AA1079,1,0)+IF(AB1079,1,0)</x:f>
        <x:v>1</x:v>
      </x:c>
      <x:c r="AE1079" s="50" t="n">
        <x:f>IF(Y1079,1,0)+IF(Z1079,1,0)+IF(AA1079,1,0)+IF(AB1079,1,0)</x:f>
        <x:v>1</x:v>
      </x:c>
      <x:c r="AF1079" s="50" t="n">
        <x:f>IF(Y1079,1,0)+IF(Z1079,1,0)+IF(AA1079,1,0)+IF(AC1079,1,0)</x:f>
        <x:v>1</x:v>
      </x:c>
      <x:c r="AG1079" s="53" t="n">
        <x:v>44348</x:v>
      </x:c>
      <x:c r="AH1079" s="50" t="str">
        <x:v>S100XPJL</x:v>
      </x:c>
      <x:c r="AI1079" s="50" t="str">
        <x:v>NetSalesSummaryOfBusinessResults</x:v>
      </x:c>
      <x:c r="AJ1079" s="50" t="str">
        <x:v>OperatingIncome</x:v>
      </x:c>
      <x:c r="AK1079" s="53" t="n">
        <x:v>46022</x:v>
      </x:c>
      <x:c r="AL1079" s="50" t="str">
        <x:v>365/365/365/366/365</x:v>
      </x:c>
      <x:c r="AM1079" s="51" t="n">
        <x:v>12032100</x:v>
      </x:c>
      <x:c r="AN1079" s="51" t="n">
        <x:v>2292</x:v>
      </x:c>
      <x:c r="AO1079" s="51" t="n">
        <x:f>IFERROR(AM1079*AN1079,"")</x:f>
        <x:v>27577573200</x:v>
      </x:c>
      <x:c r="AP1079" s="56" t="n">
        <x:f>IFERROR(AO1079/(K1079*1000000),"")</x:f>
        <x:v>0.6691799082769163</x:v>
      </x:c>
      <x:c r="AQ1079" s="57" t="n">
        <x:v>202292231.66666663</x:v>
      </x:c>
      <x:c r="AR1079" s="52" t="n">
        <x:v>0.3263853772324201</x:v>
      </x:c>
      <x:c r="AS1079" s="52" t="n">
        <x:v>-0.3752609222554542</x:v>
      </x:c>
      <x:c r="AT1079" s="55" t="b">
        <x:v>1</x:v>
      </x:c>
      <x:c r="AU1079" s="50"/>
      <x:c r="AV1079" s="58" t="n">
        <x:v>0.3762899876733099</x:v>
      </x:c>
      <x:c r="AW1079" s="50" t="n">
        <x:v>239</x:v>
      </x:c>
      <x:c r="AX1079" s="50" t="str">
        <x:v>Future Moat</x:v>
      </x:c>
      <x:c r="AY1079" s="50" t="str">
        <x:v>目立つ機械的警告なし（定性確認は別途必要）</x:v>
      </x:c>
      <x:c r="AZ1079" s="59" t="str">
        <x:v>2026-03-09 16:57</x:v>
      </x:c>
      <x:c r="BA1079" s="53" t="n">
        <x:v>36923</x:v>
      </x:c>
      <x:c r="BB1079" s="50"/>
      <x:c r="BC1079" s="50"/>
      <x:c r="BD1079" s="50" t="str">
        <x:v>TOPIX Small 2</x:v>
      </x:c>
    </x:row>
    <x:row r="1080">
      <x:c r="A1080" s="50" t="n">
        <x:v>1079</x:v>
      </x:c>
      <x:c r="B1080" s="50" t="str">
        <x:v>4014</x:v>
      </x:c>
      <x:c r="C1080" s="50" t="str">
        <x:v>4014.T</x:v>
      </x:c>
      <x:c r="D1080" s="50" t="str">
        <x:v>KARADANOTE,INC.</x:v>
      </x:c>
      <x:c r="E1080" s="50" t="str">
        <x:v>Growth Market(Domestic)</x:v>
      </x:c>
      <x:c r="F1080" s="50" t="str">
        <x:v>Information &amp; Communication</x:v>
      </x:c>
      <x:c r="G1080" s="51" t="n">
        <x:v>1002.043</x:v>
      </x:c>
      <x:c r="H1080" s="51" t="n">
        <x:v>1306.13</x:v>
      </x:c>
      <x:c r="I1080" s="51" t="n">
        <x:v>2056.447</x:v>
      </x:c>
      <x:c r="J1080" s="51" t="n">
        <x:v>2193.966</x:v>
      </x:c>
      <x:c r="K1080" s="51" t="n">
        <x:v>1270.151</x:v>
      </x:c>
      <x:c r="L1080" s="52" t="n">
        <x:f>IFERROR(H1080/G1080-1,"")</x:f>
        <x:v>0.30346701688450506</x:v>
      </x:c>
      <x:c r="M1080" s="52" t="n">
        <x:f>IFERROR(I1080/H1080-1,"")</x:f>
        <x:v>0.5744581320389242</x:v>
      </x:c>
      <x:c r="N1080" s="52" t="n">
        <x:f>IFERROR(J1080/I1080-1,"")</x:f>
        <x:v>0.06687213431710126</x:v>
      </x:c>
      <x:c r="O1080" s="52" t="n">
        <x:f>IFERROR(K1080/J1080-1,"")</x:f>
        <x:v>-0.4210707914343248</x:v>
      </x:c>
      <x:c r="P1080" s="52" t="n">
        <x:f>IFERROR((K1080/G1080)^(1/4)-1,"")</x:f>
        <x:v>0.061065634588074014</x:v>
      </x:c>
      <x:c r="Q1080" s="51" t="n">
        <x:v>-34.721</x:v>
      </x:c>
      <x:c r="R1080" s="52" t="n">
        <x:f>IFERROR(Q1080/K1080,"")</x:f>
        <x:v>-0.02733611987866009</x:v>
      </x:c>
      <x:c r="S1080" s="53" t="n">
        <x:v>44105</x:v>
      </x:c>
      <x:c r="T1080" s="50" t="str">
        <x:v>EDINET_company_history</x:v>
      </x:c>
      <x:c r="U1080" s="50" t="str">
        <x:v>佐藤 竜也</x:v>
      </x:c>
      <x:c r="V1080" s="54" t="n">
        <x:v>0.4414</x:v>
      </x:c>
      <x:c r="W1080" s="50" t="str">
        <x:v>佐藤 竜也</x:v>
      </x:c>
      <x:c r="X1080" s="50" t="b">
        <x:f>AND(COUNT(L1080:O1080)=4,L1080&gt;='設定'!$B$6,M1080&gt;='設定'!$B$6,N1080&gt;='設定'!$B$6,O1080&gt;='設定'!$B$6)</x:f>
        <x:v>0</x:v>
      </x:c>
      <x:c r="Y1080" s="50" t="b">
        <x:f>AND(COUNT(G1080:K1080)=5,P1080&gt;='設定'!$B$7)</x:f>
        <x:v>0</x:v>
      </x:c>
      <x:c r="Z1080" s="50" t="b">
        <x:f>AND(ISNUMBER(R1080),R1080&gt;='設定'!$B$8)</x:f>
        <x:v>0</x:v>
      </x:c>
      <x:c r="AA1080" s="50" t="b">
        <x:f>AND(ISNUMBER(S1080),S1080&gt;=DATE(YEAR('設定'!$B$10)-'設定'!$B$9,MONTH('設定'!$B$10),DAY('設定'!$B$10)))</x:f>
        <x:v>0</x:v>
      </x:c>
      <x:c r="AB1080" s="55" t="b">
        <x:v>1</x:v>
      </x:c>
      <x:c r="AC1080" s="55" t="b">
        <x:v>1</x:v>
      </x:c>
      <x:c r="AD1080" s="50" t="n">
        <x:f>IF(X1080,1,0)+IF(Z1080,1,0)+IF(AA1080,1,0)+IF(AB1080,1,0)</x:f>
        <x:v>1</x:v>
      </x:c>
      <x:c r="AE1080" s="50" t="n">
        <x:f>IF(Y1080,1,0)+IF(Z1080,1,0)+IF(AA1080,1,0)+IF(AB1080,1,0)</x:f>
        <x:v>1</x:v>
      </x:c>
      <x:c r="AF1080" s="50" t="n">
        <x:f>IF(Y1080,1,0)+IF(Z1080,1,0)+IF(AA1080,1,0)+IF(AC1080,1,0)</x:f>
        <x:v>1</x:v>
      </x:c>
      <x:c r="AG1080" s="53" t="n">
        <x:v>44348</x:v>
      </x:c>
      <x:c r="AH1080" s="50" t="str">
        <x:v>S100WW86</x:v>
      </x:c>
      <x:c r="AI1080" s="50" t="str">
        <x:v>NetSalesSummaryOfBusinessResults</x:v>
      </x:c>
      <x:c r="AJ1080" s="50" t="str">
        <x:v>OperatingIncome</x:v>
      </x:c>
      <x:c r="AK1080" s="53" t="n">
        <x:v>45869</x:v>
      </x:c>
      <x:c r="AL1080" s="50" t="str">
        <x:v>365/365/365/366/365</x:v>
      </x:c>
      <x:c r="AM1080" s="51" t="n">
        <x:v>6686200</x:v>
      </x:c>
      <x:c r="AN1080" s="51" t="n">
        <x:v>414</x:v>
      </x:c>
      <x:c r="AO1080" s="51" t="n">
        <x:f>IFERROR(AM1080*AN1080,"")</x:f>
        <x:v>2768086800</x:v>
      </x:c>
      <x:c r="AP1080" s="56" t="n">
        <x:f>IFERROR(AO1080/(K1080*1000000),"")</x:f>
        <x:v>2.179336787515815</x:v>
      </x:c>
      <x:c r="AQ1080" s="57" t="n">
        <x:v>3747406.6666666665</x:v>
      </x:c>
      <x:c r="AR1080" s="52" t="n">
        <x:v>0.5454572299364445</x:v>
      </x:c>
      <x:c r="AS1080" s="52" t="n">
        <x:v>-0.8022751895991332</x:v>
      </x:c>
      <x:c r="AT1080" s="55" t="b">
        <x:v>0</x:v>
      </x:c>
      <x:c r="AU1080" s="50" t="str">
        <x:v>low_liquidity</x:v>
      </x:c>
      <x:c r="AV1080" s="58" t="n">
        <x:v>-0.4042334638435895</x:v>
      </x:c>
      <x:c r="AW1080" s="50" t="n">
        <x:v>3417</x:v>
      </x:c>
      <x:c r="AX1080" s="50" t="str">
        <x:v>Future Moat</x:v>
      </x:c>
      <x:c r="AY1080" s="50" t="str">
        <x:v>既存適格性フィルター不通過: low_liquidity / 60日平均売買代金2,000万円未満 / ローカル5年最大下落率-60%以下</x:v>
      </x:c>
      <x:c r="AZ1080" s="59" t="str">
        <x:v>2025-10-21 15:29</x:v>
      </x:c>
      <x:c r="BA1080" s="53" t="n">
        <x:v>44105</x:v>
      </x:c>
      <x:c r="BB1080" s="50" t="str">
        <x:v>佐藤 竜也</x:v>
      </x:c>
      <x:c r="BC1080" s="50"/>
      <x:c r="BD1080" s="50"/>
    </x:row>
    <x:row r="1081">
      <x:c r="A1081" s="50" t="n">
        <x:v>1080</x:v>
      </x:c>
      <x:c r="B1081" s="50" t="str">
        <x:v>3289</x:v>
      </x:c>
      <x:c r="C1081" s="50" t="str">
        <x:v>3289.T</x:v>
      </x:c>
      <x:c r="D1081" s="50" t="str">
        <x:v>Tokyu Fudosan Holdings Corporation</x:v>
      </x:c>
      <x:c r="E1081" s="50" t="str">
        <x:v>Prime Market (Domestic)</x:v>
      </x:c>
      <x:c r="F1081" s="50" t="str">
        <x:v>Real Estate</x:v>
      </x:c>
      <x:c r="G1081" s="51" t="n">
        <x:v>907735</x:v>
      </x:c>
      <x:c r="H1081" s="51" t="n">
        <x:v>989049</x:v>
      </x:c>
      <x:c r="I1081" s="51" t="n">
        <x:v>1005836</x:v>
      </x:c>
      <x:c r="J1081" s="51" t="n">
        <x:v>1103047</x:v>
      </x:c>
      <x:c r="K1081" s="51" t="n">
        <x:v>1150301</x:v>
      </x:c>
      <x:c r="L1081" s="52" t="n">
        <x:f>IFERROR(H1081/G1081-1,"")</x:f>
        <x:v>0.0895790070890734</x:v>
      </x:c>
      <x:c r="M1081" s="52" t="n">
        <x:f>IFERROR(I1081/H1081-1,"")</x:f>
        <x:v>0.01697286989825586</x:v>
      </x:c>
      <x:c r="N1081" s="52" t="n">
        <x:f>IFERROR(J1081/I1081-1,"")</x:f>
        <x:v>0.09664696829304176</x:v>
      </x:c>
      <x:c r="O1081" s="52" t="n">
        <x:f>IFERROR(K1081/J1081-1,"")</x:f>
        <x:v>0.04283951635787053</x:v>
      </x:c>
      <x:c r="P1081" s="52" t="n">
        <x:f>IFERROR((K1081/G1081)^(1/4)-1,"")</x:f>
        <x:v>0.060994430276066325</x:v>
      </x:c>
      <x:c r="Q1081" s="51" t="n">
        <x:v>140763</x:v>
      </x:c>
      <x:c r="R1081" s="52" t="n">
        <x:f>IFERROR(Q1081/K1081,"")</x:f>
        <x:v>0.12237057952657608</x:v>
      </x:c>
      <x:c r="S1081" s="53" t="n">
        <x:v>20546</x:v>
      </x:c>
      <x:c r="T1081" s="50" t="str">
        <x:v>EDINET_company_history</x:v>
      </x:c>
      <x:c r="U1081" s="50" t="str">
        <x:v>日本マスタートラスト信託銀行株式会社（信託口）</x:v>
      </x:c>
      <x:c r="V1081" s="54" t="n">
        <x:v>0.1612</x:v>
      </x:c>
      <x:c r="W1081" s="50" t="str">
        <x:v>西川 弘典 / 星野 浩明</x:v>
      </x:c>
      <x:c r="X1081" s="50" t="b">
        <x:f>AND(COUNT(L1081:O1081)=4,L1081&gt;='設定'!$B$6,M1081&gt;='設定'!$B$6,N1081&gt;='設定'!$B$6,O1081&gt;='設定'!$B$6)</x:f>
        <x:v>0</x:v>
      </x:c>
      <x:c r="Y1081" s="50" t="b">
        <x:f>AND(COUNT(G1081:K1081)=5,P1081&gt;='設定'!$B$7)</x:f>
        <x:v>0</x:v>
      </x:c>
      <x:c r="Z1081" s="50" t="b">
        <x:f>AND(ISNUMBER(R1081),R1081&gt;='設定'!$B$8)</x:f>
        <x:v>1</x:v>
      </x:c>
      <x:c r="AA1081" s="50" t="b">
        <x:f>AND(ISNUMBER(S1081),S1081&gt;=DATE(YEAR('設定'!$B$10)-'設定'!$B$9,MONTH('設定'!$B$10),DAY('設定'!$B$10)))</x:f>
        <x:v>0</x:v>
      </x:c>
      <x:c r="AB1081" s="55" t="b">
        <x:v>0</x:v>
      </x:c>
      <x:c r="AC1081" s="55" t="b">
        <x:v>0</x:v>
      </x:c>
      <x:c r="AD1081" s="50" t="n">
        <x:f>IF(X1081,1,0)+IF(Z1081,1,0)+IF(AA1081,1,0)+IF(AB1081,1,0)</x:f>
        <x:v>1</x:v>
      </x:c>
      <x:c r="AE1081" s="50" t="n">
        <x:f>IF(Y1081,1,0)+IF(Z1081,1,0)+IF(AA1081,1,0)+IF(AB1081,1,0)</x:f>
        <x:v>1</x:v>
      </x:c>
      <x:c r="AF1081" s="50" t="n">
        <x:f>IF(Y1081,1,0)+IF(Z1081,1,0)+IF(AA1081,1,0)+IF(AC1081,1,0)</x:f>
        <x:v>1</x:v>
      </x:c>
      <x:c r="AG1081" s="53" t="n">
        <x:v>44348</x:v>
      </x:c>
      <x:c r="AH1081" s="50" t="str">
        <x:v>S100W5WX</x:v>
      </x:c>
      <x:c r="AI1081" s="50" t="str">
        <x:v>OperatingRevenue1SummaryOfBusinessResults</x:v>
      </x:c>
      <x:c r="AJ1081" s="50" t="str">
        <x:v>OperatingIncome</x:v>
      </x:c>
      <x:c r="AK1081" s="53" t="n">
        <x:v>45747</x:v>
      </x:c>
      <x:c r="AL1081" s="50" t="str">
        <x:v>365/365/365/366/365</x:v>
      </x:c>
      <x:c r="AM1081" s="51" t="n">
        <x:v>719761674</x:v>
      </x:c>
      <x:c r="AN1081" s="51" t="n">
        <x:v>1301</x:v>
      </x:c>
      <x:c r="AO1081" s="51" t="n">
        <x:f>IFERROR(AM1081*AN1081,"")</x:f>
        <x:v>936409937874</x:v>
      </x:c>
      <x:c r="AP1081" s="56" t="n">
        <x:f>IFERROR(AO1081/(K1081*1000000),"")</x:f>
        <x:v>0.8140564407698506</x:v>
      </x:c>
      <x:c r="AQ1081" s="57" t="n">
        <x:v>3907770766.6666665</x:v>
      </x:c>
      <x:c r="AR1081" s="52" t="n">
        <x:v>0.2858744194328541</x:v>
      </x:c>
      <x:c r="AS1081" s="52" t="n">
        <x:v>-0.3372894435722078</x:v>
      </x:c>
      <x:c r="AT1081" s="55" t="b">
        <x:v>1</x:v>
      </x:c>
      <x:c r="AU1081" s="50"/>
      <x:c r="AV1081" s="58" t="n">
        <x:v>-0.0582010952176067</x:v>
      </x:c>
      <x:c r="AW1081" s="50" t="n">
        <x:v>2323</x:v>
      </x:c>
      <x:c r="AX1081" s="50" t="str">
        <x:v>Core Moat</x:v>
      </x:c>
      <x:c r="AY1081" s="50" t="str">
        <x:v>目立つ機械的警告なし（定性確認は別途必要）</x:v>
      </x:c>
      <x:c r="AZ1081" s="59" t="str">
        <x:v>2025-06-25 15:21</x:v>
      </x:c>
      <x:c r="BA1081" s="53" t="n">
        <x:v>20546</x:v>
      </x:c>
      <x:c r="BB1081" s="50"/>
      <x:c r="BC1081" s="50"/>
      <x:c r="BD1081" s="50" t="str">
        <x:v>TOPIX Mid400</x:v>
      </x:c>
    </x:row>
    <x:row r="1082">
      <x:c r="A1082" s="50" t="n">
        <x:v>1081</x:v>
      </x:c>
      <x:c r="B1082" s="50" t="str">
        <x:v>2127</x:v>
      </x:c>
      <x:c r="C1082" s="50" t="str">
        <x:v>2127.T</x:v>
      </x:c>
      <x:c r="D1082" s="50" t="str">
        <x:v>Nihon M&amp;A Center Holdings Inc.</x:v>
      </x:c>
      <x:c r="E1082" s="50" t="str">
        <x:v>Prime Market (Domestic)</x:v>
      </x:c>
      <x:c r="F1082" s="50" t="str">
        <x:v>Services</x:v>
      </x:c>
      <x:c r="G1082" s="51" t="n">
        <x:v>34795.191</x:v>
      </x:c>
      <x:c r="H1082" s="51" t="n">
        <x:v>40401.573</x:v>
      </x:c>
      <x:c r="I1082" s="51" t="n">
        <x:v>41315.716</x:v>
      </x:c>
      <x:c r="J1082" s="51" t="n">
        <x:v>44136.889</x:v>
      </x:c>
      <x:c r="K1082" s="51" t="n">
        <x:v>44077.707</x:v>
      </x:c>
      <x:c r="L1082" s="52" t="n">
        <x:f>IFERROR(H1082/G1082-1,"")</x:f>
        <x:v>0.1611251968698777</x:v>
      </x:c>
      <x:c r="M1082" s="52" t="n">
        <x:f>IFERROR(I1082/H1082-1,"")</x:f>
        <x:v>0.022626421005934594</x:v>
      </x:c>
      <x:c r="N1082" s="52" t="n">
        <x:f>IFERROR(J1082/I1082-1,"")</x:f>
        <x:v>0.06828328958404106</x:v>
      </x:c>
      <x:c r="O1082" s="52" t="n">
        <x:f>IFERROR(K1082/J1082-1,"")</x:f>
        <x:v>-0.0013408738436458956</x:v>
      </x:c>
      <x:c r="P1082" s="52" t="n">
        <x:f>IFERROR((K1082/G1082)^(1/4)-1,"")</x:f>
        <x:v>0.06090120383754849</x:v>
      </x:c>
      <x:c r="Q1082" s="51" t="n">
        <x:v>16715.661</x:v>
      </x:c>
      <x:c r="R1082" s="52" t="n">
        <x:f>IFERROR(Q1082/K1082,"")</x:f>
        <x:v>0.3792316374352232</x:v>
      </x:c>
      <x:c r="S1082" s="53" t="n">
        <x:v>38991</x:v>
      </x:c>
      <x:c r="T1082" s="50" t="str">
        <x:v>EDINET_company_history</x:v>
      </x:c>
      <x:c r="U1082" s="50" t="str">
        <x:v>日本マスタートラスト信託銀行株式会社（信託口）</x:v>
      </x:c>
      <x:c r="V1082" s="54" t="n">
        <x:v>0.1783</x:v>
      </x:c>
      <x:c r="W1082" s="50" t="str">
        <x:v>三宅 卓</x:v>
      </x:c>
      <x:c r="X1082" s="50" t="b">
        <x:f>AND(COUNT(L1082:O1082)=4,L1082&gt;='設定'!$B$6,M1082&gt;='設定'!$B$6,N1082&gt;='設定'!$B$6,O1082&gt;='設定'!$B$6)</x:f>
        <x:v>0</x:v>
      </x:c>
      <x:c r="Y1082" s="50" t="b">
        <x:f>AND(COUNT(G1082:K1082)=5,P1082&gt;='設定'!$B$7)</x:f>
        <x:v>0</x:v>
      </x:c>
      <x:c r="Z1082" s="50" t="b">
        <x:f>AND(ISNUMBER(R1082),R1082&gt;='設定'!$B$8)</x:f>
        <x:v>1</x:v>
      </x:c>
      <x:c r="AA1082" s="50" t="b">
        <x:f>AND(ISNUMBER(S1082),S1082&gt;=DATE(YEAR('設定'!$B$10)-'設定'!$B$9,MONTH('設定'!$B$10),DAY('設定'!$B$10)))</x:f>
        <x:v>0</x:v>
      </x:c>
      <x:c r="AB1082" s="55" t="b">
        <x:v>0</x:v>
      </x:c>
      <x:c r="AC1082" s="55" t="b">
        <x:v>0</x:v>
      </x:c>
      <x:c r="AD1082" s="50" t="n">
        <x:f>IF(X1082,1,0)+IF(Z1082,1,0)+IF(AA1082,1,0)+IF(AB1082,1,0)</x:f>
        <x:v>1</x:v>
      </x:c>
      <x:c r="AE1082" s="50" t="n">
        <x:f>IF(Y1082,1,0)+IF(Z1082,1,0)+IF(AA1082,1,0)+IF(AB1082,1,0)</x:f>
        <x:v>1</x:v>
      </x:c>
      <x:c r="AF1082" s="50" t="n">
        <x:f>IF(Y1082,1,0)+IF(Z1082,1,0)+IF(AA1082,1,0)+IF(AC1082,1,0)</x:f>
        <x:v>1</x:v>
      </x:c>
      <x:c r="AG1082" s="53" t="n">
        <x:v>44348</x:v>
      </x:c>
      <x:c r="AH1082" s="50" t="str">
        <x:v>S100W1KQ</x:v>
      </x:c>
      <x:c r="AI1082" s="50" t="str">
        <x:v>NetSalesSummaryOfBusinessResults</x:v>
      </x:c>
      <x:c r="AJ1082" s="50" t="str">
        <x:v>OperatingIncome</x:v>
      </x:c>
      <x:c r="AK1082" s="53" t="n">
        <x:v>45747</x:v>
      </x:c>
      <x:c r="AL1082" s="50" t="str">
        <x:v>365/365/365/366/365</x:v>
      </x:c>
      <x:c r="AM1082" s="51" t="n">
        <x:v>317225200</x:v>
      </x:c>
      <x:c r="AN1082" s="51" t="n">
        <x:v>654.4000244140625</x:v>
      </x:c>
      <x:c r="AO1082" s="51" t="n">
        <x:f>IFERROR(AM1082*AN1082,"")</x:f>
        <x:v>207592178624.75586</x:v>
      </x:c>
      <x:c r="AP1082" s="56" t="n">
        <x:f>IFERROR(AO1082/(K1082*1000000),"")</x:f>
        <x:v>4.709686432299118</x:v>
      </x:c>
      <x:c r="AQ1082" s="57" t="n">
        <x:v>1514637376.0428874</x:v>
      </x:c>
      <x:c r="AR1082" s="52" t="n">
        <x:v>0.4380619988034279</x:v>
      </x:c>
      <x:c r="AS1082" s="52" t="n">
        <x:v>-0.8540226459868273</x:v>
      </x:c>
      <x:c r="AT1082" s="55" t="b">
        <x:v>1</x:v>
      </x:c>
      <x:c r="AU1082" s="50"/>
      <x:c r="AV1082" s="58" t="n">
        <x:v>0.0678493654422383</x:v>
      </x:c>
      <x:c r="AW1082" s="50" t="n">
        <x:v>1412</x:v>
      </x:c>
      <x:c r="AX1082" s="50" t="str">
        <x:v>Core Moat</x:v>
      </x:c>
      <x:c r="AY1082" s="50" t="str">
        <x:v>ローカル5年最大下落率-60%以下</x:v>
      </x:c>
      <x:c r="AZ1082" s="59" t="str">
        <x:v>2025-06-24 14:44</x:v>
      </x:c>
      <x:c r="BA1082" s="53" t="n">
        <x:v>38991</x:v>
      </x:c>
      <x:c r="BB1082" s="50"/>
      <x:c r="BC1082" s="50"/>
      <x:c r="BD1082" s="50" t="str">
        <x:v>TOPIX Mid400</x:v>
      </x:c>
    </x:row>
    <x:row r="1083">
      <x:c r="A1083" s="50" t="n">
        <x:v>1082</x:v>
      </x:c>
      <x:c r="B1083" s="50" t="str">
        <x:v>5184</x:v>
      </x:c>
      <x:c r="C1083" s="50" t="str">
        <x:v>5184.T</x:v>
      </x:c>
      <x:c r="D1083" s="50" t="str">
        <x:v>NICHIRIN CO.,LTD.</x:v>
      </x:c>
      <x:c r="E1083" s="50" t="str">
        <x:v>Standard Market(Domestic)</x:v>
      </x:c>
      <x:c r="F1083" s="50" t="str">
        <x:v>Rubber Products</x:v>
      </x:c>
      <x:c r="G1083" s="51" t="n">
        <x:v>58260</x:v>
      </x:c>
      <x:c r="H1083" s="51" t="n">
        <x:v>64172</x:v>
      </x:c>
      <x:c r="I1083" s="51" t="n">
        <x:v>70631</x:v>
      </x:c>
      <x:c r="J1083" s="51" t="n">
        <x:v>71356</x:v>
      </x:c>
      <x:c r="K1083" s="51" t="n">
        <x:v>73668</x:v>
      </x:c>
      <x:c r="L1083" s="52" t="n">
        <x:f>IFERROR(H1083/G1083-1,"")</x:f>
        <x:v>0.10147614143494676</x:v>
      </x:c>
      <x:c r="M1083" s="52" t="n">
        <x:f>IFERROR(I1083/H1083-1,"")</x:f>
        <x:v>0.10065137443121608</x:v>
      </x:c>
      <x:c r="N1083" s="52" t="n">
        <x:f>IFERROR(J1083/I1083-1,"")</x:f>
        <x:v>0.010264614687601759</x:v>
      </x:c>
      <x:c r="O1083" s="52" t="n">
        <x:f>IFERROR(K1083/J1083-1,"")</x:f>
        <x:v>0.03240091933404332</x:v>
      </x:c>
      <x:c r="P1083" s="52" t="n">
        <x:f>IFERROR((K1083/G1083)^(1/4)-1,"")</x:f>
        <x:v>0.06041802137838248</x:v>
      </x:c>
      <x:c r="Q1083" s="51" t="n">
        <x:v>9060</x:v>
      </x:c>
      <x:c r="R1083" s="52" t="n">
        <x:f>IFERROR(Q1083/K1083,"")</x:f>
        <x:v>0.12298419938100667</x:v>
      </x:c>
      <x:c r="S1083" s="53" t="n">
        <x:v>35643</x:v>
      </x:c>
      <x:c r="T1083" s="50" t="str">
        <x:v>EDINET_company_history</x:v>
      </x:c>
      <x:c r="U1083" s="50" t="str">
        <x:v>太陽鉱工株式会社</x:v>
      </x:c>
      <x:c r="V1083" s="54" t="n">
        <x:v>0.2211</x:v>
      </x:c>
      <x:c r="W1083" s="50" t="str">
        <x:v>曽我 浩之</x:v>
      </x:c>
      <x:c r="X1083" s="50" t="b">
        <x:f>AND(COUNT(L1083:O1083)=4,L1083&gt;='設定'!$B$6,M1083&gt;='設定'!$B$6,N1083&gt;='設定'!$B$6,O1083&gt;='設定'!$B$6)</x:f>
        <x:v>0</x:v>
      </x:c>
      <x:c r="Y1083" s="50" t="b">
        <x:f>AND(COUNT(G1083:K1083)=5,P1083&gt;='設定'!$B$7)</x:f>
        <x:v>0</x:v>
      </x:c>
      <x:c r="Z1083" s="50" t="b">
        <x:f>AND(ISNUMBER(R1083),R1083&gt;='設定'!$B$8)</x:f>
        <x:v>1</x:v>
      </x:c>
      <x:c r="AA1083" s="50" t="b">
        <x:f>AND(ISNUMBER(S1083),S1083&gt;=DATE(YEAR('設定'!$B$10)-'設定'!$B$9,MONTH('設定'!$B$10),DAY('設定'!$B$10)))</x:f>
        <x:v>0</x:v>
      </x:c>
      <x:c r="AB1083" s="55" t="b">
        <x:v>0</x:v>
      </x:c>
      <x:c r="AC1083" s="55" t="b">
        <x:v>0</x:v>
      </x:c>
      <x:c r="AD1083" s="50" t="n">
        <x:f>IF(X1083,1,0)+IF(Z1083,1,0)+IF(AA1083,1,0)+IF(AB1083,1,0)</x:f>
        <x:v>1</x:v>
      </x:c>
      <x:c r="AE1083" s="50" t="n">
        <x:f>IF(Y1083,1,0)+IF(Z1083,1,0)+IF(AA1083,1,0)+IF(AB1083,1,0)</x:f>
        <x:v>1</x:v>
      </x:c>
      <x:c r="AF1083" s="50" t="n">
        <x:f>IF(Y1083,1,0)+IF(Z1083,1,0)+IF(AA1083,1,0)+IF(AC1083,1,0)</x:f>
        <x:v>1</x:v>
      </x:c>
      <x:c r="AG1083" s="53" t="n">
        <x:v>44348</x:v>
      </x:c>
      <x:c r="AH1083" s="50" t="str">
        <x:v>S100XRDM</x:v>
      </x:c>
      <x:c r="AI1083" s="50" t="str">
        <x:v>NetSalesSummaryOfBusinessResults</x:v>
      </x:c>
      <x:c r="AJ1083" s="50" t="str">
        <x:v>OperatingIncome</x:v>
      </x:c>
      <x:c r="AK1083" s="53" t="n">
        <x:v>46022</x:v>
      </x:c>
      <x:c r="AL1083" s="50" t="str">
        <x:v>365/365/365/366/365</x:v>
      </x:c>
      <x:c r="AM1083" s="51" t="n">
        <x:v>13194300</x:v>
      </x:c>
      <x:c r="AN1083" s="51" t="n">
        <x:v>4135</x:v>
      </x:c>
      <x:c r="AO1083" s="51" t="n">
        <x:f>IFERROR(AM1083*AN1083,"")</x:f>
        <x:v>54558430500</x:v>
      </x:c>
      <x:c r="AP1083" s="56" t="n">
        <x:f>IFERROR(AO1083/(K1083*1000000),"")</x:f>
        <x:v>0.7405987742303307</x:v>
      </x:c>
      <x:c r="AQ1083" s="57" t="n">
        <x:v>73357266.66666667</x:v>
      </x:c>
      <x:c r="AR1083" s="52" t="n">
        <x:v>0.2118359384324807</x:v>
      </x:c>
      <x:c r="AS1083" s="52" t="n">
        <x:v>-0.2301790160492329</x:v>
      </x:c>
      <x:c r="AT1083" s="55" t="b">
        <x:v>1</x:v>
      </x:c>
      <x:c r="AU1083" s="50"/>
      <x:c r="AV1083" s="58" t="n">
        <x:v>0.1781769921821626</x:v>
      </x:c>
      <x:c r="AW1083" s="50" t="n">
        <x:v>837</x:v>
      </x:c>
      <x:c r="AX1083" s="50" t="str">
        <x:v>Core Moat</x:v>
      </x:c>
      <x:c r="AY1083" s="50" t="str">
        <x:v>目立つ機械的警告なし（定性確認は別途必要）</x:v>
      </x:c>
      <x:c r="AZ1083" s="59" t="str">
        <x:v>2026-03-18 13:32</x:v>
      </x:c>
      <x:c r="BA1083" s="53" t="n">
        <x:v>35643</x:v>
      </x:c>
      <x:c r="BB1083" s="50"/>
      <x:c r="BC1083" s="50"/>
      <x:c r="BD1083" s="50"/>
    </x:row>
    <x:row r="1084">
      <x:c r="A1084" s="50" t="n">
        <x:v>1083</x:v>
      </x:c>
      <x:c r="B1084" s="50" t="str">
        <x:v>4716</x:v>
      </x:c>
      <x:c r="C1084" s="50" t="str">
        <x:v>4716.T</x:v>
      </x:c>
      <x:c r="D1084" s="50" t="str">
        <x:v>ORACLE CORPORATION JAPAN</x:v>
      </x:c>
      <x:c r="E1084" s="50" t="str">
        <x:v>Standard Market(Domestic)</x:v>
      </x:c>
      <x:c r="F1084" s="50" t="str">
        <x:v>Information &amp; Communication</x:v>
      </x:c>
      <x:c r="G1084" s="51" t="n">
        <x:v>208523</x:v>
      </x:c>
      <x:c r="H1084" s="51" t="n">
        <x:v>214691</x:v>
      </x:c>
      <x:c r="I1084" s="51" t="n">
        <x:v>226914</x:v>
      </x:c>
      <x:c r="J1084" s="51" t="n">
        <x:v>244542</x:v>
      </x:c>
      <x:c r="K1084" s="51" t="n">
        <x:v>263510</x:v>
      </x:c>
      <x:c r="L1084" s="52" t="n">
        <x:f>IFERROR(H1084/G1084-1,"")</x:f>
        <x:v>0.029579470849738332</x:v>
      </x:c>
      <x:c r="M1084" s="52" t="n">
        <x:f>IFERROR(I1084/H1084-1,"")</x:f>
        <x:v>0.05693298740981234</x:v>
      </x:c>
      <x:c r="N1084" s="52" t="n">
        <x:f>IFERROR(J1084/I1084-1,"")</x:f>
        <x:v>0.07768581929717877</x:v>
      </x:c>
      <x:c r="O1084" s="52" t="n">
        <x:f>IFERROR(K1084/J1084-1,"")</x:f>
        <x:v>0.07756540798717593</x:v>
      </x:c>
      <x:c r="P1084" s="52" t="n">
        <x:f>IFERROR((K1084/G1084)^(1/4)-1,"")</x:f>
        <x:v>0.06025611064380687</x:v>
      </x:c>
      <x:c r="Q1084" s="51" t="n">
        <x:v>86832</x:v>
      </x:c>
      <x:c r="R1084" s="52" t="n">
        <x:f>IFERROR(Q1084/K1084,"")</x:f>
        <x:v>0.3295207013016584</x:v>
      </x:c>
      <x:c r="S1084" s="53" t="n">
        <x:v>36617</x:v>
      </x:c>
      <x:c r="T1084" s="50" t="str">
        <x:v>EDINET_company_history</x:v>
      </x:c>
      <x:c r="U1084" s="50" t="str">
        <x:v>ORACLE JAPAN HOLDING,INC.(常任代理人 SMBC日興証券株式会社)</x:v>
      </x:c>
      <x:c r="V1084" s="54" t="n">
        <x:v>0.74</x:v>
      </x:c>
      <x:c r="W1084" s="50"/>
      <x:c r="X1084" s="50" t="b">
        <x:f>AND(COUNT(L1084:O1084)=4,L1084&gt;='設定'!$B$6,M1084&gt;='設定'!$B$6,N1084&gt;='設定'!$B$6,O1084&gt;='設定'!$B$6)</x:f>
        <x:v>0</x:v>
      </x:c>
      <x:c r="Y1084" s="50" t="b">
        <x:f>AND(COUNT(G1084:K1084)=5,P1084&gt;='設定'!$B$7)</x:f>
        <x:v>0</x:v>
      </x:c>
      <x:c r="Z1084" s="50" t="b">
        <x:f>AND(ISNUMBER(R1084),R1084&gt;='設定'!$B$8)</x:f>
        <x:v>1</x:v>
      </x:c>
      <x:c r="AA1084" s="50" t="b">
        <x:f>AND(ISNUMBER(S1084),S1084&gt;=DATE(YEAR('設定'!$B$10)-'設定'!$B$9,MONTH('設定'!$B$10),DAY('設定'!$B$10)))</x:f>
        <x:v>0</x:v>
      </x:c>
      <x:c r="AB1084" s="55" t="b">
        <x:v>0</x:v>
      </x:c>
      <x:c r="AC1084" s="55" t="b">
        <x:v>0</x:v>
      </x:c>
      <x:c r="AD1084" s="50" t="n">
        <x:f>IF(X1084,1,0)+IF(Z1084,1,0)+IF(AA1084,1,0)+IF(AB1084,1,0)</x:f>
        <x:v>1</x:v>
      </x:c>
      <x:c r="AE1084" s="50" t="n">
        <x:f>IF(Y1084,1,0)+IF(Z1084,1,0)+IF(AA1084,1,0)+IF(AB1084,1,0)</x:f>
        <x:v>1</x:v>
      </x:c>
      <x:c r="AF1084" s="50" t="n">
        <x:f>IF(Y1084,1,0)+IF(Z1084,1,0)+IF(AA1084,1,0)+IF(AC1084,1,0)</x:f>
        <x:v>1</x:v>
      </x:c>
      <x:c r="AG1084" s="53" t="n">
        <x:v>44348</x:v>
      </x:c>
      <x:c r="AH1084" s="50" t="str">
        <x:v>S100WK81</x:v>
      </x:c>
      <x:c r="AI1084" s="50" t="str">
        <x:v>NetSalesSummaryOfBusinessResults</x:v>
      </x:c>
      <x:c r="AJ1084" s="50" t="str">
        <x:v>OperatingIncome</x:v>
      </x:c>
      <x:c r="AK1084" s="53" t="n">
        <x:v>45808</x:v>
      </x:c>
      <x:c r="AL1084" s="50" t="str">
        <x:v>365/365/365/366/365</x:v>
      </x:c>
      <x:c r="AM1084" s="51" t="n">
        <x:v>128290671</x:v>
      </x:c>
      <x:c r="AN1084" s="51" t="n">
        <x:v>9132</x:v>
      </x:c>
      <x:c r="AO1084" s="51" t="n">
        <x:f>IFERROR(AM1084*AN1084,"")</x:f>
        <x:v>1171550407572</x:v>
      </x:c>
      <x:c r="AP1084" s="56" t="n">
        <x:f>IFERROR(AO1084/(K1084*1000000),"")</x:f>
        <x:v>4.445942877203901</x:v>
      </x:c>
      <x:c r="AQ1084" s="57" t="n">
        <x:v>4243755291.6666665</x:v>
      </x:c>
      <x:c r="AR1084" s="52" t="n">
        <x:v>0.2938995745458529</x:v>
      </x:c>
      <x:c r="AS1084" s="52" t="n">
        <x:v>-0.5309182813816344</x:v>
      </x:c>
      <x:c r="AT1084" s="55" t="b">
        <x:v>1</x:v>
      </x:c>
      <x:c r="AU1084" s="50"/>
      <x:c r="AV1084" s="58" t="n">
        <x:v>0.0008369830536426</x:v>
      </x:c>
      <x:c r="AW1084" s="50" t="n">
        <x:v>1861</x:v>
      </x:c>
      <x:c r="AX1084" s="50" t="str">
        <x:v>Core Moat</x:v>
      </x:c>
      <x:c r="AY1084" s="50" t="str">
        <x:v>目立つ機械的警告なし（定性確認は別途必要）</x:v>
      </x:c>
      <x:c r="AZ1084" s="59" t="str">
        <x:v>2025-08-20 16:19</x:v>
      </x:c>
      <x:c r="BA1084" s="53" t="n">
        <x:v>36617</x:v>
      </x:c>
      <x:c r="BB1084" s="50"/>
      <x:c r="BC1084" s="50"/>
      <x:c r="BD1084" s="50" t="str">
        <x:v>TOPIX Mid400</x:v>
      </x:c>
    </x:row>
    <x:row r="1085">
      <x:c r="A1085" s="50" t="n">
        <x:v>1084</x:v>
      </x:c>
      <x:c r="B1085" s="50" t="str">
        <x:v>9793</x:v>
      </x:c>
      <x:c r="C1085" s="50" t="str">
        <x:v>9793.T</x:v>
      </x:c>
      <x:c r="D1085" s="50" t="str">
        <x:v>Daiseki Co.,Ltd.</x:v>
      </x:c>
      <x:c r="E1085" s="50" t="str">
        <x:v>Prime Market (Domestic)</x:v>
      </x:c>
      <x:c r="F1085" s="50" t="str">
        <x:v>Services</x:v>
      </x:c>
      <x:c r="G1085" s="51" t="n">
        <x:v>56867</x:v>
      </x:c>
      <x:c r="H1085" s="51" t="n">
        <x:v>58572</x:v>
      </x:c>
      <x:c r="I1085" s="51" t="n">
        <x:v>69216</x:v>
      </x:c>
      <x:c r="J1085" s="51" t="n">
        <x:v>67304</x:v>
      </x:c>
      <x:c r="K1085" s="51" t="n">
        <x:v>71845</x:v>
      </x:c>
      <x:c r="L1085" s="52" t="n">
        <x:f>IFERROR(H1085/G1085-1,"")</x:f>
        <x:v>0.029982239260027743</x:v>
      </x:c>
      <x:c r="M1085" s="52" t="n">
        <x:f>IFERROR(I1085/H1085-1,"")</x:f>
        <x:v>0.18172505634091385</x:v>
      </x:c>
      <x:c r="N1085" s="52" t="n">
        <x:f>IFERROR(J1085/I1085-1,"")</x:f>
        <x:v>-0.027623670827554347</x:v>
      </x:c>
      <x:c r="O1085" s="52" t="n">
        <x:f>IFERROR(K1085/J1085-1,"")</x:f>
        <x:v>0.06746998692499706</x:v>
      </x:c>
      <x:c r="P1085" s="52" t="n">
        <x:f>IFERROR((K1085/G1085)^(1/4)-1,"")</x:f>
        <x:v>0.0601908649209153</x:v>
      </x:c>
      <x:c r="Q1085" s="51" t="n">
        <x:v>14588</x:v>
      </x:c>
      <x:c r="R1085" s="52" t="n">
        <x:f>IFERROR(Q1085/K1085,"")</x:f>
        <x:v>0.20304822882594475</x:v>
      </x:c>
      <x:c r="S1085" s="53" t="n">
        <x:v>36373</x:v>
      </x:c>
      <x:c r="T1085" s="50" t="str">
        <x:v>EDINET_company_history</x:v>
      </x:c>
      <x:c r="U1085" s="50" t="str">
        <x:v>日本マスタートラスト信託銀行株式会社</x:v>
      </x:c>
      <x:c r="V1085" s="54" t="n">
        <x:v>0.1594</x:v>
      </x:c>
      <x:c r="W1085" s="50" t="str">
        <x:v>山本 哲也 / 伊藤 泰雄</x:v>
      </x:c>
      <x:c r="X1085" s="50" t="b">
        <x:f>AND(COUNT(L1085:O1085)=4,L1085&gt;='設定'!$B$6,M1085&gt;='設定'!$B$6,N1085&gt;='設定'!$B$6,O1085&gt;='設定'!$B$6)</x:f>
        <x:v>0</x:v>
      </x:c>
      <x:c r="Y1085" s="50" t="b">
        <x:f>AND(COUNT(G1085:K1085)=5,P1085&gt;='設定'!$B$7)</x:f>
        <x:v>0</x:v>
      </x:c>
      <x:c r="Z1085" s="50" t="b">
        <x:f>AND(ISNUMBER(R1085),R1085&gt;='設定'!$B$8)</x:f>
        <x:v>1</x:v>
      </x:c>
      <x:c r="AA1085" s="50" t="b">
        <x:f>AND(ISNUMBER(S1085),S1085&gt;=DATE(YEAR('設定'!$B$10)-'設定'!$B$9,MONTH('設定'!$B$10),DAY('設定'!$B$10)))</x:f>
        <x:v>0</x:v>
      </x:c>
      <x:c r="AB1085" s="55" t="b">
        <x:v>0</x:v>
      </x:c>
      <x:c r="AC1085" s="55" t="b">
        <x:v>0</x:v>
      </x:c>
      <x:c r="AD1085" s="50" t="n">
        <x:f>IF(X1085,1,0)+IF(Z1085,1,0)+IF(AA1085,1,0)+IF(AB1085,1,0)</x:f>
        <x:v>1</x:v>
      </x:c>
      <x:c r="AE1085" s="50" t="n">
        <x:f>IF(Y1085,1,0)+IF(Z1085,1,0)+IF(AA1085,1,0)+IF(AB1085,1,0)</x:f>
        <x:v>1</x:v>
      </x:c>
      <x:c r="AF1085" s="50" t="n">
        <x:f>IF(Y1085,1,0)+IF(Z1085,1,0)+IF(AA1085,1,0)+IF(AC1085,1,0)</x:f>
        <x:v>1</x:v>
      </x:c>
      <x:c r="AG1085" s="53" t="n">
        <x:v>44348</x:v>
      </x:c>
      <x:c r="AH1085" s="50" t="str">
        <x:v>S100Y63V</x:v>
      </x:c>
      <x:c r="AI1085" s="50" t="str">
        <x:v>NetSalesSummaryOfBusinessResults</x:v>
      </x:c>
      <x:c r="AJ1085" s="50" t="str">
        <x:v>OperatingIncome</x:v>
      </x:c>
      <x:c r="AK1085" s="53" t="n">
        <x:v>46081</x:v>
      </x:c>
      <x:c r="AL1085" s="50" t="str">
        <x:v>365/365/366/365/365</x:v>
      </x:c>
      <x:c r="AM1085" s="51" t="n">
        <x:v>47285600</x:v>
      </x:c>
      <x:c r="AN1085" s="51" t="n">
        <x:v>4035</x:v>
      </x:c>
      <x:c r="AO1085" s="51" t="n">
        <x:f>IFERROR(AM1085*AN1085,"")</x:f>
        <x:v>190797396000</x:v>
      </x:c>
      <x:c r="AP1085" s="56" t="n">
        <x:f>IFERROR(AO1085/(K1085*1000000),"")</x:f>
        <x:v>2.655680924211845</x:v>
      </x:c>
      <x:c r="AQ1085" s="57" t="n">
        <x:v>645189191.6666666</x:v>
      </x:c>
      <x:c r="AR1085" s="52" t="n">
        <x:v>0.3075429750219657</x:v>
      </x:c>
      <x:c r="AS1085" s="52" t="n">
        <x:v>-0.4588699430249996</x:v>
      </x:c>
      <x:c r="AT1085" s="55" t="b">
        <x:v>1</x:v>
      </x:c>
      <x:c r="AU1085" s="50"/>
      <x:c r="AV1085" s="58" t="n">
        <x:v>0.1187853469330137</x:v>
      </x:c>
      <x:c r="AW1085" s="50" t="n">
        <x:v>1130</x:v>
      </x:c>
      <x:c r="AX1085" s="50" t="str">
        <x:v>Core Moat</x:v>
      </x:c>
      <x:c r="AY1085" s="50" t="str">
        <x:v>目立つ機械的警告なし（定性確認は別途必要）</x:v>
      </x:c>
      <x:c r="AZ1085" s="59" t="str">
        <x:v>2026-05-27 09:00</x:v>
      </x:c>
      <x:c r="BA1085" s="53" t="n">
        <x:v>36373</x:v>
      </x:c>
      <x:c r="BB1085" s="50"/>
      <x:c r="BC1085" s="50"/>
      <x:c r="BD1085" s="50" t="str">
        <x:v>TOPIX Small 1</x:v>
      </x:c>
    </x:row>
    <x:row r="1086">
      <x:c r="A1086" s="50" t="n">
        <x:v>1085</x:v>
      </x:c>
      <x:c r="B1086" s="50" t="str">
        <x:v>3943</x:v>
      </x:c>
      <x:c r="C1086" s="50" t="str">
        <x:v>3943.T</x:v>
      </x:c>
      <x:c r="D1086" s="50" t="str">
        <x:v>OHISHI SANGYO CO.,LTD.</x:v>
      </x:c>
      <x:c r="E1086" s="50" t="str">
        <x:v>Standard Market(Domestic)</x:v>
      </x:c>
      <x:c r="F1086" s="50" t="str">
        <x:v>Pulp and Paper</x:v>
      </x:c>
      <x:c r="G1086" s="51" t="n">
        <x:v>18595</x:v>
      </x:c>
      <x:c r="H1086" s="51" t="n">
        <x:v>19752</x:v>
      </x:c>
      <x:c r="I1086" s="51" t="n">
        <x:v>21788</x:v>
      </x:c>
      <x:c r="J1086" s="51" t="n">
        <x:v>21964</x:v>
      </x:c>
      <x:c r="K1086" s="51" t="n">
        <x:v>23485</x:v>
      </x:c>
      <x:c r="L1086" s="52" t="n">
        <x:f>IFERROR(H1086/G1086-1,"")</x:f>
        <x:v>0.06222102715783806</x:v>
      </x:c>
      <x:c r="M1086" s="52" t="n">
        <x:f>IFERROR(I1086/H1086-1,"")</x:f>
        <x:v>0.10307816929931146</x:v>
      </x:c>
      <x:c r="N1086" s="52" t="n">
        <x:f>IFERROR(J1086/I1086-1,"")</x:f>
        <x:v>0.00807784101340192</x:v>
      </x:c>
      <x:c r="O1086" s="52" t="n">
        <x:f>IFERROR(K1086/J1086-1,"")</x:f>
        <x:v>0.0692496812966672</x:v>
      </x:c>
      <x:c r="P1086" s="52" t="n">
        <x:f>IFERROR((K1086/G1086)^(1/4)-1,"")</x:f>
        <x:v>0.060104298426467695</x:v>
      </x:c>
      <x:c r="Q1086" s="51" t="n">
        <x:v>904</x:v>
      </x:c>
      <x:c r="R1086" s="52" t="n">
        <x:f>IFERROR(Q1086/K1086,"")</x:f>
        <x:v>0.03849265488609751</x:v>
      </x:c>
      <x:c r="S1086" s="53" t="n">
        <x:v>44617</x:v>
      </x:c>
      <x:c r="T1086" s="50" t="str">
        <x:v>local_price_first_trade</x:v>
      </x:c>
      <x:c r="U1086" s="50" t="str">
        <x:v>王子ホールディングス株式会社</x:v>
      </x:c>
      <x:c r="V1086" s="54" t="n">
        <x:v>0.0965</x:v>
      </x:c>
      <x:c r="W1086" s="50" t="str">
        <x:v>山口 博章</x:v>
      </x:c>
      <x:c r="X1086" s="50" t="b">
        <x:f>AND(COUNT(L1086:O1086)=4,L1086&gt;='設定'!$B$6,M1086&gt;='設定'!$B$6,N1086&gt;='設定'!$B$6,O1086&gt;='設定'!$B$6)</x:f>
        <x:v>0</x:v>
      </x:c>
      <x:c r="Y1086" s="50" t="b">
        <x:f>AND(COUNT(G1086:K1086)=5,P1086&gt;='設定'!$B$7)</x:f>
        <x:v>0</x:v>
      </x:c>
      <x:c r="Z1086" s="50" t="b">
        <x:f>AND(ISNUMBER(R1086),R1086&gt;='設定'!$B$8)</x:f>
        <x:v>0</x:v>
      </x:c>
      <x:c r="AA1086" s="50" t="b">
        <x:f>AND(ISNUMBER(S1086),S1086&gt;=DATE(YEAR('設定'!$B$10)-'設定'!$B$9,MONTH('設定'!$B$10),DAY('設定'!$B$10)))</x:f>
        <x:v>1</x:v>
      </x:c>
      <x:c r="AB1086" s="55" t="b">
        <x:v>0</x:v>
      </x:c>
      <x:c r="AC1086" s="55" t="b">
        <x:v>0</x:v>
      </x:c>
      <x:c r="AD1086" s="50" t="n">
        <x:f>IF(X1086,1,0)+IF(Z1086,1,0)+IF(AA1086,1,0)+IF(AB1086,1,0)</x:f>
        <x:v>1</x:v>
      </x:c>
      <x:c r="AE1086" s="50" t="n">
        <x:f>IF(Y1086,1,0)+IF(Z1086,1,0)+IF(AA1086,1,0)+IF(AB1086,1,0)</x:f>
        <x:v>1</x:v>
      </x:c>
      <x:c r="AF1086" s="50" t="n">
        <x:f>IF(Y1086,1,0)+IF(Z1086,1,0)+IF(AA1086,1,0)+IF(AC1086,1,0)</x:f>
        <x:v>1</x:v>
      </x:c>
      <x:c r="AG1086" s="53" t="n">
        <x:v>44617</x:v>
      </x:c>
      <x:c r="AH1086" s="50" t="str">
        <x:v>S100VZYK</x:v>
      </x:c>
      <x:c r="AI1086" s="50" t="str">
        <x:v>NetSalesSummaryOfBusinessResults</x:v>
      </x:c>
      <x:c r="AJ1086" s="50" t="str">
        <x:v>OperatingIncome</x:v>
      </x:c>
      <x:c r="AK1086" s="53" t="n">
        <x:v>45747</x:v>
      </x:c>
      <x:c r="AL1086" s="50" t="str">
        <x:v>365/365/365/366/365</x:v>
      </x:c>
      <x:c r="AM1086" s="51" t="n">
        <x:v>7905100</x:v>
      </x:c>
      <x:c r="AN1086" s="51" t="n">
        <x:v>1221</x:v>
      </x:c>
      <x:c r="AO1086" s="51" t="n">
        <x:f>IFERROR(AM1086*AN1086,"")</x:f>
        <x:v>9652127100</x:v>
      </x:c>
      <x:c r="AP1086" s="56" t="n">
        <x:f>IFERROR(AO1086/(K1086*1000000),"")</x:f>
        <x:v>0.4109911475409836</x:v>
      </x:c>
      <x:c r="AQ1086" s="57" t="n">
        <x:v>6586133.333333333</x:v>
      </x:c>
      <x:c r="AR1086" s="52" t="n">
        <x:v>0.1894274320015506</x:v>
      </x:c>
      <x:c r="AS1086" s="52" t="n">
        <x:v>-0.2238142477114936</x:v>
      </x:c>
      <x:c r="AT1086" s="55" t="b">
        <x:v>0</x:v>
      </x:c>
      <x:c r="AU1086" s="50" t="str">
        <x:v>low_liquidity</x:v>
      </x:c>
      <x:c r="AV1086" s="58" t="n">
        <x:v>0.0286468153754973</x:v>
      </x:c>
      <x:c r="AW1086" s="50" t="n">
        <x:v>1667</x:v>
      </x:c>
      <x:c r="AX1086" s="50" t="str">
        <x:v>Discovery</x:v>
      </x:c>
      <x:c r="AY1086" s="50" t="str">
        <x:v>既存適格性フィルター不通過: low_liquidity / 60日平均売買代金2,000万円未満</x:v>
      </x:c>
      <x:c r="AZ1086" s="59" t="str">
        <x:v>2025-06-20 13:00</x:v>
      </x:c>
      <x:c r="BA1086" s="53" t="n">
        <x:v>29342</x:v>
      </x:c>
      <x:c r="BB1086" s="50"/>
      <x:c r="BC1086" s="50"/>
      <x:c r="BD1086" s="50"/>
    </x:row>
    <x:row r="1087">
      <x:c r="A1087" s="50" t="n">
        <x:v>1086</x:v>
      </x:c>
      <x:c r="B1087" s="50" t="str">
        <x:v>9216</x:v>
      </x:c>
      <x:c r="C1087" s="50" t="str">
        <x:v>9216.T</x:v>
      </x:c>
      <x:c r="D1087" s="50" t="str">
        <x:v>Bewith,Inc.</x:v>
      </x:c>
      <x:c r="E1087" s="50" t="str">
        <x:v>Prime Market (Domestic)</x:v>
      </x:c>
      <x:c r="F1087" s="50" t="str">
        <x:v>Services</x:v>
      </x:c>
      <x:c r="G1087" s="51" t="n">
        <x:v>28845.675</x:v>
      </x:c>
      <x:c r="H1087" s="51" t="n">
        <x:v>32405.568</x:v>
      </x:c>
      <x:c r="I1087" s="51" t="n">
        <x:v>35158.816</x:v>
      </x:c>
      <x:c r="J1087" s="51" t="n">
        <x:v>38253.042</x:v>
      </x:c>
      <x:c r="K1087" s="51" t="n">
        <x:v>36424.31</x:v>
      </x:c>
      <x:c r="L1087" s="52" t="n">
        <x:f>IFERROR(H1087/G1087-1,"")</x:f>
        <x:v>0.12341167263376573</x:v>
      </x:c>
      <x:c r="M1087" s="52" t="n">
        <x:f>IFERROR(I1087/H1087-1,"")</x:f>
        <x:v>0.08496218921390297</x:v>
      </x:c>
      <x:c r="N1087" s="52" t="n">
        <x:f>IFERROR(J1087/I1087-1,"")</x:f>
        <x:v>0.08800711605305489</x:v>
      </x:c>
      <x:c r="O1087" s="52" t="n">
        <x:f>IFERROR(K1087/J1087-1,"")</x:f>
        <x:v>-0.04780618493033839</x:v>
      </x:c>
      <x:c r="P1087" s="52" t="n">
        <x:f>IFERROR((K1087/G1087)^(1/4)-1,"")</x:f>
        <x:v>0.06005318895474332</x:v>
      </x:c>
      <x:c r="Q1087" s="51" t="n">
        <x:v>1069.944</x:v>
      </x:c>
      <x:c r="R1087" s="52" t="n">
        <x:f>IFERROR(Q1087/K1087,"")</x:f>
        <x:v>0.029374447999152214</x:v>
      </x:c>
      <x:c r="S1087" s="53" t="n">
        <x:v>44622</x:v>
      </x:c>
      <x:c r="T1087" s="50" t="str">
        <x:v>local_price_first_trade</x:v>
      </x:c>
      <x:c r="U1087" s="50" t="str">
        <x:v>株式会社パソナグループ</x:v>
      </x:c>
      <x:c r="V1087" s="54" t="n">
        <x:v>0.5461</x:v>
      </x:c>
      <x:c r="W1087" s="50" t="str">
        <x:v>飯島 健二</x:v>
      </x:c>
      <x:c r="X1087" s="50" t="b">
        <x:f>AND(COUNT(L1087:O1087)=4,L1087&gt;='設定'!$B$6,M1087&gt;='設定'!$B$6,N1087&gt;='設定'!$B$6,O1087&gt;='設定'!$B$6)</x:f>
        <x:v>0</x:v>
      </x:c>
      <x:c r="Y1087" s="50" t="b">
        <x:f>AND(COUNT(G1087:K1087)=5,P1087&gt;='設定'!$B$7)</x:f>
        <x:v>0</x:v>
      </x:c>
      <x:c r="Z1087" s="50" t="b">
        <x:f>AND(ISNUMBER(R1087),R1087&gt;='設定'!$B$8)</x:f>
        <x:v>0</x:v>
      </x:c>
      <x:c r="AA1087" s="50" t="b">
        <x:f>AND(ISNUMBER(S1087),S1087&gt;=DATE(YEAR('設定'!$B$10)-'設定'!$B$9,MONTH('設定'!$B$10),DAY('設定'!$B$10)))</x:f>
        <x:v>1</x:v>
      </x:c>
      <x:c r="AB1087" s="55" t="b">
        <x:v>0</x:v>
      </x:c>
      <x:c r="AC1087" s="55" t="b">
        <x:v>0</x:v>
      </x:c>
      <x:c r="AD1087" s="50" t="n">
        <x:f>IF(X1087,1,0)+IF(Z1087,1,0)+IF(AA1087,1,0)+IF(AB1087,1,0)</x:f>
        <x:v>1</x:v>
      </x:c>
      <x:c r="AE1087" s="50" t="n">
        <x:f>IF(Y1087,1,0)+IF(Z1087,1,0)+IF(AA1087,1,0)+IF(AB1087,1,0)</x:f>
        <x:v>1</x:v>
      </x:c>
      <x:c r="AF1087" s="50" t="n">
        <x:f>IF(Y1087,1,0)+IF(Z1087,1,0)+IF(AA1087,1,0)+IF(AC1087,1,0)</x:f>
        <x:v>1</x:v>
      </x:c>
      <x:c r="AG1087" s="53" t="n">
        <x:v>44622</x:v>
      </x:c>
      <x:c r="AH1087" s="50" t="str">
        <x:v>S100WLY3</x:v>
      </x:c>
      <x:c r="AI1087" s="50" t="str">
        <x:v>NetSalesSummaryOfBusinessResults</x:v>
      </x:c>
      <x:c r="AJ1087" s="50" t="str">
        <x:v>OperatingIncome</x:v>
      </x:c>
      <x:c r="AK1087" s="53" t="n">
        <x:v>45808</x:v>
      </x:c>
      <x:c r="AL1087" s="50" t="str">
        <x:v>365/365/365/366/365</x:v>
      </x:c>
      <x:c r="AM1087" s="51" t="n">
        <x:v>14125600</x:v>
      </x:c>
      <x:c r="AN1087" s="51" t="n">
        <x:v>1514</x:v>
      </x:c>
      <x:c r="AO1087" s="51" t="n">
        <x:f>IFERROR(AM1087*AN1087,"")</x:f>
        <x:v>21386158400</x:v>
      </x:c>
      <x:c r="AP1087" s="56" t="n">
        <x:f>IFERROR(AO1087/(K1087*1000000),"")</x:f>
        <x:v>0.5871396987341696</x:v>
      </x:c>
      <x:c r="AQ1087" s="57" t="n">
        <x:v>133346356.66666669</x:v>
      </x:c>
      <x:c r="AR1087" s="52" t="n">
        <x:v>0.3509499984168606</x:v>
      </x:c>
      <x:c r="AS1087" s="52" t="n">
        <x:v>-0.4554040207258585</x:v>
      </x:c>
      <x:c r="AT1087" s="55" t="b">
        <x:v>1</x:v>
      </x:c>
      <x:c r="AU1087" s="50"/>
      <x:c r="AV1087" s="58" t="n">
        <x:v>-0.060782479258243</x:v>
      </x:c>
      <x:c r="AW1087" s="50" t="n">
        <x:v>2345</x:v>
      </x:c>
      <x:c r="AX1087" s="50" t="str">
        <x:v>Future Moat</x:v>
      </x:c>
      <x:c r="AY1087" s="50" t="str">
        <x:v>目立つ機械的警告なし（定性確認は別途必要）</x:v>
      </x:c>
      <x:c r="AZ1087" s="59" t="str">
        <x:v>2025-08-29 12:06</x:v>
      </x:c>
      <x:c r="BA1087" s="53" t="n">
        <x:v>44621</x:v>
      </x:c>
      <x:c r="BB1087" s="50"/>
      <x:c r="BC1087" s="50"/>
      <x:c r="BD1087" s="50" t="str">
        <x:v>TOPIX Small 2</x:v>
      </x:c>
    </x:row>
    <x:row r="1088">
      <x:c r="A1088" s="50" t="n">
        <x:v>1087</x:v>
      </x:c>
      <x:c r="B1088" s="50" t="str">
        <x:v>4928</x:v>
      </x:c>
      <x:c r="C1088" s="50" t="str">
        <x:v>4928.T</x:v>
      </x:c>
      <x:c r="D1088" s="50" t="str">
        <x:v>Noevir Holdings Co.,Ltd.</x:v>
      </x:c>
      <x:c r="E1088" s="50" t="str">
        <x:v>Prime Market (Domestic)</x:v>
      </x:c>
      <x:c r="F1088" s="50" t="str">
        <x:v>Chemicals</x:v>
      </x:c>
      <x:c r="G1088" s="51" t="n">
        <x:v>51272</x:v>
      </x:c>
      <x:c r="H1088" s="51" t="n">
        <x:v>61143</x:v>
      </x:c>
      <x:c r="I1088" s="51" t="n">
        <x:v>62552</x:v>
      </x:c>
      <x:c r="J1088" s="51" t="n">
        <x:v>63823</x:v>
      </x:c>
      <x:c r="K1088" s="51" t="n">
        <x:v>64724</x:v>
      </x:c>
      <x:c r="L1088" s="52" t="n">
        <x:f>IFERROR(H1088/G1088-1,"")</x:f>
        <x:v>0.19252223435793425</x:v>
      </x:c>
      <x:c r="M1088" s="52" t="n">
        <x:f>IFERROR(I1088/H1088-1,"")</x:f>
        <x:v>0.023044338681451615</x:v>
      </x:c>
      <x:c r="N1088" s="52" t="n">
        <x:f>IFERROR(J1088/I1088-1,"")</x:f>
        <x:v>0.020319094513364888</x:v>
      </x:c>
      <x:c r="O1088" s="52" t="n">
        <x:f>IFERROR(K1088/J1088-1,"")</x:f>
        <x:v>0.0141171677921752</x:v>
      </x:c>
      <x:c r="P1088" s="52" t="n">
        <x:f>IFERROR((K1088/G1088)^(1/4)-1,"")</x:f>
        <x:v>0.05997658720109866</x:v>
      </x:c>
      <x:c r="Q1088" s="51" t="n">
        <x:v>11075</x:v>
      </x:c>
      <x:c r="R1088" s="52" t="n">
        <x:f>IFERROR(Q1088/K1088,"")</x:f>
        <x:v>0.17111117977875287</x:v>
      </x:c>
      <x:c r="S1088" s="53" t="n">
        <x:v>38322</x:v>
      </x:c>
      <x:c r="T1088" s="50" t="str">
        <x:v>EDINET_company_history</x:v>
      </x:c>
      <x:c r="U1088" s="50" t="str">
        <x:v>株式会社エヌ・アイ・アイ</x:v>
      </x:c>
      <x:c r="V1088" s="54" t="n">
        <x:v>0.3625</x:v>
      </x:c>
      <x:c r="W1088" s="50" t="str">
        <x:v>大倉 昊 / 大倉 俊</x:v>
      </x:c>
      <x:c r="X1088" s="50" t="b">
        <x:f>AND(COUNT(L1088:O1088)=4,L1088&gt;='設定'!$B$6,M1088&gt;='設定'!$B$6,N1088&gt;='設定'!$B$6,O1088&gt;='設定'!$B$6)</x:f>
        <x:v>0</x:v>
      </x:c>
      <x:c r="Y1088" s="50" t="b">
        <x:f>AND(COUNT(G1088:K1088)=5,P1088&gt;='設定'!$B$7)</x:f>
        <x:v>0</x:v>
      </x:c>
      <x:c r="Z1088" s="50" t="b">
        <x:f>AND(ISNUMBER(R1088),R1088&gt;='設定'!$B$8)</x:f>
        <x:v>1</x:v>
      </x:c>
      <x:c r="AA1088" s="50" t="b">
        <x:f>AND(ISNUMBER(S1088),S1088&gt;=DATE(YEAR('設定'!$B$10)-'設定'!$B$9,MONTH('設定'!$B$10),DAY('設定'!$B$10)))</x:f>
        <x:v>0</x:v>
      </x:c>
      <x:c r="AB1088" s="55" t="b">
        <x:v>0</x:v>
      </x:c>
      <x:c r="AC1088" s="55" t="b">
        <x:v>0</x:v>
      </x:c>
      <x:c r="AD1088" s="50" t="n">
        <x:f>IF(X1088,1,0)+IF(Z1088,1,0)+IF(AA1088,1,0)+IF(AB1088,1,0)</x:f>
        <x:v>1</x:v>
      </x:c>
      <x:c r="AE1088" s="50" t="n">
        <x:f>IF(Y1088,1,0)+IF(Z1088,1,0)+IF(AA1088,1,0)+IF(AB1088,1,0)</x:f>
        <x:v>1</x:v>
      </x:c>
      <x:c r="AF1088" s="50" t="n">
        <x:f>IF(Y1088,1,0)+IF(Z1088,1,0)+IF(AA1088,1,0)+IF(AC1088,1,0)</x:f>
        <x:v>1</x:v>
      </x:c>
      <x:c r="AG1088" s="53" t="n">
        <x:v>44348</x:v>
      </x:c>
      <x:c r="AH1088" s="50" t="str">
        <x:v>S100X8TQ</x:v>
      </x:c>
      <x:c r="AI1088" s="50" t="str">
        <x:v>NetSalesSummaryOfBusinessResults</x:v>
      </x:c>
      <x:c r="AJ1088" s="50" t="str">
        <x:v>OperatingIncome</x:v>
      </x:c>
      <x:c r="AK1088" s="53" t="n">
        <x:v>45930</x:v>
      </x:c>
      <x:c r="AL1088" s="50" t="str">
        <x:v>365/365/365/366/365</x:v>
      </x:c>
      <x:c r="AM1088" s="51" t="n">
        <x:v>34156223</x:v>
      </x:c>
      <x:c r="AN1088" s="51" t="n">
        <x:v>4345</x:v>
      </x:c>
      <x:c r="AO1088" s="51" t="n">
        <x:f>IFERROR(AM1088*AN1088,"")</x:f>
        <x:v>148408788935</x:v>
      </x:c>
      <x:c r="AP1088" s="56" t="n">
        <x:f>IFERROR(AO1088/(K1088*1000000),"")</x:f>
        <x:v>2.2929483489123044</x:v>
      </x:c>
      <x:c r="AQ1088" s="57" t="n">
        <x:v>329607316.6666667</x:v>
      </x:c>
      <x:c r="AR1088" s="52" t="n">
        <x:v>0.1672806131215428</x:v>
      </x:c>
      <x:c r="AS1088" s="52" t="n">
        <x:v>-0.2897155568077125</x:v>
      </x:c>
      <x:c r="AT1088" s="55" t="b">
        <x:v>1</x:v>
      </x:c>
      <x:c r="AU1088" s="50"/>
      <x:c r="AV1088" s="58" t="n">
        <x:v>0.3027785568039632</x:v>
      </x:c>
      <x:c r="AW1088" s="50" t="n">
        <x:v>426</x:v>
      </x:c>
      <x:c r="AX1088" s="50" t="str">
        <x:v>Core Moat</x:v>
      </x:c>
      <x:c r="AY1088" s="50" t="str">
        <x:v>目立つ機械的警告なし（定性確認は別途必要）</x:v>
      </x:c>
      <x:c r="AZ1088" s="59" t="str">
        <x:v>2025-12-08 17:00</x:v>
      </x:c>
      <x:c r="BA1088" s="53" t="n">
        <x:v>38322</x:v>
      </x:c>
      <x:c r="BB1088" s="50"/>
      <x:c r="BC1088" s="50"/>
      <x:c r="BD1088" s="50" t="str">
        <x:v>TOPIX Small 1</x:v>
      </x:c>
    </x:row>
    <x:row r="1089">
      <x:c r="A1089" s="50" t="n">
        <x:v>1088</x:v>
      </x:c>
      <x:c r="B1089" s="50" t="str">
        <x:v>4743</x:v>
      </x:c>
      <x:c r="C1089" s="50" t="str">
        <x:v>4743.T</x:v>
      </x:c>
      <x:c r="D1089" s="50" t="str">
        <x:v>ITFOR Inc.</x:v>
      </x:c>
      <x:c r="E1089" s="50" t="str">
        <x:v>Prime Market (Domestic)</x:v>
      </x:c>
      <x:c r="F1089" s="50" t="str">
        <x:v>Information &amp; Communication</x:v>
      </x:c>
      <x:c r="G1089" s="51" t="n">
        <x:v>16289.97</x:v>
      </x:c>
      <x:c r="H1089" s="51" t="n">
        <x:v>17021.64</x:v>
      </x:c>
      <x:c r="I1089" s="51" t="n">
        <x:v>18322.382</x:v>
      </x:c>
      <x:c r="J1089" s="51" t="n">
        <x:v>20652.793</x:v>
      </x:c>
      <x:c r="K1089" s="51" t="n">
        <x:v>20552.254</x:v>
      </x:c>
      <x:c r="L1089" s="52" t="n">
        <x:f>IFERROR(H1089/G1089-1,"")</x:f>
        <x:v>0.04491536816826547</x:v>
      </x:c>
      <x:c r="M1089" s="52" t="n">
        <x:f>IFERROR(I1089/H1089-1,"")</x:f>
        <x:v>0.07641696099788287</x:v>
      </x:c>
      <x:c r="N1089" s="52" t="n">
        <x:f>IFERROR(J1089/I1089-1,"")</x:f>
        <x:v>0.12718930322487543</x:v>
      </x:c>
      <x:c r="O1089" s="52" t="n">
        <x:f>IFERROR(K1089/J1089-1,"")</x:f>
        <x:v>-0.004868058281511933</x:v>
      </x:c>
      <x:c r="P1089" s="52" t="n">
        <x:f>IFERROR((K1089/G1089)^(1/4)-1,"")</x:f>
        <x:v>0.05982654655472386</x:v>
      </x:c>
      <x:c r="Q1089" s="51" t="n">
        <x:v>3532.875</x:v>
      </x:c>
      <x:c r="R1089" s="52" t="n">
        <x:f>IFERROR(Q1089/K1089,"")</x:f>
        <x:v>0.17189720407309095</x:v>
      </x:c>
      <x:c r="S1089" s="53" t="n">
        <x:v>38322</x:v>
      </x:c>
      <x:c r="T1089" s="50" t="str">
        <x:v>EDINET_company_history</x:v>
      </x:c>
      <x:c r="U1089" s="50" t="str">
        <x:v>日本マスタートラスト信託銀行株式会社（信託口）</x:v>
      </x:c>
      <x:c r="V1089" s="54" t="n">
        <x:v>0.165</x:v>
      </x:c>
      <x:c r="W1089" s="50" t="str">
        <x:v>佐藤 恒徳 / 坂田 幸司</x:v>
      </x:c>
      <x:c r="X1089" s="50" t="b">
        <x:f>AND(COUNT(L1089:O1089)=4,L1089&gt;='設定'!$B$6,M1089&gt;='設定'!$B$6,N1089&gt;='設定'!$B$6,O1089&gt;='設定'!$B$6)</x:f>
        <x:v>0</x:v>
      </x:c>
      <x:c r="Y1089" s="50" t="b">
        <x:f>AND(COUNT(G1089:K1089)=5,P1089&gt;='設定'!$B$7)</x:f>
        <x:v>0</x:v>
      </x:c>
      <x:c r="Z1089" s="50" t="b">
        <x:f>AND(ISNUMBER(R1089),R1089&gt;='設定'!$B$8)</x:f>
        <x:v>1</x:v>
      </x:c>
      <x:c r="AA1089" s="50" t="b">
        <x:f>AND(ISNUMBER(S1089),S1089&gt;=DATE(YEAR('設定'!$B$10)-'設定'!$B$9,MONTH('設定'!$B$10),DAY('設定'!$B$10)))</x:f>
        <x:v>0</x:v>
      </x:c>
      <x:c r="AB1089" s="55" t="b">
        <x:v>0</x:v>
      </x:c>
      <x:c r="AC1089" s="55" t="b">
        <x:v>0</x:v>
      </x:c>
      <x:c r="AD1089" s="50" t="n">
        <x:f>IF(X1089,1,0)+IF(Z1089,1,0)+IF(AA1089,1,0)+IF(AB1089,1,0)</x:f>
        <x:v>1</x:v>
      </x:c>
      <x:c r="AE1089" s="50" t="n">
        <x:f>IF(Y1089,1,0)+IF(Z1089,1,0)+IF(AA1089,1,0)+IF(AB1089,1,0)</x:f>
        <x:v>1</x:v>
      </x:c>
      <x:c r="AF1089" s="50" t="n">
        <x:f>IF(Y1089,1,0)+IF(Z1089,1,0)+IF(AA1089,1,0)+IF(AC1089,1,0)</x:f>
        <x:v>1</x:v>
      </x:c>
      <x:c r="AG1089" s="53" t="n">
        <x:v>44348</x:v>
      </x:c>
      <x:c r="AH1089" s="50" t="str">
        <x:v>S100VXI4</x:v>
      </x:c>
      <x:c r="AI1089" s="50" t="str">
        <x:v>NetSalesSummaryOfBusinessResults</x:v>
      </x:c>
      <x:c r="AJ1089" s="50" t="str">
        <x:v>OperatingIncome</x:v>
      </x:c>
      <x:c r="AK1089" s="53" t="n">
        <x:v>45747</x:v>
      </x:c>
      <x:c r="AL1089" s="50" t="str">
        <x:v>365/365/365/366/365</x:v>
      </x:c>
      <x:c r="AM1089" s="51" t="n">
        <x:v>26917900</x:v>
      </x:c>
      <x:c r="AN1089" s="51" t="n">
        <x:v>1637</x:v>
      </x:c>
      <x:c r="AO1089" s="51" t="n">
        <x:f>IFERROR(AM1089*AN1089,"")</x:f>
        <x:v>44064602300</x:v>
      </x:c>
      <x:c r="AP1089" s="56" t="n">
        <x:f>IFERROR(AO1089/(K1089*1000000),"")</x:f>
        <x:v>2.1440277207551053</x:v>
      </x:c>
      <x:c r="AQ1089" s="57" t="n">
        <x:v>129480861.66666669</x:v>
      </x:c>
      <x:c r="AR1089" s="52" t="n">
        <x:v>0.2607188443698759</x:v>
      </x:c>
      <x:c r="AS1089" s="52" t="n">
        <x:v>-0.243014880576768</x:v>
      </x:c>
      <x:c r="AT1089" s="55" t="b">
        <x:v>1</x:v>
      </x:c>
      <x:c r="AU1089" s="50"/>
      <x:c r="AV1089" s="58" t="n">
        <x:v>0.2666708595529803</x:v>
      </x:c>
      <x:c r="AW1089" s="50" t="n">
        <x:v>502</x:v>
      </x:c>
      <x:c r="AX1089" s="50" t="str">
        <x:v>Core Moat</x:v>
      </x:c>
      <x:c r="AY1089" s="50" t="str">
        <x:v>目立つ機械的警告なし（定性確認は別途必要）</x:v>
      </x:c>
      <x:c r="AZ1089" s="59" t="str">
        <x:v>2025-06-13 16:18</x:v>
      </x:c>
      <x:c r="BA1089" s="53" t="n">
        <x:v>38322</x:v>
      </x:c>
      <x:c r="BB1089" s="50"/>
      <x:c r="BC1089" s="50"/>
      <x:c r="BD1089" s="50" t="str">
        <x:v>TOPIX Small 2</x:v>
      </x:c>
    </x:row>
    <x:row r="1090">
      <x:c r="A1090" s="50" t="n">
        <x:v>1089</x:v>
      </x:c>
      <x:c r="B1090" s="50" t="str">
        <x:v>9679</x:v>
      </x:c>
      <x:c r="C1090" s="50" t="str">
        <x:v>9679.T</x:v>
      </x:c>
      <x:c r="D1090" s="50" t="str">
        <x:v>HORAI Co.,Ltd.</x:v>
      </x:c>
      <x:c r="E1090" s="50" t="str">
        <x:v>Standard Market(Domestic)</x:v>
      </x:c>
      <x:c r="F1090" s="50" t="str">
        <x:v>Services</x:v>
      </x:c>
      <x:c r="G1090" s="51" t="n">
        <x:v>4846.745</x:v>
      </x:c>
      <x:c r="H1090" s="51" t="n">
        <x:v>4937.592</x:v>
      </x:c>
      <x:c r="I1090" s="51" t="n">
        <x:v>5185.512</x:v>
      </x:c>
      <x:c r="J1090" s="51" t="n">
        <x:v>5480.189</x:v>
      </x:c>
      <x:c r="K1090" s="51" t="n">
        <x:v>6111.745</x:v>
      </x:c>
      <x:c r="L1090" s="52" t="n">
        <x:f>IFERROR(H1090/G1090-1,"")</x:f>
        <x:v>0.018743919888502436</x:v>
      </x:c>
      <x:c r="M1090" s="52" t="n">
        <x:f>IFERROR(I1090/H1090-1,"")</x:f>
        <x:v>0.050210709997909886</x:v>
      </x:c>
      <x:c r="N1090" s="52" t="n">
        <x:f>IFERROR(J1090/I1090-1,"")</x:f>
        <x:v>0.05682698256218499</x:v>
      </x:c>
      <x:c r="O1090" s="52" t="n">
        <x:f>IFERROR(K1090/J1090-1,"")</x:f>
        <x:v>0.11524347061752782</x:v>
      </x:c>
      <x:c r="P1090" s="52" t="n">
        <x:f>IFERROR((K1090/G1090)^(1/4)-1,"")</x:f>
        <x:v>0.059689823584858415</x:v>
      </x:c>
      <x:c r="Q1090" s="51" t="n">
        <x:v>616.77</x:v>
      </x:c>
      <x:c r="R1090" s="52" t="n">
        <x:f>IFERROR(Q1090/K1090,"")</x:f>
        <x:v>0.10091553230705796</x:v>
      </x:c>
      <x:c r="S1090" s="53" t="n">
        <x:v>38322</x:v>
      </x:c>
      <x:c r="T1090" s="50" t="str">
        <x:v>EDINET_company_history</x:v>
      </x:c>
      <x:c r="U1090" s="50" t="str">
        <x:v>室町ビルサービス株式会社</x:v>
      </x:c>
      <x:c r="V1090" s="54" t="n">
        <x:v>0.1275</x:v>
      </x:c>
      <x:c r="W1090" s="50" t="str">
        <x:v>寺 本 敏 之 / 小 野 直 樹</x:v>
      </x:c>
      <x:c r="X1090" s="50" t="b">
        <x:f>AND(COUNT(L1090:O1090)=4,L1090&gt;='設定'!$B$6,M1090&gt;='設定'!$B$6,N1090&gt;='設定'!$B$6,O1090&gt;='設定'!$B$6)</x:f>
        <x:v>0</x:v>
      </x:c>
      <x:c r="Y1090" s="50" t="b">
        <x:f>AND(COUNT(G1090:K1090)=5,P1090&gt;='設定'!$B$7)</x:f>
        <x:v>0</x:v>
      </x:c>
      <x:c r="Z1090" s="50" t="b">
        <x:f>AND(ISNUMBER(R1090),R1090&gt;='設定'!$B$8)</x:f>
        <x:v>1</x:v>
      </x:c>
      <x:c r="AA1090" s="50" t="b">
        <x:f>AND(ISNUMBER(S1090),S1090&gt;=DATE(YEAR('設定'!$B$10)-'設定'!$B$9,MONTH('設定'!$B$10),DAY('設定'!$B$10)))</x:f>
        <x:v>0</x:v>
      </x:c>
      <x:c r="AB1090" s="55" t="b">
        <x:v>0</x:v>
      </x:c>
      <x:c r="AC1090" s="55" t="b">
        <x:v>0</x:v>
      </x:c>
      <x:c r="AD1090" s="50" t="n">
        <x:f>IF(X1090,1,0)+IF(Z1090,1,0)+IF(AA1090,1,0)+IF(AB1090,1,0)</x:f>
        <x:v>1</x:v>
      </x:c>
      <x:c r="AE1090" s="50" t="n">
        <x:f>IF(Y1090,1,0)+IF(Z1090,1,0)+IF(AA1090,1,0)+IF(AB1090,1,0)</x:f>
        <x:v>1</x:v>
      </x:c>
      <x:c r="AF1090" s="50" t="n">
        <x:f>IF(Y1090,1,0)+IF(Z1090,1,0)+IF(AA1090,1,0)+IF(AC1090,1,0)</x:f>
        <x:v>1</x:v>
      </x:c>
      <x:c r="AG1090" s="53" t="n">
        <x:v>44348</x:v>
      </x:c>
      <x:c r="AH1090" s="50" t="str">
        <x:v>S100XAG9</x:v>
      </x:c>
      <x:c r="AI1090" s="50" t="str">
        <x:v>OperatingRevenue1SummaryOfBusinessResults</x:v>
      </x:c>
      <x:c r="AJ1090" s="50" t="str">
        <x:v>OperatingIncome</x:v>
      </x:c>
      <x:c r="AK1090" s="53" t="n">
        <x:v>45930</x:v>
      </x:c>
      <x:c r="AL1090" s="50" t="str">
        <x:v>365/365/365/366/365</x:v>
      </x:c>
      <x:c r="AM1090" s="51" t="n">
        <x:v>4188100</x:v>
      </x:c>
      <x:c r="AN1090" s="51" t="n">
        <x:v>2399</x:v>
      </x:c>
      <x:c r="AO1090" s="51" t="n">
        <x:f>IFERROR(AM1090*AN1090,"")</x:f>
        <x:v>10047251900</x:v>
      </x:c>
      <x:c r="AP1090" s="56" t="n">
        <x:f>IFERROR(AO1090/(K1090*1000000),"")</x:f>
        <x:v>1.6439252455722548</x:v>
      </x:c>
      <x:c r="AQ1090" s="57" t="n">
        <x:v>1351358.3333333333</x:v>
      </x:c>
      <x:c r="AR1090" s="52" t="n">
        <x:v>0.2149420095219125</x:v>
      </x:c>
      <x:c r="AS1090" s="52" t="n">
        <x:v>-0.1597360379010188</x:v>
      </x:c>
      <x:c r="AT1090" s="55" t="b">
        <x:v>0</x:v>
      </x:c>
      <x:c r="AU1090" s="50" t="str">
        <x:v>low_liquidity</x:v>
      </x:c>
      <x:c r="AV1090" s="58" t="n">
        <x:v>0.2705611717679872</x:v>
      </x:c>
      <x:c r="AW1090" s="50" t="n">
        <x:v>489</x:v>
      </x:c>
      <x:c r="AX1090" s="50" t="str">
        <x:v>Discovery</x:v>
      </x:c>
      <x:c r="AY1090" s="50" t="str">
        <x:v>既存適格性フィルター不通過: low_liquidity / 60日平均売買代金2,000万円未満</x:v>
      </x:c>
      <x:c r="AZ1090" s="59" t="str">
        <x:v>2025-12-16 15:55</x:v>
      </x:c>
      <x:c r="BA1090" s="53" t="n">
        <x:v>38322</x:v>
      </x:c>
      <x:c r="BB1090" s="50"/>
      <x:c r="BC1090" s="50"/>
      <x:c r="BD1090" s="50"/>
    </x:row>
    <x:row r="1091">
      <x:c r="A1091" s="50" t="n">
        <x:v>1090</x:v>
      </x:c>
      <x:c r="B1091" s="50" t="str">
        <x:v>9746</x:v>
      </x:c>
      <x:c r="C1091" s="50" t="str">
        <x:v>9746.T</x:v>
      </x:c>
      <x:c r="D1091" s="50" t="str">
        <x:v>TKC Corporation</x:v>
      </x:c>
      <x:c r="E1091" s="50" t="str">
        <x:v>Prime Market (Domestic)</x:v>
      </x:c>
      <x:c r="F1091" s="50" t="str">
        <x:v>Information &amp; Communication</x:v>
      </x:c>
      <x:c r="G1091" s="51" t="n">
        <x:v>66221</x:v>
      </x:c>
      <x:c r="H1091" s="51" t="n">
        <x:v>67838</x:v>
      </x:c>
      <x:c r="I1091" s="51" t="n">
        <x:v>71915</x:v>
      </x:c>
      <x:c r="J1091" s="51" t="n">
        <x:v>75219</x:v>
      </x:c>
      <x:c r="K1091" s="51" t="n">
        <x:v>83476</x:v>
      </x:c>
      <x:c r="L1091" s="52" t="n">
        <x:f>IFERROR(H1091/G1091-1,"")</x:f>
        <x:v>0.02441823590703862</x:v>
      </x:c>
      <x:c r="M1091" s="52" t="n">
        <x:f>IFERROR(I1091/H1091-1,"")</x:f>
        <x:v>0.06009905952416039</x:v>
      </x:c>
      <x:c r="N1091" s="52" t="n">
        <x:f>IFERROR(J1091/I1091-1,"")</x:f>
        <x:v>0.045943127303066156</x:v>
      </x:c>
      <x:c r="O1091" s="52" t="n">
        <x:f>IFERROR(K1091/J1091-1,"")</x:f>
        <x:v>0.10977279676677432</x:v>
      </x:c>
      <x:c r="P1091" s="52" t="n">
        <x:f>IFERROR((K1091/G1091)^(1/4)-1,"")</x:f>
        <x:v>0.05959883935360444</x:v>
      </x:c>
      <x:c r="Q1091" s="51" t="n">
        <x:v>16142</x:v>
      </x:c>
      <x:c r="R1091" s="52" t="n">
        <x:f>IFERROR(Q1091/K1091,"")</x:f>
        <x:v>0.19337294551727444</x:v>
      </x:c>
      <x:c r="S1091" s="53" t="n">
        <x:v>44348</x:v>
      </x:c>
      <x:c r="T1091" s="50" t="str">
        <x:v>not_identified_before_local_window</x:v>
      </x:c>
      <x:c r="U1091" s="50" t="str">
        <x:v>公益財団法人飯塚毅育英会</x:v>
      </x:c>
      <x:c r="V1091" s="54" t="n">
        <x:v>0.146</x:v>
      </x:c>
      <x:c r="W1091" s="50" t="str">
        <x:v>飯塚真規 / 飛鷹 聡</x:v>
      </x:c>
      <x:c r="X1091" s="50" t="b">
        <x:f>AND(COUNT(L1091:O1091)=4,L1091&gt;='設定'!$B$6,M1091&gt;='設定'!$B$6,N1091&gt;='設定'!$B$6,O1091&gt;='設定'!$B$6)</x:f>
        <x:v>0</x:v>
      </x:c>
      <x:c r="Y1091" s="50" t="b">
        <x:f>AND(COUNT(G1091:K1091)=5,P1091&gt;='設定'!$B$7)</x:f>
        <x:v>0</x:v>
      </x:c>
      <x:c r="Z1091" s="50" t="b">
        <x:f>AND(ISNUMBER(R1091),R1091&gt;='設定'!$B$8)</x:f>
        <x:v>1</x:v>
      </x:c>
      <x:c r="AA1091" s="50" t="b">
        <x:f>AND(ISNUMBER(S1091),S1091&gt;=DATE(YEAR('設定'!$B$10)-'設定'!$B$9,MONTH('設定'!$B$10),DAY('設定'!$B$10)))</x:f>
        <x:v>0</x:v>
      </x:c>
      <x:c r="AB1091" s="55" t="b">
        <x:v>0</x:v>
      </x:c>
      <x:c r="AC1091" s="55" t="b">
        <x:v>0</x:v>
      </x:c>
      <x:c r="AD1091" s="50" t="n">
        <x:f>IF(X1091,1,0)+IF(Z1091,1,0)+IF(AA1091,1,0)+IF(AB1091,1,0)</x:f>
        <x:v>1</x:v>
      </x:c>
      <x:c r="AE1091" s="50" t="n">
        <x:f>IF(Y1091,1,0)+IF(Z1091,1,0)+IF(AA1091,1,0)+IF(AB1091,1,0)</x:f>
        <x:v>1</x:v>
      </x:c>
      <x:c r="AF1091" s="50" t="n">
        <x:f>IF(Y1091,1,0)+IF(Z1091,1,0)+IF(AA1091,1,0)+IF(AC1091,1,0)</x:f>
        <x:v>1</x:v>
      </x:c>
      <x:c r="AG1091" s="53" t="n">
        <x:v>44348</x:v>
      </x:c>
      <x:c r="AH1091" s="50" t="str">
        <x:v>S100X9LY</x:v>
      </x:c>
      <x:c r="AI1091" s="50" t="str">
        <x:v>NetSalesSummaryOfBusinessResults</x:v>
      </x:c>
      <x:c r="AJ1091" s="50" t="str">
        <x:v>OperatingIncome</x:v>
      </x:c>
      <x:c r="AK1091" s="53" t="n">
        <x:v>45930</x:v>
      </x:c>
      <x:c r="AL1091" s="50" t="str">
        <x:v>365/365/365/366/365</x:v>
      </x:c>
      <x:c r="AM1091" s="51" t="n">
        <x:v>51485666</x:v>
      </x:c>
      <x:c r="AN1091" s="51" t="n">
        <x:v>3445</x:v>
      </x:c>
      <x:c r="AO1091" s="51" t="n">
        <x:f>IFERROR(AM1091*AN1091,"")</x:f>
        <x:v>177368119370</x:v>
      </x:c>
      <x:c r="AP1091" s="56" t="n">
        <x:f>IFERROR(AO1091/(K1091*1000000),"")</x:f>
        <x:v>2.1247798094062964</x:v>
      </x:c>
      <x:c r="AQ1091" s="57" t="n">
        <x:v>423318908.3333333</x:v>
      </x:c>
      <x:c r="AR1091" s="52" t="n">
        <x:v>0.2037225240591406</x:v>
      </x:c>
      <x:c r="AS1091" s="52" t="n">
        <x:v>-0.2485546161783466</x:v>
      </x:c>
      <x:c r="AT1091" s="55" t="b">
        <x:v>1</x:v>
      </x:c>
      <x:c r="AU1091" s="50"/>
      <x:c r="AV1091" s="58" t="n">
        <x:v>0.2506988180654729</x:v>
      </x:c>
      <x:c r="AW1091" s="50" t="n">
        <x:v>550</x:v>
      </x:c>
      <x:c r="AX1091" s="50" t="str">
        <x:v>Core Moat</x:v>
      </x:c>
      <x:c r="AY1091" s="50" t="str">
        <x:v>目立つ機械的警告なし（定性確認は別途必要）</x:v>
      </x:c>
      <x:c r="AZ1091" s="59" t="str">
        <x:v>2025-12-11 14:30</x:v>
      </x:c>
      <x:c r="BA1091" s="53"/>
      <x:c r="BB1091" s="50"/>
      <x:c r="BC1091" s="50"/>
      <x:c r="BD1091" s="50" t="str">
        <x:v>TOPIX Small 1</x:v>
      </x:c>
    </x:row>
    <x:row r="1092">
      <x:c r="A1092" s="50" t="n">
        <x:v>1091</x:v>
      </x:c>
      <x:c r="B1092" s="50" t="str">
        <x:v>2408</x:v>
      </x:c>
      <x:c r="C1092" s="50" t="str">
        <x:v>2408.T</x:v>
      </x:c>
      <x:c r="D1092" s="50" t="str">
        <x:v>KG Intelligence CO.,LTD.</x:v>
      </x:c>
      <x:c r="E1092" s="50" t="str">
        <x:v>Standard Market(Domestic)</x:v>
      </x:c>
      <x:c r="F1092" s="50" t="str">
        <x:v>Services</x:v>
      </x:c>
      <x:c r="G1092" s="51" t="n">
        <x:v>2172.219</x:v>
      </x:c>
      <x:c r="H1092" s="51" t="n">
        <x:v>2488.295</x:v>
      </x:c>
      <x:c r="I1092" s="51" t="n">
        <x:v>2657.402</x:v>
      </x:c>
      <x:c r="J1092" s="51" t="n">
        <x:v>2467.056</x:v>
      </x:c>
      <x:c r="K1092" s="51" t="n">
        <x:v>2736.105</x:v>
      </x:c>
      <x:c r="L1092" s="52" t="n">
        <x:f>IFERROR(H1092/G1092-1,"")</x:f>
        <x:v>0.1455083488359139</x:v>
      </x:c>
      <x:c r="M1092" s="52" t="n">
        <x:f>IFERROR(I1092/H1092-1,"")</x:f>
        <x:v>0.06796099337096284</x:v>
      </x:c>
      <x:c r="N1092" s="52" t="n">
        <x:f>IFERROR(J1092/I1092-1,"")</x:f>
        <x:v>-0.07162860568329521</x:v>
      </x:c>
      <x:c r="O1092" s="52" t="n">
        <x:f>IFERROR(K1092/J1092-1,"")</x:f>
        <x:v>0.10905670564429837</x:v>
      </x:c>
      <x:c r="P1092" s="52" t="n">
        <x:f>IFERROR((K1092/G1092)^(1/4)-1,"")</x:f>
        <x:v>0.05939346086988029</x:v>
      </x:c>
      <x:c r="Q1092" s="51" t="n">
        <x:v>440.755</x:v>
      </x:c>
      <x:c r="R1092" s="52" t="n">
        <x:f>IFERROR(Q1092/K1092,"")</x:f>
        <x:v>0.1610884816189437</x:v>
      </x:c>
      <x:c r="S1092" s="53" t="n">
        <x:v>37712</x:v>
      </x:c>
      <x:c r="T1092" s="50" t="str">
        <x:v>EDINET_company_history</x:v>
      </x:c>
      <x:c r="U1092" s="50" t="str">
        <x:v>株式会社ＯＨＡＮＡ</x:v>
      </x:c>
      <x:c r="V1092" s="54" t="n">
        <x:v>0.4577</x:v>
      </x:c>
      <x:c r="W1092" s="50" t="str">
        <x:v>益 田 武 美</x:v>
      </x:c>
      <x:c r="X1092" s="50" t="b">
        <x:f>AND(COUNT(L1092:O1092)=4,L1092&gt;='設定'!$B$6,M1092&gt;='設定'!$B$6,N1092&gt;='設定'!$B$6,O1092&gt;='設定'!$B$6)</x:f>
        <x:v>0</x:v>
      </x:c>
      <x:c r="Y1092" s="50" t="b">
        <x:f>AND(COUNT(G1092:K1092)=5,P1092&gt;='設定'!$B$7)</x:f>
        <x:v>0</x:v>
      </x:c>
      <x:c r="Z1092" s="50" t="b">
        <x:f>AND(ISNUMBER(R1092),R1092&gt;='設定'!$B$8)</x:f>
        <x:v>1</x:v>
      </x:c>
      <x:c r="AA1092" s="50" t="b">
        <x:f>AND(ISNUMBER(S1092),S1092&gt;=DATE(YEAR('設定'!$B$10)-'設定'!$B$9,MONTH('設定'!$B$10),DAY('設定'!$B$10)))</x:f>
        <x:v>0</x:v>
      </x:c>
      <x:c r="AB1092" s="55" t="b">
        <x:v>0</x:v>
      </x:c>
      <x:c r="AC1092" s="55" t="b">
        <x:v>0</x:v>
      </x:c>
      <x:c r="AD1092" s="50" t="n">
        <x:f>IF(X1092,1,0)+IF(Z1092,1,0)+IF(AA1092,1,0)+IF(AB1092,1,0)</x:f>
        <x:v>1</x:v>
      </x:c>
      <x:c r="AE1092" s="50" t="n">
        <x:f>IF(Y1092,1,0)+IF(Z1092,1,0)+IF(AA1092,1,0)+IF(AB1092,1,0)</x:f>
        <x:v>1</x:v>
      </x:c>
      <x:c r="AF1092" s="50" t="n">
        <x:f>IF(Y1092,1,0)+IF(Z1092,1,0)+IF(AA1092,1,0)+IF(AC1092,1,0)</x:f>
        <x:v>1</x:v>
      </x:c>
      <x:c r="AG1092" s="53" t="n">
        <x:v>44348</x:v>
      </x:c>
      <x:c r="AH1092" s="50" t="str">
        <x:v>S100XPFN</x:v>
      </x:c>
      <x:c r="AI1092" s="50" t="str">
        <x:v>OperatingRevenue1SummaryOfBusinessResults</x:v>
      </x:c>
      <x:c r="AJ1092" s="50" t="str">
        <x:v>OperatingIncome</x:v>
      </x:c>
      <x:c r="AK1092" s="53" t="n">
        <x:v>46011</x:v>
      </x:c>
      <x:c r="AL1092" s="50" t="str">
        <x:v>365/365/365/366/365</x:v>
      </x:c>
      <x:c r="AM1092" s="51" t="n">
        <x:v>7320100</x:v>
      </x:c>
      <x:c r="AN1092" s="51" t="n">
        <x:v>934</x:v>
      </x:c>
      <x:c r="AO1092" s="51" t="n">
        <x:f>IFERROR(AM1092*AN1092,"")</x:f>
        <x:v>6836973400</x:v>
      </x:c>
      <x:c r="AP1092" s="56" t="n">
        <x:f>IFERROR(AO1092/(K1092*1000000),"")</x:f>
        <x:v>2.4987978897008705</x:v>
      </x:c>
      <x:c r="AQ1092" s="57" t="n">
        <x:v>17104638.333333332</x:v>
      </x:c>
      <x:c r="AR1092" s="52" t="n">
        <x:v>0.2859986568590208</x:v>
      </x:c>
      <x:c r="AS1092" s="52" t="n">
        <x:v>-0.2863202926290129</x:v>
      </x:c>
      <x:c r="AT1092" s="55" t="b">
        <x:v>0</x:v>
      </x:c>
      <x:c r="AU1092" s="50" t="str">
        <x:v>low_liquidity</x:v>
      </x:c>
      <x:c r="AV1092" s="58" t="n">
        <x:v>0.1873167656205038</x:v>
      </x:c>
      <x:c r="AW1092" s="50" t="n">
        <x:v>767</x:v>
      </x:c>
      <x:c r="AX1092" s="50" t="str">
        <x:v>Discovery</x:v>
      </x:c>
      <x:c r="AY1092" s="50" t="str">
        <x:v>既存適格性フィルター不通過: low_liquidity / 60日平均売買代金2,000万円未満</x:v>
      </x:c>
      <x:c r="AZ1092" s="59" t="str">
        <x:v>2026-03-09 11:06</x:v>
      </x:c>
      <x:c r="BA1092" s="53" t="n">
        <x:v>37712</x:v>
      </x:c>
      <x:c r="BB1092" s="50"/>
      <x:c r="BC1092" s="50"/>
      <x:c r="BD1092" s="50"/>
    </x:row>
    <x:row r="1093">
      <x:c r="A1093" s="50" t="n">
        <x:v>1092</x:v>
      </x:c>
      <x:c r="B1093" s="50" t="str">
        <x:v>3562</x:v>
      </x:c>
      <x:c r="C1093" s="50" t="str">
        <x:v>3562.T</x:v>
      </x:c>
      <x:c r="D1093" s="50" t="str">
        <x:v>No.1 Co.,Ltd</x:v>
      </x:c>
      <x:c r="E1093" s="50" t="str">
        <x:v>Standard Market(Domestic)</x:v>
      </x:c>
      <x:c r="F1093" s="50" t="str">
        <x:v>Wholesale Trade</x:v>
      </x:c>
      <x:c r="G1093" s="51" t="n">
        <x:v>13919.743</x:v>
      </x:c>
      <x:c r="H1093" s="51" t="n">
        <x:v>13308.392</x:v>
      </x:c>
      <x:c r="I1093" s="51" t="n">
        <x:v>13452.413</x:v>
      </x:c>
      <x:c r="J1093" s="51" t="n">
        <x:v>14209.46</x:v>
      </x:c>
      <x:c r="K1093" s="51" t="n">
        <x:v>17529.922</x:v>
      </x:c>
      <x:c r="L1093" s="52" t="n">
        <x:f>IFERROR(H1093/G1093-1,"")</x:f>
        <x:v>-0.04391970455201655</x:v>
      </x:c>
      <x:c r="M1093" s="52" t="n">
        <x:f>IFERROR(I1093/H1093-1,"")</x:f>
        <x:v>0.010821818293299534</x:v>
      </x:c>
      <x:c r="N1093" s="52" t="n">
        <x:f>IFERROR(J1093/I1093-1,"")</x:f>
        <x:v>0.056275926110802565</x:v>
      </x:c>
      <x:c r="O1093" s="52" t="n">
        <x:f>IFERROR(K1093/J1093-1,"")</x:f>
        <x:v>0.23367967537119627</x:v>
      </x:c>
      <x:c r="P1093" s="52" t="n">
        <x:f>IFERROR((K1093/G1093)^(1/4)-1,"")</x:f>
        <x:v>0.05934444037717168</x:v>
      </x:c>
      <x:c r="Q1093" s="51" t="n">
        <x:v>1330.464</x:v>
      </x:c>
      <x:c r="R1093" s="52" t="n">
        <x:f>IFERROR(Q1093/K1093,"")</x:f>
        <x:v>0.07589674386457623</x:v>
      </x:c>
      <x:c r="S1093" s="53" t="n">
        <x:v>42795</x:v>
      </x:c>
      <x:c r="T1093" s="50" t="str">
        <x:v>EDINET_company_history</x:v>
      </x:c>
      <x:c r="U1093" s="50" t="str">
        <x:v>辰巳 崇之</x:v>
      </x:c>
      <x:c r="V1093" s="54" t="n">
        <x:v>0.1615</x:v>
      </x:c>
      <x:c r="W1093" s="50" t="str">
        <x:v>辰巳 崇之 / 桑島 恭規</x:v>
      </x:c>
      <x:c r="X1093" s="50" t="b">
        <x:f>AND(COUNT(L1093:O1093)=4,L1093&gt;='設定'!$B$6,M1093&gt;='設定'!$B$6,N1093&gt;='設定'!$B$6,O1093&gt;='設定'!$B$6)</x:f>
        <x:v>0</x:v>
      </x:c>
      <x:c r="Y1093" s="50" t="b">
        <x:f>AND(COUNT(G1093:K1093)=5,P1093&gt;='設定'!$B$7)</x:f>
        <x:v>0</x:v>
      </x:c>
      <x:c r="Z1093" s="50" t="b">
        <x:f>AND(ISNUMBER(R1093),R1093&gt;='設定'!$B$8)</x:f>
        <x:v>0</x:v>
      </x:c>
      <x:c r="AA1093" s="50" t="b">
        <x:f>AND(ISNUMBER(S1093),S1093&gt;=DATE(YEAR('設定'!$B$10)-'設定'!$B$9,MONTH('設定'!$B$10),DAY('設定'!$B$10)))</x:f>
        <x:v>0</x:v>
      </x:c>
      <x:c r="AB1093" s="55" t="b">
        <x:v>1</x:v>
      </x:c>
      <x:c r="AC1093" s="55" t="b">
        <x:v>1</x:v>
      </x:c>
      <x:c r="AD1093" s="50" t="n">
        <x:f>IF(X1093,1,0)+IF(Z1093,1,0)+IF(AA1093,1,0)+IF(AB1093,1,0)</x:f>
        <x:v>1</x:v>
      </x:c>
      <x:c r="AE1093" s="50" t="n">
        <x:f>IF(Y1093,1,0)+IF(Z1093,1,0)+IF(AA1093,1,0)+IF(AB1093,1,0)</x:f>
        <x:v>1</x:v>
      </x:c>
      <x:c r="AF1093" s="50" t="n">
        <x:f>IF(Y1093,1,0)+IF(Z1093,1,0)+IF(AA1093,1,0)+IF(AC1093,1,0)</x:f>
        <x:v>1</x:v>
      </x:c>
      <x:c r="AG1093" s="53" t="n">
        <x:v>44348</x:v>
      </x:c>
      <x:c r="AH1093" s="50" t="str">
        <x:v>S100Y62C</x:v>
      </x:c>
      <x:c r="AI1093" s="50" t="str">
        <x:v>NetSalesSummaryOfBusinessResults</x:v>
      </x:c>
      <x:c r="AJ1093" s="50" t="str">
        <x:v>OperatingIncome</x:v>
      </x:c>
      <x:c r="AK1093" s="53" t="n">
        <x:v>46081</x:v>
      </x:c>
      <x:c r="AL1093" s="50" t="str">
        <x:v>365/365/366/365/365</x:v>
      </x:c>
      <x:c r="AM1093" s="51" t="n">
        <x:v>6564200</x:v>
      </x:c>
      <x:c r="AN1093" s="51" t="n">
        <x:v>1467</x:v>
      </x:c>
      <x:c r="AO1093" s="51" t="n">
        <x:f>IFERROR(AM1093*AN1093,"")</x:f>
        <x:v>9629681400</x:v>
      </x:c>
      <x:c r="AP1093" s="56" t="n">
        <x:f>IFERROR(AO1093/(K1093*1000000),"")</x:f>
        <x:v>0.5493282514320372</x:v>
      </x:c>
      <x:c r="AQ1093" s="57" t="n">
        <x:v>60204515</x:v>
      </x:c>
      <x:c r="AR1093" s="52" t="n">
        <x:v>0.4210177575519975</x:v>
      </x:c>
      <x:c r="AS1093" s="52" t="n">
        <x:v>-0.4683455607729053</x:v>
      </x:c>
      <x:c r="AT1093" s="55" t="b">
        <x:v>1</x:v>
      </x:c>
      <x:c r="AU1093" s="50"/>
      <x:c r="AV1093" s="58" t="n">
        <x:v>-0.2185592961556459</x:v>
      </x:c>
      <x:c r="AW1093" s="50" t="n">
        <x:v>3097</x:v>
      </x:c>
      <x:c r="AX1093" s="50" t="str">
        <x:v>Transformation Moat</x:v>
      </x:c>
      <x:c r="AY1093" s="50" t="str">
        <x:v>目立つ機械的警告なし（定性確認は別途必要）</x:v>
      </x:c>
      <x:c r="AZ1093" s="59" t="str">
        <x:v>2026-05-25 15:37</x:v>
      </x:c>
      <x:c r="BA1093" s="53" t="n">
        <x:v>42795</x:v>
      </x:c>
      <x:c r="BB1093" s="50" t="str">
        <x:v>辰巳 崇之</x:v>
      </x:c>
      <x:c r="BC1093" s="50"/>
      <x:c r="BD1093" s="50"/>
    </x:row>
    <x:row r="1094">
      <x:c r="A1094" s="50" t="n">
        <x:v>1093</x:v>
      </x:c>
      <x:c r="B1094" s="50" t="str">
        <x:v>4519</x:v>
      </x:c>
      <x:c r="C1094" s="50" t="str">
        <x:v>4519.T</x:v>
      </x:c>
      <x:c r="D1094" s="50" t="str">
        <x:v>CHUGAI PHARMACEUTICAL CO.,LTD.</x:v>
      </x:c>
      <x:c r="E1094" s="50" t="str">
        <x:v>Prime Market (Domestic)</x:v>
      </x:c>
      <x:c r="F1094" s="50" t="str">
        <x:v>Pharmaceutical</x:v>
      </x:c>
      <x:c r="G1094" s="51" t="n">
        <x:v>999759</x:v>
      </x:c>
      <x:c r="H1094" s="51" t="n">
        <x:v>1259726</x:v>
      </x:c>
      <x:c r="I1094" s="51" t="n">
        <x:v>1111367</x:v>
      </x:c>
      <x:c r="J1094" s="51" t="n">
        <x:v>1170611</x:v>
      </x:c>
      <x:c r="K1094" s="51" t="n">
        <x:v>1257941</x:v>
      </x:c>
      <x:c r="L1094" s="52" t="n">
        <x:f>IFERROR(H1094/G1094-1,"")</x:f>
        <x:v>0.26002966714978304</x:v>
      </x:c>
      <x:c r="M1094" s="52" t="n">
        <x:f>IFERROR(I1094/H1094-1,"")</x:f>
        <x:v>-0.11777084858135822</x:v>
      </x:c>
      <x:c r="N1094" s="52" t="n">
        <x:f>IFERROR(J1094/I1094-1,"")</x:f>
        <x:v>0.05330732332343868</x:v>
      </x:c>
      <x:c r="O1094" s="52" t="n">
        <x:f>IFERROR(K1094/J1094-1,"")</x:f>
        <x:v>0.07460206678392733</x:v>
      </x:c>
      <x:c r="P1094" s="52" t="n">
        <x:f>IFERROR((K1094/G1094)^(1/4)-1,"")</x:f>
        <x:v>0.05911041177536647</x:v>
      </x:c>
      <x:c r="Q1094" s="51" t="n">
        <x:v>598833</x:v>
      </x:c>
      <x:c r="R1094" s="52" t="n">
        <x:f>IFERROR(Q1094/K1094,"")</x:f>
        <x:v>0.47604219911744666</x:v>
      </x:c>
      <x:c r="S1094" s="53" t="n">
        <x:v>20515</x:v>
      </x:c>
      <x:c r="T1094" s="50" t="str">
        <x:v>EDINET_company_history</x:v>
      </x:c>
      <x:c r="U1094" s="50" t="str">
        <x:v>ROCHE HOLDING LTD（常任代理人 西村あさひ法律事務所）</x:v>
      </x:c>
      <x:c r="V1094" s="54" t="n">
        <x:v>0.611</x:v>
      </x:c>
      <x:c r="W1094" s="50" t="str">
        <x:v>奥田 修</x:v>
      </x:c>
      <x:c r="X1094" s="50" t="b">
        <x:f>AND(COUNT(L1094:O1094)=4,L1094&gt;='設定'!$B$6,M1094&gt;='設定'!$B$6,N1094&gt;='設定'!$B$6,O1094&gt;='設定'!$B$6)</x:f>
        <x:v>0</x:v>
      </x:c>
      <x:c r="Y1094" s="50" t="b">
        <x:f>AND(COUNT(G1094:K1094)=5,P1094&gt;='設定'!$B$7)</x:f>
        <x:v>0</x:v>
      </x:c>
      <x:c r="Z1094" s="50" t="b">
        <x:f>AND(ISNUMBER(R1094),R1094&gt;='設定'!$B$8)</x:f>
        <x:v>1</x:v>
      </x:c>
      <x:c r="AA1094" s="50" t="b">
        <x:f>AND(ISNUMBER(S1094),S1094&gt;=DATE(YEAR('設定'!$B$10)-'設定'!$B$9,MONTH('設定'!$B$10),DAY('設定'!$B$10)))</x:f>
        <x:v>0</x:v>
      </x:c>
      <x:c r="AB1094" s="55" t="b">
        <x:v>0</x:v>
      </x:c>
      <x:c r="AC1094" s="55" t="b">
        <x:v>0</x:v>
      </x:c>
      <x:c r="AD1094" s="50" t="n">
        <x:f>IF(X1094,1,0)+IF(Z1094,1,0)+IF(AA1094,1,0)+IF(AB1094,1,0)</x:f>
        <x:v>1</x:v>
      </x:c>
      <x:c r="AE1094" s="50" t="n">
        <x:f>IF(Y1094,1,0)+IF(Z1094,1,0)+IF(AA1094,1,0)+IF(AB1094,1,0)</x:f>
        <x:v>1</x:v>
      </x:c>
      <x:c r="AF1094" s="50" t="n">
        <x:f>IF(Y1094,1,0)+IF(Z1094,1,0)+IF(AA1094,1,0)+IF(AC1094,1,0)</x:f>
        <x:v>1</x:v>
      </x:c>
      <x:c r="AG1094" s="53" t="n">
        <x:v>44348</x:v>
      </x:c>
      <x:c r="AH1094" s="50" t="str">
        <x:v>S100XTBJ</x:v>
      </x:c>
      <x:c r="AI1094" s="50" t="str">
        <x:v>RevenueIFRSSummaryOfBusinessResults</x:v>
      </x:c>
      <x:c r="AJ1094" s="50" t="str">
        <x:v>OperatingProfitLossIFRS</x:v>
      </x:c>
      <x:c r="AK1094" s="53" t="n">
        <x:v>46022</x:v>
      </x:c>
      <x:c r="AL1094" s="50" t="str">
        <x:v>365/365/365/366/365</x:v>
      </x:c>
      <x:c r="AM1094" s="51" t="n">
        <x:v>1645713467</x:v>
      </x:c>
      <x:c r="AN1094" s="51" t="n">
        <x:v>7664</x:v>
      </x:c>
      <x:c r="AO1094" s="51" t="n">
        <x:f>IFERROR(AM1094*AN1094,"")</x:f>
        <x:v>12612748011088</x:v>
      </x:c>
      <x:c r="AP1094" s="56" t="n">
        <x:f>IFERROR(AO1094/(K1094*1000000),"")</x:f>
        <x:v>10.026502046668325</x:v>
      </x:c>
      <x:c r="AQ1094" s="57" t="n">
        <x:v>24268034688.333332</x:v>
      </x:c>
      <x:c r="AR1094" s="52" t="n">
        <x:v>0.3528559087159783</x:v>
      </x:c>
      <x:c r="AS1094" s="52" t="n">
        <x:v>-0.2909805487505205</x:v>
      </x:c>
      <x:c r="AT1094" s="55" t="b">
        <x:v>0</x:v>
      </x:c>
      <x:c r="AU1094" s="50" t="str">
        <x:v>missing_financial_data</x:v>
      </x:c>
      <x:c r="AV1094" s="58" t="n">
        <x:v>-0.1831642158518128</x:v>
      </x:c>
      <x:c r="AW1094" s="50" t="n">
        <x:v>2970</x:v>
      </x:c>
      <x:c r="AX1094" s="50" t="str">
        <x:v>Core Moat</x:v>
      </x:c>
      <x:c r="AY1094" s="50" t="str">
        <x:v>既存適格性フィルター不通過: missing_financial_data</x:v>
      </x:c>
      <x:c r="AZ1094" s="59" t="str">
        <x:v>2026-03-25 15:42</x:v>
      </x:c>
      <x:c r="BA1094" s="53" t="n">
        <x:v>20515</x:v>
      </x:c>
      <x:c r="BB1094" s="50"/>
      <x:c r="BC1094" s="50"/>
      <x:c r="BD1094" s="50" t="str">
        <x:v>TOPIX Large70</x:v>
      </x:c>
    </x:row>
    <x:row r="1095">
      <x:c r="A1095" s="50" t="n">
        <x:v>1094</x:v>
      </x:c>
      <x:c r="B1095" s="50" t="str">
        <x:v>2666</x:v>
      </x:c>
      <x:c r="C1095" s="50" t="str">
        <x:v>2666.T</x:v>
      </x:c>
      <x:c r="D1095" s="50" t="str">
        <x:v>AUTOWAVE Co.,Ltd.</x:v>
      </x:c>
      <x:c r="E1095" s="50" t="str">
        <x:v>Standard Market(Domestic)</x:v>
      </x:c>
      <x:c r="F1095" s="50" t="str">
        <x:v>Retail Trade</x:v>
      </x:c>
      <x:c r="G1095" s="51" t="n">
        <x:v>7063.325</x:v>
      </x:c>
      <x:c r="H1095" s="51" t="n">
        <x:v>7422.277</x:v>
      </x:c>
      <x:c r="I1095" s="51" t="n">
        <x:v>7994.236</x:v>
      </x:c>
      <x:c r="J1095" s="51" t="n">
        <x:v>8422.889</x:v>
      </x:c>
      <x:c r="K1095" s="51" t="n">
        <x:v>8871.344</x:v>
      </x:c>
      <x:c r="L1095" s="52" t="n">
        <x:f>IFERROR(H1095/G1095-1,"")</x:f>
        <x:v>0.05081912555347512</x:v>
      </x:c>
      <x:c r="M1095" s="52" t="n">
        <x:f>IFERROR(I1095/H1095-1,"")</x:f>
        <x:v>0.0770597755917759</x:v>
      </x:c>
      <x:c r="N1095" s="52" t="n">
        <x:f>IFERROR(J1095/I1095-1,"")</x:f>
        <x:v>0.05362025839617446</x:v>
      </x:c>
      <x:c r="O1095" s="52" t="n">
        <x:f>IFERROR(K1095/J1095-1,"")</x:f>
        <x:v>0.05324242074186181</x:v>
      </x:c>
      <x:c r="P1095" s="52" t="n">
        <x:f>IFERROR((K1095/G1095)^(1/4)-1,"")</x:f>
        <x:v>0.05863209756962573</x:v>
      </x:c>
      <x:c r="Q1095" s="51" t="n">
        <x:v>274.463</x:v>
      </x:c>
      <x:c r="R1095" s="52" t="n">
        <x:f>IFERROR(Q1095/K1095,"")</x:f>
        <x:v>0.03093815322683914</x:v>
      </x:c>
      <x:c r="S1095" s="53" t="n">
        <x:v>38322</x:v>
      </x:c>
      <x:c r="T1095" s="50" t="str">
        <x:v>EDINET_company_history</x:v>
      </x:c>
      <x:c r="U1095" s="50" t="str">
        <x:v>廣岡 大介</x:v>
      </x:c>
      <x:c r="V1095" s="54" t="n">
        <x:v>0.1588</x:v>
      </x:c>
      <x:c r="W1095" s="50" t="str">
        <x:v>廣岡 大介</x:v>
      </x:c>
      <x:c r="X1095" s="50" t="b">
        <x:f>AND(COUNT(L1095:O1095)=4,L1095&gt;='設定'!$B$6,M1095&gt;='設定'!$B$6,N1095&gt;='設定'!$B$6,O1095&gt;='設定'!$B$6)</x:f>
        <x:v>0</x:v>
      </x:c>
      <x:c r="Y1095" s="50" t="b">
        <x:f>AND(COUNT(G1095:K1095)=5,P1095&gt;='設定'!$B$7)</x:f>
        <x:v>0</x:v>
      </x:c>
      <x:c r="Z1095" s="50" t="b">
        <x:f>AND(ISNUMBER(R1095),R1095&gt;='設定'!$B$8)</x:f>
        <x:v>0</x:v>
      </x:c>
      <x:c r="AA1095" s="50" t="b">
        <x:f>AND(ISNUMBER(S1095),S1095&gt;=DATE(YEAR('設定'!$B$10)-'設定'!$B$9,MONTH('設定'!$B$10),DAY('設定'!$B$10)))</x:f>
        <x:v>0</x:v>
      </x:c>
      <x:c r="AB1095" s="55" t="b">
        <x:v>1</x:v>
      </x:c>
      <x:c r="AC1095" s="55" t="b">
        <x:v>1</x:v>
      </x:c>
      <x:c r="AD1095" s="50" t="n">
        <x:f>IF(X1095,1,0)+IF(Z1095,1,0)+IF(AA1095,1,0)+IF(AB1095,1,0)</x:f>
        <x:v>1</x:v>
      </x:c>
      <x:c r="AE1095" s="50" t="n">
        <x:f>IF(Y1095,1,0)+IF(Z1095,1,0)+IF(AA1095,1,0)+IF(AB1095,1,0)</x:f>
        <x:v>1</x:v>
      </x:c>
      <x:c r="AF1095" s="50" t="n">
        <x:f>IF(Y1095,1,0)+IF(Z1095,1,0)+IF(AA1095,1,0)+IF(AC1095,1,0)</x:f>
        <x:v>1</x:v>
      </x:c>
      <x:c r="AG1095" s="53" t="n">
        <x:v>44348</x:v>
      </x:c>
      <x:c r="AH1095" s="50" t="str">
        <x:v>S100W15T</x:v>
      </x:c>
      <x:c r="AI1095" s="50" t="str">
        <x:v>NetSalesSummaryOfBusinessResults</x:v>
      </x:c>
      <x:c r="AJ1095" s="50" t="str">
        <x:v>OperatingIncome</x:v>
      </x:c>
      <x:c r="AK1095" s="53" t="n">
        <x:v>45747</x:v>
      </x:c>
      <x:c r="AL1095" s="50" t="str">
        <x:v>365/365/365/366/365</x:v>
      </x:c>
      <x:c r="AM1095" s="51" t="n">
        <x:v>14450800</x:v>
      </x:c>
      <x:c r="AN1095" s="51" t="n">
        <x:v>157</x:v>
      </x:c>
      <x:c r="AO1095" s="51" t="n">
        <x:f>IFERROR(AM1095*AN1095,"")</x:f>
        <x:v>2268775600</x:v>
      </x:c>
      <x:c r="AP1095" s="56" t="n">
        <x:f>IFERROR(AO1095/(K1095*1000000),"")</x:f>
        <x:v>0.2557420386358595</x:v>
      </x:c>
      <x:c r="AQ1095" s="57" t="n">
        <x:v>11774988.333333334</x:v>
      </x:c>
      <x:c r="AR1095" s="52" t="n">
        <x:v>0.3106512476113415</x:v>
      </x:c>
      <x:c r="AS1095" s="52" t="n">
        <x:v>-0.4963916559406868</x:v>
      </x:c>
      <x:c r="AT1095" s="55" t="b">
        <x:v>0</x:v>
      </x:c>
      <x:c r="AU1095" s="50" t="str">
        <x:v>low_liquidity</x:v>
      </x:c>
      <x:c r="AV1095" s="58" t="n">
        <x:v>-0.1210745808029753</x:v>
      </x:c>
      <x:c r="AW1095" s="50" t="n">
        <x:v>2716</x:v>
      </x:c>
      <x:c r="AX1095" s="50" t="str">
        <x:v>Transformation Moat</x:v>
      </x:c>
      <x:c r="AY1095" s="50" t="str">
        <x:v>既存適格性フィルター不通過: low_liquidity / 60日平均売買代金2,000万円未満</x:v>
      </x:c>
      <x:c r="AZ1095" s="59" t="str">
        <x:v>2025-06-20 12:58</x:v>
      </x:c>
      <x:c r="BA1095" s="53" t="n">
        <x:v>38322</x:v>
      </x:c>
      <x:c r="BB1095" s="50" t="str">
        <x:v>廣岡 大介</x:v>
      </x:c>
      <x:c r="BC1095" s="50"/>
      <x:c r="BD1095" s="50"/>
    </x:row>
    <x:row r="1096">
      <x:c r="A1096" s="50" t="n">
        <x:v>1095</x:v>
      </x:c>
      <x:c r="B1096" s="50" t="str">
        <x:v>4521</x:v>
      </x:c>
      <x:c r="C1096" s="50" t="str">
        <x:v>4521.T</x:v>
      </x:c>
      <x:c r="D1096" s="50" t="str">
        <x:v>KAKEN PHARMACEUTICAL CO.,LTD.</x:v>
      </x:c>
      <x:c r="E1096" s="50" t="str">
        <x:v>Prime Market (Domestic)</x:v>
      </x:c>
      <x:c r="F1096" s="50" t="str">
        <x:v>Pharmaceutical</x:v>
      </x:c>
      <x:c r="G1096" s="51" t="n">
        <x:v>74979</x:v>
      </x:c>
      <x:c r="H1096" s="51" t="n">
        <x:v>76034</x:v>
      </x:c>
      <x:c r="I1096" s="51" t="n">
        <x:v>72984</x:v>
      </x:c>
      <x:c r="J1096" s="51" t="n">
        <x:v>72044</x:v>
      </x:c>
      <x:c r="K1096" s="51" t="n">
        <x:v>94035</x:v>
      </x:c>
      <x:c r="L1096" s="52" t="n">
        <x:f>IFERROR(H1096/G1096-1,"")</x:f>
        <x:v>0.014070606436468847</x:v>
      </x:c>
      <x:c r="M1096" s="52" t="n">
        <x:f>IFERROR(I1096/H1096-1,"")</x:f>
        <x:v>-0.04011363337454299</x:v>
      </x:c>
      <x:c r="N1096" s="52" t="n">
        <x:f>IFERROR(J1096/I1096-1,"")</x:f>
        <x:v>-0.012879535240600704</x:v>
      </x:c>
      <x:c r="O1096" s="52" t="n">
        <x:f>IFERROR(K1096/J1096-1,"")</x:f>
        <x:v>0.30524401754483366</x:v>
      </x:c>
      <x:c r="P1096" s="52" t="n">
        <x:f>IFERROR((K1096/G1096)^(1/4)-1,"")</x:f>
        <x:v>0.058248036257422475</x:v>
      </x:c>
      <x:c r="Q1096" s="51" t="n">
        <x:v>21034</x:v>
      </x:c>
      <x:c r="R1096" s="52" t="n">
        <x:f>IFERROR(Q1096/K1096,"")</x:f>
        <x:v>0.22368267134577552</x:v>
      </x:c>
      <x:c r="S1096" s="53" t="n">
        <x:v>22555</x:v>
      </x:c>
      <x:c r="T1096" s="50" t="str">
        <x:v>EDINET_company_history</x:v>
      </x:c>
      <x:c r="U1096" s="50" t="str">
        <x:v>日本マスタートラスト信託銀行株式会社(信託口)</x:v>
      </x:c>
      <x:c r="V1096" s="54" t="n">
        <x:v>0.1339</x:v>
      </x:c>
      <x:c r="W1096" s="50" t="str">
        <x:v>堀 内 裕 之</x:v>
      </x:c>
      <x:c r="X1096" s="50" t="b">
        <x:f>AND(COUNT(L1096:O1096)=4,L1096&gt;='設定'!$B$6,M1096&gt;='設定'!$B$6,N1096&gt;='設定'!$B$6,O1096&gt;='設定'!$B$6)</x:f>
        <x:v>0</x:v>
      </x:c>
      <x:c r="Y1096" s="50" t="b">
        <x:f>AND(COUNT(G1096:K1096)=5,P1096&gt;='設定'!$B$7)</x:f>
        <x:v>0</x:v>
      </x:c>
      <x:c r="Z1096" s="50" t="b">
        <x:f>AND(ISNUMBER(R1096),R1096&gt;='設定'!$B$8)</x:f>
        <x:v>1</x:v>
      </x:c>
      <x:c r="AA1096" s="50" t="b">
        <x:f>AND(ISNUMBER(S1096),S1096&gt;=DATE(YEAR('設定'!$B$10)-'設定'!$B$9,MONTH('設定'!$B$10),DAY('設定'!$B$10)))</x:f>
        <x:v>0</x:v>
      </x:c>
      <x:c r="AB1096" s="55" t="b">
        <x:v>0</x:v>
      </x:c>
      <x:c r="AC1096" s="55" t="b">
        <x:v>0</x:v>
      </x:c>
      <x:c r="AD1096" s="50" t="n">
        <x:f>IF(X1096,1,0)+IF(Z1096,1,0)+IF(AA1096,1,0)+IF(AB1096,1,0)</x:f>
        <x:v>1</x:v>
      </x:c>
      <x:c r="AE1096" s="50" t="n">
        <x:f>IF(Y1096,1,0)+IF(Z1096,1,0)+IF(AA1096,1,0)+IF(AB1096,1,0)</x:f>
        <x:v>1</x:v>
      </x:c>
      <x:c r="AF1096" s="50" t="n">
        <x:f>IF(Y1096,1,0)+IF(Z1096,1,0)+IF(AA1096,1,0)+IF(AC1096,1,0)</x:f>
        <x:v>1</x:v>
      </x:c>
      <x:c r="AG1096" s="53" t="n">
        <x:v>44348</x:v>
      </x:c>
      <x:c r="AH1096" s="50" t="str">
        <x:v>S100W4L7</x:v>
      </x:c>
      <x:c r="AI1096" s="50" t="str">
        <x:v>NetSalesSummaryOfBusinessResults</x:v>
      </x:c>
      <x:c r="AJ1096" s="50" t="str">
        <x:v>OperatingIncome</x:v>
      </x:c>
      <x:c r="AK1096" s="53" t="n">
        <x:v>45747</x:v>
      </x:c>
      <x:c r="AL1096" s="50" t="str">
        <x:v>365/365/365/366/365</x:v>
      </x:c>
      <x:c r="AM1096" s="51" t="n">
        <x:v>38497530</x:v>
      </x:c>
      <x:c r="AN1096" s="51" t="n">
        <x:v>3895</x:v>
      </x:c>
      <x:c r="AO1096" s="51" t="n">
        <x:f>IFERROR(AM1096*AN1096,"")</x:f>
        <x:v>149947879350</x:v>
      </x:c>
      <x:c r="AP1096" s="56" t="n">
        <x:f>IFERROR(AO1096/(K1096*1000000),"")</x:f>
        <x:v>1.59459647312171</x:v>
      </x:c>
      <x:c r="AQ1096" s="57" t="n">
        <x:v>515517875</x:v>
      </x:c>
      <x:c r="AR1096" s="52" t="n">
        <x:v>0.1937482689482329</x:v>
      </x:c>
      <x:c r="AS1096" s="52" t="n">
        <x:v>-0.3317045836473485</x:v>
      </x:c>
      <x:c r="AT1096" s="55" t="b">
        <x:v>1</x:v>
      </x:c>
      <x:c r="AU1096" s="50"/>
      <x:c r="AV1096" s="58" t="n">
        <x:v>0.199158451804678</x:v>
      </x:c>
      <x:c r="AW1096" s="50" t="n">
        <x:v>715</x:v>
      </x:c>
      <x:c r="AX1096" s="50" t="str">
        <x:v>Core Moat</x:v>
      </x:c>
      <x:c r="AY1096" s="50" t="str">
        <x:v>目立つ機械的警告なし（定性確認は別途必要）</x:v>
      </x:c>
      <x:c r="AZ1096" s="59" t="str">
        <x:v>2025-06-26 10:38</x:v>
      </x:c>
      <x:c r="BA1096" s="53" t="n">
        <x:v>22555</x:v>
      </x:c>
      <x:c r="BB1096" s="50"/>
      <x:c r="BC1096" s="50"/>
      <x:c r="BD1096" s="50" t="str">
        <x:v>TOPIX Small 1</x:v>
      </x:c>
    </x:row>
    <x:row r="1097">
      <x:c r="A1097" s="50" t="n">
        <x:v>1096</x:v>
      </x:c>
      <x:c r="B1097" s="50" t="str">
        <x:v>7180</x:v>
      </x:c>
      <x:c r="C1097" s="50" t="str">
        <x:v>7180.T</x:v>
      </x:c>
      <x:c r="D1097" s="50" t="str">
        <x:v>Kyushu Financial Group,Inc.</x:v>
      </x:c>
      <x:c r="E1097" s="50" t="str">
        <x:v>Prime Market (Domestic)</x:v>
      </x:c>
      <x:c r="F1097" s="50" t="str">
        <x:v>Banks</x:v>
      </x:c>
      <x:c r="G1097" s="51" t="n">
        <x:v>8992</x:v>
      </x:c>
      <x:c r="H1097" s="51" t="n">
        <x:v>9533</x:v>
      </x:c>
      <x:c r="I1097" s="51" t="n">
        <x:v>9711</x:v>
      </x:c>
      <x:c r="J1097" s="51" t="n">
        <x:v>10012</x:v>
      </x:c>
      <x:c r="K1097" s="51" t="n">
        <x:v>11263</x:v>
      </x:c>
      <x:c r="L1097" s="52" t="n">
        <x:f>IFERROR(H1097/G1097-1,"")</x:f>
        <x:v>0.06016459074733094</x:v>
      </x:c>
      <x:c r="M1097" s="52" t="n">
        <x:f>IFERROR(I1097/H1097-1,"")</x:f>
        <x:v>0.018671981537816018</x:v>
      </x:c>
      <x:c r="N1097" s="52" t="n">
        <x:f>IFERROR(J1097/I1097-1,"")</x:f>
        <x:v>0.030995777983729766</x:v>
      </x:c>
      <x:c r="O1097" s="52" t="n">
        <x:f>IFERROR(K1097/J1097-1,"")</x:f>
        <x:v>0.12495005992808639</x:v>
      </x:c>
      <x:c r="P1097" s="52" t="n">
        <x:f>IFERROR((K1097/G1097)^(1/4)-1,"")</x:f>
        <x:v>0.05791176387951613</x:v>
      </x:c>
      <x:c r="Q1097" s="51" t="n">
        <x:v>8232</x:v>
      </x:c>
      <x:c r="R1097" s="52" t="n">
        <x:f>IFERROR(Q1097/K1097,"")</x:f>
        <x:v>0.7308887507768801</x:v>
      </x:c>
      <x:c r="S1097" s="53" t="n">
        <x:v>42278</x:v>
      </x:c>
      <x:c r="T1097" s="50" t="str">
        <x:v>EDINET_company_history</x:v>
      </x:c>
      <x:c r="U1097" s="50" t="str">
        <x:v>日本マスタートラスト信託銀行株式会社（信託口）</x:v>
      </x:c>
      <x:c r="V1097" s="54" t="n">
        <x:v>0.114</x:v>
      </x:c>
      <x:c r="W1097" s="50" t="str">
        <x:v>郡山 明久 / 笠原 慶久</x:v>
      </x:c>
      <x:c r="X1097" s="50" t="b">
        <x:f>AND(COUNT(L1097:O1097)=4,L1097&gt;='設定'!$B$6,M1097&gt;='設定'!$B$6,N1097&gt;='設定'!$B$6,O1097&gt;='設定'!$B$6)</x:f>
        <x:v>0</x:v>
      </x:c>
      <x:c r="Y1097" s="50" t="b">
        <x:f>AND(COUNT(G1097:K1097)=5,P1097&gt;='設定'!$B$7)</x:f>
        <x:v>0</x:v>
      </x:c>
      <x:c r="Z1097" s="50" t="b">
        <x:f>AND(ISNUMBER(R1097),R1097&gt;='設定'!$B$8)</x:f>
        <x:v>1</x:v>
      </x:c>
      <x:c r="AA1097" s="50" t="b">
        <x:f>AND(ISNUMBER(S1097),S1097&gt;=DATE(YEAR('設定'!$B$10)-'設定'!$B$9,MONTH('設定'!$B$10),DAY('設定'!$B$10)))</x:f>
        <x:v>0</x:v>
      </x:c>
      <x:c r="AB1097" s="55" t="b">
        <x:v>0</x:v>
      </x:c>
      <x:c r="AC1097" s="55" t="b">
        <x:v>0</x:v>
      </x:c>
      <x:c r="AD1097" s="50" t="n">
        <x:f>IF(X1097,1,0)+IF(Z1097,1,0)+IF(AA1097,1,0)+IF(AB1097,1,0)</x:f>
        <x:v>1</x:v>
      </x:c>
      <x:c r="AE1097" s="50" t="n">
        <x:f>IF(Y1097,1,0)+IF(Z1097,1,0)+IF(AA1097,1,0)+IF(AB1097,1,0)</x:f>
        <x:v>1</x:v>
      </x:c>
      <x:c r="AF1097" s="50" t="n">
        <x:f>IF(Y1097,1,0)+IF(Z1097,1,0)+IF(AA1097,1,0)+IF(AC1097,1,0)</x:f>
        <x:v>1</x:v>
      </x:c>
      <x:c r="AG1097" s="53" t="n">
        <x:v>44348</x:v>
      </x:c>
      <x:c r="AH1097" s="50" t="str">
        <x:v>S100VZYY</x:v>
      </x:c>
      <x:c r="AI1097" s="50" t="str">
        <x:v>OperatingRevenue1SummaryOfBusinessResults</x:v>
      </x:c>
      <x:c r="AJ1097" s="50" t="str">
        <x:v>OperatingIncome</x:v>
      </x:c>
      <x:c r="AK1097" s="53" t="n">
        <x:v>45747</x:v>
      </x:c>
      <x:c r="AL1097" s="50" t="str">
        <x:v>365/365/365/366/365</x:v>
      </x:c>
      <x:c r="AM1097" s="51" t="n">
        <x:v>433410078</x:v>
      </x:c>
      <x:c r="AN1097" s="51" t="n">
        <x:v>1349.5</x:v>
      </x:c>
      <x:c r="AO1097" s="51" t="n">
        <x:f>IFERROR(AM1097*AN1097,"")</x:f>
        <x:v>584886900261</x:v>
      </x:c>
      <x:c r="AP1097" s="56" t="n">
        <x:f>IFERROR(AO1097/(K1097*1000000),"")</x:f>
        <x:v>51.92993876063216</x:v>
      </x:c>
      <x:c r="AQ1097" s="57" t="n">
        <x:v>1686753779.1666667</x:v>
      </x:c>
      <x:c r="AR1097" s="52" t="n">
        <x:v>0.3475172439750795</x:v>
      </x:c>
      <x:c r="AS1097" s="52" t="n">
        <x:v>-0.5298022465249733</x:v>
      </x:c>
      <x:c r="AT1097" s="55" t="b">
        <x:v>1</x:v>
      </x:c>
      <x:c r="AU1097" s="50"/>
      <x:c r="AV1097" s="58" t="n">
        <x:v>0.0205487831139531</x:v>
      </x:c>
      <x:c r="AW1097" s="50" t="n">
        <x:v>1711</x:v>
      </x:c>
      <x:c r="AX1097" s="50" t="str">
        <x:v>Core Moat</x:v>
      </x:c>
      <x:c r="AY1097" s="50" t="str">
        <x:v>概算PSR15倍以上</x:v>
      </x:c>
      <x:c r="AZ1097" s="59" t="str">
        <x:v>2025-06-19 15:30</x:v>
      </x:c>
      <x:c r="BA1097" s="53" t="n">
        <x:v>42278</x:v>
      </x:c>
      <x:c r="BB1097" s="50"/>
      <x:c r="BC1097" s="50"/>
      <x:c r="BD1097" s="50" t="str">
        <x:v>TOPIX Mid400</x:v>
      </x:c>
    </x:row>
    <x:row r="1098">
      <x:c r="A1098" s="50" t="n">
        <x:v>1097</x:v>
      </x:c>
      <x:c r="B1098" s="50" t="str">
        <x:v>3195</x:v>
      </x:c>
      <x:c r="C1098" s="50" t="str">
        <x:v>3195.T</x:v>
      </x:c>
      <x:c r="D1098" s="50" t="str">
        <x:v>GENERATION PASS CO.,LTD.</x:v>
      </x:c>
      <x:c r="E1098" s="50" t="str">
        <x:v>Growth Market(Domestic)</x:v>
      </x:c>
      <x:c r="F1098" s="50" t="str">
        <x:v>Retail Trade</x:v>
      </x:c>
      <x:c r="G1098" s="51" t="n">
        <x:v>13224.12</x:v>
      </x:c>
      <x:c r="H1098" s="51" t="n">
        <x:v>15979.756</x:v>
      </x:c>
      <x:c r="I1098" s="51" t="n">
        <x:v>15151.862</x:v>
      </x:c>
      <x:c r="J1098" s="51" t="n">
        <x:v>16235.491</x:v>
      </x:c>
      <x:c r="K1098" s="51" t="n">
        <x:v>16552.295</x:v>
      </x:c>
      <x:c r="L1098" s="52" t="n">
        <x:f>IFERROR(H1098/G1098-1,"")</x:f>
        <x:v>0.20837953678581256</x:v>
      </x:c>
      <x:c r="M1098" s="52" t="n">
        <x:f>IFERROR(I1098/H1098-1,"")</x:f>
        <x:v>-0.05180892624393019</x:v>
      </x:c>
      <x:c r="N1098" s="52" t="n">
        <x:f>IFERROR(J1098/I1098-1,"")</x:f>
        <x:v>0.071517876812764</x:v>
      </x:c>
      <x:c r="O1098" s="52" t="n">
        <x:f>IFERROR(K1098/J1098-1,"")</x:f>
        <x:v>0.019513053223952248</x:v>
      </x:c>
      <x:c r="P1098" s="52" t="n">
        <x:f>IFERROR((K1098/G1098)^(1/4)-1,"")</x:f>
        <x:v>0.057725218673883694</x:v>
      </x:c>
      <x:c r="Q1098" s="51" t="n">
        <x:v>114.378</x:v>
      </x:c>
      <x:c r="R1098" s="52" t="n">
        <x:f>IFERROR(Q1098/K1098,"")</x:f>
        <x:v>0.006910099173558713</x:v>
      </x:c>
      <x:c r="S1098" s="53" t="n">
        <x:v>41883</x:v>
      </x:c>
      <x:c r="T1098" s="50" t="str">
        <x:v>EDINET_company_history</x:v>
      </x:c>
      <x:c r="U1098" s="50" t="str">
        <x:v>岡本 洋明</x:v>
      </x:c>
      <x:c r="V1098" s="54" t="n">
        <x:v>0.3231</x:v>
      </x:c>
      <x:c r="W1098" s="50" t="str">
        <x:v>岡本 洋明</x:v>
      </x:c>
      <x:c r="X1098" s="50" t="b">
        <x:f>AND(COUNT(L1098:O1098)=4,L1098&gt;='設定'!$B$6,M1098&gt;='設定'!$B$6,N1098&gt;='設定'!$B$6,O1098&gt;='設定'!$B$6)</x:f>
        <x:v>0</x:v>
      </x:c>
      <x:c r="Y1098" s="50" t="b">
        <x:f>AND(COUNT(G1098:K1098)=5,P1098&gt;='設定'!$B$7)</x:f>
        <x:v>0</x:v>
      </x:c>
      <x:c r="Z1098" s="50" t="b">
        <x:f>AND(ISNUMBER(R1098),R1098&gt;='設定'!$B$8)</x:f>
        <x:v>0</x:v>
      </x:c>
      <x:c r="AA1098" s="50" t="b">
        <x:f>AND(ISNUMBER(S1098),S1098&gt;=DATE(YEAR('設定'!$B$10)-'設定'!$B$9,MONTH('設定'!$B$10),DAY('設定'!$B$10)))</x:f>
        <x:v>0</x:v>
      </x:c>
      <x:c r="AB1098" s="55" t="b">
        <x:v>1</x:v>
      </x:c>
      <x:c r="AC1098" s="55" t="b">
        <x:v>1</x:v>
      </x:c>
      <x:c r="AD1098" s="50" t="n">
        <x:f>IF(X1098,1,0)+IF(Z1098,1,0)+IF(AA1098,1,0)+IF(AB1098,1,0)</x:f>
        <x:v>1</x:v>
      </x:c>
      <x:c r="AE1098" s="50" t="n">
        <x:f>IF(Y1098,1,0)+IF(Z1098,1,0)+IF(AA1098,1,0)+IF(AB1098,1,0)</x:f>
        <x:v>1</x:v>
      </x:c>
      <x:c r="AF1098" s="50" t="n">
        <x:f>IF(Y1098,1,0)+IF(Z1098,1,0)+IF(AA1098,1,0)+IF(AC1098,1,0)</x:f>
        <x:v>1</x:v>
      </x:c>
      <x:c r="AG1098" s="53" t="n">
        <x:v>44348</x:v>
      </x:c>
      <x:c r="AH1098" s="50" t="str">
        <x:v>S100XHU3</x:v>
      </x:c>
      <x:c r="AI1098" s="50" t="str">
        <x:v>NetSalesSummaryOfBusinessResults</x:v>
      </x:c>
      <x:c r="AJ1098" s="50" t="str">
        <x:v>OperatingIncome</x:v>
      </x:c>
      <x:c r="AK1098" s="53" t="n">
        <x:v>45961</x:v>
      </x:c>
      <x:c r="AL1098" s="50" t="str">
        <x:v>365/365/365/366/365</x:v>
      </x:c>
      <x:c r="AM1098" s="51" t="n">
        <x:v>8117540</x:v>
      </x:c>
      <x:c r="AN1098" s="51" t="n">
        <x:v>443</x:v>
      </x:c>
      <x:c r="AO1098" s="51" t="n">
        <x:f>IFERROR(AM1098*AN1098,"")</x:f>
        <x:v>3596070220</x:v>
      </x:c>
      <x:c r="AP1098" s="56" t="n">
        <x:f>IFERROR(AO1098/(K1098*1000000),"")</x:f>
        <x:v>0.21725508275438543</x:v>
      </x:c>
      <x:c r="AQ1098" s="57" t="n">
        <x:v>32570341.666666668</x:v>
      </x:c>
      <x:c r="AR1098" s="52" t="n">
        <x:v>0.5598781726464762</x:v>
      </x:c>
      <x:c r="AS1098" s="52" t="n">
        <x:v>-0.6952380952380952</x:v>
      </x:c>
      <x:c r="AT1098" s="55" t="b">
        <x:v>1</x:v>
      </x:c>
      <x:c r="AU1098" s="50"/>
      <x:c r="AV1098" s="58" t="n">
        <x:v>-0.4189726382966395</x:v>
      </x:c>
      <x:c r="AW1098" s="50" t="n">
        <x:v>3436</x:v>
      </x:c>
      <x:c r="AX1098" s="50" t="str">
        <x:v>Transformation Moat</x:v>
      </x:c>
      <x:c r="AY1098" s="50" t="str">
        <x:v>ローカル5年最大下落率-60%以下</x:v>
      </x:c>
      <x:c r="AZ1098" s="59" t="str">
        <x:v>2026-01-29 15:23</x:v>
      </x:c>
      <x:c r="BA1098" s="53" t="n">
        <x:v>41883</x:v>
      </x:c>
      <x:c r="BB1098" s="50" t="str">
        <x:v>岡本 洋明</x:v>
      </x:c>
      <x:c r="BC1098" s="50"/>
      <x:c r="BD1098" s="50"/>
    </x:row>
    <x:row r="1099">
      <x:c r="A1099" s="50" t="n">
        <x:v>1098</x:v>
      </x:c>
      <x:c r="B1099" s="50" t="str">
        <x:v>7088</x:v>
      </x:c>
      <x:c r="C1099" s="50" t="str">
        <x:v>7088.T</x:v>
      </x:c>
      <x:c r="D1099" s="50" t="str">
        <x:v>Forum Engineering Inc.</x:v>
      </x:c>
      <x:c r="E1099" s="50" t="str">
        <x:v>Prime Market (Domestic)</x:v>
      </x:c>
      <x:c r="F1099" s="50" t="str">
        <x:v>Services</x:v>
      </x:c>
      <x:c r="G1099" s="51" t="n">
        <x:v>27728</x:v>
      </x:c>
      <x:c r="H1099" s="51" t="n">
        <x:v>26914</x:v>
      </x:c>
      <x:c r="I1099" s="51" t="n">
        <x:v>28751</x:v>
      </x:c>
      <x:c r="J1099" s="51" t="n">
        <x:v>31279</x:v>
      </x:c>
      <x:c r="K1099" s="51" t="n">
        <x:v>34683</x:v>
      </x:c>
      <x:c r="L1099" s="52" t="n">
        <x:f>IFERROR(H1099/G1099-1,"")</x:f>
        <x:v>-0.029356607039815352</x:v>
      </x:c>
      <x:c r="M1099" s="52" t="n">
        <x:f>IFERROR(I1099/H1099-1,"")</x:f>
        <x:v>0.068254440068366</x:v>
      </x:c>
      <x:c r="N1099" s="52" t="n">
        <x:f>IFERROR(J1099/I1099-1,"")</x:f>
        <x:v>0.08792737643908044</x:v>
      </x:c>
      <x:c r="O1099" s="52" t="n">
        <x:f>IFERROR(K1099/J1099-1,"")</x:f>
        <x:v>0.10882700853607852</x:v>
      </x:c>
      <x:c r="P1099" s="52" t="n">
        <x:f>IFERROR((K1099/G1099)^(1/4)-1,"")</x:f>
        <x:v>0.05754663483108868</x:v>
      </x:c>
      <x:c r="Q1099" s="51" t="n">
        <x:v>4587</x:v>
      </x:c>
      <x:c r="R1099" s="52" t="n">
        <x:f>IFERROR(Q1099/K1099,"")</x:f>
        <x:v>0.13225499524262607</x:v>
      </x:c>
      <x:c r="S1099" s="53" t="n">
        <x:v>43891</x:v>
      </x:c>
      <x:c r="T1099" s="50" t="str">
        <x:v>EDINET_company_history</x:v>
      </x:c>
      <x:c r="U1099" s="50" t="str">
        <x:v>株式会社ラテールホールディングス</x:v>
      </x:c>
      <x:c r="V1099" s="54" t="n">
        <x:v>0.3755</x:v>
      </x:c>
      <x:c r="W1099" s="50" t="str">
        <x:v>佐藤 勉 / 本畑 弘人</x:v>
      </x:c>
      <x:c r="X1099" s="50" t="b">
        <x:f>AND(COUNT(L1099:O1099)=4,L1099&gt;='設定'!$B$6,M1099&gt;='設定'!$B$6,N1099&gt;='設定'!$B$6,O1099&gt;='設定'!$B$6)</x:f>
        <x:v>0</x:v>
      </x:c>
      <x:c r="Y1099" s="50" t="b">
        <x:f>AND(COUNT(G1099:K1099)=5,P1099&gt;='設定'!$B$7)</x:f>
        <x:v>0</x:v>
      </x:c>
      <x:c r="Z1099" s="50" t="b">
        <x:f>AND(ISNUMBER(R1099),R1099&gt;='設定'!$B$8)</x:f>
        <x:v>1</x:v>
      </x:c>
      <x:c r="AA1099" s="50" t="b">
        <x:f>AND(ISNUMBER(S1099),S1099&gt;=DATE(YEAR('設定'!$B$10)-'設定'!$B$9,MONTH('設定'!$B$10),DAY('設定'!$B$10)))</x:f>
        <x:v>0</x:v>
      </x:c>
      <x:c r="AB1099" s="55" t="b">
        <x:v>0</x:v>
      </x:c>
      <x:c r="AC1099" s="55" t="b">
        <x:v>0</x:v>
      </x:c>
      <x:c r="AD1099" s="50" t="n">
        <x:f>IF(X1099,1,0)+IF(Z1099,1,0)+IF(AA1099,1,0)+IF(AB1099,1,0)</x:f>
        <x:v>1</x:v>
      </x:c>
      <x:c r="AE1099" s="50" t="n">
        <x:f>IF(Y1099,1,0)+IF(Z1099,1,0)+IF(AA1099,1,0)+IF(AB1099,1,0)</x:f>
        <x:v>1</x:v>
      </x:c>
      <x:c r="AF1099" s="50" t="n">
        <x:f>IF(Y1099,1,0)+IF(Z1099,1,0)+IF(AA1099,1,0)+IF(AC1099,1,0)</x:f>
        <x:v>1</x:v>
      </x:c>
      <x:c r="AG1099" s="53" t="n">
        <x:v>44348</x:v>
      </x:c>
      <x:c r="AH1099" s="50" t="str">
        <x:v>S100W14Y</x:v>
      </x:c>
      <x:c r="AI1099" s="50" t="str">
        <x:v>NetSalesSummaryOfBusinessResults</x:v>
      </x:c>
      <x:c r="AJ1099" s="50" t="str">
        <x:v>OperatingIncome</x:v>
      </x:c>
      <x:c r="AK1099" s="53" t="n">
        <x:v>45747</x:v>
      </x:c>
      <x:c r="AL1099" s="50" t="str">
        <x:v>365/365/365/366/365</x:v>
      </x:c>
      <x:c r="AM1099" s="51" t="n">
        <x:v>52562900</x:v>
      </x:c>
      <x:c r="AN1099" s="51" t="n">
        <x:v>1699</x:v>
      </x:c>
      <x:c r="AO1099" s="51" t="n">
        <x:f>IFERROR(AM1099*AN1099,"")</x:f>
        <x:v>89304367100</x:v>
      </x:c>
      <x:c r="AP1099" s="56" t="n">
        <x:f>IFERROR(AO1099/(K1099*1000000),"")</x:f>
        <x:v>2.574874350546377</x:v>
      </x:c>
      <x:c r="AQ1099" s="57" t="n">
        <x:v>48907260</x:v>
      </x:c>
      <x:c r="AR1099" s="52" t="n">
        <x:v>0.3084645504804307</x:v>
      </x:c>
      <x:c r="AS1099" s="52" t="n">
        <x:v>-0.2287334892533782</x:v>
      </x:c>
      <x:c r="AT1099" s="55" t="b">
        <x:v>1</x:v>
      </x:c>
      <x:c r="AU1099" s="50"/>
      <x:c r="AV1099" s="58" t="n">
        <x:v>0.3122345924126313</x:v>
      </x:c>
      <x:c r="AW1099" s="50" t="n">
        <x:v>400</x:v>
      </x:c>
      <x:c r="AX1099" s="50" t="str">
        <x:v>Discovery</x:v>
      </x:c>
      <x:c r="AY1099" s="50" t="str">
        <x:v>目立つ機械的警告なし（定性確認は別途必要）</x:v>
      </x:c>
      <x:c r="AZ1099" s="59" t="str">
        <x:v>2025-06-20 12:34</x:v>
      </x:c>
      <x:c r="BA1099" s="53" t="n">
        <x:v>43891</x:v>
      </x:c>
      <x:c r="BB1099" s="50"/>
      <x:c r="BC1099" s="50"/>
      <x:c r="BD1099" s="50"/>
    </x:row>
    <x:row r="1100">
      <x:c r="A1100" s="50" t="n">
        <x:v>1099</x:v>
      </x:c>
      <x:c r="B1100" s="50" t="str">
        <x:v>7931</x:v>
      </x:c>
      <x:c r="C1100" s="50" t="str">
        <x:v>7931.T</x:v>
      </x:c>
      <x:c r="D1100" s="50" t="str">
        <x:v>MIRAI INDUSTRY CO.,LTD.</x:v>
      </x:c>
      <x:c r="E1100" s="50" t="str">
        <x:v>Prime Market (Domestic)</x:v>
      </x:c>
      <x:c r="F1100" s="50" t="str">
        <x:v>Chemicals</x:v>
      </x:c>
      <x:c r="G1100" s="51" t="n">
        <x:v>36069</x:v>
      </x:c>
      <x:c r="H1100" s="51" t="n">
        <x:v>36905</x:v>
      </x:c>
      <x:c r="I1100" s="51" t="n">
        <x:v>39568</x:v>
      </x:c>
      <x:c r="J1100" s="51" t="n">
        <x:v>44091</x:v>
      </x:c>
      <x:c r="K1100" s="51" t="n">
        <x:v>45113</x:v>
      </x:c>
      <x:c r="L1100" s="52" t="n">
        <x:f>IFERROR(H1100/G1100-1,"")</x:f>
        <x:v>0.023177798109179637</x:v>
      </x:c>
      <x:c r="M1100" s="52" t="n">
        <x:f>IFERROR(I1100/H1100-1,"")</x:f>
        <x:v>0.07215824414036032</x:v>
      </x:c>
      <x:c r="N1100" s="52" t="n">
        <x:f>IFERROR(J1100/I1100-1,"")</x:f>
        <x:v>0.1143095430651031</x:v>
      </x:c>
      <x:c r="O1100" s="52" t="n">
        <x:f>IFERROR(K1100/J1100-1,"")</x:f>
        <x:v>0.023179333650858558</x:v>
      </x:c>
      <x:c r="P1100" s="52" t="n">
        <x:f>IFERROR((K1100/G1100)^(1/4)-1,"")</x:f>
        <x:v>0.05752806507304076</x:v>
      </x:c>
      <x:c r="Q1100" s="51" t="n">
        <x:v>6897</x:v>
      </x:c>
      <x:c r="R1100" s="52" t="n">
        <x:f>IFERROR(Q1100/K1100,"")</x:f>
        <x:v>0.15288276106665485</x:v>
      </x:c>
      <x:c r="S1100" s="53" t="n">
        <x:v>33543</x:v>
      </x:c>
      <x:c r="T1100" s="50" t="str">
        <x:v>EDINET_company_history</x:v>
      </x:c>
      <x:c r="U1100" s="50" t="str">
        <x:v>未来A.K.O株式会社</x:v>
      </x:c>
      <x:c r="V1100" s="54" t="n">
        <x:v>0.1384</x:v>
      </x:c>
      <x:c r="W1100" s="50" t="str">
        <x:v>中島 靖</x:v>
      </x:c>
      <x:c r="X1100" s="50" t="b">
        <x:f>AND(COUNT(L1100:O1100)=4,L1100&gt;='設定'!$B$6,M1100&gt;='設定'!$B$6,N1100&gt;='設定'!$B$6,O1100&gt;='設定'!$B$6)</x:f>
        <x:v>0</x:v>
      </x:c>
      <x:c r="Y1100" s="50" t="b">
        <x:f>AND(COUNT(G1100:K1100)=5,P1100&gt;='設定'!$B$7)</x:f>
        <x:v>0</x:v>
      </x:c>
      <x:c r="Z1100" s="50" t="b">
        <x:f>AND(ISNUMBER(R1100),R1100&gt;='設定'!$B$8)</x:f>
        <x:v>1</x:v>
      </x:c>
      <x:c r="AA1100" s="50" t="b">
        <x:f>AND(ISNUMBER(S1100),S1100&gt;=DATE(YEAR('設定'!$B$10)-'設定'!$B$9,MONTH('設定'!$B$10),DAY('設定'!$B$10)))</x:f>
        <x:v>0</x:v>
      </x:c>
      <x:c r="AB1100" s="55" t="b">
        <x:v>0</x:v>
      </x:c>
      <x:c r="AC1100" s="55" t="b">
        <x:v>0</x:v>
      </x:c>
      <x:c r="AD1100" s="50" t="n">
        <x:f>IF(X1100,1,0)+IF(Z1100,1,0)+IF(AA1100,1,0)+IF(AB1100,1,0)</x:f>
        <x:v>1</x:v>
      </x:c>
      <x:c r="AE1100" s="50" t="n">
        <x:f>IF(Y1100,1,0)+IF(Z1100,1,0)+IF(AA1100,1,0)+IF(AB1100,1,0)</x:f>
        <x:v>1</x:v>
      </x:c>
      <x:c r="AF1100" s="50" t="n">
        <x:f>IF(Y1100,1,0)+IF(Z1100,1,0)+IF(AA1100,1,0)+IF(AC1100,1,0)</x:f>
        <x:v>1</x:v>
      </x:c>
      <x:c r="AG1100" s="53" t="n">
        <x:v>44348</x:v>
      </x:c>
      <x:c r="AH1100" s="50" t="str">
        <x:v>S100VXQL</x:v>
      </x:c>
      <x:c r="AI1100" s="50" t="str">
        <x:v>NetSalesSummaryOfBusinessResults</x:v>
      </x:c>
      <x:c r="AJ1100" s="50" t="str">
        <x:v>OperatingIncome</x:v>
      </x:c>
      <x:c r="AK1100" s="53" t="n">
        <x:v>45736</x:v>
      </x:c>
      <x:c r="AL1100" s="50" t="str">
        <x:v>365/365/365/366/365</x:v>
      </x:c>
      <x:c r="AM1100" s="51" t="n">
        <x:v>17210386</x:v>
      </x:c>
      <x:c r="AN1100" s="51" t="n">
        <x:v>3070</x:v>
      </x:c>
      <x:c r="AO1100" s="51" t="n">
        <x:f>IFERROR(AM1100*AN1100,"")</x:f>
        <x:v>52835885020</x:v>
      </x:c>
      <x:c r="AP1100" s="56" t="n">
        <x:f>IFERROR(AO1100/(K1100*1000000),"")</x:f>
        <x:v>1.1711897905260125</x:v>
      </x:c>
      <x:c r="AQ1100" s="57" t="n">
        <x:v>145170931.66666666</x:v>
      </x:c>
      <x:c r="AR1100" s="52" t="n">
        <x:v>0.3092398008975174</x:v>
      </x:c>
      <x:c r="AS1100" s="52" t="n">
        <x:v>-0.4286821630471917</x:v>
      </x:c>
      <x:c r="AT1100" s="55" t="b">
        <x:v>1</x:v>
      </x:c>
      <x:c r="AU1100" s="50"/>
      <x:c r="AV1100" s="58" t="n">
        <x:v>0.1263432581050019</x:v>
      </x:c>
      <x:c r="AW1100" s="50" t="n">
        <x:v>1080</x:v>
      </x:c>
      <x:c r="AX1100" s="50" t="str">
        <x:v>Core Moat</x:v>
      </x:c>
      <x:c r="AY1100" s="50" t="str">
        <x:v>目立つ機械的警告なし（定性確認は別途必要）</x:v>
      </x:c>
      <x:c r="AZ1100" s="59" t="str">
        <x:v>2025-06-16 09:03</x:v>
      </x:c>
      <x:c r="BA1100" s="53" t="n">
        <x:v>33543</x:v>
      </x:c>
      <x:c r="BB1100" s="50"/>
      <x:c r="BC1100" s="50"/>
      <x:c r="BD1100" s="50" t="str">
        <x:v>TOPIX Small 2</x:v>
      </x:c>
    </x:row>
    <x:row r="1101">
      <x:c r="A1101" s="50" t="n">
        <x:v>1100</x:v>
      </x:c>
      <x:c r="B1101" s="50" t="str">
        <x:v>9006</x:v>
      </x:c>
      <x:c r="C1101" s="50" t="str">
        <x:v>9006.T</x:v>
      </x:c>
      <x:c r="D1101" s="50" t="str">
        <x:v>Keikyu Corporation</x:v>
      </x:c>
      <x:c r="E1101" s="50" t="str">
        <x:v>Prime Market (Domestic)</x:v>
      </x:c>
      <x:c r="F1101" s="50" t="str">
        <x:v>Land Transportation</x:v>
      </x:c>
      <x:c r="G1101" s="51" t="n">
        <x:v>234964</x:v>
      </x:c>
      <x:c r="H1101" s="51" t="n">
        <x:v>265237</x:v>
      </x:c>
      <x:c r="I1101" s="51" t="n">
        <x:v>253005</x:v>
      </x:c>
      <x:c r="J1101" s="51" t="n">
        <x:v>280624</x:v>
      </x:c>
      <x:c r="K1101" s="51" t="n">
        <x:v>293860</x:v>
      </x:c>
      <x:c r="L1101" s="52" t="n">
        <x:f>IFERROR(H1101/G1101-1,"")</x:f>
        <x:v>0.1288410139425613</x:v>
      </x:c>
      <x:c r="M1101" s="52" t="n">
        <x:f>IFERROR(I1101/H1101-1,"")</x:f>
        <x:v>-0.046117246085576324</x:v>
      </x:c>
      <x:c r="N1101" s="52" t="n">
        <x:f>IFERROR(J1101/I1101-1,"")</x:f>
        <x:v>0.10916385051678823</x:v>
      </x:c>
      <x:c r="O1101" s="52" t="n">
        <x:f>IFERROR(K1101/J1101-1,"")</x:f>
        <x:v>0.04716631506927427</x:v>
      </x:c>
      <x:c r="P1101" s="52" t="n">
        <x:f>IFERROR((K1101/G1101)^(1/4)-1,"")</x:f>
        <x:v>0.0575107402293864</x:v>
      </x:c>
      <x:c r="Q1101" s="51" t="n">
        <x:v>35642</x:v>
      </x:c>
      <x:c r="R1101" s="52" t="n">
        <x:f>IFERROR(Q1101/K1101,"")</x:f>
        <x:v>0.12128904920710543</x:v>
      </x:c>
      <x:c r="S1101" s="53" t="n">
        <x:v>18019</x:v>
      </x:c>
      <x:c r="T1101" s="50" t="str">
        <x:v>EDINET_company_history</x:v>
      </x:c>
      <x:c r="U1101" s="50" t="str">
        <x:v>日本マスタートラスト信託銀行株式会社（信託口）</x:v>
      </x:c>
      <x:c r="V1101" s="54" t="n">
        <x:v>0.1146</x:v>
      </x:c>
      <x:c r="W1101" s="50" t="str">
        <x:v>原 田 一 之 / 川 俣 幸 宏</x:v>
      </x:c>
      <x:c r="X1101" s="50" t="b">
        <x:f>AND(COUNT(L1101:O1101)=4,L1101&gt;='設定'!$B$6,M1101&gt;='設定'!$B$6,N1101&gt;='設定'!$B$6,O1101&gt;='設定'!$B$6)</x:f>
        <x:v>0</x:v>
      </x:c>
      <x:c r="Y1101" s="50" t="b">
        <x:f>AND(COUNT(G1101:K1101)=5,P1101&gt;='設定'!$B$7)</x:f>
        <x:v>0</x:v>
      </x:c>
      <x:c r="Z1101" s="50" t="b">
        <x:f>AND(ISNUMBER(R1101),R1101&gt;='設定'!$B$8)</x:f>
        <x:v>1</x:v>
      </x:c>
      <x:c r="AA1101" s="50" t="b">
        <x:f>AND(ISNUMBER(S1101),S1101&gt;=DATE(YEAR('設定'!$B$10)-'設定'!$B$9,MONTH('設定'!$B$10),DAY('設定'!$B$10)))</x:f>
        <x:v>0</x:v>
      </x:c>
      <x:c r="AB1101" s="55" t="b">
        <x:v>0</x:v>
      </x:c>
      <x:c r="AC1101" s="55" t="b">
        <x:v>0</x:v>
      </x:c>
      <x:c r="AD1101" s="50" t="n">
        <x:f>IF(X1101,1,0)+IF(Z1101,1,0)+IF(AA1101,1,0)+IF(AB1101,1,0)</x:f>
        <x:v>1</x:v>
      </x:c>
      <x:c r="AE1101" s="50" t="n">
        <x:f>IF(Y1101,1,0)+IF(Z1101,1,0)+IF(AA1101,1,0)+IF(AB1101,1,0)</x:f>
        <x:v>1</x:v>
      </x:c>
      <x:c r="AF1101" s="50" t="n">
        <x:f>IF(Y1101,1,0)+IF(Z1101,1,0)+IF(AA1101,1,0)+IF(AC1101,1,0)</x:f>
        <x:v>1</x:v>
      </x:c>
      <x:c r="AG1101" s="53" t="n">
        <x:v>44348</x:v>
      </x:c>
      <x:c r="AH1101" s="50" t="str">
        <x:v>S100W4LL</x:v>
      </x:c>
      <x:c r="AI1101" s="50" t="str">
        <x:v>OperatingRevenue1SummaryOfBusinessResults</x:v>
      </x:c>
      <x:c r="AJ1101" s="50" t="str">
        <x:v>OperatingIncome</x:v>
      </x:c>
      <x:c r="AK1101" s="53" t="n">
        <x:v>45747</x:v>
      </x:c>
      <x:c r="AL1101" s="50" t="str">
        <x:v>365/365/365/366/365</x:v>
      </x:c>
      <x:c r="AM1101" s="51" t="n">
        <x:v>275328647</x:v>
      </x:c>
      <x:c r="AN1101" s="51" t="n">
        <x:v>1479</x:v>
      </x:c>
      <x:c r="AO1101" s="51" t="n">
        <x:f>IFERROR(AM1101*AN1101,"")</x:f>
        <x:v>407211068913</x:v>
      </x:c>
      <x:c r="AP1101" s="56" t="n">
        <x:f>IFERROR(AO1101/(K1101*1000000),"")</x:f>
        <x:v>1.385731535128973</x:v>
      </x:c>
      <x:c r="AQ1101" s="57" t="n">
        <x:v>1205207106.6666667</x:v>
      </x:c>
      <x:c r="AR1101" s="52" t="n">
        <x:v>0.2219659716945794</x:v>
      </x:c>
      <x:c r="AS1101" s="52" t="n">
        <x:v>-0.3105105271355557</x:v>
      </x:c>
      <x:c r="AT1101" s="55" t="b">
        <x:v>1</x:v>
      </x:c>
      <x:c r="AU1101" s="50"/>
      <x:c r="AV1101" s="58" t="n">
        <x:v>-0.0122540017136981</x:v>
      </x:c>
      <x:c r="AW1101" s="50" t="n">
        <x:v>1970</x:v>
      </x:c>
      <x:c r="AX1101" s="50" t="str">
        <x:v>Transformation Moat</x:v>
      </x:c>
      <x:c r="AY1101" s="50" t="str">
        <x:v>目立つ機械的警告なし（定性確認は別途必要）</x:v>
      </x:c>
      <x:c r="AZ1101" s="59" t="str">
        <x:v>2025-06-26 15:30</x:v>
      </x:c>
      <x:c r="BA1101" s="53" t="n">
        <x:v>18019</x:v>
      </x:c>
      <x:c r="BB1101" s="50"/>
      <x:c r="BC1101" s="50"/>
      <x:c r="BD1101" s="50" t="str">
        <x:v>TOPIX Mid400</x:v>
      </x:c>
    </x:row>
    <x:row r="1102">
      <x:c r="A1102" s="50" t="n">
        <x:v>1101</x:v>
      </x:c>
      <x:c r="B1102" s="50" t="str">
        <x:v>2481</x:v>
      </x:c>
      <x:c r="C1102" s="50" t="str">
        <x:v>2481.T</x:v>
      </x:c>
      <x:c r="D1102" s="50" t="str">
        <x:v>TOWNNEWS-SHA CO.,LTD.</x:v>
      </x:c>
      <x:c r="E1102" s="50" t="str">
        <x:v>Standard Market(Domestic)</x:v>
      </x:c>
      <x:c r="F1102" s="50" t="str">
        <x:v>Services</x:v>
      </x:c>
      <x:c r="G1102" s="51" t="n">
        <x:v>2942.872</x:v>
      </x:c>
      <x:c r="H1102" s="51" t="n">
        <x:v>3248.705</x:v>
      </x:c>
      <x:c r="I1102" s="51" t="n">
        <x:v>3692.545</x:v>
      </x:c>
      <x:c r="J1102" s="51" t="n">
        <x:v>3736.173</x:v>
      </x:c>
      <x:c r="K1102" s="51" t="n">
        <x:v>3677.022</x:v>
      </x:c>
      <x:c r="L1102" s="52" t="n">
        <x:f>IFERROR(H1102/G1102-1,"")</x:f>
        <x:v>0.10392331029008406</x:v>
      </x:c>
      <x:c r="M1102" s="52" t="n">
        <x:f>IFERROR(I1102/H1102-1,"")</x:f>
        <x:v>0.13662059189738684</x:v>
      </x:c>
      <x:c r="N1102" s="52" t="n">
        <x:f>IFERROR(J1102/I1102-1,"")</x:f>
        <x:v>0.01181515729666116</x:v>
      </x:c>
      <x:c r="O1102" s="52" t="n">
        <x:f>IFERROR(K1102/J1102-1,"")</x:f>
        <x:v>-0.015831975660655973</x:v>
      </x:c>
      <x:c r="P1102" s="52" t="n">
        <x:f>IFERROR((K1102/G1102)^(1/4)-1,"")</x:f>
        <x:v>0.057258569227468525</x:v>
      </x:c>
      <x:c r="Q1102" s="51" t="n">
        <x:v>462.346</x:v>
      </x:c>
      <x:c r="R1102" s="52" t="n">
        <x:f>IFERROR(Q1102/K1102,"")</x:f>
        <x:v>0.12573925312385947</x:v>
      </x:c>
      <x:c r="S1102" s="53" t="n">
        <x:v>38808</x:v>
      </x:c>
      <x:c r="T1102" s="50" t="str">
        <x:v>EDINET_company_history</x:v>
      </x:c>
      <x:c r="U1102" s="50" t="str">
        <x:v>株式会社カネマス</x:v>
      </x:c>
      <x:c r="V1102" s="54" t="n">
        <x:v>0.4021</x:v>
      </x:c>
      <x:c r="W1102" s="50" t="str">
        <x:v>宇山 知成 / 北原 健祐</x:v>
      </x:c>
      <x:c r="X1102" s="50" t="b">
        <x:f>AND(COUNT(L1102:O1102)=4,L1102&gt;='設定'!$B$6,M1102&gt;='設定'!$B$6,N1102&gt;='設定'!$B$6,O1102&gt;='設定'!$B$6)</x:f>
        <x:v>0</x:v>
      </x:c>
      <x:c r="Y1102" s="50" t="b">
        <x:f>AND(COUNT(G1102:K1102)=5,P1102&gt;='設定'!$B$7)</x:f>
        <x:v>0</x:v>
      </x:c>
      <x:c r="Z1102" s="50" t="b">
        <x:f>AND(ISNUMBER(R1102),R1102&gt;='設定'!$B$8)</x:f>
        <x:v>1</x:v>
      </x:c>
      <x:c r="AA1102" s="50" t="b">
        <x:f>AND(ISNUMBER(S1102),S1102&gt;=DATE(YEAR('設定'!$B$10)-'設定'!$B$9,MONTH('設定'!$B$10),DAY('設定'!$B$10)))</x:f>
        <x:v>0</x:v>
      </x:c>
      <x:c r="AB1102" s="55" t="b">
        <x:v>0</x:v>
      </x:c>
      <x:c r="AC1102" s="55" t="b">
        <x:v>0</x:v>
      </x:c>
      <x:c r="AD1102" s="50" t="n">
        <x:f>IF(X1102,1,0)+IF(Z1102,1,0)+IF(AA1102,1,0)+IF(AB1102,1,0)</x:f>
        <x:v>1</x:v>
      </x:c>
      <x:c r="AE1102" s="50" t="n">
        <x:f>IF(Y1102,1,0)+IF(Z1102,1,0)+IF(AA1102,1,0)+IF(AB1102,1,0)</x:f>
        <x:v>1</x:v>
      </x:c>
      <x:c r="AF1102" s="50" t="n">
        <x:f>IF(Y1102,1,0)+IF(Z1102,1,0)+IF(AA1102,1,0)+IF(AC1102,1,0)</x:f>
        <x:v>1</x:v>
      </x:c>
      <x:c r="AG1102" s="53" t="n">
        <x:v>44348</x:v>
      </x:c>
      <x:c r="AH1102" s="50" t="str">
        <x:v>S100WPVC</x:v>
      </x:c>
      <x:c r="AI1102" s="50" t="str">
        <x:v>NetSalesSummaryOfBusinessResults</x:v>
      </x:c>
      <x:c r="AJ1102" s="50" t="str">
        <x:v>OperatingIncome</x:v>
      </x:c>
      <x:c r="AK1102" s="53" t="n">
        <x:v>45838</x:v>
      </x:c>
      <x:c r="AL1102" s="50" t="str">
        <x:v>365/365/365/366/365</x:v>
      </x:c>
      <x:c r="AM1102" s="51" t="n">
        <x:v>5520720</x:v>
      </x:c>
      <x:c r="AN1102" s="51" t="n">
        <x:v>665</x:v>
      </x:c>
      <x:c r="AO1102" s="51" t="n">
        <x:f>IFERROR(AM1102*AN1102,"")</x:f>
        <x:v>3671278800</x:v>
      </x:c>
      <x:c r="AP1102" s="56" t="n">
        <x:f>IFERROR(AO1102/(K1102*1000000),"")</x:f>
        <x:v>0.9984380838624299</x:v>
      </x:c>
      <x:c r="AQ1102" s="57" t="n">
        <x:v>1211195</x:v>
      </x:c>
      <x:c r="AR1102" s="52" t="n">
        <x:v>0.2505649839928264</x:v>
      </x:c>
      <x:c r="AS1102" s="52" t="n">
        <x:v>-0.1797432656456253</x:v>
      </x:c>
      <x:c r="AT1102" s="55" t="b">
        <x:v>0</x:v>
      </x:c>
      <x:c r="AU1102" s="50" t="str">
        <x:v>low_liquidity</x:v>
      </x:c>
      <x:c r="AV1102" s="58" t="n">
        <x:v>0.1584200592428615</x:v>
      </x:c>
      <x:c r="AW1102" s="50" t="n">
        <x:v>906</x:v>
      </x:c>
      <x:c r="AX1102" s="50" t="str">
        <x:v>Discovery</x:v>
      </x:c>
      <x:c r="AY1102" s="50" t="str">
        <x:v>既存適格性フィルター不通過: low_liquidity / 60日平均売買代金2,000万円未満</x:v>
      </x:c>
      <x:c r="AZ1102" s="59" t="str">
        <x:v>2025-09-22 10:40</x:v>
      </x:c>
      <x:c r="BA1102" s="53" t="n">
        <x:v>38808</x:v>
      </x:c>
      <x:c r="BB1102" s="50"/>
      <x:c r="BC1102" s="50"/>
      <x:c r="BD1102" s="50"/>
    </x:row>
    <x:row r="1103">
      <x:c r="A1103" s="50" t="n">
        <x:v>1102</x:v>
      </x:c>
      <x:c r="B1103" s="50" t="str">
        <x:v>4825</x:v>
      </x:c>
      <x:c r="C1103" s="50" t="str">
        <x:v>4825.T</x:v>
      </x:c>
      <x:c r="D1103" s="50" t="str">
        <x:v>WEATHERNEWS INC.</x:v>
      </x:c>
      <x:c r="E1103" s="50" t="str">
        <x:v>Prime Market (Domestic)</x:v>
      </x:c>
      <x:c r="F1103" s="50" t="str">
        <x:v>Information &amp; Communication</x:v>
      </x:c>
      <x:c r="G1103" s="51" t="n">
        <x:v>18843.115</x:v>
      </x:c>
      <x:c r="H1103" s="51" t="n">
        <x:v>19650.943</x:v>
      </x:c>
      <x:c r="I1103" s="51" t="n">
        <x:v>21114.563</x:v>
      </x:c>
      <x:c r="J1103" s="51" t="n">
        <x:v>22242.915</x:v>
      </x:c>
      <x:c r="K1103" s="51" t="n">
        <x:v>23505.624</x:v>
      </x:c>
      <x:c r="L1103" s="52" t="n">
        <x:f>IFERROR(H1103/G1103-1,"")</x:f>
        <x:v>0.0428712556283819</x:v>
      </x:c>
      <x:c r="M1103" s="52" t="n">
        <x:f>IFERROR(I1103/H1103-1,"")</x:f>
        <x:v>0.07448090404618246</x:v>
      </x:c>
      <x:c r="N1103" s="52" t="n">
        <x:f>IFERROR(J1103/I1103-1,"")</x:f>
        <x:v>0.053439514708403024</x:v>
      </x:c>
      <x:c r="O1103" s="52" t="n">
        <x:f>IFERROR(K1103/J1103-1,"")</x:f>
        <x:v>0.05676904308630415</x:v>
      </x:c>
      <x:c r="P1103" s="52" t="n">
        <x:f>IFERROR((K1103/G1103)^(1/4)-1,"")</x:f>
        <x:v>0.056829120413975254</x:v>
      </x:c>
      <x:c r="Q1103" s="51" t="n">
        <x:v>4517.299</x:v>
      </x:c>
      <x:c r="R1103" s="52" t="n">
        <x:f>IFERROR(Q1103/K1103,"")</x:f>
        <x:v>0.19217949712800647</x:v>
      </x:c>
      <x:c r="S1103" s="53" t="n">
        <x:v>37591</x:v>
      </x:c>
      <x:c r="T1103" s="50" t="str">
        <x:v>EDINET_company_history</x:v>
      </x:c>
      <x:c r="U1103" s="50" t="str">
        <x:v>一般財団法人WNI気象文化創造センター</x:v>
      </x:c>
      <x:c r="V1103" s="54" t="n">
        <x:v>0.1534</x:v>
      </x:c>
      <x:c r="W1103" s="50" t="str">
        <x:v>草開 千仁 / 石橋 知博</x:v>
      </x:c>
      <x:c r="X1103" s="50" t="b">
        <x:f>AND(COUNT(L1103:O1103)=4,L1103&gt;='設定'!$B$6,M1103&gt;='設定'!$B$6,N1103&gt;='設定'!$B$6,O1103&gt;='設定'!$B$6)</x:f>
        <x:v>0</x:v>
      </x:c>
      <x:c r="Y1103" s="50" t="b">
        <x:f>AND(COUNT(G1103:K1103)=5,P1103&gt;='設定'!$B$7)</x:f>
        <x:v>0</x:v>
      </x:c>
      <x:c r="Z1103" s="50" t="b">
        <x:f>AND(ISNUMBER(R1103),R1103&gt;='設定'!$B$8)</x:f>
        <x:v>1</x:v>
      </x:c>
      <x:c r="AA1103" s="50" t="b">
        <x:f>AND(ISNUMBER(S1103),S1103&gt;=DATE(YEAR('設定'!$B$10)-'設定'!$B$9,MONTH('設定'!$B$10),DAY('設定'!$B$10)))</x:f>
        <x:v>0</x:v>
      </x:c>
      <x:c r="AB1103" s="55" t="b">
        <x:v>0</x:v>
      </x:c>
      <x:c r="AC1103" s="55" t="b">
        <x:v>0</x:v>
      </x:c>
      <x:c r="AD1103" s="50" t="n">
        <x:f>IF(X1103,1,0)+IF(Z1103,1,0)+IF(AA1103,1,0)+IF(AB1103,1,0)</x:f>
        <x:v>1</x:v>
      </x:c>
      <x:c r="AE1103" s="50" t="n">
        <x:f>IF(Y1103,1,0)+IF(Z1103,1,0)+IF(AA1103,1,0)+IF(AB1103,1,0)</x:f>
        <x:v>1</x:v>
      </x:c>
      <x:c r="AF1103" s="50" t="n">
        <x:f>IF(Y1103,1,0)+IF(Z1103,1,0)+IF(AA1103,1,0)+IF(AC1103,1,0)</x:f>
        <x:v>1</x:v>
      </x:c>
      <x:c r="AG1103" s="53" t="n">
        <x:v>44348</x:v>
      </x:c>
      <x:c r="AH1103" s="50" t="str">
        <x:v>S100WL79</x:v>
      </x:c>
      <x:c r="AI1103" s="50" t="str">
        <x:v>NetSalesSummaryOfBusinessResults</x:v>
      </x:c>
      <x:c r="AJ1103" s="50" t="str">
        <x:v>OperatingIncomeSummaryOfBusinessResults</x:v>
      </x:c>
      <x:c r="AK1103" s="53" t="n">
        <x:v>45808</x:v>
      </x:c>
      <x:c r="AL1103" s="50" t="str">
        <x:v>365/365/365/366/365</x:v>
      </x:c>
      <x:c r="AM1103" s="51" t="n">
        <x:v>22158900</x:v>
      </x:c>
      <x:c r="AN1103" s="51" t="n">
        <x:v>2061</x:v>
      </x:c>
      <x:c r="AO1103" s="51" t="n">
        <x:f>IFERROR(AM1103*AN1103,"")</x:f>
        <x:v>45669492900</x:v>
      </x:c>
      <x:c r="AP1103" s="56" t="n">
        <x:f>IFERROR(AO1103/(K1103*1000000),"")</x:f>
        <x:v>1.9429176991855226</x:v>
      </x:c>
      <x:c r="AQ1103" s="57" t="n">
        <x:v>448546900</x:v>
      </x:c>
      <x:c r="AR1103" s="52" t="n">
        <x:v>0.3215480375534495</x:v>
      </x:c>
      <x:c r="AS1103" s="52" t="n">
        <x:v>-0.5571762698939772</x:v>
      </x:c>
      <x:c r="AT1103" s="55" t="b">
        <x:v>1</x:v>
      </x:c>
      <x:c r="AU1103" s="50"/>
      <x:c r="AV1103" s="58" t="n">
        <x:v>0.154196717190803</x:v>
      </x:c>
      <x:c r="AW1103" s="50" t="n">
        <x:v>922</x:v>
      </x:c>
      <x:c r="AX1103" s="50" t="str">
        <x:v>Core Moat</x:v>
      </x:c>
      <x:c r="AY1103" s="50" t="str">
        <x:v>目立つ機械的警告なし（定性確認は別途必要）</x:v>
      </x:c>
      <x:c r="AZ1103" s="59" t="str">
        <x:v>2025-08-26 15:07</x:v>
      </x:c>
      <x:c r="BA1103" s="53" t="n">
        <x:v>37591</x:v>
      </x:c>
      <x:c r="BB1103" s="50"/>
      <x:c r="BC1103" s="50"/>
      <x:c r="BD1103" s="50" t="str">
        <x:v>TOPIX Small 1</x:v>
      </x:c>
    </x:row>
    <x:row r="1104">
      <x:c r="A1104" s="50" t="n">
        <x:v>1103</x:v>
      </x:c>
      <x:c r="B1104" s="50" t="str">
        <x:v>7112</x:v>
      </x:c>
      <x:c r="C1104" s="50" t="str">
        <x:v>7112.T</x:v>
      </x:c>
      <x:c r="D1104" s="50" t="str">
        <x:v>CUBE CO.,LTD.</x:v>
      </x:c>
      <x:c r="E1104" s="50" t="str">
        <x:v>Growth Market(Domestic)</x:v>
      </x:c>
      <x:c r="F1104" s="50" t="str">
        <x:v>Retail Trade</x:v>
      </x:c>
      <x:c r="G1104" s="51" t="n">
        <x:v>3900.744</x:v>
      </x:c>
      <x:c r="H1104" s="51" t="n">
        <x:v>5559.828</x:v>
      </x:c>
      <x:c r="I1104" s="51" t="n">
        <x:v>4857.663</x:v>
      </x:c>
      <x:c r="J1104" s="51" t="n">
        <x:v>4863.766</x:v>
      </x:c>
      <x:c r="K1104" s="51" t="n">
        <x:v>4863.553</x:v>
      </x:c>
      <x:c r="L1104" s="52" t="n">
        <x:f>IFERROR(H1104/G1104-1,"")</x:f>
        <x:v>0.42532501492023056</x:v>
      </x:c>
      <x:c r="M1104" s="52" t="n">
        <x:f>IFERROR(I1104/H1104-1,"")</x:f>
        <x:v>-0.12629257595738586</x:v>
      </x:c>
      <x:c r="N1104" s="52" t="n">
        <x:f>IFERROR(J1104/I1104-1,"")</x:f>
        <x:v>0.0012563654580401984</x:v>
      </x:c>
      <x:c r="O1104" s="52" t="n">
        <x:f>IFERROR(K1104/J1104-1,"")</x:f>
        <x:v>-0.000043793225249721957</x:v>
      </x:c>
      <x:c r="P1104" s="52" t="n">
        <x:f>IFERROR((K1104/G1104)^(1/4)-1,"")</x:f>
        <x:v>0.056699619254720224</x:v>
      </x:c>
      <x:c r="Q1104" s="51" t="n">
        <x:v>59.324</x:v>
      </x:c>
      <x:c r="R1104" s="52" t="n">
        <x:f>IFERROR(Q1104/K1104,"")</x:f>
        <x:v>0.012197667014217794</x:v>
      </x:c>
      <x:c r="S1104" s="53" t="n">
        <x:v>44841</x:v>
      </x:c>
      <x:c r="T1104" s="50" t="str">
        <x:v>local_price_first_trade</x:v>
      </x:c>
      <x:c r="U1104" s="50" t="str">
        <x:v>エヌエックスシー・ジャパン合同会社</x:v>
      </x:c>
      <x:c r="V1104" s="54" t="n">
        <x:v>0.354</x:v>
      </x:c>
      <x:c r="W1104" s="50" t="str">
        <x:v>松村 智明 / 橋本 和武</x:v>
      </x:c>
      <x:c r="X1104" s="50" t="b">
        <x:f>AND(COUNT(L1104:O1104)=4,L1104&gt;='設定'!$B$6,M1104&gt;='設定'!$B$6,N1104&gt;='設定'!$B$6,O1104&gt;='設定'!$B$6)</x:f>
        <x:v>0</x:v>
      </x:c>
      <x:c r="Y1104" s="50" t="b">
        <x:f>AND(COUNT(G1104:K1104)=5,P1104&gt;='設定'!$B$7)</x:f>
        <x:v>0</x:v>
      </x:c>
      <x:c r="Z1104" s="50" t="b">
        <x:f>AND(ISNUMBER(R1104),R1104&gt;='設定'!$B$8)</x:f>
        <x:v>0</x:v>
      </x:c>
      <x:c r="AA1104" s="50" t="b">
        <x:f>AND(ISNUMBER(S1104),S1104&gt;=DATE(YEAR('設定'!$B$10)-'設定'!$B$9,MONTH('設定'!$B$10),DAY('設定'!$B$10)))</x:f>
        <x:v>1</x:v>
      </x:c>
      <x:c r="AB1104" s="55" t="b">
        <x:v>0</x:v>
      </x:c>
      <x:c r="AC1104" s="55" t="b">
        <x:v>0</x:v>
      </x:c>
      <x:c r="AD1104" s="50" t="n">
        <x:f>IF(X1104,1,0)+IF(Z1104,1,0)+IF(AA1104,1,0)+IF(AB1104,1,0)</x:f>
        <x:v>1</x:v>
      </x:c>
      <x:c r="AE1104" s="50" t="n">
        <x:f>IF(Y1104,1,0)+IF(Z1104,1,0)+IF(AA1104,1,0)+IF(AB1104,1,0)</x:f>
        <x:v>1</x:v>
      </x:c>
      <x:c r="AF1104" s="50" t="n">
        <x:f>IF(Y1104,1,0)+IF(Z1104,1,0)+IF(AA1104,1,0)+IF(AC1104,1,0)</x:f>
        <x:v>1</x:v>
      </x:c>
      <x:c r="AG1104" s="53" t="n">
        <x:v>44841</x:v>
      </x:c>
      <x:c r="AH1104" s="50" t="str">
        <x:v>S100XTL6</x:v>
      </x:c>
      <x:c r="AI1104" s="50" t="str">
        <x:v>NetSalesSummaryOfBusinessResults</x:v>
      </x:c>
      <x:c r="AJ1104" s="50" t="str">
        <x:v>OperatingIncome</x:v>
      </x:c>
      <x:c r="AK1104" s="53" t="n">
        <x:v>46022</x:v>
      </x:c>
      <x:c r="AL1104" s="50" t="str">
        <x:v>365/365/365/366/365</x:v>
      </x:c>
      <x:c r="AM1104" s="51" t="n">
        <x:v>6139647</x:v>
      </x:c>
      <x:c r="AN1104" s="51" t="n">
        <x:v>751</x:v>
      </x:c>
      <x:c r="AO1104" s="51" t="n">
        <x:f>IFERROR(AM1104*AN1104,"")</x:f>
        <x:v>4610874897</x:v>
      </x:c>
      <x:c r="AP1104" s="56" t="n">
        <x:f>IFERROR(AO1104/(K1104*1000000),"")</x:f>
        <x:v>0.9480466023501749</x:v>
      </x:c>
      <x:c r="AQ1104" s="57" t="n">
        <x:v>6765490</x:v>
      </x:c>
      <x:c r="AR1104" s="52" t="n">
        <x:v>0.5732730526427993</x:v>
      </x:c>
      <x:c r="AS1104" s="52" t="n">
        <x:v>-0.8073750606501698</x:v>
      </x:c>
      <x:c r="AT1104" s="55" t="b">
        <x:v>0</x:v>
      </x:c>
      <x:c r="AU1104" s="50" t="str">
        <x:v>low_liquidity</x:v>
      </x:c>
      <x:c r="AV1104" s="58" t="n">
        <x:v>-0.3270966126953074</x:v>
      </x:c>
      <x:c r="AW1104" s="50" t="n">
        <x:v>3318</x:v>
      </x:c>
      <x:c r="AX1104" s="50" t="str">
        <x:v>Transformation Moat</x:v>
      </x:c>
      <x:c r="AY1104" s="50" t="str">
        <x:v>既存適格性フィルター不通過: low_liquidity / 60日平均売買代金2,000万円未満 / ローカル5年最大下落率-60%以下</x:v>
      </x:c>
      <x:c r="AZ1104" s="59" t="str">
        <x:v>2026-03-25 16:00</x:v>
      </x:c>
      <x:c r="BA1104" s="53" t="n">
        <x:v>44835</x:v>
      </x:c>
      <x:c r="BB1104" s="50"/>
      <x:c r="BC1104" s="50"/>
      <x:c r="BD1104" s="50"/>
    </x:row>
    <x:row r="1105">
      <x:c r="A1105" s="50" t="n">
        <x:v>1104</x:v>
      </x:c>
      <x:c r="B1105" s="50" t="str">
        <x:v>4628</x:v>
      </x:c>
      <x:c r="C1105" s="50" t="str">
        <x:v>4628.T</x:v>
      </x:c>
      <x:c r="D1105" s="50" t="str">
        <x:v>SK KAKEN CO.,LTD.</x:v>
      </x:c>
      <x:c r="E1105" s="50" t="str">
        <x:v>Standard Market(Domestic)</x:v>
      </x:c>
      <x:c r="F1105" s="50" t="str">
        <x:v>Chemicals</x:v>
      </x:c>
      <x:c r="G1105" s="51" t="n">
        <x:v>85174</x:v>
      </x:c>
      <x:c r="H1105" s="51" t="n">
        <x:v>88282</x:v>
      </x:c>
      <x:c r="I1105" s="51" t="n">
        <x:v>95580</x:v>
      </x:c>
      <x:c r="J1105" s="51" t="n">
        <x:v>100883</x:v>
      </x:c>
      <x:c r="K1105" s="51" t="n">
        <x:v>106142</x:v>
      </x:c>
      <x:c r="L1105" s="52" t="n">
        <x:f>IFERROR(H1105/G1105-1,"")</x:f>
        <x:v>0.036490008688097264</x:v>
      </x:c>
      <x:c r="M1105" s="52" t="n">
        <x:f>IFERROR(I1105/H1105-1,"")</x:f>
        <x:v>0.08266690831653101</x:v>
      </x:c>
      <x:c r="N1105" s="52" t="n">
        <x:f>IFERROR(J1105/I1105-1,"")</x:f>
        <x:v>0.055482318476668846</x:v>
      </x:c>
      <x:c r="O1105" s="52" t="n">
        <x:f>IFERROR(K1105/J1105-1,"")</x:f>
        <x:v>0.052129694794960546</x:v>
      </x:c>
      <x:c r="P1105" s="52" t="n">
        <x:f>IFERROR((K1105/G1105)^(1/4)-1,"")</x:f>
        <x:v>0.05656216761487487</x:v>
      </x:c>
      <x:c r="Q1105" s="51" t="n">
        <x:v>12444</x:v>
      </x:c>
      <x:c r="R1105" s="52" t="n">
        <x:f>IFERROR(Q1105/K1105,"")</x:f>
        <x:v>0.11723917016826516</x:v>
      </x:c>
      <x:c r="S1105" s="53" t="n">
        <x:v>38322</x:v>
      </x:c>
      <x:c r="T1105" s="50" t="str">
        <x:v>EDINET_company_history</x:v>
      </x:c>
      <x:c r="U1105" s="50" t="str">
        <x:v>四国興産有限会社</x:v>
      </x:c>
      <x:c r="V1105" s="54" t="n">
        <x:v>0.3188</x:v>
      </x:c>
      <x:c r="W1105" s="50" t="str">
        <x:v>藤井 実広 / 福岡 透</x:v>
      </x:c>
      <x:c r="X1105" s="50" t="b">
        <x:f>AND(COUNT(L1105:O1105)=4,L1105&gt;='設定'!$B$6,M1105&gt;='設定'!$B$6,N1105&gt;='設定'!$B$6,O1105&gt;='設定'!$B$6)</x:f>
        <x:v>0</x:v>
      </x:c>
      <x:c r="Y1105" s="50" t="b">
        <x:f>AND(COUNT(G1105:K1105)=5,P1105&gt;='設定'!$B$7)</x:f>
        <x:v>0</x:v>
      </x:c>
      <x:c r="Z1105" s="50" t="b">
        <x:f>AND(ISNUMBER(R1105),R1105&gt;='設定'!$B$8)</x:f>
        <x:v>1</x:v>
      </x:c>
      <x:c r="AA1105" s="50" t="b">
        <x:f>AND(ISNUMBER(S1105),S1105&gt;=DATE(YEAR('設定'!$B$10)-'設定'!$B$9,MONTH('設定'!$B$10),DAY('設定'!$B$10)))</x:f>
        <x:v>0</x:v>
      </x:c>
      <x:c r="AB1105" s="55" t="b">
        <x:v>0</x:v>
      </x:c>
      <x:c r="AC1105" s="55" t="b">
        <x:v>0</x:v>
      </x:c>
      <x:c r="AD1105" s="50" t="n">
        <x:f>IF(X1105,1,0)+IF(Z1105,1,0)+IF(AA1105,1,0)+IF(AB1105,1,0)</x:f>
        <x:v>1</x:v>
      </x:c>
      <x:c r="AE1105" s="50" t="n">
        <x:f>IF(Y1105,1,0)+IF(Z1105,1,0)+IF(AA1105,1,0)+IF(AB1105,1,0)</x:f>
        <x:v>1</x:v>
      </x:c>
      <x:c r="AF1105" s="50" t="n">
        <x:f>IF(Y1105,1,0)+IF(Z1105,1,0)+IF(AA1105,1,0)+IF(AC1105,1,0)</x:f>
        <x:v>1</x:v>
      </x:c>
      <x:c r="AG1105" s="53" t="n">
        <x:v>44348</x:v>
      </x:c>
      <x:c r="AH1105" s="50" t="str">
        <x:v>S100W7MI</x:v>
      </x:c>
      <x:c r="AI1105" s="50" t="str">
        <x:v>NetSalesSummaryOfBusinessResults</x:v>
      </x:c>
      <x:c r="AJ1105" s="50" t="str">
        <x:v>OperatingIncome</x:v>
      </x:c>
      <x:c r="AK1105" s="53" t="n">
        <x:v>45747</x:v>
      </x:c>
      <x:c r="AL1105" s="50" t="str">
        <x:v>365/365/365/366/365</x:v>
      </x:c>
      <x:c r="AM1105" s="51" t="n">
        <x:v>13490285</x:v>
      </x:c>
      <x:c r="AN1105" s="51" t="n">
        <x:v>9790</x:v>
      </x:c>
      <x:c r="AO1105" s="51" t="n">
        <x:f>IFERROR(AM1105*AN1105,"")</x:f>
        <x:v>132069890150</x:v>
      </x:c>
      <x:c r="AP1105" s="56" t="n">
        <x:f>IFERROR(AO1105/(K1105*1000000),"")</x:f>
        <x:v>1.2442755002732189</x:v>
      </x:c>
      <x:c r="AQ1105" s="57" t="n">
        <x:v>27745850</x:v>
      </x:c>
      <x:c r="AR1105" s="52" t="n">
        <x:v>0.2332781059147985</x:v>
      </x:c>
      <x:c r="AS1105" s="52" t="n">
        <x:v>-0.298641562313641</x:v>
      </x:c>
      <x:c r="AT1105" s="55" t="b">
        <x:v>1</x:v>
      </x:c>
      <x:c r="AU1105" s="50"/>
      <x:c r="AV1105" s="58" t="n">
        <x:v>0.2399257284015962</x:v>
      </x:c>
      <x:c r="AW1105" s="50" t="n">
        <x:v>579</x:v>
      </x:c>
      <x:c r="AX1105" s="50" t="str">
        <x:v>Discovery</x:v>
      </x:c>
      <x:c r="AY1105" s="50" t="str">
        <x:v>目立つ機械的警告なし（定性確認は別途必要）</x:v>
      </x:c>
      <x:c r="AZ1105" s="59" t="str">
        <x:v>2025-06-27 13:55</x:v>
      </x:c>
      <x:c r="BA1105" s="53" t="n">
        <x:v>38322</x:v>
      </x:c>
      <x:c r="BB1105" s="50"/>
      <x:c r="BC1105" s="50"/>
      <x:c r="BD1105" s="50"/>
    </x:row>
    <x:row r="1106">
      <x:c r="A1106" s="50" t="n">
        <x:v>1105</x:v>
      </x:c>
      <x:c r="B1106" s="50" t="str">
        <x:v>4556</x:v>
      </x:c>
      <x:c r="C1106" s="50" t="str">
        <x:v>4556.T</x:v>
      </x:c>
      <x:c r="D1106" s="50" t="str">
        <x:v>KAINOS Laboratories,Inc.</x:v>
      </x:c>
      <x:c r="E1106" s="50" t="str">
        <x:v>Standard Market(Domestic)</x:v>
      </x:c>
      <x:c r="F1106" s="50" t="str">
        <x:v>Pharmaceutical</x:v>
      </x:c>
      <x:c r="G1106" s="51" t="n">
        <x:v>4257.859</x:v>
      </x:c>
      <x:c r="H1106" s="51" t="n">
        <x:v>4614.725</x:v>
      </x:c>
      <x:c r="I1106" s="51" t="n">
        <x:v>4923.246</x:v>
      </x:c>
      <x:c r="J1106" s="51" t="n">
        <x:v>5056.464</x:v>
      </x:c>
      <x:c r="K1106" s="51" t="n">
        <x:v>5305.569</x:v>
      </x:c>
      <x:c r="L1106" s="52" t="n">
        <x:f>IFERROR(H1106/G1106-1,"")</x:f>
        <x:v>0.0838134846644758</x:v>
      </x:c>
      <x:c r="M1106" s="52" t="n">
        <x:f>IFERROR(I1106/H1106-1,"")</x:f>
        <x:v>0.06685577147067256</x:v>
      </x:c>
      <x:c r="N1106" s="52" t="n">
        <x:f>IFERROR(J1106/I1106-1,"")</x:f>
        <x:v>0.027058976943260538</x:v>
      </x:c>
      <x:c r="O1106" s="52" t="n">
        <x:f>IFERROR(K1106/J1106-1,"")</x:f>
        <x:v>0.04926466400235441</x:v>
      </x:c>
      <x:c r="P1106" s="52" t="n">
        <x:f>IFERROR((K1106/G1106)^(1/4)-1,"")</x:f>
        <x:v>0.05653812436830452</x:v>
      </x:c>
      <x:c r="Q1106" s="51" t="n">
        <x:v>823.598</x:v>
      </x:c>
      <x:c r="R1106" s="52" t="n">
        <x:f>IFERROR(Q1106/K1106,"")</x:f>
        <x:v>0.15523273752541902</x:v>
      </x:c>
      <x:c r="S1106" s="53" t="n">
        <x:v>38322</x:v>
      </x:c>
      <x:c r="T1106" s="50" t="str">
        <x:v>EDINET_company_history</x:v>
      </x:c>
      <x:c r="U1106" s="50" t="str">
        <x:v>旭化成ファーマ株式会社</x:v>
      </x:c>
      <x:c r="V1106" s="54" t="n">
        <x:v>0.2113</x:v>
      </x:c>
      <x:c r="W1106" s="50" t="str">
        <x:v>長津 行宏</x:v>
      </x:c>
      <x:c r="X1106" s="50" t="b">
        <x:f>AND(COUNT(L1106:O1106)=4,L1106&gt;='設定'!$B$6,M1106&gt;='設定'!$B$6,N1106&gt;='設定'!$B$6,O1106&gt;='設定'!$B$6)</x:f>
        <x:v>0</x:v>
      </x:c>
      <x:c r="Y1106" s="50" t="b">
        <x:f>AND(COUNT(G1106:K1106)=5,P1106&gt;='設定'!$B$7)</x:f>
        <x:v>0</x:v>
      </x:c>
      <x:c r="Z1106" s="50" t="b">
        <x:f>AND(ISNUMBER(R1106),R1106&gt;='設定'!$B$8)</x:f>
        <x:v>1</x:v>
      </x:c>
      <x:c r="AA1106" s="50" t="b">
        <x:f>AND(ISNUMBER(S1106),S1106&gt;=DATE(YEAR('設定'!$B$10)-'設定'!$B$9,MONTH('設定'!$B$10),DAY('設定'!$B$10)))</x:f>
        <x:v>0</x:v>
      </x:c>
      <x:c r="AB1106" s="55" t="b">
        <x:v>0</x:v>
      </x:c>
      <x:c r="AC1106" s="55" t="b">
        <x:v>0</x:v>
      </x:c>
      <x:c r="AD1106" s="50" t="n">
        <x:f>IF(X1106,1,0)+IF(Z1106,1,0)+IF(AA1106,1,0)+IF(AB1106,1,0)</x:f>
        <x:v>1</x:v>
      </x:c>
      <x:c r="AE1106" s="50" t="n">
        <x:f>IF(Y1106,1,0)+IF(Z1106,1,0)+IF(AA1106,1,0)+IF(AB1106,1,0)</x:f>
        <x:v>1</x:v>
      </x:c>
      <x:c r="AF1106" s="50" t="n">
        <x:f>IF(Y1106,1,0)+IF(Z1106,1,0)+IF(AA1106,1,0)+IF(AC1106,1,0)</x:f>
        <x:v>1</x:v>
      </x:c>
      <x:c r="AG1106" s="53" t="n">
        <x:v>44348</x:v>
      </x:c>
      <x:c r="AH1106" s="50" t="str">
        <x:v>S100W0MS</x:v>
      </x:c>
      <x:c r="AI1106" s="50" t="str">
        <x:v>NetSalesSummaryOfBusinessResults</x:v>
      </x:c>
      <x:c r="AJ1106" s="50" t="str">
        <x:v>OperatingIncome</x:v>
      </x:c>
      <x:c r="AK1106" s="53" t="n">
        <x:v>45747</x:v>
      </x:c>
      <x:c r="AL1106" s="50" t="str">
        <x:v>365/365/365/366/365</x:v>
      </x:c>
      <x:c r="AM1106" s="51" t="n">
        <x:v>4449160</x:v>
      </x:c>
      <x:c r="AN1106" s="51" t="n">
        <x:v>2264</x:v>
      </x:c>
      <x:c r="AO1106" s="51" t="n">
        <x:f>IFERROR(AM1106*AN1106,"")</x:f>
        <x:v>10072898240</x:v>
      </x:c>
      <x:c r="AP1106" s="56" t="n">
        <x:f>IFERROR(AO1106/(K1106*1000000),"")</x:f>
        <x:v>1.8985519253448593</x:v>
      </x:c>
      <x:c r="AQ1106" s="57" t="n">
        <x:v>18760395</x:v>
      </x:c>
      <x:c r="AR1106" s="52" t="n">
        <x:v>0.3268945993638442</x:v>
      </x:c>
      <x:c r="AS1106" s="52" t="n">
        <x:v>-0.4326456164680874</x:v>
      </x:c>
      <x:c r="AT1106" s="55" t="b">
        <x:v>0</x:v>
      </x:c>
      <x:c r="AU1106" s="50" t="str">
        <x:v>low_liquidity</x:v>
      </x:c>
      <x:c r="AV1106" s="58" t="n">
        <x:v>0.0654053789080981</x:v>
      </x:c>
      <x:c r="AW1106" s="50" t="n">
        <x:v>1427</x:v>
      </x:c>
      <x:c r="AX1106" s="50" t="str">
        <x:v>Discovery</x:v>
      </x:c>
      <x:c r="AY1106" s="50" t="str">
        <x:v>既存適格性フィルター不通過: low_liquidity / 60日平均売買代金2,000万円未満</x:v>
      </x:c>
      <x:c r="AZ1106" s="59" t="str">
        <x:v>2025-06-20 09:59</x:v>
      </x:c>
      <x:c r="BA1106" s="53" t="n">
        <x:v>38322</x:v>
      </x:c>
      <x:c r="BB1106" s="50"/>
      <x:c r="BC1106" s="50"/>
      <x:c r="BD1106" s="50"/>
    </x:row>
    <x:row r="1107">
      <x:c r="A1107" s="50" t="n">
        <x:v>1106</x:v>
      </x:c>
      <x:c r="B1107" s="50" t="str">
        <x:v>4401</x:v>
      </x:c>
      <x:c r="C1107" s="50" t="str">
        <x:v>4401.T</x:v>
      </x:c>
      <x:c r="D1107" s="50" t="str">
        <x:v>ADEKA CORPORATION</x:v>
      </x:c>
      <x:c r="E1107" s="50" t="str">
        <x:v>Prime Market (Domestic)</x:v>
      </x:c>
      <x:c r="F1107" s="50" t="str">
        <x:v>Chemicals</x:v>
      </x:c>
      <x:c r="G1107" s="51" t="n">
        <x:v>327080</x:v>
      </x:c>
      <x:c r="H1107" s="51" t="n">
        <x:v>361234</x:v>
      </x:c>
      <x:c r="I1107" s="51" t="n">
        <x:v>403343</x:v>
      </x:c>
      <x:c r="J1107" s="51" t="n">
        <x:v>399770</x:v>
      </x:c>
      <x:c r="K1107" s="51" t="n">
        <x:v>407145</x:v>
      </x:c>
      <x:c r="L1107" s="52" t="n">
        <x:f>IFERROR(H1107/G1107-1,"")</x:f>
        <x:v>0.10442093677387798</x:v>
      </x:c>
      <x:c r="M1107" s="52" t="n">
        <x:f>IFERROR(I1107/H1107-1,"")</x:f>
        <x:v>0.11656986883848153</x:v>
      </x:c>
      <x:c r="N1107" s="52" t="n">
        <x:f>IFERROR(J1107/I1107-1,"")</x:f>
        <x:v>-0.008858465375623181</x:v>
      </x:c>
      <x:c r="O1107" s="52" t="n">
        <x:f>IFERROR(K1107/J1107-1,"")</x:f>
        <x:v>0.018448107661905633</x:v>
      </x:c>
      <x:c r="P1107" s="52" t="n">
        <x:f>IFERROR((K1107/G1107)^(1/4)-1,"")</x:f>
        <x:v>0.056267164017287596</x:v>
      </x:c>
      <x:c r="Q1107" s="51" t="n">
        <x:v>41010</x:v>
      </x:c>
      <x:c r="R1107" s="52" t="n">
        <x:f>IFERROR(Q1107/K1107,"")</x:f>
        <x:v>0.10072578565375971</x:v>
      </x:c>
      <x:c r="S1107" s="53" t="n">
        <x:v>18019</x:v>
      </x:c>
      <x:c r="T1107" s="50" t="str">
        <x:v>EDINET_company_history</x:v>
      </x:c>
      <x:c r="U1107" s="50" t="str">
        <x:v>日本マスタートラスト信託銀行株式会社(信託口)</x:v>
      </x:c>
      <x:c r="V1107" s="54" t="n">
        <x:v>0.1084</x:v>
      </x:c>
      <x:c r="W1107" s="50" t="str">
        <x:v>城詰 秀尊 / 冨安 治彦</x:v>
      </x:c>
      <x:c r="X1107" s="50" t="b">
        <x:f>AND(COUNT(L1107:O1107)=4,L1107&gt;='設定'!$B$6,M1107&gt;='設定'!$B$6,N1107&gt;='設定'!$B$6,O1107&gt;='設定'!$B$6)</x:f>
        <x:v>0</x:v>
      </x:c>
      <x:c r="Y1107" s="50" t="b">
        <x:f>AND(COUNT(G1107:K1107)=5,P1107&gt;='設定'!$B$7)</x:f>
        <x:v>0</x:v>
      </x:c>
      <x:c r="Z1107" s="50" t="b">
        <x:f>AND(ISNUMBER(R1107),R1107&gt;='設定'!$B$8)</x:f>
        <x:v>1</x:v>
      </x:c>
      <x:c r="AA1107" s="50" t="b">
        <x:f>AND(ISNUMBER(S1107),S1107&gt;=DATE(YEAR('設定'!$B$10)-'設定'!$B$9,MONTH('設定'!$B$10),DAY('設定'!$B$10)))</x:f>
        <x:v>0</x:v>
      </x:c>
      <x:c r="AB1107" s="55" t="b">
        <x:v>0</x:v>
      </x:c>
      <x:c r="AC1107" s="55" t="b">
        <x:v>0</x:v>
      </x:c>
      <x:c r="AD1107" s="50" t="n">
        <x:f>IF(X1107,1,0)+IF(Z1107,1,0)+IF(AA1107,1,0)+IF(AB1107,1,0)</x:f>
        <x:v>1</x:v>
      </x:c>
      <x:c r="AE1107" s="50" t="n">
        <x:f>IF(Y1107,1,0)+IF(Z1107,1,0)+IF(AA1107,1,0)+IF(AB1107,1,0)</x:f>
        <x:v>1</x:v>
      </x:c>
      <x:c r="AF1107" s="50" t="n">
        <x:f>IF(Y1107,1,0)+IF(Z1107,1,0)+IF(AA1107,1,0)+IF(AC1107,1,0)</x:f>
        <x:v>1</x:v>
      </x:c>
      <x:c r="AG1107" s="53" t="n">
        <x:v>44348</x:v>
      </x:c>
      <x:c r="AH1107" s="50" t="str">
        <x:v>S100VYM0</x:v>
      </x:c>
      <x:c r="AI1107" s="50" t="str">
        <x:v>NetSalesSummaryOfBusinessResults</x:v>
      </x:c>
      <x:c r="AJ1107" s="50" t="str">
        <x:v>OperatingIncome</x:v>
      </x:c>
      <x:c r="AK1107" s="53" t="n">
        <x:v>45747</x:v>
      </x:c>
      <x:c r="AL1107" s="50" t="str">
        <x:v>365/365/365/366/365</x:v>
      </x:c>
      <x:c r="AM1107" s="51" t="n">
        <x:v>102230442</x:v>
      </x:c>
      <x:c r="AN1107" s="51" t="n">
        <x:v>4131</x:v>
      </x:c>
      <x:c r="AO1107" s="51" t="n">
        <x:f>IFERROR(AM1107*AN1107,"")</x:f>
        <x:v>422313955902</x:v>
      </x:c>
      <x:c r="AP1107" s="56" t="n">
        <x:f>IFERROR(AO1107/(K1107*1000000),"")</x:f>
        <x:v>1.0372568885826916</x:v>
      </x:c>
      <x:c r="AQ1107" s="57" t="n">
        <x:v>1990900181.6666667</x:v>
      </x:c>
      <x:c r="AR1107" s="52" t="n">
        <x:v>0.3039240123401451</x:v>
      </x:c>
      <x:c r="AS1107" s="52" t="n">
        <x:v>-0.3429967163170568</x:v>
      </x:c>
      <x:c r="AT1107" s="55" t="b">
        <x:v>1</x:v>
      </x:c>
      <x:c r="AU1107" s="50"/>
      <x:c r="AV1107" s="58" t="n">
        <x:v>0.2149838220064519</x:v>
      </x:c>
      <x:c r="AW1107" s="50" t="n">
        <x:v>663</x:v>
      </x:c>
      <x:c r="AX1107" s="50" t="str">
        <x:v>Future Moat</x:v>
      </x:c>
      <x:c r="AY1107" s="50" t="str">
        <x:v>目立つ機械的警告なし（定性確認は別途必要）</x:v>
      </x:c>
      <x:c r="AZ1107" s="59" t="str">
        <x:v>2025-06-18 14:25</x:v>
      </x:c>
      <x:c r="BA1107" s="53" t="n">
        <x:v>18019</x:v>
      </x:c>
      <x:c r="BB1107" s="50"/>
      <x:c r="BC1107" s="50"/>
      <x:c r="BD1107" s="50" t="str">
        <x:v>TOPIX Mid400</x:v>
      </x:c>
    </x:row>
    <x:row r="1108">
      <x:c r="A1108" s="50" t="n">
        <x:v>1107</x:v>
      </x:c>
      <x:c r="B1108" s="50" t="str">
        <x:v>8616</x:v>
      </x:c>
      <x:c r="C1108" s="50" t="str">
        <x:v>8616.T</x:v>
      </x:c>
      <x:c r="D1108" s="50" t="str">
        <x:v>Tokai Tokyo Financial Holdings,Inc.</x:v>
      </x:c>
      <x:c r="E1108" s="50" t="str">
        <x:v>Prime Market (Domestic)</x:v>
      </x:c>
      <x:c r="F1108" s="50" t="str">
        <x:v>Securities and Commodities Futures</x:v>
      </x:c>
      <x:c r="G1108" s="51" t="n">
        <x:v>69362</x:v>
      </x:c>
      <x:c r="H1108" s="51" t="n">
        <x:v>80975</x:v>
      </x:c>
      <x:c r="I1108" s="51" t="n">
        <x:v>73383</x:v>
      </x:c>
      <x:c r="J1108" s="51" t="n">
        <x:v>89201</x:v>
      </x:c>
      <x:c r="K1108" s="51" t="n">
        <x:v>86328</x:v>
      </x:c>
      <x:c r="L1108" s="52" t="n">
        <x:f>IFERROR(H1108/G1108-1,"")</x:f>
        <x:v>0.16742596810933952</x:v>
      </x:c>
      <x:c r="M1108" s="52" t="n">
        <x:f>IFERROR(I1108/H1108-1,"")</x:f>
        <x:v>-0.09375733251003393</x:v>
      </x:c>
      <x:c r="N1108" s="52" t="n">
        <x:f>IFERROR(J1108/I1108-1,"")</x:f>
        <x:v>0.2155540111469958</x:v>
      </x:c>
      <x:c r="O1108" s="52" t="n">
        <x:f>IFERROR(K1108/J1108-1,"")</x:f>
        <x:v>-0.03220815910135533</x:v>
      </x:c>
      <x:c r="P1108" s="52" t="n">
        <x:f>IFERROR((K1108/G1108)^(1/4)-1,"")</x:f>
        <x:v>0.05622761544371313</x:v>
      </x:c>
      <x:c r="Q1108" s="51" t="n">
        <x:v>11739</x:v>
      </x:c>
      <x:c r="R1108" s="52" t="n">
        <x:f>IFERROR(Q1108/K1108,"")</x:f>
        <x:v>0.13598137336669447</x:v>
      </x:c>
      <x:c r="S1108" s="53" t="n">
        <x:v>31929</x:v>
      </x:c>
      <x:c r="T1108" s="50" t="str">
        <x:v>EDINET_company_history</x:v>
      </x:c>
      <x:c r="U1108" s="50" t="str">
        <x:v>日本マスタートラスト信託銀行株式会社(信託口)</x:v>
      </x:c>
      <x:c r="V1108" s="54" t="n">
        <x:v>0.1471</x:v>
      </x:c>
      <x:c r="W1108" s="50" t="str">
        <x:v>石 田 建 昭 / 佐 藤 昌 孝</x:v>
      </x:c>
      <x:c r="X1108" s="50" t="b">
        <x:f>AND(COUNT(L1108:O1108)=4,L1108&gt;='設定'!$B$6,M1108&gt;='設定'!$B$6,N1108&gt;='設定'!$B$6,O1108&gt;='設定'!$B$6)</x:f>
        <x:v>0</x:v>
      </x:c>
      <x:c r="Y1108" s="50" t="b">
        <x:f>AND(COUNT(G1108:K1108)=5,P1108&gt;='設定'!$B$7)</x:f>
        <x:v>0</x:v>
      </x:c>
      <x:c r="Z1108" s="50" t="b">
        <x:f>AND(ISNUMBER(R1108),R1108&gt;='設定'!$B$8)</x:f>
        <x:v>1</x:v>
      </x:c>
      <x:c r="AA1108" s="50" t="b">
        <x:f>AND(ISNUMBER(S1108),S1108&gt;=DATE(YEAR('設定'!$B$10)-'設定'!$B$9,MONTH('設定'!$B$10),DAY('設定'!$B$10)))</x:f>
        <x:v>0</x:v>
      </x:c>
      <x:c r="AB1108" s="55" t="b">
        <x:v>0</x:v>
      </x:c>
      <x:c r="AC1108" s="55" t="b">
        <x:v>0</x:v>
      </x:c>
      <x:c r="AD1108" s="50" t="n">
        <x:f>IF(X1108,1,0)+IF(Z1108,1,0)+IF(AA1108,1,0)+IF(AB1108,1,0)</x:f>
        <x:v>1</x:v>
      </x:c>
      <x:c r="AE1108" s="50" t="n">
        <x:f>IF(Y1108,1,0)+IF(Z1108,1,0)+IF(AA1108,1,0)+IF(AB1108,1,0)</x:f>
        <x:v>1</x:v>
      </x:c>
      <x:c r="AF1108" s="50" t="n">
        <x:f>IF(Y1108,1,0)+IF(Z1108,1,0)+IF(AA1108,1,0)+IF(AC1108,1,0)</x:f>
        <x:v>1</x:v>
      </x:c>
      <x:c r="AG1108" s="53" t="n">
        <x:v>44348</x:v>
      </x:c>
      <x:c r="AH1108" s="50" t="str">
        <x:v>S100W1PE</x:v>
      </x:c>
      <x:c r="AI1108" s="50" t="str">
        <x:v>OperatingRevenue1SummaryOfBusinessResults</x:v>
      </x:c>
      <x:c r="AJ1108" s="50" t="str">
        <x:v>OperatingIncome</x:v>
      </x:c>
      <x:c r="AK1108" s="53" t="n">
        <x:v>45747</x:v>
      </x:c>
      <x:c r="AL1108" s="50" t="str">
        <x:v>365/365/365/366/365</x:v>
      </x:c>
      <x:c r="AM1108" s="51" t="n">
        <x:v>251005515</x:v>
      </x:c>
      <x:c r="AN1108" s="51" t="n">
        <x:v>687</x:v>
      </x:c>
      <x:c r="AO1108" s="51" t="n">
        <x:f>IFERROR(AM1108*AN1108,"")</x:f>
        <x:v>172440788805</x:v>
      </x:c>
      <x:c r="AP1108" s="56" t="n">
        <x:f>IFERROR(AO1108/(K1108*1000000),"")</x:f>
        <x:v>1.9975070522310259</x:v>
      </x:c>
      <x:c r="AQ1108" s="57" t="n">
        <x:v>759079283.3333334</x:v>
      </x:c>
      <x:c r="AR1108" s="52" t="n">
        <x:v>0.2519269145371411</x:v>
      </x:c>
      <x:c r="AS1108" s="52" t="n">
        <x:v>-0.3087613656033772</x:v>
      </x:c>
      <x:c r="AT1108" s="55" t="b">
        <x:v>1</x:v>
      </x:c>
      <x:c r="AU1108" s="50"/>
      <x:c r="AV1108" s="58" t="n">
        <x:v>0.0437969306694788</x:v>
      </x:c>
      <x:c r="AW1108" s="50" t="n">
        <x:v>1556</x:v>
      </x:c>
      <x:c r="AX1108" s="50" t="str">
        <x:v>Core Moat</x:v>
      </x:c>
      <x:c r="AY1108" s="50" t="str">
        <x:v>目立つ機械的警告なし（定性確認は別途必要）</x:v>
      </x:c>
      <x:c r="AZ1108" s="59" t="str">
        <x:v>2025-06-24 15:36</x:v>
      </x:c>
      <x:c r="BA1108" s="53" t="n">
        <x:v>31929</x:v>
      </x:c>
      <x:c r="BB1108" s="50"/>
      <x:c r="BC1108" s="50"/>
      <x:c r="BD1108" s="50" t="str">
        <x:v>TOPIX Small 1</x:v>
      </x:c>
    </x:row>
    <x:row r="1109">
      <x:c r="A1109" s="50" t="n">
        <x:v>1108</x:v>
      </x:c>
      <x:c r="B1109" s="50" t="str">
        <x:v>5357</x:v>
      </x:c>
      <x:c r="C1109" s="50" t="str">
        <x:v>5357.T</x:v>
      </x:c>
      <x:c r="D1109" s="50" t="str">
        <x:v>YOTAI REFRACTORIES CO.,LTD.</x:v>
      </x:c>
      <x:c r="E1109" s="50" t="str">
        <x:v>Prime Market (Domestic)</x:v>
      </x:c>
      <x:c r="F1109" s="50" t="str">
        <x:v>Glass and Ceramics Products</x:v>
      </x:c>
      <x:c r="G1109" s="51" t="n">
        <x:v>23554</x:v>
      </x:c>
      <x:c r="H1109" s="51" t="n">
        <x:v>25912</x:v>
      </x:c>
      <x:c r="I1109" s="51" t="n">
        <x:v>28250</x:v>
      </x:c>
      <x:c r="J1109" s="51" t="n">
        <x:v>29128</x:v>
      </x:c>
      <x:c r="K1109" s="51" t="n">
        <x:v>29305</x:v>
      </x:c>
      <x:c r="L1109" s="52" t="n">
        <x:f>IFERROR(H1109/G1109-1,"")</x:f>
        <x:v>0.1001103846480429</x:v>
      </x:c>
      <x:c r="M1109" s="52" t="n">
        <x:f>IFERROR(I1109/H1109-1,"")</x:f>
        <x:v>0.090228465575795</x:v>
      </x:c>
      <x:c r="N1109" s="52" t="n">
        <x:f>IFERROR(J1109/I1109-1,"")</x:f>
        <x:v>0.031079646017699192</x:v>
      </x:c>
      <x:c r="O1109" s="52" t="n">
        <x:f>IFERROR(K1109/J1109-1,"")</x:f>
        <x:v>0.0060766273001922055</x:v>
      </x:c>
      <x:c r="P1109" s="52" t="n">
        <x:f>IFERROR((K1109/G1109)^(1/4)-1,"")</x:f>
        <x:v>0.056134582937705346</x:v>
      </x:c>
      <x:c r="Q1109" s="51" t="n">
        <x:v>3484.446</x:v>
      </x:c>
      <x:c r="R1109" s="52" t="n">
        <x:f>IFERROR(Q1109/K1109,"")</x:f>
        <x:v>0.1189027810953762</x:v>
      </x:c>
      <x:c r="S1109" s="53" t="n">
        <x:v>18142</x:v>
      </x:c>
      <x:c r="T1109" s="50" t="str">
        <x:v>EDINET_company_history</x:v>
      </x:c>
      <x:c r="U1109" s="50" t="str">
        <x:v>住友大阪セメント株式会社</x:v>
      </x:c>
      <x:c r="V1109" s="54" t="n">
        <x:v>0.1753</x:v>
      </x:c>
      <x:c r="W1109" s="50" t="str">
        <x:v>田 口 三 男 / 松 本 頼 貞</x:v>
      </x:c>
      <x:c r="X1109" s="50" t="b">
        <x:f>AND(COUNT(L1109:O1109)=4,L1109&gt;='設定'!$B$6,M1109&gt;='設定'!$B$6,N1109&gt;='設定'!$B$6,O1109&gt;='設定'!$B$6)</x:f>
        <x:v>0</x:v>
      </x:c>
      <x:c r="Y1109" s="50" t="b">
        <x:f>AND(COUNT(G1109:K1109)=5,P1109&gt;='設定'!$B$7)</x:f>
        <x:v>0</x:v>
      </x:c>
      <x:c r="Z1109" s="50" t="b">
        <x:f>AND(ISNUMBER(R1109),R1109&gt;='設定'!$B$8)</x:f>
        <x:v>1</x:v>
      </x:c>
      <x:c r="AA1109" s="50" t="b">
        <x:f>AND(ISNUMBER(S1109),S1109&gt;=DATE(YEAR('設定'!$B$10)-'設定'!$B$9,MONTH('設定'!$B$10),DAY('設定'!$B$10)))</x:f>
        <x:v>0</x:v>
      </x:c>
      <x:c r="AB1109" s="55" t="b">
        <x:v>0</x:v>
      </x:c>
      <x:c r="AC1109" s="55" t="b">
        <x:v>0</x:v>
      </x:c>
      <x:c r="AD1109" s="50" t="n">
        <x:f>IF(X1109,1,0)+IF(Z1109,1,0)+IF(AA1109,1,0)+IF(AB1109,1,0)</x:f>
        <x:v>1</x:v>
      </x:c>
      <x:c r="AE1109" s="50" t="n">
        <x:f>IF(Y1109,1,0)+IF(Z1109,1,0)+IF(AA1109,1,0)+IF(AB1109,1,0)</x:f>
        <x:v>1</x:v>
      </x:c>
      <x:c r="AF1109" s="50" t="n">
        <x:f>IF(Y1109,1,0)+IF(Z1109,1,0)+IF(AA1109,1,0)+IF(AC1109,1,0)</x:f>
        <x:v>1</x:v>
      </x:c>
      <x:c r="AG1109" s="53" t="n">
        <x:v>44348</x:v>
      </x:c>
      <x:c r="AH1109" s="50" t="str">
        <x:v>S100W7Q3</x:v>
      </x:c>
      <x:c r="AI1109" s="50" t="str">
        <x:v>NetSalesSummaryOfBusinessResults</x:v>
      </x:c>
      <x:c r="AJ1109" s="50" t="str">
        <x:v>OperatingIncome</x:v>
      </x:c>
      <x:c r="AK1109" s="53" t="n">
        <x:v>45747</x:v>
      </x:c>
      <x:c r="AL1109" s="50" t="str">
        <x:v>365/365/365/366/365</x:v>
      </x:c>
      <x:c r="AM1109" s="51" t="n">
        <x:v>18429600</x:v>
      </x:c>
      <x:c r="AN1109" s="51" t="n">
        <x:v>1720</x:v>
      </x:c>
      <x:c r="AO1109" s="51" t="n">
        <x:f>IFERROR(AM1109*AN1109,"")</x:f>
        <x:v>31698912000</x:v>
      </x:c>
      <x:c r="AP1109" s="56" t="n">
        <x:f>IFERROR(AO1109/(K1109*1000000),"")</x:f>
        <x:v>1.0816895410339533</x:v>
      </x:c>
      <x:c r="AQ1109" s="57" t="n">
        <x:v>55013961.666666664</x:v>
      </x:c>
      <x:c r="AR1109" s="52" t="n">
        <x:v>0.2559513475599249</x:v>
      </x:c>
      <x:c r="AS1109" s="52" t="n">
        <x:v>-0.1724578635708065</x:v>
      </x:c>
      <x:c r="AT1109" s="55" t="b">
        <x:v>1</x:v>
      </x:c>
      <x:c r="AU1109" s="50"/>
      <x:c r="AV1109" s="58" t="n">
        <x:v>0.0446535335633247</x:v>
      </x:c>
      <x:c r="AW1109" s="50" t="n">
        <x:v>1548</x:v>
      </x:c>
      <x:c r="AX1109" s="50" t="str">
        <x:v>Core Moat</x:v>
      </x:c>
      <x:c r="AY1109" s="50" t="str">
        <x:v>目立つ機械的警告なし（定性確認は別途必要）</x:v>
      </x:c>
      <x:c r="AZ1109" s="59" t="str">
        <x:v>2025-06-27 09:27</x:v>
      </x:c>
      <x:c r="BA1109" s="53" t="n">
        <x:v>18142</x:v>
      </x:c>
      <x:c r="BB1109" s="50"/>
      <x:c r="BC1109" s="50"/>
      <x:c r="BD1109" s="50" t="str">
        <x:v>TOPIX Small 2</x:v>
      </x:c>
    </x:row>
    <x:row r="1110">
      <x:c r="A1110" s="50" t="n">
        <x:v>1109</x:v>
      </x:c>
      <x:c r="B1110" s="50" t="str">
        <x:v>2153</x:v>
      </x:c>
      <x:c r="C1110" s="50" t="str">
        <x:v>2153.T</x:v>
      </x:c>
      <x:c r="D1110" s="50" t="str">
        <x:v>E・J Holdings Inc.</x:v>
      </x:c>
      <x:c r="E1110" s="50" t="str">
        <x:v>Prime Market (Domestic)</x:v>
      </x:c>
      <x:c r="F1110" s="50" t="str">
        <x:v>Services</x:v>
      </x:c>
      <x:c r="G1110" s="51" t="n">
        <x:v>34334</x:v>
      </x:c>
      <x:c r="H1110" s="51" t="n">
        <x:v>36668</x:v>
      </x:c>
      <x:c r="I1110" s="51" t="n">
        <x:v>37509</x:v>
      </x:c>
      <x:c r="J1110" s="51" t="n">
        <x:v>37207</x:v>
      </x:c>
      <x:c r="K1110" s="51" t="n">
        <x:v>42705</x:v>
      </x:c>
      <x:c r="L1110" s="52" t="n">
        <x:f>IFERROR(H1110/G1110-1,"")</x:f>
        <x:v>0.06797926253859154</x:v>
      </x:c>
      <x:c r="M1110" s="52" t="n">
        <x:f>IFERROR(I1110/H1110-1,"")</x:f>
        <x:v>0.022935529617104766</x:v>
      </x:c>
      <x:c r="N1110" s="52" t="n">
        <x:f>IFERROR(J1110/I1110-1,"")</x:f>
        <x:v>-0.008051400997094005</x:v>
      </x:c>
      <x:c r="O1110" s="52" t="n">
        <x:f>IFERROR(K1110/J1110-1,"")</x:f>
        <x:v>0.1477678931383879</x:v>
      </x:c>
      <x:c r="P1110" s="52" t="n">
        <x:f>IFERROR((K1110/G1110)^(1/4)-1,"")</x:f>
        <x:v>0.05605996967581528</x:v>
      </x:c>
      <x:c r="Q1110" s="51" t="n">
        <x:v>4481</x:v>
      </x:c>
      <x:c r="R1110" s="52" t="n">
        <x:f>IFERROR(Q1110/K1110,"")</x:f>
        <x:v>0.1049291652031378</x:v>
      </x:c>
      <x:c r="S1110" s="53" t="n">
        <x:v>39234</x:v>
      </x:c>
      <x:c r="T1110" s="50" t="str">
        <x:v>EDINET_company_history</x:v>
      </x:c>
      <x:c r="U1110" s="50" t="str">
        <x:v>株式会社八雲</x:v>
      </x:c>
      <x:c r="V1110" s="54" t="n">
        <x:v>0.2195</x:v>
      </x:c>
      <x:c r="W1110" s="50" t="str">
        <x:v>小 谷 裕 司</x:v>
      </x:c>
      <x:c r="X1110" s="50" t="b">
        <x:f>AND(COUNT(L1110:O1110)=4,L1110&gt;='設定'!$B$6,M1110&gt;='設定'!$B$6,N1110&gt;='設定'!$B$6,O1110&gt;='設定'!$B$6)</x:f>
        <x:v>0</x:v>
      </x:c>
      <x:c r="Y1110" s="50" t="b">
        <x:f>AND(COUNT(G1110:K1110)=5,P1110&gt;='設定'!$B$7)</x:f>
        <x:v>0</x:v>
      </x:c>
      <x:c r="Z1110" s="50" t="b">
        <x:f>AND(ISNUMBER(R1110),R1110&gt;='設定'!$B$8)</x:f>
        <x:v>1</x:v>
      </x:c>
      <x:c r="AA1110" s="50" t="b">
        <x:f>AND(ISNUMBER(S1110),S1110&gt;=DATE(YEAR('設定'!$B$10)-'設定'!$B$9,MONTH('設定'!$B$10),DAY('設定'!$B$10)))</x:f>
        <x:v>0</x:v>
      </x:c>
      <x:c r="AB1110" s="55" t="b">
        <x:v>0</x:v>
      </x:c>
      <x:c r="AC1110" s="55" t="b">
        <x:v>0</x:v>
      </x:c>
      <x:c r="AD1110" s="50" t="n">
        <x:f>IF(X1110,1,0)+IF(Z1110,1,0)+IF(AA1110,1,0)+IF(AB1110,1,0)</x:f>
        <x:v>1</x:v>
      </x:c>
      <x:c r="AE1110" s="50" t="n">
        <x:f>IF(Y1110,1,0)+IF(Z1110,1,0)+IF(AA1110,1,0)+IF(AB1110,1,0)</x:f>
        <x:v>1</x:v>
      </x:c>
      <x:c r="AF1110" s="50" t="n">
        <x:f>IF(Y1110,1,0)+IF(Z1110,1,0)+IF(AA1110,1,0)+IF(AC1110,1,0)</x:f>
        <x:v>1</x:v>
      </x:c>
      <x:c r="AG1110" s="53" t="n">
        <x:v>44348</x:v>
      </x:c>
      <x:c r="AH1110" s="50" t="str">
        <x:v>S100WLJ8</x:v>
      </x:c>
      <x:c r="AI1110" s="50" t="str">
        <x:v>NetSalesSummaryOfBusinessResults</x:v>
      </x:c>
      <x:c r="AJ1110" s="50" t="str">
        <x:v>OperatingIncome</x:v>
      </x:c>
      <x:c r="AK1110" s="53" t="n">
        <x:v>45808</x:v>
      </x:c>
      <x:c r="AL1110" s="50" t="str">
        <x:v>365/365/365/366/365</x:v>
      </x:c>
      <x:c r="AM1110" s="51" t="n">
        <x:v>16077920</x:v>
      </x:c>
      <x:c r="AN1110" s="51" t="n">
        <x:v>1586</x:v>
      </x:c>
      <x:c r="AO1110" s="51" t="n">
        <x:f>IFERROR(AM1110*AN1110,"")</x:f>
        <x:v>25499581120</x:v>
      </x:c>
      <x:c r="AP1110" s="56" t="n">
        <x:f>IFERROR(AO1110/(K1110*1000000),"")</x:f>
        <x:v>0.5971099665144597</x:v>
      </x:c>
      <x:c r="AQ1110" s="57" t="n">
        <x:v>114817305</x:v>
      </x:c>
      <x:c r="AR1110" s="52" t="n">
        <x:v>0.2446272663461575</x:v>
      </x:c>
      <x:c r="AS1110" s="52" t="n">
        <x:v>-0.2298491772432067</x:v>
      </x:c>
      <x:c r="AT1110" s="55" t="b">
        <x:v>0</x:v>
      </x:c>
      <x:c r="AU1110" s="50" t="str">
        <x:v>extreme_profitability_outlier</x:v>
      </x:c>
      <x:c r="AV1110" s="58" t="n">
        <x:v>0.6070662952510997</x:v>
      </x:c>
      <x:c r="AW1110" s="50" t="n">
        <x:v>31</x:v>
      </x:c>
      <x:c r="AX1110" s="50" t="str">
        <x:v>Core Moat</x:v>
      </x:c>
      <x:c r="AY1110" s="50" t="str">
        <x:v>既存適格性フィルター不通過: extreme_profitability_outlier</x:v>
      </x:c>
      <x:c r="AZ1110" s="59" t="str">
        <x:v>2025-08-27 10:49</x:v>
      </x:c>
      <x:c r="BA1110" s="53" t="n">
        <x:v>39234</x:v>
      </x:c>
      <x:c r="BB1110" s="50"/>
      <x:c r="BC1110" s="50"/>
      <x:c r="BD1110" s="50" t="str">
        <x:v>TOPIX Small 2</x:v>
      </x:c>
    </x:row>
    <x:row r="1111">
      <x:c r="A1111" s="50" t="n">
        <x:v>1110</x:v>
      </x:c>
      <x:c r="B1111" s="50" t="str">
        <x:v>7827</x:v>
      </x:c>
      <x:c r="C1111" s="50" t="str">
        <x:v>7827.T</x:v>
      </x:c>
      <x:c r="D1111" s="50" t="str">
        <x:v>ORVIS CORPORATION</x:v>
      </x:c>
      <x:c r="E1111" s="50" t="str">
        <x:v>Standard Market(Domestic)</x:v>
      </x:c>
      <x:c r="F1111" s="50" t="str">
        <x:v>Other Products</x:v>
      </x:c>
      <x:c r="G1111" s="51" t="n">
        <x:v>9425.085</x:v>
      </x:c>
      <x:c r="H1111" s="51" t="n">
        <x:v>11338.276</x:v>
      </x:c>
      <x:c r="I1111" s="51" t="n">
        <x:v>11596.175</x:v>
      </x:c>
      <x:c r="J1111" s="51" t="n">
        <x:v>11301.932</x:v>
      </x:c>
      <x:c r="K1111" s="51" t="n">
        <x:v>11721.897</x:v>
      </x:c>
      <x:c r="L1111" s="52" t="n">
        <x:f>IFERROR(H1111/G1111-1,"")</x:f>
        <x:v>0.2029892568608136</x:v>
      </x:c>
      <x:c r="M1111" s="52" t="n">
        <x:f>IFERROR(I1111/H1111-1,"")</x:f>
        <x:v>0.022745874240492903</x:v>
      </x:c>
      <x:c r="N1111" s="52" t="n">
        <x:f>IFERROR(J1111/I1111-1,"")</x:f>
        <x:v>-0.02537414276690364</x:v>
      </x:c>
      <x:c r="O1111" s="52" t="n">
        <x:f>IFERROR(K1111/J1111-1,"")</x:f>
        <x:v>0.037158691098123864</x:v>
      </x:c>
      <x:c r="P1111" s="52" t="n">
        <x:f>IFERROR((K1111/G1111)^(1/4)-1,"")</x:f>
        <x:v>0.056034621031688436</x:v>
      </x:c>
      <x:c r="Q1111" s="51" t="n">
        <x:v>635.332</x:v>
      </x:c>
      <x:c r="R1111" s="52" t="n">
        <x:f>IFERROR(Q1111/K1111,"")</x:f>
        <x:v>0.054200442129802025</x:v>
      </x:c>
      <x:c r="S1111" s="53" t="n">
        <x:v>38961</x:v>
      </x:c>
      <x:c r="T1111" s="50" t="str">
        <x:v>EDINET_company_history</x:v>
      </x:c>
      <x:c r="U1111" s="50" t="str">
        <x:v>中浜 勇治</x:v>
      </x:c>
      <x:c r="V1111" s="54" t="n">
        <x:v>0.2473</x:v>
      </x:c>
      <x:c r="W1111" s="50" t="str">
        <x:v>中浜 勇治</x:v>
      </x:c>
      <x:c r="X1111" s="50" t="b">
        <x:f>AND(COUNT(L1111:O1111)=4,L1111&gt;='設定'!$B$6,M1111&gt;='設定'!$B$6,N1111&gt;='設定'!$B$6,O1111&gt;='設定'!$B$6)</x:f>
        <x:v>0</x:v>
      </x:c>
      <x:c r="Y1111" s="50" t="b">
        <x:f>AND(COUNT(G1111:K1111)=5,P1111&gt;='設定'!$B$7)</x:f>
        <x:v>0</x:v>
      </x:c>
      <x:c r="Z1111" s="50" t="b">
        <x:f>AND(ISNUMBER(R1111),R1111&gt;='設定'!$B$8)</x:f>
        <x:v>0</x:v>
      </x:c>
      <x:c r="AA1111" s="50" t="b">
        <x:f>AND(ISNUMBER(S1111),S1111&gt;=DATE(YEAR('設定'!$B$10)-'設定'!$B$9,MONTH('設定'!$B$10),DAY('設定'!$B$10)))</x:f>
        <x:v>0</x:v>
      </x:c>
      <x:c r="AB1111" s="55" t="b">
        <x:v>1</x:v>
      </x:c>
      <x:c r="AC1111" s="55" t="b">
        <x:v>1</x:v>
      </x:c>
      <x:c r="AD1111" s="50" t="n">
        <x:f>IF(X1111,1,0)+IF(Z1111,1,0)+IF(AA1111,1,0)+IF(AB1111,1,0)</x:f>
        <x:v>1</x:v>
      </x:c>
      <x:c r="AE1111" s="50" t="n">
        <x:f>IF(Y1111,1,0)+IF(Z1111,1,0)+IF(AA1111,1,0)+IF(AB1111,1,0)</x:f>
        <x:v>1</x:v>
      </x:c>
      <x:c r="AF1111" s="50" t="n">
        <x:f>IF(Y1111,1,0)+IF(Z1111,1,0)+IF(AA1111,1,0)+IF(AC1111,1,0)</x:f>
        <x:v>1</x:v>
      </x:c>
      <x:c r="AG1111" s="53" t="n">
        <x:v>44348</x:v>
      </x:c>
      <x:c r="AH1111" s="50" t="str">
        <x:v>S100XHFP</x:v>
      </x:c>
      <x:c r="AI1111" s="50" t="str">
        <x:v>NetSalesSummaryOfBusinessResults</x:v>
      </x:c>
      <x:c r="AJ1111" s="50" t="str">
        <x:v>OperatingIncome</x:v>
      </x:c>
      <x:c r="AK1111" s="53" t="n">
        <x:v>45961</x:v>
      </x:c>
      <x:c r="AL1111" s="50" t="str">
        <x:v>365/365/365/366/365</x:v>
      </x:c>
      <x:c r="AM1111" s="51" t="n">
        <x:v>1774169</x:v>
      </x:c>
      <x:c r="AN1111" s="51" t="n">
        <x:v>1635</x:v>
      </x:c>
      <x:c r="AO1111" s="51" t="n">
        <x:f>IFERROR(AM1111*AN1111,"")</x:f>
        <x:v>2900766315</x:v>
      </x:c>
      <x:c r="AP1111" s="56" t="n">
        <x:f>IFERROR(AO1111/(K1111*1000000),"")</x:f>
        <x:v>0.24746560347697988</x:v>
      </x:c>
      <x:c r="AQ1111" s="57" t="n">
        <x:v>6234648.333333333</x:v>
      </x:c>
      <x:c r="AR1111" s="52" t="n">
        <x:v>0.299103004301613</x:v>
      </x:c>
      <x:c r="AS1111" s="52" t="n">
        <x:v>-0.4248218534155531</x:v>
      </x:c>
      <x:c r="AT1111" s="55" t="b">
        <x:v>0</x:v>
      </x:c>
      <x:c r="AU1111" s="50" t="str">
        <x:v>low_liquidity</x:v>
      </x:c>
      <x:c r="AV1111" s="58" t="n">
        <x:v>-0.098107830785165</x:v>
      </x:c>
      <x:c r="AW1111" s="50" t="n">
        <x:v>2594</x:v>
      </x:c>
      <x:c r="AX1111" s="50" t="str">
        <x:v>Core Moat</x:v>
      </x:c>
      <x:c r="AY1111" s="50" t="str">
        <x:v>既存適格性フィルター不通過: low_liquidity / 60日平均売買代金2,000万円未満</x:v>
      </x:c>
      <x:c r="AZ1111" s="59" t="str">
        <x:v>2026-01-28 09:37</x:v>
      </x:c>
      <x:c r="BA1111" s="53" t="n">
        <x:v>38961</x:v>
      </x:c>
      <x:c r="BB1111" s="50" t="str">
        <x:v>中浜 勇治</x:v>
      </x:c>
      <x:c r="BC1111" s="50"/>
      <x:c r="BD1111" s="50"/>
    </x:row>
    <x:row r="1112">
      <x:c r="A1112" s="50" t="n">
        <x:v>1111</x:v>
      </x:c>
      <x:c r="B1112" s="50" t="str">
        <x:v>1770</x:v>
      </x:c>
      <x:c r="C1112" s="50" t="str">
        <x:v>1770.T</x:v>
      </x:c>
      <x:c r="D1112" s="50" t="str">
        <x:v>FUJITA ENGINEERING CO.,LTD.</x:v>
      </x:c>
      <x:c r="E1112" s="50" t="str">
        <x:v>Standard Market(Domestic)</x:v>
      </x:c>
      <x:c r="F1112" s="50" t="str">
        <x:v>Construction</x:v>
      </x:c>
      <x:c r="G1112" s="51" t="n">
        <x:v>26250.632</x:v>
      </x:c>
      <x:c r="H1112" s="51" t="n">
        <x:v>27708.983</x:v>
      </x:c>
      <x:c r="I1112" s="51" t="n">
        <x:v>27164.885</x:v>
      </x:c>
      <x:c r="J1112" s="51" t="n">
        <x:v>32273.496</x:v>
      </x:c>
      <x:c r="K1112" s="51" t="n">
        <x:v>32646.679</x:v>
      </x:c>
      <x:c r="L1112" s="52" t="n">
        <x:f>IFERROR(H1112/G1112-1,"")</x:f>
        <x:v>0.05555489102129041</x:v>
      </x:c>
      <x:c r="M1112" s="52" t="n">
        <x:f>IFERROR(I1112/H1112-1,"")</x:f>
        <x:v>-0.019636159147378374</x:v>
      </x:c>
      <x:c r="N1112" s="52" t="n">
        <x:f>IFERROR(J1112/I1112-1,"")</x:f>
        <x:v>0.18805936413866653</x:v>
      </x:c>
      <x:c r="O1112" s="52" t="n">
        <x:f>IFERROR(K1112/J1112-1,"")</x:f>
        <x:v>0.011563141470635863</x:v>
      </x:c>
      <x:c r="P1112" s="52" t="n">
        <x:f>IFERROR((K1112/G1112)^(1/4)-1,"")</x:f>
        <x:v>0.05602648727100856</x:v>
      </x:c>
      <x:c r="Q1112" s="51" t="n">
        <x:v>2951.708</x:v>
      </x:c>
      <x:c r="R1112" s="52" t="n">
        <x:f>IFERROR(Q1112/K1112,"")</x:f>
        <x:v>0.09041372937198298</x:v>
      </x:c>
      <x:c r="S1112" s="53" t="n">
        <x:v>38322</x:v>
      </x:c>
      <x:c r="T1112" s="50" t="str">
        <x:v>EDINET_company_history</x:v>
      </x:c>
      <x:c r="U1112" s="50" t="str">
        <x:v>藤田 実</x:v>
      </x:c>
      <x:c r="V1112" s="54" t="n">
        <x:v>0.2515</x:v>
      </x:c>
      <x:c r="W1112" s="50" t="str">
        <x:v>藤田 実</x:v>
      </x:c>
      <x:c r="X1112" s="50" t="b">
        <x:f>AND(COUNT(L1112:O1112)=4,L1112&gt;='設定'!$B$6,M1112&gt;='設定'!$B$6,N1112&gt;='設定'!$B$6,O1112&gt;='設定'!$B$6)</x:f>
        <x:v>0</x:v>
      </x:c>
      <x:c r="Y1112" s="50" t="b">
        <x:f>AND(COUNT(G1112:K1112)=5,P1112&gt;='設定'!$B$7)</x:f>
        <x:v>0</x:v>
      </x:c>
      <x:c r="Z1112" s="50" t="b">
        <x:f>AND(ISNUMBER(R1112),R1112&gt;='設定'!$B$8)</x:f>
        <x:v>0</x:v>
      </x:c>
      <x:c r="AA1112" s="50" t="b">
        <x:f>AND(ISNUMBER(S1112),S1112&gt;=DATE(YEAR('設定'!$B$10)-'設定'!$B$9,MONTH('設定'!$B$10),DAY('設定'!$B$10)))</x:f>
        <x:v>0</x:v>
      </x:c>
      <x:c r="AB1112" s="55" t="b">
        <x:v>1</x:v>
      </x:c>
      <x:c r="AC1112" s="55" t="b">
        <x:v>1</x:v>
      </x:c>
      <x:c r="AD1112" s="50" t="n">
        <x:f>IF(X1112,1,0)+IF(Z1112,1,0)+IF(AA1112,1,0)+IF(AB1112,1,0)</x:f>
        <x:v>1</x:v>
      </x:c>
      <x:c r="AE1112" s="50" t="n">
        <x:f>IF(Y1112,1,0)+IF(Z1112,1,0)+IF(AA1112,1,0)+IF(AB1112,1,0)</x:f>
        <x:v>1</x:v>
      </x:c>
      <x:c r="AF1112" s="50" t="n">
        <x:f>IF(Y1112,1,0)+IF(Z1112,1,0)+IF(AA1112,1,0)+IF(AC1112,1,0)</x:f>
        <x:v>1</x:v>
      </x:c>
      <x:c r="AG1112" s="53" t="n">
        <x:v>44348</x:v>
      </x:c>
      <x:c r="AH1112" s="50" t="str">
        <x:v>S100W35N</x:v>
      </x:c>
      <x:c r="AI1112" s="50" t="str">
        <x:v>NetSalesSummaryOfBusinessResults</x:v>
      </x:c>
      <x:c r="AJ1112" s="50" t="str">
        <x:v>OperatingIncome</x:v>
      </x:c>
      <x:c r="AK1112" s="53" t="n">
        <x:v>45747</x:v>
      </x:c>
      <x:c r="AL1112" s="50" t="str">
        <x:v>365/365/365/366/365</x:v>
      </x:c>
      <x:c r="AM1112" s="51" t="n">
        <x:v>9171800</x:v>
      </x:c>
      <x:c r="AN1112" s="51" t="n">
        <x:v>1675</x:v>
      </x:c>
      <x:c r="AO1112" s="51" t="n">
        <x:f>IFERROR(AM1112*AN1112,"")</x:f>
        <x:v>15362765000</x:v>
      </x:c>
      <x:c r="AP1112" s="56" t="n">
        <x:f>IFERROR(AO1112/(K1112*1000000),"")</x:f>
        <x:v>0.47057665497920936</x:v>
      </x:c>
      <x:c r="AQ1112" s="57" t="n">
        <x:v>7177660</x:v>
      </x:c>
      <x:c r="AR1112" s="52" t="n">
        <x:v>0.294457654915124</x:v>
      </x:c>
      <x:c r="AS1112" s="52" t="n">
        <x:v>-0.3774715707443654</x:v>
      </x:c>
      <x:c r="AT1112" s="55" t="b">
        <x:v>0</x:v>
      </x:c>
      <x:c r="AU1112" s="50" t="str">
        <x:v>low_liquidity</x:v>
      </x:c>
      <x:c r="AV1112" s="58" t="n">
        <x:v>-0.0501813670088593</x:v>
      </x:c>
      <x:c r="AW1112" s="50" t="n">
        <x:v>2266</x:v>
      </x:c>
      <x:c r="AX1112" s="50" t="str">
        <x:v>Core Moat</x:v>
      </x:c>
      <x:c r="AY1112" s="50" t="str">
        <x:v>既存適格性フィルター不通過: low_liquidity / 60日平均売買代金2,000万円未満</x:v>
      </x:c>
      <x:c r="AZ1112" s="59" t="str">
        <x:v>2025-06-24 15:37</x:v>
      </x:c>
      <x:c r="BA1112" s="53" t="n">
        <x:v>38322</x:v>
      </x:c>
      <x:c r="BB1112" s="50" t="str">
        <x:v>藤田 実</x:v>
      </x:c>
      <x:c r="BC1112" s="50"/>
      <x:c r="BD1112" s="50"/>
    </x:row>
    <x:row r="1113">
      <x:c r="A1113" s="50" t="n">
        <x:v>1112</x:v>
      </x:c>
      <x:c r="B1113" s="50" t="str">
        <x:v>6346</x:v>
      </x:c>
      <x:c r="C1113" s="50" t="str">
        <x:v>6346.T</x:v>
      </x:c>
      <x:c r="D1113" s="50" t="str">
        <x:v>KIKUKAWA ENTERPRISE,INC.</x:v>
      </x:c>
      <x:c r="E1113" s="50" t="str">
        <x:v>Standard Market(Domestic)</x:v>
      </x:c>
      <x:c r="F1113" s="50" t="str">
        <x:v>Machinery</x:v>
      </x:c>
      <x:c r="G1113" s="51" t="n">
        <x:v>4453.045</x:v>
      </x:c>
      <x:c r="H1113" s="51" t="n">
        <x:v>4175.313</x:v>
      </x:c>
      <x:c r="I1113" s="51" t="n">
        <x:v>4132.5</x:v>
      </x:c>
      <x:c r="J1113" s="51" t="n">
        <x:v>5486.899</x:v>
      </x:c>
      <x:c r="K1113" s="51" t="n">
        <x:v>5533.7</x:v>
      </x:c>
      <x:c r="L1113" s="52" t="n">
        <x:f>IFERROR(H1113/G1113-1,"")</x:f>
        <x:v>-0.062369008173059126</x:v>
      </x:c>
      <x:c r="M1113" s="52" t="n">
        <x:f>IFERROR(I1113/H1113-1,"")</x:f>
        <x:v>-0.010253842047290851</x:v>
      </x:c>
      <x:c r="N1113" s="52" t="n">
        <x:f>IFERROR(J1113/I1113-1,"")</x:f>
        <x:v>0.32774325468844534</x:v>
      </x:c>
      <x:c r="O1113" s="52" t="n">
        <x:f>IFERROR(K1113/J1113-1,"")</x:f>
        <x:v>0.008529590211155513</x:v>
      </x:c>
      <x:c r="P1113" s="52" t="n">
        <x:f>IFERROR((K1113/G1113)^(1/4)-1,"")</x:f>
        <x:v>0.05581938574667533</x:v>
      </x:c>
      <x:c r="Q1113" s="51" t="n">
        <x:v>1024.214</x:v>
      </x:c>
      <x:c r="R1113" s="52" t="n">
        <x:f>IFERROR(Q1113/K1113,"")</x:f>
        <x:v>0.18508665088457993</x:v>
      </x:c>
      <x:c r="S1113" s="53" t="n">
        <x:v>22068</x:v>
      </x:c>
      <x:c r="T1113" s="50" t="str">
        <x:v>EDINET_company_history</x:v>
      </x:c>
      <x:c r="U1113" s="50" t="str">
        <x:v>光通信株式会社</x:v>
      </x:c>
      <x:c r="V1113" s="54" t="n">
        <x:v>0.075</x:v>
      </x:c>
      <x:c r="W1113" s="50" t="str">
        <x:v>菊川 厚 / 菊川 博史</x:v>
      </x:c>
      <x:c r="X1113" s="50" t="b">
        <x:f>AND(COUNT(L1113:O1113)=4,L1113&gt;='設定'!$B$6,M1113&gt;='設定'!$B$6,N1113&gt;='設定'!$B$6,O1113&gt;='設定'!$B$6)</x:f>
        <x:v>0</x:v>
      </x:c>
      <x:c r="Y1113" s="50" t="b">
        <x:f>AND(COUNT(G1113:K1113)=5,P1113&gt;='設定'!$B$7)</x:f>
        <x:v>0</x:v>
      </x:c>
      <x:c r="Z1113" s="50" t="b">
        <x:f>AND(ISNUMBER(R1113),R1113&gt;='設定'!$B$8)</x:f>
        <x:v>1</x:v>
      </x:c>
      <x:c r="AA1113" s="50" t="b">
        <x:f>AND(ISNUMBER(S1113),S1113&gt;=DATE(YEAR('設定'!$B$10)-'設定'!$B$9,MONTH('設定'!$B$10),DAY('設定'!$B$10)))</x:f>
        <x:v>0</x:v>
      </x:c>
      <x:c r="AB1113" s="55" t="b">
        <x:v>0</x:v>
      </x:c>
      <x:c r="AC1113" s="55" t="b">
        <x:v>0</x:v>
      </x:c>
      <x:c r="AD1113" s="50" t="n">
        <x:f>IF(X1113,1,0)+IF(Z1113,1,0)+IF(AA1113,1,0)+IF(AB1113,1,0)</x:f>
        <x:v>1</x:v>
      </x:c>
      <x:c r="AE1113" s="50" t="n">
        <x:f>IF(Y1113,1,0)+IF(Z1113,1,0)+IF(AA1113,1,0)+IF(AB1113,1,0)</x:f>
        <x:v>1</x:v>
      </x:c>
      <x:c r="AF1113" s="50" t="n">
        <x:f>IF(Y1113,1,0)+IF(Z1113,1,0)+IF(AA1113,1,0)+IF(AC1113,1,0)</x:f>
        <x:v>1</x:v>
      </x:c>
      <x:c r="AG1113" s="53" t="n">
        <x:v>44348</x:v>
      </x:c>
      <x:c r="AH1113" s="50" t="str">
        <x:v>S100W95I</x:v>
      </x:c>
      <x:c r="AI1113" s="50" t="str">
        <x:v>NetSalesSummaryOfBusinessResults</x:v>
      </x:c>
      <x:c r="AJ1113" s="50" t="str">
        <x:v>OperatingIncome</x:v>
      </x:c>
      <x:c r="AK1113" s="53" t="n">
        <x:v>45747</x:v>
      </x:c>
      <x:c r="AL1113" s="50" t="str">
        <x:v>365/365/365/366/365</x:v>
      </x:c>
      <x:c r="AM1113" s="51" t="n">
        <x:v>1253000</x:v>
      </x:c>
      <x:c r="AN1113" s="51" t="n">
        <x:v>5760</x:v>
      </x:c>
      <x:c r="AO1113" s="51" t="n">
        <x:f>IFERROR(AM1113*AN1113,"")</x:f>
        <x:v>7217280000</x:v>
      </x:c>
      <x:c r="AP1113" s="56" t="n">
        <x:f>IFERROR(AO1113/(K1113*1000000),"")</x:f>
        <x:v>1.3042412852160399</x:v>
      </x:c>
      <x:c r="AQ1113" s="57" t="n">
        <x:v>1680150</x:v>
      </x:c>
      <x:c r="AR1113" s="52" t="n">
        <x:v>0.2188150286057127</x:v>
      </x:c>
      <x:c r="AS1113" s="52" t="n">
        <x:v>-0.1667639258611783</x:v>
      </x:c>
      <x:c r="AT1113" s="55" t="b">
        <x:v>0</x:v>
      </x:c>
      <x:c r="AU1113" s="50" t="str">
        <x:v>low_liquidity</x:v>
      </x:c>
      <x:c r="AV1113" s="58" t="n">
        <x:v>0.4697780587705651</x:v>
      </x:c>
      <x:c r="AW1113" s="50" t="n">
        <x:v>113</x:v>
      </x:c>
      <x:c r="AX1113" s="50" t="str">
        <x:v>Discovery</x:v>
      </x:c>
      <x:c r="AY1113" s="50" t="str">
        <x:v>既存適格性フィルター不通過: low_liquidity / 60日平均売買代金2,000万円未満</x:v>
      </x:c>
      <x:c r="AZ1113" s="59" t="str">
        <x:v>2025-06-30 09:57</x:v>
      </x:c>
      <x:c r="BA1113" s="53" t="n">
        <x:v>22068</x:v>
      </x:c>
      <x:c r="BB1113" s="50"/>
      <x:c r="BC1113" s="50"/>
      <x:c r="BD1113" s="50"/>
    </x:row>
    <x:row r="1114">
      <x:c r="A1114" s="50" t="n">
        <x:v>1113</x:v>
      </x:c>
      <x:c r="B1114" s="50" t="str">
        <x:v>4746</x:v>
      </x:c>
      <x:c r="C1114" s="50" t="str">
        <x:v>4746.T</x:v>
      </x:c>
      <x:c r="D1114" s="50" t="str">
        <x:v>Toukei Computer Co.,Ltd.</x:v>
      </x:c>
      <x:c r="E1114" s="50" t="str">
        <x:v>Standard Market(Domestic)</x:v>
      </x:c>
      <x:c r="F1114" s="50" t="str">
        <x:v>Information &amp; Communication</x:v>
      </x:c>
      <x:c r="G1114" s="51" t="n">
        <x:v>16782.197</x:v>
      </x:c>
      <x:c r="H1114" s="51" t="n">
        <x:v>17605.227</x:v>
      </x:c>
      <x:c r="I1114" s="51" t="n">
        <x:v>19562.478</x:v>
      </x:c>
      <x:c r="J1114" s="51" t="n">
        <x:v>19634.244</x:v>
      </x:c>
      <x:c r="K1114" s="51" t="n">
        <x:v>20835.656</x:v>
      </x:c>
      <x:c r="L1114" s="52" t="n">
        <x:f>IFERROR(H1114/G1114-1,"")</x:f>
        <x:v>0.04904185071835343</x:v>
      </x:c>
      <x:c r="M1114" s="52" t="n">
        <x:f>IFERROR(I1114/H1114-1,"")</x:f>
        <x:v>0.11117442564074875</x:v>
      </x:c>
      <x:c r="N1114" s="52" t="n">
        <x:f>IFERROR(J1114/I1114-1,"")</x:f>
        <x:v>0.0036685536464244883</x:v>
      </x:c>
      <x:c r="O1114" s="52" t="n">
        <x:f>IFERROR(K1114/J1114-1,"")</x:f>
        <x:v>0.06118962359844371</x:v>
      </x:c>
      <x:c r="P1114" s="52" t="n">
        <x:f>IFERROR((K1114/G1114)^(1/4)-1,"")</x:f>
        <x:v>0.05557620311874656</x:v>
      </x:c>
      <x:c r="Q1114" s="51" t="n">
        <x:v>6270.933</x:v>
      </x:c>
      <x:c r="R1114" s="52" t="n">
        <x:f>IFERROR(Q1114/K1114,"")</x:f>
        <x:v>0.30097122931958564</x:v>
      </x:c>
      <x:c r="S1114" s="53" t="n">
        <x:v>44348</x:v>
      </x:c>
      <x:c r="T1114" s="50" t="str">
        <x:v>not_identified_before_local_window</x:v>
      </x:c>
      <x:c r="U1114" s="50" t="str">
        <x:v>株式会社アップワード</x:v>
      </x:c>
      <x:c r="V1114" s="54" t="n">
        <x:v>0.5231</x:v>
      </x:c>
      <x:c r="W1114" s="50" t="str">
        <x:v>甲田 英毅 / 古閑 祐二</x:v>
      </x:c>
      <x:c r="X1114" s="50" t="b">
        <x:f>AND(COUNT(L1114:O1114)=4,L1114&gt;='設定'!$B$6,M1114&gt;='設定'!$B$6,N1114&gt;='設定'!$B$6,O1114&gt;='設定'!$B$6)</x:f>
        <x:v>0</x:v>
      </x:c>
      <x:c r="Y1114" s="50" t="b">
        <x:f>AND(COUNT(G1114:K1114)=5,P1114&gt;='設定'!$B$7)</x:f>
        <x:v>0</x:v>
      </x:c>
      <x:c r="Z1114" s="50" t="b">
        <x:f>AND(ISNUMBER(R1114),R1114&gt;='設定'!$B$8)</x:f>
        <x:v>1</x:v>
      </x:c>
      <x:c r="AA1114" s="50" t="b">
        <x:f>AND(ISNUMBER(S1114),S1114&gt;=DATE(YEAR('設定'!$B$10)-'設定'!$B$9,MONTH('設定'!$B$10),DAY('設定'!$B$10)))</x:f>
        <x:v>0</x:v>
      </x:c>
      <x:c r="AB1114" s="55" t="b">
        <x:v>0</x:v>
      </x:c>
      <x:c r="AC1114" s="55" t="b">
        <x:v>0</x:v>
      </x:c>
      <x:c r="AD1114" s="50" t="n">
        <x:f>IF(X1114,1,0)+IF(Z1114,1,0)+IF(AA1114,1,0)+IF(AB1114,1,0)</x:f>
        <x:v>1</x:v>
      </x:c>
      <x:c r="AE1114" s="50" t="n">
        <x:f>IF(Y1114,1,0)+IF(Z1114,1,0)+IF(AA1114,1,0)+IF(AB1114,1,0)</x:f>
        <x:v>1</x:v>
      </x:c>
      <x:c r="AF1114" s="50" t="n">
        <x:f>IF(Y1114,1,0)+IF(Z1114,1,0)+IF(AA1114,1,0)+IF(AC1114,1,0)</x:f>
        <x:v>1</x:v>
      </x:c>
      <x:c r="AG1114" s="53" t="n">
        <x:v>44348</x:v>
      </x:c>
      <x:c r="AH1114" s="50" t="str">
        <x:v>S100XUNZ</x:v>
      </x:c>
      <x:c r="AI1114" s="50" t="str">
        <x:v>NetSalesSummaryOfBusinessResults</x:v>
      </x:c>
      <x:c r="AJ1114" s="50" t="str">
        <x:v>OperatingIncome</x:v>
      </x:c>
      <x:c r="AK1114" s="53" t="n">
        <x:v>46022</x:v>
      </x:c>
      <x:c r="AL1114" s="50" t="str">
        <x:v>365/365/365/366/365</x:v>
      </x:c>
      <x:c r="AM1114" s="51" t="n">
        <x:v>17970000</x:v>
      </x:c>
      <x:c r="AN1114" s="51" t="n">
        <x:v>4280</x:v>
      </x:c>
      <x:c r="AO1114" s="51" t="n">
        <x:f>IFERROR(AM1114*AN1114,"")</x:f>
        <x:v>76911600000</x:v>
      </x:c>
      <x:c r="AP1114" s="56" t="n">
        <x:f>IFERROR(AO1114/(K1114*1000000),"")</x:f>
        <x:v>3.691345259299731</x:v>
      </x:c>
      <x:c r="AQ1114" s="57" t="n">
        <x:v>194215625</x:v>
      </x:c>
      <x:c r="AR1114" s="52" t="n">
        <x:v>0.2716758403627571</x:v>
      </x:c>
      <x:c r="AS1114" s="52" t="n">
        <x:v>-0.266444736947054</x:v>
      </x:c>
      <x:c r="AT1114" s="55" t="b">
        <x:v>1</x:v>
      </x:c>
      <x:c r="AU1114" s="50"/>
      <x:c r="AV1114" s="58" t="n">
        <x:v>0.3194136114513569</x:v>
      </x:c>
      <x:c r="AW1114" s="50" t="n">
        <x:v>378</x:v>
      </x:c>
      <x:c r="AX1114" s="50" t="str">
        <x:v>Core Moat</x:v>
      </x:c>
      <x:c r="AY1114" s="50" t="str">
        <x:v>目立つ機械的警告なし（定性確認は別途必要）</x:v>
      </x:c>
      <x:c r="AZ1114" s="59" t="str">
        <x:v>2026-03-27 09:18</x:v>
      </x:c>
      <x:c r="BA1114" s="53"/>
      <x:c r="BB1114" s="50"/>
      <x:c r="BC1114" s="50"/>
      <x:c r="BD1114" s="50" t="str">
        <x:v>TOPIX Small 2</x:v>
      </x:c>
    </x:row>
    <x:row r="1115">
      <x:c r="A1115" s="50" t="n">
        <x:v>1114</x:v>
      </x:c>
      <x:c r="B1115" s="50" t="str">
        <x:v>9906</x:v>
      </x:c>
      <x:c r="C1115" s="50" t="str">
        <x:v>9906.T</x:v>
      </x:c>
      <x:c r="D1115" s="50" t="str">
        <x:v>Fujii Sangyo Corporation</x:v>
      </x:c>
      <x:c r="E1115" s="50" t="str">
        <x:v>Standard Market(Domestic)</x:v>
      </x:c>
      <x:c r="F1115" s="50" t="str">
        <x:v>Wholesale Trade</x:v>
      </x:c>
      <x:c r="G1115" s="51" t="n">
        <x:v>77428.866</x:v>
      </x:c>
      <x:c r="H1115" s="51" t="n">
        <x:v>74928.97</x:v>
      </x:c>
      <x:c r="I1115" s="51" t="n">
        <x:v>82714.719</x:v>
      </x:c>
      <x:c r="J1115" s="51" t="n">
        <x:v>91059.805</x:v>
      </x:c>
      <x:c r="K1115" s="51" t="n">
        <x:v>96100.124</x:v>
      </x:c>
      <x:c r="L1115" s="52" t="n">
        <x:f>IFERROR(H1115/G1115-1,"")</x:f>
        <x:v>-0.032286356873675426</x:v>
      </x:c>
      <x:c r="M1115" s="52" t="n">
        <x:f>IFERROR(I1115/H1115-1,"")</x:f>
        <x:v>0.10390839484380998</x:v>
      </x:c>
      <x:c r="N1115" s="52" t="n">
        <x:f>IFERROR(J1115/I1115-1,"")</x:f>
        <x:v>0.10088997582159465</x:v>
      </x:c>
      <x:c r="O1115" s="52" t="n">
        <x:f>IFERROR(K1115/J1115-1,"")</x:f>
        <x:v>0.055351743834724854</x:v>
      </x:c>
      <x:c r="P1115" s="52" t="n">
        <x:f>IFERROR((K1115/G1115)^(1/4)-1,"")</x:f>
        <x:v>0.05549276886496268</x:v>
      </x:c>
      <x:c r="Q1115" s="51" t="n">
        <x:v>5360.013</x:v>
      </x:c>
      <x:c r="R1115" s="52" t="n">
        <x:f>IFERROR(Q1115/K1115,"")</x:f>
        <x:v>0.05577529743874212</x:v>
      </x:c>
      <x:c r="S1115" s="53" t="n">
        <x:v>38322</x:v>
      </x:c>
      <x:c r="T1115" s="50" t="str">
        <x:v>EDINET_company_history</x:v>
      </x:c>
      <x:c r="U1115" s="50" t="str">
        <x:v>藤井 昌一</x:v>
      </x:c>
      <x:c r="V1115" s="54" t="n">
        <x:v>0.1148</x:v>
      </x:c>
      <x:c r="W1115" s="50" t="str">
        <x:v>藤井 昌一</x:v>
      </x:c>
      <x:c r="X1115" s="50" t="b">
        <x:f>AND(COUNT(L1115:O1115)=4,L1115&gt;='設定'!$B$6,M1115&gt;='設定'!$B$6,N1115&gt;='設定'!$B$6,O1115&gt;='設定'!$B$6)</x:f>
        <x:v>0</x:v>
      </x:c>
      <x:c r="Y1115" s="50" t="b">
        <x:f>AND(COUNT(G1115:K1115)=5,P1115&gt;='設定'!$B$7)</x:f>
        <x:v>0</x:v>
      </x:c>
      <x:c r="Z1115" s="50" t="b">
        <x:f>AND(ISNUMBER(R1115),R1115&gt;='設定'!$B$8)</x:f>
        <x:v>0</x:v>
      </x:c>
      <x:c r="AA1115" s="50" t="b">
        <x:f>AND(ISNUMBER(S1115),S1115&gt;=DATE(YEAR('設定'!$B$10)-'設定'!$B$9,MONTH('設定'!$B$10),DAY('設定'!$B$10)))</x:f>
        <x:v>0</x:v>
      </x:c>
      <x:c r="AB1115" s="55" t="b">
        <x:v>1</x:v>
      </x:c>
      <x:c r="AC1115" s="55" t="b">
        <x:v>1</x:v>
      </x:c>
      <x:c r="AD1115" s="50" t="n">
        <x:f>IF(X1115,1,0)+IF(Z1115,1,0)+IF(AA1115,1,0)+IF(AB1115,1,0)</x:f>
        <x:v>1</x:v>
      </x:c>
      <x:c r="AE1115" s="50" t="n">
        <x:f>IF(Y1115,1,0)+IF(Z1115,1,0)+IF(AA1115,1,0)+IF(AB1115,1,0)</x:f>
        <x:v>1</x:v>
      </x:c>
      <x:c r="AF1115" s="50" t="n">
        <x:f>IF(Y1115,1,0)+IF(Z1115,1,0)+IF(AA1115,1,0)+IF(AC1115,1,0)</x:f>
        <x:v>1</x:v>
      </x:c>
      <x:c r="AG1115" s="53" t="n">
        <x:v>44348</x:v>
      </x:c>
      <x:c r="AH1115" s="50" t="str">
        <x:v>S100W86F</x:v>
      </x:c>
      <x:c r="AI1115" s="50" t="str">
        <x:v>NetSalesSummaryOfBusinessResults</x:v>
      </x:c>
      <x:c r="AJ1115" s="50" t="str">
        <x:v>OperatingIncome</x:v>
      </x:c>
      <x:c r="AK1115" s="53" t="n">
        <x:v>45747</x:v>
      </x:c>
      <x:c r="AL1115" s="50" t="str">
        <x:v>365/365/365/366/365</x:v>
      </x:c>
      <x:c r="AM1115" s="51" t="n">
        <x:v>8467500</x:v>
      </x:c>
      <x:c r="AN1115" s="51" t="n">
        <x:v>3800</x:v>
      </x:c>
      <x:c r="AO1115" s="51" t="n">
        <x:f>IFERROR(AM1115*AN1115,"")</x:f>
        <x:v>32176500000</x:v>
      </x:c>
      <x:c r="AP1115" s="56" t="n">
        <x:f>IFERROR(AO1115/(K1115*1000000),"")</x:f>
        <x:v>0.33482266890727425</x:v>
      </x:c>
      <x:c r="AQ1115" s="57" t="n">
        <x:v>36050666.666666664</x:v>
      </x:c>
      <x:c r="AR1115" s="52" t="n">
        <x:v>0.268157698434802</x:v>
      </x:c>
      <x:c r="AS1115" s="52" t="n">
        <x:v>-0.2205128205128205</x:v>
      </x:c>
      <x:c r="AT1115" s="55" t="b">
        <x:v>1</x:v>
      </x:c>
      <x:c r="AU1115" s="50"/>
      <x:c r="AV1115" s="58" t="n">
        <x:v>0.0557319057526525</x:v>
      </x:c>
      <x:c r="AW1115" s="50" t="n">
        <x:v>1482</x:v>
      </x:c>
      <x:c r="AX1115" s="50" t="str">
        <x:v>Discovery</x:v>
      </x:c>
      <x:c r="AY1115" s="50" t="str">
        <x:v>目立つ機械的警告なし（定性確認は別途必要）</x:v>
      </x:c>
      <x:c r="AZ1115" s="59" t="str">
        <x:v>2025-06-27 10:19</x:v>
      </x:c>
      <x:c r="BA1115" s="53" t="n">
        <x:v>38322</x:v>
      </x:c>
      <x:c r="BB1115" s="50" t="str">
        <x:v>藤井 昌一</x:v>
      </x:c>
      <x:c r="BC1115" s="50"/>
      <x:c r="BD1115" s="50"/>
    </x:row>
    <x:row r="1116">
      <x:c r="A1116" s="50" t="n">
        <x:v>1115</x:v>
      </x:c>
      <x:c r="B1116" s="50" t="str">
        <x:v>6340</x:v>
      </x:c>
      <x:c r="C1116" s="50" t="str">
        <x:v>6340.T</x:v>
      </x:c>
      <x:c r="D1116" s="50" t="str">
        <x:v>SHIBUYA CORPORATION</x:v>
      </x:c>
      <x:c r="E1116" s="50" t="str">
        <x:v>Prime Market (Domestic)</x:v>
      </x:c>
      <x:c r="F1116" s="50" t="str">
        <x:v>Machinery</x:v>
      </x:c>
      <x:c r="G1116" s="51" t="n">
        <x:v>103965</x:v>
      </x:c>
      <x:c r="H1116" s="51" t="n">
        <x:v>96223</x:v>
      </x:c>
      <x:c r="I1116" s="51" t="n">
        <x:v>97842</x:v>
      </x:c>
      <x:c r="J1116" s="51" t="n">
        <x:v>115434</x:v>
      </x:c>
      <x:c r="K1116" s="51" t="n">
        <x:v>129017</x:v>
      </x:c>
      <x:c r="L1116" s="52" t="n">
        <x:f>IFERROR(H1116/G1116-1,"")</x:f>
        <x:v>-0.07446736882604721</x:v>
      </x:c>
      <x:c r="M1116" s="52" t="n">
        <x:f>IFERROR(I1116/H1116-1,"")</x:f>
        <x:v>0.01682549910104658</x:v>
      </x:c>
      <x:c r="N1116" s="52" t="n">
        <x:f>IFERROR(J1116/I1116-1,"")</x:f>
        <x:v>0.17980008585270135</x:v>
      </x:c>
      <x:c r="O1116" s="52" t="n">
        <x:f>IFERROR(K1116/J1116-1,"")</x:f>
        <x:v>0.11766897101373952</x:v>
      </x:c>
      <x:c r="P1116" s="52" t="n">
        <x:f>IFERROR((K1116/G1116)^(1/4)-1,"")</x:f>
        <x:v>0.05545554363559191</x:v>
      </x:c>
      <x:c r="Q1116" s="51" t="n">
        <x:v>13749</x:v>
      </x:c>
      <x:c r="R1116" s="52" t="n">
        <x:f>IFERROR(Q1116/K1116,"")</x:f>
        <x:v>0.10656735158932544</x:v>
      </x:c>
      <x:c r="S1116" s="53" t="n">
        <x:v>29983</x:v>
      </x:c>
      <x:c r="T1116" s="50" t="str">
        <x:v>EDINET_company_history</x:v>
      </x:c>
      <x:c r="U1116" s="50" t="str">
        <x:v>日本マスタートラスト信託銀行株式会社（信託口）</x:v>
      </x:c>
      <x:c r="V1116" s="54" t="n">
        <x:v>0.1042</x:v>
      </x:c>
      <x:c r="W1116" s="50" t="str">
        <x:v>澁谷 英利 / 毛利 克己 / 本多 宗隆 / 河村 孝志</x:v>
      </x:c>
      <x:c r="X1116" s="50" t="b">
        <x:f>AND(COUNT(L1116:O1116)=4,L1116&gt;='設定'!$B$6,M1116&gt;='設定'!$B$6,N1116&gt;='設定'!$B$6,O1116&gt;='設定'!$B$6)</x:f>
        <x:v>0</x:v>
      </x:c>
      <x:c r="Y1116" s="50" t="b">
        <x:f>AND(COUNT(G1116:K1116)=5,P1116&gt;='設定'!$B$7)</x:f>
        <x:v>0</x:v>
      </x:c>
      <x:c r="Z1116" s="50" t="b">
        <x:f>AND(ISNUMBER(R1116),R1116&gt;='設定'!$B$8)</x:f>
        <x:v>1</x:v>
      </x:c>
      <x:c r="AA1116" s="50" t="b">
        <x:f>AND(ISNUMBER(S1116),S1116&gt;=DATE(YEAR('設定'!$B$10)-'設定'!$B$9,MONTH('設定'!$B$10),DAY('設定'!$B$10)))</x:f>
        <x:v>0</x:v>
      </x:c>
      <x:c r="AB1116" s="55" t="b">
        <x:v>0</x:v>
      </x:c>
      <x:c r="AC1116" s="55" t="b">
        <x:v>0</x:v>
      </x:c>
      <x:c r="AD1116" s="50" t="n">
        <x:f>IF(X1116,1,0)+IF(Z1116,1,0)+IF(AA1116,1,0)+IF(AB1116,1,0)</x:f>
        <x:v>1</x:v>
      </x:c>
      <x:c r="AE1116" s="50" t="n">
        <x:f>IF(Y1116,1,0)+IF(Z1116,1,0)+IF(AA1116,1,0)+IF(AB1116,1,0)</x:f>
        <x:v>1</x:v>
      </x:c>
      <x:c r="AF1116" s="50" t="n">
        <x:f>IF(Y1116,1,0)+IF(Z1116,1,0)+IF(AA1116,1,0)+IF(AC1116,1,0)</x:f>
        <x:v>1</x:v>
      </x:c>
      <x:c r="AG1116" s="53" t="n">
        <x:v>44348</x:v>
      </x:c>
      <x:c r="AH1116" s="50" t="str">
        <x:v>S100WQN6</x:v>
      </x:c>
      <x:c r="AI1116" s="50" t="str">
        <x:v>NetSalesSummaryOfBusinessResults</x:v>
      </x:c>
      <x:c r="AJ1116" s="50" t="str">
        <x:v>OperatingIncome</x:v>
      </x:c>
      <x:c r="AK1116" s="53" t="n">
        <x:v>45838</x:v>
      </x:c>
      <x:c r="AL1116" s="50" t="str">
        <x:v>365/365/365/366/365</x:v>
      </x:c>
      <x:c r="AM1116" s="51" t="n">
        <x:v>27666377</x:v>
      </x:c>
      <x:c r="AN1116" s="51" t="n">
        <x:v>4055</x:v>
      </x:c>
      <x:c r="AO1116" s="51" t="n">
        <x:f>IFERROR(AM1116*AN1116,"")</x:f>
        <x:v>112187158735</x:v>
      </x:c>
      <x:c r="AP1116" s="56" t="n">
        <x:f>IFERROR(AO1116/(K1116*1000000),"")</x:f>
        <x:v>0.8695533048745514</x:v>
      </x:c>
      <x:c r="AQ1116" s="57" t="n">
        <x:v>119915491.66666669</x:v>
      </x:c>
      <x:c r="AR1116" s="52" t="n">
        <x:v>0.2915561846253876</x:v>
      </x:c>
      <x:c r="AS1116" s="52" t="n">
        <x:v>-0.3569472688949682</x:v>
      </x:c>
      <x:c r="AT1116" s="55" t="b">
        <x:v>1</x:v>
      </x:c>
      <x:c r="AU1116" s="50"/>
      <x:c r="AV1116" s="58" t="n">
        <x:v>0.3460121276240721</x:v>
      </x:c>
      <x:c r="AW1116" s="50" t="n">
        <x:v>318</x:v>
      </x:c>
      <x:c r="AX1116" s="50" t="str">
        <x:v>Future Moat</x:v>
      </x:c>
      <x:c r="AY1116" s="50" t="str">
        <x:v>目立つ機械的警告なし（定性確認は別途必要）</x:v>
      </x:c>
      <x:c r="AZ1116" s="59" t="str">
        <x:v>2025-09-24 10:19</x:v>
      </x:c>
      <x:c r="BA1116" s="53" t="n">
        <x:v>29983</x:v>
      </x:c>
      <x:c r="BB1116" s="50"/>
      <x:c r="BC1116" s="50"/>
      <x:c r="BD1116" s="50" t="str">
        <x:v>TOPIX Small 2</x:v>
      </x:c>
    </x:row>
    <x:row r="1117">
      <x:c r="A1117" s="50" t="n">
        <x:v>1116</x:v>
      </x:c>
      <x:c r="B1117" s="50" t="str">
        <x:v>5967</x:v>
      </x:c>
      <x:c r="C1117" s="50" t="str">
        <x:v>5967.T</x:v>
      </x:c>
      <x:c r="D1117" s="50" t="str">
        <x:v>TONE CO.,LTD.</x:v>
      </x:c>
      <x:c r="E1117" s="50" t="str">
        <x:v>Standard Market(Domestic)</x:v>
      </x:c>
      <x:c r="F1117" s="50" t="str">
        <x:v>Metal Products</x:v>
      </x:c>
      <x:c r="G1117" s="51" t="n">
        <x:v>6120.194</x:v>
      </x:c>
      <x:c r="H1117" s="51" t="n">
        <x:v>6446.27</x:v>
      </x:c>
      <x:c r="I1117" s="51" t="n">
        <x:v>6800.959</x:v>
      </x:c>
      <x:c r="J1117" s="51" t="n">
        <x:v>7578.756</x:v>
      </x:c>
      <x:c r="K1117" s="51" t="n">
        <x:v>7591.635</x:v>
      </x:c>
      <x:c r="L1117" s="52" t="n">
        <x:f>IFERROR(H1117/G1117-1,"")</x:f>
        <x:v>0.05327870325679229</x:v>
      </x:c>
      <x:c r="M1117" s="52" t="n">
        <x:f>IFERROR(I1117/H1117-1,"")</x:f>
        <x:v>0.05502236176889874</x:v>
      </x:c>
      <x:c r="N1117" s="52" t="n">
        <x:f>IFERROR(J1117/I1117-1,"")</x:f>
        <x:v>0.11436578282562815</x:v>
      </x:c>
      <x:c r="O1117" s="52" t="n">
        <x:f>IFERROR(K1117/J1117-1,"")</x:f>
        <x:v>0.0016993554087241236</x:v>
      </x:c>
      <x:c r="P1117" s="52" t="n">
        <x:f>IFERROR((K1117/G1117)^(1/4)-1,"")</x:f>
        <x:v>0.055340324068576585</x:v>
      </x:c>
      <x:c r="Q1117" s="51" t="n">
        <x:v>1002.073</x:v>
      </x:c>
      <x:c r="R1117" s="52" t="n">
        <x:f>IFERROR(Q1117/K1117,"")</x:f>
        <x:v>0.13199699405990936</x:v>
      </x:c>
      <x:c r="S1117" s="53" t="n">
        <x:v>23132</x:v>
      </x:c>
      <x:c r="T1117" s="50" t="str">
        <x:v>EDINET_company_history</x:v>
      </x:c>
      <x:c r="U1117" s="50" t="str">
        <x:v>スパイラルキャピタルパートナーズ 株式会社</x:v>
      </x:c>
      <x:c r="V1117" s="54" t="n">
        <x:v>0.1352</x:v>
      </x:c>
      <x:c r="W1117" s="50" t="str">
        <x:v>矢野 大司郎</x:v>
      </x:c>
      <x:c r="X1117" s="50" t="b">
        <x:f>AND(COUNT(L1117:O1117)=4,L1117&gt;='設定'!$B$6,M1117&gt;='設定'!$B$6,N1117&gt;='設定'!$B$6,O1117&gt;='設定'!$B$6)</x:f>
        <x:v>0</x:v>
      </x:c>
      <x:c r="Y1117" s="50" t="b">
        <x:f>AND(COUNT(G1117:K1117)=5,P1117&gt;='設定'!$B$7)</x:f>
        <x:v>0</x:v>
      </x:c>
      <x:c r="Z1117" s="50" t="b">
        <x:f>AND(ISNUMBER(R1117),R1117&gt;='設定'!$B$8)</x:f>
        <x:v>1</x:v>
      </x:c>
      <x:c r="AA1117" s="50" t="b">
        <x:f>AND(ISNUMBER(S1117),S1117&gt;=DATE(YEAR('設定'!$B$10)-'設定'!$B$9,MONTH('設定'!$B$10),DAY('設定'!$B$10)))</x:f>
        <x:v>0</x:v>
      </x:c>
      <x:c r="AB1117" s="55" t="b">
        <x:v>0</x:v>
      </x:c>
      <x:c r="AC1117" s="55" t="b">
        <x:v>0</x:v>
      </x:c>
      <x:c r="AD1117" s="50" t="n">
        <x:f>IF(X1117,1,0)+IF(Z1117,1,0)+IF(AA1117,1,0)+IF(AB1117,1,0)</x:f>
        <x:v>1</x:v>
      </x:c>
      <x:c r="AE1117" s="50" t="n">
        <x:f>IF(Y1117,1,0)+IF(Z1117,1,0)+IF(AA1117,1,0)+IF(AB1117,1,0)</x:f>
        <x:v>1</x:v>
      </x:c>
      <x:c r="AF1117" s="50" t="n">
        <x:f>IF(Y1117,1,0)+IF(Z1117,1,0)+IF(AA1117,1,0)+IF(AC1117,1,0)</x:f>
        <x:v>1</x:v>
      </x:c>
      <x:c r="AG1117" s="53" t="n">
        <x:v>44348</x:v>
      </x:c>
      <x:c r="AH1117" s="50" t="str">
        <x:v>S100WLV7</x:v>
      </x:c>
      <x:c r="AI1117" s="50" t="str">
        <x:v>NetSalesSummaryOfBusinessResults</x:v>
      </x:c>
      <x:c r="AJ1117" s="50" t="str">
        <x:v>OperatingIncome</x:v>
      </x:c>
      <x:c r="AK1117" s="53" t="n">
        <x:v>45808</x:v>
      </x:c>
      <x:c r="AL1117" s="50" t="str">
        <x:v>365/365/365/366/365</x:v>
      </x:c>
      <x:c r="AM1117" s="51" t="n">
        <x:v>22947300</x:v>
      </x:c>
      <x:c r="AN1117" s="51" t="n">
        <x:v>450</x:v>
      </x:c>
      <x:c r="AO1117" s="51" t="n">
        <x:f>IFERROR(AM1117*AN1117,"")</x:f>
        <x:v>10326285000</x:v>
      </x:c>
      <x:c r="AP1117" s="56" t="n">
        <x:f>IFERROR(AO1117/(K1117*1000000),"")</x:f>
        <x:v>1.3602188461378872</x:v>
      </x:c>
      <x:c r="AQ1117" s="57" t="n">
        <x:v>4264523.333333333</x:v>
      </x:c>
      <x:c r="AR1117" s="52" t="n">
        <x:v>0.3867255140916165</x:v>
      </x:c>
      <x:c r="AS1117" s="52" t="n">
        <x:v>-0.3947020010303158</x:v>
      </x:c>
      <x:c r="AT1117" s="55" t="b">
        <x:v>0</x:v>
      </x:c>
      <x:c r="AU1117" s="50" t="str">
        <x:v>low_liquidity</x:v>
      </x:c>
      <x:c r="AV1117" s="58" t="n">
        <x:v>0.0439235226499352</x:v>
      </x:c>
      <x:c r="AW1117" s="50" t="n">
        <x:v>1555</x:v>
      </x:c>
      <x:c r="AX1117" s="50" t="str">
        <x:v>Discovery</x:v>
      </x:c>
      <x:c r="AY1117" s="50" t="str">
        <x:v>既存適格性フィルター不通過: low_liquidity / 60日平均売買代金2,000万円未満</x:v>
      </x:c>
      <x:c r="AZ1117" s="59" t="str">
        <x:v>2025-08-28 12:07</x:v>
      </x:c>
      <x:c r="BA1117" s="53" t="n">
        <x:v>23132</x:v>
      </x:c>
      <x:c r="BB1117" s="50"/>
      <x:c r="BC1117" s="50"/>
      <x:c r="BD1117" s="50"/>
    </x:row>
    <x:row r="1118">
      <x:c r="A1118" s="50" t="n">
        <x:v>1117</x:v>
      </x:c>
      <x:c r="B1118" s="50" t="str">
        <x:v>1380</x:v>
      </x:c>
      <x:c r="C1118" s="50" t="str">
        <x:v>1380.T</x:v>
      </x:c>
      <x:c r="D1118" s="50" t="str">
        <x:v>AKIKAWA FOODS &amp; FARMS CO.,LTD.</x:v>
      </x:c>
      <x:c r="E1118" s="50" t="str">
        <x:v>Standard Market(Domestic)</x:v>
      </x:c>
      <x:c r="F1118" s="50" t="str">
        <x:v>Fishery, Agriculture and Forestry</x:v>
      </x:c>
      <x:c r="G1118" s="51" t="n">
        <x:v>6417.643</x:v>
      </x:c>
      <x:c r="H1118" s="51" t="n">
        <x:v>6638.727</x:v>
      </x:c>
      <x:c r="I1118" s="51" t="n">
        <x:v>7070.463</x:v>
      </x:c>
      <x:c r="J1118" s="51" t="n">
        <x:v>7392.457</x:v>
      </x:c>
      <x:c r="K1118" s="51" t="n">
        <x:v>7957.457</x:v>
      </x:c>
      <x:c r="L1118" s="52" t="n">
        <x:f>IFERROR(H1118/G1118-1,"")</x:f>
        <x:v>0.034449407671944376</x:v>
      </x:c>
      <x:c r="M1118" s="52" t="n">
        <x:f>IFERROR(I1118/H1118-1,"")</x:f>
        <x:v>0.06503294984113661</x:v>
      </x:c>
      <x:c r="N1118" s="52" t="n">
        <x:f>IFERROR(J1118/I1118-1,"")</x:f>
        <x:v>0.04554072342928617</x:v>
      </x:c>
      <x:c r="O1118" s="52" t="n">
        <x:f>IFERROR(K1118/J1118-1,"")</x:f>
        <x:v>0.07642925755266483</x:v>
      </x:c>
      <x:c r="P1118" s="52" t="n">
        <x:f>IFERROR((K1118/G1118)^(1/4)-1,"")</x:f>
        <x:v>0.055236212561621034</x:v>
      </x:c>
      <x:c r="Q1118" s="51" t="n">
        <x:v>-3.198</x:v>
      </x:c>
      <x:c r="R1118" s="52" t="n">
        <x:f>IFERROR(Q1118/K1118,"")</x:f>
        <x:v>-0.00040188718581828336</x:v>
      </x:c>
      <x:c r="S1118" s="53" t="n">
        <x:v>38322</x:v>
      </x:c>
      <x:c r="T1118" s="50" t="str">
        <x:v>EDINET_company_history</x:v>
      </x:c>
      <x:c r="U1118" s="50" t="str">
        <x:v>秋川 正</x:v>
      </x:c>
      <x:c r="V1118" s="54" t="n">
        <x:v>0.215</x:v>
      </x:c>
      <x:c r="W1118" s="50" t="str">
        <x:v>秋川 正</x:v>
      </x:c>
      <x:c r="X1118" s="50" t="b">
        <x:f>AND(COUNT(L1118:O1118)=4,L1118&gt;='設定'!$B$6,M1118&gt;='設定'!$B$6,N1118&gt;='設定'!$B$6,O1118&gt;='設定'!$B$6)</x:f>
        <x:v>0</x:v>
      </x:c>
      <x:c r="Y1118" s="50" t="b">
        <x:f>AND(COUNT(G1118:K1118)=5,P1118&gt;='設定'!$B$7)</x:f>
        <x:v>0</x:v>
      </x:c>
      <x:c r="Z1118" s="50" t="b">
        <x:f>AND(ISNUMBER(R1118),R1118&gt;='設定'!$B$8)</x:f>
        <x:v>0</x:v>
      </x:c>
      <x:c r="AA1118" s="50" t="b">
        <x:f>AND(ISNUMBER(S1118),S1118&gt;=DATE(YEAR('設定'!$B$10)-'設定'!$B$9,MONTH('設定'!$B$10),DAY('設定'!$B$10)))</x:f>
        <x:v>0</x:v>
      </x:c>
      <x:c r="AB1118" s="55" t="b">
        <x:v>1</x:v>
      </x:c>
      <x:c r="AC1118" s="55" t="b">
        <x:v>1</x:v>
      </x:c>
      <x:c r="AD1118" s="50" t="n">
        <x:f>IF(X1118,1,0)+IF(Z1118,1,0)+IF(AA1118,1,0)+IF(AB1118,1,0)</x:f>
        <x:v>1</x:v>
      </x:c>
      <x:c r="AE1118" s="50" t="n">
        <x:f>IF(Y1118,1,0)+IF(Z1118,1,0)+IF(AA1118,1,0)+IF(AB1118,1,0)</x:f>
        <x:v>1</x:v>
      </x:c>
      <x:c r="AF1118" s="50" t="n">
        <x:f>IF(Y1118,1,0)+IF(Z1118,1,0)+IF(AA1118,1,0)+IF(AC1118,1,0)</x:f>
        <x:v>1</x:v>
      </x:c>
      <x:c r="AG1118" s="53" t="n">
        <x:v>44348</x:v>
      </x:c>
      <x:c r="AH1118" s="50" t="str">
        <x:v>S100W98M</x:v>
      </x:c>
      <x:c r="AI1118" s="50" t="str">
        <x:v>NetSalesSummaryOfBusinessResults</x:v>
      </x:c>
      <x:c r="AJ1118" s="50" t="str">
        <x:v>OperatingIncome</x:v>
      </x:c>
      <x:c r="AK1118" s="53" t="n">
        <x:v>45747</x:v>
      </x:c>
      <x:c r="AL1118" s="50" t="str">
        <x:v>365/365/365/366/365</x:v>
      </x:c>
      <x:c r="AM1118" s="51" t="n">
        <x:v>4169200</x:v>
      </x:c>
      <x:c r="AN1118" s="51" t="n">
        <x:v>1005</x:v>
      </x:c>
      <x:c r="AO1118" s="51" t="n">
        <x:f>IFERROR(AM1118*AN1118,"")</x:f>
        <x:v>4190046000</x:v>
      </x:c>
      <x:c r="AP1118" s="56" t="n">
        <x:f>IFERROR(AO1118/(K1118*1000000),"")</x:f>
        <x:v>0.5265559085019247</x:v>
      </x:c>
      <x:c r="AQ1118" s="57" t="n">
        <x:v>1933170</x:v>
      </x:c>
      <x:c r="AR1118" s="52" t="n">
        <x:v>0.1525929835143322</x:v>
      </x:c>
      <x:c r="AS1118" s="52" t="n">
        <x:v>-0.1611713928220085</x:v>
      </x:c>
      <x:c r="AT1118" s="55" t="b">
        <x:v>0</x:v>
      </x:c>
      <x:c r="AU1118" s="50" t="str">
        <x:v>low_liquidity</x:v>
      </x:c>
      <x:c r="AV1118" s="58" t="n">
        <x:v>-0.0083519855022168</x:v>
      </x:c>
      <x:c r="AW1118" s="50" t="n">
        <x:v>1935</x:v>
      </x:c>
      <x:c r="AX1118" s="50" t="str">
        <x:v>Core Moat</x:v>
      </x:c>
      <x:c r="AY1118" s="50" t="str">
        <x:v>既存適格性フィルター不通過: low_liquidity / 60日平均売買代金2,000万円未満</x:v>
      </x:c>
      <x:c r="AZ1118" s="59" t="str">
        <x:v>2025-06-30 11:36</x:v>
      </x:c>
      <x:c r="BA1118" s="53" t="n">
        <x:v>38322</x:v>
      </x:c>
      <x:c r="BB1118" s="50" t="str">
        <x:v>秋川 正</x:v>
      </x:c>
      <x:c r="BC1118" s="50"/>
      <x:c r="BD1118" s="50"/>
    </x:row>
    <x:row r="1119">
      <x:c r="A1119" s="50" t="n">
        <x:v>1118</x:v>
      </x:c>
      <x:c r="B1119" s="50" t="str">
        <x:v>6744</x:v>
      </x:c>
      <x:c r="C1119" s="50" t="str">
        <x:v>6744.T</x:v>
      </x:c>
      <x:c r="D1119" s="50" t="str">
        <x:v>NOHMI BOSAI LTD.</x:v>
      </x:c>
      <x:c r="E1119" s="50" t="str">
        <x:v>Prime Market (Domestic)</x:v>
      </x:c>
      <x:c r="F1119" s="50" t="str">
        <x:v>Electric Appliances</x:v>
      </x:c>
      <x:c r="G1119" s="51" t="n">
        <x:v>107897</x:v>
      </x:c>
      <x:c r="H1119" s="51" t="n">
        <x:v>112913</x:v>
      </x:c>
      <x:c r="I1119" s="51" t="n">
        <x:v>105537</x:v>
      </x:c>
      <x:c r="J1119" s="51" t="n">
        <x:v>118506</x:v>
      </x:c>
      <x:c r="K1119" s="51" t="n">
        <x:v>133696</x:v>
      </x:c>
      <x:c r="L1119" s="52" t="n">
        <x:f>IFERROR(H1119/G1119-1,"")</x:f>
        <x:v>0.04648878096703335</x:v>
      </x:c>
      <x:c r="M1119" s="52" t="n">
        <x:f>IFERROR(I1119/H1119-1,"")</x:f>
        <x:v>-0.0653246304677052</x:v>
      </x:c>
      <x:c r="N1119" s="52" t="n">
        <x:f>IFERROR(J1119/I1119-1,"")</x:f>
        <x:v>0.12288581255862874</x:v>
      </x:c>
      <x:c r="O1119" s="52" t="n">
        <x:f>IFERROR(K1119/J1119-1,"")</x:f>
        <x:v>0.1281791639241896</x:v>
      </x:c>
      <x:c r="P1119" s="52" t="n">
        <x:f>IFERROR((K1119/G1119)^(1/4)-1,"")</x:f>
        <x:v>0.05506025009755833</x:v>
      </x:c>
      <x:c r="Q1119" s="51" t="n">
        <x:v>15677</x:v>
      </x:c>
      <x:c r="R1119" s="52" t="n">
        <x:f>IFERROR(Q1119/K1119,"")</x:f>
        <x:v>0.11725855672570608</x:v>
      </x:c>
      <x:c r="S1119" s="53" t="n">
        <x:v>22981</x:v>
      </x:c>
      <x:c r="T1119" s="50" t="str">
        <x:v>EDINET_company_history</x:v>
      </x:c>
      <x:c r="U1119" s="50" t="str">
        <x:v>セコム株式会社</x:v>
      </x:c>
      <x:c r="V1119" s="54" t="n">
        <x:v>0.519</x:v>
      </x:c>
      <x:c r="W1119" s="50" t="str">
        <x:v>橋 爪 毅 / 岡 村 武 士</x:v>
      </x:c>
      <x:c r="X1119" s="50" t="b">
        <x:f>AND(COUNT(L1119:O1119)=4,L1119&gt;='設定'!$B$6,M1119&gt;='設定'!$B$6,N1119&gt;='設定'!$B$6,O1119&gt;='設定'!$B$6)</x:f>
        <x:v>0</x:v>
      </x:c>
      <x:c r="Y1119" s="50" t="b">
        <x:f>AND(COUNT(G1119:K1119)=5,P1119&gt;='設定'!$B$7)</x:f>
        <x:v>0</x:v>
      </x:c>
      <x:c r="Z1119" s="50" t="b">
        <x:f>AND(ISNUMBER(R1119),R1119&gt;='設定'!$B$8)</x:f>
        <x:v>1</x:v>
      </x:c>
      <x:c r="AA1119" s="50" t="b">
        <x:f>AND(ISNUMBER(S1119),S1119&gt;=DATE(YEAR('設定'!$B$10)-'設定'!$B$9,MONTH('設定'!$B$10),DAY('設定'!$B$10)))</x:f>
        <x:v>0</x:v>
      </x:c>
      <x:c r="AB1119" s="55" t="b">
        <x:v>0</x:v>
      </x:c>
      <x:c r="AC1119" s="55" t="b">
        <x:v>0</x:v>
      </x:c>
      <x:c r="AD1119" s="50" t="n">
        <x:f>IF(X1119,1,0)+IF(Z1119,1,0)+IF(AA1119,1,0)+IF(AB1119,1,0)</x:f>
        <x:v>1</x:v>
      </x:c>
      <x:c r="AE1119" s="50" t="n">
        <x:f>IF(Y1119,1,0)+IF(Z1119,1,0)+IF(AA1119,1,0)+IF(AB1119,1,0)</x:f>
        <x:v>1</x:v>
      </x:c>
      <x:c r="AF1119" s="50" t="n">
        <x:f>IF(Y1119,1,0)+IF(Z1119,1,0)+IF(AA1119,1,0)+IF(AC1119,1,0)</x:f>
        <x:v>1</x:v>
      </x:c>
      <x:c r="AG1119" s="53" t="n">
        <x:v>44348</x:v>
      </x:c>
      <x:c r="AH1119" s="50" t="str">
        <x:v>S100W3FC</x:v>
      </x:c>
      <x:c r="AI1119" s="50" t="str">
        <x:v>NetSalesSummaryOfBusinessResults</x:v>
      </x:c>
      <x:c r="AJ1119" s="50" t="str">
        <x:v>OperatingIncome</x:v>
      </x:c>
      <x:c r="AK1119" s="53" t="n">
        <x:v>45747</x:v>
      </x:c>
      <x:c r="AL1119" s="50" t="str">
        <x:v>365/365/365/366/365</x:v>
      </x:c>
      <x:c r="AM1119" s="51" t="n">
        <x:v>58955971</x:v>
      </x:c>
      <x:c r="AN1119" s="51" t="n">
        <x:v>4690</x:v>
      </x:c>
      <x:c r="AO1119" s="51" t="n">
        <x:f>IFERROR(AM1119*AN1119,"")</x:f>
        <x:v>276503503990</x:v>
      </x:c>
      <x:c r="AP1119" s="56" t="n">
        <x:f>IFERROR(AO1119/(K1119*1000000),"")</x:f>
        <x:v>2.0681509094512927</x:v>
      </x:c>
      <x:c r="AQ1119" s="57" t="n">
        <x:v>513833116.6666667</x:v>
      </x:c>
      <x:c r="AR1119" s="52" t="n">
        <x:v>0.2767272269442732</x:v>
      </x:c>
      <x:c r="AS1119" s="52" t="n">
        <x:v>-0.3208582365546388</x:v>
      </x:c>
      <x:c r="AT1119" s="55" t="b">
        <x:v>1</x:v>
      </x:c>
      <x:c r="AU1119" s="50"/>
      <x:c r="AV1119" s="58" t="n">
        <x:v>0.4534007647613849</x:v>
      </x:c>
      <x:c r="AW1119" s="50" t="n">
        <x:v>131</x:v>
      </x:c>
      <x:c r="AX1119" s="50" t="str">
        <x:v>Future Moat</x:v>
      </x:c>
      <x:c r="AY1119" s="50" t="str">
        <x:v>目立つ機械的警告なし（定性確認は別途必要）</x:v>
      </x:c>
      <x:c r="AZ1119" s="59" t="str">
        <x:v>2025-06-25 13:31</x:v>
      </x:c>
      <x:c r="BA1119" s="53" t="n">
        <x:v>22981</x:v>
      </x:c>
      <x:c r="BB1119" s="50"/>
      <x:c r="BC1119" s="50"/>
      <x:c r="BD1119" s="50" t="str">
        <x:v>TOPIX Small 1</x:v>
      </x:c>
    </x:row>
    <x:row r="1120">
      <x:c r="A1120" s="50" t="n">
        <x:v>1119</x:v>
      </x:c>
      <x:c r="B1120" s="50" t="str">
        <x:v>6356</x:v>
      </x:c>
      <x:c r="C1120" s="50" t="str">
        <x:v>6356.T</x:v>
      </x:c>
      <x:c r="D1120" s="50" t="str">
        <x:v>NIPPON GEAR CO.,LTD.</x:v>
      </x:c>
      <x:c r="E1120" s="50" t="str">
        <x:v>Standard Market(Domestic)</x:v>
      </x:c>
      <x:c r="F1120" s="50" t="str">
        <x:v>Machinery</x:v>
      </x:c>
      <x:c r="G1120" s="51" t="n">
        <x:v>7715.126</x:v>
      </x:c>
      <x:c r="H1120" s="51" t="n">
        <x:v>7568.813</x:v>
      </x:c>
      <x:c r="I1120" s="51" t="n">
        <x:v>7520.229</x:v>
      </x:c>
      <x:c r="J1120" s="51" t="n">
        <x:v>9622.022</x:v>
      </x:c>
      <x:c r="K1120" s="51" t="n">
        <x:v>9555.548</x:v>
      </x:c>
      <x:c r="L1120" s="52" t="n">
        <x:f>IFERROR(H1120/G1120-1,"")</x:f>
        <x:v>-0.018964434281436238</x:v>
      </x:c>
      <x:c r="M1120" s="52" t="n">
        <x:f>IFERROR(I1120/H1120-1,"")</x:f>
        <x:v>-0.006418972169083825</x:v>
      </x:c>
      <x:c r="N1120" s="52" t="n">
        <x:f>IFERROR(J1120/I1120-1,"")</x:f>
        <x:v>0.2794852390798206</x:v>
      </x:c>
      <x:c r="O1120" s="52" t="n">
        <x:f>IFERROR(K1120/J1120-1,"")</x:f>
        <x:v>-0.006908527126626818</x:v>
      </x:c>
      <x:c r="P1120" s="52" t="n">
        <x:f>IFERROR((K1120/G1120)^(1/4)-1,"")</x:f>
        <x:v>0.05494093299595626</x:v>
      </x:c>
      <x:c r="Q1120" s="51" t="n">
        <x:v>2105.777</x:v>
      </x:c>
      <x:c r="R1120" s="52" t="n">
        <x:f>IFERROR(Q1120/K1120,"")</x:f>
        <x:v>0.22037218587568183</x:v>
      </x:c>
      <x:c r="S1120" s="53" t="n">
        <x:v>20059</x:v>
      </x:c>
      <x:c r="T1120" s="50" t="str">
        <x:v>EDINET_company_history</x:v>
      </x:c>
      <x:c r="U1120" s="50" t="str">
        <x:v>株式会社成和</x:v>
      </x:c>
      <x:c r="V1120" s="54" t="n">
        <x:v>0.3957</x:v>
      </x:c>
      <x:c r="W1120" s="50" t="str">
        <x:v>寺田 治夫</x:v>
      </x:c>
      <x:c r="X1120" s="50" t="b">
        <x:f>AND(COUNT(L1120:O1120)=4,L1120&gt;='設定'!$B$6,M1120&gt;='設定'!$B$6,N1120&gt;='設定'!$B$6,O1120&gt;='設定'!$B$6)</x:f>
        <x:v>0</x:v>
      </x:c>
      <x:c r="Y1120" s="50" t="b">
        <x:f>AND(COUNT(G1120:K1120)=5,P1120&gt;='設定'!$B$7)</x:f>
        <x:v>0</x:v>
      </x:c>
      <x:c r="Z1120" s="50" t="b">
        <x:f>AND(ISNUMBER(R1120),R1120&gt;='設定'!$B$8)</x:f>
        <x:v>1</x:v>
      </x:c>
      <x:c r="AA1120" s="50" t="b">
        <x:f>AND(ISNUMBER(S1120),S1120&gt;=DATE(YEAR('設定'!$B$10)-'設定'!$B$9,MONTH('設定'!$B$10),DAY('設定'!$B$10)))</x:f>
        <x:v>0</x:v>
      </x:c>
      <x:c r="AB1120" s="55" t="b">
        <x:v>0</x:v>
      </x:c>
      <x:c r="AC1120" s="55" t="b">
        <x:v>0</x:v>
      </x:c>
      <x:c r="AD1120" s="50" t="n">
        <x:f>IF(X1120,1,0)+IF(Z1120,1,0)+IF(AA1120,1,0)+IF(AB1120,1,0)</x:f>
        <x:v>1</x:v>
      </x:c>
      <x:c r="AE1120" s="50" t="n">
        <x:f>IF(Y1120,1,0)+IF(Z1120,1,0)+IF(AA1120,1,0)+IF(AB1120,1,0)</x:f>
        <x:v>1</x:v>
      </x:c>
      <x:c r="AF1120" s="50" t="n">
        <x:f>IF(Y1120,1,0)+IF(Z1120,1,0)+IF(AA1120,1,0)+IF(AC1120,1,0)</x:f>
        <x:v>1</x:v>
      </x:c>
      <x:c r="AG1120" s="53" t="n">
        <x:v>44348</x:v>
      </x:c>
      <x:c r="AH1120" s="50" t="str">
        <x:v>S100W2KW</x:v>
      </x:c>
      <x:c r="AI1120" s="50" t="str">
        <x:v>NetSalesSummaryOfBusinessResults</x:v>
      </x:c>
      <x:c r="AJ1120" s="50" t="str">
        <x:v>OperatingIncome</x:v>
      </x:c>
      <x:c r="AK1120" s="53" t="n">
        <x:v>45747</x:v>
      </x:c>
      <x:c r="AL1120" s="50" t="str">
        <x:v>365/365/365/366/365</x:v>
      </x:c>
      <x:c r="AM1120" s="51" t="n">
        <x:v>14237300</x:v>
      </x:c>
      <x:c r="AN1120" s="51" t="n">
        <x:v>1492</x:v>
      </x:c>
      <x:c r="AO1120" s="51" t="n">
        <x:f>IFERROR(AM1120*AN1120,"")</x:f>
        <x:v>21242051600</x:v>
      </x:c>
      <x:c r="AP1120" s="56" t="n">
        <x:f>IFERROR(AO1120/(K1120*1000000),"")</x:f>
        <x:v>2.22300715772659</x:v>
      </x:c>
      <x:c r="AQ1120" s="57" t="n">
        <x:v>5332541846.666667</x:v>
      </x:c>
      <x:c r="AR1120" s="52" t="n">
        <x:v>0.5388403879290268</x:v>
      </x:c>
      <x:c r="AS1120" s="52" t="n">
        <x:v>-0.4792169163431881</x:v>
      </x:c>
      <x:c r="AT1120" s="55" t="b">
        <x:v>1</x:v>
      </x:c>
      <x:c r="AU1120" s="50"/>
      <x:c r="AV1120" s="58" t="n">
        <x:v>0.6566912419648452</x:v>
      </x:c>
      <x:c r="AW1120" s="50" t="n">
        <x:v>20</x:v>
      </x:c>
      <x:c r="AX1120" s="50" t="str">
        <x:v>Future Moat</x:v>
      </x:c>
      <x:c r="AY1120" s="50" t="str">
        <x:v>目立つ機械的警告なし（定性確認は別途必要）</x:v>
      </x:c>
      <x:c r="AZ1120" s="59" t="str">
        <x:v>2025-06-24 13:02</x:v>
      </x:c>
      <x:c r="BA1120" s="53" t="n">
        <x:v>20059</x:v>
      </x:c>
      <x:c r="BB1120" s="50"/>
      <x:c r="BC1120" s="50"/>
      <x:c r="BD1120" s="50"/>
    </x:row>
    <x:row r="1121">
      <x:c r="A1121" s="50" t="n">
        <x:v>1120</x:v>
      </x:c>
      <x:c r="B1121" s="50" t="str">
        <x:v>9986</x:v>
      </x:c>
      <x:c r="C1121" s="50" t="str">
        <x:v>9986.T</x:v>
      </x:c>
      <x:c r="D1121" s="50" t="str">
        <x:v>ZAOH COMPANY,LTD.</x:v>
      </x:c>
      <x:c r="E1121" s="50" t="str">
        <x:v>Standard Market(Domestic)</x:v>
      </x:c>
      <x:c r="F1121" s="50" t="str">
        <x:v>Wholesale Trade</x:v>
      </x:c>
      <x:c r="G1121" s="51" t="n">
        <x:v>6823</x:v>
      </x:c>
      <x:c r="H1121" s="51" t="n">
        <x:v>8949</x:v>
      </x:c>
      <x:c r="I1121" s="51" t="n">
        <x:v>9647</x:v>
      </x:c>
      <x:c r="J1121" s="51" t="n">
        <x:v>9425</x:v>
      </x:c>
      <x:c r="K1121" s="51" t="n">
        <x:v>8449</x:v>
      </x:c>
      <x:c r="L1121" s="52" t="n">
        <x:f>IFERROR(H1121/G1121-1,"")</x:f>
        <x:v>0.31159314084713463</x:v>
      </x:c>
      <x:c r="M1121" s="52" t="n">
        <x:f>IFERROR(I1121/H1121-1,"")</x:f>
        <x:v>0.07799754162476247</x:v>
      </x:c>
      <x:c r="N1121" s="52" t="n">
        <x:f>IFERROR(J1121/I1121-1,"")</x:f>
        <x:v>-0.02301233544106973</x:v>
      </x:c>
      <x:c r="O1121" s="52" t="n">
        <x:f>IFERROR(K1121/J1121-1,"")</x:f>
        <x:v>-0.10355437665782496</x:v>
      </x:c>
      <x:c r="P1121" s="52" t="n">
        <x:f>IFERROR((K1121/G1121)^(1/4)-1,"")</x:f>
        <x:v>0.05489075134058985</x:v>
      </x:c>
      <x:c r="Q1121" s="51" t="n">
        <x:v>911.595</x:v>
      </x:c>
      <x:c r="R1121" s="52" t="n">
        <x:f>IFERROR(Q1121/K1121,"")</x:f>
        <x:v>0.10789383358977395</x:v>
      </x:c>
      <x:c r="S1121" s="53" t="n">
        <x:v>38322</x:v>
      </x:c>
      <x:c r="T1121" s="50" t="str">
        <x:v>EDINET_company_history</x:v>
      </x:c>
      <x:c r="U1121" s="50" t="str">
        <x:v>株式会社三井住友銀行</x:v>
      </x:c>
      <x:c r="V1121" s="54" t="n">
        <x:v>0.0461</x:v>
      </x:c>
      <x:c r="W1121" s="50" t="str">
        <x:v>沓澤 孝則</x:v>
      </x:c>
      <x:c r="X1121" s="50" t="b">
        <x:f>AND(COUNT(L1121:O1121)=4,L1121&gt;='設定'!$B$6,M1121&gt;='設定'!$B$6,N1121&gt;='設定'!$B$6,O1121&gt;='設定'!$B$6)</x:f>
        <x:v>0</x:v>
      </x:c>
      <x:c r="Y1121" s="50" t="b">
        <x:f>AND(COUNT(G1121:K1121)=5,P1121&gt;='設定'!$B$7)</x:f>
        <x:v>0</x:v>
      </x:c>
      <x:c r="Z1121" s="50" t="b">
        <x:f>AND(ISNUMBER(R1121),R1121&gt;='設定'!$B$8)</x:f>
        <x:v>1</x:v>
      </x:c>
      <x:c r="AA1121" s="50" t="b">
        <x:f>AND(ISNUMBER(S1121),S1121&gt;=DATE(YEAR('設定'!$B$10)-'設定'!$B$9,MONTH('設定'!$B$10),DAY('設定'!$B$10)))</x:f>
        <x:v>0</x:v>
      </x:c>
      <x:c r="AB1121" s="55" t="b">
        <x:v>0</x:v>
      </x:c>
      <x:c r="AC1121" s="55" t="b">
        <x:v>0</x:v>
      </x:c>
      <x:c r="AD1121" s="50" t="n">
        <x:f>IF(X1121,1,0)+IF(Z1121,1,0)+IF(AA1121,1,0)+IF(AB1121,1,0)</x:f>
        <x:v>1</x:v>
      </x:c>
      <x:c r="AE1121" s="50" t="n">
        <x:f>IF(Y1121,1,0)+IF(Z1121,1,0)+IF(AA1121,1,0)+IF(AB1121,1,0)</x:f>
        <x:v>1</x:v>
      </x:c>
      <x:c r="AF1121" s="50" t="n">
        <x:f>IF(Y1121,1,0)+IF(Z1121,1,0)+IF(AA1121,1,0)+IF(AC1121,1,0)</x:f>
        <x:v>1</x:v>
      </x:c>
      <x:c r="AG1121" s="53" t="n">
        <x:v>44348</x:v>
      </x:c>
      <x:c r="AH1121" s="50" t="str">
        <x:v>S100W57Q</x:v>
      </x:c>
      <x:c r="AI1121" s="50" t="str">
        <x:v>NetSalesSummaryOfBusinessResults</x:v>
      </x:c>
      <x:c r="AJ1121" s="50" t="str">
        <x:v>OperatingIncome</x:v>
      </x:c>
      <x:c r="AK1121" s="53" t="n">
        <x:v>45747</x:v>
      </x:c>
      <x:c r="AL1121" s="50" t="str">
        <x:v>365/365/365/366/365</x:v>
      </x:c>
      <x:c r="AM1121" s="51" t="n">
        <x:v>5433600</x:v>
      </x:c>
      <x:c r="AN1121" s="51" t="n">
        <x:v>2490</x:v>
      </x:c>
      <x:c r="AO1121" s="51" t="n">
        <x:f>IFERROR(AM1121*AN1121,"")</x:f>
        <x:v>13529664000</x:v>
      </x:c>
      <x:c r="AP1121" s="56" t="n">
        <x:f>IFERROR(AO1121/(K1121*1000000),"")</x:f>
        <x:v>1.6013331755237306</x:v>
      </x:c>
      <x:c r="AQ1121" s="57" t="n">
        <x:v>6933593.333333333</x:v>
      </x:c>
      <x:c r="AR1121" s="52" t="n">
        <x:v>0.149015441786721</x:v>
      </x:c>
      <x:c r="AS1121" s="52" t="n">
        <x:v>-0.175638986456542</x:v>
      </x:c>
      <x:c r="AT1121" s="55" t="b">
        <x:v>0</x:v>
      </x:c>
      <x:c r="AU1121" s="50" t="str">
        <x:v>low_liquidity</x:v>
      </x:c>
      <x:c r="AV1121" s="58" t="n">
        <x:v>0.0581408642308674</x:v>
      </x:c>
      <x:c r="AW1121" s="50" t="n">
        <x:v>1467</x:v>
      </x:c>
      <x:c r="AX1121" s="50" t="str">
        <x:v>Discovery</x:v>
      </x:c>
      <x:c r="AY1121" s="50" t="str">
        <x:v>既存適格性フィルター不通過: low_liquidity / 60日平均売買代金2,000万円未満</x:v>
      </x:c>
      <x:c r="AZ1121" s="59" t="str">
        <x:v>2025-06-25 10:42</x:v>
      </x:c>
      <x:c r="BA1121" s="53" t="n">
        <x:v>38322</x:v>
      </x:c>
      <x:c r="BB1121" s="50"/>
      <x:c r="BC1121" s="50"/>
      <x:c r="BD1121" s="50"/>
    </x:row>
    <x:row r="1122">
      <x:c r="A1122" s="50" t="n">
        <x:v>1121</x:v>
      </x:c>
      <x:c r="B1122" s="50" t="str">
        <x:v>9914</x:v>
      </x:c>
      <x:c r="C1122" s="50" t="str">
        <x:v>9914.T</x:v>
      </x:c>
      <x:c r="D1122" s="50" t="str">
        <x:v>Uematsu Shokai Co.,Ltd.</x:v>
      </x:c>
      <x:c r="E1122" s="50" t="str">
        <x:v>Standard Market(Domestic)</x:v>
      </x:c>
      <x:c r="F1122" s="50" t="str">
        <x:v>Wholesale Trade</x:v>
      </x:c>
      <x:c r="G1122" s="51" t="n">
        <x:v>5093.584</x:v>
      </x:c>
      <x:c r="H1122" s="51" t="n">
        <x:v>6118.293</x:v>
      </x:c>
      <x:c r="I1122" s="51" t="n">
        <x:v>6455.836</x:v>
      </x:c>
      <x:c r="J1122" s="51" t="n">
        <x:v>7254.406</x:v>
      </x:c>
      <x:c r="K1122" s="51" t="n">
        <x:v>6306.303</x:v>
      </x:c>
      <x:c r="L1122" s="52" t="n">
        <x:f>IFERROR(H1122/G1122-1,"")</x:f>
        <x:v>0.20117642116042456</x:v>
      </x:c>
      <x:c r="M1122" s="52" t="n">
        <x:f>IFERROR(I1122/H1122-1,"")</x:f>
        <x:v>0.055169472923248364</x:v>
      </x:c>
      <x:c r="N1122" s="52" t="n">
        <x:f>IFERROR(J1122/I1122-1,"")</x:f>
        <x:v>0.12369738016888898</x:v>
      </x:c>
      <x:c r="O1122" s="52" t="n">
        <x:f>IFERROR(K1122/J1122-1,"")</x:f>
        <x:v>-0.13069340205111213</x:v>
      </x:c>
      <x:c r="P1122" s="52" t="n">
        <x:f>IFERROR((K1122/G1122)^(1/4)-1,"")</x:f>
        <x:v>0.05484303643795907</x:v>
      </x:c>
      <x:c r="Q1122" s="51" t="n">
        <x:v>44.211</x:v>
      </x:c>
      <x:c r="R1122" s="52" t="n">
        <x:f>IFERROR(Q1122/K1122,"")</x:f>
        <x:v>0.007010605104131533</x:v>
      </x:c>
      <x:c r="S1122" s="53" t="n">
        <x:v>38322</x:v>
      </x:c>
      <x:c r="T1122" s="50" t="str">
        <x:v>EDINET_company_history</x:v>
      </x:c>
      <x:c r="U1122" s="50" t="str">
        <x:v>植松 誠一郎</x:v>
      </x:c>
      <x:c r="V1122" s="54" t="n">
        <x:v>0.3284</x:v>
      </x:c>
      <x:c r="W1122" s="50" t="str">
        <x:v>植松 誠一郎</x:v>
      </x:c>
      <x:c r="X1122" s="50" t="b">
        <x:f>AND(COUNT(L1122:O1122)=4,L1122&gt;='設定'!$B$6,M1122&gt;='設定'!$B$6,N1122&gt;='設定'!$B$6,O1122&gt;='設定'!$B$6)</x:f>
        <x:v>0</x:v>
      </x:c>
      <x:c r="Y1122" s="50" t="b">
        <x:f>AND(COUNT(G1122:K1122)=5,P1122&gt;='設定'!$B$7)</x:f>
        <x:v>0</x:v>
      </x:c>
      <x:c r="Z1122" s="50" t="b">
        <x:f>AND(ISNUMBER(R1122),R1122&gt;='設定'!$B$8)</x:f>
        <x:v>0</x:v>
      </x:c>
      <x:c r="AA1122" s="50" t="b">
        <x:f>AND(ISNUMBER(S1122),S1122&gt;=DATE(YEAR('設定'!$B$10)-'設定'!$B$9,MONTH('設定'!$B$10),DAY('設定'!$B$10)))</x:f>
        <x:v>0</x:v>
      </x:c>
      <x:c r="AB1122" s="55" t="b">
        <x:v>1</x:v>
      </x:c>
      <x:c r="AC1122" s="55" t="b">
        <x:v>1</x:v>
      </x:c>
      <x:c r="AD1122" s="50" t="n">
        <x:f>IF(X1122,1,0)+IF(Z1122,1,0)+IF(AA1122,1,0)+IF(AB1122,1,0)</x:f>
        <x:v>1</x:v>
      </x:c>
      <x:c r="AE1122" s="50" t="n">
        <x:f>IF(Y1122,1,0)+IF(Z1122,1,0)+IF(AA1122,1,0)+IF(AB1122,1,0)</x:f>
        <x:v>1</x:v>
      </x:c>
      <x:c r="AF1122" s="50" t="n">
        <x:f>IF(Y1122,1,0)+IF(Z1122,1,0)+IF(AA1122,1,0)+IF(AC1122,1,0)</x:f>
        <x:v>1</x:v>
      </x:c>
      <x:c r="AG1122" s="53" t="n">
        <x:v>44348</x:v>
      </x:c>
      <x:c r="AH1122" s="50" t="str">
        <x:v>S100VZR8</x:v>
      </x:c>
      <x:c r="AI1122" s="50" t="str">
        <x:v>NetSalesSummaryOfBusinessResults</x:v>
      </x:c>
      <x:c r="AJ1122" s="50" t="str">
        <x:v>OperatingIncome</x:v>
      </x:c>
      <x:c r="AK1122" s="53" t="n">
        <x:v>45736</x:v>
      </x:c>
      <x:c r="AL1122" s="50" t="str">
        <x:v>365/365/365/366/365</x:v>
      </x:c>
      <x:c r="AM1122" s="51" t="n">
        <x:v>2242200</x:v>
      </x:c>
      <x:c r="AN1122" s="51" t="n">
        <x:v>704</x:v>
      </x:c>
      <x:c r="AO1122" s="51" t="n">
        <x:f>IFERROR(AM1122*AN1122,"")</x:f>
        <x:v>1578508800</x:v>
      </x:c>
      <x:c r="AP1122" s="56" t="n">
        <x:f>IFERROR(AO1122/(K1122*1000000),"")</x:f>
        <x:v>0.2503065266607076</x:v>
      </x:c>
      <x:c r="AQ1122" s="57" t="n">
        <x:v>3032083.3333333335</x:v>
      </x:c>
      <x:c r="AR1122" s="52" t="n">
        <x:v>0.3416440385574502</x:v>
      </x:c>
      <x:c r="AS1122" s="52" t="n">
        <x:v>-0.5004800642885444</x:v>
      </x:c>
      <x:c r="AT1122" s="55" t="b">
        <x:v>0</x:v>
      </x:c>
      <x:c r="AU1122" s="50" t="str">
        <x:v>low_liquidity</x:v>
      </x:c>
      <x:c r="AV1122" s="58" t="n">
        <x:v>-0.2387447655022186</x:v>
      </x:c>
      <x:c r="AW1122" s="50" t="n">
        <x:v>3162</x:v>
      </x:c>
      <x:c r="AX1122" s="50" t="str">
        <x:v>Transformation Moat</x:v>
      </x:c>
      <x:c r="AY1122" s="50" t="str">
        <x:v>既存適格性フィルター不通過: low_liquidity / 60日平均売買代金2,000万円未満</x:v>
      </x:c>
      <x:c r="AZ1122" s="59" t="str">
        <x:v>2025-06-20 09:21</x:v>
      </x:c>
      <x:c r="BA1122" s="53" t="n">
        <x:v>38322</x:v>
      </x:c>
      <x:c r="BB1122" s="50" t="str">
        <x:v>植松 誠一郎</x:v>
      </x:c>
      <x:c r="BC1122" s="50"/>
      <x:c r="BD1122" s="50"/>
    </x:row>
    <x:row r="1123">
      <x:c r="A1123" s="50" t="n">
        <x:v>1122</x:v>
      </x:c>
      <x:c r="B1123" s="50" t="str">
        <x:v>6586</x:v>
      </x:c>
      <x:c r="C1123" s="50" t="str">
        <x:v>6586.T</x:v>
      </x:c>
      <x:c r="D1123" s="50" t="str">
        <x:v>Makita Corporation</x:v>
      </x:c>
      <x:c r="E1123" s="50" t="str">
        <x:v>Prime Market (Domestic)</x:v>
      </x:c>
      <x:c r="F1123" s="50" t="str">
        <x:v>Machinery</x:v>
      </x:c>
      <x:c r="G1123" s="51" t="n">
        <x:v>608331</x:v>
      </x:c>
      <x:c r="H1123" s="51" t="n">
        <x:v>739260</x:v>
      </x:c>
      <x:c r="I1123" s="51" t="n">
        <x:v>764702</x:v>
      </x:c>
      <x:c r="J1123" s="51" t="n">
        <x:v>741391</x:v>
      </x:c>
      <x:c r="K1123" s="51" t="n">
        <x:v>753130</x:v>
      </x:c>
      <x:c r="L1123" s="52" t="n">
        <x:f>IFERROR(H1123/G1123-1,"")</x:f>
        <x:v>0.21522657895126174</x:v>
      </x:c>
      <x:c r="M1123" s="52" t="n">
        <x:f>IFERROR(I1123/H1123-1,"")</x:f>
        <x:v>0.03441549657765863</x:v>
      </x:c>
      <x:c r="N1123" s="52" t="n">
        <x:f>IFERROR(J1123/I1123-1,"")</x:f>
        <x:v>-0.03048377014837156</x:v>
      </x:c>
      <x:c r="O1123" s="52" t="n">
        <x:f>IFERROR(K1123/J1123-1,"")</x:f>
        <x:v>0.015833750342262087</x:v>
      </x:c>
      <x:c r="P1123" s="52" t="n">
        <x:f>IFERROR((K1123/G1123)^(1/4)-1,"")</x:f>
        <x:v>0.05483006537928481</x:v>
      </x:c>
      <x:c r="Q1123" s="51" t="n">
        <x:v>107038</x:v>
      </x:c>
      <x:c r="R1123" s="52" t="n">
        <x:f>IFERROR(Q1123/K1123,"")</x:f>
        <x:v>0.1421242016650512</x:v>
      </x:c>
      <x:c r="S1123" s="53" t="n">
        <x:v>22859</x:v>
      </x:c>
      <x:c r="T1123" s="50" t="str">
        <x:v>EDINET_company_history</x:v>
      </x:c>
      <x:c r="U1123" s="50" t="str">
        <x:v>日本マスタートラスト信託銀行株式会社(信託口)</x:v>
      </x:c>
      <x:c r="V1123" s="54" t="n">
        <x:v>0.1377</x:v>
      </x:c>
      <x:c r="W1123" s="50" t="str">
        <x:v>後 藤 宗 利</x:v>
      </x:c>
      <x:c r="X1123" s="50" t="b">
        <x:f>AND(COUNT(L1123:O1123)=4,L1123&gt;='設定'!$B$6,M1123&gt;='設定'!$B$6,N1123&gt;='設定'!$B$6,O1123&gt;='設定'!$B$6)</x:f>
        <x:v>0</x:v>
      </x:c>
      <x:c r="Y1123" s="50" t="b">
        <x:f>AND(COUNT(G1123:K1123)=5,P1123&gt;='設定'!$B$7)</x:f>
        <x:v>0</x:v>
      </x:c>
      <x:c r="Z1123" s="50" t="b">
        <x:f>AND(ISNUMBER(R1123),R1123&gt;='設定'!$B$8)</x:f>
        <x:v>1</x:v>
      </x:c>
      <x:c r="AA1123" s="50" t="b">
        <x:f>AND(ISNUMBER(S1123),S1123&gt;=DATE(YEAR('設定'!$B$10)-'設定'!$B$9,MONTH('設定'!$B$10),DAY('設定'!$B$10)))</x:f>
        <x:v>0</x:v>
      </x:c>
      <x:c r="AB1123" s="55" t="b">
        <x:v>0</x:v>
      </x:c>
      <x:c r="AC1123" s="55" t="b">
        <x:v>0</x:v>
      </x:c>
      <x:c r="AD1123" s="50" t="n">
        <x:f>IF(X1123,1,0)+IF(Z1123,1,0)+IF(AA1123,1,0)+IF(AB1123,1,0)</x:f>
        <x:v>1</x:v>
      </x:c>
      <x:c r="AE1123" s="50" t="n">
        <x:f>IF(Y1123,1,0)+IF(Z1123,1,0)+IF(AA1123,1,0)+IF(AB1123,1,0)</x:f>
        <x:v>1</x:v>
      </x:c>
      <x:c r="AF1123" s="50" t="n">
        <x:f>IF(Y1123,1,0)+IF(Z1123,1,0)+IF(AA1123,1,0)+IF(AC1123,1,0)</x:f>
        <x:v>1</x:v>
      </x:c>
      <x:c r="AG1123" s="53" t="n">
        <x:v>44348</x:v>
      </x:c>
      <x:c r="AH1123" s="50" t="str">
        <x:v>S100W2Z1</x:v>
      </x:c>
      <x:c r="AI1123" s="50" t="str">
        <x:v>RevenueIFRSSummaryOfBusinessResults</x:v>
      </x:c>
      <x:c r="AJ1123" s="50" t="str">
        <x:v>OperatingProfitLossIFRS</x:v>
      </x:c>
      <x:c r="AK1123" s="53" t="n">
        <x:v>45747</x:v>
      </x:c>
      <x:c r="AL1123" s="50" t="str">
        <x:v>365/365/365/366/365</x:v>
      </x:c>
      <x:c r="AM1123" s="51" t="n">
        <x:v>269040820</x:v>
      </x:c>
      <x:c r="AN1123" s="51" t="n">
        <x:v>5352</x:v>
      </x:c>
      <x:c r="AO1123" s="51" t="n">
        <x:f>IFERROR(AM1123*AN1123,"")</x:f>
        <x:v>1439906468640</x:v>
      </x:c>
      <x:c r="AP1123" s="56" t="n">
        <x:f>IFERROR(AO1123/(K1123*1000000),"")</x:f>
        <x:v>1.911896310915778</x:v>
      </x:c>
      <x:c r="AQ1123" s="57" t="n">
        <x:v>4781816030</x:v>
      </x:c>
      <x:c r="AR1123" s="52" t="n">
        <x:v>0.3705013937151833</x:v>
      </x:c>
      <x:c r="AS1123" s="52" t="n">
        <x:v>-0.6221422273366951</x:v>
      </x:c>
      <x:c r="AT1123" s="55" t="b">
        <x:v>0</x:v>
      </x:c>
      <x:c r="AU1123" s="50" t="str">
        <x:v>missing_financial_data</x:v>
      </x:c>
      <x:c r="AV1123" s="58" t="n">
        <x:v>0.2217447484723851</x:v>
      </x:c>
      <x:c r="AW1123" s="50" t="n">
        <x:v>619</x:v>
      </x:c>
      <x:c r="AX1123" s="50" t="str">
        <x:v>Future Moat</x:v>
      </x:c>
      <x:c r="AY1123" s="50" t="str">
        <x:v>既存適格性フィルター不通過: missing_financial_data / ローカル5年最大下落率-60%以下</x:v>
      </x:c>
      <x:c r="AZ1123" s="59" t="str">
        <x:v>2025-06-24 13:18</x:v>
      </x:c>
      <x:c r="BA1123" s="53" t="n">
        <x:v>22859</x:v>
      </x:c>
      <x:c r="BB1123" s="50"/>
      <x:c r="BC1123" s="50"/>
      <x:c r="BD1123" s="50" t="str">
        <x:v>TOPIX Mid400</x:v>
      </x:c>
    </x:row>
    <x:row r="1124">
      <x:c r="A1124" s="50" t="n">
        <x:v>1123</x:v>
      </x:c>
      <x:c r="B1124" s="50" t="str">
        <x:v>9045</x:v>
      </x:c>
      <x:c r="C1124" s="50" t="str">
        <x:v>9045.T</x:v>
      </x:c>
      <x:c r="D1124" s="50" t="str">
        <x:v>Keihan Holdings Co.,Ltd.</x:v>
      </x:c>
      <x:c r="E1124" s="50" t="str">
        <x:v>Prime Market (Domestic)</x:v>
      </x:c>
      <x:c r="F1124" s="50" t="str">
        <x:v>Land Transportation</x:v>
      </x:c>
      <x:c r="G1124" s="51" t="n">
        <x:v>253419</x:v>
      </x:c>
      <x:c r="H1124" s="51" t="n">
        <x:v>258118</x:v>
      </x:c>
      <x:c r="I1124" s="51" t="n">
        <x:v>260070</x:v>
      </x:c>
      <x:c r="J1124" s="51" t="n">
        <x:v>302147</x:v>
      </x:c>
      <x:c r="K1124" s="51" t="n">
        <x:v>313546</x:v>
      </x:c>
      <x:c r="L1124" s="52" t="n">
        <x:f>IFERROR(H1124/G1124-1,"")</x:f>
        <x:v>0.018542413946862624</x:v>
      </x:c>
      <x:c r="M1124" s="52" t="n">
        <x:f>IFERROR(I1124/H1124-1,"")</x:f>
        <x:v>0.007562432685825904</x:v>
      </x:c>
      <x:c r="N1124" s="52" t="n">
        <x:f>IFERROR(J1124/I1124-1,"")</x:f>
        <x:v>0.1617910562540854</x:v>
      </x:c>
      <x:c r="O1124" s="52" t="n">
        <x:f>IFERROR(K1124/J1124-1,"")</x:f>
        <x:v>0.03772666946883474</x:v>
      </x:c>
      <x:c r="P1124" s="52" t="n">
        <x:f>IFERROR((K1124/G1124)^(1/4)-1,"")</x:f>
        <x:v>0.05466740215927168</x:v>
      </x:c>
      <x:c r="Q1124" s="51" t="n">
        <x:v>42071</x:v>
      </x:c>
      <x:c r="R1124" s="52" t="n">
        <x:f>IFERROR(Q1124/K1124,"")</x:f>
        <x:v>0.13417807913352428</x:v>
      </x:c>
      <x:c r="S1124" s="53" t="n">
        <x:v>18354</x:v>
      </x:c>
      <x:c r="T1124" s="50" t="str">
        <x:v>EDINET_company_history</x:v>
      </x:c>
      <x:c r="U1124" s="50" t="str">
        <x:v>日本マスタートラスト信託銀行株式会社（信託口）</x:v>
      </x:c>
      <x:c r="V1124" s="54" t="n">
        <x:v>0.1436</x:v>
      </x:c>
      <x:c r="W1124" s="50" t="str">
        <x:v>加藤 好文 / 石丸 昌宏</x:v>
      </x:c>
      <x:c r="X1124" s="50" t="b">
        <x:f>AND(COUNT(L1124:O1124)=4,L1124&gt;='設定'!$B$6,M1124&gt;='設定'!$B$6,N1124&gt;='設定'!$B$6,O1124&gt;='設定'!$B$6)</x:f>
        <x:v>0</x:v>
      </x:c>
      <x:c r="Y1124" s="50" t="b">
        <x:f>AND(COUNT(G1124:K1124)=5,P1124&gt;='設定'!$B$7)</x:f>
        <x:v>0</x:v>
      </x:c>
      <x:c r="Z1124" s="50" t="b">
        <x:f>AND(ISNUMBER(R1124),R1124&gt;='設定'!$B$8)</x:f>
        <x:v>1</x:v>
      </x:c>
      <x:c r="AA1124" s="50" t="b">
        <x:f>AND(ISNUMBER(S1124),S1124&gt;=DATE(YEAR('設定'!$B$10)-'設定'!$B$9,MONTH('設定'!$B$10),DAY('設定'!$B$10)))</x:f>
        <x:v>0</x:v>
      </x:c>
      <x:c r="AB1124" s="55" t="b">
        <x:v>0</x:v>
      </x:c>
      <x:c r="AC1124" s="55" t="b">
        <x:v>0</x:v>
      </x:c>
      <x:c r="AD1124" s="50" t="n">
        <x:f>IF(X1124,1,0)+IF(Z1124,1,0)+IF(AA1124,1,0)+IF(AB1124,1,0)</x:f>
        <x:v>1</x:v>
      </x:c>
      <x:c r="AE1124" s="50" t="n">
        <x:f>IF(Y1124,1,0)+IF(Z1124,1,0)+IF(AA1124,1,0)+IF(AB1124,1,0)</x:f>
        <x:v>1</x:v>
      </x:c>
      <x:c r="AF1124" s="50" t="n">
        <x:f>IF(Y1124,1,0)+IF(Z1124,1,0)+IF(AA1124,1,0)+IF(AC1124,1,0)</x:f>
        <x:v>1</x:v>
      </x:c>
      <x:c r="AG1124" s="53" t="n">
        <x:v>44348</x:v>
      </x:c>
      <x:c r="AH1124" s="50" t="str">
        <x:v>S100VYHN</x:v>
      </x:c>
      <x:c r="AI1124" s="50" t="str">
        <x:v>OperatingRevenue1SummaryOfBusinessResults</x:v>
      </x:c>
      <x:c r="AJ1124" s="50" t="str">
        <x:v>OperatingIncome</x:v>
      </x:c>
      <x:c r="AK1124" s="53" t="n">
        <x:v>45747</x:v>
      </x:c>
      <x:c r="AL1124" s="50" t="str">
        <x:v>365/365/365/366/365</x:v>
      </x:c>
      <x:c r="AM1124" s="51" t="n">
        <x:v>101609603</x:v>
      </x:c>
      <x:c r="AN1124" s="51" t="n">
        <x:v>3152</x:v>
      </x:c>
      <x:c r="AO1124" s="51" t="n">
        <x:f>IFERROR(AM1124*AN1124,"")</x:f>
        <x:v>320273468656</x:v>
      </x:c>
      <x:c r="AP1124" s="56" t="n">
        <x:f>IFERROR(AO1124/(K1124*1000000),"")</x:f>
        <x:v>1.021456081901858</x:v>
      </x:c>
      <x:c r="AQ1124" s="57" t="n">
        <x:v>1053545038.3333334</x:v>
      </x:c>
      <x:c r="AR1124" s="52" t="n">
        <x:v>0.2570752970928152</x:v>
      </x:c>
      <x:c r="AS1124" s="52" t="n">
        <x:v>-0.3886823406341203</x:v>
      </x:c>
      <x:c r="AT1124" s="55" t="b">
        <x:v>1</x:v>
      </x:c>
      <x:c r="AU1124" s="50"/>
      <x:c r="AV1124" s="58" t="n">
        <x:v>-0.0414618817555081</x:v>
      </x:c>
      <x:c r="AW1124" s="50" t="n">
        <x:v>2205</x:v>
      </x:c>
      <x:c r="AX1124" s="50" t="str">
        <x:v>Core Moat</x:v>
      </x:c>
      <x:c r="AY1124" s="50" t="str">
        <x:v>目立つ機械的警告なし（定性確認は別途必要）</x:v>
      </x:c>
      <x:c r="AZ1124" s="59" t="str">
        <x:v>2025-06-17 11:30</x:v>
      </x:c>
      <x:c r="BA1124" s="53" t="n">
        <x:v>18354</x:v>
      </x:c>
      <x:c r="BB1124" s="50"/>
      <x:c r="BC1124" s="50"/>
      <x:c r="BD1124" s="50" t="str">
        <x:v>TOPIX Mid400</x:v>
      </x:c>
    </x:row>
    <x:row r="1125">
      <x:c r="A1125" s="50" t="n">
        <x:v>1124</x:v>
      </x:c>
      <x:c r="B1125" s="50" t="str">
        <x:v>7093</x:v>
      </x:c>
      <x:c r="C1125" s="50" t="str">
        <x:v>7093.T</x:v>
      </x:c>
      <x:c r="D1125" s="50" t="str">
        <x:v>adish Co.,Ltd.</x:v>
      </x:c>
      <x:c r="E1125" s="50" t="str">
        <x:v>Growth Market(Domestic)</x:v>
      </x:c>
      <x:c r="F1125" s="50" t="str">
        <x:v>Services</x:v>
      </x:c>
      <x:c r="G1125" s="51" t="n">
        <x:v>2992.674</x:v>
      </x:c>
      <x:c r="H1125" s="51" t="n">
        <x:v>3420.367</x:v>
      </x:c>
      <x:c r="I1125" s="51" t="n">
        <x:v>3520.743</x:v>
      </x:c>
      <x:c r="J1125" s="51" t="n">
        <x:v>3592.309</x:v>
      </x:c>
      <x:c r="K1125" s="51" t="n">
        <x:v>3696.018</x:v>
      </x:c>
      <x:c r="L1125" s="52" t="n">
        <x:f>IFERROR(H1125/G1125-1,"")</x:f>
        <x:v>0.1429133276795269</x:v>
      </x:c>
      <x:c r="M1125" s="52" t="n">
        <x:f>IFERROR(I1125/H1125-1,"")</x:f>
        <x:v>0.02934655842487066</x:v>
      </x:c>
      <x:c r="N1125" s="52" t="n">
        <x:f>IFERROR(J1125/I1125-1,"")</x:f>
        <x:v>0.02032695939465068</x:v>
      </x:c>
      <x:c r="O1125" s="52" t="n">
        <x:f>IFERROR(K1125/J1125-1,"")</x:f>
        <x:v>0.028869732531360714</x:v>
      </x:c>
      <x:c r="P1125" s="52" t="n">
        <x:f>IFERROR((K1125/G1125)^(1/4)-1,"")</x:f>
        <x:v>0.05418945278665066</x:v>
      </x:c>
      <x:c r="Q1125" s="51" t="n">
        <x:v>2.453</x:v>
      </x:c>
      <x:c r="R1125" s="52" t="n">
        <x:f>IFERROR(Q1125/K1125,"")</x:f>
        <x:v>0.000663687243947405</x:v>
      </x:c>
      <x:c r="S1125" s="53" t="n">
        <x:v>43891</x:v>
      </x:c>
      <x:c r="T1125" s="50" t="str">
        <x:v>EDINET_company_history</x:v>
      </x:c>
      <x:c r="U1125" s="50" t="str">
        <x:v>江戸 浩樹</x:v>
      </x:c>
      <x:c r="V1125" s="54" t="n">
        <x:v>0.1084</x:v>
      </x:c>
      <x:c r="W1125" s="50" t="str">
        <x:v>江戸 浩樹</x:v>
      </x:c>
      <x:c r="X1125" s="50" t="b">
        <x:f>AND(COUNT(L1125:O1125)=4,L1125&gt;='設定'!$B$6,M1125&gt;='設定'!$B$6,N1125&gt;='設定'!$B$6,O1125&gt;='設定'!$B$6)</x:f>
        <x:v>0</x:v>
      </x:c>
      <x:c r="Y1125" s="50" t="b">
        <x:f>AND(COUNT(G1125:K1125)=5,P1125&gt;='設定'!$B$7)</x:f>
        <x:v>0</x:v>
      </x:c>
      <x:c r="Z1125" s="50" t="b">
        <x:f>AND(ISNUMBER(R1125),R1125&gt;='設定'!$B$8)</x:f>
        <x:v>0</x:v>
      </x:c>
      <x:c r="AA1125" s="50" t="b">
        <x:f>AND(ISNUMBER(S1125),S1125&gt;=DATE(YEAR('設定'!$B$10)-'設定'!$B$9,MONTH('設定'!$B$10),DAY('設定'!$B$10)))</x:f>
        <x:v>0</x:v>
      </x:c>
      <x:c r="AB1125" s="55" t="b">
        <x:v>1</x:v>
      </x:c>
      <x:c r="AC1125" s="55" t="b">
        <x:v>1</x:v>
      </x:c>
      <x:c r="AD1125" s="50" t="n">
        <x:f>IF(X1125,1,0)+IF(Z1125,1,0)+IF(AA1125,1,0)+IF(AB1125,1,0)</x:f>
        <x:v>1</x:v>
      </x:c>
      <x:c r="AE1125" s="50" t="n">
        <x:f>IF(Y1125,1,0)+IF(Z1125,1,0)+IF(AA1125,1,0)+IF(AB1125,1,0)</x:f>
        <x:v>1</x:v>
      </x:c>
      <x:c r="AF1125" s="50" t="n">
        <x:f>IF(Y1125,1,0)+IF(Z1125,1,0)+IF(AA1125,1,0)+IF(AC1125,1,0)</x:f>
        <x:v>1</x:v>
      </x:c>
      <x:c r="AG1125" s="53" t="n">
        <x:v>44348</x:v>
      </x:c>
      <x:c r="AH1125" s="50" t="str">
        <x:v>S100XV2Z</x:v>
      </x:c>
      <x:c r="AI1125" s="50" t="str">
        <x:v>NetSalesSummaryOfBusinessResults</x:v>
      </x:c>
      <x:c r="AJ1125" s="50" t="str">
        <x:v>OperatingIncome</x:v>
      </x:c>
      <x:c r="AK1125" s="53" t="n">
        <x:v>46022</x:v>
      </x:c>
      <x:c r="AL1125" s="50" t="str">
        <x:v>365/365/365/366/365</x:v>
      </x:c>
      <x:c r="AM1125" s="51" t="n">
        <x:v>2104170</x:v>
      </x:c>
      <x:c r="AN1125" s="51" t="n">
        <x:v>506</x:v>
      </x:c>
      <x:c r="AO1125" s="51" t="n">
        <x:f>IFERROR(AM1125*AN1125,"")</x:f>
        <x:v>1064710020</x:v>
      </x:c>
      <x:c r="AP1125" s="56" t="n">
        <x:f>IFERROR(AO1125/(K1125*1000000),"")</x:f>
        <x:v>0.2880694899213153</x:v>
      </x:c>
      <x:c r="AQ1125" s="57" t="n">
        <x:v>7929298.333333333</x:v>
      </x:c>
      <x:c r="AR1125" s="52" t="n">
        <x:v>0.5807121409004362</x:v>
      </x:c>
      <x:c r="AS1125" s="52" t="n">
        <x:v>-0.7637837837837838</x:v>
      </x:c>
      <x:c r="AT1125" s="55" t="b">
        <x:v>0</x:v>
      </x:c>
      <x:c r="AU1125" s="50" t="str">
        <x:v>low_liquidity</x:v>
      </x:c>
      <x:c r="AV1125" s="58" t="n">
        <x:v>-0.3670551906925285</x:v>
      </x:c>
      <x:c r="AW1125" s="50" t="n">
        <x:v>3386</x:v>
      </x:c>
      <x:c r="AX1125" s="50" t="str">
        <x:v>Future Moat</x:v>
      </x:c>
      <x:c r="AY1125" s="50" t="str">
        <x:v>既存適格性フィルター不通過: low_liquidity / 60日平均売買代金2,000万円未満 / ローカル5年最大下落率-60%以下</x:v>
      </x:c>
      <x:c r="AZ1125" s="59" t="str">
        <x:v>2026-03-27 15:43</x:v>
      </x:c>
      <x:c r="BA1125" s="53" t="n">
        <x:v>43891</x:v>
      </x:c>
      <x:c r="BB1125" s="50" t="str">
        <x:v>江戸 浩樹</x:v>
      </x:c>
      <x:c r="BC1125" s="50"/>
      <x:c r="BD1125" s="50"/>
    </x:row>
    <x:row r="1126">
      <x:c r="A1126" s="50" t="n">
        <x:v>1125</x:v>
      </x:c>
      <x:c r="B1126" s="50" t="str">
        <x:v>2428</x:v>
      </x:c>
      <x:c r="C1126" s="50" t="str">
        <x:v>2428.T</x:v>
      </x:c>
      <x:c r="D1126" s="50" t="str">
        <x:v>WELLNET CORPORATION</x:v>
      </x:c>
      <x:c r="E1126" s="50" t="str">
        <x:v>Standard Market(Domestic)</x:v>
      </x:c>
      <x:c r="F1126" s="50" t="str">
        <x:v>Services</x:v>
      </x:c>
      <x:c r="G1126" s="51" t="n">
        <x:v>8842.004</x:v>
      </x:c>
      <x:c r="H1126" s="51" t="n">
        <x:v>8950.177</x:v>
      </x:c>
      <x:c r="I1126" s="51" t="n">
        <x:v>9424.198</x:v>
      </x:c>
      <x:c r="J1126" s="51" t="n">
        <x:v>10132.265</x:v>
      </x:c>
      <x:c r="K1126" s="51" t="n">
        <x:v>10918.645</x:v>
      </x:c>
      <x:c r="L1126" s="52" t="n">
        <x:f>IFERROR(H1126/G1126-1,"")</x:f>
        <x:v>0.01223399129880498</x:v>
      </x:c>
      <x:c r="M1126" s="52" t="n">
        <x:f>IFERROR(I1126/H1126-1,"")</x:f>
        <x:v>0.052962192814734355</x:v>
      </x:c>
      <x:c r="N1126" s="52" t="n">
        <x:f>IFERROR(J1126/I1126-1,"")</x:f>
        <x:v>0.07513286541730113</x:v>
      </x:c>
      <x:c r="O1126" s="52" t="n">
        <x:f>IFERROR(K1126/J1126-1,"")</x:f>
        <x:v>0.07761147186734663</x:v>
      </x:c>
      <x:c r="P1126" s="52" t="n">
        <x:f>IFERROR((K1126/G1126)^(1/4)-1,"")</x:f>
        <x:v>0.05415508909082134</x:v>
      </x:c>
      <x:c r="Q1126" s="51" t="n">
        <x:v>1502.289</x:v>
      </x:c>
      <x:c r="R1126" s="52" t="n">
        <x:f>IFERROR(Q1126/K1126,"")</x:f>
        <x:v>0.1375893254153789</x:v>
      </x:c>
      <x:c r="S1126" s="53" t="n">
        <x:v>38322</x:v>
      </x:c>
      <x:c r="T1126" s="50" t="str">
        <x:v>EDINET_company_history</x:v>
      </x:c>
      <x:c r="U1126" s="50" t="str">
        <x:v>株式会社三井住友銀行</x:v>
      </x:c>
      <x:c r="V1126" s="54" t="n">
        <x:v>0.0488</x:v>
      </x:c>
      <x:c r="W1126" s="50" t="str">
        <x:v>宮澤 一洋 / 吉元 啓介</x:v>
      </x:c>
      <x:c r="X1126" s="50" t="b">
        <x:f>AND(COUNT(L1126:O1126)=4,L1126&gt;='設定'!$B$6,M1126&gt;='設定'!$B$6,N1126&gt;='設定'!$B$6,O1126&gt;='設定'!$B$6)</x:f>
        <x:v>0</x:v>
      </x:c>
      <x:c r="Y1126" s="50" t="b">
        <x:f>AND(COUNT(G1126:K1126)=5,P1126&gt;='設定'!$B$7)</x:f>
        <x:v>0</x:v>
      </x:c>
      <x:c r="Z1126" s="50" t="b">
        <x:f>AND(ISNUMBER(R1126),R1126&gt;='設定'!$B$8)</x:f>
        <x:v>1</x:v>
      </x:c>
      <x:c r="AA1126" s="50" t="b">
        <x:f>AND(ISNUMBER(S1126),S1126&gt;=DATE(YEAR('設定'!$B$10)-'設定'!$B$9,MONTH('設定'!$B$10),DAY('設定'!$B$10)))</x:f>
        <x:v>0</x:v>
      </x:c>
      <x:c r="AB1126" s="55" t="b">
        <x:v>0</x:v>
      </x:c>
      <x:c r="AC1126" s="55" t="b">
        <x:v>0</x:v>
      </x:c>
      <x:c r="AD1126" s="50" t="n">
        <x:f>IF(X1126,1,0)+IF(Z1126,1,0)+IF(AA1126,1,0)+IF(AB1126,1,0)</x:f>
        <x:v>1</x:v>
      </x:c>
      <x:c r="AE1126" s="50" t="n">
        <x:f>IF(Y1126,1,0)+IF(Z1126,1,0)+IF(AA1126,1,0)+IF(AB1126,1,0)</x:f>
        <x:v>1</x:v>
      </x:c>
      <x:c r="AF1126" s="50" t="n">
        <x:f>IF(Y1126,1,0)+IF(Z1126,1,0)+IF(AA1126,1,0)+IF(AC1126,1,0)</x:f>
        <x:v>1</x:v>
      </x:c>
      <x:c r="AG1126" s="53" t="n">
        <x:v>44348</x:v>
      </x:c>
      <x:c r="AH1126" s="50" t="str">
        <x:v>S100WQVK</x:v>
      </x:c>
      <x:c r="AI1126" s="50" t="str">
        <x:v>NetSalesSummaryOfBusinessResults</x:v>
      </x:c>
      <x:c r="AJ1126" s="50" t="str">
        <x:v>OperatingIncome</x:v>
      </x:c>
      <x:c r="AK1126" s="53" t="n">
        <x:v>45838</x:v>
      </x:c>
      <x:c r="AL1126" s="50" t="str">
        <x:v>365/365/365/366/365</x:v>
      </x:c>
      <x:c r="AM1126" s="51" t="n">
        <x:v>18788200</x:v>
      </x:c>
      <x:c r="AN1126" s="51" t="n">
        <x:v>611</x:v>
      </x:c>
      <x:c r="AO1126" s="51" t="n">
        <x:f>IFERROR(AM1126*AN1126,"")</x:f>
        <x:v>11479590200</x:v>
      </x:c>
      <x:c r="AP1126" s="56" t="n">
        <x:f>IFERROR(AO1126/(K1126*1000000),"")</x:f>
        <x:v>1.051374982884781</x:v>
      </x:c>
      <x:c r="AQ1126" s="57" t="n">
        <x:v>47740811.666666664</x:v>
      </x:c>
      <x:c r="AR1126" s="52" t="n">
        <x:v>0.3196032934040866</x:v>
      </x:c>
      <x:c r="AS1126" s="52" t="n">
        <x:v>-0.3572985373296584</x:v>
      </x:c>
      <x:c r="AT1126" s="55" t="b">
        <x:v>1</x:v>
      </x:c>
      <x:c r="AU1126" s="50"/>
      <x:c r="AV1126" s="58" t="n">
        <x:v>0.0724135102930694</x:v>
      </x:c>
      <x:c r="AW1126" s="50" t="n">
        <x:v>1386</x:v>
      </x:c>
      <x:c r="AX1126" s="50" t="str">
        <x:v>Discovery</x:v>
      </x:c>
      <x:c r="AY1126" s="50" t="str">
        <x:v>目立つ機械的警告なし（定性確認は別途必要）</x:v>
      </x:c>
      <x:c r="AZ1126" s="59" t="str">
        <x:v>2025-09-25 15:30</x:v>
      </x:c>
      <x:c r="BA1126" s="53" t="n">
        <x:v>38322</x:v>
      </x:c>
      <x:c r="BB1126" s="50"/>
      <x:c r="BC1126" s="50"/>
      <x:c r="BD1126" s="50"/>
    </x:row>
    <x:row r="1127">
      <x:c r="A1127" s="50" t="n">
        <x:v>1126</x:v>
      </x:c>
      <x:c r="B1127" s="50" t="str">
        <x:v>7946</x:v>
      </x:c>
      <x:c r="C1127" s="50" t="str">
        <x:v>7946.T</x:v>
      </x:c>
      <x:c r="D1127" s="50" t="str">
        <x:v>KOYOSHA INC.</x:v>
      </x:c>
      <x:c r="E1127" s="50" t="str">
        <x:v>Standard Market(Domestic)</x:v>
      </x:c>
      <x:c r="F1127" s="50" t="str">
        <x:v>Other Products</x:v>
      </x:c>
      <x:c r="G1127" s="51" t="n">
        <x:v>3830.617</x:v>
      </x:c>
      <x:c r="H1127" s="51" t="n">
        <x:v>4058.781</x:v>
      </x:c>
      <x:c r="I1127" s="51" t="n">
        <x:v>4301.032</x:v>
      </x:c>
      <x:c r="J1127" s="51" t="n">
        <x:v>4494.298</x:v>
      </x:c>
      <x:c r="K1127" s="51" t="n">
        <x:v>4726.835</x:v>
      </x:c>
      <x:c r="L1127" s="52" t="n">
        <x:f>IFERROR(H1127/G1127-1,"")</x:f>
        <x:v>0.059563250515517474</x:v>
      </x:c>
      <x:c r="M1127" s="52" t="n">
        <x:f>IFERROR(I1127/H1127-1,"")</x:f>
        <x:v>0.05968565438736406</x:v>
      </x:c>
      <x:c r="N1127" s="52" t="n">
        <x:f>IFERROR(J1127/I1127-1,"")</x:f>
        <x:v>0.04493479704405812</x:v>
      </x:c>
      <x:c r="O1127" s="52" t="n">
        <x:f>IFERROR(K1127/J1127-1,"")</x:f>
        <x:v>0.05174044978770875</x:v>
      </x:c>
      <x:c r="P1127" s="52" t="n">
        <x:f>IFERROR((K1127/G1127)^(1/4)-1,"")</x:f>
        <x:v>0.05396315228807391</x:v>
      </x:c>
      <x:c r="Q1127" s="51" t="n">
        <x:v>60.476</x:v>
      </x:c>
      <x:c r="R1127" s="52" t="n">
        <x:f>IFERROR(Q1127/K1127,"")</x:f>
        <x:v>0.012794184692294104</x:v>
      </x:c>
      <x:c r="S1127" s="53" t="n">
        <x:v>32813</x:v>
      </x:c>
      <x:c r="T1127" s="50" t="str">
        <x:v>EDINET_company_history</x:v>
      </x:c>
      <x:c r="U1127" s="50" t="str">
        <x:v>犬養 岬太</x:v>
      </x:c>
      <x:c r="V1127" s="54" t="n">
        <x:v>0.272</x:v>
      </x:c>
      <x:c r="W1127" s="50" t="str">
        <x:v>犬 養 岬 太</x:v>
      </x:c>
      <x:c r="X1127" s="50" t="b">
        <x:f>AND(COUNT(L1127:O1127)=4,L1127&gt;='設定'!$B$6,M1127&gt;='設定'!$B$6,N1127&gt;='設定'!$B$6,O1127&gt;='設定'!$B$6)</x:f>
        <x:v>0</x:v>
      </x:c>
      <x:c r="Y1127" s="50" t="b">
        <x:f>AND(COUNT(G1127:K1127)=5,P1127&gt;='設定'!$B$7)</x:f>
        <x:v>0</x:v>
      </x:c>
      <x:c r="Z1127" s="50" t="b">
        <x:f>AND(ISNUMBER(R1127),R1127&gt;='設定'!$B$8)</x:f>
        <x:v>0</x:v>
      </x:c>
      <x:c r="AA1127" s="50" t="b">
        <x:f>AND(ISNUMBER(S1127),S1127&gt;=DATE(YEAR('設定'!$B$10)-'設定'!$B$9,MONTH('設定'!$B$10),DAY('設定'!$B$10)))</x:f>
        <x:v>0</x:v>
      </x:c>
      <x:c r="AB1127" s="55" t="b">
        <x:v>1</x:v>
      </x:c>
      <x:c r="AC1127" s="55" t="b">
        <x:v>1</x:v>
      </x:c>
      <x:c r="AD1127" s="50" t="n">
        <x:f>IF(X1127,1,0)+IF(Z1127,1,0)+IF(AA1127,1,0)+IF(AB1127,1,0)</x:f>
        <x:v>1</x:v>
      </x:c>
      <x:c r="AE1127" s="50" t="n">
        <x:f>IF(Y1127,1,0)+IF(Z1127,1,0)+IF(AA1127,1,0)+IF(AB1127,1,0)</x:f>
        <x:v>1</x:v>
      </x:c>
      <x:c r="AF1127" s="50" t="n">
        <x:f>IF(Y1127,1,0)+IF(Z1127,1,0)+IF(AA1127,1,0)+IF(AC1127,1,0)</x:f>
        <x:v>1</x:v>
      </x:c>
      <x:c r="AG1127" s="53" t="n">
        <x:v>44348</x:v>
      </x:c>
      <x:c r="AH1127" s="50" t="str">
        <x:v>S100W8KE</x:v>
      </x:c>
      <x:c r="AI1127" s="50" t="str">
        <x:v>NetSalesSummaryOfBusinessResults</x:v>
      </x:c>
      <x:c r="AJ1127" s="50" t="str">
        <x:v>OperatingIncome</x:v>
      </x:c>
      <x:c r="AK1127" s="53" t="n">
        <x:v>45747</x:v>
      </x:c>
      <x:c r="AL1127" s="50" t="str">
        <x:v>365/365/365/366/365</x:v>
      </x:c>
      <x:c r="AM1127" s="51" t="n">
        <x:v>531600</x:v>
      </x:c>
      <x:c r="AN1127" s="51" t="n">
        <x:v>374</x:v>
      </x:c>
      <x:c r="AO1127" s="51" t="n">
        <x:f>IFERROR(AM1127*AN1127,"")</x:f>
        <x:v>198818400</x:v>
      </x:c>
      <x:c r="AP1127" s="56" t="n">
        <x:f>IFERROR(AO1127/(K1127*1000000),"")</x:f>
        <x:v>0.04206163320699792</x:v>
      </x:c>
      <x:c r="AQ1127" s="57" t="n">
        <x:v>12601401.666666666</x:v>
      </x:c>
      <x:c r="AR1127" s="52" t="n">
        <x:v>0.8123444994136894</x:v>
      </x:c>
      <x:c r="AS1127" s="52" t="n">
        <x:v>-0.6642172434618012</x:v>
      </x:c>
      <x:c r="AT1127" s="55" t="b">
        <x:v>0</x:v>
      </x:c>
      <x:c r="AU1127" s="50" t="str">
        <x:v>low_liquidity</x:v>
      </x:c>
      <x:c r="AV1127" s="58" t="n">
        <x:v>-0.5195122100173564</x:v>
      </x:c>
      <x:c r="AW1127" s="50" t="n">
        <x:v>3510</x:v>
      </x:c>
      <x:c r="AX1127" s="50" t="str">
        <x:v>Transformation Moat</x:v>
      </x:c>
      <x:c r="AY1127" s="50" t="str">
        <x:v>既存適格性フィルター不通過: low_liquidity / 60日平均売買代金2,000万円未満 / 年率ボラティリティ60%以上 / ローカル5年最大下落率-60%以下</x:v>
      </x:c>
      <x:c r="AZ1127" s="59" t="str">
        <x:v>2025-06-27 15:46</x:v>
      </x:c>
      <x:c r="BA1127" s="53" t="n">
        <x:v>32813</x:v>
      </x:c>
      <x:c r="BB1127" s="50" t="str">
        <x:v>犬 養 岬 太</x:v>
      </x:c>
      <x:c r="BC1127" s="50"/>
      <x:c r="BD1127" s="50"/>
    </x:row>
    <x:row r="1128">
      <x:c r="A1128" s="50" t="n">
        <x:v>1127</x:v>
      </x:c>
      <x:c r="B1128" s="50" t="str">
        <x:v>1997</x:v>
      </x:c>
      <x:c r="C1128" s="50" t="str">
        <x:v>1997.T</x:v>
      </x:c>
      <x:c r="D1128" s="50" t="str">
        <x:v>AKATSUKI EAZIMA CO.,LTD.</x:v>
      </x:c>
      <x:c r="E1128" s="50" t="str">
        <x:v>Standard Market(Domestic)</x:v>
      </x:c>
      <x:c r="F1128" s="50" t="str">
        <x:v>Construction</x:v>
      </x:c>
      <x:c r="G1128" s="51" t="n">
        <x:v>7407.608</x:v>
      </x:c>
      <x:c r="H1128" s="51" t="n">
        <x:v>7332.474</x:v>
      </x:c>
      <x:c r="I1128" s="51" t="n">
        <x:v>6637.48</x:v>
      </x:c>
      <x:c r="J1128" s="51" t="n">
        <x:v>8825.161</x:v>
      </x:c>
      <x:c r="K1128" s="51" t="n">
        <x:v>9135.653</x:v>
      </x:c>
      <x:c r="L1128" s="52" t="n">
        <x:f>IFERROR(H1128/G1128-1,"")</x:f>
        <x:v>-0.010142815332560784</x:v>
      </x:c>
      <x:c r="M1128" s="52" t="n">
        <x:f>IFERROR(I1128/H1128-1,"")</x:f>
        <x:v>-0.09478301593704941</x:v>
      </x:c>
      <x:c r="N1128" s="52" t="n">
        <x:f>IFERROR(J1128/I1128-1,"")</x:f>
        <x:v>0.32959511742408276</x:v>
      </x:c>
      <x:c r="O1128" s="52" t="n">
        <x:f>IFERROR(K1128/J1128-1,"")</x:f>
        <x:v>0.03518258760378434</x:v>
      </x:c>
      <x:c r="P1128" s="52" t="n">
        <x:f>IFERROR((K1128/G1128)^(1/4)-1,"")</x:f>
        <x:v>0.053817486699924366</x:v>
      </x:c>
      <x:c r="Q1128" s="51" t="n">
        <x:v>1126.916</x:v>
      </x:c>
      <x:c r="R1128" s="52" t="n">
        <x:f>IFERROR(Q1128/K1128,"")</x:f>
        <x:v>0.12335363438169115</x:v>
      </x:c>
      <x:c r="S1128" s="53" t="n">
        <x:v>38322</x:v>
      </x:c>
      <x:c r="T1128" s="50" t="str">
        <x:v>EDINET_company_history</x:v>
      </x:c>
      <x:c r="U1128" s="50" t="str">
        <x:v>株式会社UH Partners 3</x:v>
      </x:c>
      <x:c r="V1128" s="54" t="n">
        <x:v>0.0748</x:v>
      </x:c>
      <x:c r="W1128" s="50" t="str">
        <x:v>植 田 俊 二</x:v>
      </x:c>
      <x:c r="X1128" s="50" t="b">
        <x:f>AND(COUNT(L1128:O1128)=4,L1128&gt;='設定'!$B$6,M1128&gt;='設定'!$B$6,N1128&gt;='設定'!$B$6,O1128&gt;='設定'!$B$6)</x:f>
        <x:v>0</x:v>
      </x:c>
      <x:c r="Y1128" s="50" t="b">
        <x:f>AND(COUNT(G1128:K1128)=5,P1128&gt;='設定'!$B$7)</x:f>
        <x:v>0</x:v>
      </x:c>
      <x:c r="Z1128" s="50" t="b">
        <x:f>AND(ISNUMBER(R1128),R1128&gt;='設定'!$B$8)</x:f>
        <x:v>1</x:v>
      </x:c>
      <x:c r="AA1128" s="50" t="b">
        <x:f>AND(ISNUMBER(S1128),S1128&gt;=DATE(YEAR('設定'!$B$10)-'設定'!$B$9,MONTH('設定'!$B$10),DAY('設定'!$B$10)))</x:f>
        <x:v>0</x:v>
      </x:c>
      <x:c r="AB1128" s="55" t="b">
        <x:v>0</x:v>
      </x:c>
      <x:c r="AC1128" s="55" t="b">
        <x:v>0</x:v>
      </x:c>
      <x:c r="AD1128" s="50" t="n">
        <x:f>IF(X1128,1,0)+IF(Z1128,1,0)+IF(AA1128,1,0)+IF(AB1128,1,0)</x:f>
        <x:v>1</x:v>
      </x:c>
      <x:c r="AE1128" s="50" t="n">
        <x:f>IF(Y1128,1,0)+IF(Z1128,1,0)+IF(AA1128,1,0)+IF(AB1128,1,0)</x:f>
        <x:v>1</x:v>
      </x:c>
      <x:c r="AF1128" s="50" t="n">
        <x:f>IF(Y1128,1,0)+IF(Z1128,1,0)+IF(AA1128,1,0)+IF(AC1128,1,0)</x:f>
        <x:v>1</x:v>
      </x:c>
      <x:c r="AG1128" s="53" t="n">
        <x:v>44348</x:v>
      </x:c>
      <x:c r="AH1128" s="50" t="str">
        <x:v>S100X59V</x:v>
      </x:c>
      <x:c r="AI1128" s="50" t="str">
        <x:v>NetSalesSummaryOfBusinessResults</x:v>
      </x:c>
      <x:c r="AJ1128" s="50" t="str">
        <x:v>OperatingIncome</x:v>
      </x:c>
      <x:c r="AK1128" s="53" t="n">
        <x:v>45900</x:v>
      </x:c>
      <x:c r="AL1128" s="50" t="str">
        <x:v>365/365/365/366/365</x:v>
      </x:c>
      <x:c r="AM1128" s="51" t="n">
        <x:v>2022100</x:v>
      </x:c>
      <x:c r="AN1128" s="51" t="n">
        <x:v>3500</x:v>
      </x:c>
      <x:c r="AO1128" s="51" t="n">
        <x:f>IFERROR(AM1128*AN1128,"")</x:f>
        <x:v>7077350000</x:v>
      </x:c>
      <x:c r="AP1128" s="56" t="n">
        <x:f>IFERROR(AO1128/(K1128*1000000),"")</x:f>
        <x:v>0.7746955800532266</x:v>
      </x:c>
      <x:c r="AQ1128" s="57" t="n">
        <x:v>9045325</x:v>
      </x:c>
      <x:c r="AR1128" s="52" t="n">
        <x:v>0.2674128170376168</x:v>
      </x:c>
      <x:c r="AS1128" s="52" t="n">
        <x:v>-0.276454299991525</x:v>
      </x:c>
      <x:c r="AT1128" s="55" t="b">
        <x:v>0</x:v>
      </x:c>
      <x:c r="AU1128" s="50" t="str">
        <x:v>low_liquidity</x:v>
      </x:c>
      <x:c r="AV1128" s="58" t="n">
        <x:v>0.1420054867555786</x:v>
      </x:c>
      <x:c r="AW1128" s="50" t="n">
        <x:v>989</x:v>
      </x:c>
      <x:c r="AX1128" s="50" t="str">
        <x:v>Discovery</x:v>
      </x:c>
      <x:c r="AY1128" s="50" t="str">
        <x:v>既存適格性フィルター不通過: low_liquidity / 60日平均売買代金2,000万円未満</x:v>
      </x:c>
      <x:c r="AZ1128" s="59" t="str">
        <x:v>2025-11-19 10:34</x:v>
      </x:c>
      <x:c r="BA1128" s="53" t="n">
        <x:v>38322</x:v>
      </x:c>
      <x:c r="BB1128" s="50"/>
      <x:c r="BC1128" s="50"/>
      <x:c r="BD1128" s="50"/>
    </x:row>
    <x:row r="1129">
      <x:c r="A1129" s="50" t="n">
        <x:v>1128</x:v>
      </x:c>
      <x:c r="B1129" s="50" t="str">
        <x:v>4880</x:v>
      </x:c>
      <x:c r="C1129" s="50" t="str">
        <x:v>4880.T</x:v>
      </x:c>
      <x:c r="D1129" s="50" t="str">
        <x:v>CellSource Co.,Ltd.</x:v>
      </x:c>
      <x:c r="E1129" s="50" t="str">
        <x:v>Standard Market(Domestic)</x:v>
      </x:c>
      <x:c r="F1129" s="50" t="str">
        <x:v>Pharmaceutical</x:v>
      </x:c>
      <x:c r="G1129" s="51" t="n">
        <x:v>2922.232</x:v>
      </x:c>
      <x:c r="H1129" s="51" t="n">
        <x:v>4273.829</x:v>
      </x:c>
      <x:c r="I1129" s="51" t="n">
        <x:v>4510.544</x:v>
      </x:c>
      <x:c r="J1129" s="51" t="n">
        <x:v>4355.063</x:v>
      </x:c>
      <x:c r="K1129" s="51" t="n">
        <x:v>3602.955</x:v>
      </x:c>
      <x:c r="L1129" s="52" t="n">
        <x:f>IFERROR(H1129/G1129-1,"")</x:f>
        <x:v>0.4625221406103279</x:v>
      </x:c>
      <x:c r="M1129" s="52" t="n">
        <x:f>IFERROR(I1129/H1129-1,"")</x:f>
        <x:v>0.05538710135571634</x:v>
      </x:c>
      <x:c r="N1129" s="52" t="n">
        <x:f>IFERROR(J1129/I1129-1,"")</x:f>
        <x:v>-0.03447056496954681</x:v>
      </x:c>
      <x:c r="O1129" s="52" t="n">
        <x:f>IFERROR(K1129/J1129-1,"")</x:f>
        <x:v>-0.17269738692643488</x:v>
      </x:c>
      <x:c r="P1129" s="52" t="n">
        <x:f>IFERROR((K1129/G1129)^(1/4)-1,"")</x:f>
        <x:v>0.05374623625164343</x:v>
      </x:c>
      <x:c r="Q1129" s="51" t="n">
        <x:v>115.68</x:v>
      </x:c>
      <x:c r="R1129" s="52" t="n">
        <x:f>IFERROR(Q1129/K1129,"")</x:f>
        <x:v>0.03210697885485664</x:v>
      </x:c>
      <x:c r="S1129" s="53" t="n">
        <x:v>43739</x:v>
      </x:c>
      <x:c r="T1129" s="50" t="str">
        <x:v>EDINET_company_history</x:v>
      </x:c>
      <x:c r="U1129" s="50" t="str">
        <x:v>山川 雅之</x:v>
      </x:c>
      <x:c r="V1129" s="54" t="n">
        <x:v>0.3619</x:v>
      </x:c>
      <x:c r="W1129" s="50" t="str">
        <x:v>山川 雅之</x:v>
      </x:c>
      <x:c r="X1129" s="50" t="b">
        <x:f>AND(COUNT(L1129:O1129)=4,L1129&gt;='設定'!$B$6,M1129&gt;='設定'!$B$6,N1129&gt;='設定'!$B$6,O1129&gt;='設定'!$B$6)</x:f>
        <x:v>0</x:v>
      </x:c>
      <x:c r="Y1129" s="50" t="b">
        <x:f>AND(COUNT(G1129:K1129)=5,P1129&gt;='設定'!$B$7)</x:f>
        <x:v>0</x:v>
      </x:c>
      <x:c r="Z1129" s="50" t="b">
        <x:f>AND(ISNUMBER(R1129),R1129&gt;='設定'!$B$8)</x:f>
        <x:v>0</x:v>
      </x:c>
      <x:c r="AA1129" s="50" t="b">
        <x:f>AND(ISNUMBER(S1129),S1129&gt;=DATE(YEAR('設定'!$B$10)-'設定'!$B$9,MONTH('設定'!$B$10),DAY('設定'!$B$10)))</x:f>
        <x:v>0</x:v>
      </x:c>
      <x:c r="AB1129" s="55" t="b">
        <x:v>1</x:v>
      </x:c>
      <x:c r="AC1129" s="55" t="b">
        <x:v>1</x:v>
      </x:c>
      <x:c r="AD1129" s="50" t="n">
        <x:f>IF(X1129,1,0)+IF(Z1129,1,0)+IF(AA1129,1,0)+IF(AB1129,1,0)</x:f>
        <x:v>1</x:v>
      </x:c>
      <x:c r="AE1129" s="50" t="n">
        <x:f>IF(Y1129,1,0)+IF(Z1129,1,0)+IF(AA1129,1,0)+IF(AB1129,1,0)</x:f>
        <x:v>1</x:v>
      </x:c>
      <x:c r="AF1129" s="50" t="n">
        <x:f>IF(Y1129,1,0)+IF(Z1129,1,0)+IF(AA1129,1,0)+IF(AC1129,1,0)</x:f>
        <x:v>1</x:v>
      </x:c>
      <x:c r="AG1129" s="53" t="n">
        <x:v>44348</x:v>
      </x:c>
      <x:c r="AH1129" s="50" t="str">
        <x:v>S100XHWF</x:v>
      </x:c>
      <x:c r="AI1129" s="50" t="str">
        <x:v>NetSalesSummaryOfBusinessResults</x:v>
      </x:c>
      <x:c r="AJ1129" s="50" t="str">
        <x:v>OperatingIncome</x:v>
      </x:c>
      <x:c r="AK1129" s="53" t="n">
        <x:v>45961</x:v>
      </x:c>
      <x:c r="AL1129" s="50" t="str">
        <x:v>365/365/365/366/365</x:v>
      </x:c>
      <x:c r="AM1129" s="51" t="n">
        <x:v>19819462</x:v>
      </x:c>
      <x:c r="AN1129" s="51" t="n">
        <x:v>322</x:v>
      </x:c>
      <x:c r="AO1129" s="51" t="n">
        <x:f>IFERROR(AM1129*AN1129,"")</x:f>
        <x:v>6381866764</x:v>
      </x:c>
      <x:c r="AP1129" s="56" t="n">
        <x:f>IFERROR(AO1129/(K1129*1000000),"")</x:f>
        <x:v>1.7712868364994845</x:v>
      </x:c>
      <x:c r="AQ1129" s="57" t="n">
        <x:v>28764231.666666668</x:v>
      </x:c>
      <x:c r="AR1129" s="52" t="n">
        <x:v>0.5704067418577917</x:v>
      </x:c>
      <x:c r="AS1129" s="52" t="n">
        <x:v>-0.958078564422734</x:v>
      </x:c>
      <x:c r="AT1129" s="55" t="b">
        <x:v>1</x:v>
      </x:c>
      <x:c r="AU1129" s="50"/>
      <x:c r="AV1129" s="58" t="n">
        <x:v>-0.5601355082878188</x:v>
      </x:c>
      <x:c r="AW1129" s="50" t="n">
        <x:v>3526</x:v>
      </x:c>
      <x:c r="AX1129" s="50" t="str">
        <x:v>Core Moat</x:v>
      </x:c>
      <x:c r="AY1129" s="50" t="str">
        <x:v>ローカル5年最大下落率-60%以下</x:v>
      </x:c>
      <x:c r="AZ1129" s="59" t="str">
        <x:v>2026-01-28 15:37</x:v>
      </x:c>
      <x:c r="BA1129" s="53" t="n">
        <x:v>43739</x:v>
      </x:c>
      <x:c r="BB1129" s="50" t="str">
        <x:v>山川 雅之</x:v>
      </x:c>
      <x:c r="BC1129" s="50"/>
      <x:c r="BD1129" s="50" t="str">
        <x:v>TOPIX Small 2</x:v>
      </x:c>
    </x:row>
    <x:row r="1130">
      <x:c r="A1130" s="50" t="n">
        <x:v>1129</x:v>
      </x:c>
      <x:c r="B1130" s="50" t="str">
        <x:v>6378</x:v>
      </x:c>
      <x:c r="C1130" s="50" t="str">
        <x:v>6378.T</x:v>
      </x:c>
      <x:c r="D1130" s="50" t="str">
        <x:v>KIMURA CHEMICAL PLANTS CO.,LTD.</x:v>
      </x:c>
      <x:c r="E1130" s="50" t="str">
        <x:v>Standard Market(Domestic)</x:v>
      </x:c>
      <x:c r="F1130" s="50" t="str">
        <x:v>Machinery</x:v>
      </x:c>
      <x:c r="G1130" s="51" t="n">
        <x:v>21516</x:v>
      </x:c>
      <x:c r="H1130" s="51" t="n">
        <x:v>24589</x:v>
      </x:c>
      <x:c r="I1130" s="51" t="n">
        <x:v>21553</x:v>
      </x:c>
      <x:c r="J1130" s="51" t="n">
        <x:v>24670</x:v>
      </x:c>
      <x:c r="K1130" s="51" t="n">
        <x:v>26431</x:v>
      </x:c>
      <x:c r="L1130" s="52" t="n">
        <x:f>IFERROR(H1130/G1130-1,"")</x:f>
        <x:v>0.14282394497118434</x:v>
      </x:c>
      <x:c r="M1130" s="52" t="n">
        <x:f>IFERROR(I1130/H1130-1,"")</x:f>
        <x:v>-0.12346984423929397</x:v>
      </x:c>
      <x:c r="N1130" s="52" t="n">
        <x:f>IFERROR(J1130/I1130-1,"")</x:f>
        <x:v>0.14462023848188177</x:v>
      </x:c>
      <x:c r="O1130" s="52" t="n">
        <x:f>IFERROR(K1130/J1130-1,"")</x:f>
        <x:v>0.07138224564248064</x:v>
      </x:c>
      <x:c r="P1130" s="52" t="n">
        <x:f>IFERROR((K1130/G1130)^(1/4)-1,"")</x:f>
        <x:v>0.05278094263072641</x:v>
      </x:c>
      <x:c r="Q1130" s="51" t="n">
        <x:v>3012</x:v>
      </x:c>
      <x:c r="R1130" s="52" t="n">
        <x:f>IFERROR(Q1130/K1130,"")</x:f>
        <x:v>0.11395709583443683</x:v>
      </x:c>
      <x:c r="S1130" s="53" t="n">
        <x:v>22555</x:v>
      </x:c>
      <x:c r="T1130" s="50" t="str">
        <x:v>EDINET_company_history</x:v>
      </x:c>
      <x:c r="U1130" s="50" t="str">
        <x:v>日本マスタートラスト信託銀行株式会社（信託口）</x:v>
      </x:c>
      <x:c r="V1130" s="54" t="n">
        <x:v>0.0967</x:v>
      </x:c>
      <x:c r="W1130" s="50" t="str">
        <x:v>小 林 康 眞</x:v>
      </x:c>
      <x:c r="X1130" s="50" t="b">
        <x:f>AND(COUNT(L1130:O1130)=4,L1130&gt;='設定'!$B$6,M1130&gt;='設定'!$B$6,N1130&gt;='設定'!$B$6,O1130&gt;='設定'!$B$6)</x:f>
        <x:v>0</x:v>
      </x:c>
      <x:c r="Y1130" s="50" t="b">
        <x:f>AND(COUNT(G1130:K1130)=5,P1130&gt;='設定'!$B$7)</x:f>
        <x:v>0</x:v>
      </x:c>
      <x:c r="Z1130" s="50" t="b">
        <x:f>AND(ISNUMBER(R1130),R1130&gt;='設定'!$B$8)</x:f>
        <x:v>1</x:v>
      </x:c>
      <x:c r="AA1130" s="50" t="b">
        <x:f>AND(ISNUMBER(S1130),S1130&gt;=DATE(YEAR('設定'!$B$10)-'設定'!$B$9,MONTH('設定'!$B$10),DAY('設定'!$B$10)))</x:f>
        <x:v>0</x:v>
      </x:c>
      <x:c r="AB1130" s="55" t="b">
        <x:v>0</x:v>
      </x:c>
      <x:c r="AC1130" s="55" t="b">
        <x:v>0</x:v>
      </x:c>
      <x:c r="AD1130" s="50" t="n">
        <x:f>IF(X1130,1,0)+IF(Z1130,1,0)+IF(AA1130,1,0)+IF(AB1130,1,0)</x:f>
        <x:v>1</x:v>
      </x:c>
      <x:c r="AE1130" s="50" t="n">
        <x:f>IF(Y1130,1,0)+IF(Z1130,1,0)+IF(AA1130,1,0)+IF(AB1130,1,0)</x:f>
        <x:v>1</x:v>
      </x:c>
      <x:c r="AF1130" s="50" t="n">
        <x:f>IF(Y1130,1,0)+IF(Z1130,1,0)+IF(AA1130,1,0)+IF(AC1130,1,0)</x:f>
        <x:v>1</x:v>
      </x:c>
      <x:c r="AG1130" s="53" t="n">
        <x:v>44348</x:v>
      </x:c>
      <x:c r="AH1130" s="50" t="str">
        <x:v>S100W6OW</x:v>
      </x:c>
      <x:c r="AI1130" s="50" t="str">
        <x:v>NetSalesSummaryOfBusinessResults</x:v>
      </x:c>
      <x:c r="AJ1130" s="50" t="str">
        <x:v>OperatingIncome</x:v>
      </x:c>
      <x:c r="AK1130" s="53" t="n">
        <x:v>45747</x:v>
      </x:c>
      <x:c r="AL1130" s="50" t="str">
        <x:v>365/365/365/366/365</x:v>
      </x:c>
      <x:c r="AM1130" s="51" t="n">
        <x:v>20599900</x:v>
      </x:c>
      <x:c r="AN1130" s="51" t="n">
        <x:v>1163</x:v>
      </x:c>
      <x:c r="AO1130" s="51" t="n">
        <x:f>IFERROR(AM1130*AN1130,"")</x:f>
        <x:v>23957683700</x:v>
      </x:c>
      <x:c r="AP1130" s="56" t="n">
        <x:f>IFERROR(AO1130/(K1130*1000000),"")</x:f>
        <x:v>0.9064236578260376</x:v>
      </x:c>
      <x:c r="AQ1130" s="57" t="n">
        <x:v>1767884553.3333333</x:v>
      </x:c>
      <x:c r="AR1130" s="52" t="n">
        <x:v>0.4247721873344227</x:v>
      </x:c>
      <x:c r="AS1130" s="52" t="n">
        <x:v>-0.467254619729209</x:v>
      </x:c>
      <x:c r="AT1130" s="55" t="b">
        <x:v>1</x:v>
      </x:c>
      <x:c r="AU1130" s="50"/>
      <x:c r="AV1130" s="58" t="n">
        <x:v>0.2922675484676088</x:v>
      </x:c>
      <x:c r="AW1130" s="50" t="n">
        <x:v>448</x:v>
      </x:c>
      <x:c r="AX1130" s="50" t="str">
        <x:v>Future Moat</x:v>
      </x:c>
      <x:c r="AY1130" s="50" t="str">
        <x:v>目立つ機械的警告なし（定性確認は別途必要）</x:v>
      </x:c>
      <x:c r="AZ1130" s="59" t="str">
        <x:v>2025-06-27 16:02</x:v>
      </x:c>
      <x:c r="BA1130" s="53" t="n">
        <x:v>22555</x:v>
      </x:c>
      <x:c r="BB1130" s="50"/>
      <x:c r="BC1130" s="50"/>
      <x:c r="BD1130" s="50" t="str">
        <x:v>TOPIX Small 2</x:v>
      </x:c>
    </x:row>
    <x:row r="1131">
      <x:c r="A1131" s="50" t="n">
        <x:v>1130</x:v>
      </x:c>
      <x:c r="B1131" s="50" t="str">
        <x:v>2749</x:v>
      </x:c>
      <x:c r="C1131" s="50" t="str">
        <x:v>2749.T</x:v>
      </x:c>
      <x:c r="D1131" s="50" t="str">
        <x:v>JP-HOLDINGS,INC.</x:v>
      </x:c>
      <x:c r="E1131" s="50" t="str">
        <x:v>Prime Market (Domestic)</x:v>
      </x:c>
      <x:c r="F1131" s="50" t="str">
        <x:v>Services</x:v>
      </x:c>
      <x:c r="G1131" s="51" t="n">
        <x:v>33500.908</x:v>
      </x:c>
      <x:c r="H1131" s="51" t="n">
        <x:v>34373.668</x:v>
      </x:c>
      <x:c r="I1131" s="51" t="n">
        <x:v>35507.855</x:v>
      </x:c>
      <x:c r="J1131" s="51" t="n">
        <x:v>37856.48</x:v>
      </x:c>
      <x:c r="K1131" s="51" t="n">
        <x:v>41147.032</x:v>
      </x:c>
      <x:c r="L1131" s="52" t="n">
        <x:f>IFERROR(H1131/G1131-1,"")</x:f>
        <x:v>0.02605183119215737</x:v>
      </x:c>
      <x:c r="M1131" s="52" t="n">
        <x:f>IFERROR(I1131/H1131-1,"")</x:f>
        <x:v>0.03299580946671177</x:v>
      </x:c>
      <x:c r="N1131" s="52" t="n">
        <x:f>IFERROR(J1131/I1131-1,"")</x:f>
        <x:v>0.06614381522060397</x:v>
      </x:c>
      <x:c r="O1131" s="52" t="n">
        <x:f>IFERROR(K1131/J1131-1,"")</x:f>
        <x:v>0.086921763460311</x:v>
      </x:c>
      <x:c r="P1131" s="52" t="n">
        <x:f>IFERROR((K1131/G1131)^(1/4)-1,"")</x:f>
        <x:v>0.05273844691485863</x:v>
      </x:c>
      <x:c r="Q1131" s="51" t="n">
        <x:v>5809.002</x:v>
      </x:c>
      <x:c r="R1131" s="52" t="n">
        <x:f>IFERROR(Q1131/K1131,"")</x:f>
        <x:v>0.1411766953203332</x:v>
      </x:c>
      <x:c r="S1131" s="53" t="n">
        <x:v>37530</x:v>
      </x:c>
      <x:c r="T1131" s="50" t="str">
        <x:v>EDINET_company_history</x:v>
      </x:c>
      <x:c r="U1131" s="50" t="str">
        <x:v>株式会社ダスキン</x:v>
      </x:c>
      <x:c r="V1131" s="54" t="n">
        <x:v>0.3155</x:v>
      </x:c>
      <x:c r="W1131" s="50" t="str">
        <x:v>坂井 徹</x:v>
      </x:c>
      <x:c r="X1131" s="50" t="b">
        <x:f>AND(COUNT(L1131:O1131)=4,L1131&gt;='設定'!$B$6,M1131&gt;='設定'!$B$6,N1131&gt;='設定'!$B$6,O1131&gt;='設定'!$B$6)</x:f>
        <x:v>0</x:v>
      </x:c>
      <x:c r="Y1131" s="50" t="b">
        <x:f>AND(COUNT(G1131:K1131)=5,P1131&gt;='設定'!$B$7)</x:f>
        <x:v>0</x:v>
      </x:c>
      <x:c r="Z1131" s="50" t="b">
        <x:f>AND(ISNUMBER(R1131),R1131&gt;='設定'!$B$8)</x:f>
        <x:v>1</x:v>
      </x:c>
      <x:c r="AA1131" s="50" t="b">
        <x:f>AND(ISNUMBER(S1131),S1131&gt;=DATE(YEAR('設定'!$B$10)-'設定'!$B$9,MONTH('設定'!$B$10),DAY('設定'!$B$10)))</x:f>
        <x:v>0</x:v>
      </x:c>
      <x:c r="AB1131" s="55" t="b">
        <x:v>0</x:v>
      </x:c>
      <x:c r="AC1131" s="55" t="b">
        <x:v>0</x:v>
      </x:c>
      <x:c r="AD1131" s="50" t="n">
        <x:f>IF(X1131,1,0)+IF(Z1131,1,0)+IF(AA1131,1,0)+IF(AB1131,1,0)</x:f>
        <x:v>1</x:v>
      </x:c>
      <x:c r="AE1131" s="50" t="n">
        <x:f>IF(Y1131,1,0)+IF(Z1131,1,0)+IF(AA1131,1,0)+IF(AB1131,1,0)</x:f>
        <x:v>1</x:v>
      </x:c>
      <x:c r="AF1131" s="50" t="n">
        <x:f>IF(Y1131,1,0)+IF(Z1131,1,0)+IF(AA1131,1,0)+IF(AC1131,1,0)</x:f>
        <x:v>1</x:v>
      </x:c>
      <x:c r="AG1131" s="53" t="n">
        <x:v>44348</x:v>
      </x:c>
      <x:c r="AH1131" s="50" t="str">
        <x:v>S100W55M</x:v>
      </x:c>
      <x:c r="AI1131" s="50" t="str">
        <x:v>NetSalesSummaryOfBusinessResults</x:v>
      </x:c>
      <x:c r="AJ1131" s="50" t="str">
        <x:v>OperatingIncome</x:v>
      </x:c>
      <x:c r="AK1131" s="53" t="n">
        <x:v>45747</x:v>
      </x:c>
      <x:c r="AL1131" s="50" t="str">
        <x:v>365/365/365/366/365</x:v>
      </x:c>
      <x:c r="AM1131" s="51" t="n">
        <x:v>85541000</x:v>
      </x:c>
      <x:c r="AN1131" s="51" t="n">
        <x:v>603</x:v>
      </x:c>
      <x:c r="AO1131" s="51" t="n">
        <x:f>IFERROR(AM1131*AN1131,"")</x:f>
        <x:v>51581223000</x:v>
      </x:c>
      <x:c r="AP1131" s="56" t="n">
        <x:f>IFERROR(AO1131/(K1131*1000000),"")</x:f>
        <x:v>1.2535830773893972</x:v>
      </x:c>
      <x:c r="AQ1131" s="57" t="n">
        <x:v>187521540</x:v>
      </x:c>
      <x:c r="AR1131" s="52" t="n">
        <x:v>0.3357041592900384</x:v>
      </x:c>
      <x:c r="AS1131" s="52" t="n">
        <x:v>-0.3232984257428817</x:v>
      </x:c>
      <x:c r="AT1131" s="55" t="b">
        <x:v>1</x:v>
      </x:c>
      <x:c r="AU1131" s="50"/>
      <x:c r="AV1131" s="58" t="n">
        <x:v>0.1141851126699689</x:v>
      </x:c>
      <x:c r="AW1131" s="50" t="n">
        <x:v>1152</x:v>
      </x:c>
      <x:c r="AX1131" s="50" t="str">
        <x:v>Core Moat</x:v>
      </x:c>
      <x:c r="AY1131" s="50" t="str">
        <x:v>目立つ機械的警告なし（定性確認は別途必要）</x:v>
      </x:c>
      <x:c r="AZ1131" s="59" t="str">
        <x:v>2025-06-25 10:27</x:v>
      </x:c>
      <x:c r="BA1131" s="53" t="n">
        <x:v>37530</x:v>
      </x:c>
      <x:c r="BB1131" s="50"/>
      <x:c r="BC1131" s="50"/>
      <x:c r="BD1131" s="50" t="str">
        <x:v>TOPIX Small 1</x:v>
      </x:c>
    </x:row>
    <x:row r="1132">
      <x:c r="A1132" s="50" t="n">
        <x:v>1131</x:v>
      </x:c>
      <x:c r="B1132" s="50" t="str">
        <x:v>9435</x:v>
      </x:c>
      <x:c r="C1132" s="50" t="str">
        <x:v>9435.T</x:v>
      </x:c>
      <x:c r="D1132" s="50" t="str">
        <x:v>HIKARI TSUSHIN,INC.</x:v>
      </x:c>
      <x:c r="E1132" s="50" t="str">
        <x:v>Prime Market (Domestic)</x:v>
      </x:c>
      <x:c r="F1132" s="50" t="str">
        <x:v>Information &amp; Communication</x:v>
      </x:c>
      <x:c r="G1132" s="51" t="n">
        <x:v>559429</x:v>
      </x:c>
      <x:c r="H1132" s="51" t="n">
        <x:v>573029</x:v>
      </x:c>
      <x:c r="I1132" s="51" t="n">
        <x:v>643984</x:v>
      </x:c>
      <x:c r="J1132" s="51" t="n">
        <x:v>601948</x:v>
      </x:c>
      <x:c r="K1132" s="51" t="n">
        <x:v>686553</x:v>
      </x:c>
      <x:c r="L1132" s="52" t="n">
        <x:f>IFERROR(H1132/G1132-1,"")</x:f>
        <x:v>0.024310502315754157</x:v>
      </x:c>
      <x:c r="M1132" s="52" t="n">
        <x:f>IFERROR(I1132/H1132-1,"")</x:f>
        <x:v>0.12382444867537235</x:v>
      </x:c>
      <x:c r="N1132" s="52" t="n">
        <x:f>IFERROR(J1132/I1132-1,"")</x:f>
        <x:v>-0.0652749136624512</x:v>
      </x:c>
      <x:c r="O1132" s="52" t="n">
        <x:f>IFERROR(K1132/J1132-1,"")</x:f>
        <x:v>0.1405520078146285</x:v>
      </x:c>
      <x:c r="P1132" s="52" t="n">
        <x:f>IFERROR((K1132/G1132)^(1/4)-1,"")</x:f>
        <x:v>0.05252464416881297</x:v>
      </x:c>
      <x:c r="Q1132" s="51" t="n">
        <x:v>105036</x:v>
      </x:c>
      <x:c r="R1132" s="52" t="n">
        <x:f>IFERROR(Q1132/K1132,"")</x:f>
        <x:v>0.1529903736492303</x:v>
      </x:c>
      <x:c r="S1132" s="53" t="n">
        <x:v>35431</x:v>
      </x:c>
      <x:c r="T1132" s="50" t="str">
        <x:v>EDINET_company_history</x:v>
      </x:c>
      <x:c r="U1132" s="50" t="str">
        <x:v>有限会社光パワー</x:v>
      </x:c>
      <x:c r="V1132" s="54" t="n">
        <x:v>0.2902</x:v>
      </x:c>
      <x:c r="W1132" s="50" t="str">
        <x:v>重田 康光 / 和田 英明</x:v>
      </x:c>
      <x:c r="X1132" s="50" t="b">
        <x:f>AND(COUNT(L1132:O1132)=4,L1132&gt;='設定'!$B$6,M1132&gt;='設定'!$B$6,N1132&gt;='設定'!$B$6,O1132&gt;='設定'!$B$6)</x:f>
        <x:v>0</x:v>
      </x:c>
      <x:c r="Y1132" s="50" t="b">
        <x:f>AND(COUNT(G1132:K1132)=5,P1132&gt;='設定'!$B$7)</x:f>
        <x:v>0</x:v>
      </x:c>
      <x:c r="Z1132" s="50" t="b">
        <x:f>AND(ISNUMBER(R1132),R1132&gt;='設定'!$B$8)</x:f>
        <x:v>1</x:v>
      </x:c>
      <x:c r="AA1132" s="50" t="b">
        <x:f>AND(ISNUMBER(S1132),S1132&gt;=DATE(YEAR('設定'!$B$10)-'設定'!$B$9,MONTH('設定'!$B$10),DAY('設定'!$B$10)))</x:f>
        <x:v>0</x:v>
      </x:c>
      <x:c r="AB1132" s="55" t="b">
        <x:v>0</x:v>
      </x:c>
      <x:c r="AC1132" s="55" t="b">
        <x:v>0</x:v>
      </x:c>
      <x:c r="AD1132" s="50" t="n">
        <x:f>IF(X1132,1,0)+IF(Z1132,1,0)+IF(AA1132,1,0)+IF(AB1132,1,0)</x:f>
        <x:v>1</x:v>
      </x:c>
      <x:c r="AE1132" s="50" t="n">
        <x:f>IF(Y1132,1,0)+IF(Z1132,1,0)+IF(AA1132,1,0)+IF(AB1132,1,0)</x:f>
        <x:v>1</x:v>
      </x:c>
      <x:c r="AF1132" s="50" t="n">
        <x:f>IF(Y1132,1,0)+IF(Z1132,1,0)+IF(AA1132,1,0)+IF(AC1132,1,0)</x:f>
        <x:v>1</x:v>
      </x:c>
      <x:c r="AG1132" s="53" t="n">
        <x:v>44348</x:v>
      </x:c>
      <x:c r="AH1132" s="50" t="str">
        <x:v>S100W9IT</x:v>
      </x:c>
      <x:c r="AI1132" s="50" t="str">
        <x:v>RevenueIFRSSummaryOfBusinessResults</x:v>
      </x:c>
      <x:c r="AJ1132" s="50" t="str">
        <x:v>OperatingProfitLossIFRS</x:v>
      </x:c>
      <x:c r="AK1132" s="53" t="n">
        <x:v>45747</x:v>
      </x:c>
      <x:c r="AL1132" s="50" t="str">
        <x:v>365/365/365/366/365</x:v>
      </x:c>
      <x:c r="AM1132" s="51" t="n">
        <x:v>43883042</x:v>
      </x:c>
      <x:c r="AN1132" s="51" t="n">
        <x:v>34640</x:v>
      </x:c>
      <x:c r="AO1132" s="51" t="n">
        <x:f>IFERROR(AM1132*AN1132,"")</x:f>
        <x:v>1520108574880</x:v>
      </x:c>
      <x:c r="AP1132" s="56" t="n">
        <x:f>IFERROR(AO1132/(K1132*1000000),"")</x:f>
        <x:v>2.2141168633448545</x:v>
      </x:c>
      <x:c r="AQ1132" s="57" t="n">
        <x:v>4288212250</x:v>
      </x:c>
      <x:c r="AR1132" s="52" t="n">
        <x:v>0.2790144348419784</x:v>
      </x:c>
      <x:c r="AS1132" s="52" t="n">
        <x:v>-0.3808493812208283</x:v>
      </x:c>
      <x:c r="AT1132" s="55" t="b">
        <x:v>0</x:v>
      </x:c>
      <x:c r="AU1132" s="50" t="str">
        <x:v>missing_financial_data</x:v>
      </x:c>
      <x:c r="AV1132" s="58" t="n">
        <x:v>0.4766091124371736</x:v>
      </x:c>
      <x:c r="AW1132" s="50" t="n">
        <x:v>106</x:v>
      </x:c>
      <x:c r="AX1132" s="50" t="str">
        <x:v>Core Moat</x:v>
      </x:c>
      <x:c r="AY1132" s="50" t="str">
        <x:v>既存適格性フィルター不通過: missing_financial_data</x:v>
      </x:c>
      <x:c r="AZ1132" s="59" t="str">
        <x:v>2025-06-30 14:22</x:v>
      </x:c>
      <x:c r="BA1132" s="53" t="n">
        <x:v>35431</x:v>
      </x:c>
      <x:c r="BB1132" s="50"/>
      <x:c r="BC1132" s="50"/>
      <x:c r="BD1132" s="50" t="str">
        <x:v>TOPIX Mid400</x:v>
      </x:c>
    </x:row>
    <x:row r="1133">
      <x:c r="A1133" s="50" t="n">
        <x:v>1132</x:v>
      </x:c>
      <x:c r="B1133" s="50" t="str">
        <x:v>2179</x:v>
      </x:c>
      <x:c r="C1133" s="50" t="str">
        <x:v>2179.T</x:v>
      </x:c>
      <x:c r="D1133" s="50" t="str">
        <x:v>SEIGAKUSHA CO.,LTD.</x:v>
      </x:c>
      <x:c r="E1133" s="50" t="str">
        <x:v>Standard Market(Domestic)</x:v>
      </x:c>
      <x:c r="F1133" s="50" t="str">
        <x:v>Services</x:v>
      </x:c>
      <x:c r="G1133" s="51" t="n">
        <x:v>11641.859</x:v>
      </x:c>
      <x:c r="H1133" s="51" t="n">
        <x:v>12333.506</x:v>
      </x:c>
      <x:c r="I1133" s="51" t="n">
        <x:v>12671.448</x:v>
      </x:c>
      <x:c r="J1133" s="51" t="n">
        <x:v>13102.403</x:v>
      </x:c>
      <x:c r="K1133" s="51" t="n">
        <x:v>14287.096</x:v>
      </x:c>
      <x:c r="L1133" s="52" t="n">
        <x:f>IFERROR(H1133/G1133-1,"")</x:f>
        <x:v>0.059410357057236185</x:v>
      </x:c>
      <x:c r="M1133" s="52" t="n">
        <x:f>IFERROR(I1133/H1133-1,"")</x:f>
        <x:v>0.02740031909823548</x:v>
      </x:c>
      <x:c r="N1133" s="52" t="n">
        <x:f>IFERROR(J1133/I1133-1,"")</x:f>
        <x:v>0.034009925306089706</x:v>
      </x:c>
      <x:c r="O1133" s="52" t="n">
        <x:f>IFERROR(K1133/J1133-1,"")</x:f>
        <x:v>0.09041799431753095</x:v>
      </x:c>
      <x:c r="P1133" s="52" t="n">
        <x:f>IFERROR((K1133/G1133)^(1/4)-1,"")</x:f>
        <x:v>0.05252012096717373</x:v>
      </x:c>
      <x:c r="Q1133" s="51" t="n">
        <x:v>778.287</x:v>
      </x:c>
      <x:c r="R1133" s="52" t="n">
        <x:f>IFERROR(Q1133/K1133,"")</x:f>
        <x:v>0.054474821195293996</x:v>
      </x:c>
      <x:c r="S1133" s="53" t="n">
        <x:v>39661</x:v>
      </x:c>
      <x:c r="T1133" s="50" t="str">
        <x:v>EDINET_company_history</x:v>
      </x:c>
      <x:c r="U1133" s="50" t="str">
        <x:v>太田 明弘</x:v>
      </x:c>
      <x:c r="V1133" s="54" t="n">
        <x:v>0.2651</x:v>
      </x:c>
      <x:c r="W1133" s="50" t="str">
        <x:v>太田 明弘 / 永井 博</x:v>
      </x:c>
      <x:c r="X1133" s="50" t="b">
        <x:f>AND(COUNT(L1133:O1133)=4,L1133&gt;='設定'!$B$6,M1133&gt;='設定'!$B$6,N1133&gt;='設定'!$B$6,O1133&gt;='設定'!$B$6)</x:f>
        <x:v>0</x:v>
      </x:c>
      <x:c r="Y1133" s="50" t="b">
        <x:f>AND(COUNT(G1133:K1133)=5,P1133&gt;='設定'!$B$7)</x:f>
        <x:v>0</x:v>
      </x:c>
      <x:c r="Z1133" s="50" t="b">
        <x:f>AND(ISNUMBER(R1133),R1133&gt;='設定'!$B$8)</x:f>
        <x:v>0</x:v>
      </x:c>
      <x:c r="AA1133" s="50" t="b">
        <x:f>AND(ISNUMBER(S1133),S1133&gt;=DATE(YEAR('設定'!$B$10)-'設定'!$B$9,MONTH('設定'!$B$10),DAY('設定'!$B$10)))</x:f>
        <x:v>0</x:v>
      </x:c>
      <x:c r="AB1133" s="55" t="b">
        <x:v>1</x:v>
      </x:c>
      <x:c r="AC1133" s="55" t="b">
        <x:v>1</x:v>
      </x:c>
      <x:c r="AD1133" s="50" t="n">
        <x:f>IF(X1133,1,0)+IF(Z1133,1,0)+IF(AA1133,1,0)+IF(AB1133,1,0)</x:f>
        <x:v>1</x:v>
      </x:c>
      <x:c r="AE1133" s="50" t="n">
        <x:f>IF(Y1133,1,0)+IF(Z1133,1,0)+IF(AA1133,1,0)+IF(AB1133,1,0)</x:f>
        <x:v>1</x:v>
      </x:c>
      <x:c r="AF1133" s="50" t="n">
        <x:f>IF(Y1133,1,0)+IF(Z1133,1,0)+IF(AA1133,1,0)+IF(AC1133,1,0)</x:f>
        <x:v>1</x:v>
      </x:c>
      <x:c r="AG1133" s="53" t="n">
        <x:v>44348</x:v>
      </x:c>
      <x:c r="AH1133" s="50" t="str">
        <x:v>S100W228</x:v>
      </x:c>
      <x:c r="AI1133" s="50" t="str">
        <x:v>NetSalesSummaryOfBusinessResults</x:v>
      </x:c>
      <x:c r="AJ1133" s="50" t="str">
        <x:v>OperatingIncome</x:v>
      </x:c>
      <x:c r="AK1133" s="53" t="n">
        <x:v>45747</x:v>
      </x:c>
      <x:c r="AL1133" s="50" t="str">
        <x:v>365/365/365/366/365</x:v>
      </x:c>
      <x:c r="AM1133" s="51" t="n">
        <x:v>5547900</x:v>
      </x:c>
      <x:c r="AN1133" s="51" t="n">
        <x:v>800</x:v>
      </x:c>
      <x:c r="AO1133" s="51" t="n">
        <x:f>IFERROR(AM1133*AN1133,"")</x:f>
        <x:v>4438320000</x:v>
      </x:c>
      <x:c r="AP1133" s="56" t="n">
        <x:f>IFERROR(AO1133/(K1133*1000000),"")</x:f>
        <x:v>0.31065235370434974</x:v>
      </x:c>
      <x:c r="AQ1133" s="57" t="n">
        <x:v>1461943.3333333333</x:v>
      </x:c>
      <x:c r="AR1133" s="52" t="n">
        <x:v>0.1272135257445855</x:v>
      </x:c>
      <x:c r="AS1133" s="52" t="n">
        <x:v>-0.1639127404946986</x:v>
      </x:c>
      <x:c r="AT1133" s="55" t="b">
        <x:v>0</x:v>
      </x:c>
      <x:c r="AU1133" s="50" t="str">
        <x:v>low_liquidity</x:v>
      </x:c>
      <x:c r="AV1133" s="58" t="n">
        <x:v>0.1951528333077536</x:v>
      </x:c>
      <x:c r="AW1133" s="50" t="n">
        <x:v>727</x:v>
      </x:c>
      <x:c r="AX1133" s="50" t="str">
        <x:v>Discovery</x:v>
      </x:c>
      <x:c r="AY1133" s="50" t="str">
        <x:v>既存適格性フィルター不通過: low_liquidity / 60日平均売買代金2,000万円未満</x:v>
      </x:c>
      <x:c r="AZ1133" s="59" t="str">
        <x:v>2025-06-26 11:17</x:v>
      </x:c>
      <x:c r="BA1133" s="53" t="n">
        <x:v>39661</x:v>
      </x:c>
      <x:c r="BB1133" s="50" t="str">
        <x:v>太田 明弘</x:v>
      </x:c>
      <x:c r="BC1133" s="50"/>
      <x:c r="BD1133" s="50"/>
    </x:row>
    <x:row r="1134">
      <x:c r="A1134" s="50" t="n">
        <x:v>1133</x:v>
      </x:c>
      <x:c r="B1134" s="50" t="str">
        <x:v>7846</x:v>
      </x:c>
      <x:c r="C1134" s="50" t="str">
        <x:v>7846.T</x:v>
      </x:c>
      <x:c r="D1134" s="50" t="str">
        <x:v>PILOT CORPORATION</x:v>
      </x:c>
      <x:c r="E1134" s="50" t="str">
        <x:v>Prime Market (Domestic)</x:v>
      </x:c>
      <x:c r="F1134" s="50" t="str">
        <x:v>Other Products</x:v>
      </x:c>
      <x:c r="G1134" s="51" t="n">
        <x:v>103057</x:v>
      </x:c>
      <x:c r="H1134" s="51" t="n">
        <x:v>112850</x:v>
      </x:c>
      <x:c r="I1134" s="51" t="n">
        <x:v>118590</x:v>
      </x:c>
      <x:c r="J1134" s="51" t="n">
        <x:v>126168</x:v>
      </x:c>
      <x:c r="K1134" s="51" t="n">
        <x:v>126391</x:v>
      </x:c>
      <x:c r="L1134" s="52" t="n">
        <x:f>IFERROR(H1134/G1134-1,"")</x:f>
        <x:v>0.09502508320638103</x:v>
      </x:c>
      <x:c r="M1134" s="52" t="n">
        <x:f>IFERROR(I1134/H1134-1,"")</x:f>
        <x:v>0.050863978732831105</x:v>
      </x:c>
      <x:c r="N1134" s="52" t="n">
        <x:f>IFERROR(J1134/I1134-1,"")</x:f>
        <x:v>0.06390083480900577</x:v>
      </x:c>
      <x:c r="O1134" s="52" t="n">
        <x:f>IFERROR(K1134/J1134-1,"")</x:f>
        <x:v>0.0017674846236763742</x:v>
      </x:c>
      <x:c r="P1134" s="52" t="n">
        <x:f>IFERROR((K1134/G1134)^(1/4)-1,"")</x:f>
        <x:v>0.05234868693485928</x:v>
      </x:c>
      <x:c r="Q1134" s="51" t="n">
        <x:v>16649</x:v>
      </x:c>
      <x:c r="R1134" s="52" t="n">
        <x:f>IFERROR(Q1134/K1134,"")</x:f>
        <x:v>0.13172615138736143</x:v>
      </x:c>
      <x:c r="S1134" s="53" t="n">
        <x:v>22525</x:v>
      </x:c>
      <x:c r="T1134" s="50" t="str">
        <x:v>EDINET_company_history</x:v>
      </x:c>
      <x:c r="U1134" s="50" t="str">
        <x:v>日本マスタートラスト信託銀行株式会社(信託口)</x:v>
      </x:c>
      <x:c r="V1134" s="54" t="n">
        <x:v>0.1073</x:v>
      </x:c>
      <x:c r="W1134" s="50" t="str">
        <x:v>藤 﨑 文 男 / 小 平 岳 志</x:v>
      </x:c>
      <x:c r="X1134" s="50" t="b">
        <x:f>AND(COUNT(L1134:O1134)=4,L1134&gt;='設定'!$B$6,M1134&gt;='設定'!$B$6,N1134&gt;='設定'!$B$6,O1134&gt;='設定'!$B$6)</x:f>
        <x:v>0</x:v>
      </x:c>
      <x:c r="Y1134" s="50" t="b">
        <x:f>AND(COUNT(G1134:K1134)=5,P1134&gt;='設定'!$B$7)</x:f>
        <x:v>0</x:v>
      </x:c>
      <x:c r="Z1134" s="50" t="b">
        <x:f>AND(ISNUMBER(R1134),R1134&gt;='設定'!$B$8)</x:f>
        <x:v>1</x:v>
      </x:c>
      <x:c r="AA1134" s="50" t="b">
        <x:f>AND(ISNUMBER(S1134),S1134&gt;=DATE(YEAR('設定'!$B$10)-'設定'!$B$9,MONTH('設定'!$B$10),DAY('設定'!$B$10)))</x:f>
        <x:v>0</x:v>
      </x:c>
      <x:c r="AB1134" s="55" t="b">
        <x:v>0</x:v>
      </x:c>
      <x:c r="AC1134" s="55" t="b">
        <x:v>0</x:v>
      </x:c>
      <x:c r="AD1134" s="50" t="n">
        <x:f>IF(X1134,1,0)+IF(Z1134,1,0)+IF(AA1134,1,0)+IF(AB1134,1,0)</x:f>
        <x:v>1</x:v>
      </x:c>
      <x:c r="AE1134" s="50" t="n">
        <x:f>IF(Y1134,1,0)+IF(Z1134,1,0)+IF(AA1134,1,0)+IF(AB1134,1,0)</x:f>
        <x:v>1</x:v>
      </x:c>
      <x:c r="AF1134" s="50" t="n">
        <x:f>IF(Y1134,1,0)+IF(Z1134,1,0)+IF(AA1134,1,0)+IF(AC1134,1,0)</x:f>
        <x:v>1</x:v>
      </x:c>
      <x:c r="AG1134" s="53" t="n">
        <x:v>44348</x:v>
      </x:c>
      <x:c r="AH1134" s="50" t="str">
        <x:v>S100XU5I</x:v>
      </x:c>
      <x:c r="AI1134" s="50" t="str">
        <x:v>NetSalesSummaryOfBusinessResults</x:v>
      </x:c>
      <x:c r="AJ1134" s="50" t="str">
        <x:v>OperatingIncome</x:v>
      </x:c>
      <x:c r="AK1134" s="53" t="n">
        <x:v>46022</x:v>
      </x:c>
      <x:c r="AL1134" s="50" t="str">
        <x:v>365/365/365/366/365</x:v>
      </x:c>
      <x:c r="AM1134" s="51" t="n">
        <x:v>37264600</x:v>
      </x:c>
      <x:c r="AN1134" s="51" t="n">
        <x:v>4905</x:v>
      </x:c>
      <x:c r="AO1134" s="51" t="n">
        <x:f>IFERROR(AM1134*AN1134,"")</x:f>
        <x:v>182782863000</x:v>
      </x:c>
      <x:c r="AP1134" s="56" t="n">
        <x:f>IFERROR(AO1134/(K1134*1000000),"")</x:f>
        <x:v>1.446169925073779</x:v>
      </x:c>
      <x:c r="AQ1134" s="57" t="n">
        <x:v>524889803.3333333</x:v>
      </x:c>
      <x:c r="AR1134" s="52" t="n">
        <x:v>0.2444950175145955</x:v>
      </x:c>
      <x:c r="AS1134" s="52" t="n">
        <x:v>-0.3618885247916148</x:v>
      </x:c>
      <x:c r="AT1134" s="55" t="b">
        <x:v>1</x:v>
      </x:c>
      <x:c r="AU1134" s="50"/>
      <x:c r="AV1134" s="58" t="n">
        <x:v>-0.0146042882408702</x:v>
      </x:c>
      <x:c r="AW1134" s="50" t="n">
        <x:v>1988</x:v>
      </x:c>
      <x:c r="AX1134" s="50" t="str">
        <x:v>Core Moat</x:v>
      </x:c>
      <x:c r="AY1134" s="50" t="str">
        <x:v>目立つ機械的警告なし（定性確認は別途必要）</x:v>
      </x:c>
      <x:c r="AZ1134" s="59" t="str">
        <x:v>2026-03-26 10:01</x:v>
      </x:c>
      <x:c r="BA1134" s="53" t="n">
        <x:v>22525</x:v>
      </x:c>
      <x:c r="BB1134" s="50"/>
      <x:c r="BC1134" s="50"/>
      <x:c r="BD1134" s="50" t="str">
        <x:v>TOPIX Mid400</x:v>
      </x:c>
    </x:row>
    <x:row r="1135">
      <x:c r="A1135" s="50" t="n">
        <x:v>1134</x:v>
      </x:c>
      <x:c r="B1135" s="50" t="str">
        <x:v>2479</x:v>
      </x:c>
      <x:c r="C1135" s="50" t="str">
        <x:v>2479.T</x:v>
      </x:c>
      <x:c r="D1135" s="50" t="str">
        <x:v>JTEC CORPORATION</x:v>
      </x:c>
      <x:c r="E1135" s="50" t="str">
        <x:v>Standard Market(Domestic)</x:v>
      </x:c>
      <x:c r="F1135" s="50" t="str">
        <x:v>Services</x:v>
      </x:c>
      <x:c r="G1135" s="51" t="n">
        <x:v>2771.844</x:v>
      </x:c>
      <x:c r="H1135" s="51" t="n">
        <x:v>2991.506</x:v>
      </x:c>
      <x:c r="I1135" s="51" t="n">
        <x:v>3177.947</x:v>
      </x:c>
      <x:c r="J1135" s="51" t="n">
        <x:v>3242.965</x:v>
      </x:c>
      <x:c r="K1135" s="51" t="n">
        <x:v>3393.007</x:v>
      </x:c>
      <x:c r="L1135" s="52" t="n">
        <x:f>IFERROR(H1135/G1135-1,"")</x:f>
        <x:v>0.0792476055651039</x:v>
      </x:c>
      <x:c r="M1135" s="52" t="n">
        <x:f>IFERROR(I1135/H1135-1,"")</x:f>
        <x:v>0.062323458485458616</x:v>
      </x:c>
      <x:c r="N1135" s="52" t="n">
        <x:f>IFERROR(J1135/I1135-1,"")</x:f>
        <x:v>0.020459120306285827</x:v>
      </x:c>
      <x:c r="O1135" s="52" t="n">
        <x:f>IFERROR(K1135/J1135-1,"")</x:f>
        <x:v>0.04626691931611959</x:v>
      </x:c>
      <x:c r="P1135" s="52" t="n">
        <x:f>IFERROR((K1135/G1135)^(1/4)-1,"")</x:f>
        <x:v>0.05185043961859637</x:v>
      </x:c>
      <x:c r="Q1135" s="51" t="n">
        <x:v>329.228</x:v>
      </x:c>
      <x:c r="R1135" s="52" t="n">
        <x:f>IFERROR(Q1135/K1135,"")</x:f>
        <x:v>0.09703133533175735</x:v>
      </x:c>
      <x:c r="S1135" s="53" t="n">
        <x:v>38808</x:v>
      </x:c>
      <x:c r="T1135" s="50" t="str">
        <x:v>EDINET_company_history</x:v>
      </x:c>
      <x:c r="U1135" s="50" t="str">
        <x:v>藤本 彰</x:v>
      </x:c>
      <x:c r="V1135" s="54" t="n">
        <x:v>0.2005</x:v>
      </x:c>
      <x:c r="W1135" s="50" t="str">
        <x:v>藤本 彰</x:v>
      </x:c>
      <x:c r="X1135" s="50" t="b">
        <x:f>AND(COUNT(L1135:O1135)=4,L1135&gt;='設定'!$B$6,M1135&gt;='設定'!$B$6,N1135&gt;='設定'!$B$6,O1135&gt;='設定'!$B$6)</x:f>
        <x:v>0</x:v>
      </x:c>
      <x:c r="Y1135" s="50" t="b">
        <x:f>AND(COUNT(G1135:K1135)=5,P1135&gt;='設定'!$B$7)</x:f>
        <x:v>0</x:v>
      </x:c>
      <x:c r="Z1135" s="50" t="b">
        <x:f>AND(ISNUMBER(R1135),R1135&gt;='設定'!$B$8)</x:f>
        <x:v>0</x:v>
      </x:c>
      <x:c r="AA1135" s="50" t="b">
        <x:f>AND(ISNUMBER(S1135),S1135&gt;=DATE(YEAR('設定'!$B$10)-'設定'!$B$9,MONTH('設定'!$B$10),DAY('設定'!$B$10)))</x:f>
        <x:v>0</x:v>
      </x:c>
      <x:c r="AB1135" s="55" t="b">
        <x:v>1</x:v>
      </x:c>
      <x:c r="AC1135" s="55" t="b">
        <x:v>1</x:v>
      </x:c>
      <x:c r="AD1135" s="50" t="n">
        <x:f>IF(X1135,1,0)+IF(Z1135,1,0)+IF(AA1135,1,0)+IF(AB1135,1,0)</x:f>
        <x:v>1</x:v>
      </x:c>
      <x:c r="AE1135" s="50" t="n">
        <x:f>IF(Y1135,1,0)+IF(Z1135,1,0)+IF(AA1135,1,0)+IF(AB1135,1,0)</x:f>
        <x:v>1</x:v>
      </x:c>
      <x:c r="AF1135" s="50" t="n">
        <x:f>IF(Y1135,1,0)+IF(Z1135,1,0)+IF(AA1135,1,0)+IF(AC1135,1,0)</x:f>
        <x:v>1</x:v>
      </x:c>
      <x:c r="AG1135" s="53" t="n">
        <x:v>44348</x:v>
      </x:c>
      <x:c r="AH1135" s="50" t="str">
        <x:v>S100W9OZ</x:v>
      </x:c>
      <x:c r="AI1135" s="50" t="str">
        <x:v>NetSalesSummaryOfBusinessResults</x:v>
      </x:c>
      <x:c r="AJ1135" s="50" t="str">
        <x:v>OperatingIncome</x:v>
      </x:c>
      <x:c r="AK1135" s="53" t="n">
        <x:v>45747</x:v>
      </x:c>
      <x:c r="AL1135" s="50" t="str">
        <x:v>365/365/365/366/365</x:v>
      </x:c>
      <x:c r="AM1135" s="51" t="n">
        <x:v>8006700</x:v>
      </x:c>
      <x:c r="AN1135" s="51" t="n">
        <x:v>238</x:v>
      </x:c>
      <x:c r="AO1135" s="51" t="n">
        <x:f>IFERROR(AM1135*AN1135,"")</x:f>
        <x:v>1905594600</x:v>
      </x:c>
      <x:c r="AP1135" s="56" t="n">
        <x:f>IFERROR(AO1135/(K1135*1000000),"")</x:f>
        <x:v>0.561624128685853</x:v>
      </x:c>
      <x:c r="AQ1135" s="57" t="n">
        <x:v>11587646.666666666</x:v>
      </x:c>
      <x:c r="AR1135" s="52" t="n">
        <x:v>0.4613567951615736</x:v>
      </x:c>
      <x:c r="AS1135" s="52" t="n">
        <x:v>-0.5179063213779223</x:v>
      </x:c>
      <x:c r="AT1135" s="55" t="b">
        <x:v>0</x:v>
      </x:c>
      <x:c r="AU1135" s="50" t="str">
        <x:v>low_liquidity</x:v>
      </x:c>
      <x:c r="AV1135" s="58" t="n">
        <x:v>-0.0363249184493218</x:v>
      </x:c>
      <x:c r="AW1135" s="50" t="n">
        <x:v>2160</x:v>
      </x:c>
      <x:c r="AX1135" s="50" t="str">
        <x:v>Core Moat</x:v>
      </x:c>
      <x:c r="AY1135" s="50" t="str">
        <x:v>既存適格性フィルター不通過: low_liquidity / 60日平均売買代金2,000万円未満</x:v>
      </x:c>
      <x:c r="AZ1135" s="59" t="str">
        <x:v>2025-06-30 14:59</x:v>
      </x:c>
      <x:c r="BA1135" s="53" t="n">
        <x:v>38808</x:v>
      </x:c>
      <x:c r="BB1135" s="50" t="str">
        <x:v>藤本 彰</x:v>
      </x:c>
      <x:c r="BC1135" s="50"/>
      <x:c r="BD1135" s="50"/>
    </x:row>
    <x:row r="1136">
      <x:c r="A1136" s="50" t="n">
        <x:v>1135</x:v>
      </x:c>
      <x:c r="B1136" s="50" t="str">
        <x:v>5310</x:v>
      </x:c>
      <x:c r="C1136" s="50" t="str">
        <x:v>5310.T</x:v>
      </x:c>
      <x:c r="D1136" s="50" t="str">
        <x:v>TOYO TANSO CO.,LTD.</x:v>
      </x:c>
      <x:c r="E1136" s="50" t="str">
        <x:v>Prime Market (Domestic)</x:v>
      </x:c>
      <x:c r="F1136" s="50" t="str">
        <x:v>Glass and Ceramics Products</x:v>
      </x:c>
      <x:c r="G1136" s="51" t="n">
        <x:v>37734</x:v>
      </x:c>
      <x:c r="H1136" s="51" t="n">
        <x:v>43774</x:v>
      </x:c>
      <x:c r="I1136" s="51" t="n">
        <x:v>49251</x:v>
      </x:c>
      <x:c r="J1136" s="51" t="n">
        <x:v>53093</x:v>
      </x:c>
      <x:c r="K1136" s="51" t="n">
        <x:v>46189</x:v>
      </x:c>
      <x:c r="L1136" s="52" t="n">
        <x:f>IFERROR(H1136/G1136-1,"")</x:f>
        <x:v>0.160067843324323</x:v>
      </x:c>
      <x:c r="M1136" s="52" t="n">
        <x:f>IFERROR(I1136/H1136-1,"")</x:f>
        <x:v>0.12511993420752043</x:v>
      </x:c>
      <x:c r="N1136" s="52" t="n">
        <x:f>IFERROR(J1136/I1136-1,"")</x:f>
        <x:v>0.07800856835394199</x:v>
      </x:c>
      <x:c r="O1136" s="52" t="n">
        <x:f>IFERROR(K1136/J1136-1,"")</x:f>
        <x:v>-0.1300359746105889</x:v>
      </x:c>
      <x:c r="P1136" s="52" t="n">
        <x:f>IFERROR((K1136/G1136)^(1/4)-1,"")</x:f>
        <x:v>0.051844229387757235</x:v>
      </x:c>
      <x:c r="Q1136" s="51" t="n">
        <x:v>6759</x:v>
      </x:c>
      <x:c r="R1136" s="52" t="n">
        <x:f>IFERROR(Q1136/K1136,"")</x:f>
        <x:v>0.14633354261837234</x:v>
      </x:c>
      <x:c r="S1136" s="53" t="n">
        <x:v>38777</x:v>
      </x:c>
      <x:c r="T1136" s="50" t="str">
        <x:v>EDINET_company_history</x:v>
      </x:c>
      <x:c r="U1136" s="50" t="str">
        <x:v>日本マスタートラスト信託銀行㈱（信託口）</x:v>
      </x:c>
      <x:c r="V1136" s="54" t="n">
        <x:v>0.0958</x:v>
      </x:c>
      <x:c r="W1136" s="50" t="str">
        <x:v>近藤 尚孝</x:v>
      </x:c>
      <x:c r="X1136" s="50" t="b">
        <x:f>AND(COUNT(L1136:O1136)=4,L1136&gt;='設定'!$B$6,M1136&gt;='設定'!$B$6,N1136&gt;='設定'!$B$6,O1136&gt;='設定'!$B$6)</x:f>
        <x:v>0</x:v>
      </x:c>
      <x:c r="Y1136" s="50" t="b">
        <x:f>AND(COUNT(G1136:K1136)=5,P1136&gt;='設定'!$B$7)</x:f>
        <x:v>0</x:v>
      </x:c>
      <x:c r="Z1136" s="50" t="b">
        <x:f>AND(ISNUMBER(R1136),R1136&gt;='設定'!$B$8)</x:f>
        <x:v>1</x:v>
      </x:c>
      <x:c r="AA1136" s="50" t="b">
        <x:f>AND(ISNUMBER(S1136),S1136&gt;=DATE(YEAR('設定'!$B$10)-'設定'!$B$9,MONTH('設定'!$B$10),DAY('設定'!$B$10)))</x:f>
        <x:v>0</x:v>
      </x:c>
      <x:c r="AB1136" s="55" t="b">
        <x:v>0</x:v>
      </x:c>
      <x:c r="AC1136" s="55" t="b">
        <x:v>0</x:v>
      </x:c>
      <x:c r="AD1136" s="50" t="n">
        <x:f>IF(X1136,1,0)+IF(Z1136,1,0)+IF(AA1136,1,0)+IF(AB1136,1,0)</x:f>
        <x:v>1</x:v>
      </x:c>
      <x:c r="AE1136" s="50" t="n">
        <x:f>IF(Y1136,1,0)+IF(Z1136,1,0)+IF(AA1136,1,0)+IF(AB1136,1,0)</x:f>
        <x:v>1</x:v>
      </x:c>
      <x:c r="AF1136" s="50" t="n">
        <x:f>IF(Y1136,1,0)+IF(Z1136,1,0)+IF(AA1136,1,0)+IF(AC1136,1,0)</x:f>
        <x:v>1</x:v>
      </x:c>
      <x:c r="AG1136" s="53" t="n">
        <x:v>44348</x:v>
      </x:c>
      <x:c r="AH1136" s="50" t="str">
        <x:v>S100XTP9</x:v>
      </x:c>
      <x:c r="AI1136" s="50" t="str">
        <x:v>NetSalesSummaryOfBusinessResults</x:v>
      </x:c>
      <x:c r="AJ1136" s="50" t="str">
        <x:v>OperatingIncome</x:v>
      </x:c>
      <x:c r="AK1136" s="53" t="n">
        <x:v>46022</x:v>
      </x:c>
      <x:c r="AL1136" s="50" t="str">
        <x:v>365/365/365/366/365</x:v>
      </x:c>
      <x:c r="AM1136" s="51" t="n">
        <x:v>20972288</x:v>
      </x:c>
      <x:c r="AN1136" s="51" t="n">
        <x:v>7420</x:v>
      </x:c>
      <x:c r="AO1136" s="51" t="n">
        <x:f>IFERROR(AM1136*AN1136,"")</x:f>
        <x:v>155614376960</x:v>
      </x:c>
      <x:c r="AP1136" s="56" t="n">
        <x:f>IFERROR(AO1136/(K1136*1000000),"")</x:f>
        <x:v>3.3690787191755613</x:v>
      </x:c>
      <x:c r="AQ1136" s="57" t="n">
        <x:v>987986616.6666666</x:v>
      </x:c>
      <x:c r="AR1136" s="52" t="n">
        <x:v>0.4042142766225325</x:v>
      </x:c>
      <x:c r="AS1136" s="52" t="n">
        <x:v>-0.601392495324547</x:v>
      </x:c>
      <x:c r="AT1136" s="55" t="b">
        <x:v>1</x:v>
      </x:c>
      <x:c r="AU1136" s="50"/>
      <x:c r="AV1136" s="58" t="n">
        <x:v>-0.1117076588199259</x:v>
      </x:c>
      <x:c r="AW1136" s="50" t="n">
        <x:v>2666</x:v>
      </x:c>
      <x:c r="AX1136" s="50" t="str">
        <x:v>Core Moat</x:v>
      </x:c>
      <x:c r="AY1136" s="50" t="str">
        <x:v>ローカル5年最大下落率-60%以下</x:v>
      </x:c>
      <x:c r="AZ1136" s="59" t="str">
        <x:v>2026-03-25 11:28</x:v>
      </x:c>
      <x:c r="BA1136" s="53" t="n">
        <x:v>38777</x:v>
      </x:c>
      <x:c r="BB1136" s="50"/>
      <x:c r="BC1136" s="50"/>
      <x:c r="BD1136" s="50" t="str">
        <x:v>TOPIX Small 1</x:v>
      </x:c>
    </x:row>
    <x:row r="1137">
      <x:c r="A1137" s="50" t="n">
        <x:v>1136</x:v>
      </x:c>
      <x:c r="B1137" s="50" t="str">
        <x:v>6643</x:v>
      </x:c>
      <x:c r="C1137" s="50" t="str">
        <x:v>6643.T</x:v>
      </x:c>
      <x:c r="D1137" s="50" t="str">
        <x:v>Togami Electric Mfg.Co.,Ltd.</x:v>
      </x:c>
      <x:c r="E1137" s="50" t="str">
        <x:v>Standard Market(Domestic)</x:v>
      </x:c>
      <x:c r="F1137" s="50" t="str">
        <x:v>Electric Appliances</x:v>
      </x:c>
      <x:c r="G1137" s="51" t="n">
        <x:v>22593.955</x:v>
      </x:c>
      <x:c r="H1137" s="51" t="n">
        <x:v>23575.248</x:v>
      </x:c>
      <x:c r="I1137" s="51" t="n">
        <x:v>24805.262</x:v>
      </x:c>
      <x:c r="J1137" s="51" t="n">
        <x:v>26731.028</x:v>
      </x:c>
      <x:c r="K1137" s="51" t="n">
        <x:v>27648.124</x:v>
      </x:c>
      <x:c r="L1137" s="52" t="n">
        <x:f>IFERROR(H1137/G1137-1,"")</x:f>
        <x:v>0.04343166125629616</x:v>
      </x:c>
      <x:c r="M1137" s="52" t="n">
        <x:f>IFERROR(I1137/H1137-1,"")</x:f>
        <x:v>0.05217395804277425</x:v>
      </x:c>
      <x:c r="N1137" s="52" t="n">
        <x:f>IFERROR(J1137/I1137-1,"")</x:f>
        <x:v>0.0776353823636291</x:v>
      </x:c>
      <x:c r="O1137" s="52" t="n">
        <x:f>IFERROR(K1137/J1137-1,"")</x:f>
        <x:v>0.03430829521408607</x:v>
      </x:c>
      <x:c r="P1137" s="52" t="n">
        <x:f>IFERROR((K1137/G1137)^(1/4)-1,"")</x:f>
        <x:v>0.051764122727665285</x:v>
      </x:c>
      <x:c r="Q1137" s="51" t="n">
        <x:v>3369.648</x:v>
      </x:c>
      <x:c r="R1137" s="52" t="n">
        <x:f>IFERROR(Q1137/K1137,"")</x:f>
        <x:v>0.12187618950204361</x:v>
      </x:c>
      <x:c r="S1137" s="53" t="n">
        <x:v>22313</x:v>
      </x:c>
      <x:c r="T1137" s="50" t="str">
        <x:v>EDINET_company_history</x:v>
      </x:c>
      <x:c r="U1137" s="50" t="str">
        <x:v>株式会社戸上ビル</x:v>
      </x:c>
      <x:c r="V1137" s="54" t="n">
        <x:v>0.0992</x:v>
      </x:c>
      <x:c r="W1137" s="50" t="str">
        <x:v>戸上 信一</x:v>
      </x:c>
      <x:c r="X1137" s="50" t="b">
        <x:f>AND(COUNT(L1137:O1137)=4,L1137&gt;='設定'!$B$6,M1137&gt;='設定'!$B$6,N1137&gt;='設定'!$B$6,O1137&gt;='設定'!$B$6)</x:f>
        <x:v>0</x:v>
      </x:c>
      <x:c r="Y1137" s="50" t="b">
        <x:f>AND(COUNT(G1137:K1137)=5,P1137&gt;='設定'!$B$7)</x:f>
        <x:v>0</x:v>
      </x:c>
      <x:c r="Z1137" s="50" t="b">
        <x:f>AND(ISNUMBER(R1137),R1137&gt;='設定'!$B$8)</x:f>
        <x:v>1</x:v>
      </x:c>
      <x:c r="AA1137" s="50" t="b">
        <x:f>AND(ISNUMBER(S1137),S1137&gt;=DATE(YEAR('設定'!$B$10)-'設定'!$B$9,MONTH('設定'!$B$10),DAY('設定'!$B$10)))</x:f>
        <x:v>0</x:v>
      </x:c>
      <x:c r="AB1137" s="55" t="b">
        <x:v>0</x:v>
      </x:c>
      <x:c r="AC1137" s="55" t="b">
        <x:v>0</x:v>
      </x:c>
      <x:c r="AD1137" s="50" t="n">
        <x:f>IF(X1137,1,0)+IF(Z1137,1,0)+IF(AA1137,1,0)+IF(AB1137,1,0)</x:f>
        <x:v>1</x:v>
      </x:c>
      <x:c r="AE1137" s="50" t="n">
        <x:f>IF(Y1137,1,0)+IF(Z1137,1,0)+IF(AA1137,1,0)+IF(AB1137,1,0)</x:f>
        <x:v>1</x:v>
      </x:c>
      <x:c r="AF1137" s="50" t="n">
        <x:f>IF(Y1137,1,0)+IF(Z1137,1,0)+IF(AA1137,1,0)+IF(AC1137,1,0)</x:f>
        <x:v>1</x:v>
      </x:c>
      <x:c r="AG1137" s="53" t="n">
        <x:v>44348</x:v>
      </x:c>
      <x:c r="AH1137" s="50" t="str">
        <x:v>S100W8GJ</x:v>
      </x:c>
      <x:c r="AI1137" s="50" t="str">
        <x:v>NetSalesSummaryOfBusinessResults</x:v>
      </x:c>
      <x:c r="AJ1137" s="50" t="str">
        <x:v>OperatingIncome</x:v>
      </x:c>
      <x:c r="AK1137" s="53" t="n">
        <x:v>45747</x:v>
      </x:c>
      <x:c r="AL1137" s="50" t="str">
        <x:v>365/365/365/366/365</x:v>
      </x:c>
      <x:c r="AM1137" s="51" t="n">
        <x:v>4821558</x:v>
      </x:c>
      <x:c r="AN1137" s="51" t="n">
        <x:v>5170</x:v>
      </x:c>
      <x:c r="AO1137" s="51" t="n">
        <x:f>IFERROR(AM1137*AN1137,"")</x:f>
        <x:v>24927454860</x:v>
      </x:c>
      <x:c r="AP1137" s="56" t="n">
        <x:f>IFERROR(AO1137/(K1137*1000000),"")</x:f>
        <x:v>0.9015966095927521</x:v>
      </x:c>
      <x:c r="AQ1137" s="57" t="n">
        <x:v>118562650</x:v>
      </x:c>
      <x:c r="AR1137" s="52" t="n">
        <x:v>0.2909154122573835</x:v>
      </x:c>
      <x:c r="AS1137" s="52" t="n">
        <x:v>-0.3484847519021776</x:v>
      </x:c>
      <x:c r="AT1137" s="55" t="b">
        <x:v>1</x:v>
      </x:c>
      <x:c r="AU1137" s="50"/>
      <x:c r="AV1137" s="58" t="n">
        <x:v>0.5162273269329818</x:v>
      </x:c>
      <x:c r="AW1137" s="50" t="n">
        <x:v>81</x:v>
      </x:c>
      <x:c r="AX1137" s="50" t="str">
        <x:v>Future Moat</x:v>
      </x:c>
      <x:c r="AY1137" s="50" t="str">
        <x:v>目立つ機械的警告なし（定性確認は別途必要）</x:v>
      </x:c>
      <x:c r="AZ1137" s="59" t="str">
        <x:v>2025-06-27 13:02</x:v>
      </x:c>
      <x:c r="BA1137" s="53" t="n">
        <x:v>22313</x:v>
      </x:c>
      <x:c r="BB1137" s="50"/>
      <x:c r="BC1137" s="50"/>
      <x:c r="BD1137" s="50"/>
    </x:row>
    <x:row r="1138">
      <x:c r="A1138" s="50" t="n">
        <x:v>1137</x:v>
      </x:c>
      <x:c r="B1138" s="50" t="str">
        <x:v>6059</x:v>
      </x:c>
      <x:c r="C1138" s="50" t="str">
        <x:v>6059.T</x:v>
      </x:c>
      <x:c r="D1138" s="50" t="str">
        <x:v>UCHIYAMA HOLDINGS Co.,Ltd.</x:v>
      </x:c>
      <x:c r="E1138" s="50" t="str">
        <x:v>Standard Market(Domestic)</x:v>
      </x:c>
      <x:c r="F1138" s="50" t="str">
        <x:v>Services</x:v>
      </x:c>
      <x:c r="G1138" s="51" t="n">
        <x:v>23795.67</x:v>
      </x:c>
      <x:c r="H1138" s="51" t="n">
        <x:v>24958.158</x:v>
      </x:c>
      <x:c r="I1138" s="51" t="n">
        <x:v>26911.561</x:v>
      </x:c>
      <x:c r="J1138" s="51" t="n">
        <x:v>28842.902</x:v>
      </x:c>
      <x:c r="K1138" s="51" t="n">
        <x:v>29105.853</x:v>
      </x:c>
      <x:c r="L1138" s="52" t="n">
        <x:f>IFERROR(H1138/G1138-1,"")</x:f>
        <x:v>0.048852921560939455</x:v>
      </x:c>
      <x:c r="M1138" s="52" t="n">
        <x:f>IFERROR(I1138/H1138-1,"")</x:f>
        <x:v>0.07826711410353293</x:v>
      </x:c>
      <x:c r="N1138" s="52" t="n">
        <x:f>IFERROR(J1138/I1138-1,"")</x:f>
        <x:v>0.0717662197298774</x:v>
      </x:c>
      <x:c r="O1138" s="52" t="n">
        <x:f>IFERROR(K1138/J1138-1,"")</x:f>
        <x:v>0.009116662394096142</x:v>
      </x:c>
      <x:c r="P1138" s="52" t="n">
        <x:f>IFERROR((K1138/G1138)^(1/4)-1,"")</x:f>
        <x:v>0.05164848017360435</x:v>
      </x:c>
      <x:c r="Q1138" s="51" t="n">
        <x:v>208.513</x:v>
      </x:c>
      <x:c r="R1138" s="52" t="n">
        <x:f>IFERROR(Q1138/K1138,"")</x:f>
        <x:v>0.007163954274076764</x:v>
      </x:c>
      <x:c r="S1138" s="53" t="n">
        <x:v>41000</x:v>
      </x:c>
      <x:c r="T1138" s="50" t="str">
        <x:v>EDINET_company_history</x:v>
      </x:c>
      <x:c r="U1138" s="50" t="str">
        <x:v>内山 文治</x:v>
      </x:c>
      <x:c r="V1138" s="54" t="n">
        <x:v>0.4447</x:v>
      </x:c>
      <x:c r="W1138" s="50" t="str">
        <x:v>内山 文治 / 山本 武博(注)６</x:v>
      </x:c>
      <x:c r="X1138" s="50" t="b">
        <x:f>AND(COUNT(L1138:O1138)=4,L1138&gt;='設定'!$B$6,M1138&gt;='設定'!$B$6,N1138&gt;='設定'!$B$6,O1138&gt;='設定'!$B$6)</x:f>
        <x:v>0</x:v>
      </x:c>
      <x:c r="Y1138" s="50" t="b">
        <x:f>AND(COUNT(G1138:K1138)=5,P1138&gt;='設定'!$B$7)</x:f>
        <x:v>0</x:v>
      </x:c>
      <x:c r="Z1138" s="50" t="b">
        <x:f>AND(ISNUMBER(R1138),R1138&gt;='設定'!$B$8)</x:f>
        <x:v>0</x:v>
      </x:c>
      <x:c r="AA1138" s="50" t="b">
        <x:f>AND(ISNUMBER(S1138),S1138&gt;=DATE(YEAR('設定'!$B$10)-'設定'!$B$9,MONTH('設定'!$B$10),DAY('設定'!$B$10)))</x:f>
        <x:v>0</x:v>
      </x:c>
      <x:c r="AB1138" s="55" t="b">
        <x:v>1</x:v>
      </x:c>
      <x:c r="AC1138" s="55" t="b">
        <x:v>1</x:v>
      </x:c>
      <x:c r="AD1138" s="50" t="n">
        <x:f>IF(X1138,1,0)+IF(Z1138,1,0)+IF(AA1138,1,0)+IF(AB1138,1,0)</x:f>
        <x:v>1</x:v>
      </x:c>
      <x:c r="AE1138" s="50" t="n">
        <x:f>IF(Y1138,1,0)+IF(Z1138,1,0)+IF(AA1138,1,0)+IF(AB1138,1,0)</x:f>
        <x:v>1</x:v>
      </x:c>
      <x:c r="AF1138" s="50" t="n">
        <x:f>IF(Y1138,1,0)+IF(Z1138,1,0)+IF(AA1138,1,0)+IF(AC1138,1,0)</x:f>
        <x:v>1</x:v>
      </x:c>
      <x:c r="AG1138" s="53" t="n">
        <x:v>44348</x:v>
      </x:c>
      <x:c r="AH1138" s="50" t="str">
        <x:v>S100W2FD</x:v>
      </x:c>
      <x:c r="AI1138" s="50" t="str">
        <x:v>NetSalesSummaryOfBusinessResults</x:v>
      </x:c>
      <x:c r="AJ1138" s="50" t="str">
        <x:v>OperatingIncome</x:v>
      </x:c>
      <x:c r="AK1138" s="53" t="n">
        <x:v>45747</x:v>
      </x:c>
      <x:c r="AL1138" s="50" t="str">
        <x:v>365/365/365/366/365</x:v>
      </x:c>
      <x:c r="AM1138" s="51" t="n">
        <x:v>19457700</x:v>
      </x:c>
      <x:c r="AN1138" s="51" t="n">
        <x:v>347</x:v>
      </x:c>
      <x:c r="AO1138" s="51" t="n">
        <x:f>IFERROR(AM1138*AN1138,"")</x:f>
        <x:v>6751821900</x:v>
      </x:c>
      <x:c r="AP1138" s="56" t="n">
        <x:f>IFERROR(AO1138/(K1138*1000000),"")</x:f>
        <x:v>0.23197471312728749</x:v>
      </x:c>
      <x:c r="AQ1138" s="57" t="n">
        <x:v>5285258.333333333</x:v>
      </x:c>
      <x:c r="AR1138" s="52" t="n">
        <x:v>0.2366524569804981</x:v>
      </x:c>
      <x:c r="AS1138" s="52" t="n">
        <x:v>-0.3550673372127993</x:v>
      </x:c>
      <x:c r="AT1138" s="55" t="b">
        <x:v>0</x:v>
      </x:c>
      <x:c r="AU1138" s="50" t="str">
        <x:v>low_liquidity</x:v>
      </x:c>
      <x:c r="AV1138" s="58" t="n">
        <x:v>0.1314910586630936</x:v>
      </x:c>
      <x:c r="AW1138" s="50" t="n">
        <x:v>1058</x:v>
      </x:c>
      <x:c r="AX1138" s="50" t="str">
        <x:v>Discovery</x:v>
      </x:c>
      <x:c r="AY1138" s="50" t="str">
        <x:v>既存適格性フィルター不通過: low_liquidity / 60日平均売買代金2,000万円未満</x:v>
      </x:c>
      <x:c r="AZ1138" s="59" t="str">
        <x:v>2025-06-24 14:55</x:v>
      </x:c>
      <x:c r="BA1138" s="53" t="n">
        <x:v>41000</x:v>
      </x:c>
      <x:c r="BB1138" s="50" t="str">
        <x:v>内山 文治</x:v>
      </x:c>
      <x:c r="BC1138" s="50"/>
      <x:c r="BD1138" s="50"/>
    </x:row>
    <x:row r="1139">
      <x:c r="A1139" s="50" t="n">
        <x:v>1138</x:v>
      </x:c>
      <x:c r="B1139" s="50" t="str">
        <x:v>6250</x:v>
      </x:c>
      <x:c r="C1139" s="50" t="str">
        <x:v>6250.T</x:v>
      </x:c>
      <x:c r="D1139" s="50" t="str">
        <x:v>YAMABIKO CORPORATION</x:v>
      </x:c>
      <x:c r="E1139" s="50" t="str">
        <x:v>Prime Market (Domestic)</x:v>
      </x:c>
      <x:c r="F1139" s="50" t="str">
        <x:v>Machinery</x:v>
      </x:c>
      <x:c r="G1139" s="51" t="n">
        <x:v>142328</x:v>
      </x:c>
      <x:c r="H1139" s="51" t="n">
        <x:v>156159</x:v>
      </x:c>
      <x:c r="I1139" s="51" t="n">
        <x:v>151400</x:v>
      </x:c>
      <x:c r="J1139" s="51" t="n">
        <x:v>164838</x:v>
      </x:c>
      <x:c r="K1139" s="51" t="n">
        <x:v>174020</x:v>
      </x:c>
      <x:c r="L1139" s="52" t="n">
        <x:f>IFERROR(H1139/G1139-1,"")</x:f>
        <x:v>0.09717694339834737</x:v>
      </x:c>
      <x:c r="M1139" s="52" t="n">
        <x:f>IFERROR(I1139/H1139-1,"")</x:f>
        <x:v>-0.030475348843166272</x:v>
      </x:c>
      <x:c r="N1139" s="52" t="n">
        <x:f>IFERROR(J1139/I1139-1,"")</x:f>
        <x:v>0.08875825627476885</x:v>
      </x:c>
      <x:c r="O1139" s="52" t="n">
        <x:f>IFERROR(K1139/J1139-1,"")</x:f>
        <x:v>0.05570317523871915</x:v>
      </x:c>
      <x:c r="P1139" s="52" t="n">
        <x:f>IFERROR((K1139/G1139)^(1/4)-1,"")</x:f>
        <x:v>0.05154340612266317</x:v>
      </x:c>
      <x:c r="Q1139" s="51" t="n">
        <x:v>19722</x:v>
      </x:c>
      <x:c r="R1139" s="52" t="n">
        <x:f>IFERROR(Q1139/K1139,"")</x:f>
        <x:v>0.11333180094242042</x:v>
      </x:c>
      <x:c r="S1139" s="53" t="n">
        <x:v>44348</x:v>
      </x:c>
      <x:c r="T1139" s="50" t="str">
        <x:v>not_identified_before_local_window</x:v>
      </x:c>
      <x:c r="U1139" s="50" t="str">
        <x:v>日本マスタートラスト信託銀行株式会社（信託口）</x:v>
      </x:c>
      <x:c r="V1139" s="54" t="n">
        <x:v>0.1124</x:v>
      </x:c>
      <x:c r="W1139" s="50" t="str">
        <x:v>久保 浩</x:v>
      </x:c>
      <x:c r="X1139" s="50" t="b">
        <x:f>AND(COUNT(L1139:O1139)=4,L1139&gt;='設定'!$B$6,M1139&gt;='設定'!$B$6,N1139&gt;='設定'!$B$6,O1139&gt;='設定'!$B$6)</x:f>
        <x:v>0</x:v>
      </x:c>
      <x:c r="Y1139" s="50" t="b">
        <x:f>AND(COUNT(G1139:K1139)=5,P1139&gt;='設定'!$B$7)</x:f>
        <x:v>0</x:v>
      </x:c>
      <x:c r="Z1139" s="50" t="b">
        <x:f>AND(ISNUMBER(R1139),R1139&gt;='設定'!$B$8)</x:f>
        <x:v>1</x:v>
      </x:c>
      <x:c r="AA1139" s="50" t="b">
        <x:f>AND(ISNUMBER(S1139),S1139&gt;=DATE(YEAR('設定'!$B$10)-'設定'!$B$9,MONTH('設定'!$B$10),DAY('設定'!$B$10)))</x:f>
        <x:v>0</x:v>
      </x:c>
      <x:c r="AB1139" s="55" t="b">
        <x:v>0</x:v>
      </x:c>
      <x:c r="AC1139" s="55" t="b">
        <x:v>0</x:v>
      </x:c>
      <x:c r="AD1139" s="50" t="n">
        <x:f>IF(X1139,1,0)+IF(Z1139,1,0)+IF(AA1139,1,0)+IF(AB1139,1,0)</x:f>
        <x:v>1</x:v>
      </x:c>
      <x:c r="AE1139" s="50" t="n">
        <x:f>IF(Y1139,1,0)+IF(Z1139,1,0)+IF(AA1139,1,0)+IF(AB1139,1,0)</x:f>
        <x:v>1</x:v>
      </x:c>
      <x:c r="AF1139" s="50" t="n">
        <x:f>IF(Y1139,1,0)+IF(Z1139,1,0)+IF(AA1139,1,0)+IF(AC1139,1,0)</x:f>
        <x:v>1</x:v>
      </x:c>
      <x:c r="AG1139" s="53" t="n">
        <x:v>44348</x:v>
      </x:c>
      <x:c r="AH1139" s="50" t="str">
        <x:v>S100XSYR</x:v>
      </x:c>
      <x:c r="AI1139" s="50" t="str">
        <x:v>NetSalesSummaryOfBusinessResults</x:v>
      </x:c>
      <x:c r="AJ1139" s="50" t="str">
        <x:v>OperatingIncome</x:v>
      </x:c>
      <x:c r="AK1139" s="53" t="n">
        <x:v>46022</x:v>
      </x:c>
      <x:c r="AL1139" s="50" t="str">
        <x:v>365/365/365/366/365</x:v>
      </x:c>
      <x:c r="AM1139" s="51" t="n">
        <x:v>41142228</x:v>
      </x:c>
      <x:c r="AN1139" s="51" t="n">
        <x:v>3700</x:v>
      </x:c>
      <x:c r="AO1139" s="51" t="n">
        <x:f>IFERROR(AM1139*AN1139,"")</x:f>
        <x:v>152226243600</x:v>
      </x:c>
      <x:c r="AP1139" s="56" t="n">
        <x:f>IFERROR(AO1139/(K1139*1000000),"")</x:f>
        <x:v>0.8747629215032755</x:v>
      </x:c>
      <x:c r="AQ1139" s="57" t="n">
        <x:v>428673725</x:v>
      </x:c>
      <x:c r="AR1139" s="52" t="n">
        <x:v>0.3520014976704874</x:v>
      </x:c>
      <x:c r="AS1139" s="52" t="n">
        <x:v>-0.351679757614725</x:v>
      </x:c>
      <x:c r="AT1139" s="55" t="b">
        <x:v>1</x:v>
      </x:c>
      <x:c r="AU1139" s="50"/>
      <x:c r="AV1139" s="58" t="n">
        <x:v>0.4043670374779664</x:v>
      </x:c>
      <x:c r="AW1139" s="50" t="n">
        <x:v>188</x:v>
      </x:c>
      <x:c r="AX1139" s="50" t="str">
        <x:v>Future Moat</x:v>
      </x:c>
      <x:c r="AY1139" s="50" t="str">
        <x:v>目立つ機械的警告なし（定性確認は別途必要）</x:v>
      </x:c>
      <x:c r="AZ1139" s="59" t="str">
        <x:v>2026-03-24 16:04</x:v>
      </x:c>
      <x:c r="BA1139" s="53"/>
      <x:c r="BB1139" s="50"/>
      <x:c r="BC1139" s="50"/>
      <x:c r="BD1139" s="50" t="str">
        <x:v>TOPIX Small 1</x:v>
      </x:c>
    </x:row>
    <x:row r="1140">
      <x:c r="A1140" s="50" t="n">
        <x:v>1139</x:v>
      </x:c>
      <x:c r="B1140" s="50" t="str">
        <x:v>4394</x:v>
      </x:c>
      <x:c r="C1140" s="50" t="str">
        <x:v>4394.T</x:v>
      </x:c>
      <x:c r="D1140" s="50" t="str">
        <x:v>eXmotion Co.,Ltd.</x:v>
      </x:c>
      <x:c r="E1140" s="50" t="str">
        <x:v>Growth Market(Domestic)</x:v>
      </x:c>
      <x:c r="F1140" s="50" t="str">
        <x:v>Information &amp; Communication</x:v>
      </x:c>
      <x:c r="G1140" s="51" t="n">
        <x:v>957.925</x:v>
      </x:c>
      <x:c r="H1140" s="51" t="n">
        <x:v>1048.089</x:v>
      </x:c>
      <x:c r="I1140" s="51" t="n">
        <x:v>1047.953</x:v>
      </x:c>
      <x:c r="J1140" s="51" t="n">
        <x:v>1159.999</x:v>
      </x:c>
      <x:c r="K1140" s="51" t="n">
        <x:v>1170.255</x:v>
      </x:c>
      <x:c r="L1140" s="52" t="n">
        <x:f>IFERROR(H1140/G1140-1,"")</x:f>
        <x:v>0.0941242790406347</x:v>
      </x:c>
      <x:c r="M1140" s="52" t="n">
        <x:f>IFERROR(I1140/H1140-1,"")</x:f>
        <x:v>-0.00012975997267405948</x:v>
      </x:c>
      <x:c r="N1140" s="52" t="n">
        <x:f>IFERROR(J1140/I1140-1,"")</x:f>
        <x:v>0.10691891716517832</x:v>
      </x:c>
      <x:c r="O1140" s="52" t="n">
        <x:f>IFERROR(K1140/J1140-1,"")</x:f>
        <x:v>0.008841386932230133</x:v>
      </x:c>
      <x:c r="P1140" s="52" t="n">
        <x:f>IFERROR((K1140/G1140)^(1/4)-1,"")</x:f>
        <x:v>0.05132562353093939</x:v>
      </x:c>
      <x:c r="Q1140" s="51" t="n">
        <x:v>139.608</x:v>
      </x:c>
      <x:c r="R1140" s="52" t="n">
        <x:f>IFERROR(Q1140/K1140,"")</x:f>
        <x:v>0.11929707627824704</x:v>
      </x:c>
      <x:c r="S1140" s="53" t="n">
        <x:v>43282</x:v>
      </x:c>
      <x:c r="T1140" s="50" t="str">
        <x:v>EDINET_company_history</x:v>
      </x:c>
      <x:c r="U1140" s="50" t="str">
        <x:v>株式会社ソルクシーズ</x:v>
      </x:c>
      <x:c r="V1140" s="54" t="n">
        <x:v>0.5289</x:v>
      </x:c>
      <x:c r="W1140" s="50" t="str">
        <x:v>渡辺 博之</x:v>
      </x:c>
      <x:c r="X1140" s="50" t="b">
        <x:f>AND(COUNT(L1140:O1140)=4,L1140&gt;='設定'!$B$6,M1140&gt;='設定'!$B$6,N1140&gt;='設定'!$B$6,O1140&gt;='設定'!$B$6)</x:f>
        <x:v>0</x:v>
      </x:c>
      <x:c r="Y1140" s="50" t="b">
        <x:f>AND(COUNT(G1140:K1140)=5,P1140&gt;='設定'!$B$7)</x:f>
        <x:v>0</x:v>
      </x:c>
      <x:c r="Z1140" s="50" t="b">
        <x:f>AND(ISNUMBER(R1140),R1140&gt;='設定'!$B$8)</x:f>
        <x:v>1</x:v>
      </x:c>
      <x:c r="AA1140" s="50" t="b">
        <x:f>AND(ISNUMBER(S1140),S1140&gt;=DATE(YEAR('設定'!$B$10)-'設定'!$B$9,MONTH('設定'!$B$10),DAY('設定'!$B$10)))</x:f>
        <x:v>0</x:v>
      </x:c>
      <x:c r="AB1140" s="55" t="b">
        <x:v>0</x:v>
      </x:c>
      <x:c r="AC1140" s="55" t="b">
        <x:v>0</x:v>
      </x:c>
      <x:c r="AD1140" s="50" t="n">
        <x:f>IF(X1140,1,0)+IF(Z1140,1,0)+IF(AA1140,1,0)+IF(AB1140,1,0)</x:f>
        <x:v>1</x:v>
      </x:c>
      <x:c r="AE1140" s="50" t="n">
        <x:f>IF(Y1140,1,0)+IF(Z1140,1,0)+IF(AA1140,1,0)+IF(AB1140,1,0)</x:f>
        <x:v>1</x:v>
      </x:c>
      <x:c r="AF1140" s="50" t="n">
        <x:f>IF(Y1140,1,0)+IF(Z1140,1,0)+IF(AA1140,1,0)+IF(AC1140,1,0)</x:f>
        <x:v>1</x:v>
      </x:c>
      <x:c r="AG1140" s="53" t="n">
        <x:v>44348</x:v>
      </x:c>
      <x:c r="AH1140" s="50" t="str">
        <x:v>S100XN3A</x:v>
      </x:c>
      <x:c r="AI1140" s="50" t="str">
        <x:v>NetSalesSummaryOfBusinessResults</x:v>
      </x:c>
      <x:c r="AJ1140" s="50" t="str">
        <x:v>OperatingIncome</x:v>
      </x:c>
      <x:c r="AK1140" s="53" t="n">
        <x:v>45991</x:v>
      </x:c>
      <x:c r="AL1140" s="50" t="str">
        <x:v>365/365/365/366/365</x:v>
      </x:c>
      <x:c r="AM1140" s="51" t="n">
        <x:v>3025500</x:v>
      </x:c>
      <x:c r="AN1140" s="51" t="n">
        <x:v>412</x:v>
      </x:c>
      <x:c r="AO1140" s="51" t="n">
        <x:f>IFERROR(AM1140*AN1140,"")</x:f>
        <x:v>1246506000</x:v>
      </x:c>
      <x:c r="AP1140" s="56" t="n">
        <x:f>IFERROR(AO1140/(K1140*1000000),"")</x:f>
        <x:v>1.0651575938577489</x:v>
      </x:c>
      <x:c r="AQ1140" s="57" t="n">
        <x:v>6118270</x:v>
      </x:c>
      <x:c r="AR1140" s="52" t="n">
        <x:v>0.365386343485818</x:v>
      </x:c>
      <x:c r="AS1140" s="52" t="n">
        <x:v>-0.552545948423535</x:v>
      </x:c>
      <x:c r="AT1140" s="55" t="b">
        <x:v>0</x:v>
      </x:c>
      <x:c r="AU1140" s="50" t="str">
        <x:v>low_liquidity</x:v>
      </x:c>
      <x:c r="AV1140" s="58" t="n">
        <x:v>0.0875220896465599</x:v>
      </x:c>
      <x:c r="AW1140" s="50" t="n">
        <x:v>1310</x:v>
      </x:c>
      <x:c r="AX1140" s="50" t="str">
        <x:v>Discovery</x:v>
      </x:c>
      <x:c r="AY1140" s="50" t="str">
        <x:v>既存適格性フィルター不通過: low_liquidity / 60日平均売買代金2,000万円未満</x:v>
      </x:c>
      <x:c r="AZ1140" s="59" t="str">
        <x:v>2026-02-25 11:47</x:v>
      </x:c>
      <x:c r="BA1140" s="53" t="n">
        <x:v>43282</x:v>
      </x:c>
      <x:c r="BB1140" s="50"/>
      <x:c r="BC1140" s="50"/>
      <x:c r="BD1140" s="50"/>
    </x:row>
    <x:row r="1141">
      <x:c r="A1141" s="50" t="n">
        <x:v>1140</x:v>
      </x:c>
      <x:c r="B1141" s="50" t="str">
        <x:v>9629</x:v>
      </x:c>
      <x:c r="C1141" s="50" t="str">
        <x:v>9629.T</x:v>
      </x:c>
      <x:c r="D1141" s="50" t="str">
        <x:v>PCA CORPORATION</x:v>
      </x:c>
      <x:c r="E1141" s="50" t="str">
        <x:v>Prime Market (Domestic)</x:v>
      </x:c>
      <x:c r="F1141" s="50" t="str">
        <x:v>Information &amp; Communication</x:v>
      </x:c>
      <x:c r="G1141" s="51" t="n">
        <x:v>13308</x:v>
      </x:c>
      <x:c r="H1141" s="51" t="n">
        <x:v>13382</x:v>
      </x:c>
      <x:c r="I1141" s="51" t="n">
        <x:v>12981</x:v>
      </x:c>
      <x:c r="J1141" s="51" t="n">
        <x:v>15018</x:v>
      </x:c>
      <x:c r="K1141" s="51" t="n">
        <x:v>16237</x:v>
      </x:c>
      <x:c r="L1141" s="52" t="n">
        <x:f>IFERROR(H1141/G1141-1,"")</x:f>
        <x:v>0.005560565073639889</x:v>
      </x:c>
      <x:c r="M1141" s="52" t="n">
        <x:f>IFERROR(I1141/H1141-1,"")</x:f>
        <x:v>-0.029965625467045287</x:v>
      </x:c>
      <x:c r="N1141" s="52" t="n">
        <x:f>IFERROR(J1141/I1141-1,"")</x:f>
        <x:v>0.15692165472613828</x:v>
      </x:c>
      <x:c r="O1141" s="52" t="n">
        <x:f>IFERROR(K1141/J1141-1,"")</x:f>
        <x:v>0.08116926355040621</x:v>
      </x:c>
      <x:c r="P1141" s="52" t="n">
        <x:f>IFERROR((K1141/G1141)^(1/4)-1,"")</x:f>
        <x:v>0.050989191274538825</x:v>
      </x:c>
      <x:c r="Q1141" s="51" t="n">
        <x:v>2637</x:v>
      </x:c>
      <x:c r="R1141" s="52" t="n">
        <x:f>IFERROR(Q1141/K1141,"")</x:f>
        <x:v>0.1624068485557677</x:v>
      </x:c>
      <x:c r="S1141" s="53" t="n">
        <x:v>36557</x:v>
      </x:c>
      <x:c r="T1141" s="50" t="str">
        <x:v>EDINET_company_history</x:v>
      </x:c>
      <x:c r="U1141" s="50" t="str">
        <x:v>株式会社Ｋａｗａｓｈｉｍａ</x:v>
      </x:c>
      <x:c r="V1141" s="54" t="n">
        <x:v>0.4093</x:v>
      </x:c>
      <x:c r="W1141" s="50" t="str">
        <x:v>佐藤 文昭</x:v>
      </x:c>
      <x:c r="X1141" s="50" t="b">
        <x:f>AND(COUNT(L1141:O1141)=4,L1141&gt;='設定'!$B$6,M1141&gt;='設定'!$B$6,N1141&gt;='設定'!$B$6,O1141&gt;='設定'!$B$6)</x:f>
        <x:v>0</x:v>
      </x:c>
      <x:c r="Y1141" s="50" t="b">
        <x:f>AND(COUNT(G1141:K1141)=5,P1141&gt;='設定'!$B$7)</x:f>
        <x:v>0</x:v>
      </x:c>
      <x:c r="Z1141" s="50" t="b">
        <x:f>AND(ISNUMBER(R1141),R1141&gt;='設定'!$B$8)</x:f>
        <x:v>1</x:v>
      </x:c>
      <x:c r="AA1141" s="50" t="b">
        <x:f>AND(ISNUMBER(S1141),S1141&gt;=DATE(YEAR('設定'!$B$10)-'設定'!$B$9,MONTH('設定'!$B$10),DAY('設定'!$B$10)))</x:f>
        <x:v>0</x:v>
      </x:c>
      <x:c r="AB1141" s="55" t="b">
        <x:v>0</x:v>
      </x:c>
      <x:c r="AC1141" s="55" t="b">
        <x:v>0</x:v>
      </x:c>
      <x:c r="AD1141" s="50" t="n">
        <x:f>IF(X1141,1,0)+IF(Z1141,1,0)+IF(AA1141,1,0)+IF(AB1141,1,0)</x:f>
        <x:v>1</x:v>
      </x:c>
      <x:c r="AE1141" s="50" t="n">
        <x:f>IF(Y1141,1,0)+IF(Z1141,1,0)+IF(AA1141,1,0)+IF(AB1141,1,0)</x:f>
        <x:v>1</x:v>
      </x:c>
      <x:c r="AF1141" s="50" t="n">
        <x:f>IF(Y1141,1,0)+IF(Z1141,1,0)+IF(AA1141,1,0)+IF(AC1141,1,0)</x:f>
        <x:v>1</x:v>
      </x:c>
      <x:c r="AG1141" s="53" t="n">
        <x:v>44348</x:v>
      </x:c>
      <x:c r="AH1141" s="50" t="str">
        <x:v>S100VZ7Y</x:v>
      </x:c>
      <x:c r="AI1141" s="50" t="str">
        <x:v>NetSalesSummaryOfBusinessResults</x:v>
      </x:c>
      <x:c r="AJ1141" s="50" t="str">
        <x:v>OperatingIncome</x:v>
      </x:c>
      <x:c r="AK1141" s="53" t="n">
        <x:v>45747</x:v>
      </x:c>
      <x:c r="AL1141" s="50" t="str">
        <x:v>365/365/365/366/365</x:v>
      </x:c>
      <x:c r="AM1141" s="51" t="n">
        <x:v>20052000</x:v>
      </x:c>
      <x:c r="AN1141" s="51" t="n">
        <x:v>1268</x:v>
      </x:c>
      <x:c r="AO1141" s="51" t="n">
        <x:f>IFERROR(AM1141*AN1141,"")</x:f>
        <x:v>25425936000</x:v>
      </x:c>
      <x:c r="AP1141" s="56" t="n">
        <x:f>IFERROR(AO1141/(K1141*1000000),"")</x:f>
        <x:v>1.565925725195541</x:v>
      </x:c>
      <x:c r="AQ1141" s="57" t="n">
        <x:v>126689151.66666669</x:v>
      </x:c>
      <x:c r="AR1141" s="52" t="n">
        <x:v>0.3963118908057473</x:v>
      </x:c>
      <x:c r="AS1141" s="52" t="n">
        <x:v>-0.5171405539031018</x:v>
      </x:c>
      <x:c r="AT1141" s="55" t="b">
        <x:v>1</x:v>
      </x:c>
      <x:c r="AU1141" s="50"/>
      <x:c r="AV1141" s="58" t="n">
        <x:v>0.0472541697961155</x:v>
      </x:c>
      <x:c r="AW1141" s="50" t="n">
        <x:v>1532</x:v>
      </x:c>
      <x:c r="AX1141" s="50" t="str">
        <x:v>Future Moat</x:v>
      </x:c>
      <x:c r="AY1141" s="50" t="str">
        <x:v>目立つ機械的警告なし（定性確認は別途必要）</x:v>
      </x:c>
      <x:c r="AZ1141" s="59" t="str">
        <x:v>2025-06-19 15:31</x:v>
      </x:c>
      <x:c r="BA1141" s="53" t="n">
        <x:v>36557</x:v>
      </x:c>
      <x:c r="BB1141" s="50"/>
      <x:c r="BC1141" s="50"/>
      <x:c r="BD1141" s="50" t="str">
        <x:v>TOPIX Small 2</x:v>
      </x:c>
    </x:row>
    <x:row r="1142">
      <x:c r="A1142" s="50" t="n">
        <x:v>1141</x:v>
      </x:c>
      <x:c r="B1142" s="50" t="str">
        <x:v>4992</x:v>
      </x:c>
      <x:c r="C1142" s="50" t="str">
        <x:v>4992.T</x:v>
      </x:c>
      <x:c r="D1142" s="50" t="str">
        <x:v>HOKKO CHEMICAL INDUSTRY CO.,LTD.</x:v>
      </x:c>
      <x:c r="E1142" s="50" t="str">
        <x:v>Standard Market(Domestic)</x:v>
      </x:c>
      <x:c r="F1142" s="50" t="str">
        <x:v>Chemicals</x:v>
      </x:c>
      <x:c r="G1142" s="51" t="n">
        <x:v>40287</x:v>
      </x:c>
      <x:c r="H1142" s="51" t="n">
        <x:v>44864</x:v>
      </x:c>
      <x:c r="I1142" s="51" t="n">
        <x:v>45227</x:v>
      </x:c>
      <x:c r="J1142" s="51" t="n">
        <x:v>46195</x:v>
      </x:c>
      <x:c r="K1142" s="51" t="n">
        <x:v>49125</x:v>
      </x:c>
      <x:c r="L1142" s="52" t="n">
        <x:f>IFERROR(H1142/G1142-1,"")</x:f>
        <x:v>0.11360984933104978</x:v>
      </x:c>
      <x:c r="M1142" s="52" t="n">
        <x:f>IFERROR(I1142/H1142-1,"")</x:f>
        <x:v>0.008091119828816051</x:v>
      </x:c>
      <x:c r="N1142" s="52" t="n">
        <x:f>IFERROR(J1142/I1142-1,"")</x:f>
        <x:v>0.02140314413956257</x:v>
      </x:c>
      <x:c r="O1142" s="52" t="n">
        <x:f>IFERROR(K1142/J1142-1,"")</x:f>
        <x:v>0.0634267777898041</x:v>
      </x:c>
      <x:c r="P1142" s="52" t="n">
        <x:f>IFERROR((K1142/G1142)^(1/4)-1,"")</x:f>
        <x:v>0.05083470813080426</x:v>
      </x:c>
      <x:c r="Q1142" s="51" t="n">
        <x:v>4913</x:v>
      </x:c>
      <x:c r="R1142" s="52" t="n">
        <x:f>IFERROR(Q1142/K1142,"")</x:f>
        <x:v>0.10001017811704835</x:v>
      </x:c>
      <x:c r="S1142" s="53" t="n">
        <x:v>22555</x:v>
      </x:c>
      <x:c r="T1142" s="50" t="str">
        <x:v>EDINET_company_history</x:v>
      </x:c>
      <x:c r="U1142" s="50" t="str">
        <x:v>日本マスタートラスト信託銀行株式会社（信託口）</x:v>
      </x:c>
      <x:c r="V1142" s="54" t="n">
        <x:v>0.0988</x:v>
      </x:c>
      <x:c r="W1142" s="50" t="str">
        <x:v>佐野 健一</x:v>
      </x:c>
      <x:c r="X1142" s="50" t="b">
        <x:f>AND(COUNT(L1142:O1142)=4,L1142&gt;='設定'!$B$6,M1142&gt;='設定'!$B$6,N1142&gt;='設定'!$B$6,O1142&gt;='設定'!$B$6)</x:f>
        <x:v>0</x:v>
      </x:c>
      <x:c r="Y1142" s="50" t="b">
        <x:f>AND(COUNT(G1142:K1142)=5,P1142&gt;='設定'!$B$7)</x:f>
        <x:v>0</x:v>
      </x:c>
      <x:c r="Z1142" s="50" t="b">
        <x:f>AND(ISNUMBER(R1142),R1142&gt;='設定'!$B$8)</x:f>
        <x:v>1</x:v>
      </x:c>
      <x:c r="AA1142" s="50" t="b">
        <x:f>AND(ISNUMBER(S1142),S1142&gt;=DATE(YEAR('設定'!$B$10)-'設定'!$B$9,MONTH('設定'!$B$10),DAY('設定'!$B$10)))</x:f>
        <x:v>0</x:v>
      </x:c>
      <x:c r="AB1142" s="55" t="b">
        <x:v>0</x:v>
      </x:c>
      <x:c r="AC1142" s="55" t="b">
        <x:v>0</x:v>
      </x:c>
      <x:c r="AD1142" s="50" t="n">
        <x:f>IF(X1142,1,0)+IF(Z1142,1,0)+IF(AA1142,1,0)+IF(AB1142,1,0)</x:f>
        <x:v>1</x:v>
      </x:c>
      <x:c r="AE1142" s="50" t="n">
        <x:f>IF(Y1142,1,0)+IF(Z1142,1,0)+IF(AA1142,1,0)+IF(AB1142,1,0)</x:f>
        <x:v>1</x:v>
      </x:c>
      <x:c r="AF1142" s="50" t="n">
        <x:f>IF(Y1142,1,0)+IF(Z1142,1,0)+IF(AA1142,1,0)+IF(AC1142,1,0)</x:f>
        <x:v>1</x:v>
      </x:c>
      <x:c r="AG1142" s="53" t="n">
        <x:v>44348</x:v>
      </x:c>
      <x:c r="AH1142" s="50" t="str">
        <x:v>S100XMF0</x:v>
      </x:c>
      <x:c r="AI1142" s="50" t="str">
        <x:v>NetSalesSummaryOfBusinessResults</x:v>
      </x:c>
      <x:c r="AJ1142" s="50" t="str">
        <x:v>OperatingIncome</x:v>
      </x:c>
      <x:c r="AK1142" s="53" t="n">
        <x:v>45991</x:v>
      </x:c>
      <x:c r="AL1142" s="50" t="str">
        <x:v>365/365/365/366/365</x:v>
      </x:c>
      <x:c r="AM1142" s="51" t="n">
        <x:v>25780331</x:v>
      </x:c>
      <x:c r="AN1142" s="51" t="n">
        <x:v>1732</x:v>
      </x:c>
      <x:c r="AO1142" s="51" t="n">
        <x:f>IFERROR(AM1142*AN1142,"")</x:f>
        <x:v>44651533292</x:v>
      </x:c>
      <x:c r="AP1142" s="56" t="n">
        <x:f>IFERROR(AO1142/(K1142*1000000),"")</x:f>
        <x:v>0.9089370644681933</x:v>
      </x:c>
      <x:c r="AQ1142" s="57" t="n">
        <x:v>105582648.33333331</x:v>
      </x:c>
      <x:c r="AR1142" s="52" t="n">
        <x:v>0.3737387366330971</x:v>
      </x:c>
      <x:c r="AS1142" s="52" t="n">
        <x:v>-0.4060814964808534</x:v>
      </x:c>
      <x:c r="AT1142" s="55" t="b">
        <x:v>1</x:v>
      </x:c>
      <x:c r="AU1142" s="50"/>
      <x:c r="AV1142" s="58" t="n">
        <x:v>0.1350876079048002</x:v>
      </x:c>
      <x:c r="AW1142" s="50" t="n">
        <x:v>1035</x:v>
      </x:c>
      <x:c r="AX1142" s="50" t="str">
        <x:v>Future Moat</x:v>
      </x:c>
      <x:c r="AY1142" s="50" t="str">
        <x:v>目立つ機械的警告なし（定性確認は別途必要）</x:v>
      </x:c>
      <x:c r="AZ1142" s="59" t="str">
        <x:v>2026-02-20 15:30</x:v>
      </x:c>
      <x:c r="BA1142" s="53" t="n">
        <x:v>22555</x:v>
      </x:c>
      <x:c r="BB1142" s="50"/>
      <x:c r="BC1142" s="50"/>
      <x:c r="BD1142" s="50" t="str">
        <x:v>TOPIX Small 2</x:v>
      </x:c>
    </x:row>
    <x:row r="1143">
      <x:c r="A1143" s="50" t="n">
        <x:v>1142</x:v>
      </x:c>
      <x:c r="B1143" s="50" t="str">
        <x:v>9761</x:v>
      </x:c>
      <x:c r="C1143" s="50" t="str">
        <x:v>9761.T</x:v>
      </x:c>
      <x:c r="D1143" s="50" t="str">
        <x:v>TOKAI LEASE CO.,LTD.</x:v>
      </x:c>
      <x:c r="E1143" s="50" t="str">
        <x:v>Standard Market(Domestic)</x:v>
      </x:c>
      <x:c r="F1143" s="50" t="str">
        <x:v>Services</x:v>
      </x:c>
      <x:c r="G1143" s="51" t="n">
        <x:v>15096.022</x:v>
      </x:c>
      <x:c r="H1143" s="51" t="n">
        <x:v>16420.559</x:v>
      </x:c>
      <x:c r="I1143" s="51" t="n">
        <x:v>15736.099</x:v>
      </x:c>
      <x:c r="J1143" s="51" t="n">
        <x:v>17175.795</x:v>
      </x:c>
      <x:c r="K1143" s="51" t="n">
        <x:v>18397.791</x:v>
      </x:c>
      <x:c r="L1143" s="52" t="n">
        <x:f>IFERROR(H1143/G1143-1,"")</x:f>
        <x:v>0.08774079688013181</x:v>
      </x:c>
      <x:c r="M1143" s="52" t="n">
        <x:f>IFERROR(I1143/H1143-1,"")</x:f>
        <x:v>-0.041683112006113854</x:v>
      </x:c>
      <x:c r="N1143" s="52" t="n">
        <x:f>IFERROR(J1143/I1143-1,"")</x:f>
        <x:v>0.09149001922268019</x:v>
      </x:c>
      <x:c r="O1143" s="52" t="n">
        <x:f>IFERROR(K1143/J1143-1,"")</x:f>
        <x:v>0.07114640108361803</x:v>
      </x:c>
      <x:c r="P1143" s="52" t="n">
        <x:f>IFERROR((K1143/G1143)^(1/4)-1,"")</x:f>
        <x:v>0.050692882268350115</x:v>
      </x:c>
      <x:c r="Q1143" s="51" t="n">
        <x:v>1511.487</x:v>
      </x:c>
      <x:c r="R1143" s="52" t="n">
        <x:f>IFERROR(Q1143/K1143,"")</x:f>
        <x:v>0.08215589578118374</x:v>
      </x:c>
      <x:c r="S1143" s="53" t="n">
        <x:v>31747</x:v>
      </x:c>
      <x:c r="T1143" s="50" t="str">
        <x:v>EDINET_company_history</x:v>
      </x:c>
      <x:c r="U1143" s="50" t="str">
        <x:v>塚本 博亮</x:v>
      </x:c>
      <x:c r="V1143" s="54" t="n">
        <x:v>0.0717</x:v>
      </x:c>
      <x:c r="W1143" s="50" t="str">
        <x:v>塚 本 博 亮</x:v>
      </x:c>
      <x:c r="X1143" s="50" t="b">
        <x:f>AND(COUNT(L1143:O1143)=4,L1143&gt;='設定'!$B$6,M1143&gt;='設定'!$B$6,N1143&gt;='設定'!$B$6,O1143&gt;='設定'!$B$6)</x:f>
        <x:v>0</x:v>
      </x:c>
      <x:c r="Y1143" s="50" t="b">
        <x:f>AND(COUNT(G1143:K1143)=5,P1143&gt;='設定'!$B$7)</x:f>
        <x:v>0</x:v>
      </x:c>
      <x:c r="Z1143" s="50" t="b">
        <x:f>AND(ISNUMBER(R1143),R1143&gt;='設定'!$B$8)</x:f>
        <x:v>0</x:v>
      </x:c>
      <x:c r="AA1143" s="50" t="b">
        <x:f>AND(ISNUMBER(S1143),S1143&gt;=DATE(YEAR('設定'!$B$10)-'設定'!$B$9,MONTH('設定'!$B$10),DAY('設定'!$B$10)))</x:f>
        <x:v>0</x:v>
      </x:c>
      <x:c r="AB1143" s="55" t="b">
        <x:v>1</x:v>
      </x:c>
      <x:c r="AC1143" s="55" t="b">
        <x:v>1</x:v>
      </x:c>
      <x:c r="AD1143" s="50" t="n">
        <x:f>IF(X1143,1,0)+IF(Z1143,1,0)+IF(AA1143,1,0)+IF(AB1143,1,0)</x:f>
        <x:v>1</x:v>
      </x:c>
      <x:c r="AE1143" s="50" t="n">
        <x:f>IF(Y1143,1,0)+IF(Z1143,1,0)+IF(AA1143,1,0)+IF(AB1143,1,0)</x:f>
        <x:v>1</x:v>
      </x:c>
      <x:c r="AF1143" s="50" t="n">
        <x:f>IF(Y1143,1,0)+IF(Z1143,1,0)+IF(AA1143,1,0)+IF(AC1143,1,0)</x:f>
        <x:v>1</x:v>
      </x:c>
      <x:c r="AG1143" s="53" t="n">
        <x:v>44348</x:v>
      </x:c>
      <x:c r="AH1143" s="50" t="str">
        <x:v>S100W5OH</x:v>
      </x:c>
      <x:c r="AI1143" s="50" t="str">
        <x:v>NetSalesSummaryOfBusinessResults</x:v>
      </x:c>
      <x:c r="AJ1143" s="50" t="str">
        <x:v>OperatingIncome</x:v>
      </x:c>
      <x:c r="AK1143" s="53" t="n">
        <x:v>45747</x:v>
      </x:c>
      <x:c r="AL1143" s="50" t="str">
        <x:v>365/365/365/366/365</x:v>
      </x:c>
      <x:c r="AM1143" s="51" t="n">
        <x:v>3458022</x:v>
      </x:c>
      <x:c r="AN1143" s="51" t="n">
        <x:v>2166</x:v>
      </x:c>
      <x:c r="AO1143" s="51" t="n">
        <x:f>IFERROR(AM1143*AN1143,"")</x:f>
        <x:v>7490075652</x:v>
      </x:c>
      <x:c r="AP1143" s="56" t="n">
        <x:f>IFERROR(AO1143/(K1143*1000000),"")</x:f>
        <x:v>0.4071182052236597</x:v>
      </x:c>
      <x:c r="AQ1143" s="57" t="n">
        <x:v>21212655</x:v>
      </x:c>
      <x:c r="AR1143" s="52" t="n">
        <x:v>0.2384018669288666</x:v>
      </x:c>
      <x:c r="AS1143" s="52" t="n">
        <x:v>-0.2580811452643824</x:v>
      </x:c>
      <x:c r="AT1143" s="55" t="b">
        <x:v>1</x:v>
      </x:c>
      <x:c r="AU1143" s="50"/>
      <x:c r="AV1143" s="58" t="n">
        <x:v>0.1862000210777746</x:v>
      </x:c>
      <x:c r="AW1143" s="50" t="n">
        <x:v>775</x:v>
      </x:c>
      <x:c r="AX1143" s="50" t="str">
        <x:v>Discovery</x:v>
      </x:c>
      <x:c r="AY1143" s="50" t="str">
        <x:v>目立つ機械的警告なし（定性確認は別途必要）</x:v>
      </x:c>
      <x:c r="AZ1143" s="59" t="str">
        <x:v>2025-06-26 10:22</x:v>
      </x:c>
      <x:c r="BA1143" s="53" t="n">
        <x:v>31747</x:v>
      </x:c>
      <x:c r="BB1143" s="50" t="str">
        <x:v>塚 本 博 亮</x:v>
      </x:c>
      <x:c r="BC1143" s="50"/>
      <x:c r="BD1143" s="50"/>
    </x:row>
    <x:row r="1144">
      <x:c r="A1144" s="50" t="n">
        <x:v>1143</x:v>
      </x:c>
      <x:c r="B1144" s="50" t="str">
        <x:v>8609</x:v>
      </x:c>
      <x:c r="C1144" s="50" t="str">
        <x:v>8609.T</x:v>
      </x:c>
      <x:c r="D1144" s="50" t="str">
        <x:v>OKASAN SECURITIES GROUP INC.</x:v>
      </x:c>
      <x:c r="E1144" s="50" t="str">
        <x:v>Prime Market (Domestic)</x:v>
      </x:c>
      <x:c r="F1144" s="50" t="str">
        <x:v>Securities and Commodities Futures</x:v>
      </x:c>
      <x:c r="G1144" s="51" t="n">
        <x:v>67259</x:v>
      </x:c>
      <x:c r="H1144" s="51" t="n">
        <x:v>73949</x:v>
      </x:c>
      <x:c r="I1144" s="51" t="n">
        <x:v>66551</x:v>
      </x:c>
      <x:c r="J1144" s="51" t="n">
        <x:v>84509</x:v>
      </x:c>
      <x:c r="K1144" s="51" t="n">
        <x:v>81936</x:v>
      </x:c>
      <x:c r="L1144" s="52" t="n">
        <x:f>IFERROR(H1144/G1144-1,"")</x:f>
        <x:v>0.09946624243595648</x:v>
      </x:c>
      <x:c r="M1144" s="52" t="n">
        <x:f>IFERROR(I1144/H1144-1,"")</x:f>
        <x:v>-0.10004192078324248</x:v>
      </x:c>
      <x:c r="N1144" s="52" t="n">
        <x:f>IFERROR(J1144/I1144-1,"")</x:f>
        <x:v>0.26983816922360293</x:v>
      </x:c>
      <x:c r="O1144" s="52" t="n">
        <x:f>IFERROR(K1144/J1144-1,"")</x:f>
        <x:v>-0.030446461323646035</x:v>
      </x:c>
      <x:c r="P1144" s="52" t="n">
        <x:f>IFERROR((K1144/G1144)^(1/4)-1,"")</x:f>
        <x:v>0.05058473963244836</x:v>
      </x:c>
      <x:c r="Q1144" s="51" t="n">
        <x:v>12838</x:v>
      </x:c>
      <x:c r="R1144" s="52" t="n">
        <x:f>IFERROR(Q1144/K1144,"")</x:f>
        <x:v>0.15668326498730717</x:v>
      </x:c>
      <x:c r="S1144" s="53" t="n">
        <x:v>26816</x:v>
      </x:c>
      <x:c r="T1144" s="50" t="str">
        <x:v>EDINET_company_history</x:v>
      </x:c>
      <x:c r="U1144" s="50" t="str">
        <x:v>日本マスタートラスト信託銀行株式会社(信託口)</x:v>
      </x:c>
      <x:c r="V1144" s="54" t="n">
        <x:v>0.0992</x:v>
      </x:c>
      <x:c r="W1144" s="50" t="str">
        <x:v>新芝 宏之 / 池田 嘉宏</x:v>
      </x:c>
      <x:c r="X1144" s="50" t="b">
        <x:f>AND(COUNT(L1144:O1144)=4,L1144&gt;='設定'!$B$6,M1144&gt;='設定'!$B$6,N1144&gt;='設定'!$B$6,O1144&gt;='設定'!$B$6)</x:f>
        <x:v>0</x:v>
      </x:c>
      <x:c r="Y1144" s="50" t="b">
        <x:f>AND(COUNT(G1144:K1144)=5,P1144&gt;='設定'!$B$7)</x:f>
        <x:v>0</x:v>
      </x:c>
      <x:c r="Z1144" s="50" t="b">
        <x:f>AND(ISNUMBER(R1144),R1144&gt;='設定'!$B$8)</x:f>
        <x:v>1</x:v>
      </x:c>
      <x:c r="AA1144" s="50" t="b">
        <x:f>AND(ISNUMBER(S1144),S1144&gt;=DATE(YEAR('設定'!$B$10)-'設定'!$B$9,MONTH('設定'!$B$10),DAY('設定'!$B$10)))</x:f>
        <x:v>0</x:v>
      </x:c>
      <x:c r="AB1144" s="55" t="b">
        <x:v>0</x:v>
      </x:c>
      <x:c r="AC1144" s="55" t="b">
        <x:v>0</x:v>
      </x:c>
      <x:c r="AD1144" s="50" t="n">
        <x:f>IF(X1144,1,0)+IF(Z1144,1,0)+IF(AA1144,1,0)+IF(AB1144,1,0)</x:f>
        <x:v>1</x:v>
      </x:c>
      <x:c r="AE1144" s="50" t="n">
        <x:f>IF(Y1144,1,0)+IF(Z1144,1,0)+IF(AA1144,1,0)+IF(AB1144,1,0)</x:f>
        <x:v>1</x:v>
      </x:c>
      <x:c r="AF1144" s="50" t="n">
        <x:f>IF(Y1144,1,0)+IF(Z1144,1,0)+IF(AA1144,1,0)+IF(AC1144,1,0)</x:f>
        <x:v>1</x:v>
      </x:c>
      <x:c r="AG1144" s="53" t="n">
        <x:v>44348</x:v>
      </x:c>
      <x:c r="AH1144" s="50" t="str">
        <x:v>S100W2CD</x:v>
      </x:c>
      <x:c r="AI1144" s="50" t="str">
        <x:v>OperatingRevenue1SummaryOfBusinessResults</x:v>
      </x:c>
      <x:c r="AJ1144" s="50" t="str">
        <x:v>OperatingIncome</x:v>
      </x:c>
      <x:c r="AK1144" s="53" t="n">
        <x:v>45747</x:v>
      </x:c>
      <x:c r="AL1144" s="50" t="str">
        <x:v>365/365/365/366/365</x:v>
      </x:c>
      <x:c r="AM1144" s="51" t="n">
        <x:v>201555673</x:v>
      </x:c>
      <x:c r="AN1144" s="51" t="n">
        <x:v>931</x:v>
      </x:c>
      <x:c r="AO1144" s="51" t="n">
        <x:f>IFERROR(AM1144*AN1144,"")</x:f>
        <x:v>187648331563</x:v>
      </x:c>
      <x:c r="AP1144" s="56" t="n">
        <x:f>IFERROR(AO1144/(K1144*1000000),"")</x:f>
        <x:v>2.2901817462775824</x:v>
      </x:c>
      <x:c r="AQ1144" s="57" t="n">
        <x:v>427040543.3333333</x:v>
      </x:c>
      <x:c r="AR1144" s="52" t="n">
        <x:v>0.3149691604705261</x:v>
      </x:c>
      <x:c r="AS1144" s="52" t="n">
        <x:v>-0.3252275566806919</x:v>
      </x:c>
      <x:c r="AT1144" s="55" t="b">
        <x:v>1</x:v>
      </x:c>
      <x:c r="AU1144" s="50"/>
      <x:c r="AV1144" s="58" t="n">
        <x:v>-0.1161176566429631</x:v>
      </x:c>
      <x:c r="AW1144" s="50" t="n">
        <x:v>2693</x:v>
      </x:c>
      <x:c r="AX1144" s="50" t="str">
        <x:v>Transformation Moat</x:v>
      </x:c>
      <x:c r="AY1144" s="50" t="str">
        <x:v>目立つ機械的警告なし（定性確認は別途必要）</x:v>
      </x:c>
      <x:c r="AZ1144" s="59" t="str">
        <x:v>2025-06-24 09:02</x:v>
      </x:c>
      <x:c r="BA1144" s="53" t="n">
        <x:v>26816</x:v>
      </x:c>
      <x:c r="BB1144" s="50"/>
      <x:c r="BC1144" s="50"/>
      <x:c r="BD1144" s="50" t="str">
        <x:v>TOPIX Small 1</x:v>
      </x:c>
    </x:row>
    <x:row r="1145">
      <x:c r="A1145" s="50" t="n">
        <x:v>1144</x:v>
      </x:c>
      <x:c r="B1145" s="50" t="str">
        <x:v>9193</x:v>
      </x:c>
      <x:c r="C1145" s="50" t="str">
        <x:v>9193.T</x:v>
      </x:c>
      <x:c r="D1145" s="50" t="str">
        <x:v>Tokyo Kisen Co.,Ltd.</x:v>
      </x:c>
      <x:c r="E1145" s="50" t="str">
        <x:v>Standard Market(Domestic)</x:v>
      </x:c>
      <x:c r="F1145" s="50" t="str">
        <x:v>Warehousing and Harbor Transportation Service</x:v>
      </x:c>
      <x:c r="G1145" s="51" t="n">
        <x:v>9889.499</x:v>
      </x:c>
      <x:c r="H1145" s="51" t="n">
        <x:v>10699.58</x:v>
      </x:c>
      <x:c r="I1145" s="51" t="n">
        <x:v>11865.288</x:v>
      </x:c>
      <x:c r="J1145" s="51" t="n">
        <x:v>12515.986</x:v>
      </x:c>
      <x:c r="K1145" s="51" t="n">
        <x:v>12041.21</x:v>
      </x:c>
      <x:c r="L1145" s="52" t="n">
        <x:f>IFERROR(H1145/G1145-1,"")</x:f>
        <x:v>0.08191324959939839</x:v>
      </x:c>
      <x:c r="M1145" s="52" t="n">
        <x:f>IFERROR(I1145/H1145-1,"")</x:f>
        <x:v>0.1089489493980138</x:v>
      </x:c>
      <x:c r="N1145" s="52" t="n">
        <x:f>IFERROR(J1145/I1145-1,"")</x:f>
        <x:v>0.054840472477364344</x:v>
      </x:c>
      <x:c r="O1145" s="52" t="n">
        <x:f>IFERROR(K1145/J1145-1,"")</x:f>
        <x:v>-0.03793356751917121</x:v>
      </x:c>
      <x:c r="P1145" s="52" t="n">
        <x:f>IFERROR((K1145/G1145)^(1/4)-1,"")</x:f>
        <x:v>0.05044655213934712</x:v>
      </x:c>
      <x:c r="Q1145" s="51" t="n">
        <x:v>-511.658</x:v>
      </x:c>
      <x:c r="R1145" s="52" t="n">
        <x:f>IFERROR(Q1145/K1145,"")</x:f>
        <x:v>-0.04249224122824866</x:v>
      </x:c>
      <x:c r="S1145" s="53" t="n">
        <x:v>22890</x:v>
      </x:c>
      <x:c r="T1145" s="50" t="str">
        <x:v>EDINET_company_history</x:v>
      </x:c>
      <x:c r="U1145" s="50" t="str">
        <x:v>１ 齊 藤 宏 之</x:v>
      </x:c>
      <x:c r="V1145" s="54" t="n">
        <x:v>0.1741</x:v>
      </x:c>
      <x:c r="W1145" s="50" t="str">
        <x:v>齊 藤 宏 之</x:v>
      </x:c>
      <x:c r="X1145" s="50" t="b">
        <x:f>AND(COUNT(L1145:O1145)=4,L1145&gt;='設定'!$B$6,M1145&gt;='設定'!$B$6,N1145&gt;='設定'!$B$6,O1145&gt;='設定'!$B$6)</x:f>
        <x:v>0</x:v>
      </x:c>
      <x:c r="Y1145" s="50" t="b">
        <x:f>AND(COUNT(G1145:K1145)=5,P1145&gt;='設定'!$B$7)</x:f>
        <x:v>0</x:v>
      </x:c>
      <x:c r="Z1145" s="50" t="b">
        <x:f>AND(ISNUMBER(R1145),R1145&gt;='設定'!$B$8)</x:f>
        <x:v>0</x:v>
      </x:c>
      <x:c r="AA1145" s="50" t="b">
        <x:f>AND(ISNUMBER(S1145),S1145&gt;=DATE(YEAR('設定'!$B$10)-'設定'!$B$9,MONTH('設定'!$B$10),DAY('設定'!$B$10)))</x:f>
        <x:v>0</x:v>
      </x:c>
      <x:c r="AB1145" s="55" t="b">
        <x:v>1</x:v>
      </x:c>
      <x:c r="AC1145" s="55" t="b">
        <x:v>1</x:v>
      </x:c>
      <x:c r="AD1145" s="50" t="n">
        <x:f>IF(X1145,1,0)+IF(Z1145,1,0)+IF(AA1145,1,0)+IF(AB1145,1,0)</x:f>
        <x:v>1</x:v>
      </x:c>
      <x:c r="AE1145" s="50" t="n">
        <x:f>IF(Y1145,1,0)+IF(Z1145,1,0)+IF(AA1145,1,0)+IF(AB1145,1,0)</x:f>
        <x:v>1</x:v>
      </x:c>
      <x:c r="AF1145" s="50" t="n">
        <x:f>IF(Y1145,1,0)+IF(Z1145,1,0)+IF(AA1145,1,0)+IF(AC1145,1,0)</x:f>
        <x:v>1</x:v>
      </x:c>
      <x:c r="AG1145" s="53" t="n">
        <x:v>44348</x:v>
      </x:c>
      <x:c r="AH1145" s="50" t="str">
        <x:v>S100W1LV</x:v>
      </x:c>
      <x:c r="AI1145" s="50" t="str">
        <x:v>NetSalesSummaryOfBusinessResults</x:v>
      </x:c>
      <x:c r="AJ1145" s="50" t="str">
        <x:v>OperatingIncome</x:v>
      </x:c>
      <x:c r="AK1145" s="53" t="n">
        <x:v>45747</x:v>
      </x:c>
      <x:c r="AL1145" s="50" t="str">
        <x:v>365/365/365/366/365</x:v>
      </x:c>
      <x:c r="AM1145" s="51" t="n">
        <x:v>9951500</x:v>
      </x:c>
      <x:c r="AN1145" s="51" t="n">
        <x:v>909</x:v>
      </x:c>
      <x:c r="AO1145" s="51" t="n">
        <x:f>IFERROR(AM1145*AN1145,"")</x:f>
        <x:v>9045913500</x:v>
      </x:c>
      <x:c r="AP1145" s="56" t="n">
        <x:f>IFERROR(AO1145/(K1145*1000000),"")</x:f>
        <x:v>0.7512462202718829</x:v>
      </x:c>
      <x:c r="AQ1145" s="57" t="n">
        <x:v>20513038.333333332</x:v>
      </x:c>
      <x:c r="AR1145" s="52" t="n">
        <x:v>0.2404442034231215</x:v>
      </x:c>
      <x:c r="AS1145" s="52" t="n">
        <x:v>-0.2974927855662456</x:v>
      </x:c>
      <x:c r="AT1145" s="55" t="b">
        <x:v>1</x:v>
      </x:c>
      <x:c r="AU1145" s="50"/>
      <x:c r="AV1145" s="58" t="n">
        <x:v>-0.0296839050659225</x:v>
      </x:c>
      <x:c r="AW1145" s="50" t="n">
        <x:v>2109</x:v>
      </x:c>
      <x:c r="AX1145" s="50" t="str">
        <x:v>Core Moat</x:v>
      </x:c>
      <x:c r="AY1145" s="50" t="str">
        <x:v>目立つ機械的警告なし（定性確認は別途必要）</x:v>
      </x:c>
      <x:c r="AZ1145" s="59" t="str">
        <x:v>2025-06-24 09:21</x:v>
      </x:c>
      <x:c r="BA1145" s="53" t="n">
        <x:v>22890</x:v>
      </x:c>
      <x:c r="BB1145" s="50" t="str">
        <x:v>齊 藤 宏 之</x:v>
      </x:c>
      <x:c r="BC1145" s="50"/>
      <x:c r="BD1145" s="50"/>
    </x:row>
    <x:row r="1146">
      <x:c r="A1146" s="50" t="n">
        <x:v>1145</x:v>
      </x:c>
      <x:c r="B1146" s="50" t="str">
        <x:v>6845</x:v>
      </x:c>
      <x:c r="C1146" s="50" t="str">
        <x:v>6845.T</x:v>
      </x:c>
      <x:c r="D1146" s="50" t="str">
        <x:v>Azbil Corporation</x:v>
      </x:c>
      <x:c r="E1146" s="50" t="str">
        <x:v>Prime Market (Domestic)</x:v>
      </x:c>
      <x:c r="F1146" s="50" t="str">
        <x:v>Electric Appliances</x:v>
      </x:c>
      <x:c r="G1146" s="51" t="n">
        <x:v>246821</x:v>
      </x:c>
      <x:c r="H1146" s="51" t="n">
        <x:v>256551</x:v>
      </x:c>
      <x:c r="I1146" s="51" t="n">
        <x:v>278406</x:v>
      </x:c>
      <x:c r="J1146" s="51" t="n">
        <x:v>290938</x:v>
      </x:c>
      <x:c r="K1146" s="51" t="n">
        <x:v>300378</x:v>
      </x:c>
      <x:c r="L1146" s="52" t="n">
        <x:f>IFERROR(H1146/G1146-1,"")</x:f>
        <x:v>0.03942128100931441</x:v>
      </x:c>
      <x:c r="M1146" s="52" t="n">
        <x:f>IFERROR(I1146/H1146-1,"")</x:f>
        <x:v>0.08518774044926736</x:v>
      </x:c>
      <x:c r="N1146" s="52" t="n">
        <x:f>IFERROR(J1146/I1146-1,"")</x:f>
        <x:v>0.0450133976997622</x:v>
      </x:c>
      <x:c r="O1146" s="52" t="n">
        <x:f>IFERROR(K1146/J1146-1,"")</x:f>
        <x:v>0.03244677560167464</x:v>
      </x:c>
      <x:c r="P1146" s="52" t="n">
        <x:f>IFERROR((K1146/G1146)^(1/4)-1,"")</x:f>
        <x:v>0.050319681069101785</x:v>
      </x:c>
      <x:c r="Q1146" s="51" t="n">
        <x:v>41486</x:v>
      </x:c>
      <x:c r="R1146" s="52" t="n">
        <x:f>IFERROR(Q1146/K1146,"")</x:f>
        <x:v>0.13811264473430146</x:v>
      </x:c>
      <x:c r="S1146" s="53" t="n">
        <x:v>22555</x:v>
      </x:c>
      <x:c r="T1146" s="50" t="str">
        <x:v>EDINET_company_history</x:v>
      </x:c>
      <x:c r="U1146" s="50" t="str">
        <x:v>日本マスタートラスト信託銀行株式会社（信託口）</x:v>
      </x:c>
      <x:c r="V1146" s="54" t="n">
        <x:v>0.1531</x:v>
      </x:c>
      <x:c r="W1146" s="50" t="str">
        <x:v>山本 清博 / 横田 隆幸</x:v>
      </x:c>
      <x:c r="X1146" s="50" t="b">
        <x:f>AND(COUNT(L1146:O1146)=4,L1146&gt;='設定'!$B$6,M1146&gt;='設定'!$B$6,N1146&gt;='設定'!$B$6,O1146&gt;='設定'!$B$6)</x:f>
        <x:v>0</x:v>
      </x:c>
      <x:c r="Y1146" s="50" t="b">
        <x:f>AND(COUNT(G1146:K1146)=5,P1146&gt;='設定'!$B$7)</x:f>
        <x:v>0</x:v>
      </x:c>
      <x:c r="Z1146" s="50" t="b">
        <x:f>AND(ISNUMBER(R1146),R1146&gt;='設定'!$B$8)</x:f>
        <x:v>1</x:v>
      </x:c>
      <x:c r="AA1146" s="50" t="b">
        <x:f>AND(ISNUMBER(S1146),S1146&gt;=DATE(YEAR('設定'!$B$10)-'設定'!$B$9,MONTH('設定'!$B$10),DAY('設定'!$B$10)))</x:f>
        <x:v>0</x:v>
      </x:c>
      <x:c r="AB1146" s="55" t="b">
        <x:v>0</x:v>
      </x:c>
      <x:c r="AC1146" s="55" t="b">
        <x:v>0</x:v>
      </x:c>
      <x:c r="AD1146" s="50" t="n">
        <x:f>IF(X1146,1,0)+IF(Z1146,1,0)+IF(AA1146,1,0)+IF(AB1146,1,0)</x:f>
        <x:v>1</x:v>
      </x:c>
      <x:c r="AE1146" s="50" t="n">
        <x:f>IF(Y1146,1,0)+IF(Z1146,1,0)+IF(AA1146,1,0)+IF(AB1146,1,0)</x:f>
        <x:v>1</x:v>
      </x:c>
      <x:c r="AF1146" s="50" t="n">
        <x:f>IF(Y1146,1,0)+IF(Z1146,1,0)+IF(AA1146,1,0)+IF(AC1146,1,0)</x:f>
        <x:v>1</x:v>
      </x:c>
      <x:c r="AG1146" s="53" t="n">
        <x:v>44348</x:v>
      </x:c>
      <x:c r="AH1146" s="50" t="str">
        <x:v>S100W1MM</x:v>
      </x:c>
      <x:c r="AI1146" s="50" t="str">
        <x:v>NetSalesSummaryOfBusinessResults</x:v>
      </x:c>
      <x:c r="AJ1146" s="50" t="str">
        <x:v>OperatingIncome</x:v>
      </x:c>
      <x:c r="AK1146" s="53" t="n">
        <x:v>45747</x:v>
      </x:c>
      <x:c r="AL1146" s="50" t="str">
        <x:v>365/365/365/366/365</x:v>
      </x:c>
      <x:c r="AM1146" s="51" t="n">
        <x:v>528688936</x:v>
      </x:c>
      <x:c r="AN1146" s="51" t="n">
        <x:v>1673.5</x:v>
      </x:c>
      <x:c r="AO1146" s="51" t="n">
        <x:f>IFERROR(AM1146*AN1146,"")</x:f>
        <x:v>884760934396</x:v>
      </x:c>
      <x:c r="AP1146" s="56" t="n">
        <x:f>IFERROR(AO1146/(K1146*1000000),"")</x:f>
        <x:v>2.9454917949916437</x:v>
      </x:c>
      <x:c r="AQ1146" s="57" t="n">
        <x:v>2082970090</x:v>
      </x:c>
      <x:c r="AR1146" s="52" t="n">
        <x:v>0.316483539477171</x:v>
      </x:c>
      <x:c r="AS1146" s="52" t="n">
        <x:v>-0.4033355827116077</x:v>
      </x:c>
      <x:c r="AT1146" s="55" t="b">
        <x:v>1</x:v>
      </x:c>
      <x:c r="AU1146" s="50"/>
      <x:c r="AV1146" s="58" t="n">
        <x:v>0.4005201691595135</x:v>
      </x:c>
      <x:c r="AW1146" s="50" t="n">
        <x:v>196</x:v>
      </x:c>
      <x:c r="AX1146" s="50" t="str">
        <x:v>Future Moat</x:v>
      </x:c>
      <x:c r="AY1146" s="50" t="str">
        <x:v>目立つ機械的警告なし（定性確認は別途必要）</x:v>
      </x:c>
      <x:c r="AZ1146" s="59" t="str">
        <x:v>2025-06-23 10:44</x:v>
      </x:c>
      <x:c r="BA1146" s="53" t="n">
        <x:v>22555</x:v>
      </x:c>
      <x:c r="BB1146" s="50"/>
      <x:c r="BC1146" s="50"/>
      <x:c r="BD1146" s="50" t="str">
        <x:v>TOPIX Mid400</x:v>
      </x:c>
    </x:row>
    <x:row r="1147">
      <x:c r="A1147" s="50" t="n">
        <x:v>1146</x:v>
      </x:c>
      <x:c r="B1147" s="50" t="str">
        <x:v>3261</x:v>
      </x:c>
      <x:c r="C1147" s="50" t="str">
        <x:v>3261.T</x:v>
      </x:c>
      <x:c r="D1147" s="50" t="str">
        <x:v>GRANDES,Inc.</x:v>
      </x:c>
      <x:c r="E1147" s="50" t="str">
        <x:v>Growth Market(Domestic)</x:v>
      </x:c>
      <x:c r="F1147" s="50" t="str">
        <x:v>Real Estate</x:v>
      </x:c>
      <x:c r="G1147" s="51" t="n">
        <x:v>2807.971</x:v>
      </x:c>
      <x:c r="H1147" s="51" t="n">
        <x:v>2661.366</x:v>
      </x:c>
      <x:c r="I1147" s="51" t="n">
        <x:v>4600.303</x:v>
      </x:c>
      <x:c r="J1147" s="51" t="n">
        <x:v>4226.381</x:v>
      </x:c>
      <x:c r="K1147" s="51" t="n">
        <x:v>3416.769</x:v>
      </x:c>
      <x:c r="L1147" s="52" t="n">
        <x:f>IFERROR(H1147/G1147-1,"")</x:f>
        <x:v>-0.05221029704366609</x:v>
      </x:c>
      <x:c r="M1147" s="52" t="n">
        <x:f>IFERROR(I1147/H1147-1,"")</x:f>
        <x:v>0.7285495493667538</x:v>
      </x:c>
      <x:c r="N1147" s="52" t="n">
        <x:f>IFERROR(J1147/I1147-1,"")</x:f>
        <x:v>-0.08128203729189132</x:v>
      </x:c>
      <x:c r="O1147" s="52" t="n">
        <x:f>IFERROR(K1147/J1147-1,"")</x:f>
        <x:v>-0.19156152746285782</x:v>
      </x:c>
      <x:c r="P1147" s="52" t="n">
        <x:f>IFERROR((K1147/G1147)^(1/4)-1,"")</x:f>
        <x:v>0.05028158279020212</x:v>
      </x:c>
      <x:c r="Q1147" s="51" t="n">
        <x:v>12.889</x:v>
      </x:c>
      <x:c r="R1147" s="52" t="n">
        <x:f>IFERROR(Q1147/K1147,"")</x:f>
        <x:v>0.003772277259598176</x:v>
      </x:c>
      <x:c r="S1147" s="53" t="n">
        <x:v>41244</x:v>
      </x:c>
      <x:c r="T1147" s="50" t="str">
        <x:v>EDINET_company_history</x:v>
      </x:c>
      <x:c r="U1147" s="50" t="str">
        <x:v>亀井 浩</x:v>
      </x:c>
      <x:c r="V1147" s="54" t="n">
        <x:v>0.4104</x:v>
      </x:c>
      <x:c r="W1147" s="50" t="str">
        <x:v>亀井 浩</x:v>
      </x:c>
      <x:c r="X1147" s="50" t="b">
        <x:f>AND(COUNT(L1147:O1147)=4,L1147&gt;='設定'!$B$6,M1147&gt;='設定'!$B$6,N1147&gt;='設定'!$B$6,O1147&gt;='設定'!$B$6)</x:f>
        <x:v>0</x:v>
      </x:c>
      <x:c r="Y1147" s="50" t="b">
        <x:f>AND(COUNT(G1147:K1147)=5,P1147&gt;='設定'!$B$7)</x:f>
        <x:v>0</x:v>
      </x:c>
      <x:c r="Z1147" s="50" t="b">
        <x:f>AND(ISNUMBER(R1147),R1147&gt;='設定'!$B$8)</x:f>
        <x:v>0</x:v>
      </x:c>
      <x:c r="AA1147" s="50" t="b">
        <x:f>AND(ISNUMBER(S1147),S1147&gt;=DATE(YEAR('設定'!$B$10)-'設定'!$B$9,MONTH('設定'!$B$10),DAY('設定'!$B$10)))</x:f>
        <x:v>0</x:v>
      </x:c>
      <x:c r="AB1147" s="55" t="b">
        <x:v>1</x:v>
      </x:c>
      <x:c r="AC1147" s="55" t="b">
        <x:v>1</x:v>
      </x:c>
      <x:c r="AD1147" s="50" t="n">
        <x:f>IF(X1147,1,0)+IF(Z1147,1,0)+IF(AA1147,1,0)+IF(AB1147,1,0)</x:f>
        <x:v>1</x:v>
      </x:c>
      <x:c r="AE1147" s="50" t="n">
        <x:f>IF(Y1147,1,0)+IF(Z1147,1,0)+IF(AA1147,1,0)+IF(AB1147,1,0)</x:f>
        <x:v>1</x:v>
      </x:c>
      <x:c r="AF1147" s="50" t="n">
        <x:f>IF(Y1147,1,0)+IF(Z1147,1,0)+IF(AA1147,1,0)+IF(AC1147,1,0)</x:f>
        <x:v>1</x:v>
      </x:c>
      <x:c r="AG1147" s="53" t="n">
        <x:v>44348</x:v>
      </x:c>
      <x:c r="AH1147" s="50" t="str">
        <x:v>S100XTGC</x:v>
      </x:c>
      <x:c r="AI1147" s="50" t="str">
        <x:v>NetSalesSummaryOfBusinessResults</x:v>
      </x:c>
      <x:c r="AJ1147" s="50" t="str">
        <x:v>OperatingIncome</x:v>
      </x:c>
      <x:c r="AK1147" s="53" t="n">
        <x:v>46022</x:v>
      </x:c>
      <x:c r="AL1147" s="50" t="str">
        <x:v>365/365/365/366/365</x:v>
      </x:c>
      <x:c r="AM1147" s="51" t="n">
        <x:v>4100074</x:v>
      </x:c>
      <x:c r="AN1147" s="51" t="n">
        <x:v>389</x:v>
      </x:c>
      <x:c r="AO1147" s="51" t="n">
        <x:f>IFERROR(AM1147*AN1147,"")</x:f>
        <x:v>1594928786</x:v>
      </x:c>
      <x:c r="AP1147" s="56" t="n">
        <x:f>IFERROR(AO1147/(K1147*1000000),"")</x:f>
        <x:v>0.46679444410786913</x:v>
      </x:c>
      <x:c r="AQ1147" s="57" t="n">
        <x:v>5255588.333333333</x:v>
      </x:c>
      <x:c r="AR1147" s="52" t="n">
        <x:v>0.4236244229726064</x:v>
      </x:c>
      <x:c r="AS1147" s="52" t="n">
        <x:v>-0.7242321828258338</x:v>
      </x:c>
      <x:c r="AT1147" s="55" t="b">
        <x:v>0</x:v>
      </x:c>
      <x:c r="AU1147" s="50" t="str">
        <x:v>low_liquidity</x:v>
      </x:c>
      <x:c r="AV1147" s="58" t="n">
        <x:v>-0.506986365233078</x:v>
      </x:c>
      <x:c r="AW1147" s="50" t="n">
        <x:v>3500</x:v>
      </x:c>
      <x:c r="AX1147" s="50" t="str">
        <x:v>Transformation Moat</x:v>
      </x:c>
      <x:c r="AY1147" s="50" t="str">
        <x:v>既存適格性フィルター不通過: low_liquidity / 60日平均売買代金2,000万円未満 / ローカル5年最大下落率-60%以下</x:v>
      </x:c>
      <x:c r="AZ1147" s="59" t="str">
        <x:v>2026-03-25 11:31</x:v>
      </x:c>
      <x:c r="BA1147" s="53" t="n">
        <x:v>41244</x:v>
      </x:c>
      <x:c r="BB1147" s="50" t="str">
        <x:v>亀井 浩</x:v>
      </x:c>
      <x:c r="BC1147" s="50"/>
      <x:c r="BD1147" s="50"/>
    </x:row>
    <x:row r="1148">
      <x:c r="A1148" s="50" t="n">
        <x:v>1147</x:v>
      </x:c>
      <x:c r="B1148" s="50" t="str">
        <x:v>8697</x:v>
      </x:c>
      <x:c r="C1148" s="50" t="str">
        <x:v>8697.T</x:v>
      </x:c>
      <x:c r="D1148" s="50" t="str">
        <x:v>Japan Exchange Group,Inc.</x:v>
      </x:c>
      <x:c r="E1148" s="50" t="str">
        <x:v>Prime Market (Domestic)</x:v>
      </x:c>
      <x:c r="F1148" s="50" t="str">
        <x:v>Other Financing Business</x:v>
      </x:c>
      <x:c r="G1148" s="51" t="n">
        <x:v>133343</x:v>
      </x:c>
      <x:c r="H1148" s="51" t="n">
        <x:v>135432</x:v>
      </x:c>
      <x:c r="I1148" s="51" t="n">
        <x:v>133991</x:v>
      </x:c>
      <x:c r="J1148" s="51" t="n">
        <x:v>152871</x:v>
      </x:c>
      <x:c r="K1148" s="51" t="n">
        <x:v>162230</x:v>
      </x:c>
      <x:c r="L1148" s="52" t="n">
        <x:f>IFERROR(H1148/G1148-1,"")</x:f>
        <x:v>0.01566636418859635</x:v>
      </x:c>
      <x:c r="M1148" s="52" t="n">
        <x:f>IFERROR(I1148/H1148-1,"")</x:f>
        <x:v>-0.01064002599090319</x:v>
      </x:c>
      <x:c r="N1148" s="52" t="n">
        <x:f>IFERROR(J1148/I1148-1,"")</x:f>
        <x:v>0.1409049861557865</x:v>
      </x:c>
      <x:c r="O1148" s="52" t="n">
        <x:f>IFERROR(K1148/J1148-1,"")</x:f>
        <x:v>0.06122155281250197</x:v>
      </x:c>
      <x:c r="P1148" s="52" t="n">
        <x:f>IFERROR((K1148/G1148)^(1/4)-1,"")</x:f>
        <x:v>0.0502440664563617</x:v>
      </x:c>
      <x:c r="Q1148" s="51" t="n">
        <x:v>90122</x:v>
      </x:c>
      <x:c r="R1148" s="52" t="n">
        <x:f>IFERROR(Q1148/K1148,"")</x:f>
        <x:v>0.555519940824755</x:v>
      </x:c>
      <x:c r="S1148" s="53" t="n">
        <x:v>38078</x:v>
      </x:c>
      <x:c r="T1148" s="50" t="str">
        <x:v>EDINET_company_history</x:v>
      </x:c>
      <x:c r="U1148" s="50" t="str">
        <x:v>日本マスタートラスト信託銀行株式会社（信託口）</x:v>
      </x:c>
      <x:c r="V1148" s="54" t="n">
        <x:v>0.1908</x:v>
      </x:c>
      <x:c r="W1148" s="50" t="str">
        <x:v>山道裕己 / 岩永守幸</x:v>
      </x:c>
      <x:c r="X1148" s="50" t="b">
        <x:f>AND(COUNT(L1148:O1148)=4,L1148&gt;='設定'!$B$6,M1148&gt;='設定'!$B$6,N1148&gt;='設定'!$B$6,O1148&gt;='設定'!$B$6)</x:f>
        <x:v>0</x:v>
      </x:c>
      <x:c r="Y1148" s="50" t="b">
        <x:f>AND(COUNT(G1148:K1148)=5,P1148&gt;='設定'!$B$7)</x:f>
        <x:v>0</x:v>
      </x:c>
      <x:c r="Z1148" s="50" t="b">
        <x:f>AND(ISNUMBER(R1148),R1148&gt;='設定'!$B$8)</x:f>
        <x:v>1</x:v>
      </x:c>
      <x:c r="AA1148" s="50" t="b">
        <x:f>AND(ISNUMBER(S1148),S1148&gt;=DATE(YEAR('設定'!$B$10)-'設定'!$B$9,MONTH('設定'!$B$10),DAY('設定'!$B$10)))</x:f>
        <x:v>0</x:v>
      </x:c>
      <x:c r="AB1148" s="55" t="b">
        <x:v>0</x:v>
      </x:c>
      <x:c r="AC1148" s="55" t="b">
        <x:v>0</x:v>
      </x:c>
      <x:c r="AD1148" s="50" t="n">
        <x:f>IF(X1148,1,0)+IF(Z1148,1,0)+IF(AA1148,1,0)+IF(AB1148,1,0)</x:f>
        <x:v>1</x:v>
      </x:c>
      <x:c r="AE1148" s="50" t="n">
        <x:f>IF(Y1148,1,0)+IF(Z1148,1,0)+IF(AA1148,1,0)+IF(AB1148,1,0)</x:f>
        <x:v>1</x:v>
      </x:c>
      <x:c r="AF1148" s="50" t="n">
        <x:f>IF(Y1148,1,0)+IF(Z1148,1,0)+IF(AA1148,1,0)+IF(AC1148,1,0)</x:f>
        <x:v>1</x:v>
      </x:c>
      <x:c r="AG1148" s="53" t="n">
        <x:v>44348</x:v>
      </x:c>
      <x:c r="AH1148" s="50" t="str">
        <x:v>S100VXCQ</x:v>
      </x:c>
      <x:c r="AI1148" s="50" t="str">
        <x:v>RevenueIFRSSummaryOfBusinessResults</x:v>
      </x:c>
      <x:c r="AJ1148" s="50" t="str">
        <x:v>OperatingProfitLossIFRS</x:v>
      </x:c>
      <x:c r="AK1148" s="53" t="n">
        <x:v>45747</x:v>
      </x:c>
      <x:c r="AL1148" s="50" t="str">
        <x:v>365/365/365/366/365</x:v>
      </x:c>
      <x:c r="AM1148" s="51" t="n">
        <x:v>1044577366</x:v>
      </x:c>
      <x:c r="AN1148" s="51" t="n">
        <x:v>2008.5</x:v>
      </x:c>
      <x:c r="AO1148" s="51" t="n">
        <x:f>IFERROR(AM1148*AN1148,"")</x:f>
        <x:v>2098033639611</x:v>
      </x:c>
      <x:c r="AP1148" s="56" t="n">
        <x:f>IFERROR(AO1148/(K1148*1000000),"")</x:f>
        <x:v>12.932464030148555</x:v>
      </x:c>
      <x:c r="AQ1148" s="57" t="n">
        <x:v>7666835280</x:v>
      </x:c>
      <x:c r="AR1148" s="52" t="n">
        <x:v>0.2867193365148351</x:v>
      </x:c>
      <x:c r="AS1148" s="52" t="n">
        <x:v>-0.3860864072143869</x:v>
      </x:c>
      <x:c r="AT1148" s="55" t="b">
        <x:v>1</x:v>
      </x:c>
      <x:c r="AU1148" s="50"/>
      <x:c r="AV1148" s="58" t="n">
        <x:v>-0.1406426499846191</x:v>
      </x:c>
      <x:c r="AW1148" s="50" t="n">
        <x:v>2810</x:v>
      </x:c>
      <x:c r="AX1148" s="50" t="str">
        <x:v>Core Moat</x:v>
      </x:c>
      <x:c r="AY1148" s="50" t="str">
        <x:v>目立つ機械的警告なし（定性確認は別途必要）</x:v>
      </x:c>
      <x:c r="AZ1148" s="59" t="str">
        <x:v>2025-06-13 16:41</x:v>
      </x:c>
      <x:c r="BA1148" s="53" t="n">
        <x:v>38078</x:v>
      </x:c>
      <x:c r="BB1148" s="50"/>
      <x:c r="BC1148" s="50"/>
      <x:c r="BD1148" s="50" t="str">
        <x:v>TOPIX Large70</x:v>
      </x:c>
    </x:row>
    <x:row r="1149">
      <x:c r="A1149" s="50" t="n">
        <x:v>1148</x:v>
      </x:c>
      <x:c r="B1149" s="50" t="str">
        <x:v>6284</x:v>
      </x:c>
      <x:c r="C1149" s="50" t="str">
        <x:v>6284.T</x:v>
      </x:c>
      <x:c r="D1149" s="50" t="str">
        <x:v>NISSEI ASB MACHINE CO.,LTD.</x:v>
      </x:c>
      <x:c r="E1149" s="50" t="str">
        <x:v>Prime Market (Domestic)</x:v>
      </x:c>
      <x:c r="F1149" s="50" t="str">
        <x:v>Machinery</x:v>
      </x:c>
      <x:c r="G1149" s="51" t="n">
        <x:v>35890</x:v>
      </x:c>
      <x:c r="H1149" s="51" t="n">
        <x:v>30277</x:v>
      </x:c>
      <x:c r="I1149" s="51" t="n">
        <x:v>34798</x:v>
      </x:c>
      <x:c r="J1149" s="51" t="n">
        <x:v>36778</x:v>
      </x:c>
      <x:c r="K1149" s="51" t="n">
        <x:v>43654</x:v>
      </x:c>
      <x:c r="L1149" s="52" t="n">
        <x:f>IFERROR(H1149/G1149-1,"")</x:f>
        <x:v>-0.15639453886876564</x:v>
      </x:c>
      <x:c r="M1149" s="52" t="n">
        <x:f>IFERROR(I1149/H1149-1,"")</x:f>
        <x:v>0.1493212669683257</x:v>
      </x:c>
      <x:c r="N1149" s="52" t="n">
        <x:f>IFERROR(J1149/I1149-1,"")</x:f>
        <x:v>0.05689982182884079</x:v>
      </x:c>
      <x:c r="O1149" s="52" t="n">
        <x:f>IFERROR(K1149/J1149-1,"")</x:f>
        <x:v>0.1869595954102996</x:v>
      </x:c>
      <x:c r="P1149" s="52" t="n">
        <x:f>IFERROR((K1149/G1149)^(1/4)-1,"")</x:f>
        <x:v>0.0501773479740073</x:v>
      </x:c>
      <x:c r="Q1149" s="51" t="n">
        <x:v>10641</x:v>
      </x:c>
      <x:c r="R1149" s="52" t="n">
        <x:f>IFERROR(Q1149/K1149,"")</x:f>
        <x:v>0.24375773125028635</x:v>
      </x:c>
      <x:c r="S1149" s="53" t="n">
        <x:v>38322</x:v>
      </x:c>
      <x:c r="T1149" s="50" t="str">
        <x:v>EDINET_company_history</x:v>
      </x:c>
      <x:c r="U1149" s="50" t="str">
        <x:v>エー・エス・ビー インコーポレーテッド株式会社</x:v>
      </x:c>
      <x:c r="V1149" s="54" t="n">
        <x:v>0.4358</x:v>
      </x:c>
      <x:c r="W1149" s="50" t="str">
        <x:v>青木 大一 / 藤原 誠 / 青木 高太</x:v>
      </x:c>
      <x:c r="X1149" s="50" t="b">
        <x:f>AND(COUNT(L1149:O1149)=4,L1149&gt;='設定'!$B$6,M1149&gt;='設定'!$B$6,N1149&gt;='設定'!$B$6,O1149&gt;='設定'!$B$6)</x:f>
        <x:v>0</x:v>
      </x:c>
      <x:c r="Y1149" s="50" t="b">
        <x:f>AND(COUNT(G1149:K1149)=5,P1149&gt;='設定'!$B$7)</x:f>
        <x:v>0</x:v>
      </x:c>
      <x:c r="Z1149" s="50" t="b">
        <x:f>AND(ISNUMBER(R1149),R1149&gt;='設定'!$B$8)</x:f>
        <x:v>1</x:v>
      </x:c>
      <x:c r="AA1149" s="50" t="b">
        <x:f>AND(ISNUMBER(S1149),S1149&gt;=DATE(YEAR('設定'!$B$10)-'設定'!$B$9,MONTH('設定'!$B$10),DAY('設定'!$B$10)))</x:f>
        <x:v>0</x:v>
      </x:c>
      <x:c r="AB1149" s="55" t="b">
        <x:v>0</x:v>
      </x:c>
      <x:c r="AC1149" s="55" t="b">
        <x:v>0</x:v>
      </x:c>
      <x:c r="AD1149" s="50" t="n">
        <x:f>IF(X1149,1,0)+IF(Z1149,1,0)+IF(AA1149,1,0)+IF(AB1149,1,0)</x:f>
        <x:v>1</x:v>
      </x:c>
      <x:c r="AE1149" s="50" t="n">
        <x:f>IF(Y1149,1,0)+IF(Z1149,1,0)+IF(AA1149,1,0)+IF(AB1149,1,0)</x:f>
        <x:v>1</x:v>
      </x:c>
      <x:c r="AF1149" s="50" t="n">
        <x:f>IF(Y1149,1,0)+IF(Z1149,1,0)+IF(AA1149,1,0)+IF(AC1149,1,0)</x:f>
        <x:v>1</x:v>
      </x:c>
      <x:c r="AG1149" s="53" t="n">
        <x:v>44348</x:v>
      </x:c>
      <x:c r="AH1149" s="50" t="str">
        <x:v>S100XB87</x:v>
      </x:c>
      <x:c r="AI1149" s="50" t="str">
        <x:v>NetSalesSummaryOfBusinessResults</x:v>
      </x:c>
      <x:c r="AJ1149" s="50" t="str">
        <x:v>OperatingIncome</x:v>
      </x:c>
      <x:c r="AK1149" s="53" t="n">
        <x:v>45930</x:v>
      </x:c>
      <x:c r="AL1149" s="50" t="str">
        <x:v>365/365/365/366/365</x:v>
      </x:c>
      <x:c r="AM1149" s="51" t="n">
        <x:v>14991108</x:v>
      </x:c>
      <x:c r="AN1149" s="51" t="n">
        <x:v>9370</x:v>
      </x:c>
      <x:c r="AO1149" s="51" t="n">
        <x:f>IFERROR(AM1149*AN1149,"")</x:f>
        <x:v>140466681960</x:v>
      </x:c>
      <x:c r="AP1149" s="56" t="n">
        <x:f>IFERROR(AO1149/(K1149*1000000),"")</x:f>
        <x:v>3.217727629999542</x:v>
      </x:c>
      <x:c r="AQ1149" s="57" t="n">
        <x:v>399742916.6666667</x:v>
      </x:c>
      <x:c r="AR1149" s="52" t="n">
        <x:v>0.3393241641103425</x:v>
      </x:c>
      <x:c r="AS1149" s="52" t="n">
        <x:v>-0.4955116316203508</x:v>
      </x:c>
      <x:c r="AT1149" s="55" t="b">
        <x:v>1</x:v>
      </x:c>
      <x:c r="AU1149" s="50"/>
      <x:c r="AV1149" s="58" t="n">
        <x:v>0.4058357922706746</x:v>
      </x:c>
      <x:c r="AW1149" s="50" t="n">
        <x:v>186</x:v>
      </x:c>
      <x:c r="AX1149" s="50" t="str">
        <x:v>Future Moat</x:v>
      </x:c>
      <x:c r="AY1149" s="50" t="str">
        <x:v>目立つ機械的警告なし（定性確認は別途必要）</x:v>
      </x:c>
      <x:c r="AZ1149" s="59" t="str">
        <x:v>2025-12-18 15:14</x:v>
      </x:c>
      <x:c r="BA1149" s="53" t="n">
        <x:v>38322</x:v>
      </x:c>
      <x:c r="BB1149" s="50"/>
      <x:c r="BC1149" s="50"/>
      <x:c r="BD1149" s="50" t="str">
        <x:v>TOPIX Small 1</x:v>
      </x:c>
    </x:row>
    <x:row r="1150">
      <x:c r="A1150" s="50" t="n">
        <x:v>1149</x:v>
      </x:c>
      <x:c r="B1150" s="50" t="str">
        <x:v>5189</x:v>
      </x:c>
      <x:c r="C1150" s="50" t="str">
        <x:v>5189.T</x:v>
      </x:c>
      <x:c r="D1150" s="50" t="str">
        <x:v>SAKURA RUBBER CO.,LTD.</x:v>
      </x:c>
      <x:c r="E1150" s="50" t="str">
        <x:v>Standard Market(Domestic)</x:v>
      </x:c>
      <x:c r="F1150" s="50" t="str">
        <x:v>Rubber Products</x:v>
      </x:c>
      <x:c r="G1150" s="51" t="n">
        <x:v>10022.238</x:v>
      </x:c>
      <x:c r="H1150" s="51" t="n">
        <x:v>8871.002</x:v>
      </x:c>
      <x:c r="I1150" s="51" t="n">
        <x:v>10691.422</x:v>
      </x:c>
      <x:c r="J1150" s="51" t="n">
        <x:v>13353.719</x:v>
      </x:c>
      <x:c r="K1150" s="51" t="n">
        <x:v>12188.471</x:v>
      </x:c>
      <x:c r="L1150" s="52" t="n">
        <x:f>IFERROR(H1150/G1150-1,"")</x:f>
        <x:v>-0.11486815619425517</x:v>
      </x:c>
      <x:c r="M1150" s="52" t="n">
        <x:f>IFERROR(I1150/H1150-1,"")</x:f>
        <x:v>0.20521018933374147</x:v>
      </x:c>
      <x:c r="N1150" s="52" t="n">
        <x:f>IFERROR(J1150/I1150-1,"")</x:f>
        <x:v>0.2490124325838039</x:v>
      </x:c>
      <x:c r="O1150" s="52" t="n">
        <x:f>IFERROR(K1150/J1150-1,"")</x:f>
        <x:v>-0.08726018572054717</x:v>
      </x:c>
      <x:c r="P1150" s="52" t="n">
        <x:f>IFERROR((K1150/G1150)^(1/4)-1,"")</x:f>
        <x:v>0.05013740785758736</x:v>
      </x:c>
      <x:c r="Q1150" s="51" t="n">
        <x:v>643.732</x:v>
      </x:c>
      <x:c r="R1150" s="52" t="n">
        <x:f>IFERROR(Q1150/K1150,"")</x:f>
        <x:v>0.05281482804528968</x:v>
      </x:c>
      <x:c r="S1150" s="53" t="n">
        <x:v>23437</x:v>
      </x:c>
      <x:c r="T1150" s="50" t="str">
        <x:v>EDINET_company_history</x:v>
      </x:c>
      <x:c r="U1150" s="50" t="str">
        <x:v>中 村 浩 士</x:v>
      </x:c>
      <x:c r="V1150" s="54" t="n">
        <x:v>0.1249</x:v>
      </x:c>
      <x:c r="W1150" s="50" t="str">
        <x:v>中村 浩士 / 岩﨑 哲也</x:v>
      </x:c>
      <x:c r="X1150" s="50" t="b">
        <x:f>AND(COUNT(L1150:O1150)=4,L1150&gt;='設定'!$B$6,M1150&gt;='設定'!$B$6,N1150&gt;='設定'!$B$6,O1150&gt;='設定'!$B$6)</x:f>
        <x:v>0</x:v>
      </x:c>
      <x:c r="Y1150" s="50" t="b">
        <x:f>AND(COUNT(G1150:K1150)=5,P1150&gt;='設定'!$B$7)</x:f>
        <x:v>0</x:v>
      </x:c>
      <x:c r="Z1150" s="50" t="b">
        <x:f>AND(ISNUMBER(R1150),R1150&gt;='設定'!$B$8)</x:f>
        <x:v>0</x:v>
      </x:c>
      <x:c r="AA1150" s="50" t="b">
        <x:f>AND(ISNUMBER(S1150),S1150&gt;=DATE(YEAR('設定'!$B$10)-'設定'!$B$9,MONTH('設定'!$B$10),DAY('設定'!$B$10)))</x:f>
        <x:v>0</x:v>
      </x:c>
      <x:c r="AB1150" s="55" t="b">
        <x:v>1</x:v>
      </x:c>
      <x:c r="AC1150" s="55" t="b">
        <x:v>1</x:v>
      </x:c>
      <x:c r="AD1150" s="50" t="n">
        <x:f>IF(X1150,1,0)+IF(Z1150,1,0)+IF(AA1150,1,0)+IF(AB1150,1,0)</x:f>
        <x:v>1</x:v>
      </x:c>
      <x:c r="AE1150" s="50" t="n">
        <x:f>IF(Y1150,1,0)+IF(Z1150,1,0)+IF(AA1150,1,0)+IF(AB1150,1,0)</x:f>
        <x:v>1</x:v>
      </x:c>
      <x:c r="AF1150" s="50" t="n">
        <x:f>IF(Y1150,1,0)+IF(Z1150,1,0)+IF(AA1150,1,0)+IF(AC1150,1,0)</x:f>
        <x:v>1</x:v>
      </x:c>
      <x:c r="AG1150" s="53" t="n">
        <x:v>44348</x:v>
      </x:c>
      <x:c r="AH1150" s="50" t="str">
        <x:v>S100W7V1</x:v>
      </x:c>
      <x:c r="AI1150" s="50" t="str">
        <x:v>NetSalesSummaryOfBusinessResults</x:v>
      </x:c>
      <x:c r="AJ1150" s="50" t="str">
        <x:v>OperatingIncome</x:v>
      </x:c>
      <x:c r="AK1150" s="53" t="n">
        <x:v>45747</x:v>
      </x:c>
      <x:c r="AL1150" s="50" t="str">
        <x:v>365/365/365/366/365</x:v>
      </x:c>
      <x:c r="AM1150" s="51" t="n">
        <x:v>1934700</x:v>
      </x:c>
      <x:c r="AN1150" s="51" t="n">
        <x:v>2990</x:v>
      </x:c>
      <x:c r="AO1150" s="51" t="n">
        <x:f>IFERROR(AM1150*AN1150,"")</x:f>
        <x:v>5784753000</x:v>
      </x:c>
      <x:c r="AP1150" s="56" t="n">
        <x:f>IFERROR(AO1150/(K1150*1000000),"")</x:f>
        <x:v>0.4746085870820056</x:v>
      </x:c>
      <x:c r="AQ1150" s="57" t="n">
        <x:v>25332176.666666668</x:v>
      </x:c>
      <x:c r="AR1150" s="52" t="n">
        <x:v>0.4629326007968756</x:v>
      </x:c>
      <x:c r="AS1150" s="52" t="n">
        <x:v>-0.5122137953442514</x:v>
      </x:c>
      <x:c r="AT1150" s="55" t="b">
        <x:v>1</x:v>
      </x:c>
      <x:c r="AU1150" s="50"/>
      <x:c r="AV1150" s="58" t="n">
        <x:v>0.0301153248888098</x:v>
      </x:c>
      <x:c r="AW1150" s="50" t="n">
        <x:v>1655</x:v>
      </x:c>
      <x:c r="AX1150" s="50" t="str">
        <x:v>Discovery</x:v>
      </x:c>
      <x:c r="AY1150" s="50" t="str">
        <x:v>目立つ機械的警告なし（定性確認は別途必要）</x:v>
      </x:c>
      <x:c r="AZ1150" s="59" t="str">
        <x:v>2025-06-27 09:53</x:v>
      </x:c>
      <x:c r="BA1150" s="53" t="n">
        <x:v>23437</x:v>
      </x:c>
      <x:c r="BB1150" s="50" t="str">
        <x:v>中村 浩士</x:v>
      </x:c>
      <x:c r="BC1150" s="50"/>
      <x:c r="BD1150" s="50"/>
    </x:row>
    <x:row r="1151">
      <x:c r="A1151" s="50" t="n">
        <x:v>1150</x:v>
      </x:c>
      <x:c r="B1151" s="50" t="str">
        <x:v>7868</x:v>
      </x:c>
      <x:c r="C1151" s="50" t="str">
        <x:v>7868.T</x:v>
      </x:c>
      <x:c r="D1151" s="50" t="str">
        <x:v>KOSAIDO Holdings Co.,Ltd.</x:v>
      </x:c>
      <x:c r="E1151" s="50" t="str">
        <x:v>Prime Market (Domestic)</x:v>
      </x:c>
      <x:c r="F1151" s="50" t="str">
        <x:v>Other Products</x:v>
      </x:c>
      <x:c r="G1151" s="51" t="n">
        <x:v>31497</x:v>
      </x:c>
      <x:c r="H1151" s="51" t="n">
        <x:v>35361</x:v>
      </x:c>
      <x:c r="I1151" s="51" t="n">
        <x:v>36668</x:v>
      </x:c>
      <x:c r="J1151" s="51" t="n">
        <x:v>35457</x:v>
      </x:c>
      <x:c r="K1151" s="51" t="n">
        <x:v>38302</x:v>
      </x:c>
      <x:c r="L1151" s="52" t="n">
        <x:f>IFERROR(H1151/G1151-1,"")</x:f>
        <x:v>0.12267835031907803</x:v>
      </x:c>
      <x:c r="M1151" s="52" t="n">
        <x:f>IFERROR(I1151/H1151-1,"")</x:f>
        <x:v>0.03696162438845052</x:v>
      </x:c>
      <x:c r="N1151" s="52" t="n">
        <x:f>IFERROR(J1151/I1151-1,"")</x:f>
        <x:v>-0.03302607177920802</x:v>
      </x:c>
      <x:c r="O1151" s="52" t="n">
        <x:f>IFERROR(K1151/J1151-1,"")</x:f>
        <x:v>0.08023803480271874</x:v>
      </x:c>
      <x:c r="P1151" s="52" t="n">
        <x:f>IFERROR((K1151/G1151)^(1/4)-1,"")</x:f>
        <x:v>0.05011790961457985</x:v>
      </x:c>
      <x:c r="Q1151" s="51" t="n">
        <x:v>8302</x:v>
      </x:c>
      <x:c r="R1151" s="52" t="n">
        <x:f>IFERROR(Q1151/K1151,"")</x:f>
        <x:v>0.2167510834943345</x:v>
      </x:c>
      <x:c r="S1151" s="53" t="n">
        <x:v>35643</x:v>
      </x:c>
      <x:c r="T1151" s="50" t="str">
        <x:v>EDINET_company_history</x:v>
      </x:c>
      <x:c r="U1151" s="50" t="str">
        <x:v>グローバルワーカー派遣株式会社</x:v>
      </x:c>
      <x:c r="V1151" s="54" t="n">
        <x:v>0.1393</x:v>
      </x:c>
      <x:c r="W1151" s="50" t="str">
        <x:v>羅 怡文 / 前川 雅彦</x:v>
      </x:c>
      <x:c r="X1151" s="50" t="b">
        <x:f>AND(COUNT(L1151:O1151)=4,L1151&gt;='設定'!$B$6,M1151&gt;='設定'!$B$6,N1151&gt;='設定'!$B$6,O1151&gt;='設定'!$B$6)</x:f>
        <x:v>0</x:v>
      </x:c>
      <x:c r="Y1151" s="50" t="b">
        <x:f>AND(COUNT(G1151:K1151)=5,P1151&gt;='設定'!$B$7)</x:f>
        <x:v>0</x:v>
      </x:c>
      <x:c r="Z1151" s="50" t="b">
        <x:f>AND(ISNUMBER(R1151),R1151&gt;='設定'!$B$8)</x:f>
        <x:v>1</x:v>
      </x:c>
      <x:c r="AA1151" s="50" t="b">
        <x:f>AND(ISNUMBER(S1151),S1151&gt;=DATE(YEAR('設定'!$B$10)-'設定'!$B$9,MONTH('設定'!$B$10),DAY('設定'!$B$10)))</x:f>
        <x:v>0</x:v>
      </x:c>
      <x:c r="AB1151" s="55" t="b">
        <x:v>0</x:v>
      </x:c>
      <x:c r="AC1151" s="55" t="b">
        <x:v>0</x:v>
      </x:c>
      <x:c r="AD1151" s="50" t="n">
        <x:f>IF(X1151,1,0)+IF(Z1151,1,0)+IF(AA1151,1,0)+IF(AB1151,1,0)</x:f>
        <x:v>1</x:v>
      </x:c>
      <x:c r="AE1151" s="50" t="n">
        <x:f>IF(Y1151,1,0)+IF(Z1151,1,0)+IF(AA1151,1,0)+IF(AB1151,1,0)</x:f>
        <x:v>1</x:v>
      </x:c>
      <x:c r="AF1151" s="50" t="n">
        <x:f>IF(Y1151,1,0)+IF(Z1151,1,0)+IF(AA1151,1,0)+IF(AC1151,1,0)</x:f>
        <x:v>1</x:v>
      </x:c>
      <x:c r="AG1151" s="53" t="n">
        <x:v>44348</x:v>
      </x:c>
      <x:c r="AH1151" s="50" t="str">
        <x:v>S100W6HP</x:v>
      </x:c>
      <x:c r="AI1151" s="50" t="str">
        <x:v>NetSalesSummaryOfBusinessResults</x:v>
      </x:c>
      <x:c r="AJ1151" s="50" t="str">
        <x:v>OperatingIncome</x:v>
      </x:c>
      <x:c r="AK1151" s="53" t="n">
        <x:v>45747</x:v>
      </x:c>
      <x:c r="AL1151" s="50" t="str">
        <x:v>365/365/365/366/365</x:v>
      </x:c>
      <x:c r="AM1151" s="51" t="n">
        <x:v>141236645</x:v>
      </x:c>
      <x:c r="AN1151" s="51" t="n">
        <x:v>628</x:v>
      </x:c>
      <x:c r="AO1151" s="51" t="n">
        <x:f>IFERROR(AM1151*AN1151,"")</x:f>
        <x:v>88696613060</x:v>
      </x:c>
      <x:c r="AP1151" s="56" t="n">
        <x:f>IFERROR(AO1151/(K1151*1000000),"")</x:f>
        <x:v>2.3157175358989086</x:v>
      </x:c>
      <x:c r="AQ1151" s="57" t="n">
        <x:v>1392469978.3333333</x:v>
      </x:c>
      <x:c r="AR1151" s="52" t="n">
        <x:v>0.4998709715956285</x:v>
      </x:c>
      <x:c r="AS1151" s="52" t="n">
        <x:v>-0.6173036443080939</x:v>
      </x:c>
      <x:c r="AT1151" s="55" t="b">
        <x:v>1</x:v>
      </x:c>
      <x:c r="AU1151" s="50"/>
      <x:c r="AV1151" s="58" t="n">
        <x:v>-0.2926404142490179</x:v>
      </x:c>
      <x:c r="AW1151" s="50" t="n">
        <x:v>3267</x:v>
      </x:c>
      <x:c r="AX1151" s="50" t="str">
        <x:v>Transformation Moat</x:v>
      </x:c>
      <x:c r="AY1151" s="50" t="str">
        <x:v>ローカル5年最大下落率-60%以下</x:v>
      </x:c>
      <x:c r="AZ1151" s="59" t="str">
        <x:v>2025-06-26 12:05</x:v>
      </x:c>
      <x:c r="BA1151" s="53" t="n">
        <x:v>35643</x:v>
      </x:c>
      <x:c r="BB1151" s="50"/>
      <x:c r="BC1151" s="50"/>
      <x:c r="BD1151" s="50" t="str">
        <x:v>TOPIX Small 2</x:v>
      </x:c>
    </x:row>
    <x:row r="1152">
      <x:c r="A1152" s="50" t="n">
        <x:v>1151</x:v>
      </x:c>
      <x:c r="B1152" s="50" t="str">
        <x:v>9795</x:v>
      </x:c>
      <x:c r="C1152" s="50" t="str">
        <x:v>9795.T</x:v>
      </x:c>
      <x:c r="D1152" s="50" t="str">
        <x:v>STEP CO.,LTD.</x:v>
      </x:c>
      <x:c r="E1152" s="50" t="str">
        <x:v>Prime Market (Domestic)</x:v>
      </x:c>
      <x:c r="F1152" s="50" t="str">
        <x:v>Services</x:v>
      </x:c>
      <x:c r="G1152" s="51" t="n">
        <x:v>13036.092</x:v>
      </x:c>
      <x:c r="H1152" s="51" t="n">
        <x:v>13653.445</x:v>
      </x:c>
      <x:c r="I1152" s="51" t="n">
        <x:v>14442.008</x:v>
      </x:c>
      <x:c r="J1152" s="51" t="n">
        <x:v>15098.935</x:v>
      </x:c>
      <x:c r="K1152" s="51" t="n">
        <x:v>15846.886</x:v>
      </x:c>
      <x:c r="L1152" s="52" t="n">
        <x:f>IFERROR(H1152/G1152-1,"")</x:f>
        <x:v>0.047357214109872814</x:v>
      </x:c>
      <x:c r="M1152" s="52" t="n">
        <x:f>IFERROR(I1152/H1152-1,"")</x:f>
        <x:v>0.0577556067351499</x:v>
      </x:c>
      <x:c r="N1152" s="52" t="n">
        <x:f>IFERROR(J1152/I1152-1,"")</x:f>
        <x:v>0.045487234185163095</x:v>
      </x:c>
      <x:c r="O1152" s="52" t="n">
        <x:f>IFERROR(K1152/J1152-1,"")</x:f>
        <x:v>0.04953667261962513</x:v>
      </x:c>
      <x:c r="P1152" s="52" t="n">
        <x:f>IFERROR((K1152/G1152)^(1/4)-1,"")</x:f>
        <x:v>0.05002376679230003</x:v>
      </x:c>
      <x:c r="Q1152" s="51" t="n">
        <x:v>3780.121</x:v>
      </x:c>
      <x:c r="R1152" s="52" t="n">
        <x:f>IFERROR(Q1152/K1152,"")</x:f>
        <x:v>0.2385403037543149</x:v>
      </x:c>
      <x:c r="S1152" s="53" t="n">
        <x:v>38322</x:v>
      </x:c>
      <x:c r="T1152" s="50" t="str">
        <x:v>EDINET_company_history</x:v>
      </x:c>
      <x:c r="U1152" s="50" t="str">
        <x:v>有限会社ケー・プランニング</x:v>
      </x:c>
      <x:c r="V1152" s="54" t="n">
        <x:v>0.3583</x:v>
      </x:c>
      <x:c r="W1152" s="50" t="str">
        <x:v>龍 井 郷 二 / 遠 藤 陽 介</x:v>
      </x:c>
      <x:c r="X1152" s="50" t="b">
        <x:f>AND(COUNT(L1152:O1152)=4,L1152&gt;='設定'!$B$6,M1152&gt;='設定'!$B$6,N1152&gt;='設定'!$B$6,O1152&gt;='設定'!$B$6)</x:f>
        <x:v>0</x:v>
      </x:c>
      <x:c r="Y1152" s="50" t="b">
        <x:f>AND(COUNT(G1152:K1152)=5,P1152&gt;='設定'!$B$7)</x:f>
        <x:v>0</x:v>
      </x:c>
      <x:c r="Z1152" s="50" t="b">
        <x:f>AND(ISNUMBER(R1152),R1152&gt;='設定'!$B$8)</x:f>
        <x:v>1</x:v>
      </x:c>
      <x:c r="AA1152" s="50" t="b">
        <x:f>AND(ISNUMBER(S1152),S1152&gt;=DATE(YEAR('設定'!$B$10)-'設定'!$B$9,MONTH('設定'!$B$10),DAY('設定'!$B$10)))</x:f>
        <x:v>0</x:v>
      </x:c>
      <x:c r="AB1152" s="55" t="b">
        <x:v>0</x:v>
      </x:c>
      <x:c r="AC1152" s="55" t="b">
        <x:v>0</x:v>
      </x:c>
      <x:c r="AD1152" s="50" t="n">
        <x:f>IF(X1152,1,0)+IF(Z1152,1,0)+IF(AA1152,1,0)+IF(AB1152,1,0)</x:f>
        <x:v>1</x:v>
      </x:c>
      <x:c r="AE1152" s="50" t="n">
        <x:f>IF(Y1152,1,0)+IF(Z1152,1,0)+IF(AA1152,1,0)+IF(AB1152,1,0)</x:f>
        <x:v>1</x:v>
      </x:c>
      <x:c r="AF1152" s="50" t="n">
        <x:f>IF(Y1152,1,0)+IF(Z1152,1,0)+IF(AA1152,1,0)+IF(AC1152,1,0)</x:f>
        <x:v>1</x:v>
      </x:c>
      <x:c r="AG1152" s="53" t="n">
        <x:v>44348</x:v>
      </x:c>
      <x:c r="AH1152" s="50" t="str">
        <x:v>S100X9C6</x:v>
      </x:c>
      <x:c r="AI1152" s="50" t="str">
        <x:v>NetSalesSummaryOfBusinessResults</x:v>
      </x:c>
      <x:c r="AJ1152" s="50" t="str">
        <x:v>OperatingIncome</x:v>
      </x:c>
      <x:c r="AK1152" s="53" t="n">
        <x:v>45930</x:v>
      </x:c>
      <x:c r="AL1152" s="50" t="str">
        <x:v>365/365/365/366/365</x:v>
      </x:c>
      <x:c r="AM1152" s="51" t="n">
        <x:v>15771400</x:v>
      </x:c>
      <x:c r="AN1152" s="51" t="n">
        <x:v>2183</x:v>
      </x:c>
      <x:c r="AO1152" s="51" t="n">
        <x:f>IFERROR(AM1152*AN1152,"")</x:f>
        <x:v>34428966200</x:v>
      </x:c>
      <x:c r="AP1152" s="56" t="n">
        <x:f>IFERROR(AO1152/(K1152*1000000),"")</x:f>
        <x:v>2.1726013678649547</x:v>
      </x:c>
      <x:c r="AQ1152" s="57" t="n">
        <x:v>36396038.333333336</x:v>
      </x:c>
      <x:c r="AR1152" s="52" t="n">
        <x:v>0.1974958714230715</x:v>
      </x:c>
      <x:c r="AS1152" s="52" t="n">
        <x:v>-0.1423981736516067</x:v>
      </x:c>
      <x:c r="AT1152" s="55" t="b">
        <x:v>1</x:v>
      </x:c>
      <x:c r="AU1152" s="50"/>
      <x:c r="AV1152" s="58" t="n">
        <x:v>0.3024558880789393</x:v>
      </x:c>
      <x:c r="AW1152" s="50" t="n">
        <x:v>429</x:v>
      </x:c>
      <x:c r="AX1152" s="50" t="str">
        <x:v>Discovery</x:v>
      </x:c>
      <x:c r="AY1152" s="50" t="str">
        <x:v>目立つ機械的警告なし（定性確認は別途必要）</x:v>
      </x:c>
      <x:c r="AZ1152" s="59" t="str">
        <x:v>2025-12-10 14:43</x:v>
      </x:c>
      <x:c r="BA1152" s="53" t="n">
        <x:v>38322</x:v>
      </x:c>
      <x:c r="BB1152" s="50"/>
      <x:c r="BC1152" s="50"/>
      <x:c r="BD1152" s="50" t="str">
        <x:v>TOPIX Small 2</x:v>
      </x:c>
    </x:row>
    <x:row r="1153">
      <x:c r="A1153" s="50" t="n">
        <x:v>1152</x:v>
      </x:c>
      <x:c r="B1153" s="50" t="str">
        <x:v>8570</x:v>
      </x:c>
      <x:c r="C1153" s="50" t="str">
        <x:v>8570.T</x:v>
      </x:c>
      <x:c r="D1153" s="50" t="str">
        <x:v>AEON Financial Service Co.,Ltd.</x:v>
      </x:c>
      <x:c r="E1153" s="50" t="str">
        <x:v>Prime Market (Domestic)</x:v>
      </x:c>
      <x:c r="F1153" s="50" t="str">
        <x:v>Other Financing Business</x:v>
      </x:c>
      <x:c r="G1153" s="51" t="n">
        <x:v>470657</x:v>
      </x:c>
      <x:c r="H1153" s="51" t="n">
        <x:v>451767</x:v>
      </x:c>
      <x:c r="I1153" s="51" t="n">
        <x:v>485608</x:v>
      </x:c>
      <x:c r="J1153" s="51" t="n">
        <x:v>533262</x:v>
      </x:c>
      <x:c r="K1153" s="51" t="n">
        <x:v>569370</x:v>
      </x:c>
      <x:c r="L1153" s="52" t="n">
        <x:f>IFERROR(H1153/G1153-1,"")</x:f>
        <x:v>-0.04013538521683524</x:v>
      </x:c>
      <x:c r="M1153" s="52" t="n">
        <x:f>IFERROR(I1153/H1153-1,"")</x:f>
        <x:v>0.07490808314905695</x:v>
      </x:c>
      <x:c r="N1153" s="52" t="n">
        <x:f>IFERROR(J1153/I1153-1,"")</x:f>
        <x:v>0.0981326502034563</x:v>
      </x:c>
      <x:c r="O1153" s="52" t="n">
        <x:f>IFERROR(K1153/J1153-1,"")</x:f>
        <x:v>0.06771155642067117</x:v>
      </x:c>
      <x:c r="P1153" s="52" t="n">
        <x:f>IFERROR((K1153/G1153)^(1/4)-1,"")</x:f>
        <x:v>0.048751305770409425</x:v>
      </x:c>
      <x:c r="Q1153" s="51" t="n">
        <x:v>60655</x:v>
      </x:c>
      <x:c r="R1153" s="52" t="n">
        <x:f>IFERROR(Q1153/K1153,"")</x:f>
        <x:v>0.10653002441294765</x:v>
      </x:c>
      <x:c r="S1153" s="53" t="n">
        <x:v>34943</x:v>
      </x:c>
      <x:c r="T1153" s="50" t="str">
        <x:v>EDINET_company_history</x:v>
      </x:c>
      <x:c r="U1153" s="50" t="str">
        <x:v>イオン株式会社</x:v>
      </x:c>
      <x:c r="V1153" s="54" t="n">
        <x:v>0.4817</x:v>
      </x:c>
      <x:c r="W1153" s="50" t="str">
        <x:v>深山 友晴</x:v>
      </x:c>
      <x:c r="X1153" s="50" t="b">
        <x:f>AND(COUNT(L1153:O1153)=4,L1153&gt;='設定'!$B$6,M1153&gt;='設定'!$B$6,N1153&gt;='設定'!$B$6,O1153&gt;='設定'!$B$6)</x:f>
        <x:v>0</x:v>
      </x:c>
      <x:c r="Y1153" s="50" t="b">
        <x:f>AND(COUNT(G1153:K1153)=5,P1153&gt;='設定'!$B$7)</x:f>
        <x:v>0</x:v>
      </x:c>
      <x:c r="Z1153" s="50" t="b">
        <x:f>AND(ISNUMBER(R1153),R1153&gt;='設定'!$B$8)</x:f>
        <x:v>1</x:v>
      </x:c>
      <x:c r="AA1153" s="50" t="b">
        <x:f>AND(ISNUMBER(S1153),S1153&gt;=DATE(YEAR('設定'!$B$10)-'設定'!$B$9,MONTH('設定'!$B$10),DAY('設定'!$B$10)))</x:f>
        <x:v>0</x:v>
      </x:c>
      <x:c r="AB1153" s="55" t="b">
        <x:v>0</x:v>
      </x:c>
      <x:c r="AC1153" s="55" t="b">
        <x:v>0</x:v>
      </x:c>
      <x:c r="AD1153" s="50" t="n">
        <x:f>IF(X1153,1,0)+IF(Z1153,1,0)+IF(AA1153,1,0)+IF(AB1153,1,0)</x:f>
        <x:v>1</x:v>
      </x:c>
      <x:c r="AE1153" s="50" t="n">
        <x:f>IF(Y1153,1,0)+IF(Z1153,1,0)+IF(AA1153,1,0)+IF(AB1153,1,0)</x:f>
        <x:v>1</x:v>
      </x:c>
      <x:c r="AF1153" s="50" t="n">
        <x:f>IF(Y1153,1,0)+IF(Z1153,1,0)+IF(AA1153,1,0)+IF(AC1153,1,0)</x:f>
        <x:v>1</x:v>
      </x:c>
      <x:c r="AG1153" s="53" t="n">
        <x:v>44348</x:v>
      </x:c>
      <x:c r="AH1153" s="50" t="str">
        <x:v>S100Y53G</x:v>
      </x:c>
      <x:c r="AI1153" s="50" t="str">
        <x:v>OperatingRevenue1SummaryOfBusinessResults</x:v>
      </x:c>
      <x:c r="AJ1153" s="50" t="str">
        <x:v>OperatingIncome</x:v>
      </x:c>
      <x:c r="AK1153" s="53" t="n">
        <x:v>46081</x:v>
      </x:c>
      <x:c r="AL1153" s="50" t="str">
        <x:v>365/365/366/365/365</x:v>
      </x:c>
      <x:c r="AM1153" s="51" t="n">
        <x:v>215884228</x:v>
      </x:c>
      <x:c r="AN1153" s="51" t="n">
        <x:v>1450.5</x:v>
      </x:c>
      <x:c r="AO1153" s="51" t="n">
        <x:f>IFERROR(AM1153*AN1153,"")</x:f>
        <x:v>313140072714</x:v>
      </x:c>
      <x:c r="AP1153" s="56" t="n">
        <x:f>IFERROR(AO1153/(K1153*1000000),"")</x:f>
        <x:v>0.5499764172927973</x:v>
      </x:c>
      <x:c r="AQ1153" s="57" t="n">
        <x:v>951959181.6666666</x:v>
      </x:c>
      <x:c r="AR1153" s="52" t="n">
        <x:v>0.2609016587641362</x:v>
      </x:c>
      <x:c r="AS1153" s="52" t="n">
        <x:v>-0.30636866863013</x:v>
      </x:c>
      <x:c r="AT1153" s="55" t="b">
        <x:v>1</x:v>
      </x:c>
      <x:c r="AU1153" s="50"/>
      <x:c r="AV1153" s="58" t="n">
        <x:v>-0.0677394880767931</x:v>
      </x:c>
      <x:c r="AW1153" s="50" t="n">
        <x:v>2390</x:v>
      </x:c>
      <x:c r="AX1153" s="50" t="str">
        <x:v>Core Moat</x:v>
      </x:c>
      <x:c r="AY1153" s="50" t="str">
        <x:v>目立つ機械的警告なし（定性確認は別途必要）</x:v>
      </x:c>
      <x:c r="AZ1153" s="59" t="str">
        <x:v>2026-05-19 16:55</x:v>
      </x:c>
      <x:c r="BA1153" s="53" t="n">
        <x:v>34943</x:v>
      </x:c>
      <x:c r="BB1153" s="50"/>
      <x:c r="BC1153" s="50"/>
      <x:c r="BD1153" s="50" t="str">
        <x:v>TOPIX Mid400</x:v>
      </x:c>
    </x:row>
    <x:row r="1154">
      <x:c r="A1154" s="50" t="n">
        <x:v>1153</x:v>
      </x:c>
      <x:c r="B1154" s="50" t="str">
        <x:v>7823</x:v>
      </x:c>
      <x:c r="C1154" s="50" t="str">
        <x:v>7823.T</x:v>
      </x:c>
      <x:c r="D1154" s="50" t="str">
        <x:v>ARTNATURE INC.</x:v>
      </x:c>
      <x:c r="E1154" s="50" t="str">
        <x:v>Standard Market(Domestic)</x:v>
      </x:c>
      <x:c r="F1154" s="50" t="str">
        <x:v>Other Products</x:v>
      </x:c>
      <x:c r="G1154" s="51" t="n">
        <x:v>35868</x:v>
      </x:c>
      <x:c r="H1154" s="51" t="n">
        <x:v>40437</x:v>
      </x:c>
      <x:c r="I1154" s="51" t="n">
        <x:v>43209</x:v>
      </x:c>
      <x:c r="J1154" s="51" t="n">
        <x:v>42850</x:v>
      </x:c>
      <x:c r="K1154" s="51" t="n">
        <x:v>43340</x:v>
      </x:c>
      <x:c r="L1154" s="52" t="n">
        <x:f>IFERROR(H1154/G1154-1,"")</x:f>
        <x:v>0.12738374038139844</x:v>
      </x:c>
      <x:c r="M1154" s="52" t="n">
        <x:f>IFERROR(I1154/H1154-1,"")</x:f>
        <x:v>0.06855107945693306</x:v>
      </x:c>
      <x:c r="N1154" s="52" t="n">
        <x:f>IFERROR(J1154/I1154-1,"")</x:f>
        <x:v>-0.008308454257214937</x:v>
      </x:c>
      <x:c r="O1154" s="52" t="n">
        <x:f>IFERROR(K1154/J1154-1,"")</x:f>
        <x:v>0.011435239206534442</x:v>
      </x:c>
      <x:c r="P1154" s="52" t="n">
        <x:f>IFERROR((K1154/G1154)^(1/4)-1,"")</x:f>
        <x:v>0.04844447751803771</x:v>
      </x:c>
      <x:c r="Q1154" s="51" t="n">
        <x:v>2181</x:v>
      </x:c>
      <x:c r="R1154" s="52" t="n">
        <x:f>IFERROR(Q1154/K1154,"")</x:f>
        <x:v>0.050323027226580525</x:v>
      </x:c>
      <x:c r="S1154" s="53" t="n">
        <x:v>39114</x:v>
      </x:c>
      <x:c r="T1154" s="50" t="str">
        <x:v>EDINET_company_history</x:v>
      </x:c>
      <x:c r="U1154" s="50" t="str">
        <x:v>五十嵐 祥剛</x:v>
      </x:c>
      <x:c r="V1154" s="54" t="n">
        <x:v>0.1861</x:v>
      </x:c>
      <x:c r="W1154" s="50" t="str">
        <x:v>五十嵐 祥剛</x:v>
      </x:c>
      <x:c r="X1154" s="50" t="b">
        <x:f>AND(COUNT(L1154:O1154)=4,L1154&gt;='設定'!$B$6,M1154&gt;='設定'!$B$6,N1154&gt;='設定'!$B$6,O1154&gt;='設定'!$B$6)</x:f>
        <x:v>0</x:v>
      </x:c>
      <x:c r="Y1154" s="50" t="b">
        <x:f>AND(COUNT(G1154:K1154)=5,P1154&gt;='設定'!$B$7)</x:f>
        <x:v>0</x:v>
      </x:c>
      <x:c r="Z1154" s="50" t="b">
        <x:f>AND(ISNUMBER(R1154),R1154&gt;='設定'!$B$8)</x:f>
        <x:v>0</x:v>
      </x:c>
      <x:c r="AA1154" s="50" t="b">
        <x:f>AND(ISNUMBER(S1154),S1154&gt;=DATE(YEAR('設定'!$B$10)-'設定'!$B$9,MONTH('設定'!$B$10),DAY('設定'!$B$10)))</x:f>
        <x:v>0</x:v>
      </x:c>
      <x:c r="AB1154" s="55" t="b">
        <x:v>1</x:v>
      </x:c>
      <x:c r="AC1154" s="55" t="b">
        <x:v>1</x:v>
      </x:c>
      <x:c r="AD1154" s="50" t="n">
        <x:f>IF(X1154,1,0)+IF(Z1154,1,0)+IF(AA1154,1,0)+IF(AB1154,1,0)</x:f>
        <x:v>1</x:v>
      </x:c>
      <x:c r="AE1154" s="50" t="n">
        <x:f>IF(Y1154,1,0)+IF(Z1154,1,0)+IF(AA1154,1,0)+IF(AB1154,1,0)</x:f>
        <x:v>1</x:v>
      </x:c>
      <x:c r="AF1154" s="50" t="n">
        <x:f>IF(Y1154,1,0)+IF(Z1154,1,0)+IF(AA1154,1,0)+IF(AC1154,1,0)</x:f>
        <x:v>1</x:v>
      </x:c>
      <x:c r="AG1154" s="53" t="n">
        <x:v>44348</x:v>
      </x:c>
      <x:c r="AH1154" s="50" t="str">
        <x:v>S100W113</x:v>
      </x:c>
      <x:c r="AI1154" s="50" t="str">
        <x:v>NetSalesSummaryOfBusinessResults</x:v>
      </x:c>
      <x:c r="AJ1154" s="50" t="str">
        <x:v>OperatingIncome</x:v>
      </x:c>
      <x:c r="AK1154" s="53" t="n">
        <x:v>45747</x:v>
      </x:c>
      <x:c r="AL1154" s="50" t="str">
        <x:v>365/365/365/366/365</x:v>
      </x:c>
      <x:c r="AM1154" s="51" t="n">
        <x:v>33193000</x:v>
      </x:c>
      <x:c r="AN1154" s="51" t="n">
        <x:v>805</x:v>
      </x:c>
      <x:c r="AO1154" s="51" t="n">
        <x:f>IFERROR(AM1154*AN1154,"")</x:f>
        <x:v>26720365000</x:v>
      </x:c>
      <x:c r="AP1154" s="56" t="n">
        <x:f>IFERROR(AO1154/(K1154*1000000),"")</x:f>
        <x:v>0.6165289570835256</x:v>
      </x:c>
      <x:c r="AQ1154" s="57" t="n">
        <x:v>21750151.666666668</x:v>
      </x:c>
      <x:c r="AR1154" s="52" t="n">
        <x:v>0.2102549080922411</x:v>
      </x:c>
      <x:c r="AS1154" s="52" t="n">
        <x:v>-0.1754487095642971</x:v>
      </x:c>
      <x:c r="AT1154" s="55" t="b">
        <x:v>1</x:v>
      </x:c>
      <x:c r="AU1154" s="50"/>
      <x:c r="AV1154" s="58" t="n">
        <x:v>-0.0408650451547994</x:v>
      </x:c>
      <x:c r="AW1154" s="50" t="n">
        <x:v>2201</x:v>
      </x:c>
      <x:c r="AX1154" s="50" t="str">
        <x:v>Core Moat</x:v>
      </x:c>
      <x:c r="AY1154" s="50" t="str">
        <x:v>目立つ機械的警告なし（定性確認は別途必要）</x:v>
      </x:c>
      <x:c r="AZ1154" s="59" t="str">
        <x:v>2025-06-23 10:00</x:v>
      </x:c>
      <x:c r="BA1154" s="53" t="n">
        <x:v>39114</x:v>
      </x:c>
      <x:c r="BB1154" s="50" t="str">
        <x:v>五十嵐 祥剛</x:v>
      </x:c>
      <x:c r="BC1154" s="50"/>
      <x:c r="BD1154" s="50" t="str">
        <x:v>TOPIX Small 2</x:v>
      </x:c>
    </x:row>
    <x:row r="1155">
      <x:c r="A1155" s="50" t="n">
        <x:v>1154</x:v>
      </x:c>
      <x:c r="B1155" s="50" t="str">
        <x:v>9039</x:v>
      </x:c>
      <x:c r="C1155" s="50" t="str">
        <x:v>9039.T</x:v>
      </x:c>
      <x:c r="D1155" s="50" t="str">
        <x:v>Sakai Moving Service Co.,Ltd.</x:v>
      </x:c>
      <x:c r="E1155" s="50" t="str">
        <x:v>Prime Market (Domestic)</x:v>
      </x:c>
      <x:c r="F1155" s="50" t="str">
        <x:v>Land Transportation</x:v>
      </x:c>
      <x:c r="G1155" s="51" t="n">
        <x:v>100333</x:v>
      </x:c>
      <x:c r="H1155" s="51" t="n">
        <x:v>103884</x:v>
      </x:c>
      <x:c r="I1155" s="51" t="n">
        <x:v>109556</x:v>
      </x:c>
      <x:c r="J1155" s="51" t="n">
        <x:v>116861</x:v>
      </x:c>
      <x:c r="K1155" s="51" t="n">
        <x:v>121023</x:v>
      </x:c>
      <x:c r="L1155" s="52" t="n">
        <x:f>IFERROR(H1155/G1155-1,"")</x:f>
        <x:v>0.0353921441599474</x:v>
      </x:c>
      <x:c r="M1155" s="52" t="n">
        <x:f>IFERROR(I1155/H1155-1,"")</x:f>
        <x:v>0.05459936082553618</x:v>
      </x:c>
      <x:c r="N1155" s="52" t="n">
        <x:f>IFERROR(J1155/I1155-1,"")</x:f>
        <x:v>0.06667822848588845</x:v>
      </x:c>
      <x:c r="O1155" s="52" t="n">
        <x:f>IFERROR(K1155/J1155-1,"")</x:f>
        <x:v>0.035614961364355935</x:v>
      </x:c>
      <x:c r="P1155" s="52" t="n">
        <x:f>IFERROR((K1155/G1155)^(1/4)-1,"")</x:f>
        <x:v>0.04798732262148531</x:v>
      </x:c>
      <x:c r="Q1155" s="51" t="n">
        <x:v>12925</x:v>
      </x:c>
      <x:c r="R1155" s="52" t="n">
        <x:f>IFERROR(Q1155/K1155,"")</x:f>
        <x:v>0.10679788139444568</x:v>
      </x:c>
      <x:c r="S1155" s="53" t="n">
        <x:v>35339</x:v>
      </x:c>
      <x:c r="T1155" s="50" t="str">
        <x:v>EDINET_company_history</x:v>
      </x:c>
      <x:c r="U1155" s="50" t="str">
        <x:v>株式会社アーイ</x:v>
      </x:c>
      <x:c r="V1155" s="54" t="n">
        <x:v>0.3566</x:v>
      </x:c>
      <x:c r="W1155" s="50" t="str">
        <x:v>田島 哲康 / 居倉 義文</x:v>
      </x:c>
      <x:c r="X1155" s="50" t="b">
        <x:f>AND(COUNT(L1155:O1155)=4,L1155&gt;='設定'!$B$6,M1155&gt;='設定'!$B$6,N1155&gt;='設定'!$B$6,O1155&gt;='設定'!$B$6)</x:f>
        <x:v>0</x:v>
      </x:c>
      <x:c r="Y1155" s="50" t="b">
        <x:f>AND(COUNT(G1155:K1155)=5,P1155&gt;='設定'!$B$7)</x:f>
        <x:v>0</x:v>
      </x:c>
      <x:c r="Z1155" s="50" t="b">
        <x:f>AND(ISNUMBER(R1155),R1155&gt;='設定'!$B$8)</x:f>
        <x:v>1</x:v>
      </x:c>
      <x:c r="AA1155" s="50" t="b">
        <x:f>AND(ISNUMBER(S1155),S1155&gt;=DATE(YEAR('設定'!$B$10)-'設定'!$B$9,MONTH('設定'!$B$10),DAY('設定'!$B$10)))</x:f>
        <x:v>0</x:v>
      </x:c>
      <x:c r="AB1155" s="55" t="b">
        <x:v>0</x:v>
      </x:c>
      <x:c r="AC1155" s="55" t="b">
        <x:v>0</x:v>
      </x:c>
      <x:c r="AD1155" s="50" t="n">
        <x:f>IF(X1155,1,0)+IF(Z1155,1,0)+IF(AA1155,1,0)+IF(AB1155,1,0)</x:f>
        <x:v>1</x:v>
      </x:c>
      <x:c r="AE1155" s="50" t="n">
        <x:f>IF(Y1155,1,0)+IF(Z1155,1,0)+IF(AA1155,1,0)+IF(AB1155,1,0)</x:f>
        <x:v>1</x:v>
      </x:c>
      <x:c r="AF1155" s="50" t="n">
        <x:f>IF(Y1155,1,0)+IF(Z1155,1,0)+IF(AA1155,1,0)+IF(AC1155,1,0)</x:f>
        <x:v>1</x:v>
      </x:c>
      <x:c r="AG1155" s="53" t="n">
        <x:v>44348</x:v>
      </x:c>
      <x:c r="AH1155" s="50" t="str">
        <x:v>S100W1EA</x:v>
      </x:c>
      <x:c r="AI1155" s="50" t="str">
        <x:v>NetSalesSummaryOfBusinessResults</x:v>
      </x:c>
      <x:c r="AJ1155" s="50" t="str">
        <x:v>OperatingIncome</x:v>
      </x:c>
      <x:c r="AK1155" s="53" t="n">
        <x:v>45747</x:v>
      </x:c>
      <x:c r="AL1155" s="50" t="str">
        <x:v>365/365/365/366/365</x:v>
      </x:c>
      <x:c r="AM1155" s="51" t="n">
        <x:v>40659800</x:v>
      </x:c>
      <x:c r="AN1155" s="51" t="n">
        <x:v>2854</x:v>
      </x:c>
      <x:c r="AO1155" s="51" t="n">
        <x:f>IFERROR(AM1155*AN1155,"")</x:f>
        <x:v>116043069200</x:v>
      </x:c>
      <x:c r="AP1155" s="56" t="n">
        <x:f>IFERROR(AO1155/(K1155*1000000),"")</x:f>
        <x:v>0.9588513687480892</x:v>
      </x:c>
      <x:c r="AQ1155" s="57" t="n">
        <x:v>281207035</x:v>
      </x:c>
      <x:c r="AR1155" s="52" t="n">
        <x:v>0.2284342482623967</x:v>
      </x:c>
      <x:c r="AS1155" s="52" t="n">
        <x:v>-0.3537997038501786</x:v>
      </x:c>
      <x:c r="AT1155" s="55" t="b">
        <x:v>1</x:v>
      </x:c>
      <x:c r="AU1155" s="50"/>
      <x:c r="AV1155" s="58" t="n">
        <x:v>0.0102066298548755</x:v>
      </x:c>
      <x:c r="AW1155" s="50" t="n">
        <x:v>1789</x:v>
      </x:c>
      <x:c r="AX1155" s="50" t="str">
        <x:v>Core Moat</x:v>
      </x:c>
      <x:c r="AY1155" s="50" t="str">
        <x:v>目立つ機械的警告なし（定性確認は別途必要）</x:v>
      </x:c>
      <x:c r="AZ1155" s="59" t="str">
        <x:v>2025-06-20 15:07</x:v>
      </x:c>
      <x:c r="BA1155" s="53" t="n">
        <x:v>35339</x:v>
      </x:c>
      <x:c r="BB1155" s="50"/>
      <x:c r="BC1155" s="50"/>
      <x:c r="BD1155" s="50" t="str">
        <x:v>TOPIX Small 1</x:v>
      </x:c>
    </x:row>
    <x:row r="1156">
      <x:c r="A1156" s="50" t="n">
        <x:v>1155</x:v>
      </x:c>
      <x:c r="B1156" s="50" t="str">
        <x:v>5997</x:v>
      </x:c>
      <x:c r="C1156" s="50" t="str">
        <x:v>5997.T</x:v>
      </x:c>
      <x:c r="D1156" s="50" t="str">
        <x:v>KYORITSU AIR TECH INC.</x:v>
      </x:c>
      <x:c r="E1156" s="50" t="str">
        <x:v>Standard Market(Domestic)</x:v>
      </x:c>
      <x:c r="F1156" s="50" t="str">
        <x:v>Metal Products</x:v>
      </x:c>
      <x:c r="G1156" s="51" t="n">
        <x:v>9892.719</x:v>
      </x:c>
      <x:c r="H1156" s="51" t="n">
        <x:v>10596.366</x:v>
      </x:c>
      <x:c r="I1156" s="51" t="n">
        <x:v>11896.916</x:v>
      </x:c>
      <x:c r="J1156" s="51" t="n">
        <x:v>11732.058</x:v>
      </x:c>
      <x:c r="K1156" s="51" t="n">
        <x:v>11923.263</x:v>
      </x:c>
      <x:c r="L1156" s="52" t="n">
        <x:f>IFERROR(H1156/G1156-1,"")</x:f>
        <x:v>0.07112776578410851</x:v>
      </x:c>
      <x:c r="M1156" s="52" t="n">
        <x:f>IFERROR(I1156/H1156-1,"")</x:f>
        <x:v>0.12273547365200477</x:v>
      </x:c>
      <x:c r="N1156" s="52" t="n">
        <x:f>IFERROR(J1156/I1156-1,"")</x:f>
        <x:v>-0.013857204673883405</x:v>
      </x:c>
      <x:c r="O1156" s="52" t="n">
        <x:f>IFERROR(K1156/J1156-1,"")</x:f>
        <x:v>0.01629765212548384</x:v>
      </x:c>
      <x:c r="P1156" s="52" t="n">
        <x:f>IFERROR((K1156/G1156)^(1/4)-1,"")</x:f>
        <x:v>0.047779416643705774</x:v>
      </x:c>
      <x:c r="Q1156" s="51" t="n">
        <x:v>597.947</x:v>
      </x:c>
      <x:c r="R1156" s="52" t="n">
        <x:f>IFERROR(Q1156/K1156,"")</x:f>
        <x:v>0.05014961089091132</x:v>
      </x:c>
      <x:c r="S1156" s="53" t="n">
        <x:v>38322</x:v>
      </x:c>
      <x:c r="T1156" s="50" t="str">
        <x:v>EDINET_company_history</x:v>
      </x:c>
      <x:c r="U1156" s="50" t="str">
        <x:v>久野幸男</x:v>
      </x:c>
      <x:c r="V1156" s="54" t="n">
        <x:v>0.1097</x:v>
      </x:c>
      <x:c r="W1156" s="50" t="str">
        <x:v>久野 幸男</x:v>
      </x:c>
      <x:c r="X1156" s="50" t="b">
        <x:f>AND(COUNT(L1156:O1156)=4,L1156&gt;='設定'!$B$6,M1156&gt;='設定'!$B$6,N1156&gt;='設定'!$B$6,O1156&gt;='設定'!$B$6)</x:f>
        <x:v>0</x:v>
      </x:c>
      <x:c r="Y1156" s="50" t="b">
        <x:f>AND(COUNT(G1156:K1156)=5,P1156&gt;='設定'!$B$7)</x:f>
        <x:v>0</x:v>
      </x:c>
      <x:c r="Z1156" s="50" t="b">
        <x:f>AND(ISNUMBER(R1156),R1156&gt;='設定'!$B$8)</x:f>
        <x:v>0</x:v>
      </x:c>
      <x:c r="AA1156" s="50" t="b">
        <x:f>AND(ISNUMBER(S1156),S1156&gt;=DATE(YEAR('設定'!$B$10)-'設定'!$B$9,MONTH('設定'!$B$10),DAY('設定'!$B$10)))</x:f>
        <x:v>0</x:v>
      </x:c>
      <x:c r="AB1156" s="55" t="b">
        <x:v>1</x:v>
      </x:c>
      <x:c r="AC1156" s="55" t="b">
        <x:v>1</x:v>
      </x:c>
      <x:c r="AD1156" s="50" t="n">
        <x:f>IF(X1156,1,0)+IF(Z1156,1,0)+IF(AA1156,1,0)+IF(AB1156,1,0)</x:f>
        <x:v>1</x:v>
      </x:c>
      <x:c r="AE1156" s="50" t="n">
        <x:f>IF(Y1156,1,0)+IF(Z1156,1,0)+IF(AA1156,1,0)+IF(AB1156,1,0)</x:f>
        <x:v>1</x:v>
      </x:c>
      <x:c r="AF1156" s="50" t="n">
        <x:f>IF(Y1156,1,0)+IF(Z1156,1,0)+IF(AA1156,1,0)+IF(AC1156,1,0)</x:f>
        <x:v>1</x:v>
      </x:c>
      <x:c r="AG1156" s="53" t="n">
        <x:v>44348</x:v>
      </x:c>
      <x:c r="AH1156" s="50" t="str">
        <x:v>S100XUIL</x:v>
      </x:c>
      <x:c r="AI1156" s="50" t="str">
        <x:v>NetSalesSummaryOfBusinessResults</x:v>
      </x:c>
      <x:c r="AJ1156" s="50" t="str">
        <x:v>OperatingIncome</x:v>
      </x:c>
      <x:c r="AK1156" s="53" t="n">
        <x:v>46022</x:v>
      </x:c>
      <x:c r="AL1156" s="50" t="str">
        <x:v>365/365/365/366/365</x:v>
      </x:c>
      <x:c r="AM1156" s="51" t="n">
        <x:v>4824700</x:v>
      </x:c>
      <x:c r="AN1156" s="51" t="n">
        <x:v>797</x:v>
      </x:c>
      <x:c r="AO1156" s="51" t="n">
        <x:f>IFERROR(AM1156*AN1156,"")</x:f>
        <x:v>3845285900</x:v>
      </x:c>
      <x:c r="AP1156" s="56" t="n">
        <x:f>IFERROR(AO1156/(K1156*1000000),"")</x:f>
        <x:v>0.3225028165528178</x:v>
      </x:c>
      <x:c r="AQ1156" s="57" t="n">
        <x:v>3600705</x:v>
      </x:c>
      <x:c r="AR1156" s="52" t="n">
        <x:v>0.2126197787006896</x:v>
      </x:c>
      <x:c r="AS1156" s="52" t="n">
        <x:v>-0.263795446077366</x:v>
      </x:c>
      <x:c r="AT1156" s="55" t="b">
        <x:v>0</x:v>
      </x:c>
      <x:c r="AU1156" s="50" t="str">
        <x:v>low_liquidity</x:v>
      </x:c>
      <x:c r="AV1156" s="58" t="n">
        <x:v>0.2033879040148344</x:v>
      </x:c>
      <x:c r="AW1156" s="50" t="n">
        <x:v>691</x:v>
      </x:c>
      <x:c r="AX1156" s="50" t="str">
        <x:v>Discovery</x:v>
      </x:c>
      <x:c r="AY1156" s="50" t="str">
        <x:v>既存適格性フィルター不通過: low_liquidity / 60日平均売買代金2,000万円未満</x:v>
      </x:c>
      <x:c r="AZ1156" s="59" t="str">
        <x:v>2026-03-27 11:38</x:v>
      </x:c>
      <x:c r="BA1156" s="53" t="n">
        <x:v>38322</x:v>
      </x:c>
      <x:c r="BB1156" s="50" t="str">
        <x:v>久野 幸男</x:v>
      </x:c>
      <x:c r="BC1156" s="50"/>
      <x:c r="BD1156" s="50"/>
    </x:row>
    <x:row r="1157">
      <x:c r="A1157" s="50" t="n">
        <x:v>1156</x:v>
      </x:c>
      <x:c r="B1157" s="50" t="str">
        <x:v>6360</x:v>
      </x:c>
      <x:c r="C1157" s="50" t="str">
        <x:v>6360.T</x:v>
      </x:c>
      <x:c r="D1157" s="50" t="str">
        <x:v>TOKYO AUTOMATIC MACHINERY WORKS,LTD.</x:v>
      </x:c>
      <x:c r="E1157" s="50" t="str">
        <x:v>Standard Market(Domestic)</x:v>
      </x:c>
      <x:c r="F1157" s="50" t="str">
        <x:v>Machinery</x:v>
      </x:c>
      <x:c r="G1157" s="51" t="n">
        <x:v>10708.596</x:v>
      </x:c>
      <x:c r="H1157" s="51" t="n">
        <x:v>8819.436</x:v>
      </x:c>
      <x:c r="I1157" s="51" t="n">
        <x:v>13306.384</x:v>
      </x:c>
      <x:c r="J1157" s="51" t="n">
        <x:v>13458.783</x:v>
      </x:c>
      <x:c r="K1157" s="51" t="n">
        <x:v>12890.103</x:v>
      </x:c>
      <x:c r="L1157" s="52" t="n">
        <x:f>IFERROR(H1157/G1157-1,"")</x:f>
        <x:v>-0.17641528357218816</x:v>
      </x:c>
      <x:c r="M1157" s="52" t="n">
        <x:f>IFERROR(I1157/H1157-1,"")</x:f>
        <x:v>0.5087567957860344</x:v>
      </x:c>
      <x:c r="N1157" s="52" t="n">
        <x:f>IFERROR(J1157/I1157-1,"")</x:f>
        <x:v>0.011453073953073822</x:v>
      </x:c>
      <x:c r="O1157" s="52" t="n">
        <x:f>IFERROR(K1157/J1157-1,"")</x:f>
        <x:v>-0.042253448918821324</x:v>
      </x:c>
      <x:c r="P1157" s="52" t="n">
        <x:f>IFERROR((K1157/G1157)^(1/4)-1,"")</x:f>
        <x:v>0.04744436166206811</x:v>
      </x:c>
      <x:c r="Q1157" s="51" t="n">
        <x:v>1564.948</x:v>
      </x:c>
      <x:c r="R1157" s="52" t="n">
        <x:f>IFERROR(Q1157/K1157,"")</x:f>
        <x:v>0.12140694298563791</x:v>
      </x:c>
      <x:c r="S1157" s="53" t="n">
        <x:v>23193</x:v>
      </x:c>
      <x:c r="T1157" s="50" t="str">
        <x:v>EDINET_company_history</x:v>
      </x:c>
      <x:c r="U1157" s="50" t="str">
        <x:v>明治安田生命保険(相)</x:v>
      </x:c>
      <x:c r="V1157" s="54" t="n">
        <x:v>0.054</x:v>
      </x:c>
      <x:c r="W1157" s="50" t="str">
        <x:v>佐 藤 康 公</x:v>
      </x:c>
      <x:c r="X1157" s="50" t="b">
        <x:f>AND(COUNT(L1157:O1157)=4,L1157&gt;='設定'!$B$6,M1157&gt;='設定'!$B$6,N1157&gt;='設定'!$B$6,O1157&gt;='設定'!$B$6)</x:f>
        <x:v>0</x:v>
      </x:c>
      <x:c r="Y1157" s="50" t="b">
        <x:f>AND(COUNT(G1157:K1157)=5,P1157&gt;='設定'!$B$7)</x:f>
        <x:v>0</x:v>
      </x:c>
      <x:c r="Z1157" s="50" t="b">
        <x:f>AND(ISNUMBER(R1157),R1157&gt;='設定'!$B$8)</x:f>
        <x:v>1</x:v>
      </x:c>
      <x:c r="AA1157" s="50" t="b">
        <x:f>AND(ISNUMBER(S1157),S1157&gt;=DATE(YEAR('設定'!$B$10)-'設定'!$B$9,MONTH('設定'!$B$10),DAY('設定'!$B$10)))</x:f>
        <x:v>0</x:v>
      </x:c>
      <x:c r="AB1157" s="55" t="b">
        <x:v>0</x:v>
      </x:c>
      <x:c r="AC1157" s="55" t="b">
        <x:v>0</x:v>
      </x:c>
      <x:c r="AD1157" s="50" t="n">
        <x:f>IF(X1157,1,0)+IF(Z1157,1,0)+IF(AA1157,1,0)+IF(AB1157,1,0)</x:f>
        <x:v>1</x:v>
      </x:c>
      <x:c r="AE1157" s="50" t="n">
        <x:f>IF(Y1157,1,0)+IF(Z1157,1,0)+IF(AA1157,1,0)+IF(AB1157,1,0)</x:f>
        <x:v>1</x:v>
      </x:c>
      <x:c r="AF1157" s="50" t="n">
        <x:f>IF(Y1157,1,0)+IF(Z1157,1,0)+IF(AA1157,1,0)+IF(AC1157,1,0)</x:f>
        <x:v>1</x:v>
      </x:c>
      <x:c r="AG1157" s="53" t="n">
        <x:v>44348</x:v>
      </x:c>
      <x:c r="AH1157" s="50" t="str">
        <x:v>S100W33R</x:v>
      </x:c>
      <x:c r="AI1157" s="50" t="str">
        <x:v>NetSalesSummaryOfBusinessResults</x:v>
      </x:c>
      <x:c r="AJ1157" s="50" t="str">
        <x:v>OperatingIncome</x:v>
      </x:c>
      <x:c r="AK1157" s="53" t="n">
        <x:v>45747</x:v>
      </x:c>
      <x:c r="AL1157" s="50" t="str">
        <x:v>365/365/365/366/365</x:v>
      </x:c>
      <x:c r="AM1157" s="51" t="n">
        <x:v>1404900</x:v>
      </x:c>
      <x:c r="AN1157" s="51" t="n">
        <x:v>4215</x:v>
      </x:c>
      <x:c r="AO1157" s="51" t="n">
        <x:f>IFERROR(AM1157*AN1157,"")</x:f>
        <x:v>5921653500</x:v>
      </x:c>
      <x:c r="AP1157" s="56" t="n">
        <x:f>IFERROR(AO1157/(K1157*1000000),"")</x:f>
        <x:v>0.45939535936989795</x:v>
      </x:c>
      <x:c r="AQ1157" s="57" t="n">
        <x:v>9422941.666666666</x:v>
      </x:c>
      <x:c r="AR1157" s="52" t="n">
        <x:v>0.320627553988</x:v>
      </x:c>
      <x:c r="AS1157" s="52" t="n">
        <x:v>-0.3850748124820938</x:v>
      </x:c>
      <x:c r="AT1157" s="55" t="b">
        <x:v>0</x:v>
      </x:c>
      <x:c r="AU1157" s="50" t="str">
        <x:v>low_liquidity</x:v>
      </x:c>
      <x:c r="AV1157" s="58" t="n">
        <x:v>0.3573504575442188</x:v>
      </x:c>
      <x:c r="AW1157" s="50" t="n">
        <x:v>291</x:v>
      </x:c>
      <x:c r="AX1157" s="50" t="str">
        <x:v>Discovery</x:v>
      </x:c>
      <x:c r="AY1157" s="50" t="str">
        <x:v>既存適格性フィルター不通過: low_liquidity / 60日平均売買代金2,000万円未満</x:v>
      </x:c>
      <x:c r="AZ1157" s="59" t="str">
        <x:v>2025-06-25 15:42</x:v>
      </x:c>
      <x:c r="BA1157" s="53" t="n">
        <x:v>23193</x:v>
      </x:c>
      <x:c r="BB1157" s="50"/>
      <x:c r="BC1157" s="50"/>
      <x:c r="BD1157" s="50"/>
    </x:row>
    <x:row r="1158">
      <x:c r="A1158" s="50" t="n">
        <x:v>1157</x:v>
      </x:c>
      <x:c r="B1158" s="50" t="str">
        <x:v>9034</x:v>
      </x:c>
      <x:c r="C1158" s="50" t="str">
        <x:v>9034.T</x:v>
      </x:c>
      <x:c r="D1158" s="50" t="str">
        <x:v>NANSO Transport Co.,Ltd.</x:v>
      </x:c>
      <x:c r="E1158" s="50" t="str">
        <x:v>Standard Market(Domestic)</x:v>
      </x:c>
      <x:c r="F1158" s="50" t="str">
        <x:v>Land Transportation</x:v>
      </x:c>
      <x:c r="G1158" s="51" t="n">
        <x:v>13383.348</x:v>
      </x:c>
      <x:c r="H1158" s="51" t="n">
        <x:v>14299.321</x:v>
      </x:c>
      <x:c r="I1158" s="51" t="n">
        <x:v>14424.344</x:v>
      </x:c>
      <x:c r="J1158" s="51" t="n">
        <x:v>15480.209</x:v>
      </x:c>
      <x:c r="K1158" s="51" t="n">
        <x:v>16106.285</x:v>
      </x:c>
      <x:c r="L1158" s="52" t="n">
        <x:f>IFERROR(H1158/G1158-1,"")</x:f>
        <x:v>0.06844124504570903</x:v>
      </x:c>
      <x:c r="M1158" s="52" t="n">
        <x:f>IFERROR(I1158/H1158-1,"")</x:f>
        <x:v>0.008743282285921028</x:v>
      </x:c>
      <x:c r="N1158" s="52" t="n">
        <x:f>IFERROR(J1158/I1158-1,"")</x:f>
        <x:v>0.0732002093128119</x:v>
      </x:c>
      <x:c r="O1158" s="52" t="n">
        <x:f>IFERROR(K1158/J1158-1,"")</x:f>
        <x:v>0.040443640005118686</x:v>
      </x:c>
      <x:c r="P1158" s="52" t="n">
        <x:f>IFERROR((K1158/G1158)^(1/4)-1,"")</x:f>
        <x:v>0.0473881407282859</x:v>
      </x:c>
      <x:c r="Q1158" s="51" t="n">
        <x:v>2018.097</x:v>
      </x:c>
      <x:c r="R1158" s="52" t="n">
        <x:f>IFERROR(Q1158/K1158,"")</x:f>
        <x:v>0.12529872655301952</x:v>
      </x:c>
      <x:c r="S1158" s="53" t="n">
        <x:v>38322</x:v>
      </x:c>
      <x:c r="T1158" s="50" t="str">
        <x:v>EDINET_company_history</x:v>
      </x:c>
      <x:c r="U1158" s="50" t="str">
        <x:v>総和商事株式会社</x:v>
      </x:c>
      <x:c r="V1158" s="54" t="n">
        <x:v>0.0617</x:v>
      </x:c>
      <x:c r="W1158" s="50" t="str">
        <x:v>今 井 利 彦 / 今 関 仁 孝</x:v>
      </x:c>
      <x:c r="X1158" s="50" t="b">
        <x:f>AND(COUNT(L1158:O1158)=4,L1158&gt;='設定'!$B$6,M1158&gt;='設定'!$B$6,N1158&gt;='設定'!$B$6,O1158&gt;='設定'!$B$6)</x:f>
        <x:v>0</x:v>
      </x:c>
      <x:c r="Y1158" s="50" t="b">
        <x:f>AND(COUNT(G1158:K1158)=5,P1158&gt;='設定'!$B$7)</x:f>
        <x:v>0</x:v>
      </x:c>
      <x:c r="Z1158" s="50" t="b">
        <x:f>AND(ISNUMBER(R1158),R1158&gt;='設定'!$B$8)</x:f>
        <x:v>1</x:v>
      </x:c>
      <x:c r="AA1158" s="50" t="b">
        <x:f>AND(ISNUMBER(S1158),S1158&gt;=DATE(YEAR('設定'!$B$10)-'設定'!$B$9,MONTH('設定'!$B$10),DAY('設定'!$B$10)))</x:f>
        <x:v>0</x:v>
      </x:c>
      <x:c r="AB1158" s="55" t="b">
        <x:v>0</x:v>
      </x:c>
      <x:c r="AC1158" s="55" t="b">
        <x:v>0</x:v>
      </x:c>
      <x:c r="AD1158" s="50" t="n">
        <x:f>IF(X1158,1,0)+IF(Z1158,1,0)+IF(AA1158,1,0)+IF(AB1158,1,0)</x:f>
        <x:v>1</x:v>
      </x:c>
      <x:c r="AE1158" s="50" t="n">
        <x:f>IF(Y1158,1,0)+IF(Z1158,1,0)+IF(AA1158,1,0)+IF(AB1158,1,0)</x:f>
        <x:v>1</x:v>
      </x:c>
      <x:c r="AF1158" s="50" t="n">
        <x:f>IF(Y1158,1,0)+IF(Z1158,1,0)+IF(AA1158,1,0)+IF(AC1158,1,0)</x:f>
        <x:v>1</x:v>
      </x:c>
      <x:c r="AG1158" s="53" t="n">
        <x:v>44348</x:v>
      </x:c>
      <x:c r="AH1158" s="50" t="str">
        <x:v>S100W6AR</x:v>
      </x:c>
      <x:c r="AI1158" s="50" t="str">
        <x:v>OperatingRevenue2SummaryOfBusinessResults</x:v>
      </x:c>
      <x:c r="AJ1158" s="50" t="str">
        <x:v>OperatingIncome</x:v>
      </x:c>
      <x:c r="AK1158" s="53" t="n">
        <x:v>45747</x:v>
      </x:c>
      <x:c r="AL1158" s="50" t="str">
        <x:v>365/365/365/366/365</x:v>
      </x:c>
      <x:c r="AM1158" s="51" t="n">
        <x:v>9428600</x:v>
      </x:c>
      <x:c r="AN1158" s="51" t="n">
        <x:v>1562</x:v>
      </x:c>
      <x:c r="AO1158" s="51" t="n">
        <x:f>IFERROR(AM1158*AN1158,"")</x:f>
        <x:v>14727473200</x:v>
      </x:c>
      <x:c r="AP1158" s="56" t="n">
        <x:f>IFERROR(AO1158/(K1158*1000000),"")</x:f>
        <x:v>0.9143929341868717</x:v>
      </x:c>
      <x:c r="AQ1158" s="57" t="n">
        <x:v>7094681.666666667</x:v>
      </x:c>
      <x:c r="AR1158" s="52" t="n">
        <x:v>0.2132266974573524</x:v>
      </x:c>
      <x:c r="AS1158" s="52" t="n">
        <x:v>-0.2382608260998542</x:v>
      </x:c>
      <x:c r="AT1158" s="55" t="b">
        <x:v>0</x:v>
      </x:c>
      <x:c r="AU1158" s="50" t="str">
        <x:v>low_liquidity</x:v>
      </x:c>
      <x:c r="AV1158" s="58" t="n">
        <x:v>0.0464508261504281</x:v>
      </x:c>
      <x:c r="AW1158" s="50" t="n">
        <x:v>1537</x:v>
      </x:c>
      <x:c r="AX1158" s="50" t="str">
        <x:v>Discovery</x:v>
      </x:c>
      <x:c r="AY1158" s="50" t="str">
        <x:v>既存適格性フィルター不通過: low_liquidity / 60日平均売買代金2,000万円未満</x:v>
      </x:c>
      <x:c r="AZ1158" s="59" t="str">
        <x:v>2025-06-27 10:58</x:v>
      </x:c>
      <x:c r="BA1158" s="53" t="n">
        <x:v>38322</x:v>
      </x:c>
      <x:c r="BB1158" s="50"/>
      <x:c r="BC1158" s="50"/>
      <x:c r="BD1158" s="50"/>
    </x:row>
    <x:row r="1159">
      <x:c r="A1159" s="50" t="n">
        <x:v>1158</x:v>
      </x:c>
      <x:c r="B1159" s="50" t="str">
        <x:v>4287</x:v>
      </x:c>
      <x:c r="C1159" s="50" t="str">
        <x:v>4287.T</x:v>
      </x:c>
      <x:c r="D1159" s="50" t="str">
        <x:v>JUST PLANNING INC.</x:v>
      </x:c>
      <x:c r="E1159" s="50" t="str">
        <x:v>Standard Market(Domestic)</x:v>
      </x:c>
      <x:c r="F1159" s="50" t="str">
        <x:v>Information &amp; Communication</x:v>
      </x:c>
      <x:c r="G1159" s="51" t="n">
        <x:v>2107.874</x:v>
      </x:c>
      <x:c r="H1159" s="51" t="n">
        <x:v>2007.24</x:v>
      </x:c>
      <x:c r="I1159" s="51" t="n">
        <x:v>2071.745</x:v>
      </x:c>
      <x:c r="J1159" s="51" t="n">
        <x:v>2202.97</x:v>
      </x:c>
      <x:c r="K1159" s="51" t="n">
        <x:v>2533.784</x:v>
      </x:c>
      <x:c r="L1159" s="52" t="n">
        <x:f>IFERROR(H1159/G1159-1,"")</x:f>
        <x:v>-0.04774194282959976</x:v>
      </x:c>
      <x:c r="M1159" s="52" t="n">
        <x:f>IFERROR(I1159/H1159-1,"")</x:f>
        <x:v>0.03213616707518785</x:v>
      </x:c>
      <x:c r="N1159" s="52" t="n">
        <x:f>IFERROR(J1159/I1159-1,"")</x:f>
        <x:v>0.06334032421943814</x:v>
      </x:c>
      <x:c r="O1159" s="52" t="n">
        <x:f>IFERROR(K1159/J1159-1,"")</x:f>
        <x:v>0.15016727417985742</x:v>
      </x:c>
      <x:c r="P1159" s="52" t="n">
        <x:f>IFERROR((K1159/G1159)^(1/4)-1,"")</x:f>
        <x:v>0.04708330613867884</x:v>
      </x:c>
      <x:c r="Q1159" s="51" t="n">
        <x:v>607.19</x:v>
      </x:c>
      <x:c r="R1159" s="52" t="n">
        <x:f>IFERROR(Q1159/K1159,"")</x:f>
        <x:v>0.23963763288425532</x:v>
      </x:c>
      <x:c r="S1159" s="53" t="n">
        <x:v>37073</x:v>
      </x:c>
      <x:c r="T1159" s="50" t="str">
        <x:v>EDINET_company_history</x:v>
      </x:c>
      <x:c r="U1159" s="50" t="str">
        <x:v>株式会社MYホールディングス</x:v>
      </x:c>
      <x:c r="V1159" s="54" t="n">
        <x:v>0.3721</x:v>
      </x:c>
      <x:c r="W1159" s="50" t="str">
        <x:v>村 井 芸 典</x:v>
      </x:c>
      <x:c r="X1159" s="50" t="b">
        <x:f>AND(COUNT(L1159:O1159)=4,L1159&gt;='設定'!$B$6,M1159&gt;='設定'!$B$6,N1159&gt;='設定'!$B$6,O1159&gt;='設定'!$B$6)</x:f>
        <x:v>0</x:v>
      </x:c>
      <x:c r="Y1159" s="50" t="b">
        <x:f>AND(COUNT(G1159:K1159)=5,P1159&gt;='設定'!$B$7)</x:f>
        <x:v>0</x:v>
      </x:c>
      <x:c r="Z1159" s="50" t="b">
        <x:f>AND(ISNUMBER(R1159),R1159&gt;='設定'!$B$8)</x:f>
        <x:v>1</x:v>
      </x:c>
      <x:c r="AA1159" s="50" t="b">
        <x:f>AND(ISNUMBER(S1159),S1159&gt;=DATE(YEAR('設定'!$B$10)-'設定'!$B$9,MONTH('設定'!$B$10),DAY('設定'!$B$10)))</x:f>
        <x:v>0</x:v>
      </x:c>
      <x:c r="AB1159" s="55" t="b">
        <x:v>0</x:v>
      </x:c>
      <x:c r="AC1159" s="55" t="b">
        <x:v>0</x:v>
      </x:c>
      <x:c r="AD1159" s="50" t="n">
        <x:f>IF(X1159,1,0)+IF(Z1159,1,0)+IF(AA1159,1,0)+IF(AB1159,1,0)</x:f>
        <x:v>1</x:v>
      </x:c>
      <x:c r="AE1159" s="50" t="n">
        <x:f>IF(Y1159,1,0)+IF(Z1159,1,0)+IF(AA1159,1,0)+IF(AB1159,1,0)</x:f>
        <x:v>1</x:v>
      </x:c>
      <x:c r="AF1159" s="50" t="n">
        <x:f>IF(Y1159,1,0)+IF(Z1159,1,0)+IF(AA1159,1,0)+IF(AC1159,1,0)</x:f>
        <x:v>1</x:v>
      </x:c>
      <x:c r="AG1159" s="53" t="n">
        <x:v>44348</x:v>
      </x:c>
      <x:c r="AH1159" s="50" t="str">
        <x:v>S100Y0NF</x:v>
      </x:c>
      <x:c r="AI1159" s="50" t="str">
        <x:v>NetSalesSummaryOfBusinessResults</x:v>
      </x:c>
      <x:c r="AJ1159" s="50" t="str">
        <x:v>OperatingIncome</x:v>
      </x:c>
      <x:c r="AK1159" s="53" t="n">
        <x:v>46053</x:v>
      </x:c>
      <x:c r="AL1159" s="50" t="str">
        <x:v>365/365/365/366/365</x:v>
      </x:c>
      <x:c r="AM1159" s="51" t="n">
        <x:v>11723088</x:v>
      </x:c>
      <x:c r="AN1159" s="51" t="n">
        <x:v>478</x:v>
      </x:c>
      <x:c r="AO1159" s="51" t="n">
        <x:f>IFERROR(AM1159*AN1159,"")</x:f>
        <x:v>5603636064</x:v>
      </x:c>
      <x:c r="AP1159" s="56" t="n">
        <x:f>IFERROR(AO1159/(K1159*1000000),"")</x:f>
        <x:v>2.2115681778715155</x:v>
      </x:c>
      <x:c r="AQ1159" s="57" t="n">
        <x:v>9025088.333333334</x:v>
      </x:c>
      <x:c r="AR1159" s="52" t="n">
        <x:v>0.2755477592612078</x:v>
      </x:c>
      <x:c r="AS1159" s="52" t="n">
        <x:v>-0.3581114448000552</x:v>
      </x:c>
      <x:c r="AT1159" s="55" t="b">
        <x:v>0</x:v>
      </x:c>
      <x:c r="AU1159" s="50" t="str">
        <x:v>low_liquidity</x:v>
      </x:c>
      <x:c r="AV1159" s="58" t="n">
        <x:v>0.3916528518983005</x:v>
      </x:c>
      <x:c r="AW1159" s="50" t="n">
        <x:v>213</x:v>
      </x:c>
      <x:c r="AX1159" s="50" t="str">
        <x:v>Discovery</x:v>
      </x:c>
      <x:c r="AY1159" s="50" t="str">
        <x:v>既存適格性フィルター不通過: low_liquidity / 60日平均売買代金2,000万円未満</x:v>
      </x:c>
      <x:c r="AZ1159" s="59" t="str">
        <x:v>2026-04-24 15:35</x:v>
      </x:c>
      <x:c r="BA1159" s="53" t="n">
        <x:v>37073</x:v>
      </x:c>
      <x:c r="BB1159" s="50"/>
      <x:c r="BC1159" s="50"/>
      <x:c r="BD1159" s="50"/>
    </x:row>
    <x:row r="1160">
      <x:c r="A1160" s="50" t="n">
        <x:v>1159</x:v>
      </x:c>
      <x:c r="B1160" s="50" t="str">
        <x:v>4021</x:v>
      </x:c>
      <x:c r="C1160" s="50" t="str">
        <x:v>4021.T</x:v>
      </x:c>
      <x:c r="D1160" s="50" t="str">
        <x:v>Nissan Chemical Corporation</x:v>
      </x:c>
      <x:c r="E1160" s="50" t="str">
        <x:v>Prime Market (Domestic)</x:v>
      </x:c>
      <x:c r="F1160" s="50" t="str">
        <x:v>Chemicals</x:v>
      </x:c>
      <x:c r="G1160" s="51" t="n">
        <x:v>209121</x:v>
      </x:c>
      <x:c r="H1160" s="51" t="n">
        <x:v>207972</x:v>
      </x:c>
      <x:c r="I1160" s="51" t="n">
        <x:v>228065</x:v>
      </x:c>
      <x:c r="J1160" s="51" t="n">
        <x:v>226705</x:v>
      </x:c>
      <x:c r="K1160" s="51" t="n">
        <x:v>251365</x:v>
      </x:c>
      <x:c r="L1160" s="52" t="n">
        <x:f>IFERROR(H1160/G1160-1,"")</x:f>
        <x:v>-0.005494426671639907</x:v>
      </x:c>
      <x:c r="M1160" s="52" t="n">
        <x:f>IFERROR(I1160/H1160-1,"")</x:f>
        <x:v>0.09661396726482407</x:v>
      </x:c>
      <x:c r="N1160" s="52" t="n">
        <x:f>IFERROR(J1160/I1160-1,"")</x:f>
        <x:v>-0.0059632122421239275</x:v>
      </x:c>
      <x:c r="O1160" s="52" t="n">
        <x:f>IFERROR(K1160/J1160-1,"")</x:f>
        <x:v>0.10877572175293881</x:v>
      </x:c>
      <x:c r="P1160" s="52" t="n">
        <x:f>IFERROR((K1160/G1160)^(1/4)-1,"")</x:f>
        <x:v>0.04707258755442467</x:v>
      </x:c>
      <x:c r="Q1160" s="51" t="n">
        <x:v>56833</x:v>
      </x:c>
      <x:c r="R1160" s="52" t="n">
        <x:f>IFERROR(Q1160/K1160,"")</x:f>
        <x:v>0.22609750760845782</x:v>
      </x:c>
      <x:c r="S1160" s="53" t="n">
        <x:v>18019</x:v>
      </x:c>
      <x:c r="T1160" s="50" t="str">
        <x:v>EDINET_company_history</x:v>
      </x:c>
      <x:c r="U1160" s="50" t="str">
        <x:v>日本マスタートラスト信託銀行株式会社(信託口)</x:v>
      </x:c>
      <x:c r="V1160" s="54" t="n">
        <x:v>0.2438</x:v>
      </x:c>
      <x:c r="W1160" s="50" t="str">
        <x:v>木下 小次郎 / 八木 晋介 / 大門 秀樹</x:v>
      </x:c>
      <x:c r="X1160" s="50" t="b">
        <x:f>AND(COUNT(L1160:O1160)=4,L1160&gt;='設定'!$B$6,M1160&gt;='設定'!$B$6,N1160&gt;='設定'!$B$6,O1160&gt;='設定'!$B$6)</x:f>
        <x:v>0</x:v>
      </x:c>
      <x:c r="Y1160" s="50" t="b">
        <x:f>AND(COUNT(G1160:K1160)=5,P1160&gt;='設定'!$B$7)</x:f>
        <x:v>0</x:v>
      </x:c>
      <x:c r="Z1160" s="50" t="b">
        <x:f>AND(ISNUMBER(R1160),R1160&gt;='設定'!$B$8)</x:f>
        <x:v>1</x:v>
      </x:c>
      <x:c r="AA1160" s="50" t="b">
        <x:f>AND(ISNUMBER(S1160),S1160&gt;=DATE(YEAR('設定'!$B$10)-'設定'!$B$9,MONTH('設定'!$B$10),DAY('設定'!$B$10)))</x:f>
        <x:v>0</x:v>
      </x:c>
      <x:c r="AB1160" s="55" t="b">
        <x:v>0</x:v>
      </x:c>
      <x:c r="AC1160" s="55" t="b">
        <x:v>0</x:v>
      </x:c>
      <x:c r="AD1160" s="50" t="n">
        <x:f>IF(X1160,1,0)+IF(Z1160,1,0)+IF(AA1160,1,0)+IF(AB1160,1,0)</x:f>
        <x:v>1</x:v>
      </x:c>
      <x:c r="AE1160" s="50" t="n">
        <x:f>IF(Y1160,1,0)+IF(Z1160,1,0)+IF(AA1160,1,0)+IF(AB1160,1,0)</x:f>
        <x:v>1</x:v>
      </x:c>
      <x:c r="AF1160" s="50" t="n">
        <x:f>IF(Y1160,1,0)+IF(Z1160,1,0)+IF(AA1160,1,0)+IF(AC1160,1,0)</x:f>
        <x:v>1</x:v>
      </x:c>
      <x:c r="AG1160" s="53" t="n">
        <x:v>44348</x:v>
      </x:c>
      <x:c r="AH1160" s="50" t="str">
        <x:v>S100W4NI</x:v>
      </x:c>
      <x:c r="AI1160" s="50" t="str">
        <x:v>NetSalesSummaryOfBusinessResults</x:v>
      </x:c>
      <x:c r="AJ1160" s="50" t="str">
        <x:v>OperatingIncome</x:v>
      </x:c>
      <x:c r="AK1160" s="53" t="n">
        <x:v>45747</x:v>
      </x:c>
      <x:c r="AL1160" s="50" t="str">
        <x:v>365/365/365/366/365</x:v>
      </x:c>
      <x:c r="AM1160" s="51" t="n">
        <x:v>136421700</x:v>
      </x:c>
      <x:c r="AN1160" s="51" t="n">
        <x:v>7460</x:v>
      </x:c>
      <x:c r="AO1160" s="51" t="n">
        <x:f>IFERROR(AM1160*AN1160,"")</x:f>
        <x:v>1017705882000</x:v>
      </x:c>
      <x:c r="AP1160" s="56" t="n">
        <x:f>IFERROR(AO1160/(K1160*1000000),"")</x:f>
        <x:v>4.048717530284645</x:v>
      </x:c>
      <x:c r="AQ1160" s="57" t="n">
        <x:v>4466553355</x:v>
      </x:c>
      <x:c r="AR1160" s="52" t="n">
        <x:v>0.2839755681689651</x:v>
      </x:c>
      <x:c r="AS1160" s="52" t="n">
        <x:v>-0.4378232464714384</x:v>
      </x:c>
      <x:c r="AT1160" s="55" t="b">
        <x:v>1</x:v>
      </x:c>
      <x:c r="AU1160" s="50"/>
      <x:c r="AV1160" s="58" t="n">
        <x:v>0.1445431597482336</x:v>
      </x:c>
      <x:c r="AW1160" s="50" t="n">
        <x:v>976</x:v>
      </x:c>
      <x:c r="AX1160" s="50" t="str">
        <x:v>Core Moat</x:v>
      </x:c>
      <x:c r="AY1160" s="50" t="str">
        <x:v>目立つ機械的警告なし（定性確認は別途必要）</x:v>
      </x:c>
      <x:c r="AZ1160" s="59" t="str">
        <x:v>2025-06-25 15:22</x:v>
      </x:c>
      <x:c r="BA1160" s="53" t="n">
        <x:v>18019</x:v>
      </x:c>
      <x:c r="BB1160" s="50"/>
      <x:c r="BC1160" s="50"/>
      <x:c r="BD1160" s="50" t="str">
        <x:v>TOPIX Mid400</x:v>
      </x:c>
    </x:row>
    <x:row r="1161">
      <x:c r="A1161" s="50" t="n">
        <x:v>1160</x:v>
      </x:c>
      <x:c r="B1161" s="50" t="str">
        <x:v>4536</x:v>
      </x:c>
      <x:c r="C1161" s="50" t="str">
        <x:v>4536.T</x:v>
      </x:c>
      <x:c r="D1161" s="50" t="str">
        <x:v>SANTEN PHARMACEUTICAL CO.,LTD.</x:v>
      </x:c>
      <x:c r="E1161" s="50" t="str">
        <x:v>Prime Market (Domestic)</x:v>
      </x:c>
      <x:c r="F1161" s="50" t="str">
        <x:v>Pharmaceutical</x:v>
      </x:c>
      <x:c r="G1161" s="51" t="n">
        <x:v>249605</x:v>
      </x:c>
      <x:c r="H1161" s="51" t="n">
        <x:v>266257</x:v>
      </x:c>
      <x:c r="I1161" s="51" t="n">
        <x:v>279037</x:v>
      </x:c>
      <x:c r="J1161" s="51" t="n">
        <x:v>301965</x:v>
      </x:c>
      <x:c r="K1161" s="51" t="n">
        <x:v>300004</x:v>
      </x:c>
      <x:c r="L1161" s="52" t="n">
        <x:f>IFERROR(H1161/G1161-1,"")</x:f>
        <x:v>0.06671340718334973</x:v>
      </x:c>
      <x:c r="M1161" s="52" t="n">
        <x:f>IFERROR(I1161/H1161-1,"")</x:f>
        <x:v>0.04799873806134669</x:v>
      </x:c>
      <x:c r="N1161" s="52" t="n">
        <x:f>IFERROR(J1161/I1161-1,"")</x:f>
        <x:v>0.08216831459627216</x:v>
      </x:c>
      <x:c r="O1161" s="52" t="n">
        <x:f>IFERROR(K1161/J1161-1,"")</x:f>
        <x:v>-0.00649413011441724</x:v>
      </x:c>
      <x:c r="P1161" s="52" t="n">
        <x:f>IFERROR((K1161/G1161)^(1/4)-1,"")</x:f>
        <x:v>0.04705245915546574</x:v>
      </x:c>
      <x:c r="Q1161" s="51" t="n">
        <x:v>46880</x:v>
      </x:c>
      <x:c r="R1161" s="52" t="n">
        <x:f>IFERROR(Q1161/K1161,"")</x:f>
        <x:v>0.1562645831388915</x:v>
      </x:c>
      <x:c r="S1161" s="53" t="n">
        <x:v>44348</x:v>
      </x:c>
      <x:c r="T1161" s="50" t="str">
        <x:v>not_identified_before_local_window</x:v>
      </x:c>
      <x:c r="U1161" s="50" t="str">
        <x:v>日本マスタートラスト信託銀行株式会社（信託口）</x:v>
      </x:c>
      <x:c r="V1161" s="54" t="n">
        <x:v>0.1701</x:v>
      </x:c>
      <x:c r="W1161" s="50" t="str">
        <x:v>伊藤 毅</x:v>
      </x:c>
      <x:c r="X1161" s="50" t="b">
        <x:f>AND(COUNT(L1161:O1161)=4,L1161&gt;='設定'!$B$6,M1161&gt;='設定'!$B$6,N1161&gt;='設定'!$B$6,O1161&gt;='設定'!$B$6)</x:f>
        <x:v>0</x:v>
      </x:c>
      <x:c r="Y1161" s="50" t="b">
        <x:f>AND(COUNT(G1161:K1161)=5,P1161&gt;='設定'!$B$7)</x:f>
        <x:v>0</x:v>
      </x:c>
      <x:c r="Z1161" s="50" t="b">
        <x:f>AND(ISNUMBER(R1161),R1161&gt;='設定'!$B$8)</x:f>
        <x:v>1</x:v>
      </x:c>
      <x:c r="AA1161" s="50" t="b">
        <x:f>AND(ISNUMBER(S1161),S1161&gt;=DATE(YEAR('設定'!$B$10)-'設定'!$B$9,MONTH('設定'!$B$10),DAY('設定'!$B$10)))</x:f>
        <x:v>0</x:v>
      </x:c>
      <x:c r="AB1161" s="55" t="b">
        <x:v>0</x:v>
      </x:c>
      <x:c r="AC1161" s="55" t="b">
        <x:v>0</x:v>
      </x:c>
      <x:c r="AD1161" s="50" t="n">
        <x:f>IF(X1161,1,0)+IF(Z1161,1,0)+IF(AA1161,1,0)+IF(AB1161,1,0)</x:f>
        <x:v>1</x:v>
      </x:c>
      <x:c r="AE1161" s="50" t="n">
        <x:f>IF(Y1161,1,0)+IF(Z1161,1,0)+IF(AA1161,1,0)+IF(AB1161,1,0)</x:f>
        <x:v>1</x:v>
      </x:c>
      <x:c r="AF1161" s="50" t="n">
        <x:f>IF(Y1161,1,0)+IF(Z1161,1,0)+IF(AA1161,1,0)+IF(AC1161,1,0)</x:f>
        <x:v>1</x:v>
      </x:c>
      <x:c r="AG1161" s="53" t="n">
        <x:v>44348</x:v>
      </x:c>
      <x:c r="AH1161" s="50" t="str">
        <x:v>S100W1JL</x:v>
      </x:c>
      <x:c r="AI1161" s="50" t="str">
        <x:v>RevenueIFRSSummaryOfBusinessResults</x:v>
      </x:c>
      <x:c r="AJ1161" s="50" t="str">
        <x:v>OperatingProfitLossIFRS</x:v>
      </x:c>
      <x:c r="AK1161" s="53" t="n">
        <x:v>45747</x:v>
      </x:c>
      <x:c r="AL1161" s="50" t="str">
        <x:v>365/365/365/366/365</x:v>
      </x:c>
      <x:c r="AM1161" s="51" t="n">
        <x:v>341423454</x:v>
      </x:c>
      <x:c r="AN1161" s="51" t="n">
        <x:v>1857</x:v>
      </x:c>
      <x:c r="AO1161" s="51" t="n">
        <x:f>IFERROR(AM1161*AN1161,"")</x:f>
        <x:v>634023354078</x:v>
      </x:c>
      <x:c r="AP1161" s="56" t="n">
        <x:f>IFERROR(AO1161/(K1161*1000000),"")</x:f>
        <x:v>2.1133830018199755</x:v>
      </x:c>
      <x:c r="AQ1161" s="57" t="n">
        <x:v>1895868286.6666667</x:v>
      </x:c>
      <x:c r="AR1161" s="52" t="n">
        <x:v>0.2662821670940288</x:v>
      </x:c>
      <x:c r="AS1161" s="52" t="n">
        <x:v>-0.4220524913973844</x:v>
      </x:c>
      <x:c r="AT1161" s="55" t="b">
        <x:v>0</x:v>
      </x:c>
      <x:c r="AU1161" s="50" t="str">
        <x:v>missing_financial_data</x:v>
      </x:c>
      <x:c r="AV1161" s="58" t="n">
        <x:v>-0.0730674315467248</x:v>
      </x:c>
      <x:c r="AW1161" s="50" t="n">
        <x:v>2422</x:v>
      </x:c>
      <x:c r="AX1161" s="50" t="str">
        <x:v>Core Moat</x:v>
      </x:c>
      <x:c r="AY1161" s="50" t="str">
        <x:v>既存適格性フィルター不通過: missing_financial_data</x:v>
      </x:c>
      <x:c r="AZ1161" s="59" t="str">
        <x:v>2025-06-23 15:27</x:v>
      </x:c>
      <x:c r="BA1161" s="53"/>
      <x:c r="BB1161" s="50"/>
      <x:c r="BC1161" s="50"/>
      <x:c r="BD1161" s="50" t="str">
        <x:v>TOPIX Mid400</x:v>
      </x:c>
    </x:row>
    <x:row r="1162">
      <x:c r="A1162" s="50" t="n">
        <x:v>1161</x:v>
      </x:c>
      <x:c r="B1162" s="50" t="str">
        <x:v>8803</x:v>
      </x:c>
      <x:c r="C1162" s="50" t="str">
        <x:v>8803.T</x:v>
      </x:c>
      <x:c r="D1162" s="50" t="str">
        <x:v>HEIWA REAL ESTATE CO.,LTD.</x:v>
      </x:c>
      <x:c r="E1162" s="50" t="str">
        <x:v>Prime Market (Domestic)</x:v>
      </x:c>
      <x:c r="F1162" s="50" t="str">
        <x:v>Real Estate</x:v>
      </x:c>
      <x:c r="G1162" s="51" t="n">
        <x:v>35048</x:v>
      </x:c>
      <x:c r="H1162" s="51" t="n">
        <x:v>57818</x:v>
      </x:c>
      <x:c r="I1162" s="51" t="n">
        <x:v>44522</x:v>
      </x:c>
      <x:c r="J1162" s="51" t="n">
        <x:v>44433</x:v>
      </x:c>
      <x:c r="K1162" s="51" t="n">
        <x:v>42075</x:v>
      </x:c>
      <x:c r="L1162" s="52" t="n">
        <x:f>IFERROR(H1162/G1162-1,"")</x:f>
        <x:v>0.6496804382561059</x:v>
      </x:c>
      <x:c r="M1162" s="52" t="n">
        <x:f>IFERROR(I1162/H1162-1,"")</x:f>
        <x:v>-0.22996298730499154</x:v>
      </x:c>
      <x:c r="N1162" s="52" t="n">
        <x:f>IFERROR(J1162/I1162-1,"")</x:f>
        <x:v>-0.0019990117245406447</x:v>
      </x:c>
      <x:c r="O1162" s="52" t="n">
        <x:f>IFERROR(K1162/J1162-1,"")</x:f>
        <x:v>-0.05306866518128417</x:v>
      </x:c>
      <x:c r="P1162" s="52" t="n">
        <x:f>IFERROR((K1162/G1162)^(1/4)-1,"")</x:f>
        <x:v>0.04674337563658271</x:v>
      </x:c>
      <x:c r="Q1162" s="51" t="n">
        <x:v>13196</x:v>
      </x:c>
      <x:c r="R1162" s="52" t="n">
        <x:f>IFERROR(Q1162/K1162,"")</x:f>
        <x:v>0.313630421865716</x:v>
      </x:c>
      <x:c r="S1162" s="53" t="n">
        <x:v>18445</x:v>
      </x:c>
      <x:c r="T1162" s="50" t="str">
        <x:v>EDINET_company_history</x:v>
      </x:c>
      <x:c r="U1162" s="50" t="str">
        <x:v>大成建設株式会社</x:v>
      </x:c>
      <x:c r="V1162" s="54" t="n">
        <x:v>0.2012</x:v>
      </x:c>
      <x:c r="W1162" s="50"/>
      <x:c r="X1162" s="50" t="b">
        <x:f>AND(COUNT(L1162:O1162)=4,L1162&gt;='設定'!$B$6,M1162&gt;='設定'!$B$6,N1162&gt;='設定'!$B$6,O1162&gt;='設定'!$B$6)</x:f>
        <x:v>0</x:v>
      </x:c>
      <x:c r="Y1162" s="50" t="b">
        <x:f>AND(COUNT(G1162:K1162)=5,P1162&gt;='設定'!$B$7)</x:f>
        <x:v>0</x:v>
      </x:c>
      <x:c r="Z1162" s="50" t="b">
        <x:f>AND(ISNUMBER(R1162),R1162&gt;='設定'!$B$8)</x:f>
        <x:v>1</x:v>
      </x:c>
      <x:c r="AA1162" s="50" t="b">
        <x:f>AND(ISNUMBER(S1162),S1162&gt;=DATE(YEAR('設定'!$B$10)-'設定'!$B$9,MONTH('設定'!$B$10),DAY('設定'!$B$10)))</x:f>
        <x:v>0</x:v>
      </x:c>
      <x:c r="AB1162" s="55" t="b">
        <x:v>0</x:v>
      </x:c>
      <x:c r="AC1162" s="55" t="b">
        <x:v>0</x:v>
      </x:c>
      <x:c r="AD1162" s="50" t="n">
        <x:f>IF(X1162,1,0)+IF(Z1162,1,0)+IF(AA1162,1,0)+IF(AB1162,1,0)</x:f>
        <x:v>1</x:v>
      </x:c>
      <x:c r="AE1162" s="50" t="n">
        <x:f>IF(Y1162,1,0)+IF(Z1162,1,0)+IF(AA1162,1,0)+IF(AB1162,1,0)</x:f>
        <x:v>1</x:v>
      </x:c>
      <x:c r="AF1162" s="50" t="n">
        <x:f>IF(Y1162,1,0)+IF(Z1162,1,0)+IF(AA1162,1,0)+IF(AC1162,1,0)</x:f>
        <x:v>1</x:v>
      </x:c>
      <x:c r="AG1162" s="53" t="n">
        <x:v>44348</x:v>
      </x:c>
      <x:c r="AH1162" s="50" t="str">
        <x:v>S100W279</x:v>
      </x:c>
      <x:c r="AI1162" s="50" t="str">
        <x:v>NetSalesSummaryOfBusinessResults</x:v>
      </x:c>
      <x:c r="AJ1162" s="50" t="str">
        <x:v>OperatingIncome</x:v>
      </x:c>
      <x:c r="AK1162" s="53" t="n">
        <x:v>45747</x:v>
      </x:c>
      <x:c r="AL1162" s="50" t="str">
        <x:v>365/365/365/366/365</x:v>
      </x:c>
      <x:c r="AM1162" s="51" t="n">
        <x:v>33556296</x:v>
      </x:c>
      <x:c r="AN1162" s="51" t="n">
        <x:v>2313</x:v>
      </x:c>
      <x:c r="AO1162" s="51" t="n">
        <x:f>IFERROR(AM1162*AN1162,"")</x:f>
        <x:v>77615712648</x:v>
      </x:c>
      <x:c r="AP1162" s="56" t="n">
        <x:f>IFERROR(AO1162/(K1162*1000000),"")</x:f>
        <x:v>1.8446990528342246</x:v>
      </x:c>
      <x:c r="AQ1162" s="57" t="n">
        <x:v>591125973.3333334</x:v>
      </x:c>
      <x:c r="AR1162" s="52" t="n">
        <x:v>0.2379524046540007</x:v>
      </x:c>
      <x:c r="AS1162" s="52" t="n">
        <x:v>-0.23143444671607</x:v>
      </x:c>
      <x:c r="AT1162" s="55" t="b">
        <x:v>1</x:v>
      </x:c>
      <x:c r="AU1162" s="50"/>
      <x:c r="AV1162" s="58" t="n">
        <x:v>0.1212597981848091</x:v>
      </x:c>
      <x:c r="AW1162" s="50" t="n">
        <x:v>1114</x:v>
      </x:c>
      <x:c r="AX1162" s="50" t="str">
        <x:v>Core Moat</x:v>
      </x:c>
      <x:c r="AY1162" s="50" t="str">
        <x:v>目立つ機械的警告なし（定性確認は別途必要）</x:v>
      </x:c>
      <x:c r="AZ1162" s="59" t="str">
        <x:v>2025-06-23 11:50</x:v>
      </x:c>
      <x:c r="BA1162" s="53" t="n">
        <x:v>18445</x:v>
      </x:c>
      <x:c r="BB1162" s="50"/>
      <x:c r="BC1162" s="50"/>
      <x:c r="BD1162" s="50" t="str">
        <x:v>TOPIX Small 1</x:v>
      </x:c>
    </x:row>
    <x:row r="1163">
      <x:c r="A1163" s="50" t="n">
        <x:v>1162</x:v>
      </x:c>
      <x:c r="B1163" s="50" t="str">
        <x:v>6552</x:v>
      </x:c>
      <x:c r="C1163" s="50" t="str">
        <x:v>6552.T</x:v>
      </x:c>
      <x:c r="D1163" s="50" t="str">
        <x:v>GameWith,Inc.</x:v>
      </x:c>
      <x:c r="E1163" s="50" t="str">
        <x:v>Standard Market(Domestic)</x:v>
      </x:c>
      <x:c r="F1163" s="50" t="str">
        <x:v>Services</x:v>
      </x:c>
      <x:c r="G1163" s="51" t="n">
        <x:v>2880</x:v>
      </x:c>
      <x:c r="H1163" s="51" t="n">
        <x:v>3120</x:v>
      </x:c>
      <x:c r="I1163" s="51" t="n">
        <x:v>3512</x:v>
      </x:c>
      <x:c r="J1163" s="51" t="n">
        <x:v>3497</x:v>
      </x:c>
      <x:c r="K1163" s="51" t="n">
        <x:v>3451</x:v>
      </x:c>
      <x:c r="L1163" s="52" t="n">
        <x:f>IFERROR(H1163/G1163-1,"")</x:f>
        <x:v>0.08333333333333326</x:v>
      </x:c>
      <x:c r="M1163" s="52" t="n">
        <x:f>IFERROR(I1163/H1163-1,"")</x:f>
        <x:v>0.12564102564102564</x:v>
      </x:c>
      <x:c r="N1163" s="52" t="n">
        <x:f>IFERROR(J1163/I1163-1,"")</x:f>
        <x:v>-0.004271070615034178</x:v>
      </x:c>
      <x:c r="O1163" s="52" t="n">
        <x:f>IFERROR(K1163/J1163-1,"")</x:f>
        <x:v>-0.013154132113239903</x:v>
      </x:c>
      <x:c r="P1163" s="52" t="n">
        <x:f>IFERROR((K1163/G1163)^(1/4)-1,"")</x:f>
        <x:v>0.046256376568394986</x:v>
      </x:c>
      <x:c r="Q1163" s="51" t="n">
        <x:v>-196.885</x:v>
      </x:c>
      <x:c r="R1163" s="52" t="n">
        <x:f>IFERROR(Q1163/K1163,"")</x:f>
        <x:v>-0.057051579252390607</x:v>
      </x:c>
      <x:c r="S1163" s="53" t="n">
        <x:v>42887</x:v>
      </x:c>
      <x:c r="T1163" s="50" t="str">
        <x:v>EDINET_company_history</x:v>
      </x:c>
      <x:c r="U1163" s="50" t="str">
        <x:v>今泉 卓也</x:v>
      </x:c>
      <x:c r="V1163" s="54" t="n">
        <x:v>0.308</x:v>
      </x:c>
      <x:c r="W1163" s="50" t="str">
        <x:v>今泉 卓也</x:v>
      </x:c>
      <x:c r="X1163" s="50" t="b">
        <x:f>AND(COUNT(L1163:O1163)=4,L1163&gt;='設定'!$B$6,M1163&gt;='設定'!$B$6,N1163&gt;='設定'!$B$6,O1163&gt;='設定'!$B$6)</x:f>
        <x:v>0</x:v>
      </x:c>
      <x:c r="Y1163" s="50" t="b">
        <x:f>AND(COUNT(G1163:K1163)=5,P1163&gt;='設定'!$B$7)</x:f>
        <x:v>0</x:v>
      </x:c>
      <x:c r="Z1163" s="50" t="b">
        <x:f>AND(ISNUMBER(R1163),R1163&gt;='設定'!$B$8)</x:f>
        <x:v>0</x:v>
      </x:c>
      <x:c r="AA1163" s="50" t="b">
        <x:f>AND(ISNUMBER(S1163),S1163&gt;=DATE(YEAR('設定'!$B$10)-'設定'!$B$9,MONTH('設定'!$B$10),DAY('設定'!$B$10)))</x:f>
        <x:v>0</x:v>
      </x:c>
      <x:c r="AB1163" s="55" t="b">
        <x:v>1</x:v>
      </x:c>
      <x:c r="AC1163" s="55" t="b">
        <x:v>1</x:v>
      </x:c>
      <x:c r="AD1163" s="50" t="n">
        <x:f>IF(X1163,1,0)+IF(Z1163,1,0)+IF(AA1163,1,0)+IF(AB1163,1,0)</x:f>
        <x:v>1</x:v>
      </x:c>
      <x:c r="AE1163" s="50" t="n">
        <x:f>IF(Y1163,1,0)+IF(Z1163,1,0)+IF(AA1163,1,0)+IF(AB1163,1,0)</x:f>
        <x:v>1</x:v>
      </x:c>
      <x:c r="AF1163" s="50" t="n">
        <x:f>IF(Y1163,1,0)+IF(Z1163,1,0)+IF(AA1163,1,0)+IF(AC1163,1,0)</x:f>
        <x:v>1</x:v>
      </x:c>
      <x:c r="AG1163" s="53" t="n">
        <x:v>44348</x:v>
      </x:c>
      <x:c r="AH1163" s="50" t="str">
        <x:v>S100WLAB</x:v>
      </x:c>
      <x:c r="AI1163" s="50" t="str">
        <x:v>NetSalesSummaryOfBusinessResults</x:v>
      </x:c>
      <x:c r="AJ1163" s="50" t="str">
        <x:v>OperatingIncome</x:v>
      </x:c>
      <x:c r="AK1163" s="53" t="n">
        <x:v>45808</x:v>
      </x:c>
      <x:c r="AL1163" s="50" t="str">
        <x:v>365/365/365/366/365</x:v>
      </x:c>
      <x:c r="AM1163" s="51" t="n">
        <x:v>17463200</x:v>
      </x:c>
      <x:c r="AN1163" s="51" t="n">
        <x:v>187</x:v>
      </x:c>
      <x:c r="AO1163" s="51" t="n">
        <x:f>IFERROR(AM1163*AN1163,"")</x:f>
        <x:v>3265618400</x:v>
      </x:c>
      <x:c r="AP1163" s="56" t="n">
        <x:f>IFERROR(AO1163/(K1163*1000000),"")</x:f>
        <x:v>0.9462817733990148</x:v>
      </x:c>
      <x:c r="AQ1163" s="57" t="n">
        <x:v>59878151.666666664</x:v>
      </x:c>
      <x:c r="AR1163" s="52" t="n">
        <x:v>0.5186964381971558</x:v>
      </x:c>
      <x:c r="AS1163" s="52" t="n">
        <x:v>-0.7424960505529226</x:v>
      </x:c>
      <x:c r="AT1163" s="55" t="b">
        <x:v>1</x:v>
      </x:c>
      <x:c r="AU1163" s="50"/>
      <x:c r="AV1163" s="58" t="n">
        <x:v>-0.2468621220806119</x:v>
      </x:c>
      <x:c r="AW1163" s="50" t="n">
        <x:v>3183</x:v>
      </x:c>
      <x:c r="AX1163" s="50" t="str">
        <x:v>Future Moat</x:v>
      </x:c>
      <x:c r="AY1163" s="50" t="str">
        <x:v>ローカル5年最大下落率-60%以下</x:v>
      </x:c>
      <x:c r="AZ1163" s="59" t="str">
        <x:v>2025-08-26 16:00</x:v>
      </x:c>
      <x:c r="BA1163" s="53" t="n">
        <x:v>42887</x:v>
      </x:c>
      <x:c r="BB1163" s="50" t="str">
        <x:v>今泉 卓也</x:v>
      </x:c>
      <x:c r="BC1163" s="50"/>
      <x:c r="BD1163" s="50"/>
    </x:row>
    <x:row r="1164">
      <x:c r="A1164" s="50" t="n">
        <x:v>1163</x:v>
      </x:c>
      <x:c r="B1164" s="50" t="str">
        <x:v>7921</x:v>
      </x:c>
      <x:c r="C1164" s="50" t="str">
        <x:v>7921.T</x:v>
      </x:c>
      <x:c r="D1164" s="50" t="str">
        <x:v>TAKARA &amp; COMPANY LTD.</x:v>
      </x:c>
      <x:c r="E1164" s="50" t="str">
        <x:v>Prime Market (Domestic)</x:v>
      </x:c>
      <x:c r="F1164" s="50" t="str">
        <x:v>Other Products</x:v>
      </x:c>
      <x:c r="G1164" s="51" t="n">
        <x:v>24777.462</x:v>
      </x:c>
      <x:c r="H1164" s="51" t="n">
        <x:v>25317.659</x:v>
      </x:c>
      <x:c r="I1164" s="51" t="n">
        <x:v>27568.134</x:v>
      </x:c>
      <x:c r="J1164" s="51" t="n">
        <x:v>29278.256</x:v>
      </x:c>
      <x:c r="K1164" s="51" t="n">
        <x:v>29678.785</x:v>
      </x:c>
      <x:c r="L1164" s="52" t="n">
        <x:f>IFERROR(H1164/G1164-1,"")</x:f>
        <x:v>0.021801950498400613</x:v>
      </x:c>
      <x:c r="M1164" s="52" t="n">
        <x:f>IFERROR(I1164/H1164-1,"")</x:f>
        <x:v>0.08888953753583606</x:v>
      </x:c>
      <x:c r="N1164" s="52" t="n">
        <x:f>IFERROR(J1164/I1164-1,"")</x:f>
        <x:v>0.06203256266818791</x:v>
      </x:c>
      <x:c r="O1164" s="52" t="n">
        <x:f>IFERROR(K1164/J1164-1,"")</x:f>
        <x:v>0.01368008395035547</x:v>
      </x:c>
      <x:c r="P1164" s="52" t="n">
        <x:f>IFERROR((K1164/G1164)^(1/4)-1,"")</x:f>
        <x:v>0.04615810663285336</x:v>
      </x:c>
      <x:c r="Q1164" s="51" t="n">
        <x:v>4048.821</x:v>
      </x:c>
      <x:c r="R1164" s="52" t="n">
        <x:f>IFERROR(Q1164/K1164,"")</x:f>
        <x:v>0.13642138652239302</x:v>
      </x:c>
      <x:c r="S1164" s="53" t="n">
        <x:v>35886</x:v>
      </x:c>
      <x:c r="T1164" s="50" t="str">
        <x:v>EDINET_company_history</x:v>
      </x:c>
      <x:c r="U1164" s="50" t="str">
        <x:v>日本マスタートラスト信託銀行株式会社（信託口）</x:v>
      </x:c>
      <x:c r="V1164" s="54" t="n">
        <x:v>0.1308</x:v>
      </x:c>
      <x:c r="W1164" s="50" t="str">
        <x:v>堆 誠一郎</x:v>
      </x:c>
      <x:c r="X1164" s="50" t="b">
        <x:f>AND(COUNT(L1164:O1164)=4,L1164&gt;='設定'!$B$6,M1164&gt;='設定'!$B$6,N1164&gt;='設定'!$B$6,O1164&gt;='設定'!$B$6)</x:f>
        <x:v>0</x:v>
      </x:c>
      <x:c r="Y1164" s="50" t="b">
        <x:f>AND(COUNT(G1164:K1164)=5,P1164&gt;='設定'!$B$7)</x:f>
        <x:v>0</x:v>
      </x:c>
      <x:c r="Z1164" s="50" t="b">
        <x:f>AND(ISNUMBER(R1164),R1164&gt;='設定'!$B$8)</x:f>
        <x:v>1</x:v>
      </x:c>
      <x:c r="AA1164" s="50" t="b">
        <x:f>AND(ISNUMBER(S1164),S1164&gt;=DATE(YEAR('設定'!$B$10)-'設定'!$B$9,MONTH('設定'!$B$10),DAY('設定'!$B$10)))</x:f>
        <x:v>0</x:v>
      </x:c>
      <x:c r="AB1164" s="55" t="b">
        <x:v>0</x:v>
      </x:c>
      <x:c r="AC1164" s="55" t="b">
        <x:v>0</x:v>
      </x:c>
      <x:c r="AD1164" s="50" t="n">
        <x:f>IF(X1164,1,0)+IF(Z1164,1,0)+IF(AA1164,1,0)+IF(AB1164,1,0)</x:f>
        <x:v>1</x:v>
      </x:c>
      <x:c r="AE1164" s="50" t="n">
        <x:f>IF(Y1164,1,0)+IF(Z1164,1,0)+IF(AA1164,1,0)+IF(AB1164,1,0)</x:f>
        <x:v>1</x:v>
      </x:c>
      <x:c r="AF1164" s="50" t="n">
        <x:f>IF(Y1164,1,0)+IF(Z1164,1,0)+IF(AA1164,1,0)+IF(AC1164,1,0)</x:f>
        <x:v>1</x:v>
      </x:c>
      <x:c r="AG1164" s="53" t="n">
        <x:v>44348</x:v>
      </x:c>
      <x:c r="AH1164" s="50" t="str">
        <x:v>S100WKEQ</x:v>
      </x:c>
      <x:c r="AI1164" s="50" t="str">
        <x:v>NetSalesSummaryOfBusinessResults</x:v>
      </x:c>
      <x:c r="AJ1164" s="50" t="str">
        <x:v>OperatingIncomeSummaryOfBusinessResults</x:v>
      </x:c>
      <x:c r="AK1164" s="53" t="n">
        <x:v>45808</x:v>
      </x:c>
      <x:c r="AL1164" s="50" t="str">
        <x:v>365/365/365/366/365</x:v>
      </x:c>
      <x:c r="AM1164" s="51" t="n">
        <x:v>12980093</x:v>
      </x:c>
      <x:c r="AN1164" s="51" t="n">
        <x:v>2909</x:v>
      </x:c>
      <x:c r="AO1164" s="51" t="n">
        <x:f>IFERROR(AM1164*AN1164,"")</x:f>
        <x:v>37759090537</x:v>
      </x:c>
      <x:c r="AP1164" s="56" t="n">
        <x:f>IFERROR(AO1164/(K1164*1000000),"")</x:f>
        <x:v>1.2722586364974173</x:v>
      </x:c>
      <x:c r="AQ1164" s="57" t="n">
        <x:v>94239528.33333331</x:v>
      </x:c>
      <x:c r="AR1164" s="52" t="n">
        <x:v>0.2459996733173334</x:v>
      </x:c>
      <x:c r="AS1164" s="52" t="n">
        <x:v>-0.3749127048079506</x:v>
      </x:c>
      <x:c r="AT1164" s="55" t="b">
        <x:v>1</x:v>
      </x:c>
      <x:c r="AU1164" s="50"/>
      <x:c r="AV1164" s="58" t="n">
        <x:v>0.0054217223280231</x:v>
      </x:c>
      <x:c r="AW1164" s="50" t="n">
        <x:v>1825</x:v>
      </x:c>
      <x:c r="AX1164" s="50" t="str">
        <x:v>Core Moat</x:v>
      </x:c>
      <x:c r="AY1164" s="50" t="str">
        <x:v>目立つ機械的警告なし（定性確認は別途必要）</x:v>
      </x:c>
      <x:c r="AZ1164" s="59" t="str">
        <x:v>2025-08-20 16:49</x:v>
      </x:c>
      <x:c r="BA1164" s="53" t="n">
        <x:v>35886</x:v>
      </x:c>
      <x:c r="BB1164" s="50"/>
      <x:c r="BC1164" s="50"/>
      <x:c r="BD1164" s="50" t="str">
        <x:v>TOPIX Small 2</x:v>
      </x:c>
    </x:row>
    <x:row r="1165">
      <x:c r="A1165" s="50" t="n">
        <x:v>1164</x:v>
      </x:c>
      <x:c r="B1165" s="50" t="str">
        <x:v>6492</x:v>
      </x:c>
      <x:c r="C1165" s="50" t="str">
        <x:v>6492.T</x:v>
      </x:c>
      <x:c r="D1165" s="50" t="str">
        <x:v>OKANO VALVE MFG.CO.LTD.</x:v>
      </x:c>
      <x:c r="E1165" s="50" t="str">
        <x:v>Standard Market(Domestic)</x:v>
      </x:c>
      <x:c r="F1165" s="50" t="str">
        <x:v>Machinery</x:v>
      </x:c>
      <x:c r="G1165" s="51" t="n">
        <x:v>5850</x:v>
      </x:c>
      <x:c r="H1165" s="51" t="n">
        <x:v>6887</x:v>
      </x:c>
      <x:c r="I1165" s="51" t="n">
        <x:v>7407</x:v>
      </x:c>
      <x:c r="J1165" s="51" t="n">
        <x:v>8169</x:v>
      </x:c>
      <x:c r="K1165" s="51" t="n">
        <x:v>7006</x:v>
      </x:c>
      <x:c r="L1165" s="52" t="n">
        <x:f>IFERROR(H1165/G1165-1,"")</x:f>
        <x:v>0.17726495726495717</x:v>
      </x:c>
      <x:c r="M1165" s="52" t="n">
        <x:f>IFERROR(I1165/H1165-1,"")</x:f>
        <x:v>0.07550457383476106</x:v>
      </x:c>
      <x:c r="N1165" s="52" t="n">
        <x:f>IFERROR(J1165/I1165-1,"")</x:f>
        <x:v>0.10287565816119892</x:v>
      </x:c>
      <x:c r="O1165" s="52" t="n">
        <x:f>IFERROR(K1165/J1165-1,"")</x:f>
        <x:v>-0.1423674868404946</x:v>
      </x:c>
      <x:c r="P1165" s="52" t="n">
        <x:f>IFERROR((K1165/G1165)^(1/4)-1,"")</x:f>
        <x:v>0.04611292204606965</x:v>
      </x:c>
      <x:c r="Q1165" s="51" t="n">
        <x:v>864</x:v>
      </x:c>
      <x:c r="R1165" s="52" t="n">
        <x:f>IFERROR(Q1165/K1165,"")</x:f>
        <x:v>0.12332286611475878</x:v>
      </x:c>
      <x:c r="S1165" s="53" t="n">
        <x:v>22737</x:v>
      </x:c>
      <x:c r="T1165" s="50" t="str">
        <x:v>EDINET_company_history</x:v>
      </x:c>
      <x:c r="U1165" s="50" t="str">
        <x:v>岡野商事株式会社</x:v>
      </x:c>
      <x:c r="V1165" s="54" t="n">
        <x:v>0.2443</x:v>
      </x:c>
      <x:c r="W1165" s="50" t="str">
        <x:v>岡 野 武 治 / 丹 野 信 康</x:v>
      </x:c>
      <x:c r="X1165" s="50" t="b">
        <x:f>AND(COUNT(L1165:O1165)=4,L1165&gt;='設定'!$B$6,M1165&gt;='設定'!$B$6,N1165&gt;='設定'!$B$6,O1165&gt;='設定'!$B$6)</x:f>
        <x:v>0</x:v>
      </x:c>
      <x:c r="Y1165" s="50" t="b">
        <x:f>AND(COUNT(G1165:K1165)=5,P1165&gt;='設定'!$B$7)</x:f>
        <x:v>0</x:v>
      </x:c>
      <x:c r="Z1165" s="50" t="b">
        <x:f>AND(ISNUMBER(R1165),R1165&gt;='設定'!$B$8)</x:f>
        <x:v>1</x:v>
      </x:c>
      <x:c r="AA1165" s="50" t="b">
        <x:f>AND(ISNUMBER(S1165),S1165&gt;=DATE(YEAR('設定'!$B$10)-'設定'!$B$9,MONTH('設定'!$B$10),DAY('設定'!$B$10)))</x:f>
        <x:v>0</x:v>
      </x:c>
      <x:c r="AB1165" s="55" t="b">
        <x:v>0</x:v>
      </x:c>
      <x:c r="AC1165" s="55" t="b">
        <x:v>0</x:v>
      </x:c>
      <x:c r="AD1165" s="50" t="n">
        <x:f>IF(X1165,1,0)+IF(Z1165,1,0)+IF(AA1165,1,0)+IF(AB1165,1,0)</x:f>
        <x:v>1</x:v>
      </x:c>
      <x:c r="AE1165" s="50" t="n">
        <x:f>IF(Y1165,1,0)+IF(Z1165,1,0)+IF(AA1165,1,0)+IF(AB1165,1,0)</x:f>
        <x:v>1</x:v>
      </x:c>
      <x:c r="AF1165" s="50" t="n">
        <x:f>IF(Y1165,1,0)+IF(Z1165,1,0)+IF(AA1165,1,0)+IF(AC1165,1,0)</x:f>
        <x:v>1</x:v>
      </x:c>
      <x:c r="AG1165" s="53" t="n">
        <x:v>44348</x:v>
      </x:c>
      <x:c r="AH1165" s="50" t="str">
        <x:v>S100XBYD</x:v>
      </x:c>
      <x:c r="AI1165" s="50" t="str">
        <x:v>NetSalesSummaryOfBusinessResults</x:v>
      </x:c>
      <x:c r="AJ1165" s="50" t="str">
        <x:v>OperatingIncome</x:v>
      </x:c>
      <x:c r="AK1165" s="53" t="n">
        <x:v>45930</x:v>
      </x:c>
      <x:c r="AL1165" s="50" t="str">
        <x:v>365/365/365/366/304</x:v>
      </x:c>
      <x:c r="AM1165" s="51" t="n">
        <x:v>1605000</x:v>
      </x:c>
      <x:c r="AN1165" s="51" t="n">
        <x:v>17060</x:v>
      </x:c>
      <x:c r="AO1165" s="51" t="n">
        <x:f>IFERROR(AM1165*AN1165,"")</x:f>
        <x:v>27381300000</x:v>
      </x:c>
      <x:c r="AP1165" s="56" t="n">
        <x:f>IFERROR(AO1165/(K1165*1000000),"")</x:f>
        <x:v>3.908264344847274</x:v>
      </x:c>
      <x:c r="AQ1165" s="57" t="n">
        <x:v>936786283.3333334</x:v>
      </x:c>
      <x:c r="AR1165" s="52" t="n">
        <x:v>0.5517795358330954</x:v>
      </x:c>
      <x:c r="AS1165" s="52" t="n">
        <x:v>-0.4451783447646394</x:v>
      </x:c>
      <x:c r="AT1165" s="55" t="b">
        <x:v>1</x:v>
      </x:c>
      <x:c r="AU1165" s="50"/>
      <x:c r="AV1165" s="58" t="n">
        <x:v>0.5749087117169809</x:v>
      </x:c>
      <x:c r="AW1165" s="50" t="n">
        <x:v>47</x:v>
      </x:c>
      <x:c r="AX1165" s="50" t="str">
        <x:v>Future Moat</x:v>
      </x:c>
      <x:c r="AY1165" s="50" t="str">
        <x:v>目立つ機械的警告なし（定性確認は別途必要）</x:v>
      </x:c>
      <x:c r="AZ1165" s="59" t="str">
        <x:v>2025-12-22 09:25</x:v>
      </x:c>
      <x:c r="BA1165" s="53" t="n">
        <x:v>22737</x:v>
      </x:c>
      <x:c r="BB1165" s="50"/>
      <x:c r="BC1165" s="50"/>
      <x:c r="BD1165" s="50"/>
    </x:row>
    <x:row r="1166">
      <x:c r="A1166" s="50" t="n">
        <x:v>1165</x:v>
      </x:c>
      <x:c r="B1166" s="50" t="str">
        <x:v>5302</x:v>
      </x:c>
      <x:c r="C1166" s="50" t="str">
        <x:v>5302.T</x:v>
      </x:c>
      <x:c r="D1166" s="50" t="str">
        <x:v>Nippon Carbon Co.,Ltd.</x:v>
      </x:c>
      <x:c r="E1166" s="50" t="str">
        <x:v>Prime Market (Domestic)</x:v>
      </x:c>
      <x:c r="F1166" s="50" t="str">
        <x:v>Glass and Ceramics Products</x:v>
      </x:c>
      <x:c r="G1166" s="51" t="n">
        <x:v>31578</x:v>
      </x:c>
      <x:c r="H1166" s="51" t="n">
        <x:v>35799</x:v>
      </x:c>
      <x:c r="I1166" s="51" t="n">
        <x:v>37867</x:v>
      </x:c>
      <x:c r="J1166" s="51" t="n">
        <x:v>37956</x:v>
      </x:c>
      <x:c r="K1166" s="51" t="n">
        <x:v>37735</x:v>
      </x:c>
      <x:c r="L1166" s="52" t="n">
        <x:f>IFERROR(H1166/G1166-1,"")</x:f>
        <x:v>0.13366901007030219</x:v>
      </x:c>
      <x:c r="M1166" s="52" t="n">
        <x:f>IFERROR(I1166/H1166-1,"")</x:f>
        <x:v>0.05776697673119369</x:v>
      </x:c>
      <x:c r="N1166" s="52" t="n">
        <x:f>IFERROR(J1166/I1166-1,"")</x:f>
        <x:v>0.002350331423138785</x:v>
      </x:c>
      <x:c r="O1166" s="52" t="n">
        <x:f>IFERROR(K1166/J1166-1,"")</x:f>
        <x:v>-0.005822531352091875</x:v>
      </x:c>
      <x:c r="P1166" s="52" t="n">
        <x:f>IFERROR((K1166/G1166)^(1/4)-1,"")</x:f>
        <x:v>0.04553826876856926</x:v>
      </x:c>
      <x:c r="Q1166" s="51" t="n">
        <x:v>4809</x:v>
      </x:c>
      <x:c r="R1166" s="52" t="n">
        <x:f>IFERROR(Q1166/K1166,"")</x:f>
        <x:v>0.1274413674307672</x:v>
      </x:c>
      <x:c r="S1166" s="53" t="n">
        <x:v>44348</x:v>
      </x:c>
      <x:c r="T1166" s="50" t="str">
        <x:v>not_identified_before_local_window</x:v>
      </x:c>
      <x:c r="U1166" s="50" t="str">
        <x:v>日本マスタートラスト信託銀行株式会社(信託口)</x:v>
      </x:c>
      <x:c r="V1166" s="54" t="n">
        <x:v>0.1278</x:v>
      </x:c>
      <x:c r="W1166" s="50" t="str">
        <x:v>宮 下 尚 史</x:v>
      </x:c>
      <x:c r="X1166" s="50" t="b">
        <x:f>AND(COUNT(L1166:O1166)=4,L1166&gt;='設定'!$B$6,M1166&gt;='設定'!$B$6,N1166&gt;='設定'!$B$6,O1166&gt;='設定'!$B$6)</x:f>
        <x:v>0</x:v>
      </x:c>
      <x:c r="Y1166" s="50" t="b">
        <x:f>AND(COUNT(G1166:K1166)=5,P1166&gt;='設定'!$B$7)</x:f>
        <x:v>0</x:v>
      </x:c>
      <x:c r="Z1166" s="50" t="b">
        <x:f>AND(ISNUMBER(R1166),R1166&gt;='設定'!$B$8)</x:f>
        <x:v>1</x:v>
      </x:c>
      <x:c r="AA1166" s="50" t="b">
        <x:f>AND(ISNUMBER(S1166),S1166&gt;=DATE(YEAR('設定'!$B$10)-'設定'!$B$9,MONTH('設定'!$B$10),DAY('設定'!$B$10)))</x:f>
        <x:v>0</x:v>
      </x:c>
      <x:c r="AB1166" s="55" t="b">
        <x:v>0</x:v>
      </x:c>
      <x:c r="AC1166" s="55" t="b">
        <x:v>0</x:v>
      </x:c>
      <x:c r="AD1166" s="50" t="n">
        <x:f>IF(X1166,1,0)+IF(Z1166,1,0)+IF(AA1166,1,0)+IF(AB1166,1,0)</x:f>
        <x:v>1</x:v>
      </x:c>
      <x:c r="AE1166" s="50" t="n">
        <x:f>IF(Y1166,1,0)+IF(Z1166,1,0)+IF(AA1166,1,0)+IF(AB1166,1,0)</x:f>
        <x:v>1</x:v>
      </x:c>
      <x:c r="AF1166" s="50" t="n">
        <x:f>IF(Y1166,1,0)+IF(Z1166,1,0)+IF(AA1166,1,0)+IF(AC1166,1,0)</x:f>
        <x:v>1</x:v>
      </x:c>
      <x:c r="AG1166" s="53" t="n">
        <x:v>44348</x:v>
      </x:c>
      <x:c r="AH1166" s="50" t="str">
        <x:v>S100XT3M</x:v>
      </x:c>
      <x:c r="AI1166" s="50" t="str">
        <x:v>NetSalesSummaryOfBusinessResults</x:v>
      </x:c>
      <x:c r="AJ1166" s="50" t="str">
        <x:v>OperatingIncome</x:v>
      </x:c>
      <x:c r="AK1166" s="53" t="n">
        <x:v>46022</x:v>
      </x:c>
      <x:c r="AL1166" s="50" t="str">
        <x:v>365/365/365/366/365</x:v>
      </x:c>
      <x:c r="AM1166" s="51" t="n">
        <x:v>11102504</x:v>
      </x:c>
      <x:c r="AN1166" s="51" t="n">
        <x:v>4625</x:v>
      </x:c>
      <x:c r="AO1166" s="51" t="n">
        <x:f>IFERROR(AM1166*AN1166,"")</x:f>
        <x:v>51349081000</x:v>
      </x:c>
      <x:c r="AP1166" s="56" t="n">
        <x:f>IFERROR(AO1166/(K1166*1000000),"")</x:f>
        <x:v>1.3607812640784418</x:v>
      </x:c>
      <x:c r="AQ1166" s="57" t="n">
        <x:v>250077716.66666663</x:v>
      </x:c>
      <x:c r="AR1166" s="52" t="n">
        <x:v>0.2057268308282816</x:v>
      </x:c>
      <x:c r="AS1166" s="52" t="n">
        <x:v>-0.3312557298319055</x:v>
      </x:c>
      <x:c r="AT1166" s="55" t="b">
        <x:v>1</x:v>
      </x:c>
      <x:c r="AU1166" s="50"/>
      <x:c r="AV1166" s="58" t="n">
        <x:v>0.0354563130708946</x:v>
      </x:c>
      <x:c r="AW1166" s="50" t="n">
        <x:v>1609</x:v>
      </x:c>
      <x:c r="AX1166" s="50" t="str">
        <x:v>Core Moat</x:v>
      </x:c>
      <x:c r="AY1166" s="50" t="str">
        <x:v>目立つ機械的警告なし（定性確認は別途必要）</x:v>
      </x:c>
      <x:c r="AZ1166" s="59" t="str">
        <x:v>2026-03-25 14:07</x:v>
      </x:c>
      <x:c r="BA1166" s="53"/>
      <x:c r="BB1166" s="50"/>
      <x:c r="BC1166" s="50"/>
      <x:c r="BD1166" s="50" t="str">
        <x:v>TOPIX Small 1</x:v>
      </x:c>
    </x:row>
    <x:row r="1167">
      <x:c r="A1167" s="50" t="n">
        <x:v>1166</x:v>
      </x:c>
      <x:c r="B1167" s="50" t="str">
        <x:v>6969</x:v>
      </x:c>
      <x:c r="C1167" s="50" t="str">
        <x:v>6969.T</x:v>
      </x:c>
      <x:c r="D1167" s="50" t="str">
        <x:v>MATSUO ELECTRIC CO.,LTD.</x:v>
      </x:c>
      <x:c r="E1167" s="50" t="str">
        <x:v>Standard Market(Domestic)</x:v>
      </x:c>
      <x:c r="F1167" s="50" t="str">
        <x:v>Electric Appliances</x:v>
      </x:c>
      <x:c r="G1167" s="51" t="n">
        <x:v>3803.82</x:v>
      </x:c>
      <x:c r="H1167" s="51" t="n">
        <x:v>4709.382</x:v>
      </x:c>
      <x:c r="I1167" s="51" t="n">
        <x:v>4649.491</x:v>
      </x:c>
      <x:c r="J1167" s="51" t="n">
        <x:v>4209.958</x:v>
      </x:c>
      <x:c r="K1167" s="51" t="n">
        <x:v>4545.178</x:v>
      </x:c>
      <x:c r="L1167" s="52" t="n">
        <x:f>IFERROR(H1167/G1167-1,"")</x:f>
        <x:v>0.23806647002224057</x:v>
      </x:c>
      <x:c r="M1167" s="52" t="n">
        <x:f>IFERROR(I1167/H1167-1,"")</x:f>
        <x:v>-0.01271737990250088</x:v>
      </x:c>
      <x:c r="N1167" s="52" t="n">
        <x:f>IFERROR(J1167/I1167-1,"")</x:f>
        <x:v>-0.094533573675054</x:v>
      </x:c>
      <x:c r="O1167" s="52" t="n">
        <x:f>IFERROR(K1167/J1167-1,"")</x:f>
        <x:v>0.07962549745151848</x:v>
      </x:c>
      <x:c r="P1167" s="52" t="n">
        <x:f>IFERROR((K1167/G1167)^(1/4)-1,"")</x:f>
        <x:v>0.04552093798889212</x:v>
      </x:c>
      <x:c r="Q1167" s="51" t="n">
        <x:v>491.164</x:v>
      </x:c>
      <x:c r="R1167" s="52" t="n">
        <x:f>IFERROR(Q1167/K1167,"")</x:f>
        <x:v>0.10806265453190173</x:v>
      </x:c>
      <x:c r="S1167" s="53" t="n">
        <x:v>27181</x:v>
      </x:c>
      <x:c r="T1167" s="50" t="str">
        <x:v>EDINET_company_history</x:v>
      </x:c>
      <x:c r="U1167" s="50" t="str">
        <x:v>釜屋電機株式会社</x:v>
      </x:c>
      <x:c r="V1167" s="54" t="n">
        <x:v>0.2732</x:v>
      </x:c>
      <x:c r="W1167" s="50" t="str">
        <x:v>陳 怡 光</x:v>
      </x:c>
      <x:c r="X1167" s="50" t="b">
        <x:f>AND(COUNT(L1167:O1167)=4,L1167&gt;='設定'!$B$6,M1167&gt;='設定'!$B$6,N1167&gt;='設定'!$B$6,O1167&gt;='設定'!$B$6)</x:f>
        <x:v>0</x:v>
      </x:c>
      <x:c r="Y1167" s="50" t="b">
        <x:f>AND(COUNT(G1167:K1167)=5,P1167&gt;='設定'!$B$7)</x:f>
        <x:v>0</x:v>
      </x:c>
      <x:c r="Z1167" s="50" t="b">
        <x:f>AND(ISNUMBER(R1167),R1167&gt;='設定'!$B$8)</x:f>
        <x:v>1</x:v>
      </x:c>
      <x:c r="AA1167" s="50" t="b">
        <x:f>AND(ISNUMBER(S1167),S1167&gt;=DATE(YEAR('設定'!$B$10)-'設定'!$B$9,MONTH('設定'!$B$10),DAY('設定'!$B$10)))</x:f>
        <x:v>0</x:v>
      </x:c>
      <x:c r="AB1167" s="55" t="b">
        <x:v>0</x:v>
      </x:c>
      <x:c r="AC1167" s="55" t="b">
        <x:v>0</x:v>
      </x:c>
      <x:c r="AD1167" s="50" t="n">
        <x:f>IF(X1167,1,0)+IF(Z1167,1,0)+IF(AA1167,1,0)+IF(AB1167,1,0)</x:f>
        <x:v>1</x:v>
      </x:c>
      <x:c r="AE1167" s="50" t="n">
        <x:f>IF(Y1167,1,0)+IF(Z1167,1,0)+IF(AA1167,1,0)+IF(AB1167,1,0)</x:f>
        <x:v>1</x:v>
      </x:c>
      <x:c r="AF1167" s="50" t="n">
        <x:f>IF(Y1167,1,0)+IF(Z1167,1,0)+IF(AA1167,1,0)+IF(AC1167,1,0)</x:f>
        <x:v>1</x:v>
      </x:c>
      <x:c r="AG1167" s="53" t="n">
        <x:v>44348</x:v>
      </x:c>
      <x:c r="AH1167" s="50" t="str">
        <x:v>S100VZO2</x:v>
      </x:c>
      <x:c r="AI1167" s="50" t="str">
        <x:v>NetSalesSummaryOfBusinessResults</x:v>
      </x:c>
      <x:c r="AJ1167" s="50" t="str">
        <x:v>OperatingIncome</x:v>
      </x:c>
      <x:c r="AK1167" s="53" t="n">
        <x:v>45747</x:v>
      </x:c>
      <x:c r="AL1167" s="50" t="str">
        <x:v>365/365/365/366/365</x:v>
      </x:c>
      <x:c r="AM1167" s="51" t="n">
        <x:v>3207200</x:v>
      </x:c>
      <x:c r="AN1167" s="51" t="n">
        <x:v>2029</x:v>
      </x:c>
      <x:c r="AO1167" s="51" t="n">
        <x:f>IFERROR(AM1167*AN1167,"")</x:f>
        <x:v>6507408800</x:v>
      </x:c>
      <x:c r="AP1167" s="56" t="n">
        <x:f>IFERROR(AO1167/(K1167*1000000),"")</x:f>
        <x:v>1.4317170416648148</x:v>
      </x:c>
      <x:c r="AQ1167" s="57" t="n">
        <x:v>78829205</x:v>
      </x:c>
      <x:c r="AR1167" s="52" t="n">
        <x:v>0.5186856982810237</x:v>
      </x:c>
      <x:c r="AS1167" s="52" t="n">
        <x:v>-0.7134283570892723</x:v>
      </x:c>
      <x:c r="AT1167" s="55" t="b">
        <x:v>1</x:v>
      </x:c>
      <x:c r="AU1167" s="50"/>
      <x:c r="AV1167" s="58" t="n">
        <x:v>0.446617722301475</x:v>
      </x:c>
      <x:c r="AW1167" s="50" t="n">
        <x:v>139</x:v>
      </x:c>
      <x:c r="AX1167" s="50" t="str">
        <x:v>Future Moat</x:v>
      </x:c>
      <x:c r="AY1167" s="50" t="str">
        <x:v>ローカル5年最大下落率-60%以下</x:v>
      </x:c>
      <x:c r="AZ1167" s="59" t="str">
        <x:v>2025-06-27 15:01</x:v>
      </x:c>
      <x:c r="BA1167" s="53" t="n">
        <x:v>27181</x:v>
      </x:c>
      <x:c r="BB1167" s="50"/>
      <x:c r="BC1167" s="50"/>
      <x:c r="BD1167" s="50"/>
    </x:row>
    <x:row r="1168">
      <x:c r="A1168" s="50" t="n">
        <x:v>1167</x:v>
      </x:c>
      <x:c r="B1168" s="50" t="str">
        <x:v>9068</x:v>
      </x:c>
      <x:c r="C1168" s="50" t="str">
        <x:v>9068.T</x:v>
      </x:c>
      <x:c r="D1168" s="50" t="str">
        <x:v>Maruzen Showa Unyu Co.,Ltd.</x:v>
      </x:c>
      <x:c r="E1168" s="50" t="str">
        <x:v>Prime Market (Domestic)</x:v>
      </x:c>
      <x:c r="F1168" s="50" t="str">
        <x:v>Land Transportation</x:v>
      </x:c>
      <x:c r="G1168" s="51" t="n">
        <x:v>121136</x:v>
      </x:c>
      <x:c r="H1168" s="51" t="n">
        <x:v>136850</x:v>
      </x:c>
      <x:c r="I1168" s="51" t="n">
        <x:v>140861</x:v>
      </x:c>
      <x:c r="J1168" s="51" t="n">
        <x:v>140194</x:v>
      </x:c>
      <x:c r="K1168" s="51" t="n">
        <x:v>144572</x:v>
      </x:c>
      <x:c r="L1168" s="52" t="n">
        <x:f>IFERROR(H1168/G1168-1,"")</x:f>
        <x:v>0.1297219653942676</x:v>
      </x:c>
      <x:c r="M1168" s="52" t="n">
        <x:f>IFERROR(I1168/H1168-1,"")</x:f>
        <x:v>0.029309462915600992</x:v>
      </x:c>
      <x:c r="N1168" s="52" t="n">
        <x:f>IFERROR(J1168/I1168-1,"")</x:f>
        <x:v>-0.004735164452900342</x:v>
      </x:c>
      <x:c r="O1168" s="52" t="n">
        <x:f>IFERROR(K1168/J1168-1,"")</x:f>
        <x:v>0.03122815527055356</x:v>
      </x:c>
      <x:c r="P1168" s="52" t="n">
        <x:f>IFERROR((K1168/G1168)^(1/4)-1,"")</x:f>
        <x:v>0.0452080358773852</x:v>
      </x:c>
      <x:c r="Q1168" s="51" t="n">
        <x:v>14648</x:v>
      </x:c>
      <x:c r="R1168" s="52" t="n">
        <x:f>IFERROR(Q1168/K1168,"")</x:f>
        <x:v>0.10131975762941649</x:v>
      </x:c>
      <x:c r="S1168" s="53" t="n">
        <x:v>22555</x:v>
      </x:c>
      <x:c r="T1168" s="50" t="str">
        <x:v>EDINET_company_history</x:v>
      </x:c>
      <x:c r="U1168" s="50" t="str">
        <x:v>日本マスタートラスト信託銀行株式会社（信託口）</x:v>
      </x:c>
      <x:c r="V1168" s="54" t="n">
        <x:v>0.0919</x:v>
      </x:c>
      <x:c r="W1168" s="50" t="str">
        <x:v>浅井 俊之 / 岡田 廣次 / 中村 匡宏</x:v>
      </x:c>
      <x:c r="X1168" s="50" t="b">
        <x:f>AND(COUNT(L1168:O1168)=4,L1168&gt;='設定'!$B$6,M1168&gt;='設定'!$B$6,N1168&gt;='設定'!$B$6,O1168&gt;='設定'!$B$6)</x:f>
        <x:v>0</x:v>
      </x:c>
      <x:c r="Y1168" s="50" t="b">
        <x:f>AND(COUNT(G1168:K1168)=5,P1168&gt;='設定'!$B$7)</x:f>
        <x:v>0</x:v>
      </x:c>
      <x:c r="Z1168" s="50" t="b">
        <x:f>AND(ISNUMBER(R1168),R1168&gt;='設定'!$B$8)</x:f>
        <x:v>1</x:v>
      </x:c>
      <x:c r="AA1168" s="50" t="b">
        <x:f>AND(ISNUMBER(S1168),S1168&gt;=DATE(YEAR('設定'!$B$10)-'設定'!$B$9,MONTH('設定'!$B$10),DAY('設定'!$B$10)))</x:f>
        <x:v>0</x:v>
      </x:c>
      <x:c r="AB1168" s="55" t="b">
        <x:v>0</x:v>
      </x:c>
      <x:c r="AC1168" s="55" t="b">
        <x:v>0</x:v>
      </x:c>
      <x:c r="AD1168" s="50" t="n">
        <x:f>IF(X1168,1,0)+IF(Z1168,1,0)+IF(AA1168,1,0)+IF(AB1168,1,0)</x:f>
        <x:v>1</x:v>
      </x:c>
      <x:c r="AE1168" s="50" t="n">
        <x:f>IF(Y1168,1,0)+IF(Z1168,1,0)+IF(AA1168,1,0)+IF(AB1168,1,0)</x:f>
        <x:v>1</x:v>
      </x:c>
      <x:c r="AF1168" s="50" t="n">
        <x:f>IF(Y1168,1,0)+IF(Z1168,1,0)+IF(AA1168,1,0)+IF(AC1168,1,0)</x:f>
        <x:v>1</x:v>
      </x:c>
      <x:c r="AG1168" s="53" t="n">
        <x:v>44348</x:v>
      </x:c>
      <x:c r="AH1168" s="50" t="str">
        <x:v>S100W6XI</x:v>
      </x:c>
      <x:c r="AI1168" s="50" t="str">
        <x:v>OperatingRevenue1SummaryOfBusinessResults</x:v>
      </x:c>
      <x:c r="AJ1168" s="50" t="str">
        <x:v>OperatingIncome</x:v>
      </x:c>
      <x:c r="AK1168" s="53" t="n">
        <x:v>45747</x:v>
      </x:c>
      <x:c r="AL1168" s="50" t="str">
        <x:v>365/365/365/366/365</x:v>
      </x:c>
      <x:c r="AM1168" s="51" t="n">
        <x:v>19847844</x:v>
      </x:c>
      <x:c r="AN1168" s="51" t="n">
        <x:v>7560</x:v>
      </x:c>
      <x:c r="AO1168" s="51" t="n">
        <x:f>IFERROR(AM1168*AN1168,"")</x:f>
        <x:v>150049700640</x:v>
      </x:c>
      <x:c r="AP1168" s="56" t="n">
        <x:f>IFERROR(AO1168/(K1168*1000000),"")</x:f>
        <x:v>1.0378890839166643</x:v>
      </x:c>
      <x:c r="AQ1168" s="57" t="n">
        <x:v>293242016.6666667</x:v>
      </x:c>
      <x:c r="AR1168" s="52" t="n">
        <x:v>0.2797102949488705</x:v>
      </x:c>
      <x:c r="AS1168" s="52" t="n">
        <x:v>-0.2462639748513745</x:v>
      </x:c>
      <x:c r="AT1168" s="55" t="b">
        <x:v>1</x:v>
      </x:c>
      <x:c r="AU1168" s="50"/>
      <x:c r="AV1168" s="58" t="n">
        <x:v>-0.0013774076610199</x:v>
      </x:c>
      <x:c r="AW1168" s="50" t="n">
        <x:v>1876</x:v>
      </x:c>
      <x:c r="AX1168" s="50" t="str">
        <x:v>Core Moat</x:v>
      </x:c>
      <x:c r="AY1168" s="50" t="str">
        <x:v>目立つ機械的警告なし（定性確認は別途必要）</x:v>
      </x:c>
      <x:c r="AZ1168" s="59" t="str">
        <x:v>2025-06-26 11:06</x:v>
      </x:c>
      <x:c r="BA1168" s="53" t="n">
        <x:v>22555</x:v>
      </x:c>
      <x:c r="BB1168" s="50"/>
      <x:c r="BC1168" s="50"/>
      <x:c r="BD1168" s="50" t="str">
        <x:v>TOPIX Small 1</x:v>
      </x:c>
    </x:row>
    <x:row r="1169">
      <x:c r="A1169" s="50" t="n">
        <x:v>1168</x:v>
      </x:c>
      <x:c r="B1169" s="50" t="str">
        <x:v>8572</x:v>
      </x:c>
      <x:c r="C1169" s="50" t="str">
        <x:v>8572.T</x:v>
      </x:c>
      <x:c r="D1169" s="50" t="str">
        <x:v>ACOM CO.,LTD.</x:v>
      </x:c>
      <x:c r="E1169" s="50" t="str">
        <x:v>Standard Market(Domestic)</x:v>
      </x:c>
      <x:c r="F1169" s="50" t="str">
        <x:v>Other Financing Business</x:v>
      </x:c>
      <x:c r="G1169" s="51" t="n">
        <x:v>266316</x:v>
      </x:c>
      <x:c r="H1169" s="51" t="n">
        <x:v>262155</x:v>
      </x:c>
      <x:c r="I1169" s="51" t="n">
        <x:v>273793</x:v>
      </x:c>
      <x:c r="J1169" s="51" t="n">
        <x:v>294730</x:v>
      </x:c>
      <x:c r="K1169" s="51" t="n">
        <x:v>317742</x:v>
      </x:c>
      <x:c r="L1169" s="52" t="n">
        <x:f>IFERROR(H1169/G1169-1,"")</x:f>
        <x:v>-0.01562429594917314</x:v>
      </x:c>
      <x:c r="M1169" s="52" t="n">
        <x:f>IFERROR(I1169/H1169-1,"")</x:f>
        <x:v>0.04439358394842752</x:v>
      </x:c>
      <x:c r="N1169" s="52" t="n">
        <x:f>IFERROR(J1169/I1169-1,"")</x:f>
        <x:v>0.0764701800265164</x:v>
      </x:c>
      <x:c r="O1169" s="52" t="n">
        <x:f>IFERROR(K1169/J1169-1,"")</x:f>
        <x:v>0.07807824110202555</x:v>
      </x:c>
      <x:c r="P1169" s="52" t="n">
        <x:f>IFERROR((K1169/G1169)^(1/4)-1,"")</x:f>
        <x:v>0.04512765910073813</x:v>
      </x:c>
      <x:c r="Q1169" s="51" t="n">
        <x:v>58561</x:v>
      </x:c>
      <x:c r="R1169" s="52" t="n">
        <x:f>IFERROR(Q1169/K1169,"")</x:f>
        <x:v>0.18430361740028073</x:v>
      </x:c>
      <x:c r="S1169" s="53" t="n">
        <x:v>34669</x:v>
      </x:c>
      <x:c r="T1169" s="50" t="str">
        <x:v>EDINET_company_history</x:v>
      </x:c>
      <x:c r="U1169" s="50" t="str">
        <x:v>株式会社三菱ＵＦＪフィナンシャル・グループ</x:v>
      </x:c>
      <x:c r="V1169" s="54" t="n">
        <x:v>0.3757</x:v>
      </x:c>
      <x:c r="W1169" s="50" t="str">
        <x:v>木 下 盛 好 / 成 瀬 浩 史 / 木 下 政 孝 / 桐 渕 高 志</x:v>
      </x:c>
      <x:c r="X1169" s="50" t="b">
        <x:f>AND(COUNT(L1169:O1169)=4,L1169&gt;='設定'!$B$6,M1169&gt;='設定'!$B$6,N1169&gt;='設定'!$B$6,O1169&gt;='設定'!$B$6)</x:f>
        <x:v>0</x:v>
      </x:c>
      <x:c r="Y1169" s="50" t="b">
        <x:f>AND(COUNT(G1169:K1169)=5,P1169&gt;='設定'!$B$7)</x:f>
        <x:v>0</x:v>
      </x:c>
      <x:c r="Z1169" s="50" t="b">
        <x:f>AND(ISNUMBER(R1169),R1169&gt;='設定'!$B$8)</x:f>
        <x:v>1</x:v>
      </x:c>
      <x:c r="AA1169" s="50" t="b">
        <x:f>AND(ISNUMBER(S1169),S1169&gt;=DATE(YEAR('設定'!$B$10)-'設定'!$B$9,MONTH('設定'!$B$10),DAY('設定'!$B$10)))</x:f>
        <x:v>0</x:v>
      </x:c>
      <x:c r="AB1169" s="55" t="b">
        <x:v>0</x:v>
      </x:c>
      <x:c r="AC1169" s="55" t="b">
        <x:v>0</x:v>
      </x:c>
      <x:c r="AD1169" s="50" t="n">
        <x:f>IF(X1169,1,0)+IF(Z1169,1,0)+IF(AA1169,1,0)+IF(AB1169,1,0)</x:f>
        <x:v>1</x:v>
      </x:c>
      <x:c r="AE1169" s="50" t="n">
        <x:f>IF(Y1169,1,0)+IF(Z1169,1,0)+IF(AA1169,1,0)+IF(AB1169,1,0)</x:f>
        <x:v>1</x:v>
      </x:c>
      <x:c r="AF1169" s="50" t="n">
        <x:f>IF(Y1169,1,0)+IF(Z1169,1,0)+IF(AA1169,1,0)+IF(AC1169,1,0)</x:f>
        <x:v>1</x:v>
      </x:c>
      <x:c r="AG1169" s="53" t="n">
        <x:v>44348</x:v>
      </x:c>
      <x:c r="AH1169" s="50" t="str">
        <x:v>S100VZEV</x:v>
      </x:c>
      <x:c r="AI1169" s="50" t="str">
        <x:v>OperatingRevenue1SummaryOfBusinessResults</x:v>
      </x:c>
      <x:c r="AJ1169" s="50" t="str">
        <x:v>OperatingIncome</x:v>
      </x:c>
      <x:c r="AK1169" s="53" t="n">
        <x:v>45747</x:v>
      </x:c>
      <x:c r="AL1169" s="50" t="str">
        <x:v>365/365/365/366/365</x:v>
      </x:c>
      <x:c r="AM1169" s="51" t="n">
        <x:v>1566613998</x:v>
      </x:c>
      <x:c r="AN1169" s="51" t="n">
        <x:v>457.3999938964844</x:v>
      </x:c>
      <x:c r="AO1169" s="51" t="n">
        <x:f>IFERROR(AM1169*AN1169,"")</x:f>
        <x:v>716569233123.3469</x:v>
      </x:c>
      <x:c r="AP1169" s="56" t="n">
        <x:f>IFERROR(AO1169/(K1169*1000000),"")</x:f>
        <x:v>2.2551920524304214</x:v>
      </x:c>
      <x:c r="AQ1169" s="57" t="n">
        <x:v>765622924.7904968</x:v>
      </x:c>
      <x:c r="AR1169" s="52" t="n">
        <x:v>0.2521034162315744</x:v>
      </x:c>
      <x:c r="AS1169" s="52" t="n">
        <x:v>-0.4606662430050429</x:v>
      </x:c>
      <x:c r="AT1169" s="55" t="b">
        <x:v>1</x:v>
      </x:c>
      <x:c r="AU1169" s="50"/>
      <x:c r="AV1169" s="58" t="n">
        <x:v>-0.1353760382431552</x:v>
      </x:c>
      <x:c r="AW1169" s="50" t="n">
        <x:v>2781</x:v>
      </x:c>
      <x:c r="AX1169" s="50" t="str">
        <x:v>Transformation Moat</x:v>
      </x:c>
      <x:c r="AY1169" s="50" t="str">
        <x:v>目立つ機械的警告なし（定性確認は別途必要）</x:v>
      </x:c>
      <x:c r="AZ1169" s="59" t="str">
        <x:v>2025-06-19 10:56</x:v>
      </x:c>
      <x:c r="BA1169" s="53" t="n">
        <x:v>34669</x:v>
      </x:c>
      <x:c r="BB1169" s="50"/>
      <x:c r="BC1169" s="50"/>
      <x:c r="BD1169" s="50" t="str">
        <x:v>TOPIX Mid400</x:v>
      </x:c>
    </x:row>
    <x:row r="1170">
      <x:c r="A1170" s="50" t="n">
        <x:v>1169</x:v>
      </x:c>
      <x:c r="B1170" s="50" t="str">
        <x:v>4242</x:v>
      </x:c>
      <x:c r="C1170" s="50" t="str">
        <x:v>4242.T</x:v>
      </x:c>
      <x:c r="D1170" s="50" t="str">
        <x:v>TAKAGI SEIKO CORPORATION</x:v>
      </x:c>
      <x:c r="E1170" s="50" t="str">
        <x:v>Standard Market(Domestic)</x:v>
      </x:c>
      <x:c r="F1170" s="50" t="str">
        <x:v>Chemicals</x:v>
      </x:c>
      <x:c r="G1170" s="51" t="n">
        <x:v>37144</x:v>
      </x:c>
      <x:c r="H1170" s="51" t="n">
        <x:v>47332</x:v>
      </x:c>
      <x:c r="I1170" s="51" t="n">
        <x:v>48162</x:v>
      </x:c>
      <x:c r="J1170" s="51" t="n">
        <x:v>51066</x:v>
      </x:c>
      <x:c r="K1170" s="51" t="n">
        <x:v>44293</x:v>
      </x:c>
      <x:c r="L1170" s="52" t="n">
        <x:f>IFERROR(H1170/G1170-1,"")</x:f>
        <x:v>0.274283868188671</x:v>
      </x:c>
      <x:c r="M1170" s="52" t="n">
        <x:f>IFERROR(I1170/H1170-1,"")</x:f>
        <x:v>0.017535705231133347</x:v>
      </x:c>
      <x:c r="N1170" s="52" t="n">
        <x:f>IFERROR(J1170/I1170-1,"")</x:f>
        <x:v>0.06029649931481251</x:v>
      </x:c>
      <x:c r="O1170" s="52" t="n">
        <x:f>IFERROR(K1170/J1170-1,"")</x:f>
        <x:v>-0.13263227979477543</x:v>
      </x:c>
      <x:c r="P1170" s="52" t="n">
        <x:f>IFERROR((K1170/G1170)^(1/4)-1,"")</x:f>
        <x:v>0.04498872937966869</x:v>
      </x:c>
      <x:c r="Q1170" s="51" t="n">
        <x:v>1163</x:v>
      </x:c>
      <x:c r="R1170" s="52" t="n">
        <x:f>IFERROR(Q1170/K1170,"")</x:f>
        <x:v>0.02625697062741291</x:v>
      </x:c>
      <x:c r="S1170" s="53" t="n">
        <x:v>39234</x:v>
      </x:c>
      <x:c r="T1170" s="50" t="str">
        <x:v>EDINET_company_history</x:v>
      </x:c>
      <x:c r="U1170" s="50" t="str">
        <x:v>高木 章裕</x:v>
      </x:c>
      <x:c r="V1170" s="54" t="n">
        <x:v>0.111</x:v>
      </x:c>
      <x:c r="W1170" s="50" t="str">
        <x:v>高木 章裕</x:v>
      </x:c>
      <x:c r="X1170" s="50" t="b">
        <x:f>AND(COUNT(L1170:O1170)=4,L1170&gt;='設定'!$B$6,M1170&gt;='設定'!$B$6,N1170&gt;='設定'!$B$6,O1170&gt;='設定'!$B$6)</x:f>
        <x:v>0</x:v>
      </x:c>
      <x:c r="Y1170" s="50" t="b">
        <x:f>AND(COUNT(G1170:K1170)=5,P1170&gt;='設定'!$B$7)</x:f>
        <x:v>0</x:v>
      </x:c>
      <x:c r="Z1170" s="50" t="b">
        <x:f>AND(ISNUMBER(R1170),R1170&gt;='設定'!$B$8)</x:f>
        <x:v>0</x:v>
      </x:c>
      <x:c r="AA1170" s="50" t="b">
        <x:f>AND(ISNUMBER(S1170),S1170&gt;=DATE(YEAR('設定'!$B$10)-'設定'!$B$9,MONTH('設定'!$B$10),DAY('設定'!$B$10)))</x:f>
        <x:v>0</x:v>
      </x:c>
      <x:c r="AB1170" s="55" t="b">
        <x:v>1</x:v>
      </x:c>
      <x:c r="AC1170" s="55" t="b">
        <x:v>1</x:v>
      </x:c>
      <x:c r="AD1170" s="50" t="n">
        <x:f>IF(X1170,1,0)+IF(Z1170,1,0)+IF(AA1170,1,0)+IF(AB1170,1,0)</x:f>
        <x:v>1</x:v>
      </x:c>
      <x:c r="AE1170" s="50" t="n">
        <x:f>IF(Y1170,1,0)+IF(Z1170,1,0)+IF(AA1170,1,0)+IF(AB1170,1,0)</x:f>
        <x:v>1</x:v>
      </x:c>
      <x:c r="AF1170" s="50" t="n">
        <x:f>IF(Y1170,1,0)+IF(Z1170,1,0)+IF(AA1170,1,0)+IF(AC1170,1,0)</x:f>
        <x:v>1</x:v>
      </x:c>
      <x:c r="AG1170" s="53" t="n">
        <x:v>44348</x:v>
      </x:c>
      <x:c r="AH1170" s="50" t="str">
        <x:v>S100W4ZZ</x:v>
      </x:c>
      <x:c r="AI1170" s="50" t="str">
        <x:v>NetSalesSummaryOfBusinessResults</x:v>
      </x:c>
      <x:c r="AJ1170" s="50" t="str">
        <x:v>OperatingIncome</x:v>
      </x:c>
      <x:c r="AK1170" s="53" t="n">
        <x:v>45747</x:v>
      </x:c>
      <x:c r="AL1170" s="50" t="str">
        <x:v>365/365/365/366/365</x:v>
      </x:c>
      <x:c r="AM1170" s="51" t="n">
        <x:v>2787272</x:v>
      </x:c>
      <x:c r="AN1170" s="51" t="n">
        <x:v>1656</x:v>
      </x:c>
      <x:c r="AO1170" s="51" t="n">
        <x:f>IFERROR(AM1170*AN1170,"")</x:f>
        <x:v>4615722432</x:v>
      </x:c>
      <x:c r="AP1170" s="56" t="n">
        <x:f>IFERROR(AO1170/(K1170*1000000),"")</x:f>
        <x:v>0.10420884636398528</x:v>
      </x:c>
      <x:c r="AQ1170" s="57" t="n">
        <x:v>12767876.666666666</x:v>
      </x:c>
      <x:c r="AR1170" s="52" t="n">
        <x:v>0.2722293973069476</x:v>
      </x:c>
      <x:c r="AS1170" s="52" t="n">
        <x:v>-0.4681851082982345</x:v>
      </x:c>
      <x:c r="AT1170" s="55" t="b">
        <x:v>0</x:v>
      </x:c>
      <x:c r="AU1170" s="50" t="str">
        <x:v>low_liquidity</x:v>
      </x:c>
      <x:c r="AV1170" s="58" t="n">
        <x:v>0.0061476896194177</x:v>
      </x:c>
      <x:c r="AW1170" s="50" t="n">
        <x:v>1818</x:v>
      </x:c>
      <x:c r="AX1170" s="50" t="str">
        <x:v>Discovery</x:v>
      </x:c>
      <x:c r="AY1170" s="50" t="str">
        <x:v>既存適格性フィルター不通過: low_liquidity / 60日平均売買代金2,000万円未満</x:v>
      </x:c>
      <x:c r="AZ1170" s="59" t="str">
        <x:v>2025-06-26 09:34</x:v>
      </x:c>
      <x:c r="BA1170" s="53" t="n">
        <x:v>39234</x:v>
      </x:c>
      <x:c r="BB1170" s="50" t="str">
        <x:v>高木 章裕</x:v>
      </x:c>
      <x:c r="BC1170" s="50"/>
      <x:c r="BD1170" s="50"/>
    </x:row>
    <x:row r="1171">
      <x:c r="A1171" s="50" t="n">
        <x:v>1170</x:v>
      </x:c>
      <x:c r="B1171" s="50" t="str">
        <x:v>3698</x:v>
      </x:c>
      <x:c r="C1171" s="50" t="str">
        <x:v>3698.T</x:v>
      </x:c>
      <x:c r="D1171" s="50" t="str">
        <x:v>CRI Middleware Co.,Ltd.</x:v>
      </x:c>
      <x:c r="E1171" s="50" t="str">
        <x:v>Standard Market(Domestic)</x:v>
      </x:c>
      <x:c r="F1171" s="50" t="str">
        <x:v>Information &amp; Communication</x:v>
      </x:c>
      <x:c r="G1171" s="51" t="n">
        <x:v>2892.55</x:v>
      </x:c>
      <x:c r="H1171" s="51" t="n">
        <x:v>2840.897</x:v>
      </x:c>
      <x:c r="I1171" s="51" t="n">
        <x:v>2990.991</x:v>
      </x:c>
      <x:c r="J1171" s="51" t="n">
        <x:v>3167.285</x:v>
      </x:c>
      <x:c r="K1171" s="51" t="n">
        <x:v>3448.587</x:v>
      </x:c>
      <x:c r="L1171" s="52" t="n">
        <x:f>IFERROR(H1171/G1171-1,"")</x:f>
        <x:v>-0.017857253980052334</x:v>
      </x:c>
      <x:c r="M1171" s="52" t="n">
        <x:f>IFERROR(I1171/H1171-1,"")</x:f>
        <x:v>0.05283331285857962</x:v>
      </x:c>
      <x:c r="N1171" s="52" t="n">
        <x:f>IFERROR(J1171/I1171-1,"")</x:f>
        <x:v>0.058941668497163535</x:v>
      </x:c>
      <x:c r="O1171" s="52" t="n">
        <x:f>IFERROR(K1171/J1171-1,"")</x:f>
        <x:v>0.08881486825467233</x:v>
      </x:c>
      <x:c r="P1171" s="52" t="n">
        <x:f>IFERROR((K1171/G1171)^(1/4)-1,"")</x:f>
        <x:v>0.04493692942437222</x:v>
      </x:c>
      <x:c r="Q1171" s="51" t="n">
        <x:v>554.381</x:v>
      </x:c>
      <x:c r="R1171" s="52" t="n">
        <x:f>IFERROR(Q1171/K1171,"")</x:f>
        <x:v>0.16075598498747456</x:v>
      </x:c>
      <x:c r="S1171" s="53" t="n">
        <x:v>41944</x:v>
      </x:c>
      <x:c r="T1171" s="50" t="str">
        <x:v>EDINET_company_history</x:v>
      </x:c>
      <x:c r="U1171" s="50" t="str">
        <x:v>株式会社セガ</x:v>
      </x:c>
      <x:c r="V1171" s="54" t="n">
        <x:v>0.1225</x:v>
      </x:c>
      <x:c r="W1171" s="50" t="str">
        <x:v>鈴木 正彦 / 押見 正雄</x:v>
      </x:c>
      <x:c r="X1171" s="50" t="b">
        <x:f>AND(COUNT(L1171:O1171)=4,L1171&gt;='設定'!$B$6,M1171&gt;='設定'!$B$6,N1171&gt;='設定'!$B$6,O1171&gt;='設定'!$B$6)</x:f>
        <x:v>0</x:v>
      </x:c>
      <x:c r="Y1171" s="50" t="b">
        <x:f>AND(COUNT(G1171:K1171)=5,P1171&gt;='設定'!$B$7)</x:f>
        <x:v>0</x:v>
      </x:c>
      <x:c r="Z1171" s="50" t="b">
        <x:f>AND(ISNUMBER(R1171),R1171&gt;='設定'!$B$8)</x:f>
        <x:v>1</x:v>
      </x:c>
      <x:c r="AA1171" s="50" t="b">
        <x:f>AND(ISNUMBER(S1171),S1171&gt;=DATE(YEAR('設定'!$B$10)-'設定'!$B$9,MONTH('設定'!$B$10),DAY('設定'!$B$10)))</x:f>
        <x:v>0</x:v>
      </x:c>
      <x:c r="AB1171" s="55" t="b">
        <x:v>0</x:v>
      </x:c>
      <x:c r="AC1171" s="55" t="b">
        <x:v>0</x:v>
      </x:c>
      <x:c r="AD1171" s="50" t="n">
        <x:f>IF(X1171,1,0)+IF(Z1171,1,0)+IF(AA1171,1,0)+IF(AB1171,1,0)</x:f>
        <x:v>1</x:v>
      </x:c>
      <x:c r="AE1171" s="50" t="n">
        <x:f>IF(Y1171,1,0)+IF(Z1171,1,0)+IF(AA1171,1,0)+IF(AB1171,1,0)</x:f>
        <x:v>1</x:v>
      </x:c>
      <x:c r="AF1171" s="50" t="n">
        <x:f>IF(Y1171,1,0)+IF(Z1171,1,0)+IF(AA1171,1,0)+IF(AC1171,1,0)</x:f>
        <x:v>1</x:v>
      </x:c>
      <x:c r="AG1171" s="53" t="n">
        <x:v>44348</x:v>
      </x:c>
      <x:c r="AH1171" s="50" t="str">
        <x:v>S100XAH0</x:v>
      </x:c>
      <x:c r="AI1171" s="50" t="str">
        <x:v>NetSalesSummaryOfBusinessResults</x:v>
      </x:c>
      <x:c r="AJ1171" s="50" t="str">
        <x:v>OperatingIncome</x:v>
      </x:c>
      <x:c r="AK1171" s="53" t="n">
        <x:v>45930</x:v>
      </x:c>
      <x:c r="AL1171" s="50" t="str">
        <x:v>365/365/365/366/365</x:v>
      </x:c>
      <x:c r="AM1171" s="51" t="n">
        <x:v>5226150</x:v>
      </x:c>
      <x:c r="AN1171" s="51" t="n">
        <x:v>1066</x:v>
      </x:c>
      <x:c r="AO1171" s="51" t="n">
        <x:f>IFERROR(AM1171*AN1171,"")</x:f>
        <x:v>5571075900</x:v>
      </x:c>
      <x:c r="AP1171" s="56" t="n">
        <x:f>IFERROR(AO1171/(K1171*1000000),"")</x:f>
        <x:v>1.6154662474804897</x:v>
      </x:c>
      <x:c r="AQ1171" s="57" t="n">
        <x:v>18297555</x:v>
      </x:c>
      <x:c r="AR1171" s="52" t="n">
        <x:v>0.400868630794556</x:v>
      </x:c>
      <x:c r="AS1171" s="52" t="n">
        <x:v>-0.6321120743771916</x:v>
      </x:c>
      <x:c r="AT1171" s="55" t="b">
        <x:v>0</x:v>
      </x:c>
      <x:c r="AU1171" s="50" t="str">
        <x:v>low_liquidity</x:v>
      </x:c>
      <x:c r="AV1171" s="58" t="n">
        <x:v>0.0021072620851498</x:v>
      </x:c>
      <x:c r="AW1171" s="50" t="n">
        <x:v>1853</x:v>
      </x:c>
      <x:c r="AX1171" s="50" t="str">
        <x:v>Discovery</x:v>
      </x:c>
      <x:c r="AY1171" s="50" t="str">
        <x:v>既存適格性フィルター不通過: low_liquidity / 60日平均売買代金2,000万円未満 / ローカル5年最大下落率-60%以下</x:v>
      </x:c>
      <x:c r="AZ1171" s="59" t="str">
        <x:v>2025-12-15 17:04</x:v>
      </x:c>
      <x:c r="BA1171" s="53" t="n">
        <x:v>41944</x:v>
      </x:c>
      <x:c r="BB1171" s="50"/>
      <x:c r="BC1171" s="50"/>
      <x:c r="BD1171" s="50"/>
    </x:row>
    <x:row r="1172">
      <x:c r="A1172" s="50" t="n">
        <x:v>1171</x:v>
      </x:c>
      <x:c r="B1172" s="50" t="str">
        <x:v>6670</x:v>
      </x:c>
      <x:c r="C1172" s="50" t="str">
        <x:v>6670.T</x:v>
      </x:c>
      <x:c r="D1172" s="50" t="str">
        <x:v>MCJ Co.,Ltd.</x:v>
      </x:c>
      <x:c r="E1172" s="50" t="str">
        <x:v>Standard Market(Domestic)</x:v>
      </x:c>
      <x:c r="F1172" s="50" t="str">
        <x:v>Electric Appliances</x:v>
      </x:c>
      <x:c r="G1172" s="51" t="n">
        <x:v>174173</x:v>
      </x:c>
      <x:c r="H1172" s="51" t="n">
        <x:v>191247</x:v>
      </x:c>
      <x:c r="I1172" s="51" t="n">
        <x:v>191076</x:v>
      </x:c>
      <x:c r="J1172" s="51" t="n">
        <x:v>187455</x:v>
      </x:c>
      <x:c r="K1172" s="51" t="n">
        <x:v>207171</x:v>
      </x:c>
      <x:c r="L1172" s="52" t="n">
        <x:f>IFERROR(H1172/G1172-1,"")</x:f>
        <x:v>0.09802897119530574</x:v>
      </x:c>
      <x:c r="M1172" s="52" t="n">
        <x:f>IFERROR(I1172/H1172-1,"")</x:f>
        <x:v>-0.0008941316726537307</x:v>
      </x:c>
      <x:c r="N1172" s="52" t="n">
        <x:f>IFERROR(J1172/I1172-1,"")</x:f>
        <x:v>-0.01895057464045724</x:v>
      </x:c>
      <x:c r="O1172" s="52" t="n">
        <x:f>IFERROR(K1172/J1172-1,"")</x:f>
        <x:v>0.10517724253820915</x:v>
      </x:c>
      <x:c r="P1172" s="52" t="n">
        <x:f>IFERROR((K1172/G1172)^(1/4)-1,"")</x:f>
        <x:v>0.044328265155757496</x:v>
      </x:c>
      <x:c r="Q1172" s="51" t="n">
        <x:v>19378</x:v>
      </x:c>
      <x:c r="R1172" s="52" t="n">
        <x:f>IFERROR(Q1172/K1172,"")</x:f>
        <x:v>0.0935362574877758</x:v>
      </x:c>
      <x:c r="S1172" s="53" t="n">
        <x:v>38139</x:v>
      </x:c>
      <x:c r="T1172" s="50" t="str">
        <x:v>EDINET_company_history</x:v>
      </x:c>
      <x:c r="U1172" s="50" t="str">
        <x:v>髙島 勇二</x:v>
      </x:c>
      <x:c r="V1172" s="54" t="n">
        <x:v>0.3304</x:v>
      </x:c>
      <x:c r="W1172" s="50" t="str">
        <x:v>髙 島 勇 二 / 安 井 元 康</x:v>
      </x:c>
      <x:c r="X1172" s="50" t="b">
        <x:f>AND(COUNT(L1172:O1172)=4,L1172&gt;='設定'!$B$6,M1172&gt;='設定'!$B$6,N1172&gt;='設定'!$B$6,O1172&gt;='設定'!$B$6)</x:f>
        <x:v>0</x:v>
      </x:c>
      <x:c r="Y1172" s="50" t="b">
        <x:f>AND(COUNT(G1172:K1172)=5,P1172&gt;='設定'!$B$7)</x:f>
        <x:v>0</x:v>
      </x:c>
      <x:c r="Z1172" s="50" t="b">
        <x:f>AND(ISNUMBER(R1172),R1172&gt;='設定'!$B$8)</x:f>
        <x:v>0</x:v>
      </x:c>
      <x:c r="AA1172" s="50" t="b">
        <x:f>AND(ISNUMBER(S1172),S1172&gt;=DATE(YEAR('設定'!$B$10)-'設定'!$B$9,MONTH('設定'!$B$10),DAY('設定'!$B$10)))</x:f>
        <x:v>0</x:v>
      </x:c>
      <x:c r="AB1172" s="55" t="b">
        <x:v>1</x:v>
      </x:c>
      <x:c r="AC1172" s="55" t="b">
        <x:v>1</x:v>
      </x:c>
      <x:c r="AD1172" s="50" t="n">
        <x:f>IF(X1172,1,0)+IF(Z1172,1,0)+IF(AA1172,1,0)+IF(AB1172,1,0)</x:f>
        <x:v>1</x:v>
      </x:c>
      <x:c r="AE1172" s="50" t="n">
        <x:f>IF(Y1172,1,0)+IF(Z1172,1,0)+IF(AA1172,1,0)+IF(AB1172,1,0)</x:f>
        <x:v>1</x:v>
      </x:c>
      <x:c r="AF1172" s="50" t="n">
        <x:f>IF(Y1172,1,0)+IF(Z1172,1,0)+IF(AA1172,1,0)+IF(AC1172,1,0)</x:f>
        <x:v>1</x:v>
      </x:c>
      <x:c r="AG1172" s="53" t="n">
        <x:v>44348</x:v>
      </x:c>
      <x:c r="AH1172" s="50" t="str">
        <x:v>S100W339</x:v>
      </x:c>
      <x:c r="AI1172" s="50" t="str">
        <x:v>NetSalesSummaryOfBusinessResults</x:v>
      </x:c>
      <x:c r="AJ1172" s="50" t="str">
        <x:v>OperatingIncome</x:v>
      </x:c>
      <x:c r="AK1172" s="53" t="n">
        <x:v>45747</x:v>
      </x:c>
      <x:c r="AL1172" s="50" t="str">
        <x:v>365/365/365/366/365</x:v>
      </x:c>
      <x:c r="AM1172" s="51" t="n">
        <x:v>98222900</x:v>
      </x:c>
      <x:c r="AN1172" s="51" t="n">
        <x:v>2183</x:v>
      </x:c>
      <x:c r="AO1172" s="51" t="n">
        <x:f>IFERROR(AM1172*AN1172,"")</x:f>
        <x:v>214420590700</x:v>
      </x:c>
      <x:c r="AP1172" s="56" t="n">
        <x:f>IFERROR(AO1172/(K1172*1000000),"")</x:f>
        <x:v>1.0349932698109292</x:v>
      </x:c>
      <x:c r="AQ1172" s="57" t="n">
        <x:v>1258634811.6666667</x:v>
      </x:c>
      <x:c r="AR1172" s="52" t="n">
        <x:v>0.3356829552397101</x:v>
      </x:c>
      <x:c r="AS1172" s="52" t="n">
        <x:v>-0.4308116939110969</x:v>
      </x:c>
      <x:c r="AT1172" s="55" t="b">
        <x:v>1</x:v>
      </x:c>
      <x:c r="AU1172" s="50"/>
      <x:c r="AV1172" s="58" t="n">
        <x:v>0.4293241277714386</x:v>
      </x:c>
      <x:c r="AW1172" s="50" t="n">
        <x:v>156</x:v>
      </x:c>
      <x:c r="AX1172" s="50" t="str">
        <x:v>Future Moat</x:v>
      </x:c>
      <x:c r="AY1172" s="50" t="str">
        <x:v>目立つ機械的警告なし（定性確認は別途必要）</x:v>
      </x:c>
      <x:c r="AZ1172" s="59" t="str">
        <x:v>2025-06-24 13:26</x:v>
      </x:c>
      <x:c r="BA1172" s="53" t="n">
        <x:v>38139</x:v>
      </x:c>
      <x:c r="BB1172" s="50" t="str">
        <x:v>髙 島 勇 二</x:v>
      </x:c>
      <x:c r="BC1172" s="50"/>
      <x:c r="BD1172" s="50"/>
    </x:row>
    <x:row r="1173">
      <x:c r="A1173" s="50" t="n">
        <x:v>1172</x:v>
      </x:c>
      <x:c r="B1173" s="50" t="str">
        <x:v>8584</x:v>
      </x:c>
      <x:c r="C1173" s="50" t="str">
        <x:v>8584.T</x:v>
      </x:c>
      <x:c r="D1173" s="50" t="str">
        <x:v>JACCS CO.,LTD.</x:v>
      </x:c>
      <x:c r="E1173" s="50" t="str">
        <x:v>Prime Market (Domestic)</x:v>
      </x:c>
      <x:c r="F1173" s="50" t="str">
        <x:v>Other Financing Business</x:v>
      </x:c>
      <x:c r="G1173" s="51" t="n">
        <x:v>160650</x:v>
      </x:c>
      <x:c r="H1173" s="51" t="n">
        <x:v>164070</x:v>
      </x:c>
      <x:c r="I1173" s="51" t="n">
        <x:v>173506</x:v>
      </x:c>
      <x:c r="J1173" s="51" t="n">
        <x:v>184782</x:v>
      </x:c>
      <x:c r="K1173" s="51" t="n">
        <x:v>190978</x:v>
      </x:c>
      <x:c r="L1173" s="52" t="n">
        <x:f>IFERROR(H1173/G1173-1,"")</x:f>
        <x:v>0.02128851540616239</x:v>
      </x:c>
      <x:c r="M1173" s="52" t="n">
        <x:f>IFERROR(I1173/H1173-1,"")</x:f>
        <x:v>0.05751203754495027</x:v>
      </x:c>
      <x:c r="N1173" s="52" t="n">
        <x:f>IFERROR(J1173/I1173-1,"")</x:f>
        <x:v>0.06498910700494509</x:v>
      </x:c>
      <x:c r="O1173" s="52" t="n">
        <x:f>IFERROR(K1173/J1173-1,"")</x:f>
        <x:v>0.03353140457403869</x:v>
      </x:c>
      <x:c r="P1173" s="52" t="n">
        <x:f>IFERROR((K1173/G1173)^(1/4)-1,"")</x:f>
        <x:v>0.044180678465726375</x:v>
      </x:c>
      <x:c r="Q1173" s="51" t="n">
        <x:v>25732</x:v>
      </x:c>
      <x:c r="R1173" s="52" t="n">
        <x:f>IFERROR(Q1173/K1173,"")</x:f>
        <x:v>0.13473803265297574</x:v>
      </x:c>
      <x:c r="S1173" s="53" t="n">
        <x:v>26755</x:v>
      </x:c>
      <x:c r="T1173" s="50" t="str">
        <x:v>EDINET_company_history</x:v>
      </x:c>
      <x:c r="U1173" s="50" t="str">
        <x:v>株式会社三菱UFJ銀行</x:v>
      </x:c>
      <x:c r="V1173" s="54" t="n">
        <x:v>0.2018</x:v>
      </x:c>
      <x:c r="W1173" s="50" t="str">
        <x:v>山 﨑 徹 / 村 上 亮</x:v>
      </x:c>
      <x:c r="X1173" s="50" t="b">
        <x:f>AND(COUNT(L1173:O1173)=4,L1173&gt;='設定'!$B$6,M1173&gt;='設定'!$B$6,N1173&gt;='設定'!$B$6,O1173&gt;='設定'!$B$6)</x:f>
        <x:v>0</x:v>
      </x:c>
      <x:c r="Y1173" s="50" t="b">
        <x:f>AND(COUNT(G1173:K1173)=5,P1173&gt;='設定'!$B$7)</x:f>
        <x:v>0</x:v>
      </x:c>
      <x:c r="Z1173" s="50" t="b">
        <x:f>AND(ISNUMBER(R1173),R1173&gt;='設定'!$B$8)</x:f>
        <x:v>1</x:v>
      </x:c>
      <x:c r="AA1173" s="50" t="b">
        <x:f>AND(ISNUMBER(S1173),S1173&gt;=DATE(YEAR('設定'!$B$10)-'設定'!$B$9,MONTH('設定'!$B$10),DAY('設定'!$B$10)))</x:f>
        <x:v>0</x:v>
      </x:c>
      <x:c r="AB1173" s="55" t="b">
        <x:v>0</x:v>
      </x:c>
      <x:c r="AC1173" s="55" t="b">
        <x:v>0</x:v>
      </x:c>
      <x:c r="AD1173" s="50" t="n">
        <x:f>IF(X1173,1,0)+IF(Z1173,1,0)+IF(AA1173,1,0)+IF(AB1173,1,0)</x:f>
        <x:v>1</x:v>
      </x:c>
      <x:c r="AE1173" s="50" t="n">
        <x:f>IF(Y1173,1,0)+IF(Z1173,1,0)+IF(AA1173,1,0)+IF(AB1173,1,0)</x:f>
        <x:v>1</x:v>
      </x:c>
      <x:c r="AF1173" s="50" t="n">
        <x:f>IF(Y1173,1,0)+IF(Z1173,1,0)+IF(AA1173,1,0)+IF(AC1173,1,0)</x:f>
        <x:v>1</x:v>
      </x:c>
      <x:c r="AG1173" s="53" t="n">
        <x:v>44348</x:v>
      </x:c>
      <x:c r="AH1173" s="50" t="str">
        <x:v>S100W2LQ</x:v>
      </x:c>
      <x:c r="AI1173" s="50" t="str">
        <x:v>OperatingRevenue1SummaryOfBusinessResults</x:v>
      </x:c>
      <x:c r="AJ1173" s="50" t="str">
        <x:v>OperatingIncome</x:v>
      </x:c>
      <x:c r="AK1173" s="53" t="n">
        <x:v>45747</x:v>
      </x:c>
      <x:c r="AL1173" s="50" t="str">
        <x:v>365/365/365/366/365</x:v>
      </x:c>
      <x:c r="AM1173" s="51" t="n">
        <x:v>34761461</x:v>
      </x:c>
      <x:c r="AN1173" s="51" t="n">
        <x:v>3395</x:v>
      </x:c>
      <x:c r="AO1173" s="51" t="n">
        <x:f>IFERROR(AM1173*AN1173,"")</x:f>
        <x:v>118015160095</x:v>
      </x:c>
      <x:c r="AP1173" s="56" t="n">
        <x:f>IFERROR(AO1173/(K1173*1000000),"")</x:f>
        <x:v>0.6179515970164102</x:v>
      </x:c>
      <x:c r="AQ1173" s="57" t="n">
        <x:v>459658183.3333333</x:v>
      </x:c>
      <x:c r="AR1173" s="52" t="n">
        <x:v>0.2634511121265812</x:v>
      </x:c>
      <x:c r="AS1173" s="52" t="n">
        <x:v>-0.4161973805839158</x:v>
      </x:c>
      <x:c r="AT1173" s="55" t="b">
        <x:v>1</x:v>
      </x:c>
      <x:c r="AU1173" s="50"/>
      <x:c r="AV1173" s="58" t="n">
        <x:v>-0.1268384057164846</x:v>
      </x:c>
      <x:c r="AW1173" s="50" t="n">
        <x:v>2735</x:v>
      </x:c>
      <x:c r="AX1173" s="50" t="str">
        <x:v>Transformation Moat</x:v>
      </x:c>
      <x:c r="AY1173" s="50" t="str">
        <x:v>目立つ機械的警告なし（定性確認は別途必要）</x:v>
      </x:c>
      <x:c r="AZ1173" s="59" t="str">
        <x:v>2025-06-24 12:12</x:v>
      </x:c>
      <x:c r="BA1173" s="53" t="n">
        <x:v>26755</x:v>
      </x:c>
      <x:c r="BB1173" s="50"/>
      <x:c r="BC1173" s="50"/>
      <x:c r="BD1173" s="50" t="str">
        <x:v>TOPIX Small 1</x:v>
      </x:c>
    </x:row>
    <x:row r="1174">
      <x:c r="A1174" s="50" t="n">
        <x:v>1173</x:v>
      </x:c>
      <x:c r="B1174" s="50" t="str">
        <x:v>7065</x:v>
      </x:c>
      <x:c r="C1174" s="50" t="str">
        <x:v>7065.T</x:v>
      </x:c>
      <x:c r="D1174" s="50" t="str">
        <x:v>UPR Corporation</x:v>
      </x:c>
      <x:c r="E1174" s="50" t="str">
        <x:v>Standard Market(Domestic)</x:v>
      </x:c>
      <x:c r="F1174" s="50" t="str">
        <x:v>Services</x:v>
      </x:c>
      <x:c r="G1174" s="51" t="n">
        <x:v>12927.354</x:v>
      </x:c>
      <x:c r="H1174" s="51" t="n">
        <x:v>13329.21</x:v>
      </x:c>
      <x:c r="I1174" s="51" t="n">
        <x:v>14833.865</x:v>
      </x:c>
      <x:c r="J1174" s="51" t="n">
        <x:v>15463.106</x:v>
      </x:c>
      <x:c r="K1174" s="51" t="n">
        <x:v>15354.233</x:v>
      </x:c>
      <x:c r="L1174" s="52" t="n">
        <x:f>IFERROR(H1174/G1174-1,"")</x:f>
        <x:v>0.03108571173961816</x:v>
      </x:c>
      <x:c r="M1174" s="52" t="n">
        <x:f>IFERROR(I1174/H1174-1,"")</x:f>
        <x:v>0.1128840343876345</x:v>
      </x:c>
      <x:c r="N1174" s="52" t="n">
        <x:f>IFERROR(J1174/I1174-1,"")</x:f>
        <x:v>0.042419221153758624</x:v>
      </x:c>
      <x:c r="O1174" s="52" t="n">
        <x:f>IFERROR(K1174/J1174-1,"")</x:f>
        <x:v>-0.007040823493029147</x:v>
      </x:c>
      <x:c r="P1174" s="52" t="n">
        <x:f>IFERROR((K1174/G1174)^(1/4)-1,"")</x:f>
        <x:v>0.04394981408436549</x:v>
      </x:c>
      <x:c r="Q1174" s="51" t="n">
        <x:v>277.701</x:v>
      </x:c>
      <x:c r="R1174" s="52" t="n">
        <x:f>IFERROR(Q1174/K1174,"")</x:f>
        <x:v>0.01808628278599133</x:v>
      </x:c>
      <x:c r="S1174" s="53" t="n">
        <x:v>43617</x:v>
      </x:c>
      <x:c r="T1174" s="50" t="str">
        <x:v>EDINET_company_history</x:v>
      </x:c>
      <x:c r="U1174" s="50" t="str">
        <x:v>酒田義矢</x:v>
      </x:c>
      <x:c r="V1174" s="54" t="n">
        <x:v>0.5011</x:v>
      </x:c>
      <x:c r="W1174" s="50" t="str">
        <x:v>酒田 義矢</x:v>
      </x:c>
      <x:c r="X1174" s="50" t="b">
        <x:f>AND(COUNT(L1174:O1174)=4,L1174&gt;='設定'!$B$6,M1174&gt;='設定'!$B$6,N1174&gt;='設定'!$B$6,O1174&gt;='設定'!$B$6)</x:f>
        <x:v>0</x:v>
      </x:c>
      <x:c r="Y1174" s="50" t="b">
        <x:f>AND(COUNT(G1174:K1174)=5,P1174&gt;='設定'!$B$7)</x:f>
        <x:v>0</x:v>
      </x:c>
      <x:c r="Z1174" s="50" t="b">
        <x:f>AND(ISNUMBER(R1174),R1174&gt;='設定'!$B$8)</x:f>
        <x:v>0</x:v>
      </x:c>
      <x:c r="AA1174" s="50" t="b">
        <x:f>AND(ISNUMBER(S1174),S1174&gt;=DATE(YEAR('設定'!$B$10)-'設定'!$B$9,MONTH('設定'!$B$10),DAY('設定'!$B$10)))</x:f>
        <x:v>0</x:v>
      </x:c>
      <x:c r="AB1174" s="55" t="b">
        <x:v>1</x:v>
      </x:c>
      <x:c r="AC1174" s="55" t="b">
        <x:v>1</x:v>
      </x:c>
      <x:c r="AD1174" s="50" t="n">
        <x:f>IF(X1174,1,0)+IF(Z1174,1,0)+IF(AA1174,1,0)+IF(AB1174,1,0)</x:f>
        <x:v>1</x:v>
      </x:c>
      <x:c r="AE1174" s="50" t="n">
        <x:f>IF(Y1174,1,0)+IF(Z1174,1,0)+IF(AA1174,1,0)+IF(AB1174,1,0)</x:f>
        <x:v>1</x:v>
      </x:c>
      <x:c r="AF1174" s="50" t="n">
        <x:f>IF(Y1174,1,0)+IF(Z1174,1,0)+IF(AA1174,1,0)+IF(AC1174,1,0)</x:f>
        <x:v>1</x:v>
      </x:c>
      <x:c r="AG1174" s="53" t="n">
        <x:v>44348</x:v>
      </x:c>
      <x:c r="AH1174" s="50" t="str">
        <x:v>S100X6QU</x:v>
      </x:c>
      <x:c r="AI1174" s="50" t="str">
        <x:v>NetSalesSummaryOfBusinessResults</x:v>
      </x:c>
      <x:c r="AJ1174" s="50" t="str">
        <x:v>OperatingIncome</x:v>
      </x:c>
      <x:c r="AK1174" s="53" t="n">
        <x:v>45900</x:v>
      </x:c>
      <x:c r="AL1174" s="50" t="str">
        <x:v>365/365/365/366/365</x:v>
      </x:c>
      <x:c r="AM1174" s="51" t="n">
        <x:v>7659500</x:v>
      </x:c>
      <x:c r="AN1174" s="51" t="n">
        <x:v>977</x:v>
      </x:c>
      <x:c r="AO1174" s="51" t="n">
        <x:f>IFERROR(AM1174*AN1174,"")</x:f>
        <x:v>7483331500</x:v>
      </x:c>
      <x:c r="AP1174" s="56" t="n">
        <x:f>IFERROR(AO1174/(K1174*1000000),"")</x:f>
        <x:v>0.4873790504546857</x:v>
      </x:c>
      <x:c r="AQ1174" s="57" t="n">
        <x:v>34703533.333333336</x:v>
      </x:c>
      <x:c r="AR1174" s="52" t="n">
        <x:v>0.5106486296077581</x:v>
      </x:c>
      <x:c r="AS1174" s="52" t="n">
        <x:v>-0.7999004261136512</x:v>
      </x:c>
      <x:c r="AT1174" s="55" t="b">
        <x:v>1</x:v>
      </x:c>
      <x:c r="AU1174" s="50"/>
      <x:c r="AV1174" s="58" t="n">
        <x:v>-0.1789799611068973</x:v>
      </x:c>
      <x:c r="AW1174" s="50" t="n">
        <x:v>2948</x:v>
      </x:c>
      <x:c r="AX1174" s="50" t="str">
        <x:v>Future Moat</x:v>
      </x:c>
      <x:c r="AY1174" s="50" t="str">
        <x:v>ローカル5年最大下落率-60%以下</x:v>
      </x:c>
      <x:c r="AZ1174" s="59" t="str">
        <x:v>2025-11-26 15:00</x:v>
      </x:c>
      <x:c r="BA1174" s="53" t="n">
        <x:v>43617</x:v>
      </x:c>
      <x:c r="BB1174" s="50" t="str">
        <x:v>酒田 義矢</x:v>
      </x:c>
      <x:c r="BC1174" s="50"/>
      <x:c r="BD1174" s="50"/>
    </x:row>
    <x:row r="1175">
      <x:c r="A1175" s="50" t="n">
        <x:v>1174</x:v>
      </x:c>
      <x:c r="B1175" s="50" t="str">
        <x:v>7327</x:v>
      </x:c>
      <x:c r="C1175" s="50" t="str">
        <x:v>7327.T</x:v>
      </x:c>
      <x:c r="D1175" s="50" t="str">
        <x:v>Daishi Hokuetsu Financial Group,Inc.</x:v>
      </x:c>
      <x:c r="E1175" s="50" t="str">
        <x:v>Prime Market (Domestic)</x:v>
      </x:c>
      <x:c r="F1175" s="50" t="str">
        <x:v>Banks</x:v>
      </x:c>
      <x:c r="G1175" s="51" t="n">
        <x:v>8115</x:v>
      </x:c>
      <x:c r="H1175" s="51" t="n">
        <x:v>8966</x:v>
      </x:c>
      <x:c r="I1175" s="51" t="n">
        <x:v>8320</x:v>
      </x:c>
      <x:c r="J1175" s="51" t="n">
        <x:v>8469</x:v>
      </x:c>
      <x:c r="K1175" s="51" t="n">
        <x:v>9635</x:v>
      </x:c>
      <x:c r="L1175" s="52" t="n">
        <x:f>IFERROR(H1175/G1175-1,"")</x:f>
        <x:v>0.10486752926679</x:v>
      </x:c>
      <x:c r="M1175" s="52" t="n">
        <x:f>IFERROR(I1175/H1175-1,"")</x:f>
        <x:v>-0.07204996654026319</x:v>
      </x:c>
      <x:c r="N1175" s="52" t="n">
        <x:f>IFERROR(J1175/I1175-1,"")</x:f>
        <x:v>0.01790865384615392</x:v>
      </x:c>
      <x:c r="O1175" s="52" t="n">
        <x:f>IFERROR(K1175/J1175-1,"")</x:f>
        <x:v>0.13767859251387415</x:v>
      </x:c>
      <x:c r="P1175" s="52" t="n">
        <x:f>IFERROR((K1175/G1175)^(1/4)-1,"")</x:f>
        <x:v>0.043856497201612</x:v>
      </x:c>
      <x:c r="Q1175" s="51" t="n">
        <x:v>8474</x:v>
      </x:c>
      <x:c r="R1175" s="52" t="n">
        <x:f>IFERROR(Q1175/K1175,"")</x:f>
        <x:v>0.8795018162947587</x:v>
      </x:c>
      <x:c r="S1175" s="53" t="n">
        <x:v>43374</x:v>
      </x:c>
      <x:c r="T1175" s="50" t="str">
        <x:v>EDINET_company_history</x:v>
      </x:c>
      <x:c r="U1175" s="50" t="str">
        <x:v>日本マスタートラスト信託銀行株式会社（信託口）</x:v>
      </x:c>
      <x:c r="V1175" s="54" t="n">
        <x:v>0.093</x:v>
      </x:c>
      <x:c r="W1175" s="50" t="str">
        <x:v>殖 栗 道 郎 / 高 橋 信 / 柴 田 憲</x:v>
      </x:c>
      <x:c r="X1175" s="50" t="b">
        <x:f>AND(COUNT(L1175:O1175)=4,L1175&gt;='設定'!$B$6,M1175&gt;='設定'!$B$6,N1175&gt;='設定'!$B$6,O1175&gt;='設定'!$B$6)</x:f>
        <x:v>0</x:v>
      </x:c>
      <x:c r="Y1175" s="50" t="b">
        <x:f>AND(COUNT(G1175:K1175)=5,P1175&gt;='設定'!$B$7)</x:f>
        <x:v>0</x:v>
      </x:c>
      <x:c r="Z1175" s="50" t="b">
        <x:f>AND(ISNUMBER(R1175),R1175&gt;='設定'!$B$8)</x:f>
        <x:v>1</x:v>
      </x:c>
      <x:c r="AA1175" s="50" t="b">
        <x:f>AND(ISNUMBER(S1175),S1175&gt;=DATE(YEAR('設定'!$B$10)-'設定'!$B$9,MONTH('設定'!$B$10),DAY('設定'!$B$10)))</x:f>
        <x:v>0</x:v>
      </x:c>
      <x:c r="AB1175" s="55" t="b">
        <x:v>0</x:v>
      </x:c>
      <x:c r="AC1175" s="55" t="b">
        <x:v>0</x:v>
      </x:c>
      <x:c r="AD1175" s="50" t="n">
        <x:f>IF(X1175,1,0)+IF(Z1175,1,0)+IF(AA1175,1,0)+IF(AB1175,1,0)</x:f>
        <x:v>1</x:v>
      </x:c>
      <x:c r="AE1175" s="50" t="n">
        <x:f>IF(Y1175,1,0)+IF(Z1175,1,0)+IF(AA1175,1,0)+IF(AB1175,1,0)</x:f>
        <x:v>1</x:v>
      </x:c>
      <x:c r="AF1175" s="50" t="n">
        <x:f>IF(Y1175,1,0)+IF(Z1175,1,0)+IF(AA1175,1,0)+IF(AC1175,1,0)</x:f>
        <x:v>1</x:v>
      </x:c>
      <x:c r="AG1175" s="53" t="n">
        <x:v>44348</x:v>
      </x:c>
      <x:c r="AH1175" s="50" t="str">
        <x:v>S100W200</x:v>
      </x:c>
      <x:c r="AI1175" s="50" t="str">
        <x:v>OperatingRevenue1SummaryOfBusinessResults</x:v>
      </x:c>
      <x:c r="AJ1175" s="50" t="str">
        <x:v>OperatingIncome</x:v>
      </x:c>
      <x:c r="AK1175" s="53" t="n">
        <x:v>45747</x:v>
      </x:c>
      <x:c r="AL1175" s="50" t="str">
        <x:v>365/365/365/366/365</x:v>
      </x:c>
      <x:c r="AM1175" s="51" t="n">
        <x:v>89220756</x:v>
      </x:c>
      <x:c r="AN1175" s="51" t="n">
        <x:v>1982</x:v>
      </x:c>
      <x:c r="AO1175" s="51" t="n">
        <x:f>IFERROR(AM1175*AN1175,"")</x:f>
        <x:v>176835538392</x:v>
      </x:c>
      <x:c r="AP1175" s="56" t="n">
        <x:f>IFERROR(AO1175/(K1175*1000000),"")</x:f>
        <x:v>18.353454944680852</x:v>
      </x:c>
      <x:c r="AQ1175" s="57" t="n">
        <x:v>1941445345</x:v>
      </x:c>
      <x:c r="AR1175" s="52" t="n">
        <x:v>0.3072193453066817</x:v>
      </x:c>
      <x:c r="AS1175" s="52" t="n">
        <x:v>-0.284768270829052</x:v>
      </x:c>
      <x:c r="AT1175" s="55" t="b">
        <x:v>1</x:v>
      </x:c>
      <x:c r="AU1175" s="50"/>
      <x:c r="AV1175" s="58" t="n">
        <x:v>0.1202553306345746</x:v>
      </x:c>
      <x:c r="AW1175" s="50" t="n">
        <x:v>1118</x:v>
      </x:c>
      <x:c r="AX1175" s="50" t="str">
        <x:v>Core Moat</x:v>
      </x:c>
      <x:c r="AY1175" s="50" t="str">
        <x:v>概算PSR15倍以上</x:v>
      </x:c>
      <x:c r="AZ1175" s="59" t="str">
        <x:v>2025-06-23 15:20</x:v>
      </x:c>
      <x:c r="BA1175" s="53" t="n">
        <x:v>43374</x:v>
      </x:c>
      <x:c r="BB1175" s="50"/>
      <x:c r="BC1175" s="50"/>
      <x:c r="BD1175" s="50" t="str">
        <x:v>TOPIX Small 1</x:v>
      </x:c>
    </x:row>
    <x:row r="1176">
      <x:c r="A1176" s="50" t="n">
        <x:v>1175</x:v>
      </x:c>
      <x:c r="B1176" s="50" t="str">
        <x:v>6537</x:v>
      </x:c>
      <x:c r="C1176" s="50" t="str">
        <x:v>6537.T</x:v>
      </x:c>
      <x:c r="D1176" s="50" t="str">
        <x:v>WASHHOUSE CO.,LTD.</x:v>
      </x:c>
      <x:c r="E1176" s="50" t="str">
        <x:v>Growth Market(Domestic)</x:v>
      </x:c>
      <x:c r="F1176" s="50" t="str">
        <x:v>Services</x:v>
      </x:c>
      <x:c r="G1176" s="51" t="n">
        <x:v>2132</x:v>
      </x:c>
      <x:c r="H1176" s="51" t="n">
        <x:v>1921</x:v>
      </x:c>
      <x:c r="I1176" s="51" t="n">
        <x:v>1914</x:v>
      </x:c>
      <x:c r="J1176" s="51" t="n">
        <x:v>2083</x:v>
      </x:c>
      <x:c r="K1176" s="51" t="n">
        <x:v>2529</x:v>
      </x:c>
      <x:c r="L1176" s="52" t="n">
        <x:f>IFERROR(H1176/G1176-1,"")</x:f>
        <x:v>-0.098968105065666</x:v>
      </x:c>
      <x:c r="M1176" s="52" t="n">
        <x:f>IFERROR(I1176/H1176-1,"")</x:f>
        <x:v>-0.0036439354502862953</x:v>
      </x:c>
      <x:c r="N1176" s="52" t="n">
        <x:f>IFERROR(J1176/I1176-1,"")</x:f>
        <x:v>0.08829676071055381</x:v>
      </x:c>
      <x:c r="O1176" s="52" t="n">
        <x:f>IFERROR(K1176/J1176-1,"")</x:f>
        <x:v>0.2141142582813249</x:v>
      </x:c>
      <x:c r="P1176" s="52" t="n">
        <x:f>IFERROR((K1176/G1176)^(1/4)-1,"")</x:f>
        <x:v>0.04361522734717349</x:v>
      </x:c>
      <x:c r="Q1176" s="51" t="n">
        <x:v>19</x:v>
      </x:c>
      <x:c r="R1176" s="52" t="n">
        <x:f>IFERROR(Q1176/K1176,"")</x:f>
        <x:v>0.007512850929221036</x:v>
      </x:c>
      <x:c r="S1176" s="53" t="n">
        <x:v>42675</x:v>
      </x:c>
      <x:c r="T1176" s="50" t="str">
        <x:v>EDINET_company_history</x:v>
      </x:c>
      <x:c r="U1176" s="50" t="str">
        <x:v>児玉 康孝</x:v>
      </x:c>
      <x:c r="V1176" s="54" t="n">
        <x:v>0.2825</x:v>
      </x:c>
      <x:c r="W1176" s="50" t="str">
        <x:v>児玉康孝</x:v>
      </x:c>
      <x:c r="X1176" s="50" t="b">
        <x:f>AND(COUNT(L1176:O1176)=4,L1176&gt;='設定'!$B$6,M1176&gt;='設定'!$B$6,N1176&gt;='設定'!$B$6,O1176&gt;='設定'!$B$6)</x:f>
        <x:v>0</x:v>
      </x:c>
      <x:c r="Y1176" s="50" t="b">
        <x:f>AND(COUNT(G1176:K1176)=5,P1176&gt;='設定'!$B$7)</x:f>
        <x:v>0</x:v>
      </x:c>
      <x:c r="Z1176" s="50" t="b">
        <x:f>AND(ISNUMBER(R1176),R1176&gt;='設定'!$B$8)</x:f>
        <x:v>0</x:v>
      </x:c>
      <x:c r="AA1176" s="50" t="b">
        <x:f>AND(ISNUMBER(S1176),S1176&gt;=DATE(YEAR('設定'!$B$10)-'設定'!$B$9,MONTH('設定'!$B$10),DAY('設定'!$B$10)))</x:f>
        <x:v>0</x:v>
      </x:c>
      <x:c r="AB1176" s="55" t="b">
        <x:v>1</x:v>
      </x:c>
      <x:c r="AC1176" s="55" t="b">
        <x:v>1</x:v>
      </x:c>
      <x:c r="AD1176" s="50" t="n">
        <x:f>IF(X1176,1,0)+IF(Z1176,1,0)+IF(AA1176,1,0)+IF(AB1176,1,0)</x:f>
        <x:v>1</x:v>
      </x:c>
      <x:c r="AE1176" s="50" t="n">
        <x:f>IF(Y1176,1,0)+IF(Z1176,1,0)+IF(AA1176,1,0)+IF(AB1176,1,0)</x:f>
        <x:v>1</x:v>
      </x:c>
      <x:c r="AF1176" s="50" t="n">
        <x:f>IF(Y1176,1,0)+IF(Z1176,1,0)+IF(AA1176,1,0)+IF(AC1176,1,0)</x:f>
        <x:v>1</x:v>
      </x:c>
      <x:c r="AG1176" s="53" t="n">
        <x:v>44348</x:v>
      </x:c>
      <x:c r="AH1176" s="50" t="str">
        <x:v>S100XVE0</x:v>
      </x:c>
      <x:c r="AI1176" s="50" t="str">
        <x:v>NetSalesSummaryOfBusinessResults</x:v>
      </x:c>
      <x:c r="AJ1176" s="50" t="str">
        <x:v>OperatingIncome</x:v>
      </x:c>
      <x:c r="AK1176" s="53" t="n">
        <x:v>46022</x:v>
      </x:c>
      <x:c r="AL1176" s="50" t="str">
        <x:v>365/365/365/366/365</x:v>
      </x:c>
      <x:c r="AM1176" s="51" t="n">
        <x:v>6925400</x:v>
      </x:c>
      <x:c r="AN1176" s="51" t="n">
        <x:v>333</x:v>
      </x:c>
      <x:c r="AO1176" s="51" t="n">
        <x:f>IFERROR(AM1176*AN1176,"")</x:f>
        <x:v>2306158200</x:v>
      </x:c>
      <x:c r="AP1176" s="56" t="n">
        <x:f>IFERROR(AO1176/(K1176*1000000),"")</x:f>
        <x:v>0.911885409252669</x:v>
      </x:c>
      <x:c r="AQ1176" s="57" t="n">
        <x:v>12720965</x:v>
      </x:c>
      <x:c r="AR1176" s="52" t="n">
        <x:v>0.5918017005418558</x:v>
      </x:c>
      <x:c r="AS1176" s="52" t="n">
        <x:v>-0.6645468998410176</x:v>
      </x:c>
      <x:c r="AT1176" s="55" t="b">
        <x:v>0</x:v>
      </x:c>
      <x:c r="AU1176" s="50" t="str">
        <x:v>low_liquidity</x:v>
      </x:c>
      <x:c r="AV1176" s="58" t="n">
        <x:v>-0.2994165974779924</x:v>
      </x:c>
      <x:c r="AW1176" s="50" t="n">
        <x:v>3280</x:v>
      </x:c>
      <x:c r="AX1176" s="50" t="str">
        <x:v>Transformation Moat</x:v>
      </x:c>
      <x:c r="AY1176" s="50" t="str">
        <x:v>既存適格性フィルター不通過: low_liquidity / 60日平均売買代金2,000万円未満 / ローカル5年最大下落率-60%以下</x:v>
      </x:c>
      <x:c r="AZ1176" s="59" t="str">
        <x:v>2026-03-30 15:19</x:v>
      </x:c>
      <x:c r="BA1176" s="53" t="n">
        <x:v>42675</x:v>
      </x:c>
      <x:c r="BB1176" s="50" t="str">
        <x:v>児玉康孝</x:v>
      </x:c>
      <x:c r="BC1176" s="50"/>
      <x:c r="BD1176" s="50"/>
    </x:row>
    <x:row r="1177">
      <x:c r="A1177" s="50" t="n">
        <x:v>1176</x:v>
      </x:c>
      <x:c r="B1177" s="50" t="str">
        <x:v>4484</x:v>
      </x:c>
      <x:c r="C1177" s="50" t="str">
        <x:v>4484.T</x:v>
      </x:c>
      <x:c r="D1177" s="50" t="str">
        <x:v>LANCERS,INC.</x:v>
      </x:c>
      <x:c r="E1177" s="50" t="str">
        <x:v>Growth Market(Domestic)</x:v>
      </x:c>
      <x:c r="F1177" s="50" t="str">
        <x:v>Information &amp; Communication</x:v>
      </x:c>
      <x:c r="G1177" s="51" t="n">
        <x:v>3868.982</x:v>
      </x:c>
      <x:c r="H1177" s="51" t="n">
        <x:v>4073.447</x:v>
      </x:c>
      <x:c r="I1177" s="51" t="n">
        <x:v>4808.345</x:v>
      </x:c>
      <x:c r="J1177" s="51" t="n">
        <x:v>4573.141</x:v>
      </x:c>
      <x:c r="K1177" s="51" t="n">
        <x:v>4589.136</x:v>
      </x:c>
      <x:c r="L1177" s="52" t="n">
        <x:f>IFERROR(H1177/G1177-1,"")</x:f>
        <x:v>0.052847234750639904</x:v>
      </x:c>
      <x:c r="M1177" s="52" t="n">
        <x:f>IFERROR(I1177/H1177-1,"")</x:f>
        <x:v>0.18041182320526072</x:v>
      </x:c>
      <x:c r="N1177" s="52" t="n">
        <x:f>IFERROR(J1177/I1177-1,"")</x:f>
        <x:v>-0.04891579119218792</x:v>
      </x:c>
      <x:c r="O1177" s="52" t="n">
        <x:f>IFERROR(K1177/J1177-1,"")</x:f>
        <x:v>0.003497596072371545</x:v>
      </x:c>
      <x:c r="P1177" s="52" t="n">
        <x:f>IFERROR((K1177/G1177)^(1/4)-1,"")</x:f>
        <x:v>0.04359876088110237</x:v>
      </x:c>
      <x:c r="Q1177" s="51" t="n">
        <x:v>109.169</x:v>
      </x:c>
      <x:c r="R1177" s="52" t="n">
        <x:f>IFERROR(Q1177/K1177,"")</x:f>
        <x:v>0.023788573709735337</x:v>
      </x:c>
      <x:c r="S1177" s="53" t="n">
        <x:v>43800</x:v>
      </x:c>
      <x:c r="T1177" s="50" t="str">
        <x:v>EDINET_company_history</x:v>
      </x:c>
      <x:c r="U1177" s="50" t="str">
        <x:v>秋好 陽介</x:v>
      </x:c>
      <x:c r="V1177" s="54" t="n">
        <x:v>0.4543</x:v>
      </x:c>
      <x:c r="W1177" s="50" t="str">
        <x:v>秋好 陽介</x:v>
      </x:c>
      <x:c r="X1177" s="50" t="b">
        <x:f>AND(COUNT(L1177:O1177)=4,L1177&gt;='設定'!$B$6,M1177&gt;='設定'!$B$6,N1177&gt;='設定'!$B$6,O1177&gt;='設定'!$B$6)</x:f>
        <x:v>0</x:v>
      </x:c>
      <x:c r="Y1177" s="50" t="b">
        <x:f>AND(COUNT(G1177:K1177)=5,P1177&gt;='設定'!$B$7)</x:f>
        <x:v>0</x:v>
      </x:c>
      <x:c r="Z1177" s="50" t="b">
        <x:f>AND(ISNUMBER(R1177),R1177&gt;='設定'!$B$8)</x:f>
        <x:v>0</x:v>
      </x:c>
      <x:c r="AA1177" s="50" t="b">
        <x:f>AND(ISNUMBER(S1177),S1177&gt;=DATE(YEAR('設定'!$B$10)-'設定'!$B$9,MONTH('設定'!$B$10),DAY('設定'!$B$10)))</x:f>
        <x:v>0</x:v>
      </x:c>
      <x:c r="AB1177" s="55" t="b">
        <x:v>1</x:v>
      </x:c>
      <x:c r="AC1177" s="55" t="b">
        <x:v>1</x:v>
      </x:c>
      <x:c r="AD1177" s="50" t="n">
        <x:f>IF(X1177,1,0)+IF(Z1177,1,0)+IF(AA1177,1,0)+IF(AB1177,1,0)</x:f>
        <x:v>1</x:v>
      </x:c>
      <x:c r="AE1177" s="50" t="n">
        <x:f>IF(Y1177,1,0)+IF(Z1177,1,0)+IF(AA1177,1,0)+IF(AB1177,1,0)</x:f>
        <x:v>1</x:v>
      </x:c>
      <x:c r="AF1177" s="50" t="n">
        <x:f>IF(Y1177,1,0)+IF(Z1177,1,0)+IF(AA1177,1,0)+IF(AC1177,1,0)</x:f>
        <x:v>1</x:v>
      </x:c>
      <x:c r="AG1177" s="53" t="n">
        <x:v>44348</x:v>
      </x:c>
      <x:c r="AH1177" s="50" t="str">
        <x:v>S100W9CA</x:v>
      </x:c>
      <x:c r="AI1177" s="50" t="str">
        <x:v>NetSalesSummaryOfBusinessResults</x:v>
      </x:c>
      <x:c r="AJ1177" s="50" t="str">
        <x:v>OperatingIncome</x:v>
      </x:c>
      <x:c r="AK1177" s="53" t="n">
        <x:v>45747</x:v>
      </x:c>
      <x:c r="AL1177" s="50" t="str">
        <x:v>365/365/365/366/365</x:v>
      </x:c>
      <x:c r="AM1177" s="51" t="n">
        <x:v>16245228</x:v>
      </x:c>
      <x:c r="AN1177" s="51" t="n">
        <x:v>260</x:v>
      </x:c>
      <x:c r="AO1177" s="51" t="n">
        <x:f>IFERROR(AM1177*AN1177,"")</x:f>
        <x:v>4223759280</x:v>
      </x:c>
      <x:c r="AP1177" s="56" t="n">
        <x:f>IFERROR(AO1177/(K1177*1000000),"")</x:f>
        <x:v>0.9203822418860543</x:v>
      </x:c>
      <x:c r="AQ1177" s="57" t="n">
        <x:v>8200030</x:v>
      </x:c>
      <x:c r="AR1177" s="52" t="n">
        <x:v>0.4851848522991631</x:v>
      </x:c>
      <x:c r="AS1177" s="52" t="n">
        <x:v>-0.7336683404156874</x:v>
      </x:c>
      <x:c r="AT1177" s="55" t="b">
        <x:v>0</x:v>
      </x:c>
      <x:c r="AU1177" s="50" t="str">
        <x:v>low_liquidity</x:v>
      </x:c>
      <x:c r="AV1177" s="58" t="n">
        <x:v>-0.1253800418731479</x:v>
      </x:c>
      <x:c r="AW1177" s="50" t="n">
        <x:v>2729</x:v>
      </x:c>
      <x:c r="AX1177" s="50" t="str">
        <x:v>Future Moat</x:v>
      </x:c>
      <x:c r="AY1177" s="50" t="str">
        <x:v>既存適格性フィルター不通過: low_liquidity / 60日平均売買代金2,000万円未満 / ローカル5年最大下落率-60%以下</x:v>
      </x:c>
      <x:c r="AZ1177" s="59" t="str">
        <x:v>2025-06-30 15:31</x:v>
      </x:c>
      <x:c r="BA1177" s="53" t="n">
        <x:v>43800</x:v>
      </x:c>
      <x:c r="BB1177" s="50" t="str">
        <x:v>秋好 陽介</x:v>
      </x:c>
      <x:c r="BC1177" s="50"/>
      <x:c r="BD1177" s="50"/>
    </x:row>
    <x:row r="1178">
      <x:c r="A1178" s="50" t="n">
        <x:v>1177</x:v>
      </x:c>
      <x:c r="B1178" s="50" t="str">
        <x:v>4345</x:v>
      </x:c>
      <x:c r="C1178" s="50" t="str">
        <x:v>4345.T</x:v>
      </x:c>
      <x:c r="D1178" s="50" t="str">
        <x:v>CTS Co.,Ltd.</x:v>
      </x:c>
      <x:c r="E1178" s="50" t="str">
        <x:v>Prime Market (Domestic)</x:v>
      </x:c>
      <x:c r="F1178" s="50" t="str">
        <x:v>Services</x:v>
      </x:c>
      <x:c r="G1178" s="51" t="n">
        <x:v>9968</x:v>
      </x:c>
      <x:c r="H1178" s="51" t="n">
        <x:v>10542</x:v>
      </x:c>
      <x:c r="I1178" s="51" t="n">
        <x:v>10797</x:v>
      </x:c>
      <x:c r="J1178" s="51" t="n">
        <x:v>11090</x:v>
      </x:c>
      <x:c r="K1178" s="51" t="n">
        <x:v>11821</x:v>
      </x:c>
      <x:c r="L1178" s="52" t="n">
        <x:f>IFERROR(H1178/G1178-1,"")</x:f>
        <x:v>0.057584269662921406</x:v>
      </x:c>
      <x:c r="M1178" s="52" t="n">
        <x:f>IFERROR(I1178/H1178-1,"")</x:f>
        <x:v>0.024188958451906606</x:v>
      </x:c>
      <x:c r="N1178" s="52" t="n">
        <x:f>IFERROR(J1178/I1178-1,"")</x:f>
        <x:v>0.027137167731777323</x:v>
      </x:c>
      <x:c r="O1178" s="52" t="n">
        <x:f>IFERROR(K1178/J1178-1,"")</x:f>
        <x:v>0.06591523895401252</x:v>
      </x:c>
      <x:c r="P1178" s="52" t="n">
        <x:f>IFERROR((K1178/G1178)^(1/4)-1,"")</x:f>
        <x:v>0.04354587811625388</x:v>
      </x:c>
      <x:c r="Q1178" s="51" t="n">
        <x:v>3077</x:v>
      </x:c>
      <x:c r="R1178" s="52" t="n">
        <x:f>IFERROR(Q1178/K1178,"")</x:f>
        <x:v>0.26029946705016493</x:v>
      </x:c>
      <x:c r="S1178" s="53" t="n">
        <x:v>38322</x:v>
      </x:c>
      <x:c r="T1178" s="50" t="str">
        <x:v>EDINET_company_history</x:v>
      </x:c>
      <x:c r="U1178" s="50" t="str">
        <x:v>有限会社横島</x:v>
      </x:c>
      <x:c r="V1178" s="54" t="n">
        <x:v>0.387</x:v>
      </x:c>
      <x:c r="W1178" s="50" t="str">
        <x:v>横 島 泰 蔵</x:v>
      </x:c>
      <x:c r="X1178" s="50" t="b">
        <x:f>AND(COUNT(L1178:O1178)=4,L1178&gt;='設定'!$B$6,M1178&gt;='設定'!$B$6,N1178&gt;='設定'!$B$6,O1178&gt;='設定'!$B$6)</x:f>
        <x:v>0</x:v>
      </x:c>
      <x:c r="Y1178" s="50" t="b">
        <x:f>AND(COUNT(G1178:K1178)=5,P1178&gt;='設定'!$B$7)</x:f>
        <x:v>0</x:v>
      </x:c>
      <x:c r="Z1178" s="50" t="b">
        <x:f>AND(ISNUMBER(R1178),R1178&gt;='設定'!$B$8)</x:f>
        <x:v>1</x:v>
      </x:c>
      <x:c r="AA1178" s="50" t="b">
        <x:f>AND(ISNUMBER(S1178),S1178&gt;=DATE(YEAR('設定'!$B$10)-'設定'!$B$9,MONTH('設定'!$B$10),DAY('設定'!$B$10)))</x:f>
        <x:v>0</x:v>
      </x:c>
      <x:c r="AB1178" s="55" t="b">
        <x:v>0</x:v>
      </x:c>
      <x:c r="AC1178" s="55" t="b">
        <x:v>0</x:v>
      </x:c>
      <x:c r="AD1178" s="50" t="n">
        <x:f>IF(X1178,1,0)+IF(Z1178,1,0)+IF(AA1178,1,0)+IF(AB1178,1,0)</x:f>
        <x:v>1</x:v>
      </x:c>
      <x:c r="AE1178" s="50" t="n">
        <x:f>IF(Y1178,1,0)+IF(Z1178,1,0)+IF(AA1178,1,0)+IF(AB1178,1,0)</x:f>
        <x:v>1</x:v>
      </x:c>
      <x:c r="AF1178" s="50" t="n">
        <x:f>IF(Y1178,1,0)+IF(Z1178,1,0)+IF(AA1178,1,0)+IF(AC1178,1,0)</x:f>
        <x:v>1</x:v>
      </x:c>
      <x:c r="AG1178" s="53" t="n">
        <x:v>44348</x:v>
      </x:c>
      <x:c r="AH1178" s="50" t="str">
        <x:v>S100VZXM</x:v>
      </x:c>
      <x:c r="AI1178" s="50" t="str">
        <x:v>NetSalesSummaryOfBusinessResults</x:v>
      </x:c>
      <x:c r="AJ1178" s="50" t="str">
        <x:v>OperatingIncome</x:v>
      </x:c>
      <x:c r="AK1178" s="53" t="n">
        <x:v>45747</x:v>
      </x:c>
      <x:c r="AL1178" s="50" t="str">
        <x:v>365/365/365/366/365</x:v>
      </x:c>
      <x:c r="AM1178" s="51" t="n">
        <x:v>41313200</x:v>
      </x:c>
      <x:c r="AN1178" s="51" t="n">
        <x:v>815</x:v>
      </x:c>
      <x:c r="AO1178" s="51" t="n">
        <x:f>IFERROR(AM1178*AN1178,"")</x:f>
        <x:v>33670258000</x:v>
      </x:c>
      <x:c r="AP1178" s="56" t="n">
        <x:f>IFERROR(AO1178/(K1178*1000000),"")</x:f>
        <x:v>2.8483426106082397</x:v>
      </x:c>
      <x:c r="AQ1178" s="57" t="n">
        <x:v>55683540</x:v>
      </x:c>
      <x:c r="AR1178" s="52" t="n">
        <x:v>0.2318997769019453</x:v>
      </x:c>
      <x:c r="AS1178" s="52" t="n">
        <x:v>-0.2874779505387849</x:v>
      </x:c>
      <x:c r="AT1178" s="55" t="b">
        <x:v>1</x:v>
      </x:c>
      <x:c r="AU1178" s="50"/>
      <x:c r="AV1178" s="58" t="n">
        <x:v>0.2764381900954458</x:v>
      </x:c>
      <x:c r="AW1178" s="50" t="n">
        <x:v>480</x:v>
      </x:c>
      <x:c r="AX1178" s="50" t="str">
        <x:v>Core Moat</x:v>
      </x:c>
      <x:c r="AY1178" s="50" t="str">
        <x:v>目立つ機械的警告なし（定性確認は別途必要）</x:v>
      </x:c>
      <x:c r="AZ1178" s="59" t="str">
        <x:v>2025-06-20 13:55</x:v>
      </x:c>
      <x:c r="BA1178" s="53" t="n">
        <x:v>38322</x:v>
      </x:c>
      <x:c r="BB1178" s="50"/>
      <x:c r="BC1178" s="50"/>
      <x:c r="BD1178" s="50" t="str">
        <x:v>TOPIX Small 2</x:v>
      </x:c>
    </x:row>
    <x:row r="1179">
      <x:c r="A1179" s="50" t="n">
        <x:v>1178</x:v>
      </x:c>
      <x:c r="B1179" s="50" t="str">
        <x:v>4642</x:v>
      </x:c>
      <x:c r="C1179" s="50" t="str">
        <x:v>4642.T</x:v>
      </x:c>
      <x:c r="D1179" s="50" t="str">
        <x:v>ORIGINAL ENGINEERING CONSULTANTS CO.,LTD.</x:v>
      </x:c>
      <x:c r="E1179" s="50" t="str">
        <x:v>Standard Market(Domestic)</x:v>
      </x:c>
      <x:c r="F1179" s="50" t="str">
        <x:v>Services</x:v>
      </x:c>
      <x:c r="G1179" s="51" t="n">
        <x:v>6207.413</x:v>
      </x:c>
      <x:c r="H1179" s="51" t="n">
        <x:v>6486.264</x:v>
      </x:c>
      <x:c r="I1179" s="51" t="n">
        <x:v>6633.148</x:v>
      </x:c>
      <x:c r="J1179" s="51" t="n">
        <x:v>7122.236</x:v>
      </x:c>
      <x:c r="K1179" s="51" t="n">
        <x:v>7355.27</x:v>
      </x:c>
      <x:c r="L1179" s="52" t="n">
        <x:f>IFERROR(H1179/G1179-1,"")</x:f>
        <x:v>0.044922256663121996</x:v>
      </x:c>
      <x:c r="M1179" s="52" t="n">
        <x:f>IFERROR(I1179/H1179-1,"")</x:f>
        <x:v>0.02264539340366034</x:v>
      </x:c>
      <x:c r="N1179" s="52" t="n">
        <x:f>IFERROR(J1179/I1179-1,"")</x:f>
        <x:v>0.0737339193999591</x:v>
      </x:c>
      <x:c r="O1179" s="52" t="n">
        <x:f>IFERROR(K1179/J1179-1,"")</x:f>
        <x:v>0.03271921907670583</x:v>
      </x:c>
      <x:c r="P1179" s="52" t="n">
        <x:f>IFERROR((K1179/G1179)^(1/4)-1,"")</x:f>
        <x:v>0.04333071889121598</x:v>
      </x:c>
      <x:c r="Q1179" s="51" t="n">
        <x:v>1026.117</x:v>
      </x:c>
      <x:c r="R1179" s="52" t="n">
        <x:f>IFERROR(Q1179/K1179,"")</x:f>
        <x:v>0.13950772711266887</x:v>
      </x:c>
      <x:c r="S1179" s="53" t="n">
        <x:v>36039</x:v>
      </x:c>
      <x:c r="T1179" s="50" t="str">
        <x:v>EDINET_company_history</x:v>
      </x:c>
      <x:c r="U1179" s="50" t="str">
        <x:v>株式会社東京スペックス</x:v>
      </x:c>
      <x:c r="V1179" s="54" t="n">
        <x:v>0.3366</x:v>
      </x:c>
      <x:c r="W1179" s="50" t="str">
        <x:v>菅 伸彦 / 大東 達也</x:v>
      </x:c>
      <x:c r="X1179" s="50" t="b">
        <x:f>AND(COUNT(L1179:O1179)=4,L1179&gt;='設定'!$B$6,M1179&gt;='設定'!$B$6,N1179&gt;='設定'!$B$6,O1179&gt;='設定'!$B$6)</x:f>
        <x:v>0</x:v>
      </x:c>
      <x:c r="Y1179" s="50" t="b">
        <x:f>AND(COUNT(G1179:K1179)=5,P1179&gt;='設定'!$B$7)</x:f>
        <x:v>0</x:v>
      </x:c>
      <x:c r="Z1179" s="50" t="b">
        <x:f>AND(ISNUMBER(R1179),R1179&gt;='設定'!$B$8)</x:f>
        <x:v>1</x:v>
      </x:c>
      <x:c r="AA1179" s="50" t="b">
        <x:f>AND(ISNUMBER(S1179),S1179&gt;=DATE(YEAR('設定'!$B$10)-'設定'!$B$9,MONTH('設定'!$B$10),DAY('設定'!$B$10)))</x:f>
        <x:v>0</x:v>
      </x:c>
      <x:c r="AB1179" s="55" t="b">
        <x:v>0</x:v>
      </x:c>
      <x:c r="AC1179" s="55" t="b">
        <x:v>0</x:v>
      </x:c>
      <x:c r="AD1179" s="50" t="n">
        <x:f>IF(X1179,1,0)+IF(Z1179,1,0)+IF(AA1179,1,0)+IF(AB1179,1,0)</x:f>
        <x:v>1</x:v>
      </x:c>
      <x:c r="AE1179" s="50" t="n">
        <x:f>IF(Y1179,1,0)+IF(Z1179,1,0)+IF(AA1179,1,0)+IF(AB1179,1,0)</x:f>
        <x:v>1</x:v>
      </x:c>
      <x:c r="AF1179" s="50" t="n">
        <x:f>IF(Y1179,1,0)+IF(Z1179,1,0)+IF(AA1179,1,0)+IF(AC1179,1,0)</x:f>
        <x:v>1</x:v>
      </x:c>
      <x:c r="AG1179" s="53" t="n">
        <x:v>44348</x:v>
      </x:c>
      <x:c r="AH1179" s="50" t="str">
        <x:v>S100XU33</x:v>
      </x:c>
      <x:c r="AI1179" s="50" t="str">
        <x:v>NetSalesSummaryOfBusinessResults</x:v>
      </x:c>
      <x:c r="AJ1179" s="50" t="str">
        <x:v>OperatingIncome</x:v>
      </x:c>
      <x:c r="AK1179" s="53" t="n">
        <x:v>46022</x:v>
      </x:c>
      <x:c r="AL1179" s="50" t="str">
        <x:v>365/365/365/366/365</x:v>
      </x:c>
      <x:c r="AM1179" s="51" t="n">
        <x:v>6010500</x:v>
      </x:c>
      <x:c r="AN1179" s="51" t="n">
        <x:v>1433</x:v>
      </x:c>
      <x:c r="AO1179" s="51" t="n">
        <x:f>IFERROR(AM1179*AN1179,"")</x:f>
        <x:v>8613046500</x:v>
      </x:c>
      <x:c r="AP1179" s="56" t="n">
        <x:f>IFERROR(AO1179/(K1179*1000000),"")</x:f>
        <x:v>1.1710034437892831</x:v>
      </x:c>
      <x:c r="AQ1179" s="57" t="n">
        <x:v>6149008.333333333</x:v>
      </x:c>
      <x:c r="AR1179" s="52" t="n">
        <x:v>0.3101164704141097</x:v>
      </x:c>
      <x:c r="AS1179" s="52" t="n">
        <x:v>-0.4059738869943983</x:v>
      </x:c>
      <x:c r="AT1179" s="55" t="b">
        <x:v>0</x:v>
      </x:c>
      <x:c r="AU1179" s="50" t="str">
        <x:v>low_liquidity</x:v>
      </x:c>
      <x:c r="AV1179" s="58" t="n">
        <x:v>0.0836988276602547</x:v>
      </x:c>
      <x:c r="AW1179" s="50" t="n">
        <x:v>1329</x:v>
      </x:c>
      <x:c r="AX1179" s="50" t="str">
        <x:v>Discovery</x:v>
      </x:c>
      <x:c r="AY1179" s="50" t="str">
        <x:v>既存適格性フィルター不通過: low_liquidity / 60日平均売買代金2,000万円未満</x:v>
      </x:c>
      <x:c r="AZ1179" s="59" t="str">
        <x:v>2026-03-26 15:22</x:v>
      </x:c>
      <x:c r="BA1179" s="53" t="n">
        <x:v>36039</x:v>
      </x:c>
      <x:c r="BB1179" s="50"/>
      <x:c r="BC1179" s="50"/>
      <x:c r="BD1179" s="50"/>
    </x:row>
    <x:row r="1180">
      <x:c r="A1180" s="50" t="n">
        <x:v>1179</x:v>
      </x:c>
      <x:c r="B1180" s="50" t="str">
        <x:v>8750</x:v>
      </x:c>
      <x:c r="C1180" s="50" t="str">
        <x:v>8750.T</x:v>
      </x:c>
      <x:c r="D1180" s="50" t="str">
        <x:v>Daiichi Life Group,Inc.</x:v>
      </x:c>
      <x:c r="E1180" s="50" t="str">
        <x:v>Prime Market (Domestic)</x:v>
      </x:c>
      <x:c r="F1180" s="50" t="str">
        <x:v>Insurance</x:v>
      </x:c>
      <x:c r="G1180" s="51" t="n">
        <x:v>190425</x:v>
      </x:c>
      <x:c r="H1180" s="51" t="n">
        <x:v>205479</x:v>
      </x:c>
      <x:c r="I1180" s="51" t="n">
        <x:v>269261</x:v>
      </x:c>
      <x:c r="J1180" s="51" t="n">
        <x:v>195553</x:v>
      </x:c>
      <x:c r="K1180" s="51" t="n">
        <x:v>225620</x:v>
      </x:c>
      <x:c r="L1180" s="52" t="n">
        <x:f>IFERROR(H1180/G1180-1,"")</x:f>
        <x:v>0.07905474596297757</x:v>
      </x:c>
      <x:c r="M1180" s="52" t="n">
        <x:f>IFERROR(I1180/H1180-1,"")</x:f>
        <x:v>0.31040641622744913</x:v>
      </x:c>
      <x:c r="N1180" s="52" t="n">
        <x:f>IFERROR(J1180/I1180-1,"")</x:f>
        <x:v>-0.2737418341311961</x:v>
      </x:c>
      <x:c r="O1180" s="52" t="n">
        <x:f>IFERROR(K1180/J1180-1,"")</x:f>
        <x:v>0.15375371382694203</x:v>
      </x:c>
      <x:c r="P1180" s="52" t="n">
        <x:f>IFERROR((K1180/G1180)^(1/4)-1,"")</x:f>
        <x:v>0.04331009031190525</x:v>
      </x:c>
      <x:c r="Q1180" s="51" t="n">
        <x:v>198865</x:v>
      </x:c>
      <x:c r="R1180" s="52" t="n">
        <x:f>IFERROR(Q1180/K1180,"")</x:f>
        <x:v>0.881415654640546</x:v>
      </x:c>
      <x:c r="S1180" s="53" t="n">
        <x:v>39661</x:v>
      </x:c>
      <x:c r="T1180" s="50" t="str">
        <x:v>EDINET_company_history</x:v>
      </x:c>
      <x:c r="U1180" s="50" t="str">
        <x:v>日本マスタートラスト信託銀行株式会社(信託口)</x:v>
      </x:c>
      <x:c r="V1180" s="54" t="n">
        <x:v>0.1531</x:v>
      </x:c>
      <x:c r="W1180" s="50" t="str">
        <x:v>菊田 徹也 / 山口 仁史</x:v>
      </x:c>
      <x:c r="X1180" s="50" t="b">
        <x:f>AND(COUNT(L1180:O1180)=4,L1180&gt;='設定'!$B$6,M1180&gt;='設定'!$B$6,N1180&gt;='設定'!$B$6,O1180&gt;='設定'!$B$6)</x:f>
        <x:v>0</x:v>
      </x:c>
      <x:c r="Y1180" s="50" t="b">
        <x:f>AND(COUNT(G1180:K1180)=5,P1180&gt;='設定'!$B$7)</x:f>
        <x:v>0</x:v>
      </x:c>
      <x:c r="Z1180" s="50" t="b">
        <x:f>AND(ISNUMBER(R1180),R1180&gt;='設定'!$B$8)</x:f>
        <x:v>1</x:v>
      </x:c>
      <x:c r="AA1180" s="50" t="b">
        <x:f>AND(ISNUMBER(S1180),S1180&gt;=DATE(YEAR('設定'!$B$10)-'設定'!$B$9,MONTH('設定'!$B$10),DAY('設定'!$B$10)))</x:f>
        <x:v>0</x:v>
      </x:c>
      <x:c r="AB1180" s="55" t="b">
        <x:v>0</x:v>
      </x:c>
      <x:c r="AC1180" s="55" t="b">
        <x:v>0</x:v>
      </x:c>
      <x:c r="AD1180" s="50" t="n">
        <x:f>IF(X1180,1,0)+IF(Z1180,1,0)+IF(AA1180,1,0)+IF(AB1180,1,0)</x:f>
        <x:v>1</x:v>
      </x:c>
      <x:c r="AE1180" s="50" t="n">
        <x:f>IF(Y1180,1,0)+IF(Z1180,1,0)+IF(AA1180,1,0)+IF(AB1180,1,0)</x:f>
        <x:v>1</x:v>
      </x:c>
      <x:c r="AF1180" s="50" t="n">
        <x:f>IF(Y1180,1,0)+IF(Z1180,1,0)+IF(AA1180,1,0)+IF(AC1180,1,0)</x:f>
        <x:v>1</x:v>
      </x:c>
      <x:c r="AG1180" s="53" t="n">
        <x:v>44348</x:v>
      </x:c>
      <x:c r="AH1180" s="50" t="str">
        <x:v>S100VZZW</x:v>
      </x:c>
      <x:c r="AI1180" s="50" t="str">
        <x:v>OperatingRevenue1SummaryOfBusinessResults</x:v>
      </x:c>
      <x:c r="AJ1180" s="50" t="str">
        <x:v>OperatingIncome</x:v>
      </x:c>
      <x:c r="AK1180" s="53" t="n">
        <x:v>45747</x:v>
      </x:c>
      <x:c r="AL1180" s="50" t="str">
        <x:v>365/365/365/366/365</x:v>
      </x:c>
      <x:c r="AM1180" s="51" t="n">
        <x:v>924485000</x:v>
      </x:c>
      <x:c r="AN1180" s="51" t="n">
        <x:v>1634.5</x:v>
      </x:c>
      <x:c r="AO1180" s="51" t="n">
        <x:f>IFERROR(AM1180*AN1180,"")</x:f>
        <x:v>1511070732500</x:v>
      </x:c>
      <x:c r="AP1180" s="56" t="n">
        <x:f>IFERROR(AO1180/(K1180*1000000),"")</x:f>
        <x:v>6.697414823597199</x:v>
      </x:c>
      <x:c r="AQ1180" s="57" t="n">
        <x:v>13653048540</x:v>
      </x:c>
      <x:c r="AR1180" s="52" t="n">
        <x:v>0.331230799232131</x:v>
      </x:c>
      <x:c r="AS1180" s="52" t="n">
        <x:v>-0.2907555861615531</x:v>
      </x:c>
      <x:c r="AT1180" s="55" t="b">
        <x:v>1</x:v>
      </x:c>
      <x:c r="AU1180" s="50"/>
      <x:c r="AV1180" s="58" t="n">
        <x:v>0.0980465300268762</x:v>
      </x:c>
      <x:c r="AW1180" s="50" t="n">
        <x:v>1250</x:v>
      </x:c>
      <x:c r="AX1180" s="50" t="str">
        <x:v>Core Moat</x:v>
      </x:c>
      <x:c r="AY1180" s="50" t="str">
        <x:v>目立つ機械的警告なし（定性確認は別途必要）</x:v>
      </x:c>
      <x:c r="AZ1180" s="59" t="str">
        <x:v>2025-06-19 17:12</x:v>
      </x:c>
      <x:c r="BA1180" s="53" t="n">
        <x:v>39661</x:v>
      </x:c>
      <x:c r="BB1180" s="50"/>
      <x:c r="BC1180" s="50"/>
      <x:c r="BD1180" s="50" t="str">
        <x:v>TOPIX Large70</x:v>
      </x:c>
    </x:row>
    <x:row r="1181">
      <x:c r="A1181" s="50" t="n">
        <x:v>1180</x:v>
      </x:c>
      <x:c r="B1181" s="50" t="str">
        <x:v>3435</x:v>
      </x:c>
      <x:c r="C1181" s="50" t="str">
        <x:v>3435.T</x:v>
      </x:c>
      <x:c r="D1181" s="50" t="str">
        <x:v>SANKO TECHNO CO.,LTD.</x:v>
      </x:c>
      <x:c r="E1181" s="50" t="str">
        <x:v>Standard Market(Domestic)</x:v>
      </x:c>
      <x:c r="F1181" s="50" t="str">
        <x:v>Metal Products</x:v>
      </x:c>
      <x:c r="G1181" s="51" t="n">
        <x:v>17940.626</x:v>
      </x:c>
      <x:c r="H1181" s="51" t="n">
        <x:v>18735.49</x:v>
      </x:c>
      <x:c r="I1181" s="51" t="n">
        <x:v>20604.232</x:v>
      </x:c>
      <x:c r="J1181" s="51" t="n">
        <x:v>21142.218</x:v>
      </x:c>
      <x:c r="K1181" s="51" t="n">
        <x:v>21250.387</x:v>
      </x:c>
      <x:c r="L1181" s="52" t="n">
        <x:f>IFERROR(H1181/G1181-1,"")</x:f>
        <x:v>0.044305254454331866</x:v>
      </x:c>
      <x:c r="M1181" s="52" t="n">
        <x:f>IFERROR(I1181/H1181-1,"")</x:f>
        <x:v>0.09974342811423664</x:v>
      </x:c>
      <x:c r="N1181" s="52" t="n">
        <x:f>IFERROR(J1181/I1181-1,"")</x:f>
        <x:v>0.02611046119069127</x:v>
      </x:c>
      <x:c r="O1181" s="52" t="n">
        <x:f>IFERROR(K1181/J1181-1,"")</x:f>
        <x:v>0.00511625601438781</x:v>
      </x:c>
      <x:c r="P1181" s="52" t="n">
        <x:f>IFERROR((K1181/G1181)^(1/4)-1,"")</x:f>
        <x:v>0.04323539327157011</x:v>
      </x:c>
      <x:c r="Q1181" s="51" t="n">
        <x:v>1282.162</x:v>
      </x:c>
      <x:c r="R1181" s="52" t="n">
        <x:f>IFERROR(Q1181/K1181,"")</x:f>
        <x:v>0.06033593647023935</x:v>
      </x:c>
      <x:c r="S1181" s="53" t="n">
        <x:v>38504</x:v>
      </x:c>
      <x:c r="T1181" s="50" t="str">
        <x:v>EDINET_company_history</x:v>
      </x:c>
      <x:c r="U1181" s="50" t="str">
        <x:v>洞下 英人</x:v>
      </x:c>
      <x:c r="V1181" s="54" t="n">
        <x:v>0.15</x:v>
      </x:c>
      <x:c r="W1181" s="50" t="str">
        <x:v>洞 下 英 人</x:v>
      </x:c>
      <x:c r="X1181" s="50" t="b">
        <x:f>AND(COUNT(L1181:O1181)=4,L1181&gt;='設定'!$B$6,M1181&gt;='設定'!$B$6,N1181&gt;='設定'!$B$6,O1181&gt;='設定'!$B$6)</x:f>
        <x:v>0</x:v>
      </x:c>
      <x:c r="Y1181" s="50" t="b">
        <x:f>AND(COUNT(G1181:K1181)=5,P1181&gt;='設定'!$B$7)</x:f>
        <x:v>0</x:v>
      </x:c>
      <x:c r="Z1181" s="50" t="b">
        <x:f>AND(ISNUMBER(R1181),R1181&gt;='設定'!$B$8)</x:f>
        <x:v>0</x:v>
      </x:c>
      <x:c r="AA1181" s="50" t="b">
        <x:f>AND(ISNUMBER(S1181),S1181&gt;=DATE(YEAR('設定'!$B$10)-'設定'!$B$9,MONTH('設定'!$B$10),DAY('設定'!$B$10)))</x:f>
        <x:v>0</x:v>
      </x:c>
      <x:c r="AB1181" s="55" t="b">
        <x:v>1</x:v>
      </x:c>
      <x:c r="AC1181" s="55" t="b">
        <x:v>1</x:v>
      </x:c>
      <x:c r="AD1181" s="50" t="n">
        <x:f>IF(X1181,1,0)+IF(Z1181,1,0)+IF(AA1181,1,0)+IF(AB1181,1,0)</x:f>
        <x:v>1</x:v>
      </x:c>
      <x:c r="AE1181" s="50" t="n">
        <x:f>IF(Y1181,1,0)+IF(Z1181,1,0)+IF(AA1181,1,0)+IF(AB1181,1,0)</x:f>
        <x:v>1</x:v>
      </x:c>
      <x:c r="AF1181" s="50" t="n">
        <x:f>IF(Y1181,1,0)+IF(Z1181,1,0)+IF(AA1181,1,0)+IF(AC1181,1,0)</x:f>
        <x:v>1</x:v>
      </x:c>
      <x:c r="AG1181" s="53" t="n">
        <x:v>44348</x:v>
      </x:c>
      <x:c r="AH1181" s="50" t="str">
        <x:v>S100W31V</x:v>
      </x:c>
      <x:c r="AI1181" s="50" t="str">
        <x:v>NetSalesSummaryOfBusinessResults</x:v>
      </x:c>
      <x:c r="AJ1181" s="50" t="str">
        <x:v>OperatingIncome</x:v>
      </x:c>
      <x:c r="AK1181" s="53" t="n">
        <x:v>45747</x:v>
      </x:c>
      <x:c r="AL1181" s="50" t="str">
        <x:v>365/365/365/366/365</x:v>
      </x:c>
      <x:c r="AM1181" s="51" t="n">
        <x:v>7907608</x:v>
      </x:c>
      <x:c r="AN1181" s="51" t="n">
        <x:v>1366</x:v>
      </x:c>
      <x:c r="AO1181" s="51" t="n">
        <x:f>IFERROR(AM1181*AN1181,"")</x:f>
        <x:v>10801792528</x:v>
      </x:c>
      <x:c r="AP1181" s="56" t="n">
        <x:f>IFERROR(AO1181/(K1181*1000000),"")</x:f>
        <x:v>0.5083103911472294</x:v>
      </x:c>
      <x:c r="AQ1181" s="57" t="n">
        <x:v>4219643.333333333</x:v>
      </x:c>
      <x:c r="AR1181" s="52" t="n">
        <x:v>0.2283620543933984</x:v>
      </x:c>
      <x:c r="AS1181" s="52" t="n">
        <x:v>-0.3182711554566065</x:v>
      </x:c>
      <x:c r="AT1181" s="55" t="b">
        <x:v>0</x:v>
      </x:c>
      <x:c r="AU1181" s="50" t="str">
        <x:v>low_liquidity</x:v>
      </x:c>
      <x:c r="AV1181" s="58" t="n">
        <x:v>0.193242369492384</x:v>
      </x:c>
      <x:c r="AW1181" s="50" t="n">
        <x:v>734</x:v>
      </x:c>
      <x:c r="AX1181" s="50" t="str">
        <x:v>Discovery</x:v>
      </x:c>
      <x:c r="AY1181" s="50" t="str">
        <x:v>既存適格性フィルター不通過: low_liquidity / 60日平均売買代金2,000万円未満</x:v>
      </x:c>
      <x:c r="AZ1181" s="59" t="str">
        <x:v>2025-06-26 09:18</x:v>
      </x:c>
      <x:c r="BA1181" s="53" t="n">
        <x:v>38504</x:v>
      </x:c>
      <x:c r="BB1181" s="50" t="str">
        <x:v>洞 下 英 人</x:v>
      </x:c>
      <x:c r="BC1181" s="50"/>
      <x:c r="BD1181" s="50"/>
    </x:row>
    <x:row r="1182">
      <x:c r="A1182" s="50" t="n">
        <x:v>1181</x:v>
      </x:c>
      <x:c r="B1182" s="50" t="str">
        <x:v>9507</x:v>
      </x:c>
      <x:c r="C1182" s="50" t="str">
        <x:v>9507.T</x:v>
      </x:c>
      <x:c r="D1182" s="50" t="str">
        <x:v>Shikoku Electric Power Company,Incorporated</x:v>
      </x:c>
      <x:c r="E1182" s="50" t="str">
        <x:v>Prime Market (Domestic)</x:v>
      </x:c>
      <x:c r="F1182" s="50" t="str">
        <x:v>Electric Power and Gas</x:v>
      </x:c>
      <x:c r="G1182" s="51" t="n">
        <x:v>719231</x:v>
      </x:c>
      <x:c r="H1182" s="51" t="n">
        <x:v>641948</x:v>
      </x:c>
      <x:c r="I1182" s="51" t="n">
        <x:v>833203</x:v>
      </x:c>
      <x:c r="J1182" s="51" t="n">
        <x:v>787403</x:v>
      </x:c>
      <x:c r="K1182" s="51" t="n">
        <x:v>851399</x:v>
      </x:c>
      <x:c r="L1182" s="52" t="n">
        <x:f>IFERROR(H1182/G1182-1,"")</x:f>
        <x:v>-0.10745226498857807</x:v>
      </x:c>
      <x:c r="M1182" s="52" t="n">
        <x:f>IFERROR(I1182/H1182-1,"")</x:f>
        <x:v>0.2979291157539239</x:v>
      </x:c>
      <x:c r="N1182" s="52" t="n">
        <x:f>IFERROR(J1182/I1182-1,"")</x:f>
        <x:v>-0.0549685970885847</x:v>
      </x:c>
      <x:c r="O1182" s="52" t="n">
        <x:f>IFERROR(K1182/J1182-1,"")</x:f>
        <x:v>0.08127477289266105</x:v>
      </x:c>
      <x:c r="P1182" s="52" t="n">
        <x:f>IFERROR((K1182/G1182)^(1/4)-1,"")</x:f>
        <x:v>0.04307655616886308</x:v>
      </x:c>
      <x:c r="Q1182" s="51" t="n">
        <x:v>89073</x:v>
      </x:c>
      <x:c r="R1182" s="52" t="n">
        <x:f>IFERROR(Q1182/K1182,"")</x:f>
        <x:v>0.10461957319658585</x:v>
      </x:c>
      <x:c r="S1182" s="53" t="n">
        <x:v>19845</x:v>
      </x:c>
      <x:c r="T1182" s="50" t="str">
        <x:v>EDINET_company_history</x:v>
      </x:c>
      <x:c r="U1182" s="50" t="str">
        <x:v>日本マスタートラスト 信託銀行株式会社(信託口)</x:v>
      </x:c>
      <x:c r="V1182" s="54" t="n">
        <x:v>0.126</x:v>
      </x:c>
      <x:c r="W1182" s="50" t="str">
        <x:v>長 井 啓 介 / 宮 本 喜 弘 / 白 井 久 司 / 川 西 德 幸</x:v>
      </x:c>
      <x:c r="X1182" s="50" t="b">
        <x:f>AND(COUNT(L1182:O1182)=4,L1182&gt;='設定'!$B$6,M1182&gt;='設定'!$B$6,N1182&gt;='設定'!$B$6,O1182&gt;='設定'!$B$6)</x:f>
        <x:v>0</x:v>
      </x:c>
      <x:c r="Y1182" s="50" t="b">
        <x:f>AND(COUNT(G1182:K1182)=5,P1182&gt;='設定'!$B$7)</x:f>
        <x:v>0</x:v>
      </x:c>
      <x:c r="Z1182" s="50" t="b">
        <x:f>AND(ISNUMBER(R1182),R1182&gt;='設定'!$B$8)</x:f>
        <x:v>1</x:v>
      </x:c>
      <x:c r="AA1182" s="50" t="b">
        <x:f>AND(ISNUMBER(S1182),S1182&gt;=DATE(YEAR('設定'!$B$10)-'設定'!$B$9,MONTH('設定'!$B$10),DAY('設定'!$B$10)))</x:f>
        <x:v>0</x:v>
      </x:c>
      <x:c r="AB1182" s="55" t="b">
        <x:v>0</x:v>
      </x:c>
      <x:c r="AC1182" s="55" t="b">
        <x:v>0</x:v>
      </x:c>
      <x:c r="AD1182" s="50" t="n">
        <x:f>IF(X1182,1,0)+IF(Z1182,1,0)+IF(AA1182,1,0)+IF(AB1182,1,0)</x:f>
        <x:v>1</x:v>
      </x:c>
      <x:c r="AE1182" s="50" t="n">
        <x:f>IF(Y1182,1,0)+IF(Z1182,1,0)+IF(AA1182,1,0)+IF(AB1182,1,0)</x:f>
        <x:v>1</x:v>
      </x:c>
      <x:c r="AF1182" s="50" t="n">
        <x:f>IF(Y1182,1,0)+IF(Z1182,1,0)+IF(AA1182,1,0)+IF(AC1182,1,0)</x:f>
        <x:v>1</x:v>
      </x:c>
      <x:c r="AG1182" s="53" t="n">
        <x:v>44348</x:v>
      </x:c>
      <x:c r="AH1182" s="50" t="str">
        <x:v>S100W2ML</x:v>
      </x:c>
      <x:c r="AI1182" s="50" t="str">
        <x:v>OperatingRevenue1SummaryOfBusinessResults</x:v>
      </x:c>
      <x:c r="AJ1182" s="50" t="str">
        <x:v>OperatingIncome</x:v>
      </x:c>
      <x:c r="AK1182" s="53" t="n">
        <x:v>45747</x:v>
      </x:c>
      <x:c r="AL1182" s="50" t="str">
        <x:v>365/365/365/366/365</x:v>
      </x:c>
      <x:c r="AM1182" s="51" t="n">
        <x:v>204676202</x:v>
      </x:c>
      <x:c r="AN1182" s="51" t="n">
        <x:v>1416</x:v>
      </x:c>
      <x:c r="AO1182" s="51" t="n">
        <x:f>IFERROR(AM1182*AN1182,"")</x:f>
        <x:v>289821502032</x:v>
      </x:c>
      <x:c r="AP1182" s="56" t="n">
        <x:f>IFERROR(AO1182/(K1182*1000000),"")</x:f>
        <x:v>0.3404062044141466</x:v>
      </x:c>
      <x:c r="AQ1182" s="57" t="n">
        <x:v>1122384626.6666667</x:v>
      </x:c>
      <x:c r="AR1182" s="52" t="n">
        <x:v>0.2800230638845036</x:v>
      </x:c>
      <x:c r="AS1182" s="52" t="n">
        <x:v>-0.3096729248327948</x:v>
      </x:c>
      <x:c r="AT1182" s="55" t="b">
        <x:v>1</x:v>
      </x:c>
      <x:c r="AU1182" s="50"/>
      <x:c r="AV1182" s="58" t="n">
        <x:v>0.163012086763681</x:v>
      </x:c>
      <x:c r="AW1182" s="50" t="n">
        <x:v>884</x:v>
      </x:c>
      <x:c r="AX1182" s="50" t="str">
        <x:v>Future Moat</x:v>
      </x:c>
      <x:c r="AY1182" s="50" t="str">
        <x:v>目立つ機械的警告なし（定性確認は別途必要）</x:v>
      </x:c>
      <x:c r="AZ1182" s="59" t="str">
        <x:v>2025-06-25 15:04</x:v>
      </x:c>
      <x:c r="BA1182" s="53" t="n">
        <x:v>19845</x:v>
      </x:c>
      <x:c r="BB1182" s="50"/>
      <x:c r="BC1182" s="50"/>
      <x:c r="BD1182" s="50" t="str">
        <x:v>TOPIX Mid400</x:v>
      </x:c>
    </x:row>
    <x:row r="1183">
      <x:c r="A1183" s="50" t="n">
        <x:v>1182</x:v>
      </x:c>
      <x:c r="B1183" s="50" t="str">
        <x:v>2359</x:v>
      </x:c>
      <x:c r="C1183" s="50" t="str">
        <x:v>2359.T</x:v>
      </x:c>
      <x:c r="D1183" s="50" t="str">
        <x:v>CORE CORPORATION</x:v>
      </x:c>
      <x:c r="E1183" s="50" t="str">
        <x:v>Prime Market (Domestic)</x:v>
      </x:c>
      <x:c r="F1183" s="50" t="str">
        <x:v>Information &amp; Communication</x:v>
      </x:c>
      <x:c r="G1183" s="51" t="n">
        <x:v>20785.262</x:v>
      </x:c>
      <x:c r="H1183" s="51" t="n">
        <x:v>21798.077</x:v>
      </x:c>
      <x:c r="I1183" s="51" t="n">
        <x:v>22848.129</x:v>
      </x:c>
      <x:c r="J1183" s="51" t="n">
        <x:v>23998.562</x:v>
      </x:c>
      <x:c r="K1183" s="51" t="n">
        <x:v>24599.166</x:v>
      </x:c>
      <x:c r="L1183" s="52" t="n">
        <x:f>IFERROR(H1183/G1183-1,"")</x:f>
        <x:v>0.04872755513016869</x:v>
      </x:c>
      <x:c r="M1183" s="52" t="n">
        <x:f>IFERROR(I1183/H1183-1,"")</x:f>
        <x:v>0.04817177221642077</x:v>
      </x:c>
      <x:c r="N1183" s="52" t="n">
        <x:f>IFERROR(J1183/I1183-1,"")</x:f>
        <x:v>0.050351300099890084</x:v>
      </x:c>
      <x:c r="O1183" s="52" t="n">
        <x:f>IFERROR(K1183/J1183-1,"")</x:f>
        <x:v>0.02502666618108207</x:v>
      </x:c>
      <x:c r="P1183" s="52" t="n">
        <x:f>IFERROR((K1183/G1183)^(1/4)-1,"")</x:f>
        <x:v>0.04301659895055665</x:v>
      </x:c>
      <x:c r="Q1183" s="51" t="n">
        <x:v>3175.462</x:v>
      </x:c>
      <x:c r="R1183" s="52" t="n">
        <x:f>IFERROR(Q1183/K1183,"")</x:f>
        <x:v>0.12908819754295733</x:v>
      </x:c>
      <x:c r="S1183" s="53" t="n">
        <x:v>37681</x:v>
      </x:c>
      <x:c r="T1183" s="50" t="str">
        <x:v>EDINET_company_history</x:v>
      </x:c>
      <x:c r="U1183" s="50" t="str">
        <x:v>株式会社タネムラコーポレーション</x:v>
      </x:c>
      <x:c r="V1183" s="54" t="n">
        <x:v>0.1458</x:v>
      </x:c>
      <x:c r="W1183" s="50" t="str">
        <x:v>種村 良平 / 横山 浩二 / 亀谷 良</x:v>
      </x:c>
      <x:c r="X1183" s="50" t="b">
        <x:f>AND(COUNT(L1183:O1183)=4,L1183&gt;='設定'!$B$6,M1183&gt;='設定'!$B$6,N1183&gt;='設定'!$B$6,O1183&gt;='設定'!$B$6)</x:f>
        <x:v>0</x:v>
      </x:c>
      <x:c r="Y1183" s="50" t="b">
        <x:f>AND(COUNT(G1183:K1183)=5,P1183&gt;='設定'!$B$7)</x:f>
        <x:v>0</x:v>
      </x:c>
      <x:c r="Z1183" s="50" t="b">
        <x:f>AND(ISNUMBER(R1183),R1183&gt;='設定'!$B$8)</x:f>
        <x:v>1</x:v>
      </x:c>
      <x:c r="AA1183" s="50" t="b">
        <x:f>AND(ISNUMBER(S1183),S1183&gt;=DATE(YEAR('設定'!$B$10)-'設定'!$B$9,MONTH('設定'!$B$10),DAY('設定'!$B$10)))</x:f>
        <x:v>0</x:v>
      </x:c>
      <x:c r="AB1183" s="55" t="b">
        <x:v>0</x:v>
      </x:c>
      <x:c r="AC1183" s="55" t="b">
        <x:v>0</x:v>
      </x:c>
      <x:c r="AD1183" s="50" t="n">
        <x:f>IF(X1183,1,0)+IF(Z1183,1,0)+IF(AA1183,1,0)+IF(AB1183,1,0)</x:f>
        <x:v>1</x:v>
      </x:c>
      <x:c r="AE1183" s="50" t="n">
        <x:f>IF(Y1183,1,0)+IF(Z1183,1,0)+IF(AA1183,1,0)+IF(AB1183,1,0)</x:f>
        <x:v>1</x:v>
      </x:c>
      <x:c r="AF1183" s="50" t="n">
        <x:f>IF(Y1183,1,0)+IF(Z1183,1,0)+IF(AA1183,1,0)+IF(AC1183,1,0)</x:f>
        <x:v>1</x:v>
      </x:c>
      <x:c r="AG1183" s="53" t="n">
        <x:v>44348</x:v>
      </x:c>
      <x:c r="AH1183" s="50" t="str">
        <x:v>S100W5KF</x:v>
      </x:c>
      <x:c r="AI1183" s="50" t="str">
        <x:v>NetSalesSummaryOfBusinessResults</x:v>
      </x:c>
      <x:c r="AJ1183" s="50" t="str">
        <x:v>OperatingIncome</x:v>
      </x:c>
      <x:c r="AK1183" s="53" t="n">
        <x:v>45747</x:v>
      </x:c>
      <x:c r="AL1183" s="50" t="str">
        <x:v>365/365/365/366/365</x:v>
      </x:c>
      <x:c r="AM1183" s="51" t="n">
        <x:v>14370280</x:v>
      </x:c>
      <x:c r="AN1183" s="51" t="n">
        <x:v>2048</x:v>
      </x:c>
      <x:c r="AO1183" s="51" t="n">
        <x:f>IFERROR(AM1183*AN1183,"")</x:f>
        <x:v>29430333440</x:v>
      </x:c>
      <x:c r="AP1183" s="56" t="n">
        <x:f>IFERROR(AO1183/(K1183*1000000),"")</x:f>
        <x:v>1.1963955786143319</x:v>
      </x:c>
      <x:c r="AQ1183" s="57" t="n">
        <x:v>77066276.66666667</x:v>
      </x:c>
      <x:c r="AR1183" s="52" t="n">
        <x:v>0.2660984289639944</x:v>
      </x:c>
      <x:c r="AS1183" s="52" t="n">
        <x:v>-0.2803871490248065</x:v>
      </x:c>
      <x:c r="AT1183" s="55" t="b">
        <x:v>1</x:v>
      </x:c>
      <x:c r="AU1183" s="50"/>
      <x:c r="AV1183" s="58" t="n">
        <x:v>0.2142877053989538</x:v>
      </x:c>
      <x:c r="AW1183" s="50" t="n">
        <x:v>666</x:v>
      </x:c>
      <x:c r="AX1183" s="50" t="str">
        <x:v>Core Moat</x:v>
      </x:c>
      <x:c r="AY1183" s="50" t="str">
        <x:v>目立つ機械的警告なし（定性確認は別途必要）</x:v>
      </x:c>
      <x:c r="AZ1183" s="59" t="str">
        <x:v>2025-06-25 15:30</x:v>
      </x:c>
      <x:c r="BA1183" s="53" t="n">
        <x:v>37681</x:v>
      </x:c>
      <x:c r="BB1183" s="50"/>
      <x:c r="BC1183" s="50"/>
      <x:c r="BD1183" s="50" t="str">
        <x:v>TOPIX Small 2</x:v>
      </x:c>
    </x:row>
    <x:row r="1184">
      <x:c r="A1184" s="50" t="n">
        <x:v>1183</x:v>
      </x:c>
      <x:c r="B1184" s="50" t="str">
        <x:v>6523</x:v>
      </x:c>
      <x:c r="C1184" s="50" t="str">
        <x:v>6523.T</x:v>
      </x:c>
      <x:c r="D1184" s="50" t="str">
        <x:v>PHC Holdings Corporation</x:v>
      </x:c>
      <x:c r="E1184" s="50" t="str">
        <x:v>Prime Market (Domestic)</x:v>
      </x:c>
      <x:c r="F1184" s="50" t="str">
        <x:v>Electric Appliances</x:v>
      </x:c>
      <x:c r="G1184" s="51" t="n">
        <x:v>306071</x:v>
      </x:c>
      <x:c r="H1184" s="51" t="n">
        <x:v>340452</x:v>
      </x:c>
      <x:c r="I1184" s="51" t="n">
        <x:v>356434</x:v>
      </x:c>
      <x:c r="J1184" s="51" t="n">
        <x:v>353900</x:v>
      </x:c>
      <x:c r="K1184" s="51" t="n">
        <x:v>361593</x:v>
      </x:c>
      <x:c r="L1184" s="52" t="n">
        <x:f>IFERROR(H1184/G1184-1,"")</x:f>
        <x:v>0.11233014561980714</x:v>
      </x:c>
      <x:c r="M1184" s="52" t="n">
        <x:f>IFERROR(I1184/H1184-1,"")</x:f>
        <x:v>0.046943475144807456</x:v>
      </x:c>
      <x:c r="N1184" s="52" t="n">
        <x:f>IFERROR(J1184/I1184-1,"")</x:f>
        <x:v>-0.007109310559598736</x:v>
      </x:c>
      <x:c r="O1184" s="52" t="n">
        <x:f>IFERROR(K1184/J1184-1,"")</x:f>
        <x:v>0.021737779033625282</x:v>
      </x:c>
      <x:c r="P1184" s="52" t="n">
        <x:f>IFERROR((K1184/G1184)^(1/4)-1,"")</x:f>
        <x:v>0.042556158375562925</x:v>
      </x:c>
      <x:c r="Q1184" s="51" t="n">
        <x:v>22580</x:v>
      </x:c>
      <x:c r="R1184" s="52" t="n">
        <x:f>IFERROR(Q1184/K1184,"")</x:f>
        <x:v>0.06244589911862232</x:v>
      </x:c>
      <x:c r="S1184" s="53" t="n">
        <x:v>44483</x:v>
      </x:c>
      <x:c r="T1184" s="50" t="str">
        <x:v>local_price_first_trade</x:v>
      </x:c>
      <x:c r="U1184" s="50" t="str">
        <x:v>KKR PHC INVESTMENT L.P. （常任代理人 株式会社三菱UFJ銀行）</x:v>
      </x:c>
      <x:c r="V1184" s="54" t="n">
        <x:v>0.3803</x:v>
      </x:c>
      <x:c r="W1184" s="50" t="str">
        <x:v>出口 恭子 / 佐藤 浩一郎</x:v>
      </x:c>
      <x:c r="X1184" s="50" t="b">
        <x:f>AND(COUNT(L1184:O1184)=4,L1184&gt;='設定'!$B$6,M1184&gt;='設定'!$B$6,N1184&gt;='設定'!$B$6,O1184&gt;='設定'!$B$6)</x:f>
        <x:v>0</x:v>
      </x:c>
      <x:c r="Y1184" s="50" t="b">
        <x:f>AND(COUNT(G1184:K1184)=5,P1184&gt;='設定'!$B$7)</x:f>
        <x:v>0</x:v>
      </x:c>
      <x:c r="Z1184" s="50" t="b">
        <x:f>AND(ISNUMBER(R1184),R1184&gt;='設定'!$B$8)</x:f>
        <x:v>0</x:v>
      </x:c>
      <x:c r="AA1184" s="50" t="b">
        <x:f>AND(ISNUMBER(S1184),S1184&gt;=DATE(YEAR('設定'!$B$10)-'設定'!$B$9,MONTH('設定'!$B$10),DAY('設定'!$B$10)))</x:f>
        <x:v>1</x:v>
      </x:c>
      <x:c r="AB1184" s="55" t="b">
        <x:v>0</x:v>
      </x:c>
      <x:c r="AC1184" s="55" t="b">
        <x:v>0</x:v>
      </x:c>
      <x:c r="AD1184" s="50" t="n">
        <x:f>IF(X1184,1,0)+IF(Z1184,1,0)+IF(AA1184,1,0)+IF(AB1184,1,0)</x:f>
        <x:v>1</x:v>
      </x:c>
      <x:c r="AE1184" s="50" t="n">
        <x:f>IF(Y1184,1,0)+IF(Z1184,1,0)+IF(AA1184,1,0)+IF(AB1184,1,0)</x:f>
        <x:v>1</x:v>
      </x:c>
      <x:c r="AF1184" s="50" t="n">
        <x:f>IF(Y1184,1,0)+IF(Z1184,1,0)+IF(AA1184,1,0)+IF(AC1184,1,0)</x:f>
        <x:v>1</x:v>
      </x:c>
      <x:c r="AG1184" s="53" t="n">
        <x:v>44483</x:v>
      </x:c>
      <x:c r="AH1184" s="50" t="str">
        <x:v>S100W5A5</x:v>
      </x:c>
      <x:c r="AI1184" s="50" t="str">
        <x:v>RevenueIFRSSummaryOfBusinessResults</x:v>
      </x:c>
      <x:c r="AJ1184" s="50" t="str">
        <x:v>OperatingProfitLossIFRSKeyFinancialData</x:v>
      </x:c>
      <x:c r="AK1184" s="53" t="n">
        <x:v>45747</x:v>
      </x:c>
      <x:c r="AL1184" s="50" t="str">
        <x:v>365/365/365/366/365</x:v>
      </x:c>
      <x:c r="AM1184" s="51" t="n">
        <x:v>126198172</x:v>
      </x:c>
      <x:c r="AN1184" s="51" t="n">
        <x:v>1083</x:v>
      </x:c>
      <x:c r="AO1184" s="51" t="n">
        <x:f>IFERROR(AM1184*AN1184,"")</x:f>
        <x:v>136672620276</x:v>
      </x:c>
      <x:c r="AP1184" s="56" t="n">
        <x:f>IFERROR(AO1184/(K1184*1000000),"")</x:f>
        <x:v>0.37797363410243007</x:v>
      </x:c>
      <x:c r="AQ1184" s="57" t="n">
        <x:v>331425743.3333333</x:v>
      </x:c>
      <x:c r="AR1184" s="52" t="n">
        <x:v>0.3327133889848966</x:v>
      </x:c>
      <x:c r="AS1184" s="52" t="n">
        <x:v>-0.6543603526937201</x:v>
      </x:c>
      <x:c r="AT1184" s="55" t="b">
        <x:v>0</x:v>
      </x:c>
      <x:c r="AU1184" s="50" t="str">
        <x:v>missing_financial_data</x:v>
      </x:c>
      <x:c r="AV1184" s="58" t="n">
        <x:v>0.2433129708526236</x:v>
      </x:c>
      <x:c r="AW1184" s="50" t="n">
        <x:v>572</x:v>
      </x:c>
      <x:c r="AX1184" s="50" t="str">
        <x:v>Future Moat</x:v>
      </x:c>
      <x:c r="AY1184" s="50" t="str">
        <x:v>既存適格性フィルター不通過: missing_financial_data / ローカル5年最大下落率-60%以下</x:v>
      </x:c>
      <x:c r="AZ1184" s="59" t="str">
        <x:v>2025-06-25 16:00</x:v>
      </x:c>
      <x:c r="BA1184" s="53" t="n">
        <x:v>26634</x:v>
      </x:c>
      <x:c r="BB1184" s="50"/>
      <x:c r="BC1184" s="50"/>
      <x:c r="BD1184" s="50" t="str">
        <x:v>TOPIX Small 1</x:v>
      </x:c>
    </x:row>
    <x:row r="1185">
      <x:c r="A1185" s="50" t="n">
        <x:v>1184</x:v>
      </x:c>
      <x:c r="B1185" s="50" t="str">
        <x:v>3986</x:v>
      </x:c>
      <x:c r="C1185" s="50" t="str">
        <x:v>3986.T</x:v>
      </x:c>
      <x:c r="D1185" s="50" t="str">
        <x:v>bBreak Systems Company,Limited</x:v>
      </x:c>
      <x:c r="E1185" s="50" t="str">
        <x:v>Standard Market(Domestic)</x:v>
      </x:c>
      <x:c r="F1185" s="50" t="str">
        <x:v>Information &amp; Communication</x:v>
      </x:c>
      <x:c r="G1185" s="51" t="n">
        <x:v>1166.442</x:v>
      </x:c>
      <x:c r="H1185" s="51" t="n">
        <x:v>1263.284</x:v>
      </x:c>
      <x:c r="I1185" s="51" t="n">
        <x:v>1379.212</x:v>
      </x:c>
      <x:c r="J1185" s="51" t="n">
        <x:v>1391.519</x:v>
      </x:c>
      <x:c r="K1185" s="51" t="n">
        <x:v>1377.558</x:v>
      </x:c>
      <x:c r="L1185" s="52" t="n">
        <x:f>IFERROR(H1185/G1185-1,"")</x:f>
        <x:v>0.08302341650935063</x:v>
      </x:c>
      <x:c r="M1185" s="52" t="n">
        <x:f>IFERROR(I1185/H1185-1,"")</x:f>
        <x:v>0.09176717191067074</x:v>
      </x:c>
      <x:c r="N1185" s="52" t="n">
        <x:f>IFERROR(J1185/I1185-1,"")</x:f>
        <x:v>0.008923211224960426</x:v>
      </x:c>
      <x:c r="O1185" s="52" t="n">
        <x:f>IFERROR(K1185/J1185-1,"")</x:f>
        <x:v>-0.010032920858428773</x:v>
      </x:c>
      <x:c r="P1185" s="52" t="n">
        <x:f>IFERROR((K1185/G1185)^(1/4)-1,"")</x:f>
        <x:v>0.042465488036434795</x:v>
      </x:c>
      <x:c r="Q1185" s="51" t="n">
        <x:v>109.827</x:v>
      </x:c>
      <x:c r="R1185" s="52" t="n">
        <x:f>IFERROR(Q1185/K1185,"")</x:f>
        <x:v>0.07972586272229554</x:v>
      </x:c>
      <x:c r="S1185" s="53" t="n">
        <x:v>42887</x:v>
      </x:c>
      <x:c r="T1185" s="50" t="str">
        <x:v>EDINET_company_history</x:v>
      </x:c>
      <x:c r="U1185" s="50" t="str">
        <x:v>白岩 次郎</x:v>
      </x:c>
      <x:c r="V1185" s="54" t="n">
        <x:v>0.3996</x:v>
      </x:c>
      <x:c r="W1185" s="50" t="str">
        <x:v>白岩 次郎</x:v>
      </x:c>
      <x:c r="X1185" s="50" t="b">
        <x:f>AND(COUNT(L1185:O1185)=4,L1185&gt;='設定'!$B$6,M1185&gt;='設定'!$B$6,N1185&gt;='設定'!$B$6,O1185&gt;='設定'!$B$6)</x:f>
        <x:v>0</x:v>
      </x:c>
      <x:c r="Y1185" s="50" t="b">
        <x:f>AND(COUNT(G1185:K1185)=5,P1185&gt;='設定'!$B$7)</x:f>
        <x:v>0</x:v>
      </x:c>
      <x:c r="Z1185" s="50" t="b">
        <x:f>AND(ISNUMBER(R1185),R1185&gt;='設定'!$B$8)</x:f>
        <x:v>0</x:v>
      </x:c>
      <x:c r="AA1185" s="50" t="b">
        <x:f>AND(ISNUMBER(S1185),S1185&gt;=DATE(YEAR('設定'!$B$10)-'設定'!$B$9,MONTH('設定'!$B$10),DAY('設定'!$B$10)))</x:f>
        <x:v>0</x:v>
      </x:c>
      <x:c r="AB1185" s="55" t="b">
        <x:v>1</x:v>
      </x:c>
      <x:c r="AC1185" s="55" t="b">
        <x:v>1</x:v>
      </x:c>
      <x:c r="AD1185" s="50" t="n">
        <x:f>IF(X1185,1,0)+IF(Z1185,1,0)+IF(AA1185,1,0)+IF(AB1185,1,0)</x:f>
        <x:v>1</x:v>
      </x:c>
      <x:c r="AE1185" s="50" t="n">
        <x:f>IF(Y1185,1,0)+IF(Z1185,1,0)+IF(AA1185,1,0)+IF(AB1185,1,0)</x:f>
        <x:v>1</x:v>
      </x:c>
      <x:c r="AF1185" s="50" t="n">
        <x:f>IF(Y1185,1,0)+IF(Z1185,1,0)+IF(AA1185,1,0)+IF(AC1185,1,0)</x:f>
        <x:v>1</x:v>
      </x:c>
      <x:c r="AG1185" s="53" t="n">
        <x:v>44348</x:v>
      </x:c>
      <x:c r="AH1185" s="50" t="str">
        <x:v>S100WR2U</x:v>
      </x:c>
      <x:c r="AI1185" s="50" t="str">
        <x:v>NetSalesSummaryOfBusinessResults</x:v>
      </x:c>
      <x:c r="AJ1185" s="50" t="str">
        <x:v>OperatingIncome</x:v>
      </x:c>
      <x:c r="AK1185" s="53" t="n">
        <x:v>45838</x:v>
      </x:c>
      <x:c r="AL1185" s="50" t="str">
        <x:v>365/365/365/366/365</x:v>
      </x:c>
      <x:c r="AM1185" s="51" t="n">
        <x:v>1521760</x:v>
      </x:c>
      <x:c r="AN1185" s="51" t="n">
        <x:v>543</x:v>
      </x:c>
      <x:c r="AO1185" s="51" t="n">
        <x:f>IFERROR(AM1185*AN1185,"")</x:f>
        <x:v>826315680</x:v>
      </x:c>
      <x:c r="AP1185" s="56" t="n">
        <x:f>IFERROR(AO1185/(K1185*1000000),"")</x:f>
        <x:v>0.5998409359170358</x:v>
      </x:c>
      <x:c r="AQ1185" s="57" t="n">
        <x:v>3299680</x:v>
      </x:c>
      <x:c r="AR1185" s="52" t="n">
        <x:v>0.3832027992891366</x:v>
      </x:c>
      <x:c r="AS1185" s="52" t="n">
        <x:v>-0.5006553362740247</x:v>
      </x:c>
      <x:c r="AT1185" s="55" t="b">
        <x:v>0</x:v>
      </x:c>
      <x:c r="AU1185" s="50" t="str">
        <x:v>low_liquidity</x:v>
      </x:c>
      <x:c r="AV1185" s="58" t="n">
        <x:v>0.093955016709243</x:v>
      </x:c>
      <x:c r="AW1185" s="50" t="n">
        <x:v>1269</x:v>
      </x:c>
      <x:c r="AX1185" s="50" t="str">
        <x:v>Discovery</x:v>
      </x:c>
      <x:c r="AY1185" s="50" t="str">
        <x:v>既存適格性フィルター不通過: low_liquidity / 60日平均売買代金2,000万円未満</x:v>
      </x:c>
      <x:c r="AZ1185" s="59" t="str">
        <x:v>2025-09-26 16:06</x:v>
      </x:c>
      <x:c r="BA1185" s="53" t="n">
        <x:v>42887</x:v>
      </x:c>
      <x:c r="BB1185" s="50" t="str">
        <x:v>白岩 次郎</x:v>
      </x:c>
      <x:c r="BC1185" s="50"/>
      <x:c r="BD1185" s="50"/>
    </x:row>
    <x:row r="1186">
      <x:c r="A1186" s="50" t="n">
        <x:v>1185</x:v>
      </x:c>
      <x:c r="B1186" s="50" t="str">
        <x:v>9404</x:v>
      </x:c>
      <x:c r="C1186" s="50" t="str">
        <x:v>9404.T</x:v>
      </x:c>
      <x:c r="D1186" s="50" t="str">
        <x:v>Nippon Television Holdings,Inc.</x:v>
      </x:c>
      <x:c r="E1186" s="50" t="str">
        <x:v>Prime Market (Domestic)</x:v>
      </x:c>
      <x:c r="F1186" s="50" t="str">
        <x:v>Information &amp; Communication</x:v>
      </x:c>
      <x:c r="G1186" s="51" t="n">
        <x:v>391335</x:v>
      </x:c>
      <x:c r="H1186" s="51" t="n">
        <x:v>406395</x:v>
      </x:c>
      <x:c r="I1186" s="51" t="n">
        <x:v>413979</x:v>
      </x:c>
      <x:c r="J1186" s="51" t="n">
        <x:v>423523</x:v>
      </x:c>
      <x:c r="K1186" s="51" t="n">
        <x:v>461915</x:v>
      </x:c>
      <x:c r="L1186" s="52" t="n">
        <x:f>IFERROR(H1186/G1186-1,"")</x:f>
        <x:v>0.0384836521139178</x:v>
      </x:c>
      <x:c r="M1186" s="52" t="n">
        <x:f>IFERROR(I1186/H1186-1,"")</x:f>
        <x:v>0.018661646919868602</x:v>
      </x:c>
      <x:c r="N1186" s="52" t="n">
        <x:f>IFERROR(J1186/I1186-1,"")</x:f>
        <x:v>0.023054309518115712</x:v>
      </x:c>
      <x:c r="O1186" s="52" t="n">
        <x:f>IFERROR(K1186/J1186-1,"")</x:f>
        <x:v>0.09064915010518915</x:v>
      </x:c>
      <x:c r="P1186" s="52" t="n">
        <x:f>IFERROR((K1186/G1186)^(1/4)-1,"")</x:f>
        <x:v>0.042325453736360874</x:v>
      </x:c>
      <x:c r="Q1186" s="51" t="n">
        <x:v>54917</x:v>
      </x:c>
      <x:c r="R1186" s="52" t="n">
        <x:f>IFERROR(Q1186/K1186,"")</x:f>
        <x:v>0.11888983903965016</x:v>
      </x:c>
      <x:c r="S1186" s="53" t="n">
        <x:v>21794</x:v>
      </x:c>
      <x:c r="T1186" s="50" t="str">
        <x:v>EDINET_company_history</x:v>
      </x:c>
      <x:c r="U1186" s="50" t="str">
        <x:v>株式会社読売新聞グループ本社</x:v>
      </x:c>
      <x:c r="V1186" s="54" t="n">
        <x:v>0.1461</x:v>
      </x:c>
      <x:c r="W1186" s="50" t="str">
        <x:v>山口 寿一 / 杉山 美邦 / 福田 博之</x:v>
      </x:c>
      <x:c r="X1186" s="50" t="b">
        <x:f>AND(COUNT(L1186:O1186)=4,L1186&gt;='設定'!$B$6,M1186&gt;='設定'!$B$6,N1186&gt;='設定'!$B$6,O1186&gt;='設定'!$B$6)</x:f>
        <x:v>0</x:v>
      </x:c>
      <x:c r="Y1186" s="50" t="b">
        <x:f>AND(COUNT(G1186:K1186)=5,P1186&gt;='設定'!$B$7)</x:f>
        <x:v>0</x:v>
      </x:c>
      <x:c r="Z1186" s="50" t="b">
        <x:f>AND(ISNUMBER(R1186),R1186&gt;='設定'!$B$8)</x:f>
        <x:v>1</x:v>
      </x:c>
      <x:c r="AA1186" s="50" t="b">
        <x:f>AND(ISNUMBER(S1186),S1186&gt;=DATE(YEAR('設定'!$B$10)-'設定'!$B$9,MONTH('設定'!$B$10),DAY('設定'!$B$10)))</x:f>
        <x:v>0</x:v>
      </x:c>
      <x:c r="AB1186" s="55" t="b">
        <x:v>0</x:v>
      </x:c>
      <x:c r="AC1186" s="55" t="b">
        <x:v>0</x:v>
      </x:c>
      <x:c r="AD1186" s="50" t="n">
        <x:f>IF(X1186,1,0)+IF(Z1186,1,0)+IF(AA1186,1,0)+IF(AB1186,1,0)</x:f>
        <x:v>1</x:v>
      </x:c>
      <x:c r="AE1186" s="50" t="n">
        <x:f>IF(Y1186,1,0)+IF(Z1186,1,0)+IF(AA1186,1,0)+IF(AB1186,1,0)</x:f>
        <x:v>1</x:v>
      </x:c>
      <x:c r="AF1186" s="50" t="n">
        <x:f>IF(Y1186,1,0)+IF(Z1186,1,0)+IF(AA1186,1,0)+IF(AC1186,1,0)</x:f>
        <x:v>1</x:v>
      </x:c>
      <x:c r="AG1186" s="53" t="n">
        <x:v>44348</x:v>
      </x:c>
      <x:c r="AH1186" s="50" t="str">
        <x:v>S100VZ6F</x:v>
      </x:c>
      <x:c r="AI1186" s="50" t="str">
        <x:v>NetSalesSummaryOfBusinessResults</x:v>
      </x:c>
      <x:c r="AJ1186" s="50" t="str">
        <x:v>OperatingIncome</x:v>
      </x:c>
      <x:c r="AK1186" s="53" t="n">
        <x:v>45747</x:v>
      </x:c>
      <x:c r="AL1186" s="50" t="str">
        <x:v>365/365/365/366/365</x:v>
      </x:c>
      <x:c r="AM1186" s="51" t="n">
        <x:v>250909180</x:v>
      </x:c>
      <x:c r="AN1186" s="51" t="n">
        <x:v>2824</x:v>
      </x:c>
      <x:c r="AO1186" s="51" t="n">
        <x:f>IFERROR(AM1186*AN1186,"")</x:f>
        <x:v>708567524320</x:v>
      </x:c>
      <x:c r="AP1186" s="56" t="n">
        <x:f>IFERROR(AO1186/(K1186*1000000),"")</x:f>
        <x:v>1.533978165506641</x:v>
      </x:c>
      <x:c r="AQ1186" s="57" t="n">
        <x:v>1402408172.5</x:v>
      </x:c>
      <x:c r="AR1186" s="52" t="n">
        <x:v>0.2824001313498663</x:v>
      </x:c>
      <x:c r="AS1186" s="52" t="n">
        <x:v>-0.3097254024377508</x:v>
      </x:c>
      <x:c r="AT1186" s="55" t="b">
        <x:v>1</x:v>
      </x:c>
      <x:c r="AU1186" s="50"/>
      <x:c r="AV1186" s="58" t="n">
        <x:v>0.1310583283498601</x:v>
      </x:c>
      <x:c r="AW1186" s="50" t="n">
        <x:v>1060</x:v>
      </x:c>
      <x:c r="AX1186" s="50" t="str">
        <x:v>Core Moat</x:v>
      </x:c>
      <x:c r="AY1186" s="50" t="str">
        <x:v>目立つ機械的警告なし（定性確認は別途必要）</x:v>
      </x:c>
      <x:c r="AZ1186" s="59" t="str">
        <x:v>2025-06-26 10:10</x:v>
      </x:c>
      <x:c r="BA1186" s="53" t="n">
        <x:v>21794</x:v>
      </x:c>
      <x:c r="BB1186" s="50"/>
      <x:c r="BC1186" s="50"/>
      <x:c r="BD1186" s="50" t="str">
        <x:v>TOPIX Mid400</x:v>
      </x:c>
    </x:row>
    <x:row r="1187">
      <x:c r="A1187" s="50" t="n">
        <x:v>1186</x:v>
      </x:c>
      <x:c r="B1187" s="50" t="str">
        <x:v>4112</x:v>
      </x:c>
      <x:c r="C1187" s="50" t="str">
        <x:v>4112.T</x:v>
      </x:c>
      <x:c r="D1187" s="50" t="str">
        <x:v>Hodogaya Chemical Co.,Ltd.</x:v>
      </x:c>
      <x:c r="E1187" s="50" t="str">
        <x:v>Prime Market (Domestic)</x:v>
      </x:c>
      <x:c r="F1187" s="50" t="str">
        <x:v>Chemicals</x:v>
      </x:c>
      <x:c r="G1187" s="51" t="n">
        <x:v>41199</x:v>
      </x:c>
      <x:c r="H1187" s="51" t="n">
        <x:v>41879</x:v>
      </x:c>
      <x:c r="I1187" s="51" t="n">
        <x:v>43324</x:v>
      </x:c>
      <x:c r="J1187" s="51" t="n">
        <x:v>44261</x:v>
      </x:c>
      <x:c r="K1187" s="51" t="n">
        <x:v>48578</x:v>
      </x:c>
      <x:c r="L1187" s="52" t="n">
        <x:f>IFERROR(H1187/G1187-1,"")</x:f>
        <x:v>0.016505254981917128</x:v>
      </x:c>
      <x:c r="M1187" s="52" t="n">
        <x:f>IFERROR(I1187/H1187-1,"")</x:f>
        <x:v>0.03450416676615964</x:v>
      </x:c>
      <x:c r="N1187" s="52" t="n">
        <x:f>IFERROR(J1187/I1187-1,"")</x:f>
        <x:v>0.02162773520450556</x:v>
      </x:c>
      <x:c r="O1187" s="52" t="n">
        <x:f>IFERROR(K1187/J1187-1,"")</x:f>
        <x:v>0.09753507602629852</x:v>
      </x:c>
      <x:c r="P1187" s="52" t="n">
        <x:f>IFERROR((K1187/G1187)^(1/4)-1,"")</x:f>
        <x:v>0.04204923461596599</x:v>
      </x:c>
      <x:c r="Q1187" s="51" t="n">
        <x:v>4875</x:v>
      </x:c>
      <x:c r="R1187" s="52" t="n">
        <x:f>IFERROR(Q1187/K1187,"")</x:f>
        <x:v>0.10035406974350529</x:v>
      </x:c>
      <x:c r="S1187" s="53" t="n">
        <x:v>18019</x:v>
      </x:c>
      <x:c r="T1187" s="50" t="str">
        <x:v>EDINET_company_history</x:v>
      </x:c>
      <x:c r="U1187" s="50" t="str">
        <x:v>日本マスタートラスト信託銀行㈱（信託口）</x:v>
      </x:c>
      <x:c r="V1187" s="54" t="n">
        <x:v>0.1094</x:v>
      </x:c>
      <x:c r="W1187" s="50" t="str">
        <x:v>松 本 祐 人</x:v>
      </x:c>
      <x:c r="X1187" s="50" t="b">
        <x:f>AND(COUNT(L1187:O1187)=4,L1187&gt;='設定'!$B$6,M1187&gt;='設定'!$B$6,N1187&gt;='設定'!$B$6,O1187&gt;='設定'!$B$6)</x:f>
        <x:v>0</x:v>
      </x:c>
      <x:c r="Y1187" s="50" t="b">
        <x:f>AND(COUNT(G1187:K1187)=5,P1187&gt;='設定'!$B$7)</x:f>
        <x:v>0</x:v>
      </x:c>
      <x:c r="Z1187" s="50" t="b">
        <x:f>AND(ISNUMBER(R1187),R1187&gt;='設定'!$B$8)</x:f>
        <x:v>1</x:v>
      </x:c>
      <x:c r="AA1187" s="50" t="b">
        <x:f>AND(ISNUMBER(S1187),S1187&gt;=DATE(YEAR('設定'!$B$10)-'設定'!$B$9,MONTH('設定'!$B$10),DAY('設定'!$B$10)))</x:f>
        <x:v>0</x:v>
      </x:c>
      <x:c r="AB1187" s="55" t="b">
        <x:v>0</x:v>
      </x:c>
      <x:c r="AC1187" s="55" t="b">
        <x:v>0</x:v>
      </x:c>
      <x:c r="AD1187" s="50" t="n">
        <x:f>IF(X1187,1,0)+IF(Z1187,1,0)+IF(AA1187,1,0)+IF(AB1187,1,0)</x:f>
        <x:v>1</x:v>
      </x:c>
      <x:c r="AE1187" s="50" t="n">
        <x:f>IF(Y1187,1,0)+IF(Z1187,1,0)+IF(AA1187,1,0)+IF(AB1187,1,0)</x:f>
        <x:v>1</x:v>
      </x:c>
      <x:c r="AF1187" s="50" t="n">
        <x:f>IF(Y1187,1,0)+IF(Z1187,1,0)+IF(AA1187,1,0)+IF(AC1187,1,0)</x:f>
        <x:v>1</x:v>
      </x:c>
      <x:c r="AG1187" s="53" t="n">
        <x:v>44348</x:v>
      </x:c>
      <x:c r="AH1187" s="50" t="str">
        <x:v>S100W3EU</x:v>
      </x:c>
      <x:c r="AI1187" s="50" t="str">
        <x:v>NetSalesSummaryOfBusinessResults</x:v>
      </x:c>
      <x:c r="AJ1187" s="50" t="str">
        <x:v>OperatingIncome</x:v>
      </x:c>
      <x:c r="AK1187" s="53" t="n">
        <x:v>45747</x:v>
      </x:c>
      <x:c r="AL1187" s="50" t="str">
        <x:v>365/365/365/366/365</x:v>
      </x:c>
      <x:c r="AM1187" s="51" t="n">
        <x:v>8138426</x:v>
      </x:c>
      <x:c r="AN1187" s="51" t="n">
        <x:v>2235</x:v>
      </x:c>
      <x:c r="AO1187" s="51" t="n">
        <x:f>IFERROR(AM1187*AN1187,"")</x:f>
        <x:v>18189382110</x:v>
      </x:c>
      <x:c r="AP1187" s="56" t="n">
        <x:f>IFERROR(AO1187/(K1187*1000000),"")</x:f>
        <x:v>0.37443661966322206</x:v>
      </x:c>
      <x:c r="AQ1187" s="57" t="n">
        <x:v>164561026.66666666</x:v>
      </x:c>
      <x:c r="AR1187" s="52" t="n">
        <x:v>0.3847614727179528</x:v>
      </x:c>
      <x:c r="AS1187" s="52" t="n">
        <x:v>-0.5671275069380091</x:v>
      </x:c>
      <x:c r="AT1187" s="55" t="b">
        <x:v>1</x:v>
      </x:c>
      <x:c r="AU1187" s="50"/>
      <x:c r="AV1187" s="58" t="n">
        <x:v>0.1235709462555043</x:v>
      </x:c>
      <x:c r="AW1187" s="50" t="n">
        <x:v>1094</x:v>
      </x:c>
      <x:c r="AX1187" s="50" t="str">
        <x:v>Future Moat</x:v>
      </x:c>
      <x:c r="AY1187" s="50" t="str">
        <x:v>目立つ機械的警告なし（定性確認は別途必要）</x:v>
      </x:c>
      <x:c r="AZ1187" s="59" t="str">
        <x:v>2025-06-25 12:34</x:v>
      </x:c>
      <x:c r="BA1187" s="53" t="n">
        <x:v>18019</x:v>
      </x:c>
      <x:c r="BB1187" s="50"/>
      <x:c r="BC1187" s="50"/>
      <x:c r="BD1187" s="50" t="str">
        <x:v>TOPIX Small 2</x:v>
      </x:c>
    </x:row>
    <x:row r="1188">
      <x:c r="A1188" s="50" t="n">
        <x:v>1187</x:v>
      </x:c>
      <x:c r="B1188" s="50" t="str">
        <x:v>6489</x:v>
      </x:c>
      <x:c r="C1188" s="50" t="str">
        <x:v>6489.T</x:v>
      </x:c>
      <x:c r="D1188" s="50" t="str">
        <x:v>Maezawa Industries,Inc.</x:v>
      </x:c>
      <x:c r="E1188" s="50" t="str">
        <x:v>Standard Market(Domestic)</x:v>
      </x:c>
      <x:c r="F1188" s="50" t="str">
        <x:v>Machinery</x:v>
      </x:c>
      <x:c r="G1188" s="51" t="n">
        <x:v>31810</x:v>
      </x:c>
      <x:c r="H1188" s="51" t="n">
        <x:v>30903</x:v>
      </x:c>
      <x:c r="I1188" s="51" t="n">
        <x:v>32369</x:v>
      </x:c>
      <x:c r="J1188" s="51" t="n">
        <x:v>36511</x:v>
      </x:c>
      <x:c r="K1188" s="51" t="n">
        <x:v>37499</x:v>
      </x:c>
      <x:c r="L1188" s="52" t="n">
        <x:f>IFERROR(H1188/G1188-1,"")</x:f>
        <x:v>-0.02851304621188311</x:v>
      </x:c>
      <x:c r="M1188" s="52" t="n">
        <x:f>IFERROR(I1188/H1188-1,"")</x:f>
        <x:v>0.04743875999093938</x:v>
      </x:c>
      <x:c r="N1188" s="52" t="n">
        <x:f>IFERROR(J1188/I1188-1,"")</x:f>
        <x:v>0.1279619388921498</x:v>
      </x:c>
      <x:c r="O1188" s="52" t="n">
        <x:f>IFERROR(K1188/J1188-1,"")</x:f>
        <x:v>0.027060337980334692</x:v>
      </x:c>
      <x:c r="P1188" s="52" t="n">
        <x:f>IFERROR((K1188/G1188)^(1/4)-1,"")</x:f>
        <x:v>0.04199108751732927</x:v>
      </x:c>
      <x:c r="Q1188" s="51" t="n">
        <x:v>4654</x:v>
      </x:c>
      <x:c r="R1188" s="52" t="n">
        <x:f>IFERROR(Q1188/K1188,"")</x:f>
        <x:v>0.12410997626603376</x:v>
      </x:c>
      <x:c r="S1188" s="53" t="n">
        <x:v>44348</x:v>
      </x:c>
      <x:c r="T1188" s="50" t="str">
        <x:v>not_identified_before_local_window</x:v>
      </x:c>
      <x:c r="U1188" s="50" t="str">
        <x:v>公益財団法人前澤育英財団</x:v>
      </x:c>
      <x:c r="V1188" s="54" t="n">
        <x:v>0.0711</x:v>
      </x:c>
      <x:c r="W1188" s="50" t="str">
        <x:v>宮 川 多 正</x:v>
      </x:c>
      <x:c r="X1188" s="50" t="b">
        <x:f>AND(COUNT(L1188:O1188)=4,L1188&gt;='設定'!$B$6,M1188&gt;='設定'!$B$6,N1188&gt;='設定'!$B$6,O1188&gt;='設定'!$B$6)</x:f>
        <x:v>0</x:v>
      </x:c>
      <x:c r="Y1188" s="50" t="b">
        <x:f>AND(COUNT(G1188:K1188)=5,P1188&gt;='設定'!$B$7)</x:f>
        <x:v>0</x:v>
      </x:c>
      <x:c r="Z1188" s="50" t="b">
        <x:f>AND(ISNUMBER(R1188),R1188&gt;='設定'!$B$8)</x:f>
        <x:v>1</x:v>
      </x:c>
      <x:c r="AA1188" s="50" t="b">
        <x:f>AND(ISNUMBER(S1188),S1188&gt;=DATE(YEAR('設定'!$B$10)-'設定'!$B$9,MONTH('設定'!$B$10),DAY('設定'!$B$10)))</x:f>
        <x:v>0</x:v>
      </x:c>
      <x:c r="AB1188" s="55" t="b">
        <x:v>0</x:v>
      </x:c>
      <x:c r="AC1188" s="55" t="b">
        <x:v>0</x:v>
      </x:c>
      <x:c r="AD1188" s="50" t="n">
        <x:f>IF(X1188,1,0)+IF(Z1188,1,0)+IF(AA1188,1,0)+IF(AB1188,1,0)</x:f>
        <x:v>1</x:v>
      </x:c>
      <x:c r="AE1188" s="50" t="n">
        <x:f>IF(Y1188,1,0)+IF(Z1188,1,0)+IF(AA1188,1,0)+IF(AB1188,1,0)</x:f>
        <x:v>1</x:v>
      </x:c>
      <x:c r="AF1188" s="50" t="n">
        <x:f>IF(Y1188,1,0)+IF(Z1188,1,0)+IF(AA1188,1,0)+IF(AC1188,1,0)</x:f>
        <x:v>1</x:v>
      </x:c>
      <x:c r="AG1188" s="53" t="n">
        <x:v>44348</x:v>
      </x:c>
      <x:c r="AH1188" s="50" t="str">
        <x:v>S100WKXB</x:v>
      </x:c>
      <x:c r="AI1188" s="50" t="str">
        <x:v>NetSalesSummaryOfBusinessResults</x:v>
      </x:c>
      <x:c r="AJ1188" s="50" t="str">
        <x:v>OperatingIncome</x:v>
      </x:c>
      <x:c r="AK1188" s="53" t="n">
        <x:v>45808</x:v>
      </x:c>
      <x:c r="AL1188" s="50" t="str">
        <x:v>365/365/365/366/365</x:v>
      </x:c>
      <x:c r="AM1188" s="51" t="n">
        <x:v>18088148</x:v>
      </x:c>
      <x:c r="AN1188" s="51" t="n">
        <x:v>1719</x:v>
      </x:c>
      <x:c r="AO1188" s="51" t="n">
        <x:f>IFERROR(AM1188*AN1188,"")</x:f>
        <x:v>31093526412</x:v>
      </x:c>
      <x:c r="AP1188" s="56" t="n">
        <x:f>IFERROR(AO1188/(K1188*1000000),"")</x:f>
        <x:v>0.8291828158617564</x:v>
      </x:c>
      <x:c r="AQ1188" s="57" t="n">
        <x:v>132835838.33333331</x:v>
      </x:c>
      <x:c r="AR1188" s="52" t="n">
        <x:v>0.3211572269962021</x:v>
      </x:c>
      <x:c r="AS1188" s="52" t="n">
        <x:v>-0.300087079692207</x:v>
      </x:c>
      <x:c r="AT1188" s="55" t="b">
        <x:v>1</x:v>
      </x:c>
      <x:c r="AU1188" s="50"/>
      <x:c r="AV1188" s="58" t="n">
        <x:v>0.376771913697222</x:v>
      </x:c>
      <x:c r="AW1188" s="50" t="n">
        <x:v>238</x:v>
      </x:c>
      <x:c r="AX1188" s="50" t="str">
        <x:v>Future Moat</x:v>
      </x:c>
      <x:c r="AY1188" s="50" t="str">
        <x:v>目立つ機械的警告なし（定性確認は別途必要）</x:v>
      </x:c>
      <x:c r="AZ1188" s="59" t="str">
        <x:v>2025-08-27 15:44</x:v>
      </x:c>
      <x:c r="BA1188" s="53"/>
      <x:c r="BB1188" s="50"/>
      <x:c r="BC1188" s="50"/>
      <x:c r="BD1188" s="50"/>
    </x:row>
    <x:row r="1189">
      <x:c r="A1189" s="50" t="n">
        <x:v>1188</x:v>
      </x:c>
      <x:c r="B1189" s="50" t="str">
        <x:v>2930</x:v>
      </x:c>
      <x:c r="C1189" s="50" t="str">
        <x:v>2930.T</x:v>
      </x:c>
      <x:c r="D1189" s="50" t="str">
        <x:v>Kitanotatsujin Corporation</x:v>
      </x:c>
      <x:c r="E1189" s="50" t="str">
        <x:v>Prime Market (Domestic)</x:v>
      </x:c>
      <x:c r="F1189" s="50" t="str">
        <x:v>Chemicals</x:v>
      </x:c>
      <x:c r="G1189" s="51" t="n">
        <x:v>9510.793</x:v>
      </x:c>
      <x:c r="H1189" s="51" t="n">
        <x:v>9831.486</x:v>
      </x:c>
      <x:c r="I1189" s="51" t="n">
        <x:v>14665.867</x:v>
      </x:c>
      <x:c r="J1189" s="51" t="n">
        <x:v>11826.401</x:v>
      </x:c>
      <x:c r="K1189" s="51" t="n">
        <x:v>11210.259</x:v>
      </x:c>
      <x:c r="L1189" s="52" t="n">
        <x:f>IFERROR(H1189/G1189-1,"")</x:f>
        <x:v>0.03371884973208861</x:v>
      </x:c>
      <x:c r="M1189" s="52" t="n">
        <x:f>IFERROR(I1189/H1189-1,"")</x:f>
        <x:v>0.491724343603805</x:v>
      </x:c>
      <x:c r="N1189" s="52" t="n">
        <x:f>IFERROR(J1189/I1189-1,"")</x:f>
        <x:v>-0.19361051071852764</x:v>
      </x:c>
      <x:c r="O1189" s="52" t="n">
        <x:f>IFERROR(K1189/J1189-1,"")</x:f>
        <x:v>-0.05209885915419232</x:v>
      </x:c>
      <x:c r="P1189" s="52" t="n">
        <x:f>IFERROR((K1189/G1189)^(1/4)-1,"")</x:f>
        <x:v>0.041956838355388326</x:v>
      </x:c>
      <x:c r="Q1189" s="51" t="n">
        <x:v>1000.995</x:v>
      </x:c>
      <x:c r="R1189" s="52" t="n">
        <x:f>IFERROR(Q1189/K1189,"")</x:f>
        <x:v>0.08929276299503874</x:v>
      </x:c>
      <x:c r="S1189" s="53" t="n">
        <x:v>41030</x:v>
      </x:c>
      <x:c r="T1189" s="50" t="str">
        <x:v>EDINET_company_history</x:v>
      </x:c>
      <x:c r="U1189" s="50" t="str">
        <x:v>木下 勝寿</x:v>
      </x:c>
      <x:c r="V1189" s="54" t="n">
        <x:v>0.5167</x:v>
      </x:c>
      <x:c r="W1189" s="50" t="str">
        <x:v>木下 勝寿 / 堀川 麻子</x:v>
      </x:c>
      <x:c r="X1189" s="50" t="b">
        <x:f>AND(COUNT(L1189:O1189)=4,L1189&gt;='設定'!$B$6,M1189&gt;='設定'!$B$6,N1189&gt;='設定'!$B$6,O1189&gt;='設定'!$B$6)</x:f>
        <x:v>0</x:v>
      </x:c>
      <x:c r="Y1189" s="50" t="b">
        <x:f>AND(COUNT(G1189:K1189)=5,P1189&gt;='設定'!$B$7)</x:f>
        <x:v>0</x:v>
      </x:c>
      <x:c r="Z1189" s="50" t="b">
        <x:f>AND(ISNUMBER(R1189),R1189&gt;='設定'!$B$8)</x:f>
        <x:v>0</x:v>
      </x:c>
      <x:c r="AA1189" s="50" t="b">
        <x:f>AND(ISNUMBER(S1189),S1189&gt;=DATE(YEAR('設定'!$B$10)-'設定'!$B$9,MONTH('設定'!$B$10),DAY('設定'!$B$10)))</x:f>
        <x:v>0</x:v>
      </x:c>
      <x:c r="AB1189" s="55" t="b">
        <x:v>1</x:v>
      </x:c>
      <x:c r="AC1189" s="55" t="b">
        <x:v>1</x:v>
      </x:c>
      <x:c r="AD1189" s="50" t="n">
        <x:f>IF(X1189,1,0)+IF(Z1189,1,0)+IF(AA1189,1,0)+IF(AB1189,1,0)</x:f>
        <x:v>1</x:v>
      </x:c>
      <x:c r="AE1189" s="50" t="n">
        <x:f>IF(Y1189,1,0)+IF(Z1189,1,0)+IF(AA1189,1,0)+IF(AB1189,1,0)</x:f>
        <x:v>1</x:v>
      </x:c>
      <x:c r="AF1189" s="50" t="n">
        <x:f>IF(Y1189,1,0)+IF(Z1189,1,0)+IF(AA1189,1,0)+IF(AC1189,1,0)</x:f>
        <x:v>1</x:v>
      </x:c>
      <x:c r="AG1189" s="53" t="n">
        <x:v>44348</x:v>
      </x:c>
      <x:c r="AH1189" s="50" t="str">
        <x:v>S100Y5VV</x:v>
      </x:c>
      <x:c r="AI1189" s="50" t="str">
        <x:v>NetSalesSummaryOfBusinessResults</x:v>
      </x:c>
      <x:c r="AJ1189" s="50" t="str">
        <x:v>OperatingIncome</x:v>
      </x:c>
      <x:c r="AK1189" s="53" t="n">
        <x:v>46081</x:v>
      </x:c>
      <x:c r="AL1189" s="50" t="str">
        <x:v>365/365/366/365/365</x:v>
      </x:c>
      <x:c r="AM1189" s="51" t="n">
        <x:v>139443200</x:v>
      </x:c>
      <x:c r="AN1189" s="51" t="n">
        <x:v>123</x:v>
      </x:c>
      <x:c r="AO1189" s="51" t="n">
        <x:f>IFERROR(AM1189*AN1189,"")</x:f>
        <x:v>17151513600</x:v>
      </x:c>
      <x:c r="AP1189" s="56" t="n">
        <x:f>IFERROR(AO1189/(K1189*1000000),"")</x:f>
        <x:v>1.5299837051044047</x:v>
      </x:c>
      <x:c r="AQ1189" s="57" t="n">
        <x:v>65383940</x:v>
      </x:c>
      <x:c r="AR1189" s="52" t="n">
        <x:v>0.4009758947620523</x:v>
      </x:c>
      <x:c r="AS1189" s="52" t="n">
        <x:v>-0.7695043389869989</x:v>
      </x:c>
      <x:c r="AT1189" s="55" t="b">
        <x:v>1</x:v>
      </x:c>
      <x:c r="AU1189" s="50"/>
      <x:c r="AV1189" s="58" t="n">
        <x:v>-0.09711207193742</x:v>
      </x:c>
      <x:c r="AW1189" s="50" t="n">
        <x:v>2587</x:v>
      </x:c>
      <x:c r="AX1189" s="50" t="str">
        <x:v>Future Moat</x:v>
      </x:c>
      <x:c r="AY1189" s="50" t="str">
        <x:v>ローカル5年最大下落率-60%以下</x:v>
      </x:c>
      <x:c r="AZ1189" s="59" t="str">
        <x:v>2026-05-25 11:36</x:v>
      </x:c>
      <x:c r="BA1189" s="53" t="n">
        <x:v>41030</x:v>
      </x:c>
      <x:c r="BB1189" s="50" t="str">
        <x:v>木下 勝寿</x:v>
      </x:c>
      <x:c r="BC1189" s="50"/>
      <x:c r="BD1189" s="50" t="str">
        <x:v>TOPIX Small 2</x:v>
      </x:c>
    </x:row>
    <x:row r="1190">
      <x:c r="A1190" s="50" t="n">
        <x:v>1189</x:v>
      </x:c>
      <x:c r="B1190" s="50" t="str">
        <x:v>9769</x:v>
      </x:c>
      <x:c r="C1190" s="50" t="str">
        <x:v>9769.T</x:v>
      </x:c>
      <x:c r="D1190" s="50" t="str">
        <x:v>GAKKYUSHA CO.,LTD.</x:v>
      </x:c>
      <x:c r="E1190" s="50" t="str">
        <x:v>Prime Market (Domestic)</x:v>
      </x:c>
      <x:c r="F1190" s="50" t="str">
        <x:v>Services</x:v>
      </x:c>
      <x:c r="G1190" s="51" t="n">
        <x:v>11289.573</x:v>
      </x:c>
      <x:c r="H1190" s="51" t="n">
        <x:v>12378.467</x:v>
      </x:c>
      <x:c r="I1190" s="51" t="n">
        <x:v>12986.444</x:v>
      </x:c>
      <x:c r="J1190" s="51" t="n">
        <x:v>13198.208</x:v>
      </x:c>
      <x:c r="K1190" s="51" t="n">
        <x:v>13289.916</x:v>
      </x:c>
      <x:c r="L1190" s="52" t="n">
        <x:f>IFERROR(H1190/G1190-1,"")</x:f>
        <x:v>0.09645130068249697</x:v>
      </x:c>
      <x:c r="M1190" s="52" t="n">
        <x:f>IFERROR(I1190/H1190-1,"")</x:f>
        <x:v>0.049115694213184735</x:v>
      </x:c>
      <x:c r="N1190" s="52" t="n">
        <x:f>IFERROR(J1190/I1190-1,"")</x:f>
        <x:v>0.016306542422236614</x:v>
      </x:c>
      <x:c r="O1190" s="52" t="n">
        <x:f>IFERROR(K1190/J1190-1,"")</x:f>
        <x:v>0.006948519071680037</x:v>
      </x:c>
      <x:c r="P1190" s="52" t="n">
        <x:f>IFERROR((K1190/G1190)^(1/4)-1,"")</x:f>
        <x:v>0.041624484634479986</x:v>
      </x:c>
      <x:c r="Q1190" s="51" t="n">
        <x:v>2621.206</x:v>
      </x:c>
      <x:c r="R1190" s="52" t="n">
        <x:f>IFERROR(Q1190/K1190,"")</x:f>
        <x:v>0.19723269883722366</x:v>
      </x:c>
      <x:c r="S1190" s="53" t="n">
        <x:v>38322</x:v>
      </x:c>
      <x:c r="T1190" s="50" t="str">
        <x:v>EDINET_company_history</x:v>
      </x:c>
      <x:c r="U1190" s="50" t="str">
        <x:v>ケイエスケイケイ株式会社</x:v>
      </x:c>
      <x:c r="V1190" s="54" t="n">
        <x:v>0.3662</x:v>
      </x:c>
      <x:c r="W1190" s="50"/>
      <x:c r="X1190" s="50" t="b">
        <x:f>AND(COUNT(L1190:O1190)=4,L1190&gt;='設定'!$B$6,M1190&gt;='設定'!$B$6,N1190&gt;='設定'!$B$6,O1190&gt;='設定'!$B$6)</x:f>
        <x:v>0</x:v>
      </x:c>
      <x:c r="Y1190" s="50" t="b">
        <x:f>AND(COUNT(G1190:K1190)=5,P1190&gt;='設定'!$B$7)</x:f>
        <x:v>0</x:v>
      </x:c>
      <x:c r="Z1190" s="50" t="b">
        <x:f>AND(ISNUMBER(R1190),R1190&gt;='設定'!$B$8)</x:f>
        <x:v>1</x:v>
      </x:c>
      <x:c r="AA1190" s="50" t="b">
        <x:f>AND(ISNUMBER(S1190),S1190&gt;=DATE(YEAR('設定'!$B$10)-'設定'!$B$9,MONTH('設定'!$B$10),DAY('設定'!$B$10)))</x:f>
        <x:v>0</x:v>
      </x:c>
      <x:c r="AB1190" s="55" t="b">
        <x:v>0</x:v>
      </x:c>
      <x:c r="AC1190" s="55" t="b">
        <x:v>0</x:v>
      </x:c>
      <x:c r="AD1190" s="50" t="n">
        <x:f>IF(X1190,1,0)+IF(Z1190,1,0)+IF(AA1190,1,0)+IF(AB1190,1,0)</x:f>
        <x:v>1</x:v>
      </x:c>
      <x:c r="AE1190" s="50" t="n">
        <x:f>IF(Y1190,1,0)+IF(Z1190,1,0)+IF(AA1190,1,0)+IF(AB1190,1,0)</x:f>
        <x:v>1</x:v>
      </x:c>
      <x:c r="AF1190" s="50" t="n">
        <x:f>IF(Y1190,1,0)+IF(Z1190,1,0)+IF(AA1190,1,0)+IF(AC1190,1,0)</x:f>
        <x:v>1</x:v>
      </x:c>
      <x:c r="AG1190" s="53" t="n">
        <x:v>44348</x:v>
      </x:c>
      <x:c r="AH1190" s="50" t="str">
        <x:v>S100W7ZY</x:v>
      </x:c>
      <x:c r="AI1190" s="50" t="str">
        <x:v>NetSalesSummaryOfBusinessResults</x:v>
      </x:c>
      <x:c r="AJ1190" s="50" t="str">
        <x:v>OperatingIncome</x:v>
      </x:c>
      <x:c r="AK1190" s="53" t="n">
        <x:v>45747</x:v>
      </x:c>
      <x:c r="AL1190" s="50" t="str">
        <x:v>365/365/365/366/365</x:v>
      </x:c>
      <x:c r="AM1190" s="51" t="n">
        <x:v>10868256</x:v>
      </x:c>
      <x:c r="AN1190" s="51" t="n">
        <x:v>2489</x:v>
      </x:c>
      <x:c r="AO1190" s="51" t="n">
        <x:f>IFERROR(AM1190*AN1190,"")</x:f>
        <x:v>27051089184</x:v>
      </x:c>
      <x:c r="AP1190" s="56" t="n">
        <x:f>IFERROR(AO1190/(K1190*1000000),"")</x:f>
        <x:v>2.035459756404781</x:v>
      </x:c>
      <x:c r="AQ1190" s="57" t="n">
        <x:v>37573628.333333336</x:v>
      </x:c>
      <x:c r="AR1190" s="52" t="n">
        <x:v>0.1787996370319603</x:v>
      </x:c>
      <x:c r="AS1190" s="52" t="n">
        <x:v>-0.1521639171999832</x:v>
      </x:c>
      <x:c r="AT1190" s="55" t="b">
        <x:v>1</x:v>
      </x:c>
      <x:c r="AU1190" s="50"/>
      <x:c r="AV1190" s="58" t="n">
        <x:v>0.2914776424511331</x:v>
      </x:c>
      <x:c r="AW1190" s="50" t="n">
        <x:v>450</x:v>
      </x:c>
      <x:c r="AX1190" s="50" t="str">
        <x:v>Discovery</x:v>
      </x:c>
      <x:c r="AY1190" s="50" t="str">
        <x:v>目立つ機械的警告なし（定性確認は別途必要）</x:v>
      </x:c>
      <x:c r="AZ1190" s="59" t="str">
        <x:v>2025-06-27 16:45</x:v>
      </x:c>
      <x:c r="BA1190" s="53" t="n">
        <x:v>38322</x:v>
      </x:c>
      <x:c r="BB1190" s="50"/>
      <x:c r="BC1190" s="50"/>
      <x:c r="BD1190" s="50" t="str">
        <x:v>TOPIX Small 2</x:v>
      </x:c>
    </x:row>
    <x:row r="1191">
      <x:c r="A1191" s="50" t="n">
        <x:v>1190</x:v>
      </x:c>
      <x:c r="B1191" s="50" t="str">
        <x:v>2148</x:v>
      </x:c>
      <x:c r="C1191" s="50" t="str">
        <x:v>2148.T</x:v>
      </x:c>
      <x:c r="D1191" s="50" t="str">
        <x:v>ITmedia Inc.</x:v>
      </x:c>
      <x:c r="E1191" s="50" t="str">
        <x:v>Prime Market (Domestic)</x:v>
      </x:c>
      <x:c r="F1191" s="50" t="str">
        <x:v>Services</x:v>
      </x:c>
      <x:c r="G1191" s="51" t="n">
        <x:v>6891.223</x:v>
      </x:c>
      <x:c r="H1191" s="51" t="n">
        <x:v>8092.222</x:v>
      </x:c>
      <x:c r="I1191" s="51" t="n">
        <x:v>8752.503</x:v>
      </x:c>
      <x:c r="J1191" s="51" t="n">
        <x:v>8001.497</x:v>
      </x:c>
      <x:c r="K1191" s="51" t="n">
        <x:v>8100.911</x:v>
      </x:c>
      <x:c r="L1191" s="52" t="n">
        <x:f>IFERROR(H1191/G1191-1,"")</x:f>
        <x:v>0.17427951468121106</x:v>
      </x:c>
      <x:c r="M1191" s="52" t="n">
        <x:f>IFERROR(I1191/H1191-1,"")</x:f>
        <x:v>0.08159452372908227</x:v>
      </x:c>
      <x:c r="N1191" s="52" t="n">
        <x:f>IFERROR(J1191/I1191-1,"")</x:f>
        <x:v>-0.08580471209207241</x:v>
      </x:c>
      <x:c r="O1191" s="52" t="n">
        <x:f>IFERROR(K1191/J1191-1,"")</x:f>
        <x:v>0.012424425079456958</x:v>
      </x:c>
      <x:c r="P1191" s="52" t="n">
        <x:f>IFERROR((K1191/G1191)^(1/4)-1,"")</x:f>
        <x:v>0.04126048897856127</x:v>
      </x:c>
      <x:c r="Q1191" s="51" t="n">
        <x:v>2028.808</x:v>
      </x:c>
      <x:c r="R1191" s="52" t="n">
        <x:f>IFERROR(Q1191/K1191,"")</x:f>
        <x:v>0.2504419564663777</x:v>
      </x:c>
      <x:c r="S1191" s="53" t="n">
        <x:v>39173</x:v>
      </x:c>
      <x:c r="T1191" s="50" t="str">
        <x:v>EDINET_company_history</x:v>
      </x:c>
      <x:c r="U1191" s="50" t="str">
        <x:v>ＳＢメディアホールディングス株式会社</x:v>
      </x:c>
      <x:c r="V1191" s="54" t="n">
        <x:v>0.5335</x:v>
      </x:c>
      <x:c r="W1191" s="50" t="str">
        <x:v>大槻 利樹 / 小林 教至</x:v>
      </x:c>
      <x:c r="X1191" s="50" t="b">
        <x:f>AND(COUNT(L1191:O1191)=4,L1191&gt;='設定'!$B$6,M1191&gt;='設定'!$B$6,N1191&gt;='設定'!$B$6,O1191&gt;='設定'!$B$6)</x:f>
        <x:v>0</x:v>
      </x:c>
      <x:c r="Y1191" s="50" t="b">
        <x:f>AND(COUNT(G1191:K1191)=5,P1191&gt;='設定'!$B$7)</x:f>
        <x:v>0</x:v>
      </x:c>
      <x:c r="Z1191" s="50" t="b">
        <x:f>AND(ISNUMBER(R1191),R1191&gt;='設定'!$B$8)</x:f>
        <x:v>1</x:v>
      </x:c>
      <x:c r="AA1191" s="50" t="b">
        <x:f>AND(ISNUMBER(S1191),S1191&gt;=DATE(YEAR('設定'!$B$10)-'設定'!$B$9,MONTH('設定'!$B$10),DAY('設定'!$B$10)))</x:f>
        <x:v>0</x:v>
      </x:c>
      <x:c r="AB1191" s="55" t="b">
        <x:v>0</x:v>
      </x:c>
      <x:c r="AC1191" s="55" t="b">
        <x:v>0</x:v>
      </x:c>
      <x:c r="AD1191" s="50" t="n">
        <x:f>IF(X1191,1,0)+IF(Z1191,1,0)+IF(AA1191,1,0)+IF(AB1191,1,0)</x:f>
        <x:v>1</x:v>
      </x:c>
      <x:c r="AE1191" s="50" t="n">
        <x:f>IF(Y1191,1,0)+IF(Z1191,1,0)+IF(AA1191,1,0)+IF(AB1191,1,0)</x:f>
        <x:v>1</x:v>
      </x:c>
      <x:c r="AF1191" s="50" t="n">
        <x:f>IF(Y1191,1,0)+IF(Z1191,1,0)+IF(AA1191,1,0)+IF(AC1191,1,0)</x:f>
        <x:v>1</x:v>
      </x:c>
      <x:c r="AG1191" s="53" t="n">
        <x:v>44348</x:v>
      </x:c>
      <x:c r="AH1191" s="50" t="str">
        <x:v>S100W4AK</x:v>
      </x:c>
      <x:c r="AI1191" s="50" t="str">
        <x:v>RevenueIFRSSummaryOfBusinessResults</x:v>
      </x:c>
      <x:c r="AJ1191" s="50" t="str">
        <x:v>OperatingProfitLossIFRSSummaryOfBusinessResults</x:v>
      </x:c>
      <x:c r="AK1191" s="53" t="n">
        <x:v>45747</x:v>
      </x:c>
      <x:c r="AL1191" s="50" t="str">
        <x:v>365/365/365/366/365</x:v>
      </x:c>
      <x:c r="AM1191" s="51" t="n">
        <x:v>19601000</x:v>
      </x:c>
      <x:c r="AN1191" s="51" t="n">
        <x:v>1143</x:v>
      </x:c>
      <x:c r="AO1191" s="51" t="n">
        <x:f>IFERROR(AM1191*AN1191,"")</x:f>
        <x:v>22403943000</x:v>
      </x:c>
      <x:c r="AP1191" s="56" t="n">
        <x:f>IFERROR(AO1191/(K1191*1000000),"")</x:f>
        <x:v>2.7656078433647773</x:v>
      </x:c>
      <x:c r="AQ1191" s="57" t="n">
        <x:v>144048401.66666666</x:v>
      </x:c>
      <x:c r="AR1191" s="52" t="n">
        <x:v>0.3600537326072322</x:v>
      </x:c>
      <x:c r="AS1191" s="52" t="n">
        <x:v>-0.6308404934881774</x:v>
      </x:c>
      <x:c r="AT1191" s="55" t="b">
        <x:v>0</x:v>
      </x:c>
      <x:c r="AU1191" s="50" t="str">
        <x:v>missing_financial_data</x:v>
      </x:c>
      <x:c r="AV1191" s="58" t="n">
        <x:v>0.0183359584589967</x:v>
      </x:c>
      <x:c r="AW1191" s="50" t="n">
        <x:v>1734</x:v>
      </x:c>
      <x:c r="AX1191" s="50" t="str">
        <x:v>Core Moat</x:v>
      </x:c>
      <x:c r="AY1191" s="50" t="str">
        <x:v>既存適格性フィルター不通過: missing_financial_data / ローカル5年最大下落率-60%以下</x:v>
      </x:c>
      <x:c r="AZ1191" s="59" t="str">
        <x:v>2025-06-25 17:00</x:v>
      </x:c>
      <x:c r="BA1191" s="53" t="n">
        <x:v>39173</x:v>
      </x:c>
      <x:c r="BB1191" s="50"/>
      <x:c r="BC1191" s="50"/>
      <x:c r="BD1191" s="50" t="str">
        <x:v>TOPIX Small 2</x:v>
      </x:c>
    </x:row>
    <x:row r="1192">
      <x:c r="A1192" s="50" t="n">
        <x:v>1191</x:v>
      </x:c>
      <x:c r="B1192" s="50" t="str">
        <x:v>4828</x:v>
      </x:c>
      <x:c r="C1192" s="50" t="str">
        <x:v>4828.T</x:v>
      </x:c>
      <x:c r="D1192" s="50" t="str">
        <x:v>Business Engineering Corporation</x:v>
      </x:c>
      <x:c r="E1192" s="50" t="str">
        <x:v>Prime Market (Domestic)</x:v>
      </x:c>
      <x:c r="F1192" s="50" t="str">
        <x:v>Information &amp; Communication</x:v>
      </x:c>
      <x:c r="G1192" s="51" t="n">
        <x:v>17707.073</x:v>
      </x:c>
      <x:c r="H1192" s="51" t="n">
        <x:v>17760.122</x:v>
      </x:c>
      <x:c r="I1192" s="51" t="n">
        <x:v>18506.41</x:v>
      </x:c>
      <x:c r="J1192" s="51" t="n">
        <x:v>19493.075</x:v>
      </x:c>
      <x:c r="K1192" s="51" t="n">
        <x:v>20776.9</x:v>
      </x:c>
      <x:c r="L1192" s="52" t="n">
        <x:f>IFERROR(H1192/G1192-1,"")</x:f>
        <x:v>0.002995921460311246</x:v>
      </x:c>
      <x:c r="M1192" s="52" t="n">
        <x:f>IFERROR(I1192/H1192-1,"")</x:f>
        <x:v>0.0420204320668518</x:v>
      </x:c>
      <x:c r="N1192" s="52" t="n">
        <x:f>IFERROR(J1192/I1192-1,"")</x:f>
        <x:v>0.05331477039577104</x:v>
      </x:c>
      <x:c r="O1192" s="52" t="n">
        <x:f>IFERROR(K1192/J1192-1,"")</x:f>
        <x:v>0.06586056843263566</x:v>
      </x:c>
      <x:c r="P1192" s="52" t="n">
        <x:f>IFERROR((K1192/G1192)^(1/4)-1,"")</x:f>
        <x:v>0.04077893324851445</x:v>
      </x:c>
      <x:c r="Q1192" s="51" t="n">
        <x:v>4676.353</x:v>
      </x:c>
      <x:c r="R1192" s="52" t="n">
        <x:f>IFERROR(Q1192/K1192,"")</x:f>
        <x:v>0.2250746261473078</x:v>
      </x:c>
      <x:c r="S1192" s="53" t="n">
        <x:v>38322</x:v>
      </x:c>
      <x:c r="T1192" s="50" t="str">
        <x:v>EDINET_company_history</x:v>
      </x:c>
      <x:c r="U1192" s="50" t="str">
        <x:v>株式会社図研</x:v>
      </x:c>
      <x:c r="V1192" s="54" t="n">
        <x:v>0.21</x:v>
      </x:c>
      <x:c r="W1192" s="50" t="str">
        <x:v>羽 田 雅 一 / 別 納 成 明</x:v>
      </x:c>
      <x:c r="X1192" s="50" t="b">
        <x:f>AND(COUNT(L1192:O1192)=4,L1192&gt;='設定'!$B$6,M1192&gt;='設定'!$B$6,N1192&gt;='設定'!$B$6,O1192&gt;='設定'!$B$6)</x:f>
        <x:v>0</x:v>
      </x:c>
      <x:c r="Y1192" s="50" t="b">
        <x:f>AND(COUNT(G1192:K1192)=5,P1192&gt;='設定'!$B$7)</x:f>
        <x:v>0</x:v>
      </x:c>
      <x:c r="Z1192" s="50" t="b">
        <x:f>AND(ISNUMBER(R1192),R1192&gt;='設定'!$B$8)</x:f>
        <x:v>1</x:v>
      </x:c>
      <x:c r="AA1192" s="50" t="b">
        <x:f>AND(ISNUMBER(S1192),S1192&gt;=DATE(YEAR('設定'!$B$10)-'設定'!$B$9,MONTH('設定'!$B$10),DAY('設定'!$B$10)))</x:f>
        <x:v>0</x:v>
      </x:c>
      <x:c r="AB1192" s="55" t="b">
        <x:v>0</x:v>
      </x:c>
      <x:c r="AC1192" s="55" t="b">
        <x:v>0</x:v>
      </x:c>
      <x:c r="AD1192" s="50" t="n">
        <x:f>IF(X1192,1,0)+IF(Z1192,1,0)+IF(AA1192,1,0)+IF(AB1192,1,0)</x:f>
        <x:v>1</x:v>
      </x:c>
      <x:c r="AE1192" s="50" t="n">
        <x:f>IF(Y1192,1,0)+IF(Z1192,1,0)+IF(AA1192,1,0)+IF(AB1192,1,0)</x:f>
        <x:v>1</x:v>
      </x:c>
      <x:c r="AF1192" s="50" t="n">
        <x:f>IF(Y1192,1,0)+IF(Z1192,1,0)+IF(AA1192,1,0)+IF(AC1192,1,0)</x:f>
        <x:v>1</x:v>
      </x:c>
      <x:c r="AG1192" s="53" t="n">
        <x:v>44348</x:v>
      </x:c>
      <x:c r="AH1192" s="50" t="str">
        <x:v>S100VZ8I</x:v>
      </x:c>
      <x:c r="AI1192" s="50" t="str">
        <x:v>NetSalesSummaryOfBusinessResults</x:v>
      </x:c>
      <x:c r="AJ1192" s="50" t="str">
        <x:v>OperatingIncome</x:v>
      </x:c>
      <x:c r="AK1192" s="53" t="n">
        <x:v>45747</x:v>
      </x:c>
      <x:c r="AL1192" s="50" t="str">
        <x:v>365/365/365/366/365</x:v>
      </x:c>
      <x:c r="AM1192" s="51" t="n">
        <x:v>11999800</x:v>
      </x:c>
      <x:c r="AN1192" s="51" t="n">
        <x:v>1047</x:v>
      </x:c>
      <x:c r="AO1192" s="51" t="n">
        <x:f>IFERROR(AM1192*AN1192,"")</x:f>
        <x:v>12563790600</x:v>
      </x:c>
      <x:c r="AP1192" s="56" t="n">
        <x:f>IFERROR(AO1192/(K1192*1000000),"")</x:f>
        <x:v>0.6046999600517883</x:v>
      </x:c>
      <x:c r="AQ1192" s="57" t="n">
        <x:v>208574455</x:v>
      </x:c>
      <x:c r="AR1192" s="52" t="n">
        <x:v>0.3491839180462679</x:v>
      </x:c>
      <x:c r="AS1192" s="52" t="n">
        <x:v>-0.391786006848398</x:v>
      </x:c>
      <x:c r="AT1192" s="55" t="b">
        <x:v>1</x:v>
      </x:c>
      <x:c r="AU1192" s="50"/>
      <x:c r="AV1192" s="58" t="n">
        <x:v>0.2709060930834241</x:v>
      </x:c>
      <x:c r="AW1192" s="50" t="n">
        <x:v>488</x:v>
      </x:c>
      <x:c r="AX1192" s="50" t="str">
        <x:v>Core Moat</x:v>
      </x:c>
      <x:c r="AY1192" s="50" t="str">
        <x:v>目立つ機械的警告なし（定性確認は別途必要）</x:v>
      </x:c>
      <x:c r="AZ1192" s="59" t="str">
        <x:v>2025-06-19 13:29</x:v>
      </x:c>
      <x:c r="BA1192" s="53" t="n">
        <x:v>38322</x:v>
      </x:c>
      <x:c r="BB1192" s="50"/>
      <x:c r="BC1192" s="50"/>
      <x:c r="BD1192" s="50" t="str">
        <x:v>TOPIX Small 2</x:v>
      </x:c>
    </x:row>
    <x:row r="1193">
      <x:c r="A1193" s="50" t="n">
        <x:v>1192</x:v>
      </x:c>
      <x:c r="B1193" s="50" t="str">
        <x:v>7956</x:v>
      </x:c>
      <x:c r="C1193" s="50" t="str">
        <x:v>7956.T</x:v>
      </x:c>
      <x:c r="D1193" s="50" t="str">
        <x:v>PIGEON CORPORATION</x:v>
      </x:c>
      <x:c r="E1193" s="50" t="str">
        <x:v>Prime Market (Domestic)</x:v>
      </x:c>
      <x:c r="F1193" s="50" t="str">
        <x:v>Other Products</x:v>
      </x:c>
      <x:c r="G1193" s="51" t="n">
        <x:v>93080</x:v>
      </x:c>
      <x:c r="H1193" s="51" t="n">
        <x:v>94921</x:v>
      </x:c>
      <x:c r="I1193" s="51" t="n">
        <x:v>94461</x:v>
      </x:c>
      <x:c r="J1193" s="51" t="n">
        <x:v>104171</x:v>
      </x:c>
      <x:c r="K1193" s="51" t="n">
        <x:v>109170</x:v>
      </x:c>
      <x:c r="L1193" s="52" t="n">
        <x:f>IFERROR(H1193/G1193-1,"")</x:f>
        <x:v>0.019778685002148633</x:v>
      </x:c>
      <x:c r="M1193" s="52" t="n">
        <x:f>IFERROR(I1193/H1193-1,"")</x:f>
        <x:v>-0.004846135207172253</x:v>
      </x:c>
      <x:c r="N1193" s="52" t="n">
        <x:f>IFERROR(J1193/I1193-1,"")</x:f>
        <x:v>0.10279374556695364</x:v>
      </x:c>
      <x:c r="O1193" s="52" t="n">
        <x:f>IFERROR(K1193/J1193-1,"")</x:f>
        <x:v>0.047988403682406755</x:v>
      </x:c>
      <x:c r="P1193" s="52" t="n">
        <x:f>IFERROR((K1193/G1193)^(1/4)-1,"")</x:f>
        <x:v>0.040666882125681925</x:v>
      </x:c>
      <x:c r="Q1193" s="51" t="n">
        <x:v>13158</x:v>
      </x:c>
      <x:c r="R1193" s="52" t="n">
        <x:f>IFERROR(Q1193/K1193,"")</x:f>
        <x:v>0.12052761747732893</x:v>
      </x:c>
      <x:c r="S1193" s="53" t="n">
        <x:v>34881</x:v>
      </x:c>
      <x:c r="T1193" s="50" t="str">
        <x:v>EDINET_company_history</x:v>
      </x:c>
      <x:c r="U1193" s="50" t="str">
        <x:v>日本マスタートラスト信託銀行株式会社（信託口）</x:v>
      </x:c>
      <x:c r="V1193" s="54" t="n">
        <x:v>0.1462</x:v>
      </x:c>
      <x:c r="W1193" s="50" t="str">
        <x:v>矢野 亮</x:v>
      </x:c>
      <x:c r="X1193" s="50" t="b">
        <x:f>AND(COUNT(L1193:O1193)=4,L1193&gt;='設定'!$B$6,M1193&gt;='設定'!$B$6,N1193&gt;='設定'!$B$6,O1193&gt;='設定'!$B$6)</x:f>
        <x:v>0</x:v>
      </x:c>
      <x:c r="Y1193" s="50" t="b">
        <x:f>AND(COUNT(G1193:K1193)=5,P1193&gt;='設定'!$B$7)</x:f>
        <x:v>0</x:v>
      </x:c>
      <x:c r="Z1193" s="50" t="b">
        <x:f>AND(ISNUMBER(R1193),R1193&gt;='設定'!$B$8)</x:f>
        <x:v>1</x:v>
      </x:c>
      <x:c r="AA1193" s="50" t="b">
        <x:f>AND(ISNUMBER(S1193),S1193&gt;=DATE(YEAR('設定'!$B$10)-'設定'!$B$9,MONTH('設定'!$B$10),DAY('設定'!$B$10)))</x:f>
        <x:v>0</x:v>
      </x:c>
      <x:c r="AB1193" s="55" t="b">
        <x:v>0</x:v>
      </x:c>
      <x:c r="AC1193" s="55" t="b">
        <x:v>0</x:v>
      </x:c>
      <x:c r="AD1193" s="50" t="n">
        <x:f>IF(X1193,1,0)+IF(Z1193,1,0)+IF(AA1193,1,0)+IF(AB1193,1,0)</x:f>
        <x:v>1</x:v>
      </x:c>
      <x:c r="AE1193" s="50" t="n">
        <x:f>IF(Y1193,1,0)+IF(Z1193,1,0)+IF(AA1193,1,0)+IF(AB1193,1,0)</x:f>
        <x:v>1</x:v>
      </x:c>
      <x:c r="AF1193" s="50" t="n">
        <x:f>IF(Y1193,1,0)+IF(Z1193,1,0)+IF(AA1193,1,0)+IF(AC1193,1,0)</x:f>
        <x:v>1</x:v>
      </x:c>
      <x:c r="AG1193" s="53" t="n">
        <x:v>44348</x:v>
      </x:c>
      <x:c r="AH1193" s="50" t="str">
        <x:v>S100XS40</x:v>
      </x:c>
      <x:c r="AI1193" s="50" t="str">
        <x:v>NetSalesSummaryOfBusinessResults</x:v>
      </x:c>
      <x:c r="AJ1193" s="50" t="str">
        <x:v>OperatingIncome</x:v>
      </x:c>
      <x:c r="AK1193" s="53" t="n">
        <x:v>46022</x:v>
      </x:c>
      <x:c r="AL1193" s="50" t="str">
        <x:v>365/365/365/366/365</x:v>
      </x:c>
      <x:c r="AM1193" s="51" t="n">
        <x:v>119758986</x:v>
      </x:c>
      <x:c r="AN1193" s="51" t="n">
        <x:v>1857</x:v>
      </x:c>
      <x:c r="AO1193" s="51" t="n">
        <x:f>IFERROR(AM1193*AN1193,"")</x:f>
        <x:v>222392437002</x:v>
      </x:c>
      <x:c r="AP1193" s="56" t="n">
        <x:f>IFERROR(AO1193/(K1193*1000000),"")</x:f>
        <x:v>2.037120426875515</x:v>
      </x:c>
      <x:c r="AQ1193" s="57" t="n">
        <x:v>1752277466.6666667</x:v>
      </x:c>
      <x:c r="AR1193" s="52" t="n">
        <x:v>0.2824909636321023</x:v>
      </x:c>
      <x:c r="AS1193" s="52" t="n">
        <x:v>-0.5458600278262379</x:v>
      </x:c>
      <x:c r="AT1193" s="55" t="b">
        <x:v>1</x:v>
      </x:c>
      <x:c r="AU1193" s="50"/>
      <x:c r="AV1193" s="58" t="n">
        <x:v>-0.0693508886171496</x:v>
      </x:c>
      <x:c r="AW1193" s="50" t="n">
        <x:v>2400</x:v>
      </x:c>
      <x:c r="AX1193" s="50" t="str">
        <x:v>Core Moat</x:v>
      </x:c>
      <x:c r="AY1193" s="50" t="str">
        <x:v>目立つ機械的警告なし（定性確認は別途必要）</x:v>
      </x:c>
      <x:c r="AZ1193" s="59" t="str">
        <x:v>2026-03-19 11:35</x:v>
      </x:c>
      <x:c r="BA1193" s="53" t="n">
        <x:v>34881</x:v>
      </x:c>
      <x:c r="BB1193" s="50"/>
      <x:c r="BC1193" s="50"/>
      <x:c r="BD1193" s="50" t="str">
        <x:v>TOPIX Mid400</x:v>
      </x:c>
    </x:row>
    <x:row r="1194">
      <x:c r="A1194" s="50" t="n">
        <x:v>1193</x:v>
      </x:c>
      <x:c r="B1194" s="50" t="str">
        <x:v>5911</x:v>
      </x:c>
      <x:c r="C1194" s="50" t="str">
        <x:v>5911.T</x:v>
      </x:c>
      <x:c r="D1194" s="50" t="str">
        <x:v>Yokogawa Bridge Holdings Corp.</x:v>
      </x:c>
      <x:c r="E1194" s="50" t="str">
        <x:v>Prime Market (Domestic)</x:v>
      </x:c>
      <x:c r="F1194" s="50" t="str">
        <x:v>Metal Products</x:v>
      </x:c>
      <x:c r="G1194" s="51" t="n">
        <x:v>136091</x:v>
      </x:c>
      <x:c r="H1194" s="51" t="n">
        <x:v>136931</x:v>
      </x:c>
      <x:c r="I1194" s="51" t="n">
        <x:v>164968</x:v>
      </x:c>
      <x:c r="J1194" s="51" t="n">
        <x:v>164076</x:v>
      </x:c>
      <x:c r="K1194" s="51" t="n">
        <x:v>159368</x:v>
      </x:c>
      <x:c r="L1194" s="52" t="n">
        <x:f>IFERROR(H1194/G1194-1,"")</x:f>
        <x:v>0.006172340566238832</x:v>
      </x:c>
      <x:c r="M1194" s="52" t="n">
        <x:f>IFERROR(I1194/H1194-1,"")</x:f>
        <x:v>0.2047527586886826</x:v>
      </x:c>
      <x:c r="N1194" s="52" t="n">
        <x:f>IFERROR(J1194/I1194-1,"")</x:f>
        <x:v>-0.0054071092575529445</x:v>
      </x:c>
      <x:c r="O1194" s="52" t="n">
        <x:f>IFERROR(K1194/J1194-1,"")</x:f>
        <x:v>-0.028694019844462293</x:v>
      </x:c>
      <x:c r="P1194" s="52" t="n">
        <x:f>IFERROR((K1194/G1194)^(1/4)-1,"")</x:f>
        <x:v>0.040262467011196845</x:v>
      </x:c>
      <x:c r="Q1194" s="51" t="n">
        <x:v>16677</x:v>
      </x:c>
      <x:c r="R1194" s="52" t="n">
        <x:f>IFERROR(Q1194/K1194,"")</x:f>
        <x:v>0.1046445961548115</x:v>
      </x:c>
      <x:c r="S1194" s="53" t="n">
        <x:v>22555</x:v>
      </x:c>
      <x:c r="T1194" s="50" t="str">
        <x:v>EDINET_company_history</x:v>
      </x:c>
      <x:c r="U1194" s="50" t="str">
        <x:v>日本マスタートラスト信託銀行株式会社（信託口）</x:v>
      </x:c>
      <x:c r="V1194" s="54" t="n">
        <x:v>0.1306</x:v>
      </x:c>
      <x:c r="W1194" s="50" t="str">
        <x:v>髙田 和彦 / 中村 譲</x:v>
      </x:c>
      <x:c r="X1194" s="50" t="b">
        <x:f>AND(COUNT(L1194:O1194)=4,L1194&gt;='設定'!$B$6,M1194&gt;='設定'!$B$6,N1194&gt;='設定'!$B$6,O1194&gt;='設定'!$B$6)</x:f>
        <x:v>0</x:v>
      </x:c>
      <x:c r="Y1194" s="50" t="b">
        <x:f>AND(COUNT(G1194:K1194)=5,P1194&gt;='設定'!$B$7)</x:f>
        <x:v>0</x:v>
      </x:c>
      <x:c r="Z1194" s="50" t="b">
        <x:f>AND(ISNUMBER(R1194),R1194&gt;='設定'!$B$8)</x:f>
        <x:v>1</x:v>
      </x:c>
      <x:c r="AA1194" s="50" t="b">
        <x:f>AND(ISNUMBER(S1194),S1194&gt;=DATE(YEAR('設定'!$B$10)-'設定'!$B$9,MONTH('設定'!$B$10),DAY('設定'!$B$10)))</x:f>
        <x:v>0</x:v>
      </x:c>
      <x:c r="AB1194" s="55" t="b">
        <x:v>0</x:v>
      </x:c>
      <x:c r="AC1194" s="55" t="b">
        <x:v>0</x:v>
      </x:c>
      <x:c r="AD1194" s="50" t="n">
        <x:f>IF(X1194,1,0)+IF(Z1194,1,0)+IF(AA1194,1,0)+IF(AB1194,1,0)</x:f>
        <x:v>1</x:v>
      </x:c>
      <x:c r="AE1194" s="50" t="n">
        <x:f>IF(Y1194,1,0)+IF(Z1194,1,0)+IF(AA1194,1,0)+IF(AB1194,1,0)</x:f>
        <x:v>1</x:v>
      </x:c>
      <x:c r="AF1194" s="50" t="n">
        <x:f>IF(Y1194,1,0)+IF(Z1194,1,0)+IF(AA1194,1,0)+IF(AC1194,1,0)</x:f>
        <x:v>1</x:v>
      </x:c>
      <x:c r="AG1194" s="53" t="n">
        <x:v>44348</x:v>
      </x:c>
      <x:c r="AH1194" s="50" t="str">
        <x:v>S100W6LF</x:v>
      </x:c>
      <x:c r="AI1194" s="50" t="str">
        <x:v>NetSalesSummaryOfBusinessResults</x:v>
      </x:c>
      <x:c r="AJ1194" s="50" t="str">
        <x:v>OperatingIncome</x:v>
      </x:c>
      <x:c r="AK1194" s="53" t="n">
        <x:v>45747</x:v>
      </x:c>
      <x:c r="AL1194" s="50" t="str">
        <x:v>365/365/365/366/365</x:v>
      </x:c>
      <x:c r="AM1194" s="51" t="n">
        <x:v>40455602</x:v>
      </x:c>
      <x:c r="AN1194" s="51" t="n">
        <x:v>2765</x:v>
      </x:c>
      <x:c r="AO1194" s="51" t="n">
        <x:f>IFERROR(AM1194*AN1194,"")</x:f>
        <x:v>111859739530</x:v>
      </x:c>
      <x:c r="AP1194" s="56" t="n">
        <x:f>IFERROR(AO1194/(K1194*1000000),"")</x:f>
        <x:v>0.7018958607123137</x:v>
      </x:c>
      <x:c r="AQ1194" s="57" t="n">
        <x:v>340249840</x:v>
      </x:c>
      <x:c r="AR1194" s="52" t="n">
        <x:v>0.2049937788974682</x:v>
      </x:c>
      <x:c r="AS1194" s="52" t="n">
        <x:v>-0.2398495665971499</x:v>
      </x:c>
      <x:c r="AT1194" s="55" t="b">
        <x:v>0</x:v>
      </x:c>
      <x:c r="AU1194" s="50" t="str">
        <x:v>repeated_negative_operating_cf</x:v>
      </x:c>
      <x:c r="AV1194" s="58" t="n">
        <x:v>0.2016148756894693</x:v>
      </x:c>
      <x:c r="AW1194" s="50" t="n">
        <x:v>702</x:v>
      </x:c>
      <x:c r="AX1194" s="50" t="str">
        <x:v>Future Moat</x:v>
      </x:c>
      <x:c r="AY1194" s="50" t="str">
        <x:v>既存適格性フィルター不通過: repeated_negative_operating_cf</x:v>
      </x:c>
      <x:c r="AZ1194" s="59" t="str">
        <x:v>2025-06-26 13:39</x:v>
      </x:c>
      <x:c r="BA1194" s="53" t="n">
        <x:v>22555</x:v>
      </x:c>
      <x:c r="BB1194" s="50"/>
      <x:c r="BC1194" s="50"/>
      <x:c r="BD1194" s="50" t="str">
        <x:v>TOPIX Small 1</x:v>
      </x:c>
    </x:row>
    <x:row r="1195">
      <x:c r="A1195" s="50" t="n">
        <x:v>1194</x:v>
      </x:c>
      <x:c r="B1195" s="50" t="str">
        <x:v>8850</x:v>
      </x:c>
      <x:c r="C1195" s="50" t="str">
        <x:v>8850.T</x:v>
      </x:c>
      <x:c r="D1195" s="50" t="str">
        <x:v>STARTS CORPORATION INC.</x:v>
      </x:c>
      <x:c r="E1195" s="50" t="str">
        <x:v>Prime Market (Domestic)</x:v>
      </x:c>
      <x:c r="F1195" s="50" t="str">
        <x:v>Real Estate</x:v>
      </x:c>
      <x:c r="G1195" s="51" t="n">
        <x:v>198963</x:v>
      </x:c>
      <x:c r="H1195" s="51" t="n">
        <x:v>196578</x:v>
      </x:c>
      <x:c r="I1195" s="51" t="n">
        <x:v>233871</x:v>
      </x:c>
      <x:c r="J1195" s="51" t="n">
        <x:v>233408</x:v>
      </x:c>
      <x:c r="K1195" s="51" t="n">
        <x:v>232978</x:v>
      </x:c>
      <x:c r="L1195" s="52" t="n">
        <x:f>IFERROR(H1195/G1195-1,"")</x:f>
        <x:v>-0.011987153390328853</x:v>
      </x:c>
      <x:c r="M1195" s="52" t="n">
        <x:f>IFERROR(I1195/H1195-1,"")</x:f>
        <x:v>0.1897109544303024</x:v>
      </x:c>
      <x:c r="N1195" s="52" t="n">
        <x:f>IFERROR(J1195/I1195-1,"")</x:f>
        <x:v>-0.001979723864865668</x:v>
      </x:c>
      <x:c r="O1195" s="52" t="n">
        <x:f>IFERROR(K1195/J1195-1,"")</x:f>
        <x:v>-0.0018422676172196173</x:v>
      </x:c>
      <x:c r="P1195" s="52" t="n">
        <x:f>IFERROR((K1195/G1195)^(1/4)-1,"")</x:f>
        <x:v>0.040245026367053294</x:v>
      </x:c>
      <x:c r="Q1195" s="51" t="n">
        <x:v>32622</x:v>
      </x:c>
      <x:c r="R1195" s="52" t="n">
        <x:f>IFERROR(Q1195/K1195,"")</x:f>
        <x:v>0.14002180463391392</x:v>
      </x:c>
      <x:c r="S1195" s="53" t="n">
        <x:v>38322</x:v>
      </x:c>
      <x:c r="T1195" s="50" t="str">
        <x:v>EDINET_company_history</x:v>
      </x:c>
      <x:c r="U1195" s="50" t="str">
        <x:v>株式会社豊州</x:v>
      </x:c>
      <x:c r="V1195" s="54" t="n">
        <x:v>0.1107</x:v>
      </x:c>
      <x:c r="W1195" s="50" t="str">
        <x:v>磯﨑 一雄 / 村石 豊隆 / 齋藤 太朗男 / 直井 秀幸</x:v>
      </x:c>
      <x:c r="X1195" s="50" t="b">
        <x:f>AND(COUNT(L1195:O1195)=4,L1195&gt;='設定'!$B$6,M1195&gt;='設定'!$B$6,N1195&gt;='設定'!$B$6,O1195&gt;='設定'!$B$6)</x:f>
        <x:v>0</x:v>
      </x:c>
      <x:c r="Y1195" s="50" t="b">
        <x:f>AND(COUNT(G1195:K1195)=5,P1195&gt;='設定'!$B$7)</x:f>
        <x:v>0</x:v>
      </x:c>
      <x:c r="Z1195" s="50" t="b">
        <x:f>AND(ISNUMBER(R1195),R1195&gt;='設定'!$B$8)</x:f>
        <x:v>1</x:v>
      </x:c>
      <x:c r="AA1195" s="50" t="b">
        <x:f>AND(ISNUMBER(S1195),S1195&gt;=DATE(YEAR('設定'!$B$10)-'設定'!$B$9,MONTH('設定'!$B$10),DAY('設定'!$B$10)))</x:f>
        <x:v>0</x:v>
      </x:c>
      <x:c r="AB1195" s="55" t="b">
        <x:v>0</x:v>
      </x:c>
      <x:c r="AC1195" s="55" t="b">
        <x:v>0</x:v>
      </x:c>
      <x:c r="AD1195" s="50" t="n">
        <x:f>IF(X1195,1,0)+IF(Z1195,1,0)+IF(AA1195,1,0)+IF(AB1195,1,0)</x:f>
        <x:v>1</x:v>
      </x:c>
      <x:c r="AE1195" s="50" t="n">
        <x:f>IF(Y1195,1,0)+IF(Z1195,1,0)+IF(AA1195,1,0)+IF(AB1195,1,0)</x:f>
        <x:v>1</x:v>
      </x:c>
      <x:c r="AF1195" s="50" t="n">
        <x:f>IF(Y1195,1,0)+IF(Z1195,1,0)+IF(AA1195,1,0)+IF(AC1195,1,0)</x:f>
        <x:v>1</x:v>
      </x:c>
      <x:c r="AG1195" s="53" t="n">
        <x:v>44348</x:v>
      </x:c>
      <x:c r="AH1195" s="50" t="str">
        <x:v>S100W7F6</x:v>
      </x:c>
      <x:c r="AI1195" s="50" t="str">
        <x:v>NetSalesSummaryOfBusinessResults</x:v>
      </x:c>
      <x:c r="AJ1195" s="50" t="str">
        <x:v>OperatingIncome</x:v>
      </x:c>
      <x:c r="AK1195" s="53" t="n">
        <x:v>45747</x:v>
      </x:c>
      <x:c r="AL1195" s="50" t="str">
        <x:v>365/365/365/366/365</x:v>
      </x:c>
      <x:c r="AM1195" s="51" t="n">
        <x:v>48106305</x:v>
      </x:c>
      <x:c r="AN1195" s="51" t="n">
        <x:v>4510</x:v>
      </x:c>
      <x:c r="AO1195" s="51" t="n">
        <x:f>IFERROR(AM1195*AN1195,"")</x:f>
        <x:v>216959435550</x:v>
      </x:c>
      <x:c r="AP1195" s="56" t="n">
        <x:f>IFERROR(AO1195/(K1195*1000000),"")</x:f>
        <x:v>0.9312443043978401</x:v>
      </x:c>
      <x:c r="AQ1195" s="57" t="n">
        <x:v>322550091.6666667</x:v>
      </x:c>
      <x:c r="AR1195" s="52" t="n">
        <x:v>0.2301972921067705</x:v>
      </x:c>
      <x:c r="AS1195" s="52" t="n">
        <x:v>-0.2556959544589281</x:v>
      </x:c>
      <x:c r="AT1195" s="55" t="b">
        <x:v>1</x:v>
      </x:c>
      <x:c r="AU1195" s="50"/>
      <x:c r="AV1195" s="58" t="n">
        <x:v>0.0311851878019634</x:v>
      </x:c>
      <x:c r="AW1195" s="50" t="n">
        <x:v>1647</x:v>
      </x:c>
      <x:c r="AX1195" s="50" t="str">
        <x:v>Core Moat</x:v>
      </x:c>
      <x:c r="AY1195" s="50" t="str">
        <x:v>目立つ機械的警告なし（定性確認は別途必要）</x:v>
      </x:c>
      <x:c r="AZ1195" s="59" t="str">
        <x:v>2025-06-26 15:02</x:v>
      </x:c>
      <x:c r="BA1195" s="53" t="n">
        <x:v>38322</x:v>
      </x:c>
      <x:c r="BB1195" s="50"/>
      <x:c r="BC1195" s="50"/>
      <x:c r="BD1195" s="50" t="str">
        <x:v>TOPIX Small 1</x:v>
      </x:c>
    </x:row>
    <x:row r="1196">
      <x:c r="A1196" s="50" t="n">
        <x:v>1195</x:v>
      </x:c>
      <x:c r="B1196" s="50" t="str">
        <x:v>4362</x:v>
      </x:c>
      <x:c r="C1196" s="50" t="str">
        <x:v>4362.T</x:v>
      </x:c>
      <x:c r="D1196" s="50" t="str">
        <x:v>Nippon Fine Chemical Co.,Ltd.</x:v>
      </x:c>
      <x:c r="E1196" s="50" t="str">
        <x:v>Prime Market (Domestic)</x:v>
      </x:c>
      <x:c r="F1196" s="50" t="str">
        <x:v>Chemicals</x:v>
      </x:c>
      <x:c r="G1196" s="51" t="n">
        <x:v>30509</x:v>
      </x:c>
      <x:c r="H1196" s="51" t="n">
        <x:v>33448</x:v>
      </x:c>
      <x:c r="I1196" s="51" t="n">
        <x:v>36838</x:v>
      </x:c>
      <x:c r="J1196" s="51" t="n">
        <x:v>33531</x:v>
      </x:c>
      <x:c r="K1196" s="51" t="n">
        <x:v>35663</x:v>
      </x:c>
      <x:c r="L1196" s="52" t="n">
        <x:f>IFERROR(H1196/G1196-1,"")</x:f>
        <x:v>0.09633222983381962</x:v>
      </x:c>
      <x:c r="M1196" s="52" t="n">
        <x:f>IFERROR(I1196/H1196-1,"")</x:f>
        <x:v>0.10135135135135132</x:v>
      </x:c>
      <x:c r="N1196" s="52" t="n">
        <x:f>IFERROR(J1196/I1196-1,"")</x:f>
        <x:v>-0.08977143167381507</x:v>
      </x:c>
      <x:c r="O1196" s="52" t="n">
        <x:f>IFERROR(K1196/J1196-1,"")</x:f>
        <x:v>0.06358295308818707</x:v>
      </x:c>
      <x:c r="P1196" s="52" t="n">
        <x:f>IFERROR((K1196/G1196)^(1/4)-1,"")</x:f>
        <x:v>0.03979440247231869</x:v>
      </x:c>
      <x:c r="Q1196" s="51" t="n">
        <x:v>4895.383</x:v>
      </x:c>
      <x:c r="R1196" s="52" t="n">
        <x:f>IFERROR(Q1196/K1196,"")</x:f>
        <x:v>0.13726784061912906</x:v>
      </x:c>
      <x:c r="S1196" s="53" t="n">
        <x:v>29190</x:v>
      </x:c>
      <x:c r="T1196" s="50" t="str">
        <x:v>EDINET_company_history</x:v>
      </x:c>
      <x:c r="U1196" s="50" t="str">
        <x:v>太陽鉱工株式会社</x:v>
      </x:c>
      <x:c r="V1196" s="54" t="n">
        <x:v>0.1704</x:v>
      </x:c>
      <x:c r="W1196" s="50" t="str">
        <x:v>矢野 浩史</x:v>
      </x:c>
      <x:c r="X1196" s="50" t="b">
        <x:f>AND(COUNT(L1196:O1196)=4,L1196&gt;='設定'!$B$6,M1196&gt;='設定'!$B$6,N1196&gt;='設定'!$B$6,O1196&gt;='設定'!$B$6)</x:f>
        <x:v>0</x:v>
      </x:c>
      <x:c r="Y1196" s="50" t="b">
        <x:f>AND(COUNT(G1196:K1196)=5,P1196&gt;='設定'!$B$7)</x:f>
        <x:v>0</x:v>
      </x:c>
      <x:c r="Z1196" s="50" t="b">
        <x:f>AND(ISNUMBER(R1196),R1196&gt;='設定'!$B$8)</x:f>
        <x:v>1</x:v>
      </x:c>
      <x:c r="AA1196" s="50" t="b">
        <x:f>AND(ISNUMBER(S1196),S1196&gt;=DATE(YEAR('設定'!$B$10)-'設定'!$B$9,MONTH('設定'!$B$10),DAY('設定'!$B$10)))</x:f>
        <x:v>0</x:v>
      </x:c>
      <x:c r="AB1196" s="55" t="b">
        <x:v>0</x:v>
      </x:c>
      <x:c r="AC1196" s="55" t="b">
        <x:v>0</x:v>
      </x:c>
      <x:c r="AD1196" s="50" t="n">
        <x:f>IF(X1196,1,0)+IF(Z1196,1,0)+IF(AA1196,1,0)+IF(AB1196,1,0)</x:f>
        <x:v>1</x:v>
      </x:c>
      <x:c r="AE1196" s="50" t="n">
        <x:f>IF(Y1196,1,0)+IF(Z1196,1,0)+IF(AA1196,1,0)+IF(AB1196,1,0)</x:f>
        <x:v>1</x:v>
      </x:c>
      <x:c r="AF1196" s="50" t="n">
        <x:f>IF(Y1196,1,0)+IF(Z1196,1,0)+IF(AA1196,1,0)+IF(AC1196,1,0)</x:f>
        <x:v>1</x:v>
      </x:c>
      <x:c r="AG1196" s="53" t="n">
        <x:v>44348</x:v>
      </x:c>
      <x:c r="AH1196" s="50" t="str">
        <x:v>S100W4DF</x:v>
      </x:c>
      <x:c r="AI1196" s="50" t="str">
        <x:v>NetSalesSummaryOfBusinessResults</x:v>
      </x:c>
      <x:c r="AJ1196" s="50" t="str">
        <x:v>OperatingIncome</x:v>
      </x:c>
      <x:c r="AK1196" s="53" t="n">
        <x:v>45747</x:v>
      </x:c>
      <x:c r="AL1196" s="50" t="str">
        <x:v>365/365/365/366/365</x:v>
      </x:c>
      <x:c r="AM1196" s="51" t="n">
        <x:v>22498847</x:v>
      </x:c>
      <x:c r="AN1196" s="51" t="n">
        <x:v>2450</x:v>
      </x:c>
      <x:c r="AO1196" s="51" t="n">
        <x:f>IFERROR(AM1196*AN1196,"")</x:f>
        <x:v>55122175150</x:v>
      </x:c>
      <x:c r="AP1196" s="56" t="n">
        <x:f>IFERROR(AO1196/(K1196*1000000),"")</x:f>
        <x:v>1.545640443877408</x:v>
      </x:c>
      <x:c r="AQ1196" s="57" t="n">
        <x:v>107341171.66666669</x:v>
      </x:c>
      <x:c r="AR1196" s="52" t="n">
        <x:v>0.3248990190643923</x:v>
      </x:c>
      <x:c r="AS1196" s="52" t="n">
        <x:v>-0.3916152556900252</x:v>
      </x:c>
      <x:c r="AT1196" s="55" t="b">
        <x:v>1</x:v>
      </x:c>
      <x:c r="AU1196" s="50"/>
      <x:c r="AV1196" s="58" t="n">
        <x:v>0.1312347287790617</x:v>
      </x:c>
      <x:c r="AW1196" s="50" t="n">
        <x:v>1059</x:v>
      </x:c>
      <x:c r="AX1196" s="50" t="str">
        <x:v>Core Moat</x:v>
      </x:c>
      <x:c r="AY1196" s="50" t="str">
        <x:v>目立つ機械的警告なし（定性確認は別途必要）</x:v>
      </x:c>
      <x:c r="AZ1196" s="59" t="str">
        <x:v>2025-06-25 10:37</x:v>
      </x:c>
      <x:c r="BA1196" s="53" t="n">
        <x:v>29190</x:v>
      </x:c>
      <x:c r="BB1196" s="50"/>
      <x:c r="BC1196" s="50"/>
      <x:c r="BD1196" s="50" t="str">
        <x:v>TOPIX Small 2</x:v>
      </x:c>
    </x:row>
    <x:row r="1197">
      <x:c r="A1197" s="50" t="n">
        <x:v>1196</x:v>
      </x:c>
      <x:c r="B1197" s="50" t="str">
        <x:v>5025</x:v>
      </x:c>
      <x:c r="C1197" s="50" t="str">
        <x:v>5025.T</x:v>
      </x:c>
      <x:c r="D1197" s="50" t="str">
        <x:v>MERCURY Inc.</x:v>
      </x:c>
      <x:c r="E1197" s="50" t="str">
        <x:v>Growth Market(Domestic)</x:v>
      </x:c>
      <x:c r="F1197" s="50" t="str">
        <x:v>Information &amp; Communication</x:v>
      </x:c>
      <x:c r="G1197" s="51" t="n">
        <x:v>1372.8</x:v>
      </x:c>
      <x:c r="H1197" s="51" t="n">
        <x:v>1414.567</x:v>
      </x:c>
      <x:c r="I1197" s="51" t="n">
        <x:v>1437.04</x:v>
      </x:c>
      <x:c r="J1197" s="51" t="n">
        <x:v>1763.285</x:v>
      </x:c>
      <x:c r="K1197" s="51" t="n">
        <x:v>1601.996</x:v>
      </x:c>
      <x:c r="L1197" s="52" t="n">
        <x:f>IFERROR(H1197/G1197-1,"")</x:f>
        <x:v>0.030424679487179418</x:v>
      </x:c>
      <x:c r="M1197" s="52" t="n">
        <x:f>IFERROR(I1197/H1197-1,"")</x:f>
        <x:v>0.015886840283988013</x:v>
      </x:c>
      <x:c r="N1197" s="52" t="n">
        <x:f>IFERROR(J1197/I1197-1,"")</x:f>
        <x:v>0.22702569169960474</x:v>
      </x:c>
      <x:c r="O1197" s="52" t="n">
        <x:f>IFERROR(K1197/J1197-1,"")</x:f>
        <x:v>-0.0914707491982294</x:v>
      </x:c>
      <x:c r="P1197" s="52" t="n">
        <x:f>IFERROR((K1197/G1197)^(1/4)-1,"")</x:f>
        <x:v>0.039354113489142195</x:v>
      </x:c>
      <x:c r="Q1197" s="51" t="n">
        <x:v>74.315</x:v>
      </x:c>
      <x:c r="R1197" s="52" t="n">
        <x:f>IFERROR(Q1197/K1197,"")</x:f>
        <x:v>0.046389004716616014</x:v>
      </x:c>
      <x:c r="S1197" s="53" t="n">
        <x:v>44617</x:v>
      </x:c>
      <x:c r="T1197" s="50" t="str">
        <x:v>local_price_first_trade</x:v>
      </x:c>
      <x:c r="U1197" s="50" t="str">
        <x:v>株式会社GA technologies</x:v>
      </x:c>
      <x:c r="V1197" s="54" t="n">
        <x:v>0.5334</x:v>
      </x:c>
      <x:c r="W1197" s="50" t="str">
        <x:v>陣 隆浩 / 大寺 利幸</x:v>
      </x:c>
      <x:c r="X1197" s="50" t="b">
        <x:f>AND(COUNT(L1197:O1197)=4,L1197&gt;='設定'!$B$6,M1197&gt;='設定'!$B$6,N1197&gt;='設定'!$B$6,O1197&gt;='設定'!$B$6)</x:f>
        <x:v>0</x:v>
      </x:c>
      <x:c r="Y1197" s="50" t="b">
        <x:f>AND(COUNT(G1197:K1197)=5,P1197&gt;='設定'!$B$7)</x:f>
        <x:v>0</x:v>
      </x:c>
      <x:c r="Z1197" s="50" t="b">
        <x:f>AND(ISNUMBER(R1197),R1197&gt;='設定'!$B$8)</x:f>
        <x:v>0</x:v>
      </x:c>
      <x:c r="AA1197" s="50" t="b">
        <x:f>AND(ISNUMBER(S1197),S1197&gt;=DATE(YEAR('設定'!$B$10)-'設定'!$B$9,MONTH('設定'!$B$10),DAY('設定'!$B$10)))</x:f>
        <x:v>1</x:v>
      </x:c>
      <x:c r="AB1197" s="55" t="b">
        <x:v>0</x:v>
      </x:c>
      <x:c r="AC1197" s="55" t="b">
        <x:v>0</x:v>
      </x:c>
      <x:c r="AD1197" s="50" t="n">
        <x:f>IF(X1197,1,0)+IF(Z1197,1,0)+IF(AA1197,1,0)+IF(AB1197,1,0)</x:f>
        <x:v>1</x:v>
      </x:c>
      <x:c r="AE1197" s="50" t="n">
        <x:f>IF(Y1197,1,0)+IF(Z1197,1,0)+IF(AA1197,1,0)+IF(AB1197,1,0)</x:f>
        <x:v>1</x:v>
      </x:c>
      <x:c r="AF1197" s="50" t="n">
        <x:f>IF(Y1197,1,0)+IF(Z1197,1,0)+IF(AA1197,1,0)+IF(AC1197,1,0)</x:f>
        <x:v>1</x:v>
      </x:c>
      <x:c r="AG1197" s="53" t="n">
        <x:v>44617</x:v>
      </x:c>
      <x:c r="AH1197" s="50" t="str">
        <x:v>S100Y6Q0</x:v>
      </x:c>
      <x:c r="AI1197" s="50" t="str">
        <x:v>NetSalesSummaryOfBusinessResults</x:v>
      </x:c>
      <x:c r="AJ1197" s="50" t="str">
        <x:v>OperatingIncome</x:v>
      </x:c>
      <x:c r="AK1197" s="53" t="n">
        <x:v>46081</x:v>
      </x:c>
      <x:c r="AL1197" s="50" t="str">
        <x:v>365/365/366/365/365</x:v>
      </x:c>
      <x:c r="AM1197" s="51" t="n">
        <x:v>2669400</x:v>
      </x:c>
      <x:c r="AN1197" s="51" t="n">
        <x:v>674</x:v>
      </x:c>
      <x:c r="AO1197" s="51" t="n">
        <x:f>IFERROR(AM1197*AN1197,"")</x:f>
        <x:v>1799175600</x:v>
      </x:c>
      <x:c r="AP1197" s="56" t="n">
        <x:f>IFERROR(AO1197/(K1197*1000000),"")</x:f>
        <x:v>1.1230837030804073</x:v>
      </x:c>
      <x:c r="AQ1197" s="57" t="n">
        <x:v>981698.3333333334</x:v>
      </x:c>
      <x:c r="AR1197" s="52" t="n">
        <x:v>0.7148879629418583</x:v>
      </x:c>
      <x:c r="AS1197" s="52" t="n">
        <x:v>-0.7543153049482163</x:v>
      </x:c>
      <x:c r="AT1197" s="55" t="b">
        <x:v>0</x:v>
      </x:c>
      <x:c r="AU1197" s="50" t="str">
        <x:v>low_liquidity</x:v>
      </x:c>
      <x:c r="AV1197" s="58" t="n">
        <x:v>-0.2748760793874308</x:v>
      </x:c>
      <x:c r="AW1197" s="50" t="n">
        <x:v>3239</x:v>
      </x:c>
      <x:c r="AX1197" s="50" t="str">
        <x:v>Future Moat</x:v>
      </x:c>
      <x:c r="AY1197" s="50" t="str">
        <x:v>既存適格性フィルター不通過: low_liquidity / 60日平均売買代金2,000万円未満 / 年率ボラティリティ60%以上 / ローカル5年最大下落率-60%以下</x:v>
      </x:c>
      <x:c r="AZ1197" s="59" t="str">
        <x:v>2026-05-27 15:30</x:v>
      </x:c>
      <x:c r="BA1197" s="53" t="n">
        <x:v>44593</x:v>
      </x:c>
      <x:c r="BB1197" s="50"/>
      <x:c r="BC1197" s="50"/>
      <x:c r="BD1197" s="50"/>
    </x:row>
    <x:row r="1198">
      <x:c r="A1198" s="50" t="n">
        <x:v>1197</x:v>
      </x:c>
      <x:c r="B1198" s="50" t="str">
        <x:v>9364</x:v>
      </x:c>
      <x:c r="C1198" s="50" t="str">
        <x:v>9364.T</x:v>
      </x:c>
      <x:c r="D1198" s="50" t="str">
        <x:v>Kamigumi Co.,Ltd.</x:v>
      </x:c>
      <x:c r="E1198" s="50" t="str">
        <x:v>Prime Market (Domestic)</x:v>
      </x:c>
      <x:c r="F1198" s="50" t="str">
        <x:v>Warehousing and Harbor Transportation Service</x:v>
      </x:c>
      <x:c r="G1198" s="51" t="n">
        <x:v>239314</x:v>
      </x:c>
      <x:c r="H1198" s="51" t="n">
        <x:v>261681</x:v>
      </x:c>
      <x:c r="I1198" s="51" t="n">
        <x:v>274139</x:v>
      </x:c>
      <x:c r="J1198" s="51" t="n">
        <x:v>266785</x:v>
      </x:c>
      <x:c r="K1198" s="51" t="n">
        <x:v>279182</x:v>
      </x:c>
      <x:c r="L1198" s="52" t="n">
        <x:f>IFERROR(H1198/G1198-1,"")</x:f>
        <x:v>0.09346298168932865</x:v>
      </x:c>
      <x:c r="M1198" s="52" t="n">
        <x:f>IFERROR(I1198/H1198-1,"")</x:f>
        <x:v>0.04760758327887782</x:v>
      </x:c>
      <x:c r="N1198" s="52" t="n">
        <x:f>IFERROR(J1198/I1198-1,"")</x:f>
        <x:v>-0.026825807345908448</x:v>
      </x:c>
      <x:c r="O1198" s="52" t="n">
        <x:f>IFERROR(K1198/J1198-1,"")</x:f>
        <x:v>0.046468129767415656</x:v>
      </x:c>
      <x:c r="P1198" s="52" t="n">
        <x:f>IFERROR((K1198/G1198)^(1/4)-1,"")</x:f>
        <x:v>0.03927343668213634</x:v>
      </x:c>
      <x:c r="Q1198" s="51" t="n">
        <x:v>33095</x:v>
      </x:c>
      <x:c r="R1198" s="52" t="n">
        <x:f>IFERROR(Q1198/K1198,"")</x:f>
        <x:v>0.11854274272696663</x:v>
      </x:c>
      <x:c r="S1198" s="53" t="n">
        <x:v>25993</x:v>
      </x:c>
      <x:c r="T1198" s="50" t="str">
        <x:v>EDINET_company_history</x:v>
      </x:c>
      <x:c r="U1198" s="50" t="str">
        <x:v>日本マスタートラスト信託銀行 株式会社（信託口）</x:v>
      </x:c>
      <x:c r="V1198" s="54" t="n">
        <x:v>0.1442</x:v>
      </x:c>
      <x:c r="W1198" s="50" t="str">
        <x:v>深井 義博 / 田原 典人</x:v>
      </x:c>
      <x:c r="X1198" s="50" t="b">
        <x:f>AND(COUNT(L1198:O1198)=4,L1198&gt;='設定'!$B$6,M1198&gt;='設定'!$B$6,N1198&gt;='設定'!$B$6,O1198&gt;='設定'!$B$6)</x:f>
        <x:v>0</x:v>
      </x:c>
      <x:c r="Y1198" s="50" t="b">
        <x:f>AND(COUNT(G1198:K1198)=5,P1198&gt;='設定'!$B$7)</x:f>
        <x:v>0</x:v>
      </x:c>
      <x:c r="Z1198" s="50" t="b">
        <x:f>AND(ISNUMBER(R1198),R1198&gt;='設定'!$B$8)</x:f>
        <x:v>1</x:v>
      </x:c>
      <x:c r="AA1198" s="50" t="b">
        <x:f>AND(ISNUMBER(S1198),S1198&gt;=DATE(YEAR('設定'!$B$10)-'設定'!$B$9,MONTH('設定'!$B$10),DAY('設定'!$B$10)))</x:f>
        <x:v>0</x:v>
      </x:c>
      <x:c r="AB1198" s="55" t="b">
        <x:v>0</x:v>
      </x:c>
      <x:c r="AC1198" s="55" t="b">
        <x:v>0</x:v>
      </x:c>
      <x:c r="AD1198" s="50" t="n">
        <x:f>IF(X1198,1,0)+IF(Z1198,1,0)+IF(AA1198,1,0)+IF(AB1198,1,0)</x:f>
        <x:v>1</x:v>
      </x:c>
      <x:c r="AE1198" s="50" t="n">
        <x:f>IF(Y1198,1,0)+IF(Z1198,1,0)+IF(AA1198,1,0)+IF(AB1198,1,0)</x:f>
        <x:v>1</x:v>
      </x:c>
      <x:c r="AF1198" s="50" t="n">
        <x:f>IF(Y1198,1,0)+IF(Z1198,1,0)+IF(AA1198,1,0)+IF(AC1198,1,0)</x:f>
        <x:v>1</x:v>
      </x:c>
      <x:c r="AG1198" s="53" t="n">
        <x:v>44348</x:v>
      </x:c>
      <x:c r="AH1198" s="50" t="str">
        <x:v>S100VZET</x:v>
      </x:c>
      <x:c r="AI1198" s="50" t="str">
        <x:v>OperatingRevenue1SummaryOfBusinessResults</x:v>
      </x:c>
      <x:c r="AJ1198" s="50" t="str">
        <x:v>OperatingIncome</x:v>
      </x:c>
      <x:c r="AK1198" s="53" t="n">
        <x:v>45747</x:v>
      </x:c>
      <x:c r="AL1198" s="50" t="str">
        <x:v>365/365/365/366/365</x:v>
      </x:c>
      <x:c r="AM1198" s="51" t="n">
        <x:v>101066837</x:v>
      </x:c>
      <x:c r="AN1198" s="51" t="n">
        <x:v>4635</x:v>
      </x:c>
      <x:c r="AO1198" s="51" t="n">
        <x:f>IFERROR(AM1198*AN1198,"")</x:f>
        <x:v>468444789495</x:v>
      </x:c>
      <x:c r="AP1198" s="56" t="n">
        <x:f>IFERROR(AO1198/(K1198*1000000),"")</x:f>
        <x:v>1.6779190259221584</x:v>
      </x:c>
      <x:c r="AQ1198" s="57" t="n">
        <x:v>1545779260</x:v>
      </x:c>
      <x:c r="AR1198" s="52" t="n">
        <x:v>0.2219582398981128</x:v>
      </x:c>
      <x:c r="AS1198" s="52" t="n">
        <x:v>-0.1861979568531836</x:v>
      </x:c>
      <x:c r="AT1198" s="55" t="b">
        <x:v>1</x:v>
      </x:c>
      <x:c r="AU1198" s="50"/>
      <x:c r="AV1198" s="58" t="n">
        <x:v>0.092144388074306</x:v>
      </x:c>
      <x:c r="AW1198" s="50" t="n">
        <x:v>1277</x:v>
      </x:c>
      <x:c r="AX1198" s="50" t="str">
        <x:v>Core Moat</x:v>
      </x:c>
      <x:c r="AY1198" s="50" t="str">
        <x:v>目立つ機械的警告なし（定性確認は別途必要）</x:v>
      </x:c>
      <x:c r="AZ1198" s="59" t="str">
        <x:v>2025-06-30 09:14</x:v>
      </x:c>
      <x:c r="BA1198" s="53" t="n">
        <x:v>25993</x:v>
      </x:c>
      <x:c r="BB1198" s="50"/>
      <x:c r="BC1198" s="50"/>
      <x:c r="BD1198" s="50" t="str">
        <x:v>TOPIX Mid400</x:v>
      </x:c>
    </x:row>
    <x:row r="1199">
      <x:c r="A1199" s="50" t="n">
        <x:v>1198</x:v>
      </x:c>
      <x:c r="B1199" s="50" t="str">
        <x:v>7254</x:v>
      </x:c>
      <x:c r="C1199" s="50" t="str">
        <x:v>7254.T</x:v>
      </x:c>
      <x:c r="D1199" s="50" t="str">
        <x:v>UNIVANCE CORPORATION</x:v>
      </x:c>
      <x:c r="E1199" s="50" t="str">
        <x:v>Standard Market(Domestic)</x:v>
      </x:c>
      <x:c r="F1199" s="50" t="str">
        <x:v>Transportation Equipment</x:v>
      </x:c>
      <x:c r="G1199" s="51" t="n">
        <x:v>46249.312</x:v>
      </x:c>
      <x:c r="H1199" s="51" t="n">
        <x:v>49061.146</x:v>
      </x:c>
      <x:c r="I1199" s="51" t="n">
        <x:v>48601.703</x:v>
      </x:c>
      <x:c r="J1199" s="51" t="n">
        <x:v>52771.78</x:v>
      </x:c>
      <x:c r="K1199" s="51" t="n">
        <x:v>53915.906</x:v>
      </x:c>
      <x:c r="L1199" s="52" t="n">
        <x:f>IFERROR(H1199/G1199-1,"")</x:f>
        <x:v>0.06079731521195386</x:v>
      </x:c>
      <x:c r="M1199" s="52" t="n">
        <x:f>IFERROR(I1199/H1199-1,"")</x:f>
        <x:v>-0.009364701754011162</x:v>
      </x:c>
      <x:c r="N1199" s="52" t="n">
        <x:f>IFERROR(J1199/I1199-1,"")</x:f>
        <x:v>0.08580104693039248</x:v>
      </x:c>
      <x:c r="O1199" s="52" t="n">
        <x:f>IFERROR(K1199/J1199-1,"")</x:f>
        <x:v>0.02168064067575526</x:v>
      </x:c>
      <x:c r="P1199" s="52" t="n">
        <x:f>IFERROR((K1199/G1199)^(1/4)-1,"")</x:f>
        <x:v>0.03908938376274107</x:v>
      </x:c>
      <x:c r="Q1199" s="51" t="n">
        <x:v>4031.239</x:v>
      </x:c>
      <x:c r="R1199" s="52" t="n">
        <x:f>IFERROR(Q1199/K1199,"")</x:f>
        <x:v>0.0747690115788836</x:v>
      </x:c>
      <x:c r="S1199" s="53" t="n">
        <x:v>23132</x:v>
      </x:c>
      <x:c r="T1199" s="50" t="str">
        <x:v>EDINET_company_history</x:v>
      </x:c>
      <x:c r="U1199" s="50" t="str">
        <x:v>鈴木 一和雄</x:v>
      </x:c>
      <x:c r="V1199" s="54" t="n">
        <x:v>0.1064</x:v>
      </x:c>
      <x:c r="W1199" s="50" t="str">
        <x:v>鈴木 一和雄 / 髙尾 紀彦</x:v>
      </x:c>
      <x:c r="X1199" s="50" t="b">
        <x:f>AND(COUNT(L1199:O1199)=4,L1199&gt;='設定'!$B$6,M1199&gt;='設定'!$B$6,N1199&gt;='設定'!$B$6,O1199&gt;='設定'!$B$6)</x:f>
        <x:v>0</x:v>
      </x:c>
      <x:c r="Y1199" s="50" t="b">
        <x:f>AND(COUNT(G1199:K1199)=5,P1199&gt;='設定'!$B$7)</x:f>
        <x:v>0</x:v>
      </x:c>
      <x:c r="Z1199" s="50" t="b">
        <x:f>AND(ISNUMBER(R1199),R1199&gt;='設定'!$B$8)</x:f>
        <x:v>0</x:v>
      </x:c>
      <x:c r="AA1199" s="50" t="b">
        <x:f>AND(ISNUMBER(S1199),S1199&gt;=DATE(YEAR('設定'!$B$10)-'設定'!$B$9,MONTH('設定'!$B$10),DAY('設定'!$B$10)))</x:f>
        <x:v>0</x:v>
      </x:c>
      <x:c r="AB1199" s="55" t="b">
        <x:v>1</x:v>
      </x:c>
      <x:c r="AC1199" s="55" t="b">
        <x:v>1</x:v>
      </x:c>
      <x:c r="AD1199" s="50" t="n">
        <x:f>IF(X1199,1,0)+IF(Z1199,1,0)+IF(AA1199,1,0)+IF(AB1199,1,0)</x:f>
        <x:v>1</x:v>
      </x:c>
      <x:c r="AE1199" s="50" t="n">
        <x:f>IF(Y1199,1,0)+IF(Z1199,1,0)+IF(AA1199,1,0)+IF(AB1199,1,0)</x:f>
        <x:v>1</x:v>
      </x:c>
      <x:c r="AF1199" s="50" t="n">
        <x:f>IF(Y1199,1,0)+IF(Z1199,1,0)+IF(AA1199,1,0)+IF(AC1199,1,0)</x:f>
        <x:v>1</x:v>
      </x:c>
      <x:c r="AG1199" s="53" t="n">
        <x:v>44348</x:v>
      </x:c>
      <x:c r="AH1199" s="50" t="str">
        <x:v>S100W39V</x:v>
      </x:c>
      <x:c r="AI1199" s="50" t="str">
        <x:v>NetSalesSummaryOfBusinessResults</x:v>
      </x:c>
      <x:c r="AJ1199" s="50" t="str">
        <x:v>OperatingIncome</x:v>
      </x:c>
      <x:c r="AK1199" s="53" t="n">
        <x:v>45747</x:v>
      </x:c>
      <x:c r="AL1199" s="50" t="str">
        <x:v>365/365/365/366/365</x:v>
      </x:c>
      <x:c r="AM1199" s="51" t="n">
        <x:v>20830087</x:v>
      </x:c>
      <x:c r="AN1199" s="51" t="n">
        <x:v>732</x:v>
      </x:c>
      <x:c r="AO1199" s="51" t="n">
        <x:f>IFERROR(AM1199*AN1199,"")</x:f>
        <x:v>15247623684</x:v>
      </x:c>
      <x:c r="AP1199" s="56" t="n">
        <x:f>IFERROR(AO1199/(K1199*1000000),"")</x:f>
        <x:v>0.28280381088282186</x:v>
      </x:c>
      <x:c r="AQ1199" s="57" t="n">
        <x:v>22847433.333333332</x:v>
      </x:c>
      <x:c r="AR1199" s="52" t="n">
        <x:v>0.5162058554613065</x:v>
      </x:c>
      <x:c r="AS1199" s="52" t="n">
        <x:v>-0.7067332220721774</x:v>
      </x:c>
      <x:c r="AT1199" s="55" t="b">
        <x:v>1</x:v>
      </x:c>
      <x:c r="AU1199" s="50"/>
      <x:c r="AV1199" s="58" t="n">
        <x:v>0.0044042207969826</x:v>
      </x:c>
      <x:c r="AW1199" s="50" t="n">
        <x:v>1832</x:v>
      </x:c>
      <x:c r="AX1199" s="50" t="str">
        <x:v>Discovery</x:v>
      </x:c>
      <x:c r="AY1199" s="50" t="str">
        <x:v>ローカル5年最大下落率-60%以下</x:v>
      </x:c>
      <x:c r="AZ1199" s="59" t="str">
        <x:v>2025-06-24 15:04</x:v>
      </x:c>
      <x:c r="BA1199" s="53" t="n">
        <x:v>23132</x:v>
      </x:c>
      <x:c r="BB1199" s="50" t="str">
        <x:v>鈴木 一和雄</x:v>
      </x:c>
      <x:c r="BC1199" s="50"/>
      <x:c r="BD1199" s="50"/>
    </x:row>
    <x:row r="1200">
      <x:c r="A1200" s="50" t="n">
        <x:v>1199</x:v>
      </x:c>
      <x:c r="B1200" s="50" t="str">
        <x:v>5035</x:v>
      </x:c>
      <x:c r="C1200" s="50" t="str">
        <x:v>5035.T</x:v>
      </x:c>
      <x:c r="D1200" s="50" t="str">
        <x:v>HOUSEI Inc.</x:v>
      </x:c>
      <x:c r="E1200" s="50" t="str">
        <x:v>Growth Market(Domestic)</x:v>
      </x:c>
      <x:c r="F1200" s="50" t="str">
        <x:v>Information &amp; Communication</x:v>
      </x:c>
      <x:c r="G1200" s="51" t="n">
        <x:v>4102.113</x:v>
      </x:c>
      <x:c r="H1200" s="51" t="n">
        <x:v>4253.916</x:v>
      </x:c>
      <x:c r="I1200" s="51" t="n">
        <x:v>4639.586</x:v>
      </x:c>
      <x:c r="J1200" s="51" t="n">
        <x:v>4918.699</x:v>
      </x:c>
      <x:c r="K1200" s="51" t="n">
        <x:v>4779.287</x:v>
      </x:c>
      <x:c r="L1200" s="52" t="n">
        <x:f>IFERROR(H1200/G1200-1,"")</x:f>
        <x:v>0.037006050296517934</x:v>
      </x:c>
      <x:c r="M1200" s="52" t="n">
        <x:f>IFERROR(I1200/H1200-1,"")</x:f>
        <x:v>0.09066234500164083</x:v>
      </x:c>
      <x:c r="N1200" s="52" t="n">
        <x:f>IFERROR(J1200/I1200-1,"")</x:f>
        <x:v>0.060159031430821575</x:v>
      </x:c>
      <x:c r="O1200" s="52" t="n">
        <x:f>IFERROR(K1200/J1200-1,"")</x:f>
        <x:v>-0.028343267193215005</x:v>
      </x:c>
      <x:c r="P1200" s="52" t="n">
        <x:f>IFERROR((K1200/G1200)^(1/4)-1,"")</x:f>
        <x:v>0.03893618577990643</x:v>
      </x:c>
      <x:c r="Q1200" s="51" t="n">
        <x:v>36.549</x:v>
      </x:c>
      <x:c r="R1200" s="52" t="n">
        <x:f>IFERROR(Q1200/K1200,"")</x:f>
        <x:v>0.007647375016398889</x:v>
      </x:c>
      <x:c r="S1200" s="53" t="n">
        <x:v>44770</x:v>
      </x:c>
      <x:c r="T1200" s="50" t="str">
        <x:v>local_price_first_trade</x:v>
      </x:c>
      <x:c r="U1200" s="50" t="str">
        <x:v>BAIRUIXIANGHONG(HONG KONG)CO.,LIMITED（常任代理人 みずほ証券株式会社）(注) 1、2</x:v>
      </x:c>
      <x:c r="V1200" s="54" t="n">
        <x:v>0.294</x:v>
      </x:c>
      <x:c r="W1200" s="50" t="str">
        <x:v>管 祥紅</x:v>
      </x:c>
      <x:c r="X1200" s="50" t="b">
        <x:f>AND(COUNT(L1200:O1200)=4,L1200&gt;='設定'!$B$6,M1200&gt;='設定'!$B$6,N1200&gt;='設定'!$B$6,O1200&gt;='設定'!$B$6)</x:f>
        <x:v>0</x:v>
      </x:c>
      <x:c r="Y1200" s="50" t="b">
        <x:f>AND(COUNT(G1200:K1200)=5,P1200&gt;='設定'!$B$7)</x:f>
        <x:v>0</x:v>
      </x:c>
      <x:c r="Z1200" s="50" t="b">
        <x:f>AND(ISNUMBER(R1200),R1200&gt;='設定'!$B$8)</x:f>
        <x:v>0</x:v>
      </x:c>
      <x:c r="AA1200" s="50" t="b">
        <x:f>AND(ISNUMBER(S1200),S1200&gt;=DATE(YEAR('設定'!$B$10)-'設定'!$B$9,MONTH('設定'!$B$10),DAY('設定'!$B$10)))</x:f>
        <x:v>1</x:v>
      </x:c>
      <x:c r="AB1200" s="55" t="b">
        <x:v>0</x:v>
      </x:c>
      <x:c r="AC1200" s="55" t="b">
        <x:v>0</x:v>
      </x:c>
      <x:c r="AD1200" s="50" t="n">
        <x:f>IF(X1200,1,0)+IF(Z1200,1,0)+IF(AA1200,1,0)+IF(AB1200,1,0)</x:f>
        <x:v>1</x:v>
      </x:c>
      <x:c r="AE1200" s="50" t="n">
        <x:f>IF(Y1200,1,0)+IF(Z1200,1,0)+IF(AA1200,1,0)+IF(AB1200,1,0)</x:f>
        <x:v>1</x:v>
      </x:c>
      <x:c r="AF1200" s="50" t="n">
        <x:f>IF(Y1200,1,0)+IF(Z1200,1,0)+IF(AA1200,1,0)+IF(AC1200,1,0)</x:f>
        <x:v>1</x:v>
      </x:c>
      <x:c r="AG1200" s="53" t="n">
        <x:v>44770</x:v>
      </x:c>
      <x:c r="AH1200" s="50" t="str">
        <x:v>S100XU4M</x:v>
      </x:c>
      <x:c r="AI1200" s="50" t="str">
        <x:v>NetSalesSummaryOfBusinessResults</x:v>
      </x:c>
      <x:c r="AJ1200" s="50" t="str">
        <x:v>OperatingIncome</x:v>
      </x:c>
      <x:c r="AK1200" s="53" t="n">
        <x:v>46022</x:v>
      </x:c>
      <x:c r="AL1200" s="50" t="str">
        <x:v>365/365/365/366/365</x:v>
      </x:c>
      <x:c r="AM1200" s="51" t="n">
        <x:v>6792100</x:v>
      </x:c>
      <x:c r="AN1200" s="51" t="n">
        <x:v>406</x:v>
      </x:c>
      <x:c r="AO1200" s="51" t="n">
        <x:f>IFERROR(AM1200*AN1200,"")</x:f>
        <x:v>2757592600</x:v>
      </x:c>
      <x:c r="AP1200" s="56" t="n">
        <x:f>IFERROR(AO1200/(K1200*1000000),"")</x:f>
        <x:v>0.5769882829802856</x:v>
      </x:c>
      <x:c r="AQ1200" s="57" t="n">
        <x:v>2544078.3333333335</x:v>
      </x:c>
      <x:c r="AR1200" s="52" t="n">
        <x:v>0.5657865960263672</x:v>
      </x:c>
      <x:c r="AS1200" s="52" t="n">
        <x:v>-0.7669849851629282</x:v>
      </x:c>
      <x:c r="AT1200" s="55" t="b">
        <x:v>0</x:v>
      </x:c>
      <x:c r="AU1200" s="50" t="str">
        <x:v>low_liquidity</x:v>
      </x:c>
      <x:c r="AV1200" s="58" t="n">
        <x:v>-0.3039880268507292</x:v>
      </x:c>
      <x:c r="AW1200" s="50" t="n">
        <x:v>3290</x:v>
      </x:c>
      <x:c r="AX1200" s="50" t="str">
        <x:v>Future Moat</x:v>
      </x:c>
      <x:c r="AY1200" s="50" t="str">
        <x:v>既存適格性フィルター不通過: low_liquidity / 60日平均売買代金2,000万円未満 / ローカル5年最大下落率-60%以下</x:v>
      </x:c>
      <x:c r="AZ1200" s="59" t="str">
        <x:v>2026-03-26 14:59</x:v>
      </x:c>
      <x:c r="BA1200" s="53" t="n">
        <x:v>44743</x:v>
      </x:c>
      <x:c r="BB1200" s="50"/>
      <x:c r="BC1200" s="50"/>
      <x:c r="BD1200" s="50"/>
    </x:row>
    <x:row r="1201">
      <x:c r="A1201" s="50" t="n">
        <x:v>1200</x:v>
      </x:c>
      <x:c r="B1201" s="50" t="str">
        <x:v>6157</x:v>
      </x:c>
      <x:c r="C1201" s="50" t="str">
        <x:v>6157.T</x:v>
      </x:c>
      <x:c r="D1201" s="50" t="str">
        <x:v>NS TOOL CO.,LTD.</x:v>
      </x:c>
      <x:c r="E1201" s="50" t="str">
        <x:v>Standard Market(Domestic)</x:v>
      </x:c>
      <x:c r="F1201" s="50" t="str">
        <x:v>Machinery</x:v>
      </x:c>
      <x:c r="G1201" s="51" t="n">
        <x:v>8100.276</x:v>
      </x:c>
      <x:c r="H1201" s="51" t="n">
        <x:v>9524.936</x:v>
      </x:c>
      <x:c r="I1201" s="51" t="n">
        <x:v>9656.612</x:v>
      </x:c>
      <x:c r="J1201" s="51" t="n">
        <x:v>9040.349</x:v>
      </x:c>
      <x:c r="K1201" s="51" t="n">
        <x:v>9431.09</x:v>
      </x:c>
      <x:c r="L1201" s="52" t="n">
        <x:f>IFERROR(H1201/G1201-1,"")</x:f>
        <x:v>0.17587795773872394</x:v>
      </x:c>
      <x:c r="M1201" s="52" t="n">
        <x:f>IFERROR(I1201/H1201-1,"")</x:f>
        <x:v>0.013824344856490312</x:v>
      </x:c>
      <x:c r="N1201" s="52" t="n">
        <x:f>IFERROR(J1201/I1201-1,"")</x:f>
        <x:v>-0.06381772406305641</x:v>
      </x:c>
      <x:c r="O1201" s="52" t="n">
        <x:f>IFERROR(K1201/J1201-1,"")</x:f>
        <x:v>0.043221893314074444</x:v>
      </x:c>
      <x:c r="P1201" s="52" t="n">
        <x:f>IFERROR((K1201/G1201)^(1/4)-1,"")</x:f>
        <x:v>0.03876071855056562</x:v>
      </x:c>
      <x:c r="Q1201" s="51" t="n">
        <x:v>1767.266</x:v>
      </x:c>
      <x:c r="R1201" s="52" t="n">
        <x:f>IFERROR(Q1201/K1201,"")</x:f>
        <x:v>0.1873872479215022</x:v>
      </x:c>
      <x:c r="S1201" s="53" t="n">
        <x:v>38322</x:v>
      </x:c>
      <x:c r="T1201" s="50" t="str">
        <x:v>EDINET_company_history</x:v>
      </x:c>
      <x:c r="U1201" s="50" t="str">
        <x:v>株式会社エムワイコーポレーション</x:v>
      </x:c>
      <x:c r="V1201" s="54" t="n">
        <x:v>0.1002</x:v>
      </x:c>
      <x:c r="W1201" s="50" t="str">
        <x:v>後藤 弘治 / 後藤 隆司</x:v>
      </x:c>
      <x:c r="X1201" s="50" t="b">
        <x:f>AND(COUNT(L1201:O1201)=4,L1201&gt;='設定'!$B$6,M1201&gt;='設定'!$B$6,N1201&gt;='設定'!$B$6,O1201&gt;='設定'!$B$6)</x:f>
        <x:v>0</x:v>
      </x:c>
      <x:c r="Y1201" s="50" t="b">
        <x:f>AND(COUNT(G1201:K1201)=5,P1201&gt;='設定'!$B$7)</x:f>
        <x:v>0</x:v>
      </x:c>
      <x:c r="Z1201" s="50" t="b">
        <x:f>AND(ISNUMBER(R1201),R1201&gt;='設定'!$B$8)</x:f>
        <x:v>1</x:v>
      </x:c>
      <x:c r="AA1201" s="50" t="b">
        <x:f>AND(ISNUMBER(S1201),S1201&gt;=DATE(YEAR('設定'!$B$10)-'設定'!$B$9,MONTH('設定'!$B$10),DAY('設定'!$B$10)))</x:f>
        <x:v>0</x:v>
      </x:c>
      <x:c r="AB1201" s="55" t="b">
        <x:v>0</x:v>
      </x:c>
      <x:c r="AC1201" s="55" t="b">
        <x:v>0</x:v>
      </x:c>
      <x:c r="AD1201" s="50" t="n">
        <x:f>IF(X1201,1,0)+IF(Z1201,1,0)+IF(AA1201,1,0)+IF(AB1201,1,0)</x:f>
        <x:v>1</x:v>
      </x:c>
      <x:c r="AE1201" s="50" t="n">
        <x:f>IF(Y1201,1,0)+IF(Z1201,1,0)+IF(AA1201,1,0)+IF(AB1201,1,0)</x:f>
        <x:v>1</x:v>
      </x:c>
      <x:c r="AF1201" s="50" t="n">
        <x:f>IF(Y1201,1,0)+IF(Z1201,1,0)+IF(AA1201,1,0)+IF(AC1201,1,0)</x:f>
        <x:v>1</x:v>
      </x:c>
      <x:c r="AG1201" s="53" t="n">
        <x:v>44348</x:v>
      </x:c>
      <x:c r="AH1201" s="50" t="str">
        <x:v>S100W51Q</x:v>
      </x:c>
      <x:c r="AI1201" s="50" t="str">
        <x:v>NetSalesSummaryOfBusinessResults</x:v>
      </x:c>
      <x:c r="AJ1201" s="50" t="str">
        <x:v>OperatingIncome</x:v>
      </x:c>
      <x:c r="AK1201" s="53" t="n">
        <x:v>45747</x:v>
      </x:c>
      <x:c r="AL1201" s="50" t="str">
        <x:v>365/365/365/366/365</x:v>
      </x:c>
      <x:c r="AM1201" s="51" t="n">
        <x:v>24918934</x:v>
      </x:c>
      <x:c r="AN1201" s="51" t="n">
        <x:v>846</x:v>
      </x:c>
      <x:c r="AO1201" s="51" t="n">
        <x:f>IFERROR(AM1201*AN1201,"")</x:f>
        <x:v>21081418164</x:v>
      </x:c>
      <x:c r="AP1201" s="56" t="n">
        <x:f>IFERROR(AO1201/(K1201*1000000),"")</x:f>
        <x:v>2.2353108881370023</x:v>
      </x:c>
      <x:c r="AQ1201" s="57" t="n">
        <x:v>65216200</x:v>
      </x:c>
      <x:c r="AR1201" s="52" t="n">
        <x:v>0.2881797084565725</x:v>
      </x:c>
      <x:c r="AS1201" s="52" t="n">
        <x:v>-0.5572363109067839</x:v>
      </x:c>
      <x:c r="AT1201" s="55" t="b">
        <x:v>1</x:v>
      </x:c>
      <x:c r="AU1201" s="50"/>
      <x:c r="AV1201" s="58" t="n">
        <x:v>0.3688068602189351</x:v>
      </x:c>
      <x:c r="AW1201" s="50" t="n">
        <x:v>254</x:v>
      </x:c>
      <x:c r="AX1201" s="50" t="str">
        <x:v>Future Moat</x:v>
      </x:c>
      <x:c r="AY1201" s="50" t="str">
        <x:v>目立つ機械的警告なし（定性確認は別途必要）</x:v>
      </x:c>
      <x:c r="AZ1201" s="59" t="str">
        <x:v>2025-06-25 09:46</x:v>
      </x:c>
      <x:c r="BA1201" s="53" t="n">
        <x:v>38322</x:v>
      </x:c>
      <x:c r="BB1201" s="50"/>
      <x:c r="BC1201" s="50"/>
      <x:c r="BD1201" s="50" t="str">
        <x:v>TOPIX Small 2</x:v>
      </x:c>
    </x:row>
    <x:row r="1202">
      <x:c r="A1202" s="50" t="n">
        <x:v>1201</x:v>
      </x:c>
      <x:c r="B1202" s="50" t="str">
        <x:v>3640</x:v>
      </x:c>
      <x:c r="C1202" s="50" t="str">
        <x:v>3640.T</x:v>
      </x:c>
      <x:c r="D1202" s="50" t="str">
        <x:v>DENSAN CO.,LTD.</x:v>
      </x:c>
      <x:c r="E1202" s="50" t="str">
        <x:v>Standard Market(Domestic)</x:v>
      </x:c>
      <x:c r="F1202" s="50" t="str">
        <x:v>Information &amp; Communication</x:v>
      </x:c>
      <x:c r="G1202" s="51" t="n">
        <x:v>16098.419</x:v>
      </x:c>
      <x:c r="H1202" s="51" t="n">
        <x:v>17306.483</x:v>
      </x:c>
      <x:c r="I1202" s="51" t="n">
        <x:v>17804.937</x:v>
      </x:c>
      <x:c r="J1202" s="51" t="n">
        <x:v>15974.648</x:v>
      </x:c>
      <x:c r="K1202" s="51" t="n">
        <x:v>18740.93</x:v>
      </x:c>
      <x:c r="L1202" s="52" t="n">
        <x:f>IFERROR(H1202/G1202-1,"")</x:f>
        <x:v>0.07504240012637275</x:v>
      </x:c>
      <x:c r="M1202" s="52" t="n">
        <x:f>IFERROR(I1202/H1202-1,"")</x:f>
        <x:v>0.02880157684262019</x:v>
      </x:c>
      <x:c r="N1202" s="52" t="n">
        <x:f>IFERROR(J1202/I1202-1,"")</x:f>
        <x:v>-0.1027967130689652</x:v>
      </x:c>
      <x:c r="O1202" s="52" t="n">
        <x:f>IFERROR(K1202/J1202-1,"")</x:f>
        <x:v>0.17316700812437325</x:v>
      </x:c>
      <x:c r="P1202" s="52" t="n">
        <x:f>IFERROR((K1202/G1202)^(1/4)-1,"")</x:f>
        <x:v>0.03872833316966284</x:v>
      </x:c>
      <x:c r="Q1202" s="51" t="n">
        <x:v>2517.577</x:v>
      </x:c>
      <x:c r="R1202" s="52" t="n">
        <x:f>IFERROR(Q1202/K1202,"")</x:f>
        <x:v>0.134335756016377</x:v>
      </x:c>
      <x:c r="S1202" s="53" t="n">
        <x:v>40330</x:v>
      </x:c>
      <x:c r="T1202" s="50" t="str">
        <x:v>EDINET_company_history</x:v>
      </x:c>
      <x:c r="U1202" s="50" t="str">
        <x:v>信越放送株式会社</x:v>
      </x:c>
      <x:c r="V1202" s="54" t="n">
        <x:v>0.3527</x:v>
      </x:c>
      <x:c r="W1202" s="50" t="str">
        <x:v>轟 一太</x:v>
      </x:c>
      <x:c r="X1202" s="50" t="b">
        <x:f>AND(COUNT(L1202:O1202)=4,L1202&gt;='設定'!$B$6,M1202&gt;='設定'!$B$6,N1202&gt;='設定'!$B$6,O1202&gt;='設定'!$B$6)</x:f>
        <x:v>0</x:v>
      </x:c>
      <x:c r="Y1202" s="50" t="b">
        <x:f>AND(COUNT(G1202:K1202)=5,P1202&gt;='設定'!$B$7)</x:f>
        <x:v>0</x:v>
      </x:c>
      <x:c r="Z1202" s="50" t="b">
        <x:f>AND(ISNUMBER(R1202),R1202&gt;='設定'!$B$8)</x:f>
        <x:v>1</x:v>
      </x:c>
      <x:c r="AA1202" s="50" t="b">
        <x:f>AND(ISNUMBER(S1202),S1202&gt;=DATE(YEAR('設定'!$B$10)-'設定'!$B$9,MONTH('設定'!$B$10),DAY('設定'!$B$10)))</x:f>
        <x:v>0</x:v>
      </x:c>
      <x:c r="AB1202" s="55" t="b">
        <x:v>0</x:v>
      </x:c>
      <x:c r="AC1202" s="55" t="b">
        <x:v>0</x:v>
      </x:c>
      <x:c r="AD1202" s="50" t="n">
        <x:f>IF(X1202,1,0)+IF(Z1202,1,0)+IF(AA1202,1,0)+IF(AB1202,1,0)</x:f>
        <x:v>1</x:v>
      </x:c>
      <x:c r="AE1202" s="50" t="n">
        <x:f>IF(Y1202,1,0)+IF(Z1202,1,0)+IF(AA1202,1,0)+IF(AB1202,1,0)</x:f>
        <x:v>1</x:v>
      </x:c>
      <x:c r="AF1202" s="50" t="n">
        <x:f>IF(Y1202,1,0)+IF(Z1202,1,0)+IF(AA1202,1,0)+IF(AC1202,1,0)</x:f>
        <x:v>1</x:v>
      </x:c>
      <x:c r="AG1202" s="53" t="n">
        <x:v>44348</x:v>
      </x:c>
      <x:c r="AH1202" s="50" t="str">
        <x:v>S100W5V1</x:v>
      </x:c>
      <x:c r="AI1202" s="50" t="str">
        <x:v>NetSalesSummaryOfBusinessResults</x:v>
      </x:c>
      <x:c r="AJ1202" s="50" t="str">
        <x:v>OperatingIncome</x:v>
      </x:c>
      <x:c r="AK1202" s="53" t="n">
        <x:v>45747</x:v>
      </x:c>
      <x:c r="AL1202" s="50" t="str">
        <x:v>365/365/365/366/365</x:v>
      </x:c>
      <x:c r="AM1202" s="51" t="n">
        <x:v>5810500</x:v>
      </x:c>
      <x:c r="AN1202" s="51" t="n">
        <x:v>2285</x:v>
      </x:c>
      <x:c r="AO1202" s="51" t="n">
        <x:f>IFERROR(AM1202*AN1202,"")</x:f>
        <x:v>13276992500</x:v>
      </x:c>
      <x:c r="AP1202" s="56" t="n">
        <x:f>IFERROR(AO1202/(K1202*1000000),"")</x:f>
        <x:v>0.7084489670469929</x:v>
      </x:c>
      <x:c r="AQ1202" s="57" t="n">
        <x:v>74822798.33333333</x:v>
      </x:c>
      <x:c r="AR1202" s="52" t="n">
        <x:v>0.3611520379783295</x:v>
      </x:c>
      <x:c r="AS1202" s="52" t="n">
        <x:v>-0.4580128656673097</x:v>
      </x:c>
      <x:c r="AT1202" s="55" t="b">
        <x:v>1</x:v>
      </x:c>
      <x:c r="AU1202" s="50"/>
      <x:c r="AV1202" s="58" t="n">
        <x:v>0.0997343880973941</x:v>
      </x:c>
      <x:c r="AW1202" s="50" t="n">
        <x:v>1237</x:v>
      </x:c>
      <x:c r="AX1202" s="50" t="str">
        <x:v>Core Moat</x:v>
      </x:c>
      <x:c r="AY1202" s="50" t="str">
        <x:v>目立つ機械的警告なし（定性確認は別途必要）</x:v>
      </x:c>
      <x:c r="AZ1202" s="59" t="str">
        <x:v>2025-06-26 13:37</x:v>
      </x:c>
      <x:c r="BA1202" s="53" t="n">
        <x:v>40330</x:v>
      </x:c>
      <x:c r="BB1202" s="50"/>
      <x:c r="BC1202" s="50"/>
      <x:c r="BD1202" s="50"/>
    </x:row>
    <x:row r="1203">
      <x:c r="A1203" s="50" t="n">
        <x:v>1202</x:v>
      </x:c>
      <x:c r="B1203" s="50" t="str">
        <x:v>5283</x:v>
      </x:c>
      <x:c r="C1203" s="50" t="str">
        <x:v>5283.T</x:v>
      </x:c>
      <x:c r="D1203" s="50" t="str">
        <x:v>TAKAMISAWA CO.,LTD.</x:v>
      </x:c>
      <x:c r="E1203" s="50" t="str">
        <x:v>Standard Market(Domestic)</x:v>
      </x:c>
      <x:c r="F1203" s="50" t="str">
        <x:v>Wholesale Trade</x:v>
      </x:c>
      <x:c r="G1203" s="51" t="n">
        <x:v>63270</x:v>
      </x:c>
      <x:c r="H1203" s="51" t="n">
        <x:v>63367</x:v>
      </x:c>
      <x:c r="I1203" s="51" t="n">
        <x:v>68946</x:v>
      </x:c>
      <x:c r="J1203" s="51" t="n">
        <x:v>71369</x:v>
      </x:c>
      <x:c r="K1203" s="51" t="n">
        <x:v>73567</x:v>
      </x:c>
      <x:c r="L1203" s="52" t="n">
        <x:f>IFERROR(H1203/G1203-1,"")</x:f>
        <x:v>0.0015331120594277436</x:v>
      </x:c>
      <x:c r="M1203" s="52" t="n">
        <x:f>IFERROR(I1203/H1203-1,"")</x:f>
        <x:v>0.08804267205327698</x:v>
      </x:c>
      <x:c r="N1203" s="52" t="n">
        <x:f>IFERROR(J1203/I1203-1,"")</x:f>
        <x:v>0.035143445595103406</x:v>
      </x:c>
      <x:c r="O1203" s="52" t="n">
        <x:f>IFERROR(K1203/J1203-1,"")</x:f>
        <x:v>0.030797685269514874</x:v>
      </x:c>
      <x:c r="P1203" s="52" t="n">
        <x:f>IFERROR((K1203/G1203)^(1/4)-1,"")</x:f>
        <x:v>0.038415836912946144</x:v>
      </x:c>
      <x:c r="Q1203" s="51" t="n">
        <x:v>1457</x:v>
      </x:c>
      <x:c r="R1203" s="52" t="n">
        <x:f>IFERROR(Q1203/K1203,"")</x:f>
        <x:v>0.019805075645330107</x:v>
      </x:c>
      <x:c r="S1203" s="53" t="n">
        <x:v>40269</x:v>
      </x:c>
      <x:c r="T1203" s="50" t="str">
        <x:v>EDINET_company_history</x:v>
      </x:c>
      <x:c r="U1203" s="50" t="str">
        <x:v>髙見澤 秀茂</x:v>
      </x:c>
      <x:c r="V1203" s="54" t="n">
        <x:v>0.1136</x:v>
      </x:c>
      <x:c r="W1203" s="50" t="str">
        <x:v>髙見澤 秀茂 / 髙見澤 雅人</x:v>
      </x:c>
      <x:c r="X1203" s="50" t="b">
        <x:f>AND(COUNT(L1203:O1203)=4,L1203&gt;='設定'!$B$6,M1203&gt;='設定'!$B$6,N1203&gt;='設定'!$B$6,O1203&gt;='設定'!$B$6)</x:f>
        <x:v>0</x:v>
      </x:c>
      <x:c r="Y1203" s="50" t="b">
        <x:f>AND(COUNT(G1203:K1203)=5,P1203&gt;='設定'!$B$7)</x:f>
        <x:v>0</x:v>
      </x:c>
      <x:c r="Z1203" s="50" t="b">
        <x:f>AND(ISNUMBER(R1203),R1203&gt;='設定'!$B$8)</x:f>
        <x:v>0</x:v>
      </x:c>
      <x:c r="AA1203" s="50" t="b">
        <x:f>AND(ISNUMBER(S1203),S1203&gt;=DATE(YEAR('設定'!$B$10)-'設定'!$B$9,MONTH('設定'!$B$10),DAY('設定'!$B$10)))</x:f>
        <x:v>0</x:v>
      </x:c>
      <x:c r="AB1203" s="55" t="b">
        <x:v>1</x:v>
      </x:c>
      <x:c r="AC1203" s="55" t="b">
        <x:v>1</x:v>
      </x:c>
      <x:c r="AD1203" s="50" t="n">
        <x:f>IF(X1203,1,0)+IF(Z1203,1,0)+IF(AA1203,1,0)+IF(AB1203,1,0)</x:f>
        <x:v>1</x:v>
      </x:c>
      <x:c r="AE1203" s="50" t="n">
        <x:f>IF(Y1203,1,0)+IF(Z1203,1,0)+IF(AA1203,1,0)+IF(AB1203,1,0)</x:f>
        <x:v>1</x:v>
      </x:c>
      <x:c r="AF1203" s="50" t="n">
        <x:f>IF(Y1203,1,0)+IF(Z1203,1,0)+IF(AA1203,1,0)+IF(AC1203,1,0)</x:f>
        <x:v>1</x:v>
      </x:c>
      <x:c r="AG1203" s="53" t="n">
        <x:v>44348</x:v>
      </x:c>
      <x:c r="AH1203" s="50" t="str">
        <x:v>S100WQGP</x:v>
      </x:c>
      <x:c r="AI1203" s="50" t="str">
        <x:v>NetSalesSummaryOfBusinessResults</x:v>
      </x:c>
      <x:c r="AJ1203" s="50" t="str">
        <x:v>OperatingIncome</x:v>
      </x:c>
      <x:c r="AK1203" s="53" t="n">
        <x:v>45838</x:v>
      </x:c>
      <x:c r="AL1203" s="50" t="str">
        <x:v>365/365/365/366/365</x:v>
      </x:c>
      <x:c r="AM1203" s="51" t="n">
        <x:v>1652100</x:v>
      </x:c>
      <x:c r="AN1203" s="51" t="n">
        <x:v>3145</x:v>
      </x:c>
      <x:c r="AO1203" s="51" t="n">
        <x:f>IFERROR(AM1203*AN1203,"")</x:f>
        <x:v>5195854500</x:v>
      </x:c>
      <x:c r="AP1203" s="56" t="n">
        <x:f>IFERROR(AO1203/(K1203*1000000),"")</x:f>
        <x:v>0.07062751641360936</x:v>
      </x:c>
      <x:c r="AQ1203" s="57" t="n">
        <x:v>3895175</x:v>
      </x:c>
      <x:c r="AR1203" s="52" t="n">
        <x:v>0.2183368094323022</x:v>
      </x:c>
      <x:c r="AS1203" s="52" t="n">
        <x:v>-0.3055517424736678</x:v>
      </x:c>
      <x:c r="AT1203" s="55" t="b">
        <x:v>0</x:v>
      </x:c>
      <x:c r="AU1203" s="50" t="str">
        <x:v>low_liquidity</x:v>
      </x:c>
      <x:c r="AV1203" s="58" t="n">
        <x:v>-0.1018074388793695</x:v>
      </x:c>
      <x:c r="AW1203" s="50" t="n">
        <x:v>2613</x:v>
      </x:c>
      <x:c r="AX1203" s="50" t="str">
        <x:v>Core Moat</x:v>
      </x:c>
      <x:c r="AY1203" s="50" t="str">
        <x:v>既存適格性フィルター不通過: low_liquidity / 60日平均売買代金2,000万円未満</x:v>
      </x:c>
      <x:c r="AZ1203" s="59" t="str">
        <x:v>2025-09-24 09:08</x:v>
      </x:c>
      <x:c r="BA1203" s="53" t="n">
        <x:v>40269</x:v>
      </x:c>
      <x:c r="BB1203" s="50" t="str">
        <x:v>髙見澤 秀茂</x:v>
      </x:c>
      <x:c r="BC1203" s="50"/>
      <x:c r="BD1203" s="50"/>
    </x:row>
    <x:row r="1204">
      <x:c r="A1204" s="50" t="n">
        <x:v>1203</x:v>
      </x:c>
      <x:c r="B1204" s="50" t="str">
        <x:v>7963</x:v>
      </x:c>
      <x:c r="C1204" s="50" t="str">
        <x:v>7963.T</x:v>
      </x:c>
      <x:c r="D1204" s="50" t="str">
        <x:v>KOKEN LTD.</x:v>
      </x:c>
      <x:c r="E1204" s="50" t="str">
        <x:v>Standard Market(Domestic)</x:v>
      </x:c>
      <x:c r="F1204" s="50" t="str">
        <x:v>Other Products</x:v>
      </x:c>
      <x:c r="G1204" s="51" t="n">
        <x:v>10203.319</x:v>
      </x:c>
      <x:c r="H1204" s="51" t="n">
        <x:v>10604.143</x:v>
      </x:c>
      <x:c r="I1204" s="51" t="n">
        <x:v>10587.126</x:v>
      </x:c>
      <x:c r="J1204" s="51" t="n">
        <x:v>10762.379</x:v>
      </x:c>
      <x:c r="K1204" s="51" t="n">
        <x:v>11857.057</x:v>
      </x:c>
      <x:c r="L1204" s="52" t="n">
        <x:f>IFERROR(H1204/G1204-1,"")</x:f>
        <x:v>0.03928368798427262</x:v>
      </x:c>
      <x:c r="M1204" s="52" t="n">
        <x:f>IFERROR(I1204/H1204-1,"")</x:f>
        <x:v>-0.0016047501434108824</x:v>
      </x:c>
      <x:c r="N1204" s="52" t="n">
        <x:f>IFERROR(J1204/I1204-1,"")</x:f>
        <x:v>0.016553406467439746</x:v>
      </x:c>
      <x:c r="O1204" s="52" t="n">
        <x:f>IFERROR(K1204/J1204-1,"")</x:f>
        <x:v>0.10171338511680372</x:v>
      </x:c>
      <x:c r="P1204" s="52" t="n">
        <x:f>IFERROR((K1204/G1204)^(1/4)-1,"")</x:f>
        <x:v>0.03826654571440424</x:v>
      </x:c>
      <x:c r="Q1204" s="51" t="n">
        <x:v>1271.614</x:v>
      </x:c>
      <x:c r="R1204" s="52" t="n">
        <x:f>IFERROR(Q1204/K1204,"")</x:f>
        <x:v>0.10724533077643128</x:v>
      </x:c>
      <x:c r="S1204" s="53" t="n">
        <x:v>38322</x:v>
      </x:c>
      <x:c r="T1204" s="50" t="str">
        <x:v>EDINET_company_history</x:v>
      </x:c>
      <x:c r="U1204" s="50" t="str">
        <x:v>公益財団法人酒井ＣＨＳ振興財団</x:v>
      </x:c>
      <x:c r="V1204" s="54" t="n">
        <x:v>0.1193</x:v>
      </x:c>
      <x:c r="W1204" s="50" t="str">
        <x:v>酒井 眞一 / 村川 勉 / 堀口 展也</x:v>
      </x:c>
      <x:c r="X1204" s="50" t="b">
        <x:f>AND(COUNT(L1204:O1204)=4,L1204&gt;='設定'!$B$6,M1204&gt;='設定'!$B$6,N1204&gt;='設定'!$B$6,O1204&gt;='設定'!$B$6)</x:f>
        <x:v>0</x:v>
      </x:c>
      <x:c r="Y1204" s="50" t="b">
        <x:f>AND(COUNT(G1204:K1204)=5,P1204&gt;='設定'!$B$7)</x:f>
        <x:v>0</x:v>
      </x:c>
      <x:c r="Z1204" s="50" t="b">
        <x:f>AND(ISNUMBER(R1204),R1204&gt;='設定'!$B$8)</x:f>
        <x:v>1</x:v>
      </x:c>
      <x:c r="AA1204" s="50" t="b">
        <x:f>AND(ISNUMBER(S1204),S1204&gt;=DATE(YEAR('設定'!$B$10)-'設定'!$B$9,MONTH('設定'!$B$10),DAY('設定'!$B$10)))</x:f>
        <x:v>0</x:v>
      </x:c>
      <x:c r="AB1204" s="55" t="b">
        <x:v>0</x:v>
      </x:c>
      <x:c r="AC1204" s="55" t="b">
        <x:v>0</x:v>
      </x:c>
      <x:c r="AD1204" s="50" t="n">
        <x:f>IF(X1204,1,0)+IF(Z1204,1,0)+IF(AA1204,1,0)+IF(AB1204,1,0)</x:f>
        <x:v>1</x:v>
      </x:c>
      <x:c r="AE1204" s="50" t="n">
        <x:f>IF(Y1204,1,0)+IF(Z1204,1,0)+IF(AA1204,1,0)+IF(AB1204,1,0)</x:f>
        <x:v>1</x:v>
      </x:c>
      <x:c r="AF1204" s="50" t="n">
        <x:f>IF(Y1204,1,0)+IF(Z1204,1,0)+IF(AA1204,1,0)+IF(AC1204,1,0)</x:f>
        <x:v>1</x:v>
      </x:c>
      <x:c r="AG1204" s="53" t="n">
        <x:v>44348</x:v>
      </x:c>
      <x:c r="AH1204" s="50" t="str">
        <x:v>S100XTH9</x:v>
      </x:c>
      <x:c r="AI1204" s="50" t="str">
        <x:v>NetSalesSummaryOfBusinessResults</x:v>
      </x:c>
      <x:c r="AJ1204" s="50" t="str">
        <x:v>OperatingIncome</x:v>
      </x:c>
      <x:c r="AK1204" s="53" t="n">
        <x:v>46022</x:v>
      </x:c>
      <x:c r="AL1204" s="50" t="str">
        <x:v>365/365/365/366/365</x:v>
      </x:c>
      <x:c r="AM1204" s="51" t="n">
        <x:v>5029903</x:v>
      </x:c>
      <x:c r="AN1204" s="51" t="n">
        <x:v>1790</x:v>
      </x:c>
      <x:c r="AO1204" s="51" t="n">
        <x:f>IFERROR(AM1204*AN1204,"")</x:f>
        <x:v>9003526370</x:v>
      </x:c>
      <x:c r="AP1204" s="56" t="n">
        <x:f>IFERROR(AO1204/(K1204*1000000),"")</x:f>
        <x:v>0.7593390476237063</x:v>
      </x:c>
      <x:c r="AQ1204" s="57" t="n">
        <x:v>31170030</x:v>
      </x:c>
      <x:c r="AR1204" s="52" t="n">
        <x:v>0.1615749328685012</x:v>
      </x:c>
      <x:c r="AS1204" s="52" t="n">
        <x:v>-0.1991324880133611</x:v>
      </x:c>
      <x:c r="AT1204" s="55" t="b">
        <x:v>1</x:v>
      </x:c>
      <x:c r="AU1204" s="50"/>
      <x:c r="AV1204" s="58" t="n">
        <x:v>0.1622676586881814</x:v>
      </x:c>
      <x:c r="AW1204" s="50" t="n">
        <x:v>890</x:v>
      </x:c>
      <x:c r="AX1204" s="50" t="str">
        <x:v>Discovery</x:v>
      </x:c>
      <x:c r="AY1204" s="50" t="str">
        <x:v>目立つ機械的警告なし（定性確認は別途必要）</x:v>
      </x:c>
      <x:c r="AZ1204" s="59" t="str">
        <x:v>2026-03-25 15:00</x:v>
      </x:c>
      <x:c r="BA1204" s="53" t="n">
        <x:v>38322</x:v>
      </x:c>
      <x:c r="BB1204" s="50"/>
      <x:c r="BC1204" s="50"/>
      <x:c r="BD1204" s="50"/>
    </x:row>
    <x:row r="1205">
      <x:c r="A1205" s="50" t="n">
        <x:v>1204</x:v>
      </x:c>
      <x:c r="B1205" s="50" t="str">
        <x:v>3104</x:v>
      </x:c>
      <x:c r="C1205" s="50" t="str">
        <x:v>3104.T</x:v>
      </x:c>
      <x:c r="D1205" s="50" t="str">
        <x:v>Fujibo Holdings,Inc.</x:v>
      </x:c>
      <x:c r="E1205" s="50" t="str">
        <x:v>Prime Market (Domestic)</x:v>
      </x:c>
      <x:c r="F1205" s="50" t="str">
        <x:v>Textiles and Apparels</x:v>
      </x:c>
      <x:c r="G1205" s="51" t="n">
        <x:v>36932</x:v>
      </x:c>
      <x:c r="H1205" s="51" t="n">
        <x:v>35916</x:v>
      </x:c>
      <x:c r="I1205" s="51" t="n">
        <x:v>37669</x:v>
      </x:c>
      <x:c r="J1205" s="51" t="n">
        <x:v>36108</x:v>
      </x:c>
      <x:c r="K1205" s="51" t="n">
        <x:v>42912</x:v>
      </x:c>
      <x:c r="L1205" s="52" t="n">
        <x:f>IFERROR(H1205/G1205-1,"")</x:f>
        <x:v>-0.027510018412217008</x:v>
      </x:c>
      <x:c r="M1205" s="52" t="n">
        <x:f>IFERROR(I1205/H1205-1,"")</x:f>
        <x:v>0.048808330549058976</x:v>
      </x:c>
      <x:c r="N1205" s="52" t="n">
        <x:f>IFERROR(J1205/I1205-1,"")</x:f>
        <x:v>-0.041439910801985724</x:v>
      </x:c>
      <x:c r="O1205" s="52" t="n">
        <x:f>IFERROR(K1205/J1205-1,"")</x:f>
        <x:v>0.18843469591226314</x:v>
      </x:c>
      <x:c r="P1205" s="52" t="n">
        <x:f>IFERROR((K1205/G1205)^(1/4)-1,"")</x:f>
        <x:v>0.03823097659829666</x:v>
      </x:c>
      <x:c r="Q1205" s="51" t="n">
        <x:v>6476</x:v>
      </x:c>
      <x:c r="R1205" s="52" t="n">
        <x:f>IFERROR(Q1205/K1205,"")</x:f>
        <x:v>0.15091349739000745</x:v>
      </x:c>
      <x:c r="S1205" s="53" t="n">
        <x:v>18019</x:v>
      </x:c>
      <x:c r="T1205" s="50" t="str">
        <x:v>EDINET_company_history</x:v>
      </x:c>
      <x:c r="U1205" s="50" t="str">
        <x:v>日本マスタートラスト信託銀行株式会社(信託口)</x:v>
      </x:c>
      <x:c r="V1205" s="54" t="n">
        <x:v>0.1173</x:v>
      </x:c>
      <x:c r="W1205" s="50" t="str">
        <x:v>井上 雅偉 / 豊岡 保雄 / 平野 治</x:v>
      </x:c>
      <x:c r="X1205" s="50" t="b">
        <x:f>AND(COUNT(L1205:O1205)=4,L1205&gt;='設定'!$B$6,M1205&gt;='設定'!$B$6,N1205&gt;='設定'!$B$6,O1205&gt;='設定'!$B$6)</x:f>
        <x:v>0</x:v>
      </x:c>
      <x:c r="Y1205" s="50" t="b">
        <x:f>AND(COUNT(G1205:K1205)=5,P1205&gt;='設定'!$B$7)</x:f>
        <x:v>0</x:v>
      </x:c>
      <x:c r="Z1205" s="50" t="b">
        <x:f>AND(ISNUMBER(R1205),R1205&gt;='設定'!$B$8)</x:f>
        <x:v>1</x:v>
      </x:c>
      <x:c r="AA1205" s="50" t="b">
        <x:f>AND(ISNUMBER(S1205),S1205&gt;=DATE(YEAR('設定'!$B$10)-'設定'!$B$9,MONTH('設定'!$B$10),DAY('設定'!$B$10)))</x:f>
        <x:v>0</x:v>
      </x:c>
      <x:c r="AB1205" s="55" t="b">
        <x:v>0</x:v>
      </x:c>
      <x:c r="AC1205" s="55" t="b">
        <x:v>0</x:v>
      </x:c>
      <x:c r="AD1205" s="50" t="n">
        <x:f>IF(X1205,1,0)+IF(Z1205,1,0)+IF(AA1205,1,0)+IF(AB1205,1,0)</x:f>
        <x:v>1</x:v>
      </x:c>
      <x:c r="AE1205" s="50" t="n">
        <x:f>IF(Y1205,1,0)+IF(Z1205,1,0)+IF(AA1205,1,0)+IF(AB1205,1,0)</x:f>
        <x:v>1</x:v>
      </x:c>
      <x:c r="AF1205" s="50" t="n">
        <x:f>IF(Y1205,1,0)+IF(Z1205,1,0)+IF(AA1205,1,0)+IF(AC1205,1,0)</x:f>
        <x:v>1</x:v>
      </x:c>
      <x:c r="AG1205" s="53" t="n">
        <x:v>44348</x:v>
      </x:c>
      <x:c r="AH1205" s="50" t="str">
        <x:v>S100W5BI</x:v>
      </x:c>
      <x:c r="AI1205" s="50" t="str">
        <x:v>NetSalesSummaryOfBusinessResults</x:v>
      </x:c>
      <x:c r="AJ1205" s="50" t="str">
        <x:v>OperatingIncome</x:v>
      </x:c>
      <x:c r="AK1205" s="53" t="n">
        <x:v>45747</x:v>
      </x:c>
      <x:c r="AL1205" s="50" t="str">
        <x:v>365/365/365/366/365</x:v>
      </x:c>
      <x:c r="AM1205" s="51" t="n">
        <x:v>11343300</x:v>
      </x:c>
      <x:c r="AN1205" s="51" t="n">
        <x:v>4065</x:v>
      </x:c>
      <x:c r="AO1205" s="51" t="n">
        <x:f>IFERROR(AM1205*AN1205,"")</x:f>
        <x:v>46110514500</x:v>
      </x:c>
      <x:c r="AP1205" s="56" t="n">
        <x:f>IFERROR(AO1205/(K1205*1000000),"")</x:f>
        <x:v>1.0745365981543624</x:v>
      </x:c>
      <x:c r="AQ1205" s="57" t="n">
        <x:v>1066016735.740153</x:v>
      </x:c>
      <x:c r="AR1205" s="52" t="n">
        <x:v>0.3138277189044566</x:v>
      </x:c>
      <x:c r="AS1205" s="52" t="n">
        <x:v>-0.3265776479753893</x:v>
      </x:c>
      <x:c r="AT1205" s="55" t="b">
        <x:v>1</x:v>
      </x:c>
      <x:c r="AU1205" s="50"/>
      <x:c r="AV1205" s="58" t="n">
        <x:v>0.2411921306385742</x:v>
      </x:c>
      <x:c r="AW1205" s="50" t="n">
        <x:v>577</x:v>
      </x:c>
      <x:c r="AX1205" s="50" t="str">
        <x:v>Core Moat</x:v>
      </x:c>
      <x:c r="AY1205" s="50" t="str">
        <x:v>目立つ機械的警告なし（定性確認は別途必要）</x:v>
      </x:c>
      <x:c r="AZ1205" s="59" t="str">
        <x:v>2025-06-25 11:45</x:v>
      </x:c>
      <x:c r="BA1205" s="53" t="n">
        <x:v>18019</x:v>
      </x:c>
      <x:c r="BB1205" s="50"/>
      <x:c r="BC1205" s="50"/>
      <x:c r="BD1205" s="50" t="str">
        <x:v>TOPIX Small 2</x:v>
      </x:c>
    </x:row>
    <x:row r="1206">
      <x:c r="A1206" s="50" t="n">
        <x:v>1205</x:v>
      </x:c>
      <x:c r="B1206" s="50" t="str">
        <x:v>9438</x:v>
      </x:c>
      <x:c r="C1206" s="50" t="str">
        <x:v>9438.T</x:v>
      </x:c>
      <x:c r="D1206" s="50" t="str">
        <x:v>MTI Ltd.</x:v>
      </x:c>
      <x:c r="E1206" s="50" t="str">
        <x:v>Prime Market (Domestic)</x:v>
      </x:c>
      <x:c r="F1206" s="50" t="str">
        <x:v>Information &amp; Communication</x:v>
      </x:c>
      <x:c r="G1206" s="51" t="n">
        <x:v>25743.006</x:v>
      </x:c>
      <x:c r="H1206" s="51" t="n">
        <x:v>26479.31</x:v>
      </x:c>
      <x:c r="I1206" s="51" t="n">
        <x:v>26798.991</x:v>
      </x:c>
      <x:c r="J1206" s="51" t="n">
        <x:v>27669.161</x:v>
      </x:c>
      <x:c r="K1206" s="51" t="n">
        <x:v>29910.94</x:v>
      </x:c>
      <x:c r="L1206" s="52" t="n">
        <x:f>IFERROR(H1206/G1206-1,"")</x:f>
        <x:v>0.028602098760339034</x:v>
      </x:c>
      <x:c r="M1206" s="52" t="n">
        <x:f>IFERROR(I1206/H1206-1,"")</x:f>
        <x:v>0.012072859904582067</x:v>
      </x:c>
      <x:c r="N1206" s="52" t="n">
        <x:f>IFERROR(J1206/I1206-1,"")</x:f>
        <x:v>0.032470252331515015</x:v>
      </x:c>
      <x:c r="O1206" s="52" t="n">
        <x:f>IFERROR(K1206/J1206-1,"")</x:f>
        <x:v>0.08102085205980769</x:v>
      </x:c>
      <x:c r="P1206" s="52" t="n">
        <x:f>IFERROR((K1206/G1206)^(1/4)-1,"")</x:f>
        <x:v>0.03822791330470188</x:v>
      </x:c>
      <x:c r="Q1206" s="51" t="n">
        <x:v>2946.195</x:v>
      </x:c>
      <x:c r="R1206" s="52" t="n">
        <x:f>IFERROR(Q1206/K1206,"")</x:f>
        <x:v>0.09849891043210278</x:v>
      </x:c>
      <x:c r="S1206" s="53" t="n">
        <x:v>40269</x:v>
      </x:c>
      <x:c r="T1206" s="50" t="str">
        <x:v>EDINET_company_history</x:v>
      </x:c>
      <x:c r="U1206" s="50" t="str">
        <x:v>前 多 俊 宏</x:v>
      </x:c>
      <x:c r="V1206" s="54" t="n">
        <x:v>0.2141</x:v>
      </x:c>
      <x:c r="W1206" s="50" t="str">
        <x:v>前 多 俊 宏 / 泉 博 史</x:v>
      </x:c>
      <x:c r="X1206" s="50" t="b">
        <x:f>AND(COUNT(L1206:O1206)=4,L1206&gt;='設定'!$B$6,M1206&gt;='設定'!$B$6,N1206&gt;='設定'!$B$6,O1206&gt;='設定'!$B$6)</x:f>
        <x:v>0</x:v>
      </x:c>
      <x:c r="Y1206" s="50" t="b">
        <x:f>AND(COUNT(G1206:K1206)=5,P1206&gt;='設定'!$B$7)</x:f>
        <x:v>0</x:v>
      </x:c>
      <x:c r="Z1206" s="50" t="b">
        <x:f>AND(ISNUMBER(R1206),R1206&gt;='設定'!$B$8)</x:f>
        <x:v>0</x:v>
      </x:c>
      <x:c r="AA1206" s="50" t="b">
        <x:f>AND(ISNUMBER(S1206),S1206&gt;=DATE(YEAR('設定'!$B$10)-'設定'!$B$9,MONTH('設定'!$B$10),DAY('設定'!$B$10)))</x:f>
        <x:v>0</x:v>
      </x:c>
      <x:c r="AB1206" s="55" t="b">
        <x:v>1</x:v>
      </x:c>
      <x:c r="AC1206" s="55" t="b">
        <x:v>1</x:v>
      </x:c>
      <x:c r="AD1206" s="50" t="n">
        <x:f>IF(X1206,1,0)+IF(Z1206,1,0)+IF(AA1206,1,0)+IF(AB1206,1,0)</x:f>
        <x:v>1</x:v>
      </x:c>
      <x:c r="AE1206" s="50" t="n">
        <x:f>IF(Y1206,1,0)+IF(Z1206,1,0)+IF(AA1206,1,0)+IF(AB1206,1,0)</x:f>
        <x:v>1</x:v>
      </x:c>
      <x:c r="AF1206" s="50" t="n">
        <x:f>IF(Y1206,1,0)+IF(Z1206,1,0)+IF(AA1206,1,0)+IF(AC1206,1,0)</x:f>
        <x:v>1</x:v>
      </x:c>
      <x:c r="AG1206" s="53" t="n">
        <x:v>44348</x:v>
      </x:c>
      <x:c r="AH1206" s="50" t="str">
        <x:v>S100XBLK</x:v>
      </x:c>
      <x:c r="AI1206" s="50" t="str">
        <x:v>NetSalesSummaryOfBusinessResults</x:v>
      </x:c>
      <x:c r="AJ1206" s="50" t="str">
        <x:v>OperatingIncome</x:v>
      </x:c>
      <x:c r="AK1206" s="53" t="n">
        <x:v>45930</x:v>
      </x:c>
      <x:c r="AL1206" s="50" t="str">
        <x:v>365/365/365/366/365</x:v>
      </x:c>
      <x:c r="AM1206" s="51" t="n">
        <x:v>55015100</x:v>
      </x:c>
      <x:c r="AN1206" s="51" t="n">
        <x:v>566</x:v>
      </x:c>
      <x:c r="AO1206" s="51" t="n">
        <x:f>IFERROR(AM1206*AN1206,"")</x:f>
        <x:v>31138546600</x:v>
      </x:c>
      <x:c r="AP1206" s="56" t="n">
        <x:f>IFERROR(AO1206/(K1206*1000000),"")</x:f>
        <x:v>1.0410420601960353</x:v>
      </x:c>
      <x:c r="AQ1206" s="57" t="n">
        <x:v>32933113.333333332</x:v>
      </x:c>
      <x:c r="AR1206" s="52" t="n">
        <x:v>0.3902230854602707</x:v>
      </x:c>
      <x:c r="AS1206" s="52" t="n">
        <x:v>-0.555414169395118</x:v>
      </x:c>
      <x:c r="AT1206" s="55" t="b">
        <x:v>1</x:v>
      </x:c>
      <x:c r="AU1206" s="50"/>
      <x:c r="AV1206" s="58" t="n">
        <x:v>0.0133281939670298</x:v>
      </x:c>
      <x:c r="AW1206" s="50" t="n">
        <x:v>1767</x:v>
      </x:c>
      <x:c r="AX1206" s="50" t="str">
        <x:v>Discovery</x:v>
      </x:c>
      <x:c r="AY1206" s="50" t="str">
        <x:v>目立つ機械的警告なし（定性確認は別途必要）</x:v>
      </x:c>
      <x:c r="AZ1206" s="59" t="str">
        <x:v>2025-12-19 14:00</x:v>
      </x:c>
      <x:c r="BA1206" s="53" t="n">
        <x:v>40269</x:v>
      </x:c>
      <x:c r="BB1206" s="50" t="str">
        <x:v>前 多 俊 宏</x:v>
      </x:c>
      <x:c r="BC1206" s="50"/>
      <x:c r="BD1206" s="50" t="str">
        <x:v>TOPIX Small 2</x:v>
      </x:c>
    </x:row>
    <x:row r="1207">
      <x:c r="A1207" s="50" t="n">
        <x:v>1206</x:v>
      </x:c>
      <x:c r="B1207" s="50" t="str">
        <x:v>9735</x:v>
      </x:c>
      <x:c r="C1207" s="50" t="str">
        <x:v>9735.T</x:v>
      </x:c>
      <x:c r="D1207" s="50" t="str">
        <x:v>SECOM CO.,LTD.</x:v>
      </x:c>
      <x:c r="E1207" s="50" t="str">
        <x:v>Prime Market (Domestic)</x:v>
      </x:c>
      <x:c r="F1207" s="50" t="str">
        <x:v>Services</x:v>
      </x:c>
      <x:c r="G1207" s="51" t="n">
        <x:v>1035898</x:v>
      </x:c>
      <x:c r="H1207" s="51" t="n">
        <x:v>1049859</x:v>
      </x:c>
      <x:c r="I1207" s="51" t="n">
        <x:v>1101307</x:v>
      </x:c>
      <x:c r="J1207" s="51" t="n">
        <x:v>1154740</x:v>
      </x:c>
      <x:c r="K1207" s="51" t="n">
        <x:v>1199942</x:v>
      </x:c>
      <x:c r="L1207" s="52" t="n">
        <x:f>IFERROR(H1207/G1207-1,"")</x:f>
        <x:v>0.013477195631230066</x:v>
      </x:c>
      <x:c r="M1207" s="52" t="n">
        <x:f>IFERROR(I1207/H1207-1,"")</x:f>
        <x:v>0.049004675865997216</x:v>
      </x:c>
      <x:c r="N1207" s="52" t="n">
        <x:f>IFERROR(J1207/I1207-1,"")</x:f>
        <x:v>0.04851780656983018</x:v>
      </x:c>
      <x:c r="O1207" s="52" t="n">
        <x:f>IFERROR(K1207/J1207-1,"")</x:f>
        <x:v>0.03914474253944622</x:v>
      </x:c>
      <x:c r="P1207" s="52" t="n">
        <x:f>IFERROR((K1207/G1207)^(1/4)-1,"")</x:f>
        <x:v>0.03743480721089387</x:v>
      </x:c>
      <x:c r="Q1207" s="51" t="n">
        <x:v>144297</x:v>
      </x:c>
      <x:c r="R1207" s="52" t="n">
        <x:f>IFERROR(Q1207/K1207,"")</x:f>
        <x:v>0.1202533122434251</x:v>
      </x:c>
      <x:c r="S1207" s="53" t="n">
        <x:v>27181</x:v>
      </x:c>
      <x:c r="T1207" s="50" t="str">
        <x:v>EDINET_company_history</x:v>
      </x:c>
      <x:c r="U1207" s="50" t="str">
        <x:v>日本マスタートラスト信託銀行株式会社(信託口)</x:v>
      </x:c>
      <x:c r="V1207" s="54" t="n">
        <x:v>0.2256</x:v>
      </x:c>
      <x:c r="W1207" s="50" t="str">
        <x:v>吉 田 保 幸</x:v>
      </x:c>
      <x:c r="X1207" s="50" t="b">
        <x:f>AND(COUNT(L1207:O1207)=4,L1207&gt;='設定'!$B$6,M1207&gt;='設定'!$B$6,N1207&gt;='設定'!$B$6,O1207&gt;='設定'!$B$6)</x:f>
        <x:v>0</x:v>
      </x:c>
      <x:c r="Y1207" s="50" t="b">
        <x:f>AND(COUNT(G1207:K1207)=5,P1207&gt;='設定'!$B$7)</x:f>
        <x:v>0</x:v>
      </x:c>
      <x:c r="Z1207" s="50" t="b">
        <x:f>AND(ISNUMBER(R1207),R1207&gt;='設定'!$B$8)</x:f>
        <x:v>1</x:v>
      </x:c>
      <x:c r="AA1207" s="50" t="b">
        <x:f>AND(ISNUMBER(S1207),S1207&gt;=DATE(YEAR('設定'!$B$10)-'設定'!$B$9,MONTH('設定'!$B$10),DAY('設定'!$B$10)))</x:f>
        <x:v>0</x:v>
      </x:c>
      <x:c r="AB1207" s="55" t="b">
        <x:v>0</x:v>
      </x:c>
      <x:c r="AC1207" s="55" t="b">
        <x:v>0</x:v>
      </x:c>
      <x:c r="AD1207" s="50" t="n">
        <x:f>IF(X1207,1,0)+IF(Z1207,1,0)+IF(AA1207,1,0)+IF(AB1207,1,0)</x:f>
        <x:v>1</x:v>
      </x:c>
      <x:c r="AE1207" s="50" t="n">
        <x:f>IF(Y1207,1,0)+IF(Z1207,1,0)+IF(AA1207,1,0)+IF(AB1207,1,0)</x:f>
        <x:v>1</x:v>
      </x:c>
      <x:c r="AF1207" s="50" t="n">
        <x:f>IF(Y1207,1,0)+IF(Z1207,1,0)+IF(AA1207,1,0)+IF(AC1207,1,0)</x:f>
        <x:v>1</x:v>
      </x:c>
      <x:c r="AG1207" s="53" t="n">
        <x:v>44348</x:v>
      </x:c>
      <x:c r="AH1207" s="50" t="str">
        <x:v>S100W3TS</x:v>
      </x:c>
      <x:c r="AI1207" s="50" t="str">
        <x:v>NetSalesSummaryOfBusinessResults</x:v>
      </x:c>
      <x:c r="AJ1207" s="50" t="str">
        <x:v>OperatingIncome</x:v>
      </x:c>
      <x:c r="AK1207" s="53" t="n">
        <x:v>45747</x:v>
      </x:c>
      <x:c r="AL1207" s="50" t="str">
        <x:v>365/365/365/366/365</x:v>
      </x:c>
      <x:c r="AM1207" s="51" t="n">
        <x:v>415674096</x:v>
      </x:c>
      <x:c r="AN1207" s="51" t="n">
        <x:v>6392</x:v>
      </x:c>
      <x:c r="AO1207" s="51" t="n">
        <x:f>IFERROR(AM1207*AN1207,"")</x:f>
        <x:v>2656988821632</x:v>
      </x:c>
      <x:c r="AP1207" s="56" t="n">
        <x:f>IFERROR(AO1207/(K1207*1000000),"")</x:f>
        <x:v>2.214264374138083</x:v>
      </x:c>
      <x:c r="AQ1207" s="57" t="n">
        <x:v>7809239985</x:v>
      </x:c>
      <x:c r="AR1207" s="52" t="n">
        <x:v>0.2030987866109585</x:v>
      </x:c>
      <x:c r="AS1207" s="52" t="n">
        <x:v>-0.253798246192586</x:v>
      </x:c>
      <x:c r="AT1207" s="55" t="b">
        <x:v>1</x:v>
      </x:c>
      <x:c r="AU1207" s="50"/>
      <x:c r="AV1207" s="58" t="n">
        <x:v>0.0769584134284209</x:v>
      </x:c>
      <x:c r="AW1207" s="50" t="n">
        <x:v>1354</x:v>
      </x:c>
      <x:c r="AX1207" s="50" t="str">
        <x:v>Core Moat</x:v>
      </x:c>
      <x:c r="AY1207" s="50" t="str">
        <x:v>目立つ機械的警告なし（定性確認は別途必要）</x:v>
      </x:c>
      <x:c r="AZ1207" s="59" t="str">
        <x:v>2025-06-25 15:33</x:v>
      </x:c>
      <x:c r="BA1207" s="53" t="n">
        <x:v>27181</x:v>
      </x:c>
      <x:c r="BB1207" s="50"/>
      <x:c r="BC1207" s="50"/>
      <x:c r="BD1207" s="50" t="str">
        <x:v>TOPIX Large70</x:v>
      </x:c>
    </x:row>
    <x:row r="1208">
      <x:c r="A1208" s="50" t="n">
        <x:v>1207</x:v>
      </x:c>
      <x:c r="B1208" s="50" t="str">
        <x:v>9506</x:v>
      </x:c>
      <x:c r="C1208" s="50" t="str">
        <x:v>9506.T</x:v>
      </x:c>
      <x:c r="D1208" s="50" t="str">
        <x:v>Tohoku Electric Power Company,Incorporated</x:v>
      </x:c>
      <x:c r="E1208" s="50" t="str">
        <x:v>Prime Market (Domestic)</x:v>
      </x:c>
      <x:c r="F1208" s="50" t="str">
        <x:v>Electric Power and Gas</x:v>
      </x:c>
      <x:c r="G1208" s="51" t="n">
        <x:v>2286803</x:v>
      </x:c>
      <x:c r="H1208" s="51" t="n">
        <x:v>2104448</x:v>
      </x:c>
      <x:c r="I1208" s="51" t="n">
        <x:v>3007204</x:v>
      </x:c>
      <x:c r="J1208" s="51" t="n">
        <x:v>2817813</x:v>
      </x:c>
      <x:c r="K1208" s="51" t="n">
        <x:v>2644912</x:v>
      </x:c>
      <x:c r="L1208" s="52" t="n">
        <x:f>IFERROR(H1208/G1208-1,"")</x:f>
        <x:v>-0.0797423302313317</x:v>
      </x:c>
      <x:c r="M1208" s="52" t="n">
        <x:f>IFERROR(I1208/H1208-1,"")</x:f>
        <x:v>0.4289751991971291</x:v>
      </x:c>
      <x:c r="N1208" s="52" t="n">
        <x:f>IFERROR(J1208/I1208-1,"")</x:f>
        <x:v>-0.06297909952234704</x:v>
      </x:c>
      <x:c r="O1208" s="52" t="n">
        <x:f>IFERROR(K1208/J1208-1,"")</x:f>
        <x:v>-0.06135999798425229</x:v>
      </x:c>
      <x:c r="P1208" s="52" t="n">
        <x:f>IFERROR((K1208/G1208)^(1/4)-1,"")</x:f>
        <x:v>0.03704026364493784</x:v>
      </x:c>
      <x:c r="Q1208" s="51" t="n">
        <x:v>280332</x:v>
      </x:c>
      <x:c r="R1208" s="52" t="n">
        <x:f>IFERROR(Q1208/K1208,"")</x:f>
        <x:v>0.10598915956372083</x:v>
      </x:c>
      <x:c r="S1208" s="53" t="n">
        <x:v>18902</x:v>
      </x:c>
      <x:c r="T1208" s="50" t="str">
        <x:v>EDINET_company_history</x:v>
      </x:c>
      <x:c r="U1208" s="50" t="str">
        <x:v>日本マスタートラスト信託銀行株式会社(信託口)</x:v>
      </x:c>
      <x:c r="V1208" s="54" t="n">
        <x:v>0.145</x:v>
      </x:c>
      <x:c r="W1208" s="50" t="str">
        <x:v>樋 口 康 二 郎 / 石 山 一 弘 / 砂 子 田 智 / 金 澤 定 男</x:v>
      </x:c>
      <x:c r="X1208" s="50" t="b">
        <x:f>AND(COUNT(L1208:O1208)=4,L1208&gt;='設定'!$B$6,M1208&gt;='設定'!$B$6,N1208&gt;='設定'!$B$6,O1208&gt;='設定'!$B$6)</x:f>
        <x:v>0</x:v>
      </x:c>
      <x:c r="Y1208" s="50" t="b">
        <x:f>AND(COUNT(G1208:K1208)=5,P1208&gt;='設定'!$B$7)</x:f>
        <x:v>0</x:v>
      </x:c>
      <x:c r="Z1208" s="50" t="b">
        <x:f>AND(ISNUMBER(R1208),R1208&gt;='設定'!$B$8)</x:f>
        <x:v>1</x:v>
      </x:c>
      <x:c r="AA1208" s="50" t="b">
        <x:f>AND(ISNUMBER(S1208),S1208&gt;=DATE(YEAR('設定'!$B$10)-'設定'!$B$9,MONTH('設定'!$B$10),DAY('設定'!$B$10)))</x:f>
        <x:v>0</x:v>
      </x:c>
      <x:c r="AB1208" s="55" t="b">
        <x:v>0</x:v>
      </x:c>
      <x:c r="AC1208" s="55" t="b">
        <x:v>0</x:v>
      </x:c>
      <x:c r="AD1208" s="50" t="n">
        <x:f>IF(X1208,1,0)+IF(Z1208,1,0)+IF(AA1208,1,0)+IF(AB1208,1,0)</x:f>
        <x:v>1</x:v>
      </x:c>
      <x:c r="AE1208" s="50" t="n">
        <x:f>IF(Y1208,1,0)+IF(Z1208,1,0)+IF(AA1208,1,0)+IF(AB1208,1,0)</x:f>
        <x:v>1</x:v>
      </x:c>
      <x:c r="AF1208" s="50" t="n">
        <x:f>IF(Y1208,1,0)+IF(Z1208,1,0)+IF(AA1208,1,0)+IF(AC1208,1,0)</x:f>
        <x:v>1</x:v>
      </x:c>
      <x:c r="AG1208" s="53" t="n">
        <x:v>44348</x:v>
      </x:c>
      <x:c r="AH1208" s="50" t="str">
        <x:v>S100W1ER</x:v>
      </x:c>
      <x:c r="AI1208" s="50" t="str">
        <x:v>NetSalesSummaryOfBusinessResults</x:v>
      </x:c>
      <x:c r="AJ1208" s="50" t="str">
        <x:v>OperatingIncome</x:v>
      </x:c>
      <x:c r="AK1208" s="53" t="n">
        <x:v>45747</x:v>
      </x:c>
      <x:c r="AL1208" s="50" t="str">
        <x:v>365/365/365/366/365</x:v>
      </x:c>
      <x:c r="AM1208" s="51" t="n">
        <x:v>501089685</x:v>
      </x:c>
      <x:c r="AN1208" s="51" t="n">
        <x:v>989.5</x:v>
      </x:c>
      <x:c r="AO1208" s="51" t="n">
        <x:f>IFERROR(AM1208*AN1208,"")</x:f>
        <x:v>495828243307.5</x:v>
      </x:c>
      <x:c r="AP1208" s="56" t="n">
        <x:f>IFERROR(AO1208/(K1208*1000000),"")</x:f>
        <x:v>0.18746493014039786</x:v>
      </x:c>
      <x:c r="AQ1208" s="57" t="n">
        <x:v>2941860844.8057046</x:v>
      </x:c>
      <x:c r="AR1208" s="52" t="n">
        <x:v>0.3078196093117964</x:v>
      </x:c>
      <x:c r="AS1208" s="52" t="n">
        <x:v>-0.4131589916779594</x:v>
      </x:c>
      <x:c r="AT1208" s="55" t="b">
        <x:v>1</x:v>
      </x:c>
      <x:c r="AU1208" s="50"/>
      <x:c r="AV1208" s="58" t="n">
        <x:v>0.0515340826626778</x:v>
      </x:c>
      <x:c r="AW1208" s="50" t="n">
        <x:v>1506</x:v>
      </x:c>
      <x:c r="AX1208" s="50" t="str">
        <x:v>Future Moat</x:v>
      </x:c>
      <x:c r="AY1208" s="50" t="str">
        <x:v>目立つ機械的警告なし（定性確認は別途必要）</x:v>
      </x:c>
      <x:c r="AZ1208" s="59" t="str">
        <x:v>2025-06-24 13:57</x:v>
      </x:c>
      <x:c r="BA1208" s="53" t="n">
        <x:v>18902</x:v>
      </x:c>
      <x:c r="BB1208" s="50"/>
      <x:c r="BC1208" s="50"/>
      <x:c r="BD1208" s="50" t="str">
        <x:v>TOPIX Mid400</x:v>
      </x:c>
    </x:row>
    <x:row r="1209">
      <x:c r="A1209" s="50" t="n">
        <x:v>1208</x:v>
      </x:c>
      <x:c r="B1209" s="50" t="str">
        <x:v>4356</x:v>
      </x:c>
      <x:c r="C1209" s="50" t="str">
        <x:v>4356.T</x:v>
      </x:c>
      <x:c r="D1209" s="50" t="str">
        <x:v>APPLIED TECHNOLOGY CO.,LTD.</x:v>
      </x:c>
      <x:c r="E1209" s="50" t="str">
        <x:v>Standard Market(Domestic)</x:v>
      </x:c>
      <x:c r="F1209" s="50" t="str">
        <x:v>Information &amp; Communication</x:v>
      </x:c>
      <x:c r="G1209" s="51" t="n">
        <x:v>6447.052</x:v>
      </x:c>
      <x:c r="H1209" s="51" t="n">
        <x:v>7075.676</x:v>
      </x:c>
      <x:c r="I1209" s="51" t="n">
        <x:v>7419.439</x:v>
      </x:c>
      <x:c r="J1209" s="51" t="n">
        <x:v>7837.811</x:v>
      </x:c>
      <x:c r="K1209" s="51" t="n">
        <x:v>7454.059</x:v>
      </x:c>
      <x:c r="L1209" s="52" t="n">
        <x:f>IFERROR(H1209/G1209-1,"")</x:f>
        <x:v>0.09750565064466676</x:v>
      </x:c>
      <x:c r="M1209" s="52" t="n">
        <x:f>IFERROR(I1209/H1209-1,"")</x:f>
        <x:v>0.04858376782656526</x:v>
      </x:c>
      <x:c r="N1209" s="52" t="n">
        <x:f>IFERROR(J1209/I1209-1,"")</x:f>
        <x:v>0.05638862992201954</x:v>
      </x:c>
      <x:c r="O1209" s="52" t="n">
        <x:f>IFERROR(K1209/J1209-1,"")</x:f>
        <x:v>-0.048961629720338906</x:v>
      </x:c>
      <x:c r="P1209" s="52" t="n">
        <x:f>IFERROR((K1209/G1209)^(1/4)-1,"")</x:f>
        <x:v>0.036950232242369374</x:v>
      </x:c>
      <x:c r="Q1209" s="51" t="n">
        <x:v>1199.878</x:v>
      </x:c>
      <x:c r="R1209" s="52" t="n">
        <x:f>IFERROR(Q1209/K1209,"")</x:f>
        <x:v>0.16096974816002932</x:v>
      </x:c>
      <x:c r="S1209" s="53" t="n">
        <x:v>44348</x:v>
      </x:c>
      <x:c r="T1209" s="50" t="str">
        <x:v>not_identified_before_local_window</x:v>
      </x:c>
      <x:c r="U1209" s="50" t="str">
        <x:v>トランス・コスモス株式会社</x:v>
      </x:c>
      <x:c r="V1209" s="54" t="n">
        <x:v>0.6022</x:v>
      </x:c>
      <x:c r="W1209" s="50" t="str">
        <x:v>船 橋 俊 郎 / 小 西 貴 裕</x:v>
      </x:c>
      <x:c r="X1209" s="50" t="b">
        <x:f>AND(COUNT(L1209:O1209)=4,L1209&gt;='設定'!$B$6,M1209&gt;='設定'!$B$6,N1209&gt;='設定'!$B$6,O1209&gt;='設定'!$B$6)</x:f>
        <x:v>0</x:v>
      </x:c>
      <x:c r="Y1209" s="50" t="b">
        <x:f>AND(COUNT(G1209:K1209)=5,P1209&gt;='設定'!$B$7)</x:f>
        <x:v>0</x:v>
      </x:c>
      <x:c r="Z1209" s="50" t="b">
        <x:f>AND(ISNUMBER(R1209),R1209&gt;='設定'!$B$8)</x:f>
        <x:v>1</x:v>
      </x:c>
      <x:c r="AA1209" s="50" t="b">
        <x:f>AND(ISNUMBER(S1209),S1209&gt;=DATE(YEAR('設定'!$B$10)-'設定'!$B$9,MONTH('設定'!$B$10),DAY('設定'!$B$10)))</x:f>
        <x:v>0</x:v>
      </x:c>
      <x:c r="AB1209" s="55" t="b">
        <x:v>0</x:v>
      </x:c>
      <x:c r="AC1209" s="55" t="b">
        <x:v>0</x:v>
      </x:c>
      <x:c r="AD1209" s="50" t="n">
        <x:f>IF(X1209,1,0)+IF(Z1209,1,0)+IF(AA1209,1,0)+IF(AB1209,1,0)</x:f>
        <x:v>1</x:v>
      </x:c>
      <x:c r="AE1209" s="50" t="n">
        <x:f>IF(Y1209,1,0)+IF(Z1209,1,0)+IF(AA1209,1,0)+IF(AB1209,1,0)</x:f>
        <x:v>1</x:v>
      </x:c>
      <x:c r="AF1209" s="50" t="n">
        <x:f>IF(Y1209,1,0)+IF(Z1209,1,0)+IF(AA1209,1,0)+IF(AC1209,1,0)</x:f>
        <x:v>1</x:v>
      </x:c>
      <x:c r="AG1209" s="53" t="n">
        <x:v>44348</x:v>
      </x:c>
      <x:c r="AH1209" s="50" t="str">
        <x:v>S100XSUL</x:v>
      </x:c>
      <x:c r="AI1209" s="50" t="str">
        <x:v>NetSalesSummaryOfBusinessResults</x:v>
      </x:c>
      <x:c r="AJ1209" s="50" t="str">
        <x:v>OperatingIncome</x:v>
      </x:c>
      <x:c r="AK1209" s="53" t="n">
        <x:v>46022</x:v>
      </x:c>
      <x:c r="AL1209" s="50" t="str">
        <x:v>365/365/365/366/365</x:v>
      </x:c>
      <x:c r="AM1209" s="51" t="n">
        <x:v>5709700</x:v>
      </x:c>
      <x:c r="AN1209" s="51" t="n">
        <x:v>1531</x:v>
      </x:c>
      <x:c r="AO1209" s="51" t="n">
        <x:f>IFERROR(AM1209*AN1209,"")</x:f>
        <x:v>8741550700</x:v>
      </x:c>
      <x:c r="AP1209" s="56" t="n">
        <x:f>IFERROR(AO1209/(K1209*1000000),"")</x:f>
        <x:v>1.1727235724858094</x:v>
      </x:c>
      <x:c r="AQ1209" s="57" t="n">
        <x:v>5759223.333333333</x:v>
      </x:c>
      <x:c r="AR1209" s="52" t="n">
        <x:v>0.3468580365197678</x:v>
      </x:c>
      <x:c r="AS1209" s="52" t="n">
        <x:v>-0.5306656936887957</x:v>
      </x:c>
      <x:c r="AT1209" s="55" t="b">
        <x:v>0</x:v>
      </x:c>
      <x:c r="AU1209" s="50" t="str">
        <x:v>low_liquidity</x:v>
      </x:c>
      <x:c r="AV1209" s="58" t="n">
        <x:v>0.135793533167383</x:v>
      </x:c>
      <x:c r="AW1209" s="50" t="n">
        <x:v>1028</x:v>
      </x:c>
      <x:c r="AX1209" s="50" t="str">
        <x:v>Discovery</x:v>
      </x:c>
      <x:c r="AY1209" s="50" t="str">
        <x:v>既存適格性フィルター不通過: low_liquidity / 60日平均売買代金2,000万円未満</x:v>
      </x:c>
      <x:c r="AZ1209" s="59" t="str">
        <x:v>2026-03-24 15:31</x:v>
      </x:c>
      <x:c r="BA1209" s="53"/>
      <x:c r="BB1209" s="50"/>
      <x:c r="BC1209" s="50"/>
      <x:c r="BD1209" s="50"/>
    </x:row>
    <x:row r="1210">
      <x:c r="A1210" s="50" t="n">
        <x:v>1209</x:v>
      </x:c>
      <x:c r="B1210" s="50" t="str">
        <x:v>8912</x:v>
      </x:c>
      <x:c r="C1210" s="50" t="str">
        <x:v>8912.T</x:v>
      </x:c>
      <x:c r="D1210" s="50" t="str">
        <x:v>Area Quest Inc.</x:v>
      </x:c>
      <x:c r="E1210" s="50" t="str">
        <x:v>Standard Market(Domestic)</x:v>
      </x:c>
      <x:c r="F1210" s="50" t="str">
        <x:v>Real Estate</x:v>
      </x:c>
      <x:c r="G1210" s="51" t="n">
        <x:v>2142.816</x:v>
      </x:c>
      <x:c r="H1210" s="51" t="n">
        <x:v>2181.747</x:v>
      </x:c>
      <x:c r="I1210" s="51" t="n">
        <x:v>2319.192</x:v>
      </x:c>
      <x:c r="J1210" s="51" t="n">
        <x:v>2329.426</x:v>
      </x:c>
      <x:c r="K1210" s="51" t="n">
        <x:v>2476.579</x:v>
      </x:c>
      <x:c r="L1210" s="52" t="n">
        <x:f>IFERROR(H1210/G1210-1,"")</x:f>
        <x:v>0.01816814882845752</x:v>
      </x:c>
      <x:c r="M1210" s="52" t="n">
        <x:f>IFERROR(I1210/H1210-1,"")</x:f>
        <x:v>0.06299768029931974</x:v>
      </x:c>
      <x:c r="N1210" s="52" t="n">
        <x:f>IFERROR(J1210/I1210-1,"")</x:f>
        <x:v>0.004412743748684944</x:v>
      </x:c>
      <x:c r="O1210" s="52" t="n">
        <x:f>IFERROR(K1210/J1210-1,"")</x:f>
        <x:v>0.06317135637706461</x:v>
      </x:c>
      <x:c r="P1210" s="52" t="n">
        <x:f>IFERROR((K1210/G1210)^(1/4)-1,"")</x:f>
        <x:v>0.036852135261697505</x:v>
      </x:c>
      <x:c r="Q1210" s="51" t="n">
        <x:v>291.087</x:v>
      </x:c>
      <x:c r="R1210" s="52" t="n">
        <x:f>IFERROR(Q1210/K1210,"")</x:f>
        <x:v>0.11753592354614974</x:v>
      </x:c>
      <x:c r="S1210" s="53" t="n">
        <x:v>37653</x:v>
      </x:c>
      <x:c r="T1210" s="50" t="str">
        <x:v>EDINET_company_history</x:v>
      </x:c>
      <x:c r="U1210" s="50" t="str">
        <x:v>謙雅産業株式会社</x:v>
      </x:c>
      <x:c r="V1210" s="54" t="n">
        <x:v>0.443</x:v>
      </x:c>
      <x:c r="W1210" s="50" t="str">
        <x:v>清原 雅人</x:v>
      </x:c>
      <x:c r="X1210" s="50" t="b">
        <x:f>AND(COUNT(L1210:O1210)=4,L1210&gt;='設定'!$B$6,M1210&gt;='設定'!$B$6,N1210&gt;='設定'!$B$6,O1210&gt;='設定'!$B$6)</x:f>
        <x:v>0</x:v>
      </x:c>
      <x:c r="Y1210" s="50" t="b">
        <x:f>AND(COUNT(G1210:K1210)=5,P1210&gt;='設定'!$B$7)</x:f>
        <x:v>0</x:v>
      </x:c>
      <x:c r="Z1210" s="50" t="b">
        <x:f>AND(ISNUMBER(R1210),R1210&gt;='設定'!$B$8)</x:f>
        <x:v>1</x:v>
      </x:c>
      <x:c r="AA1210" s="50" t="b">
        <x:f>AND(ISNUMBER(S1210),S1210&gt;=DATE(YEAR('設定'!$B$10)-'設定'!$B$9,MONTH('設定'!$B$10),DAY('設定'!$B$10)))</x:f>
        <x:v>0</x:v>
      </x:c>
      <x:c r="AB1210" s="55" t="b">
        <x:v>0</x:v>
      </x:c>
      <x:c r="AC1210" s="55" t="b">
        <x:v>0</x:v>
      </x:c>
      <x:c r="AD1210" s="50" t="n">
        <x:f>IF(X1210,1,0)+IF(Z1210,1,0)+IF(AA1210,1,0)+IF(AB1210,1,0)</x:f>
        <x:v>1</x:v>
      </x:c>
      <x:c r="AE1210" s="50" t="n">
        <x:f>IF(Y1210,1,0)+IF(Z1210,1,0)+IF(AA1210,1,0)+IF(AB1210,1,0)</x:f>
        <x:v>1</x:v>
      </x:c>
      <x:c r="AF1210" s="50" t="n">
        <x:f>IF(Y1210,1,0)+IF(Z1210,1,0)+IF(AA1210,1,0)+IF(AC1210,1,0)</x:f>
        <x:v>1</x:v>
      </x:c>
      <x:c r="AG1210" s="53" t="n">
        <x:v>44348</x:v>
      </x:c>
      <x:c r="AH1210" s="50" t="str">
        <x:v>S100WQF8</x:v>
      </x:c>
      <x:c r="AI1210" s="50" t="str">
        <x:v>NetSalesSummaryOfBusinessResults</x:v>
      </x:c>
      <x:c r="AJ1210" s="50" t="str">
        <x:v>OperatingIncome</x:v>
      </x:c>
      <x:c r="AK1210" s="53" t="n">
        <x:v>45838</x:v>
      </x:c>
      <x:c r="AL1210" s="50" t="str">
        <x:v>365/365/365/366/365</x:v>
      </x:c>
      <x:c r="AM1210" s="51" t="n">
        <x:v>16025800</x:v>
      </x:c>
      <x:c r="AN1210" s="51" t="n">
        <x:v>173</x:v>
      </x:c>
      <x:c r="AO1210" s="51" t="n">
        <x:f>IFERROR(AM1210*AN1210,"")</x:f>
        <x:v>2772463400</x:v>
      </x:c>
      <x:c r="AP1210" s="56" t="n">
        <x:f>IFERROR(AO1210/(K1210*1000000),"")</x:f>
        <x:v>1.1194730311449785</x:v>
      </x:c>
      <x:c r="AQ1210" s="57" t="n">
        <x:v>64749126.666666664</x:v>
      </x:c>
      <x:c r="AR1210" s="52" t="n">
        <x:v>0.4456890885239988</x:v>
      </x:c>
      <x:c r="AS1210" s="52" t="n">
        <x:v>-0.4661921708185053</x:v>
      </x:c>
      <x:c r="AT1210" s="55" t="b">
        <x:v>1</x:v>
      </x:c>
      <x:c r="AU1210" s="50"/>
      <x:c r="AV1210" s="58" t="n">
        <x:v>-0.2366921881732525</x:v>
      </x:c>
      <x:c r="AW1210" s="50" t="n">
        <x:v>3154</x:v>
      </x:c>
      <x:c r="AX1210" s="50" t="str">
        <x:v>Transformation Moat</x:v>
      </x:c>
      <x:c r="AY1210" s="50" t="str">
        <x:v>目立つ機械的警告なし（定性確認は別途必要）</x:v>
      </x:c>
      <x:c r="AZ1210" s="59" t="str">
        <x:v>2025-09-24 10:58</x:v>
      </x:c>
      <x:c r="BA1210" s="53" t="n">
        <x:v>37653</x:v>
      </x:c>
      <x:c r="BB1210" s="50"/>
      <x:c r="BC1210" s="50"/>
      <x:c r="BD1210" s="50"/>
    </x:row>
    <x:row r="1211">
      <x:c r="A1211" s="50" t="n">
        <x:v>1210</x:v>
      </x:c>
      <x:c r="B1211" s="50" t="str">
        <x:v>7840</x:v>
      </x:c>
      <x:c r="C1211" s="50" t="str">
        <x:v>7840.T</x:v>
      </x:c>
      <x:c r="D1211" s="50" t="str">
        <x:v>FRANCE BED HOLDINGS CO.,LTD.</x:v>
      </x:c>
      <x:c r="E1211" s="50" t="str">
        <x:v>Prime Market (Domestic)</x:v>
      </x:c>
      <x:c r="F1211" s="50" t="str">
        <x:v>Other Products</x:v>
      </x:c>
      <x:c r="G1211" s="51" t="n">
        <x:v>52430</x:v>
      </x:c>
      <x:c r="H1211" s="51" t="n">
        <x:v>54398</x:v>
      </x:c>
      <x:c r="I1211" s="51" t="n">
        <x:v>58578</x:v>
      </x:c>
      <x:c r="J1211" s="51" t="n">
        <x:v>59151</x:v>
      </x:c>
      <x:c r="K1211" s="51" t="n">
        <x:v>60561</x:v>
      </x:c>
      <x:c r="L1211" s="52" t="n">
        <x:f>IFERROR(H1211/G1211-1,"")</x:f>
        <x:v>0.03753576196833874</x:v>
      </x:c>
      <x:c r="M1211" s="52" t="n">
        <x:f>IFERROR(I1211/H1211-1,"")</x:f>
        <x:v>0.07684106033310045</x:v>
      </x:c>
      <x:c r="N1211" s="52" t="n">
        <x:f>IFERROR(J1211/I1211-1,"")</x:f>
        <x:v>0.009781829355730798</x:v>
      </x:c>
      <x:c r="O1211" s="52" t="n">
        <x:f>IFERROR(K1211/J1211-1,"")</x:f>
        <x:v>0.023837297763351417</x:v>
      </x:c>
      <x:c r="P1211" s="52" t="n">
        <x:f>IFERROR((K1211/G1211)^(1/4)-1,"")</x:f>
        <x:v>0.03670046899547352</x:v>
      </x:c>
      <x:c r="Q1211" s="51" t="n">
        <x:v>4696</x:v>
      </x:c>
      <x:c r="R1211" s="52" t="n">
        <x:f>IFERROR(Q1211/K1211,"")</x:f>
        <x:v>0.07754165221842439</x:v>
      </x:c>
      <x:c r="S1211" s="53" t="n">
        <x:v>39873</x:v>
      </x:c>
      <x:c r="T1211" s="50" t="str">
        <x:v>EDINET_company_history</x:v>
      </x:c>
      <x:c r="U1211" s="50" t="str">
        <x:v>池田 茂</x:v>
      </x:c>
      <x:c r="V1211" s="54" t="n">
        <x:v>0.159</x:v>
      </x:c>
      <x:c r="W1211" s="50" t="str">
        <x:v>池田 茂 / 池田 一実</x:v>
      </x:c>
      <x:c r="X1211" s="50" t="b">
        <x:f>AND(COUNT(L1211:O1211)=4,L1211&gt;='設定'!$B$6,M1211&gt;='設定'!$B$6,N1211&gt;='設定'!$B$6,O1211&gt;='設定'!$B$6)</x:f>
        <x:v>0</x:v>
      </x:c>
      <x:c r="Y1211" s="50" t="b">
        <x:f>AND(COUNT(G1211:K1211)=5,P1211&gt;='設定'!$B$7)</x:f>
        <x:v>0</x:v>
      </x:c>
      <x:c r="Z1211" s="50" t="b">
        <x:f>AND(ISNUMBER(R1211),R1211&gt;='設定'!$B$8)</x:f>
        <x:v>0</x:v>
      </x:c>
      <x:c r="AA1211" s="50" t="b">
        <x:f>AND(ISNUMBER(S1211),S1211&gt;=DATE(YEAR('設定'!$B$10)-'設定'!$B$9,MONTH('設定'!$B$10),DAY('設定'!$B$10)))</x:f>
        <x:v>0</x:v>
      </x:c>
      <x:c r="AB1211" s="55" t="b">
        <x:v>1</x:v>
      </x:c>
      <x:c r="AC1211" s="55" t="b">
        <x:v>1</x:v>
      </x:c>
      <x:c r="AD1211" s="50" t="n">
        <x:f>IF(X1211,1,0)+IF(Z1211,1,0)+IF(AA1211,1,0)+IF(AB1211,1,0)</x:f>
        <x:v>1</x:v>
      </x:c>
      <x:c r="AE1211" s="50" t="n">
        <x:f>IF(Y1211,1,0)+IF(Z1211,1,0)+IF(AA1211,1,0)+IF(AB1211,1,0)</x:f>
        <x:v>1</x:v>
      </x:c>
      <x:c r="AF1211" s="50" t="n">
        <x:f>IF(Y1211,1,0)+IF(Z1211,1,0)+IF(AA1211,1,0)+IF(AC1211,1,0)</x:f>
        <x:v>1</x:v>
      </x:c>
      <x:c r="AG1211" s="53" t="n">
        <x:v>44348</x:v>
      </x:c>
      <x:c r="AH1211" s="50" t="str">
        <x:v>S100W0N0</x:v>
      </x:c>
      <x:c r="AI1211" s="50" t="str">
        <x:v>NetSalesSummaryOfBusinessResults</x:v>
      </x:c>
      <x:c r="AJ1211" s="50" t="str">
        <x:v>OperatingIncome</x:v>
      </x:c>
      <x:c r="AK1211" s="53" t="n">
        <x:v>45747</x:v>
      </x:c>
      <x:c r="AL1211" s="50" t="str">
        <x:v>365/365/365/366/365</x:v>
      </x:c>
      <x:c r="AM1211" s="51" t="n">
        <x:v>34557600</x:v>
      </x:c>
      <x:c r="AN1211" s="51" t="n">
        <x:v>1205</x:v>
      </x:c>
      <x:c r="AO1211" s="51" t="n">
        <x:f>IFERROR(AM1211*AN1211,"")</x:f>
        <x:v>41641908000</x:v>
      </x:c>
      <x:c r="AP1211" s="56" t="n">
        <x:f>IFERROR(AO1211/(K1211*1000000),"")</x:f>
        <x:v>0.6876027146183187</x:v>
      </x:c>
      <x:c r="AQ1211" s="57" t="n">
        <x:v>74679865</x:v>
      </x:c>
      <x:c r="AR1211" s="52" t="n">
        <x:v>0.1691524154637931</x:v>
      </x:c>
      <x:c r="AS1211" s="52" t="n">
        <x:v>-0.1893361905819928</x:v>
      </x:c>
      <x:c r="AT1211" s="55" t="b">
        <x:v>1</x:v>
      </x:c>
      <x:c r="AU1211" s="50"/>
      <x:c r="AV1211" s="58" t="n">
        <x:v>0.0300773809269682</x:v>
      </x:c>
      <x:c r="AW1211" s="50" t="n">
        <x:v>1658</x:v>
      </x:c>
      <x:c r="AX1211" s="50" t="str">
        <x:v>Core Moat</x:v>
      </x:c>
      <x:c r="AY1211" s="50" t="str">
        <x:v>目立つ機械的警告なし（定性確認は別途必要）</x:v>
      </x:c>
      <x:c r="AZ1211" s="59" t="str">
        <x:v>2025-06-23 11:00</x:v>
      </x:c>
      <x:c r="BA1211" s="53" t="n">
        <x:v>39873</x:v>
      </x:c>
      <x:c r="BB1211" s="50" t="str">
        <x:v>池田 茂</x:v>
      </x:c>
      <x:c r="BC1211" s="50"/>
      <x:c r="BD1211" s="50" t="str">
        <x:v>TOPIX Small 2</x:v>
      </x:c>
    </x:row>
    <x:row r="1212">
      <x:c r="A1212" s="50" t="n">
        <x:v>1211</x:v>
      </x:c>
      <x:c r="B1212" s="50" t="str">
        <x:v>3834</x:v>
      </x:c>
      <x:c r="C1212" s="50" t="str">
        <x:v>3834.T</x:v>
      </x:c>
      <x:c r="D1212" s="50" t="str">
        <x:v>Asahi Net,Inc.</x:v>
      </x:c>
      <x:c r="E1212" s="50" t="str">
        <x:v>Prime Market (Domestic)</x:v>
      </x:c>
      <x:c r="F1212" s="50" t="str">
        <x:v>Information &amp; Communication</x:v>
      </x:c>
      <x:c r="G1212" s="51" t="n">
        <x:v>11351</x:v>
      </x:c>
      <x:c r="H1212" s="51" t="n">
        <x:v>11577</x:v>
      </x:c>
      <x:c r="I1212" s="51" t="n">
        <x:v>12170</x:v>
      </x:c>
      <x:c r="J1212" s="51" t="n">
        <x:v>12217</x:v>
      </x:c>
      <x:c r="K1212" s="51" t="n">
        <x:v>13078</x:v>
      </x:c>
      <x:c r="L1212" s="52" t="n">
        <x:f>IFERROR(H1212/G1212-1,"")</x:f>
        <x:v>0.019910140075764193</x:v>
      </x:c>
      <x:c r="M1212" s="52" t="n">
        <x:f>IFERROR(I1212/H1212-1,"")</x:f>
        <x:v>0.051222251014943376</x:v>
      </x:c>
      <x:c r="N1212" s="52" t="n">
        <x:f>IFERROR(J1212/I1212-1,"")</x:f>
        <x:v>0.0038619556285948153</x:v>
      </x:c>
      <x:c r="O1212" s="52" t="n">
        <x:f>IFERROR(K1212/J1212-1,"")</x:f>
        <x:v>0.07047556683310141</x:v>
      </x:c>
      <x:c r="P1212" s="52" t="n">
        <x:f>IFERROR((K1212/G1212)^(1/4)-1,"")</x:f>
        <x:v>0.036040665874433</x:v>
      </x:c>
      <x:c r="Q1212" s="51" t="n">
        <x:v>2345</x:v>
      </x:c>
      <x:c r="R1212" s="52" t="n">
        <x:f>IFERROR(Q1212/K1212,"")</x:f>
        <x:v>0.17930876280776878</x:v>
      </x:c>
      <x:c r="S1212" s="53" t="n">
        <x:v>39052</x:v>
      </x:c>
      <x:c r="T1212" s="50" t="str">
        <x:v>EDINET_company_history</x:v>
      </x:c>
      <x:c r="U1212" s="50" t="str">
        <x:v>日本マスタートラスト信託銀行株式会社（信託口）</x:v>
      </x:c>
      <x:c r="V1212" s="54" t="n">
        <x:v>0.1149</x:v>
      </x:c>
      <x:c r="W1212" s="50" t="str">
        <x:v>土方 次郎</x:v>
      </x:c>
      <x:c r="X1212" s="50" t="b">
        <x:f>AND(COUNT(L1212:O1212)=4,L1212&gt;='設定'!$B$6,M1212&gt;='設定'!$B$6,N1212&gt;='設定'!$B$6,O1212&gt;='設定'!$B$6)</x:f>
        <x:v>0</x:v>
      </x:c>
      <x:c r="Y1212" s="50" t="b">
        <x:f>AND(COUNT(G1212:K1212)=5,P1212&gt;='設定'!$B$7)</x:f>
        <x:v>0</x:v>
      </x:c>
      <x:c r="Z1212" s="50" t="b">
        <x:f>AND(ISNUMBER(R1212),R1212&gt;='設定'!$B$8)</x:f>
        <x:v>1</x:v>
      </x:c>
      <x:c r="AA1212" s="50" t="b">
        <x:f>AND(ISNUMBER(S1212),S1212&gt;=DATE(YEAR('設定'!$B$10)-'設定'!$B$9,MONTH('設定'!$B$10),DAY('設定'!$B$10)))</x:f>
        <x:v>0</x:v>
      </x:c>
      <x:c r="AB1212" s="55" t="b">
        <x:v>0</x:v>
      </x:c>
      <x:c r="AC1212" s="55" t="b">
        <x:v>0</x:v>
      </x:c>
      <x:c r="AD1212" s="50" t="n">
        <x:f>IF(X1212,1,0)+IF(Z1212,1,0)+IF(AA1212,1,0)+IF(AB1212,1,0)</x:f>
        <x:v>1</x:v>
      </x:c>
      <x:c r="AE1212" s="50" t="n">
        <x:f>IF(Y1212,1,0)+IF(Z1212,1,0)+IF(AA1212,1,0)+IF(AB1212,1,0)</x:f>
        <x:v>1</x:v>
      </x:c>
      <x:c r="AF1212" s="50" t="n">
        <x:f>IF(Y1212,1,0)+IF(Z1212,1,0)+IF(AA1212,1,0)+IF(AC1212,1,0)</x:f>
        <x:v>1</x:v>
      </x:c>
      <x:c r="AG1212" s="53" t="n">
        <x:v>44348</x:v>
      </x:c>
      <x:c r="AH1212" s="50" t="str">
        <x:v>S100W33B</x:v>
      </x:c>
      <x:c r="AI1212" s="50" t="str">
        <x:v>NetSalesSummaryOfBusinessResults</x:v>
      </x:c>
      <x:c r="AJ1212" s="50" t="str">
        <x:v>OperatingIncome</x:v>
      </x:c>
      <x:c r="AK1212" s="53" t="n">
        <x:v>45747</x:v>
      </x:c>
      <x:c r="AL1212" s="50" t="str">
        <x:v>365/365/365/366/365</x:v>
      </x:c>
      <x:c r="AM1212" s="51" t="n">
        <x:v>26847100</x:v>
      </x:c>
      <x:c r="AN1212" s="51" t="n">
        <x:v>594</x:v>
      </x:c>
      <x:c r="AO1212" s="51" t="n">
        <x:f>IFERROR(AM1212*AN1212,"")</x:f>
        <x:v>15947177400</x:v>
      </x:c>
      <x:c r="AP1212" s="56" t="n">
        <x:f>IFERROR(AO1212/(K1212*1000000),"")</x:f>
        <x:v>1.2193896161492583</x:v>
      </x:c>
      <x:c r="AQ1212" s="57" t="n">
        <x:v>36314050</x:v>
      </x:c>
      <x:c r="AR1212" s="52" t="n">
        <x:v>0.1789503286889871</x:v>
      </x:c>
      <x:c r="AS1212" s="52" t="n">
        <x:v>-0.2803101430139627</x:v>
      </x:c>
      <x:c r="AT1212" s="55" t="b">
        <x:v>1</x:v>
      </x:c>
      <x:c r="AU1212" s="50"/>
      <x:c r="AV1212" s="58" t="n">
        <x:v>0.2913804471562113</x:v>
      </x:c>
      <x:c r="AW1212" s="50" t="n">
        <x:v>452</x:v>
      </x:c>
      <x:c r="AX1212" s="50" t="str">
        <x:v>Discovery</x:v>
      </x:c>
      <x:c r="AY1212" s="50" t="str">
        <x:v>目立つ機械的警告なし（定性確認は別途必要）</x:v>
      </x:c>
      <x:c r="AZ1212" s="59" t="str">
        <x:v>2025-06-24 15:06</x:v>
      </x:c>
      <x:c r="BA1212" s="53" t="n">
        <x:v>39052</x:v>
      </x:c>
      <x:c r="BB1212" s="50"/>
      <x:c r="BC1212" s="50"/>
      <x:c r="BD1212" s="50" t="str">
        <x:v>TOPIX Small 2</x:v>
      </x:c>
    </x:row>
    <x:row r="1213">
      <x:c r="A1213" s="50" t="n">
        <x:v>1212</x:v>
      </x:c>
      <x:c r="B1213" s="50" t="str">
        <x:v>9647</x:v>
      </x:c>
      <x:c r="C1213" s="50" t="str">
        <x:v>9647.T</x:v>
      </x:c>
      <x:c r="D1213" s="50" t="str">
        <x:v>KYOWA ENGINEERING CONSULTANTS CO.,LTD.</x:v>
      </x:c>
      <x:c r="E1213" s="50" t="str">
        <x:v>Standard Market(Domestic)</x:v>
      </x:c>
      <x:c r="F1213" s="50" t="str">
        <x:v>Services</x:v>
      </x:c>
      <x:c r="G1213" s="51" t="n">
        <x:v>7329.987</x:v>
      </x:c>
      <x:c r="H1213" s="51" t="n">
        <x:v>7744.473</x:v>
      </x:c>
      <x:c r="I1213" s="51" t="n">
        <x:v>7679.762</x:v>
      </x:c>
      <x:c r="J1213" s="51" t="n">
        <x:v>8061.713</x:v>
      </x:c>
      <x:c r="K1213" s="51" t="n">
        <x:v>8441.87</x:v>
      </x:c>
      <x:c r="L1213" s="52" t="n">
        <x:f>IFERROR(H1213/G1213-1,"")</x:f>
        <x:v>0.05654662143329858</x:v>
      </x:c>
      <x:c r="M1213" s="52" t="n">
        <x:f>IFERROR(I1213/H1213-1,"")</x:f>
        <x:v>-0.008355765460090092</x:v>
      </x:c>
      <x:c r="N1213" s="52" t="n">
        <x:f>IFERROR(J1213/I1213-1,"")</x:f>
        <x:v>0.049734744384005714</x:v>
      </x:c>
      <x:c r="O1213" s="52" t="n">
        <x:f>IFERROR(K1213/J1213-1,"")</x:f>
        <x:v>0.04715585881065243</x:v>
      </x:c>
      <x:c r="P1213" s="52" t="n">
        <x:f>IFERROR((K1213/G1213)^(1/4)-1,"")</x:f>
        <x:v>0.03593823819769493</x:v>
      </x:c>
      <x:c r="Q1213" s="51" t="n">
        <x:v>917.296</x:v>
      </x:c>
      <x:c r="R1213" s="52" t="n">
        <x:f>IFERROR(Q1213/K1213,"")</x:f>
        <x:v>0.10866028498425112</x:v>
      </x:c>
      <x:c r="S1213" s="53" t="n">
        <x:v>34121</x:v>
      </x:c>
      <x:c r="T1213" s="50" t="str">
        <x:v>EDINET_company_history</x:v>
      </x:c>
      <x:c r="U1213" s="50" t="str">
        <x:v>フリージア・マクロス株式会社</x:v>
      </x:c>
      <x:c r="V1213" s="54" t="n">
        <x:v>0.4749</x:v>
      </x:c>
      <x:c r="W1213" s="50" t="str">
        <x:v>山 本 満 / 中村 裕一 / 森田 義也 / 齋藤 直人</x:v>
      </x:c>
      <x:c r="X1213" s="50" t="b">
        <x:f>AND(COUNT(L1213:O1213)=4,L1213&gt;='設定'!$B$6,M1213&gt;='設定'!$B$6,N1213&gt;='設定'!$B$6,O1213&gt;='設定'!$B$6)</x:f>
        <x:v>0</x:v>
      </x:c>
      <x:c r="Y1213" s="50" t="b">
        <x:f>AND(COUNT(G1213:K1213)=5,P1213&gt;='設定'!$B$7)</x:f>
        <x:v>0</x:v>
      </x:c>
      <x:c r="Z1213" s="50" t="b">
        <x:f>AND(ISNUMBER(R1213),R1213&gt;='設定'!$B$8)</x:f>
        <x:v>1</x:v>
      </x:c>
      <x:c r="AA1213" s="50" t="b">
        <x:f>AND(ISNUMBER(S1213),S1213&gt;=DATE(YEAR('設定'!$B$10)-'設定'!$B$9,MONTH('設定'!$B$10),DAY('設定'!$B$10)))</x:f>
        <x:v>0</x:v>
      </x:c>
      <x:c r="AB1213" s="55" t="b">
        <x:v>0</x:v>
      </x:c>
      <x:c r="AC1213" s="55" t="b">
        <x:v>0</x:v>
      </x:c>
      <x:c r="AD1213" s="50" t="n">
        <x:f>IF(X1213,1,0)+IF(Z1213,1,0)+IF(AA1213,1,0)+IF(AB1213,1,0)</x:f>
        <x:v>1</x:v>
      </x:c>
      <x:c r="AE1213" s="50" t="n">
        <x:f>IF(Y1213,1,0)+IF(Z1213,1,0)+IF(AA1213,1,0)+IF(AB1213,1,0)</x:f>
        <x:v>1</x:v>
      </x:c>
      <x:c r="AF1213" s="50" t="n">
        <x:f>IF(Y1213,1,0)+IF(Z1213,1,0)+IF(AA1213,1,0)+IF(AC1213,1,0)</x:f>
        <x:v>1</x:v>
      </x:c>
      <x:c r="AG1213" s="53" t="n">
        <x:v>44348</x:v>
      </x:c>
      <x:c r="AH1213" s="50" t="str">
        <x:v>S100XMZO</x:v>
      </x:c>
      <x:c r="AI1213" s="50" t="str">
        <x:v>NetSalesSummaryOfBusinessResults</x:v>
      </x:c>
      <x:c r="AJ1213" s="50" t="str">
        <x:v>OperatingIncome</x:v>
      </x:c>
      <x:c r="AK1213" s="53" t="n">
        <x:v>45991</x:v>
      </x:c>
      <x:c r="AL1213" s="50" t="str">
        <x:v>365/365/365/366/365</x:v>
      </x:c>
      <x:c r="AM1213" s="51" t="n">
        <x:v>584800</x:v>
      </x:c>
      <x:c r="AN1213" s="51" t="n">
        <x:v>7350</x:v>
      </x:c>
      <x:c r="AO1213" s="51" t="n">
        <x:f>IFERROR(AM1213*AN1213,"")</x:f>
        <x:v>4298280000</x:v>
      </x:c>
      <x:c r="AP1213" s="56" t="n">
        <x:f>IFERROR(AO1213/(K1213*1000000),"")</x:f>
        <x:v>0.5091620695414641</x:v>
      </x:c>
      <x:c r="AQ1213" s="57" t="n">
        <x:v>7974183.333333333</x:v>
      </x:c>
      <x:c r="AR1213" s="52" t="n">
        <x:v>0.4241566760922141</x:v>
      </x:c>
      <x:c r="AS1213" s="52" t="n">
        <x:v>-0.4050668258988001</x:v>
      </x:c>
      <x:c r="AT1213" s="55" t="b">
        <x:v>0</x:v>
      </x:c>
      <x:c r="AU1213" s="50" t="str">
        <x:v>low_liquidity</x:v>
      </x:c>
      <x:c r="AV1213" s="58" t="n">
        <x:v>0.0293450838989438</x:v>
      </x:c>
      <x:c r="AW1213" s="50" t="n">
        <x:v>1664</x:v>
      </x:c>
      <x:c r="AX1213" s="50" t="str">
        <x:v>Discovery</x:v>
      </x:c>
      <x:c r="AY1213" s="50" t="str">
        <x:v>既存適格性フィルター不通過: low_liquidity / 60日平均売買代金2,000万円未満</x:v>
      </x:c>
      <x:c r="AZ1213" s="59" t="str">
        <x:v>2026-02-26 15:32</x:v>
      </x:c>
      <x:c r="BA1213" s="53" t="n">
        <x:v>34121</x:v>
      </x:c>
      <x:c r="BB1213" s="50"/>
      <x:c r="BC1213" s="50"/>
      <x:c r="BD1213" s="50"/>
    </x:row>
    <x:row r="1214">
      <x:c r="A1214" s="50" t="n">
        <x:v>1213</x:v>
      </x:c>
      <x:c r="B1214" s="50" t="str">
        <x:v>6267</x:v>
      </x:c>
      <x:c r="C1214" s="50" t="str">
        <x:v>6267.T</x:v>
      </x:c>
      <x:c r="D1214" s="50" t="str">
        <x:v>GENERAL PACKER CO.,LTD.</x:v>
      </x:c>
      <x:c r="E1214" s="50" t="str">
        <x:v>Standard Market(Domestic)</x:v>
      </x:c>
      <x:c r="F1214" s="50" t="str">
        <x:v>Machinery</x:v>
      </x:c>
      <x:c r="G1214" s="51" t="n">
        <x:v>8787.265</x:v>
      </x:c>
      <x:c r="H1214" s="51" t="n">
        <x:v>8643.663</x:v>
      </x:c>
      <x:c r="I1214" s="51" t="n">
        <x:v>9054.715</x:v>
      </x:c>
      <x:c r="J1214" s="51" t="n">
        <x:v>9853.84</x:v>
      </x:c>
      <x:c r="K1214" s="51" t="n">
        <x:v>10108.411</x:v>
      </x:c>
      <x:c r="L1214" s="52" t="n">
        <x:f>IFERROR(H1214/G1214-1,"")</x:f>
        <x:v>-0.016342058649647995</x:v>
      </x:c>
      <x:c r="M1214" s="52" t="n">
        <x:f>IFERROR(I1214/H1214-1,"")</x:f>
        <x:v>0.047555301496599256</x:v>
      </x:c>
      <x:c r="N1214" s="52" t="n">
        <x:f>IFERROR(J1214/I1214-1,"")</x:f>
        <x:v>0.08825512454008777</x:v>
      </x:c>
      <x:c r="O1214" s="52" t="n">
        <x:f>IFERROR(K1214/J1214-1,"")</x:f>
        <x:v>0.02583469997483223</x:v>
      </x:c>
      <x:c r="P1214" s="52" t="n">
        <x:f>IFERROR((K1214/G1214)^(1/4)-1,"")</x:f>
        <x:v>0.03563636566357342</x:v>
      </x:c>
      <x:c r="Q1214" s="51" t="n">
        <x:v>1073.877</x:v>
      </x:c>
      <x:c r="R1214" s="52" t="n">
        <x:f>IFERROR(Q1214/K1214,"")</x:f>
        <x:v>0.10623598506234065</x:v>
      </x:c>
      <x:c r="S1214" s="53" t="n">
        <x:v>38322</x:v>
      </x:c>
      <x:c r="T1214" s="50" t="str">
        <x:v>EDINET_company_history</x:v>
      </x:c>
      <x:c r="U1214" s="50" t="str">
        <x:v>株式会社ＦＡＭＳ</x:v>
      </x:c>
      <x:c r="V1214" s="54" t="n">
        <x:v>0.1502</x:v>
      </x:c>
      <x:c r="W1214" s="50" t="str">
        <x:v>牧野 研二</x:v>
      </x:c>
      <x:c r="X1214" s="50" t="b">
        <x:f>AND(COUNT(L1214:O1214)=4,L1214&gt;='設定'!$B$6,M1214&gt;='設定'!$B$6,N1214&gt;='設定'!$B$6,O1214&gt;='設定'!$B$6)</x:f>
        <x:v>0</x:v>
      </x:c>
      <x:c r="Y1214" s="50" t="b">
        <x:f>AND(COUNT(G1214:K1214)=5,P1214&gt;='設定'!$B$7)</x:f>
        <x:v>0</x:v>
      </x:c>
      <x:c r="Z1214" s="50" t="b">
        <x:f>AND(ISNUMBER(R1214),R1214&gt;='設定'!$B$8)</x:f>
        <x:v>1</x:v>
      </x:c>
      <x:c r="AA1214" s="50" t="b">
        <x:f>AND(ISNUMBER(S1214),S1214&gt;=DATE(YEAR('設定'!$B$10)-'設定'!$B$9,MONTH('設定'!$B$10),DAY('設定'!$B$10)))</x:f>
        <x:v>0</x:v>
      </x:c>
      <x:c r="AB1214" s="55" t="b">
        <x:v>0</x:v>
      </x:c>
      <x:c r="AC1214" s="55" t="b">
        <x:v>0</x:v>
      </x:c>
      <x:c r="AD1214" s="50" t="n">
        <x:f>IF(X1214,1,0)+IF(Z1214,1,0)+IF(AA1214,1,0)+IF(AB1214,1,0)</x:f>
        <x:v>1</x:v>
      </x:c>
      <x:c r="AE1214" s="50" t="n">
        <x:f>IF(Y1214,1,0)+IF(Z1214,1,0)+IF(AA1214,1,0)+IF(AB1214,1,0)</x:f>
        <x:v>1</x:v>
      </x:c>
      <x:c r="AF1214" s="50" t="n">
        <x:f>IF(Y1214,1,0)+IF(Z1214,1,0)+IF(AA1214,1,0)+IF(AC1214,1,0)</x:f>
        <x:v>1</x:v>
      </x:c>
      <x:c r="AG1214" s="53" t="n">
        <x:v>44348</x:v>
      </x:c>
      <x:c r="AH1214" s="50" t="str">
        <x:v>S100WWCW</x:v>
      </x:c>
      <x:c r="AI1214" s="50" t="str">
        <x:v>NetSalesSummaryOfBusinessResults</x:v>
      </x:c>
      <x:c r="AJ1214" s="50" t="str">
        <x:v>OperatingIncome</x:v>
      </x:c>
      <x:c r="AK1214" s="53" t="n">
        <x:v>45869</x:v>
      </x:c>
      <x:c r="AL1214" s="50" t="str">
        <x:v>365/365/365/366/365</x:v>
      </x:c>
      <x:c r="AM1214" s="51" t="n">
        <x:v>1797300</x:v>
      </x:c>
      <x:c r="AN1214" s="51" t="n">
        <x:v>3790</x:v>
      </x:c>
      <x:c r="AO1214" s="51" t="n">
        <x:f>IFERROR(AM1214*AN1214,"")</x:f>
        <x:v>6811767000</x:v>
      </x:c>
      <x:c r="AP1214" s="56" t="n">
        <x:f>IFERROR(AO1214/(K1214*1000000),"")</x:f>
        <x:v>0.6738711949880154</x:v>
      </x:c>
      <x:c r="AQ1214" s="57" t="n">
        <x:v>3898533.3333333335</x:v>
      </x:c>
      <x:c r="AR1214" s="52" t="n">
        <x:v>0.267776489893359</x:v>
      </x:c>
      <x:c r="AS1214" s="52" t="n">
        <x:v>-0.2434343313043552</x:v>
      </x:c>
      <x:c r="AT1214" s="55" t="b">
        <x:v>0</x:v>
      </x:c>
      <x:c r="AU1214" s="50" t="str">
        <x:v>low_liquidity</x:v>
      </x:c>
      <x:c r="AV1214" s="58" t="n">
        <x:v>0.4091949998346447</x:v>
      </x:c>
      <x:c r="AW1214" s="50" t="n">
        <x:v>180</x:v>
      </x:c>
      <x:c r="AX1214" s="50" t="str">
        <x:v>Discovery</x:v>
      </x:c>
      <x:c r="AY1214" s="50" t="str">
        <x:v>既存適格性フィルター不通過: low_liquidity / 60日平均売買代金2,000万円未満</x:v>
      </x:c>
      <x:c r="AZ1214" s="59" t="str">
        <x:v>2025-10-23 13:30</x:v>
      </x:c>
      <x:c r="BA1214" s="53" t="n">
        <x:v>38322</x:v>
      </x:c>
      <x:c r="BB1214" s="50"/>
      <x:c r="BC1214" s="50"/>
      <x:c r="BD1214" s="50"/>
    </x:row>
    <x:row r="1215">
      <x:c r="A1215" s="50" t="n">
        <x:v>1214</x:v>
      </x:c>
      <x:c r="B1215" s="50" t="str">
        <x:v>3166</x:v>
      </x:c>
      <x:c r="C1215" s="50" t="str">
        <x:v>3166.T</x:v>
      </x:c>
      <x:c r="D1215" s="50" t="str">
        <x:v>OCHI HOLDINGS CO.,LTD.</x:v>
      </x:c>
      <x:c r="E1215" s="50" t="str">
        <x:v>Standard Market(Domestic)</x:v>
      </x:c>
      <x:c r="F1215" s="50" t="str">
        <x:v>Wholesale Trade</x:v>
      </x:c>
      <x:c r="G1215" s="51" t="n">
        <x:v>101842</x:v>
      </x:c>
      <x:c r="H1215" s="51" t="n">
        <x:v>111875</x:v>
      </x:c>
      <x:c r="I1215" s="51" t="n">
        <x:v>115613</x:v>
      </x:c>
      <x:c r="J1215" s="51" t="n">
        <x:v>113366</x:v>
      </x:c>
      <x:c r="K1215" s="51" t="n">
        <x:v>117084</x:v>
      </x:c>
      <x:c r="L1215" s="52" t="n">
        <x:f>IFERROR(H1215/G1215-1,"")</x:f>
        <x:v>0.09851534730268452</x:v>
      </x:c>
      <x:c r="M1215" s="52" t="n">
        <x:f>IFERROR(I1215/H1215-1,"")</x:f>
        <x:v>0.033412290502793374</x:v>
      </x:c>
      <x:c r="N1215" s="52" t="n">
        <x:f>IFERROR(J1215/I1215-1,"")</x:f>
        <x:v>-0.01943553060641967</x:v>
      </x:c>
      <x:c r="O1215" s="52" t="n">
        <x:f>IFERROR(K1215/J1215-1,"")</x:f>
        <x:v>0.03279642926450621</x:v>
      </x:c>
      <x:c r="P1215" s="52" t="n">
        <x:f>IFERROR((K1215/G1215)^(1/4)-1,"")</x:f>
        <x:v>0.035482248004751415</x:v>
      </x:c>
      <x:c r="Q1215" s="51" t="n">
        <x:v>1471</x:v>
      </x:c>
      <x:c r="R1215" s="52" t="n">
        <x:f>IFERROR(Q1215/K1215,"")</x:f>
        <x:v>0.012563629530935054</x:v>
      </x:c>
      <x:c r="S1215" s="53" t="n">
        <x:v>35096</x:v>
      </x:c>
      <x:c r="T1215" s="50" t="str">
        <x:v>EDINET_company_history</x:v>
      </x:c>
      <x:c r="U1215" s="50" t="str">
        <x:v>越 智 通 広</x:v>
      </x:c>
      <x:c r="V1215" s="54" t="n">
        <x:v>0.2191</x:v>
      </x:c>
      <x:c r="W1215" s="50" t="str">
        <x:v>越 智 通 広</x:v>
      </x:c>
      <x:c r="X1215" s="50" t="b">
        <x:f>AND(COUNT(L1215:O1215)=4,L1215&gt;='設定'!$B$6,M1215&gt;='設定'!$B$6,N1215&gt;='設定'!$B$6,O1215&gt;='設定'!$B$6)</x:f>
        <x:v>0</x:v>
      </x:c>
      <x:c r="Y1215" s="50" t="b">
        <x:f>AND(COUNT(G1215:K1215)=5,P1215&gt;='設定'!$B$7)</x:f>
        <x:v>0</x:v>
      </x:c>
      <x:c r="Z1215" s="50" t="b">
        <x:f>AND(ISNUMBER(R1215),R1215&gt;='設定'!$B$8)</x:f>
        <x:v>0</x:v>
      </x:c>
      <x:c r="AA1215" s="50" t="b">
        <x:f>AND(ISNUMBER(S1215),S1215&gt;=DATE(YEAR('設定'!$B$10)-'設定'!$B$9,MONTH('設定'!$B$10),DAY('設定'!$B$10)))</x:f>
        <x:v>0</x:v>
      </x:c>
      <x:c r="AB1215" s="55" t="b">
        <x:v>1</x:v>
      </x:c>
      <x:c r="AC1215" s="55" t="b">
        <x:v>1</x:v>
      </x:c>
      <x:c r="AD1215" s="50" t="n">
        <x:f>IF(X1215,1,0)+IF(Z1215,1,0)+IF(AA1215,1,0)+IF(AB1215,1,0)</x:f>
        <x:v>1</x:v>
      </x:c>
      <x:c r="AE1215" s="50" t="n">
        <x:f>IF(Y1215,1,0)+IF(Z1215,1,0)+IF(AA1215,1,0)+IF(AB1215,1,0)</x:f>
        <x:v>1</x:v>
      </x:c>
      <x:c r="AF1215" s="50" t="n">
        <x:f>IF(Y1215,1,0)+IF(Z1215,1,0)+IF(AA1215,1,0)+IF(AC1215,1,0)</x:f>
        <x:v>1</x:v>
      </x:c>
      <x:c r="AG1215" s="53" t="n">
        <x:v>44348</x:v>
      </x:c>
      <x:c r="AH1215" s="50" t="str">
        <x:v>S100W1IG</x:v>
      </x:c>
      <x:c r="AI1215" s="50" t="str">
        <x:v>NetSalesSummaryOfBusinessResults</x:v>
      </x:c>
      <x:c r="AJ1215" s="50" t="str">
        <x:v>OperatingIncome</x:v>
      </x:c>
      <x:c r="AK1215" s="53" t="n">
        <x:v>45747</x:v>
      </x:c>
      <x:c r="AL1215" s="50" t="str">
        <x:v>365/365/365/366/365</x:v>
      </x:c>
      <x:c r="AM1215" s="51" t="n">
        <x:v>13136870</x:v>
      </x:c>
      <x:c r="AN1215" s="51" t="n">
        <x:v>1375</x:v>
      </x:c>
      <x:c r="AO1215" s="51" t="n">
        <x:f>IFERROR(AM1215*AN1215,"")</x:f>
        <x:v>18063196250</x:v>
      </x:c>
      <x:c r="AP1215" s="56" t="n">
        <x:f>IFERROR(AO1215/(K1215*1000000),"")</x:f>
        <x:v>0.1542755308154829</x:v>
      </x:c>
      <x:c r="AQ1215" s="57" t="n">
        <x:v>14406286.666666666</x:v>
      </x:c>
      <x:c r="AR1215" s="52" t="n">
        <x:v>0.1602939530461792</x:v>
      </x:c>
      <x:c r="AS1215" s="52" t="n">
        <x:v>-0.2684160978872616</x:v>
      </x:c>
      <x:c r="AT1215" s="55" t="b">
        <x:v>0</x:v>
      </x:c>
      <x:c r="AU1215" s="50" t="str">
        <x:v>low_liquidity</x:v>
      </x:c>
      <x:c r="AV1215" s="58" t="n">
        <x:v>-0.0703271827793754</x:v>
      </x:c>
      <x:c r="AW1215" s="50" t="n">
        <x:v>2405</x:v>
      </x:c>
      <x:c r="AX1215" s="50" t="str">
        <x:v>Core Moat</x:v>
      </x:c>
      <x:c r="AY1215" s="50" t="str">
        <x:v>既存適格性フィルター不通過: low_liquidity / 60日平均売買代金2,000万円未満</x:v>
      </x:c>
      <x:c r="AZ1215" s="59" t="str">
        <x:v>2025-06-23 15:51</x:v>
      </x:c>
      <x:c r="BA1215" s="53" t="n">
        <x:v>35096</x:v>
      </x:c>
      <x:c r="BB1215" s="50" t="str">
        <x:v>越 智 通 広</x:v>
      </x:c>
      <x:c r="BC1215" s="50"/>
      <x:c r="BD1215" s="50"/>
    </x:row>
    <x:row r="1216">
      <x:c r="A1216" s="50" t="n">
        <x:v>1215</x:v>
      </x:c>
      <x:c r="B1216" s="50" t="str">
        <x:v>7722</x:v>
      </x:c>
      <x:c r="C1216" s="50" t="str">
        <x:v>7722.T</x:v>
      </x:c>
      <x:c r="D1216" s="50" t="str">
        <x:v>KOKUSAI CO.,LTD.</x:v>
      </x:c>
      <x:c r="E1216" s="50" t="str">
        <x:v>Standard Market(Domestic)</x:v>
      </x:c>
      <x:c r="F1216" s="50" t="str">
        <x:v>Precision Instruments</x:v>
      </x:c>
      <x:c r="G1216" s="51" t="n">
        <x:v>11505.168</x:v>
      </x:c>
      <x:c r="H1216" s="51" t="n">
        <x:v>11127.984</x:v>
      </x:c>
      <x:c r="I1216" s="51" t="n">
        <x:v>10037.703</x:v>
      </x:c>
      <x:c r="J1216" s="51" t="n">
        <x:v>10239.197</x:v>
      </x:c>
      <x:c r="K1216" s="51" t="n">
        <x:v>13204.277</x:v>
      </x:c>
      <x:c r="L1216" s="52" t="n">
        <x:f>IFERROR(H1216/G1216-1,"")</x:f>
        <x:v>-0.03278387590689669</x:v>
      </x:c>
      <x:c r="M1216" s="52" t="n">
        <x:f>IFERROR(I1216/H1216-1,"")</x:f>
        <x:v>-0.09797650679584013</x:v>
      </x:c>
      <x:c r="N1216" s="52" t="n">
        <x:f>IFERROR(J1216/I1216-1,"")</x:f>
        <x:v>0.020073716068307768</x:v>
      </x:c>
      <x:c r="O1216" s="52" t="n">
        <x:f>IFERROR(K1216/J1216-1,"")</x:f>
        <x:v>0.2895813021275009</x:v>
      </x:c>
      <x:c r="P1216" s="52" t="n">
        <x:f>IFERROR((K1216/G1216)^(1/4)-1,"")</x:f>
        <x:v>0.03503590468618811</x:v>
      </x:c>
      <x:c r="Q1216" s="51" t="n">
        <x:v>1211.07</x:v>
      </x:c>
      <x:c r="R1216" s="52" t="n">
        <x:f>IFERROR(Q1216/K1216,"")</x:f>
        <x:v>0.09171800924806409</x:v>
      </x:c>
      <x:c r="S1216" s="53" t="n">
        <x:v>38322</x:v>
      </x:c>
      <x:c r="T1216" s="50" t="str">
        <x:v>EDINET_company_history</x:v>
      </x:c>
      <x:c r="U1216" s="50" t="str">
        <x:v>松本繁興産株式会社</x:v>
      </x:c>
      <x:c r="V1216" s="54" t="n">
        <x:v>0.3849</x:v>
      </x:c>
      <x:c r="W1216" s="50" t="str">
        <x:v>松本 繁 / 松本 進一</x:v>
      </x:c>
      <x:c r="X1216" s="50" t="b">
        <x:f>AND(COUNT(L1216:O1216)=4,L1216&gt;='設定'!$B$6,M1216&gt;='設定'!$B$6,N1216&gt;='設定'!$B$6,O1216&gt;='設定'!$B$6)</x:f>
        <x:v>0</x:v>
      </x:c>
      <x:c r="Y1216" s="50" t="b">
        <x:f>AND(COUNT(G1216:K1216)=5,P1216&gt;='設定'!$B$7)</x:f>
        <x:v>0</x:v>
      </x:c>
      <x:c r="Z1216" s="50" t="b">
        <x:f>AND(ISNUMBER(R1216),R1216&gt;='設定'!$B$8)</x:f>
        <x:v>0</x:v>
      </x:c>
      <x:c r="AA1216" s="50" t="b">
        <x:f>AND(ISNUMBER(S1216),S1216&gt;=DATE(YEAR('設定'!$B$10)-'設定'!$B$9,MONTH('設定'!$B$10),DAY('設定'!$B$10)))</x:f>
        <x:v>0</x:v>
      </x:c>
      <x:c r="AB1216" s="55" t="b">
        <x:v>1</x:v>
      </x:c>
      <x:c r="AC1216" s="55" t="b">
        <x:v>1</x:v>
      </x:c>
      <x:c r="AD1216" s="50" t="n">
        <x:f>IF(X1216,1,0)+IF(Z1216,1,0)+IF(AA1216,1,0)+IF(AB1216,1,0)</x:f>
        <x:v>1</x:v>
      </x:c>
      <x:c r="AE1216" s="50" t="n">
        <x:f>IF(Y1216,1,0)+IF(Z1216,1,0)+IF(AA1216,1,0)+IF(AB1216,1,0)</x:f>
        <x:v>1</x:v>
      </x:c>
      <x:c r="AF1216" s="50" t="n">
        <x:f>IF(Y1216,1,0)+IF(Z1216,1,0)+IF(AA1216,1,0)+IF(AC1216,1,0)</x:f>
        <x:v>1</x:v>
      </x:c>
      <x:c r="AG1216" s="53" t="n">
        <x:v>44348</x:v>
      </x:c>
      <x:c r="AH1216" s="50" t="str">
        <x:v>S100W84O</x:v>
      </x:c>
      <x:c r="AI1216" s="50" t="str">
        <x:v>NetSalesSummaryOfBusinessResults</x:v>
      </x:c>
      <x:c r="AJ1216" s="50" t="str">
        <x:v>OperatingIncome</x:v>
      </x:c>
      <x:c r="AK1216" s="53" t="n">
        <x:v>45747</x:v>
      </x:c>
      <x:c r="AL1216" s="50" t="str">
        <x:v>365/365/365/366/365</x:v>
      </x:c>
      <x:c r="AM1216" s="51" t="n">
        <x:v>13537400</x:v>
      </x:c>
      <x:c r="AN1216" s="51" t="n">
        <x:v>780</x:v>
      </x:c>
      <x:c r="AO1216" s="51" t="n">
        <x:f>IFERROR(AM1216*AN1216,"")</x:f>
        <x:v>10559172000</x:v>
      </x:c>
      <x:c r="AP1216" s="56" t="n">
        <x:f>IFERROR(AO1216/(K1216*1000000),"")</x:f>
        <x:v>0.799678164885514</x:v>
      </x:c>
      <x:c r="AQ1216" s="57" t="n">
        <x:v>54644238.333333336</x:v>
      </x:c>
      <x:c r="AR1216" s="52" t="n">
        <x:v>0.2428747862659771</x:v>
      </x:c>
      <x:c r="AS1216" s="52" t="n">
        <x:v>-0.3192935071894195</x:v>
      </x:c>
      <x:c r="AT1216" s="55" t="b">
        <x:v>1</x:v>
      </x:c>
      <x:c r="AU1216" s="50"/>
      <x:c r="AV1216" s="58" t="n">
        <x:v>0.4858891985618016</x:v>
      </x:c>
      <x:c r="AW1216" s="50" t="n">
        <x:v>98</x:v>
      </x:c>
      <x:c r="AX1216" s="50" t="str">
        <x:v>Future Moat</x:v>
      </x:c>
      <x:c r="AY1216" s="50" t="str">
        <x:v>目立つ機械的警告なし（定性確認は別途必要）</x:v>
      </x:c>
      <x:c r="AZ1216" s="59" t="str">
        <x:v>2025-06-30 14:00</x:v>
      </x:c>
      <x:c r="BA1216" s="53" t="n">
        <x:v>38322</x:v>
      </x:c>
      <x:c r="BB1216" s="50" t="str">
        <x:v>松本 繁</x:v>
      </x:c>
      <x:c r="BC1216" s="50"/>
      <x:c r="BD1216" s="50"/>
    </x:row>
    <x:row r="1217">
      <x:c r="A1217" s="50" t="n">
        <x:v>1216</x:v>
      </x:c>
      <x:c r="B1217" s="50" t="str">
        <x:v>7228</x:v>
      </x:c>
      <x:c r="C1217" s="50" t="str">
        <x:v>7228.T</x:v>
      </x:c>
      <x:c r="D1217" s="50" t="str">
        <x:v>DAYTONA CORPORATION</x:v>
      </x:c>
      <x:c r="E1217" s="50" t="str">
        <x:v>Standard Market(Domestic)</x:v>
      </x:c>
      <x:c r="F1217" s="50" t="str">
        <x:v>Transportation Equipment</x:v>
      </x:c>
      <x:c r="G1217" s="51" t="n">
        <x:v>12536.705</x:v>
      </x:c>
      <x:c r="H1217" s="51" t="n">
        <x:v>14586.153</x:v>
      </x:c>
      <x:c r="I1217" s="51" t="n">
        <x:v>13961.048</x:v>
      </x:c>
      <x:c r="J1217" s="51" t="n">
        <x:v>14578.068</x:v>
      </x:c>
      <x:c r="K1217" s="51" t="n">
        <x:v>14376.961</x:v>
      </x:c>
      <x:c r="L1217" s="52" t="n">
        <x:f>IFERROR(H1217/G1217-1,"")</x:f>
        <x:v>0.16347580963259478</x:v>
      </x:c>
      <x:c r="M1217" s="52" t="n">
        <x:f>IFERROR(I1217/H1217-1,"")</x:f>
        <x:v>-0.04285605669980286</x:v>
      </x:c>
      <x:c r="N1217" s="52" t="n">
        <x:f>IFERROR(J1217/I1217-1,"")</x:f>
        <x:v>0.04419582254856502</x:v>
      </x:c>
      <x:c r="O1217" s="52" t="n">
        <x:f>IFERROR(K1217/J1217-1,"")</x:f>
        <x:v>-0.013795175053374686</x:v>
      </x:c>
      <x:c r="P1217" s="52" t="n">
        <x:f>IFERROR((K1217/G1217)^(1/4)-1,"")</x:f>
        <x:v>0.034834554604261436</x:v>
      </x:c>
      <x:c r="Q1217" s="51" t="n">
        <x:v>1610.94</x:v>
      </x:c>
      <x:c r="R1217" s="52" t="n">
        <x:f>IFERROR(Q1217/K1217,"")</x:f>
        <x:v>0.11205010572122996</x:v>
      </x:c>
      <x:c r="S1217" s="53" t="n">
        <x:v>40269</x:v>
      </x:c>
      <x:c r="T1217" s="50" t="str">
        <x:v>EDINET_company_history</x:v>
      </x:c>
      <x:c r="U1217" s="50" t="str">
        <x:v>有限会社エービーイー</x:v>
      </x:c>
      <x:c r="V1217" s="54" t="n">
        <x:v>0.2101</x:v>
      </x:c>
      <x:c r="W1217" s="50" t="str">
        <x:v>織田 哲司</x:v>
      </x:c>
      <x:c r="X1217" s="50" t="b">
        <x:f>AND(COUNT(L1217:O1217)=4,L1217&gt;='設定'!$B$6,M1217&gt;='設定'!$B$6,N1217&gt;='設定'!$B$6,O1217&gt;='設定'!$B$6)</x:f>
        <x:v>0</x:v>
      </x:c>
      <x:c r="Y1217" s="50" t="b">
        <x:f>AND(COUNT(G1217:K1217)=5,P1217&gt;='設定'!$B$7)</x:f>
        <x:v>0</x:v>
      </x:c>
      <x:c r="Z1217" s="50" t="b">
        <x:f>AND(ISNUMBER(R1217),R1217&gt;='設定'!$B$8)</x:f>
        <x:v>1</x:v>
      </x:c>
      <x:c r="AA1217" s="50" t="b">
        <x:f>AND(ISNUMBER(S1217),S1217&gt;=DATE(YEAR('設定'!$B$10)-'設定'!$B$9,MONTH('設定'!$B$10),DAY('設定'!$B$10)))</x:f>
        <x:v>0</x:v>
      </x:c>
      <x:c r="AB1217" s="55" t="b">
        <x:v>0</x:v>
      </x:c>
      <x:c r="AC1217" s="55" t="b">
        <x:v>0</x:v>
      </x:c>
      <x:c r="AD1217" s="50" t="n">
        <x:f>IF(X1217,1,0)+IF(Z1217,1,0)+IF(AA1217,1,0)+IF(AB1217,1,0)</x:f>
        <x:v>1</x:v>
      </x:c>
      <x:c r="AE1217" s="50" t="n">
        <x:f>IF(Y1217,1,0)+IF(Z1217,1,0)+IF(AA1217,1,0)+IF(AB1217,1,0)</x:f>
        <x:v>1</x:v>
      </x:c>
      <x:c r="AF1217" s="50" t="n">
        <x:f>IF(Y1217,1,0)+IF(Z1217,1,0)+IF(AA1217,1,0)+IF(AC1217,1,0)</x:f>
        <x:v>1</x:v>
      </x:c>
      <x:c r="AG1217" s="53" t="n">
        <x:v>44348</x:v>
      </x:c>
      <x:c r="AH1217" s="50" t="str">
        <x:v>S100XSX2</x:v>
      </x:c>
      <x:c r="AI1217" s="50" t="str">
        <x:v>NetSalesSummaryOfBusinessResults</x:v>
      </x:c>
      <x:c r="AJ1217" s="50" t="str">
        <x:v>OperatingIncome</x:v>
      </x:c>
      <x:c r="AK1217" s="53" t="n">
        <x:v>46022</x:v>
      </x:c>
      <x:c r="AL1217" s="50" t="str">
        <x:v>365/365/365/366/365</x:v>
      </x:c>
      <x:c r="AM1217" s="51" t="n">
        <x:v>2379500</x:v>
      </x:c>
      <x:c r="AN1217" s="51" t="n">
        <x:v>3655</x:v>
      </x:c>
      <x:c r="AO1217" s="51" t="n">
        <x:f>IFERROR(AM1217*AN1217,"")</x:f>
        <x:v>8697072500</x:v>
      </x:c>
      <x:c r="AP1217" s="56" t="n">
        <x:f>IFERROR(AO1217/(K1217*1000000),"")</x:f>
        <x:v>0.6049312159920306</x:v>
      </x:c>
      <x:c r="AQ1217" s="57" t="n">
        <x:v>9114800</x:v>
      </x:c>
      <x:c r="AR1217" s="52" t="n">
        <x:v>0.2604850151930044</x:v>
      </x:c>
      <x:c r="AS1217" s="52" t="n">
        <x:v>-0.3856424199712657</x:v>
      </x:c>
      <x:c r="AT1217" s="55" t="b">
        <x:v>0</x:v>
      </x:c>
      <x:c r="AU1217" s="50" t="str">
        <x:v>low_liquidity</x:v>
      </x:c>
      <x:c r="AV1217" s="58" t="n">
        <x:v>0.0907327624894301</x:v>
      </x:c>
      <x:c r="AW1217" s="50" t="n">
        <x:v>1287</x:v>
      </x:c>
      <x:c r="AX1217" s="50" t="str">
        <x:v>Discovery</x:v>
      </x:c>
      <x:c r="AY1217" s="50" t="str">
        <x:v>既存適格性フィルター不通過: low_liquidity / 60日平均売買代金2,000万円未満</x:v>
      </x:c>
      <x:c r="AZ1217" s="59" t="str">
        <x:v>2026-03-25 10:30</x:v>
      </x:c>
      <x:c r="BA1217" s="53" t="n">
        <x:v>40269</x:v>
      </x:c>
      <x:c r="BB1217" s="50"/>
      <x:c r="BC1217" s="50"/>
      <x:c r="BD1217" s="50"/>
    </x:row>
    <x:row r="1218">
      <x:c r="A1218" s="50" t="n">
        <x:v>1217</x:v>
      </x:c>
      <x:c r="B1218" s="50" t="str">
        <x:v>6402</x:v>
      </x:c>
      <x:c r="C1218" s="50" t="str">
        <x:v>6402.T</x:v>
      </x:c>
      <x:c r="D1218" s="50" t="str">
        <x:v>KANEMATSU ENGINEERING CO.,LTD.</x:v>
      </x:c>
      <x:c r="E1218" s="50" t="str">
        <x:v>Standard Market(Domestic)</x:v>
      </x:c>
      <x:c r="F1218" s="50" t="str">
        <x:v>Machinery</x:v>
      </x:c>
      <x:c r="G1218" s="51" t="n">
        <x:v>11606.947</x:v>
      </x:c>
      <x:c r="H1218" s="51" t="n">
        <x:v>11871.124</x:v>
      </x:c>
      <x:c r="I1218" s="51" t="n">
        <x:v>11335.81</x:v>
      </x:c>
      <x:c r="J1218" s="51" t="n">
        <x:v>12403.939</x:v>
      </x:c>
      <x:c r="K1218" s="51" t="n">
        <x:v>13300.759</x:v>
      </x:c>
      <x:c r="L1218" s="52" t="n">
        <x:f>IFERROR(H1218/G1218-1,"")</x:f>
        <x:v>0.02276024866831894</x:v>
      </x:c>
      <x:c r="M1218" s="52" t="n">
        <x:f>IFERROR(I1218/H1218-1,"")</x:f>
        <x:v>-0.04509379229801658</x:v>
      </x:c>
      <x:c r="N1218" s="52" t="n">
        <x:f>IFERROR(J1218/I1218-1,"")</x:f>
        <x:v>0.09422608529959486</x:v>
      </x:c>
      <x:c r="O1218" s="52" t="n">
        <x:f>IFERROR(K1218/J1218-1,"")</x:f>
        <x:v>0.0723012262475653</x:v>
      </x:c>
      <x:c r="P1218" s="52" t="n">
        <x:f>IFERROR((K1218/G1218)^(1/4)-1,"")</x:f>
        <x:v>0.03464081286605314</x:v>
      </x:c>
      <x:c r="Q1218" s="51" t="n">
        <x:v>954.44</x:v>
      </x:c>
      <x:c r="R1218" s="52" t="n">
        <x:f>IFERROR(Q1218/K1218,"")</x:f>
        <x:v>0.07175831093548872</x:v>
      </x:c>
      <x:c r="S1218" s="53" t="n">
        <x:v>35643</x:v>
      </x:c>
      <x:c r="T1218" s="50" t="str">
        <x:v>EDINET_company_history</x:v>
      </x:c>
      <x:c r="U1218" s="50" t="str">
        <x:v>山本 琴一</x:v>
      </x:c>
      <x:c r="V1218" s="54" t="n">
        <x:v>0.0976</x:v>
      </x:c>
      <x:c r="W1218" s="50" t="str">
        <x:v>山 本 琴 一 / 栁 井 仁 司</x:v>
      </x:c>
      <x:c r="X1218" s="50" t="b">
        <x:f>AND(COUNT(L1218:O1218)=4,L1218&gt;='設定'!$B$6,M1218&gt;='設定'!$B$6,N1218&gt;='設定'!$B$6,O1218&gt;='設定'!$B$6)</x:f>
        <x:v>0</x:v>
      </x:c>
      <x:c r="Y1218" s="50" t="b">
        <x:f>AND(COUNT(G1218:K1218)=5,P1218&gt;='設定'!$B$7)</x:f>
        <x:v>0</x:v>
      </x:c>
      <x:c r="Z1218" s="50" t="b">
        <x:f>AND(ISNUMBER(R1218),R1218&gt;='設定'!$B$8)</x:f>
        <x:v>0</x:v>
      </x:c>
      <x:c r="AA1218" s="50" t="b">
        <x:f>AND(ISNUMBER(S1218),S1218&gt;=DATE(YEAR('設定'!$B$10)-'設定'!$B$9,MONTH('設定'!$B$10),DAY('設定'!$B$10)))</x:f>
        <x:v>0</x:v>
      </x:c>
      <x:c r="AB1218" s="55" t="b">
        <x:v>1</x:v>
      </x:c>
      <x:c r="AC1218" s="55" t="b">
        <x:v>1</x:v>
      </x:c>
      <x:c r="AD1218" s="50" t="n">
        <x:f>IF(X1218,1,0)+IF(Z1218,1,0)+IF(AA1218,1,0)+IF(AB1218,1,0)</x:f>
        <x:v>1</x:v>
      </x:c>
      <x:c r="AE1218" s="50" t="n">
        <x:f>IF(Y1218,1,0)+IF(Z1218,1,0)+IF(AA1218,1,0)+IF(AB1218,1,0)</x:f>
        <x:v>1</x:v>
      </x:c>
      <x:c r="AF1218" s="50" t="n">
        <x:f>IF(Y1218,1,0)+IF(Z1218,1,0)+IF(AA1218,1,0)+IF(AC1218,1,0)</x:f>
        <x:v>1</x:v>
      </x:c>
      <x:c r="AG1218" s="53" t="n">
        <x:v>44348</x:v>
      </x:c>
      <x:c r="AH1218" s="50" t="str">
        <x:v>S100VY7C</x:v>
      </x:c>
      <x:c r="AI1218" s="50" t="str">
        <x:v>NetSalesSummaryOfBusinessResults</x:v>
      </x:c>
      <x:c r="AJ1218" s="50" t="str">
        <x:v>OperatingIncome</x:v>
      </x:c>
      <x:c r="AK1218" s="53" t="n">
        <x:v>45747</x:v>
      </x:c>
      <x:c r="AL1218" s="50" t="str">
        <x:v>365/365/365/366/365</x:v>
      </x:c>
      <x:c r="AM1218" s="51" t="n">
        <x:v>4888300</x:v>
      </x:c>
      <x:c r="AN1218" s="51" t="n">
        <x:v>1360</x:v>
      </x:c>
      <x:c r="AO1218" s="51" t="n">
        <x:f>IFERROR(AM1218*AN1218,"")</x:f>
        <x:v>6648088000</x:v>
      </x:c>
      <x:c r="AP1218" s="56" t="n">
        <x:f>IFERROR(AO1218/(K1218*1000000),"")</x:f>
        <x:v>0.49982771659872943</x:v>
      </x:c>
      <x:c r="AQ1218" s="57" t="n">
        <x:v>52613461.666666664</x:v>
      </x:c>
      <x:c r="AR1218" s="52" t="n">
        <x:v>0.2243697372685526</x:v>
      </x:c>
      <x:c r="AS1218" s="52" t="n">
        <x:v>-0.3276735985034525</x:v>
      </x:c>
      <x:c r="AT1218" s="55" t="b">
        <x:v>1</x:v>
      </x:c>
      <x:c r="AU1218" s="50"/>
      <x:c r="AV1218" s="58" t="n">
        <x:v>0.4156937566133081</x:v>
      </x:c>
      <x:c r="AW1218" s="50" t="n">
        <x:v>169</x:v>
      </x:c>
      <x:c r="AX1218" s="50" t="str">
        <x:v>Future Moat</x:v>
      </x:c>
      <x:c r="AY1218" s="50" t="str">
        <x:v>目立つ機械的警告なし（定性確認は別途必要）</x:v>
      </x:c>
      <x:c r="AZ1218" s="59" t="str">
        <x:v>2025-06-17 10:18</x:v>
      </x:c>
      <x:c r="BA1218" s="53" t="n">
        <x:v>35643</x:v>
      </x:c>
      <x:c r="BB1218" s="50" t="str">
        <x:v>山 本 琴 一</x:v>
      </x:c>
      <x:c r="BC1218" s="50"/>
      <x:c r="BD1218" s="50"/>
    </x:row>
    <x:row r="1219">
      <x:c r="A1219" s="50" t="n">
        <x:v>1218</x:v>
      </x:c>
      <x:c r="B1219" s="50" t="str">
        <x:v>9790</x:v>
      </x:c>
      <x:c r="C1219" s="50" t="str">
        <x:v>9790.T</x:v>
      </x:c>
      <x:c r="D1219" s="50" t="str">
        <x:v>Fukui Computer Holdings,Inc.</x:v>
      </x:c>
      <x:c r="E1219" s="50" t="str">
        <x:v>Prime Market (Domestic)</x:v>
      </x:c>
      <x:c r="F1219" s="50" t="str">
        <x:v>Information &amp; Communication</x:v>
      </x:c>
      <x:c r="G1219" s="51" t="n">
        <x:v>12843</x:v>
      </x:c>
      <x:c r="H1219" s="51" t="n">
        <x:v>14331</x:v>
      </x:c>
      <x:c r="I1219" s="51" t="n">
        <x:v>13630</x:v>
      </x:c>
      <x:c r="J1219" s="51" t="n">
        <x:v>13821</x:v>
      </x:c>
      <x:c r="K1219" s="51" t="n">
        <x:v>14717</x:v>
      </x:c>
      <x:c r="L1219" s="52" t="n">
        <x:f>IFERROR(H1219/G1219-1,"")</x:f>
        <x:v>0.11586078019154411</x:v>
      </x:c>
      <x:c r="M1219" s="52" t="n">
        <x:f>IFERROR(I1219/H1219-1,"")</x:f>
        <x:v>-0.048914939641336974</x:v>
      </x:c>
      <x:c r="N1219" s="52" t="n">
        <x:f>IFERROR(J1219/I1219-1,"")</x:f>
        <x:v>0.014013206162875935</x:v>
      </x:c>
      <x:c r="O1219" s="52" t="n">
        <x:f>IFERROR(K1219/J1219-1,"")</x:f>
        <x:v>0.06482888358295358</x:v>
      </x:c>
      <x:c r="P1219" s="52" t="n">
        <x:f>IFERROR((K1219/G1219)^(1/4)-1,"")</x:f>
        <x:v>0.034637468200645394</x:v>
      </x:c>
      <x:c r="Q1219" s="51" t="n">
        <x:v>6085</x:v>
      </x:c>
      <x:c r="R1219" s="52" t="n">
        <x:f>IFERROR(Q1219/K1219,"")</x:f>
        <x:v>0.4134674186315146</x:v>
      </x:c>
      <x:c r="S1219" s="53" t="n">
        <x:v>38322</x:v>
      </x:c>
      <x:c r="T1219" s="50" t="str">
        <x:v>EDINET_company_history</x:v>
      </x:c>
      <x:c r="U1219" s="50" t="str">
        <x:v>株式会社ダイテックホールディング</x:v>
      </x:c>
      <x:c r="V1219" s="54" t="n">
        <x:v>0.4714</x:v>
      </x:c>
      <x:c r="W1219" s="50" t="str">
        <x:v>佐藤 浩一</x:v>
      </x:c>
      <x:c r="X1219" s="50" t="b">
        <x:f>AND(COUNT(L1219:O1219)=4,L1219&gt;='設定'!$B$6,M1219&gt;='設定'!$B$6,N1219&gt;='設定'!$B$6,O1219&gt;='設定'!$B$6)</x:f>
        <x:v>0</x:v>
      </x:c>
      <x:c r="Y1219" s="50" t="b">
        <x:f>AND(COUNT(G1219:K1219)=5,P1219&gt;='設定'!$B$7)</x:f>
        <x:v>0</x:v>
      </x:c>
      <x:c r="Z1219" s="50" t="b">
        <x:f>AND(ISNUMBER(R1219),R1219&gt;='設定'!$B$8)</x:f>
        <x:v>1</x:v>
      </x:c>
      <x:c r="AA1219" s="50" t="b">
        <x:f>AND(ISNUMBER(S1219),S1219&gt;=DATE(YEAR('設定'!$B$10)-'設定'!$B$9,MONTH('設定'!$B$10),DAY('設定'!$B$10)))</x:f>
        <x:v>0</x:v>
      </x:c>
      <x:c r="AB1219" s="55" t="b">
        <x:v>0</x:v>
      </x:c>
      <x:c r="AC1219" s="55" t="b">
        <x:v>0</x:v>
      </x:c>
      <x:c r="AD1219" s="50" t="n">
        <x:f>IF(X1219,1,0)+IF(Z1219,1,0)+IF(AA1219,1,0)+IF(AB1219,1,0)</x:f>
        <x:v>1</x:v>
      </x:c>
      <x:c r="AE1219" s="50" t="n">
        <x:f>IF(Y1219,1,0)+IF(Z1219,1,0)+IF(AA1219,1,0)+IF(AB1219,1,0)</x:f>
        <x:v>1</x:v>
      </x:c>
      <x:c r="AF1219" s="50" t="n">
        <x:f>IF(Y1219,1,0)+IF(Z1219,1,0)+IF(AA1219,1,0)+IF(AC1219,1,0)</x:f>
        <x:v>1</x:v>
      </x:c>
      <x:c r="AG1219" s="53" t="n">
        <x:v>44348</x:v>
      </x:c>
      <x:c r="AH1219" s="50" t="str">
        <x:v>S100VYRR</x:v>
      </x:c>
      <x:c r="AI1219" s="50" t="str">
        <x:v>NetSalesSummaryOfBusinessResults</x:v>
      </x:c>
      <x:c r="AJ1219" s="50" t="str">
        <x:v>OperatingIncome</x:v>
      </x:c>
      <x:c r="AK1219" s="53" t="n">
        <x:v>45747</x:v>
      </x:c>
      <x:c r="AL1219" s="50" t="str">
        <x:v>365/365/365/366/365</x:v>
      </x:c>
      <x:c r="AM1219" s="51" t="n">
        <x:v>20675200</x:v>
      </x:c>
      <x:c r="AN1219" s="51" t="n">
        <x:v>3110</x:v>
      </x:c>
      <x:c r="AO1219" s="51" t="n">
        <x:f>IFERROR(AM1219*AN1219,"")</x:f>
        <x:v>64299872000</x:v>
      </x:c>
      <x:c r="AP1219" s="56" t="n">
        <x:f>IFERROR(AO1219/(K1219*1000000),"")</x:f>
        <x:v>4.369088265271455</x:v>
      </x:c>
      <x:c r="AQ1219" s="57" t="n">
        <x:v>156148008.33333334</x:v>
      </x:c>
      <x:c r="AR1219" s="52" t="n">
        <x:v>0.2859296592776534</x:v>
      </x:c>
      <x:c r="AS1219" s="52" t="n">
        <x:v>-0.4999245271240105</x:v>
      </x:c>
      <x:c r="AT1219" s="55" t="b">
        <x:v>1</x:v>
      </x:c>
      <x:c r="AU1219" s="50"/>
      <x:c r="AV1219" s="58" t="n">
        <x:v>0.3171421217289938</x:v>
      </x:c>
      <x:c r="AW1219" s="50" t="n">
        <x:v>386</x:v>
      </x:c>
      <x:c r="AX1219" s="50" t="str">
        <x:v>Core Moat</x:v>
      </x:c>
      <x:c r="AY1219" s="50" t="str">
        <x:v>目立つ機械的警告なし（定性確認は別途必要）</x:v>
      </x:c>
      <x:c r="AZ1219" s="59" t="str">
        <x:v>2025-06-19 13:04</x:v>
      </x:c>
      <x:c r="BA1219" s="53" t="n">
        <x:v>38322</x:v>
      </x:c>
      <x:c r="BB1219" s="50"/>
      <x:c r="BC1219" s="50"/>
      <x:c r="BD1219" s="50" t="str">
        <x:v>TOPIX Small 2</x:v>
      </x:c>
    </x:row>
    <x:row r="1220">
      <x:c r="A1220" s="50" t="n">
        <x:v>1219</x:v>
      </x:c>
      <x:c r="B1220" s="50" t="str">
        <x:v>7164</x:v>
      </x:c>
      <x:c r="C1220" s="50" t="str">
        <x:v>7164.T</x:v>
      </x:c>
      <x:c r="D1220" s="50" t="str">
        <x:v>ZENKOKU HOSHO Co.,Ltd.</x:v>
      </x:c>
      <x:c r="E1220" s="50" t="str">
        <x:v>Prime Market (Domestic)</x:v>
      </x:c>
      <x:c r="F1220" s="50" t="str">
        <x:v>Other Financing Business</x:v>
      </x:c>
      <x:c r="G1220" s="51" t="n">
        <x:v>47834</x:v>
      </x:c>
      <x:c r="H1220" s="51" t="n">
        <x:v>48842</x:v>
      </x:c>
      <x:c r="I1220" s="51" t="n">
        <x:v>49242</x:v>
      </x:c>
      <x:c r="J1220" s="51" t="n">
        <x:v>50580</x:v>
      </x:c>
      <x:c r="K1220" s="51" t="n">
        <x:v>54806</x:v>
      </x:c>
      <x:c r="L1220" s="52" t="n">
        <x:f>IFERROR(H1220/G1220-1,"")</x:f>
        <x:v>0.021072877033072812</x:v>
      </x:c>
      <x:c r="M1220" s="52" t="n">
        <x:f>IFERROR(I1220/H1220-1,"")</x:f>
        <x:v>0.00818967282257077</x:v>
      </x:c>
      <x:c r="N1220" s="52" t="n">
        <x:f>IFERROR(J1220/I1220-1,"")</x:f>
        <x:v>0.027171926404289115</x:v>
      </x:c>
      <x:c r="O1220" s="52" t="n">
        <x:f>IFERROR(K1220/J1220-1,"")</x:f>
        <x:v>0.08355081059707392</x:v>
      </x:c>
      <x:c r="P1220" s="52" t="n">
        <x:f>IFERROR((K1220/G1220)^(1/4)-1,"")</x:f>
        <x:v>0.03460089982972048</x:v>
      </x:c>
      <x:c r="Q1220" s="51" t="n">
        <x:v>40800</x:v>
      </x:c>
      <x:c r="R1220" s="52" t="n">
        <x:f>IFERROR(Q1220/K1220,"")</x:f>
        <x:v>0.7444440389738349</x:v>
      </x:c>
      <x:c r="S1220" s="53" t="n">
        <x:v>41244</x:v>
      </x:c>
      <x:c r="T1220" s="50" t="str">
        <x:v>EDINET_company_history</x:v>
      </x:c>
      <x:c r="U1220" s="50" t="str">
        <x:v>日本マスタートラスト信託銀行株式会社（信託口）</x:v>
      </x:c>
      <x:c r="V1220" s="54" t="n">
        <x:v>0.1048</x:v>
      </x:c>
      <x:c r="W1220" s="50" t="str">
        <x:v>石川 英治 / 青木 裕一</x:v>
      </x:c>
      <x:c r="X1220" s="50" t="b">
        <x:f>AND(COUNT(L1220:O1220)=4,L1220&gt;='設定'!$B$6,M1220&gt;='設定'!$B$6,N1220&gt;='設定'!$B$6,O1220&gt;='設定'!$B$6)</x:f>
        <x:v>0</x:v>
      </x:c>
      <x:c r="Y1220" s="50" t="b">
        <x:f>AND(COUNT(G1220:K1220)=5,P1220&gt;='設定'!$B$7)</x:f>
        <x:v>0</x:v>
      </x:c>
      <x:c r="Z1220" s="50" t="b">
        <x:f>AND(ISNUMBER(R1220),R1220&gt;='設定'!$B$8)</x:f>
        <x:v>1</x:v>
      </x:c>
      <x:c r="AA1220" s="50" t="b">
        <x:f>AND(ISNUMBER(S1220),S1220&gt;=DATE(YEAR('設定'!$B$10)-'設定'!$B$9,MONTH('設定'!$B$10),DAY('設定'!$B$10)))</x:f>
        <x:v>0</x:v>
      </x:c>
      <x:c r="AB1220" s="55" t="b">
        <x:v>0</x:v>
      </x:c>
      <x:c r="AC1220" s="55" t="b">
        <x:v>0</x:v>
      </x:c>
      <x:c r="AD1220" s="50" t="n">
        <x:f>IF(X1220,1,0)+IF(Z1220,1,0)+IF(AA1220,1,0)+IF(AB1220,1,0)</x:f>
        <x:v>1</x:v>
      </x:c>
      <x:c r="AE1220" s="50" t="n">
        <x:f>IF(Y1220,1,0)+IF(Z1220,1,0)+IF(AA1220,1,0)+IF(AB1220,1,0)</x:f>
        <x:v>1</x:v>
      </x:c>
      <x:c r="AF1220" s="50" t="n">
        <x:f>IF(Y1220,1,0)+IF(Z1220,1,0)+IF(AA1220,1,0)+IF(AC1220,1,0)</x:f>
        <x:v>1</x:v>
      </x:c>
      <x:c r="AG1220" s="53" t="n">
        <x:v>44348</x:v>
      </x:c>
      <x:c r="AH1220" s="50" t="str">
        <x:v>S100VXAU</x:v>
      </x:c>
      <x:c r="AI1220" s="50" t="str">
        <x:v>OperatingRevenue1SummaryOfBusinessResults</x:v>
      </x:c>
      <x:c r="AJ1220" s="50" t="str">
        <x:v>OperatingIncome</x:v>
      </x:c>
      <x:c r="AK1220" s="53" t="n">
        <x:v>45747</x:v>
      </x:c>
      <x:c r="AL1220" s="50" t="str">
        <x:v>365/365/365/366/365</x:v>
      </x:c>
      <x:c r="AM1220" s="51" t="n">
        <x:v>67653590</x:v>
      </x:c>
      <x:c r="AN1220" s="51" t="n">
        <x:v>2836</x:v>
      </x:c>
      <x:c r="AO1220" s="51" t="n">
        <x:f>IFERROR(AM1220*AN1220,"")</x:f>
        <x:v>191865581240</x:v>
      </x:c>
      <x:c r="AP1220" s="56" t="n">
        <x:f>IFERROR(AO1220/(K1220*1000000),"")</x:f>
        <x:v>3.5008134372149033</x:v>
      </x:c>
      <x:c r="AQ1220" s="57" t="n">
        <x:v>1622942376.6666667</x:v>
      </x:c>
      <x:c r="AR1220" s="52" t="n">
        <x:v>0.1896539141264462</x:v>
      </x:c>
      <x:c r="AS1220" s="52" t="n">
        <x:v>-0.2604779652054484</x:v>
      </x:c>
      <x:c r="AT1220" s="55" t="b">
        <x:v>1</x:v>
      </x:c>
      <x:c r="AU1220" s="50"/>
      <x:c r="AV1220" s="58" t="n">
        <x:v>0.0355662711127856</x:v>
      </x:c>
      <x:c r="AW1220" s="50" t="n">
        <x:v>1605</x:v>
      </x:c>
      <x:c r="AX1220" s="50" t="str">
        <x:v>Core Moat</x:v>
      </x:c>
      <x:c r="AY1220" s="50" t="str">
        <x:v>目立つ機械的警告なし（定性確認は別途必要）</x:v>
      </x:c>
      <x:c r="AZ1220" s="59" t="str">
        <x:v>2025-06-16 16:09</x:v>
      </x:c>
      <x:c r="BA1220" s="53" t="n">
        <x:v>41244</x:v>
      </x:c>
      <x:c r="BB1220" s="50"/>
      <x:c r="BC1220" s="50"/>
      <x:c r="BD1220" s="50" t="str">
        <x:v>TOPIX Mid400</x:v>
      </x:c>
    </x:row>
    <x:row r="1221">
      <x:c r="A1221" s="50" t="n">
        <x:v>1220</x:v>
      </x:c>
      <x:c r="B1221" s="50" t="str">
        <x:v>2300</x:v>
      </x:c>
      <x:c r="C1221" s="50" t="str">
        <x:v>2300.T</x:v>
      </x:c>
      <x:c r="D1221" s="50" t="str">
        <x:v>Kyokuto Co.,Ltd.</x:v>
      </x:c>
      <x:c r="E1221" s="50" t="str">
        <x:v>Standard Market(Domestic)</x:v>
      </x:c>
      <x:c r="F1221" s="50" t="str">
        <x:v>Services</x:v>
      </x:c>
      <x:c r="G1221" s="51" t="n">
        <x:v>4580.751</x:v>
      </x:c>
      <x:c r="H1221" s="51" t="n">
        <x:v>4688.683</x:v>
      </x:c>
      <x:c r="I1221" s="51" t="n">
        <x:v>4917.343</x:v>
      </x:c>
      <x:c r="J1221" s="51" t="n">
        <x:v>5380.624</x:v>
      </x:c>
      <x:c r="K1221" s="51" t="n">
        <x:v>5244.187</x:v>
      </x:c>
      <x:c r="L1221" s="52" t="n">
        <x:f>IFERROR(H1221/G1221-1,"")</x:f>
        <x:v>0.02356207530162635</x:v>
      </x:c>
      <x:c r="M1221" s="52" t="n">
        <x:f>IFERROR(I1221/H1221-1,"")</x:f>
        <x:v>0.048768492133078656</x:v>
      </x:c>
      <x:c r="N1221" s="52" t="n">
        <x:f>IFERROR(J1221/I1221-1,"")</x:f>
        <x:v>0.09421368409728581</x:v>
      </x:c>
      <x:c r="O1221" s="52" t="n">
        <x:f>IFERROR(K1221/J1221-1,"")</x:f>
        <x:v>-0.025357096128627465</x:v>
      </x:c>
      <x:c r="P1221" s="52" t="n">
        <x:f>IFERROR((K1221/G1221)^(1/4)-1,"")</x:f>
        <x:v>0.034392519422693724</x:v>
      </x:c>
      <x:c r="Q1221" s="51" t="n">
        <x:v>2.942</x:v>
      </x:c>
      <x:c r="R1221" s="52" t="n">
        <x:f>IFERROR(Q1221/K1221,"")</x:f>
        <x:v>0.0005610021152945157</x:v>
      </x:c>
      <x:c r="S1221" s="53" t="n">
        <x:v>38322</x:v>
      </x:c>
      <x:c r="T1221" s="50" t="str">
        <x:v>EDINET_company_history</x:v>
      </x:c>
      <x:c r="U1221" s="50" t="str">
        <x:v>牧 平 年 廣</x:v>
      </x:c>
      <x:c r="V1221" s="54" t="n">
        <x:v>0.303</x:v>
      </x:c>
      <x:c r="W1221" s="50" t="str">
        <x:v>牧 平 年 廣 / 井 上 和 美</x:v>
      </x:c>
      <x:c r="X1221" s="50" t="b">
        <x:f>AND(COUNT(L1221:O1221)=4,L1221&gt;='設定'!$B$6,M1221&gt;='設定'!$B$6,N1221&gt;='設定'!$B$6,O1221&gt;='設定'!$B$6)</x:f>
        <x:v>0</x:v>
      </x:c>
      <x:c r="Y1221" s="50" t="b">
        <x:f>AND(COUNT(G1221:K1221)=5,P1221&gt;='設定'!$B$7)</x:f>
        <x:v>0</x:v>
      </x:c>
      <x:c r="Z1221" s="50" t="b">
        <x:f>AND(ISNUMBER(R1221),R1221&gt;='設定'!$B$8)</x:f>
        <x:v>0</x:v>
      </x:c>
      <x:c r="AA1221" s="50" t="b">
        <x:f>AND(ISNUMBER(S1221),S1221&gt;=DATE(YEAR('設定'!$B$10)-'設定'!$B$9,MONTH('設定'!$B$10),DAY('設定'!$B$10)))</x:f>
        <x:v>0</x:v>
      </x:c>
      <x:c r="AB1221" s="55" t="b">
        <x:v>1</x:v>
      </x:c>
      <x:c r="AC1221" s="55" t="b">
        <x:v>1</x:v>
      </x:c>
      <x:c r="AD1221" s="50" t="n">
        <x:f>IF(X1221,1,0)+IF(Z1221,1,0)+IF(AA1221,1,0)+IF(AB1221,1,0)</x:f>
        <x:v>1</x:v>
      </x:c>
      <x:c r="AE1221" s="50" t="n">
        <x:f>IF(Y1221,1,0)+IF(Z1221,1,0)+IF(AA1221,1,0)+IF(AB1221,1,0)</x:f>
        <x:v>1</x:v>
      </x:c>
      <x:c r="AF1221" s="50" t="n">
        <x:f>IF(Y1221,1,0)+IF(Z1221,1,0)+IF(AA1221,1,0)+IF(AC1221,1,0)</x:f>
        <x:v>1</x:v>
      </x:c>
      <x:c r="AG1221" s="53" t="n">
        <x:v>44348</x:v>
      </x:c>
      <x:c r="AH1221" s="50" t="str">
        <x:v>S100Y6G1</x:v>
      </x:c>
      <x:c r="AI1221" s="50" t="str">
        <x:v>NetSalesSummaryOfBusinessResults</x:v>
      </x:c>
      <x:c r="AJ1221" s="50" t="str">
        <x:v>OperatingIncome</x:v>
      </x:c>
      <x:c r="AK1221" s="53" t="n">
        <x:v>46081</x:v>
      </x:c>
      <x:c r="AL1221" s="50" t="str">
        <x:v>365/365/366/365/365</x:v>
      </x:c>
      <x:c r="AM1221" s="51" t="n">
        <x:v>5261030</x:v>
      </x:c>
      <x:c r="AN1221" s="51" t="n">
        <x:v>497</x:v>
      </x:c>
      <x:c r="AO1221" s="51" t="n">
        <x:f>IFERROR(AM1221*AN1221,"")</x:f>
        <x:v>2614731910</x:v>
      </x:c>
      <x:c r="AP1221" s="56" t="n">
        <x:f>IFERROR(AO1221/(K1221*1000000),"")</x:f>
        <x:v>0.49859623808228043</x:v>
      </x:c>
      <x:c r="AQ1221" s="57" t="n">
        <x:v>1173248.3333333333</x:v>
      </x:c>
      <x:c r="AR1221" s="52" t="n">
        <x:v>0.1934266400120591</x:v>
      </x:c>
      <x:c r="AS1221" s="52" t="n">
        <x:v>-0.2921787313900787</x:v>
      </x:c>
      <x:c r="AT1221" s="55" t="b">
        <x:v>0</x:v>
      </x:c>
      <x:c r="AU1221" s="50" t="str">
        <x:v>low_liquidity</x:v>
      </x:c>
      <x:c r="AV1221" s="58" t="n">
        <x:v>0.0256390276543441</x:v>
      </x:c>
      <x:c r="AW1221" s="50" t="n">
        <x:v>1683</x:v>
      </x:c>
      <x:c r="AX1221" s="50" t="str">
        <x:v>Discovery</x:v>
      </x:c>
      <x:c r="AY1221" s="50" t="str">
        <x:v>既存適格性フィルター不通過: low_liquidity / 60日平均売買代金2,000万円未満</x:v>
      </x:c>
      <x:c r="AZ1221" s="59" t="str">
        <x:v>2026-05-26 15:58</x:v>
      </x:c>
      <x:c r="BA1221" s="53" t="n">
        <x:v>38322</x:v>
      </x:c>
      <x:c r="BB1221" s="50" t="str">
        <x:v>牧 平 年 廣</x:v>
      </x:c>
      <x:c r="BC1221" s="50"/>
      <x:c r="BD1221" s="50"/>
    </x:row>
    <x:row r="1222">
      <x:c r="A1222" s="50" t="n">
        <x:v>1221</x:v>
      </x:c>
      <x:c r="B1222" s="50" t="str">
        <x:v>3837</x:v>
      </x:c>
      <x:c r="C1222" s="50" t="str">
        <x:v>3837.T</x:v>
      </x:c>
      <x:c r="D1222" s="50" t="str">
        <x:v>Ad-Sol Nissin Corporation</x:v>
      </x:c>
      <x:c r="E1222" s="50" t="str">
        <x:v>Prime Market (Domestic)</x:v>
      </x:c>
      <x:c r="F1222" s="50" t="str">
        <x:v>Information &amp; Communication</x:v>
      </x:c>
      <x:c r="G1222" s="51" t="n">
        <x:v>13518.744</x:v>
      </x:c>
      <x:c r="H1222" s="51" t="n">
        <x:v>12247.996</x:v>
      </x:c>
      <x:c r="I1222" s="51" t="n">
        <x:v>12842.071</x:v>
      </x:c>
      <x:c r="J1222" s="51" t="n">
        <x:v>14078.418</x:v>
      </x:c>
      <x:c r="K1222" s="51" t="n">
        <x:v>15463.041</x:v>
      </x:c>
      <x:c r="L1222" s="52" t="n">
        <x:f>IFERROR(H1222/G1222-1,"")</x:f>
        <x:v>-0.09399896913500261</x:v>
      </x:c>
      <x:c r="M1222" s="52" t="n">
        <x:f>IFERROR(I1222/H1222-1,"")</x:f>
        <x:v>0.048503853201780966</x:v>
      </x:c>
      <x:c r="N1222" s="52" t="n">
        <x:f>IFERROR(J1222/I1222-1,"")</x:f>
        <x:v>0.09627317899114551</x:v>
      </x:c>
      <x:c r="O1222" s="52" t="n">
        <x:f>IFERROR(K1222/J1222-1,"")</x:f>
        <x:v>0.09835075219389</x:v>
      </x:c>
      <x:c r="P1222" s="52" t="n">
        <x:f>IFERROR((K1222/G1222)^(1/4)-1,"")</x:f>
        <x:v>0.03416453638254624</x:v>
      </x:c>
      <x:c r="Q1222" s="51" t="n">
        <x:v>1710.917</x:v>
      </x:c>
      <x:c r="R1222" s="52" t="n">
        <x:f>IFERROR(Q1222/K1222,"")</x:f>
        <x:v>0.11064557094558568</x:v>
      </x:c>
      <x:c r="S1222" s="53" t="n">
        <x:v>39114</x:v>
      </x:c>
      <x:c r="T1222" s="50" t="str">
        <x:v>EDINET_company_history</x:v>
      </x:c>
      <x:c r="U1222" s="50" t="str">
        <x:v>日本マスタートラスト信託銀行(株)信託口</x:v>
      </x:c>
      <x:c r="V1222" s="54" t="n">
        <x:v>0.1566</x:v>
      </x:c>
      <x:c r="W1222" s="50" t="str">
        <x:v>篠﨑 俊明</x:v>
      </x:c>
      <x:c r="X1222" s="50" t="b">
        <x:f>AND(COUNT(L1222:O1222)=4,L1222&gt;='設定'!$B$6,M1222&gt;='設定'!$B$6,N1222&gt;='設定'!$B$6,O1222&gt;='設定'!$B$6)</x:f>
        <x:v>0</x:v>
      </x:c>
      <x:c r="Y1222" s="50" t="b">
        <x:f>AND(COUNT(G1222:K1222)=5,P1222&gt;='設定'!$B$7)</x:f>
        <x:v>0</x:v>
      </x:c>
      <x:c r="Z1222" s="50" t="b">
        <x:f>AND(ISNUMBER(R1222),R1222&gt;='設定'!$B$8)</x:f>
        <x:v>1</x:v>
      </x:c>
      <x:c r="AA1222" s="50" t="b">
        <x:f>AND(ISNUMBER(S1222),S1222&gt;=DATE(YEAR('設定'!$B$10)-'設定'!$B$9,MONTH('設定'!$B$10),DAY('設定'!$B$10)))</x:f>
        <x:v>0</x:v>
      </x:c>
      <x:c r="AB1222" s="55" t="b">
        <x:v>0</x:v>
      </x:c>
      <x:c r="AC1222" s="55" t="b">
        <x:v>0</x:v>
      </x:c>
      <x:c r="AD1222" s="50" t="n">
        <x:f>IF(X1222,1,0)+IF(Z1222,1,0)+IF(AA1222,1,0)+IF(AB1222,1,0)</x:f>
        <x:v>1</x:v>
      </x:c>
      <x:c r="AE1222" s="50" t="n">
        <x:f>IF(Y1222,1,0)+IF(Z1222,1,0)+IF(AA1222,1,0)+IF(AB1222,1,0)</x:f>
        <x:v>1</x:v>
      </x:c>
      <x:c r="AF1222" s="50" t="n">
        <x:f>IF(Y1222,1,0)+IF(Z1222,1,0)+IF(AA1222,1,0)+IF(AC1222,1,0)</x:f>
        <x:v>1</x:v>
      </x:c>
      <x:c r="AG1222" s="53" t="n">
        <x:v>44348</x:v>
      </x:c>
      <x:c r="AH1222" s="50" t="str">
        <x:v>S100W0GJ</x:v>
      </x:c>
      <x:c r="AI1222" s="50" t="str">
        <x:v>NetSalesSummaryOfBusinessResults</x:v>
      </x:c>
      <x:c r="AJ1222" s="50" t="str">
        <x:v>OperatingIncome</x:v>
      </x:c>
      <x:c r="AK1222" s="53" t="n">
        <x:v>45747</x:v>
      </x:c>
      <x:c r="AL1222" s="50" t="str">
        <x:v>365/365/365/366/365</x:v>
      </x:c>
      <x:c r="AM1222" s="51" t="n">
        <x:v>8729865</x:v>
      </x:c>
      <x:c r="AN1222" s="51" t="n">
        <x:v>1400</x:v>
      </x:c>
      <x:c r="AO1222" s="51" t="n">
        <x:f>IFERROR(AM1222*AN1222,"")</x:f>
        <x:v>12221811000</x:v>
      </x:c>
      <x:c r="AP1222" s="56" t="n">
        <x:f>IFERROR(AO1222/(K1222*1000000),"")</x:f>
        <x:v>0.7903885788054239</x:v>
      </x:c>
      <x:c r="AQ1222" s="57" t="n">
        <x:v>157799480</x:v>
      </x:c>
      <x:c r="AR1222" s="52" t="n">
        <x:v>0.3198383146968305</x:v>
      </x:c>
      <x:c r="AS1222" s="52" t="n">
        <x:v>-0.4539053324582014</x:v>
      </x:c>
      <x:c r="AT1222" s="55" t="b">
        <x:v>1</x:v>
      </x:c>
      <x:c r="AU1222" s="50"/>
      <x:c r="AV1222" s="58" t="n">
        <x:v>0.2191351305000727</x:v>
      </x:c>
      <x:c r="AW1222" s="50" t="n">
        <x:v>632</x:v>
      </x:c>
      <x:c r="AX1222" s="50" t="str">
        <x:v>Core Moat</x:v>
      </x:c>
      <x:c r="AY1222" s="50" t="str">
        <x:v>目立つ機械的警告なし（定性確認は別途必要）</x:v>
      </x:c>
      <x:c r="AZ1222" s="59" t="str">
        <x:v>2025-06-27 11:52</x:v>
      </x:c>
      <x:c r="BA1222" s="53" t="n">
        <x:v>39114</x:v>
      </x:c>
      <x:c r="BB1222" s="50"/>
      <x:c r="BC1222" s="50"/>
      <x:c r="BD1222" s="50" t="str">
        <x:v>TOPIX Small 2</x:v>
      </x:c>
    </x:row>
    <x:row r="1223">
      <x:c r="A1223" s="50" t="n">
        <x:v>1222</x:v>
      </x:c>
      <x:c r="B1223" s="50" t="str">
        <x:v>4062</x:v>
      </x:c>
      <x:c r="C1223" s="50" t="str">
        <x:v>4062.T</x:v>
      </x:c>
      <x:c r="D1223" s="50" t="str">
        <x:v>IBIDEN CO.,LTD.</x:v>
      </x:c>
      <x:c r="E1223" s="50" t="str">
        <x:v>Prime Market (Domestic)</x:v>
      </x:c>
      <x:c r="F1223" s="50" t="str">
        <x:v>Electric Appliances</x:v>
      </x:c>
      <x:c r="G1223" s="51" t="n">
        <x:v>323461</x:v>
      </x:c>
      <x:c r="H1223" s="51" t="n">
        <x:v>401138</x:v>
      </x:c>
      <x:c r="I1223" s="51" t="n">
        <x:v>417549</x:v>
      </x:c>
      <x:c r="J1223" s="51" t="n">
        <x:v>370511</x:v>
      </x:c>
      <x:c r="K1223" s="51" t="n">
        <x:v>369436</x:v>
      </x:c>
      <x:c r="L1223" s="52" t="n">
        <x:f>IFERROR(H1223/G1223-1,"")</x:f>
        <x:v>0.24014332485214607</x:v>
      </x:c>
      <x:c r="M1223" s="52" t="n">
        <x:f>IFERROR(I1223/H1223-1,"")</x:f>
        <x:v>0.04091110789803021</x:v>
      </x:c>
      <x:c r="N1223" s="52" t="n">
        <x:f>IFERROR(J1223/I1223-1,"")</x:f>
        <x:v>-0.11265264675523112</x:v>
      </x:c>
      <x:c r="O1223" s="52" t="n">
        <x:f>IFERROR(K1223/J1223-1,"")</x:f>
        <x:v>-0.002901398339050676</x:v>
      </x:c>
      <x:c r="P1223" s="52" t="n">
        <x:f>IFERROR((K1223/G1223)^(1/4)-1,"")</x:f>
        <x:v>0.0337828475837052</x:v>
      </x:c>
      <x:c r="Q1223" s="51" t="n">
        <x:v>47621</x:v>
      </x:c>
      <x:c r="R1223" s="52" t="n">
        <x:f>IFERROR(Q1223/K1223,"")</x:f>
        <x:v>0.12890189369741986</x:v>
      </x:c>
      <x:c r="S1223" s="53" t="n">
        <x:v>18019</x:v>
      </x:c>
      <x:c r="T1223" s="50" t="str">
        <x:v>EDINET_company_history</x:v>
      </x:c>
      <x:c r="U1223" s="50" t="str">
        <x:v>日本マスタートラスト信託銀行株式会社(信託口)</x:v>
      </x:c>
      <x:c r="V1223" s="54" t="n">
        <x:v>0.1407</x:v>
      </x:c>
      <x:c r="W1223" s="50" t="str">
        <x:v>青 木 武 志 / 河 島 浩 二</x:v>
      </x:c>
      <x:c r="X1223" s="50" t="b">
        <x:f>AND(COUNT(L1223:O1223)=4,L1223&gt;='設定'!$B$6,M1223&gt;='設定'!$B$6,N1223&gt;='設定'!$B$6,O1223&gt;='設定'!$B$6)</x:f>
        <x:v>0</x:v>
      </x:c>
      <x:c r="Y1223" s="50" t="b">
        <x:f>AND(COUNT(G1223:K1223)=5,P1223&gt;='設定'!$B$7)</x:f>
        <x:v>0</x:v>
      </x:c>
      <x:c r="Z1223" s="50" t="b">
        <x:f>AND(ISNUMBER(R1223),R1223&gt;='設定'!$B$8)</x:f>
        <x:v>1</x:v>
      </x:c>
      <x:c r="AA1223" s="50" t="b">
        <x:f>AND(ISNUMBER(S1223),S1223&gt;=DATE(YEAR('設定'!$B$10)-'設定'!$B$9,MONTH('設定'!$B$10),DAY('設定'!$B$10)))</x:f>
        <x:v>0</x:v>
      </x:c>
      <x:c r="AB1223" s="55" t="b">
        <x:v>0</x:v>
      </x:c>
      <x:c r="AC1223" s="55" t="b">
        <x:v>0</x:v>
      </x:c>
      <x:c r="AD1223" s="50" t="n">
        <x:f>IF(X1223,1,0)+IF(Z1223,1,0)+IF(AA1223,1,0)+IF(AB1223,1,0)</x:f>
        <x:v>1</x:v>
      </x:c>
      <x:c r="AE1223" s="50" t="n">
        <x:f>IF(Y1223,1,0)+IF(Z1223,1,0)+IF(AA1223,1,0)+IF(AB1223,1,0)</x:f>
        <x:v>1</x:v>
      </x:c>
      <x:c r="AF1223" s="50" t="n">
        <x:f>IF(Y1223,1,0)+IF(Z1223,1,0)+IF(AA1223,1,0)+IF(AC1223,1,0)</x:f>
        <x:v>1</x:v>
      </x:c>
      <x:c r="AG1223" s="53" t="n">
        <x:v>44348</x:v>
      </x:c>
      <x:c r="AH1223" s="50" t="str">
        <x:v>S100VXHK</x:v>
      </x:c>
      <x:c r="AI1223" s="50" t="str">
        <x:v>NetSalesSummaryOfBusinessResults</x:v>
      </x:c>
      <x:c r="AJ1223" s="50" t="str">
        <x:v>OperatingIncome</x:v>
      </x:c>
      <x:c r="AK1223" s="53" t="n">
        <x:v>45747</x:v>
      </x:c>
      <x:c r="AL1223" s="50" t="str">
        <x:v>365/365/365/366/365</x:v>
      </x:c>
      <x:c r="AM1223" s="51" t="n">
        <x:v>139894557</x:v>
      </x:c>
      <x:c r="AN1223" s="51" t="n">
        <x:v>21795</x:v>
      </x:c>
      <x:c r="AO1223" s="51" t="n">
        <x:f>IFERROR(AM1223*AN1223,"")</x:f>
        <x:v>3049001869815</x:v>
      </x:c>
      <x:c r="AP1223" s="56" t="n">
        <x:f>IFERROR(AO1223/(K1223*1000000),"")</x:f>
        <x:v>8.253126034861248</x:v>
      </x:c>
      <x:c r="AQ1223" s="57" t="n">
        <x:v>92100818745</x:v>
      </x:c>
      <x:c r="AR1223" s="52" t="n">
        <x:v>0.5500980924770008</x:v>
      </x:c>
      <x:c r="AS1223" s="52" t="n">
        <x:v>-0.6740986736142072</x:v>
      </x:c>
      <x:c r="AT1223" s="55" t="b">
        <x:v>1</x:v>
      </x:c>
      <x:c r="AU1223" s="50"/>
      <x:c r="AV1223" s="58" t="n">
        <x:v>0.335868333765718</x:v>
      </x:c>
      <x:c r="AW1223" s="50" t="n">
        <x:v>337</x:v>
      </x:c>
      <x:c r="AX1223" s="50" t="str">
        <x:v>Future Moat</x:v>
      </x:c>
      <x:c r="AY1223" s="50" t="str">
        <x:v>ローカル5年最大下落率-60%以下</x:v>
      </x:c>
      <x:c r="AZ1223" s="59" t="str">
        <x:v>2025-06-19 10:00</x:v>
      </x:c>
      <x:c r="BA1223" s="53" t="n">
        <x:v>18019</x:v>
      </x:c>
      <x:c r="BB1223" s="50"/>
      <x:c r="BC1223" s="50"/>
      <x:c r="BD1223" s="50" t="str">
        <x:v>TOPIX Mid400</x:v>
      </x:c>
    </x:row>
    <x:row r="1224">
      <x:c r="A1224" s="50" t="n">
        <x:v>1223</x:v>
      </x:c>
      <x:c r="B1224" s="50" t="str">
        <x:v>3550</x:v>
      </x:c>
      <x:c r="C1224" s="50" t="str">
        <x:v>3550.T</x:v>
      </x:c>
      <x:c r="D1224" s="50" t="str">
        <x:v>STUDIO ATAO Co.,Ltd.</x:v>
      </x:c>
      <x:c r="E1224" s="50" t="str">
        <x:v>Growth Market(Domestic)</x:v>
      </x:c>
      <x:c r="F1224" s="50" t="str">
        <x:v>Retail Trade</x:v>
      </x:c>
      <x:c r="G1224" s="51" t="n">
        <x:v>3616.17</x:v>
      </x:c>
      <x:c r="H1224" s="51" t="n">
        <x:v>3709.366</x:v>
      </x:c>
      <x:c r="I1224" s="51" t="n">
        <x:v>3241.449</x:v>
      </x:c>
      <x:c r="J1224" s="51" t="n">
        <x:v>3696.135</x:v>
      </x:c>
      <x:c r="K1224" s="51" t="n">
        <x:v>4126.272</x:v>
      </x:c>
      <x:c r="L1224" s="52" t="n">
        <x:f>IFERROR(H1224/G1224-1,"")</x:f>
        <x:v>0.02577201846152133</x:v>
      </x:c>
      <x:c r="M1224" s="52" t="n">
        <x:f>IFERROR(I1224/H1224-1,"")</x:f>
        <x:v>-0.12614473740256416</x:v>
      </x:c>
      <x:c r="N1224" s="52" t="n">
        <x:f>IFERROR(J1224/I1224-1,"")</x:f>
        <x:v>0.1402724522273835</x:v>
      </x:c>
      <x:c r="O1224" s="52" t="n">
        <x:f>IFERROR(K1224/J1224-1,"")</x:f>
        <x:v>0.11637480773835374</x:v>
      </x:c>
      <x:c r="P1224" s="52" t="n">
        <x:f>IFERROR((K1224/G1224)^(1/4)-1,"")</x:f>
        <x:v>0.0335399147037323</x:v>
      </x:c>
      <x:c r="Q1224" s="51" t="n">
        <x:v>239.296</x:v>
      </x:c>
      <x:c r="R1224" s="52" t="n">
        <x:f>IFERROR(Q1224/K1224,"")</x:f>
        <x:v>0.05799326849999224</x:v>
      </x:c>
      <x:c r="S1224" s="53" t="n">
        <x:v>42675</x:v>
      </x:c>
      <x:c r="T1224" s="50" t="str">
        <x:v>EDINET_company_history</x:v>
      </x:c>
      <x:c r="U1224" s="50" t="str">
        <x:v>瀬尾 訓弘</x:v>
      </x:c>
      <x:c r="V1224" s="54" t="n">
        <x:v>0.2538</x:v>
      </x:c>
      <x:c r="W1224" s="50" t="str">
        <x:v>瀬尾 訓弘</x:v>
      </x:c>
      <x:c r="X1224" s="50" t="b">
        <x:f>AND(COUNT(L1224:O1224)=4,L1224&gt;='設定'!$B$6,M1224&gt;='設定'!$B$6,N1224&gt;='設定'!$B$6,O1224&gt;='設定'!$B$6)</x:f>
        <x:v>0</x:v>
      </x:c>
      <x:c r="Y1224" s="50" t="b">
        <x:f>AND(COUNT(G1224:K1224)=5,P1224&gt;='設定'!$B$7)</x:f>
        <x:v>0</x:v>
      </x:c>
      <x:c r="Z1224" s="50" t="b">
        <x:f>AND(ISNUMBER(R1224),R1224&gt;='設定'!$B$8)</x:f>
        <x:v>0</x:v>
      </x:c>
      <x:c r="AA1224" s="50" t="b">
        <x:f>AND(ISNUMBER(S1224),S1224&gt;=DATE(YEAR('設定'!$B$10)-'設定'!$B$9,MONTH('設定'!$B$10),DAY('設定'!$B$10)))</x:f>
        <x:v>0</x:v>
      </x:c>
      <x:c r="AB1224" s="55" t="b">
        <x:v>1</x:v>
      </x:c>
      <x:c r="AC1224" s="55" t="b">
        <x:v>1</x:v>
      </x:c>
      <x:c r="AD1224" s="50" t="n">
        <x:f>IF(X1224,1,0)+IF(Z1224,1,0)+IF(AA1224,1,0)+IF(AB1224,1,0)</x:f>
        <x:v>1</x:v>
      </x:c>
      <x:c r="AE1224" s="50" t="n">
        <x:f>IF(Y1224,1,0)+IF(Z1224,1,0)+IF(AA1224,1,0)+IF(AB1224,1,0)</x:f>
        <x:v>1</x:v>
      </x:c>
      <x:c r="AF1224" s="50" t="n">
        <x:f>IF(Y1224,1,0)+IF(Z1224,1,0)+IF(AA1224,1,0)+IF(AC1224,1,0)</x:f>
        <x:v>1</x:v>
      </x:c>
      <x:c r="AG1224" s="53" t="n">
        <x:v>44348</x:v>
      </x:c>
      <x:c r="AH1224" s="50" t="str">
        <x:v>S100Y4QT</x:v>
      </x:c>
      <x:c r="AI1224" s="50" t="str">
        <x:v>NetSalesSummaryOfBusinessResults</x:v>
      </x:c>
      <x:c r="AJ1224" s="50" t="str">
        <x:v>OperatingIncome</x:v>
      </x:c>
      <x:c r="AK1224" s="53" t="n">
        <x:v>46081</x:v>
      </x:c>
      <x:c r="AL1224" s="50" t="str">
        <x:v>365/365/366/365/365</x:v>
      </x:c>
      <x:c r="AM1224" s="51" t="n">
        <x:v>13852300</x:v>
      </x:c>
      <x:c r="AN1224" s="51" t="n">
        <x:v>221</x:v>
      </x:c>
      <x:c r="AO1224" s="51" t="n">
        <x:f>IFERROR(AM1224*AN1224,"")</x:f>
        <x:v>3061358300</x:v>
      </x:c>
      <x:c r="AP1224" s="56" t="n">
        <x:f>IFERROR(AO1224/(K1224*1000000),"")</x:f>
        <x:v>0.7419186859227894</x:v>
      </x:c>
      <x:c r="AQ1224" s="57" t="n">
        <x:v>2481541.6666666665</x:v>
      </x:c>
      <x:c r="AR1224" s="52" t="n">
        <x:v>0.3482034693127968</x:v>
      </x:c>
      <x:c r="AS1224" s="52" t="n">
        <x:v>-0.6964796760647711</x:v>
      </x:c>
      <x:c r="AT1224" s="55" t="b">
        <x:v>0</x:v>
      </x:c>
      <x:c r="AU1224" s="50" t="str">
        <x:v>low_liquidity</x:v>
      </x:c>
      <x:c r="AV1224" s="58" t="n">
        <x:v>-0.1494839057580134</x:v>
      </x:c>
      <x:c r="AW1224" s="50" t="n">
        <x:v>2846</x:v>
      </x:c>
      <x:c r="AX1224" s="50" t="str">
        <x:v>Transformation Moat</x:v>
      </x:c>
      <x:c r="AY1224" s="50" t="str">
        <x:v>既存適格性フィルター不通過: low_liquidity / 60日平均売買代金2,000万円未満 / ローカル5年最大下落率-60%以下</x:v>
      </x:c>
      <x:c r="AZ1224" s="59" t="str">
        <x:v>2026-05-21 16:02</x:v>
      </x:c>
      <x:c r="BA1224" s="53" t="n">
        <x:v>42675</x:v>
      </x:c>
      <x:c r="BB1224" s="50" t="str">
        <x:v>瀬尾 訓弘</x:v>
      </x:c>
      <x:c r="BC1224" s="50"/>
      <x:c r="BD1224" s="50"/>
    </x:row>
    <x:row r="1225">
      <x:c r="A1225" s="50" t="n">
        <x:v>1224</x:v>
      </x:c>
      <x:c r="B1225" s="50" t="str">
        <x:v>9127</x:v>
      </x:c>
      <x:c r="C1225" s="50" t="str">
        <x:v>9127.T</x:v>
      </x:c>
      <x:c r="D1225" s="50" t="str">
        <x:v>TAMAI STEAMSHIP CO.,LTD</x:v>
      </x:c>
      <x:c r="E1225" s="50" t="str">
        <x:v>Standard Market(Domestic)</x:v>
      </x:c>
      <x:c r="F1225" s="50" t="str">
        <x:v>Marine Transportation</x:v>
      </x:c>
      <x:c r="G1225" s="51" t="n">
        <x:v>4723.455</x:v>
      </x:c>
      <x:c r="H1225" s="51" t="n">
        <x:v>6734.83</x:v>
      </x:c>
      <x:c r="I1225" s="51" t="n">
        <x:v>7307.192</x:v>
      </x:c>
      <x:c r="J1225" s="51" t="n">
        <x:v>6219.832</x:v>
      </x:c>
      <x:c r="K1225" s="51" t="n">
        <x:v>5389.052</x:v>
      </x:c>
      <x:c r="L1225" s="52" t="n">
        <x:f>IFERROR(H1225/G1225-1,"")</x:f>
        <x:v>0.4258270693803583</x:v>
      </x:c>
      <x:c r="M1225" s="52" t="n">
        <x:f>IFERROR(I1225/H1225-1,"")</x:f>
        <x:v>0.08498536711394356</x:v>
      </x:c>
      <x:c r="N1225" s="52" t="n">
        <x:f>IFERROR(J1225/I1225-1,"")</x:f>
        <x:v>-0.1488068193637172</x:v>
      </x:c>
      <x:c r="O1225" s="52" t="n">
        <x:f>IFERROR(K1225/J1225-1,"")</x:f>
        <x:v>-0.13356952406431566</x:v>
      </x:c>
      <x:c r="P1225" s="52" t="n">
        <x:f>IFERROR((K1225/G1225)^(1/4)-1,"")</x:f>
        <x:v>0.033506346816337684</x:v>
      </x:c>
      <x:c r="Q1225" s="51" t="n">
        <x:v>888.047</x:v>
      </x:c>
      <x:c r="R1225" s="52" t="n">
        <x:f>IFERROR(Q1225/K1225,"")</x:f>
        <x:v>0.16478723901717782</x:v>
      </x:c>
      <x:c r="S1225" s="53" t="n">
        <x:v>19025</x:v>
      </x:c>
      <x:c r="T1225" s="50" t="str">
        <x:v>EDINET_company_history</x:v>
      </x:c>
      <x:c r="U1225" s="50" t="str">
        <x:v>日本軽金属株式会社</x:v>
      </x:c>
      <x:c r="V1225" s="54" t="n">
        <x:v>0.1019</x:v>
      </x:c>
      <x:c r="W1225" s="50" t="str">
        <x:v>清 崎 哲 也</x:v>
      </x:c>
      <x:c r="X1225" s="50" t="b">
        <x:f>AND(COUNT(L1225:O1225)=4,L1225&gt;='設定'!$B$6,M1225&gt;='設定'!$B$6,N1225&gt;='設定'!$B$6,O1225&gt;='設定'!$B$6)</x:f>
        <x:v>0</x:v>
      </x:c>
      <x:c r="Y1225" s="50" t="b">
        <x:f>AND(COUNT(G1225:K1225)=5,P1225&gt;='設定'!$B$7)</x:f>
        <x:v>0</x:v>
      </x:c>
      <x:c r="Z1225" s="50" t="b">
        <x:f>AND(ISNUMBER(R1225),R1225&gt;='設定'!$B$8)</x:f>
        <x:v>1</x:v>
      </x:c>
      <x:c r="AA1225" s="50" t="b">
        <x:f>AND(ISNUMBER(S1225),S1225&gt;=DATE(YEAR('設定'!$B$10)-'設定'!$B$9,MONTH('設定'!$B$10),DAY('設定'!$B$10)))</x:f>
        <x:v>0</x:v>
      </x:c>
      <x:c r="AB1225" s="55" t="b">
        <x:v>0</x:v>
      </x:c>
      <x:c r="AC1225" s="55" t="b">
        <x:v>0</x:v>
      </x:c>
      <x:c r="AD1225" s="50" t="n">
        <x:f>IF(X1225,1,0)+IF(Z1225,1,0)+IF(AA1225,1,0)+IF(AB1225,1,0)</x:f>
        <x:v>1</x:v>
      </x:c>
      <x:c r="AE1225" s="50" t="n">
        <x:f>IF(Y1225,1,0)+IF(Z1225,1,0)+IF(AA1225,1,0)+IF(AB1225,1,0)</x:f>
        <x:v>1</x:v>
      </x:c>
      <x:c r="AF1225" s="50" t="n">
        <x:f>IF(Y1225,1,0)+IF(Z1225,1,0)+IF(AA1225,1,0)+IF(AC1225,1,0)</x:f>
        <x:v>1</x:v>
      </x:c>
      <x:c r="AG1225" s="53" t="n">
        <x:v>44348</x:v>
      </x:c>
      <x:c r="AH1225" s="50" t="str">
        <x:v>S100W0LU</x:v>
      </x:c>
      <x:c r="AI1225" s="50" t="str">
        <x:v>OperatingRevenue1SummaryOfBusinessResults</x:v>
      </x:c>
      <x:c r="AJ1225" s="50" t="str">
        <x:v>OperatingIncome</x:v>
      </x:c>
      <x:c r="AK1225" s="53" t="n">
        <x:v>45747</x:v>
      </x:c>
      <x:c r="AL1225" s="50" t="str">
        <x:v>365/365/365/366/365</x:v>
      </x:c>
      <x:c r="AM1225" s="51" t="n">
        <x:v>1930200</x:v>
      </x:c>
      <x:c r="AN1225" s="51" t="n">
        <x:v>2873</x:v>
      </x:c>
      <x:c r="AO1225" s="51" t="n">
        <x:f>IFERROR(AM1225*AN1225,"")</x:f>
        <x:v>5545464600</x:v>
      </x:c>
      <x:c r="AP1225" s="56" t="n">
        <x:f>IFERROR(AO1225/(K1225*1000000),"")</x:f>
        <x:v>1.029024140052833</x:v>
      </x:c>
      <x:c r="AQ1225" s="57" t="n">
        <x:v>52071608.333333336</x:v>
      </x:c>
      <x:c r="AR1225" s="52" t="n">
        <x:v>0.5441494060012945</x:v>
      </x:c>
      <x:c r="AS1225" s="52" t="n">
        <x:v>-0.5414114149071878</x:v>
      </x:c>
      <x:c r="AT1225" s="55" t="b">
        <x:v>1</x:v>
      </x:c>
      <x:c r="AU1225" s="50"/>
      <x:c r="AV1225" s="58" t="n">
        <x:v>-0.0765735569235235</x:v>
      </x:c>
      <x:c r="AW1225" s="50" t="n">
        <x:v>2452</x:v>
      </x:c>
      <x:c r="AX1225" s="50" t="str">
        <x:v>Core Moat</x:v>
      </x:c>
      <x:c r="AY1225" s="50" t="str">
        <x:v>目立つ機械的警告なし（定性確認は別途必要）</x:v>
      </x:c>
      <x:c r="AZ1225" s="59" t="str">
        <x:v>2025-06-20 11:25</x:v>
      </x:c>
      <x:c r="BA1225" s="53" t="n">
        <x:v>19025</x:v>
      </x:c>
      <x:c r="BB1225" s="50"/>
      <x:c r="BC1225" s="50"/>
      <x:c r="BD1225" s="50"/>
    </x:row>
    <x:row r="1226">
      <x:c r="A1226" s="50" t="n">
        <x:v>1225</x:v>
      </x:c>
      <x:c r="B1226" s="50" t="str">
        <x:v>9765</x:v>
      </x:c>
      <x:c r="C1226" s="50" t="str">
        <x:v>9765.T</x:v>
      </x:c>
      <x:c r="D1226" s="50" t="str">
        <x:v>OHBA CO.,LTD.</x:v>
      </x:c>
      <x:c r="E1226" s="50" t="str">
        <x:v>Prime Market (Domestic)</x:v>
      </x:c>
      <x:c r="F1226" s="50" t="str">
        <x:v>Services</x:v>
      </x:c>
      <x:c r="G1226" s="51" t="n">
        <x:v>15862.054</x:v>
      </x:c>
      <x:c r="H1226" s="51" t="n">
        <x:v>15933.022</x:v>
      </x:c>
      <x:c r="I1226" s="51" t="n">
        <x:v>15647.518</x:v>
      </x:c>
      <x:c r="J1226" s="51" t="n">
        <x:v>16485.974</x:v>
      </x:c>
      <x:c r="K1226" s="51" t="n">
        <x:v>18096.69</x:v>
      </x:c>
      <x:c r="L1226" s="52" t="n">
        <x:f>IFERROR(H1226/G1226-1,"")</x:f>
        <x:v>0.00447407378640885</x:v>
      </x:c>
      <x:c r="M1226" s="52" t="n">
        <x:f>IFERROR(I1226/H1226-1,"")</x:f>
        <x:v>-0.017919011220846937</x:v>
      </x:c>
      <x:c r="N1226" s="52" t="n">
        <x:f>IFERROR(J1226/I1226-1,"")</x:f>
        <x:v>0.05358396136690802</x:v>
      </x:c>
      <x:c r="O1226" s="52" t="n">
        <x:f>IFERROR(K1226/J1226-1,"")</x:f>
        <x:v>0.09770220431016097</x:v>
      </x:c>
      <x:c r="P1226" s="52" t="n">
        <x:f>IFERROR((K1226/G1226)^(1/4)-1,"")</x:f>
        <x:v>0.033498690567596245</x:v>
      </x:c>
      <x:c r="Q1226" s="51" t="n">
        <x:v>1936.747</x:v>
      </x:c>
      <x:c r="R1226" s="52" t="n">
        <x:f>IFERROR(Q1226/K1226,"")</x:f>
        <x:v>0.10702216814235091</x:v>
      </x:c>
      <x:c r="S1226" s="53" t="n">
        <x:v>24532</x:v>
      </x:c>
      <x:c r="T1226" s="50" t="str">
        <x:v>EDINET_company_history</x:v>
      </x:c>
      <x:c r="U1226" s="50" t="str">
        <x:v>三井不動産株式会社</x:v>
      </x:c>
      <x:c r="V1226" s="54" t="n">
        <x:v>0.0457</x:v>
      </x:c>
      <x:c r="W1226" s="50" t="str">
        <x:v>辻本 茂 / 大塲 俊憲</x:v>
      </x:c>
      <x:c r="X1226" s="50" t="b">
        <x:f>AND(COUNT(L1226:O1226)=4,L1226&gt;='設定'!$B$6,M1226&gt;='設定'!$B$6,N1226&gt;='設定'!$B$6,O1226&gt;='設定'!$B$6)</x:f>
        <x:v>0</x:v>
      </x:c>
      <x:c r="Y1226" s="50" t="b">
        <x:f>AND(COUNT(G1226:K1226)=5,P1226&gt;='設定'!$B$7)</x:f>
        <x:v>0</x:v>
      </x:c>
      <x:c r="Z1226" s="50" t="b">
        <x:f>AND(ISNUMBER(R1226),R1226&gt;='設定'!$B$8)</x:f>
        <x:v>1</x:v>
      </x:c>
      <x:c r="AA1226" s="50" t="b">
        <x:f>AND(ISNUMBER(S1226),S1226&gt;=DATE(YEAR('設定'!$B$10)-'設定'!$B$9,MONTH('設定'!$B$10),DAY('設定'!$B$10)))</x:f>
        <x:v>0</x:v>
      </x:c>
      <x:c r="AB1226" s="55" t="b">
        <x:v>0</x:v>
      </x:c>
      <x:c r="AC1226" s="55" t="b">
        <x:v>0</x:v>
      </x:c>
      <x:c r="AD1226" s="50" t="n">
        <x:f>IF(X1226,1,0)+IF(Z1226,1,0)+IF(AA1226,1,0)+IF(AB1226,1,0)</x:f>
        <x:v>1</x:v>
      </x:c>
      <x:c r="AE1226" s="50" t="n">
        <x:f>IF(Y1226,1,0)+IF(Z1226,1,0)+IF(AA1226,1,0)+IF(AB1226,1,0)</x:f>
        <x:v>1</x:v>
      </x:c>
      <x:c r="AF1226" s="50" t="n">
        <x:f>IF(Y1226,1,0)+IF(Z1226,1,0)+IF(AA1226,1,0)+IF(AC1226,1,0)</x:f>
        <x:v>1</x:v>
      </x:c>
      <x:c r="AG1226" s="53" t="n">
        <x:v>44348</x:v>
      </x:c>
      <x:c r="AH1226" s="50" t="str">
        <x:v>S100WKLV</x:v>
      </x:c>
      <x:c r="AI1226" s="50" t="str">
        <x:v>NetSalesSummaryOfBusinessResults</x:v>
      </x:c>
      <x:c r="AJ1226" s="50" t="str">
        <x:v>OperatingIncome</x:v>
      </x:c>
      <x:c r="AK1226" s="53" t="n">
        <x:v>45808</x:v>
      </x:c>
      <x:c r="AL1226" s="50" t="str">
        <x:v>365/365/365/366/365</x:v>
      </x:c>
      <x:c r="AM1226" s="51" t="n">
        <x:v>15883000</x:v>
      </x:c>
      <x:c r="AN1226" s="51" t="n">
        <x:v>1107</x:v>
      </x:c>
      <x:c r="AO1226" s="51" t="n">
        <x:f>IFERROR(AM1226*AN1226,"")</x:f>
        <x:v>17582481000</x:v>
      </x:c>
      <x:c r="AP1226" s="56" t="n">
        <x:f>IFERROR(AO1226/(K1226*1000000),"")</x:f>
        <x:v>0.9715854667345244</x:v>
      </x:c>
      <x:c r="AQ1226" s="57" t="n">
        <x:v>44522836.666666664</x:v>
      </x:c>
      <x:c r="AR1226" s="52" t="n">
        <x:v>0.2317734081809438</x:v>
      </x:c>
      <x:c r="AS1226" s="52" t="n">
        <x:v>-0.2719437156570711</x:v>
      </x:c>
      <x:c r="AT1226" s="55" t="b">
        <x:v>0</x:v>
      </x:c>
      <x:c r="AU1226" s="50" t="str">
        <x:v>repeated_negative_operating_cf</x:v>
      </x:c>
      <x:c r="AV1226" s="58" t="n">
        <x:v>0.1438096835725745</x:v>
      </x:c>
      <x:c r="AW1226" s="50" t="n">
        <x:v>979</x:v>
      </x:c>
      <x:c r="AX1226" s="50" t="str">
        <x:v>Discovery</x:v>
      </x:c>
      <x:c r="AY1226" s="50" t="str">
        <x:v>既存適格性フィルター不通過: repeated_negative_operating_cf</x:v>
      </x:c>
      <x:c r="AZ1226" s="59" t="str">
        <x:v>2025-08-25 13:42</x:v>
      </x:c>
      <x:c r="BA1226" s="53" t="n">
        <x:v>24532</x:v>
      </x:c>
      <x:c r="BB1226" s="50"/>
      <x:c r="BC1226" s="50"/>
      <x:c r="BD1226" s="50"/>
    </x:row>
    <x:row r="1227">
      <x:c r="A1227" s="50" t="n">
        <x:v>1226</x:v>
      </x:c>
      <x:c r="B1227" s="50" t="str">
        <x:v>6050</x:v>
      </x:c>
      <x:c r="C1227" s="50" t="str">
        <x:v>6050.T</x:v>
      </x:c>
      <x:c r="D1227" s="50" t="str">
        <x:v>E-Guardian Inc.</x:v>
      </x:c>
      <x:c r="E1227" s="50" t="str">
        <x:v>Prime Market (Domestic)</x:v>
      </x:c>
      <x:c r="F1227" s="50" t="str">
        <x:v>Services</x:v>
      </x:c>
      <x:c r="G1227" s="51" t="n">
        <x:v>9933.118</x:v>
      </x:c>
      <x:c r="H1227" s="51" t="n">
        <x:v>11752.291</x:v>
      </x:c>
      <x:c r="I1227" s="51" t="n">
        <x:v>11909.152</x:v>
      </x:c>
      <x:c r="J1227" s="51" t="n">
        <x:v>11391.768</x:v>
      </x:c>
      <x:c r="K1227" s="51" t="n">
        <x:v>11321.381</x:v>
      </x:c>
      <x:c r="L1227" s="52" t="n">
        <x:f>IFERROR(H1227/G1227-1,"")</x:f>
        <x:v>0.1831421916058984</x:v>
      </x:c>
      <x:c r="M1227" s="52" t="n">
        <x:f>IFERROR(I1227/H1227-1,"")</x:f>
        <x:v>0.013347269906778259</x:v>
      </x:c>
      <x:c r="N1227" s="52" t="n">
        <x:f>IFERROR(J1227/I1227-1,"")</x:f>
        <x:v>-0.04344423515628992</x:v>
      </x:c>
      <x:c r="O1227" s="52" t="n">
        <x:f>IFERROR(K1227/J1227-1,"")</x:f>
        <x:v>-0.0061787599607014965</x:v>
      </x:c>
      <x:c r="P1227" s="52" t="n">
        <x:f>IFERROR((K1227/G1227)^(1/4)-1,"")</x:f>
        <x:v>0.033245334216658096</x:v>
      </x:c>
      <x:c r="Q1227" s="51" t="n">
        <x:v>1504.176</x:v>
      </x:c>
      <x:c r="R1227" s="52" t="n">
        <x:f>IFERROR(Q1227/K1227,"")</x:f>
        <x:v>0.13286152987873123</x:v>
      </x:c>
      <x:c r="S1227" s="53" t="n">
        <x:v>40513</x:v>
      </x:c>
      <x:c r="T1227" s="50" t="str">
        <x:v>EDINET_company_history</x:v>
      </x:c>
      <x:c r="U1227" s="50" t="str">
        <x:v>株式会社チェンジホールディングス</x:v>
      </x:c>
      <x:c r="V1227" s="54" t="n">
        <x:v>0.497</x:v>
      </x:c>
      <x:c r="W1227" s="50" t="str">
        <x:v>高谷 康久 / 堤 雄太郎</x:v>
      </x:c>
      <x:c r="X1227" s="50" t="b">
        <x:f>AND(COUNT(L1227:O1227)=4,L1227&gt;='設定'!$B$6,M1227&gt;='設定'!$B$6,N1227&gt;='設定'!$B$6,O1227&gt;='設定'!$B$6)</x:f>
        <x:v>0</x:v>
      </x:c>
      <x:c r="Y1227" s="50" t="b">
        <x:f>AND(COUNT(G1227:K1227)=5,P1227&gt;='設定'!$B$7)</x:f>
        <x:v>0</x:v>
      </x:c>
      <x:c r="Z1227" s="50" t="b">
        <x:f>AND(ISNUMBER(R1227),R1227&gt;='設定'!$B$8)</x:f>
        <x:v>1</x:v>
      </x:c>
      <x:c r="AA1227" s="50" t="b">
        <x:f>AND(ISNUMBER(S1227),S1227&gt;=DATE(YEAR('設定'!$B$10)-'設定'!$B$9,MONTH('設定'!$B$10),DAY('設定'!$B$10)))</x:f>
        <x:v>0</x:v>
      </x:c>
      <x:c r="AB1227" s="55" t="b">
        <x:v>0</x:v>
      </x:c>
      <x:c r="AC1227" s="55" t="b">
        <x:v>0</x:v>
      </x:c>
      <x:c r="AD1227" s="50" t="n">
        <x:f>IF(X1227,1,0)+IF(Z1227,1,0)+IF(AA1227,1,0)+IF(AB1227,1,0)</x:f>
        <x:v>1</x:v>
      </x:c>
      <x:c r="AE1227" s="50" t="n">
        <x:f>IF(Y1227,1,0)+IF(Z1227,1,0)+IF(AA1227,1,0)+IF(AB1227,1,0)</x:f>
        <x:v>1</x:v>
      </x:c>
      <x:c r="AF1227" s="50" t="n">
        <x:f>IF(Y1227,1,0)+IF(Z1227,1,0)+IF(AA1227,1,0)+IF(AC1227,1,0)</x:f>
        <x:v>1</x:v>
      </x:c>
      <x:c r="AG1227" s="53" t="n">
        <x:v>44348</x:v>
      </x:c>
      <x:c r="AH1227" s="50" t="str">
        <x:v>S100X9H5</x:v>
      </x:c>
      <x:c r="AI1227" s="50" t="str">
        <x:v>NetSalesSummaryOfBusinessResults</x:v>
      </x:c>
      <x:c r="AJ1227" s="50" t="str">
        <x:v>OperatingIncome</x:v>
      </x:c>
      <x:c r="AK1227" s="53" t="n">
        <x:v>45930</x:v>
      </x:c>
      <x:c r="AL1227" s="50" t="str">
        <x:v>365/365/365/366/365</x:v>
      </x:c>
      <x:c r="AM1227" s="51" t="n">
        <x:v>11759016</x:v>
      </x:c>
      <x:c r="AN1227" s="51" t="n">
        <x:v>1624</x:v>
      </x:c>
      <x:c r="AO1227" s="51" t="n">
        <x:f>IFERROR(AM1227*AN1227,"")</x:f>
        <x:v>19096641984</x:v>
      </x:c>
      <x:c r="AP1227" s="56" t="n">
        <x:f>IFERROR(AO1227/(K1227*1000000),"")</x:f>
        <x:v>1.6867767266201887</x:v>
      </x:c>
      <x:c r="AQ1227" s="57" t="n">
        <x:v>28268315</x:v>
      </x:c>
      <x:c r="AR1227" s="52" t="n">
        <x:v>0.387895557840813</x:v>
      </x:c>
      <x:c r="AS1227" s="52" t="n">
        <x:v>-0.6652527863131509</x:v>
      </x:c>
      <x:c r="AT1227" s="55" t="b">
        <x:v>1</x:v>
      </x:c>
      <x:c r="AU1227" s="50"/>
      <x:c r="AV1227" s="58" t="n">
        <x:v>-0.0910135816425601</x:v>
      </x:c>
      <x:c r="AW1227" s="50" t="n">
        <x:v>2541</x:v>
      </x:c>
      <x:c r="AX1227" s="50" t="str">
        <x:v>Core Moat</x:v>
      </x:c>
      <x:c r="AY1227" s="50" t="str">
        <x:v>ローカル5年最大下落率-60%以下</x:v>
      </x:c>
      <x:c r="AZ1227" s="59" t="str">
        <x:v>2025-12-10 13:23</x:v>
      </x:c>
      <x:c r="BA1227" s="53" t="n">
        <x:v>40513</x:v>
      </x:c>
      <x:c r="BB1227" s="50"/>
      <x:c r="BC1227" s="50"/>
      <x:c r="BD1227" s="50" t="str">
        <x:v>TOPIX Small 2</x:v>
      </x:c>
    </x:row>
    <x:row r="1228">
      <x:c r="A1228" s="50" t="n">
        <x:v>1227</x:v>
      </x:c>
      <x:c r="B1228" s="50" t="str">
        <x:v>3333</x:v>
      </x:c>
      <x:c r="C1228" s="50" t="str">
        <x:v>3333.T</x:v>
      </x:c>
      <x:c r="D1228" s="50" t="str">
        <x:v>ASAHI CO.,LTD.</x:v>
      </x:c>
      <x:c r="E1228" s="50" t="str">
        <x:v>Prime Market (Domestic)</x:v>
      </x:c>
      <x:c r="F1228" s="50" t="str">
        <x:v>Retail Trade</x:v>
      </x:c>
      <x:c r="G1228" s="51" t="n">
        <x:v>71398.999</x:v>
      </x:c>
      <x:c r="H1228" s="51" t="n">
        <x:v>74712.107</x:v>
      </x:c>
      <x:c r="I1228" s="51" t="n">
        <x:v>78076.416</x:v>
      </x:c>
      <x:c r="J1228" s="51" t="n">
        <x:v>81593.454</x:v>
      </x:c>
      <x:c r="K1228" s="51" t="n">
        <x:v>81374.883</x:v>
      </x:c>
      <x:c r="L1228" s="52" t="n">
        <x:f>IFERROR(H1228/G1228-1,"")</x:f>
        <x:v>0.04640272337711626</x:v>
      </x:c>
      <x:c r="M1228" s="52" t="n">
        <x:f>IFERROR(I1228/H1228-1,"")</x:f>
        <x:v>0.045030305463075626</x:v>
      </x:c>
      <x:c r="N1228" s="52" t="n">
        <x:f>IFERROR(J1228/I1228-1,"")</x:f>
        <x:v>0.045046099452106025</x:v>
      </x:c>
      <x:c r="O1228" s="52" t="n">
        <x:f>IFERROR(K1228/J1228-1,"")</x:f>
        <x:v>-0.002678781069863745</x:v>
      </x:c>
      <x:c r="P1228" s="52" t="n">
        <x:f>IFERROR((K1228/G1228)^(1/4)-1,"")</x:f>
        <x:v>0.03323608104388609</x:v>
      </x:c>
      <x:c r="Q1228" s="51" t="n">
        <x:v>3937.894</x:v>
      </x:c>
      <x:c r="R1228" s="52" t="n">
        <x:f>IFERROR(Q1228/K1228,"")</x:f>
        <x:v>0.048392008133517066</x:v>
      </x:c>
      <x:c r="S1228" s="53" t="n">
        <x:v>38322</x:v>
      </x:c>
      <x:c r="T1228" s="50" t="str">
        <x:v>EDINET_company_history</x:v>
      </x:c>
      <x:c r="U1228" s="50" t="str">
        <x:v>下田 佳史</x:v>
      </x:c>
      <x:c r="V1228" s="54" t="n">
        <x:v>0.125</x:v>
      </x:c>
      <x:c r="W1228" s="50" t="str">
        <x:v>下田 佳史 / 望月 基</x:v>
      </x:c>
      <x:c r="X1228" s="50" t="b">
        <x:f>AND(COUNT(L1228:O1228)=4,L1228&gt;='設定'!$B$6,M1228&gt;='設定'!$B$6,N1228&gt;='設定'!$B$6,O1228&gt;='設定'!$B$6)</x:f>
        <x:v>0</x:v>
      </x:c>
      <x:c r="Y1228" s="50" t="b">
        <x:f>AND(COUNT(G1228:K1228)=5,P1228&gt;='設定'!$B$7)</x:f>
        <x:v>0</x:v>
      </x:c>
      <x:c r="Z1228" s="50" t="b">
        <x:f>AND(ISNUMBER(R1228),R1228&gt;='設定'!$B$8)</x:f>
        <x:v>0</x:v>
      </x:c>
      <x:c r="AA1228" s="50" t="b">
        <x:f>AND(ISNUMBER(S1228),S1228&gt;=DATE(YEAR('設定'!$B$10)-'設定'!$B$9,MONTH('設定'!$B$10),DAY('設定'!$B$10)))</x:f>
        <x:v>0</x:v>
      </x:c>
      <x:c r="AB1228" s="55" t="b">
        <x:v>1</x:v>
      </x:c>
      <x:c r="AC1228" s="55" t="b">
        <x:v>1</x:v>
      </x:c>
      <x:c r="AD1228" s="50" t="n">
        <x:f>IF(X1228,1,0)+IF(Z1228,1,0)+IF(AA1228,1,0)+IF(AB1228,1,0)</x:f>
        <x:v>1</x:v>
      </x:c>
      <x:c r="AE1228" s="50" t="n">
        <x:f>IF(Y1228,1,0)+IF(Z1228,1,0)+IF(AA1228,1,0)+IF(AB1228,1,0)</x:f>
        <x:v>1</x:v>
      </x:c>
      <x:c r="AF1228" s="50" t="n">
        <x:f>IF(Y1228,1,0)+IF(Z1228,1,0)+IF(AA1228,1,0)+IF(AC1228,1,0)</x:f>
        <x:v>1</x:v>
      </x:c>
      <x:c r="AG1228" s="53" t="n">
        <x:v>44348</x:v>
      </x:c>
      <x:c r="AH1228" s="50" t="str">
        <x:v>S100Y2X4</x:v>
      </x:c>
      <x:c r="AI1228" s="50" t="str">
        <x:v>NetSalesSummaryOfBusinessResults</x:v>
      </x:c>
      <x:c r="AJ1228" s="50" t="str">
        <x:v>OperatingIncome</x:v>
      </x:c>
      <x:c r="AK1228" s="53" t="n">
        <x:v>46073</x:v>
      </x:c>
      <x:c r="AL1228" s="50" t="str">
        <x:v>365/365/365/366/365</x:v>
      </x:c>
      <x:c r="AM1228" s="51" t="n">
        <x:v>26240300</x:v>
      </x:c>
      <x:c r="AN1228" s="51" t="n">
        <x:v>1243</x:v>
      </x:c>
      <x:c r="AO1228" s="51" t="n">
        <x:f>IFERROR(AM1228*AN1228,"")</x:f>
        <x:v>32616692900</x:v>
      </x:c>
      <x:c r="AP1228" s="56" t="n">
        <x:f>IFERROR(AO1228/(K1228*1000000),"")</x:f>
        <x:v>0.4008201511023985</x:v>
      </x:c>
      <x:c r="AQ1228" s="57" t="n">
        <x:v>224447166.66666663</x:v>
      </x:c>
      <x:c r="AR1228" s="52" t="n">
        <x:v>0.1827444968813264</x:v>
      </x:c>
      <x:c r="AS1228" s="52" t="n">
        <x:v>-0.2818797672169753</x:v>
      </x:c>
      <x:c r="AT1228" s="55" t="b">
        <x:v>1</x:v>
      </x:c>
      <x:c r="AU1228" s="50"/>
      <x:c r="AV1228" s="58" t="n">
        <x:v>-0.0256698332362984</x:v>
      </x:c>
      <x:c r="AW1228" s="50" t="n">
        <x:v>2084</x:v>
      </x:c>
      <x:c r="AX1228" s="50" t="str">
        <x:v>Core Moat</x:v>
      </x:c>
      <x:c r="AY1228" s="50" t="str">
        <x:v>目立つ機械的警告なし（定性確認は別途必要）</x:v>
      </x:c>
      <x:c r="AZ1228" s="59" t="str">
        <x:v>2026-05-13 10:13</x:v>
      </x:c>
      <x:c r="BA1228" s="53" t="n">
        <x:v>38322</x:v>
      </x:c>
      <x:c r="BB1228" s="50" t="str">
        <x:v>下田 佳史</x:v>
      </x:c>
      <x:c r="BC1228" s="50"/>
      <x:c r="BD1228" s="50" t="str">
        <x:v>TOPIX Small 2</x:v>
      </x:c>
    </x:row>
    <x:row r="1229">
      <x:c r="A1229" s="50" t="n">
        <x:v>1228</x:v>
      </x:c>
      <x:c r="B1229" s="50" t="str">
        <x:v>3040</x:v>
      </x:c>
      <x:c r="C1229" s="50" t="str">
        <x:v>3040.T</x:v>
      </x:c>
      <x:c r="D1229" s="50" t="str">
        <x:v>SOLITON SYSTEMS K.K.</x:v>
      </x:c>
      <x:c r="E1229" s="50" t="str">
        <x:v>Prime Market (Domestic)</x:v>
      </x:c>
      <x:c r="F1229" s="50" t="str">
        <x:v>Information &amp; Communication</x:v>
      </x:c>
      <x:c r="G1229" s="51" t="n">
        <x:v>17389</x:v>
      </x:c>
      <x:c r="H1229" s="51" t="n">
        <x:v>19757</x:v>
      </x:c>
      <x:c r="I1229" s="51" t="n">
        <x:v>19058</x:v>
      </x:c>
      <x:c r="J1229" s="51" t="n">
        <x:v>18606</x:v>
      </x:c>
      <x:c r="K1229" s="51" t="n">
        <x:v>19762</x:v>
      </x:c>
      <x:c r="L1229" s="52" t="n">
        <x:f>IFERROR(H1229/G1229-1,"")</x:f>
        <x:v>0.1361780435907758</x:v>
      </x:c>
      <x:c r="M1229" s="52" t="n">
        <x:f>IFERROR(I1229/H1229-1,"")</x:f>
        <x:v>-0.0353798653641747</x:v>
      </x:c>
      <x:c r="N1229" s="52" t="n">
        <x:f>IFERROR(J1229/I1229-1,"")</x:f>
        <x:v>-0.023717074194563925</x:v>
      </x:c>
      <x:c r="O1229" s="52" t="n">
        <x:f>IFERROR(K1229/J1229-1,"")</x:f>
        <x:v>0.06213049553907335</x:v>
      </x:c>
      <x:c r="P1229" s="52" t="n">
        <x:f>IFERROR((K1229/G1229)^(1/4)-1,"")</x:f>
        <x:v>0.03249765002251359</x:v>
      </x:c>
      <x:c r="Q1229" s="51" t="n">
        <x:v>2844</x:v>
      </x:c>
      <x:c r="R1229" s="52" t="n">
        <x:f>IFERROR(Q1229/K1229,"")</x:f>
        <x:v>0.14391255945754478</x:v>
      </x:c>
      <x:c r="S1229" s="53" t="n">
        <x:v>39142</x:v>
      </x:c>
      <x:c r="T1229" s="50" t="str">
        <x:v>EDINET_company_history</x:v>
      </x:c>
      <x:c r="U1229" s="50" t="str">
        <x:v>有限会社Ｚｅｎ－Ｎｏｂｏｋｓ</x:v>
      </x:c>
      <x:c r="V1229" s="54" t="n">
        <x:v>0.4429</x:v>
      </x:c>
      <x:c r="W1229" s="50" t="str">
        <x:v>鎌田 信夫 / 鎌田 理</x:v>
      </x:c>
      <x:c r="X1229" s="50" t="b">
        <x:f>AND(COUNT(L1229:O1229)=4,L1229&gt;='設定'!$B$6,M1229&gt;='設定'!$B$6,N1229&gt;='設定'!$B$6,O1229&gt;='設定'!$B$6)</x:f>
        <x:v>0</x:v>
      </x:c>
      <x:c r="Y1229" s="50" t="b">
        <x:f>AND(COUNT(G1229:K1229)=5,P1229&gt;='設定'!$B$7)</x:f>
        <x:v>0</x:v>
      </x:c>
      <x:c r="Z1229" s="50" t="b">
        <x:f>AND(ISNUMBER(R1229),R1229&gt;='設定'!$B$8)</x:f>
        <x:v>1</x:v>
      </x:c>
      <x:c r="AA1229" s="50" t="b">
        <x:f>AND(ISNUMBER(S1229),S1229&gt;=DATE(YEAR('設定'!$B$10)-'設定'!$B$9,MONTH('設定'!$B$10),DAY('設定'!$B$10)))</x:f>
        <x:v>0</x:v>
      </x:c>
      <x:c r="AB1229" s="55" t="b">
        <x:v>0</x:v>
      </x:c>
      <x:c r="AC1229" s="55" t="b">
        <x:v>0</x:v>
      </x:c>
      <x:c r="AD1229" s="50" t="n">
        <x:f>IF(X1229,1,0)+IF(Z1229,1,0)+IF(AA1229,1,0)+IF(AB1229,1,0)</x:f>
        <x:v>1</x:v>
      </x:c>
      <x:c r="AE1229" s="50" t="n">
        <x:f>IF(Y1229,1,0)+IF(Z1229,1,0)+IF(AA1229,1,0)+IF(AB1229,1,0)</x:f>
        <x:v>1</x:v>
      </x:c>
      <x:c r="AF1229" s="50" t="n">
        <x:f>IF(Y1229,1,0)+IF(Z1229,1,0)+IF(AA1229,1,0)+IF(AC1229,1,0)</x:f>
        <x:v>1</x:v>
      </x:c>
      <x:c r="AG1229" s="53" t="n">
        <x:v>44348</x:v>
      </x:c>
      <x:c r="AH1229" s="50" t="str">
        <x:v>S100XRPJ</x:v>
      </x:c>
      <x:c r="AI1229" s="50" t="str">
        <x:v>NetSalesSummaryOfBusinessResults</x:v>
      </x:c>
      <x:c r="AJ1229" s="50" t="str">
        <x:v>OperatingIncome</x:v>
      </x:c>
      <x:c r="AK1229" s="53" t="n">
        <x:v>46022</x:v>
      </x:c>
      <x:c r="AL1229" s="50" t="str">
        <x:v>365/365/365/366/365</x:v>
      </x:c>
      <x:c r="AM1229" s="51" t="n">
        <x:v>18541488</x:v>
      </x:c>
      <x:c r="AN1229" s="51" t="n">
        <x:v>2199</x:v>
      </x:c>
      <x:c r="AO1229" s="51" t="n">
        <x:f>IFERROR(AM1229*AN1229,"")</x:f>
        <x:v>40772732112</x:v>
      </x:c>
      <x:c r="AP1229" s="56" t="n">
        <x:f>IFERROR(AO1229/(K1229*1000000),"")</x:f>
        <x:v>2.0631885493371116</x:v>
      </x:c>
      <x:c r="AQ1229" s="57" t="n">
        <x:v>127042691.66666669</x:v>
      </x:c>
      <x:c r="AR1229" s="52" t="n">
        <x:v>0.3804640571179963</x:v>
      </x:c>
      <x:c r="AS1229" s="52" t="n">
        <x:v>-0.4574961811768052</x:v>
      </x:c>
      <x:c r="AT1229" s="55" t="b">
        <x:v>1</x:v>
      </x:c>
      <x:c r="AU1229" s="50"/>
      <x:c r="AV1229" s="58" t="n">
        <x:v>0.1544319479272221</x:v>
      </x:c>
      <x:c r="AW1229" s="50" t="n">
        <x:v>920</x:v>
      </x:c>
      <x:c r="AX1229" s="50" t="str">
        <x:v>Core Moat</x:v>
      </x:c>
      <x:c r="AY1229" s="50" t="str">
        <x:v>目立つ機械的警告なし（定性確認は別途必要）</x:v>
      </x:c>
      <x:c r="AZ1229" s="59" t="str">
        <x:v>2026-03-24 11:42</x:v>
      </x:c>
      <x:c r="BA1229" s="53" t="n">
        <x:v>39142</x:v>
      </x:c>
      <x:c r="BB1229" s="50"/>
      <x:c r="BC1229" s="50"/>
      <x:c r="BD1229" s="50" t="str">
        <x:v>TOPIX Small 2</x:v>
      </x:c>
    </x:row>
    <x:row r="1230">
      <x:c r="A1230" s="50" t="n">
        <x:v>1229</x:v>
      </x:c>
      <x:c r="B1230" s="50" t="str">
        <x:v>9436</x:v>
      </x:c>
      <x:c r="C1230" s="50" t="str">
        <x:v>9436.T</x:v>
      </x:c>
      <x:c r="D1230" s="50" t="str">
        <x:v>OKINAWA CELLULAR TELEPHONE COMPANY</x:v>
      </x:c>
      <x:c r="E1230" s="50" t="str">
        <x:v>Standard Market(Domestic)</x:v>
      </x:c>
      <x:c r="F1230" s="50" t="str">
        <x:v>Information &amp; Communication</x:v>
      </x:c>
      <x:c r="G1230" s="51" t="n">
        <x:v>74191</x:v>
      </x:c>
      <x:c r="H1230" s="51" t="n">
        <x:v>73426</x:v>
      </x:c>
      <x:c r="I1230" s="51" t="n">
        <x:v>77299</x:v>
      </x:c>
      <x:c r="J1230" s="51" t="n">
        <x:v>77990</x:v>
      </x:c>
      <x:c r="K1230" s="51" t="n">
        <x:v>84314</x:v>
      </x:c>
      <x:c r="L1230" s="52" t="n">
        <x:f>IFERROR(H1230/G1230-1,"")</x:f>
        <x:v>-0.010311223733336927</x:v>
      </x:c>
      <x:c r="M1230" s="52" t="n">
        <x:f>IFERROR(I1230/H1230-1,"")</x:f>
        <x:v>0.05274698335739392</x:v>
      </x:c>
      <x:c r="N1230" s="52" t="n">
        <x:f>IFERROR(J1230/I1230-1,"")</x:f>
        <x:v>0.008939313574561014</x:v>
      </x:c>
      <x:c r="O1230" s="52" t="n">
        <x:f>IFERROR(K1230/J1230-1,"")</x:f>
        <x:v>0.08108731888703691</x:v>
      </x:c>
      <x:c r="P1230" s="52" t="n">
        <x:f>IFERROR((K1230/G1230)^(1/4)-1,"")</x:f>
        <x:v>0.032493002858370756</x:v>
      </x:c>
      <x:c r="Q1230" s="51" t="n">
        <x:v>17761</x:v>
      </x:c>
      <x:c r="R1230" s="52" t="n">
        <x:f>IFERROR(Q1230/K1230,"")</x:f>
        <x:v>0.2106530350831416</x:v>
      </x:c>
      <x:c r="S1230" s="53" t="n">
        <x:v>36708</x:v>
      </x:c>
      <x:c r="T1230" s="50" t="str">
        <x:v>EDINET_company_history</x:v>
      </x:c>
      <x:c r="U1230" s="50" t="str">
        <x:v>ＫＤＤＩ株式会社</x:v>
      </x:c>
      <x:c r="V1230" s="54" t="n">
        <x:v>0.5324</x:v>
      </x:c>
      <x:c r="W1230" s="50" t="str">
        <x:v>宮倉 康彰 / 丸米 郁男</x:v>
      </x:c>
      <x:c r="X1230" s="50" t="b">
        <x:f>AND(COUNT(L1230:O1230)=4,L1230&gt;='設定'!$B$6,M1230&gt;='設定'!$B$6,N1230&gt;='設定'!$B$6,O1230&gt;='設定'!$B$6)</x:f>
        <x:v>0</x:v>
      </x:c>
      <x:c r="Y1230" s="50" t="b">
        <x:f>AND(COUNT(G1230:K1230)=5,P1230&gt;='設定'!$B$7)</x:f>
        <x:v>0</x:v>
      </x:c>
      <x:c r="Z1230" s="50" t="b">
        <x:f>AND(ISNUMBER(R1230),R1230&gt;='設定'!$B$8)</x:f>
        <x:v>1</x:v>
      </x:c>
      <x:c r="AA1230" s="50" t="b">
        <x:f>AND(ISNUMBER(S1230),S1230&gt;=DATE(YEAR('設定'!$B$10)-'設定'!$B$9,MONTH('設定'!$B$10),DAY('設定'!$B$10)))</x:f>
        <x:v>0</x:v>
      </x:c>
      <x:c r="AB1230" s="55" t="b">
        <x:v>0</x:v>
      </x:c>
      <x:c r="AC1230" s="55" t="b">
        <x:v>0</x:v>
      </x:c>
      <x:c r="AD1230" s="50" t="n">
        <x:f>IF(X1230,1,0)+IF(Z1230,1,0)+IF(AA1230,1,0)+IF(AB1230,1,0)</x:f>
        <x:v>1</x:v>
      </x:c>
      <x:c r="AE1230" s="50" t="n">
        <x:f>IF(Y1230,1,0)+IF(Z1230,1,0)+IF(AA1230,1,0)+IF(AB1230,1,0)</x:f>
        <x:v>1</x:v>
      </x:c>
      <x:c r="AF1230" s="50" t="n">
        <x:f>IF(Y1230,1,0)+IF(Z1230,1,0)+IF(AA1230,1,0)+IF(AC1230,1,0)</x:f>
        <x:v>1</x:v>
      </x:c>
      <x:c r="AG1230" s="53" t="n">
        <x:v>44348</x:v>
      </x:c>
      <x:c r="AH1230" s="50" t="str">
        <x:v>S100VWV1</x:v>
      </x:c>
      <x:c r="AI1230" s="50" t="str">
        <x:v>OperatingRevenue1SummaryOfBusinessResults</x:v>
      </x:c>
      <x:c r="AJ1230" s="50" t="str">
        <x:v>OperatingIncome</x:v>
      </x:c>
      <x:c r="AK1230" s="53" t="n">
        <x:v>45747</x:v>
      </x:c>
      <x:c r="AL1230" s="50" t="str">
        <x:v>365/365/365/366/365</x:v>
      </x:c>
      <x:c r="AM1230" s="51" t="n">
        <x:v>47089482</x:v>
      </x:c>
      <x:c r="AN1230" s="51" t="n">
        <x:v>3600</x:v>
      </x:c>
      <x:c r="AO1230" s="51" t="n">
        <x:f>IFERROR(AM1230*AN1230,"")</x:f>
        <x:v>169522135200</x:v>
      </x:c>
      <x:c r="AP1230" s="56" t="n">
        <x:f>IFERROR(AO1230/(K1230*1000000),"")</x:f>
        <x:v>2.0106048248215007</x:v>
      </x:c>
      <x:c r="AQ1230" s="57" t="n">
        <x:v>417844866.6666667</x:v>
      </x:c>
      <x:c r="AR1230" s="52" t="n">
        <x:v>0.1787124866331159</x:v>
      </x:c>
      <x:c r="AS1230" s="52" t="n">
        <x:v>-0.1632420709201105</x:v>
      </x:c>
      <x:c r="AT1230" s="55" t="b">
        <x:v>0</x:v>
      </x:c>
      <x:c r="AU1230" s="50" t="str">
        <x:v>missing_financial_data</x:v>
      </x:c>
      <x:c r="AV1230" s="58" t="n">
        <x:v>0.3427699001350505</x:v>
      </x:c>
      <x:c r="AW1230" s="50" t="n">
        <x:v>327</x:v>
      </x:c>
      <x:c r="AX1230" s="50" t="str">
        <x:v>Core Moat</x:v>
      </x:c>
      <x:c r="AY1230" s="50" t="str">
        <x:v>既存適格性フィルター不通過: missing_financial_data</x:v>
      </x:c>
      <x:c r="AZ1230" s="59" t="str">
        <x:v>2025-06-10 16:08</x:v>
      </x:c>
      <x:c r="BA1230" s="53" t="n">
        <x:v>36708</x:v>
      </x:c>
      <x:c r="BB1230" s="50"/>
      <x:c r="BC1230" s="50"/>
      <x:c r="BD1230" s="50"/>
    </x:row>
    <x:row r="1231">
      <x:c r="A1231" s="50" t="n">
        <x:v>1230</x:v>
      </x:c>
      <x:c r="B1231" s="50" t="str">
        <x:v>3841</x:v>
      </x:c>
      <x:c r="C1231" s="50" t="str">
        <x:v>3841.T</x:v>
      </x:c>
      <x:c r="D1231" s="50" t="str">
        <x:v>Jedat Inc.</x:v>
      </x:c>
      <x:c r="E1231" s="50" t="str">
        <x:v>Standard Market(Domestic)</x:v>
      </x:c>
      <x:c r="F1231" s="50" t="str">
        <x:v>Information &amp; Communication</x:v>
      </x:c>
      <x:c r="G1231" s="51" t="n">
        <x:v>1815.44</x:v>
      </x:c>
      <x:c r="H1231" s="51" t="n">
        <x:v>1973.334</x:v>
      </x:c>
      <x:c r="I1231" s="51" t="n">
        <x:v>2017.954</x:v>
      </x:c>
      <x:c r="J1231" s="51" t="n">
        <x:v>2060.89</x:v>
      </x:c>
      <x:c r="K1231" s="51" t="n">
        <x:v>2062.768</x:v>
      </x:c>
      <x:c r="L1231" s="52" t="n">
        <x:f>IFERROR(H1231/G1231-1,"")</x:f>
        <x:v>0.08697285506543873</x:v>
      </x:c>
      <x:c r="M1231" s="52" t="n">
        <x:f>IFERROR(I1231/H1231-1,"")</x:f>
        <x:v>0.022611478847473387</x:v>
      </x:c>
      <x:c r="N1231" s="52" t="n">
        <x:f>IFERROR(J1231/I1231-1,"")</x:f>
        <x:v>0.02127699640328773</x:v>
      </x:c>
      <x:c r="O1231" s="52" t="n">
        <x:f>IFERROR(K1231/J1231-1,"")</x:f>
        <x:v>0.0009112567871163435</x:v>
      </x:c>
      <x:c r="P1231" s="52" t="n">
        <x:f>IFERROR((K1231/G1231)^(1/4)-1,"")</x:f>
        <x:v>0.03244546587120989</x:v>
      </x:c>
      <x:c r="Q1231" s="51" t="n">
        <x:v>256.99</x:v>
      </x:c>
      <x:c r="R1231" s="52" t="n">
        <x:f>IFERROR(Q1231/K1231,"")</x:f>
        <x:v>0.12458502361874918</x:v>
      </x:c>
      <x:c r="S1231" s="53" t="n">
        <x:v>39142</x:v>
      </x:c>
      <x:c r="T1231" s="50" t="str">
        <x:v>EDINET_company_history</x:v>
      </x:c>
      <x:c r="U1231" s="50" t="str">
        <x:v>株式会社アルゴグラフィックス</x:v>
      </x:c>
      <x:c r="V1231" s="54" t="n">
        <x:v>0.514</x:v>
      </x:c>
      <x:c r="W1231" s="50" t="str">
        <x:v>松尾 和利</x:v>
      </x:c>
      <x:c r="X1231" s="50" t="b">
        <x:f>AND(COUNT(L1231:O1231)=4,L1231&gt;='設定'!$B$6,M1231&gt;='設定'!$B$6,N1231&gt;='設定'!$B$6,O1231&gt;='設定'!$B$6)</x:f>
        <x:v>0</x:v>
      </x:c>
      <x:c r="Y1231" s="50" t="b">
        <x:f>AND(COUNT(G1231:K1231)=5,P1231&gt;='設定'!$B$7)</x:f>
        <x:v>0</x:v>
      </x:c>
      <x:c r="Z1231" s="50" t="b">
        <x:f>AND(ISNUMBER(R1231),R1231&gt;='設定'!$B$8)</x:f>
        <x:v>1</x:v>
      </x:c>
      <x:c r="AA1231" s="50" t="b">
        <x:f>AND(ISNUMBER(S1231),S1231&gt;=DATE(YEAR('設定'!$B$10)-'設定'!$B$9,MONTH('設定'!$B$10),DAY('設定'!$B$10)))</x:f>
        <x:v>0</x:v>
      </x:c>
      <x:c r="AB1231" s="55" t="b">
        <x:v>0</x:v>
      </x:c>
      <x:c r="AC1231" s="55" t="b">
        <x:v>0</x:v>
      </x:c>
      <x:c r="AD1231" s="50" t="n">
        <x:f>IF(X1231,1,0)+IF(Z1231,1,0)+IF(AA1231,1,0)+IF(AB1231,1,0)</x:f>
        <x:v>1</x:v>
      </x:c>
      <x:c r="AE1231" s="50" t="n">
        <x:f>IF(Y1231,1,0)+IF(Z1231,1,0)+IF(AA1231,1,0)+IF(AB1231,1,0)</x:f>
        <x:v>1</x:v>
      </x:c>
      <x:c r="AF1231" s="50" t="n">
        <x:f>IF(Y1231,1,0)+IF(Z1231,1,0)+IF(AA1231,1,0)+IF(AC1231,1,0)</x:f>
        <x:v>1</x:v>
      </x:c>
      <x:c r="AG1231" s="53" t="n">
        <x:v>44348</x:v>
      </x:c>
      <x:c r="AH1231" s="50" t="str">
        <x:v>S100VY2W</x:v>
      </x:c>
      <x:c r="AI1231" s="50" t="str">
        <x:v>NetSalesSummaryOfBusinessResults</x:v>
      </x:c>
      <x:c r="AJ1231" s="50" t="str">
        <x:v>OperatingIncome</x:v>
      </x:c>
      <x:c r="AK1231" s="53" t="n">
        <x:v>45747</x:v>
      </x:c>
      <x:c r="AL1231" s="50" t="str">
        <x:v>365/365/365/366/365</x:v>
      </x:c>
      <x:c r="AM1231" s="51" t="n">
        <x:v>3849400</x:v>
      </x:c>
      <x:c r="AN1231" s="51" t="n">
        <x:v>1160</x:v>
      </x:c>
      <x:c r="AO1231" s="51" t="n">
        <x:f>IFERROR(AM1231*AN1231,"")</x:f>
        <x:v>4465304000</x:v>
      </x:c>
      <x:c r="AP1231" s="56" t="n">
        <x:f>IFERROR(AO1231/(K1231*1000000),"")</x:f>
        <x:v>2.164714597085082</x:v>
      </x:c>
      <x:c r="AQ1231" s="57" t="n">
        <x:v>4025066.6666666665</x:v>
      </x:c>
      <x:c r="AR1231" s="52" t="n">
        <x:v>0.6405993136363499</x:v>
      </x:c>
      <x:c r="AS1231" s="52" t="n">
        <x:v>-0.6706687312469917</x:v>
      </x:c>
      <x:c r="AT1231" s="55" t="b">
        <x:v>0</x:v>
      </x:c>
      <x:c r="AU1231" s="50" t="str">
        <x:v>low_liquidity</x:v>
      </x:c>
      <x:c r="AV1231" s="58" t="n">
        <x:v>-0.2319120637031458</x:v>
      </x:c>
      <x:c r="AW1231" s="50" t="n">
        <x:v>3137</x:v>
      </x:c>
      <x:c r="AX1231" s="50" t="str">
        <x:v>Future Moat</x:v>
      </x:c>
      <x:c r="AY1231" s="50" t="str">
        <x:v>既存適格性フィルター不通過: low_liquidity / 60日平均売買代金2,000万円未満 / 年率ボラティリティ60%以上 / ローカル5年最大下落率-60%以下</x:v>
      </x:c>
      <x:c r="AZ1231" s="59" t="str">
        <x:v>2025-06-16 15:30</x:v>
      </x:c>
      <x:c r="BA1231" s="53" t="n">
        <x:v>39142</x:v>
      </x:c>
      <x:c r="BB1231" s="50"/>
      <x:c r="BC1231" s="50"/>
      <x:c r="BD1231" s="50"/>
    </x:row>
    <x:row r="1232">
      <x:c r="A1232" s="50" t="n">
        <x:v>1231</x:v>
      </x:c>
      <x:c r="B1232" s="50" t="str">
        <x:v>1414</x:v>
      </x:c>
      <x:c r="C1232" s="50" t="str">
        <x:v>1414.T</x:v>
      </x:c>
      <x:c r="D1232" s="50" t="str">
        <x:v>SHO-BOND Holdings Co.,Ltd.</x:v>
      </x:c>
      <x:c r="E1232" s="50" t="str">
        <x:v>Prime Market (Domestic)</x:v>
      </x:c>
      <x:c r="F1232" s="50" t="str">
        <x:v>Construction</x:v>
      </x:c>
      <x:c r="G1232" s="51" t="n">
        <x:v>80065</x:v>
      </x:c>
      <x:c r="H1232" s="51" t="n">
        <x:v>81193</x:v>
      </x:c>
      <x:c r="I1232" s="51" t="n">
        <x:v>83924</x:v>
      </x:c>
      <x:c r="J1232" s="51" t="n">
        <x:v>85419</x:v>
      </x:c>
      <x:c r="K1232" s="51" t="n">
        <x:v>90712</x:v>
      </x:c>
      <x:c r="L1232" s="52" t="n">
        <x:f>IFERROR(H1232/G1232-1,"")</x:f>
        <x:v>0.014088553050646269</x:v>
      </x:c>
      <x:c r="M1232" s="52" t="n">
        <x:f>IFERROR(I1232/H1232-1,"")</x:f>
        <x:v>0.03363590457305432</x:v>
      </x:c>
      <x:c r="N1232" s="52" t="n">
        <x:f>IFERROR(J1232/I1232-1,"")</x:f>
        <x:v>0.01781373623754834</x:v>
      </x:c>
      <x:c r="O1232" s="52" t="n">
        <x:f>IFERROR(K1232/J1232-1,"")</x:f>
        <x:v>0.06196513656212321</x:v>
      </x:c>
      <x:c r="P1232" s="52" t="n">
        <x:f>IFERROR((K1232/G1232)^(1/4)-1,"")</x:f>
        <x:v>0.031704936541123496</x:v>
      </x:c>
      <x:c r="Q1232" s="51" t="n">
        <x:v>20794</x:v>
      </x:c>
      <x:c r="R1232" s="52" t="n">
        <x:f>IFERROR(Q1232/K1232,"")</x:f>
        <x:v>0.22923097274891965</x:v>
      </x:c>
      <x:c r="S1232" s="53" t="n">
        <x:v>31898</x:v>
      </x:c>
      <x:c r="T1232" s="50" t="str">
        <x:v>EDINET_company_history</x:v>
      </x:c>
      <x:c r="U1232" s="50" t="str">
        <x:v>日本マスタートラスト信託銀行株式会社 （信託口）</x:v>
      </x:c>
      <x:c r="V1232" s="54" t="n">
        <x:v>0.1148</x:v>
      </x:c>
      <x:c r="W1232" s="50" t="str">
        <x:v>岸本 達也</x:v>
      </x:c>
      <x:c r="X1232" s="50" t="b">
        <x:f>AND(COUNT(L1232:O1232)=4,L1232&gt;='設定'!$B$6,M1232&gt;='設定'!$B$6,N1232&gt;='設定'!$B$6,O1232&gt;='設定'!$B$6)</x:f>
        <x:v>0</x:v>
      </x:c>
      <x:c r="Y1232" s="50" t="b">
        <x:f>AND(COUNT(G1232:K1232)=5,P1232&gt;='設定'!$B$7)</x:f>
        <x:v>0</x:v>
      </x:c>
      <x:c r="Z1232" s="50" t="b">
        <x:f>AND(ISNUMBER(R1232),R1232&gt;='設定'!$B$8)</x:f>
        <x:v>1</x:v>
      </x:c>
      <x:c r="AA1232" s="50" t="b">
        <x:f>AND(ISNUMBER(S1232),S1232&gt;=DATE(YEAR('設定'!$B$10)-'設定'!$B$9,MONTH('設定'!$B$10),DAY('設定'!$B$10)))</x:f>
        <x:v>0</x:v>
      </x:c>
      <x:c r="AB1232" s="55" t="b">
        <x:v>0</x:v>
      </x:c>
      <x:c r="AC1232" s="55" t="b">
        <x:v>0</x:v>
      </x:c>
      <x:c r="AD1232" s="50" t="n">
        <x:f>IF(X1232,1,0)+IF(Z1232,1,0)+IF(AA1232,1,0)+IF(AB1232,1,0)</x:f>
        <x:v>1</x:v>
      </x:c>
      <x:c r="AE1232" s="50" t="n">
        <x:f>IF(Y1232,1,0)+IF(Z1232,1,0)+IF(AA1232,1,0)+IF(AB1232,1,0)</x:f>
        <x:v>1</x:v>
      </x:c>
      <x:c r="AF1232" s="50" t="n">
        <x:f>IF(Y1232,1,0)+IF(Z1232,1,0)+IF(AA1232,1,0)+IF(AC1232,1,0)</x:f>
        <x:v>1</x:v>
      </x:c>
      <x:c r="AG1232" s="53" t="n">
        <x:v>44348</x:v>
      </x:c>
      <x:c r="AH1232" s="50" t="str">
        <x:v>S100WQS8</x:v>
      </x:c>
      <x:c r="AI1232" s="50" t="str">
        <x:v>NetSalesSummaryOfBusinessResults</x:v>
      </x:c>
      <x:c r="AJ1232" s="50" t="str">
        <x:v>OperatingIncome</x:v>
      </x:c>
      <x:c r="AK1232" s="53" t="n">
        <x:v>45838</x:v>
      </x:c>
      <x:c r="AL1232" s="50" t="str">
        <x:v>365/365/365/366/365</x:v>
      </x:c>
      <x:c r="AM1232" s="51" t="n">
        <x:v>51068780</x:v>
      </x:c>
      <x:c r="AN1232" s="51" t="n">
        <x:v>1249.5</x:v>
      </x:c>
      <x:c r="AO1232" s="51" t="n">
        <x:f>IFERROR(AM1232*AN1232,"")</x:f>
        <x:v>63810440610</x:v>
      </x:c>
      <x:c r="AP1232" s="56" t="n">
        <x:f>IFERROR(AO1232/(K1232*1000000),"")</x:f>
        <x:v>0.7034399044227886</x:v>
      </x:c>
      <x:c r="AQ1232" s="57" t="n">
        <x:v>1236836335</x:v>
      </x:c>
      <x:c r="AR1232" s="52" t="n">
        <x:v>0.1939134657933804</x:v>
      </x:c>
      <x:c r="AS1232" s="52" t="n">
        <x:v>-0.3137688489496342</x:v>
      </x:c>
      <x:c r="AT1232" s="55" t="b">
        <x:v>1</x:v>
      </x:c>
      <x:c r="AU1232" s="50"/>
      <x:c r="AV1232" s="58" t="n">
        <x:v>0.1039860737737232</x:v>
      </x:c>
      <x:c r="AW1232" s="50" t="n">
        <x:v>1208</x:v>
      </x:c>
      <x:c r="AX1232" s="50" t="str">
        <x:v>Core Moat</x:v>
      </x:c>
      <x:c r="AY1232" s="50" t="str">
        <x:v>目立つ機械的警告なし（定性確認は別途必要）</x:v>
      </x:c>
      <x:c r="AZ1232" s="59" t="str">
        <x:v>2025-09-25 09:10</x:v>
      </x:c>
      <x:c r="BA1232" s="53" t="n">
        <x:v>31898</x:v>
      </x:c>
      <x:c r="BB1232" s="50"/>
      <x:c r="BC1232" s="50"/>
      <x:c r="BD1232" s="50" t="str">
        <x:v>TOPIX Mid400</x:v>
      </x:c>
    </x:row>
    <x:row r="1233">
      <x:c r="A1233" s="50" t="n">
        <x:v>1232</x:v>
      </x:c>
      <x:c r="B1233" s="50" t="str">
        <x:v>7082</x:v>
      </x:c>
      <x:c r="C1233" s="50" t="str">
        <x:v>7082.T</x:v>
      </x:c>
      <x:c r="D1233" s="50" t="str">
        <x:v>Jimoty,Inc.</x:v>
      </x:c>
      <x:c r="E1233" s="50" t="str">
        <x:v>Growth Market(Domestic)</x:v>
      </x:c>
      <x:c r="F1233" s="50" t="str">
        <x:v>Services</x:v>
      </x:c>
      <x:c r="G1233" s="51" t="n">
        <x:v>1711.023</x:v>
      </x:c>
      <x:c r="H1233" s="51" t="n">
        <x:v>1802.027</x:v>
      </x:c>
      <x:c r="I1233" s="51" t="n">
        <x:v>1751.577</x:v>
      </x:c>
      <x:c r="J1233" s="51" t="n">
        <x:v>1774.017</x:v>
      </x:c>
      <x:c r="K1233" s="51" t="n">
        <x:v>1932.044</x:v>
      </x:c>
      <x:c r="L1233" s="52" t="n">
        <x:f>IFERROR(H1233/G1233-1,"")</x:f>
        <x:v>0.053186894623859615</x:v>
      </x:c>
      <x:c r="M1233" s="52" t="n">
        <x:f>IFERROR(I1233/H1233-1,"")</x:f>
        <x:v>-0.027996250888582708</x:v>
      </x:c>
      <x:c r="N1233" s="52" t="n">
        <x:f>IFERROR(J1233/I1233-1,"")</x:f>
        <x:v>0.012811312320269108</x:v>
      </x:c>
      <x:c r="O1233" s="52" t="n">
        <x:f>IFERROR(K1233/J1233-1,"")</x:f>
        <x:v>0.08907862776963249</x:v>
      </x:c>
      <x:c r="P1233" s="52" t="n">
        <x:f>IFERROR((K1233/G1233)^(1/4)-1,"")</x:f>
        <x:v>0.030837695350277583</x:v>
      </x:c>
      <x:c r="Q1233" s="51" t="n">
        <x:v>549.593</x:v>
      </x:c>
      <x:c r="R1233" s="52" t="n">
        <x:f>IFERROR(Q1233/K1233,"")</x:f>
        <x:v>0.284461948071576</x:v>
      </x:c>
      <x:c r="S1233" s="53" t="n">
        <x:v>43862</x:v>
      </x:c>
      <x:c r="T1233" s="50" t="str">
        <x:v>EDINET_company_history</x:v>
      </x:c>
      <x:c r="U1233" s="50" t="str">
        <x:v>株式会社NTTドコモ</x:v>
      </x:c>
      <x:c r="V1233" s="54" t="n">
        <x:v>0.1888</x:v>
      </x:c>
      <x:c r="W1233" s="50" t="str">
        <x:v>加藤 貴博</x:v>
      </x:c>
      <x:c r="X1233" s="50" t="b">
        <x:f>AND(COUNT(L1233:O1233)=4,L1233&gt;='設定'!$B$6,M1233&gt;='設定'!$B$6,N1233&gt;='設定'!$B$6,O1233&gt;='設定'!$B$6)</x:f>
        <x:v>0</x:v>
      </x:c>
      <x:c r="Y1233" s="50" t="b">
        <x:f>AND(COUNT(G1233:K1233)=5,P1233&gt;='設定'!$B$7)</x:f>
        <x:v>0</x:v>
      </x:c>
      <x:c r="Z1233" s="50" t="b">
        <x:f>AND(ISNUMBER(R1233),R1233&gt;='設定'!$B$8)</x:f>
        <x:v>1</x:v>
      </x:c>
      <x:c r="AA1233" s="50" t="b">
        <x:f>AND(ISNUMBER(S1233),S1233&gt;=DATE(YEAR('設定'!$B$10)-'設定'!$B$9,MONTH('設定'!$B$10),DAY('設定'!$B$10)))</x:f>
        <x:v>0</x:v>
      </x:c>
      <x:c r="AB1233" s="55" t="b">
        <x:v>0</x:v>
      </x:c>
      <x:c r="AC1233" s="55" t="b">
        <x:v>0</x:v>
      </x:c>
      <x:c r="AD1233" s="50" t="n">
        <x:f>IF(X1233,1,0)+IF(Z1233,1,0)+IF(AA1233,1,0)+IF(AB1233,1,0)</x:f>
        <x:v>1</x:v>
      </x:c>
      <x:c r="AE1233" s="50" t="n">
        <x:f>IF(Y1233,1,0)+IF(Z1233,1,0)+IF(AA1233,1,0)+IF(AB1233,1,0)</x:f>
        <x:v>1</x:v>
      </x:c>
      <x:c r="AF1233" s="50" t="n">
        <x:f>IF(Y1233,1,0)+IF(Z1233,1,0)+IF(AA1233,1,0)+IF(AC1233,1,0)</x:f>
        <x:v>1</x:v>
      </x:c>
      <x:c r="AG1233" s="53" t="n">
        <x:v>44348</x:v>
      </x:c>
      <x:c r="AH1233" s="50" t="str">
        <x:v>S100XTWJ</x:v>
      </x:c>
      <x:c r="AI1233" s="50" t="str">
        <x:v>NetSalesSummaryOfBusinessResults</x:v>
      </x:c>
      <x:c r="AJ1233" s="50" t="str">
        <x:v>OperatingIncome</x:v>
      </x:c>
      <x:c r="AK1233" s="53" t="n">
        <x:v>46022</x:v>
      </x:c>
      <x:c r="AL1233" s="50" t="str">
        <x:v>365/365/365/366/365</x:v>
      </x:c>
      <x:c r="AM1233" s="51" t="n">
        <x:v>9775826</x:v>
      </x:c>
      <x:c r="AN1233" s="51" t="n">
        <x:v>1416</x:v>
      </x:c>
      <x:c r="AO1233" s="51" t="n">
        <x:f>IFERROR(AM1233*AN1233,"")</x:f>
        <x:v>13842569616</x:v>
      </x:c>
      <x:c r="AP1233" s="56" t="n">
        <x:f>IFERROR(AO1233/(K1233*1000000),"")</x:f>
        <x:v>7.164727933732358</x:v>
      </x:c>
      <x:c r="AQ1233" s="57" t="n">
        <x:v>171441520</x:v>
      </x:c>
      <x:c r="AR1233" s="52" t="n">
        <x:v>0.5633074533897675</x:v>
      </x:c>
      <x:c r="AS1233" s="52" t="n">
        <x:v>-0.8016981132075471</x:v>
      </x:c>
      <x:c r="AT1233" s="55" t="b">
        <x:v>1</x:v>
      </x:c>
      <x:c r="AU1233" s="50"/>
      <x:c r="AV1233" s="58" t="n">
        <x:v>-0.0635289261606649</x:v>
      </x:c>
      <x:c r="AW1233" s="50" t="n">
        <x:v>2366</x:v>
      </x:c>
      <x:c r="AX1233" s="50" t="str">
        <x:v>Core Moat</x:v>
      </x:c>
      <x:c r="AY1233" s="50" t="str">
        <x:v>ローカル5年最大下落率-60%以下</x:v>
      </x:c>
      <x:c r="AZ1233" s="59" t="str">
        <x:v>2026-03-25 15:56</x:v>
      </x:c>
      <x:c r="BA1233" s="53" t="n">
        <x:v>43862</x:v>
      </x:c>
      <x:c r="BB1233" s="50"/>
      <x:c r="BC1233" s="50"/>
      <x:c r="BD1233" s="50"/>
    </x:row>
    <x:row r="1234">
      <x:c r="A1234" s="50" t="n">
        <x:v>1233</x:v>
      </x:c>
      <x:c r="B1234" s="50" t="str">
        <x:v>7417</x:v>
      </x:c>
      <x:c r="C1234" s="50" t="str">
        <x:v>7417.T</x:v>
      </x:c>
      <x:c r="D1234" s="50" t="str">
        <x:v>NANYO CORPORATION</x:v>
      </x:c>
      <x:c r="E1234" s="50" t="str">
        <x:v>Standard Market(Domestic)</x:v>
      </x:c>
      <x:c r="F1234" s="50" t="str">
        <x:v>Wholesale Trade</x:v>
      </x:c>
      <x:c r="G1234" s="51" t="n">
        <x:v>32406</x:v>
      </x:c>
      <x:c r="H1234" s="51" t="n">
        <x:v>34818</x:v>
      </x:c>
      <x:c r="I1234" s="51" t="n">
        <x:v>39339</x:v>
      </x:c>
      <x:c r="J1234" s="51" t="n">
        <x:v>37991</x:v>
      </x:c>
      <x:c r="K1234" s="51" t="n">
        <x:v>36535</x:v>
      </x:c>
      <x:c r="L1234" s="52" t="n">
        <x:f>IFERROR(H1234/G1234-1,"")</x:f>
        <x:v>0.07443066098870577</x:v>
      </x:c>
      <x:c r="M1234" s="52" t="n">
        <x:f>IFERROR(I1234/H1234-1,"")</x:f>
        <x:v>0.12984663105290362</x:v>
      </x:c>
      <x:c r="N1234" s="52" t="n">
        <x:f>IFERROR(J1234/I1234-1,"")</x:f>
        <x:v>-0.03426624977757442</x:v>
      </x:c>
      <x:c r="O1234" s="52" t="n">
        <x:f>IFERROR(K1234/J1234-1,"")</x:f>
        <x:v>-0.038324866415730074</x:v>
      </x:c>
      <x:c r="P1234" s="52" t="n">
        <x:f>IFERROR((K1234/G1234)^(1/4)-1,"")</x:f>
        <x:v>0.03043575780146268</x:v>
      </x:c>
      <x:c r="Q1234" s="51" t="n">
        <x:v>2851</x:v>
      </x:c>
      <x:c r="R1234" s="52" t="n">
        <x:f>IFERROR(Q1234/K1234,"")</x:f>
        <x:v>0.07803476118790201</x:v>
      </x:c>
      <x:c r="S1234" s="53" t="n">
        <x:v>34639</x:v>
      </x:c>
      <x:c r="T1234" s="50" t="str">
        <x:v>EDINET_company_history</x:v>
      </x:c>
      <x:c r="U1234" s="50" t="str">
        <x:v>武 内 英一郎</x:v>
      </x:c>
      <x:c r="V1234" s="54" t="n">
        <x:v>0.0431</x:v>
      </x:c>
      <x:c r="W1234" s="50" t="str">
        <x:v>武 内 英一郎 / 篠 崎 学</x:v>
      </x:c>
      <x:c r="X1234" s="50" t="b">
        <x:f>AND(COUNT(L1234:O1234)=4,L1234&gt;='設定'!$B$6,M1234&gt;='設定'!$B$6,N1234&gt;='設定'!$B$6,O1234&gt;='設定'!$B$6)</x:f>
        <x:v>0</x:v>
      </x:c>
      <x:c r="Y1234" s="50" t="b">
        <x:f>AND(COUNT(G1234:K1234)=5,P1234&gt;='設定'!$B$7)</x:f>
        <x:v>0</x:v>
      </x:c>
      <x:c r="Z1234" s="50" t="b">
        <x:f>AND(ISNUMBER(R1234),R1234&gt;='設定'!$B$8)</x:f>
        <x:v>0</x:v>
      </x:c>
      <x:c r="AA1234" s="50" t="b">
        <x:f>AND(ISNUMBER(S1234),S1234&gt;=DATE(YEAR('設定'!$B$10)-'設定'!$B$9,MONTH('設定'!$B$10),DAY('設定'!$B$10)))</x:f>
        <x:v>0</x:v>
      </x:c>
      <x:c r="AB1234" s="55" t="b">
        <x:v>1</x:v>
      </x:c>
      <x:c r="AC1234" s="55" t="b">
        <x:v>1</x:v>
      </x:c>
      <x:c r="AD1234" s="50" t="n">
        <x:f>IF(X1234,1,0)+IF(Z1234,1,0)+IF(AA1234,1,0)+IF(AB1234,1,0)</x:f>
        <x:v>1</x:v>
      </x:c>
      <x:c r="AE1234" s="50" t="n">
        <x:f>IF(Y1234,1,0)+IF(Z1234,1,0)+IF(AA1234,1,0)+IF(AB1234,1,0)</x:f>
        <x:v>1</x:v>
      </x:c>
      <x:c r="AF1234" s="50" t="n">
        <x:f>IF(Y1234,1,0)+IF(Z1234,1,0)+IF(AA1234,1,0)+IF(AC1234,1,0)</x:f>
        <x:v>1</x:v>
      </x:c>
      <x:c r="AG1234" s="53" t="n">
        <x:v>44348</x:v>
      </x:c>
      <x:c r="AH1234" s="50" t="str">
        <x:v>S100VYK9</x:v>
      </x:c>
      <x:c r="AI1234" s="50" t="str">
        <x:v>NetSalesSummaryOfBusinessResults</x:v>
      </x:c>
      <x:c r="AJ1234" s="50" t="str">
        <x:v>OperatingIncome</x:v>
      </x:c>
      <x:c r="AK1234" s="53" t="n">
        <x:v>45747</x:v>
      </x:c>
      <x:c r="AL1234" s="50" t="str">
        <x:v>365/365/365/366/365</x:v>
      </x:c>
      <x:c r="AM1234" s="51" t="n">
        <x:v>12500240</x:v>
      </x:c>
      <x:c r="AN1234" s="51" t="n">
        <x:v>1465</x:v>
      </x:c>
      <x:c r="AO1234" s="51" t="n">
        <x:f>IFERROR(AM1234*AN1234,"")</x:f>
        <x:v>18312851600</x:v>
      </x:c>
      <x:c r="AP1234" s="56" t="n">
        <x:f>IFERROR(AO1234/(K1234*1000000),"")</x:f>
        <x:v>0.5012413192828794</x:v>
      </x:c>
      <x:c r="AQ1234" s="57" t="n">
        <x:v>20295041.666666668</x:v>
      </x:c>
      <x:c r="AR1234" s="52" t="n">
        <x:v>0.2212023248783769</x:v>
      </x:c>
      <x:c r="AS1234" s="52" t="n">
        <x:v>-0.3360398661131991</x:v>
      </x:c>
      <x:c r="AT1234" s="55" t="b">
        <x:v>1</x:v>
      </x:c>
      <x:c r="AU1234" s="50"/>
      <x:c r="AV1234" s="58" t="n">
        <x:v>0.0228800040440318</x:v>
      </x:c>
      <x:c r="AW1234" s="50" t="n">
        <x:v>1698</x:v>
      </x:c>
      <x:c r="AX1234" s="50" t="str">
        <x:v>Discovery</x:v>
      </x:c>
      <x:c r="AY1234" s="50" t="str">
        <x:v>目立つ機械的警告なし（定性確認は別途必要）</x:v>
      </x:c>
      <x:c r="AZ1234" s="59" t="str">
        <x:v>2025-06-20 10:24</x:v>
      </x:c>
      <x:c r="BA1234" s="53" t="n">
        <x:v>34639</x:v>
      </x:c>
      <x:c r="BB1234" s="50" t="str">
        <x:v>武 内 英一郎</x:v>
      </x:c>
      <x:c r="BC1234" s="50"/>
      <x:c r="BD1234" s="50"/>
    </x:row>
    <x:row r="1235">
      <x:c r="A1235" s="50" t="n">
        <x:v>1234</x:v>
      </x:c>
      <x:c r="B1235" s="50" t="str">
        <x:v>9241</x:v>
      </x:c>
      <x:c r="C1235" s="50" t="str">
        <x:v>9241.T</x:v>
      </x:c>
      <x:c r="D1235" s="50" t="str">
        <x:v>Future Link Network Co.,Ltd.</x:v>
      </x:c>
      <x:c r="E1235" s="50" t="str">
        <x:v>Growth Market(Domestic)</x:v>
      </x:c>
      <x:c r="F1235" s="50" t="str">
        <x:v>Services</x:v>
      </x:c>
      <x:c r="G1235" s="51" t="n">
        <x:v>1349.476</x:v>
      </x:c>
      <x:c r="H1235" s="51" t="n">
        <x:v>1254.514</x:v>
      </x:c>
      <x:c r="I1235" s="51" t="n">
        <x:v>1380.174</x:v>
      </x:c>
      <x:c r="J1235" s="51" t="n">
        <x:v>1503.051</x:v>
      </x:c>
      <x:c r="K1235" s="51" t="n">
        <x:v>1518.708</x:v>
      </x:c>
      <x:c r="L1235" s="52" t="n">
        <x:f>IFERROR(H1235/G1235-1,"")</x:f>
        <x:v>-0.07036953602731744</x:v>
      </x:c>
      <x:c r="M1235" s="52" t="n">
        <x:f>IFERROR(I1235/H1235-1,"")</x:f>
        <x:v>0.10016627953135648</x:v>
      </x:c>
      <x:c r="N1235" s="52" t="n">
        <x:f>IFERROR(J1235/I1235-1,"")</x:f>
        <x:v>0.08903007881614933</x:v>
      </x:c>
      <x:c r="O1235" s="52" t="n">
        <x:f>IFERROR(K1235/J1235-1,"")</x:f>
        <x:v>0.010416812203977166</x:v>
      </x:c>
      <x:c r="P1235" s="52" t="n">
        <x:f>IFERROR((K1235/G1235)^(1/4)-1,"")</x:f>
        <x:v>0.02997641210721791</x:v>
      </x:c>
      <x:c r="Q1235" s="51" t="n">
        <x:v>-127.746</x:v>
      </x:c>
      <x:c r="R1235" s="52" t="n">
        <x:f>IFERROR(Q1235/K1235,"")</x:f>
        <x:v>-0.08411491873355509</x:v>
      </x:c>
      <x:c r="S1235" s="53" t="n">
        <x:v>44428</x:v>
      </x:c>
      <x:c r="T1235" s="50" t="str">
        <x:v>local_price_first_trade</x:v>
      </x:c>
      <x:c r="U1235" s="50" t="str">
        <x:v>株式会社石井本店</x:v>
      </x:c>
      <x:c r="V1235" s="54" t="n">
        <x:v>0.3524</x:v>
      </x:c>
      <x:c r="W1235" s="50" t="str">
        <x:v>石井 丈晴</x:v>
      </x:c>
      <x:c r="X1235" s="50" t="b">
        <x:f>AND(COUNT(L1235:O1235)=4,L1235&gt;='設定'!$B$6,M1235&gt;='設定'!$B$6,N1235&gt;='設定'!$B$6,O1235&gt;='設定'!$B$6)</x:f>
        <x:v>0</x:v>
      </x:c>
      <x:c r="Y1235" s="50" t="b">
        <x:f>AND(COUNT(G1235:K1235)=5,P1235&gt;='設定'!$B$7)</x:f>
        <x:v>0</x:v>
      </x:c>
      <x:c r="Z1235" s="50" t="b">
        <x:f>AND(ISNUMBER(R1235),R1235&gt;='設定'!$B$8)</x:f>
        <x:v>0</x:v>
      </x:c>
      <x:c r="AA1235" s="50" t="b">
        <x:f>AND(ISNUMBER(S1235),S1235&gt;=DATE(YEAR('設定'!$B$10)-'設定'!$B$9,MONTH('設定'!$B$10),DAY('設定'!$B$10)))</x:f>
        <x:v>1</x:v>
      </x:c>
      <x:c r="AB1235" s="55" t="b">
        <x:v>0</x:v>
      </x:c>
      <x:c r="AC1235" s="55" t="b">
        <x:v>0</x:v>
      </x:c>
      <x:c r="AD1235" s="50" t="n">
        <x:f>IF(X1235,1,0)+IF(Z1235,1,0)+IF(AA1235,1,0)+IF(AB1235,1,0)</x:f>
        <x:v>1</x:v>
      </x:c>
      <x:c r="AE1235" s="50" t="n">
        <x:f>IF(Y1235,1,0)+IF(Z1235,1,0)+IF(AA1235,1,0)+IF(AB1235,1,0)</x:f>
        <x:v>1</x:v>
      </x:c>
      <x:c r="AF1235" s="50" t="n">
        <x:f>IF(Y1235,1,0)+IF(Z1235,1,0)+IF(AA1235,1,0)+IF(AC1235,1,0)</x:f>
        <x:v>1</x:v>
      </x:c>
      <x:c r="AG1235" s="53" t="n">
        <x:v>44428</x:v>
      </x:c>
      <x:c r="AH1235" s="50" t="str">
        <x:v>S100X7HS</x:v>
      </x:c>
      <x:c r="AI1235" s="50" t="str">
        <x:v>NetSalesSummaryOfBusinessResults</x:v>
      </x:c>
      <x:c r="AJ1235" s="50" t="str">
        <x:v>OperatingIncome</x:v>
      </x:c>
      <x:c r="AK1235" s="53" t="n">
        <x:v>45900</x:v>
      </x:c>
      <x:c r="AL1235" s="50" t="str">
        <x:v>365/365/365/366/365</x:v>
      </x:c>
      <x:c r="AM1235" s="51" t="n">
        <x:v>851328</x:v>
      </x:c>
      <x:c r="AN1235" s="51" t="n">
        <x:v>1250</x:v>
      </x:c>
      <x:c r="AO1235" s="51" t="n">
        <x:f>IFERROR(AM1235*AN1235,"")</x:f>
        <x:v>1064160000</x:v>
      </x:c>
      <x:c r="AP1235" s="56" t="n">
        <x:f>IFERROR(AO1235/(K1235*1000000),"")</x:f>
        <x:v>0.7007008588879495</x:v>
      </x:c>
      <x:c r="AQ1235" s="57" t="n">
        <x:v>1778250</x:v>
      </x:c>
      <x:c r="AR1235" s="52" t="n">
        <x:v>0.7058861041031118</x:v>
      </x:c>
      <x:c r="AS1235" s="52" t="n">
        <x:v>-0.7553816046966733</x:v>
      </x:c>
      <x:c r="AT1235" s="55" t="b">
        <x:v>0</x:v>
      </x:c>
      <x:c r="AU1235" s="50" t="str">
        <x:v>low_liquidity</x:v>
      </x:c>
      <x:c r="AV1235" s="58" t="n">
        <x:v>-0.5000645866286019</x:v>
      </x:c>
      <x:c r="AW1235" s="50" t="n">
        <x:v>3490</x:v>
      </x:c>
      <x:c r="AX1235" s="50" t="str">
        <x:v>Future Moat</x:v>
      </x:c>
      <x:c r="AY1235" s="50" t="str">
        <x:v>既存適格性フィルター不通過: low_liquidity / 60日平均売買代金2,000万円未満 / 年率ボラティリティ60%以上 / ローカル5年最大下落率-60%以下</x:v>
      </x:c>
      <x:c r="AZ1235" s="59" t="str">
        <x:v>2025-11-28 12:49</x:v>
      </x:c>
      <x:c r="BA1235" s="53" t="n">
        <x:v>44409</x:v>
      </x:c>
      <x:c r="BB1235" s="50"/>
      <x:c r="BC1235" s="50"/>
      <x:c r="BD1235" s="50"/>
    </x:row>
    <x:row r="1236">
      <x:c r="A1236" s="50" t="n">
        <x:v>1235</x:v>
      </x:c>
      <x:c r="B1236" s="50" t="str">
        <x:v>3911</x:v>
      </x:c>
      <x:c r="C1236" s="50" t="str">
        <x:v>3911.T</x:v>
      </x:c>
      <x:c r="D1236" s="50" t="str">
        <x:v>Aiming Inc.</x:v>
      </x:c>
      <x:c r="E1236" s="50" t="str">
        <x:v>Growth Market(Domestic)</x:v>
      </x:c>
      <x:c r="F1236" s="50" t="str">
        <x:v>Information &amp; Communication</x:v>
      </x:c>
      <x:c r="G1236" s="51" t="n">
        <x:v>12054.382</x:v>
      </x:c>
      <x:c r="H1236" s="51" t="n">
        <x:v>13033.256</x:v>
      </x:c>
      <x:c r="I1236" s="51" t="n">
        <x:v>14364.227</x:v>
      </x:c>
      <x:c r="J1236" s="51" t="n">
        <x:v>13541.973</x:v>
      </x:c>
      <x:c r="K1236" s="51" t="n">
        <x:v>13553.662</x:v>
      </x:c>
      <x:c r="L1236" s="52" t="n">
        <x:f>IFERROR(H1236/G1236-1,"")</x:f>
        <x:v>0.08120482659335004</x:v>
      </x:c>
      <x:c r="M1236" s="52" t="n">
        <x:f>IFERROR(I1236/H1236-1,"")</x:f>
        <x:v>0.10212114302059305</x:v>
      </x:c>
      <x:c r="N1236" s="52" t="n">
        <x:f>IFERROR(J1236/I1236-1,"")</x:f>
        <x:v>-0.057243177791606925</x:v>
      </x:c>
      <x:c r="O1236" s="52" t="n">
        <x:f>IFERROR(K1236/J1236-1,"")</x:f>
        <x:v>0.0008631681661157575</x:v>
      </x:c>
      <x:c r="P1236" s="52" t="n">
        <x:f>IFERROR((K1236/G1236)^(1/4)-1,"")</x:f>
        <x:v>0.029740811194330474</x:v>
      </x:c>
      <x:c r="Q1236" s="51" t="n">
        <x:v>1949.417</x:v>
      </x:c>
      <x:c r="R1236" s="52" t="n">
        <x:f>IFERROR(Q1236/K1236,"")</x:f>
        <x:v>0.1438295421562084</x:v>
      </x:c>
      <x:c r="S1236" s="53" t="n">
        <x:v>42064</x:v>
      </x:c>
      <x:c r="T1236" s="50" t="str">
        <x:v>EDINET_company_history</x:v>
      </x:c>
      <x:c r="U1236" s="50" t="str">
        <x:v>株式会社コロプラ</x:v>
      </x:c>
      <x:c r="V1236" s="54" t="n">
        <x:v>0.1401</x:v>
      </x:c>
      <x:c r="W1236" s="50" t="str">
        <x:v>椎葉 忠志</x:v>
      </x:c>
      <x:c r="X1236" s="50" t="b">
        <x:f>AND(COUNT(L1236:O1236)=4,L1236&gt;='設定'!$B$6,M1236&gt;='設定'!$B$6,N1236&gt;='設定'!$B$6,O1236&gt;='設定'!$B$6)</x:f>
        <x:v>0</x:v>
      </x:c>
      <x:c r="Y1236" s="50" t="b">
        <x:f>AND(COUNT(G1236:K1236)=5,P1236&gt;='設定'!$B$7)</x:f>
        <x:v>0</x:v>
      </x:c>
      <x:c r="Z1236" s="50" t="b">
        <x:f>AND(ISNUMBER(R1236),R1236&gt;='設定'!$B$8)</x:f>
        <x:v>1</x:v>
      </x:c>
      <x:c r="AA1236" s="50" t="b">
        <x:f>AND(ISNUMBER(S1236),S1236&gt;=DATE(YEAR('設定'!$B$10)-'設定'!$B$9,MONTH('設定'!$B$10),DAY('設定'!$B$10)))</x:f>
        <x:v>0</x:v>
      </x:c>
      <x:c r="AB1236" s="55" t="b">
        <x:v>0</x:v>
      </x:c>
      <x:c r="AC1236" s="55" t="b">
        <x:v>0</x:v>
      </x:c>
      <x:c r="AD1236" s="50" t="n">
        <x:f>IF(X1236,1,0)+IF(Z1236,1,0)+IF(AA1236,1,0)+IF(AB1236,1,0)</x:f>
        <x:v>1</x:v>
      </x:c>
      <x:c r="AE1236" s="50" t="n">
        <x:f>IF(Y1236,1,0)+IF(Z1236,1,0)+IF(AA1236,1,0)+IF(AB1236,1,0)</x:f>
        <x:v>1</x:v>
      </x:c>
      <x:c r="AF1236" s="50" t="n">
        <x:f>IF(Y1236,1,0)+IF(Z1236,1,0)+IF(AA1236,1,0)+IF(AC1236,1,0)</x:f>
        <x:v>1</x:v>
      </x:c>
      <x:c r="AG1236" s="53" t="n">
        <x:v>44348</x:v>
      </x:c>
      <x:c r="AH1236" s="50" t="str">
        <x:v>S100XU6G</x:v>
      </x:c>
      <x:c r="AI1236" s="50" t="str">
        <x:v>NetSalesSummaryOfBusinessResults</x:v>
      </x:c>
      <x:c r="AJ1236" s="50" t="str">
        <x:v>OperatingIncome</x:v>
      </x:c>
      <x:c r="AK1236" s="53" t="n">
        <x:v>46022</x:v>
      </x:c>
      <x:c r="AL1236" s="50" t="str">
        <x:v>365/365/365/366/365</x:v>
      </x:c>
      <x:c r="AM1236" s="51" t="n">
        <x:v>46668200</x:v>
      </x:c>
      <x:c r="AN1236" s="51" t="n">
        <x:v>175</x:v>
      </x:c>
      <x:c r="AO1236" s="51" t="n">
        <x:f>IFERROR(AM1236*AN1236,"")</x:f>
        <x:v>8166935000</x:v>
      </x:c>
      <x:c r="AP1236" s="56" t="n">
        <x:f>IFERROR(AO1236/(K1236*1000000),"")</x:f>
        <x:v>0.6025629826094232</x:v>
      </x:c>
      <x:c r="AQ1236" s="57" t="n">
        <x:v>55000158.333333336</x:v>
      </x:c>
      <x:c r="AR1236" s="52" t="n">
        <x:v>0.4921637301645999</x:v>
      </x:c>
      <x:c r="AS1236" s="52" t="n">
        <x:v>-0.7152542372881356</x:v>
      </x:c>
      <x:c r="AT1236" s="55" t="b">
        <x:v>0</x:v>
      </x:c>
      <x:c r="AU1236" s="50" t="str">
        <x:v>repeated_negative_operating_cf</x:v>
      </x:c>
      <x:c r="AV1236" s="58" t="n">
        <x:v>-0.0852764950677426</x:v>
      </x:c>
      <x:c r="AW1236" s="50" t="n">
        <x:v>2506</x:v>
      </x:c>
      <x:c r="AX1236" s="50" t="str">
        <x:v>Core Moat</x:v>
      </x:c>
      <x:c r="AY1236" s="50" t="str">
        <x:v>既存適格性フィルター不通過: repeated_negative_operating_cf / ローカル5年最大下落率-60%以下</x:v>
      </x:c>
      <x:c r="AZ1236" s="59" t="str">
        <x:v>2026-03-26 15:30</x:v>
      </x:c>
      <x:c r="BA1236" s="53" t="n">
        <x:v>42064</x:v>
      </x:c>
      <x:c r="BB1236" s="50"/>
      <x:c r="BC1236" s="50"/>
      <x:c r="BD1236" s="50"/>
    </x:row>
    <x:row r="1237">
      <x:c r="A1237" s="50" t="n">
        <x:v>1236</x:v>
      </x:c>
      <x:c r="B1237" s="50" t="str">
        <x:v>7077</x:v>
      </x:c>
      <x:c r="C1237" s="50" t="str">
        <x:v>7077.T</x:v>
      </x:c>
      <x:c r="D1237" s="50" t="str">
        <x:v>ALiNK Internet,INC.</x:v>
      </x:c>
      <x:c r="E1237" s="50" t="str">
        <x:v>Growth Market(Domestic)</x:v>
      </x:c>
      <x:c r="F1237" s="50" t="str">
        <x:v>Services</x:v>
      </x:c>
      <x:c r="G1237" s="51" t="n">
        <x:v>649.695</x:v>
      </x:c>
      <x:c r="H1237" s="51" t="n">
        <x:v>685.491</x:v>
      </x:c>
      <x:c r="I1237" s="51" t="n">
        <x:v>609.962</x:v>
      </x:c>
      <x:c r="J1237" s="51" t="n">
        <x:v>741.239</x:v>
      </x:c>
      <x:c r="K1237" s="51" t="n">
        <x:v>729.574</x:v>
      </x:c>
      <x:c r="L1237" s="52" t="n">
        <x:f>IFERROR(H1237/G1237-1,"")</x:f>
        <x:v>0.05509662226121481</x:v>
      </x:c>
      <x:c r="M1237" s="52" t="n">
        <x:f>IFERROR(I1237/H1237-1,"")</x:f>
        <x:v>-0.110182336456642</x:v>
      </x:c>
      <x:c r="N1237" s="52" t="n">
        <x:f>IFERROR(J1237/I1237-1,"")</x:f>
        <x:v>0.215221603968772</x:v>
      </x:c>
      <x:c r="O1237" s="52" t="n">
        <x:f>IFERROR(K1237/J1237-1,"")</x:f>
        <x:v>-0.015737164396368852</x:v>
      </x:c>
      <x:c r="P1237" s="52" t="n">
        <x:f>IFERROR((K1237/G1237)^(1/4)-1,"")</x:f>
        <x:v>0.029413728997824684</x:v>
      </x:c>
      <x:c r="Q1237" s="51" t="n">
        <x:v>19.339</x:v>
      </x:c>
      <x:c r="R1237" s="52" t="n">
        <x:f>IFERROR(Q1237/K1237,"")</x:f>
        <x:v>0.026507249435972224</x:v>
      </x:c>
      <x:c r="S1237" s="53" t="n">
        <x:v>43800</x:v>
      </x:c>
      <x:c r="T1237" s="50" t="str">
        <x:v>EDINET_company_history</x:v>
      </x:c>
      <x:c r="U1237" s="50" t="str">
        <x:v>池田洋人</x:v>
      </x:c>
      <x:c r="V1237" s="54" t="n">
        <x:v>0.4515</x:v>
      </x:c>
      <x:c r="W1237" s="50" t="str">
        <x:v>池田 洋人</x:v>
      </x:c>
      <x:c r="X1237" s="50" t="b">
        <x:f>AND(COUNT(L1237:O1237)=4,L1237&gt;='設定'!$B$6,M1237&gt;='設定'!$B$6,N1237&gt;='設定'!$B$6,O1237&gt;='設定'!$B$6)</x:f>
        <x:v>0</x:v>
      </x:c>
      <x:c r="Y1237" s="50" t="b">
        <x:f>AND(COUNT(G1237:K1237)=5,P1237&gt;='設定'!$B$7)</x:f>
        <x:v>0</x:v>
      </x:c>
      <x:c r="Z1237" s="50" t="b">
        <x:f>AND(ISNUMBER(R1237),R1237&gt;='設定'!$B$8)</x:f>
        <x:v>0</x:v>
      </x:c>
      <x:c r="AA1237" s="50" t="b">
        <x:f>AND(ISNUMBER(S1237),S1237&gt;=DATE(YEAR('設定'!$B$10)-'設定'!$B$9,MONTH('設定'!$B$10),DAY('設定'!$B$10)))</x:f>
        <x:v>0</x:v>
      </x:c>
      <x:c r="AB1237" s="55" t="b">
        <x:v>1</x:v>
      </x:c>
      <x:c r="AC1237" s="55" t="b">
        <x:v>1</x:v>
      </x:c>
      <x:c r="AD1237" s="50" t="n">
        <x:f>IF(X1237,1,0)+IF(Z1237,1,0)+IF(AA1237,1,0)+IF(AB1237,1,0)</x:f>
        <x:v>1</x:v>
      </x:c>
      <x:c r="AE1237" s="50" t="n">
        <x:f>IF(Y1237,1,0)+IF(Z1237,1,0)+IF(AA1237,1,0)+IF(AB1237,1,0)</x:f>
        <x:v>1</x:v>
      </x:c>
      <x:c r="AF1237" s="50" t="n">
        <x:f>IF(Y1237,1,0)+IF(Z1237,1,0)+IF(AA1237,1,0)+IF(AC1237,1,0)</x:f>
        <x:v>1</x:v>
      </x:c>
      <x:c r="AG1237" s="53" t="n">
        <x:v>44348</x:v>
      </x:c>
      <x:c r="AH1237" s="50" t="str">
        <x:v>S100Y69B</x:v>
      </x:c>
      <x:c r="AI1237" s="50" t="str">
        <x:v>NetSalesSummaryOfBusinessResults</x:v>
      </x:c>
      <x:c r="AJ1237" s="50" t="str">
        <x:v>OperatingIncome</x:v>
      </x:c>
      <x:c r="AK1237" s="53" t="n">
        <x:v>46081</x:v>
      </x:c>
      <x:c r="AL1237" s="50" t="str">
        <x:v>365/365/366/365/365</x:v>
      </x:c>
      <x:c r="AM1237" s="51" t="n">
        <x:v>1806900</x:v>
      </x:c>
      <x:c r="AN1237" s="51" t="n">
        <x:v>986</x:v>
      </x:c>
      <x:c r="AO1237" s="51" t="n">
        <x:f>IFERROR(AM1237*AN1237,"")</x:f>
        <x:v>1781603400</x:v>
      </x:c>
      <x:c r="AP1237" s="56" t="n">
        <x:f>IFERROR(AO1237/(K1237*1000000),"")</x:f>
        <x:v>2.4419776472297534</x:v>
      </x:c>
      <x:c r="AQ1237" s="57" t="n">
        <x:v>1791856.6666666667</x:v>
      </x:c>
      <x:c r="AR1237" s="52" t="n">
        <x:v>0.3573446102393096</x:v>
      </x:c>
      <x:c r="AS1237" s="52" t="n">
        <x:v>-0.5813953488372093</x:v>
      </x:c>
      <x:c r="AT1237" s="55" t="b">
        <x:v>0</x:v>
      </x:c>
      <x:c r="AU1237" s="50" t="str">
        <x:v>low_liquidity</x:v>
      </x:c>
      <x:c r="AV1237" s="58" t="n">
        <x:v>-0.1550233684862554</x:v>
      </x:c>
      <x:c r="AW1237" s="50" t="n">
        <x:v>2871</x:v>
      </x:c>
      <x:c r="AX1237" s="50" t="str">
        <x:v>Transformation Moat</x:v>
      </x:c>
      <x:c r="AY1237" s="50" t="str">
        <x:v>既存適格性フィルター不通過: low_liquidity / 60日平均売買代金2,000万円未満</x:v>
      </x:c>
      <x:c r="AZ1237" s="59" t="str">
        <x:v>2026-05-27 15:01</x:v>
      </x:c>
      <x:c r="BA1237" s="53" t="n">
        <x:v>43800</x:v>
      </x:c>
      <x:c r="BB1237" s="50" t="str">
        <x:v>池田 洋人</x:v>
      </x:c>
      <x:c r="BC1237" s="50"/>
      <x:c r="BD1237" s="50"/>
    </x:row>
    <x:row r="1238">
      <x:c r="A1238" s="50" t="n">
        <x:v>1237</x:v>
      </x:c>
      <x:c r="B1238" s="50" t="str">
        <x:v>6338</x:v>
      </x:c>
      <x:c r="C1238" s="50" t="str">
        <x:v>6338.T</x:v>
      </x:c>
      <x:c r="D1238" s="50" t="str">
        <x:v>Takatori Corporation</x:v>
      </x:c>
      <x:c r="E1238" s="50" t="str">
        <x:v>Standard Market(Domestic)</x:v>
      </x:c>
      <x:c r="F1238" s="50" t="str">
        <x:v>Machinery</x:v>
      </x:c>
      <x:c r="G1238" s="51" t="n">
        <x:v>6528.778</x:v>
      </x:c>
      <x:c r="H1238" s="51" t="n">
        <x:v>10223.476</x:v>
      </x:c>
      <x:c r="I1238" s="51" t="n">
        <x:v>16367.981</x:v>
      </x:c>
      <x:c r="J1238" s="51" t="n">
        <x:v>16082.27</x:v>
      </x:c>
      <x:c r="K1238" s="51" t="n">
        <x:v>7330.581</x:v>
      </x:c>
      <x:c r="L1238" s="52" t="n">
        <x:f>IFERROR(H1238/G1238-1,"")</x:f>
        <x:v>0.565909577565664</x:v>
      </x:c>
      <x:c r="M1238" s="52" t="n">
        <x:f>IFERROR(I1238/H1238-1,"")</x:f>
        <x:v>0.6010191641277389</x:v>
      </x:c>
      <x:c r="N1238" s="52" t="n">
        <x:f>IFERROR(J1238/I1238-1,"")</x:f>
        <x:v>-0.017455482139183798</x:v>
      </x:c>
      <x:c r="O1238" s="52" t="n">
        <x:f>IFERROR(K1238/J1238-1,"")</x:f>
        <x:v>-0.544182444393733</x:v>
      </x:c>
      <x:c r="P1238" s="52" t="n">
        <x:f>IFERROR((K1238/G1238)^(1/4)-1,"")</x:f>
        <x:v>0.02938212813200103</x:v>
      </x:c>
      <x:c r="Q1238" s="51" t="n">
        <x:v>820.447</x:v>
      </x:c>
      <x:c r="R1238" s="52" t="n">
        <x:f>IFERROR(Q1238/K1238,"")</x:f>
        <x:v>0.11192114240331019</x:v>
      </x:c>
      <x:c r="S1238" s="53" t="n">
        <x:v>36617</x:v>
      </x:c>
      <x:c r="T1238" s="50" t="str">
        <x:v>EDINET_company_history</x:v>
      </x:c>
      <x:c r="U1238" s="50" t="str">
        <x:v>有限会社コトブキ産業</x:v>
      </x:c>
      <x:c r="V1238" s="54" t="n">
        <x:v>0.0638</x:v>
      </x:c>
      <x:c r="W1238" s="50" t="str">
        <x:v>増田 誠 / 松田 武晴</x:v>
      </x:c>
      <x:c r="X1238" s="50" t="b">
        <x:f>AND(COUNT(L1238:O1238)=4,L1238&gt;='設定'!$B$6,M1238&gt;='設定'!$B$6,N1238&gt;='設定'!$B$6,O1238&gt;='設定'!$B$6)</x:f>
        <x:v>0</x:v>
      </x:c>
      <x:c r="Y1238" s="50" t="b">
        <x:f>AND(COUNT(G1238:K1238)=5,P1238&gt;='設定'!$B$7)</x:f>
        <x:v>0</x:v>
      </x:c>
      <x:c r="Z1238" s="50" t="b">
        <x:f>AND(ISNUMBER(R1238),R1238&gt;='設定'!$B$8)</x:f>
        <x:v>1</x:v>
      </x:c>
      <x:c r="AA1238" s="50" t="b">
        <x:f>AND(ISNUMBER(S1238),S1238&gt;=DATE(YEAR('設定'!$B$10)-'設定'!$B$9,MONTH('設定'!$B$10),DAY('設定'!$B$10)))</x:f>
        <x:v>0</x:v>
      </x:c>
      <x:c r="AB1238" s="55" t="b">
        <x:v>0</x:v>
      </x:c>
      <x:c r="AC1238" s="55" t="b">
        <x:v>0</x:v>
      </x:c>
      <x:c r="AD1238" s="50" t="n">
        <x:f>IF(X1238,1,0)+IF(Z1238,1,0)+IF(AA1238,1,0)+IF(AB1238,1,0)</x:f>
        <x:v>1</x:v>
      </x:c>
      <x:c r="AE1238" s="50" t="n">
        <x:f>IF(Y1238,1,0)+IF(Z1238,1,0)+IF(AA1238,1,0)+IF(AB1238,1,0)</x:f>
        <x:v>1</x:v>
      </x:c>
      <x:c r="AF1238" s="50" t="n">
        <x:f>IF(Y1238,1,0)+IF(Z1238,1,0)+IF(AA1238,1,0)+IF(AC1238,1,0)</x:f>
        <x:v>1</x:v>
      </x:c>
      <x:c r="AG1238" s="53" t="n">
        <x:v>44348</x:v>
      </x:c>
      <x:c r="AH1238" s="50" t="str">
        <x:v>S100XBFK</x:v>
      </x:c>
      <x:c r="AI1238" s="50" t="str">
        <x:v>NetSalesSummaryOfBusinessResults</x:v>
      </x:c>
      <x:c r="AJ1238" s="50" t="str">
        <x:v>OperatingIncome</x:v>
      </x:c>
      <x:c r="AK1238" s="53" t="n">
        <x:v>45930</x:v>
      </x:c>
      <x:c r="AL1238" s="50" t="str">
        <x:v>365/365/365/366/365</x:v>
      </x:c>
      <x:c r="AM1238" s="51" t="n">
        <x:v>5450490</x:v>
      </x:c>
      <x:c r="AN1238" s="51" t="n">
        <x:v>1822</x:v>
      </x:c>
      <x:c r="AO1238" s="51" t="n">
        <x:f>IFERROR(AM1238*AN1238,"")</x:f>
        <x:v>9930792780</x:v>
      </x:c>
      <x:c r="AP1238" s="56" t="n">
        <x:f>IFERROR(AO1238/(K1238*1000000),"")</x:f>
        <x:v>1.3547074617960022</x:v>
      </x:c>
      <x:c r="AQ1238" s="57" t="n">
        <x:v>56152206.666666664</x:v>
      </x:c>
      <x:c r="AR1238" s="52" t="n">
        <x:v>0.6285914808276638</x:v>
      </x:c>
      <x:c r="AS1238" s="52" t="n">
        <x:v>-0.8871256479239684</x:v>
      </x:c>
      <x:c r="AT1238" s="55" t="b">
        <x:v>1</x:v>
      </x:c>
      <x:c r="AU1238" s="50"/>
      <x:c r="AV1238" s="58" t="n">
        <x:v>-0.1968055400763816</x:v>
      </x:c>
      <x:c r="AW1238" s="50" t="n">
        <x:v>3022</x:v>
      </x:c>
      <x:c r="AX1238" s="50" t="str">
        <x:v>Future Moat</x:v>
      </x:c>
      <x:c r="AY1238" s="50" t="str">
        <x:v>年率ボラティリティ60%以上 / ローカル5年最大下落率-60%以下</x:v>
      </x:c>
      <x:c r="AZ1238" s="59" t="str">
        <x:v>2025-12-18 15:34</x:v>
      </x:c>
      <x:c r="BA1238" s="53" t="n">
        <x:v>36617</x:v>
      </x:c>
      <x:c r="BB1238" s="50"/>
      <x:c r="BC1238" s="50"/>
      <x:c r="BD1238" s="50"/>
    </x:row>
    <x:row r="1239">
      <x:c r="A1239" s="50" t="n">
        <x:v>1238</x:v>
      </x:c>
      <x:c r="B1239" s="50" t="str">
        <x:v>1926</x:v>
      </x:c>
      <x:c r="C1239" s="50" t="str">
        <x:v>1926.T</x:v>
      </x:c>
      <x:c r="D1239" s="50" t="str">
        <x:v>RAITO KOGYO CO.,LTD.</x:v>
      </x:c>
      <x:c r="E1239" s="50" t="str">
        <x:v>Prime Market (Domestic)</x:v>
      </x:c>
      <x:c r="F1239" s="50" t="str">
        <x:v>Construction</x:v>
      </x:c>
      <x:c r="G1239" s="51" t="n">
        <x:v>108209</x:v>
      </x:c>
      <x:c r="H1239" s="51" t="n">
        <x:v>109504</x:v>
      </x:c>
      <x:c r="I1239" s="51" t="n">
        <x:v>114974</x:v>
      </x:c>
      <x:c r="J1239" s="51" t="n">
        <x:v>117324</x:v>
      </x:c>
      <x:c r="K1239" s="51" t="n">
        <x:v>121457</x:v>
      </x:c>
      <x:c r="L1239" s="52" t="n">
        <x:f>IFERROR(H1239/G1239-1,"")</x:f>
        <x:v>0.011967581254793913</x:v>
      </x:c>
      <x:c r="M1239" s="52" t="n">
        <x:f>IFERROR(I1239/H1239-1,"")</x:f>
        <x:v>0.04995251315020455</x:v>
      </x:c>
      <x:c r="N1239" s="52" t="n">
        <x:f>IFERROR(J1239/I1239-1,"")</x:f>
        <x:v>0.020439403691269398</x:v>
      </x:c>
      <x:c r="O1239" s="52" t="n">
        <x:f>IFERROR(K1239/J1239-1,"")</x:f>
        <x:v>0.03522723398452143</x:v>
      </x:c>
      <x:c r="P1239" s="52" t="n">
        <x:f>IFERROR((K1239/G1239)^(1/4)-1,"")</x:f>
        <x:v>0.029294830411004558</x:v>
      </x:c>
      <x:c r="Q1239" s="51" t="n">
        <x:v>12811</x:v>
      </x:c>
      <x:c r="R1239" s="52" t="n">
        <x:f>IFERROR(Q1239/K1239,"")</x:f>
        <x:v>0.10547765875989033</x:v>
      </x:c>
      <x:c r="S1239" s="53" t="n">
        <x:v>22555</x:v>
      </x:c>
      <x:c r="T1239" s="50" t="str">
        <x:v>EDINET_company_history</x:v>
      </x:c>
      <x:c r="U1239" s="50" t="str">
        <x:v>日本マスタートラスト信託銀行 （信託口）</x:v>
      </x:c>
      <x:c r="V1239" s="54" t="n">
        <x:v>0.147</x:v>
      </x:c>
      <x:c r="W1239" s="50" t="str">
        <x:v>阿久津 和浩 / 村井 祐介 / 和平 好伸</x:v>
      </x:c>
      <x:c r="X1239" s="50" t="b">
        <x:f>AND(COUNT(L1239:O1239)=4,L1239&gt;='設定'!$B$6,M1239&gt;='設定'!$B$6,N1239&gt;='設定'!$B$6,O1239&gt;='設定'!$B$6)</x:f>
        <x:v>0</x:v>
      </x:c>
      <x:c r="Y1239" s="50" t="b">
        <x:f>AND(COUNT(G1239:K1239)=5,P1239&gt;='設定'!$B$7)</x:f>
        <x:v>0</x:v>
      </x:c>
      <x:c r="Z1239" s="50" t="b">
        <x:f>AND(ISNUMBER(R1239),R1239&gt;='設定'!$B$8)</x:f>
        <x:v>1</x:v>
      </x:c>
      <x:c r="AA1239" s="50" t="b">
        <x:f>AND(ISNUMBER(S1239),S1239&gt;=DATE(YEAR('設定'!$B$10)-'設定'!$B$9,MONTH('設定'!$B$10),DAY('設定'!$B$10)))</x:f>
        <x:v>0</x:v>
      </x:c>
      <x:c r="AB1239" s="55" t="b">
        <x:v>0</x:v>
      </x:c>
      <x:c r="AC1239" s="55" t="b">
        <x:v>0</x:v>
      </x:c>
      <x:c r="AD1239" s="50" t="n">
        <x:f>IF(X1239,1,0)+IF(Z1239,1,0)+IF(AA1239,1,0)+IF(AB1239,1,0)</x:f>
        <x:v>1</x:v>
      </x:c>
      <x:c r="AE1239" s="50" t="n">
        <x:f>IF(Y1239,1,0)+IF(Z1239,1,0)+IF(AA1239,1,0)+IF(AB1239,1,0)</x:f>
        <x:v>1</x:v>
      </x:c>
      <x:c r="AF1239" s="50" t="n">
        <x:f>IF(Y1239,1,0)+IF(Z1239,1,0)+IF(AA1239,1,0)+IF(AC1239,1,0)</x:f>
        <x:v>1</x:v>
      </x:c>
      <x:c r="AG1239" s="53" t="n">
        <x:v>44348</x:v>
      </x:c>
      <x:c r="AH1239" s="50" t="str">
        <x:v>S100W576</x:v>
      </x:c>
      <x:c r="AI1239" s="50" t="str">
        <x:v>NetSalesSummaryOfBusinessResults</x:v>
      </x:c>
      <x:c r="AJ1239" s="50" t="str">
        <x:v>OperatingIncome</x:v>
      </x:c>
      <x:c r="AK1239" s="53" t="n">
        <x:v>45747</x:v>
      </x:c>
      <x:c r="AL1239" s="50" t="str">
        <x:v>365/365/365/366/365</x:v>
      </x:c>
      <x:c r="AM1239" s="51" t="n">
        <x:v>44669750</x:v>
      </x:c>
      <x:c r="AN1239" s="51" t="n">
        <x:v>4055</x:v>
      </x:c>
      <x:c r="AO1239" s="51" t="n">
        <x:f>IFERROR(AM1239*AN1239,"")</x:f>
        <x:v>181135836250</x:v>
      </x:c>
      <x:c r="AP1239" s="56" t="n">
        <x:f>IFERROR(AO1239/(K1239*1000000),"")</x:f>
        <x:v>1.4913577336011923</x:v>
      </x:c>
      <x:c r="AQ1239" s="57" t="n">
        <x:v>671334425</x:v>
      </x:c>
      <x:c r="AR1239" s="52" t="n">
        <x:v>0.2235659935441133</x:v>
      </x:c>
      <x:c r="AS1239" s="52" t="n">
        <x:v>-0.1837522353202614</x:v>
      </x:c>
      <x:c r="AT1239" s="55" t="b">
        <x:v>1</x:v>
      </x:c>
      <x:c r="AU1239" s="50"/>
      <x:c r="AV1239" s="58" t="n">
        <x:v>0.1044710070499766</x:v>
      </x:c>
      <x:c r="AW1239" s="50" t="n">
        <x:v>1205</x:v>
      </x:c>
      <x:c r="AX1239" s="50" t="str">
        <x:v>Core Moat</x:v>
      </x:c>
      <x:c r="AY1239" s="50" t="str">
        <x:v>目立つ機械的警告なし（定性確認は別途必要）</x:v>
      </x:c>
      <x:c r="AZ1239" s="59" t="str">
        <x:v>2025-06-26 13:24</x:v>
      </x:c>
      <x:c r="BA1239" s="53" t="n">
        <x:v>22555</x:v>
      </x:c>
      <x:c r="BB1239" s="50"/>
      <x:c r="BC1239" s="50"/>
      <x:c r="BD1239" s="50" t="str">
        <x:v>TOPIX Small 1</x:v>
      </x:c>
    </x:row>
    <x:row r="1240">
      <x:c r="A1240" s="50" t="n">
        <x:v>1239</x:v>
      </x:c>
      <x:c r="B1240" s="50" t="str">
        <x:v>9656</x:v>
      </x:c>
      <x:c r="C1240" s="50" t="str">
        <x:v>9656.T</x:v>
      </x:c>
      <x:c r="D1240" s="50" t="str">
        <x:v>GREENLAND RESORT COMPANY LIMITED</x:v>
      </x:c>
      <x:c r="E1240" s="50" t="str">
        <x:v>Standard Market(Domestic)</x:v>
      </x:c>
      <x:c r="F1240" s="50" t="str">
        <x:v>Services</x:v>
      </x:c>
      <x:c r="G1240" s="51" t="n">
        <x:v>5754.115</x:v>
      </x:c>
      <x:c r="H1240" s="51" t="n">
        <x:v>5732.05</x:v>
      </x:c>
      <x:c r="I1240" s="51" t="n">
        <x:v>6406.96</x:v>
      </x:c>
      <x:c r="J1240" s="51" t="n">
        <x:v>6412.347</x:v>
      </x:c>
      <x:c r="K1240" s="51" t="n">
        <x:v>6452.959</x:v>
      </x:c>
      <x:c r="L1240" s="52" t="n">
        <x:f>IFERROR(H1240/G1240-1,"")</x:f>
        <x:v>-0.0038346470308638914</x:v>
      </x:c>
      <x:c r="M1240" s="52" t="n">
        <x:f>IFERROR(I1240/H1240-1,"")</x:f>
        <x:v>0.11774321577795033</x:v>
      </x:c>
      <x:c r="N1240" s="52" t="n">
        <x:f>IFERROR(J1240/I1240-1,"")</x:f>
        <x:v>0.0008408043752419214</x:v>
      </x:c>
      <x:c r="O1240" s="52" t="n">
        <x:f>IFERROR(K1240/J1240-1,"")</x:f>
        <x:v>0.006333406473479908</x:v>
      </x:c>
      <x:c r="P1240" s="52" t="n">
        <x:f>IFERROR((K1240/G1240)^(1/4)-1,"")</x:f>
        <x:v>0.02907041350023931</x:v>
      </x:c>
      <x:c r="Q1240" s="51" t="n">
        <x:v>735.341</x:v>
      </x:c>
      <x:c r="R1240" s="52" t="n">
        <x:f>IFERROR(Q1240/K1240,"")</x:f>
        <x:v>0.11395407905117637</x:v>
      </x:c>
      <x:c r="S1240" s="53" t="n">
        <x:v>33543</x:v>
      </x:c>
      <x:c r="T1240" s="50" t="str">
        <x:v>EDINET_company_history</x:v>
      </x:c>
      <x:c r="U1240" s="50" t="str">
        <x:v>西部ガスホールディングス株式会社</x:v>
      </x:c>
      <x:c r="V1240" s="54" t="n">
        <x:v>0.1463</x:v>
      </x:c>
      <x:c r="W1240" s="50" t="str">
        <x:v>松野 隆徳</x:v>
      </x:c>
      <x:c r="X1240" s="50" t="b">
        <x:f>AND(COUNT(L1240:O1240)=4,L1240&gt;='設定'!$B$6,M1240&gt;='設定'!$B$6,N1240&gt;='設定'!$B$6,O1240&gt;='設定'!$B$6)</x:f>
        <x:v>0</x:v>
      </x:c>
      <x:c r="Y1240" s="50" t="b">
        <x:f>AND(COUNT(G1240:K1240)=5,P1240&gt;='設定'!$B$7)</x:f>
        <x:v>0</x:v>
      </x:c>
      <x:c r="Z1240" s="50" t="b">
        <x:f>AND(ISNUMBER(R1240),R1240&gt;='設定'!$B$8)</x:f>
        <x:v>1</x:v>
      </x:c>
      <x:c r="AA1240" s="50" t="b">
        <x:f>AND(ISNUMBER(S1240),S1240&gt;=DATE(YEAR('設定'!$B$10)-'設定'!$B$9,MONTH('設定'!$B$10),DAY('設定'!$B$10)))</x:f>
        <x:v>0</x:v>
      </x:c>
      <x:c r="AB1240" s="55" t="b">
        <x:v>0</x:v>
      </x:c>
      <x:c r="AC1240" s="55" t="b">
        <x:v>0</x:v>
      </x:c>
      <x:c r="AD1240" s="50" t="n">
        <x:f>IF(X1240,1,0)+IF(Z1240,1,0)+IF(AA1240,1,0)+IF(AB1240,1,0)</x:f>
        <x:v>1</x:v>
      </x:c>
      <x:c r="AE1240" s="50" t="n">
        <x:f>IF(Y1240,1,0)+IF(Z1240,1,0)+IF(AA1240,1,0)+IF(AB1240,1,0)</x:f>
        <x:v>1</x:v>
      </x:c>
      <x:c r="AF1240" s="50" t="n">
        <x:f>IF(Y1240,1,0)+IF(Z1240,1,0)+IF(AA1240,1,0)+IF(AC1240,1,0)</x:f>
        <x:v>1</x:v>
      </x:c>
      <x:c r="AG1240" s="53" t="n">
        <x:v>44348</x:v>
      </x:c>
      <x:c r="AH1240" s="50" t="str">
        <x:v>S100XSM3</x:v>
      </x:c>
      <x:c r="AI1240" s="50" t="str">
        <x:v>NetSalesSummaryOfBusinessResults</x:v>
      </x:c>
      <x:c r="AJ1240" s="50" t="str">
        <x:v>OperatingIncome</x:v>
      </x:c>
      <x:c r="AK1240" s="53" t="n">
        <x:v>46022</x:v>
      </x:c>
      <x:c r="AL1240" s="50" t="str">
        <x:v>365/365/365/366/365</x:v>
      </x:c>
      <x:c r="AM1240" s="51" t="n">
        <x:v>10337483</x:v>
      </x:c>
      <x:c r="AN1240" s="51" t="n">
        <x:v>598</x:v>
      </x:c>
      <x:c r="AO1240" s="51" t="n">
        <x:f>IFERROR(AM1240*AN1240,"")</x:f>
        <x:v>6181814834</x:v>
      </x:c>
      <x:c r="AP1240" s="56" t="n">
        <x:f>IFERROR(AO1240/(K1240*1000000),"")</x:f>
        <x:v>0.9579814212363661</x:v>
      </x:c>
      <x:c r="AQ1240" s="57" t="n">
        <x:v>2826898.3333333335</x:v>
      </x:c>
      <x:c r="AR1240" s="52" t="n">
        <x:v>0.1801413861477088</x:v>
      </x:c>
      <x:c r="AS1240" s="52" t="n">
        <x:v>-0.3378680628078884</x:v>
      </x:c>
      <x:c r="AT1240" s="55" t="b">
        <x:v>0</x:v>
      </x:c>
      <x:c r="AU1240" s="50" t="str">
        <x:v>low_liquidity</x:v>
      </x:c>
      <x:c r="AV1240" s="58" t="n">
        <x:v>0.1390063139468818</x:v>
      </x:c>
      <x:c r="AW1240" s="50" t="n">
        <x:v>1007</x:v>
      </x:c>
      <x:c r="AX1240" s="50" t="str">
        <x:v>Discovery</x:v>
      </x:c>
      <x:c r="AY1240" s="50" t="str">
        <x:v>既存適格性フィルター不通過: low_liquidity / 60日平均売買代金2,000万円未満</x:v>
      </x:c>
      <x:c r="AZ1240" s="59" t="str">
        <x:v>2026-03-26 09:00</x:v>
      </x:c>
      <x:c r="BA1240" s="53" t="n">
        <x:v>33543</x:v>
      </x:c>
      <x:c r="BB1240" s="50"/>
      <x:c r="BC1240" s="50"/>
      <x:c r="BD1240" s="50"/>
    </x:row>
    <x:row r="1241">
      <x:c r="A1241" s="50" t="n">
        <x:v>1240</x:v>
      </x:c>
      <x:c r="B1241" s="50" t="str">
        <x:v>6696</x:v>
      </x:c>
      <x:c r="C1241" s="50" t="str">
        <x:v>6696.T</x:v>
      </x:c>
      <x:c r="D1241" s="50" t="str">
        <x:v>TRaaS On Product Inc.</x:v>
      </x:c>
      <x:c r="E1241" s="50" t="str">
        <x:v>Growth Market(Domestic)</x:v>
      </x:c>
      <x:c r="F1241" s="50" t="str">
        <x:v>Electric Appliances</x:v>
      </x:c>
      <x:c r="G1241" s="51" t="n">
        <x:v>404.573</x:v>
      </x:c>
      <x:c r="H1241" s="51" t="n">
        <x:v>496.493</x:v>
      </x:c>
      <x:c r="I1241" s="51" t="n">
        <x:v>310.965</x:v>
      </x:c>
      <x:c r="J1241" s="51" t="n">
        <x:v>411.492</x:v>
      </x:c>
      <x:c r="K1241" s="51" t="n">
        <x:v>453.657</x:v>
      </x:c>
      <x:c r="L1241" s="52" t="n">
        <x:f>IFERROR(H1241/G1241-1,"")</x:f>
        <x:v>0.22720250733489378</x:v>
      </x:c>
      <x:c r="M1241" s="52" t="n">
        <x:f>IFERROR(I1241/H1241-1,"")</x:f>
        <x:v>-0.3736769702694701</x:v>
      </x:c>
      <x:c r="N1241" s="52" t="n">
        <x:f>IFERROR(J1241/I1241-1,"")</x:f>
        <x:v>0.32327432347691887</x:v>
      </x:c>
      <x:c r="O1241" s="52" t="n">
        <x:f>IFERROR(K1241/J1241-1,"")</x:f>
        <x:v>0.10246857776092844</x:v>
      </x:c>
      <x:c r="P1241" s="52" t="n">
        <x:f>IFERROR((K1241/G1241)^(1/4)-1,"")</x:f>
        <x:v>0.02904100352277683</x:v>
      </x:c>
      <x:c r="Q1241" s="51" t="n">
        <x:v>-35.585</x:v>
      </x:c>
      <x:c r="R1241" s="52" t="n">
        <x:f>IFERROR(Q1241/K1241,"")</x:f>
        <x:v>-0.07844031944839383</x:v>
      </x:c>
      <x:c r="S1241" s="53" t="n">
        <x:v>42948</x:v>
      </x:c>
      <x:c r="T1241" s="50" t="str">
        <x:v>EDINET_company_history</x:v>
      </x:c>
      <x:c r="U1241" s="50" t="str">
        <x:v>藤吉 英彦</x:v>
      </x:c>
      <x:c r="V1241" s="54" t="n">
        <x:v>0.1709</x:v>
      </x:c>
      <x:c r="W1241" s="50" t="str">
        <x:v>藤吉 英彦</x:v>
      </x:c>
      <x:c r="X1241" s="50" t="b">
        <x:f>AND(COUNT(L1241:O1241)=4,L1241&gt;='設定'!$B$6,M1241&gt;='設定'!$B$6,N1241&gt;='設定'!$B$6,O1241&gt;='設定'!$B$6)</x:f>
        <x:v>0</x:v>
      </x:c>
      <x:c r="Y1241" s="50" t="b">
        <x:f>AND(COUNT(G1241:K1241)=5,P1241&gt;='設定'!$B$7)</x:f>
        <x:v>0</x:v>
      </x:c>
      <x:c r="Z1241" s="50" t="b">
        <x:f>AND(ISNUMBER(R1241),R1241&gt;='設定'!$B$8)</x:f>
        <x:v>0</x:v>
      </x:c>
      <x:c r="AA1241" s="50" t="b">
        <x:f>AND(ISNUMBER(S1241),S1241&gt;=DATE(YEAR('設定'!$B$10)-'設定'!$B$9,MONTH('設定'!$B$10),DAY('設定'!$B$10)))</x:f>
        <x:v>0</x:v>
      </x:c>
      <x:c r="AB1241" s="55" t="b">
        <x:v>1</x:v>
      </x:c>
      <x:c r="AC1241" s="55" t="b">
        <x:v>1</x:v>
      </x:c>
      <x:c r="AD1241" s="50" t="n">
        <x:f>IF(X1241,1,0)+IF(Z1241,1,0)+IF(AA1241,1,0)+IF(AB1241,1,0)</x:f>
        <x:v>1</x:v>
      </x:c>
      <x:c r="AE1241" s="50" t="n">
        <x:f>IF(Y1241,1,0)+IF(Z1241,1,0)+IF(AA1241,1,0)+IF(AB1241,1,0)</x:f>
        <x:v>1</x:v>
      </x:c>
      <x:c r="AF1241" s="50" t="n">
        <x:f>IF(Y1241,1,0)+IF(Z1241,1,0)+IF(AA1241,1,0)+IF(AC1241,1,0)</x:f>
        <x:v>1</x:v>
      </x:c>
      <x:c r="AG1241" s="53" t="n">
        <x:v>44348</x:v>
      </x:c>
      <x:c r="AH1241" s="50" t="str">
        <x:v>S100Y0AL</x:v>
      </x:c>
      <x:c r="AI1241" s="50" t="str">
        <x:v>NetSalesSummaryOfBusinessResults</x:v>
      </x:c>
      <x:c r="AJ1241" s="50" t="str">
        <x:v>OperatingIncome</x:v>
      </x:c>
      <x:c r="AK1241" s="53" t="n">
        <x:v>46053</x:v>
      </x:c>
      <x:c r="AL1241" s="50" t="str">
        <x:v>365/365/365/366/365</x:v>
      </x:c>
      <x:c r="AM1241" s="51" t="n">
        <x:v>4826891</x:v>
      </x:c>
      <x:c r="AN1241" s="51" t="n">
        <x:v>308</x:v>
      </x:c>
      <x:c r="AO1241" s="51" t="n">
        <x:f>IFERROR(AM1241*AN1241,"")</x:f>
        <x:v>1486682428</x:v>
      </x:c>
      <x:c r="AP1241" s="56" t="n">
        <x:f>IFERROR(AO1241/(K1241*1000000),"")</x:f>
        <x:v>3.2771067745014406</x:v>
      </x:c>
      <x:c r="AQ1241" s="57" t="n">
        <x:v>91193355</x:v>
      </x:c>
      <x:c r="AR1241" s="52" t="n">
        <x:v>0.7616244206659899</x:v>
      </x:c>
      <x:c r="AS1241" s="52" t="n">
        <x:v>-0.7207547169811321</x:v>
      </x:c>
      <x:c r="AT1241" s="55" t="b">
        <x:v>0</x:v>
      </x:c>
      <x:c r="AU1241" s="50" t="str">
        <x:v>low_equity_ratio;repeated_operating_loss;repeated_negative_operating_cf;excessive_leverage</x:v>
      </x:c>
      <x:c r="AV1241" s="58" t="n">
        <x:v>-0.3968101146506433</x:v>
      </x:c>
      <x:c r="AW1241" s="50" t="n">
        <x:v>3414</x:v>
      </x:c>
      <x:c r="AX1241" s="50" t="str">
        <x:v>Future Moat</x:v>
      </x:c>
      <x:c r="AY1241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1241" s="59" t="str">
        <x:v>2026-04-22 15:30</x:v>
      </x:c>
      <x:c r="BA1241" s="53" t="n">
        <x:v>42948</x:v>
      </x:c>
      <x:c r="BB1241" s="50" t="str">
        <x:v>藤吉 英彦</x:v>
      </x:c>
      <x:c r="BC1241" s="50"/>
      <x:c r="BD1241" s="50"/>
    </x:row>
    <x:row r="1242">
      <x:c r="A1242" s="50" t="n">
        <x:v>1241</x:v>
      </x:c>
      <x:c r="B1242" s="50" t="str">
        <x:v>8252</x:v>
      </x:c>
      <x:c r="C1242" s="50" t="str">
        <x:v>8252.T</x:v>
      </x:c>
      <x:c r="D1242" s="50" t="str">
        <x:v>MARUI GROUP CO.,LTD.</x:v>
      </x:c>
      <x:c r="E1242" s="50" t="str">
        <x:v>Prime Market (Domestic)</x:v>
      </x:c>
      <x:c r="F1242" s="50" t="str">
        <x:v>Retail Trade</x:v>
      </x:c>
      <x:c r="G1242" s="51" t="n">
        <x:v>21202</x:v>
      </x:c>
      <x:c r="H1242" s="51" t="n">
        <x:v>18314</x:v>
      </x:c>
      <x:c r="I1242" s="51" t="n">
        <x:v>19796</x:v>
      </x:c>
      <x:c r="J1242" s="51" t="n">
        <x:v>40639</x:v>
      </x:c>
      <x:c r="K1242" s="51" t="n">
        <x:v>23756</x:v>
      </x:c>
      <x:c r="L1242" s="52" t="n">
        <x:f>IFERROR(H1242/G1242-1,"")</x:f>
        <x:v>-0.1362135647580417</x:v>
      </x:c>
      <x:c r="M1242" s="52" t="n">
        <x:f>IFERROR(I1242/H1242-1,"")</x:f>
        <x:v>0.08092169924647807</x:v>
      </x:c>
      <x:c r="N1242" s="52" t="n">
        <x:f>IFERROR(J1242/I1242-1,"")</x:f>
        <x:v>1.0528894726207314</x:v>
      </x:c>
      <x:c r="O1242" s="52" t="n">
        <x:f>IFERROR(K1242/J1242-1,"")</x:f>
        <x:v>-0.41543837200718525</x:v>
      </x:c>
      <x:c r="P1242" s="52" t="n">
        <x:f>IFERROR((K1242/G1242)^(1/4)-1,"")</x:f>
        <x:v>0.028843034394636202</x:v>
      </x:c>
      <x:c r="Q1242" s="51" t="n">
        <x:v>15841</x:v>
      </x:c>
      <x:c r="R1242" s="52" t="n">
        <x:f>IFERROR(Q1242/K1242,"")</x:f>
        <x:v>0.6668210136386598</x:v>
      </x:c>
      <x:c r="S1242" s="53" t="n">
        <x:v>23102</x:v>
      </x:c>
      <x:c r="T1242" s="50" t="str">
        <x:v>EDINET_company_history</x:v>
      </x:c>
      <x:c r="U1242" s="50" t="str">
        <x:v>日本マスタートラスト信託銀行(株)(信託口)</x:v>
      </x:c>
      <x:c r="V1242" s="54" t="n">
        <x:v>0.2394</x:v>
      </x:c>
      <x:c r="W1242" s="50" t="str">
        <x:v>青 井 浩</x:v>
      </x:c>
      <x:c r="X1242" s="50" t="b">
        <x:f>AND(COUNT(L1242:O1242)=4,L1242&gt;='設定'!$B$6,M1242&gt;='設定'!$B$6,N1242&gt;='設定'!$B$6,O1242&gt;='設定'!$B$6)</x:f>
        <x:v>0</x:v>
      </x:c>
      <x:c r="Y1242" s="50" t="b">
        <x:f>AND(COUNT(G1242:K1242)=5,P1242&gt;='設定'!$B$7)</x:f>
        <x:v>0</x:v>
      </x:c>
      <x:c r="Z1242" s="50" t="b">
        <x:f>AND(ISNUMBER(R1242),R1242&gt;='設定'!$B$8)</x:f>
        <x:v>1</x:v>
      </x:c>
      <x:c r="AA1242" s="50" t="b">
        <x:f>AND(ISNUMBER(S1242),S1242&gt;=DATE(YEAR('設定'!$B$10)-'設定'!$B$9,MONTH('設定'!$B$10),DAY('設定'!$B$10)))</x:f>
        <x:v>0</x:v>
      </x:c>
      <x:c r="AB1242" s="55" t="b">
        <x:v>0</x:v>
      </x:c>
      <x:c r="AC1242" s="55" t="b">
        <x:v>0</x:v>
      </x:c>
      <x:c r="AD1242" s="50" t="n">
        <x:f>IF(X1242,1,0)+IF(Z1242,1,0)+IF(AA1242,1,0)+IF(AB1242,1,0)</x:f>
        <x:v>1</x:v>
      </x:c>
      <x:c r="AE1242" s="50" t="n">
        <x:f>IF(Y1242,1,0)+IF(Z1242,1,0)+IF(AA1242,1,0)+IF(AB1242,1,0)</x:f>
        <x:v>1</x:v>
      </x:c>
      <x:c r="AF1242" s="50" t="n">
        <x:f>IF(Y1242,1,0)+IF(Z1242,1,0)+IF(AA1242,1,0)+IF(AC1242,1,0)</x:f>
        <x:v>1</x:v>
      </x:c>
      <x:c r="AG1242" s="53" t="n">
        <x:v>44348</x:v>
      </x:c>
      <x:c r="AH1242" s="50" t="str">
        <x:v>S100W1HA</x:v>
      </x:c>
      <x:c r="AI1242" s="50" t="str">
        <x:v>OperatingRevenue1SummaryOfBusinessResults</x:v>
      </x:c>
      <x:c r="AJ1242" s="50" t="str">
        <x:v>OperatingIncome</x:v>
      </x:c>
      <x:c r="AK1242" s="53" t="n">
        <x:v>45747</x:v>
      </x:c>
      <x:c r="AL1242" s="50" t="str">
        <x:v>365/365/365/366/365</x:v>
      </x:c>
      <x:c r="AM1242" s="51" t="n">
        <x:v>181177717</x:v>
      </x:c>
      <x:c r="AN1242" s="51" t="n">
        <x:v>2712.5</x:v>
      </x:c>
      <x:c r="AO1242" s="51" t="n">
        <x:f>IFERROR(AM1242*AN1242,"")</x:f>
        <x:v>491444557362.5</x:v>
      </x:c>
      <x:c r="AP1242" s="56" t="n">
        <x:f>IFERROR(AO1242/(K1242*1000000),"")</x:f>
        <x:v>20.68717618128052</x:v>
      </x:c>
      <x:c r="AQ1242" s="57" t="n">
        <x:v>2890260675.8333335</x:v>
      </x:c>
      <x:c r="AR1242" s="52" t="n">
        <x:v>0.2475169248814479</x:v>
      </x:c>
      <x:c r="AS1242" s="52" t="n">
        <x:v>-0.2252252380770013</x:v>
      </x:c>
      <x:c r="AT1242" s="55" t="b">
        <x:v>1</x:v>
      </x:c>
      <x:c r="AU1242" s="50"/>
      <x:c r="AV1242" s="58" t="n">
        <x:v>-0.0405696573348781</x:v>
      </x:c>
      <x:c r="AW1242" s="50" t="n">
        <x:v>2197</x:v>
      </x:c>
      <x:c r="AX1242" s="50" t="str">
        <x:v>Core Moat</x:v>
      </x:c>
      <x:c r="AY1242" s="50" t="str">
        <x:v>概算PSR15倍以上</x:v>
      </x:c>
      <x:c r="AZ1242" s="59" t="str">
        <x:v>2025-06-23 16:20</x:v>
      </x:c>
      <x:c r="BA1242" s="53" t="n">
        <x:v>23102</x:v>
      </x:c>
      <x:c r="BB1242" s="50"/>
      <x:c r="BC1242" s="50"/>
      <x:c r="BD1242" s="50" t="str">
        <x:v>TOPIX Mid400</x:v>
      </x:c>
    </x:row>
    <x:row r="1243">
      <x:c r="A1243" s="50" t="n">
        <x:v>1242</x:v>
      </x:c>
      <x:c r="B1243" s="50" t="str">
        <x:v>8707</x:v>
      </x:c>
      <x:c r="C1243" s="50" t="str">
        <x:v>8707.T</x:v>
      </x:c>
      <x:c r="D1243" s="50" t="str">
        <x:v>IwaiCosmo Holdings,Inc.</x:v>
      </x:c>
      <x:c r="E1243" s="50" t="str">
        <x:v>Prime Market (Domestic)</x:v>
      </x:c>
      <x:c r="F1243" s="50" t="str">
        <x:v>Securities and Commodities Futures</x:v>
      </x:c>
      <x:c r="G1243" s="51" t="n">
        <x:v>22993</x:v>
      </x:c>
      <x:c r="H1243" s="51" t="n">
        <x:v>20708</x:v>
      </x:c>
      <x:c r="I1243" s="51" t="n">
        <x:v>19691</x:v>
      </x:c>
      <x:c r="J1243" s="51" t="n">
        <x:v>24040</x:v>
      </x:c>
      <x:c r="K1243" s="51" t="n">
        <x:v>25750</x:v>
      </x:c>
      <x:c r="L1243" s="52" t="n">
        <x:f>IFERROR(H1243/G1243-1,"")</x:f>
        <x:v>-0.09937807158700473</x:v>
      </x:c>
      <x:c r="M1243" s="52" t="n">
        <x:f>IFERROR(I1243/H1243-1,"")</x:f>
        <x:v>-0.04911145451033416</x:v>
      </x:c>
      <x:c r="N1243" s="52" t="n">
        <x:f>IFERROR(J1243/I1243-1,"")</x:f>
        <x:v>0.22086232288862928</x:v>
      </x:c>
      <x:c r="O1243" s="52" t="n">
        <x:f>IFERROR(K1243/J1243-1,"")</x:f>
        <x:v>0.07113144758735435</x:v>
      </x:c>
      <x:c r="P1243" s="52" t="n">
        <x:f>IFERROR((K1243/G1243)^(1/4)-1,"")</x:f>
        <x:v>0.028715772332032596</x:v>
      </x:c>
      <x:c r="Q1243" s="51" t="n">
        <x:v>8648</x:v>
      </x:c>
      <x:c r="R1243" s="52" t="n">
        <x:f>IFERROR(Q1243/K1243,"")</x:f>
        <x:v>0.33584466019417475</x:v>
      </x:c>
      <x:c r="S1243" s="53" t="n">
        <x:v>38322</x:v>
      </x:c>
      <x:c r="T1243" s="50" t="str">
        <x:v>EDINET_company_history</x:v>
      </x:c>
      <x:c r="U1243" s="50" t="str">
        <x:v>日本マスタートラスト信託銀行 株式会社（信託口）</x:v>
      </x:c>
      <x:c r="V1243" s="54" t="n">
        <x:v>0.1503</x:v>
      </x:c>
      <x:c r="W1243" s="50" t="str">
        <x:v>沖津 嘉昭 / 笹川 貴生</x:v>
      </x:c>
      <x:c r="X1243" s="50" t="b">
        <x:f>AND(COUNT(L1243:O1243)=4,L1243&gt;='設定'!$B$6,M1243&gt;='設定'!$B$6,N1243&gt;='設定'!$B$6,O1243&gt;='設定'!$B$6)</x:f>
        <x:v>0</x:v>
      </x:c>
      <x:c r="Y1243" s="50" t="b">
        <x:f>AND(COUNT(G1243:K1243)=5,P1243&gt;='設定'!$B$7)</x:f>
        <x:v>0</x:v>
      </x:c>
      <x:c r="Z1243" s="50" t="b">
        <x:f>AND(ISNUMBER(R1243),R1243&gt;='設定'!$B$8)</x:f>
        <x:v>1</x:v>
      </x:c>
      <x:c r="AA1243" s="50" t="b">
        <x:f>AND(ISNUMBER(S1243),S1243&gt;=DATE(YEAR('設定'!$B$10)-'設定'!$B$9,MONTH('設定'!$B$10),DAY('設定'!$B$10)))</x:f>
        <x:v>0</x:v>
      </x:c>
      <x:c r="AB1243" s="55" t="b">
        <x:v>0</x:v>
      </x:c>
      <x:c r="AC1243" s="55" t="b">
        <x:v>0</x:v>
      </x:c>
      <x:c r="AD1243" s="50" t="n">
        <x:f>IF(X1243,1,0)+IF(Z1243,1,0)+IF(AA1243,1,0)+IF(AB1243,1,0)</x:f>
        <x:v>1</x:v>
      </x:c>
      <x:c r="AE1243" s="50" t="n">
        <x:f>IF(Y1243,1,0)+IF(Z1243,1,0)+IF(AA1243,1,0)+IF(AB1243,1,0)</x:f>
        <x:v>1</x:v>
      </x:c>
      <x:c r="AF1243" s="50" t="n">
        <x:f>IF(Y1243,1,0)+IF(Z1243,1,0)+IF(AA1243,1,0)+IF(AC1243,1,0)</x:f>
        <x:v>1</x:v>
      </x:c>
      <x:c r="AG1243" s="53" t="n">
        <x:v>44348</x:v>
      </x:c>
      <x:c r="AH1243" s="50" t="str">
        <x:v>S100W4OK</x:v>
      </x:c>
      <x:c r="AI1243" s="50" t="str">
        <x:v>OperatingRevenue1SummaryOfBusinessResults</x:v>
      </x:c>
      <x:c r="AJ1243" s="50" t="str">
        <x:v>OperatingIncome</x:v>
      </x:c>
      <x:c r="AK1243" s="53" t="n">
        <x:v>45747</x:v>
      </x:c>
      <x:c r="AL1243" s="50" t="str">
        <x:v>365/365/365/366/365</x:v>
      </x:c>
      <x:c r="AM1243" s="51" t="n">
        <x:v>23488900</x:v>
      </x:c>
      <x:c r="AN1243" s="51" t="n">
        <x:v>3780</x:v>
      </x:c>
      <x:c r="AO1243" s="51" t="n">
        <x:f>IFERROR(AM1243*AN1243,"")</x:f>
        <x:v>88788042000</x:v>
      </x:c>
      <x:c r="AP1243" s="56" t="n">
        <x:f>IFERROR(AO1243/(K1243*1000000),"")</x:f>
        <x:v>3.448079300970874</x:v>
      </x:c>
      <x:c r="AQ1243" s="57" t="n">
        <x:v>454129033.3333333</x:v>
      </x:c>
      <x:c r="AR1243" s="52" t="n">
        <x:v>0.2768254165446726</x:v>
      </x:c>
      <x:c r="AS1243" s="52" t="n">
        <x:v>-0.3057538969709304</x:v>
      </x:c>
      <x:c r="AT1243" s="55" t="b">
        <x:v>1</x:v>
      </x:c>
      <x:c r="AU1243" s="50"/>
      <x:c r="AV1243" s="58" t="n">
        <x:v>0.0834779593724249</x:v>
      </x:c>
      <x:c r="AW1243" s="50" t="n">
        <x:v>1331</x:v>
      </x:c>
      <x:c r="AX1243" s="50" t="str">
        <x:v>Transformation Moat</x:v>
      </x:c>
      <x:c r="AY1243" s="50" t="str">
        <x:v>目立つ機械的警告なし（定性確認は別途必要）</x:v>
      </x:c>
      <x:c r="AZ1243" s="59" t="str">
        <x:v>2025-06-25 09:19</x:v>
      </x:c>
      <x:c r="BA1243" s="53" t="n">
        <x:v>38322</x:v>
      </x:c>
      <x:c r="BB1243" s="50"/>
      <x:c r="BC1243" s="50"/>
      <x:c r="BD1243" s="50" t="str">
        <x:v>TOPIX Small 1</x:v>
      </x:c>
    </x:row>
    <x:row r="1244">
      <x:c r="A1244" s="50" t="n">
        <x:v>1243</x:v>
      </x:c>
      <x:c r="B1244" s="50" t="str">
        <x:v>7807</x:v>
      </x:c>
      <x:c r="C1244" s="50" t="str">
        <x:v>7807.T</x:v>
      </x:c>
      <x:c r="D1244" s="50" t="str">
        <x:v>KOWA CO.,LTD.</x:v>
      </x:c>
      <x:c r="E1244" s="50" t="str">
        <x:v>Standard Market(Domestic)</x:v>
      </x:c>
      <x:c r="F1244" s="50" t="str">
        <x:v>Other Products</x:v>
      </x:c>
      <x:c r="G1244" s="51" t="n">
        <x:v>5717.345</x:v>
      </x:c>
      <x:c r="H1244" s="51" t="n">
        <x:v>6268.686</x:v>
      </x:c>
      <x:c r="I1244" s="51" t="n">
        <x:v>6404.012</x:v>
      </x:c>
      <x:c r="J1244" s="51" t="n">
        <x:v>6368.477</x:v>
      </x:c>
      <x:c r="K1244" s="51" t="n">
        <x:v>6394.414</x:v>
      </x:c>
      <x:c r="L1244" s="52" t="n">
        <x:f>IFERROR(H1244/G1244-1,"")</x:f>
        <x:v>0.096433047157378</x:v>
      </x:c>
      <x:c r="M1244" s="52" t="n">
        <x:f>IFERROR(I1244/H1244-1,"")</x:f>
        <x:v>0.021587618202602687</x:v>
      </x:c>
      <x:c r="N1244" s="52" t="n">
        <x:f>IFERROR(J1244/I1244-1,"")</x:f>
        <x:v>-0.005548865305061823</x:v>
      </x:c>
      <x:c r="O1244" s="52" t="n">
        <x:f>IFERROR(K1244/J1244-1,"")</x:f>
        <x:v>0.0040727162867981725</x:v>
      </x:c>
      <x:c r="P1244" s="52" t="n">
        <x:f>IFERROR((K1244/G1244)^(1/4)-1,"")</x:f>
        <x:v>0.028375183544033344</x:v>
      </x:c>
      <x:c r="Q1244" s="51" t="n">
        <x:v>747.678</x:v>
      </x:c>
      <x:c r="R1244" s="52" t="n">
        <x:f>IFERROR(Q1244/K1244,"")</x:f>
        <x:v>0.11692674262254524</x:v>
      </x:c>
      <x:c r="S1244" s="53" t="n">
        <x:v>43040</x:v>
      </x:c>
      <x:c r="T1244" s="50" t="str">
        <x:v>EDINET_company_history</x:v>
      </x:c>
      <x:c r="U1244" s="50" t="str">
        <x:v>株式会社秀一</x:v>
      </x:c>
      <x:c r="V1244" s="54" t="n">
        <x:v>0.5499</x:v>
      </x:c>
      <x:c r="W1244" s="50" t="str">
        <x:v>玉田 秀明</x:v>
      </x:c>
      <x:c r="X1244" s="50" t="b">
        <x:f>AND(COUNT(L1244:O1244)=4,L1244&gt;='設定'!$B$6,M1244&gt;='設定'!$B$6,N1244&gt;='設定'!$B$6,O1244&gt;='設定'!$B$6)</x:f>
        <x:v>0</x:v>
      </x:c>
      <x:c r="Y1244" s="50" t="b">
        <x:f>AND(COUNT(G1244:K1244)=5,P1244&gt;='設定'!$B$7)</x:f>
        <x:v>0</x:v>
      </x:c>
      <x:c r="Z1244" s="50" t="b">
        <x:f>AND(ISNUMBER(R1244),R1244&gt;='設定'!$B$8)</x:f>
        <x:v>1</x:v>
      </x:c>
      <x:c r="AA1244" s="50" t="b">
        <x:f>AND(ISNUMBER(S1244),S1244&gt;=DATE(YEAR('設定'!$B$10)-'設定'!$B$9,MONTH('設定'!$B$10),DAY('設定'!$B$10)))</x:f>
        <x:v>0</x:v>
      </x:c>
      <x:c r="AB1244" s="55" t="b">
        <x:v>0</x:v>
      </x:c>
      <x:c r="AC1244" s="55" t="b">
        <x:v>0</x:v>
      </x:c>
      <x:c r="AD1244" s="50" t="n">
        <x:f>IF(X1244,1,0)+IF(Z1244,1,0)+IF(AA1244,1,0)+IF(AB1244,1,0)</x:f>
        <x:v>1</x:v>
      </x:c>
      <x:c r="AE1244" s="50" t="n">
        <x:f>IF(Y1244,1,0)+IF(Z1244,1,0)+IF(AA1244,1,0)+IF(AB1244,1,0)</x:f>
        <x:v>1</x:v>
      </x:c>
      <x:c r="AF1244" s="50" t="n">
        <x:f>IF(Y1244,1,0)+IF(Z1244,1,0)+IF(AA1244,1,0)+IF(AC1244,1,0)</x:f>
        <x:v>1</x:v>
      </x:c>
      <x:c r="AG1244" s="53" t="n">
        <x:v>44348</x:v>
      </x:c>
      <x:c r="AH1244" s="50" t="str">
        <x:v>S100Y797</x:v>
      </x:c>
      <x:c r="AI1244" s="50" t="str">
        <x:v>NetSalesSummaryOfBusinessResults</x:v>
      </x:c>
      <x:c r="AJ1244" s="50" t="str">
        <x:v>OperatingIncome</x:v>
      </x:c>
      <x:c r="AK1244" s="53" t="n">
        <x:v>46081</x:v>
      </x:c>
      <x:c r="AL1244" s="50" t="str">
        <x:v>365/365/366/365/365</x:v>
      </x:c>
      <x:c r="AM1244" s="51" t="n">
        <x:v>4155530</x:v>
      </x:c>
      <x:c r="AN1244" s="51" t="n">
        <x:v>852</x:v>
      </x:c>
      <x:c r="AO1244" s="51" t="n">
        <x:f>IFERROR(AM1244*AN1244,"")</x:f>
        <x:v>3540511560</x:v>
      </x:c>
      <x:c r="AP1244" s="56" t="n">
        <x:f>IFERROR(AO1244/(K1244*1000000),"")</x:f>
        <x:v>0.5536881972296445</x:v>
      </x:c>
      <x:c r="AQ1244" s="57" t="n">
        <x:v>2762520</x:v>
      </x:c>
      <x:c r="AR1244" s="52" t="n">
        <x:v>0.3914578987184103</x:v>
      </x:c>
      <x:c r="AS1244" s="52" t="n">
        <x:v>-0.5612380477988674</x:v>
      </x:c>
      <x:c r="AT1244" s="55" t="b">
        <x:v>0</x:v>
      </x:c>
      <x:c r="AU1244" s="50" t="str">
        <x:v>low_liquidity</x:v>
      </x:c>
      <x:c r="AV1244" s="58" t="n">
        <x:v>-0.1649207812664748</x:v>
      </x:c>
      <x:c r="AW1244" s="50" t="n">
        <x:v>2905</x:v>
      </x:c>
      <x:c r="AX1244" s="50" t="str">
        <x:v>Core Moat</x:v>
      </x:c>
      <x:c r="AY1244" s="50" t="str">
        <x:v>既存適格性フィルター不通過: low_liquidity / 60日平均売買代金2,000万円未満</x:v>
      </x:c>
      <x:c r="AZ1244" s="59" t="str">
        <x:v>2026-05-28 15:31</x:v>
      </x:c>
      <x:c r="BA1244" s="53" t="n">
        <x:v>43040</x:v>
      </x:c>
      <x:c r="BB1244" s="50"/>
      <x:c r="BC1244" s="50"/>
      <x:c r="BD1244" s="50"/>
    </x:row>
    <x:row r="1245">
      <x:c r="A1245" s="50" t="n">
        <x:v>1244</x:v>
      </x:c>
      <x:c r="B1245" s="50" t="str">
        <x:v>8713</x:v>
      </x:c>
      <x:c r="C1245" s="50" t="str">
        <x:v>8713.T</x:v>
      </x:c>
      <x:c r="D1245" s="50" t="str">
        <x:v>FIDEA Holdings Co.Ltd.</x:v>
      </x:c>
      <x:c r="E1245" s="50" t="str">
        <x:v>Prime Market (Domestic)</x:v>
      </x:c>
      <x:c r="F1245" s="50" t="str">
        <x:v>Banks</x:v>
      </x:c>
      <x:c r="G1245" s="51" t="n">
        <x:v>2607</x:v>
      </x:c>
      <x:c r="H1245" s="51" t="n">
        <x:v>2559</x:v>
      </x:c>
      <x:c r="I1245" s="51" t="n">
        <x:v>2984</x:v>
      </x:c>
      <x:c r="J1245" s="51" t="n">
        <x:v>2726</x:v>
      </x:c>
      <x:c r="K1245" s="51" t="n">
        <x:v>2912</x:v>
      </x:c>
      <x:c r="L1245" s="52" t="n">
        <x:f>IFERROR(H1245/G1245-1,"")</x:f>
        <x:v>-0.018411967779056404</x:v>
      </x:c>
      <x:c r="M1245" s="52" t="n">
        <x:f>IFERROR(I1245/H1245-1,"")</x:f>
        <x:v>0.1660805001953889</x:v>
      </x:c>
      <x:c r="N1245" s="52" t="n">
        <x:f>IFERROR(J1245/I1245-1,"")</x:f>
        <x:v>-0.08646112600536193</x:v>
      </x:c>
      <x:c r="O1245" s="52" t="n">
        <x:f>IFERROR(K1245/J1245-1,"")</x:f>
        <x:v>0.06823184152604544</x:v>
      </x:c>
      <x:c r="P1245" s="52" t="n">
        <x:f>IFERROR((K1245/G1245)^(1/4)-1,"")</x:f>
        <x:v>0.028046088136653324</x:v>
      </x:c>
      <x:c r="Q1245" s="51" t="n">
        <x:v>1380</x:v>
      </x:c>
      <x:c r="R1245" s="52" t="n">
        <x:f>IFERROR(Q1245/K1245,"")</x:f>
        <x:v>0.4739010989010989</x:v>
      </x:c>
      <x:c r="S1245" s="53" t="n">
        <x:v>40087</x:v>
      </x:c>
      <x:c r="T1245" s="50" t="str">
        <x:v>EDINET_company_history</x:v>
      </x:c>
      <x:c r="U1245" s="50" t="str">
        <x:v>日本マスタートラスト信託銀行株式会社（信託口）</x:v>
      </x:c>
      <x:c r="V1245" s="54" t="n">
        <x:v>0.1459</x:v>
      </x:c>
      <x:c r="W1245" s="50" t="str">
        <x:v>新 野 正 博</x:v>
      </x:c>
      <x:c r="X1245" s="50" t="b">
        <x:f>AND(COUNT(L1245:O1245)=4,L1245&gt;='設定'!$B$6,M1245&gt;='設定'!$B$6,N1245&gt;='設定'!$B$6,O1245&gt;='設定'!$B$6)</x:f>
        <x:v>0</x:v>
      </x:c>
      <x:c r="Y1245" s="50" t="b">
        <x:f>AND(COUNT(G1245:K1245)=5,P1245&gt;='設定'!$B$7)</x:f>
        <x:v>0</x:v>
      </x:c>
      <x:c r="Z1245" s="50" t="b">
        <x:f>AND(ISNUMBER(R1245),R1245&gt;='設定'!$B$8)</x:f>
        <x:v>1</x:v>
      </x:c>
      <x:c r="AA1245" s="50" t="b">
        <x:f>AND(ISNUMBER(S1245),S1245&gt;=DATE(YEAR('設定'!$B$10)-'設定'!$B$9,MONTH('設定'!$B$10),DAY('設定'!$B$10)))</x:f>
        <x:v>0</x:v>
      </x:c>
      <x:c r="AB1245" s="55" t="b">
        <x:v>0</x:v>
      </x:c>
      <x:c r="AC1245" s="55" t="b">
        <x:v>0</x:v>
      </x:c>
      <x:c r="AD1245" s="50" t="n">
        <x:f>IF(X1245,1,0)+IF(Z1245,1,0)+IF(AA1245,1,0)+IF(AB1245,1,0)</x:f>
        <x:v>1</x:v>
      </x:c>
      <x:c r="AE1245" s="50" t="n">
        <x:f>IF(Y1245,1,0)+IF(Z1245,1,0)+IF(AA1245,1,0)+IF(AB1245,1,0)</x:f>
        <x:v>1</x:v>
      </x:c>
      <x:c r="AF1245" s="50" t="n">
        <x:f>IF(Y1245,1,0)+IF(Z1245,1,0)+IF(AA1245,1,0)+IF(AC1245,1,0)</x:f>
        <x:v>1</x:v>
      </x:c>
      <x:c r="AG1245" s="53" t="n">
        <x:v>44348</x:v>
      </x:c>
      <x:c r="AH1245" s="50" t="str">
        <x:v>S100VZ4Y</x:v>
      </x:c>
      <x:c r="AI1245" s="50" t="str">
        <x:v>OperatingRevenue1SummaryOfBusinessResults</x:v>
      </x:c>
      <x:c r="AJ1245" s="50" t="str">
        <x:v>OperatingIncome</x:v>
      </x:c>
      <x:c r="AK1245" s="53" t="n">
        <x:v>45747</x:v>
      </x:c>
      <x:c r="AL1245" s="50" t="str">
        <x:v>365/365/365/366/365</x:v>
      </x:c>
      <x:c r="AM1245" s="51" t="n">
        <x:v>18023722</x:v>
      </x:c>
      <x:c r="AN1245" s="51" t="n">
        <x:v>1910</x:v>
      </x:c>
      <x:c r="AO1245" s="51" t="n">
        <x:f>IFERROR(AM1245*AN1245,"")</x:f>
        <x:v>34425309020</x:v>
      </x:c>
      <x:c r="AP1245" s="56" t="n">
        <x:f>IFERROR(AO1245/(K1245*1000000),"")</x:f>
        <x:v>11.821878097527472</x:v>
      </x:c>
      <x:c r="AQ1245" s="57" t="n">
        <x:v>122154088.33333331</x:v>
      </x:c>
      <x:c r="AR1245" s="52" t="n">
        <x:v>0.2522145569078556</x:v>
      </x:c>
      <x:c r="AS1245" s="52" t="n">
        <x:v>-0.2330330428803001</x:v>
      </x:c>
      <x:c r="AT1245" s="55" t="b">
        <x:v>1</x:v>
      </x:c>
      <x:c r="AU1245" s="50"/>
      <x:c r="AV1245" s="58" t="n">
        <x:v>-0.0939138098183055</x:v>
      </x:c>
      <x:c r="AW1245" s="50" t="n">
        <x:v>2568</x:v>
      </x:c>
      <x:c r="AX1245" s="50" t="str">
        <x:v>Transformation Moat</x:v>
      </x:c>
      <x:c r="AY1245" s="50" t="str">
        <x:v>目立つ機械的警告なし（定性確認は別途必要）</x:v>
      </x:c>
      <x:c r="AZ1245" s="59" t="str">
        <x:v>2025-06-18 15:40</x:v>
      </x:c>
      <x:c r="BA1245" s="53" t="n">
        <x:v>40087</x:v>
      </x:c>
      <x:c r="BB1245" s="50"/>
      <x:c r="BC1245" s="50"/>
      <x:c r="BD1245" s="50" t="str">
        <x:v>TOPIX Small 2</x:v>
      </x:c>
    </x:row>
    <x:row r="1246">
      <x:c r="A1246" s="50" t="n">
        <x:v>1245</x:v>
      </x:c>
      <x:c r="B1246" s="50" t="str">
        <x:v>3625</x:v>
      </x:c>
      <x:c r="C1246" s="50" t="str">
        <x:v>3625.T</x:v>
      </x:c>
      <x:c r="D1246" s="50" t="str">
        <x:v>Techfirm Holdings Inc.</x:v>
      </x:c>
      <x:c r="E1246" s="50" t="str">
        <x:v>Growth Market(Domestic)</x:v>
      </x:c>
      <x:c r="F1246" s="50" t="str">
        <x:v>Information &amp; Communication</x:v>
      </x:c>
      <x:c r="G1246" s="51" t="n">
        <x:v>6003.504</x:v>
      </x:c>
      <x:c r="H1246" s="51" t="n">
        <x:v>5519.06</x:v>
      </x:c>
      <x:c r="I1246" s="51" t="n">
        <x:v>5770.316</x:v>
      </x:c>
      <x:c r="J1246" s="51" t="n">
        <x:v>5072.509</x:v>
      </x:c>
      <x:c r="K1246" s="51" t="n">
        <x:v>6705.697</x:v>
      </x:c>
      <x:c r="L1246" s="52" t="n">
        <x:f>IFERROR(H1246/G1246-1,"")</x:f>
        <x:v>-0.08069354163834974</x:v>
      </x:c>
      <x:c r="M1246" s="52" t="n">
        <x:f>IFERROR(I1246/H1246-1,"")</x:f>
        <x:v>0.045525143774483245</x:v>
      </x:c>
      <x:c r="N1246" s="52" t="n">
        <x:f>IFERROR(J1246/I1246-1,"")</x:f>
        <x:v>-0.12093046550656839</x:v>
      </x:c>
      <x:c r="O1246" s="52" t="n">
        <x:f>IFERROR(K1246/J1246-1,"")</x:f>
        <x:v>0.3219684775325189</x:v>
      </x:c>
      <x:c r="P1246" s="52" t="n">
        <x:f>IFERROR((K1246/G1246)^(1/4)-1,"")</x:f>
        <x:v>0.028039449410636408</x:v>
      </x:c>
      <x:c r="Q1246" s="51" t="n">
        <x:v>749.519</x:v>
      </x:c>
      <x:c r="R1246" s="52" t="n">
        <x:f>IFERROR(Q1246/K1246,"")</x:f>
        <x:v>0.11177346665081944</x:v>
      </x:c>
      <x:c r="S1246" s="53" t="n">
        <x:v>39508</x:v>
      </x:c>
      <x:c r="T1246" s="50" t="str">
        <x:v>EDINET_company_history</x:v>
      </x:c>
      <x:c r="U1246" s="50" t="str">
        <x:v>株式会社TOKAIコミュニケーションズ</x:v>
      </x:c>
      <x:c r="V1246" s="54" t="n">
        <x:v>0.09</x:v>
      </x:c>
      <x:c r="W1246" s="50" t="str">
        <x:v>千原 信悟 / 永守 秀章</x:v>
      </x:c>
      <x:c r="X1246" s="50" t="b">
        <x:f>AND(COUNT(L1246:O1246)=4,L1246&gt;='設定'!$B$6,M1246&gt;='設定'!$B$6,N1246&gt;='設定'!$B$6,O1246&gt;='設定'!$B$6)</x:f>
        <x:v>0</x:v>
      </x:c>
      <x:c r="Y1246" s="50" t="b">
        <x:f>AND(COUNT(G1246:K1246)=5,P1246&gt;='設定'!$B$7)</x:f>
        <x:v>0</x:v>
      </x:c>
      <x:c r="Z1246" s="50" t="b">
        <x:f>AND(ISNUMBER(R1246),R1246&gt;='設定'!$B$8)</x:f>
        <x:v>1</x:v>
      </x:c>
      <x:c r="AA1246" s="50" t="b">
        <x:f>AND(ISNUMBER(S1246),S1246&gt;=DATE(YEAR('設定'!$B$10)-'設定'!$B$9,MONTH('設定'!$B$10),DAY('設定'!$B$10)))</x:f>
        <x:v>0</x:v>
      </x:c>
      <x:c r="AB1246" s="55" t="b">
        <x:v>0</x:v>
      </x:c>
      <x:c r="AC1246" s="55" t="b">
        <x:v>0</x:v>
      </x:c>
      <x:c r="AD1246" s="50" t="n">
        <x:f>IF(X1246,1,0)+IF(Z1246,1,0)+IF(AA1246,1,0)+IF(AB1246,1,0)</x:f>
        <x:v>1</x:v>
      </x:c>
      <x:c r="AE1246" s="50" t="n">
        <x:f>IF(Y1246,1,0)+IF(Z1246,1,0)+IF(AA1246,1,0)+IF(AB1246,1,0)</x:f>
        <x:v>1</x:v>
      </x:c>
      <x:c r="AF1246" s="50" t="n">
        <x:f>IF(Y1246,1,0)+IF(Z1246,1,0)+IF(AA1246,1,0)+IF(AC1246,1,0)</x:f>
        <x:v>1</x:v>
      </x:c>
      <x:c r="AG1246" s="53" t="n">
        <x:v>44348</x:v>
      </x:c>
      <x:c r="AH1246" s="50" t="str">
        <x:v>S100WQLE</x:v>
      </x:c>
      <x:c r="AI1246" s="50" t="str">
        <x:v>NetSalesSummaryOfBusinessResults</x:v>
      </x:c>
      <x:c r="AJ1246" s="50" t="str">
        <x:v>OperatingIncome</x:v>
      </x:c>
      <x:c r="AK1246" s="53" t="n">
        <x:v>45838</x:v>
      </x:c>
      <x:c r="AL1246" s="50" t="str">
        <x:v>365/365/365/366/365</x:v>
      </x:c>
      <x:c r="AM1246" s="51" t="n">
        <x:v>7086100</x:v>
      </x:c>
      <x:c r="AN1246" s="51" t="n">
        <x:v>593</x:v>
      </x:c>
      <x:c r="AO1246" s="51" t="n">
        <x:f>IFERROR(AM1246*AN1246,"")</x:f>
        <x:v>4202057300</x:v>
      </x:c>
      <x:c r="AP1246" s="56" t="n">
        <x:f>IFERROR(AO1246/(K1246*1000000),"")</x:f>
        <x:v>0.6266399003712814</x:v>
      </x:c>
      <x:c r="AQ1246" s="57" t="n">
        <x:v>8118191.666666667</x:v>
      </x:c>
      <x:c r="AR1246" s="52" t="n">
        <x:v>0.5133557937075164</x:v>
      </x:c>
      <x:c r="AS1246" s="52" t="n">
        <x:v>-0.5057635536723863</x:v>
      </x:c>
      <x:c r="AT1246" s="55" t="b">
        <x:v>0</x:v>
      </x:c>
      <x:c r="AU1246" s="50" t="str">
        <x:v>low_liquidity</x:v>
      </x:c>
      <x:c r="AV1246" s="58" t="n">
        <x:v>-0.0773567861611479</x:v>
      </x:c>
      <x:c r="AW1246" s="50" t="n">
        <x:v>2459</x:v>
      </x:c>
      <x:c r="AX1246" s="50" t="str">
        <x:v>Future Moat</x:v>
      </x:c>
      <x:c r="AY1246" s="50" t="str">
        <x:v>既存適格性フィルター不通過: low_liquidity / 60日平均売買代金2,000万円未満</x:v>
      </x:c>
      <x:c r="AZ1246" s="59" t="str">
        <x:v>2025-09-24 15:36</x:v>
      </x:c>
      <x:c r="BA1246" s="53" t="n">
        <x:v>39508</x:v>
      </x:c>
      <x:c r="BB1246" s="50"/>
      <x:c r="BC1246" s="50"/>
      <x:c r="BD1246" s="50"/>
    </x:row>
    <x:row r="1247">
      <x:c r="A1247" s="50" t="n">
        <x:v>1246</x:v>
      </x:c>
      <x:c r="B1247" s="50" t="str">
        <x:v>9433</x:v>
      </x:c>
      <x:c r="C1247" s="50" t="str">
        <x:v>9433.T</x:v>
      </x:c>
      <x:c r="D1247" s="50" t="str">
        <x:v>KDDI CORPORATION</x:v>
      </x:c>
      <x:c r="E1247" s="50" t="str">
        <x:v>Prime Market (Domestic)</x:v>
      </x:c>
      <x:c r="F1247" s="50" t="str">
        <x:v>Information &amp; Communication</x:v>
      </x:c>
      <x:c r="G1247" s="51" t="n">
        <x:v>5312599</x:v>
      </x:c>
      <x:c r="H1247" s="51" t="n">
        <x:v>5446708</x:v>
      </x:c>
      <x:c r="I1247" s="51" t="n">
        <x:v>5671762</x:v>
      </x:c>
      <x:c r="J1247" s="51" t="n">
        <x:v>5754047</x:v>
      </x:c>
      <x:c r="K1247" s="51" t="n">
        <x:v>5917953</x:v>
      </x:c>
      <x:c r="L1247" s="52" t="n">
        <x:f>IFERROR(H1247/G1247-1,"")</x:f>
        <x:v>0.02524357663734822</x:v>
      </x:c>
      <x:c r="M1247" s="52" t="n">
        <x:f>IFERROR(I1247/H1247-1,"")</x:f>
        <x:v>0.041319270282159426</x:v>
      </x:c>
      <x:c r="N1247" s="52" t="n">
        <x:f>IFERROR(J1247/I1247-1,"")</x:f>
        <x:v>0.014507837247049515</x:v>
      </x:c>
      <x:c r="O1247" s="52" t="n">
        <x:f>IFERROR(K1247/J1247-1,"")</x:f>
        <x:v>0.028485342577146078</x:v>
      </x:c>
      <x:c r="P1247" s="52" t="n">
        <x:f>IFERROR((K1247/G1247)^(1/4)-1,"")</x:f>
        <x:v>0.027344544114013436</x:v>
      </x:c>
      <x:c r="Q1247" s="51" t="n">
        <x:v>1118674</x:v>
      </x:c>
      <x:c r="R1247" s="52" t="n">
        <x:f>IFERROR(Q1247/K1247,"")</x:f>
        <x:v>0.18903056512953043</x:v>
      </x:c>
      <x:c r="S1247" s="53" t="n">
        <x:v>33635</x:v>
      </x:c>
      <x:c r="T1247" s="50" t="str">
        <x:v>EDINET_company_history</x:v>
      </x:c>
      <x:c r="U1247" s="50" t="str">
        <x:v>京セラ株式会社</x:v>
      </x:c>
      <x:c r="V1247" s="54" t="n">
        <x:v>0.1683</x:v>
      </x:c>
      <x:c r="W1247" s="50" t="str">
        <x:v>髙 橋 誠 / 松 田 浩 路 / 桑 原 康 明</x:v>
      </x:c>
      <x:c r="X1247" s="50" t="b">
        <x:f>AND(COUNT(L1247:O1247)=4,L1247&gt;='設定'!$B$6,M1247&gt;='設定'!$B$6,N1247&gt;='設定'!$B$6,O1247&gt;='設定'!$B$6)</x:f>
        <x:v>0</x:v>
      </x:c>
      <x:c r="Y1247" s="50" t="b">
        <x:f>AND(COUNT(G1247:K1247)=5,P1247&gt;='設定'!$B$7)</x:f>
        <x:v>0</x:v>
      </x:c>
      <x:c r="Z1247" s="50" t="b">
        <x:f>AND(ISNUMBER(R1247),R1247&gt;='設定'!$B$8)</x:f>
        <x:v>1</x:v>
      </x:c>
      <x:c r="AA1247" s="50" t="b">
        <x:f>AND(ISNUMBER(S1247),S1247&gt;=DATE(YEAR('設定'!$B$10)-'設定'!$B$9,MONTH('設定'!$B$10),DAY('設定'!$B$10)))</x:f>
        <x:v>0</x:v>
      </x:c>
      <x:c r="AB1247" s="55" t="b">
        <x:v>0</x:v>
      </x:c>
      <x:c r="AC1247" s="55" t="b">
        <x:v>0</x:v>
      </x:c>
      <x:c r="AD1247" s="50" t="n">
        <x:f>IF(X1247,1,0)+IF(Z1247,1,0)+IF(AA1247,1,0)+IF(AB1247,1,0)</x:f>
        <x:v>1</x:v>
      </x:c>
      <x:c r="AE1247" s="50" t="n">
        <x:f>IF(Y1247,1,0)+IF(Z1247,1,0)+IF(AA1247,1,0)+IF(AB1247,1,0)</x:f>
        <x:v>1</x:v>
      </x:c>
      <x:c r="AF1247" s="50" t="n">
        <x:f>IF(Y1247,1,0)+IF(Z1247,1,0)+IF(AA1247,1,0)+IF(AC1247,1,0)</x:f>
        <x:v>1</x:v>
      </x:c>
      <x:c r="AG1247" s="53" t="n">
        <x:v>44348</x:v>
      </x:c>
      <x:c r="AH1247" s="50" t="str">
        <x:v>S100VXGZ</x:v>
      </x:c>
      <x:c r="AI1247" s="50" t="str">
        <x:v>RevenueIFRSSummaryOfBusinessResults</x:v>
      </x:c>
      <x:c r="AJ1247" s="50" t="str">
        <x:v>OperatingProfitLossIFRS</x:v>
      </x:c>
      <x:c r="AK1247" s="53" t="n">
        <x:v>45747</x:v>
      </x:c>
      <x:c r="AL1247" s="50" t="str">
        <x:v>365/365/365/366/365</x:v>
      </x:c>
      <x:c r="AM1247" s="51" t="n">
        <x:v>1989227716</x:v>
      </x:c>
      <x:c r="AN1247" s="51" t="n">
        <x:v>2684</x:v>
      </x:c>
      <x:c r="AO1247" s="51" t="n">
        <x:f>IFERROR(AM1247*AN1247,"")</x:f>
        <x:v>5339087189744</x:v>
      </x:c>
      <x:c r="AP1247" s="56" t="n">
        <x:f>IFERROR(AO1247/(K1247*1000000),"")</x:f>
        <x:v>0.902184790880225</x:v>
      </x:c>
      <x:c r="AQ1247" s="57" t="n">
        <x:v>26292191921.666668</x:v>
      </x:c>
      <x:c r="AR1247" s="52" t="n">
        <x:v>0.195673398903326</x:v>
      </x:c>
      <x:c r="AS1247" s="52" t="n">
        <x:v>-0.1677280687622988</x:v>
      </x:c>
      <x:c r="AT1247" s="55" t="b">
        <x:v>0</x:v>
      </x:c>
      <x:c r="AU1247" s="50" t="str">
        <x:v>missing_financial_data</x:v>
      </x:c>
      <x:c r="AV1247" s="58" t="n">
        <x:v>0.1794455792890506</x:v>
      </x:c>
      <x:c r="AW1247" s="50" t="n">
        <x:v>829</x:v>
      </x:c>
      <x:c r="AX1247" s="50" t="str">
        <x:v>Core Moat</x:v>
      </x:c>
      <x:c r="AY1247" s="50" t="str">
        <x:v>既存適格性フィルター不通過: missing_financial_data</x:v>
      </x:c>
      <x:c r="AZ1247" s="59" t="str">
        <x:v>2025-06-13 15:30</x:v>
      </x:c>
      <x:c r="BA1247" s="53" t="n">
        <x:v>33635</x:v>
      </x:c>
      <x:c r="BB1247" s="50"/>
      <x:c r="BC1247" s="50"/>
      <x:c r="BD1247" s="50" t="str">
        <x:v>TOPIX Core30</x:v>
      </x:c>
    </x:row>
    <x:row r="1248">
      <x:c r="A1248" s="50" t="n">
        <x:v>1247</x:v>
      </x:c>
      <x:c r="B1248" s="50" t="str">
        <x:v>4041</x:v>
      </x:c>
      <x:c r="C1248" s="50" t="str">
        <x:v>4041.T</x:v>
      </x:c>
      <x:c r="D1248" s="50" t="str">
        <x:v>Nippon Soda Co.,Ltd.</x:v>
      </x:c>
      <x:c r="E1248" s="50" t="str">
        <x:v>Prime Market (Domestic)</x:v>
      </x:c>
      <x:c r="F1248" s="50" t="str">
        <x:v>Chemicals</x:v>
      </x:c>
      <x:c r="G1248" s="51" t="n">
        <x:v>139363</x:v>
      </x:c>
      <x:c r="H1248" s="51" t="n">
        <x:v>152536</x:v>
      </x:c>
      <x:c r="I1248" s="51" t="n">
        <x:v>172811</x:v>
      </x:c>
      <x:c r="J1248" s="51" t="n">
        <x:v>154429</x:v>
      </x:c>
      <x:c r="K1248" s="51" t="n">
        <x:v>155199</x:v>
      </x:c>
      <x:c r="L1248" s="52" t="n">
        <x:f>IFERROR(H1248/G1248-1,"")</x:f>
        <x:v>0.09452293650395016</x:v>
      </x:c>
      <x:c r="M1248" s="52" t="n">
        <x:f>IFERROR(I1248/H1248-1,"")</x:f>
        <x:v>0.1329194419677977</x:v>
      </x:c>
      <x:c r="N1248" s="52" t="n">
        <x:f>IFERROR(J1248/I1248-1,"")</x:f>
        <x:v>-0.10637054354178843</x:v>
      </x:c>
      <x:c r="O1248" s="52" t="n">
        <x:f>IFERROR(K1248/J1248-1,"")</x:f>
        <x:v>0.004986110121803611</x:v>
      </x:c>
      <x:c r="P1248" s="52" t="n">
        <x:f>IFERROR((K1248/G1248)^(1/4)-1,"")</x:f>
        <x:v>0.027271780358003372</x:v>
      </x:c>
      <x:c r="Q1248" s="51" t="n">
        <x:v>16063</x:v>
      </x:c>
      <x:c r="R1248" s="52" t="n">
        <x:f>IFERROR(Q1248/K1248,"")</x:f>
        <x:v>0.10349937821764316</x:v>
      </x:c>
      <x:c r="S1248" s="53" t="n">
        <x:v>18019</x:v>
      </x:c>
      <x:c r="T1248" s="50" t="str">
        <x:v>EDINET_company_history</x:v>
      </x:c>
      <x:c r="U1248" s="50" t="str">
        <x:v>日本マスタートラスト信託銀行株式会社（信託口）</x:v>
      </x:c>
      <x:c r="V1248" s="54" t="n">
        <x:v>0.1394</x:v>
      </x:c>
      <x:c r="W1248" s="50" t="str">
        <x:v>阿賀 英司</x:v>
      </x:c>
      <x:c r="X1248" s="50" t="b">
        <x:f>AND(COUNT(L1248:O1248)=4,L1248&gt;='設定'!$B$6,M1248&gt;='設定'!$B$6,N1248&gt;='設定'!$B$6,O1248&gt;='設定'!$B$6)</x:f>
        <x:v>0</x:v>
      </x:c>
      <x:c r="Y1248" s="50" t="b">
        <x:f>AND(COUNT(G1248:K1248)=5,P1248&gt;='設定'!$B$7)</x:f>
        <x:v>0</x:v>
      </x:c>
      <x:c r="Z1248" s="50" t="b">
        <x:f>AND(ISNUMBER(R1248),R1248&gt;='設定'!$B$8)</x:f>
        <x:v>1</x:v>
      </x:c>
      <x:c r="AA1248" s="50" t="b">
        <x:f>AND(ISNUMBER(S1248),S1248&gt;=DATE(YEAR('設定'!$B$10)-'設定'!$B$9,MONTH('設定'!$B$10),DAY('設定'!$B$10)))</x:f>
        <x:v>0</x:v>
      </x:c>
      <x:c r="AB1248" s="55" t="b">
        <x:v>0</x:v>
      </x:c>
      <x:c r="AC1248" s="55" t="b">
        <x:v>0</x:v>
      </x:c>
      <x:c r="AD1248" s="50" t="n">
        <x:f>IF(X1248,1,0)+IF(Z1248,1,0)+IF(AA1248,1,0)+IF(AB1248,1,0)</x:f>
        <x:v>1</x:v>
      </x:c>
      <x:c r="AE1248" s="50" t="n">
        <x:f>IF(Y1248,1,0)+IF(Z1248,1,0)+IF(AA1248,1,0)+IF(AB1248,1,0)</x:f>
        <x:v>1</x:v>
      </x:c>
      <x:c r="AF1248" s="50" t="n">
        <x:f>IF(Y1248,1,0)+IF(Z1248,1,0)+IF(AA1248,1,0)+IF(AC1248,1,0)</x:f>
        <x:v>1</x:v>
      </x:c>
      <x:c r="AG1248" s="53" t="n">
        <x:v>44348</x:v>
      </x:c>
      <x:c r="AH1248" s="50" t="str">
        <x:v>S100W4M7</x:v>
      </x:c>
      <x:c r="AI1248" s="50" t="str">
        <x:v>NetSalesSummaryOfBusinessResults</x:v>
      </x:c>
      <x:c r="AJ1248" s="50" t="str">
        <x:v>OperatingIncome</x:v>
      </x:c>
      <x:c r="AK1248" s="53" t="n">
        <x:v>45747</x:v>
      </x:c>
      <x:c r="AL1248" s="50" t="str">
        <x:v>365/365/365/366/365</x:v>
      </x:c>
      <x:c r="AM1248" s="51" t="n">
        <x:v>55166134</x:v>
      </x:c>
      <x:c r="AN1248" s="51" t="n">
        <x:v>3570</x:v>
      </x:c>
      <x:c r="AO1248" s="51" t="n">
        <x:f>IFERROR(AM1248*AN1248,"")</x:f>
        <x:v>196943098380</x:v>
      </x:c>
      <x:c r="AP1248" s="56" t="n">
        <x:f>IFERROR(AO1248/(K1248*1000000),"")</x:f>
        <x:v>1.2689714391200975</x:v>
      </x:c>
      <x:c r="AQ1248" s="57" t="n">
        <x:v>577478683.3333334</x:v>
      </x:c>
      <x:c r="AR1248" s="52" t="n">
        <x:v>0.2342362375483698</x:v>
      </x:c>
      <x:c r="AS1248" s="52" t="n">
        <x:v>-0.2495213271779371</x:v>
      </x:c>
      <x:c r="AT1248" s="55" t="b">
        <x:v>1</x:v>
      </x:c>
      <x:c r="AU1248" s="50"/>
      <x:c r="AV1248" s="58" t="n">
        <x:v>0.2179558131592622</x:v>
      </x:c>
      <x:c r="AW1248" s="50" t="n">
        <x:v>644</x:v>
      </x:c>
      <x:c r="AX1248" s="50" t="str">
        <x:v>Core Moat</x:v>
      </x:c>
      <x:c r="AY1248" s="50" t="str">
        <x:v>目立つ機械的警告なし（定性確認は別途必要）</x:v>
      </x:c>
      <x:c r="AZ1248" s="59" t="str">
        <x:v>2025-06-26 13:43</x:v>
      </x:c>
      <x:c r="BA1248" s="53" t="n">
        <x:v>18019</x:v>
      </x:c>
      <x:c r="BB1248" s="50"/>
      <x:c r="BC1248" s="50"/>
      <x:c r="BD1248" s="50" t="str">
        <x:v>TOPIX Small 1</x:v>
      </x:c>
    </x:row>
    <x:row r="1249">
      <x:c r="A1249" s="50" t="n">
        <x:v>1248</x:v>
      </x:c>
      <x:c r="B1249" s="50" t="str">
        <x:v>4728</x:v>
      </x:c>
      <x:c r="C1249" s="50" t="str">
        <x:v>4728.T</x:v>
      </x:c>
      <x:c r="D1249" s="50" t="str">
        <x:v>TOSE CO.,LTD.</x:v>
      </x:c>
      <x:c r="E1249" s="50" t="str">
        <x:v>Standard Market(Domestic)</x:v>
      </x:c>
      <x:c r="F1249" s="50" t="str">
        <x:v>Information &amp; Communication</x:v>
      </x:c>
      <x:c r="G1249" s="51" t="n">
        <x:v>5960.106</x:v>
      </x:c>
      <x:c r="H1249" s="51" t="n">
        <x:v>5662.529</x:v>
      </x:c>
      <x:c r="I1249" s="51" t="n">
        <x:v>5783.02</x:v>
      </x:c>
      <x:c r="J1249" s="51" t="n">
        <x:v>4615.576</x:v>
      </x:c>
      <x:c r="K1249" s="51" t="n">
        <x:v>6636.289</x:v>
      </x:c>
      <x:c r="L1249" s="52" t="n">
        <x:f>IFERROR(H1249/G1249-1,"")</x:f>
        <x:v>-0.04992813886195968</x:v>
      </x:c>
      <x:c r="M1249" s="52" t="n">
        <x:f>IFERROR(I1249/H1249-1,"")</x:f>
        <x:v>0.021278654820134246</x:v>
      </x:c>
      <x:c r="N1249" s="52" t="n">
        <x:f>IFERROR(J1249/I1249-1,"")</x:f>
        <x:v>-0.20187445314040076</x:v>
      </x:c>
      <x:c r="O1249" s="52" t="n">
        <x:f>IFERROR(K1249/J1249-1,"")</x:f>
        <x:v>0.43780299576910875</x:v>
      </x:c>
      <x:c r="P1249" s="52" t="n">
        <x:f>IFERROR((K1249/G1249)^(1/4)-1,"")</x:f>
        <x:v>0.027230313053318245</x:v>
      </x:c>
      <x:c r="Q1249" s="51" t="n">
        <x:v>689.872</x:v>
      </x:c>
      <x:c r="R1249" s="52" t="n">
        <x:f>IFERROR(Q1249/K1249,"")</x:f>
        <x:v>0.1039544842004319</x:v>
      </x:c>
      <x:c r="S1249" s="53" t="n">
        <x:v>36373</x:v>
      </x:c>
      <x:c r="T1249" s="50" t="str">
        <x:v>EDINET_company_history</x:v>
      </x:c>
      <x:c r="U1249" s="50" t="str">
        <x:v>株式会社Ｓ－ＣＡＮ</x:v>
      </x:c>
      <x:c r="V1249" s="54" t="n">
        <x:v>0.1555</x:v>
      </x:c>
      <x:c r="W1249" s="50" t="str">
        <x:v>齋 藤 茂 / 渡 辺 康 人</x:v>
      </x:c>
      <x:c r="X1249" s="50" t="b">
        <x:f>AND(COUNT(L1249:O1249)=4,L1249&gt;='設定'!$B$6,M1249&gt;='設定'!$B$6,N1249&gt;='設定'!$B$6,O1249&gt;='設定'!$B$6)</x:f>
        <x:v>0</x:v>
      </x:c>
      <x:c r="Y1249" s="50" t="b">
        <x:f>AND(COUNT(G1249:K1249)=5,P1249&gt;='設定'!$B$7)</x:f>
        <x:v>0</x:v>
      </x:c>
      <x:c r="Z1249" s="50" t="b">
        <x:f>AND(ISNUMBER(R1249),R1249&gt;='設定'!$B$8)</x:f>
        <x:v>1</x:v>
      </x:c>
      <x:c r="AA1249" s="50" t="b">
        <x:f>AND(ISNUMBER(S1249),S1249&gt;=DATE(YEAR('設定'!$B$10)-'設定'!$B$9,MONTH('設定'!$B$10),DAY('設定'!$B$10)))</x:f>
        <x:v>0</x:v>
      </x:c>
      <x:c r="AB1249" s="55" t="b">
        <x:v>0</x:v>
      </x:c>
      <x:c r="AC1249" s="55" t="b">
        <x:v>0</x:v>
      </x:c>
      <x:c r="AD1249" s="50" t="n">
        <x:f>IF(X1249,1,0)+IF(Z1249,1,0)+IF(AA1249,1,0)+IF(AB1249,1,0)</x:f>
        <x:v>1</x:v>
      </x:c>
      <x:c r="AE1249" s="50" t="n">
        <x:f>IF(Y1249,1,0)+IF(Z1249,1,0)+IF(AA1249,1,0)+IF(AB1249,1,0)</x:f>
        <x:v>1</x:v>
      </x:c>
      <x:c r="AF1249" s="50" t="n">
        <x:f>IF(Y1249,1,0)+IF(Z1249,1,0)+IF(AA1249,1,0)+IF(AC1249,1,0)</x:f>
        <x:v>1</x:v>
      </x:c>
      <x:c r="AG1249" s="53" t="n">
        <x:v>44348</x:v>
      </x:c>
      <x:c r="AH1249" s="50" t="str">
        <x:v>S100X5JM</x:v>
      </x:c>
      <x:c r="AI1249" s="50" t="str">
        <x:v>NetSalesSummaryOfBusinessResults</x:v>
      </x:c>
      <x:c r="AJ1249" s="50" t="str">
        <x:v>OperatingIncome</x:v>
      </x:c>
      <x:c r="AK1249" s="53" t="n">
        <x:v>45900</x:v>
      </x:c>
      <x:c r="AL1249" s="50" t="str">
        <x:v>365/365/365/366/365</x:v>
      </x:c>
      <x:c r="AM1249" s="51" t="n">
        <x:v>7579540</x:v>
      </x:c>
      <x:c r="AN1249" s="51" t="n">
        <x:v>643</x:v>
      </x:c>
      <x:c r="AO1249" s="51" t="n">
        <x:f>IFERROR(AM1249*AN1249,"")</x:f>
        <x:v>4873644220</x:v>
      </x:c>
      <x:c r="AP1249" s="56" t="n">
        <x:f>IFERROR(AO1249/(K1249*1000000),"")</x:f>
        <x:v>0.7343930048857125</x:v>
      </x:c>
      <x:c r="AQ1249" s="57" t="n">
        <x:v>4880650</x:v>
      </x:c>
      <x:c r="AR1249" s="52" t="n">
        <x:v>0.2085381744530012</x:v>
      </x:c>
      <x:c r="AS1249" s="52" t="n">
        <x:v>-0.2364191983070344</x:v>
      </x:c>
      <x:c r="AT1249" s="55" t="b">
        <x:v>0</x:v>
      </x:c>
      <x:c r="AU1249" s="50" t="str">
        <x:v>low_liquidity</x:v>
      </x:c>
      <x:c r="AV1249" s="58" t="n">
        <x:v>0.217645870402163</x:v>
      </x:c>
      <x:c r="AW1249" s="50" t="n">
        <x:v>646</x:v>
      </x:c>
      <x:c r="AX1249" s="50" t="str">
        <x:v>Discovery</x:v>
      </x:c>
      <x:c r="AY1249" s="50" t="str">
        <x:v>既存適格性フィルター不通過: low_liquidity / 60日平均売買代金2,000万円未満</x:v>
      </x:c>
      <x:c r="AZ1249" s="59" t="str">
        <x:v>2025-11-20 09:39</x:v>
      </x:c>
      <x:c r="BA1249" s="53" t="n">
        <x:v>36373</x:v>
      </x:c>
      <x:c r="BB1249" s="50"/>
      <x:c r="BC1249" s="50"/>
      <x:c r="BD1249" s="50"/>
    </x:row>
    <x:row r="1250">
      <x:c r="A1250" s="50" t="n">
        <x:v>1249</x:v>
      </x:c>
      <x:c r="B1250" s="50" t="str">
        <x:v>4316</x:v>
      </x:c>
      <x:c r="C1250" s="50" t="str">
        <x:v>4316.T</x:v>
      </x:c>
      <x:c r="D1250" s="50" t="str">
        <x:v>BeMap,Inc.</x:v>
      </x:c>
      <x:c r="E1250" s="50" t="str">
        <x:v>Growth Market(Domestic)</x:v>
      </x:c>
      <x:c r="F1250" s="50" t="str">
        <x:v>Information &amp; Communication</x:v>
      </x:c>
      <x:c r="G1250" s="51" t="n">
        <x:v>1344.062</x:v>
      </x:c>
      <x:c r="H1250" s="51" t="n">
        <x:v>1021.205</x:v>
      </x:c>
      <x:c r="I1250" s="51" t="n">
        <x:v>1042.444</x:v>
      </x:c>
      <x:c r="J1250" s="51" t="n">
        <x:v>1598.968</x:v>
      </x:c>
      <x:c r="K1250" s="51" t="n">
        <x:v>1494.314</x:v>
      </x:c>
      <x:c r="L1250" s="52" t="n">
        <x:f>IFERROR(H1250/G1250-1,"")</x:f>
        <x:v>-0.2402099010313511</x:v>
      </x:c>
      <x:c r="M1250" s="52" t="n">
        <x:f>IFERROR(I1250/H1250-1,"")</x:f>
        <x:v>0.020797978858309474</x:v>
      </x:c>
      <x:c r="N1250" s="52" t="n">
        <x:f>IFERROR(J1250/I1250-1,"")</x:f>
        <x:v>0.5338646488444465</x:v>
      </x:c>
      <x:c r="O1250" s="52" t="n">
        <x:f>IFERROR(K1250/J1250-1,"")</x:f>
        <x:v>-0.06545096587298804</x:v>
      </x:c>
      <x:c r="P1250" s="52" t="n">
        <x:f>IFERROR((K1250/G1250)^(1/4)-1,"")</x:f>
        <x:v>0.026846768367305263</x:v>
      </x:c>
      <x:c r="Q1250" s="51" t="n">
        <x:v>-182.808</x:v>
      </x:c>
      <x:c r="R1250" s="52" t="n">
        <x:f>IFERROR(Q1250/K1250,"")</x:f>
        <x:v>-0.1223357339889742</x:v>
      </x:c>
      <x:c r="S1250" s="53" t="n">
        <x:v>37257</x:v>
      </x:c>
      <x:c r="T1250" s="50" t="str">
        <x:v>EDINET_company_history</x:v>
      </x:c>
      <x:c r="U1250" s="50" t="str">
        <x:v>杉野 文則</x:v>
      </x:c>
      <x:c r="V1250" s="54" t="n">
        <x:v>0.0699</x:v>
      </x:c>
      <x:c r="W1250" s="50" t="str">
        <x:v>杉 野 文 則</x:v>
      </x:c>
      <x:c r="X1250" s="50" t="b">
        <x:f>AND(COUNT(L1250:O1250)=4,L1250&gt;='設定'!$B$6,M1250&gt;='設定'!$B$6,N1250&gt;='設定'!$B$6,O1250&gt;='設定'!$B$6)</x:f>
        <x:v>0</x:v>
      </x:c>
      <x:c r="Y1250" s="50" t="b">
        <x:f>AND(COUNT(G1250:K1250)=5,P1250&gt;='設定'!$B$7)</x:f>
        <x:v>0</x:v>
      </x:c>
      <x:c r="Z1250" s="50" t="b">
        <x:f>AND(ISNUMBER(R1250),R1250&gt;='設定'!$B$8)</x:f>
        <x:v>0</x:v>
      </x:c>
      <x:c r="AA1250" s="50" t="b">
        <x:f>AND(ISNUMBER(S1250),S1250&gt;=DATE(YEAR('設定'!$B$10)-'設定'!$B$9,MONTH('設定'!$B$10),DAY('設定'!$B$10)))</x:f>
        <x:v>0</x:v>
      </x:c>
      <x:c r="AB1250" s="55" t="b">
        <x:v>1</x:v>
      </x:c>
      <x:c r="AC1250" s="55" t="b">
        <x:v>1</x:v>
      </x:c>
      <x:c r="AD1250" s="50" t="n">
        <x:f>IF(X1250,1,0)+IF(Z1250,1,0)+IF(AA1250,1,0)+IF(AB1250,1,0)</x:f>
        <x:v>1</x:v>
      </x:c>
      <x:c r="AE1250" s="50" t="n">
        <x:f>IF(Y1250,1,0)+IF(Z1250,1,0)+IF(AA1250,1,0)+IF(AB1250,1,0)</x:f>
        <x:v>1</x:v>
      </x:c>
      <x:c r="AF1250" s="50" t="n">
        <x:f>IF(Y1250,1,0)+IF(Z1250,1,0)+IF(AA1250,1,0)+IF(AC1250,1,0)</x:f>
        <x:v>1</x:v>
      </x:c>
      <x:c r="AG1250" s="53" t="n">
        <x:v>44348</x:v>
      </x:c>
      <x:c r="AH1250" s="50" t="str">
        <x:v>S100W7T1</x:v>
      </x:c>
      <x:c r="AI1250" s="50" t="str">
        <x:v>NetSalesSummaryOfBusinessResults</x:v>
      </x:c>
      <x:c r="AJ1250" s="50" t="str">
        <x:v>OperatingIncome</x:v>
      </x:c>
      <x:c r="AK1250" s="53" t="n">
        <x:v>45747</x:v>
      </x:c>
      <x:c r="AL1250" s="50" t="str">
        <x:v>365/365/365/366/365</x:v>
      </x:c>
      <x:c r="AM1250" s="51" t="n">
        <x:v>3241000</x:v>
      </x:c>
      <x:c r="AN1250" s="51" t="n">
        <x:v>156</x:v>
      </x:c>
      <x:c r="AO1250" s="51" t="n">
        <x:f>IFERROR(AM1250*AN1250,"")</x:f>
        <x:v>505596000</x:v>
      </x:c>
      <x:c r="AP1250" s="56" t="n">
        <x:f>IFERROR(AO1250/(K1250*1000000),"")</x:f>
        <x:v>0.3383465590230701</x:v>
      </x:c>
      <x:c r="AQ1250" s="57" t="n">
        <x:v>242055620</x:v>
      </x:c>
      <x:c r="AR1250" s="52" t="n">
        <x:v>0.8155960951598852</x:v>
      </x:c>
      <x:c r="AS1250" s="52" t="n">
        <x:v>-0.925036040365209</x:v>
      </x:c>
      <x:c r="AT1250" s="55" t="b">
        <x:v>0</x:v>
      </x:c>
      <x:c r="AU1250" s="50" t="str">
        <x:v>repeated_operating_loss;repeated_negative_operating_cf</x:v>
      </x:c>
      <x:c r="AV1250" s="58" t="n">
        <x:v>-0.6056649784398858</x:v>
      </x:c>
      <x:c r="AW1250" s="50" t="n">
        <x:v>3548</x:v>
      </x:c>
      <x:c r="AX1250" s="50" t="str">
        <x:v>Future Moat</x:v>
      </x:c>
      <x:c r="AY1250" s="50" t="str">
        <x:v>既存適格性フィルター不通過: repeated_operating_loss;repeated_negative_operating_cf / 年率ボラティリティ60%以上 / ローカル5年最大下落率-60%以下</x:v>
      </x:c>
      <x:c r="AZ1250" s="59" t="str">
        <x:v>2025-06-27 11:20</x:v>
      </x:c>
      <x:c r="BA1250" s="53" t="n">
        <x:v>37257</x:v>
      </x:c>
      <x:c r="BB1250" s="50" t="str">
        <x:v>杉 野 文 則</x:v>
      </x:c>
      <x:c r="BC1250" s="50"/>
      <x:c r="BD1250" s="50"/>
    </x:row>
    <x:row r="1251">
      <x:c r="A1251" s="50" t="n">
        <x:v>1250</x:v>
      </x:c>
      <x:c r="B1251" s="50" t="str">
        <x:v>5900</x:v>
      </x:c>
      <x:c r="C1251" s="50" t="str">
        <x:v>5900.T</x:v>
      </x:c>
      <x:c r="D1251" s="50" t="str">
        <x:v>DAIKEN CO.,LTD.</x:v>
      </x:c>
      <x:c r="E1251" s="50" t="str">
        <x:v>Standard Market(Domestic)</x:v>
      </x:c>
      <x:c r="F1251" s="50" t="str">
        <x:v>Metal Products</x:v>
      </x:c>
      <x:c r="G1251" s="51" t="n">
        <x:v>9864.87</x:v>
      </x:c>
      <x:c r="H1251" s="51" t="n">
        <x:v>10599.528</x:v>
      </x:c>
      <x:c r="I1251" s="51" t="n">
        <x:v>10881.761</x:v>
      </x:c>
      <x:c r="J1251" s="51" t="n">
        <x:v>11024.531</x:v>
      </x:c>
      <x:c r="K1251" s="51" t="n">
        <x:v>10947.365</x:v>
      </x:c>
      <x:c r="L1251" s="52" t="n">
        <x:f>IFERROR(H1251/G1251-1,"")</x:f>
        <x:v>0.07447214205559716</x:v>
      </x:c>
      <x:c r="M1251" s="52" t="n">
        <x:f>IFERROR(I1251/H1251-1,"")</x:f>
        <x:v>0.02662694036942015</x:v>
      </x:c>
      <x:c r="N1251" s="52" t="n">
        <x:f>IFERROR(J1251/I1251-1,"")</x:f>
        <x:v>0.013120119068963154</x:v>
      </x:c>
      <x:c r="O1251" s="52" t="n">
        <x:f>IFERROR(K1251/J1251-1,"")</x:f>
        <x:v>-0.006999481429187382</x:v>
      </x:c>
      <x:c r="P1251" s="52" t="n">
        <x:f>IFERROR((K1251/G1251)^(1/4)-1,"")</x:f>
        <x:v>0.026371438064499042</x:v>
      </x:c>
      <x:c r="Q1251" s="51" t="n">
        <x:v>240.31</x:v>
      </x:c>
      <x:c r="R1251" s="52" t="n">
        <x:f>IFERROR(Q1251/K1251,"")</x:f>
        <x:v>0.021951401090582072</x:v>
      </x:c>
      <x:c r="S1251" s="53" t="n">
        <x:v>38322</x:v>
      </x:c>
      <x:c r="T1251" s="50" t="str">
        <x:v>EDINET_company_history</x:v>
      </x:c>
      <x:c r="U1251" s="50" t="str">
        <x:v>藤 岡 洋 一</x:v>
      </x:c>
      <x:c r="V1251" s="54" t="n">
        <x:v>0.204</x:v>
      </x:c>
      <x:c r="W1251" s="50" t="str">
        <x:v>藤 岡 洋 一</x:v>
      </x:c>
      <x:c r="X1251" s="50" t="b">
        <x:f>AND(COUNT(L1251:O1251)=4,L1251&gt;='設定'!$B$6,M1251&gt;='設定'!$B$6,N1251&gt;='設定'!$B$6,O1251&gt;='設定'!$B$6)</x:f>
        <x:v>0</x:v>
      </x:c>
      <x:c r="Y1251" s="50" t="b">
        <x:f>AND(COUNT(G1251:K1251)=5,P1251&gt;='設定'!$B$7)</x:f>
        <x:v>0</x:v>
      </x:c>
      <x:c r="Z1251" s="50" t="b">
        <x:f>AND(ISNUMBER(R1251),R1251&gt;='設定'!$B$8)</x:f>
        <x:v>0</x:v>
      </x:c>
      <x:c r="AA1251" s="50" t="b">
        <x:f>AND(ISNUMBER(S1251),S1251&gt;=DATE(YEAR('設定'!$B$10)-'設定'!$B$9,MONTH('設定'!$B$10),DAY('設定'!$B$10)))</x:f>
        <x:v>0</x:v>
      </x:c>
      <x:c r="AB1251" s="55" t="b">
        <x:v>1</x:v>
      </x:c>
      <x:c r="AC1251" s="55" t="b">
        <x:v>1</x:v>
      </x:c>
      <x:c r="AD1251" s="50" t="n">
        <x:f>IF(X1251,1,0)+IF(Z1251,1,0)+IF(AA1251,1,0)+IF(AB1251,1,0)</x:f>
        <x:v>1</x:v>
      </x:c>
      <x:c r="AE1251" s="50" t="n">
        <x:f>IF(Y1251,1,0)+IF(Z1251,1,0)+IF(AA1251,1,0)+IF(AB1251,1,0)</x:f>
        <x:v>1</x:v>
      </x:c>
      <x:c r="AF1251" s="50" t="n">
        <x:f>IF(Y1251,1,0)+IF(Z1251,1,0)+IF(AA1251,1,0)+IF(AC1251,1,0)</x:f>
        <x:v>1</x:v>
      </x:c>
      <x:c r="AG1251" s="53" t="n">
        <x:v>44348</x:v>
      </x:c>
      <x:c r="AH1251" s="50" t="str">
        <x:v>S100Y6RH</x:v>
      </x:c>
      <x:c r="AI1251" s="50" t="str">
        <x:v>NetSalesSummaryOfBusinessResults</x:v>
      </x:c>
      <x:c r="AJ1251" s="50" t="str">
        <x:v>OperatingIncome</x:v>
      </x:c>
      <x:c r="AK1251" s="53" t="n">
        <x:v>46081</x:v>
      </x:c>
      <x:c r="AL1251" s="50" t="str">
        <x:v>365/365/366/365/365</x:v>
      </x:c>
      <x:c r="AM1251" s="51" t="n">
        <x:v>5483480</x:v>
      </x:c>
      <x:c r="AN1251" s="51" t="n">
        <x:v>819</x:v>
      </x:c>
      <x:c r="AO1251" s="51" t="n">
        <x:f>IFERROR(AM1251*AN1251,"")</x:f>
        <x:v>4490970120</x:v>
      </x:c>
      <x:c r="AP1251" s="56" t="n">
        <x:f>IFERROR(AO1251/(K1251*1000000),"")</x:f>
        <x:v>0.4102329756978049</x:v>
      </x:c>
      <x:c r="AQ1251" s="57" t="n">
        <x:v>1628885</x:v>
      </x:c>
      <x:c r="AR1251" s="52" t="n">
        <x:v>0.2292826530691429</x:v>
      </x:c>
      <x:c r="AS1251" s="52" t="n">
        <x:v>-0.2106344243983775</x:v>
      </x:c>
      <x:c r="AT1251" s="55" t="b">
        <x:v>0</x:v>
      </x:c>
      <x:c r="AU1251" s="50" t="str">
        <x:v>low_liquidity</x:v>
      </x:c>
      <x:c r="AV1251" s="58" t="n">
        <x:v>0.1614103155577026</x:v>
      </x:c>
      <x:c r="AW1251" s="50" t="n">
        <x:v>895</x:v>
      </x:c>
      <x:c r="AX1251" s="50" t="str">
        <x:v>Discovery</x:v>
      </x:c>
      <x:c r="AY1251" s="50" t="str">
        <x:v>既存適格性フィルター不通過: low_liquidity / 60日平均売買代金2,000万円未満</x:v>
      </x:c>
      <x:c r="AZ1251" s="59" t="str">
        <x:v>2026-05-29 13:18</x:v>
      </x:c>
      <x:c r="BA1251" s="53" t="n">
        <x:v>38322</x:v>
      </x:c>
      <x:c r="BB1251" s="50" t="str">
        <x:v>藤 岡 洋 一</x:v>
      </x:c>
      <x:c r="BC1251" s="50"/>
      <x:c r="BD1251" s="50"/>
    </x:row>
    <x:row r="1252">
      <x:c r="A1252" s="50" t="n">
        <x:v>1251</x:v>
      </x:c>
      <x:c r="B1252" s="50" t="str">
        <x:v>4464</x:v>
      </x:c>
      <x:c r="C1252" s="50" t="str">
        <x:v>4464.T</x:v>
      </x:c>
      <x:c r="D1252" s="50" t="str">
        <x:v>SOFT99corporation</x:v>
      </x:c>
      <x:c r="E1252" s="50" t="str">
        <x:v>Standard Market(Domestic)</x:v>
      </x:c>
      <x:c r="F1252" s="50" t="str">
        <x:v>Chemicals</x:v>
      </x:c>
      <x:c r="G1252" s="51" t="n">
        <x:v>26802.707</x:v>
      </x:c>
      <x:c r="H1252" s="51" t="n">
        <x:v>28435.638</x:v>
      </x:c>
      <x:c r="I1252" s="51" t="n">
        <x:v>30170.498</x:v>
      </x:c>
      <x:c r="J1252" s="51" t="n">
        <x:v>29874.98</x:v>
      </x:c>
      <x:c r="K1252" s="51" t="n">
        <x:v>29742.927</x:v>
      </x:c>
      <x:c r="L1252" s="52" t="n">
        <x:f>IFERROR(H1252/G1252-1,"")</x:f>
        <x:v>0.060924107404524586</x:v>
      </x:c>
      <x:c r="M1252" s="52" t="n">
        <x:f>IFERROR(I1252/H1252-1,"")</x:f>
        <x:v>0.061010060685116274</x:v>
      </x:c>
      <x:c r="N1252" s="52" t="n">
        <x:f>IFERROR(J1252/I1252-1,"")</x:f>
        <x:v>-0.009794932785000765</x:v>
      </x:c>
      <x:c r="O1252" s="52" t="n">
        <x:f>IFERROR(K1252/J1252-1,"")</x:f>
        <x:v>-0.004420187059539504</x:v>
      </x:c>
      <x:c r="P1252" s="52" t="n">
        <x:f>IFERROR((K1252/G1252)^(1/4)-1,"")</x:f>
        <x:v>0.0263636477805409</x:v>
      </x:c>
      <x:c r="Q1252" s="51" t="n">
        <x:v>4033.888</x:v>
      </x:c>
      <x:c r="R1252" s="52" t="n">
        <x:f>IFERROR(Q1252/K1252,"")</x:f>
        <x:v>0.13562511853658518</x:v>
      </x:c>
      <x:c r="S1252" s="53" t="n">
        <x:v>37043</x:v>
      </x:c>
      <x:c r="T1252" s="50" t="str">
        <x:v>EDINET_company_history</x:v>
      </x:c>
      <x:c r="U1252" s="50" t="str">
        <x:v>サントレード株式会社</x:v>
      </x:c>
      <x:c r="V1252" s="54" t="n">
        <x:v>0.15</x:v>
      </x:c>
      <x:c r="W1252" s="50" t="str">
        <x:v>田中 秀明</x:v>
      </x:c>
      <x:c r="X1252" s="50" t="b">
        <x:f>AND(COUNT(L1252:O1252)=4,L1252&gt;='設定'!$B$6,M1252&gt;='設定'!$B$6,N1252&gt;='設定'!$B$6,O1252&gt;='設定'!$B$6)</x:f>
        <x:v>0</x:v>
      </x:c>
      <x:c r="Y1252" s="50" t="b">
        <x:f>AND(COUNT(G1252:K1252)=5,P1252&gt;='設定'!$B$7)</x:f>
        <x:v>0</x:v>
      </x:c>
      <x:c r="Z1252" s="50" t="b">
        <x:f>AND(ISNUMBER(R1252),R1252&gt;='設定'!$B$8)</x:f>
        <x:v>1</x:v>
      </x:c>
      <x:c r="AA1252" s="50" t="b">
        <x:f>AND(ISNUMBER(S1252),S1252&gt;=DATE(YEAR('設定'!$B$10)-'設定'!$B$9,MONTH('設定'!$B$10),DAY('設定'!$B$10)))</x:f>
        <x:v>0</x:v>
      </x:c>
      <x:c r="AB1252" s="55" t="b">
        <x:v>0</x:v>
      </x:c>
      <x:c r="AC1252" s="55" t="b">
        <x:v>0</x:v>
      </x:c>
      <x:c r="AD1252" s="50" t="n">
        <x:f>IF(X1252,1,0)+IF(Z1252,1,0)+IF(AA1252,1,0)+IF(AB1252,1,0)</x:f>
        <x:v>1</x:v>
      </x:c>
      <x:c r="AE1252" s="50" t="n">
        <x:f>IF(Y1252,1,0)+IF(Z1252,1,0)+IF(AA1252,1,0)+IF(AB1252,1,0)</x:f>
        <x:v>1</x:v>
      </x:c>
      <x:c r="AF1252" s="50" t="n">
        <x:f>IF(Y1252,1,0)+IF(Z1252,1,0)+IF(AA1252,1,0)+IF(AC1252,1,0)</x:f>
        <x:v>1</x:v>
      </x:c>
      <x:c r="AG1252" s="53" t="n">
        <x:v>44348</x:v>
      </x:c>
      <x:c r="AH1252" s="50" t="str">
        <x:v>S100W2FE</x:v>
      </x:c>
      <x:c r="AI1252" s="50" t="str">
        <x:v>NetSalesSummaryOfBusinessResults</x:v>
      </x:c>
      <x:c r="AJ1252" s="50" t="str">
        <x:v>OperatingIncome</x:v>
      </x:c>
      <x:c r="AK1252" s="53" t="n">
        <x:v>45747</x:v>
      </x:c>
      <x:c r="AL1252" s="50" t="str">
        <x:v>365/365/365/366/365</x:v>
      </x:c>
      <x:c r="AM1252" s="51" t="n">
        <x:v>21638488</x:v>
      </x:c>
      <x:c r="AN1252" s="51" t="n">
        <x:v>3595</x:v>
      </x:c>
      <x:c r="AO1252" s="51" t="n">
        <x:f>IFERROR(AM1252*AN1252,"")</x:f>
        <x:v>77790364360</x:v>
      </x:c>
      <x:c r="AP1252" s="56" t="n">
        <x:f>IFERROR(AO1252/(K1252*1000000),"")</x:f>
        <x:v>2.615423974916793</x:v>
      </x:c>
      <x:c r="AQ1252" s="57" t="n">
        <x:v>19805116.666666668</x:v>
      </x:c>
      <x:c r="AR1252" s="52" t="n">
        <x:v>0.3365937218570895</x:v>
      </x:c>
      <x:c r="AS1252" s="52" t="n">
        <x:v>-0.2563870679686983</x:v>
      </x:c>
      <x:c r="AT1252" s="55" t="b">
        <x:v>0</x:v>
      </x:c>
      <x:c r="AU1252" s="50" t="str">
        <x:v>low_liquidity</x:v>
      </x:c>
      <x:c r="AV1252" s="58" t="n">
        <x:v>0.3709098547632263</x:v>
      </x:c>
      <x:c r="AW1252" s="50" t="n">
        <x:v>249</x:v>
      </x:c>
      <x:c r="AX1252" s="50" t="str">
        <x:v>Discovery</x:v>
      </x:c>
      <x:c r="AY1252" s="50" t="str">
        <x:v>既存適格性フィルター不通過: low_liquidity / 60日平均売買代金2,000万円未満</x:v>
      </x:c>
      <x:c r="AZ1252" s="59" t="str">
        <x:v>2025-06-26 09:14</x:v>
      </x:c>
      <x:c r="BA1252" s="53" t="n">
        <x:v>37043</x:v>
      </x:c>
      <x:c r="BB1252" s="50"/>
      <x:c r="BC1252" s="50"/>
      <x:c r="BD1252" s="50"/>
    </x:row>
    <x:row r="1253">
      <x:c r="A1253" s="50" t="n">
        <x:v>1252</x:v>
      </x:c>
      <x:c r="B1253" s="50" t="str">
        <x:v>7360</x:v>
      </x:c>
      <x:c r="C1253" s="50" t="str">
        <x:v>7360.T</x:v>
      </x:c>
      <x:c r="D1253" s="50" t="str">
        <x:v>ONDECK Co.,Ltd.</x:v>
      </x:c>
      <x:c r="E1253" s="50" t="str">
        <x:v>Growth Market(Domestic)</x:v>
      </x:c>
      <x:c r="F1253" s="50" t="str">
        <x:v>Services</x:v>
      </x:c>
      <x:c r="G1253" s="51" t="n">
        <x:v>778.759</x:v>
      </x:c>
      <x:c r="H1253" s="51" t="n">
        <x:v>1339.199</x:v>
      </x:c>
      <x:c r="I1253" s="51" t="n">
        <x:v>826.656</x:v>
      </x:c>
      <x:c r="J1253" s="51" t="n">
        <x:v>1665.082</x:v>
      </x:c>
      <x:c r="K1253" s="51" t="n">
        <x:v>862.863</x:v>
      </x:c>
      <x:c r="L1253" s="52" t="n">
        <x:f>IFERROR(H1253/G1253-1,"")</x:f>
        <x:v>0.7196578145485317</x:v>
      </x:c>
      <x:c r="M1253" s="52" t="n">
        <x:f>IFERROR(I1253/H1253-1,"")</x:f>
        <x:v>-0.3827235534076714</x:v>
      </x:c>
      <x:c r="N1253" s="52" t="n">
        <x:f>IFERROR(J1253/I1253-1,"")</x:f>
        <x:v>1.0142380869430574</x:v>
      </x:c>
      <x:c r="O1253" s="52" t="n">
        <x:f>IFERROR(K1253/J1253-1,"")</x:f>
        <x:v>-0.481789485442759</x:v>
      </x:c>
      <x:c r="P1253" s="52" t="n">
        <x:f>IFERROR((K1253/G1253)^(1/4)-1,"")</x:f>
        <x:v>0.0259700709696129</x:v>
      </x:c>
      <x:c r="Q1253" s="51" t="n">
        <x:v>-221.742</x:v>
      </x:c>
      <x:c r="R1253" s="52" t="n">
        <x:f>IFERROR(Q1253/K1253,"")</x:f>
        <x:v>-0.2569840171614729</x:v>
      </x:c>
      <x:c r="S1253" s="53" t="n">
        <x:v>44166</x:v>
      </x:c>
      <x:c r="T1253" s="50" t="str">
        <x:v>EDINET_company_history</x:v>
      </x:c>
      <x:c r="U1253" s="50" t="str">
        <x:v>久保 良介</x:v>
      </x:c>
      <x:c r="V1253" s="54" t="n">
        <x:v>0.298</x:v>
      </x:c>
      <x:c r="W1253" s="50" t="str">
        <x:v>久保 良介 / 舩戸 雅夫</x:v>
      </x:c>
      <x:c r="X1253" s="50" t="b">
        <x:f>AND(COUNT(L1253:O1253)=4,L1253&gt;='設定'!$B$6,M1253&gt;='設定'!$B$6,N1253&gt;='設定'!$B$6,O1253&gt;='設定'!$B$6)</x:f>
        <x:v>0</x:v>
      </x:c>
      <x:c r="Y1253" s="50" t="b">
        <x:f>AND(COUNT(G1253:K1253)=5,P1253&gt;='設定'!$B$7)</x:f>
        <x:v>0</x:v>
      </x:c>
      <x:c r="Z1253" s="50" t="b">
        <x:f>AND(ISNUMBER(R1253),R1253&gt;='設定'!$B$8)</x:f>
        <x:v>0</x:v>
      </x:c>
      <x:c r="AA1253" s="50" t="b">
        <x:f>AND(ISNUMBER(S1253),S1253&gt;=DATE(YEAR('設定'!$B$10)-'設定'!$B$9,MONTH('設定'!$B$10),DAY('設定'!$B$10)))</x:f>
        <x:v>0</x:v>
      </x:c>
      <x:c r="AB1253" s="55" t="b">
        <x:v>1</x:v>
      </x:c>
      <x:c r="AC1253" s="55" t="b">
        <x:v>1</x:v>
      </x:c>
      <x:c r="AD1253" s="50" t="n">
        <x:f>IF(X1253,1,0)+IF(Z1253,1,0)+IF(AA1253,1,0)+IF(AB1253,1,0)</x:f>
        <x:v>1</x:v>
      </x:c>
      <x:c r="AE1253" s="50" t="n">
        <x:f>IF(Y1253,1,0)+IF(Z1253,1,0)+IF(AA1253,1,0)+IF(AB1253,1,0)</x:f>
        <x:v>1</x:v>
      </x:c>
      <x:c r="AF1253" s="50" t="n">
        <x:f>IF(Y1253,1,0)+IF(Z1253,1,0)+IF(AA1253,1,0)+IF(AC1253,1,0)</x:f>
        <x:v>1</x:v>
      </x:c>
      <x:c r="AG1253" s="53" t="n">
        <x:v>44348</x:v>
      </x:c>
      <x:c r="AH1253" s="50" t="str">
        <x:v>S100XMTU</x:v>
      </x:c>
      <x:c r="AI1253" s="50" t="str">
        <x:v>NetSalesSummaryOfBusinessResults</x:v>
      </x:c>
      <x:c r="AJ1253" s="50" t="str">
        <x:v>OperatingIncome</x:v>
      </x:c>
      <x:c r="AK1253" s="53" t="n">
        <x:v>45991</x:v>
      </x:c>
      <x:c r="AL1253" s="50" t="str">
        <x:v>365/365/365/366/365</x:v>
      </x:c>
      <x:c r="AM1253" s="51" t="n">
        <x:v>2613600</x:v>
      </x:c>
      <x:c r="AN1253" s="51" t="n">
        <x:v>642</x:v>
      </x:c>
      <x:c r="AO1253" s="51" t="n">
        <x:f>IFERROR(AM1253*AN1253,"")</x:f>
        <x:v>1677931200</x:v>
      </x:c>
      <x:c r="AP1253" s="56" t="n">
        <x:f>IFERROR(AO1253/(K1253*1000000),"")</x:f>
        <x:v>1.944609051494849</x:v>
      </x:c>
      <x:c r="AQ1253" s="57" t="n">
        <x:v>1379818.3333333333</x:v>
      </x:c>
      <x:c r="AR1253" s="52" t="n">
        <x:v>0.52453942030079</x:v>
      </x:c>
      <x:c r="AS1253" s="52" t="n">
        <x:v>-0.8092124814264487</x:v>
      </x:c>
      <x:c r="AT1253" s="55" t="b">
        <x:v>0</x:v>
      </x:c>
      <x:c r="AU1253" s="50" t="str">
        <x:v>low_liquidity</x:v>
      </x:c>
      <x:c r="AV1253" s="58" t="n">
        <x:v>-0.4931973865709382</x:v>
      </x:c>
      <x:c r="AW1253" s="50" t="n">
        <x:v>3487</x:v>
      </x:c>
      <x:c r="AX1253" s="50" t="str">
        <x:v>Future Moat</x:v>
      </x:c>
      <x:c r="AY1253" s="50" t="str">
        <x:v>既存適格性フィルター不通過: low_liquidity / 60日平均売買代金2,000万円未満 / ローカル5年最大下落率-60%以下</x:v>
      </x:c>
      <x:c r="AZ1253" s="59" t="str">
        <x:v>2026-02-24 15:04</x:v>
      </x:c>
      <x:c r="BA1253" s="53" t="n">
        <x:v>44166</x:v>
      </x:c>
      <x:c r="BB1253" s="50" t="str">
        <x:v>久保 良介</x:v>
      </x:c>
      <x:c r="BC1253" s="50"/>
      <x:c r="BD1253" s="50"/>
    </x:row>
    <x:row r="1254">
      <x:c r="A1254" s="50" t="n">
        <x:v>1253</x:v>
      </x:c>
      <x:c r="B1254" s="50" t="str">
        <x:v>4494</x:v>
      </x:c>
      <x:c r="C1254" s="50" t="str">
        <x:v>4494.T</x:v>
      </x:c>
      <x:c r="D1254" s="50" t="str">
        <x:v>Vario Secure Inc.</x:v>
      </x:c>
      <x:c r="E1254" s="50" t="str">
        <x:v>Standard Market(Domestic)</x:v>
      </x:c>
      <x:c r="F1254" s="50" t="str">
        <x:v>Information &amp; Communication</x:v>
      </x:c>
      <x:c r="G1254" s="51" t="n">
        <x:v>2566.735</x:v>
      </x:c>
      <x:c r="H1254" s="51" t="n">
        <x:v>2634.377</x:v>
      </x:c>
      <x:c r="I1254" s="51" t="n">
        <x:v>2640.423</x:v>
      </x:c>
      <x:c r="J1254" s="51" t="n">
        <x:v>2667.539</x:v>
      </x:c>
      <x:c r="K1254" s="51" t="n">
        <x:v>2842.655</x:v>
      </x:c>
      <x:c r="L1254" s="52" t="n">
        <x:f>IFERROR(H1254/G1254-1,"")</x:f>
        <x:v>0.026353324359546182</x:v>
      </x:c>
      <x:c r="M1254" s="52" t="n">
        <x:f>IFERROR(I1254/H1254-1,"")</x:f>
        <x:v>0.0022950397760077568</x:v>
      </x:c>
      <x:c r="N1254" s="52" t="n">
        <x:f>IFERROR(J1254/I1254-1,"")</x:f>
        <x:v>0.010269566656554874</x:v>
      </x:c>
      <x:c r="O1254" s="52" t="n">
        <x:f>IFERROR(K1254/J1254-1,"")</x:f>
        <x:v>0.06564702521687593</x:v>
      </x:c>
      <x:c r="P1254" s="52" t="n">
        <x:f>IFERROR((K1254/G1254)^(1/4)-1,"")</x:f>
        <x:v>0.0258545297751398</x:v>
      </x:c>
      <x:c r="Q1254" s="51" t="n">
        <x:v>561.509</x:v>
      </x:c>
      <x:c r="R1254" s="52" t="n">
        <x:f>IFERROR(Q1254/K1254,"")</x:f>
        <x:v>0.19752977410202785</x:v>
      </x:c>
      <x:c r="S1254" s="53" t="n">
        <x:v>38869</x:v>
      </x:c>
      <x:c r="T1254" s="50" t="str">
        <x:v>EDINET_company_history</x:v>
      </x:c>
      <x:c r="U1254" s="50" t="str">
        <x:v>ＨＥＲＯＺ株式会社</x:v>
      </x:c>
      <x:c r="V1254" s="54" t="n">
        <x:v>0.428</x:v>
      </x:c>
      <x:c r="W1254" s="50" t="str">
        <x:v>髙橋 知裕</x:v>
      </x:c>
      <x:c r="X1254" s="50" t="b">
        <x:f>AND(COUNT(L1254:O1254)=4,L1254&gt;='設定'!$B$6,M1254&gt;='設定'!$B$6,N1254&gt;='設定'!$B$6,O1254&gt;='設定'!$B$6)</x:f>
        <x:v>0</x:v>
      </x:c>
      <x:c r="Y1254" s="50" t="b">
        <x:f>AND(COUNT(G1254:K1254)=5,P1254&gt;='設定'!$B$7)</x:f>
        <x:v>0</x:v>
      </x:c>
      <x:c r="Z1254" s="50" t="b">
        <x:f>AND(ISNUMBER(R1254),R1254&gt;='設定'!$B$8)</x:f>
        <x:v>1</x:v>
      </x:c>
      <x:c r="AA1254" s="50" t="b">
        <x:f>AND(ISNUMBER(S1254),S1254&gt;=DATE(YEAR('設定'!$B$10)-'設定'!$B$9,MONTH('設定'!$B$10),DAY('設定'!$B$10)))</x:f>
        <x:v>0</x:v>
      </x:c>
      <x:c r="AB1254" s="55" t="b">
        <x:v>0</x:v>
      </x:c>
      <x:c r="AC1254" s="55" t="b">
        <x:v>0</x:v>
      </x:c>
      <x:c r="AD1254" s="50" t="n">
        <x:f>IF(X1254,1,0)+IF(Z1254,1,0)+IF(AA1254,1,0)+IF(AB1254,1,0)</x:f>
        <x:v>1</x:v>
      </x:c>
      <x:c r="AE1254" s="50" t="n">
        <x:f>IF(Y1254,1,0)+IF(Z1254,1,0)+IF(AA1254,1,0)+IF(AB1254,1,0)</x:f>
        <x:v>1</x:v>
      </x:c>
      <x:c r="AF1254" s="50" t="n">
        <x:f>IF(Y1254,1,0)+IF(Z1254,1,0)+IF(AA1254,1,0)+IF(AC1254,1,0)</x:f>
        <x:v>1</x:v>
      </x:c>
      <x:c r="AG1254" s="53" t="n">
        <x:v>44348</x:v>
      </x:c>
      <x:c r="AH1254" s="50" t="str">
        <x:v>S100Y6VZ</x:v>
      </x:c>
      <x:c r="AI1254" s="50" t="str">
        <x:v>RevenueIFRSSummaryOfBusinessResults</x:v>
      </x:c>
      <x:c r="AJ1254" s="50" t="str">
        <x:v>OperatingProfitLossIFRS</x:v>
      </x:c>
      <x:c r="AK1254" s="53" t="n">
        <x:v>46081</x:v>
      </x:c>
      <x:c r="AL1254" s="50" t="str">
        <x:v>365/365/366/365/365</x:v>
      </x:c>
      <x:c r="AM1254" s="51" t="n">
        <x:v>4518561</x:v>
      </x:c>
      <x:c r="AN1254" s="51" t="n">
        <x:v>647</x:v>
      </x:c>
      <x:c r="AO1254" s="51" t="n">
        <x:f>IFERROR(AM1254*AN1254,"")</x:f>
        <x:v>2923508967</x:v>
      </x:c>
      <x:c r="AP1254" s="56" t="n">
        <x:f>IFERROR(AO1254/(K1254*1000000),"")</x:f>
        <x:v>1.028443116382396</x:v>
      </x:c>
      <x:c r="AQ1254" s="57" t="n">
        <x:v>7610991.666666667</x:v>
      </x:c>
      <x:c r="AR1254" s="52" t="n">
        <x:v>0.3333901490187101</x:v>
      </x:c>
      <x:c r="AS1254" s="52" t="n">
        <x:v>-0.6482778423219031</x:v>
      </x:c>
      <x:c r="AT1254" s="55" t="b">
        <x:v>0</x:v>
      </x:c>
      <x:c r="AU1254" s="50" t="str">
        <x:v>low_liquidity</x:v>
      </x:c>
      <x:c r="AV1254" s="58" t="n">
        <x:v>0.0208223257061653</x:v>
      </x:c>
      <x:c r="AW1254" s="50" t="n">
        <x:v>1708</x:v>
      </x:c>
      <x:c r="AX1254" s="50" t="str">
        <x:v>Discovery</x:v>
      </x:c>
      <x:c r="AY1254" s="50" t="str">
        <x:v>既存適格性フィルター不通過: low_liquidity / 60日平均売買代金2,000万円未満 / ローカル5年最大下落率-60%以下</x:v>
      </x:c>
      <x:c r="AZ1254" s="59" t="str">
        <x:v>2026-05-27 14:58</x:v>
      </x:c>
      <x:c r="BA1254" s="53" t="n">
        <x:v>38869</x:v>
      </x:c>
      <x:c r="BB1254" s="50"/>
      <x:c r="BC1254" s="50"/>
      <x:c r="BD1254" s="50"/>
    </x:row>
    <x:row r="1255">
      <x:c r="A1255" s="50" t="n">
        <x:v>1254</x:v>
      </x:c>
      <x:c r="B1255" s="50" t="str">
        <x:v>9635</x:v>
      </x:c>
      <x:c r="C1255" s="50" t="str">
        <x:v>9635.T</x:v>
      </x:c>
      <x:c r="D1255" s="50" t="str">
        <x:v>Musashino Kogyo Co.,Ltd.</x:v>
      </x:c>
      <x:c r="E1255" s="50" t="str">
        <x:v>Standard Market(Domestic)</x:v>
      </x:c>
      <x:c r="F1255" s="50" t="str">
        <x:v>Services</x:v>
      </x:c>
      <x:c r="G1255" s="51" t="n">
        <x:v>1232.352</x:v>
      </x:c>
      <x:c r="H1255" s="51" t="n">
        <x:v>1290.629</x:v>
      </x:c>
      <x:c r="I1255" s="51" t="n">
        <x:v>1379.666</x:v>
      </x:c>
      <x:c r="J1255" s="51" t="n">
        <x:v>1282.428</x:v>
      </x:c>
      <x:c r="K1255" s="51" t="n">
        <x:v>1364.313</x:v>
      </x:c>
      <x:c r="L1255" s="52" t="n">
        <x:f>IFERROR(H1255/G1255-1,"")</x:f>
        <x:v>0.047289248526394934</x:v>
      </x:c>
      <x:c r="M1255" s="52" t="n">
        <x:f>IFERROR(I1255/H1255-1,"")</x:f>
        <x:v>0.06898729224277478</x:v>
      </x:c>
      <x:c r="N1255" s="52" t="n">
        <x:f>IFERROR(J1255/I1255-1,"")</x:f>
        <x:v>-0.07047937689266814</x:v>
      </x:c>
      <x:c r="O1255" s="52" t="n">
        <x:f>IFERROR(K1255/J1255-1,"")</x:f>
        <x:v>0.06385153786411402</x:v>
      </x:c>
      <x:c r="P1255" s="52" t="n">
        <x:f>IFERROR((K1255/G1255)^(1/4)-1,"")</x:f>
        <x:v>0.025757759132690516</x:v>
      </x:c>
      <x:c r="Q1255" s="51" t="n">
        <x:v>69.3</x:v>
      </x:c>
      <x:c r="R1255" s="52" t="n">
        <x:f>IFERROR(Q1255/K1255,"")</x:f>
        <x:v>0.05079479562241215</x:v>
      </x:c>
      <x:c r="S1255" s="53" t="n">
        <x:v>18142</x:v>
      </x:c>
      <x:c r="T1255" s="50" t="str">
        <x:v>EDINET_company_history</x:v>
      </x:c>
      <x:c r="U1255" s="50" t="str">
        <x:v>河野義勝</x:v>
      </x:c>
      <x:c r="V1255" s="54" t="n">
        <x:v>0.3111</x:v>
      </x:c>
      <x:c r="W1255" s="50" t="str">
        <x:v>河 野 義 勝</x:v>
      </x:c>
      <x:c r="X1255" s="50" t="b">
        <x:f>AND(COUNT(L1255:O1255)=4,L1255&gt;='設定'!$B$6,M1255&gt;='設定'!$B$6,N1255&gt;='設定'!$B$6,O1255&gt;='設定'!$B$6)</x:f>
        <x:v>0</x:v>
      </x:c>
      <x:c r="Y1255" s="50" t="b">
        <x:f>AND(COUNT(G1255:K1255)=5,P1255&gt;='設定'!$B$7)</x:f>
        <x:v>0</x:v>
      </x:c>
      <x:c r="Z1255" s="50" t="b">
        <x:f>AND(ISNUMBER(R1255),R1255&gt;='設定'!$B$8)</x:f>
        <x:v>0</x:v>
      </x:c>
      <x:c r="AA1255" s="50" t="b">
        <x:f>AND(ISNUMBER(S1255),S1255&gt;=DATE(YEAR('設定'!$B$10)-'設定'!$B$9,MONTH('設定'!$B$10),DAY('設定'!$B$10)))</x:f>
        <x:v>0</x:v>
      </x:c>
      <x:c r="AB1255" s="55" t="b">
        <x:v>1</x:v>
      </x:c>
      <x:c r="AC1255" s="55" t="b">
        <x:v>1</x:v>
      </x:c>
      <x:c r="AD1255" s="50" t="n">
        <x:f>IF(X1255,1,0)+IF(Z1255,1,0)+IF(AA1255,1,0)+IF(AB1255,1,0)</x:f>
        <x:v>1</x:v>
      </x:c>
      <x:c r="AE1255" s="50" t="n">
        <x:f>IF(Y1255,1,0)+IF(Z1255,1,0)+IF(AA1255,1,0)+IF(AB1255,1,0)</x:f>
        <x:v>1</x:v>
      </x:c>
      <x:c r="AF1255" s="50" t="n">
        <x:f>IF(Y1255,1,0)+IF(Z1255,1,0)+IF(AA1255,1,0)+IF(AC1255,1,0)</x:f>
        <x:v>1</x:v>
      </x:c>
      <x:c r="AG1255" s="53" t="n">
        <x:v>44348</x:v>
      </x:c>
      <x:c r="AH1255" s="50" t="str">
        <x:v>S100W9PP</x:v>
      </x:c>
      <x:c r="AI1255" s="50" t="str">
        <x:v>NetSalesSummaryOfBusinessResults</x:v>
      </x:c>
      <x:c r="AJ1255" s="50" t="str">
        <x:v>OperatingIncome</x:v>
      </x:c>
      <x:c r="AK1255" s="53" t="n">
        <x:v>45747</x:v>
      </x:c>
      <x:c r="AL1255" s="50" t="str">
        <x:v>365/365/365/366/365</x:v>
      </x:c>
      <x:c r="AM1255" s="51" t="n">
        <x:v>1046200</x:v>
      </x:c>
      <x:c r="AN1255" s="51" t="n">
        <x:v>2539</x:v>
      </x:c>
      <x:c r="AO1255" s="51" t="n">
        <x:f>IFERROR(AM1255*AN1255,"")</x:f>
        <x:v>2656301800</x:v>
      </x:c>
      <x:c r="AP1255" s="56" t="n">
        <x:f>IFERROR(AO1255/(K1255*1000000),"")</x:f>
        <x:v>1.9469885576110468</x:v>
      </x:c>
      <x:c r="AQ1255" s="57" t="n">
        <x:v>1259358.3333333333</x:v>
      </x:c>
      <x:c r="AR1255" s="52" t="n">
        <x:v>0.1514866526154829</x:v>
      </x:c>
      <x:c r="AS1255" s="52" t="n">
        <x:v>-0.1352</x:v>
      </x:c>
      <x:c r="AT1255" s="55" t="b">
        <x:v>0</x:v>
      </x:c>
      <x:c r="AU1255" s="50" t="str">
        <x:v>low_liquidity</x:v>
      </x:c>
      <x:c r="AV1255" s="58" t="n">
        <x:v>0.2776728879044878</x:v>
      </x:c>
      <x:c r="AW1255" s="50" t="n">
        <x:v>476</x:v>
      </x:c>
      <x:c r="AX1255" s="50" t="str">
        <x:v>Discovery</x:v>
      </x:c>
      <x:c r="AY1255" s="50" t="str">
        <x:v>既存適格性フィルター不通過: low_liquidity / 60日平均売買代金2,000万円未満</x:v>
      </x:c>
      <x:c r="AZ1255" s="59" t="str">
        <x:v>2025-06-30 14:55</x:v>
      </x:c>
      <x:c r="BA1255" s="53" t="n">
        <x:v>18142</x:v>
      </x:c>
      <x:c r="BB1255" s="50" t="str">
        <x:v>河 野 義 勝</x:v>
      </x:c>
      <x:c r="BC1255" s="50"/>
      <x:c r="BD1255" s="50"/>
    </x:row>
    <x:row r="1256">
      <x:c r="A1256" s="50" t="n">
        <x:v>1255</x:v>
      </x:c>
      <x:c r="B1256" s="50" t="str">
        <x:v>8830</x:v>
      </x:c>
      <x:c r="C1256" s="50" t="str">
        <x:v>8830.T</x:v>
      </x:c>
      <x:c r="D1256" s="50" t="str">
        <x:v>Sumitomo Realty &amp; Development Co.,Ltd.</x:v>
      </x:c>
      <x:c r="E1256" s="50" t="str">
        <x:v>Prime Market (Domestic)</x:v>
      </x:c>
      <x:c r="F1256" s="50" t="str">
        <x:v>Real Estate</x:v>
      </x:c>
      <x:c r="G1256" s="51" t="n">
        <x:v>917472</x:v>
      </x:c>
      <x:c r="H1256" s="51" t="n">
        <x:v>939430</x:v>
      </x:c>
      <x:c r="I1256" s="51" t="n">
        <x:v>939904</x:v>
      </x:c>
      <x:c r="J1256" s="51" t="n">
        <x:v>967692</x:v>
      </x:c>
      <x:c r="K1256" s="51" t="n">
        <x:v>1014239</x:v>
      </x:c>
      <x:c r="L1256" s="52" t="n">
        <x:f>IFERROR(H1256/G1256-1,"")</x:f>
        <x:v>0.02393315545324537</x:v>
      </x:c>
      <x:c r="M1256" s="52" t="n">
        <x:f>IFERROR(I1256/H1256-1,"")</x:f>
        <x:v>0.0005045612765186558</x:v>
      </x:c>
      <x:c r="N1256" s="52" t="n">
        <x:f>IFERROR(J1256/I1256-1,"")</x:f>
        <x:v>0.02956472150347267</x:v>
      </x:c>
      <x:c r="O1256" s="52" t="n">
        <x:f>IFERROR(K1256/J1256-1,"")</x:f>
        <x:v>0.04810104868077869</x:v>
      </x:c>
      <x:c r="P1256" s="52" t="n">
        <x:f>IFERROR((K1256/G1256)^(1/4)-1,"")</x:f>
        <x:v>0.025384791727005362</x:v>
      </x:c>
      <x:c r="Q1256" s="51" t="n">
        <x:v>271516</x:v>
      </x:c>
      <x:c r="R1256" s="52" t="n">
        <x:f>IFERROR(Q1256/K1256,"")</x:f>
        <x:v>0.26770416045922113</x:v>
      </x:c>
      <x:c r="S1256" s="53" t="n">
        <x:v>25842</x:v>
      </x:c>
      <x:c r="T1256" s="50" t="str">
        <x:v>EDINET_company_history</x:v>
      </x:c>
      <x:c r="U1256" s="50" t="str">
        <x:v>日本マスタートラスト信託銀行株式会社（信託口）</x:v>
      </x:c>
      <x:c r="V1256" s="54" t="n">
        <x:v>0.1394</x:v>
      </x:c>
      <x:c r="W1256" s="50" t="str">
        <x:v>仁 島 浩 順 / 小 林 正 人 / 尾 台 賀 幸 / 片 山 久 壽</x:v>
      </x:c>
      <x:c r="X1256" s="50" t="b">
        <x:f>AND(COUNT(L1256:O1256)=4,L1256&gt;='設定'!$B$6,M1256&gt;='設定'!$B$6,N1256&gt;='設定'!$B$6,O1256&gt;='設定'!$B$6)</x:f>
        <x:v>0</x:v>
      </x:c>
      <x:c r="Y1256" s="50" t="b">
        <x:f>AND(COUNT(G1256:K1256)=5,P1256&gt;='設定'!$B$7)</x:f>
        <x:v>0</x:v>
      </x:c>
      <x:c r="Z1256" s="50" t="b">
        <x:f>AND(ISNUMBER(R1256),R1256&gt;='設定'!$B$8)</x:f>
        <x:v>1</x:v>
      </x:c>
      <x:c r="AA1256" s="50" t="b">
        <x:f>AND(ISNUMBER(S1256),S1256&gt;=DATE(YEAR('設定'!$B$10)-'設定'!$B$9,MONTH('設定'!$B$10),DAY('設定'!$B$10)))</x:f>
        <x:v>0</x:v>
      </x:c>
      <x:c r="AB1256" s="55" t="b">
        <x:v>0</x:v>
      </x:c>
      <x:c r="AC1256" s="55" t="b">
        <x:v>0</x:v>
      </x:c>
      <x:c r="AD1256" s="50" t="n">
        <x:f>IF(X1256,1,0)+IF(Z1256,1,0)+IF(AA1256,1,0)+IF(AB1256,1,0)</x:f>
        <x:v>1</x:v>
      </x:c>
      <x:c r="AE1256" s="50" t="n">
        <x:f>IF(Y1256,1,0)+IF(Z1256,1,0)+IF(AA1256,1,0)+IF(AB1256,1,0)</x:f>
        <x:v>1</x:v>
      </x:c>
      <x:c r="AF1256" s="50" t="n">
        <x:f>IF(Y1256,1,0)+IF(Z1256,1,0)+IF(AA1256,1,0)+IF(AC1256,1,0)</x:f>
        <x:v>1</x:v>
      </x:c>
      <x:c r="AG1256" s="53" t="n">
        <x:v>44348</x:v>
      </x:c>
      <x:c r="AH1256" s="50" t="str">
        <x:v>S100W6AG</x:v>
      </x:c>
      <x:c r="AI1256" s="50" t="str">
        <x:v>NetSalesSummaryOfBusinessResults</x:v>
      </x:c>
      <x:c r="AJ1256" s="50" t="str">
        <x:v>OperatingIncome</x:v>
      </x:c>
      <x:c r="AK1256" s="53" t="n">
        <x:v>45747</x:v>
      </x:c>
      <x:c r="AL1256" s="50" t="str">
        <x:v>365/365/365/366/365</x:v>
      </x:c>
      <x:c r="AM1256" s="51" t="n">
        <x:v>470669934</x:v>
      </x:c>
      <x:c r="AN1256" s="51" t="n">
        <x:v>3601</x:v>
      </x:c>
      <x:c r="AO1256" s="51" t="n">
        <x:f>IFERROR(AM1256*AN1256,"")</x:f>
        <x:v>1694882432334</x:v>
      </x:c>
      <x:c r="AP1256" s="56" t="n">
        <x:f>IFERROR(AO1256/(K1256*1000000),"")</x:f>
        <x:v>1.6710878129651887</x:v>
      </x:c>
      <x:c r="AQ1256" s="57" t="n">
        <x:v>13594616746.666666</x:v>
      </x:c>
      <x:c r="AR1256" s="52" t="n">
        <x:v>0.3292542167253007</x:v>
      </x:c>
      <x:c r="AS1256" s="52" t="n">
        <x:v>-0.3738207760857002</x:v>
      </x:c>
      <x:c r="AT1256" s="55" t="b">
        <x:v>1</x:v>
      </x:c>
      <x:c r="AU1256" s="50"/>
      <x:c r="AV1256" s="58" t="n">
        <x:v>0.0804395758151205</x:v>
      </x:c>
      <x:c r="AW1256" s="50" t="n">
        <x:v>1345</x:v>
      </x:c>
      <x:c r="AX1256" s="50" t="str">
        <x:v>Core Moat</x:v>
      </x:c>
      <x:c r="AY1256" s="50" t="str">
        <x:v>目立つ機械的警告なし（定性確認は別途必要）</x:v>
      </x:c>
      <x:c r="AZ1256" s="59" t="str">
        <x:v>2025-06-26 11:50</x:v>
      </x:c>
      <x:c r="BA1256" s="53" t="n">
        <x:v>25842</x:v>
      </x:c>
      <x:c r="BB1256" s="50"/>
      <x:c r="BC1256" s="50"/>
      <x:c r="BD1256" s="50" t="str">
        <x:v>TOPIX Large70</x:v>
      </x:c>
    </x:row>
    <x:row r="1257">
      <x:c r="A1257" s="50" t="n">
        <x:v>1256</x:v>
      </x:c>
      <x:c r="B1257" s="50" t="str">
        <x:v>4017</x:v>
      </x:c>
      <x:c r="C1257" s="50" t="str">
        <x:v>4017.T</x:v>
      </x:c>
      <x:c r="D1257" s="50" t="str">
        <x:v>CREEMA LTD.</x:v>
      </x:c>
      <x:c r="E1257" s="50" t="str">
        <x:v>Growth Market(Domestic)</x:v>
      </x:c>
      <x:c r="F1257" s="50" t="str">
        <x:v>Information &amp; Communication</x:v>
      </x:c>
      <x:c r="G1257" s="51" t="n">
        <x:v>2294.8</x:v>
      </x:c>
      <x:c r="H1257" s="51" t="n">
        <x:v>2500.071</x:v>
      </x:c>
      <x:c r="I1257" s="51" t="n">
        <x:v>2508.966</x:v>
      </x:c>
      <x:c r="J1257" s="51" t="n">
        <x:v>2507.008</x:v>
      </x:c>
      <x:c r="K1257" s="51" t="n">
        <x:v>2535.11</x:v>
      </x:c>
      <x:c r="L1257" s="52" t="n">
        <x:f>IFERROR(H1257/G1257-1,"")</x:f>
        <x:v>0.08945049677531802</x:v>
      </x:c>
      <x:c r="M1257" s="52" t="n">
        <x:f>IFERROR(I1257/H1257-1,"")</x:f>
        <x:v>0.003557898955669714</x:v>
      </x:c>
      <x:c r="N1257" s="52" t="n">
        <x:f>IFERROR(J1257/I1257-1,"")</x:f>
        <x:v>-0.0007804011692466029</x:v>
      </x:c>
      <x:c r="O1257" s="52" t="n">
        <x:f>IFERROR(K1257/J1257-1,"")</x:f>
        <x:v>0.011209377871949533</x:v>
      </x:c>
      <x:c r="P1257" s="52" t="n">
        <x:f>IFERROR((K1257/G1257)^(1/4)-1,"")</x:f>
        <x:v>0.025210373238796713</x:v>
      </x:c>
      <x:c r="Q1257" s="51" t="n">
        <x:v>42.706</x:v>
      </x:c>
      <x:c r="R1257" s="52" t="n">
        <x:f>IFERROR(Q1257/K1257,"")</x:f>
        <x:v>0.016845817341259353</x:v>
      </x:c>
      <x:c r="S1257" s="53" t="n">
        <x:v>44136</x:v>
      </x:c>
      <x:c r="T1257" s="50" t="str">
        <x:v>EDINET_company_history</x:v>
      </x:c>
      <x:c r="U1257" s="50" t="str">
        <x:v>丸林耕太郎</x:v>
      </x:c>
      <x:c r="V1257" s="54" t="n">
        <x:v>0.3242</x:v>
      </x:c>
      <x:c r="W1257" s="50" t="str">
        <x:v>丸林 耕太郎</x:v>
      </x:c>
      <x:c r="X1257" s="50" t="b">
        <x:f>AND(COUNT(L1257:O1257)=4,L1257&gt;='設定'!$B$6,M1257&gt;='設定'!$B$6,N1257&gt;='設定'!$B$6,O1257&gt;='設定'!$B$6)</x:f>
        <x:v>0</x:v>
      </x:c>
      <x:c r="Y1257" s="50" t="b">
        <x:f>AND(COUNT(G1257:K1257)=5,P1257&gt;='設定'!$B$7)</x:f>
        <x:v>0</x:v>
      </x:c>
      <x:c r="Z1257" s="50" t="b">
        <x:f>AND(ISNUMBER(R1257),R1257&gt;='設定'!$B$8)</x:f>
        <x:v>0</x:v>
      </x:c>
      <x:c r="AA1257" s="50" t="b">
        <x:f>AND(ISNUMBER(S1257),S1257&gt;=DATE(YEAR('設定'!$B$10)-'設定'!$B$9,MONTH('設定'!$B$10),DAY('設定'!$B$10)))</x:f>
        <x:v>0</x:v>
      </x:c>
      <x:c r="AB1257" s="55" t="b">
        <x:v>1</x:v>
      </x:c>
      <x:c r="AC1257" s="55" t="b">
        <x:v>1</x:v>
      </x:c>
      <x:c r="AD1257" s="50" t="n">
        <x:f>IF(X1257,1,0)+IF(Z1257,1,0)+IF(AA1257,1,0)+IF(AB1257,1,0)</x:f>
        <x:v>1</x:v>
      </x:c>
      <x:c r="AE1257" s="50" t="n">
        <x:f>IF(Y1257,1,0)+IF(Z1257,1,0)+IF(AA1257,1,0)+IF(AB1257,1,0)</x:f>
        <x:v>1</x:v>
      </x:c>
      <x:c r="AF1257" s="50" t="n">
        <x:f>IF(Y1257,1,0)+IF(Z1257,1,0)+IF(AA1257,1,0)+IF(AC1257,1,0)</x:f>
        <x:v>1</x:v>
      </x:c>
      <x:c r="AG1257" s="53" t="n">
        <x:v>44348</x:v>
      </x:c>
      <x:c r="AH1257" s="50" t="str">
        <x:v>S100Y5AX</x:v>
      </x:c>
      <x:c r="AI1257" s="50" t="str">
        <x:v>NetSalesSummaryOfBusinessResults</x:v>
      </x:c>
      <x:c r="AJ1257" s="50" t="str">
        <x:v>OperatingIncome</x:v>
      </x:c>
      <x:c r="AK1257" s="53" t="n">
        <x:v>46081</x:v>
      </x:c>
      <x:c r="AL1257" s="50" t="str">
        <x:v>365/365/366/365/365</x:v>
      </x:c>
      <x:c r="AM1257" s="51" t="n">
        <x:v>6742100</x:v>
      </x:c>
      <x:c r="AN1257" s="51" t="n">
        <x:v>217</x:v>
      </x:c>
      <x:c r="AO1257" s="51" t="n">
        <x:f>IFERROR(AM1257*AN1257,"")</x:f>
        <x:v>1463035700</x:v>
      </x:c>
      <x:c r="AP1257" s="56" t="n">
        <x:f>IFERROR(AO1257/(K1257*1000000),"")</x:f>
        <x:v>0.577109356201506</x:v>
      </x:c>
      <x:c r="AQ1257" s="57" t="n">
        <x:v>1911633.3333333333</x:v>
      </x:c>
      <x:c r="AR1257" s="52" t="n">
        <x:v>0.4828629520850134</x:v>
      </x:c>
      <x:c r="AS1257" s="52" t="n">
        <x:v>-0.943841059602649</x:v>
      </x:c>
      <x:c r="AT1257" s="55" t="b">
        <x:v>0</x:v>
      </x:c>
      <x:c r="AU1257" s="50" t="str">
        <x:v>low_liquidity</x:v>
      </x:c>
      <x:c r="AV1257" s="58" t="n">
        <x:v>-0.2408866965730704</x:v>
      </x:c>
      <x:c r="AW1257" s="50" t="n">
        <x:v>3170</x:v>
      </x:c>
      <x:c r="AX1257" s="50" t="str">
        <x:v>Future Moat</x:v>
      </x:c>
      <x:c r="AY1257" s="50" t="str">
        <x:v>既存適格性フィルター不通過: low_liquidity / 60日平均売買代金2,000万円未満 / ローカル5年最大下落率-60%以下</x:v>
      </x:c>
      <x:c r="AZ1257" s="59" t="str">
        <x:v>2026-05-22 15:30</x:v>
      </x:c>
      <x:c r="BA1257" s="53" t="n">
        <x:v>44136</x:v>
      </x:c>
      <x:c r="BB1257" s="50" t="str">
        <x:v>丸林 耕太郎</x:v>
      </x:c>
      <x:c r="BC1257" s="50"/>
      <x:c r="BD1257" s="50"/>
    </x:row>
    <x:row r="1258">
      <x:c r="A1258" s="50" t="n">
        <x:v>1257</x:v>
      </x:c>
      <x:c r="B1258" s="50" t="str">
        <x:v>7575</x:v>
      </x:c>
      <x:c r="C1258" s="50" t="str">
        <x:v>7575.T</x:v>
      </x:c>
      <x:c r="D1258" s="50" t="str">
        <x:v>Japan Lifeline Co.,Ltd.</x:v>
      </x:c>
      <x:c r="E1258" s="50" t="str">
        <x:v>Prime Market (Domestic)</x:v>
      </x:c>
      <x:c r="F1258" s="50" t="str">
        <x:v>Wholesale Trade</x:v>
      </x:c>
      <x:c r="G1258" s="51" t="n">
        <x:v>51286</x:v>
      </x:c>
      <x:c r="H1258" s="51" t="n">
        <x:v>51469</x:v>
      </x:c>
      <x:c r="I1258" s="51" t="n">
        <x:v>51750</x:v>
      </x:c>
      <x:c r="J1258" s="51" t="n">
        <x:v>51384</x:v>
      </x:c>
      <x:c r="K1258" s="51" t="n">
        <x:v>56610</x:v>
      </x:c>
      <x:c r="L1258" s="52" t="n">
        <x:f>IFERROR(H1258/G1258-1,"")</x:f>
        <x:v>0.0035682252466560094</x:v>
      </x:c>
      <x:c r="M1258" s="52" t="n">
        <x:f>IFERROR(I1258/H1258-1,"")</x:f>
        <x:v>0.005459597038994346</x:v>
      </x:c>
      <x:c r="N1258" s="52" t="n">
        <x:f>IFERROR(J1258/I1258-1,"")</x:f>
        <x:v>-0.0070724637681159885</x:v>
      </x:c>
      <x:c r="O1258" s="52" t="n">
        <x:f>IFERROR(K1258/J1258-1,"")</x:f>
        <x:v>0.10170481083605787</x:v>
      </x:c>
      <x:c r="P1258" s="52" t="n">
        <x:f>IFERROR((K1258/G1258)^(1/4)-1,"")</x:f>
        <x:v>0.02499933048021097</x:v>
      </x:c>
      <x:c r="Q1258" s="51" t="n">
        <x:v>12326</x:v>
      </x:c>
      <x:c r="R1258" s="52" t="n">
        <x:f>IFERROR(Q1258/K1258,"")</x:f>
        <x:v>0.2177353824412648</x:v>
      </x:c>
      <x:c r="S1258" s="53" t="n">
        <x:v>44348</x:v>
      </x:c>
      <x:c r="T1258" s="50" t="str">
        <x:v>not_identified_before_local_window</x:v>
      </x:c>
      <x:c r="U1258" s="50" t="str">
        <x:v>KS商事株式会社</x:v>
      </x:c>
      <x:c r="V1258" s="54" t="n">
        <x:v>0.1291</x:v>
      </x:c>
      <x:c r="W1258" s="50" t="str">
        <x:v>鈴木 啓介 / 鈴木 厚宏</x:v>
      </x:c>
      <x:c r="X1258" s="50" t="b">
        <x:f>AND(COUNT(L1258:O1258)=4,L1258&gt;='設定'!$B$6,M1258&gt;='設定'!$B$6,N1258&gt;='設定'!$B$6,O1258&gt;='設定'!$B$6)</x:f>
        <x:v>0</x:v>
      </x:c>
      <x:c r="Y1258" s="50" t="b">
        <x:f>AND(COUNT(G1258:K1258)=5,P1258&gt;='設定'!$B$7)</x:f>
        <x:v>0</x:v>
      </x:c>
      <x:c r="Z1258" s="50" t="b">
        <x:f>AND(ISNUMBER(R1258),R1258&gt;='設定'!$B$8)</x:f>
        <x:v>1</x:v>
      </x:c>
      <x:c r="AA1258" s="50" t="b">
        <x:f>AND(ISNUMBER(S1258),S1258&gt;=DATE(YEAR('設定'!$B$10)-'設定'!$B$9,MONTH('設定'!$B$10),DAY('設定'!$B$10)))</x:f>
        <x:v>0</x:v>
      </x:c>
      <x:c r="AB1258" s="55" t="b">
        <x:v>0</x:v>
      </x:c>
      <x:c r="AC1258" s="55" t="b">
        <x:v>0</x:v>
      </x:c>
      <x:c r="AD1258" s="50" t="n">
        <x:f>IF(X1258,1,0)+IF(Z1258,1,0)+IF(AA1258,1,0)+IF(AB1258,1,0)</x:f>
        <x:v>1</x:v>
      </x:c>
      <x:c r="AE1258" s="50" t="n">
        <x:f>IF(Y1258,1,0)+IF(Z1258,1,0)+IF(AA1258,1,0)+IF(AB1258,1,0)</x:f>
        <x:v>1</x:v>
      </x:c>
      <x:c r="AF1258" s="50" t="n">
        <x:f>IF(Y1258,1,0)+IF(Z1258,1,0)+IF(AA1258,1,0)+IF(AC1258,1,0)</x:f>
        <x:v>1</x:v>
      </x:c>
      <x:c r="AG1258" s="53" t="n">
        <x:v>44348</x:v>
      </x:c>
      <x:c r="AH1258" s="50" t="str">
        <x:v>S100VZ76</x:v>
      </x:c>
      <x:c r="AI1258" s="50" t="str">
        <x:v>NetSalesSummaryOfBusinessResults</x:v>
      </x:c>
      <x:c r="AJ1258" s="50" t="str">
        <x:v>OperatingIncome</x:v>
      </x:c>
      <x:c r="AK1258" s="53" t="n">
        <x:v>45747</x:v>
      </x:c>
      <x:c r="AL1258" s="50" t="str">
        <x:v>365/365/365/366/365</x:v>
      </x:c>
      <x:c r="AM1258" s="51" t="n">
        <x:v>70234570</x:v>
      </x:c>
      <x:c r="AN1258" s="51" t="n">
        <x:v>1296</x:v>
      </x:c>
      <x:c r="AO1258" s="51" t="n">
        <x:f>IFERROR(AM1258*AN1258,"")</x:f>
        <x:v>91024002720</x:v>
      </x:c>
      <x:c r="AP1258" s="56" t="n">
        <x:f>IFERROR(AO1258/(K1258*1000000),"")</x:f>
        <x:v>1.6079138441971383</x:v>
      </x:c>
      <x:c r="AQ1258" s="57" t="n">
        <x:v>263144780</x:v>
      </x:c>
      <x:c r="AR1258" s="52" t="n">
        <x:v>0.2693009087482106</x:v>
      </x:c>
      <x:c r="AS1258" s="52" t="n">
        <x:v>-0.3563091863822297</x:v>
      </x:c>
      <x:c r="AT1258" s="55" t="b">
        <x:v>1</x:v>
      </x:c>
      <x:c r="AU1258" s="50"/>
      <x:c r="AV1258" s="58" t="n">
        <x:v>0.033944366430518</x:v>
      </x:c>
      <x:c r="AW1258" s="50" t="n">
        <x:v>1624</x:v>
      </x:c>
      <x:c r="AX1258" s="50" t="str">
        <x:v>Core Moat</x:v>
      </x:c>
      <x:c r="AY1258" s="50" t="str">
        <x:v>目立つ機械的警告なし（定性確認は別途必要）</x:v>
      </x:c>
      <x:c r="AZ1258" s="59" t="str">
        <x:v>2025-06-19 11:41</x:v>
      </x:c>
      <x:c r="BA1258" s="53"/>
      <x:c r="BB1258" s="50"/>
      <x:c r="BC1258" s="50"/>
      <x:c r="BD1258" s="50" t="str">
        <x:v>TOPIX Small 1</x:v>
      </x:c>
    </x:row>
    <x:row r="1259">
      <x:c r="A1259" s="50" t="n">
        <x:v>1258</x:v>
      </x:c>
      <x:c r="B1259" s="50" t="str">
        <x:v>4109</x:v>
      </x:c>
      <x:c r="C1259" s="50" t="str">
        <x:v>4109.T</x:v>
      </x:c>
      <x:c r="D1259" s="50" t="str">
        <x:v>STELLA CHEMIFA CORPORATION</x:v>
      </x:c>
      <x:c r="E1259" s="50" t="str">
        <x:v>Prime Market (Domestic)</x:v>
      </x:c>
      <x:c r="F1259" s="50" t="str">
        <x:v>Chemicals</x:v>
      </x:c>
      <x:c r="G1259" s="51" t="n">
        <x:v>32893</x:v>
      </x:c>
      <x:c r="H1259" s="51" t="n">
        <x:v>37296</x:v>
      </x:c>
      <x:c r="I1259" s="51" t="n">
        <x:v>35382</x:v>
      </x:c>
      <x:c r="J1259" s="51" t="n">
        <x:v>30446</x:v>
      </x:c>
      <x:c r="K1259" s="51" t="n">
        <x:v>36288</x:v>
      </x:c>
      <x:c r="L1259" s="52" t="n">
        <x:f>IFERROR(H1259/G1259-1,"")</x:f>
        <x:v>0.13385826771653542</x:v>
      </x:c>
      <x:c r="M1259" s="52" t="n">
        <x:f>IFERROR(I1259/H1259-1,"")</x:f>
        <x:v>-0.051319176319176374</x:v>
      </x:c>
      <x:c r="N1259" s="52" t="n">
        <x:f>IFERROR(J1259/I1259-1,"")</x:f>
        <x:v>-0.13950596348425748</x:v>
      </x:c>
      <x:c r="O1259" s="52" t="n">
        <x:f>IFERROR(K1259/J1259-1,"")</x:f>
        <x:v>0.19188070682519864</x:v>
      </x:c>
      <x:c r="P1259" s="52" t="n">
        <x:f>IFERROR((K1259/G1259)^(1/4)-1,"")</x:f>
        <x:v>0.024860811521811632</x:v>
      </x:c>
      <x:c r="Q1259" s="51" t="n">
        <x:v>4338</x:v>
      </x:c>
      <x:c r="R1259" s="52" t="n">
        <x:f>IFERROR(Q1259/K1259,"")</x:f>
        <x:v>0.1195436507936508</x:v>
      </x:c>
      <x:c r="S1259" s="53" t="n">
        <x:v>36434</x:v>
      </x:c>
      <x:c r="T1259" s="50" t="str">
        <x:v>EDINET_company_history</x:v>
      </x:c>
      <x:c r="U1259" s="50" t="str">
        <x:v>日本マスタートラスト信託銀行株式会社（信託口）</x:v>
      </x:c>
      <x:c r="V1259" s="54" t="n">
        <x:v>0.1254</x:v>
      </x:c>
      <x:c r="W1259" s="50" t="str">
        <x:v>橋本 亜希 / 坂 喜代憲</x:v>
      </x:c>
      <x:c r="X1259" s="50" t="b">
        <x:f>AND(COUNT(L1259:O1259)=4,L1259&gt;='設定'!$B$6,M1259&gt;='設定'!$B$6,N1259&gt;='設定'!$B$6,O1259&gt;='設定'!$B$6)</x:f>
        <x:v>0</x:v>
      </x:c>
      <x:c r="Y1259" s="50" t="b">
        <x:f>AND(COUNT(G1259:K1259)=5,P1259&gt;='設定'!$B$7)</x:f>
        <x:v>0</x:v>
      </x:c>
      <x:c r="Z1259" s="50" t="b">
        <x:f>AND(ISNUMBER(R1259),R1259&gt;='設定'!$B$8)</x:f>
        <x:v>1</x:v>
      </x:c>
      <x:c r="AA1259" s="50" t="b">
        <x:f>AND(ISNUMBER(S1259),S1259&gt;=DATE(YEAR('設定'!$B$10)-'設定'!$B$9,MONTH('設定'!$B$10),DAY('設定'!$B$10)))</x:f>
        <x:v>0</x:v>
      </x:c>
      <x:c r="AB1259" s="55" t="b">
        <x:v>0</x:v>
      </x:c>
      <x:c r="AC1259" s="55" t="b">
        <x:v>0</x:v>
      </x:c>
      <x:c r="AD1259" s="50" t="n">
        <x:f>IF(X1259,1,0)+IF(Z1259,1,0)+IF(AA1259,1,0)+IF(AB1259,1,0)</x:f>
        <x:v>1</x:v>
      </x:c>
      <x:c r="AE1259" s="50" t="n">
        <x:f>IF(Y1259,1,0)+IF(Z1259,1,0)+IF(AA1259,1,0)+IF(AB1259,1,0)</x:f>
        <x:v>1</x:v>
      </x:c>
      <x:c r="AF1259" s="50" t="n">
        <x:f>IF(Y1259,1,0)+IF(Z1259,1,0)+IF(AA1259,1,0)+IF(AC1259,1,0)</x:f>
        <x:v>1</x:v>
      </x:c>
      <x:c r="AG1259" s="53" t="n">
        <x:v>44348</x:v>
      </x:c>
      <x:c r="AH1259" s="50" t="str">
        <x:v>S100W3QL</x:v>
      </x:c>
      <x:c r="AI1259" s="50" t="str">
        <x:v>NetSalesSummaryOfBusinessResults</x:v>
      </x:c>
      <x:c r="AJ1259" s="50" t="str">
        <x:v>OperatingIncome</x:v>
      </x:c>
      <x:c r="AK1259" s="53" t="n">
        <x:v>45747</x:v>
      </x:c>
      <x:c r="AL1259" s="50" t="str">
        <x:v>365/365/365/366/365</x:v>
      </x:c>
      <x:c r="AM1259" s="51" t="n">
        <x:v>11939648</x:v>
      </x:c>
      <x:c r="AN1259" s="51" t="n">
        <x:v>7040</x:v>
      </x:c>
      <x:c r="AO1259" s="51" t="n">
        <x:f>IFERROR(AM1259*AN1259,"")</x:f>
        <x:v>84055121920</x:v>
      </x:c>
      <x:c r="AP1259" s="56" t="n">
        <x:f>IFERROR(AO1259/(K1259*1000000),"")</x:f>
        <x:v>2.3163338271604936</x:v>
      </x:c>
      <x:c r="AQ1259" s="57" t="n">
        <x:v>394872275</x:v>
      </x:c>
      <x:c r="AR1259" s="52" t="n">
        <x:v>0.2975095645974809</x:v>
      </x:c>
      <x:c r="AS1259" s="52" t="n">
        <x:v>-0.305719599403748</x:v>
      </x:c>
      <x:c r="AT1259" s="55" t="b">
        <x:v>1</x:v>
      </x:c>
      <x:c r="AU1259" s="50"/>
      <x:c r="AV1259" s="58" t="n">
        <x:v>0.2668288803937206</x:v>
      </x:c>
      <x:c r="AW1259" s="50" t="n">
        <x:v>501</x:v>
      </x:c>
      <x:c r="AX1259" s="50" t="str">
        <x:v>Core Moat</x:v>
      </x:c>
      <x:c r="AY1259" s="50" t="str">
        <x:v>目立つ機械的警告なし（定性確認は別途必要）</x:v>
      </x:c>
      <x:c r="AZ1259" s="59" t="str">
        <x:v>2025-06-26 14:00</x:v>
      </x:c>
      <x:c r="BA1259" s="53" t="n">
        <x:v>36434</x:v>
      </x:c>
      <x:c r="BB1259" s="50"/>
      <x:c r="BC1259" s="50"/>
      <x:c r="BD1259" s="50" t="str">
        <x:v>TOPIX Small 1</x:v>
      </x:c>
    </x:row>
    <x:row r="1260">
      <x:c r="A1260" s="50" t="n">
        <x:v>1259</x:v>
      </x:c>
      <x:c r="B1260" s="50" t="str">
        <x:v>9307</x:v>
      </x:c>
      <x:c r="C1260" s="50" t="str">
        <x:v>9307.T</x:v>
      </x:c>
      <x:c r="D1260" s="50" t="str">
        <x:v>Sugimura Warehouse Co.,Ltd.</x:v>
      </x:c>
      <x:c r="E1260" s="50" t="str">
        <x:v>Standard Market(Domestic)</x:v>
      </x:c>
      <x:c r="F1260" s="50" t="str">
        <x:v>Warehousing and Harbor Transportation Service</x:v>
      </x:c>
      <x:c r="G1260" s="51" t="n">
        <x:v>10204.536</x:v>
      </x:c>
      <x:c r="H1260" s="51" t="n">
        <x:v>10191.849</x:v>
      </x:c>
      <x:c r="I1260" s="51" t="n">
        <x:v>10553.918</x:v>
      </x:c>
      <x:c r="J1260" s="51" t="n">
        <x:v>10850.994</x:v>
      </x:c>
      <x:c r="K1260" s="51" t="n">
        <x:v>11235.479</x:v>
      </x:c>
      <x:c r="L1260" s="52" t="n">
        <x:f>IFERROR(H1260/G1260-1,"")</x:f>
        <x:v>-0.0012432706396449111</x:v>
      </x:c>
      <x:c r="M1260" s="52" t="n">
        <x:f>IFERROR(I1260/H1260-1,"")</x:f>
        <x:v>0.035525349718191324</x:v>
      </x:c>
      <x:c r="N1260" s="52" t="n">
        <x:f>IFERROR(J1260/I1260-1,"")</x:f>
        <x:v>0.028148408960539717</x:v>
      </x:c>
      <x:c r="O1260" s="52" t="n">
        <x:f>IFERROR(K1260/J1260-1,"")</x:f>
        <x:v>0.03543315939535119</x:v>
      </x:c>
      <x:c r="P1260" s="52" t="n">
        <x:f>IFERROR((K1260/G1260)^(1/4)-1,"")</x:f>
        <x:v>0.02435285580468527</x:v>
      </x:c>
      <x:c r="Q1260" s="51" t="n">
        <x:v>1366.271</x:v>
      </x:c>
      <x:c r="R1260" s="52" t="n">
        <x:f>IFERROR(Q1260/K1260,"")</x:f>
        <x:v>0.12160327120899786</x:v>
      </x:c>
      <x:c r="S1260" s="53" t="n">
        <x:v>18019</x:v>
      </x:c>
      <x:c r="T1260" s="50" t="str">
        <x:v>EDINET_company_history</x:v>
      </x:c>
      <x:c r="U1260" s="50" t="str">
        <x:v>野村プロパティーズ株式会社</x:v>
      </x:c>
      <x:c r="V1260" s="54" t="n">
        <x:v>0.461</x:v>
      </x:c>
      <x:c r="W1260" s="50" t="str">
        <x:v>福 山 漢 成 / 竹 谷 仁 彦</x:v>
      </x:c>
      <x:c r="X1260" s="50" t="b">
        <x:f>AND(COUNT(L1260:O1260)=4,L1260&gt;='設定'!$B$6,M1260&gt;='設定'!$B$6,N1260&gt;='設定'!$B$6,O1260&gt;='設定'!$B$6)</x:f>
        <x:v>0</x:v>
      </x:c>
      <x:c r="Y1260" s="50" t="b">
        <x:f>AND(COUNT(G1260:K1260)=5,P1260&gt;='設定'!$B$7)</x:f>
        <x:v>0</x:v>
      </x:c>
      <x:c r="Z1260" s="50" t="b">
        <x:f>AND(ISNUMBER(R1260),R1260&gt;='設定'!$B$8)</x:f>
        <x:v>1</x:v>
      </x:c>
      <x:c r="AA1260" s="50" t="b">
        <x:f>AND(ISNUMBER(S1260),S1260&gt;=DATE(YEAR('設定'!$B$10)-'設定'!$B$9,MONTH('設定'!$B$10),DAY('設定'!$B$10)))</x:f>
        <x:v>0</x:v>
      </x:c>
      <x:c r="AB1260" s="55" t="b">
        <x:v>0</x:v>
      </x:c>
      <x:c r="AC1260" s="55" t="b">
        <x:v>0</x:v>
      </x:c>
      <x:c r="AD1260" s="50" t="n">
        <x:f>IF(X1260,1,0)+IF(Z1260,1,0)+IF(AA1260,1,0)+IF(AB1260,1,0)</x:f>
        <x:v>1</x:v>
      </x:c>
      <x:c r="AE1260" s="50" t="n">
        <x:f>IF(Y1260,1,0)+IF(Z1260,1,0)+IF(AA1260,1,0)+IF(AB1260,1,0)</x:f>
        <x:v>1</x:v>
      </x:c>
      <x:c r="AF1260" s="50" t="n">
        <x:f>IF(Y1260,1,0)+IF(Z1260,1,0)+IF(AA1260,1,0)+IF(AC1260,1,0)</x:f>
        <x:v>1</x:v>
      </x:c>
      <x:c r="AG1260" s="53" t="n">
        <x:v>44348</x:v>
      </x:c>
      <x:c r="AH1260" s="50" t="str">
        <x:v>S100W0YZ</x:v>
      </x:c>
      <x:c r="AI1260" s="50" t="str">
        <x:v>OperatingRevenue1SummaryOfBusinessResults</x:v>
      </x:c>
      <x:c r="AJ1260" s="50" t="str">
        <x:v>OperatingIncome</x:v>
      </x:c>
      <x:c r="AK1260" s="53" t="n">
        <x:v>45747</x:v>
      </x:c>
      <x:c r="AL1260" s="50" t="str">
        <x:v>365/365/365/366/365</x:v>
      </x:c>
      <x:c r="AM1260" s="51" t="n">
        <x:v>16358010</x:v>
      </x:c>
      <x:c r="AN1260" s="51" t="n">
        <x:v>1006</x:v>
      </x:c>
      <x:c r="AO1260" s="51" t="n">
        <x:f>IFERROR(AM1260*AN1260,"")</x:f>
        <x:v>16456158060</x:v>
      </x:c>
      <x:c r="AP1260" s="56" t="n">
        <x:f>IFERROR(AO1260/(K1260*1000000),"")</x:f>
        <x:v>1.4646601235247736</x:v>
      </x:c>
      <x:c r="AQ1260" s="57" t="n">
        <x:v>12412300</x:v>
      </x:c>
      <x:c r="AR1260" s="52" t="n">
        <x:v>0.348295160864558</x:v>
      </x:c>
      <x:c r="AS1260" s="52" t="n">
        <x:v>-0.4301383853199633</x:v>
      </x:c>
      <x:c r="AT1260" s="55" t="b">
        <x:v>0</x:v>
      </x:c>
      <x:c r="AU1260" s="50" t="str">
        <x:v>low_liquidity</x:v>
      </x:c>
      <x:c r="AV1260" s="58" t="n">
        <x:v>-0.0312633915981231</x:v>
      </x:c>
      <x:c r="AW1260" s="50" t="n">
        <x:v>2125</x:v>
      </x:c>
      <x:c r="AX1260" s="50" t="str">
        <x:v>Core Moat</x:v>
      </x:c>
      <x:c r="AY1260" s="50" t="str">
        <x:v>既存適格性フィルター不通過: low_liquidity / 60日平均売買代金2,000万円未満</x:v>
      </x:c>
      <x:c r="AZ1260" s="59" t="str">
        <x:v>2025-06-25 10:57</x:v>
      </x:c>
      <x:c r="BA1260" s="53" t="n">
        <x:v>18019</x:v>
      </x:c>
      <x:c r="BB1260" s="50"/>
      <x:c r="BC1260" s="50"/>
      <x:c r="BD1260" s="50"/>
    </x:row>
    <x:row r="1261">
      <x:c r="A1261" s="50" t="n">
        <x:v>1260</x:v>
      </x:c>
      <x:c r="B1261" s="50" t="str">
        <x:v>5078</x:v>
      </x:c>
      <x:c r="C1261" s="50" t="str">
        <x:v>5078.T</x:v>
      </x:c>
      <x:c r="D1261" s="50" t="str">
        <x:v>CEL Corporation</x:v>
      </x:c>
      <x:c r="E1261" s="50" t="str">
        <x:v>Standard Market(Domestic)</x:v>
      </x:c>
      <x:c r="F1261" s="50" t="str">
        <x:v>Construction</x:v>
      </x:c>
      <x:c r="G1261" s="51" t="n">
        <x:v>18424.331</x:v>
      </x:c>
      <x:c r="H1261" s="51" t="n">
        <x:v>21375.099</x:v>
      </x:c>
      <x:c r="I1261" s="51" t="n">
        <x:v>23103.082</x:v>
      </x:c>
      <x:c r="J1261" s="51" t="n">
        <x:v>23922.327</x:v>
      </x:c>
      <x:c r="K1261" s="51" t="n">
        <x:v>20190.48</x:v>
      </x:c>
      <x:c r="L1261" s="52" t="n">
        <x:f>IFERROR(H1261/G1261-1,"")</x:f>
        <x:v>0.16015604582874676</x:v>
      </x:c>
      <x:c r="M1261" s="52" t="n">
        <x:f>IFERROR(I1261/H1261-1,"")</x:f>
        <x:v>0.08084093552034544</x:v>
      </x:c>
      <x:c r="N1261" s="52" t="n">
        <x:f>IFERROR(J1261/I1261-1,"")</x:f>
        <x:v>0.03546042038893349</x:v>
      </x:c>
      <x:c r="O1261" s="52" t="n">
        <x:f>IFERROR(K1261/J1261-1,"")</x:f>
        <x:v>-0.15599849462805193</x:v>
      </x:c>
      <x:c r="P1261" s="52" t="n">
        <x:f>IFERROR((K1261/G1261)^(1/4)-1,"")</x:f>
        <x:v>0.02314863485970786</x:v>
      </x:c>
      <x:c r="Q1261" s="51" t="n">
        <x:v>1692.216</x:v>
      </x:c>
      <x:c r="R1261" s="52" t="n">
        <x:f>IFERROR(Q1261/K1261,"")</x:f>
        <x:v>0.08381256909196809</x:v>
      </x:c>
      <x:c r="S1261" s="53" t="n">
        <x:v>44631</x:v>
      </x:c>
      <x:c r="T1261" s="50" t="str">
        <x:v>local_price_first_trade</x:v>
      </x:c>
      <x:c r="U1261" s="50" t="str">
        <x:v>株式会社ジェイコーポレーション</x:v>
      </x:c>
      <x:c r="V1261" s="54" t="n">
        <x:v>0.5786</x:v>
      </x:c>
      <x:c r="W1261" s="50" t="str">
        <x:v>山口 貴載</x:v>
      </x:c>
      <x:c r="X1261" s="50" t="b">
        <x:f>AND(COUNT(L1261:O1261)=4,L1261&gt;='設定'!$B$6,M1261&gt;='設定'!$B$6,N1261&gt;='設定'!$B$6,O1261&gt;='設定'!$B$6)</x:f>
        <x:v>0</x:v>
      </x:c>
      <x:c r="Y1261" s="50" t="b">
        <x:f>AND(COUNT(G1261:K1261)=5,P1261&gt;='設定'!$B$7)</x:f>
        <x:v>0</x:v>
      </x:c>
      <x:c r="Z1261" s="50" t="b">
        <x:f>AND(ISNUMBER(R1261),R1261&gt;='設定'!$B$8)</x:f>
        <x:v>0</x:v>
      </x:c>
      <x:c r="AA1261" s="50" t="b">
        <x:f>AND(ISNUMBER(S1261),S1261&gt;=DATE(YEAR('設定'!$B$10)-'設定'!$B$9,MONTH('設定'!$B$10),DAY('設定'!$B$10)))</x:f>
        <x:v>1</x:v>
      </x:c>
      <x:c r="AB1261" s="55" t="b">
        <x:v>0</x:v>
      </x:c>
      <x:c r="AC1261" s="55" t="b">
        <x:v>0</x:v>
      </x:c>
      <x:c r="AD1261" s="50" t="n">
        <x:f>IF(X1261,1,0)+IF(Z1261,1,0)+IF(AA1261,1,0)+IF(AB1261,1,0)</x:f>
        <x:v>1</x:v>
      </x:c>
      <x:c r="AE1261" s="50" t="n">
        <x:f>IF(Y1261,1,0)+IF(Z1261,1,0)+IF(AA1261,1,0)+IF(AB1261,1,0)</x:f>
        <x:v>1</x:v>
      </x:c>
      <x:c r="AF1261" s="50" t="n">
        <x:f>IF(Y1261,1,0)+IF(Z1261,1,0)+IF(AA1261,1,0)+IF(AC1261,1,0)</x:f>
        <x:v>1</x:v>
      </x:c>
      <x:c r="AG1261" s="53" t="n">
        <x:v>44631</x:v>
      </x:c>
      <x:c r="AH1261" s="50" t="str">
        <x:v>S100Y5GZ</x:v>
      </x:c>
      <x:c r="AI1261" s="50" t="str">
        <x:v>NetSalesSummaryOfBusinessResults</x:v>
      </x:c>
      <x:c r="AJ1261" s="50" t="str">
        <x:v>OperatingIncome</x:v>
      </x:c>
      <x:c r="AK1261" s="53" t="n">
        <x:v>46081</x:v>
      </x:c>
      <x:c r="AL1261" s="50" t="str">
        <x:v>365/365/366/365/365</x:v>
      </x:c>
      <x:c r="AM1261" s="51" t="n">
        <x:v>3466800</x:v>
      </x:c>
      <x:c r="AN1261" s="51" t="n">
        <x:v>4930</x:v>
      </x:c>
      <x:c r="AO1261" s="51" t="n">
        <x:f>IFERROR(AM1261*AN1261,"")</x:f>
        <x:v>17091324000</x:v>
      </x:c>
      <x:c r="AP1261" s="56" t="n">
        <x:f>IFERROR(AO1261/(K1261*1000000),"")</x:f>
        <x:v>0.8465040949992274</x:v>
      </x:c>
      <x:c r="AQ1261" s="57" t="n">
        <x:v>3266316.6666666665</x:v>
      </x:c>
      <x:c r="AR1261" s="52" t="n">
        <x:v>0.3094696344039555</x:v>
      </x:c>
      <x:c r="AS1261" s="52" t="n">
        <x:v>-0.2972349734888506</x:v>
      </x:c>
      <x:c r="AT1261" s="55" t="b">
        <x:v>0</x:v>
      </x:c>
      <x:c r="AU1261" s="50" t="str">
        <x:v>low_liquidity</x:v>
      </x:c>
      <x:c r="AV1261" s="58" t="n">
        <x:v>-0.1077082532132257</x:v>
      </x:c>
      <x:c r="AW1261" s="50" t="n">
        <x:v>2644</x:v>
      </x:c>
      <x:c r="AX1261" s="50" t="str">
        <x:v>Core Moat</x:v>
      </x:c>
      <x:c r="AY1261" s="50" t="str">
        <x:v>既存適格性フィルター不通過: low_liquidity / 60日平均売買代金2,000万円未満</x:v>
      </x:c>
      <x:c r="AZ1261" s="59" t="str">
        <x:v>2026-05-22 16:25</x:v>
      </x:c>
      <x:c r="BA1261" s="53" t="n">
        <x:v>44621</x:v>
      </x:c>
      <x:c r="BB1261" s="50"/>
      <x:c r="BC1261" s="50"/>
      <x:c r="BD1261" s="50"/>
    </x:row>
    <x:row r="1262">
      <x:c r="A1262" s="50" t="n">
        <x:v>1261</x:v>
      </x:c>
      <x:c r="B1262" s="50" t="str">
        <x:v>6678</x:v>
      </x:c>
      <x:c r="C1262" s="50" t="str">
        <x:v>6678.T</x:v>
      </x:c>
      <x:c r="D1262" s="50" t="str">
        <x:v>Techno Medica Co.,Ltd.</x:v>
      </x:c>
      <x:c r="E1262" s="50" t="str">
        <x:v>Standard Market(Domestic)</x:v>
      </x:c>
      <x:c r="F1262" s="50" t="str">
        <x:v>Electric Appliances</x:v>
      </x:c>
      <x:c r="G1262" s="51" t="n">
        <x:v>9040.115</x:v>
      </x:c>
      <x:c r="H1262" s="51" t="n">
        <x:v>9699.077</x:v>
      </x:c>
      <x:c r="I1262" s="51" t="n">
        <x:v>9367.586</x:v>
      </x:c>
      <x:c r="J1262" s="51" t="n">
        <x:v>10283.851</x:v>
      </x:c>
      <x:c r="K1262" s="51" t="n">
        <x:v>9905.864</x:v>
      </x:c>
      <x:c r="L1262" s="52" t="n">
        <x:f>IFERROR(H1262/G1262-1,"")</x:f>
        <x:v>0.07289309925814003</x:v>
      </x:c>
      <x:c r="M1262" s="52" t="n">
        <x:f>IFERROR(I1262/H1262-1,"")</x:f>
        <x:v>-0.034177582052395294</x:v>
      </x:c>
      <x:c r="N1262" s="52" t="n">
        <x:f>IFERROR(J1262/I1262-1,"")</x:f>
        <x:v>0.0978122858973487</x:v>
      </x:c>
      <x:c r="O1262" s="52" t="n">
        <x:f>IFERROR(K1262/J1262-1,"")</x:f>
        <x:v>-0.03675539445291465</x:v>
      </x:c>
      <x:c r="P1262" s="52" t="n">
        <x:f>IFERROR((K1262/G1262)^(1/4)-1,"")</x:f>
        <x:v>0.02312713139758915</x:v>
      </x:c>
      <x:c r="Q1262" s="51" t="n">
        <x:v>1300.389</x:v>
      </x:c>
      <x:c r="R1262" s="52" t="n">
        <x:f>IFERROR(Q1262/K1262,"")</x:f>
        <x:v>0.1312746672072219</x:v>
      </x:c>
      <x:c r="S1262" s="53" t="n">
        <x:v>38322</x:v>
      </x:c>
      <x:c r="T1262" s="50" t="str">
        <x:v>EDINET_company_history</x:v>
      </x:c>
      <x:c r="U1262" s="50" t="str">
        <x:v>株式会社オートニクス</x:v>
      </x:c>
      <x:c r="V1262" s="54" t="n">
        <x:v>0.1396</x:v>
      </x:c>
      <x:c r="W1262" s="50" t="str">
        <x:v>實吉 政知</x:v>
      </x:c>
      <x:c r="X1262" s="50" t="b">
        <x:f>AND(COUNT(L1262:O1262)=4,L1262&gt;='設定'!$B$6,M1262&gt;='設定'!$B$6,N1262&gt;='設定'!$B$6,O1262&gt;='設定'!$B$6)</x:f>
        <x:v>0</x:v>
      </x:c>
      <x:c r="Y1262" s="50" t="b">
        <x:f>AND(COUNT(G1262:K1262)=5,P1262&gt;='設定'!$B$7)</x:f>
        <x:v>0</x:v>
      </x:c>
      <x:c r="Z1262" s="50" t="b">
        <x:f>AND(ISNUMBER(R1262),R1262&gt;='設定'!$B$8)</x:f>
        <x:v>1</x:v>
      </x:c>
      <x:c r="AA1262" s="50" t="b">
        <x:f>AND(ISNUMBER(S1262),S1262&gt;=DATE(YEAR('設定'!$B$10)-'設定'!$B$9,MONTH('設定'!$B$10),DAY('設定'!$B$10)))</x:f>
        <x:v>0</x:v>
      </x:c>
      <x:c r="AB1262" s="55" t="b">
        <x:v>0</x:v>
      </x:c>
      <x:c r="AC1262" s="55" t="b">
        <x:v>0</x:v>
      </x:c>
      <x:c r="AD1262" s="50" t="n">
        <x:f>IF(X1262,1,0)+IF(Z1262,1,0)+IF(AA1262,1,0)+IF(AB1262,1,0)</x:f>
        <x:v>1</x:v>
      </x:c>
      <x:c r="AE1262" s="50" t="n">
        <x:f>IF(Y1262,1,0)+IF(Z1262,1,0)+IF(AA1262,1,0)+IF(AB1262,1,0)</x:f>
        <x:v>1</x:v>
      </x:c>
      <x:c r="AF1262" s="50" t="n">
        <x:f>IF(Y1262,1,0)+IF(Z1262,1,0)+IF(AA1262,1,0)+IF(AC1262,1,0)</x:f>
        <x:v>1</x:v>
      </x:c>
      <x:c r="AG1262" s="53" t="n">
        <x:v>44348</x:v>
      </x:c>
      <x:c r="AH1262" s="50" t="str">
        <x:v>S100W30O</x:v>
      </x:c>
      <x:c r="AI1262" s="50" t="str">
        <x:v>NetSalesSummaryOfBusinessResults</x:v>
      </x:c>
      <x:c r="AJ1262" s="50" t="str">
        <x:v>OperatingIncome</x:v>
      </x:c>
      <x:c r="AK1262" s="53" t="n">
        <x:v>45747</x:v>
      </x:c>
      <x:c r="AL1262" s="50" t="str">
        <x:v>365/365/365/366/365</x:v>
      </x:c>
      <x:c r="AM1262" s="51" t="n">
        <x:v>6928300</x:v>
      </x:c>
      <x:c r="AN1262" s="51" t="n">
        <x:v>1973</x:v>
      </x:c>
      <x:c r="AO1262" s="51" t="n">
        <x:f>IFERROR(AM1262*AN1262,"")</x:f>
        <x:v>13669535900</x:v>
      </x:c>
      <x:c r="AP1262" s="56" t="n">
        <x:f>IFERROR(AO1262/(K1262*1000000),"")</x:f>
        <x:v>1.3799438292308475</x:v>
      </x:c>
      <x:c r="AQ1262" s="57" t="n">
        <x:v>27208198.333333332</x:v>
      </x:c>
      <x:c r="AR1262" s="52" t="n">
        <x:v>0.2480245973581977</x:v>
      </x:c>
      <x:c r="AS1262" s="52" t="n">
        <x:v>-0.3542790346383264</x:v>
      </x:c>
      <x:c r="AT1262" s="55" t="b">
        <x:v>1</x:v>
      </x:c>
      <x:c r="AU1262" s="50"/>
      <x:c r="AV1262" s="58" t="n">
        <x:v>0.4345298565383303</x:v>
      </x:c>
      <x:c r="AW1262" s="50" t="n">
        <x:v>147</x:v>
      </x:c>
      <x:c r="AX1262" s="50" t="str">
        <x:v>Discovery</x:v>
      </x:c>
      <x:c r="AY1262" s="50" t="str">
        <x:v>目立つ機械的警告なし（定性確認は別途必要）</x:v>
      </x:c>
      <x:c r="AZ1262" s="59" t="str">
        <x:v>2025-06-24 11:20</x:v>
      </x:c>
      <x:c r="BA1262" s="53" t="n">
        <x:v>38322</x:v>
      </x:c>
      <x:c r="BB1262" s="50"/>
      <x:c r="BC1262" s="50"/>
      <x:c r="BD1262" s="50" t="str">
        <x:v>TOPIX Small 2</x:v>
      </x:c>
    </x:row>
    <x:row r="1263">
      <x:c r="A1263" s="50" t="n">
        <x:v>1262</x:v>
      </x:c>
      <x:c r="B1263" s="50" t="str">
        <x:v>9007</x:v>
      </x:c>
      <x:c r="C1263" s="50" t="str">
        <x:v>9007.T</x:v>
      </x:c>
      <x:c r="D1263" s="50" t="str">
        <x:v>Odakyu Electric Railway Co.,Ltd.</x:v>
      </x:c>
      <x:c r="E1263" s="50" t="str">
        <x:v>Prime Market (Domestic)</x:v>
      </x:c>
      <x:c r="F1263" s="50" t="str">
        <x:v>Land Transportation</x:v>
      </x:c>
      <x:c r="G1263" s="51" t="n">
        <x:v>385978</x:v>
      </x:c>
      <x:c r="H1263" s="51" t="n">
        <x:v>358753</x:v>
      </x:c>
      <x:c r="I1263" s="51" t="n">
        <x:v>395159</x:v>
      </x:c>
      <x:c r="J1263" s="51" t="n">
        <x:v>409837</x:v>
      </x:c>
      <x:c r="K1263" s="51" t="n">
        <x:v>422700</x:v>
      </x:c>
      <x:c r="L1263" s="52" t="n">
        <x:f>IFERROR(H1263/G1263-1,"")</x:f>
        <x:v>-0.0705351082186031</x:v>
      </x:c>
      <x:c r="M1263" s="52" t="n">
        <x:f>IFERROR(I1263/H1263-1,"")</x:f>
        <x:v>0.10147929076551265</x:v>
      </x:c>
      <x:c r="N1263" s="52" t="n">
        <x:f>IFERROR(J1263/I1263-1,"")</x:f>
        <x:v>0.03714454181734439</x:v>
      </x:c>
      <x:c r="O1263" s="52" t="n">
        <x:f>IFERROR(K1263/J1263-1,"")</x:f>
        <x:v>0.03138564844072156</x:v>
      </x:c>
      <x:c r="P1263" s="52" t="n">
        <x:f>IFERROR((K1263/G1263)^(1/4)-1,"")</x:f>
        <x:v>0.022980662074364</x:v>
      </x:c>
      <x:c r="Q1263" s="51" t="n">
        <x:v>51431</x:v>
      </x:c>
      <x:c r="R1263" s="52" t="n">
        <x:f>IFERROR(Q1263/K1263,"")</x:f>
        <x:v>0.12167258102673291</x:v>
      </x:c>
      <x:c r="S1263" s="53" t="n">
        <x:v>17685</x:v>
      </x:c>
      <x:c r="T1263" s="50" t="str">
        <x:v>EDINET_company_history</x:v>
      </x:c>
      <x:c r="U1263" s="50" t="str">
        <x:v>日本マスタートラスト信託銀行株式会社（信託口）</x:v>
      </x:c>
      <x:c r="V1263" s="54" t="n">
        <x:v>0.1552</x:v>
      </x:c>
      <x:c r="W1263" s="50" t="str">
        <x:v>星 野 晃 司 / 鈴 木 滋</x:v>
      </x:c>
      <x:c r="X1263" s="50" t="b">
        <x:f>AND(COUNT(L1263:O1263)=4,L1263&gt;='設定'!$B$6,M1263&gt;='設定'!$B$6,N1263&gt;='設定'!$B$6,O1263&gt;='設定'!$B$6)</x:f>
        <x:v>0</x:v>
      </x:c>
      <x:c r="Y1263" s="50" t="b">
        <x:f>AND(COUNT(G1263:K1263)=5,P1263&gt;='設定'!$B$7)</x:f>
        <x:v>0</x:v>
      </x:c>
      <x:c r="Z1263" s="50" t="b">
        <x:f>AND(ISNUMBER(R1263),R1263&gt;='設定'!$B$8)</x:f>
        <x:v>1</x:v>
      </x:c>
      <x:c r="AA1263" s="50" t="b">
        <x:f>AND(ISNUMBER(S1263),S1263&gt;=DATE(YEAR('設定'!$B$10)-'設定'!$B$9,MONTH('設定'!$B$10),DAY('設定'!$B$10)))</x:f>
        <x:v>0</x:v>
      </x:c>
      <x:c r="AB1263" s="55" t="b">
        <x:v>0</x:v>
      </x:c>
      <x:c r="AC1263" s="55" t="b">
        <x:v>0</x:v>
      </x:c>
      <x:c r="AD1263" s="50" t="n">
        <x:f>IF(X1263,1,0)+IF(Z1263,1,0)+IF(AA1263,1,0)+IF(AB1263,1,0)</x:f>
        <x:v>1</x:v>
      </x:c>
      <x:c r="AE1263" s="50" t="n">
        <x:f>IF(Y1263,1,0)+IF(Z1263,1,0)+IF(AA1263,1,0)+IF(AB1263,1,0)</x:f>
        <x:v>1</x:v>
      </x:c>
      <x:c r="AF1263" s="50" t="n">
        <x:f>IF(Y1263,1,0)+IF(Z1263,1,0)+IF(AA1263,1,0)+IF(AC1263,1,0)</x:f>
        <x:v>1</x:v>
      </x:c>
      <x:c r="AG1263" s="53" t="n">
        <x:v>44348</x:v>
      </x:c>
      <x:c r="AH1263" s="50" t="str">
        <x:v>S100W2L1</x:v>
      </x:c>
      <x:c r="AI1263" s="50" t="str">
        <x:v>OperatingRevenue1SummaryOfBusinessResults</x:v>
      </x:c>
      <x:c r="AJ1263" s="50" t="str">
        <x:v>OperatingIncome</x:v>
      </x:c>
      <x:c r="AK1263" s="53" t="n">
        <x:v>45747</x:v>
      </x:c>
      <x:c r="AL1263" s="50" t="str">
        <x:v>365/365/365/366/365</x:v>
      </x:c>
      <x:c r="AM1263" s="51" t="n">
        <x:v>343115517</x:v>
      </x:c>
      <x:c r="AN1263" s="51" t="n">
        <x:v>1599.5</x:v>
      </x:c>
      <x:c r="AO1263" s="51" t="n">
        <x:f>IFERROR(AM1263*AN1263,"")</x:f>
        <x:v>548813269441.5</x:v>
      </x:c>
      <x:c r="AP1263" s="56" t="n">
        <x:f>IFERROR(AO1263/(K1263*1000000),"")</x:f>
        <x:v>1.298351713843151</x:v>
      </x:c>
      <x:c r="AQ1263" s="57" t="n">
        <x:v>2139267193.3333333</x:v>
      </x:c>
      <x:c r="AR1263" s="52" t="n">
        <x:v>0.2469077709967096</x:v>
      </x:c>
      <x:c r="AS1263" s="52" t="n">
        <x:v>-0.550219884837028</x:v>
      </x:c>
      <x:c r="AT1263" s="55" t="b">
        <x:v>1</x:v>
      </x:c>
      <x:c r="AU1263" s="50"/>
      <x:c r="AV1263" s="58" t="n">
        <x:v>0.0371846542623659</x:v>
      </x:c>
      <x:c r="AW1263" s="50" t="n">
        <x:v>1596</x:v>
      </x:c>
      <x:c r="AX1263" s="50" t="str">
        <x:v>Core Moat</x:v>
      </x:c>
      <x:c r="AY1263" s="50" t="str">
        <x:v>目立つ機械的警告なし（定性確認は別途必要）</x:v>
      </x:c>
      <x:c r="AZ1263" s="59" t="str">
        <x:v>2025-06-27 15:38</x:v>
      </x:c>
      <x:c r="BA1263" s="53" t="n">
        <x:v>17685</x:v>
      </x:c>
      <x:c r="BB1263" s="50"/>
      <x:c r="BC1263" s="50"/>
      <x:c r="BD1263" s="50" t="str">
        <x:v>TOPIX Mid400</x:v>
      </x:c>
    </x:row>
    <x:row r="1264">
      <x:c r="A1264" s="50" t="n">
        <x:v>1263</x:v>
      </x:c>
      <x:c r="B1264" s="50" t="str">
        <x:v>2351</x:v>
      </x:c>
      <x:c r="C1264" s="50" t="str">
        <x:v>2351.T</x:v>
      </x:c>
      <x:c r="D1264" s="50" t="str">
        <x:v>ASJ INC.</x:v>
      </x:c>
      <x:c r="E1264" s="50" t="str">
        <x:v>Standard Market(Domestic)</x:v>
      </x:c>
      <x:c r="F1264" s="50" t="str">
        <x:v>Information &amp; Communication</x:v>
      </x:c>
      <x:c r="G1264" s="51" t="n">
        <x:v>2506.557</x:v>
      </x:c>
      <x:c r="H1264" s="51" t="n">
        <x:v>2491.28</x:v>
      </x:c>
      <x:c r="I1264" s="51" t="n">
        <x:v>2753.79</x:v>
      </x:c>
      <x:c r="J1264" s="51" t="n">
        <x:v>2846.964</x:v>
      </x:c>
      <x:c r="K1264" s="51" t="n">
        <x:v>2741.544</x:v>
      </x:c>
      <x:c r="L1264" s="52" t="n">
        <x:f>IFERROR(H1264/G1264-1,"")</x:f>
        <x:v>-0.0060948145204755555</x:v>
      </x:c>
      <x:c r="M1264" s="52" t="n">
        <x:f>IFERROR(I1264/H1264-1,"")</x:f>
        <x:v>0.10537153591727932</x:v>
      </x:c>
      <x:c r="N1264" s="52" t="n">
        <x:f>IFERROR(J1264/I1264-1,"")</x:f>
        <x:v>0.03383482400618787</x:v>
      </x:c>
      <x:c r="O1264" s="52" t="n">
        <x:f>IFERROR(K1264/J1264-1,"")</x:f>
        <x:v>-0.0370289192276404</x:v>
      </x:c>
      <x:c r="P1264" s="52" t="n">
        <x:f>IFERROR((K1264/G1264)^(1/4)-1,"")</x:f>
        <x:v>0.02265561877061595</x:v>
      </x:c>
      <x:c r="Q1264" s="51" t="n">
        <x:v>161.125</x:v>
      </x:c>
      <x:c r="R1264" s="52" t="n">
        <x:f>IFERROR(Q1264/K1264,"")</x:f>
        <x:v>0.05877162649951998</x:v>
      </x:c>
      <x:c r="S1264" s="53" t="n">
        <x:v>37622</x:v>
      </x:c>
      <x:c r="T1264" s="50" t="str">
        <x:v>EDINET_company_history</x:v>
      </x:c>
      <x:c r="U1264" s="50" t="str">
        <x:v>丸山 治昭</x:v>
      </x:c>
      <x:c r="V1264" s="54" t="n">
        <x:v>0.248</x:v>
      </x:c>
      <x:c r="W1264" s="50" t="str">
        <x:v>丸山 治昭 / 青木 邦哲 / 仁井 健友</x:v>
      </x:c>
      <x:c r="X1264" s="50" t="b">
        <x:f>AND(COUNT(L1264:O1264)=4,L1264&gt;='設定'!$B$6,M1264&gt;='設定'!$B$6,N1264&gt;='設定'!$B$6,O1264&gt;='設定'!$B$6)</x:f>
        <x:v>0</x:v>
      </x:c>
      <x:c r="Y1264" s="50" t="b">
        <x:f>AND(COUNT(G1264:K1264)=5,P1264&gt;='設定'!$B$7)</x:f>
        <x:v>0</x:v>
      </x:c>
      <x:c r="Z1264" s="50" t="b">
        <x:f>AND(ISNUMBER(R1264),R1264&gt;='設定'!$B$8)</x:f>
        <x:v>0</x:v>
      </x:c>
      <x:c r="AA1264" s="50" t="b">
        <x:f>AND(ISNUMBER(S1264),S1264&gt;=DATE(YEAR('設定'!$B$10)-'設定'!$B$9,MONTH('設定'!$B$10),DAY('設定'!$B$10)))</x:f>
        <x:v>0</x:v>
      </x:c>
      <x:c r="AB1264" s="55" t="b">
        <x:v>1</x:v>
      </x:c>
      <x:c r="AC1264" s="55" t="b">
        <x:v>1</x:v>
      </x:c>
      <x:c r="AD1264" s="50" t="n">
        <x:f>IF(X1264,1,0)+IF(Z1264,1,0)+IF(AA1264,1,0)+IF(AB1264,1,0)</x:f>
        <x:v>1</x:v>
      </x:c>
      <x:c r="AE1264" s="50" t="n">
        <x:f>IF(Y1264,1,0)+IF(Z1264,1,0)+IF(AA1264,1,0)+IF(AB1264,1,0)</x:f>
        <x:v>1</x:v>
      </x:c>
      <x:c r="AF1264" s="50" t="n">
        <x:f>IF(Y1264,1,0)+IF(Z1264,1,0)+IF(AA1264,1,0)+IF(AC1264,1,0)</x:f>
        <x:v>1</x:v>
      </x:c>
      <x:c r="AG1264" s="53" t="n">
        <x:v>44348</x:v>
      </x:c>
      <x:c r="AH1264" s="50" t="str">
        <x:v>S100W892</x:v>
      </x:c>
      <x:c r="AI1264" s="50" t="str">
        <x:v>RevenueIFRSSummaryOfBusinessResults</x:v>
      </x:c>
      <x:c r="AJ1264" s="50" t="str">
        <x:v>OperatingProfitLossIFRS</x:v>
      </x:c>
      <x:c r="AK1264" s="53" t="n">
        <x:v>45747</x:v>
      </x:c>
      <x:c r="AL1264" s="50" t="str">
        <x:v>365/365/365/366/365</x:v>
      </x:c>
      <x:c r="AM1264" s="51" t="n">
        <x:v>7951100</x:v>
      </x:c>
      <x:c r="AN1264" s="51" t="n">
        <x:v>370</x:v>
      </x:c>
      <x:c r="AO1264" s="51" t="n">
        <x:f>IFERROR(AM1264*AN1264,"")</x:f>
        <x:v>2941907000</x:v>
      </x:c>
      <x:c r="AP1264" s="56" t="n">
        <x:f>IFERROR(AO1264/(K1264*1000000),"")</x:f>
        <x:v>1.0730839993813706</x:v>
      </x:c>
      <x:c r="AQ1264" s="57" t="n">
        <x:v>15966476.666666666</x:v>
      </x:c>
      <x:c r="AR1264" s="52" t="n">
        <x:v>0.5409702247127346</x:v>
      </x:c>
      <x:c r="AS1264" s="52" t="n">
        <x:v>-0.834426580840542</x:v>
      </x:c>
      <x:c r="AT1264" s="55" t="b">
        <x:v>0</x:v>
      </x:c>
      <x:c r="AU1264" s="50" t="str">
        <x:v>low_liquidity</x:v>
      </x:c>
      <x:c r="AV1264" s="58" t="n">
        <x:v>-0.0396215868986738</x:v>
      </x:c>
      <x:c r="AW1264" s="50" t="n">
        <x:v>2187</x:v>
      </x:c>
      <x:c r="AX1264" s="50" t="str">
        <x:v>Transformation Moat</x:v>
      </x:c>
      <x:c r="AY1264" s="50" t="str">
        <x:v>既存適格性フィルター不通過: low_liquidity / 60日平均売買代金2,000万円未満 / ローカル5年最大下落率-60%以下</x:v>
      </x:c>
      <x:c r="AZ1264" s="59" t="str">
        <x:v>2025-06-27 10:56</x:v>
      </x:c>
      <x:c r="BA1264" s="53" t="n">
        <x:v>37622</x:v>
      </x:c>
      <x:c r="BB1264" s="50" t="str">
        <x:v>丸山 治昭</x:v>
      </x:c>
      <x:c r="BC1264" s="50"/>
      <x:c r="BD1264" s="50"/>
    </x:row>
    <x:row r="1265">
      <x:c r="A1265" s="50" t="n">
        <x:v>1264</x:v>
      </x:c>
      <x:c r="B1265" s="50" t="str">
        <x:v>3627</x:v>
      </x:c>
      <x:c r="C1265" s="50" t="str">
        <x:v>3627.T</x:v>
      </x:c>
      <x:c r="D1265" s="50" t="str">
        <x:v>TECMIRA HOLDINGS INC.</x:v>
      </x:c>
      <x:c r="E1265" s="50" t="str">
        <x:v>Standard Market(Domestic)</x:v>
      </x:c>
      <x:c r="F1265" s="50" t="str">
        <x:v>Information &amp; Communication</x:v>
      </x:c>
      <x:c r="G1265" s="51" t="n">
        <x:v>9550.536</x:v>
      </x:c>
      <x:c r="H1265" s="51" t="n">
        <x:v>8659.226</x:v>
      </x:c>
      <x:c r="I1265" s="51" t="n">
        <x:v>8736.684</x:v>
      </x:c>
      <x:c r="J1265" s="51" t="n">
        <x:v>11165.53</x:v>
      </x:c>
      <x:c r="K1265" s="51" t="n">
        <x:v>10405.091</x:v>
      </x:c>
      <x:c r="L1265" s="52" t="n">
        <x:f>IFERROR(H1265/G1265-1,"")</x:f>
        <x:v>-0.09332565208905552</x:v>
      </x:c>
      <x:c r="M1265" s="52" t="n">
        <x:f>IFERROR(I1265/H1265-1,"")</x:f>
        <x:v>0.00894514128629953</x:v>
      </x:c>
      <x:c r="N1265" s="52" t="n">
        <x:f>IFERROR(J1265/I1265-1,"")</x:f>
        <x:v>0.2780054766774216</x:v>
      </x:c>
      <x:c r="O1265" s="52" t="n">
        <x:f>IFERROR(K1265/J1265-1,"")</x:f>
        <x:v>-0.06810594750092469</x:v>
      </x:c>
      <x:c r="P1265" s="52" t="n">
        <x:f>IFERROR((K1265/G1265)^(1/4)-1,"")</x:f>
        <x:v>0.02165563378628943</x:v>
      </x:c>
      <x:c r="Q1265" s="51" t="n">
        <x:v>73.376</x:v>
      </x:c>
      <x:c r="R1265" s="52" t="n">
        <x:f>IFERROR(Q1265/K1265,"")</x:f>
        <x:v>0.007051932558783004</x:v>
      </x:c>
      <x:c r="S1265" s="53" t="n">
        <x:v>39569</x:v>
      </x:c>
      <x:c r="T1265" s="50" t="str">
        <x:v>EDINET_company_history</x:v>
      </x:c>
      <x:c r="U1265" s="50" t="str">
        <x:v>池田 昌史</x:v>
      </x:c>
      <x:c r="V1265" s="54" t="n">
        <x:v>0.1555</x:v>
      </x:c>
      <x:c r="W1265" s="50" t="str">
        <x:v>池田 昌史</x:v>
      </x:c>
      <x:c r="X1265" s="50" t="b">
        <x:f>AND(COUNT(L1265:O1265)=4,L1265&gt;='設定'!$B$6,M1265&gt;='設定'!$B$6,N1265&gt;='設定'!$B$6,O1265&gt;='設定'!$B$6)</x:f>
        <x:v>0</x:v>
      </x:c>
      <x:c r="Y1265" s="50" t="b">
        <x:f>AND(COUNT(G1265:K1265)=5,P1265&gt;='設定'!$B$7)</x:f>
        <x:v>0</x:v>
      </x:c>
      <x:c r="Z1265" s="50" t="b">
        <x:f>AND(ISNUMBER(R1265),R1265&gt;='設定'!$B$8)</x:f>
        <x:v>0</x:v>
      </x:c>
      <x:c r="AA1265" s="50" t="b">
        <x:f>AND(ISNUMBER(S1265),S1265&gt;=DATE(YEAR('設定'!$B$10)-'設定'!$B$9,MONTH('設定'!$B$10),DAY('設定'!$B$10)))</x:f>
        <x:v>0</x:v>
      </x:c>
      <x:c r="AB1265" s="55" t="b">
        <x:v>1</x:v>
      </x:c>
      <x:c r="AC1265" s="55" t="b">
        <x:v>1</x:v>
      </x:c>
      <x:c r="AD1265" s="50" t="n">
        <x:f>IF(X1265,1,0)+IF(Z1265,1,0)+IF(AA1265,1,0)+IF(AB1265,1,0)</x:f>
        <x:v>1</x:v>
      </x:c>
      <x:c r="AE1265" s="50" t="n">
        <x:f>IF(Y1265,1,0)+IF(Z1265,1,0)+IF(AA1265,1,0)+IF(AB1265,1,0)</x:f>
        <x:v>1</x:v>
      </x:c>
      <x:c r="AF1265" s="50" t="n">
        <x:f>IF(Y1265,1,0)+IF(Z1265,1,0)+IF(AA1265,1,0)+IF(AC1265,1,0)</x:f>
        <x:v>1</x:v>
      </x:c>
      <x:c r="AG1265" s="53" t="n">
        <x:v>44348</x:v>
      </x:c>
      <x:c r="AH1265" s="50" t="str">
        <x:v>S100Y74O</x:v>
      </x:c>
      <x:c r="AI1265" s="50" t="str">
        <x:v>NetSalesSummaryOfBusinessResults</x:v>
      </x:c>
      <x:c r="AJ1265" s="50" t="str">
        <x:v>OperatingIncome</x:v>
      </x:c>
      <x:c r="AK1265" s="53" t="n">
        <x:v>46081</x:v>
      </x:c>
      <x:c r="AL1265" s="50" t="str">
        <x:v>365/365/366/365/365</x:v>
      </x:c>
      <x:c r="AM1265" s="51" t="n">
        <x:v>12069600</x:v>
      </x:c>
      <x:c r="AN1265" s="51" t="n">
        <x:v>279</x:v>
      </x:c>
      <x:c r="AO1265" s="51" t="n">
        <x:f>IFERROR(AM1265*AN1265,"")</x:f>
        <x:v>3367418400</x:v>
      </x:c>
      <x:c r="AP1265" s="56" t="n">
        <x:f>IFERROR(AO1265/(K1265*1000000),"")</x:f>
        <x:v>0.32363180677612524</x:v>
      </x:c>
      <x:c r="AQ1265" s="57" t="n">
        <x:v>29072361.666666668</x:v>
      </x:c>
      <x:c r="AR1265" s="52" t="n">
        <x:v>0.4283291058385408</x:v>
      </x:c>
      <x:c r="AS1265" s="52" t="n">
        <x:v>-0.6382218505721271</x:v>
      </x:c>
      <x:c r="AT1265" s="55" t="b">
        <x:v>1</x:v>
      </x:c>
      <x:c r="AU1265" s="50"/>
      <x:c r="AV1265" s="58" t="n">
        <x:v>-0.1222793917632901</x:v>
      </x:c>
      <x:c r="AW1265" s="50" t="n">
        <x:v>2719</x:v>
      </x:c>
      <x:c r="AX1265" s="50" t="str">
        <x:v>Future Moat</x:v>
      </x:c>
      <x:c r="AY1265" s="50" t="str">
        <x:v>ローカル5年最大下落率-60%以下</x:v>
      </x:c>
      <x:c r="AZ1265" s="59" t="str">
        <x:v>2026-05-28 15:31</x:v>
      </x:c>
      <x:c r="BA1265" s="53" t="n">
        <x:v>39569</x:v>
      </x:c>
      <x:c r="BB1265" s="50" t="str">
        <x:v>池田 昌史</x:v>
      </x:c>
      <x:c r="BC1265" s="50"/>
      <x:c r="BD1265" s="50"/>
    </x:row>
    <x:row r="1266">
      <x:c r="A1266" s="50" t="n">
        <x:v>1265</x:v>
      </x:c>
      <x:c r="B1266" s="50" t="str">
        <x:v>3710</x:v>
      </x:c>
      <x:c r="C1266" s="50" t="str">
        <x:v>3710.T</x:v>
      </x:c>
      <x:c r="D1266" s="50" t="str">
        <x:v>Jorudan Co.,Ltd.</x:v>
      </x:c>
      <x:c r="E1266" s="50" t="str">
        <x:v>Standard Market(Domestic)</x:v>
      </x:c>
      <x:c r="F1266" s="50" t="str">
        <x:v>Information &amp; Communication</x:v>
      </x:c>
      <x:c r="G1266" s="51" t="n">
        <x:v>2610.149</x:v>
      </x:c>
      <x:c r="H1266" s="51" t="n">
        <x:v>2651.761</x:v>
      </x:c>
      <x:c r="I1266" s="51" t="n">
        <x:v>3004.958</x:v>
      </x:c>
      <x:c r="J1266" s="51" t="n">
        <x:v>2928.239</x:v>
      </x:c>
      <x:c r="K1266" s="51" t="n">
        <x:v>2834.256</x:v>
      </x:c>
      <x:c r="L1266" s="52" t="n">
        <x:f>IFERROR(H1266/G1266-1,"")</x:f>
        <x:v>0.01594238489833333</x:v>
      </x:c>
      <x:c r="M1266" s="52" t="n">
        <x:f>IFERROR(I1266/H1266-1,"")</x:f>
        <x:v>0.1331933760244608</x:v>
      </x:c>
      <x:c r="N1266" s="52" t="n">
        <x:f>IFERROR(J1266/I1266-1,"")</x:f>
        <x:v>-0.025530806087805558</x:v>
      </x:c>
      <x:c r="O1266" s="52" t="n">
        <x:f>IFERROR(K1266/J1266-1,"")</x:f>
        <x:v>-0.03209539931679084</x:v>
      </x:c>
      <x:c r="P1266" s="52" t="n">
        <x:f>IFERROR((K1266/G1266)^(1/4)-1,"")</x:f>
        <x:v>0.02080653993289161</x:v>
      </x:c>
      <x:c r="Q1266" s="51" t="n">
        <x:v>45.658</x:v>
      </x:c>
      <x:c r="R1266" s="52" t="n">
        <x:f>IFERROR(Q1266/K1266,"")</x:f>
        <x:v>0.016109342275362565</x:v>
      </x:c>
      <x:c r="S1266" s="53" t="n">
        <x:v>44348</x:v>
      </x:c>
      <x:c r="T1266" s="50" t="str">
        <x:v>not_identified_before_local_window</x:v>
      </x:c>
      <x:c r="U1266" s="50" t="str">
        <x:v>佐 藤 俊 和</x:v>
      </x:c>
      <x:c r="V1266" s="54" t="n">
        <x:v>0.5152</x:v>
      </x:c>
      <x:c r="W1266" s="50" t="str">
        <x:v>佐 藤 俊 和</x:v>
      </x:c>
      <x:c r="X1266" s="50" t="b">
        <x:f>AND(COUNT(L1266:O1266)=4,L1266&gt;='設定'!$B$6,M1266&gt;='設定'!$B$6,N1266&gt;='設定'!$B$6,O1266&gt;='設定'!$B$6)</x:f>
        <x:v>0</x:v>
      </x:c>
      <x:c r="Y1266" s="50" t="b">
        <x:f>AND(COUNT(G1266:K1266)=5,P1266&gt;='設定'!$B$7)</x:f>
        <x:v>0</x:v>
      </x:c>
      <x:c r="Z1266" s="50" t="b">
        <x:f>AND(ISNUMBER(R1266),R1266&gt;='設定'!$B$8)</x:f>
        <x:v>0</x:v>
      </x:c>
      <x:c r="AA1266" s="50" t="b">
        <x:f>AND(ISNUMBER(S1266),S1266&gt;=DATE(YEAR('設定'!$B$10)-'設定'!$B$9,MONTH('設定'!$B$10),DAY('設定'!$B$10)))</x:f>
        <x:v>0</x:v>
      </x:c>
      <x:c r="AB1266" s="55" t="b">
        <x:v>1</x:v>
      </x:c>
      <x:c r="AC1266" s="55" t="b">
        <x:v>1</x:v>
      </x:c>
      <x:c r="AD1266" s="50" t="n">
        <x:f>IF(X1266,1,0)+IF(Z1266,1,0)+IF(AA1266,1,0)+IF(AB1266,1,0)</x:f>
        <x:v>1</x:v>
      </x:c>
      <x:c r="AE1266" s="50" t="n">
        <x:f>IF(Y1266,1,0)+IF(Z1266,1,0)+IF(AA1266,1,0)+IF(AB1266,1,0)</x:f>
        <x:v>1</x:v>
      </x:c>
      <x:c r="AF1266" s="50" t="n">
        <x:f>IF(Y1266,1,0)+IF(Z1266,1,0)+IF(AA1266,1,0)+IF(AC1266,1,0)</x:f>
        <x:v>1</x:v>
      </x:c>
      <x:c r="AG1266" s="53" t="n">
        <x:v>44348</x:v>
      </x:c>
      <x:c r="AH1266" s="50" t="str">
        <x:v>S100XDG9</x:v>
      </x:c>
      <x:c r="AI1266" s="50" t="str">
        <x:v>NetSalesSummaryOfBusinessResults</x:v>
      </x:c>
      <x:c r="AJ1266" s="50" t="str">
        <x:v>OperatingIncome</x:v>
      </x:c>
      <x:c r="AK1266" s="53" t="n">
        <x:v>45930</x:v>
      </x:c>
      <x:c r="AL1266" s="50" t="str">
        <x:v>365/365/365/366/365</x:v>
      </x:c>
      <x:c r="AM1266" s="51" t="n">
        <x:v>5100800</x:v>
      </x:c>
      <x:c r="AN1266" s="51" t="n">
        <x:v>612</x:v>
      </x:c>
      <x:c r="AO1266" s="51" t="n">
        <x:f>IFERROR(AM1266*AN1266,"")</x:f>
        <x:v>3121689600</x:v>
      </x:c>
      <x:c r="AP1266" s="56" t="n">
        <x:f>IFERROR(AO1266/(K1266*1000000),"")</x:f>
        <x:v>1.1014141277287584</x:v>
      </x:c>
      <x:c r="AQ1266" s="57" t="n">
        <x:v>14333583.333333334</x:v>
      </x:c>
      <x:c r="AR1266" s="52" t="n">
        <x:v>0.173775602374013</x:v>
      </x:c>
      <x:c r="AS1266" s="52" t="n">
        <x:v>-0.3649050685045333</x:v>
      </x:c>
      <x:c r="AT1266" s="55" t="b">
        <x:v>0</x:v>
      </x:c>
      <x:c r="AU1266" s="50" t="str">
        <x:v>low_liquidity</x:v>
      </x:c>
      <x:c r="AV1266" s="58" t="n">
        <x:v>0.2068951617403696</x:v>
      </x:c>
      <x:c r="AW1266" s="50" t="n">
        <x:v>680</x:v>
      </x:c>
      <x:c r="AX1266" s="50" t="str">
        <x:v>Discovery</x:v>
      </x:c>
      <x:c r="AY1266" s="50" t="str">
        <x:v>既存適格性フィルター不通過: low_liquidity / 60日平均売買代金2,000万円未満</x:v>
      </x:c>
      <x:c r="AZ1266" s="59" t="str">
        <x:v>2025-12-26 15:00</x:v>
      </x:c>
      <x:c r="BA1266" s="53"/>
      <x:c r="BB1266" s="50" t="str">
        <x:v>佐 藤 俊 和</x:v>
      </x:c>
      <x:c r="BC1266" s="50"/>
      <x:c r="BD1266" s="50"/>
    </x:row>
    <x:row r="1267">
      <x:c r="A1267" s="50" t="n">
        <x:v>1266</x:v>
      </x:c>
      <x:c r="B1267" s="50" t="str">
        <x:v>9948</x:v>
      </x:c>
      <x:c r="C1267" s="50" t="str">
        <x:v>9948.T</x:v>
      </x:c>
      <x:c r="D1267" s="50" t="str">
        <x:v>ARCS COMPANY,LIMITED</x:v>
      </x:c>
      <x:c r="E1267" s="50" t="str">
        <x:v>Prime Market (Domestic)</x:v>
      </x:c>
      <x:c r="F1267" s="50" t="str">
        <x:v>Retail Trade</x:v>
      </x:c>
      <x:c r="G1267" s="51" t="n">
        <x:v>577568</x:v>
      </x:c>
      <x:c r="H1267" s="51" t="n">
        <x:v>566209</x:v>
      </x:c>
      <x:c r="I1267" s="51" t="n">
        <x:v>591557</x:v>
      </x:c>
      <x:c r="J1267" s="51" t="n">
        <x:v>608284</x:v>
      </x:c>
      <x:c r="K1267" s="51" t="n">
        <x:v>626957</x:v>
      </x:c>
      <x:c r="L1267" s="52" t="n">
        <x:f>IFERROR(H1267/G1267-1,"")</x:f>
        <x:v>-0.019666948307385468</x:v>
      </x:c>
      <x:c r="M1267" s="52" t="n">
        <x:f>IFERROR(I1267/H1267-1,"")</x:f>
        <x:v>0.04476792138591934</x:v>
      </x:c>
      <x:c r="N1267" s="52" t="n">
        <x:f>IFERROR(J1267/I1267-1,"")</x:f>
        <x:v>0.028276226973900975</x:v>
      </x:c>
      <x:c r="O1267" s="52" t="n">
        <x:f>IFERROR(K1267/J1267-1,"")</x:f>
        <x:v>0.03069783193376785</x:v>
      </x:c>
      <x:c r="P1267" s="52" t="n">
        <x:f>IFERROR((K1267/G1267)^(1/4)-1,"")</x:f>
        <x:v>0.02072477974481468</x:v>
      </x:c>
      <x:c r="Q1267" s="51" t="n">
        <x:v>17632</x:v>
      </x:c>
      <x:c r="R1267" s="52" t="n">
        <x:f>IFERROR(Q1267/K1267,"")</x:f>
        <x:v>0.028123140821459846</x:v>
      </x:c>
      <x:c r="S1267" s="53" t="n">
        <x:v>38047</x:v>
      </x:c>
      <x:c r="T1267" s="50" t="str">
        <x:v>EDINET_company_history</x:v>
      </x:c>
      <x:c r="U1267" s="50" t="str">
        <x:v>横山 清</x:v>
      </x:c>
      <x:c r="V1267" s="54" t="n">
        <x:v>0.0571</x:v>
      </x:c>
      <x:c r="W1267" s="50" t="str">
        <x:v>横山 清 / 猫宮 一久</x:v>
      </x:c>
      <x:c r="X1267" s="50" t="b">
        <x:f>AND(COUNT(L1267:O1267)=4,L1267&gt;='設定'!$B$6,M1267&gt;='設定'!$B$6,N1267&gt;='設定'!$B$6,O1267&gt;='設定'!$B$6)</x:f>
        <x:v>0</x:v>
      </x:c>
      <x:c r="Y1267" s="50" t="b">
        <x:f>AND(COUNT(G1267:K1267)=5,P1267&gt;='設定'!$B$7)</x:f>
        <x:v>0</x:v>
      </x:c>
      <x:c r="Z1267" s="50" t="b">
        <x:f>AND(ISNUMBER(R1267),R1267&gt;='設定'!$B$8)</x:f>
        <x:v>0</x:v>
      </x:c>
      <x:c r="AA1267" s="50" t="b">
        <x:f>AND(ISNUMBER(S1267),S1267&gt;=DATE(YEAR('設定'!$B$10)-'設定'!$B$9,MONTH('設定'!$B$10),DAY('設定'!$B$10)))</x:f>
        <x:v>0</x:v>
      </x:c>
      <x:c r="AB1267" s="55" t="b">
        <x:v>1</x:v>
      </x:c>
      <x:c r="AC1267" s="55" t="b">
        <x:v>1</x:v>
      </x:c>
      <x:c r="AD1267" s="50" t="n">
        <x:f>IF(X1267,1,0)+IF(Z1267,1,0)+IF(AA1267,1,0)+IF(AB1267,1,0)</x:f>
        <x:v>1</x:v>
      </x:c>
      <x:c r="AE1267" s="50" t="n">
        <x:f>IF(Y1267,1,0)+IF(Z1267,1,0)+IF(AA1267,1,0)+IF(AB1267,1,0)</x:f>
        <x:v>1</x:v>
      </x:c>
      <x:c r="AF1267" s="50" t="n">
        <x:f>IF(Y1267,1,0)+IF(Z1267,1,0)+IF(AA1267,1,0)+IF(AC1267,1,0)</x:f>
        <x:v>1</x:v>
      </x:c>
      <x:c r="AG1267" s="53" t="n">
        <x:v>44348</x:v>
      </x:c>
      <x:c r="AH1267" s="50" t="str">
        <x:v>S100Y640</x:v>
      </x:c>
      <x:c r="AI1267" s="50" t="str">
        <x:v>NetSalesSummaryOfBusinessResults</x:v>
      </x:c>
      <x:c r="AJ1267" s="50" t="str">
        <x:v>OperatingIncome</x:v>
      </x:c>
      <x:c r="AK1267" s="53" t="n">
        <x:v>46081</x:v>
      </x:c>
      <x:c r="AL1267" s="50" t="str">
        <x:v>365/365/366/365/365</x:v>
      </x:c>
      <x:c r="AM1267" s="51" t="n">
        <x:v>53278468</x:v>
      </x:c>
      <x:c r="AN1267" s="51" t="n">
        <x:v>3225</x:v>
      </x:c>
      <x:c r="AO1267" s="51" t="n">
        <x:f>IFERROR(AM1267*AN1267,"")</x:f>
        <x:v>171823059300</x:v>
      </x:c>
      <x:c r="AP1267" s="56" t="n">
        <x:f>IFERROR(AO1267/(K1267*1000000),"")</x:f>
        <x:v>0.2740587620841621</x:v>
      </x:c>
      <x:c r="AQ1267" s="57" t="n">
        <x:v>274269908.3333333</x:v>
      </x:c>
      <x:c r="AR1267" s="52" t="n">
        <x:v>0.1902449905639492</x:v>
      </x:c>
      <x:c r="AS1267" s="52" t="n">
        <x:v>-0.2506870924506423</x:v>
      </x:c>
      <x:c r="AT1267" s="55" t="b">
        <x:v>1</x:v>
      </x:c>
      <x:c r="AU1267" s="50"/>
      <x:c r="AV1267" s="58" t="n">
        <x:v>0.0001120394071052</x:v>
      </x:c>
      <x:c r="AW1267" s="50" t="n">
        <x:v>1867</x:v>
      </x:c>
      <x:c r="AX1267" s="50" t="str">
        <x:v>Core Moat</x:v>
      </x:c>
      <x:c r="AY1267" s="50" t="str">
        <x:v>目立つ機械的警告なし（定性確認は別途必要）</x:v>
      </x:c>
      <x:c r="AZ1267" s="59" t="str">
        <x:v>2026-05-25 15:50</x:v>
      </x:c>
      <x:c r="BA1267" s="53" t="n">
        <x:v>38047</x:v>
      </x:c>
      <x:c r="BB1267" s="50" t="str">
        <x:v>横山 清</x:v>
      </x:c>
      <x:c r="BC1267" s="50"/>
      <x:c r="BD1267" s="50" t="str">
        <x:v>TOPIX Small 1</x:v>
      </x:c>
    </x:row>
    <x:row r="1268">
      <x:c r="A1268" s="50" t="n">
        <x:v>1267</x:v>
      </x:c>
      <x:c r="B1268" s="50" t="str">
        <x:v>7463</x:v>
      </x:c>
      <x:c r="C1268" s="50" t="str">
        <x:v>7463.T</x:v>
      </x:c>
      <x:c r="D1268" s="50" t="str">
        <x:v>ADVAN GROUP CO.,LTD.</x:v>
      </x:c>
      <x:c r="E1268" s="50" t="str">
        <x:v>Standard Market(Domestic)</x:v>
      </x:c>
      <x:c r="F1268" s="50" t="str">
        <x:v>Retail Trade</x:v>
      </x:c>
      <x:c r="G1268" s="51" t="n">
        <x:v>17089.556</x:v>
      </x:c>
      <x:c r="H1268" s="51" t="n">
        <x:v>17566.51</x:v>
      </x:c>
      <x:c r="I1268" s="51" t="n">
        <x:v>20399.618</x:v>
      </x:c>
      <x:c r="J1268" s="51" t="n">
        <x:v>20302.922</x:v>
      </x:c>
      <x:c r="K1268" s="51" t="n">
        <x:v>18518.822</x:v>
      </x:c>
      <x:c r="L1268" s="52" t="n">
        <x:f>IFERROR(H1268/G1268-1,"")</x:f>
        <x:v>0.027909092547518277</x:v>
      </x:c>
      <x:c r="M1268" s="52" t="n">
        <x:f>IFERROR(I1268/H1268-1,"")</x:f>
        <x:v>0.1612789336071878</x:v>
      </x:c>
      <x:c r="N1268" s="52" t="n">
        <x:f>IFERROR(J1268/I1268-1,"")</x:f>
        <x:v>-0.004740088760485595</x:v>
      </x:c>
      <x:c r="O1268" s="52" t="n">
        <x:f>IFERROR(K1268/J1268-1,"")</x:f>
        <x:v>-0.08787405083859356</x:v>
      </x:c>
      <x:c r="P1268" s="52" t="n">
        <x:f>IFERROR((K1268/G1268)^(1/4)-1,"")</x:f>
        <x:v>0.020282985823736333</x:v>
      </x:c>
      <x:c r="Q1268" s="51" t="n">
        <x:v>3150.996</x:v>
      </x:c>
      <x:c r="R1268" s="52" t="n">
        <x:f>IFERROR(Q1268/K1268,"")</x:f>
        <x:v>0.1701509955654847</x:v>
      </x:c>
      <x:c r="S1268" s="53" t="n">
        <x:v>36586</x:v>
      </x:c>
      <x:c r="T1268" s="50" t="str">
        <x:v>EDINET_company_history</x:v>
      </x:c>
      <x:c r="U1268" s="50" t="str">
        <x:v>株式会社不二総業</x:v>
      </x:c>
      <x:c r="V1268" s="54" t="n">
        <x:v>0.4717</x:v>
      </x:c>
      <x:c r="W1268" s="50" t="str">
        <x:v>末 次 廣 明 / 山 形 朋 道</x:v>
      </x:c>
      <x:c r="X1268" s="50" t="b">
        <x:f>AND(COUNT(L1268:O1268)=4,L1268&gt;='設定'!$B$6,M1268&gt;='設定'!$B$6,N1268&gt;='設定'!$B$6,O1268&gt;='設定'!$B$6)</x:f>
        <x:v>0</x:v>
      </x:c>
      <x:c r="Y1268" s="50" t="b">
        <x:f>AND(COUNT(G1268:K1268)=5,P1268&gt;='設定'!$B$7)</x:f>
        <x:v>0</x:v>
      </x:c>
      <x:c r="Z1268" s="50" t="b">
        <x:f>AND(ISNUMBER(R1268),R1268&gt;='設定'!$B$8)</x:f>
        <x:v>1</x:v>
      </x:c>
      <x:c r="AA1268" s="50" t="b">
        <x:f>AND(ISNUMBER(S1268),S1268&gt;=DATE(YEAR('設定'!$B$10)-'設定'!$B$9,MONTH('設定'!$B$10),DAY('設定'!$B$10)))</x:f>
        <x:v>0</x:v>
      </x:c>
      <x:c r="AB1268" s="55" t="b">
        <x:v>0</x:v>
      </x:c>
      <x:c r="AC1268" s="55" t="b">
        <x:v>0</x:v>
      </x:c>
      <x:c r="AD1268" s="50" t="n">
        <x:f>IF(X1268,1,0)+IF(Z1268,1,0)+IF(AA1268,1,0)+IF(AB1268,1,0)</x:f>
        <x:v>1</x:v>
      </x:c>
      <x:c r="AE1268" s="50" t="n">
        <x:f>IF(Y1268,1,0)+IF(Z1268,1,0)+IF(AA1268,1,0)+IF(AB1268,1,0)</x:f>
        <x:v>1</x:v>
      </x:c>
      <x:c r="AF1268" s="50" t="n">
        <x:f>IF(Y1268,1,0)+IF(Z1268,1,0)+IF(AA1268,1,0)+IF(AC1268,1,0)</x:f>
        <x:v>1</x:v>
      </x:c>
      <x:c r="AG1268" s="53" t="n">
        <x:v>44348</x:v>
      </x:c>
      <x:c r="AH1268" s="50" t="str">
        <x:v>S100W8K6</x:v>
      </x:c>
      <x:c r="AI1268" s="50" t="str">
        <x:v>NetSalesSummaryOfBusinessResults</x:v>
      </x:c>
      <x:c r="AJ1268" s="50" t="str">
        <x:v>OperatingIncome</x:v>
      </x:c>
      <x:c r="AK1268" s="53" t="n">
        <x:v>45747</x:v>
      </x:c>
      <x:c r="AL1268" s="50" t="str">
        <x:v>365/365/365/366/365</x:v>
      </x:c>
      <x:c r="AM1268" s="51" t="n">
        <x:v>35521992</x:v>
      </x:c>
      <x:c r="AN1268" s="51" t="n">
        <x:v>900</x:v>
      </x:c>
      <x:c r="AO1268" s="51" t="n">
        <x:f>IFERROR(AM1268*AN1268,"")</x:f>
        <x:v>31969792800</x:v>
      </x:c>
      <x:c r="AP1268" s="56" t="n">
        <x:f>IFERROR(AO1268/(K1268*1000000),"")</x:f>
        <x:v>1.7263405199315593</x:v>
      </x:c>
      <x:c r="AQ1268" s="57" t="n">
        <x:v>45974796.666666664</x:v>
      </x:c>
      <x:c r="AR1268" s="52" t="n">
        <x:v>0.231389762851562</x:v>
      </x:c>
      <x:c r="AS1268" s="52" t="n">
        <x:v>-0.3866019045165371</x:v>
      </x:c>
      <x:c r="AT1268" s="55" t="b">
        <x:v>1</x:v>
      </x:c>
      <x:c r="AU1268" s="50"/>
      <x:c r="AV1268" s="58" t="n">
        <x:v>0.0241467046337377</x:v>
      </x:c>
      <x:c r="AW1268" s="50" t="n">
        <x:v>1690</x:v>
      </x:c>
      <x:c r="AX1268" s="50" t="str">
        <x:v>Discovery</x:v>
      </x:c>
      <x:c r="AY1268" s="50" t="str">
        <x:v>目立つ機械的警告なし（定性確認は別途必要）</x:v>
      </x:c>
      <x:c r="AZ1268" s="59" t="str">
        <x:v>2025-06-27 13:53</x:v>
      </x:c>
      <x:c r="BA1268" s="53" t="n">
        <x:v>36586</x:v>
      </x:c>
      <x:c r="BB1268" s="50"/>
      <x:c r="BC1268" s="50"/>
      <x:c r="BD1268" s="50" t="str">
        <x:v>TOPIX Small 2</x:v>
      </x:c>
    </x:row>
    <x:row r="1269">
      <x:c r="A1269" s="50" t="n">
        <x:v>1268</x:v>
      </x:c>
      <x:c r="B1269" s="50" t="str">
        <x:v>4686</x:v>
      </x:c>
      <x:c r="C1269" s="50" t="str">
        <x:v>4686.T</x:v>
      </x:c>
      <x:c r="D1269" s="50" t="str">
        <x:v>JUSTSYSTEMS CORPORATION</x:v>
      </x:c>
      <x:c r="E1269" s="50" t="str">
        <x:v>Prime Market (Domestic)</x:v>
      </x:c>
      <x:c r="F1269" s="50" t="str">
        <x:v>Information &amp; Communication</x:v>
      </x:c>
      <x:c r="G1269" s="51" t="n">
        <x:v>41174</x:v>
      </x:c>
      <x:c r="H1269" s="51" t="n">
        <x:v>41676</x:v>
      </x:c>
      <x:c r="I1269" s="51" t="n">
        <x:v>41950</x:v>
      </x:c>
      <x:c r="J1269" s="51" t="n">
        <x:v>40985</x:v>
      </x:c>
      <x:c r="K1269" s="51" t="n">
        <x:v>44551</x:v>
      </x:c>
      <x:c r="L1269" s="52" t="n">
        <x:f>IFERROR(H1269/G1269-1,"")</x:f>
        <x:v>0.012192160101034633</x:v>
      </x:c>
      <x:c r="M1269" s="52" t="n">
        <x:f>IFERROR(I1269/H1269-1,"")</x:f>
        <x:v>0.006574527305883482</x:v>
      </x:c>
      <x:c r="N1269" s="52" t="n">
        <x:f>IFERROR(J1269/I1269-1,"")</x:f>
        <x:v>-0.023003575685339728</x:v>
      </x:c>
      <x:c r="O1269" s="52" t="n">
        <x:f>IFERROR(K1269/J1269-1,"")</x:f>
        <x:v>0.08700744174698061</x:v>
      </x:c>
      <x:c r="P1269" s="52" t="n">
        <x:f>IFERROR((K1269/G1269)^(1/4)-1,"")</x:f>
        <x:v>0.0199023656785271</x:v>
      </x:c>
      <x:c r="Q1269" s="51" t="n">
        <x:v>18034</x:v>
      </x:c>
      <x:c r="R1269" s="52" t="n">
        <x:f>IFERROR(Q1269/K1269,"")</x:f>
        <x:v>0.4047945051738457</x:v>
      </x:c>
      <x:c r="S1269" s="53" t="n">
        <x:v>41671</x:v>
      </x:c>
      <x:c r="T1269" s="50" t="str">
        <x:v>EDINET_company_history</x:v>
      </x:c>
      <x:c r="U1269" s="50" t="str">
        <x:v>株式会社キーエンス</x:v>
      </x:c>
      <x:c r="V1269" s="54" t="n">
        <x:v>0.4396</x:v>
      </x:c>
      <x:c r="W1269" s="50" t="str">
        <x:v>関灘 恭太郎</x:v>
      </x:c>
      <x:c r="X1269" s="50" t="b">
        <x:f>AND(COUNT(L1269:O1269)=4,L1269&gt;='設定'!$B$6,M1269&gt;='設定'!$B$6,N1269&gt;='設定'!$B$6,O1269&gt;='設定'!$B$6)</x:f>
        <x:v>0</x:v>
      </x:c>
      <x:c r="Y1269" s="50" t="b">
        <x:f>AND(COUNT(G1269:K1269)=5,P1269&gt;='設定'!$B$7)</x:f>
        <x:v>0</x:v>
      </x:c>
      <x:c r="Z1269" s="50" t="b">
        <x:f>AND(ISNUMBER(R1269),R1269&gt;='設定'!$B$8)</x:f>
        <x:v>1</x:v>
      </x:c>
      <x:c r="AA1269" s="50" t="b">
        <x:f>AND(ISNUMBER(S1269),S1269&gt;=DATE(YEAR('設定'!$B$10)-'設定'!$B$9,MONTH('設定'!$B$10),DAY('設定'!$B$10)))</x:f>
        <x:v>0</x:v>
      </x:c>
      <x:c r="AB1269" s="55" t="b">
        <x:v>0</x:v>
      </x:c>
      <x:c r="AC1269" s="55" t="b">
        <x:v>0</x:v>
      </x:c>
      <x:c r="AD1269" s="50" t="n">
        <x:f>IF(X1269,1,0)+IF(Z1269,1,0)+IF(AA1269,1,0)+IF(AB1269,1,0)</x:f>
        <x:v>1</x:v>
      </x:c>
      <x:c r="AE1269" s="50" t="n">
        <x:f>IF(Y1269,1,0)+IF(Z1269,1,0)+IF(AA1269,1,0)+IF(AB1269,1,0)</x:f>
        <x:v>1</x:v>
      </x:c>
      <x:c r="AF1269" s="50" t="n">
        <x:f>IF(Y1269,1,0)+IF(Z1269,1,0)+IF(AA1269,1,0)+IF(AC1269,1,0)</x:f>
        <x:v>1</x:v>
      </x:c>
      <x:c r="AG1269" s="53" t="n">
        <x:v>44348</x:v>
      </x:c>
      <x:c r="AH1269" s="50" t="str">
        <x:v>S100W3BD</x:v>
      </x:c>
      <x:c r="AI1269" s="50" t="str">
        <x:v>NetSalesSummaryOfBusinessResults</x:v>
      </x:c>
      <x:c r="AJ1269" s="50" t="str">
        <x:v>OperatingIncome</x:v>
      </x:c>
      <x:c r="AK1269" s="53" t="n">
        <x:v>45747</x:v>
      </x:c>
      <x:c r="AL1269" s="50" t="str">
        <x:v>365/365/365/366/365</x:v>
      </x:c>
      <x:c r="AM1269" s="51" t="n">
        <x:v>64223900</x:v>
      </x:c>
      <x:c r="AN1269" s="51" t="n">
        <x:v>4210</x:v>
      </x:c>
      <x:c r="AO1269" s="51" t="n">
        <x:f>IFERROR(AM1269*AN1269,"")</x:f>
        <x:v>270382619000</x:v>
      </x:c>
      <x:c r="AP1269" s="56" t="n">
        <x:f>IFERROR(AO1269/(K1269*1000000),"")</x:f>
        <x:v>6.069058360081704</x:v>
      </x:c>
      <x:c r="AQ1269" s="57" t="n">
        <x:v>514459058.3333333</x:v>
      </x:c>
      <x:c r="AR1269" s="52" t="n">
        <x:v>0.3402902280241222</x:v>
      </x:c>
      <x:c r="AS1269" s="52" t="n">
        <x:v>-0.6570643688144809</x:v>
      </x:c>
      <x:c r="AT1269" s="55" t="b">
        <x:v>1</x:v>
      </x:c>
      <x:c r="AU1269" s="50"/>
      <x:c r="AV1269" s="58" t="n">
        <x:v>0.2195550894339261</x:v>
      </x:c>
      <x:c r="AW1269" s="50" t="n">
        <x:v>629</x:v>
      </x:c>
      <x:c r="AX1269" s="50" t="str">
        <x:v>Core Moat</x:v>
      </x:c>
      <x:c r="AY1269" s="50" t="str">
        <x:v>ローカル5年最大下落率-60%以下</x:v>
      </x:c>
      <x:c r="AZ1269" s="59" t="str">
        <x:v>2025-06-27 16:00</x:v>
      </x:c>
      <x:c r="BA1269" s="53" t="n">
        <x:v>41671</x:v>
      </x:c>
      <x:c r="BB1269" s="50"/>
      <x:c r="BC1269" s="50"/>
      <x:c r="BD1269" s="50" t="str">
        <x:v>TOPIX Small 1</x:v>
      </x:c>
    </x:row>
    <x:row r="1270">
      <x:c r="A1270" s="50" t="n">
        <x:v>1269</x:v>
      </x:c>
      <x:c r="B1270" s="50" t="str">
        <x:v>3001</x:v>
      </x:c>
      <x:c r="C1270" s="50" t="str">
        <x:v>3001.T</x:v>
      </x:c>
      <x:c r="D1270" s="50" t="str">
        <x:v>Katakura Industries Co.,Ltd.</x:v>
      </x:c>
      <x:c r="E1270" s="50" t="str">
        <x:v>Standard Market(Domestic)</x:v>
      </x:c>
      <x:c r="F1270" s="50" t="str">
        <x:v>Textiles and Apparels</x:v>
      </x:c>
      <x:c r="G1270" s="51" t="n">
        <x:v>37627</x:v>
      </x:c>
      <x:c r="H1270" s="51" t="n">
        <x:v>34274</x:v>
      </x:c>
      <x:c r="I1270" s="51" t="n">
        <x:v>39972</x:v>
      </x:c>
      <x:c r="J1270" s="51" t="n">
        <x:v>39424</x:v>
      </x:c>
      <x:c r="K1270" s="51" t="n">
        <x:v>40652</x:v>
      </x:c>
      <x:c r="L1270" s="52" t="n">
        <x:f>IFERROR(H1270/G1270-1,"")</x:f>
        <x:v>-0.08911154224360163</x:v>
      </x:c>
      <x:c r="M1270" s="52" t="n">
        <x:f>IFERROR(I1270/H1270-1,"")</x:f>
        <x:v>0.16624846822664407</x:v>
      </x:c>
      <x:c r="N1270" s="52" t="n">
        <x:f>IFERROR(J1270/I1270-1,"")</x:f>
        <x:v>-0.013709596717702444</x:v>
      </x:c>
      <x:c r="O1270" s="52" t="n">
        <x:f>IFERROR(K1270/J1270-1,"")</x:f>
        <x:v>0.031148538961038863</x:v>
      </x:c>
      <x:c r="P1270" s="52" t="n">
        <x:f>IFERROR((K1270/G1270)^(1/4)-1,"")</x:f>
        <x:v>0.019519603476907177</x:v>
      </x:c>
      <x:c r="Q1270" s="51" t="n">
        <x:v>5855</x:v>
      </x:c>
      <x:c r="R1270" s="52" t="n">
        <x:f>IFERROR(Q1270/K1270,"")</x:f>
        <x:v>0.1440273541277182</x:v>
      </x:c>
      <x:c r="S1270" s="53" t="n">
        <x:v>18019</x:v>
      </x:c>
      <x:c r="T1270" s="50" t="str">
        <x:v>EDINET_company_history</x:v>
      </x:c>
      <x:c r="U1270" s="50" t="str">
        <x:v>THE HONGKONG AND SHANGHAI BANKING CORPORATION LTD - SINGAPORE BRANCH PRIVATE BANKING DIVISION A/C CLIENTS（常任代理人 香港上海銀行東京支店）</x:v>
      </x:c>
      <x:c r="V1270" s="54" t="n">
        <x:v>0.1119</x:v>
      </x:c>
      <x:c r="W1270" s="50" t="str">
        <x:v>上甲亮祐</x:v>
      </x:c>
      <x:c r="X1270" s="50" t="b">
        <x:f>AND(COUNT(L1270:O1270)=4,L1270&gt;='設定'!$B$6,M1270&gt;='設定'!$B$6,N1270&gt;='設定'!$B$6,O1270&gt;='設定'!$B$6)</x:f>
        <x:v>0</x:v>
      </x:c>
      <x:c r="Y1270" s="50" t="b">
        <x:f>AND(COUNT(G1270:K1270)=5,P1270&gt;='設定'!$B$7)</x:f>
        <x:v>0</x:v>
      </x:c>
      <x:c r="Z1270" s="50" t="b">
        <x:f>AND(ISNUMBER(R1270),R1270&gt;='設定'!$B$8)</x:f>
        <x:v>1</x:v>
      </x:c>
      <x:c r="AA1270" s="50" t="b">
        <x:f>AND(ISNUMBER(S1270),S1270&gt;=DATE(YEAR('設定'!$B$10)-'設定'!$B$9,MONTH('設定'!$B$10),DAY('設定'!$B$10)))</x:f>
        <x:v>0</x:v>
      </x:c>
      <x:c r="AB1270" s="55" t="b">
        <x:v>0</x:v>
      </x:c>
      <x:c r="AC1270" s="55" t="b">
        <x:v>0</x:v>
      </x:c>
      <x:c r="AD1270" s="50" t="n">
        <x:f>IF(X1270,1,0)+IF(Z1270,1,0)+IF(AA1270,1,0)+IF(AB1270,1,0)</x:f>
        <x:v>1</x:v>
      </x:c>
      <x:c r="AE1270" s="50" t="n">
        <x:f>IF(Y1270,1,0)+IF(Z1270,1,0)+IF(AA1270,1,0)+IF(AB1270,1,0)</x:f>
        <x:v>1</x:v>
      </x:c>
      <x:c r="AF1270" s="50" t="n">
        <x:f>IF(Y1270,1,0)+IF(Z1270,1,0)+IF(AA1270,1,0)+IF(AC1270,1,0)</x:f>
        <x:v>1</x:v>
      </x:c>
      <x:c r="AG1270" s="53" t="n">
        <x:v>44348</x:v>
      </x:c>
      <x:c r="AH1270" s="50" t="str">
        <x:v>S100XTK8</x:v>
      </x:c>
      <x:c r="AI1270" s="50" t="str">
        <x:v>NetSalesSummaryOfBusinessResults</x:v>
      </x:c>
      <x:c r="AJ1270" s="50" t="str">
        <x:v>OperatingIncome</x:v>
      </x:c>
      <x:c r="AK1270" s="53" t="n">
        <x:v>46022</x:v>
      </x:c>
      <x:c r="AL1270" s="50" t="str">
        <x:v>365/365/365/366/365</x:v>
      </x:c>
      <x:c r="AM1270" s="51" t="n">
        <x:v>31812800</x:v>
      </x:c>
      <x:c r="AN1270" s="51" t="n">
        <x:v>2451</x:v>
      </x:c>
      <x:c r="AO1270" s="51" t="n">
        <x:f>IFERROR(AM1270*AN1270,"")</x:f>
        <x:v>77973172800</x:v>
      </x:c>
      <x:c r="AP1270" s="56" t="n">
        <x:f>IFERROR(AO1270/(K1270*1000000),"")</x:f>
        <x:v>1.9180648627373806</x:v>
      </x:c>
      <x:c r="AQ1270" s="57" t="n">
        <x:v>92550538.33333331</x:v>
      </x:c>
      <x:c r="AR1270" s="52" t="n">
        <x:v>0.2854763087747909</x:v>
      </x:c>
      <x:c r="AS1270" s="52" t="n">
        <x:v>-0.3694895217768785</x:v>
      </x:c>
      <x:c r="AT1270" s="55" t="b">
        <x:v>1</x:v>
      </x:c>
      <x:c r="AU1270" s="50"/>
      <x:c r="AV1270" s="58" t="n">
        <x:v>-0.0020552619620945</x:v>
      </x:c>
      <x:c r="AW1270" s="50" t="n">
        <x:v>1882</x:v>
      </x:c>
      <x:c r="AX1270" s="50" t="str">
        <x:v>Core Moat</x:v>
      </x:c>
      <x:c r="AY1270" s="50" t="str">
        <x:v>目立つ機械的警告なし（定性確認は別途必要）</x:v>
      </x:c>
      <x:c r="AZ1270" s="59" t="str">
        <x:v>2026-03-26 13:06</x:v>
      </x:c>
      <x:c r="BA1270" s="53" t="n">
        <x:v>18019</x:v>
      </x:c>
      <x:c r="BB1270" s="50"/>
      <x:c r="BC1270" s="50"/>
      <x:c r="BD1270" s="50" t="str">
        <x:v>TOPIX Small 2</x:v>
      </x:c>
    </x:row>
    <x:row r="1271">
      <x:c r="A1271" s="50" t="n">
        <x:v>1270</x:v>
      </x:c>
      <x:c r="B1271" s="50" t="str">
        <x:v>6182</x:v>
      </x:c>
      <x:c r="C1271" s="50" t="str">
        <x:v>6182.T</x:v>
      </x:c>
      <x:c r="D1271" s="50" t="str">
        <x:v>MetaReal Corporation</x:v>
      </x:c>
      <x:c r="E1271" s="50" t="str">
        <x:v>Growth Market(Domestic)</x:v>
      </x:c>
      <x:c r="F1271" s="50" t="str">
        <x:v>Services</x:v>
      </x:c>
      <x:c r="G1271" s="51" t="n">
        <x:v>4159.109</x:v>
      </x:c>
      <x:c r="H1271" s="51" t="n">
        <x:v>4292.042</x:v>
      </x:c>
      <x:c r="I1271" s="51" t="n">
        <x:v>4177.759</x:v>
      </x:c>
      <x:c r="J1271" s="51" t="n">
        <x:v>4084.762</x:v>
      </x:c>
      <x:c r="K1271" s="51" t="n">
        <x:v>4487.157</x:v>
      </x:c>
      <x:c r="L1271" s="52" t="n">
        <x:f>IFERROR(H1271/G1271-1,"")</x:f>
        <x:v>0.031961893761380145</x:v>
      </x:c>
      <x:c r="M1271" s="52" t="n">
        <x:f>IFERROR(I1271/H1271-1,"")</x:f>
        <x:v>-0.026626719869004112</x:v>
      </x:c>
      <x:c r="N1271" s="52" t="n">
        <x:f>IFERROR(J1271/I1271-1,"")</x:f>
        <x:v>-0.02226002026445273</x:v>
      </x:c>
      <x:c r="O1271" s="52" t="n">
        <x:f>IFERROR(K1271/J1271-1,"")</x:f>
        <x:v>0.09851124741172179</x:v>
      </x:c>
      <x:c r="P1271" s="52" t="n">
        <x:f>IFERROR((K1271/G1271)^(1/4)-1,"")</x:f>
        <x:v>0.019160869680463932</x:v>
      </x:c>
      <x:c r="Q1271" s="51" t="n">
        <x:v>214</x:v>
      </x:c>
      <x:c r="R1271" s="52" t="n">
        <x:f>IFERROR(Q1271/K1271,"")</x:f>
        <x:v>0.04769166757481407</x:v>
      </x:c>
      <x:c r="S1271" s="53" t="n">
        <x:v>42309</x:v>
      </x:c>
      <x:c r="T1271" s="50" t="str">
        <x:v>EDINET_company_history</x:v>
      </x:c>
      <x:c r="U1271" s="50" t="str">
        <x:v>五石 順一</x:v>
      </x:c>
      <x:c r="V1271" s="54" t="n">
        <x:v>0.2203</x:v>
      </x:c>
      <x:c r="W1271" s="50" t="str">
        <x:v>五石 順一</x:v>
      </x:c>
      <x:c r="X1271" s="50" t="b">
        <x:f>AND(COUNT(L1271:O1271)=4,L1271&gt;='設定'!$B$6,M1271&gt;='設定'!$B$6,N1271&gt;='設定'!$B$6,O1271&gt;='設定'!$B$6)</x:f>
        <x:v>0</x:v>
      </x:c>
      <x:c r="Y1271" s="50" t="b">
        <x:f>AND(COUNT(G1271:K1271)=5,P1271&gt;='設定'!$B$7)</x:f>
        <x:v>0</x:v>
      </x:c>
      <x:c r="Z1271" s="50" t="b">
        <x:f>AND(ISNUMBER(R1271),R1271&gt;='設定'!$B$8)</x:f>
        <x:v>0</x:v>
      </x:c>
      <x:c r="AA1271" s="50" t="b">
        <x:f>AND(ISNUMBER(S1271),S1271&gt;=DATE(YEAR('設定'!$B$10)-'設定'!$B$9,MONTH('設定'!$B$10),DAY('設定'!$B$10)))</x:f>
        <x:v>0</x:v>
      </x:c>
      <x:c r="AB1271" s="55" t="b">
        <x:v>1</x:v>
      </x:c>
      <x:c r="AC1271" s="55" t="b">
        <x:v>1</x:v>
      </x:c>
      <x:c r="AD1271" s="50" t="n">
        <x:f>IF(X1271,1,0)+IF(Z1271,1,0)+IF(AA1271,1,0)+IF(AB1271,1,0)</x:f>
        <x:v>1</x:v>
      </x:c>
      <x:c r="AE1271" s="50" t="n">
        <x:f>IF(Y1271,1,0)+IF(Z1271,1,0)+IF(AA1271,1,0)+IF(AB1271,1,0)</x:f>
        <x:v>1</x:v>
      </x:c>
      <x:c r="AF1271" s="50" t="n">
        <x:f>IF(Y1271,1,0)+IF(Z1271,1,0)+IF(AA1271,1,0)+IF(AC1271,1,0)</x:f>
        <x:v>1</x:v>
      </x:c>
      <x:c r="AG1271" s="53" t="n">
        <x:v>44348</x:v>
      </x:c>
      <x:c r="AH1271" s="50" t="str">
        <x:v>S100Y6W8</x:v>
      </x:c>
      <x:c r="AI1271" s="50" t="str">
        <x:v>NetSalesSummaryOfBusinessResults</x:v>
      </x:c>
      <x:c r="AJ1271" s="50" t="str">
        <x:v>OperatingIncomeLossSummaryOfBusinessResults</x:v>
      </x:c>
      <x:c r="AK1271" s="53" t="n">
        <x:v>46081</x:v>
      </x:c>
      <x:c r="AL1271" s="50" t="str">
        <x:v>365/365/366/365/365</x:v>
      </x:c>
      <x:c r="AM1271" s="51" t="n">
        <x:v>10887660</x:v>
      </x:c>
      <x:c r="AN1271" s="51" t="n">
        <x:v>546</x:v>
      </x:c>
      <x:c r="AO1271" s="51" t="n">
        <x:f>IFERROR(AM1271*AN1271,"")</x:f>
        <x:v>5944662360</x:v>
      </x:c>
      <x:c r="AP1271" s="56" t="n">
        <x:f>IFERROR(AO1271/(K1271*1000000),"")</x:f>
        <x:v>1.3248171080263071</x:v>
      </x:c>
      <x:c r="AQ1271" s="57" t="n">
        <x:v>38173645</x:v>
      </x:c>
      <x:c r="AR1271" s="52" t="n">
        <x:v>0.5569088100888921</x:v>
      </x:c>
      <x:c r="AS1271" s="52" t="n">
        <x:v>-0.8236111111111111</x:v>
      </x:c>
      <x:c r="AT1271" s="55" t="b">
        <x:v>1</x:v>
      </x:c>
      <x:c r="AU1271" s="50"/>
      <x:c r="AV1271" s="58" t="n">
        <x:v>-0.3120380693395213</x:v>
      </x:c>
      <x:c r="AW1271" s="50" t="n">
        <x:v>3301</x:v>
      </x:c>
      <x:c r="AX1271" s="50" t="str">
        <x:v>Future Moat</x:v>
      </x:c>
      <x:c r="AY1271" s="50" t="str">
        <x:v>ローカル5年最大下落率-60%以下</x:v>
      </x:c>
      <x:c r="AZ1271" s="59" t="str">
        <x:v>2026-05-27 16:32</x:v>
      </x:c>
      <x:c r="BA1271" s="53" t="n">
        <x:v>42309</x:v>
      </x:c>
      <x:c r="BB1271" s="50" t="str">
        <x:v>五石 順一</x:v>
      </x:c>
      <x:c r="BC1271" s="50"/>
      <x:c r="BD1271" s="50"/>
    </x:row>
    <x:row r="1272">
      <x:c r="A1272" s="50" t="n">
        <x:v>1271</x:v>
      </x:c>
      <x:c r="B1272" s="50" t="str">
        <x:v>7177</x:v>
      </x:c>
      <x:c r="C1272" s="50" t="str">
        <x:v>7177.T</x:v>
      </x:c>
      <x:c r="D1272" s="50" t="str">
        <x:v>GMO Financial Holdings,Inc.</x:v>
      </x:c>
      <x:c r="E1272" s="50" t="str">
        <x:v>Standard Market(Domestic)</x:v>
      </x:c>
      <x:c r="F1272" s="50" t="str">
        <x:v>Securities and Commodities Futures</x:v>
      </x:c>
      <x:c r="G1272" s="51" t="n">
        <x:v>45924</x:v>
      </x:c>
      <x:c r="H1272" s="51" t="n">
        <x:v>46533</x:v>
      </x:c>
      <x:c r="I1272" s="51" t="n">
        <x:v>51432</x:v>
      </x:c>
      <x:c r="J1272" s="51" t="n">
        <x:v>53269</x:v>
      </x:c>
      <x:c r="K1272" s="51" t="n">
        <x:v>49518</x:v>
      </x:c>
      <x:c r="L1272" s="52" t="n">
        <x:f>IFERROR(H1272/G1272-1,"")</x:f>
        <x:v>0.013261039979096001</x:v>
      </x:c>
      <x:c r="M1272" s="52" t="n">
        <x:f>IFERROR(I1272/H1272-1,"")</x:f>
        <x:v>0.10528012378312157</x:v>
      </x:c>
      <x:c r="N1272" s="52" t="n">
        <x:f>IFERROR(J1272/I1272-1,"")</x:f>
        <x:v>0.03571706330689062</x:v>
      </x:c>
      <x:c r="O1272" s="52" t="n">
        <x:f>IFERROR(K1272/J1272-1,"")</x:f>
        <x:v>-0.07041618952861894</x:v>
      </x:c>
      <x:c r="P1272" s="52" t="n">
        <x:f>IFERROR((K1272/G1272)^(1/4)-1,"")</x:f>
        <x:v>0.01901563327265343</x:v>
      </x:c>
      <x:c r="Q1272" s="51" t="n">
        <x:v>45587</x:v>
      </x:c>
      <x:c r="R1272" s="52" t="n">
        <x:f>IFERROR(Q1272/K1272,"")</x:f>
        <x:v>0.9206147259582375</x:v>
      </x:c>
      <x:c r="S1272" s="53" t="n">
        <x:v>42095</x:v>
      </x:c>
      <x:c r="T1272" s="50" t="str">
        <x:v>EDINET_company_history</x:v>
      </x:c>
      <x:c r="U1272" s="50" t="str">
        <x:v>GMOインターネットグループ株式会社</x:v>
      </x:c>
      <x:c r="V1272" s="54" t="n">
        <x:v>0.6573</x:v>
      </x:c>
      <x:c r="W1272" s="50" t="str">
        <x:v>高島 秀行</x:v>
      </x:c>
      <x:c r="X1272" s="50" t="b">
        <x:f>AND(COUNT(L1272:O1272)=4,L1272&gt;='設定'!$B$6,M1272&gt;='設定'!$B$6,N1272&gt;='設定'!$B$6,O1272&gt;='設定'!$B$6)</x:f>
        <x:v>0</x:v>
      </x:c>
      <x:c r="Y1272" s="50" t="b">
        <x:f>AND(COUNT(G1272:K1272)=5,P1272&gt;='設定'!$B$7)</x:f>
        <x:v>0</x:v>
      </x:c>
      <x:c r="Z1272" s="50" t="b">
        <x:f>AND(ISNUMBER(R1272),R1272&gt;='設定'!$B$8)</x:f>
        <x:v>1</x:v>
      </x:c>
      <x:c r="AA1272" s="50" t="b">
        <x:f>AND(ISNUMBER(S1272),S1272&gt;=DATE(YEAR('設定'!$B$10)-'設定'!$B$9,MONTH('設定'!$B$10),DAY('設定'!$B$10)))</x:f>
        <x:v>0</x:v>
      </x:c>
      <x:c r="AB1272" s="55" t="b">
        <x:v>0</x:v>
      </x:c>
      <x:c r="AC1272" s="55" t="b">
        <x:v>0</x:v>
      </x:c>
      <x:c r="AD1272" s="50" t="n">
        <x:f>IF(X1272,1,0)+IF(Z1272,1,0)+IF(AA1272,1,0)+IF(AB1272,1,0)</x:f>
        <x:v>1</x:v>
      </x:c>
      <x:c r="AE1272" s="50" t="n">
        <x:f>IF(Y1272,1,0)+IF(Z1272,1,0)+IF(AA1272,1,0)+IF(AB1272,1,0)</x:f>
        <x:v>1</x:v>
      </x:c>
      <x:c r="AF1272" s="50" t="n">
        <x:f>IF(Y1272,1,0)+IF(Z1272,1,0)+IF(AA1272,1,0)+IF(AC1272,1,0)</x:f>
        <x:v>1</x:v>
      </x:c>
      <x:c r="AG1272" s="53" t="n">
        <x:v>44348</x:v>
      </x:c>
      <x:c r="AH1272" s="50" t="str">
        <x:v>S100XSFM</x:v>
      </x:c>
      <x:c r="AI1272" s="50" t="str">
        <x:v>OperatingRevenue1SummaryOfBusinessResults</x:v>
      </x:c>
      <x:c r="AJ1272" s="50" t="str">
        <x:v>NetOperatingIncomeSummaryOfBusinessResults</x:v>
      </x:c>
      <x:c r="AK1272" s="53" t="n">
        <x:v>46022</x:v>
      </x:c>
      <x:c r="AL1272" s="50" t="str">
        <x:v>365/365/365/366/365</x:v>
      </x:c>
      <x:c r="AM1272" s="51" t="n">
        <x:v>117989403</x:v>
      </x:c>
      <x:c r="AN1272" s="51" t="n">
        <x:v>1155</x:v>
      </x:c>
      <x:c r="AO1272" s="51" t="n">
        <x:f>IFERROR(AM1272*AN1272,"")</x:f>
        <x:v>136277760465</x:v>
      </x:c>
      <x:c r="AP1272" s="56" t="n">
        <x:f>IFERROR(AO1272/(K1272*1000000),"")</x:f>
        <x:v>2.7520853117048345</x:v>
      </x:c>
      <x:c r="AQ1272" s="57" t="n">
        <x:v>402598375</x:v>
      </x:c>
      <x:c r="AR1272" s="52" t="n">
        <x:v>0.2584217923053081</x:v>
      </x:c>
      <x:c r="AS1272" s="52" t="n">
        <x:v>-0.4334309218999257</x:v>
      </x:c>
      <x:c r="AT1272" s="55" t="b">
        <x:v>1</x:v>
      </x:c>
      <x:c r="AU1272" s="50"/>
      <x:c r="AV1272" s="58" t="n">
        <x:v>0.0897875220458477</x:v>
      </x:c>
      <x:c r="AW1272" s="50" t="n">
        <x:v>1297</x:v>
      </x:c>
      <x:c r="AX1272" s="50" t="str">
        <x:v>Transformation Moat</x:v>
      </x:c>
      <x:c r="AY1272" s="50" t="str">
        <x:v>目立つ機械的警告なし（定性確認は別途必要）</x:v>
      </x:c>
      <x:c r="AZ1272" s="59" t="str">
        <x:v>2026-03-23 15:49</x:v>
      </x:c>
      <x:c r="BA1272" s="53" t="n">
        <x:v>42095</x:v>
      </x:c>
      <x:c r="BB1272" s="50"/>
      <x:c r="BC1272" s="50"/>
      <x:c r="BD1272" s="50"/>
    </x:row>
    <x:row r="1273">
      <x:c r="A1273" s="50" t="n">
        <x:v>1272</x:v>
      </x:c>
      <x:c r="B1273" s="50" t="str">
        <x:v>2736</x:v>
      </x:c>
      <x:c r="C1273" s="50" t="str">
        <x:v>2736.T</x:v>
      </x:c>
      <x:c r="D1273" s="50" t="str">
        <x:v>Festaria Holdings Co.,Ltd.</x:v>
      </x:c>
      <x:c r="E1273" s="50" t="str">
        <x:v>Standard Market(Domestic)</x:v>
      </x:c>
      <x:c r="F1273" s="50" t="str">
        <x:v>Retail Trade</x:v>
      </x:c>
      <x:c r="G1273" s="51" t="n">
        <x:v>8724.802</x:v>
      </x:c>
      <x:c r="H1273" s="51" t="n">
        <x:v>8781.985</x:v>
      </x:c>
      <x:c r="I1273" s="51" t="n">
        <x:v>8660.063</x:v>
      </x:c>
      <x:c r="J1273" s="51" t="n">
        <x:v>9305.952</x:v>
      </x:c>
      <x:c r="K1273" s="51" t="n">
        <x:v>9403.118</x:v>
      </x:c>
      <x:c r="L1273" s="52" t="n">
        <x:f>IFERROR(H1273/G1273-1,"")</x:f>
        <x:v>0.006554074235724849</x:v>
      </x:c>
      <x:c r="M1273" s="52" t="n">
        <x:f>IFERROR(I1273/H1273-1,"")</x:f>
        <x:v>-0.01388319383374037</x:v>
      </x:c>
      <x:c r="N1273" s="52" t="n">
        <x:f>IFERROR(J1273/I1273-1,"")</x:f>
        <x:v>0.07458248282951274</x:v>
      </x:c>
      <x:c r="O1273" s="52" t="n">
        <x:f>IFERROR(K1273/J1273-1,"")</x:f>
        <x:v>0.010441274573520287</x:v>
      </x:c>
      <x:c r="P1273" s="52" t="n">
        <x:f>IFERROR((K1273/G1273)^(1/4)-1,"")</x:f>
        <x:v>0.01889416833972901</x:v>
      </x:c>
      <x:c r="Q1273" s="51" t="n">
        <x:v>289.453</x:v>
      </x:c>
      <x:c r="R1273" s="52" t="n">
        <x:f>IFERROR(Q1273/K1273,"")</x:f>
        <x:v>0.030782661666055873</x:v>
      </x:c>
      <x:c r="S1273" s="53" t="n">
        <x:v>44348</x:v>
      </x:c>
      <x:c r="T1273" s="50" t="str">
        <x:v>not_identified_before_local_window</x:v>
      </x:c>
      <x:c r="U1273" s="50" t="str">
        <x:v>貞松隆弥</x:v>
      </x:c>
      <x:c r="V1273" s="54" t="n">
        <x:v>0.204</x:v>
      </x:c>
      <x:c r="W1273" s="50" t="str">
        <x:v>貞 松 隆 弥</x:v>
      </x:c>
      <x:c r="X1273" s="50" t="b">
        <x:f>AND(COUNT(L1273:O1273)=4,L1273&gt;='設定'!$B$6,M1273&gt;='設定'!$B$6,N1273&gt;='設定'!$B$6,O1273&gt;='設定'!$B$6)</x:f>
        <x:v>0</x:v>
      </x:c>
      <x:c r="Y1273" s="50" t="b">
        <x:f>AND(COUNT(G1273:K1273)=5,P1273&gt;='設定'!$B$7)</x:f>
        <x:v>0</x:v>
      </x:c>
      <x:c r="Z1273" s="50" t="b">
        <x:f>AND(ISNUMBER(R1273),R1273&gt;='設定'!$B$8)</x:f>
        <x:v>0</x:v>
      </x:c>
      <x:c r="AA1273" s="50" t="b">
        <x:f>AND(ISNUMBER(S1273),S1273&gt;=DATE(YEAR('設定'!$B$10)-'設定'!$B$9,MONTH('設定'!$B$10),DAY('設定'!$B$10)))</x:f>
        <x:v>0</x:v>
      </x:c>
      <x:c r="AB1273" s="55" t="b">
        <x:v>1</x:v>
      </x:c>
      <x:c r="AC1273" s="55" t="b">
        <x:v>1</x:v>
      </x:c>
      <x:c r="AD1273" s="50" t="n">
        <x:f>IF(X1273,1,0)+IF(Z1273,1,0)+IF(AA1273,1,0)+IF(AB1273,1,0)</x:f>
        <x:v>1</x:v>
      </x:c>
      <x:c r="AE1273" s="50" t="n">
        <x:f>IF(Y1273,1,0)+IF(Z1273,1,0)+IF(AA1273,1,0)+IF(AB1273,1,0)</x:f>
        <x:v>1</x:v>
      </x:c>
      <x:c r="AF1273" s="50" t="n">
        <x:f>IF(Y1273,1,0)+IF(Z1273,1,0)+IF(AA1273,1,0)+IF(AC1273,1,0)</x:f>
        <x:v>1</x:v>
      </x:c>
      <x:c r="AG1273" s="53" t="n">
        <x:v>44348</x:v>
      </x:c>
      <x:c r="AH1273" s="50" t="str">
        <x:v>S100X6QO</x:v>
      </x:c>
      <x:c r="AI1273" s="50" t="str">
        <x:v>NetSalesSummaryOfBusinessResults</x:v>
      </x:c>
      <x:c r="AJ1273" s="50" t="str">
        <x:v>OperatingIncome</x:v>
      </x:c>
      <x:c r="AK1273" s="53" t="n">
        <x:v>45900</x:v>
      </x:c>
      <x:c r="AL1273" s="50" t="str">
        <x:v>365/365/365/366/365</x:v>
      </x:c>
      <x:c r="AM1273" s="51" t="n">
        <x:v>3571600</x:v>
      </x:c>
      <x:c r="AN1273" s="51" t="n">
        <x:v>654</x:v>
      </x:c>
      <x:c r="AO1273" s="51" t="n">
        <x:f>IFERROR(AM1273*AN1273,"")</x:f>
        <x:v>2335826400</x:v>
      </x:c>
      <x:c r="AP1273" s="56" t="n">
        <x:f>IFERROR(AO1273/(K1273*1000000),"")</x:f>
        <x:v>0.24840977216280813</x:v>
      </x:c>
      <x:c r="AQ1273" s="57" t="n">
        <x:v>2366236.6666666665</x:v>
      </x:c>
      <x:c r="AR1273" s="52" t="n">
        <x:v>0.2420766927446766</x:v>
      </x:c>
      <x:c r="AS1273" s="52" t="n">
        <x:v>-0.2997813157116941</x:v>
      </x:c>
      <x:c r="AT1273" s="55" t="b">
        <x:v>0</x:v>
      </x:c>
      <x:c r="AU1273" s="50" t="str">
        <x:v>low_liquidity</x:v>
      </x:c>
      <x:c r="AV1273" s="58" t="n">
        <x:v>-0.083628104338466</x:v>
      </x:c>
      <x:c r="AW1273" s="50" t="n">
        <x:v>2495</x:v>
      </x:c>
      <x:c r="AX1273" s="50" t="str">
        <x:v>Transformation Moat</x:v>
      </x:c>
      <x:c r="AY1273" s="50" t="str">
        <x:v>既存適格性フィルター不通過: low_liquidity / 60日平均売買代金2,000万円未満</x:v>
      </x:c>
      <x:c r="AZ1273" s="59" t="str">
        <x:v>2025-11-26 13:22</x:v>
      </x:c>
      <x:c r="BA1273" s="53"/>
      <x:c r="BB1273" s="50" t="str">
        <x:v>貞 松 隆 弥</x:v>
      </x:c>
      <x:c r="BC1273" s="50"/>
      <x:c r="BD1273" s="50"/>
    </x:row>
    <x:row r="1274">
      <x:c r="A1274" s="50" t="n">
        <x:v>1273</x:v>
      </x:c>
      <x:c r="B1274" s="50" t="str">
        <x:v>4387</x:v>
      </x:c>
      <x:c r="C1274" s="50" t="str">
        <x:v>4387.T</x:v>
      </x:c>
      <x:c r="D1274" s="50" t="str">
        <x:v>ZUU Co.,Ltd.</x:v>
      </x:c>
      <x:c r="E1274" s="50" t="str">
        <x:v>Growth Market(Domestic)</x:v>
      </x:c>
      <x:c r="F1274" s="50" t="str">
        <x:v>Information &amp; Communication</x:v>
      </x:c>
      <x:c r="G1274" s="51" t="n">
        <x:v>2789.774</x:v>
      </x:c>
      <x:c r="H1274" s="51" t="n">
        <x:v>3376.755</x:v>
      </x:c>
      <x:c r="I1274" s="51" t="n">
        <x:v>3399.884</x:v>
      </x:c>
      <x:c r="J1274" s="51" t="n">
        <x:v>2899.531</x:v>
      </x:c>
      <x:c r="K1274" s="51" t="n">
        <x:v>2993.718</x:v>
      </x:c>
      <x:c r="L1274" s="52" t="n">
        <x:f>IFERROR(H1274/G1274-1,"")</x:f>
        <x:v>0.21040449871566658</x:v>
      </x:c>
      <x:c r="M1274" s="52" t="n">
        <x:f>IFERROR(I1274/H1274-1,"")</x:f>
        <x:v>0.0068494753098757855</x:v>
      </x:c>
      <x:c r="N1274" s="52" t="n">
        <x:f>IFERROR(J1274/I1274-1,"")</x:f>
        <x:v>-0.14716766807338133</x:v>
      </x:c>
      <x:c r="O1274" s="52" t="n">
        <x:f>IFERROR(K1274/J1274-1,"")</x:f>
        <x:v>0.032483529232831154</x:v>
      </x:c>
      <x:c r="P1274" s="52" t="n">
        <x:f>IFERROR((K1274/G1274)^(1/4)-1,"")</x:f>
        <x:v>0.0177953597398246</x:v>
      </x:c>
      <x:c r="Q1274" s="51" t="n">
        <x:v>14.466</x:v>
      </x:c>
      <x:c r="R1274" s="52" t="n">
        <x:f>IFERROR(Q1274/K1274,"")</x:f>
        <x:v>0.004832118456046962</x:v>
      </x:c>
      <x:c r="S1274" s="53" t="n">
        <x:v>43252</x:v>
      </x:c>
      <x:c r="T1274" s="50" t="str">
        <x:v>EDINET_company_history</x:v>
      </x:c>
      <x:c r="U1274" s="50" t="str">
        <x:v>冨田 和成</x:v>
      </x:c>
      <x:c r="V1274" s="54" t="n">
        <x:v>0.5062</x:v>
      </x:c>
      <x:c r="W1274" s="50" t="str">
        <x:v>冨田 和成</x:v>
      </x:c>
      <x:c r="X1274" s="50" t="b">
        <x:f>AND(COUNT(L1274:O1274)=4,L1274&gt;='設定'!$B$6,M1274&gt;='設定'!$B$6,N1274&gt;='設定'!$B$6,O1274&gt;='設定'!$B$6)</x:f>
        <x:v>0</x:v>
      </x:c>
      <x:c r="Y1274" s="50" t="b">
        <x:f>AND(COUNT(G1274:K1274)=5,P1274&gt;='設定'!$B$7)</x:f>
        <x:v>0</x:v>
      </x:c>
      <x:c r="Z1274" s="50" t="b">
        <x:f>AND(ISNUMBER(R1274),R1274&gt;='設定'!$B$8)</x:f>
        <x:v>0</x:v>
      </x:c>
      <x:c r="AA1274" s="50" t="b">
        <x:f>AND(ISNUMBER(S1274),S1274&gt;=DATE(YEAR('設定'!$B$10)-'設定'!$B$9,MONTH('設定'!$B$10),DAY('設定'!$B$10)))</x:f>
        <x:v>0</x:v>
      </x:c>
      <x:c r="AB1274" s="55" t="b">
        <x:v>1</x:v>
      </x:c>
      <x:c r="AC1274" s="55" t="b">
        <x:v>1</x:v>
      </x:c>
      <x:c r="AD1274" s="50" t="n">
        <x:f>IF(X1274,1,0)+IF(Z1274,1,0)+IF(AA1274,1,0)+IF(AB1274,1,0)</x:f>
        <x:v>1</x:v>
      </x:c>
      <x:c r="AE1274" s="50" t="n">
        <x:f>IF(Y1274,1,0)+IF(Z1274,1,0)+IF(AA1274,1,0)+IF(AB1274,1,0)</x:f>
        <x:v>1</x:v>
      </x:c>
      <x:c r="AF1274" s="50" t="n">
        <x:f>IF(Y1274,1,0)+IF(Z1274,1,0)+IF(AA1274,1,0)+IF(AC1274,1,0)</x:f>
        <x:v>1</x:v>
      </x:c>
      <x:c r="AG1274" s="53" t="n">
        <x:v>44348</x:v>
      </x:c>
      <x:c r="AH1274" s="50" t="str">
        <x:v>S100W8BO</x:v>
      </x:c>
      <x:c r="AI1274" s="50" t="str">
        <x:v>NetSalesSummaryOfBusinessResults</x:v>
      </x:c>
      <x:c r="AJ1274" s="50" t="str">
        <x:v>OperatingIncome</x:v>
      </x:c>
      <x:c r="AK1274" s="53" t="n">
        <x:v>45747</x:v>
      </x:c>
      <x:c r="AL1274" s="50" t="str">
        <x:v>365/365/365/366/365</x:v>
      </x:c>
      <x:c r="AM1274" s="51" t="n">
        <x:v>4749660</x:v>
      </x:c>
      <x:c r="AN1274" s="51" t="n">
        <x:v>501</x:v>
      </x:c>
      <x:c r="AO1274" s="51" t="n">
        <x:f>IFERROR(AM1274*AN1274,"")</x:f>
        <x:v>2379579660</x:v>
      </x:c>
      <x:c r="AP1274" s="56" t="n">
        <x:f>IFERROR(AO1274/(K1274*1000000),"")</x:f>
        <x:v>0.7948576519231271</x:v>
      </x:c>
      <x:c r="AQ1274" s="57" t="n">
        <x:v>2581795</x:v>
      </x:c>
      <x:c r="AR1274" s="52" t="n">
        <x:v>0.4965328356762832</x:v>
      </x:c>
      <x:c r="AS1274" s="52" t="n">
        <x:v>-0.7587867116032739</x:v>
      </x:c>
      <x:c r="AT1274" s="55" t="b">
        <x:v>0</x:v>
      </x:c>
      <x:c r="AU1274" s="50" t="str">
        <x:v>low_liquidity</x:v>
      </x:c>
      <x:c r="AV1274" s="58" t="n">
        <x:v>-0.4284556208033352</x:v>
      </x:c>
      <x:c r="AW1274" s="50" t="n">
        <x:v>3444</x:v>
      </x:c>
      <x:c r="AX1274" s="50" t="str">
        <x:v>Future Moat</x:v>
      </x:c>
      <x:c r="AY1274" s="50" t="str">
        <x:v>既存適格性フィルター不通過: low_liquidity / 60日平均売買代金2,000万円未満 / ローカル5年最大下落率-60%以下</x:v>
      </x:c>
      <x:c r="AZ1274" s="59" t="str">
        <x:v>2025-06-27 11:29</x:v>
      </x:c>
      <x:c r="BA1274" s="53" t="n">
        <x:v>43252</x:v>
      </x:c>
      <x:c r="BB1274" s="50" t="str">
        <x:v>冨田 和成</x:v>
      </x:c>
      <x:c r="BC1274" s="50"/>
      <x:c r="BD1274" s="50"/>
    </x:row>
    <x:row r="1275">
      <x:c r="A1275" s="50" t="n">
        <x:v>1274</x:v>
      </x:c>
      <x:c r="B1275" s="50" t="str">
        <x:v>9782</x:v>
      </x:c>
      <x:c r="C1275" s="50" t="str">
        <x:v>9782.T</x:v>
      </x:c>
      <x:c r="D1275" s="50" t="str">
        <x:v>DMS INC.</x:v>
      </x:c>
      <x:c r="E1275" s="50" t="str">
        <x:v>Standard Market(Domestic)</x:v>
      </x:c>
      <x:c r="F1275" s="50" t="str">
        <x:v>Services</x:v>
      </x:c>
      <x:c r="G1275" s="51" t="n">
        <x:v>25725.8</x:v>
      </x:c>
      <x:c r="H1275" s="51" t="n">
        <x:v>27973.716</x:v>
      </x:c>
      <x:c r="I1275" s="51" t="n">
        <x:v>29293.692</x:v>
      </x:c>
      <x:c r="J1275" s="51" t="n">
        <x:v>26903.878</x:v>
      </x:c>
      <x:c r="K1275" s="51" t="n">
        <x:v>27555.696</x:v>
      </x:c>
      <x:c r="L1275" s="52" t="n">
        <x:f>IFERROR(H1275/G1275-1,"")</x:f>
        <x:v>0.08737982880998851</x:v>
      </x:c>
      <x:c r="M1275" s="52" t="n">
        <x:f>IFERROR(I1275/H1275-1,"")</x:f>
        <x:v>0.04718629444868894</x:v>
      </x:c>
      <x:c r="N1275" s="52" t="n">
        <x:f>IFERROR(J1275/I1275-1,"")</x:f>
        <x:v>-0.08158118136833004</x:v>
      </x:c>
      <x:c r="O1275" s="52" t="n">
        <x:f>IFERROR(K1275/J1275-1,"")</x:f>
        <x:v>0.0242276596704758</x:v>
      </x:c>
      <x:c r="P1275" s="52" t="n">
        <x:f>IFERROR((K1275/G1275)^(1/4)-1,"")</x:f>
        <x:v>0.017327124359269197</x:v>
      </x:c>
      <x:c r="Q1275" s="51" t="n">
        <x:v>1190.869</x:v>
      </x:c>
      <x:c r="R1275" s="52" t="n">
        <x:f>IFERROR(Q1275/K1275,"")</x:f>
        <x:v>0.043216799895019885</x:v>
      </x:c>
      <x:c r="S1275" s="53" t="n">
        <x:v>38322</x:v>
      </x:c>
      <x:c r="T1275" s="50" t="str">
        <x:v>EDINET_company_history</x:v>
      </x:c>
      <x:c r="U1275" s="50" t="str">
        <x:v>山本 克彦</x:v>
      </x:c>
      <x:c r="V1275" s="54" t="n">
        <x:v>0.2062</x:v>
      </x:c>
      <x:c r="W1275" s="50" t="str">
        <x:v>山本 克彦</x:v>
      </x:c>
      <x:c r="X1275" s="50" t="b">
        <x:f>AND(COUNT(L1275:O1275)=4,L1275&gt;='設定'!$B$6,M1275&gt;='設定'!$B$6,N1275&gt;='設定'!$B$6,O1275&gt;='設定'!$B$6)</x:f>
        <x:v>0</x:v>
      </x:c>
      <x:c r="Y1275" s="50" t="b">
        <x:f>AND(COUNT(G1275:K1275)=5,P1275&gt;='設定'!$B$7)</x:f>
        <x:v>0</x:v>
      </x:c>
      <x:c r="Z1275" s="50" t="b">
        <x:f>AND(ISNUMBER(R1275),R1275&gt;='設定'!$B$8)</x:f>
        <x:v>0</x:v>
      </x:c>
      <x:c r="AA1275" s="50" t="b">
        <x:f>AND(ISNUMBER(S1275),S1275&gt;=DATE(YEAR('設定'!$B$10)-'設定'!$B$9,MONTH('設定'!$B$10),DAY('設定'!$B$10)))</x:f>
        <x:v>0</x:v>
      </x:c>
      <x:c r="AB1275" s="55" t="b">
        <x:v>1</x:v>
      </x:c>
      <x:c r="AC1275" s="55" t="b">
        <x:v>1</x:v>
      </x:c>
      <x:c r="AD1275" s="50" t="n">
        <x:f>IF(X1275,1,0)+IF(Z1275,1,0)+IF(AA1275,1,0)+IF(AB1275,1,0)</x:f>
        <x:v>1</x:v>
      </x:c>
      <x:c r="AE1275" s="50" t="n">
        <x:f>IF(Y1275,1,0)+IF(Z1275,1,0)+IF(AA1275,1,0)+IF(AB1275,1,0)</x:f>
        <x:v>1</x:v>
      </x:c>
      <x:c r="AF1275" s="50" t="n">
        <x:f>IF(Y1275,1,0)+IF(Z1275,1,0)+IF(AA1275,1,0)+IF(AC1275,1,0)</x:f>
        <x:v>1</x:v>
      </x:c>
      <x:c r="AG1275" s="53" t="n">
        <x:v>44348</x:v>
      </x:c>
      <x:c r="AH1275" s="50" t="str">
        <x:v>S100W3CZ</x:v>
      </x:c>
      <x:c r="AI1275" s="50" t="str">
        <x:v>NetSalesSummaryOfBusinessResults</x:v>
      </x:c>
      <x:c r="AJ1275" s="50" t="str">
        <x:v>OperatingIncome</x:v>
      </x:c>
      <x:c r="AK1275" s="53" t="n">
        <x:v>45747</x:v>
      </x:c>
      <x:c r="AL1275" s="50" t="str">
        <x:v>365/365/365/366/365</x:v>
      </x:c>
      <x:c r="AM1275" s="51" t="n">
        <x:v>5546320</x:v>
      </x:c>
      <x:c r="AN1275" s="51" t="n">
        <x:v>3335</x:v>
      </x:c>
      <x:c r="AO1275" s="51" t="n">
        <x:f>IFERROR(AM1275*AN1275,"")</x:f>
        <x:v>18496977200</x:v>
      </x:c>
      <x:c r="AP1275" s="56" t="n">
        <x:f>IFERROR(AO1275/(K1275*1000000),"")</x:f>
        <x:v>0.6712578481051613</x:v>
      </x:c>
      <x:c r="AQ1275" s="57" t="n">
        <x:v>146814136.66666666</x:v>
      </x:c>
      <x:c r="AR1275" s="52" t="n">
        <x:v>0.3010509803064998</x:v>
      </x:c>
      <x:c r="AS1275" s="52" t="n">
        <x:v>-0.3566605364165185</x:v>
      </x:c>
      <x:c r="AT1275" s="55" t="b">
        <x:v>1</x:v>
      </x:c>
      <x:c r="AU1275" s="50"/>
      <x:c r="AV1275" s="58" t="n">
        <x:v>0.0409857420385922</x:v>
      </x:c>
      <x:c r="AW1275" s="50" t="n">
        <x:v>1573</x:v>
      </x:c>
      <x:c r="AX1275" s="50" t="str">
        <x:v>Core Moat</x:v>
      </x:c>
      <x:c r="AY1275" s="50" t="str">
        <x:v>目立つ機械的警告なし（定性確認は別途必要）</x:v>
      </x:c>
      <x:c r="AZ1275" s="59" t="str">
        <x:v>2025-06-24 09:18</x:v>
      </x:c>
      <x:c r="BA1275" s="53" t="n">
        <x:v>38322</x:v>
      </x:c>
      <x:c r="BB1275" s="50" t="str">
        <x:v>山本 克彦</x:v>
      </x:c>
      <x:c r="BC1275" s="50"/>
      <x:c r="BD1275" s="50"/>
    </x:row>
    <x:row r="1276">
      <x:c r="A1276" s="50" t="n">
        <x:v>1275</x:v>
      </x:c>
      <x:c r="B1276" s="50" t="str">
        <x:v>3793</x:v>
      </x:c>
      <x:c r="C1276" s="50" t="str">
        <x:v>3793.T</x:v>
      </x:c>
      <x:c r="D1276" s="50" t="str">
        <x:v>Drecom Co.,Ltd.</x:v>
      </x:c>
      <x:c r="E1276" s="50" t="str">
        <x:v>Growth Market(Domestic)</x:v>
      </x:c>
      <x:c r="F1276" s="50" t="str">
        <x:v>Information &amp; Communication</x:v>
      </x:c>
      <x:c r="G1276" s="51" t="n">
        <x:v>11840.739</x:v>
      </x:c>
      <x:c r="H1276" s="51" t="n">
        <x:v>10528.5</x:v>
      </x:c>
      <x:c r="I1276" s="51" t="n">
        <x:v>10800.257</x:v>
      </x:c>
      <x:c r="J1276" s="51" t="n">
        <x:v>9779.099</x:v>
      </x:c>
      <x:c r="K1276" s="51" t="n">
        <x:v>12655.184</x:v>
      </x:c>
      <x:c r="L1276" s="52" t="n">
        <x:f>IFERROR(H1276/G1276-1,"")</x:f>
        <x:v>-0.11082407947679618</x:v>
      </x:c>
      <x:c r="M1276" s="52" t="n">
        <x:f>IFERROR(I1276/H1276-1,"")</x:f>
        <x:v>0.02581155910148647</x:v>
      </x:c>
      <x:c r="N1276" s="52" t="n">
        <x:f>IFERROR(J1276/I1276-1,"")</x:f>
        <x:v>-0.09454941674073125</x:v>
      </x:c>
      <x:c r="O1276" s="52" t="n">
        <x:f>IFERROR(K1276/J1276-1,"")</x:f>
        <x:v>0.2941053158373792</x:v>
      </x:c>
      <x:c r="P1276" s="52" t="n">
        <x:f>IFERROR((K1276/G1276)^(1/4)-1,"")</x:f>
        <x:v>0.016769274542032475</x:v>
      </x:c>
      <x:c r="Q1276" s="51" t="n">
        <x:v>112.008</x:v>
      </x:c>
      <x:c r="R1276" s="52" t="n">
        <x:f>IFERROR(Q1276/K1276,"")</x:f>
        <x:v>0.008850760289222187</x:v>
      </x:c>
      <x:c r="S1276" s="53" t="n">
        <x:v>38749</x:v>
      </x:c>
      <x:c r="T1276" s="50" t="str">
        <x:v>EDINET_company_history</x:v>
      </x:c>
      <x:c r="U1276" s="50" t="str">
        <x:v>内藤 裕紀</x:v>
      </x:c>
      <x:c r="V1276" s="54" t="n">
        <x:v>0.3388</x:v>
      </x:c>
      <x:c r="W1276" s="50" t="str">
        <x:v>内藤 裕紀</x:v>
      </x:c>
      <x:c r="X1276" s="50" t="b">
        <x:f>AND(COUNT(L1276:O1276)=4,L1276&gt;='設定'!$B$6,M1276&gt;='設定'!$B$6,N1276&gt;='設定'!$B$6,O1276&gt;='設定'!$B$6)</x:f>
        <x:v>0</x:v>
      </x:c>
      <x:c r="Y1276" s="50" t="b">
        <x:f>AND(COUNT(G1276:K1276)=5,P1276&gt;='設定'!$B$7)</x:f>
        <x:v>0</x:v>
      </x:c>
      <x:c r="Z1276" s="50" t="b">
        <x:f>AND(ISNUMBER(R1276),R1276&gt;='設定'!$B$8)</x:f>
        <x:v>0</x:v>
      </x:c>
      <x:c r="AA1276" s="50" t="b">
        <x:f>AND(ISNUMBER(S1276),S1276&gt;=DATE(YEAR('設定'!$B$10)-'設定'!$B$9,MONTH('設定'!$B$10),DAY('設定'!$B$10)))</x:f>
        <x:v>0</x:v>
      </x:c>
      <x:c r="AB1276" s="55" t="b">
        <x:v>1</x:v>
      </x:c>
      <x:c r="AC1276" s="55" t="b">
        <x:v>1</x:v>
      </x:c>
      <x:c r="AD1276" s="50" t="n">
        <x:f>IF(X1276,1,0)+IF(Z1276,1,0)+IF(AA1276,1,0)+IF(AB1276,1,0)</x:f>
        <x:v>1</x:v>
      </x:c>
      <x:c r="AE1276" s="50" t="n">
        <x:f>IF(Y1276,1,0)+IF(Z1276,1,0)+IF(AA1276,1,0)+IF(AB1276,1,0)</x:f>
        <x:v>1</x:v>
      </x:c>
      <x:c r="AF1276" s="50" t="n">
        <x:f>IF(Y1276,1,0)+IF(Z1276,1,0)+IF(AA1276,1,0)+IF(AC1276,1,0)</x:f>
        <x:v>1</x:v>
      </x:c>
      <x:c r="AG1276" s="53" t="n">
        <x:v>44348</x:v>
      </x:c>
      <x:c r="AH1276" s="50" t="str">
        <x:v>S100W299</x:v>
      </x:c>
      <x:c r="AI1276" s="50" t="str">
        <x:v>NetSalesSummaryOfBusinessResults</x:v>
      </x:c>
      <x:c r="AJ1276" s="50" t="str">
        <x:v>OperatingIncome</x:v>
      </x:c>
      <x:c r="AK1276" s="53" t="n">
        <x:v>45747</x:v>
      </x:c>
      <x:c r="AL1276" s="50" t="str">
        <x:v>365/365/365/366/365</x:v>
      </x:c>
      <x:c r="AM1276" s="51" t="n">
        <x:v>28740312</x:v>
      </x:c>
      <x:c r="AN1276" s="51" t="n">
        <x:v>418</x:v>
      </x:c>
      <x:c r="AO1276" s="51" t="n">
        <x:f>IFERROR(AM1276*AN1276,"")</x:f>
        <x:v>12013450416</x:v>
      </x:c>
      <x:c r="AP1276" s="56" t="n">
        <x:f>IFERROR(AO1276/(K1276*1000000),"")</x:f>
        <x:v>0.9492908531397094</x:v>
      </x:c>
      <x:c r="AQ1276" s="57" t="n">
        <x:v>45946766.666666664</x:v>
      </x:c>
      <x:c r="AR1276" s="52" t="n">
        <x:v>0.5361990637578823</x:v>
      </x:c>
      <x:c r="AS1276" s="52" t="n">
        <x:v>-0.6852159468438539</x:v>
      </x:c>
      <x:c r="AT1276" s="55" t="b">
        <x:v>1</x:v>
      </x:c>
      <x:c r="AU1276" s="50"/>
      <x:c r="AV1276" s="58" t="n">
        <x:v>-0.3592012901517051</x:v>
      </x:c>
      <x:c r="AW1276" s="50" t="n">
        <x:v>3378</x:v>
      </x:c>
      <x:c r="AX1276" s="50" t="str">
        <x:v>Future Moat</x:v>
      </x:c>
      <x:c r="AY1276" s="50" t="str">
        <x:v>ローカル5年最大下落率-60%以下</x:v>
      </x:c>
      <x:c r="AZ1276" s="59" t="str">
        <x:v>2025-06-23 11:47</x:v>
      </x:c>
      <x:c r="BA1276" s="53" t="n">
        <x:v>38749</x:v>
      </x:c>
      <x:c r="BB1276" s="50" t="str">
        <x:v>内藤 裕紀</x:v>
      </x:c>
      <x:c r="BC1276" s="50"/>
      <x:c r="BD1276" s="50"/>
    </x:row>
    <x:row r="1277">
      <x:c r="A1277" s="50" t="n">
        <x:v>1276</x:v>
      </x:c>
      <x:c r="B1277" s="50" t="str">
        <x:v>7090</x:v>
      </x:c>
      <x:c r="C1277" s="50" t="str">
        <x:v>7090.T</x:v>
      </x:c>
      <x:c r="D1277" s="50" t="str">
        <x:v>Ligua Inc.</x:v>
      </x:c>
      <x:c r="E1277" s="50" t="str">
        <x:v>Growth Market(Domestic)</x:v>
      </x:c>
      <x:c r="F1277" s="50" t="str">
        <x:v>Services</x:v>
      </x:c>
      <x:c r="G1277" s="51" t="n">
        <x:v>2687.593</x:v>
      </x:c>
      <x:c r="H1277" s="51" t="n">
        <x:v>3202.949</x:v>
      </x:c>
      <x:c r="I1277" s="51" t="n">
        <x:v>2837.667</x:v>
      </x:c>
      <x:c r="J1277" s="51" t="n">
        <x:v>3430.416</x:v>
      </x:c>
      <x:c r="K1277" s="51" t="n">
        <x:v>2872.367</x:v>
      </x:c>
      <x:c r="L1277" s="52" t="n">
        <x:f>IFERROR(H1277/G1277-1,"")</x:f>
        <x:v>0.19175373652186178</x:v>
      </x:c>
      <x:c r="M1277" s="52" t="n">
        <x:f>IFERROR(I1277/H1277-1,"")</x:f>
        <x:v>-0.11404552492094011</x:v>
      </x:c>
      <x:c r="N1277" s="52" t="n">
        <x:f>IFERROR(J1277/I1277-1,"")</x:f>
        <x:v>0.20888603208198853</x:v>
      </x:c>
      <x:c r="O1277" s="52" t="n">
        <x:f>IFERROR(K1277/J1277-1,"")</x:f>
        <x:v>-0.16267677156356541</x:v>
      </x:c>
      <x:c r="P1277" s="52" t="n">
        <x:f>IFERROR((K1277/G1277)^(1/4)-1,"")</x:f>
        <x:v>0.016761531995708845</x:v>
      </x:c>
      <x:c r="Q1277" s="51" t="n">
        <x:v>-154.729</x:v>
      </x:c>
      <x:c r="R1277" s="52" t="n">
        <x:f>IFERROR(Q1277/K1277,"")</x:f>
        <x:v>-0.05386811643498202</x:v>
      </x:c>
      <x:c r="S1277" s="53" t="n">
        <x:v>43891</x:v>
      </x:c>
      <x:c r="T1277" s="50" t="str">
        <x:v>EDINET_company_history</x:v>
      </x:c>
      <x:c r="U1277" s="50" t="str">
        <x:v>川瀨 紀彦</x:v>
      </x:c>
      <x:c r="V1277" s="54" t="n">
        <x:v>0.3164</x:v>
      </x:c>
      <x:c r="W1277" s="50" t="str">
        <x:v>川瀨 紀彦 / 藤原 俊也</x:v>
      </x:c>
      <x:c r="X1277" s="50" t="b">
        <x:f>AND(COUNT(L1277:O1277)=4,L1277&gt;='設定'!$B$6,M1277&gt;='設定'!$B$6,N1277&gt;='設定'!$B$6,O1277&gt;='設定'!$B$6)</x:f>
        <x:v>0</x:v>
      </x:c>
      <x:c r="Y1277" s="50" t="b">
        <x:f>AND(COUNT(G1277:K1277)=5,P1277&gt;='設定'!$B$7)</x:f>
        <x:v>0</x:v>
      </x:c>
      <x:c r="Z1277" s="50" t="b">
        <x:f>AND(ISNUMBER(R1277),R1277&gt;='設定'!$B$8)</x:f>
        <x:v>0</x:v>
      </x:c>
      <x:c r="AA1277" s="50" t="b">
        <x:f>AND(ISNUMBER(S1277),S1277&gt;=DATE(YEAR('設定'!$B$10)-'設定'!$B$9,MONTH('設定'!$B$10),DAY('設定'!$B$10)))</x:f>
        <x:v>0</x:v>
      </x:c>
      <x:c r="AB1277" s="55" t="b">
        <x:v>1</x:v>
      </x:c>
      <x:c r="AC1277" s="55" t="b">
        <x:v>1</x:v>
      </x:c>
      <x:c r="AD1277" s="50" t="n">
        <x:f>IF(X1277,1,0)+IF(Z1277,1,0)+IF(AA1277,1,0)+IF(AB1277,1,0)</x:f>
        <x:v>1</x:v>
      </x:c>
      <x:c r="AE1277" s="50" t="n">
        <x:f>IF(Y1277,1,0)+IF(Z1277,1,0)+IF(AA1277,1,0)+IF(AB1277,1,0)</x:f>
        <x:v>1</x:v>
      </x:c>
      <x:c r="AF1277" s="50" t="n">
        <x:f>IF(Y1277,1,0)+IF(Z1277,1,0)+IF(AA1277,1,0)+IF(AC1277,1,0)</x:f>
        <x:v>1</x:v>
      </x:c>
      <x:c r="AG1277" s="53" t="n">
        <x:v>44348</x:v>
      </x:c>
      <x:c r="AH1277" s="50" t="str">
        <x:v>S100W649</x:v>
      </x:c>
      <x:c r="AI1277" s="50" t="str">
        <x:v>NetSalesSummaryOfBusinessResults</x:v>
      </x:c>
      <x:c r="AJ1277" s="50" t="str">
        <x:v>OperatingIncome</x:v>
      </x:c>
      <x:c r="AK1277" s="53" t="n">
        <x:v>45747</x:v>
      </x:c>
      <x:c r="AL1277" s="50" t="str">
        <x:v>365/365/365/366/365</x:v>
      </x:c>
      <x:c r="AM1277" s="51" t="n">
        <x:v>1490100</x:v>
      </x:c>
      <x:c r="AN1277" s="51" t="n">
        <x:v>905</x:v>
      </x:c>
      <x:c r="AO1277" s="51" t="n">
        <x:f>IFERROR(AM1277*AN1277,"")</x:f>
        <x:v>1348540500</x:v>
      </x:c>
      <x:c r="AP1277" s="56" t="n">
        <x:f>IFERROR(AO1277/(K1277*1000000),"")</x:f>
        <x:v>0.46948753414866556</x:v>
      </x:c>
      <x:c r="AQ1277" s="57" t="n">
        <x:v>1779371.6666666667</x:v>
      </x:c>
      <x:c r="AR1277" s="52" t="n">
        <x:v>0.5440508619224192</x:v>
      </x:c>
      <x:c r="AS1277" s="52" t="n">
        <x:v>-0.8245614035087719</x:v>
      </x:c>
      <x:c r="AT1277" s="55" t="b">
        <x:v>0</x:v>
      </x:c>
      <x:c r="AU1277" s="50" t="str">
        <x:v>low_liquidity</x:v>
      </x:c>
      <x:c r="AV1277" s="58" t="n">
        <x:v>-0.3059256824136345</x:v>
      </x:c>
      <x:c r="AW1277" s="50" t="n">
        <x:v>3293</x:v>
      </x:c>
      <x:c r="AX1277" s="50" t="str">
        <x:v>Future Moat</x:v>
      </x:c>
      <x:c r="AY1277" s="50" t="str">
        <x:v>既存適格性フィルター不通過: low_liquidity / 60日平均売買代金2,000万円未満 / ローカル5年最大下落率-60%以下</x:v>
      </x:c>
      <x:c r="AZ1277" s="59" t="str">
        <x:v>2025-06-25 16:18</x:v>
      </x:c>
      <x:c r="BA1277" s="53" t="n">
        <x:v>43891</x:v>
      </x:c>
      <x:c r="BB1277" s="50" t="str">
        <x:v>川瀨 紀彦</x:v>
      </x:c>
      <x:c r="BC1277" s="50"/>
      <x:c r="BD1277" s="50"/>
    </x:row>
    <x:row r="1278">
      <x:c r="A1278" s="50" t="n">
        <x:v>1277</x:v>
      </x:c>
      <x:c r="B1278" s="50" t="str">
        <x:v>6459</x:v>
      </x:c>
      <x:c r="C1278" s="50" t="str">
        <x:v>6459.T</x:v>
      </x:c>
      <x:c r="D1278" s="50" t="str">
        <x:v>DAIWA INDUSTRIES LTD.</x:v>
      </x:c>
      <x:c r="E1278" s="50" t="str">
        <x:v>Prime Market (Domestic)</x:v>
      </x:c>
      <x:c r="F1278" s="50" t="str">
        <x:v>Machinery</x:v>
      </x:c>
      <x:c r="G1278" s="51" t="n">
        <x:v>43979.385</x:v>
      </x:c>
      <x:c r="H1278" s="51" t="n">
        <x:v>43942.856</x:v>
      </x:c>
      <x:c r="I1278" s="51" t="n">
        <x:v>45969.244</x:v>
      </x:c>
      <x:c r="J1278" s="51" t="n">
        <x:v>47938.578</x:v>
      </x:c>
      <x:c r="K1278" s="51" t="n">
        <x:v>46919.738</x:v>
      </x:c>
      <x:c r="L1278" s="52" t="n">
        <x:f>IFERROR(H1278/G1278-1,"")</x:f>
        <x:v>-0.0008305936974789541</x:v>
      </x:c>
      <x:c r="M1278" s="52" t="n">
        <x:f>IFERROR(I1278/H1278-1,"")</x:f>
        <x:v>0.04611416244770261</x:v>
      </x:c>
      <x:c r="N1278" s="52" t="n">
        <x:f>IFERROR(J1278/I1278-1,"")</x:f>
        <x:v>0.042840252060703854</x:v>
      </x:c>
      <x:c r="O1278" s="52" t="n">
        <x:f>IFERROR(K1278/J1278-1,"")</x:f>
        <x:v>-0.021253029240875798</x:v>
      </x:c>
      <x:c r="P1278" s="52" t="n">
        <x:f>IFERROR((K1278/G1278)^(1/4)-1,"")</x:f>
        <x:v>0.016310954185245752</x:v>
      </x:c>
      <x:c r="Q1278" s="51" t="n">
        <x:v>7477.522</x:v>
      </x:c>
      <x:c r="R1278" s="52" t="n">
        <x:f>IFERROR(Q1278/K1278,"")</x:f>
        <x:v>0.15936836646445043</x:v>
      </x:c>
      <x:c r="S1278" s="53" t="n">
        <x:v>31321</x:v>
      </x:c>
      <x:c r="T1278" s="50" t="str">
        <x:v>EDINET_company_history</x:v>
      </x:c>
      <x:c r="U1278" s="50" t="str">
        <x:v>株式会社日本冷機</x:v>
      </x:c>
      <x:c r="V1278" s="54" t="n">
        <x:v>0.1401</x:v>
      </x:c>
      <x:c r="W1278" s="50" t="str">
        <x:v>尾﨑 敦史 / 尾﨑 雅広</x:v>
      </x:c>
      <x:c r="X1278" s="50" t="b">
        <x:f>AND(COUNT(L1278:O1278)=4,L1278&gt;='設定'!$B$6,M1278&gt;='設定'!$B$6,N1278&gt;='設定'!$B$6,O1278&gt;='設定'!$B$6)</x:f>
        <x:v>0</x:v>
      </x:c>
      <x:c r="Y1278" s="50" t="b">
        <x:f>AND(COUNT(G1278:K1278)=5,P1278&gt;='設定'!$B$7)</x:f>
        <x:v>0</x:v>
      </x:c>
      <x:c r="Z1278" s="50" t="b">
        <x:f>AND(ISNUMBER(R1278),R1278&gt;='設定'!$B$8)</x:f>
        <x:v>1</x:v>
      </x:c>
      <x:c r="AA1278" s="50" t="b">
        <x:f>AND(ISNUMBER(S1278),S1278&gt;=DATE(YEAR('設定'!$B$10)-'設定'!$B$9,MONTH('設定'!$B$10),DAY('設定'!$B$10)))</x:f>
        <x:v>0</x:v>
      </x:c>
      <x:c r="AB1278" s="55" t="b">
        <x:v>0</x:v>
      </x:c>
      <x:c r="AC1278" s="55" t="b">
        <x:v>0</x:v>
      </x:c>
      <x:c r="AD1278" s="50" t="n">
        <x:f>IF(X1278,1,0)+IF(Z1278,1,0)+IF(AA1278,1,0)+IF(AB1278,1,0)</x:f>
        <x:v>1</x:v>
      </x:c>
      <x:c r="AE1278" s="50" t="n">
        <x:f>IF(Y1278,1,0)+IF(Z1278,1,0)+IF(AA1278,1,0)+IF(AB1278,1,0)</x:f>
        <x:v>1</x:v>
      </x:c>
      <x:c r="AF1278" s="50" t="n">
        <x:f>IF(Y1278,1,0)+IF(Z1278,1,0)+IF(AA1278,1,0)+IF(AC1278,1,0)</x:f>
        <x:v>1</x:v>
      </x:c>
      <x:c r="AG1278" s="53" t="n">
        <x:v>44348</x:v>
      </x:c>
      <x:c r="AH1278" s="50" t="str">
        <x:v>S100XU5A</x:v>
      </x:c>
      <x:c r="AI1278" s="50" t="str">
        <x:v>NetSalesSummaryOfBusinessResults</x:v>
      </x:c>
      <x:c r="AJ1278" s="50" t="str">
        <x:v>OperatingIncome</x:v>
      </x:c>
      <x:c r="AK1278" s="53" t="n">
        <x:v>46022</x:v>
      </x:c>
      <x:c r="AL1278" s="50" t="str">
        <x:v>365/365/365/366/365</x:v>
      </x:c>
      <x:c r="AM1278" s="51" t="n">
        <x:v>49363315</x:v>
      </x:c>
      <x:c r="AN1278" s="51" t="n">
        <x:v>1722</x:v>
      </x:c>
      <x:c r="AO1278" s="51" t="n">
        <x:f>IFERROR(AM1278*AN1278,"")</x:f>
        <x:v>85003628430</x:v>
      </x:c>
      <x:c r="AP1278" s="56" t="n">
        <x:f>IFERROR(AO1278/(K1278*1000000),"")</x:f>
        <x:v>1.8116816515471592</x:v>
      </x:c>
      <x:c r="AQ1278" s="57" t="n">
        <x:v>140925468.33333334</x:v>
      </x:c>
      <x:c r="AR1278" s="52" t="n">
        <x:v>0.3147973540738465</x:v>
      </x:c>
      <x:c r="AS1278" s="52" t="n">
        <x:v>-0.2683189137230701</x:v>
      </x:c>
      <x:c r="AT1278" s="55" t="b">
        <x:v>1</x:v>
      </x:c>
      <x:c r="AU1278" s="50"/>
      <x:c r="AV1278" s="58" t="n">
        <x:v>0.3360786508955165</x:v>
      </x:c>
      <x:c r="AW1278" s="50" t="n">
        <x:v>336</x:v>
      </x:c>
      <x:c r="AX1278" s="50" t="str">
        <x:v>Future Moat</x:v>
      </x:c>
      <x:c r="AY1278" s="50" t="str">
        <x:v>目立つ機械的警告なし（定性確認は別途必要）</x:v>
      </x:c>
      <x:c r="AZ1278" s="59" t="str">
        <x:v>2026-03-26 13:01</x:v>
      </x:c>
      <x:c r="BA1278" s="53" t="n">
        <x:v>31321</x:v>
      </x:c>
      <x:c r="BB1278" s="50"/>
      <x:c r="BC1278" s="50"/>
      <x:c r="BD1278" s="50" t="str">
        <x:v>TOPIX Small 2</x:v>
      </x:c>
    </x:row>
    <x:row r="1279">
      <x:c r="A1279" s="50" t="n">
        <x:v>1278</x:v>
      </x:c>
      <x:c r="B1279" s="50" t="str">
        <x:v>6754</x:v>
      </x:c>
      <x:c r="C1279" s="50" t="str">
        <x:v>6754.T</x:v>
      </x:c>
      <x:c r="D1279" s="50" t="str">
        <x:v>ANRITSU CORPORATION</x:v>
      </x:c>
      <x:c r="E1279" s="50" t="str">
        <x:v>Prime Market (Domestic)</x:v>
      </x:c>
      <x:c r="F1279" s="50" t="str">
        <x:v>Electric Appliances</x:v>
      </x:c>
      <x:c r="G1279" s="51" t="n">
        <x:v>105939</x:v>
      </x:c>
      <x:c r="H1279" s="51" t="n">
        <x:v>105387</x:v>
      </x:c>
      <x:c r="I1279" s="51" t="n">
        <x:v>110919</x:v>
      </x:c>
      <x:c r="J1279" s="51" t="n">
        <x:v>109952</x:v>
      </x:c>
      <x:c r="K1279" s="51" t="n">
        <x:v>112979</x:v>
      </x:c>
      <x:c r="L1279" s="52" t="n">
        <x:f>IFERROR(H1279/G1279-1,"")</x:f>
        <x:v>-0.005210545691388457</x:v>
      </x:c>
      <x:c r="M1279" s="52" t="n">
        <x:f>IFERROR(I1279/H1279-1,"")</x:f>
        <x:v>0.05249224287625598</x:v>
      </x:c>
      <x:c r="N1279" s="52" t="n">
        <x:f>IFERROR(J1279/I1279-1,"")</x:f>
        <x:v>-0.008718073549166538</x:v>
      </x:c>
      <x:c r="O1279" s="52" t="n">
        <x:f>IFERROR(K1279/J1279-1,"")</x:f>
        <x:v>0.027530194994179302</x:v>
      </x:c>
      <x:c r="P1279" s="52" t="n">
        <x:f>IFERROR((K1279/G1279)^(1/4)-1,"")</x:f>
        <x:v>0.016214679942551546</x:v>
      </x:c>
      <x:c r="Q1279" s="51" t="n">
        <x:v>12124</x:v>
      </x:c>
      <x:c r="R1279" s="52" t="n">
        <x:f>IFERROR(Q1279/K1279,"")</x:f>
        <x:v>0.10731197833225643</x:v>
      </x:c>
      <x:c r="S1279" s="53" t="n">
        <x:v>25051</x:v>
      </x:c>
      <x:c r="T1279" s="50" t="str">
        <x:v>EDINET_company_history</x:v>
      </x:c>
      <x:c r="U1279" s="50" t="str">
        <x:v>日本マスタートラスト信託銀行株式会社（信託口）</x:v>
      </x:c>
      <x:c r="V1279" s="54" t="n">
        <x:v>0.1717</x:v>
      </x:c>
      <x:c r="W1279" s="50" t="str">
        <x:v>濱田 宏一</x:v>
      </x:c>
      <x:c r="X1279" s="50" t="b">
        <x:f>AND(COUNT(L1279:O1279)=4,L1279&gt;='設定'!$B$6,M1279&gt;='設定'!$B$6,N1279&gt;='設定'!$B$6,O1279&gt;='設定'!$B$6)</x:f>
        <x:v>0</x:v>
      </x:c>
      <x:c r="Y1279" s="50" t="b">
        <x:f>AND(COUNT(G1279:K1279)=5,P1279&gt;='設定'!$B$7)</x:f>
        <x:v>0</x:v>
      </x:c>
      <x:c r="Z1279" s="50" t="b">
        <x:f>AND(ISNUMBER(R1279),R1279&gt;='設定'!$B$8)</x:f>
        <x:v>1</x:v>
      </x:c>
      <x:c r="AA1279" s="50" t="b">
        <x:f>AND(ISNUMBER(S1279),S1279&gt;=DATE(YEAR('設定'!$B$10)-'設定'!$B$9,MONTH('設定'!$B$10),DAY('設定'!$B$10)))</x:f>
        <x:v>0</x:v>
      </x:c>
      <x:c r="AB1279" s="55" t="b">
        <x:v>0</x:v>
      </x:c>
      <x:c r="AC1279" s="55" t="b">
        <x:v>0</x:v>
      </x:c>
      <x:c r="AD1279" s="50" t="n">
        <x:f>IF(X1279,1,0)+IF(Z1279,1,0)+IF(AA1279,1,0)+IF(AB1279,1,0)</x:f>
        <x:v>1</x:v>
      </x:c>
      <x:c r="AE1279" s="50" t="n">
        <x:f>IF(Y1279,1,0)+IF(Z1279,1,0)+IF(AA1279,1,0)+IF(AB1279,1,0)</x:f>
        <x:v>1</x:v>
      </x:c>
      <x:c r="AF1279" s="50" t="n">
        <x:f>IF(Y1279,1,0)+IF(Z1279,1,0)+IF(AA1279,1,0)+IF(AC1279,1,0)</x:f>
        <x:v>1</x:v>
      </x:c>
      <x:c r="AG1279" s="53" t="n">
        <x:v>44348</x:v>
      </x:c>
      <x:c r="AH1279" s="50" t="str">
        <x:v>S100W3T4</x:v>
      </x:c>
      <x:c r="AI1279" s="50" t="str">
        <x:v>RevenueIFRSSummaryOfBusinessResults</x:v>
      </x:c>
      <x:c r="AJ1279" s="50" t="str">
        <x:v>OperatingProfitLossIFRS</x:v>
      </x:c>
      <x:c r="AK1279" s="53" t="n">
        <x:v>45747</x:v>
      </x:c>
      <x:c r="AL1279" s="50" t="str">
        <x:v>365/365/365/366/365</x:v>
      </x:c>
      <x:c r="AM1279" s="51" t="n">
        <x:v>129324194</x:v>
      </x:c>
      <x:c r="AN1279" s="51" t="n">
        <x:v>4768</x:v>
      </x:c>
      <x:c r="AO1279" s="51" t="n">
        <x:f>IFERROR(AM1279*AN1279,"")</x:f>
        <x:v>616617756992</x:v>
      </x:c>
      <x:c r="AP1279" s="56" t="n">
        <x:f>IFERROR(AO1279/(K1279*1000000),"")</x:f>
        <x:v>5.457808592676515</x:v>
      </x:c>
      <x:c r="AQ1279" s="57" t="n">
        <x:v>6410772762.5</x:v>
      </x:c>
      <x:c r="AR1279" s="52" t="n">
        <x:v>0.3459701676466927</x:v>
      </x:c>
      <x:c r="AS1279" s="52" t="n">
        <x:v>-0.5146061422412023</x:v>
      </x:c>
      <x:c r="AT1279" s="55" t="b">
        <x:v>0</x:v>
      </x:c>
      <x:c r="AU1279" s="50" t="str">
        <x:v>missing_financial_data</x:v>
      </x:c>
      <x:c r="AV1279" s="58" t="n">
        <x:v>0.3201268909749278</x:v>
      </x:c>
      <x:c r="AW1279" s="50" t="n">
        <x:v>374</x:v>
      </x:c>
      <x:c r="AX1279" s="50" t="str">
        <x:v>Future Moat</x:v>
      </x:c>
      <x:c r="AY1279" s="50" t="str">
        <x:v>既存適格性フィルター不通過: missing_financial_data</x:v>
      </x:c>
      <x:c r="AZ1279" s="59" t="str">
        <x:v>2025-06-25 14:08</x:v>
      </x:c>
      <x:c r="BA1279" s="53" t="n">
        <x:v>25051</x:v>
      </x:c>
      <x:c r="BB1279" s="50"/>
      <x:c r="BC1279" s="50"/>
      <x:c r="BD1279" s="50" t="str">
        <x:v>TOPIX Mid400</x:v>
      </x:c>
    </x:row>
    <x:row r="1280">
      <x:c r="A1280" s="50" t="n">
        <x:v>1279</x:v>
      </x:c>
      <x:c r="B1280" s="50" t="str">
        <x:v>5214</x:v>
      </x:c>
      <x:c r="C1280" s="50" t="str">
        <x:v>5214.T</x:v>
      </x:c>
      <x:c r="D1280" s="50" t="str">
        <x:v>Nippon Electric Glass Co.,Ltd.</x:v>
      </x:c>
      <x:c r="E1280" s="50" t="str">
        <x:v>Prime Market (Domestic)</x:v>
      </x:c>
      <x:c r="F1280" s="50" t="str">
        <x:v>Glass and Ceramics Products</x:v>
      </x:c>
      <x:c r="G1280" s="51" t="n">
        <x:v>292033</x:v>
      </x:c>
      <x:c r="H1280" s="51" t="n">
        <x:v>324634</x:v>
      </x:c>
      <x:c r="I1280" s="51" t="n">
        <x:v>279974</x:v>
      </x:c>
      <x:c r="J1280" s="51" t="n">
        <x:v>299237</x:v>
      </x:c>
      <x:c r="K1280" s="51" t="n">
        <x:v>311402</x:v>
      </x:c>
      <x:c r="L1280" s="52" t="n">
        <x:f>IFERROR(H1280/G1280-1,"")</x:f>
        <x:v>0.1116346440299556</x:v>
      </x:c>
      <x:c r="M1280" s="52" t="n">
        <x:f>IFERROR(I1280/H1280-1,"")</x:f>
        <x:v>-0.13757030994905028</x:v>
      </x:c>
      <x:c r="N1280" s="52" t="n">
        <x:f>IFERROR(J1280/I1280-1,"")</x:f>
        <x:v>0.06880281740447325</x:v>
      </x:c>
      <x:c r="O1280" s="52" t="n">
        <x:f>IFERROR(K1280/J1280-1,"")</x:f>
        <x:v>0.04065339513495991</x:v>
      </x:c>
      <x:c r="P1280" s="52" t="n">
        <x:f>IFERROR((K1280/G1280)^(1/4)-1,"")</x:f>
        <x:v>0.016184033513682694</x:v>
      </x:c>
      <x:c r="Q1280" s="51" t="n">
        <x:v>34131</x:v>
      </x:c>
      <x:c r="R1280" s="52" t="n">
        <x:f>IFERROR(Q1280/K1280,"")</x:f>
        <x:v>0.10960430568846699</x:v>
      </x:c>
      <x:c r="S1280" s="53" t="n">
        <x:v>26755</x:v>
      </x:c>
      <x:c r="T1280" s="50" t="str">
        <x:v>EDINET_company_history</x:v>
      </x:c>
      <x:c r="U1280" s="50" t="str">
        <x:v>日本マスタートラスト信託銀行株式会社（信託口）</x:v>
      </x:c>
      <x:c r="V1280" s="54" t="n">
        <x:v>0.1996</x:v>
      </x:c>
      <x:c r="W1280" s="50" t="str">
        <x:v>松本 元春 / 岸本 暁</x:v>
      </x:c>
      <x:c r="X1280" s="50" t="b">
        <x:f>AND(COUNT(L1280:O1280)=4,L1280&gt;='設定'!$B$6,M1280&gt;='設定'!$B$6,N1280&gt;='設定'!$B$6,O1280&gt;='設定'!$B$6)</x:f>
        <x:v>0</x:v>
      </x:c>
      <x:c r="Y1280" s="50" t="b">
        <x:f>AND(COUNT(G1280:K1280)=5,P1280&gt;='設定'!$B$7)</x:f>
        <x:v>0</x:v>
      </x:c>
      <x:c r="Z1280" s="50" t="b">
        <x:f>AND(ISNUMBER(R1280),R1280&gt;='設定'!$B$8)</x:f>
        <x:v>1</x:v>
      </x:c>
      <x:c r="AA1280" s="50" t="b">
        <x:f>AND(ISNUMBER(S1280),S1280&gt;=DATE(YEAR('設定'!$B$10)-'設定'!$B$9,MONTH('設定'!$B$10),DAY('設定'!$B$10)))</x:f>
        <x:v>0</x:v>
      </x:c>
      <x:c r="AB1280" s="55" t="b">
        <x:v>0</x:v>
      </x:c>
      <x:c r="AC1280" s="55" t="b">
        <x:v>0</x:v>
      </x:c>
      <x:c r="AD1280" s="50" t="n">
        <x:f>IF(X1280,1,0)+IF(Z1280,1,0)+IF(AA1280,1,0)+IF(AB1280,1,0)</x:f>
        <x:v>1</x:v>
      </x:c>
      <x:c r="AE1280" s="50" t="n">
        <x:f>IF(Y1280,1,0)+IF(Z1280,1,0)+IF(AA1280,1,0)+IF(AB1280,1,0)</x:f>
        <x:v>1</x:v>
      </x:c>
      <x:c r="AF1280" s="50" t="n">
        <x:f>IF(Y1280,1,0)+IF(Z1280,1,0)+IF(AA1280,1,0)+IF(AC1280,1,0)</x:f>
        <x:v>1</x:v>
      </x:c>
      <x:c r="AG1280" s="53" t="n">
        <x:v>44348</x:v>
      </x:c>
      <x:c r="AH1280" s="50" t="str">
        <x:v>S100XU17</x:v>
      </x:c>
      <x:c r="AI1280" s="50" t="str">
        <x:v>NetSalesSummaryOfBusinessResults</x:v>
      </x:c>
      <x:c r="AJ1280" s="50" t="str">
        <x:v>OperatingIncome</x:v>
      </x:c>
      <x:c r="AK1280" s="53" t="n">
        <x:v>46022</x:v>
      </x:c>
      <x:c r="AL1280" s="50" t="str">
        <x:v>365/365/365/366/365</x:v>
      </x:c>
      <x:c r="AM1280" s="51" t="n">
        <x:v>75228346</x:v>
      </x:c>
      <x:c r="AN1280" s="51" t="n">
        <x:v>6888</x:v>
      </x:c>
      <x:c r="AO1280" s="51" t="n">
        <x:f>IFERROR(AM1280*AN1280,"")</x:f>
        <x:v>518172847248</x:v>
      </x:c>
      <x:c r="AP1280" s="56" t="n">
        <x:f>IFERROR(AO1280/(K1280*1000000),"")</x:f>
        <x:v>1.6639997406824618</x:v>
      </x:c>
      <x:c r="AQ1280" s="57" t="n">
        <x:v>4979816046.666667</x:v>
      </x:c>
      <x:c r="AR1280" s="52" t="n">
        <x:v>0.2818681824435878</x:v>
      </x:c>
      <x:c r="AS1280" s="52" t="n">
        <x:v>-0.22245891792223</x:v>
      </x:c>
      <x:c r="AT1280" s="55" t="b">
        <x:v>1</x:v>
      </x:c>
      <x:c r="AU1280" s="50"/>
      <x:c r="AV1280" s="58" t="n">
        <x:v>0.5305229583194464</x:v>
      </x:c>
      <x:c r="AW1280" s="50" t="n">
        <x:v>69</x:v>
      </x:c>
      <x:c r="AX1280" s="50" t="str">
        <x:v>Transformation Moat</x:v>
      </x:c>
      <x:c r="AY1280" s="50" t="str">
        <x:v>目立つ機械的警告なし（定性確認は別途必要）</x:v>
      </x:c>
      <x:c r="AZ1280" s="59" t="str">
        <x:v>2026-03-26 09:10</x:v>
      </x:c>
      <x:c r="BA1280" s="53" t="n">
        <x:v>26755</x:v>
      </x:c>
      <x:c r="BB1280" s="50"/>
      <x:c r="BC1280" s="50"/>
      <x:c r="BD1280" s="50" t="str">
        <x:v>TOPIX Mid400</x:v>
      </x:c>
    </x:row>
    <x:row r="1281">
      <x:c r="A1281" s="50" t="n">
        <x:v>1280</x:v>
      </x:c>
      <x:c r="B1281" s="50" t="str">
        <x:v>5922</x:v>
      </x:c>
      <x:c r="C1281" s="50" t="str">
        <x:v>5922.T</x:v>
      </x:c>
      <x:c r="D1281" s="50" t="str">
        <x:v>NASU DENKI-TEKKO CO.,LTD.</x:v>
      </x:c>
      <x:c r="E1281" s="50" t="str">
        <x:v>Standard Market(Domestic)</x:v>
      </x:c>
      <x:c r="F1281" s="50" t="str">
        <x:v>Metal Products</x:v>
      </x:c>
      <x:c r="G1281" s="51" t="n">
        <x:v>21588.037</x:v>
      </x:c>
      <x:c r="H1281" s="51" t="n">
        <x:v>22957.849</x:v>
      </x:c>
      <x:c r="I1281" s="51" t="n">
        <x:v>22056.43</x:v>
      </x:c>
      <x:c r="J1281" s="51" t="n">
        <x:v>23334.709</x:v>
      </x:c>
      <x:c r="K1281" s="51" t="n">
        <x:v>22939.871</x:v>
      </x:c>
      <x:c r="L1281" s="52" t="n">
        <x:f>IFERROR(H1281/G1281-1,"")</x:f>
        <x:v>0.06345236484447381</x:v>
      </x:c>
      <x:c r="M1281" s="52" t="n">
        <x:f>IFERROR(I1281/H1281-1,"")</x:f>
        <x:v>-0.03926408785073887</x:v>
      </x:c>
      <x:c r="N1281" s="52" t="n">
        <x:f>IFERROR(J1281/I1281-1,"")</x:f>
        <x:v>0.05795493649697603</x:v>
      </x:c>
      <x:c r="O1281" s="52" t="n">
        <x:f>IFERROR(K1281/J1281-1,"")</x:f>
        <x:v>-0.016920630979370688</x:v>
      </x:c>
      <x:c r="P1281" s="52" t="n">
        <x:f>IFERROR((K1281/G1281)^(1/4)-1,"")</x:f>
        <x:v>0.01530015949092256</x:v>
      </x:c>
      <x:c r="Q1281" s="51" t="n">
        <x:v>2784.705</x:v>
      </x:c>
      <x:c r="R1281" s="52" t="n">
        <x:f>IFERROR(Q1281/K1281,"")</x:f>
        <x:v>0.12139148472107798</x:v>
      </x:c>
      <x:c r="S1281" s="53" t="n">
        <x:v>20333</x:v>
      </x:c>
      <x:c r="T1281" s="50" t="str">
        <x:v>EDINET_company_history</x:v>
      </x:c>
      <x:c r="U1281" s="50" t="str">
        <x:v>ＮＩＰＰＯＮ ＡＣＴＩＶＥ ＶＡＬＵＥ ＦＵＮＤ ＰＬＣ（常任代理人 香港上海銀行東京支店カストディ業務部）</x:v>
      </x:c>
      <x:c r="V1281" s="54" t="n">
        <x:v>0.0734</x:v>
      </x:c>
      <x:c r="W1281" s="50" t="str">
        <x:v>那須 幹生 / 鈴木 智晴</x:v>
      </x:c>
      <x:c r="X1281" s="50" t="b">
        <x:f>AND(COUNT(L1281:O1281)=4,L1281&gt;='設定'!$B$6,M1281&gt;='設定'!$B$6,N1281&gt;='設定'!$B$6,O1281&gt;='設定'!$B$6)</x:f>
        <x:v>0</x:v>
      </x:c>
      <x:c r="Y1281" s="50" t="b">
        <x:f>AND(COUNT(G1281:K1281)=5,P1281&gt;='設定'!$B$7)</x:f>
        <x:v>0</x:v>
      </x:c>
      <x:c r="Z1281" s="50" t="b">
        <x:f>AND(ISNUMBER(R1281),R1281&gt;='設定'!$B$8)</x:f>
        <x:v>1</x:v>
      </x:c>
      <x:c r="AA1281" s="50" t="b">
        <x:f>AND(ISNUMBER(S1281),S1281&gt;=DATE(YEAR('設定'!$B$10)-'設定'!$B$9,MONTH('設定'!$B$10),DAY('設定'!$B$10)))</x:f>
        <x:v>0</x:v>
      </x:c>
      <x:c r="AB1281" s="55" t="b">
        <x:v>0</x:v>
      </x:c>
      <x:c r="AC1281" s="55" t="b">
        <x:v>0</x:v>
      </x:c>
      <x:c r="AD1281" s="50" t="n">
        <x:f>IF(X1281,1,0)+IF(Z1281,1,0)+IF(AA1281,1,0)+IF(AB1281,1,0)</x:f>
        <x:v>1</x:v>
      </x:c>
      <x:c r="AE1281" s="50" t="n">
        <x:f>IF(Y1281,1,0)+IF(Z1281,1,0)+IF(AA1281,1,0)+IF(AB1281,1,0)</x:f>
        <x:v>1</x:v>
      </x:c>
      <x:c r="AF1281" s="50" t="n">
        <x:f>IF(Y1281,1,0)+IF(Z1281,1,0)+IF(AA1281,1,0)+IF(AC1281,1,0)</x:f>
        <x:v>1</x:v>
      </x:c>
      <x:c r="AG1281" s="53" t="n">
        <x:v>44348</x:v>
      </x:c>
      <x:c r="AH1281" s="50" t="str">
        <x:v>S100W4OT</x:v>
      </x:c>
      <x:c r="AI1281" s="50" t="str">
        <x:v>NetSalesSummaryOfBusinessResults</x:v>
      </x:c>
      <x:c r="AJ1281" s="50" t="str">
        <x:v>OperatingIncome</x:v>
      </x:c>
      <x:c r="AK1281" s="53" t="n">
        <x:v>45747</x:v>
      </x:c>
      <x:c r="AL1281" s="50" t="str">
        <x:v>365/365/365/366/365</x:v>
      </x:c>
      <x:c r="AM1281" s="51" t="n">
        <x:v>1166400</x:v>
      </x:c>
      <x:c r="AN1281" s="51" t="n">
        <x:v>18010</x:v>
      </x:c>
      <x:c r="AO1281" s="51" t="n">
        <x:f>IFERROR(AM1281*AN1281,"")</x:f>
        <x:v>21006864000</x:v>
      </x:c>
      <x:c r="AP1281" s="56" t="n">
        <x:f>IFERROR(AO1281/(K1281*1000000),"")</x:f>
        <x:v>0.9157359254548554</x:v>
      </x:c>
      <x:c r="AQ1281" s="57" t="n">
        <x:v>19710116.666666668</x:v>
      </x:c>
      <x:c r="AR1281" s="52" t="n">
        <x:v>0.3233786020637668</x:v>
      </x:c>
      <x:c r="AS1281" s="52" t="n">
        <x:v>-0.4092819871967393</x:v>
      </x:c>
      <x:c r="AT1281" s="55" t="b">
        <x:v>0</x:v>
      </x:c>
      <x:c r="AU1281" s="50" t="str">
        <x:v>low_liquidity</x:v>
      </x:c>
      <x:c r="AV1281" s="58" t="n">
        <x:v>0.1659335077005727</x:v>
      </x:c>
      <x:c r="AW1281" s="50" t="n">
        <x:v>874</x:v>
      </x:c>
      <x:c r="AX1281" s="50" t="str">
        <x:v>Discovery</x:v>
      </x:c>
      <x:c r="AY1281" s="50" t="str">
        <x:v>既存適格性フィルター不通過: low_liquidity / 60日平均売買代金2,000万円未満</x:v>
      </x:c>
      <x:c r="AZ1281" s="59" t="str">
        <x:v>2025-06-25 15:00</x:v>
      </x:c>
      <x:c r="BA1281" s="53" t="n">
        <x:v>20333</x:v>
      </x:c>
      <x:c r="BB1281" s="50"/>
      <x:c r="BC1281" s="50"/>
      <x:c r="BD1281" s="50"/>
    </x:row>
    <x:row r="1282">
      <x:c r="A1282" s="50" t="n">
        <x:v>1281</x:v>
      </x:c>
      <x:c r="B1282" s="50" t="str">
        <x:v>7192</x:v>
      </x:c>
      <x:c r="C1282" s="50" t="str">
        <x:v>7192.T</x:v>
      </x:c>
      <x:c r="D1282" s="50" t="str">
        <x:v>Mortgage Service Japan Limited</x:v>
      </x:c>
      <x:c r="E1282" s="50" t="str">
        <x:v>Standard Market(Domestic)</x:v>
      </x:c>
      <x:c r="F1282" s="50" t="str">
        <x:v>Other Financing Business</x:v>
      </x:c>
      <x:c r="G1282" s="51" t="n">
        <x:v>7129.797</x:v>
      </x:c>
      <x:c r="H1282" s="51" t="n">
        <x:v>7689.496</x:v>
      </x:c>
      <x:c r="I1282" s="51" t="n">
        <x:v>7325.931</x:v>
      </x:c>
      <x:c r="J1282" s="51" t="n">
        <x:v>7110.821</x:v>
      </x:c>
      <x:c r="K1282" s="51" t="n">
        <x:v>7565.785</x:v>
      </x:c>
      <x:c r="L1282" s="52" t="n">
        <x:f>IFERROR(H1282/G1282-1,"")</x:f>
        <x:v>0.07850139351793617</x:v>
      </x:c>
      <x:c r="M1282" s="52" t="n">
        <x:f>IFERROR(I1282/H1282-1,"")</x:f>
        <x:v>-0.047280732053180174</x:v>
      </x:c>
      <x:c r="N1282" s="52" t="n">
        <x:f>IFERROR(J1282/I1282-1,"")</x:f>
        <x:v>-0.029362820916549626</x:v>
      </x:c>
      <x:c r="O1282" s="52" t="n">
        <x:f>IFERROR(K1282/J1282-1,"")</x:f>
        <x:v>0.06398192276250514</x:v>
      </x:c>
      <x:c r="P1282" s="52" t="n">
        <x:f>IFERROR((K1282/G1282)^(1/4)-1,"")</x:f>
        <x:v>0.014948971259201471</x:v>
      </x:c>
      <x:c r="Q1282" s="51" t="n">
        <x:v>1400.224</x:v>
      </x:c>
      <x:c r="R1282" s="52" t="n">
        <x:f>IFERROR(Q1282/K1282,"")</x:f>
        <x:v>0.18507319465197597</x:v>
      </x:c>
      <x:c r="S1282" s="53" t="n">
        <x:v>42705</x:v>
      </x:c>
      <x:c r="T1282" s="50" t="str">
        <x:v>EDINET_company_history</x:v>
      </x:c>
      <x:c r="U1282" s="50" t="str">
        <x:v>株式会社ビルダーズシステム研究所</x:v>
      </x:c>
      <x:c r="V1282" s="54" t="n">
        <x:v>0.2543</x:v>
      </x:c>
      <x:c r="W1282" s="50" t="str">
        <x:v>鵜澤 泰功 / 楳野 範生 / 髙坂 明孝</x:v>
      </x:c>
      <x:c r="X1282" s="50" t="b">
        <x:f>AND(COUNT(L1282:O1282)=4,L1282&gt;='設定'!$B$6,M1282&gt;='設定'!$B$6,N1282&gt;='設定'!$B$6,O1282&gt;='設定'!$B$6)</x:f>
        <x:v>0</x:v>
      </x:c>
      <x:c r="Y1282" s="50" t="b">
        <x:f>AND(COUNT(G1282:K1282)=5,P1282&gt;='設定'!$B$7)</x:f>
        <x:v>0</x:v>
      </x:c>
      <x:c r="Z1282" s="50" t="b">
        <x:f>AND(ISNUMBER(R1282),R1282&gt;='設定'!$B$8)</x:f>
        <x:v>1</x:v>
      </x:c>
      <x:c r="AA1282" s="50" t="b">
        <x:f>AND(ISNUMBER(S1282),S1282&gt;=DATE(YEAR('設定'!$B$10)-'設定'!$B$9,MONTH('設定'!$B$10),DAY('設定'!$B$10)))</x:f>
        <x:v>0</x:v>
      </x:c>
      <x:c r="AB1282" s="55" t="b">
        <x:v>0</x:v>
      </x:c>
      <x:c r="AC1282" s="55" t="b">
        <x:v>0</x:v>
      </x:c>
      <x:c r="AD1282" s="50" t="n">
        <x:f>IF(X1282,1,0)+IF(Z1282,1,0)+IF(AA1282,1,0)+IF(AB1282,1,0)</x:f>
        <x:v>1</x:v>
      </x:c>
      <x:c r="AE1282" s="50" t="n">
        <x:f>IF(Y1282,1,0)+IF(Z1282,1,0)+IF(AA1282,1,0)+IF(AB1282,1,0)</x:f>
        <x:v>1</x:v>
      </x:c>
      <x:c r="AF1282" s="50" t="n">
        <x:f>IF(Y1282,1,0)+IF(Z1282,1,0)+IF(AA1282,1,0)+IF(AC1282,1,0)</x:f>
        <x:v>1</x:v>
      </x:c>
      <x:c r="AG1282" s="53" t="n">
        <x:v>44348</x:v>
      </x:c>
      <x:c r="AH1282" s="50" t="str">
        <x:v>S100W8VV</x:v>
      </x:c>
      <x:c r="AI1282" s="50" t="str">
        <x:v>OperatingRevenue1SummaryOfBusinessResults</x:v>
      </x:c>
      <x:c r="AJ1282" s="50" t="str">
        <x:v>OperatingIncome</x:v>
      </x:c>
      <x:c r="AK1282" s="53" t="n">
        <x:v>45747</x:v>
      </x:c>
      <x:c r="AL1282" s="50" t="str">
        <x:v>365/365/365/366/365</x:v>
      </x:c>
      <x:c r="AM1282" s="51" t="n">
        <x:v>14702000</x:v>
      </x:c>
      <x:c r="AN1282" s="51" t="n">
        <x:v>572</x:v>
      </x:c>
      <x:c r="AO1282" s="51" t="n">
        <x:f>IFERROR(AM1282*AN1282,"")</x:f>
        <x:v>8409544000</x:v>
      </x:c>
      <x:c r="AP1282" s="56" t="n">
        <x:f>IFERROR(AO1282/(K1282*1000000),"")</x:f>
        <x:v>1.1115229946396838</x:v>
      </x:c>
      <x:c r="AQ1282" s="57" t="n">
        <x:v>63711440</x:v>
      </x:c>
      <x:c r="AR1282" s="52" t="n">
        <x:v>0.2378526995581989</x:v>
      </x:c>
      <x:c r="AS1282" s="52" t="n">
        <x:v>-0.6466299610178827</x:v>
      </x:c>
      <x:c r="AT1282" s="55" t="b">
        <x:v>1</x:v>
      </x:c>
      <x:c r="AU1282" s="50"/>
      <x:c r="AV1282" s="58" t="n">
        <x:v>-0.129920619711518</x:v>
      </x:c>
      <x:c r="AW1282" s="50" t="n">
        <x:v>2753</x:v>
      </x:c>
      <x:c r="AX1282" s="50" t="str">
        <x:v>Transformation Moat</x:v>
      </x:c>
      <x:c r="AY1282" s="50" t="str">
        <x:v>ローカル5年最大下落率-60%以下</x:v>
      </x:c>
      <x:c r="AZ1282" s="59" t="str">
        <x:v>2025-06-27 16:02</x:v>
      </x:c>
      <x:c r="BA1282" s="53" t="n">
        <x:v>42705</x:v>
      </x:c>
      <x:c r="BB1282" s="50"/>
      <x:c r="BC1282" s="50"/>
      <x:c r="BD1282" s="50"/>
    </x:row>
    <x:row r="1283">
      <x:c r="A1283" s="50" t="n">
        <x:v>1282</x:v>
      </x:c>
      <x:c r="B1283" s="50" t="str">
        <x:v>3958</x:v>
      </x:c>
      <x:c r="C1283" s="50" t="str">
        <x:v>3958.T</x:v>
      </x:c>
      <x:c r="D1283" s="50" t="str">
        <x:v>Sasatoku Printing Co.,Ltd.</x:v>
      </x:c>
      <x:c r="E1283" s="50" t="str">
        <x:v>Standard Market(Domestic)</x:v>
      </x:c>
      <x:c r="F1283" s="50" t="str">
        <x:v>Pulp and Paper</x:v>
      </x:c>
      <x:c r="G1283" s="51" t="n">
        <x:v>11852.988</x:v>
      </x:c>
      <x:c r="H1283" s="51" t="n">
        <x:v>12373.824</x:v>
      </x:c>
      <x:c r="I1283" s="51" t="n">
        <x:v>13040.868</x:v>
      </x:c>
      <x:c r="J1283" s="51" t="n">
        <x:v>12953.184</x:v>
      </x:c>
      <x:c r="K1283" s="51" t="n">
        <x:v>12555.556</x:v>
      </x:c>
      <x:c r="L1283" s="52" t="n">
        <x:f>IFERROR(H1283/G1283-1,"")</x:f>
        <x:v>0.043941325174715606</x:v>
      </x:c>
      <x:c r="M1283" s="52" t="n">
        <x:f>IFERROR(I1283/H1283-1,"")</x:f>
        <x:v>0.05390766831660132</x:v>
      </x:c>
      <x:c r="N1283" s="52" t="n">
        <x:f>IFERROR(J1283/I1283-1,"")</x:f>
        <x:v>-0.006723785563967133</x:v>
      </x:c>
      <x:c r="O1283" s="52" t="n">
        <x:f>IFERROR(K1283/J1283-1,"")</x:f>
        <x:v>-0.030697317354559273</x:v>
      </x:c>
      <x:c r="P1283" s="52" t="n">
        <x:f>IFERROR((K1283/G1283)^(1/4)-1,"")</x:f>
        <x:v>0.014499941144924033</x:v>
      </x:c>
      <x:c r="Q1283" s="51" t="n">
        <x:v>185.608</x:v>
      </x:c>
      <x:c r="R1283" s="52" t="n">
        <x:f>IFERROR(Q1283/K1283,"")</x:f>
        <x:v>0.01478293752980752</x:v>
      </x:c>
      <x:c r="S1283" s="53" t="n">
        <x:v>45191</x:v>
      </x:c>
      <x:c r="T1283" s="50" t="str">
        <x:v>local_price_first_trade</x:v>
      </x:c>
      <x:c r="U1283" s="50" t="str">
        <x:v>王子マテリア株式会社</x:v>
      </x:c>
      <x:c r="V1283" s="54" t="n">
        <x:v>0.1781</x:v>
      </x:c>
      <x:c r="W1283" s="50" t="str">
        <x:v>杉山 昌樹</x:v>
      </x:c>
      <x:c r="X1283" s="50" t="b">
        <x:f>AND(COUNT(L1283:O1283)=4,L1283&gt;='設定'!$B$6,M1283&gt;='設定'!$B$6,N1283&gt;='設定'!$B$6,O1283&gt;='設定'!$B$6)</x:f>
        <x:v>0</x:v>
      </x:c>
      <x:c r="Y1283" s="50" t="b">
        <x:f>AND(COUNT(G1283:K1283)=5,P1283&gt;='設定'!$B$7)</x:f>
        <x:v>0</x:v>
      </x:c>
      <x:c r="Z1283" s="50" t="b">
        <x:f>AND(ISNUMBER(R1283),R1283&gt;='設定'!$B$8)</x:f>
        <x:v>0</x:v>
      </x:c>
      <x:c r="AA1283" s="50" t="b">
        <x:f>AND(ISNUMBER(S1283),S1283&gt;=DATE(YEAR('設定'!$B$10)-'設定'!$B$9,MONTH('設定'!$B$10),DAY('設定'!$B$10)))</x:f>
        <x:v>1</x:v>
      </x:c>
      <x:c r="AB1283" s="55" t="b">
        <x:v>0</x:v>
      </x:c>
      <x:c r="AC1283" s="55" t="b">
        <x:v>0</x:v>
      </x:c>
      <x:c r="AD1283" s="50" t="n">
        <x:f>IF(X1283,1,0)+IF(Z1283,1,0)+IF(AA1283,1,0)+IF(AB1283,1,0)</x:f>
        <x:v>1</x:v>
      </x:c>
      <x:c r="AE1283" s="50" t="n">
        <x:f>IF(Y1283,1,0)+IF(Z1283,1,0)+IF(AA1283,1,0)+IF(AB1283,1,0)</x:f>
        <x:v>1</x:v>
      </x:c>
      <x:c r="AF1283" s="50" t="n">
        <x:f>IF(Y1283,1,0)+IF(Z1283,1,0)+IF(AA1283,1,0)+IF(AC1283,1,0)</x:f>
        <x:v>1</x:v>
      </x:c>
      <x:c r="AG1283" s="53" t="n">
        <x:v>45191</x:v>
      </x:c>
      <x:c r="AH1283" s="50" t="str">
        <x:v>S100WQWB</x:v>
      </x:c>
      <x:c r="AI1283" s="50" t="str">
        <x:v>NetSalesSummaryOfBusinessResults</x:v>
      </x:c>
      <x:c r="AJ1283" s="50" t="str">
        <x:v>OperatingIncome</x:v>
      </x:c>
      <x:c r="AK1283" s="53" t="n">
        <x:v>45838</x:v>
      </x:c>
      <x:c r="AL1283" s="50" t="str">
        <x:v>365/365/365/366/365</x:v>
      </x:c>
      <x:c r="AM1283" s="51" t="n">
        <x:v>5613000</x:v>
      </x:c>
      <x:c r="AN1283" s="51" t="n">
        <x:v>557</x:v>
      </x:c>
      <x:c r="AO1283" s="51" t="n">
        <x:f>IFERROR(AM1283*AN1283,"")</x:f>
        <x:v>3126441000</x:v>
      </x:c>
      <x:c r="AP1283" s="56" t="n">
        <x:f>IFERROR(AO1283/(K1283*1000000),"")</x:f>
        <x:v>0.2490085664067764</x:v>
      </x:c>
      <x:c r="AQ1283" s="57" t="n">
        <x:v>3339096.6666666665</x:v>
      </x:c>
      <x:c r="AR1283" s="52" t="n">
        <x:v>0.2474398410047215</x:v>
      </x:c>
      <x:c r="AS1283" s="52" t="n">
        <x:v>-0.338040555019916</x:v>
      </x:c>
      <x:c r="AT1283" s="55" t="b">
        <x:v>0</x:v>
      </x:c>
      <x:c r="AU1283" s="50" t="str">
        <x:v>low_liquidity</x:v>
      </x:c>
      <x:c r="AV1283" s="58" t="n">
        <x:v>-0.1126931334333695</x:v>
      </x:c>
      <x:c r="AW1283" s="50" t="n">
        <x:v>2674</x:v>
      </x:c>
      <x:c r="AX1283" s="50" t="str">
        <x:v>Core Moat</x:v>
      </x:c>
      <x:c r="AY1283" s="50" t="str">
        <x:v>既存適格性フィルター不通過: low_liquidity / 60日平均売買代金2,000万円未満</x:v>
      </x:c>
      <x:c r="AZ1283" s="59" t="str">
        <x:v>2025-09-25 16:00</x:v>
      </x:c>
      <x:c r="BA1283" s="53" t="n">
        <x:v>38626</x:v>
      </x:c>
      <x:c r="BB1283" s="50"/>
      <x:c r="BC1283" s="50"/>
      <x:c r="BD1283" s="50"/>
    </x:row>
    <x:row r="1284">
      <x:c r="A1284" s="50" t="n">
        <x:v>1283</x:v>
      </x:c>
      <x:c r="B1284" s="50" t="str">
        <x:v>9339</x:v>
      </x:c>
      <x:c r="C1284" s="50" t="str">
        <x:v>9339.T</x:v>
      </x:c>
      <x:c r="D1284" s="50" t="str">
        <x:v>COACH A Co.,Ltd.</x:v>
      </x:c>
      <x:c r="E1284" s="50" t="str">
        <x:v>Standard Market(Domestic)</x:v>
      </x:c>
      <x:c r="F1284" s="50" t="str">
        <x:v>Services</x:v>
      </x:c>
      <x:c r="G1284" s="51" t="n">
        <x:v>3306.541</x:v>
      </x:c>
      <x:c r="H1284" s="51" t="n">
        <x:v>3600.607</x:v>
      </x:c>
      <x:c r="I1284" s="51" t="n">
        <x:v>3648.872</x:v>
      </x:c>
      <x:c r="J1284" s="51" t="n">
        <x:v>3642.692</x:v>
      </x:c>
      <x:c r="K1284" s="51" t="n">
        <x:v>3501.884</x:v>
      </x:c>
      <x:c r="L1284" s="52" t="n">
        <x:f>IFERROR(H1284/G1284-1,"")</x:f>
        <x:v>0.08893462987454259</x:v>
      </x:c>
      <x:c r="M1284" s="52" t="n">
        <x:f>IFERROR(I1284/H1284-1,"")</x:f>
        <x:v>0.013404684265736266</x:v>
      </x:c>
      <x:c r="N1284" s="52" t="n">
        <x:f>IFERROR(J1284/I1284-1,"")</x:f>
        <x:v>-0.0016936740998313438</x:v>
      </x:c>
      <x:c r="O1284" s="52" t="n">
        <x:f>IFERROR(K1284/J1284-1,"")</x:f>
        <x:v>-0.03865492882736177</x:v>
      </x:c>
      <x:c r="P1284" s="52" t="n">
        <x:f>IFERROR((K1284/G1284)^(1/4)-1,"")</x:f>
        <x:v>0.014453070411027058</x:v>
      </x:c>
      <x:c r="Q1284" s="51" t="n">
        <x:v>211.816</x:v>
      </x:c>
      <x:c r="R1284" s="52" t="n">
        <x:f>IFERROR(Q1284/K1284,"")</x:f>
        <x:v>0.0604862982326085</x:v>
      </x:c>
      <x:c r="S1284" s="53" t="n">
        <x:v>44917</x:v>
      </x:c>
      <x:c r="T1284" s="50" t="str">
        <x:v>local_price_first_trade</x:v>
      </x:c>
      <x:c r="U1284" s="50" t="str">
        <x:v>株式会社伊藤ホールディングス</x:v>
      </x:c>
      <x:c r="V1284" s="54" t="n">
        <x:v>0.4891</x:v>
      </x:c>
      <x:c r="W1284" s="50" t="str">
        <x:v>纐纈 順史 / 稲川 由太郎</x:v>
      </x:c>
      <x:c r="X1284" s="50" t="b">
        <x:f>AND(COUNT(L1284:O1284)=4,L1284&gt;='設定'!$B$6,M1284&gt;='設定'!$B$6,N1284&gt;='設定'!$B$6,O1284&gt;='設定'!$B$6)</x:f>
        <x:v>0</x:v>
      </x:c>
      <x:c r="Y1284" s="50" t="b">
        <x:f>AND(COUNT(G1284:K1284)=5,P1284&gt;='設定'!$B$7)</x:f>
        <x:v>0</x:v>
      </x:c>
      <x:c r="Z1284" s="50" t="b">
        <x:f>AND(ISNUMBER(R1284),R1284&gt;='設定'!$B$8)</x:f>
        <x:v>0</x:v>
      </x:c>
      <x:c r="AA1284" s="50" t="b">
        <x:f>AND(ISNUMBER(S1284),S1284&gt;=DATE(YEAR('設定'!$B$10)-'設定'!$B$9,MONTH('設定'!$B$10),DAY('設定'!$B$10)))</x:f>
        <x:v>1</x:v>
      </x:c>
      <x:c r="AB1284" s="55" t="b">
        <x:v>0</x:v>
      </x:c>
      <x:c r="AC1284" s="55" t="b">
        <x:v>0</x:v>
      </x:c>
      <x:c r="AD1284" s="50" t="n">
        <x:f>IF(X1284,1,0)+IF(Z1284,1,0)+IF(AA1284,1,0)+IF(AB1284,1,0)</x:f>
        <x:v>1</x:v>
      </x:c>
      <x:c r="AE1284" s="50" t="n">
        <x:f>IF(Y1284,1,0)+IF(Z1284,1,0)+IF(AA1284,1,0)+IF(AB1284,1,0)</x:f>
        <x:v>1</x:v>
      </x:c>
      <x:c r="AF1284" s="50" t="n">
        <x:f>IF(Y1284,1,0)+IF(Z1284,1,0)+IF(AA1284,1,0)+IF(AC1284,1,0)</x:f>
        <x:v>1</x:v>
      </x:c>
      <x:c r="AG1284" s="53" t="n">
        <x:v>44917</x:v>
      </x:c>
      <x:c r="AH1284" s="50" t="str">
        <x:v>S100XTSA</x:v>
      </x:c>
      <x:c r="AI1284" s="50" t="str">
        <x:v>NetSalesSummaryOfBusinessResults</x:v>
      </x:c>
      <x:c r="AJ1284" s="50" t="str">
        <x:v>OperatingIncome</x:v>
      </x:c>
      <x:c r="AK1284" s="53" t="n">
        <x:v>46022</x:v>
      </x:c>
      <x:c r="AL1284" s="50" t="str">
        <x:v>365/365/365/366/365</x:v>
      </x:c>
      <x:c r="AM1284" s="51" t="n">
        <x:v>2363422</x:v>
      </x:c>
      <x:c r="AN1284" s="51" t="n">
        <x:v>1242</x:v>
      </x:c>
      <x:c r="AO1284" s="51" t="n">
        <x:f>IFERROR(AM1284*AN1284,"")</x:f>
        <x:v>2935370124</x:v>
      </x:c>
      <x:c r="AP1284" s="56" t="n">
        <x:f>IFERROR(AO1284/(K1284*1000000),"")</x:f>
        <x:v>0.8382259732189873</x:v>
      </x:c>
      <x:c r="AQ1284" s="57" t="n">
        <x:v>1552106.6666666667</x:v>
      </x:c>
      <x:c r="AR1284" s="52" t="n">
        <x:v>0.3198002572968065</x:v>
      </x:c>
      <x:c r="AS1284" s="52" t="n">
        <x:v>-0.5752183433086682</x:v>
      </x:c>
      <x:c r="AT1284" s="55" t="b">
        <x:v>0</x:v>
      </x:c>
      <x:c r="AU1284" s="50" t="str">
        <x:v>low_liquidity</x:v>
      </x:c>
      <x:c r="AV1284" s="58" t="n">
        <x:v>-0.0061015491342256</x:v>
      </x:c>
      <x:c r="AW1284" s="50" t="n">
        <x:v>1915</x:v>
      </x:c>
      <x:c r="AX1284" s="50" t="str">
        <x:v>Core Moat</x:v>
      </x:c>
      <x:c r="AY1284" s="50" t="str">
        <x:v>既存適格性フィルター不通過: low_liquidity / 60日平均売買代金2,000万円未満</x:v>
      </x:c>
      <x:c r="AZ1284" s="59" t="str">
        <x:v>2026-03-25 15:59</x:v>
      </x:c>
      <x:c r="BA1284" s="53" t="n">
        <x:v>44896</x:v>
      </x:c>
      <x:c r="BB1284" s="50"/>
      <x:c r="BC1284" s="50"/>
      <x:c r="BD1284" s="50"/>
    </x:row>
    <x:row r="1285">
      <x:c r="A1285" s="50" t="n">
        <x:v>1284</x:v>
      </x:c>
      <x:c r="B1285" s="50" t="str">
        <x:v>7857</x:v>
      </x:c>
      <x:c r="C1285" s="50" t="str">
        <x:v>7857.T</x:v>
      </x:c>
      <x:c r="D1285" s="50" t="str">
        <x:v>SEKI CO.,LTD.</x:v>
      </x:c>
      <x:c r="E1285" s="50" t="str">
        <x:v>Standard Market(Domestic)</x:v>
      </x:c>
      <x:c r="F1285" s="50" t="str">
        <x:v>Other Products</x:v>
      </x:c>
      <x:c r="G1285" s="51" t="n">
        <x:v>11620.814</x:v>
      </x:c>
      <x:c r="H1285" s="51" t="n">
        <x:v>11165.27</x:v>
      </x:c>
      <x:c r="I1285" s="51" t="n">
        <x:v>11906.207</x:v>
      </x:c>
      <x:c r="J1285" s="51" t="n">
        <x:v>11988.668</x:v>
      </x:c>
      <x:c r="K1285" s="51" t="n">
        <x:v>12302.163</x:v>
      </x:c>
      <x:c r="L1285" s="52" t="n">
        <x:f>IFERROR(H1285/G1285-1,"")</x:f>
        <x:v>-0.039200696267920665</x:v>
      </x:c>
      <x:c r="M1285" s="52" t="n">
        <x:f>IFERROR(I1285/H1285-1,"")</x:f>
        <x:v>0.06636086722488566</x:v>
      </x:c>
      <x:c r="N1285" s="52" t="n">
        <x:f>IFERROR(J1285/I1285-1,"")</x:f>
        <x:v>0.006925883280880285</x:v>
      </x:c>
      <x:c r="O1285" s="52" t="n">
        <x:f>IFERROR(K1285/J1285-1,"")</x:f>
        <x:v>0.02614927696721603</x:v>
      </x:c>
      <x:c r="P1285" s="52" t="n">
        <x:f>IFERROR((K1285/G1285)^(1/4)-1,"")</x:f>
        <x:v>0.014346258807761192</x:v>
      </x:c>
      <x:c r="Q1285" s="51" t="n">
        <x:v>224.342</x:v>
      </x:c>
      <x:c r="R1285" s="52" t="n">
        <x:f>IFERROR(Q1285/K1285,"")</x:f>
        <x:v>0.0182359801280474</x:v>
      </x:c>
      <x:c r="S1285" s="53" t="n">
        <x:v>38322</x:v>
      </x:c>
      <x:c r="T1285" s="50" t="str">
        <x:v>EDINET_company_history</x:v>
      </x:c>
      <x:c r="U1285" s="50" t="str">
        <x:v>関 啓 三</x:v>
      </x:c>
      <x:c r="V1285" s="54" t="n">
        <x:v>0.206</x:v>
      </x:c>
      <x:c r="W1285" s="50" t="str">
        <x:v>関 宏 孝 / 関 啓 三</x:v>
      </x:c>
      <x:c r="X1285" s="50" t="b">
        <x:f>AND(COUNT(L1285:O1285)=4,L1285&gt;='設定'!$B$6,M1285&gt;='設定'!$B$6,N1285&gt;='設定'!$B$6,O1285&gt;='設定'!$B$6)</x:f>
        <x:v>0</x:v>
      </x:c>
      <x:c r="Y1285" s="50" t="b">
        <x:f>AND(COUNT(G1285:K1285)=5,P1285&gt;='設定'!$B$7)</x:f>
        <x:v>0</x:v>
      </x:c>
      <x:c r="Z1285" s="50" t="b">
        <x:f>AND(ISNUMBER(R1285),R1285&gt;='設定'!$B$8)</x:f>
        <x:v>0</x:v>
      </x:c>
      <x:c r="AA1285" s="50" t="b">
        <x:f>AND(ISNUMBER(S1285),S1285&gt;=DATE(YEAR('設定'!$B$10)-'設定'!$B$9,MONTH('設定'!$B$10),DAY('設定'!$B$10)))</x:f>
        <x:v>0</x:v>
      </x:c>
      <x:c r="AB1285" s="55" t="b">
        <x:v>1</x:v>
      </x:c>
      <x:c r="AC1285" s="55" t="b">
        <x:v>1</x:v>
      </x:c>
      <x:c r="AD1285" s="50" t="n">
        <x:f>IF(X1285,1,0)+IF(Z1285,1,0)+IF(AA1285,1,0)+IF(AB1285,1,0)</x:f>
        <x:v>1</x:v>
      </x:c>
      <x:c r="AE1285" s="50" t="n">
        <x:f>IF(Y1285,1,0)+IF(Z1285,1,0)+IF(AA1285,1,0)+IF(AB1285,1,0)</x:f>
        <x:v>1</x:v>
      </x:c>
      <x:c r="AF1285" s="50" t="n">
        <x:f>IF(Y1285,1,0)+IF(Z1285,1,0)+IF(AA1285,1,0)+IF(AC1285,1,0)</x:f>
        <x:v>1</x:v>
      </x:c>
      <x:c r="AG1285" s="53" t="n">
        <x:v>44348</x:v>
      </x:c>
      <x:c r="AH1285" s="50" t="str">
        <x:v>S100VWWV</x:v>
      </x:c>
      <x:c r="AI1285" s="50" t="str">
        <x:v>NetSalesSummaryOfBusinessResults</x:v>
      </x:c>
      <x:c r="AJ1285" s="50" t="str">
        <x:v>OperatingIncome</x:v>
      </x:c>
      <x:c r="AK1285" s="53" t="n">
        <x:v>45747</x:v>
      </x:c>
      <x:c r="AL1285" s="50" t="str">
        <x:v>365/365/365/366/365</x:v>
      </x:c>
      <x:c r="AM1285" s="51" t="n">
        <x:v>4165500</x:v>
      </x:c>
      <x:c r="AN1285" s="51" t="n">
        <x:v>1304</x:v>
      </x:c>
      <x:c r="AO1285" s="51" t="n">
        <x:f>IFERROR(AM1285*AN1285,"")</x:f>
        <x:v>5431812000</x:v>
      </x:c>
      <x:c r="AP1285" s="56" t="n">
        <x:f>IFERROR(AO1285/(K1285*1000000),"")</x:f>
        <x:v>0.44153308649869133</x:v>
      </x:c>
      <x:c r="AQ1285" s="57" t="n">
        <x:v>1171505</x:v>
      </x:c>
      <x:c r="AR1285" s="52" t="n">
        <x:v>0.144422229398265</x:v>
      </x:c>
      <x:c r="AS1285" s="52" t="n">
        <x:v>-0.2414841724112252</x:v>
      </x:c>
      <x:c r="AT1285" s="55" t="b">
        <x:v>0</x:v>
      </x:c>
      <x:c r="AU1285" s="50" t="str">
        <x:v>low_liquidity</x:v>
      </x:c>
      <x:c r="AV1285" s="58" t="n">
        <x:v>-0.0064384283660274</x:v>
      </x:c>
      <x:c r="AW1285" s="50" t="n">
        <x:v>1918</x:v>
      </x:c>
      <x:c r="AX1285" s="50" t="str">
        <x:v>Core Moat</x:v>
      </x:c>
      <x:c r="AY1285" s="50" t="str">
        <x:v>既存適格性フィルター不通過: low_liquidity / 60日平均売買代金2,000万円未満</x:v>
      </x:c>
      <x:c r="AZ1285" s="59" t="str">
        <x:v>2025-06-12 09:30</x:v>
      </x:c>
      <x:c r="BA1285" s="53" t="n">
        <x:v>38322</x:v>
      </x:c>
      <x:c r="BB1285" s="50" t="str">
        <x:v>関 啓 三</x:v>
      </x:c>
      <x:c r="BC1285" s="50"/>
      <x:c r="BD1285" s="50"/>
    </x:row>
    <x:row r="1286">
      <x:c r="A1286" s="50" t="n">
        <x:v>1285</x:v>
      </x:c>
      <x:c r="B1286" s="50" t="str">
        <x:v>1518</x:v>
      </x:c>
      <x:c r="C1286" s="50" t="str">
        <x:v>1518.T</x:v>
      </x:c>
      <x:c r="D1286" s="50" t="str">
        <x:v>MITSUI MATSUSHIMA HOLDINGS CO.,LTD.</x:v>
      </x:c>
      <x:c r="E1286" s="50" t="str">
        <x:v>Prime Market (Domestic)</x:v>
      </x:c>
      <x:c r="F1286" s="50" t="str">
        <x:v>Other Products</x:v>
      </x:c>
      <x:c r="G1286" s="51" t="n">
        <x:v>57378</x:v>
      </x:c>
      <x:c r="H1286" s="51" t="n">
        <x:v>46592</x:v>
      </x:c>
      <x:c r="I1286" s="51" t="n">
        <x:v>80015</x:v>
      </x:c>
      <x:c r="J1286" s="51" t="n">
        <x:v>77472</x:v>
      </x:c>
      <x:c r="K1286" s="51" t="n">
        <x:v>60574</x:v>
      </x:c>
      <x:c r="L1286" s="52" t="n">
        <x:f>IFERROR(H1286/G1286-1,"")</x:f>
        <x:v>-0.18798145630729546</x:v>
      </x:c>
      <x:c r="M1286" s="52" t="n">
        <x:f>IFERROR(I1286/H1286-1,"")</x:f>
        <x:v>0.7173549107142858</x:v>
      </x:c>
      <x:c r="N1286" s="52" t="n">
        <x:f>IFERROR(J1286/I1286-1,"")</x:f>
        <x:v>-0.031781540961069776</x:v>
      </x:c>
      <x:c r="O1286" s="52" t="n">
        <x:f>IFERROR(K1286/J1286-1,"")</x:f>
        <x:v>-0.21811751342420482</x:v>
      </x:c>
      <x:c r="P1286" s="52" t="n">
        <x:f>IFERROR((K1286/G1286)^(1/4)-1,"")</x:f>
        <x:v>0.013643434554971856</x:v>
      </x:c>
      <x:c r="Q1286" s="51" t="n">
        <x:v>7615</x:v>
      </x:c>
      <x:c r="R1286" s="52" t="n">
        <x:f>IFERROR(Q1286/K1286,"")</x:f>
        <x:v>0.12571400270743224</x:v>
      </x:c>
      <x:c r="S1286" s="53" t="n">
        <x:v>12905</x:v>
      </x:c>
      <x:c r="T1286" s="50" t="str">
        <x:v>EDINET_company_history</x:v>
      </x:c>
      <x:c r="U1286" s="50" t="str">
        <x:v>日本マスタートラスト信託銀行株式会社（信託口）</x:v>
      </x:c>
      <x:c r="V1286" s="54" t="n">
        <x:v>0.1288</x:v>
      </x:c>
      <x:c r="W1286" s="50" t="str">
        <x:v>串 間 新一郎 / 吉 岡 泰 士</x:v>
      </x:c>
      <x:c r="X1286" s="50" t="b">
        <x:f>AND(COUNT(L1286:O1286)=4,L1286&gt;='設定'!$B$6,M1286&gt;='設定'!$B$6,N1286&gt;='設定'!$B$6,O1286&gt;='設定'!$B$6)</x:f>
        <x:v>0</x:v>
      </x:c>
      <x:c r="Y1286" s="50" t="b">
        <x:f>AND(COUNT(G1286:K1286)=5,P1286&gt;='設定'!$B$7)</x:f>
        <x:v>0</x:v>
      </x:c>
      <x:c r="Z1286" s="50" t="b">
        <x:f>AND(ISNUMBER(R1286),R1286&gt;='設定'!$B$8)</x:f>
        <x:v>1</x:v>
      </x:c>
      <x:c r="AA1286" s="50" t="b">
        <x:f>AND(ISNUMBER(S1286),S1286&gt;=DATE(YEAR('設定'!$B$10)-'設定'!$B$9,MONTH('設定'!$B$10),DAY('設定'!$B$10)))</x:f>
        <x:v>0</x:v>
      </x:c>
      <x:c r="AB1286" s="55" t="b">
        <x:v>0</x:v>
      </x:c>
      <x:c r="AC1286" s="55" t="b">
        <x:v>0</x:v>
      </x:c>
      <x:c r="AD1286" s="50" t="n">
        <x:f>IF(X1286,1,0)+IF(Z1286,1,0)+IF(AA1286,1,0)+IF(AB1286,1,0)</x:f>
        <x:v>1</x:v>
      </x:c>
      <x:c r="AE1286" s="50" t="n">
        <x:f>IF(Y1286,1,0)+IF(Z1286,1,0)+IF(AA1286,1,0)+IF(AB1286,1,0)</x:f>
        <x:v>1</x:v>
      </x:c>
      <x:c r="AF1286" s="50" t="n">
        <x:f>IF(Y1286,1,0)+IF(Z1286,1,0)+IF(AA1286,1,0)+IF(AC1286,1,0)</x:f>
        <x:v>1</x:v>
      </x:c>
      <x:c r="AG1286" s="53" t="n">
        <x:v>44348</x:v>
      </x:c>
      <x:c r="AH1286" s="50" t="str">
        <x:v>S100W0ET</x:v>
      </x:c>
      <x:c r="AI1286" s="50" t="str">
        <x:v>NetSalesSummaryOfBusinessResults</x:v>
      </x:c>
      <x:c r="AJ1286" s="50" t="str">
        <x:v>OperatingIncome</x:v>
      </x:c>
      <x:c r="AK1286" s="53" t="n">
        <x:v>45747</x:v>
      </x:c>
      <x:c r="AL1286" s="50" t="str">
        <x:v>365/365/365/366/365</x:v>
      </x:c>
      <x:c r="AM1286" s="51" t="n">
        <x:v>11215700</x:v>
      </x:c>
      <x:c r="AN1286" s="51" t="n">
        <x:v>1399</x:v>
      </x:c>
      <x:c r="AO1286" s="51" t="n">
        <x:f>IFERROR(AM1286*AN1286,"")</x:f>
        <x:v>15690764300</x:v>
      </x:c>
      <x:c r="AP1286" s="56" t="n">
        <x:f>IFERROR(AO1286/(K1286*1000000),"")</x:f>
        <x:v>0.2590346402747053</x:v>
      </x:c>
      <x:c r="AQ1286" s="57" t="n">
        <x:v>372819925</x:v>
      </x:c>
      <x:c r="AR1286" s="52" t="n">
        <x:v>0.531198649921765</x:v>
      </x:c>
      <x:c r="AS1286" s="52" t="n">
        <x:v>-0.4294386777510061</x:v>
      </x:c>
      <x:c r="AT1286" s="55" t="b">
        <x:v>1</x:v>
      </x:c>
      <x:c r="AU1286" s="50"/>
      <x:c r="AV1286" s="58" t="n">
        <x:v>-0.2469942798380776</x:v>
      </x:c>
      <x:c r="AW1286" s="50" t="n">
        <x:v>3185</x:v>
      </x:c>
      <x:c r="AX1286" s="50" t="str">
        <x:v>Core Moat</x:v>
      </x:c>
      <x:c r="AY1286" s="50" t="str">
        <x:v>目立つ機械的警告なし（定性確認は別途必要）</x:v>
      </x:c>
      <x:c r="AZ1286" s="59" t="str">
        <x:v>2025-06-20 11:45</x:v>
      </x:c>
      <x:c r="BA1286" s="53" t="n">
        <x:v>12905</x:v>
      </x:c>
      <x:c r="BB1286" s="50"/>
      <x:c r="BC1286" s="50"/>
      <x:c r="BD1286" s="50" t="str">
        <x:v>TOPIX Small 1</x:v>
      </x:c>
    </x:row>
    <x:row r="1287">
      <x:c r="A1287" s="50" t="n">
        <x:v>1286</x:v>
      </x:c>
      <x:c r="B1287" s="50" t="str">
        <x:v>3297</x:v>
      </x:c>
      <x:c r="C1287" s="50" t="str">
        <x:v>3297.T</x:v>
      </x:c>
      <x:c r="D1287" s="50" t="str">
        <x:v>Toubujyuhan Co.,Ltd.</x:v>
      </x:c>
      <x:c r="E1287" s="50" t="str">
        <x:v>Standard Market(Domestic)</x:v>
      </x:c>
      <x:c r="F1287" s="50" t="str">
        <x:v>Real Estate</x:v>
      </x:c>
      <x:c r="G1287" s="51" t="n">
        <x:v>7754.089</x:v>
      </x:c>
      <x:c r="H1287" s="51" t="n">
        <x:v>7483.283</x:v>
      </x:c>
      <x:c r="I1287" s="51" t="n">
        <x:v>7673.114</x:v>
      </x:c>
      <x:c r="J1287" s="51" t="n">
        <x:v>7263.972</x:v>
      </x:c>
      <x:c r="K1287" s="51" t="n">
        <x:v>8185.69</x:v>
      </x:c>
      <x:c r="L1287" s="52" t="n">
        <x:f>IFERROR(H1287/G1287-1,"")</x:f>
        <x:v>-0.03492428317498031</x:v>
      </x:c>
      <x:c r="M1287" s="52" t="n">
        <x:f>IFERROR(I1287/H1287-1,"")</x:f>
        <x:v>0.025367342114416713</x:v>
      </x:c>
      <x:c r="N1287" s="52" t="n">
        <x:f>IFERROR(J1287/I1287-1,"")</x:f>
        <x:v>-0.053321506757230464</x:v>
      </x:c>
      <x:c r="O1287" s="52" t="n">
        <x:f>IFERROR(K1287/J1287-1,"")</x:f>
        <x:v>0.1268889802989328</x:v>
      </x:c>
      <x:c r="P1287" s="52" t="n">
        <x:f>IFERROR((K1287/G1287)^(1/4)-1,"")</x:f>
        <x:v>0.01363390310271817</x:v>
      </x:c>
      <x:c r="Q1287" s="51" t="n">
        <x:v>511.315</x:v>
      </x:c>
      <x:c r="R1287" s="52" t="n">
        <x:f>IFERROR(Q1287/K1287,"")</x:f>
        <x:v>0.06246449596796361</x:v>
      </x:c>
      <x:c r="S1287" s="53" t="n">
        <x:v>41760</x:v>
      </x:c>
      <x:c r="T1287" s="50" t="str">
        <x:v>EDINET_company_history</x:v>
      </x:c>
      <x:c r="U1287" s="50" t="str">
        <x:v>荻野利浩</x:v>
      </x:c>
      <x:c r="V1287" s="54" t="n">
        <x:v>0.3865</x:v>
      </x:c>
      <x:c r="W1287" s="50" t="str">
        <x:v>荻 野 利 浩 / 細 江 直 樹</x:v>
      </x:c>
      <x:c r="X1287" s="50" t="b">
        <x:f>AND(COUNT(L1287:O1287)=4,L1287&gt;='設定'!$B$6,M1287&gt;='設定'!$B$6,N1287&gt;='設定'!$B$6,O1287&gt;='設定'!$B$6)</x:f>
        <x:v>0</x:v>
      </x:c>
      <x:c r="Y1287" s="50" t="b">
        <x:f>AND(COUNT(G1287:K1287)=5,P1287&gt;='設定'!$B$7)</x:f>
        <x:v>0</x:v>
      </x:c>
      <x:c r="Z1287" s="50" t="b">
        <x:f>AND(ISNUMBER(R1287),R1287&gt;='設定'!$B$8)</x:f>
        <x:v>0</x:v>
      </x:c>
      <x:c r="AA1287" s="50" t="b">
        <x:f>AND(ISNUMBER(S1287),S1287&gt;=DATE(YEAR('設定'!$B$10)-'設定'!$B$9,MONTH('設定'!$B$10),DAY('設定'!$B$10)))</x:f>
        <x:v>0</x:v>
      </x:c>
      <x:c r="AB1287" s="55" t="b">
        <x:v>1</x:v>
      </x:c>
      <x:c r="AC1287" s="55" t="b">
        <x:v>1</x:v>
      </x:c>
      <x:c r="AD1287" s="50" t="n">
        <x:f>IF(X1287,1,0)+IF(Z1287,1,0)+IF(AA1287,1,0)+IF(AB1287,1,0)</x:f>
        <x:v>1</x:v>
      </x:c>
      <x:c r="AE1287" s="50" t="n">
        <x:f>IF(Y1287,1,0)+IF(Z1287,1,0)+IF(AA1287,1,0)+IF(AB1287,1,0)</x:f>
        <x:v>1</x:v>
      </x:c>
      <x:c r="AF1287" s="50" t="n">
        <x:f>IF(Y1287,1,0)+IF(Z1287,1,0)+IF(AA1287,1,0)+IF(AC1287,1,0)</x:f>
        <x:v>1</x:v>
      </x:c>
      <x:c r="AG1287" s="53" t="n">
        <x:v>44348</x:v>
      </x:c>
      <x:c r="AH1287" s="50" t="str">
        <x:v>S100WKV4</x:v>
      </x:c>
      <x:c r="AI1287" s="50" t="str">
        <x:v>NetSalesSummaryOfBusinessResults</x:v>
      </x:c>
      <x:c r="AJ1287" s="50" t="str">
        <x:v>OperatingIncome</x:v>
      </x:c>
      <x:c r="AK1287" s="53" t="n">
        <x:v>45808</x:v>
      </x:c>
      <x:c r="AL1287" s="50" t="str">
        <x:v>365/365/365/366/365</x:v>
      </x:c>
      <x:c r="AM1287" s="51" t="n">
        <x:v>2710500</x:v>
      </x:c>
      <x:c r="AN1287" s="51" t="n">
        <x:v>1165</x:v>
      </x:c>
      <x:c r="AO1287" s="51" t="n">
        <x:f>IFERROR(AM1287*AN1287,"")</x:f>
        <x:v>3157732500</x:v>
      </x:c>
      <x:c r="AP1287" s="56" t="n">
        <x:f>IFERROR(AO1287/(K1287*1000000),"")</x:f>
        <x:v>0.385762531930723</x:v>
      </x:c>
      <x:c r="AQ1287" s="57" t="n">
        <x:v>8887350</x:v>
      </x:c>
      <x:c r="AR1287" s="52" t="n">
        <x:v>0.1514219170425197</x:v>
      </x:c>
      <x:c r="AS1287" s="52" t="n">
        <x:v>-0.1783225734370307</x:v>
      </x:c>
      <x:c r="AT1287" s="55" t="b">
        <x:v>0</x:v>
      </x:c>
      <x:c r="AU1287" s="50" t="str">
        <x:v>low_liquidity</x:v>
      </x:c>
      <x:c r="AV1287" s="58" t="n">
        <x:v>0.0914565416715597</x:v>
      </x:c>
      <x:c r="AW1287" s="50" t="n">
        <x:v>1283</x:v>
      </x:c>
      <x:c r="AX1287" s="50" t="str">
        <x:v>Discovery</x:v>
      </x:c>
      <x:c r="AY1287" s="50" t="str">
        <x:v>既存適格性フィルター不通過: low_liquidity / 60日平均売買代金2,000万円未満</x:v>
      </x:c>
      <x:c r="AZ1287" s="59" t="str">
        <x:v>2025-08-25 14:31</x:v>
      </x:c>
      <x:c r="BA1287" s="53" t="n">
        <x:v>41760</x:v>
      </x:c>
      <x:c r="BB1287" s="50" t="str">
        <x:v>荻 野 利 浩</x:v>
      </x:c>
      <x:c r="BC1287" s="50"/>
      <x:c r="BD1287" s="50"/>
    </x:row>
    <x:row r="1288">
      <x:c r="A1288" s="50" t="n">
        <x:v>1287</x:v>
      </x:c>
      <x:c r="B1288" s="50" t="str">
        <x:v>1799</x:v>
      </x:c>
      <x:c r="C1288" s="50" t="str">
        <x:v>1799.T</x:v>
      </x:c>
      <x:c r="D1288" s="50" t="str">
        <x:v>DAIICHI KENSETSU CORPORATION</x:v>
      </x:c>
      <x:c r="E1288" s="50" t="str">
        <x:v>Standard Market(Domestic)</x:v>
      </x:c>
      <x:c r="F1288" s="50" t="str">
        <x:v>Construction</x:v>
      </x:c>
      <x:c r="G1288" s="51" t="n">
        <x:v>54952.417</x:v>
      </x:c>
      <x:c r="H1288" s="51" t="n">
        <x:v>42748.375</x:v>
      </x:c>
      <x:c r="I1288" s="51" t="n">
        <x:v>47367.104</x:v>
      </x:c>
      <x:c r="J1288" s="51" t="n">
        <x:v>53993.41</x:v>
      </x:c>
      <x:c r="K1288" s="51" t="n">
        <x:v>58005.615</x:v>
      </x:c>
      <x:c r="L1288" s="52" t="n">
        <x:f>IFERROR(H1288/G1288-1,"")</x:f>
        <x:v>-0.22208380752388013</x:v>
      </x:c>
      <x:c r="M1288" s="52" t="n">
        <x:f>IFERROR(I1288/H1288-1,"")</x:f>
        <x:v>0.1080445514010766</x:v>
      </x:c>
      <x:c r="N1288" s="52" t="n">
        <x:f>IFERROR(J1288/I1288-1,"")</x:f>
        <x:v>0.13989257185746462</x:v>
      </x:c>
      <x:c r="O1288" s="52" t="n">
        <x:f>IFERROR(K1288/J1288-1,"")</x:f>
        <x:v>0.07430916106243335</x:v>
      </x:c>
      <x:c r="P1288" s="52" t="n">
        <x:f>IFERROR((K1288/G1288)^(1/4)-1,"")</x:f>
        <x:v>0.013609819495887354</x:v>
      </x:c>
      <x:c r="Q1288" s="51" t="n">
        <x:v>7193.895</x:v>
      </x:c>
      <x:c r="R1288" s="52" t="n">
        <x:f>IFERROR(Q1288/K1288,"")</x:f>
        <x:v>0.12402066593035865</x:v>
      </x:c>
      <x:c r="S1288" s="53" t="n">
        <x:v>38322</x:v>
      </x:c>
      <x:c r="T1288" s="50" t="str">
        <x:v>EDINET_company_history</x:v>
      </x:c>
      <x:c r="U1288" s="50" t="str">
        <x:v>東日本旅客鉄道株式会社</x:v>
      </x:c>
      <x:c r="V1288" s="54" t="n">
        <x:v>0.1935</x:v>
      </x:c>
      <x:c r="W1288" s="50" t="str">
        <x:v>内田 海基夫</x:v>
      </x:c>
      <x:c r="X1288" s="50" t="b">
        <x:f>AND(COUNT(L1288:O1288)=4,L1288&gt;='設定'!$B$6,M1288&gt;='設定'!$B$6,N1288&gt;='設定'!$B$6,O1288&gt;='設定'!$B$6)</x:f>
        <x:v>0</x:v>
      </x:c>
      <x:c r="Y1288" s="50" t="b">
        <x:f>AND(COUNT(G1288:K1288)=5,P1288&gt;='設定'!$B$7)</x:f>
        <x:v>0</x:v>
      </x:c>
      <x:c r="Z1288" s="50" t="b">
        <x:f>AND(ISNUMBER(R1288),R1288&gt;='設定'!$B$8)</x:f>
        <x:v>1</x:v>
      </x:c>
      <x:c r="AA1288" s="50" t="b">
        <x:f>AND(ISNUMBER(S1288),S1288&gt;=DATE(YEAR('設定'!$B$10)-'設定'!$B$9,MONTH('設定'!$B$10),DAY('設定'!$B$10)))</x:f>
        <x:v>0</x:v>
      </x:c>
      <x:c r="AB1288" s="55" t="b">
        <x:v>0</x:v>
      </x:c>
      <x:c r="AC1288" s="55" t="b">
        <x:v>0</x:v>
      </x:c>
      <x:c r="AD1288" s="50" t="n">
        <x:f>IF(X1288,1,0)+IF(Z1288,1,0)+IF(AA1288,1,0)+IF(AB1288,1,0)</x:f>
        <x:v>1</x:v>
      </x:c>
      <x:c r="AE1288" s="50" t="n">
        <x:f>IF(Y1288,1,0)+IF(Z1288,1,0)+IF(AA1288,1,0)+IF(AB1288,1,0)</x:f>
        <x:v>1</x:v>
      </x:c>
      <x:c r="AF1288" s="50" t="n">
        <x:f>IF(Y1288,1,0)+IF(Z1288,1,0)+IF(AA1288,1,0)+IF(AC1288,1,0)</x:f>
        <x:v>1</x:v>
      </x:c>
      <x:c r="AG1288" s="53" t="n">
        <x:v>44348</x:v>
      </x:c>
      <x:c r="AH1288" s="50" t="str">
        <x:v>S100W6C7</x:v>
      </x:c>
      <x:c r="AI1288" s="50" t="str">
        <x:v>NetSalesSummaryOfBusinessResults</x:v>
      </x:c>
      <x:c r="AJ1288" s="50" t="str">
        <x:v>OperatingIncome</x:v>
      </x:c>
      <x:c r="AK1288" s="53" t="n">
        <x:v>45747</x:v>
      </x:c>
      <x:c r="AL1288" s="50" t="str">
        <x:v>365/365/365/366/365</x:v>
      </x:c>
      <x:c r="AM1288" s="51" t="n">
        <x:v>18766091</x:v>
      </x:c>
      <x:c r="AN1288" s="51" t="n">
        <x:v>3140</x:v>
      </x:c>
      <x:c r="AO1288" s="51" t="n">
        <x:f>IFERROR(AM1288*AN1288,"")</x:f>
        <x:v>58925525740</x:v>
      </x:c>
      <x:c r="AP1288" s="56" t="n">
        <x:f>IFERROR(AO1288/(K1288*1000000),"")</x:f>
        <x:v>1.0158589946852559</x:v>
      </x:c>
      <x:c r="AQ1288" s="57" t="n">
        <x:v>120250950</x:v>
      </x:c>
      <x:c r="AR1288" s="52" t="n">
        <x:v>0.2699891136963103</x:v>
      </x:c>
      <x:c r="AS1288" s="52" t="n">
        <x:v>-0.410796172383533</x:v>
      </x:c>
      <x:c r="AT1288" s="55" t="b">
        <x:v>1</x:v>
      </x:c>
      <x:c r="AU1288" s="50"/>
      <x:c r="AV1288" s="58" t="n">
        <x:v>0.0311163301172902</x:v>
      </x:c>
      <x:c r="AW1288" s="50" t="n">
        <x:v>1648</x:v>
      </x:c>
      <x:c r="AX1288" s="50" t="str">
        <x:v>Core Moat</x:v>
      </x:c>
      <x:c r="AY1288" s="50" t="str">
        <x:v>目立つ機械的警告なし（定性確認は別途必要）</x:v>
      </x:c>
      <x:c r="AZ1288" s="59" t="str">
        <x:v>2025-06-26 10:00</x:v>
      </x:c>
      <x:c r="BA1288" s="53" t="n">
        <x:v>38322</x:v>
      </x:c>
      <x:c r="BB1288" s="50"/>
      <x:c r="BC1288" s="50"/>
      <x:c r="BD1288" s="50"/>
    </x:row>
    <x:row r="1289">
      <x:c r="A1289" s="50" t="n">
        <x:v>1288</x:v>
      </x:c>
      <x:c r="B1289" s="50" t="str">
        <x:v>3723</x:v>
      </x:c>
      <x:c r="C1289" s="50" t="str">
        <x:v>3723.T</x:v>
      </x:c>
      <x:c r="D1289" s="50" t="str">
        <x:v>NIHON FALCOM CORPORATION</x:v>
      </x:c>
      <x:c r="E1289" s="50" t="str">
        <x:v>Growth Market(Domestic)</x:v>
      </x:c>
      <x:c r="F1289" s="50" t="str">
        <x:v>Information &amp; Communication</x:v>
      </x:c>
      <x:c r="G1289" s="51" t="n">
        <x:v>2477.954</x:v>
      </x:c>
      <x:c r="H1289" s="51" t="n">
        <x:v>2533.808</x:v>
      </x:c>
      <x:c r="I1289" s="51" t="n">
        <x:v>2473.584</x:v>
      </x:c>
      <x:c r="J1289" s="51" t="n">
        <x:v>2524.519</x:v>
      </x:c>
      <x:c r="K1289" s="51" t="n">
        <x:v>2612.982</x:v>
      </x:c>
      <x:c r="L1289" s="52" t="n">
        <x:f>IFERROR(H1289/G1289-1,"")</x:f>
        <x:v>0.022540369998797383</x:v>
      </x:c>
      <x:c r="M1289" s="52" t="n">
        <x:f>IFERROR(I1289/H1289-1,"")</x:f>
        <x:v>-0.023768178172931864</x:v>
      </x:c>
      <x:c r="N1289" s="52" t="n">
        <x:f>IFERROR(J1289/I1289-1,"")</x:f>
        <x:v>0.02059157885885421</x:v>
      </x:c>
      <x:c r="O1289" s="52" t="n">
        <x:f>IFERROR(K1289/J1289-1,"")</x:f>
        <x:v>0.03504152672251637</x:v>
      </x:c>
      <x:c r="P1289" s="52" t="n">
        <x:f>IFERROR((K1289/G1289)^(1/4)-1,"")</x:f>
        <x:v>0.013353086230817324</x:v>
      </x:c>
      <x:c r="Q1289" s="51" t="n">
        <x:v>1340.777</x:v>
      </x:c>
      <x:c r="R1289" s="52" t="n">
        <x:f>IFERROR(Q1289/K1289,"")</x:f>
        <x:v>0.5131214068830172</x:v>
      </x:c>
      <x:c r="S1289" s="53" t="n">
        <x:v>37956</x:v>
      </x:c>
      <x:c r="T1289" s="50" t="str">
        <x:v>EDINET_company_history</x:v>
      </x:c>
      <x:c r="U1289" s="50" t="str">
        <x:v>株式会社日本ファルコムホールディングス</x:v>
      </x:c>
      <x:c r="V1289" s="54" t="n">
        <x:v>0.4046</x:v>
      </x:c>
      <x:c r="W1289" s="50" t="str">
        <x:v>近藤 季洋</x:v>
      </x:c>
      <x:c r="X1289" s="50" t="b">
        <x:f>AND(COUNT(L1289:O1289)=4,L1289&gt;='設定'!$B$6,M1289&gt;='設定'!$B$6,N1289&gt;='設定'!$B$6,O1289&gt;='設定'!$B$6)</x:f>
        <x:v>0</x:v>
      </x:c>
      <x:c r="Y1289" s="50" t="b">
        <x:f>AND(COUNT(G1289:K1289)=5,P1289&gt;='設定'!$B$7)</x:f>
        <x:v>0</x:v>
      </x:c>
      <x:c r="Z1289" s="50" t="b">
        <x:f>AND(ISNUMBER(R1289),R1289&gt;='設定'!$B$8)</x:f>
        <x:v>1</x:v>
      </x:c>
      <x:c r="AA1289" s="50" t="b">
        <x:f>AND(ISNUMBER(S1289),S1289&gt;=DATE(YEAR('設定'!$B$10)-'設定'!$B$9,MONTH('設定'!$B$10),DAY('設定'!$B$10)))</x:f>
        <x:v>0</x:v>
      </x:c>
      <x:c r="AB1289" s="55" t="b">
        <x:v>0</x:v>
      </x:c>
      <x:c r="AC1289" s="55" t="b">
        <x:v>0</x:v>
      </x:c>
      <x:c r="AD1289" s="50" t="n">
        <x:f>IF(X1289,1,0)+IF(Z1289,1,0)+IF(AA1289,1,0)+IF(AB1289,1,0)</x:f>
        <x:v>1</x:v>
      </x:c>
      <x:c r="AE1289" s="50" t="n">
        <x:f>IF(Y1289,1,0)+IF(Z1289,1,0)+IF(AA1289,1,0)+IF(AB1289,1,0)</x:f>
        <x:v>1</x:v>
      </x:c>
      <x:c r="AF1289" s="50" t="n">
        <x:f>IF(Y1289,1,0)+IF(Z1289,1,0)+IF(AA1289,1,0)+IF(AC1289,1,0)</x:f>
        <x:v>1</x:v>
      </x:c>
      <x:c r="AG1289" s="53" t="n">
        <x:v>44348</x:v>
      </x:c>
      <x:c r="AH1289" s="50" t="str">
        <x:v>S100XBL7</x:v>
      </x:c>
      <x:c r="AI1289" s="50" t="str">
        <x:v>NetSalesSummaryOfBusinessResults</x:v>
      </x:c>
      <x:c r="AJ1289" s="50" t="str">
        <x:v>OperatingIncome</x:v>
      </x:c>
      <x:c r="AK1289" s="53" t="n">
        <x:v>45930</x:v>
      </x:c>
      <x:c r="AL1289" s="50" t="str">
        <x:v>365/365/365/366/365</x:v>
      </x:c>
      <x:c r="AM1289" s="51" t="n">
        <x:v>10279700</x:v>
      </x:c>
      <x:c r="AN1289" s="51" t="n">
        <x:v>2349</x:v>
      </x:c>
      <x:c r="AO1289" s="51" t="n">
        <x:f>IFERROR(AM1289*AN1289,"")</x:f>
        <x:v>24147015300</x:v>
      </x:c>
      <x:c r="AP1289" s="56" t="n">
        <x:f>IFERROR(AO1289/(K1289*1000000),"")</x:f>
        <x:v>9.241171695786653</x:v>
      </x:c>
      <x:c r="AQ1289" s="57" t="n">
        <x:v>35234886.666666664</x:v>
      </x:c>
      <x:c r="AR1289" s="52" t="n">
        <x:v>0.3060472156030265</x:v>
      </x:c>
      <x:c r="AS1289" s="52" t="n">
        <x:v>-0.3234979851593452</x:v>
      </x:c>
      <x:c r="AT1289" s="55" t="b">
        <x:v>1</x:v>
      </x:c>
      <x:c r="AU1289" s="50"/>
      <x:c r="AV1289" s="58" t="n">
        <x:v>0.5408860234217779</x:v>
      </x:c>
      <x:c r="AW1289" s="50" t="n">
        <x:v>58</x:v>
      </x:c>
      <x:c r="AX1289" s="50" t="str">
        <x:v>Discovery</x:v>
      </x:c>
      <x:c r="AY1289" s="50" t="str">
        <x:v>目立つ機械的警告なし（定性確認は別途必要）</x:v>
      </x:c>
      <x:c r="AZ1289" s="59" t="str">
        <x:v>2025-12-19 09:50</x:v>
      </x:c>
      <x:c r="BA1289" s="53" t="n">
        <x:v>37956</x:v>
      </x:c>
      <x:c r="BB1289" s="50"/>
      <x:c r="BC1289" s="50"/>
      <x:c r="BD1289" s="50"/>
    </x:row>
    <x:row r="1290">
      <x:c r="A1290" s="50" t="n">
        <x:v>1289</x:v>
      </x:c>
      <x:c r="B1290" s="50" t="str">
        <x:v>7413</x:v>
      </x:c>
      <x:c r="C1290" s="50" t="str">
        <x:v>7413.T</x:v>
      </x:c>
      <x:c r="D1290" s="50" t="str">
        <x:v>Sokensha Co.,Ltd.</x:v>
      </x:c>
      <x:c r="E1290" s="50" t="str">
        <x:v>Standard Market(Domestic)</x:v>
      </x:c>
      <x:c r="F1290" s="50" t="str">
        <x:v>Wholesale Trade</x:v>
      </x:c>
      <x:c r="G1290" s="51" t="n">
        <x:v>4699.555</x:v>
      </x:c>
      <x:c r="H1290" s="51" t="n">
        <x:v>4632.85</x:v>
      </x:c>
      <x:c r="I1290" s="51" t="n">
        <x:v>4846.13</x:v>
      </x:c>
      <x:c r="J1290" s="51" t="n">
        <x:v>4883.573</x:v>
      </x:c>
      <x:c r="K1290" s="51" t="n">
        <x:v>4950.632</x:v>
      </x:c>
      <x:c r="L1290" s="52" t="n">
        <x:f>IFERROR(H1290/G1290-1,"")</x:f>
        <x:v>-0.01419389708174501</x:v>
      </x:c>
      <x:c r="M1290" s="52" t="n">
        <x:f>IFERROR(I1290/H1290-1,"")</x:f>
        <x:v>0.04603645704048254</x:v>
      </x:c>
      <x:c r="N1290" s="52" t="n">
        <x:f>IFERROR(J1290/I1290-1,"")</x:f>
        <x:v>0.007726371351986172</x:v>
      </x:c>
      <x:c r="O1290" s="52" t="n">
        <x:f>IFERROR(K1290/J1290-1,"")</x:f>
        <x:v>0.01373154450645031</x:v>
      </x:c>
      <x:c r="P1290" s="52" t="n">
        <x:f>IFERROR((K1290/G1290)^(1/4)-1,"")</x:f>
        <x:v>0.013096878012011537</x:v>
      </x:c>
      <x:c r="Q1290" s="51" t="n">
        <x:v>65.881</x:v>
      </x:c>
      <x:c r="R1290" s="52" t="n">
        <x:f>IFERROR(Q1290/K1290,"")</x:f>
        <x:v>0.013307593858723493</x:v>
      </x:c>
      <x:c r="S1290" s="53" t="n">
        <x:v>38322</x:v>
      </x:c>
      <x:c r="T1290" s="50" t="str">
        <x:v>EDINET_company_history</x:v>
      </x:c>
      <x:c r="U1290" s="50" t="str">
        <x:v>中村 靖</x:v>
      </x:c>
      <x:c r="V1290" s="54" t="n">
        <x:v>0.1206</x:v>
      </x:c>
      <x:c r="W1290" s="50" t="str">
        <x:v>中 村 靖</x:v>
      </x:c>
      <x:c r="X1290" s="50" t="b">
        <x:f>AND(COUNT(L1290:O1290)=4,L1290&gt;='設定'!$B$6,M1290&gt;='設定'!$B$6,N1290&gt;='設定'!$B$6,O1290&gt;='設定'!$B$6)</x:f>
        <x:v>0</x:v>
      </x:c>
      <x:c r="Y1290" s="50" t="b">
        <x:f>AND(COUNT(G1290:K1290)=5,P1290&gt;='設定'!$B$7)</x:f>
        <x:v>0</x:v>
      </x:c>
      <x:c r="Z1290" s="50" t="b">
        <x:f>AND(ISNUMBER(R1290),R1290&gt;='設定'!$B$8)</x:f>
        <x:v>0</x:v>
      </x:c>
      <x:c r="AA1290" s="50" t="b">
        <x:f>AND(ISNUMBER(S1290),S1290&gt;=DATE(YEAR('設定'!$B$10)-'設定'!$B$9,MONTH('設定'!$B$10),DAY('設定'!$B$10)))</x:f>
        <x:v>0</x:v>
      </x:c>
      <x:c r="AB1290" s="55" t="b">
        <x:v>1</x:v>
      </x:c>
      <x:c r="AC1290" s="55" t="b">
        <x:v>1</x:v>
      </x:c>
      <x:c r="AD1290" s="50" t="n">
        <x:f>IF(X1290,1,0)+IF(Z1290,1,0)+IF(AA1290,1,0)+IF(AB1290,1,0)</x:f>
        <x:v>1</x:v>
      </x:c>
      <x:c r="AE1290" s="50" t="n">
        <x:f>IF(Y1290,1,0)+IF(Z1290,1,0)+IF(AA1290,1,0)+IF(AB1290,1,0)</x:f>
        <x:v>1</x:v>
      </x:c>
      <x:c r="AF1290" s="50" t="n">
        <x:f>IF(Y1290,1,0)+IF(Z1290,1,0)+IF(AA1290,1,0)+IF(AC1290,1,0)</x:f>
        <x:v>1</x:v>
      </x:c>
      <x:c r="AG1290" s="53" t="n">
        <x:v>44348</x:v>
      </x:c>
      <x:c r="AH1290" s="50" t="str">
        <x:v>S100W5B9</x:v>
      </x:c>
      <x:c r="AI1290" s="50" t="str">
        <x:v>NetSalesSummaryOfBusinessResults</x:v>
      </x:c>
      <x:c r="AJ1290" s="50" t="str">
        <x:v>OperatingIncome</x:v>
      </x:c>
      <x:c r="AK1290" s="53" t="n">
        <x:v>45747</x:v>
      </x:c>
      <x:c r="AL1290" s="50" t="str">
        <x:v>365/365/365/366/365</x:v>
      </x:c>
      <x:c r="AM1290" s="51" t="n">
        <x:v>699800</x:v>
      </x:c>
      <x:c r="AN1290" s="51" t="n">
        <x:v>2510</x:v>
      </x:c>
      <x:c r="AO1290" s="51" t="n">
        <x:f>IFERROR(AM1290*AN1290,"")</x:f>
        <x:v>1756498000</x:v>
      </x:c>
      <x:c r="AP1290" s="56" t="n">
        <x:f>IFERROR(AO1290/(K1290*1000000),"")</x:f>
        <x:v>0.35480278073587374</x:v>
      </x:c>
      <x:c r="AQ1290" s="57" t="n">
        <x:v>1314011.6666666667</x:v>
      </x:c>
      <x:c r="AR1290" s="52" t="n">
        <x:v>0.2617114562812345</x:v>
      </x:c>
      <x:c r="AS1290" s="52" t="n">
        <x:v>-0.2481801343890111</x:v>
      </x:c>
      <x:c r="AT1290" s="55" t="b">
        <x:v>0</x:v>
      </x:c>
      <x:c r="AU1290" s="50" t="str">
        <x:v>low_liquidity</x:v>
      </x:c>
      <x:c r="AV1290" s="58" t="n">
        <x:v>-0.1063608221128045</x:v>
      </x:c>
      <x:c r="AW1290" s="50" t="n">
        <x:v>2638</x:v>
      </x:c>
      <x:c r="AX1290" s="50" t="str">
        <x:v>Transformation Moat</x:v>
      </x:c>
      <x:c r="AY1290" s="50" t="str">
        <x:v>既存適格性フィルター不通過: low_liquidity / 60日平均売買代金2,000万円未満</x:v>
      </x:c>
      <x:c r="AZ1290" s="59" t="str">
        <x:v>2025-06-27 13:25</x:v>
      </x:c>
      <x:c r="BA1290" s="53" t="n">
        <x:v>38322</x:v>
      </x:c>
      <x:c r="BB1290" s="50" t="str">
        <x:v>中 村 靖</x:v>
      </x:c>
      <x:c r="BC1290" s="50"/>
      <x:c r="BD1290" s="50"/>
    </x:row>
    <x:row r="1291">
      <x:c r="A1291" s="50" t="n">
        <x:v>1290</x:v>
      </x:c>
      <x:c r="B1291" s="50" t="str">
        <x:v>9904</x:v>
      </x:c>
      <x:c r="C1291" s="50" t="str">
        <x:v>9904.T</x:v>
      </x:c>
      <x:c r="D1291" s="50" t="str">
        <x:v>Verite Co.,Ltd.</x:v>
      </x:c>
      <x:c r="E1291" s="50" t="str">
        <x:v>Standard Market(Domestic)</x:v>
      </x:c>
      <x:c r="F1291" s="50" t="str">
        <x:v>Retail Trade</x:v>
      </x:c>
      <x:c r="G1291" s="51" t="n">
        <x:v>7545</x:v>
      </x:c>
      <x:c r="H1291" s="51" t="n">
        <x:v>7270</x:v>
      </x:c>
      <x:c r="I1291" s="51" t="n">
        <x:v>7617</x:v>
      </x:c>
      <x:c r="J1291" s="51" t="n">
        <x:v>7639</x:v>
      </x:c>
      <x:c r="K1291" s="51" t="n">
        <x:v>7947</x:v>
      </x:c>
      <x:c r="L1291" s="52" t="n">
        <x:f>IFERROR(H1291/G1291-1,"")</x:f>
        <x:v>-0.03644797879390327</x:v>
      </x:c>
      <x:c r="M1291" s="52" t="n">
        <x:f>IFERROR(I1291/H1291-1,"")</x:f>
        <x:v>0.04773039889958741</x:v>
      </x:c>
      <x:c r="N1291" s="52" t="n">
        <x:f>IFERROR(J1291/I1291-1,"")</x:f>
        <x:v>0.0028882762242352644</x:v>
      </x:c>
      <x:c r="O1291" s="52" t="n">
        <x:f>IFERROR(K1291/J1291-1,"")</x:f>
        <x:v>0.04031941353580315</x:v>
      </x:c>
      <x:c r="P1291" s="52" t="n">
        <x:f>IFERROR((K1291/G1291)^(1/4)-1,"")</x:f>
        <x:v>0.013061922953990335</x:v>
      </x:c>
      <x:c r="Q1291" s="51" t="n">
        <x:v>875</x:v>
      </x:c>
      <x:c r="R1291" s="52" t="n">
        <x:f>IFERROR(Q1291/K1291,"")</x:f>
        <x:v>0.11010444192777148</x:v>
      </x:c>
      <x:c r="S1291" s="53" t="n">
        <x:v>33482</x:v>
      </x:c>
      <x:c r="T1291" s="50" t="str">
        <x:v>EDINET_company_history</x:v>
      </x:c>
      <x:c r="U1291" s="50" t="str">
        <x:v>ジュエルソース・ジャパン・ホールディングス株式会社</x:v>
      </x:c>
      <x:c r="V1291" s="54" t="n">
        <x:v>0.5018</x:v>
      </x:c>
      <x:c r="W1291" s="50" t="str">
        <x:v>ジャベリ・アルパン・キルティクマール / 鈴木 勇</x:v>
      </x:c>
      <x:c r="X1291" s="50" t="b">
        <x:f>AND(COUNT(L1291:O1291)=4,L1291&gt;='設定'!$B$6,M1291&gt;='設定'!$B$6,N1291&gt;='設定'!$B$6,O1291&gt;='設定'!$B$6)</x:f>
        <x:v>0</x:v>
      </x:c>
      <x:c r="Y1291" s="50" t="b">
        <x:f>AND(COUNT(G1291:K1291)=5,P1291&gt;='設定'!$B$7)</x:f>
        <x:v>0</x:v>
      </x:c>
      <x:c r="Z1291" s="50" t="b">
        <x:f>AND(ISNUMBER(R1291),R1291&gt;='設定'!$B$8)</x:f>
        <x:v>1</x:v>
      </x:c>
      <x:c r="AA1291" s="50" t="b">
        <x:f>AND(ISNUMBER(S1291),S1291&gt;=DATE(YEAR('設定'!$B$10)-'設定'!$B$9,MONTH('設定'!$B$10),DAY('設定'!$B$10)))</x:f>
        <x:v>0</x:v>
      </x:c>
      <x:c r="AB1291" s="55" t="b">
        <x:v>0</x:v>
      </x:c>
      <x:c r="AC1291" s="55" t="b">
        <x:v>0</x:v>
      </x:c>
      <x:c r="AD1291" s="50" t="n">
        <x:f>IF(X1291,1,0)+IF(Z1291,1,0)+IF(AA1291,1,0)+IF(AB1291,1,0)</x:f>
        <x:v>1</x:v>
      </x:c>
      <x:c r="AE1291" s="50" t="n">
        <x:f>IF(Y1291,1,0)+IF(Z1291,1,0)+IF(AA1291,1,0)+IF(AB1291,1,0)</x:f>
        <x:v>1</x:v>
      </x:c>
      <x:c r="AF1291" s="50" t="n">
        <x:f>IF(Y1291,1,0)+IF(Z1291,1,0)+IF(AA1291,1,0)+IF(AC1291,1,0)</x:f>
        <x:v>1</x:v>
      </x:c>
      <x:c r="AG1291" s="53" t="n">
        <x:v>44348</x:v>
      </x:c>
      <x:c r="AH1291" s="50" t="str">
        <x:v>S100W8HA</x:v>
      </x:c>
      <x:c r="AI1291" s="50" t="str">
        <x:v>NetSalesSummaryOfBusinessResults</x:v>
      </x:c>
      <x:c r="AJ1291" s="50" t="str">
        <x:v>OperatingIncome</x:v>
      </x:c>
      <x:c r="AK1291" s="53" t="n">
        <x:v>45747</x:v>
      </x:c>
      <x:c r="AL1291" s="50" t="str">
        <x:v>365/365/365/366/365</x:v>
      </x:c>
      <x:c r="AM1291" s="51" t="n">
        <x:v>27134425</x:v>
      </x:c>
      <x:c r="AN1291" s="51" t="n">
        <x:v>243</x:v>
      </x:c>
      <x:c r="AO1291" s="51" t="n">
        <x:f>IFERROR(AM1291*AN1291,"")</x:f>
        <x:v>6593665275</x:v>
      </x:c>
      <x:c r="AP1291" s="56" t="n">
        <x:f>IFERROR(AO1291/(K1291*1000000),"")</x:f>
        <x:v>0.8297049546998867</x:v>
      </x:c>
      <x:c r="AQ1291" s="57" t="n">
        <x:v>17622608.333333332</x:v>
      </x:c>
      <x:c r="AR1291" s="52" t="n">
        <x:v>0.2058957714657883</x:v>
      </x:c>
      <x:c r="AS1291" s="52" t="n">
        <x:v>-0.4275795326763786</x:v>
      </x:c>
      <x:c r="AT1291" s="55" t="b">
        <x:v>0</x:v>
      </x:c>
      <x:c r="AU1291" s="50" t="str">
        <x:v>low_liquidity</x:v>
      </x:c>
      <x:c r="AV1291" s="58" t="n">
        <x:v>-0.0333067042774203</x:v>
      </x:c>
      <x:c r="AW1291" s="50" t="n">
        <x:v>2135</x:v>
      </x:c>
      <x:c r="AX1291" s="50" t="str">
        <x:v>Core Moat</x:v>
      </x:c>
      <x:c r="AY1291" s="50" t="str">
        <x:v>既存適格性フィルター不通過: low_liquidity / 60日平均売買代金2,000万円未満</x:v>
      </x:c>
      <x:c r="AZ1291" s="59" t="str">
        <x:v>2025-06-27 13:16</x:v>
      </x:c>
      <x:c r="BA1291" s="53" t="n">
        <x:v>33482</x:v>
      </x:c>
      <x:c r="BB1291" s="50"/>
      <x:c r="BC1291" s="50"/>
      <x:c r="BD1291" s="50"/>
    </x:row>
    <x:row r="1292">
      <x:c r="A1292" s="50" t="n">
        <x:v>1291</x:v>
      </x:c>
      <x:c r="B1292" s="50" t="str">
        <x:v>6198</x:v>
      </x:c>
      <x:c r="C1292" s="50" t="str">
        <x:v>6198.T</x:v>
      </x:c>
      <x:c r="D1292" s="50" t="str">
        <x:v>CAREER CO.,LTD.</x:v>
      </x:c>
      <x:c r="E1292" s="50" t="str">
        <x:v>Growth Market(Domestic)</x:v>
      </x:c>
      <x:c r="F1292" s="50" t="str">
        <x:v>Services</x:v>
      </x:c>
      <x:c r="G1292" s="51" t="n">
        <x:v>14184.491</x:v>
      </x:c>
      <x:c r="H1292" s="51" t="n">
        <x:v>16338.109</x:v>
      </x:c>
      <x:c r="I1292" s="51" t="n">
        <x:v>17792.201</x:v>
      </x:c>
      <x:c r="J1292" s="51" t="n">
        <x:v>16709.494</x:v>
      </x:c>
      <x:c r="K1292" s="51" t="n">
        <x:v>14935.902</x:v>
      </x:c>
      <x:c r="L1292" s="52" t="n">
        <x:f>IFERROR(H1292/G1292-1,"")</x:f>
        <x:v>0.15182906457482326</x:v>
      </x:c>
      <x:c r="M1292" s="52" t="n">
        <x:f>IFERROR(I1292/H1292-1,"")</x:f>
        <x:v>0.08900001830077153</x:v>
      </x:c>
      <x:c r="N1292" s="52" t="n">
        <x:f>IFERROR(J1292/I1292-1,"")</x:f>
        <x:v>-0.06085289841318686</x:v>
      </x:c>
      <x:c r="O1292" s="52" t="n">
        <x:f>IFERROR(K1292/J1292-1,"")</x:f>
        <x:v>-0.10614277128918437</x:v>
      </x:c>
      <x:c r="P1292" s="52" t="n">
        <x:f>IFERROR((K1292/G1292)^(1/4)-1,"")</x:f>
        <x:v>0.012988289580363022</x:v>
      </x:c>
      <x:c r="Q1292" s="51" t="n">
        <x:v>-9.116</x:v>
      </x:c>
      <x:c r="R1292" s="52" t="n">
        <x:f>IFERROR(Q1292/K1292,"")</x:f>
        <x:v>-0.0006103414443935157</x:v>
      </x:c>
      <x:c r="S1292" s="53" t="n">
        <x:v>42522</x:v>
      </x:c>
      <x:c r="T1292" s="50" t="str">
        <x:v>EDINET_company_history</x:v>
      </x:c>
      <x:c r="U1292" s="50" t="str">
        <x:v>川嶋 一郎</x:v>
      </x:c>
      <x:c r="V1292" s="54" t="n">
        <x:v>0.503</x:v>
      </x:c>
      <x:c r="W1292" s="50" t="str">
        <x:v>川嶋 一郎</x:v>
      </x:c>
      <x:c r="X1292" s="50" t="b">
        <x:f>AND(COUNT(L1292:O1292)=4,L1292&gt;='設定'!$B$6,M1292&gt;='設定'!$B$6,N1292&gt;='設定'!$B$6,O1292&gt;='設定'!$B$6)</x:f>
        <x:v>0</x:v>
      </x:c>
      <x:c r="Y1292" s="50" t="b">
        <x:f>AND(COUNT(G1292:K1292)=5,P1292&gt;='設定'!$B$7)</x:f>
        <x:v>0</x:v>
      </x:c>
      <x:c r="Z1292" s="50" t="b">
        <x:f>AND(ISNUMBER(R1292),R1292&gt;='設定'!$B$8)</x:f>
        <x:v>0</x:v>
      </x:c>
      <x:c r="AA1292" s="50" t="b">
        <x:f>AND(ISNUMBER(S1292),S1292&gt;=DATE(YEAR('設定'!$B$10)-'設定'!$B$9,MONTH('設定'!$B$10),DAY('設定'!$B$10)))</x:f>
        <x:v>0</x:v>
      </x:c>
      <x:c r="AB1292" s="55" t="b">
        <x:v>1</x:v>
      </x:c>
      <x:c r="AC1292" s="55" t="b">
        <x:v>1</x:v>
      </x:c>
      <x:c r="AD1292" s="50" t="n">
        <x:f>IF(X1292,1,0)+IF(Z1292,1,0)+IF(AA1292,1,0)+IF(AB1292,1,0)</x:f>
        <x:v>1</x:v>
      </x:c>
      <x:c r="AE1292" s="50" t="n">
        <x:f>IF(Y1292,1,0)+IF(Z1292,1,0)+IF(AA1292,1,0)+IF(AB1292,1,0)</x:f>
        <x:v>1</x:v>
      </x:c>
      <x:c r="AF1292" s="50" t="n">
        <x:f>IF(Y1292,1,0)+IF(Z1292,1,0)+IF(AA1292,1,0)+IF(AC1292,1,0)</x:f>
        <x:v>1</x:v>
      </x:c>
      <x:c r="AG1292" s="53" t="n">
        <x:v>44348</x:v>
      </x:c>
      <x:c r="AH1292" s="50" t="str">
        <x:v>S100XD0G</x:v>
      </x:c>
      <x:c r="AI1292" s="50" t="str">
        <x:v>NetSalesSummaryOfBusinessResults</x:v>
      </x:c>
      <x:c r="AJ1292" s="50" t="str">
        <x:v>OperatingIncome</x:v>
      </x:c>
      <x:c r="AK1292" s="53" t="n">
        <x:v>45930</x:v>
      </x:c>
      <x:c r="AL1292" s="50" t="str">
        <x:v>365/365/365/366/365</x:v>
      </x:c>
      <x:c r="AM1292" s="51" t="n">
        <x:v>8490120</x:v>
      </x:c>
      <x:c r="AN1292" s="51" t="n">
        <x:v>228</x:v>
      </x:c>
      <x:c r="AO1292" s="51" t="n">
        <x:f>IFERROR(AM1292*AN1292,"")</x:f>
        <x:v>1935747360</x:v>
      </x:c>
      <x:c r="AP1292" s="56" t="n">
        <x:f>IFERROR(AO1292/(K1292*1000000),"")</x:f>
        <x:v>0.12960364630137503</x:v>
      </x:c>
      <x:c r="AQ1292" s="57" t="n">
        <x:v>868650</x:v>
      </x:c>
      <x:c r="AR1292" s="52" t="n">
        <x:v>0.4542955818710457</x:v>
      </x:c>
      <x:c r="AS1292" s="52" t="n">
        <x:v>-0.751019323801282</x:v>
      </x:c>
      <x:c r="AT1292" s="55" t="b">
        <x:v>0</x:v>
      </x:c>
      <x:c r="AU1292" s="50" t="str">
        <x:v>low_liquidity</x:v>
      </x:c>
      <x:c r="AV1292" s="58" t="n">
        <x:v>-0.3693603178297101</x:v>
      </x:c>
      <x:c r="AW1292" s="50" t="n">
        <x:v>3389</x:v>
      </x:c>
      <x:c r="AX1292" s="50" t="str">
        <x:v>Future Moat</x:v>
      </x:c>
      <x:c r="AY1292" s="50" t="str">
        <x:v>既存適格性フィルター不通過: low_liquidity / 60日平均売買代金2,000万円未満 / ローカル5年最大下落率-60%以下</x:v>
      </x:c>
      <x:c r="AZ1292" s="59" t="str">
        <x:v>2025-12-25 16:02</x:v>
      </x:c>
      <x:c r="BA1292" s="53" t="n">
        <x:v>42522</x:v>
      </x:c>
      <x:c r="BB1292" s="50" t="str">
        <x:v>川嶋 一郎</x:v>
      </x:c>
      <x:c r="BC1292" s="50"/>
      <x:c r="BD1292" s="50"/>
    </x:row>
    <x:row r="1293">
      <x:c r="A1293" s="50" t="n">
        <x:v>1292</x:v>
      </x:c>
      <x:c r="B1293" s="50" t="str">
        <x:v>4762</x:v>
      </x:c>
      <x:c r="C1293" s="50" t="str">
        <x:v>4762.T</x:v>
      </x:c>
      <x:c r="D1293" s="50" t="str">
        <x:v>XNET Corporation</x:v>
      </x:c>
      <x:c r="E1293" s="50" t="str">
        <x:v>Standard Market(Domestic)</x:v>
      </x:c>
      <x:c r="F1293" s="50" t="str">
        <x:v>Information &amp; Communication</x:v>
      </x:c>
      <x:c r="G1293" s="51" t="n">
        <x:v>5039.496</x:v>
      </x:c>
      <x:c r="H1293" s="51" t="n">
        <x:v>5419.4</x:v>
      </x:c>
      <x:c r="I1293" s="51" t="n">
        <x:v>5357.948</x:v>
      </x:c>
      <x:c r="J1293" s="51" t="n">
        <x:v>5547.529</x:v>
      </x:c>
      <x:c r="K1293" s="51" t="n">
        <x:v>5300.593</x:v>
      </x:c>
      <x:c r="L1293" s="52" t="n">
        <x:f>IFERROR(H1293/G1293-1,"")</x:f>
        <x:v>0.0753853163094087</x:v>
      </x:c>
      <x:c r="M1293" s="52" t="n">
        <x:f>IFERROR(I1293/H1293-1,"")</x:f>
        <x:v>-0.011339262649001647</x:v>
      </x:c>
      <x:c r="N1293" s="52" t="n">
        <x:f>IFERROR(J1293/I1293-1,"")</x:f>
        <x:v>0.03538313548395777</x:v>
      </x:c>
      <x:c r="O1293" s="52" t="n">
        <x:f>IFERROR(K1293/J1293-1,"")</x:f>
        <x:v>-0.04451279119045626</x:v>
      </x:c>
      <x:c r="P1293" s="52" t="n">
        <x:f>IFERROR((K1293/G1293)^(1/4)-1,"")</x:f>
        <x:v>0.012708227862508359</x:v>
      </x:c>
      <x:c r="Q1293" s="51" t="n">
        <x:v>860.661</x:v>
      </x:c>
      <x:c r="R1293" s="52" t="n">
        <x:f>IFERROR(Q1293/K1293,"")</x:f>
        <x:v>0.16237070078762886</x:v>
      </x:c>
      <x:c r="S1293" s="53" t="n">
        <x:v>36678</x:v>
      </x:c>
      <x:c r="T1293" s="50" t="str">
        <x:v>EDINET_company_history</x:v>
      </x:c>
      <x:c r="U1293" s="50" t="str">
        <x:v>光通信株式会社</x:v>
      </x:c>
      <x:c r="V1293" s="54" t="n">
        <x:v>0.148</x:v>
      </x:c>
      <x:c r="W1293" s="50" t="str">
        <x:v>茂谷 武彦</x:v>
      </x:c>
      <x:c r="X1293" s="50" t="b">
        <x:f>AND(COUNT(L1293:O1293)=4,L1293&gt;='設定'!$B$6,M1293&gt;='設定'!$B$6,N1293&gt;='設定'!$B$6,O1293&gt;='設定'!$B$6)</x:f>
        <x:v>0</x:v>
      </x:c>
      <x:c r="Y1293" s="50" t="b">
        <x:f>AND(COUNT(G1293:K1293)=5,P1293&gt;='設定'!$B$7)</x:f>
        <x:v>0</x:v>
      </x:c>
      <x:c r="Z1293" s="50" t="b">
        <x:f>AND(ISNUMBER(R1293),R1293&gt;='設定'!$B$8)</x:f>
        <x:v>1</x:v>
      </x:c>
      <x:c r="AA1293" s="50" t="b">
        <x:f>AND(ISNUMBER(S1293),S1293&gt;=DATE(YEAR('設定'!$B$10)-'設定'!$B$9,MONTH('設定'!$B$10),DAY('設定'!$B$10)))</x:f>
        <x:v>0</x:v>
      </x:c>
      <x:c r="AB1293" s="55" t="b">
        <x:v>0</x:v>
      </x:c>
      <x:c r="AC1293" s="55" t="b">
        <x:v>0</x:v>
      </x:c>
      <x:c r="AD1293" s="50" t="n">
        <x:f>IF(X1293,1,0)+IF(Z1293,1,0)+IF(AA1293,1,0)+IF(AB1293,1,0)</x:f>
        <x:v>1</x:v>
      </x:c>
      <x:c r="AE1293" s="50" t="n">
        <x:f>IF(Y1293,1,0)+IF(Z1293,1,0)+IF(AA1293,1,0)+IF(AB1293,1,0)</x:f>
        <x:v>1</x:v>
      </x:c>
      <x:c r="AF1293" s="50" t="n">
        <x:f>IF(Y1293,1,0)+IF(Z1293,1,0)+IF(AA1293,1,0)+IF(AC1293,1,0)</x:f>
        <x:v>1</x:v>
      </x:c>
      <x:c r="AG1293" s="53" t="n">
        <x:v>44348</x:v>
      </x:c>
      <x:c r="AH1293" s="50" t="str">
        <x:v>S100W7J8</x:v>
      </x:c>
      <x:c r="AI1293" s="50" t="str">
        <x:v>NetSalesSummaryOfBusinessResults</x:v>
      </x:c>
      <x:c r="AJ1293" s="50" t="str">
        <x:v>OperatingIncome</x:v>
      </x:c>
      <x:c r="AK1293" s="53" t="n">
        <x:v>45747</x:v>
      </x:c>
      <x:c r="AL1293" s="50" t="str">
        <x:v>365/365/365/366/365</x:v>
      </x:c>
      <x:c r="AM1293" s="51" t="n">
        <x:v>4180000</x:v>
      </x:c>
      <x:c r="AN1293" s="51" t="n">
        <x:v>1550</x:v>
      </x:c>
      <x:c r="AO1293" s="51" t="n">
        <x:f>IFERROR(AM1293*AN1293,"")</x:f>
        <x:v>6479000000</x:v>
      </x:c>
      <x:c r="AP1293" s="56" t="n">
        <x:f>IFERROR(AO1293/(K1293*1000000),"")</x:f>
        <x:v>1.2223160691643369</x:v>
      </x:c>
      <x:c r="AQ1293" s="57" t="n">
        <x:v>2187435</x:v>
      </x:c>
      <x:c r="AR1293" s="52" t="n">
        <x:v>0.2208623089232042</x:v>
      </x:c>
      <x:c r="AS1293" s="52" t="n">
        <x:v>-0.1630506539492892</x:v>
      </x:c>
      <x:c r="AT1293" s="55" t="b">
        <x:v>0</x:v>
      </x:c>
      <x:c r="AU1293" s="50" t="str">
        <x:v>low_liquidity</x:v>
      </x:c>
      <x:c r="AV1293" s="58" t="n">
        <x:v>0.2940348438702371</x:v>
      </x:c>
      <x:c r="AW1293" s="50" t="n">
        <x:v>443</x:v>
      </x:c>
      <x:c r="AX1293" s="50" t="str">
        <x:v>Discovery</x:v>
      </x:c>
      <x:c r="AY1293" s="50" t="str">
        <x:v>既存適格性フィルター不通過: low_liquidity / 60日平均売買代金2,000万円未満</x:v>
      </x:c>
      <x:c r="AZ1293" s="59" t="str">
        <x:v>2025-06-26 16:01</x:v>
      </x:c>
      <x:c r="BA1293" s="53" t="n">
        <x:v>36678</x:v>
      </x:c>
      <x:c r="BB1293" s="50"/>
      <x:c r="BC1293" s="50"/>
      <x:c r="BD1293" s="50"/>
    </x:row>
    <x:row r="1294">
      <x:c r="A1294" s="50" t="n">
        <x:v>1293</x:v>
      </x:c>
      <x:c r="B1294" s="50" t="str">
        <x:v>3768</x:v>
      </x:c>
      <x:c r="C1294" s="50" t="str">
        <x:v>3768.T</x:v>
      </x:c>
      <x:c r="D1294" s="50" t="str">
        <x:v>Riskmonster.com</x:v>
      </x:c>
      <x:c r="E1294" s="50" t="str">
        <x:v>Standard Market(Domestic)</x:v>
      </x:c>
      <x:c r="F1294" s="50" t="str">
        <x:v>Information &amp; Communication</x:v>
      </x:c>
      <x:c r="G1294" s="51" t="n">
        <x:v>3551.134</x:v>
      </x:c>
      <x:c r="H1294" s="51" t="n">
        <x:v>3745.66</x:v>
      </x:c>
      <x:c r="I1294" s="51" t="n">
        <x:v>3744.813</x:v>
      </x:c>
      <x:c r="J1294" s="51" t="n">
        <x:v>3666.482</x:v>
      </x:c>
      <x:c r="K1294" s="51" t="n">
        <x:v>3728.251</x:v>
      </x:c>
      <x:c r="L1294" s="52" t="n">
        <x:f>IFERROR(H1294/G1294-1,"")</x:f>
        <x:v>0.05477855806060816</x:v>
      </x:c>
      <x:c r="M1294" s="52" t="n">
        <x:f>IFERROR(I1294/H1294-1,"")</x:f>
        <x:v>-0.00022612837256974494</x:v>
      </x:c>
      <x:c r="N1294" s="52" t="n">
        <x:f>IFERROR(J1294/I1294-1,"")</x:f>
        <x:v>-0.02091719933678937</x:v>
      </x:c>
      <x:c r="O1294" s="52" t="n">
        <x:f>IFERROR(K1294/J1294-1,"")</x:f>
        <x:v>0.016846939382219928</x:v>
      </x:c>
      <x:c r="P1294" s="52" t="n">
        <x:f>IFERROR((K1294/G1294)^(1/4)-1,"")</x:f>
        <x:v>0.012242390455553087</x:v>
      </x:c>
      <x:c r="Q1294" s="51" t="n">
        <x:v>263.991</x:v>
      </x:c>
      <x:c r="R1294" s="52" t="n">
        <x:f>IFERROR(Q1294/K1294,"")</x:f>
        <x:v>0.07080826907844992</x:v>
      </x:c>
      <x:c r="S1294" s="53" t="n">
        <x:v>38412</x:v>
      </x:c>
      <x:c r="T1294" s="50" t="str">
        <x:v>EDINET_company_history</x:v>
      </x:c>
      <x:c r="U1294" s="50" t="str">
        <x:v>藤本 太一</x:v>
      </x:c>
      <x:c r="V1294" s="54" t="n">
        <x:v>0.1137</x:v>
      </x:c>
      <x:c r="W1294" s="50" t="str">
        <x:v>藤本 太一</x:v>
      </x:c>
      <x:c r="X1294" s="50" t="b">
        <x:f>AND(COUNT(L1294:O1294)=4,L1294&gt;='設定'!$B$6,M1294&gt;='設定'!$B$6,N1294&gt;='設定'!$B$6,O1294&gt;='設定'!$B$6)</x:f>
        <x:v>0</x:v>
      </x:c>
      <x:c r="Y1294" s="50" t="b">
        <x:f>AND(COUNT(G1294:K1294)=5,P1294&gt;='設定'!$B$7)</x:f>
        <x:v>0</x:v>
      </x:c>
      <x:c r="Z1294" s="50" t="b">
        <x:f>AND(ISNUMBER(R1294),R1294&gt;='設定'!$B$8)</x:f>
        <x:v>0</x:v>
      </x:c>
      <x:c r="AA1294" s="50" t="b">
        <x:f>AND(ISNUMBER(S1294),S1294&gt;=DATE(YEAR('設定'!$B$10)-'設定'!$B$9,MONTH('設定'!$B$10),DAY('設定'!$B$10)))</x:f>
        <x:v>0</x:v>
      </x:c>
      <x:c r="AB1294" s="55" t="b">
        <x:v>1</x:v>
      </x:c>
      <x:c r="AC1294" s="55" t="b">
        <x:v>1</x:v>
      </x:c>
      <x:c r="AD1294" s="50" t="n">
        <x:f>IF(X1294,1,0)+IF(Z1294,1,0)+IF(AA1294,1,0)+IF(AB1294,1,0)</x:f>
        <x:v>1</x:v>
      </x:c>
      <x:c r="AE1294" s="50" t="n">
        <x:f>IF(Y1294,1,0)+IF(Z1294,1,0)+IF(AA1294,1,0)+IF(AB1294,1,0)</x:f>
        <x:v>1</x:v>
      </x:c>
      <x:c r="AF1294" s="50" t="n">
        <x:f>IF(Y1294,1,0)+IF(Z1294,1,0)+IF(AA1294,1,0)+IF(AC1294,1,0)</x:f>
        <x:v>1</x:v>
      </x:c>
      <x:c r="AG1294" s="53" t="n">
        <x:v>44348</x:v>
      </x:c>
      <x:c r="AH1294" s="50" t="str">
        <x:v>S100W2HK</x:v>
      </x:c>
      <x:c r="AI1294" s="50" t="str">
        <x:v>NetSalesSummaryOfBusinessResults</x:v>
      </x:c>
      <x:c r="AJ1294" s="50" t="str">
        <x:v>OperatingIncome</x:v>
      </x:c>
      <x:c r="AK1294" s="53" t="n">
        <x:v>45747</x:v>
      </x:c>
      <x:c r="AL1294" s="50" t="str">
        <x:v>365/365/365/366/365</x:v>
      </x:c>
      <x:c r="AM1294" s="51" t="n">
        <x:v>7463722</x:v>
      </x:c>
      <x:c r="AN1294" s="51" t="n">
        <x:v>541</x:v>
      </x:c>
      <x:c r="AO1294" s="51" t="n">
        <x:f>IFERROR(AM1294*AN1294,"")</x:f>
        <x:v>4037873602</x:v>
      </x:c>
      <x:c r="AP1294" s="56" t="n">
        <x:f>IFERROR(AO1294/(K1294*1000000),"")</x:f>
        <x:v>1.0830476816072738</x:v>
      </x:c>
      <x:c r="AQ1294" s="57" t="n">
        <x:v>2372353.3333333335</x:v>
      </x:c>
      <x:c r="AR1294" s="52" t="n">
        <x:v>0.3100740561335237</x:v>
      </x:c>
      <x:c r="AS1294" s="52" t="n">
        <x:v>-0.6513467115783032</x:v>
      </x:c>
      <x:c r="AT1294" s="55" t="b">
        <x:v>0</x:v>
      </x:c>
      <x:c r="AU1294" s="50" t="str">
        <x:v>low_liquidity</x:v>
      </x:c>
      <x:c r="AV1294" s="58" t="n">
        <x:v>0.0145853972397754</x:v>
      </x:c>
      <x:c r="AW1294" s="50" t="n">
        <x:v>1760</x:v>
      </x:c>
      <x:c r="AX1294" s="50" t="str">
        <x:v>Discovery</x:v>
      </x:c>
      <x:c r="AY1294" s="50" t="str">
        <x:v>既存適格性フィルター不通過: low_liquidity / 60日平均売買代金2,000万円未満 / ローカル5年最大下落率-60%以下</x:v>
      </x:c>
      <x:c r="AZ1294" s="59" t="str">
        <x:v>2025-06-23 16:31</x:v>
      </x:c>
      <x:c r="BA1294" s="53" t="n">
        <x:v>38412</x:v>
      </x:c>
      <x:c r="BB1294" s="50" t="str">
        <x:v>藤本 太一</x:v>
      </x:c>
      <x:c r="BC1294" s="50"/>
      <x:c r="BD1294" s="50"/>
    </x:row>
    <x:row r="1295">
      <x:c r="A1295" s="50" t="n">
        <x:v>1294</x:v>
      </x:c>
      <x:c r="B1295" s="50" t="str">
        <x:v>9882</x:v>
      </x:c>
      <x:c r="C1295" s="50" t="str">
        <x:v>9882.T</x:v>
      </x:c>
      <x:c r="D1295" s="50" t="str">
        <x:v>YELLOW HAT LTD.</x:v>
      </x:c>
      <x:c r="E1295" s="50" t="str">
        <x:v>Prime Market (Domestic)</x:v>
      </x:c>
      <x:c r="F1295" s="50" t="str">
        <x:v>Wholesale Trade</x:v>
      </x:c>
      <x:c r="G1295" s="51" t="n">
        <x:v>146994</x:v>
      </x:c>
      <x:c r="H1295" s="51" t="n">
        <x:v>148038</x:v>
      </x:c>
      <x:c r="I1295" s="51" t="n">
        <x:v>147157</x:v>
      </x:c>
      <x:c r="J1295" s="51" t="n">
        <x:v>146641</x:v>
      </x:c>
      <x:c r="K1295" s="51" t="n">
        <x:v>154066</x:v>
      </x:c>
      <x:c r="L1295" s="52" t="n">
        <x:f>IFERROR(H1295/G1295-1,"")</x:f>
        <x:v>0.00710233070737587</x:v>
      </x:c>
      <x:c r="M1295" s="52" t="n">
        <x:f>IFERROR(I1295/H1295-1,"")</x:f>
        <x:v>-0.00595117469838824</x:v>
      </x:c>
      <x:c r="N1295" s="52" t="n">
        <x:f>IFERROR(J1295/I1295-1,"")</x:f>
        <x:v>-0.0035064590879129165</x:v>
      </x:c>
      <x:c r="O1295" s="52" t="n">
        <x:f>IFERROR(K1295/J1295-1,"")</x:f>
        <x:v>0.05063386092566202</x:v>
      </x:c>
      <x:c r="P1295" s="52" t="n">
        <x:f>IFERROR((K1295/G1295)^(1/4)-1,"")</x:f>
        <x:v>0.011816598945264323</x:v>
      </x:c>
      <x:c r="Q1295" s="51" t="n">
        <x:v>15450</x:v>
      </x:c>
      <x:c r="R1295" s="52" t="n">
        <x:f>IFERROR(Q1295/K1295,"")</x:f>
        <x:v>0.10028169745433775</x:v>
      </x:c>
      <x:c r="S1295" s="53" t="n">
        <x:v>35034</x:v>
      </x:c>
      <x:c r="T1295" s="50" t="str">
        <x:v>EDINET_company_history</x:v>
      </x:c>
      <x:c r="U1295" s="50" t="str">
        <x:v>株式会社幸栄企画</x:v>
      </x:c>
      <x:c r="V1295" s="54" t="n">
        <x:v>0.1415</x:v>
      </x:c>
      <x:c r="W1295" s="50" t="str">
        <x:v>堀 江 康 生 / 木 村 昭 夫</x:v>
      </x:c>
      <x:c r="X1295" s="50" t="b">
        <x:f>AND(COUNT(L1295:O1295)=4,L1295&gt;='設定'!$B$6,M1295&gt;='設定'!$B$6,N1295&gt;='設定'!$B$6,O1295&gt;='設定'!$B$6)</x:f>
        <x:v>0</x:v>
      </x:c>
      <x:c r="Y1295" s="50" t="b">
        <x:f>AND(COUNT(G1295:K1295)=5,P1295&gt;='設定'!$B$7)</x:f>
        <x:v>0</x:v>
      </x:c>
      <x:c r="Z1295" s="50" t="b">
        <x:f>AND(ISNUMBER(R1295),R1295&gt;='設定'!$B$8)</x:f>
        <x:v>1</x:v>
      </x:c>
      <x:c r="AA1295" s="50" t="b">
        <x:f>AND(ISNUMBER(S1295),S1295&gt;=DATE(YEAR('設定'!$B$10)-'設定'!$B$9,MONTH('設定'!$B$10),DAY('設定'!$B$10)))</x:f>
        <x:v>0</x:v>
      </x:c>
      <x:c r="AB1295" s="55" t="b">
        <x:v>0</x:v>
      </x:c>
      <x:c r="AC1295" s="55" t="b">
        <x:v>0</x:v>
      </x:c>
      <x:c r="AD1295" s="50" t="n">
        <x:f>IF(X1295,1,0)+IF(Z1295,1,0)+IF(AA1295,1,0)+IF(AB1295,1,0)</x:f>
        <x:v>1</x:v>
      </x:c>
      <x:c r="AE1295" s="50" t="n">
        <x:f>IF(Y1295,1,0)+IF(Z1295,1,0)+IF(AA1295,1,0)+IF(AB1295,1,0)</x:f>
        <x:v>1</x:v>
      </x:c>
      <x:c r="AF1295" s="50" t="n">
        <x:f>IF(Y1295,1,0)+IF(Z1295,1,0)+IF(AA1295,1,0)+IF(AC1295,1,0)</x:f>
        <x:v>1</x:v>
      </x:c>
      <x:c r="AG1295" s="53" t="n">
        <x:v>44348</x:v>
      </x:c>
      <x:c r="AH1295" s="50" t="str">
        <x:v>S100VXWY</x:v>
      </x:c>
      <x:c r="AI1295" s="50" t="str">
        <x:v>NetSalesSummaryOfBusinessResults</x:v>
      </x:c>
      <x:c r="AJ1295" s="50" t="str">
        <x:v>OperatingIncome</x:v>
      </x:c>
      <x:c r="AK1295" s="53" t="n">
        <x:v>45747</x:v>
      </x:c>
      <x:c r="AL1295" s="50" t="str">
        <x:v>365/365/365/366/365</x:v>
      </x:c>
      <x:c r="AM1295" s="51" t="n">
        <x:v>44328046</x:v>
      </x:c>
      <x:c r="AN1295" s="51" t="n">
        <x:v>1621</x:v>
      </x:c>
      <x:c r="AO1295" s="51" t="n">
        <x:f>IFERROR(AM1295*AN1295,"")</x:f>
        <x:v>71855762566</x:v>
      </x:c>
      <x:c r="AP1295" s="56" t="n">
        <x:f>IFERROR(AO1295/(K1295*1000000),"")</x:f>
        <x:v>0.4663959768281126</x:v>
      </x:c>
      <x:c r="AQ1295" s="57" t="n">
        <x:v>265018991.66666663</x:v>
      </x:c>
      <x:c r="AR1295" s="52" t="n">
        <x:v>0.2099193093283658</x:v>
      </x:c>
      <x:c r="AS1295" s="52" t="n">
        <x:v>-0.2800080001662726</x:v>
      </x:c>
      <x:c r="AT1295" s="55" t="b">
        <x:v>1</x:v>
      </x:c>
      <x:c r="AU1295" s="50"/>
      <x:c r="AV1295" s="58" t="n">
        <x:v>-0.0032450915027966</x:v>
      </x:c>
      <x:c r="AW1295" s="50" t="n">
        <x:v>1894</x:v>
      </x:c>
      <x:c r="AX1295" s="50" t="str">
        <x:v>Core Moat</x:v>
      </x:c>
      <x:c r="AY1295" s="50" t="str">
        <x:v>目立つ機械的警告なし（定性確認は別途必要）</x:v>
      </x:c>
      <x:c r="AZ1295" s="59" t="str">
        <x:v>2025-06-20 15:31</x:v>
      </x:c>
      <x:c r="BA1295" s="53" t="n">
        <x:v>35034</x:v>
      </x:c>
      <x:c r="BB1295" s="50"/>
      <x:c r="BC1295" s="50"/>
      <x:c r="BD1295" s="50" t="str">
        <x:v>TOPIX Small 1</x:v>
      </x:c>
    </x:row>
    <x:row r="1296">
      <x:c r="A1296" s="50" t="n">
        <x:v>1295</x:v>
      </x:c>
      <x:c r="B1296" s="50" t="str">
        <x:v>8898</x:v>
      </x:c>
      <x:c r="C1296" s="50" t="str">
        <x:v>8898.T</x:v>
      </x:c>
      <x:c r="D1296" s="50" t="str">
        <x:v>CENTURY21 REAL ESTATE OF JAPAN LTD.</x:v>
      </x:c>
      <x:c r="E1296" s="50" t="str">
        <x:v>Standard Market(Domestic)</x:v>
      </x:c>
      <x:c r="F1296" s="50" t="str">
        <x:v>Real Estate</x:v>
      </x:c>
      <x:c r="G1296" s="51" t="n">
        <x:v>3867.254</x:v>
      </x:c>
      <x:c r="H1296" s="51" t="n">
        <x:v>3726.871</x:v>
      </x:c>
      <x:c r="I1296" s="51" t="n">
        <x:v>3797.773</x:v>
      </x:c>
      <x:c r="J1296" s="51" t="n">
        <x:v>3850.817</x:v>
      </x:c>
      <x:c r="K1296" s="51" t="n">
        <x:v>4045.647</x:v>
      </x:c>
      <x:c r="L1296" s="52" t="n">
        <x:f>IFERROR(H1296/G1296-1,"")</x:f>
        <x:v>-0.03630043436505592</x:v>
      </x:c>
      <x:c r="M1296" s="52" t="n">
        <x:f>IFERROR(I1296/H1296-1,"")</x:f>
        <x:v>0.019024538278894054</x:v>
      </x:c>
      <x:c r="N1296" s="52" t="n">
        <x:f>IFERROR(J1296/I1296-1,"")</x:f>
        <x:v>0.01396713284337947</x:v>
      </x:c>
      <x:c r="O1296" s="52" t="n">
        <x:f>IFERROR(K1296/J1296-1,"")</x:f>
        <x:v>0.050594458266908005</x:v>
      </x:c>
      <x:c r="P1296" s="52" t="n">
        <x:f>IFERROR((K1296/G1296)^(1/4)-1,"")</x:f>
        <x:v>0.01133799174316863</x:v>
      </x:c>
      <x:c r="Q1296" s="51" t="n">
        <x:v>1071.667</x:v>
      </x:c>
      <x:c r="R1296" s="52" t="n">
        <x:f>IFERROR(Q1296/K1296,"")</x:f>
        <x:v>0.2648938476342597</x:v>
      </x:c>
      <x:c r="S1296" s="53" t="n">
        <x:v>38322</x:v>
      </x:c>
      <x:c r="T1296" s="50" t="str">
        <x:v>EDINET_company_history</x:v>
      </x:c>
      <x:c r="U1296" s="50" t="str">
        <x:v>伊藤忠商事株式会社</x:v>
      </x:c>
      <x:c r="V1296" s="54" t="n">
        <x:v>0.4844</x:v>
      </x:c>
      <x:c r="W1296" s="50" t="str">
        <x:v>高 坂 勇 介</x:v>
      </x:c>
      <x:c r="X1296" s="50" t="b">
        <x:f>AND(COUNT(L1296:O1296)=4,L1296&gt;='設定'!$B$6,M1296&gt;='設定'!$B$6,N1296&gt;='設定'!$B$6,O1296&gt;='設定'!$B$6)</x:f>
        <x:v>0</x:v>
      </x:c>
      <x:c r="Y1296" s="50" t="b">
        <x:f>AND(COUNT(G1296:K1296)=5,P1296&gt;='設定'!$B$7)</x:f>
        <x:v>0</x:v>
      </x:c>
      <x:c r="Z1296" s="50" t="b">
        <x:f>AND(ISNUMBER(R1296),R1296&gt;='設定'!$B$8)</x:f>
        <x:v>1</x:v>
      </x:c>
      <x:c r="AA1296" s="50" t="b">
        <x:f>AND(ISNUMBER(S1296),S1296&gt;=DATE(YEAR('設定'!$B$10)-'設定'!$B$9,MONTH('設定'!$B$10),DAY('設定'!$B$10)))</x:f>
        <x:v>0</x:v>
      </x:c>
      <x:c r="AB1296" s="55" t="b">
        <x:v>0</x:v>
      </x:c>
      <x:c r="AC1296" s="55" t="b">
        <x:v>0</x:v>
      </x:c>
      <x:c r="AD1296" s="50" t="n">
        <x:f>IF(X1296,1,0)+IF(Z1296,1,0)+IF(AA1296,1,0)+IF(AB1296,1,0)</x:f>
        <x:v>1</x:v>
      </x:c>
      <x:c r="AE1296" s="50" t="n">
        <x:f>IF(Y1296,1,0)+IF(Z1296,1,0)+IF(AA1296,1,0)+IF(AB1296,1,0)</x:f>
        <x:v>1</x:v>
      </x:c>
      <x:c r="AF1296" s="50" t="n">
        <x:f>IF(Y1296,1,0)+IF(Z1296,1,0)+IF(AA1296,1,0)+IF(AC1296,1,0)</x:f>
        <x:v>1</x:v>
      </x:c>
      <x:c r="AG1296" s="53" t="n">
        <x:v>44348</x:v>
      </x:c>
      <x:c r="AH1296" s="50" t="str">
        <x:v>S100W3M8</x:v>
      </x:c>
      <x:c r="AI1296" s="50" t="str">
        <x:v>OperatingRevenue1SummaryOfBusinessResults</x:v>
      </x:c>
      <x:c r="AJ1296" s="50" t="str">
        <x:v>OperatingIncome</x:v>
      </x:c>
      <x:c r="AK1296" s="53" t="n">
        <x:v>45747</x:v>
      </x:c>
      <x:c r="AL1296" s="50" t="str">
        <x:v>365/365/365/366/365</x:v>
      </x:c>
      <x:c r="AM1296" s="51" t="n">
        <x:v>10262000</x:v>
      </x:c>
      <x:c r="AN1296" s="51" t="n">
        <x:v>1120</x:v>
      </x:c>
      <x:c r="AO1296" s="51" t="n">
        <x:f>IFERROR(AM1296*AN1296,"")</x:f>
        <x:v>11493440000</x:v>
      </x:c>
      <x:c r="AP1296" s="56" t="n">
        <x:f>IFERROR(AO1296/(K1296*1000000),"")</x:f>
        <x:v>2.840939904049958</x:v>
      </x:c>
      <x:c r="AQ1296" s="57" t="n">
        <x:v>3486855</x:v>
      </x:c>
      <x:c r="AR1296" s="52" t="n">
        <x:v>0.1039733133126747</x:v>
      </x:c>
      <x:c r="AS1296" s="52" t="n">
        <x:v>-0.1044871755931502</x:v>
      </x:c>
      <x:c r="AT1296" s="55" t="b">
        <x:v>0</x:v>
      </x:c>
      <x:c r="AU1296" s="50" t="str">
        <x:v>low_liquidity</x:v>
      </x:c>
      <x:c r="AV1296" s="58" t="n">
        <x:v>0.2572598672945115</x:v>
      </x:c>
      <x:c r="AW1296" s="50" t="n">
        <x:v>526</x:v>
      </x:c>
      <x:c r="AX1296" s="50" t="str">
        <x:v>Discovery</x:v>
      </x:c>
      <x:c r="AY1296" s="50" t="str">
        <x:v>既存適格性フィルター不通過: low_liquidity / 60日平均売買代金2,000万円未満</x:v>
      </x:c>
      <x:c r="AZ1296" s="59" t="str">
        <x:v>2025-06-25 16:12</x:v>
      </x:c>
      <x:c r="BA1296" s="53" t="n">
        <x:v>38322</x:v>
      </x:c>
      <x:c r="BB1296" s="50"/>
      <x:c r="BC1296" s="50"/>
      <x:c r="BD1296" s="50"/>
    </x:row>
    <x:row r="1297">
      <x:c r="A1297" s="50" t="n">
        <x:v>1296</x:v>
      </x:c>
      <x:c r="B1297" s="50" t="str">
        <x:v>2814</x:v>
      </x:c>
      <x:c r="C1297" s="50" t="str">
        <x:v>2814.T</x:v>
      </x:c>
      <x:c r="D1297" s="50" t="str">
        <x:v>SATO FOODS INDUSTRIES CO.,LTD.</x:v>
      </x:c>
      <x:c r="E1297" s="50" t="str">
        <x:v>Standard Market(Domestic)</x:v>
      </x:c>
      <x:c r="F1297" s="50" t="str">
        <x:v>Foods</x:v>
      </x:c>
      <x:c r="G1297" s="51" t="n">
        <x:v>6081.691</x:v>
      </x:c>
      <x:c r="H1297" s="51" t="n">
        <x:v>5643.646</x:v>
      </x:c>
      <x:c r="I1297" s="51" t="n">
        <x:v>5881.706</x:v>
      </x:c>
      <x:c r="J1297" s="51" t="n">
        <x:v>6101.353</x:v>
      </x:c>
      <x:c r="K1297" s="51" t="n">
        <x:v>6360.686</x:v>
      </x:c>
      <x:c r="L1297" s="52" t="n">
        <x:f>IFERROR(H1297/G1297-1,"")</x:f>
        <x:v>-0.07202684253442015</x:v>
      </x:c>
      <x:c r="M1297" s="52" t="n">
        <x:f>IFERROR(I1297/H1297-1,"")</x:f>
        <x:v>0.042181951171281984</x:v>
      </x:c>
      <x:c r="N1297" s="52" t="n">
        <x:f>IFERROR(J1297/I1297-1,"")</x:f>
        <x:v>0.03734409710379949</x:v>
      </x:c>
      <x:c r="O1297" s="52" t="n">
        <x:f>IFERROR(K1297/J1297-1,"")</x:f>
        <x:v>0.04250417899111869</x:v>
      </x:c>
      <x:c r="P1297" s="52" t="n">
        <x:f>IFERROR((K1297/G1297)^(1/4)-1,"")</x:f>
        <x:v>0.011276468121248051</x:v>
      </x:c>
      <x:c r="Q1297" s="51" t="n">
        <x:v>672.985</x:v>
      </x:c>
      <x:c r="R1297" s="52" t="n">
        <x:f>IFERROR(Q1297/K1297,"")</x:f>
        <x:v>0.1058038393971971</x:v>
      </x:c>
      <x:c r="S1297" s="53" t="n">
        <x:v>38322</x:v>
      </x:c>
      <x:c r="T1297" s="50" t="str">
        <x:v>EDINET_company_history</x:v>
      </x:c>
      <x:c r="U1297" s="50" t="str">
        <x:v>横浜冷凍株式会社</x:v>
      </x:c>
      <x:c r="V1297" s="54" t="n">
        <x:v>0.1452</x:v>
      </x:c>
      <x:c r="W1297" s="50" t="str">
        <x:v>上田 正博</x:v>
      </x:c>
      <x:c r="X1297" s="50" t="b">
        <x:f>AND(COUNT(L1297:O1297)=4,L1297&gt;='設定'!$B$6,M1297&gt;='設定'!$B$6,N1297&gt;='設定'!$B$6,O1297&gt;='設定'!$B$6)</x:f>
        <x:v>0</x:v>
      </x:c>
      <x:c r="Y1297" s="50" t="b">
        <x:f>AND(COUNT(G1297:K1297)=5,P1297&gt;='設定'!$B$7)</x:f>
        <x:v>0</x:v>
      </x:c>
      <x:c r="Z1297" s="50" t="b">
        <x:f>AND(ISNUMBER(R1297),R1297&gt;='設定'!$B$8)</x:f>
        <x:v>1</x:v>
      </x:c>
      <x:c r="AA1297" s="50" t="b">
        <x:f>AND(ISNUMBER(S1297),S1297&gt;=DATE(YEAR('設定'!$B$10)-'設定'!$B$9,MONTH('設定'!$B$10),DAY('設定'!$B$10)))</x:f>
        <x:v>0</x:v>
      </x:c>
      <x:c r="AB1297" s="55" t="b">
        <x:v>0</x:v>
      </x:c>
      <x:c r="AC1297" s="55" t="b">
        <x:v>0</x:v>
      </x:c>
      <x:c r="AD1297" s="50" t="n">
        <x:f>IF(X1297,1,0)+IF(Z1297,1,0)+IF(AA1297,1,0)+IF(AB1297,1,0)</x:f>
        <x:v>1</x:v>
      </x:c>
      <x:c r="AE1297" s="50" t="n">
        <x:f>IF(Y1297,1,0)+IF(Z1297,1,0)+IF(AA1297,1,0)+IF(AB1297,1,0)</x:f>
        <x:v>1</x:v>
      </x:c>
      <x:c r="AF1297" s="50" t="n">
        <x:f>IF(Y1297,1,0)+IF(Z1297,1,0)+IF(AA1297,1,0)+IF(AC1297,1,0)</x:f>
        <x:v>1</x:v>
      </x:c>
      <x:c r="AG1297" s="53" t="n">
        <x:v>44348</x:v>
      </x:c>
      <x:c r="AH1297" s="50" t="str">
        <x:v>S100W18M</x:v>
      </x:c>
      <x:c r="AI1297" s="50" t="str">
        <x:v>NetSalesSummaryOfBusinessResults</x:v>
      </x:c>
      <x:c r="AJ1297" s="50" t="str">
        <x:v>OperatingIncome</x:v>
      </x:c>
      <x:c r="AK1297" s="53" t="n">
        <x:v>45747</x:v>
      </x:c>
      <x:c r="AL1297" s="50" t="str">
        <x:v>365/365/365/366/365</x:v>
      </x:c>
      <x:c r="AM1297" s="51" t="n">
        <x:v>3985860</x:v>
      </x:c>
      <x:c r="AN1297" s="51" t="n">
        <x:v>2993</x:v>
      </x:c>
      <x:c r="AO1297" s="51" t="n">
        <x:f>IFERROR(AM1297*AN1297,"")</x:f>
        <x:v>11929678980</x:v>
      </x:c>
      <x:c r="AP1297" s="56" t="n">
        <x:f>IFERROR(AO1297/(K1297*1000000),"")</x:f>
        <x:v>1.8755333905808274</x:v>
      </x:c>
      <x:c r="AQ1297" s="57" t="n">
        <x:v>5206893.333333333</x:v>
      </x:c>
      <x:c r="AR1297" s="52" t="n">
        <x:v>0.2182451168121312</x:v>
      </x:c>
      <x:c r="AS1297" s="52" t="n">
        <x:v>-0.1717904088568398</x:v>
      </x:c>
      <x:c r="AT1297" s="55" t="b">
        <x:v>0</x:v>
      </x:c>
      <x:c r="AU1297" s="50" t="str">
        <x:v>low_liquidity</x:v>
      </x:c>
      <x:c r="AV1297" s="58" t="n">
        <x:v>0.100811058173682</x:v>
      </x:c>
      <x:c r="AW1297" s="50" t="n">
        <x:v>1228</x:v>
      </x:c>
      <x:c r="AX1297" s="50" t="str">
        <x:v>Discovery</x:v>
      </x:c>
      <x:c r="AY1297" s="50" t="str">
        <x:v>既存適格性フィルター不通過: low_liquidity / 60日平均売買代金2,000万円未満</x:v>
      </x:c>
      <x:c r="AZ1297" s="59" t="str">
        <x:v>2025-06-23 15:53</x:v>
      </x:c>
      <x:c r="BA1297" s="53" t="n">
        <x:v>38322</x:v>
      </x:c>
      <x:c r="BB1297" s="50"/>
      <x:c r="BC1297" s="50"/>
      <x:c r="BD1297" s="50"/>
    </x:row>
    <x:row r="1298">
      <x:c r="A1298" s="50" t="n">
        <x:v>1297</x:v>
      </x:c>
      <x:c r="B1298" s="50" t="str">
        <x:v>3169</x:v>
      </x:c>
      <x:c r="C1298" s="50" t="str">
        <x:v>3169.T</x:v>
      </x:c>
      <x:c r="D1298" s="50" t="str">
        <x:v>Misawa &amp; Co.,Ltd.</x:v>
      </x:c>
      <x:c r="E1298" s="50" t="str">
        <x:v>Standard Market(Domestic)</x:v>
      </x:c>
      <x:c r="F1298" s="50" t="str">
        <x:v>Retail Trade</x:v>
      </x:c>
      <x:c r="G1298" s="51" t="n">
        <x:v>11626.042</x:v>
      </x:c>
      <x:c r="H1298" s="51" t="n">
        <x:v>12198.492</x:v>
      </x:c>
      <x:c r="I1298" s="51" t="n">
        <x:v>12085.442</x:v>
      </x:c>
      <x:c r="J1298" s="51" t="n">
        <x:v>12637.84</x:v>
      </x:c>
      <x:c r="K1298" s="51" t="n">
        <x:v>12159.248</x:v>
      </x:c>
      <x:c r="L1298" s="52" t="n">
        <x:f>IFERROR(H1298/G1298-1,"")</x:f>
        <x:v>0.04923859728014057</x:v>
      </x:c>
      <x:c r="M1298" s="52" t="n">
        <x:f>IFERROR(I1298/H1298-1,"")</x:f>
        <x:v>-0.009267538971210576</x:v>
      </x:c>
      <x:c r="N1298" s="52" t="n">
        <x:f>IFERROR(J1298/I1298-1,"")</x:f>
        <x:v>0.04570772008173152</x:v>
      </x:c>
      <x:c r="O1298" s="52" t="n">
        <x:f>IFERROR(K1298/J1298-1,"")</x:f>
        <x:v>-0.037869762554360586</x:v>
      </x:c>
      <x:c r="P1298" s="52" t="n">
        <x:f>IFERROR((K1298/G1298)^(1/4)-1,"")</x:f>
        <x:v>0.011273687062512527</x:v>
      </x:c>
      <x:c r="Q1298" s="51" t="n">
        <x:v>235.723</x:v>
      </x:c>
      <x:c r="R1298" s="52" t="n">
        <x:f>IFERROR(Q1298/K1298,"")</x:f>
        <x:v>0.019386314022051366</x:v>
      </x:c>
      <x:c r="S1298" s="53" t="n">
        <x:v>40878</x:v>
      </x:c>
      <x:c r="T1298" s="50" t="str">
        <x:v>EDINET_company_history</x:v>
      </x:c>
      <x:c r="U1298" s="50" t="str">
        <x:v>三澤 太</x:v>
      </x:c>
      <x:c r="V1298" s="54" t="n">
        <x:v>0.41</x:v>
      </x:c>
      <x:c r="W1298" s="50" t="str">
        <x:v>三 澤 太</x:v>
      </x:c>
      <x:c r="X1298" s="50" t="b">
        <x:f>AND(COUNT(L1298:O1298)=4,L1298&gt;='設定'!$B$6,M1298&gt;='設定'!$B$6,N1298&gt;='設定'!$B$6,O1298&gt;='設定'!$B$6)</x:f>
        <x:v>0</x:v>
      </x:c>
      <x:c r="Y1298" s="50" t="b">
        <x:f>AND(COUNT(G1298:K1298)=5,P1298&gt;='設定'!$B$7)</x:f>
        <x:v>0</x:v>
      </x:c>
      <x:c r="Z1298" s="50" t="b">
        <x:f>AND(ISNUMBER(R1298),R1298&gt;='設定'!$B$8)</x:f>
        <x:v>0</x:v>
      </x:c>
      <x:c r="AA1298" s="50" t="b">
        <x:f>AND(ISNUMBER(S1298),S1298&gt;=DATE(YEAR('設定'!$B$10)-'設定'!$B$9,MONTH('設定'!$B$10),DAY('設定'!$B$10)))</x:f>
        <x:v>0</x:v>
      </x:c>
      <x:c r="AB1298" s="55" t="b">
        <x:v>1</x:v>
      </x:c>
      <x:c r="AC1298" s="55" t="b">
        <x:v>1</x:v>
      </x:c>
      <x:c r="AD1298" s="50" t="n">
        <x:f>IF(X1298,1,0)+IF(Z1298,1,0)+IF(AA1298,1,0)+IF(AB1298,1,0)</x:f>
        <x:v>1</x:v>
      </x:c>
      <x:c r="AE1298" s="50" t="n">
        <x:f>IF(Y1298,1,0)+IF(Z1298,1,0)+IF(AA1298,1,0)+IF(AB1298,1,0)</x:f>
        <x:v>1</x:v>
      </x:c>
      <x:c r="AF1298" s="50" t="n">
        <x:f>IF(Y1298,1,0)+IF(Z1298,1,0)+IF(AA1298,1,0)+IF(AC1298,1,0)</x:f>
        <x:v>1</x:v>
      </x:c>
      <x:c r="AG1298" s="53" t="n">
        <x:v>44348</x:v>
      </x:c>
      <x:c r="AH1298" s="50" t="str">
        <x:v>S100Y0VC</x:v>
      </x:c>
      <x:c r="AI1298" s="50" t="str">
        <x:v>NetSalesSummaryOfBusinessResults</x:v>
      </x:c>
      <x:c r="AJ1298" s="50" t="str">
        <x:v>OperatingIncome</x:v>
      </x:c>
      <x:c r="AK1298" s="53" t="n">
        <x:v>46053</x:v>
      </x:c>
      <x:c r="AL1298" s="50" t="str">
        <x:v>365/365/365/366/365</x:v>
      </x:c>
      <x:c r="AM1298" s="51" t="n">
        <x:v>7061500</x:v>
      </x:c>
      <x:c r="AN1298" s="51" t="n">
        <x:v>663</x:v>
      </x:c>
      <x:c r="AO1298" s="51" t="n">
        <x:f>IFERROR(AM1298*AN1298,"")</x:f>
        <x:v>4681774500</x:v>
      </x:c>
      <x:c r="AP1298" s="56" t="n">
        <x:f>IFERROR(AO1298/(K1298*1000000),"")</x:f>
        <x:v>0.38503816189948586</x:v>
      </x:c>
      <x:c r="AQ1298" s="57" t="n">
        <x:v>2382180</x:v>
      </x:c>
      <x:c r="AR1298" s="52" t="n">
        <x:v>0.1886882262308957</x:v>
      </x:c>
      <x:c r="AS1298" s="52" t="n">
        <x:v>-0.2425257292627252</x:v>
      </x:c>
      <x:c r="AT1298" s="55" t="b">
        <x:v>0</x:v>
      </x:c>
      <x:c r="AU1298" s="50" t="str">
        <x:v>low_liquidity</x:v>
      </x:c>
      <x:c r="AV1298" s="58" t="n">
        <x:v>0.0024686037411033</x:v>
      </x:c>
      <x:c r="AW1298" s="50" t="n">
        <x:v>1852</x:v>
      </x:c>
      <x:c r="AX1298" s="50" t="str">
        <x:v>Discovery</x:v>
      </x:c>
      <x:c r="AY1298" s="50" t="str">
        <x:v>既存適格性フィルター不通過: low_liquidity / 60日平均売買代金2,000万円未満</x:v>
      </x:c>
      <x:c r="AZ1298" s="59" t="str">
        <x:v>2026-04-24 15:58</x:v>
      </x:c>
      <x:c r="BA1298" s="53" t="n">
        <x:v>40878</x:v>
      </x:c>
      <x:c r="BB1298" s="50" t="str">
        <x:v>三 澤 太</x:v>
      </x:c>
      <x:c r="BC1298" s="50"/>
      <x:c r="BD1298" s="50"/>
    </x:row>
    <x:row r="1299">
      <x:c r="A1299" s="50" t="n">
        <x:v>1298</x:v>
      </x:c>
      <x:c r="B1299" s="50" t="str">
        <x:v>3634</x:v>
      </x:c>
      <x:c r="C1299" s="50" t="str">
        <x:v>3634.T</x:v>
      </x:c>
      <x:c r="D1299" s="50" t="str">
        <x:v>Sockets Inc.</x:v>
      </x:c>
      <x:c r="E1299" s="50" t="str">
        <x:v>Standard Market(Domestic)</x:v>
      </x:c>
      <x:c r="F1299" s="50" t="str">
        <x:v>Information &amp; Communication</x:v>
      </x:c>
      <x:c r="G1299" s="51" t="n">
        <x:v>994.295</x:v>
      </x:c>
      <x:c r="H1299" s="51" t="n">
        <x:v>873.194</x:v>
      </x:c>
      <x:c r="I1299" s="51" t="n">
        <x:v>994.611</x:v>
      </x:c>
      <x:c r="J1299" s="51" t="n">
        <x:v>1018.798</x:v>
      </x:c>
      <x:c r="K1299" s="51" t="n">
        <x:v>1039.861</x:v>
      </x:c>
      <x:c r="L1299" s="52" t="n">
        <x:f>IFERROR(H1299/G1299-1,"")</x:f>
        <x:v>-0.12179584529742182</x:v>
      </x:c>
      <x:c r="M1299" s="52" t="n">
        <x:f>IFERROR(I1299/H1299-1,"")</x:f>
        <x:v>0.1390492834352961</x:v>
      </x:c>
      <x:c r="N1299" s="52" t="n">
        <x:f>IFERROR(J1299/I1299-1,"")</x:f>
        <x:v>0.024318049971295386</x:v>
      </x:c>
      <x:c r="O1299" s="52" t="n">
        <x:f>IFERROR(K1299/J1299-1,"")</x:f>
        <x:v>0.020674363318341937</x:v>
      </x:c>
      <x:c r="P1299" s="52" t="n">
        <x:f>IFERROR((K1299/G1299)^(1/4)-1,"")</x:f>
        <x:v>0.011265074938607622</x:v>
      </x:c>
      <x:c r="Q1299" s="51" t="n">
        <x:v>-76.663</x:v>
      </x:c>
      <x:c r="R1299" s="52" t="n">
        <x:f>IFERROR(Q1299/K1299,"")</x:f>
        <x:v>-0.07372427661004691</x:v>
      </x:c>
      <x:c r="S1299" s="53" t="n">
        <x:v>39904</x:v>
      </x:c>
      <x:c r="T1299" s="50" t="str">
        <x:v>EDINET_company_history</x:v>
      </x:c>
      <x:c r="U1299" s="50" t="str">
        <x:v>浦部 浩司</x:v>
      </x:c>
      <x:c r="V1299" s="54" t="n">
        <x:v>0.2697</x:v>
      </x:c>
      <x:c r="W1299" s="50" t="str">
        <x:v>浦部 浩司</x:v>
      </x:c>
      <x:c r="X1299" s="50" t="b">
        <x:f>AND(COUNT(L1299:O1299)=4,L1299&gt;='設定'!$B$6,M1299&gt;='設定'!$B$6,N1299&gt;='設定'!$B$6,O1299&gt;='設定'!$B$6)</x:f>
        <x:v>0</x:v>
      </x:c>
      <x:c r="Y1299" s="50" t="b">
        <x:f>AND(COUNT(G1299:K1299)=5,P1299&gt;='設定'!$B$7)</x:f>
        <x:v>0</x:v>
      </x:c>
      <x:c r="Z1299" s="50" t="b">
        <x:f>AND(ISNUMBER(R1299),R1299&gt;='設定'!$B$8)</x:f>
        <x:v>0</x:v>
      </x:c>
      <x:c r="AA1299" s="50" t="b">
        <x:f>AND(ISNUMBER(S1299),S1299&gt;=DATE(YEAR('設定'!$B$10)-'設定'!$B$9,MONTH('設定'!$B$10),DAY('設定'!$B$10)))</x:f>
        <x:v>0</x:v>
      </x:c>
      <x:c r="AB1299" s="55" t="b">
        <x:v>1</x:v>
      </x:c>
      <x:c r="AC1299" s="55" t="b">
        <x:v>1</x:v>
      </x:c>
      <x:c r="AD1299" s="50" t="n">
        <x:f>IF(X1299,1,0)+IF(Z1299,1,0)+IF(AA1299,1,0)+IF(AB1299,1,0)</x:f>
        <x:v>1</x:v>
      </x:c>
      <x:c r="AE1299" s="50" t="n">
        <x:f>IF(Y1299,1,0)+IF(Z1299,1,0)+IF(AA1299,1,0)+IF(AB1299,1,0)</x:f>
        <x:v>1</x:v>
      </x:c>
      <x:c r="AF1299" s="50" t="n">
        <x:f>IF(Y1299,1,0)+IF(Z1299,1,0)+IF(AA1299,1,0)+IF(AC1299,1,0)</x:f>
        <x:v>1</x:v>
      </x:c>
      <x:c r="AG1299" s="53" t="n">
        <x:v>44348</x:v>
      </x:c>
      <x:c r="AH1299" s="50" t="str">
        <x:v>S100W18O</x:v>
      </x:c>
      <x:c r="AI1299" s="50" t="str">
        <x:v>NetSalesSummaryOfBusinessResults</x:v>
      </x:c>
      <x:c r="AJ1299" s="50" t="str">
        <x:v>OperatingIncome</x:v>
      </x:c>
      <x:c r="AK1299" s="53" t="n">
        <x:v>45747</x:v>
      </x:c>
      <x:c r="AL1299" s="50" t="str">
        <x:v>365/365/365/366/365</x:v>
      </x:c>
      <x:c r="AM1299" s="51" t="n">
        <x:v>2452800</x:v>
      </x:c>
      <x:c r="AN1299" s="51" t="n">
        <x:v>595</x:v>
      </x:c>
      <x:c r="AO1299" s="51" t="n">
        <x:f>IFERROR(AM1299*AN1299,"")</x:f>
        <x:v>1459416000</x:v>
      </x:c>
      <x:c r="AP1299" s="56" t="n">
        <x:f>IFERROR(AO1299/(K1299*1000000),"")</x:f>
        <x:v>1.4034721948414257</x:v>
      </x:c>
      <x:c r="AQ1299" s="57" t="n">
        <x:v>76894750</x:v>
      </x:c>
      <x:c r="AR1299" s="52" t="n">
        <x:v>0.5443591165596218</x:v>
      </x:c>
      <x:c r="AS1299" s="52" t="n">
        <x:v>-0.6651804357794759</x:v>
      </x:c>
      <x:c r="AT1299" s="55" t="b">
        <x:v>0</x:v>
      </x:c>
      <x:c r="AU1299" s="50" t="str">
        <x:v>repeated_operating_loss;repeated_negative_operating_cf</x:v>
      </x:c>
      <x:c r="AV1299" s="58" t="n">
        <x:v>-0.3041534305452808</x:v>
      </x:c>
      <x:c r="AW1299" s="50" t="n">
        <x:v>3291</x:v>
      </x:c>
      <x:c r="AX1299" s="50" t="str">
        <x:v>Future Moat</x:v>
      </x:c>
      <x:c r="AY1299" s="50" t="str">
        <x:v>既存適格性フィルター不通過: repeated_operating_loss;repeated_negative_operating_cf / ローカル5年最大下落率-60%以下</x:v>
      </x:c>
      <x:c r="AZ1299" s="59" t="str">
        <x:v>2025-06-20 14:43</x:v>
      </x:c>
      <x:c r="BA1299" s="53" t="n">
        <x:v>39904</x:v>
      </x:c>
      <x:c r="BB1299" s="50" t="str">
        <x:v>浦部 浩司</x:v>
      </x:c>
      <x:c r="BC1299" s="50"/>
      <x:c r="BD1299" s="50"/>
    </x:row>
    <x:row r="1300">
      <x:c r="A1300" s="50" t="n">
        <x:v>1299</x:v>
      </x:c>
      <x:c r="B1300" s="50" t="str">
        <x:v>3598</x:v>
      </x:c>
      <x:c r="C1300" s="50" t="str">
        <x:v>3598.T</x:v>
      </x:c>
      <x:c r="D1300" s="50" t="str">
        <x:v>YAMAKI CO.,LTD.</x:v>
      </x:c>
      <x:c r="E1300" s="50" t="str">
        <x:v>Standard Market(Domestic)</x:v>
      </x:c>
      <x:c r="F1300" s="50" t="str">
        <x:v>Textiles and Apparels</x:v>
      </x:c>
      <x:c r="G1300" s="51" t="n">
        <x:v>10333.238</x:v>
      </x:c>
      <x:c r="H1300" s="51" t="n">
        <x:v>9662.616</x:v>
      </x:c>
      <x:c r="I1300" s="51" t="n">
        <x:v>11397.464</x:v>
      </x:c>
      <x:c r="J1300" s="51" t="n">
        <x:v>11448.017</x:v>
      </x:c>
      <x:c r="K1300" s="51" t="n">
        <x:v>10774.126</x:v>
      </x:c>
      <x:c r="L1300" s="52" t="n">
        <x:f>IFERROR(H1300/G1300-1,"")</x:f>
        <x:v>-0.06489950197605043</x:v>
      </x:c>
      <x:c r="M1300" s="52" t="n">
        <x:f>IFERROR(I1300/H1300-1,"")</x:f>
        <x:v>0.17954226888453406</x:v>
      </x:c>
      <x:c r="N1300" s="52" t="n">
        <x:f>IFERROR(J1300/I1300-1,"")</x:f>
        <x:v>0.004435460379607292</x:v>
      </x:c>
      <x:c r="O1300" s="52" t="n">
        <x:f>IFERROR(K1300/J1300-1,"")</x:f>
        <x:v>-0.05886530392119438</x:v>
      </x:c>
      <x:c r="P1300" s="52" t="n">
        <x:f>IFERROR((K1300/G1300)^(1/4)-1,"")</x:f>
        <x:v>0.010500201492871675</x:v>
      </x:c>
      <x:c r="Q1300" s="51" t="n">
        <x:v>48.559</x:v>
      </x:c>
      <x:c r="R1300" s="52" t="n">
        <x:f>IFERROR(Q1300/K1300,"")</x:f>
        <x:v>0.004507001310361508</x:v>
      </x:c>
      <x:c r="S1300" s="53" t="n">
        <x:v>34425</x:v>
      </x:c>
      <x:c r="T1300" s="50" t="str">
        <x:v>EDINET_company_history</x:v>
      </x:c>
      <x:c r="U1300" s="50" t="str">
        <x:v>宮本 惠史</x:v>
      </x:c>
      <x:c r="V1300" s="54" t="n">
        <x:v>0.1061</x:v>
      </x:c>
      <x:c r="W1300" s="50" t="str">
        <x:v>宮本 惠史 / 白﨑 雅郎</x:v>
      </x:c>
      <x:c r="X1300" s="50" t="b">
        <x:f>AND(COUNT(L1300:O1300)=4,L1300&gt;='設定'!$B$6,M1300&gt;='設定'!$B$6,N1300&gt;='設定'!$B$6,O1300&gt;='設定'!$B$6)</x:f>
        <x:v>0</x:v>
      </x:c>
      <x:c r="Y1300" s="50" t="b">
        <x:f>AND(COUNT(G1300:K1300)=5,P1300&gt;='設定'!$B$7)</x:f>
        <x:v>0</x:v>
      </x:c>
      <x:c r="Z1300" s="50" t="b">
        <x:f>AND(ISNUMBER(R1300),R1300&gt;='設定'!$B$8)</x:f>
        <x:v>0</x:v>
      </x:c>
      <x:c r="AA1300" s="50" t="b">
        <x:f>AND(ISNUMBER(S1300),S1300&gt;=DATE(YEAR('設定'!$B$10)-'設定'!$B$9,MONTH('設定'!$B$10),DAY('設定'!$B$10)))</x:f>
        <x:v>0</x:v>
      </x:c>
      <x:c r="AB1300" s="55" t="b">
        <x:v>1</x:v>
      </x:c>
      <x:c r="AC1300" s="55" t="b">
        <x:v>1</x:v>
      </x:c>
      <x:c r="AD1300" s="50" t="n">
        <x:f>IF(X1300,1,0)+IF(Z1300,1,0)+IF(AA1300,1,0)+IF(AB1300,1,0)</x:f>
        <x:v>1</x:v>
      </x:c>
      <x:c r="AE1300" s="50" t="n">
        <x:f>IF(Y1300,1,0)+IF(Z1300,1,0)+IF(AA1300,1,0)+IF(AB1300,1,0)</x:f>
        <x:v>1</x:v>
      </x:c>
      <x:c r="AF1300" s="50" t="n">
        <x:f>IF(Y1300,1,0)+IF(Z1300,1,0)+IF(AA1300,1,0)+IF(AC1300,1,0)</x:f>
        <x:v>1</x:v>
      </x:c>
      <x:c r="AG1300" s="53" t="n">
        <x:v>44348</x:v>
      </x:c>
      <x:c r="AH1300" s="50" t="str">
        <x:v>S100W6NM</x:v>
      </x:c>
      <x:c r="AI1300" s="50" t="str">
        <x:v>NetSalesSummaryOfBusinessResults</x:v>
      </x:c>
      <x:c r="AJ1300" s="50" t="str">
        <x:v>OperatingIncome</x:v>
      </x:c>
      <x:c r="AK1300" s="53" t="n">
        <x:v>45747</x:v>
      </x:c>
      <x:c r="AL1300" s="50" t="str">
        <x:v>365/365/365/366/365</x:v>
      </x:c>
      <x:c r="AM1300" s="51" t="n">
        <x:v>14176974</x:v>
      </x:c>
      <x:c r="AN1300" s="51" t="n">
        <x:v>160</x:v>
      </x:c>
      <x:c r="AO1300" s="51" t="n">
        <x:f>IFERROR(AM1300*AN1300,"")</x:f>
        <x:v>2268315840</x:v>
      </x:c>
      <x:c r="AP1300" s="56" t="n">
        <x:f>IFERROR(AO1300/(K1300*1000000),"")</x:f>
        <x:v>0.21053362843538306</x:v>
      </x:c>
      <x:c r="AQ1300" s="57" t="n">
        <x:v>1890710</x:v>
      </x:c>
      <x:c r="AR1300" s="52" t="n">
        <x:v>0.2780631035857305</x:v>
      </x:c>
      <x:c r="AS1300" s="52" t="n">
        <x:v>-0.2698688230677287</x:v>
      </x:c>
      <x:c r="AT1300" s="55" t="b">
        <x:v>0</x:v>
      </x:c>
      <x:c r="AU1300" s="50" t="str">
        <x:v>low_liquidity</x:v>
      </x:c>
      <x:c r="AV1300" s="58" t="n">
        <x:v>-0.1813415565381271</x:v>
      </x:c>
      <x:c r="AW1300" s="50" t="n">
        <x:v>2961</x:v>
      </x:c>
      <x:c r="AX1300" s="50" t="str">
        <x:v>Core Moat</x:v>
      </x:c>
      <x:c r="AY1300" s="50" t="str">
        <x:v>既存適格性フィルター不通過: low_liquidity / 60日平均売買代金2,000万円未満</x:v>
      </x:c>
      <x:c r="AZ1300" s="59" t="str">
        <x:v>2025-06-26 13:48</x:v>
      </x:c>
      <x:c r="BA1300" s="53" t="n">
        <x:v>34425</x:v>
      </x:c>
      <x:c r="BB1300" s="50" t="str">
        <x:v>宮本 惠史</x:v>
      </x:c>
      <x:c r="BC1300" s="50"/>
      <x:c r="BD1300" s="50"/>
    </x:row>
    <x:row r="1301">
      <x:c r="A1301" s="50" t="n">
        <x:v>1300</x:v>
      </x:c>
      <x:c r="B1301" s="50" t="str">
        <x:v>4351</x:v>
      </x:c>
      <x:c r="C1301" s="50" t="str">
        <x:v>4351.T</x:v>
      </x:c>
      <x:c r="D1301" s="50" t="str">
        <x:v>YAMADA SERVICER SYNTHETIC OFFICE</x:v>
      </x:c>
      <x:c r="E1301" s="50" t="str">
        <x:v>Standard Market(Domestic)</x:v>
      </x:c>
      <x:c r="F1301" s="50" t="str">
        <x:v>Other Financing Business</x:v>
      </x:c>
      <x:c r="G1301" s="51" t="n">
        <x:v>2188.922</x:v>
      </x:c>
      <x:c r="H1301" s="51" t="n">
        <x:v>2388.985</x:v>
      </x:c>
      <x:c r="I1301" s="51" t="n">
        <x:v>2483.133</x:v>
      </x:c>
      <x:c r="J1301" s="51" t="n">
        <x:v>2290.206</x:v>
      </x:c>
      <x:c r="K1301" s="51" t="n">
        <x:v>2280.554</x:v>
      </x:c>
      <x:c r="L1301" s="52" t="n">
        <x:f>IFERROR(H1301/G1301-1,"")</x:f>
        <x:v>0.09139795753343427</x:v>
      </x:c>
      <x:c r="M1301" s="52" t="n">
        <x:f>IFERROR(I1301/H1301-1,"")</x:f>
        <x:v>0.039409205164536276</x:v>
      </x:c>
      <x:c r="N1301" s="52" t="n">
        <x:f>IFERROR(J1301/I1301-1,"")</x:f>
        <x:v>-0.07769499257591106</x:v>
      </x:c>
      <x:c r="O1301" s="52" t="n">
        <x:f>IFERROR(K1301/J1301-1,"")</x:f>
        <x:v>-0.004214468043486019</x:v>
      </x:c>
      <x:c r="P1301" s="52" t="n">
        <x:f>IFERROR((K1301/G1301)^(1/4)-1,"")</x:f>
        <x:v>0.010305037596679334</x:v>
      </x:c>
      <x:c r="Q1301" s="51" t="n">
        <x:v>74.076</x:v>
      </x:c>
      <x:c r="R1301" s="52" t="n">
        <x:f>IFERROR(Q1301/K1301,"")</x:f>
        <x:v>0.032481581229823975</x:v>
      </x:c>
      <x:c r="S1301" s="53" t="n">
        <x:v>38322</x:v>
      </x:c>
      <x:c r="T1301" s="50" t="str">
        <x:v>EDINET_company_history</x:v>
      </x:c>
      <x:c r="U1301" s="50" t="str">
        <x:v>山田 晃久</x:v>
      </x:c>
      <x:c r="V1301" s="54" t="n">
        <x:v>0.3509</x:v>
      </x:c>
      <x:c r="W1301" s="50" t="str">
        <x:v>山田 晃久</x:v>
      </x:c>
      <x:c r="X1301" s="50" t="b">
        <x:f>AND(COUNT(L1301:O1301)=4,L1301&gt;='設定'!$B$6,M1301&gt;='設定'!$B$6,N1301&gt;='設定'!$B$6,O1301&gt;='設定'!$B$6)</x:f>
        <x:v>0</x:v>
      </x:c>
      <x:c r="Y1301" s="50" t="b">
        <x:f>AND(COUNT(G1301:K1301)=5,P1301&gt;='設定'!$B$7)</x:f>
        <x:v>0</x:v>
      </x:c>
      <x:c r="Z1301" s="50" t="b">
        <x:f>AND(ISNUMBER(R1301),R1301&gt;='設定'!$B$8)</x:f>
        <x:v>0</x:v>
      </x:c>
      <x:c r="AA1301" s="50" t="b">
        <x:f>AND(ISNUMBER(S1301),S1301&gt;=DATE(YEAR('設定'!$B$10)-'設定'!$B$9,MONTH('設定'!$B$10),DAY('設定'!$B$10)))</x:f>
        <x:v>0</x:v>
      </x:c>
      <x:c r="AB1301" s="55" t="b">
        <x:v>1</x:v>
      </x:c>
      <x:c r="AC1301" s="55" t="b">
        <x:v>1</x:v>
      </x:c>
      <x:c r="AD1301" s="50" t="n">
        <x:f>IF(X1301,1,0)+IF(Z1301,1,0)+IF(AA1301,1,0)+IF(AB1301,1,0)</x:f>
        <x:v>1</x:v>
      </x:c>
      <x:c r="AE1301" s="50" t="n">
        <x:f>IF(Y1301,1,0)+IF(Z1301,1,0)+IF(AA1301,1,0)+IF(AB1301,1,0)</x:f>
        <x:v>1</x:v>
      </x:c>
      <x:c r="AF1301" s="50" t="n">
        <x:f>IF(Y1301,1,0)+IF(Z1301,1,0)+IF(AA1301,1,0)+IF(AC1301,1,0)</x:f>
        <x:v>1</x:v>
      </x:c>
      <x:c r="AG1301" s="53" t="n">
        <x:v>44348</x:v>
      </x:c>
      <x:c r="AH1301" s="50" t="str">
        <x:v>S100XU23</x:v>
      </x:c>
      <x:c r="AI1301" s="50" t="str">
        <x:v>NetSalesSummaryOfBusinessResults</x:v>
      </x:c>
      <x:c r="AJ1301" s="50" t="str">
        <x:v>OperatingIncome</x:v>
      </x:c>
      <x:c r="AK1301" s="53" t="n">
        <x:v>46022</x:v>
      </x:c>
      <x:c r="AL1301" s="50" t="str">
        <x:v>365/365/365/366/365</x:v>
      </x:c>
      <x:c r="AM1301" s="51" t="n">
        <x:v>4259600</x:v>
      </x:c>
      <x:c r="AN1301" s="51" t="n">
        <x:v>982</x:v>
      </x:c>
      <x:c r="AO1301" s="51" t="n">
        <x:f>IFERROR(AM1301*AN1301,"")</x:f>
        <x:v>4182927200</x:v>
      </x:c>
      <x:c r="AP1301" s="56" t="n">
        <x:f>IFERROR(AO1301/(K1301*1000000),"")</x:f>
        <x:v>1.834171521481184</x:v>
      </x:c>
      <x:c r="AQ1301" s="57" t="n">
        <x:v>29643843.333333332</x:v>
      </x:c>
      <x:c r="AR1301" s="52" t="n">
        <x:v>0.3118099518742475</x:v>
      </x:c>
      <x:c r="AS1301" s="52" t="n">
        <x:v>-0.324904214559387</x:v>
      </x:c>
      <x:c r="AT1301" s="55" t="b">
        <x:v>1</x:v>
      </x:c>
      <x:c r="AU1301" s="50"/>
      <x:c r="AV1301" s="58" t="n">
        <x:v>-0.3301501875857348</x:v>
      </x:c>
      <x:c r="AW1301" s="50" t="n">
        <x:v>3330</x:v>
      </x:c>
      <x:c r="AX1301" s="50" t="str">
        <x:v>Transformation Moat</x:v>
      </x:c>
      <x:c r="AY1301" s="50" t="str">
        <x:v>目立つ機械的警告なし（定性確認は別途必要）</x:v>
      </x:c>
      <x:c r="AZ1301" s="59" t="str">
        <x:v>2026-03-27 16:32</x:v>
      </x:c>
      <x:c r="BA1301" s="53" t="n">
        <x:v>38322</x:v>
      </x:c>
      <x:c r="BB1301" s="50" t="str">
        <x:v>山田 晃久</x:v>
      </x:c>
      <x:c r="BC1301" s="50"/>
      <x:c r="BD1301" s="50"/>
    </x:row>
    <x:row r="1302">
      <x:c r="A1302" s="50" t="n">
        <x:v>1301</x:v>
      </x:c>
      <x:c r="B1302" s="50" t="str">
        <x:v>4247</x:v>
      </x:c>
      <x:c r="C1302" s="50" t="str">
        <x:v>4247.T</x:v>
      </x:c>
      <x:c r="D1302" s="50" t="str">
        <x:v>POVAL KOGYO CO.,LTD.</x:v>
      </x:c>
      <x:c r="E1302" s="50" t="str">
        <x:v>Standard Market(Domestic)</x:v>
      </x:c>
      <x:c r="F1302" s="50" t="str">
        <x:v>Chemicals</x:v>
      </x:c>
      <x:c r="G1302" s="51" t="n">
        <x:v>3252.413</x:v>
      </x:c>
      <x:c r="H1302" s="51" t="n">
        <x:v>3475.09</x:v>
      </x:c>
      <x:c r="I1302" s="51" t="n">
        <x:v>3566.309</x:v>
      </x:c>
      <x:c r="J1302" s="51" t="n">
        <x:v>3589.71</x:v>
      </x:c>
      <x:c r="K1302" s="51" t="n">
        <x:v>3378.056</x:v>
      </x:c>
      <x:c r="L1302" s="52" t="n">
        <x:f>IFERROR(H1302/G1302-1,"")</x:f>
        <x:v>0.06846516724659502</x:v>
      </x:c>
      <x:c r="M1302" s="52" t="n">
        <x:f>IFERROR(I1302/H1302-1,"")</x:f>
        <x:v>0.026249392102074998</x:v>
      </x:c>
      <x:c r="N1302" s="52" t="n">
        <x:f>IFERROR(J1302/I1302-1,"")</x:f>
        <x:v>0.006561686045712722</x:v>
      </x:c>
      <x:c r="O1302" s="52" t="n">
        <x:f>IFERROR(K1302/J1302-1,"")</x:f>
        <x:v>-0.05896130885224715</x:v>
      </x:c>
      <x:c r="P1302" s="52" t="n">
        <x:f>IFERROR((K1302/G1302)^(1/4)-1,"")</x:f>
        <x:v>0.009520840996874558</x:v>
      </x:c>
      <x:c r="Q1302" s="51" t="n">
        <x:v>238.593</x:v>
      </x:c>
      <x:c r="R1302" s="52" t="n">
        <x:f>IFERROR(Q1302/K1302,"")</x:f>
        <x:v>0.0706302678226767</x:v>
      </x:c>
      <x:c r="S1302" s="53" t="n">
        <x:v>44630</x:v>
      </x:c>
      <x:c r="T1302" s="50" t="str">
        <x:v>local_price_first_trade</x:v>
      </x:c>
      <x:c r="U1302" s="50" t="str">
        <x:v>株式会社ＫＡＹ</x:v>
      </x:c>
      <x:c r="V1302" s="54" t="n">
        <x:v>0.3334</x:v>
      </x:c>
      <x:c r="W1302" s="50" t="str">
        <x:v>松井孝敏</x:v>
      </x:c>
      <x:c r="X1302" s="50" t="b">
        <x:f>AND(COUNT(L1302:O1302)=4,L1302&gt;='設定'!$B$6,M1302&gt;='設定'!$B$6,N1302&gt;='設定'!$B$6,O1302&gt;='設定'!$B$6)</x:f>
        <x:v>0</x:v>
      </x:c>
      <x:c r="Y1302" s="50" t="b">
        <x:f>AND(COUNT(G1302:K1302)=5,P1302&gt;='設定'!$B$7)</x:f>
        <x:v>0</x:v>
      </x:c>
      <x:c r="Z1302" s="50" t="b">
        <x:f>AND(ISNUMBER(R1302),R1302&gt;='設定'!$B$8)</x:f>
        <x:v>0</x:v>
      </x:c>
      <x:c r="AA1302" s="50" t="b">
        <x:f>AND(ISNUMBER(S1302),S1302&gt;=DATE(YEAR('設定'!$B$10)-'設定'!$B$9,MONTH('設定'!$B$10),DAY('設定'!$B$10)))</x:f>
        <x:v>1</x:v>
      </x:c>
      <x:c r="AB1302" s="55" t="b">
        <x:v>0</x:v>
      </x:c>
      <x:c r="AC1302" s="55" t="b">
        <x:v>0</x:v>
      </x:c>
      <x:c r="AD1302" s="50" t="n">
        <x:f>IF(X1302,1,0)+IF(Z1302,1,0)+IF(AA1302,1,0)+IF(AB1302,1,0)</x:f>
        <x:v>1</x:v>
      </x:c>
      <x:c r="AE1302" s="50" t="n">
        <x:f>IF(Y1302,1,0)+IF(Z1302,1,0)+IF(AA1302,1,0)+IF(AB1302,1,0)</x:f>
        <x:v>1</x:v>
      </x:c>
      <x:c r="AF1302" s="50" t="n">
        <x:f>IF(Y1302,1,0)+IF(Z1302,1,0)+IF(AA1302,1,0)+IF(AC1302,1,0)</x:f>
        <x:v>1</x:v>
      </x:c>
      <x:c r="AG1302" s="53" t="n">
        <x:v>44630</x:v>
      </x:c>
      <x:c r="AH1302" s="50" t="str">
        <x:v>S100W79V</x:v>
      </x:c>
      <x:c r="AI1302" s="50" t="str">
        <x:v>NetSalesSummaryOfBusinessResults</x:v>
      </x:c>
      <x:c r="AJ1302" s="50" t="str">
        <x:v>OperatingIncome</x:v>
      </x:c>
      <x:c r="AK1302" s="53" t="n">
        <x:v>45747</x:v>
      </x:c>
      <x:c r="AL1302" s="50" t="str">
        <x:v>365/365/365/366/365</x:v>
      </x:c>
      <x:c r="AM1302" s="51" t="n">
        <x:v>2634600</x:v>
      </x:c>
      <x:c r="AN1302" s="51" t="n">
        <x:v>1269</x:v>
      </x:c>
      <x:c r="AO1302" s="51" t="n">
        <x:f>IFERROR(AM1302*AN1302,"")</x:f>
        <x:v>3343307400</x:v>
      </x:c>
      <x:c r="AP1302" s="56" t="n">
        <x:f>IFERROR(AO1302/(K1302*1000000),"")</x:f>
        <x:v>0.9897134328146129</x:v>
      </x:c>
      <x:c r="AQ1302" s="57" t="n">
        <x:v>1585296.6666666667</x:v>
      </x:c>
      <x:c r="AR1302" s="52" t="n">
        <x:v>0.2074735531765469</x:v>
      </x:c>
      <x:c r="AS1302" s="52" t="n">
        <x:v>-0.2053277349407343</x:v>
      </x:c>
      <x:c r="AT1302" s="55" t="b">
        <x:v>0</x:v>
      </x:c>
      <x:c r="AU1302" s="50" t="str">
        <x:v>low_liquidity</x:v>
      </x:c>
      <x:c r="AV1302" s="58" t="n">
        <x:v>0.2158012600837804</x:v>
      </x:c>
      <x:c r="AW1302" s="50" t="n">
        <x:v>657</x:v>
      </x:c>
      <x:c r="AX1302" s="50" t="str">
        <x:v>Discovery</x:v>
      </x:c>
      <x:c r="AY1302" s="50" t="str">
        <x:v>既存適格性フィルター不通過: low_liquidity / 60日平均売買代金2,000万円未満</x:v>
      </x:c>
      <x:c r="AZ1302" s="59" t="str">
        <x:v>2025-06-26 14:01</x:v>
      </x:c>
      <x:c r="BA1302" s="53" t="n">
        <x:v>41791</x:v>
      </x:c>
      <x:c r="BB1302" s="50"/>
      <x:c r="BC1302" s="50"/>
      <x:c r="BD1302" s="50"/>
    </x:row>
    <x:row r="1303">
      <x:c r="A1303" s="50" t="n">
        <x:v>1302</x:v>
      </x:c>
      <x:c r="B1303" s="50" t="str">
        <x:v>3678</x:v>
      </x:c>
      <x:c r="C1303" s="50" t="str">
        <x:v>3678.T</x:v>
      </x:c>
      <x:c r="D1303" s="50" t="str">
        <x:v>MEDIA DO Co.,Ltd.</x:v>
      </x:c>
      <x:c r="E1303" s="50" t="str">
        <x:v>Prime Market (Domestic)</x:v>
      </x:c>
      <x:c r="F1303" s="50" t="str">
        <x:v>Information &amp; Communication</x:v>
      </x:c>
      <x:c r="G1303" s="51" t="n">
        <x:v>104722</x:v>
      </x:c>
      <x:c r="H1303" s="51" t="n">
        <x:v>101667</x:v>
      </x:c>
      <x:c r="I1303" s="51" t="n">
        <x:v>94036</x:v>
      </x:c>
      <x:c r="J1303" s="51" t="n">
        <x:v>101914</x:v>
      </x:c>
      <x:c r="K1303" s="51" t="n">
        <x:v>108537</x:v>
      </x:c>
      <x:c r="L1303" s="52" t="n">
        <x:f>IFERROR(H1303/G1303-1,"")</x:f>
        <x:v>-0.029172475697561207</x:v>
      </x:c>
      <x:c r="M1303" s="52" t="n">
        <x:f>IFERROR(I1303/H1303-1,"")</x:f>
        <x:v>-0.07505877029911379</x:v>
      </x:c>
      <x:c r="N1303" s="52" t="n">
        <x:f>IFERROR(J1303/I1303-1,"")</x:f>
        <x:v>0.08377642604959812</x:v>
      </x:c>
      <x:c r="O1303" s="52" t="n">
        <x:f>IFERROR(K1303/J1303-1,"")</x:f>
        <x:v>0.06498616480562047</x:v>
      </x:c>
      <x:c r="P1303" s="52" t="n">
        <x:f>IFERROR((K1303/G1303)^(1/4)-1,"")</x:f>
        <x:v>0.008985607529826245</x:v>
      </x:c>
      <x:c r="Q1303" s="51" t="n">
        <x:v>2453</x:v>
      </x:c>
      <x:c r="R1303" s="52" t="n">
        <x:f>IFERROR(Q1303/K1303,"")</x:f>
        <x:v>0.022600587817979124</x:v>
      </x:c>
      <x:c r="S1303" s="53" t="n">
        <x:v>41579</x:v>
      </x:c>
      <x:c r="T1303" s="50" t="str">
        <x:v>EDINET_company_history</x:v>
      </x:c>
      <x:c r="U1303" s="50" t="str">
        <x:v>藤田 恭嗣</x:v>
      </x:c>
      <x:c r="V1303" s="54" t="n">
        <x:v>0.1636</x:v>
      </x:c>
      <x:c r="W1303" s="50" t="str">
        <x:v>藤田 恭嗣</x:v>
      </x:c>
      <x:c r="X1303" s="50" t="b">
        <x:f>AND(COUNT(L1303:O1303)=4,L1303&gt;='設定'!$B$6,M1303&gt;='設定'!$B$6,N1303&gt;='設定'!$B$6,O1303&gt;='設定'!$B$6)</x:f>
        <x:v>0</x:v>
      </x:c>
      <x:c r="Y1303" s="50" t="b">
        <x:f>AND(COUNT(G1303:K1303)=5,P1303&gt;='設定'!$B$7)</x:f>
        <x:v>0</x:v>
      </x:c>
      <x:c r="Z1303" s="50" t="b">
        <x:f>AND(ISNUMBER(R1303),R1303&gt;='設定'!$B$8)</x:f>
        <x:v>0</x:v>
      </x:c>
      <x:c r="AA1303" s="50" t="b">
        <x:f>AND(ISNUMBER(S1303),S1303&gt;=DATE(YEAR('設定'!$B$10)-'設定'!$B$9,MONTH('設定'!$B$10),DAY('設定'!$B$10)))</x:f>
        <x:v>0</x:v>
      </x:c>
      <x:c r="AB1303" s="55" t="b">
        <x:v>1</x:v>
      </x:c>
      <x:c r="AC1303" s="55" t="b">
        <x:v>1</x:v>
      </x:c>
      <x:c r="AD1303" s="50" t="n">
        <x:f>IF(X1303,1,0)+IF(Z1303,1,0)+IF(AA1303,1,0)+IF(AB1303,1,0)</x:f>
        <x:v>1</x:v>
      </x:c>
      <x:c r="AE1303" s="50" t="n">
        <x:f>IF(Y1303,1,0)+IF(Z1303,1,0)+IF(AA1303,1,0)+IF(AB1303,1,0)</x:f>
        <x:v>1</x:v>
      </x:c>
      <x:c r="AF1303" s="50" t="n">
        <x:f>IF(Y1303,1,0)+IF(Z1303,1,0)+IF(AA1303,1,0)+IF(AC1303,1,0)</x:f>
        <x:v>1</x:v>
      </x:c>
      <x:c r="AG1303" s="53" t="n">
        <x:v>44348</x:v>
      </x:c>
      <x:c r="AH1303" s="50" t="str">
        <x:v>S100Y71R</x:v>
      </x:c>
      <x:c r="AI1303" s="50" t="str">
        <x:v>NetSalesSummaryOfBusinessResults</x:v>
      </x:c>
      <x:c r="AJ1303" s="50" t="str">
        <x:v>OperatingIncome</x:v>
      </x:c>
      <x:c r="AK1303" s="53" t="n">
        <x:v>46081</x:v>
      </x:c>
      <x:c r="AL1303" s="50" t="str">
        <x:v>365/365/366/365/365</x:v>
      </x:c>
      <x:c r="AM1303" s="51" t="n">
        <x:v>15124774</x:v>
      </x:c>
      <x:c r="AN1303" s="51" t="n">
        <x:v>1281</x:v>
      </x:c>
      <x:c r="AO1303" s="51" t="n">
        <x:f>IFERROR(AM1303*AN1303,"")</x:f>
        <x:v>19374835494</x:v>
      </x:c>
      <x:c r="AP1303" s="56" t="n">
        <x:f>IFERROR(AO1303/(K1303*1000000),"")</x:f>
        <x:v>0.17850903833715692</x:v>
      </x:c>
      <x:c r="AQ1303" s="57" t="n">
        <x:v>118677485</x:v>
      </x:c>
      <x:c r="AR1303" s="52" t="n">
        <x:v>0.4033193436735202</x:v>
      </x:c>
      <x:c r="AS1303" s="52" t="n">
        <x:v>-0.810847255147617</x:v>
      </x:c>
      <x:c r="AT1303" s="55" t="b">
        <x:v>1</x:v>
      </x:c>
      <x:c r="AU1303" s="50"/>
      <x:c r="AV1303" s="58" t="n">
        <x:v>-0.1978612000282318</x:v>
      </x:c>
      <x:c r="AW1303" s="50" t="n">
        <x:v>3023</x:v>
      </x:c>
      <x:c r="AX1303" s="50" t="str">
        <x:v>Future Moat</x:v>
      </x:c>
      <x:c r="AY1303" s="50" t="str">
        <x:v>ローカル5年最大下落率-60%以下</x:v>
      </x:c>
      <x:c r="AZ1303" s="59" t="str">
        <x:v>2026-05-28 15:10</x:v>
      </x:c>
      <x:c r="BA1303" s="53" t="n">
        <x:v>41579</x:v>
      </x:c>
      <x:c r="BB1303" s="50" t="str">
        <x:v>藤田 恭嗣</x:v>
      </x:c>
      <x:c r="BC1303" s="50"/>
      <x:c r="BD1303" s="50" t="str">
        <x:v>TOPIX Small 2</x:v>
      </x:c>
    </x:row>
    <x:row r="1304">
      <x:c r="A1304" s="50" t="n">
        <x:v>1303</x:v>
      </x:c>
      <x:c r="B1304" s="50" t="str">
        <x:v>4187</x:v>
      </x:c>
      <x:c r="C1304" s="50" t="str">
        <x:v>4187.T</x:v>
      </x:c>
      <x:c r="D1304" s="50" t="str">
        <x:v>OSAKA ORGANIC CHEMICAL INDUSTRY LTD.</x:v>
      </x:c>
      <x:c r="E1304" s="50" t="str">
        <x:v>Prime Market (Domestic)</x:v>
      </x:c>
      <x:c r="F1304" s="50" t="str">
        <x:v>Chemicals</x:v>
      </x:c>
      <x:c r="G1304" s="51" t="n">
        <x:v>35027.956</x:v>
      </x:c>
      <x:c r="H1304" s="51" t="n">
        <x:v>32236.826</x:v>
      </x:c>
      <x:c r="I1304" s="51" t="n">
        <x:v>28907.186</x:v>
      </x:c>
      <x:c r="J1304" s="51" t="n">
        <x:v>32698.809</x:v>
      </x:c>
      <x:c r="K1304" s="51" t="n">
        <x:v>36265.691</x:v>
      </x:c>
      <x:c r="L1304" s="52" t="n">
        <x:f>IFERROR(H1304/G1304-1,"")</x:f>
        <x:v>-0.0796829252611827</x:v>
      </x:c>
      <x:c r="M1304" s="52" t="n">
        <x:f>IFERROR(I1304/H1304-1,"")</x:f>
        <x:v>-0.10328684343799854</x:v>
      </x:c>
      <x:c r="N1304" s="52" t="n">
        <x:f>IFERROR(J1304/I1304-1,"")</x:f>
        <x:v>0.13116541333355647</x:v>
      </x:c>
      <x:c r="O1304" s="52" t="n">
        <x:f>IFERROR(K1304/J1304-1,"")</x:f>
        <x:v>0.10908293326524521</x:v>
      </x:c>
      <x:c r="P1304" s="52" t="n">
        <x:f>IFERROR((K1304/G1304)^(1/4)-1,"")</x:f>
        <x:v>0.008719207087317216</x:v>
      </x:c>
      <x:c r="Q1304" s="51" t="n">
        <x:v>6187.165</x:v>
      </x:c>
      <x:c r="R1304" s="52" t="n">
        <x:f>IFERROR(Q1304/K1304,"")</x:f>
        <x:v>0.1706065658586238</x:v>
      </x:c>
      <x:c r="S1304" s="53" t="n">
        <x:v>31959</x:v>
      </x:c>
      <x:c r="T1304" s="50" t="str">
        <x:v>EDINET_company_history</x:v>
      </x:c>
      <x:c r="U1304" s="50" t="str">
        <x:v>日本マスタートラスト信託銀行株式会社（信託口）</x:v>
      </x:c>
      <x:c r="V1304" s="54" t="n">
        <x:v>0.1382</x:v>
      </x:c>
      <x:c r="W1304" s="50" t="str">
        <x:v>安藤昌幸</x:v>
      </x:c>
      <x:c r="X1304" s="50" t="b">
        <x:f>AND(COUNT(L1304:O1304)=4,L1304&gt;='設定'!$B$6,M1304&gt;='設定'!$B$6,N1304&gt;='設定'!$B$6,O1304&gt;='設定'!$B$6)</x:f>
        <x:v>0</x:v>
      </x:c>
      <x:c r="Y1304" s="50" t="b">
        <x:f>AND(COUNT(G1304:K1304)=5,P1304&gt;='設定'!$B$7)</x:f>
        <x:v>0</x:v>
      </x:c>
      <x:c r="Z1304" s="50" t="b">
        <x:f>AND(ISNUMBER(R1304),R1304&gt;='設定'!$B$8)</x:f>
        <x:v>1</x:v>
      </x:c>
      <x:c r="AA1304" s="50" t="b">
        <x:f>AND(ISNUMBER(S1304),S1304&gt;=DATE(YEAR('設定'!$B$10)-'設定'!$B$9,MONTH('設定'!$B$10),DAY('設定'!$B$10)))</x:f>
        <x:v>0</x:v>
      </x:c>
      <x:c r="AB1304" s="55" t="b">
        <x:v>0</x:v>
      </x:c>
      <x:c r="AC1304" s="55" t="b">
        <x:v>0</x:v>
      </x:c>
      <x:c r="AD1304" s="50" t="n">
        <x:f>IF(X1304,1,0)+IF(Z1304,1,0)+IF(AA1304,1,0)+IF(AB1304,1,0)</x:f>
        <x:v>1</x:v>
      </x:c>
      <x:c r="AE1304" s="50" t="n">
        <x:f>IF(Y1304,1,0)+IF(Z1304,1,0)+IF(AA1304,1,0)+IF(AB1304,1,0)</x:f>
        <x:v>1</x:v>
      </x:c>
      <x:c r="AF1304" s="50" t="n">
        <x:f>IF(Y1304,1,0)+IF(Z1304,1,0)+IF(AA1304,1,0)+IF(AC1304,1,0)</x:f>
        <x:v>1</x:v>
      </x:c>
      <x:c r="AG1304" s="53" t="n">
        <x:v>44348</x:v>
      </x:c>
      <x:c r="AH1304" s="50" t="str">
        <x:v>S100XLS3</x:v>
      </x:c>
      <x:c r="AI1304" s="50" t="str">
        <x:v>NetSalesSummaryOfBusinessResults</x:v>
      </x:c>
      <x:c r="AJ1304" s="50" t="str">
        <x:v>OperatingIncome</x:v>
      </x:c>
      <x:c r="AK1304" s="53" t="n">
        <x:v>45991</x:v>
      </x:c>
      <x:c r="AL1304" s="50" t="str">
        <x:v>365/365/365/366/365</x:v>
      </x:c>
      <x:c r="AM1304" s="51" t="n">
        <x:v>20337338</x:v>
      </x:c>
      <x:c r="AN1304" s="51" t="n">
        <x:v>5950</x:v>
      </x:c>
      <x:c r="AO1304" s="51" t="n">
        <x:f>IFERROR(AM1304*AN1304,"")</x:f>
        <x:v>121007161100</x:v>
      </x:c>
      <x:c r="AP1304" s="56" t="n">
        <x:f>IFERROR(AO1304/(K1304*1000000),"")</x:f>
        <x:v>3.3366842810192145</x:v>
      </x:c>
      <x:c r="AQ1304" s="57" t="n">
        <x:v>750245975</x:v>
      </x:c>
      <x:c r="AR1304" s="52" t="n">
        <x:v>0.3989400449371494</x:v>
      </x:c>
      <x:c r="AS1304" s="52" t="n">
        <x:v>-0.5745111297546153</x:v>
      </x:c>
      <x:c r="AT1304" s="55" t="b">
        <x:v>1</x:v>
      </x:c>
      <x:c r="AU1304" s="50"/>
      <x:c r="AV1304" s="58" t="n">
        <x:v>0.3098584239983171</x:v>
      </x:c>
      <x:c r="AW1304" s="50" t="n">
        <x:v>403</x:v>
      </x:c>
      <x:c r="AX1304" s="50" t="str">
        <x:v>Core Moat</x:v>
      </x:c>
      <x:c r="AY1304" s="50" t="str">
        <x:v>目立つ機械的警告なし（定性確認は別途必要）</x:v>
      </x:c>
      <x:c r="AZ1304" s="59" t="str">
        <x:v>2026-02-24 09:06</x:v>
      </x:c>
      <x:c r="BA1304" s="53" t="n">
        <x:v>31959</x:v>
      </x:c>
      <x:c r="BB1304" s="50"/>
      <x:c r="BC1304" s="50"/>
      <x:c r="BD1304" s="50" t="str">
        <x:v>TOPIX Small 1</x:v>
      </x:c>
    </x:row>
    <x:row r="1305">
      <x:c r="A1305" s="50" t="n">
        <x:v>1304</x:v>
      </x:c>
      <x:c r="B1305" s="50" t="str">
        <x:v>7989</x:v>
      </x:c>
      <x:c r="C1305" s="50" t="str">
        <x:v>7989.T</x:v>
      </x:c>
      <x:c r="D1305" s="50" t="str">
        <x:v>TACHIKAWA CORPORATION</x:v>
      </x:c>
      <x:c r="E1305" s="50" t="str">
        <x:v>Prime Market (Domestic)</x:v>
      </x:c>
      <x:c r="F1305" s="50" t="str">
        <x:v>Metal Products</x:v>
      </x:c>
      <x:c r="G1305" s="51" t="n">
        <x:v>41236.839</x:v>
      </x:c>
      <x:c r="H1305" s="51" t="n">
        <x:v>41296.102</x:v>
      </x:c>
      <x:c r="I1305" s="51" t="n">
        <x:v>41305.422</x:v>
      </x:c>
      <x:c r="J1305" s="51" t="n">
        <x:v>41407.715</x:v>
      </x:c>
      <x:c r="K1305" s="51" t="n">
        <x:v>42623.365</x:v>
      </x:c>
      <x:c r="L1305" s="52" t="n">
        <x:f>IFERROR(H1305/G1305-1,"")</x:f>
        <x:v>0.0014371373130710463</x:v>
      </x:c>
      <x:c r="M1305" s="52" t="n">
        <x:f>IFERROR(I1305/H1305-1,"")</x:f>
        <x:v>0.00022568716049753412</x:v>
      </x:c>
      <x:c r="N1305" s="52" t="n">
        <x:f>IFERROR(J1305/I1305-1,"")</x:f>
        <x:v>0.0024765029637028313</x:v>
      </x:c>
      <x:c r="O1305" s="52" t="n">
        <x:f>IFERROR(K1305/J1305-1,"")</x:f>
        <x:v>0.029358055618379453</x:v>
      </x:c>
      <x:c r="P1305" s="52" t="n">
        <x:f>IFERROR((K1305/G1305)^(1/4)-1,"")</x:f>
        <x:v>0.008301913780954573</x:v>
      </x:c>
      <x:c r="Q1305" s="51" t="n">
        <x:v>4411.489</x:v>
      </x:c>
      <x:c r="R1305" s="52" t="n">
        <x:f>IFERROR(Q1305/K1305,"")</x:f>
        <x:v>0.10349931311148239</x:v>
      </x:c>
      <x:c r="S1305" s="53" t="n">
        <x:v>32051</x:v>
      </x:c>
      <x:c r="T1305" s="50" t="str">
        <x:v>EDINET_company_history</x:v>
      </x:c>
      <x:c r="U1305" s="50" t="str">
        <x:v>有限会社立川恒産</x:v>
      </x:c>
      <x:c r="V1305" s="54" t="n">
        <x:v>0.2048</x:v>
      </x:c>
      <x:c r="W1305" s="50" t="str">
        <x:v>池崎 久也 / 小野 寿也</x:v>
      </x:c>
      <x:c r="X1305" s="50" t="b">
        <x:f>AND(COUNT(L1305:O1305)=4,L1305&gt;='設定'!$B$6,M1305&gt;='設定'!$B$6,N1305&gt;='設定'!$B$6,O1305&gt;='設定'!$B$6)</x:f>
        <x:v>0</x:v>
      </x:c>
      <x:c r="Y1305" s="50" t="b">
        <x:f>AND(COUNT(G1305:K1305)=5,P1305&gt;='設定'!$B$7)</x:f>
        <x:v>0</x:v>
      </x:c>
      <x:c r="Z1305" s="50" t="b">
        <x:f>AND(ISNUMBER(R1305),R1305&gt;='設定'!$B$8)</x:f>
        <x:v>1</x:v>
      </x:c>
      <x:c r="AA1305" s="50" t="b">
        <x:f>AND(ISNUMBER(S1305),S1305&gt;=DATE(YEAR('設定'!$B$10)-'設定'!$B$9,MONTH('設定'!$B$10),DAY('設定'!$B$10)))</x:f>
        <x:v>0</x:v>
      </x:c>
      <x:c r="AB1305" s="55" t="b">
        <x:v>0</x:v>
      </x:c>
      <x:c r="AC1305" s="55" t="b">
        <x:v>0</x:v>
      </x:c>
      <x:c r="AD1305" s="50" t="n">
        <x:f>IF(X1305,1,0)+IF(Z1305,1,0)+IF(AA1305,1,0)+IF(AB1305,1,0)</x:f>
        <x:v>1</x:v>
      </x:c>
      <x:c r="AE1305" s="50" t="n">
        <x:f>IF(Y1305,1,0)+IF(Z1305,1,0)+IF(AA1305,1,0)+IF(AB1305,1,0)</x:f>
        <x:v>1</x:v>
      </x:c>
      <x:c r="AF1305" s="50" t="n">
        <x:f>IF(Y1305,1,0)+IF(Z1305,1,0)+IF(AA1305,1,0)+IF(AC1305,1,0)</x:f>
        <x:v>1</x:v>
      </x:c>
      <x:c r="AG1305" s="53" t="n">
        <x:v>44348</x:v>
      </x:c>
      <x:c r="AH1305" s="50" t="str">
        <x:v>S100XRWE</x:v>
      </x:c>
      <x:c r="AI1305" s="50" t="str">
        <x:v>NetSalesSummaryOfBusinessResults</x:v>
      </x:c>
      <x:c r="AJ1305" s="50" t="str">
        <x:v>OperatingIncome</x:v>
      </x:c>
      <x:c r="AK1305" s="53" t="n">
        <x:v>46022</x:v>
      </x:c>
      <x:c r="AL1305" s="50" t="str">
        <x:v>365/365/365/366/365</x:v>
      </x:c>
      <x:c r="AM1305" s="51" t="n">
        <x:v>20101200</x:v>
      </x:c>
      <x:c r="AN1305" s="51" t="n">
        <x:v>2440</x:v>
      </x:c>
      <x:c r="AO1305" s="51" t="n">
        <x:f>IFERROR(AM1305*AN1305,"")</x:f>
        <x:v>49046928000</x:v>
      </x:c>
      <x:c r="AP1305" s="56" t="n">
        <x:f>IFERROR(AO1305/(K1305*1000000),"")</x:f>
        <x:v>1.1507052059357585</x:v>
      </x:c>
      <x:c r="AQ1305" s="57" t="n">
        <x:v>122935105</x:v>
      </x:c>
      <x:c r="AR1305" s="52" t="n">
        <x:v>0.2692117910095875</x:v>
      </x:c>
      <x:c r="AS1305" s="52" t="n">
        <x:v>-0.2444412106135916</x:v>
      </x:c>
      <x:c r="AT1305" s="55" t="b">
        <x:v>1</x:v>
      </x:c>
      <x:c r="AU1305" s="50"/>
      <x:c r="AV1305" s="58" t="n">
        <x:v>0.3046293397790313</x:v>
      </x:c>
      <x:c r="AW1305" s="50" t="n">
        <x:v>420</x:v>
      </x:c>
      <x:c r="AX1305" s="50" t="str">
        <x:v>Core Moat</x:v>
      </x:c>
      <x:c r="AY1305" s="50" t="str">
        <x:v>目立つ機械的警告なし（定性確認は別途必要）</x:v>
      </x:c>
      <x:c r="AZ1305" s="59" t="str">
        <x:v>2026-03-18 16:00</x:v>
      </x:c>
      <x:c r="BA1305" s="53" t="n">
        <x:v>32051</x:v>
      </x:c>
      <x:c r="BB1305" s="50"/>
      <x:c r="BC1305" s="50"/>
      <x:c r="BD1305" s="50" t="str">
        <x:v>TOPIX Small 2</x:v>
      </x:c>
    </x:row>
    <x:row r="1306">
      <x:c r="A1306" s="50" t="n">
        <x:v>1305</x:v>
      </x:c>
      <x:c r="B1306" s="50" t="str">
        <x:v>3931</x:v>
      </x:c>
      <x:c r="C1306" s="50" t="str">
        <x:v>3931.T</x:v>
      </x:c>
      <x:c r="D1306" s="50" t="str">
        <x:v>VALUE GOLF Inc.</x:v>
      </x:c>
      <x:c r="E1306" s="50" t="str">
        <x:v>Growth Market(Domestic)</x:v>
      </x:c>
      <x:c r="F1306" s="50" t="str">
        <x:v>Information &amp; Communication</x:v>
      </x:c>
      <x:c r="G1306" s="51" t="n">
        <x:v>4283.527</x:v>
      </x:c>
      <x:c r="H1306" s="51" t="n">
        <x:v>4443.982</x:v>
      </x:c>
      <x:c r="I1306" s="51" t="n">
        <x:v>3656.35</x:v>
      </x:c>
      <x:c r="J1306" s="51" t="n">
        <x:v>4127.574</x:v>
      </x:c>
      <x:c r="K1306" s="51" t="n">
        <x:v>4426.721</x:v>
      </x:c>
      <x:c r="L1306" s="52" t="n">
        <x:f>IFERROR(H1306/G1306-1,"")</x:f>
        <x:v>0.037458617629817725</x:v>
      </x:c>
      <x:c r="M1306" s="52" t="n">
        <x:f>IFERROR(I1306/H1306-1,"")</x:f>
        <x:v>-0.17723564136848435</x:v>
      </x:c>
      <x:c r="N1306" s="52" t="n">
        <x:f>IFERROR(J1306/I1306-1,"")</x:f>
        <x:v>0.12887825290248456</x:v>
      </x:c>
      <x:c r="O1306" s="52" t="n">
        <x:f>IFERROR(K1306/J1306-1,"")</x:f>
        <x:v>0.07247526028606632</x:v>
      </x:c>
      <x:c r="P1306" s="52" t="n">
        <x:f>IFERROR((K1306/G1306)^(1/4)-1,"")</x:f>
        <x:v>0.00825448033445908</x:v>
      </x:c>
      <x:c r="Q1306" s="51" t="n">
        <x:v>53.131</x:v>
      </x:c>
      <x:c r="R1306" s="52" t="n">
        <x:f>IFERROR(Q1306/K1306,"")</x:f>
        <x:v>0.012002337621910214</x:v>
      </x:c>
      <x:c r="S1306" s="53" t="n">
        <x:v>42430</x:v>
      </x:c>
      <x:c r="T1306" s="50" t="str">
        <x:v>EDINET_company_history</x:v>
      </x:c>
      <x:c r="U1306" s="50" t="str">
        <x:v>水口 通夫</x:v>
      </x:c>
      <x:c r="V1306" s="54" t="n">
        <x:v>0.3673</x:v>
      </x:c>
      <x:c r="W1306" s="50" t="str">
        <x:v>水口 通夫</x:v>
      </x:c>
      <x:c r="X1306" s="50" t="b">
        <x:f>AND(COUNT(L1306:O1306)=4,L1306&gt;='設定'!$B$6,M1306&gt;='設定'!$B$6,N1306&gt;='設定'!$B$6,O1306&gt;='設定'!$B$6)</x:f>
        <x:v>0</x:v>
      </x:c>
      <x:c r="Y1306" s="50" t="b">
        <x:f>AND(COUNT(G1306:K1306)=5,P1306&gt;='設定'!$B$7)</x:f>
        <x:v>0</x:v>
      </x:c>
      <x:c r="Z1306" s="50" t="b">
        <x:f>AND(ISNUMBER(R1306),R1306&gt;='設定'!$B$8)</x:f>
        <x:v>0</x:v>
      </x:c>
      <x:c r="AA1306" s="50" t="b">
        <x:f>AND(ISNUMBER(S1306),S1306&gt;=DATE(YEAR('設定'!$B$10)-'設定'!$B$9,MONTH('設定'!$B$10),DAY('設定'!$B$10)))</x:f>
        <x:v>0</x:v>
      </x:c>
      <x:c r="AB1306" s="55" t="b">
        <x:v>1</x:v>
      </x:c>
      <x:c r="AC1306" s="55" t="b">
        <x:v>1</x:v>
      </x:c>
      <x:c r="AD1306" s="50" t="n">
        <x:f>IF(X1306,1,0)+IF(Z1306,1,0)+IF(AA1306,1,0)+IF(AB1306,1,0)</x:f>
        <x:v>1</x:v>
      </x:c>
      <x:c r="AE1306" s="50" t="n">
        <x:f>IF(Y1306,1,0)+IF(Z1306,1,0)+IF(AA1306,1,0)+IF(AB1306,1,0)</x:f>
        <x:v>1</x:v>
      </x:c>
      <x:c r="AF1306" s="50" t="n">
        <x:f>IF(Y1306,1,0)+IF(Z1306,1,0)+IF(AA1306,1,0)+IF(AC1306,1,0)</x:f>
        <x:v>1</x:v>
      </x:c>
      <x:c r="AG1306" s="53" t="n">
        <x:v>44348</x:v>
      </x:c>
      <x:c r="AH1306" s="50" t="str">
        <x:v>S100Y0HP</x:v>
      </x:c>
      <x:c r="AI1306" s="50" t="str">
        <x:v>NetSalesSummaryOfBusinessResults</x:v>
      </x:c>
      <x:c r="AJ1306" s="50" t="str">
        <x:v>OperatingIncome</x:v>
      </x:c>
      <x:c r="AK1306" s="53" t="n">
        <x:v>46053</x:v>
      </x:c>
      <x:c r="AL1306" s="50" t="str">
        <x:v>365/365/365/366/365</x:v>
      </x:c>
      <x:c r="AM1306" s="51" t="n">
        <x:v>1806900</x:v>
      </x:c>
      <x:c r="AN1306" s="51" t="n">
        <x:v>1800</x:v>
      </x:c>
      <x:c r="AO1306" s="51" t="n">
        <x:f>IFERROR(AM1306*AN1306,"")</x:f>
        <x:v>3252420000</x:v>
      </x:c>
      <x:c r="AP1306" s="56" t="n">
        <x:f>IFERROR(AO1306/(K1306*1000000),"")</x:f>
        <x:v>0.7347244156566451</x:v>
      </x:c>
      <x:c r="AQ1306" s="57" t="n">
        <x:v>4202533.333333333</x:v>
      </x:c>
      <x:c r="AR1306" s="52" t="n">
        <x:v>0.3398960185837633</x:v>
      </x:c>
      <x:c r="AS1306" s="52" t="n">
        <x:v>-0.5378971675615569</x:v>
      </x:c>
      <x:c r="AT1306" s="55" t="b">
        <x:v>0</x:v>
      </x:c>
      <x:c r="AU1306" s="50" t="str">
        <x:v>low_liquidity</x:v>
      </x:c>
      <x:c r="AV1306" s="58" t="n">
        <x:v>-0.0433438839784678</x:v>
      </x:c>
      <x:c r="AW1306" s="50" t="n">
        <x:v>2223</x:v>
      </x:c>
      <x:c r="AX1306" s="50" t="str">
        <x:v>Future Moat</x:v>
      </x:c>
      <x:c r="AY1306" s="50" t="str">
        <x:v>既存適格性フィルター不通過: low_liquidity / 60日平均売買代金2,000万円未満</x:v>
      </x:c>
      <x:c r="AZ1306" s="59" t="str">
        <x:v>2026-04-23 16:27</x:v>
      </x:c>
      <x:c r="BA1306" s="53" t="n">
        <x:v>42430</x:v>
      </x:c>
      <x:c r="BB1306" s="50" t="str">
        <x:v>水口 通夫</x:v>
      </x:c>
      <x:c r="BC1306" s="50"/>
      <x:c r="BD1306" s="50"/>
    </x:row>
    <x:row r="1307">
      <x:c r="A1307" s="50" t="n">
        <x:v>1306</x:v>
      </x:c>
      <x:c r="B1307" s="50" t="str">
        <x:v>9476</x:v>
      </x:c>
      <x:c r="C1307" s="50" t="str">
        <x:v>9476.T</x:v>
      </x:c>
      <x:c r="D1307" s="50" t="str">
        <x:v>CHUOKEIZAI-SHA HOLDINGS,INC.</x:v>
      </x:c>
      <x:c r="E1307" s="50" t="str">
        <x:v>Standard Market(Domestic)</x:v>
      </x:c>
      <x:c r="F1307" s="50" t="str">
        <x:v>Information &amp; Communication</x:v>
      </x:c>
      <x:c r="G1307" s="51" t="n">
        <x:v>3155.93</x:v>
      </x:c>
      <x:c r="H1307" s="51" t="n">
        <x:v>3169.931</x:v>
      </x:c>
      <x:c r="I1307" s="51" t="n">
        <x:v>3031.434</x:v>
      </x:c>
      <x:c r="J1307" s="51" t="n">
        <x:v>3100.472</x:v>
      </x:c>
      <x:c r="K1307" s="51" t="n">
        <x:v>3256.664</x:v>
      </x:c>
      <x:c r="L1307" s="52" t="n">
        <x:f>IFERROR(H1307/G1307-1,"")</x:f>
        <x:v>0.0044364101865377314</x:v>
      </x:c>
      <x:c r="M1307" s="52" t="n">
        <x:f>IFERROR(I1307/H1307-1,"")</x:f>
        <x:v>-0.043690856362488595</x:v>
      </x:c>
      <x:c r="N1307" s="52" t="n">
        <x:f>IFERROR(J1307/I1307-1,"")</x:f>
        <x:v>0.022774040272689478</x:v>
      </x:c>
      <x:c r="O1307" s="52" t="n">
        <x:f>IFERROR(K1307/J1307-1,"")</x:f>
        <x:v>0.05037684584798696</x:v>
      </x:c>
      <x:c r="P1307" s="52" t="n">
        <x:f>IFERROR((K1307/G1307)^(1/4)-1,"")</x:f>
        <x:v>0.007885965663530614</x:v>
      </x:c>
      <x:c r="Q1307" s="51" t="n">
        <x:v>234.501</x:v>
      </x:c>
      <x:c r="R1307" s="52" t="n">
        <x:f>IFERROR(Q1307/K1307,"")</x:f>
        <x:v>0.07200650727247268</x:v>
      </x:c>
      <x:c r="S1307" s="53" t="n">
        <x:v>38322</x:v>
      </x:c>
      <x:c r="T1307" s="50" t="str">
        <x:v>EDINET_company_history</x:v>
      </x:c>
      <x:c r="U1307" s="50" t="str">
        <x:v>山 本 時 男</x:v>
      </x:c>
      <x:c r="V1307" s="54" t="n">
        <x:v>0.1084</x:v>
      </x:c>
      <x:c r="W1307" s="50" t="str">
        <x:v>山 本 時 男 / 山 本 継 / 山 本 憲 央</x:v>
      </x:c>
      <x:c r="X1307" s="50" t="b">
        <x:f>AND(COUNT(L1307:O1307)=4,L1307&gt;='設定'!$B$6,M1307&gt;='設定'!$B$6,N1307&gt;='設定'!$B$6,O1307&gt;='設定'!$B$6)</x:f>
        <x:v>0</x:v>
      </x:c>
      <x:c r="Y1307" s="50" t="b">
        <x:f>AND(COUNT(G1307:K1307)=5,P1307&gt;='設定'!$B$7)</x:f>
        <x:v>0</x:v>
      </x:c>
      <x:c r="Z1307" s="50" t="b">
        <x:f>AND(ISNUMBER(R1307),R1307&gt;='設定'!$B$8)</x:f>
        <x:v>0</x:v>
      </x:c>
      <x:c r="AA1307" s="50" t="b">
        <x:f>AND(ISNUMBER(S1307),S1307&gt;=DATE(YEAR('設定'!$B$10)-'設定'!$B$9,MONTH('設定'!$B$10),DAY('設定'!$B$10)))</x:f>
        <x:v>0</x:v>
      </x:c>
      <x:c r="AB1307" s="55" t="b">
        <x:v>1</x:v>
      </x:c>
      <x:c r="AC1307" s="55" t="b">
        <x:v>1</x:v>
      </x:c>
      <x:c r="AD1307" s="50" t="n">
        <x:f>IF(X1307,1,0)+IF(Z1307,1,0)+IF(AA1307,1,0)+IF(AB1307,1,0)</x:f>
        <x:v>1</x:v>
      </x:c>
      <x:c r="AE1307" s="50" t="n">
        <x:f>IF(Y1307,1,0)+IF(Z1307,1,0)+IF(AA1307,1,0)+IF(AB1307,1,0)</x:f>
        <x:v>1</x:v>
      </x:c>
      <x:c r="AF1307" s="50" t="n">
        <x:f>IF(Y1307,1,0)+IF(Z1307,1,0)+IF(AA1307,1,0)+IF(AC1307,1,0)</x:f>
        <x:v>1</x:v>
      </x:c>
      <x:c r="AG1307" s="53" t="n">
        <x:v>44348</x:v>
      </x:c>
      <x:c r="AH1307" s="50" t="str">
        <x:v>S100XB7E</x:v>
      </x:c>
      <x:c r="AI1307" s="50" t="str">
        <x:v>NetSalesSummaryOfBusinessResults</x:v>
      </x:c>
      <x:c r="AJ1307" s="50" t="str">
        <x:v>OperatingIncome</x:v>
      </x:c>
      <x:c r="AK1307" s="53" t="n">
        <x:v>45930</x:v>
      </x:c>
      <x:c r="AL1307" s="50" t="str">
        <x:v>365/365/365/366/365</x:v>
      </x:c>
      <x:c r="AM1307" s="51" t="n">
        <x:v>4159064</x:v>
      </x:c>
      <x:c r="AN1307" s="51" t="n">
        <x:v>956</x:v>
      </x:c>
      <x:c r="AO1307" s="51" t="n">
        <x:f>IFERROR(AM1307*AN1307,"")</x:f>
        <x:v>3976065184</x:v>
      </x:c>
      <x:c r="AP1307" s="56" t="n">
        <x:f>IFERROR(AO1307/(K1307*1000000),"")</x:f>
        <x:v>1.2209012609222198</x:v>
      </x:c>
      <x:c r="AQ1307" s="57" t="n">
        <x:v>3604716.6666666665</x:v>
      </x:c>
      <x:c r="AR1307" s="52" t="n">
        <x:v>0.2578292230161823</x:v>
      </x:c>
      <x:c r="AS1307" s="52" t="n">
        <x:v>-0.3052063762214748</x:v>
      </x:c>
      <x:c r="AT1307" s="55" t="b">
        <x:v>0</x:v>
      </x:c>
      <x:c r="AU1307" s="50" t="str">
        <x:v>low_liquidity</x:v>
      </x:c>
      <x:c r="AV1307" s="58" t="n">
        <x:v>0.3024287705559704</x:v>
      </x:c>
      <x:c r="AW1307" s="50" t="n">
        <x:v>430</x:v>
      </x:c>
      <x:c r="AX1307" s="50" t="str">
        <x:v>Discovery</x:v>
      </x:c>
      <x:c r="AY1307" s="50" t="str">
        <x:v>既存適格性フィルター不通過: low_liquidity / 60日平均売買代金2,000万円未満</x:v>
      </x:c>
      <x:c r="AZ1307" s="59" t="str">
        <x:v>2025-12-18 16:43</x:v>
      </x:c>
      <x:c r="BA1307" s="53" t="n">
        <x:v>38322</x:v>
      </x:c>
      <x:c r="BB1307" s="50" t="str">
        <x:v>山 本 時 男</x:v>
      </x:c>
      <x:c r="BC1307" s="50"/>
      <x:c r="BD1307" s="50"/>
    </x:row>
    <x:row r="1308">
      <x:c r="A1308" s="50" t="n">
        <x:v>1307</x:v>
      </x:c>
      <x:c r="B1308" s="50" t="str">
        <x:v>2391</x:v>
      </x:c>
      <x:c r="C1308" s="50" t="str">
        <x:v>2391.T</x:v>
      </x:c>
      <x:c r="D1308" s="50" t="str">
        <x:v>PLANET,INC.</x:v>
      </x:c>
      <x:c r="E1308" s="50" t="str">
        <x:v>Standard Market(Domestic)</x:v>
      </x:c>
      <x:c r="F1308" s="50" t="str">
        <x:v>Services</x:v>
      </x:c>
      <x:c r="G1308" s="51" t="n">
        <x:v>3066.992</x:v>
      </x:c>
      <x:c r="H1308" s="51" t="n">
        <x:v>3130.947</x:v>
      </x:c>
      <x:c r="I1308" s="51" t="n">
        <x:v>3131.844</x:v>
      </x:c>
      <x:c r="J1308" s="51" t="n">
        <x:v>3172.551</x:v>
      </x:c>
      <x:c r="K1308" s="51" t="n">
        <x:v>3162.307</x:v>
      </x:c>
      <x:c r="L1308" s="52" t="n">
        <x:f>IFERROR(H1308/G1308-1,"")</x:f>
        <x:v>0.020852679107085992</x:v>
      </x:c>
      <x:c r="M1308" s="52" t="n">
        <x:f>IFERROR(I1308/H1308-1,"")</x:f>
        <x:v>0.00028649478895670377</x:v>
      </x:c>
      <x:c r="N1308" s="52" t="n">
        <x:f>IFERROR(J1308/I1308-1,"")</x:f>
        <x:v>0.012997773835478288</x:v>
      </x:c>
      <x:c r="O1308" s="52" t="n">
        <x:f>IFERROR(K1308/J1308-1,"")</x:f>
        <x:v>-0.003228947304550811</x:v>
      </x:c>
      <x:c r="P1308" s="52" t="n">
        <x:f>IFERROR((K1308/G1308)^(1/4)-1,"")</x:f>
        <x:v>0.007680481692496688</x:v>
      </x:c>
      <x:c r="Q1308" s="51" t="n">
        <x:v>564.043</x:v>
      </x:c>
      <x:c r="R1308" s="52" t="n">
        <x:f>IFERROR(Q1308/K1308,"")</x:f>
        <x:v>0.1783644029501247</x:v>
      </x:c>
      <x:c r="S1308" s="53" t="n">
        <x:v>38322</x:v>
      </x:c>
      <x:c r="T1308" s="50" t="str">
        <x:v>EDINET_company_history</x:v>
      </x:c>
      <x:c r="U1308" s="50" t="str">
        <x:v>ライオン株式会社</x:v>
      </x:c>
      <x:c r="V1308" s="54" t="n">
        <x:v>0.1563</x:v>
      </x:c>
      <x:c r="W1308" s="50" t="str">
        <x:v>坂 田 政 一 / 松 本 俊 男</x:v>
      </x:c>
      <x:c r="X1308" s="50" t="b">
        <x:f>AND(COUNT(L1308:O1308)=4,L1308&gt;='設定'!$B$6,M1308&gt;='設定'!$B$6,N1308&gt;='設定'!$B$6,O1308&gt;='設定'!$B$6)</x:f>
        <x:v>0</x:v>
      </x:c>
      <x:c r="Y1308" s="50" t="b">
        <x:f>AND(COUNT(G1308:K1308)=5,P1308&gt;='設定'!$B$7)</x:f>
        <x:v>0</x:v>
      </x:c>
      <x:c r="Z1308" s="50" t="b">
        <x:f>AND(ISNUMBER(R1308),R1308&gt;='設定'!$B$8)</x:f>
        <x:v>1</x:v>
      </x:c>
      <x:c r="AA1308" s="50" t="b">
        <x:f>AND(ISNUMBER(S1308),S1308&gt;=DATE(YEAR('設定'!$B$10)-'設定'!$B$9,MONTH('設定'!$B$10),DAY('設定'!$B$10)))</x:f>
        <x:v>0</x:v>
      </x:c>
      <x:c r="AB1308" s="55" t="b">
        <x:v>0</x:v>
      </x:c>
      <x:c r="AC1308" s="55" t="b">
        <x:v>0</x:v>
      </x:c>
      <x:c r="AD1308" s="50" t="n">
        <x:f>IF(X1308,1,0)+IF(Z1308,1,0)+IF(AA1308,1,0)+IF(AB1308,1,0)</x:f>
        <x:v>1</x:v>
      </x:c>
      <x:c r="AE1308" s="50" t="n">
        <x:f>IF(Y1308,1,0)+IF(Z1308,1,0)+IF(AA1308,1,0)+IF(AB1308,1,0)</x:f>
        <x:v>1</x:v>
      </x:c>
      <x:c r="AF1308" s="50" t="n">
        <x:f>IF(Y1308,1,0)+IF(Z1308,1,0)+IF(AA1308,1,0)+IF(AC1308,1,0)</x:f>
        <x:v>1</x:v>
      </x:c>
      <x:c r="AG1308" s="53" t="n">
        <x:v>44348</x:v>
      </x:c>
      <x:c r="AH1308" s="50" t="str">
        <x:v>S100WW9E</x:v>
      </x:c>
      <x:c r="AI1308" s="50" t="str">
        <x:v>NetSalesSummaryOfBusinessResults</x:v>
      </x:c>
      <x:c r="AJ1308" s="50" t="str">
        <x:v>OperatingIncome</x:v>
      </x:c>
      <x:c r="AK1308" s="53" t="n">
        <x:v>45869</x:v>
      </x:c>
      <x:c r="AL1308" s="50" t="str">
        <x:v>365/365/365/366/365</x:v>
      </x:c>
      <x:c r="AM1308" s="51" t="n">
        <x:v>6630800</x:v>
      </x:c>
      <x:c r="AN1308" s="51" t="n">
        <x:v>1191</x:v>
      </x:c>
      <x:c r="AO1308" s="51" t="n">
        <x:f>IFERROR(AM1308*AN1308,"")</x:f>
        <x:v>7897282800</x:v>
      </x:c>
      <x:c r="AP1308" s="56" t="n">
        <x:f>IFERROR(AO1308/(K1308*1000000),"")</x:f>
        <x:v>2.4973169271674127</x:v>
      </x:c>
      <x:c r="AQ1308" s="57" t="n">
        <x:v>5576828.333333333</x:v>
      </x:c>
      <x:c r="AR1308" s="52" t="n">
        <x:v>0.1474878845775241</x:v>
      </x:c>
      <x:c r="AS1308" s="52" t="n">
        <x:v>-0.2253652310872289</x:v>
      </x:c>
      <x:c r="AT1308" s="55" t="b">
        <x:v>0</x:v>
      </x:c>
      <x:c r="AU1308" s="50" t="str">
        <x:v>low_liquidity</x:v>
      </x:c>
      <x:c r="AV1308" s="58" t="n">
        <x:v>0.2504121144473701</x:v>
      </x:c>
      <x:c r="AW1308" s="50" t="n">
        <x:v>551</x:v>
      </x:c>
      <x:c r="AX1308" s="50" t="str">
        <x:v>Discovery</x:v>
      </x:c>
      <x:c r="AY1308" s="50" t="str">
        <x:v>既存適格性フィルター不通過: low_liquidity / 60日平均売買代金2,000万円未満</x:v>
      </x:c>
      <x:c r="AZ1308" s="59" t="str">
        <x:v>2025-10-22 11:17</x:v>
      </x:c>
      <x:c r="BA1308" s="53" t="n">
        <x:v>38322</x:v>
      </x:c>
      <x:c r="BB1308" s="50"/>
      <x:c r="BC1308" s="50"/>
      <x:c r="BD1308" s="50"/>
    </x:row>
    <x:row r="1309">
      <x:c r="A1309" s="50" t="n">
        <x:v>1308</x:v>
      </x:c>
      <x:c r="B1309" s="50" t="str">
        <x:v>9872</x:v>
      </x:c>
      <x:c r="C1309" s="50" t="str">
        <x:v>9872.T</x:v>
      </x:c>
      <x:c r="D1309" s="50" t="str">
        <x:v>KITAKEI CO.,LTD.</x:v>
      </x:c>
      <x:c r="E1309" s="50" t="str">
        <x:v>Standard Market(Domestic)</x:v>
      </x:c>
      <x:c r="F1309" s="50" t="str">
        <x:v>Wholesale Trade</x:v>
      </x:c>
      <x:c r="G1309" s="51" t="n">
        <x:v>57225</x:v>
      </x:c>
      <x:c r="H1309" s="51" t="n">
        <x:v>60874</x:v>
      </x:c>
      <x:c r="I1309" s="51" t="n">
        <x:v>62368</x:v>
      </x:c>
      <x:c r="J1309" s="51" t="n">
        <x:v>61286</x:v>
      </x:c>
      <x:c r="K1309" s="51" t="n">
        <x:v>58977</x:v>
      </x:c>
      <x:c r="L1309" s="52" t="n">
        <x:f>IFERROR(H1309/G1309-1,"")</x:f>
        <x:v>0.06376583660987323</x:v>
      </x:c>
      <x:c r="M1309" s="52" t="n">
        <x:f>IFERROR(I1309/H1309-1,"")</x:f>
        <x:v>0.024542497618030623</x:v>
      </x:c>
      <x:c r="N1309" s="52" t="n">
        <x:f>IFERROR(J1309/I1309-1,"")</x:f>
        <x:v>-0.017348640328373577</x:v>
      </x:c>
      <x:c r="O1309" s="52" t="n">
        <x:f>IFERROR(K1309/J1309-1,"")</x:f>
        <x:v>-0.03767581503116535</x:v>
      </x:c>
      <x:c r="P1309" s="52" t="n">
        <x:f>IFERROR((K1309/G1309)^(1/4)-1,"")</x:f>
        <x:v>0.007567658969639179</x:v>
      </x:c>
      <x:c r="Q1309" s="51" t="n">
        <x:v>713</x:v>
      </x:c>
      <x:c r="R1309" s="52" t="n">
        <x:f>IFERROR(Q1309/K1309,"")</x:f>
        <x:v>0.012089458602506062</x:v>
      </x:c>
      <x:c r="S1309" s="53" t="n">
        <x:v>33086</x:v>
      </x:c>
      <x:c r="T1309" s="50" t="str">
        <x:v>EDINET_company_history</x:v>
      </x:c>
      <x:c r="U1309" s="50" t="str">
        <x:v>北 村 良 一</x:v>
      </x:c>
      <x:c r="V1309" s="54" t="n">
        <x:v>0.154</x:v>
      </x:c>
      <x:c r="W1309" s="50" t="str">
        <x:v>北 村 良 一 / 北 村 誠</x:v>
      </x:c>
      <x:c r="X1309" s="50" t="b">
        <x:f>AND(COUNT(L1309:O1309)=4,L1309&gt;='設定'!$B$6,M1309&gt;='設定'!$B$6,N1309&gt;='設定'!$B$6,O1309&gt;='設定'!$B$6)</x:f>
        <x:v>0</x:v>
      </x:c>
      <x:c r="Y1309" s="50" t="b">
        <x:f>AND(COUNT(G1309:K1309)=5,P1309&gt;='設定'!$B$7)</x:f>
        <x:v>0</x:v>
      </x:c>
      <x:c r="Z1309" s="50" t="b">
        <x:f>AND(ISNUMBER(R1309),R1309&gt;='設定'!$B$8)</x:f>
        <x:v>0</x:v>
      </x:c>
      <x:c r="AA1309" s="50" t="b">
        <x:f>AND(ISNUMBER(S1309),S1309&gt;=DATE(YEAR('設定'!$B$10)-'設定'!$B$9,MONTH('設定'!$B$10),DAY('設定'!$B$10)))</x:f>
        <x:v>0</x:v>
      </x:c>
      <x:c r="AB1309" s="55" t="b">
        <x:v>1</x:v>
      </x:c>
      <x:c r="AC1309" s="55" t="b">
        <x:v>1</x:v>
      </x:c>
      <x:c r="AD1309" s="50" t="n">
        <x:f>IF(X1309,1,0)+IF(Z1309,1,0)+IF(AA1309,1,0)+IF(AB1309,1,0)</x:f>
        <x:v>1</x:v>
      </x:c>
      <x:c r="AE1309" s="50" t="n">
        <x:f>IF(Y1309,1,0)+IF(Z1309,1,0)+IF(AA1309,1,0)+IF(AB1309,1,0)</x:f>
        <x:v>1</x:v>
      </x:c>
      <x:c r="AF1309" s="50" t="n">
        <x:f>IF(Y1309,1,0)+IF(Z1309,1,0)+IF(AA1309,1,0)+IF(AC1309,1,0)</x:f>
        <x:v>1</x:v>
      </x:c>
      <x:c r="AG1309" s="53" t="n">
        <x:v>44348</x:v>
      </x:c>
      <x:c r="AH1309" s="50" t="str">
        <x:v>S100XM1D</x:v>
      </x:c>
      <x:c r="AI1309" s="50" t="str">
        <x:v>NetSalesSummaryOfBusinessResults</x:v>
      </x:c>
      <x:c r="AJ1309" s="50" t="str">
        <x:v>OperatingIncome</x:v>
      </x:c>
      <x:c r="AK1309" s="53" t="n">
        <x:v>45981</x:v>
      </x:c>
      <x:c r="AL1309" s="50" t="str">
        <x:v>365/365/365/366/365</x:v>
      </x:c>
      <x:c r="AM1309" s="51" t="n">
        <x:v>9282441</x:v>
      </x:c>
      <x:c r="AN1309" s="51" t="n">
        <x:v>877</x:v>
      </x:c>
      <x:c r="AO1309" s="51" t="n">
        <x:f>IFERROR(AM1309*AN1309,"")</x:f>
        <x:v>8140700757</x:v>
      </x:c>
      <x:c r="AP1309" s="56" t="n">
        <x:f>IFERROR(AO1309/(K1309*1000000),"")</x:f>
        <x:v>0.13803178793427948</x:v>
      </x:c>
      <x:c r="AQ1309" s="57" t="n">
        <x:v>5155720</x:v>
      </x:c>
      <x:c r="AR1309" s="52" t="n">
        <x:v>0.215539529750165</x:v>
      </x:c>
      <x:c r="AS1309" s="52" t="n">
        <x:v>-0.3900446527446325</x:v>
      </x:c>
      <x:c r="AT1309" s="55" t="b">
        <x:v>0</x:v>
      </x:c>
      <x:c r="AU1309" s="50" t="str">
        <x:v>low_liquidity</x:v>
      </x:c>
      <x:c r="AV1309" s="58" t="n">
        <x:v>-0.1239720585190145</x:v>
      </x:c>
      <x:c r="AW1309" s="50" t="n">
        <x:v>2724</x:v>
      </x:c>
      <x:c r="AX1309" s="50" t="str">
        <x:v>Core Moat</x:v>
      </x:c>
      <x:c r="AY1309" s="50" t="str">
        <x:v>既存適格性フィルター不通過: low_liquidity / 60日平均売買代金2,000万円未満</x:v>
      </x:c>
      <x:c r="AZ1309" s="59" t="str">
        <x:v>2026-02-18 13:43</x:v>
      </x:c>
      <x:c r="BA1309" s="53" t="n">
        <x:v>33086</x:v>
      </x:c>
      <x:c r="BB1309" s="50" t="str">
        <x:v>北 村 良 一</x:v>
      </x:c>
      <x:c r="BC1309" s="50"/>
      <x:c r="BD1309" s="50"/>
    </x:row>
    <x:row r="1310">
      <x:c r="A1310" s="50" t="n">
        <x:v>1309</x:v>
      </x:c>
      <x:c r="B1310" s="50" t="str">
        <x:v>5290</x:v>
      </x:c>
      <x:c r="C1310" s="50" t="str">
        <x:v>5290.T</x:v>
      </x:c>
      <x:c r="D1310" s="50" t="str">
        <x:v>Vertex Corporation</x:v>
      </x:c>
      <x:c r="E1310" s="50" t="str">
        <x:v>Standard Market(Domestic)</x:v>
      </x:c>
      <x:c r="F1310" s="50" t="str">
        <x:v>Glass and Ceramics Products</x:v>
      </x:c>
      <x:c r="G1310" s="51" t="n">
        <x:v>37763.068</x:v>
      </x:c>
      <x:c r="H1310" s="51" t="n">
        <x:v>37514.66</x:v>
      </x:c>
      <x:c r="I1310" s="51" t="n">
        <x:v>39095.303</x:v>
      </x:c>
      <x:c r="J1310" s="51" t="n">
        <x:v>36833.96</x:v>
      </x:c>
      <x:c r="K1310" s="51" t="n">
        <x:v>38918.012</x:v>
      </x:c>
      <x:c r="L1310" s="52" t="n">
        <x:f>IFERROR(H1310/G1310-1,"")</x:f>
        <x:v>-0.006578067226952977</x:v>
      </x:c>
      <x:c r="M1310" s="52" t="n">
        <x:f>IFERROR(I1310/H1310-1,"")</x:f>
        <x:v>0.04213400841164483</x:v>
      </x:c>
      <x:c r="N1310" s="52" t="n">
        <x:f>IFERROR(J1310/I1310-1,"")</x:f>
        <x:v>-0.0578418077486188</x:v>
      </x:c>
      <x:c r="O1310" s="52" t="n">
        <x:f>IFERROR(K1310/J1310-1,"")</x:f>
        <x:v>0.05657963466322946</x:v>
      </x:c>
      <x:c r="P1310" s="52" t="n">
        <x:f>IFERROR((K1310/G1310)^(1/4)-1,"")</x:f>
        <x:v>0.007559829530546791</x:v>
      </x:c>
      <x:c r="Q1310" s="51" t="n">
        <x:v>6285.65</x:v>
      </x:c>
      <x:c r="R1310" s="52" t="n">
        <x:f>IFERROR(Q1310/K1310,"")</x:f>
        <x:v>0.1615100483549879</x:v>
      </x:c>
      <x:c r="S1310" s="53" t="n">
        <x:v>43374</x:v>
      </x:c>
      <x:c r="T1310" s="50" t="str">
        <x:v>EDINET_company_history</x:v>
      </x:c>
      <x:c r="U1310" s="50" t="str">
        <x:v>太平洋セメント株式会社</x:v>
      </x:c>
      <x:c r="V1310" s="54" t="n">
        <x:v>0.0954</x:v>
      </x:c>
      <x:c r="W1310" s="50" t="str">
        <x:v>田中 義人 / 土屋 明秀</x:v>
      </x:c>
      <x:c r="X1310" s="50" t="b">
        <x:f>AND(COUNT(L1310:O1310)=4,L1310&gt;='設定'!$B$6,M1310&gt;='設定'!$B$6,N1310&gt;='設定'!$B$6,O1310&gt;='設定'!$B$6)</x:f>
        <x:v>0</x:v>
      </x:c>
      <x:c r="Y1310" s="50" t="b">
        <x:f>AND(COUNT(G1310:K1310)=5,P1310&gt;='設定'!$B$7)</x:f>
        <x:v>0</x:v>
      </x:c>
      <x:c r="Z1310" s="50" t="b">
        <x:f>AND(ISNUMBER(R1310),R1310&gt;='設定'!$B$8)</x:f>
        <x:v>1</x:v>
      </x:c>
      <x:c r="AA1310" s="50" t="b">
        <x:f>AND(ISNUMBER(S1310),S1310&gt;=DATE(YEAR('設定'!$B$10)-'設定'!$B$9,MONTH('設定'!$B$10),DAY('設定'!$B$10)))</x:f>
        <x:v>0</x:v>
      </x:c>
      <x:c r="AB1310" s="55" t="b">
        <x:v>0</x:v>
      </x:c>
      <x:c r="AC1310" s="55" t="b">
        <x:v>0</x:v>
      </x:c>
      <x:c r="AD1310" s="50" t="n">
        <x:f>IF(X1310,1,0)+IF(Z1310,1,0)+IF(AA1310,1,0)+IF(AB1310,1,0)</x:f>
        <x:v>1</x:v>
      </x:c>
      <x:c r="AE1310" s="50" t="n">
        <x:f>IF(Y1310,1,0)+IF(Z1310,1,0)+IF(AA1310,1,0)+IF(AB1310,1,0)</x:f>
        <x:v>1</x:v>
      </x:c>
      <x:c r="AF1310" s="50" t="n">
        <x:f>IF(Y1310,1,0)+IF(Z1310,1,0)+IF(AA1310,1,0)+IF(AC1310,1,0)</x:f>
        <x:v>1</x:v>
      </x:c>
      <x:c r="AG1310" s="53" t="n">
        <x:v>44348</x:v>
      </x:c>
      <x:c r="AH1310" s="50" t="str">
        <x:v>S100W2MW</x:v>
      </x:c>
      <x:c r="AI1310" s="50" t="str">
        <x:v>NetSalesSummaryOfBusinessResults</x:v>
      </x:c>
      <x:c r="AJ1310" s="50" t="str">
        <x:v>OperatingIncome</x:v>
      </x:c>
      <x:c r="AK1310" s="53" t="n">
        <x:v>45747</x:v>
      </x:c>
      <x:c r="AL1310" s="50" t="str">
        <x:v>365/365/365/366/365</x:v>
      </x:c>
      <x:c r="AM1310" s="51" t="n">
        <x:v>25531450</x:v>
      </x:c>
      <x:c r="AN1310" s="51" t="n">
        <x:v>1498</x:v>
      </x:c>
      <x:c r="AO1310" s="51" t="n">
        <x:f>IFERROR(AM1310*AN1310,"")</x:f>
        <x:v>38246112100</x:v>
      </x:c>
      <x:c r="AP1310" s="56" t="n">
        <x:f>IFERROR(AO1310/(K1310*1000000),"")</x:f>
        <x:v>0.982735503036486</x:v>
      </x:c>
      <x:c r="AQ1310" s="57" t="n">
        <x:v>162595723.33333334</x:v>
      </x:c>
      <x:c r="AR1310" s="52" t="n">
        <x:v>0.3176703607947698</x:v>
      </x:c>
      <x:c r="AS1310" s="52" t="n">
        <x:v>-0.3136128661688685</x:v>
      </x:c>
      <x:c r="AT1310" s="55" t="b">
        <x:v>1</x:v>
      </x:c>
      <x:c r="AU1310" s="50"/>
      <x:c r="AV1310" s="58" t="n">
        <x:v>0.112776278051188</x:v>
      </x:c>
      <x:c r="AW1310" s="50" t="n">
        <x:v>1159</x:v>
      </x:c>
      <x:c r="AX1310" s="50" t="str">
        <x:v>Core Moat</x:v>
      </x:c>
      <x:c r="AY1310" s="50" t="str">
        <x:v>目立つ機械的警告なし（定性確認は別途必要）</x:v>
      </x:c>
      <x:c r="AZ1310" s="59" t="str">
        <x:v>2025-06-26 13:58</x:v>
      </x:c>
      <x:c r="BA1310" s="53" t="n">
        <x:v>43374</x:v>
      </x:c>
      <x:c r="BB1310" s="50"/>
      <x:c r="BC1310" s="50"/>
      <x:c r="BD1310" s="50"/>
    </x:row>
    <x:row r="1311">
      <x:c r="A1311" s="50" t="n">
        <x:v>1310</x:v>
      </x:c>
      <x:c r="B1311" s="50" t="str">
        <x:v>8624</x:v>
      </x:c>
      <x:c r="C1311" s="50" t="str">
        <x:v>8624.T</x:v>
      </x:c>
      <x:c r="D1311" s="50" t="str">
        <x:v>Ichiyoshi Securities Co.,Ltd.</x:v>
      </x:c>
      <x:c r="E1311" s="50" t="str">
        <x:v>Prime Market (Domestic)</x:v>
      </x:c>
      <x:c r="F1311" s="50" t="str">
        <x:v>Securities and Commodities Futures</x:v>
      </x:c>
      <x:c r="G1311" s="51" t="n">
        <x:v>18270</x:v>
      </x:c>
      <x:c r="H1311" s="51" t="n">
        <x:v>19591</x:v>
      </x:c>
      <x:c r="I1311" s="51" t="n">
        <x:v>16666</x:v>
      </x:c>
      <x:c r="J1311" s="51" t="n">
        <x:v>18837</x:v>
      </x:c>
      <x:c r="K1311" s="51" t="n">
        <x:v>18804</x:v>
      </x:c>
      <x:c r="L1311" s="52" t="n">
        <x:f>IFERROR(H1311/G1311-1,"")</x:f>
        <x:v>0.07230432402846199</x:v>
      </x:c>
      <x:c r="M1311" s="52" t="n">
        <x:f>IFERROR(I1311/H1311-1,"")</x:f>
        <x:v>-0.14930325149303247</x:v>
      </x:c>
      <x:c r="N1311" s="52" t="n">
        <x:f>IFERROR(J1311/I1311-1,"")</x:f>
        <x:v>0.13026521060842433</x:v>
      </x:c>
      <x:c r="O1311" s="52" t="n">
        <x:f>IFERROR(K1311/J1311-1,"")</x:f>
        <x:v>-0.00175187131708876</x:v>
      </x:c>
      <x:c r="P1311" s="52" t="n">
        <x:f>IFERROR((K1311/G1311)^(1/4)-1,"")</x:f>
        <x:v>0.007228309712843606</x:v>
      </x:c>
      <x:c r="Q1311" s="51" t="n">
        <x:v>2285</x:v>
      </x:c>
      <x:c r="R1311" s="52" t="n">
        <x:f>IFERROR(Q1311/K1311,"")</x:f>
        <x:v>0.12151669857477132</x:v>
      </x:c>
      <x:c r="S1311" s="53" t="n">
        <x:v>32599</x:v>
      </x:c>
      <x:c r="T1311" s="50" t="str">
        <x:v>EDINET_company_history</x:v>
      </x:c>
      <x:c r="U1311" s="50" t="str">
        <x:v>日本マスタートラスト信託銀行株式会社（信託口）</x:v>
      </x:c>
      <x:c r="V1311" s="54" t="n">
        <x:v>0.1482</x:v>
      </x:c>
      <x:c r="W1311" s="50"/>
      <x:c r="X1311" s="50" t="b">
        <x:f>AND(COUNT(L1311:O1311)=4,L1311&gt;='設定'!$B$6,M1311&gt;='設定'!$B$6,N1311&gt;='設定'!$B$6,O1311&gt;='設定'!$B$6)</x:f>
        <x:v>0</x:v>
      </x:c>
      <x:c r="Y1311" s="50" t="b">
        <x:f>AND(COUNT(G1311:K1311)=5,P1311&gt;='設定'!$B$7)</x:f>
        <x:v>0</x:v>
      </x:c>
      <x:c r="Z1311" s="50" t="b">
        <x:f>AND(ISNUMBER(R1311),R1311&gt;='設定'!$B$8)</x:f>
        <x:v>1</x:v>
      </x:c>
      <x:c r="AA1311" s="50" t="b">
        <x:f>AND(ISNUMBER(S1311),S1311&gt;=DATE(YEAR('設定'!$B$10)-'設定'!$B$9,MONTH('設定'!$B$10),DAY('設定'!$B$10)))</x:f>
        <x:v>0</x:v>
      </x:c>
      <x:c r="AB1311" s="55" t="b">
        <x:v>0</x:v>
      </x:c>
      <x:c r="AC1311" s="55" t="b">
        <x:v>0</x:v>
      </x:c>
      <x:c r="AD1311" s="50" t="n">
        <x:f>IF(X1311,1,0)+IF(Z1311,1,0)+IF(AA1311,1,0)+IF(AB1311,1,0)</x:f>
        <x:v>1</x:v>
      </x:c>
      <x:c r="AE1311" s="50" t="n">
        <x:f>IF(Y1311,1,0)+IF(Z1311,1,0)+IF(AA1311,1,0)+IF(AB1311,1,0)</x:f>
        <x:v>1</x:v>
      </x:c>
      <x:c r="AF1311" s="50" t="n">
        <x:f>IF(Y1311,1,0)+IF(Z1311,1,0)+IF(AA1311,1,0)+IF(AC1311,1,0)</x:f>
        <x:v>1</x:v>
      </x:c>
      <x:c r="AG1311" s="53" t="n">
        <x:v>44348</x:v>
      </x:c>
      <x:c r="AH1311" s="50" t="str">
        <x:v>S100VZKQ</x:v>
      </x:c>
      <x:c r="AI1311" s="50" t="str">
        <x:v>OperatingRevenue1SummaryOfBusinessResults</x:v>
      </x:c>
      <x:c r="AJ1311" s="50" t="str">
        <x:v>OperatingIncome</x:v>
      </x:c>
      <x:c r="AK1311" s="53" t="n">
        <x:v>45747</x:v>
      </x:c>
      <x:c r="AL1311" s="50" t="str">
        <x:v>365/365/365/366/365</x:v>
      </x:c>
      <x:c r="AM1311" s="51" t="n">
        <x:v>31813986</x:v>
      </x:c>
      <x:c r="AN1311" s="51" t="n">
        <x:v>1282</x:v>
      </x:c>
      <x:c r="AO1311" s="51" t="n">
        <x:f>IFERROR(AM1311*AN1311,"")</x:f>
        <x:v>40785530052</x:v>
      </x:c>
      <x:c r="AP1311" s="56" t="n">
        <x:f>IFERROR(AO1311/(K1311*1000000),"")</x:f>
        <x:v>2.168981602425016</x:v>
      </x:c>
      <x:c r="AQ1311" s="57" t="n">
        <x:v>257357250</x:v>
      </x:c>
      <x:c r="AR1311" s="52" t="n">
        <x:v>0.290413408580232</x:v>
      </x:c>
      <x:c r="AS1311" s="52" t="n">
        <x:v>-0.4018744227490722</x:v>
      </x:c>
      <x:c r="AT1311" s="55" t="b">
        <x:v>1</x:v>
      </x:c>
      <x:c r="AU1311" s="50"/>
      <x:c r="AV1311" s="58" t="n">
        <x:v>-0.0553719933684491</x:v>
      </x:c>
      <x:c r="AW1311" s="50" t="n">
        <x:v>2302</x:v>
      </x:c>
      <x:c r="AX1311" s="50" t="str">
        <x:v>Transformation Moat</x:v>
      </x:c>
      <x:c r="AY1311" s="50" t="str">
        <x:v>目立つ機械的警告なし（定性確認は別途必要）</x:v>
      </x:c>
      <x:c r="AZ1311" s="59" t="str">
        <x:v>2025-06-19 11:10</x:v>
      </x:c>
      <x:c r="BA1311" s="53" t="n">
        <x:v>32599</x:v>
      </x:c>
      <x:c r="BB1311" s="50"/>
      <x:c r="BC1311" s="50"/>
      <x:c r="BD1311" s="50" t="str">
        <x:v>TOPIX Small 2</x:v>
      </x:c>
    </x:row>
    <x:row r="1312">
      <x:c r="A1312" s="50" t="n">
        <x:v>1311</x:v>
      </x:c>
      <x:c r="B1312" s="50" t="str">
        <x:v>7322</x:v>
      </x:c>
      <x:c r="C1312" s="50" t="str">
        <x:v>7322.T</x:v>
      </x:c>
      <x:c r="D1312" s="50" t="str">
        <x:v>San ju San Financial Group,Inc.</x:v>
      </x:c>
      <x:c r="E1312" s="50" t="str">
        <x:v>Prime Market (Domestic)</x:v>
      </x:c>
      <x:c r="F1312" s="50" t="str">
        <x:v>Banks</x:v>
      </x:c>
      <x:c r="G1312" s="51" t="n">
        <x:v>3289</x:v>
      </x:c>
      <x:c r="H1312" s="51" t="n">
        <x:v>2697</x:v>
      </x:c>
      <x:c r="I1312" s="51" t="n">
        <x:v>2382</x:v>
      </x:c>
      <x:c r="J1312" s="51" t="n">
        <x:v>2221</x:v>
      </x:c>
      <x:c r="K1312" s="51" t="n">
        <x:v>3376</x:v>
      </x:c>
      <x:c r="L1312" s="52" t="n">
        <x:f>IFERROR(H1312/G1312-1,"")</x:f>
        <x:v>-0.17999391912435392</x:v>
      </x:c>
      <x:c r="M1312" s="52" t="n">
        <x:f>IFERROR(I1312/H1312-1,"")</x:f>
        <x:v>-0.11679644048943272</x:v>
      </x:c>
      <x:c r="N1312" s="52" t="n">
        <x:f>IFERROR(J1312/I1312-1,"")</x:f>
        <x:v>-0.06759026028547443</x:v>
      </x:c>
      <x:c r="O1312" s="52" t="n">
        <x:f>IFERROR(K1312/J1312-1,"")</x:f>
        <x:v>0.520036019810896</x:v>
      </x:c>
      <x:c r="P1312" s="52" t="n">
        <x:f>IFERROR((K1312/G1312)^(1/4)-1,"")</x:f>
        <x:v>0.006548349681094745</x:v>
      </x:c>
      <x:c r="Q1312" s="51" t="n">
        <x:v>3048</x:v>
      </x:c>
      <x:c r="R1312" s="52" t="n">
        <x:f>IFERROR(Q1312/K1312,"")</x:f>
        <x:v>0.9028436018957346</x:v>
      </x:c>
      <x:c r="S1312" s="53" t="n">
        <x:v>43192</x:v>
      </x:c>
      <x:c r="T1312" s="50" t="str">
        <x:v>EDINET_company_history</x:v>
      </x:c>
      <x:c r="U1312" s="50" t="str">
        <x:v>日本マスタートラスト信託銀行 株式会社（信託口）</x:v>
      </x:c>
      <x:c r="V1312" s="54" t="n">
        <x:v>0.1125</x:v>
      </x:c>
      <x:c r="W1312" s="50" t="str">
        <x:v>道廣 剛太郎 / 山川 憲一</x:v>
      </x:c>
      <x:c r="X1312" s="50" t="b">
        <x:f>AND(COUNT(L1312:O1312)=4,L1312&gt;='設定'!$B$6,M1312&gt;='設定'!$B$6,N1312&gt;='設定'!$B$6,O1312&gt;='設定'!$B$6)</x:f>
        <x:v>0</x:v>
      </x:c>
      <x:c r="Y1312" s="50" t="b">
        <x:f>AND(COUNT(G1312:K1312)=5,P1312&gt;='設定'!$B$7)</x:f>
        <x:v>0</x:v>
      </x:c>
      <x:c r="Z1312" s="50" t="b">
        <x:f>AND(ISNUMBER(R1312),R1312&gt;='設定'!$B$8)</x:f>
        <x:v>1</x:v>
      </x:c>
      <x:c r="AA1312" s="50" t="b">
        <x:f>AND(ISNUMBER(S1312),S1312&gt;=DATE(YEAR('設定'!$B$10)-'設定'!$B$9,MONTH('設定'!$B$10),DAY('設定'!$B$10)))</x:f>
        <x:v>0</x:v>
      </x:c>
      <x:c r="AB1312" s="55" t="b">
        <x:v>0</x:v>
      </x:c>
      <x:c r="AC1312" s="55" t="b">
        <x:v>0</x:v>
      </x:c>
      <x:c r="AD1312" s="50" t="n">
        <x:f>IF(X1312,1,0)+IF(Z1312,1,0)+IF(AA1312,1,0)+IF(AB1312,1,0)</x:f>
        <x:v>1</x:v>
      </x:c>
      <x:c r="AE1312" s="50" t="n">
        <x:f>IF(Y1312,1,0)+IF(Z1312,1,0)+IF(AA1312,1,0)+IF(AB1312,1,0)</x:f>
        <x:v>1</x:v>
      </x:c>
      <x:c r="AF1312" s="50" t="n">
        <x:f>IF(Y1312,1,0)+IF(Z1312,1,0)+IF(AA1312,1,0)+IF(AC1312,1,0)</x:f>
        <x:v>1</x:v>
      </x:c>
      <x:c r="AG1312" s="53" t="n">
        <x:v>44348</x:v>
      </x:c>
      <x:c r="AH1312" s="50" t="str">
        <x:v>S100VZ84</x:v>
      </x:c>
      <x:c r="AI1312" s="50" t="str">
        <x:v>OperatingRevenue1SummaryOfBusinessResults</x:v>
      </x:c>
      <x:c r="AJ1312" s="50" t="str">
        <x:v>OperatingIncome</x:v>
      </x:c>
      <x:c r="AK1312" s="53" t="n">
        <x:v>45747</x:v>
      </x:c>
      <x:c r="AL1312" s="50" t="str">
        <x:v>365/365/365/366/365</x:v>
      </x:c>
      <x:c r="AM1312" s="51" t="n">
        <x:v>26149585</x:v>
      </x:c>
      <x:c r="AN1312" s="51" t="n">
        <x:v>1581</x:v>
      </x:c>
      <x:c r="AO1312" s="51" t="n">
        <x:f>IFERROR(AM1312*AN1312,"")</x:f>
        <x:v>41342493885</x:v>
      </x:c>
      <x:c r="AP1312" s="56" t="n">
        <x:f>IFERROR(AO1312/(K1312*1000000),"")</x:f>
        <x:v>12.245999373518957</x:v>
      </x:c>
      <x:c r="AQ1312" s="57" t="n">
        <x:v>718817900</x:v>
      </x:c>
      <x:c r="AR1312" s="52" t="n">
        <x:v>0.2990716505623458</x:v>
      </x:c>
      <x:c r="AS1312" s="52" t="n">
        <x:v>-0.2718665365628816</x:v>
      </x:c>
      <x:c r="AT1312" s="55" t="b">
        <x:v>1</x:v>
      </x:c>
      <x:c r="AU1312" s="50"/>
      <x:c r="AV1312" s="58" t="n">
        <x:v>0.1820479488976624</x:v>
      </x:c>
      <x:c r="AW1312" s="50" t="n">
        <x:v>797</x:v>
      </x:c>
      <x:c r="AX1312" s="50" t="str">
        <x:v>Core Moat</x:v>
      </x:c>
      <x:c r="AY1312" s="50" t="str">
        <x:v>目立つ機械的警告なし（定性確認は別途必要）</x:v>
      </x:c>
      <x:c r="AZ1312" s="59" t="str">
        <x:v>2025-06-19 10:13</x:v>
      </x:c>
      <x:c r="BA1312" s="53" t="n">
        <x:v>43192</x:v>
      </x:c>
      <x:c r="BB1312" s="50"/>
      <x:c r="BC1312" s="50"/>
      <x:c r="BD1312" s="50" t="str">
        <x:v>TOPIX Small 2</x:v>
      </x:c>
    </x:row>
    <x:row r="1313">
      <x:c r="A1313" s="50" t="n">
        <x:v>1312</x:v>
      </x:c>
      <x:c r="B1313" s="50" t="str">
        <x:v>3190</x:v>
      </x:c>
      <x:c r="C1313" s="50" t="str">
        <x:v>3190.T</x:v>
      </x:c>
      <x:c r="D1313" s="50" t="str">
        <x:v>HOTMAN Co.,Ltd.</x:v>
      </x:c>
      <x:c r="E1313" s="50" t="str">
        <x:v>Standard Market(Domestic)</x:v>
      </x:c>
      <x:c r="F1313" s="50" t="str">
        <x:v>Retail Trade</x:v>
      </x:c>
      <x:c r="G1313" s="51" t="n">
        <x:v>21348.977</x:v>
      </x:c>
      <x:c r="H1313" s="51" t="n">
        <x:v>20891.452</x:v>
      </x:c>
      <x:c r="I1313" s="51" t="n">
        <x:v>21801.939</x:v>
      </x:c>
      <x:c r="J1313" s="51" t="n">
        <x:v>20997.839</x:v>
      </x:c>
      <x:c r="K1313" s="51" t="n">
        <x:v>21908.697</x:v>
      </x:c>
      <x:c r="L1313" s="52" t="n">
        <x:f>IFERROR(H1313/G1313-1,"")</x:f>
        <x:v>-0.02143076925887355</x:v>
      </x:c>
      <x:c r="M1313" s="52" t="n">
        <x:f>IFERROR(I1313/H1313-1,"")</x:f>
        <x:v>0.04358179603792012</x:v>
      </x:c>
      <x:c r="N1313" s="52" t="n">
        <x:f>IFERROR(J1313/I1313-1,"")</x:f>
        <x:v>-0.0368820406295054</x:v>
      </x:c>
      <x:c r="O1313" s="52" t="n">
        <x:f>IFERROR(K1313/J1313-1,"")</x:f>
        <x:v>0.04337865434628774</x:v>
      </x:c>
      <x:c r="P1313" s="52" t="n">
        <x:f>IFERROR((K1313/G1313)^(1/4)-1,"")</x:f>
        <x:v>0.006490940043842652</x:v>
      </x:c>
      <x:c r="Q1313" s="51" t="n">
        <x:v>661.608</x:v>
      </x:c>
      <x:c r="R1313" s="52" t="n">
        <x:f>IFERROR(Q1313/K1313,"")</x:f>
        <x:v>0.030198418463681338</x:v>
      </x:c>
      <x:c r="S1313" s="53" t="n">
        <x:v>41699</x:v>
      </x:c>
      <x:c r="T1313" s="50" t="str">
        <x:v>EDINET_company_history</x:v>
      </x:c>
      <x:c r="U1313" s="50" t="str">
        <x:v>伊藤 信幸</x:v>
      </x:c>
      <x:c r="V1313" s="54" t="n">
        <x:v>0.1599</x:v>
      </x:c>
      <x:c r="W1313" s="50" t="str">
        <x:v>伊藤 信幸</x:v>
      </x:c>
      <x:c r="X1313" s="50" t="b">
        <x:f>AND(COUNT(L1313:O1313)=4,L1313&gt;='設定'!$B$6,M1313&gt;='設定'!$B$6,N1313&gt;='設定'!$B$6,O1313&gt;='設定'!$B$6)</x:f>
        <x:v>0</x:v>
      </x:c>
      <x:c r="Y1313" s="50" t="b">
        <x:f>AND(COUNT(G1313:K1313)=5,P1313&gt;='設定'!$B$7)</x:f>
        <x:v>0</x:v>
      </x:c>
      <x:c r="Z1313" s="50" t="b">
        <x:f>AND(ISNUMBER(R1313),R1313&gt;='設定'!$B$8)</x:f>
        <x:v>0</x:v>
      </x:c>
      <x:c r="AA1313" s="50" t="b">
        <x:f>AND(ISNUMBER(S1313),S1313&gt;=DATE(YEAR('設定'!$B$10)-'設定'!$B$9,MONTH('設定'!$B$10),DAY('設定'!$B$10)))</x:f>
        <x:v>0</x:v>
      </x:c>
      <x:c r="AB1313" s="55" t="b">
        <x:v>1</x:v>
      </x:c>
      <x:c r="AC1313" s="55" t="b">
        <x:v>1</x:v>
      </x:c>
      <x:c r="AD1313" s="50" t="n">
        <x:f>IF(X1313,1,0)+IF(Z1313,1,0)+IF(AA1313,1,0)+IF(AB1313,1,0)</x:f>
        <x:v>1</x:v>
      </x:c>
      <x:c r="AE1313" s="50" t="n">
        <x:f>IF(Y1313,1,0)+IF(Z1313,1,0)+IF(AA1313,1,0)+IF(AB1313,1,0)</x:f>
        <x:v>1</x:v>
      </x:c>
      <x:c r="AF1313" s="50" t="n">
        <x:f>IF(Y1313,1,0)+IF(Z1313,1,0)+IF(AA1313,1,0)+IF(AC1313,1,0)</x:f>
        <x:v>1</x:v>
      </x:c>
      <x:c r="AG1313" s="53" t="n">
        <x:v>44348</x:v>
      </x:c>
      <x:c r="AH1313" s="50" t="str">
        <x:v>S100W28J</x:v>
      </x:c>
      <x:c r="AI1313" s="50" t="str">
        <x:v>NetSalesSummaryOfBusinessResults</x:v>
      </x:c>
      <x:c r="AJ1313" s="50" t="str">
        <x:v>OperatingIncome</x:v>
      </x:c>
      <x:c r="AK1313" s="53" t="n">
        <x:v>45747</x:v>
      </x:c>
      <x:c r="AL1313" s="50" t="str">
        <x:v>365/365/365/366/365</x:v>
      </x:c>
      <x:c r="AM1313" s="51" t="n">
        <x:v>7055500</x:v>
      </x:c>
      <x:c r="AN1313" s="51" t="n">
        <x:v>569</x:v>
      </x:c>
      <x:c r="AO1313" s="51" t="n">
        <x:f>IFERROR(AM1313*AN1313,"")</x:f>
        <x:v>4014579500</x:v>
      </x:c>
      <x:c r="AP1313" s="56" t="n">
        <x:f>IFERROR(AO1313/(K1313*1000000),"")</x:f>
        <x:v>0.1832413630075764</x:v>
      </x:c>
      <x:c r="AQ1313" s="57" t="n">
        <x:v>1135335</x:v>
      </x:c>
      <x:c r="AR1313" s="52" t="n">
        <x:v>0.2027383327123385</x:v>
      </x:c>
      <x:c r="AS1313" s="52" t="n">
        <x:v>-0.1976047925097137</x:v>
      </x:c>
      <x:c r="AT1313" s="55" t="b">
        <x:v>0</x:v>
      </x:c>
      <x:c r="AU1313" s="50" t="str">
        <x:v>low_liquidity</x:v>
      </x:c>
      <x:c r="AV1313" s="58" t="n">
        <x:v>-0.0482494379990707</x:v>
      </x:c>
      <x:c r="AW1313" s="50" t="n">
        <x:v>2250</x:v>
      </x:c>
      <x:c r="AX1313" s="50" t="str">
        <x:v>Core Moat</x:v>
      </x:c>
      <x:c r="AY1313" s="50" t="str">
        <x:v>既存適格性フィルター不通過: low_liquidity / 60日平均売買代金2,000万円未満</x:v>
      </x:c>
      <x:c r="AZ1313" s="59" t="str">
        <x:v>2025-06-26 12:23</x:v>
      </x:c>
      <x:c r="BA1313" s="53" t="n">
        <x:v>41699</x:v>
      </x:c>
      <x:c r="BB1313" s="50" t="str">
        <x:v>伊藤 信幸</x:v>
      </x:c>
      <x:c r="BC1313" s="50"/>
      <x:c r="BD1313" s="50"/>
    </x:row>
    <x:row r="1314">
      <x:c r="A1314" s="50" t="n">
        <x:v>1313</x:v>
      </x:c>
      <x:c r="B1314" s="50" t="str">
        <x:v>9313</x:v>
      </x:c>
      <x:c r="C1314" s="50" t="str">
        <x:v>9313.T</x:v>
      </x:c>
      <x:c r="D1314" s="50" t="str">
        <x:v>Maruhachi Warehouse Company Limited</x:v>
      </x:c>
      <x:c r="E1314" s="50" t="str">
        <x:v>Standard Market(Domestic)</x:v>
      </x:c>
      <x:c r="F1314" s="50" t="str">
        <x:v>Warehousing and Harbor Transportation Service</x:v>
      </x:c>
      <x:c r="G1314" s="51" t="n">
        <x:v>4823.344</x:v>
      </x:c>
      <x:c r="H1314" s="51" t="n">
        <x:v>4763.864</x:v>
      </x:c>
      <x:c r="I1314" s="51" t="n">
        <x:v>4972.035</x:v>
      </x:c>
      <x:c r="J1314" s="51" t="n">
        <x:v>4991.423</x:v>
      </x:c>
      <x:c r="K1314" s="51" t="n">
        <x:v>4931.022</x:v>
      </x:c>
      <x:c r="L1314" s="52" t="n">
        <x:f>IFERROR(H1314/G1314-1,"")</x:f>
        <x:v>-0.012331693530463594</x:v>
      </x:c>
      <x:c r="M1314" s="52" t="n">
        <x:f>IFERROR(I1314/H1314-1,"")</x:f>
        <x:v>0.04369793092330099</x:v>
      </x:c>
      <x:c r="N1314" s="52" t="n">
        <x:f>IFERROR(J1314/I1314-1,"")</x:f>
        <x:v>0.0038994093967561483</x:v>
      </x:c>
      <x:c r="O1314" s="52" t="n">
        <x:f>IFERROR(K1314/J1314-1,"")</x:f>
        <x:v>-0.012100957983324556</x:v>
      </x:c>
      <x:c r="P1314" s="52" t="n">
        <x:f>IFERROR((K1314/G1314)^(1/4)-1,"")</x:f>
        <x:v>0.005534962957586931</x:v>
      </x:c>
      <x:c r="Q1314" s="51" t="n">
        <x:v>497.303</x:v>
      </x:c>
      <x:c r="R1314" s="52" t="n">
        <x:f>IFERROR(Q1314/K1314,"")</x:f>
        <x:v>0.10085191264610055</x:v>
      </x:c>
      <x:c r="S1314" s="53" t="n">
        <x:v>23012</x:v>
      </x:c>
      <x:c r="T1314" s="50" t="str">
        <x:v>EDINET_company_history</x:v>
      </x:c>
      <x:c r="U1314" s="50" t="str">
        <x:v>尾張屋土地株式会社</x:v>
      </x:c>
      <x:c r="V1314" s="54" t="n">
        <x:v>0.2768</x:v>
      </x:c>
      <x:c r="W1314" s="50" t="str">
        <x:v>峯 島 一 郎</x:v>
      </x:c>
      <x:c r="X1314" s="50" t="b">
        <x:f>AND(COUNT(L1314:O1314)=4,L1314&gt;='設定'!$B$6,M1314&gt;='設定'!$B$6,N1314&gt;='設定'!$B$6,O1314&gt;='設定'!$B$6)</x:f>
        <x:v>0</x:v>
      </x:c>
      <x:c r="Y1314" s="50" t="b">
        <x:f>AND(COUNT(G1314:K1314)=5,P1314&gt;='設定'!$B$7)</x:f>
        <x:v>0</x:v>
      </x:c>
      <x:c r="Z1314" s="50" t="b">
        <x:f>AND(ISNUMBER(R1314),R1314&gt;='設定'!$B$8)</x:f>
        <x:v>1</x:v>
      </x:c>
      <x:c r="AA1314" s="50" t="b">
        <x:f>AND(ISNUMBER(S1314),S1314&gt;=DATE(YEAR('設定'!$B$10)-'設定'!$B$9,MONTH('設定'!$B$10),DAY('設定'!$B$10)))</x:f>
        <x:v>0</x:v>
      </x:c>
      <x:c r="AB1314" s="55" t="b">
        <x:v>0</x:v>
      </x:c>
      <x:c r="AC1314" s="55" t="b">
        <x:v>0</x:v>
      </x:c>
      <x:c r="AD1314" s="50" t="n">
        <x:f>IF(X1314,1,0)+IF(Z1314,1,0)+IF(AA1314,1,0)+IF(AB1314,1,0)</x:f>
        <x:v>1</x:v>
      </x:c>
      <x:c r="AE1314" s="50" t="n">
        <x:f>IF(Y1314,1,0)+IF(Z1314,1,0)+IF(AA1314,1,0)+IF(AB1314,1,0)</x:f>
        <x:v>1</x:v>
      </x:c>
      <x:c r="AF1314" s="50" t="n">
        <x:f>IF(Y1314,1,0)+IF(Z1314,1,0)+IF(AA1314,1,0)+IF(AC1314,1,0)</x:f>
        <x:v>1</x:v>
      </x:c>
      <x:c r="AG1314" s="53" t="n">
        <x:v>44348</x:v>
      </x:c>
      <x:c r="AH1314" s="50" t="str">
        <x:v>S100XN1B</x:v>
      </x:c>
      <x:c r="AI1314" s="50" t="str">
        <x:v>NetSalesSummaryOfBusinessResults</x:v>
      </x:c>
      <x:c r="AJ1314" s="50" t="str">
        <x:v>OperatingIncome</x:v>
      </x:c>
      <x:c r="AK1314" s="53" t="n">
        <x:v>45991</x:v>
      </x:c>
      <x:c r="AL1314" s="50" t="str">
        <x:v>365/365/365/366/365</x:v>
      </x:c>
      <x:c r="AM1314" s="51" t="n">
        <x:v>5921200</x:v>
      </x:c>
      <x:c r="AN1314" s="51" t="n">
        <x:v>1051</x:v>
      </x:c>
      <x:c r="AO1314" s="51" t="n">
        <x:f>IFERROR(AM1314*AN1314,"")</x:f>
        <x:v>6223181200</x:v>
      </x:c>
      <x:c r="AP1314" s="56" t="n">
        <x:f>IFERROR(AO1314/(K1314*1000000),"")</x:f>
        <x:v>1.2620469346922403</x:v>
      </x:c>
      <x:c r="AQ1314" s="57" t="n">
        <x:v>1035690</x:v>
      </x:c>
      <x:c r="AR1314" s="52" t="n">
        <x:v>0.2146512821509528</x:v>
      </x:c>
      <x:c r="AS1314" s="52" t="n">
        <x:v>-0.2378378378378377</x:v>
      </x:c>
      <x:c r="AT1314" s="55" t="b">
        <x:v>0</x:v>
      </x:c>
      <x:c r="AU1314" s="50" t="str">
        <x:v>low_liquidity</x:v>
      </x:c>
      <x:c r="AV1314" s="58" t="n">
        <x:v>0.0352426500289314</x:v>
      </x:c>
      <x:c r="AW1314" s="50" t="n">
        <x:v>1613</x:v>
      </x:c>
      <x:c r="AX1314" s="50" t="str">
        <x:v>Discovery</x:v>
      </x:c>
      <x:c r="AY1314" s="50" t="str">
        <x:v>既存適格性フィルター不通過: low_liquidity / 60日平均売買代金2,000万円未満</x:v>
      </x:c>
      <x:c r="AZ1314" s="59" t="str">
        <x:v>2026-02-25 10:45</x:v>
      </x:c>
      <x:c r="BA1314" s="53" t="n">
        <x:v>23012</x:v>
      </x:c>
      <x:c r="BB1314" s="50"/>
      <x:c r="BC1314" s="50"/>
      <x:c r="BD1314" s="50"/>
    </x:row>
    <x:row r="1315">
      <x:c r="A1315" s="50" t="n">
        <x:v>1314</x:v>
      </x:c>
      <x:c r="B1315" s="50" t="str">
        <x:v>4829</x:v>
      </x:c>
      <x:c r="C1315" s="50" t="str">
        <x:v>4829.T</x:v>
      </x:c>
      <x:c r="D1315" s="50" t="str">
        <x:v>Nihon Enterprise Co.,Ltd.</x:v>
      </x:c>
      <x:c r="E1315" s="50" t="str">
        <x:v>Standard Market(Domestic)</x:v>
      </x:c>
      <x:c r="F1315" s="50" t="str">
        <x:v>Information &amp; Communication</x:v>
      </x:c>
      <x:c r="G1315" s="51" t="n">
        <x:v>4346.995</x:v>
      </x:c>
      <x:c r="H1315" s="51" t="n">
        <x:v>4019.481</x:v>
      </x:c>
      <x:c r="I1315" s="51" t="n">
        <x:v>4210.102</x:v>
      </x:c>
      <x:c r="J1315" s="51" t="n">
        <x:v>4696.35</x:v>
      </x:c>
      <x:c r="K1315" s="51" t="n">
        <x:v>4442.255</x:v>
      </x:c>
      <x:c r="L1315" s="52" t="n">
        <x:f>IFERROR(H1315/G1315-1,"")</x:f>
        <x:v>-0.0753426217421459</x:v>
      </x:c>
      <x:c r="M1315" s="52" t="n">
        <x:f>IFERROR(I1315/H1315-1,"")</x:f>
        <x:v>0.04742428189111969</x:v>
      </x:c>
      <x:c r="N1315" s="52" t="n">
        <x:f>IFERROR(J1315/I1315-1,"")</x:f>
        <x:v>0.11549553906294929</x:v>
      </x:c>
      <x:c r="O1315" s="52" t="n">
        <x:f>IFERROR(K1315/J1315-1,"")</x:f>
        <x:v>-0.05410478350208148</x:v>
      </x:c>
      <x:c r="P1315" s="52" t="n">
        <x:f>IFERROR((K1315/G1315)^(1/4)-1,"")</x:f>
        <x:v>0.005434043296018265</x:v>
      </x:c>
      <x:c r="Q1315" s="51" t="n">
        <x:v>67.815</x:v>
      </x:c>
      <x:c r="R1315" s="52" t="n">
        <x:f>IFERROR(Q1315/K1315,"")</x:f>
        <x:v>0.015265895361702558</x:v>
      </x:c>
      <x:c r="S1315" s="53" t="n">
        <x:v>36923</x:v>
      </x:c>
      <x:c r="T1315" s="50" t="str">
        <x:v>EDINET_company_history</x:v>
      </x:c>
      <x:c r="U1315" s="50" t="str">
        <x:v>植田 勝典</x:v>
      </x:c>
      <x:c r="V1315" s="54" t="n">
        <x:v>0.2888</x:v>
      </x:c>
      <x:c r="W1315" s="50" t="str">
        <x:v>植田 勝典 / 杉山 浩一</x:v>
      </x:c>
      <x:c r="X1315" s="50" t="b">
        <x:f>AND(COUNT(L1315:O1315)=4,L1315&gt;='設定'!$B$6,M1315&gt;='設定'!$B$6,N1315&gt;='設定'!$B$6,O1315&gt;='設定'!$B$6)</x:f>
        <x:v>0</x:v>
      </x:c>
      <x:c r="Y1315" s="50" t="b">
        <x:f>AND(COUNT(G1315:K1315)=5,P1315&gt;='設定'!$B$7)</x:f>
        <x:v>0</x:v>
      </x:c>
      <x:c r="Z1315" s="50" t="b">
        <x:f>AND(ISNUMBER(R1315),R1315&gt;='設定'!$B$8)</x:f>
        <x:v>0</x:v>
      </x:c>
      <x:c r="AA1315" s="50" t="b">
        <x:f>AND(ISNUMBER(S1315),S1315&gt;=DATE(YEAR('設定'!$B$10)-'設定'!$B$9,MONTH('設定'!$B$10),DAY('設定'!$B$10)))</x:f>
        <x:v>0</x:v>
      </x:c>
      <x:c r="AB1315" s="55" t="b">
        <x:v>1</x:v>
      </x:c>
      <x:c r="AC1315" s="55" t="b">
        <x:v>1</x:v>
      </x:c>
      <x:c r="AD1315" s="50" t="n">
        <x:f>IF(X1315,1,0)+IF(Z1315,1,0)+IF(AA1315,1,0)+IF(AB1315,1,0)</x:f>
        <x:v>1</x:v>
      </x:c>
      <x:c r="AE1315" s="50" t="n">
        <x:f>IF(Y1315,1,0)+IF(Z1315,1,0)+IF(AA1315,1,0)+IF(AB1315,1,0)</x:f>
        <x:v>1</x:v>
      </x:c>
      <x:c r="AF1315" s="50" t="n">
        <x:f>IF(Y1315,1,0)+IF(Z1315,1,0)+IF(AA1315,1,0)+IF(AC1315,1,0)</x:f>
        <x:v>1</x:v>
      </x:c>
      <x:c r="AG1315" s="53" t="n">
        <x:v>44348</x:v>
      </x:c>
      <x:c r="AH1315" s="50" t="str">
        <x:v>S100WLO4</x:v>
      </x:c>
      <x:c r="AI1315" s="50" t="str">
        <x:v>NetSalesSummaryOfBusinessResults</x:v>
      </x:c>
      <x:c r="AJ1315" s="50" t="str">
        <x:v>OperatingIncome</x:v>
      </x:c>
      <x:c r="AK1315" s="53" t="n">
        <x:v>45808</x:v>
      </x:c>
      <x:c r="AL1315" s="50" t="str">
        <x:v>365/365/365/366/365</x:v>
      </x:c>
      <x:c r="AM1315" s="51" t="n">
        <x:v>38534900</x:v>
      </x:c>
      <x:c r="AN1315" s="51" t="n">
        <x:v>104</x:v>
      </x:c>
      <x:c r="AO1315" s="51" t="n">
        <x:f>IFERROR(AM1315*AN1315,"")</x:f>
        <x:v>4007629600</x:v>
      </x:c>
      <x:c r="AP1315" s="56" t="n">
        <x:f>IFERROR(AO1315/(K1315*1000000),"")</x:f>
        <x:v>0.9021610871055353</x:v>
      </x:c>
      <x:c r="AQ1315" s="57" t="n">
        <x:v>38990518.333333336</x:v>
      </x:c>
      <x:c r="AR1315" s="52" t="n">
        <x:v>0.3119024286315189</x:v>
      </x:c>
      <x:c r="AS1315" s="52" t="n">
        <x:v>-0.5314805540748342</x:v>
      </x:c>
      <x:c r="AT1315" s="55" t="b">
        <x:v>1</x:v>
      </x:c>
      <x:c r="AU1315" s="50"/>
      <x:c r="AV1315" s="58" t="n">
        <x:v>0.0269841187961289</x:v>
      </x:c>
      <x:c r="AW1315" s="50" t="n">
        <x:v>1676</x:v>
      </x:c>
      <x:c r="AX1315" s="50" t="str">
        <x:v>Discovery</x:v>
      </x:c>
      <x:c r="AY1315" s="50" t="str">
        <x:v>目立つ機械的警告なし（定性確認は別途必要）</x:v>
      </x:c>
      <x:c r="AZ1315" s="59" t="str">
        <x:v>2025-08-27 16:21</x:v>
      </x:c>
      <x:c r="BA1315" s="53" t="n">
        <x:v>36923</x:v>
      </x:c>
      <x:c r="BB1315" s="50" t="str">
        <x:v>植田 勝典</x:v>
      </x:c>
      <x:c r="BC1315" s="50"/>
      <x:c r="BD1315" s="50"/>
    </x:row>
    <x:row r="1316">
      <x:c r="A1316" s="50" t="n">
        <x:v>1315</x:v>
      </x:c>
      <x:c r="B1316" s="50" t="str">
        <x:v>9632</x:v>
      </x:c>
      <x:c r="C1316" s="50" t="str">
        <x:v>9632.T</x:v>
      </x:c>
      <x:c r="D1316" s="50" t="str">
        <x:v>Subaru Enterprise Co.,Ltd.</x:v>
      </x:c>
      <x:c r="E1316" s="50" t="str">
        <x:v>Standard Market(Domestic)</x:v>
      </x:c>
      <x:c r="F1316" s="50" t="str">
        <x:v>Services</x:v>
      </x:c>
      <x:c r="G1316" s="51" t="n">
        <x:v>28977.078</x:v>
      </x:c>
      <x:c r="H1316" s="51" t="n">
        <x:v>28907.691</x:v>
      </x:c>
      <x:c r="I1316" s="51" t="n">
        <x:v>29245.53</x:v>
      </x:c>
      <x:c r="J1316" s="51" t="n">
        <x:v>30274.035</x:v>
      </x:c>
      <x:c r="K1316" s="51" t="n">
        <x:v>29611.297</x:v>
      </x:c>
      <x:c r="L1316" s="52" t="n">
        <x:f>IFERROR(H1316/G1316-1,"")</x:f>
        <x:v>-0.0023945478560675193</x:v>
      </x:c>
      <x:c r="M1316" s="52" t="n">
        <x:f>IFERROR(I1316/H1316-1,"")</x:f>
        <x:v>0.011686820645758322</x:v>
      </x:c>
      <x:c r="N1316" s="52" t="n">
        <x:f>IFERROR(J1316/I1316-1,"")</x:f>
        <x:v>0.03516793848495836</x:v>
      </x:c>
      <x:c r="O1316" s="52" t="n">
        <x:f>IFERROR(K1316/J1316-1,"")</x:f>
        <x:v>-0.021891300581504902</x:v>
      </x:c>
      <x:c r="P1316" s="52" t="n">
        <x:f>IFERROR((K1316/G1316)^(1/4)-1,"")</x:f>
        <x:v>0.005427385248650829</x:v>
      </x:c>
      <x:c r="Q1316" s="51" t="n">
        <x:v>4863.656</x:v>
      </x:c>
      <x:c r="R1316" s="52" t="n">
        <x:f>IFERROR(Q1316/K1316,"")</x:f>
        <x:v>0.1642500157963361</x:v>
      </x:c>
      <x:c r="S1316" s="53" t="n">
        <x:v>18019</x:v>
      </x:c>
      <x:c r="T1316" s="50" t="str">
        <x:v>EDINET_company_history</x:v>
      </x:c>
      <x:c r="U1316" s="50" t="str">
        <x:v>東宝株式会社</x:v>
      </x:c>
      <x:c r="V1316" s="54" t="n">
        <x:v>0.5274</x:v>
      </x:c>
      <x:c r="W1316" s="50" t="str">
        <x:v>小林 憲治 / 永田 泉治</x:v>
      </x:c>
      <x:c r="X1316" s="50" t="b">
        <x:f>AND(COUNT(L1316:O1316)=4,L1316&gt;='設定'!$B$6,M1316&gt;='設定'!$B$6,N1316&gt;='設定'!$B$6,O1316&gt;='設定'!$B$6)</x:f>
        <x:v>0</x:v>
      </x:c>
      <x:c r="Y1316" s="50" t="b">
        <x:f>AND(COUNT(G1316:K1316)=5,P1316&gt;='設定'!$B$7)</x:f>
        <x:v>0</x:v>
      </x:c>
      <x:c r="Z1316" s="50" t="b">
        <x:f>AND(ISNUMBER(R1316),R1316&gt;='設定'!$B$8)</x:f>
        <x:v>1</x:v>
      </x:c>
      <x:c r="AA1316" s="50" t="b">
        <x:f>AND(ISNUMBER(S1316),S1316&gt;=DATE(YEAR('設定'!$B$10)-'設定'!$B$9,MONTH('設定'!$B$10),DAY('設定'!$B$10)))</x:f>
        <x:v>0</x:v>
      </x:c>
      <x:c r="AB1316" s="55" t="b">
        <x:v>0</x:v>
      </x:c>
      <x:c r="AC1316" s="55" t="b">
        <x:v>0</x:v>
      </x:c>
      <x:c r="AD1316" s="50" t="n">
        <x:f>IF(X1316,1,0)+IF(Z1316,1,0)+IF(AA1316,1,0)+IF(AB1316,1,0)</x:f>
        <x:v>1</x:v>
      </x:c>
      <x:c r="AE1316" s="50" t="n">
        <x:f>IF(Y1316,1,0)+IF(Z1316,1,0)+IF(AA1316,1,0)+IF(AB1316,1,0)</x:f>
        <x:v>1</x:v>
      </x:c>
      <x:c r="AF1316" s="50" t="n">
        <x:f>IF(Y1316,1,0)+IF(Z1316,1,0)+IF(AA1316,1,0)+IF(AC1316,1,0)</x:f>
        <x:v>1</x:v>
      </x:c>
      <x:c r="AG1316" s="53" t="n">
        <x:v>44348</x:v>
      </x:c>
      <x:c r="AH1316" s="50" t="str">
        <x:v>S100Y0Y3</x:v>
      </x:c>
      <x:c r="AI1316" s="50" t="str">
        <x:v>NetSalesSummaryOfBusinessResults</x:v>
      </x:c>
      <x:c r="AJ1316" s="50" t="str">
        <x:v>OperatingIncome</x:v>
      </x:c>
      <x:c r="AK1316" s="53" t="n">
        <x:v>46053</x:v>
      </x:c>
      <x:c r="AL1316" s="50" t="str">
        <x:v>365/365/365/366/365</x:v>
      </x:c>
      <x:c r="AM1316" s="51" t="n">
        <x:v>12904700</x:v>
      </x:c>
      <x:c r="AN1316" s="51" t="n">
        <x:v>3680</x:v>
      </x:c>
      <x:c r="AO1316" s="51" t="n">
        <x:f>IFERROR(AM1316*AN1316,"")</x:f>
        <x:v>47489296000</x:v>
      </x:c>
      <x:c r="AP1316" s="56" t="n">
        <x:f>IFERROR(AO1316/(K1316*1000000),"")</x:f>
        <x:v>1.6037560259518522</x:v>
      </x:c>
      <x:c r="AQ1316" s="57" t="n">
        <x:v>65757325</x:v>
      </x:c>
      <x:c r="AR1316" s="52" t="n">
        <x:v>0.2617576389503736</x:v>
      </x:c>
      <x:c r="AS1316" s="52" t="n">
        <x:v>-0.2555247997321963</x:v>
      </x:c>
      <x:c r="AT1316" s="55" t="b">
        <x:v>1</x:v>
      </x:c>
      <x:c r="AU1316" s="50"/>
      <x:c r="AV1316" s="58" t="n">
        <x:v>0.1812893239033577</x:v>
      </x:c>
      <x:c r="AW1316" s="50" t="n">
        <x:v>804</x:v>
      </x:c>
      <x:c r="AX1316" s="50" t="str">
        <x:v>Core Moat</x:v>
      </x:c>
      <x:c r="AY1316" s="50" t="str">
        <x:v>目立つ機械的警告なし（定性確認は別途必要）</x:v>
      </x:c>
      <x:c r="AZ1316" s="59" t="str">
        <x:v>2026-04-27 10:59</x:v>
      </x:c>
      <x:c r="BA1316" s="53" t="n">
        <x:v>18019</x:v>
      </x:c>
      <x:c r="BB1316" s="50"/>
      <x:c r="BC1316" s="50"/>
      <x:c r="BD1316" s="50" t="str">
        <x:v>TOPIX Small 2</x:v>
      </x:c>
    </x:row>
    <x:row r="1317">
      <x:c r="A1317" s="50" t="n">
        <x:v>1316</x:v>
      </x:c>
      <x:c r="B1317" s="50" t="str">
        <x:v>3302</x:v>
      </x:c>
      <x:c r="C1317" s="50" t="str">
        <x:v>3302.T</x:v>
      </x:c>
      <x:c r="D1317" s="50" t="str">
        <x:v>TEIKOKU SEN-I Co.,Ltd.</x:v>
      </x:c>
      <x:c r="E1317" s="50" t="str">
        <x:v>Prime Market (Domestic)</x:v>
      </x:c>
      <x:c r="F1317" s="50" t="str">
        <x:v>Textiles and Apparels</x:v>
      </x:c>
      <x:c r="G1317" s="51" t="n">
        <x:v>32993.215</x:v>
      </x:c>
      <x:c r="H1317" s="51" t="n">
        <x:v>29904.658</x:v>
      </x:c>
      <x:c r="I1317" s="51" t="n">
        <x:v>28032.714</x:v>
      </x:c>
      <x:c r="J1317" s="51" t="n">
        <x:v>31481.564</x:v>
      </x:c>
      <x:c r="K1317" s="51" t="n">
        <x:v>33639.887</x:v>
      </x:c>
      <x:c r="L1317" s="52" t="n">
        <x:f>IFERROR(H1317/G1317-1,"")</x:f>
        <x:v>-0.09361188353423566</x:v>
      </x:c>
      <x:c r="M1317" s="52" t="n">
        <x:f>IFERROR(I1317/H1317-1,"")</x:f>
        <x:v>-0.06259707099810341</x:v>
      </x:c>
      <x:c r="N1317" s="52" t="n">
        <x:f>IFERROR(J1317/I1317-1,"")</x:f>
        <x:v>0.12302947192341063</x:v>
      </x:c>
      <x:c r="O1317" s="52" t="n">
        <x:f>IFERROR(K1317/J1317-1,"")</x:f>
        <x:v>0.06855831559067416</x:v>
      </x:c>
      <x:c r="P1317" s="52" t="n">
        <x:f>IFERROR((K1317/G1317)^(1/4)-1,"")</x:f>
        <x:v>0.004864428537674659</x:v>
      </x:c>
      <x:c r="Q1317" s="51" t="n">
        <x:v>4055.474</x:v>
      </x:c>
      <x:c r="R1317" s="52" t="n">
        <x:f>IFERROR(Q1317/K1317,"")</x:f>
        <x:v>0.12055551791835685</x:v>
      </x:c>
      <x:c r="S1317" s="53" t="n">
        <x:v>18507</x:v>
      </x:c>
      <x:c r="T1317" s="50" t="str">
        <x:v>EDINET_company_history</x:v>
      </x:c>
      <x:c r="U1317" s="50" t="str">
        <x:v>日本マスタートラスト信託銀行株式会社(信託口)</x:v>
      </x:c>
      <x:c r="V1317" s="54" t="n">
        <x:v>0.1026</x:v>
      </x:c>
      <x:c r="W1317" s="50" t="str">
        <x:v>白岩 強 / 桝谷 徹 / 岡村 建</x:v>
      </x:c>
      <x:c r="X1317" s="50" t="b">
        <x:f>AND(COUNT(L1317:O1317)=4,L1317&gt;='設定'!$B$6,M1317&gt;='設定'!$B$6,N1317&gt;='設定'!$B$6,O1317&gt;='設定'!$B$6)</x:f>
        <x:v>0</x:v>
      </x:c>
      <x:c r="Y1317" s="50" t="b">
        <x:f>AND(COUNT(G1317:K1317)=5,P1317&gt;='設定'!$B$7)</x:f>
        <x:v>0</x:v>
      </x:c>
      <x:c r="Z1317" s="50" t="b">
        <x:f>AND(ISNUMBER(R1317),R1317&gt;='設定'!$B$8)</x:f>
        <x:v>1</x:v>
      </x:c>
      <x:c r="AA1317" s="50" t="b">
        <x:f>AND(ISNUMBER(S1317),S1317&gt;=DATE(YEAR('設定'!$B$10)-'設定'!$B$9,MONTH('設定'!$B$10),DAY('設定'!$B$10)))</x:f>
        <x:v>0</x:v>
      </x:c>
      <x:c r="AB1317" s="55" t="b">
        <x:v>0</x:v>
      </x:c>
      <x:c r="AC1317" s="55" t="b">
        <x:v>0</x:v>
      </x:c>
      <x:c r="AD1317" s="50" t="n">
        <x:f>IF(X1317,1,0)+IF(Z1317,1,0)+IF(AA1317,1,0)+IF(AB1317,1,0)</x:f>
        <x:v>1</x:v>
      </x:c>
      <x:c r="AE1317" s="50" t="n">
        <x:f>IF(Y1317,1,0)+IF(Z1317,1,0)+IF(AA1317,1,0)+IF(AB1317,1,0)</x:f>
        <x:v>1</x:v>
      </x:c>
      <x:c r="AF1317" s="50" t="n">
        <x:f>IF(Y1317,1,0)+IF(Z1317,1,0)+IF(AA1317,1,0)+IF(AC1317,1,0)</x:f>
        <x:v>1</x:v>
      </x:c>
      <x:c r="AG1317" s="53" t="n">
        <x:v>44348</x:v>
      </x:c>
      <x:c r="AH1317" s="50" t="str">
        <x:v>S100XQYR</x:v>
      </x:c>
      <x:c r="AI1317" s="50" t="str">
        <x:v>NetSalesSummaryOfBusinessResults</x:v>
      </x:c>
      <x:c r="AJ1317" s="50" t="str">
        <x:v>OperatingIncome</x:v>
      </x:c>
      <x:c r="AK1317" s="53" t="n">
        <x:v>46022</x:v>
      </x:c>
      <x:c r="AL1317" s="50" t="str">
        <x:v>365/365/365/366/365</x:v>
      </x:c>
      <x:c r="AM1317" s="51" t="n">
        <x:v>26163500</x:v>
      </x:c>
      <x:c r="AN1317" s="51" t="n">
        <x:v>3355</x:v>
      </x:c>
      <x:c r="AO1317" s="51" t="n">
        <x:f>IFERROR(AM1317*AN1317,"")</x:f>
        <x:v>87778542500</x:v>
      </x:c>
      <x:c r="AP1317" s="56" t="n">
        <x:f>IFERROR(AO1317/(K1317*1000000),"")</x:f>
        <x:v>2.6093590177636443</x:v>
      </x:c>
      <x:c r="AQ1317" s="57" t="n">
        <x:v>141838696.66666666</x:v>
      </x:c>
      <x:c r="AR1317" s="52" t="n">
        <x:v>0.2731506397874808</x:v>
      </x:c>
      <x:c r="AS1317" s="52" t="n">
        <x:v>-0.3968117097570646</x:v>
      </x:c>
      <x:c r="AT1317" s="55" t="b">
        <x:v>1</x:v>
      </x:c>
      <x:c r="AU1317" s="50"/>
      <x:c r="AV1317" s="58" t="n">
        <x:v>-0.0188621430139511</x:v>
      </x:c>
      <x:c r="AW1317" s="50" t="n">
        <x:v>2032</x:v>
      </x:c>
      <x:c r="AX1317" s="50" t="str">
        <x:v>Core Moat</x:v>
      </x:c>
      <x:c r="AY1317" s="50" t="str">
        <x:v>目立つ機械的警告なし（定性確認は別途必要）</x:v>
      </x:c>
      <x:c r="AZ1317" s="59" t="str">
        <x:v>2026-03-17 09:57</x:v>
      </x:c>
      <x:c r="BA1317" s="53" t="n">
        <x:v>18507</x:v>
      </x:c>
      <x:c r="BB1317" s="50"/>
      <x:c r="BC1317" s="50"/>
      <x:c r="BD1317" s="50" t="str">
        <x:v>TOPIX Small 2</x:v>
      </x:c>
    </x:row>
    <x:row r="1318">
      <x:c r="A1318" s="50" t="n">
        <x:v>1317</x:v>
      </x:c>
      <x:c r="B1318" s="50" t="str">
        <x:v>6785</x:v>
      </x:c>
      <x:c r="C1318" s="50" t="str">
        <x:v>6785.T</x:v>
      </x:c>
      <x:c r="D1318" s="50" t="str">
        <x:v>SUZUKI CO.,LTD.</x:v>
      </x:c>
      <x:c r="E1318" s="50" t="str">
        <x:v>Prime Market (Domestic)</x:v>
      </x:c>
      <x:c r="F1318" s="50" t="str">
        <x:v>Electric Appliances</x:v>
      </x:c>
      <x:c r="G1318" s="51" t="n">
        <x:v>32708.577</x:v>
      </x:c>
      <x:c r="H1318" s="51" t="n">
        <x:v>26085.514</x:v>
      </x:c>
      <x:c r="I1318" s="51" t="n">
        <x:v>26374.322</x:v>
      </x:c>
      <x:c r="J1318" s="51" t="n">
        <x:v>27726.161</x:v>
      </x:c>
      <x:c r="K1318" s="51" t="n">
        <x:v>33322.765</x:v>
      </x:c>
      <x:c r="L1318" s="52" t="n">
        <x:f>IFERROR(H1318/G1318-1,"")</x:f>
        <x:v>-0.20248704185449584</x:v>
      </x:c>
      <x:c r="M1318" s="52" t="n">
        <x:f>IFERROR(I1318/H1318-1,"")</x:f>
        <x:v>0.011071585555109342</x:v>
      </x:c>
      <x:c r="N1318" s="52" t="n">
        <x:f>IFERROR(J1318/I1318-1,"")</x:f>
        <x:v>0.051255876833535385</x:v>
      </x:c>
      <x:c r="O1318" s="52" t="n">
        <x:f>IFERROR(K1318/J1318-1,"")</x:f>
        <x:v>0.20185282773190272</x:v>
      </x:c>
      <x:c r="P1318" s="52" t="n">
        <x:f>IFERROR((K1318/G1318)^(1/4)-1,"")</x:f>
        <x:v>0.004661697049072933</x:v>
      </x:c>
      <x:c r="Q1318" s="51" t="n">
        <x:v>4292.614</x:v>
      </x:c>
      <x:c r="R1318" s="52" t="n">
        <x:f>IFERROR(Q1318/K1318,"")</x:f>
        <x:v>0.1288192621470637</x:v>
      </x:c>
      <x:c r="S1318" s="53" t="n">
        <x:v>38322</x:v>
      </x:c>
      <x:c r="T1318" s="50" t="str">
        <x:v>EDINET_company_history</x:v>
      </x:c>
      <x:c r="U1318" s="50" t="str">
        <x:v>株式会社クリンゲル</x:v>
      </x:c>
      <x:c r="V1318" s="54" t="n">
        <x:v>0.1583</x:v>
      </x:c>
      <x:c r="W1318" s="50" t="str">
        <x:v>鈴木 教義</x:v>
      </x:c>
      <x:c r="X1318" s="50" t="b">
        <x:f>AND(COUNT(L1318:O1318)=4,L1318&gt;='設定'!$B$6,M1318&gt;='設定'!$B$6,N1318&gt;='設定'!$B$6,O1318&gt;='設定'!$B$6)</x:f>
        <x:v>0</x:v>
      </x:c>
      <x:c r="Y1318" s="50" t="b">
        <x:f>AND(COUNT(G1318:K1318)=5,P1318&gt;='設定'!$B$7)</x:f>
        <x:v>0</x:v>
      </x:c>
      <x:c r="Z1318" s="50" t="b">
        <x:f>AND(ISNUMBER(R1318),R1318&gt;='設定'!$B$8)</x:f>
        <x:v>1</x:v>
      </x:c>
      <x:c r="AA1318" s="50" t="b">
        <x:f>AND(ISNUMBER(S1318),S1318&gt;=DATE(YEAR('設定'!$B$10)-'設定'!$B$9,MONTH('設定'!$B$10),DAY('設定'!$B$10)))</x:f>
        <x:v>0</x:v>
      </x:c>
      <x:c r="AB1318" s="55" t="b">
        <x:v>0</x:v>
      </x:c>
      <x:c r="AC1318" s="55" t="b">
        <x:v>0</x:v>
      </x:c>
      <x:c r="AD1318" s="50" t="n">
        <x:f>IF(X1318,1,0)+IF(Z1318,1,0)+IF(AA1318,1,0)+IF(AB1318,1,0)</x:f>
        <x:v>1</x:v>
      </x:c>
      <x:c r="AE1318" s="50" t="n">
        <x:f>IF(Y1318,1,0)+IF(Z1318,1,0)+IF(AA1318,1,0)+IF(AB1318,1,0)</x:f>
        <x:v>1</x:v>
      </x:c>
      <x:c r="AF1318" s="50" t="n">
        <x:f>IF(Y1318,1,0)+IF(Z1318,1,0)+IF(AA1318,1,0)+IF(AC1318,1,0)</x:f>
        <x:v>1</x:v>
      </x:c>
      <x:c r="AG1318" s="53" t="n">
        <x:v>44348</x:v>
      </x:c>
      <x:c r="AH1318" s="50" t="str">
        <x:v>S100WQD6</x:v>
      </x:c>
      <x:c r="AI1318" s="50" t="str">
        <x:v>NetSalesSummaryOfBusinessResults</x:v>
      </x:c>
      <x:c r="AJ1318" s="50" t="str">
        <x:v>OperatingIncome</x:v>
      </x:c>
      <x:c r="AK1318" s="53" t="n">
        <x:v>45838</x:v>
      </x:c>
      <x:c r="AL1318" s="50" t="str">
        <x:v>365/365/365/366/365</x:v>
      </x:c>
      <x:c r="AM1318" s="51" t="n">
        <x:v>14352900</x:v>
      </x:c>
      <x:c r="AN1318" s="51" t="n">
        <x:v>3420</x:v>
      </x:c>
      <x:c r="AO1318" s="51" t="n">
        <x:f>IFERROR(AM1318*AN1318,"")</x:f>
        <x:v>49086918000</x:v>
      </x:c>
      <x:c r="AP1318" s="56" t="n">
        <x:f>IFERROR(AO1318/(K1318*1000000),"")</x:f>
        <x:v>1.4730745782950485</x:v>
      </x:c>
      <x:c r="AQ1318" s="57" t="n">
        <x:v>185626705</x:v>
      </x:c>
      <x:c r="AR1318" s="52" t="n">
        <x:v>0.347977358122297</x:v>
      </x:c>
      <x:c r="AS1318" s="52" t="n">
        <x:v>-0.3308389140761498</x:v>
      </x:c>
      <x:c r="AT1318" s="55" t="b">
        <x:v>1</x:v>
      </x:c>
      <x:c r="AU1318" s="50"/>
      <x:c r="AV1318" s="58" t="n">
        <x:v>0.5519952641446723</x:v>
      </x:c>
      <x:c r="AW1318" s="50" t="n">
        <x:v>53</x:v>
      </x:c>
      <x:c r="AX1318" s="50" t="str">
        <x:v>Future Moat</x:v>
      </x:c>
      <x:c r="AY1318" s="50" t="str">
        <x:v>目立つ機械的警告なし（定性確認は別途必要）</x:v>
      </x:c>
      <x:c r="AZ1318" s="59" t="str">
        <x:v>2025-09-25 12:23</x:v>
      </x:c>
      <x:c r="BA1318" s="53" t="n">
        <x:v>38322</x:v>
      </x:c>
      <x:c r="BB1318" s="50"/>
      <x:c r="BC1318" s="50"/>
      <x:c r="BD1318" s="50" t="str">
        <x:v>TOPIX Small 2</x:v>
      </x:c>
    </x:row>
    <x:row r="1319">
      <x:c r="A1319" s="50" t="n">
        <x:v>1318</x:v>
      </x:c>
      <x:c r="B1319" s="50" t="str">
        <x:v>8860</x:v>
      </x:c>
      <x:c r="C1319" s="50" t="str">
        <x:v>8860.T</x:v>
      </x:c>
      <x:c r="D1319" s="50" t="str">
        <x:v>FUJI CORPORATION LIMITED</x:v>
      </x:c>
      <x:c r="E1319" s="50" t="str">
        <x:v>Prime Market (Domestic)</x:v>
      </x:c>
      <x:c r="F1319" s="50" t="str">
        <x:v>Real Estate</x:v>
      </x:c>
      <x:c r="G1319" s="51" t="n">
        <x:v>121719.539</x:v>
      </x:c>
      <x:c r="H1319" s="51" t="n">
        <x:v>118892.135</x:v>
      </x:c>
      <x:c r="I1319" s="51" t="n">
        <x:v>114669.691</x:v>
      </x:c>
      <x:c r="J1319" s="51" t="n">
        <x:v>120388.755</x:v>
      </x:c>
      <x:c r="K1319" s="51" t="n">
        <x:v>123927.013</x:v>
      </x:c>
      <x:c r="L1319" s="52" t="n">
        <x:f>IFERROR(H1319/G1319-1,"")</x:f>
        <x:v>-0.02322884249504109</x:v>
      </x:c>
      <x:c r="M1319" s="52" t="n">
        <x:f>IFERROR(I1319/H1319-1,"")</x:f>
        <x:v>-0.03551491442221966</x:v>
      </x:c>
      <x:c r="N1319" s="52" t="n">
        <x:f>IFERROR(J1319/I1319-1,"")</x:f>
        <x:v>0.04987424270638341</x:v>
      </x:c>
      <x:c r="O1319" s="52" t="n">
        <x:f>IFERROR(K1319/J1319-1,"")</x:f>
        <x:v>0.02939026988027238</x:v>
      </x:c>
      <x:c r="P1319" s="52" t="n">
        <x:f>IFERROR((K1319/G1319)^(1/4)-1,"")</x:f>
        <x:v>0.004503422522751599</x:v>
      </x:c>
      <x:c r="Q1319" s="51" t="n">
        <x:v>7894.203</x:v>
      </x:c>
      <x:c r="R1319" s="52" t="n">
        <x:f>IFERROR(Q1319/K1319,"")</x:f>
        <x:v>0.06370042179585172</x:v>
      </x:c>
      <x:c r="S1319" s="53" t="n">
        <x:v>33208</x:v>
      </x:c>
      <x:c r="T1319" s="50" t="str">
        <x:v>EDINET_company_history</x:v>
      </x:c>
      <x:c r="U1319" s="50" t="str">
        <x:v>一般社団法人今井光郎文化道徳歴史教育 研究会</x:v>
      </x:c>
      <x:c r="V1319" s="54" t="n">
        <x:v>0.167</x:v>
      </x:c>
      <x:c r="W1319" s="50" t="str">
        <x:v>今井 光郎 / 宮脇 宣綱 / 山田 光次郎</x:v>
      </x:c>
      <x:c r="X1319" s="50" t="b">
        <x:f>AND(COUNT(L1319:O1319)=4,L1319&gt;='設定'!$B$6,M1319&gt;='設定'!$B$6,N1319&gt;='設定'!$B$6,O1319&gt;='設定'!$B$6)</x:f>
        <x:v>0</x:v>
      </x:c>
      <x:c r="Y1319" s="50" t="b">
        <x:f>AND(COUNT(G1319:K1319)=5,P1319&gt;='設定'!$B$7)</x:f>
        <x:v>0</x:v>
      </x:c>
      <x:c r="Z1319" s="50" t="b">
        <x:f>AND(ISNUMBER(R1319),R1319&gt;='設定'!$B$8)</x:f>
        <x:v>0</x:v>
      </x:c>
      <x:c r="AA1319" s="50" t="b">
        <x:f>AND(ISNUMBER(S1319),S1319&gt;=DATE(YEAR('設定'!$B$10)-'設定'!$B$9,MONTH('設定'!$B$10),DAY('設定'!$B$10)))</x:f>
        <x:v>0</x:v>
      </x:c>
      <x:c r="AB1319" s="55" t="b">
        <x:v>1</x:v>
      </x:c>
      <x:c r="AC1319" s="55" t="b">
        <x:v>1</x:v>
      </x:c>
      <x:c r="AD1319" s="50" t="n">
        <x:f>IF(X1319,1,0)+IF(Z1319,1,0)+IF(AA1319,1,0)+IF(AB1319,1,0)</x:f>
        <x:v>1</x:v>
      </x:c>
      <x:c r="AE1319" s="50" t="n">
        <x:f>IF(Y1319,1,0)+IF(Z1319,1,0)+IF(AA1319,1,0)+IF(AB1319,1,0)</x:f>
        <x:v>1</x:v>
      </x:c>
      <x:c r="AF1319" s="50" t="n">
        <x:f>IF(Y1319,1,0)+IF(Z1319,1,0)+IF(AA1319,1,0)+IF(AC1319,1,0)</x:f>
        <x:v>1</x:v>
      </x:c>
      <x:c r="AG1319" s="53" t="n">
        <x:v>44348</x:v>
      </x:c>
      <x:c r="AH1319" s="50" t="str">
        <x:v>S100VXSS</x:v>
      </x:c>
      <x:c r="AI1319" s="50" t="str">
        <x:v>NetSalesSummaryOfBusinessResults</x:v>
      </x:c>
      <x:c r="AJ1319" s="50" t="str">
        <x:v>OperatingIncome</x:v>
      </x:c>
      <x:c r="AK1319" s="53" t="n">
        <x:v>45747</x:v>
      </x:c>
      <x:c r="AL1319" s="50" t="str">
        <x:v>365/365/365/366/365</x:v>
      </x:c>
      <x:c r="AM1319" s="51" t="n">
        <x:v>36425612</x:v>
      </x:c>
      <x:c r="AN1319" s="51" t="n">
        <x:v>734</x:v>
      </x:c>
      <x:c r="AO1319" s="51" t="n">
        <x:f>IFERROR(AM1319*AN1319,"")</x:f>
        <x:v>26736399208</x:v>
      </x:c>
      <x:c r="AP1319" s="56" t="n">
        <x:f>IFERROR(AO1319/(K1319*1000000),"")</x:f>
        <x:v>0.2157431100836748</x:v>
      </x:c>
      <x:c r="AQ1319" s="57" t="n">
        <x:v>84990128.33333333</x:v>
      </x:c>
      <x:c r="AR1319" s="52" t="n">
        <x:v>0.2111131047111628</x:v>
      </x:c>
      <x:c r="AS1319" s="52" t="n">
        <x:v>-0.2317766703412979</x:v>
      </x:c>
      <x:c r="AT1319" s="55" t="b">
        <x:v>1</x:v>
      </x:c>
      <x:c r="AU1319" s="50"/>
      <x:c r="AV1319" s="58" t="n">
        <x:v>-0.0217934024320601</x:v>
      </x:c>
      <x:c r="AW1319" s="50" t="n">
        <x:v>2056</x:v>
      </x:c>
      <x:c r="AX1319" s="50" t="str">
        <x:v>Core Moat</x:v>
      </x:c>
      <x:c r="AY1319" s="50" t="str">
        <x:v>目立つ機械的警告なし（定性確認は別途必要）</x:v>
      </x:c>
      <x:c r="AZ1319" s="59" t="str">
        <x:v>2025-06-17 09:50</x:v>
      </x:c>
      <x:c r="BA1319" s="53" t="n">
        <x:v>33208</x:v>
      </x:c>
      <x:c r="BB1319" s="50" t="str">
        <x:v>今井 光郎</x:v>
      </x:c>
      <x:c r="BC1319" s="50"/>
      <x:c r="BD1319" s="50" t="str">
        <x:v>TOPIX Small 2</x:v>
      </x:c>
    </x:row>
    <x:row r="1320">
      <x:c r="A1320" s="50" t="n">
        <x:v>1319</x:v>
      </x:c>
      <x:c r="B1320" s="50" t="str">
        <x:v>4172</x:v>
      </x:c>
      <x:c r="C1320" s="50" t="str">
        <x:v>4172.T</x:v>
      </x:c>
      <x:c r="D1320" s="50" t="str">
        <x:v>Hi-CRATES CO.,LTD.</x:v>
      </x:c>
      <x:c r="E1320" s="50" t="str">
        <x:v>Standard Market(Domestic)</x:v>
      </x:c>
      <x:c r="F1320" s="50" t="str">
        <x:v>Information &amp; Communication</x:v>
      </x:c>
      <x:c r="G1320" s="51" t="n">
        <x:v>2369.643</x:v>
      </x:c>
      <x:c r="H1320" s="51" t="n">
        <x:v>2215.419</x:v>
      </x:c>
      <x:c r="I1320" s="51" t="n">
        <x:v>2041.688</x:v>
      </x:c>
      <x:c r="J1320" s="51" t="n">
        <x:v>2114.068</x:v>
      </x:c>
      <x:c r="K1320" s="51" t="n">
        <x:v>2406.943</x:v>
      </x:c>
      <x:c r="L1320" s="52" t="n">
        <x:f>IFERROR(H1320/G1320-1,"")</x:f>
        <x:v>-0.0650832213966408</x:v>
      </x:c>
      <x:c r="M1320" s="52" t="n">
        <x:f>IFERROR(I1320/H1320-1,"")</x:f>
        <x:v>-0.07841902592692385</x:v>
      </x:c>
      <x:c r="N1320" s="52" t="n">
        <x:f>IFERROR(J1320/I1320-1,"")</x:f>
        <x:v>0.03545105814404548</x:v>
      </x:c>
      <x:c r="O1320" s="52" t="n">
        <x:f>IFERROR(K1320/J1320-1,"")</x:f>
        <x:v>0.1385362249464066</x:v>
      </x:c>
      <x:c r="P1320" s="52" t="n">
        <x:f>IFERROR((K1320/G1320)^(1/4)-1,"")</x:f>
        <x:v>0.003912174328754903</x:v>
      </x:c>
      <x:c r="Q1320" s="51" t="n">
        <x:v>549.606</x:v>
      </x:c>
      <x:c r="R1320" s="52" t="n">
        <x:f>IFERROR(Q1320/K1320,"")</x:f>
        <x:v>0.2283419258370472</x:v>
      </x:c>
      <x:c r="S1320" s="53" t="n">
        <x:v>44348</x:v>
      </x:c>
      <x:c r="T1320" s="50" t="str">
        <x:v>not_identified_before_local_window</x:v>
      </x:c>
      <x:c r="U1320" s="50" t="str">
        <x:v>有限会社エス・イー</x:v>
      </x:c>
      <x:c r="V1320" s="54" t="n">
        <x:v>0.35</x:v>
      </x:c>
      <x:c r="W1320" s="50" t="str">
        <x:v>石井 滋久</x:v>
      </x:c>
      <x:c r="X1320" s="50" t="b">
        <x:f>AND(COUNT(L1320:O1320)=4,L1320&gt;='設定'!$B$6,M1320&gt;='設定'!$B$6,N1320&gt;='設定'!$B$6,O1320&gt;='設定'!$B$6)</x:f>
        <x:v>0</x:v>
      </x:c>
      <x:c r="Y1320" s="50" t="b">
        <x:f>AND(COUNT(G1320:K1320)=5,P1320&gt;='設定'!$B$7)</x:f>
        <x:v>0</x:v>
      </x:c>
      <x:c r="Z1320" s="50" t="b">
        <x:f>AND(ISNUMBER(R1320),R1320&gt;='設定'!$B$8)</x:f>
        <x:v>1</x:v>
      </x:c>
      <x:c r="AA1320" s="50" t="b">
        <x:f>AND(ISNUMBER(S1320),S1320&gt;=DATE(YEAR('設定'!$B$10)-'設定'!$B$9,MONTH('設定'!$B$10),DAY('設定'!$B$10)))</x:f>
        <x:v>0</x:v>
      </x:c>
      <x:c r="AB1320" s="55" t="b">
        <x:v>0</x:v>
      </x:c>
      <x:c r="AC1320" s="55" t="b">
        <x:v>0</x:v>
      </x:c>
      <x:c r="AD1320" s="50" t="n">
        <x:f>IF(X1320,1,0)+IF(Z1320,1,0)+IF(AA1320,1,0)+IF(AB1320,1,0)</x:f>
        <x:v>1</x:v>
      </x:c>
      <x:c r="AE1320" s="50" t="n">
        <x:f>IF(Y1320,1,0)+IF(Z1320,1,0)+IF(AA1320,1,0)+IF(AB1320,1,0)</x:f>
        <x:v>1</x:v>
      </x:c>
      <x:c r="AF1320" s="50" t="n">
        <x:f>IF(Y1320,1,0)+IF(Z1320,1,0)+IF(AA1320,1,0)+IF(AC1320,1,0)</x:f>
        <x:v>1</x:v>
      </x:c>
      <x:c r="AG1320" s="53" t="n">
        <x:v>44348</x:v>
      </x:c>
      <x:c r="AH1320" s="50" t="str">
        <x:v>S100XCQ7</x:v>
      </x:c>
      <x:c r="AI1320" s="50" t="str">
        <x:v>NetSalesSummaryOfBusinessResults</x:v>
      </x:c>
      <x:c r="AJ1320" s="50" t="str">
        <x:v>OperatingIncome</x:v>
      </x:c>
      <x:c r="AK1320" s="53" t="n">
        <x:v>45930</x:v>
      </x:c>
      <x:c r="AL1320" s="50" t="str">
        <x:v>365/365/365/366/365</x:v>
      </x:c>
      <x:c r="AM1320" s="51" t="n">
        <x:v>2228000</x:v>
      </x:c>
      <x:c r="AN1320" s="51" t="n">
        <x:v>2220</x:v>
      </x:c>
      <x:c r="AO1320" s="51" t="n">
        <x:f>IFERROR(AM1320*AN1320,"")</x:f>
        <x:v>4946160000</x:v>
      </x:c>
      <x:c r="AP1320" s="56" t="n">
        <x:f>IFERROR(AO1320/(K1320*1000000),"")</x:f>
        <x:v>2.054955185893476</x:v>
      </x:c>
      <x:c r="AQ1320" s="57" t="n">
        <x:v>2056176.6666666667</x:v>
      </x:c>
      <x:c r="AR1320" s="52" t="n">
        <x:v>0.3598233485594491</x:v>
      </x:c>
      <x:c r="AS1320" s="52" t="n">
        <x:v>-0.6046042210064253</x:v>
      </x:c>
      <x:c r="AT1320" s="55" t="b">
        <x:v>0</x:v>
      </x:c>
      <x:c r="AU1320" s="50" t="str">
        <x:v>low_liquidity</x:v>
      </x:c>
      <x:c r="AV1320" s="58" t="n">
        <x:v>0.1536064592174494</x:v>
      </x:c>
      <x:c r="AW1320" s="50" t="n">
        <x:v>927</x:v>
      </x:c>
      <x:c r="AX1320" s="50" t="str">
        <x:v>Discovery</x:v>
      </x:c>
      <x:c r="AY1320" s="50" t="str">
        <x:v>既存適格性フィルター不通過: low_liquidity / 60日平均売買代金2,000万円未満 / ローカル5年最大下落率-60%以下</x:v>
      </x:c>
      <x:c r="AZ1320" s="59" t="str">
        <x:v>2025-12-24 11:00</x:v>
      </x:c>
      <x:c r="BA1320" s="53"/>
      <x:c r="BB1320" s="50"/>
      <x:c r="BC1320" s="50"/>
      <x:c r="BD1320" s="50"/>
    </x:row>
    <x:row r="1321">
      <x:c r="A1321" s="50" t="n">
        <x:v>1320</x:v>
      </x:c>
      <x:c r="B1321" s="50" t="str">
        <x:v>8871</x:v>
      </x:c>
      <x:c r="C1321" s="50" t="str">
        <x:v>8871.T</x:v>
      </x:c>
      <x:c r="D1321" s="50" t="str">
        <x:v>GOLDCREST Co.,Ltd.</x:v>
      </x:c>
      <x:c r="E1321" s="50" t="str">
        <x:v>Standard Market(Domestic)</x:v>
      </x:c>
      <x:c r="F1321" s="50" t="str">
        <x:v>Real Estate</x:v>
      </x:c>
      <x:c r="G1321" s="51" t="n">
        <x:v>28890</x:v>
      </x:c>
      <x:c r="H1321" s="51" t="n">
        <x:v>34245</x:v>
      </x:c>
      <x:c r="I1321" s="51" t="n">
        <x:v>27453</x:v>
      </x:c>
      <x:c r="J1321" s="51" t="n">
        <x:v>24845</x:v>
      </x:c>
      <x:c r="K1321" s="51" t="n">
        <x:v>29294</x:v>
      </x:c>
      <x:c r="L1321" s="52" t="n">
        <x:f>IFERROR(H1321/G1321-1,"")</x:f>
        <x:v>0.18535825545171347</x:v>
      </x:c>
      <x:c r="M1321" s="52" t="n">
        <x:f>IFERROR(I1321/H1321-1,"")</x:f>
        <x:v>-0.198335523434078</x:v>
      </x:c>
      <x:c r="N1321" s="52" t="n">
        <x:f>IFERROR(J1321/I1321-1,"")</x:f>
        <x:v>-0.0949987250937967</x:v>
      </x:c>
      <x:c r="O1321" s="52" t="n">
        <x:f>IFERROR(K1321/J1321-1,"")</x:f>
        <x:v>0.179070235459851</x:v>
      </x:c>
      <x:c r="P1321" s="52" t="n">
        <x:f>IFERROR((K1321/G1321)^(1/4)-1,"")</x:f>
        <x:v>0.003477834284769221</x:v>
      </x:c>
      <x:c r="Q1321" s="51" t="n">
        <x:v>7518</x:v>
      </x:c>
      <x:c r="R1321" s="52" t="n">
        <x:f>IFERROR(Q1321/K1321,"")</x:f>
        <x:v>0.2566395848979313</x:v>
      </x:c>
      <x:c r="S1321" s="53" t="n">
        <x:v>36342</x:v>
      </x:c>
      <x:c r="T1321" s="50" t="str">
        <x:v>EDINET_company_history</x:v>
      </x:c>
      <x:c r="U1321" s="50" t="str">
        <x:v>株式会社ミューアセット</x:v>
      </x:c>
      <x:c r="V1321" s="54" t="n">
        <x:v>0.4844</x:v>
      </x:c>
      <x:c r="W1321" s="50" t="str">
        <x:v>安 川 秀 俊</x:v>
      </x:c>
      <x:c r="X1321" s="50" t="b">
        <x:f>AND(COUNT(L1321:O1321)=4,L1321&gt;='設定'!$B$6,M1321&gt;='設定'!$B$6,N1321&gt;='設定'!$B$6,O1321&gt;='設定'!$B$6)</x:f>
        <x:v>0</x:v>
      </x:c>
      <x:c r="Y1321" s="50" t="b">
        <x:f>AND(COUNT(G1321:K1321)=5,P1321&gt;='設定'!$B$7)</x:f>
        <x:v>0</x:v>
      </x:c>
      <x:c r="Z1321" s="50" t="b">
        <x:f>AND(ISNUMBER(R1321),R1321&gt;='設定'!$B$8)</x:f>
        <x:v>1</x:v>
      </x:c>
      <x:c r="AA1321" s="50" t="b">
        <x:f>AND(ISNUMBER(S1321),S1321&gt;=DATE(YEAR('設定'!$B$10)-'設定'!$B$9,MONTH('設定'!$B$10),DAY('設定'!$B$10)))</x:f>
        <x:v>0</x:v>
      </x:c>
      <x:c r="AB1321" s="55" t="b">
        <x:v>0</x:v>
      </x:c>
      <x:c r="AC1321" s="55" t="b">
        <x:v>0</x:v>
      </x:c>
      <x:c r="AD1321" s="50" t="n">
        <x:f>IF(X1321,1,0)+IF(Z1321,1,0)+IF(AA1321,1,0)+IF(AB1321,1,0)</x:f>
        <x:v>1</x:v>
      </x:c>
      <x:c r="AE1321" s="50" t="n">
        <x:f>IF(Y1321,1,0)+IF(Z1321,1,0)+IF(AA1321,1,0)+IF(AB1321,1,0)</x:f>
        <x:v>1</x:v>
      </x:c>
      <x:c r="AF1321" s="50" t="n">
        <x:f>IF(Y1321,1,0)+IF(Z1321,1,0)+IF(AA1321,1,0)+IF(AC1321,1,0)</x:f>
        <x:v>1</x:v>
      </x:c>
      <x:c r="AG1321" s="53" t="n">
        <x:v>44348</x:v>
      </x:c>
      <x:c r="AH1321" s="50" t="str">
        <x:v>S100W2PL</x:v>
      </x:c>
      <x:c r="AI1321" s="50" t="str">
        <x:v>NetSalesSummaryOfBusinessResults</x:v>
      </x:c>
      <x:c r="AJ1321" s="50" t="str">
        <x:v>OperatingIncome</x:v>
      </x:c>
      <x:c r="AK1321" s="53" t="n">
        <x:v>45747</x:v>
      </x:c>
      <x:c r="AL1321" s="50" t="str">
        <x:v>365/365/365/366/365</x:v>
      </x:c>
      <x:c r="AM1321" s="51" t="n">
        <x:v>33235100</x:v>
      </x:c>
      <x:c r="AN1321" s="51" t="n">
        <x:v>3490</x:v>
      </x:c>
      <x:c r="AO1321" s="51" t="n">
        <x:f>IFERROR(AM1321*AN1321,"")</x:f>
        <x:v>115990499000</x:v>
      </x:c>
      <x:c r="AP1321" s="56" t="n">
        <x:f>IFERROR(AO1321/(K1321*1000000),"")</x:f>
        <x:v>3.9595309278350515</x:v>
      </x:c>
      <x:c r="AQ1321" s="57" t="n">
        <x:v>132038941.66666669</x:v>
      </x:c>
      <x:c r="AR1321" s="52" t="n">
        <x:v>0.2438216607334828</x:v>
      </x:c>
      <x:c r="AS1321" s="52" t="n">
        <x:v>-0.196280927170244</x:v>
      </x:c>
      <x:c r="AT1321" s="55" t="b">
        <x:v>0</x:v>
      </x:c>
      <x:c r="AU1321" s="50" t="str">
        <x:v>repeated_negative_operating_cf</x:v>
      </x:c>
      <x:c r="AV1321" s="58" t="n">
        <x:v>-0.0859376811052353</x:v>
      </x:c>
      <x:c r="AW1321" s="50" t="n">
        <x:v>2511</x:v>
      </x:c>
      <x:c r="AX1321" s="50" t="str">
        <x:v>Core Moat</x:v>
      </x:c>
      <x:c r="AY1321" s="50" t="str">
        <x:v>既存適格性フィルター不通過: repeated_negative_operating_cf</x:v>
      </x:c>
      <x:c r="AZ1321" s="59" t="str">
        <x:v>2025-06-23 15:50</x:v>
      </x:c>
      <x:c r="BA1321" s="53" t="n">
        <x:v>36342</x:v>
      </x:c>
      <x:c r="BB1321" s="50"/>
      <x:c r="BC1321" s="50"/>
      <x:c r="BD1321" s="50" t="str">
        <x:v>TOPIX Small 1</x:v>
      </x:c>
    </x:row>
    <x:row r="1322">
      <x:c r="A1322" s="50" t="n">
        <x:v>1321</x:v>
      </x:c>
      <x:c r="B1322" s="50" t="str">
        <x:v>8700</x:v>
      </x:c>
      <x:c r="C1322" s="50" t="str">
        <x:v>8700.T</x:v>
      </x:c>
      <x:c r="D1322" s="50" t="str">
        <x:v>Maruhachi Securities Co.,Ltd.</x:v>
      </x:c>
      <x:c r="E1322" s="50" t="str">
        <x:v>Standard Market(Domestic)</x:v>
      </x:c>
      <x:c r="F1322" s="50" t="str">
        <x:v>Securities and Commodities Futures</x:v>
      </x:c>
      <x:c r="G1322" s="51" t="n">
        <x:v>3040</x:v>
      </x:c>
      <x:c r="H1322" s="51" t="n">
        <x:v>2864</x:v>
      </x:c>
      <x:c r="I1322" s="51" t="n">
        <x:v>2502</x:v>
      </x:c>
      <x:c r="J1322" s="51" t="n">
        <x:v>3262</x:v>
      </x:c>
      <x:c r="K1322" s="51" t="n">
        <x:v>3082</x:v>
      </x:c>
      <x:c r="L1322" s="52" t="n">
        <x:f>IFERROR(H1322/G1322-1,"")</x:f>
        <x:v>-0.05789473684210522</x:v>
      </x:c>
      <x:c r="M1322" s="52" t="n">
        <x:f>IFERROR(I1322/H1322-1,"")</x:f>
        <x:v>-0.12639664804469275</x:v>
      </x:c>
      <x:c r="N1322" s="52" t="n">
        <x:f>IFERROR(J1322/I1322-1,"")</x:f>
        <x:v>0.30375699440447645</x:v>
      </x:c>
      <x:c r="O1322" s="52" t="n">
        <x:f>IFERROR(K1322/J1322-1,"")</x:f>
        <x:v>-0.055180870631514445</x:v>
      </x:c>
      <x:c r="P1322" s="52" t="n">
        <x:f>IFERROR((K1322/G1322)^(1/4)-1,"")</x:f>
        <x:v>0.003436195600584835</x:v>
      </x:c>
      <x:c r="Q1322" s="51" t="n">
        <x:v>441.441</x:v>
      </x:c>
      <x:c r="R1322" s="52" t="n">
        <x:f>IFERROR(Q1322/K1322,"")</x:f>
        <x:v>0.1432319922128488</x:v>
      </x:c>
      <x:c r="S1322" s="53" t="n">
        <x:v>38334</x:v>
      </x:c>
      <x:c r="T1322" s="50" t="str">
        <x:v>EDINET_company_history</x:v>
      </x:c>
      <x:c r="U1322" s="50" t="str">
        <x:v>東海東京フィナンシャル・ホールディングス株式会社</x:v>
      </x:c>
      <x:c r="V1322" s="54" t="n">
        <x:v>0.4363</x:v>
      </x:c>
      <x:c r="W1322" s="50" t="str">
        <x:v>原田 学 / 鈴木 卓也</x:v>
      </x:c>
      <x:c r="X1322" s="50" t="b">
        <x:f>AND(COUNT(L1322:O1322)=4,L1322&gt;='設定'!$B$6,M1322&gt;='設定'!$B$6,N1322&gt;='設定'!$B$6,O1322&gt;='設定'!$B$6)</x:f>
        <x:v>0</x:v>
      </x:c>
      <x:c r="Y1322" s="50" t="b">
        <x:f>AND(COUNT(G1322:K1322)=5,P1322&gt;='設定'!$B$7)</x:f>
        <x:v>0</x:v>
      </x:c>
      <x:c r="Z1322" s="50" t="b">
        <x:f>AND(ISNUMBER(R1322),R1322&gt;='設定'!$B$8)</x:f>
        <x:v>1</x:v>
      </x:c>
      <x:c r="AA1322" s="50" t="b">
        <x:f>AND(ISNUMBER(S1322),S1322&gt;=DATE(YEAR('設定'!$B$10)-'設定'!$B$9,MONTH('設定'!$B$10),DAY('設定'!$B$10)))</x:f>
        <x:v>0</x:v>
      </x:c>
      <x:c r="AB1322" s="55" t="b">
        <x:v>0</x:v>
      </x:c>
      <x:c r="AC1322" s="55" t="b">
        <x:v>0</x:v>
      </x:c>
      <x:c r="AD1322" s="50" t="n">
        <x:f>IF(X1322,1,0)+IF(Z1322,1,0)+IF(AA1322,1,0)+IF(AB1322,1,0)</x:f>
        <x:v>1</x:v>
      </x:c>
      <x:c r="AE1322" s="50" t="n">
        <x:f>IF(Y1322,1,0)+IF(Z1322,1,0)+IF(AA1322,1,0)+IF(AB1322,1,0)</x:f>
        <x:v>1</x:v>
      </x:c>
      <x:c r="AF1322" s="50" t="n">
        <x:f>IF(Y1322,1,0)+IF(Z1322,1,0)+IF(AA1322,1,0)+IF(AC1322,1,0)</x:f>
        <x:v>1</x:v>
      </x:c>
      <x:c r="AG1322" s="53" t="n">
        <x:v>44348</x:v>
      </x:c>
      <x:c r="AH1322" s="50" t="str">
        <x:v>S100W0FU</x:v>
      </x:c>
      <x:c r="AI1322" s="50" t="str">
        <x:v>OperatingRevenue1SummaryOfBusinessResults</x:v>
      </x:c>
      <x:c r="AJ1322" s="50" t="str">
        <x:v>OperatingIncome</x:v>
      </x:c>
      <x:c r="AK1322" s="53" t="n">
        <x:v>45747</x:v>
      </x:c>
      <x:c r="AL1322" s="50" t="str">
        <x:v>365/365/365/366/365</x:v>
      </x:c>
      <x:c r="AM1322" s="51" t="n">
        <x:v>3991170</x:v>
      </x:c>
      <x:c r="AN1322" s="51" t="n">
        <x:v>1737</x:v>
      </x:c>
      <x:c r="AO1322" s="51" t="n">
        <x:f>IFERROR(AM1322*AN1322,"")</x:f>
        <x:v>6932662290</x:v>
      </x:c>
      <x:c r="AP1322" s="56" t="n">
        <x:f>IFERROR(AO1322/(K1322*1000000),"")</x:f>
        <x:v>2.2494037280986374</x:v>
      </x:c>
      <x:c r="AQ1322" s="57" t="n">
        <x:v>10862726.666666666</x:v>
      </x:c>
      <x:c r="AR1322" s="52" t="n">
        <x:v>0.2009863061268575</x:v>
      </x:c>
      <x:c r="AS1322" s="52" t="n">
        <x:v>-0.268571446029151</x:v>
      </x:c>
      <x:c r="AT1322" s="55" t="b">
        <x:v>0</x:v>
      </x:c>
      <x:c r="AU1322" s="50" t="str">
        <x:v>low_liquidity</x:v>
      </x:c>
      <x:c r="AV1322" s="58" t="n">
        <x:v>-0.1174495424630389</x:v>
      </x:c>
      <x:c r="AW1322" s="50" t="n">
        <x:v>2698</x:v>
      </x:c>
      <x:c r="AX1322" s="50" t="str">
        <x:v>Transformation Moat</x:v>
      </x:c>
      <x:c r="AY1322" s="50" t="str">
        <x:v>既存適格性フィルター不通過: low_liquidity / 60日平均売買代金2,000万円未満</x:v>
      </x:c>
      <x:c r="AZ1322" s="59" t="str">
        <x:v>2025-06-20 15:22</x:v>
      </x:c>
      <x:c r="BA1322" s="53" t="n">
        <x:v>38334</x:v>
      </x:c>
      <x:c r="BB1322" s="50"/>
      <x:c r="BC1322" s="50"/>
      <x:c r="BD1322" s="50"/>
    </x:row>
    <x:row r="1323">
      <x:c r="A1323" s="50" t="n">
        <x:v>1322</x:v>
      </x:c>
      <x:c r="B1323" s="50" t="str">
        <x:v>8931</x:v>
      </x:c>
      <x:c r="C1323" s="50" t="str">
        <x:v>8931.T</x:v>
      </x:c>
      <x:c r="D1323" s="50" t="str">
        <x:v>WADAKOHSAN CORPORATION</x:v>
      </x:c>
      <x:c r="E1323" s="50" t="str">
        <x:v>Standard Market(Domestic)</x:v>
      </x:c>
      <x:c r="F1323" s="50" t="str">
        <x:v>Real Estate</x:v>
      </x:c>
      <x:c r="G1323" s="51" t="n">
        <x:v>41785.812</x:v>
      </x:c>
      <x:c r="H1323" s="51" t="n">
        <x:v>42712.18</x:v>
      </x:c>
      <x:c r="I1323" s="51" t="n">
        <x:v>38825.853</x:v>
      </x:c>
      <x:c r="J1323" s="51" t="n">
        <x:v>40130.553</x:v>
      </x:c>
      <x:c r="K1323" s="51" t="n">
        <x:v>42144.739</x:v>
      </x:c>
      <x:c r="L1323" s="52" t="n">
        <x:f>IFERROR(H1323/G1323-1,"")</x:f>
        <x:v>0.02216943875591082</x:v>
      </x:c>
      <x:c r="M1323" s="52" t="n">
        <x:f>IFERROR(I1323/H1323-1,"")</x:f>
        <x:v>-0.09098872967851324</x:v>
      </x:c>
      <x:c r="N1323" s="52" t="n">
        <x:f>IFERROR(J1323/I1323-1,"")</x:f>
        <x:v>0.03360389789761986</x:v>
      </x:c>
      <x:c r="O1323" s="52" t="n">
        <x:f>IFERROR(K1323/J1323-1,"")</x:f>
        <x:v>0.050190835895034924</x:v>
      </x:c>
      <x:c r="P1323" s="52" t="n">
        <x:f>IFERROR((K1323/G1323)^(1/4)-1,"")</x:f>
        <x:v>0.002140538801525871</x:v>
      </x:c>
      <x:c r="Q1323" s="51" t="n">
        <x:v>4988.298</x:v>
      </x:c>
      <x:c r="R1323" s="52" t="n">
        <x:f>IFERROR(Q1323/K1323,"")</x:f>
        <x:v>0.11836110789534132</x:v>
      </x:c>
      <x:c r="S1323" s="53" t="n">
        <x:v>38322</x:v>
      </x:c>
      <x:c r="T1323" s="50" t="str">
        <x:v>EDINET_company_history</x:v>
      </x:c>
      <x:c r="U1323" s="50" t="str">
        <x:v>株式会社四三二</x:v>
      </x:c>
      <x:c r="V1323" s="54" t="n">
        <x:v>0.2268</x:v>
      </x:c>
      <x:c r="W1323" s="50" t="str">
        <x:v>和田 剛直 / 溝本 俊哉</x:v>
      </x:c>
      <x:c r="X1323" s="50" t="b">
        <x:f>AND(COUNT(L1323:O1323)=4,L1323&gt;='設定'!$B$6,M1323&gt;='設定'!$B$6,N1323&gt;='設定'!$B$6,O1323&gt;='設定'!$B$6)</x:f>
        <x:v>0</x:v>
      </x:c>
      <x:c r="Y1323" s="50" t="b">
        <x:f>AND(COUNT(G1323:K1323)=5,P1323&gt;='設定'!$B$7)</x:f>
        <x:v>0</x:v>
      </x:c>
      <x:c r="Z1323" s="50" t="b">
        <x:f>AND(ISNUMBER(R1323),R1323&gt;='設定'!$B$8)</x:f>
        <x:v>1</x:v>
      </x:c>
      <x:c r="AA1323" s="50" t="b">
        <x:f>AND(ISNUMBER(S1323),S1323&gt;=DATE(YEAR('設定'!$B$10)-'設定'!$B$9,MONTH('設定'!$B$10),DAY('設定'!$B$10)))</x:f>
        <x:v>0</x:v>
      </x:c>
      <x:c r="AB1323" s="55" t="b">
        <x:v>0</x:v>
      </x:c>
      <x:c r="AC1323" s="55" t="b">
        <x:v>0</x:v>
      </x:c>
      <x:c r="AD1323" s="50" t="n">
        <x:f>IF(X1323,1,0)+IF(Z1323,1,0)+IF(AA1323,1,0)+IF(AB1323,1,0)</x:f>
        <x:v>1</x:v>
      </x:c>
      <x:c r="AE1323" s="50" t="n">
        <x:f>IF(Y1323,1,0)+IF(Z1323,1,0)+IF(AA1323,1,0)+IF(AB1323,1,0)</x:f>
        <x:v>1</x:v>
      </x:c>
      <x:c r="AF1323" s="50" t="n">
        <x:f>IF(Y1323,1,0)+IF(Z1323,1,0)+IF(AA1323,1,0)+IF(AC1323,1,0)</x:f>
        <x:v>1</x:v>
      </x:c>
      <x:c r="AG1323" s="53" t="n">
        <x:v>44348</x:v>
      </x:c>
      <x:c r="AH1323" s="50" t="str">
        <x:v>S100Y62K</x:v>
      </x:c>
      <x:c r="AI1323" s="50" t="str">
        <x:v>NetSalesSummaryOfBusinessResults</x:v>
      </x:c>
      <x:c r="AJ1323" s="50" t="str">
        <x:v>OperatingIncome</x:v>
      </x:c>
      <x:c r="AK1323" s="53" t="n">
        <x:v>46081</x:v>
      </x:c>
      <x:c r="AL1323" s="50" t="str">
        <x:v>365/365/366/365/365</x:v>
      </x:c>
      <x:c r="AM1323" s="51" t="n">
        <x:v>11024500</x:v>
      </x:c>
      <x:c r="AN1323" s="51" t="n">
        <x:v>1256</x:v>
      </x:c>
      <x:c r="AO1323" s="51" t="n">
        <x:f>IFERROR(AM1323*AN1323,"")</x:f>
        <x:v>13846772000</x:v>
      </x:c>
      <x:c r="AP1323" s="56" t="n">
        <x:f>IFERROR(AO1323/(K1323*1000000),"")</x:f>
        <x:v>0.32855279991175174</x:v>
      </x:c>
      <x:c r="AQ1323" s="57" t="n">
        <x:v>26145143.333333332</x:v>
      </x:c>
      <x:c r="AR1323" s="52" t="n">
        <x:v>0.2120482078918464</x:v>
      </x:c>
      <x:c r="AS1323" s="52" t="n">
        <x:v>-0.2989283699943598</x:v>
      </x:c>
      <x:c r="AT1323" s="55" t="b">
        <x:v>0</x:v>
      </x:c>
      <x:c r="AU1323" s="50" t="str">
        <x:v>repeated_negative_operating_cf</x:v>
      </x:c>
      <x:c r="AV1323" s="58" t="n">
        <x:v>-0.1196176628695671</x:v>
      </x:c>
      <x:c r="AW1323" s="50" t="n">
        <x:v>2706</x:v>
      </x:c>
      <x:c r="AX1323" s="50" t="str">
        <x:v>Transformation Moat</x:v>
      </x:c>
      <x:c r="AY1323" s="50" t="str">
        <x:v>既存適格性フィルター不通過: repeated_negative_operating_cf</x:v>
      </x:c>
      <x:c r="AZ1323" s="59" t="str">
        <x:v>2026-05-25 09:33</x:v>
      </x:c>
      <x:c r="BA1323" s="53" t="n">
        <x:v>38322</x:v>
      </x:c>
      <x:c r="BB1323" s="50"/>
      <x:c r="BC1323" s="50"/>
      <x:c r="BD1323" s="50"/>
    </x:row>
    <x:row r="1324">
      <x:c r="A1324" s="50" t="n">
        <x:v>1323</x:v>
      </x:c>
      <x:c r="B1324" s="50" t="str">
        <x:v>3891</x:v>
      </x:c>
      <x:c r="C1324" s="50" t="str">
        <x:v>3891.T</x:v>
      </x:c>
      <x:c r="D1324" s="50" t="str">
        <x:v>NIPPON KODOSHI CORPORATION</x:v>
      </x:c>
      <x:c r="E1324" s="50" t="str">
        <x:v>Standard Market(Domestic)</x:v>
      </x:c>
      <x:c r="F1324" s="50" t="str">
        <x:v>Pulp and Paper</x:v>
      </x:c>
      <x:c r="G1324" s="51" t="n">
        <x:v>15918.459</x:v>
      </x:c>
      <x:c r="H1324" s="51" t="n">
        <x:v>18074.074</x:v>
      </x:c>
      <x:c r="I1324" s="51" t="n">
        <x:v>17586.806</x:v>
      </x:c>
      <x:c r="J1324" s="51" t="n">
        <x:v>14828.225</x:v>
      </x:c>
      <x:c r="K1324" s="51" t="n">
        <x:v>16033.765</x:v>
      </x:c>
      <x:c r="L1324" s="52" t="n">
        <x:f>IFERROR(H1324/G1324-1,"")</x:f>
        <x:v>0.1354160600595824</x:v>
      </x:c>
      <x:c r="M1324" s="52" t="n">
        <x:f>IFERROR(I1324/H1324-1,"")</x:f>
        <x:v>-0.026959500110489754</x:v>
      </x:c>
      <x:c r="N1324" s="52" t="n">
        <x:f>IFERROR(J1324/I1324-1,"")</x:f>
        <x:v>-0.1568551447033646</x:v>
      </x:c>
      <x:c r="O1324" s="52" t="n">
        <x:f>IFERROR(K1324/J1324-1,"")</x:f>
        <x:v>0.08130035793225421</x:v>
      </x:c>
      <x:c r="P1324" s="52" t="n">
        <x:f>IFERROR((K1324/G1324)^(1/4)-1,"")</x:f>
        <x:v>0.001805986810715643</x:v>
      </x:c>
      <x:c r="Q1324" s="51" t="n">
        <x:v>2460.65</x:v>
      </x:c>
      <x:c r="R1324" s="52" t="n">
        <x:f>IFERROR(Q1324/K1324,"")</x:f>
        <x:v>0.15346676217345084</x:v>
      </x:c>
      <x:c r="S1324" s="53" t="n">
        <x:v>38322</x:v>
      </x:c>
      <x:c r="T1324" s="50" t="str">
        <x:v>EDINET_company_history</x:v>
      </x:c>
      <x:c r="U1324" s="50" t="str">
        <x:v>東京産業洋紙株式会社</x:v>
      </x:c>
      <x:c r="V1324" s="54" t="n">
        <x:v>0.0949</x:v>
      </x:c>
      <x:c r="W1324" s="50" t="str">
        <x:v>近森 俊二</x:v>
      </x:c>
      <x:c r="X1324" s="50" t="b">
        <x:f>AND(COUNT(L1324:O1324)=4,L1324&gt;='設定'!$B$6,M1324&gt;='設定'!$B$6,N1324&gt;='設定'!$B$6,O1324&gt;='設定'!$B$6)</x:f>
        <x:v>0</x:v>
      </x:c>
      <x:c r="Y1324" s="50" t="b">
        <x:f>AND(COUNT(G1324:K1324)=5,P1324&gt;='設定'!$B$7)</x:f>
        <x:v>0</x:v>
      </x:c>
      <x:c r="Z1324" s="50" t="b">
        <x:f>AND(ISNUMBER(R1324),R1324&gt;='設定'!$B$8)</x:f>
        <x:v>1</x:v>
      </x:c>
      <x:c r="AA1324" s="50" t="b">
        <x:f>AND(ISNUMBER(S1324),S1324&gt;=DATE(YEAR('設定'!$B$10)-'設定'!$B$9,MONTH('設定'!$B$10),DAY('設定'!$B$10)))</x:f>
        <x:v>0</x:v>
      </x:c>
      <x:c r="AB1324" s="55" t="b">
        <x:v>0</x:v>
      </x:c>
      <x:c r="AC1324" s="55" t="b">
        <x:v>0</x:v>
      </x:c>
      <x:c r="AD1324" s="50" t="n">
        <x:f>IF(X1324,1,0)+IF(Z1324,1,0)+IF(AA1324,1,0)+IF(AB1324,1,0)</x:f>
        <x:v>1</x:v>
      </x:c>
      <x:c r="AE1324" s="50" t="n">
        <x:f>IF(Y1324,1,0)+IF(Z1324,1,0)+IF(AA1324,1,0)+IF(AB1324,1,0)</x:f>
        <x:v>1</x:v>
      </x:c>
      <x:c r="AF1324" s="50" t="n">
        <x:f>IF(Y1324,1,0)+IF(Z1324,1,0)+IF(AA1324,1,0)+IF(AC1324,1,0)</x:f>
        <x:v>1</x:v>
      </x:c>
      <x:c r="AG1324" s="53" t="n">
        <x:v>44348</x:v>
      </x:c>
      <x:c r="AH1324" s="50" t="str">
        <x:v>S100VY9N</x:v>
      </x:c>
      <x:c r="AI1324" s="50" t="str">
        <x:v>NetSalesSummaryOfBusinessResults</x:v>
      </x:c>
      <x:c r="AJ1324" s="50" t="str">
        <x:v>OperatingIncome</x:v>
      </x:c>
      <x:c r="AK1324" s="53" t="n">
        <x:v>45747</x:v>
      </x:c>
      <x:c r="AL1324" s="50" t="str">
        <x:v>365/365/365/366/365</x:v>
      </x:c>
      <x:c r="AM1324" s="51" t="n">
        <x:v>10534582</x:v>
      </x:c>
      <x:c r="AN1324" s="51" t="n">
        <x:v>8030</x:v>
      </x:c>
      <x:c r="AO1324" s="51" t="n">
        <x:f>IFERROR(AM1324*AN1324,"")</x:f>
        <x:v>84592693460</x:v>
      </x:c>
      <x:c r="AP1324" s="56" t="n">
        <x:f>IFERROR(AO1324/(K1324*1000000),"")</x:f>
        <x:v>5.275909523433828</x:v>
      </x:c>
      <x:c r="AQ1324" s="57" t="n">
        <x:v>798658950</x:v>
      </x:c>
      <x:c r="AR1324" s="52" t="n">
        <x:v>0.4082879772180747</x:v>
      </x:c>
      <x:c r="AS1324" s="52" t="n">
        <x:v>-0.6350982660864735</x:v>
      </x:c>
      <x:c r="AT1324" s="55" t="b">
        <x:v>1</x:v>
      </x:c>
      <x:c r="AU1324" s="50"/>
      <x:c r="AV1324" s="58" t="n">
        <x:v>0.3652505917688354</x:v>
      </x:c>
      <x:c r="AW1324" s="50" t="n">
        <x:v>264</x:v>
      </x:c>
      <x:c r="AX1324" s="50" t="str">
        <x:v>Core Moat</x:v>
      </x:c>
      <x:c r="AY1324" s="50" t="str">
        <x:v>ローカル5年最大下落率-60%以下</x:v>
      </x:c>
      <x:c r="AZ1324" s="59" t="str">
        <x:v>2025-06-17 10:35</x:v>
      </x:c>
      <x:c r="BA1324" s="53" t="n">
        <x:v>38322</x:v>
      </x:c>
      <x:c r="BB1324" s="50"/>
      <x:c r="BC1324" s="50"/>
      <x:c r="BD1324" s="50"/>
    </x:row>
    <x:row r="1325">
      <x:c r="A1325" s="50" t="n">
        <x:v>1324</x:v>
      </x:c>
      <x:c r="B1325" s="50" t="str">
        <x:v>7725</x:v>
      </x:c>
      <x:c r="C1325" s="50" t="str">
        <x:v>7725.T</x:v>
      </x:c>
      <x:c r="D1325" s="50" t="str">
        <x:v>INTER ACTION Corporation</x:v>
      </x:c>
      <x:c r="E1325" s="50" t="str">
        <x:v>Prime Market (Domestic)</x:v>
      </x:c>
      <x:c r="F1325" s="50" t="str">
        <x:v>Precision Instruments</x:v>
      </x:c>
      <x:c r="G1325" s="51" t="n">
        <x:v>6627.997</x:v>
      </x:c>
      <x:c r="H1325" s="51" t="n">
        <x:v>6017.22</x:v>
      </x:c>
      <x:c r="I1325" s="51" t="n">
        <x:v>6856.988</x:v>
      </x:c>
      <x:c r="J1325" s="51" t="n">
        <x:v>7754.732</x:v>
      </x:c>
      <x:c r="K1325" s="51" t="n">
        <x:v>6668.651</x:v>
      </x:c>
      <x:c r="L1325" s="52" t="n">
        <x:f>IFERROR(H1325/G1325-1,"")</x:f>
        <x:v>-0.09215106766041081</x:v>
      </x:c>
      <x:c r="M1325" s="52" t="n">
        <x:f>IFERROR(I1325/H1325-1,"")</x:f>
        <x:v>0.13956079385496967</x:v>
      </x:c>
      <x:c r="N1325" s="52" t="n">
        <x:f>IFERROR(J1325/I1325-1,"")</x:f>
        <x:v>0.13092395669935541</x:v>
      </x:c>
      <x:c r="O1325" s="52" t="n">
        <x:f>IFERROR(K1325/J1325-1,"")</x:f>
        <x:v>-0.140053969627835</x:v>
      </x:c>
      <x:c r="P1325" s="52" t="n">
        <x:f>IFERROR((K1325/G1325)^(1/4)-1,"")</x:f>
        <x:v>0.0015299050269070857</x:v>
      </x:c>
      <x:c r="Q1325" s="51" t="n">
        <x:v>1418.807</x:v>
      </x:c>
      <x:c r="R1325" s="52" t="n">
        <x:f>IFERROR(Q1325/K1325,"")</x:f>
        <x:v>0.21275772266384912</x:v>
      </x:c>
      <x:c r="S1325" s="53" t="n">
        <x:v>36923</x:v>
      </x:c>
      <x:c r="T1325" s="50" t="str">
        <x:v>EDINET_company_history</x:v>
      </x:c>
      <x:c r="U1325" s="50" t="str">
        <x:v>日本マスタートラスト信託銀行株式会社（信託口）</x:v>
      </x:c>
      <x:c r="V1325" s="54" t="n">
        <x:v>0.1329</x:v>
      </x:c>
      <x:c r="W1325" s="50" t="str">
        <x:v>木地 伸雄</x:v>
      </x:c>
      <x:c r="X1325" s="50" t="b">
        <x:f>AND(COUNT(L1325:O1325)=4,L1325&gt;='設定'!$B$6,M1325&gt;='設定'!$B$6,N1325&gt;='設定'!$B$6,O1325&gt;='設定'!$B$6)</x:f>
        <x:v>0</x:v>
      </x:c>
      <x:c r="Y1325" s="50" t="b">
        <x:f>AND(COUNT(G1325:K1325)=5,P1325&gt;='設定'!$B$7)</x:f>
        <x:v>0</x:v>
      </x:c>
      <x:c r="Z1325" s="50" t="b">
        <x:f>AND(ISNUMBER(R1325),R1325&gt;='設定'!$B$8)</x:f>
        <x:v>1</x:v>
      </x:c>
      <x:c r="AA1325" s="50" t="b">
        <x:f>AND(ISNUMBER(S1325),S1325&gt;=DATE(YEAR('設定'!$B$10)-'設定'!$B$9,MONTH('設定'!$B$10),DAY('設定'!$B$10)))</x:f>
        <x:v>0</x:v>
      </x:c>
      <x:c r="AB1325" s="55" t="b">
        <x:v>0</x:v>
      </x:c>
      <x:c r="AC1325" s="55" t="b">
        <x:v>0</x:v>
      </x:c>
      <x:c r="AD1325" s="50" t="n">
        <x:f>IF(X1325,1,0)+IF(Z1325,1,0)+IF(AA1325,1,0)+IF(AB1325,1,0)</x:f>
        <x:v>1</x:v>
      </x:c>
      <x:c r="AE1325" s="50" t="n">
        <x:f>IF(Y1325,1,0)+IF(Z1325,1,0)+IF(AA1325,1,0)+IF(AB1325,1,0)</x:f>
        <x:v>1</x:v>
      </x:c>
      <x:c r="AF1325" s="50" t="n">
        <x:f>IF(Y1325,1,0)+IF(Z1325,1,0)+IF(AA1325,1,0)+IF(AC1325,1,0)</x:f>
        <x:v>1</x:v>
      </x:c>
      <x:c r="AG1325" s="53" t="n">
        <x:v>44348</x:v>
      </x:c>
      <x:c r="AH1325" s="50" t="str">
        <x:v>S100WL5W</x:v>
      </x:c>
      <x:c r="AI1325" s="50" t="str">
        <x:v>NetSalesSummaryOfBusinessResults</x:v>
      </x:c>
      <x:c r="AJ1325" s="50" t="str">
        <x:v>OperatingIncome</x:v>
      </x:c>
      <x:c r="AK1325" s="53" t="n">
        <x:v>45808</x:v>
      </x:c>
      <x:c r="AL1325" s="50" t="str">
        <x:v>365/365/365/366/365</x:v>
      </x:c>
      <x:c r="AM1325" s="51" t="n">
        <x:v>11072900</x:v>
      </x:c>
      <x:c r="AN1325" s="51" t="n">
        <x:v>2067</x:v>
      </x:c>
      <x:c r="AO1325" s="51" t="n">
        <x:f>IFERROR(AM1325*AN1325,"")</x:f>
        <x:v>22887684300</x:v>
      </x:c>
      <x:c r="AP1325" s="56" t="n">
        <x:f>IFERROR(AO1325/(K1325*1000000),"")</x:f>
        <x:v>3.4321310711866615</x:v>
      </x:c>
      <x:c r="AQ1325" s="57" t="n">
        <x:v>230083373.33333337</x:v>
      </x:c>
      <x:c r="AR1325" s="52" t="n">
        <x:v>0.4118310781879672</x:v>
      </x:c>
      <x:c r="AS1325" s="52" t="n">
        <x:v>-0.6722995379888157</x:v>
      </x:c>
      <x:c r="AT1325" s="55" t="b">
        <x:v>1</x:v>
      </x:c>
      <x:c r="AU1325" s="50"/>
      <x:c r="AV1325" s="58" t="n">
        <x:v>0.503235340198956</x:v>
      </x:c>
      <x:c r="AW1325" s="50" t="n">
        <x:v>85</x:v>
      </x:c>
      <x:c r="AX1325" s="50" t="str">
        <x:v>Future Moat</x:v>
      </x:c>
      <x:c r="AY1325" s="50" t="str">
        <x:v>ローカル5年最大下落率-60%以下</x:v>
      </x:c>
      <x:c r="AZ1325" s="59" t="str">
        <x:v>2025-08-25 16:03</x:v>
      </x:c>
      <x:c r="BA1325" s="53" t="n">
        <x:v>36923</x:v>
      </x:c>
      <x:c r="BB1325" s="50"/>
      <x:c r="BC1325" s="50"/>
      <x:c r="BD1325" s="50" t="str">
        <x:v>TOPIX Small 2</x:v>
      </x:c>
    </x:row>
    <x:row r="1326">
      <x:c r="A1326" s="50" t="n">
        <x:v>1325</x:v>
      </x:c>
      <x:c r="B1326" s="50" t="str">
        <x:v>5742</x:v>
      </x:c>
      <x:c r="C1326" s="50" t="str">
        <x:v>5742.T</x:v>
      </x:c>
      <x:c r="D1326" s="50" t="str">
        <x:v>NIC Autotec,Inc.</x:v>
      </x:c>
      <x:c r="E1326" s="50" t="str">
        <x:v>Standard Market(Domestic)</x:v>
      </x:c>
      <x:c r="F1326" s="50" t="str">
        <x:v>Nonferrous Metals</x:v>
      </x:c>
      <x:c r="G1326" s="51" t="n">
        <x:v>6620.076</x:v>
      </x:c>
      <x:c r="H1326" s="51" t="n">
        <x:v>7354.847</x:v>
      </x:c>
      <x:c r="I1326" s="51" t="n">
        <x:v>6661.561</x:v>
      </x:c>
      <x:c r="J1326" s="51" t="n">
        <x:v>4852.954</x:v>
      </x:c>
      <x:c r="K1326" s="51" t="n">
        <x:v>6647.358</x:v>
      </x:c>
      <x:c r="L1326" s="52" t="n">
        <x:f>IFERROR(H1326/G1326-1,"")</x:f>
        <x:v>0.11099132396667355</x:v>
      </x:c>
      <x:c r="M1326" s="52" t="n">
        <x:f>IFERROR(I1326/H1326-1,"")</x:f>
        <x:v>-0.09426246392345072</x:v>
      </x:c>
      <x:c r="N1326" s="52" t="n">
        <x:f>IFERROR(J1326/I1326-1,"")</x:f>
        <x:v>-0.2714989774919122</x:v>
      </x:c>
      <x:c r="O1326" s="52" t="n">
        <x:f>IFERROR(K1326/J1326-1,"")</x:f>
        <x:v>0.36975499870800355</x:v>
      </x:c>
      <x:c r="P1326" s="52" t="n">
        <x:f>IFERROR((K1326/G1326)^(1/4)-1,"")</x:f>
        <x:v>0.0010286867975071168</x:v>
      </x:c>
      <x:c r="Q1326" s="51" t="n">
        <x:v>231.618</x:v>
      </x:c>
      <x:c r="R1326" s="52" t="n">
        <x:f>IFERROR(Q1326/K1326,"")</x:f>
        <x:v>0.034843617569566734</x:v>
      </x:c>
      <x:c r="S1326" s="53" t="n">
        <x:v>38869</x:v>
      </x:c>
      <x:c r="T1326" s="50" t="str">
        <x:v>EDINET_company_history</x:v>
      </x:c>
      <x:c r="U1326" s="50" t="str">
        <x:v>西川 浩司</x:v>
      </x:c>
      <x:c r="V1326" s="54" t="n">
        <x:v>0.68</x:v>
      </x:c>
      <x:c r="W1326" s="50" t="str">
        <x:v>西 川 浩 司 / 野 村 良 一</x:v>
      </x:c>
      <x:c r="X1326" s="50" t="b">
        <x:f>AND(COUNT(L1326:O1326)=4,L1326&gt;='設定'!$B$6,M1326&gt;='設定'!$B$6,N1326&gt;='設定'!$B$6,O1326&gt;='設定'!$B$6)</x:f>
        <x:v>0</x:v>
      </x:c>
      <x:c r="Y1326" s="50" t="b">
        <x:f>AND(COUNT(G1326:K1326)=5,P1326&gt;='設定'!$B$7)</x:f>
        <x:v>0</x:v>
      </x:c>
      <x:c r="Z1326" s="50" t="b">
        <x:f>AND(ISNUMBER(R1326),R1326&gt;='設定'!$B$8)</x:f>
        <x:v>0</x:v>
      </x:c>
      <x:c r="AA1326" s="50" t="b">
        <x:f>AND(ISNUMBER(S1326),S1326&gt;=DATE(YEAR('設定'!$B$10)-'設定'!$B$9,MONTH('設定'!$B$10),DAY('設定'!$B$10)))</x:f>
        <x:v>0</x:v>
      </x:c>
      <x:c r="AB1326" s="55" t="b">
        <x:v>1</x:v>
      </x:c>
      <x:c r="AC1326" s="55" t="b">
        <x:v>1</x:v>
      </x:c>
      <x:c r="AD1326" s="50" t="n">
        <x:f>IF(X1326,1,0)+IF(Z1326,1,0)+IF(AA1326,1,0)+IF(AB1326,1,0)</x:f>
        <x:v>1</x:v>
      </x:c>
      <x:c r="AE1326" s="50" t="n">
        <x:f>IF(Y1326,1,0)+IF(Z1326,1,0)+IF(AA1326,1,0)+IF(AB1326,1,0)</x:f>
        <x:v>1</x:v>
      </x:c>
      <x:c r="AF1326" s="50" t="n">
        <x:f>IF(Y1326,1,0)+IF(Z1326,1,0)+IF(AA1326,1,0)+IF(AC1326,1,0)</x:f>
        <x:v>1</x:v>
      </x:c>
      <x:c r="AG1326" s="53" t="n">
        <x:v>44348</x:v>
      </x:c>
      <x:c r="AH1326" s="50" t="str">
        <x:v>S100W2I4</x:v>
      </x:c>
      <x:c r="AI1326" s="50" t="str">
        <x:v>NetSalesSummaryOfBusinessResults</x:v>
      </x:c>
      <x:c r="AJ1326" s="50" t="str">
        <x:v>OperatingIncome</x:v>
      </x:c>
      <x:c r="AK1326" s="53" t="n">
        <x:v>45747</x:v>
      </x:c>
      <x:c r="AL1326" s="50" t="str">
        <x:v>365/365/365/366/365</x:v>
      </x:c>
      <x:c r="AM1326" s="51" t="n">
        <x:v>5448600</x:v>
      </x:c>
      <x:c r="AN1326" s="51" t="n">
        <x:v>693</x:v>
      </x:c>
      <x:c r="AO1326" s="51" t="n">
        <x:f>IFERROR(AM1326*AN1326,"")</x:f>
        <x:v>3775879800</x:v>
      </x:c>
      <x:c r="AP1326" s="56" t="n">
        <x:f>IFERROR(AO1326/(K1326*1000000),"")</x:f>
        <x:v>0.5680271470259312</x:v>
      </x:c>
      <x:c r="AQ1326" s="57" t="n">
        <x:v>2955303.3333333335</x:v>
      </x:c>
      <x:c r="AR1326" s="52" t="n">
        <x:v>0.1749209156554001</x:v>
      </x:c>
      <x:c r="AS1326" s="52" t="n">
        <x:v>-0.2693818575166044</x:v>
      </x:c>
      <x:c r="AT1326" s="55" t="b">
        <x:v>0</x:v>
      </x:c>
      <x:c r="AU1326" s="50" t="str">
        <x:v>low_liquidity</x:v>
      </x:c>
      <x:c r="AV1326" s="58" t="n">
        <x:v>0.1630396532676548</x:v>
      </x:c>
      <x:c r="AW1326" s="50" t="n">
        <x:v>883</x:v>
      </x:c>
      <x:c r="AX1326" s="50" t="str">
        <x:v>Discovery</x:v>
      </x:c>
      <x:c r="AY1326" s="50" t="str">
        <x:v>既存適格性フィルター不通過: low_liquidity / 60日平均売買代金2,000万円未満</x:v>
      </x:c>
      <x:c r="AZ1326" s="59" t="str">
        <x:v>2025-06-24 13:07</x:v>
      </x:c>
      <x:c r="BA1326" s="53" t="n">
        <x:v>38869</x:v>
      </x:c>
      <x:c r="BB1326" s="50" t="str">
        <x:v>西 川 浩 司</x:v>
      </x:c>
      <x:c r="BC1326" s="50"/>
      <x:c r="BD1326" s="50"/>
    </x:row>
    <x:row r="1327">
      <x:c r="A1327" s="50" t="n">
        <x:v>1326</x:v>
      </x:c>
      <x:c r="B1327" s="50" t="str">
        <x:v>3787</x:v>
      </x:c>
      <x:c r="C1327" s="50" t="str">
        <x:v>3787.T</x:v>
      </x:c>
      <x:c r="D1327" s="50" t="str">
        <x:v>Techno Mathematical Co.,Ltd.</x:v>
      </x:c>
      <x:c r="E1327" s="50" t="str">
        <x:v>Standard Market(Domestic)</x:v>
      </x:c>
      <x:c r="F1327" s="50" t="str">
        <x:v>Information &amp; Communication</x:v>
      </x:c>
      <x:c r="G1327" s="51" t="n">
        <x:v>416.34</x:v>
      </x:c>
      <x:c r="H1327" s="51" t="n">
        <x:v>569.314</x:v>
      </x:c>
      <x:c r="I1327" s="51" t="n">
        <x:v>599.395</x:v>
      </x:c>
      <x:c r="J1327" s="51" t="n">
        <x:v>527.77</x:v>
      </x:c>
      <x:c r="K1327" s="51" t="n">
        <x:v>416.588</x:v>
      </x:c>
      <x:c r="L1327" s="52" t="n">
        <x:f>IFERROR(H1327/G1327-1,"")</x:f>
        <x:v>0.36742566171878743</x:v>
      </x:c>
      <x:c r="M1327" s="52" t="n">
        <x:f>IFERROR(I1327/H1327-1,"")</x:f>
        <x:v>0.0528372743336718</x:v>
      </x:c>
      <x:c r="N1327" s="52" t="n">
        <x:f>IFERROR(J1327/I1327-1,"")</x:f>
        <x:v>-0.11949549128704773</x:v>
      </x:c>
      <x:c r="O1327" s="52" t="n">
        <x:f>IFERROR(K1327/J1327-1,"")</x:f>
        <x:v>-0.2106637360971635</x:v>
      </x:c>
      <x:c r="P1327" s="52" t="n">
        <x:f>IFERROR((K1327/G1327)^(1/4)-1,"")</x:f>
        <x:v>0.0001488834979883613</x:v>
      </x:c>
      <x:c r="Q1327" s="51" t="n">
        <x:v>-286.658</x:v>
      </x:c>
      <x:c r="R1327" s="52" t="n">
        <x:f>IFERROR(Q1327/K1327,"")</x:f>
        <x:v>-0.6881091150009122</x:v>
      </x:c>
      <x:c r="S1327" s="53" t="n">
        <x:v>38687</x:v>
      </x:c>
      <x:c r="T1327" s="50" t="str">
        <x:v>EDINET_company_history</x:v>
      </x:c>
      <x:c r="U1327" s="50" t="str">
        <x:v>田中 正文</x:v>
      </x:c>
      <x:c r="V1327" s="54" t="n">
        <x:v>0.4126</x:v>
      </x:c>
      <x:c r="W1327" s="50" t="str">
        <x:v>田中 正文 / 出口 眞規子</x:v>
      </x:c>
      <x:c r="X1327" s="50" t="b">
        <x:f>AND(COUNT(L1327:O1327)=4,L1327&gt;='設定'!$B$6,M1327&gt;='設定'!$B$6,N1327&gt;='設定'!$B$6,O1327&gt;='設定'!$B$6)</x:f>
        <x:v>0</x:v>
      </x:c>
      <x:c r="Y1327" s="50" t="b">
        <x:f>AND(COUNT(G1327:K1327)=5,P1327&gt;='設定'!$B$7)</x:f>
        <x:v>0</x:v>
      </x:c>
      <x:c r="Z1327" s="50" t="b">
        <x:f>AND(ISNUMBER(R1327),R1327&gt;='設定'!$B$8)</x:f>
        <x:v>0</x:v>
      </x:c>
      <x:c r="AA1327" s="50" t="b">
        <x:f>AND(ISNUMBER(S1327),S1327&gt;=DATE(YEAR('設定'!$B$10)-'設定'!$B$9,MONTH('設定'!$B$10),DAY('設定'!$B$10)))</x:f>
        <x:v>0</x:v>
      </x:c>
      <x:c r="AB1327" s="55" t="b">
        <x:v>1</x:v>
      </x:c>
      <x:c r="AC1327" s="55" t="b">
        <x:v>1</x:v>
      </x:c>
      <x:c r="AD1327" s="50" t="n">
        <x:f>IF(X1327,1,0)+IF(Z1327,1,0)+IF(AA1327,1,0)+IF(AB1327,1,0)</x:f>
        <x:v>1</x:v>
      </x:c>
      <x:c r="AE1327" s="50" t="n">
        <x:f>IF(Y1327,1,0)+IF(Z1327,1,0)+IF(AA1327,1,0)+IF(AB1327,1,0)</x:f>
        <x:v>1</x:v>
      </x:c>
      <x:c r="AF1327" s="50" t="n">
        <x:f>IF(Y1327,1,0)+IF(Z1327,1,0)+IF(AA1327,1,0)+IF(AC1327,1,0)</x:f>
        <x:v>1</x:v>
      </x:c>
      <x:c r="AG1327" s="53" t="n">
        <x:v>44348</x:v>
      </x:c>
      <x:c r="AH1327" s="50" t="str">
        <x:v>S100W3GV</x:v>
      </x:c>
      <x:c r="AI1327" s="50" t="str">
        <x:v>NetSalesSummaryOfBusinessResults</x:v>
      </x:c>
      <x:c r="AJ1327" s="50" t="str">
        <x:v>OperatingIncome</x:v>
      </x:c>
      <x:c r="AK1327" s="53" t="n">
        <x:v>45747</x:v>
      </x:c>
      <x:c r="AL1327" s="50" t="str">
        <x:v>365/365/365/366/365</x:v>
      </x:c>
      <x:c r="AM1327" s="51" t="n">
        <x:v>2593000</x:v>
      </x:c>
      <x:c r="AN1327" s="51" t="n">
        <x:v>332</x:v>
      </x:c>
      <x:c r="AO1327" s="51" t="n">
        <x:f>IFERROR(AM1327*AN1327,"")</x:f>
        <x:v>860876000</x:v>
      </x:c>
      <x:c r="AP1327" s="56" t="n">
        <x:f>IFERROR(AO1327/(K1327*1000000),"")</x:f>
        <x:v>2.0664925537941565</x:v>
      </x:c>
      <x:c r="AQ1327" s="57" t="n">
        <x:v>6087776.666666667</x:v>
      </x:c>
      <x:c r="AR1327" s="52" t="n">
        <x:v>0.4855478907583931</x:v>
      </x:c>
      <x:c r="AS1327" s="52" t="n">
        <x:v>-0.6679999999999999</x:v>
      </x:c>
      <x:c r="AT1327" s="55" t="b">
        <x:v>0</x:v>
      </x:c>
      <x:c r="AU1327" s="50" t="str">
        <x:v>low_liquidity</x:v>
      </x:c>
      <x:c r="AV1327" s="58" t="n">
        <x:v>-0.819243121580016</x:v>
      </x:c>
      <x:c r="AW1327" s="50" t="n">
        <x:v>3601</x:v>
      </x:c>
      <x:c r="AX1327" s="50" t="str">
        <x:v>Future Moat</x:v>
      </x:c>
      <x:c r="AY1327" s="50" t="str">
        <x:v>既存適格性フィルター不通過: low_liquidity / 60日平均売買代金2,000万円未満 / ローカル5年最大下落率-60%以下</x:v>
      </x:c>
      <x:c r="AZ1327" s="59" t="str">
        <x:v>2025-06-25 15:34</x:v>
      </x:c>
      <x:c r="BA1327" s="53" t="n">
        <x:v>38687</x:v>
      </x:c>
      <x:c r="BB1327" s="50" t="str">
        <x:v>田中 正文</x:v>
      </x:c>
      <x:c r="BC1327" s="50"/>
      <x:c r="BD1327" s="50"/>
    </x:row>
    <x:row r="1328">
      <x:c r="A1328" s="50" t="n">
        <x:v>1327</x:v>
      </x:c>
      <x:c r="B1328" s="50" t="str">
        <x:v>6345</x:v>
      </x:c>
      <x:c r="C1328" s="50" t="str">
        <x:v>6345.T</x:v>
      </x:c>
      <x:c r="D1328" s="50" t="str">
        <x:v>AICHI CORPORATION</x:v>
      </x:c>
      <x:c r="E1328" s="50" t="str">
        <x:v>Prime Market (Domestic)</x:v>
      </x:c>
      <x:c r="F1328" s="50" t="str">
        <x:v>Machinery</x:v>
      </x:c>
      <x:c r="G1328" s="51" t="n">
        <x:v>59330.782</x:v>
      </x:c>
      <x:c r="H1328" s="51" t="n">
        <x:v>56591.208</x:v>
      </x:c>
      <x:c r="I1328" s="51" t="n">
        <x:v>60678.851</x:v>
      </x:c>
      <x:c r="J1328" s="51" t="n">
        <x:v>53129.278</x:v>
      </x:c>
      <x:c r="K1328" s="51" t="n">
        <x:v>59306.955</x:v>
      </x:c>
      <x:c r="L1328" s="52" t="n">
        <x:f>IFERROR(H1328/G1328-1,"")</x:f>
        <x:v>-0.04617458101260152</x:v>
      </x:c>
      <x:c r="M1328" s="52" t="n">
        <x:f>IFERROR(I1328/H1328-1,"")</x:f>
        <x:v>0.07223106105103816</x:v>
      </x:c>
      <x:c r="N1328" s="52" t="n">
        <x:f>IFERROR(J1328/I1328-1,"")</x:f>
        <x:v>-0.12441852269087961</x:v>
      </x:c>
      <x:c r="O1328" s="52" t="n">
        <x:f>IFERROR(K1328/J1328-1,"")</x:f>
        <x:v>0.11627632131571608</x:v>
      </x:c>
      <x:c r="P1328" s="52" t="n">
        <x:f>IFERROR((K1328/G1328)^(1/4)-1,"")</x:f>
        <x:v>-0.0001004141035533257</x:v>
      </x:c>
      <x:c r="Q1328" s="51" t="n">
        <x:v>7440.21</x:v>
      </x:c>
      <x:c r="R1328" s="52" t="n">
        <x:f>IFERROR(Q1328/K1328,"")</x:f>
        <x:v>0.12545257128780257</x:v>
      </x:c>
      <x:c r="S1328" s="53" t="n">
        <x:v>29587</x:v>
      </x:c>
      <x:c r="T1328" s="50" t="str">
        <x:v>EDINET_company_history</x:v>
      </x:c>
      <x:c r="U1328" s="50" t="str">
        <x:v>株式会社豊田自動織機</x:v>
      </x:c>
      <x:c r="V1328" s="54" t="n">
        <x:v>0.5435</x:v>
      </x:c>
      <x:c r="W1328" s="50" t="str">
        <x:v>山 岸 俊 哉</x:v>
      </x:c>
      <x:c r="X1328" s="50" t="b">
        <x:f>AND(COUNT(L1328:O1328)=4,L1328&gt;='設定'!$B$6,M1328&gt;='設定'!$B$6,N1328&gt;='設定'!$B$6,O1328&gt;='設定'!$B$6)</x:f>
        <x:v>0</x:v>
      </x:c>
      <x:c r="Y1328" s="50" t="b">
        <x:f>AND(COUNT(G1328:K1328)=5,P1328&gt;='設定'!$B$7)</x:f>
        <x:v>0</x:v>
      </x:c>
      <x:c r="Z1328" s="50" t="b">
        <x:f>AND(ISNUMBER(R1328),R1328&gt;='設定'!$B$8)</x:f>
        <x:v>1</x:v>
      </x:c>
      <x:c r="AA1328" s="50" t="b">
        <x:f>AND(ISNUMBER(S1328),S1328&gt;=DATE(YEAR('設定'!$B$10)-'設定'!$B$9,MONTH('設定'!$B$10),DAY('設定'!$B$10)))</x:f>
        <x:v>0</x:v>
      </x:c>
      <x:c r="AB1328" s="55" t="b">
        <x:v>0</x:v>
      </x:c>
      <x:c r="AC1328" s="55" t="b">
        <x:v>0</x:v>
      </x:c>
      <x:c r="AD1328" s="50" t="n">
        <x:f>IF(X1328,1,0)+IF(Z1328,1,0)+IF(AA1328,1,0)+IF(AB1328,1,0)</x:f>
        <x:v>1</x:v>
      </x:c>
      <x:c r="AE1328" s="50" t="n">
        <x:f>IF(Y1328,1,0)+IF(Z1328,1,0)+IF(AA1328,1,0)+IF(AB1328,1,0)</x:f>
        <x:v>1</x:v>
      </x:c>
      <x:c r="AF1328" s="50" t="n">
        <x:f>IF(Y1328,1,0)+IF(Z1328,1,0)+IF(AA1328,1,0)+IF(AC1328,1,0)</x:f>
        <x:v>1</x:v>
      </x:c>
      <x:c r="AG1328" s="53" t="n">
        <x:v>44348</x:v>
      </x:c>
      <x:c r="AH1328" s="50" t="str">
        <x:v>S100VX3M</x:v>
      </x:c>
      <x:c r="AI1328" s="50" t="str">
        <x:v>NetSalesSummaryOfBusinessResults</x:v>
      </x:c>
      <x:c r="AJ1328" s="50" t="str">
        <x:v>OperatingIncome</x:v>
      </x:c>
      <x:c r="AK1328" s="53" t="n">
        <x:v>45747</x:v>
      </x:c>
      <x:c r="AL1328" s="50" t="str">
        <x:v>365/365/365/366/365</x:v>
      </x:c>
      <x:c r="AM1328" s="51" t="n">
        <x:v>74560100</x:v>
      </x:c>
      <x:c r="AN1328" s="51" t="n">
        <x:v>1346</x:v>
      </x:c>
      <x:c r="AO1328" s="51" t="n">
        <x:f>IFERROR(AM1328*AN1328,"")</x:f>
        <x:v>100357894600</x:v>
      </x:c>
      <x:c r="AP1328" s="56" t="n">
        <x:f>IFERROR(AO1328/(K1328*1000000),"")</x:f>
        <x:v>1.6921774958771698</x:v>
      </x:c>
      <x:c r="AQ1328" s="57" t="n">
        <x:v>255396481.66666663</x:v>
      </x:c>
      <x:c r="AR1328" s="52" t="n">
        <x:v>0.2541830569670913</x:v>
      </x:c>
      <x:c r="AS1328" s="52" t="n">
        <x:v>-0.2519684696386446</x:v>
      </x:c>
      <x:c r="AT1328" s="55" t="b">
        <x:v>1</x:v>
      </x:c>
      <x:c r="AU1328" s="50"/>
      <x:c r="AV1328" s="58" t="n">
        <x:v>0.3835949435117162</x:v>
      </x:c>
      <x:c r="AW1328" s="50" t="n">
        <x:v>224</x:v>
      </x:c>
      <x:c r="AX1328" s="50" t="str">
        <x:v>Future Moat</x:v>
      </x:c>
      <x:c r="AY1328" s="50" t="str">
        <x:v>目立つ機械的警告なし（定性確認は別途必要）</x:v>
      </x:c>
      <x:c r="AZ1328" s="59" t="str">
        <x:v>2025-06-12 15:15</x:v>
      </x:c>
      <x:c r="BA1328" s="53" t="n">
        <x:v>29587</x:v>
      </x:c>
      <x:c r="BB1328" s="50"/>
      <x:c r="BC1328" s="50"/>
      <x:c r="BD1328" s="50" t="str">
        <x:v>TOPIX Small 2</x:v>
      </x:c>
    </x:row>
    <x:row r="1329">
      <x:c r="A1329" s="50" t="n">
        <x:v>1328</x:v>
      </x:c>
      <x:c r="B1329" s="50" t="str">
        <x:v>6433</x:v>
      </x:c>
      <x:c r="C1329" s="50" t="str">
        <x:v>6433.T</x:v>
      </x:c>
      <x:c r="D1329" s="50" t="str">
        <x:v>HEPHAIST CO.,LTD.</x:v>
      </x:c>
      <x:c r="E1329" s="50" t="str">
        <x:v>Standard Market(Domestic)</x:v>
      </x:c>
      <x:c r="F1329" s="50" t="str">
        <x:v>Machinery</x:v>
      </x:c>
      <x:c r="G1329" s="51" t="n">
        <x:v>2248.947</x:v>
      </x:c>
      <x:c r="H1329" s="51" t="n">
        <x:v>2742.273</x:v>
      </x:c>
      <x:c r="I1329" s="51" t="n">
        <x:v>2414.06</x:v>
      </x:c>
      <x:c r="J1329" s="51" t="n">
        <x:v>2310.401</x:v>
      </x:c>
      <x:c r="K1329" s="51" t="n">
        <x:v>2245.026</x:v>
      </x:c>
      <x:c r="L1329" s="52" t="n">
        <x:f>IFERROR(H1329/G1329-1,"")</x:f>
        <x:v>0.21935865985281122</x:v>
      </x:c>
      <x:c r="M1329" s="52" t="n">
        <x:f>IFERROR(I1329/H1329-1,"")</x:f>
        <x:v>-0.11968647906317142</x:v>
      </x:c>
      <x:c r="N1329" s="52" t="n">
        <x:f>IFERROR(J1329/I1329-1,"")</x:f>
        <x:v>-0.0429396949537294</x:v>
      </x:c>
      <x:c r="O1329" s="52" t="n">
        <x:f>IFERROR(K1329/J1329-1,"")</x:f>
        <x:v>-0.02829595381927208</x:v>
      </x:c>
      <x:c r="P1329" s="52" t="n">
        <x:f>IFERROR((K1329/G1329)^(1/4)-1,"")</x:f>
        <x:v>-0.00043615591914980545</x:v>
      </x:c>
      <x:c r="Q1329" s="51" t="n">
        <x:v>-121.495</x:v>
      </x:c>
      <x:c r="R1329" s="52" t="n">
        <x:f>IFERROR(Q1329/K1329,"")</x:f>
        <x:v>-0.05411741333953371</x:v>
      </x:c>
      <x:c r="S1329" s="53" t="n">
        <x:v>37104</x:v>
      </x:c>
      <x:c r="T1329" s="50" t="str">
        <x:v>EDINET_company_history</x:v>
      </x:c>
      <x:c r="U1329" s="50" t="str">
        <x:v>尾 崎 浩 太</x:v>
      </x:c>
      <x:c r="V1329" s="54" t="n">
        <x:v>0.2083</x:v>
      </x:c>
      <x:c r="W1329" s="50" t="str">
        <x:v>尾崎 浩太</x:v>
      </x:c>
      <x:c r="X1329" s="50" t="b">
        <x:f>AND(COUNT(L1329:O1329)=4,L1329&gt;='設定'!$B$6,M1329&gt;='設定'!$B$6,N1329&gt;='設定'!$B$6,O1329&gt;='設定'!$B$6)</x:f>
        <x:v>0</x:v>
      </x:c>
      <x:c r="Y1329" s="50" t="b">
        <x:f>AND(COUNT(G1329:K1329)=5,P1329&gt;='設定'!$B$7)</x:f>
        <x:v>0</x:v>
      </x:c>
      <x:c r="Z1329" s="50" t="b">
        <x:f>AND(ISNUMBER(R1329),R1329&gt;='設定'!$B$8)</x:f>
        <x:v>0</x:v>
      </x:c>
      <x:c r="AA1329" s="50" t="b">
        <x:f>AND(ISNUMBER(S1329),S1329&gt;=DATE(YEAR('設定'!$B$10)-'設定'!$B$9,MONTH('設定'!$B$10),DAY('設定'!$B$10)))</x:f>
        <x:v>0</x:v>
      </x:c>
      <x:c r="AB1329" s="55" t="b">
        <x:v>1</x:v>
      </x:c>
      <x:c r="AC1329" s="55" t="b">
        <x:v>1</x:v>
      </x:c>
      <x:c r="AD1329" s="50" t="n">
        <x:f>IF(X1329,1,0)+IF(Z1329,1,0)+IF(AA1329,1,0)+IF(AB1329,1,0)</x:f>
        <x:v>1</x:v>
      </x:c>
      <x:c r="AE1329" s="50" t="n">
        <x:f>IF(Y1329,1,0)+IF(Z1329,1,0)+IF(AA1329,1,0)+IF(AB1329,1,0)</x:f>
        <x:v>1</x:v>
      </x:c>
      <x:c r="AF1329" s="50" t="n">
        <x:f>IF(Y1329,1,0)+IF(Z1329,1,0)+IF(AA1329,1,0)+IF(AC1329,1,0)</x:f>
        <x:v>1</x:v>
      </x:c>
      <x:c r="AG1329" s="53" t="n">
        <x:v>44348</x:v>
      </x:c>
      <x:c r="AH1329" s="50" t="str">
        <x:v>S100W2C1</x:v>
      </x:c>
      <x:c r="AI1329" s="50" t="str">
        <x:v>NetSalesSummaryOfBusinessResults</x:v>
      </x:c>
      <x:c r="AJ1329" s="50" t="str">
        <x:v>OperatingIncome</x:v>
      </x:c>
      <x:c r="AK1329" s="53" t="n">
        <x:v>45747</x:v>
      </x:c>
      <x:c r="AL1329" s="50" t="str">
        <x:v>365/365/365/366/365</x:v>
      </x:c>
      <x:c r="AM1329" s="51" t="n">
        <x:v>6238000</x:v>
      </x:c>
      <x:c r="AN1329" s="51" t="n">
        <x:v>1288</x:v>
      </x:c>
      <x:c r="AO1329" s="51" t="n">
        <x:f>IFERROR(AM1329*AN1329,"")</x:f>
        <x:v>8034544000</x:v>
      </x:c>
      <x:c r="AP1329" s="56" t="n">
        <x:f>IFERROR(AO1329/(K1329*1000000),"")</x:f>
        <x:v>3.578820022574349</x:v>
      </x:c>
      <x:c r="AQ1329" s="57" t="n">
        <x:v>1278984505</x:v>
      </x:c>
      <x:c r="AR1329" s="52" t="n">
        <x:v>0.6563640603301878</x:v>
      </x:c>
      <x:c r="AS1329" s="52" t="n">
        <x:v>-0.613501136280496</x:v>
      </x:c>
      <x:c r="AT1329" s="55" t="b">
        <x:v>0</x:v>
      </x:c>
      <x:c r="AU1329" s="50" t="str">
        <x:v>repeated_operating_loss;repeated_negative_operating_cf</x:v>
      </x:c>
      <x:c r="AV1329" s="58" t="n">
        <x:v>0.2851690130530884</x:v>
      </x:c>
      <x:c r="AW1329" s="50" t="n">
        <x:v>461</x:v>
      </x:c>
      <x:c r="AX1329" s="50" t="str">
        <x:v>Future Moat</x:v>
      </x:c>
      <x:c r="AY1329" s="50" t="str">
        <x:v>既存適格性フィルター不通過: repeated_operating_loss;repeated_negative_operating_cf / 年率ボラティリティ60%以上 / ローカル5年最大下落率-60%以下</x:v>
      </x:c>
      <x:c r="AZ1329" s="59" t="str">
        <x:v>2025-06-23 14:28</x:v>
      </x:c>
      <x:c r="BA1329" s="53" t="n">
        <x:v>37104</x:v>
      </x:c>
      <x:c r="BB1329" s="50" t="str">
        <x:v>尾崎 浩太</x:v>
      </x:c>
      <x:c r="BC1329" s="50"/>
      <x:c r="BD1329" s="50"/>
    </x:row>
    <x:row r="1330">
      <x:c r="A1330" s="50" t="n">
        <x:v>1329</x:v>
      </x:c>
      <x:c r="B1330" s="50" t="str">
        <x:v>6946</x:v>
      </x:c>
      <x:c r="C1330" s="50" t="str">
        <x:v>6946.T</x:v>
      </x:c>
      <x:c r="D1330" s="50" t="str">
        <x:v>Nippon Avionics Co.,Ltd.</x:v>
      </x:c>
      <x:c r="E1330" s="50" t="str">
        <x:v>Standard Market(Domestic)</x:v>
      </x:c>
      <x:c r="F1330" s="50" t="str">
        <x:v>Electric Appliances</x:v>
      </x:c>
      <x:c r="G1330" s="51" t="n">
        <x:v>20195</x:v>
      </x:c>
      <x:c r="H1330" s="51" t="n">
        <x:v>19230</x:v>
      </x:c>
      <x:c r="I1330" s="51" t="n">
        <x:v>17754</x:v>
      </x:c>
      <x:c r="J1330" s="51" t="n">
        <x:v>18055</x:v>
      </x:c>
      <x:c r="K1330" s="51" t="n">
        <x:v>20122</x:v>
      </x:c>
      <x:c r="L1330" s="52" t="n">
        <x:f>IFERROR(H1330/G1330-1,"")</x:f>
        <x:v>-0.047784104976479336</x:v>
      </x:c>
      <x:c r="M1330" s="52" t="n">
        <x:f>IFERROR(I1330/H1330-1,"")</x:f>
        <x:v>-0.07675507020280814</x:v>
      </x:c>
      <x:c r="N1330" s="52" t="n">
        <x:f>IFERROR(J1330/I1330-1,"")</x:f>
        <x:v>0.016953925875858866</x:v>
      </x:c>
      <x:c r="O1330" s="52" t="n">
        <x:f>IFERROR(K1330/J1330-1,"")</x:f>
        <x:v>0.11448352256992522</x:v>
      </x:c>
      <x:c r="P1330" s="52" t="n">
        <x:f>IFERROR((K1330/G1330)^(1/4)-1,"")</x:f>
        <x:v>-0.0009049166021788402</x:v>
      </x:c>
      <x:c r="Q1330" s="51" t="n">
        <x:v>2796</x:v>
      </x:c>
      <x:c r="R1330" s="52" t="n">
        <x:f>IFERROR(Q1330/K1330,"")</x:f>
        <x:v>0.13895239041844748</x:v>
      </x:c>
      <x:c r="S1330" s="53" t="n">
        <x:v>32174</x:v>
      </x:c>
      <x:c r="T1330" s="50" t="str">
        <x:v>EDINET_company_history</x:v>
      </x:c>
      <x:c r="U1330" s="50" t="str">
        <x:v>ＮＡＪホールディングス株式会社</x:v>
      </x:c>
      <x:c r="V1330" s="54" t="n">
        <x:v>0.5447</x:v>
      </x:c>
      <x:c r="W1330" s="50" t="str">
        <x:v>竹内 正人</x:v>
      </x:c>
      <x:c r="X1330" s="50" t="b">
        <x:f>AND(COUNT(L1330:O1330)=4,L1330&gt;='設定'!$B$6,M1330&gt;='設定'!$B$6,N1330&gt;='設定'!$B$6,O1330&gt;='設定'!$B$6)</x:f>
        <x:v>0</x:v>
      </x:c>
      <x:c r="Y1330" s="50" t="b">
        <x:f>AND(COUNT(G1330:K1330)=5,P1330&gt;='設定'!$B$7)</x:f>
        <x:v>0</x:v>
      </x:c>
      <x:c r="Z1330" s="50" t="b">
        <x:f>AND(ISNUMBER(R1330),R1330&gt;='設定'!$B$8)</x:f>
        <x:v>1</x:v>
      </x:c>
      <x:c r="AA1330" s="50" t="b">
        <x:f>AND(ISNUMBER(S1330),S1330&gt;=DATE(YEAR('設定'!$B$10)-'設定'!$B$9,MONTH('設定'!$B$10),DAY('設定'!$B$10)))</x:f>
        <x:v>0</x:v>
      </x:c>
      <x:c r="AB1330" s="55" t="b">
        <x:v>0</x:v>
      </x:c>
      <x:c r="AC1330" s="55" t="b">
        <x:v>0</x:v>
      </x:c>
      <x:c r="AD1330" s="50" t="n">
        <x:f>IF(X1330,1,0)+IF(Z1330,1,0)+IF(AA1330,1,0)+IF(AB1330,1,0)</x:f>
        <x:v>1</x:v>
      </x:c>
      <x:c r="AE1330" s="50" t="n">
        <x:f>IF(Y1330,1,0)+IF(Z1330,1,0)+IF(AA1330,1,0)+IF(AB1330,1,0)</x:f>
        <x:v>1</x:v>
      </x:c>
      <x:c r="AF1330" s="50" t="n">
        <x:f>IF(Y1330,1,0)+IF(Z1330,1,0)+IF(AA1330,1,0)+IF(AC1330,1,0)</x:f>
        <x:v>1</x:v>
      </x:c>
      <x:c r="AG1330" s="53" t="n">
        <x:v>44348</x:v>
      </x:c>
      <x:c r="AH1330" s="50" t="str">
        <x:v>S100W2D9</x:v>
      </x:c>
      <x:c r="AI1330" s="50" t="str">
        <x:v>NetSalesSummaryOfBusinessResults</x:v>
      </x:c>
      <x:c r="AJ1330" s="50" t="str">
        <x:v>OperatingIncome</x:v>
      </x:c>
      <x:c r="AK1330" s="53" t="n">
        <x:v>45747</x:v>
      </x:c>
      <x:c r="AL1330" s="50" t="str">
        <x:v>365/365/365/366/365</x:v>
      </x:c>
      <x:c r="AM1330" s="51" t="n">
        <x:v>15390910</x:v>
      </x:c>
      <x:c r="AN1330" s="51" t="n">
        <x:v>5490</x:v>
      </x:c>
      <x:c r="AO1330" s="51" t="n">
        <x:f>IFERROR(AM1330*AN1330,"")</x:f>
        <x:v>84496095900</x:v>
      </x:c>
      <x:c r="AP1330" s="56" t="n">
        <x:f>IFERROR(AO1330/(K1330*1000000),"")</x:f>
        <x:v>4.199189737600636</x:v>
      </x:c>
      <x:c r="AQ1330" s="57" t="n">
        <x:v>1888257866.6666667</x:v>
      </x:c>
      <x:c r="AR1330" s="52" t="n">
        <x:v>0.599256729371257</x:v>
      </x:c>
      <x:c r="AS1330" s="52" t="n">
        <x:v>-0.6056680200990121</x:v>
      </x:c>
      <x:c r="AT1330" s="55" t="b">
        <x:v>0</x:v>
      </x:c>
      <x:c r="AU1330" s="50" t="str">
        <x:v>repeated_negative_operating_cf</x:v>
      </x:c>
      <x:c r="AV1330" s="58" t="n">
        <x:v>0.2291052730573273</x:v>
      </x:c>
      <x:c r="AW1330" s="50" t="n">
        <x:v>603</x:v>
      </x:c>
      <x:c r="AX1330" s="50" t="str">
        <x:v>Future Moat</x:v>
      </x:c>
      <x:c r="AY1330" s="50" t="str">
        <x:v>既存適格性フィルター不通過: repeated_negative_operating_cf / ローカル5年最大下落率-60%以下</x:v>
      </x:c>
      <x:c r="AZ1330" s="59" t="str">
        <x:v>2025-06-23 15:43</x:v>
      </x:c>
      <x:c r="BA1330" s="53" t="n">
        <x:v>32174</x:v>
      </x:c>
      <x:c r="BB1330" s="50"/>
      <x:c r="BC1330" s="50"/>
      <x:c r="BD1330" s="50"/>
    </x:row>
    <x:row r="1331">
      <x:c r="A1331" s="50" t="n">
        <x:v>1330</x:v>
      </x:c>
      <x:c r="B1331" s="50" t="str">
        <x:v>4046</x:v>
      </x:c>
      <x:c r="C1331" s="50" t="str">
        <x:v>4046.T</x:v>
      </x:c>
      <x:c r="D1331" s="50" t="str">
        <x:v>OSAKA SODA CO.,LTD.</x:v>
      </x:c>
      <x:c r="E1331" s="50" t="str">
        <x:v>Prime Market (Domestic)</x:v>
      </x:c>
      <x:c r="F1331" s="50" t="str">
        <x:v>Chemicals</x:v>
      </x:c>
      <x:c r="G1331" s="51" t="n">
        <x:v>97266</x:v>
      </x:c>
      <x:c r="H1331" s="51" t="n">
        <x:v>88084</x:v>
      </x:c>
      <x:c r="I1331" s="51" t="n">
        <x:v>104208</x:v>
      </x:c>
      <x:c r="J1331" s="51" t="n">
        <x:v>94557</x:v>
      </x:c>
      <x:c r="K1331" s="51" t="n">
        <x:v>96434</x:v>
      </x:c>
      <x:c r="L1331" s="52" t="n">
        <x:f>IFERROR(H1331/G1331-1,"")</x:f>
        <x:v>-0.09440092118520349</x:v>
      </x:c>
      <x:c r="M1331" s="52" t="n">
        <x:f>IFERROR(I1331/H1331-1,"")</x:f>
        <x:v>0.18305254075655064</x:v>
      </x:c>
      <x:c r="N1331" s="52" t="n">
        <x:f>IFERROR(J1331/I1331-1,"")</x:f>
        <x:v>-0.09261285122063567</x:v>
      </x:c>
      <x:c r="O1331" s="52" t="n">
        <x:f>IFERROR(K1331/J1331-1,"")</x:f>
        <x:v>0.0198504605687575</x:v>
      </x:c>
      <x:c r="P1331" s="52" t="n">
        <x:f>IFERROR((K1331/G1331)^(1/4)-1,"")</x:f>
        <x:v>-0.0021453596339664482</x:v>
      </x:c>
      <x:c r="Q1331" s="51" t="n">
        <x:v>13246</x:v>
      </x:c>
      <x:c r="R1331" s="52" t="n">
        <x:f>IFERROR(Q1331/K1331,"")</x:f>
        <x:v>0.1373581931683846</x:v>
      </x:c>
      <x:c r="S1331" s="53" t="n">
        <x:v>18019</x:v>
      </x:c>
      <x:c r="T1331" s="50" t="str">
        <x:v>EDINET_company_history</x:v>
      </x:c>
      <x:c r="U1331" s="50" t="str">
        <x:v>日本マスタートラスト信託銀行株式会社（信託口）</x:v>
      </x:c>
      <x:c r="V1331" s="54" t="n">
        <x:v>0.124</x:v>
      </x:c>
      <x:c r="W1331" s="50" t="str">
        <x:v>寺田 健志</x:v>
      </x:c>
      <x:c r="X1331" s="50" t="b">
        <x:f>AND(COUNT(L1331:O1331)=4,L1331&gt;='設定'!$B$6,M1331&gt;='設定'!$B$6,N1331&gt;='設定'!$B$6,O1331&gt;='設定'!$B$6)</x:f>
        <x:v>0</x:v>
      </x:c>
      <x:c r="Y1331" s="50" t="b">
        <x:f>AND(COUNT(G1331:K1331)=5,P1331&gt;='設定'!$B$7)</x:f>
        <x:v>0</x:v>
      </x:c>
      <x:c r="Z1331" s="50" t="b">
        <x:f>AND(ISNUMBER(R1331),R1331&gt;='設定'!$B$8)</x:f>
        <x:v>1</x:v>
      </x:c>
      <x:c r="AA1331" s="50" t="b">
        <x:f>AND(ISNUMBER(S1331),S1331&gt;=DATE(YEAR('設定'!$B$10)-'設定'!$B$9,MONTH('設定'!$B$10),DAY('設定'!$B$10)))</x:f>
        <x:v>0</x:v>
      </x:c>
      <x:c r="AB1331" s="55" t="b">
        <x:v>0</x:v>
      </x:c>
      <x:c r="AC1331" s="55" t="b">
        <x:v>0</x:v>
      </x:c>
      <x:c r="AD1331" s="50" t="n">
        <x:f>IF(X1331,1,0)+IF(Z1331,1,0)+IF(AA1331,1,0)+IF(AB1331,1,0)</x:f>
        <x:v>1</x:v>
      </x:c>
      <x:c r="AE1331" s="50" t="n">
        <x:f>IF(Y1331,1,0)+IF(Z1331,1,0)+IF(AA1331,1,0)+IF(AB1331,1,0)</x:f>
        <x:v>1</x:v>
      </x:c>
      <x:c r="AF1331" s="50" t="n">
        <x:f>IF(Y1331,1,0)+IF(Z1331,1,0)+IF(AA1331,1,0)+IF(AC1331,1,0)</x:f>
        <x:v>1</x:v>
      </x:c>
      <x:c r="AG1331" s="53" t="n">
        <x:v>44348</x:v>
      </x:c>
      <x:c r="AH1331" s="50" t="str">
        <x:v>S100W79S</x:v>
      </x:c>
      <x:c r="AI1331" s="50" t="str">
        <x:v>NetSalesSummaryOfBusinessResults</x:v>
      </x:c>
      <x:c r="AJ1331" s="50" t="str">
        <x:v>OperatingIncome</x:v>
      </x:c>
      <x:c r="AK1331" s="53" t="n">
        <x:v>45747</x:v>
      </x:c>
      <x:c r="AL1331" s="50" t="str">
        <x:v>365/365/365/366/365</x:v>
      </x:c>
      <x:c r="AM1331" s="51" t="n">
        <x:v>125855585</x:v>
      </x:c>
      <x:c r="AN1331" s="51" t="n">
        <x:v>1854</x:v>
      </x:c>
      <x:c r="AO1331" s="51" t="n">
        <x:f>IFERROR(AM1331*AN1331,"")</x:f>
        <x:v>233336254590</x:v>
      </x:c>
      <x:c r="AP1331" s="56" t="n">
        <x:f>IFERROR(AO1331/(K1331*1000000),"")</x:f>
        <x:v>2.4196471637596697</x:v>
      </x:c>
      <x:c r="AQ1331" s="57" t="n">
        <x:v>842957066.6666666</x:v>
      </x:c>
      <x:c r="AR1331" s="52" t="n">
        <x:v>0.4029784090672571</x:v>
      </x:c>
      <x:c r="AS1331" s="52" t="n">
        <x:v>-0.4294080276825963</x:v>
      </x:c>
      <x:c r="AT1331" s="55" t="b">
        <x:v>1</x:v>
      </x:c>
      <x:c r="AU1331" s="50"/>
      <x:c r="AV1331" s="58" t="n">
        <x:v>0.0919857020600689</x:v>
      </x:c>
      <x:c r="AW1331" s="50" t="n">
        <x:v>1279</x:v>
      </x:c>
      <x:c r="AX1331" s="50" t="str">
        <x:v>Future Moat</x:v>
      </x:c>
      <x:c r="AY1331" s="50" t="str">
        <x:v>目立つ機械的警告なし（定性確認は別途必要）</x:v>
      </x:c>
      <x:c r="AZ1331" s="59" t="str">
        <x:v>2025-06-26 17:13</x:v>
      </x:c>
      <x:c r="BA1331" s="53" t="n">
        <x:v>18019</x:v>
      </x:c>
      <x:c r="BB1331" s="50"/>
      <x:c r="BC1331" s="50"/>
      <x:c r="BD1331" s="50" t="str">
        <x:v>TOPIX Small 1</x:v>
      </x:c>
    </x:row>
    <x:row r="1332">
      <x:c r="A1332" s="50" t="n">
        <x:v>1331</x:v>
      </x:c>
      <x:c r="B1332" s="50" t="str">
        <x:v>3248</x:v>
      </x:c>
      <x:c r="C1332" s="50" t="str">
        <x:v>3248.T</x:v>
      </x:c>
      <x:c r="D1332" s="50" t="str">
        <x:v>EARLY AGE CO.,Ltd.</x:v>
      </x:c>
      <x:c r="E1332" s="50" t="str">
        <x:v>Standard Market(Domestic)</x:v>
      </x:c>
      <x:c r="F1332" s="50" t="str">
        <x:v>Real Estate</x:v>
      </x:c>
      <x:c r="G1332" s="51" t="n">
        <x:v>3341.879</x:v>
      </x:c>
      <x:c r="H1332" s="51" t="n">
        <x:v>3699.549</x:v>
      </x:c>
      <x:c r="I1332" s="51" t="n">
        <x:v>3440.552</x:v>
      </x:c>
      <x:c r="J1332" s="51" t="n">
        <x:v>4725.523</x:v>
      </x:c>
      <x:c r="K1332" s="51" t="n">
        <x:v>3289.922</x:v>
      </x:c>
      <x:c r="L1332" s="52" t="n">
        <x:f>IFERROR(H1332/G1332-1,"")</x:f>
        <x:v>0.10702661586490714</x:v>
      </x:c>
      <x:c r="M1332" s="52" t="n">
        <x:f>IFERROR(I1332/H1332-1,"")</x:f>
        <x:v>-0.07000772256293941</x:v>
      </x:c>
      <x:c r="N1332" s="52" t="n">
        <x:f>IFERROR(J1332/I1332-1,"")</x:f>
        <x:v>0.37347815118039196</x:v>
      </x:c>
      <x:c r="O1332" s="52" t="n">
        <x:f>IFERROR(K1332/J1332-1,"")</x:f>
        <x:v>-0.3037972728098033</x:v>
      </x:c>
      <x:c r="P1332" s="52" t="n">
        <x:f>IFERROR((K1332/G1332)^(1/4)-1,"")</x:f>
        <x:v>-0.003909679066481764</x:v>
      </x:c>
      <x:c r="Q1332" s="51" t="n">
        <x:v>506.538</x:v>
      </x:c>
      <x:c r="R1332" s="52" t="n">
        <x:f>IFERROR(Q1332/K1332,"")</x:f>
        <x:v>0.15396656820435256</x:v>
      </x:c>
      <x:c r="S1332" s="53" t="n">
        <x:v>39356</x:v>
      </x:c>
      <x:c r="T1332" s="50" t="str">
        <x:v>EDINET_company_history</x:v>
      </x:c>
      <x:c r="U1332" s="50" t="str">
        <x:v>株式会社BHAGコーポレーション</x:v>
      </x:c>
      <x:c r="V1332" s="54" t="n">
        <x:v>0.5002</x:v>
      </x:c>
      <x:c r="W1332" s="50" t="str">
        <x:v>向井山 達也</x:v>
      </x:c>
      <x:c r="X1332" s="50" t="b">
        <x:f>AND(COUNT(L1332:O1332)=4,L1332&gt;='設定'!$B$6,M1332&gt;='設定'!$B$6,N1332&gt;='設定'!$B$6,O1332&gt;='設定'!$B$6)</x:f>
        <x:v>0</x:v>
      </x:c>
      <x:c r="Y1332" s="50" t="b">
        <x:f>AND(COUNT(G1332:K1332)=5,P1332&gt;='設定'!$B$7)</x:f>
        <x:v>0</x:v>
      </x:c>
      <x:c r="Z1332" s="50" t="b">
        <x:f>AND(ISNUMBER(R1332),R1332&gt;='設定'!$B$8)</x:f>
        <x:v>1</x:v>
      </x:c>
      <x:c r="AA1332" s="50" t="b">
        <x:f>AND(ISNUMBER(S1332),S1332&gt;=DATE(YEAR('設定'!$B$10)-'設定'!$B$9,MONTH('設定'!$B$10),DAY('設定'!$B$10)))</x:f>
        <x:v>0</x:v>
      </x:c>
      <x:c r="AB1332" s="55" t="b">
        <x:v>0</x:v>
      </x:c>
      <x:c r="AC1332" s="55" t="b">
        <x:v>0</x:v>
      </x:c>
      <x:c r="AD1332" s="50" t="n">
        <x:f>IF(X1332,1,0)+IF(Z1332,1,0)+IF(AA1332,1,0)+IF(AB1332,1,0)</x:f>
        <x:v>1</x:v>
      </x:c>
      <x:c r="AE1332" s="50" t="n">
        <x:f>IF(Y1332,1,0)+IF(Z1332,1,0)+IF(AA1332,1,0)+IF(AB1332,1,0)</x:f>
        <x:v>1</x:v>
      </x:c>
      <x:c r="AF1332" s="50" t="n">
        <x:f>IF(Y1332,1,0)+IF(Z1332,1,0)+IF(AA1332,1,0)+IF(AC1332,1,0)</x:f>
        <x:v>1</x:v>
      </x:c>
      <x:c r="AG1332" s="53" t="n">
        <x:v>44348</x:v>
      </x:c>
      <x:c r="AH1332" s="50" t="str">
        <x:v>S100XH8O</x:v>
      </x:c>
      <x:c r="AI1332" s="50" t="str">
        <x:v>NetSalesSummaryOfBusinessResults</x:v>
      </x:c>
      <x:c r="AJ1332" s="50" t="str">
        <x:v>OperatingIncome</x:v>
      </x:c>
      <x:c r="AK1332" s="53" t="n">
        <x:v>45961</x:v>
      </x:c>
      <x:c r="AL1332" s="50" t="str">
        <x:v>365/365/365/366/365</x:v>
      </x:c>
      <x:c r="AM1332" s="51" t="n">
        <x:v>3180900</x:v>
      </x:c>
      <x:c r="AN1332" s="51" t="n">
        <x:v>857</x:v>
      </x:c>
      <x:c r="AO1332" s="51" t="n">
        <x:f>IFERROR(AM1332*AN1332,"")</x:f>
        <x:v>2726031300</x:v>
      </x:c>
      <x:c r="AP1332" s="56" t="n">
        <x:f>IFERROR(AO1332/(K1332*1000000),"")</x:f>
        <x:v>0.8286005868832148</x:v>
      </x:c>
      <x:c r="AQ1332" s="57" t="n">
        <x:v>4632951.666666667</x:v>
      </x:c>
      <x:c r="AR1332" s="52" t="n">
        <x:v>0.2272869150792537</x:v>
      </x:c>
      <x:c r="AS1332" s="52" t="n">
        <x:v>-0.3203372422244022</x:v>
      </x:c>
      <x:c r="AT1332" s="55" t="b">
        <x:v>0</x:v>
      </x:c>
      <x:c r="AU1332" s="50" t="str">
        <x:v>low_liquidity</x:v>
      </x:c>
      <x:c r="AV1332" s="58" t="n">
        <x:v>-0.0220958187004635</x:v>
      </x:c>
      <x:c r="AW1332" s="50" t="n">
        <x:v>2059</x:v>
      </x:c>
      <x:c r="AX1332" s="50" t="str">
        <x:v>Core Moat</x:v>
      </x:c>
      <x:c r="AY1332" s="50" t="str">
        <x:v>既存適格性フィルター不通過: low_liquidity / 60日平均売買代金2,000万円未満</x:v>
      </x:c>
      <x:c r="AZ1332" s="59" t="str">
        <x:v>2026-01-23 16:21</x:v>
      </x:c>
      <x:c r="BA1332" s="53" t="n">
        <x:v>39356</x:v>
      </x:c>
      <x:c r="BB1332" s="50"/>
      <x:c r="BC1332" s="50"/>
      <x:c r="BD1332" s="50"/>
    </x:row>
    <x:row r="1333">
      <x:c r="A1333" s="50" t="n">
        <x:v>1332</x:v>
      </x:c>
      <x:c r="B1333" s="50" t="str">
        <x:v>9414</x:v>
      </x:c>
      <x:c r="C1333" s="50" t="str">
        <x:v>9414.T</x:v>
      </x:c>
      <x:c r="D1333" s="50" t="str">
        <x:v>Nippon BS Broadcasting Corporation</x:v>
      </x:c>
      <x:c r="E1333" s="50" t="str">
        <x:v>Standard Market(Domestic)</x:v>
      </x:c>
      <x:c r="F1333" s="50" t="str">
        <x:v>Information &amp; Communication</x:v>
      </x:c>
      <x:c r="G1333" s="51" t="n">
        <x:v>12004.411</x:v>
      </x:c>
      <x:c r="H1333" s="51" t="n">
        <x:v>12250.43</x:v>
      </x:c>
      <x:c r="I1333" s="51" t="n">
        <x:v>12417.299</x:v>
      </x:c>
      <x:c r="J1333" s="51" t="n">
        <x:v>12241.507</x:v>
      </x:c>
      <x:c r="K1333" s="51" t="n">
        <x:v>11812.703</x:v>
      </x:c>
      <x:c r="L1333" s="52" t="n">
        <x:f>IFERROR(H1333/G1333-1,"")</x:f>
        <x:v>0.020494050062098035</x:v>
      </x:c>
      <x:c r="M1333" s="52" t="n">
        <x:f>IFERROR(I1333/H1333-1,"")</x:f>
        <x:v>0.013621481041889982</x:v>
      </x:c>
      <x:c r="N1333" s="52" t="n">
        <x:f>IFERROR(J1333/I1333-1,"")</x:f>
        <x:v>-0.014157024003368268</x:v>
      </x:c>
      <x:c r="O1333" s="52" t="n">
        <x:f>IFERROR(K1333/J1333-1,"")</x:f>
        <x:v>-0.03502869377111817</x:v>
      </x:c>
      <x:c r="P1333" s="52" t="n">
        <x:f>IFERROR((K1333/G1333)^(1/4)-1,"")</x:f>
        <x:v>-0.004016583792701867</x:v>
      </x:c>
      <x:c r="Q1333" s="51" t="n">
        <x:v>1932.011</x:v>
      </x:c>
      <x:c r="R1333" s="52" t="n">
        <x:f>IFERROR(Q1333/K1333,"")</x:f>
        <x:v>0.16355367607227575</x:v>
      </x:c>
      <x:c r="S1333" s="53" t="n">
        <x:v>41699</x:v>
      </x:c>
      <x:c r="T1333" s="50" t="str">
        <x:v>EDINET_company_history</x:v>
      </x:c>
      <x:c r="U1333" s="50" t="str">
        <x:v>株式会社ビックカメラ</x:v>
      </x:c>
      <x:c r="V1333" s="54" t="n">
        <x:v>0.6135</x:v>
      </x:c>
      <x:c r="W1333" s="50" t="str">
        <x:v>齋藤 知久 / 近藤 和行 / 田﨑 勝也</x:v>
      </x:c>
      <x:c r="X1333" s="50" t="b">
        <x:f>AND(COUNT(L1333:O1333)=4,L1333&gt;='設定'!$B$6,M1333&gt;='設定'!$B$6,N1333&gt;='設定'!$B$6,O1333&gt;='設定'!$B$6)</x:f>
        <x:v>0</x:v>
      </x:c>
      <x:c r="Y1333" s="50" t="b">
        <x:f>AND(COUNT(G1333:K1333)=5,P1333&gt;='設定'!$B$7)</x:f>
        <x:v>0</x:v>
      </x:c>
      <x:c r="Z1333" s="50" t="b">
        <x:f>AND(ISNUMBER(R1333),R1333&gt;='設定'!$B$8)</x:f>
        <x:v>1</x:v>
      </x:c>
      <x:c r="AA1333" s="50" t="b">
        <x:f>AND(ISNUMBER(S1333),S1333&gt;=DATE(YEAR('設定'!$B$10)-'設定'!$B$9,MONTH('設定'!$B$10),DAY('設定'!$B$10)))</x:f>
        <x:v>0</x:v>
      </x:c>
      <x:c r="AB1333" s="55" t="b">
        <x:v>0</x:v>
      </x:c>
      <x:c r="AC1333" s="55" t="b">
        <x:v>0</x:v>
      </x:c>
      <x:c r="AD1333" s="50" t="n">
        <x:f>IF(X1333,1,0)+IF(Z1333,1,0)+IF(AA1333,1,0)+IF(AB1333,1,0)</x:f>
        <x:v>1</x:v>
      </x:c>
      <x:c r="AE1333" s="50" t="n">
        <x:f>IF(Y1333,1,0)+IF(Z1333,1,0)+IF(AA1333,1,0)+IF(AB1333,1,0)</x:f>
        <x:v>1</x:v>
      </x:c>
      <x:c r="AF1333" s="50" t="n">
        <x:f>IF(Y1333,1,0)+IF(Z1333,1,0)+IF(AA1333,1,0)+IF(AC1333,1,0)</x:f>
        <x:v>1</x:v>
      </x:c>
      <x:c r="AG1333" s="53" t="n">
        <x:v>44348</x:v>
      </x:c>
      <x:c r="AH1333" s="50" t="str">
        <x:v>S100X54M</x:v>
      </x:c>
      <x:c r="AI1333" s="50" t="str">
        <x:v>NetSalesSummaryOfBusinessResults</x:v>
      </x:c>
      <x:c r="AJ1333" s="50" t="str">
        <x:v>OperatingIncome</x:v>
      </x:c>
      <x:c r="AK1333" s="53" t="n">
        <x:v>45900</x:v>
      </x:c>
      <x:c r="AL1333" s="50" t="str">
        <x:v>365/365/365/366/365</x:v>
      </x:c>
      <x:c r="AM1333" s="51" t="n">
        <x:v>17816732</x:v>
      </x:c>
      <x:c r="AN1333" s="51" t="n">
        <x:v>903</x:v>
      </x:c>
      <x:c r="AO1333" s="51" t="n">
        <x:f>IFERROR(AM1333*AN1333,"")</x:f>
        <x:v>16088508996</x:v>
      </x:c>
      <x:c r="AP1333" s="56" t="n">
        <x:f>IFERROR(AO1333/(K1333*1000000),"")</x:f>
        <x:v>1.36196677390433</x:v>
      </x:c>
      <x:c r="AQ1333" s="57" t="n">
        <x:v>32297998.333333332</x:v>
      </x:c>
      <x:c r="AR1333" s="52" t="n">
        <x:v>0.1562136052960086</x:v>
      </x:c>
      <x:c r="AS1333" s="52" t="n">
        <x:v>-0.2333739506080938</x:v>
      </x:c>
      <x:c r="AT1333" s="55" t="b">
        <x:v>1</x:v>
      </x:c>
      <x:c r="AU1333" s="50"/>
      <x:c r="AV1333" s="58" t="n">
        <x:v>0.274652603194894</x:v>
      </x:c>
      <x:c r="AW1333" s="50" t="n">
        <x:v>483</x:v>
      </x:c>
      <x:c r="AX1333" s="50" t="str">
        <x:v>Discovery</x:v>
      </x:c>
      <x:c r="AY1333" s="50" t="str">
        <x:v>目立つ機械的警告なし（定性確認は別途必要）</x:v>
      </x:c>
      <x:c r="AZ1333" s="59" t="str">
        <x:v>2025-11-18 15:30</x:v>
      </x:c>
      <x:c r="BA1333" s="53" t="n">
        <x:v>41699</x:v>
      </x:c>
      <x:c r="BB1333" s="50"/>
      <x:c r="BC1333" s="50"/>
      <x:c r="BD1333" s="50"/>
    </x:row>
    <x:row r="1334">
      <x:c r="A1334" s="50" t="n">
        <x:v>1333</x:v>
      </x:c>
      <x:c r="B1334" s="50" t="str">
        <x:v>1968</x:v>
      </x:c>
      <x:c r="C1334" s="50" t="str">
        <x:v>1968.T</x:v>
      </x:c>
      <x:c r="D1334" s="50" t="str">
        <x:v>TAIHEI DENGYO KAISHA,LTD.</x:v>
      </x:c>
      <x:c r="E1334" s="50" t="str">
        <x:v>Prime Market (Domestic)</x:v>
      </x:c>
      <x:c r="F1334" s="50" t="str">
        <x:v>Construction</x:v>
      </x:c>
      <x:c r="G1334" s="51" t="n">
        <x:v>127779</x:v>
      </x:c>
      <x:c r="H1334" s="51" t="n">
        <x:v>126908</x:v>
      </x:c>
      <x:c r="I1334" s="51" t="n">
        <x:v>125774</x:v>
      </x:c>
      <x:c r="J1334" s="51" t="n">
        <x:v>129363</x:v>
      </x:c>
      <x:c r="K1334" s="51" t="n">
        <x:v>125670</x:v>
      </x:c>
      <x:c r="L1334" s="52" t="n">
        <x:f>IFERROR(H1334/G1334-1,"")</x:f>
        <x:v>-0.006816456538241811</x:v>
      </x:c>
      <x:c r="M1334" s="52" t="n">
        <x:f>IFERROR(I1334/H1334-1,"")</x:f>
        <x:v>-0.008935606896334325</x:v>
      </x:c>
      <x:c r="N1334" s="52" t="n">
        <x:f>IFERROR(J1334/I1334-1,"")</x:f>
        <x:v>0.028535309364415617</x:v>
      </x:c>
      <x:c r="O1334" s="52" t="n">
        <x:f>IFERROR(K1334/J1334-1,"")</x:f>
        <x:v>-0.02854757542728603</x:v>
      </x:c>
      <x:c r="P1334" s="52" t="n">
        <x:f>IFERROR((K1334/G1334)^(1/4)-1,"")</x:f>
        <x:v>-0.004152052686285823</x:v>
      </x:c>
      <x:c r="Q1334" s="51" t="n">
        <x:v>13037</x:v>
      </x:c>
      <x:c r="R1334" s="52" t="n">
        <x:f>IFERROR(Q1334/K1334,"")</x:f>
        <x:v>0.10373995384737805</x:v>
      </x:c>
      <x:c r="S1334" s="53" t="n">
        <x:v>25173</x:v>
      </x:c>
      <x:c r="T1334" s="50" t="str">
        <x:v>EDINET_company_history</x:v>
      </x:c>
      <x:c r="U1334" s="50" t="str">
        <x:v>日本マスタートラスト信託銀行株式会社(信託口)</x:v>
      </x:c>
      <x:c r="V1334" s="54" t="n">
        <x:v>0.1</x:v>
      </x:c>
      <x:c r="W1334" s="50" t="str">
        <x:v>野 尻 穣 / 伊 藤 浩 明</x:v>
      </x:c>
      <x:c r="X1334" s="50" t="b">
        <x:f>AND(COUNT(L1334:O1334)=4,L1334&gt;='設定'!$B$6,M1334&gt;='設定'!$B$6,N1334&gt;='設定'!$B$6,O1334&gt;='設定'!$B$6)</x:f>
        <x:v>0</x:v>
      </x:c>
      <x:c r="Y1334" s="50" t="b">
        <x:f>AND(COUNT(G1334:K1334)=5,P1334&gt;='設定'!$B$7)</x:f>
        <x:v>0</x:v>
      </x:c>
      <x:c r="Z1334" s="50" t="b">
        <x:f>AND(ISNUMBER(R1334),R1334&gt;='設定'!$B$8)</x:f>
        <x:v>1</x:v>
      </x:c>
      <x:c r="AA1334" s="50" t="b">
        <x:f>AND(ISNUMBER(S1334),S1334&gt;=DATE(YEAR('設定'!$B$10)-'設定'!$B$9,MONTH('設定'!$B$10),DAY('設定'!$B$10)))</x:f>
        <x:v>0</x:v>
      </x:c>
      <x:c r="AB1334" s="55" t="b">
        <x:v>0</x:v>
      </x:c>
      <x:c r="AC1334" s="55" t="b">
        <x:v>0</x:v>
      </x:c>
      <x:c r="AD1334" s="50" t="n">
        <x:f>IF(X1334,1,0)+IF(Z1334,1,0)+IF(AA1334,1,0)+IF(AB1334,1,0)</x:f>
        <x:v>1</x:v>
      </x:c>
      <x:c r="AE1334" s="50" t="n">
        <x:f>IF(Y1334,1,0)+IF(Z1334,1,0)+IF(AA1334,1,0)+IF(AB1334,1,0)</x:f>
        <x:v>1</x:v>
      </x:c>
      <x:c r="AF1334" s="50" t="n">
        <x:f>IF(Y1334,1,0)+IF(Z1334,1,0)+IF(AA1334,1,0)+IF(AC1334,1,0)</x:f>
        <x:v>1</x:v>
      </x:c>
      <x:c r="AG1334" s="53" t="n">
        <x:v>44348</x:v>
      </x:c>
      <x:c r="AH1334" s="50" t="str">
        <x:v>S100W75I</x:v>
      </x:c>
      <x:c r="AI1334" s="50" t="str">
        <x:v>NetSalesSummaryOfBusinessResults</x:v>
      </x:c>
      <x:c r="AJ1334" s="50" t="str">
        <x:v>OperatingIncome</x:v>
      </x:c>
      <x:c r="AK1334" s="53" t="n">
        <x:v>45747</x:v>
      </x:c>
      <x:c r="AL1334" s="50" t="str">
        <x:v>365/365/365/366/365</x:v>
      </x:c>
      <x:c r="AM1334" s="51" t="n">
        <x:v>20922180</x:v>
      </x:c>
      <x:c r="AN1334" s="51" t="n">
        <x:v>2611</x:v>
      </x:c>
      <x:c r="AO1334" s="51" t="n">
        <x:f>IFERROR(AM1334*AN1334,"")</x:f>
        <x:v>54627811980</x:v>
      </x:c>
      <x:c r="AP1334" s="56" t="n">
        <x:f>IFERROR(AO1334/(K1334*1000000),"")</x:f>
        <x:v>0.4346925438052041</x:v>
      </x:c>
      <x:c r="AQ1334" s="57" t="n">
        <x:v>481476985</x:v>
      </x:c>
      <x:c r="AR1334" s="52" t="n">
        <x:v>0.3051247567840706</x:v>
      </x:c>
      <x:c r="AS1334" s="52" t="n">
        <x:v>-0.2439423502986523</x:v>
      </x:c>
      <x:c r="AT1334" s="55" t="b">
        <x:v>0</x:v>
      </x:c>
      <x:c r="AU1334" s="50" t="str">
        <x:v>repeated_negative_operating_cf</x:v>
      </x:c>
      <x:c r="AV1334" s="58" t="n">
        <x:v>0.0512991608803916</x:v>
      </x:c>
      <x:c r="AW1334" s="50" t="n">
        <x:v>1507</x:v>
      </x:c>
      <x:c r="AX1334" s="50" t="str">
        <x:v>Core Moat</x:v>
      </x:c>
      <x:c r="AY1334" s="50" t="str">
        <x:v>既存適格性フィルター不通過: repeated_negative_operating_cf</x:v>
      </x:c>
      <x:c r="AZ1334" s="59" t="str">
        <x:v>2025-06-26 15:32</x:v>
      </x:c>
      <x:c r="BA1334" s="53" t="n">
        <x:v>25173</x:v>
      </x:c>
      <x:c r="BB1334" s="50"/>
      <x:c r="BC1334" s="50"/>
      <x:c r="BD1334" s="50" t="str">
        <x:v>TOPIX Small 1</x:v>
      </x:c>
    </x:row>
    <x:row r="1335">
      <x:c r="A1335" s="50" t="n">
        <x:v>1334</x:v>
      </x:c>
      <x:c r="B1335" s="50" t="str">
        <x:v>8613</x:v>
      </x:c>
      <x:c r="C1335" s="50" t="str">
        <x:v>8613.T</x:v>
      </x:c>
      <x:c r="D1335" s="50" t="str">
        <x:v>Marusan Securities Co.,Ltd.</x:v>
      </x:c>
      <x:c r="E1335" s="50" t="str">
        <x:v>Prime Market (Domestic)</x:v>
      </x:c>
      <x:c r="F1335" s="50" t="str">
        <x:v>Securities and Commodities Futures</x:v>
      </x:c>
      <x:c r="G1335" s="51" t="n">
        <x:v>19188</x:v>
      </x:c>
      <x:c r="H1335" s="51" t="n">
        <x:v>18670</x:v>
      </x:c>
      <x:c r="I1335" s="51" t="n">
        <x:v>14931</x:v>
      </x:c>
      <x:c r="J1335" s="51" t="n">
        <x:v>18608</x:v>
      </x:c>
      <x:c r="K1335" s="51" t="n">
        <x:v>18849</x:v>
      </x:c>
      <x:c r="L1335" s="52" t="n">
        <x:f>IFERROR(H1335/G1335-1,"")</x:f>
        <x:v>-0.026996039191161114</x:v>
      </x:c>
      <x:c r="M1335" s="52" t="n">
        <x:f>IFERROR(I1335/H1335-1,"")</x:f>
        <x:v>-0.2002678093197643</x:v>
      </x:c>
      <x:c r="N1335" s="52" t="n">
        <x:f>IFERROR(J1335/I1335-1,"")</x:f>
        <x:v>0.24626615765856275</x:v>
      </x:c>
      <x:c r="O1335" s="52" t="n">
        <x:f>IFERROR(K1335/J1335-1,"")</x:f>
        <x:v>0.01295141874462602</x:v>
      </x:c>
      <x:c r="P1335" s="52" t="n">
        <x:f>IFERROR((K1335/G1335)^(1/4)-1,"")</x:f>
        <x:v>-0.004446390791826738</x:v>
      </x:c>
      <x:c r="Q1335" s="51" t="n">
        <x:v>3545</x:v>
      </x:c>
      <x:c r="R1335" s="52" t="n">
        <x:f>IFERROR(Q1335/K1335,"")</x:f>
        <x:v>0.18807363785877235</x:v>
      </x:c>
      <x:c r="S1335" s="53" t="n">
        <x:v>31533</x:v>
      </x:c>
      <x:c r="T1335" s="50" t="str">
        <x:v>EDINET_company_history</x:v>
      </x:c>
      <x:c r="U1335" s="50" t="str">
        <x:v>日本マスタートラスト信託銀行株式会社（信託口）</x:v>
      </x:c>
      <x:c r="V1335" s="54" t="n">
        <x:v>0.1043</x:v>
      </x:c>
      <x:c r="W1335" s="50" t="str">
        <x:v>菊 地 稔 / 服 部 誠</x:v>
      </x:c>
      <x:c r="X1335" s="50" t="b">
        <x:f>AND(COUNT(L1335:O1335)=4,L1335&gt;='設定'!$B$6,M1335&gt;='設定'!$B$6,N1335&gt;='設定'!$B$6,O1335&gt;='設定'!$B$6)</x:f>
        <x:v>0</x:v>
      </x:c>
      <x:c r="Y1335" s="50" t="b">
        <x:f>AND(COUNT(G1335:K1335)=5,P1335&gt;='設定'!$B$7)</x:f>
        <x:v>0</x:v>
      </x:c>
      <x:c r="Z1335" s="50" t="b">
        <x:f>AND(ISNUMBER(R1335),R1335&gt;='設定'!$B$8)</x:f>
        <x:v>1</x:v>
      </x:c>
      <x:c r="AA1335" s="50" t="b">
        <x:f>AND(ISNUMBER(S1335),S1335&gt;=DATE(YEAR('設定'!$B$10)-'設定'!$B$9,MONTH('設定'!$B$10),DAY('設定'!$B$10)))</x:f>
        <x:v>0</x:v>
      </x:c>
      <x:c r="AB1335" s="55" t="b">
        <x:v>0</x:v>
      </x:c>
      <x:c r="AC1335" s="55" t="b">
        <x:v>0</x:v>
      </x:c>
      <x:c r="AD1335" s="50" t="n">
        <x:f>IF(X1335,1,0)+IF(Z1335,1,0)+IF(AA1335,1,0)+IF(AB1335,1,0)</x:f>
        <x:v>1</x:v>
      </x:c>
      <x:c r="AE1335" s="50" t="n">
        <x:f>IF(Y1335,1,0)+IF(Z1335,1,0)+IF(AA1335,1,0)+IF(AB1335,1,0)</x:f>
        <x:v>1</x:v>
      </x:c>
      <x:c r="AF1335" s="50" t="n">
        <x:f>IF(Y1335,1,0)+IF(Z1335,1,0)+IF(AA1335,1,0)+IF(AC1335,1,0)</x:f>
        <x:v>1</x:v>
      </x:c>
      <x:c r="AG1335" s="53" t="n">
        <x:v>44348</x:v>
      </x:c>
      <x:c r="AH1335" s="50" t="str">
        <x:v>S100VYTT</x:v>
      </x:c>
      <x:c r="AI1335" s="50" t="str">
        <x:v>OperatingRevenue1SummaryOfBusinessResults</x:v>
      </x:c>
      <x:c r="AJ1335" s="50" t="str">
        <x:v>OperatingIncome</x:v>
      </x:c>
      <x:c r="AK1335" s="53" t="n">
        <x:v>45747</x:v>
      </x:c>
      <x:c r="AL1335" s="50" t="str">
        <x:v>365/365/365/366/365</x:v>
      </x:c>
      <x:c r="AM1335" s="51" t="n">
        <x:v>66172362</x:v>
      </x:c>
      <x:c r="AN1335" s="51" t="n">
        <x:v>1034</x:v>
      </x:c>
      <x:c r="AO1335" s="51" t="n">
        <x:f>IFERROR(AM1335*AN1335,"")</x:f>
        <x:v>68422222308</x:v>
      </x:c>
      <x:c r="AP1335" s="56" t="n">
        <x:f>IFERROR(AO1335/(K1335*1000000),"")</x:f>
        <x:v>3.6300186910711445</x:v>
      </x:c>
      <x:c r="AQ1335" s="57" t="n">
        <x:v>456702230</x:v>
      </x:c>
      <x:c r="AR1335" s="52" t="n">
        <x:v>0.276503306138383</x:v>
      </x:c>
      <x:c r="AS1335" s="52" t="n">
        <x:v>-0.4249402216639815</x:v>
      </x:c>
      <x:c r="AT1335" s="55" t="b">
        <x:v>1</x:v>
      </x:c>
      <x:c r="AU1335" s="50"/>
      <x:c r="AV1335" s="58" t="n">
        <x:v>-0.0063485917632936</x:v>
      </x:c>
      <x:c r="AW1335" s="50" t="n">
        <x:v>1917</x:v>
      </x:c>
      <x:c r="AX1335" s="50" t="str">
        <x:v>Core Moat</x:v>
      </x:c>
      <x:c r="AY1335" s="50" t="str">
        <x:v>目立つ機械的警告なし（定性確認は別途必要）</x:v>
      </x:c>
      <x:c r="AZ1335" s="59" t="str">
        <x:v>2025-06-18 09:09</x:v>
      </x:c>
      <x:c r="BA1335" s="53" t="n">
        <x:v>31533</x:v>
      </x:c>
      <x:c r="BB1335" s="50"/>
      <x:c r="BC1335" s="50"/>
      <x:c r="BD1335" s="50" t="str">
        <x:v>TOPIX Small 1</x:v>
      </x:c>
    </x:row>
    <x:row r="1336">
      <x:c r="A1336" s="50" t="n">
        <x:v>1335</x:v>
      </x:c>
      <x:c r="B1336" s="50" t="str">
        <x:v>3138</x:v>
      </x:c>
      <x:c r="C1336" s="50" t="str">
        <x:v>3138.T</x:v>
      </x:c>
      <x:c r="D1336" s="50" t="str">
        <x:v>Fujisan Magazine Service Co.,Ltd.</x:v>
      </x:c>
      <x:c r="E1336" s="50" t="str">
        <x:v>Standard Market(Domestic)</x:v>
      </x:c>
      <x:c r="F1336" s="50" t="str">
        <x:v>Retail Trade</x:v>
      </x:c>
      <x:c r="G1336" s="51" t="n">
        <x:v>5930.781</x:v>
      </x:c>
      <x:c r="H1336" s="51" t="n">
        <x:v>5968.157</x:v>
      </x:c>
      <x:c r="I1336" s="51" t="n">
        <x:v>5771.519</x:v>
      </x:c>
      <x:c r="J1336" s="51" t="n">
        <x:v>5618.929</x:v>
      </x:c>
      <x:c r="K1336" s="51" t="n">
        <x:v>5814.858</x:v>
      </x:c>
      <x:c r="L1336" s="52" t="n">
        <x:f>IFERROR(H1336/G1336-1,"")</x:f>
        <x:v>0.006302036780653442</x:v>
      </x:c>
      <x:c r="M1336" s="52" t="n">
        <x:f>IFERROR(I1336/H1336-1,"")</x:f>
        <x:v>-0.03294785978317927</x:v>
      </x:c>
      <x:c r="N1336" s="52" t="n">
        <x:f>IFERROR(J1336/I1336-1,"")</x:f>
        <x:v>-0.026438447140172294</x:v>
      </x:c>
      <x:c r="O1336" s="52" t="n">
        <x:f>IFERROR(K1336/J1336-1,"")</x:f>
        <x:v>0.03486945643911854</x:v>
      </x:c>
      <x:c r="P1336" s="52" t="n">
        <x:f>IFERROR((K1336/G1336)^(1/4)-1,"")</x:f>
        <x:v>-0.004922728826863176</x:v>
      </x:c>
      <x:c r="Q1336" s="51" t="n">
        <x:v>162.695</x:v>
      </x:c>
      <x:c r="R1336" s="52" t="n">
        <x:f>IFERROR(Q1336/K1336,"")</x:f>
        <x:v>0.027979187109986176</x:v>
      </x:c>
      <x:c r="S1336" s="53" t="n">
        <x:v>42186</x:v>
      </x:c>
      <x:c r="T1336" s="50" t="str">
        <x:v>EDINET_company_history</x:v>
      </x:c>
      <x:c r="U1336" s="50" t="str">
        <x:v>西野 伸一郎</x:v>
      </x:c>
      <x:c r="V1336" s="54" t="n">
        <x:v>0.2658</x:v>
      </x:c>
      <x:c r="W1336" s="50" t="str">
        <x:v>西野 伸一郎 / 神谷 アントニオ</x:v>
      </x:c>
      <x:c r="X1336" s="50" t="b">
        <x:f>AND(COUNT(L1336:O1336)=4,L1336&gt;='設定'!$B$6,M1336&gt;='設定'!$B$6,N1336&gt;='設定'!$B$6,O1336&gt;='設定'!$B$6)</x:f>
        <x:v>0</x:v>
      </x:c>
      <x:c r="Y1336" s="50" t="b">
        <x:f>AND(COUNT(G1336:K1336)=5,P1336&gt;='設定'!$B$7)</x:f>
        <x:v>0</x:v>
      </x:c>
      <x:c r="Z1336" s="50" t="b">
        <x:f>AND(ISNUMBER(R1336),R1336&gt;='設定'!$B$8)</x:f>
        <x:v>0</x:v>
      </x:c>
      <x:c r="AA1336" s="50" t="b">
        <x:f>AND(ISNUMBER(S1336),S1336&gt;=DATE(YEAR('設定'!$B$10)-'設定'!$B$9,MONTH('設定'!$B$10),DAY('設定'!$B$10)))</x:f>
        <x:v>0</x:v>
      </x:c>
      <x:c r="AB1336" s="55" t="b">
        <x:v>1</x:v>
      </x:c>
      <x:c r="AC1336" s="55" t="b">
        <x:v>1</x:v>
      </x:c>
      <x:c r="AD1336" s="50" t="n">
        <x:f>IF(X1336,1,0)+IF(Z1336,1,0)+IF(AA1336,1,0)+IF(AB1336,1,0)</x:f>
        <x:v>1</x:v>
      </x:c>
      <x:c r="AE1336" s="50" t="n">
        <x:f>IF(Y1336,1,0)+IF(Z1336,1,0)+IF(AA1336,1,0)+IF(AB1336,1,0)</x:f>
        <x:v>1</x:v>
      </x:c>
      <x:c r="AF1336" s="50" t="n">
        <x:f>IF(Y1336,1,0)+IF(Z1336,1,0)+IF(AA1336,1,0)+IF(AC1336,1,0)</x:f>
        <x:v>1</x:v>
      </x:c>
      <x:c r="AG1336" s="53" t="n">
        <x:v>44348</x:v>
      </x:c>
      <x:c r="AH1336" s="50" t="str">
        <x:v>S100XUDW</x:v>
      </x:c>
      <x:c r="AI1336" s="50" t="str">
        <x:v>NetSalesSummaryOfBusinessResults</x:v>
      </x:c>
      <x:c r="AJ1336" s="50" t="str">
        <x:v>OperatingIncome</x:v>
      </x:c>
      <x:c r="AK1336" s="53" t="n">
        <x:v>46022</x:v>
      </x:c>
      <x:c r="AL1336" s="50" t="str">
        <x:v>365/365/365/366/365</x:v>
      </x:c>
      <x:c r="AM1336" s="51" t="n">
        <x:v>3302420</x:v>
      </x:c>
      <x:c r="AN1336" s="51" t="n">
        <x:v>1133</x:v>
      </x:c>
      <x:c r="AO1336" s="51" t="n">
        <x:f>IFERROR(AM1336*AN1336,"")</x:f>
        <x:v>3741641860</x:v>
      </x:c>
      <x:c r="AP1336" s="56" t="n">
        <x:f>IFERROR(AO1336/(K1336*1000000),"")</x:f>
        <x:v>0.6434622926303617</x:v>
      </x:c>
      <x:c r="AQ1336" s="57" t="n">
        <x:v>4335250</x:v>
      </x:c>
      <x:c r="AR1336" s="52" t="n">
        <x:v>0.269502139009723</x:v>
      </x:c>
      <x:c r="AS1336" s="52" t="n">
        <x:v>-0.296101152395972</x:v>
      </x:c>
      <x:c r="AT1336" s="55" t="b">
        <x:v>0</x:v>
      </x:c>
      <x:c r="AU1336" s="50" t="str">
        <x:v>low_liquidity</x:v>
      </x:c>
      <x:c r="AV1336" s="58" t="n">
        <x:v>-0.0776085965792682</x:v>
      </x:c>
      <x:c r="AW1336" s="50" t="n">
        <x:v>2463</x:v>
      </x:c>
      <x:c r="AX1336" s="50" t="str">
        <x:v>Core Moat</x:v>
      </x:c>
      <x:c r="AY1336" s="50" t="str">
        <x:v>既存適格性フィルター不通過: low_liquidity / 60日平均売買代金2,000万円未満</x:v>
      </x:c>
      <x:c r="AZ1336" s="59" t="str">
        <x:v>2026-03-26 12:31</x:v>
      </x:c>
      <x:c r="BA1336" s="53" t="n">
        <x:v>42186</x:v>
      </x:c>
      <x:c r="BB1336" s="50" t="str">
        <x:v>西野 伸一郎</x:v>
      </x:c>
      <x:c r="BC1336" s="50"/>
      <x:c r="BD1336" s="50"/>
    </x:row>
    <x:row r="1337">
      <x:c r="A1337" s="50" t="n">
        <x:v>1336</x:v>
      </x:c>
      <x:c r="B1337" s="50" t="str">
        <x:v>3375</x:v>
      </x:c>
      <x:c r="C1337" s="50" t="str">
        <x:v>3375.T</x:v>
      </x:c>
      <x:c r="D1337" s="50" t="str">
        <x:v>ZOA CORPORATION</x:v>
      </x:c>
      <x:c r="E1337" s="50" t="str">
        <x:v>Standard Market(Domestic)</x:v>
      </x:c>
      <x:c r="F1337" s="50" t="str">
        <x:v>Retail Trade</x:v>
      </x:c>
      <x:c r="G1337" s="51" t="n">
        <x:v>9518.893</x:v>
      </x:c>
      <x:c r="H1337" s="51" t="n">
        <x:v>9614.645</x:v>
      </x:c>
      <x:c r="I1337" s="51" t="n">
        <x:v>9726.733</x:v>
      </x:c>
      <x:c r="J1337" s="51" t="n">
        <x:v>8598.878</x:v>
      </x:c>
      <x:c r="K1337" s="51" t="n">
        <x:v>9274.325</x:v>
      </x:c>
      <x:c r="L1337" s="52" t="n">
        <x:f>IFERROR(H1337/G1337-1,"")</x:f>
        <x:v>0.010059152886790601</x:v>
      </x:c>
      <x:c r="M1337" s="52" t="n">
        <x:f>IFERROR(I1337/H1337-1,"")</x:f>
        <x:v>0.01165804873710874</x:v>
      </x:c>
      <x:c r="N1337" s="52" t="n">
        <x:f>IFERROR(J1337/I1337-1,"")</x:f>
        <x:v>-0.1159541441098465</x:v>
      </x:c>
      <x:c r="O1337" s="52" t="n">
        <x:f>IFERROR(K1337/J1337-1,"")</x:f>
        <x:v>0.07855059694997424</x:v>
      </x:c>
      <x:c r="P1337" s="52" t="n">
        <x:f>IFERROR((K1337/G1337)^(1/4)-1,"")</x:f>
        <x:v>-0.006486056875662394</x:v>
      </x:c>
      <x:c r="Q1337" s="51" t="n">
        <x:v>428.414</x:v>
      </x:c>
      <x:c r="R1337" s="52" t="n">
        <x:f>IFERROR(Q1337/K1337,"")</x:f>
        <x:v>0.04619355047402371</x:v>
      </x:c>
      <x:c r="S1337" s="53" t="n">
        <x:v>38504</x:v>
      </x:c>
      <x:c r="T1337" s="50" t="str">
        <x:v>EDINET_company_history</x:v>
      </x:c>
      <x:c r="U1337" s="50" t="str">
        <x:v>伊井 一史</x:v>
      </x:c>
      <x:c r="V1337" s="54" t="n">
        <x:v>0.1737</x:v>
      </x:c>
      <x:c r="W1337" s="50" t="str">
        <x:v>伊井 一史</x:v>
      </x:c>
      <x:c r="X1337" s="50" t="b">
        <x:f>AND(COUNT(L1337:O1337)=4,L1337&gt;='設定'!$B$6,M1337&gt;='設定'!$B$6,N1337&gt;='設定'!$B$6,O1337&gt;='設定'!$B$6)</x:f>
        <x:v>0</x:v>
      </x:c>
      <x:c r="Y1337" s="50" t="b">
        <x:f>AND(COUNT(G1337:K1337)=5,P1337&gt;='設定'!$B$7)</x:f>
        <x:v>0</x:v>
      </x:c>
      <x:c r="Z1337" s="50" t="b">
        <x:f>AND(ISNUMBER(R1337),R1337&gt;='設定'!$B$8)</x:f>
        <x:v>0</x:v>
      </x:c>
      <x:c r="AA1337" s="50" t="b">
        <x:f>AND(ISNUMBER(S1337),S1337&gt;=DATE(YEAR('設定'!$B$10)-'設定'!$B$9,MONTH('設定'!$B$10),DAY('設定'!$B$10)))</x:f>
        <x:v>0</x:v>
      </x:c>
      <x:c r="AB1337" s="55" t="b">
        <x:v>1</x:v>
      </x:c>
      <x:c r="AC1337" s="55" t="b">
        <x:v>1</x:v>
      </x:c>
      <x:c r="AD1337" s="50" t="n">
        <x:f>IF(X1337,1,0)+IF(Z1337,1,0)+IF(AA1337,1,0)+IF(AB1337,1,0)</x:f>
        <x:v>1</x:v>
      </x:c>
      <x:c r="AE1337" s="50" t="n">
        <x:f>IF(Y1337,1,0)+IF(Z1337,1,0)+IF(AA1337,1,0)+IF(AB1337,1,0)</x:f>
        <x:v>1</x:v>
      </x:c>
      <x:c r="AF1337" s="50" t="n">
        <x:f>IF(Y1337,1,0)+IF(Z1337,1,0)+IF(AA1337,1,0)+IF(AC1337,1,0)</x:f>
        <x:v>1</x:v>
      </x:c>
      <x:c r="AG1337" s="53" t="n">
        <x:v>44348</x:v>
      </x:c>
      <x:c r="AH1337" s="50" t="str">
        <x:v>S100W6LH</x:v>
      </x:c>
      <x:c r="AI1337" s="50" t="str">
        <x:v>NetSalesSummaryOfBusinessResults</x:v>
      </x:c>
      <x:c r="AJ1337" s="50" t="str">
        <x:v>OperatingIncome</x:v>
      </x:c>
      <x:c r="AK1337" s="53" t="n">
        <x:v>45747</x:v>
      </x:c>
      <x:c r="AL1337" s="50" t="str">
        <x:v>365/365/365/366/365</x:v>
      </x:c>
      <x:c r="AM1337" s="51" t="n">
        <x:v>1255900</x:v>
      </x:c>
      <x:c r="AN1337" s="51" t="n">
        <x:v>1746</x:v>
      </x:c>
      <x:c r="AO1337" s="51" t="n">
        <x:f>IFERROR(AM1337*AN1337,"")</x:f>
        <x:v>2192801400</x:v>
      </x:c>
      <x:c r="AP1337" s="56" t="n">
        <x:f>IFERROR(AO1337/(K1337*1000000),"")</x:f>
        <x:v>0.2364378431853531</x:v>
      </x:c>
      <x:c r="AQ1337" s="57" t="n">
        <x:v>982270</x:v>
      </x:c>
      <x:c r="AR1337" s="52" t="n">
        <x:v>0.2905808748368593</x:v>
      </x:c>
      <x:c r="AS1337" s="52" t="n">
        <x:v>-0.3353510832604964</x:v>
      </x:c>
      <x:c r="AT1337" s="55" t="b">
        <x:v>0</x:v>
      </x:c>
      <x:c r="AU1337" s="50" t="str">
        <x:v>low_liquidity</x:v>
      </x:c>
      <x:c r="AV1337" s="58" t="n">
        <x:v>-0.0921932520584149</x:v>
      </x:c>
      <x:c r="AW1337" s="50" t="n">
        <x:v>2549</x:v>
      </x:c>
      <x:c r="AX1337" s="50" t="str">
        <x:v>Core Moat</x:v>
      </x:c>
      <x:c r="AY1337" s="50" t="str">
        <x:v>既存適格性フィルター不通過: low_liquidity / 60日平均売買代金2,000万円未満</x:v>
      </x:c>
      <x:c r="AZ1337" s="59" t="str">
        <x:v>2025-06-26 10:12</x:v>
      </x:c>
      <x:c r="BA1337" s="53" t="n">
        <x:v>38504</x:v>
      </x:c>
      <x:c r="BB1337" s="50" t="str">
        <x:v>伊井 一史</x:v>
      </x:c>
      <x:c r="BC1337" s="50"/>
      <x:c r="BD1337" s="50"/>
    </x:row>
    <x:row r="1338">
      <x:c r="A1338" s="50" t="n">
        <x:v>1337</x:v>
      </x:c>
      <x:c r="B1338" s="50" t="str">
        <x:v>4124</x:v>
      </x:c>
      <x:c r="C1338" s="50" t="str">
        <x:v>4124.T</x:v>
      </x:c>
      <x:c r="D1338" s="50" t="str">
        <x:v>OSAKA YUKA INDUSTRY LTD.</x:v>
      </x:c>
      <x:c r="E1338" s="50" t="str">
        <x:v>Standard Market(Domestic)</x:v>
      </x:c>
      <x:c r="F1338" s="50" t="str">
        <x:v>Chemicals</x:v>
      </x:c>
      <x:c r="G1338" s="51" t="n">
        <x:v>1216.131</x:v>
      </x:c>
      <x:c r="H1338" s="51" t="n">
        <x:v>1180.143</x:v>
      </x:c>
      <x:c r="I1338" s="51" t="n">
        <x:v>1235.059</x:v>
      </x:c>
      <x:c r="J1338" s="51" t="n">
        <x:v>987.178</x:v>
      </x:c>
      <x:c r="K1338" s="51" t="n">
        <x:v>1178.074</x:v>
      </x:c>
      <x:c r="L1338" s="52" t="n">
        <x:f>IFERROR(H1338/G1338-1,"")</x:f>
        <x:v>-0.029592206760620354</x:v>
      </x:c>
      <x:c r="M1338" s="52" t="n">
        <x:f>IFERROR(I1338/H1338-1,"")</x:f>
        <x:v>0.046533343840534425</x:v>
      </x:c>
      <x:c r="N1338" s="52" t="n">
        <x:f>IFERROR(J1338/I1338-1,"")</x:f>
        <x:v>-0.20070377204651757</x:v>
      </x:c>
      <x:c r="O1338" s="52" t="n">
        <x:f>IFERROR(K1338/J1338-1,"")</x:f>
        <x:v>0.19337546015004392</x:v>
      </x:c>
      <x:c r="P1338" s="52" t="n">
        <x:f>IFERROR((K1338/G1338)^(1/4)-1,"")</x:f>
        <x:v>-0.007916896585766886</x:v>
      </x:c>
      <x:c r="Q1338" s="51" t="n">
        <x:v>139.087</x:v>
      </x:c>
      <x:c r="R1338" s="52" t="n">
        <x:f>IFERROR(Q1338/K1338,"")</x:f>
        <x:v>0.11806304188022143</x:v>
      </x:c>
      <x:c r="S1338" s="53" t="n">
        <x:v>43009</x:v>
      </x:c>
      <x:c r="T1338" s="50" t="str">
        <x:v>EDINET_company_history</x:v>
      </x:c>
      <x:c r="U1338" s="50" t="str">
        <x:v>エルアール株式会社</x:v>
      </x:c>
      <x:c r="V1338" s="54" t="n">
        <x:v>0.3425</x:v>
      </x:c>
      <x:c r="W1338" s="50" t="str">
        <x:v>堀田 哲平</x:v>
      </x:c>
      <x:c r="X1338" s="50" t="b">
        <x:f>AND(COUNT(L1338:O1338)=4,L1338&gt;='設定'!$B$6,M1338&gt;='設定'!$B$6,N1338&gt;='設定'!$B$6,O1338&gt;='設定'!$B$6)</x:f>
        <x:v>0</x:v>
      </x:c>
      <x:c r="Y1338" s="50" t="b">
        <x:f>AND(COUNT(G1338:K1338)=5,P1338&gt;='設定'!$B$7)</x:f>
        <x:v>0</x:v>
      </x:c>
      <x:c r="Z1338" s="50" t="b">
        <x:f>AND(ISNUMBER(R1338),R1338&gt;='設定'!$B$8)</x:f>
        <x:v>1</x:v>
      </x:c>
      <x:c r="AA1338" s="50" t="b">
        <x:f>AND(ISNUMBER(S1338),S1338&gt;=DATE(YEAR('設定'!$B$10)-'設定'!$B$9,MONTH('設定'!$B$10),DAY('設定'!$B$10)))</x:f>
        <x:v>0</x:v>
      </x:c>
      <x:c r="AB1338" s="55" t="b">
        <x:v>0</x:v>
      </x:c>
      <x:c r="AC1338" s="55" t="b">
        <x:v>0</x:v>
      </x:c>
      <x:c r="AD1338" s="50" t="n">
        <x:f>IF(X1338,1,0)+IF(Z1338,1,0)+IF(AA1338,1,0)+IF(AB1338,1,0)</x:f>
        <x:v>1</x:v>
      </x:c>
      <x:c r="AE1338" s="50" t="n">
        <x:f>IF(Y1338,1,0)+IF(Z1338,1,0)+IF(AA1338,1,0)+IF(AB1338,1,0)</x:f>
        <x:v>1</x:v>
      </x:c>
      <x:c r="AF1338" s="50" t="n">
        <x:f>IF(Y1338,1,0)+IF(Z1338,1,0)+IF(AA1338,1,0)+IF(AC1338,1,0)</x:f>
        <x:v>1</x:v>
      </x:c>
      <x:c r="AG1338" s="53" t="n">
        <x:v>44348</x:v>
      </x:c>
      <x:c r="AH1338" s="50" t="str">
        <x:v>S100XDGQ</x:v>
      </x:c>
      <x:c r="AI1338" s="50" t="str">
        <x:v>NetSalesSummaryOfBusinessResults</x:v>
      </x:c>
      <x:c r="AJ1338" s="50" t="str">
        <x:v>OperatingIncome</x:v>
      </x:c>
      <x:c r="AK1338" s="53" t="n">
        <x:v>45930</x:v>
      </x:c>
      <x:c r="AL1338" s="50" t="str">
        <x:v>365/365/365/366/365</x:v>
      </x:c>
      <x:c r="AM1338" s="51" t="n">
        <x:v>1043700</x:v>
      </x:c>
      <x:c r="AN1338" s="51" t="n">
        <x:v>2546</x:v>
      </x:c>
      <x:c r="AO1338" s="51" t="n">
        <x:f>IFERROR(AM1338*AN1338,"")</x:f>
        <x:v>2657260200</x:v>
      </x:c>
      <x:c r="AP1338" s="56" t="n">
        <x:f>IFERROR(AO1338/(K1338*1000000),"")</x:f>
        <x:v>2.255597016825768</x:v>
      </x:c>
      <x:c r="AQ1338" s="57" t="n">
        <x:v>5932765</x:v>
      </x:c>
      <x:c r="AR1338" s="52" t="n">
        <x:v>0.5127934226381002</x:v>
      </x:c>
      <x:c r="AS1338" s="52" t="n">
        <x:v>-0.6302705623476608</x:v>
      </x:c>
      <x:c r="AT1338" s="55" t="b">
        <x:v>0</x:v>
      </x:c>
      <x:c r="AU1338" s="50" t="str">
        <x:v>low_liquidity</x:v>
      </x:c>
      <x:c r="AV1338" s="58" t="n">
        <x:v>0.0204096579523417</x:v>
      </x:c>
      <x:c r="AW1338" s="50" t="n">
        <x:v>1714</x:v>
      </x:c>
      <x:c r="AX1338" s="50" t="str">
        <x:v>Discovery</x:v>
      </x:c>
      <x:c r="AY1338" s="50" t="str">
        <x:v>既存適格性フィルター不通過: low_liquidity / 60日平均売買代金2,000万円未満 / ローカル5年最大下落率-60%以下</x:v>
      </x:c>
      <x:c r="AZ1338" s="59" t="str">
        <x:v>2025-12-26 11:27</x:v>
      </x:c>
      <x:c r="BA1338" s="53" t="n">
        <x:v>43009</x:v>
      </x:c>
      <x:c r="BB1338" s="50"/>
      <x:c r="BC1338" s="50"/>
      <x:c r="BD1338" s="50"/>
    </x:row>
    <x:row r="1339">
      <x:c r="A1339" s="50" t="n">
        <x:v>1338</x:v>
      </x:c>
      <x:c r="B1339" s="50" t="str">
        <x:v>3042</x:v>
      </x:c>
      <x:c r="C1339" s="50" t="str">
        <x:v>3042.T</x:v>
      </x:c>
      <x:c r="D1339" s="50" t="str">
        <x:v>SecuAvail Inc.</x:v>
      </x:c>
      <x:c r="E1339" s="50" t="str">
        <x:v>Standard Market(Domestic)</x:v>
      </x:c>
      <x:c r="F1339" s="50" t="str">
        <x:v>Information &amp; Communication</x:v>
      </x:c>
      <x:c r="G1339" s="51" t="n">
        <x:v>1200.344</x:v>
      </x:c>
      <x:c r="H1339" s="51" t="n">
        <x:v>957.039</x:v>
      </x:c>
      <x:c r="I1339" s="51" t="n">
        <x:v>1029.209</x:v>
      </x:c>
      <x:c r="J1339" s="51" t="n">
        <x:v>1098.958</x:v>
      </x:c>
      <x:c r="K1339" s="51" t="n">
        <x:v>1149.075</x:v>
      </x:c>
      <x:c r="L1339" s="52" t="n">
        <x:f>IFERROR(H1339/G1339-1,"")</x:f>
        <x:v>-0.20269606046266742</x:v>
      </x:c>
      <x:c r="M1339" s="52" t="n">
        <x:f>IFERROR(I1339/H1339-1,"")</x:f>
        <x:v>0.07540967504981522</x:v>
      </x:c>
      <x:c r="N1339" s="52" t="n">
        <x:f>IFERROR(J1339/I1339-1,"")</x:f>
        <x:v>0.06776952008775683</x:v>
      </x:c>
      <x:c r="O1339" s="52" t="n">
        <x:f>IFERROR(K1339/J1339-1,"")</x:f>
        <x:v>0.04560410861925557</x:v>
      </x:c>
      <x:c r="P1339" s="52" t="n">
        <x:f>IFERROR((K1339/G1339)^(1/4)-1,"")</x:f>
        <x:v>-0.010853400063659424</x:v>
      </x:c>
      <x:c r="Q1339" s="51" t="n">
        <x:v>35.121</x:v>
      </x:c>
      <x:c r="R1339" s="52" t="n">
        <x:f>IFERROR(Q1339/K1339,"")</x:f>
        <x:v>0.03056458455714379</x:v>
      </x:c>
      <x:c r="S1339" s="53" t="n">
        <x:v>41791</x:v>
      </x:c>
      <x:c r="T1339" s="50" t="str">
        <x:v>EDINET_company_history</x:v>
      </x:c>
      <x:c r="U1339" s="50" t="str">
        <x:v>米今 政臣</x:v>
      </x:c>
      <x:c r="V1339" s="54" t="n">
        <x:v>0.156</x:v>
      </x:c>
      <x:c r="W1339" s="50" t="str">
        <x:v>米今 政臣</x:v>
      </x:c>
      <x:c r="X1339" s="50" t="b">
        <x:f>AND(COUNT(L1339:O1339)=4,L1339&gt;='設定'!$B$6,M1339&gt;='設定'!$B$6,N1339&gt;='設定'!$B$6,O1339&gt;='設定'!$B$6)</x:f>
        <x:v>0</x:v>
      </x:c>
      <x:c r="Y1339" s="50" t="b">
        <x:f>AND(COUNT(G1339:K1339)=5,P1339&gt;='設定'!$B$7)</x:f>
        <x:v>0</x:v>
      </x:c>
      <x:c r="Z1339" s="50" t="b">
        <x:f>AND(ISNUMBER(R1339),R1339&gt;='設定'!$B$8)</x:f>
        <x:v>0</x:v>
      </x:c>
      <x:c r="AA1339" s="50" t="b">
        <x:f>AND(ISNUMBER(S1339),S1339&gt;=DATE(YEAR('設定'!$B$10)-'設定'!$B$9,MONTH('設定'!$B$10),DAY('設定'!$B$10)))</x:f>
        <x:v>0</x:v>
      </x:c>
      <x:c r="AB1339" s="55" t="b">
        <x:v>1</x:v>
      </x:c>
      <x:c r="AC1339" s="55" t="b">
        <x:v>1</x:v>
      </x:c>
      <x:c r="AD1339" s="50" t="n">
        <x:f>IF(X1339,1,0)+IF(Z1339,1,0)+IF(AA1339,1,0)+IF(AB1339,1,0)</x:f>
        <x:v>1</x:v>
      </x:c>
      <x:c r="AE1339" s="50" t="n">
        <x:f>IF(Y1339,1,0)+IF(Z1339,1,0)+IF(AA1339,1,0)+IF(AB1339,1,0)</x:f>
        <x:v>1</x:v>
      </x:c>
      <x:c r="AF1339" s="50" t="n">
        <x:f>IF(Y1339,1,0)+IF(Z1339,1,0)+IF(AA1339,1,0)+IF(AC1339,1,0)</x:f>
        <x:v>1</x:v>
      </x:c>
      <x:c r="AG1339" s="53" t="n">
        <x:v>44348</x:v>
      </x:c>
      <x:c r="AH1339" s="50" t="str">
        <x:v>S100W8D0</x:v>
      </x:c>
      <x:c r="AI1339" s="50" t="str">
        <x:v>NetSalesSummaryOfBusinessResults</x:v>
      </x:c>
      <x:c r="AJ1339" s="50" t="str">
        <x:v>OperatingIncome</x:v>
      </x:c>
      <x:c r="AK1339" s="53" t="n">
        <x:v>45747</x:v>
      </x:c>
      <x:c r="AL1339" s="50" t="str">
        <x:v>365/365/365/366/365</x:v>
      </x:c>
      <x:c r="AM1339" s="51" t="n">
        <x:v>7689600</x:v>
      </x:c>
      <x:c r="AN1339" s="51" t="n">
        <x:v>295</x:v>
      </x:c>
      <x:c r="AO1339" s="51" t="n">
        <x:f>IFERROR(AM1339*AN1339,"")</x:f>
        <x:v>2268432000</x:v>
      </x:c>
      <x:c r="AP1339" s="56" t="n">
        <x:f>IFERROR(AO1339/(K1339*1000000),"")</x:f>
        <x:v>1.9741374583904445</x:v>
      </x:c>
      <x:c r="AQ1339" s="57" t="n">
        <x:v>13258456.666666666</x:v>
      </x:c>
      <x:c r="AR1339" s="52" t="n">
        <x:v>0.49343477398163</x:v>
      </x:c>
      <x:c r="AS1339" s="52" t="n">
        <x:v>-0.4412930135716568</x:v>
      </x:c>
      <x:c r="AT1339" s="55" t="b">
        <x:v>0</x:v>
      </x:c>
      <x:c r="AU1339" s="50" t="str">
        <x:v>low_liquidity</x:v>
      </x:c>
      <x:c r="AV1339" s="58" t="n">
        <x:v>-0.0738212476440097</x:v>
      </x:c>
      <x:c r="AW1339" s="50" t="n">
        <x:v>2430</x:v>
      </x:c>
      <x:c r="AX1339" s="50" t="str">
        <x:v>Future Moat</x:v>
      </x:c>
      <x:c r="AY1339" s="50" t="str">
        <x:v>既存適格性フィルター不通過: low_liquidity / 60日平均売買代金2,000万円未満</x:v>
      </x:c>
      <x:c r="AZ1339" s="59" t="str">
        <x:v>2025-06-27 15:08</x:v>
      </x:c>
      <x:c r="BA1339" s="53" t="n">
        <x:v>41791</x:v>
      </x:c>
      <x:c r="BB1339" s="50" t="str">
        <x:v>米今 政臣</x:v>
      </x:c>
      <x:c r="BC1339" s="50"/>
      <x:c r="BD1339" s="50"/>
    </x:row>
    <x:row r="1340">
      <x:c r="A1340" s="50" t="n">
        <x:v>1339</x:v>
      </x:c>
      <x:c r="B1340" s="50" t="str">
        <x:v>4488</x:v>
      </x:c>
      <x:c r="C1340" s="50" t="str">
        <x:v>4488.T</x:v>
      </x:c>
      <x:c r="D1340" s="50" t="str">
        <x:v>AI inside Inc.</x:v>
      </x:c>
      <x:c r="E1340" s="50" t="str">
        <x:v>Growth Market(Domestic)</x:v>
      </x:c>
      <x:c r="F1340" s="50" t="str">
        <x:v>Information &amp; Communication</x:v>
      </x:c>
      <x:c r="G1340" s="51" t="n">
        <x:v>4597.295</x:v>
      </x:c>
      <x:c r="H1340" s="51" t="n">
        <x:v>3310.744</x:v>
      </x:c>
      <x:c r="I1340" s="51" t="n">
        <x:v>3802.642</x:v>
      </x:c>
      <x:c r="J1340" s="51" t="n">
        <x:v>4190.866</x:v>
      </x:c>
      <x:c r="K1340" s="51" t="n">
        <x:v>4399.551</x:v>
      </x:c>
      <x:c r="L1340" s="52" t="n">
        <x:f>IFERROR(H1340/G1340-1,"")</x:f>
        <x:v>-0.27984956371083425</x:v>
      </x:c>
      <x:c r="M1340" s="52" t="n">
        <x:f>IFERROR(I1340/H1340-1,"")</x:f>
        <x:v>0.14857627167790666</x:v>
      </x:c>
      <x:c r="N1340" s="52" t="n">
        <x:f>IFERROR(J1340/I1340-1,"")</x:f>
        <x:v>0.10209322886561512</x:v>
      </x:c>
      <x:c r="O1340" s="52" t="n">
        <x:f>IFERROR(K1340/J1340-1,"")</x:f>
        <x:v>0.04979519746038186</x:v>
      </x:c>
      <x:c r="P1340" s="52" t="n">
        <x:f>IFERROR((K1340/G1340)^(1/4)-1,"")</x:f>
        <x:v>-0.01093121447561729</x:v>
      </x:c>
      <x:c r="Q1340" s="51" t="n">
        <x:v>385.092</x:v>
      </x:c>
      <x:c r="R1340" s="52" t="n">
        <x:f>IFERROR(Q1340/K1340,"")</x:f>
        <x:v>0.08752984111333179</x:v>
      </x:c>
      <x:c r="S1340" s="53" t="n">
        <x:v>43800</x:v>
      </x:c>
      <x:c r="T1340" s="50" t="str">
        <x:v>EDINET_company_history</x:v>
      </x:c>
      <x:c r="U1340" s="50" t="str">
        <x:v>渡久地 択</x:v>
      </x:c>
      <x:c r="V1340" s="54" t="n">
        <x:v>0.4723</x:v>
      </x:c>
      <x:c r="W1340" s="50" t="str">
        <x:v>渡久地 択</x:v>
      </x:c>
      <x:c r="X1340" s="50" t="b">
        <x:f>AND(COUNT(L1340:O1340)=4,L1340&gt;='設定'!$B$6,M1340&gt;='設定'!$B$6,N1340&gt;='設定'!$B$6,O1340&gt;='設定'!$B$6)</x:f>
        <x:v>0</x:v>
      </x:c>
      <x:c r="Y1340" s="50" t="b">
        <x:f>AND(COUNT(G1340:K1340)=5,P1340&gt;='設定'!$B$7)</x:f>
        <x:v>0</x:v>
      </x:c>
      <x:c r="Z1340" s="50" t="b">
        <x:f>AND(ISNUMBER(R1340),R1340&gt;='設定'!$B$8)</x:f>
        <x:v>0</x:v>
      </x:c>
      <x:c r="AA1340" s="50" t="b">
        <x:f>AND(ISNUMBER(S1340),S1340&gt;=DATE(YEAR('設定'!$B$10)-'設定'!$B$9,MONTH('設定'!$B$10),DAY('設定'!$B$10)))</x:f>
        <x:v>0</x:v>
      </x:c>
      <x:c r="AB1340" s="55" t="b">
        <x:v>1</x:v>
      </x:c>
      <x:c r="AC1340" s="55" t="b">
        <x:v>1</x:v>
      </x:c>
      <x:c r="AD1340" s="50" t="n">
        <x:f>IF(X1340,1,0)+IF(Z1340,1,0)+IF(AA1340,1,0)+IF(AB1340,1,0)</x:f>
        <x:v>1</x:v>
      </x:c>
      <x:c r="AE1340" s="50" t="n">
        <x:f>IF(Y1340,1,0)+IF(Z1340,1,0)+IF(AA1340,1,0)+IF(AB1340,1,0)</x:f>
        <x:v>1</x:v>
      </x:c>
      <x:c r="AF1340" s="50" t="n">
        <x:f>IF(Y1340,1,0)+IF(Z1340,1,0)+IF(AA1340,1,0)+IF(AC1340,1,0)</x:f>
        <x:v>1</x:v>
      </x:c>
      <x:c r="AG1340" s="53" t="n">
        <x:v>44348</x:v>
      </x:c>
      <x:c r="AH1340" s="50" t="str">
        <x:v>S100W5FA</x:v>
      </x:c>
      <x:c r="AI1340" s="50" t="str">
        <x:v>NetSalesSummaryOfBusinessResults</x:v>
      </x:c>
      <x:c r="AJ1340" s="50" t="str">
        <x:v>OperatingIncome</x:v>
      </x:c>
      <x:c r="AK1340" s="53" t="n">
        <x:v>45747</x:v>
      </x:c>
      <x:c r="AL1340" s="50" t="str">
        <x:v>365/365/365/366/365</x:v>
      </x:c>
      <x:c r="AM1340" s="51" t="n">
        <x:v>3978650</x:v>
      </x:c>
      <x:c r="AN1340" s="51" t="n">
        <x:v>2053</x:v>
      </x:c>
      <x:c r="AO1340" s="51" t="n">
        <x:f>IFERROR(AM1340*AN1340,"")</x:f>
        <x:v>8168168450</x:v>
      </x:c>
      <x:c r="AP1340" s="56" t="n">
        <x:f>IFERROR(AO1340/(K1340*1000000),"")</x:f>
        <x:v>1.8565913771655336</x:v>
      </x:c>
      <x:c r="AQ1340" s="57" t="n">
        <x:v>52158325</x:v>
      </x:c>
      <x:c r="AR1340" s="52" t="n">
        <x:v>0.5836815646551385</x:v>
      </x:c>
      <x:c r="AS1340" s="52" t="n">
        <x:v>-0.8757263922518159</x:v>
      </x:c>
      <x:c r="AT1340" s="55" t="b">
        <x:v>1</x:v>
      </x:c>
      <x:c r="AU1340" s="50"/>
      <x:c r="AV1340" s="58" t="n">
        <x:v>-0.271498824951898</x:v>
      </x:c>
      <x:c r="AW1340" s="50" t="n">
        <x:v>3231</x:v>
      </x:c>
      <x:c r="AX1340" s="50" t="str">
        <x:v>Future Moat</x:v>
      </x:c>
      <x:c r="AY1340" s="50" t="str">
        <x:v>ローカル5年最大下落率-60%以下</x:v>
      </x:c>
      <x:c r="AZ1340" s="59" t="str">
        <x:v>2025-06-26 16:32</x:v>
      </x:c>
      <x:c r="BA1340" s="53" t="n">
        <x:v>43800</x:v>
      </x:c>
      <x:c r="BB1340" s="50" t="str">
        <x:v>渡久地 択</x:v>
      </x:c>
      <x:c r="BC1340" s="50"/>
      <x:c r="BD1340" s="50"/>
    </x:row>
    <x:row r="1341">
      <x:c r="A1341" s="50" t="n">
        <x:v>1340</x:v>
      </x:c>
      <x:c r="B1341" s="50" t="str">
        <x:v>4814</x:v>
      </x:c>
      <x:c r="C1341" s="50" t="str">
        <x:v>4814.T</x:v>
      </x:c>
      <x:c r="D1341" s="50" t="str">
        <x:v>Nextware Ltd.</x:v>
      </x:c>
      <x:c r="E1341" s="50" t="str">
        <x:v>Standard Market(Domestic)</x:v>
      </x:c>
      <x:c r="F1341" s="50" t="str">
        <x:v>Information &amp; Communication</x:v>
      </x:c>
      <x:c r="G1341" s="51" t="n">
        <x:v>3156.137</x:v>
      </x:c>
      <x:c r="H1341" s="51" t="n">
        <x:v>2918.991</x:v>
      </x:c>
      <x:c r="I1341" s="51" t="n">
        <x:v>2890.662</x:v>
      </x:c>
      <x:c r="J1341" s="51" t="n">
        <x:v>2820.221</x:v>
      </x:c>
      <x:c r="K1341" s="51" t="n">
        <x:v>3009.759</x:v>
      </x:c>
      <x:c r="L1341" s="52" t="n">
        <x:f>IFERROR(H1341/G1341-1,"")</x:f>
        <x:v>-0.0751380564278421</x:v>
      </x:c>
      <x:c r="M1341" s="52" t="n">
        <x:f>IFERROR(I1341/H1341-1,"")</x:f>
        <x:v>-0.009705065894345055</x:v>
      </x:c>
      <x:c r="N1341" s="52" t="n">
        <x:f>IFERROR(J1341/I1341-1,"")</x:f>
        <x:v>-0.024368466462007632</x:v>
      </x:c>
      <x:c r="O1341" s="52" t="n">
        <x:f>IFERROR(K1341/J1341-1,"")</x:f>
        <x:v>0.06720678982249972</x:v>
      </x:c>
      <x:c r="P1341" s="52" t="n">
        <x:f>IFERROR((K1341/G1341)^(1/4)-1,"")</x:f>
        <x:v>-0.011802004074575767</x:v>
      </x:c>
      <x:c r="Q1341" s="51" t="n">
        <x:v>-75.503</x:v>
      </x:c>
      <x:c r="R1341" s="52" t="n">
        <x:f>IFERROR(Q1341/K1341,"")</x:f>
        <x:v>-0.02508606170793077</x:v>
      </x:c>
      <x:c r="S1341" s="53" t="n">
        <x:v>36861</x:v>
      </x:c>
      <x:c r="T1341" s="50" t="str">
        <x:v>EDINET_company_history</x:v>
      </x:c>
      <x:c r="U1341" s="50" t="str">
        <x:v>豊田 崇克</x:v>
      </x:c>
      <x:c r="V1341" s="54" t="n">
        <x:v>0.082</x:v>
      </x:c>
      <x:c r="W1341" s="50" t="str">
        <x:v>豊 田 崇 克</x:v>
      </x:c>
      <x:c r="X1341" s="50" t="b">
        <x:f>AND(COUNT(L1341:O1341)=4,L1341&gt;='設定'!$B$6,M1341&gt;='設定'!$B$6,N1341&gt;='設定'!$B$6,O1341&gt;='設定'!$B$6)</x:f>
        <x:v>0</x:v>
      </x:c>
      <x:c r="Y1341" s="50" t="b">
        <x:f>AND(COUNT(G1341:K1341)=5,P1341&gt;='設定'!$B$7)</x:f>
        <x:v>0</x:v>
      </x:c>
      <x:c r="Z1341" s="50" t="b">
        <x:f>AND(ISNUMBER(R1341),R1341&gt;='設定'!$B$8)</x:f>
        <x:v>0</x:v>
      </x:c>
      <x:c r="AA1341" s="50" t="b">
        <x:f>AND(ISNUMBER(S1341),S1341&gt;=DATE(YEAR('設定'!$B$10)-'設定'!$B$9,MONTH('設定'!$B$10),DAY('設定'!$B$10)))</x:f>
        <x:v>0</x:v>
      </x:c>
      <x:c r="AB1341" s="55" t="b">
        <x:v>1</x:v>
      </x:c>
      <x:c r="AC1341" s="55" t="b">
        <x:v>1</x:v>
      </x:c>
      <x:c r="AD1341" s="50" t="n">
        <x:f>IF(X1341,1,0)+IF(Z1341,1,0)+IF(AA1341,1,0)+IF(AB1341,1,0)</x:f>
        <x:v>1</x:v>
      </x:c>
      <x:c r="AE1341" s="50" t="n">
        <x:f>IF(Y1341,1,0)+IF(Z1341,1,0)+IF(AA1341,1,0)+IF(AB1341,1,0)</x:f>
        <x:v>1</x:v>
      </x:c>
      <x:c r="AF1341" s="50" t="n">
        <x:f>IF(Y1341,1,0)+IF(Z1341,1,0)+IF(AA1341,1,0)+IF(AC1341,1,0)</x:f>
        <x:v>1</x:v>
      </x:c>
      <x:c r="AG1341" s="53" t="n">
        <x:v>44348</x:v>
      </x:c>
      <x:c r="AH1341" s="50" t="str">
        <x:v>S100W94E</x:v>
      </x:c>
      <x:c r="AI1341" s="50" t="str">
        <x:v>NetSalesSummaryOfBusinessResults</x:v>
      </x:c>
      <x:c r="AJ1341" s="50" t="str">
        <x:v>OperatingIncome</x:v>
      </x:c>
      <x:c r="AK1341" s="53" t="n">
        <x:v>45747</x:v>
      </x:c>
      <x:c r="AL1341" s="50" t="str">
        <x:v>365/365/365/366/365</x:v>
      </x:c>
      <x:c r="AM1341" s="51" t="n">
        <x:v>12706522</x:v>
      </x:c>
      <x:c r="AN1341" s="51" t="n">
        <x:v>168</x:v>
      </x:c>
      <x:c r="AO1341" s="51" t="n">
        <x:f>IFERROR(AM1341*AN1341,"")</x:f>
        <x:v>2134695696</x:v>
      </x:c>
      <x:c r="AP1341" s="56" t="n">
        <x:f>IFERROR(AO1341/(K1341*1000000),"")</x:f>
        <x:v>0.7092580156750092</x:v>
      </x:c>
      <x:c r="AQ1341" s="57" t="n">
        <x:v>84323261.66666667</x:v>
      </x:c>
      <x:c r="AR1341" s="52" t="n">
        <x:v>0.5459517486266144</x:v>
      </x:c>
      <x:c r="AS1341" s="52" t="n">
        <x:v>-0.5578176221000646</x:v>
      </x:c>
      <x:c r="AT1341" s="55" t="b">
        <x:v>1</x:v>
      </x:c>
      <x:c r="AU1341" s="50"/>
      <x:c r="AV1341" s="58" t="n">
        <x:v>-0.228278920923815</x:v>
      </x:c>
      <x:c r="AW1341" s="50" t="n">
        <x:v>3126</x:v>
      </x:c>
      <x:c r="AX1341" s="50" t="str">
        <x:v>Future Moat</x:v>
      </x:c>
      <x:c r="AY1341" s="50" t="str">
        <x:v>目立つ機械的警告なし（定性確認は別途必要）</x:v>
      </x:c>
      <x:c r="AZ1341" s="59" t="str">
        <x:v>2025-06-30 16:46</x:v>
      </x:c>
      <x:c r="BA1341" s="53" t="n">
        <x:v>36861</x:v>
      </x:c>
      <x:c r="BB1341" s="50" t="str">
        <x:v>豊 田 崇 克</x:v>
      </x:c>
      <x:c r="BC1341" s="50"/>
      <x:c r="BD1341" s="50"/>
    </x:row>
    <x:row r="1342">
      <x:c r="A1342" s="50" t="n">
        <x:v>1341</x:v>
      </x:c>
      <x:c r="B1342" s="50" t="str">
        <x:v>6977</x:v>
      </x:c>
      <x:c r="C1342" s="50" t="str">
        <x:v>6977.T</x:v>
      </x:c>
      <x:c r="D1342" s="50" t="str">
        <x:v>JAPAN RESISTOR MFG. CO.,LTD.</x:v>
      </x:c>
      <x:c r="E1342" s="50" t="str">
        <x:v>Standard Market(Domestic)</x:v>
      </x:c>
      <x:c r="F1342" s="50" t="str">
        <x:v>Electric Appliances</x:v>
      </x:c>
      <x:c r="G1342" s="51" t="n">
        <x:v>6193.251</x:v>
      </x:c>
      <x:c r="H1342" s="51" t="n">
        <x:v>7206.292</x:v>
      </x:c>
      <x:c r="I1342" s="51" t="n">
        <x:v>7166.897</x:v>
      </x:c>
      <x:c r="J1342" s="51" t="n">
        <x:v>6454.65</x:v>
      </x:c>
      <x:c r="K1342" s="51" t="n">
        <x:v>5905.941</x:v>
      </x:c>
      <x:c r="L1342" s="52" t="n">
        <x:f>IFERROR(H1342/G1342-1,"")</x:f>
        <x:v>0.1635717654588842</x:v>
      </x:c>
      <x:c r="M1342" s="52" t="n">
        <x:f>IFERROR(I1342/H1342-1,"")</x:f>
        <x:v>-0.005466750445305313</x:v>
      </x:c>
      <x:c r="N1342" s="52" t="n">
        <x:f>IFERROR(J1342/I1342-1,"")</x:f>
        <x:v>-0.09938010829512411</x:v>
      </x:c>
      <x:c r="O1342" s="52" t="n">
        <x:f>IFERROR(K1342/J1342-1,"")</x:f>
        <x:v>-0.08500987660059023</x:v>
      </x:c>
      <x:c r="P1342" s="52" t="n">
        <x:f>IFERROR((K1342/G1342)^(1/4)-1,"")</x:f>
        <x:v>-0.011805105781983238</x:v>
      </x:c>
      <x:c r="Q1342" s="51" t="n">
        <x:v>-109.824</x:v>
      </x:c>
      <x:c r="R1342" s="52" t="n">
        <x:f>IFERROR(Q1342/K1342,"")</x:f>
        <x:v>-0.018595512552529732</x:v>
      </x:c>
      <x:c r="S1342" s="53" t="n">
        <x:v>44348</x:v>
      </x:c>
      <x:c r="T1342" s="50" t="str">
        <x:v>not_identified_before_local_window</x:v>
      </x:c>
      <x:c r="U1342" s="50" t="str">
        <x:v>木村 準</x:v>
      </x:c>
      <x:c r="V1342" s="54" t="n">
        <x:v>0.0861</x:v>
      </x:c>
      <x:c r="W1342" s="50" t="str">
        <x:v>木 村 準</x:v>
      </x:c>
      <x:c r="X1342" s="50" t="b">
        <x:f>AND(COUNT(L1342:O1342)=4,L1342&gt;='設定'!$B$6,M1342&gt;='設定'!$B$6,N1342&gt;='設定'!$B$6,O1342&gt;='設定'!$B$6)</x:f>
        <x:v>0</x:v>
      </x:c>
      <x:c r="Y1342" s="50" t="b">
        <x:f>AND(COUNT(G1342:K1342)=5,P1342&gt;='設定'!$B$7)</x:f>
        <x:v>0</x:v>
      </x:c>
      <x:c r="Z1342" s="50" t="b">
        <x:f>AND(ISNUMBER(R1342),R1342&gt;='設定'!$B$8)</x:f>
        <x:v>0</x:v>
      </x:c>
      <x:c r="AA1342" s="50" t="b">
        <x:f>AND(ISNUMBER(S1342),S1342&gt;=DATE(YEAR('設定'!$B$10)-'設定'!$B$9,MONTH('設定'!$B$10),DAY('設定'!$B$10)))</x:f>
        <x:v>0</x:v>
      </x:c>
      <x:c r="AB1342" s="55" t="b">
        <x:v>1</x:v>
      </x:c>
      <x:c r="AC1342" s="55" t="b">
        <x:v>1</x:v>
      </x:c>
      <x:c r="AD1342" s="50" t="n">
        <x:f>IF(X1342,1,0)+IF(Z1342,1,0)+IF(AA1342,1,0)+IF(AB1342,1,0)</x:f>
        <x:v>1</x:v>
      </x:c>
      <x:c r="AE1342" s="50" t="n">
        <x:f>IF(Y1342,1,0)+IF(Z1342,1,0)+IF(AA1342,1,0)+IF(AB1342,1,0)</x:f>
        <x:v>1</x:v>
      </x:c>
      <x:c r="AF1342" s="50" t="n">
        <x:f>IF(Y1342,1,0)+IF(Z1342,1,0)+IF(AA1342,1,0)+IF(AC1342,1,0)</x:f>
        <x:v>1</x:v>
      </x:c>
      <x:c r="AG1342" s="53" t="n">
        <x:v>44348</x:v>
      </x:c>
      <x:c r="AH1342" s="50" t="str">
        <x:v>S100XUGC</x:v>
      </x:c>
      <x:c r="AI1342" s="50" t="str">
        <x:v>NetSalesSummaryOfBusinessResults</x:v>
      </x:c>
      <x:c r="AJ1342" s="50" t="str">
        <x:v>OperatingIncome</x:v>
      </x:c>
      <x:c r="AK1342" s="53" t="n">
        <x:v>46022</x:v>
      </x:c>
      <x:c r="AL1342" s="50" t="str">
        <x:v>365/365/365/366/365</x:v>
      </x:c>
      <x:c r="AM1342" s="51" t="n">
        <x:v>1237300</x:v>
      </x:c>
      <x:c r="AN1342" s="51" t="n">
        <x:v>1310</x:v>
      </x:c>
      <x:c r="AO1342" s="51" t="n">
        <x:f>IFERROR(AM1342*AN1342,"")</x:f>
        <x:v>1620863000</x:v>
      </x:c>
      <x:c r="AP1342" s="56" t="n">
        <x:f>IFERROR(AO1342/(K1342*1000000),"")</x:f>
        <x:v>0.2744461890154338</x:v>
      </x:c>
      <x:c r="AQ1342" s="57" t="n">
        <x:v>27671916.666666668</x:v>
      </x:c>
      <x:c r="AR1342" s="52" t="n">
        <x:v>0.3175250993970975</x:v>
      </x:c>
      <x:c r="AS1342" s="52" t="n">
        <x:v>-0.3966918871348823</x:v>
      </x:c>
      <x:c r="AT1342" s="55" t="b">
        <x:v>1</x:v>
      </x:c>
      <x:c r="AU1342" s="50"/>
      <x:c r="AV1342" s="58" t="n">
        <x:v>0.1475019195647933</x:v>
      </x:c>
      <x:c r="AW1342" s="50" t="n">
        <x:v>957</x:v>
      </x:c>
      <x:c r="AX1342" s="50" t="str">
        <x:v>Discovery</x:v>
      </x:c>
      <x:c r="AY1342" s="50" t="str">
        <x:v>目立つ機械的警告なし（定性確認は別途必要）</x:v>
      </x:c>
      <x:c r="AZ1342" s="59" t="str">
        <x:v>2026-03-27 09:04</x:v>
      </x:c>
      <x:c r="BA1342" s="53"/>
      <x:c r="BB1342" s="50" t="str">
        <x:v>木 村 準</x:v>
      </x:c>
      <x:c r="BC1342" s="50"/>
      <x:c r="BD1342" s="50"/>
    </x:row>
    <x:row r="1343">
      <x:c r="A1343" s="50" t="n">
        <x:v>1342</x:v>
      </x:c>
      <x:c r="B1343" s="50" t="str">
        <x:v>6533</x:v>
      </x:c>
      <x:c r="C1343" s="50" t="str">
        <x:v>6533.T</x:v>
      </x:c>
      <x:c r="D1343" s="50" t="str">
        <x:v>Orchestra Holdings Inc.</x:v>
      </x:c>
      <x:c r="E1343" s="50" t="str">
        <x:v>Prime Market (Domestic)</x:v>
      </x:c>
      <x:c r="F1343" s="50" t="str">
        <x:v>Services</x:v>
      </x:c>
      <x:c r="G1343" s="51" t="n">
        <x:v>16640.632</x:v>
      </x:c>
      <x:c r="H1343" s="51" t="n">
        <x:v>10377.898</x:v>
      </x:c>
      <x:c r="I1343" s="51" t="n">
        <x:v>12109.488</x:v>
      </x:c>
      <x:c r="J1343" s="51" t="n">
        <x:v>14036.93</x:v>
      </x:c>
      <x:c r="K1343" s="51" t="n">
        <x:v>15768.184</x:v>
      </x:c>
      <x:c r="L1343" s="52" t="n">
        <x:f>IFERROR(H1343/G1343-1,"")</x:f>
        <x:v>-0.3763519318256663</x:v>
      </x:c>
      <x:c r="M1343" s="52" t="n">
        <x:f>IFERROR(I1343/H1343-1,"")</x:f>
        <x:v>0.16685363452213542</x:v>
      </x:c>
      <x:c r="N1343" s="52" t="n">
        <x:f>IFERROR(J1343/I1343-1,"")</x:f>
        <x:v>0.15916791857756496</x:v>
      </x:c>
      <x:c r="O1343" s="52" t="n">
        <x:f>IFERROR(K1343/J1343-1,"")</x:f>
        <x:v>0.12333565815317149</x:v>
      </x:c>
      <x:c r="P1343" s="52" t="n">
        <x:f>IFERROR((K1343/G1343)^(1/4)-1,"")</x:f>
        <x:v>-0.013373069331086618</x:v>
      </x:c>
      <x:c r="Q1343" s="51" t="n">
        <x:v>1442.982</x:v>
      </x:c>
      <x:c r="R1343" s="52" t="n">
        <x:f>IFERROR(Q1343/K1343,"")</x:f>
        <x:v>0.091512250237567</x:v>
      </x:c>
      <x:c r="S1343" s="53" t="n">
        <x:v>42614</x:v>
      </x:c>
      <x:c r="T1343" s="50" t="str">
        <x:v>EDINET_company_history</x:v>
      </x:c>
      <x:c r="U1343" s="50" t="str">
        <x:v>中村 慶郎</x:v>
      </x:c>
      <x:c r="V1343" s="54" t="n">
        <x:v>0.1792</x:v>
      </x:c>
      <x:c r="W1343" s="50" t="str">
        <x:v>中村 慶郎 / 佐藤 亨樹</x:v>
      </x:c>
      <x:c r="X1343" s="50" t="b">
        <x:f>AND(COUNT(L1343:O1343)=4,L1343&gt;='設定'!$B$6,M1343&gt;='設定'!$B$6,N1343&gt;='設定'!$B$6,O1343&gt;='設定'!$B$6)</x:f>
        <x:v>0</x:v>
      </x:c>
      <x:c r="Y1343" s="50" t="b">
        <x:f>AND(COUNT(G1343:K1343)=5,P1343&gt;='設定'!$B$7)</x:f>
        <x:v>0</x:v>
      </x:c>
      <x:c r="Z1343" s="50" t="b">
        <x:f>AND(ISNUMBER(R1343),R1343&gt;='設定'!$B$8)</x:f>
        <x:v>0</x:v>
      </x:c>
      <x:c r="AA1343" s="50" t="b">
        <x:f>AND(ISNUMBER(S1343),S1343&gt;=DATE(YEAR('設定'!$B$10)-'設定'!$B$9,MONTH('設定'!$B$10),DAY('設定'!$B$10)))</x:f>
        <x:v>0</x:v>
      </x:c>
      <x:c r="AB1343" s="55" t="b">
        <x:v>1</x:v>
      </x:c>
      <x:c r="AC1343" s="55" t="b">
        <x:v>1</x:v>
      </x:c>
      <x:c r="AD1343" s="50" t="n">
        <x:f>IF(X1343,1,0)+IF(Z1343,1,0)+IF(AA1343,1,0)+IF(AB1343,1,0)</x:f>
        <x:v>1</x:v>
      </x:c>
      <x:c r="AE1343" s="50" t="n">
        <x:f>IF(Y1343,1,0)+IF(Z1343,1,0)+IF(AA1343,1,0)+IF(AB1343,1,0)</x:f>
        <x:v>1</x:v>
      </x:c>
      <x:c r="AF1343" s="50" t="n">
        <x:f>IF(Y1343,1,0)+IF(Z1343,1,0)+IF(AA1343,1,0)+IF(AC1343,1,0)</x:f>
        <x:v>1</x:v>
      </x:c>
      <x:c r="AG1343" s="53" t="n">
        <x:v>44348</x:v>
      </x:c>
      <x:c r="AH1343" s="50" t="str">
        <x:v>S100XTR2</x:v>
      </x:c>
      <x:c r="AI1343" s="50" t="str">
        <x:v>NetSalesSummaryOfBusinessResults</x:v>
      </x:c>
      <x:c r="AJ1343" s="50" t="str">
        <x:v>OperatingProfitLossIFRS</x:v>
      </x:c>
      <x:c r="AK1343" s="53" t="n">
        <x:v>46022</x:v>
      </x:c>
      <x:c r="AL1343" s="50" t="str">
        <x:v>365/365/365/366/365</x:v>
      </x:c>
      <x:c r="AM1343" s="51" t="n">
        <x:v>9433900</x:v>
      </x:c>
      <x:c r="AN1343" s="51" t="n">
        <x:v>995</x:v>
      </x:c>
      <x:c r="AO1343" s="51" t="n">
        <x:f>IFERROR(AM1343*AN1343,"")</x:f>
        <x:v>9386730500</x:v>
      </x:c>
      <x:c r="AP1343" s="56" t="n">
        <x:f>IFERROR(AO1343/(K1343*1000000),"")</x:f>
        <x:v>0.5952955964998886</x:v>
      </x:c>
      <x:c r="AQ1343" s="57" t="n">
        <x:v>23384380</x:v>
      </x:c>
      <x:c r="AR1343" s="52" t="n">
        <x:v>0.5141949189485687</x:v>
      </x:c>
      <x:c r="AS1343" s="52" t="n">
        <x:v>-0.8806830289880434</x:v>
      </x:c>
      <x:c r="AT1343" s="55" t="b">
        <x:v>1</x:v>
      </x:c>
      <x:c r="AU1343" s="50"/>
      <x:c r="AV1343" s="58" t="n">
        <x:v>-0.0954447131610444</x:v>
      </x:c>
      <x:c r="AW1343" s="50" t="n">
        <x:v>2573</x:v>
      </x:c>
      <x:c r="AX1343" s="50" t="str">
        <x:v>Core Moat</x:v>
      </x:c>
      <x:c r="AY1343" s="50" t="str">
        <x:v>ローカル5年最大下落率-60%以下</x:v>
      </x:c>
      <x:c r="AZ1343" s="59" t="str">
        <x:v>2026-03-25 15:49</x:v>
      </x:c>
      <x:c r="BA1343" s="53" t="n">
        <x:v>42614</x:v>
      </x:c>
      <x:c r="BB1343" s="50" t="str">
        <x:v>中村 慶郎</x:v>
      </x:c>
      <x:c r="BC1343" s="50"/>
      <x:c r="BD1343" s="50" t="str">
        <x:v>TOPIX Small 2</x:v>
      </x:c>
    </x:row>
    <x:row r="1344">
      <x:c r="A1344" s="50" t="n">
        <x:v>1343</x:v>
      </x:c>
      <x:c r="B1344" s="50" t="str">
        <x:v>7494</x:v>
      </x:c>
      <x:c r="C1344" s="50" t="str">
        <x:v>7494.T</x:v>
      </x:c>
      <x:c r="D1344" s="50" t="str">
        <x:v>KONAKA CO.,LTD.</x:v>
      </x:c>
      <x:c r="E1344" s="50" t="str">
        <x:v>Standard Market(Domestic)</x:v>
      </x:c>
      <x:c r="F1344" s="50" t="str">
        <x:v>Retail Trade</x:v>
      </x:c>
      <x:c r="G1344" s="51" t="n">
        <x:v>58584</x:v>
      </x:c>
      <x:c r="H1344" s="51" t="n">
        <x:v>63174</x:v>
      </x:c>
      <x:c r="I1344" s="51" t="n">
        <x:v>65797</x:v>
      </x:c>
      <x:c r="J1344" s="51" t="n">
        <x:v>63127</x:v>
      </x:c>
      <x:c r="K1344" s="51" t="n">
        <x:v>55487</x:v>
      </x:c>
      <x:c r="L1344" s="52" t="n">
        <x:f>IFERROR(H1344/G1344-1,"")</x:f>
        <x:v>0.07834903727980347</x:v>
      </x:c>
      <x:c r="M1344" s="52" t="n">
        <x:f>IFERROR(I1344/H1344-1,"")</x:f>
        <x:v>0.04152024567068735</x:v>
      </x:c>
      <x:c r="N1344" s="52" t="n">
        <x:f>IFERROR(J1344/I1344-1,"")</x:f>
        <x:v>-0.040579357721476694</x:v>
      </x:c>
      <x:c r="O1344" s="52" t="n">
        <x:f>IFERROR(K1344/J1344-1,"")</x:f>
        <x:v>-0.1210258684873351</x:v>
      </x:c>
      <x:c r="P1344" s="52" t="n">
        <x:f>IFERROR((K1344/G1344)^(1/4)-1,"")</x:f>
        <x:v>-0.013486447517851885</x:v>
      </x:c>
      <x:c r="Q1344" s="51" t="n">
        <x:v>-766</x:v>
      </x:c>
      <x:c r="R1344" s="52" t="n">
        <x:f>IFERROR(Q1344/K1344,"")</x:f>
        <x:v>-0.013805035413700506</x:v>
      </x:c>
      <x:c r="S1344" s="53" t="n">
        <x:v>35612</x:v>
      </x:c>
      <x:c r="T1344" s="50" t="str">
        <x:v>EDINET_company_history</x:v>
      </x:c>
      <x:c r="U1344" s="50" t="str">
        <x:v>湖中 謙介</x:v>
      </x:c>
      <x:c r="V1344" s="54" t="n">
        <x:v>0.0677</x:v>
      </x:c>
      <x:c r="W1344" s="50" t="str">
        <x:v>湖中 謙介</x:v>
      </x:c>
      <x:c r="X1344" s="50" t="b">
        <x:f>AND(COUNT(L1344:O1344)=4,L1344&gt;='設定'!$B$6,M1344&gt;='設定'!$B$6,N1344&gt;='設定'!$B$6,O1344&gt;='設定'!$B$6)</x:f>
        <x:v>0</x:v>
      </x:c>
      <x:c r="Y1344" s="50" t="b">
        <x:f>AND(COUNT(G1344:K1344)=5,P1344&gt;='設定'!$B$7)</x:f>
        <x:v>0</x:v>
      </x:c>
      <x:c r="Z1344" s="50" t="b">
        <x:f>AND(ISNUMBER(R1344),R1344&gt;='設定'!$B$8)</x:f>
        <x:v>0</x:v>
      </x:c>
      <x:c r="AA1344" s="50" t="b">
        <x:f>AND(ISNUMBER(S1344),S1344&gt;=DATE(YEAR('設定'!$B$10)-'設定'!$B$9,MONTH('設定'!$B$10),DAY('設定'!$B$10)))</x:f>
        <x:v>0</x:v>
      </x:c>
      <x:c r="AB1344" s="55" t="b">
        <x:v>1</x:v>
      </x:c>
      <x:c r="AC1344" s="55" t="b">
        <x:v>1</x:v>
      </x:c>
      <x:c r="AD1344" s="50" t="n">
        <x:f>IF(X1344,1,0)+IF(Z1344,1,0)+IF(AA1344,1,0)+IF(AB1344,1,0)</x:f>
        <x:v>1</x:v>
      </x:c>
      <x:c r="AE1344" s="50" t="n">
        <x:f>IF(Y1344,1,0)+IF(Z1344,1,0)+IF(AA1344,1,0)+IF(AB1344,1,0)</x:f>
        <x:v>1</x:v>
      </x:c>
      <x:c r="AF1344" s="50" t="n">
        <x:f>IF(Y1344,1,0)+IF(Z1344,1,0)+IF(AA1344,1,0)+IF(AC1344,1,0)</x:f>
        <x:v>1</x:v>
      </x:c>
      <x:c r="AG1344" s="53" t="n">
        <x:v>44348</x:v>
      </x:c>
      <x:c r="AH1344" s="50" t="str">
        <x:v>S100XC1F</x:v>
      </x:c>
      <x:c r="AI1344" s="50" t="str">
        <x:v>NetSalesSummaryOfBusinessResults</x:v>
      </x:c>
      <x:c r="AJ1344" s="50" t="str">
        <x:v>OperatingIncome</x:v>
      </x:c>
      <x:c r="AK1344" s="53" t="n">
        <x:v>45930</x:v>
      </x:c>
      <x:c r="AL1344" s="50" t="str">
        <x:v>365/365/365/366/365</x:v>
      </x:c>
      <x:c r="AM1344" s="51" t="n">
        <x:v>33665890</x:v>
      </x:c>
      <x:c r="AN1344" s="51" t="n">
        <x:v>223</x:v>
      </x:c>
      <x:c r="AO1344" s="51" t="n">
        <x:f>IFERROR(AM1344*AN1344,"")</x:f>
        <x:v>7507493470</x:v>
      </x:c>
      <x:c r="AP1344" s="56" t="n">
        <x:f>IFERROR(AO1344/(K1344*1000000),"")</x:f>
        <x:v>0.13530184493665182</x:v>
      </x:c>
      <x:c r="AQ1344" s="57" t="n">
        <x:v>8084426.666666667</x:v>
      </x:c>
      <x:c r="AR1344" s="52" t="n">
        <x:v>0.2124004678591755</x:v>
      </x:c>
      <x:c r="AS1344" s="52" t="n">
        <x:v>-0.5480122994901724</x:v>
      </x:c>
      <x:c r="AT1344" s="55" t="b">
        <x:v>0</x:v>
      </x:c>
      <x:c r="AU1344" s="50" t="str">
        <x:v>low_liquidity</x:v>
      </x:c>
      <x:c r="AV1344" s="58" t="n">
        <x:v>-0.1864285176713752</x:v>
      </x:c>
      <x:c r="AW1344" s="50" t="n">
        <x:v>2987</x:v>
      </x:c>
      <x:c r="AX1344" s="50" t="str">
        <x:v>Core Moat</x:v>
      </x:c>
      <x:c r="AY1344" s="50" t="str">
        <x:v>既存適格性フィルター不通過: low_liquidity / 60日平均売買代金2,000万円未満</x:v>
      </x:c>
      <x:c r="AZ1344" s="59" t="str">
        <x:v>2025-12-23 11:31</x:v>
      </x:c>
      <x:c r="BA1344" s="53" t="n">
        <x:v>35612</x:v>
      </x:c>
      <x:c r="BB1344" s="50" t="str">
        <x:v>湖中 謙介</x:v>
      </x:c>
      <x:c r="BC1344" s="50"/>
      <x:c r="BD1344" s="50"/>
    </x:row>
    <x:row r="1345">
      <x:c r="A1345" s="50" t="n">
        <x:v>1344</x:v>
      </x:c>
      <x:c r="B1345" s="50" t="str">
        <x:v>3416</x:v>
      </x:c>
      <x:c r="C1345" s="50" t="str">
        <x:v>3416.T</x:v>
      </x:c>
      <x:c r="D1345" s="50" t="str">
        <x:v>PIXTA Inc.</x:v>
      </x:c>
      <x:c r="E1345" s="50" t="str">
        <x:v>Standard Market(Domestic)</x:v>
      </x:c>
      <x:c r="F1345" s="50" t="str">
        <x:v>Retail Trade</x:v>
      </x:c>
      <x:c r="G1345" s="51" t="n">
        <x:v>2813.16</x:v>
      </x:c>
      <x:c r="H1345" s="51" t="n">
        <x:v>2787.412</x:v>
      </x:c>
      <x:c r="I1345" s="51" t="n">
        <x:v>2621.639</x:v>
      </x:c>
      <x:c r="J1345" s="51" t="n">
        <x:v>2882.381</x:v>
      </x:c>
      <x:c r="K1345" s="51" t="n">
        <x:v>2663.631</x:v>
      </x:c>
      <x:c r="L1345" s="52" t="n">
        <x:f>IFERROR(H1345/G1345-1,"")</x:f>
        <x:v>-0.009152696611639644</x:v>
      </x:c>
      <x:c r="M1345" s="52" t="n">
        <x:f>IFERROR(I1345/H1345-1,"")</x:f>
        <x:v>-0.05947201203123176</x:v>
      </x:c>
      <x:c r="N1345" s="52" t="n">
        <x:f>IFERROR(J1345/I1345-1,"")</x:f>
        <x:v>0.09945762936849789</x:v>
      </x:c>
      <x:c r="O1345" s="52" t="n">
        <x:f>IFERROR(K1345/J1345-1,"")</x:f>
        <x:v>-0.07589211835631726</x:v>
      </x:c>
      <x:c r="P1345" s="52" t="n">
        <x:f>IFERROR((K1345/G1345)^(1/4)-1,"")</x:f>
        <x:v>-0.013561743847163577</x:v>
      </x:c>
      <x:c r="Q1345" s="51" t="n">
        <x:v>151.229</x:v>
      </x:c>
      <x:c r="R1345" s="52" t="n">
        <x:f>IFERROR(Q1345/K1345,"")</x:f>
        <x:v>0.056775506817573464</x:v>
      </x:c>
      <x:c r="S1345" s="53" t="n">
        <x:v>42248</x:v>
      </x:c>
      <x:c r="T1345" s="50" t="str">
        <x:v>EDINET_company_history</x:v>
      </x:c>
      <x:c r="U1345" s="50" t="str">
        <x:v>古俣大介</x:v>
      </x:c>
      <x:c r="V1345" s="54" t="n">
        <x:v>0.1636</x:v>
      </x:c>
      <x:c r="W1345" s="50" t="str">
        <x:v>古俣 大介</x:v>
      </x:c>
      <x:c r="X1345" s="50" t="b">
        <x:f>AND(COUNT(L1345:O1345)=4,L1345&gt;='設定'!$B$6,M1345&gt;='設定'!$B$6,N1345&gt;='設定'!$B$6,O1345&gt;='設定'!$B$6)</x:f>
        <x:v>0</x:v>
      </x:c>
      <x:c r="Y1345" s="50" t="b">
        <x:f>AND(COUNT(G1345:K1345)=5,P1345&gt;='設定'!$B$7)</x:f>
        <x:v>0</x:v>
      </x:c>
      <x:c r="Z1345" s="50" t="b">
        <x:f>AND(ISNUMBER(R1345),R1345&gt;='設定'!$B$8)</x:f>
        <x:v>0</x:v>
      </x:c>
      <x:c r="AA1345" s="50" t="b">
        <x:f>AND(ISNUMBER(S1345),S1345&gt;=DATE(YEAR('設定'!$B$10)-'設定'!$B$9,MONTH('設定'!$B$10),DAY('設定'!$B$10)))</x:f>
        <x:v>0</x:v>
      </x:c>
      <x:c r="AB1345" s="55" t="b">
        <x:v>1</x:v>
      </x:c>
      <x:c r="AC1345" s="55" t="b">
        <x:v>1</x:v>
      </x:c>
      <x:c r="AD1345" s="50" t="n">
        <x:f>IF(X1345,1,0)+IF(Z1345,1,0)+IF(AA1345,1,0)+IF(AB1345,1,0)</x:f>
        <x:v>1</x:v>
      </x:c>
      <x:c r="AE1345" s="50" t="n">
        <x:f>IF(Y1345,1,0)+IF(Z1345,1,0)+IF(AA1345,1,0)+IF(AB1345,1,0)</x:f>
        <x:v>1</x:v>
      </x:c>
      <x:c r="AF1345" s="50" t="n">
        <x:f>IF(Y1345,1,0)+IF(Z1345,1,0)+IF(AA1345,1,0)+IF(AC1345,1,0)</x:f>
        <x:v>1</x:v>
      </x:c>
      <x:c r="AG1345" s="53" t="n">
        <x:v>44348</x:v>
      </x:c>
      <x:c r="AH1345" s="50" t="str">
        <x:v>S100XUME</x:v>
      </x:c>
      <x:c r="AI1345" s="50" t="str">
        <x:v>NetSalesSummaryOfBusinessResults</x:v>
      </x:c>
      <x:c r="AJ1345" s="50" t="str">
        <x:v>OperatingIncome</x:v>
      </x:c>
      <x:c r="AK1345" s="53" t="n">
        <x:v>46022</x:v>
      </x:c>
      <x:c r="AL1345" s="50" t="str">
        <x:v>365/365/365/366/365</x:v>
      </x:c>
      <x:c r="AM1345" s="51" t="n">
        <x:v>1734040</x:v>
      </x:c>
      <x:c r="AN1345" s="51" t="n">
        <x:v>820</x:v>
      </x:c>
      <x:c r="AO1345" s="51" t="n">
        <x:f>IFERROR(AM1345*AN1345,"")</x:f>
        <x:v>1421912800</x:v>
      </x:c>
      <x:c r="AP1345" s="56" t="n">
        <x:f>IFERROR(AO1345/(K1345*1000000),"")</x:f>
        <x:v>0.5338249930264365</x:v>
      </x:c>
      <x:c r="AQ1345" s="57" t="n">
        <x:v>2337093.3333333335</x:v>
      </x:c>
      <x:c r="AR1345" s="52" t="n">
        <x:v>0.4359092089335485</x:v>
      </x:c>
      <x:c r="AS1345" s="52" t="n">
        <x:v>-0.5969604874947039</x:v>
      </x:c>
      <x:c r="AT1345" s="55" t="b">
        <x:v>0</x:v>
      </x:c>
      <x:c r="AU1345" s="50" t="str">
        <x:v>low_liquidity</x:v>
      </x:c>
      <x:c r="AV1345" s="58" t="n">
        <x:v>-0.2446369773335353</x:v>
      </x:c>
      <x:c r="AW1345" s="50" t="n">
        <x:v>3177</x:v>
      </x:c>
      <x:c r="AX1345" s="50" t="str">
        <x:v>Core Moat</x:v>
      </x:c>
      <x:c r="AY1345" s="50" t="str">
        <x:v>既存適格性フィルター不通過: low_liquidity / 60日平均売買代金2,000万円未満</x:v>
      </x:c>
      <x:c r="AZ1345" s="59" t="str">
        <x:v>2026-03-27 15:31</x:v>
      </x:c>
      <x:c r="BA1345" s="53" t="n">
        <x:v>42248</x:v>
      </x:c>
      <x:c r="BB1345" s="50" t="str">
        <x:v>古俣 大介</x:v>
      </x:c>
      <x:c r="BC1345" s="50"/>
      <x:c r="BD1345" s="50"/>
    </x:row>
    <x:row r="1346">
      <x:c r="A1346" s="50" t="n">
        <x:v>1345</x:v>
      </x:c>
      <x:c r="B1346" s="50" t="str">
        <x:v>6836</x:v>
      </x:c>
      <x:c r="C1346" s="50" t="str">
        <x:v>6836.T</x:v>
      </x:c>
      <x:c r="D1346" s="50" t="str">
        <x:v>PLAT'HOME CO.,LTD.</x:v>
      </x:c>
      <x:c r="E1346" s="50" t="str">
        <x:v>Standard Market(Domestic)</x:v>
      </x:c>
      <x:c r="F1346" s="50" t="str">
        <x:v>Electric Appliances</x:v>
      </x:c>
      <x:c r="G1346" s="51" t="n">
        <x:v>1233.872</x:v>
      </x:c>
      <x:c r="H1346" s="51" t="n">
        <x:v>1219.525</x:v>
      </x:c>
      <x:c r="I1346" s="51" t="n">
        <x:v>994.756</x:v>
      </x:c>
      <x:c r="J1346" s="51" t="n">
        <x:v>998.946</x:v>
      </x:c>
      <x:c r="K1346" s="51" t="n">
        <x:v>1167.385</x:v>
      </x:c>
      <x:c r="L1346" s="52" t="n">
        <x:f>IFERROR(H1346/G1346-1,"")</x:f>
        <x:v>-0.011627624259242464</x:v>
      </x:c>
      <x:c r="M1346" s="52" t="n">
        <x:f>IFERROR(I1346/H1346-1,"")</x:f>
        <x:v>-0.18430864475923014</x:v>
      </x:c>
      <x:c r="N1346" s="52" t="n">
        <x:f>IFERROR(J1346/I1346-1,"")</x:f>
        <x:v>0.0042120881904708085</x:v>
      </x:c>
      <x:c r="O1346" s="52" t="n">
        <x:f>IFERROR(K1346/J1346-1,"")</x:f>
        <x:v>0.16861672202501432</x:v>
      </x:c>
      <x:c r="P1346" s="52" t="n">
        <x:f>IFERROR((K1346/G1346)^(1/4)-1,"")</x:f>
        <x:v>-0.013752307936073627</x:v>
      </x:c>
      <x:c r="Q1346" s="51" t="n">
        <x:v>-46.011</x:v>
      </x:c>
      <x:c r="R1346" s="52" t="n">
        <x:f>IFERROR(Q1346/K1346,"")</x:f>
        <x:v>-0.03941373240190683</x:v>
      </x:c>
      <x:c r="S1346" s="53" t="n">
        <x:v>36708</x:v>
      </x:c>
      <x:c r="T1346" s="50" t="str">
        <x:v>EDINET_company_history</x:v>
      </x:c>
      <x:c r="U1346" s="50" t="str">
        <x:v>鈴木 友康</x:v>
      </x:c>
      <x:c r="V1346" s="54" t="n">
        <x:v>0.1977</x:v>
      </x:c>
      <x:c r="W1346" s="50" t="str">
        <x:v>鈴木 友康</x:v>
      </x:c>
      <x:c r="X1346" s="50" t="b">
        <x:f>AND(COUNT(L1346:O1346)=4,L1346&gt;='設定'!$B$6,M1346&gt;='設定'!$B$6,N1346&gt;='設定'!$B$6,O1346&gt;='設定'!$B$6)</x:f>
        <x:v>0</x:v>
      </x:c>
      <x:c r="Y1346" s="50" t="b">
        <x:f>AND(COUNT(G1346:K1346)=5,P1346&gt;='設定'!$B$7)</x:f>
        <x:v>0</x:v>
      </x:c>
      <x:c r="Z1346" s="50" t="b">
        <x:f>AND(ISNUMBER(R1346),R1346&gt;='設定'!$B$8)</x:f>
        <x:v>0</x:v>
      </x:c>
      <x:c r="AA1346" s="50" t="b">
        <x:f>AND(ISNUMBER(S1346),S1346&gt;=DATE(YEAR('設定'!$B$10)-'設定'!$B$9,MONTH('設定'!$B$10),DAY('設定'!$B$10)))</x:f>
        <x:v>0</x:v>
      </x:c>
      <x:c r="AB1346" s="55" t="b">
        <x:v>1</x:v>
      </x:c>
      <x:c r="AC1346" s="55" t="b">
        <x:v>1</x:v>
      </x:c>
      <x:c r="AD1346" s="50" t="n">
        <x:f>IF(X1346,1,0)+IF(Z1346,1,0)+IF(AA1346,1,0)+IF(AB1346,1,0)</x:f>
        <x:v>1</x:v>
      </x:c>
      <x:c r="AE1346" s="50" t="n">
        <x:f>IF(Y1346,1,0)+IF(Z1346,1,0)+IF(AA1346,1,0)+IF(AB1346,1,0)</x:f>
        <x:v>1</x:v>
      </x:c>
      <x:c r="AF1346" s="50" t="n">
        <x:f>IF(Y1346,1,0)+IF(Z1346,1,0)+IF(AA1346,1,0)+IF(AC1346,1,0)</x:f>
        <x:v>1</x:v>
      </x:c>
      <x:c r="AG1346" s="53" t="n">
        <x:v>44348</x:v>
      </x:c>
      <x:c r="AH1346" s="50" t="str">
        <x:v>S100W60W</x:v>
      </x:c>
      <x:c r="AI1346" s="50" t="str">
        <x:v>NetSalesSummaryOfBusinessResults</x:v>
      </x:c>
      <x:c r="AJ1346" s="50" t="str">
        <x:v>OperatingIncome</x:v>
      </x:c>
      <x:c r="AK1346" s="53" t="n">
        <x:v>45747</x:v>
      </x:c>
      <x:c r="AL1346" s="50" t="str">
        <x:v>365/365/365/366/365</x:v>
      </x:c>
      <x:c r="AM1346" s="51" t="n">
        <x:v>1582000</x:v>
      </x:c>
      <x:c r="AN1346" s="51" t="n">
        <x:v>872</x:v>
      </x:c>
      <x:c r="AO1346" s="51" t="n">
        <x:f>IFERROR(AM1346*AN1346,"")</x:f>
        <x:v>1379504000</x:v>
      </x:c>
      <x:c r="AP1346" s="56" t="n">
        <x:f>IFERROR(AO1346/(K1346*1000000),"")</x:f>
        <x:v>1.1817044077146786</x:v>
      </x:c>
      <x:c r="AQ1346" s="57" t="n">
        <x:v>111368230</x:v>
      </x:c>
      <x:c r="AR1346" s="52" t="n">
        <x:v>0.7989587259151498</x:v>
      </x:c>
      <x:c r="AS1346" s="52" t="n">
        <x:v>-0.6221719457013575</x:v>
      </x:c>
      <x:c r="AT1346" s="55" t="b">
        <x:v>0</x:v>
      </x:c>
      <x:c r="AU1346" s="50" t="str">
        <x:v>repeated_operating_loss;repeated_negative_operating_cf</x:v>
      </x:c>
      <x:c r="AV1346" s="58" t="n">
        <x:v>-0.0673968004603581</x:v>
      </x:c>
      <x:c r="AW1346" s="50" t="n">
        <x:v>2388</x:v>
      </x:c>
      <x:c r="AX1346" s="50" t="str">
        <x:v>Future Moat</x:v>
      </x:c>
      <x:c r="AY1346" s="50" t="str">
        <x:v>既存適格性フィルター不通過: repeated_operating_loss;repeated_negative_operating_cf / 年率ボラティリティ60%以上 / ローカル5年最大下落率-60%以下</x:v>
      </x:c>
      <x:c r="AZ1346" s="59" t="str">
        <x:v>2025-06-27 12:35</x:v>
      </x:c>
      <x:c r="BA1346" s="53" t="n">
        <x:v>36708</x:v>
      </x:c>
      <x:c r="BB1346" s="50" t="str">
        <x:v>鈴木 友康</x:v>
      </x:c>
      <x:c r="BC1346" s="50"/>
      <x:c r="BD1346" s="50"/>
    </x:row>
    <x:row r="1347">
      <x:c r="A1347" s="50" t="n">
        <x:v>1346</x:v>
      </x:c>
      <x:c r="B1347" s="50" t="str">
        <x:v>3998</x:v>
      </x:c>
      <x:c r="C1347" s="50" t="str">
        <x:v>3998.T</x:v>
      </x:c>
      <x:c r="D1347" s="50" t="str">
        <x:v>SuRaLa Net Co.,Ltd.</x:v>
      </x:c>
      <x:c r="E1347" s="50" t="str">
        <x:v>Growth Market(Domestic)</x:v>
      </x:c>
      <x:c r="F1347" s="50" t="str">
        <x:v>Information &amp; Communication</x:v>
      </x:c>
      <x:c r="G1347" s="51" t="n">
        <x:v>1952.688</x:v>
      </x:c>
      <x:c r="H1347" s="51" t="n">
        <x:v>2066.668</x:v>
      </x:c>
      <x:c r="I1347" s="51" t="n">
        <x:v>2073.166</x:v>
      </x:c>
      <x:c r="J1347" s="51" t="n">
        <x:v>1901.663</x:v>
      </x:c>
      <x:c r="K1347" s="51" t="n">
        <x:v>1847.371</x:v>
      </x:c>
      <x:c r="L1347" s="52" t="n">
        <x:f>IFERROR(H1347/G1347-1,"")</x:f>
        <x:v>0.0583708201207771</x:v>
      </x:c>
      <x:c r="M1347" s="52" t="n">
        <x:f>IFERROR(I1347/H1347-1,"")</x:f>
        <x:v>0.003144191519876438</x:v>
      </x:c>
      <x:c r="N1347" s="52" t="n">
        <x:f>IFERROR(J1347/I1347-1,"")</x:f>
        <x:v>-0.08272516527861262</x:v>
      </x:c>
      <x:c r="O1347" s="52" t="n">
        <x:f>IFERROR(K1347/J1347-1,"")</x:f>
        <x:v>-0.02854974829925172</x:v>
      </x:c>
      <x:c r="P1347" s="52" t="n">
        <x:f>IFERROR((K1347/G1347)^(1/4)-1,"")</x:f>
        <x:v>-0.013765215329509362</x:v>
      </x:c>
      <x:c r="Q1347" s="51" t="n">
        <x:v>95.446</x:v>
      </x:c>
      <x:c r="R1347" s="52" t="n">
        <x:f>IFERROR(Q1347/K1347,"")</x:f>
        <x:v>0.051665853799805234</x:v>
      </x:c>
      <x:c r="S1347" s="53" t="n">
        <x:v>43070</x:v>
      </x:c>
      <x:c r="T1347" s="50" t="str">
        <x:v>EDINET_company_history</x:v>
      </x:c>
      <x:c r="U1347" s="50" t="str">
        <x:v>湯野川 孝彦</x:v>
      </x:c>
      <x:c r="V1347" s="54" t="n">
        <x:v>0.2076</x:v>
      </x:c>
      <x:c r="W1347" s="50" t="str">
        <x:v>湯野川 孝彦</x:v>
      </x:c>
      <x:c r="X1347" s="50" t="b">
        <x:f>AND(COUNT(L1347:O1347)=4,L1347&gt;='設定'!$B$6,M1347&gt;='設定'!$B$6,N1347&gt;='設定'!$B$6,O1347&gt;='設定'!$B$6)</x:f>
        <x:v>0</x:v>
      </x:c>
      <x:c r="Y1347" s="50" t="b">
        <x:f>AND(COUNT(G1347:K1347)=5,P1347&gt;='設定'!$B$7)</x:f>
        <x:v>0</x:v>
      </x:c>
      <x:c r="Z1347" s="50" t="b">
        <x:f>AND(ISNUMBER(R1347),R1347&gt;='設定'!$B$8)</x:f>
        <x:v>0</x:v>
      </x:c>
      <x:c r="AA1347" s="50" t="b">
        <x:f>AND(ISNUMBER(S1347),S1347&gt;=DATE(YEAR('設定'!$B$10)-'設定'!$B$9,MONTH('設定'!$B$10),DAY('設定'!$B$10)))</x:f>
        <x:v>0</x:v>
      </x:c>
      <x:c r="AB1347" s="55" t="b">
        <x:v>1</x:v>
      </x:c>
      <x:c r="AC1347" s="55" t="b">
        <x:v>1</x:v>
      </x:c>
      <x:c r="AD1347" s="50" t="n">
        <x:f>IF(X1347,1,0)+IF(Z1347,1,0)+IF(AA1347,1,0)+IF(AB1347,1,0)</x:f>
        <x:v>1</x:v>
      </x:c>
      <x:c r="AE1347" s="50" t="n">
        <x:f>IF(Y1347,1,0)+IF(Z1347,1,0)+IF(AA1347,1,0)+IF(AB1347,1,0)</x:f>
        <x:v>1</x:v>
      </x:c>
      <x:c r="AF1347" s="50" t="n">
        <x:f>IF(Y1347,1,0)+IF(Z1347,1,0)+IF(AA1347,1,0)+IF(AC1347,1,0)</x:f>
        <x:v>1</x:v>
      </x:c>
      <x:c r="AG1347" s="53" t="n">
        <x:v>44348</x:v>
      </x:c>
      <x:c r="AH1347" s="50" t="str">
        <x:v>S100XUP0</x:v>
      </x:c>
      <x:c r="AI1347" s="50" t="str">
        <x:v>NetSalesSummaryOfBusinessResults</x:v>
      </x:c>
      <x:c r="AJ1347" s="50" t="str">
        <x:v>OperatingIncome</x:v>
      </x:c>
      <x:c r="AK1347" s="53" t="n">
        <x:v>46022</x:v>
      </x:c>
      <x:c r="AL1347" s="50" t="str">
        <x:v>365/365/365/366/365</x:v>
      </x:c>
      <x:c r="AM1347" s="51" t="n">
        <x:v>6309764</x:v>
      </x:c>
      <x:c r="AN1347" s="51" t="n">
        <x:v>311</x:v>
      </x:c>
      <x:c r="AO1347" s="51" t="n">
        <x:f>IFERROR(AM1347*AN1347,"")</x:f>
        <x:v>1962336604</x:v>
      </x:c>
      <x:c r="AP1347" s="56" t="n">
        <x:f>IFERROR(AO1347/(K1347*1000000),"")</x:f>
        <x:v>1.0622320064567432</x:v>
      </x:c>
      <x:c r="AQ1347" s="57" t="n">
        <x:v>3179421.6666666665</x:v>
      </x:c>
      <x:c r="AR1347" s="52" t="n">
        <x:v>0.4399479602522239</x:v>
      </x:c>
      <x:c r="AS1347" s="52" t="n">
        <x:v>-0.8934027777777778</x:v>
      </x:c>
      <x:c r="AT1347" s="55" t="b">
        <x:v>0</x:v>
      </x:c>
      <x:c r="AU1347" s="50" t="str">
        <x:v>low_liquidity</x:v>
      </x:c>
      <x:c r="AV1347" s="58" t="n">
        <x:v>-0.2152912690193382</x:v>
      </x:c>
      <x:c r="AW1347" s="50" t="n">
        <x:v>3089</x:v>
      </x:c>
      <x:c r="AX1347" s="50" t="str">
        <x:v>Future Moat</x:v>
      </x:c>
      <x:c r="AY1347" s="50" t="str">
        <x:v>既存適格性フィルター不通過: low_liquidity / 60日平均売買代金2,000万円未満 / ローカル5年最大下落率-60%以下</x:v>
      </x:c>
      <x:c r="AZ1347" s="59" t="str">
        <x:v>2026-03-27 15:40</x:v>
      </x:c>
      <x:c r="BA1347" s="53" t="n">
        <x:v>43070</x:v>
      </x:c>
      <x:c r="BB1347" s="50" t="str">
        <x:v>湯野川 孝彦</x:v>
      </x:c>
      <x:c r="BC1347" s="50"/>
      <x:c r="BD1347" s="50"/>
    </x:row>
    <x:row r="1348">
      <x:c r="A1348" s="50" t="n">
        <x:v>1347</x:v>
      </x:c>
      <x:c r="B1348" s="50" t="str">
        <x:v>6134</x:v>
      </x:c>
      <x:c r="C1348" s="50" t="str">
        <x:v>6134.T</x:v>
      </x:c>
      <x:c r="D1348" s="50" t="str">
        <x:v>FUJI CORPORATION</x:v>
      </x:c>
      <x:c r="E1348" s="50" t="str">
        <x:v>Prime Market (Domestic)</x:v>
      </x:c>
      <x:c r="F1348" s="50" t="str">
        <x:v>Machinery</x:v>
      </x:c>
      <x:c r="G1348" s="51" t="n">
        <x:v>136161</x:v>
      </x:c>
      <x:c r="H1348" s="51" t="n">
        <x:v>148128</x:v>
      </x:c>
      <x:c r="I1348" s="51" t="n">
        <x:v>153326</x:v>
      </x:c>
      <x:c r="J1348" s="51" t="n">
        <x:v>127059</x:v>
      </x:c>
      <x:c r="K1348" s="51" t="n">
        <x:v>127387</x:v>
      </x:c>
      <x:c r="L1348" s="52" t="n">
        <x:f>IFERROR(H1348/G1348-1,"")</x:f>
        <x:v>0.08788860246326036</x:v>
      </x:c>
      <x:c r="M1348" s="52" t="n">
        <x:f>IFERROR(I1348/H1348-1,"")</x:f>
        <x:v>0.0350912724130481</x:v>
      </x:c>
      <x:c r="N1348" s="52" t="n">
        <x:f>IFERROR(J1348/I1348-1,"")</x:f>
        <x:v>-0.17131471505158946</x:v>
      </x:c>
      <x:c r="O1348" s="52" t="n">
        <x:f>IFERROR(K1348/J1348-1,"")</x:f>
        <x:v>0.00258147789609553</x:v>
      </x:c>
      <x:c r="P1348" s="52" t="n">
        <x:f>IFERROR((K1348/G1348)^(1/4)-1,"")</x:f>
        <x:v>-0.016514198532502355</x:v>
      </x:c>
      <x:c r="Q1348" s="51" t="n">
        <x:v>13781</x:v>
      </x:c>
      <x:c r="R1348" s="52" t="n">
        <x:f>IFERROR(Q1348/K1348,"")</x:f>
        <x:v>0.10818215359495081</x:v>
      </x:c>
      <x:c r="S1348" s="53" t="n">
        <x:v>23498</x:v>
      </x:c>
      <x:c r="T1348" s="50" t="str">
        <x:v>EDINET_company_history</x:v>
      </x:c>
      <x:c r="U1348" s="50" t="str">
        <x:v>日本マスタートラスト信託銀行株式会社 (信託口)</x:v>
      </x:c>
      <x:c r="V1348" s="54" t="n">
        <x:v>0.1543</x:v>
      </x:c>
      <x:c r="W1348" s="50" t="str">
        <x:v>五十棲 丈二</x:v>
      </x:c>
      <x:c r="X1348" s="50" t="b">
        <x:f>AND(COUNT(L1348:O1348)=4,L1348&gt;='設定'!$B$6,M1348&gt;='設定'!$B$6,N1348&gt;='設定'!$B$6,O1348&gt;='設定'!$B$6)</x:f>
        <x:v>0</x:v>
      </x:c>
      <x:c r="Y1348" s="50" t="b">
        <x:f>AND(COUNT(G1348:K1348)=5,P1348&gt;='設定'!$B$7)</x:f>
        <x:v>0</x:v>
      </x:c>
      <x:c r="Z1348" s="50" t="b">
        <x:f>AND(ISNUMBER(R1348),R1348&gt;='設定'!$B$8)</x:f>
        <x:v>1</x:v>
      </x:c>
      <x:c r="AA1348" s="50" t="b">
        <x:f>AND(ISNUMBER(S1348),S1348&gt;=DATE(YEAR('設定'!$B$10)-'設定'!$B$9,MONTH('設定'!$B$10),DAY('設定'!$B$10)))</x:f>
        <x:v>0</x:v>
      </x:c>
      <x:c r="AB1348" s="55" t="b">
        <x:v>0</x:v>
      </x:c>
      <x:c r="AC1348" s="55" t="b">
        <x:v>0</x:v>
      </x:c>
      <x:c r="AD1348" s="50" t="n">
        <x:f>IF(X1348,1,0)+IF(Z1348,1,0)+IF(AA1348,1,0)+IF(AB1348,1,0)</x:f>
        <x:v>1</x:v>
      </x:c>
      <x:c r="AE1348" s="50" t="n">
        <x:f>IF(Y1348,1,0)+IF(Z1348,1,0)+IF(AA1348,1,0)+IF(AB1348,1,0)</x:f>
        <x:v>1</x:v>
      </x:c>
      <x:c r="AF1348" s="50" t="n">
        <x:f>IF(Y1348,1,0)+IF(Z1348,1,0)+IF(AA1348,1,0)+IF(AC1348,1,0)</x:f>
        <x:v>1</x:v>
      </x:c>
      <x:c r="AG1348" s="53" t="n">
        <x:v>44348</x:v>
      </x:c>
      <x:c r="AH1348" s="50" t="str">
        <x:v>S100W95P</x:v>
      </x:c>
      <x:c r="AI1348" s="50" t="str">
        <x:v>NetSalesSummaryOfBusinessResults</x:v>
      </x:c>
      <x:c r="AJ1348" s="50" t="str">
        <x:v>OperatingIncome</x:v>
      </x:c>
      <x:c r="AK1348" s="53" t="n">
        <x:v>45747</x:v>
      </x:c>
      <x:c r="AL1348" s="50" t="str">
        <x:v>365/365/365/366/365</x:v>
      </x:c>
      <x:c r="AM1348" s="51" t="n">
        <x:v>88796948</x:v>
      </x:c>
      <x:c r="AN1348" s="51" t="n">
        <x:v>8196</x:v>
      </x:c>
      <x:c r="AO1348" s="51" t="n">
        <x:f>IFERROR(AM1348*AN1348,"")</x:f>
        <x:v>727779785808</x:v>
      </x:c>
      <x:c r="AP1348" s="56" t="n">
        <x:f>IFERROR(AO1348/(K1348*1000000),"")</x:f>
        <x:v>5.713140161931752</x:v>
      </x:c>
      <x:c r="AQ1348" s="57" t="n">
        <x:v>4464392523.333333</x:v>
      </x:c>
      <x:c r="AR1348" s="52" t="n">
        <x:v>0.3333608254881222</x:v>
      </x:c>
      <x:c r="AS1348" s="52" t="n">
        <x:v>-0.3904945581430923</x:v>
      </x:c>
      <x:c r="AT1348" s="55" t="b">
        <x:v>1</x:v>
      </x:c>
      <x:c r="AU1348" s="50"/>
      <x:c r="AV1348" s="58" t="n">
        <x:v>0.4705942707875008</x:v>
      </x:c>
      <x:c r="AW1348" s="50" t="n">
        <x:v>112</x:v>
      </x:c>
      <x:c r="AX1348" s="50" t="str">
        <x:v>Future Moat</x:v>
      </x:c>
      <x:c r="AY1348" s="50" t="str">
        <x:v>目立つ機械的警告なし（定性確認は別途必要）</x:v>
      </x:c>
      <x:c r="AZ1348" s="59" t="str">
        <x:v>2025-06-30 09:19</x:v>
      </x:c>
      <x:c r="BA1348" s="53" t="n">
        <x:v>23498</x:v>
      </x:c>
      <x:c r="BB1348" s="50"/>
      <x:c r="BC1348" s="50"/>
      <x:c r="BD1348" s="50" t="str">
        <x:v>TOPIX Mid400</x:v>
      </x:c>
    </x:row>
    <x:row r="1349">
      <x:c r="A1349" s="50" t="n">
        <x:v>1348</x:v>
      </x:c>
      <x:c r="B1349" s="50" t="str">
        <x:v>4576</x:v>
      </x:c>
      <x:c r="C1349" s="50" t="str">
        <x:v>4576.T</x:v>
      </x:c>
      <x:c r="D1349" s="50" t="str">
        <x:v>D.Western Therapeutics Institute, Inc.</x:v>
      </x:c>
      <x:c r="E1349" s="50" t="str">
        <x:v>Growth Market(Domestic)</x:v>
      </x:c>
      <x:c r="F1349" s="50" t="str">
        <x:v>Pharmaceutical</x:v>
      </x:c>
      <x:c r="G1349" s="51" t="n">
        <x:v>414.424</x:v>
      </x:c>
      <x:c r="H1349" s="51" t="n">
        <x:v>448.1</x:v>
      </x:c>
      <x:c r="I1349" s="51" t="n">
        <x:v>428.364</x:v>
      </x:c>
      <x:c r="J1349" s="51" t="n">
        <x:v>471.58</x:v>
      </x:c>
      <x:c r="K1349" s="51" t="n">
        <x:v>387.62</x:v>
      </x:c>
      <x:c r="L1349" s="52" t="n">
        <x:f>IFERROR(H1349/G1349-1,"")</x:f>
        <x:v>0.08125977260004258</x:v>
      </x:c>
      <x:c r="M1349" s="52" t="n">
        <x:f>IFERROR(I1349/H1349-1,"")</x:f>
        <x:v>-0.04404374023655444</x:v>
      </x:c>
      <x:c r="N1349" s="52" t="n">
        <x:f>IFERROR(J1349/I1349-1,"")</x:f>
        <x:v>0.10088616223585545</x:v>
      </x:c>
      <x:c r="O1349" s="52" t="n">
        <x:f>IFERROR(K1349/J1349-1,"")</x:f>
        <x:v>-0.17803978116120278</x:v>
      </x:c>
      <x:c r="P1349" s="52" t="n">
        <x:f>IFERROR((K1349/G1349)^(1/4)-1,"")</x:f>
        <x:v>-0.016577093897675477</x:v>
      </x:c>
      <x:c r="Q1349" s="51" t="n">
        <x:v>-619.87</x:v>
      </x:c>
      <x:c r="R1349" s="52" t="n">
        <x:f>IFERROR(Q1349/K1349,"")</x:f>
        <x:v>-1.599169289510345</x:v>
      </x:c>
      <x:c r="S1349" s="53" t="n">
        <x:v>40087</x:v>
      </x:c>
      <x:c r="T1349" s="50" t="str">
        <x:v>EDINET_company_history</x:v>
      </x:c>
      <x:c r="U1349" s="50" t="str">
        <x:v>日高 有一</x:v>
      </x:c>
      <x:c r="V1349" s="54" t="n">
        <x:v>0.0949</x:v>
      </x:c>
      <x:c r="W1349" s="50" t="str">
        <x:v>日 高 有 一</x:v>
      </x:c>
      <x:c r="X1349" s="50" t="b">
        <x:f>AND(COUNT(L1349:O1349)=4,L1349&gt;='設定'!$B$6,M1349&gt;='設定'!$B$6,N1349&gt;='設定'!$B$6,O1349&gt;='設定'!$B$6)</x:f>
        <x:v>0</x:v>
      </x:c>
      <x:c r="Y1349" s="50" t="b">
        <x:f>AND(COUNT(G1349:K1349)=5,P1349&gt;='設定'!$B$7)</x:f>
        <x:v>0</x:v>
      </x:c>
      <x:c r="Z1349" s="50" t="b">
        <x:f>AND(ISNUMBER(R1349),R1349&gt;='設定'!$B$8)</x:f>
        <x:v>0</x:v>
      </x:c>
      <x:c r="AA1349" s="50" t="b">
        <x:f>AND(ISNUMBER(S1349),S1349&gt;=DATE(YEAR('設定'!$B$10)-'設定'!$B$9,MONTH('設定'!$B$10),DAY('設定'!$B$10)))</x:f>
        <x:v>0</x:v>
      </x:c>
      <x:c r="AB1349" s="55" t="b">
        <x:v>1</x:v>
      </x:c>
      <x:c r="AC1349" s="55" t="b">
        <x:v>1</x:v>
      </x:c>
      <x:c r="AD1349" s="50" t="n">
        <x:f>IF(X1349,1,0)+IF(Z1349,1,0)+IF(AA1349,1,0)+IF(AB1349,1,0)</x:f>
        <x:v>1</x:v>
      </x:c>
      <x:c r="AE1349" s="50" t="n">
        <x:f>IF(Y1349,1,0)+IF(Z1349,1,0)+IF(AA1349,1,0)+IF(AB1349,1,0)</x:f>
        <x:v>1</x:v>
      </x:c>
      <x:c r="AF1349" s="50" t="n">
        <x:f>IF(Y1349,1,0)+IF(Z1349,1,0)+IF(AA1349,1,0)+IF(AC1349,1,0)</x:f>
        <x:v>1</x:v>
      </x:c>
      <x:c r="AG1349" s="53" t="n">
        <x:v>44348</x:v>
      </x:c>
      <x:c r="AH1349" s="50" t="str">
        <x:v>S100XS4G</x:v>
      </x:c>
      <x:c r="AI1349" s="50" t="str">
        <x:v>NetSalesSummaryOfBusinessResults</x:v>
      </x:c>
      <x:c r="AJ1349" s="50" t="str">
        <x:v>OperatingIncome</x:v>
      </x:c>
      <x:c r="AK1349" s="53" t="n">
        <x:v>46022</x:v>
      </x:c>
      <x:c r="AL1349" s="50" t="str">
        <x:v>365/365/365/366/365</x:v>
      </x:c>
      <x:c r="AM1349" s="51" t="n">
        <x:v>54251512</x:v>
      </x:c>
      <x:c r="AN1349" s="51" t="n">
        <x:v>72</x:v>
      </x:c>
      <x:c r="AO1349" s="51" t="n">
        <x:f>IFERROR(AM1349*AN1349,"")</x:f>
        <x:v>3906108864</x:v>
      </x:c>
      <x:c r="AP1349" s="56" t="n">
        <x:f>IFERROR(AO1349/(K1349*1000000),"")</x:f>
        <x:v>10.077160270367886</x:v>
      </x:c>
      <x:c r="AQ1349" s="57" t="n">
        <x:v>46283105</x:v>
      </x:c>
      <x:c r="AR1349" s="52" t="n">
        <x:v>0.6855355105993037</x:v>
      </x:c>
      <x:c r="AS1349" s="52" t="n">
        <x:v>-0.8291316526610644</x:v>
      </x:c>
      <x:c r="AT1349" s="55" t="b">
        <x:v>0</x:v>
      </x:c>
      <x:c r="AU1349" s="50" t="str">
        <x:v>repeated_operating_loss;repeated_negative_operating_cf;extreme_profitability_outlier</x:v>
      </x:c>
      <x:c r="AV1349" s="58" t="n">
        <x:v>-1.3673802604597936</x:v>
      </x:c>
      <x:c r="AW1349" s="50" t="n">
        <x:v>3637</x:v>
      </x:c>
      <x:c r="AX1349" s="50" t="str">
        <x:v>Transformation Moat</x:v>
      </x:c>
      <x:c r="AY1349" s="50" t="str">
        <x:v>既存適格性フィルター不通過: repeated_operating_loss;repeated_negative_operating_cf;extreme_profitability_outlier / 年率ボラティリティ60%以上 / ローカル5年最大下落率-60%以下</x:v>
      </x:c>
      <x:c r="AZ1349" s="59" t="str">
        <x:v>2026-03-23 15:30</x:v>
      </x:c>
      <x:c r="BA1349" s="53" t="n">
        <x:v>40087</x:v>
      </x:c>
      <x:c r="BB1349" s="50" t="str">
        <x:v>日 高 有 一</x:v>
      </x:c>
      <x:c r="BC1349" s="50"/>
      <x:c r="BD1349" s="50"/>
    </x:row>
    <x:row r="1350">
      <x:c r="A1350" s="50" t="n">
        <x:v>1349</x:v>
      </x:c>
      <x:c r="B1350" s="50" t="str">
        <x:v>9835</x:v>
      </x:c>
      <x:c r="C1350" s="50" t="str">
        <x:v>9835.T</x:v>
      </x:c>
      <x:c r="D1350" s="50" t="str">
        <x:v>JUNTENDO CO.,LTD.</x:v>
      </x:c>
      <x:c r="E1350" s="50" t="str">
        <x:v>Standard Market(Domestic)</x:v>
      </x:c>
      <x:c r="F1350" s="50" t="str">
        <x:v>Retail Trade</x:v>
      </x:c>
      <x:c r="G1350" s="51" t="n">
        <x:v>46106.853</x:v>
      </x:c>
      <x:c r="H1350" s="51" t="n">
        <x:v>44964.731</x:v>
      </x:c>
      <x:c r="I1350" s="51" t="n">
        <x:v>44653.514</x:v>
      </x:c>
      <x:c r="J1350" s="51" t="n">
        <x:v>44376.056</x:v>
      </x:c>
      <x:c r="K1350" s="51" t="n">
        <x:v>43040.982</x:v>
      </x:c>
      <x:c r="L1350" s="52" t="n">
        <x:f>IFERROR(H1350/G1350-1,"")</x:f>
        <x:v>-0.024771198329237576</x:v>
      </x:c>
      <x:c r="M1350" s="52" t="n">
        <x:f>IFERROR(I1350/H1350-1,"")</x:f>
        <x:v>-0.006921357986106824</x:v>
      </x:c>
      <x:c r="N1350" s="52" t="n">
        <x:f>IFERROR(J1350/I1350-1,"")</x:f>
        <x:v>-0.0062135759349198905</x:v>
      </x:c>
      <x:c r="O1350" s="52" t="n">
        <x:f>IFERROR(K1350/J1350-1,"")</x:f>
        <x:v>-0.030085458698717926</x:v>
      </x:c>
      <x:c r="P1350" s="52" t="n">
        <x:f>IFERROR((K1350/G1350)^(1/4)-1,"")</x:f>
        <x:v>-0.01705510227370899</x:v>
      </x:c>
      <x:c r="Q1350" s="51" t="n">
        <x:v>238.051</x:v>
      </x:c>
      <x:c r="R1350" s="52" t="n">
        <x:f>IFERROR(Q1350/K1350,"")</x:f>
        <x:v>0.005530798530572559</x:v>
      </x:c>
      <x:c r="S1350" s="53" t="n">
        <x:v>32568</x:v>
      </x:c>
      <x:c r="T1350" s="50" t="str">
        <x:v>EDINET_company_history</x:v>
      </x:c>
      <x:c r="U1350" s="50" t="str">
        <x:v>飯 塚 正</x:v>
      </x:c>
      <x:c r="V1350" s="54" t="n">
        <x:v>0.2776</x:v>
      </x:c>
      <x:c r="W1350" s="50" t="str">
        <x:v>飯 塚 正</x:v>
      </x:c>
      <x:c r="X1350" s="50" t="b">
        <x:f>AND(COUNT(L1350:O1350)=4,L1350&gt;='設定'!$B$6,M1350&gt;='設定'!$B$6,N1350&gt;='設定'!$B$6,O1350&gt;='設定'!$B$6)</x:f>
        <x:v>0</x:v>
      </x:c>
      <x:c r="Y1350" s="50" t="b">
        <x:f>AND(COUNT(G1350:K1350)=5,P1350&gt;='設定'!$B$7)</x:f>
        <x:v>0</x:v>
      </x:c>
      <x:c r="Z1350" s="50" t="b">
        <x:f>AND(ISNUMBER(R1350),R1350&gt;='設定'!$B$8)</x:f>
        <x:v>0</x:v>
      </x:c>
      <x:c r="AA1350" s="50" t="b">
        <x:f>AND(ISNUMBER(S1350),S1350&gt;=DATE(YEAR('設定'!$B$10)-'設定'!$B$9,MONTH('設定'!$B$10),DAY('設定'!$B$10)))</x:f>
        <x:v>0</x:v>
      </x:c>
      <x:c r="AB1350" s="55" t="b">
        <x:v>1</x:v>
      </x:c>
      <x:c r="AC1350" s="55" t="b">
        <x:v>1</x:v>
      </x:c>
      <x:c r="AD1350" s="50" t="n">
        <x:f>IF(X1350,1,0)+IF(Z1350,1,0)+IF(AA1350,1,0)+IF(AB1350,1,0)</x:f>
        <x:v>1</x:v>
      </x:c>
      <x:c r="AE1350" s="50" t="n">
        <x:f>IF(Y1350,1,0)+IF(Z1350,1,0)+IF(AA1350,1,0)+IF(AB1350,1,0)</x:f>
        <x:v>1</x:v>
      </x:c>
      <x:c r="AF1350" s="50" t="n">
        <x:f>IF(Y1350,1,0)+IF(Z1350,1,0)+IF(AA1350,1,0)+IF(AC1350,1,0)</x:f>
        <x:v>1</x:v>
      </x:c>
      <x:c r="AG1350" s="53" t="n">
        <x:v>44348</x:v>
      </x:c>
      <x:c r="AH1350" s="50" t="str">
        <x:v>S100Y6C2</x:v>
      </x:c>
      <x:c r="AI1350" s="50" t="str">
        <x:v>NetSalesAndOperatingRevenueSummaryOfBusinessResults</x:v>
      </x:c>
      <x:c r="AJ1350" s="50" t="str">
        <x:v>OperatingIncome</x:v>
      </x:c>
      <x:c r="AK1350" s="53" t="n">
        <x:v>46081</x:v>
      </x:c>
      <x:c r="AL1350" s="50" t="str">
        <x:v>365/365/366/365/365</x:v>
      </x:c>
      <x:c r="AM1350" s="51" t="n">
        <x:v>8109764</x:v>
      </x:c>
      <x:c r="AN1350" s="51" t="n">
        <x:v>506</x:v>
      </x:c>
      <x:c r="AO1350" s="51" t="n">
        <x:f>IFERROR(AM1350*AN1350,"")</x:f>
        <x:v>4103540584</x:v>
      </x:c>
      <x:c r="AP1350" s="56" t="n">
        <x:f>IFERROR(AO1350/(K1350*1000000),"")</x:f>
        <x:v>0.09534031040462786</x:v>
      </x:c>
      <x:c r="AQ1350" s="57" t="n">
        <x:v>1586310</x:v>
      </x:c>
      <x:c r="AR1350" s="52" t="n">
        <x:v>0.1365338130191422</x:v>
      </x:c>
      <x:c r="AS1350" s="52" t="n">
        <x:v>-0.2743740991710529</x:v>
      </x:c>
      <x:c r="AT1350" s="55" t="b">
        <x:v>0</x:v>
      </x:c>
      <x:c r="AU1350" s="50" t="str">
        <x:v>low_liquidity</x:v>
      </x:c>
      <x:c r="AV1350" s="58" t="n">
        <x:v>-0.0873165744134905</x:v>
      </x:c>
      <x:c r="AW1350" s="50" t="n">
        <x:v>2520</x:v>
      </x:c>
      <x:c r="AX1350" s="50" t="str">
        <x:v>Core Moat</x:v>
      </x:c>
      <x:c r="AY1350" s="50" t="str">
        <x:v>既存適格性フィルター不通過: low_liquidity / 60日平均売買代金2,000万円未満</x:v>
      </x:c>
      <x:c r="AZ1350" s="59" t="str">
        <x:v>2026-05-27 09:36</x:v>
      </x:c>
      <x:c r="BA1350" s="53" t="n">
        <x:v>32568</x:v>
      </x:c>
      <x:c r="BB1350" s="50" t="str">
        <x:v>飯 塚 正</x:v>
      </x:c>
      <x:c r="BC1350" s="50"/>
      <x:c r="BD1350" s="50"/>
    </x:row>
    <x:row r="1351">
      <x:c r="A1351" s="50" t="n">
        <x:v>1350</x:v>
      </x:c>
      <x:c r="B1351" s="50" t="str">
        <x:v>3293</x:v>
      </x:c>
      <x:c r="C1351" s="50" t="str">
        <x:v>3293.T</x:v>
      </x:c>
      <x:c r="D1351" s="50" t="str">
        <x:v>AZUMA HOUSE Co.,Ltd.</x:v>
      </x:c>
      <x:c r="E1351" s="50" t="str">
        <x:v>Standard Market(Domestic)</x:v>
      </x:c>
      <x:c r="F1351" s="50" t="str">
        <x:v>Real Estate</x:v>
      </x:c>
      <x:c r="G1351" s="51" t="n">
        <x:v>14286.145</x:v>
      </x:c>
      <x:c r="H1351" s="51" t="n">
        <x:v>13910.554</x:v>
      </x:c>
      <x:c r="I1351" s="51" t="n">
        <x:v>14163.106</x:v>
      </x:c>
      <x:c r="J1351" s="51" t="n">
        <x:v>13087.624</x:v>
      </x:c>
      <x:c r="K1351" s="51" t="n">
        <x:v>13279.293</x:v>
      </x:c>
      <x:c r="L1351" s="52" t="n">
        <x:f>IFERROR(H1351/G1351-1,"")</x:f>
        <x:v>-0.026290577339093235</x:v>
      </x:c>
      <x:c r="M1351" s="52" t="n">
        <x:f>IFERROR(I1351/H1351-1,"")</x:f>
        <x:v>0.018155423572634</x:v>
      </x:c>
      <x:c r="N1351" s="52" t="n">
        <x:f>IFERROR(J1351/I1351-1,"")</x:f>
        <x:v>-0.07593546217898817</x:v>
      </x:c>
      <x:c r="O1351" s="52" t="n">
        <x:f>IFERROR(K1351/J1351-1,"")</x:f>
        <x:v>0.014645057040147291</x:v>
      </x:c>
      <x:c r="P1351" s="52" t="n">
        <x:f>IFERROR((K1351/G1351)^(1/4)-1,"")</x:f>
        <x:v>-0.01810516639352633</x:v>
      </x:c>
      <x:c r="Q1351" s="51" t="n">
        <x:v>1230.474</x:v>
      </x:c>
      <x:c r="R1351" s="52" t="n">
        <x:f>IFERROR(Q1351/K1351,"")</x:f>
        <x:v>0.09266110778638591</x:v>
      </x:c>
      <x:c r="S1351" s="53" t="n">
        <x:v>41609</x:v>
      </x:c>
      <x:c r="T1351" s="50" t="str">
        <x:v>EDINET_company_history</x:v>
      </x:c>
      <x:c r="U1351" s="50" t="str">
        <x:v>東 行男</x:v>
      </x:c>
      <x:c r="V1351" s="54" t="n">
        <x:v>0.3615</x:v>
      </x:c>
      <x:c r="W1351" s="50" t="str">
        <x:v>東 行男</x:v>
      </x:c>
      <x:c r="X1351" s="50" t="b">
        <x:f>AND(COUNT(L1351:O1351)=4,L1351&gt;='設定'!$B$6,M1351&gt;='設定'!$B$6,N1351&gt;='設定'!$B$6,O1351&gt;='設定'!$B$6)</x:f>
        <x:v>0</x:v>
      </x:c>
      <x:c r="Y1351" s="50" t="b">
        <x:f>AND(COUNT(G1351:K1351)=5,P1351&gt;='設定'!$B$7)</x:f>
        <x:v>0</x:v>
      </x:c>
      <x:c r="Z1351" s="50" t="b">
        <x:f>AND(ISNUMBER(R1351),R1351&gt;='設定'!$B$8)</x:f>
        <x:v>0</x:v>
      </x:c>
      <x:c r="AA1351" s="50" t="b">
        <x:f>AND(ISNUMBER(S1351),S1351&gt;=DATE(YEAR('設定'!$B$10)-'設定'!$B$9,MONTH('設定'!$B$10),DAY('設定'!$B$10)))</x:f>
        <x:v>0</x:v>
      </x:c>
      <x:c r="AB1351" s="55" t="b">
        <x:v>1</x:v>
      </x:c>
      <x:c r="AC1351" s="55" t="b">
        <x:v>1</x:v>
      </x:c>
      <x:c r="AD1351" s="50" t="n">
        <x:f>IF(X1351,1,0)+IF(Z1351,1,0)+IF(AA1351,1,0)+IF(AB1351,1,0)</x:f>
        <x:v>1</x:v>
      </x:c>
      <x:c r="AE1351" s="50" t="n">
        <x:f>IF(Y1351,1,0)+IF(Z1351,1,0)+IF(AA1351,1,0)+IF(AB1351,1,0)</x:f>
        <x:v>1</x:v>
      </x:c>
      <x:c r="AF1351" s="50" t="n">
        <x:f>IF(Y1351,1,0)+IF(Z1351,1,0)+IF(AA1351,1,0)+IF(AC1351,1,0)</x:f>
        <x:v>1</x:v>
      </x:c>
      <x:c r="AG1351" s="53" t="n">
        <x:v>44348</x:v>
      </x:c>
      <x:c r="AH1351" s="50" t="str">
        <x:v>S100W4QL</x:v>
      </x:c>
      <x:c r="AI1351" s="50" t="str">
        <x:v>NetSalesSummaryOfBusinessResults</x:v>
      </x:c>
      <x:c r="AJ1351" s="50" t="str">
        <x:v>OperatingIncome</x:v>
      </x:c>
      <x:c r="AK1351" s="53" t="n">
        <x:v>45747</x:v>
      </x:c>
      <x:c r="AL1351" s="50" t="str">
        <x:v>365/365/365/366/365</x:v>
      </x:c>
      <x:c r="AM1351" s="51" t="n">
        <x:v>8050200</x:v>
      </x:c>
      <x:c r="AN1351" s="51" t="n">
        <x:v>764</x:v>
      </x:c>
      <x:c r="AO1351" s="51" t="n">
        <x:f>IFERROR(AM1351*AN1351,"")</x:f>
        <x:v>6150352800</x:v>
      </x:c>
      <x:c r="AP1351" s="56" t="n">
        <x:f>IFERROR(AO1351/(K1351*1000000),"")</x:f>
        <x:v>0.463153633254421</x:v>
      </x:c>
      <x:c r="AQ1351" s="57" t="n">
        <x:v>3067990</x:v>
      </x:c>
      <x:c r="AR1351" s="52" t="n">
        <x:v>0.1137151446462357</x:v>
      </x:c>
      <x:c r="AS1351" s="52" t="n">
        <x:v>-0.1355498228960664</x:v>
      </x:c>
      <x:c r="AT1351" s="55" t="b">
        <x:v>0</x:v>
      </x:c>
      <x:c r="AU1351" s="50" t="str">
        <x:v>low_liquidity</x:v>
      </x:c>
      <x:c r="AV1351" s="58" t="n">
        <x:v>0.0990774126428589</x:v>
      </x:c>
      <x:c r="AW1351" s="50" t="n">
        <x:v>1246</x:v>
      </x:c>
      <x:c r="AX1351" s="50" t="str">
        <x:v>Discovery</x:v>
      </x:c>
      <x:c r="AY1351" s="50" t="str">
        <x:v>既存適格性フィルター不通過: low_liquidity / 60日平均売買代金2,000万円未満</x:v>
      </x:c>
      <x:c r="AZ1351" s="59" t="str">
        <x:v>2025-06-27 15:00</x:v>
      </x:c>
      <x:c r="BA1351" s="53" t="n">
        <x:v>41609</x:v>
      </x:c>
      <x:c r="BB1351" s="50" t="str">
        <x:v>東 行男</x:v>
      </x:c>
      <x:c r="BC1351" s="50"/>
      <x:c r="BD1351" s="50"/>
    </x:row>
    <x:row r="1352">
      <x:c r="A1352" s="50" t="n">
        <x:v>1351</x:v>
      </x:c>
      <x:c r="B1352" s="50" t="str">
        <x:v>6522</x:v>
      </x:c>
      <x:c r="C1352" s="50" t="str">
        <x:v>6522.T</x:v>
      </x:c>
      <x:c r="D1352" s="50" t="str">
        <x:v>Asterisk Inc.</x:v>
      </x:c>
      <x:c r="E1352" s="50" t="str">
        <x:v>Growth Market(Domestic)</x:v>
      </x:c>
      <x:c r="F1352" s="50" t="str">
        <x:v>Electric Appliances</x:v>
      </x:c>
      <x:c r="G1352" s="51" t="n">
        <x:v>1792.912</x:v>
      </x:c>
      <x:c r="H1352" s="51" t="n">
        <x:v>2407.387</x:v>
      </x:c>
      <x:c r="I1352" s="51" t="n">
        <x:v>1759.851</x:v>
      </x:c>
      <x:c r="J1352" s="51" t="n">
        <x:v>1578.458</x:v>
      </x:c>
      <x:c r="K1352" s="51" t="n">
        <x:v>1666.306</x:v>
      </x:c>
      <x:c r="L1352" s="52" t="n">
        <x:f>IFERROR(H1352/G1352-1,"")</x:f>
        <x:v>0.342724573208278</x:v>
      </x:c>
      <x:c r="M1352" s="52" t="n">
        <x:f>IFERROR(I1352/H1352-1,"")</x:f>
        <x:v>-0.2689787724200554</x:v>
      </x:c>
      <x:c r="N1352" s="52" t="n">
        <x:f>IFERROR(J1352/I1352-1,"")</x:f>
        <x:v>-0.10307293060605704</x:v>
      </x:c>
      <x:c r="O1352" s="52" t="n">
        <x:f>IFERROR(K1352/J1352-1,"")</x:f>
        <x:v>0.055654315794275044</x:v>
      </x:c>
      <x:c r="P1352" s="52" t="n">
        <x:f>IFERROR((K1352/G1352)^(1/4)-1,"")</x:f>
        <x:v>-0.01814140538068243</x:v>
      </x:c>
      <x:c r="Q1352" s="51" t="n">
        <x:v>-125.649</x:v>
      </x:c>
      <x:c r="R1352" s="52" t="n">
        <x:f>IFERROR(Q1352/K1352,"")</x:f>
        <x:v>-0.07540571779733134</x:v>
      </x:c>
      <x:c r="S1352" s="53" t="n">
        <x:v>44469</x:v>
      </x:c>
      <x:c r="T1352" s="50" t="str">
        <x:v>local_price_first_trade</x:v>
      </x:c>
      <x:c r="U1352" s="50" t="str">
        <x:v>トリプルウィン株式会社</x:v>
      </x:c>
      <x:c r="V1352" s="54" t="n">
        <x:v>0.4104</x:v>
      </x:c>
      <x:c r="W1352" s="50" t="str">
        <x:v>鈴 木 規 之</x:v>
      </x:c>
      <x:c r="X1352" s="50" t="b">
        <x:f>AND(COUNT(L1352:O1352)=4,L1352&gt;='設定'!$B$6,M1352&gt;='設定'!$B$6,N1352&gt;='設定'!$B$6,O1352&gt;='設定'!$B$6)</x:f>
        <x:v>0</x:v>
      </x:c>
      <x:c r="Y1352" s="50" t="b">
        <x:f>AND(COUNT(G1352:K1352)=5,P1352&gt;='設定'!$B$7)</x:f>
        <x:v>0</x:v>
      </x:c>
      <x:c r="Z1352" s="50" t="b">
        <x:f>AND(ISNUMBER(R1352),R1352&gt;='設定'!$B$8)</x:f>
        <x:v>0</x:v>
      </x:c>
      <x:c r="AA1352" s="50" t="b">
        <x:f>AND(ISNUMBER(S1352),S1352&gt;=DATE(YEAR('設定'!$B$10)-'設定'!$B$9,MONTH('設定'!$B$10),DAY('設定'!$B$10)))</x:f>
        <x:v>1</x:v>
      </x:c>
      <x:c r="AB1352" s="55" t="b">
        <x:v>0</x:v>
      </x:c>
      <x:c r="AC1352" s="55" t="b">
        <x:v>0</x:v>
      </x:c>
      <x:c r="AD1352" s="50" t="n">
        <x:f>IF(X1352,1,0)+IF(Z1352,1,0)+IF(AA1352,1,0)+IF(AB1352,1,0)</x:f>
        <x:v>1</x:v>
      </x:c>
      <x:c r="AE1352" s="50" t="n">
        <x:f>IF(Y1352,1,0)+IF(Z1352,1,0)+IF(AA1352,1,0)+IF(AB1352,1,0)</x:f>
        <x:v>1</x:v>
      </x:c>
      <x:c r="AF1352" s="50" t="n">
        <x:f>IF(Y1352,1,0)+IF(Z1352,1,0)+IF(AA1352,1,0)+IF(AC1352,1,0)</x:f>
        <x:v>1</x:v>
      </x:c>
      <x:c r="AG1352" s="53" t="n">
        <x:v>44469</x:v>
      </x:c>
      <x:c r="AH1352" s="50" t="str">
        <x:v>S100X66T</x:v>
      </x:c>
      <x:c r="AI1352" s="50" t="str">
        <x:v>NetSalesSummaryOfBusinessResults</x:v>
      </x:c>
      <x:c r="AJ1352" s="50" t="str">
        <x:v>OperatingIncome</x:v>
      </x:c>
      <x:c r="AK1352" s="53" t="n">
        <x:v>45900</x:v>
      </x:c>
      <x:c r="AL1352" s="50" t="str">
        <x:v>365/365/365/366/365</x:v>
      </x:c>
      <x:c r="AM1352" s="51" t="n">
        <x:v>7796720</x:v>
      </x:c>
      <x:c r="AN1352" s="51" t="n">
        <x:v>945</x:v>
      </x:c>
      <x:c r="AO1352" s="51" t="n">
        <x:f>IFERROR(AM1352*AN1352,"")</x:f>
        <x:v>7367900400</x:v>
      </x:c>
      <x:c r="AP1352" s="56" t="n">
        <x:f>IFERROR(AO1352/(K1352*1000000),"")</x:f>
        <x:v>4.421697095251412</x:v>
      </x:c>
      <x:c r="AQ1352" s="57" t="n">
        <x:v>2417018996.6666665</x:v>
      </x:c>
      <x:c r="AR1352" s="52" t="n">
        <x:v>0.8108523883113876</x:v>
      </x:c>
      <x:c r="AS1352" s="52" t="n">
        <x:v>-0.9423743134769752</x:v>
      </x:c>
      <x:c r="AT1352" s="55" t="b">
        <x:v>0</x:v>
      </x:c>
      <x:c r="AU1352" s="50" t="str">
        <x:v>repeated_operating_loss;repeated_negative_operating_cf</x:v>
      </x:c>
      <x:c r="AV1352" s="58" t="n">
        <x:v>-0.0421018577261155</x:v>
      </x:c>
      <x:c r="AW1352" s="50" t="n">
        <x:v>2210</x:v>
      </x:c>
      <x:c r="AX1352" s="50" t="str">
        <x:v>Future Moat</x:v>
      </x:c>
      <x:c r="AY1352" s="50" t="str">
        <x:v>既存適格性フィルター不通過: repeated_operating_loss;repeated_negative_operating_cf / 年率ボラティリティ60%以上 / ローカル5年最大下落率-60%以下</x:v>
      </x:c>
      <x:c r="AZ1352" s="59" t="str">
        <x:v>2025-11-27 15:30</x:v>
      </x:c>
      <x:c r="BA1352" s="53" t="n">
        <x:v>44440</x:v>
      </x:c>
      <x:c r="BB1352" s="50"/>
      <x:c r="BC1352" s="50"/>
      <x:c r="BD1352" s="50"/>
    </x:row>
    <x:row r="1353">
      <x:c r="A1353" s="50" t="n">
        <x:v>1352</x:v>
      </x:c>
      <x:c r="B1353" s="50" t="str">
        <x:v>9385</x:v>
      </x:c>
      <x:c r="C1353" s="50" t="str">
        <x:v>9385.T</x:v>
      </x:c>
      <x:c r="D1353" s="50" t="str">
        <x:v>SHOEI CORPORATION</x:v>
      </x:c>
      <x:c r="E1353" s="50" t="str">
        <x:v>Standard Market(Domestic)</x:v>
      </x:c>
      <x:c r="F1353" s="50" t="str">
        <x:v>Chemicals</x:v>
      </x:c>
      <x:c r="G1353" s="51" t="n">
        <x:v>20507.456</x:v>
      </x:c>
      <x:c r="H1353" s="51" t="n">
        <x:v>19268.635</x:v>
      </x:c>
      <x:c r="I1353" s="51" t="n">
        <x:v>20745.635</x:v>
      </x:c>
      <x:c r="J1353" s="51" t="n">
        <x:v>19446.018</x:v>
      </x:c>
      <x:c r="K1353" s="51" t="n">
        <x:v>19031.005</x:v>
      </x:c>
      <x:c r="L1353" s="52" t="n">
        <x:f>IFERROR(H1353/G1353-1,"")</x:f>
        <x:v>-0.0604083217343</x:v>
      </x:c>
      <x:c r="M1353" s="52" t="n">
        <x:f>IFERROR(I1353/H1353-1,"")</x:f>
        <x:v>0.07665306857491472</x:v>
      </x:c>
      <x:c r="N1353" s="52" t="n">
        <x:f>IFERROR(J1353/I1353-1,"")</x:f>
        <x:v>-0.06264532273897605</x:v>
      </x:c>
      <x:c r="O1353" s="52" t="n">
        <x:f>IFERROR(K1353/J1353-1,"")</x:f>
        <x:v>-0.02134179861398866</x:v>
      </x:c>
      <x:c r="P1353" s="52" t="n">
        <x:f>IFERROR((K1353/G1353)^(1/4)-1,"")</x:f>
        <x:v>-0.018506373597234838</x:v>
      </x:c>
      <x:c r="Q1353" s="51" t="n">
        <x:v>747.516</x:v>
      </x:c>
      <x:c r="R1353" s="52" t="n">
        <x:f>IFERROR(Q1353/K1353,"")</x:f>
        <x:v>0.03927885048635108</x:v>
      </x:c>
      <x:c r="S1353" s="53" t="n">
        <x:v>39783</x:v>
      </x:c>
      <x:c r="T1353" s="50" t="str">
        <x:v>EDINET_company_history</x:v>
      </x:c>
      <x:c r="U1353" s="50" t="str">
        <x:v>芝原 英司</x:v>
      </x:c>
      <x:c r="V1353" s="54" t="n">
        <x:v>0.2273</x:v>
      </x:c>
      <x:c r="W1353" s="50" t="str">
        <x:v>芝 原 英 司</x:v>
      </x:c>
      <x:c r="X1353" s="50" t="b">
        <x:f>AND(COUNT(L1353:O1353)=4,L1353&gt;='設定'!$B$6,M1353&gt;='設定'!$B$6,N1353&gt;='設定'!$B$6,O1353&gt;='設定'!$B$6)</x:f>
        <x:v>0</x:v>
      </x:c>
      <x:c r="Y1353" s="50" t="b">
        <x:f>AND(COUNT(G1353:K1353)=5,P1353&gt;='設定'!$B$7)</x:f>
        <x:v>0</x:v>
      </x:c>
      <x:c r="Z1353" s="50" t="b">
        <x:f>AND(ISNUMBER(R1353),R1353&gt;='設定'!$B$8)</x:f>
        <x:v>0</x:v>
      </x:c>
      <x:c r="AA1353" s="50" t="b">
        <x:f>AND(ISNUMBER(S1353),S1353&gt;=DATE(YEAR('設定'!$B$10)-'設定'!$B$9,MONTH('設定'!$B$10),DAY('設定'!$B$10)))</x:f>
        <x:v>0</x:v>
      </x:c>
      <x:c r="AB1353" s="55" t="b">
        <x:v>1</x:v>
      </x:c>
      <x:c r="AC1353" s="55" t="b">
        <x:v>1</x:v>
      </x:c>
      <x:c r="AD1353" s="50" t="n">
        <x:f>IF(X1353,1,0)+IF(Z1353,1,0)+IF(AA1353,1,0)+IF(AB1353,1,0)</x:f>
        <x:v>1</x:v>
      </x:c>
      <x:c r="AE1353" s="50" t="n">
        <x:f>IF(Y1353,1,0)+IF(Z1353,1,0)+IF(AA1353,1,0)+IF(AB1353,1,0)</x:f>
        <x:v>1</x:v>
      </x:c>
      <x:c r="AF1353" s="50" t="n">
        <x:f>IF(Y1353,1,0)+IF(Z1353,1,0)+IF(AA1353,1,0)+IF(AC1353,1,0)</x:f>
        <x:v>1</x:v>
      </x:c>
      <x:c r="AG1353" s="53" t="n">
        <x:v>44348</x:v>
      </x:c>
      <x:c r="AH1353" s="50" t="str">
        <x:v>S100W2CU</x:v>
      </x:c>
      <x:c r="AI1353" s="50" t="str">
        <x:v>NetSalesSummaryOfBusinessResults</x:v>
      </x:c>
      <x:c r="AJ1353" s="50" t="str">
        <x:v>OperatingIncome</x:v>
      </x:c>
      <x:c r="AK1353" s="53" t="n">
        <x:v>45747</x:v>
      </x:c>
      <x:c r="AL1353" s="50" t="str">
        <x:v>365/365/365/366/365</x:v>
      </x:c>
      <x:c r="AM1353" s="51" t="n">
        <x:v>7727300</x:v>
      </x:c>
      <x:c r="AN1353" s="51" t="n">
        <x:v>681</x:v>
      </x:c>
      <x:c r="AO1353" s="51" t="n">
        <x:f>IFERROR(AM1353*AN1353,"")</x:f>
        <x:v>5262291300</x:v>
      </x:c>
      <x:c r="AP1353" s="56" t="n">
        <x:f>IFERROR(AO1353/(K1353*1000000),"")</x:f>
        <x:v>0.2765114769293582</x:v>
      </x:c>
      <x:c r="AQ1353" s="57" t="n">
        <x:v>21862105</x:v>
      </x:c>
      <x:c r="AR1353" s="52" t="n">
        <x:v>0.1887419084867295</x:v>
      </x:c>
      <x:c r="AS1353" s="52" t="n">
        <x:v>-0.4402314345049896</x:v>
      </x:c>
      <x:c r="AT1353" s="55" t="b">
        <x:v>1</x:v>
      </x:c>
      <x:c r="AU1353" s="50"/>
      <x:c r="AV1353" s="58" t="n">
        <x:v>0.1982970264438635</x:v>
      </x:c>
      <x:c r="AW1353" s="50" t="n">
        <x:v>718</x:v>
      </x:c>
      <x:c r="AX1353" s="50" t="str">
        <x:v>Discovery</x:v>
      </x:c>
      <x:c r="AY1353" s="50" t="str">
        <x:v>目立つ機械的警告なし（定性確認は別途必要）</x:v>
      </x:c>
      <x:c r="AZ1353" s="59" t="str">
        <x:v>2025-06-24 13:06</x:v>
      </x:c>
      <x:c r="BA1353" s="53" t="n">
        <x:v>39783</x:v>
      </x:c>
      <x:c r="BB1353" s="50" t="str">
        <x:v>芝 原 英 司</x:v>
      </x:c>
      <x:c r="BC1353" s="50"/>
      <x:c r="BD1353" s="50"/>
    </x:row>
    <x:row r="1354">
      <x:c r="A1354" s="50" t="n">
        <x:v>1353</x:v>
      </x:c>
      <x:c r="B1354" s="50" t="str">
        <x:v>9265</x:v>
      </x:c>
      <x:c r="C1354" s="50" t="str">
        <x:v>9265.T</x:v>
      </x:c>
      <x:c r="D1354" s="50" t="str">
        <x:v>YAMASHITA HEALTH CARE HOLDINGS,INC.</x:v>
      </x:c>
      <x:c r="E1354" s="50" t="str">
        <x:v>Standard Market(Domestic)</x:v>
      </x:c>
      <x:c r="F1354" s="50" t="str">
        <x:v>Wholesale Trade</x:v>
      </x:c>
      <x:c r="G1354" s="51" t="n">
        <x:v>70131</x:v>
      </x:c>
      <x:c r="H1354" s="51" t="n">
        <x:v>55145</x:v>
      </x:c>
      <x:c r="I1354" s="51" t="n">
        <x:v>58195</x:v>
      </x:c>
      <x:c r="J1354" s="51" t="n">
        <x:v>61555</x:v>
      </x:c>
      <x:c r="K1354" s="51" t="n">
        <x:v>64486</x:v>
      </x:c>
      <x:c r="L1354" s="52" t="n">
        <x:f>IFERROR(H1354/G1354-1,"")</x:f>
        <x:v>-0.21368581654332608</x:v>
      </x:c>
      <x:c r="M1354" s="52" t="n">
        <x:f>IFERROR(I1354/H1354-1,"")</x:f>
        <x:v>0.05530873152597704</x:v>
      </x:c>
      <x:c r="N1354" s="52" t="n">
        <x:f>IFERROR(J1354/I1354-1,"")</x:f>
        <x:v>0.05773691897929378</x:v>
      </x:c>
      <x:c r="O1354" s="52" t="n">
        <x:f>IFERROR(K1354/J1354-1,"")</x:f>
        <x:v>0.04761595321257417</x:v>
      </x:c>
      <x:c r="P1354" s="52" t="n">
        <x:f>IFERROR((K1354/G1354)^(1/4)-1,"")</x:f>
        <x:v>-0.02076066151574818</x:v>
      </x:c>
      <x:c r="Q1354" s="51" t="n">
        <x:v>838</x:v>
      </x:c>
      <x:c r="R1354" s="52" t="n">
        <x:f>IFERROR(Q1354/K1354,"")</x:f>
        <x:v>0.012995068697081537</x:v>
      </x:c>
      <x:c r="S1354" s="53" t="n">
        <x:v>43070</x:v>
      </x:c>
      <x:c r="T1354" s="50" t="str">
        <x:v>EDINET_company_history</x:v>
      </x:c>
      <x:c r="U1354" s="50" t="str">
        <x:v>山下 尚登</x:v>
      </x:c>
      <x:c r="V1354" s="54" t="n">
        <x:v>0.252</x:v>
      </x:c>
      <x:c r="W1354" s="50" t="str">
        <x:v>山下 尚登</x:v>
      </x:c>
      <x:c r="X1354" s="50" t="b">
        <x:f>AND(COUNT(L1354:O1354)=4,L1354&gt;='設定'!$B$6,M1354&gt;='設定'!$B$6,N1354&gt;='設定'!$B$6,O1354&gt;='設定'!$B$6)</x:f>
        <x:v>0</x:v>
      </x:c>
      <x:c r="Y1354" s="50" t="b">
        <x:f>AND(COUNT(G1354:K1354)=5,P1354&gt;='設定'!$B$7)</x:f>
        <x:v>0</x:v>
      </x:c>
      <x:c r="Z1354" s="50" t="b">
        <x:f>AND(ISNUMBER(R1354),R1354&gt;='設定'!$B$8)</x:f>
        <x:v>0</x:v>
      </x:c>
      <x:c r="AA1354" s="50" t="b">
        <x:f>AND(ISNUMBER(S1354),S1354&gt;=DATE(YEAR('設定'!$B$10)-'設定'!$B$9,MONTH('設定'!$B$10),DAY('設定'!$B$10)))</x:f>
        <x:v>0</x:v>
      </x:c>
      <x:c r="AB1354" s="55" t="b">
        <x:v>1</x:v>
      </x:c>
      <x:c r="AC1354" s="55" t="b">
        <x:v>1</x:v>
      </x:c>
      <x:c r="AD1354" s="50" t="n">
        <x:f>IF(X1354,1,0)+IF(Z1354,1,0)+IF(AA1354,1,0)+IF(AB1354,1,0)</x:f>
        <x:v>1</x:v>
      </x:c>
      <x:c r="AE1354" s="50" t="n">
        <x:f>IF(Y1354,1,0)+IF(Z1354,1,0)+IF(AA1354,1,0)+IF(AB1354,1,0)</x:f>
        <x:v>1</x:v>
      </x:c>
      <x:c r="AF1354" s="50" t="n">
        <x:f>IF(Y1354,1,0)+IF(Z1354,1,0)+IF(AA1354,1,0)+IF(AC1354,1,0)</x:f>
        <x:v>1</x:v>
      </x:c>
      <x:c r="AG1354" s="53" t="n">
        <x:v>44348</x:v>
      </x:c>
      <x:c r="AH1354" s="50" t="str">
        <x:v>S100WKIB</x:v>
      </x:c>
      <x:c r="AI1354" s="50" t="str">
        <x:v>NetSalesSummaryOfBusinessResults</x:v>
      </x:c>
      <x:c r="AJ1354" s="50" t="str">
        <x:v>OperatingIncome</x:v>
      </x:c>
      <x:c r="AK1354" s="53" t="n">
        <x:v>45808</x:v>
      </x:c>
      <x:c r="AL1354" s="50" t="str">
        <x:v>365/365/365/366/365</x:v>
      </x:c>
      <x:c r="AM1354" s="51" t="n">
        <x:v>2466100</x:v>
      </x:c>
      <x:c r="AN1354" s="51" t="n">
        <x:v>3100</x:v>
      </x:c>
      <x:c r="AO1354" s="51" t="n">
        <x:f>IFERROR(AM1354*AN1354,"")</x:f>
        <x:v>7644910000</x:v>
      </x:c>
      <x:c r="AP1354" s="56" t="n">
        <x:f>IFERROR(AO1354/(K1354*1000000),"")</x:f>
        <x:v>0.11855146853580623</x:v>
      </x:c>
      <x:c r="AQ1354" s="57" t="n">
        <x:v>7439225</x:v>
      </x:c>
      <x:c r="AR1354" s="52" t="n">
        <x:v>0.2683352805919438</x:v>
      </x:c>
      <x:c r="AS1354" s="52" t="n">
        <x:v>-0.2898174681227911</x:v>
      </x:c>
      <x:c r="AT1354" s="55" t="b">
        <x:v>0</x:v>
      </x:c>
      <x:c r="AU1354" s="50" t="str">
        <x:v>low_liquidity</x:v>
      </x:c>
      <x:c r="AV1354" s="58" t="n">
        <x:v>-0.0734427753713388</x:v>
      </x:c>
      <x:c r="AW1354" s="50" t="n">
        <x:v>2424</x:v>
      </x:c>
      <x:c r="AX1354" s="50" t="str">
        <x:v>Transformation Moat</x:v>
      </x:c>
      <x:c r="AY1354" s="50" t="str">
        <x:v>既存適格性フィルター不通過: low_liquidity / 60日平均売買代金2,000万円未満</x:v>
      </x:c>
      <x:c r="AZ1354" s="59" t="str">
        <x:v>2025-08-27 10:00</x:v>
      </x:c>
      <x:c r="BA1354" s="53" t="n">
        <x:v>43070</x:v>
      </x:c>
      <x:c r="BB1354" s="50" t="str">
        <x:v>山下 尚登</x:v>
      </x:c>
      <x:c r="BC1354" s="50"/>
      <x:c r="BD1354" s="50"/>
    </x:row>
    <x:row r="1355">
      <x:c r="A1355" s="50" t="n">
        <x:v>1354</x:v>
      </x:c>
      <x:c r="B1355" s="50" t="str">
        <x:v>8876</x:v>
      </x:c>
      <x:c r="C1355" s="50" t="str">
        <x:v>8876.T</x:v>
      </x:c>
      <x:c r="D1355" s="50" t="str">
        <x:v>Relo Group,Inc.</x:v>
      </x:c>
      <x:c r="E1355" s="50" t="str">
        <x:v>Prime Market (Domestic)</x:v>
      </x:c>
      <x:c r="F1355" s="50" t="str">
        <x:v>Services</x:v>
      </x:c>
      <x:c r="G1355" s="51" t="n">
        <x:v>156071</x:v>
      </x:c>
      <x:c r="H1355" s="51" t="n">
        <x:v>113145</x:v>
      </x:c>
      <x:c r="I1355" s="51" t="n">
        <x:v>123698</x:v>
      </x:c>
      <x:c r="J1355" s="51" t="n">
        <x:v>132580</x:v>
      </x:c>
      <x:c r="K1355" s="51" t="n">
        <x:v>142908</x:v>
      </x:c>
      <x:c r="L1355" s="52" t="n">
        <x:f>IFERROR(H1355/G1355-1,"")</x:f>
        <x:v>-0.2750414875281122</x:v>
      </x:c>
      <x:c r="M1355" s="52" t="n">
        <x:f>IFERROR(I1355/H1355-1,"")</x:f>
        <x:v>0.09326969817490838</x:v>
      </x:c>
      <x:c r="N1355" s="52" t="n">
        <x:f>IFERROR(J1355/I1355-1,"")</x:f>
        <x:v>0.07180390952157678</x:v>
      </x:c>
      <x:c r="O1355" s="52" t="n">
        <x:f>IFERROR(K1355/J1355-1,"")</x:f>
        <x:v>0.0779001357670841</x:v>
      </x:c>
      <x:c r="P1355" s="52" t="n">
        <x:f>IFERROR((K1355/G1355)^(1/4)-1,"")</x:f>
        <x:v>-0.02178665770947885</x:v>
      </x:c>
      <x:c r="Q1355" s="51" t="n">
        <x:v>30437</x:v>
      </x:c>
      <x:c r="R1355" s="52" t="n">
        <x:f>IFERROR(Q1355/K1355,"")</x:f>
        <x:v>0.21298317798863606</x:v>
      </x:c>
      <x:c r="S1355" s="53" t="n">
        <x:v>40330</x:v>
      </x:c>
      <x:c r="T1355" s="50" t="str">
        <x:v>EDINET_company_history</x:v>
      </x:c>
      <x:c r="U1355" s="50" t="str">
        <x:v>有限会社ササダ・ファンド</x:v>
      </x:c>
      <x:c r="V1355" s="54" t="n">
        <x:v>0.234</x:v>
      </x:c>
      <x:c r="W1355" s="50" t="str">
        <x:v>中村 謙一</x:v>
      </x:c>
      <x:c r="X1355" s="50" t="b">
        <x:f>AND(COUNT(L1355:O1355)=4,L1355&gt;='設定'!$B$6,M1355&gt;='設定'!$B$6,N1355&gt;='設定'!$B$6,O1355&gt;='設定'!$B$6)</x:f>
        <x:v>0</x:v>
      </x:c>
      <x:c r="Y1355" s="50" t="b">
        <x:f>AND(COUNT(G1355:K1355)=5,P1355&gt;='設定'!$B$7)</x:f>
        <x:v>0</x:v>
      </x:c>
      <x:c r="Z1355" s="50" t="b">
        <x:f>AND(ISNUMBER(R1355),R1355&gt;='設定'!$B$8)</x:f>
        <x:v>1</x:v>
      </x:c>
      <x:c r="AA1355" s="50" t="b">
        <x:f>AND(ISNUMBER(S1355),S1355&gt;=DATE(YEAR('設定'!$B$10)-'設定'!$B$9,MONTH('設定'!$B$10),DAY('設定'!$B$10)))</x:f>
        <x:v>0</x:v>
      </x:c>
      <x:c r="AB1355" s="55" t="b">
        <x:v>0</x:v>
      </x:c>
      <x:c r="AC1355" s="55" t="b">
        <x:v>0</x:v>
      </x:c>
      <x:c r="AD1355" s="50" t="n">
        <x:f>IF(X1355,1,0)+IF(Z1355,1,0)+IF(AA1355,1,0)+IF(AB1355,1,0)</x:f>
        <x:v>1</x:v>
      </x:c>
      <x:c r="AE1355" s="50" t="n">
        <x:f>IF(Y1355,1,0)+IF(Z1355,1,0)+IF(AA1355,1,0)+IF(AB1355,1,0)</x:f>
        <x:v>1</x:v>
      </x:c>
      <x:c r="AF1355" s="50" t="n">
        <x:f>IF(Y1355,1,0)+IF(Z1355,1,0)+IF(AA1355,1,0)+IF(AC1355,1,0)</x:f>
        <x:v>1</x:v>
      </x:c>
      <x:c r="AG1355" s="53" t="n">
        <x:v>44348</x:v>
      </x:c>
      <x:c r="AH1355" s="50" t="str">
        <x:v>S100W51Z</x:v>
      </x:c>
      <x:c r="AI1355" s="50" t="str">
        <x:v>RevenueIFRSSummaryOfBusinessResults</x:v>
      </x:c>
      <x:c r="AJ1355" s="50" t="str">
        <x:v>OperatingProfitLossIFRS</x:v>
      </x:c>
      <x:c r="AK1355" s="53" t="n">
        <x:v>45747</x:v>
      </x:c>
      <x:c r="AL1355" s="50" t="str">
        <x:v>365/365/365/366/365</x:v>
      </x:c>
      <x:c r="AM1355" s="51" t="n">
        <x:v>149691600</x:v>
      </x:c>
      <x:c r="AN1355" s="51" t="n">
        <x:v>1789</x:v>
      </x:c>
      <x:c r="AO1355" s="51" t="n">
        <x:f>IFERROR(AM1355*AN1355,"")</x:f>
        <x:v>267798272400</x:v>
      </x:c>
      <x:c r="AP1355" s="56" t="n">
        <x:f>IFERROR(AO1355/(K1355*1000000),"")</x:f>
        <x:v>1.8739207909984046</x:v>
      </x:c>
      <x:c r="AQ1355" s="57" t="n">
        <x:v>1005015050</x:v>
      </x:c>
      <x:c r="AR1355" s="52" t="n">
        <x:v>0.3270716271998762</x:v>
      </x:c>
      <x:c r="AS1355" s="52" t="n">
        <x:v>-0.5554595148528363</x:v>
      </x:c>
      <x:c r="AT1355" s="55" t="b">
        <x:v>0</x:v>
      </x:c>
      <x:c r="AU1355" s="50" t="str">
        <x:v>missing_financial_data;extreme_profitability_outlier</x:v>
      </x:c>
      <x:c r="AV1355" s="58" t="n">
        <x:v>0.2157322532081666</x:v>
      </x:c>
      <x:c r="AW1355" s="50" t="n">
        <x:v>659</x:v>
      </x:c>
      <x:c r="AX1355" s="50" t="str">
        <x:v>Core Moat</x:v>
      </x:c>
      <x:c r="AY1355" s="50" t="str">
        <x:v>既存適格性フィルター不通過: missing_financial_data;extreme_profitability_outlier</x:v>
      </x:c>
      <x:c r="AZ1355" s="59" t="str">
        <x:v>2025-06-26 09:07</x:v>
      </x:c>
      <x:c r="BA1355" s="53" t="n">
        <x:v>40330</x:v>
      </x:c>
      <x:c r="BB1355" s="50"/>
      <x:c r="BC1355" s="50"/>
      <x:c r="BD1355" s="50" t="str">
        <x:v>TOPIX Mid400</x:v>
      </x:c>
    </x:row>
    <x:row r="1356">
      <x:c r="A1356" s="50" t="n">
        <x:v>1355</x:v>
      </x:c>
      <x:c r="B1356" s="50" t="str">
        <x:v>8622</x:v>
      </x:c>
      <x:c r="C1356" s="50" t="str">
        <x:v>8622.T</x:v>
      </x:c>
      <x:c r="D1356" s="50" t="str">
        <x:v>Mito Securities Co.,Ltd.</x:v>
      </x:c>
      <x:c r="E1356" s="50" t="str">
        <x:v>Prime Market (Domestic)</x:v>
      </x:c>
      <x:c r="F1356" s="50" t="str">
        <x:v>Securities and Commodities Futures</x:v>
      </x:c>
      <x:c r="G1356" s="51" t="n">
        <x:v>15366</x:v>
      </x:c>
      <x:c r="H1356" s="51" t="n">
        <x:v>13683</x:v>
      </x:c>
      <x:c r="I1356" s="51" t="n">
        <x:v>11196</x:v>
      </x:c>
      <x:c r="J1356" s="51" t="n">
        <x:v>14554</x:v>
      </x:c>
      <x:c r="K1356" s="51" t="n">
        <x:v>13983</x:v>
      </x:c>
      <x:c r="L1356" s="52" t="n">
        <x:f>IFERROR(H1356/G1356-1,"")</x:f>
        <x:v>-0.10952752830925416</x:v>
      </x:c>
      <x:c r="M1356" s="52" t="n">
        <x:f>IFERROR(I1356/H1356-1,"")</x:f>
        <x:v>-0.1817583863187897</x:v>
      </x:c>
      <x:c r="N1356" s="52" t="n">
        <x:f>IFERROR(J1356/I1356-1,"")</x:f>
        <x:v>0.29992854590925333</x:v>
      </x:c>
      <x:c r="O1356" s="52" t="n">
        <x:f>IFERROR(K1356/J1356-1,"")</x:f>
        <x:v>-0.03923320049470935</x:v>
      </x:c>
      <x:c r="P1356" s="52" t="n">
        <x:f>IFERROR((K1356/G1356)^(1/4)-1,"")</x:f>
        <x:v>-0.02330293602217992</x:v>
      </x:c>
      <x:c r="Q1356" s="51" t="n">
        <x:v>1858</x:v>
      </x:c>
      <x:c r="R1356" s="52" t="n">
        <x:f>IFERROR(Q1356/K1356,"")</x:f>
        <x:v>0.13287563469927768</x:v>
      </x:c>
      <x:c r="S1356" s="53" t="n">
        <x:v>32599</x:v>
      </x:c>
      <x:c r="T1356" s="50" t="str">
        <x:v>EDINET_company_history</x:v>
      </x:c>
      <x:c r="U1356" s="50" t="str">
        <x:v>日本マスタートラスト信託銀行株式会社(信託口)</x:v>
      </x:c>
      <x:c r="V1356" s="54" t="n">
        <x:v>0.11</x:v>
      </x:c>
      <x:c r="W1356" s="50" t="str">
        <x:v>小 林 克 徳 / 魚 津 亨</x:v>
      </x:c>
      <x:c r="X1356" s="50" t="b">
        <x:f>AND(COUNT(L1356:O1356)=4,L1356&gt;='設定'!$B$6,M1356&gt;='設定'!$B$6,N1356&gt;='設定'!$B$6,O1356&gt;='設定'!$B$6)</x:f>
        <x:v>0</x:v>
      </x:c>
      <x:c r="Y1356" s="50" t="b">
        <x:f>AND(COUNT(G1356:K1356)=5,P1356&gt;='設定'!$B$7)</x:f>
        <x:v>0</x:v>
      </x:c>
      <x:c r="Z1356" s="50" t="b">
        <x:f>AND(ISNUMBER(R1356),R1356&gt;='設定'!$B$8)</x:f>
        <x:v>1</x:v>
      </x:c>
      <x:c r="AA1356" s="50" t="b">
        <x:f>AND(ISNUMBER(S1356),S1356&gt;=DATE(YEAR('設定'!$B$10)-'設定'!$B$9,MONTH('設定'!$B$10),DAY('設定'!$B$10)))</x:f>
        <x:v>0</x:v>
      </x:c>
      <x:c r="AB1356" s="55" t="b">
        <x:v>0</x:v>
      </x:c>
      <x:c r="AC1356" s="55" t="b">
        <x:v>0</x:v>
      </x:c>
      <x:c r="AD1356" s="50" t="n">
        <x:f>IF(X1356,1,0)+IF(Z1356,1,0)+IF(AA1356,1,0)+IF(AB1356,1,0)</x:f>
        <x:v>1</x:v>
      </x:c>
      <x:c r="AE1356" s="50" t="n">
        <x:f>IF(Y1356,1,0)+IF(Z1356,1,0)+IF(AA1356,1,0)+IF(AB1356,1,0)</x:f>
        <x:v>1</x:v>
      </x:c>
      <x:c r="AF1356" s="50" t="n">
        <x:f>IF(Y1356,1,0)+IF(Z1356,1,0)+IF(AA1356,1,0)+IF(AC1356,1,0)</x:f>
        <x:v>1</x:v>
      </x:c>
      <x:c r="AG1356" s="53" t="n">
        <x:v>44348</x:v>
      </x:c>
      <x:c r="AH1356" s="50" t="str">
        <x:v>S100W2S3</x:v>
      </x:c>
      <x:c r="AI1356" s="50" t="str">
        <x:v>OperatingRevenue1SummaryOfBusinessResults</x:v>
      </x:c>
      <x:c r="AJ1356" s="50" t="str">
        <x:v>OperatingIncome</x:v>
      </x:c>
      <x:c r="AK1356" s="53" t="n">
        <x:v>45747</x:v>
      </x:c>
      <x:c r="AL1356" s="50" t="str">
        <x:v>365/365/365/366/365</x:v>
      </x:c>
      <x:c r="AM1356" s="51" t="n">
        <x:v>62707333</x:v>
      </x:c>
      <x:c r="AN1356" s="51" t="n">
        <x:v>630</x:v>
      </x:c>
      <x:c r="AO1356" s="51" t="n">
        <x:f>IFERROR(AM1356*AN1356,"")</x:f>
        <x:v>39505619790</x:v>
      </x:c>
      <x:c r="AP1356" s="56" t="n">
        <x:f>IFERROR(AO1356/(K1356*1000000),"")</x:f>
        <x:v>2.8252606586569406</x:v>
      </x:c>
      <x:c r="AQ1356" s="57" t="n">
        <x:v>274963655</x:v>
      </x:c>
      <x:c r="AR1356" s="52" t="n">
        <x:v>0.3335812376989075</x:v>
      </x:c>
      <x:c r="AS1356" s="52" t="n">
        <x:v>-0.3754208834448714</x:v>
      </x:c>
      <x:c r="AT1356" s="55" t="b">
        <x:v>1</x:v>
      </x:c>
      <x:c r="AU1356" s="50"/>
      <x:c r="AV1356" s="58" t="n">
        <x:v>-0.1639166324615018</x:v>
      </x:c>
      <x:c r="AW1356" s="50" t="n">
        <x:v>2902</x:v>
      </x:c>
      <x:c r="AX1356" s="50" t="str">
        <x:v>Transformation Moat</x:v>
      </x:c>
      <x:c r="AY1356" s="50" t="str">
        <x:v>目立つ機械的警告なし（定性確認は別途必要）</x:v>
      </x:c>
      <x:c r="AZ1356" s="59" t="str">
        <x:v>2025-06-23 15:45</x:v>
      </x:c>
      <x:c r="BA1356" s="53" t="n">
        <x:v>32599</x:v>
      </x:c>
      <x:c r="BB1356" s="50"/>
      <x:c r="BC1356" s="50"/>
      <x:c r="BD1356" s="50" t="str">
        <x:v>TOPIX Small 2</x:v>
      </x:c>
    </x:row>
    <x:row r="1357">
      <x:c r="A1357" s="50" t="n">
        <x:v>1356</x:v>
      </x:c>
      <x:c r="B1357" s="50" t="str">
        <x:v>3908</x:v>
      </x:c>
      <x:c r="C1357" s="50" t="str">
        <x:v>3908.T</x:v>
      </x:c>
      <x:c r="D1357" s="50" t="str">
        <x:v>Collabos Corporation</x:v>
      </x:c>
      <x:c r="E1357" s="50" t="str">
        <x:v>Standard Market(Domestic)</x:v>
      </x:c>
      <x:c r="F1357" s="50" t="str">
        <x:v>Information &amp; Communication</x:v>
      </x:c>
      <x:c r="G1357" s="51" t="n">
        <x:v>2102.253</x:v>
      </x:c>
      <x:c r="H1357" s="51" t="n">
        <x:v>2368.907</x:v>
      </x:c>
      <x:c r="I1357" s="51" t="n">
        <x:v>2349.041</x:v>
      </x:c>
      <x:c r="J1357" s="51" t="n">
        <x:v>2153.973</x:v>
      </x:c>
      <x:c r="K1357" s="51" t="n">
        <x:v>1906.946</x:v>
      </x:c>
      <x:c r="L1357" s="52" t="n">
        <x:f>IFERROR(H1357/G1357-1,"")</x:f>
        <x:v>0.12684201187963584</x:v>
      </x:c>
      <x:c r="M1357" s="52" t="n">
        <x:f>IFERROR(I1357/H1357-1,"")</x:f>
        <x:v>-0.00838614601586296</x:v>
      </x:c>
      <x:c r="N1357" s="52" t="n">
        <x:f>IFERROR(J1357/I1357-1,"")</x:f>
        <x:v>-0.083041547593252</x:v>
      </x:c>
      <x:c r="O1357" s="52" t="n">
        <x:f>IFERROR(K1357/J1357-1,"")</x:f>
        <x:v>-0.11468435305363622</x:v>
      </x:c>
      <x:c r="P1357" s="52" t="n">
        <x:f>IFERROR((K1357/G1357)^(1/4)-1,"")</x:f>
        <x:v>-0.024081943229517955</x:v>
      </x:c>
      <x:c r="Q1357" s="51" t="n">
        <x:v>75.493</x:v>
      </x:c>
      <x:c r="R1357" s="52" t="n">
        <x:f>IFERROR(Q1357/K1357,"")</x:f>
        <x:v>0.03958843092567907</x:v>
      </x:c>
      <x:c r="S1357" s="53" t="n">
        <x:v>42064</x:v>
      </x:c>
      <x:c r="T1357" s="50" t="str">
        <x:v>EDINET_company_history</x:v>
      </x:c>
      <x:c r="U1357" s="50" t="str">
        <x:v>茂木 貴雄</x:v>
      </x:c>
      <x:c r="V1357" s="54" t="n">
        <x:v>0.3758</x:v>
      </x:c>
      <x:c r="W1357" s="50" t="str">
        <x:v>茂木 貴雄 / 青本 真人</x:v>
      </x:c>
      <x:c r="X1357" s="50" t="b">
        <x:f>AND(COUNT(L1357:O1357)=4,L1357&gt;='設定'!$B$6,M1357&gt;='設定'!$B$6,N1357&gt;='設定'!$B$6,O1357&gt;='設定'!$B$6)</x:f>
        <x:v>0</x:v>
      </x:c>
      <x:c r="Y1357" s="50" t="b">
        <x:f>AND(COUNT(G1357:K1357)=5,P1357&gt;='設定'!$B$7)</x:f>
        <x:v>0</x:v>
      </x:c>
      <x:c r="Z1357" s="50" t="b">
        <x:f>AND(ISNUMBER(R1357),R1357&gt;='設定'!$B$8)</x:f>
        <x:v>0</x:v>
      </x:c>
      <x:c r="AA1357" s="50" t="b">
        <x:f>AND(ISNUMBER(S1357),S1357&gt;=DATE(YEAR('設定'!$B$10)-'設定'!$B$9,MONTH('設定'!$B$10),DAY('設定'!$B$10)))</x:f>
        <x:v>0</x:v>
      </x:c>
      <x:c r="AB1357" s="55" t="b">
        <x:v>1</x:v>
      </x:c>
      <x:c r="AC1357" s="55" t="b">
        <x:v>1</x:v>
      </x:c>
      <x:c r="AD1357" s="50" t="n">
        <x:f>IF(X1357,1,0)+IF(Z1357,1,0)+IF(AA1357,1,0)+IF(AB1357,1,0)</x:f>
        <x:v>1</x:v>
      </x:c>
      <x:c r="AE1357" s="50" t="n">
        <x:f>IF(Y1357,1,0)+IF(Z1357,1,0)+IF(AA1357,1,0)+IF(AB1357,1,0)</x:f>
        <x:v>1</x:v>
      </x:c>
      <x:c r="AF1357" s="50" t="n">
        <x:f>IF(Y1357,1,0)+IF(Z1357,1,0)+IF(AA1357,1,0)+IF(AC1357,1,0)</x:f>
        <x:v>1</x:v>
      </x:c>
      <x:c r="AG1357" s="53" t="n">
        <x:v>44348</x:v>
      </x:c>
      <x:c r="AH1357" s="50" t="str">
        <x:v>S100W1LS</x:v>
      </x:c>
      <x:c r="AI1357" s="50" t="str">
        <x:v>NetSalesSummaryOfBusinessResults</x:v>
      </x:c>
      <x:c r="AJ1357" s="50" t="str">
        <x:v>OperatingIncome</x:v>
      </x:c>
      <x:c r="AK1357" s="53" t="n">
        <x:v>45747</x:v>
      </x:c>
      <x:c r="AL1357" s="50" t="str">
        <x:v>365/365/365/366/365</x:v>
      </x:c>
      <x:c r="AM1357" s="51" t="n">
        <x:v>4654800</x:v>
      </x:c>
      <x:c r="AN1357" s="51" t="n">
        <x:v>301</x:v>
      </x:c>
      <x:c r="AO1357" s="51" t="n">
        <x:f>IFERROR(AM1357*AN1357,"")</x:f>
        <x:v>1401094800</x:v>
      </x:c>
      <x:c r="AP1357" s="56" t="n">
        <x:f>IFERROR(AO1357/(K1357*1000000),"")</x:f>
        <x:v>0.7347322892205652</x:v>
      </x:c>
      <x:c r="AQ1357" s="57" t="n">
        <x:v>17256996.666666668</x:v>
      </x:c>
      <x:c r="AR1357" s="52" t="n">
        <x:v>0.4798152069876705</x:v>
      </x:c>
      <x:c r="AS1357" s="52" t="n">
        <x:v>-0.513134834634725</x:v>
      </x:c>
      <x:c r="AT1357" s="55" t="b">
        <x:v>0</x:v>
      </x:c>
      <x:c r="AU1357" s="50" t="str">
        <x:v>low_liquidity</x:v>
      </x:c>
      <x:c r="AV1357" s="58" t="n">
        <x:v>-0.0920072166569086</x:v>
      </x:c>
      <x:c r="AW1357" s="50" t="n">
        <x:v>2547</x:v>
      </x:c>
      <x:c r="AX1357" s="50" t="str">
        <x:v>Future Moat</x:v>
      </x:c>
      <x:c r="AY1357" s="50" t="str">
        <x:v>既存適格性フィルター不通過: low_liquidity / 60日平均売買代金2,000万円未満</x:v>
      </x:c>
      <x:c r="AZ1357" s="59" t="str">
        <x:v>2025-06-23 15:06</x:v>
      </x:c>
      <x:c r="BA1357" s="53" t="n">
        <x:v>42064</x:v>
      </x:c>
      <x:c r="BB1357" s="50" t="str">
        <x:v>茂木 貴雄</x:v>
      </x:c>
      <x:c r="BC1357" s="50"/>
      <x:c r="BD1357" s="50"/>
    </x:row>
    <x:row r="1358">
      <x:c r="A1358" s="50" t="n">
        <x:v>1357</x:v>
      </x:c>
      <x:c r="B1358" s="50" t="str">
        <x:v>4344</x:v>
      </x:c>
      <x:c r="C1358" s="50" t="str">
        <x:v>4344.T</x:v>
      </x:c>
      <x:c r="D1358" s="50" t="str">
        <x:v>SOURCENEXT CORPORATION</x:v>
      </x:c>
      <x:c r="E1358" s="50" t="str">
        <x:v>Prime Market (Domestic)</x:v>
      </x:c>
      <x:c r="F1358" s="50" t="str">
        <x:v>Information &amp; Communication</x:v>
      </x:c>
      <x:c r="G1358" s="51" t="n">
        <x:v>10307.741</x:v>
      </x:c>
      <x:c r="H1358" s="51" t="n">
        <x:v>10347.679</x:v>
      </x:c>
      <x:c r="I1358" s="51" t="n">
        <x:v>11334.366</x:v>
      </x:c>
      <x:c r="J1358" s="51" t="n">
        <x:v>11455.896</x:v>
      </x:c>
      <x:c r="K1358" s="51" t="n">
        <x:v>9274.295</x:v>
      </x:c>
      <x:c r="L1358" s="52" t="n">
        <x:f>IFERROR(H1358/G1358-1,"")</x:f>
        <x:v>0.00387456378657558</x:v>
      </x:c>
      <x:c r="M1358" s="52" t="n">
        <x:f>IFERROR(I1358/H1358-1,"")</x:f>
        <x:v>0.09535346042334703</x:v>
      </x:c>
      <x:c r="N1358" s="52" t="n">
        <x:f>IFERROR(J1358/I1358-1,"")</x:f>
        <x:v>0.010722258307169552</x:v>
      </x:c>
      <x:c r="O1358" s="52" t="n">
        <x:f>IFERROR(K1358/J1358-1,"")</x:f>
        <x:v>-0.19043477699169065</x:v>
      </x:c>
      <x:c r="P1358" s="52" t="n">
        <x:f>IFERROR((K1358/G1358)^(1/4)-1,"")</x:f>
        <x:v>-0.02606639292528501</x:v>
      </x:c>
      <x:c r="Q1358" s="51" t="n">
        <x:v>-1308.33</x:v>
      </x:c>
      <x:c r="R1358" s="52" t="n">
        <x:f>IFERROR(Q1358/K1358,"")</x:f>
        <x:v>-0.14107056115855707</x:v>
      </x:c>
      <x:c r="S1358" s="53" t="n">
        <x:v>39052</x:v>
      </x:c>
      <x:c r="T1358" s="50" t="str">
        <x:v>EDINET_company_history</x:v>
      </x:c>
      <x:c r="U1358" s="50" t="str">
        <x:v>松田憲幸</x:v>
      </x:c>
      <x:c r="V1358" s="54" t="n">
        <x:v>0.262</x:v>
      </x:c>
      <x:c r="W1358" s="50" t="str">
        <x:v>松 田 憲 幸 / 小 嶋 智 彰</x:v>
      </x:c>
      <x:c r="X1358" s="50" t="b">
        <x:f>AND(COUNT(L1358:O1358)=4,L1358&gt;='設定'!$B$6,M1358&gt;='設定'!$B$6,N1358&gt;='設定'!$B$6,O1358&gt;='設定'!$B$6)</x:f>
        <x:v>0</x:v>
      </x:c>
      <x:c r="Y1358" s="50" t="b">
        <x:f>AND(COUNT(G1358:K1358)=5,P1358&gt;='設定'!$B$7)</x:f>
        <x:v>0</x:v>
      </x:c>
      <x:c r="Z1358" s="50" t="b">
        <x:f>AND(ISNUMBER(R1358),R1358&gt;='設定'!$B$8)</x:f>
        <x:v>0</x:v>
      </x:c>
      <x:c r="AA1358" s="50" t="b">
        <x:f>AND(ISNUMBER(S1358),S1358&gt;=DATE(YEAR('設定'!$B$10)-'設定'!$B$9,MONTH('設定'!$B$10),DAY('設定'!$B$10)))</x:f>
        <x:v>0</x:v>
      </x:c>
      <x:c r="AB1358" s="55" t="b">
        <x:v>1</x:v>
      </x:c>
      <x:c r="AC1358" s="55" t="b">
        <x:v>1</x:v>
      </x:c>
      <x:c r="AD1358" s="50" t="n">
        <x:f>IF(X1358,1,0)+IF(Z1358,1,0)+IF(AA1358,1,0)+IF(AB1358,1,0)</x:f>
        <x:v>1</x:v>
      </x:c>
      <x:c r="AE1358" s="50" t="n">
        <x:f>IF(Y1358,1,0)+IF(Z1358,1,0)+IF(AA1358,1,0)+IF(AB1358,1,0)</x:f>
        <x:v>1</x:v>
      </x:c>
      <x:c r="AF1358" s="50" t="n">
        <x:f>IF(Y1358,1,0)+IF(Z1358,1,0)+IF(AA1358,1,0)+IF(AC1358,1,0)</x:f>
        <x:v>1</x:v>
      </x:c>
      <x:c r="AG1358" s="53" t="n">
        <x:v>44348</x:v>
      </x:c>
      <x:c r="AH1358" s="50" t="str">
        <x:v>S100XSUV</x:v>
      </x:c>
      <x:c r="AI1358" s="50" t="str">
        <x:v>NetSalesSummaryOfBusinessResults</x:v>
      </x:c>
      <x:c r="AJ1358" s="50" t="str">
        <x:v>OperatingIncome</x:v>
      </x:c>
      <x:c r="AK1358" s="53" t="n">
        <x:v>46022</x:v>
      </x:c>
      <x:c r="AL1358" s="50" t="str">
        <x:v>365/365/366/365/275</x:v>
      </x:c>
      <x:c r="AM1358" s="51" t="n">
        <x:v>138315000</x:v>
      </x:c>
      <x:c r="AN1358" s="51" t="n">
        <x:v>115</x:v>
      </x:c>
      <x:c r="AO1358" s="51" t="n">
        <x:f>IFERROR(AM1358*AN1358,"")</x:f>
        <x:v>15906225000</x:v>
      </x:c>
      <x:c r="AP1358" s="56" t="n">
        <x:f>IFERROR(AO1358/(K1358*1000000),"")</x:f>
        <x:v>1.7150872384369917</x:v>
      </x:c>
      <x:c r="AQ1358" s="57" t="n">
        <x:v>122500645</x:v>
      </x:c>
      <x:c r="AR1358" s="52" t="n">
        <x:v>0.5513179461115552</x:v>
      </x:c>
      <x:c r="AS1358" s="52" t="n">
        <x:v>-0.6546546546546547</x:v>
      </x:c>
      <x:c r="AT1358" s="55" t="b">
        <x:v>0</x:v>
      </x:c>
      <x:c r="AU1358" s="50" t="str">
        <x:v>repeated_operating_loss;repeated_negative_operating_cf</x:v>
      </x:c>
      <x:c r="AV1358" s="58" t="n">
        <x:v>-0.3846753644984469</x:v>
      </x:c>
      <x:c r="AW1358" s="50" t="n">
        <x:v>3401</x:v>
      </x:c>
      <x:c r="AX1358" s="50" t="str">
        <x:v>Future Moat</x:v>
      </x:c>
      <x:c r="AY1358" s="50" t="str">
        <x:v>既存適格性フィルター不通過: repeated_operating_loss;repeated_negative_operating_cf / ローカル5年最大下落率-60%以下</x:v>
      </x:c>
      <x:c r="AZ1358" s="59" t="str">
        <x:v>2026-03-24 09:23</x:v>
      </x:c>
      <x:c r="BA1358" s="53" t="n">
        <x:v>39052</x:v>
      </x:c>
      <x:c r="BB1358" s="50" t="str">
        <x:v>松 田 憲 幸</x:v>
      </x:c>
      <x:c r="BC1358" s="50"/>
      <x:c r="BD1358" s="50" t="str">
        <x:v>TOPIX Small 2</x:v>
      </x:c>
    </x:row>
    <x:row r="1359">
      <x:c r="A1359" s="50" t="n">
        <x:v>1358</x:v>
      </x:c>
      <x:c r="B1359" s="50" t="str">
        <x:v>8706</x:v>
      </x:c>
      <x:c r="C1359" s="50" t="str">
        <x:v>8706.T</x:v>
      </x:c>
      <x:c r="D1359" s="50" t="str">
        <x:v>KYOKUTO SECURITIES CO.,LTD.</x:v>
      </x:c>
      <x:c r="E1359" s="50" t="str">
        <x:v>Prime Market (Domestic)</x:v>
      </x:c>
      <x:c r="F1359" s="50" t="str">
        <x:v>Securities and Commodities Futures</x:v>
      </x:c>
      <x:c r="G1359" s="51" t="n">
        <x:v>8948</x:v>
      </x:c>
      <x:c r="H1359" s="51" t="n">
        <x:v>6492</x:v>
      </x:c>
      <x:c r="I1359" s="51" t="n">
        <x:v>4315</x:v>
      </x:c>
      <x:c r="J1359" s="51" t="n">
        <x:v>7730</x:v>
      </x:c>
      <x:c r="K1359" s="51" t="n">
        <x:v>7989</x:v>
      </x:c>
      <x:c r="L1359" s="52" t="n">
        <x:f>IFERROR(H1359/G1359-1,"")</x:f>
        <x:v>-0.2744747429593205</x:v>
      </x:c>
      <x:c r="M1359" s="52" t="n">
        <x:f>IFERROR(I1359/H1359-1,"")</x:f>
        <x:v>-0.33533579790511403</x:v>
      </x:c>
      <x:c r="N1359" s="52" t="n">
        <x:f>IFERROR(J1359/I1359-1,"")</x:f>
        <x:v>0.791425260718424</x:v>
      </x:c>
      <x:c r="O1359" s="52" t="n">
        <x:f>IFERROR(K1359/J1359-1,"")</x:f>
        <x:v>0.033505821474773656</x:v>
      </x:c>
      <x:c r="P1359" s="52" t="n">
        <x:f>IFERROR((K1359/G1359)^(1/4)-1,"")</x:f>
        <x:v>-0.02794327000457253</x:v>
      </x:c>
      <x:c r="Q1359" s="51" t="n">
        <x:v>2691</x:v>
      </x:c>
      <x:c r="R1359" s="52" t="n">
        <x:f>IFERROR(Q1359/K1359,"")</x:f>
        <x:v>0.336838152459632</x:v>
      </x:c>
      <x:c r="S1359" s="53" t="n">
        <x:v>38443</x:v>
      </x:c>
      <x:c r="T1359" s="50" t="str">
        <x:v>EDINET_company_history</x:v>
      </x:c>
      <x:c r="U1359" s="50" t="str">
        <x:v>日本マスタートラスト信託銀行株式会社（信託口）</x:v>
      </x:c>
      <x:c r="V1359" s="54" t="n">
        <x:v>0.0873</x:v>
      </x:c>
      <x:c r="W1359" s="50" t="str">
        <x:v>菊池 廣之 / 菊池 一広</x:v>
      </x:c>
      <x:c r="X1359" s="50" t="b">
        <x:f>AND(COUNT(L1359:O1359)=4,L1359&gt;='設定'!$B$6,M1359&gt;='設定'!$B$6,N1359&gt;='設定'!$B$6,O1359&gt;='設定'!$B$6)</x:f>
        <x:v>0</x:v>
      </x:c>
      <x:c r="Y1359" s="50" t="b">
        <x:f>AND(COUNT(G1359:K1359)=5,P1359&gt;='設定'!$B$7)</x:f>
        <x:v>0</x:v>
      </x:c>
      <x:c r="Z1359" s="50" t="b">
        <x:f>AND(ISNUMBER(R1359),R1359&gt;='設定'!$B$8)</x:f>
        <x:v>1</x:v>
      </x:c>
      <x:c r="AA1359" s="50" t="b">
        <x:f>AND(ISNUMBER(S1359),S1359&gt;=DATE(YEAR('設定'!$B$10)-'設定'!$B$9,MONTH('設定'!$B$10),DAY('設定'!$B$10)))</x:f>
        <x:v>0</x:v>
      </x:c>
      <x:c r="AB1359" s="55" t="b">
        <x:v>0</x:v>
      </x:c>
      <x:c r="AC1359" s="55" t="b">
        <x:v>0</x:v>
      </x:c>
      <x:c r="AD1359" s="50" t="n">
        <x:f>IF(X1359,1,0)+IF(Z1359,1,0)+IF(AA1359,1,0)+IF(AB1359,1,0)</x:f>
        <x:v>1</x:v>
      </x:c>
      <x:c r="AE1359" s="50" t="n">
        <x:f>IF(Y1359,1,0)+IF(Z1359,1,0)+IF(AA1359,1,0)+IF(AB1359,1,0)</x:f>
        <x:v>1</x:v>
      </x:c>
      <x:c r="AF1359" s="50" t="n">
        <x:f>IF(Y1359,1,0)+IF(Z1359,1,0)+IF(AA1359,1,0)+IF(AC1359,1,0)</x:f>
        <x:v>1</x:v>
      </x:c>
      <x:c r="AG1359" s="53" t="n">
        <x:v>44348</x:v>
      </x:c>
      <x:c r="AH1359" s="50" t="str">
        <x:v>S100W0MB</x:v>
      </x:c>
      <x:c r="AI1359" s="50" t="str">
        <x:v>OperatingRevenue1SummaryOfBusinessResults</x:v>
      </x:c>
      <x:c r="AJ1359" s="50" t="str">
        <x:v>OperatingIncome</x:v>
      </x:c>
      <x:c r="AK1359" s="53" t="n">
        <x:v>45747</x:v>
      </x:c>
      <x:c r="AL1359" s="50" t="str">
        <x:v>365/365/365/366/365</x:v>
      </x:c>
      <x:c r="AM1359" s="51" t="n">
        <x:v>31901400</x:v>
      </x:c>
      <x:c r="AN1359" s="51" t="n">
        <x:v>1539</x:v>
      </x:c>
      <x:c r="AO1359" s="51" t="n">
        <x:f>IFERROR(AM1359*AN1359,"")</x:f>
        <x:v>49096254600</x:v>
      </x:c>
      <x:c r="AP1359" s="56" t="n">
        <x:f>IFERROR(AO1359/(K1359*1000000),"")</x:f>
        <x:v>6.145481862561021</x:v>
      </x:c>
      <x:c r="AQ1359" s="57" t="n">
        <x:v>341602088.3333333</x:v>
      </x:c>
      <x:c r="AR1359" s="52" t="n">
        <x:v>0.3226188816054247</x:v>
      </x:c>
      <x:c r="AS1359" s="52" t="n">
        <x:v>-0.3397427884709352</x:v>
      </x:c>
      <x:c r="AT1359" s="55" t="b">
        <x:v>1</x:v>
      </x:c>
      <x:c r="AU1359" s="50"/>
      <x:c r="AV1359" s="58" t="n">
        <x:v>-0.1243713954587513</x:v>
      </x:c>
      <x:c r="AW1359" s="50" t="n">
        <x:v>2726</x:v>
      </x:c>
      <x:c r="AX1359" s="50" t="str">
        <x:v>Transformation Moat</x:v>
      </x:c>
      <x:c r="AY1359" s="50" t="str">
        <x:v>目立つ機械的警告なし（定性確認は別途必要）</x:v>
      </x:c>
      <x:c r="AZ1359" s="59" t="str">
        <x:v>2025-06-20 09:12</x:v>
      </x:c>
      <x:c r="BA1359" s="53" t="n">
        <x:v>38443</x:v>
      </x:c>
      <x:c r="BB1359" s="50"/>
      <x:c r="BC1359" s="50"/>
      <x:c r="BD1359" s="50" t="str">
        <x:v>TOPIX Small 1</x:v>
      </x:c>
    </x:row>
    <x:row r="1360">
      <x:c r="A1360" s="50" t="n">
        <x:v>1359</x:v>
      </x:c>
      <x:c r="B1360" s="50" t="str">
        <x:v>3246</x:v>
      </x:c>
      <x:c r="C1360" s="50" t="str">
        <x:v>3246.T</x:v>
      </x:c>
      <x:c r="D1360" s="50" t="str">
        <x:v>KOSE R.E. Co.,Ltd.</x:v>
      </x:c>
      <x:c r="E1360" s="50" t="str">
        <x:v>Standard Market(Domestic)</x:v>
      </x:c>
      <x:c r="F1360" s="50" t="str">
        <x:v>Real Estate</x:v>
      </x:c>
      <x:c r="G1360" s="51" t="n">
        <x:v>11288.896</x:v>
      </x:c>
      <x:c r="H1360" s="51" t="n">
        <x:v>10995.723</x:v>
      </x:c>
      <x:c r="I1360" s="51" t="n">
        <x:v>10162.858</x:v>
      </x:c>
      <x:c r="J1360" s="51" t="n">
        <x:v>7648.834</x:v>
      </x:c>
      <x:c r="K1360" s="51" t="n">
        <x:v>10045.621</x:v>
      </x:c>
      <x:c r="L1360" s="52" t="n">
        <x:f>IFERROR(H1360/G1360-1,"")</x:f>
        <x:v>-0.025970032853522618</x:v>
      </x:c>
      <x:c r="M1360" s="52" t="n">
        <x:f>IFERROR(I1360/H1360-1,"")</x:f>
        <x:v>-0.07574445081965053</x:v>
      </x:c>
      <x:c r="N1360" s="52" t="n">
        <x:f>IFERROR(J1360/I1360-1,"")</x:f>
        <x:v>-0.24737372105366429</x:v>
      </x:c>
      <x:c r="O1360" s="52" t="n">
        <x:f>IFERROR(K1360/J1360-1,"")</x:f>
        <x:v>0.3133532509660948</x:v>
      </x:c>
      <x:c r="P1360" s="52" t="n">
        <x:f>IFERROR((K1360/G1360)^(1/4)-1,"")</x:f>
        <x:v>-0.02874933478341235</x:v>
      </x:c>
      <x:c r="Q1360" s="51" t="n">
        <x:v>768.792</x:v>
      </x:c>
      <x:c r="R1360" s="52" t="n">
        <x:f>IFERROR(Q1360/K1360,"")</x:f>
        <x:v>0.07653006220322268</x:v>
      </x:c>
      <x:c r="S1360" s="53" t="n">
        <x:v>39295</x:v>
      </x:c>
      <x:c r="T1360" s="50" t="str">
        <x:v>EDINET_company_history</x:v>
      </x:c>
      <x:c r="U1360" s="50" t="str">
        <x:v>諸藤 敏一</x:v>
      </x:c>
      <x:c r="V1360" s="54" t="n">
        <x:v>0.2465</x:v>
      </x:c>
      <x:c r="W1360" s="50" t="str">
        <x:v>諸藤 敏一</x:v>
      </x:c>
      <x:c r="X1360" s="50" t="b">
        <x:f>AND(COUNT(L1360:O1360)=4,L1360&gt;='設定'!$B$6,M1360&gt;='設定'!$B$6,N1360&gt;='設定'!$B$6,O1360&gt;='設定'!$B$6)</x:f>
        <x:v>0</x:v>
      </x:c>
      <x:c r="Y1360" s="50" t="b">
        <x:f>AND(COUNT(G1360:K1360)=5,P1360&gt;='設定'!$B$7)</x:f>
        <x:v>0</x:v>
      </x:c>
      <x:c r="Z1360" s="50" t="b">
        <x:f>AND(ISNUMBER(R1360),R1360&gt;='設定'!$B$8)</x:f>
        <x:v>0</x:v>
      </x:c>
      <x:c r="AA1360" s="50" t="b">
        <x:f>AND(ISNUMBER(S1360),S1360&gt;=DATE(YEAR('設定'!$B$10)-'設定'!$B$9,MONTH('設定'!$B$10),DAY('設定'!$B$10)))</x:f>
        <x:v>0</x:v>
      </x:c>
      <x:c r="AB1360" s="55" t="b">
        <x:v>1</x:v>
      </x:c>
      <x:c r="AC1360" s="55" t="b">
        <x:v>1</x:v>
      </x:c>
      <x:c r="AD1360" s="50" t="n">
        <x:f>IF(X1360,1,0)+IF(Z1360,1,0)+IF(AA1360,1,0)+IF(AB1360,1,0)</x:f>
        <x:v>1</x:v>
      </x:c>
      <x:c r="AE1360" s="50" t="n">
        <x:f>IF(Y1360,1,0)+IF(Z1360,1,0)+IF(AA1360,1,0)+IF(AB1360,1,0)</x:f>
        <x:v>1</x:v>
      </x:c>
      <x:c r="AF1360" s="50" t="n">
        <x:f>IF(Y1360,1,0)+IF(Z1360,1,0)+IF(AA1360,1,0)+IF(AC1360,1,0)</x:f>
        <x:v>1</x:v>
      </x:c>
      <x:c r="AG1360" s="53" t="n">
        <x:v>44348</x:v>
      </x:c>
      <x:c r="AH1360" s="50" t="str">
        <x:v>S100XXPI</x:v>
      </x:c>
      <x:c r="AI1360" s="50" t="str">
        <x:v>NetSalesSummaryOfBusinessResults</x:v>
      </x:c>
      <x:c r="AJ1360" s="50" t="str">
        <x:v>OperatingIncome</x:v>
      </x:c>
      <x:c r="AK1360" s="53" t="n">
        <x:v>46053</x:v>
      </x:c>
      <x:c r="AL1360" s="50" t="str">
        <x:v>365/365/365/366/365</x:v>
      </x:c>
      <x:c r="AM1360" s="51" t="n">
        <x:v>10156800</x:v>
      </x:c>
      <x:c r="AN1360" s="51" t="n">
        <x:v>630</x:v>
      </x:c>
      <x:c r="AO1360" s="51" t="n">
        <x:f>IFERROR(AM1360*AN1360,"")</x:f>
        <x:v>6398784000</x:v>
      </x:c>
      <x:c r="AP1360" s="56" t="n">
        <x:f>IFERROR(AO1360/(K1360*1000000),"")</x:f>
        <x:v>0.6369724679041744</x:v>
      </x:c>
      <x:c r="AQ1360" s="57" t="n">
        <x:v>5198883.333333333</x:v>
      </x:c>
      <x:c r="AR1360" s="52" t="n">
        <x:v>0.2598814746954473</x:v>
      </x:c>
      <x:c r="AS1360" s="52" t="n">
        <x:v>-0.5076232593145759</x:v>
      </x:c>
      <x:c r="AT1360" s="55" t="b">
        <x:v>0</x:v>
      </x:c>
      <x:c r="AU1360" s="50" t="str">
        <x:v>low_liquidity</x:v>
      </x:c>
      <x:c r="AV1360" s="58" t="n">
        <x:v>-0.1815603974755828</x:v>
      </x:c>
      <x:c r="AW1360" s="50" t="n">
        <x:v>2962</x:v>
      </x:c>
      <x:c r="AX1360" s="50" t="str">
        <x:v>Core Moat</x:v>
      </x:c>
      <x:c r="AY1360" s="50" t="str">
        <x:v>既存適格性フィルター不通過: low_liquidity / 60日平均売買代金2,000万円未満</x:v>
      </x:c>
      <x:c r="AZ1360" s="59" t="str">
        <x:v>2026-04-09 14:38</x:v>
      </x:c>
      <x:c r="BA1360" s="53" t="n">
        <x:v>39295</x:v>
      </x:c>
      <x:c r="BB1360" s="50" t="str">
        <x:v>諸藤 敏一</x:v>
      </x:c>
      <x:c r="BC1360" s="50"/>
      <x:c r="BD1360" s="50"/>
    </x:row>
    <x:row r="1361">
      <x:c r="A1361" s="50" t="n">
        <x:v>1360</x:v>
      </x:c>
      <x:c r="B1361" s="50" t="str">
        <x:v>4073</x:v>
      </x:c>
      <x:c r="C1361" s="50" t="str">
        <x:v>4073.T</x:v>
      </x:c>
      <x:c r="D1361" s="50" t="str">
        <x:v>Global Communication Planning Co.,Ltd.</x:v>
      </x:c>
      <x:c r="E1361" s="50" t="str">
        <x:v>Growth Market(Domestic)</x:v>
      </x:c>
      <x:c r="F1361" s="50" t="str">
        <x:v>Information &amp; Communication</x:v>
      </x:c>
      <x:c r="G1361" s="51" t="n">
        <x:v>2078.125</x:v>
      </x:c>
      <x:c r="H1361" s="51" t="n">
        <x:v>1588.807</x:v>
      </x:c>
      <x:c r="I1361" s="51" t="n">
        <x:v>1549.384</x:v>
      </x:c>
      <x:c r="J1361" s="51" t="n">
        <x:v>1740.431</x:v>
      </x:c>
      <x:c r="K1361" s="51" t="n">
        <x:v>1844.329</x:v>
      </x:c>
      <x:c r="L1361" s="52" t="n">
        <x:f>IFERROR(H1361/G1361-1,"")</x:f>
        <x:v>-0.23546129323308274</x:v>
      </x:c>
      <x:c r="M1361" s="52" t="n">
        <x:f>IFERROR(I1361/H1361-1,"")</x:f>
        <x:v>-0.02481295714331566</x:v>
      </x:c>
      <x:c r="N1361" s="52" t="n">
        <x:f>IFERROR(J1361/I1361-1,"")</x:f>
        <x:v>0.123305132878615</x:v>
      </x:c>
      <x:c r="O1361" s="52" t="n">
        <x:f>IFERROR(K1361/J1361-1,"")</x:f>
        <x:v>0.05969670730985599</x:v>
      </x:c>
      <x:c r="P1361" s="52" t="n">
        <x:f>IFERROR((K1361/G1361)^(1/4)-1,"")</x:f>
        <x:v>-0.029396882212324837</x:v>
      </x:c>
      <x:c r="Q1361" s="51" t="n">
        <x:v>-80.04</x:v>
      </x:c>
      <x:c r="R1361" s="52" t="n">
        <x:f>IFERROR(Q1361/K1361,"")</x:f>
        <x:v>-0.043397897012951596</x:v>
      </x:c>
      <x:c r="S1361" s="53" t="n">
        <x:v>44467</x:v>
      </x:c>
      <x:c r="T1361" s="50" t="str">
        <x:v>local_price_first_trade</x:v>
      </x:c>
      <x:c r="U1361" s="50" t="str">
        <x:v>株式会社トランザクション・メディア・ネットワークス</x:v>
      </x:c>
      <x:c r="V1361" s="54" t="n">
        <x:v>0.2026</x:v>
      </x:c>
      <x:c r="W1361" s="50" t="str">
        <x:v>髙木 洋介 / 丸山 英幸</x:v>
      </x:c>
      <x:c r="X1361" s="50" t="b">
        <x:f>AND(COUNT(L1361:O1361)=4,L1361&gt;='設定'!$B$6,M1361&gt;='設定'!$B$6,N1361&gt;='設定'!$B$6,O1361&gt;='設定'!$B$6)</x:f>
        <x:v>0</x:v>
      </x:c>
      <x:c r="Y1361" s="50" t="b">
        <x:f>AND(COUNT(G1361:K1361)=5,P1361&gt;='設定'!$B$7)</x:f>
        <x:v>0</x:v>
      </x:c>
      <x:c r="Z1361" s="50" t="b">
        <x:f>AND(ISNUMBER(R1361),R1361&gt;='設定'!$B$8)</x:f>
        <x:v>0</x:v>
      </x:c>
      <x:c r="AA1361" s="50" t="b">
        <x:f>AND(ISNUMBER(S1361),S1361&gt;=DATE(YEAR('設定'!$B$10)-'設定'!$B$9,MONTH('設定'!$B$10),DAY('設定'!$B$10)))</x:f>
        <x:v>1</x:v>
      </x:c>
      <x:c r="AB1361" s="55" t="b">
        <x:v>0</x:v>
      </x:c>
      <x:c r="AC1361" s="55" t="b">
        <x:v>0</x:v>
      </x:c>
      <x:c r="AD1361" s="50" t="n">
        <x:f>IF(X1361,1,0)+IF(Z1361,1,0)+IF(AA1361,1,0)+IF(AB1361,1,0)</x:f>
        <x:v>1</x:v>
      </x:c>
      <x:c r="AE1361" s="50" t="n">
        <x:f>IF(Y1361,1,0)+IF(Z1361,1,0)+IF(AA1361,1,0)+IF(AB1361,1,0)</x:f>
        <x:v>1</x:v>
      </x:c>
      <x:c r="AF1361" s="50" t="n">
        <x:f>IF(Y1361,1,0)+IF(Z1361,1,0)+IF(AA1361,1,0)+IF(AC1361,1,0)</x:f>
        <x:v>1</x:v>
      </x:c>
      <x:c r="AG1361" s="53" t="n">
        <x:v>44467</x:v>
      </x:c>
      <x:c r="AH1361" s="50" t="str">
        <x:v>S100WQNZ</x:v>
      </x:c>
      <x:c r="AI1361" s="50" t="str">
        <x:v>NetSalesSummaryOfBusinessResults</x:v>
      </x:c>
      <x:c r="AJ1361" s="50" t="str">
        <x:v>OperatingIncome</x:v>
      </x:c>
      <x:c r="AK1361" s="53" t="n">
        <x:v>45838</x:v>
      </x:c>
      <x:c r="AL1361" s="50" t="str">
        <x:v>365/365/365/366/365</x:v>
      </x:c>
      <x:c r="AM1361" s="51" t="n">
        <x:v>2507460</x:v>
      </x:c>
      <x:c r="AN1361" s="51" t="n">
        <x:v>488</x:v>
      </x:c>
      <x:c r="AO1361" s="51" t="n">
        <x:f>IFERROR(AM1361*AN1361,"")</x:f>
        <x:v>1223640480</x:v>
      </x:c>
      <x:c r="AP1361" s="56" t="n">
        <x:f>IFERROR(AO1361/(K1361*1000000),"")</x:f>
        <x:v>0.6634610636171746</x:v>
      </x:c>
      <x:c r="AQ1361" s="57" t="n">
        <x:v>2042205</x:v>
      </x:c>
      <x:c r="AR1361" s="52" t="n">
        <x:v>0.7280577536217216</x:v>
      </x:c>
      <x:c r="AS1361" s="52" t="n">
        <x:v>-0.8626739048021572</x:v>
      </x:c>
      <x:c r="AT1361" s="55" t="b">
        <x:v>0</x:v>
      </x:c>
      <x:c r="AU1361" s="50" t="str">
        <x:v>low_liquidity</x:v>
      </x:c>
      <x:c r="AV1361" s="58" t="n">
        <x:v>-0.4669420042436465</x:v>
      </x:c>
      <x:c r="AW1361" s="50" t="n">
        <x:v>3468</x:v>
      </x:c>
      <x:c r="AX1361" s="50" t="str">
        <x:v>Future Moat</x:v>
      </x:c>
      <x:c r="AY1361" s="50" t="str">
        <x:v>既存適格性フィルター不通過: low_liquidity / 60日平均売買代金2,000万円未満 / 年率ボラティリティ60%以上 / ローカル5年最大下落率-60%以下</x:v>
      </x:c>
      <x:c r="AZ1361" s="59" t="str">
        <x:v>2025-09-25 17:00</x:v>
      </x:c>
      <x:c r="BA1361" s="53" t="n">
        <x:v>44440</x:v>
      </x:c>
      <x:c r="BB1361" s="50"/>
      <x:c r="BC1361" s="50"/>
      <x:c r="BD1361" s="50"/>
    </x:row>
    <x:row r="1362">
      <x:c r="A1362" s="50" t="n">
        <x:v>1361</x:v>
      </x:c>
      <x:c r="B1362" s="50" t="str">
        <x:v>9052</x:v>
      </x:c>
      <x:c r="C1362" s="50" t="str">
        <x:v>9052.T</x:v>
      </x:c>
      <x:c r="D1362" s="50" t="str">
        <x:v>Sanyo Electric Railway Co.,Ltd.</x:v>
      </x:c>
      <x:c r="E1362" s="50" t="str">
        <x:v>Prime Market (Domestic)</x:v>
      </x:c>
      <x:c r="F1362" s="50" t="str">
        <x:v>Land Transportation</x:v>
      </x:c>
      <x:c r="G1362" s="51" t="n">
        <x:v>43490</x:v>
      </x:c>
      <x:c r="H1362" s="51" t="n">
        <x:v>34151</x:v>
      </x:c>
      <x:c r="I1362" s="51" t="n">
        <x:v>38913</x:v>
      </x:c>
      <x:c r="J1362" s="51" t="n">
        <x:v>39220</x:v>
      </x:c>
      <x:c r="K1362" s="51" t="n">
        <x:v>38489</x:v>
      </x:c>
      <x:c r="L1362" s="52" t="n">
        <x:f>IFERROR(H1362/G1362-1,"")</x:f>
        <x:v>-0.21473902046447457</x:v>
      </x:c>
      <x:c r="M1362" s="52" t="n">
        <x:f>IFERROR(I1362/H1362-1,"")</x:f>
        <x:v>0.13943954789025215</x:v>
      </x:c>
      <x:c r="N1362" s="52" t="n">
        <x:f>IFERROR(J1362/I1362-1,"")</x:f>
        <x:v>0.007889394289825935</x:v>
      </x:c>
      <x:c r="O1362" s="52" t="n">
        <x:f>IFERROR(K1362/J1362-1,"")</x:f>
        <x:v>-0.0186384497705252</x:v>
      </x:c>
      <x:c r="P1362" s="52" t="n">
        <x:f>IFERROR((K1362/G1362)^(1/4)-1,"")</x:f>
        <x:v>-0.030078011655858883</x:v>
      </x:c>
      <x:c r="Q1362" s="51" t="n">
        <x:v>4065</x:v>
      </x:c>
      <x:c r="R1362" s="52" t="n">
        <x:f>IFERROR(Q1362/K1362,"")</x:f>
        <x:v>0.10561459118189613</x:v>
      </x:c>
      <x:c r="S1362" s="53" t="n">
        <x:v>18019</x:v>
      </x:c>
      <x:c r="T1362" s="50" t="str">
        <x:v>EDINET_company_history</x:v>
      </x:c>
      <x:c r="U1362" s="50" t="str">
        <x:v>阪神電気鉄道株式会社</x:v>
      </x:c>
      <x:c r="V1362" s="54" t="n">
        <x:v>0.174</x:v>
      </x:c>
      <x:c r="W1362" s="50" t="str">
        <x:v>上門 一裕 / 伊東 正博</x:v>
      </x:c>
      <x:c r="X1362" s="50" t="b">
        <x:f>AND(COUNT(L1362:O1362)=4,L1362&gt;='設定'!$B$6,M1362&gt;='設定'!$B$6,N1362&gt;='設定'!$B$6,O1362&gt;='設定'!$B$6)</x:f>
        <x:v>0</x:v>
      </x:c>
      <x:c r="Y1362" s="50" t="b">
        <x:f>AND(COUNT(G1362:K1362)=5,P1362&gt;='設定'!$B$7)</x:f>
        <x:v>0</x:v>
      </x:c>
      <x:c r="Z1362" s="50" t="b">
        <x:f>AND(ISNUMBER(R1362),R1362&gt;='設定'!$B$8)</x:f>
        <x:v>1</x:v>
      </x:c>
      <x:c r="AA1362" s="50" t="b">
        <x:f>AND(ISNUMBER(S1362),S1362&gt;=DATE(YEAR('設定'!$B$10)-'設定'!$B$9,MONTH('設定'!$B$10),DAY('設定'!$B$10)))</x:f>
        <x:v>0</x:v>
      </x:c>
      <x:c r="AB1362" s="55" t="b">
        <x:v>0</x:v>
      </x:c>
      <x:c r="AC1362" s="55" t="b">
        <x:v>0</x:v>
      </x:c>
      <x:c r="AD1362" s="50" t="n">
        <x:f>IF(X1362,1,0)+IF(Z1362,1,0)+IF(AA1362,1,0)+IF(AB1362,1,0)</x:f>
        <x:v>1</x:v>
      </x:c>
      <x:c r="AE1362" s="50" t="n">
        <x:f>IF(Y1362,1,0)+IF(Z1362,1,0)+IF(AA1362,1,0)+IF(AB1362,1,0)</x:f>
        <x:v>1</x:v>
      </x:c>
      <x:c r="AF1362" s="50" t="n">
        <x:f>IF(Y1362,1,0)+IF(Z1362,1,0)+IF(AA1362,1,0)+IF(AC1362,1,0)</x:f>
        <x:v>1</x:v>
      </x:c>
      <x:c r="AG1362" s="53" t="n">
        <x:v>44348</x:v>
      </x:c>
      <x:c r="AH1362" s="50" t="str">
        <x:v>S100VYAX</x:v>
      </x:c>
      <x:c r="AI1362" s="50" t="str">
        <x:v>OperatingRevenue1SummaryOfBusinessResults</x:v>
      </x:c>
      <x:c r="AJ1362" s="50" t="str">
        <x:v>OperatingIncome</x:v>
      </x:c>
      <x:c r="AK1362" s="53" t="n">
        <x:v>45747</x:v>
      </x:c>
      <x:c r="AL1362" s="50" t="str">
        <x:v>365/365/365/366/365</x:v>
      </x:c>
      <x:c r="AM1362" s="51" t="n">
        <x:v>22247998</x:v>
      </x:c>
      <x:c r="AN1362" s="51" t="n">
        <x:v>1875</x:v>
      </x:c>
      <x:c r="AO1362" s="51" t="n">
        <x:f>IFERROR(AM1362*AN1362,"")</x:f>
        <x:v>41714996250</x:v>
      </x:c>
      <x:c r="AP1362" s="56" t="n">
        <x:f>IFERROR(AO1362/(K1362*1000000),"")</x:f>
        <x:v>1.083816057834706</x:v>
      </x:c>
      <x:c r="AQ1362" s="57" t="n">
        <x:v>74117831.66666667</x:v>
      </x:c>
      <x:c r="AR1362" s="52" t="n">
        <x:v>0.1479446034657344</x:v>
      </x:c>
      <x:c r="AS1362" s="52" t="n">
        <x:v>-0.2556880777286111</x:v>
      </x:c>
      <x:c r="AT1362" s="55" t="b">
        <x:v>1</x:v>
      </x:c>
      <x:c r="AU1362" s="50"/>
      <x:c r="AV1362" s="58" t="n">
        <x:v>0.1406582424951447</x:v>
      </x:c>
      <x:c r="AW1362" s="50" t="n">
        <x:v>1000</x:v>
      </x:c>
      <x:c r="AX1362" s="50" t="str">
        <x:v>Core Moat</x:v>
      </x:c>
      <x:c r="AY1362" s="50" t="str">
        <x:v>目立つ機械的警告なし（定性確認は別途必要）</x:v>
      </x:c>
      <x:c r="AZ1362" s="59" t="str">
        <x:v>2025-06-17 10:00</x:v>
      </x:c>
      <x:c r="BA1362" s="53" t="n">
        <x:v>18019</x:v>
      </x:c>
      <x:c r="BB1362" s="50"/>
      <x:c r="BC1362" s="50"/>
      <x:c r="BD1362" s="50" t="str">
        <x:v>TOPIX Small 2</x:v>
      </x:c>
    </x:row>
    <x:row r="1363">
      <x:c r="A1363" s="50" t="n">
        <x:v>1362</x:v>
      </x:c>
      <x:c r="B1363" s="50" t="str">
        <x:v>2769</x:v>
      </x:c>
      <x:c r="C1363" s="50" t="str">
        <x:v>2769.T</x:v>
      </x:c>
      <x:c r="D1363" s="50" t="str">
        <x:v>Village Vanguard CO.,LTD.</x:v>
      </x:c>
      <x:c r="E1363" s="50" t="str">
        <x:v>Standard Market(Domestic)</x:v>
      </x:c>
      <x:c r="F1363" s="50" t="str">
        <x:v>Retail Trade</x:v>
      </x:c>
      <x:c r="G1363" s="51" t="n">
        <x:v>28293</x:v>
      </x:c>
      <x:c r="H1363" s="51" t="n">
        <x:v>26758</x:v>
      </x:c>
      <x:c r="I1363" s="51" t="n">
        <x:v>25282</x:v>
      </x:c>
      <x:c r="J1363" s="51" t="n">
        <x:v>24799</x:v>
      </x:c>
      <x:c r="K1363" s="51" t="n">
        <x:v>24962</x:v>
      </x:c>
      <x:c r="L1363" s="52" t="n">
        <x:f>IFERROR(H1363/G1363-1,"")</x:f>
        <x:v>-0.05425370232919802</x:v>
      </x:c>
      <x:c r="M1363" s="52" t="n">
        <x:f>IFERROR(I1363/H1363-1,"")</x:f>
        <x:v>-0.05516107332386577</x:v>
      </x:c>
      <x:c r="N1363" s="52" t="n">
        <x:f>IFERROR(J1363/I1363-1,"")</x:f>
        <x:v>-0.019104501226168802</x:v>
      </x:c>
      <x:c r="O1363" s="52" t="n">
        <x:f>IFERROR(K1363/J1363-1,"")</x:f>
        <x:v>0.006572845679261308</x:v>
      </x:c>
      <x:c r="P1363" s="52" t="n">
        <x:f>IFERROR((K1363/G1363)^(1/4)-1,"")</x:f>
        <x:v>-0.030829704452501994</x:v>
      </x:c>
      <x:c r="Q1363" s="51" t="n">
        <x:v>-935</x:v>
      </x:c>
      <x:c r="R1363" s="52" t="n">
        <x:f>IFERROR(Q1363/K1363,"")</x:f>
        <x:v>-0.037456934540501564</x:v>
      </x:c>
      <x:c r="S1363" s="53" t="n">
        <x:v>40269</x:v>
      </x:c>
      <x:c r="T1363" s="50" t="str">
        <x:v>EDINET_company_history</x:v>
      </x:c>
      <x:c r="U1363" s="50" t="str">
        <x:v>菊地 敬一</x:v>
      </x:c>
      <x:c r="V1363" s="54" t="n">
        <x:v>0.2166</x:v>
      </x:c>
      <x:c r="W1363" s="50" t="str">
        <x:v>菊地 敬一 / 白川 篤典</x:v>
      </x:c>
      <x:c r="X1363" s="50" t="b">
        <x:f>AND(COUNT(L1363:O1363)=4,L1363&gt;='設定'!$B$6,M1363&gt;='設定'!$B$6,N1363&gt;='設定'!$B$6,O1363&gt;='設定'!$B$6)</x:f>
        <x:v>0</x:v>
      </x:c>
      <x:c r="Y1363" s="50" t="b">
        <x:f>AND(COUNT(G1363:K1363)=5,P1363&gt;='設定'!$B$7)</x:f>
        <x:v>0</x:v>
      </x:c>
      <x:c r="Z1363" s="50" t="b">
        <x:f>AND(ISNUMBER(R1363),R1363&gt;='設定'!$B$8)</x:f>
        <x:v>0</x:v>
      </x:c>
      <x:c r="AA1363" s="50" t="b">
        <x:f>AND(ISNUMBER(S1363),S1363&gt;=DATE(YEAR('設定'!$B$10)-'設定'!$B$9,MONTH('設定'!$B$10),DAY('設定'!$B$10)))</x:f>
        <x:v>0</x:v>
      </x:c>
      <x:c r="AB1363" s="55" t="b">
        <x:v>1</x:v>
      </x:c>
      <x:c r="AC1363" s="55" t="b">
        <x:v>1</x:v>
      </x:c>
      <x:c r="AD1363" s="50" t="n">
        <x:f>IF(X1363,1,0)+IF(Z1363,1,0)+IF(AA1363,1,0)+IF(AB1363,1,0)</x:f>
        <x:v>1</x:v>
      </x:c>
      <x:c r="AE1363" s="50" t="n">
        <x:f>IF(Y1363,1,0)+IF(Z1363,1,0)+IF(AA1363,1,0)+IF(AB1363,1,0)</x:f>
        <x:v>1</x:v>
      </x:c>
      <x:c r="AF1363" s="50" t="n">
        <x:f>IF(Y1363,1,0)+IF(Z1363,1,0)+IF(AA1363,1,0)+IF(AC1363,1,0)</x:f>
        <x:v>1</x:v>
      </x:c>
      <x:c r="AG1363" s="53" t="n">
        <x:v>44348</x:v>
      </x:c>
      <x:c r="AH1363" s="50" t="str">
        <x:v>S100WLQL</x:v>
      </x:c>
      <x:c r="AI1363" s="50" t="str">
        <x:v>NetSalesSummaryOfBusinessResults</x:v>
      </x:c>
      <x:c r="AJ1363" s="50" t="str">
        <x:v>OperatingIncome</x:v>
      </x:c>
      <x:c r="AK1363" s="53" t="n">
        <x:v>45808</x:v>
      </x:c>
      <x:c r="AL1363" s="50" t="str">
        <x:v>365/365/365/366/365</x:v>
      </x:c>
      <x:c r="AM1363" s="51" t="n">
        <x:v>7843300</x:v>
      </x:c>
      <x:c r="AN1363" s="51" t="n">
        <x:v>815</x:v>
      </x:c>
      <x:c r="AO1363" s="51" t="n">
        <x:f>IFERROR(AM1363*AN1363,"")</x:f>
        <x:v>6392289500</x:v>
      </x:c>
      <x:c r="AP1363" s="56" t="n">
        <x:f>IFERROR(AO1363/(K1363*1000000),"")</x:f>
        <x:v>0.25608082285073314</x:v>
      </x:c>
      <x:c r="AQ1363" s="57" t="n">
        <x:v>7522401.666666667</x:v>
      </x:c>
      <x:c r="AR1363" s="52" t="n">
        <x:v>0.0947470323967978</x:v>
      </x:c>
      <x:c r="AS1363" s="52" t="n">
        <x:v>-0.2835689045936396</x:v>
      </x:c>
      <x:c r="AT1363" s="55" t="b">
        <x:v>0</x:v>
      </x:c>
      <x:c r="AU1363" s="50" t="str">
        <x:v>low_liquidity</x:v>
      </x:c>
      <x:c r="AV1363" s="58" t="n">
        <x:v>-0.0089330870959523</x:v>
      </x:c>
      <x:c r="AW1363" s="50" t="n">
        <x:v>1940</x:v>
      </x:c>
      <x:c r="AX1363" s="50" t="str">
        <x:v>Core Moat</x:v>
      </x:c>
      <x:c r="AY1363" s="50" t="str">
        <x:v>既存適格性フィルター不通過: low_liquidity / 60日平均売買代金2,000万円未満</x:v>
      </x:c>
      <x:c r="AZ1363" s="59" t="str">
        <x:v>2025-08-29 15:35</x:v>
      </x:c>
      <x:c r="BA1363" s="53" t="n">
        <x:v>40269</x:v>
      </x:c>
      <x:c r="BB1363" s="50" t="str">
        <x:v>菊地 敬一</x:v>
      </x:c>
      <x:c r="BC1363" s="50"/>
      <x:c r="BD1363" s="50"/>
    </x:row>
    <x:row r="1364">
      <x:c r="A1364" s="50" t="n">
        <x:v>1363</x:v>
      </x:c>
      <x:c r="B1364" s="50" t="str">
        <x:v>6982</x:v>
      </x:c>
      <x:c r="C1364" s="50" t="str">
        <x:v>6982.T</x:v>
      </x:c>
      <x:c r="D1364" s="50" t="str">
        <x:v>The Lead Co.,Inc.</x:v>
      </x:c>
      <x:c r="E1364" s="50" t="str">
        <x:v>Standard Market(Domestic)</x:v>
      </x:c>
      <x:c r="F1364" s="50" t="str">
        <x:v>Transportation Equipment</x:v>
      </x:c>
      <x:c r="G1364" s="51" t="n">
        <x:v>4748.062</x:v>
      </x:c>
      <x:c r="H1364" s="51" t="n">
        <x:v>3964.176</x:v>
      </x:c>
      <x:c r="I1364" s="51" t="n">
        <x:v>5021.364</x:v>
      </x:c>
      <x:c r="J1364" s="51" t="n">
        <x:v>5058.979</x:v>
      </x:c>
      <x:c r="K1364" s="51" t="n">
        <x:v>4186.015</x:v>
      </x:c>
      <x:c r="L1364" s="52" t="n">
        <x:f>IFERROR(H1364/G1364-1,"")</x:f>
        <x:v>-0.1650959907431706</x:v>
      </x:c>
      <x:c r="M1364" s="52" t="n">
        <x:f>IFERROR(I1364/H1364-1,"")</x:f>
        <x:v>0.2666854347536536</x:v>
      </x:c>
      <x:c r="N1364" s="52" t="n">
        <x:f>IFERROR(J1364/I1364-1,"")</x:f>
        <x:v>0.007490992487300341</x:v>
      </x:c>
      <x:c r="O1364" s="52" t="n">
        <x:f>IFERROR(K1364/J1364-1,"")</x:f>
        <x:v>-0.17255734803405987</x:v>
      </x:c>
      <x:c r="P1364" s="52" t="n">
        <x:f>IFERROR((K1364/G1364)^(1/4)-1,"")</x:f>
        <x:v>-0.031005973633029926</x:v>
      </x:c>
      <x:c r="Q1364" s="51" t="n">
        <x:v>-90.693</x:v>
      </x:c>
      <x:c r="R1364" s="52" t="n">
        <x:f>IFERROR(Q1364/K1364,"")</x:f>
        <x:v>-0.02166571309467357</x:v>
      </x:c>
      <x:c r="S1364" s="53" t="n">
        <x:v>23193</x:v>
      </x:c>
      <x:c r="T1364" s="50" t="str">
        <x:v>EDINET_company_history</x:v>
      </x:c>
      <x:c r="U1364" s="50" t="str">
        <x:v>岩崎 元治</x:v>
      </x:c>
      <x:c r="V1364" s="54" t="n">
        <x:v>0.1224</x:v>
      </x:c>
      <x:c r="W1364" s="50" t="str">
        <x:v>岩 崎 元 治</x:v>
      </x:c>
      <x:c r="X1364" s="50" t="b">
        <x:f>AND(COUNT(L1364:O1364)=4,L1364&gt;='設定'!$B$6,M1364&gt;='設定'!$B$6,N1364&gt;='設定'!$B$6,O1364&gt;='設定'!$B$6)</x:f>
        <x:v>0</x:v>
      </x:c>
      <x:c r="Y1364" s="50" t="b">
        <x:f>AND(COUNT(G1364:K1364)=5,P1364&gt;='設定'!$B$7)</x:f>
        <x:v>0</x:v>
      </x:c>
      <x:c r="Z1364" s="50" t="b">
        <x:f>AND(ISNUMBER(R1364),R1364&gt;='設定'!$B$8)</x:f>
        <x:v>0</x:v>
      </x:c>
      <x:c r="AA1364" s="50" t="b">
        <x:f>AND(ISNUMBER(S1364),S1364&gt;=DATE(YEAR('設定'!$B$10)-'設定'!$B$9,MONTH('設定'!$B$10),DAY('設定'!$B$10)))</x:f>
        <x:v>0</x:v>
      </x:c>
      <x:c r="AB1364" s="55" t="b">
        <x:v>1</x:v>
      </x:c>
      <x:c r="AC1364" s="55" t="b">
        <x:v>1</x:v>
      </x:c>
      <x:c r="AD1364" s="50" t="n">
        <x:f>IF(X1364,1,0)+IF(Z1364,1,0)+IF(AA1364,1,0)+IF(AB1364,1,0)</x:f>
        <x:v>1</x:v>
      </x:c>
      <x:c r="AE1364" s="50" t="n">
        <x:f>IF(Y1364,1,0)+IF(Z1364,1,0)+IF(AA1364,1,0)+IF(AB1364,1,0)</x:f>
        <x:v>1</x:v>
      </x:c>
      <x:c r="AF1364" s="50" t="n">
        <x:f>IF(Y1364,1,0)+IF(Z1364,1,0)+IF(AA1364,1,0)+IF(AC1364,1,0)</x:f>
        <x:v>1</x:v>
      </x:c>
      <x:c r="AG1364" s="53" t="n">
        <x:v>44348</x:v>
      </x:c>
      <x:c r="AH1364" s="50" t="str">
        <x:v>S100W65H</x:v>
      </x:c>
      <x:c r="AI1364" s="50" t="str">
        <x:v>NetSalesSummaryOfBusinessResults</x:v>
      </x:c>
      <x:c r="AJ1364" s="50" t="str">
        <x:v>OperatingIncome</x:v>
      </x:c>
      <x:c r="AK1364" s="53" t="n">
        <x:v>45747</x:v>
      </x:c>
      <x:c r="AL1364" s="50" t="str">
        <x:v>365/365/365/366/365</x:v>
      </x:c>
      <x:c r="AM1364" s="51" t="n">
        <x:v>2579060</x:v>
      </x:c>
      <x:c r="AN1364" s="51" t="n">
        <x:v>584</x:v>
      </x:c>
      <x:c r="AO1364" s="51" t="n">
        <x:f>IFERROR(AM1364*AN1364,"")</x:f>
        <x:v>1506171040</x:v>
      </x:c>
      <x:c r="AP1364" s="56" t="n">
        <x:f>IFERROR(AO1364/(K1364*1000000),"")</x:f>
        <x:v>0.3598102347937119</x:v>
      </x:c>
      <x:c r="AQ1364" s="57" t="n">
        <x:v>1568140</x:v>
      </x:c>
      <x:c r="AR1364" s="52" t="n">
        <x:v>0.4432655724648431</x:v>
      </x:c>
      <x:c r="AS1364" s="52" t="n">
        <x:v>-0.502351057918614</x:v>
      </x:c>
      <x:c r="AT1364" s="55" t="b">
        <x:v>0</x:v>
      </x:c>
      <x:c r="AU1364" s="50" t="str">
        <x:v>low_liquidity</x:v>
      </x:c>
      <x:c r="AV1364" s="58" t="n">
        <x:v>-0.2638248066316391</x:v>
      </x:c>
      <x:c r="AW1364" s="50" t="n">
        <x:v>3222</x:v>
      </x:c>
      <x:c r="AX1364" s="50" t="str">
        <x:v>Future Moat</x:v>
      </x:c>
      <x:c r="AY1364" s="50" t="str">
        <x:v>既存適格性フィルター不通過: low_liquidity / 60日平均売買代金2,000万円未満</x:v>
      </x:c>
      <x:c r="AZ1364" s="59" t="str">
        <x:v>2025-06-27 16:37</x:v>
      </x:c>
      <x:c r="BA1364" s="53" t="n">
        <x:v>23193</x:v>
      </x:c>
      <x:c r="BB1364" s="50" t="str">
        <x:v>岩 崎 元 治</x:v>
      </x:c>
      <x:c r="BC1364" s="50"/>
      <x:c r="BD1364" s="50"/>
    </x:row>
    <x:row r="1365">
      <x:c r="A1365" s="50" t="n">
        <x:v>1364</x:v>
      </x:c>
      <x:c r="B1365" s="50" t="str">
        <x:v>7815</x:v>
      </x:c>
      <x:c r="C1365" s="50" t="str">
        <x:v>7815.T</x:v>
      </x:c>
      <x:c r="D1365" s="50" t="str">
        <x:v>TOKYO BOARD INDUSTRIES CO.,LTD.</x:v>
      </x:c>
      <x:c r="E1365" s="50" t="str">
        <x:v>Standard Market(Domestic)</x:v>
      </x:c>
      <x:c r="F1365" s="50" t="str">
        <x:v>Other Products</x:v>
      </x:c>
      <x:c r="G1365" s="51" t="n">
        <x:v>7565.844</x:v>
      </x:c>
      <x:c r="H1365" s="51" t="n">
        <x:v>8466.707</x:v>
      </x:c>
      <x:c r="I1365" s="51" t="n">
        <x:v>7135.966</x:v>
      </x:c>
      <x:c r="J1365" s="51" t="n">
        <x:v>7733.749</x:v>
      </x:c>
      <x:c r="K1365" s="51" t="n">
        <x:v>6625.098</x:v>
      </x:c>
      <x:c r="L1365" s="52" t="n">
        <x:f>IFERROR(H1365/G1365-1,"")</x:f>
        <x:v>0.11906972969572194</x:v>
      </x:c>
      <x:c r="M1365" s="52" t="n">
        <x:f>IFERROR(I1365/H1365-1,"")</x:f>
        <x:v>-0.15717338511891343</x:v>
      </x:c>
      <x:c r="N1365" s="52" t="n">
        <x:f>IFERROR(J1365/I1365-1,"")</x:f>
        <x:v>0.08377043836811993</x:v>
      </x:c>
      <x:c r="O1365" s="52" t="n">
        <x:f>IFERROR(K1365/J1365-1,"")</x:f>
        <x:v>-0.14335233791528534</x:v>
      </x:c>
      <x:c r="P1365" s="52" t="n">
        <x:f>IFERROR((K1365/G1365)^(1/4)-1,"")</x:f>
        <x:v>-0.03264978810082231</x:v>
      </x:c>
      <x:c r="Q1365" s="51" t="n">
        <x:v>-81.337</x:v>
      </x:c>
      <x:c r="R1365" s="52" t="n">
        <x:f>IFERROR(Q1365/K1365,"")</x:f>
        <x:v>-0.01227710141042442</x:v>
      </x:c>
      <x:c r="S1365" s="53" t="n">
        <x:v>41974</x:v>
      </x:c>
      <x:c r="T1365" s="50" t="str">
        <x:v>EDINET_company_history</x:v>
      </x:c>
      <x:c r="U1365" s="50" t="str">
        <x:v>井上 弘之</x:v>
      </x:c>
      <x:c r="V1365" s="54" t="n">
        <x:v>0.2784</x:v>
      </x:c>
      <x:c r="W1365" s="50" t="str">
        <x:v>井上 弘之</x:v>
      </x:c>
      <x:c r="X1365" s="50" t="b">
        <x:f>AND(COUNT(L1365:O1365)=4,L1365&gt;='設定'!$B$6,M1365&gt;='設定'!$B$6,N1365&gt;='設定'!$B$6,O1365&gt;='設定'!$B$6)</x:f>
        <x:v>0</x:v>
      </x:c>
      <x:c r="Y1365" s="50" t="b">
        <x:f>AND(COUNT(G1365:K1365)=5,P1365&gt;='設定'!$B$7)</x:f>
        <x:v>0</x:v>
      </x:c>
      <x:c r="Z1365" s="50" t="b">
        <x:f>AND(ISNUMBER(R1365),R1365&gt;='設定'!$B$8)</x:f>
        <x:v>0</x:v>
      </x:c>
      <x:c r="AA1365" s="50" t="b">
        <x:f>AND(ISNUMBER(S1365),S1365&gt;=DATE(YEAR('設定'!$B$10)-'設定'!$B$9,MONTH('設定'!$B$10),DAY('設定'!$B$10)))</x:f>
        <x:v>0</x:v>
      </x:c>
      <x:c r="AB1365" s="55" t="b">
        <x:v>1</x:v>
      </x:c>
      <x:c r="AC1365" s="55" t="b">
        <x:v>1</x:v>
      </x:c>
      <x:c r="AD1365" s="50" t="n">
        <x:f>IF(X1365,1,0)+IF(Z1365,1,0)+IF(AA1365,1,0)+IF(AB1365,1,0)</x:f>
        <x:v>1</x:v>
      </x:c>
      <x:c r="AE1365" s="50" t="n">
        <x:f>IF(Y1365,1,0)+IF(Z1365,1,0)+IF(AA1365,1,0)+IF(AB1365,1,0)</x:f>
        <x:v>1</x:v>
      </x:c>
      <x:c r="AF1365" s="50" t="n">
        <x:f>IF(Y1365,1,0)+IF(Z1365,1,0)+IF(AA1365,1,0)+IF(AC1365,1,0)</x:f>
        <x:v>1</x:v>
      </x:c>
      <x:c r="AG1365" s="53" t="n">
        <x:v>44348</x:v>
      </x:c>
      <x:c r="AH1365" s="50" t="str">
        <x:v>S100Y7DO</x:v>
      </x:c>
      <x:c r="AI1365" s="50" t="str">
        <x:v>NetSalesSummaryOfBusinessResults</x:v>
      </x:c>
      <x:c r="AJ1365" s="50" t="str">
        <x:v>OperatingIncome</x:v>
      </x:c>
      <x:c r="AK1365" s="53" t="n">
        <x:v>46081</x:v>
      </x:c>
      <x:c r="AL1365" s="50" t="str">
        <x:v>365/365/366/365/334</x:v>
      </x:c>
      <x:c r="AM1365" s="51" t="n">
        <x:v>2673869</x:v>
      </x:c>
      <x:c r="AN1365" s="51" t="n">
        <x:v>266</x:v>
      </x:c>
      <x:c r="AO1365" s="51" t="n">
        <x:f>IFERROR(AM1365*AN1365,"")</x:f>
        <x:v>711249154</x:v>
      </x:c>
      <x:c r="AP1365" s="56" t="n">
        <x:f>IFERROR(AO1365/(K1365*1000000),"")</x:f>
        <x:v>0.10735677479789733</x:v>
      </x:c>
      <x:c r="AQ1365" s="57" t="n">
        <x:v>1768086.6666666667</x:v>
      </x:c>
      <x:c r="AR1365" s="52" t="n">
        <x:v>0.5388675495015979</x:v>
      </x:c>
      <x:c r="AS1365" s="52" t="n">
        <x:v>-0.8393719806763285</x:v>
      </x:c>
      <x:c r="AT1365" s="55" t="b">
        <x:v>0</x:v>
      </x:c>
      <x:c r="AU1365" s="50" t="str">
        <x:v>low_liquidity</x:v>
      </x:c>
      <x:c r="AV1365" s="58" t="n">
        <x:v>-0.6670779875184786</x:v>
      </x:c>
      <x:c r="AW1365" s="50" t="n">
        <x:v>3567</x:v>
      </x:c>
      <x:c r="AX1365" s="50" t="str">
        <x:v>Transformation Moat</x:v>
      </x:c>
      <x:c r="AY1365" s="50" t="str">
        <x:v>既存適格性フィルター不通過: low_liquidity / 60日平均売買代金2,000万円未満 / ローカル5年最大下落率-60%以下</x:v>
      </x:c>
      <x:c r="AZ1365" s="59" t="str">
        <x:v>2026-05-29 16:00</x:v>
      </x:c>
      <x:c r="BA1365" s="53" t="n">
        <x:v>41974</x:v>
      </x:c>
      <x:c r="BB1365" s="50" t="str">
        <x:v>井上 弘之</x:v>
      </x:c>
      <x:c r="BC1365" s="50"/>
      <x:c r="BD1365" s="50"/>
    </x:row>
    <x:row r="1366">
      <x:c r="A1366" s="50" t="n">
        <x:v>1365</x:v>
      </x:c>
      <x:c r="B1366" s="50" t="str">
        <x:v>6049</x:v>
      </x:c>
      <x:c r="C1366" s="50" t="str">
        <x:v>6049.T</x:v>
      </x:c>
      <x:c r="D1366" s="50" t="str">
        <x:v>ItoKuro Inc.</x:v>
      </x:c>
      <x:c r="E1366" s="50" t="str">
        <x:v>Growth Market(Domestic)</x:v>
      </x:c>
      <x:c r="F1366" s="50" t="str">
        <x:v>Services</x:v>
      </x:c>
      <x:c r="G1366" s="51" t="n">
        <x:v>4268.387</x:v>
      </x:c>
      <x:c r="H1366" s="51" t="n">
        <x:v>3955.996</x:v>
      </x:c>
      <x:c r="I1366" s="51" t="n">
        <x:v>3941.458</x:v>
      </x:c>
      <x:c r="J1366" s="51" t="n">
        <x:v>3949.88</x:v>
      </x:c>
      <x:c r="K1366" s="51" t="n">
        <x:v>3669.622</x:v>
      </x:c>
      <x:c r="L1366" s="52" t="n">
        <x:f>IFERROR(H1366/G1366-1,"")</x:f>
        <x:v>-0.07318713134493182</x:v>
      </x:c>
      <x:c r="M1366" s="52" t="n">
        <x:f>IFERROR(I1366/H1366-1,"")</x:f>
        <x:v>-0.0036749278816258224</x:v>
      </x:c>
      <x:c r="N1366" s="52" t="n">
        <x:f>IFERROR(J1366/I1366-1,"")</x:f>
        <x:v>0.002136772737398207</x:v>
      </x:c>
      <x:c r="O1366" s="52" t="n">
        <x:f>IFERROR(K1366/J1366-1,"")</x:f>
        <x:v>-0.07095354795588737</x:v>
      </x:c>
      <x:c r="P1366" s="52" t="n">
        <x:f>IFERROR((K1366/G1366)^(1/4)-1,"")</x:f>
        <x:v>-0.037081821645566726</x:v>
      </x:c>
      <x:c r="Q1366" s="51" t="n">
        <x:v>260.524</x:v>
      </x:c>
      <x:c r="R1366" s="52" t="n">
        <x:f>IFERROR(Q1366/K1366,"")</x:f>
        <x:v>0.07099477820876374</x:v>
      </x:c>
      <x:c r="S1366" s="53" t="n">
        <x:v>42186</x:v>
      </x:c>
      <x:c r="T1366" s="50" t="str">
        <x:v>EDINET_company_history</x:v>
      </x:c>
      <x:c r="U1366" s="50" t="str">
        <x:v>山木 学</x:v>
      </x:c>
      <x:c r="V1366" s="54" t="n">
        <x:v>0.6113</x:v>
      </x:c>
      <x:c r="W1366" s="50" t="str">
        <x:v>山木 学 / 領下 崇</x:v>
      </x:c>
      <x:c r="X1366" s="50" t="b">
        <x:f>AND(COUNT(L1366:O1366)=4,L1366&gt;='設定'!$B$6,M1366&gt;='設定'!$B$6,N1366&gt;='設定'!$B$6,O1366&gt;='設定'!$B$6)</x:f>
        <x:v>0</x:v>
      </x:c>
      <x:c r="Y1366" s="50" t="b">
        <x:f>AND(COUNT(G1366:K1366)=5,P1366&gt;='設定'!$B$7)</x:f>
        <x:v>0</x:v>
      </x:c>
      <x:c r="Z1366" s="50" t="b">
        <x:f>AND(ISNUMBER(R1366),R1366&gt;='設定'!$B$8)</x:f>
        <x:v>0</x:v>
      </x:c>
      <x:c r="AA1366" s="50" t="b">
        <x:f>AND(ISNUMBER(S1366),S1366&gt;=DATE(YEAR('設定'!$B$10)-'設定'!$B$9,MONTH('設定'!$B$10),DAY('設定'!$B$10)))</x:f>
        <x:v>0</x:v>
      </x:c>
      <x:c r="AB1366" s="55" t="b">
        <x:v>1</x:v>
      </x:c>
      <x:c r="AC1366" s="55" t="b">
        <x:v>1</x:v>
      </x:c>
      <x:c r="AD1366" s="50" t="n">
        <x:f>IF(X1366,1,0)+IF(Z1366,1,0)+IF(AA1366,1,0)+IF(AB1366,1,0)</x:f>
        <x:v>1</x:v>
      </x:c>
      <x:c r="AE1366" s="50" t="n">
        <x:f>IF(Y1366,1,0)+IF(Z1366,1,0)+IF(AA1366,1,0)+IF(AB1366,1,0)</x:f>
        <x:v>1</x:v>
      </x:c>
      <x:c r="AF1366" s="50" t="n">
        <x:f>IF(Y1366,1,0)+IF(Z1366,1,0)+IF(AA1366,1,0)+IF(AC1366,1,0)</x:f>
        <x:v>1</x:v>
      </x:c>
      <x:c r="AG1366" s="53" t="n">
        <x:v>44348</x:v>
      </x:c>
      <x:c r="AH1366" s="50" t="str">
        <x:v>S100XHX1</x:v>
      </x:c>
      <x:c r="AI1366" s="50" t="str">
        <x:v>NetSalesSummaryOfBusinessResults</x:v>
      </x:c>
      <x:c r="AJ1366" s="50" t="str">
        <x:v>OperatingIncome</x:v>
      </x:c>
      <x:c r="AK1366" s="53" t="n">
        <x:v>45961</x:v>
      </x:c>
      <x:c r="AL1366" s="50" t="str">
        <x:v>365/365/365/366/365</x:v>
      </x:c>
      <x:c r="AM1366" s="51" t="n">
        <x:v>20287100</x:v>
      </x:c>
      <x:c r="AN1366" s="51" t="n">
        <x:v>253</x:v>
      </x:c>
      <x:c r="AO1366" s="51" t="n">
        <x:f>IFERROR(AM1366*AN1366,"")</x:f>
        <x:v>5132636300</x:v>
      </x:c>
      <x:c r="AP1366" s="56" t="n">
        <x:f>IFERROR(AO1366/(K1366*1000000),"")</x:f>
        <x:v>1.3986825618551448</x:v>
      </x:c>
      <x:c r="AQ1366" s="57" t="n">
        <x:v>3867630</x:v>
      </x:c>
      <x:c r="AR1366" s="52" t="n">
        <x:v>0.4111246824979027</x:v>
      </x:c>
      <x:c r="AS1366" s="52" t="n">
        <x:v>-0.8597650513950074</x:v>
      </x:c>
      <x:c r="AT1366" s="55" t="b">
        <x:v>0</x:v>
      </x:c>
      <x:c r="AU1366" s="50" t="str">
        <x:v>low_liquidity</x:v>
      </x:c>
      <x:c r="AV1366" s="58" t="n">
        <x:v>-0.1374765570056563</x:v>
      </x:c>
      <x:c r="AW1366" s="50" t="n">
        <x:v>2792</x:v>
      </x:c>
      <x:c r="AX1366" s="50" t="str">
        <x:v>Core Moat</x:v>
      </x:c>
      <x:c r="AY1366" s="50" t="str">
        <x:v>既存適格性フィルター不通過: low_liquidity / 60日平均売買代金2,000万円未満 / ローカル5年最大下落率-60%以下</x:v>
      </x:c>
      <x:c r="AZ1366" s="59" t="str">
        <x:v>2026-01-30 13:11</x:v>
      </x:c>
      <x:c r="BA1366" s="53" t="n">
        <x:v>42186</x:v>
      </x:c>
      <x:c r="BB1366" s="50" t="str">
        <x:v>山木 学</x:v>
      </x:c>
      <x:c r="BC1366" s="50"/>
      <x:c r="BD1366" s="50"/>
    </x:row>
    <x:row r="1367">
      <x:c r="A1367" s="50" t="n">
        <x:v>1366</x:v>
      </x:c>
      <x:c r="B1367" s="50" t="str">
        <x:v>4918</x:v>
      </x:c>
      <x:c r="C1367" s="50" t="str">
        <x:v>4918.T</x:v>
      </x:c>
      <x:c r="D1367" s="50" t="str">
        <x:v>IVY COSMETICS CORPORATION</x:v>
      </x:c>
      <x:c r="E1367" s="50" t="str">
        <x:v>Standard Market(Domestic)</x:v>
      </x:c>
      <x:c r="F1367" s="50" t="str">
        <x:v>Chemicals</x:v>
      </x:c>
      <x:c r="G1367" s="51" t="n">
        <x:v>3426.764</x:v>
      </x:c>
      <x:c r="H1367" s="51" t="n">
        <x:v>3534.133</x:v>
      </x:c>
      <x:c r="I1367" s="51" t="n">
        <x:v>2942.229</x:v>
      </x:c>
      <x:c r="J1367" s="51" t="n">
        <x:v>2713.742</x:v>
      </x:c>
      <x:c r="K1367" s="51" t="n">
        <x:v>2929.931</x:v>
      </x:c>
      <x:c r="L1367" s="52" t="n">
        <x:f>IFERROR(H1367/G1367-1,"")</x:f>
        <x:v>0.03133247577014342</x:v>
      </x:c>
      <x:c r="M1367" s="52" t="n">
        <x:f>IFERROR(I1367/H1367-1,"")</x:f>
        <x:v>-0.16748209532578429</x:v>
      </x:c>
      <x:c r="N1367" s="52" t="n">
        <x:f>IFERROR(J1367/I1367-1,"")</x:f>
        <x:v>-0.0776577893834911</x:v>
      </x:c>
      <x:c r="O1367" s="52" t="n">
        <x:f>IFERROR(K1367/J1367-1,"")</x:f>
        <x:v>0.07966453701199305</x:v>
      </x:c>
      <x:c r="P1367" s="52" t="n">
        <x:f>IFERROR((K1367/G1367)^(1/4)-1,"")</x:f>
        <x:v>-0.03840255822674643</x:v>
      </x:c>
      <x:c r="Q1367" s="51" t="n">
        <x:v>422.626</x:v>
      </x:c>
      <x:c r="R1367" s="52" t="n">
        <x:f>IFERROR(Q1367/K1367,"")</x:f>
        <x:v>0.14424435251205572</x:v>
      </x:c>
      <x:c r="S1367" s="53" t="n">
        <x:v>44348</x:v>
      </x:c>
      <x:c r="T1367" s="50" t="str">
        <x:v>not_identified_before_local_window</x:v>
      </x:c>
      <x:c r="U1367" s="50" t="str">
        <x:v>株式会社白銀社</x:v>
      </x:c>
      <x:c r="V1367" s="54" t="n">
        <x:v>0.1861</x:v>
      </x:c>
      <x:c r="W1367" s="50" t="str">
        <x:v>白銀 浩二</x:v>
      </x:c>
      <x:c r="X1367" s="50" t="b">
        <x:f>AND(COUNT(L1367:O1367)=4,L1367&gt;='設定'!$B$6,M1367&gt;='設定'!$B$6,N1367&gt;='設定'!$B$6,O1367&gt;='設定'!$B$6)</x:f>
        <x:v>0</x:v>
      </x:c>
      <x:c r="Y1367" s="50" t="b">
        <x:f>AND(COUNT(G1367:K1367)=5,P1367&gt;='設定'!$B$7)</x:f>
        <x:v>0</x:v>
      </x:c>
      <x:c r="Z1367" s="50" t="b">
        <x:f>AND(ISNUMBER(R1367),R1367&gt;='設定'!$B$8)</x:f>
        <x:v>1</x:v>
      </x:c>
      <x:c r="AA1367" s="50" t="b">
        <x:f>AND(ISNUMBER(S1367),S1367&gt;=DATE(YEAR('設定'!$B$10)-'設定'!$B$9,MONTH('設定'!$B$10),DAY('設定'!$B$10)))</x:f>
        <x:v>0</x:v>
      </x:c>
      <x:c r="AB1367" s="55" t="b">
        <x:v>0</x:v>
      </x:c>
      <x:c r="AC1367" s="55" t="b">
        <x:v>0</x:v>
      </x:c>
      <x:c r="AD1367" s="50" t="n">
        <x:f>IF(X1367,1,0)+IF(Z1367,1,0)+IF(AA1367,1,0)+IF(AB1367,1,0)</x:f>
        <x:v>1</x:v>
      </x:c>
      <x:c r="AE1367" s="50" t="n">
        <x:f>IF(Y1367,1,0)+IF(Z1367,1,0)+IF(AA1367,1,0)+IF(AB1367,1,0)</x:f>
        <x:v>1</x:v>
      </x:c>
      <x:c r="AF1367" s="50" t="n">
        <x:f>IF(Y1367,1,0)+IF(Z1367,1,0)+IF(AA1367,1,0)+IF(AC1367,1,0)</x:f>
        <x:v>1</x:v>
      </x:c>
      <x:c r="AG1367" s="53" t="n">
        <x:v>44348</x:v>
      </x:c>
      <x:c r="AH1367" s="50" t="str">
        <x:v>S100W69G</x:v>
      </x:c>
      <x:c r="AI1367" s="50" t="str">
        <x:v>NetSalesSummaryOfBusinessResults</x:v>
      </x:c>
      <x:c r="AJ1367" s="50" t="str">
        <x:v>OperatingIncome</x:v>
      </x:c>
      <x:c r="AK1367" s="53" t="n">
        <x:v>45747</x:v>
      </x:c>
      <x:c r="AL1367" s="50" t="str">
        <x:v>365/365/365/366/365</x:v>
      </x:c>
      <x:c r="AM1367" s="51" t="n">
        <x:v>6246300</x:v>
      </x:c>
      <x:c r="AN1367" s="51" t="n">
        <x:v>264</x:v>
      </x:c>
      <x:c r="AO1367" s="51" t="n">
        <x:f>IFERROR(AM1367*AN1367,"")</x:f>
        <x:v>1649023200</x:v>
      </x:c>
      <x:c r="AP1367" s="56" t="n">
        <x:f>IFERROR(AO1367/(K1367*1000000),"")</x:f>
        <x:v>0.5628198070193462</x:v>
      </x:c>
      <x:c r="AQ1367" s="57" t="n">
        <x:v>7360753.333333333</x:v>
      </x:c>
      <x:c r="AR1367" s="52" t="n">
        <x:v>0.5059136966428633</x:v>
      </x:c>
      <x:c r="AS1367" s="52" t="n">
        <x:v>-0.8635502191847575</x:v>
      </x:c>
      <x:c r="AT1367" s="55" t="b">
        <x:v>0</x:v>
      </x:c>
      <x:c r="AU1367" s="50" t="str">
        <x:v>low_liquidity</x:v>
      </x:c>
      <x:c r="AV1367" s="58" t="n">
        <x:v>-0.0649748584198363</x:v>
      </x:c>
      <x:c r="AW1367" s="50" t="n">
        <x:v>2376</x:v>
      </x:c>
      <x:c r="AX1367" s="50" t="str">
        <x:v>Future Moat</x:v>
      </x:c>
      <x:c r="AY1367" s="50" t="str">
        <x:v>既存適格性フィルター不通過: low_liquidity / 60日平均売買代金2,000万円未満 / ローカル5年最大下落率-60%以下</x:v>
      </x:c>
      <x:c r="AZ1367" s="59" t="str">
        <x:v>2025-06-30 10:27</x:v>
      </x:c>
      <x:c r="BA1367" s="53"/>
      <x:c r="BB1367" s="50"/>
      <x:c r="BC1367" s="50"/>
      <x:c r="BD1367" s="50"/>
    </x:row>
    <x:row r="1368">
      <x:c r="A1368" s="50" t="n">
        <x:v>1367</x:v>
      </x:c>
      <x:c r="B1368" s="50" t="str">
        <x:v>5284</x:v>
      </x:c>
      <x:c r="C1368" s="50" t="str">
        <x:v>5284.T</x:v>
      </x:c>
      <x:c r="D1368" s="50" t="str">
        <x:v>YAMAU HOLDINGS CO.,LTD.</x:v>
      </x:c>
      <x:c r="E1368" s="50" t="str">
        <x:v>Standard Market(Domestic)</x:v>
      </x:c>
      <x:c r="F1368" s="50" t="str">
        <x:v>Glass and Ceramics Products</x:v>
      </x:c>
      <x:c r="G1368" s="51" t="n">
        <x:v>26711.018</x:v>
      </x:c>
      <x:c r="H1368" s="51" t="n">
        <x:v>19503.984</x:v>
      </x:c>
      <x:c r="I1368" s="51" t="n">
        <x:v>18509.839</x:v>
      </x:c>
      <x:c r="J1368" s="51" t="n">
        <x:v>19745.234</x:v>
      </x:c>
      <x:c r="K1368" s="51" t="n">
        <x:v>22837.611</x:v>
      </x:c>
      <x:c r="L1368" s="52" t="n">
        <x:f>IFERROR(H1368/G1368-1,"")</x:f>
        <x:v>-0.26981502539513846</x:v>
      </x:c>
      <x:c r="M1368" s="52" t="n">
        <x:f>IFERROR(I1368/H1368-1,"")</x:f>
        <x:v>-0.05097138102656362</x:v>
      </x:c>
      <x:c r="N1368" s="52" t="n">
        <x:f>IFERROR(J1368/I1368-1,"")</x:f>
        <x:v>0.06674261186172403</x:v>
      </x:c>
      <x:c r="O1368" s="52" t="n">
        <x:f>IFERROR(K1368/J1368-1,"")</x:f>
        <x:v>0.1566138441306899</x:v>
      </x:c>
      <x:c r="P1368" s="52" t="n">
        <x:f>IFERROR((K1368/G1368)^(1/4)-1,"")</x:f>
        <x:v>-0.038409735318414406</x:v>
      </x:c>
      <x:c r="Q1368" s="51" t="n">
        <x:v>3565.808</x:v>
      </x:c>
      <x:c r="R1368" s="52" t="n">
        <x:f>IFERROR(Q1368/K1368,"")</x:f>
        <x:v>0.15613752244050394</x:v>
      </x:c>
      <x:c r="S1368" s="53" t="n">
        <x:v>38322</x:v>
      </x:c>
      <x:c r="T1368" s="50" t="str">
        <x:v>EDINET_company_history</x:v>
      </x:c>
      <x:c r="U1368" s="50" t="str">
        <x:v>福岡商事株式会社</x:v>
      </x:c>
      <x:c r="V1368" s="54" t="n">
        <x:v>0.1438</x:v>
      </x:c>
      <x:c r="W1368" s="50" t="str">
        <x:v>有 田 徹 也</x:v>
      </x:c>
      <x:c r="X1368" s="50" t="b">
        <x:f>AND(COUNT(L1368:O1368)=4,L1368&gt;='設定'!$B$6,M1368&gt;='設定'!$B$6,N1368&gt;='設定'!$B$6,O1368&gt;='設定'!$B$6)</x:f>
        <x:v>0</x:v>
      </x:c>
      <x:c r="Y1368" s="50" t="b">
        <x:f>AND(COUNT(G1368:K1368)=5,P1368&gt;='設定'!$B$7)</x:f>
        <x:v>0</x:v>
      </x:c>
      <x:c r="Z1368" s="50" t="b">
        <x:f>AND(ISNUMBER(R1368),R1368&gt;='設定'!$B$8)</x:f>
        <x:v>1</x:v>
      </x:c>
      <x:c r="AA1368" s="50" t="b">
        <x:f>AND(ISNUMBER(S1368),S1368&gt;=DATE(YEAR('設定'!$B$10)-'設定'!$B$9,MONTH('設定'!$B$10),DAY('設定'!$B$10)))</x:f>
        <x:v>0</x:v>
      </x:c>
      <x:c r="AB1368" s="55" t="b">
        <x:v>0</x:v>
      </x:c>
      <x:c r="AC1368" s="55" t="b">
        <x:v>0</x:v>
      </x:c>
      <x:c r="AD1368" s="50" t="n">
        <x:f>IF(X1368,1,0)+IF(Z1368,1,0)+IF(AA1368,1,0)+IF(AB1368,1,0)</x:f>
        <x:v>1</x:v>
      </x:c>
      <x:c r="AE1368" s="50" t="n">
        <x:f>IF(Y1368,1,0)+IF(Z1368,1,0)+IF(AA1368,1,0)+IF(AB1368,1,0)</x:f>
        <x:v>1</x:v>
      </x:c>
      <x:c r="AF1368" s="50" t="n">
        <x:f>IF(Y1368,1,0)+IF(Z1368,1,0)+IF(AA1368,1,0)+IF(AC1368,1,0)</x:f>
        <x:v>1</x:v>
      </x:c>
      <x:c r="AG1368" s="53" t="n">
        <x:v>44348</x:v>
      </x:c>
      <x:c r="AH1368" s="50" t="str">
        <x:v>S100W5Q9</x:v>
      </x:c>
      <x:c r="AI1368" s="50" t="str">
        <x:v>NetSalesSummaryOfBusinessResults</x:v>
      </x:c>
      <x:c r="AJ1368" s="50" t="str">
        <x:v>OperatingIncome</x:v>
      </x:c>
      <x:c r="AK1368" s="53" t="n">
        <x:v>45747</x:v>
      </x:c>
      <x:c r="AL1368" s="50" t="str">
        <x:v>365/365/365/366/365</x:v>
      </x:c>
      <x:c r="AM1368" s="51" t="n">
        <x:v>6118900</x:v>
      </x:c>
      <x:c r="AN1368" s="51" t="n">
        <x:v>2197</x:v>
      </x:c>
      <x:c r="AO1368" s="51" t="n">
        <x:f>IFERROR(AM1368*AN1368,"")</x:f>
        <x:v>13443223300</x:v>
      </x:c>
      <x:c r="AP1368" s="56" t="n">
        <x:f>IFERROR(AO1368/(K1368*1000000),"")</x:f>
        <x:v>0.5886440267329188</x:v>
      </x:c>
      <x:c r="AQ1368" s="57" t="n">
        <x:v>23333450</x:v>
      </x:c>
      <x:c r="AR1368" s="52" t="n">
        <x:v>0.3084970161076967</x:v>
      </x:c>
      <x:c r="AS1368" s="52" t="n">
        <x:v>-0.4150693749040952</x:v>
      </x:c>
      <x:c r="AT1368" s="55" t="b">
        <x:v>1</x:v>
      </x:c>
      <x:c r="AU1368" s="50"/>
      <x:c r="AV1368" s="58" t="n">
        <x:v>-0.0083856433057225</x:v>
      </x:c>
      <x:c r="AW1368" s="50" t="n">
        <x:v>1936</x:v>
      </x:c>
      <x:c r="AX1368" s="50" t="str">
        <x:v>Core Moat</x:v>
      </x:c>
      <x:c r="AY1368" s="50" t="str">
        <x:v>目立つ機械的警告なし（定性確認は別途必要）</x:v>
      </x:c>
      <x:c r="AZ1368" s="59" t="str">
        <x:v>2025-06-25 15:35</x:v>
      </x:c>
      <x:c r="BA1368" s="53" t="n">
        <x:v>38322</x:v>
      </x:c>
      <x:c r="BB1368" s="50"/>
      <x:c r="BC1368" s="50"/>
      <x:c r="BD1368" s="50"/>
    </x:row>
    <x:row r="1369">
      <x:c r="A1369" s="50" t="n">
        <x:v>1368</x:v>
      </x:c>
      <x:c r="B1369" s="50" t="str">
        <x:v>7309</x:v>
      </x:c>
      <x:c r="C1369" s="50" t="str">
        <x:v>7309.T</x:v>
      </x:c>
      <x:c r="D1369" s="50" t="str">
        <x:v>SHIMANO INC.</x:v>
      </x:c>
      <x:c r="E1369" s="50" t="str">
        <x:v>Prime Market (Domestic)</x:v>
      </x:c>
      <x:c r="F1369" s="50" t="str">
        <x:v>Transportation Equipment</x:v>
      </x:c>
      <x:c r="G1369" s="51" t="n">
        <x:v>546515</x:v>
      </x:c>
      <x:c r="H1369" s="51" t="n">
        <x:v>628909</x:v>
      </x:c>
      <x:c r="I1369" s="51" t="n">
        <x:v>474362</x:v>
      </x:c>
      <x:c r="J1369" s="51" t="n">
        <x:v>450993</x:v>
      </x:c>
      <x:c r="K1369" s="51" t="n">
        <x:v>466243</x:v>
      </x:c>
      <x:c r="L1369" s="52" t="n">
        <x:f>IFERROR(H1369/G1369-1,"")</x:f>
        <x:v>0.1507625591246351</x:v>
      </x:c>
      <x:c r="M1369" s="52" t="n">
        <x:f>IFERROR(I1369/H1369-1,"")</x:f>
        <x:v>-0.24573825466005417</x:v>
      </x:c>
      <x:c r="N1369" s="52" t="n">
        <x:f>IFERROR(J1369/I1369-1,"")</x:f>
        <x:v>-0.04926406415353679</x:v>
      </x:c>
      <x:c r="O1369" s="52" t="n">
        <x:f>IFERROR(K1369/J1369-1,"")</x:f>
        <x:v>0.033814272061872375</x:v>
      </x:c>
      <x:c r="P1369" s="52" t="n">
        <x:f>IFERROR((K1369/G1369)^(1/4)-1,"")</x:f>
        <x:v>-0.038935446775957616</x:v>
      </x:c>
      <x:c r="Q1369" s="51" t="n">
        <x:v>51677</x:v>
      </x:c>
      <x:c r="R1369" s="52" t="n">
        <x:f>IFERROR(Q1369/K1369,"")</x:f>
        <x:v>0.11083705278148948</x:v>
      </x:c>
      <x:c r="S1369" s="53" t="n">
        <x:v>26604</x:v>
      </x:c>
      <x:c r="T1369" s="50" t="str">
        <x:v>EDINET_company_history</x:v>
      </x:c>
      <x:c r="U1369" s="50" t="str">
        <x:v>日本マスタートラスト信託銀行株式会社（信託口）</x:v>
      </x:c>
      <x:c r="V1369" s="54" t="n">
        <x:v>0.1287</x:v>
      </x:c>
      <x:c r="W1369" s="50" t="str">
        <x:v>島 野 容 三 / 島 野 泰 三 / 豊 嶋 敬 / 津 崎 祥 博</x:v>
      </x:c>
      <x:c r="X1369" s="50" t="b">
        <x:f>AND(COUNT(L1369:O1369)=4,L1369&gt;='設定'!$B$6,M1369&gt;='設定'!$B$6,N1369&gt;='設定'!$B$6,O1369&gt;='設定'!$B$6)</x:f>
        <x:v>0</x:v>
      </x:c>
      <x:c r="Y1369" s="50" t="b">
        <x:f>AND(COUNT(G1369:K1369)=5,P1369&gt;='設定'!$B$7)</x:f>
        <x:v>0</x:v>
      </x:c>
      <x:c r="Z1369" s="50" t="b">
        <x:f>AND(ISNUMBER(R1369),R1369&gt;='設定'!$B$8)</x:f>
        <x:v>1</x:v>
      </x:c>
      <x:c r="AA1369" s="50" t="b">
        <x:f>AND(ISNUMBER(S1369),S1369&gt;=DATE(YEAR('設定'!$B$10)-'設定'!$B$9,MONTH('設定'!$B$10),DAY('設定'!$B$10)))</x:f>
        <x:v>0</x:v>
      </x:c>
      <x:c r="AB1369" s="55" t="b">
        <x:v>0</x:v>
      </x:c>
      <x:c r="AC1369" s="55" t="b">
        <x:v>0</x:v>
      </x:c>
      <x:c r="AD1369" s="50" t="n">
        <x:f>IF(X1369,1,0)+IF(Z1369,1,0)+IF(AA1369,1,0)+IF(AB1369,1,0)</x:f>
        <x:v>1</x:v>
      </x:c>
      <x:c r="AE1369" s="50" t="n">
        <x:f>IF(Y1369,1,0)+IF(Z1369,1,0)+IF(AA1369,1,0)+IF(AB1369,1,0)</x:f>
        <x:v>1</x:v>
      </x:c>
      <x:c r="AF1369" s="50" t="n">
        <x:f>IF(Y1369,1,0)+IF(Z1369,1,0)+IF(AA1369,1,0)+IF(AC1369,1,0)</x:f>
        <x:v>1</x:v>
      </x:c>
      <x:c r="AG1369" s="53" t="n">
        <x:v>44348</x:v>
      </x:c>
      <x:c r="AH1369" s="50" t="str">
        <x:v>S100XQSE</x:v>
      </x:c>
      <x:c r="AI1369" s="50" t="str">
        <x:v>NetSalesSummaryOfBusinessResults</x:v>
      </x:c>
      <x:c r="AJ1369" s="50" t="str">
        <x:v>OperatingIncome</x:v>
      </x:c>
      <x:c r="AK1369" s="53" t="n">
        <x:v>46022</x:v>
      </x:c>
      <x:c r="AL1369" s="50" t="str">
        <x:v>365/365/365/366/365</x:v>
      </x:c>
      <x:c r="AM1369" s="51" t="n">
        <x:v>86398600</x:v>
      </x:c>
      <x:c r="AN1369" s="51" t="n">
        <x:v>16205</x:v>
      </x:c>
      <x:c r="AO1369" s="51" t="n">
        <x:f>IFERROR(AM1369*AN1369,"")</x:f>
        <x:v>1400089313000</x:v>
      </x:c>
      <x:c r="AP1369" s="56" t="n">
        <x:f>IFERROR(AO1369/(K1369*1000000),"")</x:f>
        <x:v>3.0029176051972897</x:v>
      </x:c>
      <x:c r="AQ1369" s="57" t="n">
        <x:v>5550893725</x:v>
      </x:c>
      <x:c r="AR1369" s="52" t="n">
        <x:v>0.3369438713635837</x:v>
      </x:c>
      <x:c r="AS1369" s="52" t="n">
        <x:v>-0.5576740823222652</x:v>
      </x:c>
      <x:c r="AT1369" s="55" t="b">
        <x:v>1</x:v>
      </x:c>
      <x:c r="AU1369" s="50"/>
      <x:c r="AV1369" s="58" t="n">
        <x:v>-0.1558464665684431</x:v>
      </x:c>
      <x:c r="AW1369" s="50" t="n">
        <x:v>2875</x:v>
      </x:c>
      <x:c r="AX1369" s="50" t="str">
        <x:v>Core Moat</x:v>
      </x:c>
      <x:c r="AY1369" s="50" t="str">
        <x:v>目立つ機械的警告なし（定性確認は別途必要）</x:v>
      </x:c>
      <x:c r="AZ1369" s="59" t="str">
        <x:v>2026-03-17 09:25</x:v>
      </x:c>
      <x:c r="BA1369" s="53" t="n">
        <x:v>26604</x:v>
      </x:c>
      <x:c r="BB1369" s="50"/>
      <x:c r="BC1369" s="50"/>
      <x:c r="BD1369" s="50" t="str">
        <x:v>TOPIX Large70</x:v>
      </x:c>
    </x:row>
    <x:row r="1370">
      <x:c r="A1370" s="50" t="n">
        <x:v>1369</x:v>
      </x:c>
      <x:c r="B1370" s="50" t="str">
        <x:v>3747</x:v>
      </x:c>
      <x:c r="C1370" s="50" t="str">
        <x:v>3747.T</x:v>
      </x:c>
      <x:c r="D1370" s="50" t="str">
        <x:v>INTERTRADE Co.,Ltd.</x:v>
      </x:c>
      <x:c r="E1370" s="50" t="str">
        <x:v>Standard Market(Domestic)</x:v>
      </x:c>
      <x:c r="F1370" s="50" t="str">
        <x:v>Information &amp; Communication</x:v>
      </x:c>
      <x:c r="G1370" s="51" t="n">
        <x:v>2157.258</x:v>
      </x:c>
      <x:c r="H1370" s="51" t="n">
        <x:v>2056.33</x:v>
      </x:c>
      <x:c r="I1370" s="51" t="n">
        <x:v>2011.061</x:v>
      </x:c>
      <x:c r="J1370" s="51" t="n">
        <x:v>1849.078</x:v>
      </x:c>
      <x:c r="K1370" s="51" t="n">
        <x:v>1836.486</x:v>
      </x:c>
      <x:c r="L1370" s="52" t="n">
        <x:f>IFERROR(H1370/G1370-1,"")</x:f>
        <x:v>-0.0467853172870375</x:v>
      </x:c>
      <x:c r="M1370" s="52" t="n">
        <x:f>IFERROR(I1370/H1370-1,"")</x:f>
        <x:v>-0.022014462659203482</x:v>
      </x:c>
      <x:c r="N1370" s="52" t="n">
        <x:f>IFERROR(J1370/I1370-1,"")</x:f>
        <x:v>-0.08054604012508815</x:v>
      </x:c>
      <x:c r="O1370" s="52" t="n">
        <x:f>IFERROR(K1370/J1370-1,"")</x:f>
        <x:v>-0.006809880383628952</x:v>
      </x:c>
      <x:c r="P1370" s="52" t="n">
        <x:f>IFERROR((K1370/G1370)^(1/4)-1,"")</x:f>
        <x:v>-0.03944688784694006</x:v>
      </x:c>
      <x:c r="Q1370" s="51" t="n">
        <x:v>-8.517</x:v>
      </x:c>
      <x:c r="R1370" s="52" t="n">
        <x:f>IFERROR(Q1370/K1370,"")</x:f>
        <x:v>-0.004637661272669652</x:v>
      </x:c>
      <x:c r="S1370" s="53" t="n">
        <x:v>38231</x:v>
      </x:c>
      <x:c r="T1370" s="50" t="str">
        <x:v>EDINET_company_history</x:v>
      </x:c>
      <x:c r="U1370" s="50" t="str">
        <x:v>西 本 一 也</x:v>
      </x:c>
      <x:c r="V1370" s="54" t="n">
        <x:v>0.1874</x:v>
      </x:c>
      <x:c r="W1370" s="50" t="str">
        <x:v>西 本 一 也</x:v>
      </x:c>
      <x:c r="X1370" s="50" t="b">
        <x:f>AND(COUNT(L1370:O1370)=4,L1370&gt;='設定'!$B$6,M1370&gt;='設定'!$B$6,N1370&gt;='設定'!$B$6,O1370&gt;='設定'!$B$6)</x:f>
        <x:v>0</x:v>
      </x:c>
      <x:c r="Y1370" s="50" t="b">
        <x:f>AND(COUNT(G1370:K1370)=5,P1370&gt;='設定'!$B$7)</x:f>
        <x:v>0</x:v>
      </x:c>
      <x:c r="Z1370" s="50" t="b">
        <x:f>AND(ISNUMBER(R1370),R1370&gt;='設定'!$B$8)</x:f>
        <x:v>0</x:v>
      </x:c>
      <x:c r="AA1370" s="50" t="b">
        <x:f>AND(ISNUMBER(S1370),S1370&gt;=DATE(YEAR('設定'!$B$10)-'設定'!$B$9,MONTH('設定'!$B$10),DAY('設定'!$B$10)))</x:f>
        <x:v>0</x:v>
      </x:c>
      <x:c r="AB1370" s="55" t="b">
        <x:v>1</x:v>
      </x:c>
      <x:c r="AC1370" s="55" t="b">
        <x:v>1</x:v>
      </x:c>
      <x:c r="AD1370" s="50" t="n">
        <x:f>IF(X1370,1,0)+IF(Z1370,1,0)+IF(AA1370,1,0)+IF(AB1370,1,0)</x:f>
        <x:v>1</x:v>
      </x:c>
      <x:c r="AE1370" s="50" t="n">
        <x:f>IF(Y1370,1,0)+IF(Z1370,1,0)+IF(AA1370,1,0)+IF(AB1370,1,0)</x:f>
        <x:v>1</x:v>
      </x:c>
      <x:c r="AF1370" s="50" t="n">
        <x:f>IF(Y1370,1,0)+IF(Z1370,1,0)+IF(AA1370,1,0)+IF(AC1370,1,0)</x:f>
        <x:v>1</x:v>
      </x:c>
      <x:c r="AG1370" s="53" t="n">
        <x:v>44348</x:v>
      </x:c>
      <x:c r="AH1370" s="50" t="str">
        <x:v>S100XB0Y</x:v>
      </x:c>
      <x:c r="AI1370" s="50" t="str">
        <x:v>NetSalesSummaryOfBusinessResults</x:v>
      </x:c>
      <x:c r="AJ1370" s="50" t="str">
        <x:v>OperatingIncome</x:v>
      </x:c>
      <x:c r="AK1370" s="53" t="n">
        <x:v>45930</x:v>
      </x:c>
      <x:c r="AL1370" s="50" t="str">
        <x:v>365/365/365/366/365</x:v>
      </x:c>
      <x:c r="AM1370" s="51" t="n">
        <x:v>7185600</x:v>
      </x:c>
      <x:c r="AN1370" s="51" t="n">
        <x:v>510</x:v>
      </x:c>
      <x:c r="AO1370" s="51" t="n">
        <x:f>IFERROR(AM1370*AN1370,"")</x:f>
        <x:v>3664656000</x:v>
      </x:c>
      <x:c r="AP1370" s="56" t="n">
        <x:f>IFERROR(AO1370/(K1370*1000000),"")</x:f>
        <x:v>1.9954717868799436</x:v>
      </x:c>
      <x:c r="AQ1370" s="57" t="n">
        <x:v>52440203.333333336</x:v>
      </x:c>
      <x:c r="AR1370" s="52" t="n">
        <x:v>0.659118526367036</x:v>
      </x:c>
      <x:c r="AS1370" s="52" t="n">
        <x:v>-0.5953678474114441</x:v>
      </x:c>
      <x:c r="AT1370" s="55" t="b">
        <x:v>1</x:v>
      </x:c>
      <x:c r="AU1370" s="50"/>
      <x:c r="AV1370" s="58" t="n">
        <x:v>-0.1706409941558668</x:v>
      </x:c>
      <x:c r="AW1370" s="50" t="n">
        <x:v>2922</x:v>
      </x:c>
      <x:c r="AX1370" s="50" t="str">
        <x:v>Future Moat</x:v>
      </x:c>
      <x:c r="AY1370" s="50" t="str">
        <x:v>年率ボラティリティ60%以上</x:v>
      </x:c>
      <x:c r="AZ1370" s="59" t="str">
        <x:v>2025-12-17 15:32</x:v>
      </x:c>
      <x:c r="BA1370" s="53" t="n">
        <x:v>38231</x:v>
      </x:c>
      <x:c r="BB1370" s="50" t="str">
        <x:v>西 本 一 也</x:v>
      </x:c>
      <x:c r="BC1370" s="50"/>
      <x:c r="BD1370" s="50"/>
    </x:row>
    <x:row r="1371">
      <x:c r="A1371" s="50" t="n">
        <x:v>1370</x:v>
      </x:c>
      <x:c r="B1371" s="50" t="str">
        <x:v>9213</x:v>
      </x:c>
      <x:c r="C1371" s="50" t="str">
        <x:v>9213.T</x:v>
      </x:c>
      <x:c r="D1371" s="50" t="str">
        <x:v>SEYFERT LTD.</x:v>
      </x:c>
      <x:c r="E1371" s="50" t="str">
        <x:v>Standard Market(Domestic)</x:v>
      </x:c>
      <x:c r="F1371" s="50" t="str">
        <x:v>Services</x:v>
      </x:c>
      <x:c r="G1371" s="51" t="n">
        <x:v>2284.07</x:v>
      </x:c>
      <x:c r="H1371" s="51" t="n">
        <x:v>2241.984</x:v>
      </x:c>
      <x:c r="I1371" s="51" t="n">
        <x:v>2166.905</x:v>
      </x:c>
      <x:c r="J1371" s="51" t="n">
        <x:v>2130.602</x:v>
      </x:c>
      <x:c r="K1371" s="51" t="n">
        <x:v>1928.222</x:v>
      </x:c>
      <x:c r="L1371" s="52" t="n">
        <x:f>IFERROR(H1371/G1371-1,"")</x:f>
        <x:v>-0.018425880117509674</x:v>
      </x:c>
      <x:c r="M1371" s="52" t="n">
        <x:f>IFERROR(I1371/H1371-1,"")</x:f>
        <x:v>-0.03348775013559402</x:v>
      </x:c>
      <x:c r="N1371" s="52" t="n">
        <x:f>IFERROR(J1371/I1371-1,"")</x:f>
        <x:v>-0.016753387896562333</x:v>
      </x:c>
      <x:c r="O1371" s="52" t="n">
        <x:f>IFERROR(K1371/J1371-1,"")</x:f>
        <x:v>-0.09498723834859812</x:v>
      </x:c>
      <x:c r="P1371" s="52" t="n">
        <x:f>IFERROR((K1371/G1371)^(1/4)-1,"")</x:f>
        <x:v>-0.04145632460177251</x:v>
      </x:c>
      <x:c r="Q1371" s="51" t="n">
        <x:v>-113.177</x:v>
      </x:c>
      <x:c r="R1371" s="52" t="n">
        <x:f>IFERROR(Q1371/K1371,"")</x:f>
        <x:v>-0.05869500503572722</x:v>
      </x:c>
      <x:c r="S1371" s="53" t="n">
        <x:v>44596</x:v>
      </x:c>
      <x:c r="T1371" s="50" t="str">
        <x:v>local_price_first_trade</x:v>
      </x:c>
      <x:c r="U1371" s="50" t="str">
        <x:v>株式会社ビューティープロスペリティー</x:v>
      </x:c>
      <x:c r="V1371" s="54" t="n">
        <x:v>0.2331</x:v>
      </x:c>
      <x:c r="W1371" s="50" t="str">
        <x:v>長谷川 高志</x:v>
      </x:c>
      <x:c r="X1371" s="50" t="b">
        <x:f>AND(COUNT(L1371:O1371)=4,L1371&gt;='設定'!$B$6,M1371&gt;='設定'!$B$6,N1371&gt;='設定'!$B$6,O1371&gt;='設定'!$B$6)</x:f>
        <x:v>0</x:v>
      </x:c>
      <x:c r="Y1371" s="50" t="b">
        <x:f>AND(COUNT(G1371:K1371)=5,P1371&gt;='設定'!$B$7)</x:f>
        <x:v>0</x:v>
      </x:c>
      <x:c r="Z1371" s="50" t="b">
        <x:f>AND(ISNUMBER(R1371),R1371&gt;='設定'!$B$8)</x:f>
        <x:v>0</x:v>
      </x:c>
      <x:c r="AA1371" s="50" t="b">
        <x:f>AND(ISNUMBER(S1371),S1371&gt;=DATE(YEAR('設定'!$B$10)-'設定'!$B$9,MONTH('設定'!$B$10),DAY('設定'!$B$10)))</x:f>
        <x:v>1</x:v>
      </x:c>
      <x:c r="AB1371" s="55" t="b">
        <x:v>0</x:v>
      </x:c>
      <x:c r="AC1371" s="55" t="b">
        <x:v>0</x:v>
      </x:c>
      <x:c r="AD1371" s="50" t="n">
        <x:f>IF(X1371,1,0)+IF(Z1371,1,0)+IF(AA1371,1,0)+IF(AB1371,1,0)</x:f>
        <x:v>1</x:v>
      </x:c>
      <x:c r="AE1371" s="50" t="n">
        <x:f>IF(Y1371,1,0)+IF(Z1371,1,0)+IF(AA1371,1,0)+IF(AB1371,1,0)</x:f>
        <x:v>1</x:v>
      </x:c>
      <x:c r="AF1371" s="50" t="n">
        <x:f>IF(Y1371,1,0)+IF(Z1371,1,0)+IF(AA1371,1,0)+IF(AC1371,1,0)</x:f>
        <x:v>1</x:v>
      </x:c>
      <x:c r="AG1371" s="53" t="n">
        <x:v>44596</x:v>
      </x:c>
      <x:c r="AH1371" s="50" t="str">
        <x:v>S100XTQ4</x:v>
      </x:c>
      <x:c r="AI1371" s="50" t="str">
        <x:v>NetSalesSummaryOfBusinessResults</x:v>
      </x:c>
      <x:c r="AJ1371" s="50" t="str">
        <x:v>OperatingIncome</x:v>
      </x:c>
      <x:c r="AK1371" s="53" t="n">
        <x:v>46022</x:v>
      </x:c>
      <x:c r="AL1371" s="50" t="str">
        <x:v>365/365/365/366/365</x:v>
      </x:c>
      <x:c r="AM1371" s="51" t="n">
        <x:v>1320800</x:v>
      </x:c>
      <x:c r="AN1371" s="51" t="n">
        <x:v>1045</x:v>
      </x:c>
      <x:c r="AO1371" s="51" t="n">
        <x:f>IFERROR(AM1371*AN1371,"")</x:f>
        <x:v>1380236000</x:v>
      </x:c>
      <x:c r="AP1371" s="56" t="n">
        <x:f>IFERROR(AO1371/(K1371*1000000),"")</x:f>
        <x:v>0.7158076196620513</x:v>
      </x:c>
      <x:c r="AQ1371" s="57" t="n">
        <x:v>9120931.666666666</x:v>
      </x:c>
      <x:c r="AR1371" s="52" t="n">
        <x:v>0.5961074603703196</x:v>
      </x:c>
      <x:c r="AS1371" s="52" t="n">
        <x:v>-0.641622892996863</x:v>
      </x:c>
      <x:c r="AT1371" s="55" t="b">
        <x:v>0</x:v>
      </x:c>
      <x:c r="AU1371" s="50" t="str">
        <x:v>low_liquidity</x:v>
      </x:c>
      <x:c r="AV1371" s="58" t="n">
        <x:v>-0.4113563376804028</x:v>
      </x:c>
      <x:c r="AW1371" s="50" t="n">
        <x:v>3428</x:v>
      </x:c>
      <x:c r="AX1371" s="50" t="str">
        <x:v>Future Moat</x:v>
      </x:c>
      <x:c r="AY1371" s="50" t="str">
        <x:v>既存適格性フィルター不通過: low_liquidity / 60日平均売買代金2,000万円未満 / ローカル5年最大下落率-60%以下</x:v>
      </x:c>
      <x:c r="AZ1371" s="59" t="str">
        <x:v>2026-03-30 15:30</x:v>
      </x:c>
      <x:c r="BA1371" s="53" t="n">
        <x:v>44593</x:v>
      </x:c>
      <x:c r="BB1371" s="50"/>
      <x:c r="BC1371" s="50"/>
      <x:c r="BD1371" s="50"/>
    </x:row>
    <x:row r="1372">
      <x:c r="A1372" s="50" t="n">
        <x:v>1371</x:v>
      </x:c>
      <x:c r="B1372" s="50" t="str">
        <x:v>9562</x:v>
      </x:c>
      <x:c r="C1372" s="50" t="str">
        <x:v>9562.T</x:v>
      </x:c>
      <x:c r="D1372" s="50" t="str">
        <x:v>Business Coach Inc.</x:v>
      </x:c>
      <x:c r="E1372" s="50" t="str">
        <x:v>Growth Market(Domestic)</x:v>
      </x:c>
      <x:c r="F1372" s="50" t="str">
        <x:v>Services</x:v>
      </x:c>
      <x:c r="G1372" s="51" t="n">
        <x:v>1001.29</x:v>
      </x:c>
      <x:c r="H1372" s="51" t="n">
        <x:v>1148.158</x:v>
      </x:c>
      <x:c r="I1372" s="51" t="n">
        <x:v>1155.988</x:v>
      </x:c>
      <x:c r="J1372" s="51" t="n">
        <x:v>1290.46</x:v>
      </x:c>
      <x:c r="K1372" s="51" t="n">
        <x:v>842.909</x:v>
      </x:c>
      <x:c r="L1372" s="52" t="n">
        <x:f>IFERROR(H1372/G1372-1,"")</x:f>
        <x:v>0.14667878436816495</x:v>
      </x:c>
      <x:c r="M1372" s="52" t="n">
        <x:f>IFERROR(I1372/H1372-1,"")</x:f>
        <x:v>0.0068196189026250575</x:v>
      </x:c>
      <x:c r="N1372" s="52" t="n">
        <x:f>IFERROR(J1372/I1372-1,"")</x:f>
        <x:v>0.11632646705675143</x:v>
      </x:c>
      <x:c r="O1372" s="52" t="n">
        <x:f>IFERROR(K1372/J1372-1,"")</x:f>
        <x:v>-0.34681508919300097</x:v>
      </x:c>
      <x:c r="P1372" s="52" t="n">
        <x:f>IFERROR((K1372/G1372)^(1/4)-1,"")</x:f>
        <x:v>-0.04213301846046014</x:v>
      </x:c>
      <x:c r="Q1372" s="51" t="n">
        <x:v>39.618</x:v>
      </x:c>
      <x:c r="R1372" s="52" t="n">
        <x:f>IFERROR(Q1372/K1372,"")</x:f>
        <x:v>0.04700151499153527</x:v>
      </x:c>
      <x:c r="S1372" s="53" t="n">
        <x:v>44854</x:v>
      </x:c>
      <x:c r="T1372" s="50" t="str">
        <x:v>local_price_first_trade</x:v>
      </x:c>
      <x:c r="U1372" s="50" t="str">
        <x:v>有限会社コーチ・エフ</x:v>
      </x:c>
      <x:c r="V1372" s="54" t="n">
        <x:v>0.3558</x:v>
      </x:c>
      <x:c r="W1372" s="50" t="str">
        <x:v>細川 馨 / 橋場 剛</x:v>
      </x:c>
      <x:c r="X1372" s="50" t="b">
        <x:f>AND(COUNT(L1372:O1372)=4,L1372&gt;='設定'!$B$6,M1372&gt;='設定'!$B$6,N1372&gt;='設定'!$B$6,O1372&gt;='設定'!$B$6)</x:f>
        <x:v>0</x:v>
      </x:c>
      <x:c r="Y1372" s="50" t="b">
        <x:f>AND(COUNT(G1372:K1372)=5,P1372&gt;='設定'!$B$7)</x:f>
        <x:v>0</x:v>
      </x:c>
      <x:c r="Z1372" s="50" t="b">
        <x:f>AND(ISNUMBER(R1372),R1372&gt;='設定'!$B$8)</x:f>
        <x:v>0</x:v>
      </x:c>
      <x:c r="AA1372" s="50" t="b">
        <x:f>AND(ISNUMBER(S1372),S1372&gt;=DATE(YEAR('設定'!$B$10)-'設定'!$B$9,MONTH('設定'!$B$10),DAY('設定'!$B$10)))</x:f>
        <x:v>1</x:v>
      </x:c>
      <x:c r="AB1372" s="55" t="b">
        <x:v>0</x:v>
      </x:c>
      <x:c r="AC1372" s="55" t="b">
        <x:v>0</x:v>
      </x:c>
      <x:c r="AD1372" s="50" t="n">
        <x:f>IF(X1372,1,0)+IF(Z1372,1,0)+IF(AA1372,1,0)+IF(AB1372,1,0)</x:f>
        <x:v>1</x:v>
      </x:c>
      <x:c r="AE1372" s="50" t="n">
        <x:f>IF(Y1372,1,0)+IF(Z1372,1,0)+IF(AA1372,1,0)+IF(AB1372,1,0)</x:f>
        <x:v>1</x:v>
      </x:c>
      <x:c r="AF1372" s="50" t="n">
        <x:f>IF(Y1372,1,0)+IF(Z1372,1,0)+IF(AA1372,1,0)+IF(AC1372,1,0)</x:f>
        <x:v>1</x:v>
      </x:c>
      <x:c r="AG1372" s="53" t="n">
        <x:v>44854</x:v>
      </x:c>
      <x:c r="AH1372" s="50" t="str">
        <x:v>S100XCST</x:v>
      </x:c>
      <x:c r="AI1372" s="50" t="str">
        <x:v>NetSalesSummaryOfBusinessResults</x:v>
      </x:c>
      <x:c r="AJ1372" s="50" t="str">
        <x:v>OperatingIncome</x:v>
      </x:c>
      <x:c r="AK1372" s="53" t="n">
        <x:v>45930</x:v>
      </x:c>
      <x:c r="AL1372" s="50" t="str">
        <x:v>365/365/365/366/365</x:v>
      </x:c>
      <x:c r="AM1372" s="51" t="n">
        <x:v>1130600</x:v>
      </x:c>
      <x:c r="AN1372" s="51" t="n">
        <x:v>507</x:v>
      </x:c>
      <x:c r="AO1372" s="51" t="n">
        <x:f>IFERROR(AM1372*AN1372,"")</x:f>
        <x:v>573214200</x:v>
      </x:c>
      <x:c r="AP1372" s="56" t="n">
        <x:f>IFERROR(AO1372/(K1372*1000000),"")</x:f>
        <x:v>0.6800428041461178</x:v>
      </x:c>
      <x:c r="AQ1372" s="57" t="n">
        <x:v>7080280.011291504</x:v>
      </x:c>
      <x:c r="AR1372" s="52" t="n">
        <x:v>0.5550091226062146</x:v>
      </x:c>
      <x:c r="AS1372" s="52" t="n">
        <x:v>-0.7428583765253636</x:v>
      </x:c>
      <x:c r="AT1372" s="55" t="b">
        <x:v>0</x:v>
      </x:c>
      <x:c r="AU1372" s="50" t="str">
        <x:v>low_liquidity</x:v>
      </x:c>
      <x:c r="AV1372" s="58" t="n">
        <x:v>-0.0951655622922711</x:v>
      </x:c>
      <x:c r="AW1372" s="50" t="n">
        <x:v>2572</x:v>
      </x:c>
      <x:c r="AX1372" s="50" t="str">
        <x:v>Transformation Moat</x:v>
      </x:c>
      <x:c r="AY1372" s="50" t="str">
        <x:v>既存適格性フィルター不通過: low_liquidity / 60日平均売買代金2,000万円未満 / ローカル5年最大下落率-60%以下</x:v>
      </x:c>
      <x:c r="AZ1372" s="59" t="str">
        <x:v>2025-12-25 15:30</x:v>
      </x:c>
      <x:c r="BA1372" s="53" t="n">
        <x:v>44835</x:v>
      </x:c>
      <x:c r="BB1372" s="50"/>
      <x:c r="BC1372" s="50"/>
      <x:c r="BD1372" s="50"/>
    </x:row>
    <x:row r="1373">
      <x:c r="A1373" s="50" t="n">
        <x:v>1372</x:v>
      </x:c>
      <x:c r="B1373" s="50" t="str">
        <x:v>7356</x:v>
      </x:c>
      <x:c r="C1373" s="50" t="str">
        <x:v>7356.T</x:v>
      </x:c>
      <x:c r="D1373" s="50" t="str">
        <x:v>Retty Inc.</x:v>
      </x:c>
      <x:c r="E1373" s="50" t="str">
        <x:v>Growth Market(Domestic)</x:v>
      </x:c>
      <x:c r="F1373" s="50" t="str">
        <x:v>Services</x:v>
      </x:c>
      <x:c r="G1373" s="51" t="n">
        <x:v>1938.488</x:v>
      </x:c>
      <x:c r="H1373" s="51" t="n">
        <x:v>1715.42</x:v>
      </x:c>
      <x:c r="I1373" s="51" t="n">
        <x:v>1556.259</x:v>
      </x:c>
      <x:c r="J1373" s="51" t="n">
        <x:v>1562.139</x:v>
      </x:c>
      <x:c r="K1373" s="51" t="n">
        <x:v>1630.179</x:v>
      </x:c>
      <x:c r="L1373" s="52" t="n">
        <x:f>IFERROR(H1373/G1373-1,"")</x:f>
        <x:v>-0.11507319106437597</x:v>
      </x:c>
      <x:c r="M1373" s="52" t="n">
        <x:f>IFERROR(I1373/H1373-1,"")</x:f>
        <x:v>-0.09278252556225297</x:v>
      </x:c>
      <x:c r="N1373" s="52" t="n">
        <x:f>IFERROR(J1373/I1373-1,"")</x:f>
        <x:v>0.0037782914026520675</x:v>
      </x:c>
      <x:c r="O1373" s="52" t="n">
        <x:f>IFERROR(K1373/J1373-1,"")</x:f>
        <x:v>0.04355566310040282</x:v>
      </x:c>
      <x:c r="P1373" s="52" t="n">
        <x:f>IFERROR((K1373/G1373)^(1/4)-1,"")</x:f>
        <x:v>-0.04238036039518456</x:v>
      </x:c>
      <x:c r="Q1373" s="51" t="n">
        <x:v>19.464</x:v>
      </x:c>
      <x:c r="R1373" s="52" t="n">
        <x:f>IFERROR(Q1373/K1373,"")</x:f>
        <x:v>0.01193979311474384</x:v>
      </x:c>
      <x:c r="S1373" s="53" t="n">
        <x:v>44105</x:v>
      </x:c>
      <x:c r="T1373" s="50" t="str">
        <x:v>EDINET_company_history</x:v>
      </x:c>
      <x:c r="U1373" s="50" t="str">
        <x:v>武田 和也</x:v>
      </x:c>
      <x:c r="V1373" s="54" t="n">
        <x:v>0.2246</x:v>
      </x:c>
      <x:c r="W1373" s="50" t="str">
        <x:v>武田 和也</x:v>
      </x:c>
      <x:c r="X1373" s="50" t="b">
        <x:f>AND(COUNT(L1373:O1373)=4,L1373&gt;='設定'!$B$6,M1373&gt;='設定'!$B$6,N1373&gt;='設定'!$B$6,O1373&gt;='設定'!$B$6)</x:f>
        <x:v>0</x:v>
      </x:c>
      <x:c r="Y1373" s="50" t="b">
        <x:f>AND(COUNT(G1373:K1373)=5,P1373&gt;='設定'!$B$7)</x:f>
        <x:v>0</x:v>
      </x:c>
      <x:c r="Z1373" s="50" t="b">
        <x:f>AND(ISNUMBER(R1373),R1373&gt;='設定'!$B$8)</x:f>
        <x:v>0</x:v>
      </x:c>
      <x:c r="AA1373" s="50" t="b">
        <x:f>AND(ISNUMBER(S1373),S1373&gt;=DATE(YEAR('設定'!$B$10)-'設定'!$B$9,MONTH('設定'!$B$10),DAY('設定'!$B$10)))</x:f>
        <x:v>0</x:v>
      </x:c>
      <x:c r="AB1373" s="55" t="b">
        <x:v>1</x:v>
      </x:c>
      <x:c r="AC1373" s="55" t="b">
        <x:v>1</x:v>
      </x:c>
      <x:c r="AD1373" s="50" t="n">
        <x:f>IF(X1373,1,0)+IF(Z1373,1,0)+IF(AA1373,1,0)+IF(AB1373,1,0)</x:f>
        <x:v>1</x:v>
      </x:c>
      <x:c r="AE1373" s="50" t="n">
        <x:f>IF(Y1373,1,0)+IF(Z1373,1,0)+IF(AA1373,1,0)+IF(AB1373,1,0)</x:f>
        <x:v>1</x:v>
      </x:c>
      <x:c r="AF1373" s="50" t="n">
        <x:f>IF(Y1373,1,0)+IF(Z1373,1,0)+IF(AA1373,1,0)+IF(AC1373,1,0)</x:f>
        <x:v>1</x:v>
      </x:c>
      <x:c r="AG1373" s="53" t="n">
        <x:v>44348</x:v>
      </x:c>
      <x:c r="AH1373" s="50" t="str">
        <x:v>S100XBJI</x:v>
      </x:c>
      <x:c r="AI1373" s="50" t="str">
        <x:v>NetSalesSummaryOfBusinessResults</x:v>
      </x:c>
      <x:c r="AJ1373" s="50" t="str">
        <x:v>OperatingIncome</x:v>
      </x:c>
      <x:c r="AK1373" s="53" t="n">
        <x:v>45930</x:v>
      </x:c>
      <x:c r="AL1373" s="50" t="str">
        <x:v>365/365/365/366/365</x:v>
      </x:c>
      <x:c r="AM1373" s="51" t="n">
        <x:v>14962174</x:v>
      </x:c>
      <x:c r="AN1373" s="51" t="n">
        <x:v>118</x:v>
      </x:c>
      <x:c r="AO1373" s="51" t="n">
        <x:f>IFERROR(AM1373*AN1373,"")</x:f>
        <x:v>1765536532</x:v>
      </x:c>
      <x:c r="AP1373" s="56" t="n">
        <x:f>IFERROR(AO1373/(K1373*1000000),"")</x:f>
        <x:v>1.083032312402503</x:v>
      </x:c>
      <x:c r="AQ1373" s="57" t="n">
        <x:v>6850650</x:v>
      </x:c>
      <x:c r="AR1373" s="52" t="n">
        <x:v>0.5822570151701818</x:v>
      </x:c>
      <x:c r="AS1373" s="52" t="n">
        <x:v>-0.9240162822252376</x:v>
      </x:c>
      <x:c r="AT1373" s="55" t="b">
        <x:v>0</x:v>
      </x:c>
      <x:c r="AU1373" s="50" t="str">
        <x:v>low_liquidity</x:v>
      </x:c>
      <x:c r="AV1373" s="58" t="n">
        <x:v>-0.3272119137978521</x:v>
      </x:c>
      <x:c r="AW1373" s="50" t="n">
        <x:v>3319</x:v>
      </x:c>
      <x:c r="AX1373" s="50" t="str">
        <x:v>Future Moat</x:v>
      </x:c>
      <x:c r="AY1373" s="50" t="str">
        <x:v>既存適格性フィルター不通過: low_liquidity / 60日平均売買代金2,000万円未満 / ローカル5年最大下落率-60%以下</x:v>
      </x:c>
      <x:c r="AZ1373" s="59" t="str">
        <x:v>2025-12-19 10:59</x:v>
      </x:c>
      <x:c r="BA1373" s="53" t="n">
        <x:v>44105</x:v>
      </x:c>
      <x:c r="BB1373" s="50" t="str">
        <x:v>武田 和也</x:v>
      </x:c>
      <x:c r="BC1373" s="50"/>
      <x:c r="BD1373" s="50"/>
    </x:row>
    <x:row r="1374">
      <x:c r="A1374" s="50" t="n">
        <x:v>1373</x:v>
      </x:c>
      <x:c r="B1374" s="50" t="str">
        <x:v>2763</x:v>
      </x:c>
      <x:c r="C1374" s="50" t="str">
        <x:v>2763.T</x:v>
      </x:c>
      <x:c r="D1374" s="50" t="str">
        <x:v>FTGroup CO.,LTD.</x:v>
      </x:c>
      <x:c r="E1374" s="50" t="str">
        <x:v>Standard Market(Domestic)</x:v>
      </x:c>
      <x:c r="F1374" s="50" t="str">
        <x:v>Wholesale Trade</x:v>
      </x:c>
      <x:c r="G1374" s="51" t="n">
        <x:v>41329</x:v>
      </x:c>
      <x:c r="H1374" s="51" t="n">
        <x:v>45241</x:v>
      </x:c>
      <x:c r="I1374" s="51" t="n">
        <x:v>40698</x:v>
      </x:c>
      <x:c r="J1374" s="51" t="n">
        <x:v>36480</x:v>
      </x:c>
      <x:c r="K1374" s="51" t="n">
        <x:v>34625</x:v>
      </x:c>
      <x:c r="L1374" s="52" t="n">
        <x:f>IFERROR(H1374/G1374-1,"")</x:f>
        <x:v>0.09465508480727824</x:v>
      </x:c>
      <x:c r="M1374" s="52" t="n">
        <x:f>IFERROR(I1374/H1374-1,"")</x:f>
        <x:v>-0.10041776264892466</x:v>
      </x:c>
      <x:c r="N1374" s="52" t="n">
        <x:f>IFERROR(J1374/I1374-1,"")</x:f>
        <x:v>-0.10364145658263302</x:v>
      </x:c>
      <x:c r="O1374" s="52" t="n">
        <x:f>IFERROR(K1374/J1374-1,"")</x:f>
        <x:v>-0.05084978070175439</x:v>
      </x:c>
      <x:c r="P1374" s="52" t="n">
        <x:f>IFERROR((K1374/G1374)^(1/4)-1,"")</x:f>
        <x:v>-0.04328249295493025</x:v>
      </x:c>
      <x:c r="Q1374" s="51" t="n">
        <x:v>9282</x:v>
      </x:c>
      <x:c r="R1374" s="52" t="n">
        <x:f>IFERROR(Q1374/K1374,"")</x:f>
        <x:v>0.268072202166065</x:v>
      </x:c>
      <x:c r="S1374" s="53" t="n">
        <x:v>38322</x:v>
      </x:c>
      <x:c r="T1374" s="50" t="str">
        <x:v>EDINET_company_history</x:v>
      </x:c>
      <x:c r="U1374" s="50" t="str">
        <x:v>株式会社光通信代表取締役 重田 康光</x:v>
      </x:c>
      <x:c r="V1374" s="54" t="n">
        <x:v>0.5956</x:v>
      </x:c>
      <x:c r="W1374" s="50" t="str">
        <x:v>小 林 亮 二</x:v>
      </x:c>
      <x:c r="X1374" s="50" t="b">
        <x:f>AND(COUNT(L1374:O1374)=4,L1374&gt;='設定'!$B$6,M1374&gt;='設定'!$B$6,N1374&gt;='設定'!$B$6,O1374&gt;='設定'!$B$6)</x:f>
        <x:v>0</x:v>
      </x:c>
      <x:c r="Y1374" s="50" t="b">
        <x:f>AND(COUNT(G1374:K1374)=5,P1374&gt;='設定'!$B$7)</x:f>
        <x:v>0</x:v>
      </x:c>
      <x:c r="Z1374" s="50" t="b">
        <x:f>AND(ISNUMBER(R1374),R1374&gt;='設定'!$B$8)</x:f>
        <x:v>1</x:v>
      </x:c>
      <x:c r="AA1374" s="50" t="b">
        <x:f>AND(ISNUMBER(S1374),S1374&gt;=DATE(YEAR('設定'!$B$10)-'設定'!$B$9,MONTH('設定'!$B$10),DAY('設定'!$B$10)))</x:f>
        <x:v>0</x:v>
      </x:c>
      <x:c r="AB1374" s="55" t="b">
        <x:v>0</x:v>
      </x:c>
      <x:c r="AC1374" s="55" t="b">
        <x:v>0</x:v>
      </x:c>
      <x:c r="AD1374" s="50" t="n">
        <x:f>IF(X1374,1,0)+IF(Z1374,1,0)+IF(AA1374,1,0)+IF(AB1374,1,0)</x:f>
        <x:v>1</x:v>
      </x:c>
      <x:c r="AE1374" s="50" t="n">
        <x:f>IF(Y1374,1,0)+IF(Z1374,1,0)+IF(AA1374,1,0)+IF(AB1374,1,0)</x:f>
        <x:v>1</x:v>
      </x:c>
      <x:c r="AF1374" s="50" t="n">
        <x:f>IF(Y1374,1,0)+IF(Z1374,1,0)+IF(AA1374,1,0)+IF(AC1374,1,0)</x:f>
        <x:v>1</x:v>
      </x:c>
      <x:c r="AG1374" s="53" t="n">
        <x:v>44348</x:v>
      </x:c>
      <x:c r="AH1374" s="50" t="str">
        <x:v>S100W61L</x:v>
      </x:c>
      <x:c r="AI1374" s="50" t="str">
        <x:v>RevenueIFRSSummaryOfBusinessResults</x:v>
      </x:c>
      <x:c r="AJ1374" s="50" t="str">
        <x:v>OperatingProfitLossIFRS</x:v>
      </x:c>
      <x:c r="AK1374" s="53" t="n">
        <x:v>45747</x:v>
      </x:c>
      <x:c r="AL1374" s="50" t="str">
        <x:v>365/365/365/366/365</x:v>
      </x:c>
      <x:c r="AM1374" s="51" t="n">
        <x:v>29729268</x:v>
      </x:c>
      <x:c r="AN1374" s="51" t="n">
        <x:v>1031</x:v>
      </x:c>
      <x:c r="AO1374" s="51" t="n">
        <x:f>IFERROR(AM1374*AN1374,"")</x:f>
        <x:v>30650875308</x:v>
      </x:c>
      <x:c r="AP1374" s="56" t="n">
        <x:f>IFERROR(AO1374/(K1374*1000000),"")</x:f>
        <x:v>0.8852238356101083</x:v>
      </x:c>
      <x:c r="AQ1374" s="57" t="n">
        <x:v>71096026.66666667</x:v>
      </x:c>
      <x:c r="AR1374" s="52" t="n">
        <x:v>0.225718500233794</x:v>
      </x:c>
      <x:c r="AS1374" s="52" t="n">
        <x:v>-0.3424706358990186</x:v>
      </x:c>
      <x:c r="AT1374" s="55" t="b">
        <x:v>0</x:v>
      </x:c>
      <x:c r="AU1374" s="50" t="str">
        <x:v>missing_financial_data</x:v>
      </x:c>
      <x:c r="AV1374" s="58" t="n">
        <x:v>0.1027886922325265</x:v>
      </x:c>
      <x:c r="AW1374" s="50" t="n">
        <x:v>1215</x:v>
      </x:c>
      <x:c r="AX1374" s="50" t="str">
        <x:v>Core Moat</x:v>
      </x:c>
      <x:c r="AY1374" s="50" t="str">
        <x:v>既存適格性フィルター不通過: missing_financial_data</x:v>
      </x:c>
      <x:c r="AZ1374" s="59" t="str">
        <x:v>2025-06-27 09:26</x:v>
      </x:c>
      <x:c r="BA1374" s="53" t="n">
        <x:v>38322</x:v>
      </x:c>
      <x:c r="BB1374" s="50"/>
      <x:c r="BC1374" s="50"/>
      <x:c r="BD1374" s="50"/>
    </x:row>
    <x:row r="1375">
      <x:c r="A1375" s="50" t="n">
        <x:v>1374</x:v>
      </x:c>
      <x:c r="B1375" s="50" t="str">
        <x:v>5255</x:v>
      </x:c>
      <x:c r="C1375" s="50" t="str">
        <x:v>5255.T</x:v>
      </x:c>
      <x:c r="D1375" s="50" t="str">
        <x:v>Monstarlab Inc.</x:v>
      </x:c>
      <x:c r="E1375" s="50" t="str">
        <x:v>Growth Market(Domestic)</x:v>
      </x:c>
      <x:c r="F1375" s="50" t="str">
        <x:v>Information &amp; Communication</x:v>
      </x:c>
      <x:c r="G1375" s="51" t="n">
        <x:v>9346.424</x:v>
      </x:c>
      <x:c r="H1375" s="51" t="n">
        <x:v>14270.932</x:v>
      </x:c>
      <x:c r="I1375" s="51" t="n">
        <x:v>13346.962</x:v>
      </x:c>
      <x:c r="J1375" s="51" t="n">
        <x:v>10003.292</x:v>
      </x:c>
      <x:c r="K1375" s="51" t="n">
        <x:v>7795.27</x:v>
      </x:c>
      <x:c r="L1375" s="52" t="n">
        <x:f>IFERROR(H1375/G1375-1,"")</x:f>
        <x:v>0.5268868606859691</x:v>
      </x:c>
      <x:c r="M1375" s="52" t="n">
        <x:f>IFERROR(I1375/H1375-1,"")</x:f>
        <x:v>-0.06474489542799311</x:v>
      </x:c>
      <x:c r="N1375" s="52" t="n">
        <x:f>IFERROR(J1375/I1375-1,"")</x:f>
        <x:v>-0.25051918181830446</x:v>
      </x:c>
      <x:c r="O1375" s="52" t="n">
        <x:f>IFERROR(K1375/J1375-1,"")</x:f>
        <x:v>-0.22072953583680244</x:v>
      </x:c>
      <x:c r="P1375" s="52" t="n">
        <x:f>IFERROR((K1375/G1375)^(1/4)-1,"")</x:f>
        <x:v>-0.04435537641131193</x:v>
      </x:c>
      <x:c r="Q1375" s="51" t="n">
        <x:v>-187.539</x:v>
      </x:c>
      <x:c r="R1375" s="52" t="n">
        <x:f>IFERROR(Q1375/K1375,"")</x:f>
        <x:v>-0.024058050587086783</x:v>
      </x:c>
      <x:c r="S1375" s="53" t="n">
        <x:v>45013</x:v>
      </x:c>
      <x:c r="T1375" s="50" t="str">
        <x:v>local_price_first_trade</x:v>
      </x:c>
      <x:c r="U1375" s="50" t="str">
        <x:v>株式会社山陰合同銀行</x:v>
      </x:c>
      <x:c r="V1375" s="54" t="n">
        <x:v>0.3379</x:v>
      </x:c>
      <x:c r="W1375" s="50" t="str">
        <x:v>鮄川 宏樹</x:v>
      </x:c>
      <x:c r="X1375" s="50" t="b">
        <x:f>AND(COUNT(L1375:O1375)=4,L1375&gt;='設定'!$B$6,M1375&gt;='設定'!$B$6,N1375&gt;='設定'!$B$6,O1375&gt;='設定'!$B$6)</x:f>
        <x:v>0</x:v>
      </x:c>
      <x:c r="Y1375" s="50" t="b">
        <x:f>AND(COUNT(G1375:K1375)=5,P1375&gt;='設定'!$B$7)</x:f>
        <x:v>0</x:v>
      </x:c>
      <x:c r="Z1375" s="50" t="b">
        <x:f>AND(ISNUMBER(R1375),R1375&gt;='設定'!$B$8)</x:f>
        <x:v>0</x:v>
      </x:c>
      <x:c r="AA1375" s="50" t="b">
        <x:f>AND(ISNUMBER(S1375),S1375&gt;=DATE(YEAR('設定'!$B$10)-'設定'!$B$9,MONTH('設定'!$B$10),DAY('設定'!$B$10)))</x:f>
        <x:v>1</x:v>
      </x:c>
      <x:c r="AB1375" s="55" t="b">
        <x:v>0</x:v>
      </x:c>
      <x:c r="AC1375" s="55" t="b">
        <x:v>0</x:v>
      </x:c>
      <x:c r="AD1375" s="50" t="n">
        <x:f>IF(X1375,1,0)+IF(Z1375,1,0)+IF(AA1375,1,0)+IF(AB1375,1,0)</x:f>
        <x:v>1</x:v>
      </x:c>
      <x:c r="AE1375" s="50" t="n">
        <x:f>IF(Y1375,1,0)+IF(Z1375,1,0)+IF(AA1375,1,0)+IF(AB1375,1,0)</x:f>
        <x:v>1</x:v>
      </x:c>
      <x:c r="AF1375" s="50" t="n">
        <x:f>IF(Y1375,1,0)+IF(Z1375,1,0)+IF(AA1375,1,0)+IF(AC1375,1,0)</x:f>
        <x:v>1</x:v>
      </x:c>
      <x:c r="AG1375" s="53" t="n">
        <x:v>45013</x:v>
      </x:c>
      <x:c r="AH1375" s="50" t="str">
        <x:v>S100XVZN</x:v>
      </x:c>
      <x:c r="AI1375" s="50" t="str">
        <x:v>RevenueIFRSSummaryOfBusinessResults</x:v>
      </x:c>
      <x:c r="AJ1375" s="50" t="str">
        <x:v>OperatingProfitLossIFRSKeyFinancialData</x:v>
      </x:c>
      <x:c r="AK1375" s="53" t="n">
        <x:v>46022</x:v>
      </x:c>
      <x:c r="AL1375" s="50" t="str">
        <x:v>365/365/365/366/365</x:v>
      </x:c>
      <x:c r="AM1375" s="51" t="n">
        <x:v>97657422</x:v>
      </x:c>
      <x:c r="AN1375" s="51" t="n">
        <x:v>96</x:v>
      </x:c>
      <x:c r="AO1375" s="51" t="n">
        <x:f>IFERROR(AM1375*AN1375,"")</x:f>
        <x:v>9375112512</x:v>
      </x:c>
      <x:c r="AP1375" s="56" t="n">
        <x:f>IFERROR(AO1375/(K1375*1000000),"")</x:f>
        <x:v>1.202666811027713</x:v>
      </x:c>
      <x:c r="AQ1375" s="57" t="n">
        <x:v>88057725</x:v>
      </x:c>
      <x:c r="AR1375" s="52" t="n">
        <x:v>0.896878697291714</x:v>
      </x:c>
      <x:c r="AS1375" s="52" t="n">
        <x:v>-0.948509485094851</x:v>
      </x:c>
      <x:c r="AT1375" s="55" t="b">
        <x:v>0</x:v>
      </x:c>
      <x:c r="AU1375" s="50" t="str">
        <x:v>missing_financial_data</x:v>
      </x:c>
      <x:c r="AV1375" s="58" t="n">
        <x:v>-0.5439021867287037</x:v>
      </x:c>
      <x:c r="AW1375" s="50" t="n">
        <x:v>3521</x:v>
      </x:c>
      <x:c r="AX1375" s="50" t="str">
        <x:v>Future Moat</x:v>
      </x:c>
      <x:c r="AY1375" s="50" t="str">
        <x:v>既存適格性フィルター不通過: missing_financial_data / 年率ボラティリティ60%以上 / ローカル5年最大下落率-60%以下</x:v>
      </x:c>
      <x:c r="AZ1375" s="59" t="str">
        <x:v>2026-03-31 16:00</x:v>
      </x:c>
      <x:c r="BA1375" s="53" t="n">
        <x:v>44986</x:v>
      </x:c>
      <x:c r="BB1375" s="50"/>
      <x:c r="BC1375" s="50"/>
      <x:c r="BD1375" s="50"/>
    </x:row>
    <x:row r="1376">
      <x:c r="A1376" s="50" t="n">
        <x:v>1375</x:v>
      </x:c>
      <x:c r="B1376" s="50" t="str">
        <x:v>3591</x:v>
      </x:c>
      <x:c r="C1376" s="50" t="str">
        <x:v>3591.T</x:v>
      </x:c>
      <x:c r="D1376" s="50" t="str">
        <x:v>WACOAL HOLDINGS CORP.</x:v>
      </x:c>
      <x:c r="E1376" s="50" t="str">
        <x:v>Prime Market (Domestic)</x:v>
      </x:c>
      <x:c r="F1376" s="50" t="str">
        <x:v>Textiles and Apparels</x:v>
      </x:c>
      <x:c r="G1376" s="51" t="n">
        <x:v>16429</x:v>
      </x:c>
      <x:c r="H1376" s="51" t="n">
        <x:v>6196</x:v>
      </x:c>
      <x:c r="I1376" s="51" t="n">
        <x:v>6772</x:v>
      </x:c>
      <x:c r="J1376" s="51" t="n">
        <x:v>7276</x:v>
      </x:c>
      <x:c r="K1376" s="51" t="n">
        <x:v>13693</x:v>
      </x:c>
      <x:c r="L1376" s="52" t="n">
        <x:f>IFERROR(H1376/G1376-1,"")</x:f>
        <x:v>-0.6228620122953314</x:v>
      </x:c>
      <x:c r="M1376" s="52" t="n">
        <x:f>IFERROR(I1376/H1376-1,"")</x:f>
        <x:v>0.09296320206584885</x:v>
      </x:c>
      <x:c r="N1376" s="52" t="n">
        <x:f>IFERROR(J1376/I1376-1,"")</x:f>
        <x:v>0.07442409923213233</x:v>
      </x:c>
      <x:c r="O1376" s="52" t="n">
        <x:f>IFERROR(K1376/J1376-1,"")</x:f>
        <x:v>0.881940626717977</x:v>
      </x:c>
      <x:c r="P1376" s="52" t="n">
        <x:f>IFERROR((K1376/G1376)^(1/4)-1,"")</x:f>
        <x:v>-0.0445194087231362</x:v>
      </x:c>
      <x:c r="Q1376" s="51" t="n">
        <x:v>9174</x:v>
      </x:c>
      <x:c r="R1376" s="52" t="n">
        <x:f>IFERROR(Q1376/K1376,"")</x:f>
        <x:v>0.6699773606952457</x:v>
      </x:c>
      <x:c r="S1376" s="53" t="n">
        <x:v>23621</x:v>
      </x:c>
      <x:c r="T1376" s="50" t="str">
        <x:v>EDINET_company_history</x:v>
      </x:c>
      <x:c r="U1376" s="50" t="str">
        <x:v>日本マスタートラスト信託銀行 株式会社（信託口）</x:v>
      </x:c>
      <x:c r="V1376" s="54" t="n">
        <x:v>0.1083</x:v>
      </x:c>
      <x:c r="W1376" s="50" t="str">
        <x:v>矢島昌明 / 宮城 晃</x:v>
      </x:c>
      <x:c r="X1376" s="50" t="b">
        <x:f>AND(COUNT(L1376:O1376)=4,L1376&gt;='設定'!$B$6,M1376&gt;='設定'!$B$6,N1376&gt;='設定'!$B$6,O1376&gt;='設定'!$B$6)</x:f>
        <x:v>0</x:v>
      </x:c>
      <x:c r="Y1376" s="50" t="b">
        <x:f>AND(COUNT(G1376:K1376)=5,P1376&gt;='設定'!$B$7)</x:f>
        <x:v>0</x:v>
      </x:c>
      <x:c r="Z1376" s="50" t="b">
        <x:f>AND(ISNUMBER(R1376),R1376&gt;='設定'!$B$8)</x:f>
        <x:v>1</x:v>
      </x:c>
      <x:c r="AA1376" s="50" t="b">
        <x:f>AND(ISNUMBER(S1376),S1376&gt;=DATE(YEAR('設定'!$B$10)-'設定'!$B$9,MONTH('設定'!$B$10),DAY('設定'!$B$10)))</x:f>
        <x:v>0</x:v>
      </x:c>
      <x:c r="AB1376" s="55" t="b">
        <x:v>0</x:v>
      </x:c>
      <x:c r="AC1376" s="55" t="b">
        <x:v>0</x:v>
      </x:c>
      <x:c r="AD1376" s="50" t="n">
        <x:f>IF(X1376,1,0)+IF(Z1376,1,0)+IF(AA1376,1,0)+IF(AB1376,1,0)</x:f>
        <x:v>1</x:v>
      </x:c>
      <x:c r="AE1376" s="50" t="n">
        <x:f>IF(Y1376,1,0)+IF(Z1376,1,0)+IF(AA1376,1,0)+IF(AB1376,1,0)</x:f>
        <x:v>1</x:v>
      </x:c>
      <x:c r="AF1376" s="50" t="n">
        <x:f>IF(Y1376,1,0)+IF(Z1376,1,0)+IF(AA1376,1,0)+IF(AC1376,1,0)</x:f>
        <x:v>1</x:v>
      </x:c>
      <x:c r="AG1376" s="53" t="n">
        <x:v>44348</x:v>
      </x:c>
      <x:c r="AH1376" s="50" t="str">
        <x:v>S100W40Z</x:v>
      </x:c>
      <x:c r="AI1376" s="50" t="str">
        <x:v>OperatingRevenue1SummaryOfBusinessResults</x:v>
      </x:c>
      <x:c r="AJ1376" s="50" t="str">
        <x:v>OperatingIncome</x:v>
      </x:c>
      <x:c r="AK1376" s="53" t="n">
        <x:v>45747</x:v>
      </x:c>
      <x:c r="AL1376" s="50" t="str">
        <x:v>365/365/365/366/365</x:v>
      </x:c>
      <x:c r="AM1376" s="51" t="n">
        <x:v>51659100</x:v>
      </x:c>
      <x:c r="AN1376" s="51" t="n">
        <x:v>4642</x:v>
      </x:c>
      <x:c r="AO1376" s="51" t="n">
        <x:f>IFERROR(AM1376*AN1376,"")</x:f>
        <x:v>239801542200</x:v>
      </x:c>
      <x:c r="AP1376" s="56" t="n">
        <x:f>IFERROR(AO1376/(K1376*1000000),"")</x:f>
        <x:v>17.512710304535165</x:v>
      </x:c>
      <x:c r="AQ1376" s="57" t="n">
        <x:v>723813515</x:v>
      </x:c>
      <x:c r="AR1376" s="52" t="n">
        <x:v>0.249743250203301</x:v>
      </x:c>
      <x:c r="AS1376" s="52" t="n">
        <x:v>-0.3325223450286476</x:v>
      </x:c>
      <x:c r="AT1376" s="55" t="b">
        <x:v>0</x:v>
      </x:c>
      <x:c r="AU1376" s="50" t="str">
        <x:v>missing_financial_data</x:v>
      </x:c>
      <x:c r="AV1376" s="58" t="n">
        <x:v>0.2809299921672633</x:v>
      </x:c>
      <x:c r="AW1376" s="50" t="n">
        <x:v>467</x:v>
      </x:c>
      <x:c r="AX1376" s="50" t="str">
        <x:v>Core Moat</x:v>
      </x:c>
      <x:c r="AY1376" s="50" t="str">
        <x:v>既存適格性フィルター不通過: missing_financial_data / 概算PSR15倍以上</x:v>
      </x:c>
      <x:c r="AZ1376" s="59" t="str">
        <x:v>2025-06-25 11:31</x:v>
      </x:c>
      <x:c r="BA1376" s="53" t="n">
        <x:v>23621</x:v>
      </x:c>
      <x:c r="BB1376" s="50"/>
      <x:c r="BC1376" s="50"/>
      <x:c r="BD1376" s="50" t="str">
        <x:v>TOPIX Mid400</x:v>
      </x:c>
    </x:row>
    <x:row r="1377">
      <x:c r="A1377" s="50" t="n">
        <x:v>1376</x:v>
      </x:c>
      <x:c r="B1377" s="50" t="str">
        <x:v>6180</x:v>
      </x:c>
      <x:c r="C1377" s="50" t="str">
        <x:v>6180.T</x:v>
      </x:c>
      <x:c r="D1377" s="50" t="str">
        <x:v>GMO Media,Inc.</x:v>
      </x:c>
      <x:c r="E1377" s="50" t="str">
        <x:v>Growth Market(Domestic)</x:v>
      </x:c>
      <x:c r="F1377" s="50" t="str">
        <x:v>Services</x:v>
      </x:c>
      <x:c r="G1377" s="51" t="n">
        <x:v>8575.689</x:v>
      </x:c>
      <x:c r="H1377" s="51" t="n">
        <x:v>5587.76</x:v>
      </x:c>
      <x:c r="I1377" s="51" t="n">
        <x:v>6266.087</x:v>
      </x:c>
      <x:c r="J1377" s="51" t="n">
        <x:v>6606.247</x:v>
      </x:c>
      <x:c r="K1377" s="51" t="n">
        <x:v>7115.026</x:v>
      </x:c>
      <x:c r="L1377" s="52" t="n">
        <x:f>IFERROR(H1377/G1377-1,"")</x:f>
        <x:v>-0.3484185352337288</x:v>
      </x:c>
      <x:c r="M1377" s="52" t="n">
        <x:f>IFERROR(I1377/H1377-1,"")</x:f>
        <x:v>0.12139515655647348</x:v>
      </x:c>
      <x:c r="N1377" s="52" t="n">
        <x:f>IFERROR(J1377/I1377-1,"")</x:f>
        <x:v>0.05428587250703676</x:v>
      </x:c>
      <x:c r="O1377" s="52" t="n">
        <x:f>IFERROR(K1377/J1377-1,"")</x:f>
        <x:v>0.07701483156775701</x:v>
      </x:c>
      <x:c r="P1377" s="52" t="n">
        <x:f>IFERROR((K1377/G1377)^(1/4)-1,"")</x:f>
        <x:v>-0.04560783108183353</x:v>
      </x:c>
      <x:c r="Q1377" s="51" t="n">
        <x:v>901.386</x:v>
      </x:c>
      <x:c r="R1377" s="52" t="n">
        <x:f>IFERROR(Q1377/K1377,"")</x:f>
        <x:v>0.12668766073377666</x:v>
      </x:c>
      <x:c r="S1377" s="53" t="n">
        <x:v>42278</x:v>
      </x:c>
      <x:c r="T1377" s="50" t="str">
        <x:v>EDINET_company_history</x:v>
      </x:c>
      <x:c r="U1377" s="50" t="str">
        <x:v>GMOインターネットグループ株式会社</x:v>
      </x:c>
      <x:c r="V1377" s="54" t="n">
        <x:v>0.6287</x:v>
      </x:c>
      <x:c r="W1377" s="50" t="str">
        <x:v>森 輝幸</x:v>
      </x:c>
      <x:c r="X1377" s="50" t="b">
        <x:f>AND(COUNT(L1377:O1377)=4,L1377&gt;='設定'!$B$6,M1377&gt;='設定'!$B$6,N1377&gt;='設定'!$B$6,O1377&gt;='設定'!$B$6)</x:f>
        <x:v>0</x:v>
      </x:c>
      <x:c r="Y1377" s="50" t="b">
        <x:f>AND(COUNT(G1377:K1377)=5,P1377&gt;='設定'!$B$7)</x:f>
        <x:v>0</x:v>
      </x:c>
      <x:c r="Z1377" s="50" t="b">
        <x:f>AND(ISNUMBER(R1377),R1377&gt;='設定'!$B$8)</x:f>
        <x:v>1</x:v>
      </x:c>
      <x:c r="AA1377" s="50" t="b">
        <x:f>AND(ISNUMBER(S1377),S1377&gt;=DATE(YEAR('設定'!$B$10)-'設定'!$B$9,MONTH('設定'!$B$10),DAY('設定'!$B$10)))</x:f>
        <x:v>0</x:v>
      </x:c>
      <x:c r="AB1377" s="55" t="b">
        <x:v>0</x:v>
      </x:c>
      <x:c r="AC1377" s="55" t="b">
        <x:v>0</x:v>
      </x:c>
      <x:c r="AD1377" s="50" t="n">
        <x:f>IF(X1377,1,0)+IF(Z1377,1,0)+IF(AA1377,1,0)+IF(AB1377,1,0)</x:f>
        <x:v>1</x:v>
      </x:c>
      <x:c r="AE1377" s="50" t="n">
        <x:f>IF(Y1377,1,0)+IF(Z1377,1,0)+IF(AA1377,1,0)+IF(AB1377,1,0)</x:f>
        <x:v>1</x:v>
      </x:c>
      <x:c r="AF1377" s="50" t="n">
        <x:f>IF(Y1377,1,0)+IF(Z1377,1,0)+IF(AA1377,1,0)+IF(AC1377,1,0)</x:f>
        <x:v>1</x:v>
      </x:c>
      <x:c r="AG1377" s="53" t="n">
        <x:v>44348</x:v>
      </x:c>
      <x:c r="AH1377" s="50" t="str">
        <x:v>S100XR40</x:v>
      </x:c>
      <x:c r="AI1377" s="50" t="str">
        <x:v>NetSalesSummaryOfBusinessResults</x:v>
      </x:c>
      <x:c r="AJ1377" s="50" t="str">
        <x:v>OperatingIncome</x:v>
      </x:c>
      <x:c r="AK1377" s="53" t="n">
        <x:v>46022</x:v>
      </x:c>
      <x:c r="AL1377" s="50" t="str">
        <x:v>365/365/365/366/365</x:v>
      </x:c>
      <x:c r="AM1377" s="51" t="n">
        <x:v>1807239</x:v>
      </x:c>
      <x:c r="AN1377" s="51" t="n">
        <x:v>3560</x:v>
      </x:c>
      <x:c r="AO1377" s="51" t="n">
        <x:f>IFERROR(AM1377*AN1377,"")</x:f>
        <x:v>6433770840</x:v>
      </x:c>
      <x:c r="AP1377" s="56" t="n">
        <x:f>IFERROR(AO1377/(K1377*1000000),"")</x:f>
        <x:v>0.9042512058283413</x:v>
      </x:c>
      <x:c r="AQ1377" s="57" t="n">
        <x:v>11024650</x:v>
      </x:c>
      <x:c r="AR1377" s="52" t="n">
        <x:v>0.3854873767514006</x:v>
      </x:c>
      <x:c r="AS1377" s="52" t="n">
        <x:v>-0.405478868277205</x:v>
      </x:c>
      <x:c r="AT1377" s="55" t="b">
        <x:v>0</x:v>
      </x:c>
      <x:c r="AU1377" s="50" t="str">
        <x:v>low_liquidity</x:v>
      </x:c>
      <x:c r="AV1377" s="58" t="n">
        <x:v>0.0369442469062761</x:v>
      </x:c>
      <x:c r="AW1377" s="50" t="n">
        <x:v>1598</x:v>
      </x:c>
      <x:c r="AX1377" s="50" t="str">
        <x:v>Discovery</x:v>
      </x:c>
      <x:c r="AY1377" s="50" t="str">
        <x:v>既存適格性フィルター不通過: low_liquidity / 60日平均売買代金2,000万円未満</x:v>
      </x:c>
      <x:c r="AZ1377" s="59" t="str">
        <x:v>2026-03-16 14:20</x:v>
      </x:c>
      <x:c r="BA1377" s="53" t="n">
        <x:v>42278</x:v>
      </x:c>
      <x:c r="BB1377" s="50"/>
      <x:c r="BC1377" s="50"/>
      <x:c r="BD1377" s="50"/>
    </x:row>
    <x:row r="1378">
      <x:c r="A1378" s="50" t="n">
        <x:v>1377</x:v>
      </x:c>
      <x:c r="B1378" s="50" t="str">
        <x:v>8841</x:v>
      </x:c>
      <x:c r="C1378" s="50" t="str">
        <x:v>8841.T</x:v>
      </x:c>
      <x:c r="D1378" s="50" t="str">
        <x:v>TOC Co.,Ltd.</x:v>
      </x:c>
      <x:c r="E1378" s="50" t="str">
        <x:v>Standard Market(Domestic)</x:v>
      </x:c>
      <x:c r="F1378" s="50" t="str">
        <x:v>Real Estate</x:v>
      </x:c>
      <x:c r="G1378" s="51" t="n">
        <x:v>16087</x:v>
      </x:c>
      <x:c r="H1378" s="51" t="n">
        <x:v>16337</x:v>
      </x:c>
      <x:c r="I1378" s="51" t="n">
        <x:v>15686</x:v>
      </x:c>
      <x:c r="J1378" s="51" t="n">
        <x:v>13715</x:v>
      </x:c>
      <x:c r="K1378" s="51" t="n">
        <x:v>13152</x:v>
      </x:c>
      <x:c r="L1378" s="52" t="n">
        <x:f>IFERROR(H1378/G1378-1,"")</x:f>
        <x:v>0.015540498539193148</x:v>
      </x:c>
      <x:c r="M1378" s="52" t="n">
        <x:f>IFERROR(I1378/H1378-1,"")</x:f>
        <x:v>-0.03984819734345346</x:v>
      </x:c>
      <x:c r="N1378" s="52" t="n">
        <x:f>IFERROR(J1378/I1378-1,"")</x:f>
        <x:v>-0.12565344893535635</x:v>
      </x:c>
      <x:c r="O1378" s="52" t="n">
        <x:f>IFERROR(K1378/J1378-1,"")</x:f>
        <x:v>-0.04104994531534811</x:v>
      </x:c>
      <x:c r="P1378" s="52" t="n">
        <x:f>IFERROR((K1378/G1378)^(1/4)-1,"")</x:f>
        <x:v>-0.049112398786849365</x:v>
      </x:c>
      <x:c r="Q1378" s="51" t="n">
        <x:v>1418</x:v>
      </x:c>
      <x:c r="R1378" s="52" t="n">
        <x:f>IFERROR(Q1378/K1378,"")</x:f>
        <x:v>0.10781630170316302</x:v>
      </x:c>
      <x:c r="S1378" s="53" t="n">
        <x:v>44348</x:v>
      </x:c>
      <x:c r="T1378" s="50" t="str">
        <x:v>not_identified_before_local_window</x:v>
      </x:c>
      <x:c r="U1378" s="50" t="str">
        <x:v>株式会社ニュー・オータニ</x:v>
      </x:c>
      <x:c r="V1378" s="54" t="n">
        <x:v>0.2409</x:v>
      </x:c>
      <x:c r="W1378" s="50" t="str">
        <x:v>大 谷 卓 男</x:v>
      </x:c>
      <x:c r="X1378" s="50" t="b">
        <x:f>AND(COUNT(L1378:O1378)=4,L1378&gt;='設定'!$B$6,M1378&gt;='設定'!$B$6,N1378&gt;='設定'!$B$6,O1378&gt;='設定'!$B$6)</x:f>
        <x:v>0</x:v>
      </x:c>
      <x:c r="Y1378" s="50" t="b">
        <x:f>AND(COUNT(G1378:K1378)=5,P1378&gt;='設定'!$B$7)</x:f>
        <x:v>0</x:v>
      </x:c>
      <x:c r="Z1378" s="50" t="b">
        <x:f>AND(ISNUMBER(R1378),R1378&gt;='設定'!$B$8)</x:f>
        <x:v>1</x:v>
      </x:c>
      <x:c r="AA1378" s="50" t="b">
        <x:f>AND(ISNUMBER(S1378),S1378&gt;=DATE(YEAR('設定'!$B$10)-'設定'!$B$9,MONTH('設定'!$B$10),DAY('設定'!$B$10)))</x:f>
        <x:v>0</x:v>
      </x:c>
      <x:c r="AB1378" s="55" t="b">
        <x:v>0</x:v>
      </x:c>
      <x:c r="AC1378" s="55" t="b">
        <x:v>0</x:v>
      </x:c>
      <x:c r="AD1378" s="50" t="n">
        <x:f>IF(X1378,1,0)+IF(Z1378,1,0)+IF(AA1378,1,0)+IF(AB1378,1,0)</x:f>
        <x:v>1</x:v>
      </x:c>
      <x:c r="AE1378" s="50" t="n">
        <x:f>IF(Y1378,1,0)+IF(Z1378,1,0)+IF(AA1378,1,0)+IF(AB1378,1,0)</x:f>
        <x:v>1</x:v>
      </x:c>
      <x:c r="AF1378" s="50" t="n">
        <x:f>IF(Y1378,1,0)+IF(Z1378,1,0)+IF(AA1378,1,0)+IF(AC1378,1,0)</x:f>
        <x:v>1</x:v>
      </x:c>
      <x:c r="AG1378" s="53" t="n">
        <x:v>44348</x:v>
      </x:c>
      <x:c r="AH1378" s="50" t="str">
        <x:v>S100W5EP</x:v>
      </x:c>
      <x:c r="AI1378" s="50" t="str">
        <x:v>NetSalesSummaryOfBusinessResults</x:v>
      </x:c>
      <x:c r="AJ1378" s="50" t="str">
        <x:v>OperatingIncome</x:v>
      </x:c>
      <x:c r="AK1378" s="53" t="n">
        <x:v>45747</x:v>
      </x:c>
      <x:c r="AL1378" s="50" t="str">
        <x:v>365/365/365/366/365</x:v>
      </x:c>
      <x:c r="AM1378" s="51" t="n">
        <x:v>88199152</x:v>
      </x:c>
      <x:c r="AN1378" s="51" t="n">
        <x:v>991</x:v>
      </x:c>
      <x:c r="AO1378" s="51" t="n">
        <x:f>IFERROR(AM1378*AN1378,"")</x:f>
        <x:v>87405359632</x:v>
      </x:c>
      <x:c r="AP1378" s="56" t="n">
        <x:f>IFERROR(AO1378/(K1378*1000000),"")</x:f>
        <x:v>6.645784643552312</x:v>
      </x:c>
      <x:c r="AQ1378" s="57" t="n">
        <x:v>211615311.66666663</x:v>
      </x:c>
      <x:c r="AR1378" s="52" t="n">
        <x:v>0.2989378721399658</x:v>
      </x:c>
      <x:c r="AS1378" s="52" t="n">
        <x:v>-0.3399999793401266</x:v>
      </x:c>
      <x:c r="AT1378" s="55" t="b">
        <x:v>1</x:v>
      </x:c>
      <x:c r="AU1378" s="50"/>
      <x:c r="AV1378" s="58" t="n">
        <x:v>-0.0506567344191742</x:v>
      </x:c>
      <x:c r="AW1378" s="50" t="n">
        <x:v>2270</x:v>
      </x:c>
      <x:c r="AX1378" s="50" t="str">
        <x:v>Core Moat</x:v>
      </x:c>
      <x:c r="AY1378" s="50" t="str">
        <x:v>目立つ機械的警告なし（定性確認は別途必要）</x:v>
      </x:c>
      <x:c r="AZ1378" s="59" t="str">
        <x:v>2025-06-26 12:05</x:v>
      </x:c>
      <x:c r="BA1378" s="53"/>
      <x:c r="BB1378" s="50"/>
      <x:c r="BC1378" s="50"/>
      <x:c r="BD1378" s="50" t="str">
        <x:v>TOPIX Small 2</x:v>
      </x:c>
    </x:row>
    <x:row r="1379">
      <x:c r="A1379" s="50" t="n">
        <x:v>1378</x:v>
      </x:c>
      <x:c r="B1379" s="50" t="str">
        <x:v>7847</x:v>
      </x:c>
      <x:c r="C1379" s="50" t="str">
        <x:v>7847.T</x:v>
      </x:c>
      <x:c r="D1379" s="50" t="str">
        <x:v>GRAPHITE DESIGN INC.</x:v>
      </x:c>
      <x:c r="E1379" s="50" t="str">
        <x:v>Standard Market(Domestic)</x:v>
      </x:c>
      <x:c r="F1379" s="50" t="str">
        <x:v>Other Products</x:v>
      </x:c>
      <x:c r="G1379" s="51" t="n">
        <x:v>3332.897</x:v>
      </x:c>
      <x:c r="H1379" s="51" t="n">
        <x:v>3551.282</x:v>
      </x:c>
      <x:c r="I1379" s="51" t="n">
        <x:v>2652.847</x:v>
      </x:c>
      <x:c r="J1379" s="51" t="n">
        <x:v>3074.054</x:v>
      </x:c>
      <x:c r="K1379" s="51" t="n">
        <x:v>2711.902</x:v>
      </x:c>
      <x:c r="L1379" s="52" t="n">
        <x:f>IFERROR(H1379/G1379-1,"")</x:f>
        <x:v>0.06552407710169272</x:v>
      </x:c>
      <x:c r="M1379" s="52" t="n">
        <x:f>IFERROR(I1379/H1379-1,"")</x:f>
        <x:v>-0.2529889206207786</x:v>
      </x:c>
      <x:c r="N1379" s="52" t="n">
        <x:f>IFERROR(J1379/I1379-1,"")</x:f>
        <x:v>0.15877545896917522</x:v>
      </x:c>
      <x:c r="O1379" s="52" t="n">
        <x:f>IFERROR(K1379/J1379-1,"")</x:f>
        <x:v>-0.11780925123631536</x:v>
      </x:c>
      <x:c r="P1379" s="52" t="n">
        <x:f>IFERROR((K1379/G1379)^(1/4)-1,"")</x:f>
        <x:v>-0.05024185927039915</x:v>
      </x:c>
      <x:c r="Q1379" s="51" t="n">
        <x:v>156.533</x:v>
      </x:c>
      <x:c r="R1379" s="52" t="n">
        <x:f>IFERROR(Q1379/K1379,"")</x:f>
        <x:v>0.05772074359619189</x:v>
      </x:c>
      <x:c r="S1379" s="53" t="n">
        <x:v>38322</x:v>
      </x:c>
      <x:c r="T1379" s="50" t="str">
        <x:v>EDINET_company_history</x:v>
      </x:c>
      <x:c r="U1379" s="50" t="str">
        <x:v>山田拓郎</x:v>
      </x:c>
      <x:c r="V1379" s="54" t="n">
        <x:v>0.1456</x:v>
      </x:c>
      <x:c r="W1379" s="50" t="str">
        <x:v>山田 拓郎 / 木本 裕二</x:v>
      </x:c>
      <x:c r="X1379" s="50" t="b">
        <x:f>AND(COUNT(L1379:O1379)=4,L1379&gt;='設定'!$B$6,M1379&gt;='設定'!$B$6,N1379&gt;='設定'!$B$6,O1379&gt;='設定'!$B$6)</x:f>
        <x:v>0</x:v>
      </x:c>
      <x:c r="Y1379" s="50" t="b">
        <x:f>AND(COUNT(G1379:K1379)=5,P1379&gt;='設定'!$B$7)</x:f>
        <x:v>0</x:v>
      </x:c>
      <x:c r="Z1379" s="50" t="b">
        <x:f>AND(ISNUMBER(R1379),R1379&gt;='設定'!$B$8)</x:f>
        <x:v>0</x:v>
      </x:c>
      <x:c r="AA1379" s="50" t="b">
        <x:f>AND(ISNUMBER(S1379),S1379&gt;=DATE(YEAR('設定'!$B$10)-'設定'!$B$9,MONTH('設定'!$B$10),DAY('設定'!$B$10)))</x:f>
        <x:v>0</x:v>
      </x:c>
      <x:c r="AB1379" s="55" t="b">
        <x:v>1</x:v>
      </x:c>
      <x:c r="AC1379" s="55" t="b">
        <x:v>1</x:v>
      </x:c>
      <x:c r="AD1379" s="50" t="n">
        <x:f>IF(X1379,1,0)+IF(Z1379,1,0)+IF(AA1379,1,0)+IF(AB1379,1,0)</x:f>
        <x:v>1</x:v>
      </x:c>
      <x:c r="AE1379" s="50" t="n">
        <x:f>IF(Y1379,1,0)+IF(Z1379,1,0)+IF(AA1379,1,0)+IF(AB1379,1,0)</x:f>
        <x:v>1</x:v>
      </x:c>
      <x:c r="AF1379" s="50" t="n">
        <x:f>IF(Y1379,1,0)+IF(Z1379,1,0)+IF(AA1379,1,0)+IF(AC1379,1,0)</x:f>
        <x:v>1</x:v>
      </x:c>
      <x:c r="AG1379" s="53" t="n">
        <x:v>44348</x:v>
      </x:c>
      <x:c r="AH1379" s="50" t="str">
        <x:v>S100Y66O</x:v>
      </x:c>
      <x:c r="AI1379" s="50" t="str">
        <x:v>NetSalesSummaryOfBusinessResults</x:v>
      </x:c>
      <x:c r="AJ1379" s="50" t="str">
        <x:v>OperatingIncome</x:v>
      </x:c>
      <x:c r="AK1379" s="53" t="n">
        <x:v>46081</x:v>
      </x:c>
      <x:c r="AL1379" s="50" t="str">
        <x:v>365/365/366/365/365</x:v>
      </x:c>
      <x:c r="AM1379" s="51" t="n">
        <x:v>6485500</x:v>
      </x:c>
      <x:c r="AN1379" s="51" t="n">
        <x:v>616</x:v>
      </x:c>
      <x:c r="AO1379" s="51" t="n">
        <x:f>IFERROR(AM1379*AN1379,"")</x:f>
        <x:v>3995068000</x:v>
      </x:c>
      <x:c r="AP1379" s="56" t="n">
        <x:f>IFERROR(AO1379/(K1379*1000000),"")</x:f>
        <x:v>1.473160903306978</x:v>
      </x:c>
      <x:c r="AQ1379" s="57" t="n">
        <x:v>4136398.3333333335</x:v>
      </x:c>
      <x:c r="AR1379" s="52" t="n">
        <x:v>0.2642966640367494</x:v>
      </x:c>
      <x:c r="AS1379" s="52" t="n">
        <x:v>-0.3521064267335183</x:v>
      </x:c>
      <x:c r="AT1379" s="55" t="b">
        <x:v>0</x:v>
      </x:c>
      <x:c r="AU1379" s="50" t="str">
        <x:v>low_liquidity</x:v>
      </x:c>
      <x:c r="AV1379" s="58" t="n">
        <x:v>-0.1325299258495963</x:v>
      </x:c>
      <x:c r="AW1379" s="50" t="n">
        <x:v>2767</x:v>
      </x:c>
      <x:c r="AX1379" s="50" t="str">
        <x:v>Core Moat</x:v>
      </x:c>
      <x:c r="AY1379" s="50" t="str">
        <x:v>既存適格性フィルター不通過: low_liquidity / 60日平均売買代金2,000万円未満</x:v>
      </x:c>
      <x:c r="AZ1379" s="59" t="str">
        <x:v>2026-05-28 16:07</x:v>
      </x:c>
      <x:c r="BA1379" s="53" t="n">
        <x:v>38322</x:v>
      </x:c>
      <x:c r="BB1379" s="50" t="str">
        <x:v>山田 拓郎</x:v>
      </x:c>
      <x:c r="BC1379" s="50"/>
      <x:c r="BD1379" s="50"/>
    </x:row>
    <x:row r="1380">
      <x:c r="A1380" s="50" t="n">
        <x:v>1379</x:v>
      </x:c>
      <x:c r="B1380" s="50" t="str">
        <x:v>6993</x:v>
      </x:c>
      <x:c r="C1380" s="50" t="str">
        <x:v>6993.T</x:v>
      </x:c>
      <x:c r="D1380" s="50" t="str">
        <x:v>Daikokuya Holdings Co.,Ltd.</x:v>
      </x:c>
      <x:c r="E1380" s="50" t="str">
        <x:v>Standard Market(Domestic)</x:v>
      </x:c>
      <x:c r="F1380" s="50" t="str">
        <x:v>Retail Trade</x:v>
      </x:c>
      <x:c r="G1380" s="51" t="n">
        <x:v>12606.48</x:v>
      </x:c>
      <x:c r="H1380" s="51" t="n">
        <x:v>17195.548</x:v>
      </x:c>
      <x:c r="I1380" s="51" t="n">
        <x:v>12447.648</x:v>
      </x:c>
      <x:c r="J1380" s="51" t="n">
        <x:v>10967.199</x:v>
      </x:c>
      <x:c r="K1380" s="51" t="n">
        <x:v>10232.047</x:v>
      </x:c>
      <x:c r="L1380" s="52" t="n">
        <x:f>IFERROR(H1380/G1380-1,"")</x:f>
        <x:v>0.3640245334145613</x:v>
      </x:c>
      <x:c r="M1380" s="52" t="n">
        <x:f>IFERROR(I1380/H1380-1,"")</x:f>
        <x:v>-0.2761121657768627</x:v>
      </x:c>
      <x:c r="N1380" s="52" t="n">
        <x:f>IFERROR(J1380/I1380-1,"")</x:f>
        <x:v>-0.11893403476704989</x:v>
      </x:c>
      <x:c r="O1380" s="52" t="n">
        <x:f>IFERROR(K1380/J1380-1,"")</x:f>
        <x:v>-0.06703188298124252</x:v>
      </x:c>
      <x:c r="P1380" s="52" t="n">
        <x:f>IFERROR((K1380/G1380)^(1/4)-1,"")</x:f>
        <x:v>-0.05083400260431126</x:v>
      </x:c>
      <x:c r="Q1380" s="51" t="n">
        <x:v>-904.499</x:v>
      </x:c>
      <x:c r="R1380" s="52" t="n">
        <x:f>IFERROR(Q1380/K1380,"")</x:f>
        <x:v>-0.088398636167328</x:v>
      </x:c>
      <x:c r="S1380" s="53" t="n">
        <x:v>22555</x:v>
      </x:c>
      <x:c r="T1380" s="50" t="str">
        <x:v>EDINET_company_history</x:v>
      </x:c>
      <x:c r="U1380" s="50" t="str">
        <x:v>小川 浩平</x:v>
      </x:c>
      <x:c r="V1380" s="54" t="n">
        <x:v>0.1098</x:v>
      </x:c>
      <x:c r="W1380" s="50" t="str">
        <x:v>小川 浩平</x:v>
      </x:c>
      <x:c r="X1380" s="50" t="b">
        <x:f>AND(COUNT(L1380:O1380)=4,L1380&gt;='設定'!$B$6,M1380&gt;='設定'!$B$6,N1380&gt;='設定'!$B$6,O1380&gt;='設定'!$B$6)</x:f>
        <x:v>0</x:v>
      </x:c>
      <x:c r="Y1380" s="50" t="b">
        <x:f>AND(COUNT(G1380:K1380)=5,P1380&gt;='設定'!$B$7)</x:f>
        <x:v>0</x:v>
      </x:c>
      <x:c r="Z1380" s="50" t="b">
        <x:f>AND(ISNUMBER(R1380),R1380&gt;='設定'!$B$8)</x:f>
        <x:v>0</x:v>
      </x:c>
      <x:c r="AA1380" s="50" t="b">
        <x:f>AND(ISNUMBER(S1380),S1380&gt;=DATE(YEAR('設定'!$B$10)-'設定'!$B$9,MONTH('設定'!$B$10),DAY('設定'!$B$10)))</x:f>
        <x:v>0</x:v>
      </x:c>
      <x:c r="AB1380" s="55" t="b">
        <x:v>1</x:v>
      </x:c>
      <x:c r="AC1380" s="55" t="b">
        <x:v>1</x:v>
      </x:c>
      <x:c r="AD1380" s="50" t="n">
        <x:f>IF(X1380,1,0)+IF(Z1380,1,0)+IF(AA1380,1,0)+IF(AB1380,1,0)</x:f>
        <x:v>1</x:v>
      </x:c>
      <x:c r="AE1380" s="50" t="n">
        <x:f>IF(Y1380,1,0)+IF(Z1380,1,0)+IF(AA1380,1,0)+IF(AB1380,1,0)</x:f>
        <x:v>1</x:v>
      </x:c>
      <x:c r="AF1380" s="50" t="n">
        <x:f>IF(Y1380,1,0)+IF(Z1380,1,0)+IF(AA1380,1,0)+IF(AC1380,1,0)</x:f>
        <x:v>1</x:v>
      </x:c>
      <x:c r="AG1380" s="53" t="n">
        <x:v>44348</x:v>
      </x:c>
      <x:c r="AH1380" s="50" t="str">
        <x:v>S100W8RX</x:v>
      </x:c>
      <x:c r="AI1380" s="50" t="str">
        <x:v>NetSalesSummaryOfBusinessResults</x:v>
      </x:c>
      <x:c r="AJ1380" s="50" t="str">
        <x:v>OperatingIncome</x:v>
      </x:c>
      <x:c r="AK1380" s="53" t="n">
        <x:v>45747</x:v>
      </x:c>
      <x:c r="AL1380" s="50" t="str">
        <x:v>365/365/365/366/365</x:v>
      </x:c>
      <x:c r="AM1380" s="51" t="n">
        <x:v>168557194</x:v>
      </x:c>
      <x:c r="AN1380" s="51" t="n">
        <x:v>101</x:v>
      </x:c>
      <x:c r="AO1380" s="51" t="n">
        <x:f>IFERROR(AM1380*AN1380,"")</x:f>
        <x:v>17024276594</x:v>
      </x:c>
      <x:c r="AP1380" s="56" t="n">
        <x:f>IFERROR(AO1380/(K1380*1000000),"")</x:f>
        <x:v>1.6638192332384711</x:v>
      </x:c>
      <x:c r="AQ1380" s="57" t="n">
        <x:v>1278318846.6666667</x:v>
      </x:c>
      <x:c r="AR1380" s="52" t="n">
        <x:v>1.0126803779763656</x:v>
      </x:c>
      <x:c r="AS1380" s="52" t="n">
        <x:v>-0.8455284552845528</x:v>
      </x:c>
      <x:c r="AT1380" s="55" t="b">
        <x:v>0</x:v>
      </x:c>
      <x:c r="AU1380" s="50" t="str">
        <x:v>low_equity_ratio;repeated_operating_loss;repeated_negative_operating_cf;excessive_leverage</x:v>
      </x:c>
      <x:c r="AV1380" s="58" t="n">
        <x:v>-0.2796981068584752</x:v>
      </x:c>
      <x:c r="AW1380" s="50" t="n">
        <x:v>3247</x:v>
      </x:c>
      <x:c r="AX1380" s="50" t="str">
        <x:v>Transformation Moat</x:v>
      </x:c>
      <x:c r="AY1380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1380" s="59" t="str">
        <x:v>2025-06-27 15:24</x:v>
      </x:c>
      <x:c r="BA1380" s="53" t="n">
        <x:v>22555</x:v>
      </x:c>
      <x:c r="BB1380" s="50" t="str">
        <x:v>小川 浩平</x:v>
      </x:c>
      <x:c r="BC1380" s="50"/>
      <x:c r="BD1380" s="50"/>
    </x:row>
    <x:row r="1381">
      <x:c r="A1381" s="50" t="n">
        <x:v>1380</x:v>
      </x:c>
      <x:c r="B1381" s="50" t="str">
        <x:v>3137</x:v>
      </x:c>
      <x:c r="C1381" s="50" t="str">
        <x:v>3137.T</x:v>
      </x:c>
      <x:c r="D1381" s="50" t="str">
        <x:v>Fundely Co.,Ltd.</x:v>
      </x:c>
      <x:c r="E1381" s="50" t="str">
        <x:v>Standard Market(Domestic)</x:v>
      </x:c>
      <x:c r="F1381" s="50" t="str">
        <x:v>Retail Trade</x:v>
      </x:c>
      <x:c r="G1381" s="51" t="n">
        <x:v>3062.696</x:v>
      </x:c>
      <x:c r="H1381" s="51" t="n">
        <x:v>3123.619</x:v>
      </x:c>
      <x:c r="I1381" s="51" t="n">
        <x:v>2810.524</x:v>
      </x:c>
      <x:c r="J1381" s="51" t="n">
        <x:v>2646.721</x:v>
      </x:c>
      <x:c r="K1381" s="51" t="n">
        <x:v>2464.162</x:v>
      </x:c>
      <x:c r="L1381" s="52" t="n">
        <x:f>IFERROR(H1381/G1381-1,"")</x:f>
        <x:v>0.019891951404906072</x:v>
      </x:c>
      <x:c r="M1381" s="52" t="n">
        <x:f>IFERROR(I1381/H1381-1,"")</x:f>
        <x:v>-0.10023469571673127</x:v>
      </x:c>
      <x:c r="N1381" s="52" t="n">
        <x:f>IFERROR(J1381/I1381-1,"")</x:f>
        <x:v>-0.058282014314768316</x:v>
      </x:c>
      <x:c r="O1381" s="52" t="n">
        <x:f>IFERROR(K1381/J1381-1,"")</x:f>
        <x:v>-0.06897553614453511</x:v>
      </x:c>
      <x:c r="P1381" s="52" t="n">
        <x:f>IFERROR((K1381/G1381)^(1/4)-1,"")</x:f>
        <x:v>-0.05290980351379182</x:v>
      </x:c>
      <x:c r="Q1381" s="51" t="n">
        <x:v>-133.61</x:v>
      </x:c>
      <x:c r="R1381" s="52" t="n">
        <x:f>IFERROR(Q1381/K1381,"")</x:f>
        <x:v>-0.054221272789694845</x:v>
      </x:c>
      <x:c r="S1381" s="53" t="n">
        <x:v>42156</x:v>
      </x:c>
      <x:c r="T1381" s="50" t="str">
        <x:v>EDINET_company_history</x:v>
      </x:c>
      <x:c r="U1381" s="50" t="str">
        <x:v>阿部 公祐</x:v>
      </x:c>
      <x:c r="V1381" s="54" t="n">
        <x:v>0.6381</x:v>
      </x:c>
      <x:c r="W1381" s="50" t="str">
        <x:v>阿部 公祐</x:v>
      </x:c>
      <x:c r="X1381" s="50" t="b">
        <x:f>AND(COUNT(L1381:O1381)=4,L1381&gt;='設定'!$B$6,M1381&gt;='設定'!$B$6,N1381&gt;='設定'!$B$6,O1381&gt;='設定'!$B$6)</x:f>
        <x:v>0</x:v>
      </x:c>
      <x:c r="Y1381" s="50" t="b">
        <x:f>AND(COUNT(G1381:K1381)=5,P1381&gt;='設定'!$B$7)</x:f>
        <x:v>0</x:v>
      </x:c>
      <x:c r="Z1381" s="50" t="b">
        <x:f>AND(ISNUMBER(R1381),R1381&gt;='設定'!$B$8)</x:f>
        <x:v>0</x:v>
      </x:c>
      <x:c r="AA1381" s="50" t="b">
        <x:f>AND(ISNUMBER(S1381),S1381&gt;=DATE(YEAR('設定'!$B$10)-'設定'!$B$9,MONTH('設定'!$B$10),DAY('設定'!$B$10)))</x:f>
        <x:v>0</x:v>
      </x:c>
      <x:c r="AB1381" s="55" t="b">
        <x:v>1</x:v>
      </x:c>
      <x:c r="AC1381" s="55" t="b">
        <x:v>1</x:v>
      </x:c>
      <x:c r="AD1381" s="50" t="n">
        <x:f>IF(X1381,1,0)+IF(Z1381,1,0)+IF(AA1381,1,0)+IF(AB1381,1,0)</x:f>
        <x:v>1</x:v>
      </x:c>
      <x:c r="AE1381" s="50" t="n">
        <x:f>IF(Y1381,1,0)+IF(Z1381,1,0)+IF(AA1381,1,0)+IF(AB1381,1,0)</x:f>
        <x:v>1</x:v>
      </x:c>
      <x:c r="AF1381" s="50" t="n">
        <x:f>IF(Y1381,1,0)+IF(Z1381,1,0)+IF(AA1381,1,0)+IF(AC1381,1,0)</x:f>
        <x:v>1</x:v>
      </x:c>
      <x:c r="AG1381" s="53" t="n">
        <x:v>44348</x:v>
      </x:c>
      <x:c r="AH1381" s="50" t="str">
        <x:v>S100W4Y8</x:v>
      </x:c>
      <x:c r="AI1381" s="50" t="str">
        <x:v>NetSalesSummaryOfBusinessResults</x:v>
      </x:c>
      <x:c r="AJ1381" s="50" t="str">
        <x:v>OperatingIncome</x:v>
      </x:c>
      <x:c r="AK1381" s="53" t="n">
        <x:v>45747</x:v>
      </x:c>
      <x:c r="AL1381" s="50" t="str">
        <x:v>365/365/365/366/365</x:v>
      </x:c>
      <x:c r="AM1381" s="51" t="n">
        <x:v>6337500</x:v>
      </x:c>
      <x:c r="AN1381" s="51" t="n">
        <x:v>198</x:v>
      </x:c>
      <x:c r="AO1381" s="51" t="n">
        <x:f>IFERROR(AM1381*AN1381,"")</x:f>
        <x:v>1254825000</x:v>
      </x:c>
      <x:c r="AP1381" s="56" t="n">
        <x:f>IFERROR(AO1381/(K1381*1000000),"")</x:f>
        <x:v>0.5092299126437304</x:v>
      </x:c>
      <x:c r="AQ1381" s="57" t="n">
        <x:v>100214653.33333331</x:v>
      </x:c>
      <x:c r="AR1381" s="52" t="n">
        <x:v>0.6646120593105461</x:v>
      </x:c>
      <x:c r="AS1381" s="52" t="n">
        <x:v>-0.6782884310618067</x:v>
      </x:c>
      <x:c r="AT1381" s="55" t="b">
        <x:v>0</x:v>
      </x:c>
      <x:c r="AU1381" s="50" t="str">
        <x:v>low_equity_ratio;repeated_operating_loss;excessive_leverage;extreme_profitability_outlier</x:v>
      </x:c>
      <x:c r="AV1381" s="58" t="n">
        <x:v>-0.7487586487454628</x:v>
      </x:c>
      <x:c r="AW1381" s="50" t="n">
        <x:v>3587</x:v>
      </x:c>
      <x:c r="AX1381" s="50" t="str">
        <x:v>Transformation Moat</x:v>
      </x:c>
      <x:c r="AY1381" s="50" t="str">
        <x:v>既存適格性フィルター不通過: low_equity_ratio;repeated_operating_loss;excessive_leverage;extreme_profitability_outlier / 年率ボラティリティ60%以上 / ローカル5年最大下落率-60%以下</x:v>
      </x:c>
      <x:c r="AZ1381" s="59" t="str">
        <x:v>2025-06-25 15:30</x:v>
      </x:c>
      <x:c r="BA1381" s="53" t="n">
        <x:v>42156</x:v>
      </x:c>
      <x:c r="BB1381" s="50" t="str">
        <x:v>阿部 公祐</x:v>
      </x:c>
      <x:c r="BC1381" s="50"/>
      <x:c r="BD1381" s="50"/>
    </x:row>
    <x:row r="1382">
      <x:c r="A1382" s="50" t="n">
        <x:v>1381</x:v>
      </x:c>
      <x:c r="B1382" s="50" t="str">
        <x:v>7928</x:v>
      </x:c>
      <x:c r="C1382" s="50" t="str">
        <x:v>7928.T</x:v>
      </x:c>
      <x:c r="D1382" s="50" t="str">
        <x:v>ASAHI KAGAKU KOGYO CO.,LTD.</x:v>
      </x:c>
      <x:c r="E1382" s="50" t="str">
        <x:v>Standard Market(Domestic)</x:v>
      </x:c>
      <x:c r="F1382" s="50" t="str">
        <x:v>Chemicals</x:v>
      </x:c>
      <x:c r="G1382" s="51" t="n">
        <x:v>10409.489</x:v>
      </x:c>
      <x:c r="H1382" s="51" t="n">
        <x:v>10720.941</x:v>
      </x:c>
      <x:c r="I1382" s="51" t="n">
        <x:v>8663.297</x:v>
      </x:c>
      <x:c r="J1382" s="51" t="n">
        <x:v>8340.336</x:v>
      </x:c>
      <x:c r="K1382" s="51" t="n">
        <x:v>8359.845</x:v>
      </x:c>
      <x:c r="L1382" s="52" t="n">
        <x:f>IFERROR(H1382/G1382-1,"")</x:f>
        <x:v>0.029920008561419298</x:v>
      </x:c>
      <x:c r="M1382" s="52" t="n">
        <x:f>IFERROR(I1382/H1382-1,"")</x:f>
        <x:v>-0.19192755561288888</x:v>
      </x:c>
      <x:c r="N1382" s="52" t="n">
        <x:f>IFERROR(J1382/I1382-1,"")</x:f>
        <x:v>-0.03727922521875926</x:v>
      </x:c>
      <x:c r="O1382" s="52" t="n">
        <x:f>IFERROR(K1382/J1382-1,"")</x:f>
        <x:v>0.0023391143953912508</x:v>
      </x:c>
      <x:c r="P1382" s="52" t="n">
        <x:f>IFERROR((K1382/G1382)^(1/4)-1,"")</x:f>
        <x:v>-0.05334397422605852</x:v>
      </x:c>
      <x:c r="Q1382" s="51" t="n">
        <x:v>-45.597</x:v>
      </x:c>
      <x:c r="R1382" s="52" t="n">
        <x:f>IFERROR(Q1382/K1382,"")</x:f>
        <x:v>-0.0054542877290188994</x:v>
      </x:c>
      <x:c r="S1382" s="53" t="n">
        <x:v>38322</x:v>
      </x:c>
      <x:c r="T1382" s="50" t="str">
        <x:v>EDINET_company_history</x:v>
      </x:c>
      <x:c r="U1382" s="50" t="str">
        <x:v>杉浦 武</x:v>
      </x:c>
      <x:c r="V1382" s="54" t="n">
        <x:v>0.1427</x:v>
      </x:c>
      <x:c r="W1382" s="50" t="str">
        <x:v>杉浦 武</x:v>
      </x:c>
      <x:c r="X1382" s="50" t="b">
        <x:f>AND(COUNT(L1382:O1382)=4,L1382&gt;='設定'!$B$6,M1382&gt;='設定'!$B$6,N1382&gt;='設定'!$B$6,O1382&gt;='設定'!$B$6)</x:f>
        <x:v>0</x:v>
      </x:c>
      <x:c r="Y1382" s="50" t="b">
        <x:f>AND(COUNT(G1382:K1382)=5,P1382&gt;='設定'!$B$7)</x:f>
        <x:v>0</x:v>
      </x:c>
      <x:c r="Z1382" s="50" t="b">
        <x:f>AND(ISNUMBER(R1382),R1382&gt;='設定'!$B$8)</x:f>
        <x:v>0</x:v>
      </x:c>
      <x:c r="AA1382" s="50" t="b">
        <x:f>AND(ISNUMBER(S1382),S1382&gt;=DATE(YEAR('設定'!$B$10)-'設定'!$B$9,MONTH('設定'!$B$10),DAY('設定'!$B$10)))</x:f>
        <x:v>0</x:v>
      </x:c>
      <x:c r="AB1382" s="55" t="b">
        <x:v>1</x:v>
      </x:c>
      <x:c r="AC1382" s="55" t="b">
        <x:v>1</x:v>
      </x:c>
      <x:c r="AD1382" s="50" t="n">
        <x:f>IF(X1382,1,0)+IF(Z1382,1,0)+IF(AA1382,1,0)+IF(AB1382,1,0)</x:f>
        <x:v>1</x:v>
      </x:c>
      <x:c r="AE1382" s="50" t="n">
        <x:f>IF(Y1382,1,0)+IF(Z1382,1,0)+IF(AA1382,1,0)+IF(AB1382,1,0)</x:f>
        <x:v>1</x:v>
      </x:c>
      <x:c r="AF1382" s="50" t="n">
        <x:f>IF(Y1382,1,0)+IF(Z1382,1,0)+IF(AA1382,1,0)+IF(AC1382,1,0)</x:f>
        <x:v>1</x:v>
      </x:c>
      <x:c r="AG1382" s="53" t="n">
        <x:v>44348</x:v>
      </x:c>
      <x:c r="AH1382" s="50" t="str">
        <x:v>S100X6CC</x:v>
      </x:c>
      <x:c r="AI1382" s="50" t="str">
        <x:v>NetSalesSummaryOfBusinessResults</x:v>
      </x:c>
      <x:c r="AJ1382" s="50" t="str">
        <x:v>OperatingIncome</x:v>
      </x:c>
      <x:c r="AK1382" s="53" t="n">
        <x:v>45900</x:v>
      </x:c>
      <x:c r="AL1382" s="50" t="str">
        <x:v>365/365/365/366/365</x:v>
      </x:c>
      <x:c r="AM1382" s="51" t="n">
        <x:v>3127800</x:v>
      </x:c>
      <x:c r="AN1382" s="51" t="n">
        <x:v>602</x:v>
      </x:c>
      <x:c r="AO1382" s="51" t="n">
        <x:f>IFERROR(AM1382*AN1382,"")</x:f>
        <x:v>1882935600</x:v>
      </x:c>
      <x:c r="AP1382" s="56" t="n">
        <x:f>IFERROR(AO1382/(K1382*1000000),"")</x:f>
        <x:v>0.22523570712136412</x:v>
      </x:c>
      <x:c r="AQ1382" s="57" t="n">
        <x:v>3145396.6666666665</x:v>
      </x:c>
      <x:c r="AR1382" s="52" t="n">
        <x:v>0.2398923707902115</x:v>
      </x:c>
      <x:c r="AS1382" s="52" t="n">
        <x:v>-0.5421999196665794</x:v>
      </x:c>
      <x:c r="AT1382" s="55" t="b">
        <x:v>0</x:v>
      </x:c>
      <x:c r="AU1382" s="50" t="str">
        <x:v>low_liquidity</x:v>
      </x:c>
      <x:c r="AV1382" s="58" t="n">
        <x:v>-0.0144983153687702</x:v>
      </x:c>
      <x:c r="AW1382" s="50" t="n">
        <x:v>1986</x:v>
      </x:c>
      <x:c r="AX1382" s="50" t="str">
        <x:v>Future Moat</x:v>
      </x:c>
      <x:c r="AY1382" s="50" t="str">
        <x:v>既存適格性フィルター不通過: low_liquidity / 60日平均売買代金2,000万円未満</x:v>
      </x:c>
      <x:c r="AZ1382" s="59" t="str">
        <x:v>2025-11-26 11:21</x:v>
      </x:c>
      <x:c r="BA1382" s="53" t="n">
        <x:v>38322</x:v>
      </x:c>
      <x:c r="BB1382" s="50" t="str">
        <x:v>杉浦 武</x:v>
      </x:c>
      <x:c r="BC1382" s="50"/>
      <x:c r="BD1382" s="50"/>
    </x:row>
    <x:row r="1383">
      <x:c r="A1383" s="50" t="n">
        <x:v>1382</x:v>
      </x:c>
      <x:c r="B1383" s="50" t="str">
        <x:v>6265</x:v>
      </x:c>
      <x:c r="C1383" s="50" t="str">
        <x:v>6265.T</x:v>
      </x:c>
      <x:c r="D1383" s="50" t="str">
        <x:v>CONVUM Ltd.</x:v>
      </x:c>
      <x:c r="E1383" s="50" t="str">
        <x:v>Standard Market(Domestic)</x:v>
      </x:c>
      <x:c r="F1383" s="50" t="str">
        <x:v>Machinery</x:v>
      </x:c>
      <x:c r="G1383" s="51" t="n">
        <x:v>2469.827</x:v>
      </x:c>
      <x:c r="H1383" s="51" t="n">
        <x:v>2380.655</x:v>
      </x:c>
      <x:c r="I1383" s="51" t="n">
        <x:v>1924.052</x:v>
      </x:c>
      <x:c r="J1383" s="51" t="n">
        <x:v>1850.703</x:v>
      </x:c>
      <x:c r="K1383" s="51" t="n">
        <x:v>1982.229</x:v>
      </x:c>
      <x:c r="L1383" s="52" t="n">
        <x:f>IFERROR(H1383/G1383-1,"")</x:f>
        <x:v>-0.03610455307193583</x:v>
      </x:c>
      <x:c r="M1383" s="52" t="n">
        <x:f>IFERROR(I1383/H1383-1,"")</x:f>
        <x:v>-0.19179721547221262</x:v>
      </x:c>
      <x:c r="N1383" s="52" t="n">
        <x:f>IFERROR(J1383/I1383-1,"")</x:f>
        <x:v>-0.038122150544787736</x:v>
      </x:c>
      <x:c r="O1383" s="52" t="n">
        <x:f>IFERROR(K1383/J1383-1,"")</x:f>
        <x:v>0.0710681292460218</x:v>
      </x:c>
      <x:c r="P1383" s="52" t="n">
        <x:f>IFERROR((K1383/G1383)^(1/4)-1,"")</x:f>
        <x:v>-0.05349737470770888</x:v>
      </x:c>
      <x:c r="Q1383" s="51" t="n">
        <x:v>294.7</x:v>
      </x:c>
      <x:c r="R1383" s="52" t="n">
        <x:f>IFERROR(Q1383/K1383,"")</x:f>
        <x:v>0.1486710163154711</x:v>
      </x:c>
      <x:c r="S1383" s="53" t="n">
        <x:v>38261</x:v>
      </x:c>
      <x:c r="T1383" s="50" t="str">
        <x:v>EDINET_company_history</x:v>
      </x:c>
      <x:c r="U1383" s="50" t="str">
        <x:v>伊勢興産株式会社</x:v>
      </x:c>
      <x:c r="V1383" s="54" t="n">
        <x:v>0.1623</x:v>
      </x:c>
      <x:c r="W1383" s="50" t="str">
        <x:v>佐 藤 穣</x:v>
      </x:c>
      <x:c r="X1383" s="50" t="b">
        <x:f>AND(COUNT(L1383:O1383)=4,L1383&gt;='設定'!$B$6,M1383&gt;='設定'!$B$6,N1383&gt;='設定'!$B$6,O1383&gt;='設定'!$B$6)</x:f>
        <x:v>0</x:v>
      </x:c>
      <x:c r="Y1383" s="50" t="b">
        <x:f>AND(COUNT(G1383:K1383)=5,P1383&gt;='設定'!$B$7)</x:f>
        <x:v>0</x:v>
      </x:c>
      <x:c r="Z1383" s="50" t="b">
        <x:f>AND(ISNUMBER(R1383),R1383&gt;='設定'!$B$8)</x:f>
        <x:v>1</x:v>
      </x:c>
      <x:c r="AA1383" s="50" t="b">
        <x:f>AND(ISNUMBER(S1383),S1383&gt;=DATE(YEAR('設定'!$B$10)-'設定'!$B$9,MONTH('設定'!$B$10),DAY('設定'!$B$10)))</x:f>
        <x:v>0</x:v>
      </x:c>
      <x:c r="AB1383" s="55" t="b">
        <x:v>0</x:v>
      </x:c>
      <x:c r="AC1383" s="55" t="b">
        <x:v>0</x:v>
      </x:c>
      <x:c r="AD1383" s="50" t="n">
        <x:f>IF(X1383,1,0)+IF(Z1383,1,0)+IF(AA1383,1,0)+IF(AB1383,1,0)</x:f>
        <x:v>1</x:v>
      </x:c>
      <x:c r="AE1383" s="50" t="n">
        <x:f>IF(Y1383,1,0)+IF(Z1383,1,0)+IF(AA1383,1,0)+IF(AB1383,1,0)</x:f>
        <x:v>1</x:v>
      </x:c>
      <x:c r="AF1383" s="50" t="n">
        <x:f>IF(Y1383,1,0)+IF(Z1383,1,0)+IF(AA1383,1,0)+IF(AC1383,1,0)</x:f>
        <x:v>1</x:v>
      </x:c>
      <x:c r="AG1383" s="53" t="n">
        <x:v>44348</x:v>
      </x:c>
      <x:c r="AH1383" s="50" t="str">
        <x:v>S100XUYZ</x:v>
      </x:c>
      <x:c r="AI1383" s="50" t="str">
        <x:v>NetSalesSummaryOfBusinessResults</x:v>
      </x:c>
      <x:c r="AJ1383" s="50" t="str">
        <x:v>OperatingIncome</x:v>
      </x:c>
      <x:c r="AK1383" s="53" t="n">
        <x:v>46022</x:v>
      </x:c>
      <x:c r="AL1383" s="50" t="str">
        <x:v>365/365/365/366/365</x:v>
      </x:c>
      <x:c r="AM1383" s="51" t="n">
        <x:v>1520700</x:v>
      </x:c>
      <x:c r="AN1383" s="51" t="n">
        <x:v>3290</x:v>
      </x:c>
      <x:c r="AO1383" s="51" t="n">
        <x:f>IFERROR(AM1383*AN1383,"")</x:f>
        <x:v>5003103000</x:v>
      </x:c>
      <x:c r="AP1383" s="56" t="n">
        <x:f>IFERROR(AO1383/(K1383*1000000),"")</x:f>
        <x:v>2.523978309266992</x:v>
      </x:c>
      <x:c r="AQ1383" s="57" t="n">
        <x:v>5922963.333333333</x:v>
      </x:c>
      <x:c r="AR1383" s="52" t="n">
        <x:v>0.2836158948380413</x:v>
      </x:c>
      <x:c r="AS1383" s="52" t="n">
        <x:v>-0.349826167052933</x:v>
      </x:c>
      <x:c r="AT1383" s="55" t="b">
        <x:v>0</x:v>
      </x:c>
      <x:c r="AU1383" s="50" t="str">
        <x:v>low_liquidity</x:v>
      </x:c>
      <x:c r="AV1383" s="58" t="n">
        <x:v>0.4396433762129972</x:v>
      </x:c>
      <x:c r="AW1383" s="50" t="n">
        <x:v>144</x:v>
      </x:c>
      <x:c r="AX1383" s="50" t="str">
        <x:v>Discovery</x:v>
      </x:c>
      <x:c r="AY1383" s="50" t="str">
        <x:v>既存適格性フィルター不通過: low_liquidity / 60日平均売買代金2,000万円未満</x:v>
      </x:c>
      <x:c r="AZ1383" s="59" t="str">
        <x:v>2026-03-27 13:53</x:v>
      </x:c>
      <x:c r="BA1383" s="53" t="n">
        <x:v>38261</x:v>
      </x:c>
      <x:c r="BB1383" s="50"/>
      <x:c r="BC1383" s="50"/>
      <x:c r="BD1383" s="50"/>
    </x:row>
    <x:row r="1384">
      <x:c r="A1384" s="50" t="n">
        <x:v>1383</x:v>
      </x:c>
      <x:c r="B1384" s="50" t="str">
        <x:v>1382</x:v>
      </x:c>
      <x:c r="C1384" s="50" t="str">
        <x:v>1382.T</x:v>
      </x:c>
      <x:c r="D1384" s="50" t="str">
        <x:v>HOB Co.,Ltd.</x:v>
      </x:c>
      <x:c r="E1384" s="50" t="str">
        <x:v>Standard Market(Domestic)</x:v>
      </x:c>
      <x:c r="F1384" s="50" t="str">
        <x:v>Fishery, Agriculture and Forestry</x:v>
      </x:c>
      <x:c r="G1384" s="51" t="n">
        <x:v>3039.041</x:v>
      </x:c>
      <x:c r="H1384" s="51" t="n">
        <x:v>2604.674</x:v>
      </x:c>
      <x:c r="I1384" s="51" t="n">
        <x:v>2489.362</x:v>
      </x:c>
      <x:c r="J1384" s="51" t="n">
        <x:v>2519.019</x:v>
      </x:c>
      <x:c r="K1384" s="51" t="n">
        <x:v>2412.711</x:v>
      </x:c>
      <x:c r="L1384" s="52" t="n">
        <x:f>IFERROR(H1384/G1384-1,"")</x:f>
        <x:v>-0.14292897002705796</x:v>
      </x:c>
      <x:c r="M1384" s="52" t="n">
        <x:f>IFERROR(I1384/H1384-1,"")</x:f>
        <x:v>-0.044271183265160996</x:v>
      </x:c>
      <x:c r="N1384" s="52" t="n">
        <x:f>IFERROR(J1384/I1384-1,"")</x:f>
        <x:v>0.011913494300949345</x:v>
      </x:c>
      <x:c r="O1384" s="52" t="n">
        <x:f>IFERROR(K1384/J1384-1,"")</x:f>
        <x:v>-0.042202142977087465</x:v>
      </x:c>
      <x:c r="P1384" s="52" t="n">
        <x:f>IFERROR((K1384/G1384)^(1/4)-1,"")</x:f>
        <x:v>-0.05606478974298745</x:v>
      </x:c>
      <x:c r="Q1384" s="51" t="n">
        <x:v>38.066</x:v>
      </x:c>
      <x:c r="R1384" s="52" t="n">
        <x:f>IFERROR(Q1384/K1384,"")</x:f>
        <x:v>0.015777272951464145</x:v>
      </x:c>
      <x:c r="S1384" s="53" t="n">
        <x:v>38565</x:v>
      </x:c>
      <x:c r="T1384" s="50" t="str">
        <x:v>EDINET_company_history</x:v>
      </x:c>
      <x:c r="U1384" s="50" t="str">
        <x:v>髙橋 巖</x:v>
      </x:c>
      <x:c r="V1384" s="54" t="n">
        <x:v>0.4004</x:v>
      </x:c>
      <x:c r="W1384" s="50" t="str">
        <x:v>髙橋 巖 / 政場 秀</x:v>
      </x:c>
      <x:c r="X1384" s="50" t="b">
        <x:f>AND(COUNT(L1384:O1384)=4,L1384&gt;='設定'!$B$6,M1384&gt;='設定'!$B$6,N1384&gt;='設定'!$B$6,O1384&gt;='設定'!$B$6)</x:f>
        <x:v>0</x:v>
      </x:c>
      <x:c r="Y1384" s="50" t="b">
        <x:f>AND(COUNT(G1384:K1384)=5,P1384&gt;='設定'!$B$7)</x:f>
        <x:v>0</x:v>
      </x:c>
      <x:c r="Z1384" s="50" t="b">
        <x:f>AND(ISNUMBER(R1384),R1384&gt;='設定'!$B$8)</x:f>
        <x:v>0</x:v>
      </x:c>
      <x:c r="AA1384" s="50" t="b">
        <x:f>AND(ISNUMBER(S1384),S1384&gt;=DATE(YEAR('設定'!$B$10)-'設定'!$B$9,MONTH('設定'!$B$10),DAY('設定'!$B$10)))</x:f>
        <x:v>0</x:v>
      </x:c>
      <x:c r="AB1384" s="55" t="b">
        <x:v>1</x:v>
      </x:c>
      <x:c r="AC1384" s="55" t="b">
        <x:v>1</x:v>
      </x:c>
      <x:c r="AD1384" s="50" t="n">
        <x:f>IF(X1384,1,0)+IF(Z1384,1,0)+IF(AA1384,1,0)+IF(AB1384,1,0)</x:f>
        <x:v>1</x:v>
      </x:c>
      <x:c r="AE1384" s="50" t="n">
        <x:f>IF(Y1384,1,0)+IF(Z1384,1,0)+IF(AA1384,1,0)+IF(AB1384,1,0)</x:f>
        <x:v>1</x:v>
      </x:c>
      <x:c r="AF1384" s="50" t="n">
        <x:f>IF(Y1384,1,0)+IF(Z1384,1,0)+IF(AA1384,1,0)+IF(AC1384,1,0)</x:f>
        <x:v>1</x:v>
      </x:c>
      <x:c r="AG1384" s="53" t="n">
        <x:v>44348</x:v>
      </x:c>
      <x:c r="AH1384" s="50" t="str">
        <x:v>S100WPAF</x:v>
      </x:c>
      <x:c r="AI1384" s="50" t="str">
        <x:v>NetSalesSummaryOfBusinessResults</x:v>
      </x:c>
      <x:c r="AJ1384" s="50" t="str">
        <x:v>OperatingIncome</x:v>
      </x:c>
      <x:c r="AK1384" s="53" t="n">
        <x:v>45838</x:v>
      </x:c>
      <x:c r="AL1384" s="50" t="str">
        <x:v>365/365/365/366/365</x:v>
      </x:c>
      <x:c r="AM1384" s="51" t="n">
        <x:v>761700</x:v>
      </x:c>
      <x:c r="AN1384" s="51" t="n">
        <x:v>1541</x:v>
      </x:c>
      <x:c r="AO1384" s="51" t="n">
        <x:f>IFERROR(AM1384*AN1384,"")</x:f>
        <x:v>1173779700</x:v>
      </x:c>
      <x:c r="AP1384" s="56" t="n">
        <x:f>IFERROR(AO1384/(K1384*1000000),"")</x:f>
        <x:v>0.48649825859790086</x:v>
      </x:c>
      <x:c r="AQ1384" s="57" t="n">
        <x:v>3380536.6666666665</x:v>
      </x:c>
      <x:c r="AR1384" s="52" t="n">
        <x:v>0.6511131675816472</x:v>
      </x:c>
      <x:c r="AS1384" s="52" t="n">
        <x:v>-0.665453859121627</x:v>
      </x:c>
      <x:c r="AT1384" s="55" t="b">
        <x:v>0</x:v>
      </x:c>
      <x:c r="AU1384" s="50" t="str">
        <x:v>low_liquidity</x:v>
      </x:c>
      <x:c r="AV1384" s="58" t="n">
        <x:v>-0.4684755831168943</x:v>
      </x:c>
      <x:c r="AW1384" s="50" t="n">
        <x:v>3469</x:v>
      </x:c>
      <x:c r="AX1384" s="50" t="str">
        <x:v>Transformation Moat</x:v>
      </x:c>
      <x:c r="AY1384" s="50" t="str">
        <x:v>既存適格性フィルター不通過: low_liquidity / 60日平均売買代金2,000万円未満 / 年率ボラティリティ60%以上 / ローカル5年最大下落率-60%以下</x:v>
      </x:c>
      <x:c r="AZ1384" s="59" t="str">
        <x:v>2025-09-24 14:50</x:v>
      </x:c>
      <x:c r="BA1384" s="53" t="n">
        <x:v>38565</x:v>
      </x:c>
      <x:c r="BB1384" s="50" t="str">
        <x:v>髙橋 巖</x:v>
      </x:c>
      <x:c r="BC1384" s="50"/>
      <x:c r="BD1384" s="50"/>
    </x:row>
    <x:row r="1385">
      <x:c r="A1385" s="50" t="n">
        <x:v>1384</x:v>
      </x:c>
      <x:c r="B1385" s="50" t="str">
        <x:v>9812</x:v>
      </x:c>
      <x:c r="C1385" s="50" t="str">
        <x:v>9812.T</x:v>
      </x:c>
      <x:c r="D1385" s="50" t="str">
        <x:v>T.O. Holdings CO.,LTD.</x:v>
      </x:c>
      <x:c r="E1385" s="50" t="str">
        <x:v>Standard Market(Domestic)</x:v>
      </x:c>
      <x:c r="F1385" s="50" t="str">
        <x:v>Retail Trade</x:v>
      </x:c>
      <x:c r="G1385" s="51" t="n">
        <x:v>30859.006</x:v>
      </x:c>
      <x:c r="H1385" s="51" t="n">
        <x:v>27702.014</x:v>
      </x:c>
      <x:c r="I1385" s="51" t="n">
        <x:v>26494.103</x:v>
      </x:c>
      <x:c r="J1385" s="51" t="n">
        <x:v>25605.236</x:v>
      </x:c>
      <x:c r="K1385" s="51" t="n">
        <x:v>24188.27</x:v>
      </x:c>
      <x:c r="L1385" s="52" t="n">
        <x:f>IFERROR(H1385/G1385-1,"")</x:f>
        <x:v>-0.10230374886345994</x:v>
      </x:c>
      <x:c r="M1385" s="52" t="n">
        <x:f>IFERROR(I1385/H1385-1,"")</x:f>
        <x:v>-0.04360372498548304</x:v>
      </x:c>
      <x:c r="N1385" s="52" t="n">
        <x:f>IFERROR(J1385/I1385-1,"")</x:f>
        <x:v>-0.03354961668262546</x:v>
      </x:c>
      <x:c r="O1385" s="52" t="n">
        <x:f>IFERROR(K1385/J1385-1,"")</x:f>
        <x:v>-0.05533891583737016</x:v>
      </x:c>
      <x:c r="P1385" s="52" t="n">
        <x:f>IFERROR((K1385/G1385)^(1/4)-1,"")</x:f>
        <x:v>-0.05907345957692345</x:v>
      </x:c>
      <x:c r="Q1385" s="51" t="n">
        <x:v>222.183</x:v>
      </x:c>
      <x:c r="R1385" s="52" t="n">
        <x:f>IFERROR(Q1385/K1385,"")</x:f>
        <x:v>0.009185568045999156</x:v>
      </x:c>
      <x:c r="S1385" s="53" t="n">
        <x:v>38322</x:v>
      </x:c>
      <x:c r="T1385" s="50" t="str">
        <x:v>EDINET_company_history</x:v>
      </x:c>
      <x:c r="U1385" s="50" t="str">
        <x:v>小笠原 康正</x:v>
      </x:c>
      <x:c r="V1385" s="54" t="n">
        <x:v>0.1348</x:v>
      </x:c>
      <x:c r="W1385" s="50" t="str">
        <x:v>小笠原 康正 / 疋田 一晶</x:v>
      </x:c>
      <x:c r="X1385" s="50" t="b">
        <x:f>AND(COUNT(L1385:O1385)=4,L1385&gt;='設定'!$B$6,M1385&gt;='設定'!$B$6,N1385&gt;='設定'!$B$6,O1385&gt;='設定'!$B$6)</x:f>
        <x:v>0</x:v>
      </x:c>
      <x:c r="Y1385" s="50" t="b">
        <x:f>AND(COUNT(G1385:K1385)=5,P1385&gt;='設定'!$B$7)</x:f>
        <x:v>0</x:v>
      </x:c>
      <x:c r="Z1385" s="50" t="b">
        <x:f>AND(ISNUMBER(R1385),R1385&gt;='設定'!$B$8)</x:f>
        <x:v>0</x:v>
      </x:c>
      <x:c r="AA1385" s="50" t="b">
        <x:f>AND(ISNUMBER(S1385),S1385&gt;=DATE(YEAR('設定'!$B$10)-'設定'!$B$9,MONTH('設定'!$B$10),DAY('設定'!$B$10)))</x:f>
        <x:v>0</x:v>
      </x:c>
      <x:c r="AB1385" s="55" t="b">
        <x:v>1</x:v>
      </x:c>
      <x:c r="AC1385" s="55" t="b">
        <x:v>1</x:v>
      </x:c>
      <x:c r="AD1385" s="50" t="n">
        <x:f>IF(X1385,1,0)+IF(Z1385,1,0)+IF(AA1385,1,0)+IF(AB1385,1,0)</x:f>
        <x:v>1</x:v>
      </x:c>
      <x:c r="AE1385" s="50" t="n">
        <x:f>IF(Y1385,1,0)+IF(Z1385,1,0)+IF(AA1385,1,0)+IF(AB1385,1,0)</x:f>
        <x:v>1</x:v>
      </x:c>
      <x:c r="AF1385" s="50" t="n">
        <x:f>IF(Y1385,1,0)+IF(Z1385,1,0)+IF(AA1385,1,0)+IF(AC1385,1,0)</x:f>
        <x:v>1</x:v>
      </x:c>
      <x:c r="AG1385" s="53" t="n">
        <x:v>44348</x:v>
      </x:c>
      <x:c r="AH1385" s="50" t="str">
        <x:v>S100WL8B</x:v>
      </x:c>
      <x:c r="AI1385" s="50" t="str">
        <x:v>NetSalesSummaryOfBusinessResults</x:v>
      </x:c>
      <x:c r="AJ1385" s="50" t="str">
        <x:v>OperatingIncome</x:v>
      </x:c>
      <x:c r="AK1385" s="53" t="n">
        <x:v>45808</x:v>
      </x:c>
      <x:c r="AL1385" s="50" t="str">
        <x:v>365/365/365/366/365</x:v>
      </x:c>
      <x:c r="AM1385" s="51" t="n">
        <x:v>6408696</x:v>
      </x:c>
      <x:c r="AN1385" s="51" t="n">
        <x:v>231</x:v>
      </x:c>
      <x:c r="AO1385" s="51" t="n">
        <x:f>IFERROR(AM1385*AN1385,"")</x:f>
        <x:v>1480408776</x:v>
      </x:c>
      <x:c r="AP1385" s="56" t="n">
        <x:f>IFERROR(AO1385/(K1385*1000000),"")</x:f>
        <x:v>0.061203582397583625</x:v>
      </x:c>
      <x:c r="AQ1385" s="57" t="n">
        <x:v>3785228.3333333335</x:v>
      </x:c>
      <x:c r="AR1385" s="52" t="n">
        <x:v>0.6946534445525773</x:v>
      </x:c>
      <x:c r="AS1385" s="52" t="n">
        <x:v>-0.6972222061922582</x:v>
      </x:c>
      <x:c r="AT1385" s="55" t="b">
        <x:v>0</x:v>
      </x:c>
      <x:c r="AU1385" s="50" t="str">
        <x:v>low_liquidity</x:v>
      </x:c>
      <x:c r="AV1385" s="58" t="n">
        <x:v>-0.6542472251169553</x:v>
      </x:c>
      <x:c r="AW1385" s="50" t="n">
        <x:v>3563</x:v>
      </x:c>
      <x:c r="AX1385" s="50" t="str">
        <x:v>Transformation Moat</x:v>
      </x:c>
      <x:c r="AY1385" s="50" t="str">
        <x:v>既存適格性フィルター不通過: low_liquidity / 60日平均売買代金2,000万円未満 / 年率ボラティリティ60%以上 / ローカル5年最大下落率-60%以下</x:v>
      </x:c>
      <x:c r="AZ1385" s="59" t="str">
        <x:v>2025-08-26 09:20</x:v>
      </x:c>
      <x:c r="BA1385" s="53" t="n">
        <x:v>38322</x:v>
      </x:c>
      <x:c r="BB1385" s="50" t="str">
        <x:v>小笠原 康正</x:v>
      </x:c>
      <x:c r="BC1385" s="50"/>
      <x:c r="BD1385" s="50"/>
    </x:row>
    <x:row r="1386">
      <x:c r="A1386" s="50" t="n">
        <x:v>1385</x:v>
      </x:c>
      <x:c r="B1386" s="50" t="str">
        <x:v>2962</x:v>
      </x:c>
      <x:c r="C1386" s="50" t="str">
        <x:v>2962.T</x:v>
      </x:c>
      <x:c r="D1386" s="50" t="str">
        <x:v>TECNISCO,LTD.</x:v>
      </x:c>
      <x:c r="E1386" s="50" t="str">
        <x:v>Standard Market(Domestic)</x:v>
      </x:c>
      <x:c r="F1386" s="50" t="str">
        <x:v>Metal Products</x:v>
      </x:c>
      <x:c r="G1386" s="51" t="n">
        <x:v>4346.629</x:v>
      </x:c>
      <x:c r="H1386" s="51" t="n">
        <x:v>5480.794</x:v>
      </x:c>
      <x:c r="I1386" s="51" t="n">
        <x:v>5347.037</x:v>
      </x:c>
      <x:c r="J1386" s="51" t="n">
        <x:v>4683.182</x:v>
      </x:c>
      <x:c r="K1386" s="51" t="n">
        <x:v>3362.209</x:v>
      </x:c>
      <x:c r="L1386" s="52" t="n">
        <x:f>IFERROR(H1386/G1386-1,"")</x:f>
        <x:v>0.2609297917995761</x:v>
      </x:c>
      <x:c r="M1386" s="52" t="n">
        <x:f>IFERROR(I1386/H1386-1,"")</x:f>
        <x:v>-0.024404675672904275</x:v>
      </x:c>
      <x:c r="N1386" s="52" t="n">
        <x:f>IFERROR(J1386/I1386-1,"")</x:f>
        <x:v>-0.12415380705239187</x:v>
      </x:c>
      <x:c r="O1386" s="52" t="n">
        <x:f>IFERROR(K1386/J1386-1,"")</x:f>
        <x:v>-0.2820674063062252</x:v>
      </x:c>
      <x:c r="P1386" s="52" t="n">
        <x:f>IFERROR((K1386/G1386)^(1/4)-1,"")</x:f>
        <x:v>-0.06218314627200261</x:v>
      </x:c>
      <x:c r="Q1386" s="51" t="n">
        <x:v>-1443.128</x:v>
      </x:c>
      <x:c r="R1386" s="52" t="n">
        <x:f>IFERROR(Q1386/K1386,"")</x:f>
        <x:v>-0.4292201942235001</x:v>
      </x:c>
      <x:c r="S1386" s="53" t="n">
        <x:v>45133</x:v>
      </x:c>
      <x:c r="T1386" s="50" t="str">
        <x:v>local_price_first_trade</x:v>
      </x:c>
      <x:c r="U1386" s="50" t="str">
        <x:v>合同会社ＸＥホールディングス</x:v>
      </x:c>
      <x:c r="V1386" s="54" t="n">
        <x:v>0.5469</x:v>
      </x:c>
      <x:c r="W1386" s="50" t="str">
        <x:v>関家 圭三</x:v>
      </x:c>
      <x:c r="X1386" s="50" t="b">
        <x:f>AND(COUNT(L1386:O1386)=4,L1386&gt;='設定'!$B$6,M1386&gt;='設定'!$B$6,N1386&gt;='設定'!$B$6,O1386&gt;='設定'!$B$6)</x:f>
        <x:v>0</x:v>
      </x:c>
      <x:c r="Y1386" s="50" t="b">
        <x:f>AND(COUNT(G1386:K1386)=5,P1386&gt;='設定'!$B$7)</x:f>
        <x:v>0</x:v>
      </x:c>
      <x:c r="Z1386" s="50" t="b">
        <x:f>AND(ISNUMBER(R1386),R1386&gt;='設定'!$B$8)</x:f>
        <x:v>0</x:v>
      </x:c>
      <x:c r="AA1386" s="50" t="b">
        <x:f>AND(ISNUMBER(S1386),S1386&gt;=DATE(YEAR('設定'!$B$10)-'設定'!$B$9,MONTH('設定'!$B$10),DAY('設定'!$B$10)))</x:f>
        <x:v>1</x:v>
      </x:c>
      <x:c r="AB1386" s="55" t="b">
        <x:v>0</x:v>
      </x:c>
      <x:c r="AC1386" s="55" t="b">
        <x:v>0</x:v>
      </x:c>
      <x:c r="AD1386" s="50" t="n">
        <x:f>IF(X1386,1,0)+IF(Z1386,1,0)+IF(AA1386,1,0)+IF(AB1386,1,0)</x:f>
        <x:v>1</x:v>
      </x:c>
      <x:c r="AE1386" s="50" t="n">
        <x:f>IF(Y1386,1,0)+IF(Z1386,1,0)+IF(AA1386,1,0)+IF(AB1386,1,0)</x:f>
        <x:v>1</x:v>
      </x:c>
      <x:c r="AF1386" s="50" t="n">
        <x:f>IF(Y1386,1,0)+IF(Z1386,1,0)+IF(AA1386,1,0)+IF(AC1386,1,0)</x:f>
        <x:v>1</x:v>
      </x:c>
      <x:c r="AG1386" s="53" t="n">
        <x:v>45133</x:v>
      </x:c>
      <x:c r="AH1386" s="50" t="str">
        <x:v>S100WRPQ</x:v>
      </x:c>
      <x:c r="AI1386" s="50" t="str">
        <x:v>NetSalesSummaryOfBusinessResults</x:v>
      </x:c>
      <x:c r="AJ1386" s="50" t="str">
        <x:v>OperatingIncome</x:v>
      </x:c>
      <x:c r="AK1386" s="53" t="n">
        <x:v>45838</x:v>
      </x:c>
      <x:c r="AL1386" s="50" t="str">
        <x:v>365/365/365/366/365</x:v>
      </x:c>
      <x:c r="AM1386" s="51" t="n">
        <x:v>9174714</x:v>
      </x:c>
      <x:c r="AN1386" s="51" t="n">
        <x:v>1100</x:v>
      </x:c>
      <x:c r="AO1386" s="51" t="n">
        <x:f>IFERROR(AM1386*AN1386,"")</x:f>
        <x:v>10092185400</x:v>
      </x:c>
      <x:c r="AP1386" s="56" t="n">
        <x:f>IFERROR(AO1386/(K1386*1000000),"")</x:f>
        <x:v>3.0016531988344566</x:v>
      </x:c>
      <x:c r="AQ1386" s="57" t="n">
        <x:v>217537406.66666663</x:v>
      </x:c>
      <x:c r="AR1386" s="52" t="n">
        <x:v>0.9350585573838384</x:v>
      </x:c>
      <x:c r="AS1386" s="52" t="n">
        <x:v>-0.7664071190211346</x:v>
      </x:c>
      <x:c r="AT1386" s="55" t="b">
        <x:v>0</x:v>
      </x:c>
      <x:c r="AU1386" s="50" t="str">
        <x:v>repeated_operating_loss;repeated_negative_operating_cf;extreme_profitability_outlier</x:v>
      </x:c>
      <x:c r="AV1386" s="58" t="n">
        <x:v>-0.3162032357330163</x:v>
      </x:c>
      <x:c r="AW1386" s="50" t="n">
        <x:v>3305</x:v>
      </x:c>
      <x:c r="AX1386" s="50" t="str">
        <x:v>Future Moat</x:v>
      </x:c>
      <x:c r="AY1386" s="50" t="str">
        <x:v>既存適格性フィルター不通過: repeated_operating_loss;repeated_negative_operating_cf;extreme_profitability_outlier / 年率ボラティリティ60%以上 / ローカル5年最大下落率-60%以下</x:v>
      </x:c>
      <x:c r="AZ1386" s="59" t="str">
        <x:v>2025-09-26 16:20</x:v>
      </x:c>
      <x:c r="BA1386" s="53" t="n">
        <x:v>45108</x:v>
      </x:c>
      <x:c r="BB1386" s="50"/>
      <x:c r="BC1386" s="50"/>
      <x:c r="BD1386" s="50"/>
    </x:row>
    <x:row r="1387">
      <x:c r="A1387" s="50" t="n">
        <x:v>1386</x:v>
      </x:c>
      <x:c r="B1387" s="50" t="str">
        <x:v>3758</x:v>
      </x:c>
      <x:c r="C1387" s="50" t="str">
        <x:v>3758.T</x:v>
      </x:c>
      <x:c r="D1387" s="50" t="str">
        <x:v>Aeria Inc.</x:v>
      </x:c>
      <x:c r="E1387" s="50" t="str">
        <x:v>Standard Market(Domestic)</x:v>
      </x:c>
      <x:c r="F1387" s="50" t="str">
        <x:v>Information &amp; Communication</x:v>
      </x:c>
      <x:c r="G1387" s="51" t="n">
        <x:v>21542</x:v>
      </x:c>
      <x:c r="H1387" s="51" t="n">
        <x:v>20587</x:v>
      </x:c>
      <x:c r="I1387" s="51" t="n">
        <x:v>22671</x:v>
      </x:c>
      <x:c r="J1387" s="51" t="n">
        <x:v>19155</x:v>
      </x:c>
      <x:c r="K1387" s="51" t="n">
        <x:v>16472</x:v>
      </x:c>
      <x:c r="L1387" s="52" t="n">
        <x:f>IFERROR(H1387/G1387-1,"")</x:f>
        <x:v>-0.04433200259957293</x:v>
      </x:c>
      <x:c r="M1387" s="52" t="n">
        <x:f>IFERROR(I1387/H1387-1,"")</x:f>
        <x:v>0.10122893087870977</x:v>
      </x:c>
      <x:c r="N1387" s="52" t="n">
        <x:f>IFERROR(J1387/I1387-1,"")</x:f>
        <x:v>-0.15508799788275773</x:v>
      </x:c>
      <x:c r="O1387" s="52" t="n">
        <x:f>IFERROR(K1387/J1387-1,"")</x:f>
        <x:v>-0.1400678673975463</x:v>
      </x:c>
      <x:c r="P1387" s="52" t="n">
        <x:f>IFERROR((K1387/G1387)^(1/4)-1,"")</x:f>
        <x:v>-0.06488488259303782</x:v>
      </x:c>
      <x:c r="Q1387" s="51" t="n">
        <x:v>667</x:v>
      </x:c>
      <x:c r="R1387" s="52" t="n">
        <x:f>IFERROR(Q1387/K1387,"")</x:f>
        <x:v>0.040492957746478875</x:v>
      </x:c>
      <x:c r="S1387" s="53" t="n">
        <x:v>38322</x:v>
      </x:c>
      <x:c r="T1387" s="50" t="str">
        <x:v>EDINET_company_history</x:v>
      </x:c>
      <x:c r="U1387" s="50" t="str">
        <x:v>長嶋 貴之</x:v>
      </x:c>
      <x:c r="V1387" s="54" t="n">
        <x:v>0.1563</x:v>
      </x:c>
      <x:c r="W1387" s="50" t="str">
        <x:v>長嶋 貴之 / 小林 祐介</x:v>
      </x:c>
      <x:c r="X1387" s="50" t="b">
        <x:f>AND(COUNT(L1387:O1387)=4,L1387&gt;='設定'!$B$6,M1387&gt;='設定'!$B$6,N1387&gt;='設定'!$B$6,O1387&gt;='設定'!$B$6)</x:f>
        <x:v>0</x:v>
      </x:c>
      <x:c r="Y1387" s="50" t="b">
        <x:f>AND(COUNT(G1387:K1387)=5,P1387&gt;='設定'!$B$7)</x:f>
        <x:v>0</x:v>
      </x:c>
      <x:c r="Z1387" s="50" t="b">
        <x:f>AND(ISNUMBER(R1387),R1387&gt;='設定'!$B$8)</x:f>
        <x:v>0</x:v>
      </x:c>
      <x:c r="AA1387" s="50" t="b">
        <x:f>AND(ISNUMBER(S1387),S1387&gt;=DATE(YEAR('設定'!$B$10)-'設定'!$B$9,MONTH('設定'!$B$10),DAY('設定'!$B$10)))</x:f>
        <x:v>0</x:v>
      </x:c>
      <x:c r="AB1387" s="55" t="b">
        <x:v>1</x:v>
      </x:c>
      <x:c r="AC1387" s="55" t="b">
        <x:v>1</x:v>
      </x:c>
      <x:c r="AD1387" s="50" t="n">
        <x:f>IF(X1387,1,0)+IF(Z1387,1,0)+IF(AA1387,1,0)+IF(AB1387,1,0)</x:f>
        <x:v>1</x:v>
      </x:c>
      <x:c r="AE1387" s="50" t="n">
        <x:f>IF(Y1387,1,0)+IF(Z1387,1,0)+IF(AA1387,1,0)+IF(AB1387,1,0)</x:f>
        <x:v>1</x:v>
      </x:c>
      <x:c r="AF1387" s="50" t="n">
        <x:f>IF(Y1387,1,0)+IF(Z1387,1,0)+IF(AA1387,1,0)+IF(AC1387,1,0)</x:f>
        <x:v>1</x:v>
      </x:c>
      <x:c r="AG1387" s="53" t="n">
        <x:v>44348</x:v>
      </x:c>
      <x:c r="AH1387" s="50" t="str">
        <x:v>S100XUMZ</x:v>
      </x:c>
      <x:c r="AI1387" s="50" t="str">
        <x:v>NetSalesSummaryOfBusinessResults</x:v>
      </x:c>
      <x:c r="AJ1387" s="50" t="str">
        <x:v>OperatingIncome</x:v>
      </x:c>
      <x:c r="AK1387" s="53" t="n">
        <x:v>46022</x:v>
      </x:c>
      <x:c r="AL1387" s="50" t="str">
        <x:v>365/365/365/366/365</x:v>
      </x:c>
      <x:c r="AM1387" s="51" t="n">
        <x:v>20555928</x:v>
      </x:c>
      <x:c r="AN1387" s="51" t="n">
        <x:v>230</x:v>
      </x:c>
      <x:c r="AO1387" s="51" t="n">
        <x:f>IFERROR(AM1387*AN1387,"")</x:f>
        <x:v>4727863440</x:v>
      </x:c>
      <x:c r="AP1387" s="56" t="n">
        <x:f>IFERROR(AO1387/(K1387*1000000),"")</x:f>
        <x:v>0.2870242496357455</x:v>
      </x:c>
      <x:c r="AQ1387" s="57" t="n">
        <x:v>7117691.666666667</x:v>
      </x:c>
      <x:c r="AR1387" s="52" t="n">
        <x:v>0.3496788443128459</x:v>
      </x:c>
      <x:c r="AS1387" s="52" t="n">
        <x:v>-0.6268352268438806</x:v>
      </x:c>
      <x:c r="AT1387" s="55" t="b">
        <x:v>0</x:v>
      </x:c>
      <x:c r="AU1387" s="50" t="str">
        <x:v>low_liquidity</x:v>
      </x:c>
      <x:c r="AV1387" s="58" t="n">
        <x:v>-0.1332135447095043</x:v>
      </x:c>
      <x:c r="AW1387" s="50" t="n">
        <x:v>2771</x:v>
      </x:c>
      <x:c r="AX1387" s="50" t="str">
        <x:v>Future Moat</x:v>
      </x:c>
      <x:c r="AY1387" s="50" t="str">
        <x:v>既存適格性フィルター不通過: low_liquidity / 60日平均売買代金2,000万円未満 / ローカル5年最大下落率-60%以下</x:v>
      </x:c>
      <x:c r="AZ1387" s="59" t="str">
        <x:v>2026-03-27 15:35</x:v>
      </x:c>
      <x:c r="BA1387" s="53" t="n">
        <x:v>38322</x:v>
      </x:c>
      <x:c r="BB1387" s="50" t="str">
        <x:v>長嶋 貴之</x:v>
      </x:c>
      <x:c r="BC1387" s="50"/>
      <x:c r="BD1387" s="50"/>
    </x:row>
    <x:row r="1388">
      <x:c r="A1388" s="50" t="n">
        <x:v>1387</x:v>
      </x:c>
      <x:c r="B1388" s="50" t="str">
        <x:v>6031</x:v>
      </x:c>
      <x:c r="C1388" s="50" t="str">
        <x:v>6031.T</x:v>
      </x:c>
      <x:c r="D1388" s="50" t="str">
        <x:v>ZETA INC.</x:v>
      </x:c>
      <x:c r="E1388" s="50" t="str">
        <x:v>Growth Market(Domestic)</x:v>
      </x:c>
      <x:c r="F1388" s="50" t="str">
        <x:v>Services</x:v>
      </x:c>
      <x:c r="G1388" s="51" t="n">
        <x:v>2595.997</x:v>
      </x:c>
      <x:c r="H1388" s="51" t="n">
        <x:v>2239.371</x:v>
      </x:c>
      <x:c r="I1388" s="51" t="n">
        <x:v>1417.349</x:v>
      </x:c>
      <x:c r="J1388" s="51" t="n">
        <x:v>681.642</x:v>
      </x:c>
      <x:c r="K1388" s="51" t="n">
        <x:v>1858.712</x:v>
      </x:c>
      <x:c r="L1388" s="52" t="n">
        <x:f>IFERROR(H1388/G1388-1,"")</x:f>
        <x:v>-0.13737535135826417</x:v>
      </x:c>
      <x:c r="M1388" s="52" t="n">
        <x:f>IFERROR(I1388/H1388-1,"")</x:f>
        <x:v>-0.3670771837270377</x:v>
      </x:c>
      <x:c r="N1388" s="52" t="n">
        <x:f>IFERROR(J1388/I1388-1,"")</x:f>
        <x:v>-0.5190725784545654</x:v>
      </x:c>
      <x:c r="O1388" s="52" t="n">
        <x:f>IFERROR(K1388/J1388-1,"")</x:f>
        <x:v>1.7268155424695073</x:v>
      </x:c>
      <x:c r="P1388" s="52" t="n">
        <x:f>IFERROR((K1388/G1388)^(1/4)-1,"")</x:f>
        <x:v>-0.08012889049708449</x:v>
      </x:c>
      <x:c r="Q1388" s="51" t="n">
        <x:v>396.178</x:v>
      </x:c>
      <x:c r="R1388" s="52" t="n">
        <x:f>IFERROR(Q1388/K1388,"")</x:f>
        <x:v>0.2131465229685933</x:v>
      </x:c>
      <x:c r="S1388" s="53" t="n">
        <x:v>41974</x:v>
      </x:c>
      <x:c r="T1388" s="50" t="str">
        <x:v>EDINET_company_history</x:v>
      </x:c>
      <x:c r="U1388" s="50" t="str">
        <x:v>合同会社アイ・アセットマネジメント</x:v>
      </x:c>
      <x:c r="V1388" s="54" t="n">
        <x:v>0.186</x:v>
      </x:c>
      <x:c r="W1388" s="50" t="str">
        <x:v>山﨑 徳之 / 吉井 伸一郎 / 森川 和之 / 出張 純也</x:v>
      </x:c>
      <x:c r="X1388" s="50" t="b">
        <x:f>AND(COUNT(L1388:O1388)=4,L1388&gt;='設定'!$B$6,M1388&gt;='設定'!$B$6,N1388&gt;='設定'!$B$6,O1388&gt;='設定'!$B$6)</x:f>
        <x:v>0</x:v>
      </x:c>
      <x:c r="Y1388" s="50" t="b">
        <x:f>AND(COUNT(G1388:K1388)=5,P1388&gt;='設定'!$B$7)</x:f>
        <x:v>0</x:v>
      </x:c>
      <x:c r="Z1388" s="50" t="b">
        <x:f>AND(ISNUMBER(R1388),R1388&gt;='設定'!$B$8)</x:f>
        <x:v>1</x:v>
      </x:c>
      <x:c r="AA1388" s="50" t="b">
        <x:f>AND(ISNUMBER(S1388),S1388&gt;=DATE(YEAR('設定'!$B$10)-'設定'!$B$9,MONTH('設定'!$B$10),DAY('設定'!$B$10)))</x:f>
        <x:v>0</x:v>
      </x:c>
      <x:c r="AB1388" s="55" t="b">
        <x:v>0</x:v>
      </x:c>
      <x:c r="AC1388" s="55" t="b">
        <x:v>0</x:v>
      </x:c>
      <x:c r="AD1388" s="50" t="n">
        <x:f>IF(X1388,1,0)+IF(Z1388,1,0)+IF(AA1388,1,0)+IF(AB1388,1,0)</x:f>
        <x:v>1</x:v>
      </x:c>
      <x:c r="AE1388" s="50" t="n">
        <x:f>IF(Y1388,1,0)+IF(Z1388,1,0)+IF(AA1388,1,0)+IF(AB1388,1,0)</x:f>
        <x:v>1</x:v>
      </x:c>
      <x:c r="AF1388" s="50" t="n">
        <x:f>IF(Y1388,1,0)+IF(Z1388,1,0)+IF(AA1388,1,0)+IF(AC1388,1,0)</x:f>
        <x:v>1</x:v>
      </x:c>
      <x:c r="AG1388" s="53" t="n">
        <x:v>44348</x:v>
      </x:c>
      <x:c r="AH1388" s="50" t="str">
        <x:v>S100XVUK</x:v>
      </x:c>
      <x:c r="AI1388" s="50" t="str">
        <x:v>NetSalesSummaryOfBusinessResults</x:v>
      </x:c>
      <x:c r="AJ1388" s="50" t="str">
        <x:v>OperatingIncome</x:v>
      </x:c>
      <x:c r="AK1388" s="53" t="n">
        <x:v>46022</x:v>
      </x:c>
      <x:c r="AL1388" s="50" t="str">
        <x:v>365/365/366/184/365</x:v>
      </x:c>
      <x:c r="AM1388" s="51" t="n">
        <x:v>20431800</x:v>
      </x:c>
      <x:c r="AN1388" s="51" t="n">
        <x:v>235</x:v>
      </x:c>
      <x:c r="AO1388" s="51" t="n">
        <x:f>IFERROR(AM1388*AN1388,"")</x:f>
        <x:v>4801473000</x:v>
      </x:c>
      <x:c r="AP1388" s="56" t="n">
        <x:f>IFERROR(AO1388/(K1388*1000000),"")</x:f>
        <x:v>2.5832259112761955</x:v>
      </x:c>
      <x:c r="AQ1388" s="57" t="n">
        <x:v>33167288.333333332</x:v>
      </x:c>
      <x:c r="AR1388" s="52" t="n">
        <x:v>0.6073762077808753</x:v>
      </x:c>
      <x:c r="AS1388" s="52" t="n">
        <x:v>-0.6337107463744597</x:v>
      </x:c>
      <x:c r="AT1388" s="55" t="b">
        <x:v>1</x:v>
      </x:c>
      <x:c r="AU1388" s="50"/>
      <x:c r="AV1388" s="58" t="n">
        <x:v>-0.1946096736408235</x:v>
      </x:c>
      <x:c r="AW1388" s="50" t="n">
        <x:v>3015</x:v>
      </x:c>
      <x:c r="AX1388" s="50" t="str">
        <x:v>Future Moat</x:v>
      </x:c>
      <x:c r="AY1388" s="50" t="str">
        <x:v>年率ボラティリティ60%以上 / ローカル5年最大下落率-60%以下</x:v>
      </x:c>
      <x:c r="AZ1388" s="59" t="str">
        <x:v>2026-03-31 15:30</x:v>
      </x:c>
      <x:c r="BA1388" s="53" t="n">
        <x:v>41974</x:v>
      </x:c>
      <x:c r="BB1388" s="50"/>
      <x:c r="BC1388" s="50"/>
      <x:c r="BD1388" s="50"/>
    </x:row>
    <x:row r="1389">
      <x:c r="A1389" s="50" t="n">
        <x:v>1388</x:v>
      </x:c>
      <x:c r="B1389" s="50" t="str">
        <x:v>6047</x:v>
      </x:c>
      <x:c r="C1389" s="50" t="str">
        <x:v>6047.T</x:v>
      </x:c>
      <x:c r="D1389" s="50" t="str">
        <x:v>Gunosy Inc.</x:v>
      </x:c>
      <x:c r="E1389" s="50" t="str">
        <x:v>Prime Market (Domestic)</x:v>
      </x:c>
      <x:c r="F1389" s="50" t="str">
        <x:v>Services</x:v>
      </x:c>
      <x:c r="G1389" s="51" t="n">
        <x:v>8910</x:v>
      </x:c>
      <x:c r="H1389" s="51" t="n">
        <x:v>8998</x:v>
      </x:c>
      <x:c r="I1389" s="51" t="n">
        <x:v>8052</x:v>
      </x:c>
      <x:c r="J1389" s="51" t="n">
        <x:v>7344</x:v>
      </x:c>
      <x:c r="K1389" s="51" t="n">
        <x:v>6098</x:v>
      </x:c>
      <x:c r="L1389" s="52" t="n">
        <x:f>IFERROR(H1389/G1389-1,"")</x:f>
        <x:v>0.009876543209876631</x:v>
      </x:c>
      <x:c r="M1389" s="52" t="n">
        <x:f>IFERROR(I1389/H1389-1,"")</x:f>
        <x:v>-0.10513447432762835</x:v>
      </x:c>
      <x:c r="N1389" s="52" t="n">
        <x:f>IFERROR(J1389/I1389-1,"")</x:f>
        <x:v>-0.08792846497764528</x:v>
      </x:c>
      <x:c r="O1389" s="52" t="n">
        <x:f>IFERROR(K1389/J1389-1,"")</x:f>
        <x:v>-0.1696623093681917</x:v>
      </x:c>
      <x:c r="P1389" s="52" t="n">
        <x:f>IFERROR((K1389/G1389)^(1/4)-1,"")</x:f>
        <x:v>-0.09044821814910398</x:v>
      </x:c>
      <x:c r="Q1389" s="51" t="n">
        <x:v>575</x:v>
      </x:c>
      <x:c r="R1389" s="52" t="n">
        <x:f>IFERROR(Q1389/K1389,"")</x:f>
        <x:v>0.09429321088881601</x:v>
      </x:c>
      <x:c r="S1389" s="53" t="n">
        <x:v>42095</x:v>
      </x:c>
      <x:c r="T1389" s="50" t="str">
        <x:v>EDINET_company_history</x:v>
      </x:c>
      <x:c r="U1389" s="50" t="str">
        <x:v>木村 新司</x:v>
      </x:c>
      <x:c r="V1389" s="54" t="n">
        <x:v>0.2326</x:v>
      </x:c>
      <x:c r="W1389" s="50" t="str">
        <x:v>木村 新司 / 西尾 健太郎</x:v>
      </x:c>
      <x:c r="X1389" s="50" t="b">
        <x:f>AND(COUNT(L1389:O1389)=4,L1389&gt;='設定'!$B$6,M1389&gt;='設定'!$B$6,N1389&gt;='設定'!$B$6,O1389&gt;='設定'!$B$6)</x:f>
        <x:v>0</x:v>
      </x:c>
      <x:c r="Y1389" s="50" t="b">
        <x:f>AND(COUNT(G1389:K1389)=5,P1389&gt;='設定'!$B$7)</x:f>
        <x:v>0</x:v>
      </x:c>
      <x:c r="Z1389" s="50" t="b">
        <x:f>AND(ISNUMBER(R1389),R1389&gt;='設定'!$B$8)</x:f>
        <x:v>0</x:v>
      </x:c>
      <x:c r="AA1389" s="50" t="b">
        <x:f>AND(ISNUMBER(S1389),S1389&gt;=DATE(YEAR('設定'!$B$10)-'設定'!$B$9,MONTH('設定'!$B$10),DAY('設定'!$B$10)))</x:f>
        <x:v>0</x:v>
      </x:c>
      <x:c r="AB1389" s="55" t="b">
        <x:v>1</x:v>
      </x:c>
      <x:c r="AC1389" s="55" t="b">
        <x:v>1</x:v>
      </x:c>
      <x:c r="AD1389" s="50" t="n">
        <x:f>IF(X1389,1,0)+IF(Z1389,1,0)+IF(AA1389,1,0)+IF(AB1389,1,0)</x:f>
        <x:v>1</x:v>
      </x:c>
      <x:c r="AE1389" s="50" t="n">
        <x:f>IF(Y1389,1,0)+IF(Z1389,1,0)+IF(AA1389,1,0)+IF(AB1389,1,0)</x:f>
        <x:v>1</x:v>
      </x:c>
      <x:c r="AF1389" s="50" t="n">
        <x:f>IF(Y1389,1,0)+IF(Z1389,1,0)+IF(AA1389,1,0)+IF(AC1389,1,0)</x:f>
        <x:v>1</x:v>
      </x:c>
      <x:c r="AG1389" s="53" t="n">
        <x:v>44348</x:v>
      </x:c>
      <x:c r="AH1389" s="50" t="str">
        <x:v>S100WLMH</x:v>
      </x:c>
      <x:c r="AI1389" s="50" t="str">
        <x:v>NetSalesSummaryOfBusinessResults</x:v>
      </x:c>
      <x:c r="AJ1389" s="50" t="str">
        <x:v>OperatingIncome</x:v>
      </x:c>
      <x:c r="AK1389" s="53" t="n">
        <x:v>45808</x:v>
      </x:c>
      <x:c r="AL1389" s="50" t="str">
        <x:v>365/365/365/366/365</x:v>
      </x:c>
      <x:c r="AM1389" s="51" t="n">
        <x:v>24024974</x:v>
      </x:c>
      <x:c r="AN1389" s="51" t="n">
        <x:v>476</x:v>
      </x:c>
      <x:c r="AO1389" s="51" t="n">
        <x:f>IFERROR(AM1389*AN1389,"")</x:f>
        <x:v>11435887624</x:v>
      </x:c>
      <x:c r="AP1389" s="56" t="n">
        <x:f>IFERROR(AO1389/(K1389*1000000),"")</x:f>
        <x:v>1.8753505450967531</x:v>
      </x:c>
      <x:c r="AQ1389" s="57" t="n">
        <x:v>95766445</x:v>
      </x:c>
      <x:c r="AR1389" s="52" t="n">
        <x:v>0.5126283339630148</x:v>
      </x:c>
      <x:c r="AS1389" s="52" t="n">
        <x:v>-0.6256564030134889</x:v>
      </x:c>
      <x:c r="AT1389" s="55" t="b">
        <x:v>0</x:v>
      </x:c>
      <x:c r="AU1389" s="50" t="str">
        <x:v>repeated_negative_operating_cf</x:v>
      </x:c>
      <x:c r="AV1389" s="58" t="n">
        <x:v>-0.2195301042756836</x:v>
      </x:c>
      <x:c r="AW1389" s="50" t="n">
        <x:v>3100</x:v>
      </x:c>
      <x:c r="AX1389" s="50" t="str">
        <x:v>Future Moat</x:v>
      </x:c>
      <x:c r="AY1389" s="50" t="str">
        <x:v>既存適格性フィルター不通過: repeated_negative_operating_cf / ローカル5年最大下落率-60%以下</x:v>
      </x:c>
      <x:c r="AZ1389" s="59" t="str">
        <x:v>2025-08-27 15:30</x:v>
      </x:c>
      <x:c r="BA1389" s="53" t="n">
        <x:v>42095</x:v>
      </x:c>
      <x:c r="BB1389" s="50" t="str">
        <x:v>木村 新司</x:v>
      </x:c>
      <x:c r="BC1389" s="50"/>
      <x:c r="BD1389" s="50" t="str">
        <x:v>TOPIX Small 2</x:v>
      </x:c>
    </x:row>
    <x:row r="1390">
      <x:c r="A1390" s="50" t="n">
        <x:v>1389</x:v>
      </x:c>
      <x:c r="B1390" s="50" t="str">
        <x:v>3099</x:v>
      </x:c>
      <x:c r="C1390" s="50" t="str">
        <x:v>3099.T</x:v>
      </x:c>
      <x:c r="D1390" s="50" t="str">
        <x:v>Isetan Mitsukoshi Holdings Ltd.</x:v>
      </x:c>
      <x:c r="E1390" s="50" t="str">
        <x:v>Prime Market (Domestic)</x:v>
      </x:c>
      <x:c r="F1390" s="50" t="str">
        <x:v>Retail Trade</x:v>
      </x:c>
      <x:c r="G1390" s="51" t="n">
        <x:v>816009</x:v>
      </x:c>
      <x:c r="H1390" s="51" t="n">
        <x:v>418338</x:v>
      </x:c>
      <x:c r="I1390" s="51" t="n">
        <x:v>487407</x:v>
      </x:c>
      <x:c r="J1390" s="51" t="n">
        <x:v>536441</x:v>
      </x:c>
      <x:c r="K1390" s="51" t="n">
        <x:v>555517</x:v>
      </x:c>
      <x:c r="L1390" s="52" t="n">
        <x:f>IFERROR(H1390/G1390-1,"")</x:f>
        <x:v>-0.48733653672937427</x:v>
      </x:c>
      <x:c r="M1390" s="52" t="n">
        <x:f>IFERROR(I1390/H1390-1,"")</x:f>
        <x:v>0.16510333749264938</x:v>
      </x:c>
      <x:c r="N1390" s="52" t="n">
        <x:f>IFERROR(J1390/I1390-1,"")</x:f>
        <x:v>0.10060175582213637</x:v>
      </x:c>
      <x:c r="O1390" s="52" t="n">
        <x:f>IFERROR(K1390/J1390-1,"")</x:f>
        <x:v>0.03556029460835397</x:v>
      </x:c>
      <x:c r="P1390" s="52" t="n">
        <x:f>IFERROR((K1390/G1390)^(1/4)-1,"")</x:f>
        <x:v>-0.09165547829996246</x:v>
      </x:c>
      <x:c r="Q1390" s="51" t="n">
        <x:v>76313</x:v>
      </x:c>
      <x:c r="R1390" s="52" t="n">
        <x:f>IFERROR(Q1390/K1390,"")</x:f>
        <x:v>0.1373729336815975</x:v>
      </x:c>
      <x:c r="S1390" s="53" t="n">
        <x:v>39539</x:v>
      </x:c>
      <x:c r="T1390" s="50" t="str">
        <x:v>EDINET_company_history</x:v>
      </x:c>
      <x:c r="U1390" s="50" t="str">
        <x:v>日本マスタートラスト信託銀行株式会社（信託口） ※１</x:v>
      </x:c>
      <x:c r="V1390" s="54" t="n">
        <x:v>0.1672</x:v>
      </x:c>
      <x:c r="W1390" s="50" t="str">
        <x:v>細谷 敏幸</x:v>
      </x:c>
      <x:c r="X1390" s="50" t="b">
        <x:f>AND(COUNT(L1390:O1390)=4,L1390&gt;='設定'!$B$6,M1390&gt;='設定'!$B$6,N1390&gt;='設定'!$B$6,O1390&gt;='設定'!$B$6)</x:f>
        <x:v>0</x:v>
      </x:c>
      <x:c r="Y1390" s="50" t="b">
        <x:f>AND(COUNT(G1390:K1390)=5,P1390&gt;='設定'!$B$7)</x:f>
        <x:v>0</x:v>
      </x:c>
      <x:c r="Z1390" s="50" t="b">
        <x:f>AND(ISNUMBER(R1390),R1390&gt;='設定'!$B$8)</x:f>
        <x:v>1</x:v>
      </x:c>
      <x:c r="AA1390" s="50" t="b">
        <x:f>AND(ISNUMBER(S1390),S1390&gt;=DATE(YEAR('設定'!$B$10)-'設定'!$B$9,MONTH('設定'!$B$10),DAY('設定'!$B$10)))</x:f>
        <x:v>0</x:v>
      </x:c>
      <x:c r="AB1390" s="55" t="b">
        <x:v>0</x:v>
      </x:c>
      <x:c r="AC1390" s="55" t="b">
        <x:v>0</x:v>
      </x:c>
      <x:c r="AD1390" s="50" t="n">
        <x:f>IF(X1390,1,0)+IF(Z1390,1,0)+IF(AA1390,1,0)+IF(AB1390,1,0)</x:f>
        <x:v>1</x:v>
      </x:c>
      <x:c r="AE1390" s="50" t="n">
        <x:f>IF(Y1390,1,0)+IF(Z1390,1,0)+IF(AA1390,1,0)+IF(AB1390,1,0)</x:f>
        <x:v>1</x:v>
      </x:c>
      <x:c r="AF1390" s="50" t="n">
        <x:f>IF(Y1390,1,0)+IF(Z1390,1,0)+IF(AA1390,1,0)+IF(AC1390,1,0)</x:f>
        <x:v>1</x:v>
      </x:c>
      <x:c r="AG1390" s="53" t="n">
        <x:v>44348</x:v>
      </x:c>
      <x:c r="AH1390" s="50" t="str">
        <x:v>S100W16O</x:v>
      </x:c>
      <x:c r="AI1390" s="50" t="str">
        <x:v>NetSalesSummaryOfBusinessResults</x:v>
      </x:c>
      <x:c r="AJ1390" s="50" t="str">
        <x:v>OperatingIncome</x:v>
      </x:c>
      <x:c r="AK1390" s="53" t="n">
        <x:v>45747</x:v>
      </x:c>
      <x:c r="AL1390" s="50" t="str">
        <x:v>365/365/365/366/365</x:v>
      </x:c>
      <x:c r="AM1390" s="51" t="n">
        <x:v>365409854</x:v>
      </x:c>
      <x:c r="AN1390" s="51" t="n">
        <x:v>3350</x:v>
      </x:c>
      <x:c r="AO1390" s="51" t="n">
        <x:f>IFERROR(AM1390*AN1390,"")</x:f>
        <x:v>1224123010900</x:v>
      </x:c>
      <x:c r="AP1390" s="56" t="n">
        <x:f>IFERROR(AO1390/(K1390*1000000),"")</x:f>
        <x:v>2.203574347679729</x:v>
      </x:c>
      <x:c r="AQ1390" s="57" t="n">
        <x:v>5978154790</x:v>
      </x:c>
      <x:c r="AR1390" s="52" t="n">
        <x:v>0.3810151790133969</x:v>
      </x:c>
      <x:c r="AS1390" s="52" t="n">
        <x:v>-0.5253117457131011</x:v>
      </x:c>
      <x:c r="AT1390" s="55" t="b">
        <x:v>1</x:v>
      </x:c>
      <x:c r="AU1390" s="50"/>
      <x:c r="AV1390" s="58" t="n">
        <x:v>-0.1667186758087925</x:v>
      </x:c>
      <x:c r="AW1390" s="50" t="n">
        <x:v>2913</x:v>
      </x:c>
      <x:c r="AX1390" s="50" t="str">
        <x:v>Core Moat</x:v>
      </x:c>
      <x:c r="AY1390" s="50" t="str">
        <x:v>目立つ機械的警告なし（定性確認は別途必要）</x:v>
      </x:c>
      <x:c r="AZ1390" s="59" t="str">
        <x:v>2025-06-20 16:20</x:v>
      </x:c>
      <x:c r="BA1390" s="53" t="n">
        <x:v>39539</x:v>
      </x:c>
      <x:c r="BB1390" s="50"/>
      <x:c r="BC1390" s="50"/>
      <x:c r="BD1390" s="50" t="str">
        <x:v>TOPIX Mid400</x:v>
      </x:c>
    </x:row>
    <x:row r="1391">
      <x:c r="A1391" s="50" t="n">
        <x:v>1390</x:v>
      </x:c>
      <x:c r="B1391" s="50" t="str">
        <x:v>4337</x:v>
      </x:c>
      <x:c r="C1391" s="50" t="str">
        <x:v>4337.T</x:v>
      </x:c>
      <x:c r="D1391" s="50" t="str">
        <x:v>PIA CORPORATION</x:v>
      </x:c>
      <x:c r="E1391" s="50" t="str">
        <x:v>Prime Market (Domestic)</x:v>
      </x:c>
      <x:c r="F1391" s="50" t="str">
        <x:v>Services</x:v>
      </x:c>
      <x:c r="G1391" s="51" t="n">
        <x:v>67355</x:v>
      </x:c>
      <x:c r="H1391" s="51" t="n">
        <x:v>25829</x:v>
      </x:c>
      <x:c r="I1391" s="51" t="n">
        <x:v>32763</x:v>
      </x:c>
      <x:c r="J1391" s="51" t="n">
        <x:v>39587</x:v>
      </x:c>
      <x:c r="K1391" s="51" t="n">
        <x:v>45362</x:v>
      </x:c>
      <x:c r="L1391" s="52" t="n">
        <x:f>IFERROR(H1391/G1391-1,"")</x:f>
        <x:v>-0.6165243857174671</x:v>
      </x:c>
      <x:c r="M1391" s="52" t="n">
        <x:f>IFERROR(I1391/H1391-1,"")</x:f>
        <x:v>0.2684579348793992</x:v>
      </x:c>
      <x:c r="N1391" s="52" t="n">
        <x:f>IFERROR(J1391/I1391-1,"")</x:f>
        <x:v>0.20828373470072958</x:v>
      </x:c>
      <x:c r="O1391" s="52" t="n">
        <x:f>IFERROR(K1391/J1391-1,"")</x:f>
        <x:v>0.14588122363402123</x:v>
      </x:c>
      <x:c r="P1391" s="52" t="n">
        <x:f>IFERROR((K1391/G1391)^(1/4)-1,"")</x:f>
        <x:v>-0.0940993141801525</x:v>
      </x:c>
      <x:c r="Q1391" s="51" t="n">
        <x:v>2636</x:v>
      </x:c>
      <x:c r="R1391" s="52" t="n">
        <x:f>IFERROR(Q1391/K1391,"")</x:f>
        <x:v>0.05811031259644636</x:v>
      </x:c>
      <x:c r="S1391" s="53" t="n">
        <x:v>37257</x:v>
      </x:c>
      <x:c r="T1391" s="50" t="str">
        <x:v>EDINET_company_history</x:v>
      </x:c>
      <x:c r="U1391" s="50" t="str">
        <x:v>矢内廣</x:v>
      </x:c>
      <x:c r="V1391" s="54" t="n">
        <x:v>0.1956</x:v>
      </x:c>
      <x:c r="W1391" s="50" t="str">
        <x:v>矢内 廣 / 木本 敬巳</x:v>
      </x:c>
      <x:c r="X1391" s="50" t="b">
        <x:f>AND(COUNT(L1391:O1391)=4,L1391&gt;='設定'!$B$6,M1391&gt;='設定'!$B$6,N1391&gt;='設定'!$B$6,O1391&gt;='設定'!$B$6)</x:f>
        <x:v>0</x:v>
      </x:c>
      <x:c r="Y1391" s="50" t="b">
        <x:f>AND(COUNT(G1391:K1391)=5,P1391&gt;='設定'!$B$7)</x:f>
        <x:v>0</x:v>
      </x:c>
      <x:c r="Z1391" s="50" t="b">
        <x:f>AND(ISNUMBER(R1391),R1391&gt;='設定'!$B$8)</x:f>
        <x:v>0</x:v>
      </x:c>
      <x:c r="AA1391" s="50" t="b">
        <x:f>AND(ISNUMBER(S1391),S1391&gt;=DATE(YEAR('設定'!$B$10)-'設定'!$B$9,MONTH('設定'!$B$10),DAY('設定'!$B$10)))</x:f>
        <x:v>0</x:v>
      </x:c>
      <x:c r="AB1391" s="55" t="b">
        <x:v>1</x:v>
      </x:c>
      <x:c r="AC1391" s="55" t="b">
        <x:v>1</x:v>
      </x:c>
      <x:c r="AD1391" s="50" t="n">
        <x:f>IF(X1391,1,0)+IF(Z1391,1,0)+IF(AA1391,1,0)+IF(AB1391,1,0)</x:f>
        <x:v>1</x:v>
      </x:c>
      <x:c r="AE1391" s="50" t="n">
        <x:f>IF(Y1391,1,0)+IF(Z1391,1,0)+IF(AA1391,1,0)+IF(AB1391,1,0)</x:f>
        <x:v>1</x:v>
      </x:c>
      <x:c r="AF1391" s="50" t="n">
        <x:f>IF(Y1391,1,0)+IF(Z1391,1,0)+IF(AA1391,1,0)+IF(AC1391,1,0)</x:f>
        <x:v>1</x:v>
      </x:c>
      <x:c r="AG1391" s="53" t="n">
        <x:v>44348</x:v>
      </x:c>
      <x:c r="AH1391" s="50" t="str">
        <x:v>S100VZU0</x:v>
      </x:c>
      <x:c r="AI1391" s="50" t="str">
        <x:v>NetSalesSummaryOfBusinessResults</x:v>
      </x:c>
      <x:c r="AJ1391" s="50" t="str">
        <x:v>OperatingIncome</x:v>
      </x:c>
      <x:c r="AK1391" s="53" t="n">
        <x:v>45747</x:v>
      </x:c>
      <x:c r="AL1391" s="50" t="str">
        <x:v>365/365/365/366/365</x:v>
      </x:c>
      <x:c r="AM1391" s="51" t="n">
        <x:v>15616713</x:v>
      </x:c>
      <x:c r="AN1391" s="51" t="n">
        <x:v>2699</x:v>
      </x:c>
      <x:c r="AO1391" s="51" t="n">
        <x:f>IFERROR(AM1391*AN1391,"")</x:f>
        <x:v>42149508387</x:v>
      </x:c>
      <x:c r="AP1391" s="56" t="n">
        <x:f>IFERROR(AO1391/(K1391*1000000),"")</x:f>
        <x:v>0.9291809970239407</x:v>
      </x:c>
      <x:c r="AQ1391" s="57" t="n">
        <x:v>131632308.33333331</x:v>
      </x:c>
      <x:c r="AR1391" s="52" t="n">
        <x:v>0.3147527107755988</x:v>
      </x:c>
      <x:c r="AS1391" s="52" t="n">
        <x:v>-0.4863013335967999</x:v>
      </x:c>
      <x:c r="AT1391" s="55" t="b">
        <x:v>0</x:v>
      </x:c>
      <x:c r="AU1391" s="50" t="str">
        <x:v>low_equity_ratio;excessive_leverage</x:v>
      </x:c>
      <x:c r="AV1391" s="58" t="n">
        <x:v>0.137339581126254</x:v>
      </x:c>
      <x:c r="AW1391" s="50" t="n">
        <x:v>1016</x:v>
      </x:c>
      <x:c r="AX1391" s="50" t="str">
        <x:v>Core Moat</x:v>
      </x:c>
      <x:c r="AY1391" s="50" t="str">
        <x:v>既存適格性フィルター不通過: low_equity_ratio;excessive_leverage</x:v>
      </x:c>
      <x:c r="AZ1391" s="59" t="str">
        <x:v>2025-06-19 13:16</x:v>
      </x:c>
      <x:c r="BA1391" s="53" t="n">
        <x:v>37257</x:v>
      </x:c>
      <x:c r="BB1391" s="50" t="str">
        <x:v>矢内 廣</x:v>
      </x:c>
      <x:c r="BC1391" s="50"/>
      <x:c r="BD1391" s="50" t="str">
        <x:v>TOPIX Small 2</x:v>
      </x:c>
    </x:row>
    <x:row r="1392">
      <x:c r="A1392" s="50" t="n">
        <x:v>1391</x:v>
      </x:c>
      <x:c r="B1392" s="50" t="str">
        <x:v>7974</x:v>
      </x:c>
      <x:c r="C1392" s="50" t="str">
        <x:v>7974.T</x:v>
      </x:c>
      <x:c r="D1392" s="50" t="str">
        <x:v>Nintendo Co.,Ltd.</x:v>
      </x:c>
      <x:c r="E1392" s="50" t="str">
        <x:v>Prime Market (Domestic)</x:v>
      </x:c>
      <x:c r="F1392" s="50" t="str">
        <x:v>Other Products</x:v>
      </x:c>
      <x:c r="G1392" s="51" t="n">
        <x:v>1758910</x:v>
      </x:c>
      <x:c r="H1392" s="51" t="n">
        <x:v>1695344</x:v>
      </x:c>
      <x:c r="I1392" s="51" t="n">
        <x:v>1601677</x:v>
      </x:c>
      <x:c r="J1392" s="51" t="n">
        <x:v>1671865</x:v>
      </x:c>
      <x:c r="K1392" s="51" t="n">
        <x:v>1164922</x:v>
      </x:c>
      <x:c r="L1392" s="52" t="n">
        <x:f>IFERROR(H1392/G1392-1,"")</x:f>
        <x:v>-0.03613942725892738</x:v>
      </x:c>
      <x:c r="M1392" s="52" t="n">
        <x:f>IFERROR(I1392/H1392-1,"")</x:f>
        <x:v>-0.05524955407280174</x:v>
      </x:c>
      <x:c r="N1392" s="52" t="n">
        <x:f>IFERROR(J1392/I1392-1,"")</x:f>
        <x:v>0.04382156951744953</x:v>
      </x:c>
      <x:c r="O1392" s="52" t="n">
        <x:f>IFERROR(K1392/J1392-1,"")</x:f>
        <x:v>-0.3032200566433294</x:v>
      </x:c>
      <x:c r="P1392" s="52" t="n">
        <x:f>IFERROR((K1392/G1392)^(1/4)-1,"")</x:f>
        <x:v>-0.09788208541217258</x:v>
      </x:c>
      <x:c r="Q1392" s="51" t="n">
        <x:v>282553</x:v>
      </x:c>
      <x:c r="R1392" s="52" t="n">
        <x:f>IFERROR(Q1392/K1392,"")</x:f>
        <x:v>0.24255100341482091</x:v>
      </x:c>
      <x:c r="S1392" s="53" t="n">
        <x:v>22647</x:v>
      </x:c>
      <x:c r="T1392" s="50" t="str">
        <x:v>EDINET_company_history</x:v>
      </x:c>
      <x:c r="U1392" s="50" t="str">
        <x:v>日本マスタートラスト信託銀行㈱（信託口）</x:v>
      </x:c>
      <x:c r="V1392" s="54" t="n">
        <x:v>0.1667</x:v>
      </x:c>
      <x:c r="W1392" s="50" t="str">
        <x:v>古 川 俊太郎 / 宮 本 茂</x:v>
      </x:c>
      <x:c r="X1392" s="50" t="b">
        <x:f>AND(COUNT(L1392:O1392)=4,L1392&gt;='設定'!$B$6,M1392&gt;='設定'!$B$6,N1392&gt;='設定'!$B$6,O1392&gt;='設定'!$B$6)</x:f>
        <x:v>0</x:v>
      </x:c>
      <x:c r="Y1392" s="50" t="b">
        <x:f>AND(COUNT(G1392:K1392)=5,P1392&gt;='設定'!$B$7)</x:f>
        <x:v>0</x:v>
      </x:c>
      <x:c r="Z1392" s="50" t="b">
        <x:f>AND(ISNUMBER(R1392),R1392&gt;='設定'!$B$8)</x:f>
        <x:v>1</x:v>
      </x:c>
      <x:c r="AA1392" s="50" t="b">
        <x:f>AND(ISNUMBER(S1392),S1392&gt;=DATE(YEAR('設定'!$B$10)-'設定'!$B$9,MONTH('設定'!$B$10),DAY('設定'!$B$10)))</x:f>
        <x:v>0</x:v>
      </x:c>
      <x:c r="AB1392" s="55" t="b">
        <x:v>0</x:v>
      </x:c>
      <x:c r="AC1392" s="55" t="b">
        <x:v>0</x:v>
      </x:c>
      <x:c r="AD1392" s="50" t="n">
        <x:f>IF(X1392,1,0)+IF(Z1392,1,0)+IF(AA1392,1,0)+IF(AB1392,1,0)</x:f>
        <x:v>1</x:v>
      </x:c>
      <x:c r="AE1392" s="50" t="n">
        <x:f>IF(Y1392,1,0)+IF(Z1392,1,0)+IF(AA1392,1,0)+IF(AB1392,1,0)</x:f>
        <x:v>1</x:v>
      </x:c>
      <x:c r="AF1392" s="50" t="n">
        <x:f>IF(Y1392,1,0)+IF(Z1392,1,0)+IF(AA1392,1,0)+IF(AC1392,1,0)</x:f>
        <x:v>1</x:v>
      </x:c>
      <x:c r="AG1392" s="53" t="n">
        <x:v>44348</x:v>
      </x:c>
      <x:c r="AH1392" s="50" t="str">
        <x:v>S100W73A</x:v>
      </x:c>
      <x:c r="AI1392" s="50" t="str">
        <x:v>NetSalesSummaryOfBusinessResults</x:v>
      </x:c>
      <x:c r="AJ1392" s="50" t="str">
        <x:v>OperatingIncome</x:v>
      </x:c>
      <x:c r="AK1392" s="53" t="n">
        <x:v>45747</x:v>
      </x:c>
      <x:c r="AL1392" s="50" t="str">
        <x:v>365/365/365/366/365</x:v>
      </x:c>
      <x:c r="AM1392" s="51" t="n">
        <x:v>1164248200</x:v>
      </x:c>
      <x:c r="AN1392" s="51" t="n">
        <x:v>7163</x:v>
      </x:c>
      <x:c r="AO1392" s="51" t="n">
        <x:f>IFERROR(AM1392*AN1392,"")</x:f>
        <x:v>8339509856600</x:v>
      </x:c>
      <x:c r="AP1392" s="56" t="n">
        <x:f>IFERROR(AO1392/(K1392*1000000),"")</x:f>
        <x:v>7.15885686475146</x:v>
      </x:c>
      <x:c r="AQ1392" s="57" t="n">
        <x:v>94607247510</x:v>
      </x:c>
      <x:c r="AR1392" s="52" t="n">
        <x:v>0.3198469591619218</x:v>
      </x:c>
      <x:c r="AS1392" s="52" t="n">
        <x:v>-0.520906969644237</x:v>
      </x:c>
      <x:c r="AT1392" s="55" t="b">
        <x:v>1</x:v>
      </x:c>
      <x:c r="AU1392" s="50"/>
      <x:c r="AV1392" s="58" t="n">
        <x:v>-0.3140739834733114</x:v>
      </x:c>
      <x:c r="AW1392" s="50" t="n">
        <x:v>3302</x:v>
      </x:c>
      <x:c r="AX1392" s="50" t="str">
        <x:v>Core Moat</x:v>
      </x:c>
      <x:c r="AY1392" s="50" t="str">
        <x:v>目立つ機械的警告なし（定性確認は別途必要）</x:v>
      </x:c>
      <x:c r="AZ1392" s="59" t="str">
        <x:v>2025-06-26 12:26</x:v>
      </x:c>
      <x:c r="BA1392" s="53" t="n">
        <x:v>22647</x:v>
      </x:c>
      <x:c r="BB1392" s="50"/>
      <x:c r="BC1392" s="50"/>
      <x:c r="BD1392" s="50" t="str">
        <x:v>TOPIX Core30</x:v>
      </x:c>
    </x:row>
    <x:row r="1393">
      <x:c r="A1393" s="50" t="n">
        <x:v>1392</x:v>
      </x:c>
      <x:c r="B1393" s="50" t="str">
        <x:v>6778</x:v>
      </x:c>
      <x:c r="C1393" s="50" t="str">
        <x:v>6778.T</x:v>
      </x:c>
      <x:c r="D1393" s="50" t="str">
        <x:v>Artiza Networks,Inc.</x:v>
      </x:c>
      <x:c r="E1393" s="50" t="str">
        <x:v>Standard Market(Domestic)</x:v>
      </x:c>
      <x:c r="F1393" s="50" t="str">
        <x:v>Electric Appliances</x:v>
      </x:c>
      <x:c r="G1393" s="51" t="n">
        <x:v>4050.881</x:v>
      </x:c>
      <x:c r="H1393" s="51" t="n">
        <x:v>4542.87</x:v>
      </x:c>
      <x:c r="I1393" s="51" t="n">
        <x:v>4113.246</x:v>
      </x:c>
      <x:c r="J1393" s="51" t="n">
        <x:v>2819.632</x:v>
      </x:c>
      <x:c r="K1393" s="51" t="n">
        <x:v>2680.911</x:v>
      </x:c>
      <x:c r="L1393" s="52" t="n">
        <x:f>IFERROR(H1393/G1393-1,"")</x:f>
        <x:v>0.12145234579835851</x:v>
      </x:c>
      <x:c r="M1393" s="52" t="n">
        <x:f>IFERROR(I1393/H1393-1,"")</x:f>
        <x:v>-0.09457105310079306</x:v>
      </x:c>
      <x:c r="N1393" s="52" t="n">
        <x:f>IFERROR(J1393/I1393-1,"")</x:f>
        <x:v>-0.3144995461005736</x:v>
      </x:c>
      <x:c r="O1393" s="52" t="n">
        <x:f>IFERROR(K1393/J1393-1,"")</x:f>
        <x:v>-0.049198264170643546</x:v>
      </x:c>
      <x:c r="P1393" s="52" t="n">
        <x:f>IFERROR((K1393/G1393)^(1/4)-1,"")</x:f>
        <x:v>-0.09804841141167198</x:v>
      </x:c>
      <x:c r="Q1393" s="51" t="n">
        <x:v>116.062</x:v>
      </x:c>
      <x:c r="R1393" s="52" t="n">
        <x:f>IFERROR(Q1393/K1393,"")</x:f>
        <x:v>0.04329200036853144</x:v>
      </x:c>
      <x:c r="S1393" s="53" t="n">
        <x:v>37073</x:v>
      </x:c>
      <x:c r="T1393" s="50" t="str">
        <x:v>EDINET_company_history</x:v>
      </x:c>
      <x:c r="U1393" s="50" t="str">
        <x:v>床次 隆志</x:v>
      </x:c>
      <x:c r="V1393" s="54" t="n">
        <x:v>0.2004</x:v>
      </x:c>
      <x:c r="W1393" s="50" t="str">
        <x:v>床次 隆志 / 床次 直之</x:v>
      </x:c>
      <x:c r="X1393" s="50" t="b">
        <x:f>AND(COUNT(L1393:O1393)=4,L1393&gt;='設定'!$B$6,M1393&gt;='設定'!$B$6,N1393&gt;='設定'!$B$6,O1393&gt;='設定'!$B$6)</x:f>
        <x:v>0</x:v>
      </x:c>
      <x:c r="Y1393" s="50" t="b">
        <x:f>AND(COUNT(G1393:K1393)=5,P1393&gt;='設定'!$B$7)</x:f>
        <x:v>0</x:v>
      </x:c>
      <x:c r="Z1393" s="50" t="b">
        <x:f>AND(ISNUMBER(R1393),R1393&gt;='設定'!$B$8)</x:f>
        <x:v>0</x:v>
      </x:c>
      <x:c r="AA1393" s="50" t="b">
        <x:f>AND(ISNUMBER(S1393),S1393&gt;=DATE(YEAR('設定'!$B$10)-'設定'!$B$9,MONTH('設定'!$B$10),DAY('設定'!$B$10)))</x:f>
        <x:v>0</x:v>
      </x:c>
      <x:c r="AB1393" s="55" t="b">
        <x:v>1</x:v>
      </x:c>
      <x:c r="AC1393" s="55" t="b">
        <x:v>1</x:v>
      </x:c>
      <x:c r="AD1393" s="50" t="n">
        <x:f>IF(X1393,1,0)+IF(Z1393,1,0)+IF(AA1393,1,0)+IF(AB1393,1,0)</x:f>
        <x:v>1</x:v>
      </x:c>
      <x:c r="AE1393" s="50" t="n">
        <x:f>IF(Y1393,1,0)+IF(Z1393,1,0)+IF(AA1393,1,0)+IF(AB1393,1,0)</x:f>
        <x:v>1</x:v>
      </x:c>
      <x:c r="AF1393" s="50" t="n">
        <x:f>IF(Y1393,1,0)+IF(Z1393,1,0)+IF(AA1393,1,0)+IF(AC1393,1,0)</x:f>
        <x:v>1</x:v>
      </x:c>
      <x:c r="AG1393" s="53" t="n">
        <x:v>44348</x:v>
      </x:c>
      <x:c r="AH1393" s="50" t="str">
        <x:v>S100WW7U</x:v>
      </x:c>
      <x:c r="AI1393" s="50" t="str">
        <x:v>NetSalesSummaryOfBusinessResults</x:v>
      </x:c>
      <x:c r="AJ1393" s="50" t="str">
        <x:v>OperatingIncome</x:v>
      </x:c>
      <x:c r="AK1393" s="53" t="n">
        <x:v>45869</x:v>
      </x:c>
      <x:c r="AL1393" s="50" t="str">
        <x:v>365/365/365/366/365</x:v>
      </x:c>
      <x:c r="AM1393" s="51" t="n">
        <x:v>8779600</x:v>
      </x:c>
      <x:c r="AN1393" s="51" t="n">
        <x:v>629</x:v>
      </x:c>
      <x:c r="AO1393" s="51" t="n">
        <x:f>IFERROR(AM1393*AN1393,"")</x:f>
        <x:v>5522368400</x:v>
      </x:c>
      <x:c r="AP1393" s="56" t="n">
        <x:f>IFERROR(AO1393/(K1393*1000000),"")</x:f>
        <x:v>2.0598850166976823</x:v>
      </x:c>
      <x:c r="AQ1393" s="57" t="n">
        <x:v>6621623.333333333</x:v>
      </x:c>
      <x:c r="AR1393" s="52" t="n">
        <x:v>0.2935637550756296</x:v>
      </x:c>
      <x:c r="AS1393" s="52" t="n">
        <x:v>-0.6881921515500333</x:v>
      </x:c>
      <x:c r="AT1393" s="55" t="b">
        <x:v>0</x:v>
      </x:c>
      <x:c r="AU1393" s="50" t="str">
        <x:v>low_liquidity</x:v>
      </x:c>
      <x:c r="AV1393" s="58" t="n">
        <x:v>0.2351747759560201</x:v>
      </x:c>
      <x:c r="AW1393" s="50" t="n">
        <x:v>589</x:v>
      </x:c>
      <x:c r="AX1393" s="50" t="str">
        <x:v>Discovery</x:v>
      </x:c>
      <x:c r="AY1393" s="50" t="str">
        <x:v>既存適格性フィルター不通過: low_liquidity / 60日平均売買代金2,000万円未満 / ローカル5年最大下落率-60%以下</x:v>
      </x:c>
      <x:c r="AZ1393" s="59" t="str">
        <x:v>2025-10-23 13:09</x:v>
      </x:c>
      <x:c r="BA1393" s="53" t="n">
        <x:v>37073</x:v>
      </x:c>
      <x:c r="BB1393" s="50" t="str">
        <x:v>床次 隆志</x:v>
      </x:c>
      <x:c r="BC1393" s="50"/>
      <x:c r="BD1393" s="50"/>
    </x:row>
    <x:row r="1394">
      <x:c r="A1394" s="50" t="n">
        <x:v>1393</x:v>
      </x:c>
      <x:c r="B1394" s="50" t="str">
        <x:v>5271</x:v>
      </x:c>
      <x:c r="C1394" s="50" t="str">
        <x:v>5271.T</x:v>
      </x:c>
      <x:c r="D1394" s="50" t="str">
        <x:v>TOYO ASANO FOUNDATION CO.,LTD.</x:v>
      </x:c>
      <x:c r="E1394" s="50" t="str">
        <x:v>Standard Market(Domestic)</x:v>
      </x:c>
      <x:c r="F1394" s="50" t="str">
        <x:v>Glass and Ceramics Products</x:v>
      </x:c>
      <x:c r="G1394" s="51" t="n">
        <x:v>17760.072</x:v>
      </x:c>
      <x:c r="H1394" s="51" t="n">
        <x:v>18259.196</x:v>
      </x:c>
      <x:c r="I1394" s="51" t="n">
        <x:v>15067.42</x:v>
      </x:c>
      <x:c r="J1394" s="51" t="n">
        <x:v>14402.525</x:v>
      </x:c>
      <x:c r="K1394" s="51" t="n">
        <x:v>11690.853</x:v>
      </x:c>
      <x:c r="L1394" s="52" t="n">
        <x:f>IFERROR(H1394/G1394-1,"")</x:f>
        <x:v>0.02810371489484953</x:v>
      </x:c>
      <x:c r="M1394" s="52" t="n">
        <x:f>IFERROR(I1394/H1394-1,"")</x:f>
        <x:v>-0.17480375368115875</x:v>
      </x:c>
      <x:c r="N1394" s="52" t="n">
        <x:f>IFERROR(J1394/I1394-1,"")</x:f>
        <x:v>-0.04412799271540846</x:v>
      </x:c>
      <x:c r="O1394" s="52" t="n">
        <x:f>IFERROR(K1394/J1394-1,"")</x:f>
        <x:v>-0.18827754161162713</x:v>
      </x:c>
      <x:c r="P1394" s="52" t="n">
        <x:f>IFERROR((K1394/G1394)^(1/4)-1,"")</x:f>
        <x:v>-0.09925809163131494</x:v>
      </x:c>
      <x:c r="Q1394" s="51" t="n">
        <x:v>102.47</x:v>
      </x:c>
      <x:c r="R1394" s="52" t="n">
        <x:f>IFERROR(Q1394/K1394,"")</x:f>
        <x:v>0.008764972068334107</x:v>
      </x:c>
      <x:c r="S1394" s="53" t="n">
        <x:v>45708</x:v>
      </x:c>
      <x:c r="T1394" s="50" t="str">
        <x:v>local_price_first_trade</x:v>
      </x:c>
      <x:c r="U1394" s="50" t="str">
        <x:v>株式会社直木商事</x:v>
      </x:c>
      <x:c r="V1394" s="54" t="n">
        <x:v>0.2836</x:v>
      </x:c>
      <x:c r="W1394" s="50" t="str">
        <x:v>植松 泰右</x:v>
      </x:c>
      <x:c r="X1394" s="50" t="b">
        <x:f>AND(COUNT(L1394:O1394)=4,L1394&gt;='設定'!$B$6,M1394&gt;='設定'!$B$6,N1394&gt;='設定'!$B$6,O1394&gt;='設定'!$B$6)</x:f>
        <x:v>0</x:v>
      </x:c>
      <x:c r="Y1394" s="50" t="b">
        <x:f>AND(COUNT(G1394:K1394)=5,P1394&gt;='設定'!$B$7)</x:f>
        <x:v>0</x:v>
      </x:c>
      <x:c r="Z1394" s="50" t="b">
        <x:f>AND(ISNUMBER(R1394),R1394&gt;='設定'!$B$8)</x:f>
        <x:v>0</x:v>
      </x:c>
      <x:c r="AA1394" s="50" t="b">
        <x:f>AND(ISNUMBER(S1394),S1394&gt;=DATE(YEAR('設定'!$B$10)-'設定'!$B$9,MONTH('設定'!$B$10),DAY('設定'!$B$10)))</x:f>
        <x:v>1</x:v>
      </x:c>
      <x:c r="AB1394" s="55" t="b">
        <x:v>0</x:v>
      </x:c>
      <x:c r="AC1394" s="55" t="b">
        <x:v>0</x:v>
      </x:c>
      <x:c r="AD1394" s="50" t="n">
        <x:f>IF(X1394,1,0)+IF(Z1394,1,0)+IF(AA1394,1,0)+IF(AB1394,1,0)</x:f>
        <x:v>1</x:v>
      </x:c>
      <x:c r="AE1394" s="50" t="n">
        <x:f>IF(Y1394,1,0)+IF(Z1394,1,0)+IF(AA1394,1,0)+IF(AB1394,1,0)</x:f>
        <x:v>1</x:v>
      </x:c>
      <x:c r="AF1394" s="50" t="n">
        <x:f>IF(Y1394,1,0)+IF(Z1394,1,0)+IF(AA1394,1,0)+IF(AC1394,1,0)</x:f>
        <x:v>1</x:v>
      </x:c>
      <x:c r="AG1394" s="53" t="n">
        <x:v>45708</x:v>
      </x:c>
      <x:c r="AH1394" s="50" t="str">
        <x:v>S100Y4LV</x:v>
      </x:c>
      <x:c r="AI1394" s="50" t="str">
        <x:v>NetSalesSummaryOfBusinessResults</x:v>
      </x:c>
      <x:c r="AJ1394" s="50" t="str">
        <x:v>OperatingIncome</x:v>
      </x:c>
      <x:c r="AK1394" s="53" t="n">
        <x:v>46081</x:v>
      </x:c>
      <x:c r="AL1394" s="50" t="str">
        <x:v>365/365/366/365/365</x:v>
      </x:c>
      <x:c r="AM1394" s="51" t="n">
        <x:v>1295440</x:v>
      </x:c>
      <x:c r="AN1394" s="51" t="n">
        <x:v>2270</x:v>
      </x:c>
      <x:c r="AO1394" s="51" t="n">
        <x:f>IFERROR(AM1394*AN1394,"")</x:f>
        <x:v>2940648800</x:v>
      </x:c>
      <x:c r="AP1394" s="56" t="n">
        <x:f>IFERROR(AO1394/(K1394*1000000),"")</x:f>
        <x:v>0.2515341523839193</x:v>
      </x:c>
      <x:c r="AQ1394" s="57" t="n">
        <x:v>1851888.3333333333</x:v>
      </x:c>
      <x:c r="AR1394" s="52" t="n">
        <x:v>0.2567607116378807</x:v>
      </x:c>
      <x:c r="AS1394" s="52" t="n">
        <x:v>-0.2255893227735604</x:v>
      </x:c>
      <x:c r="AT1394" s="55" t="b">
        <x:v>0</x:v>
      </x:c>
      <x:c r="AU1394" s="50" t="str">
        <x:v>low_liquidity</x:v>
      </x:c>
      <x:c r="AV1394" s="58" t="n">
        <x:v>-0.1480683011478616</x:v>
      </x:c>
      <x:c r="AW1394" s="50" t="n">
        <x:v>2842</x:v>
      </x:c>
      <x:c r="AX1394" s="50" t="str">
        <x:v>Core Moat</x:v>
      </x:c>
      <x:c r="AY1394" s="50" t="str">
        <x:v>既存適格性フィルター不通過: low_liquidity / 60日平均売買代金2,000万円未満</x:v>
      </x:c>
      <x:c r="AZ1394" s="59" t="str">
        <x:v>2026-05-26 14:40</x:v>
      </x:c>
      <x:c r="BA1394" s="53" t="n">
        <x:v>22890</x:v>
      </x:c>
      <x:c r="BB1394" s="50"/>
      <x:c r="BC1394" s="50"/>
      <x:c r="BD1394" s="50"/>
    </x:row>
    <x:row r="1395">
      <x:c r="A1395" s="50" t="n">
        <x:v>1394</x:v>
      </x:c>
      <x:c r="B1395" s="50" t="str">
        <x:v>4199</x:v>
      </x:c>
      <x:c r="C1395" s="50" t="str">
        <x:v>4199.T</x:v>
      </x:c>
      <x:c r="D1395" s="50" t="str">
        <x:v>WonderPlanet Inc.</x:v>
      </x:c>
      <x:c r="E1395" s="50" t="str">
        <x:v>Growth Market(Domestic)</x:v>
      </x:c>
      <x:c r="F1395" s="50" t="str">
        <x:v>Information &amp; Communication</x:v>
      </x:c>
      <x:c r="G1395" s="51" t="n">
        <x:v>3585.606</x:v>
      </x:c>
      <x:c r="H1395" s="51" t="n">
        <x:v>3422.04</x:v>
      </x:c>
      <x:c r="I1395" s="51" t="n">
        <x:v>3464.236</x:v>
      </x:c>
      <x:c r="J1395" s="51" t="n">
        <x:v>2449.916</x:v>
      </x:c>
      <x:c r="K1395" s="51" t="n">
        <x:v>2316.539</x:v>
      </x:c>
      <x:c r="L1395" s="52" t="n">
        <x:f>IFERROR(H1395/G1395-1,"")</x:f>
        <x:v>-0.045617393545191565</x:v>
      </x:c>
      <x:c r="M1395" s="52" t="n">
        <x:f>IFERROR(I1395/H1395-1,"")</x:f>
        <x:v>0.01233065656742749</x:v>
      </x:c>
      <x:c r="N1395" s="52" t="n">
        <x:f>IFERROR(J1395/I1395-1,"")</x:f>
        <x:v>-0.2927976038583976</x:v>
      </x:c>
      <x:c r="O1395" s="52" t="n">
        <x:f>IFERROR(K1395/J1395-1,"")</x:f>
        <x:v>-0.05444145840102266</x:v>
      </x:c>
      <x:c r="P1395" s="52" t="n">
        <x:f>IFERROR((K1395/G1395)^(1/4)-1,"")</x:f>
        <x:v>-0.10346084275897482</x:v>
      </x:c>
      <x:c r="Q1395" s="51" t="n">
        <x:v>-129.648</x:v>
      </x:c>
      <x:c r="R1395" s="52" t="n">
        <x:f>IFERROR(Q1395/K1395,"")</x:f>
        <x:v>-0.05596624965088003</x:v>
      </x:c>
      <x:c r="S1395" s="53" t="n">
        <x:v>44348</x:v>
      </x:c>
      <x:c r="T1395" s="50" t="str">
        <x:v>EDINET_company_history</x:v>
      </x:c>
      <x:c r="U1395" s="50" t="str">
        <x:v>常川友樹</x:v>
      </x:c>
      <x:c r="V1395" s="54" t="n">
        <x:v>0.1476</x:v>
      </x:c>
      <x:c r="W1395" s="50" t="str">
        <x:v>常川 友樹</x:v>
      </x:c>
      <x:c r="X1395" s="50" t="b">
        <x:f>AND(COUNT(L1395:O1395)=4,L1395&gt;='設定'!$B$6,M1395&gt;='設定'!$B$6,N1395&gt;='設定'!$B$6,O1395&gt;='設定'!$B$6)</x:f>
        <x:v>0</x:v>
      </x:c>
      <x:c r="Y1395" s="50" t="b">
        <x:f>AND(COUNT(G1395:K1395)=5,P1395&gt;='設定'!$B$7)</x:f>
        <x:v>0</x:v>
      </x:c>
      <x:c r="Z1395" s="50" t="b">
        <x:f>AND(ISNUMBER(R1395),R1395&gt;='設定'!$B$8)</x:f>
        <x:v>0</x:v>
      </x:c>
      <x:c r="AA1395" s="50" t="b">
        <x:f>AND(ISNUMBER(S1395),S1395&gt;=DATE(YEAR('設定'!$B$10)-'設定'!$B$9,MONTH('設定'!$B$10),DAY('設定'!$B$10)))</x:f>
        <x:v>0</x:v>
      </x:c>
      <x:c r="AB1395" s="55" t="b">
        <x:v>1</x:v>
      </x:c>
      <x:c r="AC1395" s="55" t="b">
        <x:v>1</x:v>
      </x:c>
      <x:c r="AD1395" s="50" t="n">
        <x:f>IF(X1395,1,0)+IF(Z1395,1,0)+IF(AA1395,1,0)+IF(AB1395,1,0)</x:f>
        <x:v>1</x:v>
      </x:c>
      <x:c r="AE1395" s="50" t="n">
        <x:f>IF(Y1395,1,0)+IF(Z1395,1,0)+IF(AA1395,1,0)+IF(AB1395,1,0)</x:f>
        <x:v>1</x:v>
      </x:c>
      <x:c r="AF1395" s="50" t="n">
        <x:f>IF(Y1395,1,0)+IF(Z1395,1,0)+IF(AA1395,1,0)+IF(AC1395,1,0)</x:f>
        <x:v>1</x:v>
      </x:c>
      <x:c r="AG1395" s="53" t="n">
        <x:v>44357</x:v>
      </x:c>
      <x:c r="AH1395" s="50" t="str">
        <x:v>S100X6FE</x:v>
      </x:c>
      <x:c r="AI1395" s="50" t="str">
        <x:v>NetSalesSummaryOfBusinessResults</x:v>
      </x:c>
      <x:c r="AJ1395" s="50" t="str">
        <x:v>OperatingIncome</x:v>
      </x:c>
      <x:c r="AK1395" s="53" t="n">
        <x:v>45900</x:v>
      </x:c>
      <x:c r="AL1395" s="50" t="str">
        <x:v>365/365/365/366/365</x:v>
      </x:c>
      <x:c r="AM1395" s="51" t="n">
        <x:v>2549612</x:v>
      </x:c>
      <x:c r="AN1395" s="51" t="n">
        <x:v>729</x:v>
      </x:c>
      <x:c r="AO1395" s="51" t="n">
        <x:f>IFERROR(AM1395*AN1395,"")</x:f>
        <x:v>1858667148</x:v>
      </x:c>
      <x:c r="AP1395" s="56" t="n">
        <x:f>IFERROR(AO1395/(K1395*1000000),"")</x:f>
        <x:v>0.8023465816893218</x:v>
      </x:c>
      <x:c r="AQ1395" s="57" t="n">
        <x:v>26238188.333333332</x:v>
      </x:c>
      <x:c r="AR1395" s="52" t="n">
        <x:v>0.731158646893849</x:v>
      </x:c>
      <x:c r="AS1395" s="52" t="n">
        <x:v>-0.8770544317044254</x:v>
      </x:c>
      <x:c r="AT1395" s="55" t="b">
        <x:v>0</x:v>
      </x:c>
      <x:c r="AU1395" s="50" t="str">
        <x:v>repeated_negative_operating_cf</x:v>
      </x:c>
      <x:c r="AV1395" s="58" t="n">
        <x:v>-0.5047368954842905</x:v>
      </x:c>
      <x:c r="AW1395" s="50" t="n">
        <x:v>3496</x:v>
      </x:c>
      <x:c r="AX1395" s="50" t="str">
        <x:v>Future Moat</x:v>
      </x:c>
      <x:c r="AY1395" s="50" t="str">
        <x:v>既存適格性フィルター不通過: repeated_negative_operating_cf / 年率ボラティリティ60%以上 / ローカル5年最大下落率-60%以下</x:v>
      </x:c>
      <x:c r="AZ1395" s="59" t="str">
        <x:v>2025-11-26 15:47</x:v>
      </x:c>
      <x:c r="BA1395" s="53" t="n">
        <x:v>44348</x:v>
      </x:c>
      <x:c r="BB1395" s="50" t="str">
        <x:v>常川 友樹</x:v>
      </x:c>
      <x:c r="BC1395" s="50"/>
      <x:c r="BD1395" s="50"/>
    </x:row>
    <x:row r="1396">
      <x:c r="A1396" s="50" t="n">
        <x:v>1395</x:v>
      </x:c>
      <x:c r="B1396" s="50" t="str">
        <x:v>6620</x:v>
      </x:c>
      <x:c r="C1396" s="50" t="str">
        <x:v>6620.T</x:v>
      </x:c>
      <x:c r="D1396" s="50" t="str">
        <x:v>Miyakoshi Holdings,Inc.</x:v>
      </x:c>
      <x:c r="E1396" s="50" t="str">
        <x:v>Prime Market (Domestic)</x:v>
      </x:c>
      <x:c r="F1396" s="50" t="str">
        <x:v>Real Estate</x:v>
      </x:c>
      <x:c r="G1396" s="51" t="n">
        <x:v>1619</x:v>
      </x:c>
      <x:c r="H1396" s="51" t="n">
        <x:v>1407</x:v>
      </x:c>
      <x:c r="I1396" s="51" t="n">
        <x:v>1319</x:v>
      </x:c>
      <x:c r="J1396" s="51" t="n">
        <x:v>1137</x:v>
      </x:c>
      <x:c r="K1396" s="51" t="n">
        <x:v>1030</x:v>
      </x:c>
      <x:c r="L1396" s="52" t="n">
        <x:f>IFERROR(H1396/G1396-1,"")</x:f>
        <x:v>-0.1309450277949351</x:v>
      </x:c>
      <x:c r="M1396" s="52" t="n">
        <x:f>IFERROR(I1396/H1396-1,"")</x:f>
        <x:v>-0.06254442075337596</x:v>
      </x:c>
      <x:c r="N1396" s="52" t="n">
        <x:f>IFERROR(J1396/I1396-1,"")</x:f>
        <x:v>-0.13798332069749808</x:v>
      </x:c>
      <x:c r="O1396" s="52" t="n">
        <x:f>IFERROR(K1396/J1396-1,"")</x:f>
        <x:v>-0.09410729991204925</x:v>
      </x:c>
      <x:c r="P1396" s="52" t="n">
        <x:f>IFERROR((K1396/G1396)^(1/4)-1,"")</x:f>
        <x:v>-0.10690513157816384</x:v>
      </x:c>
      <x:c r="Q1396" s="51" t="n">
        <x:v>284</x:v>
      </x:c>
      <x:c r="R1396" s="52" t="n">
        <x:f>IFERROR(Q1396/K1396,"")</x:f>
        <x:v>0.2757281553398058</x:v>
      </x:c>
      <x:c r="S1396" s="53" t="n">
        <x:v>22555</x:v>
      </x:c>
      <x:c r="T1396" s="50" t="str">
        <x:v>EDINET_company_history</x:v>
      </x:c>
      <x:c r="U1396" s="50" t="str">
        <x:v>宮越グループ株式会社</x:v>
      </x:c>
      <x:c r="V1396" s="54" t="n">
        <x:v>0.3873</x:v>
      </x:c>
      <x:c r="W1396" s="50" t="str">
        <x:v>宮 越 邦 正</x:v>
      </x:c>
      <x:c r="X1396" s="50" t="b">
        <x:f>AND(COUNT(L1396:O1396)=4,L1396&gt;='設定'!$B$6,M1396&gt;='設定'!$B$6,N1396&gt;='設定'!$B$6,O1396&gt;='設定'!$B$6)</x:f>
        <x:v>0</x:v>
      </x:c>
      <x:c r="Y1396" s="50" t="b">
        <x:f>AND(COUNT(G1396:K1396)=5,P1396&gt;='設定'!$B$7)</x:f>
        <x:v>0</x:v>
      </x:c>
      <x:c r="Z1396" s="50" t="b">
        <x:f>AND(ISNUMBER(R1396),R1396&gt;='設定'!$B$8)</x:f>
        <x:v>1</x:v>
      </x:c>
      <x:c r="AA1396" s="50" t="b">
        <x:f>AND(ISNUMBER(S1396),S1396&gt;=DATE(YEAR('設定'!$B$10)-'設定'!$B$9,MONTH('設定'!$B$10),DAY('設定'!$B$10)))</x:f>
        <x:v>0</x:v>
      </x:c>
      <x:c r="AB1396" s="55" t="b">
        <x:v>0</x:v>
      </x:c>
      <x:c r="AC1396" s="55" t="b">
        <x:v>0</x:v>
      </x:c>
      <x:c r="AD1396" s="50" t="n">
        <x:f>IF(X1396,1,0)+IF(Z1396,1,0)+IF(AA1396,1,0)+IF(AB1396,1,0)</x:f>
        <x:v>1</x:v>
      </x:c>
      <x:c r="AE1396" s="50" t="n">
        <x:f>IF(Y1396,1,0)+IF(Z1396,1,0)+IF(AA1396,1,0)+IF(AB1396,1,0)</x:f>
        <x:v>1</x:v>
      </x:c>
      <x:c r="AF1396" s="50" t="n">
        <x:f>IF(Y1396,1,0)+IF(Z1396,1,0)+IF(AA1396,1,0)+IF(AC1396,1,0)</x:f>
        <x:v>1</x:v>
      </x:c>
      <x:c r="AG1396" s="53" t="n">
        <x:v>44348</x:v>
      </x:c>
      <x:c r="AH1396" s="50" t="str">
        <x:v>S100W6EQ</x:v>
      </x:c>
      <x:c r="AI1396" s="50" t="str">
        <x:v>OperatingRevenue1SummaryOfBusinessResults</x:v>
      </x:c>
      <x:c r="AJ1396" s="50" t="str">
        <x:v>OperatingIncome</x:v>
      </x:c>
      <x:c r="AK1396" s="53" t="n">
        <x:v>45747</x:v>
      </x:c>
      <x:c r="AL1396" s="50" t="str">
        <x:v>365/365/365/366/365</x:v>
      </x:c>
      <x:c r="AM1396" s="51" t="n">
        <x:v>40014043</x:v>
      </x:c>
      <x:c r="AN1396" s="51" t="n">
        <x:v>658</x:v>
      </x:c>
      <x:c r="AO1396" s="51" t="n">
        <x:f>IFERROR(AM1396*AN1396,"")</x:f>
        <x:v>26329240294</x:v>
      </x:c>
      <x:c r="AP1396" s="56" t="n">
        <x:f>IFERROR(AO1396/(K1396*1000000),"")</x:f>
        <x:v>25.562369217475727</x:v>
      </x:c>
      <x:c r="AQ1396" s="57" t="n">
        <x:v>108398003.33333331</x:v>
      </x:c>
      <x:c r="AR1396" s="52" t="n">
        <x:v>0.5814776907673301</x:v>
      </x:c>
      <x:c r="AS1396" s="52" t="n">
        <x:v>-0.8023005032350826</x:v>
      </x:c>
      <x:c r="AT1396" s="55" t="b">
        <x:v>1</x:v>
      </x:c>
      <x:c r="AU1396" s="50"/>
      <x:c r="AV1396" s="58" t="n">
        <x:v>-0.3359567962880644</x:v>
      </x:c>
      <x:c r="AW1396" s="50" t="n">
        <x:v>3342</x:v>
      </x:c>
      <x:c r="AX1396" s="50" t="str">
        <x:v>Core Moat</x:v>
      </x:c>
      <x:c r="AY1396" s="50" t="str">
        <x:v>ローカル5年最大下落率-60%以下 / 概算PSR15倍以上</x:v>
      </x:c>
      <x:c r="AZ1396" s="59" t="str">
        <x:v>2025-06-26 13:40</x:v>
      </x:c>
      <x:c r="BA1396" s="53" t="n">
        <x:v>22555</x:v>
      </x:c>
      <x:c r="BB1396" s="50"/>
      <x:c r="BC1396" s="50"/>
      <x:c r="BD1396" s="50" t="str">
        <x:v>TOPIX Small 2</x:v>
      </x:c>
    </x:row>
    <x:row r="1397">
      <x:c r="A1397" s="50" t="n">
        <x:v>1396</x:v>
      </x:c>
      <x:c r="B1397" s="50" t="str">
        <x:v>8630</x:v>
      </x:c>
      <x:c r="C1397" s="50" t="str">
        <x:v>8630.T</x:v>
      </x:c>
      <x:c r="D1397" s="50" t="str">
        <x:v>Sompo Holdings,Inc.</x:v>
      </x:c>
      <x:c r="E1397" s="50" t="str">
        <x:v>Prime Market (Domestic)</x:v>
      </x:c>
      <x:c r="F1397" s="50" t="str">
        <x:v>Insurance</x:v>
      </x:c>
      <x:c r="G1397" s="51" t="n">
        <x:v>224945</x:v>
      </x:c>
      <x:c r="H1397" s="51" t="n">
        <x:v>170164</x:v>
      </x:c>
      <x:c r="I1397" s="51" t="n">
        <x:v>147733</x:v>
      </x:c>
      <x:c r="J1397" s="51" t="n">
        <x:v>155074</x:v>
      </x:c>
      <x:c r="K1397" s="51" t="n">
        <x:v>142732</x:v>
      </x:c>
      <x:c r="L1397" s="52" t="n">
        <x:f>IFERROR(H1397/G1397-1,"")</x:f>
        <x:v>-0.24353064082331233</x:v>
      </x:c>
      <x:c r="M1397" s="52" t="n">
        <x:f>IFERROR(I1397/H1397-1,"")</x:f>
        <x:v>-0.13181989139888584</x:v>
      </x:c>
      <x:c r="N1397" s="52" t="n">
        <x:f>IFERROR(J1397/I1397-1,"")</x:f>
        <x:v>0.049690996595208814</x:v>
      </x:c>
      <x:c r="O1397" s="52" t="n">
        <x:f>IFERROR(K1397/J1397-1,"")</x:f>
        <x:v>-0.07958780969085721</x:v>
      </x:c>
      <x:c r="P1397" s="52" t="n">
        <x:f>IFERROR((K1397/G1397)^(1/4)-1,"")</x:f>
        <x:v>-0.10749377937617166</x:v>
      </x:c>
      <x:c r="Q1397" s="51" t="n">
        <x:v>119448</x:v>
      </x:c>
      <x:c r="R1397" s="52" t="n">
        <x:f>IFERROR(Q1397/K1397,"")</x:f>
        <x:v>0.8368690973292604</x:v>
      </x:c>
      <x:c r="S1397" s="53" t="n">
        <x:v>40269</x:v>
      </x:c>
      <x:c r="T1397" s="50" t="str">
        <x:v>EDINET_company_history</x:v>
      </x:c>
      <x:c r="U1397" s="50" t="str">
        <x:v>日本マスタートラスト信託銀行株式会社（信託口）</x:v>
      </x:c>
      <x:c r="V1397" s="54" t="n">
        <x:v>0.1675</x:v>
      </x:c>
      <x:c r="W1397" s="50"/>
      <x:c r="X1397" s="50" t="b">
        <x:f>AND(COUNT(L1397:O1397)=4,L1397&gt;='設定'!$B$6,M1397&gt;='設定'!$B$6,N1397&gt;='設定'!$B$6,O1397&gt;='設定'!$B$6)</x:f>
        <x:v>0</x:v>
      </x:c>
      <x:c r="Y1397" s="50" t="b">
        <x:f>AND(COUNT(G1397:K1397)=5,P1397&gt;='設定'!$B$7)</x:f>
        <x:v>0</x:v>
      </x:c>
      <x:c r="Z1397" s="50" t="b">
        <x:f>AND(ISNUMBER(R1397),R1397&gt;='設定'!$B$8)</x:f>
        <x:v>1</x:v>
      </x:c>
      <x:c r="AA1397" s="50" t="b">
        <x:f>AND(ISNUMBER(S1397),S1397&gt;=DATE(YEAR('設定'!$B$10)-'設定'!$B$9,MONTH('設定'!$B$10),DAY('設定'!$B$10)))</x:f>
        <x:v>0</x:v>
      </x:c>
      <x:c r="AB1397" s="55" t="b">
        <x:v>0</x:v>
      </x:c>
      <x:c r="AC1397" s="55" t="b">
        <x:v>0</x:v>
      </x:c>
      <x:c r="AD1397" s="50" t="n">
        <x:f>IF(X1397,1,0)+IF(Z1397,1,0)+IF(AA1397,1,0)+IF(AB1397,1,0)</x:f>
        <x:v>1</x:v>
      </x:c>
      <x:c r="AE1397" s="50" t="n">
        <x:f>IF(Y1397,1,0)+IF(Z1397,1,0)+IF(AA1397,1,0)+IF(AB1397,1,0)</x:f>
        <x:v>1</x:v>
      </x:c>
      <x:c r="AF1397" s="50" t="n">
        <x:f>IF(Y1397,1,0)+IF(Z1397,1,0)+IF(AA1397,1,0)+IF(AC1397,1,0)</x:f>
        <x:v>1</x:v>
      </x:c>
      <x:c r="AG1397" s="53" t="n">
        <x:v>44348</x:v>
      </x:c>
      <x:c r="AH1397" s="50" t="str">
        <x:v>S100W7EG</x:v>
      </x:c>
      <x:c r="AI1397" s="50" t="str">
        <x:v>OperatingRevenue1SummaryOfBusinessResults</x:v>
      </x:c>
      <x:c r="AJ1397" s="50" t="str">
        <x:v>OperatingIncome</x:v>
      </x:c>
      <x:c r="AK1397" s="53" t="n">
        <x:v>45747</x:v>
      </x:c>
      <x:c r="AL1397" s="50" t="str">
        <x:v>365/365/365/366/365</x:v>
      </x:c>
      <x:c r="AM1397" s="51" t="n">
        <x:v>941371467</x:v>
      </x:c>
      <x:c r="AN1397" s="51" t="n">
        <x:v>5906</x:v>
      </x:c>
      <x:c r="AO1397" s="51" t="n">
        <x:f>IFERROR(AM1397*AN1397,"")</x:f>
        <x:v>5559739884102</x:v>
      </x:c>
      <x:c r="AP1397" s="56" t="n">
        <x:f>IFERROR(AO1397/(K1397*1000000),"")</x:f>
        <x:v>38.95230140474455</x:v>
      </x:c>
      <x:c r="AQ1397" s="57" t="n">
        <x:v>16838103215</x:v>
      </x:c>
      <x:c r="AR1397" s="52" t="n">
        <x:v>0.3087939913682631</x:v>
      </x:c>
      <x:c r="AS1397" s="52" t="n">
        <x:v>-0.289548038656869</x:v>
      </x:c>
      <x:c r="AT1397" s="55" t="b">
        <x:v>1</x:v>
      </x:c>
      <x:c r="AU1397" s="50"/>
      <x:c r="AV1397" s="58" t="n">
        <x:v>0.2796106486950369</x:v>
      </x:c>
      <x:c r="AW1397" s="50" t="n">
        <x:v>470</x:v>
      </x:c>
      <x:c r="AX1397" s="50" t="str">
        <x:v>Transformation Moat</x:v>
      </x:c>
      <x:c r="AY1397" s="50" t="str">
        <x:v>概算PSR15倍以上</x:v>
      </x:c>
      <x:c r="AZ1397" s="59" t="str">
        <x:v>2025-06-30 14:40</x:v>
      </x:c>
      <x:c r="BA1397" s="53" t="n">
        <x:v>40269</x:v>
      </x:c>
      <x:c r="BB1397" s="50"/>
      <x:c r="BC1397" s="50"/>
      <x:c r="BD1397" s="50" t="str">
        <x:v>TOPIX Large70</x:v>
      </x:c>
    </x:row>
    <x:row r="1398">
      <x:c r="A1398" s="50" t="n">
        <x:v>1397</x:v>
      </x:c>
      <x:c r="B1398" s="50" t="str">
        <x:v>6562</x:v>
      </x:c>
      <x:c r="C1398" s="50" t="str">
        <x:v>6562.T</x:v>
      </x:c>
      <x:c r="D1398" s="50" t="str">
        <x:v>Geniee,Inc.</x:v>
      </x:c>
      <x:c r="E1398" s="50" t="str">
        <x:v>Growth Market(Domestic)</x:v>
      </x:c>
      <x:c r="F1398" s="50" t="str">
        <x:v>Services</x:v>
      </x:c>
      <x:c r="G1398" s="51" t="n">
        <x:v>12511.834</x:v>
      </x:c>
      <x:c r="H1398" s="51" t="n">
        <x:v>11908.406</x:v>
      </x:c>
      <x:c r="I1398" s="51" t="n">
        <x:v>4691.415</x:v>
      </x:c>
      <x:c r="J1398" s="51" t="n">
        <x:v>5928.699</x:v>
      </x:c>
      <x:c r="K1398" s="51" t="n">
        <x:v>7902.063</x:v>
      </x:c>
      <x:c r="L1398" s="52" t="n">
        <x:f>IFERROR(H1398/G1398-1,"")</x:f>
        <x:v>-0.048228581037759954</x:v>
      </x:c>
      <x:c r="M1398" s="52" t="n">
        <x:f>IFERROR(I1398/H1398-1,"")</x:f>
        <x:v>-0.6060417322016062</x:v>
      </x:c>
      <x:c r="N1398" s="52" t="n">
        <x:f>IFERROR(J1398/I1398-1,"")</x:f>
        <x:v>0.26373364965580737</x:v>
      </x:c>
      <x:c r="O1398" s="52" t="n">
        <x:f>IFERROR(K1398/J1398-1,"")</x:f>
        <x:v>0.33284941603545737</x:v>
      </x:c>
      <x:c r="P1398" s="52" t="n">
        <x:f>IFERROR((K1398/G1398)^(1/4)-1,"")</x:f>
        <x:v>-0.10853380617861008</x:v>
      </x:c>
      <x:c r="Q1398" s="51" t="n">
        <x:v>993.687</x:v>
      </x:c>
      <x:c r="R1398" s="52" t="n">
        <x:f>IFERROR(Q1398/K1398,"")</x:f>
        <x:v>0.12575032621228152</x:v>
      </x:c>
      <x:c r="S1398" s="53" t="n">
        <x:v>43070</x:v>
      </x:c>
      <x:c r="T1398" s="50" t="str">
        <x:v>EDINET_company_history</x:v>
      </x:c>
      <x:c r="U1398" s="50" t="str">
        <x:v>株式会社みずほ銀行</x:v>
      </x:c>
      <x:c r="V1398" s="54" t="n">
        <x:v>0.4476</x:v>
      </x:c>
      <x:c r="W1398" s="50" t="str">
        <x:v>工藤 智昭</x:v>
      </x:c>
      <x:c r="X1398" s="50" t="b">
        <x:f>AND(COUNT(L1398:O1398)=4,L1398&gt;='設定'!$B$6,M1398&gt;='設定'!$B$6,N1398&gt;='設定'!$B$6,O1398&gt;='設定'!$B$6)</x:f>
        <x:v>0</x:v>
      </x:c>
      <x:c r="Y1398" s="50" t="b">
        <x:f>AND(COUNT(G1398:K1398)=5,P1398&gt;='設定'!$B$7)</x:f>
        <x:v>0</x:v>
      </x:c>
      <x:c r="Z1398" s="50" t="b">
        <x:f>AND(ISNUMBER(R1398),R1398&gt;='設定'!$B$8)</x:f>
        <x:v>1</x:v>
      </x:c>
      <x:c r="AA1398" s="50" t="b">
        <x:f>AND(ISNUMBER(S1398),S1398&gt;=DATE(YEAR('設定'!$B$10)-'設定'!$B$9,MONTH('設定'!$B$10),DAY('設定'!$B$10)))</x:f>
        <x:v>0</x:v>
      </x:c>
      <x:c r="AB1398" s="55" t="b">
        <x:v>0</x:v>
      </x:c>
      <x:c r="AC1398" s="55" t="b">
        <x:v>0</x:v>
      </x:c>
      <x:c r="AD1398" s="50" t="n">
        <x:f>IF(X1398,1,0)+IF(Z1398,1,0)+IF(AA1398,1,0)+IF(AB1398,1,0)</x:f>
        <x:v>1</x:v>
      </x:c>
      <x:c r="AE1398" s="50" t="n">
        <x:f>IF(Y1398,1,0)+IF(Z1398,1,0)+IF(AA1398,1,0)+IF(AB1398,1,0)</x:f>
        <x:v>1</x:v>
      </x:c>
      <x:c r="AF1398" s="50" t="n">
        <x:f>IF(Y1398,1,0)+IF(Z1398,1,0)+IF(AA1398,1,0)+IF(AC1398,1,0)</x:f>
        <x:v>1</x:v>
      </x:c>
      <x:c r="AG1398" s="53" t="n">
        <x:v>44348</x:v>
      </x:c>
      <x:c r="AH1398" s="50" t="str">
        <x:v>S100W8X4</x:v>
      </x:c>
      <x:c r="AI1398" s="50" t="str">
        <x:v>NetSalesSummaryOfBusinessResults</x:v>
      </x:c>
      <x:c r="AJ1398" s="50" t="str">
        <x:v>OperatingIncome</x:v>
      </x:c>
      <x:c r="AK1398" s="53" t="n">
        <x:v>45747</x:v>
      </x:c>
      <x:c r="AL1398" s="50" t="str">
        <x:v>365/365/365/366/365</x:v>
      </x:c>
      <x:c r="AM1398" s="51" t="n">
        <x:v>22343700</x:v>
      </x:c>
      <x:c r="AN1398" s="51" t="n">
        <x:v>1023</x:v>
      </x:c>
      <x:c r="AO1398" s="51" t="n">
        <x:f>IFERROR(AM1398*AN1398,"")</x:f>
        <x:v>22857605100</x:v>
      </x:c>
      <x:c r="AP1398" s="56" t="n">
        <x:f>IFERROR(AO1398/(K1398*1000000),"")</x:f>
        <x:v>2.8926123595825546</x:v>
      </x:c>
      <x:c r="AQ1398" s="57" t="n">
        <x:v>51857016.666666664</x:v>
      </x:c>
      <x:c r="AR1398" s="52" t="n">
        <x:v>0.524458574442133</x:v>
      </x:c>
      <x:c r="AS1398" s="52" t="n">
        <x:v>-0.6473155827149717</x:v>
      </x:c>
      <x:c r="AT1398" s="55" t="b">
        <x:v>0</x:v>
      </x:c>
      <x:c r="AU1398" s="50" t="str">
        <x:v>missing_financial_data</x:v>
      </x:c>
      <x:c r="AV1398" s="58" t="n">
        <x:v>-0.1907192077577804</x:v>
      </x:c>
      <x:c r="AW1398" s="50" t="n">
        <x:v>3003</x:v>
      </x:c>
      <x:c r="AX1398" s="50" t="str">
        <x:v>Transformation Moat</x:v>
      </x:c>
      <x:c r="AY1398" s="50" t="str">
        <x:v>既存適格性フィルター不通過: missing_financial_data / ローカル5年最大下落率-60%以下</x:v>
      </x:c>
      <x:c r="AZ1398" s="59" t="str">
        <x:v>2025-06-27 16:18</x:v>
      </x:c>
      <x:c r="BA1398" s="53" t="n">
        <x:v>43070</x:v>
      </x:c>
      <x:c r="BB1398" s="50"/>
      <x:c r="BC1398" s="50"/>
      <x:c r="BD1398" s="50"/>
    </x:row>
    <x:row r="1399">
      <x:c r="A1399" s="50" t="n">
        <x:v>1398</x:v>
      </x:c>
      <x:c r="B1399" s="50" t="str">
        <x:v>1994</x:v>
      </x:c>
      <x:c r="C1399" s="50" t="str">
        <x:v>1994.T</x:v>
      </x:c>
      <x:c r="D1399" s="50" t="str">
        <x:v>TAKAHASHI CURTAIN WALL CORPORATION</x:v>
      </x:c>
      <x:c r="E1399" s="50" t="str">
        <x:v>Standard Market(Domestic)</x:v>
      </x:c>
      <x:c r="F1399" s="50" t="str">
        <x:v>Construction</x:v>
      </x:c>
      <x:c r="G1399" s="51" t="n">
        <x:v>12233.461</x:v>
      </x:c>
      <x:c r="H1399" s="51" t="n">
        <x:v>7530.716</x:v>
      </x:c>
      <x:c r="I1399" s="51" t="n">
        <x:v>7332.531</x:v>
      </x:c>
      <x:c r="J1399" s="51" t="n">
        <x:v>9383.723</x:v>
      </x:c>
      <x:c r="K1399" s="51" t="n">
        <x:v>7338.12</x:v>
      </x:c>
      <x:c r="L1399" s="52" t="n">
        <x:f>IFERROR(H1399/G1399-1,"")</x:f>
        <x:v>-0.3844165604484291</x:v>
      </x:c>
      <x:c r="M1399" s="52" t="n">
        <x:f>IFERROR(I1399/H1399-1,"")</x:f>
        <x:v>-0.026316886734276013</x:v>
      </x:c>
      <x:c r="N1399" s="52" t="n">
        <x:f>IFERROR(J1399/I1399-1,"")</x:f>
        <x:v>0.27973860594656874</x:v>
      </x:c>
      <x:c r="O1399" s="52" t="n">
        <x:f>IFERROR(K1399/J1399-1,"")</x:f>
        <x:v>-0.21799481932704112</x:v>
      </x:c>
      <x:c r="P1399" s="52" t="n">
        <x:f>IFERROR((K1399/G1399)^(1/4)-1,"")</x:f>
        <x:v>-0.11994692059130374</x:v>
      </x:c>
      <x:c r="Q1399" s="51" t="n">
        <x:v>112.686</x:v>
      </x:c>
      <x:c r="R1399" s="52" t="n">
        <x:f>IFERROR(Q1399/K1399,"")</x:f>
        <x:v>0.015356249284557899</x:v>
      </x:c>
      <x:c r="S1399" s="53" t="n">
        <x:v>44348</x:v>
      </x:c>
      <x:c r="T1399" s="50" t="str">
        <x:v>not_identified_before_local_window</x:v>
      </x:c>
      <x:c r="U1399" s="50" t="str">
        <x:v>高 橋 武 治</x:v>
      </x:c>
      <x:c r="V1399" s="54" t="n">
        <x:v>0.1827</x:v>
      </x:c>
      <x:c r="W1399" s="50" t="str">
        <x:v>高橋 武治</x:v>
      </x:c>
      <x:c r="X1399" s="50" t="b">
        <x:f>AND(COUNT(L1399:O1399)=4,L1399&gt;='設定'!$B$6,M1399&gt;='設定'!$B$6,N1399&gt;='設定'!$B$6,O1399&gt;='設定'!$B$6)</x:f>
        <x:v>0</x:v>
      </x:c>
      <x:c r="Y1399" s="50" t="b">
        <x:f>AND(COUNT(G1399:K1399)=5,P1399&gt;='設定'!$B$7)</x:f>
        <x:v>0</x:v>
      </x:c>
      <x:c r="Z1399" s="50" t="b">
        <x:f>AND(ISNUMBER(R1399),R1399&gt;='設定'!$B$8)</x:f>
        <x:v>0</x:v>
      </x:c>
      <x:c r="AA1399" s="50" t="b">
        <x:f>AND(ISNUMBER(S1399),S1399&gt;=DATE(YEAR('設定'!$B$10)-'設定'!$B$9,MONTH('設定'!$B$10),DAY('設定'!$B$10)))</x:f>
        <x:v>0</x:v>
      </x:c>
      <x:c r="AB1399" s="55" t="b">
        <x:v>1</x:v>
      </x:c>
      <x:c r="AC1399" s="55" t="b">
        <x:v>1</x:v>
      </x:c>
      <x:c r="AD1399" s="50" t="n">
        <x:f>IF(X1399,1,0)+IF(Z1399,1,0)+IF(AA1399,1,0)+IF(AB1399,1,0)</x:f>
        <x:v>1</x:v>
      </x:c>
      <x:c r="AE1399" s="50" t="n">
        <x:f>IF(Y1399,1,0)+IF(Z1399,1,0)+IF(AA1399,1,0)+IF(AB1399,1,0)</x:f>
        <x:v>1</x:v>
      </x:c>
      <x:c r="AF1399" s="50" t="n">
        <x:f>IF(Y1399,1,0)+IF(Z1399,1,0)+IF(AA1399,1,0)+IF(AC1399,1,0)</x:f>
        <x:v>1</x:v>
      </x:c>
      <x:c r="AG1399" s="53" t="n">
        <x:v>44348</x:v>
      </x:c>
      <x:c r="AH1399" s="50" t="str">
        <x:v>S100XUAO</x:v>
      </x:c>
      <x:c r="AI1399" s="50" t="str">
        <x:v>NetSalesSummaryOfBusinessResults</x:v>
      </x:c>
      <x:c r="AJ1399" s="50" t="str">
        <x:v>OperatingIncome</x:v>
      </x:c>
      <x:c r="AK1399" s="53" t="n">
        <x:v>46022</x:v>
      </x:c>
      <x:c r="AL1399" s="50" t="str">
        <x:v>365/365/365/366/365</x:v>
      </x:c>
      <x:c r="AM1399" s="51" t="n">
        <x:v>7923811</x:v>
      </x:c>
      <x:c r="AN1399" s="51" t="n">
        <x:v>570</x:v>
      </x:c>
      <x:c r="AO1399" s="51" t="n">
        <x:f>IFERROR(AM1399*AN1399,"")</x:f>
        <x:v>4516572270</x:v>
      </x:c>
      <x:c r="AP1399" s="56" t="n">
        <x:f>IFERROR(AO1399/(K1399*1000000),"")</x:f>
        <x:v>0.6154944686104888</x:v>
      </x:c>
      <x:c r="AQ1399" s="57" t="n">
        <x:v>6557818.333333333</x:v>
      </x:c>
      <x:c r="AR1399" s="52" t="n">
        <x:v>0.1940487056448172</x:v>
      </x:c>
      <x:c r="AS1399" s="52" t="n">
        <x:v>-0.2929706346275486</x:v>
      </x:c>
      <x:c r="AT1399" s="55" t="b">
        <x:v>0</x:v>
      </x:c>
      <x:c r="AU1399" s="50" t="str">
        <x:v>low_liquidity</x:v>
      </x:c>
      <x:c r="AV1399" s="58" t="n">
        <x:v>0.0424401551379455</x:v>
      </x:c>
      <x:c r="AW1399" s="50" t="n">
        <x:v>1563</x:v>
      </x:c>
      <x:c r="AX1399" s="50" t="str">
        <x:v>Discovery</x:v>
      </x:c>
      <x:c r="AY1399" s="50" t="str">
        <x:v>既存適格性フィルター不通過: low_liquidity / 60日平均売買代金2,000万円未満</x:v>
      </x:c>
      <x:c r="AZ1399" s="59" t="str">
        <x:v>2026-03-26 11:06</x:v>
      </x:c>
      <x:c r="BA1399" s="53"/>
      <x:c r="BB1399" s="50" t="str">
        <x:v>高橋 武治</x:v>
      </x:c>
      <x:c r="BC1399" s="50"/>
      <x:c r="BD1399" s="50"/>
    </x:row>
    <x:row r="1400">
      <x:c r="A1400" s="50" t="n">
        <x:v>1399</x:v>
      </x:c>
      <x:c r="B1400" s="50" t="str">
        <x:v>2158</x:v>
      </x:c>
      <x:c r="C1400" s="50" t="str">
        <x:v>2158.T</x:v>
      </x:c>
      <x:c r="D1400" s="50" t="str">
        <x:v>FRONTEO,Inc.</x:v>
      </x:c>
      <x:c r="E1400" s="50" t="str">
        <x:v>Growth Market(Domestic)</x:v>
      </x:c>
      <x:c r="F1400" s="50" t="str">
        <x:v>Services</x:v>
      </x:c>
      <x:c r="G1400" s="51" t="n">
        <x:v>10370.08</x:v>
      </x:c>
      <x:c r="H1400" s="51" t="n">
        <x:v>10932.768</x:v>
      </x:c>
      <x:c r="I1400" s="51" t="n">
        <x:v>7215.27</x:v>
      </x:c>
      <x:c r="J1400" s="51" t="n">
        <x:v>7375.273</x:v>
      </x:c>
      <x:c r="K1400" s="51" t="n">
        <x:v>6099.403</x:v>
      </x:c>
      <x:c r="L1400" s="52" t="n">
        <x:f>IFERROR(H1400/G1400-1,"")</x:f>
        <x:v>0.054260719300140314</x:v>
      </x:c>
      <x:c r="M1400" s="52" t="n">
        <x:f>IFERROR(I1400/H1400-1,"")</x:f>
        <x:v>-0.3400326431513043</x:v>
      </x:c>
      <x:c r="N1400" s="52" t="n">
        <x:f>IFERROR(J1400/I1400-1,"")</x:f>
        <x:v>0.022175608120001078</x:v>
      </x:c>
      <x:c r="O1400" s="52" t="n">
        <x:f>IFERROR(K1400/J1400-1,"")</x:f>
        <x:v>-0.17299291836383546</x:v>
      </x:c>
      <x:c r="P1400" s="52" t="n">
        <x:f>IFERROR((K1400/G1400)^(1/4)-1,"")</x:f>
        <x:v>-0.12425774413924673</x:v>
      </x:c>
      <x:c r="Q1400" s="51" t="n">
        <x:v>527.55</x:v>
      </x:c>
      <x:c r="R1400" s="52" t="n">
        <x:f>IFERROR(Q1400/K1400,"")</x:f>
        <x:v>0.0864920714371554</x:v>
      </x:c>
      <x:c r="S1400" s="53" t="n">
        <x:v>39234</x:v>
      </x:c>
      <x:c r="T1400" s="50" t="str">
        <x:v>EDINET_company_history</x:v>
      </x:c>
      <x:c r="U1400" s="50" t="str">
        <x:v>守本 正宏</x:v>
      </x:c>
      <x:c r="V1400" s="54" t="n">
        <x:v>0.1025</x:v>
      </x:c>
      <x:c r="W1400" s="50" t="str">
        <x:v>守 本 正 宏</x:v>
      </x:c>
      <x:c r="X1400" s="50" t="b">
        <x:f>AND(COUNT(L1400:O1400)=4,L1400&gt;='設定'!$B$6,M1400&gt;='設定'!$B$6,N1400&gt;='設定'!$B$6,O1400&gt;='設定'!$B$6)</x:f>
        <x:v>0</x:v>
      </x:c>
      <x:c r="Y1400" s="50" t="b">
        <x:f>AND(COUNT(G1400:K1400)=5,P1400&gt;='設定'!$B$7)</x:f>
        <x:v>0</x:v>
      </x:c>
      <x:c r="Z1400" s="50" t="b">
        <x:f>AND(ISNUMBER(R1400),R1400&gt;='設定'!$B$8)</x:f>
        <x:v>0</x:v>
      </x:c>
      <x:c r="AA1400" s="50" t="b">
        <x:f>AND(ISNUMBER(S1400),S1400&gt;=DATE(YEAR('設定'!$B$10)-'設定'!$B$9,MONTH('設定'!$B$10),DAY('設定'!$B$10)))</x:f>
        <x:v>0</x:v>
      </x:c>
      <x:c r="AB1400" s="55" t="b">
        <x:v>1</x:v>
      </x:c>
      <x:c r="AC1400" s="55" t="b">
        <x:v>1</x:v>
      </x:c>
      <x:c r="AD1400" s="50" t="n">
        <x:f>IF(X1400,1,0)+IF(Z1400,1,0)+IF(AA1400,1,0)+IF(AB1400,1,0)</x:f>
        <x:v>1</x:v>
      </x:c>
      <x:c r="AE1400" s="50" t="n">
        <x:f>IF(Y1400,1,0)+IF(Z1400,1,0)+IF(AA1400,1,0)+IF(AB1400,1,0)</x:f>
        <x:v>1</x:v>
      </x:c>
      <x:c r="AF1400" s="50" t="n">
        <x:f>IF(Y1400,1,0)+IF(Z1400,1,0)+IF(AA1400,1,0)+IF(AC1400,1,0)</x:f>
        <x:v>1</x:v>
      </x:c>
      <x:c r="AG1400" s="53" t="n">
        <x:v>44348</x:v>
      </x:c>
      <x:c r="AH1400" s="50" t="str">
        <x:v>S100W3VR</x:v>
      </x:c>
      <x:c r="AI1400" s="50" t="str">
        <x:v>NetSalesSummaryOfBusinessResults</x:v>
      </x:c>
      <x:c r="AJ1400" s="50" t="str">
        <x:v>OperatingIncome</x:v>
      </x:c>
      <x:c r="AK1400" s="53" t="n">
        <x:v>45747</x:v>
      </x:c>
      <x:c r="AL1400" s="50" t="str">
        <x:v>365/365/365/366/365</x:v>
      </x:c>
      <x:c r="AM1400" s="51" t="n">
        <x:v>39356162</x:v>
      </x:c>
      <x:c r="AN1400" s="51" t="n">
        <x:v>582</x:v>
      </x:c>
      <x:c r="AO1400" s="51" t="n">
        <x:f>IFERROR(AM1400*AN1400,"")</x:f>
        <x:v>22905286284</x:v>
      </x:c>
      <x:c r="AP1400" s="56" t="n">
        <x:f>IFERROR(AO1400/(K1400*1000000),"")</x:f>
        <x:v>3.7553324946720195</x:v>
      </x:c>
      <x:c r="AQ1400" s="57" t="n">
        <x:v>324048711.6666667</x:v>
      </x:c>
      <x:c r="AR1400" s="52" t="n">
        <x:v>0.6696156914497152</x:v>
      </x:c>
      <x:c r="AS1400" s="52" t="n">
        <x:v>-0.9138429277353672</x:v>
      </x:c>
      <x:c r="AT1400" s="55" t="b">
        <x:v>1</x:v>
      </x:c>
      <x:c r="AU1400" s="50"/>
      <x:c r="AV1400" s="58" t="n">
        <x:v>-0.3049942536576767</x:v>
      </x:c>
      <x:c r="AW1400" s="50" t="n">
        <x:v>3292</x:v>
      </x:c>
      <x:c r="AX1400" s="50" t="str">
        <x:v>Future Moat</x:v>
      </x:c>
      <x:c r="AY1400" s="50" t="str">
        <x:v>年率ボラティリティ60%以上 / ローカル5年最大下落率-60%以下</x:v>
      </x:c>
      <x:c r="AZ1400" s="59" t="str">
        <x:v>2025-06-24 16:00</x:v>
      </x:c>
      <x:c r="BA1400" s="53" t="n">
        <x:v>39234</x:v>
      </x:c>
      <x:c r="BB1400" s="50" t="str">
        <x:v>守 本 正 宏</x:v>
      </x:c>
      <x:c r="BC1400" s="50"/>
      <x:c r="BD1400" s="50"/>
    </x:row>
    <x:row r="1401">
      <x:c r="A1401" s="50" t="n">
        <x:v>1400</x:v>
      </x:c>
      <x:c r="B1401" s="50" t="str">
        <x:v>8233</x:v>
      </x:c>
      <x:c r="C1401" s="50" t="str">
        <x:v>8233.T</x:v>
      </x:c>
      <x:c r="D1401" s="50" t="str">
        <x:v>Takashimaya Company,Limited</x:v>
      </x:c>
      <x:c r="E1401" s="50" t="str">
        <x:v>Prime Market (Domestic)</x:v>
      </x:c>
      <x:c r="F1401" s="50" t="str">
        <x:v>Retail Trade</x:v>
      </x:c>
      <x:c r="G1401" s="51" t="n">
        <x:v>695693</x:v>
      </x:c>
      <x:c r="H1401" s="51" t="n">
        <x:v>368863</x:v>
      </x:c>
      <x:c r="I1401" s="51" t="n">
        <x:v>385830</x:v>
      </x:c>
      <x:c r="J1401" s="51" t="n">
        <x:v>412769</x:v>
      </x:c>
      <x:c r="K1401" s="51" t="n">
        <x:v>401958</x:v>
      </x:c>
      <x:c r="L1401" s="52" t="n">
        <x:f>IFERROR(H1401/G1401-1,"")</x:f>
        <x:v>-0.46979055416685234</x:v>
      </x:c>
      <x:c r="M1401" s="52" t="n">
        <x:f>IFERROR(I1401/H1401-1,"")</x:f>
        <x:v>0.045998107698522306</x:v>
      </x:c>
      <x:c r="N1401" s="52" t="n">
        <x:f>IFERROR(J1401/I1401-1,"")</x:f>
        <x:v>0.06982090558017773</x:v>
      </x:c>
      <x:c r="O1401" s="52" t="n">
        <x:f>IFERROR(K1401/J1401-1,"")</x:f>
        <x:v>-0.026191404877788815</x:v>
      </x:c>
      <x:c r="P1401" s="52" t="n">
        <x:f>IFERROR((K1401/G1401)^(1/4)-1,"")</x:f>
        <x:v>-0.12815202980551832</x:v>
      </x:c>
      <x:c r="Q1401" s="51" t="n">
        <x:v>53516</x:v>
      </x:c>
      <x:c r="R1401" s="52" t="n">
        <x:f>IFERROR(Q1401/K1401,"")</x:f>
        <x:v>0.13313828807984915</x:v>
      </x:c>
      <x:c r="S1401" s="53" t="n">
        <x:v>18019</x:v>
      </x:c>
      <x:c r="T1401" s="50" t="str">
        <x:v>EDINET_company_history</x:v>
      </x:c>
      <x:c r="U1401" s="50" t="str">
        <x:v>日本マスタートラスト信託銀行 株式会社（信託口）</x:v>
      </x:c>
      <x:c r="V1401" s="54" t="n">
        <x:v>0.1649</x:v>
      </x:c>
      <x:c r="W1401" s="50" t="str">
        <x:v>村 田 善 郎 / 牧 野 考 一 / 杉 山 智 子</x:v>
      </x:c>
      <x:c r="X1401" s="50" t="b">
        <x:f>AND(COUNT(L1401:O1401)=4,L1401&gt;='設定'!$B$6,M1401&gt;='設定'!$B$6,N1401&gt;='設定'!$B$6,O1401&gt;='設定'!$B$6)</x:f>
        <x:v>0</x:v>
      </x:c>
      <x:c r="Y1401" s="50" t="b">
        <x:f>AND(COUNT(G1401:K1401)=5,P1401&gt;='設定'!$B$7)</x:f>
        <x:v>0</x:v>
      </x:c>
      <x:c r="Z1401" s="50" t="b">
        <x:f>AND(ISNUMBER(R1401),R1401&gt;='設定'!$B$8)</x:f>
        <x:v>1</x:v>
      </x:c>
      <x:c r="AA1401" s="50" t="b">
        <x:f>AND(ISNUMBER(S1401),S1401&gt;=DATE(YEAR('設定'!$B$10)-'設定'!$B$9,MONTH('設定'!$B$10),DAY('設定'!$B$10)))</x:f>
        <x:v>0</x:v>
      </x:c>
      <x:c r="AB1401" s="55" t="b">
        <x:v>0</x:v>
      </x:c>
      <x:c r="AC1401" s="55" t="b">
        <x:v>0</x:v>
      </x:c>
      <x:c r="AD1401" s="50" t="n">
        <x:f>IF(X1401,1,0)+IF(Z1401,1,0)+IF(AA1401,1,0)+IF(AB1401,1,0)</x:f>
        <x:v>1</x:v>
      </x:c>
      <x:c r="AE1401" s="50" t="n">
        <x:f>IF(Y1401,1,0)+IF(Z1401,1,0)+IF(AA1401,1,0)+IF(AB1401,1,0)</x:f>
        <x:v>1</x:v>
      </x:c>
      <x:c r="AF1401" s="50" t="n">
        <x:f>IF(Y1401,1,0)+IF(Z1401,1,0)+IF(AA1401,1,0)+IF(AC1401,1,0)</x:f>
        <x:v>1</x:v>
      </x:c>
      <x:c r="AG1401" s="53" t="n">
        <x:v>44348</x:v>
      </x:c>
      <x:c r="AH1401" s="50" t="str">
        <x:v>S100Y4X5</x:v>
      </x:c>
      <x:c r="AI1401" s="50" t="str">
        <x:v>NetSalesSummaryOfBusinessResults</x:v>
      </x:c>
      <x:c r="AJ1401" s="50" t="str">
        <x:v>OperatingIncome</x:v>
      </x:c>
      <x:c r="AK1401" s="53" t="n">
        <x:v>46081</x:v>
      </x:c>
      <x:c r="AL1401" s="50" t="str">
        <x:v>365/365/366/365/365</x:v>
      </x:c>
      <x:c r="AM1401" s="51" t="n">
        <x:v>293014416</x:v>
      </x:c>
      <x:c r="AN1401" s="51" t="n">
        <x:v>1976.5</x:v>
      </x:c>
      <x:c r="AO1401" s="51" t="n">
        <x:f>IFERROR(AM1401*AN1401,"")</x:f>
        <x:v>579142993224</x:v>
      </x:c>
      <x:c r="AP1401" s="56" t="n">
        <x:f>IFERROR(AO1401/(K1401*1000000),"")</x:f>
        <x:v>1.4408047438389084</x:v>
      </x:c>
      <x:c r="AQ1401" s="57" t="n">
        <x:v>2979508780.8333335</x:v>
      </x:c>
      <x:c r="AR1401" s="52" t="n">
        <x:v>0.3011383088819867</x:v>
      </x:c>
      <x:c r="AS1401" s="52" t="n">
        <x:v>-0.3299053253926393</x:v>
      </x:c>
      <x:c r="AT1401" s="55" t="b">
        <x:v>1</x:v>
      </x:c>
      <x:c r="AU1401" s="50"/>
      <x:c r="AV1401" s="58" t="n">
        <x:v>-0.0393311175317698</x:v>
      </x:c>
      <x:c r="AW1401" s="50" t="n">
        <x:v>2184</x:v>
      </x:c>
      <x:c r="AX1401" s="50" t="str">
        <x:v>Transformation Moat</x:v>
      </x:c>
      <x:c r="AY1401" s="50" t="str">
        <x:v>目立つ機械的警告なし（定性確認は別途必要）</x:v>
      </x:c>
      <x:c r="AZ1401" s="59" t="str">
        <x:v>2026-05-20 11:00</x:v>
      </x:c>
      <x:c r="BA1401" s="53" t="n">
        <x:v>18019</x:v>
      </x:c>
      <x:c r="BB1401" s="50"/>
      <x:c r="BC1401" s="50"/>
      <x:c r="BD1401" s="50" t="str">
        <x:v>TOPIX Mid400</x:v>
      </x:c>
    </x:row>
    <x:row r="1402">
      <x:c r="A1402" s="50" t="n">
        <x:v>1401</x:v>
      </x:c>
      <x:c r="B1402" s="50" t="str">
        <x:v>3674</x:v>
      </x:c>
      <x:c r="C1402" s="50" t="str">
        <x:v>3674.T</x:v>
      </x:c>
      <x:c r="D1402" s="50" t="str">
        <x:v>Aucfan Co.,Ltd.</x:v>
      </x:c>
      <x:c r="E1402" s="50" t="str">
        <x:v>Growth Market(Domestic)</x:v>
      </x:c>
      <x:c r="F1402" s="50" t="str">
        <x:v>Information &amp; Communication</x:v>
      </x:c>
      <x:c r="G1402" s="51" t="n">
        <x:v>8384.968</x:v>
      </x:c>
      <x:c r="H1402" s="51" t="n">
        <x:v>6256.378</x:v>
      </x:c>
      <x:c r="I1402" s="51" t="n">
        <x:v>5145.856</x:v>
      </x:c>
      <x:c r="J1402" s="51" t="n">
        <x:v>4840.369</x:v>
      </x:c>
      <x:c r="K1402" s="51" t="n">
        <x:v>4657.045</x:v>
      </x:c>
      <x:c r="L1402" s="52" t="n">
        <x:f>IFERROR(H1402/G1402-1,"")</x:f>
        <x:v>-0.2538578561063084</x:v>
      </x:c>
      <x:c r="M1402" s="52" t="n">
        <x:f>IFERROR(I1402/H1402-1,"")</x:f>
        <x:v>-0.1775023823688402</x:v>
      </x:c>
      <x:c r="N1402" s="52" t="n">
        <x:f>IFERROR(J1402/I1402-1,"")</x:f>
        <x:v>-0.05936563323963984</x:v>
      </x:c>
      <x:c r="O1402" s="52" t="n">
        <x:f>IFERROR(K1402/J1402-1,"")</x:f>
        <x:v>-0.037873972005026846</x:v>
      </x:c>
      <x:c r="P1402" s="52" t="n">
        <x:f>IFERROR((K1402/G1402)^(1/4)-1,"")</x:f>
        <x:v>-0.13671885364884317</x:v>
      </x:c>
      <x:c r="Q1402" s="51" t="n">
        <x:v>-201.012</x:v>
      </x:c>
      <x:c r="R1402" s="52" t="n">
        <x:f>IFERROR(Q1402/K1402,"")</x:f>
        <x:v>-0.04316299284202751</x:v>
      </x:c>
      <x:c r="S1402" s="53" t="n">
        <x:v>41365</x:v>
      </x:c>
      <x:c r="T1402" s="50" t="str">
        <x:v>EDINET_company_history</x:v>
      </x:c>
      <x:c r="U1402" s="50" t="str">
        <x:v>武永 修一</x:v>
      </x:c>
      <x:c r="V1402" s="54" t="n">
        <x:v>0.3992</x:v>
      </x:c>
      <x:c r="W1402" s="50" t="str">
        <x:v>武永 修一</x:v>
      </x:c>
      <x:c r="X1402" s="50" t="b">
        <x:f>AND(COUNT(L1402:O1402)=4,L1402&gt;='設定'!$B$6,M1402&gt;='設定'!$B$6,N1402&gt;='設定'!$B$6,O1402&gt;='設定'!$B$6)</x:f>
        <x:v>0</x:v>
      </x:c>
      <x:c r="Y1402" s="50" t="b">
        <x:f>AND(COUNT(G1402:K1402)=5,P1402&gt;='設定'!$B$7)</x:f>
        <x:v>0</x:v>
      </x:c>
      <x:c r="Z1402" s="50" t="b">
        <x:f>AND(ISNUMBER(R1402),R1402&gt;='設定'!$B$8)</x:f>
        <x:v>0</x:v>
      </x:c>
      <x:c r="AA1402" s="50" t="b">
        <x:f>AND(ISNUMBER(S1402),S1402&gt;=DATE(YEAR('設定'!$B$10)-'設定'!$B$9,MONTH('設定'!$B$10),DAY('設定'!$B$10)))</x:f>
        <x:v>0</x:v>
      </x:c>
      <x:c r="AB1402" s="55" t="b">
        <x:v>1</x:v>
      </x:c>
      <x:c r="AC1402" s="55" t="b">
        <x:v>1</x:v>
      </x:c>
      <x:c r="AD1402" s="50" t="n">
        <x:f>IF(X1402,1,0)+IF(Z1402,1,0)+IF(AA1402,1,0)+IF(AB1402,1,0)</x:f>
        <x:v>1</x:v>
      </x:c>
      <x:c r="AE1402" s="50" t="n">
        <x:f>IF(Y1402,1,0)+IF(Z1402,1,0)+IF(AA1402,1,0)+IF(AB1402,1,0)</x:f>
        <x:v>1</x:v>
      </x:c>
      <x:c r="AF1402" s="50" t="n">
        <x:f>IF(Y1402,1,0)+IF(Z1402,1,0)+IF(AA1402,1,0)+IF(AC1402,1,0)</x:f>
        <x:v>1</x:v>
      </x:c>
      <x:c r="AG1402" s="53" t="n">
        <x:v>44348</x:v>
      </x:c>
      <x:c r="AH1402" s="50" t="str">
        <x:v>S100XDE3</x:v>
      </x:c>
      <x:c r="AI1402" s="50" t="str">
        <x:v>NetSalesSummaryOfBusinessResults</x:v>
      </x:c>
      <x:c r="AJ1402" s="50" t="str">
        <x:v>OperatingIncome</x:v>
      </x:c>
      <x:c r="AK1402" s="53" t="n">
        <x:v>45930</x:v>
      </x:c>
      <x:c r="AL1402" s="50" t="str">
        <x:v>365/365/365/366/365</x:v>
      </x:c>
      <x:c r="AM1402" s="51" t="n">
        <x:v>10521700</x:v>
      </x:c>
      <x:c r="AN1402" s="51" t="n">
        <x:v>324</x:v>
      </x:c>
      <x:c r="AO1402" s="51" t="n">
        <x:f>IFERROR(AM1402*AN1402,"")</x:f>
        <x:v>3409030800</x:v>
      </x:c>
      <x:c r="AP1402" s="56" t="n">
        <x:f>IFERROR(AO1402/(K1402*1000000),"")</x:f>
        <x:v>0.7320158598424538</x:v>
      </x:c>
      <x:c r="AQ1402" s="57" t="n">
        <x:v>2128755</x:v>
      </x:c>
      <x:c r="AR1402" s="52" t="n">
        <x:v>0.4147336027180675</x:v>
      </x:c>
      <x:c r="AS1402" s="52" t="n">
        <x:v>-0.7693981145757796</x:v>
      </x:c>
      <x:c r="AT1402" s="55" t="b">
        <x:v>0</x:v>
      </x:c>
      <x:c r="AU1402" s="50" t="str">
        <x:v>low_liquidity</x:v>
      </x:c>
      <x:c r="AV1402" s="58" t="n">
        <x:v>-0.1741362836492856</x:v>
      </x:c>
      <x:c r="AW1402" s="50" t="n">
        <x:v>2939</x:v>
      </x:c>
      <x:c r="AX1402" s="50" t="str">
        <x:v>Future Moat</x:v>
      </x:c>
      <x:c r="AY1402" s="50" t="str">
        <x:v>既存適格性フィルター不通過: low_liquidity / 60日平均売買代金2,000万円未満 / ローカル5年最大下落率-60%以下</x:v>
      </x:c>
      <x:c r="AZ1402" s="59" t="str">
        <x:v>2025-12-26 15:00</x:v>
      </x:c>
      <x:c r="BA1402" s="53" t="n">
        <x:v>41365</x:v>
      </x:c>
      <x:c r="BB1402" s="50" t="str">
        <x:v>武永 修一</x:v>
      </x:c>
      <x:c r="BC1402" s="50"/>
      <x:c r="BD1402" s="50"/>
    </x:row>
    <x:row r="1403">
      <x:c r="A1403" s="50" t="n">
        <x:v>1402</x:v>
      </x:c>
      <x:c r="B1403" s="50" t="str">
        <x:v>6612</x:v>
      </x:c>
      <x:c r="C1403" s="50" t="str">
        <x:v>6612.T</x:v>
      </x:c>
      <x:c r="D1403" s="50" t="str">
        <x:v>BALMUDA Inc.</x:v>
      </x:c>
      <x:c r="E1403" s="50" t="str">
        <x:v>Growth Market(Domestic)</x:v>
      </x:c>
      <x:c r="F1403" s="50" t="str">
        <x:v>Electric Appliances</x:v>
      </x:c>
      <x:c r="G1403" s="51" t="n">
        <x:v>18379</x:v>
      </x:c>
      <x:c r="H1403" s="51" t="n">
        <x:v>17595</x:v>
      </x:c>
      <x:c r="I1403" s="51" t="n">
        <x:v>13011</x:v>
      </x:c>
      <x:c r="J1403" s="51" t="n">
        <x:v>12462</x:v>
      </x:c>
      <x:c r="K1403" s="51" t="n">
        <x:v>10115</x:v>
      </x:c>
      <x:c r="L1403" s="52" t="n">
        <x:f>IFERROR(H1403/G1403-1,"")</x:f>
        <x:v>-0.04265738070624081</x:v>
      </x:c>
      <x:c r="M1403" s="52" t="n">
        <x:f>IFERROR(I1403/H1403-1,"")</x:f>
        <x:v>-0.2605285592497869</x:v>
      </x:c>
      <x:c r="N1403" s="52" t="n">
        <x:f>IFERROR(J1403/I1403-1,"")</x:f>
        <x:v>-0.04219506571362697</x:v>
      </x:c>
      <x:c r="O1403" s="52" t="n">
        <x:f>IFERROR(K1403/J1403-1,"")</x:f>
        <x:v>-0.18833253089391755</x:v>
      </x:c>
      <x:c r="P1403" s="52" t="n">
        <x:f>IFERROR((K1403/G1403)^(1/4)-1,"")</x:f>
        <x:v>-0.1386869996799035</x:v>
      </x:c>
      <x:c r="Q1403" s="51" t="n">
        <x:v>-866</x:v>
      </x:c>
      <x:c r="R1403" s="52" t="n">
        <x:f>IFERROR(Q1403/K1403,"")</x:f>
        <x:v>-0.0856154226396441</x:v>
      </x:c>
      <x:c r="S1403" s="53" t="n">
        <x:v>44166</x:v>
      </x:c>
      <x:c r="T1403" s="50" t="str">
        <x:v>EDINET_company_history</x:v>
      </x:c>
      <x:c r="U1403" s="50" t="str">
        <x:v>寺尾 玄</x:v>
      </x:c>
      <x:c r="V1403" s="54" t="n">
        <x:v>0.6786</x:v>
      </x:c>
      <x:c r="W1403" s="50" t="str">
        <x:v>寺尾 玄</x:v>
      </x:c>
      <x:c r="X1403" s="50" t="b">
        <x:f>AND(COUNT(L1403:O1403)=4,L1403&gt;='設定'!$B$6,M1403&gt;='設定'!$B$6,N1403&gt;='設定'!$B$6,O1403&gt;='設定'!$B$6)</x:f>
        <x:v>0</x:v>
      </x:c>
      <x:c r="Y1403" s="50" t="b">
        <x:f>AND(COUNT(G1403:K1403)=5,P1403&gt;='設定'!$B$7)</x:f>
        <x:v>0</x:v>
      </x:c>
      <x:c r="Z1403" s="50" t="b">
        <x:f>AND(ISNUMBER(R1403),R1403&gt;='設定'!$B$8)</x:f>
        <x:v>0</x:v>
      </x:c>
      <x:c r="AA1403" s="50" t="b">
        <x:f>AND(ISNUMBER(S1403),S1403&gt;=DATE(YEAR('設定'!$B$10)-'設定'!$B$9,MONTH('設定'!$B$10),DAY('設定'!$B$10)))</x:f>
        <x:v>0</x:v>
      </x:c>
      <x:c r="AB1403" s="55" t="b">
        <x:v>1</x:v>
      </x:c>
      <x:c r="AC1403" s="55" t="b">
        <x:v>1</x:v>
      </x:c>
      <x:c r="AD1403" s="50" t="n">
        <x:f>IF(X1403,1,0)+IF(Z1403,1,0)+IF(AA1403,1,0)+IF(AB1403,1,0)</x:f>
        <x:v>1</x:v>
      </x:c>
      <x:c r="AE1403" s="50" t="n">
        <x:f>IF(Y1403,1,0)+IF(Z1403,1,0)+IF(AA1403,1,0)+IF(AB1403,1,0)</x:f>
        <x:v>1</x:v>
      </x:c>
      <x:c r="AF1403" s="50" t="n">
        <x:f>IF(Y1403,1,0)+IF(Z1403,1,0)+IF(AA1403,1,0)+IF(AC1403,1,0)</x:f>
        <x:v>1</x:v>
      </x:c>
      <x:c r="AG1403" s="53" t="n">
        <x:v>44348</x:v>
      </x:c>
      <x:c r="AH1403" s="50" t="str">
        <x:v>S100XTCP</x:v>
      </x:c>
      <x:c r="AI1403" s="50" t="str">
        <x:v>NetSalesSummaryOfBusinessResults</x:v>
      </x:c>
      <x:c r="AJ1403" s="50" t="str">
        <x:v>OperatingIncome</x:v>
      </x:c>
      <x:c r="AK1403" s="53" t="n">
        <x:v>46022</x:v>
      </x:c>
      <x:c r="AL1403" s="50" t="str">
        <x:v>365/365/365/366/365</x:v>
      </x:c>
      <x:c r="AM1403" s="51" t="n">
        <x:v>8520700</x:v>
      </x:c>
      <x:c r="AN1403" s="51" t="n">
        <x:v>571</x:v>
      </x:c>
      <x:c r="AO1403" s="51" t="n">
        <x:f>IFERROR(AM1403*AN1403,"")</x:f>
        <x:v>4865319700</x:v>
      </x:c>
      <x:c r="AP1403" s="56" t="n">
        <x:f>IFERROR(AO1403/(K1403*1000000),"")</x:f>
        <x:v>0.4810004646564508</x:v>
      </x:c>
      <x:c r="AQ1403" s="57" t="n">
        <x:v>2842726.6666666665</x:v>
      </x:c>
      <x:c r="AR1403" s="52" t="n">
        <x:v>0.3335301176481809</x:v>
      </x:c>
      <x:c r="AS1403" s="52" t="n">
        <x:v>-0.9156017830609212</x:v>
      </x:c>
      <x:c r="AT1403" s="55" t="b">
        <x:v>0</x:v>
      </x:c>
      <x:c r="AU1403" s="50" t="str">
        <x:v>low_liquidity</x:v>
      </x:c>
      <x:c r="AV1403" s="58" t="n">
        <x:v>-0.1677410689445908</x:v>
      </x:c>
      <x:c r="AW1403" s="50" t="n">
        <x:v>2916</x:v>
      </x:c>
      <x:c r="AX1403" s="50" t="str">
        <x:v>Future Moat</x:v>
      </x:c>
      <x:c r="AY1403" s="50" t="str">
        <x:v>既存適格性フィルター不通過: low_liquidity / 60日平均売買代金2,000万円未満 / ローカル5年最大下落率-60%以下</x:v>
      </x:c>
      <x:c r="AZ1403" s="59" t="str">
        <x:v>2026-03-25 16:20</x:v>
      </x:c>
      <x:c r="BA1403" s="53" t="n">
        <x:v>44166</x:v>
      </x:c>
      <x:c r="BB1403" s="50" t="str">
        <x:v>寺尾 玄</x:v>
      </x:c>
      <x:c r="BC1403" s="50"/>
      <x:c r="BD1403" s="50"/>
    </x:row>
    <x:row r="1404">
      <x:c r="A1404" s="50" t="n">
        <x:v>1403</x:v>
      </x:c>
      <x:c r="B1404" s="50" t="str">
        <x:v>1443</x:v>
      </x:c>
      <x:c r="C1404" s="50" t="str">
        <x:v>1443.T</x:v>
      </x:c>
      <x:c r="D1404" s="50" t="str">
        <x:v>Giken Holdings Co.,Ltd.</x:v>
      </x:c>
      <x:c r="E1404" s="50" t="str">
        <x:v>Standard Market(Domestic)</x:v>
      </x:c>
      <x:c r="F1404" s="50" t="str">
        <x:v>Construction</x:v>
      </x:c>
      <x:c r="G1404" s="51" t="n">
        <x:v>9361.193</x:v>
      </x:c>
      <x:c r="H1404" s="51" t="n">
        <x:v>8179.512</x:v>
      </x:c>
      <x:c r="I1404" s="51" t="n">
        <x:v>5480.028</x:v>
      </x:c>
      <x:c r="J1404" s="51" t="n">
        <x:v>5169.733</x:v>
      </x:c>
      <x:c r="K1404" s="51" t="n">
        <x:v>4906.441</x:v>
      </x:c>
      <x:c r="L1404" s="52" t="n">
        <x:f>IFERROR(H1404/G1404-1,"")</x:f>
        <x:v>-0.12623188091517823</x:v>
      </x:c>
      <x:c r="M1404" s="52" t="n">
        <x:f>IFERROR(I1404/H1404-1,"")</x:f>
        <x:v>-0.33002995777743216</x:v>
      </x:c>
      <x:c r="N1404" s="52" t="n">
        <x:f>IFERROR(J1404/I1404-1,"")</x:f>
        <x:v>-0.05662288586846642</x:v>
      </x:c>
      <x:c r="O1404" s="52" t="n">
        <x:f>IFERROR(K1404/J1404-1,"")</x:f>
        <x:v>-0.05092951608912888</x:v>
      </x:c>
      <x:c r="P1404" s="52" t="n">
        <x:f>IFERROR((K1404/G1404)^(1/4)-1,"")</x:f>
        <x:v>-0.14913855412854982</x:v>
      </x:c>
      <x:c r="Q1404" s="51" t="n">
        <x:v>623.986</x:v>
      </x:c>
      <x:c r="R1404" s="52" t="n">
        <x:f>IFERROR(Q1404/K1404,"")</x:f>
        <x:v>0.12717690888364908</x:v>
      </x:c>
      <x:c r="S1404" s="53" t="n">
        <x:v>22890</x:v>
      </x:c>
      <x:c r="T1404" s="50" t="str">
        <x:v>EDINET_company_history</x:v>
      </x:c>
      <x:c r="U1404" s="50" t="str">
        <x:v>フリージア・マクロス株式会社</x:v>
      </x:c>
      <x:c r="V1404" s="54" t="n">
        <x:v>0.2759</x:v>
      </x:c>
      <x:c r="W1404" s="50" t="str">
        <x:v>佐々木 ベジ</x:v>
      </x:c>
      <x:c r="X1404" s="50" t="b">
        <x:f>AND(COUNT(L1404:O1404)=4,L1404&gt;='設定'!$B$6,M1404&gt;='設定'!$B$6,N1404&gt;='設定'!$B$6,O1404&gt;='設定'!$B$6)</x:f>
        <x:v>0</x:v>
      </x:c>
      <x:c r="Y1404" s="50" t="b">
        <x:f>AND(COUNT(G1404:K1404)=5,P1404&gt;='設定'!$B$7)</x:f>
        <x:v>0</x:v>
      </x:c>
      <x:c r="Z1404" s="50" t="b">
        <x:f>AND(ISNUMBER(R1404),R1404&gt;='設定'!$B$8)</x:f>
        <x:v>1</x:v>
      </x:c>
      <x:c r="AA1404" s="50" t="b">
        <x:f>AND(ISNUMBER(S1404),S1404&gt;=DATE(YEAR('設定'!$B$10)-'設定'!$B$9,MONTH('設定'!$B$10),DAY('設定'!$B$10)))</x:f>
        <x:v>0</x:v>
      </x:c>
      <x:c r="AB1404" s="55" t="b">
        <x:v>0</x:v>
      </x:c>
      <x:c r="AC1404" s="55" t="b">
        <x:v>0</x:v>
      </x:c>
      <x:c r="AD1404" s="50" t="n">
        <x:f>IF(X1404,1,0)+IF(Z1404,1,0)+IF(AA1404,1,0)+IF(AB1404,1,0)</x:f>
        <x:v>1</x:v>
      </x:c>
      <x:c r="AE1404" s="50" t="n">
        <x:f>IF(Y1404,1,0)+IF(Z1404,1,0)+IF(AA1404,1,0)+IF(AB1404,1,0)</x:f>
        <x:v>1</x:v>
      </x:c>
      <x:c r="AF1404" s="50" t="n">
        <x:f>IF(Y1404,1,0)+IF(Z1404,1,0)+IF(AA1404,1,0)+IF(AC1404,1,0)</x:f>
        <x:v>1</x:v>
      </x:c>
      <x:c r="AG1404" s="53" t="n">
        <x:v>44348</x:v>
      </x:c>
      <x:c r="AH1404" s="50" t="str">
        <x:v>S100W3WQ</x:v>
      </x:c>
      <x:c r="AI1404" s="50" t="str">
        <x:v>NetSalesSummaryOfBusinessResults</x:v>
      </x:c>
      <x:c r="AJ1404" s="50" t="str">
        <x:v>OperatingIncome</x:v>
      </x:c>
      <x:c r="AK1404" s="53" t="n">
        <x:v>45747</x:v>
      </x:c>
      <x:c r="AL1404" s="50" t="str">
        <x:v>365/365/365/366/365</x:v>
      </x:c>
      <x:c r="AM1404" s="51" t="n">
        <x:v>16234577</x:v>
      </x:c>
      <x:c r="AN1404" s="51" t="n">
        <x:v>237</x:v>
      </x:c>
      <x:c r="AO1404" s="51" t="n">
        <x:f>IFERROR(AM1404*AN1404,"")</x:f>
        <x:v>3847594749</x:v>
      </x:c>
      <x:c r="AP1404" s="56" t="n">
        <x:f>IFERROR(AO1404/(K1404*1000000),"")</x:f>
        <x:v>0.7841926049859766</x:v>
      </x:c>
      <x:c r="AQ1404" s="57" t="n">
        <x:v>78790425</x:v>
      </x:c>
      <x:c r="AR1404" s="52" t="n">
        <x:v>0.3845371756682568</x:v>
      </x:c>
      <x:c r="AS1404" s="52" t="n">
        <x:v>-0.4814236848984181</x:v>
      </x:c>
      <x:c r="AT1404" s="55" t="b">
        <x:v>1</x:v>
      </x:c>
      <x:c r="AU1404" s="50"/>
      <x:c r="AV1404" s="58" t="n">
        <x:v>-0.1028418583042374</x:v>
      </x:c>
      <x:c r="AW1404" s="50" t="n">
        <x:v>2622</x:v>
      </x:c>
      <x:c r="AX1404" s="50" t="str">
        <x:v>Core Moat</x:v>
      </x:c>
      <x:c r="AY1404" s="50" t="str">
        <x:v>目立つ機械的警告なし（定性確認は別途必要）</x:v>
      </x:c>
      <x:c r="AZ1404" s="59" t="str">
        <x:v>2025-06-25 13:14</x:v>
      </x:c>
      <x:c r="BA1404" s="53" t="n">
        <x:v>22890</x:v>
      </x:c>
      <x:c r="BB1404" s="50"/>
      <x:c r="BC1404" s="50"/>
      <x:c r="BD1404" s="50"/>
    </x:row>
    <x:row r="1405">
      <x:c r="A1405" s="50" t="n">
        <x:v>1404</x:v>
      </x:c>
      <x:c r="B1405" s="50" t="str">
        <x:v>7689</x:v>
      </x:c>
      <x:c r="C1405" s="50" t="str">
        <x:v>7689.T</x:v>
      </x:c>
      <x:c r="D1405" s="50" t="str">
        <x:v>Copa Corporation Inc.</x:v>
      </x:c>
      <x:c r="E1405" s="50" t="str">
        <x:v>Growth Market(Domestic)</x:v>
      </x:c>
      <x:c r="F1405" s="50" t="str">
        <x:v>Wholesale Trade</x:v>
      </x:c>
      <x:c r="G1405" s="51" t="n">
        <x:v>3865.594</x:v>
      </x:c>
      <x:c r="H1405" s="51" t="n">
        <x:v>2572.852</x:v>
      </x:c>
      <x:c r="I1405" s="51" t="n">
        <x:v>2205.457</x:v>
      </x:c>
      <x:c r="J1405" s="51" t="n">
        <x:v>2052.289</x:v>
      </x:c>
      <x:c r="K1405" s="51" t="n">
        <x:v>1779.529</x:v>
      </x:c>
      <x:c r="L1405" s="52" t="n">
        <x:f>IFERROR(H1405/G1405-1,"")</x:f>
        <x:v>-0.3344226010284578</x:v>
      </x:c>
      <x:c r="M1405" s="52" t="n">
        <x:f>IFERROR(I1405/H1405-1,"")</x:f>
        <x:v>-0.14279678737836454</x:v>
      </x:c>
      <x:c r="N1405" s="52" t="n">
        <x:f>IFERROR(J1405/I1405-1,"")</x:f>
        <x:v>-0.06944955172556055</x:v>
      </x:c>
      <x:c r="O1405" s="52" t="n">
        <x:f>IFERROR(K1405/J1405-1,"")</x:f>
        <x:v>-0.13290525846993295</x:v>
      </x:c>
      <x:c r="P1405" s="52" t="n">
        <x:f>IFERROR((K1405/G1405)^(1/4)-1,"")</x:f>
        <x:v>-0.17629404101905555</x:v>
      </x:c>
      <x:c r="Q1405" s="51" t="n">
        <x:v>-271.138</x:v>
      </x:c>
      <x:c r="R1405" s="52" t="n">
        <x:f>IFERROR(Q1405/K1405,"")</x:f>
        <x:v>-0.1523650359168072</x:v>
      </x:c>
      <x:c r="S1405" s="53" t="n">
        <x:v>43983</x:v>
      </x:c>
      <x:c r="T1405" s="50" t="str">
        <x:v>EDINET_company_history</x:v>
      </x:c>
      <x:c r="U1405" s="50" t="str">
        <x:v>吉村 泰助</x:v>
      </x:c>
      <x:c r="V1405" s="54" t="n">
        <x:v>0.3848</x:v>
      </x:c>
      <x:c r="W1405" s="50" t="str">
        <x:v>吉村 泰助</x:v>
      </x:c>
      <x:c r="X1405" s="50" t="b">
        <x:f>AND(COUNT(L1405:O1405)=4,L1405&gt;='設定'!$B$6,M1405&gt;='設定'!$B$6,N1405&gt;='設定'!$B$6,O1405&gt;='設定'!$B$6)</x:f>
        <x:v>0</x:v>
      </x:c>
      <x:c r="Y1405" s="50" t="b">
        <x:f>AND(COUNT(G1405:K1405)=5,P1405&gt;='設定'!$B$7)</x:f>
        <x:v>0</x:v>
      </x:c>
      <x:c r="Z1405" s="50" t="b">
        <x:f>AND(ISNUMBER(R1405),R1405&gt;='設定'!$B$8)</x:f>
        <x:v>0</x:v>
      </x:c>
      <x:c r="AA1405" s="50" t="b">
        <x:f>AND(ISNUMBER(S1405),S1405&gt;=DATE(YEAR('設定'!$B$10)-'設定'!$B$9,MONTH('設定'!$B$10),DAY('設定'!$B$10)))</x:f>
        <x:v>0</x:v>
      </x:c>
      <x:c r="AB1405" s="55" t="b">
        <x:v>1</x:v>
      </x:c>
      <x:c r="AC1405" s="55" t="b">
        <x:v>1</x:v>
      </x:c>
      <x:c r="AD1405" s="50" t="n">
        <x:f>IF(X1405,1,0)+IF(Z1405,1,0)+IF(AA1405,1,0)+IF(AB1405,1,0)</x:f>
        <x:v>1</x:v>
      </x:c>
      <x:c r="AE1405" s="50" t="n">
        <x:f>IF(Y1405,1,0)+IF(Z1405,1,0)+IF(AA1405,1,0)+IF(AB1405,1,0)</x:f>
        <x:v>1</x:v>
      </x:c>
      <x:c r="AF1405" s="50" t="n">
        <x:f>IF(Y1405,1,0)+IF(Z1405,1,0)+IF(AA1405,1,0)+IF(AC1405,1,0)</x:f>
        <x:v>1</x:v>
      </x:c>
      <x:c r="AG1405" s="53" t="n">
        <x:v>44348</x:v>
      </x:c>
      <x:c r="AH1405" s="50" t="str">
        <x:v>S100Y7HW</x:v>
      </x:c>
      <x:c r="AI1405" s="50" t="str">
        <x:v>NetSalesSummaryOfBusinessResults</x:v>
      </x:c>
      <x:c r="AJ1405" s="50" t="str">
        <x:v>OperatingIncome</x:v>
      </x:c>
      <x:c r="AK1405" s="53" t="n">
        <x:v>46081</x:v>
      </x:c>
      <x:c r="AL1405" s="50" t="str">
        <x:v>334/365/366/365/365</x:v>
      </x:c>
      <x:c r="AM1405" s="51" t="n">
        <x:v>2962900</x:v>
      </x:c>
      <x:c r="AN1405" s="51" t="n">
        <x:v>392</x:v>
      </x:c>
      <x:c r="AO1405" s="51" t="n">
        <x:f>IFERROR(AM1405*AN1405,"")</x:f>
        <x:v>1161456800</x:v>
      </x:c>
      <x:c r="AP1405" s="56" t="n">
        <x:f>IFERROR(AO1405/(K1405*1000000),"")</x:f>
        <x:v>0.652676522832727</x:v>
      </x:c>
      <x:c r="AQ1405" s="57" t="n">
        <x:v>607705</x:v>
      </x:c>
      <x:c r="AR1405" s="52" t="n">
        <x:v>0.5628149268096316</x:v>
      </x:c>
      <x:c r="AS1405" s="52" t="n">
        <x:v>-0.8773082942097027</x:v>
      </x:c>
      <x:c r="AT1405" s="55" t="b">
        <x:v>0</x:v>
      </x:c>
      <x:c r="AU1405" s="50" t="str">
        <x:v>low_liquidity</x:v>
      </x:c>
      <x:c r="AV1405" s="58" t="n">
        <x:v>-0.7048122989012737</x:v>
      </x:c>
      <x:c r="AW1405" s="50" t="n">
        <x:v>3576</x:v>
      </x:c>
      <x:c r="AX1405" s="50" t="str">
        <x:v>Transformation Moat</x:v>
      </x:c>
      <x:c r="AY1405" s="50" t="str">
        <x:v>既存適格性フィルター不通過: low_liquidity / 60日平均売買代金2,000万円未満 / ローカル5年最大下落率-60%以下</x:v>
      </x:c>
      <x:c r="AZ1405" s="59" t="str">
        <x:v>2026-05-29 11:13</x:v>
      </x:c>
      <x:c r="BA1405" s="53" t="n">
        <x:v>43983</x:v>
      </x:c>
      <x:c r="BB1405" s="50" t="str">
        <x:v>吉村 泰助</x:v>
      </x:c>
      <x:c r="BC1405" s="50"/>
      <x:c r="BD1405" s="50"/>
    </x:row>
    <x:row r="1406">
      <x:c r="A1406" s="50" t="n">
        <x:v>1405</x:v>
      </x:c>
      <x:c r="B1406" s="50" t="str">
        <x:v>3174</x:v>
      </x:c>
      <x:c r="C1406" s="50" t="str">
        <x:v>3174.T</x:v>
      </x:c>
      <x:c r="D1406" s="50" t="str">
        <x:v>Happiness and D Co.,Ltd.</x:v>
      </x:c>
      <x:c r="E1406" s="50" t="str">
        <x:v>Standard Market(Domestic)</x:v>
      </x:c>
      <x:c r="F1406" s="50" t="str">
        <x:v>Retail Trade</x:v>
      </x:c>
      <x:c r="G1406" s="51" t="n">
        <x:v>18311.71</x:v>
      </x:c>
      <x:c r="H1406" s="51" t="n">
        <x:v>13608.915</x:v>
      </x:c>
      <x:c r="I1406" s="51" t="n">
        <x:v>12359.06</x:v>
      </x:c>
      <x:c r="J1406" s="51" t="n">
        <x:v>10232.154</x:v>
      </x:c>
      <x:c r="K1406" s="51" t="n">
        <x:v>8408.912</x:v>
      </x:c>
      <x:c r="L1406" s="52" t="n">
        <x:f>IFERROR(H1406/G1406-1,"")</x:f>
        <x:v>-0.2568189972427478</x:v>
      </x:c>
      <x:c r="M1406" s="52" t="n">
        <x:f>IFERROR(I1406/H1406-1,"")</x:f>
        <x:v>-0.09184089988070332</x:v>
      </x:c>
      <x:c r="N1406" s="52" t="n">
        <x:f>IFERROR(J1406/I1406-1,"")</x:f>
        <x:v>-0.17209286143120905</x:v>
      </x:c>
      <x:c r="O1406" s="52" t="n">
        <x:f>IFERROR(K1406/J1406-1,"")</x:f>
        <x:v>-0.17818750577835318</x:v>
      </x:c>
      <x:c r="P1406" s="52" t="n">
        <x:f>IFERROR((K1406/G1406)^(1/4)-1,"")</x:f>
        <x:v>-0.17680499521344162</x:v>
      </x:c>
      <x:c r="Q1406" s="51" t="n">
        <x:v>-344.773</x:v>
      </x:c>
      <x:c r="R1406" s="52" t="n">
        <x:f>IFERROR(Q1406/K1406,"")</x:f>
        <x:v>-0.0410009047543844</x:v>
      </x:c>
      <x:c r="S1406" s="53" t="n">
        <x:v>41061</x:v>
      </x:c>
      <x:c r="T1406" s="50" t="str">
        <x:v>EDINET_company_history</x:v>
      </x:c>
      <x:c r="U1406" s="50" t="str">
        <x:v>田 篤史</x:v>
      </x:c>
      <x:c r="V1406" s="54" t="n">
        <x:v>0.2308</x:v>
      </x:c>
      <x:c r="W1406" s="50" t="str">
        <x:v>田 泰夫 / 前原 聡 / 田 篤史</x:v>
      </x:c>
      <x:c r="X1406" s="50" t="b">
        <x:f>AND(COUNT(L1406:O1406)=4,L1406&gt;='設定'!$B$6,M1406&gt;='設定'!$B$6,N1406&gt;='設定'!$B$6,O1406&gt;='設定'!$B$6)</x:f>
        <x:v>0</x:v>
      </x:c>
      <x:c r="Y1406" s="50" t="b">
        <x:f>AND(COUNT(G1406:K1406)=5,P1406&gt;='設定'!$B$7)</x:f>
        <x:v>0</x:v>
      </x:c>
      <x:c r="Z1406" s="50" t="b">
        <x:f>AND(ISNUMBER(R1406),R1406&gt;='設定'!$B$8)</x:f>
        <x:v>0</x:v>
      </x:c>
      <x:c r="AA1406" s="50" t="b">
        <x:f>AND(ISNUMBER(S1406),S1406&gt;=DATE(YEAR('設定'!$B$10)-'設定'!$B$9,MONTH('設定'!$B$10),DAY('設定'!$B$10)))</x:f>
        <x:v>0</x:v>
      </x:c>
      <x:c r="AB1406" s="55" t="b">
        <x:v>1</x:v>
      </x:c>
      <x:c r="AC1406" s="55" t="b">
        <x:v>1</x:v>
      </x:c>
      <x:c r="AD1406" s="50" t="n">
        <x:f>IF(X1406,1,0)+IF(Z1406,1,0)+IF(AA1406,1,0)+IF(AB1406,1,0)</x:f>
        <x:v>1</x:v>
      </x:c>
      <x:c r="AE1406" s="50" t="n">
        <x:f>IF(Y1406,1,0)+IF(Z1406,1,0)+IF(AA1406,1,0)+IF(AB1406,1,0)</x:f>
        <x:v>1</x:v>
      </x:c>
      <x:c r="AF1406" s="50" t="n">
        <x:f>IF(Y1406,1,0)+IF(Z1406,1,0)+IF(AA1406,1,0)+IF(AC1406,1,0)</x:f>
        <x:v>1</x:v>
      </x:c>
      <x:c r="AG1406" s="53" t="n">
        <x:v>44348</x:v>
      </x:c>
      <x:c r="AH1406" s="50" t="str">
        <x:v>S100X6RU</x:v>
      </x:c>
      <x:c r="AI1406" s="50" t="str">
        <x:v>NetSalesSummaryOfBusinessResults</x:v>
      </x:c>
      <x:c r="AJ1406" s="50" t="str">
        <x:v>OperatingIncome</x:v>
      </x:c>
      <x:c r="AK1406" s="53" t="n">
        <x:v>45900</x:v>
      </x:c>
      <x:c r="AL1406" s="50" t="str">
        <x:v>365/365/365/366/365</x:v>
      </x:c>
      <x:c r="AM1406" s="51" t="n">
        <x:v>2545800</x:v>
      </x:c>
      <x:c r="AN1406" s="51" t="n">
        <x:v>519</x:v>
      </x:c>
      <x:c r="AO1406" s="51" t="n">
        <x:f>IFERROR(AM1406*AN1406,"")</x:f>
        <x:v>1321270200</x:v>
      </x:c>
      <x:c r="AP1406" s="56" t="n">
        <x:f>IFERROR(AO1406/(K1406*1000000),"")</x:f>
        <x:v>0.15712736677467906</x:v>
      </x:c>
      <x:c r="AQ1406" s="57" t="n">
        <x:v>5942458.333333333</x:v>
      </x:c>
      <x:c r="AR1406" s="52" t="n">
        <x:v>0.1959602859947165</x:v>
      </x:c>
      <x:c r="AS1406" s="52" t="n">
        <x:v>-0.4554648665218611</x:v>
      </x:c>
      <x:c r="AT1406" s="55" t="b">
        <x:v>0</x:v>
      </x:c>
      <x:c r="AU1406" s="50" t="str">
        <x:v>low_liquidity</x:v>
      </x:c>
      <x:c r="AV1406" s="58" t="n">
        <x:v>-0.1556619022085306</x:v>
      </x:c>
      <x:c r="AW1406" s="50" t="n">
        <x:v>2874</x:v>
      </x:c>
      <x:c r="AX1406" s="50" t="str">
        <x:v>Core Moat</x:v>
      </x:c>
      <x:c r="AY1406" s="50" t="str">
        <x:v>既存適格性フィルター不通過: low_liquidity / 60日平均売買代金2,000万円未満</x:v>
      </x:c>
      <x:c r="AZ1406" s="59" t="str">
        <x:v>2025-11-26 15:32</x:v>
      </x:c>
      <x:c r="BA1406" s="53" t="n">
        <x:v>41061</x:v>
      </x:c>
      <x:c r="BB1406" s="50" t="str">
        <x:v>田 篤史</x:v>
      </x:c>
      <x:c r="BC1406" s="50"/>
      <x:c r="BD1406" s="50"/>
    </x:row>
    <x:row r="1407">
      <x:c r="A1407" s="50" t="n">
        <x:v>1406</x:v>
      </x:c>
      <x:c r="B1407" s="50" t="str">
        <x:v>4438</x:v>
      </x:c>
      <x:c r="C1407" s="50" t="str">
        <x:v>4438.T</x:v>
      </x:c>
      <x:c r="D1407" s="50" t="str">
        <x:v>Welby Inc.</x:v>
      </x:c>
      <x:c r="E1407" s="50" t="str">
        <x:v>Growth Market(Domestic)</x:v>
      </x:c>
      <x:c r="F1407" s="50" t="str">
        <x:v>Information &amp; Communication</x:v>
      </x:c>
      <x:c r="G1407" s="51" t="n">
        <x:v>1139.189</x:v>
      </x:c>
      <x:c r="H1407" s="51" t="n">
        <x:v>1050.994</x:v>
      </x:c>
      <x:c r="I1407" s="51" t="n">
        <x:v>575.133</x:v>
      </x:c>
      <x:c r="J1407" s="51" t="n">
        <x:v>486.546</x:v>
      </x:c>
      <x:c r="K1407" s="51" t="n">
        <x:v>522.651</x:v>
      </x:c>
      <x:c r="L1407" s="52" t="n">
        <x:f>IFERROR(H1407/G1407-1,"")</x:f>
        <x:v>-0.077419111315155</x:v>
      </x:c>
      <x:c r="M1407" s="52" t="n">
        <x:f>IFERROR(I1407/H1407-1,"")</x:f>
        <x:v>-0.45277232791053035</x:v>
      </x:c>
      <x:c r="N1407" s="52" t="n">
        <x:f>IFERROR(J1407/I1407-1,"")</x:f>
        <x:v>-0.15402872031338843</x:v>
      </x:c>
      <x:c r="O1407" s="52" t="n">
        <x:f>IFERROR(K1407/J1407-1,"")</x:f>
        <x:v>0.07420675537359256</x:v>
      </x:c>
      <x:c r="P1407" s="52" t="n">
        <x:f>IFERROR((K1407/G1407)^(1/4)-1,"")</x:f>
        <x:v>-0.17699210619647765</x:v>
      </x:c>
      <x:c r="Q1407" s="51" t="n">
        <x:v>-378.767</x:v>
      </x:c>
      <x:c r="R1407" s="52" t="n">
        <x:f>IFERROR(Q1407/K1407,"")</x:f>
        <x:v>-0.7247034828212325</x:v>
      </x:c>
      <x:c r="S1407" s="53" t="n">
        <x:v>43525</x:v>
      </x:c>
      <x:c r="T1407" s="50" t="str">
        <x:v>EDINET_company_history</x:v>
      </x:c>
      <x:c r="U1407" s="50" t="str">
        <x:v>比木 武</x:v>
      </x:c>
      <x:c r="V1407" s="54" t="n">
        <x:v>0.3432</x:v>
      </x:c>
      <x:c r="W1407" s="50" t="str">
        <x:v>比木 武</x:v>
      </x:c>
      <x:c r="X1407" s="50" t="b">
        <x:f>AND(COUNT(L1407:O1407)=4,L1407&gt;='設定'!$B$6,M1407&gt;='設定'!$B$6,N1407&gt;='設定'!$B$6,O1407&gt;='設定'!$B$6)</x:f>
        <x:v>0</x:v>
      </x:c>
      <x:c r="Y1407" s="50" t="b">
        <x:f>AND(COUNT(G1407:K1407)=5,P1407&gt;='設定'!$B$7)</x:f>
        <x:v>0</x:v>
      </x:c>
      <x:c r="Z1407" s="50" t="b">
        <x:f>AND(ISNUMBER(R1407),R1407&gt;='設定'!$B$8)</x:f>
        <x:v>0</x:v>
      </x:c>
      <x:c r="AA1407" s="50" t="b">
        <x:f>AND(ISNUMBER(S1407),S1407&gt;=DATE(YEAR('設定'!$B$10)-'設定'!$B$9,MONTH('設定'!$B$10),DAY('設定'!$B$10)))</x:f>
        <x:v>0</x:v>
      </x:c>
      <x:c r="AB1407" s="55" t="b">
        <x:v>1</x:v>
      </x:c>
      <x:c r="AC1407" s="55" t="b">
        <x:v>1</x:v>
      </x:c>
      <x:c r="AD1407" s="50" t="n">
        <x:f>IF(X1407,1,0)+IF(Z1407,1,0)+IF(AA1407,1,0)+IF(AB1407,1,0)</x:f>
        <x:v>1</x:v>
      </x:c>
      <x:c r="AE1407" s="50" t="n">
        <x:f>IF(Y1407,1,0)+IF(Z1407,1,0)+IF(AA1407,1,0)+IF(AB1407,1,0)</x:f>
        <x:v>1</x:v>
      </x:c>
      <x:c r="AF1407" s="50" t="n">
        <x:f>IF(Y1407,1,0)+IF(Z1407,1,0)+IF(AA1407,1,0)+IF(AC1407,1,0)</x:f>
        <x:v>1</x:v>
      </x:c>
      <x:c r="AG1407" s="53" t="n">
        <x:v>44348</x:v>
      </x:c>
      <x:c r="AH1407" s="50" t="str">
        <x:v>S100XVVP</x:v>
      </x:c>
      <x:c r="AI1407" s="50" t="str">
        <x:v>NetSalesSummaryOfBusinessResults</x:v>
      </x:c>
      <x:c r="AJ1407" s="50" t="str">
        <x:v>OperatingIncome</x:v>
      </x:c>
      <x:c r="AK1407" s="53" t="n">
        <x:v>46022</x:v>
      </x:c>
      <x:c r="AL1407" s="50" t="str">
        <x:v>365/365/365/366/365</x:v>
      </x:c>
      <x:c r="AM1407" s="51" t="n">
        <x:v>8275582</x:v>
      </x:c>
      <x:c r="AN1407" s="51" t="n">
        <x:v>263</x:v>
      </x:c>
      <x:c r="AO1407" s="51" t="n">
        <x:f>IFERROR(AM1407*AN1407,"")</x:f>
        <x:v>2176478066</x:v>
      </x:c>
      <x:c r="AP1407" s="56" t="n">
        <x:f>IFERROR(AO1407/(K1407*1000000),"")</x:f>
        <x:v>4.164304796125904</x:v>
      </x:c>
      <x:c r="AQ1407" s="57" t="n">
        <x:v>69421665</x:v>
      </x:c>
      <x:c r="AR1407" s="52" t="n">
        <x:v>0.6434977708932927</x:v>
      </x:c>
      <x:c r="AS1407" s="52" t="n">
        <x:v>-0.7780590717299578</x:v>
      </x:c>
      <x:c r="AT1407" s="55" t="b">
        <x:v>0</x:v>
      </x:c>
      <x:c r="AU1407" s="50" t="str">
        <x:v>low_equity_ratio;repeated_operating_loss;repeated_negative_operating_cf;excessive_leverage;extreme_profitability_outlier</x:v>
      </x:c>
      <x:c r="AV1407" s="58" t="n">
        <x:v>-0.8803089124537208</x:v>
      </x:c>
      <x:c r="AW1407" s="50" t="n">
        <x:v>3609</x:v>
      </x:c>
      <x:c r="AX1407" s="50" t="str">
        <x:v>Future Moat</x:v>
      </x:c>
      <x:c r="AY1407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1407" s="59" t="str">
        <x:v>2026-03-31 15:57</x:v>
      </x:c>
      <x:c r="BA1407" s="53" t="n">
        <x:v>43525</x:v>
      </x:c>
      <x:c r="BB1407" s="50" t="str">
        <x:v>比木 武</x:v>
      </x:c>
      <x:c r="BC1407" s="50"/>
      <x:c r="BD1407" s="50"/>
    </x:row>
    <x:row r="1408">
      <x:c r="A1408" s="50" t="n">
        <x:v>1407</x:v>
      </x:c>
      <x:c r="B1408" s="50" t="str">
        <x:v>7161</x:v>
      </x:c>
      <x:c r="C1408" s="50" t="str">
        <x:v>7161.T</x:v>
      </x:c>
      <x:c r="D1408" s="50" t="str">
        <x:v>Jimoto Holdings,Inc.</x:v>
      </x:c>
      <x:c r="E1408" s="50" t="str">
        <x:v>Standard Market(Domestic)</x:v>
      </x:c>
      <x:c r="F1408" s="50" t="str">
        <x:v>Banks</x:v>
      </x:c>
      <x:c r="G1408" s="51" t="n">
        <x:v>870</x:v>
      </x:c>
      <x:c r="H1408" s="51" t="n">
        <x:v>854</x:v>
      </x:c>
      <x:c r="I1408" s="51" t="n">
        <x:v>615</x:v>
      </x:c>
      <x:c r="J1408" s="51" t="n">
        <x:v>672</x:v>
      </x:c>
      <x:c r="K1408" s="51" t="n">
        <x:v>369</x:v>
      </x:c>
      <x:c r="L1408" s="52" t="n">
        <x:f>IFERROR(H1408/G1408-1,"")</x:f>
        <x:v>-0.01839080459770115</x:v>
      </x:c>
      <x:c r="M1408" s="52" t="n">
        <x:f>IFERROR(I1408/H1408-1,"")</x:f>
        <x:v>-0.27985948477751754</x:v>
      </x:c>
      <x:c r="N1408" s="52" t="n">
        <x:f>IFERROR(J1408/I1408-1,"")</x:f>
        <x:v>0.09268292682926838</x:v>
      </x:c>
      <x:c r="O1408" s="52" t="n">
        <x:f>IFERROR(K1408/J1408-1,"")</x:f>
        <x:v>-0.4508928571428571</x:v>
      </x:c>
      <x:c r="P1408" s="52" t="n">
        <x:f>IFERROR((K1408/G1408)^(1/4)-1,"")</x:f>
        <x:v>-0.19299397264769014</x:v>
      </x:c>
      <x:c r="Q1408" s="51" t="n">
        <x:v>37</x:v>
      </x:c>
      <x:c r="R1408" s="52" t="n">
        <x:f>IFERROR(Q1408/K1408,"")</x:f>
        <x:v>0.1002710027100271</x:v>
      </x:c>
      <x:c r="S1408" s="53" t="n">
        <x:v>41183</x:v>
      </x:c>
      <x:c r="T1408" s="50" t="str">
        <x:v>EDINET_company_history</x:v>
      </x:c>
      <x:c r="U1408" s="50" t="str">
        <x:v>株式会社整理回収機構</x:v>
      </x:c>
      <x:c r="V1408" s="54" t="n">
        <x:v>0.6319</x:v>
      </x:c>
      <x:c r="W1408" s="50" t="str">
        <x:v>西 塚 英 樹 / 坂 爪 敏 雄</x:v>
      </x:c>
      <x:c r="X1408" s="50" t="b">
        <x:f>AND(COUNT(L1408:O1408)=4,L1408&gt;='設定'!$B$6,M1408&gt;='設定'!$B$6,N1408&gt;='設定'!$B$6,O1408&gt;='設定'!$B$6)</x:f>
        <x:v>0</x:v>
      </x:c>
      <x:c r="Y1408" s="50" t="b">
        <x:f>AND(COUNT(G1408:K1408)=5,P1408&gt;='設定'!$B$7)</x:f>
        <x:v>0</x:v>
      </x:c>
      <x:c r="Z1408" s="50" t="b">
        <x:f>AND(ISNUMBER(R1408),R1408&gt;='設定'!$B$8)</x:f>
        <x:v>1</x:v>
      </x:c>
      <x:c r="AA1408" s="50" t="b">
        <x:f>AND(ISNUMBER(S1408),S1408&gt;=DATE(YEAR('設定'!$B$10)-'設定'!$B$9,MONTH('設定'!$B$10),DAY('設定'!$B$10)))</x:f>
        <x:v>0</x:v>
      </x:c>
      <x:c r="AB1408" s="55" t="b">
        <x:v>0</x:v>
      </x:c>
      <x:c r="AC1408" s="55" t="b">
        <x:v>0</x:v>
      </x:c>
      <x:c r="AD1408" s="50" t="n">
        <x:f>IF(X1408,1,0)+IF(Z1408,1,0)+IF(AA1408,1,0)+IF(AB1408,1,0)</x:f>
        <x:v>1</x:v>
      </x:c>
      <x:c r="AE1408" s="50" t="n">
        <x:f>IF(Y1408,1,0)+IF(Z1408,1,0)+IF(AA1408,1,0)+IF(AB1408,1,0)</x:f>
        <x:v>1</x:v>
      </x:c>
      <x:c r="AF1408" s="50" t="n">
        <x:f>IF(Y1408,1,0)+IF(Z1408,1,0)+IF(AA1408,1,0)+IF(AC1408,1,0)</x:f>
        <x:v>1</x:v>
      </x:c>
      <x:c r="AG1408" s="53" t="n">
        <x:v>44348</x:v>
      </x:c>
      <x:c r="AH1408" s="50" t="str">
        <x:v>S100VYX9</x:v>
      </x:c>
      <x:c r="AI1408" s="50" t="str">
        <x:v>OperatingRevenue1SummaryOfBusinessResults</x:v>
      </x:c>
      <x:c r="AJ1408" s="50" t="str">
        <x:v>OperatingIncome</x:v>
      </x:c>
      <x:c r="AK1408" s="53" t="n">
        <x:v>45747</x:v>
      </x:c>
      <x:c r="AL1408" s="50" t="str">
        <x:v>365/365/365/366/365</x:v>
      </x:c>
      <x:c r="AM1408" s="51" t="n">
        <x:v>72785063</x:v>
      </x:c>
      <x:c r="AN1408" s="51" t="n">
        <x:v>507</x:v>
      </x:c>
      <x:c r="AO1408" s="51" t="n">
        <x:f>IFERROR(AM1408*AN1408,"")</x:f>
        <x:v>36902026941</x:v>
      </x:c>
      <x:c r="AP1408" s="56" t="n">
        <x:f>IFERROR(AO1408/(K1408*1000000),"")</x:f>
        <x:v>100.00549306504065</x:v>
      </x:c>
      <x:c r="AQ1408" s="57" t="n">
        <x:v>62691323.333333336</x:v>
      </x:c>
      <x:c r="AR1408" s="52" t="n">
        <x:v>0.392732749025746</x:v>
      </x:c>
      <x:c r="AS1408" s="52" t="n">
        <x:v>-0.6211698666458572</x:v>
      </x:c>
      <x:c r="AT1408" s="55" t="b">
        <x:v>1</x:v>
      </x:c>
      <x:c r="AU1408" s="50"/>
      <x:c r="AV1408" s="58" t="n">
        <x:v>-0.1932162134388818</x:v>
      </x:c>
      <x:c r="AW1408" s="50" t="n">
        <x:v>3009</x:v>
      </x:c>
      <x:c r="AX1408" s="50" t="str">
        <x:v>Core Moat</x:v>
      </x:c>
      <x:c r="AY1408" s="50" t="str">
        <x:v>ローカル5年最大下落率-60%以下 / 概算PSR15倍以上</x:v>
      </x:c>
      <x:c r="AZ1408" s="59" t="str">
        <x:v>2025-06-18 15:38</x:v>
      </x:c>
      <x:c r="BA1408" s="53" t="n">
        <x:v>41183</x:v>
      </x:c>
      <x:c r="BB1408" s="50"/>
      <x:c r="BC1408" s="50"/>
      <x:c r="BD1408" s="50"/>
    </x:row>
    <x:row r="1409">
      <x:c r="A1409" s="50" t="n">
        <x:v>1408</x:v>
      </x:c>
      <x:c r="B1409" s="50" t="str">
        <x:v>8247</x:v>
      </x:c>
      <x:c r="C1409" s="50" t="str">
        <x:v>8247.T</x:v>
      </x:c>
      <x:c r="D1409" s="50" t="str">
        <x:v>Daiwa Co.,Ltd.</x:v>
      </x:c>
      <x:c r="E1409" s="50" t="str">
        <x:v>Standard Market(Domestic)</x:v>
      </x:c>
      <x:c r="F1409" s="50" t="str">
        <x:v>Retail Trade</x:v>
      </x:c>
      <x:c r="G1409" s="51" t="n">
        <x:v>37698.238</x:v>
      </x:c>
      <x:c r="H1409" s="51" t="n">
        <x:v>15852.456</x:v>
      </x:c>
      <x:c r="I1409" s="51" t="n">
        <x:v>16537.318</x:v>
      </x:c>
      <x:c r="J1409" s="51" t="n">
        <x:v>16434.068</x:v>
      </x:c>
      <x:c r="K1409" s="51" t="n">
        <x:v>15983.358</x:v>
      </x:c>
      <x:c r="L1409" s="52" t="n">
        <x:f>IFERROR(H1409/G1409-1,"")</x:f>
        <x:v>-0.5794907974213542</x:v>
      </x:c>
      <x:c r="M1409" s="52" t="n">
        <x:f>IFERROR(I1409/H1409-1,"")</x:f>
        <x:v>0.04320226468378152</x:v>
      </x:c>
      <x:c r="N1409" s="52" t="n">
        <x:f>IFERROR(J1409/I1409-1,"")</x:f>
        <x:v>-0.00624345495442491</x:v>
      </x:c>
      <x:c r="O1409" s="52" t="n">
        <x:f>IFERROR(K1409/J1409-1,"")</x:f>
        <x:v>-0.02742534593382473</x:v>
      </x:c>
      <x:c r="P1409" s="52" t="n">
        <x:f>IFERROR((K1409/G1409)^(1/4)-1,"")</x:f>
        <x:v>-0.19306836154003382</x:v>
      </x:c>
      <x:c r="Q1409" s="51" t="n">
        <x:v>190.659</x:v>
      </x:c>
      <x:c r="R1409" s="52" t="n">
        <x:f>IFERROR(Q1409/K1409,"")</x:f>
        <x:v>0.011928594729593118</x:v>
      </x:c>
      <x:c r="S1409" s="53" t="n">
        <x:v>18080</x:v>
      </x:c>
      <x:c r="T1409" s="50" t="str">
        <x:v>EDINET_company_history</x:v>
      </x:c>
      <x:c r="U1409" s="50" t="str">
        <x:v>宮 二朗</x:v>
      </x:c>
      <x:c r="V1409" s="54" t="n">
        <x:v>0.0935</x:v>
      </x:c>
      <x:c r="W1409" s="50" t="str">
        <x:v>宮 二朗 / 寺口 時弘</x:v>
      </x:c>
      <x:c r="X1409" s="50" t="b">
        <x:f>AND(COUNT(L1409:O1409)=4,L1409&gt;='設定'!$B$6,M1409&gt;='設定'!$B$6,N1409&gt;='設定'!$B$6,O1409&gt;='設定'!$B$6)</x:f>
        <x:v>0</x:v>
      </x:c>
      <x:c r="Y1409" s="50" t="b">
        <x:f>AND(COUNT(G1409:K1409)=5,P1409&gt;='設定'!$B$7)</x:f>
        <x:v>0</x:v>
      </x:c>
      <x:c r="Z1409" s="50" t="b">
        <x:f>AND(ISNUMBER(R1409),R1409&gt;='設定'!$B$8)</x:f>
        <x:v>0</x:v>
      </x:c>
      <x:c r="AA1409" s="50" t="b">
        <x:f>AND(ISNUMBER(S1409),S1409&gt;=DATE(YEAR('設定'!$B$10)-'設定'!$B$9,MONTH('設定'!$B$10),DAY('設定'!$B$10)))</x:f>
        <x:v>0</x:v>
      </x:c>
      <x:c r="AB1409" s="55" t="b">
        <x:v>1</x:v>
      </x:c>
      <x:c r="AC1409" s="55" t="b">
        <x:v>1</x:v>
      </x:c>
      <x:c r="AD1409" s="50" t="n">
        <x:f>IF(X1409,1,0)+IF(Z1409,1,0)+IF(AA1409,1,0)+IF(AB1409,1,0)</x:f>
        <x:v>1</x:v>
      </x:c>
      <x:c r="AE1409" s="50" t="n">
        <x:f>IF(Y1409,1,0)+IF(Z1409,1,0)+IF(AA1409,1,0)+IF(AB1409,1,0)</x:f>
        <x:v>1</x:v>
      </x:c>
      <x:c r="AF1409" s="50" t="n">
        <x:f>IF(Y1409,1,0)+IF(Z1409,1,0)+IF(AA1409,1,0)+IF(AC1409,1,0)</x:f>
        <x:v>1</x:v>
      </x:c>
      <x:c r="AG1409" s="53" t="n">
        <x:v>44348</x:v>
      </x:c>
      <x:c r="AH1409" s="50" t="str">
        <x:v>S100Y7D9</x:v>
      </x:c>
      <x:c r="AI1409" s="50" t="str">
        <x:v>NetSalesSummaryOfBusinessResults</x:v>
      </x:c>
      <x:c r="AJ1409" s="50" t="str">
        <x:v>OperatingIncome</x:v>
      </x:c>
      <x:c r="AK1409" s="53" t="n">
        <x:v>46081</x:v>
      </x:c>
      <x:c r="AL1409" s="50" t="str">
        <x:v>365/365/366/365/365</x:v>
      </x:c>
      <x:c r="AM1409" s="51" t="n">
        <x:v>5608800</x:v>
      </x:c>
      <x:c r="AN1409" s="51" t="n">
        <x:v>254</x:v>
      </x:c>
      <x:c r="AO1409" s="51" t="n">
        <x:f>IFERROR(AM1409*AN1409,"")</x:f>
        <x:v>1424635200</x:v>
      </x:c>
      <x:c r="AP1409" s="56" t="n">
        <x:f>IFERROR(AO1409/(K1409*1000000),"")</x:f>
        <x:v>0.08913240884675173</x:v>
      </x:c>
      <x:c r="AQ1409" s="57" t="n">
        <x:v>7603256.666666667</x:v>
      </x:c>
      <x:c r="AR1409" s="52" t="n">
        <x:v>0.247409013688976</x:v>
      </x:c>
      <x:c r="AS1409" s="52" t="n">
        <x:v>-0.5888888888888888</x:v>
      </x:c>
      <x:c r="AT1409" s="55" t="b">
        <x:v>0</x:v>
      </x:c>
      <x:c r="AU1409" s="50" t="str">
        <x:v>low_liquidity</x:v>
      </x:c>
      <x:c r="AV1409" s="58" t="n">
        <x:v>-0.3284955260273837</x:v>
      </x:c>
      <x:c r="AW1409" s="50" t="n">
        <x:v>3325</x:v>
      </x:c>
      <x:c r="AX1409" s="50" t="str">
        <x:v>Transformation Moat</x:v>
      </x:c>
      <x:c r="AY1409" s="50" t="str">
        <x:v>既存適格性フィルター不通過: low_liquidity / 60日平均売買代金2,000万円未満</x:v>
      </x:c>
      <x:c r="AZ1409" s="59" t="str">
        <x:v>2026-05-29 10:52</x:v>
      </x:c>
      <x:c r="BA1409" s="53" t="n">
        <x:v>18080</x:v>
      </x:c>
      <x:c r="BB1409" s="50" t="str">
        <x:v>宮 二朗</x:v>
      </x:c>
      <x:c r="BC1409" s="50"/>
      <x:c r="BD1409" s="50"/>
    </x:row>
    <x:row r="1410">
      <x:c r="A1410" s="50" t="n">
        <x:v>1409</x:v>
      </x:c>
      <x:c r="B1410" s="50" t="str">
        <x:v>3639</x:v>
      </x:c>
      <x:c r="C1410" s="50" t="str">
        <x:v>3639.T</x:v>
      </x:c>
      <x:c r="D1410" s="50" t="str">
        <x:v>Voltage Incorporation</x:v>
      </x:c>
      <x:c r="E1410" s="50" t="str">
        <x:v>Standard Market(Domestic)</x:v>
      </x:c>
      <x:c r="F1410" s="50" t="str">
        <x:v>Information &amp; Communication</x:v>
      </x:c>
      <x:c r="G1410" s="51" t="n">
        <x:v>6902.723</x:v>
      </x:c>
      <x:c r="H1410" s="51" t="n">
        <x:v>5392.456</x:v>
      </x:c>
      <x:c r="I1410" s="51" t="n">
        <x:v>4257.612</x:v>
      </x:c>
      <x:c r="J1410" s="51" t="n">
        <x:v>3456.7</x:v>
      </x:c>
      <x:c r="K1410" s="51" t="n">
        <x:v>2818.44</x:v>
      </x:c>
      <x:c r="L1410" s="52" t="n">
        <x:f>IFERROR(H1410/G1410-1,"")</x:f>
        <x:v>-0.21879293142720635</x:v>
      </x:c>
      <x:c r="M1410" s="52" t="n">
        <x:f>IFERROR(I1410/H1410-1,"")</x:f>
        <x:v>-0.2104503031642725</x:v>
      </x:c>
      <x:c r="N1410" s="52" t="n">
        <x:f>IFERROR(J1410/I1410-1,"")</x:f>
        <x:v>-0.1881129609743678</x:v>
      </x:c>
      <x:c r="O1410" s="52" t="n">
        <x:f>IFERROR(K1410/J1410-1,"")</x:f>
        <x:v>-0.18464431394104197</x:v>
      </x:c>
      <x:c r="P1410" s="52" t="n">
        <x:f>IFERROR((K1410/G1410)^(1/4)-1,"")</x:f>
        <x:v>-0.2006313958628161</x:v>
      </x:c>
      <x:c r="Q1410" s="51" t="n">
        <x:v>14.583</x:v>
      </x:c>
      <x:c r="R1410" s="52" t="n">
        <x:f>IFERROR(Q1410/K1410,"")</x:f>
        <x:v>0.005174138885340827</x:v>
      </x:c>
      <x:c r="S1410" s="53" t="n">
        <x:v>40330</x:v>
      </x:c>
      <x:c r="T1410" s="50" t="str">
        <x:v>EDINET_company_history</x:v>
      </x:c>
      <x:c r="U1410" s="50" t="str">
        <x:v>津谷 祐司</x:v>
      </x:c>
      <x:c r="V1410" s="54" t="n">
        <x:v>0.1045</x:v>
      </x:c>
      <x:c r="W1410" s="50" t="str">
        <x:v>津谷 祐司 / 東 奈々子 / 加藤 慶太</x:v>
      </x:c>
      <x:c r="X1410" s="50" t="b">
        <x:f>AND(COUNT(L1410:O1410)=4,L1410&gt;='設定'!$B$6,M1410&gt;='設定'!$B$6,N1410&gt;='設定'!$B$6,O1410&gt;='設定'!$B$6)</x:f>
        <x:v>0</x:v>
      </x:c>
      <x:c r="Y1410" s="50" t="b">
        <x:f>AND(COUNT(G1410:K1410)=5,P1410&gt;='設定'!$B$7)</x:f>
        <x:v>0</x:v>
      </x:c>
      <x:c r="Z1410" s="50" t="b">
        <x:f>AND(ISNUMBER(R1410),R1410&gt;='設定'!$B$8)</x:f>
        <x:v>0</x:v>
      </x:c>
      <x:c r="AA1410" s="50" t="b">
        <x:f>AND(ISNUMBER(S1410),S1410&gt;=DATE(YEAR('設定'!$B$10)-'設定'!$B$9,MONTH('設定'!$B$10),DAY('設定'!$B$10)))</x:f>
        <x:v>0</x:v>
      </x:c>
      <x:c r="AB1410" s="55" t="b">
        <x:v>1</x:v>
      </x:c>
      <x:c r="AC1410" s="55" t="b">
        <x:v>1</x:v>
      </x:c>
      <x:c r="AD1410" s="50" t="n">
        <x:f>IF(X1410,1,0)+IF(Z1410,1,0)+IF(AA1410,1,0)+IF(AB1410,1,0)</x:f>
        <x:v>1</x:v>
      </x:c>
      <x:c r="AE1410" s="50" t="n">
        <x:f>IF(Y1410,1,0)+IF(Z1410,1,0)+IF(AA1410,1,0)+IF(AB1410,1,0)</x:f>
        <x:v>1</x:v>
      </x:c>
      <x:c r="AF1410" s="50" t="n">
        <x:f>IF(Y1410,1,0)+IF(Z1410,1,0)+IF(AA1410,1,0)+IF(AC1410,1,0)</x:f>
        <x:v>1</x:v>
      </x:c>
      <x:c r="AG1410" s="53" t="n">
        <x:v>44348</x:v>
      </x:c>
      <x:c r="AH1410" s="50" t="str">
        <x:v>S100WRYE</x:v>
      </x:c>
      <x:c r="AI1410" s="50" t="str">
        <x:v>NetSalesSummaryOfBusinessResults</x:v>
      </x:c>
      <x:c r="AJ1410" s="50" t="str">
        <x:v>OperatingIncome</x:v>
      </x:c>
      <x:c r="AK1410" s="53" t="n">
        <x:v>45838</x:v>
      </x:c>
      <x:c r="AL1410" s="50" t="str">
        <x:v>365/365/365/366/365</x:v>
      </x:c>
      <x:c r="AM1410" s="51" t="n">
        <x:v>6427475</x:v>
      </x:c>
      <x:c r="AN1410" s="51" t="n">
        <x:v>231</x:v>
      </x:c>
      <x:c r="AO1410" s="51" t="n">
        <x:f>IFERROR(AM1410*AN1410,"")</x:f>
        <x:v>1484746725</x:v>
      </x:c>
      <x:c r="AP1410" s="56" t="n">
        <x:f>IFERROR(AO1410/(K1410*1000000),"")</x:f>
        <x:v>0.5267973506620683</x:v>
      </x:c>
      <x:c r="AQ1410" s="57" t="n">
        <x:v>2259490</x:v>
      </x:c>
      <x:c r="AR1410" s="52" t="n">
        <x:v>0.380205209326735</x:v>
      </x:c>
      <x:c r="AS1410" s="52" t="n">
        <x:v>-0.5940749913254093</x:v>
      </x:c>
      <x:c r="AT1410" s="55" t="b">
        <x:v>0</x:v>
      </x:c>
      <x:c r="AU1410" s="50" t="str">
        <x:v>low_liquidity</x:v>
      </x:c>
      <x:c r="AV1410" s="58" t="n">
        <x:v>-0.1144587700362155</x:v>
      </x:c>
      <x:c r="AW1410" s="50" t="n">
        <x:v>2685</x:v>
      </x:c>
      <x:c r="AX1410" s="50" t="str">
        <x:v>Future Moat</x:v>
      </x:c>
      <x:c r="AY1410" s="50" t="str">
        <x:v>既存適格性フィルター不通過: low_liquidity / 60日平均売買代金2,000万円未満</x:v>
      </x:c>
      <x:c r="AZ1410" s="59" t="str">
        <x:v>2025-09-29 12:19</x:v>
      </x:c>
      <x:c r="BA1410" s="53" t="n">
        <x:v>40330</x:v>
      </x:c>
      <x:c r="BB1410" s="50" t="str">
        <x:v>津谷 祐司</x:v>
      </x:c>
      <x:c r="BC1410" s="50"/>
      <x:c r="BD1410" s="50"/>
    </x:row>
    <x:row r="1411">
      <x:c r="A1411" s="50" t="n">
        <x:v>1410</x:v>
      </x:c>
      <x:c r="B1411" s="50" t="str">
        <x:v>6579</x:v>
      </x:c>
      <x:c r="C1411" s="50" t="str">
        <x:v>6579.T</x:v>
      </x:c>
      <x:c r="D1411" s="50" t="str">
        <x:v>logly,Inc.</x:v>
      </x:c>
      <x:c r="E1411" s="50" t="str">
        <x:v>Growth Market(Domestic)</x:v>
      </x:c>
      <x:c r="F1411" s="50" t="str">
        <x:v>Services</x:v>
      </x:c>
      <x:c r="G1411" s="51" t="n">
        <x:v>3961.168</x:v>
      </x:c>
      <x:c r="H1411" s="51" t="n">
        <x:v>2681.941</x:v>
      </x:c>
      <x:c r="I1411" s="51" t="n">
        <x:v>2690.664</x:v>
      </x:c>
      <x:c r="J1411" s="51" t="n">
        <x:v>2054.553</x:v>
      </x:c>
      <x:c r="K1411" s="51" t="n">
        <x:v>1605.189</x:v>
      </x:c>
      <x:c r="L1411" s="52" t="n">
        <x:f>IFERROR(H1411/G1411-1,"")</x:f>
        <x:v>-0.3229418696707639</x:v>
      </x:c>
      <x:c r="M1411" s="52" t="n">
        <x:f>IFERROR(I1411/H1411-1,"")</x:f>
        <x:v>0.003252495114545839</x:v>
      </x:c>
      <x:c r="N1411" s="52" t="n">
        <x:f>IFERROR(J1411/I1411-1,"")</x:f>
        <x:v>-0.23641413420627777</x:v>
      </x:c>
      <x:c r="O1411" s="52" t="n">
        <x:f>IFERROR(K1411/J1411-1,"")</x:f>
        <x:v>-0.21871618790072578</x:v>
      </x:c>
      <x:c r="P1411" s="52" t="n">
        <x:f>IFERROR((K1411/G1411)^(1/4)-1,"")</x:f>
        <x:v>-0.2021417717526559</x:v>
      </x:c>
      <x:c r="Q1411" s="51" t="n">
        <x:v>-162.16</x:v>
      </x:c>
      <x:c r="R1411" s="52" t="n">
        <x:f>IFERROR(Q1411/K1411,"")</x:f>
        <x:v>-0.10102237182038999</x:v>
      </x:c>
      <x:c r="S1411" s="53" t="n">
        <x:v>42705</x:v>
      </x:c>
      <x:c r="T1411" s="50" t="str">
        <x:v>EDINET_company_history</x:v>
      </x:c>
      <x:c r="U1411" s="50" t="str">
        <x:v>吉永 浩和</x:v>
      </x:c>
      <x:c r="V1411" s="54" t="n">
        <x:v>0.2401</x:v>
      </x:c>
      <x:c r="W1411" s="50" t="str">
        <x:v>吉永 浩和</x:v>
      </x:c>
      <x:c r="X1411" s="50" t="b">
        <x:f>AND(COUNT(L1411:O1411)=4,L1411&gt;='設定'!$B$6,M1411&gt;='設定'!$B$6,N1411&gt;='設定'!$B$6,O1411&gt;='設定'!$B$6)</x:f>
        <x:v>0</x:v>
      </x:c>
      <x:c r="Y1411" s="50" t="b">
        <x:f>AND(COUNT(G1411:K1411)=5,P1411&gt;='設定'!$B$7)</x:f>
        <x:v>0</x:v>
      </x:c>
      <x:c r="Z1411" s="50" t="b">
        <x:f>AND(ISNUMBER(R1411),R1411&gt;='設定'!$B$8)</x:f>
        <x:v>0</x:v>
      </x:c>
      <x:c r="AA1411" s="50" t="b">
        <x:f>AND(ISNUMBER(S1411),S1411&gt;=DATE(YEAR('設定'!$B$10)-'設定'!$B$9,MONTH('設定'!$B$10),DAY('設定'!$B$10)))</x:f>
        <x:v>0</x:v>
      </x:c>
      <x:c r="AB1411" s="55" t="b">
        <x:v>1</x:v>
      </x:c>
      <x:c r="AC1411" s="55" t="b">
        <x:v>1</x:v>
      </x:c>
      <x:c r="AD1411" s="50" t="n">
        <x:f>IF(X1411,1,0)+IF(Z1411,1,0)+IF(AA1411,1,0)+IF(AB1411,1,0)</x:f>
        <x:v>1</x:v>
      </x:c>
      <x:c r="AE1411" s="50" t="n">
        <x:f>IF(Y1411,1,0)+IF(Z1411,1,0)+IF(AA1411,1,0)+IF(AB1411,1,0)</x:f>
        <x:v>1</x:v>
      </x:c>
      <x:c r="AF1411" s="50" t="n">
        <x:f>IF(Y1411,1,0)+IF(Z1411,1,0)+IF(AA1411,1,0)+IF(AC1411,1,0)</x:f>
        <x:v>1</x:v>
      </x:c>
      <x:c r="AG1411" s="53" t="n">
        <x:v>44348</x:v>
      </x:c>
      <x:c r="AH1411" s="50" t="str">
        <x:v>S100W7GV</x:v>
      </x:c>
      <x:c r="AI1411" s="50" t="str">
        <x:v>NetSalesSummaryOfBusinessResults</x:v>
      </x:c>
      <x:c r="AJ1411" s="50" t="str">
        <x:v>OperatingIncome</x:v>
      </x:c>
      <x:c r="AK1411" s="53" t="n">
        <x:v>45747</x:v>
      </x:c>
      <x:c r="AL1411" s="50" t="str">
        <x:v>365/365/365/366/365</x:v>
      </x:c>
      <x:c r="AM1411" s="51" t="n">
        <x:v>3803000</x:v>
      </x:c>
      <x:c r="AN1411" s="51" t="n">
        <x:v>365</x:v>
      </x:c>
      <x:c r="AO1411" s="51" t="n">
        <x:f>IFERROR(AM1411*AN1411,"")</x:f>
        <x:v>1388095000</x:v>
      </x:c>
      <x:c r="AP1411" s="56" t="n">
        <x:f>IFERROR(AO1411/(K1411*1000000),"")</x:f>
        <x:v>0.8647548668723746</x:v>
      </x:c>
      <x:c r="AQ1411" s="57" t="n">
        <x:v>30251360</x:v>
      </x:c>
      <x:c r="AR1411" s="52" t="n">
        <x:v>0.7090984746424966</x:v>
      </x:c>
      <x:c r="AS1411" s="52" t="n">
        <x:v>-0.8102564102564103</x:v>
      </x:c>
      <x:c r="AT1411" s="55" t="b">
        <x:v>0</x:v>
      </x:c>
      <x:c r="AU1411" s="50" t="str">
        <x:v>repeated_operating_loss;repeated_negative_operating_cf</x:v>
      </x:c>
      <x:c r="AV1411" s="58" t="n">
        <x:v>-0.6678150633213011</x:v>
      </x:c>
      <x:c r="AW1411" s="50" t="n">
        <x:v>3568</x:v>
      </x:c>
      <x:c r="AX1411" s="50" t="str">
        <x:v>Future Moat</x:v>
      </x:c>
      <x:c r="AY1411" s="50" t="str">
        <x:v>既存適格性フィルター不通過: repeated_operating_loss;repeated_negative_operating_cf / 年率ボラティリティ60%以上 / ローカル5年最大下落率-60%以下</x:v>
      </x:c>
      <x:c r="AZ1411" s="59" t="str">
        <x:v>2025-06-26 15:17</x:v>
      </x:c>
      <x:c r="BA1411" s="53" t="n">
        <x:v>42705</x:v>
      </x:c>
      <x:c r="BB1411" s="50" t="str">
        <x:v>吉永 浩和</x:v>
      </x:c>
      <x:c r="BC1411" s="50"/>
      <x:c r="BD1411" s="50"/>
    </x:row>
    <x:row r="1412">
      <x:c r="A1412" s="50" t="n">
        <x:v>1411</x:v>
      </x:c>
      <x:c r="B1412" s="50" t="str">
        <x:v>2138</x:v>
      </x:c>
      <x:c r="C1412" s="50" t="str">
        <x:v>2138.T</x:v>
      </x:c>
      <x:c r="D1412" s="50" t="str">
        <x:v>CROOZ,Inc.</x:v>
      </x:c>
      <x:c r="E1412" s="50" t="str">
        <x:v>Standard Market(Domestic)</x:v>
      </x:c>
      <x:c r="F1412" s="50" t="str">
        <x:v>Information &amp; Communication</x:v>
      </x:c>
      <x:c r="G1412" s="51" t="n">
        <x:v>35714.892</x:v>
      </x:c>
      <x:c r="H1412" s="51" t="n">
        <x:v>15477.613</x:v>
      </x:c>
      <x:c r="I1412" s="51" t="n">
        <x:v>14000.962</x:v>
      </x:c>
      <x:c r="J1412" s="51" t="n">
        <x:v>14270.363</x:v>
      </x:c>
      <x:c r="K1412" s="51" t="n">
        <x:v>14191.649</x:v>
      </x:c>
      <x:c r="L1412" s="52" t="n">
        <x:f>IFERROR(H1412/G1412-1,"")</x:f>
        <x:v>-0.5666341928179428</x:v>
      </x:c>
      <x:c r="M1412" s="52" t="n">
        <x:f>IFERROR(I1412/H1412-1,"")</x:f>
        <x:v>-0.09540560291822775</x:v>
      </x:c>
      <x:c r="N1412" s="52" t="n">
        <x:f>IFERROR(J1412/I1412-1,"")</x:f>
        <x:v>0.019241606398188837</x:v>
      </x:c>
      <x:c r="O1412" s="52" t="n">
        <x:f>IFERROR(K1412/J1412-1,"")</x:f>
        <x:v>-0.00551590733886731</x:v>
      </x:c>
      <x:c r="P1412" s="52" t="n">
        <x:f>IFERROR((K1412/G1412)^(1/4)-1,"")</x:f>
        <x:v>-0.20604501469386804</x:v>
      </x:c>
      <x:c r="Q1412" s="51" t="n">
        <x:v>-1025.7</x:v>
      </x:c>
      <x:c r="R1412" s="52" t="n">
        <x:f>IFERROR(Q1412/K1412,"")</x:f>
        <x:v>-0.07227489913258142</x:v>
      </x:c>
      <x:c r="S1412" s="53" t="n">
        <x:v>39114</x:v>
      </x:c>
      <x:c r="T1412" s="50" t="str">
        <x:v>EDINET_company_history</x:v>
      </x:c>
      <x:c r="U1412" s="50" t="str">
        <x:v>小渕 宏二</x:v>
      </x:c>
      <x:c r="V1412" s="54" t="n">
        <x:v>0.3339</x:v>
      </x:c>
      <x:c r="W1412" s="50" t="str">
        <x:v>小渕 宏二 / 仲佐 義規 / 稲垣 佑介</x:v>
      </x:c>
      <x:c r="X1412" s="50" t="b">
        <x:f>AND(COUNT(L1412:O1412)=4,L1412&gt;='設定'!$B$6,M1412&gt;='設定'!$B$6,N1412&gt;='設定'!$B$6,O1412&gt;='設定'!$B$6)</x:f>
        <x:v>0</x:v>
      </x:c>
      <x:c r="Y1412" s="50" t="b">
        <x:f>AND(COUNT(G1412:K1412)=5,P1412&gt;='設定'!$B$7)</x:f>
        <x:v>0</x:v>
      </x:c>
      <x:c r="Z1412" s="50" t="b">
        <x:f>AND(ISNUMBER(R1412),R1412&gt;='設定'!$B$8)</x:f>
        <x:v>0</x:v>
      </x:c>
      <x:c r="AA1412" s="50" t="b">
        <x:f>AND(ISNUMBER(S1412),S1412&gt;=DATE(YEAR('設定'!$B$10)-'設定'!$B$9,MONTH('設定'!$B$10),DAY('設定'!$B$10)))</x:f>
        <x:v>0</x:v>
      </x:c>
      <x:c r="AB1412" s="55" t="b">
        <x:v>1</x:v>
      </x:c>
      <x:c r="AC1412" s="55" t="b">
        <x:v>1</x:v>
      </x:c>
      <x:c r="AD1412" s="50" t="n">
        <x:f>IF(X1412,1,0)+IF(Z1412,1,0)+IF(AA1412,1,0)+IF(AB1412,1,0)</x:f>
        <x:v>1</x:v>
      </x:c>
      <x:c r="AE1412" s="50" t="n">
        <x:f>IF(Y1412,1,0)+IF(Z1412,1,0)+IF(AA1412,1,0)+IF(AB1412,1,0)</x:f>
        <x:v>1</x:v>
      </x:c>
      <x:c r="AF1412" s="50" t="n">
        <x:f>IF(Y1412,1,0)+IF(Z1412,1,0)+IF(AA1412,1,0)+IF(AC1412,1,0)</x:f>
        <x:v>1</x:v>
      </x:c>
      <x:c r="AG1412" s="53" t="n">
        <x:v>44348</x:v>
      </x:c>
      <x:c r="AH1412" s="50" t="str">
        <x:v>S100W9H3</x:v>
      </x:c>
      <x:c r="AI1412" s="50" t="str">
        <x:v>NetSalesSummaryOfBusinessResults</x:v>
      </x:c>
      <x:c r="AJ1412" s="50" t="str">
        <x:v>OperatingIncome</x:v>
      </x:c>
      <x:c r="AK1412" s="53" t="n">
        <x:v>45747</x:v>
      </x:c>
      <x:c r="AL1412" s="50" t="str">
        <x:v>365/365/365/366/365</x:v>
      </x:c>
      <x:c r="AM1412" s="51" t="n">
        <x:v>9567800</x:v>
      </x:c>
      <x:c r="AN1412" s="51" t="n">
        <x:v>474</x:v>
      </x:c>
      <x:c r="AO1412" s="51" t="n">
        <x:f>IFERROR(AM1412*AN1412,"")</x:f>
        <x:v>4535137200</x:v>
      </x:c>
      <x:c r="AP1412" s="56" t="n">
        <x:f>IFERROR(AO1412/(K1412*1000000),"")</x:f>
        <x:v>0.3195637941721924</x:v>
      </x:c>
      <x:c r="AQ1412" s="57" t="n">
        <x:v>14737348.333333334</x:v>
      </x:c>
      <x:c r="AR1412" s="52" t="n">
        <x:v>0.5231754630011327</x:v>
      </x:c>
      <x:c r="AS1412" s="52" t="n">
        <x:v>-0.7998200629779577</x:v>
      </x:c>
      <x:c r="AT1412" s="55" t="b">
        <x:v>0</x:v>
      </x:c>
      <x:c r="AU1412" s="50" t="str">
        <x:v>low_liquidity</x:v>
      </x:c>
      <x:c r="AV1412" s="58" t="n">
        <x:v>-0.3631851501607011</x:v>
      </x:c>
      <x:c r="AW1412" s="50" t="n">
        <x:v>3382</x:v>
      </x:c>
      <x:c r="AX1412" s="50" t="str">
        <x:v>Future Moat</x:v>
      </x:c>
      <x:c r="AY1412" s="50" t="str">
        <x:v>既存適格性フィルター不通過: low_liquidity / 60日平均売買代金2,000万円未満 / ローカル5年最大下落率-60%以下</x:v>
      </x:c>
      <x:c r="AZ1412" s="59" t="str">
        <x:v>2025-06-30 15:31</x:v>
      </x:c>
      <x:c r="BA1412" s="53" t="n">
        <x:v>39114</x:v>
      </x:c>
      <x:c r="BB1412" s="50" t="str">
        <x:v>小渕 宏二</x:v>
      </x:c>
      <x:c r="BC1412" s="50"/>
      <x:c r="BD1412" s="50"/>
    </x:row>
    <x:row r="1413">
      <x:c r="A1413" s="50" t="n">
        <x:v>1412</x:v>
      </x:c>
      <x:c r="B1413" s="50" t="str">
        <x:v>2122</x:v>
      </x:c>
      <x:c r="C1413" s="50" t="str">
        <x:v>2122.T</x:v>
      </x:c>
      <x:c r="D1413" s="50" t="str">
        <x:v>Interspace Co.,Ltd.</x:v>
      </x:c>
      <x:c r="E1413" s="50" t="str">
        <x:v>Standard Market(Domestic)</x:v>
      </x:c>
      <x:c r="F1413" s="50" t="str">
        <x:v>Services</x:v>
      </x:c>
      <x:c r="G1413" s="51" t="n">
        <x:v>23142.475</x:v>
      </x:c>
      <x:c r="H1413" s="51" t="n">
        <x:v>7123.29</x:v>
      </x:c>
      <x:c r="I1413" s="51" t="n">
        <x:v>7284.721</x:v>
      </x:c>
      <x:c r="J1413" s="51" t="n">
        <x:v>7909.961</x:v>
      </x:c>
      <x:c r="K1413" s="51" t="n">
        <x:v>8846.245</x:v>
      </x:c>
      <x:c r="L1413" s="52" t="n">
        <x:f>IFERROR(H1413/G1413-1,"")</x:f>
        <x:v>-0.6921984359926932</x:v>
      </x:c>
      <x:c r="M1413" s="52" t="n">
        <x:f>IFERROR(I1413/H1413-1,"")</x:f>
        <x:v>0.02266242143728525</x:v>
      </x:c>
      <x:c r="N1413" s="52" t="n">
        <x:f>IFERROR(J1413/I1413-1,"")</x:f>
        <x:v>0.08582895624966302</x:v>
      </x:c>
      <x:c r="O1413" s="52" t="n">
        <x:f>IFERROR(K1413/J1413-1,"")</x:f>
        <x:v>0.11836771382311495</x:v>
      </x:c>
      <x:c r="P1413" s="52" t="n">
        <x:f>IFERROR((K1413/G1413)^(1/4)-1,"")</x:f>
        <x:v>-0.21370178461589584</x:v>
      </x:c>
      <x:c r="Q1413" s="51" t="n">
        <x:v>371.205</x:v>
      </x:c>
      <x:c r="R1413" s="52" t="n">
        <x:f>IFERROR(Q1413/K1413,"")</x:f>
        <x:v>0.04196187195810199</x:v>
      </x:c>
      <x:c r="S1413" s="53" t="n">
        <x:v>38961</x:v>
      </x:c>
      <x:c r="T1413" s="50" t="str">
        <x:v>EDINET_company_history</x:v>
      </x:c>
      <x:c r="U1413" s="50" t="str">
        <x:v>河端 伸一郎</x:v>
      </x:c>
      <x:c r="V1413" s="54" t="n">
        <x:v>0.4673</x:v>
      </x:c>
      <x:c r="W1413" s="50" t="str">
        <x:v>河端 伸一郎</x:v>
      </x:c>
      <x:c r="X1413" s="50" t="b">
        <x:f>AND(COUNT(L1413:O1413)=4,L1413&gt;='設定'!$B$6,M1413&gt;='設定'!$B$6,N1413&gt;='設定'!$B$6,O1413&gt;='設定'!$B$6)</x:f>
        <x:v>0</x:v>
      </x:c>
      <x:c r="Y1413" s="50" t="b">
        <x:f>AND(COUNT(G1413:K1413)=5,P1413&gt;='設定'!$B$7)</x:f>
        <x:v>0</x:v>
      </x:c>
      <x:c r="Z1413" s="50" t="b">
        <x:f>AND(ISNUMBER(R1413),R1413&gt;='設定'!$B$8)</x:f>
        <x:v>0</x:v>
      </x:c>
      <x:c r="AA1413" s="50" t="b">
        <x:f>AND(ISNUMBER(S1413),S1413&gt;=DATE(YEAR('設定'!$B$10)-'設定'!$B$9,MONTH('設定'!$B$10),DAY('設定'!$B$10)))</x:f>
        <x:v>0</x:v>
      </x:c>
      <x:c r="AB1413" s="55" t="b">
        <x:v>1</x:v>
      </x:c>
      <x:c r="AC1413" s="55" t="b">
        <x:v>1</x:v>
      </x:c>
      <x:c r="AD1413" s="50" t="n">
        <x:f>IF(X1413,1,0)+IF(Z1413,1,0)+IF(AA1413,1,0)+IF(AB1413,1,0)</x:f>
        <x:v>1</x:v>
      </x:c>
      <x:c r="AE1413" s="50" t="n">
        <x:f>IF(Y1413,1,0)+IF(Z1413,1,0)+IF(AA1413,1,0)+IF(AB1413,1,0)</x:f>
        <x:v>1</x:v>
      </x:c>
      <x:c r="AF1413" s="50" t="n">
        <x:f>IF(Y1413,1,0)+IF(Z1413,1,0)+IF(AA1413,1,0)+IF(AC1413,1,0)</x:f>
        <x:v>1</x:v>
      </x:c>
      <x:c r="AG1413" s="53" t="n">
        <x:v>44348</x:v>
      </x:c>
      <x:c r="AH1413" s="50" t="str">
        <x:v>S100XC5E</x:v>
      </x:c>
      <x:c r="AI1413" s="50" t="str">
        <x:v>NetSalesSummaryOfBusinessResults</x:v>
      </x:c>
      <x:c r="AJ1413" s="50" t="str">
        <x:v>OperatingIncome</x:v>
      </x:c>
      <x:c r="AK1413" s="53" t="n">
        <x:v>45930</x:v>
      </x:c>
      <x:c r="AL1413" s="50" t="str">
        <x:v>365/365/365/366/365</x:v>
      </x:c>
      <x:c r="AM1413" s="51" t="n">
        <x:v>6276900</x:v>
      </x:c>
      <x:c r="AN1413" s="51" t="n">
        <x:v>1239</x:v>
      </x:c>
      <x:c r="AO1413" s="51" t="n">
        <x:f>IFERROR(AM1413*AN1413,"")</x:f>
        <x:v>7777079100</x:v>
      </x:c>
      <x:c r="AP1413" s="56" t="n">
        <x:f>IFERROR(AO1413/(K1413*1000000),"")</x:f>
        <x:v>0.8791390132197333</x:v>
      </x:c>
      <x:c r="AQ1413" s="57" t="n">
        <x:v>12051875</x:v>
      </x:c>
      <x:c r="AR1413" s="52" t="n">
        <x:v>0.3520230540138658</x:v>
      </x:c>
      <x:c r="AS1413" s="52" t="n">
        <x:v>-0.4300649846018606</x:v>
      </x:c>
      <x:c r="AT1413" s="55" t="b">
        <x:v>0</x:v>
      </x:c>
      <x:c r="AU1413" s="50" t="str">
        <x:v>low_liquidity</x:v>
      </x:c>
      <x:c r="AV1413" s="58" t="n">
        <x:v>-0.005878563262743</x:v>
      </x:c>
      <x:c r="AW1413" s="50" t="n">
        <x:v>1911</x:v>
      </x:c>
      <x:c r="AX1413" s="50" t="str">
        <x:v>Future Moat</x:v>
      </x:c>
      <x:c r="AY1413" s="50" t="str">
        <x:v>既存適格性フィルター不通過: low_liquidity / 60日平均売買代金2,000万円未満</x:v>
      </x:c>
      <x:c r="AZ1413" s="59" t="str">
        <x:v>2025-12-22 13:48</x:v>
      </x:c>
      <x:c r="BA1413" s="53" t="n">
        <x:v>38961</x:v>
      </x:c>
      <x:c r="BB1413" s="50" t="str">
        <x:v>河端 伸一郎</x:v>
      </x:c>
      <x:c r="BC1413" s="50"/>
      <x:c r="BD1413" s="50"/>
    </x:row>
    <x:row r="1414">
      <x:c r="A1414" s="50" t="n">
        <x:v>1413</x:v>
      </x:c>
      <x:c r="B1414" s="50" t="str">
        <x:v>2673</x:v>
      </x:c>
      <x:c r="C1414" s="50" t="str">
        <x:v>2673.T</x:v>
      </x:c>
      <x:c r="D1414" s="50" t="str">
        <x:v>YUMEMITSUKETAI Co.,Ltd.</x:v>
      </x:c>
      <x:c r="E1414" s="50" t="str">
        <x:v>Standard Market(Domestic)</x:v>
      </x:c>
      <x:c r="F1414" s="50" t="str">
        <x:v>Retail Trade</x:v>
      </x:c>
      <x:c r="G1414" s="51" t="n">
        <x:v>669.098</x:v>
      </x:c>
      <x:c r="H1414" s="51" t="n">
        <x:v>553.411</x:v>
      </x:c>
      <x:c r="I1414" s="51" t="n">
        <x:v>262.949</x:v>
      </x:c>
      <x:c r="J1414" s="51" t="n">
        <x:v>541.149</x:v>
      </x:c>
      <x:c r="K1414" s="51" t="n">
        <x:v>251.207</x:v>
      </x:c>
      <x:c r="L1414" s="52" t="n">
        <x:f>IFERROR(H1414/G1414-1,"")</x:f>
        <x:v>-0.17289993394091752</x:v>
      </x:c>
      <x:c r="M1414" s="52" t="n">
        <x:f>IFERROR(I1414/H1414-1,"")</x:f>
        <x:v>-0.5248576555218454</x:v>
      </x:c>
      <x:c r="N1414" s="52" t="n">
        <x:f>IFERROR(J1414/I1414-1,"")</x:f>
        <x:v>1.057999840273209</x:v>
      </x:c>
      <x:c r="O1414" s="52" t="n">
        <x:f>IFERROR(K1414/J1414-1,"")</x:f>
        <x:v>-0.5357895884497615</x:v>
      </x:c>
      <x:c r="P1414" s="52" t="n">
        <x:f>IFERROR((K1414/G1414)^(1/4)-1,"")</x:f>
        <x:v>-0.2172276054260498</x:v>
      </x:c>
      <x:c r="Q1414" s="51" t="n">
        <x:v>-13.296</x:v>
      </x:c>
      <x:c r="R1414" s="52" t="n">
        <x:f>IFERROR(Q1414/K1414,"")</x:f>
        <x:v>-0.052928461388416725</x:v>
      </x:c>
      <x:c r="S1414" s="53" t="n">
        <x:v>44348</x:v>
      </x:c>
      <x:c r="T1414" s="50" t="str">
        <x:v>not_identified_before_local_window</x:v>
      </x:c>
      <x:c r="U1414" s="50" t="str">
        <x:v>佐々木 ベジ</x:v>
      </x:c>
      <x:c r="V1414" s="54" t="n">
        <x:v>0.5272</x:v>
      </x:c>
      <x:c r="W1414" s="50" t="str">
        <x:v>佐々木 ベジ</x:v>
      </x:c>
      <x:c r="X1414" s="50" t="b">
        <x:f>AND(COUNT(L1414:O1414)=4,L1414&gt;='設定'!$B$6,M1414&gt;='設定'!$B$6,N1414&gt;='設定'!$B$6,O1414&gt;='設定'!$B$6)</x:f>
        <x:v>0</x:v>
      </x:c>
      <x:c r="Y1414" s="50" t="b">
        <x:f>AND(COUNT(G1414:K1414)=5,P1414&gt;='設定'!$B$7)</x:f>
        <x:v>0</x:v>
      </x:c>
      <x:c r="Z1414" s="50" t="b">
        <x:f>AND(ISNUMBER(R1414),R1414&gt;='設定'!$B$8)</x:f>
        <x:v>0</x:v>
      </x:c>
      <x:c r="AA1414" s="50" t="b">
        <x:f>AND(ISNUMBER(S1414),S1414&gt;=DATE(YEAR('設定'!$B$10)-'設定'!$B$9,MONTH('設定'!$B$10),DAY('設定'!$B$10)))</x:f>
        <x:v>0</x:v>
      </x:c>
      <x:c r="AB1414" s="55" t="b">
        <x:v>1</x:v>
      </x:c>
      <x:c r="AC1414" s="55" t="b">
        <x:v>1</x:v>
      </x:c>
      <x:c r="AD1414" s="50" t="n">
        <x:f>IF(X1414,1,0)+IF(Z1414,1,0)+IF(AA1414,1,0)+IF(AB1414,1,0)</x:f>
        <x:v>1</x:v>
      </x:c>
      <x:c r="AE1414" s="50" t="n">
        <x:f>IF(Y1414,1,0)+IF(Z1414,1,0)+IF(AA1414,1,0)+IF(AB1414,1,0)</x:f>
        <x:v>1</x:v>
      </x:c>
      <x:c r="AF1414" s="50" t="n">
        <x:f>IF(Y1414,1,0)+IF(Z1414,1,0)+IF(AA1414,1,0)+IF(AC1414,1,0)</x:f>
        <x:v>1</x:v>
      </x:c>
      <x:c r="AG1414" s="53" t="n">
        <x:v>44348</x:v>
      </x:c>
      <x:c r="AH1414" s="50" t="str">
        <x:v>S100W4PD</x:v>
      </x:c>
      <x:c r="AI1414" s="50" t="str">
        <x:v>NetSalesSummaryOfBusinessResults</x:v>
      </x:c>
      <x:c r="AJ1414" s="50" t="str">
        <x:v>OperatingIncome</x:v>
      </x:c>
      <x:c r="AK1414" s="53" t="n">
        <x:v>45747</x:v>
      </x:c>
      <x:c r="AL1414" s="50" t="str">
        <x:v>365/365/365/366/365</x:v>
      </x:c>
      <x:c r="AM1414" s="51" t="n">
        <x:v>10116700</x:v>
      </x:c>
      <x:c r="AN1414" s="51" t="n">
        <x:v>95</x:v>
      </x:c>
      <x:c r="AO1414" s="51" t="n">
        <x:f>IFERROR(AM1414*AN1414,"")</x:f>
        <x:v>961086500</x:v>
      </x:c>
      <x:c r="AP1414" s="56" t="n">
        <x:f>IFERROR(AO1414/(K1414*1000000),"")</x:f>
        <x:v>3.8258746770591583</x:v>
      </x:c>
      <x:c r="AQ1414" s="57" t="n">
        <x:v>44943388.333333336</x:v>
      </x:c>
      <x:c r="AR1414" s="52" t="n">
        <x:v>0.6674002966562511</x:v>
      </x:c>
      <x:c r="AS1414" s="52" t="n">
        <x:v>-0.7142857142857142</x:v>
      </x:c>
      <x:c r="AT1414" s="55" t="b">
        <x:v>0</x:v>
      </x:c>
      <x:c r="AU1414" s="50" t="str">
        <x:v>repeated_negative_operating_cf</x:v>
      </x:c>
      <x:c r="AV1414" s="58" t="n">
        <x:v>-0.5769066262760878</x:v>
      </x:c>
      <x:c r="AW1414" s="50" t="n">
        <x:v>3536</x:v>
      </x:c>
      <x:c r="AX1414" s="50" t="str">
        <x:v>Transformation Moat</x:v>
      </x:c>
      <x:c r="AY1414" s="50" t="str">
        <x:v>既存適格性フィルター不通過: repeated_negative_operating_cf / 年率ボラティリティ60%以上 / ローカル5年最大下落率-60%以下</x:v>
      </x:c>
      <x:c r="AZ1414" s="59" t="str">
        <x:v>2025-06-25 15:35</x:v>
      </x:c>
      <x:c r="BA1414" s="53"/>
      <x:c r="BB1414" s="50" t="str">
        <x:v>佐々木 ベジ</x:v>
      </x:c>
      <x:c r="BC1414" s="50"/>
      <x:c r="BD1414" s="50"/>
    </x:row>
    <x:row r="1415">
      <x:c r="A1415" s="50" t="n">
        <x:v>1414</x:v>
      </x:c>
      <x:c r="B1415" s="50" t="str">
        <x:v>4424</x:v>
      </x:c>
      <x:c r="C1415" s="50" t="str">
        <x:v>4424.T</x:v>
      </x:c>
      <x:c r="D1415" s="50" t="str">
        <x:v>Amazia,inc.</x:v>
      </x:c>
      <x:c r="E1415" s="50" t="str">
        <x:v>Growth Market(Domestic)</x:v>
      </x:c>
      <x:c r="F1415" s="50" t="str">
        <x:v>Information &amp; Communication</x:v>
      </x:c>
      <x:c r="G1415" s="51" t="n">
        <x:v>7507.568</x:v>
      </x:c>
      <x:c r="H1415" s="51" t="n">
        <x:v>6547.84</x:v>
      </x:c>
      <x:c r="I1415" s="51" t="n">
        <x:v>4650.427</x:v>
      </x:c>
      <x:c r="J1415" s="51" t="n">
        <x:v>3586.111</x:v>
      </x:c>
      <x:c r="K1415" s="51" t="n">
        <x:v>2792.297</x:v>
      </x:c>
      <x:c r="L1415" s="52" t="n">
        <x:f>IFERROR(H1415/G1415-1,"")</x:f>
        <x:v>-0.12783473955880253</x:v>
      </x:c>
      <x:c r="M1415" s="52" t="n">
        <x:f>IFERROR(I1415/H1415-1,"")</x:f>
        <x:v>-0.2897769340729157</x:v>
      </x:c>
      <x:c r="N1415" s="52" t="n">
        <x:f>IFERROR(J1415/I1415-1,"")</x:f>
        <x:v>-0.2288641451634441</x:v>
      </x:c>
      <x:c r="O1415" s="52" t="n">
        <x:f>IFERROR(K1415/J1415-1,"")</x:f>
        <x:v>-0.2213578999646134</x:v>
      </x:c>
      <x:c r="P1415" s="52" t="n">
        <x:f>IFERROR((K1415/G1415)^(1/4)-1,"")</x:f>
        <x:v>-0.2190637479431975</x:v>
      </x:c>
      <x:c r="Q1415" s="51" t="n">
        <x:v>-290.651</x:v>
      </x:c>
      <x:c r="R1415" s="52" t="n">
        <x:f>IFERROR(Q1415/K1415,"")</x:f>
        <x:v>-0.10409028838980953</x:v>
      </x:c>
      <x:c r="S1415" s="53" t="n">
        <x:v>43435</x:v>
      </x:c>
      <x:c r="T1415" s="50" t="str">
        <x:v>EDINET_company_history</x:v>
      </x:c>
      <x:c r="U1415" s="50" t="str">
        <x:v>佐久間 亮輔</x:v>
      </x:c>
      <x:c r="V1415" s="54" t="n">
        <x:v>0.3649</x:v>
      </x:c>
      <x:c r="W1415" s="50" t="str">
        <x:v>佐久間 亮輔</x:v>
      </x:c>
      <x:c r="X1415" s="50" t="b">
        <x:f>AND(COUNT(L1415:O1415)=4,L1415&gt;='設定'!$B$6,M1415&gt;='設定'!$B$6,N1415&gt;='設定'!$B$6,O1415&gt;='設定'!$B$6)</x:f>
        <x:v>0</x:v>
      </x:c>
      <x:c r="Y1415" s="50" t="b">
        <x:f>AND(COUNT(G1415:K1415)=5,P1415&gt;='設定'!$B$7)</x:f>
        <x:v>0</x:v>
      </x:c>
      <x:c r="Z1415" s="50" t="b">
        <x:f>AND(ISNUMBER(R1415),R1415&gt;='設定'!$B$8)</x:f>
        <x:v>0</x:v>
      </x:c>
      <x:c r="AA1415" s="50" t="b">
        <x:f>AND(ISNUMBER(S1415),S1415&gt;=DATE(YEAR('設定'!$B$10)-'設定'!$B$9,MONTH('設定'!$B$10),DAY('設定'!$B$10)))</x:f>
        <x:v>0</x:v>
      </x:c>
      <x:c r="AB1415" s="55" t="b">
        <x:v>1</x:v>
      </x:c>
      <x:c r="AC1415" s="55" t="b">
        <x:v>1</x:v>
      </x:c>
      <x:c r="AD1415" s="50" t="n">
        <x:f>IF(X1415,1,0)+IF(Z1415,1,0)+IF(AA1415,1,0)+IF(AB1415,1,0)</x:f>
        <x:v>1</x:v>
      </x:c>
      <x:c r="AE1415" s="50" t="n">
        <x:f>IF(Y1415,1,0)+IF(Z1415,1,0)+IF(AA1415,1,0)+IF(AB1415,1,0)</x:f>
        <x:v>1</x:v>
      </x:c>
      <x:c r="AF1415" s="50" t="n">
        <x:f>IF(Y1415,1,0)+IF(Z1415,1,0)+IF(AA1415,1,0)+IF(AC1415,1,0)</x:f>
        <x:v>1</x:v>
      </x:c>
      <x:c r="AG1415" s="53" t="n">
        <x:v>44348</x:v>
      </x:c>
      <x:c r="AH1415" s="50" t="str">
        <x:v>S100XCQC</x:v>
      </x:c>
      <x:c r="AI1415" s="50" t="str">
        <x:v>NetSalesSummaryOfBusinessResults</x:v>
      </x:c>
      <x:c r="AJ1415" s="50" t="str">
        <x:v>OperatingIncome</x:v>
      </x:c>
      <x:c r="AK1415" s="53" t="n">
        <x:v>45930</x:v>
      </x:c>
      <x:c r="AL1415" s="50" t="str">
        <x:v>365/365/365/366/365</x:v>
      </x:c>
      <x:c r="AM1415" s="51" t="n">
        <x:v>6577300</x:v>
      </x:c>
      <x:c r="AN1415" s="51" t="n">
        <x:v>214</x:v>
      </x:c>
      <x:c r="AO1415" s="51" t="n">
        <x:f>IFERROR(AM1415*AN1415,"")</x:f>
        <x:v>1407542200</x:v>
      </x:c>
      <x:c r="AP1415" s="56" t="n">
        <x:f>IFERROR(AO1415/(K1415*1000000),"")</x:f>
        <x:v>0.5040804040544398</x:v>
      </x:c>
      <x:c r="AQ1415" s="57" t="n">
        <x:v>5540380</x:v>
      </x:c>
      <x:c r="AR1415" s="52" t="n">
        <x:v>0.6275488641425124</x:v>
      </x:c>
      <x:c r="AS1415" s="52" t="n">
        <x:v>-0.8582781456953642</x:v>
      </x:c>
      <x:c r="AT1415" s="55" t="b">
        <x:v>0</x:v>
      </x:c>
      <x:c r="AU1415" s="50" t="str">
        <x:v>low_liquidity</x:v>
      </x:c>
      <x:c r="AV1415" s="58" t="n">
        <x:v>-0.6099915726177884</x:v>
      </x:c>
      <x:c r="AW1415" s="50" t="n">
        <x:v>3549</x:v>
      </x:c>
      <x:c r="AX1415" s="50" t="str">
        <x:v>Future Moat</x:v>
      </x:c>
      <x:c r="AY1415" s="50" t="str">
        <x:v>既存適格性フィルター不通過: low_liquidity / 60日平均売買代金2,000万円未満 / 年率ボラティリティ60%以上 / ローカル5年最大下落率-60%以下</x:v>
      </x:c>
      <x:c r="AZ1415" s="59" t="str">
        <x:v>2025-12-24 15:32</x:v>
      </x:c>
      <x:c r="BA1415" s="53" t="n">
        <x:v>43435</x:v>
      </x:c>
      <x:c r="BB1415" s="50" t="str">
        <x:v>佐久間 亮輔</x:v>
      </x:c>
      <x:c r="BC1415" s="50"/>
      <x:c r="BD1415" s="50"/>
    </x:row>
    <x:row r="1416">
      <x:c r="A1416" s="50" t="n">
        <x:v>1415</x:v>
      </x:c>
      <x:c r="B1416" s="50" t="str">
        <x:v>4892</x:v>
      </x:c>
      <x:c r="C1416" s="50" t="str">
        <x:v>4892.T</x:v>
      </x:c>
      <x:c r="D1416" s="50" t="str">
        <x:v>Cyfuse Biomedical K.K.</x:v>
      </x:c>
      <x:c r="E1416" s="50" t="str">
        <x:v>Growth Market(Domestic)</x:v>
      </x:c>
      <x:c r="F1416" s="50" t="str">
        <x:v>Pharmaceutical</x:v>
      </x:c>
      <x:c r="G1416" s="51" t="n">
        <x:v>708.245</x:v>
      </x:c>
      <x:c r="H1416" s="51" t="n">
        <x:v>374.477</x:v>
      </x:c>
      <x:c r="I1416" s="51" t="n">
        <x:v>61.112</x:v>
      </x:c>
      <x:c r="J1416" s="51" t="n">
        <x:v>54.446</x:v>
      </x:c>
      <x:c r="K1416" s="51" t="n">
        <x:v>230.999</x:v>
      </x:c>
      <x:c r="L1416" s="52" t="n">
        <x:f>IFERROR(H1416/G1416-1,"")</x:f>
        <x:v>-0.4712606513282833</x:v>
      </x:c>
      <x:c r="M1416" s="52" t="n">
        <x:f>IFERROR(I1416/H1416-1,"")</x:f>
        <x:v>-0.8368070669226682</x:v>
      </x:c>
      <x:c r="N1416" s="52" t="n">
        <x:f>IFERROR(J1416/I1416-1,"")</x:f>
        <x:v>-0.10907841340489599</x:v>
      </x:c>
      <x:c r="O1416" s="52" t="n">
        <x:f>IFERROR(K1416/J1416-1,"")</x:f>
        <x:v>3.2427175550086327</x:v>
      </x:c>
      <x:c r="P1416" s="52" t="n">
        <x:f>IFERROR((K1416/G1416)^(1/4)-1,"")</x:f>
        <x:v>-0.2442874306588606</x:v>
      </x:c>
      <x:c r="Q1416" s="51" t="n">
        <x:v>-828.179</x:v>
      </x:c>
      <x:c r="R1416" s="52" t="n">
        <x:f>IFERROR(Q1416/K1416,"")</x:f>
        <x:v>-3.5852059965627556</x:v>
      </x:c>
      <x:c r="S1416" s="53" t="n">
        <x:v>44896</x:v>
      </x:c>
      <x:c r="T1416" s="50" t="str">
        <x:v>local_price_first_trade</x:v>
      </x:c>
      <x:c r="U1416" s="50" t="str">
        <x:v>株式会社SBI証券</x:v>
      </x:c>
      <x:c r="V1416" s="54" t="n">
        <x:v>0.0556</x:v>
      </x:c>
      <x:c r="W1416" s="50" t="str">
        <x:v>秋 枝 静 香</x:v>
      </x:c>
      <x:c r="X1416" s="50" t="b">
        <x:f>AND(COUNT(L1416:O1416)=4,L1416&gt;='設定'!$B$6,M1416&gt;='設定'!$B$6,N1416&gt;='設定'!$B$6,O1416&gt;='設定'!$B$6)</x:f>
        <x:v>0</x:v>
      </x:c>
      <x:c r="Y1416" s="50" t="b">
        <x:f>AND(COUNT(G1416:K1416)=5,P1416&gt;='設定'!$B$7)</x:f>
        <x:v>0</x:v>
      </x:c>
      <x:c r="Z1416" s="50" t="b">
        <x:f>AND(ISNUMBER(R1416),R1416&gt;='設定'!$B$8)</x:f>
        <x:v>0</x:v>
      </x:c>
      <x:c r="AA1416" s="50" t="b">
        <x:f>AND(ISNUMBER(S1416),S1416&gt;=DATE(YEAR('設定'!$B$10)-'設定'!$B$9,MONTH('設定'!$B$10),DAY('設定'!$B$10)))</x:f>
        <x:v>1</x:v>
      </x:c>
      <x:c r="AB1416" s="55" t="b">
        <x:v>0</x:v>
      </x:c>
      <x:c r="AC1416" s="55" t="b">
        <x:v>0</x:v>
      </x:c>
      <x:c r="AD1416" s="50" t="n">
        <x:f>IF(X1416,1,0)+IF(Z1416,1,0)+IF(AA1416,1,0)+IF(AB1416,1,0)</x:f>
        <x:v>1</x:v>
      </x:c>
      <x:c r="AE1416" s="50" t="n">
        <x:f>IF(Y1416,1,0)+IF(Z1416,1,0)+IF(AA1416,1,0)+IF(AB1416,1,0)</x:f>
        <x:v>1</x:v>
      </x:c>
      <x:c r="AF1416" s="50" t="n">
        <x:f>IF(Y1416,1,0)+IF(Z1416,1,0)+IF(AA1416,1,0)+IF(AC1416,1,0)</x:f>
        <x:v>1</x:v>
      </x:c>
      <x:c r="AG1416" s="53" t="n">
        <x:v>44896</x:v>
      </x:c>
      <x:c r="AH1416" s="50" t="str">
        <x:v>S100XV4M</x:v>
      </x:c>
      <x:c r="AI1416" s="50" t="str">
        <x:v>NetSalesSummaryOfBusinessResults</x:v>
      </x:c>
      <x:c r="AJ1416" s="50" t="str">
        <x:v>OperatingIncome</x:v>
      </x:c>
      <x:c r="AK1416" s="53" t="n">
        <x:v>46022</x:v>
      </x:c>
      <x:c r="AL1416" s="50" t="str">
        <x:v>365/365/365/366/365</x:v>
      </x:c>
      <x:c r="AM1416" s="51" t="n">
        <x:v>9611800</x:v>
      </x:c>
      <x:c r="AN1416" s="51" t="n">
        <x:v>582</x:v>
      </x:c>
      <x:c r="AO1416" s="51" t="n">
        <x:f>IFERROR(AM1416*AN1416,"")</x:f>
        <x:v>5594067600</x:v>
      </x:c>
      <x:c r="AP1416" s="56" t="n">
        <x:f>IFERROR(AO1416/(K1416*1000000),"")</x:f>
        <x:v>24.21684769198135</x:v>
      </x:c>
      <x:c r="AQ1416" s="57" t="n">
        <x:v>67879095</x:v>
      </x:c>
      <x:c r="AR1416" s="52" t="n">
        <x:v>0.6526848412898933</x:v>
      </x:c>
      <x:c r="AS1416" s="52" t="n">
        <x:v>-0.8021680216802168</x:v>
      </x:c>
      <x:c r="AT1416" s="55" t="b">
        <x:v>0</x:v>
      </x:c>
      <x:c r="AU1416" s="50" t="str">
        <x:v>repeated_operating_loss;repeated_negative_operating_cf;extreme_profitability_outlier</x:v>
      </x:c>
      <x:c r="AV1416" s="58" t="n">
        <x:v>-1.335447943283074</x:v>
      </x:c>
      <x:c r="AW1416" s="50" t="n">
        <x:v>3631</x:v>
      </x:c>
      <x:c r="AX1416" s="50" t="str">
        <x:v>Transformation Moat</x:v>
      </x:c>
      <x:c r="AY1416" s="50" t="str">
        <x:v>既存適格性フィルター不通過: repeated_operating_loss;repeated_negative_operating_cf;extreme_profitability_outlier / 年率ボラティリティ60%以上 / ローカル5年最大下落率-60%以下 / 概算PSR15倍以上</x:v>
      </x:c>
      <x:c r="AZ1416" s="59" t="str">
        <x:v>2026-03-27 16:06</x:v>
      </x:c>
      <x:c r="BA1416" s="53" t="n">
        <x:v>44896</x:v>
      </x:c>
      <x:c r="BB1416" s="50"/>
      <x:c r="BC1416" s="50"/>
      <x:c r="BD1416" s="50"/>
    </x:row>
    <x:row r="1417">
      <x:c r="A1417" s="50" t="n">
        <x:v>1416</x:v>
      </x:c>
      <x:c r="B1417" s="50" t="str">
        <x:v>6045</x:v>
      </x:c>
      <x:c r="C1417" s="50" t="str">
        <x:v>6045.T</x:v>
      </x:c>
      <x:c r="D1417" s="50" t="str">
        <x:v>Rentracks CO.,LTD.</x:v>
      </x:c>
      <x:c r="E1417" s="50" t="str">
        <x:v>Growth Market(Domestic)</x:v>
      </x:c>
      <x:c r="F1417" s="50" t="str">
        <x:v>Services</x:v>
      </x:c>
      <x:c r="G1417" s="51" t="n">
        <x:v>12350.105</x:v>
      </x:c>
      <x:c r="H1417" s="51" t="n">
        <x:v>2455.586</x:v>
      </x:c>
      <x:c r="I1417" s="51" t="n">
        <x:v>3296.856</x:v>
      </x:c>
      <x:c r="J1417" s="51" t="n">
        <x:v>3295.192</x:v>
      </x:c>
      <x:c r="K1417" s="51" t="n">
        <x:v>3862.7</x:v>
      </x:c>
      <x:c r="L1417" s="52" t="n">
        <x:f>IFERROR(H1417/G1417-1,"")</x:f>
        <x:v>-0.8011688159736294</x:v>
      </x:c>
      <x:c r="M1417" s="52" t="n">
        <x:f>IFERROR(I1417/H1417-1,"")</x:f>
        <x:v>0.3425943949835195</x:v>
      </x:c>
      <x:c r="N1417" s="52" t="n">
        <x:f>IFERROR(J1417/I1417-1,"")</x:f>
        <x:v>-0.0005047232878840902</x:v>
      </x:c>
      <x:c r="O1417" s="52" t="n">
        <x:f>IFERROR(K1417/J1417-1,"")</x:f>
        <x:v>0.17222304496976193</x:v>
      </x:c>
      <x:c r="P1417" s="52" t="n">
        <x:f>IFERROR((K1417/G1417)^(1/4)-1,"")</x:f>
        <x:v>-0.2521662133499104</x:v>
      </x:c>
      <x:c r="Q1417" s="51" t="n">
        <x:v>1142.138</x:v>
      </x:c>
      <x:c r="R1417" s="52" t="n">
        <x:f>IFERROR(Q1417/K1417,"")</x:f>
        <x:v>0.295683848085536</x:v>
      </x:c>
      <x:c r="S1417" s="53" t="n">
        <x:v>41030</x:v>
      </x:c>
      <x:c r="T1417" s="50" t="str">
        <x:v>EDINET_company_history</x:v>
      </x:c>
      <x:c r="U1417" s="50" t="str">
        <x:v>株式会社チーム金子</x:v>
      </x:c>
      <x:c r="V1417" s="54" t="n">
        <x:v>0.5002</x:v>
      </x:c>
      <x:c r="W1417" s="50" t="str">
        <x:v>山﨑 大輔</x:v>
      </x:c>
      <x:c r="X1417" s="50" t="b">
        <x:f>AND(COUNT(L1417:O1417)=4,L1417&gt;='設定'!$B$6,M1417&gt;='設定'!$B$6,N1417&gt;='設定'!$B$6,O1417&gt;='設定'!$B$6)</x:f>
        <x:v>0</x:v>
      </x:c>
      <x:c r="Y1417" s="50" t="b">
        <x:f>AND(COUNT(G1417:K1417)=5,P1417&gt;='設定'!$B$7)</x:f>
        <x:v>0</x:v>
      </x:c>
      <x:c r="Z1417" s="50" t="b">
        <x:f>AND(ISNUMBER(R1417),R1417&gt;='設定'!$B$8)</x:f>
        <x:v>1</x:v>
      </x:c>
      <x:c r="AA1417" s="50" t="b">
        <x:f>AND(ISNUMBER(S1417),S1417&gt;=DATE(YEAR('設定'!$B$10)-'設定'!$B$9,MONTH('設定'!$B$10),DAY('設定'!$B$10)))</x:f>
        <x:v>0</x:v>
      </x:c>
      <x:c r="AB1417" s="55" t="b">
        <x:v>0</x:v>
      </x:c>
      <x:c r="AC1417" s="55" t="b">
        <x:v>0</x:v>
      </x:c>
      <x:c r="AD1417" s="50" t="n">
        <x:f>IF(X1417,1,0)+IF(Z1417,1,0)+IF(AA1417,1,0)+IF(AB1417,1,0)</x:f>
        <x:v>1</x:v>
      </x:c>
      <x:c r="AE1417" s="50" t="n">
        <x:f>IF(Y1417,1,0)+IF(Z1417,1,0)+IF(AA1417,1,0)+IF(AB1417,1,0)</x:f>
        <x:v>1</x:v>
      </x:c>
      <x:c r="AF1417" s="50" t="n">
        <x:f>IF(Y1417,1,0)+IF(Z1417,1,0)+IF(AA1417,1,0)+IF(AC1417,1,0)</x:f>
        <x:v>1</x:v>
      </x:c>
      <x:c r="AG1417" s="53" t="n">
        <x:v>44348</x:v>
      </x:c>
      <x:c r="AH1417" s="50" t="str">
        <x:v>S100W42U</x:v>
      </x:c>
      <x:c r="AI1417" s="50" t="str">
        <x:v>NetSalesSummaryOfBusinessResults</x:v>
      </x:c>
      <x:c r="AJ1417" s="50" t="str">
        <x:v>OperatingIncome</x:v>
      </x:c>
      <x:c r="AK1417" s="53" t="n">
        <x:v>45747</x:v>
      </x:c>
      <x:c r="AL1417" s="50" t="str">
        <x:v>365/365/365/366/365</x:v>
      </x:c>
      <x:c r="AM1417" s="51" t="n">
        <x:v>7856200</x:v>
      </x:c>
      <x:c r="AN1417" s="51" t="n">
        <x:v>1422</x:v>
      </x:c>
      <x:c r="AO1417" s="51" t="n">
        <x:f>IFERROR(AM1417*AN1417,"")</x:f>
        <x:v>11171516400</x:v>
      </x:c>
      <x:c r="AP1417" s="56" t="n">
        <x:f>IFERROR(AO1417/(K1417*1000000),"")</x:f>
        <x:v>2.8921522251275014</x:v>
      </x:c>
      <x:c r="AQ1417" s="57" t="n">
        <x:v>23414290</x:v>
      </x:c>
      <x:c r="AR1417" s="52" t="n">
        <x:v>0.4509236870457269</x:v>
      </x:c>
      <x:c r="AS1417" s="52" t="n">
        <x:v>-0.6138687652571518</x:v>
      </x:c>
      <x:c r="AT1417" s="55" t="b">
        <x:v>1</x:v>
      </x:c>
      <x:c r="AU1417" s="50"/>
      <x:c r="AV1417" s="58" t="n">
        <x:v>0.1408936498215255</x:v>
      </x:c>
      <x:c r="AW1417" s="50" t="n">
        <x:v>998</x:v>
      </x:c>
      <x:c r="AX1417" s="50" t="str">
        <x:v>Discovery</x:v>
      </x:c>
      <x:c r="AY1417" s="50" t="str">
        <x:v>ローカル5年最大下落率-60%以下</x:v>
      </x:c>
      <x:c r="AZ1417" s="59" t="str">
        <x:v>2025-06-24 15:30</x:v>
      </x:c>
      <x:c r="BA1417" s="53" t="n">
        <x:v>41030</x:v>
      </x:c>
      <x:c r="BB1417" s="50"/>
      <x:c r="BC1417" s="50"/>
      <x:c r="BD1417" s="50"/>
    </x:row>
    <x:row r="1418">
      <x:c r="A1418" s="50" t="n">
        <x:v>1417</x:v>
      </x:c>
      <x:c r="B1418" s="50" t="str">
        <x:v>2459</x:v>
      </x:c>
      <x:c r="C1418" s="50" t="str">
        <x:v>2459.T</x:v>
      </x:c>
      <x:c r="D1418" s="50" t="str">
        <x:v>AUN CONSULTING,Inc.</x:v>
      </x:c>
      <x:c r="E1418" s="50" t="str">
        <x:v>Standard Market(Domestic)</x:v>
      </x:c>
      <x:c r="F1418" s="50" t="str">
        <x:v>Services</x:v>
      </x:c>
      <x:c r="G1418" s="51" t="n">
        <x:v>1032.85</x:v>
      </x:c>
      <x:c r="H1418" s="51" t="n">
        <x:v>500.264</x:v>
      </x:c>
      <x:c r="I1418" s="51" t="n">
        <x:v>454.515</x:v>
      </x:c>
      <x:c r="J1418" s="51" t="n">
        <x:v>441.495</x:v>
      </x:c>
      <x:c r="K1418" s="51" t="n">
        <x:v>270.833</x:v>
      </x:c>
      <x:c r="L1418" s="52" t="n">
        <x:f>IFERROR(H1418/G1418-1,"")</x:f>
        <x:v>-0.5156469961756305</x:v>
      </x:c>
      <x:c r="M1418" s="52" t="n">
        <x:f>IFERROR(I1418/H1418-1,"")</x:f>
        <x:v>-0.09144971455071726</x:v>
      </x:c>
      <x:c r="N1418" s="52" t="n">
        <x:f>IFERROR(J1418/I1418-1,"")</x:f>
        <x:v>-0.028645919276591547</x:v>
      </x:c>
      <x:c r="O1418" s="52" t="n">
        <x:f>IFERROR(K1418/J1418-1,"")</x:f>
        <x:v>-0.38655477411975214</x:v>
      </x:c>
      <x:c r="P1418" s="52" t="n">
        <x:f>IFERROR((K1418/G1418)^(1/4)-1,"")</x:f>
        <x:v>-0.28440700323668555</x:v>
      </x:c>
      <x:c r="Q1418" s="51" t="n">
        <x:v>-105.017</x:v>
      </x:c>
      <x:c r="R1418" s="52" t="n">
        <x:f>IFERROR(Q1418/K1418,"")</x:f>
        <x:v>-0.38775555416068197</x:v>
      </x:c>
      <x:c r="S1418" s="53" t="n">
        <x:v>38657</x:v>
      </x:c>
      <x:c r="T1418" s="50" t="str">
        <x:v>EDINET_company_history</x:v>
      </x:c>
      <x:c r="U1418" s="50" t="str">
        <x:v>信 太 明</x:v>
      </x:c>
      <x:c r="V1418" s="54" t="n">
        <x:v>0.2516</x:v>
      </x:c>
      <x:c r="W1418" s="50" t="str">
        <x:v>信太 明</x:v>
      </x:c>
      <x:c r="X1418" s="50" t="b">
        <x:f>AND(COUNT(L1418:O1418)=4,L1418&gt;='設定'!$B$6,M1418&gt;='設定'!$B$6,N1418&gt;='設定'!$B$6,O1418&gt;='設定'!$B$6)</x:f>
        <x:v>0</x:v>
      </x:c>
      <x:c r="Y1418" s="50" t="b">
        <x:f>AND(COUNT(G1418:K1418)=5,P1418&gt;='設定'!$B$7)</x:f>
        <x:v>0</x:v>
      </x:c>
      <x:c r="Z1418" s="50" t="b">
        <x:f>AND(ISNUMBER(R1418),R1418&gt;='設定'!$B$8)</x:f>
        <x:v>0</x:v>
      </x:c>
      <x:c r="AA1418" s="50" t="b">
        <x:f>AND(ISNUMBER(S1418),S1418&gt;=DATE(YEAR('設定'!$B$10)-'設定'!$B$9,MONTH('設定'!$B$10),DAY('設定'!$B$10)))</x:f>
        <x:v>0</x:v>
      </x:c>
      <x:c r="AB1418" s="55" t="b">
        <x:v>1</x:v>
      </x:c>
      <x:c r="AC1418" s="55" t="b">
        <x:v>1</x:v>
      </x:c>
      <x:c r="AD1418" s="50" t="n">
        <x:f>IF(X1418,1,0)+IF(Z1418,1,0)+IF(AA1418,1,0)+IF(AB1418,1,0)</x:f>
        <x:v>1</x:v>
      </x:c>
      <x:c r="AE1418" s="50" t="n">
        <x:f>IF(Y1418,1,0)+IF(Z1418,1,0)+IF(AA1418,1,0)+IF(AB1418,1,0)</x:f>
        <x:v>1</x:v>
      </x:c>
      <x:c r="AF1418" s="50" t="n">
        <x:f>IF(Y1418,1,0)+IF(Z1418,1,0)+IF(AA1418,1,0)+IF(AC1418,1,0)</x:f>
        <x:v>1</x:v>
      </x:c>
      <x:c r="AG1418" s="53" t="n">
        <x:v>44348</x:v>
      </x:c>
      <x:c r="AH1418" s="50" t="str">
        <x:v>S100WKVQ</x:v>
      </x:c>
      <x:c r="AI1418" s="50" t="str">
        <x:v>NetSalesSummaryOfBusinessResults</x:v>
      </x:c>
      <x:c r="AJ1418" s="50" t="str">
        <x:v>OperatingIncome</x:v>
      </x:c>
      <x:c r="AK1418" s="53" t="n">
        <x:v>45808</x:v>
      </x:c>
      <x:c r="AL1418" s="50" t="str">
        <x:v>365/365/365/366/365</x:v>
      </x:c>
      <x:c r="AM1418" s="51" t="n">
        <x:v>7502800</x:v>
      </x:c>
      <x:c r="AN1418" s="51" t="n">
        <x:v>192</x:v>
      </x:c>
      <x:c r="AO1418" s="51" t="n">
        <x:f>IFERROR(AM1418*AN1418,"")</x:f>
        <x:v>1440537600</x:v>
      </x:c>
      <x:c r="AP1418" s="56" t="n">
        <x:f>IFERROR(AO1418/(K1418*1000000),"")</x:f>
        <x:v>5.318914607894902</x:v>
      </x:c>
      <x:c r="AQ1418" s="57" t="n">
        <x:v>25571976.666666668</x:v>
      </x:c>
      <x:c r="AR1418" s="52" t="n">
        <x:v>0.6851081253072429</x:v>
      </x:c>
      <x:c r="AS1418" s="52" t="n">
        <x:v>-0.7295081967213115</x:v>
      </x:c>
      <x:c r="AT1418" s="55" t="b">
        <x:v>0</x:v>
      </x:c>
      <x:c r="AU1418" s="50" t="str">
        <x:v>repeated_operating_loss;repeated_negative_operating_cf</x:v>
      </x:c>
      <x:c r="AV1418" s="58" t="n">
        <x:v>-0.7191137233991521</x:v>
      </x:c>
      <x:c r="AW1418" s="50" t="n">
        <x:v>3579</x:v>
      </x:c>
      <x:c r="AX1418" s="50" t="str">
        <x:v>Future Moat</x:v>
      </x:c>
      <x:c r="AY1418" s="50" t="str">
        <x:v>既存適格性フィルター不通過: repeated_operating_loss;repeated_negative_operating_cf / 年率ボラティリティ60%以上 / ローカル5年最大下落率-60%以下</x:v>
      </x:c>
      <x:c r="AZ1418" s="59" t="str">
        <x:v>2025-08-25 09:04</x:v>
      </x:c>
      <x:c r="BA1418" s="53" t="n">
        <x:v>38657</x:v>
      </x:c>
      <x:c r="BB1418" s="50" t="str">
        <x:v>信太 明</x:v>
      </x:c>
      <x:c r="BC1418" s="50"/>
      <x:c r="BD1418" s="50"/>
    </x:row>
    <x:row r="1419">
      <x:c r="A1419" s="50" t="n">
        <x:v>1418</x:v>
      </x:c>
      <x:c r="B1419" s="50" t="str">
        <x:v>4596</x:v>
      </x:c>
      <x:c r="C1419" s="50" t="str">
        <x:v>4596.T</x:v>
      </x:c>
      <x:c r="D1419" s="50" t="str">
        <x:v>Kubota Pharmaceutical Holdings Co.,Ltd.</x:v>
      </x:c>
      <x:c r="E1419" s="50" t="str">
        <x:v>Growth Market(Domestic)</x:v>
      </x:c>
      <x:c r="F1419" s="50" t="str">
        <x:v>Pharmaceutical</x:v>
      </x:c>
      <x:c r="G1419" s="51" t="n">
        <x:v>173.418</x:v>
      </x:c>
      <x:c r="H1419" s="51" t="n">
        <x:v>174.842</x:v>
      </x:c>
      <x:c r="I1419" s="51" t="n">
        <x:v>214.111</x:v>
      </x:c>
      <x:c r="J1419" s="51" t="n">
        <x:v>258.503</x:v>
      </x:c>
      <x:c r="K1419" s="51" t="n">
        <x:v>35.814</x:v>
      </x:c>
      <x:c r="L1419" s="52" t="n">
        <x:f>IFERROR(H1419/G1419-1,"")</x:f>
        <x:v>0.008211373675166334</x:v>
      </x:c>
      <x:c r="M1419" s="52" t="n">
        <x:f>IFERROR(I1419/H1419-1,"")</x:f>
        <x:v>0.22459706477848562</x:v>
      </x:c>
      <x:c r="N1419" s="52" t="n">
        <x:f>IFERROR(J1419/I1419-1,"")</x:f>
        <x:v>0.20733171112180138</x:v>
      </x:c>
      <x:c r="O1419" s="52" t="n">
        <x:f>IFERROR(K1419/J1419-1,"")</x:f>
        <x:v>-0.8614561533135012</x:v>
      </x:c>
      <x:c r="P1419" s="52" t="n">
        <x:f>IFERROR((K1419/G1419)^(1/4)-1,"")</x:f>
        <x:v>-0.32587619412269364</x:v>
      </x:c>
      <x:c r="Q1419" s="51" t="n">
        <x:v>-718.733</x:v>
      </x:c>
      <x:c r="R1419" s="52" t="n">
        <x:f>IFERROR(Q1419/K1419,"")</x:f>
        <x:v>-20.06849276819121</x:v>
      </x:c>
      <x:c r="S1419" s="53" t="n">
        <x:v>41671</x:v>
      </x:c>
      <x:c r="T1419" s="50" t="str">
        <x:v>EDINET_company_history</x:v>
      </x:c>
      <x:c r="U1419" s="50" t="str">
        <x:v>窪田 良</x:v>
      </x:c>
      <x:c r="V1419" s="54" t="n">
        <x:v>0.3551</x:v>
      </x:c>
      <x:c r="W1419" s="50" t="str">
        <x:v>窪田 良</x:v>
      </x:c>
      <x:c r="X1419" s="50" t="b">
        <x:f>AND(COUNT(L1419:O1419)=4,L1419&gt;='設定'!$B$6,M1419&gt;='設定'!$B$6,N1419&gt;='設定'!$B$6,O1419&gt;='設定'!$B$6)</x:f>
        <x:v>0</x:v>
      </x:c>
      <x:c r="Y1419" s="50" t="b">
        <x:f>AND(COUNT(G1419:K1419)=5,P1419&gt;='設定'!$B$7)</x:f>
        <x:v>0</x:v>
      </x:c>
      <x:c r="Z1419" s="50" t="b">
        <x:f>AND(ISNUMBER(R1419),R1419&gt;='設定'!$B$8)</x:f>
        <x:v>0</x:v>
      </x:c>
      <x:c r="AA1419" s="50" t="b">
        <x:f>AND(ISNUMBER(S1419),S1419&gt;=DATE(YEAR('設定'!$B$10)-'設定'!$B$9,MONTH('設定'!$B$10),DAY('設定'!$B$10)))</x:f>
        <x:v>0</x:v>
      </x:c>
      <x:c r="AB1419" s="55" t="b">
        <x:v>1</x:v>
      </x:c>
      <x:c r="AC1419" s="55" t="b">
        <x:v>1</x:v>
      </x:c>
      <x:c r="AD1419" s="50" t="n">
        <x:f>IF(X1419,1,0)+IF(Z1419,1,0)+IF(AA1419,1,0)+IF(AB1419,1,0)</x:f>
        <x:v>1</x:v>
      </x:c>
      <x:c r="AE1419" s="50" t="n">
        <x:f>IF(Y1419,1,0)+IF(Z1419,1,0)+IF(AA1419,1,0)+IF(AB1419,1,0)</x:f>
        <x:v>1</x:v>
      </x:c>
      <x:c r="AF1419" s="50" t="n">
        <x:f>IF(Y1419,1,0)+IF(Z1419,1,0)+IF(AA1419,1,0)+IF(AC1419,1,0)</x:f>
        <x:v>1</x:v>
      </x:c>
      <x:c r="AG1419" s="53" t="n">
        <x:v>44348</x:v>
      </x:c>
      <x:c r="AH1419" s="50" t="str">
        <x:v>S100XUHX</x:v>
      </x:c>
      <x:c r="AI1419" s="50" t="str">
        <x:v>OperatingRevenue1SummaryOfBusinessResults</x:v>
      </x:c>
      <x:c r="AJ1419" s="50" t="str">
        <x:v>OperatingIncome</x:v>
      </x:c>
      <x:c r="AK1419" s="53" t="n">
        <x:v>46022</x:v>
      </x:c>
      <x:c r="AL1419" s="50" t="str">
        <x:v>365/365/365/366/365</x:v>
      </x:c>
      <x:c r="AM1419" s="51" t="n">
        <x:v>115404188</x:v>
      </x:c>
      <x:c r="AN1419" s="51" t="n">
        <x:v>58</x:v>
      </x:c>
      <x:c r="AO1419" s="51" t="n">
        <x:f>IFERROR(AM1419*AN1419,"")</x:f>
        <x:v>6693442904</x:v>
      </x:c>
      <x:c r="AP1419" s="56" t="n">
        <x:f>IFERROR(AO1419/(K1419*1000000),"")</x:f>
        <x:v>186.89459161221868</x:v>
      </x:c>
      <x:c r="AQ1419" s="57" t="n">
        <x:v>433785928.3333333</x:v>
      </x:c>
      <x:c r="AR1419" s="52" t="n">
        <x:v>0.8308619022448196</x:v>
      </x:c>
      <x:c r="AS1419" s="52" t="n">
        <x:v>-0.8729641693811075</x:v>
      </x:c>
      <x:c r="AT1419" s="55" t="b">
        <x:v>0</x:v>
      </x:c>
      <x:c r="AU1419" s="50" t="str">
        <x:v>missing_financial_data;repeated_operating_loss;extreme_profitability_outlier;other_data_quality_issue</x:v>
      </x:c>
      <x:c r="AV1419" s="58" t="n">
        <x:v>-0.9258350052875458</x:v>
      </x:c>
      <x:c r="AW1419" s="50" t="n">
        <x:v>3615</x:v>
      </x:c>
      <x:c r="AX1419" s="50" t="str">
        <x:v>Transformation Moat</x:v>
      </x:c>
      <x:c r="AY1419" s="50" t="str">
        <x:v>既存適格性フィルター不通過: missing_financial_data;repeated_operating_loss;extreme_profitability_outlier;other_data_quality_issue / 年率ボラティリティ60%以上 / ローカル5年最大下落率-60%以下 / 概算PSR15倍以上</x:v>
      </x:c>
      <x:c r="AZ1419" s="59" t="str">
        <x:v>2026-03-27 15:30</x:v>
      </x:c>
      <x:c r="BA1419" s="53" t="n">
        <x:v>41671</x:v>
      </x:c>
      <x:c r="BB1419" s="50" t="str">
        <x:v>窪田 良</x:v>
      </x:c>
      <x:c r="BC1419" s="50"/>
      <x:c r="BD1419" s="50"/>
    </x:row>
    <x:row r="1420">
      <x:c r="A1420" s="50" t="n">
        <x:v>1419</x:v>
      </x:c>
      <x:c r="B1420" s="50" t="str">
        <x:v>4386</x:v>
      </x:c>
      <x:c r="C1420" s="50" t="str">
        <x:v>4386.T</x:v>
      </x:c>
      <x:c r="D1420" s="50" t="str">
        <x:v>SIG Group Co.,Ltd.</x:v>
      </x:c>
      <x:c r="E1420" s="50" t="str">
        <x:v>Standard Market(Domestic)</x:v>
      </x:c>
      <x:c r="F1420" s="50" t="str">
        <x:v>Information &amp; Communication</x:v>
      </x:c>
      <x:c r="G1420" s="51" t="n">
        <x:v>4397.124</x:v>
      </x:c>
      <x:c r="H1420" s="51" t="n">
        <x:v>2674.924</x:v>
      </x:c>
      <x:c r="I1420" s="51" t="n">
        <x:v>971.817</x:v>
      </x:c>
      <x:c r="J1420" s="51" t="n">
        <x:v>903.055</x:v>
      </x:c>
      <x:c r="K1420" s="51" t="n">
        <x:v>879.037</x:v>
      </x:c>
      <x:c r="L1420" s="52" t="n">
        <x:f>IFERROR(H1420/G1420-1,"")</x:f>
        <x:v>-0.39166509745915734</x:v>
      </x:c>
      <x:c r="M1420" s="52" t="n">
        <x:f>IFERROR(I1420/H1420-1,"")</x:f>
        <x:v>-0.6366936032575131</x:v>
      </x:c>
      <x:c r="N1420" s="52" t="n">
        <x:f>IFERROR(J1420/I1420-1,"")</x:f>
        <x:v>-0.07075611972212881</x:v>
      </x:c>
      <x:c r="O1420" s="52" t="n">
        <x:f>IFERROR(K1420/J1420-1,"")</x:f>
        <x:v>-0.026596386709557995</x:v>
      </x:c>
      <x:c r="P1420" s="52" t="n">
        <x:f>IFERROR((K1420/G1420)^(1/4)-1,"")</x:f>
        <x:v>-0.3313334308297349</x:v>
      </x:c>
      <x:c r="Q1420" s="51" t="n">
        <x:v>89.422</x:v>
      </x:c>
      <x:c r="R1420" s="52" t="n">
        <x:f>IFERROR(Q1420/K1420,"")</x:f>
        <x:v>0.1017272310494325</x:v>
      </x:c>
      <x:c r="S1420" s="53" t="n">
        <x:v>43252</x:v>
      </x:c>
      <x:c r="T1420" s="50" t="str">
        <x:v>EDINET_company_history</x:v>
      </x:c>
      <x:c r="U1420" s="50" t="str">
        <x:v>株式会社ＩＧカンパニー</x:v>
      </x:c>
      <x:c r="V1420" s="54" t="n">
        <x:v>0.286</x:v>
      </x:c>
      <x:c r="W1420" s="50" t="str">
        <x:v>石川 純生 / 八田 英伸</x:v>
      </x:c>
      <x:c r="X1420" s="50" t="b">
        <x:f>AND(COUNT(L1420:O1420)=4,L1420&gt;='設定'!$B$6,M1420&gt;='設定'!$B$6,N1420&gt;='設定'!$B$6,O1420&gt;='設定'!$B$6)</x:f>
        <x:v>0</x:v>
      </x:c>
      <x:c r="Y1420" s="50" t="b">
        <x:f>AND(COUNT(G1420:K1420)=5,P1420&gt;='設定'!$B$7)</x:f>
        <x:v>0</x:v>
      </x:c>
      <x:c r="Z1420" s="50" t="b">
        <x:f>AND(ISNUMBER(R1420),R1420&gt;='設定'!$B$8)</x:f>
        <x:v>1</x:v>
      </x:c>
      <x:c r="AA1420" s="50" t="b">
        <x:f>AND(ISNUMBER(S1420),S1420&gt;=DATE(YEAR('設定'!$B$10)-'設定'!$B$9,MONTH('設定'!$B$10),DAY('設定'!$B$10)))</x:f>
        <x:v>0</x:v>
      </x:c>
      <x:c r="AB1420" s="55" t="b">
        <x:v>0</x:v>
      </x:c>
      <x:c r="AC1420" s="55" t="b">
        <x:v>0</x:v>
      </x:c>
      <x:c r="AD1420" s="50" t="n">
        <x:f>IF(X1420,1,0)+IF(Z1420,1,0)+IF(AA1420,1,0)+IF(AB1420,1,0)</x:f>
        <x:v>1</x:v>
      </x:c>
      <x:c r="AE1420" s="50" t="n">
        <x:f>IF(Y1420,1,0)+IF(Z1420,1,0)+IF(AA1420,1,0)+IF(AB1420,1,0)</x:f>
        <x:v>1</x:v>
      </x:c>
      <x:c r="AF1420" s="50" t="n">
        <x:f>IF(Y1420,1,0)+IF(Z1420,1,0)+IF(AA1420,1,0)+IF(AC1420,1,0)</x:f>
        <x:v>1</x:v>
      </x:c>
      <x:c r="AG1420" s="53" t="n">
        <x:v>44348</x:v>
      </x:c>
      <x:c r="AH1420" s="50" t="str">
        <x:v>S100W7OD</x:v>
      </x:c>
      <x:c r="AI1420" s="50" t="str">
        <x:v>NetSalesSummaryOfBusinessResults</x:v>
      </x:c>
      <x:c r="AJ1420" s="50" t="str">
        <x:v>OperatingIncome</x:v>
      </x:c>
      <x:c r="AK1420" s="53" t="n">
        <x:v>45747</x:v>
      </x:c>
      <x:c r="AL1420" s="50" t="str">
        <x:v>365/365/365/366/365</x:v>
      </x:c>
      <x:c r="AM1420" s="51" t="n">
        <x:v>5679620</x:v>
      </x:c>
      <x:c r="AN1420" s="51" t="n">
        <x:v>845</x:v>
      </x:c>
      <x:c r="AO1420" s="51" t="n">
        <x:f>IFERROR(AM1420*AN1420,"")</x:f>
        <x:v>4799278900</x:v>
      </x:c>
      <x:c r="AP1420" s="56" t="n">
        <x:f>IFERROR(AO1420/(K1420*1000000),"")</x:f>
        <x:v>5.459700672440409</x:v>
      </x:c>
      <x:c r="AQ1420" s="57" t="n">
        <x:v>10323126.666666666</x:v>
      </x:c>
      <x:c r="AR1420" s="52" t="n">
        <x:v>0.3818232632310597</x:v>
      </x:c>
      <x:c r="AS1420" s="52" t="n">
        <x:v>-0.4967461873322097</x:v>
      </x:c>
      <x:c r="AT1420" s="55" t="b">
        <x:v>0</x:v>
      </x:c>
      <x:c r="AU1420" s="50" t="str">
        <x:v>low_liquidity</x:v>
      </x:c>
      <x:c r="AV1420" s="58" t="n">
        <x:v>0.0659834733402307</x:v>
      </x:c>
      <x:c r="AW1420" s="50" t="n">
        <x:v>1422</x:v>
      </x:c>
      <x:c r="AX1420" s="50" t="str">
        <x:v>Discovery</x:v>
      </x:c>
      <x:c r="AY1420" s="50" t="str">
        <x:v>既存適格性フィルター不通過: low_liquidity / 60日平均売買代金2,000万円未満</x:v>
      </x:c>
      <x:c r="AZ1420" s="59" t="str">
        <x:v>2025-06-30 09:42</x:v>
      </x:c>
      <x:c r="BA1420" s="53" t="n">
        <x:v>43252</x:v>
      </x:c>
      <x:c r="BB1420" s="50"/>
      <x:c r="BC1420" s="50"/>
      <x:c r="BD1420" s="50"/>
    </x:row>
    <x:row r="1421">
      <x:c r="A1421" s="50" t="n">
        <x:v>1420</x:v>
      </x:c>
      <x:c r="B1421" s="50" t="str">
        <x:v>4582</x:v>
      </x:c>
      <x:c r="C1421" s="50" t="str">
        <x:v>4582.T</x:v>
      </x:c>
      <x:c r="D1421" s="50" t="str">
        <x:v>SymBio Pharmaceuticals Limited</x:v>
      </x:c>
      <x:c r="E1421" s="50" t="str">
        <x:v>Growth Market(Domestic)</x:v>
      </x:c>
      <x:c r="F1421" s="50" t="str">
        <x:v>Pharmaceutical</x:v>
      </x:c>
      <x:c r="G1421" s="51" t="n">
        <x:v>8256.924</x:v>
      </x:c>
      <x:c r="H1421" s="51" t="n">
        <x:v>10008.338</x:v>
      </x:c>
      <x:c r="I1421" s="51" t="n">
        <x:v>5589.708</x:v>
      </x:c>
      <x:c r="J1421" s="51" t="n">
        <x:v>2452.912</x:v>
      </x:c>
      <x:c r="K1421" s="51" t="n">
        <x:v>1307.648</x:v>
      </x:c>
      <x:c r="L1421" s="52" t="n">
        <x:f>IFERROR(H1421/G1421-1,"")</x:f>
        <x:v>0.21211458407513484</x:v>
      </x:c>
      <x:c r="M1421" s="52" t="n">
        <x:f>IFERROR(I1421/H1421-1,"")</x:f>
        <x:v>-0.44149488156774885</x:v>
      </x:c>
      <x:c r="N1421" s="52" t="n">
        <x:f>IFERROR(J1421/I1421-1,"")</x:f>
        <x:v>-0.5611734995817312</x:v>
      </x:c>
      <x:c r="O1421" s="52" t="n">
        <x:f>IFERROR(K1421/J1421-1,"")</x:f>
        <x:v>-0.4668997501744865</x:v>
      </x:c>
      <x:c r="P1421" s="52" t="n">
        <x:f>IFERROR((K1421/G1421)^(1/4)-1,"")</x:f>
        <x:v>-0.369161570783746</x:v>
      </x:c>
      <x:c r="Q1421" s="51" t="n">
        <x:v>-4580.979</x:v>
      </x:c>
      <x:c r="R1421" s="52" t="n">
        <x:f>IFERROR(Q1421/K1421,"")</x:f>
        <x:v>-3.5032202855814414</x:v>
      </x:c>
      <x:c r="S1421" s="53" t="n">
        <x:v>40817</x:v>
      </x:c>
      <x:c r="T1421" s="50" t="str">
        <x:v>EDINET_company_history</x:v>
      </x:c>
      <x:c r="U1421" s="50" t="str">
        <x:v>吉田 文紀</x:v>
      </x:c>
      <x:c r="V1421" s="54" t="n">
        <x:v>0.0283</x:v>
      </x:c>
      <x:c r="W1421" s="50" t="str">
        <x:v>吉 田 文 紀</x:v>
      </x:c>
      <x:c r="X1421" s="50" t="b">
        <x:f>AND(COUNT(L1421:O1421)=4,L1421&gt;='設定'!$B$6,M1421&gt;='設定'!$B$6,N1421&gt;='設定'!$B$6,O1421&gt;='設定'!$B$6)</x:f>
        <x:v>0</x:v>
      </x:c>
      <x:c r="Y1421" s="50" t="b">
        <x:f>AND(COUNT(G1421:K1421)=5,P1421&gt;='設定'!$B$7)</x:f>
        <x:v>0</x:v>
      </x:c>
      <x:c r="Z1421" s="50" t="b">
        <x:f>AND(ISNUMBER(R1421),R1421&gt;='設定'!$B$8)</x:f>
        <x:v>0</x:v>
      </x:c>
      <x:c r="AA1421" s="50" t="b">
        <x:f>AND(ISNUMBER(S1421),S1421&gt;=DATE(YEAR('設定'!$B$10)-'設定'!$B$9,MONTH('設定'!$B$10),DAY('設定'!$B$10)))</x:f>
        <x:v>0</x:v>
      </x:c>
      <x:c r="AB1421" s="55" t="b">
        <x:v>1</x:v>
      </x:c>
      <x:c r="AC1421" s="55" t="b">
        <x:v>1</x:v>
      </x:c>
      <x:c r="AD1421" s="50" t="n">
        <x:f>IF(X1421,1,0)+IF(Z1421,1,0)+IF(AA1421,1,0)+IF(AB1421,1,0)</x:f>
        <x:v>1</x:v>
      </x:c>
      <x:c r="AE1421" s="50" t="n">
        <x:f>IF(Y1421,1,0)+IF(Z1421,1,0)+IF(AA1421,1,0)+IF(AB1421,1,0)</x:f>
        <x:v>1</x:v>
      </x:c>
      <x:c r="AF1421" s="50" t="n">
        <x:f>IF(Y1421,1,0)+IF(Z1421,1,0)+IF(AA1421,1,0)+IF(AC1421,1,0)</x:f>
        <x:v>1</x:v>
      </x:c>
      <x:c r="AG1421" s="53" t="n">
        <x:v>44348</x:v>
      </x:c>
      <x:c r="AH1421" s="50" t="str">
        <x:v>S100XNE5</x:v>
      </x:c>
      <x:c r="AI1421" s="50" t="str">
        <x:v>NetSalesSummaryOfBusinessResults</x:v>
      </x:c>
      <x:c r="AJ1421" s="50" t="str">
        <x:v>OperatingIncome</x:v>
      </x:c>
      <x:c r="AK1421" s="53" t="n">
        <x:v>46022</x:v>
      </x:c>
      <x:c r="AL1421" s="50" t="str">
        <x:v>365/365/365/366/365</x:v>
      </x:c>
      <x:c r="AM1421" s="51" t="n">
        <x:v>59476080</x:v>
      </x:c>
      <x:c r="AN1421" s="51" t="n">
        <x:v>75</x:v>
      </x:c>
      <x:c r="AO1421" s="51" t="n">
        <x:f>IFERROR(AM1421*AN1421,"")</x:f>
        <x:v>4460706000</x:v>
      </x:c>
      <x:c r="AP1421" s="56" t="n">
        <x:f>IFERROR(AO1421/(K1421*1000000),"")</x:f>
        <x:v>3.4112436986100234</x:v>
      </x:c>
      <x:c r="AQ1421" s="57" t="n">
        <x:v>332818153.3333333</x:v>
      </x:c>
      <x:c r="AR1421" s="52" t="n">
        <x:v>0.7313032149921115</x:v>
      </x:c>
      <x:c r="AS1421" s="52" t="n">
        <x:v>-0.9690466364011556</x:v>
      </x:c>
      <x:c r="AT1421" s="55" t="b">
        <x:v>0</x:v>
      </x:c>
      <x:c r="AU1421" s="50" t="str">
        <x:v>low_equity_ratio;repeated_operating_loss;repeated_negative_operating_cf;excessive_leverage;extreme_profitability_outlier;other_data_quality_issue</x:v>
      </x:c>
      <x:c r="AV1421" s="58" t="n">
        <x:v>-1.8015260214104412</x:v>
      </x:c>
      <x:c r="AW1421" s="50" t="n">
        <x:v>3649</x:v>
      </x:c>
      <x:c r="AX1421" s="50" t="str">
        <x:v>Transformation Moat</x:v>
      </x:c>
      <x:c r="AY1421" s="50" t="str">
        <x:v>既存適格性フィルター不通過: low_equity_ratio;repeated_operating_loss;repeated_negative_operating_cf;excessive_leverage;extreme_profitability_outlier;other_data_quality_issue / 年率ボラティリティ60%以上 / ローカル5年最大下落率-60%以下</x:v>
      </x:c>
      <x:c r="AZ1421" s="59" t="str">
        <x:v>2026-03-24 16:37</x:v>
      </x:c>
      <x:c r="BA1421" s="53" t="n">
        <x:v>40817</x:v>
      </x:c>
      <x:c r="BB1421" s="50" t="str">
        <x:v>吉 田 文 紀</x:v>
      </x:c>
      <x:c r="BC1421" s="50"/>
      <x:c r="BD1421" s="50"/>
    </x:row>
    <x:row r="1422">
      <x:c r="A1422" s="50" t="n">
        <x:v>1421</x:v>
      </x:c>
      <x:c r="B1422" s="50" t="str">
        <x:v>6619</x:v>
      </x:c>
      <x:c r="C1422" s="50" t="str">
        <x:v>6619.T</x:v>
      </x:c>
      <x:c r="D1422" s="50" t="str">
        <x:v>W-SCOPE Corporation</x:v>
      </x:c>
      <x:c r="E1422" s="50" t="str">
        <x:v>Prime Market (Domestic)</x:v>
      </x:c>
      <x:c r="F1422" s="50" t="str">
        <x:v>Electric Appliances</x:v>
      </x:c>
      <x:c r="G1422" s="51" t="n">
        <x:v>29966</x:v>
      </x:c>
      <x:c r="H1422" s="51" t="n">
        <x:v>45100</x:v>
      </x:c>
      <x:c r="I1422" s="51" t="n">
        <x:v>48043</x:v>
      </x:c>
      <x:c r="J1422" s="51" t="n">
        <x:v>31047</x:v>
      </x:c>
      <x:c r="K1422" s="51" t="n">
        <x:v>3630</x:v>
      </x:c>
      <x:c r="L1422" s="52" t="n">
        <x:f>IFERROR(H1422/G1422-1,"")</x:f>
        <x:v>0.5050390442501502</x:v>
      </x:c>
      <x:c r="M1422" s="52" t="n">
        <x:f>IFERROR(I1422/H1422-1,"")</x:f>
        <x:v>0.06525498891352544</x:v>
      </x:c>
      <x:c r="N1422" s="52" t="n">
        <x:f>IFERROR(J1422/I1422-1,"")</x:f>
        <x:v>-0.35376641758424743</x:v>
      </x:c>
      <x:c r="O1422" s="52" t="n">
        <x:f>IFERROR(K1422/J1422-1,"")</x:f>
        <x:v>-0.883080490868683</x:v>
      </x:c>
      <x:c r="P1422" s="52" t="n">
        <x:f>IFERROR((K1422/G1422)^(1/4)-1,"")</x:f>
        <x:v>-0.4100442172226686</x:v>
      </x:c>
      <x:c r="Q1422" s="51" t="n">
        <x:v>-4919</x:v>
      </x:c>
      <x:c r="R1422" s="52" t="n">
        <x:f>IFERROR(Q1422/K1422,"")</x:f>
        <x:v>-1.3550964187327823</x:v>
      </x:c>
      <x:c r="S1422" s="53" t="n">
        <x:v>40878</x:v>
      </x:c>
      <x:c r="T1422" s="50" t="str">
        <x:v>EDINET_company_history</x:v>
      </x:c>
      <x:c r="U1422" s="50" t="str">
        <x:v>崔元根(CHOI WON-KUN)(弁護士法人R&amp;G横浜法律事務所)</x:v>
      </x:c>
      <x:c r="V1422" s="54" t="n">
        <x:v>0.0842</x:v>
      </x:c>
      <x:c r="W1422" s="50" t="str">
        <x:v>崔 元根</x:v>
      </x:c>
      <x:c r="X1422" s="50" t="b">
        <x:f>AND(COUNT(L1422:O1422)=4,L1422&gt;='設定'!$B$6,M1422&gt;='設定'!$B$6,N1422&gt;='設定'!$B$6,O1422&gt;='設定'!$B$6)</x:f>
        <x:v>0</x:v>
      </x:c>
      <x:c r="Y1422" s="50" t="b">
        <x:f>AND(COUNT(G1422:K1422)=5,P1422&gt;='設定'!$B$7)</x:f>
        <x:v>0</x:v>
      </x:c>
      <x:c r="Z1422" s="50" t="b">
        <x:f>AND(ISNUMBER(R1422),R1422&gt;='設定'!$B$8)</x:f>
        <x:v>0</x:v>
      </x:c>
      <x:c r="AA1422" s="50" t="b">
        <x:f>AND(ISNUMBER(S1422),S1422&gt;=DATE(YEAR('設定'!$B$10)-'設定'!$B$9,MONTH('設定'!$B$10),DAY('設定'!$B$10)))</x:f>
        <x:v>0</x:v>
      </x:c>
      <x:c r="AB1422" s="55" t="b">
        <x:v>1</x:v>
      </x:c>
      <x:c r="AC1422" s="55" t="b">
        <x:v>1</x:v>
      </x:c>
      <x:c r="AD1422" s="50" t="n">
        <x:f>IF(X1422,1,0)+IF(Z1422,1,0)+IF(AA1422,1,0)+IF(AB1422,1,0)</x:f>
        <x:v>1</x:v>
      </x:c>
      <x:c r="AE1422" s="50" t="n">
        <x:f>IF(Y1422,1,0)+IF(Z1422,1,0)+IF(AA1422,1,0)+IF(AB1422,1,0)</x:f>
        <x:v>1</x:v>
      </x:c>
      <x:c r="AF1422" s="50" t="n">
        <x:f>IF(Y1422,1,0)+IF(Z1422,1,0)+IF(AA1422,1,0)+IF(AC1422,1,0)</x:f>
        <x:v>1</x:v>
      </x:c>
      <x:c r="AG1422" s="53" t="n">
        <x:v>44348</x:v>
      </x:c>
      <x:c r="AH1422" s="50" t="str">
        <x:v>S100XZF3</x:v>
      </x:c>
      <x:c r="AI1422" s="50" t="str">
        <x:v>NetSalesSummaryOfBusinessResults</x:v>
      </x:c>
      <x:c r="AJ1422" s="50" t="str">
        <x:v>OperatingIncome</x:v>
      </x:c>
      <x:c r="AK1422" s="53" t="n">
        <x:v>46053</x:v>
      </x:c>
      <x:c r="AL1422" s="50" t="str">
        <x:v>365/365/396/366/365</x:v>
      </x:c>
      <x:c r="AM1422" s="51" t="n">
        <x:v>57725100</x:v>
      </x:c>
      <x:c r="AN1422" s="51" t="n">
        <x:v>291</x:v>
      </x:c>
      <x:c r="AO1422" s="51" t="n">
        <x:f>IFERROR(AM1422*AN1422,"")</x:f>
        <x:v>16798004100</x:v>
      </x:c>
      <x:c r="AP1422" s="56" t="n">
        <x:f>IFERROR(AO1422/(K1422*1000000),"")</x:f>
        <x:v>4.627549338842975</x:v>
      </x:c>
      <x:c r="AQ1422" s="57" t="n">
        <x:v>753395208.3333334</x:v>
      </x:c>
      <x:c r="AR1422" s="52" t="n">
        <x:v>0.6534501679418993</x:v>
      </x:c>
      <x:c r="AS1422" s="52" t="n">
        <x:v>-0.9503188989593824</x:v>
      </x:c>
      <x:c r="AT1422" s="55" t="b">
        <x:v>0</x:v>
      </x:c>
      <x:c r="AU1422" s="50" t="str">
        <x:v>repeated_operating_loss;extreme_profitability_outlier</x:v>
      </x:c>
      <x:c r="AV1422" s="58" t="n">
        <x:v>-0.5636859068827709</x:v>
      </x:c>
      <x:c r="AW1422" s="50" t="n">
        <x:v>3527</x:v>
      </x:c>
      <x:c r="AX1422" s="50" t="str">
        <x:v>Future Moat</x:v>
      </x:c>
      <x:c r="AY1422" s="50" t="str">
        <x:v>既存適格性フィルター不通過: repeated_operating_loss;extreme_profitability_outlier / 年率ボラティリティ60%以上 / ローカル5年最大下落率-60%以下</x:v>
      </x:c>
      <x:c r="AZ1422" s="59" t="str">
        <x:v>2026-04-17 09:37</x:v>
      </x:c>
      <x:c r="BA1422" s="53" t="n">
        <x:v>40878</x:v>
      </x:c>
      <x:c r="BB1422" s="50" t="str">
        <x:v>崔 元根</x:v>
      </x:c>
      <x:c r="BC1422" s="50"/>
      <x:c r="BD1422" s="50" t="str">
        <x:v>TOPIX Small 2</x:v>
      </x:c>
    </x:row>
    <x:row r="1423">
      <x:c r="A1423" s="50" t="n">
        <x:v>1422</x:v>
      </x:c>
      <x:c r="B1423" s="50" t="str">
        <x:v>6545</x:v>
      </x:c>
      <x:c r="C1423" s="50" t="str">
        <x:v>6545.T</x:v>
      </x:c>
      <x:c r="D1423" s="50" t="str">
        <x:v>internet infinity INC.</x:v>
      </x:c>
      <x:c r="E1423" s="50" t="str">
        <x:v>Growth Market(Domestic)</x:v>
      </x:c>
      <x:c r="F1423" s="50" t="str">
        <x:v>Services</x:v>
      </x:c>
      <x:c r="G1423" s="51" t="n">
        <x:v>3468.651</x:v>
      </x:c>
      <x:c r="H1423" s="51" t="n">
        <x:v>3513.658</x:v>
      </x:c>
      <x:c r="I1423" s="51" t="n">
        <x:v>2101.792</x:v>
      </x:c>
      <x:c r="J1423" s="51" t="n">
        <x:v>2128.598</x:v>
      </x:c>
      <x:c r="K1423" s="51" t="n">
        <x:v>340.589</x:v>
      </x:c>
      <x:c r="L1423" s="52" t="n">
        <x:f>IFERROR(H1423/G1423-1,"")</x:f>
        <x:v>0.012975361314816691</x:v>
      </x:c>
      <x:c r="M1423" s="52" t="n">
        <x:f>IFERROR(I1423/H1423-1,"")</x:f>
        <x:v>-0.4018222604476588</x:v>
      </x:c>
      <x:c r="N1423" s="52" t="n">
        <x:f>IFERROR(J1423/I1423-1,"")</x:f>
        <x:v>0.012753878595027413</x:v>
      </x:c>
      <x:c r="O1423" s="52" t="n">
        <x:f>IFERROR(K1423/J1423-1,"")</x:f>
        <x:v>-0.8399937423599947</x:v>
      </x:c>
      <x:c r="P1423" s="52" t="n">
        <x:f>IFERROR((K1423/G1423)^(1/4)-1,"")</x:f>
        <x:v>-0.44021983856651237</x:v>
      </x:c>
      <x:c r="Q1423" s="51" t="n">
        <x:v>-403.607</x:v>
      </x:c>
      <x:c r="R1423" s="52" t="n">
        <x:f>IFERROR(Q1423/K1423,"")</x:f>
        <x:v>-1.1850265275742906</x:v>
      </x:c>
      <x:c r="S1423" s="53" t="n">
        <x:v>42795</x:v>
      </x:c>
      <x:c r="T1423" s="50" t="str">
        <x:v>EDINET_company_history</x:v>
      </x:c>
      <x:c r="U1423" s="50" t="str">
        <x:v>株式会社別宮圭一事務所</x:v>
      </x:c>
      <x:c r="V1423" s="54" t="n">
        <x:v>0.1916</x:v>
      </x:c>
      <x:c r="W1423" s="50" t="str">
        <x:v>別宮 圭一</x:v>
      </x:c>
      <x:c r="X1423" s="50" t="b">
        <x:f>AND(COUNT(L1423:O1423)=4,L1423&gt;='設定'!$B$6,M1423&gt;='設定'!$B$6,N1423&gt;='設定'!$B$6,O1423&gt;='設定'!$B$6)</x:f>
        <x:v>0</x:v>
      </x:c>
      <x:c r="Y1423" s="50" t="b">
        <x:f>AND(COUNT(G1423:K1423)=5,P1423&gt;='設定'!$B$7)</x:f>
        <x:v>0</x:v>
      </x:c>
      <x:c r="Z1423" s="50" t="b">
        <x:f>AND(ISNUMBER(R1423),R1423&gt;='設定'!$B$8)</x:f>
        <x:v>0</x:v>
      </x:c>
      <x:c r="AA1423" s="50" t="b">
        <x:f>AND(ISNUMBER(S1423),S1423&gt;=DATE(YEAR('設定'!$B$10)-'設定'!$B$9,MONTH('設定'!$B$10),DAY('設定'!$B$10)))</x:f>
        <x:v>0</x:v>
      </x:c>
      <x:c r="AB1423" s="55" t="b">
        <x:v>1</x:v>
      </x:c>
      <x:c r="AC1423" s="55" t="b">
        <x:v>1</x:v>
      </x:c>
      <x:c r="AD1423" s="50" t="n">
        <x:f>IF(X1423,1,0)+IF(Z1423,1,0)+IF(AA1423,1,0)+IF(AB1423,1,0)</x:f>
        <x:v>1</x:v>
      </x:c>
      <x:c r="AE1423" s="50" t="n">
        <x:f>IF(Y1423,1,0)+IF(Z1423,1,0)+IF(AA1423,1,0)+IF(AB1423,1,0)</x:f>
        <x:v>1</x:v>
      </x:c>
      <x:c r="AF1423" s="50" t="n">
        <x:f>IF(Y1423,1,0)+IF(Z1423,1,0)+IF(AA1423,1,0)+IF(AC1423,1,0)</x:f>
        <x:v>1</x:v>
      </x:c>
      <x:c r="AG1423" s="53" t="n">
        <x:v>44348</x:v>
      </x:c>
      <x:c r="AH1423" s="50" t="str">
        <x:v>S100W4X4</x:v>
      </x:c>
      <x:c r="AI1423" s="50" t="str">
        <x:v>NetSalesSummaryOfBusinessResults</x:v>
      </x:c>
      <x:c r="AJ1423" s="50" t="str">
        <x:v>OperatingIncome</x:v>
      </x:c>
      <x:c r="AK1423" s="53" t="n">
        <x:v>45747</x:v>
      </x:c>
      <x:c r="AL1423" s="50" t="str">
        <x:v>365/365/365/366/365</x:v>
      </x:c>
      <x:c r="AM1423" s="51" t="n">
        <x:v>5427171</x:v>
      </x:c>
      <x:c r="AN1423" s="51" t="n">
        <x:v>716</x:v>
      </x:c>
      <x:c r="AO1423" s="51" t="n">
        <x:f>IFERROR(AM1423*AN1423,"")</x:f>
        <x:v>3885854436</x:v>
      </x:c>
      <x:c r="AP1423" s="56" t="n">
        <x:f>IFERROR(AO1423/(K1423*1000000),"")</x:f>
        <x:v>11.409218841477559</x:v>
      </x:c>
      <x:c r="AQ1423" s="57" t="n">
        <x:v>16656611.666666666</x:v>
      </x:c>
      <x:c r="AR1423" s="52" t="n">
        <x:v>0.3631748895125771</x:v>
      </x:c>
      <x:c r="AS1423" s="52" t="n">
        <x:v>-0.4449917201597</x:v>
      </x:c>
      <x:c r="AT1423" s="55" t="b">
        <x:v>0</x:v>
      </x:c>
      <x:c r="AU1423" s="50" t="str">
        <x:v>low_liquidity</x:v>
      </x:c>
      <x:c r="AV1423" s="58" t="n">
        <x:v>0.0231729826600524</x:v>
      </x:c>
      <x:c r="AW1423" s="50" t="n">
        <x:v>1696</x:v>
      </x:c>
      <x:c r="AX1423" s="50" t="str">
        <x:v>Discovery</x:v>
      </x:c>
      <x:c r="AY1423" s="50" t="str">
        <x:v>既存適格性フィルター不通過: low_liquidity / 60日平均売買代金2,000万円未満</x:v>
      </x:c>
      <x:c r="AZ1423" s="59" t="str">
        <x:v>2025-06-25 16:23</x:v>
      </x:c>
      <x:c r="BA1423" s="53" t="n">
        <x:v>42795</x:v>
      </x:c>
      <x:c r="BB1423" s="50" t="str">
        <x:v>別宮 圭一</x:v>
      </x:c>
      <x:c r="BC1423" s="50"/>
      <x:c r="BD1423" s="50"/>
    </x:row>
    <x:row r="1424">
      <x:c r="A1424" s="50" t="n">
        <x:v>1423</x:v>
      </x:c>
      <x:c r="B1424" s="50" t="str">
        <x:v>5844</x:v>
      </x:c>
      <x:c r="C1424" s="50" t="str">
        <x:v>5844.T</x:v>
      </x:c>
      <x:c r="D1424" s="50" t="str">
        <x:v>Kyoto Financial Group,Inc.</x:v>
      </x:c>
      <x:c r="E1424" s="50" t="str">
        <x:v>Prime Market (Domestic)</x:v>
      </x:c>
      <x:c r="F1424" s="50" t="str">
        <x:v>Banks</x:v>
      </x:c>
      <x:c r="G1424" s="51"/>
      <x:c r="H1424" s="51"/>
      <x:c r="I1424" s="51"/>
      <x:c r="J1424" s="51" t="n">
        <x:v>11941</x:v>
      </x:c>
      <x:c r="K1424" s="51" t="n">
        <x:v>31329</x:v>
      </x:c>
      <x:c r="L1424" s="52" t="str">
        <x:f>IFERROR(H1424/G1424-1,"")</x:f>
      </x:c>
      <x:c r="M1424" s="52" t="str">
        <x:f>IFERROR(I1424/H1424-1,"")</x:f>
      </x:c>
      <x:c r="N1424" s="52" t="str">
        <x:f>IFERROR(J1424/I1424-1,"")</x:f>
      </x:c>
      <x:c r="O1424" s="52" t="n">
        <x:f>IFERROR(K1424/J1424-1,"")</x:f>
        <x:v>1.6236496105853782</x:v>
      </x:c>
      <x:c r="P1424" s="52" t="str">
        <x:f>IFERROR((K1424/G1424)^(1/4)-1,"")</x:f>
      </x:c>
      <x:c r="Q1424" s="51" t="n">
        <x:v>30044</x:v>
      </x:c>
      <x:c r="R1424" s="52" t="n">
        <x:f>IFERROR(Q1424/K1424,"")</x:f>
        <x:v>0.9589836892336174</x:v>
      </x:c>
      <x:c r="S1424" s="53" t="n">
        <x:v>26938</x:v>
      </x:c>
      <x:c r="T1424" s="50" t="str">
        <x:v>EDINET_company_history</x:v>
      </x:c>
      <x:c r="U1424" s="50" t="str">
        <x:v>日本マスタートラスト信託銀行株式会社(信託口)</x:v>
      </x:c>
      <x:c r="V1424" s="54" t="n">
        <x:v>0.1174</x:v>
      </x:c>
      <x:c r="W1424" s="50" t="str">
        <x:v>土 井 伸 宏 / 幡 宏 幸</x:v>
      </x:c>
      <x:c r="X1424" s="50" t="b">
        <x:f>AND(COUNT(L1424:O1424)=4,L1424&gt;='設定'!$B$6,M1424&gt;='設定'!$B$6,N1424&gt;='設定'!$B$6,O1424&gt;='設定'!$B$6)</x:f>
        <x:v>0</x:v>
      </x:c>
      <x:c r="Y1424" s="50" t="b">
        <x:f>AND(COUNT(G1424:K1424)=5,P1424&gt;='設定'!$B$7)</x:f>
        <x:v>0</x:v>
      </x:c>
      <x:c r="Z1424" s="50" t="b">
        <x:f>AND(ISNUMBER(R1424),R1424&gt;='設定'!$B$8)</x:f>
        <x:v>1</x:v>
      </x:c>
      <x:c r="AA1424" s="50" t="b">
        <x:f>AND(ISNUMBER(S1424),S1424&gt;=DATE(YEAR('設定'!$B$10)-'設定'!$B$9,MONTH('設定'!$B$10),DAY('設定'!$B$10)))</x:f>
        <x:v>0</x:v>
      </x:c>
      <x:c r="AB1424" s="55" t="b">
        <x:v>0</x:v>
      </x:c>
      <x:c r="AC1424" s="55" t="b">
        <x:v>0</x:v>
      </x:c>
      <x:c r="AD1424" s="50" t="n">
        <x:f>IF(X1424,1,0)+IF(Z1424,1,0)+IF(AA1424,1,0)+IF(AB1424,1,0)</x:f>
        <x:v>1</x:v>
      </x:c>
      <x:c r="AE1424" s="50" t="n">
        <x:f>IF(Y1424,1,0)+IF(Z1424,1,0)+IF(AA1424,1,0)+IF(AB1424,1,0)</x:f>
        <x:v>1</x:v>
      </x:c>
      <x:c r="AF1424" s="50" t="n">
        <x:f>IF(Y1424,1,0)+IF(Z1424,1,0)+IF(AA1424,1,0)+IF(AC1424,1,0)</x:f>
        <x:v>1</x:v>
      </x:c>
      <x:c r="AG1424" s="53" t="n">
        <x:v>44348</x:v>
      </x:c>
      <x:c r="AH1424" s="50" t="str">
        <x:v>S100W4AU</x:v>
      </x:c>
      <x:c r="AI1424" s="50" t="str">
        <x:v>OperatingRevenue1SummaryOfBusinessResults</x:v>
      </x:c>
      <x:c r="AJ1424" s="50" t="str">
        <x:v>OperatingIncome</x:v>
      </x:c>
      <x:c r="AK1424" s="53" t="n">
        <x:v>45747</x:v>
      </x:c>
      <x:c r="AL1424" s="50" t="str">
        <x:v>366/365</x:v>
      </x:c>
      <x:c r="AM1424" s="51" t="n">
        <x:v>289974552</x:v>
      </x:c>
      <x:c r="AN1424" s="51" t="n">
        <x:v>4341</x:v>
      </x:c>
      <x:c r="AO1424" s="51" t="n">
        <x:f>IFERROR(AM1424*AN1424,"")</x:f>
        <x:v>1258779530232</x:v>
      </x:c>
      <x:c r="AP1424" s="56" t="n">
        <x:f>IFERROR(AO1424/(K1424*1000000),"")</x:f>
        <x:v>40.179371516230965</x:v>
      </x:c>
      <x:c r="AQ1424" s="57" t="n">
        <x:v>5527211130</x:v>
      </x:c>
      <x:c r="AR1424" s="52" t="n">
        <x:v>0.3237207151558594</x:v>
      </x:c>
      <x:c r="AS1424" s="52" t="n">
        <x:v>-0.3601680526023386</x:v>
      </x:c>
      <x:c r="AT1424" s="55" t="b">
        <x:v>1</x:v>
      </x:c>
      <x:c r="AU1424" s="50"/>
      <x:c r="AV1424" s="58" t="n">
        <x:v>0.1814897049562352</x:v>
      </x:c>
      <x:c r="AW1424" s="50" t="n">
        <x:v>802</x:v>
      </x:c>
      <x:c r="AX1424" s="50" t="str">
        <x:v>Core Moat</x:v>
      </x:c>
      <x:c r="AY1424" s="50" t="str">
        <x:v>概算PSR15倍以上</x:v>
      </x:c>
      <x:c r="AZ1424" s="59" t="str">
        <x:v>2025-06-25 12:10</x:v>
      </x:c>
      <x:c r="BA1424" s="53" t="n">
        <x:v>26938</x:v>
      </x:c>
      <x:c r="BB1424" s="50"/>
      <x:c r="BC1424" s="50"/>
      <x:c r="BD1424" s="50" t="str">
        <x:v>TOPIX Mid400</x:v>
      </x:c>
    </x:row>
    <x:row r="1425">
      <x:c r="A1425" s="50" t="n">
        <x:v>1424</x:v>
      </x:c>
      <x:c r="B1425" s="50" t="str">
        <x:v>6538</x:v>
      </x:c>
      <x:c r="C1425" s="50" t="str">
        <x:v>6538.T</x:v>
      </x:c>
      <x:c r="D1425" s="50" t="str">
        <x:v>Disruptors Inc.</x:v>
      </x:c>
      <x:c r="E1425" s="50" t="str">
        <x:v>Standard Market(Domestic)</x:v>
      </x:c>
      <x:c r="F1425" s="50" t="str">
        <x:v>Services</x:v>
      </x:c>
      <x:c r="G1425" s="51"/>
      <x:c r="H1425" s="51"/>
      <x:c r="I1425" s="51" t="n">
        <x:v>3343</x:v>
      </x:c>
      <x:c r="J1425" s="51" t="n">
        <x:v>3767</x:v>
      </x:c>
      <x:c r="K1425" s="51" t="n">
        <x:v>4294</x:v>
      </x:c>
      <x:c r="L1425" s="52" t="str">
        <x:f>IFERROR(H1425/G1425-1,"")</x:f>
      </x:c>
      <x:c r="M1425" s="52" t="str">
        <x:f>IFERROR(I1425/H1425-1,"")</x:f>
      </x:c>
      <x:c r="N1425" s="52" t="n">
        <x:f>IFERROR(J1425/I1425-1,"")</x:f>
        <x:v>0.1268321866586899</x:v>
      </x:c>
      <x:c r="O1425" s="52" t="n">
        <x:f>IFERROR(K1425/J1425-1,"")</x:f>
        <x:v>0.13989912397132986</x:v>
      </x:c>
      <x:c r="P1425" s="52" t="str">
        <x:f>IFERROR((K1425/G1425)^(1/4)-1,"")</x:f>
      </x:c>
      <x:c r="Q1425" s="51" t="n">
        <x:v>352</x:v>
      </x:c>
      <x:c r="R1425" s="52" t="n">
        <x:f>IFERROR(Q1425/K1425,"")</x:f>
        <x:v>0.08197484862598975</x:v>
      </x:c>
      <x:c r="S1425" s="53" t="n">
        <x:v>42705</x:v>
      </x:c>
      <x:c r="T1425" s="50" t="str">
        <x:v>EDINET_company_history</x:v>
      </x:c>
      <x:c r="U1425" s="50" t="str">
        <x:v>板倉 広高</x:v>
      </x:c>
      <x:c r="V1425" s="54" t="n">
        <x:v>0.5731</x:v>
      </x:c>
      <x:c r="W1425" s="50" t="str">
        <x:v>板倉 広高</x:v>
      </x:c>
      <x:c r="X1425" s="50" t="b">
        <x:f>AND(COUNT(L1425:O1425)=4,L1425&gt;='設定'!$B$6,M1425&gt;='設定'!$B$6,N1425&gt;='設定'!$B$6,O1425&gt;='設定'!$B$6)</x:f>
        <x:v>0</x:v>
      </x:c>
      <x:c r="Y1425" s="50" t="b">
        <x:f>AND(COUNT(G1425:K1425)=5,P1425&gt;='設定'!$B$7)</x:f>
        <x:v>0</x:v>
      </x:c>
      <x:c r="Z1425" s="50" t="b">
        <x:f>AND(ISNUMBER(R1425),R1425&gt;='設定'!$B$8)</x:f>
        <x:v>0</x:v>
      </x:c>
      <x:c r="AA1425" s="50" t="b">
        <x:f>AND(ISNUMBER(S1425),S1425&gt;=DATE(YEAR('設定'!$B$10)-'設定'!$B$9,MONTH('設定'!$B$10),DAY('設定'!$B$10)))</x:f>
        <x:v>0</x:v>
      </x:c>
      <x:c r="AB1425" s="55" t="b">
        <x:v>1</x:v>
      </x:c>
      <x:c r="AC1425" s="55" t="b">
        <x:v>1</x:v>
      </x:c>
      <x:c r="AD1425" s="50" t="n">
        <x:f>IF(X1425,1,0)+IF(Z1425,1,0)+IF(AA1425,1,0)+IF(AB1425,1,0)</x:f>
        <x:v>1</x:v>
      </x:c>
      <x:c r="AE1425" s="50" t="n">
        <x:f>IF(Y1425,1,0)+IF(Z1425,1,0)+IF(AA1425,1,0)+IF(AB1425,1,0)</x:f>
        <x:v>1</x:v>
      </x:c>
      <x:c r="AF1425" s="50" t="n">
        <x:f>IF(Y1425,1,0)+IF(Z1425,1,0)+IF(AA1425,1,0)+IF(AC1425,1,0)</x:f>
        <x:v>1</x:v>
      </x:c>
      <x:c r="AG1425" s="53" t="n">
        <x:v>44348</x:v>
      </x:c>
      <x:c r="AH1425" s="50" t="str">
        <x:v>S100W5IN</x:v>
      </x:c>
      <x:c r="AI1425" s="50" t="str">
        <x:v>NetSalesSummaryOfBusinessResults</x:v>
      </x:c>
      <x:c r="AJ1425" s="50" t="str">
        <x:v>OperatingIncome</x:v>
      </x:c>
      <x:c r="AK1425" s="53" t="n">
        <x:v>45747</x:v>
      </x:c>
      <x:c r="AL1425" s="50" t="str">
        <x:v>365/366/365</x:v>
      </x:c>
      <x:c r="AM1425" s="51" t="n">
        <x:v>20470500</x:v>
      </x:c>
      <x:c r="AN1425" s="51" t="n">
        <x:v>249</x:v>
      </x:c>
      <x:c r="AO1425" s="51" t="n">
        <x:f>IFERROR(AM1425*AN1425,"")</x:f>
        <x:v>5097154500</x:v>
      </x:c>
      <x:c r="AP1425" s="56" t="n">
        <x:f>IFERROR(AO1425/(K1425*1000000),"")</x:f>
        <x:v>1.1870411038658593</x:v>
      </x:c>
      <x:c r="AQ1425" s="57" t="n">
        <x:v>14370473.333333334</x:v>
      </x:c>
      <x:c r="AR1425" s="52" t="n">
        <x:v>0.4676119652881675</x:v>
      </x:c>
      <x:c r="AS1425" s="52" t="n">
        <x:v>-0.8856836099885828</x:v>
      </x:c>
      <x:c r="AT1425" s="55" t="b">
        <x:v>0</x:v>
      </x:c>
      <x:c r="AU1425" s="50" t="str">
        <x:v>low_liquidity</x:v>
      </x:c>
      <x:c r="AV1425" s="58" t="n">
        <x:v>-0.0775593156673282</x:v>
      </x:c>
      <x:c r="AW1425" s="50" t="n">
        <x:v>2460</x:v>
      </x:c>
      <x:c r="AX1425" s="50" t="str">
        <x:v>Future Moat</x:v>
      </x:c>
      <x:c r="AY1425" s="50" t="str">
        <x:v>既存適格性フィルター不通過: low_liquidity / 60日平均売買代金2,000万円未満 / ローカル5年最大下落率-60%以下</x:v>
      </x:c>
      <x:c r="AZ1425" s="59" t="str">
        <x:v>2025-06-26 09:14</x:v>
      </x:c>
      <x:c r="BA1425" s="53" t="n">
        <x:v>42705</x:v>
      </x:c>
      <x:c r="BB1425" s="50" t="str">
        <x:v>板倉 広高</x:v>
      </x:c>
      <x:c r="BC1425" s="50"/>
      <x:c r="BD1425" s="50"/>
    </x:row>
    <x:row r="1426">
      <x:c r="A1426" s="50" t="n">
        <x:v>1425</x:v>
      </x:c>
      <x:c r="B1426" s="50" t="str">
        <x:v>6209</x:v>
      </x:c>
      <x:c r="C1426" s="50" t="str">
        <x:v>6209.T</x:v>
      </x:c>
      <x:c r="D1426" s="50" t="str">
        <x:v>NPR-RIKEN CORPORATION</x:v>
      </x:c>
      <x:c r="E1426" s="50" t="str">
        <x:v>Prime Market (Domestic)</x:v>
      </x:c>
      <x:c r="F1426" s="50" t="str">
        <x:v>Machinery</x:v>
      </x:c>
      <x:c r="G1426" s="51"/>
      <x:c r="H1426" s="51"/>
      <x:c r="I1426" s="51"/>
      <x:c r="J1426" s="51" t="n">
        <x:v>138586</x:v>
      </x:c>
      <x:c r="K1426" s="51" t="n">
        <x:v>170340</x:v>
      </x:c>
      <x:c r="L1426" s="52" t="str">
        <x:f>IFERROR(H1426/G1426-1,"")</x:f>
      </x:c>
      <x:c r="M1426" s="52" t="str">
        <x:f>IFERROR(I1426/H1426-1,"")</x:f>
      </x:c>
      <x:c r="N1426" s="52" t="str">
        <x:f>IFERROR(J1426/I1426-1,"")</x:f>
      </x:c>
      <x:c r="O1426" s="52" t="n">
        <x:f>IFERROR(K1426/J1426-1,"")</x:f>
        <x:v>0.2291284833965912</x:v>
      </x:c>
      <x:c r="P1426" s="52" t="str">
        <x:f>IFERROR((K1426/G1426)^(1/4)-1,"")</x:f>
      </x:c>
      <x:c r="Q1426" s="51" t="n">
        <x:v>11807</x:v>
      </x:c>
      <x:c r="R1426" s="52" t="n">
        <x:f>IFERROR(Q1426/K1426,"")</x:f>
        <x:v>0.06931431255136786</x:v>
      </x:c>
      <x:c r="S1426" s="53" t="n">
        <x:v>45201</x:v>
      </x:c>
      <x:c r="T1426" s="50" t="str">
        <x:v>local_price_first_trade</x:v>
      </x:c>
      <x:c r="U1426" s="50" t="str">
        <x:v>日本マスタートラスト信託銀行株式会社（信託口）</x:v>
      </x:c>
      <x:c r="V1426" s="54" t="n">
        <x:v>0.1296</x:v>
      </x:c>
      <x:c r="W1426" s="50" t="str">
        <x:v>前川 泰則 / 高橋 輝夫 / 若林 資典</x:v>
      </x:c>
      <x:c r="X1426" s="50" t="b">
        <x:f>AND(COUNT(L1426:O1426)=4,L1426&gt;='設定'!$B$6,M1426&gt;='設定'!$B$6,N1426&gt;='設定'!$B$6,O1426&gt;='設定'!$B$6)</x:f>
        <x:v>0</x:v>
      </x:c>
      <x:c r="Y1426" s="50" t="b">
        <x:f>AND(COUNT(G1426:K1426)=5,P1426&gt;='設定'!$B$7)</x:f>
        <x:v>0</x:v>
      </x:c>
      <x:c r="Z1426" s="50" t="b">
        <x:f>AND(ISNUMBER(R1426),R1426&gt;='設定'!$B$8)</x:f>
        <x:v>0</x:v>
      </x:c>
      <x:c r="AA1426" s="50" t="b">
        <x:f>AND(ISNUMBER(S1426),S1426&gt;=DATE(YEAR('設定'!$B$10)-'設定'!$B$9,MONTH('設定'!$B$10),DAY('設定'!$B$10)))</x:f>
        <x:v>1</x:v>
      </x:c>
      <x:c r="AB1426" s="55" t="b">
        <x:v>0</x:v>
      </x:c>
      <x:c r="AC1426" s="55" t="b">
        <x:v>0</x:v>
      </x:c>
      <x:c r="AD1426" s="50" t="n">
        <x:f>IF(X1426,1,0)+IF(Z1426,1,0)+IF(AA1426,1,0)+IF(AB1426,1,0)</x:f>
        <x:v>1</x:v>
      </x:c>
      <x:c r="AE1426" s="50" t="n">
        <x:f>IF(Y1426,1,0)+IF(Z1426,1,0)+IF(AA1426,1,0)+IF(AB1426,1,0)</x:f>
        <x:v>1</x:v>
      </x:c>
      <x:c r="AF1426" s="50" t="n">
        <x:f>IF(Y1426,1,0)+IF(Z1426,1,0)+IF(AA1426,1,0)+IF(AC1426,1,0)</x:f>
        <x:v>1</x:v>
      </x:c>
      <x:c r="AG1426" s="53" t="n">
        <x:v>45201</x:v>
      </x:c>
      <x:c r="AH1426" s="50" t="str">
        <x:v>S100W1Z7</x:v>
      </x:c>
      <x:c r="AI1426" s="50" t="str">
        <x:v>NetSalesSummaryOfBusinessResults</x:v>
      </x:c>
      <x:c r="AJ1426" s="50" t="str">
        <x:v>OperatingIncome</x:v>
      </x:c>
      <x:c r="AK1426" s="53" t="n">
        <x:v>45747</x:v>
      </x:c>
      <x:c r="AL1426" s="50" t="str">
        <x:v>366/365</x:v>
      </x:c>
      <x:c r="AM1426" s="51" t="n">
        <x:v>26868910</x:v>
      </x:c>
      <x:c r="AN1426" s="51" t="n">
        <x:v>3885</x:v>
      </x:c>
      <x:c r="AO1426" s="51" t="n">
        <x:f>IFERROR(AM1426*AN1426,"")</x:f>
        <x:v>104385715350</x:v>
      </x:c>
      <x:c r="AP1426" s="56" t="n">
        <x:f>IFERROR(AO1426/(K1426*1000000),"")</x:f>
        <x:v>0.6128080036984854</x:v>
      </x:c>
      <x:c r="AQ1426" s="57" t="n">
        <x:v>380093691.6666667</x:v>
      </x:c>
      <x:c r="AR1426" s="52" t="n">
        <x:v>0.3554234610347511</x:v>
      </x:c>
      <x:c r="AS1426" s="52" t="n">
        <x:v>-0.3506493775246673</x:v>
      </x:c>
      <x:c r="AT1426" s="55" t="b">
        <x:v>1</x:v>
      </x:c>
      <x:c r="AU1426" s="50"/>
      <x:c r="AV1426" s="58" t="n">
        <x:v>0.407699072169175</x:v>
      </x:c>
      <x:c r="AW1426" s="50" t="n">
        <x:v>182</x:v>
      </x:c>
      <x:c r="AX1426" s="50" t="str">
        <x:v>Future Moat</x:v>
      </x:c>
      <x:c r="AY1426" s="50" t="str">
        <x:v>目立つ機械的警告なし（定性確認は別途必要）</x:v>
      </x:c>
      <x:c r="AZ1426" s="59" t="str">
        <x:v>2025-06-23 15:01</x:v>
      </x:c>
      <x:c r="BA1426" s="53" t="n">
        <x:v>45200</x:v>
      </x:c>
      <x:c r="BB1426" s="50"/>
      <x:c r="BC1426" s="50"/>
      <x:c r="BD1426" s="50" t="str">
        <x:v>TOPIX Small 1</x:v>
      </x:c>
    </x:row>
    <x:row r="1427">
      <x:c r="A1427" s="50" t="n">
        <x:v>1426</x:v>
      </x:c>
      <x:c r="B1427" s="50" t="str">
        <x:v>9248</x:v>
      </x:c>
      <x:c r="C1427" s="50" t="str">
        <x:v>9248.T</x:v>
      </x:c>
      <x:c r="D1427" s="50" t="str">
        <x:v>People, Dreams &amp; Technologies Group Co.,Ltd.</x:v>
      </x:c>
      <x:c r="E1427" s="50" t="str">
        <x:v>Standard Market(Domestic)</x:v>
      </x:c>
      <x:c r="F1427" s="50" t="str">
        <x:v>Services</x:v>
      </x:c>
      <x:c r="G1427" s="51"/>
      <x:c r="H1427" s="51" t="n">
        <x:v>37604</x:v>
      </x:c>
      <x:c r="I1427" s="51" t="n">
        <x:v>39812</x:v>
      </x:c>
      <x:c r="J1427" s="51" t="n">
        <x:v>39814</x:v>
      </x:c>
      <x:c r="K1427" s="51" t="n">
        <x:v>45984</x:v>
      </x:c>
      <x:c r="L1427" s="52" t="str">
        <x:f>IFERROR(H1427/G1427-1,"")</x:f>
      </x:c>
      <x:c r="M1427" s="52" t="n">
        <x:f>IFERROR(I1427/H1427-1,"")</x:f>
        <x:v>0.05871715774917563</x:v>
      </x:c>
      <x:c r="N1427" s="52" t="n">
        <x:f>IFERROR(J1427/I1427-1,"")</x:f>
        <x:v>0.00005023610971566228</x:v>
      </x:c>
      <x:c r="O1427" s="52" t="n">
        <x:f>IFERROR(K1427/J1427-1,"")</x:f>
        <x:v>0.15497061335208717</x:v>
      </x:c>
      <x:c r="P1427" s="52" t="str">
        <x:f>IFERROR((K1427/G1427)^(1/4)-1,"")</x:f>
      </x:c>
      <x:c r="Q1427" s="51" t="n">
        <x:v>2683</x:v>
      </x:c>
      <x:c r="R1427" s="52" t="n">
        <x:f>IFERROR(Q1427/K1427,"")</x:f>
        <x:v>0.058346381350034796</x:v>
      </x:c>
      <x:c r="S1427" s="53" t="n">
        <x:v>44470</x:v>
      </x:c>
      <x:c r="T1427" s="50" t="str">
        <x:v>local_price_first_trade</x:v>
      </x:c>
      <x:c r="U1427" s="50" t="str">
        <x:v>日本マスタートラスト信託銀行株式会社（信託口）</x:v>
      </x:c>
      <x:c r="V1427" s="54" t="n">
        <x:v>0.1141</x:v>
      </x:c>
      <x:c r="W1427" s="50" t="str">
        <x:v>永冶 泰司 / 野本 昌弘 / 野村 英雄 / 加藤 聡</x:v>
      </x:c>
      <x:c r="X1427" s="50" t="b">
        <x:f>AND(COUNT(L1427:O1427)=4,L1427&gt;='設定'!$B$6,M1427&gt;='設定'!$B$6,N1427&gt;='設定'!$B$6,O1427&gt;='設定'!$B$6)</x:f>
        <x:v>0</x:v>
      </x:c>
      <x:c r="Y1427" s="50" t="b">
        <x:f>AND(COUNT(G1427:K1427)=5,P1427&gt;='設定'!$B$7)</x:f>
        <x:v>0</x:v>
      </x:c>
      <x:c r="Z1427" s="50" t="b">
        <x:f>AND(ISNUMBER(R1427),R1427&gt;='設定'!$B$8)</x:f>
        <x:v>0</x:v>
      </x:c>
      <x:c r="AA1427" s="50" t="b">
        <x:f>AND(ISNUMBER(S1427),S1427&gt;=DATE(YEAR('設定'!$B$10)-'設定'!$B$9,MONTH('設定'!$B$10),DAY('設定'!$B$10)))</x:f>
        <x:v>1</x:v>
      </x:c>
      <x:c r="AB1427" s="55" t="b">
        <x:v>0</x:v>
      </x:c>
      <x:c r="AC1427" s="55" t="b">
        <x:v>0</x:v>
      </x:c>
      <x:c r="AD1427" s="50" t="n">
        <x:f>IF(X1427,1,0)+IF(Z1427,1,0)+IF(AA1427,1,0)+IF(AB1427,1,0)</x:f>
        <x:v>1</x:v>
      </x:c>
      <x:c r="AE1427" s="50" t="n">
        <x:f>IF(Y1427,1,0)+IF(Z1427,1,0)+IF(AA1427,1,0)+IF(AB1427,1,0)</x:f>
        <x:v>1</x:v>
      </x:c>
      <x:c r="AF1427" s="50" t="n">
        <x:f>IF(Y1427,1,0)+IF(Z1427,1,0)+IF(AA1427,1,0)+IF(AC1427,1,0)</x:f>
        <x:v>1</x:v>
      </x:c>
      <x:c r="AG1427" s="53" t="n">
        <x:v>44470</x:v>
      </x:c>
      <x:c r="AH1427" s="50" t="str">
        <x:v>S100XBUH</x:v>
      </x:c>
      <x:c r="AI1427" s="50" t="str">
        <x:v>NetSalesSummaryOfBusinessResults</x:v>
      </x:c>
      <x:c r="AJ1427" s="50" t="str">
        <x:v>OperatingIncome</x:v>
      </x:c>
      <x:c r="AK1427" s="53" t="n">
        <x:v>45930</x:v>
      </x:c>
      <x:c r="AL1427" s="50" t="str">
        <x:v>365/365/366/365</x:v>
      </x:c>
      <x:c r="AM1427" s="51" t="n">
        <x:v>8740200</x:v>
      </x:c>
      <x:c r="AN1427" s="51" t="n">
        <x:v>1513</x:v>
      </x:c>
      <x:c r="AO1427" s="51" t="n">
        <x:f>IFERROR(AM1427*AN1427,"")</x:f>
        <x:v>13223922600</x:v>
      </x:c>
      <x:c r="AP1427" s="56" t="n">
        <x:f>IFERROR(AO1427/(K1427*1000000),"")</x:f>
        <x:v>0.2875766049060543</x:v>
      </x:c>
      <x:c r="AQ1427" s="57" t="n">
        <x:v>27205701.666666668</x:v>
      </x:c>
      <x:c r="AR1427" s="52" t="n">
        <x:v>0.3019966974186328</x:v>
      </x:c>
      <x:c r="AS1427" s="52" t="n">
        <x:v>-0.4906832369073082</x:v>
      </x:c>
      <x:c r="AT1427" s="55" t="b">
        <x:v>1</x:v>
      </x:c>
      <x:c r="AU1427" s="50"/>
      <x:c r="AV1427" s="58" t="n">
        <x:v>-0.0513431900359944</x:v>
      </x:c>
      <x:c r="AW1427" s="50" t="n">
        <x:v>2275</x:v>
      </x:c>
      <x:c r="AX1427" s="50" t="str">
        <x:v>Future Moat</x:v>
      </x:c>
      <x:c r="AY1427" s="50" t="str">
        <x:v>目立つ機械的警告なし（定性確認は別途必要）</x:v>
      </x:c>
      <x:c r="AZ1427" s="59" t="str">
        <x:v>2025-12-23 16:58</x:v>
      </x:c>
      <x:c r="BA1427" s="53" t="n">
        <x:v>44470</x:v>
      </x:c>
      <x:c r="BB1427" s="50"/>
      <x:c r="BC1427" s="50"/>
      <x:c r="BD1427" s="50" t="str">
        <x:v>TOPIX Small 2</x:v>
      </x:c>
    </x:row>
    <x:row r="1428">
      <x:c r="A1428" s="50" t="n">
        <x:v>1427</x:v>
      </x:c>
      <x:c r="B1428" s="50" t="str">
        <x:v>5535</x:v>
      </x:c>
      <x:c r="C1428" s="50" t="str">
        <x:v>5535.T</x:v>
      </x:c>
      <x:c r="D1428" s="50" t="str">
        <x:v>MIGALO HOLDINGS Inc.</x:v>
      </x:c>
      <x:c r="E1428" s="50" t="str">
        <x:v>Prime Market (Domestic)</x:v>
      </x:c>
      <x:c r="F1428" s="50" t="str">
        <x:v>Real Estate</x:v>
      </x:c>
      <x:c r="G1428" s="51"/>
      <x:c r="H1428" s="51"/>
      <x:c r="I1428" s="51"/>
      <x:c r="J1428" s="51" t="n">
        <x:v>42672.075</x:v>
      </x:c>
      <x:c r="K1428" s="51" t="n">
        <x:v>51709.146</x:v>
      </x:c>
      <x:c r="L1428" s="52" t="str">
        <x:f>IFERROR(H1428/G1428-1,"")</x:f>
      </x:c>
      <x:c r="M1428" s="52" t="str">
        <x:f>IFERROR(I1428/H1428-1,"")</x:f>
      </x:c>
      <x:c r="N1428" s="52" t="str">
        <x:f>IFERROR(J1428/I1428-1,"")</x:f>
      </x:c>
      <x:c r="O1428" s="52" t="n">
        <x:f>IFERROR(K1428/J1428-1,"")</x:f>
        <x:v>0.21177950685547886</x:v>
      </x:c>
      <x:c r="P1428" s="52" t="str">
        <x:f>IFERROR((K1428/G1428)^(1/4)-1,"")</x:f>
      </x:c>
      <x:c r="Q1428" s="51" t="n">
        <x:v>2713.201</x:v>
      </x:c>
      <x:c r="R1428" s="52" t="n">
        <x:f>IFERROR(Q1428/K1428,"")</x:f>
        <x:v>0.05247042757194249</x:v>
      </x:c>
      <x:c r="S1428" s="53" t="n">
        <x:v>45201</x:v>
      </x:c>
      <x:c r="T1428" s="50" t="str">
        <x:v>local_price_first_trade</x:v>
      </x:c>
      <x:c r="U1428" s="50" t="str">
        <x:v>アールジェイピー株式会社</x:v>
      </x:c>
      <x:c r="V1428" s="54" t="n">
        <x:v>0.5265</x:v>
      </x:c>
      <x:c r="W1428" s="50" t="str">
        <x:v>中西 聖</x:v>
      </x:c>
      <x:c r="X1428" s="50" t="b">
        <x:f>AND(COUNT(L1428:O1428)=4,L1428&gt;='設定'!$B$6,M1428&gt;='設定'!$B$6,N1428&gt;='設定'!$B$6,O1428&gt;='設定'!$B$6)</x:f>
        <x:v>0</x:v>
      </x:c>
      <x:c r="Y1428" s="50" t="b">
        <x:f>AND(COUNT(G1428:K1428)=5,P1428&gt;='設定'!$B$7)</x:f>
        <x:v>0</x:v>
      </x:c>
      <x:c r="Z1428" s="50" t="b">
        <x:f>AND(ISNUMBER(R1428),R1428&gt;='設定'!$B$8)</x:f>
        <x:v>0</x:v>
      </x:c>
      <x:c r="AA1428" s="50" t="b">
        <x:f>AND(ISNUMBER(S1428),S1428&gt;=DATE(YEAR('設定'!$B$10)-'設定'!$B$9,MONTH('設定'!$B$10),DAY('設定'!$B$10)))</x:f>
        <x:v>1</x:v>
      </x:c>
      <x:c r="AB1428" s="55" t="b">
        <x:v>0</x:v>
      </x:c>
      <x:c r="AC1428" s="55" t="b">
        <x:v>0</x:v>
      </x:c>
      <x:c r="AD1428" s="50" t="n">
        <x:f>IF(X1428,1,0)+IF(Z1428,1,0)+IF(AA1428,1,0)+IF(AB1428,1,0)</x:f>
        <x:v>1</x:v>
      </x:c>
      <x:c r="AE1428" s="50" t="n">
        <x:f>IF(Y1428,1,0)+IF(Z1428,1,0)+IF(AA1428,1,0)+IF(AB1428,1,0)</x:f>
        <x:v>1</x:v>
      </x:c>
      <x:c r="AF1428" s="50" t="n">
        <x:f>IF(Y1428,1,0)+IF(Z1428,1,0)+IF(AA1428,1,0)+IF(AC1428,1,0)</x:f>
        <x:v>1</x:v>
      </x:c>
      <x:c r="AG1428" s="53" t="n">
        <x:v>45201</x:v>
      </x:c>
      <x:c r="AH1428" s="50" t="str">
        <x:v>S100W4LK</x:v>
      </x:c>
      <x:c r="AI1428" s="50" t="str">
        <x:v>NetSalesSummaryOfBusinessResults</x:v>
      </x:c>
      <x:c r="AJ1428" s="50" t="str">
        <x:v>OperatingIncome</x:v>
      </x:c>
      <x:c r="AK1428" s="53" t="n">
        <x:v>45747</x:v>
      </x:c>
      <x:c r="AL1428" s="50" t="str">
        <x:v>366/365</x:v>
      </x:c>
      <x:c r="AM1428" s="51" t="n">
        <x:v>29259500</x:v>
      </x:c>
      <x:c r="AN1428" s="51" t="n">
        <x:v>259</x:v>
      </x:c>
      <x:c r="AO1428" s="51" t="n">
        <x:f>IFERROR(AM1428*AN1428,"")</x:f>
        <x:v>7578210500</x:v>
      </x:c>
      <x:c r="AP1428" s="56" t="n">
        <x:f>IFERROR(AO1428/(K1428*1000000),"")</x:f>
        <x:v>0.1465545476229679</x:v>
      </x:c>
      <x:c r="AQ1428" s="57" t="n">
        <x:v>111840178.33333331</x:v>
      </x:c>
      <x:c r="AR1428" s="52" t="n">
        <x:v>0.8359936402584749</x:v>
      </x:c>
      <x:c r="AS1428" s="52" t="n">
        <x:v>-0.8752773260263047</x:v>
      </x:c>
      <x:c r="AT1428" s="55" t="b">
        <x:v>0</x:v>
      </x:c>
      <x:c r="AU1428" s="50" t="str">
        <x:v>repeated_negative_operating_cf</x:v>
      </x:c>
      <x:c r="AV1428" s="58" t="n">
        <x:v>-0.7438126409569736</x:v>
      </x:c>
      <x:c r="AW1428" s="50" t="n">
        <x:v>3585</x:v>
      </x:c>
      <x:c r="AX1428" s="50" t="str">
        <x:v>Transformation Moat</x:v>
      </x:c>
      <x:c r="AY1428" s="50" t="str">
        <x:v>既存適格性フィルター不通過: repeated_negative_operating_cf / 年率ボラティリティ60%以上 / ローカル5年最大下落率-60%以下</x:v>
      </x:c>
      <x:c r="AZ1428" s="59" t="str">
        <x:v>2025-06-25 15:30</x:v>
      </x:c>
      <x:c r="BA1428" s="53" t="n">
        <x:v>42339</x:v>
      </x:c>
      <x:c r="BB1428" s="50"/>
      <x:c r="BC1428" s="50"/>
      <x:c r="BD1428" s="50"/>
    </x:row>
    <x:row r="1429">
      <x:c r="A1429" s="50" t="n">
        <x:v>1428</x:v>
      </x:c>
      <x:c r="B1429" s="50" t="str">
        <x:v>5870</x:v>
      </x:c>
      <x:c r="C1429" s="50" t="str">
        <x:v>5870.T</x:v>
      </x:c>
      <x:c r="D1429" s="50" t="str">
        <x:v>Nalnet Communications Inc.</x:v>
      </x:c>
      <x:c r="E1429" s="50" t="str">
        <x:v>Growth Market(Domestic)</x:v>
      </x:c>
      <x:c r="F1429" s="50" t="str">
        <x:v>Services</x:v>
      </x:c>
      <x:c r="G1429" s="51"/>
      <x:c r="H1429" s="51"/>
      <x:c r="I1429" s="51" t="n">
        <x:v>7027.722</x:v>
      </x:c>
      <x:c r="J1429" s="51" t="n">
        <x:v>7672.48</x:v>
      </x:c>
      <x:c r="K1429" s="51" t="n">
        <x:v>8542.662</x:v>
      </x:c>
      <x:c r="L1429" s="52" t="str">
        <x:f>IFERROR(H1429/G1429-1,"")</x:f>
      </x:c>
      <x:c r="M1429" s="52" t="str">
        <x:f>IFERROR(I1429/H1429-1,"")</x:f>
      </x:c>
      <x:c r="N1429" s="52" t="n">
        <x:f>IFERROR(J1429/I1429-1,"")</x:f>
        <x:v>0.09174494950141732</x:v>
      </x:c>
      <x:c r="O1429" s="52" t="n">
        <x:f>IFERROR(K1429/J1429-1,"")</x:f>
        <x:v>0.1134160010843952</x:v>
      </x:c>
      <x:c r="P1429" s="52" t="str">
        <x:f>IFERROR((K1429/G1429)^(1/4)-1,"")</x:f>
      </x:c>
      <x:c r="Q1429" s="51" t="n">
        <x:v>442.129</x:v>
      </x:c>
      <x:c r="R1429" s="52" t="n">
        <x:f>IFERROR(Q1429/K1429,"")</x:f>
        <x:v>0.0517554130082637</x:v>
      </x:c>
      <x:c r="S1429" s="53" t="n">
        <x:v>45285</x:v>
      </x:c>
      <x:c r="T1429" s="50" t="str">
        <x:v>local_price_first_trade</x:v>
      </x:c>
      <x:c r="U1429" s="50" t="str">
        <x:v>Mobility&amp;MaintenanceJapan株式会社</x:v>
      </x:c>
      <x:c r="V1429" s="54" t="n">
        <x:v>0.356</x:v>
      </x:c>
      <x:c r="W1429" s="50" t="str">
        <x:v>鈴木 隆志</x:v>
      </x:c>
      <x:c r="X1429" s="50" t="b">
        <x:f>AND(COUNT(L1429:O1429)=4,L1429&gt;='設定'!$B$6,M1429&gt;='設定'!$B$6,N1429&gt;='設定'!$B$6,O1429&gt;='設定'!$B$6)</x:f>
        <x:v>0</x:v>
      </x:c>
      <x:c r="Y1429" s="50" t="b">
        <x:f>AND(COUNT(G1429:K1429)=5,P1429&gt;='設定'!$B$7)</x:f>
        <x:v>0</x:v>
      </x:c>
      <x:c r="Z1429" s="50" t="b">
        <x:f>AND(ISNUMBER(R1429),R1429&gt;='設定'!$B$8)</x:f>
        <x:v>0</x:v>
      </x:c>
      <x:c r="AA1429" s="50" t="b">
        <x:f>AND(ISNUMBER(S1429),S1429&gt;=DATE(YEAR('設定'!$B$10)-'設定'!$B$9,MONTH('設定'!$B$10),DAY('設定'!$B$10)))</x:f>
        <x:v>1</x:v>
      </x:c>
      <x:c r="AB1429" s="55" t="b">
        <x:v>0</x:v>
      </x:c>
      <x:c r="AC1429" s="55" t="b">
        <x:v>0</x:v>
      </x:c>
      <x:c r="AD1429" s="50" t="n">
        <x:f>IF(X1429,1,0)+IF(Z1429,1,0)+IF(AA1429,1,0)+IF(AB1429,1,0)</x:f>
        <x:v>1</x:v>
      </x:c>
      <x:c r="AE1429" s="50" t="n">
        <x:f>IF(Y1429,1,0)+IF(Z1429,1,0)+IF(AA1429,1,0)+IF(AB1429,1,0)</x:f>
        <x:v>1</x:v>
      </x:c>
      <x:c r="AF1429" s="50" t="n">
        <x:f>IF(Y1429,1,0)+IF(Z1429,1,0)+IF(AA1429,1,0)+IF(AC1429,1,0)</x:f>
        <x:v>1</x:v>
      </x:c>
      <x:c r="AG1429" s="53" t="n">
        <x:v>45285</x:v>
      </x:c>
      <x:c r="AH1429" s="50" t="str">
        <x:v>S100W8LA</x:v>
      </x:c>
      <x:c r="AI1429" s="50" t="str">
        <x:v>NetSalesSummaryOfBusinessResults</x:v>
      </x:c>
      <x:c r="AJ1429" s="50" t="str">
        <x:v>OperatingIncome</x:v>
      </x:c>
      <x:c r="AK1429" s="53" t="n">
        <x:v>45747</x:v>
      </x:c>
      <x:c r="AL1429" s="50" t="str">
        <x:v>365/366/365</x:v>
      </x:c>
      <x:c r="AM1429" s="51" t="n">
        <x:v>5332100</x:v>
      </x:c>
      <x:c r="AN1429" s="51" t="n">
        <x:v>779</x:v>
      </x:c>
      <x:c r="AO1429" s="51" t="n">
        <x:f>IFERROR(AM1429*AN1429,"")</x:f>
        <x:v>4153705900</x:v>
      </x:c>
      <x:c r="AP1429" s="56" t="n">
        <x:f>IFERROR(AO1429/(K1429*1000000),"")</x:f>
        <x:v>0.48623086105946833</x:v>
      </x:c>
      <x:c r="AQ1429" s="57" t="n">
        <x:v>29946538.333333332</x:v>
      </x:c>
      <x:c r="AR1429" s="52" t="n">
        <x:v>0.5167879808517651</x:v>
      </x:c>
      <x:c r="AS1429" s="52" t="n">
        <x:v>-0.5952019440720311</x:v>
      </x:c>
      <x:c r="AT1429" s="55" t="b">
        <x:v>1</x:v>
      </x:c>
      <x:c r="AU1429" s="50"/>
      <x:c r="AV1429" s="58" t="n">
        <x:v>-0.1257458869756373</x:v>
      </x:c>
      <x:c r="AW1429" s="50" t="n">
        <x:v>2731</x:v>
      </x:c>
      <x:c r="AX1429" s="50" t="str">
        <x:v>Future Moat</x:v>
      </x:c>
      <x:c r="AY1429" s="50" t="str">
        <x:v>目立つ機械的警告なし（定性確認は別途必要）</x:v>
      </x:c>
      <x:c r="AZ1429" s="59" t="str">
        <x:v>2025-06-27 15:30</x:v>
      </x:c>
      <x:c r="BA1429" s="53" t="n">
        <x:v>45261</x:v>
      </x:c>
      <x:c r="BB1429" s="50"/>
      <x:c r="BC1429" s="50"/>
      <x:c r="BD1429" s="50"/>
    </x:row>
    <x:row r="1430">
      <x:c r="A1430" s="50" t="n">
        <x:v>1429</x:v>
      </x:c>
      <x:c r="B1430" s="50" t="str">
        <x:v>2935</x:v>
      </x:c>
      <x:c r="C1430" s="50" t="str">
        <x:v>2935.T</x:v>
      </x:c>
      <x:c r="D1430" s="50" t="str">
        <x:v>PICKLES HOLDINGS CO.,LTD.</x:v>
      </x:c>
      <x:c r="E1430" s="50" t="str">
        <x:v>Prime Market (Domestic)</x:v>
      </x:c>
      <x:c r="F1430" s="50" t="str">
        <x:v>Foods</x:v>
      </x:c>
      <x:c r="G1430" s="51"/>
      <x:c r="H1430" s="51" t="n">
        <x:v>41052</x:v>
      </x:c>
      <x:c r="I1430" s="51" t="n">
        <x:v>43028</x:v>
      </x:c>
      <x:c r="J1430" s="51" t="n">
        <x:v>41518</x:v>
      </x:c>
      <x:c r="K1430" s="51" t="n">
        <x:v>40923</x:v>
      </x:c>
      <x:c r="L1430" s="52" t="str">
        <x:f>IFERROR(H1430/G1430-1,"")</x:f>
      </x:c>
      <x:c r="M1430" s="52" t="n">
        <x:f>IFERROR(I1430/H1430-1,"")</x:f>
        <x:v>0.04813407385754642</x:v>
      </x:c>
      <x:c r="N1430" s="52" t="n">
        <x:f>IFERROR(J1430/I1430-1,"")</x:f>
        <x:v>-0.03509342753555822</x:v>
      </x:c>
      <x:c r="O1430" s="52" t="n">
        <x:f>IFERROR(K1430/J1430-1,"")</x:f>
        <x:v>-0.01433113348427184</x:v>
      </x:c>
      <x:c r="P1430" s="52" t="str">
        <x:f>IFERROR((K1430/G1430)^(1/4)-1,"")</x:f>
      </x:c>
      <x:c r="Q1430" s="51" t="n">
        <x:v>2085</x:v>
      </x:c>
      <x:c r="R1430" s="52" t="n">
        <x:f>IFERROR(Q1430/K1430,"")</x:f>
        <x:v>0.050949343889744154</x:v>
      </x:c>
      <x:c r="S1430" s="53" t="n">
        <x:v>44805</x:v>
      </x:c>
      <x:c r="T1430" s="50" t="str">
        <x:v>local_price_first_trade</x:v>
      </x:c>
      <x:c r="U1430" s="50" t="str">
        <x:v>東海漬物株式会社</x:v>
      </x:c>
      <x:c r="V1430" s="54" t="n">
        <x:v>0.1559</x:v>
      </x:c>
      <x:c r="W1430" s="50" t="str">
        <x:v>宮 本 雅 弘 / 影 山 直 司</x:v>
      </x:c>
      <x:c r="X1430" s="50" t="b">
        <x:f>AND(COUNT(L1430:O1430)=4,L1430&gt;='設定'!$B$6,M1430&gt;='設定'!$B$6,N1430&gt;='設定'!$B$6,O1430&gt;='設定'!$B$6)</x:f>
        <x:v>0</x:v>
      </x:c>
      <x:c r="Y1430" s="50" t="b">
        <x:f>AND(COUNT(G1430:K1430)=5,P1430&gt;='設定'!$B$7)</x:f>
        <x:v>0</x:v>
      </x:c>
      <x:c r="Z1430" s="50" t="b">
        <x:f>AND(ISNUMBER(R1430),R1430&gt;='設定'!$B$8)</x:f>
        <x:v>0</x:v>
      </x:c>
      <x:c r="AA1430" s="50" t="b">
        <x:f>AND(ISNUMBER(S1430),S1430&gt;=DATE(YEAR('設定'!$B$10)-'設定'!$B$9,MONTH('設定'!$B$10),DAY('設定'!$B$10)))</x:f>
        <x:v>1</x:v>
      </x:c>
      <x:c r="AB1430" s="55" t="b">
        <x:v>0</x:v>
      </x:c>
      <x:c r="AC1430" s="55" t="b">
        <x:v>0</x:v>
      </x:c>
      <x:c r="AD1430" s="50" t="n">
        <x:f>IF(X1430,1,0)+IF(Z1430,1,0)+IF(AA1430,1,0)+IF(AB1430,1,0)</x:f>
        <x:v>1</x:v>
      </x:c>
      <x:c r="AE1430" s="50" t="n">
        <x:f>IF(Y1430,1,0)+IF(Z1430,1,0)+IF(AA1430,1,0)+IF(AB1430,1,0)</x:f>
        <x:v>1</x:v>
      </x:c>
      <x:c r="AF1430" s="50" t="n">
        <x:f>IF(Y1430,1,0)+IF(Z1430,1,0)+IF(AA1430,1,0)+IF(AC1430,1,0)</x:f>
        <x:v>1</x:v>
      </x:c>
      <x:c r="AG1430" s="53" t="n">
        <x:v>44805</x:v>
      </x:c>
      <x:c r="AH1430" s="50" t="str">
        <x:v>S100Y62P</x:v>
      </x:c>
      <x:c r="AI1430" s="50" t="str">
        <x:v>NetSalesSummaryOfBusinessResults</x:v>
      </x:c>
      <x:c r="AJ1430" s="50" t="str">
        <x:v>OperatingIncome</x:v>
      </x:c>
      <x:c r="AK1430" s="53" t="n">
        <x:v>46081</x:v>
      </x:c>
      <x:c r="AL1430" s="50" t="str">
        <x:v>365/366/365/365</x:v>
      </x:c>
      <x:c r="AM1430" s="51" t="n">
        <x:v>12528230</x:v>
      </x:c>
      <x:c r="AN1430" s="51" t="n">
        <x:v>1079</x:v>
      </x:c>
      <x:c r="AO1430" s="51" t="n">
        <x:f>IFERROR(AM1430*AN1430,"")</x:f>
        <x:v>13517960170</x:v>
      </x:c>
      <x:c r="AP1430" s="56" t="n">
        <x:f>IFERROR(AO1430/(K1430*1000000),"")</x:f>
        <x:v>0.33032671529457763</x:v>
      </x:c>
      <x:c r="AQ1430" s="57" t="n">
        <x:v>42765180</x:v>
      </x:c>
      <x:c r="AR1430" s="52" t="n">
        <x:v>0.2513580392373024</x:v>
      </x:c>
      <x:c r="AS1430" s="52" t="n">
        <x:v>-0.3569861476618094</x:v>
      </x:c>
      <x:c r="AT1430" s="55" t="b">
        <x:v>1</x:v>
      </x:c>
      <x:c r="AU1430" s="50"/>
      <x:c r="AV1430" s="58" t="n">
        <x:v>-0.0424474284128789</x:v>
      </x:c>
      <x:c r="AW1430" s="50" t="n">
        <x:v>2211</x:v>
      </x:c>
      <x:c r="AX1430" s="50" t="str">
        <x:v>Core Moat</x:v>
      </x:c>
      <x:c r="AY1430" s="50" t="str">
        <x:v>目立つ機械的警告なし（定性確認は別途必要）</x:v>
      </x:c>
      <x:c r="AZ1430" s="59" t="str">
        <x:v>2026-05-27 09:32</x:v>
      </x:c>
      <x:c r="BA1430" s="53" t="n">
        <x:v>43191</x:v>
      </x:c>
      <x:c r="BB1430" s="50"/>
      <x:c r="BC1430" s="50"/>
      <x:c r="BD1430" s="50" t="str">
        <x:v>TOPIX Small 2</x:v>
      </x:c>
    </x:row>
    <x:row r="1431">
      <x:c r="A1431" s="50" t="n">
        <x:v>1430</x:v>
      </x:c>
      <x:c r="B1431" s="50" t="str">
        <x:v>9246</x:v>
      </x:c>
      <x:c r="C1431" s="50" t="str">
        <x:v>9246.T</x:v>
      </x:c>
      <x:c r="D1431" s="50" t="str">
        <x:v>ProjectHoldings,Inc.</x:v>
      </x:c>
      <x:c r="E1431" s="50" t="str">
        <x:v>Growth Market(Domestic)</x:v>
      </x:c>
      <x:c r="F1431" s="50" t="str">
        <x:v>Services</x:v>
      </x:c>
      <x:c r="G1431" s="51"/>
      <x:c r="H1431" s="51" t="n">
        <x:v>4352.418</x:v>
      </x:c>
      <x:c r="I1431" s="51" t="n">
        <x:v>6283.785</x:v>
      </x:c>
      <x:c r="J1431" s="51" t="n">
        <x:v>5279.803</x:v>
      </x:c>
      <x:c r="K1431" s="51" t="n">
        <x:v>5485.518</x:v>
      </x:c>
      <x:c r="L1431" s="52" t="str">
        <x:f>IFERROR(H1431/G1431-1,"")</x:f>
      </x:c>
      <x:c r="M1431" s="52" t="n">
        <x:f>IFERROR(I1431/H1431-1,"")</x:f>
        <x:v>0.4437457523611015</x:v>
      </x:c>
      <x:c r="N1431" s="52" t="n">
        <x:f>IFERROR(J1431/I1431-1,"")</x:f>
        <x:v>-0.15977344864599918</x:v>
      </x:c>
      <x:c r="O1431" s="52" t="n">
        <x:f>IFERROR(K1431/J1431-1,"")</x:f>
        <x:v>0.03896262796168726</x:v>
      </x:c>
      <x:c r="P1431" s="52" t="str">
        <x:f>IFERROR((K1431/G1431)^(1/4)-1,"")</x:f>
      </x:c>
      <x:c r="Q1431" s="51" t="n">
        <x:v>155.681</x:v>
      </x:c>
      <x:c r="R1431" s="52" t="n">
        <x:f>IFERROR(Q1431/K1431,"")</x:f>
        <x:v>0.02838036444324857</x:v>
      </x:c>
      <x:c r="S1431" s="53" t="n">
        <x:v>44468</x:v>
      </x:c>
      <x:c r="T1431" s="50" t="str">
        <x:v>local_price_first_trade</x:v>
      </x:c>
      <x:c r="U1431" s="50" t="str">
        <x:v>SBIホールディングス株式会社</x:v>
      </x:c>
      <x:c r="V1431" s="54" t="n">
        <x:v>0.2989</x:v>
      </x:c>
      <x:c r="W1431" s="50" t="str">
        <x:v>土井 悠之介</x:v>
      </x:c>
      <x:c r="X1431" s="50" t="b">
        <x:f>AND(COUNT(L1431:O1431)=4,L1431&gt;='設定'!$B$6,M1431&gt;='設定'!$B$6,N1431&gt;='設定'!$B$6,O1431&gt;='設定'!$B$6)</x:f>
        <x:v>0</x:v>
      </x:c>
      <x:c r="Y1431" s="50" t="b">
        <x:f>AND(COUNT(G1431:K1431)=5,P1431&gt;='設定'!$B$7)</x:f>
        <x:v>0</x:v>
      </x:c>
      <x:c r="Z1431" s="50" t="b">
        <x:f>AND(ISNUMBER(R1431),R1431&gt;='設定'!$B$8)</x:f>
        <x:v>0</x:v>
      </x:c>
      <x:c r="AA1431" s="50" t="b">
        <x:f>AND(ISNUMBER(S1431),S1431&gt;=DATE(YEAR('設定'!$B$10)-'設定'!$B$9,MONTH('設定'!$B$10),DAY('設定'!$B$10)))</x:f>
        <x:v>1</x:v>
      </x:c>
      <x:c r="AB1431" s="55" t="b">
        <x:v>0</x:v>
      </x:c>
      <x:c r="AC1431" s="55" t="b">
        <x:v>0</x:v>
      </x:c>
      <x:c r="AD1431" s="50" t="n">
        <x:f>IF(X1431,1,0)+IF(Z1431,1,0)+IF(AA1431,1,0)+IF(AB1431,1,0)</x:f>
        <x:v>1</x:v>
      </x:c>
      <x:c r="AE1431" s="50" t="n">
        <x:f>IF(Y1431,1,0)+IF(Z1431,1,0)+IF(AA1431,1,0)+IF(AB1431,1,0)</x:f>
        <x:v>1</x:v>
      </x:c>
      <x:c r="AF1431" s="50" t="n">
        <x:f>IF(Y1431,1,0)+IF(Z1431,1,0)+IF(AA1431,1,0)+IF(AC1431,1,0)</x:f>
        <x:v>1</x:v>
      </x:c>
      <x:c r="AG1431" s="53" t="n">
        <x:v>44468</x:v>
      </x:c>
      <x:c r="AH1431" s="50" t="str">
        <x:v>S100XUQY</x:v>
      </x:c>
      <x:c r="AI1431" s="50" t="str">
        <x:v>NetSalesSummaryOfBusinessResults</x:v>
      </x:c>
      <x:c r="AJ1431" s="50" t="str">
        <x:v>OperatingIncome</x:v>
      </x:c>
      <x:c r="AK1431" s="53" t="n">
        <x:v>46022</x:v>
      </x:c>
      <x:c r="AL1431" s="50" t="str">
        <x:v>365/365/366/365</x:v>
      </x:c>
      <x:c r="AM1431" s="51" t="n">
        <x:v>5457750</x:v>
      </x:c>
      <x:c r="AN1431" s="51" t="n">
        <x:v>1014</x:v>
      </x:c>
      <x:c r="AO1431" s="51" t="n">
        <x:f>IFERROR(AM1431*AN1431,"")</x:f>
        <x:v>5534158500</x:v>
      </x:c>
      <x:c r="AP1431" s="56" t="n">
        <x:f>IFERROR(AO1431/(K1431*1000000),"")</x:f>
        <x:v>1.0088670750875304</x:v>
      </x:c>
      <x:c r="AQ1431" s="57" t="n">
        <x:v>2736141.6666666665</x:v>
      </x:c>
      <x:c r="AR1431" s="52" t="n">
        <x:v>0.6354572529892536</x:v>
      </x:c>
      <x:c r="AS1431" s="52" t="n">
        <x:v>-0.8843626806833115</x:v>
      </x:c>
      <x:c r="AT1431" s="55" t="b">
        <x:v>0</x:v>
      </x:c>
      <x:c r="AU1431" s="50" t="str">
        <x:v>low_liquidity</x:v>
      </x:c>
      <x:c r="AV1431" s="58" t="n">
        <x:v>-0.413906659222262</x:v>
      </x:c>
      <x:c r="AW1431" s="50" t="n">
        <x:v>3432</x:v>
      </x:c>
      <x:c r="AX1431" s="50" t="str">
        <x:v>Future Moat</x:v>
      </x:c>
      <x:c r="AY1431" s="50" t="str">
        <x:v>既存適格性フィルター不通過: low_liquidity / 60日平均売買代金2,000万円未満 / 年率ボラティリティ60%以上 / ローカル5年最大下落率-60%以下</x:v>
      </x:c>
      <x:c r="AZ1431" s="59" t="str">
        <x:v>2026-03-27 16:00</x:v>
      </x:c>
      <x:c r="BA1431" s="53" t="n">
        <x:v>44440</x:v>
      </x:c>
      <x:c r="BB1431" s="50"/>
      <x:c r="BC1431" s="50"/>
      <x:c r="BD1431" s="50"/>
    </x:row>
    <x:row r="1432">
      <x:c r="A1432" s="50" t="n">
        <x:v>1431</x:v>
      </x:c>
      <x:c r="B1432" s="50" t="str">
        <x:v>7129</x:v>
      </x:c>
      <x:c r="C1432" s="50" t="str">
        <x:v>7129.T</x:v>
      </x:c>
      <x:c r="D1432" s="50" t="str">
        <x:v>Miahelsa Holdings Corporation</x:v>
      </x:c>
      <x:c r="E1432" s="50" t="str">
        <x:v>Standard Market(Domestic)</x:v>
      </x:c>
      <x:c r="F1432" s="50" t="str">
        <x:v>Retail Trade</x:v>
      </x:c>
      <x:c r="G1432" s="51"/>
      <x:c r="H1432" s="51" t="n">
        <x:v>19510.261</x:v>
      </x:c>
      <x:c r="I1432" s="51" t="n">
        <x:v>22249.391</x:v>
      </x:c>
      <x:c r="J1432" s="51" t="n">
        <x:v>22722.736</x:v>
      </x:c>
      <x:c r="K1432" s="51" t="n">
        <x:v>23825.724</x:v>
      </x:c>
      <x:c r="L1432" s="52" t="str">
        <x:f>IFERROR(H1432/G1432-1,"")</x:f>
      </x:c>
      <x:c r="M1432" s="52" t="n">
        <x:f>IFERROR(I1432/H1432-1,"")</x:f>
        <x:v>0.1403943289123606</x:v>
      </x:c>
      <x:c r="N1432" s="52" t="n">
        <x:f>IFERROR(J1432/I1432-1,"")</x:f>
        <x:v>0.02127451488447485</x:v>
      </x:c>
      <x:c r="O1432" s="52" t="n">
        <x:f>IFERROR(K1432/J1432-1,"")</x:f>
        <x:v>0.04854116159251243</x:v>
      </x:c>
      <x:c r="P1432" s="52" t="str">
        <x:f>IFERROR((K1432/G1432)^(1/4)-1,"")</x:f>
      </x:c>
      <x:c r="Q1432" s="51" t="n">
        <x:v>641.173</x:v>
      </x:c>
      <x:c r="R1432" s="52" t="n">
        <x:f>IFERROR(Q1432/K1432,"")</x:f>
        <x:v>0.02691095557054216</x:v>
      </x:c>
      <x:c r="S1432" s="53" t="n">
        <x:v>44470</x:v>
      </x:c>
      <x:c r="T1432" s="50" t="str">
        <x:v>local_price_first_trade</x:v>
      </x:c>
      <x:c r="U1432" s="50" t="str">
        <x:v>株式会社スリーユ</x:v>
      </x:c>
      <x:c r="V1432" s="54" t="n">
        <x:v>0.2812</x:v>
      </x:c>
      <x:c r="W1432" s="50" t="str">
        <x:v>青木 文恵</x:v>
      </x:c>
      <x:c r="X1432" s="50" t="b">
        <x:f>AND(COUNT(L1432:O1432)=4,L1432&gt;='設定'!$B$6,M1432&gt;='設定'!$B$6,N1432&gt;='設定'!$B$6,O1432&gt;='設定'!$B$6)</x:f>
        <x:v>0</x:v>
      </x:c>
      <x:c r="Y1432" s="50" t="b">
        <x:f>AND(COUNT(G1432:K1432)=5,P1432&gt;='設定'!$B$7)</x:f>
        <x:v>0</x:v>
      </x:c>
      <x:c r="Z1432" s="50" t="b">
        <x:f>AND(ISNUMBER(R1432),R1432&gt;='設定'!$B$8)</x:f>
        <x:v>0</x:v>
      </x:c>
      <x:c r="AA1432" s="50" t="b">
        <x:f>AND(ISNUMBER(S1432),S1432&gt;=DATE(YEAR('設定'!$B$10)-'設定'!$B$9,MONTH('設定'!$B$10),DAY('設定'!$B$10)))</x:f>
        <x:v>1</x:v>
      </x:c>
      <x:c r="AB1432" s="55" t="b">
        <x:v>0</x:v>
      </x:c>
      <x:c r="AC1432" s="55" t="b">
        <x:v>0</x:v>
      </x:c>
      <x:c r="AD1432" s="50" t="n">
        <x:f>IF(X1432,1,0)+IF(Z1432,1,0)+IF(AA1432,1,0)+IF(AB1432,1,0)</x:f>
        <x:v>1</x:v>
      </x:c>
      <x:c r="AE1432" s="50" t="n">
        <x:f>IF(Y1432,1,0)+IF(Z1432,1,0)+IF(AA1432,1,0)+IF(AB1432,1,0)</x:f>
        <x:v>1</x:v>
      </x:c>
      <x:c r="AF1432" s="50" t="n">
        <x:f>IF(Y1432,1,0)+IF(Z1432,1,0)+IF(AA1432,1,0)+IF(AC1432,1,0)</x:f>
        <x:v>1</x:v>
      </x:c>
      <x:c r="AG1432" s="53" t="n">
        <x:v>44470</x:v>
      </x:c>
      <x:c r="AH1432" s="50" t="str">
        <x:v>S100W4QZ</x:v>
      </x:c>
      <x:c r="AI1432" s="50" t="str">
        <x:v>NetSalesSummaryOfBusinessResults</x:v>
      </x:c>
      <x:c r="AJ1432" s="50" t="str">
        <x:v>OperatingIncome</x:v>
      </x:c>
      <x:c r="AK1432" s="53" t="n">
        <x:v>45747</x:v>
      </x:c>
      <x:c r="AL1432" s="50" t="str">
        <x:v>365/365/366/365</x:v>
      </x:c>
      <x:c r="AM1432" s="51" t="n">
        <x:v>2795200</x:v>
      </x:c>
      <x:c r="AN1432" s="51" t="n">
        <x:v>1140</x:v>
      </x:c>
      <x:c r="AO1432" s="51" t="n">
        <x:f>IFERROR(AM1432*AN1432,"")</x:f>
        <x:v>3186528000</x:v>
      </x:c>
      <x:c r="AP1432" s="56" t="n">
        <x:f>IFERROR(AO1432/(K1432*1000000),"")</x:f>
        <x:v>0.1337431760730545</x:v>
      </x:c>
      <x:c r="AQ1432" s="57" t="n">
        <x:v>1894998.3333333333</x:v>
      </x:c>
      <x:c r="AR1432" s="52" t="n">
        <x:v>0.1874184063496236</x:v>
      </x:c>
      <x:c r="AS1432" s="52" t="n">
        <x:v>-0.3089729878914639</x:v>
      </x:c>
      <x:c r="AT1432" s="55" t="b">
        <x:v>0</x:v>
      </x:c>
      <x:c r="AU1432" s="50" t="str">
        <x:v>low_liquidity</x:v>
      </x:c>
      <x:c r="AV1432" s="58" t="n">
        <x:v>-0.0424507383971291</x:v>
      </x:c>
      <x:c r="AW1432" s="50" t="n">
        <x:v>2212</x:v>
      </x:c>
      <x:c r="AX1432" s="50" t="str">
        <x:v>Core Moat</x:v>
      </x:c>
      <x:c r="AY1432" s="50" t="str">
        <x:v>既存適格性フィルター不通過: low_liquidity / 60日平均売買代金2,000万円未満</x:v>
      </x:c>
      <x:c r="AZ1432" s="59" t="str">
        <x:v>2025-06-25 16:30</x:v>
      </x:c>
      <x:c r="BA1432" s="53" t="n">
        <x:v>43891</x:v>
      </x:c>
      <x:c r="BB1432" s="50"/>
      <x:c r="BC1432" s="50"/>
      <x:c r="BD1432" s="50"/>
    </x:row>
    <x:row r="1433">
      <x:c r="A1433" s="50" t="n">
        <x:v>1432</x:v>
      </x:c>
      <x:c r="B1433" s="50" t="str">
        <x:v>9147</x:v>
      </x:c>
      <x:c r="C1433" s="50" t="str">
        <x:v>9147.T</x:v>
      </x:c>
      <x:c r="D1433" s="50" t="str">
        <x:v>NIPPON EXPRESS HOLDINGS,INC.</x:v>
      </x:c>
      <x:c r="E1433" s="50" t="str">
        <x:v>Prime Market (Domestic)</x:v>
      </x:c>
      <x:c r="F1433" s="50" t="str">
        <x:v>Land Transportation</x:v>
      </x:c>
      <x:c r="G1433" s="51"/>
      <x:c r="H1433" s="51" t="n">
        <x:v>2618659</x:v>
      </x:c>
      <x:c r="I1433" s="51" t="n">
        <x:v>2239017</x:v>
      </x:c>
      <x:c r="J1433" s="51" t="n">
        <x:v>2577643</x:v>
      </x:c>
      <x:c r="K1433" s="51" t="n">
        <x:v>2574826</x:v>
      </x:c>
      <x:c r="L1433" s="52" t="str">
        <x:f>IFERROR(H1433/G1433-1,"")</x:f>
      </x:c>
      <x:c r="M1433" s="52" t="n">
        <x:f>IFERROR(I1433/H1433-1,"")</x:f>
        <x:v>-0.1449757299442196</x:v>
      </x:c>
      <x:c r="N1433" s="52" t="n">
        <x:f>IFERROR(J1433/I1433-1,"")</x:f>
        <x:v>0.15123869090766173</x:v>
      </x:c>
      <x:c r="O1433" s="52" t="n">
        <x:f>IFERROR(K1433/J1433-1,"")</x:f>
        <x:v>-0.001092858863698365</x:v>
      </x:c>
      <x:c r="P1433" s="52" t="str">
        <x:f>IFERROR((K1433/G1433)^(1/4)-1,"")</x:f>
      </x:c>
      <x:c r="Q1433" s="51" t="n">
        <x:v>51481</x:v>
      </x:c>
      <x:c r="R1433" s="52" t="n">
        <x:f>IFERROR(Q1433/K1433,"")</x:f>
        <x:v>0.019993972408232634</x:v>
      </x:c>
      <x:c r="S1433" s="53" t="n">
        <x:v>44565</x:v>
      </x:c>
      <x:c r="T1433" s="50" t="str">
        <x:v>local_price_first_trade</x:v>
      </x:c>
      <x:c r="U1433" s="50" t="str">
        <x:v>日本マスタートラスト信託銀行株式会社（信託口）</x:v>
      </x:c>
      <x:c r="V1433" s="54" t="n">
        <x:v>0.147</x:v>
      </x:c>
      <x:c r="W1433" s="50" t="str">
        <x:v>齋 藤 充 / 堀 切 智</x:v>
      </x:c>
      <x:c r="X1433" s="50" t="b">
        <x:f>AND(COUNT(L1433:O1433)=4,L1433&gt;='設定'!$B$6,M1433&gt;='設定'!$B$6,N1433&gt;='設定'!$B$6,O1433&gt;='設定'!$B$6)</x:f>
        <x:v>0</x:v>
      </x:c>
      <x:c r="Y1433" s="50" t="b">
        <x:f>AND(COUNT(G1433:K1433)=5,P1433&gt;='設定'!$B$7)</x:f>
        <x:v>0</x:v>
      </x:c>
      <x:c r="Z1433" s="50" t="b">
        <x:f>AND(ISNUMBER(R1433),R1433&gt;='設定'!$B$8)</x:f>
        <x:v>0</x:v>
      </x:c>
      <x:c r="AA1433" s="50" t="b">
        <x:f>AND(ISNUMBER(S1433),S1433&gt;=DATE(YEAR('設定'!$B$10)-'設定'!$B$9,MONTH('設定'!$B$10),DAY('設定'!$B$10)))</x:f>
        <x:v>1</x:v>
      </x:c>
      <x:c r="AB1433" s="55" t="b">
        <x:v>0</x:v>
      </x:c>
      <x:c r="AC1433" s="55" t="b">
        <x:v>0</x:v>
      </x:c>
      <x:c r="AD1433" s="50" t="n">
        <x:f>IF(X1433,1,0)+IF(Z1433,1,0)+IF(AA1433,1,0)+IF(AB1433,1,0)</x:f>
        <x:v>1</x:v>
      </x:c>
      <x:c r="AE1433" s="50" t="n">
        <x:f>IF(Y1433,1,0)+IF(Z1433,1,0)+IF(AA1433,1,0)+IF(AB1433,1,0)</x:f>
        <x:v>1</x:v>
      </x:c>
      <x:c r="AF1433" s="50" t="n">
        <x:f>IF(Y1433,1,0)+IF(Z1433,1,0)+IF(AA1433,1,0)+IF(AC1433,1,0)</x:f>
        <x:v>1</x:v>
      </x:c>
      <x:c r="AG1433" s="53" t="n">
        <x:v>44565</x:v>
      </x:c>
      <x:c r="AH1433" s="50" t="str">
        <x:v>S100XTG8</x:v>
      </x:c>
      <x:c r="AI1433" s="50" t="str">
        <x:v>RevenueIFRSSummaryOfBusinessResults</x:v>
      </x:c>
      <x:c r="AJ1433" s="50" t="str">
        <x:v>OperatingProfitLossIFRS</x:v>
      </x:c>
      <x:c r="AK1433" s="53" t="n">
        <x:v>46022</x:v>
      </x:c>
      <x:c r="AL1433" s="50" t="str">
        <x:v>365/365/366/365</x:v>
      </x:c>
      <x:c r="AM1433" s="51" t="n">
        <x:v>242876200</x:v>
      </x:c>
      <x:c r="AN1433" s="51" t="n">
        <x:v>5248</x:v>
      </x:c>
      <x:c r="AO1433" s="51" t="n">
        <x:f>IFERROR(AM1433*AN1433,"")</x:f>
        <x:v>1274614297600</x:v>
      </x:c>
      <x:c r="AP1433" s="56" t="n">
        <x:f>IFERROR(AO1433/(K1433*1000000),"")</x:f>
        <x:v>0.4950292942513397</x:v>
      </x:c>
      <x:c r="AQ1433" s="57" t="n">
        <x:v>5400332508.333333</x:v>
      </x:c>
      <x:c r="AR1433" s="52" t="n">
        <x:v>0.2445391201286584</x:v>
      </x:c>
      <x:c r="AS1433" s="52" t="n">
        <x:v>-0.2580377852909253</x:v>
      </x:c>
      <x:c r="AT1433" s="55" t="b">
        <x:v>0</x:v>
      </x:c>
      <x:c r="AU1433" s="50" t="str">
        <x:v>missing_financial_data;extreme_valuation_outlier</x:v>
      </x:c>
      <x:c r="AV1433" s="58" t="n">
        <x:v>-0.0848833534538535</x:v>
      </x:c>
      <x:c r="AW1433" s="50" t="n">
        <x:v>2502</x:v>
      </x:c>
      <x:c r="AX1433" s="50" t="str">
        <x:v>Core Moat</x:v>
      </x:c>
      <x:c r="AY1433" s="50" t="str">
        <x:v>既存適格性フィルター不通過: missing_financial_data;extreme_valuation_outlier</x:v>
      </x:c>
      <x:c r="AZ1433" s="59" t="str">
        <x:v>2026-03-25 15:35</x:v>
      </x:c>
      <x:c r="BA1433" s="53" t="n">
        <x:v>13789</x:v>
      </x:c>
      <x:c r="BB1433" s="50"/>
      <x:c r="BC1433" s="50"/>
      <x:c r="BD1433" s="50" t="str">
        <x:v>TOPIX Mid400</x:v>
      </x:c>
    </x:row>
    <x:row r="1434">
      <x:c r="A1434" s="50" t="n">
        <x:v>1433</x:v>
      </x:c>
      <x:c r="B1434" s="50" t="str">
        <x:v>7130</x:v>
      </x:c>
      <x:c r="C1434" s="50" t="str">
        <x:v>7130.T</x:v>
      </x:c>
      <x:c r="D1434" s="50" t="str">
        <x:v>YAMAE GROUP HOLDINGS CO.,LTD.</x:v>
      </x:c>
      <x:c r="E1434" s="50" t="str">
        <x:v>Prime Market (Domestic)</x:v>
      </x:c>
      <x:c r="F1434" s="50" t="str">
        <x:v>Wholesale Trade</x:v>
      </x:c>
      <x:c r="G1434" s="51"/>
      <x:c r="H1434" s="51" t="n">
        <x:v>503635</x:v>
      </x:c>
      <x:c r="I1434" s="51" t="n">
        <x:v>587982</x:v>
      </x:c>
      <x:c r="J1434" s="51" t="n">
        <x:v>712717</x:v>
      </x:c>
      <x:c r="K1434" s="51" t="n">
        <x:v>1006914</x:v>
      </x:c>
      <x:c r="L1434" s="52" t="str">
        <x:f>IFERROR(H1434/G1434-1,"")</x:f>
      </x:c>
      <x:c r="M1434" s="52" t="n">
        <x:f>IFERROR(I1434/H1434-1,"")</x:f>
        <x:v>0.16747644623586533</x:v>
      </x:c>
      <x:c r="N1434" s="52" t="n">
        <x:f>IFERROR(J1434/I1434-1,"")</x:f>
        <x:v>0.21214084784908382</x:v>
      </x:c>
      <x:c r="O1434" s="52" t="n">
        <x:f>IFERROR(K1434/J1434-1,"")</x:f>
        <x:v>0.4127823526027863</x:v>
      </x:c>
      <x:c r="P1434" s="52" t="str">
        <x:f>IFERROR((K1434/G1434)^(1/4)-1,"")</x:f>
      </x:c>
      <x:c r="Q1434" s="51" t="n">
        <x:v>15781</x:v>
      </x:c>
      <x:c r="R1434" s="52" t="n">
        <x:f>IFERROR(Q1434/K1434,"")</x:f>
        <x:v>0.015672639371386236</x:v>
      </x:c>
      <x:c r="S1434" s="53" t="n">
        <x:v>44470</x:v>
      </x:c>
      <x:c r="T1434" s="50" t="str">
        <x:v>local_price_first_trade</x:v>
      </x:c>
      <x:c r="U1434" s="50" t="str">
        <x:v>日本マスタートラスト信託銀行株式会社（信託口）</x:v>
      </x:c>
      <x:c r="V1434" s="54" t="n">
        <x:v>0.0859</x:v>
      </x:c>
      <x:c r="W1434" s="50" t="str">
        <x:v>網 田 日出人 / 大 森 礼 仁 / 山 田 良 二</x:v>
      </x:c>
      <x:c r="X1434" s="50" t="b">
        <x:f>AND(COUNT(L1434:O1434)=4,L1434&gt;='設定'!$B$6,M1434&gt;='設定'!$B$6,N1434&gt;='設定'!$B$6,O1434&gt;='設定'!$B$6)</x:f>
        <x:v>0</x:v>
      </x:c>
      <x:c r="Y1434" s="50" t="b">
        <x:f>AND(COUNT(G1434:K1434)=5,P1434&gt;='設定'!$B$7)</x:f>
        <x:v>0</x:v>
      </x:c>
      <x:c r="Z1434" s="50" t="b">
        <x:f>AND(ISNUMBER(R1434),R1434&gt;='設定'!$B$8)</x:f>
        <x:v>0</x:v>
      </x:c>
      <x:c r="AA1434" s="50" t="b">
        <x:f>AND(ISNUMBER(S1434),S1434&gt;=DATE(YEAR('設定'!$B$10)-'設定'!$B$9,MONTH('設定'!$B$10),DAY('設定'!$B$10)))</x:f>
        <x:v>1</x:v>
      </x:c>
      <x:c r="AB1434" s="55" t="b">
        <x:v>0</x:v>
      </x:c>
      <x:c r="AC1434" s="55" t="b">
        <x:v>0</x:v>
      </x:c>
      <x:c r="AD1434" s="50" t="n">
        <x:f>IF(X1434,1,0)+IF(Z1434,1,0)+IF(AA1434,1,0)+IF(AB1434,1,0)</x:f>
        <x:v>1</x:v>
      </x:c>
      <x:c r="AE1434" s="50" t="n">
        <x:f>IF(Y1434,1,0)+IF(Z1434,1,0)+IF(AA1434,1,0)+IF(AB1434,1,0)</x:f>
        <x:v>1</x:v>
      </x:c>
      <x:c r="AF1434" s="50" t="n">
        <x:f>IF(Y1434,1,0)+IF(Z1434,1,0)+IF(AA1434,1,0)+IF(AC1434,1,0)</x:f>
        <x:v>1</x:v>
      </x:c>
      <x:c r="AG1434" s="53" t="n">
        <x:v>44470</x:v>
      </x:c>
      <x:c r="AH1434" s="50" t="str">
        <x:v>S100W0LS</x:v>
      </x:c>
      <x:c r="AI1434" s="50" t="str">
        <x:v>NetSalesSummaryOfBusinessResults</x:v>
      </x:c>
      <x:c r="AJ1434" s="50" t="str">
        <x:v>OperatingIncome</x:v>
      </x:c>
      <x:c r="AK1434" s="53" t="n">
        <x:v>45747</x:v>
      </x:c>
      <x:c r="AL1434" s="50" t="str">
        <x:v>365/365/366/365</x:v>
      </x:c>
      <x:c r="AM1434" s="51" t="n">
        <x:v>27726252</x:v>
      </x:c>
      <x:c r="AN1434" s="51" t="n">
        <x:v>2885</x:v>
      </x:c>
      <x:c r="AO1434" s="51" t="n">
        <x:f>IFERROR(AM1434*AN1434,"")</x:f>
        <x:v>79990237020</x:v>
      </x:c>
      <x:c r="AP1434" s="56" t="n">
        <x:f>IFERROR(AO1434/(K1434*1000000),"")</x:f>
        <x:v>0.07944098206996823</x:v>
      </x:c>
      <x:c r="AQ1434" s="57" t="n">
        <x:v>246312053.33333337</x:v>
      </x:c>
      <x:c r="AR1434" s="52" t="n">
        <x:v>0.4172002903797122</x:v>
      </x:c>
      <x:c r="AS1434" s="52" t="n">
        <x:v>-0.6538763760656543</x:v>
      </x:c>
      <x:c r="AT1434" s="55" t="b">
        <x:v>1</x:v>
      </x:c>
      <x:c r="AU1434" s="50"/>
      <x:c r="AV1434" s="58" t="n">
        <x:v>-0.2472195894555363</x:v>
      </x:c>
      <x:c r="AW1434" s="50" t="n">
        <x:v>3186</x:v>
      </x:c>
      <x:c r="AX1434" s="50" t="str">
        <x:v>Transformation Moat</x:v>
      </x:c>
      <x:c r="AY1434" s="50" t="str">
        <x:v>ローカル5年最大下落率-60%以下</x:v>
      </x:c>
      <x:c r="AZ1434" s="59" t="str">
        <x:v>2025-06-20 13:03</x:v>
      </x:c>
      <x:c r="BA1434" s="53" t="n">
        <x:v>18354</x:v>
      </x:c>
      <x:c r="BB1434" s="50"/>
      <x:c r="BC1434" s="50"/>
      <x:c r="BD1434" s="50" t="str">
        <x:v>TOPIX Small 1</x:v>
      </x:c>
    </x:row>
    <x:row r="1435">
      <x:c r="A1435" s="50" t="n">
        <x:v>1434</x:v>
      </x:c>
      <x:c r="B1435" s="50" t="str">
        <x:v>7111</x:v>
      </x:c>
      <x:c r="C1435" s="50" t="str">
        <x:v>7111.T</x:v>
      </x:c>
      <x:c r="D1435" s="50" t="str">
        <x:v>INEST,Inc.</x:v>
      </x:c>
      <x:c r="E1435" s="50" t="str">
        <x:v>Standard Market(Domestic)</x:v>
      </x:c>
      <x:c r="F1435" s="50" t="str">
        <x:v>Wholesale Trade</x:v>
      </x:c>
      <x:c r="G1435" s="51"/>
      <x:c r="H1435" s="51"/>
      <x:c r="I1435" s="51" t="n">
        <x:v>7937</x:v>
      </x:c>
      <x:c r="J1435" s="51" t="n">
        <x:v>10515</x:v>
      </x:c>
      <x:c r="K1435" s="51" t="n">
        <x:v>18960</x:v>
      </x:c>
      <x:c r="L1435" s="52" t="str">
        <x:f>IFERROR(H1435/G1435-1,"")</x:f>
      </x:c>
      <x:c r="M1435" s="52" t="str">
        <x:f>IFERROR(I1435/H1435-1,"")</x:f>
      </x:c>
      <x:c r="N1435" s="52" t="n">
        <x:f>IFERROR(J1435/I1435-1,"")</x:f>
        <x:v>0.3248078619125614</x:v>
      </x:c>
      <x:c r="O1435" s="52" t="n">
        <x:f>IFERROR(K1435/J1435-1,"")</x:f>
        <x:v>0.8031383737517832</x:v>
      </x:c>
      <x:c r="P1435" s="52" t="str">
        <x:f>IFERROR((K1435/G1435)^(1/4)-1,"")</x:f>
      </x:c>
      <x:c r="Q1435" s="51" t="n">
        <x:v>208</x:v>
      </x:c>
      <x:c r="R1435" s="52" t="n">
        <x:f>IFERROR(Q1435/K1435,"")</x:f>
        <x:v>0.010970464135021098</x:v>
      </x:c>
      <x:c r="S1435" s="53" t="n">
        <x:v>44837</x:v>
      </x:c>
      <x:c r="T1435" s="50" t="str">
        <x:v>local_price_first_trade</x:v>
      </x:c>
      <x:c r="U1435" s="50" t="str">
        <x:v>株式会社プレミアムウォーターホールディングス</x:v>
      </x:c>
      <x:c r="V1435" s="54" t="n">
        <x:v>0.3776</x:v>
      </x:c>
      <x:c r="W1435" s="50" t="str">
        <x:v>小泉 まり / 坂本 幸司</x:v>
      </x:c>
      <x:c r="X1435" s="50" t="b">
        <x:f>AND(COUNT(L1435:O1435)=4,L1435&gt;='設定'!$B$6,M1435&gt;='設定'!$B$6,N1435&gt;='設定'!$B$6,O1435&gt;='設定'!$B$6)</x:f>
        <x:v>0</x:v>
      </x:c>
      <x:c r="Y1435" s="50" t="b">
        <x:f>AND(COUNT(G1435:K1435)=5,P1435&gt;='設定'!$B$7)</x:f>
        <x:v>0</x:v>
      </x:c>
      <x:c r="Z1435" s="50" t="b">
        <x:f>AND(ISNUMBER(R1435),R1435&gt;='設定'!$B$8)</x:f>
        <x:v>0</x:v>
      </x:c>
      <x:c r="AA1435" s="50" t="b">
        <x:f>AND(ISNUMBER(S1435),S1435&gt;=DATE(YEAR('設定'!$B$10)-'設定'!$B$9,MONTH('設定'!$B$10),DAY('設定'!$B$10)))</x:f>
        <x:v>1</x:v>
      </x:c>
      <x:c r="AB1435" s="55" t="b">
        <x:v>0</x:v>
      </x:c>
      <x:c r="AC1435" s="55" t="b">
        <x:v>0</x:v>
      </x:c>
      <x:c r="AD1435" s="50" t="n">
        <x:f>IF(X1435,1,0)+IF(Z1435,1,0)+IF(AA1435,1,0)+IF(AB1435,1,0)</x:f>
        <x:v>1</x:v>
      </x:c>
      <x:c r="AE1435" s="50" t="n">
        <x:f>IF(Y1435,1,0)+IF(Z1435,1,0)+IF(AA1435,1,0)+IF(AB1435,1,0)</x:f>
        <x:v>1</x:v>
      </x:c>
      <x:c r="AF1435" s="50" t="n">
        <x:f>IF(Y1435,1,0)+IF(Z1435,1,0)+IF(AA1435,1,0)+IF(AC1435,1,0)</x:f>
        <x:v>1</x:v>
      </x:c>
      <x:c r="AG1435" s="53" t="n">
        <x:v>44837</x:v>
      </x:c>
      <x:c r="AH1435" s="50" t="str">
        <x:v>S100W68D</x:v>
      </x:c>
      <x:c r="AI1435" s="50" t="str">
        <x:v>RevenueIFRSSummaryOfBusinessResults</x:v>
      </x:c>
      <x:c r="AJ1435" s="50" t="str">
        <x:v>OperatingProfitLossIFRS</x:v>
      </x:c>
      <x:c r="AK1435" s="53" t="n">
        <x:v>45747</x:v>
      </x:c>
      <x:c r="AL1435" s="50" t="str">
        <x:v>365/366/365</x:v>
      </x:c>
      <x:c r="AM1435" s="51" t="n">
        <x:v>109596485</x:v>
      </x:c>
      <x:c r="AN1435" s="51" t="n">
        <x:v>447</x:v>
      </x:c>
      <x:c r="AO1435" s="51" t="n">
        <x:f>IFERROR(AM1435*AN1435,"")</x:f>
        <x:v>48989628795</x:v>
      </x:c>
      <x:c r="AP1435" s="56" t="n">
        <x:f>IFERROR(AO1435/(K1435*1000000),"")</x:f>
        <x:v>2.583841181170886</x:v>
      </x:c>
      <x:c r="AQ1435" s="57" t="n">
        <x:v>14289865</x:v>
      </x:c>
      <x:c r="AR1435" s="52" t="n">
        <x:v>0.6783694931602566</x:v>
      </x:c>
      <x:c r="AS1435" s="52" t="n">
        <x:v>-0.7652173913043478</x:v>
      </x:c>
      <x:c r="AT1435" s="55" t="b">
        <x:v>0</x:v>
      </x:c>
      <x:c r="AU1435" s="50" t="str">
        <x:v>low_liquidity</x:v>
      </x:c>
      <x:c r="AV1435" s="58" t="n">
        <x:v>-0.4191515639756347</x:v>
      </x:c>
      <x:c r="AW1435" s="50" t="n">
        <x:v>3437</x:v>
      </x:c>
      <x:c r="AX1435" s="50" t="str">
        <x:v>Transformation Moat</x:v>
      </x:c>
      <x:c r="AY1435" s="50" t="str">
        <x:v>既存適格性フィルター不通過: low_liquidity / 60日平均売買代金2,000万円未満 / 年率ボラティリティ60%以上 / ローカル5年最大下落率-60%以下</x:v>
      </x:c>
      <x:c r="AZ1435" s="59" t="str">
        <x:v>2025-06-25 17:05</x:v>
      </x:c>
      <x:c r="BA1435" s="53" t="n">
        <x:v>38626</x:v>
      </x:c>
      <x:c r="BB1435" s="50"/>
      <x:c r="BC1435" s="50"/>
      <x:c r="BD1435" s="50"/>
    </x:row>
    <x:row r="1436">
      <x:c r="A1436" s="50" t="n">
        <x:v>1435</x:v>
      </x:c>
      <x:c r="B1436" s="50" t="str">
        <x:v>7135</x:v>
      </x:c>
      <x:c r="C1436" s="50" t="str">
        <x:v>7135.T</x:v>
      </x:c>
      <x:c r="D1436" s="50" t="str">
        <x:v>JAPAN CRAFT HOLDINGS CO.,LTD.</x:v>
      </x:c>
      <x:c r="E1436" s="50" t="str">
        <x:v>Standard Market(Domestic)</x:v>
      </x:c>
      <x:c r="F1436" s="50" t="str">
        <x:v>Retail Trade</x:v>
      </x:c>
      <x:c r="G1436" s="51"/>
      <x:c r="H1436" s="51" t="n">
        <x:v>15712.234</x:v>
      </x:c>
      <x:c r="I1436" s="51" t="n">
        <x:v>16993.92</x:v>
      </x:c>
      <x:c r="J1436" s="51" t="n">
        <x:v>15393.669</x:v>
      </x:c>
      <x:c r="K1436" s="51" t="n">
        <x:v>14045.675</x:v>
      </x:c>
      <x:c r="L1436" s="52" t="str">
        <x:f>IFERROR(H1436/G1436-1,"")</x:f>
      </x:c>
      <x:c r="M1436" s="52" t="n">
        <x:f>IFERROR(I1436/H1436-1,"")</x:f>
        <x:v>0.08157248676413542</x:v>
      </x:c>
      <x:c r="N1436" s="52" t="n">
        <x:f>IFERROR(J1436/I1436-1,"")</x:f>
        <x:v>-0.09416608998983156</x:v>
      </x:c>
      <x:c r="O1436" s="52" t="n">
        <x:f>IFERROR(K1436/J1436-1,"")</x:f>
        <x:v>-0.08756807749991247</x:v>
      </x:c>
      <x:c r="P1436" s="52" t="str">
        <x:f>IFERROR((K1436/G1436)^(1/4)-1,"")</x:f>
      </x:c>
      <x:c r="Q1436" s="51" t="n">
        <x:v>65.663</x:v>
      </x:c>
      <x:c r="R1436" s="52" t="n">
        <x:f>IFERROR(Q1436/K1436,"")</x:f>
        <x:v>0.004674962221466751</x:v>
      </x:c>
      <x:c r="S1436" s="53" t="n">
        <x:v>44565</x:v>
      </x:c>
      <x:c r="T1436" s="50" t="str">
        <x:v>local_price_first_trade</x:v>
      </x:c>
      <x:c r="U1436" s="50" t="str">
        <x:v>合同会社ルビィ</x:v>
      </x:c>
      <x:c r="V1436" s="54" t="n">
        <x:v>0.3337</x:v>
      </x:c>
      <x:c r="W1436" s="50" t="str">
        <x:v>堀 孝子</x:v>
      </x:c>
      <x:c r="X1436" s="50" t="b">
        <x:f>AND(COUNT(L1436:O1436)=4,L1436&gt;='設定'!$B$6,M1436&gt;='設定'!$B$6,N1436&gt;='設定'!$B$6,O1436&gt;='設定'!$B$6)</x:f>
        <x:v>0</x:v>
      </x:c>
      <x:c r="Y1436" s="50" t="b">
        <x:f>AND(COUNT(G1436:K1436)=5,P1436&gt;='設定'!$B$7)</x:f>
        <x:v>0</x:v>
      </x:c>
      <x:c r="Z1436" s="50" t="b">
        <x:f>AND(ISNUMBER(R1436),R1436&gt;='設定'!$B$8)</x:f>
        <x:v>0</x:v>
      </x:c>
      <x:c r="AA1436" s="50" t="b">
        <x:f>AND(ISNUMBER(S1436),S1436&gt;=DATE(YEAR('設定'!$B$10)-'設定'!$B$9,MONTH('設定'!$B$10),DAY('設定'!$B$10)))</x:f>
        <x:v>1</x:v>
      </x:c>
      <x:c r="AB1436" s="55" t="b">
        <x:v>0</x:v>
      </x:c>
      <x:c r="AC1436" s="55" t="b">
        <x:v>0</x:v>
      </x:c>
      <x:c r="AD1436" s="50" t="n">
        <x:f>IF(X1436,1,0)+IF(Z1436,1,0)+IF(AA1436,1,0)+IF(AB1436,1,0)</x:f>
        <x:v>1</x:v>
      </x:c>
      <x:c r="AE1436" s="50" t="n">
        <x:f>IF(Y1436,1,0)+IF(Z1436,1,0)+IF(AA1436,1,0)+IF(AB1436,1,0)</x:f>
        <x:v>1</x:v>
      </x:c>
      <x:c r="AF1436" s="50" t="n">
        <x:f>IF(Y1436,1,0)+IF(Z1436,1,0)+IF(AA1436,1,0)+IF(AC1436,1,0)</x:f>
        <x:v>1</x:v>
      </x:c>
      <x:c r="AG1436" s="53" t="n">
        <x:v>44565</x:v>
      </x:c>
      <x:c r="AH1436" s="50" t="str">
        <x:v>S100WQJ2</x:v>
      </x:c>
      <x:c r="AI1436" s="50" t="str">
        <x:v>NetSalesSummaryOfBusinessResults</x:v>
      </x:c>
      <x:c r="AJ1436" s="50" t="str">
        <x:v>OperatingIncome</x:v>
      </x:c>
      <x:c r="AK1436" s="53" t="n">
        <x:v>45838</x:v>
      </x:c>
      <x:c r="AL1436" s="50" t="str">
        <x:v>365/365/366/365</x:v>
      </x:c>
      <x:c r="AM1436" s="51" t="n">
        <x:v>37320780</x:v>
      </x:c>
      <x:c r="AN1436" s="51" t="n">
        <x:v>214</x:v>
      </x:c>
      <x:c r="AO1436" s="51" t="n">
        <x:f>IFERROR(AM1436*AN1436,"")</x:f>
        <x:v>7986646920</x:v>
      </x:c>
      <x:c r="AP1436" s="56" t="n">
        <x:f>IFERROR(AO1436/(K1436*1000000),"")</x:f>
        <x:v>0.5686196583645855</x:v>
      </x:c>
      <x:c r="AQ1436" s="57" t="n">
        <x:v>5677613.333333333</x:v>
      </x:c>
      <x:c r="AR1436" s="52" t="n">
        <x:v>0.2831843454458512</x:v>
      </x:c>
      <x:c r="AS1436" s="52" t="n">
        <x:v>-0.7192546759485368</x:v>
      </x:c>
      <x:c r="AT1436" s="55" t="b">
        <x:v>0</x:v>
      </x:c>
      <x:c r="AU1436" s="50" t="str">
        <x:v>low_liquidity</x:v>
      </x:c>
      <x:c r="AV1436" s="58" t="n">
        <x:v>-0.2723089286492113</x:v>
      </x:c>
      <x:c r="AW1436" s="50" t="n">
        <x:v>3234</x:v>
      </x:c>
      <x:c r="AX1436" s="50" t="str">
        <x:v>Transformation Moat</x:v>
      </x:c>
      <x:c r="AY1436" s="50" t="str">
        <x:v>既存適格性フィルター不通過: low_liquidity / 60日平均売買代金2,000万円未満 / ローカル5年最大下落率-60%以下</x:v>
      </x:c>
      <x:c r="AZ1436" s="59" t="str">
        <x:v>2025-09-25 15:04</x:v>
      </x:c>
      <x:c r="BA1436" s="53" t="n">
        <x:v>37834</x:v>
      </x:c>
      <x:c r="BB1436" s="50"/>
      <x:c r="BC1436" s="50"/>
      <x:c r="BD1436" s="50"/>
    </x:row>
    <x:row r="1437">
      <x:c r="A1437" s="50" t="n">
        <x:v>1436</x:v>
      </x:c>
      <x:c r="B1437" s="50" t="str">
        <x:v>7127</x:v>
      </x:c>
      <x:c r="C1437" s="50" t="str">
        <x:v>7127.T</x:v>
      </x:c>
      <x:c r="D1437" s="50" t="str">
        <x:v>Ikka Holdings Co.,Ltd.</x:v>
      </x:c>
      <x:c r="E1437" s="50" t="str">
        <x:v>Standard Market(Domestic)</x:v>
      </x:c>
      <x:c r="F1437" s="50" t="str">
        <x:v>Retail Trade</x:v>
      </x:c>
      <x:c r="G1437" s="51"/>
      <x:c r="H1437" s="51" t="n">
        <x:v>4424.518</x:v>
      </x:c>
      <x:c r="I1437" s="51" t="n">
        <x:v>8376.142</x:v>
      </x:c>
      <x:c r="J1437" s="51" t="n">
        <x:v>9232.639</x:v>
      </x:c>
      <x:c r="K1437" s="51" t="n">
        <x:v>10089.884</x:v>
      </x:c>
      <x:c r="L1437" s="52" t="str">
        <x:f>IFERROR(H1437/G1437-1,"")</x:f>
      </x:c>
      <x:c r="M1437" s="52" t="n">
        <x:f>IFERROR(I1437/H1437-1,"")</x:f>
        <x:v>0.8931196573276456</x:v>
      </x:c>
      <x:c r="N1437" s="52" t="n">
        <x:f>IFERROR(J1437/I1437-1,"")</x:f>
        <x:v>0.10225435528671789</x:v>
      </x:c>
      <x:c r="O1437" s="52" t="n">
        <x:f>IFERROR(K1437/J1437-1,"")</x:f>
        <x:v>0.0928494009134333</x:v>
      </x:c>
      <x:c r="P1437" s="52" t="str">
        <x:f>IFERROR((K1437/G1437)^(1/4)-1,"")</x:f>
      </x:c>
      <x:c r="Q1437" s="51" t="n">
        <x:v>-74.556</x:v>
      </x:c>
      <x:c r="R1437" s="52" t="n">
        <x:f>IFERROR(Q1437/K1437,"")</x:f>
        <x:v>-0.007389183066921284</x:v>
      </x:c>
      <x:c r="S1437" s="53" t="n">
        <x:v>44470</x:v>
      </x:c>
      <x:c r="T1437" s="50" t="str">
        <x:v>local_price_first_trade</x:v>
      </x:c>
      <x:c r="U1437" s="50" t="str">
        <x:v>株式会社TKコーポレーション</x:v>
      </x:c>
      <x:c r="V1437" s="54" t="n">
        <x:v>0.2242</x:v>
      </x:c>
      <x:c r="W1437" s="50" t="str">
        <x:v>武長 太郎 / 秋山 淳</x:v>
      </x:c>
      <x:c r="X1437" s="50" t="b">
        <x:f>AND(COUNT(L1437:O1437)=4,L1437&gt;='設定'!$B$6,M1437&gt;='設定'!$B$6,N1437&gt;='設定'!$B$6,O1437&gt;='設定'!$B$6)</x:f>
        <x:v>0</x:v>
      </x:c>
      <x:c r="Y1437" s="50" t="b">
        <x:f>AND(COUNT(G1437:K1437)=5,P1437&gt;='設定'!$B$7)</x:f>
        <x:v>0</x:v>
      </x:c>
      <x:c r="Z1437" s="50" t="b">
        <x:f>AND(ISNUMBER(R1437),R1437&gt;='設定'!$B$8)</x:f>
        <x:v>0</x:v>
      </x:c>
      <x:c r="AA1437" s="50" t="b">
        <x:f>AND(ISNUMBER(S1437),S1437&gt;=DATE(YEAR('設定'!$B$10)-'設定'!$B$9,MONTH('設定'!$B$10),DAY('設定'!$B$10)))</x:f>
        <x:v>1</x:v>
      </x:c>
      <x:c r="AB1437" s="55" t="b">
        <x:v>0</x:v>
      </x:c>
      <x:c r="AC1437" s="55" t="b">
        <x:v>0</x:v>
      </x:c>
      <x:c r="AD1437" s="50" t="n">
        <x:f>IF(X1437,1,0)+IF(Z1437,1,0)+IF(AA1437,1,0)+IF(AB1437,1,0)</x:f>
        <x:v>1</x:v>
      </x:c>
      <x:c r="AE1437" s="50" t="n">
        <x:f>IF(Y1437,1,0)+IF(Z1437,1,0)+IF(AA1437,1,0)+IF(AB1437,1,0)</x:f>
        <x:v>1</x:v>
      </x:c>
      <x:c r="AF1437" s="50" t="n">
        <x:f>IF(Y1437,1,0)+IF(Z1437,1,0)+IF(AA1437,1,0)+IF(AC1437,1,0)</x:f>
        <x:v>1</x:v>
      </x:c>
      <x:c r="AG1437" s="53" t="n">
        <x:v>44470</x:v>
      </x:c>
      <x:c r="AH1437" s="50" t="str">
        <x:v>S100W3ZY</x:v>
      </x:c>
      <x:c r="AI1437" s="50" t="str">
        <x:v>NetSalesSummaryOfBusinessResults</x:v>
      </x:c>
      <x:c r="AJ1437" s="50" t="str">
        <x:v>OperatingIncome</x:v>
      </x:c>
      <x:c r="AK1437" s="53" t="n">
        <x:v>45747</x:v>
      </x:c>
      <x:c r="AL1437" s="50" t="str">
        <x:v>365/365/366/365</x:v>
      </x:c>
      <x:c r="AM1437" s="51" t="n">
        <x:v>7134800</x:v>
      </x:c>
      <x:c r="AN1437" s="51" t="n">
        <x:v>681</x:v>
      </x:c>
      <x:c r="AO1437" s="51" t="n">
        <x:f>IFERROR(AM1437*AN1437,"")</x:f>
        <x:v>4858798800</x:v>
      </x:c>
      <x:c r="AP1437" s="56" t="n">
        <x:f>IFERROR(AO1437/(K1437*1000000),"")</x:f>
        <x:v>0.4815515024751523</x:v>
      </x:c>
      <x:c r="AQ1437" s="57" t="n">
        <x:v>4904880</x:v>
      </x:c>
      <x:c r="AR1437" s="52" t="n">
        <x:v>0.210978130772596</x:v>
      </x:c>
      <x:c r="AS1437" s="52" t="n">
        <x:v>-0.2599742599742598</x:v>
      </x:c>
      <x:c r="AT1437" s="55" t="b">
        <x:v>0</x:v>
      </x:c>
      <x:c r="AU1437" s="50" t="str">
        <x:v>low_liquidity</x:v>
      </x:c>
      <x:c r="AV1437" s="58" t="n">
        <x:v>-0.103578110534007</x:v>
      </x:c>
      <x:c r="AW1437" s="50" t="n">
        <x:v>2629</x:v>
      </x:c>
      <x:c r="AX1437" s="50" t="str">
        <x:v>Transformation Moat</x:v>
      </x:c>
      <x:c r="AY1437" s="50" t="str">
        <x:v>既存適格性フィルター不通過: low_liquidity / 60日平均売買代金2,000万円未満</x:v>
      </x:c>
      <x:c r="AZ1437" s="59" t="str">
        <x:v>2025-06-24 15:30</x:v>
      </x:c>
      <x:c r="BA1437" s="53" t="n">
        <x:v>43070</x:v>
      </x:c>
      <x:c r="BB1437" s="50"/>
      <x:c r="BC1437" s="50"/>
      <x:c r="BD1437" s="50"/>
    </x:row>
    <x:row r="1438">
      <x:c r="A1438" s="50" t="n">
        <x:v>1437</x:v>
      </x:c>
      <x:c r="B1438" s="50" t="str">
        <x:v>4360</x:v>
      </x:c>
      <x:c r="C1438" s="50" t="str">
        <x:v>4360.T</x:v>
      </x:c>
      <x:c r="D1438" s="50" t="str">
        <x:v>MANAC Chemical Partners Co.,Ltd</x:v>
      </x:c>
      <x:c r="E1438" s="50" t="str">
        <x:v>Standard Market(Domestic)</x:v>
      </x:c>
      <x:c r="F1438" s="50" t="str">
        <x:v>Chemicals</x:v>
      </x:c>
      <x:c r="G1438" s="51"/>
      <x:c r="H1438" s="51" t="n">
        <x:v>10703</x:v>
      </x:c>
      <x:c r="I1438" s="51" t="n">
        <x:v>11853</x:v>
      </x:c>
      <x:c r="J1438" s="51" t="n">
        <x:v>9686</x:v>
      </x:c>
      <x:c r="K1438" s="51" t="n">
        <x:v>9304</x:v>
      </x:c>
      <x:c r="L1438" s="52" t="str">
        <x:f>IFERROR(H1438/G1438-1,"")</x:f>
      </x:c>
      <x:c r="M1438" s="52" t="n">
        <x:f>IFERROR(I1438/H1438-1,"")</x:f>
        <x:v>0.10744651032420816</x:v>
      </x:c>
      <x:c r="N1438" s="52" t="n">
        <x:f>IFERROR(J1438/I1438-1,"")</x:f>
        <x:v>-0.18282291403020334</x:v>
      </x:c>
      <x:c r="O1438" s="52" t="n">
        <x:f>IFERROR(K1438/J1438-1,"")</x:f>
        <x:v>-0.03943836465001027</x:v>
      </x:c>
      <x:c r="P1438" s="52" t="str">
        <x:f>IFERROR((K1438/G1438)^(1/4)-1,"")</x:f>
      </x:c>
      <x:c r="Q1438" s="51" t="n">
        <x:v>-342</x:v>
      </x:c>
      <x:c r="R1438" s="52" t="n">
        <x:f>IFERROR(Q1438/K1438,"")</x:f>
        <x:v>-0.03675838349097162</x:v>
      </x:c>
      <x:c r="S1438" s="53" t="n">
        <x:v>44470</x:v>
      </x:c>
      <x:c r="T1438" s="50" t="str">
        <x:v>local_price_first_trade</x:v>
      </x:c>
      <x:c r="U1438" s="50" t="str">
        <x:v>東ソー株式会社</x:v>
      </x:c>
      <x:c r="V1438" s="54" t="n">
        <x:v>0.1984</x:v>
      </x:c>
      <x:c r="W1438" s="50" t="str">
        <x:v>杉之原 祥二</x:v>
      </x:c>
      <x:c r="X1438" s="50" t="b">
        <x:f>AND(COUNT(L1438:O1438)=4,L1438&gt;='設定'!$B$6,M1438&gt;='設定'!$B$6,N1438&gt;='設定'!$B$6,O1438&gt;='設定'!$B$6)</x:f>
        <x:v>0</x:v>
      </x:c>
      <x:c r="Y1438" s="50" t="b">
        <x:f>AND(COUNT(G1438:K1438)=5,P1438&gt;='設定'!$B$7)</x:f>
        <x:v>0</x:v>
      </x:c>
      <x:c r="Z1438" s="50" t="b">
        <x:f>AND(ISNUMBER(R1438),R1438&gt;='設定'!$B$8)</x:f>
        <x:v>0</x:v>
      </x:c>
      <x:c r="AA1438" s="50" t="b">
        <x:f>AND(ISNUMBER(S1438),S1438&gt;=DATE(YEAR('設定'!$B$10)-'設定'!$B$9,MONTH('設定'!$B$10),DAY('設定'!$B$10)))</x:f>
        <x:v>1</x:v>
      </x:c>
      <x:c r="AB1438" s="55" t="b">
        <x:v>0</x:v>
      </x:c>
      <x:c r="AC1438" s="55" t="b">
        <x:v>0</x:v>
      </x:c>
      <x:c r="AD1438" s="50" t="n">
        <x:f>IF(X1438,1,0)+IF(Z1438,1,0)+IF(AA1438,1,0)+IF(AB1438,1,0)</x:f>
        <x:v>1</x:v>
      </x:c>
      <x:c r="AE1438" s="50" t="n">
        <x:f>IF(Y1438,1,0)+IF(Z1438,1,0)+IF(AA1438,1,0)+IF(AB1438,1,0)</x:f>
        <x:v>1</x:v>
      </x:c>
      <x:c r="AF1438" s="50" t="n">
        <x:f>IF(Y1438,1,0)+IF(Z1438,1,0)+IF(AA1438,1,0)+IF(AC1438,1,0)</x:f>
        <x:v>1</x:v>
      </x:c>
      <x:c r="AG1438" s="53" t="n">
        <x:v>44470</x:v>
      </x:c>
      <x:c r="AH1438" s="50" t="str">
        <x:v>S100VYLQ</x:v>
      </x:c>
      <x:c r="AI1438" s="50" t="str">
        <x:v>NetSalesSummaryOfBusinessResults</x:v>
      </x:c>
      <x:c r="AJ1438" s="50" t="str">
        <x:v>OperatingIncome</x:v>
      </x:c>
      <x:c r="AK1438" s="53" t="n">
        <x:v>45747</x:v>
      </x:c>
      <x:c r="AL1438" s="50" t="str">
        <x:v>365/365/366/365</x:v>
      </x:c>
      <x:c r="AM1438" s="51" t="n">
        <x:v>8105200</x:v>
      </x:c>
      <x:c r="AN1438" s="51" t="n">
        <x:v>755</x:v>
      </x:c>
      <x:c r="AO1438" s="51" t="n">
        <x:f>IFERROR(AM1438*AN1438,"")</x:f>
        <x:v>6119426000</x:v>
      </x:c>
      <x:c r="AP1438" s="56" t="n">
        <x:f>IFERROR(AO1438/(K1438*1000000),"")</x:f>
        <x:v>0.657719905417025</x:v>
      </x:c>
      <x:c r="AQ1438" s="57" t="n">
        <x:v>37918541.666666664</x:v>
      </x:c>
      <x:c r="AR1438" s="52" t="n">
        <x:v>0.4320520305077577</x:v>
      </x:c>
      <x:c r="AS1438" s="52" t="n">
        <x:v>-0.4666969857964533</x:v>
      </x:c>
      <x:c r="AT1438" s="55" t="b">
        <x:v>0</x:v>
      </x:c>
      <x:c r="AU1438" s="50" t="str">
        <x:v>repeated_operating_loss</x:v>
      </x:c>
      <x:c r="AV1438" s="58" t="n">
        <x:v>-0.0118288232699777</x:v>
      </x:c>
      <x:c r="AW1438" s="50" t="n">
        <x:v>1968</x:v>
      </x:c>
      <x:c r="AX1438" s="50" t="str">
        <x:v>Future Moat</x:v>
      </x:c>
      <x:c r="AY1438" s="50" t="str">
        <x:v>既存適格性フィルター不通過: repeated_operating_loss</x:v>
      </x:c>
      <x:c r="AZ1438" s="59" t="str">
        <x:v>2025-06-25 09:50</x:v>
      </x:c>
      <x:c r="BA1438" s="53" t="n">
        <x:v>44470</x:v>
      </x:c>
      <x:c r="BB1438" s="50"/>
      <x:c r="BC1438" s="50"/>
      <x:c r="BD1438" s="50"/>
    </x:row>
    <x:row r="1439">
      <x:c r="A1439" s="50" t="n">
        <x:v>1438</x:v>
      </x:c>
      <x:c r="B1439" s="50" t="str">
        <x:v>7674</x:v>
      </x:c>
      <x:c r="C1439" s="50" t="str">
        <x:v>7674.T</x:v>
      </x:c>
      <x:c r="D1439" s="50" t="str">
        <x:v>NATTY SWANKY holdings Co.,Ltd.</x:v>
      </x:c>
      <x:c r="E1439" s="50" t="str">
        <x:v>Growth Market(Domestic)</x:v>
      </x:c>
      <x:c r="F1439" s="50" t="str">
        <x:v>Retail Trade</x:v>
      </x:c>
      <x:c r="G1439" s="51"/>
      <x:c r="H1439" s="51" t="n">
        <x:v>5846.632</x:v>
      </x:c>
      <x:c r="I1439" s="51" t="n">
        <x:v>7061.067</x:v>
      </x:c>
      <x:c r="J1439" s="51" t="n">
        <x:v>7196.461</x:v>
      </x:c>
      <x:c r="K1439" s="51" t="n">
        <x:v>7683.476</x:v>
      </x:c>
      <x:c r="L1439" s="52" t="str">
        <x:f>IFERROR(H1439/G1439-1,"")</x:f>
      </x:c>
      <x:c r="M1439" s="52" t="n">
        <x:f>IFERROR(I1439/H1439-1,"")</x:f>
        <x:v>0.20771531370539487</x:v>
      </x:c>
      <x:c r="N1439" s="52" t="n">
        <x:f>IFERROR(J1439/I1439-1,"")</x:f>
        <x:v>0.01917472246050078</x:v>
      </x:c>
      <x:c r="O1439" s="52" t="n">
        <x:f>IFERROR(K1439/J1439-1,"")</x:f>
        <x:v>0.06767423598905054</x:v>
      </x:c>
      <x:c r="P1439" s="52" t="str">
        <x:f>IFERROR((K1439/G1439)^(1/4)-1,"")</x:f>
      </x:c>
      <x:c r="Q1439" s="51" t="n">
        <x:v>-503.148</x:v>
      </x:c>
      <x:c r="R1439" s="52" t="n">
        <x:f>IFERROR(Q1439/K1439,"")</x:f>
        <x:v>-0.06548442397685632</x:v>
      </x:c>
      <x:c r="S1439" s="53" t="n">
        <x:v>43525</x:v>
      </x:c>
      <x:c r="T1439" s="50" t="str">
        <x:v>EDINET_company_history</x:v>
      </x:c>
      <x:c r="U1439" s="50" t="str">
        <x:v>井石 裕二</x:v>
      </x:c>
      <x:c r="V1439" s="54" t="n">
        <x:v>0.1932</x:v>
      </x:c>
      <x:c r="W1439" s="50" t="str">
        <x:v>井石 裕二</x:v>
      </x:c>
      <x:c r="X1439" s="50" t="b">
        <x:f>AND(COUNT(L1439:O1439)=4,L1439&gt;='設定'!$B$6,M1439&gt;='設定'!$B$6,N1439&gt;='設定'!$B$6,O1439&gt;='設定'!$B$6)</x:f>
        <x:v>0</x:v>
      </x:c>
      <x:c r="Y1439" s="50" t="b">
        <x:f>AND(COUNT(G1439:K1439)=5,P1439&gt;='設定'!$B$7)</x:f>
        <x:v>0</x:v>
      </x:c>
      <x:c r="Z1439" s="50" t="b">
        <x:f>AND(ISNUMBER(R1439),R1439&gt;='設定'!$B$8)</x:f>
        <x:v>0</x:v>
      </x:c>
      <x:c r="AA1439" s="50" t="b">
        <x:f>AND(ISNUMBER(S1439),S1439&gt;=DATE(YEAR('設定'!$B$10)-'設定'!$B$9,MONTH('設定'!$B$10),DAY('設定'!$B$10)))</x:f>
        <x:v>0</x:v>
      </x:c>
      <x:c r="AB1439" s="55" t="b">
        <x:v>1</x:v>
      </x:c>
      <x:c r="AC1439" s="55" t="b">
        <x:v>1</x:v>
      </x:c>
      <x:c r="AD1439" s="50" t="n">
        <x:f>IF(X1439,1,0)+IF(Z1439,1,0)+IF(AA1439,1,0)+IF(AB1439,1,0)</x:f>
        <x:v>1</x:v>
      </x:c>
      <x:c r="AE1439" s="50" t="n">
        <x:f>IF(Y1439,1,0)+IF(Z1439,1,0)+IF(AA1439,1,0)+IF(AB1439,1,0)</x:f>
        <x:v>1</x:v>
      </x:c>
      <x:c r="AF1439" s="50" t="n">
        <x:f>IF(Y1439,1,0)+IF(Z1439,1,0)+IF(AA1439,1,0)+IF(AC1439,1,0)</x:f>
        <x:v>1</x:v>
      </x:c>
      <x:c r="AG1439" s="53" t="n">
        <x:v>44348</x:v>
      </x:c>
      <x:c r="AH1439" s="50" t="str">
        <x:v>S100Y07P</x:v>
      </x:c>
      <x:c r="AI1439" s="50" t="str">
        <x:v>NetSalesSummaryOfBusinessResults</x:v>
      </x:c>
      <x:c r="AJ1439" s="50" t="str">
        <x:v>OperatingIncome</x:v>
      </x:c>
      <x:c r="AK1439" s="53" t="n">
        <x:v>46053</x:v>
      </x:c>
      <x:c r="AL1439" s="50" t="str">
        <x:v>365/365/366/365</x:v>
      </x:c>
      <x:c r="AM1439" s="51" t="n">
        <x:v>2447120</x:v>
      </x:c>
      <x:c r="AN1439" s="51" t="n">
        <x:v>2616</x:v>
      </x:c>
      <x:c r="AO1439" s="51" t="n">
        <x:f>IFERROR(AM1439*AN1439,"")</x:f>
        <x:v>6401665920</x:v>
      </x:c>
      <x:c r="AP1439" s="56" t="n">
        <x:f>IFERROR(AO1439/(K1439*1000000),"")</x:f>
        <x:v>0.8331731523596873</x:v>
      </x:c>
      <x:c r="AQ1439" s="57" t="n">
        <x:v>9404816.666666666</x:v>
      </x:c>
      <x:c r="AR1439" s="52" t="n">
        <x:v>0.2034449008351249</x:v>
      </x:c>
      <x:c r="AS1439" s="52" t="n">
        <x:v>-0.4073688643119869</x:v>
      </x:c>
      <x:c r="AT1439" s="55" t="b">
        <x:v>0</x:v>
      </x:c>
      <x:c r="AU1439" s="50" t="str">
        <x:v>low_liquidity</x:v>
      </x:c>
      <x:c r="AV1439" s="58" t="n">
        <x:v>-0.3307604976494422</x:v>
      </x:c>
      <x:c r="AW1439" s="50" t="n">
        <x:v>3332</x:v>
      </x:c>
      <x:c r="AX1439" s="50" t="str">
        <x:v>Transformation Moat</x:v>
      </x:c>
      <x:c r="AY1439" s="50" t="str">
        <x:v>既存適格性フィルター不通過: low_liquidity / 60日平均売買代金2,000万円未満</x:v>
      </x:c>
      <x:c r="AZ1439" s="59" t="str">
        <x:v>2026-04-27 09:14</x:v>
      </x:c>
      <x:c r="BA1439" s="53" t="n">
        <x:v>43525</x:v>
      </x:c>
      <x:c r="BB1439" s="50" t="str">
        <x:v>井石 裕二</x:v>
      </x:c>
      <x:c r="BC1439" s="50"/>
      <x:c r="BD1439" s="50"/>
    </x:row>
    <x:row r="1440">
      <x:c r="A1440" s="50" t="n">
        <x:v>1439</x:v>
      </x:c>
      <x:c r="B1440" s="50" t="str">
        <x:v>2994</x:v>
      </x:c>
      <x:c r="C1440" s="50" t="str">
        <x:v>2994.T</x:v>
      </x:c>
      <x:c r="D1440" s="50" t="str">
        <x:v>Answer Holdings Co.,Ltd</x:v>
      </x:c>
      <x:c r="E1440" s="50" t="str">
        <x:v>PRO Market</x:v>
      </x:c>
      <x:c r="F1440" s="50" t="str">
        <x:v>Real Estate</x:v>
      </x:c>
      <x:c r="G1440" s="51"/>
      <x:c r="H1440" s="51"/>
      <x:c r="I1440" s="51"/>
      <x:c r="J1440" s="51"/>
      <x:c r="K1440" s="51"/>
      <x:c r="L1440" s="52" t="str">
        <x:f>IFERROR(H1440/G1440-1,"")</x:f>
      </x:c>
      <x:c r="M1440" s="52" t="str">
        <x:f>IFERROR(I1440/H1440-1,"")</x:f>
      </x:c>
      <x:c r="N1440" s="52" t="str">
        <x:f>IFERROR(J1440/I1440-1,"")</x:f>
      </x:c>
      <x:c r="O1440" s="52" t="str">
        <x:f>IFERROR(K1440/J1440-1,"")</x:f>
      </x:c>
      <x:c r="P1440" s="52" t="str">
        <x:f>IFERROR((K1440/G1440)^(1/4)-1,"")</x:f>
      </x:c>
      <x:c r="Q1440" s="51"/>
      <x:c r="R1440" s="52" t="str">
        <x:f>IFERROR(Q1440/K1440,"")</x:f>
      </x:c>
      <x:c r="S1440" s="53" t="n">
        <x:v>44581</x:v>
      </x:c>
      <x:c r="T1440" s="50" t="str">
        <x:v>local_price_first_trade</x:v>
      </x:c>
      <x:c r="U1440" s="50"/>
      <x:c r="V1440" s="54"/>
      <x:c r="W1440" s="50"/>
      <x:c r="X1440" s="50" t="b">
        <x:f>AND(COUNT(L1440:O1440)=4,L1440&gt;='設定'!$B$6,M1440&gt;='設定'!$B$6,N1440&gt;='設定'!$B$6,O1440&gt;='設定'!$B$6)</x:f>
        <x:v>0</x:v>
      </x:c>
      <x:c r="Y1440" s="50" t="b">
        <x:f>AND(COUNT(G1440:K1440)=5,P1440&gt;='設定'!$B$7)</x:f>
        <x:v>0</x:v>
      </x:c>
      <x:c r="Z1440" s="50" t="b">
        <x:f>AND(ISNUMBER(R1440),R1440&gt;='設定'!$B$8)</x:f>
        <x:v>0</x:v>
      </x:c>
      <x:c r="AA1440" s="50" t="b">
        <x:f>AND(ISNUMBER(S1440),S1440&gt;=DATE(YEAR('設定'!$B$10)-'設定'!$B$9,MONTH('設定'!$B$10),DAY('設定'!$B$10)))</x:f>
        <x:v>1</x:v>
      </x:c>
      <x:c r="AB1440" s="55" t="b">
        <x:v>0</x:v>
      </x:c>
      <x:c r="AC1440" s="55" t="b">
        <x:v>0</x:v>
      </x:c>
      <x:c r="AD1440" s="50" t="n">
        <x:f>IF(X1440,1,0)+IF(Z1440,1,0)+IF(AA1440,1,0)+IF(AB1440,1,0)</x:f>
        <x:v>1</x:v>
      </x:c>
      <x:c r="AE1440" s="50" t="n">
        <x:f>IF(Y1440,1,0)+IF(Z1440,1,0)+IF(AA1440,1,0)+IF(AB1440,1,0)</x:f>
        <x:v>1</x:v>
      </x:c>
      <x:c r="AF1440" s="50" t="n">
        <x:f>IF(Y1440,1,0)+IF(Z1440,1,0)+IF(AA1440,1,0)+IF(AC1440,1,0)</x:f>
        <x:v>1</x:v>
      </x:c>
      <x:c r="AG1440" s="53" t="n">
        <x:v>44581</x:v>
      </x:c>
      <x:c r="AH1440" s="50"/>
      <x:c r="AI1440" s="50"/>
      <x:c r="AJ1440" s="50"/>
      <x:c r="AK1440" s="53"/>
      <x:c r="AL1440" s="50"/>
      <x:c r="AM1440" s="51"/>
      <x:c r="AN1440" s="51" t="n">
        <x:v>1040</x:v>
      </x:c>
      <x:c r="AO1440" s="51" t="n">
        <x:f>IFERROR(AM1440*AN1440,"")</x:f>
        <x:v>0</x:v>
      </x:c>
      <x:c r="AP1440" s="56" t="str">
        <x:f>IFERROR(AO1440/(K1440*1000000),"")</x:f>
      </x:c>
      <x:c r="AQ1440" s="57" t="n">
        <x:v>0</x:v>
      </x:c>
      <x:c r="AR1440" s="52" t="n">
        <x:v>0</x:v>
      </x:c>
      <x:c r="AS1440" s="52" t="n">
        <x:v>0</x:v>
      </x:c>
      <x:c r="AT1440" s="55" t="b">
        <x:v>0</x:v>
      </x:c>
      <x:c r="AU1440" s="50" t="str">
        <x:v>low_liquidity</x:v>
      </x:c>
      <x:c r="AV1440" s="58" t="n">
        <x:v>0.1808536777355755</x:v>
      </x:c>
      <x:c r="AW1440" s="50" t="n">
        <x:v>819</x:v>
      </x:c>
      <x:c r="AX1440" s="50" t="str">
        <x:v>Discovery</x:v>
      </x:c>
      <x:c r="AY1440" s="50" t="str">
        <x:v>既存適格性フィルター不通過: low_liquidity / 60日平均売買代金2,000万円未満</x:v>
      </x:c>
      <x:c r="AZ1440" s="59"/>
      <x:c r="BA1440" s="53"/>
      <x:c r="BB1440" s="50"/>
      <x:c r="BC1440" s="50"/>
      <x:c r="BD1440" s="50"/>
    </x:row>
    <x:row r="1441">
      <x:c r="A1441" s="50" t="n">
        <x:v>1440</x:v>
      </x:c>
      <x:c r="B1441" s="50" t="str">
        <x:v>2995</x:v>
      </x:c>
      <x:c r="C1441" s="50" t="str">
        <x:v>2995.T</x:v>
      </x:c>
      <x:c r="D1441" s="50" t="str">
        <x:v>J-REX Corporation</x:v>
      </x:c>
      <x:c r="E1441" s="50" t="str">
        <x:v>PRO Market</x:v>
      </x:c>
      <x:c r="F1441" s="50" t="str">
        <x:v>Real Estate</x:v>
      </x:c>
      <x:c r="G1441" s="51"/>
      <x:c r="H1441" s="51"/>
      <x:c r="I1441" s="51"/>
      <x:c r="J1441" s="51"/>
      <x:c r="K1441" s="51"/>
      <x:c r="L1441" s="52" t="str">
        <x:f>IFERROR(H1441/G1441-1,"")</x:f>
      </x:c>
      <x:c r="M1441" s="52" t="str">
        <x:f>IFERROR(I1441/H1441-1,"")</x:f>
      </x:c>
      <x:c r="N1441" s="52" t="str">
        <x:f>IFERROR(J1441/I1441-1,"")</x:f>
      </x:c>
      <x:c r="O1441" s="52" t="str">
        <x:f>IFERROR(K1441/J1441-1,"")</x:f>
      </x:c>
      <x:c r="P1441" s="52" t="str">
        <x:f>IFERROR((K1441/G1441)^(1/4)-1,"")</x:f>
      </x:c>
      <x:c r="Q1441" s="51"/>
      <x:c r="R1441" s="52" t="str">
        <x:f>IFERROR(Q1441/K1441,"")</x:f>
      </x:c>
      <x:c r="S1441" s="53" t="n">
        <x:v>44587</x:v>
      </x:c>
      <x:c r="T1441" s="50" t="str">
        <x:v>local_price_first_trade</x:v>
      </x:c>
      <x:c r="U1441" s="50"/>
      <x:c r="V1441" s="54"/>
      <x:c r="W1441" s="50"/>
      <x:c r="X1441" s="50" t="b">
        <x:f>AND(COUNT(L1441:O1441)=4,L1441&gt;='設定'!$B$6,M1441&gt;='設定'!$B$6,N1441&gt;='設定'!$B$6,O1441&gt;='設定'!$B$6)</x:f>
        <x:v>0</x:v>
      </x:c>
      <x:c r="Y1441" s="50" t="b">
        <x:f>AND(COUNT(G1441:K1441)=5,P1441&gt;='設定'!$B$7)</x:f>
        <x:v>0</x:v>
      </x:c>
      <x:c r="Z1441" s="50" t="b">
        <x:f>AND(ISNUMBER(R1441),R1441&gt;='設定'!$B$8)</x:f>
        <x:v>0</x:v>
      </x:c>
      <x:c r="AA1441" s="50" t="b">
        <x:f>AND(ISNUMBER(S1441),S1441&gt;=DATE(YEAR('設定'!$B$10)-'設定'!$B$9,MONTH('設定'!$B$10),DAY('設定'!$B$10)))</x:f>
        <x:v>1</x:v>
      </x:c>
      <x:c r="AB1441" s="55" t="b">
        <x:v>0</x:v>
      </x:c>
      <x:c r="AC1441" s="55" t="b">
        <x:v>0</x:v>
      </x:c>
      <x:c r="AD1441" s="50" t="n">
        <x:f>IF(X1441,1,0)+IF(Z1441,1,0)+IF(AA1441,1,0)+IF(AB1441,1,0)</x:f>
        <x:v>1</x:v>
      </x:c>
      <x:c r="AE1441" s="50" t="n">
        <x:f>IF(Y1441,1,0)+IF(Z1441,1,0)+IF(AA1441,1,0)+IF(AB1441,1,0)</x:f>
        <x:v>1</x:v>
      </x:c>
      <x:c r="AF1441" s="50" t="n">
        <x:f>IF(Y1441,1,0)+IF(Z1441,1,0)+IF(AA1441,1,0)+IF(AC1441,1,0)</x:f>
        <x:v>1</x:v>
      </x:c>
      <x:c r="AG1441" s="53" t="n">
        <x:v>44587</x:v>
      </x:c>
      <x:c r="AH1441" s="50"/>
      <x:c r="AI1441" s="50"/>
      <x:c r="AJ1441" s="50"/>
      <x:c r="AK1441" s="53"/>
      <x:c r="AL1441" s="50"/>
      <x:c r="AM1441" s="51"/>
      <x:c r="AN1441" s="51" t="n">
        <x:v>1500</x:v>
      </x:c>
      <x:c r="AO1441" s="51" t="n">
        <x:f>IFERROR(AM1441*AN1441,"")</x:f>
        <x:v>0</x:v>
      </x:c>
      <x:c r="AP1441" s="56" t="str">
        <x:f>IFERROR(AO1441/(K1441*1000000),"")</x:f>
      </x:c>
      <x:c r="AQ1441" s="57" t="n">
        <x:v>0</x:v>
      </x:c>
      <x:c r="AR1441" s="52" t="n">
        <x:v>0.0251543843838268</x:v>
      </x:c>
      <x:c r="AS1441" s="52" t="n">
        <x:v>0</x:v>
      </x:c>
      <x:c r="AT1441" s="55" t="b">
        <x:v>0</x:v>
      </x:c>
      <x:c r="AU1441" s="50" t="str">
        <x:v>low_liquidity</x:v>
      </x:c>
      <x:c r="AV1441" s="58" t="n">
        <x:v>0.172263337712023</x:v>
      </x:c>
      <x:c r="AW1441" s="50" t="n">
        <x:v>861</x:v>
      </x:c>
      <x:c r="AX1441" s="50" t="str">
        <x:v>Discovery</x:v>
      </x:c>
      <x:c r="AY1441" s="50" t="str">
        <x:v>既存適格性フィルター不通過: low_liquidity / 60日平均売買代金2,000万円未満</x:v>
      </x:c>
      <x:c r="AZ1441" s="59"/>
      <x:c r="BA1441" s="53"/>
      <x:c r="BB1441" s="50"/>
      <x:c r="BC1441" s="50"/>
      <x:c r="BD1441" s="50"/>
    </x:row>
    <x:row r="1442">
      <x:c r="A1442" s="50" t="n">
        <x:v>1441</x:v>
      </x:c>
      <x:c r="B1442" s="50" t="str">
        <x:v>3450</x:v>
      </x:c>
      <x:c r="C1442" s="50" t="str">
        <x:v>3450.T</x:v>
      </x:c>
      <x:c r="D1442" s="50" t="str">
        <x:v>Sato Sangyo Co.,Ltd,</x:v>
      </x:c>
      <x:c r="E1442" s="50" t="str">
        <x:v>PRO Market</x:v>
      </x:c>
      <x:c r="F1442" s="50" t="str">
        <x:v>Metal Products</x:v>
      </x:c>
      <x:c r="G1442" s="51"/>
      <x:c r="H1442" s="51"/>
      <x:c r="I1442" s="51"/>
      <x:c r="J1442" s="51"/>
      <x:c r="K1442" s="51"/>
      <x:c r="L1442" s="52" t="str">
        <x:f>IFERROR(H1442/G1442-1,"")</x:f>
      </x:c>
      <x:c r="M1442" s="52" t="str">
        <x:f>IFERROR(I1442/H1442-1,"")</x:f>
      </x:c>
      <x:c r="N1442" s="52" t="str">
        <x:f>IFERROR(J1442/I1442-1,"")</x:f>
      </x:c>
      <x:c r="O1442" s="52" t="str">
        <x:f>IFERROR(K1442/J1442-1,"")</x:f>
      </x:c>
      <x:c r="P1442" s="52" t="str">
        <x:f>IFERROR((K1442/G1442)^(1/4)-1,"")</x:f>
      </x:c>
      <x:c r="Q1442" s="51"/>
      <x:c r="R1442" s="52" t="str">
        <x:f>IFERROR(Q1442/K1442,"")</x:f>
      </x:c>
      <x:c r="S1442" s="53" t="n">
        <x:v>44483</x:v>
      </x:c>
      <x:c r="T1442" s="50" t="str">
        <x:v>local_price_first_trade</x:v>
      </x:c>
      <x:c r="U1442" s="50"/>
      <x:c r="V1442" s="54"/>
      <x:c r="W1442" s="50"/>
      <x:c r="X1442" s="50" t="b">
        <x:f>AND(COUNT(L1442:O1442)=4,L1442&gt;='設定'!$B$6,M1442&gt;='設定'!$B$6,N1442&gt;='設定'!$B$6,O1442&gt;='設定'!$B$6)</x:f>
        <x:v>0</x:v>
      </x:c>
      <x:c r="Y1442" s="50" t="b">
        <x:f>AND(COUNT(G1442:K1442)=5,P1442&gt;='設定'!$B$7)</x:f>
        <x:v>0</x:v>
      </x:c>
      <x:c r="Z1442" s="50" t="b">
        <x:f>AND(ISNUMBER(R1442),R1442&gt;='設定'!$B$8)</x:f>
        <x:v>0</x:v>
      </x:c>
      <x:c r="AA1442" s="50" t="b">
        <x:f>AND(ISNUMBER(S1442),S1442&gt;=DATE(YEAR('設定'!$B$10)-'設定'!$B$9,MONTH('設定'!$B$10),DAY('設定'!$B$10)))</x:f>
        <x:v>1</x:v>
      </x:c>
      <x:c r="AB1442" s="55" t="b">
        <x:v>0</x:v>
      </x:c>
      <x:c r="AC1442" s="55" t="b">
        <x:v>0</x:v>
      </x:c>
      <x:c r="AD1442" s="50" t="n">
        <x:f>IF(X1442,1,0)+IF(Z1442,1,0)+IF(AA1442,1,0)+IF(AB1442,1,0)</x:f>
        <x:v>1</x:v>
      </x:c>
      <x:c r="AE1442" s="50" t="n">
        <x:f>IF(Y1442,1,0)+IF(Z1442,1,0)+IF(AA1442,1,0)+IF(AB1442,1,0)</x:f>
        <x:v>1</x:v>
      </x:c>
      <x:c r="AF1442" s="50" t="n">
        <x:f>IF(Y1442,1,0)+IF(Z1442,1,0)+IF(AA1442,1,0)+IF(AC1442,1,0)</x:f>
        <x:v>1</x:v>
      </x:c>
      <x:c r="AG1442" s="53" t="n">
        <x:v>44483</x:v>
      </x:c>
      <x:c r="AH1442" s="50"/>
      <x:c r="AI1442" s="50"/>
      <x:c r="AJ1442" s="50"/>
      <x:c r="AK1442" s="53"/>
      <x:c r="AL1442" s="50"/>
      <x:c r="AM1442" s="51"/>
      <x:c r="AN1442" s="51" t="n">
        <x:v>1160</x:v>
      </x:c>
      <x:c r="AO1442" s="51" t="n">
        <x:f>IFERROR(AM1442*AN1442,"")</x:f>
        <x:v>0</x:v>
      </x:c>
      <x:c r="AP1442" s="56" t="str">
        <x:f>IFERROR(AO1442/(K1442*1000000),"")</x:f>
      </x:c>
      <x:c r="AQ1442" s="57" t="n">
        <x:v>0</x:v>
      </x:c>
      <x:c r="AR1442" s="52" t="n">
        <x:v>0.0212908375421919</x:v>
      </x:c>
      <x:c r="AS1442" s="52" t="n">
        <x:v>0</x:v>
      </x:c>
      <x:c r="AT1442" s="55" t="b">
        <x:v>0</x:v>
      </x:c>
      <x:c r="AU1442" s="50" t="str">
        <x:v>low_liquidity</x:v>
      </x:c>
      <x:c r="AV1442" s="58" t="n">
        <x:v>0.3653822510978912</x:v>
      </x:c>
      <x:c r="AW1442" s="50" t="n">
        <x:v>263</x:v>
      </x:c>
      <x:c r="AX1442" s="50" t="str">
        <x:v>Discovery</x:v>
      </x:c>
      <x:c r="AY1442" s="50" t="str">
        <x:v>既存適格性フィルター不通過: low_liquidity / 60日平均売買代金2,000万円未満</x:v>
      </x:c>
      <x:c r="AZ1442" s="59"/>
      <x:c r="BA1442" s="53"/>
      <x:c r="BB1442" s="50"/>
      <x:c r="BC1442" s="50"/>
      <x:c r="BD1442" s="50"/>
    </x:row>
    <x:row r="1443">
      <x:c r="A1443" s="50" t="n">
        <x:v>1442</x:v>
      </x:c>
      <x:c r="B1443" s="50" t="str">
        <x:v>4592</x:v>
      </x:c>
      <x:c r="C1443" s="50" t="str">
        <x:v>4592.T</x:v>
      </x:c>
      <x:c r="D1443" s="50" t="str">
        <x:v>SanBio Company Limited</x:v>
      </x:c>
      <x:c r="E1443" s="50" t="str">
        <x:v>Growth Market(Domestic)</x:v>
      </x:c>
      <x:c r="F1443" s="50" t="str">
        <x:v>Pharmaceutical</x:v>
      </x:c>
      <x:c r="G1443" s="51"/>
      <x:c r="H1443" s="51"/>
      <x:c r="I1443" s="51"/>
      <x:c r="J1443" s="51"/>
      <x:c r="K1443" s="51"/>
      <x:c r="L1443" s="52" t="str">
        <x:f>IFERROR(H1443/G1443-1,"")</x:f>
      </x:c>
      <x:c r="M1443" s="52" t="str">
        <x:f>IFERROR(I1443/H1443-1,"")</x:f>
      </x:c>
      <x:c r="N1443" s="52" t="str">
        <x:f>IFERROR(J1443/I1443-1,"")</x:f>
      </x:c>
      <x:c r="O1443" s="52" t="str">
        <x:f>IFERROR(K1443/J1443-1,"")</x:f>
      </x:c>
      <x:c r="P1443" s="52" t="str">
        <x:f>IFERROR((K1443/G1443)^(1/4)-1,"")</x:f>
      </x:c>
      <x:c r="Q1443" s="51" t="n">
        <x:v>-3794.811</x:v>
      </x:c>
      <x:c r="R1443" s="52" t="str">
        <x:f>IFERROR(Q1443/K1443,"")</x:f>
      </x:c>
      <x:c r="S1443" s="53" t="n">
        <x:v>42095</x:v>
      </x:c>
      <x:c r="T1443" s="50" t="str">
        <x:v>EDINET_company_history</x:v>
      </x:c>
      <x:c r="U1443" s="50" t="str">
        <x:v>川西 徹</x:v>
      </x:c>
      <x:c r="V1443" s="54" t="n">
        <x:v>0.1566</x:v>
      </x:c>
      <x:c r="W1443" s="50" t="str">
        <x:v>川西 徹 / 森 敬太</x:v>
      </x:c>
      <x:c r="X1443" s="50" t="b">
        <x:f>AND(COUNT(L1443:O1443)=4,L1443&gt;='設定'!$B$6,M1443&gt;='設定'!$B$6,N1443&gt;='設定'!$B$6,O1443&gt;='設定'!$B$6)</x:f>
        <x:v>0</x:v>
      </x:c>
      <x:c r="Y1443" s="50" t="b">
        <x:f>AND(COUNT(G1443:K1443)=5,P1443&gt;='設定'!$B$7)</x:f>
        <x:v>0</x:v>
      </x:c>
      <x:c r="Z1443" s="50" t="b">
        <x:f>AND(ISNUMBER(R1443),R1443&gt;='設定'!$B$8)</x:f>
        <x:v>0</x:v>
      </x:c>
      <x:c r="AA1443" s="50" t="b">
        <x:f>AND(ISNUMBER(S1443),S1443&gt;=DATE(YEAR('設定'!$B$10)-'設定'!$B$9,MONTH('設定'!$B$10),DAY('設定'!$B$10)))</x:f>
        <x:v>0</x:v>
      </x:c>
      <x:c r="AB1443" s="55" t="b">
        <x:v>1</x:v>
      </x:c>
      <x:c r="AC1443" s="55" t="b">
        <x:v>1</x:v>
      </x:c>
      <x:c r="AD1443" s="50" t="n">
        <x:f>IF(X1443,1,0)+IF(Z1443,1,0)+IF(AA1443,1,0)+IF(AB1443,1,0)</x:f>
        <x:v>1</x:v>
      </x:c>
      <x:c r="AE1443" s="50" t="n">
        <x:f>IF(Y1443,1,0)+IF(Z1443,1,0)+IF(AA1443,1,0)+IF(AB1443,1,0)</x:f>
        <x:v>1</x:v>
      </x:c>
      <x:c r="AF1443" s="50" t="n">
        <x:f>IF(Y1443,1,0)+IF(Z1443,1,0)+IF(AA1443,1,0)+IF(AC1443,1,0)</x:f>
        <x:v>1</x:v>
      </x:c>
      <x:c r="AG1443" s="53" t="n">
        <x:v>44348</x:v>
      </x:c>
      <x:c r="AH1443" s="50" t="str">
        <x:v>S100XZTW</x:v>
      </x:c>
      <x:c r="AI1443" s="50"/>
      <x:c r="AJ1443" s="50" t="str">
        <x:v>OperatingIncome</x:v>
      </x:c>
      <x:c r="AK1443" s="53" t="n">
        <x:v>46053</x:v>
      </x:c>
      <x:c r="AL1443" s="50"/>
      <x:c r="AM1443" s="51" t="n">
        <x:v>78032831</x:v>
      </x:c>
      <x:c r="AN1443" s="51" t="n">
        <x:v>1292</x:v>
      </x:c>
      <x:c r="AO1443" s="51" t="n">
        <x:f>IFERROR(AM1443*AN1443,"")</x:f>
        <x:v>100818417652</x:v>
      </x:c>
      <x:c r="AP1443" s="56" t="str">
        <x:f>IFERROR(AO1443/(K1443*1000000),"")</x:f>
      </x:c>
      <x:c r="AQ1443" s="57" t="n">
        <x:v>2707681278.3333335</x:v>
      </x:c>
      <x:c r="AR1443" s="52" t="n">
        <x:v>0.8191843409956864</x:v>
      </x:c>
      <x:c r="AS1443" s="52" t="n">
        <x:v>-0.8209366391184573</x:v>
      </x:c>
      <x:c r="AT1443" s="55" t="b">
        <x:v>0</x:v>
      </x:c>
      <x:c r="AU1443" s="50" t="str">
        <x:v>missing_financial_data;repeated_negative_operating_cf;other_data_quality_issue</x:v>
      </x:c>
      <x:c r="AV1443" s="58" t="n">
        <x:v>-0.6297077967237328</x:v>
      </x:c>
      <x:c r="AW1443" s="50" t="n">
        <x:v>3554</x:v>
      </x:c>
      <x:c r="AX1443" s="50" t="str">
        <x:v>Transformation Moat</x:v>
      </x:c>
      <x:c r="AY1443" s="50" t="str">
        <x:v>既存適格性フィルター不通過: missing_financial_data;repeated_negative_operating_cf;other_data_quality_issue / 年率ボラティリティ60%以上 / ローカル5年最大下落率-60%以下</x:v>
      </x:c>
      <x:c r="AZ1443" s="59" t="str">
        <x:v>2026-04-20 15:42</x:v>
      </x:c>
      <x:c r="BA1443" s="53" t="n">
        <x:v>42095</x:v>
      </x:c>
      <x:c r="BB1443" s="50" t="str">
        <x:v>川西 徹</x:v>
      </x:c>
      <x:c r="BC1443" s="50"/>
      <x:c r="BD1443" s="50"/>
    </x:row>
    <x:row r="1444">
      <x:c r="A1444" s="50" t="n">
        <x:v>1443</x:v>
      </x:c>
      <x:c r="B1444" s="50" t="str">
        <x:v>4598</x:v>
      </x:c>
      <x:c r="C1444" s="50" t="str">
        <x:v>4598.T</x:v>
      </x:c>
      <x:c r="D1444" s="50" t="str">
        <x:v>Delta-Fly Pharma,Inc.</x:v>
      </x:c>
      <x:c r="E1444" s="50" t="str">
        <x:v>Growth Market(Domestic)</x:v>
      </x:c>
      <x:c r="F1444" s="50" t="str">
        <x:v>Pharmaceutical</x:v>
      </x:c>
      <x:c r="G1444" s="51" t="n">
        <x:v>300</x:v>
      </x:c>
      <x:c r="H1444" s="51" t="n">
        <x:v>300</x:v>
      </x:c>
      <x:c r="I1444" s="51"/>
      <x:c r="J1444" s="51"/>
      <x:c r="K1444" s="51"/>
      <x:c r="L1444" s="52" t="n">
        <x:f>IFERROR(H1444/G1444-1,"")</x:f>
        <x:v>0</x:v>
      </x:c>
      <x:c r="M1444" s="52" t="n">
        <x:f>IFERROR(I1444/H1444-1,"")</x:f>
        <x:v>-1</x:v>
      </x:c>
      <x:c r="N1444" s="52" t="str">
        <x:f>IFERROR(J1444/I1444-1,"")</x:f>
      </x:c>
      <x:c r="O1444" s="52" t="str">
        <x:f>IFERROR(K1444/J1444-1,"")</x:f>
      </x:c>
      <x:c r="P1444" s="52" t="n">
        <x:f>IFERROR((K1444/G1444)^(1/4)-1,"")</x:f>
        <x:v>-1</x:v>
      </x:c>
      <x:c r="Q1444" s="51" t="n">
        <x:v>-1708.224</x:v>
      </x:c>
      <x:c r="R1444" s="52" t="str">
        <x:f>IFERROR(Q1444/K1444,"")</x:f>
      </x:c>
      <x:c r="S1444" s="53" t="n">
        <x:v>43374</x:v>
      </x:c>
      <x:c r="T1444" s="50" t="str">
        <x:v>EDINET_company_history</x:v>
      </x:c>
      <x:c r="U1444" s="50" t="str">
        <x:v>江島 淸</x:v>
      </x:c>
      <x:c r="V1444" s="54" t="n">
        <x:v>0.0855</x:v>
      </x:c>
      <x:c r="W1444" s="50" t="str">
        <x:v>江島 淸</x:v>
      </x:c>
      <x:c r="X1444" s="50" t="b">
        <x:f>AND(COUNT(L1444:O1444)=4,L1444&gt;='設定'!$B$6,M1444&gt;='設定'!$B$6,N1444&gt;='設定'!$B$6,O1444&gt;='設定'!$B$6)</x:f>
        <x:v>0</x:v>
      </x:c>
      <x:c r="Y1444" s="50" t="b">
        <x:f>AND(COUNT(G1444:K1444)=5,P1444&gt;='設定'!$B$7)</x:f>
        <x:v>0</x:v>
      </x:c>
      <x:c r="Z1444" s="50" t="b">
        <x:f>AND(ISNUMBER(R1444),R1444&gt;='設定'!$B$8)</x:f>
        <x:v>0</x:v>
      </x:c>
      <x:c r="AA1444" s="50" t="b">
        <x:f>AND(ISNUMBER(S1444),S1444&gt;=DATE(YEAR('設定'!$B$10)-'設定'!$B$9,MONTH('設定'!$B$10),DAY('設定'!$B$10)))</x:f>
        <x:v>0</x:v>
      </x:c>
      <x:c r="AB1444" s="55" t="b">
        <x:v>1</x:v>
      </x:c>
      <x:c r="AC1444" s="55" t="b">
        <x:v>1</x:v>
      </x:c>
      <x:c r="AD1444" s="50" t="n">
        <x:f>IF(X1444,1,0)+IF(Z1444,1,0)+IF(AA1444,1,0)+IF(AB1444,1,0)</x:f>
        <x:v>1</x:v>
      </x:c>
      <x:c r="AE1444" s="50" t="n">
        <x:f>IF(Y1444,1,0)+IF(Z1444,1,0)+IF(AA1444,1,0)+IF(AB1444,1,0)</x:f>
        <x:v>1</x:v>
      </x:c>
      <x:c r="AF1444" s="50" t="n">
        <x:f>IF(Y1444,1,0)+IF(Z1444,1,0)+IF(AA1444,1,0)+IF(AC1444,1,0)</x:f>
        <x:v>1</x:v>
      </x:c>
      <x:c r="AG1444" s="53" t="n">
        <x:v>44348</x:v>
      </x:c>
      <x:c r="AH1444" s="50" t="str">
        <x:v>S100W8ST</x:v>
      </x:c>
      <x:c r="AI1444" s="50" t="str">
        <x:v>BusinessRevenueSummaryOfBusinessResults</x:v>
      </x:c>
      <x:c r="AJ1444" s="50" t="str">
        <x:v>OperatingIncome</x:v>
      </x:c>
      <x:c r="AK1444" s="53" t="n">
        <x:v>45747</x:v>
      </x:c>
      <x:c r="AL1444" s="50" t="str">
        <x:v>365/365</x:v>
      </x:c>
      <x:c r="AM1444" s="51" t="n">
        <x:v>9729800</x:v>
      </x:c>
      <x:c r="AN1444" s="51" t="n">
        <x:v>145</x:v>
      </x:c>
      <x:c r="AO1444" s="51" t="n">
        <x:f>IFERROR(AM1444*AN1444,"")</x:f>
        <x:v>1410821000</x:v>
      </x:c>
      <x:c r="AP1444" s="56" t="str">
        <x:f>IFERROR(AO1444/(K1444*1000000),"")</x:f>
      </x:c>
      <x:c r="AQ1444" s="57" t="n">
        <x:v>80500283.33333333</x:v>
      </x:c>
      <x:c r="AR1444" s="52" t="n">
        <x:v>0.7477710057346145</x:v>
      </x:c>
      <x:c r="AS1444" s="52" t="n">
        <x:v>-0.928536224741252</x:v>
      </x:c>
      <x:c r="AT1444" s="55" t="b">
        <x:v>0</x:v>
      </x:c>
      <x:c r="AU1444" s="50" t="str">
        <x:v>missing_financial_data;low_equity_ratio;repeated_negative_operating_cf;excessive_leverage</x:v>
      </x:c>
      <x:c r="AV1444" s="58" t="n">
        <x:v>-0.8022157238451689</x:v>
      </x:c>
      <x:c r="AW1444" s="50" t="n">
        <x:v>3598</x:v>
      </x:c>
      <x:c r="AX1444" s="50" t="str">
        <x:v>Transformation Moat</x:v>
      </x:c>
      <x:c r="AY1444" s="50" t="str">
        <x:v>既存適格性フィルター不通過: missing_financial_data;low_equity_ratio;repeated_negative_operating_cf;excessive_leverage / 年率ボラティリティ60%以上 / ローカル5年最大下落率-60%以下</x:v>
      </x:c>
      <x:c r="AZ1444" s="59" t="str">
        <x:v>2025-06-27 15:30</x:v>
      </x:c>
      <x:c r="BA1444" s="53" t="n">
        <x:v>43374</x:v>
      </x:c>
      <x:c r="BB1444" s="50" t="str">
        <x:v>江島 淸</x:v>
      </x:c>
      <x:c r="BC1444" s="50"/>
      <x:c r="BD1444" s="50"/>
    </x:row>
    <x:row r="1445">
      <x:c r="A1445" s="50" t="n">
        <x:v>1444</x:v>
      </x:c>
      <x:c r="B1445" s="50" t="str">
        <x:v>4889</x:v>
      </x:c>
      <x:c r="C1445" s="50" t="str">
        <x:v>4889.T</x:v>
      </x:c>
      <x:c r="D1445" s="50" t="str">
        <x:v>Renascience Inc.</x:v>
      </x:c>
      <x:c r="E1445" s="50" t="str">
        <x:v>Growth Market(Domestic)</x:v>
      </x:c>
      <x:c r="F1445" s="50" t="str">
        <x:v>Pharmaceutical</x:v>
      </x:c>
      <x:c r="G1445" s="51"/>
      <x:c r="H1445" s="51"/>
      <x:c r="I1445" s="51"/>
      <x:c r="J1445" s="51"/>
      <x:c r="K1445" s="51"/>
      <x:c r="L1445" s="52" t="str">
        <x:f>IFERROR(H1445/G1445-1,"")</x:f>
      </x:c>
      <x:c r="M1445" s="52" t="str">
        <x:f>IFERROR(I1445/H1445-1,"")</x:f>
      </x:c>
      <x:c r="N1445" s="52" t="str">
        <x:f>IFERROR(J1445/I1445-1,"")</x:f>
      </x:c>
      <x:c r="O1445" s="52" t="str">
        <x:f>IFERROR(K1445/J1445-1,"")</x:f>
      </x:c>
      <x:c r="P1445" s="52" t="str">
        <x:f>IFERROR((K1445/G1445)^(1/4)-1,"")</x:f>
      </x:c>
      <x:c r="Q1445" s="51" t="n">
        <x:v>-178.827</x:v>
      </x:c>
      <x:c r="R1445" s="52" t="str">
        <x:f>IFERROR(Q1445/K1445,"")</x:f>
      </x:c>
      <x:c r="S1445" s="53" t="n">
        <x:v>44463</x:v>
      </x:c>
      <x:c r="T1445" s="50" t="str">
        <x:v>local_price_first_trade</x:v>
      </x:c>
      <x:c r="U1445" s="50" t="str">
        <x:v>特定有価証券信託受託者 株式会社ＳＭＢＣ信託銀行</x:v>
      </x:c>
      <x:c r="V1445" s="54" t="n">
        <x:v>0.343</x:v>
      </x:c>
      <x:c r="W1445" s="50" t="str">
        <x:v>古田 圭佑</x:v>
      </x:c>
      <x:c r="X1445" s="50" t="b">
        <x:f>AND(COUNT(L1445:O1445)=4,L1445&gt;='設定'!$B$6,M1445&gt;='設定'!$B$6,N1445&gt;='設定'!$B$6,O1445&gt;='設定'!$B$6)</x:f>
        <x:v>0</x:v>
      </x:c>
      <x:c r="Y1445" s="50" t="b">
        <x:f>AND(COUNT(G1445:K1445)=5,P1445&gt;='設定'!$B$7)</x:f>
        <x:v>0</x:v>
      </x:c>
      <x:c r="Z1445" s="50" t="b">
        <x:f>AND(ISNUMBER(R1445),R1445&gt;='設定'!$B$8)</x:f>
        <x:v>0</x:v>
      </x:c>
      <x:c r="AA1445" s="50" t="b">
        <x:f>AND(ISNUMBER(S1445),S1445&gt;=DATE(YEAR('設定'!$B$10)-'設定'!$B$9,MONTH('設定'!$B$10),DAY('設定'!$B$10)))</x:f>
        <x:v>1</x:v>
      </x:c>
      <x:c r="AB1445" s="55" t="b">
        <x:v>0</x:v>
      </x:c>
      <x:c r="AC1445" s="55" t="b">
        <x:v>0</x:v>
      </x:c>
      <x:c r="AD1445" s="50" t="n">
        <x:f>IF(X1445,1,0)+IF(Z1445,1,0)+IF(AA1445,1,0)+IF(AB1445,1,0)</x:f>
        <x:v>1</x:v>
      </x:c>
      <x:c r="AE1445" s="50" t="n">
        <x:f>IF(Y1445,1,0)+IF(Z1445,1,0)+IF(AA1445,1,0)+IF(AB1445,1,0)</x:f>
        <x:v>1</x:v>
      </x:c>
      <x:c r="AF1445" s="50" t="n">
        <x:f>IF(Y1445,1,0)+IF(Z1445,1,0)+IF(AA1445,1,0)+IF(AC1445,1,0)</x:f>
        <x:v>1</x:v>
      </x:c>
      <x:c r="AG1445" s="53" t="n">
        <x:v>44463</x:v>
      </x:c>
      <x:c r="AH1445" s="50" t="str">
        <x:v>S100W34E</x:v>
      </x:c>
      <x:c r="AI1445" s="50"/>
      <x:c r="AJ1445" s="50" t="str">
        <x:v>OperatingIncome</x:v>
      </x:c>
      <x:c r="AK1445" s="53" t="n">
        <x:v>45747</x:v>
      </x:c>
      <x:c r="AL1445" s="50"/>
      <x:c r="AM1445" s="51" t="n">
        <x:v>12711700</x:v>
      </x:c>
      <x:c r="AN1445" s="51" t="n">
        <x:v>1310</x:v>
      </x:c>
      <x:c r="AO1445" s="51" t="n">
        <x:f>IFERROR(AM1445*AN1445,"")</x:f>
        <x:v>16652327000</x:v>
      </x:c>
      <x:c r="AP1445" s="56" t="str">
        <x:f>IFERROR(AO1445/(K1445*1000000),"")</x:f>
      </x:c>
      <x:c r="AQ1445" s="57" t="n">
        <x:v>844572040</x:v>
      </x:c>
      <x:c r="AR1445" s="52" t="n">
        <x:v>0.8173179665582231</x:v>
      </x:c>
      <x:c r="AS1445" s="52" t="n">
        <x:v>-0.7437858508604207</x:v>
      </x:c>
      <x:c r="AT1445" s="55" t="b">
        <x:v>0</x:v>
      </x:c>
      <x:c r="AU1445" s="50" t="str">
        <x:v>missing_financial_data;repeated_negative_operating_cf</x:v>
      </x:c>
      <x:c r="AV1445" s="58" t="n">
        <x:v>-0.5396696761507178</x:v>
      </x:c>
      <x:c r="AW1445" s="50" t="n">
        <x:v>3518</x:v>
      </x:c>
      <x:c r="AX1445" s="50" t="str">
        <x:v>Transformation Moat</x:v>
      </x:c>
      <x:c r="AY1445" s="50" t="str">
        <x:v>既存適格性フィルター不通過: missing_financial_data;repeated_negative_operating_cf / 年率ボラティリティ60%以上 / ローカル5年最大下落率-60%以下</x:v>
      </x:c>
      <x:c r="AZ1445" s="59" t="str">
        <x:v>2025-06-24 15:33</x:v>
      </x:c>
      <x:c r="BA1445" s="53" t="n">
        <x:v>44440</x:v>
      </x:c>
      <x:c r="BB1445" s="50"/>
      <x:c r="BC1445" s="50"/>
      <x:c r="BD1445" s="50"/>
    </x:row>
    <x:row r="1446">
      <x:c r="A1446" s="50" t="n">
        <x:v>1445</x:v>
      </x:c>
      <x:c r="B1446" s="50" t="str">
        <x:v>4891</x:v>
      </x:c>
      <x:c r="C1446" s="50" t="str">
        <x:v>4891.T</x:v>
      </x:c>
      <x:c r="D1446" s="50" t="str">
        <x:v>TMS Co.,Ltd.</x:v>
      </x:c>
      <x:c r="E1446" s="50" t="str">
        <x:v>Growth Market(Domestic)</x:v>
      </x:c>
      <x:c r="F1446" s="50" t="str">
        <x:v>Pharmaceutical</x:v>
      </x:c>
      <x:c r="G1446" s="51" t="n">
        <x:v>1946.52</x:v>
      </x:c>
      <x:c r="H1446" s="51"/>
      <x:c r="I1446" s="51"/>
      <x:c r="J1446" s="51"/>
      <x:c r="K1446" s="51"/>
      <x:c r="L1446" s="52" t="n">
        <x:f>IFERROR(H1446/G1446-1,"")</x:f>
        <x:v>-1</x:v>
      </x:c>
      <x:c r="M1446" s="52" t="str">
        <x:f>IFERROR(I1446/H1446-1,"")</x:f>
      </x:c>
      <x:c r="N1446" s="52" t="str">
        <x:f>IFERROR(J1446/I1446-1,"")</x:f>
      </x:c>
      <x:c r="O1446" s="52" t="str">
        <x:f>IFERROR(K1446/J1446-1,"")</x:f>
      </x:c>
      <x:c r="P1446" s="52" t="n">
        <x:f>IFERROR((K1446/G1446)^(1/4)-1,"")</x:f>
        <x:v>-1</x:v>
      </x:c>
      <x:c r="Q1446" s="51" t="n">
        <x:v>-696.973</x:v>
      </x:c>
      <x:c r="R1446" s="52" t="str">
        <x:f>IFERROR(Q1446/K1446,"")</x:f>
      </x:c>
      <x:c r="S1446" s="53" t="n">
        <x:v>44887</x:v>
      </x:c>
      <x:c r="T1446" s="50" t="str">
        <x:v>local_price_first_trade</x:v>
      </x:c>
      <x:c r="U1446" s="50" t="str">
        <x:v>大和日台バイオベンチャー投資事業有限責任組合</x:v>
      </x:c>
      <x:c r="V1446" s="54" t="n">
        <x:v>0.0903</x:v>
      </x:c>
      <x:c r="W1446" s="50" t="str">
        <x:v>若林 拓朗</x:v>
      </x:c>
      <x:c r="X1446" s="50" t="b">
        <x:f>AND(COUNT(L1446:O1446)=4,L1446&gt;='設定'!$B$6,M1446&gt;='設定'!$B$6,N1446&gt;='設定'!$B$6,O1446&gt;='設定'!$B$6)</x:f>
        <x:v>0</x:v>
      </x:c>
      <x:c r="Y1446" s="50" t="b">
        <x:f>AND(COUNT(G1446:K1446)=5,P1446&gt;='設定'!$B$7)</x:f>
        <x:v>0</x:v>
      </x:c>
      <x:c r="Z1446" s="50" t="b">
        <x:f>AND(ISNUMBER(R1446),R1446&gt;='設定'!$B$8)</x:f>
        <x:v>0</x:v>
      </x:c>
      <x:c r="AA1446" s="50" t="b">
        <x:f>AND(ISNUMBER(S1446),S1446&gt;=DATE(YEAR('設定'!$B$10)-'設定'!$B$9,MONTH('設定'!$B$10),DAY('設定'!$B$10)))</x:f>
        <x:v>1</x:v>
      </x:c>
      <x:c r="AB1446" s="55" t="b">
        <x:v>0</x:v>
      </x:c>
      <x:c r="AC1446" s="55" t="b">
        <x:v>0</x:v>
      </x:c>
      <x:c r="AD1446" s="50" t="n">
        <x:f>IF(X1446,1,0)+IF(Z1446,1,0)+IF(AA1446,1,0)+IF(AB1446,1,0)</x:f>
        <x:v>1</x:v>
      </x:c>
      <x:c r="AE1446" s="50" t="n">
        <x:f>IF(Y1446,1,0)+IF(Z1446,1,0)+IF(AA1446,1,0)+IF(AB1446,1,0)</x:f>
        <x:v>1</x:v>
      </x:c>
      <x:c r="AF1446" s="50" t="n">
        <x:f>IF(Y1446,1,0)+IF(Z1446,1,0)+IF(AA1446,1,0)+IF(AC1446,1,0)</x:f>
        <x:v>1</x:v>
      </x:c>
      <x:c r="AG1446" s="53" t="n">
        <x:v>44887</x:v>
      </x:c>
      <x:c r="AH1446" s="50" t="str">
        <x:v>S100XVBS</x:v>
      </x:c>
      <x:c r="AI1446" s="50" t="str">
        <x:v>OperatingRevenue1SummaryOfBusinessResults</x:v>
      </x:c>
      <x:c r="AJ1446" s="50" t="str">
        <x:v>OperatingIncome</x:v>
      </x:c>
      <x:c r="AK1446" s="53" t="n">
        <x:v>46022</x:v>
      </x:c>
      <x:c r="AL1446" s="50" t="str">
        <x:v>365</x:v>
      </x:c>
      <x:c r="AM1446" s="51" t="n">
        <x:v>45485767</x:v>
      </x:c>
      <x:c r="AN1446" s="51" t="n">
        <x:v>129</x:v>
      </x:c>
      <x:c r="AO1446" s="51" t="n">
        <x:f>IFERROR(AM1446*AN1446,"")</x:f>
        <x:v>5867663943</x:v>
      </x:c>
      <x:c r="AP1446" s="56" t="str">
        <x:f>IFERROR(AO1446/(K1446*1000000),"")</x:f>
      </x:c>
      <x:c r="AQ1446" s="57" t="n">
        <x:v>42905671.666666664</x:v>
      </x:c>
      <x:c r="AR1446" s="52" t="n">
        <x:v>0.7138218720181867</x:v>
      </x:c>
      <x:c r="AS1446" s="52" t="n">
        <x:v>-0.8817733990147782</x:v>
      </x:c>
      <x:c r="AT1446" s="55" t="b">
        <x:v>0</x:v>
      </x:c>
      <x:c r="AU1446" s="50" t="str">
        <x:v>missing_financial_data;repeated_negative_operating_cf</x:v>
      </x:c>
      <x:c r="AV1446" s="58" t="n">
        <x:v>-0.5710735845063951</x:v>
      </x:c>
      <x:c r="AW1446" s="50" t="n">
        <x:v>3532</x:v>
      </x:c>
      <x:c r="AX1446" s="50" t="str">
        <x:v>Transformation Moat</x:v>
      </x:c>
      <x:c r="AY1446" s="50" t="str">
        <x:v>既存適格性フィルター不通過: missing_financial_data;repeated_negative_operating_cf / 年率ボラティリティ60%以上 / ローカル5年最大下落率-60%以下</x:v>
      </x:c>
      <x:c r="AZ1446" s="59" t="str">
        <x:v>2026-03-30 10:11</x:v>
      </x:c>
      <x:c r="BA1446" s="53" t="n">
        <x:v>44866</x:v>
      </x:c>
      <x:c r="BB1446" s="50"/>
      <x:c r="BC1446" s="50"/>
      <x:c r="BD1446" s="50"/>
    </x:row>
    <x:row r="1447">
      <x:c r="A1447" s="50" t="n">
        <x:v>1446</x:v>
      </x:c>
      <x:c r="B1447" s="50" t="str">
        <x:v>4893</x:v>
      </x:c>
      <x:c r="C1447" s="50" t="str">
        <x:v>4893.T</x:v>
      </x:c>
      <x:c r="D1447" s="50" t="str">
        <x:v>Noile-Immune Biotech Inc.</x:v>
      </x:c>
      <x:c r="E1447" s="50" t="str">
        <x:v>Growth Market(Domestic)</x:v>
      </x:c>
      <x:c r="F1447" s="50" t="str">
        <x:v>Pharmaceutical</x:v>
      </x:c>
      <x:c r="G1447" s="51"/>
      <x:c r="H1447" s="51"/>
      <x:c r="I1447" s="51"/>
      <x:c r="J1447" s="51"/>
      <x:c r="K1447" s="51"/>
      <x:c r="L1447" s="52" t="str">
        <x:f>IFERROR(H1447/G1447-1,"")</x:f>
      </x:c>
      <x:c r="M1447" s="52" t="str">
        <x:f>IFERROR(I1447/H1447-1,"")</x:f>
      </x:c>
      <x:c r="N1447" s="52" t="str">
        <x:f>IFERROR(J1447/I1447-1,"")</x:f>
      </x:c>
      <x:c r="O1447" s="52" t="str">
        <x:f>IFERROR(K1447/J1447-1,"")</x:f>
      </x:c>
      <x:c r="P1447" s="52" t="str">
        <x:f>IFERROR((K1447/G1447)^(1/4)-1,"")</x:f>
      </x:c>
      <x:c r="Q1447" s="51" t="n">
        <x:v>-797.255</x:v>
      </x:c>
      <x:c r="R1447" s="52" t="str">
        <x:f>IFERROR(Q1447/K1447,"")</x:f>
      </x:c>
      <x:c r="S1447" s="53" t="n">
        <x:v>45105</x:v>
      </x:c>
      <x:c r="T1447" s="50" t="str">
        <x:v>local_price_first_trade</x:v>
      </x:c>
      <x:c r="U1447" s="50" t="str">
        <x:v>武田薬品工業株式会社</x:v>
      </x:c>
      <x:c r="V1447" s="54" t="n">
        <x:v>0.1875</x:v>
      </x:c>
      <x:c r="W1447" s="50" t="str">
        <x:v>玉田 耕治</x:v>
      </x:c>
      <x:c r="X1447" s="50" t="b">
        <x:f>AND(COUNT(L1447:O1447)=4,L1447&gt;='設定'!$B$6,M1447&gt;='設定'!$B$6,N1447&gt;='設定'!$B$6,O1447&gt;='設定'!$B$6)</x:f>
        <x:v>0</x:v>
      </x:c>
      <x:c r="Y1447" s="50" t="b">
        <x:f>AND(COUNT(G1447:K1447)=5,P1447&gt;='設定'!$B$7)</x:f>
        <x:v>0</x:v>
      </x:c>
      <x:c r="Z1447" s="50" t="b">
        <x:f>AND(ISNUMBER(R1447),R1447&gt;='設定'!$B$8)</x:f>
        <x:v>0</x:v>
      </x:c>
      <x:c r="AA1447" s="50" t="b">
        <x:f>AND(ISNUMBER(S1447),S1447&gt;=DATE(YEAR('設定'!$B$10)-'設定'!$B$9,MONTH('設定'!$B$10),DAY('設定'!$B$10)))</x:f>
        <x:v>1</x:v>
      </x:c>
      <x:c r="AB1447" s="55" t="b">
        <x:v>0</x:v>
      </x:c>
      <x:c r="AC1447" s="55" t="b">
        <x:v>0</x:v>
      </x:c>
      <x:c r="AD1447" s="50" t="n">
        <x:f>IF(X1447,1,0)+IF(Z1447,1,0)+IF(AA1447,1,0)+IF(AB1447,1,0)</x:f>
        <x:v>1</x:v>
      </x:c>
      <x:c r="AE1447" s="50" t="n">
        <x:f>IF(Y1447,1,0)+IF(Z1447,1,0)+IF(AA1447,1,0)+IF(AB1447,1,0)</x:f>
        <x:v>1</x:v>
      </x:c>
      <x:c r="AF1447" s="50" t="n">
        <x:f>IF(Y1447,1,0)+IF(Z1447,1,0)+IF(AA1447,1,0)+IF(AC1447,1,0)</x:f>
        <x:v>1</x:v>
      </x:c>
      <x:c r="AG1447" s="53" t="n">
        <x:v>45105</x:v>
      </x:c>
      <x:c r="AH1447" s="50" t="str">
        <x:v>S100XSP4</x:v>
      </x:c>
      <x:c r="AI1447" s="50"/>
      <x:c r="AJ1447" s="50" t="str">
        <x:v>OperatingIncome</x:v>
      </x:c>
      <x:c r="AK1447" s="53" t="n">
        <x:v>46022</x:v>
      </x:c>
      <x:c r="AL1447" s="50"/>
      <x:c r="AM1447" s="51" t="n">
        <x:v>43301665</x:v>
      </x:c>
      <x:c r="AN1447" s="51" t="n">
        <x:v>135</x:v>
      </x:c>
      <x:c r="AO1447" s="51" t="n">
        <x:f>IFERROR(AM1447*AN1447,"")</x:f>
        <x:v>5845724775</x:v>
      </x:c>
      <x:c r="AP1447" s="56" t="str">
        <x:f>IFERROR(AO1447/(K1447*1000000),"")</x:f>
      </x:c>
      <x:c r="AQ1447" s="57" t="n">
        <x:v>115232691.66666669</x:v>
      </x:c>
      <x:c r="AR1447" s="52" t="n">
        <x:v>0.7630584674303762</x:v>
      </x:c>
      <x:c r="AS1447" s="52" t="n">
        <x:v>-0.8307692307692307</x:v>
      </x:c>
      <x:c r="AT1447" s="55" t="b">
        <x:v>0</x:v>
      </x:c>
      <x:c r="AU1447" s="50" t="str">
        <x:v>missing_financial_data;low_equity_ratio;repeated_negative_operating_cf;excessive_leverage</x:v>
      </x:c>
      <x:c r="AV1447" s="58" t="n">
        <x:v>-0.6990962722720093</x:v>
      </x:c>
      <x:c r="AW1447" s="50" t="n">
        <x:v>3575</x:v>
      </x:c>
      <x:c r="AX1447" s="50" t="str">
        <x:v>Transformation Moat</x:v>
      </x:c>
      <x:c r="AY1447" s="50" t="str">
        <x:v>既存適格性フィルター不通過: missing_financial_data;low_equity_ratio;repeated_negative_operating_cf;excessive_leverage / 年率ボラティリティ60%以上 / ローカル5年最大下落率-60%以下</x:v>
      </x:c>
      <x:c r="AZ1447" s="59" t="str">
        <x:v>2026-03-23 14:21</x:v>
      </x:c>
      <x:c r="BA1447" s="53" t="n">
        <x:v>45078</x:v>
      </x:c>
      <x:c r="BB1447" s="50"/>
      <x:c r="BC1447" s="50"/>
      <x:c r="BD1447" s="50"/>
    </x:row>
    <x:row r="1448">
      <x:c r="A1448" s="50" t="n">
        <x:v>1447</x:v>
      </x:c>
      <x:c r="B1448" s="50" t="str">
        <x:v>5022</x:v>
      </x:c>
      <x:c r="C1448" s="50" t="str">
        <x:v>5022.T</x:v>
      </x:c>
      <x:c r="D1448" s="50" t="str">
        <x:v>REVO International Inc.</x:v>
      </x:c>
      <x:c r="E1448" s="50" t="str">
        <x:v>PRO Market</x:v>
      </x:c>
      <x:c r="F1448" s="50" t="str">
        <x:v>Oil and Coal Products</x:v>
      </x:c>
      <x:c r="G1448" s="51"/>
      <x:c r="H1448" s="51"/>
      <x:c r="I1448" s="51"/>
      <x:c r="J1448" s="51"/>
      <x:c r="K1448" s="51"/>
      <x:c r="L1448" s="52" t="str">
        <x:f>IFERROR(H1448/G1448-1,"")</x:f>
      </x:c>
      <x:c r="M1448" s="52" t="str">
        <x:f>IFERROR(I1448/H1448-1,"")</x:f>
      </x:c>
      <x:c r="N1448" s="52" t="str">
        <x:f>IFERROR(J1448/I1448-1,"")</x:f>
      </x:c>
      <x:c r="O1448" s="52" t="str">
        <x:f>IFERROR(K1448/J1448-1,"")</x:f>
      </x:c>
      <x:c r="P1448" s="52" t="str">
        <x:f>IFERROR((K1448/G1448)^(1/4)-1,"")</x:f>
      </x:c>
      <x:c r="Q1448" s="51"/>
      <x:c r="R1448" s="52" t="str">
        <x:f>IFERROR(Q1448/K1448,"")</x:f>
      </x:c>
      <x:c r="S1448" s="53" t="n">
        <x:v>45230</x:v>
      </x:c>
      <x:c r="T1448" s="50" t="str">
        <x:v>local_price_first_trade</x:v>
      </x:c>
      <x:c r="U1448" s="50"/>
      <x:c r="V1448" s="54"/>
      <x:c r="W1448" s="50"/>
      <x:c r="X1448" s="50" t="b">
        <x:f>AND(COUNT(L1448:O1448)=4,L1448&gt;='設定'!$B$6,M1448&gt;='設定'!$B$6,N1448&gt;='設定'!$B$6,O1448&gt;='設定'!$B$6)</x:f>
        <x:v>0</x:v>
      </x:c>
      <x:c r="Y1448" s="50" t="b">
        <x:f>AND(COUNT(G1448:K1448)=5,P1448&gt;='設定'!$B$7)</x:f>
        <x:v>0</x:v>
      </x:c>
      <x:c r="Z1448" s="50" t="b">
        <x:f>AND(ISNUMBER(R1448),R1448&gt;='設定'!$B$8)</x:f>
        <x:v>0</x:v>
      </x:c>
      <x:c r="AA1448" s="50" t="b">
        <x:f>AND(ISNUMBER(S1448),S1448&gt;=DATE(YEAR('設定'!$B$10)-'設定'!$B$9,MONTH('設定'!$B$10),DAY('設定'!$B$10)))</x:f>
        <x:v>1</x:v>
      </x:c>
      <x:c r="AB1448" s="55" t="b">
        <x:v>0</x:v>
      </x:c>
      <x:c r="AC1448" s="55" t="b">
        <x:v>0</x:v>
      </x:c>
      <x:c r="AD1448" s="50" t="n">
        <x:f>IF(X1448,1,0)+IF(Z1448,1,0)+IF(AA1448,1,0)+IF(AB1448,1,0)</x:f>
        <x:v>1</x:v>
      </x:c>
      <x:c r="AE1448" s="50" t="n">
        <x:f>IF(Y1448,1,0)+IF(Z1448,1,0)+IF(AA1448,1,0)+IF(AB1448,1,0)</x:f>
        <x:v>1</x:v>
      </x:c>
      <x:c r="AF1448" s="50" t="n">
        <x:f>IF(Y1448,1,0)+IF(Z1448,1,0)+IF(AA1448,1,0)+IF(AC1448,1,0)</x:f>
        <x:v>1</x:v>
      </x:c>
      <x:c r="AG1448" s="53" t="n">
        <x:v>45230</x:v>
      </x:c>
      <x:c r="AH1448" s="50"/>
      <x:c r="AI1448" s="50"/>
      <x:c r="AJ1448" s="50"/>
      <x:c r="AK1448" s="53"/>
      <x:c r="AL1448" s="50"/>
      <x:c r="AM1448" s="51"/>
      <x:c r="AN1448" s="51" t="n">
        <x:v>1840</x:v>
      </x:c>
      <x:c r="AO1448" s="51" t="n">
        <x:f>IFERROR(AM1448*AN1448,"")</x:f>
        <x:v>0</x:v>
      </x:c>
      <x:c r="AP1448" s="56" t="str">
        <x:f>IFERROR(AO1448/(K1448*1000000),"")</x:f>
      </x:c>
      <x:c r="AQ1448" s="57" t="n">
        <x:v>0</x:v>
      </x:c>
      <x:c r="AR1448" s="52" t="n">
        <x:v>0</x:v>
      </x:c>
      <x:c r="AS1448" s="52" t="n">
        <x:v>0</x:v>
      </x:c>
      <x:c r="AT1448" s="55" t="b">
        <x:v>0</x:v>
      </x:c>
      <x:c r="AU1448" s="50" t="str">
        <x:v>low_liquidity</x:v>
      </x:c>
      <x:c r="AV1448" s="58" t="n">
        <x:v>0.1808536777355755</x:v>
      </x:c>
      <x:c r="AW1448" s="50" t="n">
        <x:v>813</x:v>
      </x:c>
      <x:c r="AX1448" s="50" t="str">
        <x:v>Discovery</x:v>
      </x:c>
      <x:c r="AY1448" s="50" t="str">
        <x:v>既存適格性フィルター不通過: low_liquidity / 60日平均売買代金2,000万円未満</x:v>
      </x:c>
      <x:c r="AZ1448" s="59"/>
      <x:c r="BA1448" s="53"/>
      <x:c r="BB1448" s="50"/>
      <x:c r="BC1448" s="50"/>
      <x:c r="BD1448" s="50"/>
    </x:row>
    <x:row r="1449">
      <x:c r="A1449" s="50" t="n">
        <x:v>1448</x:v>
      </x:c>
      <x:c r="B1449" s="50" t="str">
        <x:v>5037</x:v>
      </x:c>
      <x:c r="C1449" s="50" t="str">
        <x:v>5037.T</x:v>
      </x:c>
      <x:c r="D1449" s="50" t="str">
        <x:v>Fitworks Co.,Ltd.</x:v>
      </x:c>
      <x:c r="E1449" s="50" t="str">
        <x:v>PRO Market</x:v>
      </x:c>
      <x:c r="F1449" s="50" t="str">
        <x:v>Information &amp; Communication</x:v>
      </x:c>
      <x:c r="G1449" s="51"/>
      <x:c r="H1449" s="51"/>
      <x:c r="I1449" s="51"/>
      <x:c r="J1449" s="51"/>
      <x:c r="K1449" s="51"/>
      <x:c r="L1449" s="52" t="str">
        <x:f>IFERROR(H1449/G1449-1,"")</x:f>
      </x:c>
      <x:c r="M1449" s="52" t="str">
        <x:f>IFERROR(I1449/H1449-1,"")</x:f>
      </x:c>
      <x:c r="N1449" s="52" t="str">
        <x:f>IFERROR(J1449/I1449-1,"")</x:f>
      </x:c>
      <x:c r="O1449" s="52" t="str">
        <x:f>IFERROR(K1449/J1449-1,"")</x:f>
      </x:c>
      <x:c r="P1449" s="52" t="str">
        <x:f>IFERROR((K1449/G1449)^(1/4)-1,"")</x:f>
      </x:c>
      <x:c r="Q1449" s="51"/>
      <x:c r="R1449" s="52" t="str">
        <x:f>IFERROR(Q1449/K1449,"")</x:f>
      </x:c>
      <x:c r="S1449" s="53" t="n">
        <x:v>44799</x:v>
      </x:c>
      <x:c r="T1449" s="50" t="str">
        <x:v>local_price_first_trade</x:v>
      </x:c>
      <x:c r="U1449" s="50"/>
      <x:c r="V1449" s="54"/>
      <x:c r="W1449" s="50"/>
      <x:c r="X1449" s="50" t="b">
        <x:f>AND(COUNT(L1449:O1449)=4,L1449&gt;='設定'!$B$6,M1449&gt;='設定'!$B$6,N1449&gt;='設定'!$B$6,O1449&gt;='設定'!$B$6)</x:f>
        <x:v>0</x:v>
      </x:c>
      <x:c r="Y1449" s="50" t="b">
        <x:f>AND(COUNT(G1449:K1449)=5,P1449&gt;='設定'!$B$7)</x:f>
        <x:v>0</x:v>
      </x:c>
      <x:c r="Z1449" s="50" t="b">
        <x:f>AND(ISNUMBER(R1449),R1449&gt;='設定'!$B$8)</x:f>
        <x:v>0</x:v>
      </x:c>
      <x:c r="AA1449" s="50" t="b">
        <x:f>AND(ISNUMBER(S1449),S1449&gt;=DATE(YEAR('設定'!$B$10)-'設定'!$B$9,MONTH('設定'!$B$10),DAY('設定'!$B$10)))</x:f>
        <x:v>1</x:v>
      </x:c>
      <x:c r="AB1449" s="55" t="b">
        <x:v>0</x:v>
      </x:c>
      <x:c r="AC1449" s="55" t="b">
        <x:v>0</x:v>
      </x:c>
      <x:c r="AD1449" s="50" t="n">
        <x:f>IF(X1449,1,0)+IF(Z1449,1,0)+IF(AA1449,1,0)+IF(AB1449,1,0)</x:f>
        <x:v>1</x:v>
      </x:c>
      <x:c r="AE1449" s="50" t="n">
        <x:f>IF(Y1449,1,0)+IF(Z1449,1,0)+IF(AA1449,1,0)+IF(AB1449,1,0)</x:f>
        <x:v>1</x:v>
      </x:c>
      <x:c r="AF1449" s="50" t="n">
        <x:f>IF(Y1449,1,0)+IF(Z1449,1,0)+IF(AA1449,1,0)+IF(AC1449,1,0)</x:f>
        <x:v>1</x:v>
      </x:c>
      <x:c r="AG1449" s="53" t="n">
        <x:v>44799</x:v>
      </x:c>
      <x:c r="AH1449" s="50"/>
      <x:c r="AI1449" s="50"/>
      <x:c r="AJ1449" s="50"/>
      <x:c r="AK1449" s="53"/>
      <x:c r="AL1449" s="50"/>
      <x:c r="AM1449" s="51"/>
      <x:c r="AN1449" s="51" t="n">
        <x:v>4240</x:v>
      </x:c>
      <x:c r="AO1449" s="51" t="n">
        <x:f>IFERROR(AM1449*AN1449,"")</x:f>
        <x:v>0</x:v>
      </x:c>
      <x:c r="AP1449" s="56" t="str">
        <x:f>IFERROR(AO1449/(K1449*1000000),"")</x:f>
      </x:c>
      <x:c r="AQ1449" s="57" t="n">
        <x:v>0</x:v>
      </x:c>
      <x:c r="AR1449" s="52" t="n">
        <x:v>0.0037181961278404</x:v>
      </x:c>
      <x:c r="AS1449" s="52" t="n">
        <x:v>0</x:v>
      </x:c>
      <x:c r="AT1449" s="55" t="b">
        <x:v>0</x:v>
      </x:c>
      <x:c r="AU1449" s="50" t="str">
        <x:v>low_liquidity</x:v>
      </x:c>
      <x:c r="AV1449" s="58" t="n">
        <x:v>0.3604405828949696</x:v>
      </x:c>
      <x:c r="AW1449" s="50" t="n">
        <x:v>273</x:v>
      </x:c>
      <x:c r="AX1449" s="50" t="str">
        <x:v>Discovery</x:v>
      </x:c>
      <x:c r="AY1449" s="50" t="str">
        <x:v>既存適格性フィルター不通過: low_liquidity / 60日平均売買代金2,000万円未満</x:v>
      </x:c>
      <x:c r="AZ1449" s="59"/>
      <x:c r="BA1449" s="53"/>
      <x:c r="BB1449" s="50"/>
      <x:c r="BC1449" s="50"/>
      <x:c r="BD1449" s="50"/>
    </x:row>
    <x:row r="1450">
      <x:c r="A1450" s="50" t="n">
        <x:v>1449</x:v>
      </x:c>
      <x:c r="B1450" s="50" t="str">
        <x:v>5077</x:v>
      </x:c>
      <x:c r="C1450" s="50" t="str">
        <x:v>5077.T</x:v>
      </x:c>
      <x:c r="D1450" s="50" t="str">
        <x:v>Hands Co.,Ltd.</x:v>
      </x:c>
      <x:c r="E1450" s="50" t="str">
        <x:v>PRO Market</x:v>
      </x:c>
      <x:c r="F1450" s="50" t="str">
        <x:v>Construction</x:v>
      </x:c>
      <x:c r="G1450" s="51"/>
      <x:c r="H1450" s="51"/>
      <x:c r="I1450" s="51"/>
      <x:c r="J1450" s="51"/>
      <x:c r="K1450" s="51"/>
      <x:c r="L1450" s="52" t="str">
        <x:f>IFERROR(H1450/G1450-1,"")</x:f>
      </x:c>
      <x:c r="M1450" s="52" t="str">
        <x:f>IFERROR(I1450/H1450-1,"")</x:f>
      </x:c>
      <x:c r="N1450" s="52" t="str">
        <x:f>IFERROR(J1450/I1450-1,"")</x:f>
      </x:c>
      <x:c r="O1450" s="52" t="str">
        <x:f>IFERROR(K1450/J1450-1,"")</x:f>
      </x:c>
      <x:c r="P1450" s="52" t="str">
        <x:f>IFERROR((K1450/G1450)^(1/4)-1,"")</x:f>
      </x:c>
      <x:c r="Q1450" s="51"/>
      <x:c r="R1450" s="52" t="str">
        <x:f>IFERROR(Q1450/K1450,"")</x:f>
      </x:c>
      <x:c r="S1450" s="53" t="n">
        <x:v>44609</x:v>
      </x:c>
      <x:c r="T1450" s="50" t="str">
        <x:v>local_price_first_trade</x:v>
      </x:c>
      <x:c r="U1450" s="50"/>
      <x:c r="V1450" s="54"/>
      <x:c r="W1450" s="50"/>
      <x:c r="X1450" s="50" t="b">
        <x:f>AND(COUNT(L1450:O1450)=4,L1450&gt;='設定'!$B$6,M1450&gt;='設定'!$B$6,N1450&gt;='設定'!$B$6,O1450&gt;='設定'!$B$6)</x:f>
        <x:v>0</x:v>
      </x:c>
      <x:c r="Y1450" s="50" t="b">
        <x:f>AND(COUNT(G1450:K1450)=5,P1450&gt;='設定'!$B$7)</x:f>
        <x:v>0</x:v>
      </x:c>
      <x:c r="Z1450" s="50" t="b">
        <x:f>AND(ISNUMBER(R1450),R1450&gt;='設定'!$B$8)</x:f>
        <x:v>0</x:v>
      </x:c>
      <x:c r="AA1450" s="50" t="b">
        <x:f>AND(ISNUMBER(S1450),S1450&gt;=DATE(YEAR('設定'!$B$10)-'設定'!$B$9,MONTH('設定'!$B$10),DAY('設定'!$B$10)))</x:f>
        <x:v>1</x:v>
      </x:c>
      <x:c r="AB1450" s="55" t="b">
        <x:v>0</x:v>
      </x:c>
      <x:c r="AC1450" s="55" t="b">
        <x:v>0</x:v>
      </x:c>
      <x:c r="AD1450" s="50" t="n">
        <x:f>IF(X1450,1,0)+IF(Z1450,1,0)+IF(AA1450,1,0)+IF(AB1450,1,0)</x:f>
        <x:v>1</x:v>
      </x:c>
      <x:c r="AE1450" s="50" t="n">
        <x:f>IF(Y1450,1,0)+IF(Z1450,1,0)+IF(AA1450,1,0)+IF(AB1450,1,0)</x:f>
        <x:v>1</x:v>
      </x:c>
      <x:c r="AF1450" s="50" t="n">
        <x:f>IF(Y1450,1,0)+IF(Z1450,1,0)+IF(AA1450,1,0)+IF(AC1450,1,0)</x:f>
        <x:v>1</x:v>
      </x:c>
      <x:c r="AG1450" s="53" t="n">
        <x:v>44609</x:v>
      </x:c>
      <x:c r="AH1450" s="50"/>
      <x:c r="AI1450" s="50"/>
      <x:c r="AJ1450" s="50"/>
      <x:c r="AK1450" s="53"/>
      <x:c r="AL1450" s="50"/>
      <x:c r="AM1450" s="51"/>
      <x:c r="AN1450" s="51" t="n">
        <x:v>2046</x:v>
      </x:c>
      <x:c r="AO1450" s="51" t="n">
        <x:f>IFERROR(AM1450*AN1450,"")</x:f>
        <x:v>0</x:v>
      </x:c>
      <x:c r="AP1450" s="56" t="str">
        <x:f>IFERROR(AO1450/(K1450*1000000),"")</x:f>
      </x:c>
      <x:c r="AQ1450" s="57" t="n">
        <x:v>0</x:v>
      </x:c>
      <x:c r="AR1450" s="52" t="n">
        <x:v>0.0245789741398802</x:v>
      </x:c>
      <x:c r="AS1450" s="52" t="n">
        <x:v>0</x:v>
      </x:c>
      <x:c r="AT1450" s="55" t="b">
        <x:v>0</x:v>
      </x:c>
      <x:c r="AU1450" s="50" t="str">
        <x:v>low_liquidity</x:v>
      </x:c>
      <x:c r="AV1450" s="58" t="n">
        <x:v>0.1724308056219948</x:v>
      </x:c>
      <x:c r="AW1450" s="50" t="n">
        <x:v>860</x:v>
      </x:c>
      <x:c r="AX1450" s="50" t="str">
        <x:v>Discovery</x:v>
      </x:c>
      <x:c r="AY1450" s="50" t="str">
        <x:v>既存適格性フィルター不通過: low_liquidity / 60日平均売買代金2,000万円未満</x:v>
      </x:c>
      <x:c r="AZ1450" s="59"/>
      <x:c r="BA1450" s="53"/>
      <x:c r="BB1450" s="50"/>
      <x:c r="BC1450" s="50"/>
      <x:c r="BD1450" s="50"/>
    </x:row>
    <x:row r="1451">
      <x:c r="A1451" s="50" t="n">
        <x:v>1450</x:v>
      </x:c>
      <x:c r="B1451" s="50" t="str">
        <x:v>5130</x:v>
      </x:c>
      <x:c r="C1451" s="50" t="str">
        <x:v>5130.T</x:v>
      </x:c>
      <x:c r="D1451" s="50" t="str">
        <x:v>HiroHoldings Co.,ltd.</x:v>
      </x:c>
      <x:c r="E1451" s="50" t="str">
        <x:v>PRO Market</x:v>
      </x:c>
      <x:c r="F1451" s="50" t="str">
        <x:v>Information &amp; Communication</x:v>
      </x:c>
      <x:c r="G1451" s="51"/>
      <x:c r="H1451" s="51"/>
      <x:c r="I1451" s="51"/>
      <x:c r="J1451" s="51"/>
      <x:c r="K1451" s="51"/>
      <x:c r="L1451" s="52" t="str">
        <x:f>IFERROR(H1451/G1451-1,"")</x:f>
      </x:c>
      <x:c r="M1451" s="52" t="str">
        <x:f>IFERROR(I1451/H1451-1,"")</x:f>
      </x:c>
      <x:c r="N1451" s="52" t="str">
        <x:f>IFERROR(J1451/I1451-1,"")</x:f>
      </x:c>
      <x:c r="O1451" s="52" t="str">
        <x:f>IFERROR(K1451/J1451-1,"")</x:f>
      </x:c>
      <x:c r="P1451" s="52" t="str">
        <x:f>IFERROR((K1451/G1451)^(1/4)-1,"")</x:f>
      </x:c>
      <x:c r="Q1451" s="51"/>
      <x:c r="R1451" s="52" t="str">
        <x:f>IFERROR(Q1451/K1451,"")</x:f>
      </x:c>
      <x:c r="S1451" s="53" t="n">
        <x:v>44832</x:v>
      </x:c>
      <x:c r="T1451" s="50" t="str">
        <x:v>local_price_first_trade</x:v>
      </x:c>
      <x:c r="U1451" s="50"/>
      <x:c r="V1451" s="54"/>
      <x:c r="W1451" s="50"/>
      <x:c r="X1451" s="50" t="b">
        <x:f>AND(COUNT(L1451:O1451)=4,L1451&gt;='設定'!$B$6,M1451&gt;='設定'!$B$6,N1451&gt;='設定'!$B$6,O1451&gt;='設定'!$B$6)</x:f>
        <x:v>0</x:v>
      </x:c>
      <x:c r="Y1451" s="50" t="b">
        <x:f>AND(COUNT(G1451:K1451)=5,P1451&gt;='設定'!$B$7)</x:f>
        <x:v>0</x:v>
      </x:c>
      <x:c r="Z1451" s="50" t="b">
        <x:f>AND(ISNUMBER(R1451),R1451&gt;='設定'!$B$8)</x:f>
        <x:v>0</x:v>
      </x:c>
      <x:c r="AA1451" s="50" t="b">
        <x:f>AND(ISNUMBER(S1451),S1451&gt;=DATE(YEAR('設定'!$B$10)-'設定'!$B$9,MONTH('設定'!$B$10),DAY('設定'!$B$10)))</x:f>
        <x:v>1</x:v>
      </x:c>
      <x:c r="AB1451" s="55" t="b">
        <x:v>0</x:v>
      </x:c>
      <x:c r="AC1451" s="55" t="b">
        <x:v>0</x:v>
      </x:c>
      <x:c r="AD1451" s="50" t="n">
        <x:f>IF(X1451,1,0)+IF(Z1451,1,0)+IF(AA1451,1,0)+IF(AB1451,1,0)</x:f>
        <x:v>1</x:v>
      </x:c>
      <x:c r="AE1451" s="50" t="n">
        <x:f>IF(Y1451,1,0)+IF(Z1451,1,0)+IF(AA1451,1,0)+IF(AB1451,1,0)</x:f>
        <x:v>1</x:v>
      </x:c>
      <x:c r="AF1451" s="50" t="n">
        <x:f>IF(Y1451,1,0)+IF(Z1451,1,0)+IF(AA1451,1,0)+IF(AC1451,1,0)</x:f>
        <x:v>1</x:v>
      </x:c>
      <x:c r="AG1451" s="53" t="n">
        <x:v>44832</x:v>
      </x:c>
      <x:c r="AH1451" s="50"/>
      <x:c r="AI1451" s="50"/>
      <x:c r="AJ1451" s="50"/>
      <x:c r="AK1451" s="53"/>
      <x:c r="AL1451" s="50"/>
      <x:c r="AM1451" s="51"/>
      <x:c r="AN1451" s="51" t="n">
        <x:v>447</x:v>
      </x:c>
      <x:c r="AO1451" s="51" t="n">
        <x:f>IFERROR(AM1451*AN1451,"")</x:f>
        <x:v>0</x:v>
      </x:c>
      <x:c r="AP1451" s="56" t="str">
        <x:f>IFERROR(AO1451/(K1451*1000000),"")</x:f>
      </x:c>
      <x:c r="AQ1451" s="57" t="n">
        <x:v>0</x:v>
      </x:c>
      <x:c r="AR1451" s="52" t="n">
        <x:v>0.026029393047708</x:v>
      </x:c>
      <x:c r="AS1451" s="52" t="n">
        <x:v>0</x:v>
      </x:c>
      <x:c r="AT1451" s="55" t="b">
        <x:v>0</x:v>
      </x:c>
      <x:c r="AU1451" s="50" t="str">
        <x:v>low_liquidity</x:v>
      </x:c>
      <x:c r="AV1451" s="58" t="n">
        <x:v>0.3541757474950173</x:v>
      </x:c>
      <x:c r="AW1451" s="50" t="n">
        <x:v>301</x:v>
      </x:c>
      <x:c r="AX1451" s="50" t="str">
        <x:v>Discovery</x:v>
      </x:c>
      <x:c r="AY1451" s="50" t="str">
        <x:v>既存適格性フィルター不通過: low_liquidity / 60日平均売買代金2,000万円未満</x:v>
      </x:c>
      <x:c r="AZ1451" s="59"/>
      <x:c r="BA1451" s="53"/>
      <x:c r="BB1451" s="50"/>
      <x:c r="BC1451" s="50"/>
      <x:c r="BD1451" s="50"/>
    </x:row>
    <x:row r="1452">
      <x:c r="A1452" s="50" t="n">
        <x:v>1451</x:v>
      </x:c>
      <x:c r="B1452" s="50" t="str">
        <x:v>5135</x:v>
      </x:c>
      <x:c r="C1452" s="50" t="str">
        <x:v>5135.T</x:v>
      </x:c>
      <x:c r="D1452" s="50" t="str">
        <x:v>AIR-U LTD.</x:v>
      </x:c>
      <x:c r="E1452" s="50" t="str">
        <x:v>PRO Market</x:v>
      </x:c>
      <x:c r="F1452" s="50" t="str">
        <x:v>Information &amp; Communication</x:v>
      </x:c>
      <x:c r="G1452" s="51"/>
      <x:c r="H1452" s="51"/>
      <x:c r="I1452" s="51"/>
      <x:c r="J1452" s="51"/>
      <x:c r="K1452" s="51"/>
      <x:c r="L1452" s="52" t="str">
        <x:f>IFERROR(H1452/G1452-1,"")</x:f>
      </x:c>
      <x:c r="M1452" s="52" t="str">
        <x:f>IFERROR(I1452/H1452-1,"")</x:f>
      </x:c>
      <x:c r="N1452" s="52" t="str">
        <x:f>IFERROR(J1452/I1452-1,"")</x:f>
      </x:c>
      <x:c r="O1452" s="52" t="str">
        <x:f>IFERROR(K1452/J1452-1,"")</x:f>
      </x:c>
      <x:c r="P1452" s="52" t="str">
        <x:f>IFERROR((K1452/G1452)^(1/4)-1,"")</x:f>
      </x:c>
      <x:c r="Q1452" s="51"/>
      <x:c r="R1452" s="52" t="str">
        <x:f>IFERROR(Q1452/K1452,"")</x:f>
      </x:c>
      <x:c r="S1452" s="53" t="n">
        <x:v>44869</x:v>
      </x:c>
      <x:c r="T1452" s="50" t="str">
        <x:v>local_price_first_trade</x:v>
      </x:c>
      <x:c r="U1452" s="50"/>
      <x:c r="V1452" s="54"/>
      <x:c r="W1452" s="50"/>
      <x:c r="X1452" s="50" t="b">
        <x:f>AND(COUNT(L1452:O1452)=4,L1452&gt;='設定'!$B$6,M1452&gt;='設定'!$B$6,N1452&gt;='設定'!$B$6,O1452&gt;='設定'!$B$6)</x:f>
        <x:v>0</x:v>
      </x:c>
      <x:c r="Y1452" s="50" t="b">
        <x:f>AND(COUNT(G1452:K1452)=5,P1452&gt;='設定'!$B$7)</x:f>
        <x:v>0</x:v>
      </x:c>
      <x:c r="Z1452" s="50" t="b">
        <x:f>AND(ISNUMBER(R1452),R1452&gt;='設定'!$B$8)</x:f>
        <x:v>0</x:v>
      </x:c>
      <x:c r="AA1452" s="50" t="b">
        <x:f>AND(ISNUMBER(S1452),S1452&gt;=DATE(YEAR('設定'!$B$10)-'設定'!$B$9,MONTH('設定'!$B$10),DAY('設定'!$B$10)))</x:f>
        <x:v>1</x:v>
      </x:c>
      <x:c r="AB1452" s="55" t="b">
        <x:v>0</x:v>
      </x:c>
      <x:c r="AC1452" s="55" t="b">
        <x:v>0</x:v>
      </x:c>
      <x:c r="AD1452" s="50" t="n">
        <x:f>IF(X1452,1,0)+IF(Z1452,1,0)+IF(AA1452,1,0)+IF(AB1452,1,0)</x:f>
        <x:v>1</x:v>
      </x:c>
      <x:c r="AE1452" s="50" t="n">
        <x:f>IF(Y1452,1,0)+IF(Z1452,1,0)+IF(AA1452,1,0)+IF(AB1452,1,0)</x:f>
        <x:v>1</x:v>
      </x:c>
      <x:c r="AF1452" s="50" t="n">
        <x:f>IF(Y1452,1,0)+IF(Z1452,1,0)+IF(AA1452,1,0)+IF(AC1452,1,0)</x:f>
        <x:v>1</x:v>
      </x:c>
      <x:c r="AG1452" s="53" t="n">
        <x:v>44869</x:v>
      </x:c>
      <x:c r="AH1452" s="50"/>
      <x:c r="AI1452" s="50"/>
      <x:c r="AJ1452" s="50"/>
      <x:c r="AK1452" s="53"/>
      <x:c r="AL1452" s="50"/>
      <x:c r="AM1452" s="51"/>
      <x:c r="AN1452" s="51" t="n">
        <x:v>719</x:v>
      </x:c>
      <x:c r="AO1452" s="51" t="n">
        <x:f>IFERROR(AM1452*AN1452,"")</x:f>
        <x:v>0</x:v>
      </x:c>
      <x:c r="AP1452" s="56" t="str">
        <x:f>IFERROR(AO1452/(K1452*1000000),"")</x:f>
      </x:c>
      <x:c r="AQ1452" s="57" t="n">
        <x:v>0</x:v>
      </x:c>
      <x:c r="AR1452" s="52" t="n">
        <x:v>0</x:v>
      </x:c>
      <x:c r="AS1452" s="52" t="n">
        <x:v>0</x:v>
      </x:c>
      <x:c r="AT1452" s="55" t="b">
        <x:v>0</x:v>
      </x:c>
      <x:c r="AU1452" s="50" t="str">
        <x:v>low_liquidity</x:v>
      </x:c>
      <x:c r="AV1452" s="58" t="n">
        <x:v>0.3598094407953698</x:v>
      </x:c>
      <x:c r="AW1452" s="50" t="n">
        <x:v>276</x:v>
      </x:c>
      <x:c r="AX1452" s="50" t="str">
        <x:v>Discovery</x:v>
      </x:c>
      <x:c r="AY1452" s="50" t="str">
        <x:v>既存適格性フィルター不通過: low_liquidity / 60日平均売買代金2,000万円未満</x:v>
      </x:c>
      <x:c r="AZ1452" s="59"/>
      <x:c r="BA1452" s="53"/>
      <x:c r="BB1452" s="50"/>
      <x:c r="BC1452" s="50"/>
      <x:c r="BD1452" s="50"/>
    </x:row>
    <x:row r="1453">
      <x:c r="A1453" s="50" t="n">
        <x:v>1452</x:v>
      </x:c>
      <x:c r="B1453" s="50" t="str">
        <x:v>5249</x:v>
      </x:c>
      <x:c r="C1453" s="50" t="str">
        <x:v>5249.T</x:v>
      </x:c>
      <x:c r="D1453" s="50" t="str">
        <x:v>Asakawa Systems Co.,Ltd.</x:v>
      </x:c>
      <x:c r="E1453" s="50" t="str">
        <x:v>PRO Market</x:v>
      </x:c>
      <x:c r="F1453" s="50" t="str">
        <x:v>Information &amp; Communication</x:v>
      </x:c>
      <x:c r="G1453" s="51"/>
      <x:c r="H1453" s="51"/>
      <x:c r="I1453" s="51"/>
      <x:c r="J1453" s="51"/>
      <x:c r="K1453" s="51"/>
      <x:c r="L1453" s="52" t="str">
        <x:f>IFERROR(H1453/G1453-1,"")</x:f>
      </x:c>
      <x:c r="M1453" s="52" t="str">
        <x:f>IFERROR(I1453/H1453-1,"")</x:f>
      </x:c>
      <x:c r="N1453" s="52" t="str">
        <x:f>IFERROR(J1453/I1453-1,"")</x:f>
      </x:c>
      <x:c r="O1453" s="52" t="str">
        <x:f>IFERROR(K1453/J1453-1,"")</x:f>
      </x:c>
      <x:c r="P1453" s="52" t="str">
        <x:f>IFERROR((K1453/G1453)^(1/4)-1,"")</x:f>
      </x:c>
      <x:c r="Q1453" s="51"/>
      <x:c r="R1453" s="52" t="str">
        <x:f>IFERROR(Q1453/K1453,"")</x:f>
      </x:c>
      <x:c r="S1453" s="53" t="n">
        <x:v>44952</x:v>
      </x:c>
      <x:c r="T1453" s="50" t="str">
        <x:v>local_price_first_trade</x:v>
      </x:c>
      <x:c r="U1453" s="50"/>
      <x:c r="V1453" s="54"/>
      <x:c r="W1453" s="50"/>
      <x:c r="X1453" s="50" t="b">
        <x:f>AND(COUNT(L1453:O1453)=4,L1453&gt;='設定'!$B$6,M1453&gt;='設定'!$B$6,N1453&gt;='設定'!$B$6,O1453&gt;='設定'!$B$6)</x:f>
        <x:v>0</x:v>
      </x:c>
      <x:c r="Y1453" s="50" t="b">
        <x:f>AND(COUNT(G1453:K1453)=5,P1453&gt;='設定'!$B$7)</x:f>
        <x:v>0</x:v>
      </x:c>
      <x:c r="Z1453" s="50" t="b">
        <x:f>AND(ISNUMBER(R1453),R1453&gt;='設定'!$B$8)</x:f>
        <x:v>0</x:v>
      </x:c>
      <x:c r="AA1453" s="50" t="b">
        <x:f>AND(ISNUMBER(S1453),S1453&gt;=DATE(YEAR('設定'!$B$10)-'設定'!$B$9,MONTH('設定'!$B$10),DAY('設定'!$B$10)))</x:f>
        <x:v>1</x:v>
      </x:c>
      <x:c r="AB1453" s="55" t="b">
        <x:v>0</x:v>
      </x:c>
      <x:c r="AC1453" s="55" t="b">
        <x:v>0</x:v>
      </x:c>
      <x:c r="AD1453" s="50" t="n">
        <x:f>IF(X1453,1,0)+IF(Z1453,1,0)+IF(AA1453,1,0)+IF(AB1453,1,0)</x:f>
        <x:v>1</x:v>
      </x:c>
      <x:c r="AE1453" s="50" t="n">
        <x:f>IF(Y1453,1,0)+IF(Z1453,1,0)+IF(AA1453,1,0)+IF(AB1453,1,0)</x:f>
        <x:v>1</x:v>
      </x:c>
      <x:c r="AF1453" s="50" t="n">
        <x:f>IF(Y1453,1,0)+IF(Z1453,1,0)+IF(AA1453,1,0)+IF(AC1453,1,0)</x:f>
        <x:v>1</x:v>
      </x:c>
      <x:c r="AG1453" s="53" t="n">
        <x:v>44952</x:v>
      </x:c>
      <x:c r="AH1453" s="50"/>
      <x:c r="AI1453" s="50"/>
      <x:c r="AJ1453" s="50"/>
      <x:c r="AK1453" s="53"/>
      <x:c r="AL1453" s="50"/>
      <x:c r="AM1453" s="51"/>
      <x:c r="AN1453" s="51" t="n">
        <x:v>1253</x:v>
      </x:c>
      <x:c r="AO1453" s="51" t="n">
        <x:f>IFERROR(AM1453*AN1453,"")</x:f>
        <x:v>0</x:v>
      </x:c>
      <x:c r="AP1453" s="56" t="str">
        <x:f>IFERROR(AO1453/(K1453*1000000),"")</x:f>
      </x:c>
      <x:c r="AQ1453" s="57" t="n">
        <x:v>0</x:v>
      </x:c>
      <x:c r="AR1453" s="52" t="n">
        <x:v>0.0054843169617317</x:v>
      </x:c>
      <x:c r="AS1453" s="52" t="n">
        <x:v>0</x:v>
      </x:c>
      <x:c r="AT1453" s="55" t="b">
        <x:v>0</x:v>
      </x:c>
      <x:c r="AU1453" s="50" t="str">
        <x:v>low_liquidity</x:v>
      </x:c>
      <x:c r="AV1453" s="58" t="n">
        <x:v>0.360808158162714</x:v>
      </x:c>
      <x:c r="AW1453" s="50" t="n">
        <x:v>271</x:v>
      </x:c>
      <x:c r="AX1453" s="50" t="str">
        <x:v>Discovery</x:v>
      </x:c>
      <x:c r="AY1453" s="50" t="str">
        <x:v>既存適格性フィルター不通過: low_liquidity / 60日平均売買代金2,000万円未満</x:v>
      </x:c>
      <x:c r="AZ1453" s="59"/>
      <x:c r="BA1453" s="53"/>
      <x:c r="BB1453" s="50"/>
      <x:c r="BC1453" s="50"/>
      <x:c r="BD1453" s="50"/>
    </x:row>
    <x:row r="1454">
      <x:c r="A1454" s="50" t="n">
        <x:v>1453</x:v>
      </x:c>
      <x:c r="B1454" s="50" t="str">
        <x:v>5251</x:v>
      </x:c>
      <x:c r="C1454" s="50" t="str">
        <x:v>5251.T</x:v>
      </x:c>
      <x:c r="D1454" s="50" t="str">
        <x:v>WISS1 Co.,Ltd.</x:v>
      </x:c>
      <x:c r="E1454" s="50" t="str">
        <x:v>PRO Market</x:v>
      </x:c>
      <x:c r="F1454" s="50" t="str">
        <x:v>Information &amp; Communication</x:v>
      </x:c>
      <x:c r="G1454" s="51"/>
      <x:c r="H1454" s="51"/>
      <x:c r="I1454" s="51"/>
      <x:c r="J1454" s="51"/>
      <x:c r="K1454" s="51"/>
      <x:c r="L1454" s="52" t="str">
        <x:f>IFERROR(H1454/G1454-1,"")</x:f>
      </x:c>
      <x:c r="M1454" s="52" t="str">
        <x:f>IFERROR(I1454/H1454-1,"")</x:f>
      </x:c>
      <x:c r="N1454" s="52" t="str">
        <x:f>IFERROR(J1454/I1454-1,"")</x:f>
      </x:c>
      <x:c r="O1454" s="52" t="str">
        <x:f>IFERROR(K1454/J1454-1,"")</x:f>
      </x:c>
      <x:c r="P1454" s="52" t="str">
        <x:f>IFERROR((K1454/G1454)^(1/4)-1,"")</x:f>
      </x:c>
      <x:c r="Q1454" s="51"/>
      <x:c r="R1454" s="52" t="str">
        <x:f>IFERROR(Q1454/K1454,"")</x:f>
      </x:c>
      <x:c r="S1454" s="53" t="n">
        <x:v>45001</x:v>
      </x:c>
      <x:c r="T1454" s="50" t="str">
        <x:v>local_price_first_trade</x:v>
      </x:c>
      <x:c r="U1454" s="50"/>
      <x:c r="V1454" s="54"/>
      <x:c r="W1454" s="50"/>
      <x:c r="X1454" s="50" t="b">
        <x:f>AND(COUNT(L1454:O1454)=4,L1454&gt;='設定'!$B$6,M1454&gt;='設定'!$B$6,N1454&gt;='設定'!$B$6,O1454&gt;='設定'!$B$6)</x:f>
        <x:v>0</x:v>
      </x:c>
      <x:c r="Y1454" s="50" t="b">
        <x:f>AND(COUNT(G1454:K1454)=5,P1454&gt;='設定'!$B$7)</x:f>
        <x:v>0</x:v>
      </x:c>
      <x:c r="Z1454" s="50" t="b">
        <x:f>AND(ISNUMBER(R1454),R1454&gt;='設定'!$B$8)</x:f>
        <x:v>0</x:v>
      </x:c>
      <x:c r="AA1454" s="50" t="b">
        <x:f>AND(ISNUMBER(S1454),S1454&gt;=DATE(YEAR('設定'!$B$10)-'設定'!$B$9,MONTH('設定'!$B$10),DAY('設定'!$B$10)))</x:f>
        <x:v>1</x:v>
      </x:c>
      <x:c r="AB1454" s="55" t="b">
        <x:v>0</x:v>
      </x:c>
      <x:c r="AC1454" s="55" t="b">
        <x:v>0</x:v>
      </x:c>
      <x:c r="AD1454" s="50" t="n">
        <x:f>IF(X1454,1,0)+IF(Z1454,1,0)+IF(AA1454,1,0)+IF(AB1454,1,0)</x:f>
        <x:v>1</x:v>
      </x:c>
      <x:c r="AE1454" s="50" t="n">
        <x:f>IF(Y1454,1,0)+IF(Z1454,1,0)+IF(AA1454,1,0)+IF(AB1454,1,0)</x:f>
        <x:v>1</x:v>
      </x:c>
      <x:c r="AF1454" s="50" t="n">
        <x:f>IF(Y1454,1,0)+IF(Z1454,1,0)+IF(AA1454,1,0)+IF(AC1454,1,0)</x:f>
        <x:v>1</x:v>
      </x:c>
      <x:c r="AG1454" s="53" t="n">
        <x:v>45001</x:v>
      </x:c>
      <x:c r="AH1454" s="50"/>
      <x:c r="AI1454" s="50"/>
      <x:c r="AJ1454" s="50"/>
      <x:c r="AK1454" s="53"/>
      <x:c r="AL1454" s="50"/>
      <x:c r="AM1454" s="51"/>
      <x:c r="AN1454" s="51" t="n">
        <x:v>2240</x:v>
      </x:c>
      <x:c r="AO1454" s="51" t="n">
        <x:f>IFERROR(AM1454*AN1454,"")</x:f>
        <x:v>0</x:v>
      </x:c>
      <x:c r="AP1454" s="56" t="str">
        <x:f>IFERROR(AO1454/(K1454*1000000),"")</x:f>
      </x:c>
      <x:c r="AQ1454" s="57" t="n">
        <x:v>0</x:v>
      </x:c>
      <x:c r="AR1454" s="52" t="n">
        <x:v>0.0414165559049945</x:v>
      </x:c>
      <x:c r="AS1454" s="52" t="n">
        <x:v>0</x:v>
      </x:c>
      <x:c r="AT1454" s="55" t="b">
        <x:v>0</x:v>
      </x:c>
      <x:c r="AU1454" s="50" t="str">
        <x:v>low_liquidity</x:v>
      </x:c>
      <x:c r="AV1454" s="58" t="n">
        <x:v>0.3449290012702101</x:v>
      </x:c>
      <x:c r="AW1454" s="50" t="n">
        <x:v>323</x:v>
      </x:c>
      <x:c r="AX1454" s="50" t="str">
        <x:v>Discovery</x:v>
      </x:c>
      <x:c r="AY1454" s="50" t="str">
        <x:v>既存適格性フィルター不通過: low_liquidity / 60日平均売買代金2,000万円未満</x:v>
      </x:c>
      <x:c r="AZ1454" s="59"/>
      <x:c r="BA1454" s="53"/>
      <x:c r="BB1454" s="50"/>
      <x:c r="BC1454" s="50"/>
      <x:c r="BD1454" s="50"/>
    </x:row>
    <x:row r="1455">
      <x:c r="A1455" s="50" t="n">
        <x:v>1454</x:v>
      </x:c>
      <x:c r="B1455" s="50" t="str">
        <x:v>5525</x:v>
      </x:c>
      <x:c r="C1455" s="50" t="str">
        <x:v>5525.T</x:v>
      </x:c>
      <x:c r="D1455" s="50" t="str">
        <x:v>Frontier Holdings Co.,Ltd.</x:v>
      </x:c>
      <x:c r="E1455" s="50" t="str">
        <x:v>PRO Market</x:v>
      </x:c>
      <x:c r="F1455" s="50" t="str">
        <x:v>Real Estate</x:v>
      </x:c>
      <x:c r="G1455" s="51"/>
      <x:c r="H1455" s="51"/>
      <x:c r="I1455" s="51"/>
      <x:c r="J1455" s="51"/>
      <x:c r="K1455" s="51"/>
      <x:c r="L1455" s="52" t="str">
        <x:f>IFERROR(H1455/G1455-1,"")</x:f>
      </x:c>
      <x:c r="M1455" s="52" t="str">
        <x:f>IFERROR(I1455/H1455-1,"")</x:f>
      </x:c>
      <x:c r="N1455" s="52" t="str">
        <x:f>IFERROR(J1455/I1455-1,"")</x:f>
      </x:c>
      <x:c r="O1455" s="52" t="str">
        <x:f>IFERROR(K1455/J1455-1,"")</x:f>
      </x:c>
      <x:c r="P1455" s="52" t="str">
        <x:f>IFERROR((K1455/G1455)^(1/4)-1,"")</x:f>
      </x:c>
      <x:c r="Q1455" s="51"/>
      <x:c r="R1455" s="52" t="str">
        <x:f>IFERROR(Q1455/K1455,"")</x:f>
      </x:c>
      <x:c r="S1455" s="53" t="n">
        <x:v>44818</x:v>
      </x:c>
      <x:c r="T1455" s="50" t="str">
        <x:v>local_price_first_trade</x:v>
      </x:c>
      <x:c r="U1455" s="50"/>
      <x:c r="V1455" s="54"/>
      <x:c r="W1455" s="50"/>
      <x:c r="X1455" s="50" t="b">
        <x:f>AND(COUNT(L1455:O1455)=4,L1455&gt;='設定'!$B$6,M1455&gt;='設定'!$B$6,N1455&gt;='設定'!$B$6,O1455&gt;='設定'!$B$6)</x:f>
        <x:v>0</x:v>
      </x:c>
      <x:c r="Y1455" s="50" t="b">
        <x:f>AND(COUNT(G1455:K1455)=5,P1455&gt;='設定'!$B$7)</x:f>
        <x:v>0</x:v>
      </x:c>
      <x:c r="Z1455" s="50" t="b">
        <x:f>AND(ISNUMBER(R1455),R1455&gt;='設定'!$B$8)</x:f>
        <x:v>0</x:v>
      </x:c>
      <x:c r="AA1455" s="50" t="b">
        <x:f>AND(ISNUMBER(S1455),S1455&gt;=DATE(YEAR('設定'!$B$10)-'設定'!$B$9,MONTH('設定'!$B$10),DAY('設定'!$B$10)))</x:f>
        <x:v>1</x:v>
      </x:c>
      <x:c r="AB1455" s="55" t="b">
        <x:v>0</x:v>
      </x:c>
      <x:c r="AC1455" s="55" t="b">
        <x:v>0</x:v>
      </x:c>
      <x:c r="AD1455" s="50" t="n">
        <x:f>IF(X1455,1,0)+IF(Z1455,1,0)+IF(AA1455,1,0)+IF(AB1455,1,0)</x:f>
        <x:v>1</x:v>
      </x:c>
      <x:c r="AE1455" s="50" t="n">
        <x:f>IF(Y1455,1,0)+IF(Z1455,1,0)+IF(AA1455,1,0)+IF(AB1455,1,0)</x:f>
        <x:v>1</x:v>
      </x:c>
      <x:c r="AF1455" s="50" t="n">
        <x:f>IF(Y1455,1,0)+IF(Z1455,1,0)+IF(AA1455,1,0)+IF(AC1455,1,0)</x:f>
        <x:v>1</x:v>
      </x:c>
      <x:c r="AG1455" s="53" t="n">
        <x:v>44818</x:v>
      </x:c>
      <x:c r="AH1455" s="50"/>
      <x:c r="AI1455" s="50"/>
      <x:c r="AJ1455" s="50"/>
      <x:c r="AK1455" s="53"/>
      <x:c r="AL1455" s="50"/>
      <x:c r="AM1455" s="51"/>
      <x:c r="AN1455" s="51" t="n">
        <x:v>1274</x:v>
      </x:c>
      <x:c r="AO1455" s="51" t="n">
        <x:f>IFERROR(AM1455*AN1455,"")</x:f>
        <x:v>0</x:v>
      </x:c>
      <x:c r="AP1455" s="56" t="str">
        <x:f>IFERROR(AO1455/(K1455*1000000),"")</x:f>
      </x:c>
      <x:c r="AQ1455" s="57" t="n">
        <x:v>0</x:v>
      </x:c>
      <x:c r="AR1455" s="52" t="n">
        <x:v>0.0188395209569411</x:v>
      </x:c>
      <x:c r="AS1455" s="52" t="n">
        <x:v>0</x:v>
      </x:c>
      <x:c r="AT1455" s="55" t="b">
        <x:v>0</x:v>
      </x:c>
      <x:c r="AU1455" s="50" t="str">
        <x:v>low_liquidity</x:v>
      </x:c>
      <x:c r="AV1455" s="58" t="n">
        <x:v>0.1767812072258894</x:v>
      </x:c>
      <x:c r="AW1455" s="50" t="n">
        <x:v>844</x:v>
      </x:c>
      <x:c r="AX1455" s="50" t="str">
        <x:v>Discovery</x:v>
      </x:c>
      <x:c r="AY1455" s="50" t="str">
        <x:v>既存適格性フィルター不通過: low_liquidity / 60日平均売買代金2,000万円未満</x:v>
      </x:c>
      <x:c r="AZ1455" s="59"/>
      <x:c r="BA1455" s="53"/>
      <x:c r="BB1455" s="50"/>
      <x:c r="BC1455" s="50"/>
      <x:c r="BD1455" s="50"/>
    </x:row>
    <x:row r="1456">
      <x:c r="A1456" s="50" t="n">
        <x:v>1455</x:v>
      </x:c>
      <x:c r="B1456" s="50" t="str">
        <x:v>5528</x:v>
      </x:c>
      <x:c r="C1456" s="50" t="str">
        <x:v>5528.T</x:v>
      </x:c>
      <x:c r="D1456" s="50" t="str">
        <x:v>Frontier House Co.,Ltd.</x:v>
      </x:c>
      <x:c r="E1456" s="50" t="str">
        <x:v>PRO Market</x:v>
      </x:c>
      <x:c r="F1456" s="50" t="str">
        <x:v>Real Estate</x:v>
      </x:c>
      <x:c r="G1456" s="51"/>
      <x:c r="H1456" s="51"/>
      <x:c r="I1456" s="51"/>
      <x:c r="J1456" s="51"/>
      <x:c r="K1456" s="51"/>
      <x:c r="L1456" s="52" t="str">
        <x:f>IFERROR(H1456/G1456-1,"")</x:f>
      </x:c>
      <x:c r="M1456" s="52" t="str">
        <x:f>IFERROR(I1456/H1456-1,"")</x:f>
      </x:c>
      <x:c r="N1456" s="52" t="str">
        <x:f>IFERROR(J1456/I1456-1,"")</x:f>
      </x:c>
      <x:c r="O1456" s="52" t="str">
        <x:f>IFERROR(K1456/J1456-1,"")</x:f>
      </x:c>
      <x:c r="P1456" s="52" t="str">
        <x:f>IFERROR((K1456/G1456)^(1/4)-1,"")</x:f>
      </x:c>
      <x:c r="Q1456" s="51"/>
      <x:c r="R1456" s="52" t="str">
        <x:f>IFERROR(Q1456/K1456,"")</x:f>
      </x:c>
      <x:c r="S1456" s="53" t="n">
        <x:v>44923</x:v>
      </x:c>
      <x:c r="T1456" s="50" t="str">
        <x:v>local_price_first_trade</x:v>
      </x:c>
      <x:c r="U1456" s="50"/>
      <x:c r="V1456" s="54"/>
      <x:c r="W1456" s="50"/>
      <x:c r="X1456" s="50" t="b">
        <x:f>AND(COUNT(L1456:O1456)=4,L1456&gt;='設定'!$B$6,M1456&gt;='設定'!$B$6,N1456&gt;='設定'!$B$6,O1456&gt;='設定'!$B$6)</x:f>
        <x:v>0</x:v>
      </x:c>
      <x:c r="Y1456" s="50" t="b">
        <x:f>AND(COUNT(G1456:K1456)=5,P1456&gt;='設定'!$B$7)</x:f>
        <x:v>0</x:v>
      </x:c>
      <x:c r="Z1456" s="50" t="b">
        <x:f>AND(ISNUMBER(R1456),R1456&gt;='設定'!$B$8)</x:f>
        <x:v>0</x:v>
      </x:c>
      <x:c r="AA1456" s="50" t="b">
        <x:f>AND(ISNUMBER(S1456),S1456&gt;=DATE(YEAR('設定'!$B$10)-'設定'!$B$9,MONTH('設定'!$B$10),DAY('設定'!$B$10)))</x:f>
        <x:v>1</x:v>
      </x:c>
      <x:c r="AB1456" s="55" t="b">
        <x:v>0</x:v>
      </x:c>
      <x:c r="AC1456" s="55" t="b">
        <x:v>0</x:v>
      </x:c>
      <x:c r="AD1456" s="50" t="n">
        <x:f>IF(X1456,1,0)+IF(Z1456,1,0)+IF(AA1456,1,0)+IF(AB1456,1,0)</x:f>
        <x:v>1</x:v>
      </x:c>
      <x:c r="AE1456" s="50" t="n">
        <x:f>IF(Y1456,1,0)+IF(Z1456,1,0)+IF(AA1456,1,0)+IF(AB1456,1,0)</x:f>
        <x:v>1</x:v>
      </x:c>
      <x:c r="AF1456" s="50" t="n">
        <x:f>IF(Y1456,1,0)+IF(Z1456,1,0)+IF(AA1456,1,0)+IF(AC1456,1,0)</x:f>
        <x:v>1</x:v>
      </x:c>
      <x:c r="AG1456" s="53" t="n">
        <x:v>44923</x:v>
      </x:c>
      <x:c r="AH1456" s="50"/>
      <x:c r="AI1456" s="50"/>
      <x:c r="AJ1456" s="50"/>
      <x:c r="AK1456" s="53"/>
      <x:c r="AL1456" s="50"/>
      <x:c r="AM1456" s="51"/>
      <x:c r="AN1456" s="51" t="n">
        <x:v>1500</x:v>
      </x:c>
      <x:c r="AO1456" s="51" t="n">
        <x:f>IFERROR(AM1456*AN1456,"")</x:f>
        <x:v>0</x:v>
      </x:c>
      <x:c r="AP1456" s="56" t="str">
        <x:f>IFERROR(AO1456/(K1456*1000000),"")</x:f>
      </x:c>
      <x:c r="AQ1456" s="57" t="n">
        <x:v>0</x:v>
      </x:c>
      <x:c r="AR1456" s="52" t="n">
        <x:v>0.0039731548665784</x:v>
      </x:c>
      <x:c r="AS1456" s="52" t="n">
        <x:v>0</x:v>
      </x:c>
      <x:c r="AT1456" s="55" t="b">
        <x:v>0</x:v>
      </x:c>
      <x:c r="AU1456" s="50" t="str">
        <x:v>low_liquidity</x:v>
      </x:c>
      <x:c r="AV1456" s="58" t="n">
        <x:v>0.1819147550740378</x:v>
      </x:c>
      <x:c r="AW1456" s="50" t="n">
        <x:v>798</x:v>
      </x:c>
      <x:c r="AX1456" s="50" t="str">
        <x:v>Discovery</x:v>
      </x:c>
      <x:c r="AY1456" s="50" t="str">
        <x:v>既存適格性フィルター不通過: low_liquidity / 60日平均売買代金2,000万円未満</x:v>
      </x:c>
      <x:c r="AZ1456" s="59"/>
      <x:c r="BA1456" s="53"/>
      <x:c r="BB1456" s="50"/>
      <x:c r="BC1456" s="50"/>
      <x:c r="BD1456" s="50"/>
    </x:row>
    <x:row r="1457">
      <x:c r="A1457" s="50" t="n">
        <x:v>1456</x:v>
      </x:c>
      <x:c r="B1457" s="50" t="str">
        <x:v>5531</x:v>
      </x:c>
      <x:c r="C1457" s="50" t="str">
        <x:v>5531.T</x:v>
      </x:c>
      <x:c r="D1457" s="50" t="str">
        <x:v>NAKAYAMA FUDOUSAN Co.,Ltd.</x:v>
      </x:c>
      <x:c r="E1457" s="50" t="str">
        <x:v>PRO Market</x:v>
      </x:c>
      <x:c r="F1457" s="50" t="str">
        <x:v>Real Estate</x:v>
      </x:c>
      <x:c r="G1457" s="51"/>
      <x:c r="H1457" s="51"/>
      <x:c r="I1457" s="51"/>
      <x:c r="J1457" s="51"/>
      <x:c r="K1457" s="51"/>
      <x:c r="L1457" s="52" t="str">
        <x:f>IFERROR(H1457/G1457-1,"")</x:f>
      </x:c>
      <x:c r="M1457" s="52" t="str">
        <x:f>IFERROR(I1457/H1457-1,"")</x:f>
      </x:c>
      <x:c r="N1457" s="52" t="str">
        <x:f>IFERROR(J1457/I1457-1,"")</x:f>
      </x:c>
      <x:c r="O1457" s="52" t="str">
        <x:f>IFERROR(K1457/J1457-1,"")</x:f>
      </x:c>
      <x:c r="P1457" s="52" t="str">
        <x:f>IFERROR((K1457/G1457)^(1/4)-1,"")</x:f>
      </x:c>
      <x:c r="Q1457" s="51"/>
      <x:c r="R1457" s="52" t="str">
        <x:f>IFERROR(Q1457/K1457,"")</x:f>
      </x:c>
      <x:c r="S1457" s="53" t="n">
        <x:v>45042</x:v>
      </x:c>
      <x:c r="T1457" s="50" t="str">
        <x:v>local_price_first_trade</x:v>
      </x:c>
      <x:c r="U1457" s="50"/>
      <x:c r="V1457" s="54"/>
      <x:c r="W1457" s="50"/>
      <x:c r="X1457" s="50" t="b">
        <x:f>AND(COUNT(L1457:O1457)=4,L1457&gt;='設定'!$B$6,M1457&gt;='設定'!$B$6,N1457&gt;='設定'!$B$6,O1457&gt;='設定'!$B$6)</x:f>
        <x:v>0</x:v>
      </x:c>
      <x:c r="Y1457" s="50" t="b">
        <x:f>AND(COUNT(G1457:K1457)=5,P1457&gt;='設定'!$B$7)</x:f>
        <x:v>0</x:v>
      </x:c>
      <x:c r="Z1457" s="50" t="b">
        <x:f>AND(ISNUMBER(R1457),R1457&gt;='設定'!$B$8)</x:f>
        <x:v>0</x:v>
      </x:c>
      <x:c r="AA1457" s="50" t="b">
        <x:f>AND(ISNUMBER(S1457),S1457&gt;=DATE(YEAR('設定'!$B$10)-'設定'!$B$9,MONTH('設定'!$B$10),DAY('設定'!$B$10)))</x:f>
        <x:v>1</x:v>
      </x:c>
      <x:c r="AB1457" s="55" t="b">
        <x:v>0</x:v>
      </x:c>
      <x:c r="AC1457" s="55" t="b">
        <x:v>0</x:v>
      </x:c>
      <x:c r="AD1457" s="50" t="n">
        <x:f>IF(X1457,1,0)+IF(Z1457,1,0)+IF(AA1457,1,0)+IF(AB1457,1,0)</x:f>
        <x:v>1</x:v>
      </x:c>
      <x:c r="AE1457" s="50" t="n">
        <x:f>IF(Y1457,1,0)+IF(Z1457,1,0)+IF(AA1457,1,0)+IF(AB1457,1,0)</x:f>
        <x:v>1</x:v>
      </x:c>
      <x:c r="AF1457" s="50" t="n">
        <x:f>IF(Y1457,1,0)+IF(Z1457,1,0)+IF(AA1457,1,0)+IF(AC1457,1,0)</x:f>
        <x:v>1</x:v>
      </x:c>
      <x:c r="AG1457" s="53" t="n">
        <x:v>45042</x:v>
      </x:c>
      <x:c r="AH1457" s="50"/>
      <x:c r="AI1457" s="50"/>
      <x:c r="AJ1457" s="50"/>
      <x:c r="AK1457" s="53"/>
      <x:c r="AL1457" s="50"/>
      <x:c r="AM1457" s="51"/>
      <x:c r="AN1457" s="51" t="n">
        <x:v>1210</x:v>
      </x:c>
      <x:c r="AO1457" s="51" t="n">
        <x:f>IFERROR(AM1457*AN1457,"")</x:f>
        <x:v>0</x:v>
      </x:c>
      <x:c r="AP1457" s="56" t="str">
        <x:f>IFERROR(AO1457/(K1457*1000000),"")</x:f>
      </x:c>
      <x:c r="AQ1457" s="57" t="n">
        <x:v>0</x:v>
      </x:c>
      <x:c r="AR1457" s="52" t="n">
        <x:v>0.0856222763466397</x:v>
      </x:c>
      <x:c r="AS1457" s="52" t="n">
        <x:v>0</x:v>
      </x:c>
      <x:c r="AT1457" s="55" t="b">
        <x:v>0</x:v>
      </x:c>
      <x:c r="AU1457" s="50" t="str">
        <x:v>low_liquidity</x:v>
      </x:c>
      <x:c r="AV1457" s="58" t="n">
        <x:v>0.1521438268637357</x:v>
      </x:c>
      <x:c r="AW1457" s="50" t="n">
        <x:v>936</x:v>
      </x:c>
      <x:c r="AX1457" s="50" t="str">
        <x:v>Discovery</x:v>
      </x:c>
      <x:c r="AY1457" s="50" t="str">
        <x:v>既存適格性フィルター不通過: low_liquidity / 60日平均売買代金2,000万円未満</x:v>
      </x:c>
      <x:c r="AZ1457" s="59"/>
      <x:c r="BA1457" s="53"/>
      <x:c r="BB1457" s="50"/>
      <x:c r="BC1457" s="50"/>
      <x:c r="BD1457" s="50"/>
    </x:row>
    <x:row r="1458">
      <x:c r="A1458" s="50" t="n">
        <x:v>1457</x:v>
      </x:c>
      <x:c r="B1458" s="50" t="str">
        <x:v>5534</x:v>
      </x:c>
      <x:c r="C1458" s="50" t="str">
        <x:v>5534.T</x:v>
      </x:c>
      <x:c r="D1458" s="50" t="str">
        <x:v>Angel Group Inc.</x:v>
      </x:c>
      <x:c r="E1458" s="50" t="str">
        <x:v>PRO Market</x:v>
      </x:c>
      <x:c r="F1458" s="50" t="str">
        <x:v>Real Estate</x:v>
      </x:c>
      <x:c r="G1458" s="51"/>
      <x:c r="H1458" s="51"/>
      <x:c r="I1458" s="51"/>
      <x:c r="J1458" s="51"/>
      <x:c r="K1458" s="51"/>
      <x:c r="L1458" s="52" t="str">
        <x:f>IFERROR(H1458/G1458-1,"")</x:f>
      </x:c>
      <x:c r="M1458" s="52" t="str">
        <x:f>IFERROR(I1458/H1458-1,"")</x:f>
      </x:c>
      <x:c r="N1458" s="52" t="str">
        <x:f>IFERROR(J1458/I1458-1,"")</x:f>
      </x:c>
      <x:c r="O1458" s="52" t="str">
        <x:f>IFERROR(K1458/J1458-1,"")</x:f>
      </x:c>
      <x:c r="P1458" s="52" t="str">
        <x:f>IFERROR((K1458/G1458)^(1/4)-1,"")</x:f>
      </x:c>
      <x:c r="Q1458" s="51"/>
      <x:c r="R1458" s="52" t="str">
        <x:f>IFERROR(Q1458/K1458,"")</x:f>
      </x:c>
      <x:c r="S1458" s="53" t="n">
        <x:v>45190</x:v>
      </x:c>
      <x:c r="T1458" s="50" t="str">
        <x:v>local_price_first_trade</x:v>
      </x:c>
      <x:c r="U1458" s="50"/>
      <x:c r="V1458" s="54"/>
      <x:c r="W1458" s="50"/>
      <x:c r="X1458" s="50" t="b">
        <x:f>AND(COUNT(L1458:O1458)=4,L1458&gt;='設定'!$B$6,M1458&gt;='設定'!$B$6,N1458&gt;='設定'!$B$6,O1458&gt;='設定'!$B$6)</x:f>
        <x:v>0</x:v>
      </x:c>
      <x:c r="Y1458" s="50" t="b">
        <x:f>AND(COUNT(G1458:K1458)=5,P1458&gt;='設定'!$B$7)</x:f>
        <x:v>0</x:v>
      </x:c>
      <x:c r="Z1458" s="50" t="b">
        <x:f>AND(ISNUMBER(R1458),R1458&gt;='設定'!$B$8)</x:f>
        <x:v>0</x:v>
      </x:c>
      <x:c r="AA1458" s="50" t="b">
        <x:f>AND(ISNUMBER(S1458),S1458&gt;=DATE(YEAR('設定'!$B$10)-'設定'!$B$9,MONTH('設定'!$B$10),DAY('設定'!$B$10)))</x:f>
        <x:v>1</x:v>
      </x:c>
      <x:c r="AB1458" s="55" t="b">
        <x:v>0</x:v>
      </x:c>
      <x:c r="AC1458" s="55" t="b">
        <x:v>0</x:v>
      </x:c>
      <x:c r="AD1458" s="50" t="n">
        <x:f>IF(X1458,1,0)+IF(Z1458,1,0)+IF(AA1458,1,0)+IF(AB1458,1,0)</x:f>
        <x:v>1</x:v>
      </x:c>
      <x:c r="AE1458" s="50" t="n">
        <x:f>IF(Y1458,1,0)+IF(Z1458,1,0)+IF(AA1458,1,0)+IF(AB1458,1,0)</x:f>
        <x:v>1</x:v>
      </x:c>
      <x:c r="AF1458" s="50" t="n">
        <x:f>IF(Y1458,1,0)+IF(Z1458,1,0)+IF(AA1458,1,0)+IF(AC1458,1,0)</x:f>
        <x:v>1</x:v>
      </x:c>
      <x:c r="AG1458" s="53" t="n">
        <x:v>45190</x:v>
      </x:c>
      <x:c r="AH1458" s="50"/>
      <x:c r="AI1458" s="50"/>
      <x:c r="AJ1458" s="50"/>
      <x:c r="AK1458" s="53"/>
      <x:c r="AL1458" s="50"/>
      <x:c r="AM1458" s="51"/>
      <x:c r="AN1458" s="51" t="n">
        <x:v>850</x:v>
      </x:c>
      <x:c r="AO1458" s="51" t="n">
        <x:f>IFERROR(AM1458*AN1458,"")</x:f>
        <x:v>0</x:v>
      </x:c>
      <x:c r="AP1458" s="56" t="str">
        <x:f>IFERROR(AO1458/(K1458*1000000),"")</x:f>
      </x:c>
      <x:c r="AQ1458" s="57" t="n">
        <x:v>0</x:v>
      </x:c>
      <x:c r="AR1458" s="52" t="n">
        <x:v>0.0010340019100435</x:v>
      </x:c>
      <x:c r="AS1458" s="52" t="n">
        <x:v>0</x:v>
      </x:c>
      <x:c r="AT1458" s="55" t="b">
        <x:v>0</x:v>
      </x:c>
      <x:c r="AU1458" s="50" t="str">
        <x:v>low_liquidity</x:v>
      </x:c>
      <x:c r="AV1458" s="58" t="n">
        <x:v>0.1810630672425099</x:v>
      </x:c>
      <x:c r="AW1458" s="50" t="n">
        <x:v>808</x:v>
      </x:c>
      <x:c r="AX1458" s="50" t="str">
        <x:v>Discovery</x:v>
      </x:c>
      <x:c r="AY1458" s="50" t="str">
        <x:v>既存適格性フィルター不通過: low_liquidity / 60日平均売買代金2,000万円未満</x:v>
      </x:c>
      <x:c r="AZ1458" s="59"/>
      <x:c r="BA1458" s="53"/>
      <x:c r="BB1458" s="50"/>
      <x:c r="BC1458" s="50"/>
      <x:c r="BD1458" s="50"/>
    </x:row>
    <x:row r="1459">
      <x:c r="A1459" s="50" t="n">
        <x:v>1458</x:v>
      </x:c>
      <x:c r="B1459" s="50" t="str">
        <x:v>5536</x:v>
      </x:c>
      <x:c r="C1459" s="50" t="str">
        <x:v>5536.T</x:v>
      </x:c>
      <x:c r="D1459" s="50" t="str">
        <x:v>Kyobashi Art Residence Co.,Ltd.</x:v>
      </x:c>
      <x:c r="E1459" s="50" t="str">
        <x:v>PRO Market</x:v>
      </x:c>
      <x:c r="F1459" s="50" t="str">
        <x:v>Real Estate</x:v>
      </x:c>
      <x:c r="G1459" s="51"/>
      <x:c r="H1459" s="51"/>
      <x:c r="I1459" s="51"/>
      <x:c r="J1459" s="51"/>
      <x:c r="K1459" s="51"/>
      <x:c r="L1459" s="52" t="str">
        <x:f>IFERROR(H1459/G1459-1,"")</x:f>
      </x:c>
      <x:c r="M1459" s="52" t="str">
        <x:f>IFERROR(I1459/H1459-1,"")</x:f>
      </x:c>
      <x:c r="N1459" s="52" t="str">
        <x:f>IFERROR(J1459/I1459-1,"")</x:f>
      </x:c>
      <x:c r="O1459" s="52" t="str">
        <x:f>IFERROR(K1459/J1459-1,"")</x:f>
      </x:c>
      <x:c r="P1459" s="52" t="str">
        <x:f>IFERROR((K1459/G1459)^(1/4)-1,"")</x:f>
      </x:c>
      <x:c r="Q1459" s="51"/>
      <x:c r="R1459" s="52" t="str">
        <x:f>IFERROR(Q1459/K1459,"")</x:f>
      </x:c>
      <x:c r="S1459" s="53" t="n">
        <x:v>45240</x:v>
      </x:c>
      <x:c r="T1459" s="50" t="str">
        <x:v>local_price_first_trade</x:v>
      </x:c>
      <x:c r="U1459" s="50"/>
      <x:c r="V1459" s="54"/>
      <x:c r="W1459" s="50"/>
      <x:c r="X1459" s="50" t="b">
        <x:f>AND(COUNT(L1459:O1459)=4,L1459&gt;='設定'!$B$6,M1459&gt;='設定'!$B$6,N1459&gt;='設定'!$B$6,O1459&gt;='設定'!$B$6)</x:f>
        <x:v>0</x:v>
      </x:c>
      <x:c r="Y1459" s="50" t="b">
        <x:f>AND(COUNT(G1459:K1459)=5,P1459&gt;='設定'!$B$7)</x:f>
        <x:v>0</x:v>
      </x:c>
      <x:c r="Z1459" s="50" t="b">
        <x:f>AND(ISNUMBER(R1459),R1459&gt;='設定'!$B$8)</x:f>
        <x:v>0</x:v>
      </x:c>
      <x:c r="AA1459" s="50" t="b">
        <x:f>AND(ISNUMBER(S1459),S1459&gt;=DATE(YEAR('設定'!$B$10)-'設定'!$B$9,MONTH('設定'!$B$10),DAY('設定'!$B$10)))</x:f>
        <x:v>1</x:v>
      </x:c>
      <x:c r="AB1459" s="55" t="b">
        <x:v>0</x:v>
      </x:c>
      <x:c r="AC1459" s="55" t="b">
        <x:v>0</x:v>
      </x:c>
      <x:c r="AD1459" s="50" t="n">
        <x:f>IF(X1459,1,0)+IF(Z1459,1,0)+IF(AA1459,1,0)+IF(AB1459,1,0)</x:f>
        <x:v>1</x:v>
      </x:c>
      <x:c r="AE1459" s="50" t="n">
        <x:f>IF(Y1459,1,0)+IF(Z1459,1,0)+IF(AA1459,1,0)+IF(AB1459,1,0)</x:f>
        <x:v>1</x:v>
      </x:c>
      <x:c r="AF1459" s="50" t="n">
        <x:f>IF(Y1459,1,0)+IF(Z1459,1,0)+IF(AA1459,1,0)+IF(AC1459,1,0)</x:f>
        <x:v>1</x:v>
      </x:c>
      <x:c r="AG1459" s="53" t="n">
        <x:v>45240</x:v>
      </x:c>
      <x:c r="AH1459" s="50"/>
      <x:c r="AI1459" s="50"/>
      <x:c r="AJ1459" s="50"/>
      <x:c r="AK1459" s="53"/>
      <x:c r="AL1459" s="50"/>
      <x:c r="AM1459" s="51"/>
      <x:c r="AN1459" s="51" t="n">
        <x:v>352</x:v>
      </x:c>
      <x:c r="AO1459" s="51" t="n">
        <x:f>IFERROR(AM1459*AN1459,"")</x:f>
        <x:v>0</x:v>
      </x:c>
      <x:c r="AP1459" s="56" t="str">
        <x:f>IFERROR(AO1459/(K1459*1000000),"")</x:f>
      </x:c>
      <x:c r="AQ1459" s="57" t="n">
        <x:v>0</x:v>
      </x:c>
      <x:c r="AR1459" s="52" t="n">
        <x:v>0.1002111425945825</x:v>
      </x:c>
      <x:c r="AS1459" s="52" t="n">
        <x:v>0</x:v>
      </x:c>
      <x:c r="AT1459" s="55" t="b">
        <x:v>0</x:v>
      </x:c>
      <x:c r="AU1459" s="50" t="str">
        <x:v>low_liquidity</x:v>
      </x:c>
      <x:c r="AV1459" s="58" t="n">
        <x:v>0.1401711629879344</x:v>
      </x:c>
      <x:c r="AW1459" s="50" t="n">
        <x:v>1003</x:v>
      </x:c>
      <x:c r="AX1459" s="50" t="str">
        <x:v>Discovery</x:v>
      </x:c>
      <x:c r="AY1459" s="50" t="str">
        <x:v>既存適格性フィルター不通過: low_liquidity / 60日平均売買代金2,000万円未満</x:v>
      </x:c>
      <x:c r="AZ1459" s="59"/>
      <x:c r="BA1459" s="53"/>
      <x:c r="BB1459" s="50"/>
      <x:c r="BC1459" s="50"/>
      <x:c r="BD1459" s="50"/>
    </x:row>
    <x:row r="1460">
      <x:c r="A1460" s="50" t="n">
        <x:v>1459</x:v>
      </x:c>
      <x:c r="B1460" s="50" t="str">
        <x:v>5573</x:v>
      </x:c>
      <x:c r="C1460" s="50" t="str">
        <x:v>5573.T</x:v>
      </x:c>
      <x:c r="D1460" s="50" t="str">
        <x:v>Doraku Holdings Co.,Ltd.</x:v>
      </x:c>
      <x:c r="E1460" s="50" t="str">
        <x:v>PRO Market</x:v>
      </x:c>
      <x:c r="F1460" s="50" t="str">
        <x:v>Information &amp; Communication</x:v>
      </x:c>
      <x:c r="G1460" s="51"/>
      <x:c r="H1460" s="51"/>
      <x:c r="I1460" s="51"/>
      <x:c r="J1460" s="51"/>
      <x:c r="K1460" s="51"/>
      <x:c r="L1460" s="52" t="str">
        <x:f>IFERROR(H1460/G1460-1,"")</x:f>
      </x:c>
      <x:c r="M1460" s="52" t="str">
        <x:f>IFERROR(I1460/H1460-1,"")</x:f>
      </x:c>
      <x:c r="N1460" s="52" t="str">
        <x:f>IFERROR(J1460/I1460-1,"")</x:f>
      </x:c>
      <x:c r="O1460" s="52" t="str">
        <x:f>IFERROR(K1460/J1460-1,"")</x:f>
      </x:c>
      <x:c r="P1460" s="52" t="str">
        <x:f>IFERROR((K1460/G1460)^(1/4)-1,"")</x:f>
      </x:c>
      <x:c r="Q1460" s="51"/>
      <x:c r="R1460" s="52" t="str">
        <x:f>IFERROR(Q1460/K1460,"")</x:f>
      </x:c>
      <x:c r="S1460" s="53" t="n">
        <x:v>45044</x:v>
      </x:c>
      <x:c r="T1460" s="50" t="str">
        <x:v>local_price_first_trade</x:v>
      </x:c>
      <x:c r="U1460" s="50"/>
      <x:c r="V1460" s="54"/>
      <x:c r="W1460" s="50"/>
      <x:c r="X1460" s="50" t="b">
        <x:f>AND(COUNT(L1460:O1460)=4,L1460&gt;='設定'!$B$6,M1460&gt;='設定'!$B$6,N1460&gt;='設定'!$B$6,O1460&gt;='設定'!$B$6)</x:f>
        <x:v>0</x:v>
      </x:c>
      <x:c r="Y1460" s="50" t="b">
        <x:f>AND(COUNT(G1460:K1460)=5,P1460&gt;='設定'!$B$7)</x:f>
        <x:v>0</x:v>
      </x:c>
      <x:c r="Z1460" s="50" t="b">
        <x:f>AND(ISNUMBER(R1460),R1460&gt;='設定'!$B$8)</x:f>
        <x:v>0</x:v>
      </x:c>
      <x:c r="AA1460" s="50" t="b">
        <x:f>AND(ISNUMBER(S1460),S1460&gt;=DATE(YEAR('設定'!$B$10)-'設定'!$B$9,MONTH('設定'!$B$10),DAY('設定'!$B$10)))</x:f>
        <x:v>1</x:v>
      </x:c>
      <x:c r="AB1460" s="55" t="b">
        <x:v>0</x:v>
      </x:c>
      <x:c r="AC1460" s="55" t="b">
        <x:v>0</x:v>
      </x:c>
      <x:c r="AD1460" s="50" t="n">
        <x:f>IF(X1460,1,0)+IF(Z1460,1,0)+IF(AA1460,1,0)+IF(AB1460,1,0)</x:f>
        <x:v>1</x:v>
      </x:c>
      <x:c r="AE1460" s="50" t="n">
        <x:f>IF(Y1460,1,0)+IF(Z1460,1,0)+IF(AA1460,1,0)+IF(AB1460,1,0)</x:f>
        <x:v>1</x:v>
      </x:c>
      <x:c r="AF1460" s="50" t="n">
        <x:f>IF(Y1460,1,0)+IF(Z1460,1,0)+IF(AA1460,1,0)+IF(AC1460,1,0)</x:f>
        <x:v>1</x:v>
      </x:c>
      <x:c r="AG1460" s="53" t="n">
        <x:v>45044</x:v>
      </x:c>
      <x:c r="AH1460" s="50"/>
      <x:c r="AI1460" s="50"/>
      <x:c r="AJ1460" s="50"/>
      <x:c r="AK1460" s="53"/>
      <x:c r="AL1460" s="50"/>
      <x:c r="AM1460" s="51"/>
      <x:c r="AN1460" s="51" t="n">
        <x:v>1700</x:v>
      </x:c>
      <x:c r="AO1460" s="51" t="n">
        <x:f>IFERROR(AM1460*AN1460,"")</x:f>
        <x:v>0</x:v>
      </x:c>
      <x:c r="AP1460" s="56" t="str">
        <x:f>IFERROR(AO1460/(K1460*1000000),"")</x:f>
      </x:c>
      <x:c r="AQ1460" s="57" t="n">
        <x:v>0</x:v>
      </x:c>
      <x:c r="AR1460" s="52" t="n">
        <x:v>0.0053328799736121</x:v>
      </x:c>
      <x:c r="AS1460" s="52" t="n">
        <x:v>0</x:v>
      </x:c>
      <x:c r="AT1460" s="55" t="b">
        <x:v>0</x:v>
      </x:c>
      <x:c r="AU1460" s="50" t="str">
        <x:v>low_liquidity</x:v>
      </x:c>
      <x:c r="AV1460" s="58" t="n">
        <x:v>0.3607555940907486</x:v>
      </x:c>
      <x:c r="AW1460" s="50" t="n">
        <x:v>272</x:v>
      </x:c>
      <x:c r="AX1460" s="50" t="str">
        <x:v>Discovery</x:v>
      </x:c>
      <x:c r="AY1460" s="50" t="str">
        <x:v>既存適格性フィルター不通過: low_liquidity / 60日平均売買代金2,000万円未満</x:v>
      </x:c>
      <x:c r="AZ1460" s="59"/>
      <x:c r="BA1460" s="53"/>
      <x:c r="BB1460" s="50"/>
      <x:c r="BC1460" s="50"/>
      <x:c r="BD1460" s="50"/>
    </x:row>
    <x:row r="1461">
      <x:c r="A1461" s="50" t="n">
        <x:v>1460</x:v>
      </x:c>
      <x:c r="B1461" s="50" t="str">
        <x:v>5581</x:v>
      </x:c>
      <x:c r="C1461" s="50" t="str">
        <x:v>5581.T</x:v>
      </x:c>
      <x:c r="D1461" s="50" t="str">
        <x:v>Chi-technology Co.,Ltd.</x:v>
      </x:c>
      <x:c r="E1461" s="50" t="str">
        <x:v>PRO Market</x:v>
      </x:c>
      <x:c r="F1461" s="50" t="str">
        <x:v>Information &amp; Communication</x:v>
      </x:c>
      <x:c r="G1461" s="51"/>
      <x:c r="H1461" s="51"/>
      <x:c r="I1461" s="51"/>
      <x:c r="J1461" s="51"/>
      <x:c r="K1461" s="51"/>
      <x:c r="L1461" s="52" t="str">
        <x:f>IFERROR(H1461/G1461-1,"")</x:f>
      </x:c>
      <x:c r="M1461" s="52" t="str">
        <x:f>IFERROR(I1461/H1461-1,"")</x:f>
      </x:c>
      <x:c r="N1461" s="52" t="str">
        <x:f>IFERROR(J1461/I1461-1,"")</x:f>
      </x:c>
      <x:c r="O1461" s="52" t="str">
        <x:f>IFERROR(K1461/J1461-1,"")</x:f>
      </x:c>
      <x:c r="P1461" s="52" t="str">
        <x:f>IFERROR((K1461/G1461)^(1/4)-1,"")</x:f>
      </x:c>
      <x:c r="Q1461" s="51"/>
      <x:c r="R1461" s="52" t="str">
        <x:f>IFERROR(Q1461/K1461,"")</x:f>
      </x:c>
      <x:c r="S1461" s="53" t="n">
        <x:v>45107</x:v>
      </x:c>
      <x:c r="T1461" s="50" t="str">
        <x:v>local_price_first_trade</x:v>
      </x:c>
      <x:c r="U1461" s="50"/>
      <x:c r="V1461" s="54"/>
      <x:c r="W1461" s="50"/>
      <x:c r="X1461" s="50" t="b">
        <x:f>AND(COUNT(L1461:O1461)=4,L1461&gt;='設定'!$B$6,M1461&gt;='設定'!$B$6,N1461&gt;='設定'!$B$6,O1461&gt;='設定'!$B$6)</x:f>
        <x:v>0</x:v>
      </x:c>
      <x:c r="Y1461" s="50" t="b">
        <x:f>AND(COUNT(G1461:K1461)=5,P1461&gt;='設定'!$B$7)</x:f>
        <x:v>0</x:v>
      </x:c>
      <x:c r="Z1461" s="50" t="b">
        <x:f>AND(ISNUMBER(R1461),R1461&gt;='設定'!$B$8)</x:f>
        <x:v>0</x:v>
      </x:c>
      <x:c r="AA1461" s="50" t="b">
        <x:f>AND(ISNUMBER(S1461),S1461&gt;=DATE(YEAR('設定'!$B$10)-'設定'!$B$9,MONTH('設定'!$B$10),DAY('設定'!$B$10)))</x:f>
        <x:v>1</x:v>
      </x:c>
      <x:c r="AB1461" s="55" t="b">
        <x:v>0</x:v>
      </x:c>
      <x:c r="AC1461" s="55" t="b">
        <x:v>0</x:v>
      </x:c>
      <x:c r="AD1461" s="50" t="n">
        <x:f>IF(X1461,1,0)+IF(Z1461,1,0)+IF(AA1461,1,0)+IF(AB1461,1,0)</x:f>
        <x:v>1</x:v>
      </x:c>
      <x:c r="AE1461" s="50" t="n">
        <x:f>IF(Y1461,1,0)+IF(Z1461,1,0)+IF(AA1461,1,0)+IF(AB1461,1,0)</x:f>
        <x:v>1</x:v>
      </x:c>
      <x:c r="AF1461" s="50" t="n">
        <x:f>IF(Y1461,1,0)+IF(Z1461,1,0)+IF(AA1461,1,0)+IF(AC1461,1,0)</x:f>
        <x:v>1</x:v>
      </x:c>
      <x:c r="AG1461" s="53" t="n">
        <x:v>45107</x:v>
      </x:c>
      <x:c r="AH1461" s="50"/>
      <x:c r="AI1461" s="50"/>
      <x:c r="AJ1461" s="50"/>
      <x:c r="AK1461" s="53"/>
      <x:c r="AL1461" s="50"/>
      <x:c r="AM1461" s="51"/>
      <x:c r="AN1461" s="51" t="n">
        <x:v>193</x:v>
      </x:c>
      <x:c r="AO1461" s="51" t="n">
        <x:f>IFERROR(AM1461*AN1461,"")</x:f>
        <x:v>0</x:v>
      </x:c>
      <x:c r="AP1461" s="56" t="str">
        <x:f>IFERROR(AO1461/(K1461*1000000),"")</x:f>
      </x:c>
      <x:c r="AQ1461" s="57" t="n">
        <x:v>0</x:v>
      </x:c>
      <x:c r="AR1461" s="52" t="n">
        <x:v>0.0890452602263549</x:v>
      </x:c>
      <x:c r="AS1461" s="52" t="n">
        <x:v>-0.1460176991150442</x:v>
      </x:c>
      <x:c r="AT1461" s="55" t="b">
        <x:v>0</x:v>
      </x:c>
      <x:c r="AU1461" s="50" t="str">
        <x:v>low_liquidity</x:v>
      </x:c>
      <x:c r="AV1461" s="58" t="n">
        <x:v>0.2455201142254486</x:v>
      </x:c>
      <x:c r="AW1461" s="50" t="n">
        <x:v>565</x:v>
      </x:c>
      <x:c r="AX1461" s="50" t="str">
        <x:v>Discovery</x:v>
      </x:c>
      <x:c r="AY1461" s="50" t="str">
        <x:v>既存適格性フィルター不通過: low_liquidity / 60日平均売買代金2,000万円未満</x:v>
      </x:c>
      <x:c r="AZ1461" s="59"/>
      <x:c r="BA1461" s="53"/>
      <x:c r="BB1461" s="50"/>
      <x:c r="BC1461" s="50"/>
      <x:c r="BD1461" s="50"/>
    </x:row>
    <x:row r="1462">
      <x:c r="A1462" s="50" t="n">
        <x:v>1461</x:v>
      </x:c>
      <x:c r="B1462" s="50" t="str">
        <x:v>5584</x:v>
      </x:c>
      <x:c r="C1462" s="50" t="str">
        <x:v>5584.T</x:v>
      </x:c>
      <x:c r="D1462" s="50" t="str">
        <x:v>Strawberry jams Co.,Ltd.</x:v>
      </x:c>
      <x:c r="E1462" s="50" t="str">
        <x:v>PRO Market</x:v>
      </x:c>
      <x:c r="F1462" s="50" t="str">
        <x:v>Information &amp; Communication</x:v>
      </x:c>
      <x:c r="G1462" s="51"/>
      <x:c r="H1462" s="51"/>
      <x:c r="I1462" s="51"/>
      <x:c r="J1462" s="51"/>
      <x:c r="K1462" s="51"/>
      <x:c r="L1462" s="52" t="str">
        <x:f>IFERROR(H1462/G1462-1,"")</x:f>
      </x:c>
      <x:c r="M1462" s="52" t="str">
        <x:f>IFERROR(I1462/H1462-1,"")</x:f>
      </x:c>
      <x:c r="N1462" s="52" t="str">
        <x:f>IFERROR(J1462/I1462-1,"")</x:f>
      </x:c>
      <x:c r="O1462" s="52" t="str">
        <x:f>IFERROR(K1462/J1462-1,"")</x:f>
      </x:c>
      <x:c r="P1462" s="52" t="str">
        <x:f>IFERROR((K1462/G1462)^(1/4)-1,"")</x:f>
      </x:c>
      <x:c r="Q1462" s="51"/>
      <x:c r="R1462" s="52" t="str">
        <x:f>IFERROR(Q1462/K1462,"")</x:f>
      </x:c>
      <x:c r="S1462" s="53" t="n">
        <x:v>45119</x:v>
      </x:c>
      <x:c r="T1462" s="50" t="str">
        <x:v>local_price_first_trade</x:v>
      </x:c>
      <x:c r="U1462" s="50"/>
      <x:c r="V1462" s="54"/>
      <x:c r="W1462" s="50"/>
      <x:c r="X1462" s="50" t="b">
        <x:f>AND(COUNT(L1462:O1462)=4,L1462&gt;='設定'!$B$6,M1462&gt;='設定'!$B$6,N1462&gt;='設定'!$B$6,O1462&gt;='設定'!$B$6)</x:f>
        <x:v>0</x:v>
      </x:c>
      <x:c r="Y1462" s="50" t="b">
        <x:f>AND(COUNT(G1462:K1462)=5,P1462&gt;='設定'!$B$7)</x:f>
        <x:v>0</x:v>
      </x:c>
      <x:c r="Z1462" s="50" t="b">
        <x:f>AND(ISNUMBER(R1462),R1462&gt;='設定'!$B$8)</x:f>
        <x:v>0</x:v>
      </x:c>
      <x:c r="AA1462" s="50" t="b">
        <x:f>AND(ISNUMBER(S1462),S1462&gt;=DATE(YEAR('設定'!$B$10)-'設定'!$B$9,MONTH('設定'!$B$10),DAY('設定'!$B$10)))</x:f>
        <x:v>1</x:v>
      </x:c>
      <x:c r="AB1462" s="55" t="b">
        <x:v>0</x:v>
      </x:c>
      <x:c r="AC1462" s="55" t="b">
        <x:v>0</x:v>
      </x:c>
      <x:c r="AD1462" s="50" t="n">
        <x:f>IF(X1462,1,0)+IF(Z1462,1,0)+IF(AA1462,1,0)+IF(AB1462,1,0)</x:f>
        <x:v>1</x:v>
      </x:c>
      <x:c r="AE1462" s="50" t="n">
        <x:f>IF(Y1462,1,0)+IF(Z1462,1,0)+IF(AA1462,1,0)+IF(AB1462,1,0)</x:f>
        <x:v>1</x:v>
      </x:c>
      <x:c r="AF1462" s="50" t="n">
        <x:f>IF(Y1462,1,0)+IF(Z1462,1,0)+IF(AA1462,1,0)+IF(AC1462,1,0)</x:f>
        <x:v>1</x:v>
      </x:c>
      <x:c r="AG1462" s="53" t="n">
        <x:v>45119</x:v>
      </x:c>
      <x:c r="AH1462" s="50"/>
      <x:c r="AI1462" s="50"/>
      <x:c r="AJ1462" s="50"/>
      <x:c r="AK1462" s="53"/>
      <x:c r="AL1462" s="50"/>
      <x:c r="AM1462" s="51"/>
      <x:c r="AN1462" s="51" t="n">
        <x:v>1182</x:v>
      </x:c>
      <x:c r="AO1462" s="51" t="n">
        <x:f>IFERROR(AM1462*AN1462,"")</x:f>
        <x:v>0</x:v>
      </x:c>
      <x:c r="AP1462" s="56" t="str">
        <x:f>IFERROR(AO1462/(K1462*1000000),"")</x:f>
      </x:c>
      <x:c r="AQ1462" s="57" t="n">
        <x:v>0</x:v>
      </x:c>
      <x:c r="AR1462" s="52" t="n">
        <x:v>0</x:v>
      </x:c>
      <x:c r="AS1462" s="52" t="n">
        <x:v>0</x:v>
      </x:c>
      <x:c r="AT1462" s="55" t="b">
        <x:v>0</x:v>
      </x:c>
      <x:c r="AU1462" s="50" t="str">
        <x:v>low_liquidity</x:v>
      </x:c>
      <x:c r="AV1462" s="58" t="n">
        <x:v>0.3598094407953698</x:v>
      </x:c>
      <x:c r="AW1462" s="50" t="n">
        <x:v>275</x:v>
      </x:c>
      <x:c r="AX1462" s="50" t="str">
        <x:v>Discovery</x:v>
      </x:c>
      <x:c r="AY1462" s="50" t="str">
        <x:v>既存適格性フィルター不通過: low_liquidity / 60日平均売買代金2,000万円未満</x:v>
      </x:c>
      <x:c r="AZ1462" s="59"/>
      <x:c r="BA1462" s="53"/>
      <x:c r="BB1462" s="50"/>
      <x:c r="BC1462" s="50"/>
      <x:c r="BD1462" s="50"/>
    </x:row>
    <x:row r="1463">
      <x:c r="A1463" s="50" t="n">
        <x:v>1462</x:v>
      </x:c>
      <x:c r="B1463" s="50" t="str">
        <x:v>5594</x:v>
      </x:c>
      <x:c r="C1463" s="50" t="str">
        <x:v>5594.T</x:v>
      </x:c>
      <x:c r="D1463" s="50" t="str">
        <x:v>M.D.B Corporation</x:v>
      </x:c>
      <x:c r="E1463" s="50" t="str">
        <x:v>PRO Market</x:v>
      </x:c>
      <x:c r="F1463" s="50" t="str">
        <x:v>Information &amp; Communication</x:v>
      </x:c>
      <x:c r="G1463" s="51"/>
      <x:c r="H1463" s="51"/>
      <x:c r="I1463" s="51"/>
      <x:c r="J1463" s="51"/>
      <x:c r="K1463" s="51"/>
      <x:c r="L1463" s="52" t="str">
        <x:f>IFERROR(H1463/G1463-1,"")</x:f>
      </x:c>
      <x:c r="M1463" s="52" t="str">
        <x:f>IFERROR(I1463/H1463-1,"")</x:f>
      </x:c>
      <x:c r="N1463" s="52" t="str">
        <x:f>IFERROR(J1463/I1463-1,"")</x:f>
      </x:c>
      <x:c r="O1463" s="52" t="str">
        <x:f>IFERROR(K1463/J1463-1,"")</x:f>
      </x:c>
      <x:c r="P1463" s="52" t="str">
        <x:f>IFERROR((K1463/G1463)^(1/4)-1,"")</x:f>
      </x:c>
      <x:c r="Q1463" s="51"/>
      <x:c r="R1463" s="52" t="str">
        <x:f>IFERROR(Q1463/K1463,"")</x:f>
      </x:c>
      <x:c r="S1463" s="53" t="n">
        <x:v>45260</x:v>
      </x:c>
      <x:c r="T1463" s="50" t="str">
        <x:v>local_price_first_trade</x:v>
      </x:c>
      <x:c r="U1463" s="50"/>
      <x:c r="V1463" s="54"/>
      <x:c r="W1463" s="50"/>
      <x:c r="X1463" s="50" t="b">
        <x:f>AND(COUNT(L1463:O1463)=4,L1463&gt;='設定'!$B$6,M1463&gt;='設定'!$B$6,N1463&gt;='設定'!$B$6,O1463&gt;='設定'!$B$6)</x:f>
        <x:v>0</x:v>
      </x:c>
      <x:c r="Y1463" s="50" t="b">
        <x:f>AND(COUNT(G1463:K1463)=5,P1463&gt;='設定'!$B$7)</x:f>
        <x:v>0</x:v>
      </x:c>
      <x:c r="Z1463" s="50" t="b">
        <x:f>AND(ISNUMBER(R1463),R1463&gt;='設定'!$B$8)</x:f>
        <x:v>0</x:v>
      </x:c>
      <x:c r="AA1463" s="50" t="b">
        <x:f>AND(ISNUMBER(S1463),S1463&gt;=DATE(YEAR('設定'!$B$10)-'設定'!$B$9,MONTH('設定'!$B$10),DAY('設定'!$B$10)))</x:f>
        <x:v>1</x:v>
      </x:c>
      <x:c r="AB1463" s="55" t="b">
        <x:v>0</x:v>
      </x:c>
      <x:c r="AC1463" s="55" t="b">
        <x:v>0</x:v>
      </x:c>
      <x:c r="AD1463" s="50" t="n">
        <x:f>IF(X1463,1,0)+IF(Z1463,1,0)+IF(AA1463,1,0)+IF(AB1463,1,0)</x:f>
        <x:v>1</x:v>
      </x:c>
      <x:c r="AE1463" s="50" t="n">
        <x:f>IF(Y1463,1,0)+IF(Z1463,1,0)+IF(AA1463,1,0)+IF(AB1463,1,0)</x:f>
        <x:v>1</x:v>
      </x:c>
      <x:c r="AF1463" s="50" t="n">
        <x:f>IF(Y1463,1,0)+IF(Z1463,1,0)+IF(AA1463,1,0)+IF(AC1463,1,0)</x:f>
        <x:v>1</x:v>
      </x:c>
      <x:c r="AG1463" s="53" t="n">
        <x:v>45260</x:v>
      </x:c>
      <x:c r="AH1463" s="50"/>
      <x:c r="AI1463" s="50"/>
      <x:c r="AJ1463" s="50"/>
      <x:c r="AK1463" s="53"/>
      <x:c r="AL1463" s="50"/>
      <x:c r="AM1463" s="51"/>
      <x:c r="AN1463" s="51" t="n">
        <x:v>500</x:v>
      </x:c>
      <x:c r="AO1463" s="51" t="n">
        <x:f>IFERROR(AM1463*AN1463,"")</x:f>
        <x:v>0</x:v>
      </x:c>
      <x:c r="AP1463" s="56" t="str">
        <x:f>IFERROR(AO1463/(K1463*1000000),"")</x:f>
      </x:c>
      <x:c r="AQ1463" s="57" t="n">
        <x:v>0</x:v>
      </x:c>
      <x:c r="AR1463" s="52" t="n">
        <x:v>0</x:v>
      </x:c>
      <x:c r="AS1463" s="52" t="n">
        <x:v>0</x:v>
      </x:c>
      <x:c r="AT1463" s="55" t="b">
        <x:v>0</x:v>
      </x:c>
      <x:c r="AU1463" s="50" t="str">
        <x:v>low_liquidity</x:v>
      </x:c>
      <x:c r="AV1463" s="58" t="n">
        <x:v>0.3598094407953698</x:v>
      </x:c>
      <x:c r="AW1463" s="50" t="n">
        <x:v>280</x:v>
      </x:c>
      <x:c r="AX1463" s="50" t="str">
        <x:v>Discovery</x:v>
      </x:c>
      <x:c r="AY1463" s="50" t="str">
        <x:v>既存適格性フィルター不通過: low_liquidity / 60日平均売買代金2,000万円未満</x:v>
      </x:c>
      <x:c r="AZ1463" s="59"/>
      <x:c r="BA1463" s="53"/>
      <x:c r="BB1463" s="50"/>
      <x:c r="BC1463" s="50"/>
      <x:c r="BD1463" s="50"/>
    </x:row>
    <x:row r="1464">
      <x:c r="A1464" s="50" t="n">
        <x:v>1463</x:v>
      </x:c>
      <x:c r="B1464" s="50" t="str">
        <x:v>5598</x:v>
      </x:c>
      <x:c r="C1464" s="50" t="str">
        <x:v>5598.T</x:v>
      </x:c>
      <x:c r="D1464" s="50" t="str">
        <x:v>Yottavias Co.,Ltd.</x:v>
      </x:c>
      <x:c r="E1464" s="50" t="str">
        <x:v>PRO Market</x:v>
      </x:c>
      <x:c r="F1464" s="50" t="str">
        <x:v>Information &amp; Communication</x:v>
      </x:c>
      <x:c r="G1464" s="51"/>
      <x:c r="H1464" s="51"/>
      <x:c r="I1464" s="51"/>
      <x:c r="J1464" s="51"/>
      <x:c r="K1464" s="51"/>
      <x:c r="L1464" s="52" t="str">
        <x:f>IFERROR(H1464/G1464-1,"")</x:f>
      </x:c>
      <x:c r="M1464" s="52" t="str">
        <x:f>IFERROR(I1464/H1464-1,"")</x:f>
      </x:c>
      <x:c r="N1464" s="52" t="str">
        <x:f>IFERROR(J1464/I1464-1,"")</x:f>
      </x:c>
      <x:c r="O1464" s="52" t="str">
        <x:f>IFERROR(K1464/J1464-1,"")</x:f>
      </x:c>
      <x:c r="P1464" s="52" t="str">
        <x:f>IFERROR((K1464/G1464)^(1/4)-1,"")</x:f>
      </x:c>
      <x:c r="Q1464" s="51"/>
      <x:c r="R1464" s="52" t="str">
        <x:f>IFERROR(Q1464/K1464,"")</x:f>
      </x:c>
      <x:c r="S1464" s="53" t="n">
        <x:v>45273</x:v>
      </x:c>
      <x:c r="T1464" s="50" t="str">
        <x:v>local_price_first_trade</x:v>
      </x:c>
      <x:c r="U1464" s="50"/>
      <x:c r="V1464" s="54"/>
      <x:c r="W1464" s="50"/>
      <x:c r="X1464" s="50" t="b">
        <x:f>AND(COUNT(L1464:O1464)=4,L1464&gt;='設定'!$B$6,M1464&gt;='設定'!$B$6,N1464&gt;='設定'!$B$6,O1464&gt;='設定'!$B$6)</x:f>
        <x:v>0</x:v>
      </x:c>
      <x:c r="Y1464" s="50" t="b">
        <x:f>AND(COUNT(G1464:K1464)=5,P1464&gt;='設定'!$B$7)</x:f>
        <x:v>0</x:v>
      </x:c>
      <x:c r="Z1464" s="50" t="b">
        <x:f>AND(ISNUMBER(R1464),R1464&gt;='設定'!$B$8)</x:f>
        <x:v>0</x:v>
      </x:c>
      <x:c r="AA1464" s="50" t="b">
        <x:f>AND(ISNUMBER(S1464),S1464&gt;=DATE(YEAR('設定'!$B$10)-'設定'!$B$9,MONTH('設定'!$B$10),DAY('設定'!$B$10)))</x:f>
        <x:v>1</x:v>
      </x:c>
      <x:c r="AB1464" s="55" t="b">
        <x:v>0</x:v>
      </x:c>
      <x:c r="AC1464" s="55" t="b">
        <x:v>0</x:v>
      </x:c>
      <x:c r="AD1464" s="50" t="n">
        <x:f>IF(X1464,1,0)+IF(Z1464,1,0)+IF(AA1464,1,0)+IF(AB1464,1,0)</x:f>
        <x:v>1</x:v>
      </x:c>
      <x:c r="AE1464" s="50" t="n">
        <x:f>IF(Y1464,1,0)+IF(Z1464,1,0)+IF(AA1464,1,0)+IF(AB1464,1,0)</x:f>
        <x:v>1</x:v>
      </x:c>
      <x:c r="AF1464" s="50" t="n">
        <x:f>IF(Y1464,1,0)+IF(Z1464,1,0)+IF(AA1464,1,0)+IF(AC1464,1,0)</x:f>
        <x:v>1</x:v>
      </x:c>
      <x:c r="AG1464" s="53" t="n">
        <x:v>45273</x:v>
      </x:c>
      <x:c r="AH1464" s="50"/>
      <x:c r="AI1464" s="50"/>
      <x:c r="AJ1464" s="50"/>
      <x:c r="AK1464" s="53"/>
      <x:c r="AL1464" s="50"/>
      <x:c r="AM1464" s="51"/>
      <x:c r="AN1464" s="51" t="n">
        <x:v>3200</x:v>
      </x:c>
      <x:c r="AO1464" s="51" t="n">
        <x:f>IFERROR(AM1464*AN1464,"")</x:f>
        <x:v>0</x:v>
      </x:c>
      <x:c r="AP1464" s="56" t="str">
        <x:f>IFERROR(AO1464/(K1464*1000000),"")</x:f>
      </x:c>
      <x:c r="AQ1464" s="57" t="n">
        <x:v>0</x:v>
      </x:c>
      <x:c r="AR1464" s="52" t="n">
        <x:v>0.0049542221050529</x:v>
      </x:c>
      <x:c r="AS1464" s="52" t="n">
        <x:v>-0.0062111801242237</x:v>
      </x:c>
      <x:c r="AT1464" s="55" t="b">
        <x:v>0</x:v>
      </x:c>
      <x:c r="AU1464" s="50" t="str">
        <x:v>low_liquidity</x:v>
      </x:c>
      <x:c r="AV1464" s="58" t="n">
        <x:v>0.3583169307293658</x:v>
      </x:c>
      <x:c r="AW1464" s="50" t="n">
        <x:v>287</x:v>
      </x:c>
      <x:c r="AX1464" s="50" t="str">
        <x:v>Discovery</x:v>
      </x:c>
      <x:c r="AY1464" s="50" t="str">
        <x:v>既存適格性フィルター不通過: low_liquidity / 60日平均売買代金2,000万円未満</x:v>
      </x:c>
      <x:c r="AZ1464" s="59"/>
      <x:c r="BA1464" s="53"/>
      <x:c r="BB1464" s="50"/>
      <x:c r="BC1464" s="50"/>
      <x:c r="BD1464" s="50"/>
    </x:row>
    <x:row r="1465">
      <x:c r="A1465" s="50" t="n">
        <x:v>1464</x:v>
      </x:c>
      <x:c r="B1465" s="50" t="str">
        <x:v>5617</x:v>
      </x:c>
      <x:c r="C1465" s="50" t="str">
        <x:v>5617.T</x:v>
      </x:c>
      <x:c r="D1465" s="50" t="str">
        <x:v>WiLLDo Inc.</x:v>
      </x:c>
      <x:c r="E1465" s="50" t="str">
        <x:v>PRO Market</x:v>
      </x:c>
      <x:c r="F1465" s="50" t="str">
        <x:v>Information &amp; Communication</x:v>
      </x:c>
      <x:c r="G1465" s="51"/>
      <x:c r="H1465" s="51"/>
      <x:c r="I1465" s="51"/>
      <x:c r="J1465" s="51"/>
      <x:c r="K1465" s="51"/>
      <x:c r="L1465" s="52" t="str">
        <x:f>IFERROR(H1465/G1465-1,"")</x:f>
      </x:c>
      <x:c r="M1465" s="52" t="str">
        <x:f>IFERROR(I1465/H1465-1,"")</x:f>
      </x:c>
      <x:c r="N1465" s="52" t="str">
        <x:f>IFERROR(J1465/I1465-1,"")</x:f>
      </x:c>
      <x:c r="O1465" s="52" t="str">
        <x:f>IFERROR(K1465/J1465-1,"")</x:f>
      </x:c>
      <x:c r="P1465" s="52" t="str">
        <x:f>IFERROR((K1465/G1465)^(1/4)-1,"")</x:f>
      </x:c>
      <x:c r="Q1465" s="51"/>
      <x:c r="R1465" s="52" t="str">
        <x:f>IFERROR(Q1465/K1465,"")</x:f>
      </x:c>
      <x:c r="S1465" s="53" t="n">
        <x:v>45279</x:v>
      </x:c>
      <x:c r="T1465" s="50" t="str">
        <x:v>local_price_first_trade</x:v>
      </x:c>
      <x:c r="U1465" s="50"/>
      <x:c r="V1465" s="54"/>
      <x:c r="W1465" s="50"/>
      <x:c r="X1465" s="50" t="b">
        <x:f>AND(COUNT(L1465:O1465)=4,L1465&gt;='設定'!$B$6,M1465&gt;='設定'!$B$6,N1465&gt;='設定'!$B$6,O1465&gt;='設定'!$B$6)</x:f>
        <x:v>0</x:v>
      </x:c>
      <x:c r="Y1465" s="50" t="b">
        <x:f>AND(COUNT(G1465:K1465)=5,P1465&gt;='設定'!$B$7)</x:f>
        <x:v>0</x:v>
      </x:c>
      <x:c r="Z1465" s="50" t="b">
        <x:f>AND(ISNUMBER(R1465),R1465&gt;='設定'!$B$8)</x:f>
        <x:v>0</x:v>
      </x:c>
      <x:c r="AA1465" s="50" t="b">
        <x:f>AND(ISNUMBER(S1465),S1465&gt;=DATE(YEAR('設定'!$B$10)-'設定'!$B$9,MONTH('設定'!$B$10),DAY('設定'!$B$10)))</x:f>
        <x:v>1</x:v>
      </x:c>
      <x:c r="AB1465" s="55" t="b">
        <x:v>0</x:v>
      </x:c>
      <x:c r="AC1465" s="55" t="b">
        <x:v>0</x:v>
      </x:c>
      <x:c r="AD1465" s="50" t="n">
        <x:f>IF(X1465,1,0)+IF(Z1465,1,0)+IF(AA1465,1,0)+IF(AB1465,1,0)</x:f>
        <x:v>1</x:v>
      </x:c>
      <x:c r="AE1465" s="50" t="n">
        <x:f>IF(Y1465,1,0)+IF(Z1465,1,0)+IF(AA1465,1,0)+IF(AB1465,1,0)</x:f>
        <x:v>1</x:v>
      </x:c>
      <x:c r="AF1465" s="50" t="n">
        <x:f>IF(Y1465,1,0)+IF(Z1465,1,0)+IF(AA1465,1,0)+IF(AC1465,1,0)</x:f>
        <x:v>1</x:v>
      </x:c>
      <x:c r="AG1465" s="53" t="n">
        <x:v>45279</x:v>
      </x:c>
      <x:c r="AH1465" s="50"/>
      <x:c r="AI1465" s="50"/>
      <x:c r="AJ1465" s="50"/>
      <x:c r="AK1465" s="53"/>
      <x:c r="AL1465" s="50"/>
      <x:c r="AM1465" s="51"/>
      <x:c r="AN1465" s="51" t="n">
        <x:v>1437</x:v>
      </x:c>
      <x:c r="AO1465" s="51" t="n">
        <x:f>IFERROR(AM1465*AN1465,"")</x:f>
        <x:v>0</x:v>
      </x:c>
      <x:c r="AP1465" s="56" t="str">
        <x:f>IFERROR(AO1465/(K1465*1000000),"")</x:f>
      </x:c>
      <x:c r="AQ1465" s="57" t="n">
        <x:v>0</x:v>
      </x:c>
      <x:c r="AR1465" s="52" t="n">
        <x:v>0</x:v>
      </x:c>
      <x:c r="AS1465" s="52" t="n">
        <x:v>0</x:v>
      </x:c>
      <x:c r="AT1465" s="55" t="b">
        <x:v>0</x:v>
      </x:c>
      <x:c r="AU1465" s="50" t="str">
        <x:v>low_liquidity</x:v>
      </x:c>
      <x:c r="AV1465" s="58" t="n">
        <x:v>0.3598094407953698</x:v>
      </x:c>
      <x:c r="AW1465" s="50" t="n">
        <x:v>278</x:v>
      </x:c>
      <x:c r="AX1465" s="50" t="str">
        <x:v>Discovery</x:v>
      </x:c>
      <x:c r="AY1465" s="50" t="str">
        <x:v>既存適格性フィルター不通過: low_liquidity / 60日平均売買代金2,000万円未満</x:v>
      </x:c>
      <x:c r="AZ1465" s="59"/>
      <x:c r="BA1465" s="53"/>
      <x:c r="BB1465" s="50"/>
      <x:c r="BC1465" s="50"/>
      <x:c r="BD1465" s="50"/>
    </x:row>
    <x:row r="1466">
      <x:c r="A1466" s="50" t="n">
        <x:v>1465</x:v>
      </x:c>
      <x:c r="B1466" s="50" t="str">
        <x:v>5620</x:v>
      </x:c>
      <x:c r="C1466" s="50" t="str">
        <x:v>5620.T</x:v>
      </x:c>
      <x:c r="D1466" s="50" t="str">
        <x:v>SPO Entertainment Inc.</x:v>
      </x:c>
      <x:c r="E1466" s="50" t="str">
        <x:v>PRO Market</x:v>
      </x:c>
      <x:c r="F1466" s="50" t="str">
        <x:v>Information &amp; Communication</x:v>
      </x:c>
      <x:c r="G1466" s="51"/>
      <x:c r="H1466" s="51"/>
      <x:c r="I1466" s="51"/>
      <x:c r="J1466" s="51"/>
      <x:c r="K1466" s="51"/>
      <x:c r="L1466" s="52" t="str">
        <x:f>IFERROR(H1466/G1466-1,"")</x:f>
      </x:c>
      <x:c r="M1466" s="52" t="str">
        <x:f>IFERROR(I1466/H1466-1,"")</x:f>
      </x:c>
      <x:c r="N1466" s="52" t="str">
        <x:f>IFERROR(J1466/I1466-1,"")</x:f>
      </x:c>
      <x:c r="O1466" s="52" t="str">
        <x:f>IFERROR(K1466/J1466-1,"")</x:f>
      </x:c>
      <x:c r="P1466" s="52" t="str">
        <x:f>IFERROR((K1466/G1466)^(1/4)-1,"")</x:f>
      </x:c>
      <x:c r="Q1466" s="51"/>
      <x:c r="R1466" s="52" t="str">
        <x:f>IFERROR(Q1466/K1466,"")</x:f>
      </x:c>
      <x:c r="S1466" s="53" t="n">
        <x:v>45282</x:v>
      </x:c>
      <x:c r="T1466" s="50" t="str">
        <x:v>local_price_first_trade</x:v>
      </x:c>
      <x:c r="U1466" s="50"/>
      <x:c r="V1466" s="54"/>
      <x:c r="W1466" s="50"/>
      <x:c r="X1466" s="50" t="b">
        <x:f>AND(COUNT(L1466:O1466)=4,L1466&gt;='設定'!$B$6,M1466&gt;='設定'!$B$6,N1466&gt;='設定'!$B$6,O1466&gt;='設定'!$B$6)</x:f>
        <x:v>0</x:v>
      </x:c>
      <x:c r="Y1466" s="50" t="b">
        <x:f>AND(COUNT(G1466:K1466)=5,P1466&gt;='設定'!$B$7)</x:f>
        <x:v>0</x:v>
      </x:c>
      <x:c r="Z1466" s="50" t="b">
        <x:f>AND(ISNUMBER(R1466),R1466&gt;='設定'!$B$8)</x:f>
        <x:v>0</x:v>
      </x:c>
      <x:c r="AA1466" s="50" t="b">
        <x:f>AND(ISNUMBER(S1466),S1466&gt;=DATE(YEAR('設定'!$B$10)-'設定'!$B$9,MONTH('設定'!$B$10),DAY('設定'!$B$10)))</x:f>
        <x:v>1</x:v>
      </x:c>
      <x:c r="AB1466" s="55" t="b">
        <x:v>0</x:v>
      </x:c>
      <x:c r="AC1466" s="55" t="b">
        <x:v>0</x:v>
      </x:c>
      <x:c r="AD1466" s="50" t="n">
        <x:f>IF(X1466,1,0)+IF(Z1466,1,0)+IF(AA1466,1,0)+IF(AB1466,1,0)</x:f>
        <x:v>1</x:v>
      </x:c>
      <x:c r="AE1466" s="50" t="n">
        <x:f>IF(Y1466,1,0)+IF(Z1466,1,0)+IF(AA1466,1,0)+IF(AB1466,1,0)</x:f>
        <x:v>1</x:v>
      </x:c>
      <x:c r="AF1466" s="50" t="n">
        <x:f>IF(Y1466,1,0)+IF(Z1466,1,0)+IF(AA1466,1,0)+IF(AC1466,1,0)</x:f>
        <x:v>1</x:v>
      </x:c>
      <x:c r="AG1466" s="53" t="n">
        <x:v>45282</x:v>
      </x:c>
      <x:c r="AH1466" s="50"/>
      <x:c r="AI1466" s="50"/>
      <x:c r="AJ1466" s="50"/>
      <x:c r="AK1466" s="53"/>
      <x:c r="AL1466" s="50"/>
      <x:c r="AM1466" s="51"/>
      <x:c r="AN1466" s="51" t="n">
        <x:v>2200</x:v>
      </x:c>
      <x:c r="AO1466" s="51" t="n">
        <x:f>IFERROR(AM1466*AN1466,"")</x:f>
        <x:v>0</x:v>
      </x:c>
      <x:c r="AP1466" s="56" t="str">
        <x:f>IFERROR(AO1466/(K1466*1000000),"")</x:f>
      </x:c>
      <x:c r="AQ1466" s="57" t="n">
        <x:v>0</x:v>
      </x:c>
      <x:c r="AR1466" s="52" t="n">
        <x:v>0</x:v>
      </x:c>
      <x:c r="AS1466" s="52" t="n">
        <x:v>0</x:v>
      </x:c>
      <x:c r="AT1466" s="55" t="b">
        <x:v>0</x:v>
      </x:c>
      <x:c r="AU1466" s="50" t="str">
        <x:v>low_liquidity</x:v>
      </x:c>
      <x:c r="AV1466" s="58" t="n">
        <x:v>0.3598094407953698</x:v>
      </x:c>
      <x:c r="AW1466" s="50" t="n">
        <x:v>277</x:v>
      </x:c>
      <x:c r="AX1466" s="50" t="str">
        <x:v>Discovery</x:v>
      </x:c>
      <x:c r="AY1466" s="50" t="str">
        <x:v>既存適格性フィルター不通過: low_liquidity / 60日平均売買代金2,000万円未満</x:v>
      </x:c>
      <x:c r="AZ1466" s="59"/>
      <x:c r="BA1466" s="53"/>
      <x:c r="BB1466" s="50"/>
      <x:c r="BC1466" s="50"/>
      <x:c r="BD1466" s="50"/>
    </x:row>
    <x:row r="1467">
      <x:c r="A1467" s="50" t="n">
        <x:v>1466</x:v>
      </x:c>
      <x:c r="B1467" s="50" t="str">
        <x:v>5622</x:v>
      </x:c>
      <x:c r="C1467" s="50" t="str">
        <x:v>5622.T</x:v>
      </x:c>
      <x:c r="D1467" s="50" t="str">
        <x:v>OneBe,Inc.</x:v>
      </x:c>
      <x:c r="E1467" s="50" t="str">
        <x:v>PRO Market</x:v>
      </x:c>
      <x:c r="F1467" s="50" t="str">
        <x:v>Information &amp; Communication</x:v>
      </x:c>
      <x:c r="G1467" s="51"/>
      <x:c r="H1467" s="51"/>
      <x:c r="I1467" s="51"/>
      <x:c r="J1467" s="51"/>
      <x:c r="K1467" s="51"/>
      <x:c r="L1467" s="52" t="str">
        <x:f>IFERROR(H1467/G1467-1,"")</x:f>
      </x:c>
      <x:c r="M1467" s="52" t="str">
        <x:f>IFERROR(I1467/H1467-1,"")</x:f>
      </x:c>
      <x:c r="N1467" s="52" t="str">
        <x:f>IFERROR(J1467/I1467-1,"")</x:f>
      </x:c>
      <x:c r="O1467" s="52" t="str">
        <x:f>IFERROR(K1467/J1467-1,"")</x:f>
      </x:c>
      <x:c r="P1467" s="52" t="str">
        <x:f>IFERROR((K1467/G1467)^(1/4)-1,"")</x:f>
      </x:c>
      <x:c r="Q1467" s="51"/>
      <x:c r="R1467" s="52" t="str">
        <x:f>IFERROR(Q1467/K1467,"")</x:f>
      </x:c>
      <x:c r="S1467" s="53" t="n">
        <x:v>45302</x:v>
      </x:c>
      <x:c r="T1467" s="50" t="str">
        <x:v>local_price_first_trade</x:v>
      </x:c>
      <x:c r="U1467" s="50"/>
      <x:c r="V1467" s="54"/>
      <x:c r="W1467" s="50"/>
      <x:c r="X1467" s="50" t="b">
        <x:f>AND(COUNT(L1467:O1467)=4,L1467&gt;='設定'!$B$6,M1467&gt;='設定'!$B$6,N1467&gt;='設定'!$B$6,O1467&gt;='設定'!$B$6)</x:f>
        <x:v>0</x:v>
      </x:c>
      <x:c r="Y1467" s="50" t="b">
        <x:f>AND(COUNT(G1467:K1467)=5,P1467&gt;='設定'!$B$7)</x:f>
        <x:v>0</x:v>
      </x:c>
      <x:c r="Z1467" s="50" t="b">
        <x:f>AND(ISNUMBER(R1467),R1467&gt;='設定'!$B$8)</x:f>
        <x:v>0</x:v>
      </x:c>
      <x:c r="AA1467" s="50" t="b">
        <x:f>AND(ISNUMBER(S1467),S1467&gt;=DATE(YEAR('設定'!$B$10)-'設定'!$B$9,MONTH('設定'!$B$10),DAY('設定'!$B$10)))</x:f>
        <x:v>1</x:v>
      </x:c>
      <x:c r="AB1467" s="55" t="b">
        <x:v>0</x:v>
      </x:c>
      <x:c r="AC1467" s="55" t="b">
        <x:v>0</x:v>
      </x:c>
      <x:c r="AD1467" s="50" t="n">
        <x:f>IF(X1467,1,0)+IF(Z1467,1,0)+IF(AA1467,1,0)+IF(AB1467,1,0)</x:f>
        <x:v>1</x:v>
      </x:c>
      <x:c r="AE1467" s="50" t="n">
        <x:f>IF(Y1467,1,0)+IF(Z1467,1,0)+IF(AA1467,1,0)+IF(AB1467,1,0)</x:f>
        <x:v>1</x:v>
      </x:c>
      <x:c r="AF1467" s="50" t="n">
        <x:f>IF(Y1467,1,0)+IF(Z1467,1,0)+IF(AA1467,1,0)+IF(AC1467,1,0)</x:f>
        <x:v>1</x:v>
      </x:c>
      <x:c r="AG1467" s="53" t="n">
        <x:v>45302</x:v>
      </x:c>
      <x:c r="AH1467" s="50"/>
      <x:c r="AI1467" s="50"/>
      <x:c r="AJ1467" s="50"/>
      <x:c r="AK1467" s="53"/>
      <x:c r="AL1467" s="50"/>
      <x:c r="AM1467" s="51"/>
      <x:c r="AN1467" s="51" t="n">
        <x:v>1200</x:v>
      </x:c>
      <x:c r="AO1467" s="51" t="n">
        <x:f>IFERROR(AM1467*AN1467,"")</x:f>
        <x:v>0</x:v>
      </x:c>
      <x:c r="AP1467" s="56" t="str">
        <x:f>IFERROR(AO1467/(K1467*1000000),"")</x:f>
      </x:c>
      <x:c r="AQ1467" s="57" t="n">
        <x:v>0</x:v>
      </x:c>
      <x:c r="AR1467" s="52" t="n">
        <x:v>0</x:v>
      </x:c>
      <x:c r="AS1467" s="52" t="n">
        <x:v>0</x:v>
      </x:c>
      <x:c r="AT1467" s="55" t="b">
        <x:v>0</x:v>
      </x:c>
      <x:c r="AU1467" s="50" t="str">
        <x:v>low_liquidity</x:v>
      </x:c>
      <x:c r="AV1467" s="58" t="n">
        <x:v>0.3598094407953698</x:v>
      </x:c>
      <x:c r="AW1467" s="50" t="n">
        <x:v>279</x:v>
      </x:c>
      <x:c r="AX1467" s="50" t="str">
        <x:v>Discovery</x:v>
      </x:c>
      <x:c r="AY1467" s="50" t="str">
        <x:v>既存適格性フィルター不通過: low_liquidity / 60日平均売買代金2,000万円未満</x:v>
      </x:c>
      <x:c r="AZ1467" s="59"/>
      <x:c r="BA1467" s="53"/>
      <x:c r="BB1467" s="50"/>
      <x:c r="BC1467" s="50"/>
      <x:c r="BD1467" s="50"/>
    </x:row>
    <x:row r="1468">
      <x:c r="A1468" s="50" t="n">
        <x:v>1467</x:v>
      </x:c>
      <x:c r="B1468" s="50" t="str">
        <x:v>5838</x:v>
      </x:c>
      <x:c r="C1468" s="50" t="str">
        <x:v>5838.T</x:v>
      </x:c>
      <x:c r="D1468" s="50" t="str">
        <x:v>Rakuten Bank,Ltd.</x:v>
      </x:c>
      <x:c r="E1468" s="50" t="str">
        <x:v>Prime Market (Domestic)</x:v>
      </x:c>
      <x:c r="F1468" s="50" t="str">
        <x:v>Banks</x:v>
      </x:c>
      <x:c r="G1468" s="51"/>
      <x:c r="H1468" s="51"/>
      <x:c r="I1468" s="51"/>
      <x:c r="J1468" s="51"/>
      <x:c r="K1468" s="51"/>
      <x:c r="L1468" s="52" t="str">
        <x:f>IFERROR(H1468/G1468-1,"")</x:f>
      </x:c>
      <x:c r="M1468" s="52" t="str">
        <x:f>IFERROR(I1468/H1468-1,"")</x:f>
      </x:c>
      <x:c r="N1468" s="52" t="str">
        <x:f>IFERROR(J1468/I1468-1,"")</x:f>
      </x:c>
      <x:c r="O1468" s="52" t="str">
        <x:f>IFERROR(K1468/J1468-1,"")</x:f>
      </x:c>
      <x:c r="P1468" s="52" t="str">
        <x:f>IFERROR((K1468/G1468)^(1/4)-1,"")</x:f>
      </x:c>
      <x:c r="Q1468" s="51"/>
      <x:c r="R1468" s="52" t="str">
        <x:f>IFERROR(Q1468/K1468,"")</x:f>
      </x:c>
      <x:c r="S1468" s="53" t="n">
        <x:v>45037</x:v>
      </x:c>
      <x:c r="T1468" s="50" t="str">
        <x:v>local_price_first_trade</x:v>
      </x:c>
      <x:c r="U1468" s="50" t="str">
        <x:v>楽天グループ株式会社</x:v>
      </x:c>
      <x:c r="V1468" s="54" t="n">
        <x:v>0.4926</x:v>
      </x:c>
      <x:c r="W1468" s="50" t="str">
        <x:v>永井 啓之</x:v>
      </x:c>
      <x:c r="X1468" s="50" t="b">
        <x:f>AND(COUNT(L1468:O1468)=4,L1468&gt;='設定'!$B$6,M1468&gt;='設定'!$B$6,N1468&gt;='設定'!$B$6,O1468&gt;='設定'!$B$6)</x:f>
        <x:v>0</x:v>
      </x:c>
      <x:c r="Y1468" s="50" t="b">
        <x:f>AND(COUNT(G1468:K1468)=5,P1468&gt;='設定'!$B$7)</x:f>
        <x:v>0</x:v>
      </x:c>
      <x:c r="Z1468" s="50" t="b">
        <x:f>AND(ISNUMBER(R1468),R1468&gt;='設定'!$B$8)</x:f>
        <x:v>0</x:v>
      </x:c>
      <x:c r="AA1468" s="50" t="b">
        <x:f>AND(ISNUMBER(S1468),S1468&gt;=DATE(YEAR('設定'!$B$10)-'設定'!$B$9,MONTH('設定'!$B$10),DAY('設定'!$B$10)))</x:f>
        <x:v>1</x:v>
      </x:c>
      <x:c r="AB1468" s="55" t="b">
        <x:v>0</x:v>
      </x:c>
      <x:c r="AC1468" s="55" t="b">
        <x:v>0</x:v>
      </x:c>
      <x:c r="AD1468" s="50" t="n">
        <x:f>IF(X1468,1,0)+IF(Z1468,1,0)+IF(AA1468,1,0)+IF(AB1468,1,0)</x:f>
        <x:v>1</x:v>
      </x:c>
      <x:c r="AE1468" s="50" t="n">
        <x:f>IF(Y1468,1,0)+IF(Z1468,1,0)+IF(AA1468,1,0)+IF(AB1468,1,0)</x:f>
        <x:v>1</x:v>
      </x:c>
      <x:c r="AF1468" s="50" t="n">
        <x:f>IF(Y1468,1,0)+IF(Z1468,1,0)+IF(AA1468,1,0)+IF(AC1468,1,0)</x:f>
        <x:v>1</x:v>
      </x:c>
      <x:c r="AG1468" s="53" t="n">
        <x:v>45037</x:v>
      </x:c>
      <x:c r="AH1468" s="50" t="str">
        <x:v>S100W2TC</x:v>
      </x:c>
      <x:c r="AI1468" s="50"/>
      <x:c r="AJ1468" s="50"/>
      <x:c r="AK1468" s="53" t="n">
        <x:v>45747</x:v>
      </x:c>
      <x:c r="AL1468" s="50"/>
      <x:c r="AM1468" s="51" t="n">
        <x:v>174482280</x:v>
      </x:c>
      <x:c r="AN1468" s="51" t="n">
        <x:v>4498</x:v>
      </x:c>
      <x:c r="AO1468" s="51" t="n">
        <x:f>IFERROR(AM1468*AN1468,"")</x:f>
        <x:v>784821295440</x:v>
      </x:c>
      <x:c r="AP1468" s="56" t="str">
        <x:f>IFERROR(AO1468/(K1468*1000000),"")</x:f>
      </x:c>
      <x:c r="AQ1468" s="57" t="n">
        <x:v>12761410633.333334</x:v>
      </x:c>
      <x:c r="AR1468" s="52" t="n">
        <x:v>0.5343231167873511</x:v>
      </x:c>
      <x:c r="AS1468" s="52" t="n">
        <x:v>-0.5050071530758226</x:v>
      </x:c>
      <x:c r="AT1468" s="55" t="b">
        <x:v>1</x:v>
      </x:c>
      <x:c r="AU1468" s="50"/>
      <x:c r="AV1468" s="58" t="n">
        <x:v>-0.2265716193661267</x:v>
      </x:c>
      <x:c r="AW1468" s="50" t="n">
        <x:v>3123</x:v>
      </x:c>
      <x:c r="AX1468" s="50" t="str">
        <x:v>Core Moat</x:v>
      </x:c>
      <x:c r="AY1468" s="50" t="str">
        <x:v>目立つ機械的警告なし（定性確認は別途必要）</x:v>
      </x:c>
      <x:c r="AZ1468" s="59" t="str">
        <x:v>2025-06-23 16:30</x:v>
      </x:c>
      <x:c r="BA1468" s="53" t="n">
        <x:v>45017</x:v>
      </x:c>
      <x:c r="BB1468" s="50"/>
      <x:c r="BC1468" s="50"/>
      <x:c r="BD1468" s="50" t="str">
        <x:v>TOPIX Mid400</x:v>
      </x:c>
    </x:row>
    <x:row r="1469">
      <x:c r="A1469" s="50" t="n">
        <x:v>1468</x:v>
      </x:c>
      <x:c r="B1469" s="50" t="str">
        <x:v>5840</x:v>
      </x:c>
      <x:c r="C1469" s="50" t="str">
        <x:v>5840.T</x:v>
      </x:c>
      <x:c r="D1469" s="50" t="str">
        <x:v>Nippon Souken Co.,Ltd.</x:v>
      </x:c>
      <x:c r="E1469" s="50" t="str">
        <x:v>PRO Market</x:v>
      </x:c>
      <x:c r="F1469" s="50" t="str">
        <x:v>Insurance</x:v>
      </x:c>
      <x:c r="G1469" s="51"/>
      <x:c r="H1469" s="51"/>
      <x:c r="I1469" s="51"/>
      <x:c r="J1469" s="51"/>
      <x:c r="K1469" s="51"/>
      <x:c r="L1469" s="52" t="str">
        <x:f>IFERROR(H1469/G1469-1,"")</x:f>
      </x:c>
      <x:c r="M1469" s="52" t="str">
        <x:f>IFERROR(I1469/H1469-1,"")</x:f>
      </x:c>
      <x:c r="N1469" s="52" t="str">
        <x:f>IFERROR(J1469/I1469-1,"")</x:f>
      </x:c>
      <x:c r="O1469" s="52" t="str">
        <x:f>IFERROR(K1469/J1469-1,"")</x:f>
      </x:c>
      <x:c r="P1469" s="52" t="str">
        <x:f>IFERROR((K1469/G1469)^(1/4)-1,"")</x:f>
      </x:c>
      <x:c r="Q1469" s="51"/>
      <x:c r="R1469" s="52" t="str">
        <x:f>IFERROR(Q1469/K1469,"")</x:f>
      </x:c>
      <x:c r="S1469" s="53" t="n">
        <x:v>45142</x:v>
      </x:c>
      <x:c r="T1469" s="50" t="str">
        <x:v>local_price_first_trade</x:v>
      </x:c>
      <x:c r="U1469" s="50"/>
      <x:c r="V1469" s="54"/>
      <x:c r="W1469" s="50"/>
      <x:c r="X1469" s="50" t="b">
        <x:f>AND(COUNT(L1469:O1469)=4,L1469&gt;='設定'!$B$6,M1469&gt;='設定'!$B$6,N1469&gt;='設定'!$B$6,O1469&gt;='設定'!$B$6)</x:f>
        <x:v>0</x:v>
      </x:c>
      <x:c r="Y1469" s="50" t="b">
        <x:f>AND(COUNT(G1469:K1469)=5,P1469&gt;='設定'!$B$7)</x:f>
        <x:v>0</x:v>
      </x:c>
      <x:c r="Z1469" s="50" t="b">
        <x:f>AND(ISNUMBER(R1469),R1469&gt;='設定'!$B$8)</x:f>
        <x:v>0</x:v>
      </x:c>
      <x:c r="AA1469" s="50" t="b">
        <x:f>AND(ISNUMBER(S1469),S1469&gt;=DATE(YEAR('設定'!$B$10)-'設定'!$B$9,MONTH('設定'!$B$10),DAY('設定'!$B$10)))</x:f>
        <x:v>1</x:v>
      </x:c>
      <x:c r="AB1469" s="55" t="b">
        <x:v>0</x:v>
      </x:c>
      <x:c r="AC1469" s="55" t="b">
        <x:v>0</x:v>
      </x:c>
      <x:c r="AD1469" s="50" t="n">
        <x:f>IF(X1469,1,0)+IF(Z1469,1,0)+IF(AA1469,1,0)+IF(AB1469,1,0)</x:f>
        <x:v>1</x:v>
      </x:c>
      <x:c r="AE1469" s="50" t="n">
        <x:f>IF(Y1469,1,0)+IF(Z1469,1,0)+IF(AA1469,1,0)+IF(AB1469,1,0)</x:f>
        <x:v>1</x:v>
      </x:c>
      <x:c r="AF1469" s="50" t="n">
        <x:f>IF(Y1469,1,0)+IF(Z1469,1,0)+IF(AA1469,1,0)+IF(AC1469,1,0)</x:f>
        <x:v>1</x:v>
      </x:c>
      <x:c r="AG1469" s="53" t="n">
        <x:v>45142</x:v>
      </x:c>
      <x:c r="AH1469" s="50"/>
      <x:c r="AI1469" s="50"/>
      <x:c r="AJ1469" s="50"/>
      <x:c r="AK1469" s="53"/>
      <x:c r="AL1469" s="50"/>
      <x:c r="AM1469" s="51"/>
      <x:c r="AN1469" s="51" t="n">
        <x:v>1010</x:v>
      </x:c>
      <x:c r="AO1469" s="51" t="n">
        <x:f>IFERROR(AM1469*AN1469,"")</x:f>
        <x:v>0</x:v>
      </x:c>
      <x:c r="AP1469" s="56" t="str">
        <x:f>IFERROR(AO1469/(K1469*1000000),"")</x:f>
      </x:c>
      <x:c r="AQ1469" s="57" t="n">
        <x:v>30300</x:v>
      </x:c>
      <x:c r="AR1469" s="52" t="n">
        <x:v>0.015489547895695</x:v>
      </x:c>
      <x:c r="AS1469" s="52" t="n">
        <x:v>-0.0099009531089381</x:v>
      </x:c>
      <x:c r="AT1469" s="55" t="b">
        <x:v>0</x:v>
      </x:c>
      <x:c r="AU1469" s="50" t="str">
        <x:v>low_liquidity</x:v>
      </x:c>
      <x:c r="AV1469" s="58" t="n">
        <x:v>0.1001734924356901</x:v>
      </x:c>
      <x:c r="AW1469" s="50" t="n">
        <x:v>1233</x:v>
      </x:c>
      <x:c r="AX1469" s="50" t="str">
        <x:v>Discovery</x:v>
      </x:c>
      <x:c r="AY1469" s="50" t="str">
        <x:v>既存適格性フィルター不通過: low_liquidity / 60日平均売買代金2,000万円未満</x:v>
      </x:c>
      <x:c r="AZ1469" s="59"/>
      <x:c r="BA1469" s="53"/>
      <x:c r="BB1469" s="50"/>
      <x:c r="BC1469" s="50"/>
      <x:c r="BD1469" s="50"/>
    </x:row>
    <x:row r="1470">
      <x:c r="A1470" s="50" t="n">
        <x:v>1469</x:v>
      </x:c>
      <x:c r="B1470" s="50" t="str">
        <x:v>5866</x:v>
      </x:c>
      <x:c r="C1470" s="50" t="str">
        <x:v>5866.T</x:v>
      </x:c>
      <x:c r="D1470" s="50" t="str">
        <x:v>WizBiz Inc.</x:v>
      </x:c>
      <x:c r="E1470" s="50" t="str">
        <x:v>PRO Market</x:v>
      </x:c>
      <x:c r="F1470" s="50" t="str">
        <x:v>Services</x:v>
      </x:c>
      <x:c r="G1470" s="51"/>
      <x:c r="H1470" s="51"/>
      <x:c r="I1470" s="51"/>
      <x:c r="J1470" s="51"/>
      <x:c r="K1470" s="51"/>
      <x:c r="L1470" s="52" t="str">
        <x:f>IFERROR(H1470/G1470-1,"")</x:f>
      </x:c>
      <x:c r="M1470" s="52" t="str">
        <x:f>IFERROR(I1470/H1470-1,"")</x:f>
      </x:c>
      <x:c r="N1470" s="52" t="str">
        <x:f>IFERROR(J1470/I1470-1,"")</x:f>
      </x:c>
      <x:c r="O1470" s="52" t="str">
        <x:f>IFERROR(K1470/J1470-1,"")</x:f>
      </x:c>
      <x:c r="P1470" s="52" t="str">
        <x:f>IFERROR((K1470/G1470)^(1/4)-1,"")</x:f>
      </x:c>
      <x:c r="Q1470" s="51"/>
      <x:c r="R1470" s="52" t="str">
        <x:f>IFERROR(Q1470/K1470,"")</x:f>
      </x:c>
      <x:c r="S1470" s="53" t="n">
        <x:v>45268</x:v>
      </x:c>
      <x:c r="T1470" s="50" t="str">
        <x:v>local_price_first_trade</x:v>
      </x:c>
      <x:c r="U1470" s="50"/>
      <x:c r="V1470" s="54"/>
      <x:c r="W1470" s="50"/>
      <x:c r="X1470" s="50" t="b">
        <x:f>AND(COUNT(L1470:O1470)=4,L1470&gt;='設定'!$B$6,M1470&gt;='設定'!$B$6,N1470&gt;='設定'!$B$6,O1470&gt;='設定'!$B$6)</x:f>
        <x:v>0</x:v>
      </x:c>
      <x:c r="Y1470" s="50" t="b">
        <x:f>AND(COUNT(G1470:K1470)=5,P1470&gt;='設定'!$B$7)</x:f>
        <x:v>0</x:v>
      </x:c>
      <x:c r="Z1470" s="50" t="b">
        <x:f>AND(ISNUMBER(R1470),R1470&gt;='設定'!$B$8)</x:f>
        <x:v>0</x:v>
      </x:c>
      <x:c r="AA1470" s="50" t="b">
        <x:f>AND(ISNUMBER(S1470),S1470&gt;=DATE(YEAR('設定'!$B$10)-'設定'!$B$9,MONTH('設定'!$B$10),DAY('設定'!$B$10)))</x:f>
        <x:v>1</x:v>
      </x:c>
      <x:c r="AB1470" s="55" t="b">
        <x:v>0</x:v>
      </x:c>
      <x:c r="AC1470" s="55" t="b">
        <x:v>0</x:v>
      </x:c>
      <x:c r="AD1470" s="50" t="n">
        <x:f>IF(X1470,1,0)+IF(Z1470,1,0)+IF(AA1470,1,0)+IF(AB1470,1,0)</x:f>
        <x:v>1</x:v>
      </x:c>
      <x:c r="AE1470" s="50" t="n">
        <x:f>IF(Y1470,1,0)+IF(Z1470,1,0)+IF(AA1470,1,0)+IF(AB1470,1,0)</x:f>
        <x:v>1</x:v>
      </x:c>
      <x:c r="AF1470" s="50" t="n">
        <x:f>IF(Y1470,1,0)+IF(Z1470,1,0)+IF(AA1470,1,0)+IF(AC1470,1,0)</x:f>
        <x:v>1</x:v>
      </x:c>
      <x:c r="AG1470" s="53" t="n">
        <x:v>45268</x:v>
      </x:c>
      <x:c r="AH1470" s="50"/>
      <x:c r="AI1470" s="50"/>
      <x:c r="AJ1470" s="50"/>
      <x:c r="AK1470" s="53"/>
      <x:c r="AL1470" s="50"/>
      <x:c r="AM1470" s="51"/>
      <x:c r="AN1470" s="51" t="n">
        <x:v>300</x:v>
      </x:c>
      <x:c r="AO1470" s="51" t="n">
        <x:f>IFERROR(AM1470*AN1470,"")</x:f>
        <x:v>0</x:v>
      </x:c>
      <x:c r="AP1470" s="56" t="str">
        <x:f>IFERROR(AO1470/(K1470*1000000),"")</x:f>
      </x:c>
      <x:c r="AQ1470" s="57" t="n">
        <x:v>0</x:v>
      </x:c>
      <x:c r="AR1470" s="52" t="n">
        <x:v>0</x:v>
      </x:c>
      <x:c r="AS1470" s="52" t="n">
        <x:v>0</x:v>
      </x:c>
      <x:c r="AT1470" s="55" t="b">
        <x:v>0</x:v>
      </x:c>
      <x:c r="AU1470" s="50" t="str">
        <x:v>low_liquidity</x:v>
      </x:c>
      <x:c r="AV1470" s="58" t="n">
        <x:v>0.3238110591963471</x:v>
      </x:c>
      <x:c r="AW1470" s="50" t="n">
        <x:v>364</x:v>
      </x:c>
      <x:c r="AX1470" s="50" t="str">
        <x:v>Discovery</x:v>
      </x:c>
      <x:c r="AY1470" s="50" t="str">
        <x:v>既存適格性フィルター不通過: low_liquidity / 60日平均売買代金2,000万円未満</x:v>
      </x:c>
      <x:c r="AZ1470" s="59"/>
      <x:c r="BA1470" s="53"/>
      <x:c r="BB1470" s="50"/>
      <x:c r="BC1470" s="50"/>
      <x:c r="BD1470" s="50"/>
    </x:row>
    <x:row r="1471">
      <x:c r="A1471" s="50" t="n">
        <x:v>1470</x:v>
      </x:c>
      <x:c r="B1471" s="50" t="str">
        <x:v>5886</x:v>
      </x:c>
      <x:c r="C1471" s="50" t="str">
        <x:v>5886.T</x:v>
      </x:c>
      <x:c r="D1471" s="50" t="str">
        <x:v>OOKABE GLASS CO.,LTD.</x:v>
      </x:c>
      <x:c r="E1471" s="50" t="str">
        <x:v>PRO Market</x:v>
      </x:c>
      <x:c r="F1471" s="50" t="str">
        <x:v>Wholesale Trade</x:v>
      </x:c>
      <x:c r="G1471" s="51"/>
      <x:c r="H1471" s="51"/>
      <x:c r="I1471" s="51"/>
      <x:c r="J1471" s="51"/>
      <x:c r="K1471" s="51"/>
      <x:c r="L1471" s="52" t="str">
        <x:f>IFERROR(H1471/G1471-1,"")</x:f>
      </x:c>
      <x:c r="M1471" s="52" t="str">
        <x:f>IFERROR(I1471/H1471-1,"")</x:f>
      </x:c>
      <x:c r="N1471" s="52" t="str">
        <x:f>IFERROR(J1471/I1471-1,"")</x:f>
      </x:c>
      <x:c r="O1471" s="52" t="str">
        <x:f>IFERROR(K1471/J1471-1,"")</x:f>
      </x:c>
      <x:c r="P1471" s="52" t="str">
        <x:f>IFERROR((K1471/G1471)^(1/4)-1,"")</x:f>
      </x:c>
      <x:c r="Q1471" s="51"/>
      <x:c r="R1471" s="52" t="str">
        <x:f>IFERROR(Q1471/K1471,"")</x:f>
      </x:c>
      <x:c r="S1471" s="53" t="n">
        <x:v>45104</x:v>
      </x:c>
      <x:c r="T1471" s="50" t="str">
        <x:v>local_price_first_trade</x:v>
      </x:c>
      <x:c r="U1471" s="50"/>
      <x:c r="V1471" s="54"/>
      <x:c r="W1471" s="50"/>
      <x:c r="X1471" s="50" t="b">
        <x:f>AND(COUNT(L1471:O1471)=4,L1471&gt;='設定'!$B$6,M1471&gt;='設定'!$B$6,N1471&gt;='設定'!$B$6,O1471&gt;='設定'!$B$6)</x:f>
        <x:v>0</x:v>
      </x:c>
      <x:c r="Y1471" s="50" t="b">
        <x:f>AND(COUNT(G1471:K1471)=5,P1471&gt;='設定'!$B$7)</x:f>
        <x:v>0</x:v>
      </x:c>
      <x:c r="Z1471" s="50" t="b">
        <x:f>AND(ISNUMBER(R1471),R1471&gt;='設定'!$B$8)</x:f>
        <x:v>0</x:v>
      </x:c>
      <x:c r="AA1471" s="50" t="b">
        <x:f>AND(ISNUMBER(S1471),S1471&gt;=DATE(YEAR('設定'!$B$10)-'設定'!$B$9,MONTH('設定'!$B$10),DAY('設定'!$B$10)))</x:f>
        <x:v>1</x:v>
      </x:c>
      <x:c r="AB1471" s="55" t="b">
        <x:v>0</x:v>
      </x:c>
      <x:c r="AC1471" s="55" t="b">
        <x:v>0</x:v>
      </x:c>
      <x:c r="AD1471" s="50" t="n">
        <x:f>IF(X1471,1,0)+IF(Z1471,1,0)+IF(AA1471,1,0)+IF(AB1471,1,0)</x:f>
        <x:v>1</x:v>
      </x:c>
      <x:c r="AE1471" s="50" t="n">
        <x:f>IF(Y1471,1,0)+IF(Z1471,1,0)+IF(AA1471,1,0)+IF(AB1471,1,0)</x:f>
        <x:v>1</x:v>
      </x:c>
      <x:c r="AF1471" s="50" t="n">
        <x:f>IF(Y1471,1,0)+IF(Z1471,1,0)+IF(AA1471,1,0)+IF(AC1471,1,0)</x:f>
        <x:v>1</x:v>
      </x:c>
      <x:c r="AG1471" s="53" t="n">
        <x:v>45104</x:v>
      </x:c>
      <x:c r="AH1471" s="50"/>
      <x:c r="AI1471" s="50"/>
      <x:c r="AJ1471" s="50"/>
      <x:c r="AK1471" s="53"/>
      <x:c r="AL1471" s="50"/>
      <x:c r="AM1471" s="51"/>
      <x:c r="AN1471" s="51" t="n">
        <x:v>430</x:v>
      </x:c>
      <x:c r="AO1471" s="51" t="n">
        <x:f>IFERROR(AM1471*AN1471,"")</x:f>
        <x:v>0</x:v>
      </x:c>
      <x:c r="AP1471" s="56" t="str">
        <x:f>IFERROR(AO1471/(K1471*1000000),"")</x:f>
      </x:c>
      <x:c r="AQ1471" s="57" t="n">
        <x:v>0</x:v>
      </x:c>
      <x:c r="AR1471" s="52" t="n">
        <x:v>0</x:v>
      </x:c>
      <x:c r="AS1471" s="52" t="n">
        <x:v>0</x:v>
      </x:c>
      <x:c r="AT1471" s="55" t="b">
        <x:v>0</x:v>
      </x:c>
      <x:c r="AU1471" s="50" t="str">
        <x:v>low_liquidity</x:v>
      </x:c>
      <x:c r="AV1471" s="58" t="n">
        <x:v>0.1808536777355755</x:v>
      </x:c>
      <x:c r="AW1471" s="50" t="n">
        <x:v>820</x:v>
      </x:c>
      <x:c r="AX1471" s="50" t="str">
        <x:v>Discovery</x:v>
      </x:c>
      <x:c r="AY1471" s="50" t="str">
        <x:v>既存適格性フィルター不通過: low_liquidity / 60日平均売買代金2,000万円未満</x:v>
      </x:c>
      <x:c r="AZ1471" s="59"/>
      <x:c r="BA1471" s="53"/>
      <x:c r="BB1471" s="50"/>
      <x:c r="BC1471" s="50"/>
      <x:c r="BD1471" s="50"/>
    </x:row>
    <x:row r="1472">
      <x:c r="A1472" s="50" t="n">
        <x:v>1471</x:v>
      </x:c>
      <x:c r="B1472" s="50" t="str">
        <x:v>5887</x:v>
      </x:c>
      <x:c r="C1472" s="50" t="str">
        <x:v>5887.T</x:v>
      </x:c>
      <x:c r="D1472" s="50" t="str">
        <x:v>Kokyo,Inc.</x:v>
      </x:c>
      <x:c r="E1472" s="50" t="str">
        <x:v>PRO Market</x:v>
      </x:c>
      <x:c r="F1472" s="50" t="str">
        <x:v>Wholesale Trade</x:v>
      </x:c>
      <x:c r="G1472" s="51"/>
      <x:c r="H1472" s="51"/>
      <x:c r="I1472" s="51"/>
      <x:c r="J1472" s="51"/>
      <x:c r="K1472" s="51"/>
      <x:c r="L1472" s="52" t="str">
        <x:f>IFERROR(H1472/G1472-1,"")</x:f>
      </x:c>
      <x:c r="M1472" s="52" t="str">
        <x:f>IFERROR(I1472/H1472-1,"")</x:f>
      </x:c>
      <x:c r="N1472" s="52" t="str">
        <x:f>IFERROR(J1472/I1472-1,"")</x:f>
      </x:c>
      <x:c r="O1472" s="52" t="str">
        <x:f>IFERROR(K1472/J1472-1,"")</x:f>
      </x:c>
      <x:c r="P1472" s="52" t="str">
        <x:f>IFERROR((K1472/G1472)^(1/4)-1,"")</x:f>
      </x:c>
      <x:c r="Q1472" s="51"/>
      <x:c r="R1472" s="52" t="str">
        <x:f>IFERROR(Q1472/K1472,"")</x:f>
      </x:c>
      <x:c r="S1472" s="53" t="n">
        <x:v>45121</x:v>
      </x:c>
      <x:c r="T1472" s="50" t="str">
        <x:v>local_price_first_trade</x:v>
      </x:c>
      <x:c r="U1472" s="50"/>
      <x:c r="V1472" s="54"/>
      <x:c r="W1472" s="50"/>
      <x:c r="X1472" s="50" t="b">
        <x:f>AND(COUNT(L1472:O1472)=4,L1472&gt;='設定'!$B$6,M1472&gt;='設定'!$B$6,N1472&gt;='設定'!$B$6,O1472&gt;='設定'!$B$6)</x:f>
        <x:v>0</x:v>
      </x:c>
      <x:c r="Y1472" s="50" t="b">
        <x:f>AND(COUNT(G1472:K1472)=5,P1472&gt;='設定'!$B$7)</x:f>
        <x:v>0</x:v>
      </x:c>
      <x:c r="Z1472" s="50" t="b">
        <x:f>AND(ISNUMBER(R1472),R1472&gt;='設定'!$B$8)</x:f>
        <x:v>0</x:v>
      </x:c>
      <x:c r="AA1472" s="50" t="b">
        <x:f>AND(ISNUMBER(S1472),S1472&gt;=DATE(YEAR('設定'!$B$10)-'設定'!$B$9,MONTH('設定'!$B$10),DAY('設定'!$B$10)))</x:f>
        <x:v>1</x:v>
      </x:c>
      <x:c r="AB1472" s="55" t="b">
        <x:v>0</x:v>
      </x:c>
      <x:c r="AC1472" s="55" t="b">
        <x:v>0</x:v>
      </x:c>
      <x:c r="AD1472" s="50" t="n">
        <x:f>IF(X1472,1,0)+IF(Z1472,1,0)+IF(AA1472,1,0)+IF(AB1472,1,0)</x:f>
        <x:v>1</x:v>
      </x:c>
      <x:c r="AE1472" s="50" t="n">
        <x:f>IF(Y1472,1,0)+IF(Z1472,1,0)+IF(AA1472,1,0)+IF(AB1472,1,0)</x:f>
        <x:v>1</x:v>
      </x:c>
      <x:c r="AF1472" s="50" t="n">
        <x:f>IF(Y1472,1,0)+IF(Z1472,1,0)+IF(AA1472,1,0)+IF(AC1472,1,0)</x:f>
        <x:v>1</x:v>
      </x:c>
      <x:c r="AG1472" s="53" t="n">
        <x:v>45121</x:v>
      </x:c>
      <x:c r="AH1472" s="50"/>
      <x:c r="AI1472" s="50"/>
      <x:c r="AJ1472" s="50"/>
      <x:c r="AK1472" s="53"/>
      <x:c r="AL1472" s="50"/>
      <x:c r="AM1472" s="51"/>
      <x:c r="AN1472" s="51" t="n">
        <x:v>1700</x:v>
      </x:c>
      <x:c r="AO1472" s="51" t="n">
        <x:f>IFERROR(AM1472*AN1472,"")</x:f>
        <x:v>0</x:v>
      </x:c>
      <x:c r="AP1472" s="56" t="str">
        <x:f>IFERROR(AO1472/(K1472*1000000),"")</x:f>
      </x:c>
      <x:c r="AQ1472" s="57" t="n">
        <x:v>0</x:v>
      </x:c>
      <x:c r="AR1472" s="52" t="n">
        <x:v>0</x:v>
      </x:c>
      <x:c r="AS1472" s="52" t="n">
        <x:v>0</x:v>
      </x:c>
      <x:c r="AT1472" s="55" t="b">
        <x:v>0</x:v>
      </x:c>
      <x:c r="AU1472" s="50" t="str">
        <x:v>low_liquidity</x:v>
      </x:c>
      <x:c r="AV1472" s="58" t="n">
        <x:v>0.1808536777355755</x:v>
      </x:c>
      <x:c r="AW1472" s="50" t="n">
        <x:v>824</x:v>
      </x:c>
      <x:c r="AX1472" s="50" t="str">
        <x:v>Discovery</x:v>
      </x:c>
      <x:c r="AY1472" s="50" t="str">
        <x:v>既存適格性フィルター不通過: low_liquidity / 60日平均売買代金2,000万円未満</x:v>
      </x:c>
      <x:c r="AZ1472" s="59"/>
      <x:c r="BA1472" s="53"/>
      <x:c r="BB1472" s="50"/>
      <x:c r="BC1472" s="50"/>
      <x:c r="BD1472" s="50"/>
    </x:row>
    <x:row r="1473">
      <x:c r="A1473" s="50" t="n">
        <x:v>1472</x:v>
      </x:c>
      <x:c r="B1473" s="50" t="str">
        <x:v>5890</x:v>
      </x:c>
      <x:c r="C1473" s="50" t="str">
        <x:v>5890.T</x:v>
      </x:c>
      <x:c r="D1473" s="50" t="str">
        <x:v>OFFICEBUSTERS CORPORATION</x:v>
      </x:c>
      <x:c r="E1473" s="50" t="str">
        <x:v>PRO Market</x:v>
      </x:c>
      <x:c r="F1473" s="50" t="str">
        <x:v>Retail Trade</x:v>
      </x:c>
      <x:c r="G1473" s="51"/>
      <x:c r="H1473" s="51"/>
      <x:c r="I1473" s="51"/>
      <x:c r="J1473" s="51"/>
      <x:c r="K1473" s="51"/>
      <x:c r="L1473" s="52" t="str">
        <x:f>IFERROR(H1473/G1473-1,"")</x:f>
      </x:c>
      <x:c r="M1473" s="52" t="str">
        <x:f>IFERROR(I1473/H1473-1,"")</x:f>
      </x:c>
      <x:c r="N1473" s="52" t="str">
        <x:f>IFERROR(J1473/I1473-1,"")</x:f>
      </x:c>
      <x:c r="O1473" s="52" t="str">
        <x:f>IFERROR(K1473/J1473-1,"")</x:f>
      </x:c>
      <x:c r="P1473" s="52" t="str">
        <x:f>IFERROR((K1473/G1473)^(1/4)-1,"")</x:f>
      </x:c>
      <x:c r="Q1473" s="51"/>
      <x:c r="R1473" s="52" t="str">
        <x:f>IFERROR(Q1473/K1473,"")</x:f>
      </x:c>
      <x:c r="S1473" s="53" t="n">
        <x:v>45273</x:v>
      </x:c>
      <x:c r="T1473" s="50" t="str">
        <x:v>local_price_first_trade</x:v>
      </x:c>
      <x:c r="U1473" s="50"/>
      <x:c r="V1473" s="54"/>
      <x:c r="W1473" s="50"/>
      <x:c r="X1473" s="50" t="b">
        <x:f>AND(COUNT(L1473:O1473)=4,L1473&gt;='設定'!$B$6,M1473&gt;='設定'!$B$6,N1473&gt;='設定'!$B$6,O1473&gt;='設定'!$B$6)</x:f>
        <x:v>0</x:v>
      </x:c>
      <x:c r="Y1473" s="50" t="b">
        <x:f>AND(COUNT(G1473:K1473)=5,P1473&gt;='設定'!$B$7)</x:f>
        <x:v>0</x:v>
      </x:c>
      <x:c r="Z1473" s="50" t="b">
        <x:f>AND(ISNUMBER(R1473),R1473&gt;='設定'!$B$8)</x:f>
        <x:v>0</x:v>
      </x:c>
      <x:c r="AA1473" s="50" t="b">
        <x:f>AND(ISNUMBER(S1473),S1473&gt;=DATE(YEAR('設定'!$B$10)-'設定'!$B$9,MONTH('設定'!$B$10),DAY('設定'!$B$10)))</x:f>
        <x:v>1</x:v>
      </x:c>
      <x:c r="AB1473" s="55" t="b">
        <x:v>0</x:v>
      </x:c>
      <x:c r="AC1473" s="55" t="b">
        <x:v>0</x:v>
      </x:c>
      <x:c r="AD1473" s="50" t="n">
        <x:f>IF(X1473,1,0)+IF(Z1473,1,0)+IF(AA1473,1,0)+IF(AB1473,1,0)</x:f>
        <x:v>1</x:v>
      </x:c>
      <x:c r="AE1473" s="50" t="n">
        <x:f>IF(Y1473,1,0)+IF(Z1473,1,0)+IF(AA1473,1,0)+IF(AB1473,1,0)</x:f>
        <x:v>1</x:v>
      </x:c>
      <x:c r="AF1473" s="50" t="n">
        <x:f>IF(Y1473,1,0)+IF(Z1473,1,0)+IF(AA1473,1,0)+IF(AC1473,1,0)</x:f>
        <x:v>1</x:v>
      </x:c>
      <x:c r="AG1473" s="53" t="n">
        <x:v>45273</x:v>
      </x:c>
      <x:c r="AH1473" s="50"/>
      <x:c r="AI1473" s="50"/>
      <x:c r="AJ1473" s="50"/>
      <x:c r="AK1473" s="53"/>
      <x:c r="AL1473" s="50"/>
      <x:c r="AM1473" s="51"/>
      <x:c r="AN1473" s="51" t="n">
        <x:v>3500</x:v>
      </x:c>
      <x:c r="AO1473" s="51" t="n">
        <x:f>IFERROR(AM1473*AN1473,"")</x:f>
        <x:v>0</x:v>
      </x:c>
      <x:c r="AP1473" s="56" t="str">
        <x:f>IFERROR(AO1473/(K1473*1000000),"")</x:f>
      </x:c>
      <x:c r="AQ1473" s="57" t="n">
        <x:v>0</x:v>
      </x:c>
      <x:c r="AR1473" s="52" t="n">
        <x:v>0</x:v>
      </x:c>
      <x:c r="AS1473" s="52" t="n">
        <x:v>0</x:v>
      </x:c>
      <x:c r="AT1473" s="55" t="b">
        <x:v>0</x:v>
      </x:c>
      <x:c r="AU1473" s="50" t="str">
        <x:v>low_liquidity</x:v>
      </x:c>
      <x:c r="AV1473" s="58" t="n">
        <x:v>0.1808536777355755</x:v>
      </x:c>
      <x:c r="AW1473" s="50" t="n">
        <x:v>815</x:v>
      </x:c>
      <x:c r="AX1473" s="50" t="str">
        <x:v>Discovery</x:v>
      </x:c>
      <x:c r="AY1473" s="50" t="str">
        <x:v>既存適格性フィルター不通過: low_liquidity / 60日平均売買代金2,000万円未満</x:v>
      </x:c>
      <x:c r="AZ1473" s="59"/>
      <x:c r="BA1473" s="53"/>
      <x:c r="BB1473" s="50"/>
      <x:c r="BC1473" s="50"/>
      <x:c r="BD1473" s="50"/>
    </x:row>
    <x:row r="1474">
      <x:c r="A1474" s="50" t="n">
        <x:v>1473</x:v>
      </x:c>
      <x:c r="B1474" s="50" t="str">
        <x:v>5893</x:v>
      </x:c>
      <x:c r="C1474" s="50" t="str">
        <x:v>5893.T</x:v>
      </x:c>
      <x:c r="D1474" s="50" t="str">
        <x:v>RAVIPA Ltd.</x:v>
      </x:c>
      <x:c r="E1474" s="50" t="str">
        <x:v>PRO Market</x:v>
      </x:c>
      <x:c r="F1474" s="50" t="str">
        <x:v>Retail Trade</x:v>
      </x:c>
      <x:c r="G1474" s="51"/>
      <x:c r="H1474" s="51"/>
      <x:c r="I1474" s="51"/>
      <x:c r="J1474" s="51"/>
      <x:c r="K1474" s="51"/>
      <x:c r="L1474" s="52" t="str">
        <x:f>IFERROR(H1474/G1474-1,"")</x:f>
      </x:c>
      <x:c r="M1474" s="52" t="str">
        <x:f>IFERROR(I1474/H1474-1,"")</x:f>
      </x:c>
      <x:c r="N1474" s="52" t="str">
        <x:f>IFERROR(J1474/I1474-1,"")</x:f>
      </x:c>
      <x:c r="O1474" s="52" t="str">
        <x:f>IFERROR(K1474/J1474-1,"")</x:f>
      </x:c>
      <x:c r="P1474" s="52" t="str">
        <x:f>IFERROR((K1474/G1474)^(1/4)-1,"")</x:f>
      </x:c>
      <x:c r="Q1474" s="51"/>
      <x:c r="R1474" s="52" t="str">
        <x:f>IFERROR(Q1474/K1474,"")</x:f>
      </x:c>
      <x:c r="S1474" s="53" t="n">
        <x:v>45316</x:v>
      </x:c>
      <x:c r="T1474" s="50" t="str">
        <x:v>local_price_first_trade</x:v>
      </x:c>
      <x:c r="U1474" s="50"/>
      <x:c r="V1474" s="54"/>
      <x:c r="W1474" s="50"/>
      <x:c r="X1474" s="50" t="b">
        <x:f>AND(COUNT(L1474:O1474)=4,L1474&gt;='設定'!$B$6,M1474&gt;='設定'!$B$6,N1474&gt;='設定'!$B$6,O1474&gt;='設定'!$B$6)</x:f>
        <x:v>0</x:v>
      </x:c>
      <x:c r="Y1474" s="50" t="b">
        <x:f>AND(COUNT(G1474:K1474)=5,P1474&gt;='設定'!$B$7)</x:f>
        <x:v>0</x:v>
      </x:c>
      <x:c r="Z1474" s="50" t="b">
        <x:f>AND(ISNUMBER(R1474),R1474&gt;='設定'!$B$8)</x:f>
        <x:v>0</x:v>
      </x:c>
      <x:c r="AA1474" s="50" t="b">
        <x:f>AND(ISNUMBER(S1474),S1474&gt;=DATE(YEAR('設定'!$B$10)-'設定'!$B$9,MONTH('設定'!$B$10),DAY('設定'!$B$10)))</x:f>
        <x:v>1</x:v>
      </x:c>
      <x:c r="AB1474" s="55" t="b">
        <x:v>0</x:v>
      </x:c>
      <x:c r="AC1474" s="55" t="b">
        <x:v>0</x:v>
      </x:c>
      <x:c r="AD1474" s="50" t="n">
        <x:f>IF(X1474,1,0)+IF(Z1474,1,0)+IF(AA1474,1,0)+IF(AB1474,1,0)</x:f>
        <x:v>1</x:v>
      </x:c>
      <x:c r="AE1474" s="50" t="n">
        <x:f>IF(Y1474,1,0)+IF(Z1474,1,0)+IF(AA1474,1,0)+IF(AB1474,1,0)</x:f>
        <x:v>1</x:v>
      </x:c>
      <x:c r="AF1474" s="50" t="n">
        <x:f>IF(Y1474,1,0)+IF(Z1474,1,0)+IF(AA1474,1,0)+IF(AC1474,1,0)</x:f>
        <x:v>1</x:v>
      </x:c>
      <x:c r="AG1474" s="53" t="n">
        <x:v>45316</x:v>
      </x:c>
      <x:c r="AH1474" s="50"/>
      <x:c r="AI1474" s="50"/>
      <x:c r="AJ1474" s="50"/>
      <x:c r="AK1474" s="53"/>
      <x:c r="AL1474" s="50"/>
      <x:c r="AM1474" s="51"/>
      <x:c r="AN1474" s="51" t="n">
        <x:v>510</x:v>
      </x:c>
      <x:c r="AO1474" s="51" t="n">
        <x:f>IFERROR(AM1474*AN1474,"")</x:f>
        <x:v>0</x:v>
      </x:c>
      <x:c r="AP1474" s="56" t="str">
        <x:f>IFERROR(AO1474/(K1474*1000000),"")</x:f>
      </x:c>
      <x:c r="AQ1474" s="57" t="n">
        <x:v>0</x:v>
      </x:c>
      <x:c r="AR1474" s="52" t="n">
        <x:v>0.0163405225818007</x:v>
      </x:c>
      <x:c r="AS1474" s="52" t="n">
        <x:v>0</x:v>
      </x:c>
      <x:c r="AT1474" s="55" t="b">
        <x:v>0</x:v>
      </x:c>
      <x:c r="AU1474" s="50" t="str">
        <x:v>low_liquidity</x:v>
      </x:c>
      <x:c r="AV1474" s="58" t="n">
        <x:v>0.1783604090545222</x:v>
      </x:c>
      <x:c r="AW1474" s="50" t="n">
        <x:v>834</x:v>
      </x:c>
      <x:c r="AX1474" s="50" t="str">
        <x:v>Discovery</x:v>
      </x:c>
      <x:c r="AY1474" s="50" t="str">
        <x:v>既存適格性フィルター不通過: low_liquidity / 60日平均売買代金2,000万円未満</x:v>
      </x:c>
      <x:c r="AZ1474" s="59"/>
      <x:c r="BA1474" s="53"/>
      <x:c r="BB1474" s="50"/>
      <x:c r="BC1474" s="50"/>
      <x:c r="BD1474" s="50"/>
    </x:row>
    <x:row r="1475">
      <x:c r="A1475" s="50" t="n">
        <x:v>1474</x:v>
      </x:c>
      <x:c r="B1475" s="50" t="str">
        <x:v>6527</x:v>
      </x:c>
      <x:c r="C1475" s="50" t="str">
        <x:v>6527.T</x:v>
      </x:c>
      <x:c r="D1475" s="50" t="str">
        <x:v>WAKA MANUFACTURING CO.,LTD.</x:v>
      </x:c>
      <x:c r="E1475" s="50" t="str">
        <x:v>PRO Market</x:v>
      </x:c>
      <x:c r="F1475" s="50" t="str">
        <x:v>Electric Appliances</x:v>
      </x:c>
      <x:c r="G1475" s="51"/>
      <x:c r="H1475" s="51"/>
      <x:c r="I1475" s="51"/>
      <x:c r="J1475" s="51"/>
      <x:c r="K1475" s="51"/>
      <x:c r="L1475" s="52" t="str">
        <x:f>IFERROR(H1475/G1475-1,"")</x:f>
      </x:c>
      <x:c r="M1475" s="52" t="str">
        <x:f>IFERROR(I1475/H1475-1,"")</x:f>
      </x:c>
      <x:c r="N1475" s="52" t="str">
        <x:f>IFERROR(J1475/I1475-1,"")</x:f>
      </x:c>
      <x:c r="O1475" s="52" t="str">
        <x:f>IFERROR(K1475/J1475-1,"")</x:f>
      </x:c>
      <x:c r="P1475" s="52" t="str">
        <x:f>IFERROR((K1475/G1475)^(1/4)-1,"")</x:f>
      </x:c>
      <x:c r="Q1475" s="51"/>
      <x:c r="R1475" s="52" t="str">
        <x:f>IFERROR(Q1475/K1475,"")</x:f>
      </x:c>
      <x:c r="S1475" s="53" t="n">
        <x:v>45079</x:v>
      </x:c>
      <x:c r="T1475" s="50" t="str">
        <x:v>local_price_first_trade</x:v>
      </x:c>
      <x:c r="U1475" s="50"/>
      <x:c r="V1475" s="54"/>
      <x:c r="W1475" s="50"/>
      <x:c r="X1475" s="50" t="b">
        <x:f>AND(COUNT(L1475:O1475)=4,L1475&gt;='設定'!$B$6,M1475&gt;='設定'!$B$6,N1475&gt;='設定'!$B$6,O1475&gt;='設定'!$B$6)</x:f>
        <x:v>0</x:v>
      </x:c>
      <x:c r="Y1475" s="50" t="b">
        <x:f>AND(COUNT(G1475:K1475)=5,P1475&gt;='設定'!$B$7)</x:f>
        <x:v>0</x:v>
      </x:c>
      <x:c r="Z1475" s="50" t="b">
        <x:f>AND(ISNUMBER(R1475),R1475&gt;='設定'!$B$8)</x:f>
        <x:v>0</x:v>
      </x:c>
      <x:c r="AA1475" s="50" t="b">
        <x:f>AND(ISNUMBER(S1475),S1475&gt;=DATE(YEAR('設定'!$B$10)-'設定'!$B$9,MONTH('設定'!$B$10),DAY('設定'!$B$10)))</x:f>
        <x:v>1</x:v>
      </x:c>
      <x:c r="AB1475" s="55" t="b">
        <x:v>0</x:v>
      </x:c>
      <x:c r="AC1475" s="55" t="b">
        <x:v>0</x:v>
      </x:c>
      <x:c r="AD1475" s="50" t="n">
        <x:f>IF(X1475,1,0)+IF(Z1475,1,0)+IF(AA1475,1,0)+IF(AB1475,1,0)</x:f>
        <x:v>1</x:v>
      </x:c>
      <x:c r="AE1475" s="50" t="n">
        <x:f>IF(Y1475,1,0)+IF(Z1475,1,0)+IF(AA1475,1,0)+IF(AB1475,1,0)</x:f>
        <x:v>1</x:v>
      </x:c>
      <x:c r="AF1475" s="50" t="n">
        <x:f>IF(Y1475,1,0)+IF(Z1475,1,0)+IF(AA1475,1,0)+IF(AC1475,1,0)</x:f>
        <x:v>1</x:v>
      </x:c>
      <x:c r="AG1475" s="53" t="n">
        <x:v>45079</x:v>
      </x:c>
      <x:c r="AH1475" s="50"/>
      <x:c r="AI1475" s="50"/>
      <x:c r="AJ1475" s="50"/>
      <x:c r="AK1475" s="53"/>
      <x:c r="AL1475" s="50"/>
      <x:c r="AM1475" s="51"/>
      <x:c r="AN1475" s="51" t="n">
        <x:v>706</x:v>
      </x:c>
      <x:c r="AO1475" s="51" t="n">
        <x:f>IFERROR(AM1475*AN1475,"")</x:f>
        <x:v>0</x:v>
      </x:c>
      <x:c r="AP1475" s="56" t="str">
        <x:f>IFERROR(AO1475/(K1475*1000000),"")</x:f>
      </x:c>
      <x:c r="AQ1475" s="57" t="n">
        <x:v>0</x:v>
      </x:c>
      <x:c r="AR1475" s="52" t="n">
        <x:v>0</x:v>
      </x:c>
      <x:c r="AS1475" s="52" t="n">
        <x:v>0</x:v>
      </x:c>
      <x:c r="AT1475" s="55" t="b">
        <x:v>0</x:v>
      </x:c>
      <x:c r="AU1475" s="50" t="str">
        <x:v>low_liquidity</x:v>
      </x:c>
      <x:c r="AV1475" s="58" t="n">
        <x:v>0.5958816344320065</x:v>
      </x:c>
      <x:c r="AW1475" s="50" t="n">
        <x:v>38</x:v>
      </x:c>
      <x:c r="AX1475" s="50" t="str">
        <x:v>Discovery</x:v>
      </x:c>
      <x:c r="AY1475" s="50" t="str">
        <x:v>既存適格性フィルター不通過: low_liquidity / 60日平均売買代金2,000万円未満</x:v>
      </x:c>
      <x:c r="AZ1475" s="59"/>
      <x:c r="BA1475" s="53"/>
      <x:c r="BB1475" s="50"/>
      <x:c r="BC1475" s="50"/>
      <x:c r="BD1475" s="50"/>
    </x:row>
    <x:row r="1476">
      <x:c r="A1476" s="50" t="n">
        <x:v>1475</x:v>
      </x:c>
      <x:c r="B1476" s="50" t="str">
        <x:v>7132</x:v>
      </x:c>
      <x:c r="C1476" s="50" t="str">
        <x:v>7132.T</x:v>
      </x:c>
      <x:c r="D1476" s="50" t="str">
        <x:v>FLOBAL CORPORATION</x:v>
      </x:c>
      <x:c r="E1476" s="50" t="str">
        <x:v>PRO Market</x:v>
      </x:c>
      <x:c r="F1476" s="50" t="str">
        <x:v>Wholesale Trade</x:v>
      </x:c>
      <x:c r="G1476" s="51"/>
      <x:c r="H1476" s="51"/>
      <x:c r="I1476" s="51"/>
      <x:c r="J1476" s="51"/>
      <x:c r="K1476" s="51"/>
      <x:c r="L1476" s="52" t="str">
        <x:f>IFERROR(H1476/G1476-1,"")</x:f>
      </x:c>
      <x:c r="M1476" s="52" t="str">
        <x:f>IFERROR(I1476/H1476-1,"")</x:f>
      </x:c>
      <x:c r="N1476" s="52" t="str">
        <x:f>IFERROR(J1476/I1476-1,"")</x:f>
      </x:c>
      <x:c r="O1476" s="52" t="str">
        <x:f>IFERROR(K1476/J1476-1,"")</x:f>
      </x:c>
      <x:c r="P1476" s="52" t="str">
        <x:f>IFERROR((K1476/G1476)^(1/4)-1,"")</x:f>
      </x:c>
      <x:c r="Q1476" s="51"/>
      <x:c r="R1476" s="52" t="str">
        <x:f>IFERROR(Q1476/K1476,"")</x:f>
      </x:c>
      <x:c r="S1476" s="53" t="n">
        <x:v>44546</x:v>
      </x:c>
      <x:c r="T1476" s="50" t="str">
        <x:v>local_price_first_trade</x:v>
      </x:c>
      <x:c r="U1476" s="50"/>
      <x:c r="V1476" s="54"/>
      <x:c r="W1476" s="50"/>
      <x:c r="X1476" s="50" t="b">
        <x:f>AND(COUNT(L1476:O1476)=4,L1476&gt;='設定'!$B$6,M1476&gt;='設定'!$B$6,N1476&gt;='設定'!$B$6,O1476&gt;='設定'!$B$6)</x:f>
        <x:v>0</x:v>
      </x:c>
      <x:c r="Y1476" s="50" t="b">
        <x:f>AND(COUNT(G1476:K1476)=5,P1476&gt;='設定'!$B$7)</x:f>
        <x:v>0</x:v>
      </x:c>
      <x:c r="Z1476" s="50" t="b">
        <x:f>AND(ISNUMBER(R1476),R1476&gt;='設定'!$B$8)</x:f>
        <x:v>0</x:v>
      </x:c>
      <x:c r="AA1476" s="50" t="b">
        <x:f>AND(ISNUMBER(S1476),S1476&gt;=DATE(YEAR('設定'!$B$10)-'設定'!$B$9,MONTH('設定'!$B$10),DAY('設定'!$B$10)))</x:f>
        <x:v>1</x:v>
      </x:c>
      <x:c r="AB1476" s="55" t="b">
        <x:v>0</x:v>
      </x:c>
      <x:c r="AC1476" s="55" t="b">
        <x:v>0</x:v>
      </x:c>
      <x:c r="AD1476" s="50" t="n">
        <x:f>IF(X1476,1,0)+IF(Z1476,1,0)+IF(AA1476,1,0)+IF(AB1476,1,0)</x:f>
        <x:v>1</x:v>
      </x:c>
      <x:c r="AE1476" s="50" t="n">
        <x:f>IF(Y1476,1,0)+IF(Z1476,1,0)+IF(AA1476,1,0)+IF(AB1476,1,0)</x:f>
        <x:v>1</x:v>
      </x:c>
      <x:c r="AF1476" s="50" t="n">
        <x:f>IF(Y1476,1,0)+IF(Z1476,1,0)+IF(AA1476,1,0)+IF(AC1476,1,0)</x:f>
        <x:v>1</x:v>
      </x:c>
      <x:c r="AG1476" s="53" t="n">
        <x:v>44546</x:v>
      </x:c>
      <x:c r="AH1476" s="50"/>
      <x:c r="AI1476" s="50"/>
      <x:c r="AJ1476" s="50"/>
      <x:c r="AK1476" s="53"/>
      <x:c r="AL1476" s="50"/>
      <x:c r="AM1476" s="51"/>
      <x:c r="AN1476" s="51" t="n">
        <x:v>4000</x:v>
      </x:c>
      <x:c r="AO1476" s="51" t="n">
        <x:f>IFERROR(AM1476*AN1476,"")</x:f>
        <x:v>0</x:v>
      </x:c>
      <x:c r="AP1476" s="56" t="str">
        <x:f>IFERROR(AO1476/(K1476*1000000),"")</x:f>
      </x:c>
      <x:c r="AQ1476" s="57" t="n">
        <x:v>0</x:v>
      </x:c>
      <x:c r="AR1476" s="52" t="n">
        <x:v>0.0047450977774093</x:v>
      </x:c>
      <x:c r="AS1476" s="52" t="n">
        <x:v>0</x:v>
      </x:c>
      <x:c r="AT1476" s="55" t="b">
        <x:v>0</x:v>
      </x:c>
      <x:c r="AU1476" s="50" t="str">
        <x:v>low_liquidity</x:v>
      </x:c>
      <x:c r="AV1476" s="58" t="n">
        <x:v>0.1826040175396916</x:v>
      </x:c>
      <x:c r="AW1476" s="50" t="n">
        <x:v>794</x:v>
      </x:c>
      <x:c r="AX1476" s="50" t="str">
        <x:v>Discovery</x:v>
      </x:c>
      <x:c r="AY1476" s="50" t="str">
        <x:v>既存適格性フィルター不通過: low_liquidity / 60日平均売買代金2,000万円未満</x:v>
      </x:c>
      <x:c r="AZ1476" s="59"/>
      <x:c r="BA1476" s="53"/>
      <x:c r="BB1476" s="50"/>
      <x:c r="BC1476" s="50"/>
      <x:c r="BD1476" s="50"/>
    </x:row>
    <x:row r="1477">
      <x:c r="A1477" s="50" t="n">
        <x:v>1476</x:v>
      </x:c>
      <x:c r="B1477" s="50" t="str">
        <x:v>7136</x:v>
      </x:c>
      <x:c r="C1477" s="50" t="str">
        <x:v>7136.T</x:v>
      </x:c>
      <x:c r="D1477" s="50" t="str">
        <x:v>Wellbin Group Co.,Ltd.</x:v>
      </x:c>
      <x:c r="E1477" s="50" t="str">
        <x:v>PRO Market</x:v>
      </x:c>
      <x:c r="F1477" s="50" t="str">
        <x:v>Retail Trade</x:v>
      </x:c>
      <x:c r="G1477" s="51"/>
      <x:c r="H1477" s="51"/>
      <x:c r="I1477" s="51"/>
      <x:c r="J1477" s="51"/>
      <x:c r="K1477" s="51"/>
      <x:c r="L1477" s="52" t="str">
        <x:f>IFERROR(H1477/G1477-1,"")</x:f>
      </x:c>
      <x:c r="M1477" s="52" t="str">
        <x:f>IFERROR(I1477/H1477-1,"")</x:f>
      </x:c>
      <x:c r="N1477" s="52" t="str">
        <x:f>IFERROR(J1477/I1477-1,"")</x:f>
      </x:c>
      <x:c r="O1477" s="52" t="str">
        <x:f>IFERROR(K1477/J1477-1,"")</x:f>
      </x:c>
      <x:c r="P1477" s="52" t="str">
        <x:f>IFERROR((K1477/G1477)^(1/4)-1,"")</x:f>
      </x:c>
      <x:c r="Q1477" s="51"/>
      <x:c r="R1477" s="52" t="str">
        <x:f>IFERROR(Q1477/K1477,"")</x:f>
      </x:c>
      <x:c r="S1477" s="53" t="n">
        <x:v>44609</x:v>
      </x:c>
      <x:c r="T1477" s="50" t="str">
        <x:v>local_price_first_trade</x:v>
      </x:c>
      <x:c r="U1477" s="50"/>
      <x:c r="V1477" s="54"/>
      <x:c r="W1477" s="50"/>
      <x:c r="X1477" s="50" t="b">
        <x:f>AND(COUNT(L1477:O1477)=4,L1477&gt;='設定'!$B$6,M1477&gt;='設定'!$B$6,N1477&gt;='設定'!$B$6,O1477&gt;='設定'!$B$6)</x:f>
        <x:v>0</x:v>
      </x:c>
      <x:c r="Y1477" s="50" t="b">
        <x:f>AND(COUNT(G1477:K1477)=5,P1477&gt;='設定'!$B$7)</x:f>
        <x:v>0</x:v>
      </x:c>
      <x:c r="Z1477" s="50" t="b">
        <x:f>AND(ISNUMBER(R1477),R1477&gt;='設定'!$B$8)</x:f>
        <x:v>0</x:v>
      </x:c>
      <x:c r="AA1477" s="50" t="b">
        <x:f>AND(ISNUMBER(S1477),S1477&gt;=DATE(YEAR('設定'!$B$10)-'設定'!$B$9,MONTH('設定'!$B$10),DAY('設定'!$B$10)))</x:f>
        <x:v>1</x:v>
      </x:c>
      <x:c r="AB1477" s="55" t="b">
        <x:v>0</x:v>
      </x:c>
      <x:c r="AC1477" s="55" t="b">
        <x:v>0</x:v>
      </x:c>
      <x:c r="AD1477" s="50" t="n">
        <x:f>IF(X1477,1,0)+IF(Z1477,1,0)+IF(AA1477,1,0)+IF(AB1477,1,0)</x:f>
        <x:v>1</x:v>
      </x:c>
      <x:c r="AE1477" s="50" t="n">
        <x:f>IF(Y1477,1,0)+IF(Z1477,1,0)+IF(AA1477,1,0)+IF(AB1477,1,0)</x:f>
        <x:v>1</x:v>
      </x:c>
      <x:c r="AF1477" s="50" t="n">
        <x:f>IF(Y1477,1,0)+IF(Z1477,1,0)+IF(AA1477,1,0)+IF(AC1477,1,0)</x:f>
        <x:v>1</x:v>
      </x:c>
      <x:c r="AG1477" s="53" t="n">
        <x:v>44609</x:v>
      </x:c>
      <x:c r="AH1477" s="50"/>
      <x:c r="AI1477" s="50"/>
      <x:c r="AJ1477" s="50"/>
      <x:c r="AK1477" s="53"/>
      <x:c r="AL1477" s="50"/>
      <x:c r="AM1477" s="51"/>
      <x:c r="AN1477" s="51" t="n">
        <x:v>3000</x:v>
      </x:c>
      <x:c r="AO1477" s="51" t="n">
        <x:f>IFERROR(AM1477*AN1477,"")</x:f>
        <x:v>0</x:v>
      </x:c>
      <x:c r="AP1477" s="56" t="str">
        <x:f>IFERROR(AO1477/(K1477*1000000),"")</x:f>
      </x:c>
      <x:c r="AQ1477" s="57" t="n">
        <x:v>0</x:v>
      </x:c>
      <x:c r="AR1477" s="52" t="n">
        <x:v>0.0054975159332272</x:v>
      </x:c>
      <x:c r="AS1477" s="52" t="n">
        <x:v>0</x:v>
      </x:c>
      <x:c r="AT1477" s="55" t="b">
        <x:v>0</x:v>
      </x:c>
      <x:c r="AU1477" s="50" t="str">
        <x:v>low_liquidity</x:v>
      </x:c>
      <x:c r="AV1477" s="58" t="n">
        <x:v>0.1808536777355755</x:v>
      </x:c>
      <x:c r="AW1477" s="50" t="n">
        <x:v>821</x:v>
      </x:c>
      <x:c r="AX1477" s="50" t="str">
        <x:v>Discovery</x:v>
      </x:c>
      <x:c r="AY1477" s="50" t="str">
        <x:v>既存適格性フィルター不通過: low_liquidity / 60日平均売買代金2,000万円未満</x:v>
      </x:c>
      <x:c r="AZ1477" s="59"/>
      <x:c r="BA1477" s="53"/>
      <x:c r="BB1477" s="50"/>
      <x:c r="BC1477" s="50"/>
      <x:c r="BD1477" s="50"/>
    </x:row>
    <x:row r="1478">
      <x:c r="A1478" s="50" t="n">
        <x:v>1477</x:v>
      </x:c>
      <x:c r="B1478" s="50" t="str">
        <x:v>7137</x:v>
      </x:c>
      <x:c r="C1478" s="50" t="str">
        <x:v>7137.T</x:v>
      </x:c>
      <x:c r="D1478" s="50" t="str">
        <x:v>Grantomato Co.,Ltd.</x:v>
      </x:c>
      <x:c r="E1478" s="50" t="str">
        <x:v>PRO Market</x:v>
      </x:c>
      <x:c r="F1478" s="50" t="str">
        <x:v>Retail Trade</x:v>
      </x:c>
      <x:c r="G1478" s="51"/>
      <x:c r="H1478" s="51"/>
      <x:c r="I1478" s="51"/>
      <x:c r="J1478" s="51"/>
      <x:c r="K1478" s="51"/>
      <x:c r="L1478" s="52" t="str">
        <x:f>IFERROR(H1478/G1478-1,"")</x:f>
      </x:c>
      <x:c r="M1478" s="52" t="str">
        <x:f>IFERROR(I1478/H1478-1,"")</x:f>
      </x:c>
      <x:c r="N1478" s="52" t="str">
        <x:f>IFERROR(J1478/I1478-1,"")</x:f>
      </x:c>
      <x:c r="O1478" s="52" t="str">
        <x:f>IFERROR(K1478/J1478-1,"")</x:f>
      </x:c>
      <x:c r="P1478" s="52" t="str">
        <x:f>IFERROR((K1478/G1478)^(1/4)-1,"")</x:f>
      </x:c>
      <x:c r="Q1478" s="51"/>
      <x:c r="R1478" s="52" t="str">
        <x:f>IFERROR(Q1478/K1478,"")</x:f>
      </x:c>
      <x:c r="S1478" s="53" t="n">
        <x:v>44617</x:v>
      </x:c>
      <x:c r="T1478" s="50" t="str">
        <x:v>local_price_first_trade</x:v>
      </x:c>
      <x:c r="U1478" s="50"/>
      <x:c r="V1478" s="54"/>
      <x:c r="W1478" s="50"/>
      <x:c r="X1478" s="50" t="b">
        <x:f>AND(COUNT(L1478:O1478)=4,L1478&gt;='設定'!$B$6,M1478&gt;='設定'!$B$6,N1478&gt;='設定'!$B$6,O1478&gt;='設定'!$B$6)</x:f>
        <x:v>0</x:v>
      </x:c>
      <x:c r="Y1478" s="50" t="b">
        <x:f>AND(COUNT(G1478:K1478)=5,P1478&gt;='設定'!$B$7)</x:f>
        <x:v>0</x:v>
      </x:c>
      <x:c r="Z1478" s="50" t="b">
        <x:f>AND(ISNUMBER(R1478),R1478&gt;='設定'!$B$8)</x:f>
        <x:v>0</x:v>
      </x:c>
      <x:c r="AA1478" s="50" t="b">
        <x:f>AND(ISNUMBER(S1478),S1478&gt;=DATE(YEAR('設定'!$B$10)-'設定'!$B$9,MONTH('設定'!$B$10),DAY('設定'!$B$10)))</x:f>
        <x:v>1</x:v>
      </x:c>
      <x:c r="AB1478" s="55" t="b">
        <x:v>0</x:v>
      </x:c>
      <x:c r="AC1478" s="55" t="b">
        <x:v>0</x:v>
      </x:c>
      <x:c r="AD1478" s="50" t="n">
        <x:f>IF(X1478,1,0)+IF(Z1478,1,0)+IF(AA1478,1,0)+IF(AB1478,1,0)</x:f>
        <x:v>1</x:v>
      </x:c>
      <x:c r="AE1478" s="50" t="n">
        <x:f>IF(Y1478,1,0)+IF(Z1478,1,0)+IF(AA1478,1,0)+IF(AB1478,1,0)</x:f>
        <x:v>1</x:v>
      </x:c>
      <x:c r="AF1478" s="50" t="n">
        <x:f>IF(Y1478,1,0)+IF(Z1478,1,0)+IF(AA1478,1,0)+IF(AC1478,1,0)</x:f>
        <x:v>1</x:v>
      </x:c>
      <x:c r="AG1478" s="53" t="n">
        <x:v>44617</x:v>
      </x:c>
      <x:c r="AH1478" s="50"/>
      <x:c r="AI1478" s="50"/>
      <x:c r="AJ1478" s="50"/>
      <x:c r="AK1478" s="53"/>
      <x:c r="AL1478" s="50"/>
      <x:c r="AM1478" s="51"/>
      <x:c r="AN1478" s="51" t="n">
        <x:v>1200</x:v>
      </x:c>
      <x:c r="AO1478" s="51" t="n">
        <x:f>IFERROR(AM1478*AN1478,"")</x:f>
        <x:v>0</x:v>
      </x:c>
      <x:c r="AP1478" s="56" t="str">
        <x:f>IFERROR(AO1478/(K1478*1000000),"")</x:f>
      </x:c>
      <x:c r="AQ1478" s="57" t="n">
        <x:v>54000</x:v>
      </x:c>
      <x:c r="AR1478" s="52" t="n">
        <x:v>0.0224836863547363</x:v>
      </x:c>
      <x:c r="AS1478" s="52" t="n">
        <x:v>0</x:v>
      </x:c>
      <x:c r="AT1478" s="55" t="b">
        <x:v>0</x:v>
      </x:c>
      <x:c r="AU1478" s="50" t="str">
        <x:v>low_liquidity</x:v>
      </x:c>
      <x:c r="AV1478" s="58" t="n">
        <x:v>0.1755542877809028</x:v>
      </x:c>
      <x:c r="AW1478" s="50" t="n">
        <x:v>848</x:v>
      </x:c>
      <x:c r="AX1478" s="50" t="str">
        <x:v>Discovery</x:v>
      </x:c>
      <x:c r="AY1478" s="50" t="str">
        <x:v>既存適格性フィルター不通過: low_liquidity / 60日平均売買代金2,000万円未満</x:v>
      </x:c>
      <x:c r="AZ1478" s="59"/>
      <x:c r="BA1478" s="53"/>
      <x:c r="BB1478" s="50"/>
      <x:c r="BC1478" s="50"/>
      <x:c r="BD1478" s="50"/>
    </x:row>
    <x:row r="1479">
      <x:c r="A1479" s="50" t="n">
        <x:v>1478</x:v>
      </x:c>
      <x:c r="B1479" s="50" t="str">
        <x:v>7139</x:v>
      </x:c>
      <x:c r="C1479" s="50" t="str">
        <x:v>7139.T</x:v>
      </x:c>
      <x:c r="D1479" s="50" t="str">
        <x:v>TOKYO KOATSU Co.,Ltd.</x:v>
      </x:c>
      <x:c r="E1479" s="50" t="str">
        <x:v>PRO Market</x:v>
      </x:c>
      <x:c r="F1479" s="50" t="str">
        <x:v>Wholesale Trade</x:v>
      </x:c>
      <x:c r="G1479" s="51"/>
      <x:c r="H1479" s="51"/>
      <x:c r="I1479" s="51"/>
      <x:c r="J1479" s="51"/>
      <x:c r="K1479" s="51"/>
      <x:c r="L1479" s="52" t="str">
        <x:f>IFERROR(H1479/G1479-1,"")</x:f>
      </x:c>
      <x:c r="M1479" s="52" t="str">
        <x:f>IFERROR(I1479/H1479-1,"")</x:f>
      </x:c>
      <x:c r="N1479" s="52" t="str">
        <x:f>IFERROR(J1479/I1479-1,"")</x:f>
      </x:c>
      <x:c r="O1479" s="52" t="str">
        <x:f>IFERROR(K1479/J1479-1,"")</x:f>
      </x:c>
      <x:c r="P1479" s="52" t="str">
        <x:f>IFERROR((K1479/G1479)^(1/4)-1,"")</x:f>
      </x:c>
      <x:c r="Q1479" s="51"/>
      <x:c r="R1479" s="52" t="str">
        <x:f>IFERROR(Q1479/K1479,"")</x:f>
      </x:c>
      <x:c r="S1479" s="53" t="n">
        <x:v>44670</x:v>
      </x:c>
      <x:c r="T1479" s="50" t="str">
        <x:v>local_price_first_trade</x:v>
      </x:c>
      <x:c r="U1479" s="50"/>
      <x:c r="V1479" s="54"/>
      <x:c r="W1479" s="50"/>
      <x:c r="X1479" s="50" t="b">
        <x:f>AND(COUNT(L1479:O1479)=4,L1479&gt;='設定'!$B$6,M1479&gt;='設定'!$B$6,N1479&gt;='設定'!$B$6,O1479&gt;='設定'!$B$6)</x:f>
        <x:v>0</x:v>
      </x:c>
      <x:c r="Y1479" s="50" t="b">
        <x:f>AND(COUNT(G1479:K1479)=5,P1479&gt;='設定'!$B$7)</x:f>
        <x:v>0</x:v>
      </x:c>
      <x:c r="Z1479" s="50" t="b">
        <x:f>AND(ISNUMBER(R1479),R1479&gt;='設定'!$B$8)</x:f>
        <x:v>0</x:v>
      </x:c>
      <x:c r="AA1479" s="50" t="b">
        <x:f>AND(ISNUMBER(S1479),S1479&gt;=DATE(YEAR('設定'!$B$10)-'設定'!$B$9,MONTH('設定'!$B$10),DAY('設定'!$B$10)))</x:f>
        <x:v>1</x:v>
      </x:c>
      <x:c r="AB1479" s="55" t="b">
        <x:v>0</x:v>
      </x:c>
      <x:c r="AC1479" s="55" t="b">
        <x:v>0</x:v>
      </x:c>
      <x:c r="AD1479" s="50" t="n">
        <x:f>IF(X1479,1,0)+IF(Z1479,1,0)+IF(AA1479,1,0)+IF(AB1479,1,0)</x:f>
        <x:v>1</x:v>
      </x:c>
      <x:c r="AE1479" s="50" t="n">
        <x:f>IF(Y1479,1,0)+IF(Z1479,1,0)+IF(AA1479,1,0)+IF(AB1479,1,0)</x:f>
        <x:v>1</x:v>
      </x:c>
      <x:c r="AF1479" s="50" t="n">
        <x:f>IF(Y1479,1,0)+IF(Z1479,1,0)+IF(AA1479,1,0)+IF(AC1479,1,0)</x:f>
        <x:v>1</x:v>
      </x:c>
      <x:c r="AG1479" s="53" t="n">
        <x:v>44670</x:v>
      </x:c>
      <x:c r="AH1479" s="50"/>
      <x:c r="AI1479" s="50"/>
      <x:c r="AJ1479" s="50"/>
      <x:c r="AK1479" s="53"/>
      <x:c r="AL1479" s="50"/>
      <x:c r="AM1479" s="51"/>
      <x:c r="AN1479" s="51" t="n">
        <x:v>4700</x:v>
      </x:c>
      <x:c r="AO1479" s="51" t="n">
        <x:f>IFERROR(AM1479*AN1479,"")</x:f>
        <x:v>0</x:v>
      </x:c>
      <x:c r="AP1479" s="56" t="str">
        <x:f>IFERROR(AO1479/(K1479*1000000),"")</x:f>
      </x:c>
      <x:c r="AQ1479" s="57" t="n">
        <x:v>0</x:v>
      </x:c>
      <x:c r="AR1479" s="52" t="n">
        <x:v>0.0130383983393627</x:v>
      </x:c>
      <x:c r="AS1479" s="52" t="n">
        <x:v>0</x:v>
      </x:c>
      <x:c r="AT1479" s="55" t="b">
        <x:v>0</x:v>
      </x:c>
      <x:c r="AU1479" s="50" t="str">
        <x:v>low_liquidity</x:v>
      </x:c>
      <x:c r="AV1479" s="58" t="n">
        <x:v>0.1782441896932033</x:v>
      </x:c>
      <x:c r="AW1479" s="50" t="n">
        <x:v>835</x:v>
      </x:c>
      <x:c r="AX1479" s="50" t="str">
        <x:v>Discovery</x:v>
      </x:c>
      <x:c r="AY1479" s="50" t="str">
        <x:v>既存適格性フィルター不通過: low_liquidity / 60日平均売買代金2,000万円未満</x:v>
      </x:c>
      <x:c r="AZ1479" s="59"/>
      <x:c r="BA1479" s="53"/>
      <x:c r="BB1479" s="50"/>
      <x:c r="BC1479" s="50"/>
      <x:c r="BD1479" s="50"/>
    </x:row>
    <x:row r="1480">
      <x:c r="A1480" s="50" t="n">
        <x:v>1479</x:v>
      </x:c>
      <x:c r="B1480" s="50" t="str">
        <x:v>8303</x:v>
      </x:c>
      <x:c r="C1480" s="50" t="str">
        <x:v>8303.T</x:v>
      </x:c>
      <x:c r="D1480" s="50" t="str">
        <x:v>SBI Shinsei Bank,Limited</x:v>
      </x:c>
      <x:c r="E1480" s="50" t="str">
        <x:v>Prime Market (Domestic)</x:v>
      </x:c>
      <x:c r="F1480" s="50" t="str">
        <x:v>Banks</x:v>
      </x:c>
      <x:c r="G1480" s="51"/>
      <x:c r="H1480" s="51"/>
      <x:c r="I1480" s="51"/>
      <x:c r="J1480" s="51"/>
      <x:c r="K1480" s="51"/>
      <x:c r="L1480" s="52" t="str">
        <x:f>IFERROR(H1480/G1480-1,"")</x:f>
      </x:c>
      <x:c r="M1480" s="52" t="str">
        <x:f>IFERROR(I1480/H1480-1,"")</x:f>
      </x:c>
      <x:c r="N1480" s="52" t="str">
        <x:f>IFERROR(J1480/I1480-1,"")</x:f>
      </x:c>
      <x:c r="O1480" s="52" t="str">
        <x:f>IFERROR(K1480/J1480-1,"")</x:f>
      </x:c>
      <x:c r="P1480" s="52" t="str">
        <x:f>IFERROR((K1480/G1480)^(1/4)-1,"")</x:f>
      </x:c>
      <x:c r="Q1480" s="51"/>
      <x:c r="R1480" s="52" t="str">
        <x:f>IFERROR(Q1480/K1480,"")</x:f>
      </x:c>
      <x:c r="S1480" s="53" t="n">
        <x:v>46008</x:v>
      </x:c>
      <x:c r="T1480" s="50" t="str">
        <x:v>local_price_first_trade</x:v>
      </x:c>
      <x:c r="U1480" s="50" t="str">
        <x:v>SBI地銀ホールディングス株式会社</x:v>
      </x:c>
      <x:c r="V1480" s="54" t="n">
        <x:v>0.5004</x:v>
      </x:c>
      <x:c r="W1480" s="50" t="str">
        <x:v>川島 克哉 / 畑尾 勝巳</x:v>
      </x:c>
      <x:c r="X1480" s="50" t="b">
        <x:f>AND(COUNT(L1480:O1480)=4,L1480&gt;='設定'!$B$6,M1480&gt;='設定'!$B$6,N1480&gt;='設定'!$B$6,O1480&gt;='設定'!$B$6)</x:f>
        <x:v>0</x:v>
      </x:c>
      <x:c r="Y1480" s="50" t="b">
        <x:f>AND(COUNT(G1480:K1480)=5,P1480&gt;='設定'!$B$7)</x:f>
        <x:v>0</x:v>
      </x:c>
      <x:c r="Z1480" s="50" t="b">
        <x:f>AND(ISNUMBER(R1480),R1480&gt;='設定'!$B$8)</x:f>
        <x:v>0</x:v>
      </x:c>
      <x:c r="AA1480" s="50" t="b">
        <x:f>AND(ISNUMBER(S1480),S1480&gt;=DATE(YEAR('設定'!$B$10)-'設定'!$B$9,MONTH('設定'!$B$10),DAY('設定'!$B$10)))</x:f>
        <x:v>1</x:v>
      </x:c>
      <x:c r="AB1480" s="55" t="b">
        <x:v>0</x:v>
      </x:c>
      <x:c r="AC1480" s="55" t="b">
        <x:v>0</x:v>
      </x:c>
      <x:c r="AD1480" s="50" t="n">
        <x:f>IF(X1480,1,0)+IF(Z1480,1,0)+IF(AA1480,1,0)+IF(AB1480,1,0)</x:f>
        <x:v>1</x:v>
      </x:c>
      <x:c r="AE1480" s="50" t="n">
        <x:f>IF(Y1480,1,0)+IF(Z1480,1,0)+IF(AA1480,1,0)+IF(AB1480,1,0)</x:f>
        <x:v>1</x:v>
      </x:c>
      <x:c r="AF1480" s="50" t="n">
        <x:f>IF(Y1480,1,0)+IF(Z1480,1,0)+IF(AA1480,1,0)+IF(AC1480,1,0)</x:f>
        <x:v>1</x:v>
      </x:c>
      <x:c r="AG1480" s="53" t="n">
        <x:v>46008</x:v>
      </x:c>
      <x:c r="AH1480" s="50" t="str">
        <x:v>S100R8GG</x:v>
      </x:c>
      <x:c r="AI1480" s="50"/>
      <x:c r="AJ1480" s="50"/>
      <x:c r="AK1480" s="53" t="n">
        <x:v>45016</x:v>
      </x:c>
      <x:c r="AL1480" s="50"/>
      <x:c r="AM1480" s="51" t="n">
        <x:v>204144989</x:v>
      </x:c>
      <x:c r="AN1480" s="51" t="n">
        <x:v>1359</x:v>
      </x:c>
      <x:c r="AO1480" s="51" t="n">
        <x:f>IFERROR(AM1480*AN1480,"")</x:f>
        <x:v>277433040051</x:v>
      </x:c>
      <x:c r="AP1480" s="56" t="str">
        <x:f>IFERROR(AO1480/(K1480*1000000),"")</x:f>
      </x:c>
      <x:c r="AQ1480" s="57" t="n">
        <x:v>8928185410</x:v>
      </x:c>
      <x:c r="AR1480" s="52" t="n">
        <x:v>0.4558999051494239</x:v>
      </x:c>
      <x:c r="AS1480" s="52" t="n">
        <x:v>-0.344468047070949</x:v>
      </x:c>
      <x:c r="AT1480" s="55" t="b">
        <x:v>0</x:v>
      </x:c>
      <x:c r="AU1480" s="50" t="str">
        <x:v>other_data_quality_issue</x:v>
      </x:c>
      <x:c r="AV1480" s="58" t="n">
        <x:v>0.0073904652171285</x:v>
      </x:c>
      <x:c r="AW1480" s="50" t="n">
        <x:v>1812</x:v>
      </x:c>
      <x:c r="AX1480" s="50" t="str">
        <x:v>Transformation Moat</x:v>
      </x:c>
      <x:c r="AY1480" s="50" t="str">
        <x:v>既存適格性フィルター不通過: other_data_quality_issue</x:v>
      </x:c>
      <x:c r="AZ1480" s="59" t="str">
        <x:v>2023-06-29 10:48</x:v>
      </x:c>
      <x:c r="BA1480" s="53" t="n">
        <x:v>25659</x:v>
      </x:c>
      <x:c r="BB1480" s="50"/>
      <x:c r="BC1480" s="50"/>
      <x:c r="BD1480" s="50" t="str">
        <x:v>TOPIX Mid400</x:v>
      </x:c>
    </x:row>
    <x:row r="1481">
      <x:c r="A1481" s="50" t="n">
        <x:v>1480</x:v>
      </x:c>
      <x:c r="B1481" s="50" t="str">
        <x:v>8729</x:v>
      </x:c>
      <x:c r="C1481" s="50" t="str">
        <x:v>8729.T</x:v>
      </x:c>
      <x:c r="D1481" s="50" t="str">
        <x:v>Sony Financial Group Inc.</x:v>
      </x:c>
      <x:c r="E1481" s="50" t="str">
        <x:v>Prime Market (Domestic)</x:v>
      </x:c>
      <x:c r="F1481" s="50" t="str">
        <x:v>Insurance</x:v>
      </x:c>
      <x:c r="G1481" s="51"/>
      <x:c r="H1481" s="51"/>
      <x:c r="I1481" s="51"/>
      <x:c r="J1481" s="51"/>
      <x:c r="K1481" s="51"/>
      <x:c r="L1481" s="52" t="str">
        <x:f>IFERROR(H1481/G1481-1,"")</x:f>
      </x:c>
      <x:c r="M1481" s="52" t="str">
        <x:f>IFERROR(I1481/H1481-1,"")</x:f>
      </x:c>
      <x:c r="N1481" s="52" t="str">
        <x:f>IFERROR(J1481/I1481-1,"")</x:f>
      </x:c>
      <x:c r="O1481" s="52" t="str">
        <x:f>IFERROR(K1481/J1481-1,"")</x:f>
      </x:c>
      <x:c r="P1481" s="52" t="str">
        <x:f>IFERROR((K1481/G1481)^(1/4)-1,"")</x:f>
      </x:c>
      <x:c r="Q1481" s="51"/>
      <x:c r="R1481" s="52" t="str">
        <x:f>IFERROR(Q1481/K1481,"")</x:f>
      </x:c>
      <x:c r="S1481" s="53" t="n">
        <x:v>45929</x:v>
      </x:c>
      <x:c r="T1481" s="50" t="str">
        <x:v>local_price_first_trade</x:v>
      </x:c>
      <x:c r="U1481" s="50"/>
      <x:c r="V1481" s="54"/>
      <x:c r="W1481" s="50"/>
      <x:c r="X1481" s="50" t="b">
        <x:f>AND(COUNT(L1481:O1481)=4,L1481&gt;='設定'!$B$6,M1481&gt;='設定'!$B$6,N1481&gt;='設定'!$B$6,O1481&gt;='設定'!$B$6)</x:f>
        <x:v>0</x:v>
      </x:c>
      <x:c r="Y1481" s="50" t="b">
        <x:f>AND(COUNT(G1481:K1481)=5,P1481&gt;='設定'!$B$7)</x:f>
        <x:v>0</x:v>
      </x:c>
      <x:c r="Z1481" s="50" t="b">
        <x:f>AND(ISNUMBER(R1481),R1481&gt;='設定'!$B$8)</x:f>
        <x:v>0</x:v>
      </x:c>
      <x:c r="AA1481" s="50" t="b">
        <x:f>AND(ISNUMBER(S1481),S1481&gt;=DATE(YEAR('設定'!$B$10)-'設定'!$B$9,MONTH('設定'!$B$10),DAY('設定'!$B$10)))</x:f>
        <x:v>1</x:v>
      </x:c>
      <x:c r="AB1481" s="55" t="b">
        <x:v>0</x:v>
      </x:c>
      <x:c r="AC1481" s="55" t="b">
        <x:v>0</x:v>
      </x:c>
      <x:c r="AD1481" s="50" t="n">
        <x:f>IF(X1481,1,0)+IF(Z1481,1,0)+IF(AA1481,1,0)+IF(AB1481,1,0)</x:f>
        <x:v>1</x:v>
      </x:c>
      <x:c r="AE1481" s="50" t="n">
        <x:f>IF(Y1481,1,0)+IF(Z1481,1,0)+IF(AA1481,1,0)+IF(AB1481,1,0)</x:f>
        <x:v>1</x:v>
      </x:c>
      <x:c r="AF1481" s="50" t="n">
        <x:f>IF(Y1481,1,0)+IF(Z1481,1,0)+IF(AA1481,1,0)+IF(AC1481,1,0)</x:f>
        <x:v>1</x:v>
      </x:c>
      <x:c r="AG1481" s="53" t="n">
        <x:v>45929</x:v>
      </x:c>
      <x:c r="AH1481" s="50"/>
      <x:c r="AI1481" s="50"/>
      <x:c r="AJ1481" s="50"/>
      <x:c r="AK1481" s="53"/>
      <x:c r="AL1481" s="50"/>
      <x:c r="AM1481" s="51"/>
      <x:c r="AN1481" s="51" t="n">
        <x:v>139</x:v>
      </x:c>
      <x:c r="AO1481" s="51" t="n">
        <x:f>IFERROR(AM1481*AN1481,"")</x:f>
        <x:v>0</x:v>
      </x:c>
      <x:c r="AP1481" s="56" t="str">
        <x:f>IFERROR(AO1481/(K1481*1000000),"")</x:f>
      </x:c>
      <x:c r="AQ1481" s="57" t="n">
        <x:v>12487453144.241156</x:v>
      </x:c>
      <x:c r="AR1481" s="52" t="n">
        <x:v>0.3733438198617157</x:v>
      </x:c>
      <x:c r="AS1481" s="52" t="n">
        <x:v>-0.2353312685079611</x:v>
      </x:c>
      <x:c r="AT1481" s="55" t="b">
        <x:v>0</x:v>
      </x:c>
      <x:c r="AU1481" s="50" t="str">
        <x:v>missing_financial_data;other_data_quality_issue</x:v>
      </x:c>
      <x:c r="AV1481" s="58" t="n">
        <x:v>-0.2844999530427986</x:v>
      </x:c>
      <x:c r="AW1481" s="50" t="n">
        <x:v>3254</x:v>
      </x:c>
      <x:c r="AX1481" s="50" t="str">
        <x:v>Core Moat</x:v>
      </x:c>
      <x:c r="AY1481" s="50" t="str">
        <x:v>既存適格性フィルター不通過: missing_financial_data;other_data_quality_issue</x:v>
      </x:c>
      <x:c r="AZ1481" s="59"/>
      <x:c r="BA1481" s="53"/>
      <x:c r="BB1481" s="50"/>
      <x:c r="BC1481" s="50"/>
      <x:c r="BD1481" s="50" t="str">
        <x:v>TOPIX Core30</x:v>
      </x:c>
    </x:row>
    <x:row r="1482">
      <x:c r="A1482" s="50" t="n">
        <x:v>1481</x:v>
      </x:c>
      <x:c r="B1482" s="50" t="str">
        <x:v>9146</x:v>
      </x:c>
      <x:c r="C1482" s="50" t="str">
        <x:v>9146.T</x:v>
      </x:c>
      <x:c r="D1482" s="50" t="str">
        <x:v>GOKENDO Holdings,Inc.</x:v>
      </x:c>
      <x:c r="E1482" s="50" t="str">
        <x:v>PRO Market</x:v>
      </x:c>
      <x:c r="F1482" s="50" t="str">
        <x:v>Land Transportation</x:v>
      </x:c>
      <x:c r="G1482" s="51"/>
      <x:c r="H1482" s="51"/>
      <x:c r="I1482" s="51"/>
      <x:c r="J1482" s="51"/>
      <x:c r="K1482" s="51"/>
      <x:c r="L1482" s="52" t="str">
        <x:f>IFERROR(H1482/G1482-1,"")</x:f>
      </x:c>
      <x:c r="M1482" s="52" t="str">
        <x:f>IFERROR(I1482/H1482-1,"")</x:f>
      </x:c>
      <x:c r="N1482" s="52" t="str">
        <x:f>IFERROR(J1482/I1482-1,"")</x:f>
      </x:c>
      <x:c r="O1482" s="52" t="str">
        <x:f>IFERROR(K1482/J1482-1,"")</x:f>
      </x:c>
      <x:c r="P1482" s="52" t="str">
        <x:f>IFERROR((K1482/G1482)^(1/4)-1,"")</x:f>
      </x:c>
      <x:c r="Q1482" s="51"/>
      <x:c r="R1482" s="52" t="str">
        <x:f>IFERROR(Q1482/K1482,"")</x:f>
      </x:c>
      <x:c r="S1482" s="53" t="n">
        <x:v>44477</x:v>
      </x:c>
      <x:c r="T1482" s="50" t="str">
        <x:v>local_price_first_trade</x:v>
      </x:c>
      <x:c r="U1482" s="50"/>
      <x:c r="V1482" s="54"/>
      <x:c r="W1482" s="50"/>
      <x:c r="X1482" s="50" t="b">
        <x:f>AND(COUNT(L1482:O1482)=4,L1482&gt;='設定'!$B$6,M1482&gt;='設定'!$B$6,N1482&gt;='設定'!$B$6,O1482&gt;='設定'!$B$6)</x:f>
        <x:v>0</x:v>
      </x:c>
      <x:c r="Y1482" s="50" t="b">
        <x:f>AND(COUNT(G1482:K1482)=5,P1482&gt;='設定'!$B$7)</x:f>
        <x:v>0</x:v>
      </x:c>
      <x:c r="Z1482" s="50" t="b">
        <x:f>AND(ISNUMBER(R1482),R1482&gt;='設定'!$B$8)</x:f>
        <x:v>0</x:v>
      </x:c>
      <x:c r="AA1482" s="50" t="b">
        <x:f>AND(ISNUMBER(S1482),S1482&gt;=DATE(YEAR('設定'!$B$10)-'設定'!$B$9,MONTH('設定'!$B$10),DAY('設定'!$B$10)))</x:f>
        <x:v>1</x:v>
      </x:c>
      <x:c r="AB1482" s="55" t="b">
        <x:v>0</x:v>
      </x:c>
      <x:c r="AC1482" s="55" t="b">
        <x:v>0</x:v>
      </x:c>
      <x:c r="AD1482" s="50" t="n">
        <x:f>IF(X1482,1,0)+IF(Z1482,1,0)+IF(AA1482,1,0)+IF(AB1482,1,0)</x:f>
        <x:v>1</x:v>
      </x:c>
      <x:c r="AE1482" s="50" t="n">
        <x:f>IF(Y1482,1,0)+IF(Z1482,1,0)+IF(AA1482,1,0)+IF(AB1482,1,0)</x:f>
        <x:v>1</x:v>
      </x:c>
      <x:c r="AF1482" s="50" t="n">
        <x:f>IF(Y1482,1,0)+IF(Z1482,1,0)+IF(AA1482,1,0)+IF(AC1482,1,0)</x:f>
        <x:v>1</x:v>
      </x:c>
      <x:c r="AG1482" s="53" t="n">
        <x:v>44477</x:v>
      </x:c>
      <x:c r="AH1482" s="50"/>
      <x:c r="AI1482" s="50"/>
      <x:c r="AJ1482" s="50"/>
      <x:c r="AK1482" s="53"/>
      <x:c r="AL1482" s="50"/>
      <x:c r="AM1482" s="51"/>
      <x:c r="AN1482" s="51" t="n">
        <x:v>4000</x:v>
      </x:c>
      <x:c r="AO1482" s="51" t="n">
        <x:f>IFERROR(AM1482*AN1482,"")</x:f>
        <x:v>0</x:v>
      </x:c>
      <x:c r="AP1482" s="56" t="str">
        <x:f>IFERROR(AO1482/(K1482*1000000),"")</x:f>
      </x:c>
      <x:c r="AQ1482" s="57" t="n">
        <x:v>0</x:v>
      </x:c>
      <x:c r="AR1482" s="52" t="n">
        <x:v>0.0064853481259734</x:v>
      </x:c>
      <x:c r="AS1482" s="52" t="n">
        <x:v>0</x:v>
      </x:c>
      <x:c r="AT1482" s="55" t="b">
        <x:v>0</x:v>
      </x:c>
      <x:c r="AU1482" s="50" t="str">
        <x:v>low_liquidity</x:v>
      </x:c>
      <x:c r="AV1482" s="58" t="n">
        <x:v>0.1827609415640031</x:v>
      </x:c>
      <x:c r="AW1482" s="50" t="n">
        <x:v>792</x:v>
      </x:c>
      <x:c r="AX1482" s="50" t="str">
        <x:v>Discovery</x:v>
      </x:c>
      <x:c r="AY1482" s="50" t="str">
        <x:v>既存適格性フィルター不通過: low_liquidity / 60日平均売買代金2,000万円未満</x:v>
      </x:c>
      <x:c r="AZ1482" s="59"/>
      <x:c r="BA1482" s="53"/>
      <x:c r="BB1482" s="50"/>
      <x:c r="BC1482" s="50"/>
      <x:c r="BD1482" s="50"/>
    </x:row>
    <x:row r="1483">
      <x:c r="A1483" s="50" t="n">
        <x:v>1482</x:v>
      </x:c>
      <x:c r="B1483" s="50" t="str">
        <x:v>9149</x:v>
      </x:c>
      <x:c r="C1483" s="50" t="str">
        <x:v>9149.T</x:v>
      </x:c>
      <x:c r="D1483" s="50" t="str">
        <x:v>Otomo Logistics Service Co.,Ltd.</x:v>
      </x:c>
      <x:c r="E1483" s="50" t="str">
        <x:v>PRO Market</x:v>
      </x:c>
      <x:c r="F1483" s="50" t="str">
        <x:v>Land Transportation</x:v>
      </x:c>
      <x:c r="G1483" s="51"/>
      <x:c r="H1483" s="51"/>
      <x:c r="I1483" s="51"/>
      <x:c r="J1483" s="51"/>
      <x:c r="K1483" s="51"/>
      <x:c r="L1483" s="52" t="str">
        <x:f>IFERROR(H1483/G1483-1,"")</x:f>
      </x:c>
      <x:c r="M1483" s="52" t="str">
        <x:f>IFERROR(I1483/H1483-1,"")</x:f>
      </x:c>
      <x:c r="N1483" s="52" t="str">
        <x:f>IFERROR(J1483/I1483-1,"")</x:f>
      </x:c>
      <x:c r="O1483" s="52" t="str">
        <x:f>IFERROR(K1483/J1483-1,"")</x:f>
      </x:c>
      <x:c r="P1483" s="52" t="str">
        <x:f>IFERROR((K1483/G1483)^(1/4)-1,"")</x:f>
      </x:c>
      <x:c r="Q1483" s="51"/>
      <x:c r="R1483" s="52" t="str">
        <x:f>IFERROR(Q1483/K1483,"")</x:f>
      </x:c>
      <x:c r="S1483" s="53" t="n">
        <x:v>44952</x:v>
      </x:c>
      <x:c r="T1483" s="50" t="str">
        <x:v>local_price_first_trade</x:v>
      </x:c>
      <x:c r="U1483" s="50"/>
      <x:c r="V1483" s="54"/>
      <x:c r="W1483" s="50"/>
      <x:c r="X1483" s="50" t="b">
        <x:f>AND(COUNT(L1483:O1483)=4,L1483&gt;='設定'!$B$6,M1483&gt;='設定'!$B$6,N1483&gt;='設定'!$B$6,O1483&gt;='設定'!$B$6)</x:f>
        <x:v>0</x:v>
      </x:c>
      <x:c r="Y1483" s="50" t="b">
        <x:f>AND(COUNT(G1483:K1483)=5,P1483&gt;='設定'!$B$7)</x:f>
        <x:v>0</x:v>
      </x:c>
      <x:c r="Z1483" s="50" t="b">
        <x:f>AND(ISNUMBER(R1483),R1483&gt;='設定'!$B$8)</x:f>
        <x:v>0</x:v>
      </x:c>
      <x:c r="AA1483" s="50" t="b">
        <x:f>AND(ISNUMBER(S1483),S1483&gt;=DATE(YEAR('設定'!$B$10)-'設定'!$B$9,MONTH('設定'!$B$10),DAY('設定'!$B$10)))</x:f>
        <x:v>1</x:v>
      </x:c>
      <x:c r="AB1483" s="55" t="b">
        <x:v>0</x:v>
      </x:c>
      <x:c r="AC1483" s="55" t="b">
        <x:v>0</x:v>
      </x:c>
      <x:c r="AD1483" s="50" t="n">
        <x:f>IF(X1483,1,0)+IF(Z1483,1,0)+IF(AA1483,1,0)+IF(AB1483,1,0)</x:f>
        <x:v>1</x:v>
      </x:c>
      <x:c r="AE1483" s="50" t="n">
        <x:f>IF(Y1483,1,0)+IF(Z1483,1,0)+IF(AA1483,1,0)+IF(AB1483,1,0)</x:f>
        <x:v>1</x:v>
      </x:c>
      <x:c r="AF1483" s="50" t="n">
        <x:f>IF(Y1483,1,0)+IF(Z1483,1,0)+IF(AA1483,1,0)+IF(AC1483,1,0)</x:f>
        <x:v>1</x:v>
      </x:c>
      <x:c r="AG1483" s="53" t="n">
        <x:v>44952</x:v>
      </x:c>
      <x:c r="AH1483" s="50"/>
      <x:c r="AI1483" s="50"/>
      <x:c r="AJ1483" s="50"/>
      <x:c r="AK1483" s="53"/>
      <x:c r="AL1483" s="50"/>
      <x:c r="AM1483" s="51"/>
      <x:c r="AN1483" s="51" t="n">
        <x:v>560</x:v>
      </x:c>
      <x:c r="AO1483" s="51" t="n">
        <x:f>IFERROR(AM1483*AN1483,"")</x:f>
        <x:v>0</x:v>
      </x:c>
      <x:c r="AP1483" s="56" t="str">
        <x:f>IFERROR(AO1483/(K1483*1000000),"")</x:f>
      </x:c>
      <x:c r="AQ1483" s="57" t="n">
        <x:v>0</x:v>
      </x:c>
      <x:c r="AR1483" s="52" t="n">
        <x:v>0.0076828094362809</x:v>
      </x:c>
      <x:c r="AS1483" s="52" t="n">
        <x:v>0</x:v>
      </x:c>
      <x:c r="AT1483" s="55" t="b">
        <x:v>0</x:v>
      </x:c>
      <x:c r="AU1483" s="50" t="str">
        <x:v>low_liquidity</x:v>
      </x:c>
      <x:c r="AV1483" s="58" t="n">
        <x:v>0.1812445547528087</x:v>
      </x:c>
      <x:c r="AW1483" s="50" t="n">
        <x:v>807</x:v>
      </x:c>
      <x:c r="AX1483" s="50" t="str">
        <x:v>Discovery</x:v>
      </x:c>
      <x:c r="AY1483" s="50" t="str">
        <x:v>既存適格性フィルター不通過: low_liquidity / 60日平均売買代金2,000万円未満</x:v>
      </x:c>
      <x:c r="AZ1483" s="59"/>
      <x:c r="BA1483" s="53"/>
      <x:c r="BB1483" s="50"/>
      <x:c r="BC1483" s="50"/>
      <x:c r="BD1483" s="50"/>
    </x:row>
    <x:row r="1484">
      <x:c r="A1484" s="50" t="n">
        <x:v>1483</x:v>
      </x:c>
      <x:c r="B1484" s="50" t="str">
        <x:v>9156</x:v>
      </x:c>
      <x:c r="C1484" s="50" t="str">
        <x:v>9156.T</x:v>
      </x:c>
      <x:c r="D1484" s="50" t="str">
        <x:v>HANA HOLDINGS Co.,Ltd.</x:v>
      </x:c>
      <x:c r="E1484" s="50" t="str">
        <x:v>PRO Market</x:v>
      </x:c>
      <x:c r="F1484" s="50" t="str">
        <x:v>Services</x:v>
      </x:c>
      <x:c r="G1484" s="51"/>
      <x:c r="H1484" s="51"/>
      <x:c r="I1484" s="51"/>
      <x:c r="J1484" s="51"/>
      <x:c r="K1484" s="51"/>
      <x:c r="L1484" s="52" t="str">
        <x:f>IFERROR(H1484/G1484-1,"")</x:f>
      </x:c>
      <x:c r="M1484" s="52" t="str">
        <x:f>IFERROR(I1484/H1484-1,"")</x:f>
      </x:c>
      <x:c r="N1484" s="52" t="str">
        <x:f>IFERROR(J1484/I1484-1,"")</x:f>
      </x:c>
      <x:c r="O1484" s="52" t="str">
        <x:f>IFERROR(K1484/J1484-1,"")</x:f>
      </x:c>
      <x:c r="P1484" s="52" t="str">
        <x:f>IFERROR((K1484/G1484)^(1/4)-1,"")</x:f>
      </x:c>
      <x:c r="Q1484" s="51"/>
      <x:c r="R1484" s="52" t="str">
        <x:f>IFERROR(Q1484/K1484,"")</x:f>
      </x:c>
      <x:c r="S1484" s="53" t="n">
        <x:v>45027</x:v>
      </x:c>
      <x:c r="T1484" s="50" t="str">
        <x:v>local_price_first_trade</x:v>
      </x:c>
      <x:c r="U1484" s="50"/>
      <x:c r="V1484" s="54"/>
      <x:c r="W1484" s="50"/>
      <x:c r="X1484" s="50" t="b">
        <x:f>AND(COUNT(L1484:O1484)=4,L1484&gt;='設定'!$B$6,M1484&gt;='設定'!$B$6,N1484&gt;='設定'!$B$6,O1484&gt;='設定'!$B$6)</x:f>
        <x:v>0</x:v>
      </x:c>
      <x:c r="Y1484" s="50" t="b">
        <x:f>AND(COUNT(G1484:K1484)=5,P1484&gt;='設定'!$B$7)</x:f>
        <x:v>0</x:v>
      </x:c>
      <x:c r="Z1484" s="50" t="b">
        <x:f>AND(ISNUMBER(R1484),R1484&gt;='設定'!$B$8)</x:f>
        <x:v>0</x:v>
      </x:c>
      <x:c r="AA1484" s="50" t="b">
        <x:f>AND(ISNUMBER(S1484),S1484&gt;=DATE(YEAR('設定'!$B$10)-'設定'!$B$9,MONTH('設定'!$B$10),DAY('設定'!$B$10)))</x:f>
        <x:v>1</x:v>
      </x:c>
      <x:c r="AB1484" s="55" t="b">
        <x:v>0</x:v>
      </x:c>
      <x:c r="AC1484" s="55" t="b">
        <x:v>0</x:v>
      </x:c>
      <x:c r="AD1484" s="50" t="n">
        <x:f>IF(X1484,1,0)+IF(Z1484,1,0)+IF(AA1484,1,0)+IF(AB1484,1,0)</x:f>
        <x:v>1</x:v>
      </x:c>
      <x:c r="AE1484" s="50" t="n">
        <x:f>IF(Y1484,1,0)+IF(Z1484,1,0)+IF(AA1484,1,0)+IF(AB1484,1,0)</x:f>
        <x:v>1</x:v>
      </x:c>
      <x:c r="AF1484" s="50" t="n">
        <x:f>IF(Y1484,1,0)+IF(Z1484,1,0)+IF(AA1484,1,0)+IF(AC1484,1,0)</x:f>
        <x:v>1</x:v>
      </x:c>
      <x:c r="AG1484" s="53" t="n">
        <x:v>45027</x:v>
      </x:c>
      <x:c r="AH1484" s="50"/>
      <x:c r="AI1484" s="50"/>
      <x:c r="AJ1484" s="50"/>
      <x:c r="AK1484" s="53"/>
      <x:c r="AL1484" s="50"/>
      <x:c r="AM1484" s="51"/>
      <x:c r="AN1484" s="51" t="n">
        <x:v>2670</x:v>
      </x:c>
      <x:c r="AO1484" s="51" t="n">
        <x:f>IFERROR(AM1484*AN1484,"")</x:f>
        <x:v>0</x:v>
      </x:c>
      <x:c r="AP1484" s="56" t="str">
        <x:f>IFERROR(AO1484/(K1484*1000000),"")</x:f>
      </x:c>
      <x:c r="AQ1484" s="57" t="n">
        <x:v>0</x:v>
      </x:c>
      <x:c r="AR1484" s="52" t="n">
        <x:v>0.0097461326220361</x:v>
      </x:c>
      <x:c r="AS1484" s="52" t="n">
        <x:v>0</x:v>
      </x:c>
      <x:c r="AT1484" s="55" t="b">
        <x:v>0</x:v>
      </x:c>
      <x:c r="AU1484" s="50" t="str">
        <x:v>low_liquidity</x:v>
      </x:c>
      <x:c r="AV1484" s="58" t="n">
        <x:v>0.323879587793361</x:v>
      </x:c>
      <x:c r="AW1484" s="50" t="n">
        <x:v>362</x:v>
      </x:c>
      <x:c r="AX1484" s="50" t="str">
        <x:v>Discovery</x:v>
      </x:c>
      <x:c r="AY1484" s="50" t="str">
        <x:v>既存適格性フィルター不通過: low_liquidity / 60日平均売買代金2,000万円未満</x:v>
      </x:c>
      <x:c r="AZ1484" s="59"/>
      <x:c r="BA1484" s="53"/>
      <x:c r="BB1484" s="50"/>
      <x:c r="BC1484" s="50"/>
      <x:c r="BD1484" s="50"/>
    </x:row>
    <x:row r="1485">
      <x:c r="A1485" s="50" t="n">
        <x:v>1484</x:v>
      </x:c>
      <x:c r="B1485" s="50" t="str">
        <x:v>9169</x:v>
      </x:c>
      <x:c r="C1485" s="50" t="str">
        <x:v>9169.T</x:v>
      </x:c>
      <x:c r="D1485" s="50" t="str">
        <x:v>Daishinsha Inc.</x:v>
      </x:c>
      <x:c r="E1485" s="50" t="str">
        <x:v>PRO Market</x:v>
      </x:c>
      <x:c r="F1485" s="50" t="str">
        <x:v>Services</x:v>
      </x:c>
      <x:c r="G1485" s="51"/>
      <x:c r="H1485" s="51"/>
      <x:c r="I1485" s="51"/>
      <x:c r="J1485" s="51"/>
      <x:c r="K1485" s="51"/>
      <x:c r="L1485" s="52" t="str">
        <x:f>IFERROR(H1485/G1485-1,"")</x:f>
      </x:c>
      <x:c r="M1485" s="52" t="str">
        <x:f>IFERROR(I1485/H1485-1,"")</x:f>
      </x:c>
      <x:c r="N1485" s="52" t="str">
        <x:f>IFERROR(J1485/I1485-1,"")</x:f>
      </x:c>
      <x:c r="O1485" s="52" t="str">
        <x:f>IFERROR(K1485/J1485-1,"")</x:f>
      </x:c>
      <x:c r="P1485" s="52" t="str">
        <x:f>IFERROR((K1485/G1485)^(1/4)-1,"")</x:f>
      </x:c>
      <x:c r="Q1485" s="51"/>
      <x:c r="R1485" s="52" t="str">
        <x:f>IFERROR(Q1485/K1485,"")</x:f>
      </x:c>
      <x:c r="S1485" s="53" t="n">
        <x:v>45182</x:v>
      </x:c>
      <x:c r="T1485" s="50" t="str">
        <x:v>local_price_first_trade</x:v>
      </x:c>
      <x:c r="U1485" s="50"/>
      <x:c r="V1485" s="54"/>
      <x:c r="W1485" s="50"/>
      <x:c r="X1485" s="50" t="b">
        <x:f>AND(COUNT(L1485:O1485)=4,L1485&gt;='設定'!$B$6,M1485&gt;='設定'!$B$6,N1485&gt;='設定'!$B$6,O1485&gt;='設定'!$B$6)</x:f>
        <x:v>0</x:v>
      </x:c>
      <x:c r="Y1485" s="50" t="b">
        <x:f>AND(COUNT(G1485:K1485)=5,P1485&gt;='設定'!$B$7)</x:f>
        <x:v>0</x:v>
      </x:c>
      <x:c r="Z1485" s="50" t="b">
        <x:f>AND(ISNUMBER(R1485),R1485&gt;='設定'!$B$8)</x:f>
        <x:v>0</x:v>
      </x:c>
      <x:c r="AA1485" s="50" t="b">
        <x:f>AND(ISNUMBER(S1485),S1485&gt;=DATE(YEAR('設定'!$B$10)-'設定'!$B$9,MONTH('設定'!$B$10),DAY('設定'!$B$10)))</x:f>
        <x:v>1</x:v>
      </x:c>
      <x:c r="AB1485" s="55" t="b">
        <x:v>0</x:v>
      </x:c>
      <x:c r="AC1485" s="55" t="b">
        <x:v>0</x:v>
      </x:c>
      <x:c r="AD1485" s="50" t="n">
        <x:f>IF(X1485,1,0)+IF(Z1485,1,0)+IF(AA1485,1,0)+IF(AB1485,1,0)</x:f>
        <x:v>1</x:v>
      </x:c>
      <x:c r="AE1485" s="50" t="n">
        <x:f>IF(Y1485,1,0)+IF(Z1485,1,0)+IF(AA1485,1,0)+IF(AB1485,1,0)</x:f>
        <x:v>1</x:v>
      </x:c>
      <x:c r="AF1485" s="50" t="n">
        <x:f>IF(Y1485,1,0)+IF(Z1485,1,0)+IF(AA1485,1,0)+IF(AC1485,1,0)</x:f>
        <x:v>1</x:v>
      </x:c>
      <x:c r="AG1485" s="53" t="n">
        <x:v>45182</x:v>
      </x:c>
      <x:c r="AH1485" s="50"/>
      <x:c r="AI1485" s="50"/>
      <x:c r="AJ1485" s="50"/>
      <x:c r="AK1485" s="53"/>
      <x:c r="AL1485" s="50"/>
      <x:c r="AM1485" s="51"/>
      <x:c r="AN1485" s="51" t="n">
        <x:v>1000</x:v>
      </x:c>
      <x:c r="AO1485" s="51" t="n">
        <x:f>IFERROR(AM1485*AN1485,"")</x:f>
        <x:v>0</x:v>
      </x:c>
      <x:c r="AP1485" s="56" t="str">
        <x:f>IFERROR(AO1485/(K1485*1000000),"")</x:f>
      </x:c>
      <x:c r="AQ1485" s="57" t="n">
        <x:v>0</x:v>
      </x:c>
      <x:c r="AR1485" s="52" t="n">
        <x:v>0.0183341656053902</x:v>
      </x:c>
      <x:c r="AS1485" s="52" t="n">
        <x:v>0</x:v>
      </x:c>
      <x:c r="AT1485" s="55" t="b">
        <x:v>0</x:v>
      </x:c>
      <x:c r="AU1485" s="50" t="str">
        <x:v>low_liquidity</x:v>
      </x:c>
      <x:c r="AV1485" s="58" t="n">
        <x:v>0.3188745047038311</x:v>
      </x:c>
      <x:c r="AW1485" s="50" t="n">
        <x:v>381</x:v>
      </x:c>
      <x:c r="AX1485" s="50" t="str">
        <x:v>Discovery</x:v>
      </x:c>
      <x:c r="AY1485" s="50" t="str">
        <x:v>既存適格性フィルター不通過: low_liquidity / 60日平均売買代金2,000万円未満</x:v>
      </x:c>
      <x:c r="AZ1485" s="59"/>
      <x:c r="BA1485" s="53"/>
      <x:c r="BB1485" s="50"/>
      <x:c r="BC1485" s="50"/>
      <x:c r="BD1485" s="50"/>
    </x:row>
    <x:row r="1486">
      <x:c r="A1486" s="50" t="n">
        <x:v>1485</x:v>
      </x:c>
      <x:c r="B1486" s="50" t="str">
        <x:v>9222</x:v>
      </x:c>
      <x:c r="C1486" s="50" t="str">
        <x:v>9222.T</x:v>
      </x:c>
      <x:c r="D1486" s="50" t="str">
        <x:v>manaby Co.,Ltd.</x:v>
      </x:c>
      <x:c r="E1486" s="50" t="str">
        <x:v>PRO Market</x:v>
      </x:c>
      <x:c r="F1486" s="50" t="str">
        <x:v>Services</x:v>
      </x:c>
      <x:c r="G1486" s="51"/>
      <x:c r="H1486" s="51"/>
      <x:c r="I1486" s="51"/>
      <x:c r="J1486" s="51"/>
      <x:c r="K1486" s="51"/>
      <x:c r="L1486" s="52" t="str">
        <x:f>IFERROR(H1486/G1486-1,"")</x:f>
      </x:c>
      <x:c r="M1486" s="52" t="str">
        <x:f>IFERROR(I1486/H1486-1,"")</x:f>
      </x:c>
      <x:c r="N1486" s="52" t="str">
        <x:f>IFERROR(J1486/I1486-1,"")</x:f>
      </x:c>
      <x:c r="O1486" s="52" t="str">
        <x:f>IFERROR(K1486/J1486-1,"")</x:f>
      </x:c>
      <x:c r="P1486" s="52" t="str">
        <x:f>IFERROR((K1486/G1486)^(1/4)-1,"")</x:f>
      </x:c>
      <x:c r="Q1486" s="51"/>
      <x:c r="R1486" s="52" t="str">
        <x:f>IFERROR(Q1486/K1486,"")</x:f>
      </x:c>
      <x:c r="S1486" s="53" t="n">
        <x:v>44672</x:v>
      </x:c>
      <x:c r="T1486" s="50" t="str">
        <x:v>local_price_first_trade</x:v>
      </x:c>
      <x:c r="U1486" s="50"/>
      <x:c r="V1486" s="54"/>
      <x:c r="W1486" s="50"/>
      <x:c r="X1486" s="50" t="b">
        <x:f>AND(COUNT(L1486:O1486)=4,L1486&gt;='設定'!$B$6,M1486&gt;='設定'!$B$6,N1486&gt;='設定'!$B$6,O1486&gt;='設定'!$B$6)</x:f>
        <x:v>0</x:v>
      </x:c>
      <x:c r="Y1486" s="50" t="b">
        <x:f>AND(COUNT(G1486:K1486)=5,P1486&gt;='設定'!$B$7)</x:f>
        <x:v>0</x:v>
      </x:c>
      <x:c r="Z1486" s="50" t="b">
        <x:f>AND(ISNUMBER(R1486),R1486&gt;='設定'!$B$8)</x:f>
        <x:v>0</x:v>
      </x:c>
      <x:c r="AA1486" s="50" t="b">
        <x:f>AND(ISNUMBER(S1486),S1486&gt;=DATE(YEAR('設定'!$B$10)-'設定'!$B$9,MONTH('設定'!$B$10),DAY('設定'!$B$10)))</x:f>
        <x:v>1</x:v>
      </x:c>
      <x:c r="AB1486" s="55" t="b">
        <x:v>0</x:v>
      </x:c>
      <x:c r="AC1486" s="55" t="b">
        <x:v>0</x:v>
      </x:c>
      <x:c r="AD1486" s="50" t="n">
        <x:f>IF(X1486,1,0)+IF(Z1486,1,0)+IF(AA1486,1,0)+IF(AB1486,1,0)</x:f>
        <x:v>1</x:v>
      </x:c>
      <x:c r="AE1486" s="50" t="n">
        <x:f>IF(Y1486,1,0)+IF(Z1486,1,0)+IF(AA1486,1,0)+IF(AB1486,1,0)</x:f>
        <x:v>1</x:v>
      </x:c>
      <x:c r="AF1486" s="50" t="n">
        <x:f>IF(Y1486,1,0)+IF(Z1486,1,0)+IF(AA1486,1,0)+IF(AC1486,1,0)</x:f>
        <x:v>1</x:v>
      </x:c>
      <x:c r="AG1486" s="53" t="n">
        <x:v>44672</x:v>
      </x:c>
      <x:c r="AH1486" s="50"/>
      <x:c r="AI1486" s="50"/>
      <x:c r="AJ1486" s="50"/>
      <x:c r="AK1486" s="53"/>
      <x:c r="AL1486" s="50"/>
      <x:c r="AM1486" s="51"/>
      <x:c r="AN1486" s="51" t="n">
        <x:v>50</x:v>
      </x:c>
      <x:c r="AO1486" s="51" t="n">
        <x:f>IFERROR(AM1486*AN1486,"")</x:f>
        <x:v>0</x:v>
      </x:c>
      <x:c r="AP1486" s="56" t="str">
        <x:f>IFERROR(AO1486/(K1486*1000000),"")</x:f>
      </x:c>
      <x:c r="AQ1486" s="57" t="n">
        <x:v>0</x:v>
      </x:c>
      <x:c r="AR1486" s="52" t="n">
        <x:v>0.2508726030021273</x:v>
      </x:c>
      <x:c r="AS1486" s="52" t="n">
        <x:v>-0.5</x:v>
      </x:c>
      <x:c r="AT1486" s="55" t="b">
        <x:v>0</x:v>
      </x:c>
      <x:c r="AU1486" s="50" t="str">
        <x:v>low_liquidity</x:v>
      </x:c>
      <x:c r="AV1486" s="58" t="n">
        <x:v>-0.0457181399063897</x:v>
      </x:c>
      <x:c r="AW1486" s="50" t="n">
        <x:v>2230</x:v>
      </x:c>
      <x:c r="AX1486" s="50" t="str">
        <x:v>Core Moat</x:v>
      </x:c>
      <x:c r="AY1486" s="50" t="str">
        <x:v>既存適格性フィルター不通過: low_liquidity / 60日平均売買代金2,000万円未満</x:v>
      </x:c>
      <x:c r="AZ1486" s="59"/>
      <x:c r="BA1486" s="53"/>
      <x:c r="BB1486" s="50"/>
      <x:c r="BC1486" s="50"/>
      <x:c r="BD1486" s="50"/>
    </x:row>
    <x:row r="1487">
      <x:c r="A1487" s="50" t="n">
        <x:v>1486</x:v>
      </x:c>
      <x:c r="B1487" s="50" t="str">
        <x:v>9226</x:v>
      </x:c>
      <x:c r="C1487" s="50" t="str">
        <x:v>9226.T</x:v>
      </x:c>
      <x:c r="D1487" s="50" t="str">
        <x:v>IGER Inc.</x:v>
      </x:c>
      <x:c r="E1487" s="50" t="str">
        <x:v>PRO Market</x:v>
      </x:c>
      <x:c r="F1487" s="50" t="str">
        <x:v>Services</x:v>
      </x:c>
      <x:c r="G1487" s="51"/>
      <x:c r="H1487" s="51"/>
      <x:c r="I1487" s="51"/>
      <x:c r="J1487" s="51"/>
      <x:c r="K1487" s="51"/>
      <x:c r="L1487" s="52" t="str">
        <x:f>IFERROR(H1487/G1487-1,"")</x:f>
      </x:c>
      <x:c r="M1487" s="52" t="str">
        <x:f>IFERROR(I1487/H1487-1,"")</x:f>
      </x:c>
      <x:c r="N1487" s="52" t="str">
        <x:f>IFERROR(J1487/I1487-1,"")</x:f>
      </x:c>
      <x:c r="O1487" s="52" t="str">
        <x:f>IFERROR(K1487/J1487-1,"")</x:f>
      </x:c>
      <x:c r="P1487" s="52" t="str">
        <x:f>IFERROR((K1487/G1487)^(1/4)-1,"")</x:f>
      </x:c>
      <x:c r="Q1487" s="51"/>
      <x:c r="R1487" s="52" t="str">
        <x:f>IFERROR(Q1487/K1487,"")</x:f>
      </x:c>
      <x:c r="S1487" s="53" t="n">
        <x:v>44734</x:v>
      </x:c>
      <x:c r="T1487" s="50" t="str">
        <x:v>local_price_first_trade</x:v>
      </x:c>
      <x:c r="U1487" s="50"/>
      <x:c r="V1487" s="54"/>
      <x:c r="W1487" s="50"/>
      <x:c r="X1487" s="50" t="b">
        <x:f>AND(COUNT(L1487:O1487)=4,L1487&gt;='設定'!$B$6,M1487&gt;='設定'!$B$6,N1487&gt;='設定'!$B$6,O1487&gt;='設定'!$B$6)</x:f>
        <x:v>0</x:v>
      </x:c>
      <x:c r="Y1487" s="50" t="b">
        <x:f>AND(COUNT(G1487:K1487)=5,P1487&gt;='設定'!$B$7)</x:f>
        <x:v>0</x:v>
      </x:c>
      <x:c r="Z1487" s="50" t="b">
        <x:f>AND(ISNUMBER(R1487),R1487&gt;='設定'!$B$8)</x:f>
        <x:v>0</x:v>
      </x:c>
      <x:c r="AA1487" s="50" t="b">
        <x:f>AND(ISNUMBER(S1487),S1487&gt;=DATE(YEAR('設定'!$B$10)-'設定'!$B$9,MONTH('設定'!$B$10),DAY('設定'!$B$10)))</x:f>
        <x:v>1</x:v>
      </x:c>
      <x:c r="AB1487" s="55" t="b">
        <x:v>0</x:v>
      </x:c>
      <x:c r="AC1487" s="55" t="b">
        <x:v>0</x:v>
      </x:c>
      <x:c r="AD1487" s="50" t="n">
        <x:f>IF(X1487,1,0)+IF(Z1487,1,0)+IF(AA1487,1,0)+IF(AB1487,1,0)</x:f>
        <x:v>1</x:v>
      </x:c>
      <x:c r="AE1487" s="50" t="n">
        <x:f>IF(Y1487,1,0)+IF(Z1487,1,0)+IF(AA1487,1,0)+IF(AB1487,1,0)</x:f>
        <x:v>1</x:v>
      </x:c>
      <x:c r="AF1487" s="50" t="n">
        <x:f>IF(Y1487,1,0)+IF(Z1487,1,0)+IF(AA1487,1,0)+IF(AC1487,1,0)</x:f>
        <x:v>1</x:v>
      </x:c>
      <x:c r="AG1487" s="53" t="n">
        <x:v>44734</x:v>
      </x:c>
      <x:c r="AH1487" s="50"/>
      <x:c r="AI1487" s="50"/>
      <x:c r="AJ1487" s="50"/>
      <x:c r="AK1487" s="53"/>
      <x:c r="AL1487" s="50"/>
      <x:c r="AM1487" s="51"/>
      <x:c r="AN1487" s="51" t="n">
        <x:v>1200</x:v>
      </x:c>
      <x:c r="AO1487" s="51" t="n">
        <x:f>IFERROR(AM1487*AN1487,"")</x:f>
        <x:v>0</x:v>
      </x:c>
      <x:c r="AP1487" s="56" t="str">
        <x:f>IFERROR(AO1487/(K1487*1000000),"")</x:f>
      </x:c>
      <x:c r="AQ1487" s="57" t="n">
        <x:v>0</x:v>
      </x:c>
      <x:c r="AR1487" s="52" t="n">
        <x:v>0.0190164902544077</x:v>
      </x:c>
      <x:c r="AS1487" s="52" t="n">
        <x:v>0</x:v>
      </x:c>
      <x:c r="AT1487" s="55" t="b">
        <x:v>0</x:v>
      </x:c>
      <x:c r="AU1487" s="50" t="str">
        <x:v>low_liquidity</x:v>
      </x:c>
      <x:c r="AV1487" s="58" t="n">
        <x:v>0.3198023853918278</x:v>
      </x:c>
      <x:c r="AW1487" s="50" t="n">
        <x:v>376</x:v>
      </x:c>
      <x:c r="AX1487" s="50" t="str">
        <x:v>Discovery</x:v>
      </x:c>
      <x:c r="AY1487" s="50" t="str">
        <x:v>既存適格性フィルター不通過: low_liquidity / 60日平均売買代金2,000万円未満</x:v>
      </x:c>
      <x:c r="AZ1487" s="59"/>
      <x:c r="BA1487" s="53"/>
      <x:c r="BB1487" s="50"/>
      <x:c r="BC1487" s="50"/>
      <x:c r="BD1487" s="50"/>
    </x:row>
    <x:row r="1488">
      <x:c r="A1488" s="50" t="n">
        <x:v>1487</x:v>
      </x:c>
      <x:c r="B1488" s="50" t="str">
        <x:v>9239</x:v>
      </x:c>
      <x:c r="C1488" s="50" t="str">
        <x:v>9239.T</x:v>
      </x:c>
      <x:c r="D1488" s="50" t="str">
        <x:v>KET Inc.</x:v>
      </x:c>
      <x:c r="E1488" s="50" t="str">
        <x:v>PRO Market</x:v>
      </x:c>
      <x:c r="F1488" s="50" t="str">
        <x:v>Services</x:v>
      </x:c>
      <x:c r="G1488" s="51"/>
      <x:c r="H1488" s="51"/>
      <x:c r="I1488" s="51"/>
      <x:c r="J1488" s="51"/>
      <x:c r="K1488" s="51"/>
      <x:c r="L1488" s="52" t="str">
        <x:f>IFERROR(H1488/G1488-1,"")</x:f>
      </x:c>
      <x:c r="M1488" s="52" t="str">
        <x:f>IFERROR(I1488/H1488-1,"")</x:f>
      </x:c>
      <x:c r="N1488" s="52" t="str">
        <x:f>IFERROR(J1488/I1488-1,"")</x:f>
      </x:c>
      <x:c r="O1488" s="52" t="str">
        <x:f>IFERROR(K1488/J1488-1,"")</x:f>
      </x:c>
      <x:c r="P1488" s="52" t="str">
        <x:f>IFERROR((K1488/G1488)^(1/4)-1,"")</x:f>
      </x:c>
      <x:c r="Q1488" s="51"/>
      <x:c r="R1488" s="52" t="str">
        <x:f>IFERROR(Q1488/K1488,"")</x:f>
      </x:c>
      <x:c r="S1488" s="53" t="n">
        <x:v>45252</x:v>
      </x:c>
      <x:c r="T1488" s="50" t="str">
        <x:v>local_price_first_trade</x:v>
      </x:c>
      <x:c r="U1488" s="50"/>
      <x:c r="V1488" s="54"/>
      <x:c r="W1488" s="50"/>
      <x:c r="X1488" s="50" t="b">
        <x:f>AND(COUNT(L1488:O1488)=4,L1488&gt;='設定'!$B$6,M1488&gt;='設定'!$B$6,N1488&gt;='設定'!$B$6,O1488&gt;='設定'!$B$6)</x:f>
        <x:v>0</x:v>
      </x:c>
      <x:c r="Y1488" s="50" t="b">
        <x:f>AND(COUNT(G1488:K1488)=5,P1488&gt;='設定'!$B$7)</x:f>
        <x:v>0</x:v>
      </x:c>
      <x:c r="Z1488" s="50" t="b">
        <x:f>AND(ISNUMBER(R1488),R1488&gt;='設定'!$B$8)</x:f>
        <x:v>0</x:v>
      </x:c>
      <x:c r="AA1488" s="50" t="b">
        <x:f>AND(ISNUMBER(S1488),S1488&gt;=DATE(YEAR('設定'!$B$10)-'設定'!$B$9,MONTH('設定'!$B$10),DAY('設定'!$B$10)))</x:f>
        <x:v>1</x:v>
      </x:c>
      <x:c r="AB1488" s="55" t="b">
        <x:v>0</x:v>
      </x:c>
      <x:c r="AC1488" s="55" t="b">
        <x:v>0</x:v>
      </x:c>
      <x:c r="AD1488" s="50" t="n">
        <x:f>IF(X1488,1,0)+IF(Z1488,1,0)+IF(AA1488,1,0)+IF(AB1488,1,0)</x:f>
        <x:v>1</x:v>
      </x:c>
      <x:c r="AE1488" s="50" t="n">
        <x:f>IF(Y1488,1,0)+IF(Z1488,1,0)+IF(AA1488,1,0)+IF(AB1488,1,0)</x:f>
        <x:v>1</x:v>
      </x:c>
      <x:c r="AF1488" s="50" t="n">
        <x:f>IF(Y1488,1,0)+IF(Z1488,1,0)+IF(AA1488,1,0)+IF(AC1488,1,0)</x:f>
        <x:v>1</x:v>
      </x:c>
      <x:c r="AG1488" s="53" t="n">
        <x:v>45252</x:v>
      </x:c>
      <x:c r="AH1488" s="50"/>
      <x:c r="AI1488" s="50"/>
      <x:c r="AJ1488" s="50"/>
      <x:c r="AK1488" s="53"/>
      <x:c r="AL1488" s="50"/>
      <x:c r="AM1488" s="51"/>
      <x:c r="AN1488" s="51" t="n">
        <x:v>500</x:v>
      </x:c>
      <x:c r="AO1488" s="51" t="n">
        <x:f>IFERROR(AM1488*AN1488,"")</x:f>
        <x:v>0</x:v>
      </x:c>
      <x:c r="AP1488" s="56" t="str">
        <x:f>IFERROR(AO1488/(K1488*1000000),"")</x:f>
      </x:c>
      <x:c r="AQ1488" s="57" t="n">
        <x:v>0</x:v>
      </x:c>
      <x:c r="AR1488" s="52" t="n">
        <x:v>0.0067033505355115</x:v>
      </x:c>
      <x:c r="AS1488" s="52" t="n">
        <x:v>0</x:v>
      </x:c>
      <x:c r="AT1488" s="55" t="b">
        <x:v>0</x:v>
      </x:c>
      <x:c r="AU1488" s="50" t="str">
        <x:v>low_liquidity</x:v>
      </x:c>
      <x:c r="AV1488" s="58" t="n">
        <x:v>0.3243496931782993</x:v>
      </x:c>
      <x:c r="AW1488" s="50" t="n">
        <x:v>357</x:v>
      </x:c>
      <x:c r="AX1488" s="50" t="str">
        <x:v>Discovery</x:v>
      </x:c>
      <x:c r="AY1488" s="50" t="str">
        <x:v>既存適格性フィルター不通過: low_liquidity / 60日平均売買代金2,000万円未満</x:v>
      </x:c>
      <x:c r="AZ1488" s="59"/>
      <x:c r="BA1488" s="53"/>
      <x:c r="BB1488" s="50"/>
      <x:c r="BC1488" s="50"/>
      <x:c r="BD1488" s="50"/>
    </x:row>
    <x:row r="1489">
      <x:c r="A1489" s="50" t="n">
        <x:v>1488</x:v>
      </x:c>
      <x:c r="B1489" s="50" t="str">
        <x:v>9243</x:v>
      </x:c>
      <x:c r="C1489" s="50" t="str">
        <x:v>9243.T</x:v>
      </x:c>
      <x:c r="D1489" s="50" t="str">
        <x:v>FT Holdings Co.,Inc.</x:v>
      </x:c>
      <x:c r="E1489" s="50" t="str">
        <x:v>PRO Market</x:v>
      </x:c>
      <x:c r="F1489" s="50" t="str">
        <x:v>Services</x:v>
      </x:c>
      <x:c r="G1489" s="51"/>
      <x:c r="H1489" s="51"/>
      <x:c r="I1489" s="51"/>
      <x:c r="J1489" s="51"/>
      <x:c r="K1489" s="51"/>
      <x:c r="L1489" s="52" t="str">
        <x:f>IFERROR(H1489/G1489-1,"")</x:f>
      </x:c>
      <x:c r="M1489" s="52" t="str">
        <x:f>IFERROR(I1489/H1489-1,"")</x:f>
      </x:c>
      <x:c r="N1489" s="52" t="str">
        <x:f>IFERROR(J1489/I1489-1,"")</x:f>
      </x:c>
      <x:c r="O1489" s="52" t="str">
        <x:f>IFERROR(K1489/J1489-1,"")</x:f>
      </x:c>
      <x:c r="P1489" s="52" t="str">
        <x:f>IFERROR((K1489/G1489)^(1/4)-1,"")</x:f>
      </x:c>
      <x:c r="Q1489" s="51"/>
      <x:c r="R1489" s="52" t="str">
        <x:f>IFERROR(Q1489/K1489,"")</x:f>
      </x:c>
      <x:c r="S1489" s="53" t="n">
        <x:v>44470</x:v>
      </x:c>
      <x:c r="T1489" s="50" t="str">
        <x:v>local_price_first_trade</x:v>
      </x:c>
      <x:c r="U1489" s="50"/>
      <x:c r="V1489" s="54"/>
      <x:c r="W1489" s="50"/>
      <x:c r="X1489" s="50" t="b">
        <x:f>AND(COUNT(L1489:O1489)=4,L1489&gt;='設定'!$B$6,M1489&gt;='設定'!$B$6,N1489&gt;='設定'!$B$6,O1489&gt;='設定'!$B$6)</x:f>
        <x:v>0</x:v>
      </x:c>
      <x:c r="Y1489" s="50" t="b">
        <x:f>AND(COUNT(G1489:K1489)=5,P1489&gt;='設定'!$B$7)</x:f>
        <x:v>0</x:v>
      </x:c>
      <x:c r="Z1489" s="50" t="b">
        <x:f>AND(ISNUMBER(R1489),R1489&gt;='設定'!$B$8)</x:f>
        <x:v>0</x:v>
      </x:c>
      <x:c r="AA1489" s="50" t="b">
        <x:f>AND(ISNUMBER(S1489),S1489&gt;=DATE(YEAR('設定'!$B$10)-'設定'!$B$9,MONTH('設定'!$B$10),DAY('設定'!$B$10)))</x:f>
        <x:v>1</x:v>
      </x:c>
      <x:c r="AB1489" s="55" t="b">
        <x:v>0</x:v>
      </x:c>
      <x:c r="AC1489" s="55" t="b">
        <x:v>0</x:v>
      </x:c>
      <x:c r="AD1489" s="50" t="n">
        <x:f>IF(X1489,1,0)+IF(Z1489,1,0)+IF(AA1489,1,0)+IF(AB1489,1,0)</x:f>
        <x:v>1</x:v>
      </x:c>
      <x:c r="AE1489" s="50" t="n">
        <x:f>IF(Y1489,1,0)+IF(Z1489,1,0)+IF(AA1489,1,0)+IF(AB1489,1,0)</x:f>
        <x:v>1</x:v>
      </x:c>
      <x:c r="AF1489" s="50" t="n">
        <x:f>IF(Y1489,1,0)+IF(Z1489,1,0)+IF(AA1489,1,0)+IF(AC1489,1,0)</x:f>
        <x:v>1</x:v>
      </x:c>
      <x:c r="AG1489" s="53" t="n">
        <x:v>44470</x:v>
      </x:c>
      <x:c r="AH1489" s="50"/>
      <x:c r="AI1489" s="50"/>
      <x:c r="AJ1489" s="50"/>
      <x:c r="AK1489" s="53"/>
      <x:c r="AL1489" s="50"/>
      <x:c r="AM1489" s="51"/>
      <x:c r="AN1489" s="51" t="n">
        <x:v>500</x:v>
      </x:c>
      <x:c r="AO1489" s="51" t="n">
        <x:f>IFERROR(AM1489*AN1489,"")</x:f>
        <x:v>0</x:v>
      </x:c>
      <x:c r="AP1489" s="56" t="str">
        <x:f>IFERROR(AO1489/(K1489*1000000),"")</x:f>
      </x:c>
      <x:c r="AQ1489" s="57" t="n">
        <x:v>1666.6666666666667</x:v>
      </x:c>
      <x:c r="AR1489" s="52" t="n">
        <x:v>0.2265421392816091</x:v>
      </x:c>
      <x:c r="AS1489" s="52" t="n">
        <x:v>-0.3399999999999999</x:v>
      </x:c>
      <x:c r="AT1489" s="55" t="b">
        <x:v>0</x:v>
      </x:c>
      <x:c r="AU1489" s="50" t="str">
        <x:v>low_liquidity</x:v>
      </x:c>
      <x:c r="AV1489" s="58" t="n">
        <x:v>0.0897961645101719</x:v>
      </x:c>
      <x:c r="AW1489" s="50" t="n">
        <x:v>1296</x:v>
      </x:c>
      <x:c r="AX1489" s="50" t="str">
        <x:v>Discovery</x:v>
      </x:c>
      <x:c r="AY1489" s="50" t="str">
        <x:v>既存適格性フィルター不通過: low_liquidity / 60日平均売買代金2,000万円未満</x:v>
      </x:c>
      <x:c r="AZ1489" s="59"/>
      <x:c r="BA1489" s="53"/>
      <x:c r="BB1489" s="50"/>
      <x:c r="BC1489" s="50"/>
      <x:c r="BD1489" s="50"/>
    </x:row>
    <x:row r="1490">
      <x:c r="A1490" s="50" t="n">
        <x:v>1489</x:v>
      </x:c>
      <x:c r="B1490" s="50" t="str">
        <x:v>9334</x:v>
      </x:c>
      <x:c r="C1490" s="50" t="str">
        <x:v>9334.T</x:v>
      </x:c>
      <x:c r="D1490" s="50" t="str">
        <x:v>IBIS HOLDINGS Co.,Ltd.</x:v>
      </x:c>
      <x:c r="E1490" s="50" t="str">
        <x:v>PRO Market</x:v>
      </x:c>
      <x:c r="F1490" s="50" t="str">
        <x:v>Services</x:v>
      </x:c>
      <x:c r="G1490" s="51"/>
      <x:c r="H1490" s="51"/>
      <x:c r="I1490" s="51"/>
      <x:c r="J1490" s="51"/>
      <x:c r="K1490" s="51"/>
      <x:c r="L1490" s="52" t="str">
        <x:f>IFERROR(H1490/G1490-1,"")</x:f>
      </x:c>
      <x:c r="M1490" s="52" t="str">
        <x:f>IFERROR(I1490/H1490-1,"")</x:f>
      </x:c>
      <x:c r="N1490" s="52" t="str">
        <x:f>IFERROR(J1490/I1490-1,"")</x:f>
      </x:c>
      <x:c r="O1490" s="52" t="str">
        <x:f>IFERROR(K1490/J1490-1,"")</x:f>
      </x:c>
      <x:c r="P1490" s="52" t="str">
        <x:f>IFERROR((K1490/G1490)^(1/4)-1,"")</x:f>
      </x:c>
      <x:c r="Q1490" s="51"/>
      <x:c r="R1490" s="52" t="str">
        <x:f>IFERROR(Q1490/K1490,"")</x:f>
      </x:c>
      <x:c r="S1490" s="53" t="n">
        <x:v>45219</x:v>
      </x:c>
      <x:c r="T1490" s="50" t="str">
        <x:v>local_price_first_trade</x:v>
      </x:c>
      <x:c r="U1490" s="50"/>
      <x:c r="V1490" s="54"/>
      <x:c r="W1490" s="50"/>
      <x:c r="X1490" s="50" t="b">
        <x:f>AND(COUNT(L1490:O1490)=4,L1490&gt;='設定'!$B$6,M1490&gt;='設定'!$B$6,N1490&gt;='設定'!$B$6,O1490&gt;='設定'!$B$6)</x:f>
        <x:v>0</x:v>
      </x:c>
      <x:c r="Y1490" s="50" t="b">
        <x:f>AND(COUNT(G1490:K1490)=5,P1490&gt;='設定'!$B$7)</x:f>
        <x:v>0</x:v>
      </x:c>
      <x:c r="Z1490" s="50" t="b">
        <x:f>AND(ISNUMBER(R1490),R1490&gt;='設定'!$B$8)</x:f>
        <x:v>0</x:v>
      </x:c>
      <x:c r="AA1490" s="50" t="b">
        <x:f>AND(ISNUMBER(S1490),S1490&gt;=DATE(YEAR('設定'!$B$10)-'設定'!$B$9,MONTH('設定'!$B$10),DAY('設定'!$B$10)))</x:f>
        <x:v>1</x:v>
      </x:c>
      <x:c r="AB1490" s="55" t="b">
        <x:v>0</x:v>
      </x:c>
      <x:c r="AC1490" s="55" t="b">
        <x:v>0</x:v>
      </x:c>
      <x:c r="AD1490" s="50" t="n">
        <x:f>IF(X1490,1,0)+IF(Z1490,1,0)+IF(AA1490,1,0)+IF(AB1490,1,0)</x:f>
        <x:v>1</x:v>
      </x:c>
      <x:c r="AE1490" s="50" t="n">
        <x:f>IF(Y1490,1,0)+IF(Z1490,1,0)+IF(AA1490,1,0)+IF(AB1490,1,0)</x:f>
        <x:v>1</x:v>
      </x:c>
      <x:c r="AF1490" s="50" t="n">
        <x:f>IF(Y1490,1,0)+IF(Z1490,1,0)+IF(AA1490,1,0)+IF(AC1490,1,0)</x:f>
        <x:v>1</x:v>
      </x:c>
      <x:c r="AG1490" s="53" t="n">
        <x:v>45219</x:v>
      </x:c>
      <x:c r="AH1490" s="50"/>
      <x:c r="AI1490" s="50"/>
      <x:c r="AJ1490" s="50"/>
      <x:c r="AK1490" s="53"/>
      <x:c r="AL1490" s="50"/>
      <x:c r="AM1490" s="51"/>
      <x:c r="AN1490" s="51" t="n">
        <x:v>1300</x:v>
      </x:c>
      <x:c r="AO1490" s="51" t="n">
        <x:f>IFERROR(AM1490*AN1490,"")</x:f>
        <x:v>0</x:v>
      </x:c>
      <x:c r="AP1490" s="56" t="str">
        <x:f>IFERROR(AO1490/(K1490*1000000),"")</x:f>
      </x:c>
      <x:c r="AQ1490" s="57" t="n">
        <x:v>0</x:v>
      </x:c>
      <x:c r="AR1490" s="52" t="n">
        <x:v>0</x:v>
      </x:c>
      <x:c r="AS1490" s="52" t="n">
        <x:v>0</x:v>
      </x:c>
      <x:c r="AT1490" s="55" t="b">
        <x:v>0</x:v>
      </x:c>
      <x:c r="AU1490" s="50" t="str">
        <x:v>low_liquidity</x:v>
      </x:c>
      <x:c r="AV1490" s="58" t="n">
        <x:v>0.3238110591963471</x:v>
      </x:c>
      <x:c r="AW1490" s="50" t="n">
        <x:v>365</x:v>
      </x:c>
      <x:c r="AX1490" s="50" t="str">
        <x:v>Discovery</x:v>
      </x:c>
      <x:c r="AY1490" s="50" t="str">
        <x:v>既存適格性フィルター不通過: low_liquidity / 60日平均売買代金2,000万円未満</x:v>
      </x:c>
      <x:c r="AZ1490" s="59"/>
      <x:c r="BA1490" s="53"/>
      <x:c r="BB1490" s="50"/>
      <x:c r="BC1490" s="50"/>
      <x:c r="BD1490" s="50"/>
    </x:row>
    <x:row r="1491">
      <x:c r="A1491" s="50" t="n">
        <x:v>1490</x:v>
      </x:c>
      <x:c r="B1491" s="50" t="str">
        <x:v>9335</x:v>
      </x:c>
      <x:c r="C1491" s="50" t="str">
        <x:v>9335.T</x:v>
      </x:c>
      <x:c r="D1491" s="50" t="str">
        <x:v>techno-creative CO.,LTD.</x:v>
      </x:c>
      <x:c r="E1491" s="50" t="str">
        <x:v>PRO Market</x:v>
      </x:c>
      <x:c r="F1491" s="50" t="str">
        <x:v>Services</x:v>
      </x:c>
      <x:c r="G1491" s="51"/>
      <x:c r="H1491" s="51"/>
      <x:c r="I1491" s="51"/>
      <x:c r="J1491" s="51"/>
      <x:c r="K1491" s="51"/>
      <x:c r="L1491" s="52" t="str">
        <x:f>IFERROR(H1491/G1491-1,"")</x:f>
      </x:c>
      <x:c r="M1491" s="52" t="str">
        <x:f>IFERROR(I1491/H1491-1,"")</x:f>
      </x:c>
      <x:c r="N1491" s="52" t="str">
        <x:f>IFERROR(J1491/I1491-1,"")</x:f>
      </x:c>
      <x:c r="O1491" s="52" t="str">
        <x:f>IFERROR(K1491/J1491-1,"")</x:f>
      </x:c>
      <x:c r="P1491" s="52" t="str">
        <x:f>IFERROR((K1491/G1491)^(1/4)-1,"")</x:f>
      </x:c>
      <x:c r="Q1491" s="51"/>
      <x:c r="R1491" s="52" t="str">
        <x:f>IFERROR(Q1491/K1491,"")</x:f>
      </x:c>
      <x:c r="S1491" s="53" t="n">
        <x:v>44883</x:v>
      </x:c>
      <x:c r="T1491" s="50" t="str">
        <x:v>local_price_first_trade</x:v>
      </x:c>
      <x:c r="U1491" s="50"/>
      <x:c r="V1491" s="54"/>
      <x:c r="W1491" s="50"/>
      <x:c r="X1491" s="50" t="b">
        <x:f>AND(COUNT(L1491:O1491)=4,L1491&gt;='設定'!$B$6,M1491&gt;='設定'!$B$6,N1491&gt;='設定'!$B$6,O1491&gt;='設定'!$B$6)</x:f>
        <x:v>0</x:v>
      </x:c>
      <x:c r="Y1491" s="50" t="b">
        <x:f>AND(COUNT(G1491:K1491)=5,P1491&gt;='設定'!$B$7)</x:f>
        <x:v>0</x:v>
      </x:c>
      <x:c r="Z1491" s="50" t="b">
        <x:f>AND(ISNUMBER(R1491),R1491&gt;='設定'!$B$8)</x:f>
        <x:v>0</x:v>
      </x:c>
      <x:c r="AA1491" s="50" t="b">
        <x:f>AND(ISNUMBER(S1491),S1491&gt;=DATE(YEAR('設定'!$B$10)-'設定'!$B$9,MONTH('設定'!$B$10),DAY('設定'!$B$10)))</x:f>
        <x:v>1</x:v>
      </x:c>
      <x:c r="AB1491" s="55" t="b">
        <x:v>0</x:v>
      </x:c>
      <x:c r="AC1491" s="55" t="b">
        <x:v>0</x:v>
      </x:c>
      <x:c r="AD1491" s="50" t="n">
        <x:f>IF(X1491,1,0)+IF(Z1491,1,0)+IF(AA1491,1,0)+IF(AB1491,1,0)</x:f>
        <x:v>1</x:v>
      </x:c>
      <x:c r="AE1491" s="50" t="n">
        <x:f>IF(Y1491,1,0)+IF(Z1491,1,0)+IF(AA1491,1,0)+IF(AB1491,1,0)</x:f>
        <x:v>1</x:v>
      </x:c>
      <x:c r="AF1491" s="50" t="n">
        <x:f>IF(Y1491,1,0)+IF(Z1491,1,0)+IF(AA1491,1,0)+IF(AC1491,1,0)</x:f>
        <x:v>1</x:v>
      </x:c>
      <x:c r="AG1491" s="53" t="n">
        <x:v>44883</x:v>
      </x:c>
      <x:c r="AH1491" s="50"/>
      <x:c r="AI1491" s="50"/>
      <x:c r="AJ1491" s="50"/>
      <x:c r="AK1491" s="53"/>
      <x:c r="AL1491" s="50"/>
      <x:c r="AM1491" s="51"/>
      <x:c r="AN1491" s="51" t="n">
        <x:v>1406</x:v>
      </x:c>
      <x:c r="AO1491" s="51" t="n">
        <x:f>IFERROR(AM1491*AN1491,"")</x:f>
        <x:v>0</x:v>
      </x:c>
      <x:c r="AP1491" s="56" t="str">
        <x:f>IFERROR(AO1491/(K1491*1000000),"")</x:f>
      </x:c>
      <x:c r="AQ1491" s="57" t="n">
        <x:v>0</x:v>
      </x:c>
      <x:c r="AR1491" s="52" t="n">
        <x:v>0.0059364200424597</x:v>
      </x:c>
      <x:c r="AS1491" s="52" t="n">
        <x:v>0</x:v>
      </x:c>
      <x:c r="AT1491" s="55" t="b">
        <x:v>0</x:v>
      </x:c>
      <x:c r="AU1491" s="50" t="str">
        <x:v>low_liquidity</x:v>
      </x:c>
      <x:c r="AV1491" s="58" t="n">
        <x:v>0.323978369664757</x:v>
      </x:c>
      <x:c r="AW1491" s="50" t="n">
        <x:v>360</x:v>
      </x:c>
      <x:c r="AX1491" s="50" t="str">
        <x:v>Discovery</x:v>
      </x:c>
      <x:c r="AY1491" s="50" t="str">
        <x:v>既存適格性フィルター不通過: low_liquidity / 60日平均売買代金2,000万円未満</x:v>
      </x:c>
      <x:c r="AZ1491" s="59"/>
      <x:c r="BA1491" s="53"/>
      <x:c r="BB1491" s="50"/>
      <x:c r="BC1491" s="50"/>
      <x:c r="BD1491" s="50"/>
    </x:row>
    <x:row r="1492">
      <x:c r="A1492" s="50" t="n">
        <x:v>1491</x:v>
      </x:c>
      <x:c r="B1492" s="50" t="str">
        <x:v>6577</x:v>
      </x:c>
      <x:c r="C1492" s="50" t="str">
        <x:v>6577.T</x:v>
      </x:c>
      <x:c r="D1492" s="50" t="str">
        <x:v>Bestone.Com Co.,Ltd</x:v>
      </x:c>
      <x:c r="E1492" s="50" t="str">
        <x:v>Growth Market(Domestic)</x:v>
      </x:c>
      <x:c r="F1492" s="50" t="str">
        <x:v>Services</x:v>
      </x:c>
      <x:c r="G1492" s="51" t="n">
        <x:v>83.947</x:v>
      </x:c>
      <x:c r="H1492" s="51" t="n">
        <x:v>246.604</x:v>
      </x:c>
      <x:c r="I1492" s="51" t="n">
        <x:v>1331.54</x:v>
      </x:c>
      <x:c r="J1492" s="51" t="n">
        <x:v>3137.16</x:v>
      </x:c>
      <x:c r="K1492" s="51" t="n">
        <x:v>2543.844</x:v>
      </x:c>
      <x:c r="L1492" s="52" t="n">
        <x:f>IFERROR(H1492/G1492-1,"")</x:f>
        <x:v>1.9376154001929788</x:v>
      </x:c>
      <x:c r="M1492" s="52" t="n">
        <x:f>IFERROR(I1492/H1492-1,"")</x:f>
        <x:v>4.399506901753418</x:v>
      </x:c>
      <x:c r="N1492" s="52" t="n">
        <x:f>IFERROR(J1492/I1492-1,"")</x:f>
        <x:v>1.356038872283221</x:v>
      </x:c>
      <x:c r="O1492" s="52" t="n">
        <x:f>IFERROR(K1492/J1492-1,"")</x:f>
        <x:v>-0.18912519603718003</x:v>
      </x:c>
      <x:c r="P1492" s="52" t="n">
        <x:f>IFERROR((K1492/G1492)^(1/4)-1,"")</x:f>
        <x:v>1.3462339979389712</x:v>
      </x:c>
      <x:c r="Q1492" s="51" t="n">
        <x:v>29.192</x:v>
      </x:c>
      <x:c r="R1492" s="52" t="n">
        <x:f>IFERROR(Q1492/K1492,"")</x:f>
        <x:v>0.011475546456465098</x:v>
      </x:c>
      <x:c r="S1492" s="53" t="n">
        <x:v>43191</x:v>
      </x:c>
      <x:c r="T1492" s="50" t="str">
        <x:v>EDINET_company_history</x:v>
      </x:c>
      <x:c r="U1492" s="50" t="str">
        <x:v>澤田 秀太</x:v>
      </x:c>
      <x:c r="V1492" s="54" t="n">
        <x:v>0.3162</x:v>
      </x:c>
      <x:c r="W1492" s="50" t="str">
        <x:v>野本 洋平</x:v>
      </x:c>
      <x:c r="X1492" s="50" t="b">
        <x:f>AND(COUNT(L1492:O1492)=4,L1492&gt;='設定'!$B$6,M1492&gt;='設定'!$B$6,N1492&gt;='設定'!$B$6,O1492&gt;='設定'!$B$6)</x:f>
        <x:v>0</x:v>
      </x:c>
      <x:c r="Y1492" s="50" t="b">
        <x:f>AND(COUNT(G1492:K1492)=5,P1492&gt;='設定'!$B$7)</x:f>
        <x:v>1</x:v>
      </x:c>
      <x:c r="Z1492" s="50" t="b">
        <x:f>AND(ISNUMBER(R1492),R1492&gt;='設定'!$B$8)</x:f>
        <x:v>0</x:v>
      </x:c>
      <x:c r="AA1492" s="50" t="b">
        <x:f>AND(ISNUMBER(S1492),S1492&gt;=DATE(YEAR('設定'!$B$10)-'設定'!$B$9,MONTH('設定'!$B$10),DAY('設定'!$B$10)))</x:f>
        <x:v>0</x:v>
      </x:c>
      <x:c r="AB1492" s="55" t="b">
        <x:v>0</x:v>
      </x:c>
      <x:c r="AC1492" s="55" t="b">
        <x:v>1</x:v>
      </x:c>
      <x:c r="AD1492" s="50" t="n">
        <x:f>IF(X1492,1,0)+IF(Z1492,1,0)+IF(AA1492,1,0)+IF(AB1492,1,0)</x:f>
        <x:v>0</x:v>
      </x:c>
      <x:c r="AE1492" s="50" t="n">
        <x:f>IF(Y1492,1,0)+IF(Z1492,1,0)+IF(AA1492,1,0)+IF(AB1492,1,0)</x:f>
        <x:v>1</x:v>
      </x:c>
      <x:c r="AF1492" s="50" t="n">
        <x:f>IF(Y1492,1,0)+IF(Z1492,1,0)+IF(AA1492,1,0)+IF(AC1492,1,0)</x:f>
        <x:v>2</x:v>
      </x:c>
      <x:c r="AG1492" s="53" t="n">
        <x:v>44348</x:v>
      </x:c>
      <x:c r="AH1492" s="50" t="str">
        <x:v>S100WW3R</x:v>
      </x:c>
      <x:c r="AI1492" s="50" t="str">
        <x:v>NetSalesSummaryOfBusinessResults</x:v>
      </x:c>
      <x:c r="AJ1492" s="50" t="str">
        <x:v>OperatingIncome</x:v>
      </x:c>
      <x:c r="AK1492" s="53" t="n">
        <x:v>45869</x:v>
      </x:c>
      <x:c r="AL1492" s="50" t="str">
        <x:v>365/365/365/366/365</x:v>
      </x:c>
      <x:c r="AM1492" s="51" t="n">
        <x:v>1510900</x:v>
      </x:c>
      <x:c r="AN1492" s="51" t="n">
        <x:v>1952</x:v>
      </x:c>
      <x:c r="AO1492" s="51" t="n">
        <x:f>IFERROR(AM1492*AN1492,"")</x:f>
        <x:v>2949276800</x:v>
      </x:c>
      <x:c r="AP1492" s="56" t="n">
        <x:f>IFERROR(AO1492/(K1492*1000000),"")</x:f>
        <x:v>1.1593780121737025</x:v>
      </x:c>
      <x:c r="AQ1492" s="57" t="n">
        <x:v>6432835</x:v>
      </x:c>
      <x:c r="AR1492" s="52" t="n">
        <x:v>0.4559824325803109</x:v>
      </x:c>
      <x:c r="AS1492" s="52" t="n">
        <x:v>-0.633087780392245</x:v>
      </x:c>
      <x:c r="AT1492" s="55" t="b">
        <x:v>0</x:v>
      </x:c>
      <x:c r="AU1492" s="50" t="str">
        <x:v>low_liquidity</x:v>
      </x:c>
      <x:c r="AV1492" s="58" t="n">
        <x:v>-0.2540144077695114</x:v>
      </x:c>
      <x:c r="AW1492" s="50" t="n">
        <x:v>3202</x:v>
      </x:c>
      <x:c r="AX1492" s="50" t="str">
        <x:v>Transformation Moat</x:v>
      </x:c>
      <x:c r="AY1492" s="50" t="str">
        <x:v>既存適格性フィルター不通過: low_liquidity / 60日平均売買代金2,000万円未満 / ローカル5年最大下落率-60%以下</x:v>
      </x:c>
      <x:c r="AZ1492" s="59" t="str">
        <x:v>2025-10-27 13:13</x:v>
      </x:c>
      <x:c r="BA1492" s="53" t="n">
        <x:v>43191</x:v>
      </x:c>
      <x:c r="BB1492" s="50"/>
      <x:c r="BC1492" s="50"/>
      <x:c r="BD1492" s="50"/>
    </x:row>
    <x:row r="1493">
      <x:c r="A1493" s="50" t="n">
        <x:v>1492</x:v>
      </x:c>
      <x:c r="B1493" s="50" t="str">
        <x:v>4586</x:v>
      </x:c>
      <x:c r="C1493" s="50" t="str">
        <x:v>4586.T</x:v>
      </x:c>
      <x:c r="D1493" s="50" t="str">
        <x:v>Medrx Co.,Ltd.</x:v>
      </x:c>
      <x:c r="E1493" s="50" t="str">
        <x:v>Growth Market(Domestic)</x:v>
      </x:c>
      <x:c r="F1493" s="50" t="str">
        <x:v>Pharmaceutical</x:v>
      </x:c>
      <x:c r="G1493" s="51" t="n">
        <x:v>8.35</x:v>
      </x:c>
      <x:c r="H1493" s="51" t="n">
        <x:v>59.482</x:v>
      </x:c>
      <x:c r="I1493" s="51" t="n">
        <x:v>29.534</x:v>
      </x:c>
      <x:c r="J1493" s="51" t="n">
        <x:v>257.915</x:v>
      </x:c>
      <x:c r="K1493" s="51" t="n">
        <x:v>128.084</x:v>
      </x:c>
      <x:c r="L1493" s="52" t="n">
        <x:f>IFERROR(H1493/G1493-1,"")</x:f>
        <x:v>6.123592814371258</x:v>
      </x:c>
      <x:c r="M1493" s="52" t="n">
        <x:f>IFERROR(I1493/H1493-1,"")</x:f>
        <x:v>-0.5034800443831747</x:v>
      </x:c>
      <x:c r="N1493" s="52" t="n">
        <x:f>IFERROR(J1493/I1493-1,"")</x:f>
        <x:v>7.732816414979347</x:v>
      </x:c>
      <x:c r="O1493" s="52" t="n">
        <x:f>IFERROR(K1493/J1493-1,"")</x:f>
        <x:v>-0.5033867747125991</x:v>
      </x:c>
      <x:c r="P1493" s="52" t="n">
        <x:f>IFERROR((K1493/G1493)^(1/4)-1,"")</x:f>
        <x:v>0.9790287418873271</x:v>
      </x:c>
      <x:c r="Q1493" s="51" t="n">
        <x:v>-941.999</x:v>
      </x:c>
      <x:c r="R1493" s="52" t="n">
        <x:f>IFERROR(Q1493/K1493,"")</x:f>
        <x:v>-7.354540770119609</x:v>
      </x:c>
      <x:c r="S1493" s="53" t="n">
        <x:v>39295</x:v>
      </x:c>
      <x:c r="T1493" s="50" t="str">
        <x:v>EDINET_company_history</x:v>
      </x:c>
      <x:c r="U1493" s="50" t="str">
        <x:v>江平 文茂</x:v>
      </x:c>
      <x:c r="V1493" s="54" t="n">
        <x:v>0.0379</x:v>
      </x:c>
      <x:c r="W1493" s="50" t="str">
        <x:v>松村 米浩</x:v>
      </x:c>
      <x:c r="X1493" s="50" t="b">
        <x:f>AND(COUNT(L1493:O1493)=4,L1493&gt;='設定'!$B$6,M1493&gt;='設定'!$B$6,N1493&gt;='設定'!$B$6,O1493&gt;='設定'!$B$6)</x:f>
        <x:v>0</x:v>
      </x:c>
      <x:c r="Y1493" s="50" t="b">
        <x:f>AND(COUNT(G1493:K1493)=5,P1493&gt;='設定'!$B$7)</x:f>
        <x:v>1</x:v>
      </x:c>
      <x:c r="Z1493" s="50" t="b">
        <x:f>AND(ISNUMBER(R1493),R1493&gt;='設定'!$B$8)</x:f>
        <x:v>0</x:v>
      </x:c>
      <x:c r="AA1493" s="50" t="b">
        <x:f>AND(ISNUMBER(S1493),S1493&gt;=DATE(YEAR('設定'!$B$10)-'設定'!$B$9,MONTH('設定'!$B$10),DAY('設定'!$B$10)))</x:f>
        <x:v>0</x:v>
      </x:c>
      <x:c r="AB1493" s="55" t="b">
        <x:v>0</x:v>
      </x:c>
      <x:c r="AC1493" s="55" t="b">
        <x:v>1</x:v>
      </x:c>
      <x:c r="AD1493" s="50" t="n">
        <x:f>IF(X1493,1,0)+IF(Z1493,1,0)+IF(AA1493,1,0)+IF(AB1493,1,0)</x:f>
        <x:v>0</x:v>
      </x:c>
      <x:c r="AE1493" s="50" t="n">
        <x:f>IF(Y1493,1,0)+IF(Z1493,1,0)+IF(AA1493,1,0)+IF(AB1493,1,0)</x:f>
        <x:v>1</x:v>
      </x:c>
      <x:c r="AF1493" s="50" t="n">
        <x:f>IF(Y1493,1,0)+IF(Z1493,1,0)+IF(AA1493,1,0)+IF(AC1493,1,0)</x:f>
        <x:v>2</x:v>
      </x:c>
      <x:c r="AG1493" s="53" t="n">
        <x:v>44348</x:v>
      </x:c>
      <x:c r="AH1493" s="50" t="str">
        <x:v>S100XS7V</x:v>
      </x:c>
      <x:c r="AI1493" s="50" t="str">
        <x:v>NetSalesSummaryOfBusinessResults</x:v>
      </x:c>
      <x:c r="AJ1493" s="50" t="str">
        <x:v>OperatingIncome</x:v>
      </x:c>
      <x:c r="AK1493" s="53" t="n">
        <x:v>46022</x:v>
      </x:c>
      <x:c r="AL1493" s="50" t="str">
        <x:v>365/365/365/366/365</x:v>
      </x:c>
      <x:c r="AM1493" s="51" t="n">
        <x:v>59365100</x:v>
      </x:c>
      <x:c r="AN1493" s="51" t="n">
        <x:v>62</x:v>
      </x:c>
      <x:c r="AO1493" s="51" t="n">
        <x:f>IFERROR(AM1493*AN1493,"")</x:f>
        <x:v>3680636200</x:v>
      </x:c>
      <x:c r="AP1493" s="56" t="n">
        <x:f>IFERROR(AO1493/(K1493*1000000),"")</x:f>
        <x:v>28.73611223884326</x:v>
      </x:c>
      <x:c r="AQ1493" s="57" t="n">
        <x:v>145580766.66666666</x:v>
      </x:c>
      <x:c r="AR1493" s="52" t="n">
        <x:v>0.8512845616410954</x:v>
      </x:c>
      <x:c r="AS1493" s="52" t="n">
        <x:v>-0.819047619047619</x:v>
      </x:c>
      <x:c r="AT1493" s="55" t="b">
        <x:v>0</x:v>
      </x:c>
      <x:c r="AU1493" s="50" t="str">
        <x:v>repeated_operating_loss;repeated_negative_operating_cf;extreme_profitability_outlier;other_data_quality_issue</x:v>
      </x:c>
      <x:c r="AV1493" s="58" t="n">
        <x:v>-1.459285029961944</x:v>
      </x:c>
      <x:c r="AW1493" s="50" t="n">
        <x:v>3642</x:v>
      </x:c>
      <x:c r="AX1493" s="50" t="str">
        <x:v>Transformation Moat</x:v>
      </x:c>
      <x:c r="AY1493" s="50" t="str">
        <x:v>既存適格性フィルター不通過: repeated_operating_loss;repeated_negative_operating_cf;extreme_profitability_outlier;other_data_quality_issue / 年率ボラティリティ60%以上 / ローカル5年最大下落率-60%以下 / 概算PSR15倍以上</x:v>
      </x:c>
      <x:c r="AZ1493" s="59" t="str">
        <x:v>2026-03-19 15:32</x:v>
      </x:c>
      <x:c r="BA1493" s="53" t="n">
        <x:v>39295</x:v>
      </x:c>
      <x:c r="BB1493" s="50"/>
      <x:c r="BC1493" s="50"/>
      <x:c r="BD1493" s="50"/>
    </x:row>
    <x:row r="1494">
      <x:c r="A1494" s="50" t="n">
        <x:v>1493</x:v>
      </x:c>
      <x:c r="B1494" s="50" t="str">
        <x:v>3753</x:v>
      </x:c>
      <x:c r="C1494" s="50" t="str">
        <x:v>3753.T</x:v>
      </x:c>
      <x:c r="D1494" s="50" t="str">
        <x:v>FLIGHT SOLUTIONS Inc.</x:v>
      </x:c>
      <x:c r="E1494" s="50" t="str">
        <x:v>Standard Market(Domestic)</x:v>
      </x:c>
      <x:c r="F1494" s="50" t="str">
        <x:v>Information &amp; Communication</x:v>
      </x:c>
      <x:c r="G1494" s="51" t="n">
        <x:v>219.441</x:v>
      </x:c>
      <x:c r="H1494" s="51" t="n">
        <x:v>232.249</x:v>
      </x:c>
      <x:c r="I1494" s="51" t="n">
        <x:v>201.775</x:v>
      </x:c>
      <x:c r="J1494" s="51" t="n">
        <x:v>1693.562</x:v>
      </x:c>
      <x:c r="K1494" s="51" t="n">
        <x:v>3063.284</x:v>
      </x:c>
      <x:c r="L1494" s="52" t="n">
        <x:f>IFERROR(H1494/G1494-1,"")</x:f>
        <x:v>0.05836648575243464</x:v>
      </x:c>
      <x:c r="M1494" s="52" t="n">
        <x:f>IFERROR(I1494/H1494-1,"")</x:f>
        <x:v>-0.13121262093701158</x:v>
      </x:c>
      <x:c r="N1494" s="52" t="n">
        <x:f>IFERROR(J1494/I1494-1,"")</x:f>
        <x:v>7.393319291289803</x:v>
      </x:c>
      <x:c r="O1494" s="52" t="n">
        <x:f>IFERROR(K1494/J1494-1,"")</x:f>
        <x:v>0.8087817275068763</x:v>
      </x:c>
      <x:c r="P1494" s="52" t="n">
        <x:f>IFERROR((K1494/G1494)^(1/4)-1,"")</x:f>
        <x:v>0.9329355439875913</x:v>
      </x:c>
      <x:c r="Q1494" s="51" t="n">
        <x:v>-298.933</x:v>
      </x:c>
      <x:c r="R1494" s="52" t="n">
        <x:f>IFERROR(Q1494/K1494,"")</x:f>
        <x:v>-0.09758579354705603</x:v>
      </x:c>
      <x:c r="S1494" s="53" t="n">
        <x:v>38292</x:v>
      </x:c>
      <x:c r="T1494" s="50" t="str">
        <x:v>EDINET_company_history</x:v>
      </x:c>
      <x:c r="U1494" s="50" t="str">
        <x:v>萩野 幸治</x:v>
      </x:c>
      <x:c r="V1494" s="54" t="n">
        <x:v>0.0187</x:v>
      </x:c>
      <x:c r="W1494" s="50" t="str">
        <x:v>片 山 圭一朗 / 松 本 隆 男</x:v>
      </x:c>
      <x:c r="X1494" s="50" t="b">
        <x:f>AND(COUNT(L1494:O1494)=4,L1494&gt;='設定'!$B$6,M1494&gt;='設定'!$B$6,N1494&gt;='設定'!$B$6,O1494&gt;='設定'!$B$6)</x:f>
        <x:v>0</x:v>
      </x:c>
      <x:c r="Y1494" s="50" t="b">
        <x:f>AND(COUNT(G1494:K1494)=5,P1494&gt;='設定'!$B$7)</x:f>
        <x:v>1</x:v>
      </x:c>
      <x:c r="Z1494" s="50" t="b">
        <x:f>AND(ISNUMBER(R1494),R1494&gt;='設定'!$B$8)</x:f>
        <x:v>0</x:v>
      </x:c>
      <x:c r="AA1494" s="50" t="b">
        <x:f>AND(ISNUMBER(S1494),S1494&gt;=DATE(YEAR('設定'!$B$10)-'設定'!$B$9,MONTH('設定'!$B$10),DAY('設定'!$B$10)))</x:f>
        <x:v>0</x:v>
      </x:c>
      <x:c r="AB1494" s="55" t="b">
        <x:v>0</x:v>
      </x:c>
      <x:c r="AC1494" s="55" t="b">
        <x:v>1</x:v>
      </x:c>
      <x:c r="AD1494" s="50" t="n">
        <x:f>IF(X1494,1,0)+IF(Z1494,1,0)+IF(AA1494,1,0)+IF(AB1494,1,0)</x:f>
        <x:v>0</x:v>
      </x:c>
      <x:c r="AE1494" s="50" t="n">
        <x:f>IF(Y1494,1,0)+IF(Z1494,1,0)+IF(AA1494,1,0)+IF(AB1494,1,0)</x:f>
        <x:v>1</x:v>
      </x:c>
      <x:c r="AF1494" s="50" t="n">
        <x:f>IF(Y1494,1,0)+IF(Z1494,1,0)+IF(AA1494,1,0)+IF(AC1494,1,0)</x:f>
        <x:v>2</x:v>
      </x:c>
      <x:c r="AG1494" s="53" t="n">
        <x:v>44348</x:v>
      </x:c>
      <x:c r="AH1494" s="50" t="str">
        <x:v>S100W5TV</x:v>
      </x:c>
      <x:c r="AI1494" s="50" t="str">
        <x:v>NetSalesSummaryOfBusinessResults</x:v>
      </x:c>
      <x:c r="AJ1494" s="50" t="str">
        <x:v>OperatingIncome</x:v>
      </x:c>
      <x:c r="AK1494" s="53" t="n">
        <x:v>45747</x:v>
      </x:c>
      <x:c r="AL1494" s="50" t="str">
        <x:v>365/365/365/366/365</x:v>
      </x:c>
      <x:c r="AM1494" s="51" t="n">
        <x:v>11755500</x:v>
      </x:c>
      <x:c r="AN1494" s="51" t="n">
        <x:v>181</x:v>
      </x:c>
      <x:c r="AO1494" s="51" t="n">
        <x:f>IFERROR(AM1494*AN1494,"")</x:f>
        <x:v>2127745500</x:v>
      </x:c>
      <x:c r="AP1494" s="56" t="n">
        <x:f>IFERROR(AO1494/(K1494*1000000),"")</x:f>
        <x:v>0.6945962241829357</x:v>
      </x:c>
      <x:c r="AQ1494" s="57" t="n">
        <x:v>81840916.66666667</x:v>
      </x:c>
      <x:c r="AR1494" s="52" t="n">
        <x:v>0.5713369826117158</x:v>
      </x:c>
      <x:c r="AS1494" s="52" t="n">
        <x:v>-0.8326947637292464</x:v>
      </x:c>
      <x:c r="AT1494" s="55" t="b">
        <x:v>0</x:v>
      </x:c>
      <x:c r="AU1494" s="50" t="str">
        <x:v>low_equity_ratio;repeated_operating_loss;excessive_leverage</x:v>
      </x:c>
      <x:c r="AV1494" s="58" t="n">
        <x:v>-0.5744138364406731</x:v>
      </x:c>
      <x:c r="AW1494" s="50" t="n">
        <x:v>3534</x:v>
      </x:c>
      <x:c r="AX1494" s="50" t="str">
        <x:v>Future Moat</x:v>
      </x:c>
      <x:c r="AY1494" s="50" t="str">
        <x:v>既存適格性フィルター不通過: low_equity_ratio;repeated_operating_loss;excessive_leverage / ローカル5年最大下落率-60%以下</x:v>
      </x:c>
      <x:c r="AZ1494" s="59" t="str">
        <x:v>2025-06-25 15:31</x:v>
      </x:c>
      <x:c r="BA1494" s="53" t="n">
        <x:v>38292</x:v>
      </x:c>
      <x:c r="BB1494" s="50"/>
      <x:c r="BC1494" s="50"/>
      <x:c r="BD1494" s="50"/>
    </x:row>
    <x:row r="1495">
      <x:c r="A1495" s="50" t="n">
        <x:v>1494</x:v>
      </x:c>
      <x:c r="B1495" s="50" t="str">
        <x:v>7048</x:v>
      </x:c>
      <x:c r="C1495" s="50" t="str">
        <x:v>7048.T</x:v>
      </x:c>
      <x:c r="D1495" s="50" t="str">
        <x:v>VELTRA Corporation</x:v>
      </x:c>
      <x:c r="E1495" s="50" t="str">
        <x:v>Growth Market(Domestic)</x:v>
      </x:c>
      <x:c r="F1495" s="50" t="str">
        <x:v>Services</x:v>
      </x:c>
      <x:c r="G1495" s="51" t="n">
        <x:v>492.656</x:v>
      </x:c>
      <x:c r="H1495" s="51" t="n">
        <x:v>1163.53</x:v>
      </x:c>
      <x:c r="I1495" s="51" t="n">
        <x:v>3123.349</x:v>
      </x:c>
      <x:c r="J1495" s="51" t="n">
        <x:v>4304.918</x:v>
      </x:c>
      <x:c r="K1495" s="51" t="n">
        <x:v>4581.627</x:v>
      </x:c>
      <x:c r="L1495" s="52" t="n">
        <x:f>IFERROR(H1495/G1495-1,"")</x:f>
        <x:v>1.3617493748173168</x:v>
      </x:c>
      <x:c r="M1495" s="52" t="n">
        <x:f>IFERROR(I1495/H1495-1,"")</x:f>
        <x:v>1.6843734153824999</x:v>
      </x:c>
      <x:c r="N1495" s="52" t="n">
        <x:f>IFERROR(J1495/I1495-1,"")</x:f>
        <x:v>0.37830194448330934</x:v>
      </x:c>
      <x:c r="O1495" s="52" t="n">
        <x:f>IFERROR(K1495/J1495-1,"")</x:f>
        <x:v>0.06427741480790128</x:v>
      </x:c>
      <x:c r="P1495" s="52" t="n">
        <x:f>IFERROR((K1495/G1495)^(1/4)-1,"")</x:f>
        <x:v>0.7463005398771609</x:v>
      </x:c>
      <x:c r="Q1495" s="51" t="n">
        <x:v>105.125</x:v>
      </x:c>
      <x:c r="R1495" s="52" t="n">
        <x:f>IFERROR(Q1495/K1495,"")</x:f>
        <x:v>0.022944905816208956</x:v>
      </x:c>
      <x:c r="S1495" s="53" t="n">
        <x:v>43435</x:v>
      </x:c>
      <x:c r="T1495" s="50" t="str">
        <x:v>EDINET_company_history</x:v>
      </x:c>
      <x:c r="U1495" s="50" t="str">
        <x:v>Paxalan S.à r.l. （常任代理人小谷野税理士法人）</x:v>
      </x:c>
      <x:c r="V1495" s="54" t="n">
        <x:v>0.2456</x:v>
      </x:c>
      <x:c r="W1495" s="50" t="str">
        <x:v>二木 渉</x:v>
      </x:c>
      <x:c r="X1495" s="50" t="b">
        <x:f>AND(COUNT(L1495:O1495)=4,L1495&gt;='設定'!$B$6,M1495&gt;='設定'!$B$6,N1495&gt;='設定'!$B$6,O1495&gt;='設定'!$B$6)</x:f>
        <x:v>0</x:v>
      </x:c>
      <x:c r="Y1495" s="50" t="b">
        <x:f>AND(COUNT(G1495:K1495)=5,P1495&gt;='設定'!$B$7)</x:f>
        <x:v>1</x:v>
      </x:c>
      <x:c r="Z1495" s="50" t="b">
        <x:f>AND(ISNUMBER(R1495),R1495&gt;='設定'!$B$8)</x:f>
        <x:v>0</x:v>
      </x:c>
      <x:c r="AA1495" s="50" t="b">
        <x:f>AND(ISNUMBER(S1495),S1495&gt;=DATE(YEAR('設定'!$B$10)-'設定'!$B$9,MONTH('設定'!$B$10),DAY('設定'!$B$10)))</x:f>
        <x:v>0</x:v>
      </x:c>
      <x:c r="AB1495" s="55" t="b">
        <x:v>0</x:v>
      </x:c>
      <x:c r="AC1495" s="55" t="b">
        <x:v>1</x:v>
      </x:c>
      <x:c r="AD1495" s="50" t="n">
        <x:f>IF(X1495,1,0)+IF(Z1495,1,0)+IF(AA1495,1,0)+IF(AB1495,1,0)</x:f>
        <x:v>0</x:v>
      </x:c>
      <x:c r="AE1495" s="50" t="n">
        <x:f>IF(Y1495,1,0)+IF(Z1495,1,0)+IF(AA1495,1,0)+IF(AB1495,1,0)</x:f>
        <x:v>1</x:v>
      </x:c>
      <x:c r="AF1495" s="50" t="n">
        <x:f>IF(Y1495,1,0)+IF(Z1495,1,0)+IF(AA1495,1,0)+IF(AC1495,1,0)</x:f>
        <x:v>2</x:v>
      </x:c>
      <x:c r="AG1495" s="53" t="n">
        <x:v>44348</x:v>
      </x:c>
      <x:c r="AH1495" s="50" t="str">
        <x:v>S100XSV4</x:v>
      </x:c>
      <x:c r="AI1495" s="50" t="str">
        <x:v>OperatingRevenue1SummaryOfBusinessResults</x:v>
      </x:c>
      <x:c r="AJ1495" s="50" t="str">
        <x:v>OperatingIncome</x:v>
      </x:c>
      <x:c r="AK1495" s="53" t="n">
        <x:v>46022</x:v>
      </x:c>
      <x:c r="AL1495" s="50" t="str">
        <x:v>365/365/365/366/365</x:v>
      </x:c>
      <x:c r="AM1495" s="51" t="n">
        <x:v>36599580</x:v>
      </x:c>
      <x:c r="AN1495" s="51" t="n">
        <x:v>133</x:v>
      </x:c>
      <x:c r="AO1495" s="51" t="n">
        <x:f>IFERROR(AM1495*AN1495,"")</x:f>
        <x:v>4867744140</x:v>
      </x:c>
      <x:c r="AP1495" s="56" t="n">
        <x:f>IFERROR(AO1495/(K1495*1000000),"")</x:f>
        <x:v>1.0624488069412896</x:v>
      </x:c>
      <x:c r="AQ1495" s="57" t="n">
        <x:v>35103211.666666664</x:v>
      </x:c>
      <x:c r="AR1495" s="52" t="n">
        <x:v>0.5506299361587798</x:v>
      </x:c>
      <x:c r="AS1495" s="52" t="n">
        <x:v>-0.8451536643026005</x:v>
      </x:c>
      <x:c r="AT1495" s="55" t="b">
        <x:v>1</x:v>
      </x:c>
      <x:c r="AU1495" s="50"/>
      <x:c r="AV1495" s="58" t="n">
        <x:v>-0.243355309620789</x:v>
      </x:c>
      <x:c r="AW1495" s="50" t="n">
        <x:v>3175</x:v>
      </x:c>
      <x:c r="AX1495" s="50" t="str">
        <x:v>Transformation Moat</x:v>
      </x:c>
      <x:c r="AY1495" s="50" t="str">
        <x:v>ローカル5年最大下落率-60%以下</x:v>
      </x:c>
      <x:c r="AZ1495" s="59" t="str">
        <x:v>2026-03-23 17:00</x:v>
      </x:c>
      <x:c r="BA1495" s="53" t="n">
        <x:v>43435</x:v>
      </x:c>
      <x:c r="BB1495" s="50"/>
      <x:c r="BC1495" s="50"/>
      <x:c r="BD1495" s="50"/>
    </x:row>
    <x:row r="1496">
      <x:c r="A1496" s="50" t="n">
        <x:v>1495</x:v>
      </x:c>
      <x:c r="B1496" s="50" t="str">
        <x:v>3760</x:v>
      </x:c>
      <x:c r="C1496" s="50" t="str">
        <x:v>3760.T</x:v>
      </x:c>
      <x:c r="D1496" s="50" t="str">
        <x:v>CAVE Interactive CO.,LTD.</x:v>
      </x:c>
      <x:c r="E1496" s="50" t="str">
        <x:v>Standard Market(Domestic)</x:v>
      </x:c>
      <x:c r="F1496" s="50" t="str">
        <x:v>Information &amp; Communication</x:v>
      </x:c>
      <x:c r="G1496" s="51" t="n">
        <x:v>1704.09</x:v>
      </x:c>
      <x:c r="H1496" s="51" t="n">
        <x:v>1409.37</x:v>
      </x:c>
      <x:c r="I1496" s="51" t="n">
        <x:v>6963.436</x:v>
      </x:c>
      <x:c r="J1496" s="51" t="n">
        <x:v>12274.2</x:v>
      </x:c>
      <x:c r="K1496" s="51" t="n">
        <x:v>13969.156</x:v>
      </x:c>
      <x:c r="L1496" s="52" t="n">
        <x:f>IFERROR(H1496/G1496-1,"")</x:f>
        <x:v>-0.1729486118690915</x:v>
      </x:c>
      <x:c r="M1496" s="52" t="n">
        <x:f>IFERROR(I1496/H1496-1,"")</x:f>
        <x:v>3.940814690251673</x:v>
      </x:c>
      <x:c r="N1496" s="52" t="n">
        <x:f>IFERROR(J1496/I1496-1,"")</x:f>
        <x:v>0.7626642938916939</x:v>
      </x:c>
      <x:c r="O1496" s="52" t="n">
        <x:f>IFERROR(K1496/J1496-1,"")</x:f>
        <x:v>0.1380909550113245</x:v>
      </x:c>
      <x:c r="P1496" s="52" t="n">
        <x:f>IFERROR((K1496/G1496)^(1/4)-1,"")</x:f>
        <x:v>0.6920742244306239</x:v>
      </x:c>
      <x:c r="Q1496" s="51" t="n">
        <x:v>1133.685</x:v>
      </x:c>
      <x:c r="R1496" s="52" t="n">
        <x:f>IFERROR(Q1496/K1496,"")</x:f>
        <x:v>0.08115629892027836</x:v>
      </x:c>
      <x:c r="S1496" s="53" t="n">
        <x:v>38322</x:v>
      </x:c>
      <x:c r="T1496" s="50" t="str">
        <x:v>EDINET_company_history</x:v>
      </x:c>
      <x:c r="U1496" s="50" t="str">
        <x:v>吉 成 夏 子</x:v>
      </x:c>
      <x:c r="V1496" s="54" t="n">
        <x:v>0.1825</x:v>
      </x:c>
      <x:c r="W1496" s="50" t="str">
        <x:v>高 橋 祐 希</x:v>
      </x:c>
      <x:c r="X1496" s="50" t="b">
        <x:f>AND(COUNT(L1496:O1496)=4,L1496&gt;='設定'!$B$6,M1496&gt;='設定'!$B$6,N1496&gt;='設定'!$B$6,O1496&gt;='設定'!$B$6)</x:f>
        <x:v>0</x:v>
      </x:c>
      <x:c r="Y1496" s="50" t="b">
        <x:f>AND(COUNT(G1496:K1496)=5,P1496&gt;='設定'!$B$7)</x:f>
        <x:v>1</x:v>
      </x:c>
      <x:c r="Z1496" s="50" t="b">
        <x:f>AND(ISNUMBER(R1496),R1496&gt;='設定'!$B$8)</x:f>
        <x:v>0</x:v>
      </x:c>
      <x:c r="AA1496" s="50" t="b">
        <x:f>AND(ISNUMBER(S1496),S1496&gt;=DATE(YEAR('設定'!$B$10)-'設定'!$B$9,MONTH('設定'!$B$10),DAY('設定'!$B$10)))</x:f>
        <x:v>0</x:v>
      </x:c>
      <x:c r="AB1496" s="55" t="b">
        <x:v>0</x:v>
      </x:c>
      <x:c r="AC1496" s="55" t="b">
        <x:v>1</x:v>
      </x:c>
      <x:c r="AD1496" s="50" t="n">
        <x:f>IF(X1496,1,0)+IF(Z1496,1,0)+IF(AA1496,1,0)+IF(AB1496,1,0)</x:f>
        <x:v>0</x:v>
      </x:c>
      <x:c r="AE1496" s="50" t="n">
        <x:f>IF(Y1496,1,0)+IF(Z1496,1,0)+IF(AA1496,1,0)+IF(AB1496,1,0)</x:f>
        <x:v>1</x:v>
      </x:c>
      <x:c r="AF1496" s="50" t="n">
        <x:f>IF(Y1496,1,0)+IF(Z1496,1,0)+IF(AA1496,1,0)+IF(AC1496,1,0)</x:f>
        <x:v>2</x:v>
      </x:c>
      <x:c r="AG1496" s="53" t="n">
        <x:v>44348</x:v>
      </x:c>
      <x:c r="AH1496" s="50" t="str">
        <x:v>S100WL3H</x:v>
      </x:c>
      <x:c r="AI1496" s="50" t="str">
        <x:v>NetSalesSummaryOfBusinessResults</x:v>
      </x:c>
      <x:c r="AJ1496" s="50" t="str">
        <x:v>OperatingIncome</x:v>
      </x:c>
      <x:c r="AK1496" s="53" t="n">
        <x:v>45808</x:v>
      </x:c>
      <x:c r="AL1496" s="50" t="str">
        <x:v>365/365/365/366/365</x:v>
      </x:c>
      <x:c r="AM1496" s="51" t="n">
        <x:v>6026000</x:v>
      </x:c>
      <x:c r="AN1496" s="51" t="n">
        <x:v>604</x:v>
      </x:c>
      <x:c r="AO1496" s="51" t="n">
        <x:f>IFERROR(AM1496*AN1496,"")</x:f>
        <x:v>3639704000</x:v>
      </x:c>
      <x:c r="AP1496" s="56" t="n">
        <x:f>IFERROR(AO1496/(K1496*1000000),"")</x:f>
        <x:v>0.26055289238662666</x:v>
      </x:c>
      <x:c r="AQ1496" s="57" t="n">
        <x:v>12434678.333333334</x:v>
      </x:c>
      <x:c r="AR1496" s="52" t="n">
        <x:v>0.5798134192730637</x:v>
      </x:c>
      <x:c r="AS1496" s="52" t="n">
        <x:v>-0.7823295766097051</x:v>
      </x:c>
      <x:c r="AT1496" s="55" t="b">
        <x:v>0</x:v>
      </x:c>
      <x:c r="AU1496" s="50" t="str">
        <x:v>low_liquidity</x:v>
      </x:c>
      <x:c r="AV1496" s="58" t="n">
        <x:v>-0.3188410385574128</x:v>
      </x:c>
      <x:c r="AW1496" s="50" t="n">
        <x:v>3309</x:v>
      </x:c>
      <x:c r="AX1496" s="50" t="str">
        <x:v>Future Moat</x:v>
      </x:c>
      <x:c r="AY1496" s="50" t="str">
        <x:v>既存適格性フィルター不通過: low_liquidity / 60日平均売買代金2,000万円未満 / ローカル5年最大下落率-60%以下</x:v>
      </x:c>
      <x:c r="AZ1496" s="59" t="str">
        <x:v>2025-08-28 15:49</x:v>
      </x:c>
      <x:c r="BA1496" s="53" t="n">
        <x:v>38322</x:v>
      </x:c>
      <x:c r="BB1496" s="50"/>
      <x:c r="BC1496" s="50"/>
      <x:c r="BD1496" s="50"/>
    </x:row>
    <x:row r="1497">
      <x:c r="A1497" s="50" t="n">
        <x:v>1496</x:v>
      </x:c>
      <x:c r="B1497" s="50" t="str">
        <x:v>2776</x:v>
      </x:c>
      <x:c r="C1497" s="50" t="str">
        <x:v>2776.T</x:v>
      </x:c>
      <x:c r="D1497" s="50" t="str">
        <x:v>SHINTO Holdings,Inc.</x:v>
      </x:c>
      <x:c r="E1497" s="50" t="str">
        <x:v>Standard Market(Domestic)</x:v>
      </x:c>
      <x:c r="F1497" s="50" t="str">
        <x:v>Wholesale Trade</x:v>
      </x:c>
      <x:c r="G1497" s="51" t="n">
        <x:v>4769.5</x:v>
      </x:c>
      <x:c r="H1497" s="51" t="n">
        <x:v>4019.669</x:v>
      </x:c>
      <x:c r="I1497" s="51" t="n">
        <x:v>6293.269</x:v>
      </x:c>
      <x:c r="J1497" s="51" t="n">
        <x:v>12296.801</x:v>
      </x:c>
      <x:c r="K1497" s="51" t="n">
        <x:v>27939.637</x:v>
      </x:c>
      <x:c r="L1497" s="52" t="n">
        <x:f>IFERROR(H1497/G1497-1,"")</x:f>
        <x:v>-0.15721375406227067</x:v>
      </x:c>
      <x:c r="M1497" s="52" t="n">
        <x:f>IFERROR(I1497/H1497-1,"")</x:f>
        <x:v>0.5656187113914106</x:v>
      </x:c>
      <x:c r="N1497" s="52" t="n">
        <x:f>IFERROR(J1497/I1497-1,"")</x:f>
        <x:v>0.9539608111460036</x:v>
      </x:c>
      <x:c r="O1497" s="52" t="n">
        <x:f>IFERROR(K1497/J1497-1,"")</x:f>
        <x:v>1.2721061355713572</x:v>
      </x:c>
      <x:c r="P1497" s="52" t="n">
        <x:f>IFERROR((K1497/G1497)^(1/4)-1,"")</x:f>
        <x:v>0.5557398511549754</x:v>
      </x:c>
      <x:c r="Q1497" s="51" t="n">
        <x:v>593.147</x:v>
      </x:c>
      <x:c r="R1497" s="52" t="n">
        <x:f>IFERROR(Q1497/K1497,"")</x:f>
        <x:v>0.021229588630661166</x:v>
      </x:c>
      <x:c r="S1497" s="53" t="n">
        <x:v>38322</x:v>
      </x:c>
      <x:c r="T1497" s="50" t="str">
        <x:v>EDINET_company_history</x:v>
      </x:c>
      <x:c r="U1497" s="50" t="str">
        <x:v>北山 聡明</x:v>
      </x:c>
      <x:c r="V1497" s="54" t="n">
        <x:v>0.1162</x:v>
      </x:c>
      <x:c r="W1497" s="50" t="str">
        <x:v>塚本 明輝</x:v>
      </x:c>
      <x:c r="X1497" s="50" t="b">
        <x:f>AND(COUNT(L1497:O1497)=4,L1497&gt;='設定'!$B$6,M1497&gt;='設定'!$B$6,N1497&gt;='設定'!$B$6,O1497&gt;='設定'!$B$6)</x:f>
        <x:v>0</x:v>
      </x:c>
      <x:c r="Y1497" s="50" t="b">
        <x:f>AND(COUNT(G1497:K1497)=5,P1497&gt;='設定'!$B$7)</x:f>
        <x:v>1</x:v>
      </x:c>
      <x:c r="Z1497" s="50" t="b">
        <x:f>AND(ISNUMBER(R1497),R1497&gt;='設定'!$B$8)</x:f>
        <x:v>0</x:v>
      </x:c>
      <x:c r="AA1497" s="50" t="b">
        <x:f>AND(ISNUMBER(S1497),S1497&gt;=DATE(YEAR('設定'!$B$10)-'設定'!$B$9,MONTH('設定'!$B$10),DAY('設定'!$B$10)))</x:f>
        <x:v>0</x:v>
      </x:c>
      <x:c r="AB1497" s="55" t="b">
        <x:v>0</x:v>
      </x:c>
      <x:c r="AC1497" s="55" t="b">
        <x:v>1</x:v>
      </x:c>
      <x:c r="AD1497" s="50" t="n">
        <x:f>IF(X1497,1,0)+IF(Z1497,1,0)+IF(AA1497,1,0)+IF(AB1497,1,0)</x:f>
        <x:v>0</x:v>
      </x:c>
      <x:c r="AE1497" s="50" t="n">
        <x:f>IF(Y1497,1,0)+IF(Z1497,1,0)+IF(AA1497,1,0)+IF(AB1497,1,0)</x:f>
        <x:v>1</x:v>
      </x:c>
      <x:c r="AF1497" s="50" t="n">
        <x:f>IF(Y1497,1,0)+IF(Z1497,1,0)+IF(AA1497,1,0)+IF(AC1497,1,0)</x:f>
        <x:v>2</x:v>
      </x:c>
      <x:c r="AG1497" s="53" t="n">
        <x:v>44348</x:v>
      </x:c>
      <x:c r="AH1497" s="50" t="str">
        <x:v>S100Y0MX</x:v>
      </x:c>
      <x:c r="AI1497" s="50" t="str">
        <x:v>NetSalesSummaryOfBusinessResults</x:v>
      </x:c>
      <x:c r="AJ1497" s="50" t="str">
        <x:v>OperatingIncome</x:v>
      </x:c>
      <x:c r="AK1497" s="53" t="n">
        <x:v>46053</x:v>
      </x:c>
      <x:c r="AL1497" s="50" t="str">
        <x:v>365/365/365/366/365</x:v>
      </x:c>
      <x:c r="AM1497" s="51" t="n">
        <x:v>53319300</x:v>
      </x:c>
      <x:c r="AN1497" s="51" t="n">
        <x:v>119</x:v>
      </x:c>
      <x:c r="AO1497" s="51" t="n">
        <x:f>IFERROR(AM1497*AN1497,"")</x:f>
        <x:v>6344996700</x:v>
      </x:c>
      <x:c r="AP1497" s="56" t="n">
        <x:f>IFERROR(AO1497/(K1497*1000000),"")</x:f>
        <x:v>0.2270966047268259</x:v>
      </x:c>
      <x:c r="AQ1497" s="57" t="n">
        <x:v>86936205</x:v>
      </x:c>
      <x:c r="AR1497" s="52" t="n">
        <x:v>0.6125361983081049</x:v>
      </x:c>
      <x:c r="AS1497" s="52" t="n">
        <x:v>-0.6958762886597938</x:v>
      </x:c>
      <x:c r="AT1497" s="55" t="b">
        <x:v>0</x:v>
      </x:c>
      <x:c r="AU1497" s="50" t="str">
        <x:v>low_equity_ratio;repeated_negative_operating_cf;excessive_leverage</x:v>
      </x:c>
      <x:c r="AV1497" s="58" t="n">
        <x:v>-0.4191823646482621</x:v>
      </x:c>
      <x:c r="AW1497" s="50" t="n">
        <x:v>3438</x:v>
      </x:c>
      <x:c r="AX1497" s="50" t="str">
        <x:v>Transformation Moat</x:v>
      </x:c>
      <x:c r="AY1497" s="50" t="str">
        <x:v>既存適格性フィルター不通過: low_equity_ratio;repeated_negative_operating_cf;excessive_leverage / 年率ボラティリティ60%以上 / ローカル5年最大下落率-60%以下</x:v>
      </x:c>
      <x:c r="AZ1497" s="59" t="str">
        <x:v>2026-04-24 12:16</x:v>
      </x:c>
      <x:c r="BA1497" s="53" t="n">
        <x:v>38322</x:v>
      </x:c>
      <x:c r="BB1497" s="50"/>
      <x:c r="BC1497" s="50"/>
      <x:c r="BD1497" s="50"/>
    </x:row>
    <x:row r="1498">
      <x:c r="A1498" s="50" t="n">
        <x:v>1497</x:v>
      </x:c>
      <x:c r="B1498" s="50" t="str">
        <x:v>6232</x:v>
      </x:c>
      <x:c r="C1498" s="50" t="str">
        <x:v>6232.T</x:v>
      </x:c>
      <x:c r="D1498" s="50" t="str">
        <x:v>ACSL Ltd.</x:v>
      </x:c>
      <x:c r="E1498" s="50" t="str">
        <x:v>Growth Market(Domestic)</x:v>
      </x:c>
      <x:c r="F1498" s="50" t="str">
        <x:v>Machinery</x:v>
      </x:c>
      <x:c r="G1498" s="51" t="n">
        <x:v>501.013</x:v>
      </x:c>
      <x:c r="H1498" s="51" t="n">
        <x:v>1635.192</x:v>
      </x:c>
      <x:c r="I1498" s="51" t="n">
        <x:v>896.362</x:v>
      </x:c>
      <x:c r="J1498" s="51" t="n">
        <x:v>2655.602</x:v>
      </x:c>
      <x:c r="K1498" s="51" t="n">
        <x:v>2598.734</x:v>
      </x:c>
      <x:c r="L1498" s="52" t="n">
        <x:f>IFERROR(H1498/G1498-1,"")</x:f>
        <x:v>2.263771598740951</x:v>
      </x:c>
      <x:c r="M1498" s="52" t="n">
        <x:f>IFERROR(I1498/H1498-1,"")</x:f>
        <x:v>-0.45183073302706966</x:v>
      </x:c>
      <x:c r="N1498" s="52" t="n">
        <x:f>IFERROR(J1498/I1498-1,"")</x:f>
        <x:v>1.9626445565519286</x:v>
      </x:c>
      <x:c r="O1498" s="52" t="n">
        <x:f>IFERROR(K1498/J1498-1,"")</x:f>
        <x:v>-0.021414353506285955</x:v>
      </x:c>
      <x:c r="P1498" s="52" t="n">
        <x:f>IFERROR((K1498/G1498)^(1/4)-1,"")</x:f>
        <x:v>0.5091354065142148</x:v>
      </x:c>
      <x:c r="Q1498" s="51" t="n">
        <x:v>-1840.4</x:v>
      </x:c>
      <x:c r="R1498" s="52" t="n">
        <x:f>IFERROR(Q1498/K1498,"")</x:f>
        <x:v>-0.7081909883812657</x:v>
      </x:c>
      <x:c r="S1498" s="53" t="n">
        <x:v>43435</x:v>
      </x:c>
      <x:c r="T1498" s="50" t="str">
        <x:v>EDINET_company_history</x:v>
      </x:c>
      <x:c r="U1498" s="50" t="str">
        <x:v>日本郵政キャピタル㈱</x:v>
      </x:c>
      <x:c r="V1498" s="54" t="n">
        <x:v>0.0698</x:v>
      </x:c>
      <x:c r="W1498" s="50" t="str">
        <x:v>早川 研介 / 寺山 昇志</x:v>
      </x:c>
      <x:c r="X1498" s="50" t="b">
        <x:f>AND(COUNT(L1498:O1498)=4,L1498&gt;='設定'!$B$6,M1498&gt;='設定'!$B$6,N1498&gt;='設定'!$B$6,O1498&gt;='設定'!$B$6)</x:f>
        <x:v>0</x:v>
      </x:c>
      <x:c r="Y1498" s="50" t="b">
        <x:f>AND(COUNT(G1498:K1498)=5,P1498&gt;='設定'!$B$7)</x:f>
        <x:v>1</x:v>
      </x:c>
      <x:c r="Z1498" s="50" t="b">
        <x:f>AND(ISNUMBER(R1498),R1498&gt;='設定'!$B$8)</x:f>
        <x:v>0</x:v>
      </x:c>
      <x:c r="AA1498" s="50" t="b">
        <x:f>AND(ISNUMBER(S1498),S1498&gt;=DATE(YEAR('設定'!$B$10)-'設定'!$B$9,MONTH('設定'!$B$10),DAY('設定'!$B$10)))</x:f>
        <x:v>0</x:v>
      </x:c>
      <x:c r="AB1498" s="55" t="b">
        <x:v>0</x:v>
      </x:c>
      <x:c r="AC1498" s="55" t="b">
        <x:v>1</x:v>
      </x:c>
      <x:c r="AD1498" s="50" t="n">
        <x:f>IF(X1498,1,0)+IF(Z1498,1,0)+IF(AA1498,1,0)+IF(AB1498,1,0)</x:f>
        <x:v>0</x:v>
      </x:c>
      <x:c r="AE1498" s="50" t="n">
        <x:f>IF(Y1498,1,0)+IF(Z1498,1,0)+IF(AA1498,1,0)+IF(AB1498,1,0)</x:f>
        <x:v>1</x:v>
      </x:c>
      <x:c r="AF1498" s="50" t="n">
        <x:f>IF(Y1498,1,0)+IF(Z1498,1,0)+IF(AA1498,1,0)+IF(AC1498,1,0)</x:f>
        <x:v>2</x:v>
      </x:c>
      <x:c r="AG1498" s="53" t="n">
        <x:v>44348</x:v>
      </x:c>
      <x:c r="AH1498" s="50" t="str">
        <x:v>S100XVUY</x:v>
      </x:c>
      <x:c r="AI1498" s="50" t="str">
        <x:v>NetSalesSummaryOfBusinessResults</x:v>
      </x:c>
      <x:c r="AJ1498" s="50" t="str">
        <x:v>OperatingIncome</x:v>
      </x:c>
      <x:c r="AK1498" s="53" t="n">
        <x:v>46022</x:v>
      </x:c>
      <x:c r="AL1498" s="50" t="str">
        <x:v>275/365/365/366/365</x:v>
      </x:c>
      <x:c r="AM1498" s="51" t="n">
        <x:v>18044918</x:v>
      </x:c>
      <x:c r="AN1498" s="51" t="n">
        <x:v>2154</x:v>
      </x:c>
      <x:c r="AO1498" s="51" t="n">
        <x:f>IFERROR(AM1498*AN1498,"")</x:f>
        <x:v>38868753372</x:v>
      </x:c>
      <x:c r="AP1498" s="56" t="n">
        <x:f>IFERROR(AO1498/(K1498*1000000),"")</x:f>
        <x:v>14.956803340395746</x:v>
      </x:c>
      <x:c r="AQ1498" s="57" t="n">
        <x:v>6406209675</x:v>
      </x:c>
      <x:c r="AR1498" s="52" t="n">
        <x:v>0.6625718862793432</x:v>
      </x:c>
      <x:c r="AS1498" s="52" t="n">
        <x:v>-0.796545768566494</x:v>
      </x:c>
      <x:c r="AT1498" s="55" t="b">
        <x:v>0</x:v>
      </x:c>
      <x:c r="AU1498" s="50" t="str">
        <x:v>repeated_operating_loss;repeated_negative_operating_cf;extreme_valuation_outlier;extreme_profitability_outlier</x:v>
      </x:c>
      <x:c r="AV1498" s="58" t="n">
        <x:v>-0.5684983199730197</x:v>
      </x:c>
      <x:c r="AW1498" s="50" t="n">
        <x:v>3530</x:v>
      </x:c>
      <x:c r="AX1498" s="50" t="str">
        <x:v>Future Moat</x:v>
      </x:c>
      <x:c r="AY1498" s="50" t="str">
        <x:v>既存適格性フィルター不通過: repeated_operating_loss;repeated_negative_operating_cf;extreme_valuation_outlier;extreme_profitability_outlier / 年率ボラティリティ60%以上 / ローカル5年最大下落率-60%以下</x:v>
      </x:c>
      <x:c r="AZ1498" s="59" t="str">
        <x:v>2026-03-31 14:06</x:v>
      </x:c>
      <x:c r="BA1498" s="53" t="n">
        <x:v>43435</x:v>
      </x:c>
      <x:c r="BB1498" s="50"/>
      <x:c r="BC1498" s="50"/>
      <x:c r="BD1498" s="50"/>
    </x:row>
    <x:row r="1499">
      <x:c r="A1499" s="50" t="n">
        <x:v>1498</x:v>
      </x:c>
      <x:c r="B1499" s="50" t="str">
        <x:v>1711</x:v>
      </x:c>
      <x:c r="C1499" s="50" t="str">
        <x:v>1711.T</x:v>
      </x:c>
      <x:c r="D1499" s="50" t="str">
        <x:v>SDS HOLDINGS Co.,Ltd.</x:v>
      </x:c>
      <x:c r="E1499" s="50" t="str">
        <x:v>Standard Market(Domestic)</x:v>
      </x:c>
      <x:c r="F1499" s="50" t="str">
        <x:v>Construction</x:v>
      </x:c>
      <x:c r="G1499" s="51" t="n">
        <x:v>844.454</x:v>
      </x:c>
      <x:c r="H1499" s="51" t="n">
        <x:v>1034.97</x:v>
      </x:c>
      <x:c r="I1499" s="51" t="n">
        <x:v>3402.015</x:v>
      </x:c>
      <x:c r="J1499" s="51" t="n">
        <x:v>4135.838</x:v>
      </x:c>
      <x:c r="K1499" s="51" t="n">
        <x:v>4035.492</x:v>
      </x:c>
      <x:c r="L1499" s="52" t="n">
        <x:f>IFERROR(H1499/G1499-1,"")</x:f>
        <x:v>0.225608499693293</x:v>
      </x:c>
      <x:c r="M1499" s="52" t="n">
        <x:f>IFERROR(I1499/H1499-1,"")</x:f>
        <x:v>2.287066291776573</x:v>
      </x:c>
      <x:c r="N1499" s="52" t="n">
        <x:f>IFERROR(J1499/I1499-1,"")</x:f>
        <x:v>0.21570245868992344</x:v>
      </x:c>
      <x:c r="O1499" s="52" t="n">
        <x:f>IFERROR(K1499/J1499-1,"")</x:f>
        <x:v>-0.024262555738401637</x:v>
      </x:c>
      <x:c r="P1499" s="52" t="n">
        <x:f>IFERROR((K1499/G1499)^(1/4)-1,"")</x:f>
        <x:v>0.4785299400948759</x:v>
      </x:c>
      <x:c r="Q1499" s="51" t="n">
        <x:v>-14.691</x:v>
      </x:c>
      <x:c r="R1499" s="52" t="n">
        <x:f>IFERROR(Q1499/K1499,"")</x:f>
        <x:v>-0.003640448302214451</x:v>
      </x:c>
      <x:c r="S1499" s="53" t="n">
        <x:v>38322</x:v>
      </x:c>
      <x:c r="T1499" s="50" t="str">
        <x:v>EDINET_company_history</x:v>
      </x:c>
      <x:c r="U1499" s="50" t="str">
        <x:v>吉野 勝秀</x:v>
      </x:c>
      <x:c r="V1499" s="54" t="n">
        <x:v>0.1465</x:v>
      </x:c>
      <x:c r="W1499" s="50" t="str">
        <x:v>渡 辺 悠 介</x:v>
      </x:c>
      <x:c r="X1499" s="50" t="b">
        <x:f>AND(COUNT(L1499:O1499)=4,L1499&gt;='設定'!$B$6,M1499&gt;='設定'!$B$6,N1499&gt;='設定'!$B$6,O1499&gt;='設定'!$B$6)</x:f>
        <x:v>0</x:v>
      </x:c>
      <x:c r="Y1499" s="50" t="b">
        <x:f>AND(COUNT(G1499:K1499)=5,P1499&gt;='設定'!$B$7)</x:f>
        <x:v>1</x:v>
      </x:c>
      <x:c r="Z1499" s="50" t="b">
        <x:f>AND(ISNUMBER(R1499),R1499&gt;='設定'!$B$8)</x:f>
        <x:v>0</x:v>
      </x:c>
      <x:c r="AA1499" s="50" t="b">
        <x:f>AND(ISNUMBER(S1499),S1499&gt;=DATE(YEAR('設定'!$B$10)-'設定'!$B$9,MONTH('設定'!$B$10),DAY('設定'!$B$10)))</x:f>
        <x:v>0</x:v>
      </x:c>
      <x:c r="AB1499" s="55" t="b">
        <x:v>0</x:v>
      </x:c>
      <x:c r="AC1499" s="55" t="b">
        <x:v>1</x:v>
      </x:c>
      <x:c r="AD1499" s="50" t="n">
        <x:f>IF(X1499,1,0)+IF(Z1499,1,0)+IF(AA1499,1,0)+IF(AB1499,1,0)</x:f>
        <x:v>0</x:v>
      </x:c>
      <x:c r="AE1499" s="50" t="n">
        <x:f>IF(Y1499,1,0)+IF(Z1499,1,0)+IF(AA1499,1,0)+IF(AB1499,1,0)</x:f>
        <x:v>1</x:v>
      </x:c>
      <x:c r="AF1499" s="50" t="n">
        <x:f>IF(Y1499,1,0)+IF(Z1499,1,0)+IF(AA1499,1,0)+IF(AC1499,1,0)</x:f>
        <x:v>2</x:v>
      </x:c>
      <x:c r="AG1499" s="53" t="n">
        <x:v>44348</x:v>
      </x:c>
      <x:c r="AH1499" s="50" t="str">
        <x:v>S100W7QE</x:v>
      </x:c>
      <x:c r="AI1499" s="50" t="str">
        <x:v>NetSalesSummaryOfBusinessResults</x:v>
      </x:c>
      <x:c r="AJ1499" s="50" t="str">
        <x:v>OperatingIncome</x:v>
      </x:c>
      <x:c r="AK1499" s="53" t="n">
        <x:v>45747</x:v>
      </x:c>
      <x:c r="AL1499" s="50" t="str">
        <x:v>365/365/365/366/365</x:v>
      </x:c>
      <x:c r="AM1499" s="51" t="n">
        <x:v>10232673</x:v>
      </x:c>
      <x:c r="AN1499" s="51" t="n">
        <x:v>227</x:v>
      </x:c>
      <x:c r="AO1499" s="51" t="n">
        <x:f>IFERROR(AM1499*AN1499,"")</x:f>
        <x:v>2322816771</x:v>
      </x:c>
      <x:c r="AP1499" s="56" t="n">
        <x:f>IFERROR(AO1499/(K1499*1000000),"")</x:f>
        <x:v>0.5755969212675927</x:v>
      </x:c>
      <x:c r="AQ1499" s="57" t="n">
        <x:v>49337213.333333336</x:v>
      </x:c>
      <x:c r="AR1499" s="52" t="n">
        <x:v>0.6270359667761954</x:v>
      </x:c>
      <x:c r="AS1499" s="52" t="n">
        <x:v>-0.7493112947658402</x:v>
      </x:c>
      <x:c r="AT1499" s="55" t="b">
        <x:v>0</x:v>
      </x:c>
      <x:c r="AU1499" s="50" t="str">
        <x:v>low_equity_ratio;repeated_operating_loss;repeated_negative_operating_cf;excessive_leverage</x:v>
      </x:c>
      <x:c r="AV1499" s="58" t="n">
        <x:v>-0.651980854381405</x:v>
      </x:c>
      <x:c r="AW1499" s="50" t="n">
        <x:v>3562</x:v>
      </x:c>
      <x:c r="AX1499" s="50" t="str">
        <x:v>Transformation Moat</x:v>
      </x:c>
      <x:c r="AY1499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1499" s="59" t="str">
        <x:v>2025-06-27 09:01</x:v>
      </x:c>
      <x:c r="BA1499" s="53" t="n">
        <x:v>38322</x:v>
      </x:c>
      <x:c r="BB1499" s="50"/>
      <x:c r="BC1499" s="50"/>
      <x:c r="BD1499" s="50"/>
    </x:row>
    <x:row r="1500">
      <x:c r="A1500" s="50" t="n">
        <x:v>1499</x:v>
      </x:c>
      <x:c r="B1500" s="50" t="str">
        <x:v>9603</x:v>
      </x:c>
      <x:c r="C1500" s="50" t="str">
        <x:v>9603.T</x:v>
      </x:c>
      <x:c r="D1500" s="50" t="str">
        <x:v>H.I.S.Co.,Ltd.</x:v>
      </x:c>
      <x:c r="E1500" s="50" t="str">
        <x:v>Prime Market (Domestic)</x:v>
      </x:c>
      <x:c r="F1500" s="50" t="str">
        <x:v>Services</x:v>
      </x:c>
      <x:c r="G1500" s="51" t="n">
        <x:v>118564</x:v>
      </x:c>
      <x:c r="H1500" s="51" t="n">
        <x:v>142732</x:v>
      </x:c>
      <x:c r="I1500" s="51" t="n">
        <x:v>252205</x:v>
      </x:c>
      <x:c r="J1500" s="51" t="n">
        <x:v>343334</x:v>
      </x:c>
      <x:c r="K1500" s="51" t="n">
        <x:v>373106</x:v>
      </x:c>
      <x:c r="L1500" s="52" t="n">
        <x:f>IFERROR(H1500/G1500-1,"")</x:f>
        <x:v>0.20383927667757495</x:v>
      </x:c>
      <x:c r="M1500" s="52" t="n">
        <x:f>IFERROR(I1500/H1500-1,"")</x:f>
        <x:v>0.7669828770002522</x:v>
      </x:c>
      <x:c r="N1500" s="52" t="n">
        <x:f>IFERROR(J1500/I1500-1,"")</x:f>
        <x:v>0.3613290775361313</x:v>
      </x:c>
      <x:c r="O1500" s="52" t="n">
        <x:f>IFERROR(K1500/J1500-1,"")</x:f>
        <x:v>0.08671439472933051</x:v>
      </x:c>
      <x:c r="P1500" s="52" t="n">
        <x:f>IFERROR((K1500/G1500)^(1/4)-1,"")</x:f>
        <x:v>0.33189456769297854</x:v>
      </x:c>
      <x:c r="Q1500" s="51" t="n">
        <x:v>11627</x:v>
      </x:c>
      <x:c r="R1500" s="52" t="n">
        <x:f>IFERROR(Q1500/K1500,"")</x:f>
        <x:v>0.031162725874148367</x:v>
      </x:c>
      <x:c r="S1500" s="53" t="n">
        <x:v>44348</x:v>
      </x:c>
      <x:c r="T1500" s="50" t="str">
        <x:v>not_identified_before_local_window</x:v>
      </x:c>
      <x:c r="U1500" s="50" t="str">
        <x:v>澤田 秀雄</x:v>
      </x:c>
      <x:c r="V1500" s="54" t="n">
        <x:v>0.2403</x:v>
      </x:c>
      <x:c r="W1500" s="50" t="str">
        <x:v>矢田 素史</x:v>
      </x:c>
      <x:c r="X1500" s="50" t="b">
        <x:f>AND(COUNT(L1500:O1500)=4,L1500&gt;='設定'!$B$6,M1500&gt;='設定'!$B$6,N1500&gt;='設定'!$B$6,O1500&gt;='設定'!$B$6)</x:f>
        <x:v>0</x:v>
      </x:c>
      <x:c r="Y1500" s="50" t="b">
        <x:f>AND(COUNT(G1500:K1500)=5,P1500&gt;='設定'!$B$7)</x:f>
        <x:v>1</x:v>
      </x:c>
      <x:c r="Z1500" s="50" t="b">
        <x:f>AND(ISNUMBER(R1500),R1500&gt;='設定'!$B$8)</x:f>
        <x:v>0</x:v>
      </x:c>
      <x:c r="AA1500" s="50" t="b">
        <x:f>AND(ISNUMBER(S1500),S1500&gt;=DATE(YEAR('設定'!$B$10)-'設定'!$B$9,MONTH('設定'!$B$10),DAY('設定'!$B$10)))</x:f>
        <x:v>0</x:v>
      </x:c>
      <x:c r="AB1500" s="55" t="b">
        <x:v>0</x:v>
      </x:c>
      <x:c r="AC1500" s="55" t="b">
        <x:v>1</x:v>
      </x:c>
      <x:c r="AD1500" s="50" t="n">
        <x:f>IF(X1500,1,0)+IF(Z1500,1,0)+IF(AA1500,1,0)+IF(AB1500,1,0)</x:f>
        <x:v>0</x:v>
      </x:c>
      <x:c r="AE1500" s="50" t="n">
        <x:f>IF(Y1500,1,0)+IF(Z1500,1,0)+IF(AA1500,1,0)+IF(AB1500,1,0)</x:f>
        <x:v>1</x:v>
      </x:c>
      <x:c r="AF1500" s="50" t="n">
        <x:f>IF(Y1500,1,0)+IF(Z1500,1,0)+IF(AA1500,1,0)+IF(AC1500,1,0)</x:f>
        <x:v>2</x:v>
      </x:c>
      <x:c r="AG1500" s="53" t="n">
        <x:v>44348</x:v>
      </x:c>
      <x:c r="AH1500" s="50" t="str">
        <x:v>S100XHDP</x:v>
      </x:c>
      <x:c r="AI1500" s="50" t="str">
        <x:v>NetSalesSummaryOfBusinessResults</x:v>
      </x:c>
      <x:c r="AJ1500" s="50" t="str">
        <x:v>OperatingIncome</x:v>
      </x:c>
      <x:c r="AK1500" s="53" t="n">
        <x:v>45961</x:v>
      </x:c>
      <x:c r="AL1500" s="50" t="str">
        <x:v>365/365/365/366/365</x:v>
      </x:c>
      <x:c r="AM1500" s="51" t="n">
        <x:v>74737536</x:v>
      </x:c>
      <x:c r="AN1500" s="51" t="n">
        <x:v>1062</x:v>
      </x:c>
      <x:c r="AO1500" s="51" t="n">
        <x:f>IFERROR(AM1500*AN1500,"")</x:f>
        <x:v>79371263232</x:v>
      </x:c>
      <x:c r="AP1500" s="56" t="n">
        <x:f>IFERROR(AO1500/(K1500*1000000),"")</x:f>
        <x:v>0.21273113600960586</x:v>
      </x:c>
      <x:c r="AQ1500" s="57" t="n">
        <x:v>673689895</x:v>
      </x:c>
      <x:c r="AR1500" s="52" t="n">
        <x:v>0.361852660045944</x:v>
      </x:c>
      <x:c r="AS1500" s="52" t="n">
        <x:v>-0.6488467324757239</x:v>
      </x:c>
      <x:c r="AT1500" s="55" t="b">
        <x:v>1</x:v>
      </x:c>
      <x:c r="AU1500" s="50"/>
      <x:c r="AV1500" s="58" t="n">
        <x:v>-0.0750021110694987</x:v>
      </x:c>
      <x:c r="AW1500" s="50" t="n">
        <x:v>2435</x:v>
      </x:c>
      <x:c r="AX1500" s="50" t="str">
        <x:v>Transformation Moat</x:v>
      </x:c>
      <x:c r="AY1500" s="50" t="str">
        <x:v>ローカル5年最大下落率-60%以下</x:v>
      </x:c>
      <x:c r="AZ1500" s="59" t="str">
        <x:v>2026-01-27 15:31</x:v>
      </x:c>
      <x:c r="BA1500" s="53"/>
      <x:c r="BB1500" s="50"/>
      <x:c r="BC1500" s="50"/>
      <x:c r="BD1500" s="50" t="str">
        <x:v>TOPIX Small 1</x:v>
      </x:c>
    </x:row>
    <x:row r="1501">
      <x:c r="A1501" s="50" t="n">
        <x:v>1500</x:v>
      </x:c>
      <x:c r="B1501" s="50" t="str">
        <x:v>2978</x:v>
      </x:c>
      <x:c r="C1501" s="50" t="str">
        <x:v>2978.T</x:v>
      </x:c>
      <x:c r="D1501" s="50" t="str">
        <x:v>TSUKURUBA Inc.</x:v>
      </x:c>
      <x:c r="E1501" s="50" t="str">
        <x:v>Growth Market(Domestic)</x:v>
      </x:c>
      <x:c r="F1501" s="50" t="str">
        <x:v>Real Estate</x:v>
      </x:c>
      <x:c r="G1501" s="51" t="n">
        <x:v>1624.42</x:v>
      </x:c>
      <x:c r="H1501" s="51" t="n">
        <x:v>2766.313</x:v>
      </x:c>
      <x:c r="I1501" s="51" t="n">
        <x:v>4152.638</x:v>
      </x:c>
      <x:c r="J1501" s="51" t="n">
        <x:v>4682.998</x:v>
      </x:c>
      <x:c r="K1501" s="51" t="n">
        <x:v>4676.304</x:v>
      </x:c>
      <x:c r="L1501" s="52" t="n">
        <x:f>IFERROR(H1501/G1501-1,"")</x:f>
        <x:v>0.7029542852218023</x:v>
      </x:c>
      <x:c r="M1501" s="52" t="n">
        <x:f>IFERROR(I1501/H1501-1,"")</x:f>
        <x:v>0.5011453873802421</x:v>
      </x:c>
      <x:c r="N1501" s="52" t="n">
        <x:f>IFERROR(J1501/I1501-1,"")</x:f>
        <x:v>0.12771640581240162</x:v>
      </x:c>
      <x:c r="O1501" s="52" t="n">
        <x:f>IFERROR(K1501/J1501-1,"")</x:f>
        <x:v>-0.001429426192366412</x:v>
      </x:c>
      <x:c r="P1501" s="52" t="n">
        <x:f>IFERROR((K1501/G1501)^(1/4)-1,"")</x:f>
        <x:v>0.30257009161010995</x:v>
      </x:c>
      <x:c r="Q1501" s="51" t="n">
        <x:v>-110.183</x:v>
      </x:c>
      <x:c r="R1501" s="52" t="n">
        <x:f>IFERROR(Q1501/K1501,"")</x:f>
        <x:v>-0.02356198399419713</x:v>
      </x:c>
      <x:c r="S1501" s="53" t="n">
        <x:v>43647</x:v>
      </x:c>
      <x:c r="T1501" s="50" t="str">
        <x:v>EDINET_company_history</x:v>
      </x:c>
      <x:c r="U1501" s="50" t="str">
        <x:v>村上 浩輝</x:v>
      </x:c>
      <x:c r="V1501" s="54" t="n">
        <x:v>0.1917</x:v>
      </x:c>
      <x:c r="W1501" s="50" t="str">
        <x:v>野村駿太郎</x:v>
      </x:c>
      <x:c r="X1501" s="50" t="b">
        <x:f>AND(COUNT(L1501:O1501)=4,L1501&gt;='設定'!$B$6,M1501&gt;='設定'!$B$6,N1501&gt;='設定'!$B$6,O1501&gt;='設定'!$B$6)</x:f>
        <x:v>0</x:v>
      </x:c>
      <x:c r="Y1501" s="50" t="b">
        <x:f>AND(COUNT(G1501:K1501)=5,P1501&gt;='設定'!$B$7)</x:f>
        <x:v>1</x:v>
      </x:c>
      <x:c r="Z1501" s="50" t="b">
        <x:f>AND(ISNUMBER(R1501),R1501&gt;='設定'!$B$8)</x:f>
        <x:v>0</x:v>
      </x:c>
      <x:c r="AA1501" s="50" t="b">
        <x:f>AND(ISNUMBER(S1501),S1501&gt;=DATE(YEAR('設定'!$B$10)-'設定'!$B$9,MONTH('設定'!$B$10),DAY('設定'!$B$10)))</x:f>
        <x:v>0</x:v>
      </x:c>
      <x:c r="AB1501" s="55" t="b">
        <x:v>0</x:v>
      </x:c>
      <x:c r="AC1501" s="55" t="b">
        <x:v>1</x:v>
      </x:c>
      <x:c r="AD1501" s="50" t="n">
        <x:f>IF(X1501,1,0)+IF(Z1501,1,0)+IF(AA1501,1,0)+IF(AB1501,1,0)</x:f>
        <x:v>0</x:v>
      </x:c>
      <x:c r="AE1501" s="50" t="n">
        <x:f>IF(Y1501,1,0)+IF(Z1501,1,0)+IF(AA1501,1,0)+IF(AB1501,1,0)</x:f>
        <x:v>1</x:v>
      </x:c>
      <x:c r="AF1501" s="50" t="n">
        <x:f>IF(Y1501,1,0)+IF(Z1501,1,0)+IF(AA1501,1,0)+IF(AC1501,1,0)</x:f>
        <x:v>2</x:v>
      </x:c>
      <x:c r="AG1501" s="53" t="n">
        <x:v>44348</x:v>
      </x:c>
      <x:c r="AH1501" s="50" t="str">
        <x:v>S100WXFC</x:v>
      </x:c>
      <x:c r="AI1501" s="50" t="str">
        <x:v>NetSalesSummaryOfBusinessResults</x:v>
      </x:c>
      <x:c r="AJ1501" s="50" t="str">
        <x:v>OperatingIncome</x:v>
      </x:c>
      <x:c r="AK1501" s="53" t="n">
        <x:v>45869</x:v>
      </x:c>
      <x:c r="AL1501" s="50" t="str">
        <x:v>365/365/365/366/365</x:v>
      </x:c>
      <x:c r="AM1501" s="51" t="n">
        <x:v>11380200</x:v>
      </x:c>
      <x:c r="AN1501" s="51" t="n">
        <x:v>378</x:v>
      </x:c>
      <x:c r="AO1501" s="51" t="n">
        <x:f>IFERROR(AM1501*AN1501,"")</x:f>
        <x:v>4301715600</x:v>
      </x:c>
      <x:c r="AP1501" s="56" t="n">
        <x:f>IFERROR(AO1501/(K1501*1000000),"")</x:f>
        <x:v>0.9198964823501637</x:v>
      </x:c>
      <x:c r="AQ1501" s="57" t="n">
        <x:v>5351291.666666667</x:v>
      </x:c>
      <x:c r="AR1501" s="52" t="n">
        <x:v>0.4955057100712549</x:v>
      </x:c>
      <x:c r="AS1501" s="52" t="n">
        <x:v>-0.7328621908127209</x:v>
      </x:c>
      <x:c r="AT1501" s="55" t="b">
        <x:v>0</x:v>
      </x:c>
      <x:c r="AU1501" s="50" t="str">
        <x:v>low_liquidity</x:v>
      </x:c>
      <x:c r="AV1501" s="58" t="n">
        <x:v>-0.506601570621505</x:v>
      </x:c>
      <x:c r="AW1501" s="50" t="n">
        <x:v>3499</x:v>
      </x:c>
      <x:c r="AX1501" s="50" t="str">
        <x:v>Transformation Moat</x:v>
      </x:c>
      <x:c r="AY1501" s="50" t="str">
        <x:v>既存適格性フィルター不通過: low_liquidity / 60日平均売買代金2,000万円未満 / ローカル5年最大下落率-60%以下</x:v>
      </x:c>
      <x:c r="AZ1501" s="59" t="str">
        <x:v>2025-10-29 17:01</x:v>
      </x:c>
      <x:c r="BA1501" s="53" t="n">
        <x:v>43647</x:v>
      </x:c>
      <x:c r="BB1501" s="50"/>
      <x:c r="BC1501" s="50"/>
      <x:c r="BD1501" s="50"/>
    </x:row>
    <x:row r="1502">
      <x:c r="A1502" s="50" t="n">
        <x:v>1501</x:v>
      </x:c>
      <x:c r="B1502" s="50" t="str">
        <x:v>3063</x:v>
      </x:c>
      <x:c r="C1502" s="50" t="str">
        <x:v>3063.T</x:v>
      </x:c>
      <x:c r="D1502" s="50" t="str">
        <x:v>j-Group Holdings Corp.</x:v>
      </x:c>
      <x:c r="E1502" s="50" t="str">
        <x:v>Growth Market(Domestic)</x:v>
      </x:c>
      <x:c r="F1502" s="50" t="str">
        <x:v>Retail Trade</x:v>
      </x:c>
      <x:c r="G1502" s="51" t="n">
        <x:v>4703.78</x:v>
      </x:c>
      <x:c r="H1502" s="51" t="n">
        <x:v>8013.477</x:v>
      </x:c>
      <x:c r="I1502" s="51" t="n">
        <x:v>10433.229</x:v>
      </x:c>
      <x:c r="J1502" s="51" t="n">
        <x:v>10742.457</x:v>
      </x:c>
      <x:c r="K1502" s="51" t="n">
        <x:v>13045.916</x:v>
      </x:c>
      <x:c r="L1502" s="52" t="n">
        <x:f>IFERROR(H1502/G1502-1,"")</x:f>
        <x:v>0.7036249569495172</x:v>
      </x:c>
      <x:c r="M1502" s="52" t="n">
        <x:f>IFERROR(I1502/H1502-1,"")</x:f>
        <x:v>0.3019603101125765</x:v>
      </x:c>
      <x:c r="N1502" s="52" t="n">
        <x:f>IFERROR(J1502/I1502-1,"")</x:f>
        <x:v>0.029638762841302624</x:v>
      </x:c>
      <x:c r="O1502" s="52" t="n">
        <x:f>IFERROR(K1502/J1502-1,"")</x:f>
        <x:v>0.21442571285135226</x:v>
      </x:c>
      <x:c r="P1502" s="52" t="n">
        <x:f>IFERROR((K1502/G1502)^(1/4)-1,"")</x:f>
        <x:v>0.29049668764458114</x:v>
      </x:c>
      <x:c r="Q1502" s="51" t="n">
        <x:v>420.422</x:v>
      </x:c>
      <x:c r="R1502" s="52" t="n">
        <x:f>IFERROR(Q1502/K1502,"")</x:f>
        <x:v>0.03222633044701499</x:v>
      </x:c>
      <x:c r="S1502" s="53" t="n">
        <x:v>39022</x:v>
      </x:c>
      <x:c r="T1502" s="50" t="str">
        <x:v>EDINET_company_history</x:v>
      </x:c>
      <x:c r="U1502" s="50" t="str">
        <x:v>(有)ニューフィールド</x:v>
      </x:c>
      <x:c r="V1502" s="54" t="n">
        <x:v>0.1574</x:v>
      </x:c>
      <x:c r="W1502" s="50" t="str">
        <x:v>新田 二郎 / 林 裕二 / 林 芳郎</x:v>
      </x:c>
      <x:c r="X1502" s="50" t="b">
        <x:f>AND(COUNT(L1502:O1502)=4,L1502&gt;='設定'!$B$6,M1502&gt;='設定'!$B$6,N1502&gt;='設定'!$B$6,O1502&gt;='設定'!$B$6)</x:f>
        <x:v>0</x:v>
      </x:c>
      <x:c r="Y1502" s="50" t="b">
        <x:f>AND(COUNT(G1502:K1502)=5,P1502&gt;='設定'!$B$7)</x:f>
        <x:v>1</x:v>
      </x:c>
      <x:c r="Z1502" s="50" t="b">
        <x:f>AND(ISNUMBER(R1502),R1502&gt;='設定'!$B$8)</x:f>
        <x:v>0</x:v>
      </x:c>
      <x:c r="AA1502" s="50" t="b">
        <x:f>AND(ISNUMBER(S1502),S1502&gt;=DATE(YEAR('設定'!$B$10)-'設定'!$B$9,MONTH('設定'!$B$10),DAY('設定'!$B$10)))</x:f>
        <x:v>0</x:v>
      </x:c>
      <x:c r="AB1502" s="55" t="b">
        <x:v>0</x:v>
      </x:c>
      <x:c r="AC1502" s="55" t="b">
        <x:v>1</x:v>
      </x:c>
      <x:c r="AD1502" s="50" t="n">
        <x:f>IF(X1502,1,0)+IF(Z1502,1,0)+IF(AA1502,1,0)+IF(AB1502,1,0)</x:f>
        <x:v>0</x:v>
      </x:c>
      <x:c r="AE1502" s="50" t="n">
        <x:f>IF(Y1502,1,0)+IF(Z1502,1,0)+IF(AA1502,1,0)+IF(AB1502,1,0)</x:f>
        <x:v>1</x:v>
      </x:c>
      <x:c r="AF1502" s="50" t="n">
        <x:f>IF(Y1502,1,0)+IF(Z1502,1,0)+IF(AA1502,1,0)+IF(AC1502,1,0)</x:f>
        <x:v>2</x:v>
      </x:c>
      <x:c r="AG1502" s="53" t="n">
        <x:v>44348</x:v>
      </x:c>
      <x:c r="AH1502" s="50" t="str">
        <x:v>S100Y7CP</x:v>
      </x:c>
      <x:c r="AI1502" s="50" t="str">
        <x:v>NetSalesSummaryOfBusinessResults</x:v>
      </x:c>
      <x:c r="AJ1502" s="50" t="str">
        <x:v>OperatingIncome</x:v>
      </x:c>
      <x:c r="AK1502" s="53" t="n">
        <x:v>46081</x:v>
      </x:c>
      <x:c r="AL1502" s="50" t="str">
        <x:v>365/365/366/365/365</x:v>
      </x:c>
      <x:c r="AM1502" s="51" t="n">
        <x:v>12308100</x:v>
      </x:c>
      <x:c r="AN1502" s="51" t="n">
        <x:v>1004</x:v>
      </x:c>
      <x:c r="AO1502" s="51" t="n">
        <x:f>IFERROR(AM1502*AN1502,"")</x:f>
        <x:v>12357332400</x:v>
      </x:c>
      <x:c r="AP1502" s="56" t="n">
        <x:f>IFERROR(AO1502/(K1502*1000000),"")</x:f>
        <x:v>0.9472184551855155</x:v>
      </x:c>
      <x:c r="AQ1502" s="57" t="n">
        <x:v>15396581.666666666</x:v>
      </x:c>
      <x:c r="AR1502" s="52" t="n">
        <x:v>0.1806325777251121</x:v>
      </x:c>
      <x:c r="AS1502" s="52" t="n">
        <x:v>-0.2618629372060951</x:v>
      </x:c>
      <x:c r="AT1502" s="55" t="b">
        <x:v>0</x:v>
      </x:c>
      <x:c r="AU1502" s="50" t="str">
        <x:v>low_liquidity</x:v>
      </x:c>
      <x:c r="AV1502" s="58" t="n">
        <x:v>0.0658977094330987</x:v>
      </x:c>
      <x:c r="AW1502" s="50" t="n">
        <x:v>1424</x:v>
      </x:c>
      <x:c r="AX1502" s="50" t="str">
        <x:v>Discovery</x:v>
      </x:c>
      <x:c r="AY1502" s="50" t="str">
        <x:v>既存適格性フィルター不通過: low_liquidity / 60日平均売買代金2,000万円未満</x:v>
      </x:c>
      <x:c r="AZ1502" s="59" t="str">
        <x:v>2026-05-29 09:00</x:v>
      </x:c>
      <x:c r="BA1502" s="53" t="n">
        <x:v>39022</x:v>
      </x:c>
      <x:c r="BB1502" s="50"/>
      <x:c r="BC1502" s="50"/>
      <x:c r="BD1502" s="50"/>
    </x:row>
    <x:row r="1503">
      <x:c r="A1503" s="50" t="n">
        <x:v>1502</x:v>
      </x:c>
      <x:c r="B1503" s="50" t="str">
        <x:v>7585</x:v>
      </x:c>
      <x:c r="C1503" s="50" t="str">
        <x:v>7585.T</x:v>
      </x:c>
      <x:c r="D1503" s="50" t="str">
        <x:v>KAN-NANMARU CORPORATION</x:v>
      </x:c>
      <x:c r="E1503" s="50" t="str">
        <x:v>Standard Market(Domestic)</x:v>
      </x:c>
      <x:c r="F1503" s="50" t="str">
        <x:v>Retail Trade</x:v>
      </x:c>
      <x:c r="G1503" s="51" t="n">
        <x:v>680.757</x:v>
      </x:c>
      <x:c r="H1503" s="51" t="n">
        <x:v>596.16</x:v>
      </x:c>
      <x:c r="I1503" s="51" t="n">
        <x:v>1335.656</x:v>
      </x:c>
      <x:c r="J1503" s="51" t="n">
        <x:v>1649.628</x:v>
      </x:c>
      <x:c r="K1503" s="51" t="n">
        <x:v>1871.516</x:v>
      </x:c>
      <x:c r="L1503" s="52" t="n">
        <x:f>IFERROR(H1503/G1503-1,"")</x:f>
        <x:v>-0.12426901229072929</x:v>
      </x:c>
      <x:c r="M1503" s="52" t="n">
        <x:f>IFERROR(I1503/H1503-1,"")</x:f>
        <x:v>1.240432098765432</x:v>
      </x:c>
      <x:c r="N1503" s="52" t="n">
        <x:f>IFERROR(J1503/I1503-1,"")</x:f>
        <x:v>0.2350695089154693</x:v>
      </x:c>
      <x:c r="O1503" s="52" t="n">
        <x:f>IFERROR(K1503/J1503-1,"")</x:f>
        <x:v>0.13450790117529543</x:v>
      </x:c>
      <x:c r="P1503" s="52" t="n">
        <x:f>IFERROR((K1503/G1503)^(1/4)-1,"")</x:f>
        <x:v>0.28765748636309474</x:v>
      </x:c>
      <x:c r="Q1503" s="51" t="n">
        <x:v>-139.905</x:v>
      </x:c>
      <x:c r="R1503" s="52" t="n">
        <x:f>IFERROR(Q1503/K1503,"")</x:f>
        <x:v>-0.0747549045800303</x:v>
      </x:c>
      <x:c r="S1503" s="53" t="n">
        <x:v>38322</x:v>
      </x:c>
      <x:c r="T1503" s="50" t="str">
        <x:v>EDINET_company_history</x:v>
      </x:c>
      <x:c r="U1503" s="50" t="str">
        <x:v>佐藤 榮治</x:v>
      </x:c>
      <x:c r="V1503" s="54" t="n">
        <x:v>0.3565</x:v>
      </x:c>
      <x:c r="W1503" s="50" t="str">
        <x:v>野々村 孝志</x:v>
      </x:c>
      <x:c r="X1503" s="50" t="b">
        <x:f>AND(COUNT(L1503:O1503)=4,L1503&gt;='設定'!$B$6,M1503&gt;='設定'!$B$6,N1503&gt;='設定'!$B$6,O1503&gt;='設定'!$B$6)</x:f>
        <x:v>0</x:v>
      </x:c>
      <x:c r="Y1503" s="50" t="b">
        <x:f>AND(COUNT(G1503:K1503)=5,P1503&gt;='設定'!$B$7)</x:f>
        <x:v>1</x:v>
      </x:c>
      <x:c r="Z1503" s="50" t="b">
        <x:f>AND(ISNUMBER(R1503),R1503&gt;='設定'!$B$8)</x:f>
        <x:v>0</x:v>
      </x:c>
      <x:c r="AA1503" s="50" t="b">
        <x:f>AND(ISNUMBER(S1503),S1503&gt;=DATE(YEAR('設定'!$B$10)-'設定'!$B$9,MONTH('設定'!$B$10),DAY('設定'!$B$10)))</x:f>
        <x:v>0</x:v>
      </x:c>
      <x:c r="AB1503" s="55" t="b">
        <x:v>0</x:v>
      </x:c>
      <x:c r="AC1503" s="55" t="b">
        <x:v>1</x:v>
      </x:c>
      <x:c r="AD1503" s="50" t="n">
        <x:f>IF(X1503,1,0)+IF(Z1503,1,0)+IF(AA1503,1,0)+IF(AB1503,1,0)</x:f>
        <x:v>0</x:v>
      </x:c>
      <x:c r="AE1503" s="50" t="n">
        <x:f>IF(Y1503,1,0)+IF(Z1503,1,0)+IF(AA1503,1,0)+IF(AB1503,1,0)</x:f>
        <x:v>1</x:v>
      </x:c>
      <x:c r="AF1503" s="50" t="n">
        <x:f>IF(Y1503,1,0)+IF(Z1503,1,0)+IF(AA1503,1,0)+IF(AC1503,1,0)</x:f>
        <x:v>2</x:v>
      </x:c>
      <x:c r="AG1503" s="53" t="n">
        <x:v>44348</x:v>
      </x:c>
      <x:c r="AH1503" s="50" t="str">
        <x:v>S100WR5V</x:v>
      </x:c>
      <x:c r="AI1503" s="50" t="str">
        <x:v>NetSalesSummaryOfBusinessResults</x:v>
      </x:c>
      <x:c r="AJ1503" s="50" t="str">
        <x:v>OperatingIncome</x:v>
      </x:c>
      <x:c r="AK1503" s="53" t="n">
        <x:v>45838</x:v>
      </x:c>
      <x:c r="AL1503" s="50" t="str">
        <x:v>365/365/365/366/365</x:v>
      </x:c>
      <x:c r="AM1503" s="51" t="n">
        <x:v>3811508</x:v>
      </x:c>
      <x:c r="AN1503" s="51" t="n">
        <x:v>414</x:v>
      </x:c>
      <x:c r="AO1503" s="51" t="n">
        <x:f>IFERROR(AM1503*AN1503,"")</x:f>
        <x:v>1577964312</x:v>
      </x:c>
      <x:c r="AP1503" s="56" t="n">
        <x:f>IFERROR(AO1503/(K1503*1000000),"")</x:f>
        <x:v>0.8431476471480874</x:v>
      </x:c>
      <x:c r="AQ1503" s="57" t="n">
        <x:v>1810730</x:v>
      </x:c>
      <x:c r="AR1503" s="52" t="n">
        <x:v>0.5142718041414185</x:v>
      </x:c>
      <x:c r="AS1503" s="52" t="n">
        <x:v>-0.623894604101591</x:v>
      </x:c>
      <x:c r="AT1503" s="55" t="b">
        <x:v>0</x:v>
      </x:c>
      <x:c r="AU1503" s="50" t="str">
        <x:v>low_liquidity</x:v>
      </x:c>
      <x:c r="AV1503" s="58" t="n">
        <x:v>-0.4868747094095461</x:v>
      </x:c>
      <x:c r="AW1503" s="50" t="n">
        <x:v>3482</x:v>
      </x:c>
      <x:c r="AX1503" s="50" t="str">
        <x:v>Transformation Moat</x:v>
      </x:c>
      <x:c r="AY1503" s="50" t="str">
        <x:v>既存適格性フィルター不通過: low_liquidity / 60日平均売買代金2,000万円未満 / ローカル5年最大下落率-60%以下</x:v>
      </x:c>
      <x:c r="AZ1503" s="59" t="str">
        <x:v>2025-09-25 16:00</x:v>
      </x:c>
      <x:c r="BA1503" s="53" t="n">
        <x:v>38322</x:v>
      </x:c>
      <x:c r="BB1503" s="50"/>
      <x:c r="BC1503" s="50"/>
      <x:c r="BD1503" s="50"/>
    </x:row>
    <x:row r="1504">
      <x:c r="A1504" s="50" t="n">
        <x:v>1503</x:v>
      </x:c>
      <x:c r="B1504" s="50" t="str">
        <x:v>3409</x:v>
      </x:c>
      <x:c r="C1504" s="50" t="str">
        <x:v>3409.T</x:v>
      </x:c>
      <x:c r="D1504" s="50" t="str">
        <x:v>KITABO CO.,LTD</x:v>
      </x:c>
      <x:c r="E1504" s="50" t="str">
        <x:v>Standard Market(Domestic)</x:v>
      </x:c>
      <x:c r="F1504" s="50" t="str">
        <x:v>Textiles and Apparels</x:v>
      </x:c>
      <x:c r="G1504" s="51" t="n">
        <x:v>615.391</x:v>
      </x:c>
      <x:c r="H1504" s="51" t="n">
        <x:v>830.451</x:v>
      </x:c>
      <x:c r="I1504" s="51" t="n">
        <x:v>1185.98</x:v>
      </x:c>
      <x:c r="J1504" s="51" t="n">
        <x:v>1307.296</x:v>
      </x:c>
      <x:c r="K1504" s="51" t="n">
        <x:v>1631.369</x:v>
      </x:c>
      <x:c r="L1504" s="52" t="n">
        <x:f>IFERROR(H1504/G1504-1,"")</x:f>
        <x:v>0.3494688742604297</x:v>
      </x:c>
      <x:c r="M1504" s="52" t="n">
        <x:f>IFERROR(I1504/H1504-1,"")</x:f>
        <x:v>0.42811556612009616</x:v>
      </x:c>
      <x:c r="N1504" s="52" t="n">
        <x:f>IFERROR(J1504/I1504-1,"")</x:f>
        <x:v>0.10229177557800306</x:v>
      </x:c>
      <x:c r="O1504" s="52" t="n">
        <x:f>IFERROR(K1504/J1504-1,"")</x:f>
        <x:v>0.24789565637774458</x:v>
      </x:c>
      <x:c r="P1504" s="52" t="n">
        <x:f>IFERROR((K1504/G1504)^(1/4)-1,"")</x:f>
        <x:v>0.2759988008045442</x:v>
      </x:c>
      <x:c r="Q1504" s="51" t="n">
        <x:v>-49.121</x:v>
      </x:c>
      <x:c r="R1504" s="52" t="n">
        <x:f>IFERROR(Q1504/K1504,"")</x:f>
        <x:v>-0.030110293869749886</x:v>
      </x:c>
      <x:c r="S1504" s="53" t="n">
        <x:v>18994</x:v>
      </x:c>
      <x:c r="T1504" s="50" t="str">
        <x:v>EDINET_company_history</x:v>
      </x:c>
      <x:c r="U1504" s="50" t="str">
        <x:v>PT ASIA PLASTIK VICTORI (常任代理人横山雅明)</x:v>
      </x:c>
      <x:c r="V1504" s="54" t="n">
        <x:v>0.2243</x:v>
      </x:c>
      <x:c r="W1504" s="50" t="str">
        <x:v>粕 谷 俊 昭</x:v>
      </x:c>
      <x:c r="X1504" s="50" t="b">
        <x:f>AND(COUNT(L1504:O1504)=4,L1504&gt;='設定'!$B$6,M1504&gt;='設定'!$B$6,N1504&gt;='設定'!$B$6,O1504&gt;='設定'!$B$6)</x:f>
        <x:v>0</x:v>
      </x:c>
      <x:c r="Y1504" s="50" t="b">
        <x:f>AND(COUNT(G1504:K1504)=5,P1504&gt;='設定'!$B$7)</x:f>
        <x:v>1</x:v>
      </x:c>
      <x:c r="Z1504" s="50" t="b">
        <x:f>AND(ISNUMBER(R1504),R1504&gt;='設定'!$B$8)</x:f>
        <x:v>0</x:v>
      </x:c>
      <x:c r="AA1504" s="50" t="b">
        <x:f>AND(ISNUMBER(S1504),S1504&gt;=DATE(YEAR('設定'!$B$10)-'設定'!$B$9,MONTH('設定'!$B$10),DAY('設定'!$B$10)))</x:f>
        <x:v>0</x:v>
      </x:c>
      <x:c r="AB1504" s="55" t="b">
        <x:v>0</x:v>
      </x:c>
      <x:c r="AC1504" s="55" t="b">
        <x:v>1</x:v>
      </x:c>
      <x:c r="AD1504" s="50" t="n">
        <x:f>IF(X1504,1,0)+IF(Z1504,1,0)+IF(AA1504,1,0)+IF(AB1504,1,0)</x:f>
        <x:v>0</x:v>
      </x:c>
      <x:c r="AE1504" s="50" t="n">
        <x:f>IF(Y1504,1,0)+IF(Z1504,1,0)+IF(AA1504,1,0)+IF(AB1504,1,0)</x:f>
        <x:v>1</x:v>
      </x:c>
      <x:c r="AF1504" s="50" t="n">
        <x:f>IF(Y1504,1,0)+IF(Z1504,1,0)+IF(AA1504,1,0)+IF(AC1504,1,0)</x:f>
        <x:v>2</x:v>
      </x:c>
      <x:c r="AG1504" s="53" t="n">
        <x:v>44348</x:v>
      </x:c>
      <x:c r="AH1504" s="50" t="str">
        <x:v>S100W9JJ</x:v>
      </x:c>
      <x:c r="AI1504" s="50" t="str">
        <x:v>NetSalesSummaryOfBusinessResults</x:v>
      </x:c>
      <x:c r="AJ1504" s="50" t="str">
        <x:v>OperatingIncome</x:v>
      </x:c>
      <x:c r="AK1504" s="53" t="n">
        <x:v>45747</x:v>
      </x:c>
      <x:c r="AL1504" s="50" t="str">
        <x:v>365/365/365/366/365</x:v>
      </x:c>
      <x:c r="AM1504" s="51" t="n">
        <x:v>25237294</x:v>
      </x:c>
      <x:c r="AN1504" s="51" t="n">
        <x:v>98</x:v>
      </x:c>
      <x:c r="AO1504" s="51" t="n">
        <x:f>IFERROR(AM1504*AN1504,"")</x:f>
        <x:v>2473254812</x:v>
      </x:c>
      <x:c r="AP1504" s="56" t="n">
        <x:f>IFERROR(AO1504/(K1504*1000000),"")</x:f>
        <x:v>1.5160609353248713</x:v>
      </x:c>
      <x:c r="AQ1504" s="57" t="n">
        <x:v>14014475</x:v>
      </x:c>
      <x:c r="AR1504" s="52" t="n">
        <x:v>0.5259903373039244</x:v>
      </x:c>
      <x:c r="AS1504" s="52" t="n">
        <x:v>-0.7733333333333333</x:v>
      </x:c>
      <x:c r="AT1504" s="55" t="b">
        <x:v>0</x:v>
      </x:c>
      <x:c r="AU1504" s="50" t="str">
        <x:v>low_liquidity</x:v>
      </x:c>
      <x:c r="AV1504" s="58" t="n">
        <x:v>-0.6400766116000491</x:v>
      </x:c>
      <x:c r="AW1504" s="50" t="n">
        <x:v>3558</x:v>
      </x:c>
      <x:c r="AX1504" s="50" t="str">
        <x:v>Transformation Moat</x:v>
      </x:c>
      <x:c r="AY1504" s="50" t="str">
        <x:v>既存適格性フィルター不通過: low_liquidity / 60日平均売買代金2,000万円未満 / ローカル5年最大下落率-60%以下</x:v>
      </x:c>
      <x:c r="AZ1504" s="59" t="str">
        <x:v>2025-06-30 16:08</x:v>
      </x:c>
      <x:c r="BA1504" s="53" t="n">
        <x:v>18994</x:v>
      </x:c>
      <x:c r="BB1504" s="50"/>
      <x:c r="BC1504" s="50"/>
      <x:c r="BD1504" s="50"/>
    </x:row>
    <x:row r="1505">
      <x:c r="A1505" s="50" t="n">
        <x:v>1504</x:v>
      </x:c>
      <x:c r="B1505" s="50" t="str">
        <x:v>3182</x:v>
      </x:c>
      <x:c r="C1505" s="50" t="str">
        <x:v>3182.T</x:v>
      </x:c>
      <x:c r="D1505" s="50" t="str">
        <x:v>Oisix ra daichi Inc.</x:v>
      </x:c>
      <x:c r="E1505" s="50" t="str">
        <x:v>Prime Market (Domestic)</x:v>
      </x:c>
      <x:c r="F1505" s="50" t="str">
        <x:v>Retail Trade</x:v>
      </x:c>
      <x:c r="G1505" s="51" t="n">
        <x:v>100061</x:v>
      </x:c>
      <x:c r="H1505" s="51" t="n">
        <x:v>113476</x:v>
      </x:c>
      <x:c r="I1505" s="51" t="n">
        <x:v>115176</x:v>
      </x:c>
      <x:c r="J1505" s="51" t="n">
        <x:v>148408</x:v>
      </x:c>
      <x:c r="K1505" s="51" t="n">
        <x:v>256009</x:v>
      </x:c>
      <x:c r="L1505" s="52" t="n">
        <x:f>IFERROR(H1505/G1505-1,"")</x:f>
        <x:v>0.13406821838678407</x:v>
      </x:c>
      <x:c r="M1505" s="52" t="n">
        <x:f>IFERROR(I1505/H1505-1,"")</x:f>
        <x:v>0.014981141386724905</x:v>
      </x:c>
      <x:c r="N1505" s="52" t="n">
        <x:f>IFERROR(J1505/I1505-1,"")</x:f>
        <x:v>0.2885323331249565</x:v>
      </x:c>
      <x:c r="O1505" s="52" t="n">
        <x:f>IFERROR(K1505/J1505-1,"")</x:f>
        <x:v>0.7250350385423967</x:v>
      </x:c>
      <x:c r="P1505" s="52" t="n">
        <x:f>IFERROR((K1505/G1505)^(1/4)-1,"")</x:f>
        <x:v>0.26472935418027466</x:v>
      </x:c>
      <x:c r="Q1505" s="51" t="n">
        <x:v>6864</x:v>
      </x:c>
      <x:c r="R1505" s="52" t="n">
        <x:f>IFERROR(Q1505/K1505,"")</x:f>
        <x:v>0.02681155740618494</x:v>
      </x:c>
      <x:c r="S1505" s="53" t="n">
        <x:v>41334</x:v>
      </x:c>
      <x:c r="T1505" s="50" t="str">
        <x:v>EDINET_company_history</x:v>
      </x:c>
      <x:c r="U1505" s="50" t="str">
        <x:v>髙島 宏平</x:v>
      </x:c>
      <x:c r="V1505" s="54" t="n">
        <x:v>0.1396</x:v>
      </x:c>
      <x:c r="W1505" s="50"/>
      <x:c r="X1505" s="50" t="b">
        <x:f>AND(COUNT(L1505:O1505)=4,L1505&gt;='設定'!$B$6,M1505&gt;='設定'!$B$6,N1505&gt;='設定'!$B$6,O1505&gt;='設定'!$B$6)</x:f>
        <x:v>0</x:v>
      </x:c>
      <x:c r="Y1505" s="50" t="b">
        <x:f>AND(COUNT(G1505:K1505)=5,P1505&gt;='設定'!$B$7)</x:f>
        <x:v>1</x:v>
      </x:c>
      <x:c r="Z1505" s="50" t="b">
        <x:f>AND(ISNUMBER(R1505),R1505&gt;='設定'!$B$8)</x:f>
        <x:v>0</x:v>
      </x:c>
      <x:c r="AA1505" s="50" t="b">
        <x:f>AND(ISNUMBER(S1505),S1505&gt;=DATE(YEAR('設定'!$B$10)-'設定'!$B$9,MONTH('設定'!$B$10),DAY('設定'!$B$10)))</x:f>
        <x:v>0</x:v>
      </x:c>
      <x:c r="AB1505" s="55" t="b">
        <x:v>0</x:v>
      </x:c>
      <x:c r="AC1505" s="55" t="b">
        <x:v>1</x:v>
      </x:c>
      <x:c r="AD1505" s="50" t="n">
        <x:f>IF(X1505,1,0)+IF(Z1505,1,0)+IF(AA1505,1,0)+IF(AB1505,1,0)</x:f>
        <x:v>0</x:v>
      </x:c>
      <x:c r="AE1505" s="50" t="n">
        <x:f>IF(Y1505,1,0)+IF(Z1505,1,0)+IF(AA1505,1,0)+IF(AB1505,1,0)</x:f>
        <x:v>1</x:v>
      </x:c>
      <x:c r="AF1505" s="50" t="n">
        <x:f>IF(Y1505,1,0)+IF(Z1505,1,0)+IF(AA1505,1,0)+IF(AC1505,1,0)</x:f>
        <x:v>2</x:v>
      </x:c>
      <x:c r="AG1505" s="53" t="n">
        <x:v>44348</x:v>
      </x:c>
      <x:c r="AH1505" s="50" t="str">
        <x:v>S100W5VC</x:v>
      </x:c>
      <x:c r="AI1505" s="50" t="str">
        <x:v>NetSalesSummaryOfBusinessResults</x:v>
      </x:c>
      <x:c r="AJ1505" s="50" t="str">
        <x:v>OperatingIncome</x:v>
      </x:c>
      <x:c r="AK1505" s="53" t="n">
        <x:v>45747</x:v>
      </x:c>
      <x:c r="AL1505" s="50" t="str">
        <x:v>365/365/365/366/365</x:v>
      </x:c>
      <x:c r="AM1505" s="51" t="n">
        <x:v>34732992</x:v>
      </x:c>
      <x:c r="AN1505" s="51" t="n">
        <x:v>1465</x:v>
      </x:c>
      <x:c r="AO1505" s="51" t="n">
        <x:f>IFERROR(AM1505*AN1505,"")</x:f>
        <x:v>50883833280</x:v>
      </x:c>
      <x:c r="AP1505" s="56" t="n">
        <x:f>IFERROR(AO1505/(K1505*1000000),"")</x:f>
        <x:v>0.1987579861645489</x:v>
      </x:c>
      <x:c r="AQ1505" s="57" t="n">
        <x:v>162832058.33333334</x:v>
      </x:c>
      <x:c r="AR1505" s="52" t="n">
        <x:v>0.4827441541947029</x:v>
      </x:c>
      <x:c r="AS1505" s="52" t="n">
        <x:v>-0.7943359307824384</x:v>
      </x:c>
      <x:c r="AT1505" s="55" t="b">
        <x:v>1</x:v>
      </x:c>
      <x:c r="AU1505" s="50"/>
      <x:c r="AV1505" s="58" t="n">
        <x:v>-0.3274680742801205</x:v>
      </x:c>
      <x:c r="AW1505" s="50" t="n">
        <x:v>3323</x:v>
      </x:c>
      <x:c r="AX1505" s="50" t="str">
        <x:v>Transformation Moat</x:v>
      </x:c>
      <x:c r="AY1505" s="50" t="str">
        <x:v>ローカル5年最大下落率-60%以下</x:v>
      </x:c>
      <x:c r="AZ1505" s="59" t="str">
        <x:v>2025-06-25 15:17</x:v>
      </x:c>
      <x:c r="BA1505" s="53" t="n">
        <x:v>41334</x:v>
      </x:c>
      <x:c r="BB1505" s="50"/>
      <x:c r="BC1505" s="50"/>
      <x:c r="BD1505" s="50" t="str">
        <x:v>TOPIX Small 1</x:v>
      </x:c>
    </x:row>
    <x:row r="1506">
      <x:c r="A1506" s="50" t="n">
        <x:v>1505</x:v>
      </x:c>
      <x:c r="B1506" s="50" t="str">
        <x:v>4593</x:v>
      </x:c>
      <x:c r="C1506" s="50" t="str">
        <x:v>4593.T</x:v>
      </x:c>
      <x:c r="D1506" s="50" t="str">
        <x:v>HEALIOS K.K.</x:v>
      </x:c>
      <x:c r="E1506" s="50" t="str">
        <x:v>Growth Market(Domestic)</x:v>
      </x:c>
      <x:c r="F1506" s="50" t="str">
        <x:v>Pharmaceutical</x:v>
      </x:c>
      <x:c r="G1506" s="51" t="n">
        <x:v>41</x:v>
      </x:c>
      <x:c r="H1506" s="51" t="n">
        <x:v>90</x:v>
      </x:c>
      <x:c r="I1506" s="51" t="n">
        <x:v>121</x:v>
      </x:c>
      <x:c r="J1506" s="51" t="n">
        <x:v>560</x:v>
      </x:c>
      <x:c r="K1506" s="51" t="n">
        <x:v>104</x:v>
      </x:c>
      <x:c r="L1506" s="52" t="n">
        <x:f>IFERROR(H1506/G1506-1,"")</x:f>
        <x:v>1.1951219512195124</x:v>
      </x:c>
      <x:c r="M1506" s="52" t="n">
        <x:f>IFERROR(I1506/H1506-1,"")</x:f>
        <x:v>0.34444444444444455</x:v>
      </x:c>
      <x:c r="N1506" s="52" t="n">
        <x:f>IFERROR(J1506/I1506-1,"")</x:f>
        <x:v>3.6280991735537187</x:v>
      </x:c>
      <x:c r="O1506" s="52" t="n">
        <x:f>IFERROR(K1506/J1506-1,"")</x:f>
        <x:v>-0.8142857142857143</x:v>
      </x:c>
      <x:c r="P1506" s="52" t="n">
        <x:f>IFERROR((K1506/G1506)^(1/4)-1,"")</x:f>
        <x:v>0.2620087633461152</x:v>
      </x:c>
      <x:c r="Q1506" s="51" t="n">
        <x:v>-3340</x:v>
      </x:c>
      <x:c r="R1506" s="52" t="n">
        <x:f>IFERROR(Q1506/K1506,"")</x:f>
        <x:v>-32.11538461538461</x:v>
      </x:c>
      <x:c r="S1506" s="53" t="n">
        <x:v>42156</x:v>
      </x:c>
      <x:c r="T1506" s="50" t="str">
        <x:v>EDINET_company_history</x:v>
      </x:c>
      <x:c r="U1506" s="50" t="str">
        <x:v>鍵本 忠尚</x:v>
      </x:c>
      <x:c r="V1506" s="54" t="n">
        <x:v>0.2405</x:v>
      </x:c>
      <x:c r="W1506" s="50"/>
      <x:c r="X1506" s="50" t="b">
        <x:f>AND(COUNT(L1506:O1506)=4,L1506&gt;='設定'!$B$6,M1506&gt;='設定'!$B$6,N1506&gt;='設定'!$B$6,O1506&gt;='設定'!$B$6)</x:f>
        <x:v>0</x:v>
      </x:c>
      <x:c r="Y1506" s="50" t="b">
        <x:f>AND(COUNT(G1506:K1506)=5,P1506&gt;='設定'!$B$7)</x:f>
        <x:v>1</x:v>
      </x:c>
      <x:c r="Z1506" s="50" t="b">
        <x:f>AND(ISNUMBER(R1506),R1506&gt;='設定'!$B$8)</x:f>
        <x:v>0</x:v>
      </x:c>
      <x:c r="AA1506" s="50" t="b">
        <x:f>AND(ISNUMBER(S1506),S1506&gt;=DATE(YEAR('設定'!$B$10)-'設定'!$B$9,MONTH('設定'!$B$10),DAY('設定'!$B$10)))</x:f>
        <x:v>0</x:v>
      </x:c>
      <x:c r="AB1506" s="55" t="b">
        <x:v>0</x:v>
      </x:c>
      <x:c r="AC1506" s="55" t="b">
        <x:v>1</x:v>
      </x:c>
      <x:c r="AD1506" s="50" t="n">
        <x:f>IF(X1506,1,0)+IF(Z1506,1,0)+IF(AA1506,1,0)+IF(AB1506,1,0)</x:f>
        <x:v>0</x:v>
      </x:c>
      <x:c r="AE1506" s="50" t="n">
        <x:f>IF(Y1506,1,0)+IF(Z1506,1,0)+IF(AA1506,1,0)+IF(AB1506,1,0)</x:f>
        <x:v>1</x:v>
      </x:c>
      <x:c r="AF1506" s="50" t="n">
        <x:f>IF(Y1506,1,0)+IF(Z1506,1,0)+IF(AA1506,1,0)+IF(AC1506,1,0)</x:f>
        <x:v>2</x:v>
      </x:c>
      <x:c r="AG1506" s="53" t="n">
        <x:v>44348</x:v>
      </x:c>
      <x:c r="AH1506" s="50" t="str">
        <x:v>S100XTBP</x:v>
      </x:c>
      <x:c r="AI1506" s="50" t="str">
        <x:v>RevenueIFRSSummaryOfBusinessResults</x:v>
      </x:c>
      <x:c r="AJ1506" s="50" t="str">
        <x:v>OperatingProfitLossIFRS</x:v>
      </x:c>
      <x:c r="AK1506" s="53" t="n">
        <x:v>46022</x:v>
      </x:c>
      <x:c r="AL1506" s="50" t="str">
        <x:v>365/365/365/366/365</x:v>
      </x:c>
      <x:c r="AM1506" s="51" t="n">
        <x:v>115726900</x:v>
      </x:c>
      <x:c r="AN1506" s="51" t="n">
        <x:v>326</x:v>
      </x:c>
      <x:c r="AO1506" s="51" t="n">
        <x:f>IFERROR(AM1506*AN1506,"")</x:f>
        <x:v>37726969400</x:v>
      </x:c>
      <x:c r="AP1506" s="56" t="n">
        <x:f>IFERROR(AO1506/(K1506*1000000),"")</x:f>
        <x:v>362.75932115384614</x:v>
      </x:c>
      <x:c r="AQ1506" s="57" t="n">
        <x:v>856627866.6666666</x:v>
      </x:c>
      <x:c r="AR1506" s="52" t="n">
        <x:v>0.7076598732270722</x:v>
      </x:c>
      <x:c r="AS1506" s="52" t="n">
        <x:v>-0.9542561654733492</x:v>
      </x:c>
      <x:c r="AT1506" s="55" t="b">
        <x:v>0</x:v>
      </x:c>
      <x:c r="AU1506" s="50" t="str">
        <x:v>missing_financial_data;repeated_operating_loss;extreme_profitability_outlier</x:v>
      </x:c>
      <x:c r="AV1506" s="58" t="n">
        <x:v>-0.9309636576805348</x:v>
      </x:c>
      <x:c r="AW1506" s="50" t="n">
        <x:v>3616</x:v>
      </x:c>
      <x:c r="AX1506" s="50" t="str">
        <x:v>Transformation Moat</x:v>
      </x:c>
      <x:c r="AY1506" s="50" t="str">
        <x:v>既存適格性フィルター不通過: missing_financial_data;repeated_operating_loss;extreme_profitability_outlier / 年率ボラティリティ60%以上 / ローカル5年最大下落率-60%以下 / 概算PSR15倍以上</x:v>
      </x:c>
      <x:c r="AZ1506" s="59" t="str">
        <x:v>2026-03-24 15:39</x:v>
      </x:c>
      <x:c r="BA1506" s="53" t="n">
        <x:v>42156</x:v>
      </x:c>
      <x:c r="BB1506" s="50"/>
      <x:c r="BC1506" s="50"/>
      <x:c r="BD1506" s="50"/>
    </x:row>
    <x:row r="1507">
      <x:c r="A1507" s="50" t="n">
        <x:v>1506</x:v>
      </x:c>
      <x:c r="B1507" s="50" t="str">
        <x:v>2334</x:v>
      </x:c>
      <x:c r="C1507" s="50" t="str">
        <x:v>2334.T</x:v>
      </x:c>
      <x:c r="D1507" s="50" t="str">
        <x:v>eole Inc.</x:v>
      </x:c>
      <x:c r="E1507" s="50" t="str">
        <x:v>Growth Market(Domestic)</x:v>
      </x:c>
      <x:c r="F1507" s="50" t="str">
        <x:v>Services</x:v>
      </x:c>
      <x:c r="G1507" s="51" t="n">
        <x:v>1439.034</x:v>
      </x:c>
      <x:c r="H1507" s="51" t="n">
        <x:v>2086.427</x:v>
      </x:c>
      <x:c r="I1507" s="51" t="n">
        <x:v>3564.446</x:v>
      </x:c>
      <x:c r="J1507" s="51" t="n">
        <x:v>3817.836</x:v>
      </x:c>
      <x:c r="K1507" s="51" t="n">
        <x:v>3549.234</x:v>
      </x:c>
      <x:c r="L1507" s="52" t="n">
        <x:f>IFERROR(H1507/G1507-1,"")</x:f>
        <x:v>0.4498802669012685</x:v>
      </x:c>
      <x:c r="M1507" s="52" t="n">
        <x:f>IFERROR(I1507/H1507-1,"")</x:f>
        <x:v>0.7083971785257761</x:v>
      </x:c>
      <x:c r="N1507" s="52" t="n">
        <x:f>IFERROR(J1507/I1507-1,"")</x:f>
        <x:v>0.0710881859340835</x:v>
      </x:c>
      <x:c r="O1507" s="52" t="n">
        <x:f>IFERROR(K1507/J1507-1,"")</x:f>
        <x:v>-0.0703545149660697</x:v>
      </x:c>
      <x:c r="P1507" s="52" t="n">
        <x:f>IFERROR((K1507/G1507)^(1/4)-1,"")</x:f>
        <x:v>0.2531870388547741</x:v>
      </x:c>
      <x:c r="Q1507" s="51" t="n">
        <x:v>-20.189</x:v>
      </x:c>
      <x:c r="R1507" s="52" t="n">
        <x:f>IFERROR(Q1507/K1507,"")</x:f>
        <x:v>-0.0056882696378993325</x:v>
      </x:c>
      <x:c r="S1507" s="53" t="n">
        <x:v>43070</x:v>
      </x:c>
      <x:c r="T1507" s="50" t="str">
        <x:v>EDINET_company_history</x:v>
      </x:c>
      <x:c r="U1507" s="50" t="str">
        <x:v>吉田直人</x:v>
      </x:c>
      <x:c r="V1507" s="54" t="n">
        <x:v>0.213</x:v>
      </x:c>
      <x:c r="W1507" s="50" t="str">
        <x:v>瀧野 諭吾</x:v>
      </x:c>
      <x:c r="X1507" s="50" t="b">
        <x:f>AND(COUNT(L1507:O1507)=4,L1507&gt;='設定'!$B$6,M1507&gt;='設定'!$B$6,N1507&gt;='設定'!$B$6,O1507&gt;='設定'!$B$6)</x:f>
        <x:v>0</x:v>
      </x:c>
      <x:c r="Y1507" s="50" t="b">
        <x:f>AND(COUNT(G1507:K1507)=5,P1507&gt;='設定'!$B$7)</x:f>
        <x:v>1</x:v>
      </x:c>
      <x:c r="Z1507" s="50" t="b">
        <x:f>AND(ISNUMBER(R1507),R1507&gt;='設定'!$B$8)</x:f>
        <x:v>0</x:v>
      </x:c>
      <x:c r="AA1507" s="50" t="b">
        <x:f>AND(ISNUMBER(S1507),S1507&gt;=DATE(YEAR('設定'!$B$10)-'設定'!$B$9,MONTH('設定'!$B$10),DAY('設定'!$B$10)))</x:f>
        <x:v>0</x:v>
      </x:c>
      <x:c r="AB1507" s="55" t="b">
        <x:v>0</x:v>
      </x:c>
      <x:c r="AC1507" s="55" t="b">
        <x:v>1</x:v>
      </x:c>
      <x:c r="AD1507" s="50" t="n">
        <x:f>IF(X1507,1,0)+IF(Z1507,1,0)+IF(AA1507,1,0)+IF(AB1507,1,0)</x:f>
        <x:v>0</x:v>
      </x:c>
      <x:c r="AE1507" s="50" t="n">
        <x:f>IF(Y1507,1,0)+IF(Z1507,1,0)+IF(AA1507,1,0)+IF(AB1507,1,0)</x:f>
        <x:v>1</x:v>
      </x:c>
      <x:c r="AF1507" s="50" t="n">
        <x:f>IF(Y1507,1,0)+IF(Z1507,1,0)+IF(AA1507,1,0)+IF(AC1507,1,0)</x:f>
        <x:v>2</x:v>
      </x:c>
      <x:c r="AG1507" s="53" t="n">
        <x:v>44348</x:v>
      </x:c>
      <x:c r="AH1507" s="50" t="str">
        <x:v>S100W74X</x:v>
      </x:c>
      <x:c r="AI1507" s="50" t="str">
        <x:v>NetSalesSummaryOfBusinessResults</x:v>
      </x:c>
      <x:c r="AJ1507" s="50" t="str">
        <x:v>OperatingIncome</x:v>
      </x:c>
      <x:c r="AK1507" s="53" t="n">
        <x:v>45747</x:v>
      </x:c>
      <x:c r="AL1507" s="50" t="str">
        <x:v>365/365/365/366/365</x:v>
      </x:c>
      <x:c r="AM1507" s="51" t="n">
        <x:v>2644292</x:v>
      </x:c>
      <x:c r="AN1507" s="51" t="n">
        <x:v>510</x:v>
      </x:c>
      <x:c r="AO1507" s="51" t="n">
        <x:f>IFERROR(AM1507*AN1507,"")</x:f>
        <x:v>1348588920</x:v>
      </x:c>
      <x:c r="AP1507" s="56" t="n">
        <x:f>IFERROR(AO1507/(K1507*1000000),"")</x:f>
        <x:v>0.3799661898877335</x:v>
      </x:c>
      <x:c r="AQ1507" s="57" t="n">
        <x:v>806421556.6666666</x:v>
      </x:c>
      <x:c r="AR1507" s="52" t="n">
        <x:v>0.8013838782557723</x:v>
      </x:c>
      <x:c r="AS1507" s="52" t="n">
        <x:v>-0.8162614603604139</x:v>
      </x:c>
      <x:c r="AT1507" s="55" t="b">
        <x:v>0</x:v>
      </x:c>
      <x:c r="AU1507" s="50" t="str">
        <x:v>low_equity_ratio;excessive_leverage</x:v>
      </x:c>
      <x:c r="AV1507" s="58" t="n">
        <x:v>-0.0612181796774644</x:v>
      </x:c>
      <x:c r="AW1507" s="50" t="n">
        <x:v>2353</x:v>
      </x:c>
      <x:c r="AX1507" s="50" t="str">
        <x:v>Future Moat</x:v>
      </x:c>
      <x:c r="AY1507" s="50" t="str">
        <x:v>既存適格性フィルター不通過: low_equity_ratio;excessive_leverage / 年率ボラティリティ60%以上 / ローカル5年最大下落率-60%以下</x:v>
      </x:c>
      <x:c r="AZ1507" s="59" t="str">
        <x:v>2025-06-26 16:01</x:v>
      </x:c>
      <x:c r="BA1507" s="53" t="n">
        <x:v>43070</x:v>
      </x:c>
      <x:c r="BB1507" s="50"/>
      <x:c r="BC1507" s="50"/>
      <x:c r="BD1507" s="50"/>
    </x:row>
    <x:row r="1508">
      <x:c r="A1508" s="50" t="n">
        <x:v>1507</x:v>
      </x:c>
      <x:c r="B1508" s="50" t="str">
        <x:v>3133</x:v>
      </x:c>
      <x:c r="C1508" s="50" t="str">
        <x:v>3133.T</x:v>
      </x:c>
      <x:c r="D1508" s="50" t="str">
        <x:v>kaihan co.,Ltd.</x:v>
      </x:c>
      <x:c r="E1508" s="50" t="str">
        <x:v>Growth Market(Domestic)</x:v>
      </x:c>
      <x:c r="F1508" s="50" t="str">
        <x:v>Retail Trade</x:v>
      </x:c>
      <x:c r="G1508" s="51" t="n">
        <x:v>861.147</x:v>
      </x:c>
      <x:c r="H1508" s="51" t="n">
        <x:v>776.66</x:v>
      </x:c>
      <x:c r="I1508" s="51" t="n">
        <x:v>1731.825</x:v>
      </x:c>
      <x:c r="J1508" s="51" t="n">
        <x:v>1921.062</x:v>
      </x:c>
      <x:c r="K1508" s="51" t="n">
        <x:v>2050.426</x:v>
      </x:c>
      <x:c r="L1508" s="52" t="n">
        <x:f>IFERROR(H1508/G1508-1,"")</x:f>
        <x:v>-0.09810984651865484</x:v>
      </x:c>
      <x:c r="M1508" s="52" t="n">
        <x:f>IFERROR(I1508/H1508-1,"")</x:f>
        <x:v>1.2298367367960243</x:v>
      </x:c>
      <x:c r="N1508" s="52" t="n">
        <x:f>IFERROR(J1508/I1508-1,"")</x:f>
        <x:v>0.10927027846347048</x:v>
      </x:c>
      <x:c r="O1508" s="52" t="n">
        <x:f>IFERROR(K1508/J1508-1,"")</x:f>
        <x:v>0.06733983598655335</x:v>
      </x:c>
      <x:c r="P1508" s="52" t="n">
        <x:f>IFERROR((K1508/G1508)^(1/4)-1,"")</x:f>
        <x:v>0.24220050597541332</x:v>
      </x:c>
      <x:c r="Q1508" s="51" t="n">
        <x:v>-922.821</x:v>
      </x:c>
      <x:c r="R1508" s="52" t="n">
        <x:f>IFERROR(Q1508/K1508,"")</x:f>
        <x:v>-0.4500630600665423</x:v>
      </x:c>
      <x:c r="S1508" s="53" t="n">
        <x:v>42064</x:v>
      </x:c>
      <x:c r="T1508" s="50" t="str">
        <x:v>EDINET_company_history</x:v>
      </x:c>
      <x:c r="U1508" s="50" t="str">
        <x:v>吉川元宏</x:v>
      </x:c>
      <x:c r="V1508" s="54" t="n">
        <x:v>0.1911</x:v>
      </x:c>
      <x:c r="W1508" s="50" t="str">
        <x:v>守田 直貴</x:v>
      </x:c>
      <x:c r="X1508" s="50" t="b">
        <x:f>AND(COUNT(L1508:O1508)=4,L1508&gt;='設定'!$B$6,M1508&gt;='設定'!$B$6,N1508&gt;='設定'!$B$6,O1508&gt;='設定'!$B$6)</x:f>
        <x:v>0</x:v>
      </x:c>
      <x:c r="Y1508" s="50" t="b">
        <x:f>AND(COUNT(G1508:K1508)=5,P1508&gt;='設定'!$B$7)</x:f>
        <x:v>1</x:v>
      </x:c>
      <x:c r="Z1508" s="50" t="b">
        <x:f>AND(ISNUMBER(R1508),R1508&gt;='設定'!$B$8)</x:f>
        <x:v>0</x:v>
      </x:c>
      <x:c r="AA1508" s="50" t="b">
        <x:f>AND(ISNUMBER(S1508),S1508&gt;=DATE(YEAR('設定'!$B$10)-'設定'!$B$9,MONTH('設定'!$B$10),DAY('設定'!$B$10)))</x:f>
        <x:v>0</x:v>
      </x:c>
      <x:c r="AB1508" s="55" t="b">
        <x:v>0</x:v>
      </x:c>
      <x:c r="AC1508" s="55" t="b">
        <x:v>1</x:v>
      </x:c>
      <x:c r="AD1508" s="50" t="n">
        <x:f>IF(X1508,1,0)+IF(Z1508,1,0)+IF(AA1508,1,0)+IF(AB1508,1,0)</x:f>
        <x:v>0</x:v>
      </x:c>
      <x:c r="AE1508" s="50" t="n">
        <x:f>IF(Y1508,1,0)+IF(Z1508,1,0)+IF(AA1508,1,0)+IF(AB1508,1,0)</x:f>
        <x:v>1</x:v>
      </x:c>
      <x:c r="AF1508" s="50" t="n">
        <x:f>IF(Y1508,1,0)+IF(Z1508,1,0)+IF(AA1508,1,0)+IF(AC1508,1,0)</x:f>
        <x:v>2</x:v>
      </x:c>
      <x:c r="AG1508" s="53" t="n">
        <x:v>44348</x:v>
      </x:c>
      <x:c r="AH1508" s="50" t="str">
        <x:v>S100W6B3</x:v>
      </x:c>
      <x:c r="AI1508" s="50" t="str">
        <x:v>NetSalesSummaryOfBusinessResults</x:v>
      </x:c>
      <x:c r="AJ1508" s="50" t="str">
        <x:v>OperatingIncome</x:v>
      </x:c>
      <x:c r="AK1508" s="53" t="n">
        <x:v>45747</x:v>
      </x:c>
      <x:c r="AL1508" s="50" t="str">
        <x:v>365/365/365/366/365</x:v>
      </x:c>
      <x:c r="AM1508" s="51" t="n">
        <x:v>52323283</x:v>
      </x:c>
      <x:c r="AN1508" s="51" t="n">
        <x:v>150</x:v>
      </x:c>
      <x:c r="AO1508" s="51" t="n">
        <x:f>IFERROR(AM1508*AN1508,"")</x:f>
        <x:v>7848492450</x:v>
      </x:c>
      <x:c r="AP1508" s="56" t="n">
        <x:f>IFERROR(AO1508/(K1508*1000000),"")</x:f>
        <x:v>3.8277374799188073</x:v>
      </x:c>
      <x:c r="AQ1508" s="57" t="n">
        <x:v>195938403.33333337</x:v>
      </x:c>
      <x:c r="AR1508" s="52" t="n">
        <x:v>0.7219509405754896</x:v>
      </x:c>
      <x:c r="AS1508" s="52" t="n">
        <x:v>-0.8911465892597968</x:v>
      </x:c>
      <x:c r="AT1508" s="55" t="b">
        <x:v>0</x:v>
      </x:c>
      <x:c r="AU1508" s="50" t="str">
        <x:v>low_equity_ratio;repeated_operating_loss;repeated_negative_operating_cf;excessive_leverage</x:v>
      </x:c>
      <x:c r="AV1508" s="58" t="n">
        <x:v>-0.8042148001226783</x:v>
      </x:c>
      <x:c r="AW1508" s="50" t="n">
        <x:v>3599</x:v>
      </x:c>
      <x:c r="AX1508" s="50" t="str">
        <x:v>Transformation Moat</x:v>
      </x:c>
      <x:c r="AY1508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1508" s="59" t="str">
        <x:v>2025-06-26 09:01</x:v>
      </x:c>
      <x:c r="BA1508" s="53" t="n">
        <x:v>42064</x:v>
      </x:c>
      <x:c r="BB1508" s="50"/>
      <x:c r="BC1508" s="50"/>
      <x:c r="BD1508" s="50"/>
    </x:row>
    <x:row r="1509">
      <x:c r="A1509" s="50" t="n">
        <x:v>1508</x:v>
      </x:c>
      <x:c r="B1509" s="50" t="str">
        <x:v>8891</x:v>
      </x:c>
      <x:c r="C1509" s="50" t="str">
        <x:v>8891.T</x:v>
      </x:c>
      <x:c r="D1509" s="50" t="str">
        <x:v>AMG HOLDINGS CO.,LTD.</x:v>
      </x:c>
      <x:c r="E1509" s="50" t="str">
        <x:v>Standard Market(Domestic)</x:v>
      </x:c>
      <x:c r="F1509" s="50" t="str">
        <x:v>Real Estate</x:v>
      </x:c>
      <x:c r="G1509" s="51" t="n">
        <x:v>13108.439</x:v>
      </x:c>
      <x:c r="H1509" s="51" t="n">
        <x:v>16359.714</x:v>
      </x:c>
      <x:c r="I1509" s="51" t="n">
        <x:v>22805.71</x:v>
      </x:c>
      <x:c r="J1509" s="51" t="n">
        <x:v>29089.586</x:v>
      </x:c>
      <x:c r="K1509" s="51" t="n">
        <x:v>30417.651</x:v>
      </x:c>
      <x:c r="L1509" s="52" t="n">
        <x:f>IFERROR(H1509/G1509-1,"")</x:f>
        <x:v>0.24802915129711467</x:v>
      </x:c>
      <x:c r="M1509" s="52" t="n">
        <x:f>IFERROR(I1509/H1509-1,"")</x:f>
        <x:v>0.39401642351449406</x:v>
      </x:c>
      <x:c r="N1509" s="52" t="n">
        <x:f>IFERROR(J1509/I1509-1,"")</x:f>
        <x:v>0.2755395907428446</x:v>
      </x:c>
      <x:c r="O1509" s="52" t="n">
        <x:f>IFERROR(K1509/J1509-1,"")</x:f>
        <x:v>0.04565431079012261</x:v>
      </x:c>
      <x:c r="P1509" s="52" t="n">
        <x:f>IFERROR((K1509/G1509)^(1/4)-1,"")</x:f>
        <x:v>0.23422310938386381</x:v>
      </x:c>
      <x:c r="Q1509" s="51" t="n">
        <x:v>1551.094</x:v>
      </x:c>
      <x:c r="R1509" s="52" t="n">
        <x:f>IFERROR(Q1509/K1509,"")</x:f>
        <x:v>0.05099322100842041</x:v>
      </x:c>
      <x:c r="S1509" s="53" t="n">
        <x:v>37073</x:v>
      </x:c>
      <x:c r="T1509" s="50" t="str">
        <x:v>EDINET_company_history</x:v>
      </x:c>
      <x:c r="U1509" s="50" t="str">
        <x:v>VTホールディングス㈱</x:v>
      </x:c>
      <x:c r="V1509" s="54" t="n">
        <x:v>0.4344</x:v>
      </x:c>
      <x:c r="W1509" s="50" t="str">
        <x:v>長谷川克彦</x:v>
      </x:c>
      <x:c r="X1509" s="50" t="b">
        <x:f>AND(COUNT(L1509:O1509)=4,L1509&gt;='設定'!$B$6,M1509&gt;='設定'!$B$6,N1509&gt;='設定'!$B$6,O1509&gt;='設定'!$B$6)</x:f>
        <x:v>0</x:v>
      </x:c>
      <x:c r="Y1509" s="50" t="b">
        <x:f>AND(COUNT(G1509:K1509)=5,P1509&gt;='設定'!$B$7)</x:f>
        <x:v>1</x:v>
      </x:c>
      <x:c r="Z1509" s="50" t="b">
        <x:f>AND(ISNUMBER(R1509),R1509&gt;='設定'!$B$8)</x:f>
        <x:v>0</x:v>
      </x:c>
      <x:c r="AA1509" s="50" t="b">
        <x:f>AND(ISNUMBER(S1509),S1509&gt;=DATE(YEAR('設定'!$B$10)-'設定'!$B$9,MONTH('設定'!$B$10),DAY('設定'!$B$10)))</x:f>
        <x:v>0</x:v>
      </x:c>
      <x:c r="AB1509" s="55" t="b">
        <x:v>0</x:v>
      </x:c>
      <x:c r="AC1509" s="55" t="b">
        <x:v>1</x:v>
      </x:c>
      <x:c r="AD1509" s="50" t="n">
        <x:f>IF(X1509,1,0)+IF(Z1509,1,0)+IF(AA1509,1,0)+IF(AB1509,1,0)</x:f>
        <x:v>0</x:v>
      </x:c>
      <x:c r="AE1509" s="50" t="n">
        <x:f>IF(Y1509,1,0)+IF(Z1509,1,0)+IF(AA1509,1,0)+IF(AB1509,1,0)</x:f>
        <x:v>1</x:v>
      </x:c>
      <x:c r="AF1509" s="50" t="n">
        <x:f>IF(Y1509,1,0)+IF(Z1509,1,0)+IF(AA1509,1,0)+IF(AC1509,1,0)</x:f>
        <x:v>2</x:v>
      </x:c>
      <x:c r="AG1509" s="53" t="n">
        <x:v>44348</x:v>
      </x:c>
      <x:c r="AH1509" s="50" t="str">
        <x:v>S100W25O</x:v>
      </x:c>
      <x:c r="AI1509" s="50" t="str">
        <x:v>NetSalesSummaryOfBusinessResults</x:v>
      </x:c>
      <x:c r="AJ1509" s="50" t="str">
        <x:v>OperatingIncome</x:v>
      </x:c>
      <x:c r="AK1509" s="53" t="n">
        <x:v>45747</x:v>
      </x:c>
      <x:c r="AL1509" s="50" t="str">
        <x:v>365/365/365/366/365</x:v>
      </x:c>
      <x:c r="AM1509" s="51" t="n">
        <x:v>2801248</x:v>
      </x:c>
      <x:c r="AN1509" s="51" t="n">
        <x:v>1719</x:v>
      </x:c>
      <x:c r="AO1509" s="51" t="n">
        <x:f>IFERROR(AM1509*AN1509,"")</x:f>
        <x:v>4815345312</x:v>
      </x:c>
      <x:c r="AP1509" s="56" t="n">
        <x:f>IFERROR(AO1509/(K1509*1000000),"")</x:f>
        <x:v>0.15830759949215015</x:v>
      </x:c>
      <x:c r="AQ1509" s="57" t="n">
        <x:v>32256965</x:v>
      </x:c>
      <x:c r="AR1509" s="52" t="n">
        <x:v>0.3716059561142736</x:v>
      </x:c>
      <x:c r="AS1509" s="52" t="n">
        <x:v>-0.4559356020602811</x:v>
      </x:c>
      <x:c r="AT1509" s="55" t="b">
        <x:v>0</x:v>
      </x:c>
      <x:c r="AU1509" s="50" t="str">
        <x:v>repeated_negative_operating_cf</x:v>
      </x:c>
      <x:c r="AV1509" s="58" t="n">
        <x:v>-0.1470182496662995</x:v>
      </x:c>
      <x:c r="AW1509" s="50" t="n">
        <x:v>2839</x:v>
      </x:c>
      <x:c r="AX1509" s="50" t="str">
        <x:v>Transformation Moat</x:v>
      </x:c>
      <x:c r="AY1509" s="50" t="str">
        <x:v>既存適格性フィルター不通過: repeated_negative_operating_cf</x:v>
      </x:c>
      <x:c r="AZ1509" s="59" t="str">
        <x:v>2025-06-24 16:00</x:v>
      </x:c>
      <x:c r="BA1509" s="53" t="n">
        <x:v>37073</x:v>
      </x:c>
      <x:c r="BB1509" s="50"/>
      <x:c r="BC1509" s="50"/>
      <x:c r="BD1509" s="50"/>
    </x:row>
    <x:row r="1510">
      <x:c r="A1510" s="50" t="n">
        <x:v>1509</x:v>
      </x:c>
      <x:c r="B1510" s="50" t="str">
        <x:v>3070</x:v>
      </x:c>
      <x:c r="C1510" s="50" t="str">
        <x:v>3070.T</x:v>
      </x:c>
      <x:c r="D1510" s="50" t="str">
        <x:v>JELLY BEANS GROUP Co.,Ltd.</x:v>
      </x:c>
      <x:c r="E1510" s="50" t="str">
        <x:v>Growth Market(Domestic)</x:v>
      </x:c>
      <x:c r="F1510" s="50" t="str">
        <x:v>Wholesale Trade</x:v>
      </x:c>
      <x:c r="G1510" s="51" t="n">
        <x:v>1568.356</x:v>
      </x:c>
      <x:c r="H1510" s="51" t="n">
        <x:v>1393.523</x:v>
      </x:c>
      <x:c r="I1510" s="51" t="n">
        <x:v>919.746</x:v>
      </x:c>
      <x:c r="J1510" s="51" t="n">
        <x:v>831.619</x:v>
      </x:c>
      <x:c r="K1510" s="51" t="n">
        <x:v>3590.899</x:v>
      </x:c>
      <x:c r="L1510" s="52" t="n">
        <x:f>IFERROR(H1510/G1510-1,"")</x:f>
        <x:v>-0.11147532830556328</x:v>
      </x:c>
      <x:c r="M1510" s="52" t="n">
        <x:f>IFERROR(I1510/H1510-1,"")</x:f>
        <x:v>-0.3399850594500413</x:v>
      </x:c>
      <x:c r="N1510" s="52" t="n">
        <x:f>IFERROR(J1510/I1510-1,"")</x:f>
        <x:v>-0.09581667112441905</x:v>
      </x:c>
      <x:c r="O1510" s="52" t="n">
        <x:f>IFERROR(K1510/J1510-1,"")</x:f>
        <x:v>3.317961710831522</x:v>
      </x:c>
      <x:c r="P1510" s="52" t="n">
        <x:f>IFERROR((K1510/G1510)^(1/4)-1,"")</x:f>
        <x:v>0.23009778103478706</x:v>
      </x:c>
      <x:c r="Q1510" s="51" t="n">
        <x:v>-33.767</x:v>
      </x:c>
      <x:c r="R1510" s="52" t="n">
        <x:f>IFERROR(Q1510/K1510,"")</x:f>
        <x:v>-0.009403494779441027</x:v>
      </x:c>
      <x:c r="S1510" s="53" t="n">
        <x:v>39114</x:v>
      </x:c>
      <x:c r="T1510" s="50" t="str">
        <x:v>EDINET_company_history</x:v>
      </x:c>
      <x:c r="U1510" s="50" t="str">
        <x:v>須田 忠雄</x:v>
      </x:c>
      <x:c r="V1510" s="54" t="n">
        <x:v>0.217</x:v>
      </x:c>
      <x:c r="W1510" s="50" t="str">
        <x:v>宮﨑 明</x:v>
      </x:c>
      <x:c r="X1510" s="50" t="b">
        <x:f>AND(COUNT(L1510:O1510)=4,L1510&gt;='設定'!$B$6,M1510&gt;='設定'!$B$6,N1510&gt;='設定'!$B$6,O1510&gt;='設定'!$B$6)</x:f>
        <x:v>0</x:v>
      </x:c>
      <x:c r="Y1510" s="50" t="b">
        <x:f>AND(COUNT(G1510:K1510)=5,P1510&gt;='設定'!$B$7)</x:f>
        <x:v>1</x:v>
      </x:c>
      <x:c r="Z1510" s="50" t="b">
        <x:f>AND(ISNUMBER(R1510),R1510&gt;='設定'!$B$8)</x:f>
        <x:v>0</x:v>
      </x:c>
      <x:c r="AA1510" s="50" t="b">
        <x:f>AND(ISNUMBER(S1510),S1510&gt;=DATE(YEAR('設定'!$B$10)-'設定'!$B$9,MONTH('設定'!$B$10),DAY('設定'!$B$10)))</x:f>
        <x:v>0</x:v>
      </x:c>
      <x:c r="AB1510" s="55" t="b">
        <x:v>0</x:v>
      </x:c>
      <x:c r="AC1510" s="55" t="b">
        <x:v>1</x:v>
      </x:c>
      <x:c r="AD1510" s="50" t="n">
        <x:f>IF(X1510,1,0)+IF(Z1510,1,0)+IF(AA1510,1,0)+IF(AB1510,1,0)</x:f>
        <x:v>0</x:v>
      </x:c>
      <x:c r="AE1510" s="50" t="n">
        <x:f>IF(Y1510,1,0)+IF(Z1510,1,0)+IF(AA1510,1,0)+IF(AB1510,1,0)</x:f>
        <x:v>1</x:v>
      </x:c>
      <x:c r="AF1510" s="50" t="n">
        <x:f>IF(Y1510,1,0)+IF(Z1510,1,0)+IF(AA1510,1,0)+IF(AC1510,1,0)</x:f>
        <x:v>2</x:v>
      </x:c>
      <x:c r="AG1510" s="53" t="n">
        <x:v>44348</x:v>
      </x:c>
      <x:c r="AH1510" s="50" t="str">
        <x:v>S100Y0EP</x:v>
      </x:c>
      <x:c r="AI1510" s="50" t="str">
        <x:v>NetSalesSummaryOfBusinessResults</x:v>
      </x:c>
      <x:c r="AJ1510" s="50" t="str">
        <x:v>OperatingIncome</x:v>
      </x:c>
      <x:c r="AK1510" s="53" t="n">
        <x:v>46053</x:v>
      </x:c>
      <x:c r="AL1510" s="50" t="str">
        <x:v>365/365/365/366/365</x:v>
      </x:c>
      <x:c r="AM1510" s="51" t="n">
        <x:v>79387200</x:v>
      </x:c>
      <x:c r="AN1510" s="51" t="n">
        <x:v>92</x:v>
      </x:c>
      <x:c r="AO1510" s="51" t="n">
        <x:f>IFERROR(AM1510*AN1510,"")</x:f>
        <x:v>7303622400</x:v>
      </x:c>
      <x:c r="AP1510" s="56" t="n">
        <x:f>IFERROR(AO1510/(K1510*1000000),"")</x:f>
        <x:v>2.0339258776144917</x:v>
      </x:c>
      <x:c r="AQ1510" s="57" t="n">
        <x:v>462294411.6666667</x:v>
      </x:c>
      <x:c r="AR1510" s="52" t="n">
        <x:v>0.6800672603796158</x:v>
      </x:c>
      <x:c r="AS1510" s="52" t="n">
        <x:v>-0.7876923076923077</x:v>
      </x:c>
      <x:c r="AT1510" s="55" t="b">
        <x:v>0</x:v>
      </x:c>
      <x:c r="AU1510" s="50" t="str">
        <x:v>repeated_operating_loss;repeated_negative_operating_cf</x:v>
      </x:c>
      <x:c r="AV1510" s="58" t="n">
        <x:v>-0.7332069386110089</x:v>
      </x:c>
      <x:c r="AW1510" s="50" t="n">
        <x:v>3584</x:v>
      </x:c>
      <x:c r="AX1510" s="50" t="str">
        <x:v>Transformation Moat</x:v>
      </x:c>
      <x:c r="AY1510" s="50" t="str">
        <x:v>既存適格性フィルター不通過: repeated_operating_loss;repeated_negative_operating_cf / 年率ボラティリティ60%以上 / ローカル5年最大下落率-60%以下</x:v>
      </x:c>
      <x:c r="AZ1510" s="59" t="str">
        <x:v>2026-04-23 14:09</x:v>
      </x:c>
      <x:c r="BA1510" s="53" t="n">
        <x:v>39114</x:v>
      </x:c>
      <x:c r="BB1510" s="50"/>
      <x:c r="BC1510" s="50"/>
      <x:c r="BD1510" s="50"/>
    </x:row>
    <x:row r="1511">
      <x:c r="A1511" s="50" t="n">
        <x:v>1510</x:v>
      </x:c>
      <x:c r="B1511" s="50" t="str">
        <x:v>4564</x:v>
      </x:c>
      <x:c r="C1511" s="50" t="str">
        <x:v>4564.T</x:v>
      </x:c>
      <x:c r="D1511" s="50" t="str">
        <x:v>OncoTherapy Science,Inc.</x:v>
      </x:c>
      <x:c r="E1511" s="50" t="str">
        <x:v>Growth Market(Domestic)</x:v>
      </x:c>
      <x:c r="F1511" s="50" t="str">
        <x:v>Pharmaceutical</x:v>
      </x:c>
      <x:c r="G1511" s="51" t="n">
        <x:v>332.477</x:v>
      </x:c>
      <x:c r="H1511" s="51" t="n">
        <x:v>1153.663</x:v>
      </x:c>
      <x:c r="I1511" s="51" t="n">
        <x:v>1134.903</x:v>
      </x:c>
      <x:c r="J1511" s="51" t="n">
        <x:v>610.118</x:v>
      </x:c>
      <x:c r="K1511" s="51" t="n">
        <x:v>750.048</x:v>
      </x:c>
      <x:c r="L1511" s="52" t="n">
        <x:f>IFERROR(H1511/G1511-1,"")</x:f>
        <x:v>2.4699031812726897</x:v>
      </x:c>
      <x:c r="M1511" s="52" t="n">
        <x:f>IFERROR(I1511/H1511-1,"")</x:f>
        <x:v>-0.016261247868745055</x:v>
      </x:c>
      <x:c r="N1511" s="52" t="n">
        <x:f>IFERROR(J1511/I1511-1,"")</x:f>
        <x:v>-0.4624051570927207</x:v>
      </x:c>
      <x:c r="O1511" s="52" t="n">
        <x:f>IFERROR(K1511/J1511-1,"")</x:f>
        <x:v>0.2293490767359756</x:v>
      </x:c>
      <x:c r="P1511" s="52" t="n">
        <x:f>IFERROR((K1511/G1511)^(1/4)-1,"")</x:f>
        <x:v>0.22555233724925494</x:v>
      </x:c>
      <x:c r="Q1511" s="51" t="n">
        <x:v>-797.936</x:v>
      </x:c>
      <x:c r="R1511" s="52" t="n">
        <x:f>IFERROR(Q1511/K1511,"")</x:f>
        <x:v>-1.0638465804855157</x:v>
      </x:c>
      <x:c r="S1511" s="53" t="n">
        <x:v>37956</x:v>
      </x:c>
      <x:c r="T1511" s="50" t="str">
        <x:v>EDINET_company_history</x:v>
      </x:c>
      <x:c r="U1511" s="50" t="str">
        <x:v>中村 祐輔</x:v>
      </x:c>
      <x:c r="V1511" s="54" t="n">
        <x:v>0.0461</x:v>
      </x:c>
      <x:c r="W1511" s="50" t="str">
        <x:v>嶋田 順一</x:v>
      </x:c>
      <x:c r="X1511" s="50" t="b">
        <x:f>AND(COUNT(L1511:O1511)=4,L1511&gt;='設定'!$B$6,M1511&gt;='設定'!$B$6,N1511&gt;='設定'!$B$6,O1511&gt;='設定'!$B$6)</x:f>
        <x:v>0</x:v>
      </x:c>
      <x:c r="Y1511" s="50" t="b">
        <x:f>AND(COUNT(G1511:K1511)=5,P1511&gt;='設定'!$B$7)</x:f>
        <x:v>1</x:v>
      </x:c>
      <x:c r="Z1511" s="50" t="b">
        <x:f>AND(ISNUMBER(R1511),R1511&gt;='設定'!$B$8)</x:f>
        <x:v>0</x:v>
      </x:c>
      <x:c r="AA1511" s="50" t="b">
        <x:f>AND(ISNUMBER(S1511),S1511&gt;=DATE(YEAR('設定'!$B$10)-'設定'!$B$9,MONTH('設定'!$B$10),DAY('設定'!$B$10)))</x:f>
        <x:v>0</x:v>
      </x:c>
      <x:c r="AB1511" s="55" t="b">
        <x:v>0</x:v>
      </x:c>
      <x:c r="AC1511" s="55" t="b">
        <x:v>1</x:v>
      </x:c>
      <x:c r="AD1511" s="50" t="n">
        <x:f>IF(X1511,1,0)+IF(Z1511,1,0)+IF(AA1511,1,0)+IF(AB1511,1,0)</x:f>
        <x:v>0</x:v>
      </x:c>
      <x:c r="AE1511" s="50" t="n">
        <x:f>IF(Y1511,1,0)+IF(Z1511,1,0)+IF(AA1511,1,0)+IF(AB1511,1,0)</x:f>
        <x:v>1</x:v>
      </x:c>
      <x:c r="AF1511" s="50" t="n">
        <x:f>IF(Y1511,1,0)+IF(Z1511,1,0)+IF(AA1511,1,0)+IF(AC1511,1,0)</x:f>
        <x:v>2</x:v>
      </x:c>
      <x:c r="AG1511" s="53" t="n">
        <x:v>44348</x:v>
      </x:c>
      <x:c r="AH1511" s="50" t="str">
        <x:v>S100W4BQ</x:v>
      </x:c>
      <x:c r="AI1511" s="50" t="str">
        <x:v>BusinessRevenueSummaryOfBusinessResults</x:v>
      </x:c>
      <x:c r="AJ1511" s="50" t="str">
        <x:v>OperatingIncome</x:v>
      </x:c>
      <x:c r="AK1511" s="53" t="n">
        <x:v>45747</x:v>
      </x:c>
      <x:c r="AL1511" s="50" t="str">
        <x:v>365/365/365/366/365</x:v>
      </x:c>
      <x:c r="AM1511" s="51" t="n">
        <x:v>271643600</x:v>
      </x:c>
      <x:c r="AN1511" s="51" t="n">
        <x:v>21</x:v>
      </x:c>
      <x:c r="AO1511" s="51" t="n">
        <x:f>IFERROR(AM1511*AN1511,"")</x:f>
        <x:v>5704515600</x:v>
      </x:c>
      <x:c r="AP1511" s="56" t="n">
        <x:f>IFERROR(AO1511/(K1511*1000000),"")</x:f>
        <x:v>7.605534045821067</x:v>
      </x:c>
      <x:c r="AQ1511" s="57" t="n">
        <x:v>3026969586.6666665</x:v>
      </x:c>
      <x:c r="AR1511" s="52" t="n">
        <x:v>0.7487739613089591</x:v>
      </x:c>
      <x:c r="AS1511" s="52" t="n">
        <x:v>-0.8780487804878049</x:v>
      </x:c>
      <x:c r="AT1511" s="55" t="b">
        <x:v>0</x:v>
      </x:c>
      <x:c r="AU1511" s="50" t="str">
        <x:v>repeated_operating_loss;repeated_negative_operating_cf;extreme_profitability_outlier;other_data_quality_issue</x:v>
      </x:c>
      <x:c r="AV1511" s="58" t="n">
        <x:v>-1.1845560094440235</x:v>
      </x:c>
      <x:c r="AW1511" s="50" t="n">
        <x:v>3628</x:v>
      </x:c>
      <x:c r="AX1511" s="50" t="str">
        <x:v>Transformation Moat</x:v>
      </x:c>
      <x:c r="AY1511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1511" s="59" t="str">
        <x:v>2025-06-24 16:09</x:v>
      </x:c>
      <x:c r="BA1511" s="53" t="n">
        <x:v>37956</x:v>
      </x:c>
      <x:c r="BB1511" s="50"/>
      <x:c r="BC1511" s="50"/>
      <x:c r="BD1511" s="50"/>
    </x:row>
    <x:row r="1512">
      <x:c r="A1512" s="50" t="n">
        <x:v>1511</x:v>
      </x:c>
      <x:c r="B1512" s="50" t="str">
        <x:v>3858</x:v>
      </x:c>
      <x:c r="C1512" s="50" t="str">
        <x:v>3858.T</x:v>
      </x:c>
      <x:c r="D1512" s="50" t="str">
        <x:v>Ubiquitous AI Corporation</x:v>
      </x:c>
      <x:c r="E1512" s="50" t="str">
        <x:v>Standard Market(Domestic)</x:v>
      </x:c>
      <x:c r="F1512" s="50" t="str">
        <x:v>Information &amp; Communication</x:v>
      </x:c>
      <x:c r="G1512" s="51" t="n">
        <x:v>1905.093</x:v>
      </x:c>
      <x:c r="H1512" s="51" t="n">
        <x:v>2058.165</x:v>
      </x:c>
      <x:c r="I1512" s="51" t="n">
        <x:v>1938.288</x:v>
      </x:c>
      <x:c r="J1512" s="51" t="n">
        <x:v>3478.999</x:v>
      </x:c>
      <x:c r="K1512" s="51" t="n">
        <x:v>4138.789</x:v>
      </x:c>
      <x:c r="L1512" s="52" t="n">
        <x:f>IFERROR(H1512/G1512-1,"")</x:f>
        <x:v>0.08034883336404053</x:v>
      </x:c>
      <x:c r="M1512" s="52" t="n">
        <x:f>IFERROR(I1512/H1512-1,"")</x:f>
        <x:v>-0.05824460138035581</x:v>
      </x:c>
      <x:c r="N1512" s="52" t="n">
        <x:f>IFERROR(J1512/I1512-1,"")</x:f>
        <x:v>0.794882391058501</x:v>
      </x:c>
      <x:c r="O1512" s="52" t="n">
        <x:f>IFERROR(K1512/J1512-1,"")</x:f>
        <x:v>0.18964937903115242</x:v>
      </x:c>
      <x:c r="P1512" s="52" t="n">
        <x:f>IFERROR((K1512/G1512)^(1/4)-1,"")</x:f>
        <x:v>0.21405755593160114</x:v>
      </x:c>
      <x:c r="Q1512" s="51" t="n">
        <x:v>96.498</x:v>
      </x:c>
      <x:c r="R1512" s="52" t="n">
        <x:f>IFERROR(Q1512/K1512,"")</x:f>
        <x:v>0.023315515722110988</x:v>
      </x:c>
      <x:c r="S1512" s="53" t="n">
        <x:v>39387</x:v>
      </x:c>
      <x:c r="T1512" s="50" t="str">
        <x:v>EDINET_company_history</x:v>
      </x:c>
      <x:c r="U1512" s="50" t="str">
        <x:v>鈴木仁志</x:v>
      </x:c>
      <x:c r="V1512" s="54" t="n">
        <x:v>0.0286</x:v>
      </x:c>
      <x:c r="W1512" s="50" t="str">
        <x:v>長谷川 聡</x:v>
      </x:c>
      <x:c r="X1512" s="50" t="b">
        <x:f>AND(COUNT(L1512:O1512)=4,L1512&gt;='設定'!$B$6,M1512&gt;='設定'!$B$6,N1512&gt;='設定'!$B$6,O1512&gt;='設定'!$B$6)</x:f>
        <x:v>0</x:v>
      </x:c>
      <x:c r="Y1512" s="50" t="b">
        <x:f>AND(COUNT(G1512:K1512)=5,P1512&gt;='設定'!$B$7)</x:f>
        <x:v>1</x:v>
      </x:c>
      <x:c r="Z1512" s="50" t="b">
        <x:f>AND(ISNUMBER(R1512),R1512&gt;='設定'!$B$8)</x:f>
        <x:v>0</x:v>
      </x:c>
      <x:c r="AA1512" s="50" t="b">
        <x:f>AND(ISNUMBER(S1512),S1512&gt;=DATE(YEAR('設定'!$B$10)-'設定'!$B$9,MONTH('設定'!$B$10),DAY('設定'!$B$10)))</x:f>
        <x:v>0</x:v>
      </x:c>
      <x:c r="AB1512" s="55" t="b">
        <x:v>0</x:v>
      </x:c>
      <x:c r="AC1512" s="55" t="b">
        <x:v>1</x:v>
      </x:c>
      <x:c r="AD1512" s="50" t="n">
        <x:f>IF(X1512,1,0)+IF(Z1512,1,0)+IF(AA1512,1,0)+IF(AB1512,1,0)</x:f>
        <x:v>0</x:v>
      </x:c>
      <x:c r="AE1512" s="50" t="n">
        <x:f>IF(Y1512,1,0)+IF(Z1512,1,0)+IF(AA1512,1,0)+IF(AB1512,1,0)</x:f>
        <x:v>1</x:v>
      </x:c>
      <x:c r="AF1512" s="50" t="n">
        <x:f>IF(Y1512,1,0)+IF(Z1512,1,0)+IF(AA1512,1,0)+IF(AC1512,1,0)</x:f>
        <x:v>2</x:v>
      </x:c>
      <x:c r="AG1512" s="53" t="n">
        <x:v>44348</x:v>
      </x:c>
      <x:c r="AH1512" s="50" t="str">
        <x:v>S100W9D6</x:v>
      </x:c>
      <x:c r="AI1512" s="50" t="str">
        <x:v>NetSalesSummaryOfBusinessResults</x:v>
      </x:c>
      <x:c r="AJ1512" s="50" t="str">
        <x:v>OperatingIncome</x:v>
      </x:c>
      <x:c r="AK1512" s="53" t="n">
        <x:v>45747</x:v>
      </x:c>
      <x:c r="AL1512" s="50" t="str">
        <x:v>365/365/365/366/365</x:v>
      </x:c>
      <x:c r="AM1512" s="51" t="n">
        <x:v>10458900</x:v>
      </x:c>
      <x:c r="AN1512" s="51" t="n">
        <x:v>392</x:v>
      </x:c>
      <x:c r="AO1512" s="51" t="n">
        <x:f>IFERROR(AM1512*AN1512,"")</x:f>
        <x:v>4099888800</x:v>
      </x:c>
      <x:c r="AP1512" s="56" t="n">
        <x:f>IFERROR(AO1512/(K1512*1000000),"")</x:f>
        <x:v>0.9906010671237409</x:v>
      </x:c>
      <x:c r="AQ1512" s="57" t="n">
        <x:v>28014115</x:v>
      </x:c>
      <x:c r="AR1512" s="52" t="n">
        <x:v>0.52952305395428</x:v>
      </x:c>
      <x:c r="AS1512" s="52" t="n">
        <x:v>-0.6981132075471698</x:v>
      </x:c>
      <x:c r="AT1512" s="55" t="b">
        <x:v>1</x:v>
      </x:c>
      <x:c r="AU1512" s="50"/>
      <x:c r="AV1512" s="58" t="n">
        <x:v>-0.1845185937294784</x:v>
      </x:c>
      <x:c r="AW1512" s="50" t="n">
        <x:v>2977</x:v>
      </x:c>
      <x:c r="AX1512" s="50" t="str">
        <x:v>Transformation Moat</x:v>
      </x:c>
      <x:c r="AY1512" s="50" t="str">
        <x:v>ローカル5年最大下落率-60%以下</x:v>
      </x:c>
      <x:c r="AZ1512" s="59" t="str">
        <x:v>2025-06-30 16:05</x:v>
      </x:c>
      <x:c r="BA1512" s="53" t="n">
        <x:v>39387</x:v>
      </x:c>
      <x:c r="BB1512" s="50"/>
      <x:c r="BC1512" s="50"/>
      <x:c r="BD1512" s="50"/>
    </x:row>
    <x:row r="1513">
      <x:c r="A1513" s="50" t="n">
        <x:v>1512</x:v>
      </x:c>
      <x:c r="B1513" s="50" t="str">
        <x:v>2160</x:v>
      </x:c>
      <x:c r="C1513" s="50" t="str">
        <x:v>2160.T</x:v>
      </x:c>
      <x:c r="D1513" s="50" t="str">
        <x:v>GNI Group Ltd.</x:v>
      </x:c>
      <x:c r="E1513" s="50" t="str">
        <x:v>Growth Market(Domestic)</x:v>
      </x:c>
      <x:c r="F1513" s="50" t="str">
        <x:v>Pharmaceutical</x:v>
      </x:c>
      <x:c r="G1513" s="51" t="n">
        <x:v>12690</x:v>
      </x:c>
      <x:c r="H1513" s="51" t="n">
        <x:v>17418</x:v>
      </x:c>
      <x:c r="I1513" s="51" t="n">
        <x:v>26010</x:v>
      </x:c>
      <x:c r="J1513" s="51" t="n">
        <x:v>23611</x:v>
      </x:c>
      <x:c r="K1513" s="51" t="n">
        <x:v>26840</x:v>
      </x:c>
      <x:c r="L1513" s="52" t="n">
        <x:f>IFERROR(H1513/G1513-1,"")</x:f>
        <x:v>0.37257683215130033</x:v>
      </x:c>
      <x:c r="M1513" s="52" t="n">
        <x:f>IFERROR(I1513/H1513-1,"")</x:f>
        <x:v>0.49328281088529113</x:v>
      </x:c>
      <x:c r="N1513" s="52" t="n">
        <x:f>IFERROR(J1513/I1513-1,"")</x:f>
        <x:v>-0.09223375624759711</x:v>
      </x:c>
      <x:c r="O1513" s="52" t="n">
        <x:f>IFERROR(K1513/J1513-1,"")</x:f>
        <x:v>0.13675829062724998</x:v>
      </x:c>
      <x:c r="P1513" s="52" t="n">
        <x:f>IFERROR((K1513/G1513)^(1/4)-1,"")</x:f>
        <x:v>0.2059525560361446</x:v>
      </x:c>
      <x:c r="Q1513" s="51" t="n">
        <x:v>-3471</x:v>
      </x:c>
      <x:c r="R1513" s="52" t="n">
        <x:f>IFERROR(Q1513/K1513,"")</x:f>
        <x:v>-0.12932190760059611</x:v>
      </x:c>
      <x:c r="S1513" s="53" t="n">
        <x:v>43556</x:v>
      </x:c>
      <x:c r="T1513" s="50" t="str">
        <x:v>EDINET_company_history</x:v>
      </x:c>
      <x:c r="U1513" s="50" t="str">
        <x:v>CEPLUX- THE INDEPENDENT UCITS PLATFORM 2</x:v>
      </x:c>
      <x:c r="V1513" s="54" t="n">
        <x:v>0.0358</x:v>
      </x:c>
      <x:c r="W1513" s="50" t="str">
        <x:v>イン・ルオ / 松井 亮介</x:v>
      </x:c>
      <x:c r="X1513" s="50" t="b">
        <x:f>AND(COUNT(L1513:O1513)=4,L1513&gt;='設定'!$B$6,M1513&gt;='設定'!$B$6,N1513&gt;='設定'!$B$6,O1513&gt;='設定'!$B$6)</x:f>
        <x:v>0</x:v>
      </x:c>
      <x:c r="Y1513" s="50" t="b">
        <x:f>AND(COUNT(G1513:K1513)=5,P1513&gt;='設定'!$B$7)</x:f>
        <x:v>1</x:v>
      </x:c>
      <x:c r="Z1513" s="50" t="b">
        <x:f>AND(ISNUMBER(R1513),R1513&gt;='設定'!$B$8)</x:f>
        <x:v>0</x:v>
      </x:c>
      <x:c r="AA1513" s="50" t="b">
        <x:f>AND(ISNUMBER(S1513),S1513&gt;=DATE(YEAR('設定'!$B$10)-'設定'!$B$9,MONTH('設定'!$B$10),DAY('設定'!$B$10)))</x:f>
        <x:v>0</x:v>
      </x:c>
      <x:c r="AB1513" s="55" t="b">
        <x:v>0</x:v>
      </x:c>
      <x:c r="AC1513" s="55" t="b">
        <x:v>1</x:v>
      </x:c>
      <x:c r="AD1513" s="50" t="n">
        <x:f>IF(X1513,1,0)+IF(Z1513,1,0)+IF(AA1513,1,0)+IF(AB1513,1,0)</x:f>
        <x:v>0</x:v>
      </x:c>
      <x:c r="AE1513" s="50" t="n">
        <x:f>IF(Y1513,1,0)+IF(Z1513,1,0)+IF(AA1513,1,0)+IF(AB1513,1,0)</x:f>
        <x:v>1</x:v>
      </x:c>
      <x:c r="AF1513" s="50" t="n">
        <x:f>IF(Y1513,1,0)+IF(Z1513,1,0)+IF(AA1513,1,0)+IF(AC1513,1,0)</x:f>
        <x:v>2</x:v>
      </x:c>
      <x:c r="AG1513" s="53" t="n">
        <x:v>44348</x:v>
      </x:c>
      <x:c r="AH1513" s="50" t="str">
        <x:v>S100XV4B</x:v>
      </x:c>
      <x:c r="AI1513" s="50" t="str">
        <x:v>RevenueIFRSSummaryOfBusinessResults</x:v>
      </x:c>
      <x:c r="AJ1513" s="50" t="str">
        <x:v>OperatingProfitLossIFRS</x:v>
      </x:c>
      <x:c r="AK1513" s="53" t="n">
        <x:v>46022</x:v>
      </x:c>
      <x:c r="AL1513" s="50" t="str">
        <x:v>365/365/365/366/365</x:v>
      </x:c>
      <x:c r="AM1513" s="51" t="n">
        <x:v>55668469</x:v>
      </x:c>
      <x:c r="AN1513" s="51" t="n">
        <x:v>2574</x:v>
      </x:c>
      <x:c r="AO1513" s="51" t="n">
        <x:f>IFERROR(AM1513*AN1513,"")</x:f>
        <x:v>143290639206</x:v>
      </x:c>
      <x:c r="AP1513" s="56" t="n">
        <x:f>IFERROR(AO1513/(K1513*1000000),"")</x:f>
        <x:v>5.338697436885246</x:v>
      </x:c>
      <x:c r="AQ1513" s="57" t="n">
        <x:v>3937115046.6666665</x:v>
      </x:c>
      <x:c r="AR1513" s="52" t="n">
        <x:v>0.6321892615809859</x:v>
      </x:c>
      <x:c r="AS1513" s="52" t="n">
        <x:v>-0.6164736164736164</x:v>
      </x:c>
      <x:c r="AT1513" s="55" t="b">
        <x:v>0</x:v>
      </x:c>
      <x:c r="AU1513" s="50" t="str">
        <x:v>missing_financial_data;repeated_operating_loss;extreme_profitability_outlier</x:v>
      </x:c>
      <x:c r="AV1513" s="58" t="n">
        <x:v>-0.7590216047815401</x:v>
      </x:c>
      <x:c r="AW1513" s="50" t="n">
        <x:v>3589</x:v>
      </x:c>
      <x:c r="AX1513" s="50" t="str">
        <x:v>Transformation Moat</x:v>
      </x:c>
      <x:c r="AY1513" s="50" t="str">
        <x:v>既存適格性フィルター不通過: missing_financial_data;repeated_operating_loss;extreme_profitability_outlier / 年率ボラティリティ60%以上 / ローカル5年最大下落率-60%以下</x:v>
      </x:c>
      <x:c r="AZ1513" s="59" t="str">
        <x:v>2026-03-27 16:55</x:v>
      </x:c>
      <x:c r="BA1513" s="53" t="n">
        <x:v>43556</x:v>
      </x:c>
      <x:c r="BB1513" s="50"/>
      <x:c r="BC1513" s="50"/>
      <x:c r="BD1513" s="50"/>
    </x:row>
    <x:row r="1514">
      <x:c r="A1514" s="50" t="n">
        <x:v>1513</x:v>
      </x:c>
      <x:c r="B1514" s="50" t="str">
        <x:v>2378</x:v>
      </x:c>
      <x:c r="C1514" s="50" t="str">
        <x:v>2378.T</x:v>
      </x:c>
      <x:c r="D1514" s="50" t="str">
        <x:v>RENAISSANCE,INCORPORATED</x:v>
      </x:c>
      <x:c r="E1514" s="50" t="str">
        <x:v>Prime Market (Domestic)</x:v>
      </x:c>
      <x:c r="F1514" s="50" t="str">
        <x:v>Services</x:v>
      </x:c>
      <x:c r="G1514" s="51" t="n">
        <x:v>30209.649</x:v>
      </x:c>
      <x:c r="H1514" s="51" t="n">
        <x:v>37120.078</x:v>
      </x:c>
      <x:c r="I1514" s="51" t="n">
        <x:v>40760.685</x:v>
      </x:c>
      <x:c r="J1514" s="51" t="n">
        <x:v>43627.212</x:v>
      </x:c>
      <x:c r="K1514" s="51" t="n">
        <x:v>63737.043</x:v>
      </x:c>
      <x:c r="L1514" s="52" t="n">
        <x:f>IFERROR(H1514/G1514-1,"")</x:f>
        <x:v>0.2287490662337719</x:v>
      </x:c>
      <x:c r="M1514" s="52" t="n">
        <x:f>IFERROR(I1514/H1514-1,"")</x:f>
        <x:v>0.0980764911108214</x:v>
      </x:c>
      <x:c r="N1514" s="52" t="n">
        <x:f>IFERROR(J1514/I1514-1,"")</x:f>
        <x:v>0.07032578083513563</x:v>
      </x:c>
      <x:c r="O1514" s="52" t="n">
        <x:f>IFERROR(K1514/J1514-1,"")</x:f>
        <x:v>0.46094696585241346</x:v>
      </x:c>
      <x:c r="P1514" s="52" t="n">
        <x:f>IFERROR((K1514/G1514)^(1/4)-1,"")</x:f>
        <x:v>0.20520675714280356</x:v>
      </x:c>
      <x:c r="Q1514" s="51" t="n">
        <x:v>1946.858</x:v>
      </x:c>
      <x:c r="R1514" s="52" t="n">
        <x:f>IFERROR(Q1514/K1514,"")</x:f>
        <x:v>0.03054515723297675</x:v>
      </x:c>
      <x:c r="S1514" s="53" t="n">
        <x:v>38322</x:v>
      </x:c>
      <x:c r="T1514" s="50" t="str">
        <x:v>EDINET_company_history</x:v>
      </x:c>
      <x:c r="U1514" s="50" t="str">
        <x:v>ＤＩＣ㈱</x:v>
      </x:c>
      <x:c r="V1514" s="54" t="n">
        <x:v>0.1782</x:v>
      </x:c>
      <x:c r="W1514" s="50" t="str">
        <x:v>岡 本 利 治 / 望月 美佐緒</x:v>
      </x:c>
      <x:c r="X1514" s="50" t="b">
        <x:f>AND(COUNT(L1514:O1514)=4,L1514&gt;='設定'!$B$6,M1514&gt;='設定'!$B$6,N1514&gt;='設定'!$B$6,O1514&gt;='設定'!$B$6)</x:f>
        <x:v>0</x:v>
      </x:c>
      <x:c r="Y1514" s="50" t="b">
        <x:f>AND(COUNT(G1514:K1514)=5,P1514&gt;='設定'!$B$7)</x:f>
        <x:v>1</x:v>
      </x:c>
      <x:c r="Z1514" s="50" t="b">
        <x:f>AND(ISNUMBER(R1514),R1514&gt;='設定'!$B$8)</x:f>
        <x:v>0</x:v>
      </x:c>
      <x:c r="AA1514" s="50" t="b">
        <x:f>AND(ISNUMBER(S1514),S1514&gt;=DATE(YEAR('設定'!$B$10)-'設定'!$B$9,MONTH('設定'!$B$10),DAY('設定'!$B$10)))</x:f>
        <x:v>0</x:v>
      </x:c>
      <x:c r="AB1514" s="55" t="b">
        <x:v>0</x:v>
      </x:c>
      <x:c r="AC1514" s="55" t="b">
        <x:v>1</x:v>
      </x:c>
      <x:c r="AD1514" s="50" t="n">
        <x:f>IF(X1514,1,0)+IF(Z1514,1,0)+IF(AA1514,1,0)+IF(AB1514,1,0)</x:f>
        <x:v>0</x:v>
      </x:c>
      <x:c r="AE1514" s="50" t="n">
        <x:f>IF(Y1514,1,0)+IF(Z1514,1,0)+IF(AA1514,1,0)+IF(AB1514,1,0)</x:f>
        <x:v>1</x:v>
      </x:c>
      <x:c r="AF1514" s="50" t="n">
        <x:f>IF(Y1514,1,0)+IF(Z1514,1,0)+IF(AA1514,1,0)+IF(AC1514,1,0)</x:f>
        <x:v>2</x:v>
      </x:c>
      <x:c r="AG1514" s="53" t="n">
        <x:v>44348</x:v>
      </x:c>
      <x:c r="AH1514" s="50" t="str">
        <x:v>S100W5HX</x:v>
      </x:c>
      <x:c r="AI1514" s="50" t="str">
        <x:v>NetSalesSummaryOfBusinessResults</x:v>
      </x:c>
      <x:c r="AJ1514" s="50" t="str">
        <x:v>OperatingIncome</x:v>
      </x:c>
      <x:c r="AK1514" s="53" t="n">
        <x:v>45747</x:v>
      </x:c>
      <x:c r="AL1514" s="50" t="str">
        <x:v>365/365/365/366/365</x:v>
      </x:c>
      <x:c r="AM1514" s="51" t="n">
        <x:v>20988100</x:v>
      </x:c>
      <x:c r="AN1514" s="51" t="n">
        <x:v>992</x:v>
      </x:c>
      <x:c r="AO1514" s="51" t="n">
        <x:f>IFERROR(AM1514*AN1514,"")</x:f>
        <x:v>20820195200</x:v>
      </x:c>
      <x:c r="AP1514" s="56" t="n">
        <x:f>IFERROR(AO1514/(K1514*1000000),"")</x:f>
        <x:v>0.3266576894695287</x:v>
      </x:c>
      <x:c r="AQ1514" s="57" t="n">
        <x:v>51859750</x:v>
      </x:c>
      <x:c r="AR1514" s="52" t="n">
        <x:v>0.2376894598730755</x:v>
      </x:c>
      <x:c r="AS1514" s="52" t="n">
        <x:v>-0.4346331558302679</x:v>
      </x:c>
      <x:c r="AT1514" s="55" t="b">
        <x:v>1</x:v>
      </x:c>
      <x:c r="AU1514" s="50"/>
      <x:c r="AV1514" s="58" t="n">
        <x:v>0.0617411242148783</x:v>
      </x:c>
      <x:c r="AW1514" s="50" t="n">
        <x:v>1445</x:v>
      </x:c>
      <x:c r="AX1514" s="50" t="str">
        <x:v>Transformation Moat</x:v>
      </x:c>
      <x:c r="AY1514" s="50" t="str">
        <x:v>目立つ機械的警告なし（定性確認は別途必要）</x:v>
      </x:c>
      <x:c r="AZ1514" s="59" t="str">
        <x:v>2025-06-26 15:01</x:v>
      </x:c>
      <x:c r="BA1514" s="53" t="n">
        <x:v>38322</x:v>
      </x:c>
      <x:c r="BB1514" s="50"/>
      <x:c r="BC1514" s="50"/>
      <x:c r="BD1514" s="50" t="str">
        <x:v>TOPIX Small 2</x:v>
      </x:c>
    </x:row>
    <x:row r="1515">
      <x:c r="A1515" s="50" t="n">
        <x:v>1514</x:v>
      </x:c>
      <x:c r="B1515" s="50" t="str">
        <x:v>8894</x:v>
      </x:c>
      <x:c r="C1515" s="50" t="str">
        <x:v>8894.T</x:v>
      </x:c>
      <x:c r="D1515" s="50" t="str">
        <x:v>REVOLUTION CO.,LTD.</x:v>
      </x:c>
      <x:c r="E1515" s="50" t="str">
        <x:v>Standard Market(Domestic)</x:v>
      </x:c>
      <x:c r="F1515" s="50" t="str">
        <x:v>Real Estate</x:v>
      </x:c>
      <x:c r="G1515" s="51" t="n">
        <x:v>1090.63</x:v>
      </x:c>
      <x:c r="H1515" s="51" t="n">
        <x:v>2026.016</x:v>
      </x:c>
      <x:c r="I1515" s="51" t="n">
        <x:v>2403.293</x:v>
      </x:c>
      <x:c r="J1515" s="51" t="n">
        <x:v>5566.29</x:v>
      </x:c>
      <x:c r="K1515" s="51" t="n">
        <x:v>34570.459</x:v>
      </x:c>
      <x:c r="L1515" s="52" t="n">
        <x:f>IFERROR(H1515/G1515-1,"")</x:f>
        <x:v>0.8576565838093577</x:v>
      </x:c>
      <x:c r="M1515" s="52" t="n">
        <x:f>IFERROR(I1515/H1515-1,"")</x:f>
        <x:v>0.18621619967463232</x:v>
      </x:c>
      <x:c r="N1515" s="52" t="n">
        <x:f>IFERROR(J1515/I1515-1,"")</x:f>
        <x:v>1.3161096046133367</x:v>
      </x:c>
      <x:c r="O1515" s="52" t="n">
        <x:f>IFERROR(K1515/J1515-1,"")</x:f>
        <x:v>5.210682339583458</x:v>
      </x:c>
      <x:c r="P1515" s="52" t="n">
        <x:f>IFERROR((K1515/G1515)^(1/4)-1,"")</x:f>
        <x:v>1.3727770140396607</x:v>
      </x:c>
      <x:c r="Q1515" s="51" t="n">
        <x:v>-4150.834</x:v>
      </x:c>
      <x:c r="R1515" s="52" t="n">
        <x:f>IFERROR(Q1515/K1515,"")</x:f>
        <x:v>-0.12006881366544771</x:v>
      </x:c>
      <x:c r="S1515" s="53" t="n">
        <x:v>37135</x:v>
      </x:c>
      <x:c r="T1515" s="50" t="str">
        <x:v>EDINET_company_history</x:v>
      </x:c>
      <x:c r="U1515" s="50" t="str">
        <x:v>合同会社ＦＯ１</x:v>
      </x:c>
      <x:c r="V1515" s="54" t="n">
        <x:v>0.3601</x:v>
      </x:c>
      <x:c r="W1515" s="50" t="str">
        <x:v>砂川 優太郎</x:v>
      </x:c>
      <x:c r="X1515" s="50" t="b">
        <x:f>AND(COUNT(L1515:O1515)=4,L1515&gt;='設定'!$B$6,M1515&gt;='設定'!$B$6,N1515&gt;='設定'!$B$6,O1515&gt;='設定'!$B$6)</x:f>
        <x:v>0</x:v>
      </x:c>
      <x:c r="Y1515" s="50" t="b">
        <x:f>AND(COUNT(G1515:K1515)=5,P1515&gt;='設定'!$B$7)</x:f>
        <x:v>1</x:v>
      </x:c>
      <x:c r="Z1515" s="50" t="b">
        <x:f>AND(ISNUMBER(R1515),R1515&gt;='設定'!$B$8)</x:f>
        <x:v>0</x:v>
      </x:c>
      <x:c r="AA1515" s="50" t="b">
        <x:f>AND(ISNUMBER(S1515),S1515&gt;=DATE(YEAR('設定'!$B$10)-'設定'!$B$9,MONTH('設定'!$B$10),DAY('設定'!$B$10)))</x:f>
        <x:v>0</x:v>
      </x:c>
      <x:c r="AB1515" s="55" t="b">
        <x:v>0</x:v>
      </x:c>
      <x:c r="AC1515" s="55" t="b">
        <x:v>0</x:v>
      </x:c>
      <x:c r="AD1515" s="50" t="n">
        <x:f>IF(X1515,1,0)+IF(Z1515,1,0)+IF(AA1515,1,0)+IF(AB1515,1,0)</x:f>
        <x:v>0</x:v>
      </x:c>
      <x:c r="AE1515" s="50" t="n">
        <x:f>IF(Y1515,1,0)+IF(Z1515,1,0)+IF(AA1515,1,0)+IF(AB1515,1,0)</x:f>
        <x:v>1</x:v>
      </x:c>
      <x:c r="AF1515" s="50" t="n">
        <x:f>IF(Y1515,1,0)+IF(Z1515,1,0)+IF(AA1515,1,0)+IF(AC1515,1,0)</x:f>
        <x:v>1</x:v>
      </x:c>
      <x:c r="AG1515" s="53" t="n">
        <x:v>44348</x:v>
      </x:c>
      <x:c r="AH1515" s="50" t="str">
        <x:v>S100XI3C</x:v>
      </x:c>
      <x:c r="AI1515" s="50" t="str">
        <x:v>NetSalesSummaryOfBusinessResults</x:v>
      </x:c>
      <x:c r="AJ1515" s="50" t="str">
        <x:v>OperatingIncome</x:v>
      </x:c>
      <x:c r="AK1515" s="53" t="n">
        <x:v>45961</x:v>
      </x:c>
      <x:c r="AL1515" s="50" t="str">
        <x:v>365/365/365/366/365</x:v>
      </x:c>
      <x:c r="AM1515" s="51" t="n">
        <x:v>117112765</x:v>
      </x:c>
      <x:c r="AN1515" s="51" t="n">
        <x:v>26</x:v>
      </x:c>
      <x:c r="AO1515" s="51" t="n">
        <x:f>IFERROR(AM1515*AN1515,"")</x:f>
        <x:v>3044931890</x:v>
      </x:c>
      <x:c r="AP1515" s="56" t="n">
        <x:f>IFERROR(AO1515/(K1515*1000000),"")</x:f>
        <x:v>0.08807901248866844</x:v>
      </x:c>
      <x:c r="AQ1515" s="57" t="n">
        <x:v>49435041.666666664</x:v>
      </x:c>
      <x:c r="AR1515" s="52" t="n">
        <x:v>0.8278470688547173</x:v>
      </x:c>
      <x:c r="AS1515" s="52" t="n">
        <x:v>-0.9626307922272048</x:v>
      </x:c>
      <x:c r="AT1515" s="55" t="b">
        <x:v>0</x:v>
      </x:c>
      <x:c r="AU1515" s="50" t="str">
        <x:v>repeated_operating_loss;extreme_profitability_outlier</x:v>
      </x:c>
      <x:c r="AV1515" s="58" t="n">
        <x:v>-0.797572789374033</x:v>
      </x:c>
      <x:c r="AW1515" s="50" t="n">
        <x:v>3597</x:v>
      </x:c>
      <x:c r="AX1515" s="50" t="str">
        <x:v>Transformation Moat</x:v>
      </x:c>
      <x:c r="AY1515" s="50" t="str">
        <x:v>既存適格性フィルター不通過: repeated_operating_loss;extreme_profitability_outlier / 年率ボラティリティ60%以上 / ローカル5年最大下落率-60%以下</x:v>
      </x:c>
      <x:c r="AZ1515" s="59" t="str">
        <x:v>2026-01-29 11:33</x:v>
      </x:c>
      <x:c r="BA1515" s="53" t="n">
        <x:v>37135</x:v>
      </x:c>
      <x:c r="BB1515" s="50"/>
      <x:c r="BC1515" s="50"/>
      <x:c r="BD1515" s="50"/>
    </x:row>
    <x:row r="1516">
      <x:c r="A1516" s="50" t="n">
        <x:v>1515</x:v>
      </x:c>
      <x:c r="B1516" s="50" t="str">
        <x:v>4563</x:v>
      </x:c>
      <x:c r="C1516" s="50" t="str">
        <x:v>4563.T</x:v>
      </x:c>
      <x:c r="D1516" s="50" t="str">
        <x:v>AnGes,Inc.</x:v>
      </x:c>
      <x:c r="E1516" s="50" t="str">
        <x:v>Growth Market(Domestic)</x:v>
      </x:c>
      <x:c r="F1516" s="50" t="str">
        <x:v>Pharmaceutical</x:v>
      </x:c>
      <x:c r="G1516" s="51" t="n">
        <x:v>64.148</x:v>
      </x:c>
      <x:c r="H1516" s="51" t="n">
        <x:v>67.061</x:v>
      </x:c>
      <x:c r="I1516" s="51" t="n">
        <x:v>152.985</x:v>
      </x:c>
      <x:c r="J1516" s="51" t="n">
        <x:v>643.638</x:v>
      </x:c>
      <x:c r="K1516" s="51" t="n">
        <x:v>874.12</x:v>
      </x:c>
      <x:c r="L1516" s="52" t="n">
        <x:f>IFERROR(H1516/G1516-1,"")</x:f>
        <x:v>0.04541061295753579</x:v>
      </x:c>
      <x:c r="M1516" s="52" t="n">
        <x:f>IFERROR(I1516/H1516-1,"")</x:f>
        <x:v>1.2812812215743876</x:v>
      </x:c>
      <x:c r="N1516" s="52" t="n">
        <x:f>IFERROR(J1516/I1516-1,"")</x:f>
        <x:v>3.2071967839984312</x:v>
      </x:c>
      <x:c r="O1516" s="52" t="n">
        <x:f>IFERROR(K1516/J1516-1,"")</x:f>
        <x:v>0.3580925924199627</x:v>
      </x:c>
      <x:c r="P1516" s="52" t="n">
        <x:f>IFERROR((K1516/G1516)^(1/4)-1,"")</x:f>
        <x:v>0.9213079692487018</x:v>
      </x:c>
      <x:c r="Q1516" s="51" t="n">
        <x:v>-5145.393</x:v>
      </x:c>
      <x:c r="R1516" s="52" t="n">
        <x:f>IFERROR(Q1516/K1516,"")</x:f>
        <x:v>-5.886369148400677</x:v>
      </x:c>
      <x:c r="S1516" s="53" t="n">
        <x:v>37500</x:v>
      </x:c>
      <x:c r="T1516" s="50" t="str">
        <x:v>EDINET_company_history</x:v>
      </x:c>
      <x:c r="U1516" s="50" t="str">
        <x:v>セントラル短資株式会社</x:v>
      </x:c>
      <x:c r="V1516" s="54" t="n">
        <x:v>0.0257</x:v>
      </x:c>
      <x:c r="W1516" s="50" t="str">
        <x:v>山 田 英</x:v>
      </x:c>
      <x:c r="X1516" s="50" t="b">
        <x:f>AND(COUNT(L1516:O1516)=4,L1516&gt;='設定'!$B$6,M1516&gt;='設定'!$B$6,N1516&gt;='設定'!$B$6,O1516&gt;='設定'!$B$6)</x:f>
        <x:v>0</x:v>
      </x:c>
      <x:c r="Y1516" s="50" t="b">
        <x:f>AND(COUNT(G1516:K1516)=5,P1516&gt;='設定'!$B$7)</x:f>
        <x:v>1</x:v>
      </x:c>
      <x:c r="Z1516" s="50" t="b">
        <x:f>AND(ISNUMBER(R1516),R1516&gt;='設定'!$B$8)</x:f>
        <x:v>0</x:v>
      </x:c>
      <x:c r="AA1516" s="50" t="b">
        <x:f>AND(ISNUMBER(S1516),S1516&gt;=DATE(YEAR('設定'!$B$10)-'設定'!$B$9,MONTH('設定'!$B$10),DAY('設定'!$B$10)))</x:f>
        <x:v>0</x:v>
      </x:c>
      <x:c r="AB1516" s="55" t="b">
        <x:v>0</x:v>
      </x:c>
      <x:c r="AC1516" s="55" t="b">
        <x:v>0</x:v>
      </x:c>
      <x:c r="AD1516" s="50" t="n">
        <x:f>IF(X1516,1,0)+IF(Z1516,1,0)+IF(AA1516,1,0)+IF(AB1516,1,0)</x:f>
        <x:v>0</x:v>
      </x:c>
      <x:c r="AE1516" s="50" t="n">
        <x:f>IF(Y1516,1,0)+IF(Z1516,1,0)+IF(AA1516,1,0)+IF(AB1516,1,0)</x:f>
        <x:v>1</x:v>
      </x:c>
      <x:c r="AF1516" s="50" t="n">
        <x:f>IF(Y1516,1,0)+IF(Z1516,1,0)+IF(AA1516,1,0)+IF(AC1516,1,0)</x:f>
        <x:v>1</x:v>
      </x:c>
      <x:c r="AG1516" s="53" t="n">
        <x:v>44348</x:v>
      </x:c>
      <x:c r="AH1516" s="50" t="str">
        <x:v>S100XTMQ</x:v>
      </x:c>
      <x:c r="AI1516" s="50" t="str">
        <x:v>BusinessRevenueSummaryOfBusinessResults</x:v>
      </x:c>
      <x:c r="AJ1516" s="50" t="str">
        <x:v>OperatingIncome</x:v>
      </x:c>
      <x:c r="AK1516" s="53" t="n">
        <x:v>46022</x:v>
      </x:c>
      <x:c r="AL1516" s="50" t="str">
        <x:v>365/365/365/366/365</x:v>
      </x:c>
      <x:c r="AM1516" s="51" t="n">
        <x:v>389026350</x:v>
      </x:c>
      <x:c r="AN1516" s="51" t="n">
        <x:v>48</x:v>
      </x:c>
      <x:c r="AO1516" s="51" t="n">
        <x:f>IFERROR(AM1516*AN1516,"")</x:f>
        <x:v>18673264800</x:v>
      </x:c>
      <x:c r="AP1516" s="56" t="n">
        <x:f>IFERROR(AO1516/(K1516*1000000),"")</x:f>
        <x:v>21.36235848624903</x:v>
      </x:c>
      <x:c r="AQ1516" s="57" t="n">
        <x:v>111918940</x:v>
      </x:c>
      <x:c r="AR1516" s="52" t="n">
        <x:v>0.627492826058926</x:v>
      </x:c>
      <x:c r="AS1516" s="52" t="n">
        <x:v>-0.958171206225681</x:v>
      </x:c>
      <x:c r="AT1516" s="55" t="b">
        <x:v>0</x:v>
      </x:c>
      <x:c r="AU1516" s="50" t="str">
        <x:v>missing_financial_data;low_equity_ratio;repeated_negative_operating_cf;excessive_leverage</x:v>
      </x:c>
      <x:c r="AV1516" s="58" t="n">
        <x:v>-0.6933665375071896</x:v>
      </x:c>
      <x:c r="AW1516" s="50" t="n">
        <x:v>3573</x:v>
      </x:c>
      <x:c r="AX1516" s="50" t="str">
        <x:v>Transformation Moat</x:v>
      </x:c>
      <x:c r="AY1516" s="50" t="str">
        <x:v>既存適格性フィルター不通過: missing_financial_data;low_equity_ratio;repeated_negative_operating_cf;excessive_leverage / 年率ボラティリティ60%以上 / ローカル5年最大下落率-60%以下 / 概算PSR15倍以上</x:v>
      </x:c>
      <x:c r="AZ1516" s="59" t="str">
        <x:v>2026-03-25 10:06</x:v>
      </x:c>
      <x:c r="BA1516" s="53" t="n">
        <x:v>37500</x:v>
      </x:c>
      <x:c r="BB1516" s="50"/>
      <x:c r="BC1516" s="50"/>
      <x:c r="BD1516" s="50"/>
    </x:row>
    <x:row r="1517">
      <x:c r="A1517" s="50" t="n">
        <x:v>1516</x:v>
      </x:c>
      <x:c r="B1517" s="50" t="str">
        <x:v>7060</x:v>
      </x:c>
      <x:c r="C1517" s="50" t="str">
        <x:v>7060.T</x:v>
      </x:c>
      <x:c r="D1517" s="50" t="str">
        <x:v>geechs inc.</x:v>
      </x:c>
      <x:c r="E1517" s="50" t="str">
        <x:v>Standard Market(Domestic)</x:v>
      </x:c>
      <x:c r="F1517" s="50" t="str">
        <x:v>Services</x:v>
      </x:c>
      <x:c r="G1517" s="51" t="n">
        <x:v>3427.816</x:v>
      </x:c>
      <x:c r="H1517" s="51" t="n">
        <x:v>14340.774</x:v>
      </x:c>
      <x:c r="I1517" s="51" t="n">
        <x:v>15997.838</x:v>
      </x:c>
      <x:c r="J1517" s="51" t="n">
        <x:v>23739.835</x:v>
      </x:c>
      <x:c r="K1517" s="51" t="n">
        <x:v>25162.448</x:v>
      </x:c>
      <x:c r="L1517" s="52" t="n">
        <x:f>IFERROR(H1517/G1517-1,"")</x:f>
        <x:v>3.1836475470095245</x:v>
      </x:c>
      <x:c r="M1517" s="52" t="n">
        <x:f>IFERROR(I1517/H1517-1,"")</x:f>
        <x:v>0.11554913284317858</x:v>
      </x:c>
      <x:c r="N1517" s="52" t="n">
        <x:f>IFERROR(J1517/I1517-1,"")</x:f>
        <x:v>0.48394020492018974</x:v>
      </x:c>
      <x:c r="O1517" s="52" t="n">
        <x:f>IFERROR(K1517/J1517-1,"")</x:f>
        <x:v>0.05992514269791682</x:v>
      </x:c>
      <x:c r="P1517" s="52" t="n">
        <x:f>IFERROR((K1517/G1517)^(1/4)-1,"")</x:f>
        <x:v>0.6460152221527169</x:v>
      </x:c>
      <x:c r="Q1517" s="51" t="n">
        <x:v>495.539</x:v>
      </x:c>
      <x:c r="R1517" s="52" t="n">
        <x:f>IFERROR(Q1517/K1517,"")</x:f>
        <x:v>0.01969359261070306</x:v>
      </x:c>
      <x:c r="S1517" s="53" t="n">
        <x:v>43525</x:v>
      </x:c>
      <x:c r="T1517" s="50" t="str">
        <x:v>EDINET_company_history</x:v>
      </x:c>
      <x:c r="U1517" s="50" t="str">
        <x:v>合同会社アトム</x:v>
      </x:c>
      <x:c r="V1517" s="54" t="n">
        <x:v>0.3775</x:v>
      </x:c>
      <x:c r="W1517" s="50" t="str">
        <x:v>曽根原 稔人</x:v>
      </x:c>
      <x:c r="X1517" s="50" t="b">
        <x:f>AND(COUNT(L1517:O1517)=4,L1517&gt;='設定'!$B$6,M1517&gt;='設定'!$B$6,N1517&gt;='設定'!$B$6,O1517&gt;='設定'!$B$6)</x:f>
        <x:v>0</x:v>
      </x:c>
      <x:c r="Y1517" s="50" t="b">
        <x:f>AND(COUNT(G1517:K1517)=5,P1517&gt;='設定'!$B$7)</x:f>
        <x:v>1</x:v>
      </x:c>
      <x:c r="Z1517" s="50" t="b">
        <x:f>AND(ISNUMBER(R1517),R1517&gt;='設定'!$B$8)</x:f>
        <x:v>0</x:v>
      </x:c>
      <x:c r="AA1517" s="50" t="b">
        <x:f>AND(ISNUMBER(S1517),S1517&gt;=DATE(YEAR('設定'!$B$10)-'設定'!$B$9,MONTH('設定'!$B$10),DAY('設定'!$B$10)))</x:f>
        <x:v>0</x:v>
      </x:c>
      <x:c r="AB1517" s="55" t="b">
        <x:v>0</x:v>
      </x:c>
      <x:c r="AC1517" s="55" t="b">
        <x:v>0</x:v>
      </x:c>
      <x:c r="AD1517" s="50" t="n">
        <x:f>IF(X1517,1,0)+IF(Z1517,1,0)+IF(AA1517,1,0)+IF(AB1517,1,0)</x:f>
        <x:v>0</x:v>
      </x:c>
      <x:c r="AE1517" s="50" t="n">
        <x:f>IF(Y1517,1,0)+IF(Z1517,1,0)+IF(AA1517,1,0)+IF(AB1517,1,0)</x:f>
        <x:v>1</x:v>
      </x:c>
      <x:c r="AF1517" s="50" t="n">
        <x:f>IF(Y1517,1,0)+IF(Z1517,1,0)+IF(AA1517,1,0)+IF(AC1517,1,0)</x:f>
        <x:v>1</x:v>
      </x:c>
      <x:c r="AG1517" s="53" t="n">
        <x:v>44348</x:v>
      </x:c>
      <x:c r="AH1517" s="50" t="str">
        <x:v>S100W5R4</x:v>
      </x:c>
      <x:c r="AI1517" s="50" t="str">
        <x:v>NetSalesSummaryOfBusinessResults</x:v>
      </x:c>
      <x:c r="AJ1517" s="50" t="str">
        <x:v>OperatingIncome</x:v>
      </x:c>
      <x:c r="AK1517" s="53" t="n">
        <x:v>45747</x:v>
      </x:c>
      <x:c r="AL1517" s="50" t="str">
        <x:v>365/365/365/366/365</x:v>
      </x:c>
      <x:c r="AM1517" s="51" t="n">
        <x:v>10330469</x:v>
      </x:c>
      <x:c r="AN1517" s="51" t="n">
        <x:v>564</x:v>
      </x:c>
      <x:c r="AO1517" s="51" t="n">
        <x:f>IFERROR(AM1517*AN1517,"")</x:f>
        <x:v>5826384516</x:v>
      </x:c>
      <x:c r="AP1517" s="56" t="n">
        <x:f>IFERROR(AO1517/(K1517*1000000),"")</x:f>
        <x:v>0.23155078218144753</x:v>
      </x:c>
      <x:c r="AQ1517" s="57" t="n">
        <x:v>12354306.666666666</x:v>
      </x:c>
      <x:c r="AR1517" s="52" t="n">
        <x:v>0.4673023958008977</x:v>
      </x:c>
      <x:c r="AS1517" s="52" t="n">
        <x:v>-0.843019858780546</x:v>
      </x:c>
      <x:c r="AT1517" s="55" t="b">
        <x:v>0</x:v>
      </x:c>
      <x:c r="AU1517" s="50" t="str">
        <x:v>low_liquidity</x:v>
      </x:c>
      <x:c r="AV1517" s="58" t="n">
        <x:v>-0.1885940019889573</x:v>
      </x:c>
      <x:c r="AW1517" s="50" t="n">
        <x:v>2995</x:v>
      </x:c>
      <x:c r="AX1517" s="50" t="str">
        <x:v>Transformation Moat</x:v>
      </x:c>
      <x:c r="AY1517" s="50" t="str">
        <x:v>既存適格性フィルター不通過: low_liquidity / 60日平均売買代金2,000万円未満 / ローカル5年最大下落率-60%以下</x:v>
      </x:c>
      <x:c r="AZ1517" s="59" t="str">
        <x:v>2025-06-26 13:00</x:v>
      </x:c>
      <x:c r="BA1517" s="53" t="n">
        <x:v>43525</x:v>
      </x:c>
      <x:c r="BB1517" s="50"/>
      <x:c r="BC1517" s="50"/>
      <x:c r="BD1517" s="50"/>
    </x:row>
    <x:row r="1518">
      <x:c r="A1518" s="50" t="n">
        <x:v>1517</x:v>
      </x:c>
      <x:c r="B1518" s="50" t="str">
        <x:v>3777</x:v>
      </x:c>
      <x:c r="C1518" s="50" t="str">
        <x:v>3777.T</x:v>
      </x:c>
      <x:c r="D1518" s="50" t="str">
        <x:v>Environment Friendly Holdings Corp.</x:v>
      </x:c>
      <x:c r="E1518" s="50" t="str">
        <x:v>Growth Market(Domestic)</x:v>
      </x:c>
      <x:c r="F1518" s="50" t="str">
        <x:v>Information &amp; Communication</x:v>
      </x:c>
      <x:c r="G1518" s="51" t="n">
        <x:v>263.723</x:v>
      </x:c>
      <x:c r="H1518" s="51" t="n">
        <x:v>754.091</x:v>
      </x:c>
      <x:c r="I1518" s="51" t="n">
        <x:v>16999.277</x:v>
      </x:c>
      <x:c r="J1518" s="51" t="n">
        <x:v>17237.007</x:v>
      </x:c>
      <x:c r="K1518" s="51" t="n">
        <x:v>1371.11</x:v>
      </x:c>
      <x:c r="L1518" s="52" t="n">
        <x:f>IFERROR(H1518/G1518-1,"")</x:f>
        <x:v>1.8594055126022377</x:v>
      </x:c>
      <x:c r="M1518" s="52" t="n">
        <x:f>IFERROR(I1518/H1518-1,"")</x:f>
        <x:v>21.542739536740257</x:v>
      </x:c>
      <x:c r="N1518" s="52" t="n">
        <x:f>IFERROR(J1518/I1518-1,"")</x:f>
        <x:v>0.0139847124086514</x:v>
      </x:c>
      <x:c r="O1518" s="52" t="n">
        <x:f>IFERROR(K1518/J1518-1,"")</x:f>
        <x:v>-0.9204554479788748</x:v>
      </x:c>
      <x:c r="P1518" s="52" t="n">
        <x:f>IFERROR((K1518/G1518)^(1/4)-1,"")</x:f>
        <x:v>0.5100143437698399</x:v>
      </x:c>
      <x:c r="Q1518" s="51" t="n">
        <x:v>110.184</x:v>
      </x:c>
      <x:c r="R1518" s="52" t="n">
        <x:f>IFERROR(Q1518/K1518,"")</x:f>
        <x:v>0.08036116722947102</x:v>
      </x:c>
      <x:c r="S1518" s="53" t="n">
        <x:v>38596</x:v>
      </x:c>
      <x:c r="T1518" s="50" t="str">
        <x:v>EDINET_company_history</x:v>
      </x:c>
      <x:c r="U1518" s="50" t="str">
        <x:v>株式会社ＭＣ</x:v>
      </x:c>
      <x:c r="V1518" s="54" t="n">
        <x:v>0.2627</x:v>
      </x:c>
      <x:c r="W1518" s="50" t="str">
        <x:v>車 陸昭</x:v>
      </x:c>
      <x:c r="X1518" s="50" t="b">
        <x:f>AND(COUNT(L1518:O1518)=4,L1518&gt;='設定'!$B$6,M1518&gt;='設定'!$B$6,N1518&gt;='設定'!$B$6,O1518&gt;='設定'!$B$6)</x:f>
        <x:v>0</x:v>
      </x:c>
      <x:c r="Y1518" s="50" t="b">
        <x:f>AND(COUNT(G1518:K1518)=5,P1518&gt;='設定'!$B$7)</x:f>
        <x:v>1</x:v>
      </x:c>
      <x:c r="Z1518" s="50" t="b">
        <x:f>AND(ISNUMBER(R1518),R1518&gt;='設定'!$B$8)</x:f>
        <x:v>0</x:v>
      </x:c>
      <x:c r="AA1518" s="50" t="b">
        <x:f>AND(ISNUMBER(S1518),S1518&gt;=DATE(YEAR('設定'!$B$10)-'設定'!$B$9,MONTH('設定'!$B$10),DAY('設定'!$B$10)))</x:f>
        <x:v>0</x:v>
      </x:c>
      <x:c r="AB1518" s="55" t="b">
        <x:v>0</x:v>
      </x:c>
      <x:c r="AC1518" s="55" t="b">
        <x:v>0</x:v>
      </x:c>
      <x:c r="AD1518" s="50" t="n">
        <x:f>IF(X1518,1,0)+IF(Z1518,1,0)+IF(AA1518,1,0)+IF(AB1518,1,0)</x:f>
        <x:v>0</x:v>
      </x:c>
      <x:c r="AE1518" s="50" t="n">
        <x:f>IF(Y1518,1,0)+IF(Z1518,1,0)+IF(AA1518,1,0)+IF(AB1518,1,0)</x:f>
        <x:v>1</x:v>
      </x:c>
      <x:c r="AF1518" s="50" t="n">
        <x:f>IF(Y1518,1,0)+IF(Z1518,1,0)+IF(AA1518,1,0)+IF(AC1518,1,0)</x:f>
        <x:v>1</x:v>
      </x:c>
      <x:c r="AG1518" s="53" t="n">
        <x:v>44348</x:v>
      </x:c>
      <x:c r="AH1518" s="50" t="str">
        <x:v>S100XV28</x:v>
      </x:c>
      <x:c r="AI1518" s="50" t="str">
        <x:v>NetSalesSummaryOfBusinessResults</x:v>
      </x:c>
      <x:c r="AJ1518" s="50" t="str">
        <x:v>OperatingIncome</x:v>
      </x:c>
      <x:c r="AK1518" s="53" t="n">
        <x:v>46022</x:v>
      </x:c>
      <x:c r="AL1518" s="50" t="str">
        <x:v>365/365/365/366/365</x:v>
      </x:c>
      <x:c r="AM1518" s="51" t="n">
        <x:v>304449080</x:v>
      </x:c>
      <x:c r="AN1518" s="51" t="n">
        <x:v>54</x:v>
      </x:c>
      <x:c r="AO1518" s="51" t="n">
        <x:f>IFERROR(AM1518*AN1518,"")</x:f>
        <x:v>16440250320</x:v>
      </x:c>
      <x:c r="AP1518" s="56" t="n">
        <x:f>IFERROR(AO1518/(K1518*1000000),"")</x:f>
        <x:v>11.990467810751873</x:v>
      </x:c>
      <x:c r="AQ1518" s="57" t="n">
        <x:v>252617878.33333337</x:v>
      </x:c>
      <x:c r="AR1518" s="52" t="n">
        <x:v>0.7680637700190872</x:v>
      </x:c>
      <x:c r="AS1518" s="52" t="n">
        <x:v>-0.6515151515151516</x:v>
      </x:c>
      <x:c r="AT1518" s="55" t="b">
        <x:v>0</x:v>
      </x:c>
      <x:c r="AU1518" s="50" t="str">
        <x:v>repeated_negative_operating_cf</x:v>
      </x:c>
      <x:c r="AV1518" s="58" t="n">
        <x:v>-0.1703905999988194</x:v>
      </x:c>
      <x:c r="AW1518" s="50" t="n">
        <x:v>2921</x:v>
      </x:c>
      <x:c r="AX1518" s="50" t="str">
        <x:v>Future Moat</x:v>
      </x:c>
      <x:c r="AY1518" s="50" t="str">
        <x:v>既存適格性フィルター不通過: repeated_negative_operating_cf / 年率ボラティリティ60%以上 / ローカル5年最大下落率-60%以下</x:v>
      </x:c>
      <x:c r="AZ1518" s="59" t="str">
        <x:v>2026-03-27 15:51</x:v>
      </x:c>
      <x:c r="BA1518" s="53" t="n">
        <x:v>38596</x:v>
      </x:c>
      <x:c r="BB1518" s="50"/>
      <x:c r="BC1518" s="50"/>
      <x:c r="BD1518" s="50"/>
    </x:row>
    <x:row r="1519">
      <x:c r="A1519" s="50" t="n">
        <x:v>1518</x:v>
      </x:c>
      <x:c r="B1519" s="50" t="str">
        <x:v>4584</x:v>
      </x:c>
      <x:c r="C1519" s="50" t="str">
        <x:v>4584.T</x:v>
      </x:c>
      <x:c r="D1519" s="50" t="str">
        <x:v>Kidswell Bio Corporation</x:v>
      </x:c>
      <x:c r="E1519" s="50" t="str">
        <x:v>Growth Market(Domestic)</x:v>
      </x:c>
      <x:c r="F1519" s="50" t="str">
        <x:v>Pharmaceutical</x:v>
      </x:c>
      <x:c r="G1519" s="51" t="n">
        <x:v>967</x:v>
      </x:c>
      <x:c r="H1519" s="51" t="n">
        <x:v>1569.232</x:v>
      </x:c>
      <x:c r="I1519" s="51" t="n">
        <x:v>2776.241</x:v>
      </x:c>
      <x:c r="J1519" s="51" t="n">
        <x:v>2431.236</x:v>
      </x:c>
      <x:c r="K1519" s="51" t="n">
        <x:v>4930.345</x:v>
      </x:c>
      <x:c r="L1519" s="52" t="n">
        <x:f>IFERROR(H1519/G1519-1,"")</x:f>
        <x:v>0.6227838676318511</x:v>
      </x:c>
      <x:c r="M1519" s="52" t="n">
        <x:f>IFERROR(I1519/H1519-1,"")</x:f>
        <x:v>0.7691717986887854</x:v>
      </x:c>
      <x:c r="N1519" s="52" t="n">
        <x:f>IFERROR(J1519/I1519-1,"")</x:f>
        <x:v>-0.12427055143987864</x:v>
      </x:c>
      <x:c r="O1519" s="52" t="n">
        <x:f>IFERROR(K1519/J1519-1,"")</x:f>
        <x:v>1.027917075923522</x:v>
      </x:c>
      <x:c r="P1519" s="52" t="n">
        <x:f>IFERROR((K1519/G1519)^(1/4)-1,"")</x:f>
        <x:v>0.5026668615675496</x:v>
      </x:c>
      <x:c r="Q1519" s="51" t="n">
        <x:v>461.056</x:v>
      </x:c>
      <x:c r="R1519" s="52" t="n">
        <x:f>IFERROR(Q1519/K1519,"")</x:f>
        <x:v>0.0935139427362588</x:v>
      </x:c>
      <x:c r="S1519" s="53" t="n">
        <x:v>41214</x:v>
      </x:c>
      <x:c r="T1519" s="50" t="str">
        <x:v>EDINET_company_history</x:v>
      </x:c>
      <x:c r="U1519" s="50" t="str">
        <x:v>ノーリツ鋼機株式会社</x:v>
      </x:c>
      <x:c r="V1519" s="54" t="n">
        <x:v>0.2158</x:v>
      </x:c>
      <x:c r="W1519" s="50" t="str">
        <x:v>紅林 伸也</x:v>
      </x:c>
      <x:c r="X1519" s="50" t="b">
        <x:f>AND(COUNT(L1519:O1519)=4,L1519&gt;='設定'!$B$6,M1519&gt;='設定'!$B$6,N1519&gt;='設定'!$B$6,O1519&gt;='設定'!$B$6)</x:f>
        <x:v>0</x:v>
      </x:c>
      <x:c r="Y1519" s="50" t="b">
        <x:f>AND(COUNT(G1519:K1519)=5,P1519&gt;='設定'!$B$7)</x:f>
        <x:v>1</x:v>
      </x:c>
      <x:c r="Z1519" s="50" t="b">
        <x:f>AND(ISNUMBER(R1519),R1519&gt;='設定'!$B$8)</x:f>
        <x:v>0</x:v>
      </x:c>
      <x:c r="AA1519" s="50" t="b">
        <x:f>AND(ISNUMBER(S1519),S1519&gt;=DATE(YEAR('設定'!$B$10)-'設定'!$B$9,MONTH('設定'!$B$10),DAY('設定'!$B$10)))</x:f>
        <x:v>0</x:v>
      </x:c>
      <x:c r="AB1519" s="55" t="b">
        <x:v>0</x:v>
      </x:c>
      <x:c r="AC1519" s="55" t="b">
        <x:v>0</x:v>
      </x:c>
      <x:c r="AD1519" s="50" t="n">
        <x:f>IF(X1519,1,0)+IF(Z1519,1,0)+IF(AA1519,1,0)+IF(AB1519,1,0)</x:f>
        <x:v>0</x:v>
      </x:c>
      <x:c r="AE1519" s="50" t="n">
        <x:f>IF(Y1519,1,0)+IF(Z1519,1,0)+IF(AA1519,1,0)+IF(AB1519,1,0)</x:f>
        <x:v>1</x:v>
      </x:c>
      <x:c r="AF1519" s="50" t="n">
        <x:f>IF(Y1519,1,0)+IF(Z1519,1,0)+IF(AA1519,1,0)+IF(AC1519,1,0)</x:f>
        <x:v>1</x:v>
      </x:c>
      <x:c r="AG1519" s="53" t="n">
        <x:v>44348</x:v>
      </x:c>
      <x:c r="AH1519" s="50" t="str">
        <x:v>S100W8G2</x:v>
      </x:c>
      <x:c r="AI1519" s="50" t="str">
        <x:v>NetSalesSummaryOfBusinessResults</x:v>
      </x:c>
      <x:c r="AJ1519" s="50" t="str">
        <x:v>OperatingIncome</x:v>
      </x:c>
      <x:c r="AK1519" s="53" t="n">
        <x:v>45747</x:v>
      </x:c>
      <x:c r="AL1519" s="50" t="str">
        <x:v>365/365/365/366/365</x:v>
      </x:c>
      <x:c r="AM1519" s="51" t="n">
        <x:v>43881013</x:v>
      </x:c>
      <x:c r="AN1519" s="51" t="n">
        <x:v>149</x:v>
      </x:c>
      <x:c r="AO1519" s="51" t="n">
        <x:f>IFERROR(AM1519*AN1519,"")</x:f>
        <x:v>6538270937</x:v>
      </x:c>
      <x:c r="AP1519" s="56" t="n">
        <x:f>IFERROR(AO1519/(K1519*1000000),"")</x:f>
        <x:v>1.3261284833008644</x:v>
      </x:c>
      <x:c r="AQ1519" s="57" t="n">
        <x:v>162284851.66666666</x:v>
      </x:c>
      <x:c r="AR1519" s="52" t="n">
        <x:v>0.703126380989708</x:v>
      </x:c>
      <x:c r="AS1519" s="52" t="n">
        <x:v>-0.8857808857808858</x:v>
      </x:c>
      <x:c r="AT1519" s="55" t="b">
        <x:v>0</x:v>
      </x:c>
      <x:c r="AU1519" s="50" t="str">
        <x:v>low_equity_ratio;repeated_negative_operating_cf;excessive_leverage</x:v>
      </x:c>
      <x:c r="AV1519" s="58" t="n">
        <x:v>-0.6004189756225168</x:v>
      </x:c>
      <x:c r="AW1519" s="50" t="n">
        <x:v>3545</x:v>
      </x:c>
      <x:c r="AX1519" s="50" t="str">
        <x:v>Transformation Moat</x:v>
      </x:c>
      <x:c r="AY1519" s="50" t="str">
        <x:v>既存適格性フィルター不通過: low_equity_ratio;repeated_negative_operating_cf;excessive_leverage / 年率ボラティリティ60%以上 / ローカル5年最大下落率-60%以下</x:v>
      </x:c>
      <x:c r="AZ1519" s="59" t="str">
        <x:v>2025-06-27 15:33</x:v>
      </x:c>
      <x:c r="BA1519" s="53" t="n">
        <x:v>41214</x:v>
      </x:c>
      <x:c r="BB1519" s="50"/>
      <x:c r="BC1519" s="50"/>
      <x:c r="BD1519" s="50"/>
    </x:row>
    <x:row r="1520">
      <x:c r="A1520" s="50" t="n">
        <x:v>1519</x:v>
      </x:c>
      <x:c r="B1520" s="50" t="str">
        <x:v>3030</x:v>
      </x:c>
      <x:c r="C1520" s="50" t="str">
        <x:v>3030.T</x:v>
      </x:c>
      <x:c r="D1520" s="50" t="str">
        <x:v>HUB CO.,LTD.</x:v>
      </x:c>
      <x:c r="E1520" s="50" t="str">
        <x:v>Standard Market(Domestic)</x:v>
      </x:c>
      <x:c r="F1520" s="50" t="str">
        <x:v>Retail Trade</x:v>
      </x:c>
      <x:c r="G1520" s="51" t="n">
        <x:v>2386.097</x:v>
      </x:c>
      <x:c r="H1520" s="51" t="n">
        <x:v>7550.814</x:v>
      </x:c>
      <x:c r="I1520" s="51" t="n">
        <x:v>9780.764</x:v>
      </x:c>
      <x:c r="J1520" s="51" t="n">
        <x:v>10632.044</x:v>
      </x:c>
      <x:c r="K1520" s="51" t="n">
        <x:v>11335.384</x:v>
      </x:c>
      <x:c r="L1520" s="52" t="n">
        <x:f>IFERROR(H1520/G1520-1,"")</x:f>
        <x:v>2.164504209175067</x:v>
      </x:c>
      <x:c r="M1520" s="52" t="n">
        <x:f>IFERROR(I1520/H1520-1,"")</x:f>
        <x:v>0.2953257754726839</x:v>
      </x:c>
      <x:c r="N1520" s="52" t="n">
        <x:f>IFERROR(J1520/I1520-1,"")</x:f>
        <x:v>0.08703614564261031</x:v>
      </x:c>
      <x:c r="O1520" s="52" t="n">
        <x:f>IFERROR(K1520/J1520-1,"")</x:f>
        <x:v>0.06615284887835293</x:v>
      </x:c>
      <x:c r="P1520" s="52" t="n">
        <x:f>IFERROR((K1520/G1520)^(1/4)-1,"")</x:f>
        <x:v>0.47634220575481256</x:v>
      </x:c>
      <x:c r="Q1520" s="51" t="n">
        <x:v>534.482</x:v>
      </x:c>
      <x:c r="R1520" s="52" t="n">
        <x:f>IFERROR(Q1520/K1520,"")</x:f>
        <x:v>0.04715164479650623</x:v>
      </x:c>
      <x:c r="S1520" s="53" t="n">
        <x:v>38808</x:v>
      </x:c>
      <x:c r="T1520" s="50" t="str">
        <x:v>EDINET_company_history</x:v>
      </x:c>
      <x:c r="U1520" s="50" t="str">
        <x:v>株式会社MIXI</x:v>
      </x:c>
      <x:c r="V1520" s="54" t="n">
        <x:v>0.2002</x:v>
      </x:c>
      <x:c r="W1520" s="50" t="str">
        <x:v>太田 剛</x:v>
      </x:c>
      <x:c r="X1520" s="50" t="b">
        <x:f>AND(COUNT(L1520:O1520)=4,L1520&gt;='設定'!$B$6,M1520&gt;='設定'!$B$6,N1520&gt;='設定'!$B$6,O1520&gt;='設定'!$B$6)</x:f>
        <x:v>0</x:v>
      </x:c>
      <x:c r="Y1520" s="50" t="b">
        <x:f>AND(COUNT(G1520:K1520)=5,P1520&gt;='設定'!$B$7)</x:f>
        <x:v>1</x:v>
      </x:c>
      <x:c r="Z1520" s="50" t="b">
        <x:f>AND(ISNUMBER(R1520),R1520&gt;='設定'!$B$8)</x:f>
        <x:v>0</x:v>
      </x:c>
      <x:c r="AA1520" s="50" t="b">
        <x:f>AND(ISNUMBER(S1520),S1520&gt;=DATE(YEAR('設定'!$B$10)-'設定'!$B$9,MONTH('設定'!$B$10),DAY('設定'!$B$10)))</x:f>
        <x:v>0</x:v>
      </x:c>
      <x:c r="AB1520" s="55" t="b">
        <x:v>0</x:v>
      </x:c>
      <x:c r="AC1520" s="55" t="b">
        <x:v>0</x:v>
      </x:c>
      <x:c r="AD1520" s="50" t="n">
        <x:f>IF(X1520,1,0)+IF(Z1520,1,0)+IF(AA1520,1,0)+IF(AB1520,1,0)</x:f>
        <x:v>0</x:v>
      </x:c>
      <x:c r="AE1520" s="50" t="n">
        <x:f>IF(Y1520,1,0)+IF(Z1520,1,0)+IF(AA1520,1,0)+IF(AB1520,1,0)</x:f>
        <x:v>1</x:v>
      </x:c>
      <x:c r="AF1520" s="50" t="n">
        <x:f>IF(Y1520,1,0)+IF(Z1520,1,0)+IF(AA1520,1,0)+IF(AC1520,1,0)</x:f>
        <x:v>1</x:v>
      </x:c>
      <x:c r="AG1520" s="53" t="n">
        <x:v>44348</x:v>
      </x:c>
      <x:c r="AH1520" s="50" t="str">
        <x:v>S100Y764</x:v>
      </x:c>
      <x:c r="AI1520" s="50" t="str">
        <x:v>NetSalesSummaryOfBusinessResults</x:v>
      </x:c>
      <x:c r="AJ1520" s="50" t="str">
        <x:v>OperatingIncome</x:v>
      </x:c>
      <x:c r="AK1520" s="53" t="n">
        <x:v>46081</x:v>
      </x:c>
      <x:c r="AL1520" s="50" t="str">
        <x:v>365/365/366/365/365</x:v>
      </x:c>
      <x:c r="AM1520" s="51" t="n">
        <x:v>12578000</x:v>
      </x:c>
      <x:c r="AN1520" s="51" t="n">
        <x:v>934</x:v>
      </x:c>
      <x:c r="AO1520" s="51" t="n">
        <x:f>IFERROR(AM1520*AN1520,"")</x:f>
        <x:v>11747852000</x:v>
      </x:c>
      <x:c r="AP1520" s="56" t="n">
        <x:f>IFERROR(AO1520/(K1520*1000000),"")</x:f>
        <x:v>1.036387651269688</x:v>
      </x:c>
      <x:c r="AQ1520" s="57" t="n">
        <x:v>40226348.333333336</x:v>
      </x:c>
      <x:c r="AR1520" s="52" t="n">
        <x:v>0.362146976835414</x:v>
      </x:c>
      <x:c r="AS1520" s="52" t="n">
        <x:v>-0.4519230550894315</x:v>
      </x:c>
      <x:c r="AT1520" s="55" t="b">
        <x:v>1</x:v>
      </x:c>
      <x:c r="AU1520" s="50"/>
      <x:c r="AV1520" s="58" t="n">
        <x:v>-0.0970863543546892</x:v>
      </x:c>
      <x:c r="AW1520" s="50" t="n">
        <x:v>2586</x:v>
      </x:c>
      <x:c r="AX1520" s="50" t="str">
        <x:v>Core Moat</x:v>
      </x:c>
      <x:c r="AY1520" s="50" t="str">
        <x:v>目立つ機械的警告なし（定性確認は別途必要）</x:v>
      </x:c>
      <x:c r="AZ1520" s="59" t="str">
        <x:v>2026-05-28 11:16</x:v>
      </x:c>
      <x:c r="BA1520" s="53" t="n">
        <x:v>38808</x:v>
      </x:c>
      <x:c r="BB1520" s="50"/>
      <x:c r="BC1520" s="50"/>
      <x:c r="BD1520" s="50"/>
    </x:row>
    <x:row r="1521">
      <x:c r="A1521" s="50" t="n">
        <x:v>1520</x:v>
      </x:c>
      <x:c r="B1521" s="50" t="str">
        <x:v>4888</x:v>
      </x:c>
      <x:c r="C1521" s="50" t="str">
        <x:v>4888.T</x:v>
      </x:c>
      <x:c r="D1521" s="50" t="str">
        <x:v>STELLA PHARMA CORPORATION</x:v>
      </x:c>
      <x:c r="E1521" s="50" t="str">
        <x:v>Growth Market(Domestic)</x:v>
      </x:c>
      <x:c r="F1521" s="50" t="str">
        <x:v>Pharmaceutical</x:v>
      </x:c>
      <x:c r="G1521" s="51" t="n">
        <x:v>205.968</x:v>
      </x:c>
      <x:c r="H1521" s="51" t="n">
        <x:v>100.096</x:v>
      </x:c>
      <x:c r="I1521" s="51" t="n">
        <x:v>229.067</x:v>
      </x:c>
      <x:c r="J1521" s="51" t="n">
        <x:v>269.491</x:v>
      </x:c>
      <x:c r="K1521" s="51" t="n">
        <x:v>961.058</x:v>
      </x:c>
      <x:c r="L1521" s="52" t="n">
        <x:f>IFERROR(H1521/G1521-1,"")</x:f>
        <x:v>-0.5140215955876641</x:v>
      </x:c>
      <x:c r="M1521" s="52" t="n">
        <x:f>IFERROR(I1521/H1521-1,"")</x:f>
        <x:v>1.2884730658567776</x:v>
      </x:c>
      <x:c r="N1521" s="52" t="n">
        <x:f>IFERROR(J1521/I1521-1,"")</x:f>
        <x:v>0.17647238580851887</x:v>
      </x:c>
      <x:c r="O1521" s="52" t="n">
        <x:f>IFERROR(K1521/J1521-1,"")</x:f>
        <x:v>2.5661970158558174</x:v>
      </x:c>
      <x:c r="P1521" s="52" t="n">
        <x:f>IFERROR((K1521/G1521)^(1/4)-1,"")</x:f>
        <x:v>0.4697296701283409</x:v>
      </x:c>
      <x:c r="Q1521" s="51" t="n">
        <x:v>-90.246</x:v>
      </x:c>
      <x:c r="R1521" s="52" t="n">
        <x:f>IFERROR(Q1521/K1521,"")</x:f>
        <x:v>-0.09390276133178226</x:v>
      </x:c>
      <x:c r="S1521" s="53" t="n">
        <x:v>44287</x:v>
      </x:c>
      <x:c r="T1521" s="50" t="str">
        <x:v>EDINET_company_history</x:v>
      </x:c>
      <x:c r="U1521" s="50" t="str">
        <x:v>ステラケミファ株式会社</x:v>
      </x:c>
      <x:c r="V1521" s="54" t="n">
        <x:v>0.3365</x:v>
      </x:c>
      <x:c r="W1521" s="50" t="str">
        <x:v>上原 幸樹</x:v>
      </x:c>
      <x:c r="X1521" s="50" t="b">
        <x:f>AND(COUNT(L1521:O1521)=4,L1521&gt;='設定'!$B$6,M1521&gt;='設定'!$B$6,N1521&gt;='設定'!$B$6,O1521&gt;='設定'!$B$6)</x:f>
        <x:v>0</x:v>
      </x:c>
      <x:c r="Y1521" s="50" t="b">
        <x:f>AND(COUNT(G1521:K1521)=5,P1521&gt;='設定'!$B$7)</x:f>
        <x:v>1</x:v>
      </x:c>
      <x:c r="Z1521" s="50" t="b">
        <x:f>AND(ISNUMBER(R1521),R1521&gt;='設定'!$B$8)</x:f>
        <x:v>0</x:v>
      </x:c>
      <x:c r="AA1521" s="50" t="b">
        <x:f>AND(ISNUMBER(S1521),S1521&gt;=DATE(YEAR('設定'!$B$10)-'設定'!$B$9,MONTH('設定'!$B$10),DAY('設定'!$B$10)))</x:f>
        <x:v>0</x:v>
      </x:c>
      <x:c r="AB1521" s="55" t="b">
        <x:v>0</x:v>
      </x:c>
      <x:c r="AC1521" s="55" t="b">
        <x:v>0</x:v>
      </x:c>
      <x:c r="AD1521" s="50" t="n">
        <x:f>IF(X1521,1,0)+IF(Z1521,1,0)+IF(AA1521,1,0)+IF(AB1521,1,0)</x:f>
        <x:v>0</x:v>
      </x:c>
      <x:c r="AE1521" s="50" t="n">
        <x:f>IF(Y1521,1,0)+IF(Z1521,1,0)+IF(AA1521,1,0)+IF(AB1521,1,0)</x:f>
        <x:v>1</x:v>
      </x:c>
      <x:c r="AF1521" s="50" t="n">
        <x:f>IF(Y1521,1,0)+IF(Z1521,1,0)+IF(AA1521,1,0)+IF(AC1521,1,0)</x:f>
        <x:v>1</x:v>
      </x:c>
      <x:c r="AG1521" s="53" t="n">
        <x:v>44348</x:v>
      </x:c>
      <x:c r="AH1521" s="50" t="str">
        <x:v>S100W6ZM</x:v>
      </x:c>
      <x:c r="AI1521" s="50" t="str">
        <x:v>NetSalesSummaryOfBusinessResults</x:v>
      </x:c>
      <x:c r="AJ1521" s="50" t="str">
        <x:v>OperatingIncome</x:v>
      </x:c>
      <x:c r="AK1521" s="53" t="n">
        <x:v>45747</x:v>
      </x:c>
      <x:c r="AL1521" s="50" t="str">
        <x:v>365/365/365/366/365</x:v>
      </x:c>
      <x:c r="AM1521" s="51" t="n">
        <x:v>34029000</x:v>
      </x:c>
      <x:c r="AN1521" s="51" t="n">
        <x:v>339</x:v>
      </x:c>
      <x:c r="AO1521" s="51" t="n">
        <x:f>IFERROR(AM1521*AN1521,"")</x:f>
        <x:v>11535831000</x:v>
      </x:c>
      <x:c r="AP1521" s="56" t="n">
        <x:f>IFERROR(AO1521/(K1521*1000000),"")</x:f>
        <x:v>12.003262029971136</x:v>
      </x:c>
      <x:c r="AQ1521" s="57" t="n">
        <x:v>1609617806.6666667</x:v>
      </x:c>
      <x:c r="AR1521" s="52" t="n">
        <x:v>0.6830685575434772</x:v>
      </x:c>
      <x:c r="AS1521" s="52" t="n">
        <x:v>-0.8061127029608405</x:v>
      </x:c>
      <x:c r="AT1521" s="55" t="b">
        <x:v>0</x:v>
      </x:c>
      <x:c r="AU1521" s="50" t="str">
        <x:v>repeated_operating_loss;repeated_negative_operating_cf</x:v>
      </x:c>
      <x:c r="AV1521" s="58" t="n">
        <x:v>-0.3831963181633205</x:v>
      </x:c>
      <x:c r="AW1521" s="50" t="n">
        <x:v>3399</x:v>
      </x:c>
      <x:c r="AX1521" s="50" t="str">
        <x:v>Transformation Moat</x:v>
      </x:c>
      <x:c r="AY1521" s="50" t="str">
        <x:v>既存適格性フィルター不通過: repeated_operating_loss;repeated_negative_operating_cf / 年率ボラティリティ60%以上 / ローカル5年最大下落率-60%以下</x:v>
      </x:c>
      <x:c r="AZ1521" s="59" t="str">
        <x:v>2025-06-26 14:05</x:v>
      </x:c>
      <x:c r="BA1521" s="53" t="n">
        <x:v>44287</x:v>
      </x:c>
      <x:c r="BB1521" s="50"/>
      <x:c r="BC1521" s="50"/>
      <x:c r="BD1521" s="50"/>
    </x:row>
    <x:row r="1522">
      <x:c r="A1522" s="50" t="n">
        <x:v>1521</x:v>
      </x:c>
      <x:c r="B1522" s="50" t="str">
        <x:v>4777</x:v>
      </x:c>
      <x:c r="C1522" s="50" t="str">
        <x:v>4777.T</x:v>
      </x:c>
      <x:c r="D1522" s="50" t="str">
        <x:v>GALA INCORPORATED</x:v>
      </x:c>
      <x:c r="E1522" s="50" t="str">
        <x:v>Standard Market(Domestic)</x:v>
      </x:c>
      <x:c r="F1522" s="50" t="str">
        <x:v>Information &amp; Communication</x:v>
      </x:c>
      <x:c r="G1522" s="51" t="n">
        <x:v>600.958</x:v>
      </x:c>
      <x:c r="H1522" s="51" t="n">
        <x:v>3207.78</x:v>
      </x:c>
      <x:c r="I1522" s="51" t="n">
        <x:v>1497.932</x:v>
      </x:c>
      <x:c r="J1522" s="51" t="n">
        <x:v>2350.908</x:v>
      </x:c>
      <x:c r="K1522" s="51" t="n">
        <x:v>2589.328</x:v>
      </x:c>
      <x:c r="L1522" s="52" t="n">
        <x:f>IFERROR(H1522/G1522-1,"")</x:f>
        <x:v>4.337777348833031</x:v>
      </x:c>
      <x:c r="M1522" s="52" t="n">
        <x:f>IFERROR(I1522/H1522-1,"")</x:f>
        <x:v>-0.5330315670027246</x:v>
      </x:c>
      <x:c r="N1522" s="52" t="n">
        <x:f>IFERROR(J1522/I1522-1,"")</x:f>
        <x:v>0.5694357287246683</x:v>
      </x:c>
      <x:c r="O1522" s="52" t="n">
        <x:f>IFERROR(K1522/J1522-1,"")</x:f>
        <x:v>0.1014161336811139</x:v>
      </x:c>
      <x:c r="P1522" s="52" t="n">
        <x:f>IFERROR((K1522/G1522)^(1/4)-1,"")</x:f>
        <x:v>0.44074040739753895</x:v>
      </x:c>
      <x:c r="Q1522" s="51" t="n">
        <x:v>-221.73</x:v>
      </x:c>
      <x:c r="R1522" s="52" t="n">
        <x:f>IFERROR(Q1522/K1522,"")</x:f>
        <x:v>-0.08563225670907663</x:v>
      </x:c>
      <x:c r="S1522" s="53" t="n">
        <x:v>44348</x:v>
      </x:c>
      <x:c r="T1522" s="50" t="str">
        <x:v>not_identified_before_local_window</x:v>
      </x:c>
      <x:c r="U1522" s="50" t="str">
        <x:v>Megazone Cloud Corporation （常任代理人リーディング証券株式会社）</x:v>
      </x:c>
      <x:c r="V1522" s="54" t="n">
        <x:v>0.3604</x:v>
      </x:c>
      <x:c r="W1522" s="50" t="str">
        <x:v>キム ヒョンス</x:v>
      </x:c>
      <x:c r="X1522" s="50" t="b">
        <x:f>AND(COUNT(L1522:O1522)=4,L1522&gt;='設定'!$B$6,M1522&gt;='設定'!$B$6,N1522&gt;='設定'!$B$6,O1522&gt;='設定'!$B$6)</x:f>
        <x:v>0</x:v>
      </x:c>
      <x:c r="Y1522" s="50" t="b">
        <x:f>AND(COUNT(G1522:K1522)=5,P1522&gt;='設定'!$B$7)</x:f>
        <x:v>1</x:v>
      </x:c>
      <x:c r="Z1522" s="50" t="b">
        <x:f>AND(ISNUMBER(R1522),R1522&gt;='設定'!$B$8)</x:f>
        <x:v>0</x:v>
      </x:c>
      <x:c r="AA1522" s="50" t="b">
        <x:f>AND(ISNUMBER(S1522),S1522&gt;=DATE(YEAR('設定'!$B$10)-'設定'!$B$9,MONTH('設定'!$B$10),DAY('設定'!$B$10)))</x:f>
        <x:v>0</x:v>
      </x:c>
      <x:c r="AB1522" s="55" t="b">
        <x:v>0</x:v>
      </x:c>
      <x:c r="AC1522" s="55" t="b">
        <x:v>0</x:v>
      </x:c>
      <x:c r="AD1522" s="50" t="n">
        <x:f>IF(X1522,1,0)+IF(Z1522,1,0)+IF(AA1522,1,0)+IF(AB1522,1,0)</x:f>
        <x:v>0</x:v>
      </x:c>
      <x:c r="AE1522" s="50" t="n">
        <x:f>IF(Y1522,1,0)+IF(Z1522,1,0)+IF(AA1522,1,0)+IF(AB1522,1,0)</x:f>
        <x:v>1</x:v>
      </x:c>
      <x:c r="AF1522" s="50" t="n">
        <x:f>IF(Y1522,1,0)+IF(Z1522,1,0)+IF(AA1522,1,0)+IF(AC1522,1,0)</x:f>
        <x:v>1</x:v>
      </x:c>
      <x:c r="AG1522" s="53" t="n">
        <x:v>44348</x:v>
      </x:c>
      <x:c r="AH1522" s="50" t="str">
        <x:v>S100XVK0</x:v>
      </x:c>
      <x:c r="AI1522" s="50" t="str">
        <x:v>NetSalesSummaryOfBusinessResults</x:v>
      </x:c>
      <x:c r="AJ1522" s="50" t="str">
        <x:v>OperatingIncome</x:v>
      </x:c>
      <x:c r="AK1522" s="53" t="n">
        <x:v>46022</x:v>
      </x:c>
      <x:c r="AL1522" s="50" t="str">
        <x:v>365/365/275/366/365</x:v>
      </x:c>
      <x:c r="AM1522" s="51" t="n">
        <x:v>28024900</x:v>
      </x:c>
      <x:c r="AN1522" s="51" t="n">
        <x:v>217</x:v>
      </x:c>
      <x:c r="AO1522" s="51" t="n">
        <x:f>IFERROR(AM1522*AN1522,"")</x:f>
        <x:v>6081403300</x:v>
      </x:c>
      <x:c r="AP1522" s="56" t="n">
        <x:f>IFERROR(AO1522/(K1522*1000000),"")</x:f>
        <x:v>2.348641539426446</x:v>
      </x:c>
      <x:c r="AQ1522" s="57" t="n">
        <x:v>10029408.333333334</x:v>
      </x:c>
      <x:c r="AR1522" s="52" t="n">
        <x:v>0.5885735759738178</x:v>
      </x:c>
      <x:c r="AS1522" s="52" t="n">
        <x:v>-0.7955607476635513</x:v>
      </x:c>
      <x:c r="AT1522" s="55" t="b">
        <x:v>0</x:v>
      </x:c>
      <x:c r="AU1522" s="50" t="str">
        <x:v>low_liquidity</x:v>
      </x:c>
      <x:c r="AV1522" s="58" t="n">
        <x:v>-0.5087775471121712</x:v>
      </x:c>
      <x:c r="AW1522" s="50" t="n">
        <x:v>3504</x:v>
      </x:c>
      <x:c r="AX1522" s="50" t="str">
        <x:v>Transformation Moat</x:v>
      </x:c>
      <x:c r="AY1522" s="50" t="str">
        <x:v>既存適格性フィルター不通過: low_liquidity / 60日平均売買代金2,000万円未満 / ローカル5年最大下落率-60%以下</x:v>
      </x:c>
      <x:c r="AZ1522" s="59" t="str">
        <x:v>2026-03-30 16:07</x:v>
      </x:c>
      <x:c r="BA1522" s="53"/>
      <x:c r="BB1522" s="50"/>
      <x:c r="BC1522" s="50"/>
      <x:c r="BD1522" s="50"/>
    </x:row>
    <x:row r="1523">
      <x:c r="A1523" s="50" t="n">
        <x:v>1522</x:v>
      </x:c>
      <x:c r="B1523" s="50" t="str">
        <x:v>3547</x:v>
      </x:c>
      <x:c r="C1523" s="50" t="str">
        <x:v>3547.T</x:v>
      </x:c>
      <x:c r="D1523" s="50" t="str">
        <x:v>UNISIA HOLDINGS CO.</x:v>
      </x:c>
      <x:c r="E1523" s="50" t="str">
        <x:v>Standard Market(Domestic)</x:v>
      </x:c>
      <x:c r="F1523" s="50" t="str">
        <x:v>Retail Trade</x:v>
      </x:c>
      <x:c r="G1523" s="51" t="n">
        <x:v>4983.871</x:v>
      </x:c>
      <x:c r="H1523" s="51" t="n">
        <x:v>10919.18</x:v>
      </x:c>
      <x:c r="I1523" s="51" t="n">
        <x:v>14072.548</x:v>
      </x:c>
      <x:c r="J1523" s="51" t="n">
        <x:v>16864.222</x:v>
      </x:c>
      <x:c r="K1523" s="51" t="n">
        <x:v>21091.523</x:v>
      </x:c>
      <x:c r="L1523" s="52" t="n">
        <x:f>IFERROR(H1523/G1523-1,"")</x:f>
        <x:v>1.1909034162401073</x:v>
      </x:c>
      <x:c r="M1523" s="52" t="n">
        <x:f>IFERROR(I1523/H1523-1,"")</x:f>
        <x:v>0.2887916491897744</x:v>
      </x:c>
      <x:c r="N1523" s="52" t="n">
        <x:f>IFERROR(J1523/I1523-1,"")</x:f>
        <x:v>0.19837729457380426</x:v>
      </x:c>
      <x:c r="O1523" s="52" t="n">
        <x:f>IFERROR(K1523/J1523-1,"")</x:f>
        <x:v>0.25066682589923195</x:v>
      </x:c>
      <x:c r="P1523" s="52" t="n">
        <x:f>IFERROR((K1523/G1523)^(1/4)-1,"")</x:f>
        <x:v>0.43428444029802704</x:v>
      </x:c>
      <x:c r="Q1523" s="51" t="n">
        <x:v>1185.761</x:v>
      </x:c>
      <x:c r="R1523" s="52" t="n">
        <x:f>IFERROR(Q1523/K1523,"")</x:f>
        <x:v>0.0562197902920524</x:v>
      </x:c>
      <x:c r="S1523" s="53" t="n">
        <x:v>42614</x:v>
      </x:c>
      <x:c r="T1523" s="50" t="str">
        <x:v>EDINET_company_history</x:v>
      </x:c>
      <x:c r="U1523" s="50" t="str">
        <x:v>株式会社ノート</x:v>
      </x:c>
      <x:c r="V1523" s="54" t="n">
        <x:v>0.3363</x:v>
      </x:c>
      <x:c r="W1523" s="50" t="str">
        <x:v>貫 啓二 / 大須賀伸博</x:v>
      </x:c>
      <x:c r="X1523" s="50" t="b">
        <x:f>AND(COUNT(L1523:O1523)=4,L1523&gt;='設定'!$B$6,M1523&gt;='設定'!$B$6,N1523&gt;='設定'!$B$6,O1523&gt;='設定'!$B$6)</x:f>
        <x:v>0</x:v>
      </x:c>
      <x:c r="Y1523" s="50" t="b">
        <x:f>AND(COUNT(G1523:K1523)=5,P1523&gt;='設定'!$B$7)</x:f>
        <x:v>1</x:v>
      </x:c>
      <x:c r="Z1523" s="50" t="b">
        <x:f>AND(ISNUMBER(R1523),R1523&gt;='設定'!$B$8)</x:f>
        <x:v>0</x:v>
      </x:c>
      <x:c r="AA1523" s="50" t="b">
        <x:f>AND(ISNUMBER(S1523),S1523&gt;=DATE(YEAR('設定'!$B$10)-'設定'!$B$9,MONTH('設定'!$B$10),DAY('設定'!$B$10)))</x:f>
        <x:v>0</x:v>
      </x:c>
      <x:c r="AB1523" s="55" t="b">
        <x:v>0</x:v>
      </x:c>
      <x:c r="AC1523" s="55" t="b">
        <x:v>0</x:v>
      </x:c>
      <x:c r="AD1523" s="50" t="n">
        <x:f>IF(X1523,1,0)+IF(Z1523,1,0)+IF(AA1523,1,0)+IF(AB1523,1,0)</x:f>
        <x:v>0</x:v>
      </x:c>
      <x:c r="AE1523" s="50" t="n">
        <x:f>IF(Y1523,1,0)+IF(Z1523,1,0)+IF(AA1523,1,0)+IF(AB1523,1,0)</x:f>
        <x:v>1</x:v>
      </x:c>
      <x:c r="AF1523" s="50" t="n">
        <x:f>IF(Y1523,1,0)+IF(Z1523,1,0)+IF(AA1523,1,0)+IF(AC1523,1,0)</x:f>
        <x:v>1</x:v>
      </x:c>
      <x:c r="AG1523" s="53" t="n">
        <x:v>44348</x:v>
      </x:c>
      <x:c r="AH1523" s="50" t="str">
        <x:v>S100XN24</x:v>
      </x:c>
      <x:c r="AI1523" s="50" t="str">
        <x:v>NetSalesSummaryOfBusinessResults</x:v>
      </x:c>
      <x:c r="AJ1523" s="50" t="str">
        <x:v>OperatingIncome</x:v>
      </x:c>
      <x:c r="AK1523" s="53" t="n">
        <x:v>45991</x:v>
      </x:c>
      <x:c r="AL1523" s="50" t="str">
        <x:v>365/365/365/366/365</x:v>
      </x:c>
      <x:c r="AM1523" s="51" t="n">
        <x:v>9190080</x:v>
      </x:c>
      <x:c r="AN1523" s="51" t="n">
        <x:v>1634</x:v>
      </x:c>
      <x:c r="AO1523" s="51" t="n">
        <x:f>IFERROR(AM1523*AN1523,"")</x:f>
        <x:v>15016590720</x:v>
      </x:c>
      <x:c r="AP1523" s="56" t="n">
        <x:f>IFERROR(AO1523/(K1523*1000000),"")</x:f>
        <x:v>0.7119728015847884</x:v>
      </x:c>
      <x:c r="AQ1523" s="57" t="n">
        <x:v>95743170</x:v>
      </x:c>
      <x:c r="AR1523" s="52" t="n">
        <x:v>0.3228761160308793</x:v>
      </x:c>
      <x:c r="AS1523" s="52" t="n">
        <x:v>-0.5152669552437361</x:v>
      </x:c>
      <x:c r="AT1523" s="55" t="b">
        <x:v>1</x:v>
      </x:c>
      <x:c r="AU1523" s="50"/>
      <x:c r="AV1523" s="58" t="n">
        <x:v>-0.0154682685538542</x:v>
      </x:c>
      <x:c r="AW1523" s="50" t="n">
        <x:v>1992</x:v>
      </x:c>
      <x:c r="AX1523" s="50" t="str">
        <x:v>Core Moat</x:v>
      </x:c>
      <x:c r="AY1523" s="50" t="str">
        <x:v>目立つ機械的警告なし（定性確認は別途必要）</x:v>
      </x:c>
      <x:c r="AZ1523" s="59" t="str">
        <x:v>2026-02-25 16:37</x:v>
      </x:c>
      <x:c r="BA1523" s="53" t="n">
        <x:v>42614</x:v>
      </x:c>
      <x:c r="BB1523" s="50"/>
      <x:c r="BC1523" s="50"/>
      <x:c r="BD1523" s="50" t="str">
        <x:v>TOPIX Small 2</x:v>
      </x:c>
    </x:row>
    <x:row r="1524">
      <x:c r="A1524" s="50" t="n">
        <x:v>1523</x:v>
      </x:c>
      <x:c r="B1524" s="50" t="str">
        <x:v>3909</x:v>
      </x:c>
      <x:c r="C1524" s="50" t="str">
        <x:v>3909.T</x:v>
      </x:c>
      <x:c r="D1524" s="50" t="str">
        <x:v>Showcase Inc.</x:v>
      </x:c>
      <x:c r="E1524" s="50" t="str">
        <x:v>Standard Market(Domestic)</x:v>
      </x:c>
      <x:c r="F1524" s="50" t="str">
        <x:v>Information &amp; Communication</x:v>
      </x:c>
      <x:c r="G1524" s="51" t="n">
        <x:v>1530.069</x:v>
      </x:c>
      <x:c r="H1524" s="51" t="n">
        <x:v>1594.442</x:v>
      </x:c>
      <x:c r="I1524" s="51" t="n">
        <x:v>4631.643</x:v>
      </x:c>
      <x:c r="J1524" s="51" t="n">
        <x:v>5683.668</x:v>
      </x:c>
      <x:c r="K1524" s="51" t="n">
        <x:v>6211.422</x:v>
      </x:c>
      <x:c r="L1524" s="52" t="n">
        <x:f>IFERROR(H1524/G1524-1,"")</x:f>
        <x:v>0.04207195884630033</x:v>
      </x:c>
      <x:c r="M1524" s="52" t="n">
        <x:f>IFERROR(I1524/H1524-1,"")</x:f>
        <x:v>1.9048676590305575</x:v>
      </x:c>
      <x:c r="N1524" s="52" t="n">
        <x:f>IFERROR(J1524/I1524-1,"")</x:f>
        <x:v>0.2271386201397645</x:v>
      </x:c>
      <x:c r="O1524" s="52" t="n">
        <x:f>IFERROR(K1524/J1524-1,"")</x:f>
        <x:v>0.09285447355475362</x:v>
      </x:c>
      <x:c r="P1524" s="52" t="n">
        <x:f>IFERROR((K1524/G1524)^(1/4)-1,"")</x:f>
        <x:v>0.41944969206878135</x:v>
      </x:c>
      <x:c r="Q1524" s="51" t="n">
        <x:v>-165.842</x:v>
      </x:c>
      <x:c r="R1524" s="52" t="n">
        <x:f>IFERROR(Q1524/K1524,"")</x:f>
        <x:v>-0.026699522267203873</x:v>
      </x:c>
      <x:c r="S1524" s="53" t="n">
        <x:v>42064</x:v>
      </x:c>
      <x:c r="T1524" s="50" t="str">
        <x:v>EDINET_company_history</x:v>
      </x:c>
      <x:c r="U1524" s="50" t="str">
        <x:v>AIフュージョンキャピタルグループ株式会社</x:v>
      </x:c>
      <x:c r="V1524" s="54" t="n">
        <x:v>0.51</x:v>
      </x:c>
      <x:c r="W1524" s="50" t="str">
        <x:v>澤田 大輔 / 平野井 順一</x:v>
      </x:c>
      <x:c r="X1524" s="50" t="b">
        <x:f>AND(COUNT(L1524:O1524)=4,L1524&gt;='設定'!$B$6,M1524&gt;='設定'!$B$6,N1524&gt;='設定'!$B$6,O1524&gt;='設定'!$B$6)</x:f>
        <x:v>0</x:v>
      </x:c>
      <x:c r="Y1524" s="50" t="b">
        <x:f>AND(COUNT(G1524:K1524)=5,P1524&gt;='設定'!$B$7)</x:f>
        <x:v>1</x:v>
      </x:c>
      <x:c r="Z1524" s="50" t="b">
        <x:f>AND(ISNUMBER(R1524),R1524&gt;='設定'!$B$8)</x:f>
        <x:v>0</x:v>
      </x:c>
      <x:c r="AA1524" s="50" t="b">
        <x:f>AND(ISNUMBER(S1524),S1524&gt;=DATE(YEAR('設定'!$B$10)-'設定'!$B$9,MONTH('設定'!$B$10),DAY('設定'!$B$10)))</x:f>
        <x:v>0</x:v>
      </x:c>
      <x:c r="AB1524" s="55" t="b">
        <x:v>0</x:v>
      </x:c>
      <x:c r="AC1524" s="55" t="b">
        <x:v>0</x:v>
      </x:c>
      <x:c r="AD1524" s="50" t="n">
        <x:f>IF(X1524,1,0)+IF(Z1524,1,0)+IF(AA1524,1,0)+IF(AB1524,1,0)</x:f>
        <x:v>0</x:v>
      </x:c>
      <x:c r="AE1524" s="50" t="n">
        <x:f>IF(Y1524,1,0)+IF(Z1524,1,0)+IF(AA1524,1,0)+IF(AB1524,1,0)</x:f>
        <x:v>1</x:v>
      </x:c>
      <x:c r="AF1524" s="50" t="n">
        <x:f>IF(Y1524,1,0)+IF(Z1524,1,0)+IF(AA1524,1,0)+IF(AC1524,1,0)</x:f>
        <x:v>1</x:v>
      </x:c>
      <x:c r="AG1524" s="53" t="n">
        <x:v>44348</x:v>
      </x:c>
      <x:c r="AH1524" s="50" t="str">
        <x:v>S100VG4N</x:v>
      </x:c>
      <x:c r="AI1524" s="50" t="str">
        <x:v>NetSalesSummaryOfBusinessResults</x:v>
      </x:c>
      <x:c r="AJ1524" s="50" t="str">
        <x:v>OperatingIncome</x:v>
      </x:c>
      <x:c r="AK1524" s="53" t="n">
        <x:v>45657</x:v>
      </x:c>
      <x:c r="AL1524" s="50" t="str">
        <x:v>366/365/365/365/366</x:v>
      </x:c>
      <x:c r="AM1524" s="51" t="n">
        <x:v>8572700</x:v>
      </x:c>
      <x:c r="AN1524" s="51" t="n">
        <x:v>208</x:v>
      </x:c>
      <x:c r="AO1524" s="51" t="n">
        <x:f>IFERROR(AM1524*AN1524,"")</x:f>
        <x:v>1783121600</x:v>
      </x:c>
      <x:c r="AP1524" s="56" t="n">
        <x:f>IFERROR(AO1524/(K1524*1000000),"")</x:f>
        <x:v>0.287071398465601</x:v>
      </x:c>
      <x:c r="AQ1524" s="57" t="n">
        <x:v>5007548.333333333</x:v>
      </x:c>
      <x:c r="AR1524" s="52" t="n">
        <x:v>0.5160619624305294</x:v>
      </x:c>
      <x:c r="AS1524" s="52" t="n">
        <x:v>-0.7389406613889538</x:v>
      </x:c>
      <x:c r="AT1524" s="55" t="b">
        <x:v>0</x:v>
      </x:c>
      <x:c r="AU1524" s="50" t="str">
        <x:v>low_liquidity</x:v>
      </x:c>
      <x:c r="AV1524" s="58" t="n">
        <x:v>-0.4276433348128055</x:v>
      </x:c>
      <x:c r="AW1524" s="50" t="n">
        <x:v>3442</x:v>
      </x:c>
      <x:c r="AX1524" s="50" t="str">
        <x:v>Future Moat</x:v>
      </x:c>
      <x:c r="AY1524" s="50" t="str">
        <x:v>既存適格性フィルター不通過: low_liquidity / 60日平均売買代金2,000万円未満 / ローカル5年最大下落率-60%以下</x:v>
      </x:c>
      <x:c r="AZ1524" s="59" t="str">
        <x:v>2025-03-24 17:06</x:v>
      </x:c>
      <x:c r="BA1524" s="53" t="n">
        <x:v>42064</x:v>
      </x:c>
      <x:c r="BB1524" s="50"/>
      <x:c r="BC1524" s="50"/>
      <x:c r="BD1524" s="50"/>
    </x:row>
    <x:row r="1525">
      <x:c r="A1525" s="50" t="n">
        <x:v>1524</x:v>
      </x:c>
      <x:c r="B1525" s="50" t="str">
        <x:v>6548</x:v>
      </x:c>
      <x:c r="C1525" s="50" t="str">
        <x:v>6548.T</x:v>
      </x:c>
      <x:c r="D1525" s="50" t="str">
        <x:v>TABIKOBO Co.Ltd.</x:v>
      </x:c>
      <x:c r="E1525" s="50" t="str">
        <x:v>Growth Market(Domestic)</x:v>
      </x:c>
      <x:c r="F1525" s="50" t="str">
        <x:v>Services</x:v>
      </x:c>
      <x:c r="G1525" s="51" t="n">
        <x:v>918.946</x:v>
      </x:c>
      <x:c r="H1525" s="51" t="n">
        <x:v>1117.331</x:v>
      </x:c>
      <x:c r="I1525" s="51" t="n">
        <x:v>1262.255</x:v>
      </x:c>
      <x:c r="J1525" s="51" t="n">
        <x:v>3342.251</x:v>
      </x:c>
      <x:c r="K1525" s="51" t="n">
        <x:v>3722.853</x:v>
      </x:c>
      <x:c r="L1525" s="52" t="n">
        <x:f>IFERROR(H1525/G1525-1,"")</x:f>
        <x:v>0.2158831966187349</x:v>
      </x:c>
      <x:c r="M1525" s="52" t="n">
        <x:f>IFERROR(I1525/H1525-1,"")</x:f>
        <x:v>0.12970552146141134</x:v>
      </x:c>
      <x:c r="N1525" s="52" t="n">
        <x:f>IFERROR(J1525/I1525-1,"")</x:f>
        <x:v>1.6478413632744573</x:v>
      </x:c>
      <x:c r="O1525" s="52" t="n">
        <x:f>IFERROR(K1525/J1525-1,"")</x:f>
        <x:v>0.11387594767717912</x:v>
      </x:c>
      <x:c r="P1525" s="52" t="n">
        <x:f>IFERROR((K1525/G1525)^(1/4)-1,"")</x:f>
        <x:v>0.4187192910303348</x:v>
      </x:c>
      <x:c r="Q1525" s="51" t="n">
        <x:v>-111.626</x:v>
      </x:c>
      <x:c r="R1525" s="52" t="n">
        <x:f>IFERROR(Q1525/K1525,"")</x:f>
        <x:v>-0.029983993458780136</x:v>
      </x:c>
      <x:c r="S1525" s="53" t="n">
        <x:v>42826</x:v>
      </x:c>
      <x:c r="T1525" s="50" t="str">
        <x:v>EDINET_company_history</x:v>
      </x:c>
      <x:c r="U1525" s="50" t="str">
        <x:v>株式会社アドベンチャー</x:v>
      </x:c>
      <x:c r="V1525" s="54" t="n">
        <x:v>0.5302</x:v>
      </x:c>
      <x:c r="W1525" s="50" t="str">
        <x:v>小林 祐樹</x:v>
      </x:c>
      <x:c r="X1525" s="50" t="b">
        <x:f>AND(COUNT(L1525:O1525)=4,L1525&gt;='設定'!$B$6,M1525&gt;='設定'!$B$6,N1525&gt;='設定'!$B$6,O1525&gt;='設定'!$B$6)</x:f>
        <x:v>0</x:v>
      </x:c>
      <x:c r="Y1525" s="50" t="b">
        <x:f>AND(COUNT(G1525:K1525)=5,P1525&gt;='設定'!$B$7)</x:f>
        <x:v>1</x:v>
      </x:c>
      <x:c r="Z1525" s="50" t="b">
        <x:f>AND(ISNUMBER(R1525),R1525&gt;='設定'!$B$8)</x:f>
        <x:v>0</x:v>
      </x:c>
      <x:c r="AA1525" s="50" t="b">
        <x:f>AND(ISNUMBER(S1525),S1525&gt;=DATE(YEAR('設定'!$B$10)-'設定'!$B$9,MONTH('設定'!$B$10),DAY('設定'!$B$10)))</x:f>
        <x:v>0</x:v>
      </x:c>
      <x:c r="AB1525" s="55" t="b">
        <x:v>0</x:v>
      </x:c>
      <x:c r="AC1525" s="55" t="b">
        <x:v>0</x:v>
      </x:c>
      <x:c r="AD1525" s="50" t="n">
        <x:f>IF(X1525,1,0)+IF(Z1525,1,0)+IF(AA1525,1,0)+IF(AB1525,1,0)</x:f>
        <x:v>0</x:v>
      </x:c>
      <x:c r="AE1525" s="50" t="n">
        <x:f>IF(Y1525,1,0)+IF(Z1525,1,0)+IF(AA1525,1,0)+IF(AB1525,1,0)</x:f>
        <x:v>1</x:v>
      </x:c>
      <x:c r="AF1525" s="50" t="n">
        <x:f>IF(Y1525,1,0)+IF(Z1525,1,0)+IF(AA1525,1,0)+IF(AC1525,1,0)</x:f>
        <x:v>1</x:v>
      </x:c>
      <x:c r="AG1525" s="53" t="n">
        <x:v>44348</x:v>
      </x:c>
      <x:c r="AH1525" s="50" t="str">
        <x:v>S100WY01</x:v>
      </x:c>
      <x:c r="AI1525" s="50" t="str">
        <x:v>NetSalesSummaryOfBusinessResults</x:v>
      </x:c>
      <x:c r="AJ1525" s="50" t="str">
        <x:v>OperatingIncome</x:v>
      </x:c>
      <x:c r="AK1525" s="53" t="n">
        <x:v>45838</x:v>
      </x:c>
      <x:c r="AL1525" s="50" t="str">
        <x:v>365/365/365/457/365</x:v>
      </x:c>
      <x:c r="AM1525" s="51" t="n">
        <x:v>19761500</x:v>
      </x:c>
      <x:c r="AN1525" s="51" t="n">
        <x:v>110</x:v>
      </x:c>
      <x:c r="AO1525" s="51" t="n">
        <x:f>IFERROR(AM1525*AN1525,"")</x:f>
        <x:v>2173765000</x:v>
      </x:c>
      <x:c r="AP1525" s="56" t="n">
        <x:f>IFERROR(AO1525/(K1525*1000000),"")</x:f>
        <x:v>0.583897618305101</x:v>
      </x:c>
      <x:c r="AQ1525" s="57" t="n">
        <x:v>5959118.333333333</x:v>
      </x:c>
      <x:c r="AR1525" s="52" t="n">
        <x:v>0.6036527256521721</x:v>
      </x:c>
      <x:c r="AS1525" s="52" t="n">
        <x:v>-0.9297771775827144</x:v>
      </x:c>
      <x:c r="AT1525" s="55" t="b">
        <x:v>0</x:v>
      </x:c>
      <x:c r="AU1525" s="50" t="str">
        <x:v>low_liquidity</x:v>
      </x:c>
      <x:c r="AV1525" s="58" t="n">
        <x:v>-0.4248019711445565</x:v>
      </x:c>
      <x:c r="AW1525" s="50" t="n">
        <x:v>3441</x:v>
      </x:c>
      <x:c r="AX1525" s="50" t="str">
        <x:v>Transformation Moat</x:v>
      </x:c>
      <x:c r="AY1525" s="50" t="str">
        <x:v>既存適格性フィルター不通過: low_liquidity / 60日平均売買代金2,000万円未満 / 年率ボラティリティ60%以上 / ローカル5年最大下落率-60%以下</x:v>
      </x:c>
      <x:c r="AZ1525" s="59" t="str">
        <x:v>2025-10-31 15:44</x:v>
      </x:c>
      <x:c r="BA1525" s="53" t="n">
        <x:v>42826</x:v>
      </x:c>
      <x:c r="BB1525" s="50"/>
      <x:c r="BC1525" s="50"/>
      <x:c r="BD1525" s="50"/>
    </x:row>
    <x:row r="1526">
      <x:c r="A1526" s="50" t="n">
        <x:v>1525</x:v>
      </x:c>
      <x:c r="B1526" s="50" t="str">
        <x:v>4169</x:v>
      </x:c>
      <x:c r="C1526" s="50" t="str">
        <x:v>4169.T</x:v>
      </x:c>
      <x:c r="D1526" s="50" t="str">
        <x:v>ENECHANGE Ltd.</x:v>
      </x:c>
      <x:c r="E1526" s="50" t="str">
        <x:v>Growth Market(Domestic)</x:v>
      </x:c>
      <x:c r="F1526" s="50" t="str">
        <x:v>Information &amp; Communication</x:v>
      </x:c>
      <x:c r="G1526" s="51" t="n">
        <x:v>1713.196</x:v>
      </x:c>
      <x:c r="H1526" s="51" t="n">
        <x:v>3018.003</x:v>
      </x:c>
      <x:c r="I1526" s="51" t="n">
        <x:v>3734.068</x:v>
      </x:c>
      <x:c r="J1526" s="51" t="n">
        <x:v>4379.001</x:v>
      </x:c>
      <x:c r="K1526" s="51" t="n">
        <x:v>6715.556</x:v>
      </x:c>
      <x:c r="L1526" s="52" t="n">
        <x:f>IFERROR(H1526/G1526-1,"")</x:f>
        <x:v>0.7616215541012239</x:v>
      </x:c>
      <x:c r="M1526" s="52" t="n">
        <x:f>IFERROR(I1526/H1526-1,"")</x:f>
        <x:v>0.23726450901473584</x:v>
      </x:c>
      <x:c r="N1526" s="52" t="n">
        <x:f>IFERROR(J1526/I1526-1,"")</x:f>
        <x:v>0.172715922688071</x:v>
      </x:c>
      <x:c r="O1526" s="52" t="n">
        <x:f>IFERROR(K1526/J1526-1,"")</x:f>
        <x:v>0.5335817461562578</x:v>
      </x:c>
      <x:c r="P1526" s="52" t="n">
        <x:f>IFERROR((K1526/G1526)^(1/4)-1,"")</x:f>
        <x:v>0.407079807928177</x:v>
      </x:c>
      <x:c r="Q1526" s="51" t="n">
        <x:v>-3630.553</x:v>
      </x:c>
      <x:c r="R1526" s="52" t="n">
        <x:f>IFERROR(Q1526/K1526,"")</x:f>
        <x:v>-0.540618379178135</x:v>
      </x:c>
      <x:c r="S1526" s="53" t="n">
        <x:v>44166</x:v>
      </x:c>
      <x:c r="T1526" s="50" t="str">
        <x:v>EDINET_company_history</x:v>
      </x:c>
      <x:c r="U1526" s="50" t="str">
        <x:v>伊藤忠エネクス株式会社</x:v>
      </x:c>
      <x:c r="V1526" s="54" t="n">
        <x:v>0.1732</x:v>
      </x:c>
      <x:c r="W1526" s="50" t="str">
        <x:v>丸岡 智也 / 平田 政善</x:v>
      </x:c>
      <x:c r="X1526" s="50" t="b">
        <x:f>AND(COUNT(L1526:O1526)=4,L1526&gt;='設定'!$B$6,M1526&gt;='設定'!$B$6,N1526&gt;='設定'!$B$6,O1526&gt;='設定'!$B$6)</x:f>
        <x:v>0</x:v>
      </x:c>
      <x:c r="Y1526" s="50" t="b">
        <x:f>AND(COUNT(G1526:K1526)=5,P1526&gt;='設定'!$B$7)</x:f>
        <x:v>1</x:v>
      </x:c>
      <x:c r="Z1526" s="50" t="b">
        <x:f>AND(ISNUMBER(R1526),R1526&gt;='設定'!$B$8)</x:f>
        <x:v>0</x:v>
      </x:c>
      <x:c r="AA1526" s="50" t="b">
        <x:f>AND(ISNUMBER(S1526),S1526&gt;=DATE(YEAR('設定'!$B$10)-'設定'!$B$9,MONTH('設定'!$B$10),DAY('設定'!$B$10)))</x:f>
        <x:v>0</x:v>
      </x:c>
      <x:c r="AB1526" s="55" t="b">
        <x:v>0</x:v>
      </x:c>
      <x:c r="AC1526" s="55" t="b">
        <x:v>0</x:v>
      </x:c>
      <x:c r="AD1526" s="50" t="n">
        <x:f>IF(X1526,1,0)+IF(Z1526,1,0)+IF(AA1526,1,0)+IF(AB1526,1,0)</x:f>
        <x:v>0</x:v>
      </x:c>
      <x:c r="AE1526" s="50" t="n">
        <x:f>IF(Y1526,1,0)+IF(Z1526,1,0)+IF(AA1526,1,0)+IF(AB1526,1,0)</x:f>
        <x:v>1</x:v>
      </x:c>
      <x:c r="AF1526" s="50" t="n">
        <x:f>IF(Y1526,1,0)+IF(Z1526,1,0)+IF(AA1526,1,0)+IF(AC1526,1,0)</x:f>
        <x:v>1</x:v>
      </x:c>
      <x:c r="AG1526" s="53" t="n">
        <x:v>44348</x:v>
      </x:c>
      <x:c r="AH1526" s="50" t="str">
        <x:v>S100W43H</x:v>
      </x:c>
      <x:c r="AI1526" s="50" t="str">
        <x:v>NetSalesSummaryOfBusinessResults</x:v>
      </x:c>
      <x:c r="AJ1526" s="50" t="str">
        <x:v>OperatingIncome</x:v>
      </x:c>
      <x:c r="AK1526" s="53" t="n">
        <x:v>45747</x:v>
      </x:c>
      <x:c r="AL1526" s="50" t="str">
        <x:v>366/365/365/365/456</x:v>
      </x:c>
      <x:c r="AM1526" s="51" t="n">
        <x:v>42590420</x:v>
      </x:c>
      <x:c r="AN1526" s="51" t="n">
        <x:v>204</x:v>
      </x:c>
      <x:c r="AO1526" s="51" t="n">
        <x:f>IFERROR(AM1526*AN1526,"")</x:f>
        <x:v>8688445680</x:v>
      </x:c>
      <x:c r="AP1526" s="56" t="n">
        <x:f>IFERROR(AO1526/(K1526*1000000),"")</x:f>
        <x:v>1.2937790526949666</x:v>
      </x:c>
      <x:c r="AQ1526" s="57" t="n">
        <x:v>378457363.3333333</x:v>
      </x:c>
      <x:c r="AR1526" s="52" t="n">
        <x:v>0.8470657775345991</x:v>
      </x:c>
      <x:c r="AS1526" s="52" t="n">
        <x:v>-0.9579439252336448</x:v>
      </x:c>
      <x:c r="AT1526" s="55" t="b">
        <x:v>0</x:v>
      </x:c>
      <x:c r="AU1526" s="50" t="str">
        <x:v>repeated_operating_loss;repeated_negative_operating_cf;extreme_profitability_outlier;other_data_quality_issue</x:v>
      </x:c>
      <x:c r="AV1526" s="58" t="n">
        <x:v>-0.6630698769943573</x:v>
      </x:c>
      <x:c r="AW1526" s="50" t="n">
        <x:v>3566</x:v>
      </x:c>
      <x:c r="AX1526" s="50" t="str">
        <x:v>Transformation Moat</x:v>
      </x:c>
      <x:c r="AY1526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1526" s="59" t="str">
        <x:v>2025-06-24 15:44</x:v>
      </x:c>
      <x:c r="BA1526" s="53" t="n">
        <x:v>44166</x:v>
      </x:c>
      <x:c r="BB1526" s="50"/>
      <x:c r="BC1526" s="50"/>
      <x:c r="BD1526" s="50"/>
    </x:row>
    <x:row r="1527">
      <x:c r="A1527" s="50" t="n">
        <x:v>1526</x:v>
      </x:c>
      <x:c r="B1527" s="50" t="str">
        <x:v>9201</x:v>
      </x:c>
      <x:c r="C1527" s="50" t="str">
        <x:v>9201.T</x:v>
      </x:c>
      <x:c r="D1527" s="50" t="str">
        <x:v>Japan Airlines Co.,Ltd.</x:v>
      </x:c>
      <x:c r="E1527" s="50" t="str">
        <x:v>Prime Market (Domestic)</x:v>
      </x:c>
      <x:c r="F1527" s="50" t="str">
        <x:v>Air Transportation</x:v>
      </x:c>
      <x:c r="G1527" s="51" t="n">
        <x:v>481225</x:v>
      </x:c>
      <x:c r="H1527" s="51" t="n">
        <x:v>682713</x:v>
      </x:c>
      <x:c r="I1527" s="51" t="n">
        <x:v>1375589</x:v>
      </x:c>
      <x:c r="J1527" s="51" t="n">
        <x:v>1651890</x:v>
      </x:c>
      <x:c r="K1527" s="51" t="n">
        <x:v>1844095</x:v>
      </x:c>
      <x:c r="L1527" s="52" t="n">
        <x:f>IFERROR(H1527/G1527-1,"")</x:f>
        <x:v>0.41869811418774994</x:v>
      </x:c>
      <x:c r="M1527" s="52" t="n">
        <x:f>IFERROR(I1527/H1527-1,"")</x:f>
        <x:v>1.0148861966887988</x:v>
      </x:c>
      <x:c r="N1527" s="52" t="n">
        <x:f>IFERROR(J1527/I1527-1,"")</x:f>
        <x:v>0.20086014063793756</x:v>
      </x:c>
      <x:c r="O1527" s="52" t="n">
        <x:f>IFERROR(K1527/J1527-1,"")</x:f>
        <x:v>0.1163545998825588</x:v>
      </x:c>
      <x:c r="P1527" s="52" t="n">
        <x:f>IFERROR((K1527/G1527)^(1/4)-1,"")</x:f>
        <x:v>0.3991322825057857</x:v>
      </x:c>
      <x:c r="Q1527" s="51" t="n">
        <x:v>168605</x:v>
      </x:c>
      <x:c r="R1527" s="52" t="n">
        <x:f>IFERROR(Q1527/K1527,"")</x:f>
        <x:v>0.09142967146486487</x:v>
      </x:c>
      <x:c r="S1527" s="53" t="n">
        <x:v>18841</x:v>
      </x:c>
      <x:c r="T1527" s="50" t="str">
        <x:v>EDINET_company_history</x:v>
      </x:c>
      <x:c r="U1527" s="50" t="str">
        <x:v>日本マスタートラスト信託銀行株式会社（信託口）</x:v>
      </x:c>
      <x:c r="V1527" s="54" t="n">
        <x:v>0.1811</x:v>
      </x:c>
      <x:c r="W1527" s="50" t="str">
        <x:v>鳥取 三津子 / 斎藤 祐二 / 青木 紀将</x:v>
      </x:c>
      <x:c r="X1527" s="50" t="b">
        <x:f>AND(COUNT(L1527:O1527)=4,L1527&gt;='設定'!$B$6,M1527&gt;='設定'!$B$6,N1527&gt;='設定'!$B$6,O1527&gt;='設定'!$B$6)</x:f>
        <x:v>0</x:v>
      </x:c>
      <x:c r="Y1527" s="50" t="b">
        <x:f>AND(COUNT(G1527:K1527)=5,P1527&gt;='設定'!$B$7)</x:f>
        <x:v>1</x:v>
      </x:c>
      <x:c r="Z1527" s="50" t="b">
        <x:f>AND(ISNUMBER(R1527),R1527&gt;='設定'!$B$8)</x:f>
        <x:v>0</x:v>
      </x:c>
      <x:c r="AA1527" s="50" t="b">
        <x:f>AND(ISNUMBER(S1527),S1527&gt;=DATE(YEAR('設定'!$B$10)-'設定'!$B$9,MONTH('設定'!$B$10),DAY('設定'!$B$10)))</x:f>
        <x:v>0</x:v>
      </x:c>
      <x:c r="AB1527" s="55" t="b">
        <x:v>0</x:v>
      </x:c>
      <x:c r="AC1527" s="55" t="b">
        <x:v>0</x:v>
      </x:c>
      <x:c r="AD1527" s="50" t="n">
        <x:f>IF(X1527,1,0)+IF(Z1527,1,0)+IF(AA1527,1,0)+IF(AB1527,1,0)</x:f>
        <x:v>0</x:v>
      </x:c>
      <x:c r="AE1527" s="50" t="n">
        <x:f>IF(Y1527,1,0)+IF(Z1527,1,0)+IF(AA1527,1,0)+IF(AB1527,1,0)</x:f>
        <x:v>1</x:v>
      </x:c>
      <x:c r="AF1527" s="50" t="n">
        <x:f>IF(Y1527,1,0)+IF(Z1527,1,0)+IF(AA1527,1,0)+IF(AC1527,1,0)</x:f>
        <x:v>1</x:v>
      </x:c>
      <x:c r="AG1527" s="53" t="n">
        <x:v>44348</x:v>
      </x:c>
      <x:c r="AH1527" s="50" t="str">
        <x:v>S100W1KL</x:v>
      </x:c>
      <x:c r="AI1527" s="50" t="str">
        <x:v>RevenueIFRSSummaryOfBusinessResults</x:v>
      </x:c>
      <x:c r="AJ1527" s="50" t="str">
        <x:v>OperatingProfitLossIFRS</x:v>
      </x:c>
      <x:c r="AK1527" s="53" t="n">
        <x:v>45747</x:v>
      </x:c>
      <x:c r="AL1527" s="50" t="str">
        <x:v>365/365/365/366/365</x:v>
      </x:c>
      <x:c r="AM1527" s="51" t="n">
        <x:v>436526500</x:v>
      </x:c>
      <x:c r="AN1527" s="51" t="n">
        <x:v>2713</x:v>
      </x:c>
      <x:c r="AO1527" s="51" t="n">
        <x:f>IFERROR(AM1527*AN1527,"")</x:f>
        <x:v>1184296394500</x:v>
      </x:c>
      <x:c r="AP1527" s="56" t="n">
        <x:f>IFERROR(AO1527/(K1527*1000000),"")</x:f>
        <x:v>0.6422100783853326</x:v>
      </x:c>
      <x:c r="AQ1527" s="57" t="n">
        <x:v>11777126507.5</x:v>
      </x:c>
      <x:c r="AR1527" s="52" t="n">
        <x:v>0.2542107362582774</x:v>
      </x:c>
      <x:c r="AS1527" s="52" t="n">
        <x:v>-0.3281995233578926</x:v>
      </x:c>
      <x:c r="AT1527" s="55" t="b">
        <x:v>0</x:v>
      </x:c>
      <x:c r="AU1527" s="50" t="str">
        <x:v>missing_financial_data</x:v>
      </x:c>
      <x:c r="AV1527" s="58" t="n">
        <x:v>0.3614208559317769</x:v>
      </x:c>
      <x:c r="AW1527" s="50" t="n">
        <x:v>269</x:v>
      </x:c>
      <x:c r="AX1527" s="50" t="str">
        <x:v>Transformation Moat</x:v>
      </x:c>
      <x:c r="AY1527" s="50" t="str">
        <x:v>既存適格性フィルター不通過: missing_financial_data</x:v>
      </x:c>
      <x:c r="AZ1527" s="59" t="str">
        <x:v>2025-06-23 15:30</x:v>
      </x:c>
      <x:c r="BA1527" s="53" t="n">
        <x:v>18841</x:v>
      </x:c>
      <x:c r="BB1527" s="50"/>
      <x:c r="BC1527" s="50"/>
      <x:c r="BD1527" s="50" t="str">
        <x:v>TOPIX Mid400</x:v>
      </x:c>
    </x:row>
    <x:row r="1528">
      <x:c r="A1528" s="50" t="n">
        <x:v>1527</x:v>
      </x:c>
      <x:c r="B1528" s="50" t="str">
        <x:v>9701</x:v>
      </x:c>
      <x:c r="C1528" s="50" t="str">
        <x:v>9701.T</x:v>
      </x:c>
      <x:c r="D1528" s="50" t="str">
        <x:v>Tokyo Kaikan Co.,Ltd.</x:v>
      </x:c>
      <x:c r="E1528" s="50" t="str">
        <x:v>Standard Market(Domestic)</x:v>
      </x:c>
      <x:c r="F1528" s="50" t="str">
        <x:v>Services</x:v>
      </x:c>
      <x:c r="G1528" s="51" t="n">
        <x:v>4034.28</x:v>
      </x:c>
      <x:c r="H1528" s="51" t="n">
        <x:v>8399.564</x:v>
      </x:c>
      <x:c r="I1528" s="51" t="n">
        <x:v>12885.69</x:v>
      </x:c>
      <x:c r="J1528" s="51" t="n">
        <x:v>14883.779</x:v>
      </x:c>
      <x:c r="K1528" s="51" t="n">
        <x:v>15273.384</x:v>
      </x:c>
      <x:c r="L1528" s="52" t="n">
        <x:f>IFERROR(H1528/G1528-1,"")</x:f>
        <x:v>1.0820478499261332</x:v>
      </x:c>
      <x:c r="M1528" s="52" t="n">
        <x:f>IFERROR(I1528/H1528-1,"")</x:f>
        <x:v>0.5340903408795981</x:v>
      </x:c>
      <x:c r="N1528" s="52" t="n">
        <x:f>IFERROR(J1528/I1528-1,"")</x:f>
        <x:v>0.15506263149276434</x:v>
      </x:c>
      <x:c r="O1528" s="52" t="n">
        <x:f>IFERROR(K1528/J1528-1,"")</x:f>
        <x:v>0.02617648380831228</x:v>
      </x:c>
      <x:c r="P1528" s="52" t="n">
        <x:f>IFERROR((K1528/G1528)^(1/4)-1,"")</x:f>
        <x:v>0.39489754012324574</x:v>
      </x:c>
      <x:c r="Q1528" s="51" t="n">
        <x:v>1275.487</x:v>
      </x:c>
      <x:c r="R1528" s="52" t="n">
        <x:f>IFERROR(Q1528/K1528,"")</x:f>
        <x:v>0.08351043881303581</x:v>
      </x:c>
      <x:c r="S1528" s="53" t="n">
        <x:v>18019</x:v>
      </x:c>
      <x:c r="T1528" s="50" t="str">
        <x:v>EDINET_company_history</x:v>
      </x:c>
      <x:c r="U1528" s="50" t="str">
        <x:v>サントリーホールディングス株式会社</x:v>
      </x:c>
      <x:c r="V1528" s="54" t="n">
        <x:v>0.0949</x:v>
      </x:c>
      <x:c r="W1528" s="50" t="str">
        <x:v>渡 辺 訓 章 / 鈴 木 輝 伯</x:v>
      </x:c>
      <x:c r="X1528" s="50" t="b">
        <x:f>AND(COUNT(L1528:O1528)=4,L1528&gt;='設定'!$B$6,M1528&gt;='設定'!$B$6,N1528&gt;='設定'!$B$6,O1528&gt;='設定'!$B$6)</x:f>
        <x:v>0</x:v>
      </x:c>
      <x:c r="Y1528" s="50" t="b">
        <x:f>AND(COUNT(G1528:K1528)=5,P1528&gt;='設定'!$B$7)</x:f>
        <x:v>1</x:v>
      </x:c>
      <x:c r="Z1528" s="50" t="b">
        <x:f>AND(ISNUMBER(R1528),R1528&gt;='設定'!$B$8)</x:f>
        <x:v>0</x:v>
      </x:c>
      <x:c r="AA1528" s="50" t="b">
        <x:f>AND(ISNUMBER(S1528),S1528&gt;=DATE(YEAR('設定'!$B$10)-'設定'!$B$9,MONTH('設定'!$B$10),DAY('設定'!$B$10)))</x:f>
        <x:v>0</x:v>
      </x:c>
      <x:c r="AB1528" s="55" t="b">
        <x:v>0</x:v>
      </x:c>
      <x:c r="AC1528" s="55" t="b">
        <x:v>0</x:v>
      </x:c>
      <x:c r="AD1528" s="50" t="n">
        <x:f>IF(X1528,1,0)+IF(Z1528,1,0)+IF(AA1528,1,0)+IF(AB1528,1,0)</x:f>
        <x:v>0</x:v>
      </x:c>
      <x:c r="AE1528" s="50" t="n">
        <x:f>IF(Y1528,1,0)+IF(Z1528,1,0)+IF(AA1528,1,0)+IF(AB1528,1,0)</x:f>
        <x:v>1</x:v>
      </x:c>
      <x:c r="AF1528" s="50" t="n">
        <x:f>IF(Y1528,1,0)+IF(Z1528,1,0)+IF(AA1528,1,0)+IF(AC1528,1,0)</x:f>
        <x:v>1</x:v>
      </x:c>
      <x:c r="AG1528" s="53" t="n">
        <x:v>44348</x:v>
      </x:c>
      <x:c r="AH1528" s="50" t="str">
        <x:v>S100VZIO</x:v>
      </x:c>
      <x:c r="AI1528" s="50" t="str">
        <x:v>NetSalesSummaryOfBusinessResults</x:v>
      </x:c>
      <x:c r="AJ1528" s="50" t="str">
        <x:v>OperatingIncome</x:v>
      </x:c>
      <x:c r="AK1528" s="53" t="n">
        <x:v>45747</x:v>
      </x:c>
      <x:c r="AL1528" s="50" t="str">
        <x:v>365/365/365/366/365</x:v>
      </x:c>
      <x:c r="AM1528" s="51" t="n">
        <x:v>3299643</x:v>
      </x:c>
      <x:c r="AN1528" s="51" t="n">
        <x:v>4060</x:v>
      </x:c>
      <x:c r="AO1528" s="51" t="n">
        <x:f>IFERROR(AM1528*AN1528,"")</x:f>
        <x:v>13396550580</x:v>
      </x:c>
      <x:c r="AP1528" s="56" t="n">
        <x:f>IFERROR(AO1528/(K1528*1000000),"")</x:f>
        <x:v>0.8771173814525975</x:v>
      </x:c>
      <x:c r="AQ1528" s="57" t="n">
        <x:v>67654283.33333333</x:v>
      </x:c>
      <x:c r="AR1528" s="52" t="n">
        <x:v>0.1476922036765308</x:v>
      </x:c>
      <x:c r="AS1528" s="52" t="n">
        <x:v>-0.2344497607655502</x:v>
      </x:c>
      <x:c r="AT1528" s="55" t="b">
        <x:v>1</x:v>
      </x:c>
      <x:c r="AU1528" s="50"/>
      <x:c r="AV1528" s="58" t="n">
        <x:v>0.25747291679033</x:v>
      </x:c>
      <x:c r="AW1528" s="50" t="n">
        <x:v>525</x:v>
      </x:c>
      <x:c r="AX1528" s="50" t="str">
        <x:v>Transformation Moat</x:v>
      </x:c>
      <x:c r="AY1528" s="50" t="str">
        <x:v>目立つ機械的警告なし（定性確認は別途必要）</x:v>
      </x:c>
      <x:c r="AZ1528" s="59" t="str">
        <x:v>2025-06-20 11:39</x:v>
      </x:c>
      <x:c r="BA1528" s="53" t="n">
        <x:v>18019</x:v>
      </x:c>
      <x:c r="BB1528" s="50"/>
      <x:c r="BC1528" s="50"/>
      <x:c r="BD1528" s="50"/>
    </x:row>
    <x:row r="1529">
      <x:c r="A1529" s="50" t="n">
        <x:v>1528</x:v>
      </x:c>
      <x:c r="B1529" s="50" t="str">
        <x:v>6177</x:v>
      </x:c>
      <x:c r="C1529" s="50" t="str">
        <x:v>6177.T</x:v>
      </x:c>
      <x:c r="D1529" s="50" t="str">
        <x:v>AppBank Inc.</x:v>
      </x:c>
      <x:c r="E1529" s="50" t="str">
        <x:v>Growth Market(Domestic)</x:v>
      </x:c>
      <x:c r="F1529" s="50" t="str">
        <x:v>Services</x:v>
      </x:c>
      <x:c r="G1529" s="51" t="n">
        <x:v>282.413</x:v>
      </x:c>
      <x:c r="H1529" s="51" t="n">
        <x:v>291.623</x:v>
      </x:c>
      <x:c r="I1529" s="51" t="n">
        <x:v>471.982</x:v>
      </x:c>
      <x:c r="J1529" s="51" t="n">
        <x:v>994.44</x:v>
      </x:c>
      <x:c r="K1529" s="51" t="n">
        <x:v>1042.392</x:v>
      </x:c>
      <x:c r="L1529" s="52" t="n">
        <x:f>IFERROR(H1529/G1529-1,"")</x:f>
        <x:v>0.03261181319556816</x:v>
      </x:c>
      <x:c r="M1529" s="52" t="n">
        <x:f>IFERROR(I1529/H1529-1,"")</x:f>
        <x:v>0.6184663075271841</x:v>
      </x:c>
      <x:c r="N1529" s="52" t="n">
        <x:f>IFERROR(J1529/I1529-1,"")</x:f>
        <x:v>1.1069447563678274</x:v>
      </x:c>
      <x:c r="O1529" s="52" t="n">
        <x:f>IFERROR(K1529/J1529-1,"")</x:f>
        <x:v>0.048220103777000034</x:v>
      </x:c>
      <x:c r="P1529" s="52" t="n">
        <x:f>IFERROR((K1529/G1529)^(1/4)-1,"")</x:f>
        <x:v>0.3860745721183816</x:v>
      </x:c>
      <x:c r="Q1529" s="51" t="n">
        <x:v>-162.162</x:v>
      </x:c>
      <x:c r="R1529" s="52" t="n">
        <x:f>IFERROR(Q1529/K1529,"")</x:f>
        <x:v>-0.15556719545046394</x:v>
      </x:c>
      <x:c r="S1529" s="53" t="n">
        <x:v>42278</x:v>
      </x:c>
      <x:c r="T1529" s="50" t="str">
        <x:v>EDINET_company_history</x:v>
      </x:c>
      <x:c r="U1529" s="50" t="str">
        <x:v>株式会社ＰＬＡＮＡ</x:v>
      </x:c>
      <x:c r="V1529" s="54" t="n">
        <x:v>0.1044</x:v>
      </x:c>
      <x:c r="W1529" s="50" t="str">
        <x:v>町田 央衡 / 白石 充三</x:v>
      </x:c>
      <x:c r="X1529" s="50" t="b">
        <x:f>AND(COUNT(L1529:O1529)=4,L1529&gt;='設定'!$B$6,M1529&gt;='設定'!$B$6,N1529&gt;='設定'!$B$6,O1529&gt;='設定'!$B$6)</x:f>
        <x:v>0</x:v>
      </x:c>
      <x:c r="Y1529" s="50" t="b">
        <x:f>AND(COUNT(G1529:K1529)=5,P1529&gt;='設定'!$B$7)</x:f>
        <x:v>1</x:v>
      </x:c>
      <x:c r="Z1529" s="50" t="b">
        <x:f>AND(ISNUMBER(R1529),R1529&gt;='設定'!$B$8)</x:f>
        <x:v>0</x:v>
      </x:c>
      <x:c r="AA1529" s="50" t="b">
        <x:f>AND(ISNUMBER(S1529),S1529&gt;=DATE(YEAR('設定'!$B$10)-'設定'!$B$9,MONTH('設定'!$B$10),DAY('設定'!$B$10)))</x:f>
        <x:v>0</x:v>
      </x:c>
      <x:c r="AB1529" s="55" t="b">
        <x:v>0</x:v>
      </x:c>
      <x:c r="AC1529" s="55" t="b">
        <x:v>0</x:v>
      </x:c>
      <x:c r="AD1529" s="50" t="n">
        <x:f>IF(X1529,1,0)+IF(Z1529,1,0)+IF(AA1529,1,0)+IF(AB1529,1,0)</x:f>
        <x:v>0</x:v>
      </x:c>
      <x:c r="AE1529" s="50" t="n">
        <x:f>IF(Y1529,1,0)+IF(Z1529,1,0)+IF(AA1529,1,0)+IF(AB1529,1,0)</x:f>
        <x:v>1</x:v>
      </x:c>
      <x:c r="AF1529" s="50" t="n">
        <x:f>IF(Y1529,1,0)+IF(Z1529,1,0)+IF(AA1529,1,0)+IF(AC1529,1,0)</x:f>
        <x:v>1</x:v>
      </x:c>
      <x:c r="AG1529" s="53" t="n">
        <x:v>44348</x:v>
      </x:c>
      <x:c r="AH1529" s="50" t="str">
        <x:v>S100XVHM</x:v>
      </x:c>
      <x:c r="AI1529" s="50" t="str">
        <x:v>NetSalesSummaryOfBusinessResults</x:v>
      </x:c>
      <x:c r="AJ1529" s="50" t="str">
        <x:v>OperatingIncome</x:v>
      </x:c>
      <x:c r="AK1529" s="53" t="n">
        <x:v>46022</x:v>
      </x:c>
      <x:c r="AL1529" s="50" t="str">
        <x:v>365/365/365/366/365</x:v>
      </x:c>
      <x:c r="AM1529" s="51" t="n">
        <x:v>24978900</x:v>
      </x:c>
      <x:c r="AN1529" s="51" t="n">
        <x:v>89</x:v>
      </x:c>
      <x:c r="AO1529" s="51" t="n">
        <x:f>IFERROR(AM1529*AN1529,"")</x:f>
        <x:v>2223122100</x:v>
      </x:c>
      <x:c r="AP1529" s="56" t="n">
        <x:f>IFERROR(AO1529/(K1529*1000000),"")</x:f>
        <x:v>2.1327121658646653</x:v>
      </x:c>
      <x:c r="AQ1529" s="57" t="n">
        <x:v>35969006.666666664</x:v>
      </x:c>
      <x:c r="AR1529" s="52" t="n">
        <x:v>0.8934890289603092</x:v>
      </x:c>
      <x:c r="AS1529" s="52" t="n">
        <x:v>-0.8295019157088123</x:v>
      </x:c>
      <x:c r="AT1529" s="55" t="b">
        <x:v>0</x:v>
      </x:c>
      <x:c r="AU1529" s="50" t="str">
        <x:v>repeated_operating_loss;repeated_negative_operating_cf;other_data_quality_issue</x:v>
      </x:c>
      <x:c r="AV1529" s="58" t="n">
        <x:v>-0.5934979145401784</x:v>
      </x:c>
      <x:c r="AW1529" s="50" t="n">
        <x:v>3544</x:v>
      </x:c>
      <x:c r="AX1529" s="50" t="str">
        <x:v>Transformation Moat</x:v>
      </x:c>
      <x:c r="AY1529" s="50" t="str">
        <x:v>既存適格性フィルター不通過: repeated_operating_loss;repeated_negative_operating_cf;other_data_quality_issue / 年率ボラティリティ60%以上 / ローカル5年最大下落率-60%以下</x:v>
      </x:c>
      <x:c r="AZ1529" s="59" t="str">
        <x:v>2026-03-30 16:27</x:v>
      </x:c>
      <x:c r="BA1529" s="53" t="n">
        <x:v>42278</x:v>
      </x:c>
      <x:c r="BB1529" s="50"/>
      <x:c r="BC1529" s="50"/>
      <x:c r="BD1529" s="50"/>
    </x:row>
    <x:row r="1530">
      <x:c r="A1530" s="50" t="n">
        <x:v>1529</x:v>
      </x:c>
      <x:c r="B1530" s="50" t="str">
        <x:v>7836</x:v>
      </x:c>
      <x:c r="C1530" s="50" t="str">
        <x:v>7836.T</x:v>
      </x:c>
      <x:c r="D1530" s="50" t="str">
        <x:v>AVIX,Inc.</x:v>
      </x:c>
      <x:c r="E1530" s="50" t="str">
        <x:v>Standard Market(Domestic)</x:v>
      </x:c>
      <x:c r="F1530" s="50" t="str">
        <x:v>Other Products</x:v>
      </x:c>
      <x:c r="G1530" s="51" t="n">
        <x:v>1210.689</x:v>
      </x:c>
      <x:c r="H1530" s="51" t="n">
        <x:v>1797.46</x:v>
      </x:c>
      <x:c r="I1530" s="51" t="n">
        <x:v>3325.662</x:v>
      </x:c>
      <x:c r="J1530" s="51" t="n">
        <x:v>3727.381</x:v>
      </x:c>
      <x:c r="K1530" s="51" t="n">
        <x:v>4347.136</x:v>
      </x:c>
      <x:c r="L1530" s="52" t="n">
        <x:f>IFERROR(H1530/G1530-1,"")</x:f>
        <x:v>0.48465873564557027</x:v>
      </x:c>
      <x:c r="M1530" s="52" t="n">
        <x:f>IFERROR(I1530/H1530-1,"")</x:f>
        <x:v>0.8502008389616458</x:v>
      </x:c>
      <x:c r="N1530" s="52" t="n">
        <x:f>IFERROR(J1530/I1530-1,"")</x:f>
        <x:v>0.12079369460877265</x:v>
      </x:c>
      <x:c r="O1530" s="52" t="n">
        <x:f>IFERROR(K1530/J1530-1,"")</x:f>
        <x:v>0.16627090174039116</x:v>
      </x:c>
      <x:c r="P1530" s="52" t="n">
        <x:f>IFERROR((K1530/G1530)^(1/4)-1,"")</x:f>
        <x:v>0.37655211390760135</x:v>
      </x:c>
      <x:c r="Q1530" s="51" t="n">
        <x:v>268.807</x:v>
      </x:c>
      <x:c r="R1530" s="52" t="n">
        <x:f>IFERROR(Q1530/K1530,"")</x:f>
        <x:v>0.06183542451857959</x:v>
      </x:c>
      <x:c r="S1530" s="53" t="n">
        <x:v>38443</x:v>
      </x:c>
      <x:c r="T1530" s="50" t="str">
        <x:v>EDINET_company_history</x:v>
      </x:c>
      <x:c r="U1530" s="50" t="str">
        <x:v>株式会社テラスホールディングス</x:v>
      </x:c>
      <x:c r="V1530" s="54" t="n">
        <x:v>0.3531</x:v>
      </x:c>
      <x:c r="W1530" s="50" t="str">
        <x:v>岩 切 敏 晃</x:v>
      </x:c>
      <x:c r="X1530" s="50" t="b">
        <x:f>AND(COUNT(L1530:O1530)=4,L1530&gt;='設定'!$B$6,M1530&gt;='設定'!$B$6,N1530&gt;='設定'!$B$6,O1530&gt;='設定'!$B$6)</x:f>
        <x:v>0</x:v>
      </x:c>
      <x:c r="Y1530" s="50" t="b">
        <x:f>AND(COUNT(G1530:K1530)=5,P1530&gt;='設定'!$B$7)</x:f>
        <x:v>1</x:v>
      </x:c>
      <x:c r="Z1530" s="50" t="b">
        <x:f>AND(ISNUMBER(R1530),R1530&gt;='設定'!$B$8)</x:f>
        <x:v>0</x:v>
      </x:c>
      <x:c r="AA1530" s="50" t="b">
        <x:f>AND(ISNUMBER(S1530),S1530&gt;=DATE(YEAR('設定'!$B$10)-'設定'!$B$9,MONTH('設定'!$B$10),DAY('設定'!$B$10)))</x:f>
        <x:v>0</x:v>
      </x:c>
      <x:c r="AB1530" s="55" t="b">
        <x:v>0</x:v>
      </x:c>
      <x:c r="AC1530" s="55" t="b">
        <x:v>0</x:v>
      </x:c>
      <x:c r="AD1530" s="50" t="n">
        <x:f>IF(X1530,1,0)+IF(Z1530,1,0)+IF(AA1530,1,0)+IF(AB1530,1,0)</x:f>
        <x:v>0</x:v>
      </x:c>
      <x:c r="AE1530" s="50" t="n">
        <x:f>IF(Y1530,1,0)+IF(Z1530,1,0)+IF(AA1530,1,0)+IF(AB1530,1,0)</x:f>
        <x:v>1</x:v>
      </x:c>
      <x:c r="AF1530" s="50" t="n">
        <x:f>IF(Y1530,1,0)+IF(Z1530,1,0)+IF(AA1530,1,0)+IF(AC1530,1,0)</x:f>
        <x:v>1</x:v>
      </x:c>
      <x:c r="AG1530" s="53" t="n">
        <x:v>44348</x:v>
      </x:c>
      <x:c r="AH1530" s="50" t="str">
        <x:v>S100W77N</x:v>
      </x:c>
      <x:c r="AI1530" s="50" t="str">
        <x:v>NetSalesSummaryOfBusinessResults</x:v>
      </x:c>
      <x:c r="AJ1530" s="50" t="str">
        <x:v>OperatingIncome</x:v>
      </x:c>
      <x:c r="AK1530" s="53" t="n">
        <x:v>45747</x:v>
      </x:c>
      <x:c r="AL1530" s="50" t="str">
        <x:v>365/365/365/366/365</x:v>
      </x:c>
      <x:c r="AM1530" s="51" t="n">
        <x:v>35129566</x:v>
      </x:c>
      <x:c r="AN1530" s="51" t="n">
        <x:v>78</x:v>
      </x:c>
      <x:c r="AO1530" s="51" t="n">
        <x:f>IFERROR(AM1530*AN1530,"")</x:f>
        <x:v>2740106148</x:v>
      </x:c>
      <x:c r="AP1530" s="56" t="n">
        <x:f>IFERROR(AO1530/(K1530*1000000),"")</x:f>
        <x:v>0.6303244591381544</x:v>
      </x:c>
      <x:c r="AQ1530" s="57" t="n">
        <x:v>53002296.666666664</x:v>
      </x:c>
      <x:c r="AR1530" s="52" t="n">
        <x:v>0.4754949865959668</x:v>
      </x:c>
      <x:c r="AS1530" s="52" t="n">
        <x:v>-0.5514705882352942</x:v>
      </x:c>
      <x:c r="AT1530" s="55" t="b">
        <x:v>1</x:v>
      </x:c>
      <x:c r="AU1530" s="50"/>
      <x:c r="AV1530" s="58" t="n">
        <x:v>-0.1534583748479028</x:v>
      </x:c>
      <x:c r="AW1530" s="50" t="n">
        <x:v>2865</x:v>
      </x:c>
      <x:c r="AX1530" s="50" t="str">
        <x:v>Transformation Moat</x:v>
      </x:c>
      <x:c r="AY1530" s="50" t="str">
        <x:v>目立つ機械的警告なし（定性確認は別途必要）</x:v>
      </x:c>
      <x:c r="AZ1530" s="59" t="str">
        <x:v>2025-06-30 09:38</x:v>
      </x:c>
      <x:c r="BA1530" s="53" t="n">
        <x:v>38443</x:v>
      </x:c>
      <x:c r="BB1530" s="50"/>
      <x:c r="BC1530" s="50"/>
      <x:c r="BD1530" s="50"/>
    </x:row>
    <x:row r="1531">
      <x:c r="A1531" s="50" t="n">
        <x:v>1530</x:v>
      </x:c>
      <x:c r="B1531" s="50" t="str">
        <x:v>3271</x:v>
      </x:c>
      <x:c r="C1531" s="50" t="str">
        <x:v>3271.T</x:v>
      </x:c>
      <x:c r="D1531" s="50" t="str">
        <x:v>The Global Ltd.</x:v>
      </x:c>
      <x:c r="E1531" s="50" t="str">
        <x:v>Standard Market(Domestic)</x:v>
      </x:c>
      <x:c r="F1531" s="50" t="str">
        <x:v>Real Estate</x:v>
      </x:c>
      <x:c r="G1531" s="51" t="n">
        <x:v>18355.537</x:v>
      </x:c>
      <x:c r="H1531" s="51" t="n">
        <x:v>25761.354</x:v>
      </x:c>
      <x:c r="I1531" s="51" t="n">
        <x:v>42393.029</x:v>
      </x:c>
      <x:c r="J1531" s="51" t="n">
        <x:v>27037.074</x:v>
      </x:c>
      <x:c r="K1531" s="51" t="n">
        <x:v>61747.8</x:v>
      </x:c>
      <x:c r="L1531" s="52" t="n">
        <x:f>IFERROR(H1531/G1531-1,"")</x:f>
        <x:v>0.40346501439865246</x:v>
      </x:c>
      <x:c r="M1531" s="52" t="n">
        <x:f>IFERROR(I1531/H1531-1,"")</x:f>
        <x:v>0.6456056230584775</x:v>
      </x:c>
      <x:c r="N1531" s="52" t="n">
        <x:f>IFERROR(J1531/I1531-1,"")</x:f>
        <x:v>-0.3622283040921658</x:v>
      </x:c>
      <x:c r="O1531" s="52" t="n">
        <x:f>IFERROR(K1531/J1531-1,"")</x:f>
        <x:v>1.2838196174630436</x:v>
      </x:c>
      <x:c r="P1531" s="52" t="n">
        <x:f>IFERROR((K1531/G1531)^(1/4)-1,"")</x:f>
        <x:v>0.35429600880659584</x:v>
      </x:c>
      <x:c r="Q1531" s="51" t="n">
        <x:v>5415.562</x:v>
      </x:c>
      <x:c r="R1531" s="52" t="n">
        <x:f>IFERROR(Q1531/K1531,"")</x:f>
        <x:v>0.08770453360281662</x:v>
      </x:c>
      <x:c r="S1531" s="53" t="n">
        <x:v>39508</x:v>
      </x:c>
      <x:c r="T1531" s="50" t="str">
        <x:v>EDINET_company_history</x:v>
      </x:c>
      <x:c r="U1531" s="50" t="str">
        <x:v>SBIホールディングス株式会社</x:v>
      </x:c>
      <x:c r="V1531" s="54" t="n">
        <x:v>0.5195</x:v>
      </x:c>
      <x:c r="W1531" s="50" t="str">
        <x:v>岡田 圭司</x:v>
      </x:c>
      <x:c r="X1531" s="50" t="b">
        <x:f>AND(COUNT(L1531:O1531)=4,L1531&gt;='設定'!$B$6,M1531&gt;='設定'!$B$6,N1531&gt;='設定'!$B$6,O1531&gt;='設定'!$B$6)</x:f>
        <x:v>0</x:v>
      </x:c>
      <x:c r="Y1531" s="50" t="b">
        <x:f>AND(COUNT(G1531:K1531)=5,P1531&gt;='設定'!$B$7)</x:f>
        <x:v>1</x:v>
      </x:c>
      <x:c r="Z1531" s="50" t="b">
        <x:f>AND(ISNUMBER(R1531),R1531&gt;='設定'!$B$8)</x:f>
        <x:v>0</x:v>
      </x:c>
      <x:c r="AA1531" s="50" t="b">
        <x:f>AND(ISNUMBER(S1531),S1531&gt;=DATE(YEAR('設定'!$B$10)-'設定'!$B$9,MONTH('設定'!$B$10),DAY('設定'!$B$10)))</x:f>
        <x:v>0</x:v>
      </x:c>
      <x:c r="AB1531" s="55" t="b">
        <x:v>0</x:v>
      </x:c>
      <x:c r="AC1531" s="55" t="b">
        <x:v>0</x:v>
      </x:c>
      <x:c r="AD1531" s="50" t="n">
        <x:f>IF(X1531,1,0)+IF(Z1531,1,0)+IF(AA1531,1,0)+IF(AB1531,1,0)</x:f>
        <x:v>0</x:v>
      </x:c>
      <x:c r="AE1531" s="50" t="n">
        <x:f>IF(Y1531,1,0)+IF(Z1531,1,0)+IF(AA1531,1,0)+IF(AB1531,1,0)</x:f>
        <x:v>1</x:v>
      </x:c>
      <x:c r="AF1531" s="50" t="n">
        <x:f>IF(Y1531,1,0)+IF(Z1531,1,0)+IF(AA1531,1,0)+IF(AC1531,1,0)</x:f>
        <x:v>1</x:v>
      </x:c>
      <x:c r="AG1531" s="53" t="n">
        <x:v>44348</x:v>
      </x:c>
      <x:c r="AH1531" s="50" t="str">
        <x:v>S100WS5Q</x:v>
      </x:c>
      <x:c r="AI1531" s="50" t="str">
        <x:v>NetSalesSummaryOfBusinessResults</x:v>
      </x:c>
      <x:c r="AJ1531" s="50" t="str">
        <x:v>OperatingIncome</x:v>
      </x:c>
      <x:c r="AK1531" s="53" t="n">
        <x:v>45838</x:v>
      </x:c>
      <x:c r="AL1531" s="50" t="str">
        <x:v>365/365/365/366/365</x:v>
      </x:c>
      <x:c r="AM1531" s="51" t="n">
        <x:v>28306000</x:v>
      </x:c>
      <x:c r="AN1531" s="51" t="n">
        <x:v>1269</x:v>
      </x:c>
      <x:c r="AO1531" s="51" t="n">
        <x:f>IFERROR(AM1531*AN1531,"")</x:f>
        <x:v>35920314000</x:v>
      </x:c>
      <x:c r="AP1531" s="56" t="n">
        <x:f>IFERROR(AO1531/(K1531*1000000),"")</x:f>
        <x:v>0.5817262153469436</x:v>
      </x:c>
      <x:c r="AQ1531" s="57" t="n">
        <x:v>303460510</x:v>
      </x:c>
      <x:c r="AR1531" s="52" t="n">
        <x:v>0.4814956035157948</x:v>
      </x:c>
      <x:c r="AS1531" s="52" t="n">
        <x:v>-0.4431372525740452</x:v>
      </x:c>
      <x:c r="AT1531" s="55" t="b">
        <x:v>1</x:v>
      </x:c>
      <x:c r="AU1531" s="50"/>
      <x:c r="AV1531" s="58" t="n">
        <x:v>-0.0228920660744154</x:v>
      </x:c>
      <x:c r="AW1531" s="50" t="n">
        <x:v>2064</x:v>
      </x:c>
      <x:c r="AX1531" s="50" t="str">
        <x:v>Core Moat</x:v>
      </x:c>
      <x:c r="AY1531" s="50" t="str">
        <x:v>目立つ機械的警告なし（定性確認は別途必要）</x:v>
      </x:c>
      <x:c r="AZ1531" s="59" t="str">
        <x:v>2025-09-29 16:02</x:v>
      </x:c>
      <x:c r="BA1531" s="53" t="n">
        <x:v>39508</x:v>
      </x:c>
      <x:c r="BB1531" s="50"/>
      <x:c r="BC1531" s="50"/>
      <x:c r="BD1531" s="50"/>
    </x:row>
    <x:row r="1532">
      <x:c r="A1532" s="50" t="n">
        <x:v>1531</x:v>
      </x:c>
      <x:c r="B1532" s="50" t="str">
        <x:v>3967</x:v>
      </x:c>
      <x:c r="C1532" s="50" t="str">
        <x:v>3967.T</x:v>
      </x:c>
      <x:c r="D1532" s="50" t="str">
        <x:v>Eltes Co.,Ltd.</x:v>
      </x:c>
      <x:c r="E1532" s="50" t="str">
        <x:v>Growth Market(Domestic)</x:v>
      </x:c>
      <x:c r="F1532" s="50" t="str">
        <x:v>Information &amp; Communication</x:v>
      </x:c>
      <x:c r="G1532" s="51" t="n">
        <x:v>2682.567</x:v>
      </x:c>
      <x:c r="H1532" s="51" t="n">
        <x:v>4685.52</x:v>
      </x:c>
      <x:c r="I1532" s="51" t="n">
        <x:v>6535.138</x:v>
      </x:c>
      <x:c r="J1532" s="51" t="n">
        <x:v>7317.064</x:v>
      </x:c>
      <x:c r="K1532" s="51" t="n">
        <x:v>8958.812</x:v>
      </x:c>
      <x:c r="L1532" s="52" t="n">
        <x:f>IFERROR(H1532/G1532-1,"")</x:f>
        <x:v>0.746655349148782</x:v>
      </x:c>
      <x:c r="M1532" s="52" t="n">
        <x:f>IFERROR(I1532/H1532-1,"")</x:f>
        <x:v>0.394751916542881</x:v>
      </x:c>
      <x:c r="N1532" s="52" t="n">
        <x:f>IFERROR(J1532/I1532-1,"")</x:f>
        <x:v>0.11964950089806825</x:v>
      </x:c>
      <x:c r="O1532" s="52" t="n">
        <x:f>IFERROR(K1532/J1532-1,"")</x:f>
        <x:v>0.2243725078802099</x:v>
      </x:c>
      <x:c r="P1532" s="52" t="n">
        <x:f>IFERROR((K1532/G1532)^(1/4)-1,"")</x:f>
        <x:v>0.3518389683129959</x:v>
      </x:c>
      <x:c r="Q1532" s="51" t="n">
        <x:v>431.439</x:v>
      </x:c>
      <x:c r="R1532" s="52" t="n">
        <x:f>IFERROR(Q1532/K1532,"")</x:f>
        <x:v>0.04815805934983344</x:v>
      </x:c>
      <x:c r="S1532" s="53" t="n">
        <x:v>42675</x:v>
      </x:c>
      <x:c r="T1532" s="50" t="str">
        <x:v>EDINET_company_history</x:v>
      </x:c>
      <x:c r="U1532" s="50" t="str">
        <x:v>株式会社TSパートナーズ</x:v>
      </x:c>
      <x:c r="V1532" s="54" t="n">
        <x:v>0.1639</x:v>
      </x:c>
      <x:c r="W1532" s="50" t="str">
        <x:v>菅原 貴弘 / 伊藤 豊</x:v>
      </x:c>
      <x:c r="X1532" s="50" t="b">
        <x:f>AND(COUNT(L1532:O1532)=4,L1532&gt;='設定'!$B$6,M1532&gt;='設定'!$B$6,N1532&gt;='設定'!$B$6,O1532&gt;='設定'!$B$6)</x:f>
        <x:v>0</x:v>
      </x:c>
      <x:c r="Y1532" s="50" t="b">
        <x:f>AND(COUNT(G1532:K1532)=5,P1532&gt;='設定'!$B$7)</x:f>
        <x:v>1</x:v>
      </x:c>
      <x:c r="Z1532" s="50" t="b">
        <x:f>AND(ISNUMBER(R1532),R1532&gt;='設定'!$B$8)</x:f>
        <x:v>0</x:v>
      </x:c>
      <x:c r="AA1532" s="50" t="b">
        <x:f>AND(ISNUMBER(S1532),S1532&gt;=DATE(YEAR('設定'!$B$10)-'設定'!$B$9,MONTH('設定'!$B$10),DAY('設定'!$B$10)))</x:f>
        <x:v>0</x:v>
      </x:c>
      <x:c r="AB1532" s="55" t="b">
        <x:v>0</x:v>
      </x:c>
      <x:c r="AC1532" s="55" t="b">
        <x:v>0</x:v>
      </x:c>
      <x:c r="AD1532" s="50" t="n">
        <x:f>IF(X1532,1,0)+IF(Z1532,1,0)+IF(AA1532,1,0)+IF(AB1532,1,0)</x:f>
        <x:v>0</x:v>
      </x:c>
      <x:c r="AE1532" s="50" t="n">
        <x:f>IF(Y1532,1,0)+IF(Z1532,1,0)+IF(AA1532,1,0)+IF(AB1532,1,0)</x:f>
        <x:v>1</x:v>
      </x:c>
      <x:c r="AF1532" s="50" t="n">
        <x:f>IF(Y1532,1,0)+IF(Z1532,1,0)+IF(AA1532,1,0)+IF(AC1532,1,0)</x:f>
        <x:v>1</x:v>
      </x:c>
      <x:c r="AG1532" s="53" t="n">
        <x:v>44348</x:v>
      </x:c>
      <x:c r="AH1532" s="50" t="str">
        <x:v>S100Y6AI</x:v>
      </x:c>
      <x:c r="AI1532" s="50" t="str">
        <x:v>NetSalesSummaryOfBusinessResults</x:v>
      </x:c>
      <x:c r="AJ1532" s="50" t="str">
        <x:v>OperatingIncome</x:v>
      </x:c>
      <x:c r="AK1532" s="53" t="n">
        <x:v>46081</x:v>
      </x:c>
      <x:c r="AL1532" s="50" t="str">
        <x:v>365/365/366/365/365</x:v>
      </x:c>
      <x:c r="AM1532" s="51" t="n">
        <x:v>6183280</x:v>
      </x:c>
      <x:c r="AN1532" s="51" t="n">
        <x:v>576</x:v>
      </x:c>
      <x:c r="AO1532" s="51" t="n">
        <x:f>IFERROR(AM1532*AN1532,"")</x:f>
        <x:v>3561569280</x:v>
      </x:c>
      <x:c r="AP1532" s="56" t="n">
        <x:f>IFERROR(AO1532/(K1532*1000000),"")</x:f>
        <x:v>0.3975492822039351</x:v>
      </x:c>
      <x:c r="AQ1532" s="57" t="n">
        <x:v>7992780</x:v>
      </x:c>
      <x:c r="AR1532" s="52" t="n">
        <x:v>0.4140215013909713</x:v>
      </x:c>
      <x:c r="AS1532" s="52" t="n">
        <x:v>-0.615505090054816</x:v>
      </x:c>
      <x:c r="AT1532" s="55" t="b">
        <x:v>0</x:v>
      </x:c>
      <x:c r="AU1532" s="50" t="str">
        <x:v>low_liquidity</x:v>
      </x:c>
      <x:c r="AV1532" s="58" t="n">
        <x:v>-0.1465269896985294</x:v>
      </x:c>
      <x:c r="AW1532" s="50" t="n">
        <x:v>2836</x:v>
      </x:c>
      <x:c r="AX1532" s="50" t="str">
        <x:v>Future Moat</x:v>
      </x:c>
      <x:c r="AY1532" s="50" t="str">
        <x:v>既存適格性フィルター不通過: low_liquidity / 60日平均売買代金2,000万円未満 / ローカル5年最大下落率-60%以下</x:v>
      </x:c>
      <x:c r="AZ1532" s="59" t="str">
        <x:v>2026-05-27 15:14</x:v>
      </x:c>
      <x:c r="BA1532" s="53" t="n">
        <x:v>42675</x:v>
      </x:c>
      <x:c r="BB1532" s="50"/>
      <x:c r="BC1532" s="50"/>
      <x:c r="BD1532" s="50"/>
    </x:row>
    <x:row r="1533">
      <x:c r="A1533" s="50" t="n">
        <x:v>1532</x:v>
      </x:c>
      <x:c r="B1533" s="50" t="str">
        <x:v>9204</x:v>
      </x:c>
      <x:c r="C1533" s="50" t="str">
        <x:v>9204.T</x:v>
      </x:c>
      <x:c r="D1533" s="50" t="str">
        <x:v>Skymark Airlines Inc.</x:v>
      </x:c>
      <x:c r="E1533" s="50" t="str">
        <x:v>Growth Market(Domestic)</x:v>
      </x:c>
      <x:c r="F1533" s="50" t="str">
        <x:v>Air Transportation</x:v>
      </x:c>
      <x:c r="G1533" s="51" t="n">
        <x:v>34064</x:v>
      </x:c>
      <x:c r="H1533" s="51" t="n">
        <x:v>47147</x:v>
      </x:c>
      <x:c r="I1533" s="51" t="n">
        <x:v>84661</x:v>
      </x:c>
      <x:c r="J1533" s="51" t="n">
        <x:v>104075</x:v>
      </x:c>
      <x:c r="K1533" s="51" t="n">
        <x:v>108893</x:v>
      </x:c>
      <x:c r="L1533" s="52" t="n">
        <x:f>IFERROR(H1533/G1533-1,"")</x:f>
        <x:v>0.3840711601690934</x:v>
      </x:c>
      <x:c r="M1533" s="52" t="n">
        <x:f>IFERROR(I1533/H1533-1,"")</x:f>
        <x:v>0.7956815916177062</x:v>
      </x:c>
      <x:c r="N1533" s="52" t="n">
        <x:f>IFERROR(J1533/I1533-1,"")</x:f>
        <x:v>0.2293145604233353</x:v>
      </x:c>
      <x:c r="O1533" s="52" t="n">
        <x:f>IFERROR(K1533/J1533-1,"")</x:f>
        <x:v>0.046293538313715965</x:v>
      </x:c>
      <x:c r="P1533" s="52" t="n">
        <x:f>IFERROR((K1533/G1533)^(1/4)-1,"")</x:f>
        <x:v>0.33713753359657916</x:v>
      </x:c>
      <x:c r="Q1533" s="51" t="n">
        <x:v>1826</x:v>
      </x:c>
      <x:c r="R1533" s="52" t="n">
        <x:f>IFERROR(Q1533/K1533,"")</x:f>
        <x:v>0.016768754649059168</x:v>
      </x:c>
      <x:c r="S1533" s="53" t="n">
        <x:v>36647</x:v>
      </x:c>
      <x:c r="T1533" s="50" t="str">
        <x:v>EDINET_company_history</x:v>
      </x:c>
      <x:c r="U1533" s="50" t="str">
        <x:v>鈴与スカイ・パートナーズ投資事業有限責任組合</x:v>
      </x:c>
      <x:c r="V1533" s="54" t="n">
        <x:v>0.1303</x:v>
      </x:c>
      <x:c r="W1533" s="50" t="str">
        <x:v>本橋 学 / 佐藤 善信</x:v>
      </x:c>
      <x:c r="X1533" s="50" t="b">
        <x:f>AND(COUNT(L1533:O1533)=4,L1533&gt;='設定'!$B$6,M1533&gt;='設定'!$B$6,N1533&gt;='設定'!$B$6,O1533&gt;='設定'!$B$6)</x:f>
        <x:v>0</x:v>
      </x:c>
      <x:c r="Y1533" s="50" t="b">
        <x:f>AND(COUNT(G1533:K1533)=5,P1533&gt;='設定'!$B$7)</x:f>
        <x:v>1</x:v>
      </x:c>
      <x:c r="Z1533" s="50" t="b">
        <x:f>AND(ISNUMBER(R1533),R1533&gt;='設定'!$B$8)</x:f>
        <x:v>0</x:v>
      </x:c>
      <x:c r="AA1533" s="50" t="b">
        <x:f>AND(ISNUMBER(S1533),S1533&gt;=DATE(YEAR('設定'!$B$10)-'設定'!$B$9,MONTH('設定'!$B$10),DAY('設定'!$B$10)))</x:f>
        <x:v>0</x:v>
      </x:c>
      <x:c r="AB1533" s="55" t="b">
        <x:v>0</x:v>
      </x:c>
      <x:c r="AC1533" s="55" t="b">
        <x:v>0</x:v>
      </x:c>
      <x:c r="AD1533" s="50" t="n">
        <x:f>IF(X1533,1,0)+IF(Z1533,1,0)+IF(AA1533,1,0)+IF(AB1533,1,0)</x:f>
        <x:v>0</x:v>
      </x:c>
      <x:c r="AE1533" s="50" t="n">
        <x:f>IF(Y1533,1,0)+IF(Z1533,1,0)+IF(AA1533,1,0)+IF(AB1533,1,0)</x:f>
        <x:v>1</x:v>
      </x:c>
      <x:c r="AF1533" s="50" t="n">
        <x:f>IF(Y1533,1,0)+IF(Z1533,1,0)+IF(AA1533,1,0)+IF(AC1533,1,0)</x:f>
        <x:v>1</x:v>
      </x:c>
      <x:c r="AG1533" s="53" t="n">
        <x:v>44348</x:v>
      </x:c>
      <x:c r="AH1533" s="50" t="str">
        <x:v>S100W68U</x:v>
      </x:c>
      <x:c r="AI1533" s="50" t="str">
        <x:v>OperatingRevenuesSummaryOfBusinessResults</x:v>
      </x:c>
      <x:c r="AJ1533" s="50" t="str">
        <x:v>OperatingIncome</x:v>
      </x:c>
      <x:c r="AK1533" s="53" t="n">
        <x:v>45747</x:v>
      </x:c>
      <x:c r="AL1533" s="50" t="str">
        <x:v>365/365/365/366/365</x:v>
      </x:c>
      <x:c r="AM1533" s="51" t="n">
        <x:v>60223000</x:v>
      </x:c>
      <x:c r="AN1533" s="51" t="n">
        <x:v>415</x:v>
      </x:c>
      <x:c r="AO1533" s="51" t="n">
        <x:f>IFERROR(AM1533*AN1533,"")</x:f>
        <x:v>24992545000</x:v>
      </x:c>
      <x:c r="AP1533" s="56" t="n">
        <x:f>IFERROR(AO1533/(K1533*1000000),"")</x:f>
        <x:v>0.22951470709779326</x:v>
      </x:c>
      <x:c r="AQ1533" s="57" t="n">
        <x:v>81447915</x:v>
      </x:c>
      <x:c r="AR1533" s="52" t="n">
        <x:v>0.2632285707178822</x:v>
      </x:c>
      <x:c r="AS1533" s="52" t="n">
        <x:v>-0.7734485754081145</x:v>
      </x:c>
      <x:c r="AT1533" s="55" t="b">
        <x:v>0</x:v>
      </x:c>
      <x:c r="AU1533" s="50" t="str">
        <x:v>missing_financial_data</x:v>
      </x:c>
      <x:c r="AV1533" s="58" t="n">
        <x:v>-0.3183837920883738</x:v>
      </x:c>
      <x:c r="AW1533" s="50" t="n">
        <x:v>3307</x:v>
      </x:c>
      <x:c r="AX1533" s="50" t="str">
        <x:v>Core Moat</x:v>
      </x:c>
      <x:c r="AY1533" s="50" t="str">
        <x:v>既存適格性フィルター不通過: missing_financial_data / ローカル5年最大下落率-60%以下</x:v>
      </x:c>
      <x:c r="AZ1533" s="59" t="str">
        <x:v>2025-06-26 15:31</x:v>
      </x:c>
      <x:c r="BA1533" s="53" t="n">
        <x:v>36647</x:v>
      </x:c>
      <x:c r="BB1533" s="50"/>
      <x:c r="BC1533" s="50"/>
      <x:c r="BD1533" s="50"/>
    </x:row>
    <x:row r="1534">
      <x:c r="A1534" s="50" t="n">
        <x:v>1533</x:v>
      </x:c>
      <x:c r="B1534" s="50" t="str">
        <x:v>7094</x:v>
      </x:c>
      <x:c r="C1534" s="50" t="str">
        <x:v>7094.T</x:v>
      </x:c>
      <x:c r="D1534" s="50" t="str">
        <x:v>NexTone Inc.</x:v>
      </x:c>
      <x:c r="E1534" s="50" t="str">
        <x:v>Growth Market(Domestic)</x:v>
      </x:c>
      <x:c r="F1534" s="50" t="str">
        <x:v>Services</x:v>
      </x:c>
      <x:c r="G1534" s="51" t="n">
        <x:v>6122</x:v>
      </x:c>
      <x:c r="H1534" s="51" t="n">
        <x:v>7489</x:v>
      </x:c>
      <x:c r="I1534" s="51" t="n">
        <x:v>8814</x:v>
      </x:c>
      <x:c r="J1534" s="51" t="n">
        <x:v>13433</x:v>
      </x:c>
      <x:c r="K1534" s="51" t="n">
        <x:v>19412</x:v>
      </x:c>
      <x:c r="L1534" s="52" t="n">
        <x:f>IFERROR(H1534/G1534-1,"")</x:f>
        <x:v>0.2232930414897092</x:v>
      </x:c>
      <x:c r="M1534" s="52" t="n">
        <x:f>IFERROR(I1534/H1534-1,"")</x:f>
        <x:v>0.176926158365603</x:v>
      </x:c>
      <x:c r="N1534" s="52" t="n">
        <x:f>IFERROR(J1534/I1534-1,"")</x:f>
        <x:v>0.5240526435216701</x:v>
      </x:c>
      <x:c r="O1534" s="52" t="n">
        <x:f>IFERROR(K1534/J1534-1,"")</x:f>
        <x:v>0.44509789324797144</x:v>
      </x:c>
      <x:c r="P1534" s="52" t="n">
        <x:f>IFERROR((K1534/G1534)^(1/4)-1,"")</x:f>
        <x:v>0.33442521390314006</x:v>
      </x:c>
      <x:c r="Q1534" s="51" t="n">
        <x:v>1005</x:v>
      </x:c>
      <x:c r="R1534" s="52" t="n">
        <x:f>IFERROR(Q1534/K1534,"")</x:f>
        <x:v>0.05177209973212446</x:v>
      </x:c>
      <x:c r="S1534" s="53" t="n">
        <x:v>43891</x:v>
      </x:c>
      <x:c r="T1534" s="50" t="str">
        <x:v>EDINET_company_history</x:v>
      </x:c>
      <x:c r="U1534" s="50" t="str">
        <x:v>株式会社アミューズ</x:v>
      </x:c>
      <x:c r="V1534" s="54" t="n">
        <x:v>0.0738</x:v>
      </x:c>
      <x:c r="W1534" s="50" t="str">
        <x:v>阿南 雅浩 / 荒川 祐二</x:v>
      </x:c>
      <x:c r="X1534" s="50" t="b">
        <x:f>AND(COUNT(L1534:O1534)=4,L1534&gt;='設定'!$B$6,M1534&gt;='設定'!$B$6,N1534&gt;='設定'!$B$6,O1534&gt;='設定'!$B$6)</x:f>
        <x:v>0</x:v>
      </x:c>
      <x:c r="Y1534" s="50" t="b">
        <x:f>AND(COUNT(G1534:K1534)=5,P1534&gt;='設定'!$B$7)</x:f>
        <x:v>1</x:v>
      </x:c>
      <x:c r="Z1534" s="50" t="b">
        <x:f>AND(ISNUMBER(R1534),R1534&gt;='設定'!$B$8)</x:f>
        <x:v>0</x:v>
      </x:c>
      <x:c r="AA1534" s="50" t="b">
        <x:f>AND(ISNUMBER(S1534),S1534&gt;=DATE(YEAR('設定'!$B$10)-'設定'!$B$9,MONTH('設定'!$B$10),DAY('設定'!$B$10)))</x:f>
        <x:v>0</x:v>
      </x:c>
      <x:c r="AB1534" s="55" t="b">
        <x:v>0</x:v>
      </x:c>
      <x:c r="AC1534" s="55" t="b">
        <x:v>0</x:v>
      </x:c>
      <x:c r="AD1534" s="50" t="n">
        <x:f>IF(X1534,1,0)+IF(Z1534,1,0)+IF(AA1534,1,0)+IF(AB1534,1,0)</x:f>
        <x:v>0</x:v>
      </x:c>
      <x:c r="AE1534" s="50" t="n">
        <x:f>IF(Y1534,1,0)+IF(Z1534,1,0)+IF(AA1534,1,0)+IF(AB1534,1,0)</x:f>
        <x:v>1</x:v>
      </x:c>
      <x:c r="AF1534" s="50" t="n">
        <x:f>IF(Y1534,1,0)+IF(Z1534,1,0)+IF(AA1534,1,0)+IF(AC1534,1,0)</x:f>
        <x:v>1</x:v>
      </x:c>
      <x:c r="AG1534" s="53" t="n">
        <x:v>44348</x:v>
      </x:c>
      <x:c r="AH1534" s="50" t="str">
        <x:v>S100W378</x:v>
      </x:c>
      <x:c r="AI1534" s="50" t="str">
        <x:v>NetSalesSummaryOfBusinessResults</x:v>
      </x:c>
      <x:c r="AJ1534" s="50" t="str">
        <x:v>OperatingIncome</x:v>
      </x:c>
      <x:c r="AK1534" s="53" t="n">
        <x:v>45747</x:v>
      </x:c>
      <x:c r="AL1534" s="50" t="str">
        <x:v>365/365/365/366/365</x:v>
      </x:c>
      <x:c r="AM1534" s="51" t="n">
        <x:v>9760300</x:v>
      </x:c>
      <x:c r="AN1534" s="51" t="n">
        <x:v>1313</x:v>
      </x:c>
      <x:c r="AO1534" s="51" t="n">
        <x:f>IFERROR(AM1534*AN1534,"")</x:f>
        <x:v>12815273900</x:v>
      </x:c>
      <x:c r="AP1534" s="56" t="n">
        <x:f>IFERROR(AO1534/(K1534*1000000),"")</x:f>
        <x:v>0.6601727745724294</x:v>
      </x:c>
      <x:c r="AQ1534" s="57" t="n">
        <x:v>145845735</x:v>
      </x:c>
      <x:c r="AR1534" s="52" t="n">
        <x:v>0.6077543341247745</x:v>
      </x:c>
      <x:c r="AS1534" s="52" t="n">
        <x:v>-0.8067961111669716</x:v>
      </x:c>
      <x:c r="AT1534" s="55" t="b">
        <x:v>1</x:v>
      </x:c>
      <x:c r="AU1534" s="50"/>
      <x:c r="AV1534" s="58" t="n">
        <x:v>-0.193883472413231</x:v>
      </x:c>
      <x:c r="AW1534" s="50" t="n">
        <x:v>3013</x:v>
      </x:c>
      <x:c r="AX1534" s="50" t="str">
        <x:v>Transformation Moat</x:v>
      </x:c>
      <x:c r="AY1534" s="50" t="str">
        <x:v>年率ボラティリティ60%以上 / ローカル5年最大下落率-60%以下</x:v>
      </x:c>
      <x:c r="AZ1534" s="59" t="str">
        <x:v>2025-06-26 14:32</x:v>
      </x:c>
      <x:c r="BA1534" s="53" t="n">
        <x:v>43891</x:v>
      </x:c>
      <x:c r="BB1534" s="50"/>
      <x:c r="BC1534" s="50"/>
      <x:c r="BD1534" s="50"/>
    </x:row>
    <x:row r="1535">
      <x:c r="A1535" s="50" t="n">
        <x:v>1534</x:v>
      </x:c>
      <x:c r="B1535" s="50" t="str">
        <x:v>9726</x:v>
      </x:c>
      <x:c r="C1535" s="50" t="str">
        <x:v>9726.T</x:v>
      </x:c>
      <x:c r="D1535" s="50" t="str">
        <x:v>KNT-CT Holdings Co.,Ltd.</x:v>
      </x:c>
      <x:c r="E1535" s="50" t="str">
        <x:v>Standard Market(Domestic)</x:v>
      </x:c>
      <x:c r="F1535" s="50" t="str">
        <x:v>Services</x:v>
      </x:c>
      <x:c r="G1535" s="51" t="n">
        <x:v>87889</x:v>
      </x:c>
      <x:c r="H1535" s="51" t="n">
        <x:v>139957</x:v>
      </x:c>
      <x:c r="I1535" s="51" t="n">
        <x:v>252152</x:v>
      </x:c>
      <x:c r="J1535" s="51" t="n">
        <x:v>255427</x:v>
      </x:c>
      <x:c r="K1535" s="51" t="n">
        <x:v>274516</x:v>
      </x:c>
      <x:c r="L1535" s="52" t="n">
        <x:f>IFERROR(H1535/G1535-1,"")</x:f>
        <x:v>0.5924290866888917</x:v>
      </x:c>
      <x:c r="M1535" s="52" t="n">
        <x:f>IFERROR(I1535/H1535-1,"")</x:f>
        <x:v>0.8016390748587066</x:v>
      </x:c>
      <x:c r="N1535" s="52" t="n">
        <x:f>IFERROR(J1535/I1535-1,"")</x:f>
        <x:v>0.012988197595101392</x:v>
      </x:c>
      <x:c r="O1535" s="52" t="n">
        <x:f>IFERROR(K1535/J1535-1,"")</x:f>
        <x:v>0.0747336812474797</x:v>
      </x:c>
      <x:c r="P1535" s="52" t="n">
        <x:f>IFERROR((K1535/G1535)^(1/4)-1,"")</x:f>
        <x:v>0.32940799034695</x:v>
      </x:c>
      <x:c r="Q1535" s="51" t="n">
        <x:v>6040</x:v>
      </x:c>
      <x:c r="R1535" s="52" t="n">
        <x:f>IFERROR(Q1535/K1535,"")</x:f>
        <x:v>0.022002360518148304</x:v>
      </x:c>
      <x:c r="S1535" s="53" t="n">
        <x:v>27576</x:v>
      </x:c>
      <x:c r="T1535" s="50" t="str">
        <x:v>EDINET_company_history</x:v>
      </x:c>
      <x:c r="U1535" s="50" t="str">
        <x:v>近鉄グループホールディングス 株式会社</x:v>
      </x:c>
      <x:c r="V1535" s="54" t="n">
        <x:v>0.5356</x:v>
      </x:c>
      <x:c r="W1535" s="50" t="str">
        <x:v>米田 昭正 / 小山 佳延 / 三宅 貞行 / 中之坊 健介</x:v>
      </x:c>
      <x:c r="X1535" s="50" t="b">
        <x:f>AND(COUNT(L1535:O1535)=4,L1535&gt;='設定'!$B$6,M1535&gt;='設定'!$B$6,N1535&gt;='設定'!$B$6,O1535&gt;='設定'!$B$6)</x:f>
        <x:v>0</x:v>
      </x:c>
      <x:c r="Y1535" s="50" t="b">
        <x:f>AND(COUNT(G1535:K1535)=5,P1535&gt;='設定'!$B$7)</x:f>
        <x:v>1</x:v>
      </x:c>
      <x:c r="Z1535" s="50" t="b">
        <x:f>AND(ISNUMBER(R1535),R1535&gt;='設定'!$B$8)</x:f>
        <x:v>0</x:v>
      </x:c>
      <x:c r="AA1535" s="50" t="b">
        <x:f>AND(ISNUMBER(S1535),S1535&gt;=DATE(YEAR('設定'!$B$10)-'設定'!$B$9,MONTH('設定'!$B$10),DAY('設定'!$B$10)))</x:f>
        <x:v>0</x:v>
      </x:c>
      <x:c r="AB1535" s="55" t="b">
        <x:v>0</x:v>
      </x:c>
      <x:c r="AC1535" s="55" t="b">
        <x:v>0</x:v>
      </x:c>
      <x:c r="AD1535" s="50" t="n">
        <x:f>IF(X1535,1,0)+IF(Z1535,1,0)+IF(AA1535,1,0)+IF(AB1535,1,0)</x:f>
        <x:v>0</x:v>
      </x:c>
      <x:c r="AE1535" s="50" t="n">
        <x:f>IF(Y1535,1,0)+IF(Z1535,1,0)+IF(AA1535,1,0)+IF(AB1535,1,0)</x:f>
        <x:v>1</x:v>
      </x:c>
      <x:c r="AF1535" s="50" t="n">
        <x:f>IF(Y1535,1,0)+IF(Z1535,1,0)+IF(AA1535,1,0)+IF(AC1535,1,0)</x:f>
        <x:v>1</x:v>
      </x:c>
      <x:c r="AG1535" s="53" t="n">
        <x:v>44348</x:v>
      </x:c>
      <x:c r="AH1535" s="50" t="str">
        <x:v>S100VX0N</x:v>
      </x:c>
      <x:c r="AI1535" s="50" t="str">
        <x:v>NetSalesSummaryOfBusinessResults</x:v>
      </x:c>
      <x:c r="AJ1535" s="50" t="str">
        <x:v>OperatingIncome</x:v>
      </x:c>
      <x:c r="AK1535" s="53" t="n">
        <x:v>45747</x:v>
      </x:c>
      <x:c r="AL1535" s="50" t="str">
        <x:v>365/365/365/366/365</x:v>
      </x:c>
      <x:c r="AM1535" s="51" t="n">
        <x:v>27320413</x:v>
      </x:c>
      <x:c r="AN1535" s="51" t="n">
        <x:v>2000</x:v>
      </x:c>
      <x:c r="AO1535" s="51" t="n">
        <x:f>IFERROR(AM1535*AN1535,"")</x:f>
        <x:v>54640826000</x:v>
      </x:c>
      <x:c r="AP1535" s="56" t="n">
        <x:f>IFERROR(AO1535/(K1535*1000000),"")</x:f>
        <x:v>0.19904423057308135</x:v>
      </x:c>
      <x:c r="AQ1535" s="57" t="n">
        <x:v>90266868.33333331</x:v>
      </x:c>
      <x:c r="AR1535" s="52" t="n">
        <x:v>0.3776532852787261</x:v>
      </x:c>
      <x:c r="AS1535" s="52" t="n">
        <x:v>-0.5139581274841515</x:v>
      </x:c>
      <x:c r="AT1535" s="55" t="b">
        <x:v>1</x:v>
      </x:c>
      <x:c r="AU1535" s="50"/>
      <x:c r="AV1535" s="58" t="n">
        <x:v>0.0421635086434338</x:v>
      </x:c>
      <x:c r="AW1535" s="50" t="n">
        <x:v>1564</x:v>
      </x:c>
      <x:c r="AX1535" s="50" t="str">
        <x:v>Future Moat</x:v>
      </x:c>
      <x:c r="AY1535" s="50" t="str">
        <x:v>目立つ機械的警告なし（定性確認は別途必要）</x:v>
      </x:c>
      <x:c r="AZ1535" s="59" t="str">
        <x:v>2025-06-16 13:54</x:v>
      </x:c>
      <x:c r="BA1535" s="53" t="n">
        <x:v>27576</x:v>
      </x:c>
      <x:c r="BB1535" s="50"/>
      <x:c r="BC1535" s="50"/>
      <x:c r="BD1535" s="50" t="str">
        <x:v>TOPIX Small 2</x:v>
      </x:c>
    </x:row>
    <x:row r="1536">
      <x:c r="A1536" s="50" t="n">
        <x:v>1535</x:v>
      </x:c>
      <x:c r="B1536" s="50" t="str">
        <x:v>9625</x:v>
      </x:c>
      <x:c r="C1536" s="50" t="str">
        <x:v>9625.T</x:v>
      </x:c>
      <x:c r="D1536" s="50" t="str">
        <x:v>CERESPO CO.,LTD.</x:v>
      </x:c>
      <x:c r="E1536" s="50" t="str">
        <x:v>Standard Market(Domestic)</x:v>
      </x:c>
      <x:c r="F1536" s="50" t="str">
        <x:v>Services</x:v>
      </x:c>
      <x:c r="G1536" s="51" t="n">
        <x:v>4394.504</x:v>
      </x:c>
      <x:c r="H1536" s="51" t="n">
        <x:v>27012.127</x:v>
      </x:c>
      <x:c r="I1536" s="51" t="n">
        <x:v>19925.934</x:v>
      </x:c>
      <x:c r="J1536" s="51" t="n">
        <x:v>8959.015</x:v>
      </x:c>
      <x:c r="K1536" s="51" t="n">
        <x:v>13667.39</x:v>
      </x:c>
      <x:c r="L1536" s="52" t="n">
        <x:f>IFERROR(H1536/G1536-1,"")</x:f>
        <x:v>5.14679768183167</x:v>
      </x:c>
      <x:c r="M1536" s="52" t="n">
        <x:f>IFERROR(I1536/H1536-1,"")</x:f>
        <x:v>-0.2623337658674565</x:v>
      </x:c>
      <x:c r="N1536" s="52" t="n">
        <x:f>IFERROR(J1536/I1536-1,"")</x:f>
        <x:v>-0.550384187762541</x:v>
      </x:c>
      <x:c r="O1536" s="52" t="n">
        <x:f>IFERROR(K1536/J1536-1,"")</x:f>
        <x:v>0.5255460561233574</x:v>
      </x:c>
      <x:c r="P1536" s="52" t="n">
        <x:f>IFERROR((K1536/G1536)^(1/4)-1,"")</x:f>
        <x:v>0.32798732761949356</x:v>
      </x:c>
      <x:c r="Q1536" s="51" t="n">
        <x:v>799.553</x:v>
      </x:c>
      <x:c r="R1536" s="52" t="n">
        <x:f>IFERROR(Q1536/K1536,"")</x:f>
        <x:v>0.05850078178789074</x:v>
      </x:c>
      <x:c r="S1536" s="53" t="n">
        <x:v>44348</x:v>
      </x:c>
      <x:c r="T1536" s="50" t="str">
        <x:v>not_identified_before_local_window</x:v>
      </x:c>
      <x:c r="U1536" s="50" t="str">
        <x:v>株式会社スマイル</x:v>
      </x:c>
      <x:c r="V1536" s="54" t="n">
        <x:v>0.2012</x:v>
      </x:c>
      <x:c r="W1536" s="50" t="str">
        <x:v>田 代 剛</x:v>
      </x:c>
      <x:c r="X1536" s="50" t="b">
        <x:f>AND(COUNT(L1536:O1536)=4,L1536&gt;='設定'!$B$6,M1536&gt;='設定'!$B$6,N1536&gt;='設定'!$B$6,O1536&gt;='設定'!$B$6)</x:f>
        <x:v>0</x:v>
      </x:c>
      <x:c r="Y1536" s="50" t="b">
        <x:f>AND(COUNT(G1536:K1536)=5,P1536&gt;='設定'!$B$7)</x:f>
        <x:v>1</x:v>
      </x:c>
      <x:c r="Z1536" s="50" t="b">
        <x:f>AND(ISNUMBER(R1536),R1536&gt;='設定'!$B$8)</x:f>
        <x:v>0</x:v>
      </x:c>
      <x:c r="AA1536" s="50" t="b">
        <x:f>AND(ISNUMBER(S1536),S1536&gt;=DATE(YEAR('設定'!$B$10)-'設定'!$B$9,MONTH('設定'!$B$10),DAY('設定'!$B$10)))</x:f>
        <x:v>0</x:v>
      </x:c>
      <x:c r="AB1536" s="55" t="b">
        <x:v>0</x:v>
      </x:c>
      <x:c r="AC1536" s="55" t="b">
        <x:v>0</x:v>
      </x:c>
      <x:c r="AD1536" s="50" t="n">
        <x:f>IF(X1536,1,0)+IF(Z1536,1,0)+IF(AA1536,1,0)+IF(AB1536,1,0)</x:f>
        <x:v>0</x:v>
      </x:c>
      <x:c r="AE1536" s="50" t="n">
        <x:f>IF(Y1536,1,0)+IF(Z1536,1,0)+IF(AA1536,1,0)+IF(AB1536,1,0)</x:f>
        <x:v>1</x:v>
      </x:c>
      <x:c r="AF1536" s="50" t="n">
        <x:f>IF(Y1536,1,0)+IF(Z1536,1,0)+IF(AA1536,1,0)+IF(AC1536,1,0)</x:f>
        <x:v>1</x:v>
      </x:c>
      <x:c r="AG1536" s="53" t="n">
        <x:v>44348</x:v>
      </x:c>
      <x:c r="AH1536" s="50" t="str">
        <x:v>S100VZ9A</x:v>
      </x:c>
      <x:c r="AI1536" s="50" t="str">
        <x:v>NetSalesSummaryOfBusinessResults</x:v>
      </x:c>
      <x:c r="AJ1536" s="50" t="str">
        <x:v>OperatingIncome</x:v>
      </x:c>
      <x:c r="AK1536" s="53" t="n">
        <x:v>45747</x:v>
      </x:c>
      <x:c r="AL1536" s="50" t="str">
        <x:v>365/365/365/366/365</x:v>
      </x:c>
      <x:c r="AM1536" s="51" t="n">
        <x:v>5467900</x:v>
      </x:c>
      <x:c r="AN1536" s="51" t="n">
        <x:v>1076</x:v>
      </x:c>
      <x:c r="AO1536" s="51" t="n">
        <x:f>IFERROR(AM1536*AN1536,"")</x:f>
        <x:v>5883460400</x:v>
      </x:c>
      <x:c r="AP1536" s="56" t="n">
        <x:f>IFERROR(AO1536/(K1536*1000000),"")</x:f>
        <x:v>0.430474318798249</x:v>
      </x:c>
      <x:c r="AQ1536" s="57" t="n">
        <x:v>7063333.333333333</x:v>
      </x:c>
      <x:c r="AR1536" s="52" t="n">
        <x:v>0.4058327135011823</x:v>
      </x:c>
      <x:c r="AS1536" s="52" t="n">
        <x:v>-0.510689519938135</x:v>
      </x:c>
      <x:c r="AT1536" s="55" t="b">
        <x:v>0</x:v>
      </x:c>
      <x:c r="AU1536" s="50" t="str">
        <x:v>low_liquidity</x:v>
      </x:c>
      <x:c r="AV1536" s="58" t="n">
        <x:v>-0.1910993003661672</x:v>
      </x:c>
      <x:c r="AW1536" s="50" t="n">
        <x:v>3005</x:v>
      </x:c>
      <x:c r="AX1536" s="50" t="str">
        <x:v>Future Moat</x:v>
      </x:c>
      <x:c r="AY1536" s="50" t="str">
        <x:v>既存適格性フィルター不通過: low_liquidity / 60日平均売買代金2,000万円未満</x:v>
      </x:c>
      <x:c r="AZ1536" s="59" t="str">
        <x:v>2025-06-18 15:57</x:v>
      </x:c>
      <x:c r="BA1536" s="53"/>
      <x:c r="BB1536" s="50"/>
      <x:c r="BC1536" s="50"/>
      <x:c r="BD1536" s="50"/>
    </x:row>
    <x:row r="1537">
      <x:c r="A1537" s="50" t="n">
        <x:v>1536</x:v>
      </x:c>
      <x:c r="B1537" s="50" t="str">
        <x:v>9202</x:v>
      </x:c>
      <x:c r="C1537" s="50" t="str">
        <x:v>9202.T</x:v>
      </x:c>
      <x:c r="D1537" s="50" t="str">
        <x:v>ANA HOLDINGS INC.</x:v>
      </x:c>
      <x:c r="E1537" s="50" t="str">
        <x:v>Prime Market (Domestic)</x:v>
      </x:c>
      <x:c r="F1537" s="50" t="str">
        <x:v>Air Transportation</x:v>
      </x:c>
      <x:c r="G1537" s="51" t="n">
        <x:v>728683</x:v>
      </x:c>
      <x:c r="H1537" s="51" t="n">
        <x:v>1020324</x:v>
      </x:c>
      <x:c r="I1537" s="51" t="n">
        <x:v>1707484</x:v>
      </x:c>
      <x:c r="J1537" s="51" t="n">
        <x:v>2055928</x:v>
      </x:c>
      <x:c r="K1537" s="51" t="n">
        <x:v>2261856</x:v>
      </x:c>
      <x:c r="L1537" s="52" t="n">
        <x:f>IFERROR(H1537/G1537-1,"")</x:f>
        <x:v>0.4002302784612788</x:v>
      </x:c>
      <x:c r="M1537" s="52" t="n">
        <x:f>IFERROR(I1537/H1537-1,"")</x:f>
        <x:v>0.673472347999263</x:v>
      </x:c>
      <x:c r="N1537" s="52" t="n">
        <x:f>IFERROR(J1537/I1537-1,"")</x:f>
        <x:v>0.20406867648540183</x:v>
      </x:c>
      <x:c r="O1537" s="52" t="n">
        <x:f>IFERROR(K1537/J1537-1,"")</x:f>
        <x:v>0.1001630407290528</x:v>
      </x:c>
      <x:c r="P1537" s="52" t="n">
        <x:f>IFERROR((K1537/G1537)^(1/4)-1,"")</x:f>
        <x:v>0.3273381552417669</x:v>
      </x:c>
      <x:c r="Q1537" s="51" t="n">
        <x:v>196639</x:v>
      </x:c>
      <x:c r="R1537" s="52" t="n">
        <x:f>IFERROR(Q1537/K1537,"")</x:f>
        <x:v>0.0869370110210376</x:v>
      </x:c>
      <x:c r="S1537" s="53" t="n">
        <x:v>26512</x:v>
      </x:c>
      <x:c r="T1537" s="50" t="str">
        <x:v>EDINET_company_history</x:v>
      </x:c>
      <x:c r="U1537" s="50" t="str">
        <x:v>日本マスタートラスト信託銀行株式会社（信託口）</x:v>
      </x:c>
      <x:c r="V1537" s="54" t="n">
        <x:v>0.1494</x:v>
      </x:c>
      <x:c r="W1537" s="50" t="str">
        <x:v>芝田 浩二 / 平澤 寿一 / 直木 敬陽 / 井上 慎一</x:v>
      </x:c>
      <x:c r="X1537" s="50" t="b">
        <x:f>AND(COUNT(L1537:O1537)=4,L1537&gt;='設定'!$B$6,M1537&gt;='設定'!$B$6,N1537&gt;='設定'!$B$6,O1537&gt;='設定'!$B$6)</x:f>
        <x:v>0</x:v>
      </x:c>
      <x:c r="Y1537" s="50" t="b">
        <x:f>AND(COUNT(G1537:K1537)=5,P1537&gt;='設定'!$B$7)</x:f>
        <x:v>1</x:v>
      </x:c>
      <x:c r="Z1537" s="50" t="b">
        <x:f>AND(ISNUMBER(R1537),R1537&gt;='設定'!$B$8)</x:f>
        <x:v>0</x:v>
      </x:c>
      <x:c r="AA1537" s="50" t="b">
        <x:f>AND(ISNUMBER(S1537),S1537&gt;=DATE(YEAR('設定'!$B$10)-'設定'!$B$9,MONTH('設定'!$B$10),DAY('設定'!$B$10)))</x:f>
        <x:v>0</x:v>
      </x:c>
      <x:c r="AB1537" s="55" t="b">
        <x:v>0</x:v>
      </x:c>
      <x:c r="AC1537" s="55" t="b">
        <x:v>0</x:v>
      </x:c>
      <x:c r="AD1537" s="50" t="n">
        <x:f>IF(X1537,1,0)+IF(Z1537,1,0)+IF(AA1537,1,0)+IF(AB1537,1,0)</x:f>
        <x:v>0</x:v>
      </x:c>
      <x:c r="AE1537" s="50" t="n">
        <x:f>IF(Y1537,1,0)+IF(Z1537,1,0)+IF(AA1537,1,0)+IF(AB1537,1,0)</x:f>
        <x:v>1</x:v>
      </x:c>
      <x:c r="AF1537" s="50" t="n">
        <x:f>IF(Y1537,1,0)+IF(Z1537,1,0)+IF(AA1537,1,0)+IF(AC1537,1,0)</x:f>
        <x:v>1</x:v>
      </x:c>
      <x:c r="AG1537" s="53" t="n">
        <x:v>44348</x:v>
      </x:c>
      <x:c r="AH1537" s="50" t="str">
        <x:v>S100W708</x:v>
      </x:c>
      <x:c r="AI1537" s="50" t="str">
        <x:v>NetSalesSummaryOfBusinessResults</x:v>
      </x:c>
      <x:c r="AJ1537" s="50" t="str">
        <x:v>OperatingIncome</x:v>
      </x:c>
      <x:c r="AK1537" s="53" t="n">
        <x:v>45747</x:v>
      </x:c>
      <x:c r="AL1537" s="50" t="str">
        <x:v>365/365/365/366/365</x:v>
      </x:c>
      <x:c r="AM1537" s="51" t="n">
        <x:v>470409361</x:v>
      </x:c>
      <x:c r="AN1537" s="51" t="n">
        <x:v>2915.5</x:v>
      </x:c>
      <x:c r="AO1537" s="51" t="n">
        <x:f>IFERROR(AM1537*AN1537,"")</x:f>
        <x:v>1371478491995.5</x:v>
      </x:c>
      <x:c r="AP1537" s="56" t="n">
        <x:f>IFERROR(AO1537/(K1537*1000000),"")</x:f>
        <x:v>0.6063509312686131</x:v>
      </x:c>
      <x:c r="AQ1537" s="57" t="n">
        <x:v>9395589111.666666</x:v>
      </x:c>
      <x:c r="AR1537" s="52" t="n">
        <x:v>0.2237687175778177</x:v>
      </x:c>
      <x:c r="AS1537" s="52" t="n">
        <x:v>-0.2615437160157199</x:v>
      </x:c>
      <x:c r="AT1537" s="55" t="b">
        <x:v>1</x:v>
      </x:c>
      <x:c r="AU1537" s="50"/>
      <x:c r="AV1537" s="58" t="n">
        <x:v>0.3024806330082485</x:v>
      </x:c>
      <x:c r="AW1537" s="50" t="n">
        <x:v>428</x:v>
      </x:c>
      <x:c r="AX1537" s="50" t="str">
        <x:v>Transformation Moat</x:v>
      </x:c>
      <x:c r="AY1537" s="50" t="str">
        <x:v>目立つ機械的警告なし（定性確認は別途必要）</x:v>
      </x:c>
      <x:c r="AZ1537" s="59" t="str">
        <x:v>2025-06-26 11:38</x:v>
      </x:c>
      <x:c r="BA1537" s="53" t="n">
        <x:v>26512</x:v>
      </x:c>
      <x:c r="BB1537" s="50"/>
      <x:c r="BC1537" s="50"/>
      <x:c r="BD1537" s="50" t="str">
        <x:v>TOPIX Large70</x:v>
      </x:c>
    </x:row>
    <x:row r="1538">
      <x:c r="A1538" s="50" t="n">
        <x:v>1537</x:v>
      </x:c>
      <x:c r="B1538" s="50" t="str">
        <x:v>4395</x:v>
      </x:c>
      <x:c r="C1538" s="50" t="str">
        <x:v>4395.T</x:v>
      </x:c>
      <x:c r="D1538" s="50" t="str">
        <x:v>Accrete Inc.</x:v>
      </x:c>
      <x:c r="E1538" s="50" t="str">
        <x:v>Growth Market(Domestic)</x:v>
      </x:c>
      <x:c r="F1538" s="50" t="str">
        <x:v>Information &amp; Communication</x:v>
      </x:c>
      <x:c r="G1538" s="51" t="n">
        <x:v>2833.569</x:v>
      </x:c>
      <x:c r="H1538" s="51" t="n">
        <x:v>6190.604</x:v>
      </x:c>
      <x:c r="I1538" s="51" t="n">
        <x:v>5433.558</x:v>
      </x:c>
      <x:c r="J1538" s="51" t="n">
        <x:v>6347.97</x:v>
      </x:c>
      <x:c r="K1538" s="51" t="n">
        <x:v>8791.215</x:v>
      </x:c>
      <x:c r="L1538" s="52" t="n">
        <x:f>IFERROR(H1538/G1538-1,"")</x:f>
        <x:v>1.1847373400824193</x:v>
      </x:c>
      <x:c r="M1538" s="52" t="n">
        <x:f>IFERROR(I1538/H1538-1,"")</x:f>
        <x:v>-0.12228952134557469</x:v>
      </x:c>
      <x:c r="N1538" s="52" t="n">
        <x:f>IFERROR(J1538/I1538-1,"")</x:f>
        <x:v>0.16828972838791834</x:v>
      </x:c>
      <x:c r="O1538" s="52" t="n">
        <x:f>IFERROR(K1538/J1538-1,"")</x:f>
        <x:v>0.3848860344330549</x:v>
      </x:c>
      <x:c r="P1538" s="52" t="n">
        <x:f>IFERROR((K1538/G1538)^(1/4)-1,"")</x:f>
        <x:v>0.32717678746990386</x:v>
      </x:c>
      <x:c r="Q1538" s="51" t="n">
        <x:v>529.66</x:v>
      </x:c>
      <x:c r="R1538" s="52" t="n">
        <x:f>IFERROR(Q1538/K1538,"")</x:f>
        <x:v>0.06024878244929739</x:v>
      </x:c>
      <x:c r="S1538" s="53" t="n">
        <x:v>43282</x:v>
      </x:c>
      <x:c r="T1538" s="50" t="str">
        <x:v>EDINET_company_history</x:v>
      </x:c>
      <x:c r="U1538" s="50" t="str">
        <x:v>ＢＡＮＡ１号有限責任事業組合</x:v>
      </x:c>
      <x:c r="V1538" s="54" t="n">
        <x:v>0.1845</x:v>
      </x:c>
      <x:c r="W1538" s="50" t="str">
        <x:v>株本 幸二 / 田中 優成 / 高瀬 真尚</x:v>
      </x:c>
      <x:c r="X1538" s="50" t="b">
        <x:f>AND(COUNT(L1538:O1538)=4,L1538&gt;='設定'!$B$6,M1538&gt;='設定'!$B$6,N1538&gt;='設定'!$B$6,O1538&gt;='設定'!$B$6)</x:f>
        <x:v>0</x:v>
      </x:c>
      <x:c r="Y1538" s="50" t="b">
        <x:f>AND(COUNT(G1538:K1538)=5,P1538&gt;='設定'!$B$7)</x:f>
        <x:v>1</x:v>
      </x:c>
      <x:c r="Z1538" s="50" t="b">
        <x:f>AND(ISNUMBER(R1538),R1538&gt;='設定'!$B$8)</x:f>
        <x:v>0</x:v>
      </x:c>
      <x:c r="AA1538" s="50" t="b">
        <x:f>AND(ISNUMBER(S1538),S1538&gt;=DATE(YEAR('設定'!$B$10)-'設定'!$B$9,MONTH('設定'!$B$10),DAY('設定'!$B$10)))</x:f>
        <x:v>0</x:v>
      </x:c>
      <x:c r="AB1538" s="55" t="b">
        <x:v>0</x:v>
      </x:c>
      <x:c r="AC1538" s="55" t="b">
        <x:v>0</x:v>
      </x:c>
      <x:c r="AD1538" s="50" t="n">
        <x:f>IF(X1538,1,0)+IF(Z1538,1,0)+IF(AA1538,1,0)+IF(AB1538,1,0)</x:f>
        <x:v>0</x:v>
      </x:c>
      <x:c r="AE1538" s="50" t="n">
        <x:f>IF(Y1538,1,0)+IF(Z1538,1,0)+IF(AA1538,1,0)+IF(AB1538,1,0)</x:f>
        <x:v>1</x:v>
      </x:c>
      <x:c r="AF1538" s="50" t="n">
        <x:f>IF(Y1538,1,0)+IF(Z1538,1,0)+IF(AA1538,1,0)+IF(AC1538,1,0)</x:f>
        <x:v>1</x:v>
      </x:c>
      <x:c r="AG1538" s="53" t="n">
        <x:v>44348</x:v>
      </x:c>
      <x:c r="AH1538" s="50" t="str">
        <x:v>S100XUCA</x:v>
      </x:c>
      <x:c r="AI1538" s="50" t="str">
        <x:v>NetSalesSummaryOfBusinessResults</x:v>
      </x:c>
      <x:c r="AJ1538" s="50" t="str">
        <x:v>OperatingIncome</x:v>
      </x:c>
      <x:c r="AK1538" s="53" t="n">
        <x:v>46022</x:v>
      </x:c>
      <x:c r="AL1538" s="50" t="str">
        <x:v>365/365/365/366/365</x:v>
      </x:c>
      <x:c r="AM1538" s="51" t="n">
        <x:v>7429958</x:v>
      </x:c>
      <x:c r="AN1538" s="51" t="n">
        <x:v>849</x:v>
      </x:c>
      <x:c r="AO1538" s="51" t="n">
        <x:f>IFERROR(AM1538*AN1538,"")</x:f>
        <x:v>6308034342</x:v>
      </x:c>
      <x:c r="AP1538" s="56" t="n">
        <x:f>IFERROR(AO1538/(K1538*1000000),"")</x:f>
        <x:v>0.7175383996410053</x:v>
      </x:c>
      <x:c r="AQ1538" s="57" t="n">
        <x:v>98654778.33333331</x:v>
      </x:c>
      <x:c r="AR1538" s="52" t="n">
        <x:v>0.7319464573746524</x:v>
      </x:c>
      <x:c r="AS1538" s="52" t="n">
        <x:v>-0.8873656872500784</x:v>
      </x:c>
      <x:c r="AT1538" s="55" t="b">
        <x:v>1</x:v>
      </x:c>
      <x:c r="AU1538" s="50"/>
      <x:c r="AV1538" s="58" t="n">
        <x:v>-0.2367816571729069</x:v>
      </x:c>
      <x:c r="AW1538" s="50" t="n">
        <x:v>3155</x:v>
      </x:c>
      <x:c r="AX1538" s="50" t="str">
        <x:v>Transformation Moat</x:v>
      </x:c>
      <x:c r="AY1538" s="50" t="str">
        <x:v>年率ボラティリティ60%以上 / ローカル5年最大下落率-60%以下</x:v>
      </x:c>
      <x:c r="AZ1538" s="59" t="str">
        <x:v>2026-03-26 16:08</x:v>
      </x:c>
      <x:c r="BA1538" s="53" t="n">
        <x:v>43282</x:v>
      </x:c>
      <x:c r="BB1538" s="50"/>
      <x:c r="BC1538" s="50"/>
      <x:c r="BD1538" s="50"/>
    </x:row>
    <x:row r="1539">
      <x:c r="A1539" s="50" t="n">
        <x:v>1538</x:v>
      </x:c>
      <x:c r="B1539" s="50" t="str">
        <x:v>5857</x:v>
      </x:c>
      <x:c r="C1539" s="50" t="str">
        <x:v>5857.T</x:v>
      </x:c>
      <x:c r="D1539" s="50" t="str">
        <x:v>ARE Holdings,Inc.</x:v>
      </x:c>
      <x:c r="E1539" s="50" t="str">
        <x:v>Prime Market (Domestic)</x:v>
      </x:c>
      <x:c r="F1539" s="50" t="str">
        <x:v>Nonferrous Metals</x:v>
      </x:c>
      <x:c r="G1539" s="51" t="n">
        <x:v>164776</x:v>
      </x:c>
      <x:c r="H1539" s="51" t="n">
        <x:v>192442</x:v>
      </x:c>
      <x:c r="I1539" s="51" t="n">
        <x:v>274209</x:v>
      </x:c>
      <x:c r="J1539" s="51" t="n">
        <x:v>322253</x:v>
      </x:c>
      <x:c r="K1539" s="51" t="n">
        <x:v>506211</x:v>
      </x:c>
      <x:c r="L1539" s="52" t="n">
        <x:f>IFERROR(H1539/G1539-1,"")</x:f>
        <x:v>0.16790066514540958</x:v>
      </x:c>
      <x:c r="M1539" s="52" t="n">
        <x:f>IFERROR(I1539/H1539-1,"")</x:f>
        <x:v>0.4248916556676816</x:v>
      </x:c>
      <x:c r="N1539" s="52" t="n">
        <x:f>IFERROR(J1539/I1539-1,"")</x:f>
        <x:v>0.17520942055147715</x:v>
      </x:c>
      <x:c r="O1539" s="52" t="n">
        <x:f>IFERROR(K1539/J1539-1,"")</x:f>
        <x:v>0.5708496119508586</x:v>
      </x:c>
      <x:c r="P1539" s="52" t="n">
        <x:f>IFERROR((K1539/G1539)^(1/4)-1,"")</x:f>
        <x:v>0.3239128745823836</x:v>
      </x:c>
      <x:c r="Q1539" s="51" t="n">
        <x:v>19984</x:v>
      </x:c>
      <x:c r="R1539" s="52" t="n">
        <x:f>IFERROR(Q1539/K1539,"")</x:f>
        <x:v>0.039477609139271966</x:v>
      </x:c>
      <x:c r="S1539" s="53" t="n">
        <x:v>36831</x:v>
      </x:c>
      <x:c r="T1539" s="50" t="str">
        <x:v>EDINET_company_history</x:v>
      </x:c>
      <x:c r="U1539" s="50" t="str">
        <x:v>日本マスタートラスト信託銀行㈱（信託口）</x:v>
      </x:c>
      <x:c r="V1539" s="54" t="n">
        <x:v>0.161</x:v>
      </x:c>
      <x:c r="W1539" s="50" t="str">
        <x:v>東浦 知哉</x:v>
      </x:c>
      <x:c r="X1539" s="50" t="b">
        <x:f>AND(COUNT(L1539:O1539)=4,L1539&gt;='設定'!$B$6,M1539&gt;='設定'!$B$6,N1539&gt;='設定'!$B$6,O1539&gt;='設定'!$B$6)</x:f>
        <x:v>0</x:v>
      </x:c>
      <x:c r="Y1539" s="50" t="b">
        <x:f>AND(COUNT(G1539:K1539)=5,P1539&gt;='設定'!$B$7)</x:f>
        <x:v>1</x:v>
      </x:c>
      <x:c r="Z1539" s="50" t="b">
        <x:f>AND(ISNUMBER(R1539),R1539&gt;='設定'!$B$8)</x:f>
        <x:v>0</x:v>
      </x:c>
      <x:c r="AA1539" s="50" t="b">
        <x:f>AND(ISNUMBER(S1539),S1539&gt;=DATE(YEAR('設定'!$B$10)-'設定'!$B$9,MONTH('設定'!$B$10),DAY('設定'!$B$10)))</x:f>
        <x:v>0</x:v>
      </x:c>
      <x:c r="AB1539" s="55" t="b">
        <x:v>0</x:v>
      </x:c>
      <x:c r="AC1539" s="55" t="b">
        <x:v>0</x:v>
      </x:c>
      <x:c r="AD1539" s="50" t="n">
        <x:f>IF(X1539,1,0)+IF(Z1539,1,0)+IF(AA1539,1,0)+IF(AB1539,1,0)</x:f>
        <x:v>0</x:v>
      </x:c>
      <x:c r="AE1539" s="50" t="n">
        <x:f>IF(Y1539,1,0)+IF(Z1539,1,0)+IF(AA1539,1,0)+IF(AB1539,1,0)</x:f>
        <x:v>1</x:v>
      </x:c>
      <x:c r="AF1539" s="50" t="n">
        <x:f>IF(Y1539,1,0)+IF(Z1539,1,0)+IF(AA1539,1,0)+IF(AC1539,1,0)</x:f>
        <x:v>1</x:v>
      </x:c>
      <x:c r="AG1539" s="53" t="n">
        <x:v>44348</x:v>
      </x:c>
      <x:c r="AH1539" s="50" t="str">
        <x:v>S100VYWM</x:v>
      </x:c>
      <x:c r="AI1539" s="50" t="str">
        <x:v>RevenueIFRSSummaryOfBusinessResults</x:v>
      </x:c>
      <x:c r="AJ1539" s="50" t="str">
        <x:v>OperatingProfitLossIFRS</x:v>
      </x:c>
      <x:c r="AK1539" s="53" t="n">
        <x:v>45747</x:v>
      </x:c>
      <x:c r="AL1539" s="50" t="str">
        <x:v>365/365/365/366/365</x:v>
      </x:c>
      <x:c r="AM1539" s="51" t="n">
        <x:v>77413288</x:v>
      </x:c>
      <x:c r="AN1539" s="51" t="n">
        <x:v>3245</x:v>
      </x:c>
      <x:c r="AO1539" s="51" t="n">
        <x:f>IFERROR(AM1539*AN1539,"")</x:f>
        <x:v>251206119560</x:v>
      </x:c>
      <x:c r="AP1539" s="56" t="n">
        <x:f>IFERROR(AO1539/(K1539*1000000),"")</x:f>
        <x:v>0.4962478483478233</x:v>
      </x:c>
      <x:c r="AQ1539" s="57" t="n">
        <x:v>2588180725</x:v>
      </x:c>
      <x:c r="AR1539" s="52" t="n">
        <x:v>0.294168380979164</x:v>
      </x:c>
      <x:c r="AS1539" s="52" t="n">
        <x:v>-0.2982636201802849</x:v>
      </x:c>
      <x:c r="AT1539" s="55" t="b">
        <x:v>0</x:v>
      </x:c>
      <x:c r="AU1539" s="50" t="str">
        <x:v>missing_financial_data</x:v>
      </x:c>
      <x:c r="AV1539" s="58" t="n">
        <x:v>0.6226580581315863</x:v>
      </x:c>
      <x:c r="AW1539" s="50" t="n">
        <x:v>26</x:v>
      </x:c>
      <x:c r="AX1539" s="50" t="str">
        <x:v>Core Moat</x:v>
      </x:c>
      <x:c r="AY1539" s="50" t="str">
        <x:v>既存適格性フィルター不通過: missing_financial_data</x:v>
      </x:c>
      <x:c r="AZ1539" s="59" t="str">
        <x:v>2025-06-18 09:48</x:v>
      </x:c>
      <x:c r="BA1539" s="53" t="n">
        <x:v>36831</x:v>
      </x:c>
      <x:c r="BB1539" s="50"/>
      <x:c r="BC1539" s="50"/>
      <x:c r="BD1539" s="50" t="str">
        <x:v>TOPIX Small 1</x:v>
      </x:c>
    </x:row>
    <x:row r="1540">
      <x:c r="A1540" s="50" t="n">
        <x:v>1539</x:v>
      </x:c>
      <x:c r="B1540" s="50" t="str">
        <x:v>3440</x:v>
      </x:c>
      <x:c r="C1540" s="50" t="str">
        <x:v>3440.T</x:v>
      </x:c>
      <x:c r="D1540" s="50" t="str">
        <x:v>NISSO GROUP Co.,Ltd.</x:v>
      </x:c>
      <x:c r="E1540" s="50" t="str">
        <x:v>Standard Market(Domestic)</x:v>
      </x:c>
      <x:c r="F1540" s="50" t="str">
        <x:v>Metal Products</x:v>
      </x:c>
      <x:c r="G1540" s="51" t="n">
        <x:v>7534</x:v>
      </x:c>
      <x:c r="H1540" s="51" t="n">
        <x:v>7374</x:v>
      </x:c>
      <x:c r="I1540" s="51" t="n">
        <x:v>12548</x:v>
      </x:c>
      <x:c r="J1540" s="51" t="n">
        <x:v>17694</x:v>
      </x:c>
      <x:c r="K1540" s="51" t="n">
        <x:v>23037</x:v>
      </x:c>
      <x:c r="L1540" s="52" t="n">
        <x:f>IFERROR(H1540/G1540-1,"")</x:f>
        <x:v>-0.021237058667374575</x:v>
      </x:c>
      <x:c r="M1540" s="52" t="n">
        <x:f>IFERROR(I1540/H1540-1,"")</x:f>
        <x:v>0.7016544616219149</x:v>
      </x:c>
      <x:c r="N1540" s="52" t="n">
        <x:f>IFERROR(J1540/I1540-1,"")</x:f>
        <x:v>0.4101051960471789</x:v>
      </x:c>
      <x:c r="O1540" s="52" t="n">
        <x:f>IFERROR(K1540/J1540-1,"")</x:f>
        <x:v>0.3019667683960665</x:v>
      </x:c>
      <x:c r="P1540" s="52" t="n">
        <x:f>IFERROR((K1540/G1540)^(1/4)-1,"")</x:f>
        <x:v>0.32236113511873854</x:v>
      </x:c>
      <x:c r="Q1540" s="51" t="n">
        <x:v>1383</x:v>
      </x:c>
      <x:c r="R1540" s="52" t="n">
        <x:f>IFERROR(Q1540/K1540,"")</x:f>
        <x:v>0.06003385857533533</x:v>
      </x:c>
      <x:c r="S1540" s="53" t="n">
        <x:v>39295</x:v>
      </x:c>
      <x:c r="T1540" s="50" t="str">
        <x:v>EDINET_company_history</x:v>
      </x:c>
      <x:c r="U1540" s="50" t="str">
        <x:v>NTi company株式会社</x:v>
      </x:c>
      <x:c r="V1540" s="54" t="n">
        <x:v>0.1855</x:v>
      </x:c>
      <x:c r="W1540" s="50" t="str">
        <x:v>石田 徹</x:v>
      </x:c>
      <x:c r="X1540" s="50" t="b">
        <x:f>AND(COUNT(L1540:O1540)=4,L1540&gt;='設定'!$B$6,M1540&gt;='設定'!$B$6,N1540&gt;='設定'!$B$6,O1540&gt;='設定'!$B$6)</x:f>
        <x:v>0</x:v>
      </x:c>
      <x:c r="Y1540" s="50" t="b">
        <x:f>AND(COUNT(G1540:K1540)=5,P1540&gt;='設定'!$B$7)</x:f>
        <x:v>1</x:v>
      </x:c>
      <x:c r="Z1540" s="50" t="b">
        <x:f>AND(ISNUMBER(R1540),R1540&gt;='設定'!$B$8)</x:f>
        <x:v>0</x:v>
      </x:c>
      <x:c r="AA1540" s="50" t="b">
        <x:f>AND(ISNUMBER(S1540),S1540&gt;=DATE(YEAR('設定'!$B$10)-'設定'!$B$9,MONTH('設定'!$B$10),DAY('設定'!$B$10)))</x:f>
        <x:v>0</x:v>
      </x:c>
      <x:c r="AB1540" s="55" t="b">
        <x:v>0</x:v>
      </x:c>
      <x:c r="AC1540" s="55" t="b">
        <x:v>0</x:v>
      </x:c>
      <x:c r="AD1540" s="50" t="n">
        <x:f>IF(X1540,1,0)+IF(Z1540,1,0)+IF(AA1540,1,0)+IF(AB1540,1,0)</x:f>
        <x:v>0</x:v>
      </x:c>
      <x:c r="AE1540" s="50" t="n">
        <x:f>IF(Y1540,1,0)+IF(Z1540,1,0)+IF(AA1540,1,0)+IF(AB1540,1,0)</x:f>
        <x:v>1</x:v>
      </x:c>
      <x:c r="AF1540" s="50" t="n">
        <x:f>IF(Y1540,1,0)+IF(Z1540,1,0)+IF(AA1540,1,0)+IF(AC1540,1,0)</x:f>
        <x:v>1</x:v>
      </x:c>
      <x:c r="AG1540" s="53" t="n">
        <x:v>44348</x:v>
      </x:c>
      <x:c r="AH1540" s="50" t="str">
        <x:v>S100X6MC</x:v>
      </x:c>
      <x:c r="AI1540" s="50" t="str">
        <x:v>NetSalesSummaryOfBusinessResults</x:v>
      </x:c>
      <x:c r="AJ1540" s="50" t="str">
        <x:v>OperatingIncome</x:v>
      </x:c>
      <x:c r="AK1540" s="53" t="n">
        <x:v>45900</x:v>
      </x:c>
      <x:c r="AL1540" s="50" t="str">
        <x:v>365/365/365/366/365</x:v>
      </x:c>
      <x:c r="AM1540" s="51" t="n">
        <x:v>6420800</x:v>
      </x:c>
      <x:c r="AN1540" s="51" t="n">
        <x:v>937</x:v>
      </x:c>
      <x:c r="AO1540" s="51" t="n">
        <x:f>IFERROR(AM1540*AN1540,"")</x:f>
        <x:v>6016289600</x:v>
      </x:c>
      <x:c r="AP1540" s="56" t="n">
        <x:f>IFERROR(AO1540/(K1540*1000000),"")</x:f>
        <x:v>0.26115768546251683</x:v>
      </x:c>
      <x:c r="AQ1540" s="57" t="n">
        <x:v>5694283.333333333</x:v>
      </x:c>
      <x:c r="AR1540" s="52" t="n">
        <x:v>0.337348826080018</x:v>
      </x:c>
      <x:c r="AS1540" s="52" t="n">
        <x:v>-0.3875521892518063</x:v>
      </x:c>
      <x:c r="AT1540" s="55" t="b">
        <x:v>0</x:v>
      </x:c>
      <x:c r="AU1540" s="50" t="str">
        <x:v>low_liquidity</x:v>
      </x:c>
      <x:c r="AV1540" s="58" t="n">
        <x:v>0.1611027072615073</x:v>
      </x:c>
      <x:c r="AW1540" s="50" t="n">
        <x:v>897</x:v>
      </x:c>
      <x:c r="AX1540" s="50" t="str">
        <x:v>Discovery</x:v>
      </x:c>
      <x:c r="AY1540" s="50" t="str">
        <x:v>既存適格性フィルター不通過: low_liquidity / 60日平均売買代金2,000万円未満</x:v>
      </x:c>
      <x:c r="AZ1540" s="59" t="str">
        <x:v>2025-11-26 10:05</x:v>
      </x:c>
      <x:c r="BA1540" s="53" t="n">
        <x:v>39295</x:v>
      </x:c>
      <x:c r="BB1540" s="50"/>
      <x:c r="BC1540" s="50"/>
      <x:c r="BD1540" s="50"/>
    </x:row>
    <x:row r="1541">
      <x:c r="A1541" s="50" t="n">
        <x:v>1540</x:v>
      </x:c>
      <x:c r="B1541" s="50" t="str">
        <x:v>3652</x:v>
      </x:c>
      <x:c r="C1541" s="50" t="str">
        <x:v>3652.T</x:v>
      </x:c>
      <x:c r="D1541" s="50" t="str">
        <x:v>Digital Media Professionals Inc.</x:v>
      </x:c>
      <x:c r="E1541" s="50" t="str">
        <x:v>Growth Market(Domestic)</x:v>
      </x:c>
      <x:c r="F1541" s="50" t="str">
        <x:v>Information &amp; Communication</x:v>
      </x:c>
      <x:c r="G1541" s="51" t="n">
        <x:v>1009.932</x:v>
      </x:c>
      <x:c r="H1541" s="51" t="n">
        <x:v>1667.991</x:v>
      </x:c>
      <x:c r="I1541" s="51" t="n">
        <x:v>2322.112</x:v>
      </x:c>
      <x:c r="J1541" s="51" t="n">
        <x:v>3016.061</x:v>
      </x:c>
      <x:c r="K1541" s="51" t="n">
        <x:v>3077.721</x:v>
      </x:c>
      <x:c r="L1541" s="52" t="n">
        <x:f>IFERROR(H1541/G1541-1,"")</x:f>
        <x:v>0.6515874336093914</x:v>
      </x:c>
      <x:c r="M1541" s="52" t="n">
        <x:f>IFERROR(I1541/H1541-1,"")</x:f>
        <x:v>0.39216098887823736</x:v>
      </x:c>
      <x:c r="N1541" s="52" t="n">
        <x:f>IFERROR(J1541/I1541-1,"")</x:f>
        <x:v>0.29884389727971783</x:v>
      </x:c>
      <x:c r="O1541" s="52" t="n">
        <x:f>IFERROR(K1541/J1541-1,"")</x:f>
        <x:v>0.020443883595192558</x:v>
      </x:c>
      <x:c r="P1541" s="52" t="n">
        <x:f>IFERROR((K1541/G1541)^(1/4)-1,"")</x:f>
        <x:v>0.3212478045369491</x:v>
      </x:c>
      <x:c r="Q1541" s="51" t="n">
        <x:v>265.555</x:v>
      </x:c>
      <x:c r="R1541" s="52" t="n">
        <x:f>IFERROR(Q1541/K1541,"")</x:f>
        <x:v>0.08628299966111289</x:v>
      </x:c>
      <x:c r="S1541" s="53" t="n">
        <x:v>40695</x:v>
      </x:c>
      <x:c r="T1541" s="50" t="str">
        <x:v>EDINET_company_history</x:v>
      </x:c>
      <x:c r="U1541" s="50" t="str">
        <x:v>ヤマハ発動機株式会社</x:v>
      </x:c>
      <x:c r="V1541" s="54" t="n">
        <x:v>0.1017</x:v>
      </x:c>
      <x:c r="W1541" s="50" t="str">
        <x:v>山本 達夫 / 大澤 剛</x:v>
      </x:c>
      <x:c r="X1541" s="50" t="b">
        <x:f>AND(COUNT(L1541:O1541)=4,L1541&gt;='設定'!$B$6,M1541&gt;='設定'!$B$6,N1541&gt;='設定'!$B$6,O1541&gt;='設定'!$B$6)</x:f>
        <x:v>0</x:v>
      </x:c>
      <x:c r="Y1541" s="50" t="b">
        <x:f>AND(COUNT(G1541:K1541)=5,P1541&gt;='設定'!$B$7)</x:f>
        <x:v>1</x:v>
      </x:c>
      <x:c r="Z1541" s="50" t="b">
        <x:f>AND(ISNUMBER(R1541),R1541&gt;='設定'!$B$8)</x:f>
        <x:v>0</x:v>
      </x:c>
      <x:c r="AA1541" s="50" t="b">
        <x:f>AND(ISNUMBER(S1541),S1541&gt;=DATE(YEAR('設定'!$B$10)-'設定'!$B$9,MONTH('設定'!$B$10),DAY('設定'!$B$10)))</x:f>
        <x:v>0</x:v>
      </x:c>
      <x:c r="AB1541" s="55" t="b">
        <x:v>0</x:v>
      </x:c>
      <x:c r="AC1541" s="55" t="b">
        <x:v>0</x:v>
      </x:c>
      <x:c r="AD1541" s="50" t="n">
        <x:f>IF(X1541,1,0)+IF(Z1541,1,0)+IF(AA1541,1,0)+IF(AB1541,1,0)</x:f>
        <x:v>0</x:v>
      </x:c>
      <x:c r="AE1541" s="50" t="n">
        <x:f>IF(Y1541,1,0)+IF(Z1541,1,0)+IF(AA1541,1,0)+IF(AB1541,1,0)</x:f>
        <x:v>1</x:v>
      </x:c>
      <x:c r="AF1541" s="50" t="n">
        <x:f>IF(Y1541,1,0)+IF(Z1541,1,0)+IF(AA1541,1,0)+IF(AC1541,1,0)</x:f>
        <x:v>1</x:v>
      </x:c>
      <x:c r="AG1541" s="53" t="n">
        <x:v>44348</x:v>
      </x:c>
      <x:c r="AH1541" s="50" t="str">
        <x:v>S100W2T8</x:v>
      </x:c>
      <x:c r="AI1541" s="50" t="str">
        <x:v>NetSalesSummaryOfBusinessResults</x:v>
      </x:c>
      <x:c r="AJ1541" s="50" t="str">
        <x:v>OperatingIncome</x:v>
      </x:c>
      <x:c r="AK1541" s="53" t="n">
        <x:v>45747</x:v>
      </x:c>
      <x:c r="AL1541" s="50" t="str">
        <x:v>365/365/365/366/365</x:v>
      </x:c>
      <x:c r="AM1541" s="51" t="n">
        <x:v>3145200</x:v>
      </x:c>
      <x:c r="AN1541" s="51" t="n">
        <x:v>3305</x:v>
      </x:c>
      <x:c r="AO1541" s="51" t="n">
        <x:f>IFERROR(AM1541*AN1541,"")</x:f>
        <x:v>10394886000</x:v>
      </x:c>
      <x:c r="AP1541" s="56" t="n">
        <x:f>IFERROR(AO1541/(K1541*1000000),"")</x:f>
        <x:v>3.377462089643603</x:v>
      </x:c>
      <x:c r="AQ1541" s="57" t="n">
        <x:v>169908481.66666666</x:v>
      </x:c>
      <x:c r="AR1541" s="52" t="n">
        <x:v>0.6341910421944448</x:v>
      </x:c>
      <x:c r="AS1541" s="52" t="n">
        <x:v>-0.6914893617021277</x:v>
      </x:c>
      <x:c r="AT1541" s="55" t="b">
        <x:v>1</x:v>
      </x:c>
      <x:c r="AU1541" s="50"/>
      <x:c r="AV1541" s="58" t="n">
        <x:v>-0.0540008809599529</x:v>
      </x:c>
      <x:c r="AW1541" s="50" t="n">
        <x:v>2288</x:v>
      </x:c>
      <x:c r="AX1541" s="50" t="str">
        <x:v>Transformation Moat</x:v>
      </x:c>
      <x:c r="AY1541" s="50" t="str">
        <x:v>年率ボラティリティ60%以上 / ローカル5年最大下落率-60%以下</x:v>
      </x:c>
      <x:c r="AZ1541" s="59" t="str">
        <x:v>2025-06-23 16:03</x:v>
      </x:c>
      <x:c r="BA1541" s="53" t="n">
        <x:v>40695</x:v>
      </x:c>
      <x:c r="BB1541" s="50"/>
      <x:c r="BC1541" s="50"/>
      <x:c r="BD1541" s="50"/>
    </x:row>
    <x:row r="1542">
      <x:c r="A1542" s="50" t="n">
        <x:v>1541</x:v>
      </x:c>
      <x:c r="B1542" s="50" t="str">
        <x:v>6890</x:v>
      </x:c>
      <x:c r="C1542" s="50" t="str">
        <x:v>6890.T</x:v>
      </x:c>
      <x:c r="D1542" s="50" t="str">
        <x:v>Ferrotec Corporation</x:v>
      </x:c>
      <x:c r="E1542" s="50" t="str">
        <x:v>Standard Market(Domestic)</x:v>
      </x:c>
      <x:c r="F1542" s="50" t="str">
        <x:v>Electric Appliances</x:v>
      </x:c>
      <x:c r="G1542" s="51" t="n">
        <x:v>91312</x:v>
      </x:c>
      <x:c r="H1542" s="51" t="n">
        <x:v>133821</x:v>
      </x:c>
      <x:c r="I1542" s="51" t="n">
        <x:v>210810</x:v>
      </x:c>
      <x:c r="J1542" s="51" t="n">
        <x:v>222430</x:v>
      </x:c>
      <x:c r="K1542" s="51" t="n">
        <x:v>274390</x:v>
      </x:c>
      <x:c r="L1542" s="52" t="n">
        <x:f>IFERROR(H1542/G1542-1,"")</x:f>
        <x:v>0.46553574557560884</x:v>
      </x:c>
      <x:c r="M1542" s="52" t="n">
        <x:f>IFERROR(I1542/H1542-1,"")</x:f>
        <x:v>0.5753132916358419</x:v>
      </x:c>
      <x:c r="N1542" s="52" t="n">
        <x:f>IFERROR(J1542/I1542-1,"")</x:f>
        <x:v>0.05512072482330055</x:v>
      </x:c>
      <x:c r="O1542" s="52" t="n">
        <x:f>IFERROR(K1542/J1542-1,"")</x:f>
        <x:v>0.23360158252034346</x:v>
      </x:c>
      <x:c r="P1542" s="52" t="n">
        <x:f>IFERROR((K1542/G1542)^(1/4)-1,"")</x:f>
        <x:v>0.31661896379720145</x:v>
      </x:c>
      <x:c r="Q1542" s="51" t="n">
        <x:v>24089</x:v>
      </x:c>
      <x:c r="R1542" s="52" t="n">
        <x:f>IFERROR(Q1542/K1542,"")</x:f>
        <x:v>0.08779110025875579</x:v>
      </x:c>
      <x:c r="S1542" s="53" t="n">
        <x:v>38322</x:v>
      </x:c>
      <x:c r="T1542" s="50" t="str">
        <x:v>EDINET_company_history</x:v>
      </x:c>
      <x:c r="U1542" s="50" t="str">
        <x:v>GOLDMAN SACHS INTERNATIONAL （常任代理人 ゴールドマン・サックス証券株式会社）</x:v>
      </x:c>
      <x:c r="V1542" s="54" t="n">
        <x:v>0.0495</x:v>
      </x:c>
      <x:c r="W1542" s="50" t="str">
        <x:v>賀 賢漢 / 山村 丈 / 大石 純一郎 / 佐藤 昭広</x:v>
      </x:c>
      <x:c r="X1542" s="50" t="b">
        <x:f>AND(COUNT(L1542:O1542)=4,L1542&gt;='設定'!$B$6,M1542&gt;='設定'!$B$6,N1542&gt;='設定'!$B$6,O1542&gt;='設定'!$B$6)</x:f>
        <x:v>0</x:v>
      </x:c>
      <x:c r="Y1542" s="50" t="b">
        <x:f>AND(COUNT(G1542:K1542)=5,P1542&gt;='設定'!$B$7)</x:f>
        <x:v>1</x:v>
      </x:c>
      <x:c r="Z1542" s="50" t="b">
        <x:f>AND(ISNUMBER(R1542),R1542&gt;='設定'!$B$8)</x:f>
        <x:v>0</x:v>
      </x:c>
      <x:c r="AA1542" s="50" t="b">
        <x:f>AND(ISNUMBER(S1542),S1542&gt;=DATE(YEAR('設定'!$B$10)-'設定'!$B$9,MONTH('設定'!$B$10),DAY('設定'!$B$10)))</x:f>
        <x:v>0</x:v>
      </x:c>
      <x:c r="AB1542" s="55" t="b">
        <x:v>0</x:v>
      </x:c>
      <x:c r="AC1542" s="55" t="b">
        <x:v>0</x:v>
      </x:c>
      <x:c r="AD1542" s="50" t="n">
        <x:f>IF(X1542,1,0)+IF(Z1542,1,0)+IF(AA1542,1,0)+IF(AB1542,1,0)</x:f>
        <x:v>0</x:v>
      </x:c>
      <x:c r="AE1542" s="50" t="n">
        <x:f>IF(Y1542,1,0)+IF(Z1542,1,0)+IF(AA1542,1,0)+IF(AB1542,1,0)</x:f>
        <x:v>1</x:v>
      </x:c>
      <x:c r="AF1542" s="50" t="n">
        <x:f>IF(Y1542,1,0)+IF(Z1542,1,0)+IF(AA1542,1,0)+IF(AC1542,1,0)</x:f>
        <x:v>1</x:v>
      </x:c>
      <x:c r="AG1542" s="53" t="n">
        <x:v>44348</x:v>
      </x:c>
      <x:c r="AH1542" s="50" t="str">
        <x:v>S100W6GJ</x:v>
      </x:c>
      <x:c r="AI1542" s="50" t="str">
        <x:v>NetSalesSummaryOfBusinessResults</x:v>
      </x:c>
      <x:c r="AJ1542" s="50" t="str">
        <x:v>OperatingIncome</x:v>
      </x:c>
      <x:c r="AK1542" s="53" t="n">
        <x:v>45747</x:v>
      </x:c>
      <x:c r="AL1542" s="50" t="str">
        <x:v>365/365/365/366/365</x:v>
      </x:c>
      <x:c r="AM1542" s="51" t="n">
        <x:v>46820549</x:v>
      </x:c>
      <x:c r="AN1542" s="51" t="n">
        <x:v>8120</x:v>
      </x:c>
      <x:c r="AO1542" s="51" t="n">
        <x:f>IFERROR(AM1542*AN1542,"")</x:f>
        <x:v>380182857880</x:v>
      </x:c>
      <x:c r="AP1542" s="56" t="n">
        <x:f>IFERROR(AO1542/(K1542*1000000),"")</x:f>
        <x:v>1.3855565358795874</x:v>
      </x:c>
      <x:c r="AQ1542" s="57" t="n">
        <x:v>6870683066.666667</x:v>
      </x:c>
      <x:c r="AR1542" s="52" t="n">
        <x:v>0.4945448178030044</x:v>
      </x:c>
      <x:c r="AS1542" s="52" t="n">
        <x:v>-0.5776922830208441</x:v>
      </x:c>
      <x:c r="AT1542" s="55" t="b">
        <x:v>1</x:v>
      </x:c>
      <x:c r="AU1542" s="50"/>
      <x:c r="AV1542" s="58" t="n">
        <x:v>0.4221457300283799</x:v>
      </x:c>
      <x:c r="AW1542" s="50" t="n">
        <x:v>163</x:v>
      </x:c>
      <x:c r="AX1542" s="50" t="str">
        <x:v>Future Moat</x:v>
      </x:c>
      <x:c r="AY1542" s="50" t="str">
        <x:v>目立つ機械的警告なし（定性確認は別途必要）</x:v>
      </x:c>
      <x:c r="AZ1542" s="59" t="str">
        <x:v>2025-06-26 16:11</x:v>
      </x:c>
      <x:c r="BA1542" s="53" t="n">
        <x:v>38322</x:v>
      </x:c>
      <x:c r="BB1542" s="50"/>
      <x:c r="BC1542" s="50"/>
      <x:c r="BD1542" s="50"/>
    </x:row>
    <x:row r="1543">
      <x:c r="A1543" s="50" t="n">
        <x:v>1542</x:v>
      </x:c>
      <x:c r="B1543" s="50" t="str">
        <x:v>3198</x:v>
      </x:c>
      <x:c r="C1543" s="50" t="str">
        <x:v>3198.T</x:v>
      </x:c>
      <x:c r="D1543" s="50" t="str">
        <x:v>SFP Holdings Co.,Ltd.</x:v>
      </x:c>
      <x:c r="E1543" s="50" t="str">
        <x:v>Prime Market (Domestic)</x:v>
      </x:c>
      <x:c r="F1543" s="50" t="str">
        <x:v>Retail Trade</x:v>
      </x:c>
      <x:c r="G1543" s="51" t="n">
        <x:v>10404.8</x:v>
      </x:c>
      <x:c r="H1543" s="51" t="n">
        <x:v>22913.271</x:v>
      </x:c>
      <x:c r="I1543" s="51" t="n">
        <x:v>29079.64</x:v>
      </x:c>
      <x:c r="J1543" s="51" t="n">
        <x:v>30389.199</x:v>
      </x:c>
      <x:c r="K1543" s="51" t="n">
        <x:v>31119.339</x:v>
      </x:c>
      <x:c r="L1543" s="52" t="n">
        <x:f>IFERROR(H1543/G1543-1,"")</x:f>
        <x:v>1.202182742580348</x:v>
      </x:c>
      <x:c r="M1543" s="52" t="n">
        <x:f>IFERROR(I1543/H1543-1,"")</x:f>
        <x:v>0.2691177964071563</x:v>
      </x:c>
      <x:c r="N1543" s="52" t="n">
        <x:f>IFERROR(J1543/I1543-1,"")</x:f>
        <x:v>0.04503353549081068</x:v>
      </x:c>
      <x:c r="O1543" s="52" t="n">
        <x:f>IFERROR(K1543/J1543-1,"")</x:f>
        <x:v>0.024026299607304624</x:v>
      </x:c>
      <x:c r="P1543" s="52" t="n">
        <x:f>IFERROR((K1543/G1543)^(1/4)-1,"")</x:f>
        <x:v>0.31507086662598294</x:v>
      </x:c>
      <x:c r="Q1543" s="51" t="n">
        <x:v>1706.941</x:v>
      </x:c>
      <x:c r="R1543" s="52" t="n">
        <x:f>IFERROR(Q1543/K1543,"")</x:f>
        <x:v>0.054851454267714365</x:v>
      </x:c>
      <x:c r="S1543" s="53" t="n">
        <x:v>41974</x:v>
      </x:c>
      <x:c r="T1543" s="50" t="str">
        <x:v>EDINET_company_history</x:v>
      </x:c>
      <x:c r="U1543" s="50" t="str">
        <x:v>株式会社クリエイト・レストランツ・ホールディングス</x:v>
      </x:c>
      <x:c r="V1543" s="54" t="n">
        <x:v>0.5892</x:v>
      </x:c>
      <x:c r="W1543" s="50" t="str">
        <x:v>佐藤 誠</x:v>
      </x:c>
      <x:c r="X1543" s="50" t="b">
        <x:f>AND(COUNT(L1543:O1543)=4,L1543&gt;='設定'!$B$6,M1543&gt;='設定'!$B$6,N1543&gt;='設定'!$B$6,O1543&gt;='設定'!$B$6)</x:f>
        <x:v>0</x:v>
      </x:c>
      <x:c r="Y1543" s="50" t="b">
        <x:f>AND(COUNT(G1543:K1543)=5,P1543&gt;='設定'!$B$7)</x:f>
        <x:v>1</x:v>
      </x:c>
      <x:c r="Z1543" s="50" t="b">
        <x:f>AND(ISNUMBER(R1543),R1543&gt;='設定'!$B$8)</x:f>
        <x:v>0</x:v>
      </x:c>
      <x:c r="AA1543" s="50" t="b">
        <x:f>AND(ISNUMBER(S1543),S1543&gt;=DATE(YEAR('設定'!$B$10)-'設定'!$B$9,MONTH('設定'!$B$10),DAY('設定'!$B$10)))</x:f>
        <x:v>0</x:v>
      </x:c>
      <x:c r="AB1543" s="55" t="b">
        <x:v>0</x:v>
      </x:c>
      <x:c r="AC1543" s="55" t="b">
        <x:v>0</x:v>
      </x:c>
      <x:c r="AD1543" s="50" t="n">
        <x:f>IF(X1543,1,0)+IF(Z1543,1,0)+IF(AA1543,1,0)+IF(AB1543,1,0)</x:f>
        <x:v>0</x:v>
      </x:c>
      <x:c r="AE1543" s="50" t="n">
        <x:f>IF(Y1543,1,0)+IF(Z1543,1,0)+IF(AA1543,1,0)+IF(AB1543,1,0)</x:f>
        <x:v>1</x:v>
      </x:c>
      <x:c r="AF1543" s="50" t="n">
        <x:f>IF(Y1543,1,0)+IF(Z1543,1,0)+IF(AA1543,1,0)+IF(AC1543,1,0)</x:f>
        <x:v>1</x:v>
      </x:c>
      <x:c r="AG1543" s="53" t="n">
        <x:v>44348</x:v>
      </x:c>
      <x:c r="AH1543" s="50" t="str">
        <x:v>S100Y5KF</x:v>
      </x:c>
      <x:c r="AI1543" s="50" t="str">
        <x:v>NetSalesSummaryOfBusinessResults</x:v>
      </x:c>
      <x:c r="AJ1543" s="50" t="str">
        <x:v>OperatingIncome</x:v>
      </x:c>
      <x:c r="AK1543" s="53" t="n">
        <x:v>46081</x:v>
      </x:c>
      <x:c r="AL1543" s="50" t="str">
        <x:v>365/365/366/365/365</x:v>
      </x:c>
      <x:c r="AM1543" s="51" t="n">
        <x:v>22803189</x:v>
      </x:c>
      <x:c r="AN1543" s="51" t="n">
        <x:v>2248</x:v>
      </x:c>
      <x:c r="AO1543" s="51" t="n">
        <x:f>IFERROR(AM1543*AN1543,"")</x:f>
        <x:v>51261568872</x:v>
      </x:c>
      <x:c r="AP1543" s="56" t="n">
        <x:f>IFERROR(AO1543/(K1543*1000000),"")</x:f>
        <x:v>1.6472576384736193</x:v>
      </x:c>
      <x:c r="AQ1543" s="57" t="n">
        <x:v>155062453.33333334</x:v>
      </x:c>
      <x:c r="AR1543" s="52" t="n">
        <x:v>0.2276716077070215</x:v>
      </x:c>
      <x:c r="AS1543" s="52" t="n">
        <x:v>-0.243860369937211</x:v>
      </x:c>
      <x:c r="AT1543" s="55" t="b">
        <x:v>1</x:v>
      </x:c>
      <x:c r="AU1543" s="50"/>
      <x:c r="AV1543" s="58" t="n">
        <x:v>-0.0041630664451332</x:v>
      </x:c>
      <x:c r="AW1543" s="50" t="n">
        <x:v>1901</x:v>
      </x:c>
      <x:c r="AX1543" s="50" t="str">
        <x:v>Core Moat</x:v>
      </x:c>
      <x:c r="AY1543" s="50" t="str">
        <x:v>目立つ機械的警告なし（定性確認は別途必要）</x:v>
      </x:c>
      <x:c r="AZ1543" s="59" t="str">
        <x:v>2026-05-21 15:15</x:v>
      </x:c>
      <x:c r="BA1543" s="53" t="n">
        <x:v>41974</x:v>
      </x:c>
      <x:c r="BB1543" s="50"/>
      <x:c r="BC1543" s="50"/>
      <x:c r="BD1543" s="50" t="str">
        <x:v>TOPIX Small 2</x:v>
      </x:c>
    </x:row>
    <x:row r="1544">
      <x:c r="A1544" s="50" t="n">
        <x:v>1543</x:v>
      </x:c>
      <x:c r="B1544" s="50" t="str">
        <x:v>3245</x:v>
      </x:c>
      <x:c r="C1544" s="50" t="str">
        <x:v>3245.T</x:v>
      </x:c>
      <x:c r="D1544" s="50" t="str">
        <x:v>DEAR LIFE CO.,LTD.</x:v>
      </x:c>
      <x:c r="E1544" s="50" t="str">
        <x:v>Prime Market (Domestic)</x:v>
      </x:c>
      <x:c r="F1544" s="50" t="str">
        <x:v>Real Estate</x:v>
      </x:c>
      <x:c r="G1544" s="51" t="n">
        <x:v>26367</x:v>
      </x:c>
      <x:c r="H1544" s="51" t="n">
        <x:v>51905</x:v>
      </x:c>
      <x:c r="I1544" s="51" t="n">
        <x:v>43503</x:v>
      </x:c>
      <x:c r="J1544" s="51" t="n">
        <x:v>46880</x:v>
      </x:c>
      <x:c r="K1544" s="51" t="n">
        <x:v>78505</x:v>
      </x:c>
      <x:c r="L1544" s="52" t="n">
        <x:f>IFERROR(H1544/G1544-1,"")</x:f>
        <x:v>0.9685591838282701</x:v>
      </x:c>
      <x:c r="M1544" s="52" t="n">
        <x:f>IFERROR(I1544/H1544-1,"")</x:f>
        <x:v>-0.1618726519603121</x:v>
      </x:c>
      <x:c r="N1544" s="52" t="n">
        <x:f>IFERROR(J1544/I1544-1,"")</x:f>
        <x:v>0.07762683033354012</x:v>
      </x:c>
      <x:c r="O1544" s="52" t="n">
        <x:f>IFERROR(K1544/J1544-1,"")</x:f>
        <x:v>0.6745947098976108</x:v>
      </x:c>
      <x:c r="P1544" s="52" t="n">
        <x:f>IFERROR((K1544/G1544)^(1/4)-1,"")</x:f>
        <x:v>0.3135879313267911</x:v>
      </x:c>
      <x:c r="Q1544" s="51" t="n">
        <x:v>7726</x:v>
      </x:c>
      <x:c r="R1544" s="52" t="n">
        <x:f>IFERROR(Q1544/K1544,"")</x:f>
        <x:v>0.09841411375071651</x:v>
      </x:c>
      <x:c r="S1544" s="53" t="n">
        <x:v>39295</x:v>
      </x:c>
      <x:c r="T1544" s="50" t="str">
        <x:v>EDINET_company_history</x:v>
      </x:c>
      <x:c r="U1544" s="50" t="str">
        <x:v>有限会社ディアネス</x:v>
      </x:c>
      <x:c r="V1544" s="54" t="n">
        <x:v>0.3719</x:v>
      </x:c>
      <x:c r="W1544" s="50" t="str">
        <x:v>阿 部 幸 広</x:v>
      </x:c>
      <x:c r="X1544" s="50" t="b">
        <x:f>AND(COUNT(L1544:O1544)=4,L1544&gt;='設定'!$B$6,M1544&gt;='設定'!$B$6,N1544&gt;='設定'!$B$6,O1544&gt;='設定'!$B$6)</x:f>
        <x:v>0</x:v>
      </x:c>
      <x:c r="Y1544" s="50" t="b">
        <x:f>AND(COUNT(G1544:K1544)=5,P1544&gt;='設定'!$B$7)</x:f>
        <x:v>1</x:v>
      </x:c>
      <x:c r="Z1544" s="50" t="b">
        <x:f>AND(ISNUMBER(R1544),R1544&gt;='設定'!$B$8)</x:f>
        <x:v>0</x:v>
      </x:c>
      <x:c r="AA1544" s="50" t="b">
        <x:f>AND(ISNUMBER(S1544),S1544&gt;=DATE(YEAR('設定'!$B$10)-'設定'!$B$9,MONTH('設定'!$B$10),DAY('設定'!$B$10)))</x:f>
        <x:v>0</x:v>
      </x:c>
      <x:c r="AB1544" s="55" t="b">
        <x:v>0</x:v>
      </x:c>
      <x:c r="AC1544" s="55" t="b">
        <x:v>0</x:v>
      </x:c>
      <x:c r="AD1544" s="50" t="n">
        <x:f>IF(X1544,1,0)+IF(Z1544,1,0)+IF(AA1544,1,0)+IF(AB1544,1,0)</x:f>
        <x:v>0</x:v>
      </x:c>
      <x:c r="AE1544" s="50" t="n">
        <x:f>IF(Y1544,1,0)+IF(Z1544,1,0)+IF(AA1544,1,0)+IF(AB1544,1,0)</x:f>
        <x:v>1</x:v>
      </x:c>
      <x:c r="AF1544" s="50" t="n">
        <x:f>IF(Y1544,1,0)+IF(Z1544,1,0)+IF(AA1544,1,0)+IF(AC1544,1,0)</x:f>
        <x:v>1</x:v>
      </x:c>
      <x:c r="AG1544" s="53" t="n">
        <x:v>44348</x:v>
      </x:c>
      <x:c r="AH1544" s="50" t="str">
        <x:v>S100XAUW</x:v>
      </x:c>
      <x:c r="AI1544" s="50" t="str">
        <x:v>NetSalesSummaryOfBusinessResults</x:v>
      </x:c>
      <x:c r="AJ1544" s="50" t="str">
        <x:v>OperatingIncome</x:v>
      </x:c>
      <x:c r="AK1544" s="53" t="n">
        <x:v>45930</x:v>
      </x:c>
      <x:c r="AL1544" s="50" t="str">
        <x:v>365/365/365/366/365</x:v>
      </x:c>
      <x:c r="AM1544" s="51" t="n">
        <x:v>43516900</x:v>
      </x:c>
      <x:c r="AN1544" s="51" t="n">
        <x:v>976</x:v>
      </x:c>
      <x:c r="AO1544" s="51" t="n">
        <x:f>IFERROR(AM1544*AN1544,"")</x:f>
        <x:v>42472494400</x:v>
      </x:c>
      <x:c r="AP1544" s="56" t="n">
        <x:f>IFERROR(AO1544/(K1544*1000000),"")</x:f>
        <x:v>0.5410164244315648</x:v>
      </x:c>
      <x:c r="AQ1544" s="57" t="n">
        <x:v>278794800</x:v>
      </x:c>
      <x:c r="AR1544" s="52" t="n">
        <x:v>0.2833458157276494</x:v>
      </x:c>
      <x:c r="AS1544" s="52" t="n">
        <x:v>-0.302946624575533</x:v>
      </x:c>
      <x:c r="AT1544" s="55" t="b">
        <x:v>1</x:v>
      </x:c>
      <x:c r="AU1544" s="50"/>
      <x:c r="AV1544" s="58" t="n">
        <x:v>0.0400389373307164</x:v>
      </x:c>
      <x:c r="AW1544" s="50" t="n">
        <x:v>1576</x:v>
      </x:c>
      <x:c r="AX1544" s="50" t="str">
        <x:v>Core Moat</x:v>
      </x:c>
      <x:c r="AY1544" s="50" t="str">
        <x:v>目立つ機械的警告なし（定性確認は別途必要）</x:v>
      </x:c>
      <x:c r="AZ1544" s="59" t="str">
        <x:v>2025-12-16 16:04</x:v>
      </x:c>
      <x:c r="BA1544" s="53" t="n">
        <x:v>39295</x:v>
      </x:c>
      <x:c r="BB1544" s="50"/>
      <x:c r="BC1544" s="50"/>
      <x:c r="BD1544" s="50" t="str">
        <x:v>TOPIX Small 2</x:v>
      </x:c>
    </x:row>
    <x:row r="1545">
      <x:c r="A1545" s="50" t="n">
        <x:v>1544</x:v>
      </x:c>
      <x:c r="B1545" s="50" t="str">
        <x:v>8508</x:v>
      </x:c>
      <x:c r="C1545" s="50" t="str">
        <x:v>8508.T</x:v>
      </x:c>
      <x:c r="D1545" s="50" t="str">
        <x:v>J Trust Co.,Ltd.</x:v>
      </x:c>
      <x:c r="E1545" s="50" t="str">
        <x:v>Standard Market(Domestic)</x:v>
      </x:c>
      <x:c r="F1545" s="50" t="str">
        <x:v>Other Financing Business</x:v>
      </x:c>
      <x:c r="G1545" s="51" t="n">
        <x:v>42325</x:v>
      </x:c>
      <x:c r="H1545" s="51" t="n">
        <x:v>82038</x:v>
      </x:c>
      <x:c r="I1545" s="51" t="n">
        <x:v>114279</x:v>
      </x:c>
      <x:c r="J1545" s="51" t="n">
        <x:v>127395</x:v>
      </x:c>
      <x:c r="K1545" s="51" t="n">
        <x:v>124265</x:v>
      </x:c>
      <x:c r="L1545" s="52" t="n">
        <x:f>IFERROR(H1545/G1545-1,"")</x:f>
        <x:v>0.9382870643827526</x:v>
      </x:c>
      <x:c r="M1545" s="52" t="n">
        <x:f>IFERROR(I1545/H1545-1,"")</x:f>
        <x:v>0.39300080450522934</x:v>
      </x:c>
      <x:c r="N1545" s="52" t="n">
        <x:f>IFERROR(J1545/I1545-1,"")</x:f>
        <x:v>0.11477174283989178</x:v>
      </x:c>
      <x:c r="O1545" s="52" t="n">
        <x:f>IFERROR(K1545/J1545-1,"")</x:f>
        <x:v>-0.0245692531104047</x:v>
      </x:c>
      <x:c r="P1545" s="52" t="n">
        <x:f>IFERROR((K1545/G1545)^(1/4)-1,"")</x:f>
        <x:v>0.30899492969844733</x:v>
      </x:c>
      <x:c r="Q1545" s="51" t="n">
        <x:v>10902</x:v>
      </x:c>
      <x:c r="R1545" s="52" t="n">
        <x:f>IFERROR(Q1545/K1545,"")</x:f>
        <x:v>0.08773186335653643</x:v>
      </x:c>
      <x:c r="S1545" s="53" t="n">
        <x:v>36039</x:v>
      </x:c>
      <x:c r="T1545" s="50" t="str">
        <x:v>EDINET_company_history</x:v>
      </x:c>
      <x:c r="U1545" s="50" t="str">
        <x:v>ＮＬＨＤ株式会社</x:v>
      </x:c>
      <x:c r="V1545" s="54" t="n">
        <x:v>0.3043</x:v>
      </x:c>
      <x:c r="W1545" s="50" t="str">
        <x:v>藤澤 信義 / 千葉 信育</x:v>
      </x:c>
      <x:c r="X1545" s="50" t="b">
        <x:f>AND(COUNT(L1545:O1545)=4,L1545&gt;='設定'!$B$6,M1545&gt;='設定'!$B$6,N1545&gt;='設定'!$B$6,O1545&gt;='設定'!$B$6)</x:f>
        <x:v>0</x:v>
      </x:c>
      <x:c r="Y1545" s="50" t="b">
        <x:f>AND(COUNT(G1545:K1545)=5,P1545&gt;='設定'!$B$7)</x:f>
        <x:v>1</x:v>
      </x:c>
      <x:c r="Z1545" s="50" t="b">
        <x:f>AND(ISNUMBER(R1545),R1545&gt;='設定'!$B$8)</x:f>
        <x:v>0</x:v>
      </x:c>
      <x:c r="AA1545" s="50" t="b">
        <x:f>AND(ISNUMBER(S1545),S1545&gt;=DATE(YEAR('設定'!$B$10)-'設定'!$B$9,MONTH('設定'!$B$10),DAY('設定'!$B$10)))</x:f>
        <x:v>0</x:v>
      </x:c>
      <x:c r="AB1545" s="55" t="b">
        <x:v>0</x:v>
      </x:c>
      <x:c r="AC1545" s="55" t="b">
        <x:v>0</x:v>
      </x:c>
      <x:c r="AD1545" s="50" t="n">
        <x:f>IF(X1545,1,0)+IF(Z1545,1,0)+IF(AA1545,1,0)+IF(AB1545,1,0)</x:f>
        <x:v>0</x:v>
      </x:c>
      <x:c r="AE1545" s="50" t="n">
        <x:f>IF(Y1545,1,0)+IF(Z1545,1,0)+IF(AA1545,1,0)+IF(AB1545,1,0)</x:f>
        <x:v>1</x:v>
      </x:c>
      <x:c r="AF1545" s="50" t="n">
        <x:f>IF(Y1545,1,0)+IF(Z1545,1,0)+IF(AA1545,1,0)+IF(AC1545,1,0)</x:f>
        <x:v>1</x:v>
      </x:c>
      <x:c r="AG1545" s="53" t="n">
        <x:v>44348</x:v>
      </x:c>
      <x:c r="AH1545" s="50" t="str">
        <x:v>S100XSDT</x:v>
      </x:c>
      <x:c r="AI1545" s="50" t="str">
        <x:v>OperatingRevenueIFRSSummaryOfBusinessResults</x:v>
      </x:c>
      <x:c r="AJ1545" s="50" t="str">
        <x:v>OperatingProfitLossIFRS</x:v>
      </x:c>
      <x:c r="AK1545" s="53" t="n">
        <x:v>46022</x:v>
      </x:c>
      <x:c r="AL1545" s="50" t="str">
        <x:v>365/365/365/366/365</x:v>
      </x:c>
      <x:c r="AM1545" s="51" t="n">
        <x:v>133144515</x:v>
      </x:c>
      <x:c r="AN1545" s="51" t="n">
        <x:v>740</x:v>
      </x:c>
      <x:c r="AO1545" s="51" t="n">
        <x:f>IFERROR(AM1545*AN1545,"")</x:f>
        <x:v>98526941100</x:v>
      </x:c>
      <x:c r="AP1545" s="56" t="n">
        <x:f>IFERROR(AO1545/(K1545*1000000),"")</x:f>
        <x:v>0.7928776493783447</x:v>
      </x:c>
      <x:c r="AQ1545" s="57" t="n">
        <x:v>627171905</x:v>
      </x:c>
      <x:c r="AR1545" s="52" t="n">
        <x:v>0.4249544327426955</x:v>
      </x:c>
      <x:c r="AS1545" s="52" t="n">
        <x:v>-0.5831998629497611</x:v>
      </x:c>
      <x:c r="AT1545" s="55" t="b">
        <x:v>0</x:v>
      </x:c>
      <x:c r="AU1545" s="50" t="str">
        <x:v>repeated_profit_loss</x:v>
      </x:c>
      <x:c r="AV1545" s="58" t="n">
        <x:v>-0.2617040949218391</x:v>
      </x:c>
      <x:c r="AW1545" s="50" t="n">
        <x:v>3217</x:v>
      </x:c>
      <x:c r="AX1545" s="50" t="str">
        <x:v>Transformation Moat</x:v>
      </x:c>
      <x:c r="AY1545" s="50" t="str">
        <x:v>既存適格性フィルター不通過: repeated_profit_loss</x:v>
      </x:c>
      <x:c r="AZ1545" s="59" t="str">
        <x:v>2026-03-24 16:02</x:v>
      </x:c>
      <x:c r="BA1545" s="53" t="n">
        <x:v>36039</x:v>
      </x:c>
      <x:c r="BB1545" s="50"/>
      <x:c r="BC1545" s="50"/>
      <x:c r="BD1545" s="50"/>
    </x:row>
    <x:row r="1546">
      <x:c r="A1546" s="50" t="n">
        <x:v>1545</x:v>
      </x:c>
      <x:c r="B1546" s="50" t="str">
        <x:v>8604</x:v>
      </x:c>
      <x:c r="C1546" s="50" t="str">
        <x:v>8604.T</x:v>
      </x:c>
      <x:c r="D1546" s="50" t="str">
        <x:v>Nomura Holdings, Inc.</x:v>
      </x:c>
      <x:c r="E1546" s="50" t="str">
        <x:v>Prime Market (Domestic)</x:v>
      </x:c>
      <x:c r="F1546" s="50" t="str">
        <x:v>Securities and Commodities Futures</x:v>
      </x:c>
      <x:c r="G1546" s="51" t="n">
        <x:v>1617235</x:v>
      </x:c>
      <x:c r="H1546" s="51" t="n">
        <x:v>1593999</x:v>
      </x:c>
      <x:c r="I1546" s="51" t="n">
        <x:v>2486726</x:v>
      </x:c>
      <x:c r="J1546" s="51" t="n">
        <x:v>4157294</x:v>
      </x:c>
      <x:c r="K1546" s="51" t="n">
        <x:v>4736743</x:v>
      </x:c>
      <x:c r="L1546" s="52" t="n">
        <x:f>IFERROR(H1546/G1546-1,"")</x:f>
        <x:v>-0.014367732580608306</x:v>
      </x:c>
      <x:c r="M1546" s="52" t="n">
        <x:f>IFERROR(I1546/H1546-1,"")</x:f>
        <x:v>0.5600549310256782</x:v>
      </x:c>
      <x:c r="N1546" s="52" t="n">
        <x:f>IFERROR(J1546/I1546-1,"")</x:f>
        <x:v>0.6717941582627116</x:v>
      </x:c>
      <x:c r="O1546" s="52" t="n">
        <x:f>IFERROR(K1546/J1546-1,"")</x:f>
        <x:v>0.13938128984863707</x:v>
      </x:c>
      <x:c r="P1546" s="52" t="n">
        <x:f>IFERROR((K1546/G1546)^(1/4)-1,"")</x:f>
        <x:v>0.30820761428505516</x:v>
      </x:c>
      <x:c r="Q1546" s="51" t="n">
        <x:v>127043</x:v>
      </x:c>
      <x:c r="R1546" s="52" t="n">
        <x:f>IFERROR(Q1546/K1546,"")</x:f>
        <x:v>0.02682075003858136</x:v>
      </x:c>
      <x:c r="S1546" s="53" t="n">
        <x:v>22555</x:v>
      </x:c>
      <x:c r="T1546" s="50" t="str">
        <x:v>EDINET_company_history</x:v>
      </x:c>
      <x:c r="U1546" s="50" t="str">
        <x:v>日本マスタートラスト 信託銀行株式会社（信託口）</x:v>
      </x:c>
      <x:c r="V1546" s="54" t="n">
        <x:v>0.1744</x:v>
      </x:c>
      <x:c r="W1546" s="50"/>
      <x:c r="X1546" s="50" t="b">
        <x:f>AND(COUNT(L1546:O1546)=4,L1546&gt;='設定'!$B$6,M1546&gt;='設定'!$B$6,N1546&gt;='設定'!$B$6,O1546&gt;='設定'!$B$6)</x:f>
        <x:v>0</x:v>
      </x:c>
      <x:c r="Y1546" s="50" t="b">
        <x:f>AND(COUNT(G1546:K1546)=5,P1546&gt;='設定'!$B$7)</x:f>
        <x:v>1</x:v>
      </x:c>
      <x:c r="Z1546" s="50" t="b">
        <x:f>AND(ISNUMBER(R1546),R1546&gt;='設定'!$B$8)</x:f>
        <x:v>0</x:v>
      </x:c>
      <x:c r="AA1546" s="50" t="b">
        <x:f>AND(ISNUMBER(S1546),S1546&gt;=DATE(YEAR('設定'!$B$10)-'設定'!$B$9,MONTH('設定'!$B$10),DAY('設定'!$B$10)))</x:f>
        <x:v>0</x:v>
      </x:c>
      <x:c r="AB1546" s="55" t="b">
        <x:v>0</x:v>
      </x:c>
      <x:c r="AC1546" s="55" t="b">
        <x:v>0</x:v>
      </x:c>
      <x:c r="AD1546" s="50" t="n">
        <x:f>IF(X1546,1,0)+IF(Z1546,1,0)+IF(AA1546,1,0)+IF(AB1546,1,0)</x:f>
        <x:v>0</x:v>
      </x:c>
      <x:c r="AE1546" s="50" t="n">
        <x:f>IF(Y1546,1,0)+IF(Z1546,1,0)+IF(AA1546,1,0)+IF(AB1546,1,0)</x:f>
        <x:v>1</x:v>
      </x:c>
      <x:c r="AF1546" s="50" t="n">
        <x:f>IF(Y1546,1,0)+IF(Z1546,1,0)+IF(AA1546,1,0)+IF(AC1546,1,0)</x:f>
        <x:v>1</x:v>
      </x:c>
      <x:c r="AG1546" s="53" t="n">
        <x:v>44348</x:v>
      </x:c>
      <x:c r="AH1546" s="50" t="str">
        <x:v>S100VXTD</x:v>
      </x:c>
      <x:c r="AI1546" s="50" t="str">
        <x:v>RevenuesUSGAAPSummaryOfBusinessResults</x:v>
      </x:c>
      <x:c r="AJ1546" s="50" t="str">
        <x:v>OperatingIncome</x:v>
      </x:c>
      <x:c r="AK1546" s="53" t="n">
        <x:v>45747</x:v>
      </x:c>
      <x:c r="AL1546" s="50" t="str">
        <x:v>365/365/365/366/365</x:v>
      </x:c>
      <x:c r="AM1546" s="51" t="n">
        <x:v>2956588201</x:v>
      </x:c>
      <x:c r="AN1546" s="51" t="n">
        <x:v>1298.5</x:v>
      </x:c>
      <x:c r="AO1546" s="51" t="n">
        <x:f>IFERROR(AM1546*AN1546,"")</x:f>
        <x:v>3839129778998.5</x:v>
      </x:c>
      <x:c r="AP1546" s="56" t="n">
        <x:f>IFERROR(AO1546/(K1546*1000000),"")</x:f>
        <x:v>0.8104999108033727</x:v>
      </x:c>
      <x:c r="AQ1546" s="57" t="n">
        <x:v>16179693698.333334</x:v>
      </x:c>
      <x:c r="AR1546" s="52" t="n">
        <x:v>0.31691408100472</x:v>
      </x:c>
      <x:c r="AS1546" s="52" t="n">
        <x:v>-0.3405622671863284</x:v>
      </x:c>
      <x:c r="AT1546" s="55" t="b">
        <x:v>1</x:v>
      </x:c>
      <x:c r="AU1546" s="50"/>
      <x:c r="AV1546" s="58" t="n">
        <x:v>0.1231704074769805</x:v>
      </x:c>
      <x:c r="AW1546" s="50" t="n">
        <x:v>1100</x:v>
      </x:c>
      <x:c r="AX1546" s="50" t="str">
        <x:v>Core Moat</x:v>
      </x:c>
      <x:c r="AY1546" s="50" t="str">
        <x:v>目立つ機械的警告なし（定性確認は別途必要）</x:v>
      </x:c>
      <x:c r="AZ1546" s="59" t="str">
        <x:v>2025-06-23 16:00</x:v>
      </x:c>
      <x:c r="BA1546" s="53" t="n">
        <x:v>22555</x:v>
      </x:c>
      <x:c r="BB1546" s="50"/>
      <x:c r="BC1546" s="50"/>
      <x:c r="BD1546" s="50" t="str">
        <x:v>TOPIX Large70</x:v>
      </x:c>
    </x:row>
    <x:row r="1547">
      <x:c r="A1547" s="50" t="n">
        <x:v>1546</x:v>
      </x:c>
      <x:c r="B1547" s="50" t="str">
        <x:v>3321</x:v>
      </x:c>
      <x:c r="C1547" s="50" t="str">
        <x:v>3321.T</x:v>
      </x:c>
      <x:c r="D1547" s="50" t="str">
        <x:v>MITACHI CO.,LTD.</x:v>
      </x:c>
      <x:c r="E1547" s="50" t="str">
        <x:v>Standard Market(Domestic)</x:v>
      </x:c>
      <x:c r="F1547" s="50" t="str">
        <x:v>Wholesale Trade</x:v>
      </x:c>
      <x:c r="G1547" s="51" t="n">
        <x:v>33880.617</x:v>
      </x:c>
      <x:c r="H1547" s="51" t="n">
        <x:v>42519.49</x:v>
      </x:c>
      <x:c r="I1547" s="51" t="n">
        <x:v>43271.852</x:v>
      </x:c>
      <x:c r="J1547" s="51" t="n">
        <x:v>38899.784</x:v>
      </x:c>
      <x:c r="K1547" s="51" t="n">
        <x:v>98176.39</x:v>
      </x:c>
      <x:c r="L1547" s="52" t="n">
        <x:f>IFERROR(H1547/G1547-1,"")</x:f>
        <x:v>0.2549798015779936</x:v>
      </x:c>
      <x:c r="M1547" s="52" t="n">
        <x:f>IFERROR(I1547/H1547-1,"")</x:f>
        <x:v>0.01769452079505185</x:v>
      </x:c>
      <x:c r="N1547" s="52" t="n">
        <x:f>IFERROR(J1547/I1547-1,"")</x:f>
        <x:v>-0.10103722854293362</x:v>
      </x:c>
      <x:c r="O1547" s="52" t="n">
        <x:f>IFERROR(K1547/J1547-1,"")</x:f>
        <x:v>1.5238286670177912</x:v>
      </x:c>
      <x:c r="P1547" s="52" t="n">
        <x:f>IFERROR((K1547/G1547)^(1/4)-1,"")</x:f>
        <x:v>0.3047098376851658</x:v>
      </x:c>
      <x:c r="Q1547" s="51" t="n">
        <x:v>2148.296</x:v>
      </x:c>
      <x:c r="R1547" s="52" t="n">
        <x:f>IFERROR(Q1547/K1547,"")</x:f>
        <x:v>0.02188200238366882</x:v>
      </x:c>
      <x:c r="S1547" s="53" t="n">
        <x:v>38078</x:v>
      </x:c>
      <x:c r="T1547" s="50" t="str">
        <x:v>EDINET_company_history</x:v>
      </x:c>
      <x:c r="U1547" s="50" t="str">
        <x:v>株式会社ＪＵ</x:v>
      </x:c>
      <x:c r="V1547" s="54" t="n">
        <x:v>0.244</x:v>
      </x:c>
      <x:c r="W1547" s="50" t="str">
        <x:v>橘 和博</x:v>
      </x:c>
      <x:c r="X1547" s="50" t="b">
        <x:f>AND(COUNT(L1547:O1547)=4,L1547&gt;='設定'!$B$6,M1547&gt;='設定'!$B$6,N1547&gt;='設定'!$B$6,O1547&gt;='設定'!$B$6)</x:f>
        <x:v>0</x:v>
      </x:c>
      <x:c r="Y1547" s="50" t="b">
        <x:f>AND(COUNT(G1547:K1547)=5,P1547&gt;='設定'!$B$7)</x:f>
        <x:v>1</x:v>
      </x:c>
      <x:c r="Z1547" s="50" t="b">
        <x:f>AND(ISNUMBER(R1547),R1547&gt;='設定'!$B$8)</x:f>
        <x:v>0</x:v>
      </x:c>
      <x:c r="AA1547" s="50" t="b">
        <x:f>AND(ISNUMBER(S1547),S1547&gt;=DATE(YEAR('設定'!$B$10)-'設定'!$B$9,MONTH('設定'!$B$10),DAY('設定'!$B$10)))</x:f>
        <x:v>0</x:v>
      </x:c>
      <x:c r="AB1547" s="55" t="b">
        <x:v>0</x:v>
      </x:c>
      <x:c r="AC1547" s="55" t="b">
        <x:v>0</x:v>
      </x:c>
      <x:c r="AD1547" s="50" t="n">
        <x:f>IF(X1547,1,0)+IF(Z1547,1,0)+IF(AA1547,1,0)+IF(AB1547,1,0)</x:f>
        <x:v>0</x:v>
      </x:c>
      <x:c r="AE1547" s="50" t="n">
        <x:f>IF(Y1547,1,0)+IF(Z1547,1,0)+IF(AA1547,1,0)+IF(AB1547,1,0)</x:f>
        <x:v>1</x:v>
      </x:c>
      <x:c r="AF1547" s="50" t="n">
        <x:f>IF(Y1547,1,0)+IF(Z1547,1,0)+IF(AA1547,1,0)+IF(AC1547,1,0)</x:f>
        <x:v>1</x:v>
      </x:c>
      <x:c r="AG1547" s="53" t="n">
        <x:v>44348</x:v>
      </x:c>
      <x:c r="AH1547" s="50" t="str">
        <x:v>S100WKFZ</x:v>
      </x:c>
      <x:c r="AI1547" s="50" t="str">
        <x:v>NetSalesSummaryOfBusinessResults</x:v>
      </x:c>
      <x:c r="AJ1547" s="50" t="str">
        <x:v>OperatingIncome</x:v>
      </x:c>
      <x:c r="AK1547" s="53" t="n">
        <x:v>45808</x:v>
      </x:c>
      <x:c r="AL1547" s="50" t="str">
        <x:v>365/365/365/366/365</x:v>
      </x:c>
      <x:c r="AM1547" s="51" t="n">
        <x:v>7968994</x:v>
      </x:c>
      <x:c r="AN1547" s="51" t="n">
        <x:v>1785</x:v>
      </x:c>
      <x:c r="AO1547" s="51" t="n">
        <x:f>IFERROR(AM1547*AN1547,"")</x:f>
        <x:v>14224654290</x:v>
      </x:c>
      <x:c r="AP1547" s="56" t="n">
        <x:f>IFERROR(AO1547/(K1547*1000000),"")</x:f>
        <x:v>0.14488874860849946</x:v>
      </x:c>
      <x:c r="AQ1547" s="57" t="n">
        <x:v>145952271.66666666</x:v>
      </x:c>
      <x:c r="AR1547" s="52" t="n">
        <x:v>0.3858366210269547</x:v>
      </x:c>
      <x:c r="AS1547" s="52" t="n">
        <x:v>-0.3430699914157753</x:v>
      </x:c>
      <x:c r="AT1547" s="55" t="b">
        <x:v>1</x:v>
      </x:c>
      <x:c r="AU1547" s="50"/>
      <x:c r="AV1547" s="58" t="n">
        <x:v>-0.0542118088366493</x:v>
      </x:c>
      <x:c r="AW1547" s="50" t="n">
        <x:v>2290</x:v>
      </x:c>
      <x:c r="AX1547" s="50" t="str">
        <x:v>Transformation Moat</x:v>
      </x:c>
      <x:c r="AY1547" s="50" t="str">
        <x:v>目立つ機械的警告なし（定性確認は別途必要）</x:v>
      </x:c>
      <x:c r="AZ1547" s="59" t="str">
        <x:v>2025-08-21 10:36</x:v>
      </x:c>
      <x:c r="BA1547" s="53" t="n">
        <x:v>38078</x:v>
      </x:c>
      <x:c r="BB1547" s="50"/>
      <x:c r="BC1547" s="50"/>
      <x:c r="BD1547" s="50"/>
    </x:row>
    <x:row r="1548">
      <x:c r="A1548" s="50" t="n">
        <x:v>1547</x:v>
      </x:c>
      <x:c r="B1548" s="50" t="str">
        <x:v>4448</x:v>
      </x:c>
      <x:c r="C1548" s="50" t="str">
        <x:v>4448.T</x:v>
      </x:c>
      <x:c r="D1548" s="50" t="str">
        <x:v>kubell Co.,Ltd.</x:v>
      </x:c>
      <x:c r="E1548" s="50" t="str">
        <x:v>Growth Market(Domestic)</x:v>
      </x:c>
      <x:c r="F1548" s="50" t="str">
        <x:v>Information &amp; Communication</x:v>
      </x:c>
      <x:c r="G1548" s="51" t="n">
        <x:v>3372.285</x:v>
      </x:c>
      <x:c r="H1548" s="51" t="n">
        <x:v>4593.178</x:v>
      </x:c>
      <x:c r="I1548" s="51" t="n">
        <x:v>6485.207</x:v>
      </x:c>
      <x:c r="J1548" s="51" t="n">
        <x:v>8470.717</x:v>
      </x:c>
      <x:c r="K1548" s="51" t="n">
        <x:v>9529.226</x:v>
      </x:c>
      <x:c r="L1548" s="52" t="n">
        <x:f>IFERROR(H1548/G1548-1,"")</x:f>
        <x:v>0.36203731297918185</x:v>
      </x:c>
      <x:c r="M1548" s="52" t="n">
        <x:f>IFERROR(I1548/H1548-1,"")</x:f>
        <x:v>0.41192154974181294</x:v>
      </x:c>
      <x:c r="N1548" s="52" t="n">
        <x:f>IFERROR(J1548/I1548-1,"")</x:f>
        <x:v>0.30615984963934073</x:v>
      </x:c>
      <x:c r="O1548" s="52" t="n">
        <x:f>IFERROR(K1548/J1548-1,"")</x:f>
        <x:v>0.12496096847527793</x:v>
      </x:c>
      <x:c r="P1548" s="52" t="n">
        <x:f>IFERROR((K1548/G1548)^(1/4)-1,"")</x:f>
        <x:v>0.2965322952551195</x:v>
      </x:c>
      <x:c r="Q1548" s="51" t="n">
        <x:v>485.065</x:v>
      </x:c>
      <x:c r="R1548" s="52" t="n">
        <x:f>IFERROR(Q1548/K1548,"")</x:f>
        <x:v>0.05090287500789675</x:v>
      </x:c>
      <x:c r="S1548" s="53" t="n">
        <x:v>43709</x:v>
      </x:c>
      <x:c r="T1548" s="50" t="str">
        <x:v>EDINET_company_history</x:v>
      </x:c>
      <x:c r="U1548" s="50" t="str">
        <x:v>株式会社Fun&amp;Creative</x:v>
      </x:c>
      <x:c r="V1548" s="54" t="n">
        <x:v>0.4882</x:v>
      </x:c>
      <x:c r="W1548" s="50" t="str">
        <x:v>山本 正喜</x:v>
      </x:c>
      <x:c r="X1548" s="50" t="b">
        <x:f>AND(COUNT(L1548:O1548)=4,L1548&gt;='設定'!$B$6,M1548&gt;='設定'!$B$6,N1548&gt;='設定'!$B$6,O1548&gt;='設定'!$B$6)</x:f>
        <x:v>0</x:v>
      </x:c>
      <x:c r="Y1548" s="50" t="b">
        <x:f>AND(COUNT(G1548:K1548)=5,P1548&gt;='設定'!$B$7)</x:f>
        <x:v>1</x:v>
      </x:c>
      <x:c r="Z1548" s="50" t="b">
        <x:f>AND(ISNUMBER(R1548),R1548&gt;='設定'!$B$8)</x:f>
        <x:v>0</x:v>
      </x:c>
      <x:c r="AA1548" s="50" t="b">
        <x:f>AND(ISNUMBER(S1548),S1548&gt;=DATE(YEAR('設定'!$B$10)-'設定'!$B$9,MONTH('設定'!$B$10),DAY('設定'!$B$10)))</x:f>
        <x:v>0</x:v>
      </x:c>
      <x:c r="AB1548" s="55" t="b">
        <x:v>0</x:v>
      </x:c>
      <x:c r="AC1548" s="55" t="b">
        <x:v>0</x:v>
      </x:c>
      <x:c r="AD1548" s="50" t="n">
        <x:f>IF(X1548,1,0)+IF(Z1548,1,0)+IF(AA1548,1,0)+IF(AB1548,1,0)</x:f>
        <x:v>0</x:v>
      </x:c>
      <x:c r="AE1548" s="50" t="n">
        <x:f>IF(Y1548,1,0)+IF(Z1548,1,0)+IF(AA1548,1,0)+IF(AB1548,1,0)</x:f>
        <x:v>1</x:v>
      </x:c>
      <x:c r="AF1548" s="50" t="n">
        <x:f>IF(Y1548,1,0)+IF(Z1548,1,0)+IF(AA1548,1,0)+IF(AC1548,1,0)</x:f>
        <x:v>1</x:v>
      </x:c>
      <x:c r="AG1548" s="53" t="n">
        <x:v>44348</x:v>
      </x:c>
      <x:c r="AH1548" s="50" t="str">
        <x:v>S100XSJP</x:v>
      </x:c>
      <x:c r="AI1548" s="50" t="str">
        <x:v>NetSalesSummaryOfBusinessResults</x:v>
      </x:c>
      <x:c r="AJ1548" s="50" t="str">
        <x:v>OperatingIncome</x:v>
      </x:c>
      <x:c r="AK1548" s="53" t="n">
        <x:v>46022</x:v>
      </x:c>
      <x:c r="AL1548" s="50" t="str">
        <x:v>365/365/365/366/365</x:v>
      </x:c>
      <x:c r="AM1548" s="51" t="n">
        <x:v>42053383</x:v>
      </x:c>
      <x:c r="AN1548" s="51" t="n">
        <x:v>309</x:v>
      </x:c>
      <x:c r="AO1548" s="51" t="n">
        <x:f>IFERROR(AM1548*AN1548,"")</x:f>
        <x:v>12994495347</x:v>
      </x:c>
      <x:c r="AP1548" s="56" t="n">
        <x:f>IFERROR(AO1548/(K1548*1000000),"")</x:f>
        <x:v>1.363646464781085</x:v>
      </x:c>
      <x:c r="AQ1548" s="57" t="n">
        <x:v>44491193.333333336</x:v>
      </x:c>
      <x:c r="AR1548" s="52" t="n">
        <x:v>0.6336139128269794</x:v>
      </x:c>
      <x:c r="AS1548" s="52" t="n">
        <x:v>-0.8171509567682494</x:v>
      </x:c>
      <x:c r="AT1548" s="55" t="b">
        <x:v>0</x:v>
      </x:c>
      <x:c r="AU1548" s="50" t="str">
        <x:v>low_equity_ratio;excessive_leverage</x:v>
      </x:c>
      <x:c r="AV1548" s="58" t="n">
        <x:v>-0.4310193937372417</x:v>
      </x:c>
      <x:c r="AW1548" s="50" t="n">
        <x:v>3445</x:v>
      </x:c>
      <x:c r="AX1548" s="50" t="str">
        <x:v>Transformation Moat</x:v>
      </x:c>
      <x:c r="AY1548" s="50" t="str">
        <x:v>既存適格性フィルター不通過: low_equity_ratio;excessive_leverage / 年率ボラティリティ60%以上 / ローカル5年最大下落率-60%以下</x:v>
      </x:c>
      <x:c r="AZ1548" s="59" t="str">
        <x:v>2026-03-23 15:33</x:v>
      </x:c>
      <x:c r="BA1548" s="53" t="n">
        <x:v>43709</x:v>
      </x:c>
      <x:c r="BB1548" s="50"/>
      <x:c r="BC1548" s="50"/>
      <x:c r="BD1548" s="50"/>
    </x:row>
    <x:row r="1549">
      <x:c r="A1549" s="50" t="n">
        <x:v>1548</x:v>
      </x:c>
      <x:c r="B1549" s="50" t="str">
        <x:v>3082</x:v>
      </x:c>
      <x:c r="C1549" s="50" t="str">
        <x:v>3082.T</x:v>
      </x:c>
      <x:c r="D1549" s="50" t="str">
        <x:v>KICHIRI HOLDINGS &amp; Co.,Ltd.</x:v>
      </x:c>
      <x:c r="E1549" s="50" t="str">
        <x:v>Standard Market(Domestic)</x:v>
      </x:c>
      <x:c r="F1549" s="50" t="str">
        <x:v>Retail Trade</x:v>
      </x:c>
      <x:c r="G1549" s="51" t="n">
        <x:v>5615.549</x:v>
      </x:c>
      <x:c r="H1549" s="51" t="n">
        <x:v>6920.721</x:v>
      </x:c>
      <x:c r="I1549" s="51" t="n">
        <x:v>10941.963</x:v>
      </x:c>
      <x:c r="J1549" s="51" t="n">
        <x:v>13747.05</x:v>
      </x:c>
      <x:c r="K1549" s="51" t="n">
        <x:v>15056.528</x:v>
      </x:c>
      <x:c r="L1549" s="52" t="n">
        <x:f>IFERROR(H1549/G1549-1,"")</x:f>
        <x:v>0.23242108652243965</x:v>
      </x:c>
      <x:c r="M1549" s="52" t="n">
        <x:f>IFERROR(I1549/H1549-1,"")</x:f>
        <x:v>0.5810437958704013</x:v>
      </x:c>
      <x:c r="N1549" s="52" t="n">
        <x:f>IFERROR(J1549/I1549-1,"")</x:f>
        <x:v>0.2563604903434602</x:v>
      </x:c>
      <x:c r="O1549" s="52" t="n">
        <x:f>IFERROR(K1549/J1549-1,"")</x:f>
        <x:v>0.09525520020658984</x:v>
      </x:c>
      <x:c r="P1549" s="52" t="n">
        <x:f>IFERROR((K1549/G1549)^(1/4)-1,"")</x:f>
        <x:v>0.27962628891617314</x:v>
      </x:c>
      <x:c r="Q1549" s="51" t="n">
        <x:v>581.827</x:v>
      </x:c>
      <x:c r="R1549" s="52" t="n">
        <x:f>IFERROR(Q1549/K1549,"")</x:f>
        <x:v>0.0386428398366476</x:v>
      </x:c>
      <x:c r="S1549" s="53" t="n">
        <x:v>39264</x:v>
      </x:c>
      <x:c r="T1549" s="50" t="str">
        <x:v>EDINET_company_history</x:v>
      </x:c>
      <x:c r="U1549" s="50" t="str">
        <x:v>株式会社エムティアンドアソシエイツ</x:v>
      </x:c>
      <x:c r="V1549" s="54" t="n">
        <x:v>0.347</x:v>
      </x:c>
      <x:c r="W1549" s="50" t="str">
        <x:v>平川 昌紀</x:v>
      </x:c>
      <x:c r="X1549" s="50" t="b">
        <x:f>AND(COUNT(L1549:O1549)=4,L1549&gt;='設定'!$B$6,M1549&gt;='設定'!$B$6,N1549&gt;='設定'!$B$6,O1549&gt;='設定'!$B$6)</x:f>
        <x:v>0</x:v>
      </x:c>
      <x:c r="Y1549" s="50" t="b">
        <x:f>AND(COUNT(G1549:K1549)=5,P1549&gt;='設定'!$B$7)</x:f>
        <x:v>1</x:v>
      </x:c>
      <x:c r="Z1549" s="50" t="b">
        <x:f>AND(ISNUMBER(R1549),R1549&gt;='設定'!$B$8)</x:f>
        <x:v>0</x:v>
      </x:c>
      <x:c r="AA1549" s="50" t="b">
        <x:f>AND(ISNUMBER(S1549),S1549&gt;=DATE(YEAR('設定'!$B$10)-'設定'!$B$9,MONTH('設定'!$B$10),DAY('設定'!$B$10)))</x:f>
        <x:v>0</x:v>
      </x:c>
      <x:c r="AB1549" s="55" t="b">
        <x:v>0</x:v>
      </x:c>
      <x:c r="AC1549" s="55" t="b">
        <x:v>0</x:v>
      </x:c>
      <x:c r="AD1549" s="50" t="n">
        <x:f>IF(X1549,1,0)+IF(Z1549,1,0)+IF(AA1549,1,0)+IF(AB1549,1,0)</x:f>
        <x:v>0</x:v>
      </x:c>
      <x:c r="AE1549" s="50" t="n">
        <x:f>IF(Y1549,1,0)+IF(Z1549,1,0)+IF(AA1549,1,0)+IF(AB1549,1,0)</x:f>
        <x:v>1</x:v>
      </x:c>
      <x:c r="AF1549" s="50" t="n">
        <x:f>IF(Y1549,1,0)+IF(Z1549,1,0)+IF(AA1549,1,0)+IF(AC1549,1,0)</x:f>
        <x:v>1</x:v>
      </x:c>
      <x:c r="AG1549" s="53" t="n">
        <x:v>44348</x:v>
      </x:c>
      <x:c r="AH1549" s="50" t="str">
        <x:v>S100WR4M</x:v>
      </x:c>
      <x:c r="AI1549" s="50" t="str">
        <x:v>NetSalesSummaryOfBusinessResults</x:v>
      </x:c>
      <x:c r="AJ1549" s="50" t="str">
        <x:v>OperatingIncome</x:v>
      </x:c>
      <x:c r="AK1549" s="53" t="n">
        <x:v>45838</x:v>
      </x:c>
      <x:c r="AL1549" s="50" t="str">
        <x:v>365/365/365/366/365</x:v>
      </x:c>
      <x:c r="AM1549" s="51" t="n">
        <x:v>11299700</x:v>
      </x:c>
      <x:c r="AN1549" s="51" t="n">
        <x:v>980</x:v>
      </x:c>
      <x:c r="AO1549" s="51" t="n">
        <x:f>IFERROR(AM1549*AN1549,"")</x:f>
        <x:v>11073706000</x:v>
      </x:c>
      <x:c r="AP1549" s="56" t="n">
        <x:f>IFERROR(AO1549/(K1549*1000000),"")</x:f>
        <x:v>0.7354754030942592</x:v>
      </x:c>
      <x:c r="AQ1549" s="57" t="n">
        <x:v>9477166.666666666</x:v>
      </x:c>
      <x:c r="AR1549" s="52" t="n">
        <x:v>0.3212812106294743</x:v>
      </x:c>
      <x:c r="AS1549" s="52" t="n">
        <x:v>-0.5511474254357955</x:v>
      </x:c>
      <x:c r="AT1549" s="55" t="b">
        <x:v>0</x:v>
      </x:c>
      <x:c r="AU1549" s="50" t="str">
        <x:v>low_liquidity</x:v>
      </x:c>
      <x:c r="AV1549" s="58" t="n">
        <x:v>-0.186360540712958</x:v>
      </x:c>
      <x:c r="AW1549" s="50" t="n">
        <x:v>2985</x:v>
      </x:c>
      <x:c r="AX1549" s="50" t="str">
        <x:v>Transformation Moat</x:v>
      </x:c>
      <x:c r="AY1549" s="50" t="str">
        <x:v>既存適格性フィルター不通過: low_liquidity / 60日平均売買代金2,000万円未満</x:v>
      </x:c>
      <x:c r="AZ1549" s="59" t="str">
        <x:v>2025-09-26 16:00</x:v>
      </x:c>
      <x:c r="BA1549" s="53" t="n">
        <x:v>39264</x:v>
      </x:c>
      <x:c r="BB1549" s="50"/>
      <x:c r="BC1549" s="50"/>
      <x:c r="BD1549" s="50"/>
    </x:row>
    <x:row r="1550">
      <x:c r="A1550" s="50" t="n">
        <x:v>1549</x:v>
      </x:c>
      <x:c r="B1550" s="50" t="str">
        <x:v>8473</x:v>
      </x:c>
      <x:c r="C1550" s="50" t="str">
        <x:v>8473.T</x:v>
      </x:c>
      <x:c r="D1550" s="50" t="str">
        <x:v>SBI Holdings,Inc.</x:v>
      </x:c>
      <x:c r="E1550" s="50" t="str">
        <x:v>Prime Market (Domestic)</x:v>
      </x:c>
      <x:c r="F1550" s="50" t="str">
        <x:v>Securities and Commodities Futures</x:v>
      </x:c>
      <x:c r="G1550" s="51" t="n">
        <x:v>541145</x:v>
      </x:c>
      <x:c r="H1550" s="51" t="n">
        <x:v>763618</x:v>
      </x:c>
      <x:c r="I1550" s="51" t="n">
        <x:v>956977</x:v>
      </x:c>
      <x:c r="J1550" s="51" t="n">
        <x:v>1210504</x:v>
      </x:c>
      <x:c r="K1550" s="51" t="n">
        <x:v>1443733</x:v>
      </x:c>
      <x:c r="L1550" s="52" t="n">
        <x:f>IFERROR(H1550/G1550-1,"")</x:f>
        <x:v>0.4111153202930822</x:v>
      </x:c>
      <x:c r="M1550" s="52" t="n">
        <x:f>IFERROR(I1550/H1550-1,"")</x:f>
        <x:v>0.25321430348682195</x:v>
      </x:c>
      <x:c r="N1550" s="52" t="n">
        <x:f>IFERROR(J1550/I1550-1,"")</x:f>
        <x:v>0.2649248623530136</x:v>
      </x:c>
      <x:c r="O1550" s="52" t="n">
        <x:f>IFERROR(K1550/J1550-1,"")</x:f>
        <x:v>0.1926709866303622</x:v>
      </x:c>
      <x:c r="P1550" s="52" t="n">
        <x:f>IFERROR((K1550/G1550)^(1/4)-1,"")</x:f>
        <x:v>0.278036650489226</x:v>
      </x:c>
      <x:c r="Q1550" s="51" t="n">
        <x:v>131256</x:v>
      </x:c>
      <x:c r="R1550" s="52" t="n">
        <x:f>IFERROR(Q1550/K1550,"")</x:f>
        <x:v>0.09091431725949327</x:v>
      </x:c>
      <x:c r="S1550" s="53" t="n">
        <x:v>36861</x:v>
      </x:c>
      <x:c r="T1550" s="50" t="str">
        <x:v>EDINET_company_history</x:v>
      </x:c>
      <x:c r="U1550" s="50" t="str">
        <x:v>日本マスタートラスト信託銀行株式会社（信託口）</x:v>
      </x:c>
      <x:c r="V1550" s="54" t="n">
        <x:v>0.1472</x:v>
      </x:c>
      <x:c r="W1550" s="50" t="str">
        <x:v>北尾 吉孝 / 髙村 正人 / 朝倉 智也</x:v>
      </x:c>
      <x:c r="X1550" s="50" t="b">
        <x:f>AND(COUNT(L1550:O1550)=4,L1550&gt;='設定'!$B$6,M1550&gt;='設定'!$B$6,N1550&gt;='設定'!$B$6,O1550&gt;='設定'!$B$6)</x:f>
        <x:v>0</x:v>
      </x:c>
      <x:c r="Y1550" s="50" t="b">
        <x:f>AND(COUNT(G1550:K1550)=5,P1550&gt;='設定'!$B$7)</x:f>
        <x:v>1</x:v>
      </x:c>
      <x:c r="Z1550" s="50" t="b">
        <x:f>AND(ISNUMBER(R1550),R1550&gt;='設定'!$B$8)</x:f>
        <x:v>0</x:v>
      </x:c>
      <x:c r="AA1550" s="50" t="b">
        <x:f>AND(ISNUMBER(S1550),S1550&gt;=DATE(YEAR('設定'!$B$10)-'設定'!$B$9,MONTH('設定'!$B$10),DAY('設定'!$B$10)))</x:f>
        <x:v>0</x:v>
      </x:c>
      <x:c r="AB1550" s="55" t="b">
        <x:v>0</x:v>
      </x:c>
      <x:c r="AC1550" s="55" t="b">
        <x:v>0</x:v>
      </x:c>
      <x:c r="AD1550" s="50" t="n">
        <x:f>IF(X1550,1,0)+IF(Z1550,1,0)+IF(AA1550,1,0)+IF(AB1550,1,0)</x:f>
        <x:v>0</x:v>
      </x:c>
      <x:c r="AE1550" s="50" t="n">
        <x:f>IF(Y1550,1,0)+IF(Z1550,1,0)+IF(AA1550,1,0)+IF(AB1550,1,0)</x:f>
        <x:v>1</x:v>
      </x:c>
      <x:c r="AF1550" s="50" t="n">
        <x:f>IF(Y1550,1,0)+IF(Z1550,1,0)+IF(AA1550,1,0)+IF(AC1550,1,0)</x:f>
        <x:v>1</x:v>
      </x:c>
      <x:c r="AG1550" s="53" t="n">
        <x:v>44348</x:v>
      </x:c>
      <x:c r="AH1550" s="50" t="str">
        <x:v>S100W739</x:v>
      </x:c>
      <x:c r="AI1550" s="50" t="str">
        <x:v>RevenueIFRSSummaryOfBusinessResults</x:v>
      </x:c>
      <x:c r="AJ1550" s="50" t="str">
        <x:v>OperatingIncome</x:v>
      </x:c>
      <x:c r="AK1550" s="53" t="n">
        <x:v>45747</x:v>
      </x:c>
      <x:c r="AL1550" s="50" t="str">
        <x:v>365/365/365/366/365</x:v>
      </x:c>
      <x:c r="AM1550" s="51" t="n">
        <x:v>303024207</x:v>
      </x:c>
      <x:c r="AN1550" s="51" t="n">
        <x:v>2911</x:v>
      </x:c>
      <x:c r="AO1550" s="51" t="n">
        <x:f>IFERROR(AM1550*AN1550,"")</x:f>
        <x:v>882103466577</x:v>
      </x:c>
      <x:c r="AP1550" s="56" t="n">
        <x:f>IFERROR(AO1550/(K1550*1000000),"")</x:f>
        <x:v>0.610987950387641</x:v>
      </x:c>
      <x:c r="AQ1550" s="57" t="n">
        <x:v>11570306420</x:v>
      </x:c>
      <x:c r="AR1550" s="52" t="n">
        <x:v>0.3193809469454736</x:v>
      </x:c>
      <x:c r="AS1550" s="52" t="n">
        <x:v>-0.3174396791500968</x:v>
      </x:c>
      <x:c r="AT1550" s="55" t="b">
        <x:v>1</x:v>
      </x:c>
      <x:c r="AU1550" s="50"/>
      <x:c r="AV1550" s="58" t="n">
        <x:v>0.705101813875711</x:v>
      </x:c>
      <x:c r="AW1550" s="50" t="n">
        <x:v>12</x:v>
      </x:c>
      <x:c r="AX1550" s="50" t="str">
        <x:v>Transformation Moat</x:v>
      </x:c>
      <x:c r="AY1550" s="50" t="str">
        <x:v>目立つ機械的警告なし（定性確認は別途必要）</x:v>
      </x:c>
      <x:c r="AZ1550" s="59" t="str">
        <x:v>2025-06-26 15:45</x:v>
      </x:c>
      <x:c r="BA1550" s="53" t="n">
        <x:v>36861</x:v>
      </x:c>
      <x:c r="BB1550" s="50"/>
      <x:c r="BC1550" s="50"/>
      <x:c r="BD1550" s="50" t="str">
        <x:v>TOPIX Mid400</x:v>
      </x:c>
    </x:row>
    <x:row r="1551">
      <x:c r="A1551" s="50" t="n">
        <x:v>1550</x:v>
      </x:c>
      <x:c r="B1551" s="50" t="str">
        <x:v>2321</x:v>
      </x:c>
      <x:c r="C1551" s="50" t="str">
        <x:v>2321.T</x:v>
      </x:c>
      <x:c r="D1551" s="50" t="str">
        <x:v>Softfront Holdings</x:v>
      </x:c>
      <x:c r="E1551" s="50" t="str">
        <x:v>Growth Market(Domestic)</x:v>
      </x:c>
      <x:c r="F1551" s="50" t="str">
        <x:v>Information &amp; Communication</x:v>
      </x:c>
      <x:c r="G1551" s="51" t="n">
        <x:v>310.102</x:v>
      </x:c>
      <x:c r="H1551" s="51" t="n">
        <x:v>377.803</x:v>
      </x:c>
      <x:c r="I1551" s="51" t="n">
        <x:v>763.829</x:v>
      </x:c>
      <x:c r="J1551" s="51" t="n">
        <x:v>889.515</x:v>
      </x:c>
      <x:c r="K1551" s="51" t="n">
        <x:v>823.6</x:v>
      </x:c>
      <x:c r="L1551" s="52" t="n">
        <x:f>IFERROR(H1551/G1551-1,"")</x:f>
        <x:v>0.2183184887553129</x:v>
      </x:c>
      <x:c r="M1551" s="52" t="n">
        <x:f>IFERROR(I1551/H1551-1,"")</x:f>
        <x:v>1.021765311551258</x:v>
      </x:c>
      <x:c r="N1551" s="52" t="n">
        <x:f>IFERROR(J1551/I1551-1,"")</x:f>
        <x:v>0.16454730050835997</x:v>
      </x:c>
      <x:c r="O1551" s="52" t="n">
        <x:f>IFERROR(K1551/J1551-1,"")</x:f>
        <x:v>-0.07410217927747142</x:v>
      </x:c>
      <x:c r="P1551" s="52" t="n">
        <x:f>IFERROR((K1551/G1551)^(1/4)-1,"")</x:f>
        <x:v>0.276594422603063</x:v>
      </x:c>
      <x:c r="Q1551" s="51" t="n">
        <x:v>28.67</x:v>
      </x:c>
      <x:c r="R1551" s="52" t="n">
        <x:f>IFERROR(Q1551/K1551,"")</x:f>
        <x:v>0.034810587663914525</x:v>
      </x:c>
      <x:c r="S1551" s="53" t="n">
        <x:v>37500</x:v>
      </x:c>
      <x:c r="T1551" s="50" t="str">
        <x:v>EDINET_company_history</x:v>
      </x:c>
      <x:c r="U1551" s="50" t="str">
        <x:v>JHY Development LPF （常任代理人：リーディング証券株式会社）</x:v>
      </x:c>
      <x:c r="V1551" s="54" t="n">
        <x:v>0.1279</x:v>
      </x:c>
      <x:c r="W1551" s="50" t="str">
        <x:v>二通 宏久</x:v>
      </x:c>
      <x:c r="X1551" s="50" t="b">
        <x:f>AND(COUNT(L1551:O1551)=4,L1551&gt;='設定'!$B$6,M1551&gt;='設定'!$B$6,N1551&gt;='設定'!$B$6,O1551&gt;='設定'!$B$6)</x:f>
        <x:v>0</x:v>
      </x:c>
      <x:c r="Y1551" s="50" t="b">
        <x:f>AND(COUNT(G1551:K1551)=5,P1551&gt;='設定'!$B$7)</x:f>
        <x:v>1</x:v>
      </x:c>
      <x:c r="Z1551" s="50" t="b">
        <x:f>AND(ISNUMBER(R1551),R1551&gt;='設定'!$B$8)</x:f>
        <x:v>0</x:v>
      </x:c>
      <x:c r="AA1551" s="50" t="b">
        <x:f>AND(ISNUMBER(S1551),S1551&gt;=DATE(YEAR('設定'!$B$10)-'設定'!$B$9,MONTH('設定'!$B$10),DAY('設定'!$B$10)))</x:f>
        <x:v>0</x:v>
      </x:c>
      <x:c r="AB1551" s="55" t="b">
        <x:v>0</x:v>
      </x:c>
      <x:c r="AC1551" s="55" t="b">
        <x:v>0</x:v>
      </x:c>
      <x:c r="AD1551" s="50" t="n">
        <x:f>IF(X1551,1,0)+IF(Z1551,1,0)+IF(AA1551,1,0)+IF(AB1551,1,0)</x:f>
        <x:v>0</x:v>
      </x:c>
      <x:c r="AE1551" s="50" t="n">
        <x:f>IF(Y1551,1,0)+IF(Z1551,1,0)+IF(AA1551,1,0)+IF(AB1551,1,0)</x:f>
        <x:v>1</x:v>
      </x:c>
      <x:c r="AF1551" s="50" t="n">
        <x:f>IF(Y1551,1,0)+IF(Z1551,1,0)+IF(AA1551,1,0)+IF(AC1551,1,0)</x:f>
        <x:v>1</x:v>
      </x:c>
      <x:c r="AG1551" s="53" t="n">
        <x:v>44348</x:v>
      </x:c>
      <x:c r="AH1551" s="50" t="str">
        <x:v>S100W9FI</x:v>
      </x:c>
      <x:c r="AI1551" s="50" t="str">
        <x:v>NetSalesSummaryOfBusinessResults</x:v>
      </x:c>
      <x:c r="AJ1551" s="50" t="str">
        <x:v>OperatingIncome</x:v>
      </x:c>
      <x:c r="AK1551" s="53" t="n">
        <x:v>45747</x:v>
      </x:c>
      <x:c r="AL1551" s="50" t="str">
        <x:v>365/365/365/366/365</x:v>
      </x:c>
      <x:c r="AM1551" s="51" t="n">
        <x:v>45263599</x:v>
      </x:c>
      <x:c r="AN1551" s="51" t="n">
        <x:v>144</x:v>
      </x:c>
      <x:c r="AO1551" s="51" t="n">
        <x:f>IFERROR(AM1551*AN1551,"")</x:f>
        <x:v>6517958256</x:v>
      </x:c>
      <x:c r="AP1551" s="56" t="n">
        <x:f>IFERROR(AO1551/(K1551*1000000),"")</x:f>
        <x:v>7.913985254978145</x:v>
      </x:c>
      <x:c r="AQ1551" s="57" t="n">
        <x:v>442908396.6666667</x:v>
      </x:c>
      <x:c r="AR1551" s="52" t="n">
        <x:v>0.6104070841919997</x:v>
      </x:c>
      <x:c r="AS1551" s="52" t="n">
        <x:v>-0.6487804878048781</x:v>
      </x:c>
      <x:c r="AT1551" s="55" t="b">
        <x:v>0</x:v>
      </x:c>
      <x:c r="AU1551" s="50" t="str">
        <x:v>repeated_operating_loss</x:v>
      </x:c>
      <x:c r="AV1551" s="58" t="n">
        <x:v>-0.1574229756106914</x:v>
      </x:c>
      <x:c r="AW1551" s="50" t="n">
        <x:v>2880</x:v>
      </x:c>
      <x:c r="AX1551" s="50" t="str">
        <x:v>Future Moat</x:v>
      </x:c>
      <x:c r="AY1551" s="50" t="str">
        <x:v>既存適格性フィルター不通過: repeated_operating_loss / 年率ボラティリティ60%以上 / ローカル5年最大下落率-60%以下</x:v>
      </x:c>
      <x:c r="AZ1551" s="59" t="str">
        <x:v>2025-06-30 12:03</x:v>
      </x:c>
      <x:c r="BA1551" s="53" t="n">
        <x:v>37500</x:v>
      </x:c>
      <x:c r="BB1551" s="50"/>
      <x:c r="BC1551" s="50"/>
      <x:c r="BD1551" s="50"/>
    </x:row>
    <x:row r="1552">
      <x:c r="A1552" s="50" t="n">
        <x:v>1551</x:v>
      </x:c>
      <x:c r="B1552" s="50" t="str">
        <x:v>8278</x:v>
      </x:c>
      <x:c r="C1552" s="50" t="str">
        <x:v>8278.T</x:v>
      </x:c>
      <x:c r="D1552" s="50" t="str">
        <x:v>FUJI CO.,LTD.</x:v>
      </x:c>
      <x:c r="E1552" s="50" t="str">
        <x:v>Prime Market (Domestic)</x:v>
      </x:c>
      <x:c r="F1552" s="50" t="str">
        <x:v>Retail Trade</x:v>
      </x:c>
      <x:c r="G1552" s="51" t="n">
        <x:v>304822</x:v>
      </x:c>
      <x:c r="H1552" s="51" t="n">
        <x:v>755397</x:v>
      </x:c>
      <x:c r="I1552" s="51" t="n">
        <x:v>771123</x:v>
      </x:c>
      <x:c r="J1552" s="51" t="n">
        <x:v>778238</x:v>
      </x:c>
      <x:c r="K1552" s="51" t="n">
        <x:v>784256</x:v>
      </x:c>
      <x:c r="L1552" s="52" t="n">
        <x:f>IFERROR(H1552/G1552-1,"")</x:f>
        <x:v>1.4781577445197525</x:v>
      </x:c>
      <x:c r="M1552" s="52" t="n">
        <x:f>IFERROR(I1552/H1552-1,"")</x:f>
        <x:v>0.020818192288293513</x:v>
      </x:c>
      <x:c r="N1552" s="52" t="n">
        <x:f>IFERROR(J1552/I1552-1,"")</x:f>
        <x:v>0.009226802987331473</x:v>
      </x:c>
      <x:c r="O1552" s="52" t="n">
        <x:f>IFERROR(K1552/J1552-1,"")</x:f>
        <x:v>0.007732852931879419</x:v>
      </x:c>
      <x:c r="P1552" s="52" t="n">
        <x:f>IFERROR((K1552/G1552)^(1/4)-1,"")</x:f>
        <x:v>0.26649326734800827</x:v>
      </x:c>
      <x:c r="Q1552" s="51" t="n">
        <x:v>11217</x:v>
      </x:c>
      <x:c r="R1552" s="52" t="n">
        <x:f>IFERROR(Q1552/K1552,"")</x:f>
        <x:v>0.014302727680757304</x:v>
      </x:c>
      <x:c r="S1552" s="53" t="n">
        <x:v>31868</x:v>
      </x:c>
      <x:c r="T1552" s="50" t="str">
        <x:v>EDINET_company_history</x:v>
      </x:c>
      <x:c r="U1552" s="50" t="str">
        <x:v>イオン株式会社</x:v>
      </x:c>
      <x:c r="V1552" s="54" t="n">
        <x:v>0.506</x:v>
      </x:c>
      <x:c r="W1552" s="50" t="str">
        <x:v>尾 﨑 英 雄 / 山 口 普</x:v>
      </x:c>
      <x:c r="X1552" s="50" t="b">
        <x:f>AND(COUNT(L1552:O1552)=4,L1552&gt;='設定'!$B$6,M1552&gt;='設定'!$B$6,N1552&gt;='設定'!$B$6,O1552&gt;='設定'!$B$6)</x:f>
        <x:v>0</x:v>
      </x:c>
      <x:c r="Y1552" s="50" t="b">
        <x:f>AND(COUNT(G1552:K1552)=5,P1552&gt;='設定'!$B$7)</x:f>
        <x:v>1</x:v>
      </x:c>
      <x:c r="Z1552" s="50" t="b">
        <x:f>AND(ISNUMBER(R1552),R1552&gt;='設定'!$B$8)</x:f>
        <x:v>0</x:v>
      </x:c>
      <x:c r="AA1552" s="50" t="b">
        <x:f>AND(ISNUMBER(S1552),S1552&gt;=DATE(YEAR('設定'!$B$10)-'設定'!$B$9,MONTH('設定'!$B$10),DAY('設定'!$B$10)))</x:f>
        <x:v>0</x:v>
      </x:c>
      <x:c r="AB1552" s="55" t="b">
        <x:v>0</x:v>
      </x:c>
      <x:c r="AC1552" s="55" t="b">
        <x:v>0</x:v>
      </x:c>
      <x:c r="AD1552" s="50" t="n">
        <x:f>IF(X1552,1,0)+IF(Z1552,1,0)+IF(AA1552,1,0)+IF(AB1552,1,0)</x:f>
        <x:v>0</x:v>
      </x:c>
      <x:c r="AE1552" s="50" t="n">
        <x:f>IF(Y1552,1,0)+IF(Z1552,1,0)+IF(AA1552,1,0)+IF(AB1552,1,0)</x:f>
        <x:v>1</x:v>
      </x:c>
      <x:c r="AF1552" s="50" t="n">
        <x:f>IF(Y1552,1,0)+IF(Z1552,1,0)+IF(AA1552,1,0)+IF(AC1552,1,0)</x:f>
        <x:v>1</x:v>
      </x:c>
      <x:c r="AG1552" s="53" t="n">
        <x:v>44348</x:v>
      </x:c>
      <x:c r="AH1552" s="50" t="str">
        <x:v>S100Y4CU</x:v>
      </x:c>
      <x:c r="AI1552" s="50" t="str">
        <x:v>NetSalesSummaryOfBusinessResults</x:v>
      </x:c>
      <x:c r="AJ1552" s="50" t="str">
        <x:v>OperatingIncome</x:v>
      </x:c>
      <x:c r="AK1552" s="53" t="n">
        <x:v>46081</x:v>
      </x:c>
      <x:c r="AL1552" s="50" t="str">
        <x:v>365/365/366/365/365</x:v>
      </x:c>
      <x:c r="AM1552" s="51" t="n">
        <x:v>86828954</x:v>
      </x:c>
      <x:c r="AN1552" s="51" t="n">
        <x:v>1927</x:v>
      </x:c>
      <x:c r="AO1552" s="51" t="n">
        <x:f>IFERROR(AM1552*AN1552,"")</x:f>
        <x:v>167319394358</x:v>
      </x:c>
      <x:c r="AP1552" s="56" t="n">
        <x:f>IFERROR(AO1552/(K1552*1000000),"")</x:f>
        <x:v>0.21334793021411375</x:v>
      </x:c>
      <x:c r="AQ1552" s="57" t="n">
        <x:v>256673550</x:v>
      </x:c>
      <x:c r="AR1552" s="52" t="n">
        <x:v>0.2407464382141296</x:v>
      </x:c>
      <x:c r="AS1552" s="52" t="n">
        <x:v>-0.4706330061755998</x:v>
      </x:c>
      <x:c r="AT1552" s="55" t="b">
        <x:v>1</x:v>
      </x:c>
      <x:c r="AU1552" s="50"/>
      <x:c r="AV1552" s="58" t="n">
        <x:v>-0.1516073769899721</x:v>
      </x:c>
      <x:c r="AW1552" s="50" t="n">
        <x:v>2860</x:v>
      </x:c>
      <x:c r="AX1552" s="50" t="str">
        <x:v>Core Moat</x:v>
      </x:c>
      <x:c r="AY1552" s="50" t="str">
        <x:v>目立つ機械的警告なし（定性確認は別途必要）</x:v>
      </x:c>
      <x:c r="AZ1552" s="59" t="str">
        <x:v>2026-05-18 10:49</x:v>
      </x:c>
      <x:c r="BA1552" s="53" t="n">
        <x:v>31868</x:v>
      </x:c>
      <x:c r="BB1552" s="50"/>
      <x:c r="BC1552" s="50"/>
      <x:c r="BD1552" s="50" t="str">
        <x:v>TOPIX Small 1</x:v>
      </x:c>
    </x:row>
    <x:row r="1553">
      <x:c r="A1553" s="50" t="n">
        <x:v>1552</x:v>
      </x:c>
      <x:c r="B1553" s="50" t="str">
        <x:v>3479</x:v>
      </x:c>
      <x:c r="C1553" s="50" t="str">
        <x:v>3479.T</x:v>
      </x:c>
      <x:c r="D1553" s="50" t="str">
        <x:v>TKP Corporation</x:v>
      </x:c>
      <x:c r="E1553" s="50" t="str">
        <x:v>Growth Market(Domestic)</x:v>
      </x:c>
      <x:c r="F1553" s="50" t="str">
        <x:v>Real Estate</x:v>
      </x:c>
      <x:c r="G1553" s="51" t="n">
        <x:v>44685</x:v>
      </x:c>
      <x:c r="H1553" s="51" t="n">
        <x:v>50504</x:v>
      </x:c>
      <x:c r="I1553" s="51" t="n">
        <x:v>36545</x:v>
      </x:c>
      <x:c r="J1553" s="51" t="n">
        <x:v>59208</x:v>
      </x:c>
      <x:c r="K1553" s="51" t="n">
        <x:v>114357</x:v>
      </x:c>
      <x:c r="L1553" s="52" t="n">
        <x:f>IFERROR(H1553/G1553-1,"")</x:f>
        <x:v>0.1302226697997091</x:v>
      </x:c>
      <x:c r="M1553" s="52" t="n">
        <x:f>IFERROR(I1553/H1553-1,"")</x:f>
        <x:v>-0.27639394899413905</x:v>
      </x:c>
      <x:c r="N1553" s="52" t="n">
        <x:f>IFERROR(J1553/I1553-1,"")</x:f>
        <x:v>0.620139553974552</x:v>
      </x:c>
      <x:c r="O1553" s="52" t="n">
        <x:f>IFERROR(K1553/J1553-1,"")</x:f>
        <x:v>0.9314450749898662</x:v>
      </x:c>
      <x:c r="P1553" s="52" t="n">
        <x:f>IFERROR((K1553/G1553)^(1/4)-1,"")</x:f>
        <x:v>0.2648098754943724</x:v>
      </x:c>
      <x:c r="Q1553" s="51" t="n">
        <x:v>10301</x:v>
      </x:c>
      <x:c r="R1553" s="52" t="n">
        <x:f>IFERROR(Q1553/K1553,"")</x:f>
        <x:v>0.09007756411938053</x:v>
      </x:c>
      <x:c r="S1553" s="53" t="n">
        <x:v>42795</x:v>
      </x:c>
      <x:c r="T1553" s="50" t="str">
        <x:v>EDINET_company_history</x:v>
      </x:c>
      <x:c r="U1553" s="50" t="str">
        <x:v>株式会社リバーフィールド</x:v>
      </x:c>
      <x:c r="V1553" s="54" t="n">
        <x:v>0.5348</x:v>
      </x:c>
      <x:c r="W1553" s="50" t="str">
        <x:v>河野 貴輝</x:v>
      </x:c>
      <x:c r="X1553" s="50" t="b">
        <x:f>AND(COUNT(L1553:O1553)=4,L1553&gt;='設定'!$B$6,M1553&gt;='設定'!$B$6,N1553&gt;='設定'!$B$6,O1553&gt;='設定'!$B$6)</x:f>
        <x:v>0</x:v>
      </x:c>
      <x:c r="Y1553" s="50" t="b">
        <x:f>AND(COUNT(G1553:K1553)=5,P1553&gt;='設定'!$B$7)</x:f>
        <x:v>1</x:v>
      </x:c>
      <x:c r="Z1553" s="50" t="b">
        <x:f>AND(ISNUMBER(R1553),R1553&gt;='設定'!$B$8)</x:f>
        <x:v>0</x:v>
      </x:c>
      <x:c r="AA1553" s="50" t="b">
        <x:f>AND(ISNUMBER(S1553),S1553&gt;=DATE(YEAR('設定'!$B$10)-'設定'!$B$9,MONTH('設定'!$B$10),DAY('設定'!$B$10)))</x:f>
        <x:v>0</x:v>
      </x:c>
      <x:c r="AB1553" s="55" t="b">
        <x:v>0</x:v>
      </x:c>
      <x:c r="AC1553" s="55" t="b">
        <x:v>0</x:v>
      </x:c>
      <x:c r="AD1553" s="50" t="n">
        <x:f>IF(X1553,1,0)+IF(Z1553,1,0)+IF(AA1553,1,0)+IF(AB1553,1,0)</x:f>
        <x:v>0</x:v>
      </x:c>
      <x:c r="AE1553" s="50" t="n">
        <x:f>IF(Y1553,1,0)+IF(Z1553,1,0)+IF(AA1553,1,0)+IF(AB1553,1,0)</x:f>
        <x:v>1</x:v>
      </x:c>
      <x:c r="AF1553" s="50" t="n">
        <x:f>IF(Y1553,1,0)+IF(Z1553,1,0)+IF(AA1553,1,0)+IF(AC1553,1,0)</x:f>
        <x:v>1</x:v>
      </x:c>
      <x:c r="AG1553" s="53" t="n">
        <x:v>44348</x:v>
      </x:c>
      <x:c r="AH1553" s="50" t="str">
        <x:v>S100Y7OL</x:v>
      </x:c>
      <x:c r="AI1553" s="50" t="str">
        <x:v>NetSalesSummaryOfBusinessResults</x:v>
      </x:c>
      <x:c r="AJ1553" s="50" t="str">
        <x:v>OperatingIncome</x:v>
      </x:c>
      <x:c r="AK1553" s="53" t="n">
        <x:v>46081</x:v>
      </x:c>
      <x:c r="AL1553" s="50" t="str">
        <x:v>365/365/366/365/365</x:v>
      </x:c>
      <x:c r="AM1553" s="51" t="n">
        <x:v>38041285</x:v>
      </x:c>
      <x:c r="AN1553" s="51" t="n">
        <x:v>1562</x:v>
      </x:c>
      <x:c r="AO1553" s="51" t="n">
        <x:f>IFERROR(AM1553*AN1553,"")</x:f>
        <x:v>59420487170</x:v>
      </x:c>
      <x:c r="AP1553" s="56" t="n">
        <x:f>IFERROR(AO1553/(K1553*1000000),"")</x:f>
        <x:v>0.5196051590195615</x:v>
      </x:c>
      <x:c r="AQ1553" s="57" t="n">
        <x:v>323165016.6666667</x:v>
      </x:c>
      <x:c r="AR1553" s="52" t="n">
        <x:v>0.4840645503852449</x:v>
      </x:c>
      <x:c r="AS1553" s="52" t="n">
        <x:v>-0.631104199066874</x:v>
      </x:c>
      <x:c r="AT1553" s="55" t="b">
        <x:v>1</x:v>
      </x:c>
      <x:c r="AU1553" s="50"/>
      <x:c r="AV1553" s="58" t="n">
        <x:v>-0.1562024830745852</x:v>
      </x:c>
      <x:c r="AW1553" s="50" t="n">
        <x:v>2877</x:v>
      </x:c>
      <x:c r="AX1553" s="50" t="str">
        <x:v>Transformation Moat</x:v>
      </x:c>
      <x:c r="AY1553" s="50" t="str">
        <x:v>ローカル5年最大下落率-60%以下</x:v>
      </x:c>
      <x:c r="AZ1553" s="59" t="str">
        <x:v>2026-05-29 16:32</x:v>
      </x:c>
      <x:c r="BA1553" s="53" t="n">
        <x:v>42795</x:v>
      </x:c>
      <x:c r="BB1553" s="50"/>
      <x:c r="BC1553" s="50"/>
      <x:c r="BD1553" s="50"/>
    </x:row>
    <x:row r="1554">
      <x:c r="A1554" s="50" t="n">
        <x:v>1553</x:v>
      </x:c>
      <x:c r="B1554" s="50" t="str">
        <x:v>9041</x:v>
      </x:c>
      <x:c r="C1554" s="50" t="str">
        <x:v>9041.T</x:v>
      </x:c>
      <x:c r="D1554" s="50" t="str">
        <x:v>Kintetsu Group Holdings Co.,Ltd.</x:v>
      </x:c>
      <x:c r="E1554" s="50" t="str">
        <x:v>Prime Market (Domestic)</x:v>
      </x:c>
      <x:c r="F1554" s="50" t="str">
        <x:v>Land Transportation</x:v>
      </x:c>
      <x:c r="G1554" s="51" t="n">
        <x:v>697203</x:v>
      </x:c>
      <x:c r="H1554" s="51" t="n">
        <x:v>691512</x:v>
      </x:c>
      <x:c r="I1554" s="51" t="n">
        <x:v>1561002</x:v>
      </x:c>
      <x:c r="J1554" s="51" t="n">
        <x:v>1629529</x:v>
      </x:c>
      <x:c r="K1554" s="51" t="n">
        <x:v>1741787</x:v>
      </x:c>
      <x:c r="L1554" s="52" t="n">
        <x:f>IFERROR(H1554/G1554-1,"")</x:f>
        <x:v>-0.008162615479279323</x:v>
      </x:c>
      <x:c r="M1554" s="52" t="n">
        <x:f>IFERROR(I1554/H1554-1,"")</x:f>
        <x:v>1.257375143164544</x:v>
      </x:c>
      <x:c r="N1554" s="52" t="n">
        <x:f>IFERROR(J1554/I1554-1,"")</x:f>
        <x:v>0.04389936720132326</x:v>
      </x:c>
      <x:c r="O1554" s="52" t="n">
        <x:f>IFERROR(K1554/J1554-1,"")</x:f>
        <x:v>0.06888984485701077</x:v>
      </x:c>
      <x:c r="P1554" s="52" t="n">
        <x:f>IFERROR((K1554/G1554)^(1/4)-1,"")</x:f>
        <x:v>0.2572132498136508</x:v>
      </x:c>
      <x:c r="Q1554" s="51" t="n">
        <x:v>84399</x:v>
      </x:c>
      <x:c r="R1554" s="52" t="n">
        <x:f>IFERROR(Q1554/K1554,"")</x:f>
        <x:v>0.048455408152661604</x:v>
      </x:c>
      <x:c r="S1554" s="53" t="n">
        <x:v>44348</x:v>
      </x:c>
      <x:c r="T1554" s="50" t="str">
        <x:v>not_identified_before_local_window</x:v>
      </x:c>
      <x:c r="U1554" s="50" t="str">
        <x:v>日本マスタートラスト信託銀行㈱(信託口)</x:v>
      </x:c>
      <x:c r="V1554" s="54" t="n">
        <x:v>0.148</x:v>
      </x:c>
      <x:c r="W1554" s="50" t="str">
        <x:v>都司 尚 / 若井 敬</x:v>
      </x:c>
      <x:c r="X1554" s="50" t="b">
        <x:f>AND(COUNT(L1554:O1554)=4,L1554&gt;='設定'!$B$6,M1554&gt;='設定'!$B$6,N1554&gt;='設定'!$B$6,O1554&gt;='設定'!$B$6)</x:f>
        <x:v>0</x:v>
      </x:c>
      <x:c r="Y1554" s="50" t="b">
        <x:f>AND(COUNT(G1554:K1554)=5,P1554&gt;='設定'!$B$7)</x:f>
        <x:v>1</x:v>
      </x:c>
      <x:c r="Z1554" s="50" t="b">
        <x:f>AND(ISNUMBER(R1554),R1554&gt;='設定'!$B$8)</x:f>
        <x:v>0</x:v>
      </x:c>
      <x:c r="AA1554" s="50" t="b">
        <x:f>AND(ISNUMBER(S1554),S1554&gt;=DATE(YEAR('設定'!$B$10)-'設定'!$B$9,MONTH('設定'!$B$10),DAY('設定'!$B$10)))</x:f>
        <x:v>0</x:v>
      </x:c>
      <x:c r="AB1554" s="55" t="b">
        <x:v>0</x:v>
      </x:c>
      <x:c r="AC1554" s="55" t="b">
        <x:v>0</x:v>
      </x:c>
      <x:c r="AD1554" s="50" t="n">
        <x:f>IF(X1554,1,0)+IF(Z1554,1,0)+IF(AA1554,1,0)+IF(AB1554,1,0)</x:f>
        <x:v>0</x:v>
      </x:c>
      <x:c r="AE1554" s="50" t="n">
        <x:f>IF(Y1554,1,0)+IF(Z1554,1,0)+IF(AA1554,1,0)+IF(AB1554,1,0)</x:f>
        <x:v>1</x:v>
      </x:c>
      <x:c r="AF1554" s="50" t="n">
        <x:f>IF(Y1554,1,0)+IF(Z1554,1,0)+IF(AA1554,1,0)+IF(AC1554,1,0)</x:f>
        <x:v>1</x:v>
      </x:c>
      <x:c r="AG1554" s="53" t="n">
        <x:v>44348</x:v>
      </x:c>
      <x:c r="AH1554" s="50" t="str">
        <x:v>S100VZTK</x:v>
      </x:c>
      <x:c r="AI1554" s="50" t="str">
        <x:v>OperatingRevenue1SummaryOfBusinessResults</x:v>
      </x:c>
      <x:c r="AJ1554" s="50" t="str">
        <x:v>OperatingIncome</x:v>
      </x:c>
      <x:c r="AK1554" s="53" t="n">
        <x:v>45747</x:v>
      </x:c>
      <x:c r="AL1554" s="50" t="str">
        <x:v>365/365/365/366/365</x:v>
      </x:c>
      <x:c r="AM1554" s="51" t="n">
        <x:v>188473661</x:v>
      </x:c>
      <x:c r="AN1554" s="51" t="n">
        <x:v>3498</x:v>
      </x:c>
      <x:c r="AO1554" s="51" t="n">
        <x:f>IFERROR(AM1554*AN1554,"")</x:f>
        <x:v>659280866178</x:v>
      </x:c>
      <x:c r="AP1554" s="56" t="n">
        <x:f>IFERROR(AO1554/(K1554*1000000),"")</x:f>
        <x:v>0.37850831713521804</x:v>
      </x:c>
      <x:c r="AQ1554" s="57" t="n">
        <x:v>3150454995</x:v>
      </x:c>
      <x:c r="AR1554" s="52" t="n">
        <x:v>0.2253836732484321</x:v>
      </x:c>
      <x:c r="AS1554" s="52" t="n">
        <x:v>-0.4748478637918499</x:v>
      </x:c>
      <x:c r="AT1554" s="55" t="b">
        <x:v>1</x:v>
      </x:c>
      <x:c r="AU1554" s="50"/>
      <x:c r="AV1554" s="58" t="n">
        <x:v>-0.1016042490756452</x:v>
      </x:c>
      <x:c r="AW1554" s="50" t="n">
        <x:v>2611</x:v>
      </x:c>
      <x:c r="AX1554" s="50" t="str">
        <x:v>Core Moat</x:v>
      </x:c>
      <x:c r="AY1554" s="50" t="str">
        <x:v>目立つ機械的警告なし（定性確認は別途必要）</x:v>
      </x:c>
      <x:c r="AZ1554" s="59" t="str">
        <x:v>2025-06-19 11:00</x:v>
      </x:c>
      <x:c r="BA1554" s="53"/>
      <x:c r="BB1554" s="50"/>
      <x:c r="BC1554" s="50"/>
      <x:c r="BD1554" s="50" t="str">
        <x:v>TOPIX Mid400</x:v>
      </x:c>
    </x:row>
    <x:row r="1555">
      <x:c r="A1555" s="50" t="n">
        <x:v>1554</x:v>
      </x:c>
      <x:c r="B1555" s="50" t="str">
        <x:v>3083</x:v>
      </x:c>
      <x:c r="C1555" s="50" t="str">
        <x:v>3083.T</x:v>
      </x:c>
      <x:c r="D1555" s="50" t="str">
        <x:v>Star seeds Co.,Ltd.</x:v>
      </x:c>
      <x:c r="E1555" s="50" t="str">
        <x:v>Standard Market(Domestic)</x:v>
      </x:c>
      <x:c r="F1555" s="50" t="str">
        <x:v>Retail Trade</x:v>
      </x:c>
      <x:c r="G1555" s="51" t="n">
        <x:v>4163.566</x:v>
      </x:c>
      <x:c r="H1555" s="51" t="n">
        <x:v>6305.966</x:v>
      </x:c>
      <x:c r="I1555" s="51" t="n">
        <x:v>5530.096</x:v>
      </x:c>
      <x:c r="J1555" s="51" t="n">
        <x:v>5110.179</x:v>
      </x:c>
      <x:c r="K1555" s="51" t="n">
        <x:v>10382.417</x:v>
      </x:c>
      <x:c r="L1555" s="52" t="n">
        <x:f>IFERROR(H1555/G1555-1,"")</x:f>
        <x:v>0.5145589141615625</x:v>
      </x:c>
      <x:c r="M1555" s="52" t="n">
        <x:f>IFERROR(I1555/H1555-1,"")</x:f>
        <x:v>-0.1230374537382537</x:v>
      </x:c>
      <x:c r="N1555" s="52" t="n">
        <x:f>IFERROR(J1555/I1555-1,"")</x:f>
        <x:v>-0.0759330398604291</x:v>
      </x:c>
      <x:c r="O1555" s="52" t="n">
        <x:f>IFERROR(K1555/J1555-1,"")</x:f>
        <x:v>1.0317129791343902</x:v>
      </x:c>
      <x:c r="P1555" s="52" t="n">
        <x:f>IFERROR((K1555/G1555)^(1/4)-1,"")</x:f>
        <x:v>0.2566324017567798</x:v>
      </x:c>
      <x:c r="Q1555" s="51" t="n">
        <x:v>184.807</x:v>
      </x:c>
      <x:c r="R1555" s="52" t="n">
        <x:f>IFERROR(Q1555/K1555,"")</x:f>
        <x:v>0.017799997823242892</x:v>
      </x:c>
      <x:c r="S1555" s="53" t="n">
        <x:v>39295</x:v>
      </x:c>
      <x:c r="T1555" s="50" t="str">
        <x:v>EDINET_company_history</x:v>
      </x:c>
      <x:c r="U1555" s="50" t="str">
        <x:v>サステナブルエナジー投資事業有限 責任組合</x:v>
      </x:c>
      <x:c r="V1555" s="54" t="n">
        <x:v>0.191</x:v>
      </x:c>
      <x:c r="W1555" s="50" t="str">
        <x:v>鈴木 雅順 / 大沢 晶</x:v>
      </x:c>
      <x:c r="X1555" s="50" t="b">
        <x:f>AND(COUNT(L1555:O1555)=4,L1555&gt;='設定'!$B$6,M1555&gt;='設定'!$B$6,N1555&gt;='設定'!$B$6,O1555&gt;='設定'!$B$6)</x:f>
        <x:v>0</x:v>
      </x:c>
      <x:c r="Y1555" s="50" t="b">
        <x:f>AND(COUNT(G1555:K1555)=5,P1555&gt;='設定'!$B$7)</x:f>
        <x:v>1</x:v>
      </x:c>
      <x:c r="Z1555" s="50" t="b">
        <x:f>AND(ISNUMBER(R1555),R1555&gt;='設定'!$B$8)</x:f>
        <x:v>0</x:v>
      </x:c>
      <x:c r="AA1555" s="50" t="b">
        <x:f>AND(ISNUMBER(S1555),S1555&gt;=DATE(YEAR('設定'!$B$10)-'設定'!$B$9,MONTH('設定'!$B$10),DAY('設定'!$B$10)))</x:f>
        <x:v>0</x:v>
      </x:c>
      <x:c r="AB1555" s="55" t="b">
        <x:v>0</x:v>
      </x:c>
      <x:c r="AC1555" s="55" t="b">
        <x:v>0</x:v>
      </x:c>
      <x:c r="AD1555" s="50" t="n">
        <x:f>IF(X1555,1,0)+IF(Z1555,1,0)+IF(AA1555,1,0)+IF(AB1555,1,0)</x:f>
        <x:v>0</x:v>
      </x:c>
      <x:c r="AE1555" s="50" t="n">
        <x:f>IF(Y1555,1,0)+IF(Z1555,1,0)+IF(AA1555,1,0)+IF(AB1555,1,0)</x:f>
        <x:v>1</x:v>
      </x:c>
      <x:c r="AF1555" s="50" t="n">
        <x:f>IF(Y1555,1,0)+IF(Z1555,1,0)+IF(AA1555,1,0)+IF(AC1555,1,0)</x:f>
        <x:v>1</x:v>
      </x:c>
      <x:c r="AG1555" s="53" t="n">
        <x:v>44348</x:v>
      </x:c>
      <x:c r="AH1555" s="50" t="str">
        <x:v>S100Y7XS</x:v>
      </x:c>
      <x:c r="AI1555" s="50" t="str">
        <x:v>NetSalesSummaryOfBusinessResults</x:v>
      </x:c>
      <x:c r="AJ1555" s="50" t="str">
        <x:v>OperatingIncome</x:v>
      </x:c>
      <x:c r="AK1555" s="53" t="n">
        <x:v>46081</x:v>
      </x:c>
      <x:c r="AL1555" s="50" t="str">
        <x:v>365/365/366/365/365</x:v>
      </x:c>
      <x:c r="AM1555" s="51" t="n">
        <x:v>8379000</x:v>
      </x:c>
      <x:c r="AN1555" s="51" t="n">
        <x:v>1015</x:v>
      </x:c>
      <x:c r="AO1555" s="51" t="n">
        <x:f>IFERROR(AM1555*AN1555,"")</x:f>
        <x:v>8504685000</x:v>
      </x:c>
      <x:c r="AP1555" s="56" t="n">
        <x:f>IFERROR(AO1555/(K1555*1000000),"")</x:f>
        <x:v>0.8191430762220396</x:v>
      </x:c>
      <x:c r="AQ1555" s="57" t="n">
        <x:v>309441841.6666667</x:v>
      </x:c>
      <x:c r="AR1555" s="52" t="n">
        <x:v>0.8372794808143722</x:v>
      </x:c>
      <x:c r="AS1555" s="52" t="n">
        <x:v>-0.8387681078243546</x:v>
      </x:c>
      <x:c r="AT1555" s="55" t="b">
        <x:v>0</x:v>
      </x:c>
      <x:c r="AU1555" s="50" t="str">
        <x:v>repeated_negative_operating_cf</x:v>
      </x:c>
      <x:c r="AV1555" s="58" t="n">
        <x:v>-0.5432280500197023</x:v>
      </x:c>
      <x:c r="AW1555" s="50" t="n">
        <x:v>3520</x:v>
      </x:c>
      <x:c r="AX1555" s="50" t="str">
        <x:v>Transformation Moat</x:v>
      </x:c>
      <x:c r="AY1555" s="50" t="str">
        <x:v>既存適格性フィルター不通過: repeated_negative_operating_cf / 年率ボラティリティ60%以上 / ローカル5年最大下落率-60%以下</x:v>
      </x:c>
      <x:c r="AZ1555" s="59" t="str">
        <x:v>2026-06-01 16:50</x:v>
      </x:c>
      <x:c r="BA1555" s="53" t="n">
        <x:v>39295</x:v>
      </x:c>
      <x:c r="BB1555" s="50"/>
      <x:c r="BC1555" s="50"/>
      <x:c r="BD1555" s="50"/>
    </x:row>
    <x:row r="1556">
      <x:c r="A1556" s="50" t="n">
        <x:v>1555</x:v>
      </x:c>
      <x:c r="B1556" s="50" t="str">
        <x:v>5727</x:v>
      </x:c>
      <x:c r="C1556" s="50" t="str">
        <x:v>5727.T</x:v>
      </x:c>
      <x:c r="D1556" s="50" t="str">
        <x:v>TOHO TITANIUM COMPANY,LIMITED</x:v>
      </x:c>
      <x:c r="E1556" s="50" t="str">
        <x:v>Prime Market (Domestic)</x:v>
      </x:c>
      <x:c r="F1556" s="50" t="str">
        <x:v>Nonferrous Metals</x:v>
      </x:c>
      <x:c r="G1556" s="51" t="n">
        <x:v>36159</x:v>
      </x:c>
      <x:c r="H1556" s="51" t="n">
        <x:v>55515</x:v>
      </x:c>
      <x:c r="I1556" s="51" t="n">
        <x:v>80351</x:v>
      </x:c>
      <x:c r="J1556" s="51" t="n">
        <x:v>78404</x:v>
      </x:c>
      <x:c r="K1556" s="51" t="n">
        <x:v>88974</x:v>
      </x:c>
      <x:c r="L1556" s="52" t="n">
        <x:f>IFERROR(H1556/G1556-1,"")</x:f>
        <x:v>0.5353024143366796</x:v>
      </x:c>
      <x:c r="M1556" s="52" t="n">
        <x:f>IFERROR(I1556/H1556-1,"")</x:f>
        <x:v>0.4473745834459155</x:v>
      </x:c>
      <x:c r="N1556" s="52" t="n">
        <x:f>IFERROR(J1556/I1556-1,"")</x:f>
        <x:v>-0.02423118567286031</x:v>
      </x:c>
      <x:c r="O1556" s="52" t="n">
        <x:f>IFERROR(K1556/J1556-1,"")</x:f>
        <x:v>0.13481455027804712</x:v>
      </x:c>
      <x:c r="P1556" s="52" t="n">
        <x:f>IFERROR((K1556/G1556)^(1/4)-1,"")</x:f>
        <x:v>0.25245368842846894</x:v>
      </x:c>
      <x:c r="Q1556" s="51" t="n">
        <x:v>5880</x:v>
      </x:c>
      <x:c r="R1556" s="52" t="n">
        <x:f>IFERROR(Q1556/K1556,"")</x:f>
        <x:v>0.06608672196371974</x:v>
      </x:c>
      <x:c r="S1556" s="53" t="n">
        <x:v>22555</x:v>
      </x:c>
      <x:c r="T1556" s="50" t="str">
        <x:v>EDINET_company_history</x:v>
      </x:c>
      <x:c r="U1556" s="50" t="str">
        <x:v>ＪＸ金属株式会社</x:v>
      </x:c>
      <x:c r="V1556" s="54" t="n">
        <x:v>0.5038</x:v>
      </x:c>
      <x:c r="W1556" s="50" t="str">
        <x:v>山尾 康二 / 結城 典夫</x:v>
      </x:c>
      <x:c r="X1556" s="50" t="b">
        <x:f>AND(COUNT(L1556:O1556)=4,L1556&gt;='設定'!$B$6,M1556&gt;='設定'!$B$6,N1556&gt;='設定'!$B$6,O1556&gt;='設定'!$B$6)</x:f>
        <x:v>0</x:v>
      </x:c>
      <x:c r="Y1556" s="50" t="b">
        <x:f>AND(COUNT(G1556:K1556)=5,P1556&gt;='設定'!$B$7)</x:f>
        <x:v>1</x:v>
      </x:c>
      <x:c r="Z1556" s="50" t="b">
        <x:f>AND(ISNUMBER(R1556),R1556&gt;='設定'!$B$8)</x:f>
        <x:v>0</x:v>
      </x:c>
      <x:c r="AA1556" s="50" t="b">
        <x:f>AND(ISNUMBER(S1556),S1556&gt;=DATE(YEAR('設定'!$B$10)-'設定'!$B$9,MONTH('設定'!$B$10),DAY('設定'!$B$10)))</x:f>
        <x:v>0</x:v>
      </x:c>
      <x:c r="AB1556" s="55" t="b">
        <x:v>0</x:v>
      </x:c>
      <x:c r="AC1556" s="55" t="b">
        <x:v>0</x:v>
      </x:c>
      <x:c r="AD1556" s="50" t="n">
        <x:f>IF(X1556,1,0)+IF(Z1556,1,0)+IF(AA1556,1,0)+IF(AB1556,1,0)</x:f>
        <x:v>0</x:v>
      </x:c>
      <x:c r="AE1556" s="50" t="n">
        <x:f>IF(Y1556,1,0)+IF(Z1556,1,0)+IF(AA1556,1,0)+IF(AB1556,1,0)</x:f>
        <x:v>1</x:v>
      </x:c>
      <x:c r="AF1556" s="50" t="n">
        <x:f>IF(Y1556,1,0)+IF(Z1556,1,0)+IF(AA1556,1,0)+IF(AC1556,1,0)</x:f>
        <x:v>1</x:v>
      </x:c>
      <x:c r="AG1556" s="53" t="n">
        <x:v>44348</x:v>
      </x:c>
      <x:c r="AH1556" s="50" t="str">
        <x:v>S100VZ8A</x:v>
      </x:c>
      <x:c r="AI1556" s="50" t="str">
        <x:v>NetSalesSummaryOfBusinessResults</x:v>
      </x:c>
      <x:c r="AJ1556" s="50" t="str">
        <x:v>OperatingIncome</x:v>
      </x:c>
      <x:c r="AK1556" s="53" t="n">
        <x:v>45747</x:v>
      </x:c>
      <x:c r="AL1556" s="50" t="str">
        <x:v>365/365/365/366/365</x:v>
      </x:c>
      <x:c r="AM1556" s="51" t="n">
        <x:v>71172110</x:v>
      </x:c>
      <x:c r="AN1556" s="51" t="n">
        <x:v>2811</x:v>
      </x:c>
      <x:c r="AO1556" s="51" t="n">
        <x:f>IFERROR(AM1556*AN1556,"")</x:f>
        <x:v>200064801210</x:v>
      </x:c>
      <x:c r="AP1556" s="56" t="n">
        <x:f>IFERROR(AO1556/(K1556*1000000),"")</x:f>
        <x:v>2.2485760020904983</x:v>
      </x:c>
      <x:c r="AQ1556" s="57" t="n">
        <x:v>3485777938.3333335</x:v>
      </x:c>
      <x:c r="AR1556" s="52" t="n">
        <x:v>0.5663992689174426</x:v>
      </x:c>
      <x:c r="AS1556" s="52" t="n">
        <x:v>-0.7368609859907722</x:v>
      </x:c>
      <x:c r="AT1556" s="55" t="b">
        <x:v>1</x:v>
      </x:c>
      <x:c r="AU1556" s="50"/>
      <x:c r="AV1556" s="58" t="n">
        <x:v>0.1458478559369039</x:v>
      </x:c>
      <x:c r="AW1556" s="50" t="n">
        <x:v>968</x:v>
      </x:c>
      <x:c r="AX1556" s="50" t="str">
        <x:v>Future Moat</x:v>
      </x:c>
      <x:c r="AY1556" s="50" t="str">
        <x:v>ローカル5年最大下落率-60%以下</x:v>
      </x:c>
      <x:c r="AZ1556" s="59" t="str">
        <x:v>2025-06-18 13:00</x:v>
      </x:c>
      <x:c r="BA1556" s="53" t="n">
        <x:v>22555</x:v>
      </x:c>
      <x:c r="BB1556" s="50"/>
      <x:c r="BC1556" s="50"/>
      <x:c r="BD1556" s="50" t="str">
        <x:v>TOPIX Small 1</x:v>
      </x:c>
    </x:row>
    <x:row r="1557">
      <x:c r="A1557" s="50" t="n">
        <x:v>1556</x:v>
      </x:c>
      <x:c r="B1557" s="50" t="str">
        <x:v>5341</x:v>
      </x:c>
      <x:c r="C1557" s="50" t="str">
        <x:v>5341.T</x:v>
      </x:c>
      <x:c r="D1557" s="50" t="str">
        <x:v>ASAHI EITO HOLDINGS CO.,LTD.</x:v>
      </x:c>
      <x:c r="E1557" s="50" t="str">
        <x:v>Standard Market(Domestic)</x:v>
      </x:c>
      <x:c r="F1557" s="50" t="str">
        <x:v>Glass and Ceramics Products</x:v>
      </x:c>
      <x:c r="G1557" s="51" t="n">
        <x:v>1765.872</x:v>
      </x:c>
      <x:c r="H1557" s="51" t="n">
        <x:v>2282.859</x:v>
      </x:c>
      <x:c r="I1557" s="51" t="n">
        <x:v>3517.737</x:v>
      </x:c>
      <x:c r="J1557" s="51" t="n">
        <x:v>3967.802</x:v>
      </x:c>
      <x:c r="K1557" s="51" t="n">
        <x:v>4336.907</x:v>
      </x:c>
      <x:c r="L1557" s="52" t="n">
        <x:f>IFERROR(H1557/G1557-1,"")</x:f>
        <x:v>0.292765840332708</x:v>
      </x:c>
      <x:c r="M1557" s="52" t="n">
        <x:f>IFERROR(I1557/H1557-1,"")</x:f>
        <x:v>0.5409348540580037</x:v>
      </x:c>
      <x:c r="N1557" s="52" t="n">
        <x:f>IFERROR(J1557/I1557-1,"")</x:f>
        <x:v>0.12794162838211043</x:v>
      </x:c>
      <x:c r="O1557" s="52" t="n">
        <x:f>IFERROR(K1557/J1557-1,"")</x:f>
        <x:v>0.09302505518168491</x:v>
      </x:c>
      <x:c r="P1557" s="52" t="n">
        <x:f>IFERROR((K1557/G1557)^(1/4)-1,"")</x:f>
        <x:v>0.2518584415913483</x:v>
      </x:c>
      <x:c r="Q1557" s="51" t="n">
        <x:v>-272.305</x:v>
      </x:c>
      <x:c r="R1557" s="52" t="n">
        <x:f>IFERROR(Q1557/K1557,"")</x:f>
        <x:v>-0.06278783474028841</x:v>
      </x:c>
      <x:c r="S1557" s="53" t="n">
        <x:v>24777</x:v>
      </x:c>
      <x:c r="T1557" s="50" t="str">
        <x:v>EDINET_company_history</x:v>
      </x:c>
      <x:c r="U1557" s="50" t="str">
        <x:v>GLOBAL SEMICONDUCTOR SPECIAL GAS LIMITED （常任代理人 翁 道逵）</x:v>
      </x:c>
      <x:c r="V1557" s="54" t="n">
        <x:v>0.1455</x:v>
      </x:c>
      <x:c r="W1557" s="50" t="str">
        <x:v>星野 和也</x:v>
      </x:c>
      <x:c r="X1557" s="50" t="b">
        <x:f>AND(COUNT(L1557:O1557)=4,L1557&gt;='設定'!$B$6,M1557&gt;='設定'!$B$6,N1557&gt;='設定'!$B$6,O1557&gt;='設定'!$B$6)</x:f>
        <x:v>0</x:v>
      </x:c>
      <x:c r="Y1557" s="50" t="b">
        <x:f>AND(COUNT(G1557:K1557)=5,P1557&gt;='設定'!$B$7)</x:f>
        <x:v>1</x:v>
      </x:c>
      <x:c r="Z1557" s="50" t="b">
        <x:f>AND(ISNUMBER(R1557),R1557&gt;='設定'!$B$8)</x:f>
        <x:v>0</x:v>
      </x:c>
      <x:c r="AA1557" s="50" t="b">
        <x:f>AND(ISNUMBER(S1557),S1557&gt;=DATE(YEAR('設定'!$B$10)-'設定'!$B$9,MONTH('設定'!$B$10),DAY('設定'!$B$10)))</x:f>
        <x:v>0</x:v>
      </x:c>
      <x:c r="AB1557" s="55" t="b">
        <x:v>0</x:v>
      </x:c>
      <x:c r="AC1557" s="55" t="b">
        <x:v>0</x:v>
      </x:c>
      <x:c r="AD1557" s="50" t="n">
        <x:f>IF(X1557,1,0)+IF(Z1557,1,0)+IF(AA1557,1,0)+IF(AB1557,1,0)</x:f>
        <x:v>0</x:v>
      </x:c>
      <x:c r="AE1557" s="50" t="n">
        <x:f>IF(Y1557,1,0)+IF(Z1557,1,0)+IF(AA1557,1,0)+IF(AB1557,1,0)</x:f>
        <x:v>1</x:v>
      </x:c>
      <x:c r="AF1557" s="50" t="n">
        <x:f>IF(Y1557,1,0)+IF(Z1557,1,0)+IF(AA1557,1,0)+IF(AC1557,1,0)</x:f>
        <x:v>1</x:v>
      </x:c>
      <x:c r="AG1557" s="53" t="n">
        <x:v>44348</x:v>
      </x:c>
      <x:c r="AH1557" s="50" t="str">
        <x:v>S100XNR4</x:v>
      </x:c>
      <x:c r="AI1557" s="50" t="str">
        <x:v>NetSalesSummaryOfBusinessResults</x:v>
      </x:c>
      <x:c r="AJ1557" s="50" t="str">
        <x:v>OperatingIncome</x:v>
      </x:c>
      <x:c r="AK1557" s="53" t="n">
        <x:v>45991</x:v>
      </x:c>
      <x:c r="AL1557" s="50" t="str">
        <x:v>365/365/365/366/365</x:v>
      </x:c>
      <x:c r="AM1557" s="51" t="n">
        <x:v>6542219</x:v>
      </x:c>
      <x:c r="AN1557" s="51" t="n">
        <x:v>208</x:v>
      </x:c>
      <x:c r="AO1557" s="51" t="n">
        <x:f>IFERROR(AM1557*AN1557,"")</x:f>
        <x:v>1360781552</x:v>
      </x:c>
      <x:c r="AP1557" s="56" t="n">
        <x:f>IFERROR(AO1557/(K1557*1000000),"")</x:f>
        <x:v>0.3137677501500493</x:v>
      </x:c>
      <x:c r="AQ1557" s="57" t="n">
        <x:v>354167940</x:v>
      </x:c>
      <x:c r="AR1557" s="52" t="n">
        <x:v>0.5399169527294889</x:v>
      </x:c>
      <x:c r="AS1557" s="52" t="n">
        <x:v>-0.8068571428571428</x:v>
      </x:c>
      <x:c r="AT1557" s="55" t="b">
        <x:v>0</x:v>
      </x:c>
      <x:c r="AU1557" s="50" t="str">
        <x:v>low_equity_ratio;repeated_operating_loss;repeated_negative_operating_cf;excessive_leverage</x:v>
      </x:c>
      <x:c r="AV1557" s="58" t="n">
        <x:v>-0.5700885523584349</x:v>
      </x:c>
      <x:c r="AW1557" s="50" t="n">
        <x:v>3531</x:v>
      </x:c>
      <x:c r="AX1557" s="50" t="str">
        <x:v>Transformation Moat</x:v>
      </x:c>
      <x:c r="AY1557" s="50" t="str">
        <x:v>既存適格性フィルター不通過: low_equity_ratio;repeated_operating_loss;repeated_negative_operating_cf;excessive_leverage / ローカル5年最大下落率-60%以下</x:v>
      </x:c>
      <x:c r="AZ1557" s="59" t="str">
        <x:v>2026-02-27 10:11</x:v>
      </x:c>
      <x:c r="BA1557" s="53" t="n">
        <x:v>24777</x:v>
      </x:c>
      <x:c r="BB1557" s="50"/>
      <x:c r="BC1557" s="50"/>
      <x:c r="BD1557" s="50"/>
    </x:row>
    <x:row r="1558">
      <x:c r="A1558" s="50" t="n">
        <x:v>1557</x:v>
      </x:c>
      <x:c r="B1558" s="50" t="str">
        <x:v>3927</x:v>
      </x:c>
      <x:c r="C1558" s="50" t="str">
        <x:v>3927.T</x:v>
      </x:c>
      <x:c r="D1558" s="50" t="str">
        <x:v>Fuva Brain Limited</x:v>
      </x:c>
      <x:c r="E1558" s="50" t="str">
        <x:v>Standard Market(Domestic)</x:v>
      </x:c>
      <x:c r="F1558" s="50" t="str">
        <x:v>Information &amp; Communication</x:v>
      </x:c>
      <x:c r="G1558" s="51" t="n">
        <x:v>1083.319</x:v>
      </x:c>
      <x:c r="H1558" s="51" t="n">
        <x:v>1240.336</x:v>
      </x:c>
      <x:c r="I1558" s="51" t="n">
        <x:v>1649.944</x:v>
      </x:c>
      <x:c r="J1558" s="51" t="n">
        <x:v>2045.485</x:v>
      </x:c>
      <x:c r="K1558" s="51" t="n">
        <x:v>2659.817</x:v>
      </x:c>
      <x:c r="L1558" s="52" t="n">
        <x:f>IFERROR(H1558/G1558-1,"")</x:f>
        <x:v>0.1449406869075498</x:v>
      </x:c>
      <x:c r="M1558" s="52" t="n">
        <x:f>IFERROR(I1558/H1558-1,"")</x:f>
        <x:v>0.3302395479934468</x:v>
      </x:c>
      <x:c r="N1558" s="52" t="n">
        <x:f>IFERROR(J1558/I1558-1,"")</x:f>
        <x:v>0.23972995447118195</x:v>
      </x:c>
      <x:c r="O1558" s="52" t="n">
        <x:f>IFERROR(K1558/J1558-1,"")</x:f>
        <x:v>0.3003356172252547</x:v>
      </x:c>
      <x:c r="P1558" s="52" t="n">
        <x:f>IFERROR((K1558/G1558)^(1/4)-1,"")</x:f>
        <x:v>0.25176801209423116</x:v>
      </x:c>
      <x:c r="Q1558" s="51" t="n">
        <x:v>105.023</x:v>
      </x:c>
      <x:c r="R1558" s="52" t="n">
        <x:f>IFERROR(Q1558/K1558,"")</x:f>
        <x:v>0.03948504727956848</x:v>
      </x:c>
      <x:c r="S1558" s="53" t="n">
        <x:v>42339</x:v>
      </x:c>
      <x:c r="T1558" s="50" t="str">
        <x:v>EDINET_company_history</x:v>
      </x:c>
      <x:c r="U1558" s="50" t="str">
        <x:v>株式会社ＭＣホールディングス</x:v>
      </x:c>
      <x:c r="V1558" s="54" t="n">
        <x:v>0.0499</x:v>
      </x:c>
      <x:c r="W1558" s="50" t="str">
        <x:v>輿水 英行</x:v>
      </x:c>
      <x:c r="X1558" s="50" t="b">
        <x:f>AND(COUNT(L1558:O1558)=4,L1558&gt;='設定'!$B$6,M1558&gt;='設定'!$B$6,N1558&gt;='設定'!$B$6,O1558&gt;='設定'!$B$6)</x:f>
        <x:v>0</x:v>
      </x:c>
      <x:c r="Y1558" s="50" t="b">
        <x:f>AND(COUNT(G1558:K1558)=5,P1558&gt;='設定'!$B$7)</x:f>
        <x:v>1</x:v>
      </x:c>
      <x:c r="Z1558" s="50" t="b">
        <x:f>AND(ISNUMBER(R1558),R1558&gt;='設定'!$B$8)</x:f>
        <x:v>0</x:v>
      </x:c>
      <x:c r="AA1558" s="50" t="b">
        <x:f>AND(ISNUMBER(S1558),S1558&gt;=DATE(YEAR('設定'!$B$10)-'設定'!$B$9,MONTH('設定'!$B$10),DAY('設定'!$B$10)))</x:f>
        <x:v>0</x:v>
      </x:c>
      <x:c r="AB1558" s="55" t="b">
        <x:v>0</x:v>
      </x:c>
      <x:c r="AC1558" s="55" t="b">
        <x:v>0</x:v>
      </x:c>
      <x:c r="AD1558" s="50" t="n">
        <x:f>IF(X1558,1,0)+IF(Z1558,1,0)+IF(AA1558,1,0)+IF(AB1558,1,0)</x:f>
        <x:v>0</x:v>
      </x:c>
      <x:c r="AE1558" s="50" t="n">
        <x:f>IF(Y1558,1,0)+IF(Z1558,1,0)+IF(AA1558,1,0)+IF(AB1558,1,0)</x:f>
        <x:v>1</x:v>
      </x:c>
      <x:c r="AF1558" s="50" t="n">
        <x:f>IF(Y1558,1,0)+IF(Z1558,1,0)+IF(AA1558,1,0)+IF(AC1558,1,0)</x:f>
        <x:v>1</x:v>
      </x:c>
      <x:c r="AG1558" s="53" t="n">
        <x:v>44348</x:v>
      </x:c>
      <x:c r="AH1558" s="50" t="str">
        <x:v>S100W46G</x:v>
      </x:c>
      <x:c r="AI1558" s="50" t="str">
        <x:v>NetSalesSummaryOfBusinessResults</x:v>
      </x:c>
      <x:c r="AJ1558" s="50" t="str">
        <x:v>OperatingIncome</x:v>
      </x:c>
      <x:c r="AK1558" s="53" t="n">
        <x:v>45747</x:v>
      </x:c>
      <x:c r="AL1558" s="50" t="str">
        <x:v>365/365/365/366/365</x:v>
      </x:c>
      <x:c r="AM1558" s="51" t="n">
        <x:v>5344400</x:v>
      </x:c>
      <x:c r="AN1558" s="51" t="n">
        <x:v>956</x:v>
      </x:c>
      <x:c r="AO1558" s="51" t="n">
        <x:f>IFERROR(AM1558*AN1558,"")</x:f>
        <x:v>5109246400</x:v>
      </x:c>
      <x:c r="AP1558" s="56" t="n">
        <x:f>IFERROR(AO1558/(K1558*1000000),"")</x:f>
        <x:v>1.9209014755526415</x:v>
      </x:c>
      <x:c r="AQ1558" s="57" t="n">
        <x:v>77312596.66666667</x:v>
      </x:c>
      <x:c r="AR1558" s="52" t="n">
        <x:v>0.5975687219069772</x:v>
      </x:c>
      <x:c r="AS1558" s="52" t="n">
        <x:v>-0.6812885609418459</x:v>
      </x:c>
      <x:c r="AT1558" s="55" t="b">
        <x:v>1</x:v>
      </x:c>
      <x:c r="AU1558" s="50"/>
      <x:c r="AV1558" s="58" t="n">
        <x:v>-0.1206650735563304</x:v>
      </x:c>
      <x:c r="AW1558" s="50" t="n">
        <x:v>2713</x:v>
      </x:c>
      <x:c r="AX1558" s="50" t="str">
        <x:v>Transformation Moat</x:v>
      </x:c>
      <x:c r="AY1558" s="50" t="str">
        <x:v>ローカル5年最大下落率-60%以下</x:v>
      </x:c>
      <x:c r="AZ1558" s="59" t="str">
        <x:v>2025-06-24 15:07</x:v>
      </x:c>
      <x:c r="BA1558" s="53" t="n">
        <x:v>42339</x:v>
      </x:c>
      <x:c r="BB1558" s="50"/>
      <x:c r="BC1558" s="50"/>
      <x:c r="BD1558" s="50"/>
    </x:row>
    <x:row r="1559">
      <x:c r="A1559" s="50" t="n">
        <x:v>1558</x:v>
      </x:c>
      <x:c r="B1559" s="50" t="str">
        <x:v>9325</x:v>
      </x:c>
      <x:c r="C1559" s="50" t="str">
        <x:v>9325.T</x:v>
      </x:c>
      <x:c r="D1559" s="50" t="str">
        <x:v>PHYZ Holdings Inc.</x:v>
      </x:c>
      <x:c r="E1559" s="50" t="str">
        <x:v>Standard Market(Domestic)</x:v>
      </x:c>
      <x:c r="F1559" s="50" t="str">
        <x:v>Warehousing and Harbor Transportation Service</x:v>
      </x:c>
      <x:c r="G1559" s="51" t="n">
        <x:v>12951.26</x:v>
      </x:c>
      <x:c r="H1559" s="51" t="n">
        <x:v>18045.79</x:v>
      </x:c>
      <x:c r="I1559" s="51" t="n">
        <x:v>23664.762</x:v>
      </x:c>
      <x:c r="J1559" s="51" t="n">
        <x:v>27530.365</x:v>
      </x:c>
      <x:c r="K1559" s="51" t="n">
        <x:v>31614.988</x:v>
      </x:c>
      <x:c r="L1559" s="52" t="n">
        <x:f>IFERROR(H1559/G1559-1,"")</x:f>
        <x:v>0.3933617269671059</x:v>
      </x:c>
      <x:c r="M1559" s="52" t="n">
        <x:f>IFERROR(I1559/H1559-1,"")</x:f>
        <x:v>0.3113730127636416</x:v>
      </x:c>
      <x:c r="N1559" s="52" t="n">
        <x:f>IFERROR(J1559/I1559-1,"")</x:f>
        <x:v>0.16334848413011738</x:v>
      </x:c>
      <x:c r="O1559" s="52" t="n">
        <x:f>IFERROR(K1559/J1559-1,"")</x:f>
        <x:v>0.1483679202945547</x:v>
      </x:c>
      <x:c r="P1559" s="52" t="n">
        <x:f>IFERROR((K1559/G1559)^(1/4)-1,"")</x:f>
        <x:v>0.24995750884010182</x:v>
      </x:c>
      <x:c r="Q1559" s="51" t="n">
        <x:v>1465.098</x:v>
      </x:c>
      <x:c r="R1559" s="52" t="n">
        <x:f>IFERROR(Q1559/K1559,"")</x:f>
        <x:v>0.04634188062952926</x:v>
      </x:c>
      <x:c r="S1559" s="53" t="n">
        <x:v>42795</x:v>
      </x:c>
      <x:c r="T1559" s="50" t="str">
        <x:v>EDINET_company_history</x:v>
      </x:c>
      <x:c r="U1559" s="50" t="str">
        <x:v>AZ-COM丸和ホールディングス株式会社</x:v>
      </x:c>
      <x:c r="V1559" s="54" t="n">
        <x:v>0.5836</x:v>
      </x:c>
      <x:c r="W1559" s="50" t="str">
        <x:v>大澤 隆</x:v>
      </x:c>
      <x:c r="X1559" s="50" t="b">
        <x:f>AND(COUNT(L1559:O1559)=4,L1559&gt;='設定'!$B$6,M1559&gt;='設定'!$B$6,N1559&gt;='設定'!$B$6,O1559&gt;='設定'!$B$6)</x:f>
        <x:v>0</x:v>
      </x:c>
      <x:c r="Y1559" s="50" t="b">
        <x:f>AND(COUNT(G1559:K1559)=5,P1559&gt;='設定'!$B$7)</x:f>
        <x:v>1</x:v>
      </x:c>
      <x:c r="Z1559" s="50" t="b">
        <x:f>AND(ISNUMBER(R1559),R1559&gt;='設定'!$B$8)</x:f>
        <x:v>0</x:v>
      </x:c>
      <x:c r="AA1559" s="50" t="b">
        <x:f>AND(ISNUMBER(S1559),S1559&gt;=DATE(YEAR('設定'!$B$10)-'設定'!$B$9,MONTH('設定'!$B$10),DAY('設定'!$B$10)))</x:f>
        <x:v>0</x:v>
      </x:c>
      <x:c r="AB1559" s="55" t="b">
        <x:v>0</x:v>
      </x:c>
      <x:c r="AC1559" s="55" t="b">
        <x:v>0</x:v>
      </x:c>
      <x:c r="AD1559" s="50" t="n">
        <x:f>IF(X1559,1,0)+IF(Z1559,1,0)+IF(AA1559,1,0)+IF(AB1559,1,0)</x:f>
        <x:v>0</x:v>
      </x:c>
      <x:c r="AE1559" s="50" t="n">
        <x:f>IF(Y1559,1,0)+IF(Z1559,1,0)+IF(AA1559,1,0)+IF(AB1559,1,0)</x:f>
        <x:v>1</x:v>
      </x:c>
      <x:c r="AF1559" s="50" t="n">
        <x:f>IF(Y1559,1,0)+IF(Z1559,1,0)+IF(AA1559,1,0)+IF(AC1559,1,0)</x:f>
        <x:v>1</x:v>
      </x:c>
      <x:c r="AG1559" s="53" t="n">
        <x:v>44348</x:v>
      </x:c>
      <x:c r="AH1559" s="50" t="str">
        <x:v>S100VZZY</x:v>
      </x:c>
      <x:c r="AI1559" s="50" t="str">
        <x:v>NetSalesSummaryOfBusinessResults</x:v>
      </x:c>
      <x:c r="AJ1559" s="50" t="str">
        <x:v>OperatingIncome</x:v>
      </x:c>
      <x:c r="AK1559" s="53" t="n">
        <x:v>45747</x:v>
      </x:c>
      <x:c r="AL1559" s="50" t="str">
        <x:v>365/365/365/366/365</x:v>
      </x:c>
      <x:c r="AM1559" s="51" t="n">
        <x:v>10734300</x:v>
      </x:c>
      <x:c r="AN1559" s="51" t="n">
        <x:v>1212</x:v>
      </x:c>
      <x:c r="AO1559" s="51" t="n">
        <x:f>IFERROR(AM1559*AN1559,"")</x:f>
        <x:v>13009971600</x:v>
      </x:c>
      <x:c r="AP1559" s="56" t="n">
        <x:f>IFERROR(AO1559/(K1559*1000000),"")</x:f>
        <x:v>0.4115127799510789</x:v>
      </x:c>
      <x:c r="AQ1559" s="57" t="n">
        <x:v>23622428.333333332</x:v>
      </x:c>
      <x:c r="AR1559" s="52" t="n">
        <x:v>0.4400499638202457</x:v>
      </x:c>
      <x:c r="AS1559" s="52" t="n">
        <x:v>-0.4844827455370012</x:v>
      </x:c>
      <x:c r="AT1559" s="55" t="b">
        <x:v>1</x:v>
      </x:c>
      <x:c r="AU1559" s="50"/>
      <x:c r="AV1559" s="58" t="n">
        <x:v>-0.1790858100126354</x:v>
      </x:c>
      <x:c r="AW1559" s="50" t="n">
        <x:v>2950</x:v>
      </x:c>
      <x:c r="AX1559" s="50" t="str">
        <x:v>Transformation Moat</x:v>
      </x:c>
      <x:c r="AY1559" s="50" t="str">
        <x:v>目立つ機械的警告なし（定性確認は別途必要）</x:v>
      </x:c>
      <x:c r="AZ1559" s="59" t="str">
        <x:v>2025-06-19 15:32</x:v>
      </x:c>
      <x:c r="BA1559" s="53" t="n">
        <x:v>42795</x:v>
      </x:c>
      <x:c r="BB1559" s="50"/>
      <x:c r="BC1559" s="50"/>
      <x:c r="BD1559" s="50"/>
    </x:row>
    <x:row r="1560">
      <x:c r="A1560" s="50" t="n">
        <x:v>1559</x:v>
      </x:c>
      <x:c r="B1560" s="50" t="str">
        <x:v>7687</x:v>
      </x:c>
      <x:c r="C1560" s="50" t="str">
        <x:v>7687.T</x:v>
      </x:c>
      <x:c r="D1560" s="50" t="str">
        <x:v>MICREED Co.,Ltd.</x:v>
      </x:c>
      <x:c r="E1560" s="50" t="str">
        <x:v>Growth Market(Domestic)</x:v>
      </x:c>
      <x:c r="F1560" s="50" t="str">
        <x:v>Wholesale Trade</x:v>
      </x:c>
      <x:c r="G1560" s="51" t="n">
        <x:v>2782</x:v>
      </x:c>
      <x:c r="H1560" s="51" t="n">
        <x:v>3029</x:v>
      </x:c>
      <x:c r="I1560" s="51" t="n">
        <x:v>4668</x:v>
      </x:c>
      <x:c r="J1560" s="51" t="n">
        <x:v>5936</x:v>
      </x:c>
      <x:c r="K1560" s="51" t="n">
        <x:v>6776</x:v>
      </x:c>
      <x:c r="L1560" s="52" t="n">
        <x:f>IFERROR(H1560/G1560-1,"")</x:f>
        <x:v>0.08878504672897192</x:v>
      </x:c>
      <x:c r="M1560" s="52" t="n">
        <x:f>IFERROR(I1560/H1560-1,"")</x:f>
        <x:v>0.5411026741498846</x:v>
      </x:c>
      <x:c r="N1560" s="52" t="n">
        <x:f>IFERROR(J1560/I1560-1,"")</x:f>
        <x:v>0.27163667523564694</x:v>
      </x:c>
      <x:c r="O1560" s="52" t="n">
        <x:f>IFERROR(K1560/J1560-1,"")</x:f>
        <x:v>0.14150943396226423</x:v>
      </x:c>
      <x:c r="P1560" s="52" t="n">
        <x:f>IFERROR((K1560/G1560)^(1/4)-1,"")</x:f>
        <x:v>0.24926354783985638</x:v>
      </x:c>
      <x:c r="Q1560" s="51" t="n">
        <x:v>372</x:v>
      </x:c>
      <x:c r="R1560" s="52" t="n">
        <x:f>IFERROR(Q1560/K1560,"")</x:f>
        <x:v>0.05489964580873672</x:v>
      </x:c>
      <x:c r="S1560" s="53" t="n">
        <x:v>43891</x:v>
      </x:c>
      <x:c r="T1560" s="50" t="str">
        <x:v>EDINET_company_history</x:v>
      </x:c>
      <x:c r="U1560" s="50" t="str">
        <x:v>株式会社ＳＫＹグループホールディングス</x:v>
      </x:c>
      <x:c r="V1560" s="54" t="n">
        <x:v>0.2367</x:v>
      </x:c>
      <x:c r="W1560" s="50" t="str">
        <x:v>片山 礼子</x:v>
      </x:c>
      <x:c r="X1560" s="50" t="b">
        <x:f>AND(COUNT(L1560:O1560)=4,L1560&gt;='設定'!$B$6,M1560&gt;='設定'!$B$6,N1560&gt;='設定'!$B$6,O1560&gt;='設定'!$B$6)</x:f>
        <x:v>0</x:v>
      </x:c>
      <x:c r="Y1560" s="50" t="b">
        <x:f>AND(COUNT(G1560:K1560)=5,P1560&gt;='設定'!$B$7)</x:f>
        <x:v>1</x:v>
      </x:c>
      <x:c r="Z1560" s="50" t="b">
        <x:f>AND(ISNUMBER(R1560),R1560&gt;='設定'!$B$8)</x:f>
        <x:v>0</x:v>
      </x:c>
      <x:c r="AA1560" s="50" t="b">
        <x:f>AND(ISNUMBER(S1560),S1560&gt;=DATE(YEAR('設定'!$B$10)-'設定'!$B$9,MONTH('設定'!$B$10),DAY('設定'!$B$10)))</x:f>
        <x:v>0</x:v>
      </x:c>
      <x:c r="AB1560" s="55" t="b">
        <x:v>0</x:v>
      </x:c>
      <x:c r="AC1560" s="55" t="b">
        <x:v>0</x:v>
      </x:c>
      <x:c r="AD1560" s="50" t="n">
        <x:f>IF(X1560,1,0)+IF(Z1560,1,0)+IF(AA1560,1,0)+IF(AB1560,1,0)</x:f>
        <x:v>0</x:v>
      </x:c>
      <x:c r="AE1560" s="50" t="n">
        <x:f>IF(Y1560,1,0)+IF(Z1560,1,0)+IF(AA1560,1,0)+IF(AB1560,1,0)</x:f>
        <x:v>1</x:v>
      </x:c>
      <x:c r="AF1560" s="50" t="n">
        <x:f>IF(Y1560,1,0)+IF(Z1560,1,0)+IF(AA1560,1,0)+IF(AC1560,1,0)</x:f>
        <x:v>1</x:v>
      </x:c>
      <x:c r="AG1560" s="53" t="n">
        <x:v>44348</x:v>
      </x:c>
      <x:c r="AH1560" s="50" t="str">
        <x:v>S100W5G7</x:v>
      </x:c>
      <x:c r="AI1560" s="50" t="str">
        <x:v>NetSalesSummaryOfBusinessResults</x:v>
      </x:c>
      <x:c r="AJ1560" s="50" t="str">
        <x:v>OperatingIncome</x:v>
      </x:c>
      <x:c r="AK1560" s="53" t="n">
        <x:v>45747</x:v>
      </x:c>
      <x:c r="AL1560" s="50" t="str">
        <x:v>365/365/365/366/365</x:v>
      </x:c>
      <x:c r="AM1560" s="51" t="n">
        <x:v>6593600</x:v>
      </x:c>
      <x:c r="AN1560" s="51" t="n">
        <x:v>403</x:v>
      </x:c>
      <x:c r="AO1560" s="51" t="n">
        <x:f>IFERROR(AM1560*AN1560,"")</x:f>
        <x:v>2657220800</x:v>
      </x:c>
      <x:c r="AP1560" s="56" t="n">
        <x:f>IFERROR(AO1560/(K1560*1000000),"")</x:f>
        <x:v>0.39215182998819365</x:v>
      </x:c>
      <x:c r="AQ1560" s="57" t="n">
        <x:v>4571850</x:v>
      </x:c>
      <x:c r="AR1560" s="52" t="n">
        <x:v>0.414572300421189</x:v>
      </x:c>
      <x:c r="AS1560" s="52" t="n">
        <x:v>-0.578658839306728</x:v>
      </x:c>
      <x:c r="AT1560" s="55" t="b">
        <x:v>0</x:v>
      </x:c>
      <x:c r="AU1560" s="50" t="str">
        <x:v>low_liquidity</x:v>
      </x:c>
      <x:c r="AV1560" s="58" t="n">
        <x:v>-0.1859474849315568</x:v>
      </x:c>
      <x:c r="AW1560" s="50" t="n">
        <x:v>2982</x:v>
      </x:c>
      <x:c r="AX1560" s="50" t="str">
        <x:v>Transformation Moat</x:v>
      </x:c>
      <x:c r="AY1560" s="50" t="str">
        <x:v>既存適格性フィルター不通過: low_liquidity / 60日平均売買代金2,000万円未満</x:v>
      </x:c>
      <x:c r="AZ1560" s="59" t="str">
        <x:v>2025-06-25 14:09</x:v>
      </x:c>
      <x:c r="BA1560" s="53" t="n">
        <x:v>43891</x:v>
      </x:c>
      <x:c r="BB1560" s="50"/>
      <x:c r="BC1560" s="50"/>
      <x:c r="BD1560" s="50"/>
    </x:row>
    <x:row r="1561">
      <x:c r="A1561" s="50" t="n">
        <x:v>1560</x:v>
      </x:c>
      <x:c r="B1561" s="50" t="str">
        <x:v>9723</x:v>
      </x:c>
      <x:c r="C1561" s="50" t="str">
        <x:v>9723.T</x:v>
      </x:c>
      <x:c r="D1561" s="50" t="str">
        <x:v>THE KYOTO HOTEL,LTD.</x:v>
      </x:c>
      <x:c r="E1561" s="50" t="str">
        <x:v>Standard Market(Domestic)</x:v>
      </x:c>
      <x:c r="F1561" s="50" t="str">
        <x:v>Services</x:v>
      </x:c>
      <x:c r="G1561" s="51" t="n">
        <x:v>3847.484</x:v>
      </x:c>
      <x:c r="H1561" s="51" t="n">
        <x:v>4267.951</x:v>
      </x:c>
      <x:c r="I1561" s="51" t="n">
        <x:v>7350.277</x:v>
      </x:c>
      <x:c r="J1561" s="51" t="n">
        <x:v>9138.086</x:v>
      </x:c>
      <x:c r="K1561" s="51" t="n">
        <x:v>9358.753</x:v>
      </x:c>
      <x:c r="L1561" s="52" t="n">
        <x:f>IFERROR(H1561/G1561-1,"")</x:f>
        <x:v>0.10928362535100855</x:v>
      </x:c>
      <x:c r="M1561" s="52" t="n">
        <x:f>IFERROR(I1561/H1561-1,"")</x:f>
        <x:v>0.7222027619342397</x:v>
      </x:c>
      <x:c r="N1561" s="52" t="n">
        <x:f>IFERROR(J1561/I1561-1,"")</x:f>
        <x:v>0.24323015309491058</x:v>
      </x:c>
      <x:c r="O1561" s="52" t="n">
        <x:f>IFERROR(K1561/J1561-1,"")</x:f>
        <x:v>0.024148054636386806</x:v>
      </x:c>
      <x:c r="P1561" s="52" t="n">
        <x:f>IFERROR((K1561/G1561)^(1/4)-1,"")</x:f>
        <x:v>0.2488500360676389</x:v>
      </x:c>
      <x:c r="Q1561" s="51" t="n">
        <x:v>916.467</x:v>
      </x:c>
      <x:c r="R1561" s="52" t="n">
        <x:f>IFERROR(Q1561/K1561,"")</x:f>
        <x:v>0.09792618738842664</x:v>
      </x:c>
      <x:c r="S1561" s="53" t="n">
        <x:v>44348</x:v>
      </x:c>
      <x:c r="T1561" s="50" t="str">
        <x:v>not_identified_before_local_window</x:v>
      </x:c>
      <x:c r="U1561" s="50" t="str">
        <x:v>株式会社ホテルオークラ</x:v>
      </x:c>
      <x:c r="V1561" s="54" t="n">
        <x:v>0.3533</x:v>
      </x:c>
      <x:c r="W1561" s="50" t="str">
        <x:v>福 永 法 弘</x:v>
      </x:c>
      <x:c r="X1561" s="50" t="b">
        <x:f>AND(COUNT(L1561:O1561)=4,L1561&gt;='設定'!$B$6,M1561&gt;='設定'!$B$6,N1561&gt;='設定'!$B$6,O1561&gt;='設定'!$B$6)</x:f>
        <x:v>0</x:v>
      </x:c>
      <x:c r="Y1561" s="50" t="b">
        <x:f>AND(COUNT(G1561:K1561)=5,P1561&gt;='設定'!$B$7)</x:f>
        <x:v>1</x:v>
      </x:c>
      <x:c r="Z1561" s="50" t="b">
        <x:f>AND(ISNUMBER(R1561),R1561&gt;='設定'!$B$8)</x:f>
        <x:v>0</x:v>
      </x:c>
      <x:c r="AA1561" s="50" t="b">
        <x:f>AND(ISNUMBER(S1561),S1561&gt;=DATE(YEAR('設定'!$B$10)-'設定'!$B$9,MONTH('設定'!$B$10),DAY('設定'!$B$10)))</x:f>
        <x:v>0</x:v>
      </x:c>
      <x:c r="AB1561" s="55" t="b">
        <x:v>0</x:v>
      </x:c>
      <x:c r="AC1561" s="55" t="b">
        <x:v>0</x:v>
      </x:c>
      <x:c r="AD1561" s="50" t="n">
        <x:f>IF(X1561,1,0)+IF(Z1561,1,0)+IF(AA1561,1,0)+IF(AB1561,1,0)</x:f>
        <x:v>0</x:v>
      </x:c>
      <x:c r="AE1561" s="50" t="n">
        <x:f>IF(Y1561,1,0)+IF(Z1561,1,0)+IF(AA1561,1,0)+IF(AB1561,1,0)</x:f>
        <x:v>1</x:v>
      </x:c>
      <x:c r="AF1561" s="50" t="n">
        <x:f>IF(Y1561,1,0)+IF(Z1561,1,0)+IF(AA1561,1,0)+IF(AC1561,1,0)</x:f>
        <x:v>1</x:v>
      </x:c>
      <x:c r="AG1561" s="53" t="n">
        <x:v>44348</x:v>
      </x:c>
      <x:c r="AH1561" s="50" t="str">
        <x:v>S100VZN3</x:v>
      </x:c>
      <x:c r="AI1561" s="50" t="str">
        <x:v>NetSalesSummaryOfBusinessResults</x:v>
      </x:c>
      <x:c r="AJ1561" s="50" t="str">
        <x:v>OperatingIncome</x:v>
      </x:c>
      <x:c r="AK1561" s="53" t="n">
        <x:v>45747</x:v>
      </x:c>
      <x:c r="AL1561" s="50" t="str">
        <x:v>365/365/365/366/365</x:v>
      </x:c>
      <x:c r="AM1561" s="51" t="n">
        <x:v>12066200</x:v>
      </x:c>
      <x:c r="AN1561" s="51" t="n">
        <x:v>628</x:v>
      </x:c>
      <x:c r="AO1561" s="51" t="n">
        <x:f>IFERROR(AM1561*AN1561,"")</x:f>
        <x:v>7577573600</x:v>
      </x:c>
      <x:c r="AP1561" s="56" t="n">
        <x:f>IFERROR(AO1561/(K1561*1000000),"")</x:f>
        <x:v>0.8096776995824123</x:v>
      </x:c>
      <x:c r="AQ1561" s="57" t="n">
        <x:v>3165585</x:v>
      </x:c>
      <x:c r="AR1561" s="52" t="n">
        <x:v>0.2533176495268033</x:v>
      </x:c>
      <x:c r="AS1561" s="52" t="n">
        <x:v>-0.3007913336147771</x:v>
      </x:c>
      <x:c r="AT1561" s="55" t="b">
        <x:v>0</x:v>
      </x:c>
      <x:c r="AU1561" s="50" t="str">
        <x:v>low_liquidity</x:v>
      </x:c>
      <x:c r="AV1561" s="58" t="n">
        <x:v>0.1211981031794413</x:v>
      </x:c>
      <x:c r="AW1561" s="50" t="n">
        <x:v>1115</x:v>
      </x:c>
      <x:c r="AX1561" s="50" t="str">
        <x:v>Discovery</x:v>
      </x:c>
      <x:c r="AY1561" s="50" t="str">
        <x:v>既存適格性フィルター不通過: low_liquidity / 60日平均売買代金2,000万円未満</x:v>
      </x:c>
      <x:c r="AZ1561" s="59" t="str">
        <x:v>2025-06-23 15:02</x:v>
      </x:c>
      <x:c r="BA1561" s="53"/>
      <x:c r="BB1561" s="50"/>
      <x:c r="BC1561" s="50"/>
      <x:c r="BD1561" s="50"/>
    </x:row>
    <x:row r="1562">
      <x:c r="A1562" s="50" t="n">
        <x:v>1561</x:v>
      </x:c>
      <x:c r="B1562" s="50" t="str">
        <x:v>9973</x:v>
      </x:c>
      <x:c r="C1562" s="50" t="str">
        <x:v>9973.T</x:v>
      </x:c>
      <x:c r="D1562" s="50" t="str">
        <x:v>KOZO Holdings Co.,Ltd.</x:v>
      </x:c>
      <x:c r="E1562" s="50" t="str">
        <x:v>Standard Market(Domestic)</x:v>
      </x:c>
      <x:c r="F1562" s="50" t="str">
        <x:v>Retail Trade</x:v>
      </x:c>
      <x:c r="G1562" s="51" t="n">
        <x:v>8019.526</x:v>
      </x:c>
      <x:c r="H1562" s="51" t="n">
        <x:v>10293.672</x:v>
      </x:c>
      <x:c r="I1562" s="51" t="n">
        <x:v>13054.179</x:v>
      </x:c>
      <x:c r="J1562" s="51" t="n">
        <x:v>18109.777</x:v>
      </x:c>
      <x:c r="K1562" s="51" t="n">
        <x:v>19441.295</x:v>
      </x:c>
      <x:c r="L1562" s="52" t="n">
        <x:f>IFERROR(H1562/G1562-1,"")</x:f>
        <x:v>0.2835761116055988</x:v>
      </x:c>
      <x:c r="M1562" s="52" t="n">
        <x:f>IFERROR(I1562/H1562-1,"")</x:f>
        <x:v>0.26817514682807064</x:v>
      </x:c>
      <x:c r="N1562" s="52" t="n">
        <x:f>IFERROR(J1562/I1562-1,"")</x:f>
        <x:v>0.3872781275635946</x:v>
      </x:c>
      <x:c r="O1562" s="52" t="n">
        <x:f>IFERROR(K1562/J1562-1,"")</x:f>
        <x:v>0.0735248148003147</x:v>
      </x:c>
      <x:c r="P1562" s="52" t="n">
        <x:f>IFERROR((K1562/G1562)^(1/4)-1,"")</x:f>
        <x:v>0.2477975329066553</x:v>
      </x:c>
      <x:c r="Q1562" s="51" t="n">
        <x:v>-295.946</x:v>
      </x:c>
      <x:c r="R1562" s="52" t="n">
        <x:f>IFERROR(Q1562/K1562,"")</x:f>
        <x:v>-0.015222545617460156</x:v>
      </x:c>
      <x:c r="S1562" s="53" t="n">
        <x:v>38322</x:v>
      </x:c>
      <x:c r="T1562" s="50" t="str">
        <x:v>EDINET_company_history</x:v>
      </x:c>
      <x:c r="U1562" s="50" t="str">
        <x:v>株式会社アスラポート</x:v>
      </x:c>
      <x:c r="V1562" s="54" t="n">
        <x:v>0.0357</x:v>
      </x:c>
      <x:c r="W1562" s="50" t="str">
        <x:v>森下 將典</x:v>
      </x:c>
      <x:c r="X1562" s="50" t="b">
        <x:f>AND(COUNT(L1562:O1562)=4,L1562&gt;='設定'!$B$6,M1562&gt;='設定'!$B$6,N1562&gt;='設定'!$B$6,O1562&gt;='設定'!$B$6)</x:f>
        <x:v>0</x:v>
      </x:c>
      <x:c r="Y1562" s="50" t="b">
        <x:f>AND(COUNT(G1562:K1562)=5,P1562&gt;='設定'!$B$7)</x:f>
        <x:v>1</x:v>
      </x:c>
      <x:c r="Z1562" s="50" t="b">
        <x:f>AND(ISNUMBER(R1562),R1562&gt;='設定'!$B$8)</x:f>
        <x:v>0</x:v>
      </x:c>
      <x:c r="AA1562" s="50" t="b">
        <x:f>AND(ISNUMBER(S1562),S1562&gt;=DATE(YEAR('設定'!$B$10)-'設定'!$B$9,MONTH('設定'!$B$10),DAY('設定'!$B$10)))</x:f>
        <x:v>0</x:v>
      </x:c>
      <x:c r="AB1562" s="55" t="b">
        <x:v>0</x:v>
      </x:c>
      <x:c r="AC1562" s="55" t="b">
        <x:v>0</x:v>
      </x:c>
      <x:c r="AD1562" s="50" t="n">
        <x:f>IF(X1562,1,0)+IF(Z1562,1,0)+IF(AA1562,1,0)+IF(AB1562,1,0)</x:f>
        <x:v>0</x:v>
      </x:c>
      <x:c r="AE1562" s="50" t="n">
        <x:f>IF(Y1562,1,0)+IF(Z1562,1,0)+IF(AA1562,1,0)+IF(AB1562,1,0)</x:f>
        <x:v>1</x:v>
      </x:c>
      <x:c r="AF1562" s="50" t="n">
        <x:f>IF(Y1562,1,0)+IF(Z1562,1,0)+IF(AA1562,1,0)+IF(AC1562,1,0)</x:f>
        <x:v>1</x:v>
      </x:c>
      <x:c r="AG1562" s="53" t="n">
        <x:v>44348</x:v>
      </x:c>
      <x:c r="AH1562" s="50" t="str">
        <x:v>S100XVJC</x:v>
      </x:c>
      <x:c r="AI1562" s="50" t="str">
        <x:v>NetSalesSummaryOfBusinessResults</x:v>
      </x:c>
      <x:c r="AJ1562" s="50" t="str">
        <x:v>OperatingIncome</x:v>
      </x:c>
      <x:c r="AK1562" s="53" t="n">
        <x:v>46022</x:v>
      </x:c>
      <x:c r="AL1562" s="50" t="str">
        <x:v>365/365/365/366/365</x:v>
      </x:c>
      <x:c r="AM1562" s="51" t="n">
        <x:v>334614349</x:v>
      </x:c>
      <x:c r="AN1562" s="51" t="n">
        <x:v>22</x:v>
      </x:c>
      <x:c r="AO1562" s="51" t="n">
        <x:f>IFERROR(AM1562*AN1562,"")</x:f>
        <x:v>7361515678</x:v>
      </x:c>
      <x:c r="AP1562" s="56" t="n">
        <x:f>IFERROR(AO1562/(K1562*1000000),"")</x:f>
        <x:v>0.3786535659275784</x:v>
      </x:c>
      <x:c r="AQ1562" s="57" t="n">
        <x:v>70750885</x:v>
      </x:c>
      <x:c r="AR1562" s="52" t="n">
        <x:v>0.6742886799349914</x:v>
      </x:c>
      <x:c r="AS1562" s="52" t="n">
        <x:v>-0.7538461538461538</x:v>
      </x:c>
      <x:c r="AT1562" s="55" t="b">
        <x:v>0</x:v>
      </x:c>
      <x:c r="AU1562" s="50" t="str">
        <x:v>low_equity_ratio;repeated_negative_operating_cf;excessive_leverage</x:v>
      </x:c>
      <x:c r="AV1562" s="58" t="n">
        <x:v>-0.4317621573843581</x:v>
      </x:c>
      <x:c r="AW1562" s="50" t="n">
        <x:v>3447</x:v>
      </x:c>
      <x:c r="AX1562" s="50" t="str">
        <x:v>Transformation Moat</x:v>
      </x:c>
      <x:c r="AY1562" s="50" t="str">
        <x:v>既存適格性フィルター不通過: low_equity_ratio;repeated_negative_operating_cf;excessive_leverage / 年率ボラティリティ60%以上 / ローカル5年最大下落率-60%以下</x:v>
      </x:c>
      <x:c r="AZ1562" s="59" t="str">
        <x:v>2026-03-30 15:01</x:v>
      </x:c>
      <x:c r="BA1562" s="53" t="n">
        <x:v>38322</x:v>
      </x:c>
      <x:c r="BB1562" s="50"/>
      <x:c r="BC1562" s="50"/>
      <x:c r="BD1562" s="50"/>
    </x:row>
    <x:row r="1563">
      <x:c r="A1563" s="50" t="n">
        <x:v>1562</x:v>
      </x:c>
      <x:c r="B1563" s="50" t="str">
        <x:v>9708</x:v>
      </x:c>
      <x:c r="C1563" s="50" t="str">
        <x:v>9708.T</x:v>
      </x:c>
      <x:c r="D1563" s="50" t="str">
        <x:v>Imperial Hotel,Ltd.</x:v>
      </x:c>
      <x:c r="E1563" s="50" t="str">
        <x:v>Standard Market(Domestic)</x:v>
      </x:c>
      <x:c r="F1563" s="50" t="str">
        <x:v>Services</x:v>
      </x:c>
      <x:c r="G1563" s="51" t="n">
        <x:v>22051</x:v>
      </x:c>
      <x:c r="H1563" s="51" t="n">
        <x:v>28617</x:v>
      </x:c>
      <x:c r="I1563" s="51" t="n">
        <x:v>43772</x:v>
      </x:c>
      <x:c r="J1563" s="51" t="n">
        <x:v>53335</x:v>
      </x:c>
      <x:c r="K1563" s="51" t="n">
        <x:v>52610</x:v>
      </x:c>
      <x:c r="L1563" s="52" t="n">
        <x:f>IFERROR(H1563/G1563-1,"")</x:f>
        <x:v>0.29776427372908265</x:v>
      </x:c>
      <x:c r="M1563" s="52" t="n">
        <x:f>IFERROR(I1563/H1563-1,"")</x:f>
        <x:v>0.5295803193905719</x:v>
      </x:c>
      <x:c r="N1563" s="52" t="n">
        <x:f>IFERROR(J1563/I1563-1,"")</x:f>
        <x:v>0.21847299643607787</x:v>
      </x:c>
      <x:c r="O1563" s="52" t="n">
        <x:f>IFERROR(K1563/J1563-1,"")</x:f>
        <x:v>-0.013593325208587248</x:v>
      </x:c>
      <x:c r="P1563" s="52" t="n">
        <x:f>IFERROR((K1563/G1563)^(1/4)-1,"")</x:f>
        <x:v>0.24282506419096972</x:v>
      </x:c>
      <x:c r="Q1563" s="51" t="n">
        <x:v>1590</x:v>
      </x:c>
      <x:c r="R1563" s="52" t="n">
        <x:f>IFERROR(Q1563/K1563,"")</x:f>
        <x:v>0.03022239118038396</x:v>
      </x:c>
      <x:c r="S1563" s="53" t="n">
        <x:v>22555</x:v>
      </x:c>
      <x:c r="T1563" s="50" t="str">
        <x:v>EDINET_company_history</x:v>
      </x:c>
      <x:c r="U1563" s="50" t="str">
        <x:v>三井不動産株式会社</x:v>
      </x:c>
      <x:c r="V1563" s="54" t="n">
        <x:v>0.332</x:v>
      </x:c>
      <x:c r="W1563" s="50" t="str">
        <x:v>風 間 淳 / 徳 丸 淳</x:v>
      </x:c>
      <x:c r="X1563" s="50" t="b">
        <x:f>AND(COUNT(L1563:O1563)=4,L1563&gt;='設定'!$B$6,M1563&gt;='設定'!$B$6,N1563&gt;='設定'!$B$6,O1563&gt;='設定'!$B$6)</x:f>
        <x:v>0</x:v>
      </x:c>
      <x:c r="Y1563" s="50" t="b">
        <x:f>AND(COUNT(G1563:K1563)=5,P1563&gt;='設定'!$B$7)</x:f>
        <x:v>1</x:v>
      </x:c>
      <x:c r="Z1563" s="50" t="b">
        <x:f>AND(ISNUMBER(R1563),R1563&gt;='設定'!$B$8)</x:f>
        <x:v>0</x:v>
      </x:c>
      <x:c r="AA1563" s="50" t="b">
        <x:f>AND(ISNUMBER(S1563),S1563&gt;=DATE(YEAR('設定'!$B$10)-'設定'!$B$9,MONTH('設定'!$B$10),DAY('設定'!$B$10)))</x:f>
        <x:v>0</x:v>
      </x:c>
      <x:c r="AB1563" s="55" t="b">
        <x:v>0</x:v>
      </x:c>
      <x:c r="AC1563" s="55" t="b">
        <x:v>0</x:v>
      </x:c>
      <x:c r="AD1563" s="50" t="n">
        <x:f>IF(X1563,1,0)+IF(Z1563,1,0)+IF(AA1563,1,0)+IF(AB1563,1,0)</x:f>
        <x:v>0</x:v>
      </x:c>
      <x:c r="AE1563" s="50" t="n">
        <x:f>IF(Y1563,1,0)+IF(Z1563,1,0)+IF(AA1563,1,0)+IF(AB1563,1,0)</x:f>
        <x:v>1</x:v>
      </x:c>
      <x:c r="AF1563" s="50" t="n">
        <x:f>IF(Y1563,1,0)+IF(Z1563,1,0)+IF(AA1563,1,0)+IF(AC1563,1,0)</x:f>
        <x:v>1</x:v>
      </x:c>
      <x:c r="AG1563" s="53" t="n">
        <x:v>44348</x:v>
      </x:c>
      <x:c r="AH1563" s="50" t="str">
        <x:v>S100W0PW</x:v>
      </x:c>
      <x:c r="AI1563" s="50" t="str">
        <x:v>NetSalesSummaryOfBusinessResults</x:v>
      </x:c>
      <x:c r="AJ1563" s="50" t="str">
        <x:v>OperatingIncome</x:v>
      </x:c>
      <x:c r="AK1563" s="53" t="n">
        <x:v>45747</x:v>
      </x:c>
      <x:c r="AL1563" s="50" t="str">
        <x:v>365/365/365/366/365</x:v>
      </x:c>
      <x:c r="AM1563" s="51" t="n">
        <x:v>118622000</x:v>
      </x:c>
      <x:c r="AN1563" s="51" t="n">
        <x:v>1060</x:v>
      </x:c>
      <x:c r="AO1563" s="51" t="n">
        <x:f>IFERROR(AM1563*AN1563,"")</x:f>
        <x:v>125739320000</x:v>
      </x:c>
      <x:c r="AP1563" s="56" t="n">
        <x:f>IFERROR(AO1563/(K1563*1000000),"")</x:f>
        <x:v>2.390026991066337</x:v>
      </x:c>
      <x:c r="AQ1563" s="57" t="n">
        <x:v>204428023.33333337</x:v>
      </x:c>
      <x:c r="AR1563" s="52" t="n">
        <x:v>0.193621317240292</x:v>
      </x:c>
      <x:c r="AS1563" s="52" t="n">
        <x:v>-0.3853658536585366</x:v>
      </x:c>
      <x:c r="AT1563" s="55" t="b">
        <x:v>1</x:v>
      </x:c>
      <x:c r="AU1563" s="50"/>
      <x:c r="AV1563" s="58" t="n">
        <x:v>0.1976934395930234</x:v>
      </x:c>
      <x:c r="AW1563" s="50" t="n">
        <x:v>720</x:v>
      </x:c>
      <x:c r="AX1563" s="50" t="str">
        <x:v>Core Moat</x:v>
      </x:c>
      <x:c r="AY1563" s="50" t="str">
        <x:v>目立つ機械的警告なし（定性確認は別途必要）</x:v>
      </x:c>
      <x:c r="AZ1563" s="59" t="str">
        <x:v>2025-06-20 14:30</x:v>
      </x:c>
      <x:c r="BA1563" s="53" t="n">
        <x:v>22555</x:v>
      </x:c>
      <x:c r="BB1563" s="50"/>
      <x:c r="BC1563" s="50"/>
      <x:c r="BD1563" s="50"/>
    </x:row>
    <x:row r="1564">
      <x:c r="A1564" s="50" t="n">
        <x:v>1563</x:v>
      </x:c>
      <x:c r="B1564" s="50" t="str">
        <x:v>7061</x:v>
      </x:c>
      <x:c r="C1564" s="50" t="str">
        <x:v>7061.T</x:v>
      </x:c>
      <x:c r="D1564" s="50" t="str">
        <x:v>Japan Hospice Holdings Inc.</x:v>
      </x:c>
      <x:c r="E1564" s="50" t="str">
        <x:v>Growth Market(Domestic)</x:v>
      </x:c>
      <x:c r="F1564" s="50" t="str">
        <x:v>Services</x:v>
      </x:c>
      <x:c r="G1564" s="51" t="n">
        <x:v>6019.237</x:v>
      </x:c>
      <x:c r="H1564" s="51" t="n">
        <x:v>7894.317</x:v>
      </x:c>
      <x:c r="I1564" s="51" t="n">
        <x:v>9871.866</x:v>
      </x:c>
      <x:c r="J1564" s="51" t="n">
        <x:v>12115.287</x:v>
      </x:c>
      <x:c r="K1564" s="51" t="n">
        <x:v>14168.928</x:v>
      </x:c>
      <x:c r="L1564" s="52" t="n">
        <x:f>IFERROR(H1564/G1564-1,"")</x:f>
        <x:v>0.3115145657165517</x:v>
      </x:c>
      <x:c r="M1564" s="52" t="n">
        <x:f>IFERROR(I1564/H1564-1,"")</x:f>
        <x:v>0.2505028617421874</x:v>
      </x:c>
      <x:c r="N1564" s="52" t="n">
        <x:f>IFERROR(J1564/I1564-1,"")</x:f>
        <x:v>0.22725399635691979</x:v>
      </x:c>
      <x:c r="O1564" s="52" t="n">
        <x:f>IFERROR(K1564/J1564-1,"")</x:f>
        <x:v>0.16950824194259706</x:v>
      </x:c>
      <x:c r="P1564" s="52" t="n">
        <x:f>IFERROR((K1564/G1564)^(1/4)-1,"")</x:f>
        <x:v>0.23865080001104744</x:v>
      </x:c>
      <x:c r="Q1564" s="51" t="n">
        <x:v>849.003</x:v>
      </x:c>
      <x:c r="R1564" s="52" t="n">
        <x:f>IFERROR(Q1564/K1564,"")</x:f>
        <x:v>0.05992005887813108</x:v>
      </x:c>
      <x:c r="S1564" s="53" t="n">
        <x:v>43525</x:v>
      </x:c>
      <x:c r="T1564" s="50" t="str">
        <x:v>EDINET_company_history</x:v>
      </x:c>
      <x:c r="U1564" s="50" t="str">
        <x:v>スギホールディングス株式会社</x:v>
      </x:c>
      <x:c r="V1564" s="54" t="n">
        <x:v>0.1899</x:v>
      </x:c>
      <x:c r="W1564" s="50" t="str">
        <x:v>高橋 正 / 加藤 晋一郎</x:v>
      </x:c>
      <x:c r="X1564" s="50" t="b">
        <x:f>AND(COUNT(L1564:O1564)=4,L1564&gt;='設定'!$B$6,M1564&gt;='設定'!$B$6,N1564&gt;='設定'!$B$6,O1564&gt;='設定'!$B$6)</x:f>
        <x:v>0</x:v>
      </x:c>
      <x:c r="Y1564" s="50" t="b">
        <x:f>AND(COUNT(G1564:K1564)=5,P1564&gt;='設定'!$B$7)</x:f>
        <x:v>1</x:v>
      </x:c>
      <x:c r="Z1564" s="50" t="b">
        <x:f>AND(ISNUMBER(R1564),R1564&gt;='設定'!$B$8)</x:f>
        <x:v>0</x:v>
      </x:c>
      <x:c r="AA1564" s="50" t="b">
        <x:f>AND(ISNUMBER(S1564),S1564&gt;=DATE(YEAR('設定'!$B$10)-'設定'!$B$9,MONTH('設定'!$B$10),DAY('設定'!$B$10)))</x:f>
        <x:v>0</x:v>
      </x:c>
      <x:c r="AB1564" s="55" t="b">
        <x:v>0</x:v>
      </x:c>
      <x:c r="AC1564" s="55" t="b">
        <x:v>0</x:v>
      </x:c>
      <x:c r="AD1564" s="50" t="n">
        <x:f>IF(X1564,1,0)+IF(Z1564,1,0)+IF(AA1564,1,0)+IF(AB1564,1,0)</x:f>
        <x:v>0</x:v>
      </x:c>
      <x:c r="AE1564" s="50" t="n">
        <x:f>IF(Y1564,1,0)+IF(Z1564,1,0)+IF(AA1564,1,0)+IF(AB1564,1,0)</x:f>
        <x:v>1</x:v>
      </x:c>
      <x:c r="AF1564" s="50" t="n">
        <x:f>IF(Y1564,1,0)+IF(Z1564,1,0)+IF(AA1564,1,0)+IF(AC1564,1,0)</x:f>
        <x:v>1</x:v>
      </x:c>
      <x:c r="AG1564" s="53" t="n">
        <x:v>44348</x:v>
      </x:c>
      <x:c r="AH1564" s="50" t="str">
        <x:v>S100XTMW</x:v>
      </x:c>
      <x:c r="AI1564" s="50" t="str">
        <x:v>NetSalesSummaryOfBusinessResults</x:v>
      </x:c>
      <x:c r="AJ1564" s="50" t="str">
        <x:v>OperatingIncome</x:v>
      </x:c>
      <x:c r="AK1564" s="53" t="n">
        <x:v>46022</x:v>
      </x:c>
      <x:c r="AL1564" s="50" t="str">
        <x:v>365/365/365/366/365</x:v>
      </x:c>
      <x:c r="AM1564" s="51" t="n">
        <x:v>8426700</x:v>
      </x:c>
      <x:c r="AN1564" s="51" t="n">
        <x:v>613</x:v>
      </x:c>
      <x:c r="AO1564" s="51" t="n">
        <x:f>IFERROR(AM1564*AN1564,"")</x:f>
        <x:v>5165567100</x:v>
      </x:c>
      <x:c r="AP1564" s="56" t="n">
        <x:f>IFERROR(AO1564/(K1564*1000000),"")</x:f>
        <x:v>0.364570071920755</x:v>
      </x:c>
      <x:c r="AQ1564" s="57" t="n">
        <x:v>74741011.66666667</x:v>
      </x:c>
      <x:c r="AR1564" s="52" t="n">
        <x:v>0.5117333340422004</x:v>
      </x:c>
      <x:c r="AS1564" s="52" t="n">
        <x:v>-0.8322049306134407</x:v>
      </x:c>
      <x:c r="AT1564" s="55" t="b">
        <x:v>1</x:v>
      </x:c>
      <x:c r="AU1564" s="50"/>
      <x:c r="AV1564" s="58" t="n">
        <x:v>-0.3179033243956065</x:v>
      </x:c>
      <x:c r="AW1564" s="50" t="n">
        <x:v>3306</x:v>
      </x:c>
      <x:c r="AX1564" s="50" t="str">
        <x:v>Future Moat</x:v>
      </x:c>
      <x:c r="AY1564" s="50" t="str">
        <x:v>ローカル5年最大下落率-60%以下</x:v>
      </x:c>
      <x:c r="AZ1564" s="59" t="str">
        <x:v>2026-03-25 15:30</x:v>
      </x:c>
      <x:c r="BA1564" s="53" t="n">
        <x:v>43525</x:v>
      </x:c>
      <x:c r="BB1564" s="50"/>
      <x:c r="BC1564" s="50"/>
      <x:c r="BD1564" s="50"/>
    </x:row>
    <x:row r="1565">
      <x:c r="A1565" s="50" t="n">
        <x:v>1564</x:v>
      </x:c>
      <x:c r="B1565" s="50" t="str">
        <x:v>7038</x:v>
      </x:c>
      <x:c r="C1565" s="50" t="str">
        <x:v>7038.T</x:v>
      </x:c>
      <x:c r="D1565" s="50" t="str">
        <x:v>Frontier Management Inc.</x:v>
      </x:c>
      <x:c r="E1565" s="50" t="str">
        <x:v>Prime Market (Domestic)</x:v>
      </x:c>
      <x:c r="F1565" s="50" t="str">
        <x:v>Services</x:v>
      </x:c>
      <x:c r="G1565" s="51" t="n">
        <x:v>5741.654</x:v>
      </x:c>
      <x:c r="H1565" s="51" t="n">
        <x:v>7915.655</x:v>
      </x:c>
      <x:c r="I1565" s="51" t="n">
        <x:v>10025.083</x:v>
      </x:c>
      <x:c r="J1565" s="51" t="n">
        <x:v>9265.11</x:v>
      </x:c>
      <x:c r="K1565" s="51" t="n">
        <x:v>13489.533</x:v>
      </x:c>
      <x:c r="L1565" s="52" t="n">
        <x:f>IFERROR(H1565/G1565-1,"")</x:f>
        <x:v>0.3786367133930395</x:v>
      </x:c>
      <x:c r="M1565" s="52" t="n">
        <x:f>IFERROR(I1565/H1565-1,"")</x:f>
        <x:v>0.26648811753417756</x:v>
      </x:c>
      <x:c r="N1565" s="52" t="n">
        <x:f>IFERROR(J1565/I1565-1,"")</x:f>
        <x:v>-0.07580715291833495</x:v>
      </x:c>
      <x:c r="O1565" s="52" t="n">
        <x:f>IFERROR(K1565/J1565-1,"")</x:f>
        <x:v>0.4559495785802865</x:v>
      </x:c>
      <x:c r="P1565" s="52" t="n">
        <x:f>IFERROR((K1565/G1565)^(1/4)-1,"")</x:f>
        <x:v>0.2380551021926638</x:v>
      </x:c>
      <x:c r="Q1565" s="51" t="n">
        <x:v>-335.066</x:v>
      </x:c>
      <x:c r="R1565" s="52" t="n">
        <x:f>IFERROR(Q1565/K1565,"")</x:f>
        <x:v>-0.024838962179046523</x:v>
      </x:c>
      <x:c r="S1565" s="53" t="n">
        <x:v>43344</x:v>
      </x:c>
      <x:c r="T1565" s="50" t="str">
        <x:v>EDINET_company_history</x:v>
      </x:c>
      <x:c r="U1565" s="50" t="str">
        <x:v>Ｍ＆Ａキャピタルパートナーズ株式会社</x:v>
      </x:c>
      <x:c r="V1565" s="54" t="n">
        <x:v>0.1943</x:v>
      </x:c>
      <x:c r="W1565" s="50" t="str">
        <x:v>大西 正一郎</x:v>
      </x:c>
      <x:c r="X1565" s="50" t="b">
        <x:f>AND(COUNT(L1565:O1565)=4,L1565&gt;='設定'!$B$6,M1565&gt;='設定'!$B$6,N1565&gt;='設定'!$B$6,O1565&gt;='設定'!$B$6)</x:f>
        <x:v>0</x:v>
      </x:c>
      <x:c r="Y1565" s="50" t="b">
        <x:f>AND(COUNT(G1565:K1565)=5,P1565&gt;='設定'!$B$7)</x:f>
        <x:v>1</x:v>
      </x:c>
      <x:c r="Z1565" s="50" t="b">
        <x:f>AND(ISNUMBER(R1565),R1565&gt;='設定'!$B$8)</x:f>
        <x:v>0</x:v>
      </x:c>
      <x:c r="AA1565" s="50" t="b">
        <x:f>AND(ISNUMBER(S1565),S1565&gt;=DATE(YEAR('設定'!$B$10)-'設定'!$B$9,MONTH('設定'!$B$10),DAY('設定'!$B$10)))</x:f>
        <x:v>0</x:v>
      </x:c>
      <x:c r="AB1565" s="55" t="b">
        <x:v>0</x:v>
      </x:c>
      <x:c r="AC1565" s="55" t="b">
        <x:v>0</x:v>
      </x:c>
      <x:c r="AD1565" s="50" t="n">
        <x:f>IF(X1565,1,0)+IF(Z1565,1,0)+IF(AA1565,1,0)+IF(AB1565,1,0)</x:f>
        <x:v>0</x:v>
      </x:c>
      <x:c r="AE1565" s="50" t="n">
        <x:f>IF(Y1565,1,0)+IF(Z1565,1,0)+IF(AA1565,1,0)+IF(AB1565,1,0)</x:f>
        <x:v>1</x:v>
      </x:c>
      <x:c r="AF1565" s="50" t="n">
        <x:f>IF(Y1565,1,0)+IF(Z1565,1,0)+IF(AA1565,1,0)+IF(AC1565,1,0)</x:f>
        <x:v>1</x:v>
      </x:c>
      <x:c r="AG1565" s="53" t="n">
        <x:v>44348</x:v>
      </x:c>
      <x:c r="AH1565" s="50" t="str">
        <x:v>S100XTFR</x:v>
      </x:c>
      <x:c r="AI1565" s="50" t="str">
        <x:v>NetSalesSummaryOfBusinessResults</x:v>
      </x:c>
      <x:c r="AJ1565" s="50" t="str">
        <x:v>OperatingIncome</x:v>
      </x:c>
      <x:c r="AK1565" s="53" t="n">
        <x:v>46022</x:v>
      </x:c>
      <x:c r="AL1565" s="50" t="str">
        <x:v>365/365/365/366/365</x:v>
      </x:c>
      <x:c r="AM1565" s="51" t="n">
        <x:v>11772261</x:v>
      </x:c>
      <x:c r="AN1565" s="51" t="n">
        <x:v>565</x:v>
      </x:c>
      <x:c r="AO1565" s="51" t="n">
        <x:f>IFERROR(AM1565*AN1565,"")</x:f>
        <x:v>6651327465</x:v>
      </x:c>
      <x:c r="AP1565" s="56" t="n">
        <x:f>IFERROR(AO1565/(K1565*1000000),"")</x:f>
        <x:v>0.49307321943613613</x:v>
      </x:c>
      <x:c r="AQ1565" s="57" t="n">
        <x:v>17191195</x:v>
      </x:c>
      <x:c r="AR1565" s="52" t="n">
        <x:v>0.4796658894795326</x:v>
      </x:c>
      <x:c r="AS1565" s="52" t="n">
        <x:v>-0.7286742034943474</x:v>
      </x:c>
      <x:c r="AT1565" s="55" t="b">
        <x:v>0</x:v>
      </x:c>
      <x:c r="AU1565" s="50" t="str">
        <x:v>low_liquidity</x:v>
      </x:c>
      <x:c r="AV1565" s="58" t="n">
        <x:v>-0.3408750324765653</x:v>
      </x:c>
      <x:c r="AW1565" s="50" t="n">
        <x:v>3352</x:v>
      </x:c>
      <x:c r="AX1565" s="50" t="str">
        <x:v>Transformation Moat</x:v>
      </x:c>
      <x:c r="AY1565" s="50" t="str">
        <x:v>既存適格性フィルター不通過: low_liquidity / 60日平均売買代金2,000万円未満 / ローカル5年最大下落率-60%以下</x:v>
      </x:c>
      <x:c r="AZ1565" s="59" t="str">
        <x:v>2026-03-25 09:20</x:v>
      </x:c>
      <x:c r="BA1565" s="53" t="n">
        <x:v>43344</x:v>
      </x:c>
      <x:c r="BB1565" s="50"/>
      <x:c r="BC1565" s="50"/>
      <x:c r="BD1565" s="50" t="str">
        <x:v>TOPIX Small 2</x:v>
      </x:c>
    </x:row>
    <x:row r="1566">
      <x:c r="A1566" s="50" t="n">
        <x:v>1565</x:v>
      </x:c>
      <x:c r="B1566" s="50" t="str">
        <x:v>9206</x:v>
      </x:c>
      <x:c r="C1566" s="50" t="str">
        <x:v>9206.T</x:v>
      </x:c>
      <x:c r="D1566" s="50" t="str">
        <x:v>Star Flyer Inc.</x:v>
      </x:c>
      <x:c r="E1566" s="50" t="str">
        <x:v>Standard Market(Domestic)</x:v>
      </x:c>
      <x:c r="F1566" s="50" t="str">
        <x:v>Air Transportation</x:v>
      </x:c>
      <x:c r="G1566" s="51" t="n">
        <x:v>18295</x:v>
      </x:c>
      <x:c r="H1566" s="51" t="n">
        <x:v>21131</x:v>
      </x:c>
      <x:c r="I1566" s="51" t="n">
        <x:v>32275</x:v>
      </x:c>
      <x:c r="J1566" s="51" t="n">
        <x:v>40019</x:v>
      </x:c>
      <x:c r="K1566" s="51" t="n">
        <x:v>42900</x:v>
      </x:c>
      <x:c r="L1566" s="52" t="n">
        <x:f>IFERROR(H1566/G1566-1,"")</x:f>
        <x:v>0.15501503142935236</x:v>
      </x:c>
      <x:c r="M1566" s="52" t="n">
        <x:f>IFERROR(I1566/H1566-1,"")</x:f>
        <x:v>0.527376839714164</x:v>
      </x:c>
      <x:c r="N1566" s="52" t="n">
        <x:f>IFERROR(J1566/I1566-1,"")</x:f>
        <x:v>0.23993803253292012</x:v>
      </x:c>
      <x:c r="O1566" s="52" t="n">
        <x:f>IFERROR(K1566/J1566-1,"")</x:f>
        <x:v>0.07199080436792515</x:v>
      </x:c>
      <x:c r="P1566" s="52" t="n">
        <x:f>IFERROR((K1566/G1566)^(1/4)-1,"")</x:f>
        <x:v>0.23746014250555803</x:v>
      </x:c>
      <x:c r="Q1566" s="51" t="n">
        <x:v>1230</x:v>
      </x:c>
      <x:c r="R1566" s="52" t="n">
        <x:f>IFERROR(Q1566/K1566,"")</x:f>
        <x:v>0.028671328671328673</x:v>
      </x:c>
      <x:c r="S1566" s="53" t="n">
        <x:v>40878</x:v>
      </x:c>
      <x:c r="T1566" s="50" t="str">
        <x:v>EDINET_company_history</x:v>
      </x:c>
      <x:c r="U1566" s="50" t="str">
        <x:v>ＡＮＡホールディングス株式会社</x:v>
      </x:c>
      <x:c r="V1566" s="54" t="n">
        <x:v>0.1431</x:v>
      </x:c>
      <x:c r="W1566" s="50" t="str">
        <x:v>町田 修</x:v>
      </x:c>
      <x:c r="X1566" s="50" t="b">
        <x:f>AND(COUNT(L1566:O1566)=4,L1566&gt;='設定'!$B$6,M1566&gt;='設定'!$B$6,N1566&gt;='設定'!$B$6,O1566&gt;='設定'!$B$6)</x:f>
        <x:v>0</x:v>
      </x:c>
      <x:c r="Y1566" s="50" t="b">
        <x:f>AND(COUNT(G1566:K1566)=5,P1566&gt;='設定'!$B$7)</x:f>
        <x:v>1</x:v>
      </x:c>
      <x:c r="Z1566" s="50" t="b">
        <x:f>AND(ISNUMBER(R1566),R1566&gt;='設定'!$B$8)</x:f>
        <x:v>0</x:v>
      </x:c>
      <x:c r="AA1566" s="50" t="b">
        <x:f>AND(ISNUMBER(S1566),S1566&gt;=DATE(YEAR('設定'!$B$10)-'設定'!$B$9,MONTH('設定'!$B$10),DAY('設定'!$B$10)))</x:f>
        <x:v>0</x:v>
      </x:c>
      <x:c r="AB1566" s="55" t="b">
        <x:v>0</x:v>
      </x:c>
      <x:c r="AC1566" s="55" t="b">
        <x:v>0</x:v>
      </x:c>
      <x:c r="AD1566" s="50" t="n">
        <x:f>IF(X1566,1,0)+IF(Z1566,1,0)+IF(AA1566,1,0)+IF(AB1566,1,0)</x:f>
        <x:v>0</x:v>
      </x:c>
      <x:c r="AE1566" s="50" t="n">
        <x:f>IF(Y1566,1,0)+IF(Z1566,1,0)+IF(AA1566,1,0)+IF(AB1566,1,0)</x:f>
        <x:v>1</x:v>
      </x:c>
      <x:c r="AF1566" s="50" t="n">
        <x:f>IF(Y1566,1,0)+IF(Z1566,1,0)+IF(AA1566,1,0)+IF(AC1566,1,0)</x:f>
        <x:v>1</x:v>
      </x:c>
      <x:c r="AG1566" s="53" t="n">
        <x:v>44348</x:v>
      </x:c>
      <x:c r="AH1566" s="50" t="str">
        <x:v>S100W8W7</x:v>
      </x:c>
      <x:c r="AI1566" s="50" t="str">
        <x:v>NetSalesSummaryOfBusinessResults</x:v>
      </x:c>
      <x:c r="AJ1566" s="50" t="str">
        <x:v>OperatingIncome</x:v>
      </x:c>
      <x:c r="AK1566" s="53" t="n">
        <x:v>45747</x:v>
      </x:c>
      <x:c r="AL1566" s="50" t="str">
        <x:v>365/365/365/366/365</x:v>
      </x:c>
      <x:c r="AM1566" s="51" t="n">
        <x:v>3607805</x:v>
      </x:c>
      <x:c r="AN1566" s="51" t="n">
        <x:v>1920</x:v>
      </x:c>
      <x:c r="AO1566" s="51" t="n">
        <x:f>IFERROR(AM1566*AN1566,"")</x:f>
        <x:v>6926985600</x:v>
      </x:c>
      <x:c r="AP1566" s="56" t="n">
        <x:f>IFERROR(AO1566/(K1566*1000000),"")</x:f>
        <x:v>0.1614681958041958</x:v>
      </x:c>
      <x:c r="AQ1566" s="57" t="n">
        <x:v>6126735</x:v>
      </x:c>
      <x:c r="AR1566" s="52" t="n">
        <x:v>0.19635832665334</x:v>
      </x:c>
      <x:c r="AS1566" s="52" t="n">
        <x:v>-0.4040752351097179</x:v>
      </x:c>
      <x:c r="AT1566" s="55" t="b">
        <x:v>0</x:v>
      </x:c>
      <x:c r="AU1566" s="50" t="str">
        <x:v>low_liquidity</x:v>
      </x:c>
      <x:c r="AV1566" s="58" t="n">
        <x:v>0.0996713673546202</x:v>
      </x:c>
      <x:c r="AW1566" s="50" t="n">
        <x:v>1238</x:v>
      </x:c>
      <x:c r="AX1566" s="50" t="str">
        <x:v>Discovery</x:v>
      </x:c>
      <x:c r="AY1566" s="50" t="str">
        <x:v>既存適格性フィルター不通過: low_liquidity / 60日平均売買代金2,000万円未満</x:v>
      </x:c>
      <x:c r="AZ1566" s="59" t="str">
        <x:v>2025-06-30 09:18</x:v>
      </x:c>
      <x:c r="BA1566" s="53" t="n">
        <x:v>40878</x:v>
      </x:c>
      <x:c r="BB1566" s="50"/>
      <x:c r="BC1566" s="50"/>
      <x:c r="BD1566" s="50"/>
    </x:row>
    <x:row r="1567">
      <x:c r="A1567" s="50" t="n">
        <x:v>1566</x:v>
      </x:c>
      <x:c r="B1567" s="50" t="str">
        <x:v>4936</x:v>
      </x:c>
      <x:c r="C1567" s="50" t="str">
        <x:v>4936.T</x:v>
      </x:c>
      <x:c r="D1567" s="50" t="str">
        <x:v>AXXZIA Inc.</x:v>
      </x:c>
      <x:c r="E1567" s="50" t="str">
        <x:v>Standard Market(Domestic)</x:v>
      </x:c>
      <x:c r="F1567" s="50" t="str">
        <x:v>Chemicals</x:v>
      </x:c>
      <x:c r="G1567" s="51" t="n">
        <x:v>5787.495</x:v>
      </x:c>
      <x:c r="H1567" s="51" t="n">
        <x:v>8215.618</x:v>
      </x:c>
      <x:c r="I1567" s="51" t="n">
        <x:v>11341.033</x:v>
      </x:c>
      <x:c r="J1567" s="51" t="n">
        <x:v>12192.379</x:v>
      </x:c>
      <x:c r="K1567" s="51" t="n">
        <x:v>13478.088</x:v>
      </x:c>
      <x:c r="L1567" s="52" t="n">
        <x:f>IFERROR(H1567/G1567-1,"")</x:f>
        <x:v>0.419546453171882</x:v>
      </x:c>
      <x:c r="M1567" s="52" t="n">
        <x:f>IFERROR(I1567/H1567-1,"")</x:f>
        <x:v>0.38042360294745925</x:v>
      </x:c>
      <x:c r="N1567" s="52" t="n">
        <x:f>IFERROR(J1567/I1567-1,"")</x:f>
        <x:v>0.0750677649910727</x:v>
      </x:c>
      <x:c r="O1567" s="52" t="n">
        <x:f>IFERROR(K1567/J1567-1,"")</x:f>
        <x:v>0.1054518564424547</x:v>
      </x:c>
      <x:c r="P1567" s="52" t="n">
        <x:f>IFERROR((K1567/G1567)^(1/4)-1,"")</x:f>
        <x:v>0.23533405705358246</x:v>
      </x:c>
      <x:c r="Q1567" s="51" t="n">
        <x:v>513.372</x:v>
      </x:c>
      <x:c r="R1567" s="52" t="n">
        <x:f>IFERROR(Q1567/K1567,"")</x:f>
        <x:v>0.03808937884958163</x:v>
      </x:c>
      <x:c r="S1567" s="53" t="n">
        <x:v>44228</x:v>
      </x:c>
      <x:c r="T1567" s="50" t="str">
        <x:v>EDINET_company_history</x:v>
      </x:c>
      <x:c r="U1567" s="50" t="str">
        <x:v>CREATIVE TECHNOLOGY INDUSTRIAL LIMITED （常任代理人 みずほ証券株式会社）</x:v>
      </x:c>
      <x:c r="V1567" s="54" t="n">
        <x:v>0.1312</x:v>
      </x:c>
      <x:c r="W1567" s="50" t="str">
        <x:v>段 卓 / 段 暁維</x:v>
      </x:c>
      <x:c r="X1567" s="50" t="b">
        <x:f>AND(COUNT(L1567:O1567)=4,L1567&gt;='設定'!$B$6,M1567&gt;='設定'!$B$6,N1567&gt;='設定'!$B$6,O1567&gt;='設定'!$B$6)</x:f>
        <x:v>0</x:v>
      </x:c>
      <x:c r="Y1567" s="50" t="b">
        <x:f>AND(COUNT(G1567:K1567)=5,P1567&gt;='設定'!$B$7)</x:f>
        <x:v>1</x:v>
      </x:c>
      <x:c r="Z1567" s="50" t="b">
        <x:f>AND(ISNUMBER(R1567),R1567&gt;='設定'!$B$8)</x:f>
        <x:v>0</x:v>
      </x:c>
      <x:c r="AA1567" s="50" t="b">
        <x:f>AND(ISNUMBER(S1567),S1567&gt;=DATE(YEAR('設定'!$B$10)-'設定'!$B$9,MONTH('設定'!$B$10),DAY('設定'!$B$10)))</x:f>
        <x:v>0</x:v>
      </x:c>
      <x:c r="AB1567" s="55" t="b">
        <x:v>0</x:v>
      </x:c>
      <x:c r="AC1567" s="55" t="b">
        <x:v>0</x:v>
      </x:c>
      <x:c r="AD1567" s="50" t="n">
        <x:f>IF(X1567,1,0)+IF(Z1567,1,0)+IF(AA1567,1,0)+IF(AB1567,1,0)</x:f>
        <x:v>0</x:v>
      </x:c>
      <x:c r="AE1567" s="50" t="n">
        <x:f>IF(Y1567,1,0)+IF(Z1567,1,0)+IF(AA1567,1,0)+IF(AB1567,1,0)</x:f>
        <x:v>1</x:v>
      </x:c>
      <x:c r="AF1567" s="50" t="n">
        <x:f>IF(Y1567,1,0)+IF(Z1567,1,0)+IF(AA1567,1,0)+IF(AC1567,1,0)</x:f>
        <x:v>1</x:v>
      </x:c>
      <x:c r="AG1567" s="53" t="n">
        <x:v>44348</x:v>
      </x:c>
      <x:c r="AH1567" s="50" t="str">
        <x:v>S100WWME</x:v>
      </x:c>
      <x:c r="AI1567" s="50" t="str">
        <x:v>NetSalesSummaryOfBusinessResults</x:v>
      </x:c>
      <x:c r="AJ1567" s="50" t="str">
        <x:v>OperatingIncome</x:v>
      </x:c>
      <x:c r="AK1567" s="53" t="n">
        <x:v>45869</x:v>
      </x:c>
      <x:c r="AL1567" s="50" t="str">
        <x:v>365/365/365/366/365</x:v>
      </x:c>
      <x:c r="AM1567" s="51" t="n">
        <x:v>22870400</x:v>
      </x:c>
      <x:c r="AN1567" s="51" t="n">
        <x:v>333</x:v>
      </x:c>
      <x:c r="AO1567" s="51" t="n">
        <x:f>IFERROR(AM1567*AN1567,"")</x:f>
        <x:v>7615843200</x:v>
      </x:c>
      <x:c r="AP1567" s="56" t="n">
        <x:f>IFERROR(AO1567/(K1567*1000000),"")</x:f>
        <x:v>0.5650536782368538</x:v>
      </x:c>
      <x:c r="AQ1567" s="57" t="n">
        <x:v>17318980</x:v>
      </x:c>
      <x:c r="AR1567" s="52" t="n">
        <x:v>0.4903631206499159</x:v>
      </x:c>
      <x:c r="AS1567" s="52" t="n">
        <x:v>-0.8294845250409096</x:v>
      </x:c>
      <x:c r="AT1567" s="55" t="b">
        <x:v>0</x:v>
      </x:c>
      <x:c r="AU1567" s="50" t="str">
        <x:v>low_liquidity</x:v>
      </x:c>
      <x:c r="AV1567" s="58" t="n">
        <x:v>-0.2122000789725358</x:v>
      </x:c>
      <x:c r="AW1567" s="50" t="n">
        <x:v>3070</x:v>
      </x:c>
      <x:c r="AX1567" s="50" t="str">
        <x:v>Future Moat</x:v>
      </x:c>
      <x:c r="AY1567" s="50" t="str">
        <x:v>既存適格性フィルター不通過: low_liquidity / 60日平均売買代金2,000万円未満 / ローカル5年最大下落率-60%以下</x:v>
      </x:c>
      <x:c r="AZ1567" s="59" t="str">
        <x:v>2025-10-23 12:32</x:v>
      </x:c>
      <x:c r="BA1567" s="53" t="n">
        <x:v>44228</x:v>
      </x:c>
      <x:c r="BB1567" s="50"/>
      <x:c r="BC1567" s="50"/>
      <x:c r="BD1567" s="50" t="str">
        <x:v>TOPIX Small 2</x:v>
      </x:c>
    </x:row>
    <x:row r="1568">
      <x:c r="A1568" s="50" t="n">
        <x:v>1567</x:v>
      </x:c>
      <x:c r="B1568" s="50" t="str">
        <x:v>4978</x:v>
      </x:c>
      <x:c r="C1568" s="50" t="str">
        <x:v>4978.T</x:v>
      </x:c>
      <x:c r="D1568" s="50" t="str">
        <x:v>ReproCELL Incorporated</x:v>
      </x:c>
      <x:c r="E1568" s="50" t="str">
        <x:v>Growth Market(Domestic)</x:v>
      </x:c>
      <x:c r="F1568" s="50" t="str">
        <x:v>Chemicals</x:v>
      </x:c>
      <x:c r="G1568" s="51" t="n">
        <x:v>1286.284</x:v>
      </x:c>
      <x:c r="H1568" s="51" t="n">
        <x:v>2234.568</x:v>
      </x:c>
      <x:c r="I1568" s="51" t="n">
        <x:v>2953.272</x:v>
      </x:c>
      <x:c r="J1568" s="51" t="n">
        <x:v>2426.817</x:v>
      </x:c>
      <x:c r="K1568" s="51" t="n">
        <x:v>2978.627</x:v>
      </x:c>
      <x:c r="L1568" s="52" t="n">
        <x:f>IFERROR(H1568/G1568-1,"")</x:f>
        <x:v>0.7372275485040629</x:v>
      </x:c>
      <x:c r="M1568" s="52" t="n">
        <x:f>IFERROR(I1568/H1568-1,"")</x:f>
        <x:v>0.32162995263514005</x:v>
      </x:c>
      <x:c r="N1568" s="52" t="n">
        <x:f>IFERROR(J1568/I1568-1,"")</x:f>
        <x:v>-0.17826160272402947</x:v>
      </x:c>
      <x:c r="O1568" s="52" t="n">
        <x:f>IFERROR(K1568/J1568-1,"")</x:f>
        <x:v>0.22738014444434818</x:v>
      </x:c>
      <x:c r="P1568" s="52" t="n">
        <x:f>IFERROR((K1568/G1568)^(1/4)-1,"")</x:f>
        <x:v>0.23358708413214901</x:v>
      </x:c>
      <x:c r="Q1568" s="51" t="n">
        <x:v>-130.409</x:v>
      </x:c>
      <x:c r="R1568" s="52" t="n">
        <x:f>IFERROR(Q1568/K1568,"")</x:f>
        <x:v>-0.04378158124531873</x:v>
      </x:c>
      <x:c r="S1568" s="53" t="n">
        <x:v>41426</x:v>
      </x:c>
      <x:c r="T1568" s="50" t="str">
        <x:v>EDINET_company_history</x:v>
      </x:c>
      <x:c r="U1568" s="50" t="str">
        <x:v>楽天証券株式会社</x:v>
      </x:c>
      <x:c r="V1568" s="54" t="n">
        <x:v>0.0158</x:v>
      </x:c>
      <x:c r="W1568" s="50" t="str">
        <x:v>横山 周史</x:v>
      </x:c>
      <x:c r="X1568" s="50" t="b">
        <x:f>AND(COUNT(L1568:O1568)=4,L1568&gt;='設定'!$B$6,M1568&gt;='設定'!$B$6,N1568&gt;='設定'!$B$6,O1568&gt;='設定'!$B$6)</x:f>
        <x:v>0</x:v>
      </x:c>
      <x:c r="Y1568" s="50" t="b">
        <x:f>AND(COUNT(G1568:K1568)=5,P1568&gt;='設定'!$B$7)</x:f>
        <x:v>1</x:v>
      </x:c>
      <x:c r="Z1568" s="50" t="b">
        <x:f>AND(ISNUMBER(R1568),R1568&gt;='設定'!$B$8)</x:f>
        <x:v>0</x:v>
      </x:c>
      <x:c r="AA1568" s="50" t="b">
        <x:f>AND(ISNUMBER(S1568),S1568&gt;=DATE(YEAR('設定'!$B$10)-'設定'!$B$9,MONTH('設定'!$B$10),DAY('設定'!$B$10)))</x:f>
        <x:v>0</x:v>
      </x:c>
      <x:c r="AB1568" s="55" t="b">
        <x:v>0</x:v>
      </x:c>
      <x:c r="AC1568" s="55" t="b">
        <x:v>0</x:v>
      </x:c>
      <x:c r="AD1568" s="50" t="n">
        <x:f>IF(X1568,1,0)+IF(Z1568,1,0)+IF(AA1568,1,0)+IF(AB1568,1,0)</x:f>
        <x:v>0</x:v>
      </x:c>
      <x:c r="AE1568" s="50" t="n">
        <x:f>IF(Y1568,1,0)+IF(Z1568,1,0)+IF(AA1568,1,0)+IF(AB1568,1,0)</x:f>
        <x:v>1</x:v>
      </x:c>
      <x:c r="AF1568" s="50" t="n">
        <x:f>IF(Y1568,1,0)+IF(Z1568,1,0)+IF(AA1568,1,0)+IF(AC1568,1,0)</x:f>
        <x:v>1</x:v>
      </x:c>
      <x:c r="AG1568" s="53" t="n">
        <x:v>44348</x:v>
      </x:c>
      <x:c r="AH1568" s="50" t="str">
        <x:v>S100W6LK</x:v>
      </x:c>
      <x:c r="AI1568" s="50" t="str">
        <x:v>NetSalesSummaryOfBusinessResults</x:v>
      </x:c>
      <x:c r="AJ1568" s="50" t="str">
        <x:v>OperatingIncome</x:v>
      </x:c>
      <x:c r="AK1568" s="53" t="n">
        <x:v>45747</x:v>
      </x:c>
      <x:c r="AL1568" s="50" t="str">
        <x:v>365/365/365/366/365</x:v>
      </x:c>
      <x:c r="AM1568" s="51" t="n">
        <x:v>94685691</x:v>
      </x:c>
      <x:c r="AN1568" s="51" t="n">
        <x:v>128</x:v>
      </x:c>
      <x:c r="AO1568" s="51" t="n">
        <x:f>IFERROR(AM1568*AN1568,"")</x:f>
        <x:v>12119768448</x:v>
      </x:c>
      <x:c r="AP1568" s="56" t="n">
        <x:f>IFERROR(AO1568/(K1568*1000000),"")</x:f>
        <x:v>4.06891109494408</x:v>
      </x:c>
      <x:c r="AQ1568" s="57" t="n">
        <x:v>130293405</x:v>
      </x:c>
      <x:c r="AR1568" s="52" t="n">
        <x:v>0.5785905926816478</x:v>
      </x:c>
      <x:c r="AS1568" s="52" t="n">
        <x:v>-0.7536945812807881</x:v>
      </x:c>
      <x:c r="AT1568" s="55" t="b">
        <x:v>0</x:v>
      </x:c>
      <x:c r="AU1568" s="50" t="str">
        <x:v>repeated_operating_loss;repeated_negative_operating_cf</x:v>
      </x:c>
      <x:c r="AV1568" s="58" t="n">
        <x:v>-0.27204930849764</x:v>
      </x:c>
      <x:c r="AW1568" s="50" t="n">
        <x:v>3232</x:v>
      </x:c>
      <x:c r="AX1568" s="50" t="str">
        <x:v>Future Moat</x:v>
      </x:c>
      <x:c r="AY1568" s="50" t="str">
        <x:v>既存適格性フィルター不通過: repeated_operating_loss;repeated_negative_operating_cf / ローカル5年最大下落率-60%以下</x:v>
      </x:c>
      <x:c r="AZ1568" s="59" t="str">
        <x:v>2025-06-26 09:40</x:v>
      </x:c>
      <x:c r="BA1568" s="53" t="n">
        <x:v>41426</x:v>
      </x:c>
      <x:c r="BB1568" s="50"/>
      <x:c r="BC1568" s="50"/>
      <x:c r="BD1568" s="50"/>
    </x:row>
    <x:row r="1569">
      <x:c r="A1569" s="50" t="n">
        <x:v>1568</x:v>
      </x:c>
      <x:c r="B1569" s="50" t="str">
        <x:v>5423</x:v>
      </x:c>
      <x:c r="C1569" s="50" t="str">
        <x:v>5423.T</x:v>
      </x:c>
      <x:c r="D1569" s="50" t="str">
        <x:v>TOKYO STEEL MANUFACTURING CO.,LTD.</x:v>
      </x:c>
      <x:c r="E1569" s="50" t="str">
        <x:v>Prime Market (Domestic)</x:v>
      </x:c>
      <x:c r="F1569" s="50" t="str">
        <x:v>Iron and Steel</x:v>
      </x:c>
      <x:c r="G1569" s="51" t="n">
        <x:v>141448</x:v>
      </x:c>
      <x:c r="H1569" s="51" t="n">
        <x:v>270883</x:v>
      </x:c>
      <x:c r="I1569" s="51" t="n">
        <x:v>361245</x:v>
      </x:c>
      <x:c r="J1569" s="51" t="n">
        <x:v>367242</x:v>
      </x:c>
      <x:c r="K1569" s="51" t="n">
        <x:v>326775</x:v>
      </x:c>
      <x:c r="L1569" s="52" t="n">
        <x:f>IFERROR(H1569/G1569-1,"")</x:f>
        <x:v>0.9150712629376168</x:v>
      </x:c>
      <x:c r="M1569" s="52" t="n">
        <x:f>IFERROR(I1569/H1569-1,"")</x:f>
        <x:v>0.33358313367763937</x:v>
      </x:c>
      <x:c r="N1569" s="52" t="n">
        <x:f>IFERROR(J1569/I1569-1,"")</x:f>
        <x:v>0.016600921812066627</x:v>
      </x:c>
      <x:c r="O1569" s="52" t="n">
        <x:f>IFERROR(K1569/J1569-1,"")</x:f>
        <x:v>-0.11019164474651588</x:v>
      </x:c>
      <x:c r="P1569" s="52" t="n">
        <x:f>IFERROR((K1569/G1569)^(1/4)-1,"")</x:f>
        <x:v>0.23285784501132079</x:v>
      </x:c>
      <x:c r="Q1569" s="51" t="n">
        <x:v>30105</x:v>
      </x:c>
      <x:c r="R1569" s="52" t="n">
        <x:f>IFERROR(Q1569/K1569,"")</x:f>
        <x:v>0.09212761074133578</x:v>
      </x:c>
      <x:c r="S1569" s="53" t="n">
        <x:v>27211</x:v>
      </x:c>
      <x:c r="T1569" s="50" t="str">
        <x:v>EDINET_company_history</x:v>
      </x:c>
      <x:c r="U1569" s="50" t="str">
        <x:v>合同会社ＴＯＳ</x:v>
      </x:c>
      <x:c r="V1569" s="54" t="n">
        <x:v>0.1766</x:v>
      </x:c>
      <x:c r="W1569" s="50" t="str">
        <x:v>奈良 暢明</x:v>
      </x:c>
      <x:c r="X1569" s="50" t="b">
        <x:f>AND(COUNT(L1569:O1569)=4,L1569&gt;='設定'!$B$6,M1569&gt;='設定'!$B$6,N1569&gt;='設定'!$B$6,O1569&gt;='設定'!$B$6)</x:f>
        <x:v>0</x:v>
      </x:c>
      <x:c r="Y1569" s="50" t="b">
        <x:f>AND(COUNT(G1569:K1569)=5,P1569&gt;='設定'!$B$7)</x:f>
        <x:v>1</x:v>
      </x:c>
      <x:c r="Z1569" s="50" t="b">
        <x:f>AND(ISNUMBER(R1569),R1569&gt;='設定'!$B$8)</x:f>
        <x:v>0</x:v>
      </x:c>
      <x:c r="AA1569" s="50" t="b">
        <x:f>AND(ISNUMBER(S1569),S1569&gt;=DATE(YEAR('設定'!$B$10)-'設定'!$B$9,MONTH('設定'!$B$10),DAY('設定'!$B$10)))</x:f>
        <x:v>0</x:v>
      </x:c>
      <x:c r="AB1569" s="55" t="b">
        <x:v>0</x:v>
      </x:c>
      <x:c r="AC1569" s="55" t="b">
        <x:v>0</x:v>
      </x:c>
      <x:c r="AD1569" s="50" t="n">
        <x:f>IF(X1569,1,0)+IF(Z1569,1,0)+IF(AA1569,1,0)+IF(AB1569,1,0)</x:f>
        <x:v>0</x:v>
      </x:c>
      <x:c r="AE1569" s="50" t="n">
        <x:f>IF(Y1569,1,0)+IF(Z1569,1,0)+IF(AA1569,1,0)+IF(AB1569,1,0)</x:f>
        <x:v>1</x:v>
      </x:c>
      <x:c r="AF1569" s="50" t="n">
        <x:f>IF(Y1569,1,0)+IF(Z1569,1,0)+IF(AA1569,1,0)+IF(AC1569,1,0)</x:f>
        <x:v>1</x:v>
      </x:c>
      <x:c r="AG1569" s="53" t="n">
        <x:v>44348</x:v>
      </x:c>
      <x:c r="AH1569" s="50" t="str">
        <x:v>S100W38V</x:v>
      </x:c>
      <x:c r="AI1569" s="50" t="str">
        <x:v>NetSalesSummaryOfBusinessResults</x:v>
      </x:c>
      <x:c r="AJ1569" s="50" t="str">
        <x:v>OperatingIncome</x:v>
      </x:c>
      <x:c r="AK1569" s="53" t="n">
        <x:v>45747</x:v>
      </x:c>
      <x:c r="AL1569" s="50" t="str">
        <x:v>365/365/365/366/365</x:v>
      </x:c>
      <x:c r="AM1569" s="51" t="n">
        <x:v>104194849</x:v>
      </x:c>
      <x:c r="AN1569" s="51" t="n">
        <x:v>1705</x:v>
      </x:c>
      <x:c r="AO1569" s="51" t="n">
        <x:f>IFERROR(AM1569*AN1569,"")</x:f>
        <x:v>177652217545</x:v>
      </x:c>
      <x:c r="AP1569" s="56" t="n">
        <x:f>IFERROR(AO1569/(K1569*1000000),"")</x:f>
        <x:v>0.5436530259199756</x:v>
      </x:c>
      <x:c r="AQ1569" s="57" t="n">
        <x:v>964738555</x:v>
      </x:c>
      <x:c r="AR1569" s="52" t="n">
        <x:v>0.3524275274728429</x:v>
      </x:c>
      <x:c r="AS1569" s="52" t="n">
        <x:v>-0.3243616065720125</x:v>
      </x:c>
      <x:c r="AT1569" s="55" t="b">
        <x:v>1</x:v>
      </x:c>
      <x:c r="AU1569" s="50"/>
      <x:c r="AV1569" s="58" t="n">
        <x:v>-0.1141917905467892</x:v>
      </x:c>
      <x:c r="AW1569" s="50" t="n">
        <x:v>2683</x:v>
      </x:c>
      <x:c r="AX1569" s="50" t="str">
        <x:v>Core Moat</x:v>
      </x:c>
      <x:c r="AY1569" s="50" t="str">
        <x:v>目立つ機械的警告なし（定性確認は別途必要）</x:v>
      </x:c>
      <x:c r="AZ1569" s="59" t="str">
        <x:v>2025-06-24 10:16</x:v>
      </x:c>
      <x:c r="BA1569" s="53" t="n">
        <x:v>27211</x:v>
      </x:c>
      <x:c r="BB1569" s="50"/>
      <x:c r="BC1569" s="50"/>
      <x:c r="BD1569" s="50" t="str">
        <x:v>TOPIX Small 1</x:v>
      </x:c>
    </x:row>
    <x:row r="1570">
      <x:c r="A1570" s="50" t="n">
        <x:v>1569</x:v>
      </x:c>
      <x:c r="B1570" s="50" t="str">
        <x:v>3135</x:v>
      </x:c>
      <x:c r="C1570" s="50" t="str">
        <x:v>3135.T</x:v>
      </x:c>
      <x:c r="D1570" s="50" t="str">
        <x:v>MarketEnterprise Co.,Ltd</x:v>
      </x:c>
      <x:c r="E1570" s="50" t="str">
        <x:v>Standard Market(Domestic)</x:v>
      </x:c>
      <x:c r="F1570" s="50" t="str">
        <x:v>Retail Trade</x:v>
      </x:c>
      <x:c r="G1570" s="51" t="n">
        <x:v>10875.993</x:v>
      </x:c>
      <x:c r="H1570" s="51" t="n">
        <x:v>11986.761</x:v>
      </x:c>
      <x:c r="I1570" s="51" t="n">
        <x:v>15257.617</x:v>
      </x:c>
      <x:c r="J1570" s="51" t="n">
        <x:v>19008.339</x:v>
      </x:c>
      <x:c r="K1570" s="51" t="n">
        <x:v>24771.89</x:v>
      </x:c>
      <x:c r="L1570" s="52" t="n">
        <x:f>IFERROR(H1570/G1570-1,"")</x:f>
        <x:v>0.10213026065757869</x:v>
      </x:c>
      <x:c r="M1570" s="52" t="n">
        <x:f>IFERROR(I1570/H1570-1,"")</x:f>
        <x:v>0.2728723797863326</x:v>
      </x:c>
      <x:c r="N1570" s="52" t="n">
        <x:f>IFERROR(J1570/I1570-1,"")</x:f>
        <x:v>0.2458261994648312</x:v>
      </x:c>
      <x:c r="O1570" s="52" t="n">
        <x:f>IFERROR(K1570/J1570-1,"")</x:f>
        <x:v>0.3032117114493802</x:v>
      </x:c>
      <x:c r="P1570" s="52" t="n">
        <x:f>IFERROR((K1570/G1570)^(1/4)-1,"")</x:f>
        <x:v>0.22849263132590303</x:v>
      </x:c>
      <x:c r="Q1570" s="51" t="n">
        <x:v>625.635</x:v>
      </x:c>
      <x:c r="R1570" s="52" t="n">
        <x:f>IFERROR(Q1570/K1570,"")</x:f>
        <x:v>0.025255844426888704</x:v>
      </x:c>
      <x:c r="S1570" s="53" t="n">
        <x:v>42156</x:v>
      </x:c>
      <x:c r="T1570" s="50" t="str">
        <x:v>EDINET_company_history</x:v>
      </x:c>
      <x:c r="U1570" s="50" t="str">
        <x:v>株式会社ＷＷＧ</x:v>
      </x:c>
      <x:c r="V1570" s="54" t="n">
        <x:v>0.3877</x:v>
      </x:c>
      <x:c r="W1570" s="50" t="str">
        <x:v>小 林 泰 士</x:v>
      </x:c>
      <x:c r="X1570" s="50" t="b">
        <x:f>AND(COUNT(L1570:O1570)=4,L1570&gt;='設定'!$B$6,M1570&gt;='設定'!$B$6,N1570&gt;='設定'!$B$6,O1570&gt;='設定'!$B$6)</x:f>
        <x:v>0</x:v>
      </x:c>
      <x:c r="Y1570" s="50" t="b">
        <x:f>AND(COUNT(G1570:K1570)=5,P1570&gt;='設定'!$B$7)</x:f>
        <x:v>1</x:v>
      </x:c>
      <x:c r="Z1570" s="50" t="b">
        <x:f>AND(ISNUMBER(R1570),R1570&gt;='設定'!$B$8)</x:f>
        <x:v>0</x:v>
      </x:c>
      <x:c r="AA1570" s="50" t="b">
        <x:f>AND(ISNUMBER(S1570),S1570&gt;=DATE(YEAR('設定'!$B$10)-'設定'!$B$9,MONTH('設定'!$B$10),DAY('設定'!$B$10)))</x:f>
        <x:v>0</x:v>
      </x:c>
      <x:c r="AB1570" s="55" t="b">
        <x:v>0</x:v>
      </x:c>
      <x:c r="AC1570" s="55" t="b">
        <x:v>0</x:v>
      </x:c>
      <x:c r="AD1570" s="50" t="n">
        <x:f>IF(X1570,1,0)+IF(Z1570,1,0)+IF(AA1570,1,0)+IF(AB1570,1,0)</x:f>
        <x:v>0</x:v>
      </x:c>
      <x:c r="AE1570" s="50" t="n">
        <x:f>IF(Y1570,1,0)+IF(Z1570,1,0)+IF(AA1570,1,0)+IF(AB1570,1,0)</x:f>
        <x:v>1</x:v>
      </x:c>
      <x:c r="AF1570" s="50" t="n">
        <x:f>IF(Y1570,1,0)+IF(Z1570,1,0)+IF(AA1570,1,0)+IF(AC1570,1,0)</x:f>
        <x:v>1</x:v>
      </x:c>
      <x:c r="AG1570" s="53" t="n">
        <x:v>44348</x:v>
      </x:c>
      <x:c r="AH1570" s="50" t="str">
        <x:v>S100WRDT</x:v>
      </x:c>
      <x:c r="AI1570" s="50" t="str">
        <x:v>NetSalesSummaryOfBusinessResults</x:v>
      </x:c>
      <x:c r="AJ1570" s="50" t="str">
        <x:v>OperatingIncome</x:v>
      </x:c>
      <x:c r="AK1570" s="53" t="n">
        <x:v>45838</x:v>
      </x:c>
      <x:c r="AL1570" s="50" t="str">
        <x:v>365/365/365/366/365</x:v>
      </x:c>
      <x:c r="AM1570" s="51" t="n">
        <x:v>5351400</x:v>
      </x:c>
      <x:c r="AN1570" s="51" t="n">
        <x:v>1228</x:v>
      </x:c>
      <x:c r="AO1570" s="51" t="n">
        <x:f>IFERROR(AM1570*AN1570,"")</x:f>
        <x:v>6571519200</x:v>
      </x:c>
      <x:c r="AP1570" s="56" t="n">
        <x:f>IFERROR(AO1570/(K1570*1000000),"")</x:f>
        <x:v>0.2652813007001081</x:v>
      </x:c>
      <x:c r="AQ1570" s="57" t="n">
        <x:v>31829240</x:v>
      </x:c>
      <x:c r="AR1570" s="52" t="n">
        <x:v>0.568231840634886</x:v>
      </x:c>
      <x:c r="AS1570" s="52" t="n">
        <x:v>-0.6003616636528029</x:v>
      </x:c>
      <x:c r="AT1570" s="55" t="b">
        <x:v>1</x:v>
      </x:c>
      <x:c r="AU1570" s="50"/>
      <x:c r="AV1570" s="58" t="n">
        <x:v>-0.3335129527730273</x:v>
      </x:c>
      <x:c r="AW1570" s="50" t="n">
        <x:v>3338</x:v>
      </x:c>
      <x:c r="AX1570" s="50" t="str">
        <x:v>Transformation Moat</x:v>
      </x:c>
      <x:c r="AY1570" s="50" t="str">
        <x:v>ローカル5年最大下落率-60%以下</x:v>
      </x:c>
      <x:c r="AZ1570" s="59" t="str">
        <x:v>2025-09-26 15:43</x:v>
      </x:c>
      <x:c r="BA1570" s="53" t="n">
        <x:v>42156</x:v>
      </x:c>
      <x:c r="BB1570" s="50"/>
      <x:c r="BC1570" s="50"/>
      <x:c r="BD1570" s="50"/>
    </x:row>
    <x:row r="1571">
      <x:c r="A1571" s="50" t="n">
        <x:v>1570</x:v>
      </x:c>
      <x:c r="B1571" s="50" t="str">
        <x:v>5986</x:v>
      </x:c>
      <x:c r="C1571" s="50" t="str">
        <x:v>5986.T</x:v>
      </x:c>
      <x:c r="D1571" s="50" t="str">
        <x:v>MOLITEC STEEL CO.,LTD.</x:v>
      </x:c>
      <x:c r="E1571" s="50" t="str">
        <x:v>Standard Market(Domestic)</x:v>
      </x:c>
      <x:c r="F1571" s="50" t="str">
        <x:v>Metal Products</x:v>
      </x:c>
      <x:c r="G1571" s="51" t="n">
        <x:v>22292.871</x:v>
      </x:c>
      <x:c r="H1571" s="51" t="n">
        <x:v>27564.52</x:v>
      </x:c>
      <x:c r="I1571" s="51" t="n">
        <x:v>36334.3</x:v>
      </x:c>
      <x:c r="J1571" s="51" t="n">
        <x:v>50774.959</x:v>
      </x:c>
      <x:c r="K1571" s="51" t="n">
        <x:v>50498.662</x:v>
      </x:c>
      <x:c r="L1571" s="52" t="n">
        <x:f>IFERROR(H1571/G1571-1,"")</x:f>
        <x:v>0.23647241308667688</x:v>
      </x:c>
      <x:c r="M1571" s="52" t="n">
        <x:f>IFERROR(I1571/H1571-1,"")</x:f>
        <x:v>0.3181546422720223</x:v>
      </x:c>
      <x:c r="N1571" s="52" t="n">
        <x:f>IFERROR(J1571/I1571-1,"")</x:f>
        <x:v>0.39743875621657776</x:v>
      </x:c>
      <x:c r="O1571" s="52" t="n">
        <x:f>IFERROR(K1571/J1571-1,"")</x:f>
        <x:v>-0.0054415996672692035</x:v>
      </x:c>
      <x:c r="P1571" s="52" t="n">
        <x:f>IFERROR((K1571/G1571)^(1/4)-1,"")</x:f>
        <x:v>0.22681327606961532</x:v>
      </x:c>
      <x:c r="Q1571" s="51" t="n">
        <x:v>396.727</x:v>
      </x:c>
      <x:c r="R1571" s="52" t="n">
        <x:f>IFERROR(Q1571/K1571,"")</x:f>
        <x:v>0.007856188348119006</x:v>
      </x:c>
      <x:c r="S1571" s="53" t="n">
        <x:v>29891</x:v>
      </x:c>
      <x:c r="T1571" s="50" t="str">
        <x:v>EDINET_company_history</x:v>
      </x:c>
      <x:c r="U1571" s="50" t="str">
        <x:v>日本製鉄株式会社</x:v>
      </x:c>
      <x:c r="V1571" s="54" t="n">
        <x:v>0.1002</x:v>
      </x:c>
      <x:c r="W1571" s="50" t="str">
        <x:v>門 高 司</x:v>
      </x:c>
      <x:c r="X1571" s="50" t="b">
        <x:f>AND(COUNT(L1571:O1571)=4,L1571&gt;='設定'!$B$6,M1571&gt;='設定'!$B$6,N1571&gt;='設定'!$B$6,O1571&gt;='設定'!$B$6)</x:f>
        <x:v>0</x:v>
      </x:c>
      <x:c r="Y1571" s="50" t="b">
        <x:f>AND(COUNT(G1571:K1571)=5,P1571&gt;='設定'!$B$7)</x:f>
        <x:v>1</x:v>
      </x:c>
      <x:c r="Z1571" s="50" t="b">
        <x:f>AND(ISNUMBER(R1571),R1571&gt;='設定'!$B$8)</x:f>
        <x:v>0</x:v>
      </x:c>
      <x:c r="AA1571" s="50" t="b">
        <x:f>AND(ISNUMBER(S1571),S1571&gt;=DATE(YEAR('設定'!$B$10)-'設定'!$B$9,MONTH('設定'!$B$10),DAY('設定'!$B$10)))</x:f>
        <x:v>0</x:v>
      </x:c>
      <x:c r="AB1571" s="55" t="b">
        <x:v>0</x:v>
      </x:c>
      <x:c r="AC1571" s="55" t="b">
        <x:v>0</x:v>
      </x:c>
      <x:c r="AD1571" s="50" t="n">
        <x:f>IF(X1571,1,0)+IF(Z1571,1,0)+IF(AA1571,1,0)+IF(AB1571,1,0)</x:f>
        <x:v>0</x:v>
      </x:c>
      <x:c r="AE1571" s="50" t="n">
        <x:f>IF(Y1571,1,0)+IF(Z1571,1,0)+IF(AA1571,1,0)+IF(AB1571,1,0)</x:f>
        <x:v>1</x:v>
      </x:c>
      <x:c r="AF1571" s="50" t="n">
        <x:f>IF(Y1571,1,0)+IF(Z1571,1,0)+IF(AA1571,1,0)+IF(AC1571,1,0)</x:f>
        <x:v>1</x:v>
      </x:c>
      <x:c r="AG1571" s="53" t="n">
        <x:v>44348</x:v>
      </x:c>
      <x:c r="AH1571" s="50" t="str">
        <x:v>S100W3DP</x:v>
      </x:c>
      <x:c r="AI1571" s="50" t="str">
        <x:v>NetSalesSummaryOfBusinessResults</x:v>
      </x:c>
      <x:c r="AJ1571" s="50" t="str">
        <x:v>OperatingIncome</x:v>
      </x:c>
      <x:c r="AK1571" s="53" t="n">
        <x:v>45747</x:v>
      </x:c>
      <x:c r="AL1571" s="50" t="str">
        <x:v>365/365/365/366/365</x:v>
      </x:c>
      <x:c r="AM1571" s="51" t="n">
        <x:v>22404463</x:v>
      </x:c>
      <x:c r="AN1571" s="51" t="n">
        <x:v>237</x:v>
      </x:c>
      <x:c r="AO1571" s="51" t="n">
        <x:f>IFERROR(AM1571*AN1571,"")</x:f>
        <x:v>5309857731</x:v>
      </x:c>
      <x:c r="AP1571" s="56" t="n">
        <x:f>IFERROR(AO1571/(K1571*1000000),"")</x:f>
        <x:v>0.1051484835578416</x:v>
      </x:c>
      <x:c r="AQ1571" s="57" t="n">
        <x:v>21448111.666666668</x:v>
      </x:c>
      <x:c r="AR1571" s="52" t="n">
        <x:v>0.4310728726571338</x:v>
      </x:c>
      <x:c r="AS1571" s="52" t="n">
        <x:v>-0.7534678721900021</x:v>
      </x:c>
      <x:c r="AT1571" s="55" t="b">
        <x:v>0</x:v>
      </x:c>
      <x:c r="AU1571" s="50" t="str">
        <x:v>repeated_negative_operating_cf</x:v>
      </x:c>
      <x:c r="AV1571" s="58" t="n">
        <x:v>-0.0960760623206039</x:v>
      </x:c>
      <x:c r="AW1571" s="50" t="n">
        <x:v>2579</x:v>
      </x:c>
      <x:c r="AX1571" s="50" t="str">
        <x:v>Future Moat</x:v>
      </x:c>
      <x:c r="AY1571" s="50" t="str">
        <x:v>既存適格性フィルター不通過: repeated_negative_operating_cf / ローカル5年最大下落率-60%以下</x:v>
      </x:c>
      <x:c r="AZ1571" s="59" t="str">
        <x:v>2025-06-25 13:00</x:v>
      </x:c>
      <x:c r="BA1571" s="53" t="n">
        <x:v>29891</x:v>
      </x:c>
      <x:c r="BB1571" s="50"/>
      <x:c r="BC1571" s="50"/>
      <x:c r="BD1571" s="50"/>
    </x:row>
    <x:row r="1572">
      <x:c r="A1572" s="50" t="n">
        <x:v>1571</x:v>
      </x:c>
      <x:c r="B1572" s="50" t="str">
        <x:v>3186</x:v>
      </x:c>
      <x:c r="C1572" s="50" t="str">
        <x:v>3186.T</x:v>
      </x:c>
      <x:c r="D1572" s="50" t="str">
        <x:v>NEXTAGE Co.,Ltd.</x:v>
      </x:c>
      <x:c r="E1572" s="50" t="str">
        <x:v>Prime Market (Domestic)</x:v>
      </x:c>
      <x:c r="F1572" s="50" t="str">
        <x:v>Retail Trade</x:v>
      </x:c>
      <x:c r="G1572" s="51" t="n">
        <x:v>291263</x:v>
      </x:c>
      <x:c r="H1572" s="51" t="n">
        <x:v>418117</x:v>
      </x:c>
      <x:c r="I1572" s="51" t="n">
        <x:v>463464</x:v>
      </x:c>
      <x:c r="J1572" s="51" t="n">
        <x:v>552778</x:v>
      </x:c>
      <x:c r="K1572" s="51" t="n">
        <x:v>652072</x:v>
      </x:c>
      <x:c r="L1572" s="52" t="n">
        <x:f>IFERROR(H1572/G1572-1,"")</x:f>
        <x:v>0.4355307745920354</x:v>
      </x:c>
      <x:c r="M1572" s="52" t="n">
        <x:f>IFERROR(I1572/H1572-1,"")</x:f>
        <x:v>0.10845528883063826</x:v>
      </x:c>
      <x:c r="N1572" s="52" t="n">
        <x:f>IFERROR(J1572/I1572-1,"")</x:f>
        <x:v>0.1927096818738887</x:v>
      </x:c>
      <x:c r="O1572" s="52" t="n">
        <x:f>IFERROR(K1572/J1572-1,"")</x:f>
        <x:v>0.1796272644714514</x:v>
      </x:c>
      <x:c r="P1572" s="52" t="n">
        <x:f>IFERROR((K1572/G1572)^(1/4)-1,"")</x:f>
        <x:v>0.2232143248781151</x:v>
      </x:c>
      <x:c r="Q1572" s="51" t="n">
        <x:v>19597</x:v>
      </x:c>
      <x:c r="R1572" s="52" t="n">
        <x:f>IFERROR(Q1572/K1572,"")</x:f>
        <x:v>0.030053429682611738</x:v>
      </x:c>
      <x:c r="S1572" s="53" t="n">
        <x:v>41456</x:v>
      </x:c>
      <x:c r="T1572" s="50" t="str">
        <x:v>EDINET_company_history</x:v>
      </x:c>
      <x:c r="U1572" s="50" t="str">
        <x:v>株式会社ＳＭＮ</x:v>
      </x:c>
      <x:c r="V1572" s="54" t="n">
        <x:v>0.3508</x:v>
      </x:c>
      <x:c r="W1572" s="50" t="str">
        <x:v>広田 靖治</x:v>
      </x:c>
      <x:c r="X1572" s="50" t="b">
        <x:f>AND(COUNT(L1572:O1572)=4,L1572&gt;='設定'!$B$6,M1572&gt;='設定'!$B$6,N1572&gt;='設定'!$B$6,O1572&gt;='設定'!$B$6)</x:f>
        <x:v>0</x:v>
      </x:c>
      <x:c r="Y1572" s="50" t="b">
        <x:f>AND(COUNT(G1572:K1572)=5,P1572&gt;='設定'!$B$7)</x:f>
        <x:v>1</x:v>
      </x:c>
      <x:c r="Z1572" s="50" t="b">
        <x:f>AND(ISNUMBER(R1572),R1572&gt;='設定'!$B$8)</x:f>
        <x:v>0</x:v>
      </x:c>
      <x:c r="AA1572" s="50" t="b">
        <x:f>AND(ISNUMBER(S1572),S1572&gt;=DATE(YEAR('設定'!$B$10)-'設定'!$B$9,MONTH('設定'!$B$10),DAY('設定'!$B$10)))</x:f>
        <x:v>0</x:v>
      </x:c>
      <x:c r="AB1572" s="55" t="b">
        <x:v>0</x:v>
      </x:c>
      <x:c r="AC1572" s="55" t="b">
        <x:v>0</x:v>
      </x:c>
      <x:c r="AD1572" s="50" t="n">
        <x:f>IF(X1572,1,0)+IF(Z1572,1,0)+IF(AA1572,1,0)+IF(AB1572,1,0)</x:f>
        <x:v>0</x:v>
      </x:c>
      <x:c r="AE1572" s="50" t="n">
        <x:f>IF(Y1572,1,0)+IF(Z1572,1,0)+IF(AA1572,1,0)+IF(AB1572,1,0)</x:f>
        <x:v>1</x:v>
      </x:c>
      <x:c r="AF1572" s="50" t="n">
        <x:f>IF(Y1572,1,0)+IF(Z1572,1,0)+IF(AA1572,1,0)+IF(AC1572,1,0)</x:f>
        <x:v>1</x:v>
      </x:c>
      <x:c r="AG1572" s="53" t="n">
        <x:v>44348</x:v>
      </x:c>
      <x:c r="AH1572" s="50" t="str">
        <x:v>S100XM1X</x:v>
      </x:c>
      <x:c r="AI1572" s="50" t="str">
        <x:v>NetSalesSummaryOfBusinessResults</x:v>
      </x:c>
      <x:c r="AJ1572" s="50" t="str">
        <x:v>OperatingIncome</x:v>
      </x:c>
      <x:c r="AK1572" s="53" t="n">
        <x:v>45991</x:v>
      </x:c>
      <x:c r="AL1572" s="50" t="str">
        <x:v>365/365/365/366/365</x:v>
      </x:c>
      <x:c r="AM1572" s="51" t="n">
        <x:v>80683400</x:v>
      </x:c>
      <x:c r="AN1572" s="51" t="n">
        <x:v>3705</x:v>
      </x:c>
      <x:c r="AO1572" s="51" t="n">
        <x:f>IFERROR(AM1572*AN1572,"")</x:f>
        <x:v>298931997000</x:v>
      </x:c>
      <x:c r="AP1572" s="56" t="n">
        <x:f>IFERROR(AO1572/(K1572*1000000),"")</x:f>
        <x:v>0.4584340333582795</x:v>
      </x:c>
      <x:c r="AQ1572" s="57" t="n">
        <x:v>1822075236.6666667</x:v>
      </x:c>
      <x:c r="AR1572" s="52" t="n">
        <x:v>0.492947014458423</x:v>
      </x:c>
      <x:c r="AS1572" s="52" t="n">
        <x:v>-0.6405704193064912</x:v>
      </x:c>
      <x:c r="AT1572" s="55" t="b">
        <x:v>1</x:v>
      </x:c>
      <x:c r="AU1572" s="50"/>
      <x:c r="AV1572" s="58" t="n">
        <x:v>-0.1121465230011632</x:v>
      </x:c>
      <x:c r="AW1572" s="50" t="n">
        <x:v>2668</x:v>
      </x:c>
      <x:c r="AX1572" s="50" t="str">
        <x:v>Transformation Moat</x:v>
      </x:c>
      <x:c r="AY1572" s="50" t="str">
        <x:v>ローカル5年最大下落率-60%以下</x:v>
      </x:c>
      <x:c r="AZ1572" s="59" t="str">
        <x:v>2026-02-19 15:30</x:v>
      </x:c>
      <x:c r="BA1572" s="53" t="n">
        <x:v>41456</x:v>
      </x:c>
      <x:c r="BB1572" s="50"/>
      <x:c r="BC1572" s="50"/>
      <x:c r="BD1572" s="50" t="str">
        <x:v>TOPIX Small 1</x:v>
      </x:c>
    </x:row>
    <x:row r="1573">
      <x:c r="A1573" s="50" t="n">
        <x:v>1572</x:v>
      </x:c>
      <x:c r="B1573" s="50" t="str">
        <x:v>3660</x:v>
      </x:c>
      <x:c r="C1573" s="50" t="str">
        <x:v>3660.T</x:v>
      </x:c>
      <x:c r="D1573" s="50" t="str">
        <x:v>istyle Inc.</x:v>
      </x:c>
      <x:c r="E1573" s="50" t="str">
        <x:v>Prime Market (Domestic)</x:v>
      </x:c>
      <x:c r="F1573" s="50" t="str">
        <x:v>Information &amp; Communication</x:v>
      </x:c>
      <x:c r="G1573" s="51" t="n">
        <x:v>30950</x:v>
      </x:c>
      <x:c r="H1573" s="51" t="n">
        <x:v>34401</x:v>
      </x:c>
      <x:c r="I1573" s="51" t="n">
        <x:v>42890</x:v>
      </x:c>
      <x:c r="J1573" s="51" t="n">
        <x:v>56085</x:v>
      </x:c>
      <x:c r="K1573" s="51" t="n">
        <x:v>68768</x:v>
      </x:c>
      <x:c r="L1573" s="52" t="n">
        <x:f>IFERROR(H1573/G1573-1,"")</x:f>
        <x:v>0.11150242326332793</x:v>
      </x:c>
      <x:c r="M1573" s="52" t="n">
        <x:f>IFERROR(I1573/H1573-1,"")</x:f>
        <x:v>0.24676608238132602</x:v>
      </x:c>
      <x:c r="N1573" s="52" t="n">
        <x:f>IFERROR(J1573/I1573-1,"")</x:f>
        <x:v>0.30764747027279093</x:v>
      </x:c>
      <x:c r="O1573" s="52" t="n">
        <x:f>IFERROR(K1573/J1573-1,"")</x:f>
        <x:v>0.2261388963180886</x:v>
      </x:c>
      <x:c r="P1573" s="52" t="n">
        <x:f>IFERROR((K1573/G1573)^(1/4)-1,"")</x:f>
        <x:v>0.22090377092603442</x:v>
      </x:c>
      <x:c r="Q1573" s="51" t="n">
        <x:v>3164</x:v>
      </x:c>
      <x:c r="R1573" s="52" t="n">
        <x:f>IFERROR(Q1573/K1573,"")</x:f>
        <x:v>0.046009771986970684</x:v>
      </x:c>
      <x:c r="S1573" s="53" t="n">
        <x:v>40969</x:v>
      </x:c>
      <x:c r="T1573" s="50" t="str">
        <x:v>EDINET_company_history</x:v>
      </x:c>
      <x:c r="U1573" s="50" t="str">
        <x:v>STATE STREET BANK AND TRUST COMPANY 505001 （常任代理人 株式会社みずほ銀行決済営業部）</x:v>
      </x:c>
      <x:c r="V1573" s="54" t="n">
        <x:v>0.1144</x:v>
      </x:c>
      <x:c r="W1573" s="50" t="str">
        <x:v>吉松 徹郎 / 遠藤 宗</x:v>
      </x:c>
      <x:c r="X1573" s="50" t="b">
        <x:f>AND(COUNT(L1573:O1573)=4,L1573&gt;='設定'!$B$6,M1573&gt;='設定'!$B$6,N1573&gt;='設定'!$B$6,O1573&gt;='設定'!$B$6)</x:f>
        <x:v>0</x:v>
      </x:c>
      <x:c r="Y1573" s="50" t="b">
        <x:f>AND(COUNT(G1573:K1573)=5,P1573&gt;='設定'!$B$7)</x:f>
        <x:v>1</x:v>
      </x:c>
      <x:c r="Z1573" s="50" t="b">
        <x:f>AND(ISNUMBER(R1573),R1573&gt;='設定'!$B$8)</x:f>
        <x:v>0</x:v>
      </x:c>
      <x:c r="AA1573" s="50" t="b">
        <x:f>AND(ISNUMBER(S1573),S1573&gt;=DATE(YEAR('設定'!$B$10)-'設定'!$B$9,MONTH('設定'!$B$10),DAY('設定'!$B$10)))</x:f>
        <x:v>0</x:v>
      </x:c>
      <x:c r="AB1573" s="55" t="b">
        <x:v>0</x:v>
      </x:c>
      <x:c r="AC1573" s="55" t="b">
        <x:v>0</x:v>
      </x:c>
      <x:c r="AD1573" s="50" t="n">
        <x:f>IF(X1573,1,0)+IF(Z1573,1,0)+IF(AA1573,1,0)+IF(AB1573,1,0)</x:f>
        <x:v>0</x:v>
      </x:c>
      <x:c r="AE1573" s="50" t="n">
        <x:f>IF(Y1573,1,0)+IF(Z1573,1,0)+IF(AA1573,1,0)+IF(AB1573,1,0)</x:f>
        <x:v>1</x:v>
      </x:c>
      <x:c r="AF1573" s="50" t="n">
        <x:f>IF(Y1573,1,0)+IF(Z1573,1,0)+IF(AA1573,1,0)+IF(AC1573,1,0)</x:f>
        <x:v>1</x:v>
      </x:c>
      <x:c r="AG1573" s="53" t="n">
        <x:v>44348</x:v>
      </x:c>
      <x:c r="AH1573" s="50" t="str">
        <x:v>S100WRCU</x:v>
      </x:c>
      <x:c r="AI1573" s="50" t="str">
        <x:v>NetSalesSummaryOfBusinessResults</x:v>
      </x:c>
      <x:c r="AJ1573" s="50" t="str">
        <x:v>OperatingIncome</x:v>
      </x:c>
      <x:c r="AK1573" s="53" t="n">
        <x:v>45838</x:v>
      </x:c>
      <x:c r="AL1573" s="50" t="str">
        <x:v>365/365/365/366/365</x:v>
      </x:c>
      <x:c r="AM1573" s="51" t="n">
        <x:v>89060977</x:v>
      </x:c>
      <x:c r="AN1573" s="51" t="n">
        <x:v>385</x:v>
      </x:c>
      <x:c r="AO1573" s="51" t="n">
        <x:f>IFERROR(AM1573*AN1573,"")</x:f>
        <x:v>34288476145</x:v>
      </x:c>
      <x:c r="AP1573" s="56" t="n">
        <x:f>IFERROR(AO1573/(K1573*1000000),"")</x:f>
        <x:v>0.4986109257939739</x:v>
      </x:c>
      <x:c r="AQ1573" s="57" t="n">
        <x:v>526125480</x:v>
      </x:c>
      <x:c r="AR1573" s="52" t="n">
        <x:v>0.5426803421529229</x:v>
      </x:c>
      <x:c r="AS1573" s="52" t="n">
        <x:v>-0.7376760597496972</x:v>
      </x:c>
      <x:c r="AT1573" s="55" t="b">
        <x:v>1</x:v>
      </x:c>
      <x:c r="AU1573" s="50"/>
      <x:c r="AV1573" s="58" t="n">
        <x:v>-0.1306658169019059</x:v>
      </x:c>
      <x:c r="AW1573" s="50" t="n">
        <x:v>2758</x:v>
      </x:c>
      <x:c r="AX1573" s="50" t="str">
        <x:v>Transformation Moat</x:v>
      </x:c>
      <x:c r="AY1573" s="50" t="str">
        <x:v>ローカル5年最大下落率-60%以下</x:v>
      </x:c>
      <x:c r="AZ1573" s="59" t="str">
        <x:v>2025-09-26 15:46</x:v>
      </x:c>
      <x:c r="BA1573" s="53" t="n">
        <x:v>40969</x:v>
      </x:c>
      <x:c r="BB1573" s="50"/>
      <x:c r="BC1573" s="50"/>
      <x:c r="BD1573" s="50" t="str">
        <x:v>TOPIX Small 1</x:v>
      </x:c>
    </x:row>
    <x:row r="1574">
      <x:c r="A1574" s="50" t="n">
        <x:v>1573</x:v>
      </x:c>
      <x:c r="B1574" s="50" t="str">
        <x:v>2117</x:v>
      </x:c>
      <x:c r="C1574" s="50" t="str">
        <x:v>2117.T</x:v>
      </x:c>
      <x:c r="D1574" s="50" t="str">
        <x:v>WELLNEO SUGAR Co.,Ltd.</x:v>
      </x:c>
      <x:c r="E1574" s="50" t="str">
        <x:v>Prime Market (Domestic)</x:v>
      </x:c>
      <x:c r="F1574" s="50" t="str">
        <x:v>Foods</x:v>
      </x:c>
      <x:c r="G1574" s="51" t="n">
        <x:v>43767</x:v>
      </x:c>
      <x:c r="H1574" s="51" t="n">
        <x:v>46062</x:v>
      </x:c>
      <x:c r="I1574" s="51" t="n">
        <x:v>58347</x:v>
      </x:c>
      <x:c r="J1574" s="51" t="n">
        <x:v>92192</x:v>
      </x:c>
      <x:c r="K1574" s="51" t="n">
        <x:v>97069</x:v>
      </x:c>
      <x:c r="L1574" s="52" t="n">
        <x:f>IFERROR(H1574/G1574-1,"")</x:f>
        <x:v>0.05243676742751391</x:v>
      </x:c>
      <x:c r="M1574" s="52" t="n">
        <x:f>IFERROR(I1574/H1574-1,"")</x:f>
        <x:v>0.2667057444314185</x:v>
      </x:c>
      <x:c r="N1574" s="52" t="n">
        <x:f>IFERROR(J1574/I1574-1,"")</x:f>
        <x:v>0.5800640992681714</x:v>
      </x:c>
      <x:c r="O1574" s="52" t="n">
        <x:f>IFERROR(K1574/J1574-1,"")</x:f>
        <x:v>0.05290046858729602</x:v>
      </x:c>
      <x:c r="P1574" s="52" t="n">
        <x:f>IFERROR((K1574/G1574)^(1/4)-1,"")</x:f>
        <x:v>0.2203472986605508</x:v>
      </x:c>
      <x:c r="Q1574" s="51" t="n">
        <x:v>8024</x:v>
      </x:c>
      <x:c r="R1574" s="52" t="n">
        <x:f>IFERROR(Q1574/K1574,"")</x:f>
        <x:v>0.082662848077141</x:v>
      </x:c>
      <x:c r="S1574" s="53" t="n">
        <x:v>44348</x:v>
      </x:c>
      <x:c r="T1574" s="50" t="str">
        <x:v>not_identified_before_local_window</x:v>
      </x:c>
      <x:c r="U1574" s="50" t="str">
        <x:v>伊藤忠商事株式会社</x:v>
      </x:c>
      <x:c r="V1574" s="54" t="n">
        <x:v>0.3703</x:v>
      </x:c>
      <x:c r="W1574" s="50" t="str">
        <x:v>仲 野 真 司 / 山 本 貢 司</x:v>
      </x:c>
      <x:c r="X1574" s="50" t="b">
        <x:f>AND(COUNT(L1574:O1574)=4,L1574&gt;='設定'!$B$6,M1574&gt;='設定'!$B$6,N1574&gt;='設定'!$B$6,O1574&gt;='設定'!$B$6)</x:f>
        <x:v>0</x:v>
      </x:c>
      <x:c r="Y1574" s="50" t="b">
        <x:f>AND(COUNT(G1574:K1574)=5,P1574&gt;='設定'!$B$7)</x:f>
        <x:v>1</x:v>
      </x:c>
      <x:c r="Z1574" s="50" t="b">
        <x:f>AND(ISNUMBER(R1574),R1574&gt;='設定'!$B$8)</x:f>
        <x:v>0</x:v>
      </x:c>
      <x:c r="AA1574" s="50" t="b">
        <x:f>AND(ISNUMBER(S1574),S1574&gt;=DATE(YEAR('設定'!$B$10)-'設定'!$B$9,MONTH('設定'!$B$10),DAY('設定'!$B$10)))</x:f>
        <x:v>0</x:v>
      </x:c>
      <x:c r="AB1574" s="55" t="b">
        <x:v>0</x:v>
      </x:c>
      <x:c r="AC1574" s="55" t="b">
        <x:v>0</x:v>
      </x:c>
      <x:c r="AD1574" s="50" t="n">
        <x:f>IF(X1574,1,0)+IF(Z1574,1,0)+IF(AA1574,1,0)+IF(AB1574,1,0)</x:f>
        <x:v>0</x:v>
      </x:c>
      <x:c r="AE1574" s="50" t="n">
        <x:f>IF(Y1574,1,0)+IF(Z1574,1,0)+IF(AA1574,1,0)+IF(AB1574,1,0)</x:f>
        <x:v>1</x:v>
      </x:c>
      <x:c r="AF1574" s="50" t="n">
        <x:f>IF(Y1574,1,0)+IF(Z1574,1,0)+IF(AA1574,1,0)+IF(AC1574,1,0)</x:f>
        <x:v>1</x:v>
      </x:c>
      <x:c r="AG1574" s="53" t="n">
        <x:v>44348</x:v>
      </x:c>
      <x:c r="AH1574" s="50" t="str">
        <x:v>S100W5A7</x:v>
      </x:c>
      <x:c r="AI1574" s="50" t="str">
        <x:v>RevenueIFRSSummaryOfBusinessResults</x:v>
      </x:c>
      <x:c r="AJ1574" s="50" t="str">
        <x:v>OperatingProfitLossIFRS</x:v>
      </x:c>
      <x:c r="AK1574" s="53" t="n">
        <x:v>45747</x:v>
      </x:c>
      <x:c r="AL1574" s="50" t="str">
        <x:v>365/365/365/366/365</x:v>
      </x:c>
      <x:c r="AM1574" s="51" t="n">
        <x:v>32800050</x:v>
      </x:c>
      <x:c r="AN1574" s="51" t="n">
        <x:v>2541</x:v>
      </x:c>
      <x:c r="AO1574" s="51" t="n">
        <x:f>IFERROR(AM1574*AN1574,"")</x:f>
        <x:v>83344927050</x:v>
      </x:c>
      <x:c r="AP1574" s="56" t="n">
        <x:f>IFERROR(AO1574/(K1574*1000000),"")</x:f>
        <x:v>0.8586152844883537</x:v>
      </x:c>
      <x:c r="AQ1574" s="57" t="n">
        <x:v>108024063.33333331</x:v>
      </x:c>
      <x:c r="AR1574" s="52" t="n">
        <x:v>0.1825894999483647</x:v>
      </x:c>
      <x:c r="AS1574" s="52" t="n">
        <x:v>-0.1697060879356206</x:v>
      </x:c>
      <x:c r="AT1574" s="55" t="b">
        <x:v>0</x:v>
      </x:c>
      <x:c r="AU1574" s="50" t="str">
        <x:v>missing_financial_data</x:v>
      </x:c>
      <x:c r="AV1574" s="58" t="n">
        <x:v>0.1218569501090362</x:v>
      </x:c>
      <x:c r="AW1574" s="50" t="n">
        <x:v>1109</x:v>
      </x:c>
      <x:c r="AX1574" s="50" t="str">
        <x:v>Core Moat</x:v>
      </x:c>
      <x:c r="AY1574" s="50" t="str">
        <x:v>既存適格性フィルター不通過: missing_financial_data</x:v>
      </x:c>
      <x:c r="AZ1574" s="59" t="str">
        <x:v>2025-06-25 13:00</x:v>
      </x:c>
      <x:c r="BA1574" s="53"/>
      <x:c r="BB1574" s="50"/>
      <x:c r="BC1574" s="50"/>
      <x:c r="BD1574" s="50" t="str">
        <x:v>TOPIX Small 2</x:v>
      </x:c>
    </x:row>
    <x:row r="1575">
      <x:c r="A1575" s="50" t="n">
        <x:v>1574</x:v>
      </x:c>
      <x:c r="B1575" s="50" t="str">
        <x:v>8593</x:v>
      </x:c>
      <x:c r="C1575" s="50" t="str">
        <x:v>8593.T</x:v>
      </x:c>
      <x:c r="D1575" s="50" t="str">
        <x:v>Mitsubishi HC Capital Inc.</x:v>
      </x:c>
      <x:c r="E1575" s="50" t="str">
        <x:v>Prime Market (Domestic)</x:v>
      </x:c>
      <x:c r="F1575" s="50" t="str">
        <x:v>Other Financing Business</x:v>
      </x:c>
      <x:c r="G1575" s="51" t="n">
        <x:v>947658</x:v>
      </x:c>
      <x:c r="H1575" s="51" t="n">
        <x:v>1765559</x:v>
      </x:c>
      <x:c r="I1575" s="51" t="n">
        <x:v>1896231</x:v>
      </x:c>
      <x:c r="J1575" s="51" t="n">
        <x:v>1950583</x:v>
      </x:c>
      <x:c r="K1575" s="51" t="n">
        <x:v>2090808</x:v>
      </x:c>
      <x:c r="L1575" s="52" t="n">
        <x:f>IFERROR(H1575/G1575-1,"")</x:f>
        <x:v>0.8630761308404509</x:v>
      </x:c>
      <x:c r="M1575" s="52" t="n">
        <x:f>IFERROR(I1575/H1575-1,"")</x:f>
        <x:v>0.07401168695013882</x:v>
      </x:c>
      <x:c r="N1575" s="52" t="n">
        <x:f>IFERROR(J1575/I1575-1,"")</x:f>
        <x:v>0.028663174476105446</x:v>
      </x:c>
      <x:c r="O1575" s="52" t="n">
        <x:f>IFERROR(K1575/J1575-1,"")</x:f>
        <x:v>0.07188876351326767</x:v>
      </x:c>
      <x:c r="P1575" s="52" t="n">
        <x:f>IFERROR((K1575/G1575)^(1/4)-1,"")</x:f>
        <x:v>0.21875280986986634</x:v>
      </x:c>
      <x:c r="Q1575" s="51" t="n">
        <x:v>187126</x:v>
      </x:c>
      <x:c r="R1575" s="52" t="n">
        <x:f>IFERROR(Q1575/K1575,"")</x:f>
        <x:v>0.08949937057826447</x:v>
      </x:c>
      <x:c r="S1575" s="53" t="n">
        <x:v>28095</x:v>
      </x:c>
      <x:c r="T1575" s="50" t="str">
        <x:v>EDINET_company_history</x:v>
      </x:c>
      <x:c r="U1575" s="50" t="str">
        <x:v>三菱商事株式会社</x:v>
      </x:c>
      <x:c r="V1575" s="54" t="n">
        <x:v>0.1836</x:v>
      </x:c>
      <x:c r="W1575" s="50" t="str">
        <x:v>久井 大樹 / 松永 愛一郎 / 安栄 香純</x:v>
      </x:c>
      <x:c r="X1575" s="50" t="b">
        <x:f>AND(COUNT(L1575:O1575)=4,L1575&gt;='設定'!$B$6,M1575&gt;='設定'!$B$6,N1575&gt;='設定'!$B$6,O1575&gt;='設定'!$B$6)</x:f>
        <x:v>0</x:v>
      </x:c>
      <x:c r="Y1575" s="50" t="b">
        <x:f>AND(COUNT(G1575:K1575)=5,P1575&gt;='設定'!$B$7)</x:f>
        <x:v>1</x:v>
      </x:c>
      <x:c r="Z1575" s="50" t="b">
        <x:f>AND(ISNUMBER(R1575),R1575&gt;='設定'!$B$8)</x:f>
        <x:v>0</x:v>
      </x:c>
      <x:c r="AA1575" s="50" t="b">
        <x:f>AND(ISNUMBER(S1575),S1575&gt;=DATE(YEAR('設定'!$B$10)-'設定'!$B$9,MONTH('設定'!$B$10),DAY('設定'!$B$10)))</x:f>
        <x:v>0</x:v>
      </x:c>
      <x:c r="AB1575" s="55" t="b">
        <x:v>0</x:v>
      </x:c>
      <x:c r="AC1575" s="55" t="b">
        <x:v>0</x:v>
      </x:c>
      <x:c r="AD1575" s="50" t="n">
        <x:f>IF(X1575,1,0)+IF(Z1575,1,0)+IF(AA1575,1,0)+IF(AB1575,1,0)</x:f>
        <x:v>0</x:v>
      </x:c>
      <x:c r="AE1575" s="50" t="n">
        <x:f>IF(Y1575,1,0)+IF(Z1575,1,0)+IF(AA1575,1,0)+IF(AB1575,1,0)</x:f>
        <x:v>1</x:v>
      </x:c>
      <x:c r="AF1575" s="50" t="n">
        <x:f>IF(Y1575,1,0)+IF(Z1575,1,0)+IF(AA1575,1,0)+IF(AC1575,1,0)</x:f>
        <x:v>1</x:v>
      </x:c>
      <x:c r="AG1575" s="53" t="n">
        <x:v>44348</x:v>
      </x:c>
      <x:c r="AH1575" s="50" t="str">
        <x:v>S100W2ZG</x:v>
      </x:c>
      <x:c r="AI1575" s="50" t="str">
        <x:v>NetSalesSummaryOfBusinessResults</x:v>
      </x:c>
      <x:c r="AJ1575" s="50" t="str">
        <x:v>OperatingIncome</x:v>
      </x:c>
      <x:c r="AK1575" s="53" t="n">
        <x:v>45747</x:v>
      </x:c>
      <x:c r="AL1575" s="50" t="str">
        <x:v>365/365/365/366/365</x:v>
      </x:c>
      <x:c r="AM1575" s="51" t="n">
        <x:v>1438088744</x:v>
      </x:c>
      <x:c r="AN1575" s="51" t="n">
        <x:v>1270</x:v>
      </x:c>
      <x:c r="AO1575" s="51" t="n">
        <x:f>IFERROR(AM1575*AN1575,"")</x:f>
        <x:v>1826372704880</x:v>
      </x:c>
      <x:c r="AP1575" s="56" t="n">
        <x:f>IFERROR(AO1575/(K1575*1000000),"")</x:f>
        <x:v>0.8735248310126994</x:v>
      </x:c>
      <x:c r="AQ1575" s="57" t="n">
        <x:v>6450771411.666667</x:v>
      </x:c>
      <x:c r="AR1575" s="52" t="n">
        <x:v>0.2104461378997174</x:v>
      </x:c>
      <x:c r="AS1575" s="52" t="n">
        <x:v>-0.2046532626132962</x:v>
      </x:c>
      <x:c r="AT1575" s="55" t="b">
        <x:v>1</x:v>
      </x:c>
      <x:c r="AU1575" s="50"/>
      <x:c r="AV1575" s="58" t="n">
        <x:v>0.2233325946318327</x:v>
      </x:c>
      <x:c r="AW1575" s="50" t="n">
        <x:v>612</x:v>
      </x:c>
      <x:c r="AX1575" s="50" t="str">
        <x:v>Transformation Moat</x:v>
      </x:c>
      <x:c r="AY1575" s="50" t="str">
        <x:v>目立つ機械的警告なし（定性確認は別途必要）</x:v>
      </x:c>
      <x:c r="AZ1575" s="59" t="str">
        <x:v>2025-06-25 14:07</x:v>
      </x:c>
      <x:c r="BA1575" s="53" t="n">
        <x:v>28095</x:v>
      </x:c>
      <x:c r="BB1575" s="50"/>
      <x:c r="BC1575" s="50"/>
      <x:c r="BD1575" s="50" t="str">
        <x:v>TOPIX Mid400</x:v>
      </x:c>
    </x:row>
    <x:row r="1576">
      <x:c r="A1576" s="50" t="n">
        <x:v>1575</x:v>
      </x:c>
      <x:c r="B1576" s="50" t="str">
        <x:v>3465</x:v>
      </x:c>
      <x:c r="C1576" s="50" t="str">
        <x:v>3465.T</x:v>
      </x:c>
      <x:c r="D1576" s="50" t="str">
        <x:v>KI-STAR REAL ESTATE CO.,LTD</x:v>
      </x:c>
      <x:c r="E1576" s="50" t="str">
        <x:v>Prime Market (Domestic)</x:v>
      </x:c>
      <x:c r="F1576" s="50" t="str">
        <x:v>Real Estate</x:v>
      </x:c>
      <x:c r="G1576" s="51" t="n">
        <x:v>155753</x:v>
      </x:c>
      <x:c r="H1576" s="51" t="n">
        <x:v>184388</x:v>
      </x:c>
      <x:c r="I1576" s="51" t="n">
        <x:v>241879</x:v>
      </x:c>
      <x:c r="J1576" s="51" t="n">
        <x:v>283084</x:v>
      </x:c>
      <x:c r="K1576" s="51" t="n">
        <x:v>342553</x:v>
      </x:c>
      <x:c r="L1576" s="52" t="n">
        <x:f>IFERROR(H1576/G1576-1,"")</x:f>
        <x:v>0.18384878621920597</x:v>
      </x:c>
      <x:c r="M1576" s="52" t="n">
        <x:f>IFERROR(I1576/H1576-1,"")</x:f>
        <x:v>0.3117936091285767</x:v>
      </x:c>
      <x:c r="N1576" s="52" t="n">
        <x:f>IFERROR(J1576/I1576-1,"")</x:f>
        <x:v>0.17035377192728585</x:v>
      </x:c>
      <x:c r="O1576" s="52" t="n">
        <x:f>IFERROR(K1576/J1576-1,"")</x:f>
        <x:v>0.21007545463537314</x:v>
      </x:c>
      <x:c r="P1576" s="52" t="n">
        <x:f>IFERROR((K1576/G1576)^(1/4)-1,"")</x:f>
        <x:v>0.2177912204144281</x:v>
      </x:c>
      <x:c r="Q1576" s="51" t="n">
        <x:v>17255</x:v>
      </x:c>
      <x:c r="R1576" s="52" t="n">
        <x:f>IFERROR(Q1576/K1576,"")</x:f>
        <x:v>0.050371767288565565</x:v>
      </x:c>
      <x:c r="S1576" s="53" t="n">
        <x:v>42339</x:v>
      </x:c>
      <x:c r="T1576" s="50" t="str">
        <x:v>EDINET_company_history</x:v>
      </x:c>
      <x:c r="U1576" s="50" t="str">
        <x:v>株式会社フラワーリング</x:v>
      </x:c>
      <x:c r="V1576" s="54" t="n">
        <x:v>0.3451</x:v>
      </x:c>
      <x:c r="W1576" s="50" t="str">
        <x:v>塙 圭二</x:v>
      </x:c>
      <x:c r="X1576" s="50" t="b">
        <x:f>AND(COUNT(L1576:O1576)=4,L1576&gt;='設定'!$B$6,M1576&gt;='設定'!$B$6,N1576&gt;='設定'!$B$6,O1576&gt;='設定'!$B$6)</x:f>
        <x:v>0</x:v>
      </x:c>
      <x:c r="Y1576" s="50" t="b">
        <x:f>AND(COUNT(G1576:K1576)=5,P1576&gt;='設定'!$B$7)</x:f>
        <x:v>1</x:v>
      </x:c>
      <x:c r="Z1576" s="50" t="b">
        <x:f>AND(ISNUMBER(R1576),R1576&gt;='設定'!$B$8)</x:f>
        <x:v>0</x:v>
      </x:c>
      <x:c r="AA1576" s="50" t="b">
        <x:f>AND(ISNUMBER(S1576),S1576&gt;=DATE(YEAR('設定'!$B$10)-'設定'!$B$9,MONTH('設定'!$B$10),DAY('設定'!$B$10)))</x:f>
        <x:v>0</x:v>
      </x:c>
      <x:c r="AB1576" s="55" t="b">
        <x:v>0</x:v>
      </x:c>
      <x:c r="AC1576" s="55" t="b">
        <x:v>0</x:v>
      </x:c>
      <x:c r="AD1576" s="50" t="n">
        <x:f>IF(X1576,1,0)+IF(Z1576,1,0)+IF(AA1576,1,0)+IF(AB1576,1,0)</x:f>
        <x:v>0</x:v>
      </x:c>
      <x:c r="AE1576" s="50" t="n">
        <x:f>IF(Y1576,1,0)+IF(Z1576,1,0)+IF(AA1576,1,0)+IF(AB1576,1,0)</x:f>
        <x:v>1</x:v>
      </x:c>
      <x:c r="AF1576" s="50" t="n">
        <x:f>IF(Y1576,1,0)+IF(Z1576,1,0)+IF(AA1576,1,0)+IF(AC1576,1,0)</x:f>
        <x:v>1</x:v>
      </x:c>
      <x:c r="AG1576" s="53" t="n">
        <x:v>44348</x:v>
      </x:c>
      <x:c r="AH1576" s="50" t="str">
        <x:v>S100W0R8</x:v>
      </x:c>
      <x:c r="AI1576" s="50" t="str">
        <x:v>NetSalesSummaryOfBusinessResults</x:v>
      </x:c>
      <x:c r="AJ1576" s="50" t="str">
        <x:v>OperatingIncome</x:v>
      </x:c>
      <x:c r="AK1576" s="53" t="n">
        <x:v>45747</x:v>
      </x:c>
      <x:c r="AL1576" s="50" t="str">
        <x:v>365/365/365/366/365</x:v>
      </x:c>
      <x:c r="AM1576" s="51" t="n">
        <x:v>15721200</x:v>
      </x:c>
      <x:c r="AN1576" s="51" t="n">
        <x:v>3400</x:v>
      </x:c>
      <x:c r="AO1576" s="51" t="n">
        <x:f>IFERROR(AM1576*AN1576,"")</x:f>
        <x:v>53452080000</x:v>
      </x:c>
      <x:c r="AP1576" s="56" t="n">
        <x:f>IFERROR(AO1576/(K1576*1000000),"")</x:f>
        <x:v>0.15604032076788119</x:v>
      </x:c>
      <x:c r="AQ1576" s="57" t="n">
        <x:v>558615583.3333334</x:v>
      </x:c>
      <x:c r="AR1576" s="52" t="n">
        <x:v>0.411289389287424</x:v>
      </x:c>
      <x:c r="AS1576" s="52" t="n">
        <x:v>-0.6522121107454634</x:v>
      </x:c>
      <x:c r="AT1576" s="55" t="b">
        <x:v>0</x:v>
      </x:c>
      <x:c r="AU1576" s="50" t="str">
        <x:v>repeated_negative_operating_cf</x:v>
      </x:c>
      <x:c r="AV1576" s="58" t="n">
        <x:v>-0.2286691291453999</x:v>
      </x:c>
      <x:c r="AW1576" s="50" t="n">
        <x:v>3127</x:v>
      </x:c>
      <x:c r="AX1576" s="50" t="str">
        <x:v>Transformation Moat</x:v>
      </x:c>
      <x:c r="AY1576" s="50" t="str">
        <x:v>既存適格性フィルター不通過: repeated_negative_operating_cf / ローカル5年最大下落率-60%以下</x:v>
      </x:c>
      <x:c r="AZ1576" s="59" t="str">
        <x:v>2025-06-20 16:02</x:v>
      </x:c>
      <x:c r="BA1576" s="53" t="n">
        <x:v>42339</x:v>
      </x:c>
      <x:c r="BB1576" s="50"/>
      <x:c r="BC1576" s="50"/>
      <x:c r="BD1576" s="50" t="str">
        <x:v>TOPIX Small 1</x:v>
      </x:c>
    </x:row>
    <x:row r="1577">
      <x:c r="A1577" s="50" t="n">
        <x:v>1576</x:v>
      </x:c>
      <x:c r="B1577" s="50" t="str">
        <x:v>3565</x:v>
      </x:c>
      <x:c r="C1577" s="50" t="str">
        <x:v>3565.T</x:v>
      </x:c>
      <x:c r="D1577" s="50" t="str">
        <x:v>Ascentech K.K.</x:v>
      </x:c>
      <x:c r="E1577" s="50" t="str">
        <x:v>Standard Market(Domestic)</x:v>
      </x:c>
      <x:c r="F1577" s="50" t="str">
        <x:v>Wholesale Trade</x:v>
      </x:c>
      <x:c r="G1577" s="51" t="n">
        <x:v>6484.033</x:v>
      </x:c>
      <x:c r="H1577" s="51" t="n">
        <x:v>6315.319</x:v>
      </x:c>
      <x:c r="I1577" s="51" t="n">
        <x:v>6228.767</x:v>
      </x:c>
      <x:c r="J1577" s="51" t="n">
        <x:v>13929.67</x:v>
      </x:c>
      <x:c r="K1577" s="51" t="n">
        <x:v>14151.623</x:v>
      </x:c>
      <x:c r="L1577" s="52" t="n">
        <x:f>IFERROR(H1577/G1577-1,"")</x:f>
        <x:v>-0.02601991692516059</x:v>
      </x:c>
      <x:c r="M1577" s="52" t="n">
        <x:f>IFERROR(I1577/H1577-1,"")</x:f>
        <x:v>-0.013705087581482478</x:v>
      </x:c>
      <x:c r="N1577" s="52" t="n">
        <x:f>IFERROR(J1577/I1577-1,"")</x:f>
        <x:v>1.2363446890853358</x:v>
      </x:c>
      <x:c r="O1577" s="52" t="n">
        <x:f>IFERROR(K1577/J1577-1,"")</x:f>
        <x:v>0.01593383044968033</x:v>
      </x:c>
      <x:c r="P1577" s="52" t="n">
        <x:f>IFERROR((K1577/G1577)^(1/4)-1,"")</x:f>
        <x:v>0.2154588453103745</x:v>
      </x:c>
      <x:c r="Q1577" s="51" t="n">
        <x:v>862.385</x:v>
      </x:c>
      <x:c r="R1577" s="52" t="n">
        <x:f>IFERROR(Q1577/K1577,"")</x:f>
        <x:v>0.060938946720104116</x:v>
      </x:c>
      <x:c r="S1577" s="53" t="n">
        <x:v>42826</x:v>
      </x:c>
      <x:c r="T1577" s="50" t="str">
        <x:v>EDINET_company_history</x:v>
      </x:c>
      <x:c r="U1577" s="50" t="str">
        <x:v>合同会社ルビィ</x:v>
      </x:c>
      <x:c r="V1577" s="54" t="n">
        <x:v>0.2326</x:v>
      </x:c>
      <x:c r="W1577" s="50" t="str">
        <x:v>松浦 崇</x:v>
      </x:c>
      <x:c r="X1577" s="50" t="b">
        <x:f>AND(COUNT(L1577:O1577)=4,L1577&gt;='設定'!$B$6,M1577&gt;='設定'!$B$6,N1577&gt;='設定'!$B$6,O1577&gt;='設定'!$B$6)</x:f>
        <x:v>0</x:v>
      </x:c>
      <x:c r="Y1577" s="50" t="b">
        <x:f>AND(COUNT(G1577:K1577)=5,P1577&gt;='設定'!$B$7)</x:f>
        <x:v>1</x:v>
      </x:c>
      <x:c r="Z1577" s="50" t="b">
        <x:f>AND(ISNUMBER(R1577),R1577&gt;='設定'!$B$8)</x:f>
        <x:v>0</x:v>
      </x:c>
      <x:c r="AA1577" s="50" t="b">
        <x:f>AND(ISNUMBER(S1577),S1577&gt;=DATE(YEAR('設定'!$B$10)-'設定'!$B$9,MONTH('設定'!$B$10),DAY('設定'!$B$10)))</x:f>
        <x:v>0</x:v>
      </x:c>
      <x:c r="AB1577" s="55" t="b">
        <x:v>0</x:v>
      </x:c>
      <x:c r="AC1577" s="55" t="b">
        <x:v>0</x:v>
      </x:c>
      <x:c r="AD1577" s="50" t="n">
        <x:f>IF(X1577,1,0)+IF(Z1577,1,0)+IF(AA1577,1,0)+IF(AB1577,1,0)</x:f>
        <x:v>0</x:v>
      </x:c>
      <x:c r="AE1577" s="50" t="n">
        <x:f>IF(Y1577,1,0)+IF(Z1577,1,0)+IF(AA1577,1,0)+IF(AB1577,1,0)</x:f>
        <x:v>1</x:v>
      </x:c>
      <x:c r="AF1577" s="50" t="n">
        <x:f>IF(Y1577,1,0)+IF(Z1577,1,0)+IF(AA1577,1,0)+IF(AC1577,1,0)</x:f>
        <x:v>1</x:v>
      </x:c>
      <x:c r="AG1577" s="53" t="n">
        <x:v>44348</x:v>
      </x:c>
      <x:c r="AH1577" s="50" t="str">
        <x:v>S100Y14Y</x:v>
      </x:c>
      <x:c r="AI1577" s="50" t="str">
        <x:v>NetSalesSummaryOfBusinessResults</x:v>
      </x:c>
      <x:c r="AJ1577" s="50" t="str">
        <x:v>OperatingIncome</x:v>
      </x:c>
      <x:c r="AK1577" s="53" t="n">
        <x:v>46053</x:v>
      </x:c>
      <x:c r="AL1577" s="50" t="str">
        <x:v>365/365/365/366/365</x:v>
      </x:c>
      <x:c r="AM1577" s="51" t="n">
        <x:v>14319000</x:v>
      </x:c>
      <x:c r="AN1577" s="51" t="n">
        <x:v>498</x:v>
      </x:c>
      <x:c r="AO1577" s="51" t="n">
        <x:f>IFERROR(AM1577*AN1577,"")</x:f>
        <x:v>7130862000</x:v>
      </x:c>
      <x:c r="AP1577" s="56" t="n">
        <x:f>IFERROR(AO1577/(K1577*1000000),"")</x:f>
        <x:v>0.5038900485124569</x:v>
      </x:c>
      <x:c r="AQ1577" s="57" t="n">
        <x:v>179280550.52200317</x:v>
      </x:c>
      <x:c r="AR1577" s="52" t="n">
        <x:v>0.4793278546238286</x:v>
      </x:c>
      <x:c r="AS1577" s="52" t="n">
        <x:v>-0.7022524907640263</x:v>
      </x:c>
      <x:c r="AT1577" s="55" t="b">
        <x:v>1</x:v>
      </x:c>
      <x:c r="AU1577" s="50"/>
      <x:c r="AV1577" s="58" t="n">
        <x:v>-0.0053495686765557</x:v>
      </x:c>
      <x:c r="AW1577" s="50" t="n">
        <x:v>1906</x:v>
      </x:c>
      <x:c r="AX1577" s="50" t="str">
        <x:v>Transformation Moat</x:v>
      </x:c>
      <x:c r="AY1577" s="50" t="str">
        <x:v>ローカル5年最大下落率-60%以下</x:v>
      </x:c>
      <x:c r="AZ1577" s="59" t="str">
        <x:v>2026-04-27 16:13</x:v>
      </x:c>
      <x:c r="BA1577" s="53" t="n">
        <x:v>42826</x:v>
      </x:c>
      <x:c r="BB1577" s="50"/>
      <x:c r="BC1577" s="50"/>
      <x:c r="BD1577" s="50" t="str">
        <x:v>TOPIX Small 2</x:v>
      </x:c>
    </x:row>
    <x:row r="1578">
      <x:c r="A1578" s="50" t="n">
        <x:v>1577</x:v>
      </x:c>
      <x:c r="B1578" s="50" t="str">
        <x:v>4176</x:v>
      </x:c>
      <x:c r="C1578" s="50" t="str">
        <x:v>4176.T</x:v>
      </x:c>
      <x:c r="D1578" s="50" t="str">
        <x:v>coconala Inc.</x:v>
      </x:c>
      <x:c r="E1578" s="50" t="str">
        <x:v>Growth Market(Domestic)</x:v>
      </x:c>
      <x:c r="F1578" s="50" t="str">
        <x:v>Information &amp; Communication</x:v>
      </x:c>
      <x:c r="G1578" s="51" t="n">
        <x:v>2746.94</x:v>
      </x:c>
      <x:c r="H1578" s="51" t="n">
        <x:v>3837.213</x:v>
      </x:c>
      <x:c r="I1578" s="51" t="n">
        <x:v>4555.534</x:v>
      </x:c>
      <x:c r="J1578" s="51" t="n">
        <x:v>5291.776</x:v>
      </x:c>
      <x:c r="K1578" s="51" t="n">
        <x:v>5984.584</x:v>
      </x:c>
      <x:c r="L1578" s="52" t="n">
        <x:f>IFERROR(H1578/G1578-1,"")</x:f>
        <x:v>0.39690455561461113</x:v>
      </x:c>
      <x:c r="M1578" s="52" t="n">
        <x:f>IFERROR(I1578/H1578-1,"")</x:f>
        <x:v>0.1871986256692031</x:v>
      </x:c>
      <x:c r="N1578" s="52" t="n">
        <x:f>IFERROR(J1578/I1578-1,"")</x:f>
        <x:v>0.16161486227520205</x:v>
      </x:c>
      <x:c r="O1578" s="52" t="n">
        <x:f>IFERROR(K1578/J1578-1,"")</x:f>
        <x:v>0.13092164143002272</x:v>
      </x:c>
      <x:c r="P1578" s="52" t="n">
        <x:f>IFERROR((K1578/G1578)^(1/4)-1,"")</x:f>
        <x:v>0.21491585124198154</x:v>
      </x:c>
      <x:c r="Q1578" s="51" t="n">
        <x:v>392.397</x:v>
      </x:c>
      <x:c r="R1578" s="52" t="n">
        <x:f>IFERROR(Q1578/K1578,"")</x:f>
        <x:v>0.06556796596054129</x:v>
      </x:c>
      <x:c r="S1578" s="53" t="n">
        <x:v>44256</x:v>
      </x:c>
      <x:c r="T1578" s="50" t="str">
        <x:v>EDINET_company_history</x:v>
      </x:c>
      <x:c r="U1578" s="50" t="str">
        <x:v>note株式会社</x:v>
      </x:c>
      <x:c r="V1578" s="54" t="n">
        <x:v>0.097</x:v>
      </x:c>
      <x:c r="W1578" s="50" t="str">
        <x:v>鈴木 歩</x:v>
      </x:c>
      <x:c r="X1578" s="50" t="b">
        <x:f>AND(COUNT(L1578:O1578)=4,L1578&gt;='設定'!$B$6,M1578&gt;='設定'!$B$6,N1578&gt;='設定'!$B$6,O1578&gt;='設定'!$B$6)</x:f>
        <x:v>0</x:v>
      </x:c>
      <x:c r="Y1578" s="50" t="b">
        <x:f>AND(COUNT(G1578:K1578)=5,P1578&gt;='設定'!$B$7)</x:f>
        <x:v>1</x:v>
      </x:c>
      <x:c r="Z1578" s="50" t="b">
        <x:f>AND(ISNUMBER(R1578),R1578&gt;='設定'!$B$8)</x:f>
        <x:v>0</x:v>
      </x:c>
      <x:c r="AA1578" s="50" t="b">
        <x:f>AND(ISNUMBER(S1578),S1578&gt;=DATE(YEAR('設定'!$B$10)-'設定'!$B$9,MONTH('設定'!$B$10),DAY('設定'!$B$10)))</x:f>
        <x:v>0</x:v>
      </x:c>
      <x:c r="AB1578" s="55" t="b">
        <x:v>0</x:v>
      </x:c>
      <x:c r="AC1578" s="55" t="b">
        <x:v>0</x:v>
      </x:c>
      <x:c r="AD1578" s="50" t="n">
        <x:f>IF(X1578,1,0)+IF(Z1578,1,0)+IF(AA1578,1,0)+IF(AB1578,1,0)</x:f>
        <x:v>0</x:v>
      </x:c>
      <x:c r="AE1578" s="50" t="n">
        <x:f>IF(Y1578,1,0)+IF(Z1578,1,0)+IF(AA1578,1,0)+IF(AB1578,1,0)</x:f>
        <x:v>1</x:v>
      </x:c>
      <x:c r="AF1578" s="50" t="n">
        <x:f>IF(Y1578,1,0)+IF(Z1578,1,0)+IF(AA1578,1,0)+IF(AC1578,1,0)</x:f>
        <x:v>1</x:v>
      </x:c>
      <x:c r="AG1578" s="53" t="n">
        <x:v>44348</x:v>
      </x:c>
      <x:c r="AH1578" s="50" t="str">
        <x:v>S100X5W6</x:v>
      </x:c>
      <x:c r="AI1578" s="50" t="str">
        <x:v>NetSalesSummaryOfBusinessResults</x:v>
      </x:c>
      <x:c r="AJ1578" s="50" t="str">
        <x:v>OperatingIncome</x:v>
      </x:c>
      <x:c r="AK1578" s="53" t="n">
        <x:v>45900</x:v>
      </x:c>
      <x:c r="AL1578" s="50" t="str">
        <x:v>365/365/365/366/365</x:v>
      </x:c>
      <x:c r="AM1578" s="51" t="n">
        <x:v>22578500</x:v>
      </x:c>
      <x:c r="AN1578" s="51" t="n">
        <x:v>250</x:v>
      </x:c>
      <x:c r="AO1578" s="51" t="n">
        <x:f>IFERROR(AM1578*AN1578,"")</x:f>
        <x:v>5644625000</x:v>
      </x:c>
      <x:c r="AP1578" s="56" t="n">
        <x:f>IFERROR(AO1578/(K1578*1000000),"")</x:f>
        <x:v>0.9431942136663133</x:v>
      </x:c>
      <x:c r="AQ1578" s="57" t="n">
        <x:v>52360451.666666664</x:v>
      </x:c>
      <x:c r="AR1578" s="52" t="n">
        <x:v>0.6244199178724615</x:v>
      </x:c>
      <x:c r="AS1578" s="52" t="n">
        <x:v>-0.9055793991416308</x:v>
      </x:c>
      <x:c r="AT1578" s="55" t="b">
        <x:v>1</x:v>
      </x:c>
      <x:c r="AU1578" s="50"/>
      <x:c r="AV1578" s="58" t="n">
        <x:v>-0.2662519750600168</x:v>
      </x:c>
      <x:c r="AW1578" s="50" t="n">
        <x:v>3223</x:v>
      </x:c>
      <x:c r="AX1578" s="50" t="str">
        <x:v>Transformation Moat</x:v>
      </x:c>
      <x:c r="AY1578" s="50" t="str">
        <x:v>年率ボラティリティ60%以上 / ローカル5年最大下落率-60%以下</x:v>
      </x:c>
      <x:c r="AZ1578" s="59" t="str">
        <x:v>2025-11-20 15:29</x:v>
      </x:c>
      <x:c r="BA1578" s="53" t="n">
        <x:v>44256</x:v>
      </x:c>
      <x:c r="BB1578" s="50"/>
      <x:c r="BC1578" s="50"/>
      <x:c r="BD1578" s="50"/>
    </x:row>
    <x:row r="1579">
      <x:c r="A1579" s="50" t="n">
        <x:v>1578</x:v>
      </x:c>
      <x:c r="B1579" s="50" t="str">
        <x:v>5702</x:v>
      </x:c>
      <x:c r="C1579" s="50" t="str">
        <x:v>5702.T</x:v>
      </x:c>
      <x:c r="D1579" s="50" t="str">
        <x:v>DAIKI ALUMINIUM INDUSTRY CO.,LTD.</x:v>
      </x:c>
      <x:c r="E1579" s="50" t="str">
        <x:v>Prime Market (Domestic)</x:v>
      </x:c>
      <x:c r="F1579" s="50" t="str">
        <x:v>Nonferrous Metals</x:v>
      </x:c>
      <x:c r="G1579" s="51" t="n">
        <x:v>139194</x:v>
      </x:c>
      <x:c r="H1579" s="51" t="n">
        <x:v>236056</x:v>
      </x:c>
      <x:c r="I1579" s="51" t="n">
        <x:v>273033</x:v>
      </x:c>
      <x:c r="J1579" s="51" t="n">
        <x:v>262671</x:v>
      </x:c>
      <x:c r="K1579" s="51" t="n">
        <x:v>299795</x:v>
      </x:c>
      <x:c r="L1579" s="52" t="n">
        <x:f>IFERROR(H1579/G1579-1,"")</x:f>
        <x:v>0.6958776958776958</x:v>
      </x:c>
      <x:c r="M1579" s="52" t="n">
        <x:f>IFERROR(I1579/H1579-1,"")</x:f>
        <x:v>0.15664503338190938</x:v>
      </x:c>
      <x:c r="N1579" s="52" t="n">
        <x:f>IFERROR(J1579/I1579-1,"")</x:f>
        <x:v>-0.03795145641735609</x:v>
      </x:c>
      <x:c r="O1579" s="52" t="n">
        <x:f>IFERROR(K1579/J1579-1,"")</x:f>
        <x:v>0.14133269374997615</x:v>
      </x:c>
      <x:c r="P1579" s="52" t="n">
        <x:f>IFERROR((K1579/G1579)^(1/4)-1,"")</x:f>
        <x:v>0.2114373728607739</x:v>
      </x:c>
      <x:c r="Q1579" s="51" t="n">
        <x:v>4834</x:v>
      </x:c>
      <x:c r="R1579" s="52" t="n">
        <x:f>IFERROR(Q1579/K1579,"")</x:f>
        <x:v>0.01612435164028753</x:v>
      </x:c>
      <x:c r="S1579" s="53" t="n">
        <x:v>29037</x:v>
      </x:c>
      <x:c r="T1579" s="50" t="str">
        <x:v>EDINET_company_history</x:v>
      </x:c>
      <x:c r="U1579" s="50" t="str">
        <x:v>日本マスタートラスト信託銀行株式会社</x:v>
      </x:c>
      <x:c r="V1579" s="54" t="n">
        <x:v>0.0931</x:v>
      </x:c>
      <x:c r="W1579" s="50" t="str">
        <x:v>山 本 隆 章 / 林 繁 典</x:v>
      </x:c>
      <x:c r="X1579" s="50" t="b">
        <x:f>AND(COUNT(L1579:O1579)=4,L1579&gt;='設定'!$B$6,M1579&gt;='設定'!$B$6,N1579&gt;='設定'!$B$6,O1579&gt;='設定'!$B$6)</x:f>
        <x:v>0</x:v>
      </x:c>
      <x:c r="Y1579" s="50" t="b">
        <x:f>AND(COUNT(G1579:K1579)=5,P1579&gt;='設定'!$B$7)</x:f>
        <x:v>1</x:v>
      </x:c>
      <x:c r="Z1579" s="50" t="b">
        <x:f>AND(ISNUMBER(R1579),R1579&gt;='設定'!$B$8)</x:f>
        <x:v>0</x:v>
      </x:c>
      <x:c r="AA1579" s="50" t="b">
        <x:f>AND(ISNUMBER(S1579),S1579&gt;=DATE(YEAR('設定'!$B$10)-'設定'!$B$9,MONTH('設定'!$B$10),DAY('設定'!$B$10)))</x:f>
        <x:v>0</x:v>
      </x:c>
      <x:c r="AB1579" s="55" t="b">
        <x:v>0</x:v>
      </x:c>
      <x:c r="AC1579" s="55" t="b">
        <x:v>0</x:v>
      </x:c>
      <x:c r="AD1579" s="50" t="n">
        <x:f>IF(X1579,1,0)+IF(Z1579,1,0)+IF(AA1579,1,0)+IF(AB1579,1,0)</x:f>
        <x:v>0</x:v>
      </x:c>
      <x:c r="AE1579" s="50" t="n">
        <x:f>IF(Y1579,1,0)+IF(Z1579,1,0)+IF(AA1579,1,0)+IF(AB1579,1,0)</x:f>
        <x:v>1</x:v>
      </x:c>
      <x:c r="AF1579" s="50" t="n">
        <x:f>IF(Y1579,1,0)+IF(Z1579,1,0)+IF(AA1579,1,0)+IF(AC1579,1,0)</x:f>
        <x:v>1</x:v>
      </x:c>
      <x:c r="AG1579" s="53" t="n">
        <x:v>44348</x:v>
      </x:c>
      <x:c r="AH1579" s="50" t="str">
        <x:v>S100W0CS</x:v>
      </x:c>
      <x:c r="AI1579" s="50" t="str">
        <x:v>NetSalesSummaryOfBusinessResults</x:v>
      </x:c>
      <x:c r="AJ1579" s="50" t="str">
        <x:v>OperatingIncome</x:v>
      </x:c>
      <x:c r="AK1579" s="53" t="n">
        <x:v>45747</x:v>
      </x:c>
      <x:c r="AL1579" s="50" t="str">
        <x:v>365/365/365/366/365</x:v>
      </x:c>
      <x:c r="AM1579" s="51" t="n">
        <x:v>39572535</x:v>
      </x:c>
      <x:c r="AN1579" s="51" t="n">
        <x:v>1915</x:v>
      </x:c>
      <x:c r="AO1579" s="51" t="n">
        <x:f>IFERROR(AM1579*AN1579,"")</x:f>
        <x:v>75781404525</x:v>
      </x:c>
      <x:c r="AP1579" s="56" t="n">
        <x:f>IFERROR(AO1579/(K1579*1000000),"")</x:f>
        <x:v>0.2527774129822045</x:v>
      </x:c>
      <x:c r="AQ1579" s="57" t="n">
        <x:v>466203660</x:v>
      </x:c>
      <x:c r="AR1579" s="52" t="n">
        <x:v>0.3655490934402982</x:v>
      </x:c>
      <x:c r="AS1579" s="52" t="n">
        <x:v>-0.5264965167969329</x:v>
      </x:c>
      <x:c r="AT1579" s="55" t="b">
        <x:v>1</x:v>
      </x:c>
      <x:c r="AU1579" s="50"/>
      <x:c r="AV1579" s="58" t="n">
        <x:v>0.0314259523489315</x:v>
      </x:c>
      <x:c r="AW1579" s="50" t="n">
        <x:v>1645</x:v>
      </x:c>
      <x:c r="AX1579" s="50" t="str">
        <x:v>Future Moat</x:v>
      </x:c>
      <x:c r="AY1579" s="50" t="str">
        <x:v>目立つ機械的警告なし（定性確認は別途必要）</x:v>
      </x:c>
      <x:c r="AZ1579" s="59" t="str">
        <x:v>2025-06-20 13:46</x:v>
      </x:c>
      <x:c r="BA1579" s="53" t="n">
        <x:v>29037</x:v>
      </x:c>
      <x:c r="BB1579" s="50"/>
      <x:c r="BC1579" s="50"/>
      <x:c r="BD1579" s="50" t="str">
        <x:v>TOPIX Small 1</x:v>
      </x:c>
    </x:row>
    <x:row r="1580">
      <x:c r="A1580" s="50" t="n">
        <x:v>1579</x:v>
      </x:c>
      <x:c r="B1580" s="50" t="str">
        <x:v>2395</x:v>
      </x:c>
      <x:c r="C1580" s="50" t="str">
        <x:v>2395.T</x:v>
      </x:c>
      <x:c r="D1580" s="50" t="str">
        <x:v>SHIN NIPPON BIOMEDICAL LABORATORIES,LTD.</x:v>
      </x:c>
      <x:c r="E1580" s="50" t="str">
        <x:v>Prime Market (Domestic)</x:v>
      </x:c>
      <x:c r="F1580" s="50" t="str">
        <x:v>Services</x:v>
      </x:c>
      <x:c r="G1580" s="51" t="n">
        <x:v>15110.548</x:v>
      </x:c>
      <x:c r="H1580" s="51" t="n">
        <x:v>17748.482</x:v>
      </x:c>
      <x:c r="I1580" s="51" t="n">
        <x:v>25090.903</x:v>
      </x:c>
      <x:c r="J1580" s="51" t="n">
        <x:v>26450.468</x:v>
      </x:c>
      <x:c r="K1580" s="51" t="n">
        <x:v>32413.807</x:v>
      </x:c>
      <x:c r="L1580" s="52" t="n">
        <x:f>IFERROR(H1580/G1580-1,"")</x:f>
        <x:v>0.17457566727560114</x:v>
      </x:c>
      <x:c r="M1580" s="52" t="n">
        <x:f>IFERROR(I1580/H1580-1,"")</x:f>
        <x:v>0.4136929006097534</x:v>
      </x:c>
      <x:c r="N1580" s="52" t="n">
        <x:f>IFERROR(J1580/I1580-1,"")</x:f>
        <x:v>0.05418557474794761</x:v>
      </x:c>
      <x:c r="O1580" s="52" t="n">
        <x:f>IFERROR(K1580/J1580-1,"")</x:f>
        <x:v>0.2254530619269195</x:v>
      </x:c>
      <x:c r="P1580" s="52" t="n">
        <x:f>IFERROR((K1580/G1580)^(1/4)-1,"")</x:f>
        <x:v>0.21021479181343228</x:v>
      </x:c>
      <x:c r="Q1580" s="51" t="n">
        <x:v>2985.215</x:v>
      </x:c>
      <x:c r="R1580" s="52" t="n">
        <x:f>IFERROR(Q1580/K1580,"")</x:f>
        <x:v>0.09209701902649078</x:v>
      </x:c>
      <x:c r="S1580" s="53" t="n">
        <x:v>38047</x:v>
      </x:c>
      <x:c r="T1580" s="50" t="str">
        <x:v>EDINET_company_history</x:v>
      </x:c>
      <x:c r="U1580" s="50" t="str">
        <x:v>Nagata and Company株式会社</x:v>
      </x:c>
      <x:c r="V1580" s="54" t="n">
        <x:v>0.4033</x:v>
      </x:c>
      <x:c r="W1580" s="50" t="str">
        <x:v>永田 良一 / 永田 一郎</x:v>
      </x:c>
      <x:c r="X1580" s="50" t="b">
        <x:f>AND(COUNT(L1580:O1580)=4,L1580&gt;='設定'!$B$6,M1580&gt;='設定'!$B$6,N1580&gt;='設定'!$B$6,O1580&gt;='設定'!$B$6)</x:f>
        <x:v>0</x:v>
      </x:c>
      <x:c r="Y1580" s="50" t="b">
        <x:f>AND(COUNT(G1580:K1580)=5,P1580&gt;='設定'!$B$7)</x:f>
        <x:v>1</x:v>
      </x:c>
      <x:c r="Z1580" s="50" t="b">
        <x:f>AND(ISNUMBER(R1580),R1580&gt;='設定'!$B$8)</x:f>
        <x:v>0</x:v>
      </x:c>
      <x:c r="AA1580" s="50" t="b">
        <x:f>AND(ISNUMBER(S1580),S1580&gt;=DATE(YEAR('設定'!$B$10)-'設定'!$B$9,MONTH('設定'!$B$10),DAY('設定'!$B$10)))</x:f>
        <x:v>0</x:v>
      </x:c>
      <x:c r="AB1580" s="55" t="b">
        <x:v>0</x:v>
      </x:c>
      <x:c r="AC1580" s="55" t="b">
        <x:v>0</x:v>
      </x:c>
      <x:c r="AD1580" s="50" t="n">
        <x:f>IF(X1580,1,0)+IF(Z1580,1,0)+IF(AA1580,1,0)+IF(AB1580,1,0)</x:f>
        <x:v>0</x:v>
      </x:c>
      <x:c r="AE1580" s="50" t="n">
        <x:f>IF(Y1580,1,0)+IF(Z1580,1,0)+IF(AA1580,1,0)+IF(AB1580,1,0)</x:f>
        <x:v>1</x:v>
      </x:c>
      <x:c r="AF1580" s="50" t="n">
        <x:f>IF(Y1580,1,0)+IF(Z1580,1,0)+IF(AA1580,1,0)+IF(AC1580,1,0)</x:f>
        <x:v>1</x:v>
      </x:c>
      <x:c r="AG1580" s="53" t="n">
        <x:v>44348</x:v>
      </x:c>
      <x:c r="AH1580" s="50" t="str">
        <x:v>S100W81X</x:v>
      </x:c>
      <x:c r="AI1580" s="50" t="str">
        <x:v>NetSalesSummaryOfBusinessResults</x:v>
      </x:c>
      <x:c r="AJ1580" s="50" t="str">
        <x:v>OperatingIncome</x:v>
      </x:c>
      <x:c r="AK1580" s="53" t="n">
        <x:v>45747</x:v>
      </x:c>
      <x:c r="AL1580" s="50" t="str">
        <x:v>365/365/365/366/365</x:v>
      </x:c>
      <x:c r="AM1580" s="51" t="n">
        <x:v>41631900</x:v>
      </x:c>
      <x:c r="AN1580" s="51" t="n">
        <x:v>1113</x:v>
      </x:c>
      <x:c r="AO1580" s="51" t="n">
        <x:f>IFERROR(AM1580*AN1580,"")</x:f>
        <x:v>46336304700</x:v>
      </x:c>
      <x:c r="AP1580" s="56" t="n">
        <x:f>IFERROR(AO1580/(K1580*1000000),"")</x:f>
        <x:v>1.429523681065911</x:v>
      </x:c>
      <x:c r="AQ1580" s="57" t="n">
        <x:v>369319210</x:v>
      </x:c>
      <x:c r="AR1580" s="52" t="n">
        <x:v>0.4819339892643451</x:v>
      </x:c>
      <x:c r="AS1580" s="52" t="n">
        <x:v>-0.6809716572395751</x:v>
      </x:c>
      <x:c r="AT1580" s="55" t="b">
        <x:v>1</x:v>
      </x:c>
      <x:c r="AU1580" s="50"/>
      <x:c r="AV1580" s="58" t="n">
        <x:v>-0.0545131662136593</x:v>
      </x:c>
      <x:c r="AW1580" s="50" t="n">
        <x:v>2294</x:v>
      </x:c>
      <x:c r="AX1580" s="50" t="str">
        <x:v>Core Moat</x:v>
      </x:c>
      <x:c r="AY1580" s="50" t="str">
        <x:v>ローカル5年最大下落率-60%以下</x:v>
      </x:c>
      <x:c r="AZ1580" s="59" t="str">
        <x:v>2025-06-27 14:32</x:v>
      </x:c>
      <x:c r="BA1580" s="53" t="n">
        <x:v>38047</x:v>
      </x:c>
      <x:c r="BB1580" s="50"/>
      <x:c r="BC1580" s="50"/>
      <x:c r="BD1580" s="50" t="str">
        <x:v>TOPIX Small 2</x:v>
      </x:c>
    </x:row>
    <x:row r="1581">
      <x:c r="A1581" s="50" t="n">
        <x:v>1580</x:v>
      </x:c>
      <x:c r="B1581" s="50" t="str">
        <x:v>4450</x:v>
      </x:c>
      <x:c r="C1581" s="50" t="str">
        <x:v>4450.T</x:v>
      </x:c>
      <x:c r="D1581" s="50" t="str">
        <x:v>Power Solutions,Ltd.</x:v>
      </x:c>
      <x:c r="E1581" s="50" t="str">
        <x:v>Growth Market(Domestic)</x:v>
      </x:c>
      <x:c r="F1581" s="50" t="str">
        <x:v>Information &amp; Communication</x:v>
      </x:c>
      <x:c r="G1581" s="51" t="n">
        <x:v>3801.334</x:v>
      </x:c>
      <x:c r="H1581" s="51" t="n">
        <x:v>5313.368</x:v>
      </x:c>
      <x:c r="I1581" s="51" t="n">
        <x:v>5931.7</x:v>
      </x:c>
      <x:c r="J1581" s="51" t="n">
        <x:v>6748.255</x:v>
      </x:c>
      <x:c r="K1581" s="51" t="n">
        <x:v>8099.962</x:v>
      </x:c>
      <x:c r="L1581" s="52" t="n">
        <x:f>IFERROR(H1581/G1581-1,"")</x:f>
        <x:v>0.39776404809469534</x:v>
      </x:c>
      <x:c r="M1581" s="52" t="n">
        <x:f>IFERROR(I1581/H1581-1,"")</x:f>
        <x:v>0.11637289192090572</x:v>
      </x:c>
      <x:c r="N1581" s="52" t="n">
        <x:f>IFERROR(J1581/I1581-1,"")</x:f>
        <x:v>0.13765952425105787</x:v>
      </x:c>
      <x:c r="O1581" s="52" t="n">
        <x:f>IFERROR(K1581/J1581-1,"")</x:f>
        <x:v>0.20030467135578012</x:v>
      </x:c>
      <x:c r="P1581" s="52" t="n">
        <x:f>IFERROR((K1581/G1581)^(1/4)-1,"")</x:f>
        <x:v>0.2081941757832373</x:v>
      </x:c>
      <x:c r="Q1581" s="51" t="n">
        <x:v>713.17</x:v>
      </x:c>
      <x:c r="R1581" s="52" t="n">
        <x:f>IFERROR(Q1581/K1581,"")</x:f>
        <x:v>0.08804609206808624</x:v>
      </x:c>
      <x:c r="S1581" s="53" t="n">
        <x:v>43739</x:v>
      </x:c>
      <x:c r="T1581" s="50" t="str">
        <x:v>EDINET_company_history</x:v>
      </x:c>
      <x:c r="U1581" s="50" t="str">
        <x:v>合同会社一誠堂</x:v>
      </x:c>
      <x:c r="V1581" s="54" t="n">
        <x:v>0.1817</x:v>
      </x:c>
      <x:c r="W1581" s="50" t="str">
        <x:v>藤田 勝彦 / 高橋 忠郎</x:v>
      </x:c>
      <x:c r="X1581" s="50" t="b">
        <x:f>AND(COUNT(L1581:O1581)=4,L1581&gt;='設定'!$B$6,M1581&gt;='設定'!$B$6,N1581&gt;='設定'!$B$6,O1581&gt;='設定'!$B$6)</x:f>
        <x:v>0</x:v>
      </x:c>
      <x:c r="Y1581" s="50" t="b">
        <x:f>AND(COUNT(G1581:K1581)=5,P1581&gt;='設定'!$B$7)</x:f>
        <x:v>1</x:v>
      </x:c>
      <x:c r="Z1581" s="50" t="b">
        <x:f>AND(ISNUMBER(R1581),R1581&gt;='設定'!$B$8)</x:f>
        <x:v>0</x:v>
      </x:c>
      <x:c r="AA1581" s="50" t="b">
        <x:f>AND(ISNUMBER(S1581),S1581&gt;=DATE(YEAR('設定'!$B$10)-'設定'!$B$9,MONTH('設定'!$B$10),DAY('設定'!$B$10)))</x:f>
        <x:v>0</x:v>
      </x:c>
      <x:c r="AB1581" s="55" t="b">
        <x:v>0</x:v>
      </x:c>
      <x:c r="AC1581" s="55" t="b">
        <x:v>0</x:v>
      </x:c>
      <x:c r="AD1581" s="50" t="n">
        <x:f>IF(X1581,1,0)+IF(Z1581,1,0)+IF(AA1581,1,0)+IF(AB1581,1,0)</x:f>
        <x:v>0</x:v>
      </x:c>
      <x:c r="AE1581" s="50" t="n">
        <x:f>IF(Y1581,1,0)+IF(Z1581,1,0)+IF(AA1581,1,0)+IF(AB1581,1,0)</x:f>
        <x:v>1</x:v>
      </x:c>
      <x:c r="AF1581" s="50" t="n">
        <x:f>IF(Y1581,1,0)+IF(Z1581,1,0)+IF(AA1581,1,0)+IF(AC1581,1,0)</x:f>
        <x:v>1</x:v>
      </x:c>
      <x:c r="AG1581" s="53" t="n">
        <x:v>44348</x:v>
      </x:c>
      <x:c r="AH1581" s="50" t="str">
        <x:v>S100XU6D</x:v>
      </x:c>
      <x:c r="AI1581" s="50" t="str">
        <x:v>NetSalesSummaryOfBusinessResults</x:v>
      </x:c>
      <x:c r="AJ1581" s="50" t="str">
        <x:v>OperatingIncome</x:v>
      </x:c>
      <x:c r="AK1581" s="53" t="n">
        <x:v>46022</x:v>
      </x:c>
      <x:c r="AL1581" s="50" t="str">
        <x:v>365/365/365/366/365</x:v>
      </x:c>
      <x:c r="AM1581" s="51" t="n">
        <x:v>3125606</x:v>
      </x:c>
      <x:c r="AN1581" s="51" t="n">
        <x:v>1925</x:v>
      </x:c>
      <x:c r="AO1581" s="51" t="n">
        <x:f>IFERROR(AM1581*AN1581,"")</x:f>
        <x:v>6016791550</x:v>
      </x:c>
      <x:c r="AP1581" s="56" t="n">
        <x:f>IFERROR(AO1581/(K1581*1000000),"")</x:f>
        <x:v>0.7428172564266351</x:v>
      </x:c>
      <x:c r="AQ1581" s="57" t="n">
        <x:v>15207461.666666666</x:v>
      </x:c>
      <x:c r="AR1581" s="52" t="n">
        <x:v>0.3477464078737281</x:v>
      </x:c>
      <x:c r="AS1581" s="52" t="n">
        <x:v>-0.3322182542616072</x:v>
      </x:c>
      <x:c r="AT1581" s="55" t="b">
        <x:v>0</x:v>
      </x:c>
      <x:c r="AU1581" s="50" t="str">
        <x:v>low_liquidity</x:v>
      </x:c>
      <x:c r="AV1581" s="58" t="n">
        <x:v>0.3471655479558757</x:v>
      </x:c>
      <x:c r="AW1581" s="50" t="n">
        <x:v>314</x:v>
      </x:c>
      <x:c r="AX1581" s="50" t="str">
        <x:v>Discovery</x:v>
      </x:c>
      <x:c r="AY1581" s="50" t="str">
        <x:v>既存適格性フィルター不通過: low_liquidity / 60日平均売買代金2,000万円未満</x:v>
      </x:c>
      <x:c r="AZ1581" s="59" t="str">
        <x:v>2026-03-26 14:01</x:v>
      </x:c>
      <x:c r="BA1581" s="53" t="n">
        <x:v>43739</x:v>
      </x:c>
      <x:c r="BB1581" s="50"/>
      <x:c r="BC1581" s="50"/>
      <x:c r="BD1581" s="50"/>
    </x:row>
    <x:row r="1582">
      <x:c r="A1582" s="50" t="n">
        <x:v>1581</x:v>
      </x:c>
      <x:c r="B1582" s="50" t="str">
        <x:v>4712</x:v>
      </x:c>
      <x:c r="C1582" s="50" t="str">
        <x:v>4712.T</x:v>
      </x:c>
      <x:c r="D1582" s="50" t="str">
        <x:v>KeyHolder,Inc.</x:v>
      </x:c>
      <x:c r="E1582" s="50" t="str">
        <x:v>Standard Market(Domestic)</x:v>
      </x:c>
      <x:c r="F1582" s="50" t="str">
        <x:v>Services</x:v>
      </x:c>
      <x:c r="G1582" s="51" t="n">
        <x:v>16786.201</x:v>
      </x:c>
      <x:c r="H1582" s="51" t="n">
        <x:v>22062.586</x:v>
      </x:c>
      <x:c r="I1582" s="51" t="n">
        <x:v>27514.247</x:v>
      </x:c>
      <x:c r="J1582" s="51" t="n">
        <x:v>31090.423</x:v>
      </x:c>
      <x:c r="K1582" s="51" t="n">
        <x:v>35630.349</x:v>
      </x:c>
      <x:c r="L1582" s="52" t="n">
        <x:f>IFERROR(H1582/G1582-1,"")</x:f>
        <x:v>0.31432871559205067</x:v>
      </x:c>
      <x:c r="M1582" s="52" t="n">
        <x:f>IFERROR(I1582/H1582-1,"")</x:f>
        <x:v>0.2470998186703952</x:v>
      </x:c>
      <x:c r="N1582" s="52" t="n">
        <x:f>IFERROR(J1582/I1582-1,"")</x:f>
        <x:v>0.12997542691246466</x:v>
      </x:c>
      <x:c r="O1582" s="52" t="n">
        <x:f>IFERROR(K1582/J1582-1,"")</x:f>
        <x:v>0.1460232946975344</x:v>
      </x:c>
      <x:c r="P1582" s="52" t="n">
        <x:f>IFERROR((K1582/G1582)^(1/4)-1,"")</x:f>
        <x:v>0.207026803655195</x:v>
      </x:c>
      <x:c r="Q1582" s="51" t="n">
        <x:v>1573.256</x:v>
      </x:c>
      <x:c r="R1582" s="52" t="n">
        <x:f>IFERROR(Q1582/K1582,"")</x:f>
        <x:v>0.04415494218145323</x:v>
      </x:c>
      <x:c r="S1582" s="53" t="n">
        <x:v>38322</x:v>
      </x:c>
      <x:c r="T1582" s="50" t="str">
        <x:v>EDINET_company_history</x:v>
      </x:c>
      <x:c r="U1582" s="50" t="str">
        <x:v>Ｊトラスト株式会社</x:v>
      </x:c>
      <x:c r="V1582" s="54" t="n">
        <x:v>0.3006</x:v>
      </x:c>
      <x:c r="W1582" s="50" t="str">
        <x:v>大出 悠史 / 森田 篤 / 北川 謙二</x:v>
      </x:c>
      <x:c r="X1582" s="50" t="b">
        <x:f>AND(COUNT(L1582:O1582)=4,L1582&gt;='設定'!$B$6,M1582&gt;='設定'!$B$6,N1582&gt;='設定'!$B$6,O1582&gt;='設定'!$B$6)</x:f>
        <x:v>0</x:v>
      </x:c>
      <x:c r="Y1582" s="50" t="b">
        <x:f>AND(COUNT(G1582:K1582)=5,P1582&gt;='設定'!$B$7)</x:f>
        <x:v>1</x:v>
      </x:c>
      <x:c r="Z1582" s="50" t="b">
        <x:f>AND(ISNUMBER(R1582),R1582&gt;='設定'!$B$8)</x:f>
        <x:v>0</x:v>
      </x:c>
      <x:c r="AA1582" s="50" t="b">
        <x:f>AND(ISNUMBER(S1582),S1582&gt;=DATE(YEAR('設定'!$B$10)-'設定'!$B$9,MONTH('設定'!$B$10),DAY('設定'!$B$10)))</x:f>
        <x:v>0</x:v>
      </x:c>
      <x:c r="AB1582" s="55" t="b">
        <x:v>0</x:v>
      </x:c>
      <x:c r="AC1582" s="55" t="b">
        <x:v>0</x:v>
      </x:c>
      <x:c r="AD1582" s="50" t="n">
        <x:f>IF(X1582,1,0)+IF(Z1582,1,0)+IF(AA1582,1,0)+IF(AB1582,1,0)</x:f>
        <x:v>0</x:v>
      </x:c>
      <x:c r="AE1582" s="50" t="n">
        <x:f>IF(Y1582,1,0)+IF(Z1582,1,0)+IF(AA1582,1,0)+IF(AB1582,1,0)</x:f>
        <x:v>1</x:v>
      </x:c>
      <x:c r="AF1582" s="50" t="n">
        <x:f>IF(Y1582,1,0)+IF(Z1582,1,0)+IF(AA1582,1,0)+IF(AC1582,1,0)</x:f>
        <x:v>1</x:v>
      </x:c>
      <x:c r="AG1582" s="53" t="n">
        <x:v>44348</x:v>
      </x:c>
      <x:c r="AH1582" s="50" t="str">
        <x:v>S100XSVU</x:v>
      </x:c>
      <x:c r="AI1582" s="50" t="str">
        <x:v>RevenueIFRSSummaryOfBusinessResults</x:v>
      </x:c>
      <x:c r="AJ1582" s="50" t="str">
        <x:v>OperatingProfitLossIFRS</x:v>
      </x:c>
      <x:c r="AK1582" s="53" t="n">
        <x:v>46022</x:v>
      </x:c>
      <x:c r="AL1582" s="50" t="str">
        <x:v>365/365/365/366/365</x:v>
      </x:c>
      <x:c r="AM1582" s="51" t="n">
        <x:v>18818710</x:v>
      </x:c>
      <x:c r="AN1582" s="51" t="n">
        <x:v>801</x:v>
      </x:c>
      <x:c r="AO1582" s="51" t="n">
        <x:f>IFERROR(AM1582*AN1582,"")</x:f>
        <x:v>15073786710</x:v>
      </x:c>
      <x:c r="AP1582" s="56" t="n">
        <x:f>IFERROR(AO1582/(K1582*1000000),"")</x:f>
        <x:v>0.42306031608054134</x:v>
      </x:c>
      <x:c r="AQ1582" s="57" t="n">
        <x:v>12134938.333333334</x:v>
      </x:c>
      <x:c r="AR1582" s="52" t="n">
        <x:v>0.3270209988122124</x:v>
      </x:c>
      <x:c r="AS1582" s="52" t="n">
        <x:v>-0.5661142005170903</x:v>
      </x:c>
      <x:c r="AT1582" s="55" t="b">
        <x:v>0</x:v>
      </x:c>
      <x:c r="AU1582" s="50" t="str">
        <x:v>low_liquidity</x:v>
      </x:c>
      <x:c r="AV1582" s="58" t="n">
        <x:v>0.2091512729272329</x:v>
      </x:c>
      <x:c r="AW1582" s="50" t="n">
        <x:v>675</x:v>
      </x:c>
      <x:c r="AX1582" s="50" t="str">
        <x:v>Discovery</x:v>
      </x:c>
      <x:c r="AY1582" s="50" t="str">
        <x:v>既存適格性フィルター不通過: low_liquidity / 60日平均売買代金2,000万円未満</x:v>
      </x:c>
      <x:c r="AZ1582" s="59" t="str">
        <x:v>2026-03-24 15:31</x:v>
      </x:c>
      <x:c r="BA1582" s="53" t="n">
        <x:v>38322</x:v>
      </x:c>
      <x:c r="BB1582" s="50"/>
      <x:c r="BC1582" s="50"/>
      <x:c r="BD1582" s="50"/>
    </x:row>
    <x:row r="1583">
      <x:c r="A1583" s="50" t="n">
        <x:v>1582</x:v>
      </x:c>
      <x:c r="B1583" s="50" t="str">
        <x:v>3905</x:v>
      </x:c>
      <x:c r="C1583" s="50" t="str">
        <x:v>3905.T</x:v>
      </x:c>
      <x:c r="D1583" s="50" t="str">
        <x:v>Datasection Inc.</x:v>
      </x:c>
      <x:c r="E1583" s="50" t="str">
        <x:v>Growth Market(Domestic)</x:v>
      </x:c>
      <x:c r="F1583" s="50" t="str">
        <x:v>Information &amp; Communication</x:v>
      </x:c>
      <x:c r="G1583" s="51" t="n">
        <x:v>1389.465</x:v>
      </x:c>
      <x:c r="H1583" s="51" t="n">
        <x:v>1692.513</x:v>
      </x:c>
      <x:c r="I1583" s="51" t="n">
        <x:v>1924.259</x:v>
      </x:c>
      <x:c r="J1583" s="51" t="n">
        <x:v>2229.281</x:v>
      </x:c>
      <x:c r="K1583" s="51" t="n">
        <x:v>2942.635</x:v>
      </x:c>
      <x:c r="L1583" s="52" t="n">
        <x:f>IFERROR(H1583/G1583-1,"")</x:f>
        <x:v>0.21810409042329248</x:v>
      </x:c>
      <x:c r="M1583" s="52" t="n">
        <x:f>IFERROR(I1583/H1583-1,"")</x:f>
        <x:v>0.13692420678600414</x:v>
      </x:c>
      <x:c r="N1583" s="52" t="n">
        <x:f>IFERROR(J1583/I1583-1,"")</x:f>
        <x:v>0.15851400461164533</x:v>
      </x:c>
      <x:c r="O1583" s="52" t="n">
        <x:f>IFERROR(K1583/J1583-1,"")</x:f>
        <x:v>0.31999285868403327</x:v>
      </x:c>
      <x:c r="P1583" s="52" t="n">
        <x:f>IFERROR((K1583/G1583)^(1/4)-1,"")</x:f>
        <x:v>0.2063468545461764</x:v>
      </x:c>
      <x:c r="Q1583" s="51" t="n">
        <x:v>-496.001</x:v>
      </x:c>
      <x:c r="R1583" s="52" t="n">
        <x:f>IFERROR(Q1583/K1583,"")</x:f>
        <x:v>-0.1685567527063329</x:v>
      </x:c>
      <x:c r="S1583" s="53" t="n">
        <x:v>41974</x:v>
      </x:c>
      <x:c r="T1583" s="50" t="str">
        <x:v>EDINET_company_history</x:v>
      </x:c>
      <x:c r="U1583" s="50" t="str">
        <x:v>FIRST PLUS FINANCIAL HOLDINGS PTE. LTD.</x:v>
      </x:c>
      <x:c r="V1583" s="54" t="n">
        <x:v>0.126</x:v>
      </x:c>
      <x:c r="W1583" s="50" t="str">
        <x:v>石原 紀彦</x:v>
      </x:c>
      <x:c r="X1583" s="50" t="b">
        <x:f>AND(COUNT(L1583:O1583)=4,L1583&gt;='設定'!$B$6,M1583&gt;='設定'!$B$6,N1583&gt;='設定'!$B$6,O1583&gt;='設定'!$B$6)</x:f>
        <x:v>0</x:v>
      </x:c>
      <x:c r="Y1583" s="50" t="b">
        <x:f>AND(COUNT(G1583:K1583)=5,P1583&gt;='設定'!$B$7)</x:f>
        <x:v>1</x:v>
      </x:c>
      <x:c r="Z1583" s="50" t="b">
        <x:f>AND(ISNUMBER(R1583),R1583&gt;='設定'!$B$8)</x:f>
        <x:v>0</x:v>
      </x:c>
      <x:c r="AA1583" s="50" t="b">
        <x:f>AND(ISNUMBER(S1583),S1583&gt;=DATE(YEAR('設定'!$B$10)-'設定'!$B$9,MONTH('設定'!$B$10),DAY('設定'!$B$10)))</x:f>
        <x:v>0</x:v>
      </x:c>
      <x:c r="AB1583" s="55" t="b">
        <x:v>0</x:v>
      </x:c>
      <x:c r="AC1583" s="55" t="b">
        <x:v>0</x:v>
      </x:c>
      <x:c r="AD1583" s="50" t="n">
        <x:f>IF(X1583,1,0)+IF(Z1583,1,0)+IF(AA1583,1,0)+IF(AB1583,1,0)</x:f>
        <x:v>0</x:v>
      </x:c>
      <x:c r="AE1583" s="50" t="n">
        <x:f>IF(Y1583,1,0)+IF(Z1583,1,0)+IF(AA1583,1,0)+IF(AB1583,1,0)</x:f>
        <x:v>1</x:v>
      </x:c>
      <x:c r="AF1583" s="50" t="n">
        <x:f>IF(Y1583,1,0)+IF(Z1583,1,0)+IF(AA1583,1,0)+IF(AC1583,1,0)</x:f>
        <x:v>1</x:v>
      </x:c>
      <x:c r="AG1583" s="53" t="n">
        <x:v>44348</x:v>
      </x:c>
      <x:c r="AH1583" s="50" t="str">
        <x:v>S100W8TM</x:v>
      </x:c>
      <x:c r="AI1583" s="50" t="str">
        <x:v>NetSalesSummaryOfBusinessResults</x:v>
      </x:c>
      <x:c r="AJ1583" s="50" t="str">
        <x:v>OperatingIncome</x:v>
      </x:c>
      <x:c r="AK1583" s="53" t="n">
        <x:v>45747</x:v>
      </x:c>
      <x:c r="AL1583" s="50" t="str">
        <x:v>365/365/365/366/365</x:v>
      </x:c>
      <x:c r="AM1583" s="51" t="n">
        <x:v>17705051</x:v>
      </x:c>
      <x:c r="AN1583" s="51" t="n">
        <x:v>5310</x:v>
      </x:c>
      <x:c r="AO1583" s="51" t="n">
        <x:f>IFERROR(AM1583*AN1583,"")</x:f>
        <x:v>94013820810</x:v>
      </x:c>
      <x:c r="AP1583" s="56" t="n">
        <x:f>IFERROR(AO1583/(K1583*1000000),"")</x:f>
        <x:v>31.94885563788917</x:v>
      </x:c>
      <x:c r="AQ1583" s="57" t="n">
        <x:v>5561041981.666667</x:v>
      </x:c>
      <x:c r="AR1583" s="52" t="n">
        <x:v>0.8961951343803949</x:v>
      </x:c>
      <x:c r="AS1583" s="52" t="n">
        <x:v>-0.8079617834394904</x:v>
      </x:c>
      <x:c r="AT1583" s="55" t="b">
        <x:v>0</x:v>
      </x:c>
      <x:c r="AU1583" s="50" t="str">
        <x:v>low_equity_ratio;repeated_operating_loss;excessive_leverage</x:v>
      </x:c>
      <x:c r="AV1583" s="58" t="n">
        <x:v>-0.3672257628605834</x:v>
      </x:c>
      <x:c r="AW1583" s="50" t="n">
        <x:v>3387</x:v>
      </x:c>
      <x:c r="AX1583" s="50" t="str">
        <x:v>Future Moat</x:v>
      </x:c>
      <x:c r="AY1583" s="50" t="str">
        <x:v>既存適格性フィルター不通過: low_equity_ratio;repeated_operating_loss;excessive_leverage / 年率ボラティリティ60%以上 / ローカル5年最大下落率-60%以下 / 概算PSR15倍以上</x:v>
      </x:c>
      <x:c r="AZ1583" s="59" t="str">
        <x:v>2025-06-27 15:41</x:v>
      </x:c>
      <x:c r="BA1583" s="53" t="n">
        <x:v>41974</x:v>
      </x:c>
      <x:c r="BB1583" s="50"/>
      <x:c r="BC1583" s="50"/>
      <x:c r="BD1583" s="50"/>
    </x:row>
    <x:row r="1584">
      <x:c r="A1584" s="50" t="n">
        <x:v>1583</x:v>
      </x:c>
      <x:c r="B1584" s="50" t="str">
        <x:v>3387</x:v>
      </x:c>
      <x:c r="C1584" s="50" t="str">
        <x:v>3387.T</x:v>
      </x:c>
      <x:c r="D1584" s="50" t="str">
        <x:v>create restaurants holdings inc.</x:v>
      </x:c>
      <x:c r="E1584" s="50" t="str">
        <x:v>Prime Market (Domestic)</x:v>
      </x:c>
      <x:c r="F1584" s="50" t="str">
        <x:v>Retail Trade</x:v>
      </x:c>
      <x:c r="G1584" s="51" t="n">
        <x:v>78324</x:v>
      </x:c>
      <x:c r="H1584" s="51" t="n">
        <x:v>118240</x:v>
      </x:c>
      <x:c r="I1584" s="51" t="n">
        <x:v>145759</x:v>
      </x:c>
      <x:c r="J1584" s="51" t="n">
        <x:v>156354</x:v>
      </x:c>
      <x:c r="K1584" s="51" t="n">
        <x:v>165449</x:v>
      </x:c>
      <x:c r="L1584" s="52" t="n">
        <x:f>IFERROR(H1584/G1584-1,"")</x:f>
        <x:v>0.5096266789234463</x:v>
      </x:c>
      <x:c r="M1584" s="52" t="n">
        <x:f>IFERROR(I1584/H1584-1,"")</x:f>
        <x:v>0.23273849797023005</x:v>
      </x:c>
      <x:c r="N1584" s="52" t="n">
        <x:f>IFERROR(J1584/I1584-1,"")</x:f>
        <x:v>0.07268847892754482</x:v>
      </x:c>
      <x:c r="O1584" s="52" t="n">
        <x:f>IFERROR(K1584/J1584-1,"")</x:f>
        <x:v>0.05816928252555109</x:v>
      </x:c>
      <x:c r="P1584" s="52" t="n">
        <x:f>IFERROR((K1584/G1584)^(1/4)-1,"")</x:f>
        <x:v>0.20556969384705015</x:v>
      </x:c>
      <x:c r="Q1584" s="51" t="n">
        <x:v>7944</x:v>
      </x:c>
      <x:c r="R1584" s="52" t="n">
        <x:f>IFERROR(Q1584/K1584,"")</x:f>
        <x:v>0.04801479610030886</x:v>
      </x:c>
      <x:c r="S1584" s="53" t="n">
        <x:v>38596</x:v>
      </x:c>
      <x:c r="T1584" s="50" t="str">
        <x:v>EDINET_company_history</x:v>
      </x:c>
      <x:c r="U1584" s="50" t="str">
        <x:v>株式会社Ｇ＆Ｃｏｍｐａｎｙ</x:v>
      </x:c>
      <x:c r="V1584" s="54" t="n">
        <x:v>0.4124</x:v>
      </x:c>
      <x:c r="W1584" s="50" t="str">
        <x:v>後藤 仁史 / 川井 潤</x:v>
      </x:c>
      <x:c r="X1584" s="50" t="b">
        <x:f>AND(COUNT(L1584:O1584)=4,L1584&gt;='設定'!$B$6,M1584&gt;='設定'!$B$6,N1584&gt;='設定'!$B$6,O1584&gt;='設定'!$B$6)</x:f>
        <x:v>0</x:v>
      </x:c>
      <x:c r="Y1584" s="50" t="b">
        <x:f>AND(COUNT(G1584:K1584)=5,P1584&gt;='設定'!$B$7)</x:f>
        <x:v>1</x:v>
      </x:c>
      <x:c r="Z1584" s="50" t="b">
        <x:f>AND(ISNUMBER(R1584),R1584&gt;='設定'!$B$8)</x:f>
        <x:v>0</x:v>
      </x:c>
      <x:c r="AA1584" s="50" t="b">
        <x:f>AND(ISNUMBER(S1584),S1584&gt;=DATE(YEAR('設定'!$B$10)-'設定'!$B$9,MONTH('設定'!$B$10),DAY('設定'!$B$10)))</x:f>
        <x:v>0</x:v>
      </x:c>
      <x:c r="AB1584" s="55" t="b">
        <x:v>0</x:v>
      </x:c>
      <x:c r="AC1584" s="55" t="b">
        <x:v>0</x:v>
      </x:c>
      <x:c r="AD1584" s="50" t="n">
        <x:f>IF(X1584,1,0)+IF(Z1584,1,0)+IF(AA1584,1,0)+IF(AB1584,1,0)</x:f>
        <x:v>0</x:v>
      </x:c>
      <x:c r="AE1584" s="50" t="n">
        <x:f>IF(Y1584,1,0)+IF(Z1584,1,0)+IF(AA1584,1,0)+IF(AB1584,1,0)</x:f>
        <x:v>1</x:v>
      </x:c>
      <x:c r="AF1584" s="50" t="n">
        <x:f>IF(Y1584,1,0)+IF(Z1584,1,0)+IF(AA1584,1,0)+IF(AC1584,1,0)</x:f>
        <x:v>1</x:v>
      </x:c>
      <x:c r="AG1584" s="53" t="n">
        <x:v>44348</x:v>
      </x:c>
      <x:c r="AH1584" s="50" t="str">
        <x:v>S100Y2PC</x:v>
      </x:c>
      <x:c r="AI1584" s="50" t="str">
        <x:v>RevenueIFRSSummaryOfBusinessResults</x:v>
      </x:c>
      <x:c r="AJ1584" s="50" t="str">
        <x:v>OperatingProfitLossIFRS</x:v>
      </x:c>
      <x:c r="AK1584" s="53" t="n">
        <x:v>46081</x:v>
      </x:c>
      <x:c r="AL1584" s="50" t="str">
        <x:v>365/365/366/365/365</x:v>
      </x:c>
      <x:c r="AM1584" s="51" t="n">
        <x:v>424440968</x:v>
      </x:c>
      <x:c r="AN1584" s="51" t="n">
        <x:v>709</x:v>
      </x:c>
      <x:c r="AO1584" s="51" t="n">
        <x:f>IFERROR(AM1584*AN1584,"")</x:f>
        <x:v>300928646312</x:v>
      </x:c>
      <x:c r="AP1584" s="56" t="n">
        <x:f>IFERROR(AO1584/(K1584*1000000),"")</x:f>
        <x:v>1.8188604724839679</x:v>
      </x:c>
      <x:c r="AQ1584" s="57" t="n">
        <x:v>798421978.3333334</x:v>
      </x:c>
      <x:c r="AR1584" s="52" t="n">
        <x:v>0.2936433601794466</x:v>
      </x:c>
      <x:c r="AS1584" s="52" t="n">
        <x:v>-0.3632075035304158</x:v>
      </x:c>
      <x:c r="AT1584" s="55" t="b">
        <x:v>0</x:v>
      </x:c>
      <x:c r="AU1584" s="50" t="str">
        <x:v>missing_financial_data</x:v>
      </x:c>
      <x:c r="AV1584" s="58" t="n">
        <x:v>-0.0472769930910827</x:v>
      </x:c>
      <x:c r="AW1584" s="50" t="n">
        <x:v>2243</x:v>
      </x:c>
      <x:c r="AX1584" s="50" t="str">
        <x:v>Core Moat</x:v>
      </x:c>
      <x:c r="AY1584" s="50" t="str">
        <x:v>既存適格性フィルター不通過: missing_financial_data</x:v>
      </x:c>
      <x:c r="AZ1584" s="59" t="str">
        <x:v>2026-05-26 16:28</x:v>
      </x:c>
      <x:c r="BA1584" s="53" t="n">
        <x:v>38596</x:v>
      </x:c>
      <x:c r="BB1584" s="50"/>
      <x:c r="BC1584" s="50"/>
      <x:c r="BD1584" s="50" t="str">
        <x:v>TOPIX Small 1</x:v>
      </x:c>
    </x:row>
    <x:row r="1585">
      <x:c r="A1585" s="50" t="n">
        <x:v>1584</x:v>
      </x:c>
      <x:c r="B1585" s="50" t="str">
        <x:v>7091</x:v>
      </x:c>
      <x:c r="C1585" s="50" t="str">
        <x:v>7091.T</x:v>
      </x:c>
      <x:c r="D1585" s="50" t="str">
        <x:v>Living Platform,Ltd.</x:v>
      </x:c>
      <x:c r="E1585" s="50" t="str">
        <x:v>Growth Market(Domestic)</x:v>
      </x:c>
      <x:c r="F1585" s="50" t="str">
        <x:v>Services</x:v>
      </x:c>
      <x:c r="G1585" s="51" t="n">
        <x:v>9132.535</x:v>
      </x:c>
      <x:c r="H1585" s="51" t="n">
        <x:v>11625.387</x:v>
      </x:c>
      <x:c r="I1585" s="51" t="n">
        <x:v>13694.42</x:v>
      </x:c>
      <x:c r="J1585" s="51" t="n">
        <x:v>16662.97</x:v>
      </x:c>
      <x:c r="K1585" s="51" t="n">
        <x:v>19204.574</x:v>
      </x:c>
      <x:c r="L1585" s="52" t="n">
        <x:f>IFERROR(H1585/G1585-1,"")</x:f>
        <x:v>0.2729638594322388</x:v>
      </x:c>
      <x:c r="M1585" s="52" t="n">
        <x:f>IFERROR(I1585/H1585-1,"")</x:f>
        <x:v>0.17797540847457372</x:v>
      </x:c>
      <x:c r="N1585" s="52" t="n">
        <x:f>IFERROR(J1585/I1585-1,"")</x:f>
        <x:v>0.21677077232916764</x:v>
      </x:c>
      <x:c r="O1585" s="52" t="n">
        <x:f>IFERROR(K1585/J1585-1,"")</x:f>
        <x:v>0.15253007116978545</x:v>
      </x:c>
      <x:c r="P1585" s="52" t="n">
        <x:f>IFERROR((K1585/G1585)^(1/4)-1,"")</x:f>
        <x:v>0.2042130606702135</x:v>
      </x:c>
      <x:c r="Q1585" s="51" t="n">
        <x:v>341.271</x:v>
      </x:c>
      <x:c r="R1585" s="52" t="n">
        <x:f>IFERROR(Q1585/K1585,"")</x:f>
        <x:v>0.01777029784675255</x:v>
      </x:c>
      <x:c r="S1585" s="53" t="n">
        <x:v>43891</x:v>
      </x:c>
      <x:c r="T1585" s="50" t="str">
        <x:v>EDINET_company_history</x:v>
      </x:c>
      <x:c r="U1585" s="50" t="str">
        <x:v>株式会社HCA</x:v>
      </x:c>
      <x:c r="V1585" s="54" t="n">
        <x:v>0.545</x:v>
      </x:c>
      <x:c r="W1585" s="50" t="str">
        <x:v>金子 洋文</x:v>
      </x:c>
      <x:c r="X1585" s="50" t="b">
        <x:f>AND(COUNT(L1585:O1585)=4,L1585&gt;='設定'!$B$6,M1585&gt;='設定'!$B$6,N1585&gt;='設定'!$B$6,O1585&gt;='設定'!$B$6)</x:f>
        <x:v>0</x:v>
      </x:c>
      <x:c r="Y1585" s="50" t="b">
        <x:f>AND(COUNT(G1585:K1585)=5,P1585&gt;='設定'!$B$7)</x:f>
        <x:v>1</x:v>
      </x:c>
      <x:c r="Z1585" s="50" t="b">
        <x:f>AND(ISNUMBER(R1585),R1585&gt;='設定'!$B$8)</x:f>
        <x:v>0</x:v>
      </x:c>
      <x:c r="AA1585" s="50" t="b">
        <x:f>AND(ISNUMBER(S1585),S1585&gt;=DATE(YEAR('設定'!$B$10)-'設定'!$B$9,MONTH('設定'!$B$10),DAY('設定'!$B$10)))</x:f>
        <x:v>0</x:v>
      </x:c>
      <x:c r="AB1585" s="55" t="b">
        <x:v>0</x:v>
      </x:c>
      <x:c r="AC1585" s="55" t="b">
        <x:v>0</x:v>
      </x:c>
      <x:c r="AD1585" s="50" t="n">
        <x:f>IF(X1585,1,0)+IF(Z1585,1,0)+IF(AA1585,1,0)+IF(AB1585,1,0)</x:f>
        <x:v>0</x:v>
      </x:c>
      <x:c r="AE1585" s="50" t="n">
        <x:f>IF(Y1585,1,0)+IF(Z1585,1,0)+IF(AA1585,1,0)+IF(AB1585,1,0)</x:f>
        <x:v>1</x:v>
      </x:c>
      <x:c r="AF1585" s="50" t="n">
        <x:f>IF(Y1585,1,0)+IF(Z1585,1,0)+IF(AA1585,1,0)+IF(AC1585,1,0)</x:f>
        <x:v>1</x:v>
      </x:c>
      <x:c r="AG1585" s="53" t="n">
        <x:v>44348</x:v>
      </x:c>
      <x:c r="AH1585" s="50" t="str">
        <x:v>S100W8O4</x:v>
      </x:c>
      <x:c r="AI1585" s="50" t="str">
        <x:v>NetSalesSummaryOfBusinessResults</x:v>
      </x:c>
      <x:c r="AJ1585" s="50" t="str">
        <x:v>OperatingIncome</x:v>
      </x:c>
      <x:c r="AK1585" s="53" t="n">
        <x:v>45747</x:v>
      </x:c>
      <x:c r="AL1585" s="50" t="str">
        <x:v>365/365/365/366/365</x:v>
      </x:c>
      <x:c r="AM1585" s="51" t="n">
        <x:v>4469142</x:v>
      </x:c>
      <x:c r="AN1585" s="51" t="n">
        <x:v>1186</x:v>
      </x:c>
      <x:c r="AO1585" s="51" t="n">
        <x:f>IFERROR(AM1585*AN1585,"")</x:f>
        <x:v>5300402412</x:v>
      </x:c>
      <x:c r="AP1585" s="56" t="n">
        <x:f>IFERROR(AO1585/(K1585*1000000),"")</x:f>
        <x:v>0.2759968751194377</x:v>
      </x:c>
      <x:c r="AQ1585" s="57" t="n">
        <x:v>13077503.333333334</x:v>
      </x:c>
      <x:c r="AR1585" s="52" t="n">
        <x:v>0.4991128081909793</x:v>
      </x:c>
      <x:c r="AS1585" s="52" t="n">
        <x:v>-0.7382039705876755</x:v>
      </x:c>
      <x:c r="AT1585" s="55" t="b">
        <x:v>0</x:v>
      </x:c>
      <x:c r="AU1585" s="50" t="str">
        <x:v>low_liquidity</x:v>
      </x:c>
      <x:c r="AV1585" s="58" t="n">
        <x:v>-0.1680782784378945</x:v>
      </x:c>
      <x:c r="AW1585" s="50" t="n">
        <x:v>2917</x:v>
      </x:c>
      <x:c r="AX1585" s="50" t="str">
        <x:v>Transformation Moat</x:v>
      </x:c>
      <x:c r="AY1585" s="50" t="str">
        <x:v>既存適格性フィルター不通過: low_liquidity / 60日平均売買代金2,000万円未満 / ローカル5年最大下落率-60%以下</x:v>
      </x:c>
      <x:c r="AZ1585" s="59" t="str">
        <x:v>2025-06-30 15:31</x:v>
      </x:c>
      <x:c r="BA1585" s="53" t="n">
        <x:v>43891</x:v>
      </x:c>
      <x:c r="BB1585" s="50"/>
      <x:c r="BC1585" s="50"/>
      <x:c r="BD1585" s="50"/>
    </x:row>
    <x:row r="1586">
      <x:c r="A1586" s="50" t="n">
        <x:v>1585</x:v>
      </x:c>
      <x:c r="B1586" s="50" t="str">
        <x:v>4174</x:v>
      </x:c>
      <x:c r="C1586" s="50" t="str">
        <x:v>4174.T</x:v>
      </x:c>
      <x:c r="D1586" s="50" t="str">
        <x:v>Appirits Inc.</x:v>
      </x:c>
      <x:c r="E1586" s="50" t="str">
        <x:v>Standard Market(Domestic)</x:v>
      </x:c>
      <x:c r="F1586" s="50" t="str">
        <x:v>Information &amp; Communication</x:v>
      </x:c>
      <x:c r="G1586" s="51" t="n">
        <x:v>4795.709</x:v>
      </x:c>
      <x:c r="H1586" s="51" t="n">
        <x:v>7323.08</x:v>
      </x:c>
      <x:c r="I1586" s="51" t="n">
        <x:v>8427.942</x:v>
      </x:c>
      <x:c r="J1586" s="51" t="n">
        <x:v>9008.81</x:v>
      </x:c>
      <x:c r="K1586" s="51" t="n">
        <x:v>9955.206</x:v>
      </x:c>
      <x:c r="L1586" s="52" t="n">
        <x:f>IFERROR(H1586/G1586-1,"")</x:f>
        <x:v>0.5270067470732691</x:v>
      </x:c>
      <x:c r="M1586" s="52" t="n">
        <x:f>IFERROR(I1586/H1586-1,"")</x:f>
        <x:v>0.1508739492126263</x:v>
      </x:c>
      <x:c r="N1586" s="52" t="n">
        <x:f>IFERROR(J1586/I1586-1,"")</x:f>
        <x:v>0.06892168930445886</x:v>
      </x:c>
      <x:c r="O1586" s="52" t="n">
        <x:f>IFERROR(K1586/J1586-1,"")</x:f>
        <x:v>0.10505227660479033</x:v>
      </x:c>
      <x:c r="P1586" s="52" t="n">
        <x:f>IFERROR((K1586/G1586)^(1/4)-1,"")</x:f>
        <x:v>0.20032639742679703</x:v>
      </x:c>
      <x:c r="Q1586" s="51" t="n">
        <x:v>-309.393</x:v>
      </x:c>
      <x:c r="R1586" s="52" t="n">
        <x:f>IFERROR(Q1586/K1586,"")</x:f>
        <x:v>-0.03107851309154225</x:v>
      </x:c>
      <x:c r="S1586" s="53" t="n">
        <x:v>44228</x:v>
      </x:c>
      <x:c r="T1586" s="50" t="str">
        <x:v>EDINET_company_history</x:v>
      </x:c>
      <x:c r="U1586" s="50" t="str">
        <x:v>株式会社エイ・ティー・ジー・シー</x:v>
      </x:c>
      <x:c r="V1586" s="54" t="n">
        <x:v>0.3843</x:v>
      </x:c>
      <x:c r="W1586" s="50" t="str">
        <x:v>和田 順児</x:v>
      </x:c>
      <x:c r="X1586" s="50" t="b">
        <x:f>AND(COUNT(L1586:O1586)=4,L1586&gt;='設定'!$B$6,M1586&gt;='設定'!$B$6,N1586&gt;='設定'!$B$6,O1586&gt;='設定'!$B$6)</x:f>
        <x:v>0</x:v>
      </x:c>
      <x:c r="Y1586" s="50" t="b">
        <x:f>AND(COUNT(G1586:K1586)=5,P1586&gt;='設定'!$B$7)</x:f>
        <x:v>1</x:v>
      </x:c>
      <x:c r="Z1586" s="50" t="b">
        <x:f>AND(ISNUMBER(R1586),R1586&gt;='設定'!$B$8)</x:f>
        <x:v>0</x:v>
      </x:c>
      <x:c r="AA1586" s="50" t="b">
        <x:f>AND(ISNUMBER(S1586),S1586&gt;=DATE(YEAR('設定'!$B$10)-'設定'!$B$9,MONTH('設定'!$B$10),DAY('設定'!$B$10)))</x:f>
        <x:v>0</x:v>
      </x:c>
      <x:c r="AB1586" s="55" t="b">
        <x:v>0</x:v>
      </x:c>
      <x:c r="AC1586" s="55" t="b">
        <x:v>0</x:v>
      </x:c>
      <x:c r="AD1586" s="50" t="n">
        <x:f>IF(X1586,1,0)+IF(Z1586,1,0)+IF(AA1586,1,0)+IF(AB1586,1,0)</x:f>
        <x:v>0</x:v>
      </x:c>
      <x:c r="AE1586" s="50" t="n">
        <x:f>IF(Y1586,1,0)+IF(Z1586,1,0)+IF(AA1586,1,0)+IF(AB1586,1,0)</x:f>
        <x:v>1</x:v>
      </x:c>
      <x:c r="AF1586" s="50" t="n">
        <x:f>IF(Y1586,1,0)+IF(Z1586,1,0)+IF(AA1586,1,0)+IF(AC1586,1,0)</x:f>
        <x:v>1</x:v>
      </x:c>
      <x:c r="AG1586" s="53" t="n">
        <x:v>44348</x:v>
      </x:c>
      <x:c r="AH1586" s="50" t="str">
        <x:v>S100Y16K</x:v>
      </x:c>
      <x:c r="AI1586" s="50" t="str">
        <x:v>NetSalesSummaryOfBusinessResults</x:v>
      </x:c>
      <x:c r="AJ1586" s="50" t="str">
        <x:v>OperatingIncome</x:v>
      </x:c>
      <x:c r="AK1586" s="53" t="n">
        <x:v>46053</x:v>
      </x:c>
      <x:c r="AL1586" s="50" t="str">
        <x:v>365/365/365/366/365</x:v>
      </x:c>
      <x:c r="AM1586" s="51" t="n">
        <x:v>4046562</x:v>
      </x:c>
      <x:c r="AN1586" s="51" t="n">
        <x:v>617</x:v>
      </x:c>
      <x:c r="AO1586" s="51" t="n">
        <x:f>IFERROR(AM1586*AN1586,"")</x:f>
        <x:v>2496728754</x:v>
      </x:c>
      <x:c r="AP1586" s="56" t="n">
        <x:f>IFERROR(AO1586/(K1586*1000000),"")</x:f>
        <x:v>0.2507962923117814</x:v>
      </x:c>
      <x:c r="AQ1586" s="57" t="n">
        <x:v>2156405</x:v>
      </x:c>
      <x:c r="AR1586" s="52" t="n">
        <x:v>0.5006004599736622</x:v>
      </x:c>
      <x:c r="AS1586" s="52" t="n">
        <x:v>-0.5899456311865892</x:v>
      </x:c>
      <x:c r="AT1586" s="55" t="b">
        <x:v>0</x:v>
      </x:c>
      <x:c r="AU1586" s="50" t="str">
        <x:v>low_liquidity</x:v>
      </x:c>
      <x:c r="AV1586" s="58" t="n">
        <x:v>-0.4094490894821287</x:v>
      </x:c>
      <x:c r="AW1586" s="50" t="n">
        <x:v>3425</x:v>
      </x:c>
      <x:c r="AX1586" s="50" t="str">
        <x:v>Future Moat</x:v>
      </x:c>
      <x:c r="AY1586" s="50" t="str">
        <x:v>既存適格性フィルター不通過: low_liquidity / 60日平均売買代金2,000万円未満</x:v>
      </x:c>
      <x:c r="AZ1586" s="59" t="str">
        <x:v>2026-04-28 15:31</x:v>
      </x:c>
      <x:c r="BA1586" s="53" t="n">
        <x:v>44228</x:v>
      </x:c>
      <x:c r="BB1586" s="50"/>
      <x:c r="BC1586" s="50"/>
      <x:c r="BD1586" s="50"/>
    </x:row>
    <x:row r="1587">
      <x:c r="A1587" s="50" t="n">
        <x:v>1586</x:v>
      </x:c>
      <x:c r="B1587" s="50" t="str">
        <x:v>3068</x:v>
      </x:c>
      <x:c r="C1587" s="50" t="str">
        <x:v>3068.T</x:v>
      </x:c>
      <x:c r="D1587" s="50" t="str">
        <x:v>WDI Corporation</x:v>
      </x:c>
      <x:c r="E1587" s="50" t="str">
        <x:v>Standard Market(Domestic)</x:v>
      </x:c>
      <x:c r="F1587" s="50" t="str">
        <x:v>Retail Trade</x:v>
      </x:c>
      <x:c r="G1587" s="51" t="n">
        <x:v>15815.429</x:v>
      </x:c>
      <x:c r="H1587" s="51" t="n">
        <x:v>19182.604</x:v>
      </x:c>
      <x:c r="I1587" s="51" t="n">
        <x:v>26174.187</x:v>
      </x:c>
      <x:c r="J1587" s="51" t="n">
        <x:v>30950.001</x:v>
      </x:c>
      <x:c r="K1587" s="51" t="n">
        <x:v>31952.794</x:v>
      </x:c>
      <x:c r="L1587" s="52" t="n">
        <x:f>IFERROR(H1587/G1587-1,"")</x:f>
        <x:v>0.212904436547374</x:v>
      </x:c>
      <x:c r="M1587" s="52" t="n">
        <x:f>IFERROR(I1587/H1587-1,"")</x:f>
        <x:v>0.3644751776140509</x:v>
      </x:c>
      <x:c r="N1587" s="52" t="n">
        <x:f>IFERROR(J1587/I1587-1,"")</x:f>
        <x:v>0.18246274468811574</x:v>
      </x:c>
      <x:c r="O1587" s="52" t="n">
        <x:f>IFERROR(K1587/J1587-1,"")</x:f>
        <x:v>0.03240041898544699</x:v>
      </x:c>
      <x:c r="P1587" s="52" t="n">
        <x:f>IFERROR((K1587/G1587)^(1/4)-1,"")</x:f>
        <x:v>0.19222154455676188</x:v>
      </x:c>
      <x:c r="Q1587" s="51" t="n">
        <x:v>749.248</x:v>
      </x:c>
      <x:c r="R1587" s="52" t="n">
        <x:f>IFERROR(Q1587/K1587,"")</x:f>
        <x:v>0.02344859106843677</x:v>
      </x:c>
      <x:c r="S1587" s="53" t="n">
        <x:v>39052</x:v>
      </x:c>
      <x:c r="T1587" s="50" t="str">
        <x:v>EDINET_company_history</x:v>
      </x:c>
      <x:c r="U1587" s="50" t="str">
        <x:v>Soken Corp.</x:v>
      </x:c>
      <x:c r="V1587" s="54" t="n">
        <x:v>0.2417</x:v>
      </x:c>
      <x:c r="W1587" s="50" t="str">
        <x:v>清水 謙</x:v>
      </x:c>
      <x:c r="X1587" s="50" t="b">
        <x:f>AND(COUNT(L1587:O1587)=4,L1587&gt;='設定'!$B$6,M1587&gt;='設定'!$B$6,N1587&gt;='設定'!$B$6,O1587&gt;='設定'!$B$6)</x:f>
        <x:v>0</x:v>
      </x:c>
      <x:c r="Y1587" s="50" t="b">
        <x:f>AND(COUNT(G1587:K1587)=5,P1587&gt;='設定'!$B$7)</x:f>
        <x:v>0</x:v>
      </x:c>
      <x:c r="Z1587" s="50" t="b">
        <x:f>AND(ISNUMBER(R1587),R1587&gt;='設定'!$B$8)</x:f>
        <x:v>0</x:v>
      </x:c>
      <x:c r="AA1587" s="50" t="b">
        <x:f>AND(ISNUMBER(S1587),S1587&gt;=DATE(YEAR('設定'!$B$10)-'設定'!$B$9,MONTH('設定'!$B$10),DAY('設定'!$B$10)))</x:f>
        <x:v>0</x:v>
      </x:c>
      <x:c r="AB1587" s="55" t="b">
        <x:v>0</x:v>
      </x:c>
      <x:c r="AC1587" s="55" t="b">
        <x:v>1</x:v>
      </x:c>
      <x:c r="AD1587" s="50" t="n">
        <x:f>IF(X1587,1,0)+IF(Z1587,1,0)+IF(AA1587,1,0)+IF(AB1587,1,0)</x:f>
        <x:v>0</x:v>
      </x:c>
      <x:c r="AE1587" s="50" t="n">
        <x:f>IF(Y1587,1,0)+IF(Z1587,1,0)+IF(AA1587,1,0)+IF(AB1587,1,0)</x:f>
        <x:v>0</x:v>
      </x:c>
      <x:c r="AF1587" s="50" t="n">
        <x:f>IF(Y1587,1,0)+IF(Z1587,1,0)+IF(AA1587,1,0)+IF(AC1587,1,0)</x:f>
        <x:v>1</x:v>
      </x:c>
      <x:c r="AG1587" s="53" t="n">
        <x:v>44348</x:v>
      </x:c>
      <x:c r="AH1587" s="50" t="str">
        <x:v>S100W4NQ</x:v>
      </x:c>
      <x:c r="AI1587" s="50" t="str">
        <x:v>NetSalesSummaryOfBusinessResults</x:v>
      </x:c>
      <x:c r="AJ1587" s="50" t="str">
        <x:v>OperatingIncome</x:v>
      </x:c>
      <x:c r="AK1587" s="53" t="n">
        <x:v>45747</x:v>
      </x:c>
      <x:c r="AL1587" s="50" t="str">
        <x:v>365/365/365/366/365</x:v>
      </x:c>
      <x:c r="AM1587" s="51" t="n">
        <x:v>6254720</x:v>
      </x:c>
      <x:c r="AN1587" s="51" t="n">
        <x:v>2914</x:v>
      </x:c>
      <x:c r="AO1587" s="51" t="n">
        <x:f>IFERROR(AM1587*AN1587,"")</x:f>
        <x:v>18226254080</x:v>
      </x:c>
      <x:c r="AP1587" s="56" t="n">
        <x:f>IFERROR(AO1587/(K1587*1000000),"")</x:f>
        <x:v>0.5704119045113863</x:v>
      </x:c>
      <x:c r="AQ1587" s="57" t="n">
        <x:v>15396125</x:v>
      </x:c>
      <x:c r="AR1587" s="52" t="n">
        <x:v>0.1678231761870943</x:v>
      </x:c>
      <x:c r="AS1587" s="52" t="n">
        <x:v>-0.2933507174150438</x:v>
      </x:c>
      <x:c r="AT1587" s="55" t="b">
        <x:v>0</x:v>
      </x:c>
      <x:c r="AU1587" s="50" t="str">
        <x:v>low_liquidity</x:v>
      </x:c>
      <x:c r="AV1587" s="58" t="n">
        <x:v>-0.0338497916339416</x:v>
      </x:c>
      <x:c r="AW1587" s="50" t="n">
        <x:v>2139</x:v>
      </x:c>
      <x:c r="AX1587" s="50" t="str">
        <x:v>Core Moat</x:v>
      </x:c>
      <x:c r="AY1587" s="50" t="str">
        <x:v>既存適格性フィルター不通過: low_liquidity / 60日平均売買代金2,000万円未満</x:v>
      </x:c>
      <x:c r="AZ1587" s="59" t="str">
        <x:v>2025-06-26 15:10</x:v>
      </x:c>
      <x:c r="BA1587" s="53" t="n">
        <x:v>39052</x:v>
      </x:c>
      <x:c r="BB1587" s="50"/>
      <x:c r="BC1587" s="50"/>
      <x:c r="BD1587" s="50"/>
    </x:row>
    <x:row r="1588">
      <x:c r="A1588" s="50" t="n">
        <x:v>1587</x:v>
      </x:c>
      <x:c r="B1588" s="50" t="str">
        <x:v>3850</x:v>
      </x:c>
      <x:c r="C1588" s="50" t="str">
        <x:v>3850.T</x:v>
      </x:c>
      <x:c r="D1588" s="50" t="str">
        <x:v>NTT DATA INTRAMART CORPORATION</x:v>
      </x:c>
      <x:c r="E1588" s="50" t="str">
        <x:v>Standard Market(Domestic)</x:v>
      </x:c>
      <x:c r="F1588" s="50" t="str">
        <x:v>Information &amp; Communication</x:v>
      </x:c>
      <x:c r="G1588" s="51" t="n">
        <x:v>5912.604</x:v>
      </x:c>
      <x:c r="H1588" s="51" t="n">
        <x:v>7653.784</x:v>
      </x:c>
      <x:c r="I1588" s="51" t="n">
        <x:v>7966.701</x:v>
      </x:c>
      <x:c r="J1588" s="51" t="n">
        <x:v>9257.866</x:v>
      </x:c>
      <x:c r="K1588" s="51" t="n">
        <x:v>11829.406</x:v>
      </x:c>
      <x:c r="L1588" s="52" t="n">
        <x:f>IFERROR(H1588/G1588-1,"")</x:f>
        <x:v>0.29448615195605843</x:v>
      </x:c>
      <x:c r="M1588" s="52" t="n">
        <x:f>IFERROR(I1588/H1588-1,"")</x:f>
        <x:v>0.040883960143113685</x:v>
      </x:c>
      <x:c r="N1588" s="52" t="n">
        <x:f>IFERROR(J1588/I1588-1,"")</x:f>
        <x:v>0.16207022204046573</x:v>
      </x:c>
      <x:c r="O1588" s="52" t="n">
        <x:f>IFERROR(K1588/J1588-1,"")</x:f>
        <x:v>0.27776811632399956</x:v>
      </x:c>
      <x:c r="P1588" s="52" t="n">
        <x:f>IFERROR((K1588/G1588)^(1/4)-1,"")</x:f>
        <x:v>0.18931264437267958</x:v>
      </x:c>
      <x:c r="Q1588" s="51" t="n">
        <x:v>551.729</x:v>
      </x:c>
      <x:c r="R1588" s="52" t="n">
        <x:f>IFERROR(Q1588/K1588,"")</x:f>
        <x:v>0.046640465294707105</x:v>
      </x:c>
      <x:c r="S1588" s="53" t="n">
        <x:v>39234</x:v>
      </x:c>
      <x:c r="T1588" s="50" t="str">
        <x:v>EDINET_company_history</x:v>
      </x:c>
      <x:c r="U1588" s="50" t="str">
        <x:v>㈱NTTデータ</x:v>
      </x:c>
      <x:c r="V1588" s="54" t="n">
        <x:v>0.4767</x:v>
      </x:c>
      <x:c r="W1588" s="50" t="str">
        <x:v>中山 義人</x:v>
      </x:c>
      <x:c r="X1588" s="50" t="b">
        <x:f>AND(COUNT(L1588:O1588)=4,L1588&gt;='設定'!$B$6,M1588&gt;='設定'!$B$6,N1588&gt;='設定'!$B$6,O1588&gt;='設定'!$B$6)</x:f>
        <x:v>0</x:v>
      </x:c>
      <x:c r="Y1588" s="50" t="b">
        <x:f>AND(COUNT(G1588:K1588)=5,P1588&gt;='設定'!$B$7)</x:f>
        <x:v>0</x:v>
      </x:c>
      <x:c r="Z1588" s="50" t="b">
        <x:f>AND(ISNUMBER(R1588),R1588&gt;='設定'!$B$8)</x:f>
        <x:v>0</x:v>
      </x:c>
      <x:c r="AA1588" s="50" t="b">
        <x:f>AND(ISNUMBER(S1588),S1588&gt;=DATE(YEAR('設定'!$B$10)-'設定'!$B$9,MONTH('設定'!$B$10),DAY('設定'!$B$10)))</x:f>
        <x:v>0</x:v>
      </x:c>
      <x:c r="AB1588" s="55" t="b">
        <x:v>0</x:v>
      </x:c>
      <x:c r="AC1588" s="55" t="b">
        <x:v>1</x:v>
      </x:c>
      <x:c r="AD1588" s="50" t="n">
        <x:f>IF(X1588,1,0)+IF(Z1588,1,0)+IF(AA1588,1,0)+IF(AB1588,1,0)</x:f>
        <x:v>0</x:v>
      </x:c>
      <x:c r="AE1588" s="50" t="n">
        <x:f>IF(Y1588,1,0)+IF(Z1588,1,0)+IF(AA1588,1,0)+IF(AB1588,1,0)</x:f>
        <x:v>0</x:v>
      </x:c>
      <x:c r="AF1588" s="50" t="n">
        <x:f>IF(Y1588,1,0)+IF(Z1588,1,0)+IF(AA1588,1,0)+IF(AC1588,1,0)</x:f>
        <x:v>1</x:v>
      </x:c>
      <x:c r="AG1588" s="53" t="n">
        <x:v>44348</x:v>
      </x:c>
      <x:c r="AH1588" s="50" t="str">
        <x:v>S100VYKA</x:v>
      </x:c>
      <x:c r="AI1588" s="50" t="str">
        <x:v>NetSalesSummaryOfBusinessResults</x:v>
      </x:c>
      <x:c r="AJ1588" s="50" t="str">
        <x:v>OperatingIncome</x:v>
      </x:c>
      <x:c r="AK1588" s="53" t="n">
        <x:v>45747</x:v>
      </x:c>
      <x:c r="AL1588" s="50" t="str">
        <x:v>365/365/365/366/365</x:v>
      </x:c>
      <x:c r="AM1588" s="51" t="n">
        <x:v>4866400</x:v>
      </x:c>
      <x:c r="AN1588" s="51" t="n">
        <x:v>2576</x:v>
      </x:c>
      <x:c r="AO1588" s="51" t="n">
        <x:f>IFERROR(AM1588*AN1588,"")</x:f>
        <x:v>12535846400</x:v>
      </x:c>
      <x:c r="AP1588" s="56" t="n">
        <x:f>IFERROR(AO1588/(K1588*1000000),"")</x:f>
        <x:v>1.059719008714385</x:v>
      </x:c>
      <x:c r="AQ1588" s="57" t="n">
        <x:v>81075563.33333333</x:v>
      </x:c>
      <x:c r="AR1588" s="52" t="n">
        <x:v>0.3334151227967238</x:v>
      </x:c>
      <x:c r="AS1588" s="52" t="n">
        <x:v>-0.552118787205998</x:v>
      </x:c>
      <x:c r="AT1588" s="55" t="b">
        <x:v>1</x:v>
      </x:c>
      <x:c r="AU1588" s="50"/>
      <x:c r="AV1588" s="58" t="n">
        <x:v>0.0358821407730672</x:v>
      </x:c>
      <x:c r="AW1588" s="50" t="n">
        <x:v>1604</x:v>
      </x:c>
      <x:c r="AX1588" s="50" t="str">
        <x:v>Future Moat</x:v>
      </x:c>
      <x:c r="AY1588" s="50" t="str">
        <x:v>目立つ機械的警告なし（定性確認は別途必要）</x:v>
      </x:c>
      <x:c r="AZ1588" s="59" t="str">
        <x:v>2025-06-19 14:41</x:v>
      </x:c>
      <x:c r="BA1588" s="53" t="n">
        <x:v>39234</x:v>
      </x:c>
      <x:c r="BB1588" s="50"/>
      <x:c r="BC1588" s="50"/>
      <x:c r="BD1588" s="50"/>
    </x:row>
    <x:row r="1589">
      <x:c r="A1589" s="50" t="n">
        <x:v>1588</x:v>
      </x:c>
      <x:c r="B1589" s="50" t="str">
        <x:v>2762</x:v>
      </x:c>
      <x:c r="C1589" s="50" t="str">
        <x:v>2762.T</x:v>
      </x:c>
      <x:c r="D1589" s="50" t="str">
        <x:v>SANKO MARKETING FOODS CO.,LTD.</x:v>
      </x:c>
      <x:c r="E1589" s="50" t="str">
        <x:v>Standard Market(Domestic)</x:v>
      </x:c>
      <x:c r="F1589" s="50" t="str">
        <x:v>Retail Trade</x:v>
      </x:c>
      <x:c r="G1589" s="51" t="n">
        <x:v>2102</x:v>
      </x:c>
      <x:c r="H1589" s="51" t="n">
        <x:v>2002</x:v>
      </x:c>
      <x:c r="I1589" s="51" t="n">
        <x:v>3034</x:v>
      </x:c>
      <x:c r="J1589" s="51" t="n">
        <x:v>3836</x:v>
      </x:c>
      <x:c r="K1589" s="51" t="n">
        <x:v>4143</x:v>
      </x:c>
      <x:c r="L1589" s="52" t="n">
        <x:f>IFERROR(H1589/G1589-1,"")</x:f>
        <x:v>-0.04757373929590869</x:v>
      </x:c>
      <x:c r="M1589" s="52" t="n">
        <x:f>IFERROR(I1589/H1589-1,"")</x:f>
        <x:v>0.5154845154845156</x:v>
      </x:c>
      <x:c r="N1589" s="52" t="n">
        <x:f>IFERROR(J1589/I1589-1,"")</x:f>
        <x:v>0.2643375082399473</x:v>
      </x:c>
      <x:c r="O1589" s="52" t="n">
        <x:f>IFERROR(K1589/J1589-1,"")</x:f>
        <x:v>0.08003128258602721</x:v>
      </x:c>
      <x:c r="P1589" s="52" t="n">
        <x:f>IFERROR((K1589/G1589)^(1/4)-1,"")</x:f>
        <x:v>0.18486959564229966</x:v>
      </x:c>
      <x:c r="Q1589" s="51" t="n">
        <x:v>-584</x:v>
      </x:c>
      <x:c r="R1589" s="52" t="n">
        <x:f>IFERROR(Q1589/K1589,"")</x:f>
        <x:v>-0.1409606565290852</x:v>
      </x:c>
      <x:c r="S1589" s="53" t="n">
        <x:v>38231</x:v>
      </x:c>
      <x:c r="T1589" s="50" t="str">
        <x:v>EDINET_company_history</x:v>
      </x:c>
      <x:c r="U1589" s="50" t="str">
        <x:v>平林 隆広</x:v>
      </x:c>
      <x:c r="V1589" s="54" t="n">
        <x:v>0.099</x:v>
      </x:c>
      <x:c r="W1589" s="50" t="str">
        <x:v>長 澤 成 博</x:v>
      </x:c>
      <x:c r="X1589" s="50" t="b">
        <x:f>AND(COUNT(L1589:O1589)=4,L1589&gt;='設定'!$B$6,M1589&gt;='設定'!$B$6,N1589&gt;='設定'!$B$6,O1589&gt;='設定'!$B$6)</x:f>
        <x:v>0</x:v>
      </x:c>
      <x:c r="Y1589" s="50" t="b">
        <x:f>AND(COUNT(G1589:K1589)=5,P1589&gt;='設定'!$B$7)</x:f>
        <x:v>0</x:v>
      </x:c>
      <x:c r="Z1589" s="50" t="b">
        <x:f>AND(ISNUMBER(R1589),R1589&gt;='設定'!$B$8)</x:f>
        <x:v>0</x:v>
      </x:c>
      <x:c r="AA1589" s="50" t="b">
        <x:f>AND(ISNUMBER(S1589),S1589&gt;=DATE(YEAR('設定'!$B$10)-'設定'!$B$9,MONTH('設定'!$B$10),DAY('設定'!$B$10)))</x:f>
        <x:v>0</x:v>
      </x:c>
      <x:c r="AB1589" s="55" t="b">
        <x:v>0</x:v>
      </x:c>
      <x:c r="AC1589" s="55" t="b">
        <x:v>1</x:v>
      </x:c>
      <x:c r="AD1589" s="50" t="n">
        <x:f>IF(X1589,1,0)+IF(Z1589,1,0)+IF(AA1589,1,0)+IF(AB1589,1,0)</x:f>
        <x:v>0</x:v>
      </x:c>
      <x:c r="AE1589" s="50" t="n">
        <x:f>IF(Y1589,1,0)+IF(Z1589,1,0)+IF(AA1589,1,0)+IF(AB1589,1,0)</x:f>
        <x:v>0</x:v>
      </x:c>
      <x:c r="AF1589" s="50" t="n">
        <x:f>IF(Y1589,1,0)+IF(Z1589,1,0)+IF(AA1589,1,0)+IF(AC1589,1,0)</x:f>
        <x:v>1</x:v>
      </x:c>
      <x:c r="AG1589" s="53" t="n">
        <x:v>44348</x:v>
      </x:c>
      <x:c r="AH1589" s="50" t="str">
        <x:v>S100WQ92</x:v>
      </x:c>
      <x:c r="AI1589" s="50" t="str">
        <x:v>NetSalesSummaryOfBusinessResults</x:v>
      </x:c>
      <x:c r="AJ1589" s="50" t="str">
        <x:v>OperatingIncome</x:v>
      </x:c>
      <x:c r="AK1589" s="53" t="n">
        <x:v>45838</x:v>
      </x:c>
      <x:c r="AL1589" s="50" t="str">
        <x:v>365/365/365/366/365</x:v>
      </x:c>
      <x:c r="AM1589" s="51" t="n">
        <x:v>35248249</x:v>
      </x:c>
      <x:c r="AN1589" s="51" t="n">
        <x:v>94</x:v>
      </x:c>
      <x:c r="AO1589" s="51" t="n">
        <x:f>IFERROR(AM1589*AN1589,"")</x:f>
        <x:v>3313335406</x:v>
      </x:c>
      <x:c r="AP1589" s="56" t="n">
        <x:f>IFERROR(AO1589/(K1589*1000000),"")</x:f>
        <x:v>0.799743037895245</x:v>
      </x:c>
      <x:c r="AQ1589" s="57" t="n">
        <x:v>7216708.333333333</x:v>
      </x:c>
      <x:c r="AR1589" s="52" t="n">
        <x:v>0.3900167041439504</x:v>
      </x:c>
      <x:c r="AS1589" s="52" t="n">
        <x:v>-0.75</x:v>
      </x:c>
      <x:c r="AT1589" s="55" t="b">
        <x:v>0</x:v>
      </x:c>
      <x:c r="AU1589" s="50" t="str">
        <x:v>low_liquidity</x:v>
      </x:c>
      <x:c r="AV1589" s="58" t="n">
        <x:v>-0.4745757139212002</x:v>
      </x:c>
      <x:c r="AW1589" s="50" t="n">
        <x:v>3472</x:v>
      </x:c>
      <x:c r="AX1589" s="50" t="str">
        <x:v>Transformation Moat</x:v>
      </x:c>
      <x:c r="AY1589" s="50" t="str">
        <x:v>既存適格性フィルター不通過: low_liquidity / 60日平均売買代金2,000万円未満 / ローカル5年最大下落率-60%以下</x:v>
      </x:c>
      <x:c r="AZ1589" s="59" t="str">
        <x:v>2025-09-24 15:34</x:v>
      </x:c>
      <x:c r="BA1589" s="53" t="n">
        <x:v>38231</x:v>
      </x:c>
      <x:c r="BB1589" s="50"/>
      <x:c r="BC1589" s="50"/>
      <x:c r="BD1589" s="50"/>
    </x:row>
    <x:row r="1590">
      <x:c r="A1590" s="50" t="n">
        <x:v>1589</x:v>
      </x:c>
      <x:c r="B1590" s="50" t="str">
        <x:v>4813</x:v>
      </x:c>
      <x:c r="C1590" s="50" t="str">
        <x:v>4813.T</x:v>
      </x:c>
      <x:c r="D1590" s="50" t="str">
        <x:v>ACCESS CO.,LTD.</x:v>
      </x:c>
      <x:c r="E1590" s="50" t="str">
        <x:v>Prime Market (Domestic)</x:v>
      </x:c>
      <x:c r="F1590" s="50" t="str">
        <x:v>Information &amp; Communication</x:v>
      </x:c>
      <x:c r="G1590" s="51" t="n">
        <x:v>9766.179</x:v>
      </x:c>
      <x:c r="H1590" s="51" t="n">
        <x:v>13006.683</x:v>
      </x:c>
      <x:c r="I1590" s="51" t="n">
        <x:v>15117.588</x:v>
      </x:c>
      <x:c r="J1590" s="51" t="n">
        <x:v>15930.903</x:v>
      </x:c>
      <x:c r="K1590" s="51" t="n">
        <x:v>19215.583</x:v>
      </x:c>
      <x:c r="L1590" s="52" t="n">
        <x:f>IFERROR(H1590/G1590-1,"")</x:f>
        <x:v>0.3318087862202814</x:v>
      </x:c>
      <x:c r="M1590" s="52" t="n">
        <x:f>IFERROR(I1590/H1590-1,"")</x:f>
        <x:v>0.16229387615581925</x:v>
      </x:c>
      <x:c r="N1590" s="52" t="n">
        <x:f>IFERROR(J1590/I1590-1,"")</x:f>
        <x:v>0.0537992568655794</x:v>
      </x:c>
      <x:c r="O1590" s="52" t="n">
        <x:f>IFERROR(K1590/J1590-1,"")</x:f>
        <x:v>0.20618291379967602</x:v>
      </x:c>
      <x:c r="P1590" s="52" t="n">
        <x:f>IFERROR((K1590/G1590)^(1/4)-1,"")</x:f>
        <x:v>0.18435588224360933</x:v>
      </x:c>
      <x:c r="Q1590" s="51" t="n">
        <x:v>-2688.61</x:v>
      </x:c>
      <x:c r="R1590" s="52" t="n">
        <x:f>IFERROR(Q1590/K1590,"")</x:f>
        <x:v>-0.1399182111726717</x:v>
      </x:c>
      <x:c r="S1590" s="53" t="n">
        <x:v>36923</x:v>
      </x:c>
      <x:c r="T1590" s="50" t="str">
        <x:v>EDINET_company_history</x:v>
      </x:c>
      <x:c r="U1590" s="50" t="str">
        <x:v>清原 達郎</x:v>
      </x:c>
      <x:c r="V1590" s="54" t="n">
        <x:v>0.3334</x:v>
      </x:c>
      <x:c r="W1590" s="50" t="str">
        <x:v>大 石 清 恭 / 吉 岡 勉</x:v>
      </x:c>
      <x:c r="X1590" s="50" t="b">
        <x:f>AND(COUNT(L1590:O1590)=4,L1590&gt;='設定'!$B$6,M1590&gt;='設定'!$B$6,N1590&gt;='設定'!$B$6,O1590&gt;='設定'!$B$6)</x:f>
        <x:v>0</x:v>
      </x:c>
      <x:c r="Y1590" s="50" t="b">
        <x:f>AND(COUNT(G1590:K1590)=5,P1590&gt;='設定'!$B$7)</x:f>
        <x:v>0</x:v>
      </x:c>
      <x:c r="Z1590" s="50" t="b">
        <x:f>AND(ISNUMBER(R1590),R1590&gt;='設定'!$B$8)</x:f>
        <x:v>0</x:v>
      </x:c>
      <x:c r="AA1590" s="50" t="b">
        <x:f>AND(ISNUMBER(S1590),S1590&gt;=DATE(YEAR('設定'!$B$10)-'設定'!$B$9,MONTH('設定'!$B$10),DAY('設定'!$B$10)))</x:f>
        <x:v>0</x:v>
      </x:c>
      <x:c r="AB1590" s="55" t="b">
        <x:v>0</x:v>
      </x:c>
      <x:c r="AC1590" s="55" t="b">
        <x:v>1</x:v>
      </x:c>
      <x:c r="AD1590" s="50" t="n">
        <x:f>IF(X1590,1,0)+IF(Z1590,1,0)+IF(AA1590,1,0)+IF(AB1590,1,0)</x:f>
        <x:v>0</x:v>
      </x:c>
      <x:c r="AE1590" s="50" t="n">
        <x:f>IF(Y1590,1,0)+IF(Z1590,1,0)+IF(AA1590,1,0)+IF(AB1590,1,0)</x:f>
        <x:v>0</x:v>
      </x:c>
      <x:c r="AF1590" s="50" t="n">
        <x:f>IF(Y1590,1,0)+IF(Z1590,1,0)+IF(AA1590,1,0)+IF(AC1590,1,0)</x:f>
        <x:v>1</x:v>
      </x:c>
      <x:c r="AG1590" s="53" t="n">
        <x:v>44348</x:v>
      </x:c>
      <x:c r="AH1590" s="50" t="str">
        <x:v>S100Y070</x:v>
      </x:c>
      <x:c r="AI1590" s="50" t="str">
        <x:v>NetSalesSummaryOfBusinessResults</x:v>
      </x:c>
      <x:c r="AJ1590" s="50" t="str">
        <x:v>OperatingIncome</x:v>
      </x:c>
      <x:c r="AK1590" s="53" t="n">
        <x:v>46053</x:v>
      </x:c>
      <x:c r="AL1590" s="50" t="str">
        <x:v>365/365/365/366/365</x:v>
      </x:c>
      <x:c r="AM1590" s="51" t="n">
        <x:v>37787400</x:v>
      </x:c>
      <x:c r="AN1590" s="51" t="n">
        <x:v>499</x:v>
      </x:c>
      <x:c r="AO1590" s="51" t="n">
        <x:f>IFERROR(AM1590*AN1590,"")</x:f>
        <x:v>18855912600</x:v>
      </x:c>
      <x:c r="AP1590" s="56" t="n">
        <x:f>IFERROR(AO1590/(K1590*1000000),"")</x:f>
        <x:v>0.9812823581777352</x:v>
      </x:c>
      <x:c r="AQ1590" s="57" t="n">
        <x:v>107282075</x:v>
      </x:c>
      <x:c r="AR1590" s="52" t="n">
        <x:v>0.5097318680886171</x:v>
      </x:c>
      <x:c r="AS1590" s="52" t="n">
        <x:v>-0.72334455667789</x:v>
      </x:c>
      <x:c r="AT1590" s="55" t="b">
        <x:v>0</x:v>
      </x:c>
      <x:c r="AU1590" s="50" t="str">
        <x:v>low_equity_ratio;repeated_operating_loss;excessive_leverage</x:v>
      </x:c>
      <x:c r="AV1590" s="58" t="n">
        <x:v>-0.5408317795121637</x:v>
      </x:c>
      <x:c r="AW1590" s="50" t="n">
        <x:v>3519</x:v>
      </x:c>
      <x:c r="AX1590" s="50" t="str">
        <x:v>Future Moat</x:v>
      </x:c>
      <x:c r="AY1590" s="50" t="str">
        <x:v>既存適格性フィルター不通過: low_equity_ratio;repeated_operating_loss;excessive_leverage / ローカル5年最大下落率-60%以下</x:v>
      </x:c>
      <x:c r="AZ1590" s="59" t="str">
        <x:v>2026-04-28 16:39</x:v>
      </x:c>
      <x:c r="BA1590" s="53" t="n">
        <x:v>36923</x:v>
      </x:c>
      <x:c r="BB1590" s="50"/>
      <x:c r="BC1590" s="50"/>
      <x:c r="BD1590" s="50"/>
    </x:row>
    <x:row r="1591">
      <x:c r="A1591" s="50" t="n">
        <x:v>1590</x:v>
      </x:c>
      <x:c r="B1591" s="50" t="str">
        <x:v>7550</x:v>
      </x:c>
      <x:c r="C1591" s="50" t="str">
        <x:v>7550.T</x:v>
      </x:c>
      <x:c r="D1591" s="50" t="str">
        <x:v>ZENSHO HOLDINGS CO.,LTD.</x:v>
      </x:c>
      <x:c r="E1591" s="50" t="str">
        <x:v>Prime Market (Domestic)</x:v>
      </x:c>
      <x:c r="F1591" s="50" t="str">
        <x:v>Retail Trade</x:v>
      </x:c>
      <x:c r="G1591" s="51" t="n">
        <x:v>595048</x:v>
      </x:c>
      <x:c r="H1591" s="51" t="n">
        <x:v>658503</x:v>
      </x:c>
      <x:c r="I1591" s="51" t="n">
        <x:v>779964</x:v>
      </x:c>
      <x:c r="J1591" s="51" t="n">
        <x:v>965778</x:v>
      </x:c>
      <x:c r="K1591" s="51" t="n">
        <x:v>1136684</x:v>
      </x:c>
      <x:c r="L1591" s="52" t="n">
        <x:f>IFERROR(H1591/G1591-1,"")</x:f>
        <x:v>0.10663845605732636</x:v>
      </x:c>
      <x:c r="M1591" s="52" t="n">
        <x:f>IFERROR(I1591/H1591-1,"")</x:f>
        <x:v>0.18445018473719932</x:v>
      </x:c>
      <x:c r="N1591" s="52" t="n">
        <x:f>IFERROR(J1591/I1591-1,"")</x:f>
        <x:v>0.23823407234180038</x:v>
      </x:c>
      <x:c r="O1591" s="52" t="n">
        <x:f>IFERROR(K1591/J1591-1,"")</x:f>
        <x:v>0.17696199333594254</x:v>
      </x:c>
      <x:c r="P1591" s="52" t="n">
        <x:f>IFERROR((K1591/G1591)^(1/4)-1,"")</x:f>
        <x:v>0.17563345627361926</x:v>
      </x:c>
      <x:c r="Q1591" s="51" t="n">
        <x:v>75128</x:v>
      </x:c>
      <x:c r="R1591" s="52" t="n">
        <x:f>IFERROR(Q1591/K1591,"")</x:f>
        <x:v>0.06609400677760925</x:v>
      </x:c>
      <x:c r="S1591" s="53" t="n">
        <x:v>36404</x:v>
      </x:c>
      <x:c r="T1591" s="50" t="str">
        <x:v>EDINET_company_history</x:v>
      </x:c>
      <x:c r="U1591" s="50" t="str">
        <x:v>㈱日本クリエイト</x:v>
      </x:c>
      <x:c r="V1591" s="54" t="n">
        <x:v>0.3842</x:v>
      </x:c>
      <x:c r="W1591" s="50" t="str">
        <x:v>小川 賢太郎 / 小川 洋平 / 小川 一政</x:v>
      </x:c>
      <x:c r="X1591" s="50" t="b">
        <x:f>AND(COUNT(L1591:O1591)=4,L1591&gt;='設定'!$B$6,M1591&gt;='設定'!$B$6,N1591&gt;='設定'!$B$6,O1591&gt;='設定'!$B$6)</x:f>
        <x:v>0</x:v>
      </x:c>
      <x:c r="Y1591" s="50" t="b">
        <x:f>AND(COUNT(G1591:K1591)=5,P1591&gt;='設定'!$B$7)</x:f>
        <x:v>0</x:v>
      </x:c>
      <x:c r="Z1591" s="50" t="b">
        <x:f>AND(ISNUMBER(R1591),R1591&gt;='設定'!$B$8)</x:f>
        <x:v>0</x:v>
      </x:c>
      <x:c r="AA1591" s="50" t="b">
        <x:f>AND(ISNUMBER(S1591),S1591&gt;=DATE(YEAR('設定'!$B$10)-'設定'!$B$9,MONTH('設定'!$B$10),DAY('設定'!$B$10)))</x:f>
        <x:v>0</x:v>
      </x:c>
      <x:c r="AB1591" s="55" t="b">
        <x:v>0</x:v>
      </x:c>
      <x:c r="AC1591" s="55" t="b">
        <x:v>1</x:v>
      </x:c>
      <x:c r="AD1591" s="50" t="n">
        <x:f>IF(X1591,1,0)+IF(Z1591,1,0)+IF(AA1591,1,0)+IF(AB1591,1,0)</x:f>
        <x:v>0</x:v>
      </x:c>
      <x:c r="AE1591" s="50" t="n">
        <x:f>IF(Y1591,1,0)+IF(Z1591,1,0)+IF(AA1591,1,0)+IF(AB1591,1,0)</x:f>
        <x:v>0</x:v>
      </x:c>
      <x:c r="AF1591" s="50" t="n">
        <x:f>IF(Y1591,1,0)+IF(Z1591,1,0)+IF(AA1591,1,0)+IF(AC1591,1,0)</x:f>
        <x:v>1</x:v>
      </x:c>
      <x:c r="AG1591" s="53" t="n">
        <x:v>44348</x:v>
      </x:c>
      <x:c r="AH1591" s="50" t="str">
        <x:v>S100W4UE</x:v>
      </x:c>
      <x:c r="AI1591" s="50" t="str">
        <x:v>NetSalesSummaryOfBusinessResults</x:v>
      </x:c>
      <x:c r="AJ1591" s="50" t="str">
        <x:v>OperatingIncome</x:v>
      </x:c>
      <x:c r="AK1591" s="53" t="n">
        <x:v>45747</x:v>
      </x:c>
      <x:c r="AL1591" s="50" t="str">
        <x:v>365/365/365/366/365</x:v>
      </x:c>
      <x:c r="AM1591" s="51" t="n">
        <x:v>156955625</x:v>
      </x:c>
      <x:c r="AN1591" s="51" t="n">
        <x:v>7911</x:v>
      </x:c>
      <x:c r="AO1591" s="51" t="n">
        <x:f>IFERROR(AM1591*AN1591,"")</x:f>
        <x:v>1241675949375</x:v>
      </x:c>
      <x:c r="AP1591" s="56" t="n">
        <x:f>IFERROR(AO1591/(K1591*1000000),"")</x:f>
        <x:v>1.0923668753804927</x:v>
      </x:c>
      <x:c r="AQ1591" s="57" t="n">
        <x:v>5247133653.333333</x:v>
      </x:c>
      <x:c r="AR1591" s="52" t="n">
        <x:v>0.3208852665018872</x:v>
      </x:c>
      <x:c r="AS1591" s="52" t="n">
        <x:v>-0.412747824587054</x:v>
      </x:c>
      <x:c r="AT1591" s="55" t="b">
        <x:v>1</x:v>
      </x:c>
      <x:c r="AU1591" s="50"/>
      <x:c r="AV1591" s="58" t="n">
        <x:v>-0.0418539929106725</x:v>
      </x:c>
      <x:c r="AW1591" s="50" t="n">
        <x:v>2207</x:v>
      </x:c>
      <x:c r="AX1591" s="50" t="str">
        <x:v>Transformation Moat</x:v>
      </x:c>
      <x:c r="AY1591" s="50" t="str">
        <x:v>目立つ機械的警告なし（定性確認は別途必要）</x:v>
      </x:c>
      <x:c r="AZ1591" s="59" t="str">
        <x:v>2025-06-30 09:01</x:v>
      </x:c>
      <x:c r="BA1591" s="53" t="n">
        <x:v>36404</x:v>
      </x:c>
      <x:c r="BB1591" s="50"/>
      <x:c r="BC1591" s="50"/>
      <x:c r="BD1591" s="50" t="str">
        <x:v>TOPIX Mid400</x:v>
      </x:c>
    </x:row>
    <x:row r="1592">
      <x:c r="A1592" s="50" t="n">
        <x:v>1591</x:v>
      </x:c>
      <x:c r="B1592" s="50" t="str">
        <x:v>9616</x:v>
      </x:c>
      <x:c r="C1592" s="50" t="str">
        <x:v>9616.T</x:v>
      </x:c>
      <x:c r="D1592" s="50" t="str">
        <x:v>KYORITSU MAINTENANCE CO.,LTD.</x:v>
      </x:c>
      <x:c r="E1592" s="50" t="str">
        <x:v>Prime Market (Domestic)</x:v>
      </x:c>
      <x:c r="F1592" s="50" t="str">
        <x:v>Services</x:v>
      </x:c>
      <x:c r="G1592" s="51" t="n">
        <x:v>121281</x:v>
      </x:c>
      <x:c r="H1592" s="51" t="n">
        <x:v>173701</x:v>
      </x:c>
      <x:c r="I1592" s="51" t="n">
        <x:v>175630</x:v>
      </x:c>
      <x:c r="J1592" s="51" t="n">
        <x:v>204126</x:v>
      </x:c>
      <x:c r="K1592" s="51" t="n">
        <x:v>228933</x:v>
      </x:c>
      <x:c r="L1592" s="52" t="n">
        <x:f>IFERROR(H1592/G1592-1,"")</x:f>
        <x:v>0.4322193913308763</x:v>
      </x:c>
      <x:c r="M1592" s="52" t="n">
        <x:f>IFERROR(I1592/H1592-1,"")</x:f>
        <x:v>0.011105290124984846</x:v>
      </x:c>
      <x:c r="N1592" s="52" t="n">
        <x:f>IFERROR(J1592/I1592-1,"")</x:f>
        <x:v>0.16225018504811262</x:v>
      </x:c>
      <x:c r="O1592" s="52" t="n">
        <x:f>IFERROR(K1592/J1592-1,"")</x:f>
        <x:v>0.12152787983892299</x:v>
      </x:c>
      <x:c r="P1592" s="52" t="n">
        <x:f>IFERROR((K1592/G1592)^(1/4)-1,"")</x:f>
        <x:v>0.17213843674746432</x:v>
      </x:c>
      <x:c r="Q1592" s="51" t="n">
        <x:v>20491</x:v>
      </x:c>
      <x:c r="R1592" s="52" t="n">
        <x:f>IFERROR(Q1592/K1592,"")</x:f>
        <x:v>0.08950653684702511</x:v>
      </x:c>
      <x:c r="S1592" s="53" t="n">
        <x:v>36220</x:v>
      </x:c>
      <x:c r="T1592" s="50" t="str">
        <x:v>EDINET_company_history</x:v>
      </x:c>
      <x:c r="U1592" s="50" t="str">
        <x:v>㈱マイルストーン</x:v>
      </x:c>
      <x:c r="V1592" s="54" t="n">
        <x:v>0.1086</x:v>
      </x:c>
      <x:c r="W1592" s="50" t="str">
        <x:v>石塚 晴久 / 中村 幸治</x:v>
      </x:c>
      <x:c r="X1592" s="50" t="b">
        <x:f>AND(COUNT(L1592:O1592)=4,L1592&gt;='設定'!$B$6,M1592&gt;='設定'!$B$6,N1592&gt;='設定'!$B$6,O1592&gt;='設定'!$B$6)</x:f>
        <x:v>0</x:v>
      </x:c>
      <x:c r="Y1592" s="50" t="b">
        <x:f>AND(COUNT(G1592:K1592)=5,P1592&gt;='設定'!$B$7)</x:f>
        <x:v>0</x:v>
      </x:c>
      <x:c r="Z1592" s="50" t="b">
        <x:f>AND(ISNUMBER(R1592),R1592&gt;='設定'!$B$8)</x:f>
        <x:v>0</x:v>
      </x:c>
      <x:c r="AA1592" s="50" t="b">
        <x:f>AND(ISNUMBER(S1592),S1592&gt;=DATE(YEAR('設定'!$B$10)-'設定'!$B$9,MONTH('設定'!$B$10),DAY('設定'!$B$10)))</x:f>
        <x:v>0</x:v>
      </x:c>
      <x:c r="AB1592" s="55" t="b">
        <x:v>0</x:v>
      </x:c>
      <x:c r="AC1592" s="55" t="b">
        <x:v>1</x:v>
      </x:c>
      <x:c r="AD1592" s="50" t="n">
        <x:f>IF(X1592,1,0)+IF(Z1592,1,0)+IF(AA1592,1,0)+IF(AB1592,1,0)</x:f>
        <x:v>0</x:v>
      </x:c>
      <x:c r="AE1592" s="50" t="n">
        <x:f>IF(Y1592,1,0)+IF(Z1592,1,0)+IF(AA1592,1,0)+IF(AB1592,1,0)</x:f>
        <x:v>0</x:v>
      </x:c>
      <x:c r="AF1592" s="50" t="n">
        <x:f>IF(Y1592,1,0)+IF(Z1592,1,0)+IF(AA1592,1,0)+IF(AC1592,1,0)</x:f>
        <x:v>1</x:v>
      </x:c>
      <x:c r="AG1592" s="53" t="n">
        <x:v>44348</x:v>
      </x:c>
      <x:c r="AH1592" s="50" t="str">
        <x:v>S100W29G</x:v>
      </x:c>
      <x:c r="AI1592" s="50" t="str">
        <x:v>NetSalesSummaryOfBusinessResults</x:v>
      </x:c>
      <x:c r="AJ1592" s="50" t="str">
        <x:v>OperatingIncome</x:v>
      </x:c>
      <x:c r="AK1592" s="53" t="n">
        <x:v>45747</x:v>
      </x:c>
      <x:c r="AL1592" s="50" t="str">
        <x:v>365/365/365/366/365</x:v>
      </x:c>
      <x:c r="AM1592" s="51" t="n">
        <x:v>78071536</x:v>
      </x:c>
      <x:c r="AN1592" s="51" t="n">
        <x:v>2389.5</x:v>
      </x:c>
      <x:c r="AO1592" s="51" t="n">
        <x:f>IFERROR(AM1592*AN1592,"")</x:f>
        <x:v>186551935272</x:v>
      </x:c>
      <x:c r="AP1592" s="56" t="n">
        <x:f>IFERROR(AO1592/(K1592*1000000),"")</x:f>
        <x:v>0.8148756853402523</x:v>
      </x:c>
      <x:c r="AQ1592" s="57" t="n">
        <x:v>2468048378.3333335</x:v>
      </x:c>
      <x:c r="AR1592" s="52" t="n">
        <x:v>0.3063399726903515</x:v>
      </x:c>
      <x:c r="AS1592" s="52" t="n">
        <x:v>-0.3954237263182052</x:v>
      </x:c>
      <x:c r="AT1592" s="55" t="b">
        <x:v>1</x:v>
      </x:c>
      <x:c r="AU1592" s="50"/>
      <x:c r="AV1592" s="58" t="n">
        <x:v>0.0245348078515665</x:v>
      </x:c>
      <x:c r="AW1592" s="50" t="n">
        <x:v>1688</x:v>
      </x:c>
      <x:c r="AX1592" s="50" t="str">
        <x:v>Transformation Moat</x:v>
      </x:c>
      <x:c r="AY1592" s="50" t="str">
        <x:v>目立つ機械的警告なし（定性確認は別途必要）</x:v>
      </x:c>
      <x:c r="AZ1592" s="59" t="str">
        <x:v>2025-06-25 10:00</x:v>
      </x:c>
      <x:c r="BA1592" s="53" t="n">
        <x:v>36220</x:v>
      </x:c>
      <x:c r="BB1592" s="50"/>
      <x:c r="BC1592" s="50"/>
      <x:c r="BD1592" s="50" t="str">
        <x:v>TOPIX Mid400</x:v>
      </x:c>
    </x:row>
    <x:row r="1593">
      <x:c r="A1593" s="50" t="n">
        <x:v>1592</x:v>
      </x:c>
      <x:c r="B1593" s="50" t="str">
        <x:v>3935</x:v>
      </x:c>
      <x:c r="C1593" s="50" t="str">
        <x:v>3935.T</x:v>
      </x:c>
      <x:c r="D1593" s="50" t="str">
        <x:v>Edia Co.,Ltd.</x:v>
      </x:c>
      <x:c r="E1593" s="50" t="str">
        <x:v>Standard Market(Domestic)</x:v>
      </x:c>
      <x:c r="F1593" s="50" t="str">
        <x:v>Information &amp; Communication</x:v>
      </x:c>
      <x:c r="G1593" s="51" t="n">
        <x:v>2494.085</x:v>
      </x:c>
      <x:c r="H1593" s="51" t="n">
        <x:v>2760.874</x:v>
      </x:c>
      <x:c r="I1593" s="51" t="n">
        <x:v>3277.503</x:v>
      </x:c>
      <x:c r="J1593" s="51" t="n">
        <x:v>3607.053</x:v>
      </x:c>
      <x:c r="K1593" s="51" t="n">
        <x:v>4659.72</x:v>
      </x:c>
      <x:c r="L1593" s="52" t="n">
        <x:f>IFERROR(H1593/G1593-1,"")</x:f>
        <x:v>0.10696868791560821</x:v>
      </x:c>
      <x:c r="M1593" s="52" t="n">
        <x:f>IFERROR(I1593/H1593-1,"")</x:f>
        <x:v>0.18712516398792567</x:v>
      </x:c>
      <x:c r="N1593" s="52" t="n">
        <x:f>IFERROR(J1593/I1593-1,"")</x:f>
        <x:v>0.10054910704887221</x:v>
      </x:c>
      <x:c r="O1593" s="52" t="n">
        <x:f>IFERROR(K1593/J1593-1,"")</x:f>
        <x:v>0.29183574513598787</x:v>
      </x:c>
      <x:c r="P1593" s="52" t="n">
        <x:f>IFERROR((K1593/G1593)^(1/4)-1,"")</x:f>
        <x:v>0.16912821770875275</x:v>
      </x:c>
      <x:c r="Q1593" s="51" t="n">
        <x:v>444.704</x:v>
      </x:c>
      <x:c r="R1593" s="52" t="n">
        <x:f>IFERROR(Q1593/K1593,"")</x:f>
        <x:v>0.09543577725700256</x:v>
      </x:c>
      <x:c r="S1593" s="53" t="n">
        <x:v>42461</x:v>
      </x:c>
      <x:c r="T1593" s="50" t="str">
        <x:v>EDINET_company_history</x:v>
      </x:c>
      <x:c r="U1593" s="50" t="str">
        <x:v>原尾 正紀</x:v>
      </x:c>
      <x:c r="V1593" s="54" t="n">
        <x:v>0.16</x:v>
      </x:c>
      <x:c r="W1593" s="50" t="str">
        <x:v>賀島 義成</x:v>
      </x:c>
      <x:c r="X1593" s="50" t="b">
        <x:f>AND(COUNT(L1593:O1593)=4,L1593&gt;='設定'!$B$6,M1593&gt;='設定'!$B$6,N1593&gt;='設定'!$B$6,O1593&gt;='設定'!$B$6)</x:f>
        <x:v>0</x:v>
      </x:c>
      <x:c r="Y1593" s="50" t="b">
        <x:f>AND(COUNT(G1593:K1593)=5,P1593&gt;='設定'!$B$7)</x:f>
        <x:v>0</x:v>
      </x:c>
      <x:c r="Z1593" s="50" t="b">
        <x:f>AND(ISNUMBER(R1593),R1593&gt;='設定'!$B$8)</x:f>
        <x:v>0</x:v>
      </x:c>
      <x:c r="AA1593" s="50" t="b">
        <x:f>AND(ISNUMBER(S1593),S1593&gt;=DATE(YEAR('設定'!$B$10)-'設定'!$B$9,MONTH('設定'!$B$10),DAY('設定'!$B$10)))</x:f>
        <x:v>0</x:v>
      </x:c>
      <x:c r="AB1593" s="55" t="b">
        <x:v>0</x:v>
      </x:c>
      <x:c r="AC1593" s="55" t="b">
        <x:v>1</x:v>
      </x:c>
      <x:c r="AD1593" s="50" t="n">
        <x:f>IF(X1593,1,0)+IF(Z1593,1,0)+IF(AA1593,1,0)+IF(AB1593,1,0)</x:f>
        <x:v>0</x:v>
      </x:c>
      <x:c r="AE1593" s="50" t="n">
        <x:f>IF(Y1593,1,0)+IF(Z1593,1,0)+IF(AA1593,1,0)+IF(AB1593,1,0)</x:f>
        <x:v>0</x:v>
      </x:c>
      <x:c r="AF1593" s="50" t="n">
        <x:f>IF(Y1593,1,0)+IF(Z1593,1,0)+IF(AA1593,1,0)+IF(AC1593,1,0)</x:f>
        <x:v>1</x:v>
      </x:c>
      <x:c r="AG1593" s="53" t="n">
        <x:v>44348</x:v>
      </x:c>
      <x:c r="AH1593" s="50" t="str">
        <x:v>S100Y6A9</x:v>
      </x:c>
      <x:c r="AI1593" s="50" t="str">
        <x:v>NetSalesSummaryOfBusinessResults</x:v>
      </x:c>
      <x:c r="AJ1593" s="50" t="str">
        <x:v>OperatingIncome</x:v>
      </x:c>
      <x:c r="AK1593" s="53" t="n">
        <x:v>46081</x:v>
      </x:c>
      <x:c r="AL1593" s="50" t="str">
        <x:v>365/365/366/365/365</x:v>
      </x:c>
      <x:c r="AM1593" s="51" t="n">
        <x:v>5925200</x:v>
      </x:c>
      <x:c r="AN1593" s="51" t="n">
        <x:v>632</x:v>
      </x:c>
      <x:c r="AO1593" s="51" t="n">
        <x:f>IFERROR(AM1593*AN1593,"")</x:f>
        <x:v>3744726400</x:v>
      </x:c>
      <x:c r="AP1593" s="56" t="n">
        <x:f>IFERROR(AO1593/(K1593*1000000),"")</x:f>
        <x:v>0.8036376434635557</x:v>
      </x:c>
      <x:c r="AQ1593" s="57" t="n">
        <x:v>49075575</x:v>
      </x:c>
      <x:c r="AR1593" s="52" t="n">
        <x:v>0.4846198583252358</x:v>
      </x:c>
      <x:c r="AS1593" s="52" t="n">
        <x:v>-0.6877066716484974</x:v>
      </x:c>
      <x:c r="AT1593" s="55" t="b">
        <x:v>1</x:v>
      </x:c>
      <x:c r="AU1593" s="50"/>
      <x:c r="AV1593" s="58" t="n">
        <x:v>0.0089511739752895</x:v>
      </x:c>
      <x:c r="AW1593" s="50" t="n">
        <x:v>1798</x:v>
      </x:c>
      <x:c r="AX1593" s="50" t="str">
        <x:v>Discovery</x:v>
      </x:c>
      <x:c r="AY1593" s="50" t="str">
        <x:v>ローカル5年最大下落率-60%以下</x:v>
      </x:c>
      <x:c r="AZ1593" s="59" t="str">
        <x:v>2026-05-25 17:00</x:v>
      </x:c>
      <x:c r="BA1593" s="53" t="n">
        <x:v>42461</x:v>
      </x:c>
      <x:c r="BB1593" s="50"/>
      <x:c r="BC1593" s="50"/>
      <x:c r="BD1593" s="50"/>
    </x:row>
    <x:row r="1594">
      <x:c r="A1594" s="50" t="n">
        <x:v>1593</x:v>
      </x:c>
      <x:c r="B1594" s="50" t="str">
        <x:v>1433</x:v>
      </x:c>
      <x:c r="C1594" s="50" t="str">
        <x:v>1433.T</x:v>
      </x:c>
      <x:c r="D1594" s="50" t="str">
        <x:v>BESTERRA CO.,LTD</x:v>
      </x:c>
      <x:c r="E1594" s="50" t="str">
        <x:v>Prime Market (Domestic)</x:v>
      </x:c>
      <x:c r="F1594" s="50" t="str">
        <x:v>Construction</x:v>
      </x:c>
      <x:c r="G1594" s="51" t="n">
        <x:v>5966.882</x:v>
      </x:c>
      <x:c r="H1594" s="51" t="n">
        <x:v>5458.728</x:v>
      </x:c>
      <x:c r="I1594" s="51" t="n">
        <x:v>9394.828</x:v>
      </x:c>
      <x:c r="J1594" s="51" t="n">
        <x:v>10897.474</x:v>
      </x:c>
      <x:c r="K1594" s="51" t="n">
        <x:v>11140.386</x:v>
      </x:c>
      <x:c r="L1594" s="52" t="n">
        <x:f>IFERROR(H1594/G1594-1,"")</x:f>
        <x:v>-0.08516240140160303</x:v>
      </x:c>
      <x:c r="M1594" s="52" t="n">
        <x:f>IFERROR(I1594/H1594-1,"")</x:f>
        <x:v>0.7210654203689943</x:v>
      </x:c>
      <x:c r="N1594" s="52" t="n">
        <x:f>IFERROR(J1594/I1594-1,"")</x:f>
        <x:v>0.1599439606557993</x:v>
      </x:c>
      <x:c r="O1594" s="52" t="n">
        <x:f>IFERROR(K1594/J1594-1,"")</x:f>
        <x:v>0.022290670296621018</x:v>
      </x:c>
      <x:c r="P1594" s="52" t="n">
        <x:f>IFERROR((K1594/G1594)^(1/4)-1,"")</x:f>
        <x:v>0.16892917270941354</x:v>
      </x:c>
      <x:c r="Q1594" s="51" t="n">
        <x:v>741.091</x:v>
      </x:c>
      <x:c r="R1594" s="52" t="n">
        <x:f>IFERROR(Q1594/K1594,"")</x:f>
        <x:v>0.06652291940333127</x:v>
      </x:c>
      <x:c r="S1594" s="53" t="n">
        <x:v>42248</x:v>
      </x:c>
      <x:c r="T1594" s="50" t="str">
        <x:v>EDINET_company_history</x:v>
      </x:c>
      <x:c r="U1594" s="50" t="str">
        <x:v>吉野 佳秀</x:v>
      </x:c>
      <x:c r="V1594" s="54" t="n">
        <x:v>0.1041</x:v>
      </x:c>
      <x:c r="W1594" s="50" t="str">
        <x:v>本田 豊</x:v>
      </x:c>
      <x:c r="X1594" s="50" t="b">
        <x:f>AND(COUNT(L1594:O1594)=4,L1594&gt;='設定'!$B$6,M1594&gt;='設定'!$B$6,N1594&gt;='設定'!$B$6,O1594&gt;='設定'!$B$6)</x:f>
        <x:v>0</x:v>
      </x:c>
      <x:c r="Y1594" s="50" t="b">
        <x:f>AND(COUNT(G1594:K1594)=5,P1594&gt;='設定'!$B$7)</x:f>
        <x:v>0</x:v>
      </x:c>
      <x:c r="Z1594" s="50" t="b">
        <x:f>AND(ISNUMBER(R1594),R1594&gt;='設定'!$B$8)</x:f>
        <x:v>0</x:v>
      </x:c>
      <x:c r="AA1594" s="50" t="b">
        <x:f>AND(ISNUMBER(S1594),S1594&gt;=DATE(YEAR('設定'!$B$10)-'設定'!$B$9,MONTH('設定'!$B$10),DAY('設定'!$B$10)))</x:f>
        <x:v>0</x:v>
      </x:c>
      <x:c r="AB1594" s="55" t="b">
        <x:v>0</x:v>
      </x:c>
      <x:c r="AC1594" s="55" t="b">
        <x:v>1</x:v>
      </x:c>
      <x:c r="AD1594" s="50" t="n">
        <x:f>IF(X1594,1,0)+IF(Z1594,1,0)+IF(AA1594,1,0)+IF(AB1594,1,0)</x:f>
        <x:v>0</x:v>
      </x:c>
      <x:c r="AE1594" s="50" t="n">
        <x:f>IF(Y1594,1,0)+IF(Z1594,1,0)+IF(AA1594,1,0)+IF(AB1594,1,0)</x:f>
        <x:v>0</x:v>
      </x:c>
      <x:c r="AF1594" s="50" t="n">
        <x:f>IF(Y1594,1,0)+IF(Z1594,1,0)+IF(AA1594,1,0)+IF(AC1594,1,0)</x:f>
        <x:v>1</x:v>
      </x:c>
      <x:c r="AG1594" s="53" t="n">
        <x:v>44348</x:v>
      </x:c>
      <x:c r="AH1594" s="50" t="str">
        <x:v>S100XZ7G</x:v>
      </x:c>
      <x:c r="AI1594" s="50" t="str">
        <x:v>NetSalesSummaryOfBusinessResults</x:v>
      </x:c>
      <x:c r="AJ1594" s="50" t="str">
        <x:v>OperatingIncome</x:v>
      </x:c>
      <x:c r="AK1594" s="53" t="n">
        <x:v>46053</x:v>
      </x:c>
      <x:c r="AL1594" s="50" t="str">
        <x:v>365/365/365/366/365</x:v>
      </x:c>
      <x:c r="AM1594" s="51" t="n">
        <x:v>8860910</x:v>
      </x:c>
      <x:c r="AN1594" s="51" t="n">
        <x:v>1024</x:v>
      </x:c>
      <x:c r="AO1594" s="51" t="n">
        <x:f>IFERROR(AM1594*AN1594,"")</x:f>
        <x:v>9073571840</x:v>
      </x:c>
      <x:c r="AP1594" s="56" t="n">
        <x:f>IFERROR(AO1594/(K1594*1000000),"")</x:f>
        <x:v>0.8144755343306775</x:v>
      </x:c>
      <x:c r="AQ1594" s="57" t="n">
        <x:v>115547265</x:v>
      </x:c>
      <x:c r="AR1594" s="52" t="n">
        <x:v>0.3425516549342418</x:v>
      </x:c>
      <x:c r="AS1594" s="52" t="n">
        <x:v>-0.5460337868422707</x:v>
      </x:c>
      <x:c r="AT1594" s="55" t="b">
        <x:v>0</x:v>
      </x:c>
      <x:c r="AU1594" s="50" t="str">
        <x:v>repeated_negative_operating_cf</x:v>
      </x:c>
      <x:c r="AV1594" s="58" t="n">
        <x:v>-0.0864435214465153</x:v>
      </x:c>
      <x:c r="AW1594" s="50" t="n">
        <x:v>2514</x:v>
      </x:c>
      <x:c r="AX1594" s="50" t="str">
        <x:v>Core Moat</x:v>
      </x:c>
      <x:c r="AY1594" s="50" t="str">
        <x:v>既存適格性フィルター不通過: repeated_negative_operating_cf</x:v>
      </x:c>
      <x:c r="AZ1594" s="59" t="str">
        <x:v>2026-04-16 16:57</x:v>
      </x:c>
      <x:c r="BA1594" s="53" t="n">
        <x:v>42248</x:v>
      </x:c>
      <x:c r="BB1594" s="50"/>
      <x:c r="BC1594" s="50"/>
      <x:c r="BD1594" s="50"/>
    </x:row>
    <x:row r="1595">
      <x:c r="A1595" s="50" t="n">
        <x:v>1594</x:v>
      </x:c>
      <x:c r="B1595" s="50" t="str">
        <x:v>4396</x:v>
      </x:c>
      <x:c r="C1595" s="50" t="str">
        <x:v>4396.T</x:v>
      </x:c>
      <x:c r="D1595" s="50" t="str">
        <x:v>System Support Holdings Inc.</x:v>
      </x:c>
      <x:c r="E1595" s="50" t="str">
        <x:v>Prime Market (Domestic)</x:v>
      </x:c>
      <x:c r="F1595" s="50" t="str">
        <x:v>Information &amp; Communication</x:v>
      </x:c>
      <x:c r="G1595" s="51" t="n">
        <x:v>14431.36</x:v>
      </x:c>
      <x:c r="H1595" s="51" t="n">
        <x:v>16198.337</x:v>
      </x:c>
      <x:c r="I1595" s="51" t="n">
        <x:v>19267.178</x:v>
      </x:c>
      <x:c r="J1595" s="51" t="n">
        <x:v>22029.88</x:v>
      </x:c>
      <x:c r="K1595" s="51" t="n">
        <x:v>26938.147</x:v>
      </x:c>
      <x:c r="L1595" s="52" t="n">
        <x:f>IFERROR(H1595/G1595-1,"")</x:f>
        <x:v>0.12244008880659885</x:v>
      </x:c>
      <x:c r="M1595" s="52" t="n">
        <x:f>IFERROR(I1595/H1595-1,"")</x:f>
        <x:v>0.18945407790935587</x:v>
      </x:c>
      <x:c r="N1595" s="52" t="n">
        <x:f>IFERROR(J1595/I1595-1,"")</x:f>
        <x:v>0.1433890318551061</x:v>
      </x:c>
      <x:c r="O1595" s="52" t="n">
        <x:f>IFERROR(K1595/J1595-1,"")</x:f>
        <x:v>0.22280044194521254</x:v>
      </x:c>
      <x:c r="P1595" s="52" t="n">
        <x:f>IFERROR((K1595/G1595)^(1/4)-1,"")</x:f>
        <x:v>0.16886704542480135</x:v>
      </x:c>
      <x:c r="Q1595" s="51" t="n">
        <x:v>2218.649</x:v>
      </x:c>
      <x:c r="R1595" s="52" t="n">
        <x:f>IFERROR(Q1595/K1595,"")</x:f>
        <x:v>0.08236086171777145</x:v>
      </x:c>
      <x:c r="S1595" s="53" t="n">
        <x:v>43313</x:v>
      </x:c>
      <x:c r="T1595" s="50" t="str">
        <x:v>EDINET_company_history</x:v>
      </x:c>
      <x:c r="U1595" s="50" t="str">
        <x:v>一般社団法人小清水基金</x:v>
      </x:c>
      <x:c r="V1595" s="54" t="n">
        <x:v>0.1352</x:v>
      </x:c>
      <x:c r="W1595" s="50" t="str">
        <x:v>小清水 良次</x:v>
      </x:c>
      <x:c r="X1595" s="50" t="b">
        <x:f>AND(COUNT(L1595:O1595)=4,L1595&gt;='設定'!$B$6,M1595&gt;='設定'!$B$6,N1595&gt;='設定'!$B$6,O1595&gt;='設定'!$B$6)</x:f>
        <x:v>0</x:v>
      </x:c>
      <x:c r="Y1595" s="50" t="b">
        <x:f>AND(COUNT(G1595:K1595)=5,P1595&gt;='設定'!$B$7)</x:f>
        <x:v>0</x:v>
      </x:c>
      <x:c r="Z1595" s="50" t="b">
        <x:f>AND(ISNUMBER(R1595),R1595&gt;='設定'!$B$8)</x:f>
        <x:v>0</x:v>
      </x:c>
      <x:c r="AA1595" s="50" t="b">
        <x:f>AND(ISNUMBER(S1595),S1595&gt;=DATE(YEAR('設定'!$B$10)-'設定'!$B$9,MONTH('設定'!$B$10),DAY('設定'!$B$10)))</x:f>
        <x:v>0</x:v>
      </x:c>
      <x:c r="AB1595" s="55" t="b">
        <x:v>0</x:v>
      </x:c>
      <x:c r="AC1595" s="55" t="b">
        <x:v>1</x:v>
      </x:c>
      <x:c r="AD1595" s="50" t="n">
        <x:f>IF(X1595,1,0)+IF(Z1595,1,0)+IF(AA1595,1,0)+IF(AB1595,1,0)</x:f>
        <x:v>0</x:v>
      </x:c>
      <x:c r="AE1595" s="50" t="n">
        <x:f>IF(Y1595,1,0)+IF(Z1595,1,0)+IF(AA1595,1,0)+IF(AB1595,1,0)</x:f>
        <x:v>0</x:v>
      </x:c>
      <x:c r="AF1595" s="50" t="n">
        <x:f>IF(Y1595,1,0)+IF(Z1595,1,0)+IF(AA1595,1,0)+IF(AC1595,1,0)</x:f>
        <x:v>1</x:v>
      </x:c>
      <x:c r="AG1595" s="53" t="n">
        <x:v>44348</x:v>
      </x:c>
      <x:c r="AH1595" s="50" t="str">
        <x:v>S100WPID</x:v>
      </x:c>
      <x:c r="AI1595" s="50" t="str">
        <x:v>NetSalesSummaryOfBusinessResults</x:v>
      </x:c>
      <x:c r="AJ1595" s="50" t="str">
        <x:v>OperatingIncome</x:v>
      </x:c>
      <x:c r="AK1595" s="53" t="n">
        <x:v>45838</x:v>
      </x:c>
      <x:c r="AL1595" s="50" t="str">
        <x:v>365/365/365/366/365</x:v>
      </x:c>
      <x:c r="AM1595" s="51" t="n">
        <x:v>10358600</x:v>
      </x:c>
      <x:c r="AN1595" s="51" t="n">
        <x:v>1054</x:v>
      </x:c>
      <x:c r="AO1595" s="51" t="n">
        <x:f>IFERROR(AM1595*AN1595,"")</x:f>
        <x:v>10917964400</x:v>
      </x:c>
      <x:c r="AP1595" s="56" t="n">
        <x:f>IFERROR(AO1595/(K1595*1000000),"")</x:f>
        <x:v>0.4052975284454421</x:v>
      </x:c>
      <x:c r="AQ1595" s="57" t="n">
        <x:v>96560793.33333331</x:v>
      </x:c>
      <x:c r="AR1595" s="52" t="n">
        <x:v>0.3643644481321942</x:v>
      </x:c>
      <x:c r="AS1595" s="52" t="n">
        <x:v>-0.4114893190147354</x:v>
      </x:c>
      <x:c r="AT1595" s="55" t="b">
        <x:v>1</x:v>
      </x:c>
      <x:c r="AU1595" s="50"/>
      <x:c r="AV1595" s="58" t="n">
        <x:v>0.0698783883546659</x:v>
      </x:c>
      <x:c r="AW1595" s="50" t="n">
        <x:v>1399</x:v>
      </x:c>
      <x:c r="AX1595" s="50" t="str">
        <x:v>Future Moat</x:v>
      </x:c>
      <x:c r="AY1595" s="50" t="str">
        <x:v>目立つ機械的警告なし（定性確認は別途必要）</x:v>
      </x:c>
      <x:c r="AZ1595" s="59" t="str">
        <x:v>2025-09-19 14:12</x:v>
      </x:c>
      <x:c r="BA1595" s="53" t="n">
        <x:v>43313</x:v>
      </x:c>
      <x:c r="BB1595" s="50"/>
      <x:c r="BC1595" s="50"/>
      <x:c r="BD1595" s="50" t="str">
        <x:v>TOPIX Small 2</x:v>
      </x:c>
    </x:row>
    <x:row r="1596">
      <x:c r="A1596" s="50" t="n">
        <x:v>1595</x:v>
      </x:c>
      <x:c r="B1596" s="50" t="str">
        <x:v>3392</x:v>
      </x:c>
      <x:c r="C1596" s="50" t="str">
        <x:v>3392.T</x:v>
      </x:c>
      <x:c r="D1596" s="50" t="str">
        <x:v>DELICA FOODS HOLDINGS CO.,LTD.</x:v>
      </x:c>
      <x:c r="E1596" s="50" t="str">
        <x:v>Standard Market(Domestic)</x:v>
      </x:c>
      <x:c r="F1596" s="50" t="str">
        <x:v>Wholesale Trade</x:v>
      </x:c>
      <x:c r="G1596" s="51" t="n">
        <x:v>31725.67</x:v>
      </x:c>
      <x:c r="H1596" s="51" t="n">
        <x:v>39788.128</x:v>
      </x:c>
      <x:c r="I1596" s="51" t="n">
        <x:v>47925.283</x:v>
      </x:c>
      <x:c r="J1596" s="51" t="n">
        <x:v>52823.998</x:v>
      </x:c>
      <x:c r="K1596" s="51" t="n">
        <x:v>58762.579</x:v>
      </x:c>
      <x:c r="L1596" s="52" t="n">
        <x:f>IFERROR(H1596/G1596-1,"")</x:f>
        <x:v>0.25413042498393246</x:v>
      </x:c>
      <x:c r="M1596" s="52" t="n">
        <x:f>IFERROR(I1596/H1596-1,"")</x:f>
        <x:v>0.2045121348760115</x:v>
      </x:c>
      <x:c r="N1596" s="52" t="n">
        <x:f>IFERROR(J1596/I1596-1,"")</x:f>
        <x:v>0.1022156718406857</x:v>
      </x:c>
      <x:c r="O1596" s="52" t="n">
        <x:f>IFERROR(K1596/J1596-1,"")</x:f>
        <x:v>0.112422028336439</x:v>
      </x:c>
      <x:c r="P1596" s="52" t="n">
        <x:f>IFERROR((K1596/G1596)^(1/4)-1,"")</x:f>
        <x:v>0.16660144863396642</x:v>
      </x:c>
      <x:c r="Q1596" s="51" t="n">
        <x:v>805.633</x:v>
      </x:c>
      <x:c r="R1596" s="52" t="n">
        <x:f>IFERROR(Q1596/K1596,"")</x:f>
        <x:v>0.013709966677943119</x:v>
      </x:c>
      <x:c r="S1596" s="53" t="n">
        <x:v>38687</x:v>
      </x:c>
      <x:c r="T1596" s="50" t="str">
        <x:v>EDINET_company_history</x:v>
      </x:c>
      <x:c r="U1596" s="50" t="str">
        <x:v>舘本 篤志</x:v>
      </x:c>
      <x:c r="V1596" s="54" t="n">
        <x:v>0.1258</x:v>
      </x:c>
      <x:c r="W1596" s="50" t="str">
        <x:v>大 﨑 善 保</x:v>
      </x:c>
      <x:c r="X1596" s="50" t="b">
        <x:f>AND(COUNT(L1596:O1596)=4,L1596&gt;='設定'!$B$6,M1596&gt;='設定'!$B$6,N1596&gt;='設定'!$B$6,O1596&gt;='設定'!$B$6)</x:f>
        <x:v>0</x:v>
      </x:c>
      <x:c r="Y1596" s="50" t="b">
        <x:f>AND(COUNT(G1596:K1596)=5,P1596&gt;='設定'!$B$7)</x:f>
        <x:v>0</x:v>
      </x:c>
      <x:c r="Z1596" s="50" t="b">
        <x:f>AND(ISNUMBER(R1596),R1596&gt;='設定'!$B$8)</x:f>
        <x:v>0</x:v>
      </x:c>
      <x:c r="AA1596" s="50" t="b">
        <x:f>AND(ISNUMBER(S1596),S1596&gt;=DATE(YEAR('設定'!$B$10)-'設定'!$B$9,MONTH('設定'!$B$10),DAY('設定'!$B$10)))</x:f>
        <x:v>0</x:v>
      </x:c>
      <x:c r="AB1596" s="55" t="b">
        <x:v>0</x:v>
      </x:c>
      <x:c r="AC1596" s="55" t="b">
        <x:v>1</x:v>
      </x:c>
      <x:c r="AD1596" s="50" t="n">
        <x:f>IF(X1596,1,0)+IF(Z1596,1,0)+IF(AA1596,1,0)+IF(AB1596,1,0)</x:f>
        <x:v>0</x:v>
      </x:c>
      <x:c r="AE1596" s="50" t="n">
        <x:f>IF(Y1596,1,0)+IF(Z1596,1,0)+IF(AA1596,1,0)+IF(AB1596,1,0)</x:f>
        <x:v>0</x:v>
      </x:c>
      <x:c r="AF1596" s="50" t="n">
        <x:f>IF(Y1596,1,0)+IF(Z1596,1,0)+IF(AA1596,1,0)+IF(AC1596,1,0)</x:f>
        <x:v>1</x:v>
      </x:c>
      <x:c r="AG1596" s="53" t="n">
        <x:v>44348</x:v>
      </x:c>
      <x:c r="AH1596" s="50" t="str">
        <x:v>S100W4ZA</x:v>
      </x:c>
      <x:c r="AI1596" s="50" t="str">
        <x:v>NetSalesSummaryOfBusinessResults</x:v>
      </x:c>
      <x:c r="AJ1596" s="50" t="str">
        <x:v>OperatingIncome</x:v>
      </x:c>
      <x:c r="AK1596" s="53" t="n">
        <x:v>45747</x:v>
      </x:c>
      <x:c r="AL1596" s="50" t="str">
        <x:v>365/365/365/366/365</x:v>
      </x:c>
      <x:c r="AM1596" s="51" t="n">
        <x:v>16203400</x:v>
      </x:c>
      <x:c r="AN1596" s="51" t="n">
        <x:v>804</x:v>
      </x:c>
      <x:c r="AO1596" s="51" t="n">
        <x:f>IFERROR(AM1596*AN1596,"")</x:f>
        <x:v>13027533600</x:v>
      </x:c>
      <x:c r="AP1596" s="56" t="n">
        <x:f>IFERROR(AO1596/(K1596*1000000),"")</x:f>
        <x:v>0.22169778491172076</x:v>
      </x:c>
      <x:c r="AQ1596" s="57" t="n">
        <x:v>38285641.666666664</x:v>
      </x:c>
      <x:c r="AR1596" s="52" t="n">
        <x:v>0.2490777794680622</x:v>
      </x:c>
      <x:c r="AS1596" s="52" t="n">
        <x:v>-0.3090329318045031</x:v>
      </x:c>
      <x:c r="AT1596" s="55" t="b">
        <x:v>1</x:v>
      </x:c>
      <x:c r="AU1596" s="50"/>
      <x:c r="AV1596" s="58" t="n">
        <x:v>-0.0065939699066016</x:v>
      </x:c>
      <x:c r="AW1596" s="50" t="n">
        <x:v>1921</x:v>
      </x:c>
      <x:c r="AX1596" s="50" t="str">
        <x:v>Transformation Moat</x:v>
      </x:c>
      <x:c r="AY1596" s="50" t="str">
        <x:v>目立つ機械的警告なし（定性確認は別途必要）</x:v>
      </x:c>
      <x:c r="AZ1596" s="59" t="str">
        <x:v>2025-06-26 11:48</x:v>
      </x:c>
      <x:c r="BA1596" s="53" t="n">
        <x:v>38687</x:v>
      </x:c>
      <x:c r="BB1596" s="50"/>
      <x:c r="BC1596" s="50"/>
      <x:c r="BD1596" s="50"/>
    </x:row>
    <x:row r="1597">
      <x:c r="A1597" s="50" t="n">
        <x:v>1596</x:v>
      </x:c>
      <x:c r="B1597" s="50" t="str">
        <x:v>4053</x:v>
      </x:c>
      <x:c r="C1597" s="50" t="str">
        <x:v>4053.T</x:v>
      </x:c>
      <x:c r="D1597" s="50" t="str">
        <x:v>Sun* Inc.</x:v>
      </x:c>
      <x:c r="E1597" s="50" t="str">
        <x:v>Prime Market (Domestic)</x:v>
      </x:c>
      <x:c r="F1597" s="50" t="str">
        <x:v>Information &amp; Communication</x:v>
      </x:c>
      <x:c r="G1597" s="51" t="n">
        <x:v>8030</x:v>
      </x:c>
      <x:c r="H1597" s="51" t="n">
        <x:v>10745</x:v>
      </x:c>
      <x:c r="I1597" s="51" t="n">
        <x:v>12516</x:v>
      </x:c>
      <x:c r="J1597" s="51" t="n">
        <x:v>13568</x:v>
      </x:c>
      <x:c r="K1597" s="51" t="n">
        <x:v>14835</x:v>
      </x:c>
      <x:c r="L1597" s="52" t="n">
        <x:f>IFERROR(H1597/G1597-1,"")</x:f>
        <x:v>0.338107098381071</x:v>
      </x:c>
      <x:c r="M1597" s="52" t="n">
        <x:f>IFERROR(I1597/H1597-1,"")</x:f>
        <x:v>0.16482084690553744</x:v>
      </x:c>
      <x:c r="N1597" s="52" t="n">
        <x:f>IFERROR(J1597/I1597-1,"")</x:f>
        <x:v>0.08405241291147325</x:v>
      </x:c>
      <x:c r="O1597" s="52" t="n">
        <x:f>IFERROR(K1597/J1597-1,"")</x:f>
        <x:v>0.0933814858490567</x:v>
      </x:c>
      <x:c r="P1597" s="52" t="n">
        <x:f>IFERROR((K1597/G1597)^(1/4)-1,"")</x:f>
        <x:v>0.16585087057918413</x:v>
      </x:c>
      <x:c r="Q1597" s="51" t="n">
        <x:v>1052</x:v>
      </x:c>
      <x:c r="R1597" s="52" t="n">
        <x:f>IFERROR(Q1597/K1597,"")</x:f>
        <x:v>0.0709133805190428</x:v>
      </x:c>
      <x:c r="S1597" s="53" t="n">
        <x:v>44013</x:v>
      </x:c>
      <x:c r="T1597" s="50" t="str">
        <x:v>EDINET_company_history</x:v>
      </x:c>
      <x:c r="U1597" s="50" t="str">
        <x:v>平井誠人</x:v>
      </x:c>
      <x:c r="V1597" s="54" t="n">
        <x:v>0.3057</x:v>
      </x:c>
      <x:c r="W1597" s="50" t="str">
        <x:v>小林 泰平</x:v>
      </x:c>
      <x:c r="X1597" s="50" t="b">
        <x:f>AND(COUNT(L1597:O1597)=4,L1597&gt;='設定'!$B$6,M1597&gt;='設定'!$B$6,N1597&gt;='設定'!$B$6,O1597&gt;='設定'!$B$6)</x:f>
        <x:v>0</x:v>
      </x:c>
      <x:c r="Y1597" s="50" t="b">
        <x:f>AND(COUNT(G1597:K1597)=5,P1597&gt;='設定'!$B$7)</x:f>
        <x:v>0</x:v>
      </x:c>
      <x:c r="Z1597" s="50" t="b">
        <x:f>AND(ISNUMBER(R1597),R1597&gt;='設定'!$B$8)</x:f>
        <x:v>0</x:v>
      </x:c>
      <x:c r="AA1597" s="50" t="b">
        <x:f>AND(ISNUMBER(S1597),S1597&gt;=DATE(YEAR('設定'!$B$10)-'設定'!$B$9,MONTH('設定'!$B$10),DAY('設定'!$B$10)))</x:f>
        <x:v>0</x:v>
      </x:c>
      <x:c r="AB1597" s="55" t="b">
        <x:v>0</x:v>
      </x:c>
      <x:c r="AC1597" s="55" t="b">
        <x:v>1</x:v>
      </x:c>
      <x:c r="AD1597" s="50" t="n">
        <x:f>IF(X1597,1,0)+IF(Z1597,1,0)+IF(AA1597,1,0)+IF(AB1597,1,0)</x:f>
        <x:v>0</x:v>
      </x:c>
      <x:c r="AE1597" s="50" t="n">
        <x:f>IF(Y1597,1,0)+IF(Z1597,1,0)+IF(AA1597,1,0)+IF(AB1597,1,0)</x:f>
        <x:v>0</x:v>
      </x:c>
      <x:c r="AF1597" s="50" t="n">
        <x:f>IF(Y1597,1,0)+IF(Z1597,1,0)+IF(AA1597,1,0)+IF(AC1597,1,0)</x:f>
        <x:v>1</x:v>
      </x:c>
      <x:c r="AG1597" s="53" t="n">
        <x:v>44348</x:v>
      </x:c>
      <x:c r="AH1597" s="50" t="str">
        <x:v>S100XTX9</x:v>
      </x:c>
      <x:c r="AI1597" s="50" t="str">
        <x:v>NetSalesSummaryOfBusinessResults</x:v>
      </x:c>
      <x:c r="AJ1597" s="50" t="str">
        <x:v>OperatingIncome</x:v>
      </x:c>
      <x:c r="AK1597" s="53" t="n">
        <x:v>46022</x:v>
      </x:c>
      <x:c r="AL1597" s="50" t="str">
        <x:v>365/365/365/366/365</x:v>
      </x:c>
      <x:c r="AM1597" s="51" t="n">
        <x:v>38114980</x:v>
      </x:c>
      <x:c r="AN1597" s="51" t="n">
        <x:v>452</x:v>
      </x:c>
      <x:c r="AO1597" s="51" t="n">
        <x:f>IFERROR(AM1597*AN1597,"")</x:f>
        <x:v>17227970960</x:v>
      </x:c>
      <x:c r="AP1597" s="56" t="n">
        <x:f>IFERROR(AO1597/(K1597*1000000),"")</x:f>
        <x:v>1.1613057607010449</x:v>
      </x:c>
      <x:c r="AQ1597" s="57" t="n">
        <x:v>74289006.66666667</x:v>
      </x:c>
      <x:c r="AR1597" s="52" t="n">
        <x:v>0.5377962292740965</x:v>
      </x:c>
      <x:c r="AS1597" s="52" t="n">
        <x:v>-0.88419452887538</x:v>
      </x:c>
      <x:c r="AT1597" s="55" t="b">
        <x:v>1</x:v>
      </x:c>
      <x:c r="AU1597" s="50"/>
      <x:c r="AV1597" s="58" t="n">
        <x:v>-0.2928746601129508</x:v>
      </x:c>
      <x:c r="AW1597" s="50" t="n">
        <x:v>3268</x:v>
      </x:c>
      <x:c r="AX1597" s="50" t="str">
        <x:v>Future Moat</x:v>
      </x:c>
      <x:c r="AY1597" s="50" t="str">
        <x:v>ローカル5年最大下落率-60%以下</x:v>
      </x:c>
      <x:c r="AZ1597" s="59" t="str">
        <x:v>2026-03-25 14:59</x:v>
      </x:c>
      <x:c r="BA1597" s="53" t="n">
        <x:v>44013</x:v>
      </x:c>
      <x:c r="BB1597" s="50"/>
      <x:c r="BC1597" s="50"/>
      <x:c r="BD1597" s="50" t="str">
        <x:v>TOPIX Small 2</x:v>
      </x:c>
    </x:row>
    <x:row r="1598">
      <x:c r="A1598" s="50" t="n">
        <x:v>1597</x:v>
      </x:c>
      <x:c r="B1598" s="50" t="str">
        <x:v>8226</x:v>
      </x:c>
      <x:c r="C1598" s="50" t="str">
        <x:v>8226.T</x:v>
      </x:c>
      <x:c r="D1598" s="50" t="str">
        <x:v>RIKEI CORPORATION</x:v>
      </x:c>
      <x:c r="E1598" s="50" t="str">
        <x:v>Standard Market(Domestic)</x:v>
      </x:c>
      <x:c r="F1598" s="50" t="str">
        <x:v>Wholesale Trade</x:v>
      </x:c>
      <x:c r="G1598" s="51" t="n">
        <x:v>10139.521</x:v>
      </x:c>
      <x:c r="H1598" s="51" t="n">
        <x:v>10862.735</x:v>
      </x:c>
      <x:c r="I1598" s="51" t="n">
        <x:v>10285.008</x:v>
      </x:c>
      <x:c r="J1598" s="51" t="n">
        <x:v>12131.675</x:v>
      </x:c>
      <x:c r="K1598" s="51" t="n">
        <x:v>18725.797</x:v>
      </x:c>
      <x:c r="L1598" s="52" t="n">
        <x:f>IFERROR(H1598/G1598-1,"")</x:f>
        <x:v>0.07132624904075846</x:v>
      </x:c>
      <x:c r="M1598" s="52" t="n">
        <x:f>IFERROR(I1598/H1598-1,"")</x:f>
        <x:v>-0.053184303952917955</x:v>
      </x:c>
      <x:c r="N1598" s="52" t="n">
        <x:f>IFERROR(J1598/I1598-1,"")</x:f>
        <x:v>0.17954939850314156</x:v>
      </x:c>
      <x:c r="O1598" s="52" t="n">
        <x:f>IFERROR(K1598/J1598-1,"")</x:f>
        <x:v>0.5435458829881281</x:v>
      </x:c>
      <x:c r="P1598" s="52" t="n">
        <x:f>IFERROR((K1598/G1598)^(1/4)-1,"")</x:f>
        <x:v>0.16575078883465078</x:v>
      </x:c>
      <x:c r="Q1598" s="51" t="n">
        <x:v>1114.287</x:v>
      </x:c>
      <x:c r="R1598" s="52" t="n">
        <x:f>IFERROR(Q1598/K1598,"")</x:f>
        <x:v>0.05950545122325101</x:v>
      </x:c>
      <x:c r="S1598" s="53" t="n">
        <x:v>32478</x:v>
      </x:c>
      <x:c r="T1598" s="50" t="str">
        <x:v>EDINET_company_history</x:v>
      </x:c>
      <x:c r="U1598" s="50" t="str">
        <x:v>石川 大樹</x:v>
      </x:c>
      <x:c r="V1598" s="54" t="n">
        <x:v>0.0857</x:v>
      </x:c>
      <x:c r="W1598" s="50" t="str">
        <x:v>猪坂 哲</x:v>
      </x:c>
      <x:c r="X1598" s="50" t="b">
        <x:f>AND(COUNT(L1598:O1598)=4,L1598&gt;='設定'!$B$6,M1598&gt;='設定'!$B$6,N1598&gt;='設定'!$B$6,O1598&gt;='設定'!$B$6)</x:f>
        <x:v>0</x:v>
      </x:c>
      <x:c r="Y1598" s="50" t="b">
        <x:f>AND(COUNT(G1598:K1598)=5,P1598&gt;='設定'!$B$7)</x:f>
        <x:v>0</x:v>
      </x:c>
      <x:c r="Z1598" s="50" t="b">
        <x:f>AND(ISNUMBER(R1598),R1598&gt;='設定'!$B$8)</x:f>
        <x:v>0</x:v>
      </x:c>
      <x:c r="AA1598" s="50" t="b">
        <x:f>AND(ISNUMBER(S1598),S1598&gt;=DATE(YEAR('設定'!$B$10)-'設定'!$B$9,MONTH('設定'!$B$10),DAY('設定'!$B$10)))</x:f>
        <x:v>0</x:v>
      </x:c>
      <x:c r="AB1598" s="55" t="b">
        <x:v>0</x:v>
      </x:c>
      <x:c r="AC1598" s="55" t="b">
        <x:v>1</x:v>
      </x:c>
      <x:c r="AD1598" s="50" t="n">
        <x:f>IF(X1598,1,0)+IF(Z1598,1,0)+IF(AA1598,1,0)+IF(AB1598,1,0)</x:f>
        <x:v>0</x:v>
      </x:c>
      <x:c r="AE1598" s="50" t="n">
        <x:f>IF(Y1598,1,0)+IF(Z1598,1,0)+IF(AA1598,1,0)+IF(AB1598,1,0)</x:f>
        <x:v>0</x:v>
      </x:c>
      <x:c r="AF1598" s="50" t="n">
        <x:f>IF(Y1598,1,0)+IF(Z1598,1,0)+IF(AA1598,1,0)+IF(AC1598,1,0)</x:f>
        <x:v>1</x:v>
      </x:c>
      <x:c r="AG1598" s="53" t="n">
        <x:v>44348</x:v>
      </x:c>
      <x:c r="AH1598" s="50" t="str">
        <x:v>S100W7TQ</x:v>
      </x:c>
      <x:c r="AI1598" s="50" t="str">
        <x:v>NetSalesSummaryOfBusinessResults</x:v>
      </x:c>
      <x:c r="AJ1598" s="50" t="str">
        <x:v>OperatingIncome</x:v>
      </x:c>
      <x:c r="AK1598" s="53" t="n">
        <x:v>45747</x:v>
      </x:c>
      <x:c r="AL1598" s="50" t="str">
        <x:v>365/365/365/366/365</x:v>
      </x:c>
      <x:c r="AM1598" s="51" t="n">
        <x:v>15119421</x:v>
      </x:c>
      <x:c r="AN1598" s="51" t="n">
        <x:v>422</x:v>
      </x:c>
      <x:c r="AO1598" s="51" t="n">
        <x:f>IFERROR(AM1598*AN1598,"")</x:f>
        <x:v>6380395662</x:v>
      </x:c>
      <x:c r="AP1598" s="56" t="n">
        <x:f>IFERROR(AO1598/(K1598*1000000),"")</x:f>
        <x:v>0.34072758889781835</x:v>
      </x:c>
      <x:c r="AQ1598" s="57" t="n">
        <x:v>132506966.66666669</x:v>
      </x:c>
      <x:c r="AR1598" s="52" t="n">
        <x:v>0.5327776039518377</x:v>
      </x:c>
      <x:c r="AS1598" s="52" t="n">
        <x:v>-0.5231092414860867</x:v>
      </x:c>
      <x:c r="AT1598" s="55" t="b">
        <x:v>0</x:v>
      </x:c>
      <x:c r="AU1598" s="50" t="str">
        <x:v>repeated_negative_operating_cf</x:v>
      </x:c>
      <x:c r="AV1598" s="58" t="n">
        <x:v>-0.1738313206354682</x:v>
      </x:c>
      <x:c r="AW1598" s="50" t="n">
        <x:v>2937</x:v>
      </x:c>
      <x:c r="AX1598" s="50" t="str">
        <x:v>Transformation Moat</x:v>
      </x:c>
      <x:c r="AY1598" s="50" t="str">
        <x:v>既存適格性フィルター不通過: repeated_negative_operating_cf</x:v>
      </x:c>
      <x:c r="AZ1598" s="59" t="str">
        <x:v>2025-06-27 12:04</x:v>
      </x:c>
      <x:c r="BA1598" s="53" t="n">
        <x:v>32478</x:v>
      </x:c>
      <x:c r="BB1598" s="50"/>
      <x:c r="BC1598" s="50"/>
      <x:c r="BD1598" s="50"/>
    </x:row>
    <x:row r="1599">
      <x:c r="A1599" s="50" t="n">
        <x:v>1598</x:v>
      </x:c>
      <x:c r="B1599" s="50" t="str">
        <x:v>3329</x:v>
      </x:c>
      <x:c r="C1599" s="50" t="str">
        <x:v>3329.T</x:v>
      </x:c>
      <x:c r="D1599" s="50" t="str">
        <x:v>TOWA FOOD SERVICE CO.,LTD.</x:v>
      </x:c>
      <x:c r="E1599" s="50" t="str">
        <x:v>Standard Market(Domestic)</x:v>
      </x:c>
      <x:c r="F1599" s="50" t="str">
        <x:v>Retail Trade</x:v>
      </x:c>
      <x:c r="G1599" s="51" t="n">
        <x:v>7029.981</x:v>
      </x:c>
      <x:c r="H1599" s="51" t="n">
        <x:v>8246.771</x:v>
      </x:c>
      <x:c r="I1599" s="51" t="n">
        <x:v>10846.585</x:v>
      </x:c>
      <x:c r="J1599" s="51" t="n">
        <x:v>12382.521</x:v>
      </x:c>
      <x:c r="K1599" s="51" t="n">
        <x:v>12812.967</x:v>
      </x:c>
      <x:c r="L1599" s="52" t="n">
        <x:f>IFERROR(H1599/G1599-1,"")</x:f>
        <x:v>0.1730858163059048</x:v>
      </x:c>
      <x:c r="M1599" s="52" t="n">
        <x:f>IFERROR(I1599/H1599-1,"")</x:f>
        <x:v>0.31525235755909775</x:v>
      </x:c>
      <x:c r="N1599" s="52" t="n">
        <x:f>IFERROR(J1599/I1599-1,"")</x:f>
        <x:v>0.14160549149801538</x:v>
      </x:c>
      <x:c r="O1599" s="52" t="n">
        <x:f>IFERROR(K1599/J1599-1,"")</x:f>
        <x:v>0.034762388046828185</x:v>
      </x:c>
      <x:c r="P1599" s="52" t="n">
        <x:f>IFERROR((K1599/G1599)^(1/4)-1,"")</x:f>
        <x:v>0.16191374450776497</x:v>
      </x:c>
      <x:c r="Q1599" s="51" t="n">
        <x:v>1062.712</x:v>
      </x:c>
      <x:c r="R1599" s="52" t="n">
        <x:f>IFERROR(Q1599/K1599,"")</x:f>
        <x:v>0.08294035253505296</x:v>
      </x:c>
      <x:c r="S1599" s="53" t="n">
        <x:v>38322</x:v>
      </x:c>
      <x:c r="T1599" s="50" t="str">
        <x:v>EDINET_company_history</x:v>
      </x:c>
      <x:c r="U1599" s="50" t="str">
        <x:v>岸野 秀英</x:v>
      </x:c>
      <x:c r="V1599" s="54" t="n">
        <x:v>0.1958</x:v>
      </x:c>
      <x:c r="W1599" s="50" t="str">
        <x:v>岸野 誠人 / 菅野 政彦</x:v>
      </x:c>
      <x:c r="X1599" s="50" t="b">
        <x:f>AND(COUNT(L1599:O1599)=4,L1599&gt;='設定'!$B$6,M1599&gt;='設定'!$B$6,N1599&gt;='設定'!$B$6,O1599&gt;='設定'!$B$6)</x:f>
        <x:v>0</x:v>
      </x:c>
      <x:c r="Y1599" s="50" t="b">
        <x:f>AND(COUNT(G1599:K1599)=5,P1599&gt;='設定'!$B$7)</x:f>
        <x:v>0</x:v>
      </x:c>
      <x:c r="Z1599" s="50" t="b">
        <x:f>AND(ISNUMBER(R1599),R1599&gt;='設定'!$B$8)</x:f>
        <x:v>0</x:v>
      </x:c>
      <x:c r="AA1599" s="50" t="b">
        <x:f>AND(ISNUMBER(S1599),S1599&gt;=DATE(YEAR('設定'!$B$10)-'設定'!$B$9,MONTH('設定'!$B$10),DAY('設定'!$B$10)))</x:f>
        <x:v>0</x:v>
      </x:c>
      <x:c r="AB1599" s="55" t="b">
        <x:v>0</x:v>
      </x:c>
      <x:c r="AC1599" s="55" t="b">
        <x:v>1</x:v>
      </x:c>
      <x:c r="AD1599" s="50" t="n">
        <x:f>IF(X1599,1,0)+IF(Z1599,1,0)+IF(AA1599,1,0)+IF(AB1599,1,0)</x:f>
        <x:v>0</x:v>
      </x:c>
      <x:c r="AE1599" s="50" t="n">
        <x:f>IF(Y1599,1,0)+IF(Z1599,1,0)+IF(AA1599,1,0)+IF(AB1599,1,0)</x:f>
        <x:v>0</x:v>
      </x:c>
      <x:c r="AF1599" s="50" t="n">
        <x:f>IF(Y1599,1,0)+IF(Z1599,1,0)+IF(AA1599,1,0)+IF(AC1599,1,0)</x:f>
        <x:v>1</x:v>
      </x:c>
      <x:c r="AG1599" s="53" t="n">
        <x:v>44348</x:v>
      </x:c>
      <x:c r="AH1599" s="50" t="str">
        <x:v>S100WEOL</x:v>
      </x:c>
      <x:c r="AI1599" s="50" t="str">
        <x:v>NetSalesSummaryOfBusinessResults</x:v>
      </x:c>
      <x:c r="AJ1599" s="50" t="str">
        <x:v>OperatingIncome</x:v>
      </x:c>
      <x:c r="AK1599" s="53" t="n">
        <x:v>45777</x:v>
      </x:c>
      <x:c r="AL1599" s="50" t="str">
        <x:v>365/365/365/366/365</x:v>
      </x:c>
      <x:c r="AM1599" s="51" t="n">
        <x:v>8069600</x:v>
      </x:c>
      <x:c r="AN1599" s="51" t="n">
        <x:v>1999</x:v>
      </x:c>
      <x:c r="AO1599" s="51" t="n">
        <x:f>IFERROR(AM1599*AN1599,"")</x:f>
        <x:v>16131130400</x:v>
      </x:c>
      <x:c r="AP1599" s="56" t="n">
        <x:f>IFERROR(AO1599/(K1599*1000000),"")</x:f>
        <x:v>1.258969167718921</x:v>
      </x:c>
      <x:c r="AQ1599" s="57" t="n">
        <x:v>27947530</x:v>
      </x:c>
      <x:c r="AR1599" s="52" t="n">
        <x:v>0.1673756841410841</x:v>
      </x:c>
      <x:c r="AS1599" s="52" t="n">
        <x:v>-0.1606399934953205</x:v>
      </x:c>
      <x:c r="AT1599" s="55" t="b">
        <x:v>1</x:v>
      </x:c>
      <x:c r="AU1599" s="50"/>
      <x:c r="AV1599" s="58" t="n">
        <x:v>0.088355784003829</x:v>
      </x:c>
      <x:c r="AW1599" s="50" t="n">
        <x:v>1304</x:v>
      </x:c>
      <x:c r="AX1599" s="50" t="str">
        <x:v>Discovery</x:v>
      </x:c>
      <x:c r="AY1599" s="50" t="str">
        <x:v>目立つ機械的警告なし（定性確認は別途必要）</x:v>
      </x:c>
      <x:c r="AZ1599" s="59" t="str">
        <x:v>2025-07-25 09:13</x:v>
      </x:c>
      <x:c r="BA1599" s="53" t="n">
        <x:v>38322</x:v>
      </x:c>
      <x:c r="BB1599" s="50"/>
      <x:c r="BC1599" s="50"/>
      <x:c r="BD1599" s="50"/>
    </x:row>
    <x:row r="1600">
      <x:c r="A1600" s="50" t="n">
        <x:v>1599</x:v>
      </x:c>
      <x:c r="B1600" s="50" t="str">
        <x:v>5757</x:v>
      </x:c>
      <x:c r="C1600" s="50" t="str">
        <x:v>5757.T</x:v>
      </x:c>
      <x:c r="D1600" s="50" t="str">
        <x:v>CK SAN-ETSU Co.,Ltd.</x:v>
      </x:c>
      <x:c r="E1600" s="50" t="str">
        <x:v>Prime Market (Domestic)</x:v>
      </x:c>
      <x:c r="F1600" s="50" t="str">
        <x:v>Nonferrous Metals</x:v>
      </x:c>
      <x:c r="G1600" s="51" t="n">
        <x:v>69130</x:v>
      </x:c>
      <x:c r="H1600" s="51" t="n">
        <x:v>115343</x:v>
      </x:c>
      <x:c r="I1600" s="51" t="n">
        <x:v>123838</x:v>
      </x:c>
      <x:c r="J1600" s="51" t="n">
        <x:v>111433</x:v>
      </x:c>
      <x:c r="K1600" s="51" t="n">
        <x:v>125108</x:v>
      </x:c>
      <x:c r="L1600" s="52" t="n">
        <x:f>IFERROR(H1600/G1600-1,"")</x:f>
        <x:v>0.6684941414725878</x:v>
      </x:c>
      <x:c r="M1600" s="52" t="n">
        <x:f>IFERROR(I1600/H1600-1,"")</x:f>
        <x:v>0.07364989639596686</x:v>
      </x:c>
      <x:c r="N1600" s="52" t="n">
        <x:f>IFERROR(J1600/I1600-1,"")</x:f>
        <x:v>-0.10017119139520991</x:v>
      </x:c>
      <x:c r="O1600" s="52" t="n">
        <x:f>IFERROR(K1600/J1600-1,"")</x:f>
        <x:v>0.12271948166162616</x:v>
      </x:c>
      <x:c r="P1600" s="52" t="n">
        <x:f>IFERROR((K1600/G1600)^(1/4)-1,"")</x:f>
        <x:v>0.15985748936799404</x:v>
      </x:c>
      <x:c r="Q1600" s="51" t="n">
        <x:v>10263</x:v>
      </x:c>
      <x:c r="R1600" s="52" t="n">
        <x:f>IFERROR(Q1600/K1600,"")</x:f>
        <x:v>0.08203312338139847</x:v>
      </x:c>
      <x:c r="S1600" s="53" t="n">
        <x:v>34304</x:v>
      </x:c>
      <x:c r="T1600" s="50" t="str">
        <x:v>EDINET_company_history</x:v>
      </x:c>
      <x:c r="U1600" s="50" t="str">
        <x:v>ＣＫサンエツ取引先持株会</x:v>
      </x:c>
      <x:c r="V1600" s="54" t="n">
        <x:v>0.1102</x:v>
      </x:c>
      <x:c r="W1600" s="50" t="str">
        <x:v>釣谷 宏行</x:v>
      </x:c>
      <x:c r="X1600" s="50" t="b">
        <x:f>AND(COUNT(L1600:O1600)=4,L1600&gt;='設定'!$B$6,M1600&gt;='設定'!$B$6,N1600&gt;='設定'!$B$6,O1600&gt;='設定'!$B$6)</x:f>
        <x:v>0</x:v>
      </x:c>
      <x:c r="Y1600" s="50" t="b">
        <x:f>AND(COUNT(G1600:K1600)=5,P1600&gt;='設定'!$B$7)</x:f>
        <x:v>0</x:v>
      </x:c>
      <x:c r="Z1600" s="50" t="b">
        <x:f>AND(ISNUMBER(R1600),R1600&gt;='設定'!$B$8)</x:f>
        <x:v>0</x:v>
      </x:c>
      <x:c r="AA1600" s="50" t="b">
        <x:f>AND(ISNUMBER(S1600),S1600&gt;=DATE(YEAR('設定'!$B$10)-'設定'!$B$9,MONTH('設定'!$B$10),DAY('設定'!$B$10)))</x:f>
        <x:v>0</x:v>
      </x:c>
      <x:c r="AB1600" s="55" t="b">
        <x:v>0</x:v>
      </x:c>
      <x:c r="AC1600" s="55" t="b">
        <x:v>1</x:v>
      </x:c>
      <x:c r="AD1600" s="50" t="n">
        <x:f>IF(X1600,1,0)+IF(Z1600,1,0)+IF(AA1600,1,0)+IF(AB1600,1,0)</x:f>
        <x:v>0</x:v>
      </x:c>
      <x:c r="AE1600" s="50" t="n">
        <x:f>IF(Y1600,1,0)+IF(Z1600,1,0)+IF(AA1600,1,0)+IF(AB1600,1,0)</x:f>
        <x:v>0</x:v>
      </x:c>
      <x:c r="AF1600" s="50" t="n">
        <x:f>IF(Y1600,1,0)+IF(Z1600,1,0)+IF(AA1600,1,0)+IF(AC1600,1,0)</x:f>
        <x:v>1</x:v>
      </x:c>
      <x:c r="AG1600" s="53" t="n">
        <x:v>44348</x:v>
      </x:c>
      <x:c r="AH1600" s="50" t="str">
        <x:v>S100W4RZ</x:v>
      </x:c>
      <x:c r="AI1600" s="50" t="str">
        <x:v>NetSalesSummaryOfBusinessResults</x:v>
      </x:c>
      <x:c r="AJ1600" s="50" t="str">
        <x:v>OperatingIncome</x:v>
      </x:c>
      <x:c r="AK1600" s="53" t="n">
        <x:v>45747</x:v>
      </x:c>
      <x:c r="AL1600" s="50" t="str">
        <x:v>365/365/365/366/365</x:v>
      </x:c>
      <x:c r="AM1600" s="51" t="n">
        <x:v>8831500</x:v>
      </x:c>
      <x:c r="AN1600" s="51" t="n">
        <x:v>4805</x:v>
      </x:c>
      <x:c r="AO1600" s="51" t="n">
        <x:f>IFERROR(AM1600*AN1600,"")</x:f>
        <x:v>42435357500</x:v>
      </x:c>
      <x:c r="AP1600" s="56" t="n">
        <x:f>IFERROR(AO1600/(K1600*1000000),"")</x:f>
        <x:v>0.339189800012789</x:v>
      </x:c>
      <x:c r="AQ1600" s="57" t="n">
        <x:v>67464258.33333333</x:v>
      </x:c>
      <x:c r="AR1600" s="52" t="n">
        <x:v>0.2806328908207858</x:v>
      </x:c>
      <x:c r="AS1600" s="52" t="n">
        <x:v>-0.3164233405459564</x:v>
      </x:c>
      <x:c r="AT1600" s="55" t="b">
        <x:v>1</x:v>
      </x:c>
      <x:c r="AU1600" s="50"/>
      <x:c r="AV1600" s="58" t="n">
        <x:v>0.1450668376278053</x:v>
      </x:c>
      <x:c r="AW1600" s="50" t="n">
        <x:v>974</x:v>
      </x:c>
      <x:c r="AX1600" s="50" t="str">
        <x:v>Future Moat</x:v>
      </x:c>
      <x:c r="AY1600" s="50" t="str">
        <x:v>目立つ機械的警告なし（定性確認は別途必要）</x:v>
      </x:c>
      <x:c r="AZ1600" s="59" t="str">
        <x:v>2025-06-25 13:10</x:v>
      </x:c>
      <x:c r="BA1600" s="53" t="n">
        <x:v>34304</x:v>
      </x:c>
      <x:c r="BB1600" s="50"/>
      <x:c r="BC1600" s="50"/>
      <x:c r="BD1600" s="50" t="str">
        <x:v>TOPIX Small 2</x:v>
      </x:c>
    </x:row>
    <x:row r="1601">
      <x:c r="A1601" s="50" t="n">
        <x:v>1600</x:v>
      </x:c>
      <x:c r="B1601" s="50" t="str">
        <x:v>7214</x:v>
      </x:c>
      <x:c r="C1601" s="50" t="str">
        <x:v>7214.T</x:v>
      </x:c>
      <x:c r="D1601" s="50" t="str">
        <x:v>GMB CORPORATION</x:v>
      </x:c>
      <x:c r="E1601" s="50" t="str">
        <x:v>Standard Market(Domestic)</x:v>
      </x:c>
      <x:c r="F1601" s="50" t="str">
        <x:v>Transportation Equipment</x:v>
      </x:c>
      <x:c r="G1601" s="51" t="n">
        <x:v>57409.828</x:v>
      </x:c>
      <x:c r="H1601" s="51" t="n">
        <x:v>71406.849</x:v>
      </x:c>
      <x:c r="I1601" s="51" t="n">
        <x:v>87169.749</x:v>
      </x:c>
      <x:c r="J1601" s="51" t="n">
        <x:v>96291.785</x:v>
      </x:c>
      <x:c r="K1601" s="51" t="n">
        <x:v>103712.142</x:v>
      </x:c>
      <x:c r="L1601" s="52" t="n">
        <x:f>IFERROR(H1601/G1601-1,"")</x:f>
        <x:v>0.2438087952466954</x:v>
      </x:c>
      <x:c r="M1601" s="52" t="n">
        <x:f>IFERROR(I1601/H1601-1,"")</x:f>
        <x:v>0.22074773247591417</x:v>
      </x:c>
      <x:c r="N1601" s="52" t="n">
        <x:f>IFERROR(J1601/I1601-1,"")</x:f>
        <x:v>0.10464680814900595</x:v>
      </x:c>
      <x:c r="O1601" s="52" t="n">
        <x:f>IFERROR(K1601/J1601-1,"")</x:f>
        <x:v>0.07706116362886006</x:v>
      </x:c>
      <x:c r="P1601" s="52" t="n">
        <x:f>IFERROR((K1601/G1601)^(1/4)-1,"")</x:f>
        <x:v>0.15934005136981466</x:v>
      </x:c>
      <x:c r="Q1601" s="51" t="n">
        <x:v>1943.063</x:v>
      </x:c>
      <x:c r="R1601" s="52" t="n">
        <x:f>IFERROR(Q1601/K1601,"")</x:f>
        <x:v>0.018735154462435073</x:v>
      </x:c>
      <x:c r="S1601" s="53" t="n">
        <x:v>38322</x:v>
      </x:c>
      <x:c r="T1601" s="50" t="str">
        <x:v>EDINET_company_history</x:v>
      </x:c>
      <x:c r="U1601" s="50" t="str">
        <x:v>松岡 信夫</x:v>
      </x:c>
      <x:c r="V1601" s="54" t="n">
        <x:v>0.189</x:v>
      </x:c>
      <x:c r="W1601" s="50" t="str">
        <x:v>松岡 祐吉</x:v>
      </x:c>
      <x:c r="X1601" s="50" t="b">
        <x:f>AND(COUNT(L1601:O1601)=4,L1601&gt;='設定'!$B$6,M1601&gt;='設定'!$B$6,N1601&gt;='設定'!$B$6,O1601&gt;='設定'!$B$6)</x:f>
        <x:v>0</x:v>
      </x:c>
      <x:c r="Y1601" s="50" t="b">
        <x:f>AND(COUNT(G1601:K1601)=5,P1601&gt;='設定'!$B$7)</x:f>
        <x:v>0</x:v>
      </x:c>
      <x:c r="Z1601" s="50" t="b">
        <x:f>AND(ISNUMBER(R1601),R1601&gt;='設定'!$B$8)</x:f>
        <x:v>0</x:v>
      </x:c>
      <x:c r="AA1601" s="50" t="b">
        <x:f>AND(ISNUMBER(S1601),S1601&gt;=DATE(YEAR('設定'!$B$10)-'設定'!$B$9,MONTH('設定'!$B$10),DAY('設定'!$B$10)))</x:f>
        <x:v>0</x:v>
      </x:c>
      <x:c r="AB1601" s="55" t="b">
        <x:v>0</x:v>
      </x:c>
      <x:c r="AC1601" s="55" t="b">
        <x:v>1</x:v>
      </x:c>
      <x:c r="AD1601" s="50" t="n">
        <x:f>IF(X1601,1,0)+IF(Z1601,1,0)+IF(AA1601,1,0)+IF(AB1601,1,0)</x:f>
        <x:v>0</x:v>
      </x:c>
      <x:c r="AE1601" s="50" t="n">
        <x:f>IF(Y1601,1,0)+IF(Z1601,1,0)+IF(AA1601,1,0)+IF(AB1601,1,0)</x:f>
        <x:v>0</x:v>
      </x:c>
      <x:c r="AF1601" s="50" t="n">
        <x:f>IF(Y1601,1,0)+IF(Z1601,1,0)+IF(AA1601,1,0)+IF(AC1601,1,0)</x:f>
        <x:v>1</x:v>
      </x:c>
      <x:c r="AG1601" s="53" t="n">
        <x:v>44348</x:v>
      </x:c>
      <x:c r="AH1601" s="50" t="str">
        <x:v>S100W77A</x:v>
      </x:c>
      <x:c r="AI1601" s="50" t="str">
        <x:v>NetSalesSummaryOfBusinessResults</x:v>
      </x:c>
      <x:c r="AJ1601" s="50" t="str">
        <x:v>OperatingIncome</x:v>
      </x:c>
      <x:c r="AK1601" s="53" t="n">
        <x:v>45747</x:v>
      </x:c>
      <x:c r="AL1601" s="50" t="str">
        <x:v>365/365/365/366/365</x:v>
      </x:c>
      <x:c r="AM1601" s="51" t="n">
        <x:v>5308491</x:v>
      </x:c>
      <x:c r="AN1601" s="51" t="n">
        <x:v>940</x:v>
      </x:c>
      <x:c r="AO1601" s="51" t="n">
        <x:f>IFERROR(AM1601*AN1601,"")</x:f>
        <x:v>4989981540</x:v>
      </x:c>
      <x:c r="AP1601" s="56" t="n">
        <x:f>IFERROR(AO1601/(K1601*1000000),"")</x:f>
        <x:v>0.048113764153092126</x:v>
      </x:c>
      <x:c r="AQ1601" s="57" t="n">
        <x:v>8113900</x:v>
      </x:c>
      <x:c r="AR1601" s="52" t="n">
        <x:v>0.5145193844259244</x:v>
      </x:c>
      <x:c r="AS1601" s="52" t="n">
        <x:v>-0.7566126312442922</x:v>
      </x:c>
      <x:c r="AT1601" s="55" t="b">
        <x:v>0</x:v>
      </x:c>
      <x:c r="AU1601" s="50" t="str">
        <x:v>low_liquidity</x:v>
      </x:c>
      <x:c r="AV1601" s="58" t="n">
        <x:v>-0.2505081047021751</x:v>
      </x:c>
      <x:c r="AW1601" s="50" t="n">
        <x:v>3191</x:v>
      </x:c>
      <x:c r="AX1601" s="50" t="str">
        <x:v>Future Moat</x:v>
      </x:c>
      <x:c r="AY1601" s="50" t="str">
        <x:v>既存適格性フィルター不通過: low_liquidity / 60日平均売買代金2,000万円未満 / ローカル5年最大下落率-60%以下</x:v>
      </x:c>
      <x:c r="AZ1601" s="59" t="str">
        <x:v>2025-06-26 16:11</x:v>
      </x:c>
      <x:c r="BA1601" s="53" t="n">
        <x:v>38322</x:v>
      </x:c>
      <x:c r="BB1601" s="50"/>
      <x:c r="BC1601" s="50"/>
      <x:c r="BD1601" s="50"/>
    </x:row>
    <x:row r="1602">
      <x:c r="A1602" s="50" t="n">
        <x:v>1601</x:v>
      </x:c>
      <x:c r="B1602" s="50" t="str">
        <x:v>4838</x:v>
      </x:c>
      <x:c r="C1602" s="50" t="str">
        <x:v>4838.T</x:v>
      </x:c>
      <x:c r="D1602" s="50" t="str">
        <x:v>SPACE SHOWER SKIYAKI HOLDINGS INC.</x:v>
      </x:c>
      <x:c r="E1602" s="50" t="str">
        <x:v>Standard Market(Domestic)</x:v>
      </x:c>
      <x:c r="F1602" s="50" t="str">
        <x:v>Information &amp; Communication</x:v>
      </x:c>
      <x:c r="G1602" s="51" t="n">
        <x:v>11538.067</x:v>
      </x:c>
      <x:c r="H1602" s="51" t="n">
        <x:v>13669.131</x:v>
      </x:c>
      <x:c r="I1602" s="51" t="n">
        <x:v>15176.228</x:v>
      </x:c>
      <x:c r="J1602" s="51" t="n">
        <x:v>16143.318</x:v>
      </x:c>
      <x:c r="K1602" s="51" t="n">
        <x:v>20637.129</x:v>
      </x:c>
      <x:c r="L1602" s="52" t="n">
        <x:f>IFERROR(H1602/G1602-1,"")</x:f>
        <x:v>0.18469852879169446</x:v>
      </x:c>
      <x:c r="M1602" s="52" t="n">
        <x:f>IFERROR(I1602/H1602-1,"")</x:f>
        <x:v>0.11025550929316563</x:v>
      </x:c>
      <x:c r="N1602" s="52" t="n">
        <x:f>IFERROR(J1602/I1602-1,"")</x:f>
        <x:v>0.06372400309220438</x:v>
      </x:c>
      <x:c r="O1602" s="52" t="n">
        <x:f>IFERROR(K1602/J1602-1,"")</x:f>
        <x:v>0.27836972548022665</x:v>
      </x:c>
      <x:c r="P1602" s="52" t="n">
        <x:f>IFERROR((K1602/G1602)^(1/4)-1,"")</x:f>
        <x:v>0.1564558452759015</x:v>
      </x:c>
      <x:c r="Q1602" s="51" t="n">
        <x:v>877.45</x:v>
      </x:c>
      <x:c r="R1602" s="52" t="n">
        <x:f>IFERROR(Q1602/K1602,"")</x:f>
        <x:v>0.04251802661116282</x:v>
      </x:c>
      <x:c r="S1602" s="53" t="n">
        <x:v>38322</x:v>
      </x:c>
      <x:c r="T1602" s="50" t="str">
        <x:v>EDINET_company_history</x:v>
      </x:c>
      <x:c r="U1602" s="50" t="str">
        <x:v>カルチュア・コンビニエンス・クラブ㈱</x:v>
      </x:c>
      <x:c r="V1602" s="54" t="n">
        <x:v>0.1679</x:v>
      </x:c>
      <x:c r="W1602" s="50" t="str">
        <x:v>林 吉人 / 小久保 知洋</x:v>
      </x:c>
      <x:c r="X1602" s="50" t="b">
        <x:f>AND(COUNT(L1602:O1602)=4,L1602&gt;='設定'!$B$6,M1602&gt;='設定'!$B$6,N1602&gt;='設定'!$B$6,O1602&gt;='設定'!$B$6)</x:f>
        <x:v>0</x:v>
      </x:c>
      <x:c r="Y1602" s="50" t="b">
        <x:f>AND(COUNT(G1602:K1602)=5,P1602&gt;='設定'!$B$7)</x:f>
        <x:v>0</x:v>
      </x:c>
      <x:c r="Z1602" s="50" t="b">
        <x:f>AND(ISNUMBER(R1602),R1602&gt;='設定'!$B$8)</x:f>
        <x:v>0</x:v>
      </x:c>
      <x:c r="AA1602" s="50" t="b">
        <x:f>AND(ISNUMBER(S1602),S1602&gt;=DATE(YEAR('設定'!$B$10)-'設定'!$B$9,MONTH('設定'!$B$10),DAY('設定'!$B$10)))</x:f>
        <x:v>0</x:v>
      </x:c>
      <x:c r="AB1602" s="55" t="b">
        <x:v>0</x:v>
      </x:c>
      <x:c r="AC1602" s="55" t="b">
        <x:v>1</x:v>
      </x:c>
      <x:c r="AD1602" s="50" t="n">
        <x:f>IF(X1602,1,0)+IF(Z1602,1,0)+IF(AA1602,1,0)+IF(AB1602,1,0)</x:f>
        <x:v>0</x:v>
      </x:c>
      <x:c r="AE1602" s="50" t="n">
        <x:f>IF(Y1602,1,0)+IF(Z1602,1,0)+IF(AA1602,1,0)+IF(AB1602,1,0)</x:f>
        <x:v>0</x:v>
      </x:c>
      <x:c r="AF1602" s="50" t="n">
        <x:f>IF(Y1602,1,0)+IF(Z1602,1,0)+IF(AA1602,1,0)+IF(AC1602,1,0)</x:f>
        <x:v>1</x:v>
      </x:c>
      <x:c r="AG1602" s="53" t="n">
        <x:v>44348</x:v>
      </x:c>
      <x:c r="AH1602" s="50" t="str">
        <x:v>S100W6QW</x:v>
      </x:c>
      <x:c r="AI1602" s="50" t="str">
        <x:v>NetSalesSummaryOfBusinessResults</x:v>
      </x:c>
      <x:c r="AJ1602" s="50" t="str">
        <x:v>OperatingIncome</x:v>
      </x:c>
      <x:c r="AK1602" s="53" t="n">
        <x:v>45747</x:v>
      </x:c>
      <x:c r="AL1602" s="50" t="str">
        <x:v>365/365/365/366/365</x:v>
      </x:c>
      <x:c r="AM1602" s="51" t="n">
        <x:v>16541105</x:v>
      </x:c>
      <x:c r="AN1602" s="51" t="n">
        <x:v>675</x:v>
      </x:c>
      <x:c r="AO1602" s="51" t="n">
        <x:f>IFERROR(AM1602*AN1602,"")</x:f>
        <x:v>11165245875</x:v>
      </x:c>
      <x:c r="AP1602" s="56" t="n">
        <x:f>IFERROR(AO1602/(K1602*1000000),"")</x:f>
        <x:v>0.5410270912683639</x:v>
      </x:c>
      <x:c r="AQ1602" s="57" t="n">
        <x:v>45011256.666666664</x:v>
      </x:c>
      <x:c r="AR1602" s="52" t="n">
        <x:v>0.304173606738839</x:v>
      </x:c>
      <x:c r="AS1602" s="52" t="n">
        <x:v>-0.4932660407201763</x:v>
      </x:c>
      <x:c r="AT1602" s="55" t="b">
        <x:v>1</x:v>
      </x:c>
      <x:c r="AU1602" s="50"/>
      <x:c r="AV1602" s="58" t="n">
        <x:v>0.1007669285900644</x:v>
      </x:c>
      <x:c r="AW1602" s="50" t="n">
        <x:v>1229</x:v>
      </x:c>
      <x:c r="AX1602" s="50" t="str">
        <x:v>Discovery</x:v>
      </x:c>
      <x:c r="AY1602" s="50" t="str">
        <x:v>目立つ機械的警告なし（定性確認は別途必要）</x:v>
      </x:c>
      <x:c r="AZ1602" s="59" t="str">
        <x:v>2025-06-27 09:56</x:v>
      </x:c>
      <x:c r="BA1602" s="53" t="n">
        <x:v>38322</x:v>
      </x:c>
      <x:c r="BB1602" s="50"/>
      <x:c r="BC1602" s="50"/>
      <x:c r="BD1602" s="50"/>
    </x:row>
    <x:row r="1603">
      <x:c r="A1603" s="50" t="n">
        <x:v>1602</x:v>
      </x:c>
      <x:c r="B1603" s="50" t="str">
        <x:v>7481</x:v>
      </x:c>
      <x:c r="C1603" s="50" t="str">
        <x:v>7481.T</x:v>
      </x:c>
      <x:c r="D1603" s="50" t="str">
        <x:v>OIE SANGYO CO.,LTD.</x:v>
      </x:c>
      <x:c r="E1603" s="50" t="str">
        <x:v>Standard Market(Domestic)</x:v>
      </x:c>
      <x:c r="F1603" s="50" t="str">
        <x:v>Wholesale Trade</x:v>
      </x:c>
      <x:c r="G1603" s="51" t="n">
        <x:v>66137</x:v>
      </x:c>
      <x:c r="H1603" s="51" t="n">
        <x:v>70602</x:v>
      </x:c>
      <x:c r="I1603" s="51" t="n">
        <x:v>94833</x:v>
      </x:c>
      <x:c r="J1603" s="51" t="n">
        <x:v>111375</x:v>
      </x:c>
      <x:c r="K1603" s="51" t="n">
        <x:v>117575</x:v>
      </x:c>
      <x:c r="L1603" s="52" t="n">
        <x:f>IFERROR(H1603/G1603-1,"")</x:f>
        <x:v>0.06751137789739481</x:v>
      </x:c>
      <x:c r="M1603" s="52" t="n">
        <x:f>IFERROR(I1603/H1603-1,"")</x:f>
        <x:v>0.34320557491289194</x:v>
      </x:c>
      <x:c r="N1603" s="52" t="n">
        <x:f>IFERROR(J1603/I1603-1,"")</x:f>
        <x:v>0.17443295055518648</x:v>
      </x:c>
      <x:c r="O1603" s="52" t="n">
        <x:f>IFERROR(K1603/J1603-1,"")</x:f>
        <x:v>0.05566778900112235</x:v>
      </x:c>
      <x:c r="P1603" s="52" t="n">
        <x:f>IFERROR((K1603/G1603)^(1/4)-1,"")</x:f>
        <x:v>0.15469590074557726</x:v>
      </x:c>
      <x:c r="Q1603" s="51" t="n">
        <x:v>3546</x:v>
      </x:c>
      <x:c r="R1603" s="52" t="n">
        <x:f>IFERROR(Q1603/K1603,"")</x:f>
        <x:v>0.030159472677014673</x:v>
      </x:c>
      <x:c r="S1603" s="53" t="n">
        <x:v>35034</x:v>
      </x:c>
      <x:c r="T1603" s="50" t="str">
        <x:v>EDINET_company_history</x:v>
      </x:c>
      <x:c r="U1603" s="50" t="str">
        <x:v>サンホーム共栄会</x:v>
      </x:c>
      <x:c r="V1603" s="54" t="n">
        <x:v>0.1185</x:v>
      </x:c>
      <x:c r="W1603" s="50" t="str">
        <x:v>尾家 啓二 / 尾家 健太郎</x:v>
      </x:c>
      <x:c r="X1603" s="50" t="b">
        <x:f>AND(COUNT(L1603:O1603)=4,L1603&gt;='設定'!$B$6,M1603&gt;='設定'!$B$6,N1603&gt;='設定'!$B$6,O1603&gt;='設定'!$B$6)</x:f>
        <x:v>0</x:v>
      </x:c>
      <x:c r="Y1603" s="50" t="b">
        <x:f>AND(COUNT(G1603:K1603)=5,P1603&gt;='設定'!$B$7)</x:f>
        <x:v>0</x:v>
      </x:c>
      <x:c r="Z1603" s="50" t="b">
        <x:f>AND(ISNUMBER(R1603),R1603&gt;='設定'!$B$8)</x:f>
        <x:v>0</x:v>
      </x:c>
      <x:c r="AA1603" s="50" t="b">
        <x:f>AND(ISNUMBER(S1603),S1603&gt;=DATE(YEAR('設定'!$B$10)-'設定'!$B$9,MONTH('設定'!$B$10),DAY('設定'!$B$10)))</x:f>
        <x:v>0</x:v>
      </x:c>
      <x:c r="AB1603" s="55" t="b">
        <x:v>0</x:v>
      </x:c>
      <x:c r="AC1603" s="55" t="b">
        <x:v>1</x:v>
      </x:c>
      <x:c r="AD1603" s="50" t="n">
        <x:f>IF(X1603,1,0)+IF(Z1603,1,0)+IF(AA1603,1,0)+IF(AB1603,1,0)</x:f>
        <x:v>0</x:v>
      </x:c>
      <x:c r="AE1603" s="50" t="n">
        <x:f>IF(Y1603,1,0)+IF(Z1603,1,0)+IF(AA1603,1,0)+IF(AB1603,1,0)</x:f>
        <x:v>0</x:v>
      </x:c>
      <x:c r="AF1603" s="50" t="n">
        <x:f>IF(Y1603,1,0)+IF(Z1603,1,0)+IF(AA1603,1,0)+IF(AC1603,1,0)</x:f>
        <x:v>1</x:v>
      </x:c>
      <x:c r="AG1603" s="53" t="n">
        <x:v>44348</x:v>
      </x:c>
      <x:c r="AH1603" s="50" t="str">
        <x:v>S100W8OO</x:v>
      </x:c>
      <x:c r="AI1603" s="50" t="str">
        <x:v>NetSalesSummaryOfBusinessResults</x:v>
      </x:c>
      <x:c r="AJ1603" s="50" t="str">
        <x:v>OperatingIncome</x:v>
      </x:c>
      <x:c r="AK1603" s="53" t="n">
        <x:v>45747</x:v>
      </x:c>
      <x:c r="AL1603" s="50" t="str">
        <x:v>365/365/365/366/365</x:v>
      </x:c>
      <x:c r="AM1603" s="51" t="n">
        <x:v>8288300</x:v>
      </x:c>
      <x:c r="AN1603" s="51" t="n">
        <x:v>2400</x:v>
      </x:c>
      <x:c r="AO1603" s="51" t="n">
        <x:f>IFERROR(AM1603*AN1603,"")</x:f>
        <x:v>19891920000</x:v>
      </x:c>
      <x:c r="AP1603" s="56" t="n">
        <x:f>IFERROR(AO1603/(K1603*1000000),"")</x:f>
        <x:v>0.1691849457792898</x:v>
      </x:c>
      <x:c r="AQ1603" s="57" t="n">
        <x:v>7717598.333333333</x:v>
      </x:c>
      <x:c r="AR1603" s="52" t="n">
        <x:v>0.3002518631926306</x:v>
      </x:c>
      <x:c r="AS1603" s="52" t="n">
        <x:v>-0.3672367562293473</x:v>
      </x:c>
      <x:c r="AT1603" s="55" t="b">
        <x:v>0</x:v>
      </x:c>
      <x:c r="AU1603" s="50" t="str">
        <x:v>low_liquidity</x:v>
      </x:c>
      <x:c r="AV1603" s="58" t="n">
        <x:v>-0.0495580422780741</x:v>
      </x:c>
      <x:c r="AW1603" s="50" t="n">
        <x:v>2262</x:v>
      </x:c>
      <x:c r="AX1603" s="50" t="str">
        <x:v>Transformation Moat</x:v>
      </x:c>
      <x:c r="AY1603" s="50" t="str">
        <x:v>既存適格性フィルター不通過: low_liquidity / 60日平均売買代金2,000万円未満</x:v>
      </x:c>
      <x:c r="AZ1603" s="59" t="str">
        <x:v>2025-06-30 11:04</x:v>
      </x:c>
      <x:c r="BA1603" s="53" t="n">
        <x:v>35034</x:v>
      </x:c>
      <x:c r="BB1603" s="50"/>
      <x:c r="BC1603" s="50"/>
      <x:c r="BD1603" s="50"/>
    </x:row>
    <x:row r="1604">
      <x:c r="A1604" s="50" t="n">
        <x:v>1603</x:v>
      </x:c>
      <x:c r="B1604" s="50" t="str">
        <x:v>7361</x:v>
      </x:c>
      <x:c r="C1604" s="50" t="str">
        <x:v>7361.T</x:v>
      </x:c>
      <x:c r="D1604" s="50" t="str">
        <x:v>Human Creation Holdings,Inc.</x:v>
      </x:c>
      <x:c r="E1604" s="50" t="str">
        <x:v>Growth Market(Domestic)</x:v>
      </x:c>
      <x:c r="F1604" s="50" t="str">
        <x:v>Services</x:v>
      </x:c>
      <x:c r="G1604" s="51" t="n">
        <x:v>5035.418</x:v>
      </x:c>
      <x:c r="H1604" s="51" t="n">
        <x:v>5803.431</x:v>
      </x:c>
      <x:c r="I1604" s="51" t="n">
        <x:v>6486.545</x:v>
      </x:c>
      <x:c r="J1604" s="51" t="n">
        <x:v>7165.784</x:v>
      </x:c>
      <x:c r="K1604" s="51" t="n">
        <x:v>8945.582</x:v>
      </x:c>
      <x:c r="L1604" s="52" t="n">
        <x:f>IFERROR(H1604/G1604-1,"")</x:f>
        <x:v>0.15252219378808274</x:v>
      </x:c>
      <x:c r="M1604" s="52" t="n">
        <x:f>IFERROR(I1604/H1604-1,"")</x:f>
        <x:v>0.11770864511010815</x:v>
      </x:c>
      <x:c r="N1604" s="52" t="n">
        <x:f>IFERROR(J1604/I1604-1,"")</x:f>
        <x:v>0.10471506788282503</x:v>
      </x:c>
      <x:c r="O1604" s="52" t="n">
        <x:f>IFERROR(K1604/J1604-1,"")</x:f>
        <x:v>0.24837449747299112</x:v>
      </x:c>
      <x:c r="P1604" s="52" t="n">
        <x:f>IFERROR((K1604/G1604)^(1/4)-1,"")</x:f>
        <x:v>0.1544982215759707</x:v>
      </x:c>
      <x:c r="Q1604" s="51" t="n">
        <x:v>781.935</x:v>
      </x:c>
      <x:c r="R1604" s="52" t="n">
        <x:f>IFERROR(Q1604/K1604,"")</x:f>
        <x:v>0.08741018750932024</x:v>
      </x:c>
      <x:c r="S1604" s="53" t="n">
        <x:v>44256</x:v>
      </x:c>
      <x:c r="T1604" s="50" t="str">
        <x:v>EDINET_company_history</x:v>
      </x:c>
      <x:c r="U1604" s="50" t="str">
        <x:v>ＨＣＨグループ従業員持株会</x:v>
      </x:c>
      <x:c r="V1604" s="54" t="n">
        <x:v>0.0803</x:v>
      </x:c>
      <x:c r="W1604" s="50" t="str">
        <x:v>富永 邦昭</x:v>
      </x:c>
      <x:c r="X1604" s="50" t="b">
        <x:f>AND(COUNT(L1604:O1604)=4,L1604&gt;='設定'!$B$6,M1604&gt;='設定'!$B$6,N1604&gt;='設定'!$B$6,O1604&gt;='設定'!$B$6)</x:f>
        <x:v>0</x:v>
      </x:c>
      <x:c r="Y1604" s="50" t="b">
        <x:f>AND(COUNT(G1604:K1604)=5,P1604&gt;='設定'!$B$7)</x:f>
        <x:v>0</x:v>
      </x:c>
      <x:c r="Z1604" s="50" t="b">
        <x:f>AND(ISNUMBER(R1604),R1604&gt;='設定'!$B$8)</x:f>
        <x:v>0</x:v>
      </x:c>
      <x:c r="AA1604" s="50" t="b">
        <x:f>AND(ISNUMBER(S1604),S1604&gt;=DATE(YEAR('設定'!$B$10)-'設定'!$B$9,MONTH('設定'!$B$10),DAY('設定'!$B$10)))</x:f>
        <x:v>0</x:v>
      </x:c>
      <x:c r="AB1604" s="55" t="b">
        <x:v>0</x:v>
      </x:c>
      <x:c r="AC1604" s="55" t="b">
        <x:v>1</x:v>
      </x:c>
      <x:c r="AD1604" s="50" t="n">
        <x:f>IF(X1604,1,0)+IF(Z1604,1,0)+IF(AA1604,1,0)+IF(AB1604,1,0)</x:f>
        <x:v>0</x:v>
      </x:c>
      <x:c r="AE1604" s="50" t="n">
        <x:f>IF(Y1604,1,0)+IF(Z1604,1,0)+IF(AA1604,1,0)+IF(AB1604,1,0)</x:f>
        <x:v>0</x:v>
      </x:c>
      <x:c r="AF1604" s="50" t="n">
        <x:f>IF(Y1604,1,0)+IF(Z1604,1,0)+IF(AA1604,1,0)+IF(AC1604,1,0)</x:f>
        <x:v>1</x:v>
      </x:c>
      <x:c r="AG1604" s="53" t="n">
        <x:v>44348</x:v>
      </x:c>
      <x:c r="AH1604" s="50" t="str">
        <x:v>S100XB82</x:v>
      </x:c>
      <x:c r="AI1604" s="50" t="str">
        <x:v>NetSalesSummaryOfBusinessResults</x:v>
      </x:c>
      <x:c r="AJ1604" s="50" t="str">
        <x:v>OperatingIncome</x:v>
      </x:c>
      <x:c r="AK1604" s="53" t="n">
        <x:v>45930</x:v>
      </x:c>
      <x:c r="AL1604" s="50" t="str">
        <x:v>365/365/365/366/365</x:v>
      </x:c>
      <x:c r="AM1604" s="51" t="n">
        <x:v>3093200</x:v>
      </x:c>
      <x:c r="AN1604" s="51" t="n">
        <x:v>1160</x:v>
      </x:c>
      <x:c r="AO1604" s="51" t="n">
        <x:f>IFERROR(AM1604*AN1604,"")</x:f>
        <x:v>3588112000</x:v>
      </x:c>
      <x:c r="AP1604" s="56" t="n">
        <x:f>IFERROR(AO1604/(K1604*1000000),"")</x:f>
        <x:v>0.4011043663788449</x:v>
      </x:c>
      <x:c r="AQ1604" s="57" t="n">
        <x:v>8362513.333333333</x:v>
      </x:c>
      <x:c r="AR1604" s="52" t="n">
        <x:v>0.3893388211696407</x:v>
      </x:c>
      <x:c r="AS1604" s="52" t="n">
        <x:v>-0.6163198283576501</x:v>
      </x:c>
      <x:c r="AT1604" s="55" t="b">
        <x:v>0</x:v>
      </x:c>
      <x:c r="AU1604" s="50" t="str">
        <x:v>low_liquidity</x:v>
      </x:c>
      <x:c r="AV1604" s="58" t="n">
        <x:v>-0.0201197003032352</x:v>
      </x:c>
      <x:c r="AW1604" s="50" t="n">
        <x:v>2045</x:v>
      </x:c>
      <x:c r="AX1604" s="50" t="str">
        <x:v>Core Moat</x:v>
      </x:c>
      <x:c r="AY1604" s="50" t="str">
        <x:v>既存適格性フィルター不通過: low_liquidity / 60日平均売買代金2,000万円未満 / ローカル5年最大下落率-60%以下</x:v>
      </x:c>
      <x:c r="AZ1604" s="59" t="str">
        <x:v>2025-12-18 16:15</x:v>
      </x:c>
      <x:c r="BA1604" s="53" t="n">
        <x:v>44256</x:v>
      </x:c>
      <x:c r="BB1604" s="50"/>
      <x:c r="BC1604" s="50"/>
      <x:c r="BD1604" s="50"/>
    </x:row>
    <x:row r="1605">
      <x:c r="A1605" s="50" t="n">
        <x:v>1604</x:v>
      </x:c>
      <x:c r="B1605" s="50" t="str">
        <x:v>7087</x:v>
      </x:c>
      <x:c r="C1605" s="50" t="str">
        <x:v>7087.T</x:v>
      </x:c>
      <x:c r="D1605" s="50" t="str">
        <x:v>WILLTEC Co.,Ltd.</x:v>
      </x:c>
      <x:c r="E1605" s="50" t="str">
        <x:v>Standard Market(Domestic)</x:v>
      </x:c>
      <x:c r="F1605" s="50" t="str">
        <x:v>Services</x:v>
      </x:c>
      <x:c r="G1605" s="51" t="n">
        <x:v>25277</x:v>
      </x:c>
      <x:c r="H1605" s="51" t="n">
        <x:v>29971</x:v>
      </x:c>
      <x:c r="I1605" s="51" t="n">
        <x:v>33231</x:v>
      </x:c>
      <x:c r="J1605" s="51" t="n">
        <x:v>35696</x:v>
      </x:c>
      <x:c r="K1605" s="51" t="n">
        <x:v>44578</x:v>
      </x:c>
      <x:c r="L1605" s="52" t="n">
        <x:f>IFERROR(H1605/G1605-1,"")</x:f>
        <x:v>0.18570241721723302</x:v>
      </x:c>
      <x:c r="M1605" s="52" t="n">
        <x:f>IFERROR(I1605/H1605-1,"")</x:f>
        <x:v>0.10877181275232717</x:v>
      </x:c>
      <x:c r="N1605" s="52" t="n">
        <x:f>IFERROR(J1605/I1605-1,"")</x:f>
        <x:v>0.07417772561764613</x:v>
      </x:c>
      <x:c r="O1605" s="52" t="n">
        <x:f>IFERROR(K1605/J1605-1,"")</x:f>
        <x:v>0.24882339757956085</x:v>
      </x:c>
      <x:c r="P1605" s="52" t="n">
        <x:f>IFERROR((K1605/G1605)^(1/4)-1,"")</x:f>
        <x:v>0.1523880944789322</x:v>
      </x:c>
      <x:c r="Q1605" s="51" t="n">
        <x:v>1048</x:v>
      </x:c>
      <x:c r="R1605" s="52" t="n">
        <x:f>IFERROR(Q1605/K1605,"")</x:f>
        <x:v>0.023509354390057875</x:v>
      </x:c>
      <x:c r="S1605" s="53" t="n">
        <x:v>43252</x:v>
      </x:c>
      <x:c r="T1605" s="50" t="str">
        <x:v>EDINET_company_history</x:v>
      </x:c>
      <x:c r="U1605" s="50" t="str">
        <x:v>小倉 秀司</x:v>
      </x:c>
      <x:c r="V1605" s="54" t="n">
        <x:v>0.4352</x:v>
      </x:c>
      <x:c r="W1605" s="50" t="str">
        <x:v>宮城 力</x:v>
      </x:c>
      <x:c r="X1605" s="50" t="b">
        <x:f>AND(COUNT(L1605:O1605)=4,L1605&gt;='設定'!$B$6,M1605&gt;='設定'!$B$6,N1605&gt;='設定'!$B$6,O1605&gt;='設定'!$B$6)</x:f>
        <x:v>0</x:v>
      </x:c>
      <x:c r="Y1605" s="50" t="b">
        <x:f>AND(COUNT(G1605:K1605)=5,P1605&gt;='設定'!$B$7)</x:f>
        <x:v>0</x:v>
      </x:c>
      <x:c r="Z1605" s="50" t="b">
        <x:f>AND(ISNUMBER(R1605),R1605&gt;='設定'!$B$8)</x:f>
        <x:v>0</x:v>
      </x:c>
      <x:c r="AA1605" s="50" t="b">
        <x:f>AND(ISNUMBER(S1605),S1605&gt;=DATE(YEAR('設定'!$B$10)-'設定'!$B$9,MONTH('設定'!$B$10),DAY('設定'!$B$10)))</x:f>
        <x:v>0</x:v>
      </x:c>
      <x:c r="AB1605" s="55" t="b">
        <x:v>0</x:v>
      </x:c>
      <x:c r="AC1605" s="55" t="b">
        <x:v>1</x:v>
      </x:c>
      <x:c r="AD1605" s="50" t="n">
        <x:f>IF(X1605,1,0)+IF(Z1605,1,0)+IF(AA1605,1,0)+IF(AB1605,1,0)</x:f>
        <x:v>0</x:v>
      </x:c>
      <x:c r="AE1605" s="50" t="n">
        <x:f>IF(Y1605,1,0)+IF(Z1605,1,0)+IF(AA1605,1,0)+IF(AB1605,1,0)</x:f>
        <x:v>0</x:v>
      </x:c>
      <x:c r="AF1605" s="50" t="n">
        <x:f>IF(Y1605,1,0)+IF(Z1605,1,0)+IF(AA1605,1,0)+IF(AC1605,1,0)</x:f>
        <x:v>1</x:v>
      </x:c>
      <x:c r="AG1605" s="53" t="n">
        <x:v>44348</x:v>
      </x:c>
      <x:c r="AH1605" s="50" t="str">
        <x:v>S100W6C9</x:v>
      </x:c>
      <x:c r="AI1605" s="50" t="str">
        <x:v>NetSalesSummaryOfBusinessResults</x:v>
      </x:c>
      <x:c r="AJ1605" s="50" t="str">
        <x:v>OperatingIncome</x:v>
      </x:c>
      <x:c r="AK1605" s="53" t="n">
        <x:v>45747</x:v>
      </x:c>
      <x:c r="AL1605" s="50" t="str">
        <x:v>365/365/365/366/365</x:v>
      </x:c>
      <x:c r="AM1605" s="51" t="n">
        <x:v>6351233</x:v>
      </x:c>
      <x:c r="AN1605" s="51" t="n">
        <x:v>1295</x:v>
      </x:c>
      <x:c r="AO1605" s="51" t="n">
        <x:f>IFERROR(AM1605*AN1605,"")</x:f>
        <x:v>8224846735</x:v>
      </x:c>
      <x:c r="AP1605" s="56" t="n">
        <x:f>IFERROR(AO1605/(K1605*1000000),"")</x:f>
        <x:v>0.1845046151689174</x:v>
      </x:c>
      <x:c r="AQ1605" s="57" t="n">
        <x:v>4908076.666666667</x:v>
      </x:c>
      <x:c r="AR1605" s="52" t="n">
        <x:v>0.3635747760585772</x:v>
      </x:c>
      <x:c r="AS1605" s="52" t="n">
        <x:v>-0.5964174886398996</x:v>
      </x:c>
      <x:c r="AT1605" s="55" t="b">
        <x:v>0</x:v>
      </x:c>
      <x:c r="AU1605" s="50" t="str">
        <x:v>low_liquidity</x:v>
      </x:c>
      <x:c r="AV1605" s="58" t="n">
        <x:v>0.0012095324718585</x:v>
      </x:c>
      <x:c r="AW1605" s="50" t="n">
        <x:v>1858</x:v>
      </x:c>
      <x:c r="AX1605" s="50" t="str">
        <x:v>Discovery</x:v>
      </x:c>
      <x:c r="AY1605" s="50" t="str">
        <x:v>既存適格性フィルター不通過: low_liquidity / 60日平均売買代金2,000万円未満</x:v>
      </x:c>
      <x:c r="AZ1605" s="59" t="str">
        <x:v>2025-06-26 14:00</x:v>
      </x:c>
      <x:c r="BA1605" s="53" t="n">
        <x:v>43252</x:v>
      </x:c>
      <x:c r="BB1605" s="50"/>
      <x:c r="BC1605" s="50"/>
      <x:c r="BD1605" s="50"/>
    </x:row>
    <x:row r="1606">
      <x:c r="A1606" s="50" t="n">
        <x:v>1605</x:v>
      </x:c>
      <x:c r="B1606" s="50" t="str">
        <x:v>7593</x:v>
      </x:c>
      <x:c r="C1606" s="50" t="str">
        <x:v>7593.T</x:v>
      </x:c>
      <x:c r="D1606" s="50" t="str">
        <x:v>VT HOLDINGS CO.,LTD.</x:v>
      </x:c>
      <x:c r="E1606" s="50" t="str">
        <x:v>Prime Market (Domestic)</x:v>
      </x:c>
      <x:c r="F1606" s="50" t="str">
        <x:v>Retail Trade</x:v>
      </x:c>
      <x:c r="G1606" s="51" t="n">
        <x:v>199535</x:v>
      </x:c>
      <x:c r="H1606" s="51" t="n">
        <x:v>237930</x:v>
      </x:c>
      <x:c r="I1606" s="51" t="n">
        <x:v>266329</x:v>
      </x:c>
      <x:c r="J1606" s="51" t="n">
        <x:v>311604</x:v>
      </x:c>
      <x:c r="K1606" s="51" t="n">
        <x:v>351630</x:v>
      </x:c>
      <x:c r="L1606" s="52" t="n">
        <x:f>IFERROR(H1606/G1606-1,"")</x:f>
        <x:v>0.19242238203823891</x:v>
      </x:c>
      <x:c r="M1606" s="52" t="n">
        <x:f>IFERROR(I1606/H1606-1,"")</x:f>
        <x:v>0.11935863489261545</x:v>
      </x:c>
      <x:c r="N1606" s="52" t="n">
        <x:f>IFERROR(J1606/I1606-1,"")</x:f>
        <x:v>0.1699965080783543</x:v>
      </x:c>
      <x:c r="O1606" s="52" t="n">
        <x:f>IFERROR(K1606/J1606-1,"")</x:f>
        <x:v>0.1284514961297032</x:v>
      </x:c>
      <x:c r="P1606" s="52" t="n">
        <x:f>IFERROR((K1606/G1606)^(1/4)-1,"")</x:f>
        <x:v>0.15217038699696261</x:v>
      </x:c>
      <x:c r="Q1606" s="51" t="n">
        <x:v>10859</x:v>
      </x:c>
      <x:c r="R1606" s="52" t="n">
        <x:f>IFERROR(Q1606/K1606,"")</x:f>
        <x:v>0.030881892898785655</x:v>
      </x:c>
      <x:c r="S1606" s="53" t="n">
        <x:v>36039</x:v>
      </x:c>
      <x:c r="T1606" s="50" t="str">
        <x:v>EDINET_company_history</x:v>
      </x:c>
      <x:c r="U1606" s="50" t="str">
        <x:v>㈲エスアンドアイ</x:v>
      </x:c>
      <x:c r="V1606" s="54" t="n">
        <x:v>0.1393</x:v>
      </x:c>
      <x:c r="W1606" s="50" t="str">
        <x:v>高橋一穂</x:v>
      </x:c>
      <x:c r="X1606" s="50" t="b">
        <x:f>AND(COUNT(L1606:O1606)=4,L1606&gt;='設定'!$B$6,M1606&gt;='設定'!$B$6,N1606&gt;='設定'!$B$6,O1606&gt;='設定'!$B$6)</x:f>
        <x:v>0</x:v>
      </x:c>
      <x:c r="Y1606" s="50" t="b">
        <x:f>AND(COUNT(G1606:K1606)=5,P1606&gt;='設定'!$B$7)</x:f>
        <x:v>0</x:v>
      </x:c>
      <x:c r="Z1606" s="50" t="b">
        <x:f>AND(ISNUMBER(R1606),R1606&gt;='設定'!$B$8)</x:f>
        <x:v>0</x:v>
      </x:c>
      <x:c r="AA1606" s="50" t="b">
        <x:f>AND(ISNUMBER(S1606),S1606&gt;=DATE(YEAR('設定'!$B$10)-'設定'!$B$9,MONTH('設定'!$B$10),DAY('設定'!$B$10)))</x:f>
        <x:v>0</x:v>
      </x:c>
      <x:c r="AB1606" s="55" t="b">
        <x:v>0</x:v>
      </x:c>
      <x:c r="AC1606" s="55" t="b">
        <x:v>1</x:v>
      </x:c>
      <x:c r="AD1606" s="50" t="n">
        <x:f>IF(X1606,1,0)+IF(Z1606,1,0)+IF(AA1606,1,0)+IF(AB1606,1,0)</x:f>
        <x:v>0</x:v>
      </x:c>
      <x:c r="AE1606" s="50" t="n">
        <x:f>IF(Y1606,1,0)+IF(Z1606,1,0)+IF(AA1606,1,0)+IF(AB1606,1,0)</x:f>
        <x:v>0</x:v>
      </x:c>
      <x:c r="AF1606" s="50" t="n">
        <x:f>IF(Y1606,1,0)+IF(Z1606,1,0)+IF(AA1606,1,0)+IF(AC1606,1,0)</x:f>
        <x:v>1</x:v>
      </x:c>
      <x:c r="AG1606" s="53" t="n">
        <x:v>44348</x:v>
      </x:c>
      <x:c r="AH1606" s="50" t="str">
        <x:v>S100W7AZ</x:v>
      </x:c>
      <x:c r="AI1606" s="50" t="str">
        <x:v>RevenueIFRSSummaryOfBusinessResults</x:v>
      </x:c>
      <x:c r="AJ1606" s="50" t="str">
        <x:v>OperatingProfitLossIFRS</x:v>
      </x:c>
      <x:c r="AK1606" s="53" t="n">
        <x:v>45747</x:v>
      </x:c>
      <x:c r="AL1606" s="50" t="str">
        <x:v>365/365/365/366/365</x:v>
      </x:c>
      <x:c r="AM1606" s="51" t="n">
        <x:v>121021734</x:v>
      </x:c>
      <x:c r="AN1606" s="51" t="n">
        <x:v>434</x:v>
      </x:c>
      <x:c r="AO1606" s="51" t="n">
        <x:f>IFERROR(AM1606*AN1606,"")</x:f>
        <x:v>52523432556</x:v>
      </x:c>
      <x:c r="AP1606" s="56" t="n">
        <x:f>IFERROR(AO1606/(K1606*1000000),"")</x:f>
        <x:v>0.1493713066461906</x:v>
      </x:c>
      <x:c r="AQ1606" s="57" t="n">
        <x:v>181102220</x:v>
      </x:c>
      <x:c r="AR1606" s="52" t="n">
        <x:v>0.2014229361644152</x:v>
      </x:c>
      <x:c r="AS1606" s="52" t="n">
        <x:v>-0.2802768398778124</x:v>
      </x:c>
      <x:c r="AT1606" s="55" t="b">
        <x:v>0</x:v>
      </x:c>
      <x:c r="AU1606" s="50" t="str">
        <x:v>missing_financial_data</x:v>
      </x:c>
      <x:c r="AV1606" s="58" t="n">
        <x:v>0.1906398353333738</x:v>
      </x:c>
      <x:c r="AW1606" s="50" t="n">
        <x:v>745</x:v>
      </x:c>
      <x:c r="AX1606" s="50" t="str">
        <x:v>Core Moat</x:v>
      </x:c>
      <x:c r="AY1606" s="50" t="str">
        <x:v>既存適格性フィルター不通過: missing_financial_data</x:v>
      </x:c>
      <x:c r="AZ1606" s="59" t="str">
        <x:v>2025-06-27 13:57</x:v>
      </x:c>
      <x:c r="BA1606" s="53" t="n">
        <x:v>36039</x:v>
      </x:c>
      <x:c r="BB1606" s="50"/>
      <x:c r="BC1606" s="50"/>
      <x:c r="BD1606" s="50" t="str">
        <x:v>TOPIX Small 1</x:v>
      </x:c>
    </x:row>
    <x:row r="1607">
      <x:c r="A1607" s="50" t="n">
        <x:v>1606</x:v>
      </x:c>
      <x:c r="B1607" s="50" t="str">
        <x:v>4667</x:v>
      </x:c>
      <x:c r="C1607" s="50" t="str">
        <x:v>4667.T</x:v>
      </x:c>
      <x:c r="D1607" s="50" t="str">
        <x:v>AISAN TECHNOLOGY CO.,LTD.</x:v>
      </x:c>
      <x:c r="E1607" s="50" t="str">
        <x:v>Standard Market(Domestic)</x:v>
      </x:c>
      <x:c r="F1607" s="50" t="str">
        <x:v>Information &amp; Communication</x:v>
      </x:c>
      <x:c r="G1607" s="51" t="n">
        <x:v>3589.088</x:v>
      </x:c>
      <x:c r="H1607" s="51" t="n">
        <x:v>4190.776</x:v>
      </x:c>
      <x:c r="I1607" s="51" t="n">
        <x:v>4463.382</x:v>
      </x:c>
      <x:c r="J1607" s="51" t="n">
        <x:v>5478.528</x:v>
      </x:c>
      <x:c r="K1607" s="51" t="n">
        <x:v>6220.625</x:v>
      </x:c>
      <x:c r="L1607" s="52" t="n">
        <x:f>IFERROR(H1607/G1607-1,"")</x:f>
        <x:v>0.1676437022441355</x:v>
      </x:c>
      <x:c r="M1607" s="52" t="n">
        <x:f>IFERROR(I1607/H1607-1,"")</x:f>
        <x:v>0.06504905058156285</x:v>
      </x:c>
      <x:c r="N1607" s="52" t="n">
        <x:f>IFERROR(J1607/I1607-1,"")</x:f>
        <x:v>0.2274387448800037</x:v>
      </x:c>
      <x:c r="O1607" s="52" t="n">
        <x:f>IFERROR(K1607/J1607-1,"")</x:f>
        <x:v>0.1354555457232307</x:v>
      </x:c>
      <x:c r="P1607" s="52" t="n">
        <x:f>IFERROR((K1607/G1607)^(1/4)-1,"")</x:f>
        <x:v>0.1473937467002513</x:v>
      </x:c>
      <x:c r="Q1607" s="51" t="n">
        <x:v>449.401</x:v>
      </x:c>
      <x:c r="R1607" s="52" t="n">
        <x:f>IFERROR(Q1607/K1607,"")</x:f>
        <x:v>0.07224370541545264</x:v>
      </x:c>
      <x:c r="S1607" s="53" t="n">
        <x:v>38322</x:v>
      </x:c>
      <x:c r="T1607" s="50" t="str">
        <x:v>EDINET_company_history</x:v>
      </x:c>
      <x:c r="U1607" s="50" t="str">
        <x:v>加藤 清久</x:v>
      </x:c>
      <x:c r="V1607" s="54" t="n">
        <x:v>0.1052</x:v>
      </x:c>
      <x:c r="W1607" s="50" t="str">
        <x:v>加藤 淳</x:v>
      </x:c>
      <x:c r="X1607" s="50" t="b">
        <x:f>AND(COUNT(L1607:O1607)=4,L1607&gt;='設定'!$B$6,M1607&gt;='設定'!$B$6,N1607&gt;='設定'!$B$6,O1607&gt;='設定'!$B$6)</x:f>
        <x:v>0</x:v>
      </x:c>
      <x:c r="Y1607" s="50" t="b">
        <x:f>AND(COUNT(G1607:K1607)=5,P1607&gt;='設定'!$B$7)</x:f>
        <x:v>0</x:v>
      </x:c>
      <x:c r="Z1607" s="50" t="b">
        <x:f>AND(ISNUMBER(R1607),R1607&gt;='設定'!$B$8)</x:f>
        <x:v>0</x:v>
      </x:c>
      <x:c r="AA1607" s="50" t="b">
        <x:f>AND(ISNUMBER(S1607),S1607&gt;=DATE(YEAR('設定'!$B$10)-'設定'!$B$9,MONTH('設定'!$B$10),DAY('設定'!$B$10)))</x:f>
        <x:v>0</x:v>
      </x:c>
      <x:c r="AB1607" s="55" t="b">
        <x:v>0</x:v>
      </x:c>
      <x:c r="AC1607" s="55" t="b">
        <x:v>1</x:v>
      </x:c>
      <x:c r="AD1607" s="50" t="n">
        <x:f>IF(X1607,1,0)+IF(Z1607,1,0)+IF(AA1607,1,0)+IF(AB1607,1,0)</x:f>
        <x:v>0</x:v>
      </x:c>
      <x:c r="AE1607" s="50" t="n">
        <x:f>IF(Y1607,1,0)+IF(Z1607,1,0)+IF(AA1607,1,0)+IF(AB1607,1,0)</x:f>
        <x:v>0</x:v>
      </x:c>
      <x:c r="AF1607" s="50" t="n">
        <x:f>IF(Y1607,1,0)+IF(Z1607,1,0)+IF(AA1607,1,0)+IF(AC1607,1,0)</x:f>
        <x:v>1</x:v>
      </x:c>
      <x:c r="AG1607" s="53" t="n">
        <x:v>44348</x:v>
      </x:c>
      <x:c r="AH1607" s="50" t="str">
        <x:v>S100VY3B</x:v>
      </x:c>
      <x:c r="AI1607" s="50" t="str">
        <x:v>NetSalesSummaryOfBusinessResults</x:v>
      </x:c>
      <x:c r="AJ1607" s="50" t="str">
        <x:v>OperatingIncome</x:v>
      </x:c>
      <x:c r="AK1607" s="53" t="n">
        <x:v>45747</x:v>
      </x:c>
      <x:c r="AL1607" s="50" t="str">
        <x:v>365/365/365/366/365</x:v>
      </x:c>
      <x:c r="AM1607" s="51" t="n">
        <x:v>5268579</x:v>
      </x:c>
      <x:c r="AN1607" s="51" t="n">
        <x:v>1631</x:v>
      </x:c>
      <x:c r="AO1607" s="51" t="n">
        <x:f>IFERROR(AM1607*AN1607,"")</x:f>
        <x:v>8593052349</x:v>
      </x:c>
      <x:c r="AP1607" s="56" t="n">
        <x:f>IFERROR(AO1607/(K1607*1000000),"")</x:f>
        <x:v>1.381380865909776</x:v>
      </x:c>
      <x:c r="AQ1607" s="57" t="n">
        <x:v>33443516.666666668</x:v>
      </x:c>
      <x:c r="AR1607" s="52" t="n">
        <x:v>0.4453008474703888</x:v>
      </x:c>
      <x:c r="AS1607" s="52" t="n">
        <x:v>-0.6240307629789899</x:v>
      </x:c>
      <x:c r="AT1607" s="55" t="b">
        <x:v>1</x:v>
      </x:c>
      <x:c r="AU1607" s="50"/>
      <x:c r="AV1607" s="58" t="n">
        <x:v>0.0267585744411515</x:v>
      </x:c>
      <x:c r="AW1607" s="50" t="n">
        <x:v>1677</x:v>
      </x:c>
      <x:c r="AX1607" s="50" t="str">
        <x:v>Discovery</x:v>
      </x:c>
      <x:c r="AY1607" s="50" t="str">
        <x:v>ローカル5年最大下落率-60%以下</x:v>
      </x:c>
      <x:c r="AZ1607" s="59" t="str">
        <x:v>2025-06-20 15:33</x:v>
      </x:c>
      <x:c r="BA1607" s="53" t="n">
        <x:v>38322</x:v>
      </x:c>
      <x:c r="BB1607" s="50"/>
      <x:c r="BC1607" s="50"/>
      <x:c r="BD1607" s="50"/>
    </x:row>
    <x:row r="1608">
      <x:c r="A1608" s="50" t="n">
        <x:v>1607</x:v>
      </x:c>
      <x:c r="B1608" s="50" t="str">
        <x:v>3970</x:v>
      </x:c>
      <x:c r="C1608" s="50" t="str">
        <x:v>3970.T</x:v>
      </x:c>
      <x:c r="D1608" s="50" t="str">
        <x:v>Innovation Inc.</x:v>
      </x:c>
      <x:c r="E1608" s="50" t="str">
        <x:v>Growth Market(Domestic)</x:v>
      </x:c>
      <x:c r="F1608" s="50" t="str">
        <x:v>Information &amp; Communication</x:v>
      </x:c>
      <x:c r="G1608" s="51" t="n">
        <x:v>3083.54</x:v>
      </x:c>
      <x:c r="H1608" s="51" t="n">
        <x:v>4380.215</x:v>
      </x:c>
      <x:c r="I1608" s="51" t="n">
        <x:v>4570.835</x:v>
      </x:c>
      <x:c r="J1608" s="51" t="n">
        <x:v>4813.076</x:v>
      </x:c>
      <x:c r="K1608" s="51" t="n">
        <x:v>5343.785</x:v>
      </x:c>
      <x:c r="L1608" s="52" t="n">
        <x:f>IFERROR(H1608/G1608-1,"")</x:f>
        <x:v>0.42051505736912786</x:v>
      </x:c>
      <x:c r="M1608" s="52" t="n">
        <x:f>IFERROR(I1608/H1608-1,"")</x:f>
        <x:v>0.043518411767458964</x:v>
      </x:c>
      <x:c r="N1608" s="52" t="n">
        <x:f>IFERROR(J1608/I1608-1,"")</x:f>
        <x:v>0.052997100092215144</x:v>
      </x:c>
      <x:c r="O1608" s="52" t="n">
        <x:f>IFERROR(K1608/J1608-1,"")</x:f>
        <x:v>0.11026399749349469</x:v>
      </x:c>
      <x:c r="P1608" s="52" t="n">
        <x:f>IFERROR((K1608/G1608)^(1/4)-1,"")</x:f>
        <x:v>0.1473603760884732</x:v>
      </x:c>
      <x:c r="Q1608" s="51" t="n">
        <x:v>351.87</x:v>
      </x:c>
      <x:c r="R1608" s="52" t="n">
        <x:f>IFERROR(Q1608/K1608,"")</x:f>
        <x:v>0.06584658626797299</x:v>
      </x:c>
      <x:c r="S1608" s="53" t="n">
        <x:v>42705</x:v>
      </x:c>
      <x:c r="T1608" s="50" t="str">
        <x:v>EDINET_company_history</x:v>
      </x:c>
      <x:c r="U1608" s="50" t="str">
        <x:v>富田 直人</x:v>
      </x:c>
      <x:c r="V1608" s="54" t="n">
        <x:v>0.3156</x:v>
      </x:c>
      <x:c r="W1608" s="50"/>
      <x:c r="X1608" s="50" t="b">
        <x:f>AND(COUNT(L1608:O1608)=4,L1608&gt;='設定'!$B$6,M1608&gt;='設定'!$B$6,N1608&gt;='設定'!$B$6,O1608&gt;='設定'!$B$6)</x:f>
        <x:v>0</x:v>
      </x:c>
      <x:c r="Y1608" s="50" t="b">
        <x:f>AND(COUNT(G1608:K1608)=5,P1608&gt;='設定'!$B$7)</x:f>
        <x:v>0</x:v>
      </x:c>
      <x:c r="Z1608" s="50" t="b">
        <x:f>AND(ISNUMBER(R1608),R1608&gt;='設定'!$B$8)</x:f>
        <x:v>0</x:v>
      </x:c>
      <x:c r="AA1608" s="50" t="b">
        <x:f>AND(ISNUMBER(S1608),S1608&gt;=DATE(YEAR('設定'!$B$10)-'設定'!$B$9,MONTH('設定'!$B$10),DAY('設定'!$B$10)))</x:f>
        <x:v>0</x:v>
      </x:c>
      <x:c r="AB1608" s="55" t="b">
        <x:v>0</x:v>
      </x:c>
      <x:c r="AC1608" s="55" t="b">
        <x:v>1</x:v>
      </x:c>
      <x:c r="AD1608" s="50" t="n">
        <x:f>IF(X1608,1,0)+IF(Z1608,1,0)+IF(AA1608,1,0)+IF(AB1608,1,0)</x:f>
        <x:v>0</x:v>
      </x:c>
      <x:c r="AE1608" s="50" t="n">
        <x:f>IF(Y1608,1,0)+IF(Z1608,1,0)+IF(AA1608,1,0)+IF(AB1608,1,0)</x:f>
        <x:v>0</x:v>
      </x:c>
      <x:c r="AF1608" s="50" t="n">
        <x:f>IF(Y1608,1,0)+IF(Z1608,1,0)+IF(AA1608,1,0)+IF(AC1608,1,0)</x:f>
        <x:v>1</x:v>
      </x:c>
      <x:c r="AG1608" s="53" t="n">
        <x:v>44348</x:v>
      </x:c>
      <x:c r="AH1608" s="50" t="str">
        <x:v>S100W428</x:v>
      </x:c>
      <x:c r="AI1608" s="50" t="str">
        <x:v>NetSalesSummaryOfBusinessResults</x:v>
      </x:c>
      <x:c r="AJ1608" s="50" t="str">
        <x:v>OperatingIncome</x:v>
      </x:c>
      <x:c r="AK1608" s="53" t="n">
        <x:v>45747</x:v>
      </x:c>
      <x:c r="AL1608" s="50" t="str">
        <x:v>365/365/365/366/365</x:v>
      </x:c>
      <x:c r="AM1608" s="51" t="n">
        <x:v>2727700</x:v>
      </x:c>
      <x:c r="AN1608" s="51" t="n">
        <x:v>824</x:v>
      </x:c>
      <x:c r="AO1608" s="51" t="n">
        <x:f>IFERROR(AM1608*AN1608,"")</x:f>
        <x:v>2247624800</x:v>
      </x:c>
      <x:c r="AP1608" s="56" t="n">
        <x:f>IFERROR(AO1608/(K1608*1000000),"")</x:f>
        <x:v>0.42060539486525</x:v>
      </x:c>
      <x:c r="AQ1608" s="57" t="n">
        <x:v>3068390</x:v>
      </x:c>
      <x:c r="AR1608" s="52" t="n">
        <x:v>0.3979531019352472</x:v>
      </x:c>
      <x:c r="AS1608" s="52" t="n">
        <x:v>-0.7625327905107975</x:v>
      </x:c>
      <x:c r="AT1608" s="55" t="b">
        <x:v>0</x:v>
      </x:c>
      <x:c r="AU1608" s="50" t="str">
        <x:v>low_liquidity</x:v>
      </x:c>
      <x:c r="AV1608" s="58" t="n">
        <x:v>-0.0719396942003725</x:v>
      </x:c>
      <x:c r="AW1608" s="50" t="n">
        <x:v>2416</x:v>
      </x:c>
      <x:c r="AX1608" s="50" t="str">
        <x:v>Future Moat</x:v>
      </x:c>
      <x:c r="AY1608" s="50" t="str">
        <x:v>既存適格性フィルター不通過: low_liquidity / 60日平均売買代金2,000万円未満 / ローカル5年最大下落率-60%以下</x:v>
      </x:c>
      <x:c r="AZ1608" s="59" t="str">
        <x:v>2025-06-24 14:36</x:v>
      </x:c>
      <x:c r="BA1608" s="53" t="n">
        <x:v>42705</x:v>
      </x:c>
      <x:c r="BB1608" s="50"/>
      <x:c r="BC1608" s="50"/>
      <x:c r="BD1608" s="50"/>
    </x:row>
    <x:row r="1609">
      <x:c r="A1609" s="50" t="n">
        <x:v>1608</x:v>
      </x:c>
      <x:c r="B1609" s="50" t="str">
        <x:v>4301</x:v>
      </x:c>
      <x:c r="C1609" s="50" t="str">
        <x:v>4301.T</x:v>
      </x:c>
      <x:c r="D1609" s="50" t="str">
        <x:v>AMUSE INC.</x:v>
      </x:c>
      <x:c r="E1609" s="50" t="str">
        <x:v>Prime Market (Domestic)</x:v>
      </x:c>
      <x:c r="F1609" s="50" t="str">
        <x:v>Services</x:v>
      </x:c>
      <x:c r="G1609" s="51" t="n">
        <x:v>39839</x:v>
      </x:c>
      <x:c r="H1609" s="51" t="n">
        <x:v>38744</x:v>
      </x:c>
      <x:c r="I1609" s="51" t="n">
        <x:v>52497</x:v>
      </x:c>
      <x:c r="J1609" s="51" t="n">
        <x:v>54813</x:v>
      </x:c>
      <x:c r="K1609" s="51" t="n">
        <x:v>68186</x:v>
      </x:c>
      <x:c r="L1609" s="52" t="n">
        <x:f>IFERROR(H1609/G1609-1,"")</x:f>
        <x:v>-0.027485629659378952</x:v>
      </x:c>
      <x:c r="M1609" s="52" t="n">
        <x:f>IFERROR(I1609/H1609-1,"")</x:f>
        <x:v>0.35497109229816237</x:v>
      </x:c>
      <x:c r="N1609" s="52" t="n">
        <x:f>IFERROR(J1609/I1609-1,"")</x:f>
        <x:v>0.04411680667466711</x:v>
      </x:c>
      <x:c r="O1609" s="52" t="n">
        <x:f>IFERROR(K1609/J1609-1,"")</x:f>
        <x:v>0.24397496944155583</x:v>
      </x:c>
      <x:c r="P1609" s="52" t="n">
        <x:f>IFERROR((K1609/G1609)^(1/4)-1,"")</x:f>
        <x:v>0.14379105643069479</x:v>
      </x:c>
      <x:c r="Q1609" s="51" t="n">
        <x:v>2798</x:v>
      </x:c>
      <x:c r="R1609" s="52" t="n">
        <x:f>IFERROR(Q1609/K1609,"")</x:f>
        <x:v>0.04103481653125275</x:v>
      </x:c>
      <x:c r="S1609" s="53" t="n">
        <x:v>36982</x:v>
      </x:c>
      <x:c r="T1609" s="50" t="str">
        <x:v>EDINET_company_history</x:v>
      </x:c>
      <x:c r="U1609" s="50" t="str">
        <x:v>㈱オオサト</x:v>
      </x:c>
      <x:c r="V1609" s="54" t="n">
        <x:v>0.2753</x:v>
      </x:c>
      <x:c r="W1609" s="50" t="str">
        <x:v>大里 洋吉</x:v>
      </x:c>
      <x:c r="X1609" s="50" t="b">
        <x:f>AND(COUNT(L1609:O1609)=4,L1609&gt;='設定'!$B$6,M1609&gt;='設定'!$B$6,N1609&gt;='設定'!$B$6,O1609&gt;='設定'!$B$6)</x:f>
        <x:v>0</x:v>
      </x:c>
      <x:c r="Y1609" s="50" t="b">
        <x:f>AND(COUNT(G1609:K1609)=5,P1609&gt;='設定'!$B$7)</x:f>
        <x:v>0</x:v>
      </x:c>
      <x:c r="Z1609" s="50" t="b">
        <x:f>AND(ISNUMBER(R1609),R1609&gt;='設定'!$B$8)</x:f>
        <x:v>0</x:v>
      </x:c>
      <x:c r="AA1609" s="50" t="b">
        <x:f>AND(ISNUMBER(S1609),S1609&gt;=DATE(YEAR('設定'!$B$10)-'設定'!$B$9,MONTH('設定'!$B$10),DAY('設定'!$B$10)))</x:f>
        <x:v>0</x:v>
      </x:c>
      <x:c r="AB1609" s="55" t="b">
        <x:v>0</x:v>
      </x:c>
      <x:c r="AC1609" s="55" t="b">
        <x:v>1</x:v>
      </x:c>
      <x:c r="AD1609" s="50" t="n">
        <x:f>IF(X1609,1,0)+IF(Z1609,1,0)+IF(AA1609,1,0)+IF(AB1609,1,0)</x:f>
        <x:v>0</x:v>
      </x:c>
      <x:c r="AE1609" s="50" t="n">
        <x:f>IF(Y1609,1,0)+IF(Z1609,1,0)+IF(AA1609,1,0)+IF(AB1609,1,0)</x:f>
        <x:v>0</x:v>
      </x:c>
      <x:c r="AF1609" s="50" t="n">
        <x:f>IF(Y1609,1,0)+IF(Z1609,1,0)+IF(AA1609,1,0)+IF(AC1609,1,0)</x:f>
        <x:v>1</x:v>
      </x:c>
      <x:c r="AG1609" s="53" t="n">
        <x:v>44348</x:v>
      </x:c>
      <x:c r="AH1609" s="50" t="str">
        <x:v>S100W907</x:v>
      </x:c>
      <x:c r="AI1609" s="50" t="str">
        <x:v>OperatingRevenue2SummaryOfBusinessResults</x:v>
      </x:c>
      <x:c r="AJ1609" s="50" t="str">
        <x:v>OperatingIncome</x:v>
      </x:c>
      <x:c r="AK1609" s="53" t="n">
        <x:v>45747</x:v>
      </x:c>
      <x:c r="AL1609" s="50" t="str">
        <x:v>365/365/365/366/365</x:v>
      </x:c>
      <x:c r="AM1609" s="51" t="n">
        <x:v>16966320</x:v>
      </x:c>
      <x:c r="AN1609" s="51" t="n">
        <x:v>1848</x:v>
      </x:c>
      <x:c r="AO1609" s="51" t="n">
        <x:f>IFERROR(AM1609*AN1609,"")</x:f>
        <x:v>31353759360</x:v>
      </x:c>
      <x:c r="AP1609" s="56" t="n">
        <x:f>IFERROR(AO1609/(K1609*1000000),"")</x:f>
        <x:v>0.4598269345613469</x:v>
      </x:c>
      <x:c r="AQ1609" s="57" t="n">
        <x:v>67830205</x:v>
      </x:c>
      <x:c r="AR1609" s="52" t="n">
        <x:v>0.2193233265845758</x:v>
      </x:c>
      <x:c r="AS1609" s="52" t="n">
        <x:v>-0.41306588896148</x:v>
      </x:c>
      <x:c r="AT1609" s="55" t="b">
        <x:v>0</x:v>
      </x:c>
      <x:c r="AU1609" s="50" t="str">
        <x:v>missing_financial_data</x:v>
      </x:c>
      <x:c r="AV1609" s="58" t="n">
        <x:v>0.1162465247255589</x:v>
      </x:c>
      <x:c r="AW1609" s="50" t="n">
        <x:v>1146</x:v>
      </x:c>
      <x:c r="AX1609" s="50" t="str">
        <x:v>Core Moat</x:v>
      </x:c>
      <x:c r="AY1609" s="50" t="str">
        <x:v>既存適格性フィルター不通過: missing_financial_data</x:v>
      </x:c>
      <x:c r="AZ1609" s="59" t="str">
        <x:v>2025-06-30 15:30</x:v>
      </x:c>
      <x:c r="BA1609" s="53" t="n">
        <x:v>36982</x:v>
      </x:c>
      <x:c r="BB1609" s="50"/>
      <x:c r="BC1609" s="50"/>
      <x:c r="BD1609" s="50" t="str">
        <x:v>TOPIX Small 2</x:v>
      </x:c>
    </x:row>
    <x:row r="1610">
      <x:c r="A1610" s="50" t="n">
        <x:v>1609</x:v>
      </x:c>
      <x:c r="B1610" s="50" t="str">
        <x:v>7937</x:v>
      </x:c>
      <x:c r="C1610" s="50" t="str">
        <x:v>7937.T</x:v>
      </x:c>
      <x:c r="D1610" s="50" t="str">
        <x:v>TSUTSUMI JEWELRY CO.,LTD.</x:v>
      </x:c>
      <x:c r="E1610" s="50" t="str">
        <x:v>Standard Market(Domestic)</x:v>
      </x:c>
      <x:c r="F1610" s="50" t="str">
        <x:v>Other Products</x:v>
      </x:c>
      <x:c r="G1610" s="51" t="n">
        <x:v>14523</x:v>
      </x:c>
      <x:c r="H1610" s="51" t="n">
        <x:v>16477</x:v>
      </x:c>
      <x:c r="I1610" s="51" t="n">
        <x:v>18119</x:v>
      </x:c>
      <x:c r="J1610" s="51" t="n">
        <x:v>19907</x:v>
      </x:c>
      <x:c r="K1610" s="51" t="n">
        <x:v>24835</x:v>
      </x:c>
      <x:c r="L1610" s="52" t="n">
        <x:f>IFERROR(H1610/G1610-1,"")</x:f>
        <x:v>0.13454520415892035</x:v>
      </x:c>
      <x:c r="M1610" s="52" t="n">
        <x:f>IFERROR(I1610/H1610-1,"")</x:f>
        <x:v>0.09965406323966741</x:v>
      </x:c>
      <x:c r="N1610" s="52" t="n">
        <x:f>IFERROR(J1610/I1610-1,"")</x:f>
        <x:v>0.09868094265687954</x:v>
      </x:c>
      <x:c r="O1610" s="52" t="n">
        <x:f>IFERROR(K1610/J1610-1,"")</x:f>
        <x:v>0.24755111267393382</x:v>
      </x:c>
      <x:c r="P1610" s="52" t="n">
        <x:f>IFERROR((K1610/G1610)^(1/4)-1,"")</x:f>
        <x:v>0.14354157012831692</x:v>
      </x:c>
      <x:c r="Q1610" s="51" t="n">
        <x:v>2410</x:v>
      </x:c>
      <x:c r="R1610" s="52" t="n">
        <x:f>IFERROR(Q1610/K1610,"")</x:f>
        <x:v>0.09704046708274612</x:v>
      </x:c>
      <x:c r="S1610" s="53" t="n">
        <x:v>34578</x:v>
      </x:c>
      <x:c r="T1610" s="50" t="str">
        <x:v>EDINET_company_history</x:v>
      </x:c>
      <x:c r="U1610" s="50" t="str">
        <x:v>堤 倭子</x:v>
      </x:c>
      <x:c r="V1610" s="54" t="n">
        <x:v>0.5121</x:v>
      </x:c>
      <x:c r="W1610" s="50" t="str">
        <x:v>互 智司</x:v>
      </x:c>
      <x:c r="X1610" s="50" t="b">
        <x:f>AND(COUNT(L1610:O1610)=4,L1610&gt;='設定'!$B$6,M1610&gt;='設定'!$B$6,N1610&gt;='設定'!$B$6,O1610&gt;='設定'!$B$6)</x:f>
        <x:v>0</x:v>
      </x:c>
      <x:c r="Y1610" s="50" t="b">
        <x:f>AND(COUNT(G1610:K1610)=5,P1610&gt;='設定'!$B$7)</x:f>
        <x:v>0</x:v>
      </x:c>
      <x:c r="Z1610" s="50" t="b">
        <x:f>AND(ISNUMBER(R1610),R1610&gt;='設定'!$B$8)</x:f>
        <x:v>0</x:v>
      </x:c>
      <x:c r="AA1610" s="50" t="b">
        <x:f>AND(ISNUMBER(S1610),S1610&gt;=DATE(YEAR('設定'!$B$10)-'設定'!$B$9,MONTH('設定'!$B$10),DAY('設定'!$B$10)))</x:f>
        <x:v>0</x:v>
      </x:c>
      <x:c r="AB1610" s="55" t="b">
        <x:v>0</x:v>
      </x:c>
      <x:c r="AC1610" s="55" t="b">
        <x:v>1</x:v>
      </x:c>
      <x:c r="AD1610" s="50" t="n">
        <x:f>IF(X1610,1,0)+IF(Z1610,1,0)+IF(AA1610,1,0)+IF(AB1610,1,0)</x:f>
        <x:v>0</x:v>
      </x:c>
      <x:c r="AE1610" s="50" t="n">
        <x:f>IF(Y1610,1,0)+IF(Z1610,1,0)+IF(AA1610,1,0)+IF(AB1610,1,0)</x:f>
        <x:v>0</x:v>
      </x:c>
      <x:c r="AF1610" s="50" t="n">
        <x:f>IF(Y1610,1,0)+IF(Z1610,1,0)+IF(AA1610,1,0)+IF(AC1610,1,0)</x:f>
        <x:v>1</x:v>
      </x:c>
      <x:c r="AG1610" s="53" t="n">
        <x:v>44348</x:v>
      </x:c>
      <x:c r="AH1610" s="50" t="str">
        <x:v>S100VWP8</x:v>
      </x:c>
      <x:c r="AI1610" s="50" t="str">
        <x:v>NetSalesSummaryOfBusinessResults</x:v>
      </x:c>
      <x:c r="AJ1610" s="50" t="str">
        <x:v>OperatingIncome</x:v>
      </x:c>
      <x:c r="AK1610" s="53" t="n">
        <x:v>45747</x:v>
      </x:c>
      <x:c r="AL1610" s="50" t="str">
        <x:v>365/365/365/366/365</x:v>
      </x:c>
      <x:c r="AM1610" s="51" t="n">
        <x:v>15626800</x:v>
      </x:c>
      <x:c r="AN1610" s="51" t="n">
        <x:v>2770</x:v>
      </x:c>
      <x:c r="AO1610" s="51" t="n">
        <x:f>IFERROR(AM1610*AN1610,"")</x:f>
        <x:v>43286236000</x:v>
      </x:c>
      <x:c r="AP1610" s="56" t="n">
        <x:f>IFERROR(AO1610/(K1610*1000000),"")</x:f>
        <x:v>1.7429529293336017</x:v>
      </x:c>
      <x:c r="AQ1610" s="57" t="n">
        <x:v>58788350</x:v>
      </x:c>
      <x:c r="AR1610" s="52" t="n">
        <x:v>0.2569058061472027</x:v>
      </x:c>
      <x:c r="AS1610" s="52" t="n">
        <x:v>-0.2842412766396375</x:v>
      </x:c>
      <x:c r="AT1610" s="55" t="b">
        <x:v>0</x:v>
      </x:c>
      <x:c r="AU1610" s="50" t="str">
        <x:v>repeated_negative_operating_cf</x:v>
      </x:c>
      <x:c r="AV1610" s="58" t="n">
        <x:v>0.0373621716321647</x:v>
      </x:c>
      <x:c r="AW1610" s="50" t="n">
        <x:v>1593</x:v>
      </x:c>
      <x:c r="AX1610" s="50" t="str">
        <x:v>Core Moat</x:v>
      </x:c>
      <x:c r="AY1610" s="50" t="str">
        <x:v>既存適格性フィルター不通過: repeated_negative_operating_cf</x:v>
      </x:c>
      <x:c r="AZ1610" s="59" t="str">
        <x:v>2025-06-27 14:03</x:v>
      </x:c>
      <x:c r="BA1610" s="53" t="n">
        <x:v>34578</x:v>
      </x:c>
      <x:c r="BB1610" s="50"/>
      <x:c r="BC1610" s="50"/>
      <x:c r="BD1610" s="50" t="str">
        <x:v>TOPIX Small 2</x:v>
      </x:c>
    </x:row>
    <x:row r="1611">
      <x:c r="A1611" s="50" t="n">
        <x:v>1610</x:v>
      </x:c>
      <x:c r="B1611" s="50" t="str">
        <x:v>6337</x:v>
      </x:c>
      <x:c r="C1611" s="50" t="str">
        <x:v>6337.T</x:v>
      </x:c>
      <x:c r="D1611" s="50" t="str">
        <x:v>TESEC Corporation</x:v>
      </x:c>
      <x:c r="E1611" s="50" t="str">
        <x:v>Standard Market(Domestic)</x:v>
      </x:c>
      <x:c r="F1611" s="50" t="str">
        <x:v>Machinery</x:v>
      </x:c>
      <x:c r="G1611" s="51" t="n">
        <x:v>3449</x:v>
      </x:c>
      <x:c r="H1611" s="51" t="n">
        <x:v>7512</x:v>
      </x:c>
      <x:c r="I1611" s="51" t="n">
        <x:v>8743</x:v>
      </x:c>
      <x:c r="J1611" s="51" t="n">
        <x:v>8619</x:v>
      </x:c>
      <x:c r="K1611" s="51" t="n">
        <x:v>5892</x:v>
      </x:c>
      <x:c r="L1611" s="52" t="n">
        <x:f>IFERROR(H1611/G1611-1,"")</x:f>
        <x:v>1.1780226152507973</x:v>
      </x:c>
      <x:c r="M1611" s="52" t="n">
        <x:f>IFERROR(I1611/H1611-1,"")</x:f>
        <x:v>0.16387113951011711</x:v>
      </x:c>
      <x:c r="N1611" s="52" t="n">
        <x:f>IFERROR(J1611/I1611-1,"")</x:f>
        <x:v>-0.014182774791261621</x:v>
      </x:c>
      <x:c r="O1611" s="52" t="n">
        <x:f>IFERROR(K1611/J1611-1,"")</x:f>
        <x:v>-0.31639401322659244</x:v>
      </x:c>
      <x:c r="P1611" s="52" t="n">
        <x:f>IFERROR((K1611/G1611)^(1/4)-1,"")</x:f>
        <x:v>0.14325309547405563</x:v>
      </x:c>
      <x:c r="Q1611" s="51" t="n">
        <x:v>434</x:v>
      </x:c>
      <x:c r="R1611" s="52" t="n">
        <x:f>IFERROR(Q1611/K1611,"")</x:f>
        <x:v>0.07365919891378139</x:v>
      </x:c>
      <x:c r="S1611" s="53" t="n">
        <x:v>38322</x:v>
      </x:c>
      <x:c r="T1611" s="50" t="str">
        <x:v>EDINET_company_history</x:v>
      </x:c>
      <x:c r="U1611" s="50" t="str">
        <x:v>田中 綏子</x:v>
      </x:c>
      <x:c r="V1611" s="54" t="n">
        <x:v>0.0686</x:v>
      </x:c>
      <x:c r="W1611" s="50" t="str">
        <x:v>田中 賢治</x:v>
      </x:c>
      <x:c r="X1611" s="50" t="b">
        <x:f>AND(COUNT(L1611:O1611)=4,L1611&gt;='設定'!$B$6,M1611&gt;='設定'!$B$6,N1611&gt;='設定'!$B$6,O1611&gt;='設定'!$B$6)</x:f>
        <x:v>0</x:v>
      </x:c>
      <x:c r="Y1611" s="50" t="b">
        <x:f>AND(COUNT(G1611:K1611)=5,P1611&gt;='設定'!$B$7)</x:f>
        <x:v>0</x:v>
      </x:c>
      <x:c r="Z1611" s="50" t="b">
        <x:f>AND(ISNUMBER(R1611),R1611&gt;='設定'!$B$8)</x:f>
        <x:v>0</x:v>
      </x:c>
      <x:c r="AA1611" s="50" t="b">
        <x:f>AND(ISNUMBER(S1611),S1611&gt;=DATE(YEAR('設定'!$B$10)-'設定'!$B$9,MONTH('設定'!$B$10),DAY('設定'!$B$10)))</x:f>
        <x:v>0</x:v>
      </x:c>
      <x:c r="AB1611" s="55" t="b">
        <x:v>0</x:v>
      </x:c>
      <x:c r="AC1611" s="55" t="b">
        <x:v>1</x:v>
      </x:c>
      <x:c r="AD1611" s="50" t="n">
        <x:f>IF(X1611,1,0)+IF(Z1611,1,0)+IF(AA1611,1,0)+IF(AB1611,1,0)</x:f>
        <x:v>0</x:v>
      </x:c>
      <x:c r="AE1611" s="50" t="n">
        <x:f>IF(Y1611,1,0)+IF(Z1611,1,0)+IF(AA1611,1,0)+IF(AB1611,1,0)</x:f>
        <x:v>0</x:v>
      </x:c>
      <x:c r="AF1611" s="50" t="n">
        <x:f>IF(Y1611,1,0)+IF(Z1611,1,0)+IF(AA1611,1,0)+IF(AC1611,1,0)</x:f>
        <x:v>1</x:v>
      </x:c>
      <x:c r="AG1611" s="53" t="n">
        <x:v>44348</x:v>
      </x:c>
      <x:c r="AH1611" s="50" t="str">
        <x:v>S100W5LZ</x:v>
      </x:c>
      <x:c r="AI1611" s="50" t="str">
        <x:v>NetSalesSummaryOfBusinessResults</x:v>
      </x:c>
      <x:c r="AJ1611" s="50" t="str">
        <x:v>OperatingIncome</x:v>
      </x:c>
      <x:c r="AK1611" s="53" t="n">
        <x:v>45747</x:v>
      </x:c>
      <x:c r="AL1611" s="50" t="str">
        <x:v>365/365/365/366/365</x:v>
      </x:c>
      <x:c r="AM1611" s="51" t="n">
        <x:v>5477595</x:v>
      </x:c>
      <x:c r="AN1611" s="51" t="n">
        <x:v>2462</x:v>
      </x:c>
      <x:c r="AO1611" s="51" t="n">
        <x:f>IFERROR(AM1611*AN1611,"")</x:f>
        <x:v>13485838890</x:v>
      </x:c>
      <x:c r="AP1611" s="56" t="n">
        <x:f>IFERROR(AO1611/(K1611*1000000),"")</x:f>
        <x:v>2.2888389154786153</x:v>
      </x:c>
      <x:c r="AQ1611" s="57" t="n">
        <x:v>88019541.66666667</x:v>
      </x:c>
      <x:c r="AR1611" s="52" t="n">
        <x:v>0.4698389945090301</x:v>
      </x:c>
      <x:c r="AS1611" s="52" t="n">
        <x:v>-0.6517126768146992</x:v>
      </x:c>
      <x:c r="AT1611" s="55" t="b">
        <x:v>1</x:v>
      </x:c>
      <x:c r="AU1611" s="50"/>
      <x:c r="AV1611" s="58" t="n">
        <x:v>0.2140734337416778</x:v>
      </x:c>
      <x:c r="AW1611" s="50" t="n">
        <x:v>668</x:v>
      </x:c>
      <x:c r="AX1611" s="50" t="str">
        <x:v>Future Moat</x:v>
      </x:c>
      <x:c r="AY1611" s="50" t="str">
        <x:v>ローカル5年最大下落率-60%以下</x:v>
      </x:c>
      <x:c r="AZ1611" s="59" t="str">
        <x:v>2025-06-25 15:31</x:v>
      </x:c>
      <x:c r="BA1611" s="53" t="n">
        <x:v>38322</x:v>
      </x:c>
      <x:c r="BB1611" s="50"/>
      <x:c r="BC1611" s="50"/>
      <x:c r="BD1611" s="50"/>
    </x:row>
    <x:row r="1612">
      <x:c r="A1612" s="50" t="n">
        <x:v>1611</x:v>
      </x:c>
      <x:c r="B1612" s="50" t="str">
        <x:v>4397</x:v>
      </x:c>
      <x:c r="C1612" s="50" t="str">
        <x:v>4397.T</x:v>
      </x:c>
      <x:c r="D1612" s="50" t="str">
        <x:v>TeamSpirit Inc.</x:v>
      </x:c>
      <x:c r="E1612" s="50" t="str">
        <x:v>Growth Market(Domestic)</x:v>
      </x:c>
      <x:c r="F1612" s="50" t="str">
        <x:v>Information &amp; Communication</x:v>
      </x:c>
      <x:c r="G1612" s="51" t="n">
        <x:v>2896.926</x:v>
      </x:c>
      <x:c r="H1612" s="51" t="n">
        <x:v>3261.515</x:v>
      </x:c>
      <x:c r="I1612" s="51" t="n">
        <x:v>3809.551</x:v>
      </x:c>
      <x:c r="J1612" s="51" t="n">
        <x:v>4421.949</x:v>
      </x:c>
      <x:c r="K1612" s="51" t="n">
        <x:v>4922.684</x:v>
      </x:c>
      <x:c r="L1612" s="52" t="n">
        <x:f>IFERROR(H1612/G1612-1,"")</x:f>
        <x:v>0.12585374980237662</x:v>
      </x:c>
      <x:c r="M1612" s="52" t="n">
        <x:f>IFERROR(I1612/H1612-1,"")</x:f>
        <x:v>0.16803111437476148</x:v>
      </x:c>
      <x:c r="N1612" s="52" t="n">
        <x:f>IFERROR(J1612/I1612-1,"")</x:f>
        <x:v>0.1607533276231241</x:v>
      </x:c>
      <x:c r="O1612" s="52" t="n">
        <x:f>IFERROR(K1612/J1612-1,"")</x:f>
        <x:v>0.11323852898348674</x:v>
      </x:c>
      <x:c r="P1612" s="52" t="n">
        <x:f>IFERROR((K1612/G1612)^(1/4)-1,"")</x:f>
        <x:v>0.1417371676829604</x:v>
      </x:c>
      <x:c r="Q1612" s="51" t="n">
        <x:v>269.831</x:v>
      </x:c>
      <x:c r="R1612" s="52" t="n">
        <x:f>IFERROR(Q1612/K1612,"")</x:f>
        <x:v>0.05481379670114921</x:v>
      </x:c>
      <x:c r="S1612" s="53" t="n">
        <x:v>43313</x:v>
      </x:c>
      <x:c r="T1612" s="50" t="str">
        <x:v>EDINET_company_history</x:v>
      </x:c>
      <x:c r="U1612" s="50" t="str">
        <x:v>荻島 浩司</x:v>
      </x:c>
      <x:c r="V1612" s="54" t="n">
        <x:v>0.2955</x:v>
      </x:c>
      <x:c r="W1612" s="50" t="str">
        <x:v>道下 和良</x:v>
      </x:c>
      <x:c r="X1612" s="50" t="b">
        <x:f>AND(COUNT(L1612:O1612)=4,L1612&gt;='設定'!$B$6,M1612&gt;='設定'!$B$6,N1612&gt;='設定'!$B$6,O1612&gt;='設定'!$B$6)</x:f>
        <x:v>0</x:v>
      </x:c>
      <x:c r="Y1612" s="50" t="b">
        <x:f>AND(COUNT(G1612:K1612)=5,P1612&gt;='設定'!$B$7)</x:f>
        <x:v>0</x:v>
      </x:c>
      <x:c r="Z1612" s="50" t="b">
        <x:f>AND(ISNUMBER(R1612),R1612&gt;='設定'!$B$8)</x:f>
        <x:v>0</x:v>
      </x:c>
      <x:c r="AA1612" s="50" t="b">
        <x:f>AND(ISNUMBER(S1612),S1612&gt;=DATE(YEAR('設定'!$B$10)-'設定'!$B$9,MONTH('設定'!$B$10),DAY('設定'!$B$10)))</x:f>
        <x:v>0</x:v>
      </x:c>
      <x:c r="AB1612" s="55" t="b">
        <x:v>0</x:v>
      </x:c>
      <x:c r="AC1612" s="55" t="b">
        <x:v>1</x:v>
      </x:c>
      <x:c r="AD1612" s="50" t="n">
        <x:f>IF(X1612,1,0)+IF(Z1612,1,0)+IF(AA1612,1,0)+IF(AB1612,1,0)</x:f>
        <x:v>0</x:v>
      </x:c>
      <x:c r="AE1612" s="50" t="n">
        <x:f>IF(Y1612,1,0)+IF(Z1612,1,0)+IF(AA1612,1,0)+IF(AB1612,1,0)</x:f>
        <x:v>0</x:v>
      </x:c>
      <x:c r="AF1612" s="50" t="n">
        <x:f>IF(Y1612,1,0)+IF(Z1612,1,0)+IF(AA1612,1,0)+IF(AC1612,1,0)</x:f>
        <x:v>1</x:v>
      </x:c>
      <x:c r="AG1612" s="53" t="n">
        <x:v>44348</x:v>
      </x:c>
      <x:c r="AH1612" s="50" t="str">
        <x:v>S100X6JN</x:v>
      </x:c>
      <x:c r="AI1612" s="50" t="str">
        <x:v>NetSalesSummaryOfBusinessResults</x:v>
      </x:c>
      <x:c r="AJ1612" s="50" t="str">
        <x:v>OperatingIncome</x:v>
      </x:c>
      <x:c r="AK1612" s="53" t="n">
        <x:v>45900</x:v>
      </x:c>
      <x:c r="AL1612" s="50" t="str">
        <x:v>365/365/365/366/365</x:v>
      </x:c>
      <x:c r="AM1612" s="51" t="n">
        <x:v>16491600</x:v>
      </x:c>
      <x:c r="AN1612" s="51" t="n">
        <x:v>386</x:v>
      </x:c>
      <x:c r="AO1612" s="51" t="n">
        <x:f>IFERROR(AM1612*AN1612,"")</x:f>
        <x:v>6365757600</x:v>
      </x:c>
      <x:c r="AP1612" s="56" t="n">
        <x:f>IFERROR(AO1612/(K1612*1000000),"")</x:f>
        <x:v>1.2931477218525504</x:v>
      </x:c>
      <x:c r="AQ1612" s="57" t="n">
        <x:v>25211738.333333332</x:v>
      </x:c>
      <x:c r="AR1612" s="52" t="n">
        <x:v>0.5068329725129858</x:v>
      </x:c>
      <x:c r="AS1612" s="52" t="n">
        <x:v>-0.7578439259855189</x:v>
      </x:c>
      <x:c r="AT1612" s="55" t="b">
        <x:v>1</x:v>
      </x:c>
      <x:c r="AU1612" s="50"/>
      <x:c r="AV1612" s="58" t="n">
        <x:v>-0.1417250151132239</x:v>
      </x:c>
      <x:c r="AW1612" s="50" t="n">
        <x:v>2813</x:v>
      </x:c>
      <x:c r="AX1612" s="50" t="str">
        <x:v>Future Moat</x:v>
      </x:c>
      <x:c r="AY1612" s="50" t="str">
        <x:v>ローカル5年最大下落率-60%以下</x:v>
      </x:c>
      <x:c r="AZ1612" s="59" t="str">
        <x:v>2025-11-26 13:06</x:v>
      </x:c>
      <x:c r="BA1612" s="53" t="n">
        <x:v>43313</x:v>
      </x:c>
      <x:c r="BB1612" s="50"/>
      <x:c r="BC1612" s="50"/>
      <x:c r="BD1612" s="50"/>
    </x:row>
    <x:row r="1613">
      <x:c r="A1613" s="50" t="n">
        <x:v>1612</x:v>
      </x:c>
      <x:c r="B1613" s="50" t="str">
        <x:v>9622</x:v>
      </x:c>
      <x:c r="C1613" s="50" t="str">
        <x:v>9622.T</x:v>
      </x:c>
      <x:c r="D1613" s="50" t="str">
        <x:v>SPACE CO.,LTD.</x:v>
      </x:c>
      <x:c r="E1613" s="50" t="str">
        <x:v>Prime Market (Domestic)</x:v>
      </x:c>
      <x:c r="F1613" s="50" t="str">
        <x:v>Services</x:v>
      </x:c>
      <x:c r="G1613" s="51" t="n">
        <x:v>42408.236</x:v>
      </x:c>
      <x:c r="H1613" s="51" t="n">
        <x:v>46707.111</x:v>
      </x:c>
      <x:c r="I1613" s="51" t="n">
        <x:v>52793.177</x:v>
      </x:c>
      <x:c r="J1613" s="51" t="n">
        <x:v>64189.916</x:v>
      </x:c>
      <x:c r="K1613" s="51" t="n">
        <x:v>71511.451</x:v>
      </x:c>
      <x:c r="L1613" s="52" t="n">
        <x:f>IFERROR(H1613/G1613-1,"")</x:f>
        <x:v>0.10136887089573832</x:v>
      </x:c>
      <x:c r="M1613" s="52" t="n">
        <x:f>IFERROR(I1613/H1613-1,"")</x:f>
        <x:v>0.1303027712418352</x:v>
      </x:c>
      <x:c r="N1613" s="52" t="n">
        <x:f>IFERROR(J1613/I1613-1,"")</x:f>
        <x:v>0.2158752256944112</x:v>
      </x:c>
      <x:c r="O1613" s="52" t="n">
        <x:f>IFERROR(K1613/J1613-1,"")</x:f>
        <x:v>0.11406051691982277</x:v>
      </x:c>
      <x:c r="P1613" s="52" t="n">
        <x:f>IFERROR((K1613/G1613)^(1/4)-1,"")</x:f>
        <x:v>0.13954464741069605</x:v>
      </x:c>
      <x:c r="Q1613" s="51" t="n">
        <x:v>4830.872</x:v>
      </x:c>
      <x:c r="R1613" s="52" t="n">
        <x:f>IFERROR(Q1613/K1613,"")</x:f>
        <x:v>0.067553824351851</x:v>
      </x:c>
      <x:c r="S1613" s="53" t="n">
        <x:v>36404</x:v>
      </x:c>
      <x:c r="T1613" s="50" t="str">
        <x:v>EDINET_company_history</x:v>
      </x:c>
      <x:c r="U1613" s="50" t="str">
        <x:v>スペ－ス従業員持株会</x:v>
      </x:c>
      <x:c r="V1613" s="54" t="n">
        <x:v>0.1226</x:v>
      </x:c>
      <x:c r="W1613" s="50" t="str">
        <x:v>庄村 香史</x:v>
      </x:c>
      <x:c r="X1613" s="50" t="b">
        <x:f>AND(COUNT(L1613:O1613)=4,L1613&gt;='設定'!$B$6,M1613&gt;='設定'!$B$6,N1613&gt;='設定'!$B$6,O1613&gt;='設定'!$B$6)</x:f>
        <x:v>0</x:v>
      </x:c>
      <x:c r="Y1613" s="50" t="b">
        <x:f>AND(COUNT(G1613:K1613)=5,P1613&gt;='設定'!$B$7)</x:f>
        <x:v>0</x:v>
      </x:c>
      <x:c r="Z1613" s="50" t="b">
        <x:f>AND(ISNUMBER(R1613),R1613&gt;='設定'!$B$8)</x:f>
        <x:v>0</x:v>
      </x:c>
      <x:c r="AA1613" s="50" t="b">
        <x:f>AND(ISNUMBER(S1613),S1613&gt;=DATE(YEAR('設定'!$B$10)-'設定'!$B$9,MONTH('設定'!$B$10),DAY('設定'!$B$10)))</x:f>
        <x:v>0</x:v>
      </x:c>
      <x:c r="AB1613" s="55" t="b">
        <x:v>0</x:v>
      </x:c>
      <x:c r="AC1613" s="55" t="b">
        <x:v>1</x:v>
      </x:c>
      <x:c r="AD1613" s="50" t="n">
        <x:f>IF(X1613,1,0)+IF(Z1613,1,0)+IF(AA1613,1,0)+IF(AB1613,1,0)</x:f>
        <x:v>0</x:v>
      </x:c>
      <x:c r="AE1613" s="50" t="n">
        <x:f>IF(Y1613,1,0)+IF(Z1613,1,0)+IF(AA1613,1,0)+IF(AB1613,1,0)</x:f>
        <x:v>0</x:v>
      </x:c>
      <x:c r="AF1613" s="50" t="n">
        <x:f>IF(Y1613,1,0)+IF(Z1613,1,0)+IF(AA1613,1,0)+IF(AC1613,1,0)</x:f>
        <x:v>1</x:v>
      </x:c>
      <x:c r="AG1613" s="53" t="n">
        <x:v>44348</x:v>
      </x:c>
      <x:c r="AH1613" s="50" t="str">
        <x:v>S100XT9C</x:v>
      </x:c>
      <x:c r="AI1613" s="50" t="str">
        <x:v>NetSalesSummaryOfBusinessResults</x:v>
      </x:c>
      <x:c r="AJ1613" s="50" t="str">
        <x:v>OperatingIncome</x:v>
      </x:c>
      <x:c r="AK1613" s="53" t="n">
        <x:v>46022</x:v>
      </x:c>
      <x:c r="AL1613" s="50" t="str">
        <x:v>365/365/365/366/365</x:v>
      </x:c>
      <x:c r="AM1613" s="51" t="n">
        <x:v>24533819</x:v>
      </x:c>
      <x:c r="AN1613" s="51" t="n">
        <x:v>1411</x:v>
      </x:c>
      <x:c r="AO1613" s="51" t="n">
        <x:f>IFERROR(AM1613*AN1613,"")</x:f>
        <x:v>34617218609</x:v>
      </x:c>
      <x:c r="AP1613" s="56" t="n">
        <x:f>IFERROR(AO1613/(K1613*1000000),"")</x:f>
        <x:v>0.48407937644839566</x:v>
      </x:c>
      <x:c r="AQ1613" s="57" t="n">
        <x:v>84805545</x:v>
      </x:c>
      <x:c r="AR1613" s="52" t="n">
        <x:v>0.2469806635279419</x:v>
      </x:c>
      <x:c r="AS1613" s="52" t="n">
        <x:v>-0.2147034214691917</x:v>
      </x:c>
      <x:c r="AT1613" s="55" t="b">
        <x:v>0</x:v>
      </x:c>
      <x:c r="AU1613" s="50" t="str">
        <x:v>missing_financial_data</x:v>
      </x:c>
      <x:c r="AV1613" s="58" t="n">
        <x:v>0.2152177110090671</x:v>
      </x:c>
      <x:c r="AW1613" s="50" t="n">
        <x:v>661</x:v>
      </x:c>
      <x:c r="AX1613" s="50" t="str">
        <x:v>Core Moat</x:v>
      </x:c>
      <x:c r="AY1613" s="50" t="str">
        <x:v>既存適格性フィルター不通過: missing_financial_data</x:v>
      </x:c>
      <x:c r="AZ1613" s="59" t="str">
        <x:v>2026-03-24 15:30</x:v>
      </x:c>
      <x:c r="BA1613" s="53" t="n">
        <x:v>36404</x:v>
      </x:c>
      <x:c r="BB1613" s="50"/>
      <x:c r="BC1613" s="50"/>
      <x:c r="BD1613" s="50" t="str">
        <x:v>TOPIX Small 2</x:v>
      </x:c>
    </x:row>
    <x:row r="1614">
      <x:c r="A1614" s="50" t="n">
        <x:v>1613</x:v>
      </x:c>
      <x:c r="B1614" s="50" t="str">
        <x:v>9082</x:v>
      </x:c>
      <x:c r="C1614" s="50" t="str">
        <x:v>9082.T</x:v>
      </x:c>
      <x:c r="D1614" s="50" t="str">
        <x:v>Daiwa Motor Transportation Co.,Ltd.</x:v>
      </x:c>
      <x:c r="E1614" s="50" t="str">
        <x:v>Standard Market(Domestic)</x:v>
      </x:c>
      <x:c r="F1614" s="50" t="str">
        <x:v>Land Transportation</x:v>
      </x:c>
      <x:c r="G1614" s="51" t="n">
        <x:v>11533</x:v>
      </x:c>
      <x:c r="H1614" s="51" t="n">
        <x:v>15271</x:v>
      </x:c>
      <x:c r="I1614" s="51" t="n">
        <x:v>17795</x:v>
      </x:c>
      <x:c r="J1614" s="51" t="n">
        <x:v>18377</x:v>
      </x:c>
      <x:c r="K1614" s="51" t="n">
        <x:v>19042</x:v>
      </x:c>
      <x:c r="L1614" s="52" t="n">
        <x:f>IFERROR(H1614/G1614-1,"")</x:f>
        <x:v>0.32411341368247637</x:v>
      </x:c>
      <x:c r="M1614" s="52" t="n">
        <x:f>IFERROR(I1614/H1614-1,"")</x:f>
        <x:v>0.16528059721039878</x:v>
      </x:c>
      <x:c r="N1614" s="52" t="n">
        <x:f>IFERROR(J1614/I1614-1,"")</x:f>
        <x:v>0.03270581624051694</x:v>
      </x:c>
      <x:c r="O1614" s="52" t="n">
        <x:f>IFERROR(K1614/J1614-1,"")</x:f>
        <x:v>0.03618653751972567</x:v>
      </x:c>
      <x:c r="P1614" s="52" t="n">
        <x:f>IFERROR((K1614/G1614)^(1/4)-1,"")</x:f>
        <x:v>0.13355492245408263</x:v>
      </x:c>
      <x:c r="Q1614" s="51" t="n">
        <x:v>-21</x:v>
      </x:c>
      <x:c r="R1614" s="52" t="n">
        <x:f>IFERROR(Q1614/K1614,"")</x:f>
        <x:v>-0.0011028253334733746</x:v>
      </x:c>
      <x:c r="S1614" s="53" t="n">
        <x:v>18019</x:v>
      </x:c>
      <x:c r="T1614" s="50" t="str">
        <x:v>EDINET_company_history</x:v>
      </x:c>
      <x:c r="U1614" s="50" t="str">
        <x:v>新倉 文明</x:v>
      </x:c>
      <x:c r="V1614" s="54" t="n">
        <x:v>0.0936</x:v>
      </x:c>
      <x:c r="W1614" s="50" t="str">
        <x:v>大塚 一基</x:v>
      </x:c>
      <x:c r="X1614" s="50" t="b">
        <x:f>AND(COUNT(L1614:O1614)=4,L1614&gt;='設定'!$B$6,M1614&gt;='設定'!$B$6,N1614&gt;='設定'!$B$6,O1614&gt;='設定'!$B$6)</x:f>
        <x:v>0</x:v>
      </x:c>
      <x:c r="Y1614" s="50" t="b">
        <x:f>AND(COUNT(G1614:K1614)=5,P1614&gt;='設定'!$B$7)</x:f>
        <x:v>0</x:v>
      </x:c>
      <x:c r="Z1614" s="50" t="b">
        <x:f>AND(ISNUMBER(R1614),R1614&gt;='設定'!$B$8)</x:f>
        <x:v>0</x:v>
      </x:c>
      <x:c r="AA1614" s="50" t="b">
        <x:f>AND(ISNUMBER(S1614),S1614&gt;=DATE(YEAR('設定'!$B$10)-'設定'!$B$9,MONTH('設定'!$B$10),DAY('設定'!$B$10)))</x:f>
        <x:v>0</x:v>
      </x:c>
      <x:c r="AB1614" s="55" t="b">
        <x:v>0</x:v>
      </x:c>
      <x:c r="AC1614" s="55" t="b">
        <x:v>1</x:v>
      </x:c>
      <x:c r="AD1614" s="50" t="n">
        <x:f>IF(X1614,1,0)+IF(Z1614,1,0)+IF(AA1614,1,0)+IF(AB1614,1,0)</x:f>
        <x:v>0</x:v>
      </x:c>
      <x:c r="AE1614" s="50" t="n">
        <x:f>IF(Y1614,1,0)+IF(Z1614,1,0)+IF(AA1614,1,0)+IF(AB1614,1,0)</x:f>
        <x:v>0</x:v>
      </x:c>
      <x:c r="AF1614" s="50" t="n">
        <x:f>IF(Y1614,1,0)+IF(Z1614,1,0)+IF(AA1614,1,0)+IF(AC1614,1,0)</x:f>
        <x:v>1</x:v>
      </x:c>
      <x:c r="AG1614" s="53" t="n">
        <x:v>44348</x:v>
      </x:c>
      <x:c r="AH1614" s="50" t="str">
        <x:v>S100W7H0</x:v>
      </x:c>
      <x:c r="AI1614" s="50" t="str">
        <x:v>NetSalesSummaryOfBusinessResults</x:v>
      </x:c>
      <x:c r="AJ1614" s="50" t="str">
        <x:v>OperatingIncome</x:v>
      </x:c>
      <x:c r="AK1614" s="53" t="n">
        <x:v>45747</x:v>
      </x:c>
      <x:c r="AL1614" s="50" t="str">
        <x:v>365/365/365/366/365</x:v>
      </x:c>
      <x:c r="AM1614" s="51" t="n">
        <x:v>4529000</x:v>
      </x:c>
      <x:c r="AN1614" s="51" t="n">
        <x:v>1261</x:v>
      </x:c>
      <x:c r="AO1614" s="51" t="n">
        <x:f>IFERROR(AM1614*AN1614,"")</x:f>
        <x:v>5711069000</x:v>
      </x:c>
      <x:c r="AP1614" s="56" t="n">
        <x:f>IFERROR(AO1614/(K1614*1000000),"")</x:f>
        <x:v>0.2999195987816406</x:v>
      </x:c>
      <x:c r="AQ1614" s="57" t="n">
        <x:v>3001830</x:v>
      </x:c>
      <x:c r="AR1614" s="52" t="n">
        <x:v>0.5007509826187204</x:v>
      </x:c>
      <x:c r="AS1614" s="52" t="n">
        <x:v>-0.6222433620554827</x:v>
      </x:c>
      <x:c r="AT1614" s="55" t="b">
        <x:v>0</x:v>
      </x:c>
      <x:c r="AU1614" s="50" t="str">
        <x:v>low_liquidity</x:v>
      </x:c>
      <x:c r="AV1614" s="58" t="n">
        <x:v>-0.3237728585064625</x:v>
      </x:c>
      <x:c r="AW1614" s="50" t="n">
        <x:v>3314</x:v>
      </x:c>
      <x:c r="AX1614" s="50" t="str">
        <x:v>Transformation Moat</x:v>
      </x:c>
      <x:c r="AY1614" s="50" t="str">
        <x:v>既存適格性フィルター不通過: low_liquidity / 60日平均売買代金2,000万円未満 / ローカル5年最大下落率-60%以下</x:v>
      </x:c>
      <x:c r="AZ1614" s="59" t="str">
        <x:v>2025-06-26 15:47</x:v>
      </x:c>
      <x:c r="BA1614" s="53" t="n">
        <x:v>18019</x:v>
      </x:c>
      <x:c r="BB1614" s="50"/>
      <x:c r="BC1614" s="50"/>
      <x:c r="BD1614" s="50"/>
    </x:row>
    <x:row r="1615">
      <x:c r="A1615" s="50" t="n">
        <x:v>1614</x:v>
      </x:c>
      <x:c r="B1615" s="50" t="str">
        <x:v>3549</x:v>
      </x:c>
      <x:c r="C1615" s="50" t="str">
        <x:v>3549.T</x:v>
      </x:c>
      <x:c r="D1615" s="50" t="str">
        <x:v>KUSURI NO AOKI HOLDINGS CO.,LTD.</x:v>
      </x:c>
      <x:c r="E1615" s="50" t="str">
        <x:v>Prime Market (Domestic)</x:v>
      </x:c>
      <x:c r="F1615" s="50" t="str">
        <x:v>Retail Trade</x:v>
      </x:c>
      <x:c r="G1615" s="51" t="n">
        <x:v>305880</x:v>
      </x:c>
      <x:c r="H1615" s="51" t="n">
        <x:v>328335</x:v>
      </x:c>
      <x:c r="I1615" s="51" t="n">
        <x:v>378874</x:v>
      </x:c>
      <x:c r="J1615" s="51" t="n">
        <x:v>436875</x:v>
      </x:c>
      <x:c r="K1615" s="51" t="n">
        <x:v>501470</x:v>
      </x:c>
      <x:c r="L1615" s="52" t="n">
        <x:f>IFERROR(H1615/G1615-1,"")</x:f>
        <x:v>0.07341114162416629</x:v>
      </x:c>
      <x:c r="M1615" s="52" t="n">
        <x:f>IFERROR(I1615/H1615-1,"")</x:f>
        <x:v>0.1539251069791523</x:v>
      </x:c>
      <x:c r="N1615" s="52" t="n">
        <x:f>IFERROR(J1615/I1615-1,"")</x:f>
        <x:v>0.1530878339500732</x:v>
      </x:c>
      <x:c r="O1615" s="52" t="n">
        <x:f>IFERROR(K1615/J1615-1,"")</x:f>
        <x:v>0.14785693848354797</x:v>
      </x:c>
      <x:c r="P1615" s="52" t="n">
        <x:f>IFERROR((K1615/G1615)^(1/4)-1,"")</x:f>
        <x:v>0.1315492701277945</x:v>
      </x:c>
      <x:c r="Q1615" s="51" t="n">
        <x:v>26601</x:v>
      </x:c>
      <x:c r="R1615" s="52" t="n">
        <x:f>IFERROR(Q1615/K1615,"")</x:f>
        <x:v>0.05304604462879135</x:v>
      </x:c>
      <x:c r="S1615" s="53" t="n">
        <x:v>38749</x:v>
      </x:c>
      <x:c r="T1615" s="50" t="str">
        <x:v>EDINET_company_history</x:v>
      </x:c>
      <x:c r="U1615" s="50" t="str">
        <x:v>イオン㈱</x:v>
      </x:c>
      <x:c r="V1615" s="54" t="n">
        <x:v>0.0934</x:v>
      </x:c>
      <x:c r="W1615" s="50" t="str">
        <x:v>青木 宏憲 / 青木 孝憲</x:v>
      </x:c>
      <x:c r="X1615" s="50" t="b">
        <x:f>AND(COUNT(L1615:O1615)=4,L1615&gt;='設定'!$B$6,M1615&gt;='設定'!$B$6,N1615&gt;='設定'!$B$6,O1615&gt;='設定'!$B$6)</x:f>
        <x:v>0</x:v>
      </x:c>
      <x:c r="Y1615" s="50" t="b">
        <x:f>AND(COUNT(G1615:K1615)=5,P1615&gt;='設定'!$B$7)</x:f>
        <x:v>0</x:v>
      </x:c>
      <x:c r="Z1615" s="50" t="b">
        <x:f>AND(ISNUMBER(R1615),R1615&gt;='設定'!$B$8)</x:f>
        <x:v>0</x:v>
      </x:c>
      <x:c r="AA1615" s="50" t="b">
        <x:f>AND(ISNUMBER(S1615),S1615&gt;=DATE(YEAR('設定'!$B$10)-'設定'!$B$9,MONTH('設定'!$B$10),DAY('設定'!$B$10)))</x:f>
        <x:v>0</x:v>
      </x:c>
      <x:c r="AB1615" s="55" t="b">
        <x:v>0</x:v>
      </x:c>
      <x:c r="AC1615" s="55" t="b">
        <x:v>1</x:v>
      </x:c>
      <x:c r="AD1615" s="50" t="n">
        <x:f>IF(X1615,1,0)+IF(Z1615,1,0)+IF(AA1615,1,0)+IF(AB1615,1,0)</x:f>
        <x:v>0</x:v>
      </x:c>
      <x:c r="AE1615" s="50" t="n">
        <x:f>IF(Y1615,1,0)+IF(Z1615,1,0)+IF(AA1615,1,0)+IF(AB1615,1,0)</x:f>
        <x:v>0</x:v>
      </x:c>
      <x:c r="AF1615" s="50" t="n">
        <x:f>IF(Y1615,1,0)+IF(Z1615,1,0)+IF(AA1615,1,0)+IF(AC1615,1,0)</x:f>
        <x:v>1</x:v>
      </x:c>
      <x:c r="AG1615" s="53" t="n">
        <x:v>44348</x:v>
      </x:c>
      <x:c r="AH1615" s="50" t="str">
        <x:v>S100WJXT</x:v>
      </x:c>
      <x:c r="AI1615" s="50" t="str">
        <x:v>NetSalesSummaryOfBusinessResults</x:v>
      </x:c>
      <x:c r="AJ1615" s="50" t="str">
        <x:v>OperatingIncome</x:v>
      </x:c>
      <x:c r="AK1615" s="53" t="n">
        <x:v>45797</x:v>
      </x:c>
      <x:c r="AL1615" s="50" t="str">
        <x:v>365/365/365/366/365</x:v>
      </x:c>
      <x:c r="AM1615" s="51" t="n">
        <x:v>101103080</x:v>
      </x:c>
      <x:c r="AN1615" s="51" t="n">
        <x:v>3489</x:v>
      </x:c>
      <x:c r="AO1615" s="51" t="n">
        <x:f>IFERROR(AM1615*AN1615,"")</x:f>
        <x:v>352748646120</x:v>
      </x:c>
      <x:c r="AP1615" s="56" t="n">
        <x:f>IFERROR(AO1615/(K1615*1000000),"")</x:f>
        <x:v>0.703429210361537</x:v>
      </x:c>
      <x:c r="AQ1615" s="57" t="n">
        <x:v>967681208.3333334</x:v>
      </x:c>
      <x:c r="AR1615" s="52" t="n">
        <x:v>0.3195971983188649</x:v>
      </x:c>
      <x:c r="AS1615" s="52" t="n">
        <x:v>-0.4125900053955008</x:v>
      </x:c>
      <x:c r="AT1615" s="55" t="b">
        <x:v>1</x:v>
      </x:c>
      <x:c r="AU1615" s="50"/>
      <x:c r="AV1615" s="58" t="n">
        <x:v>-0.1104752025367063</x:v>
      </x:c>
      <x:c r="AW1615" s="50" t="n">
        <x:v>2657</x:v>
      </x:c>
      <x:c r="AX1615" s="50" t="str">
        <x:v>Transformation Moat</x:v>
      </x:c>
      <x:c r="AY1615" s="50" t="str">
        <x:v>目立つ機械的警告なし（定性確認は別途必要）</x:v>
      </x:c>
      <x:c r="AZ1615" s="59" t="str">
        <x:v>2025-08-19 14:48</x:v>
      </x:c>
      <x:c r="BA1615" s="53" t="n">
        <x:v>38749</x:v>
      </x:c>
      <x:c r="BB1615" s="50"/>
      <x:c r="BC1615" s="50"/>
      <x:c r="BD1615" s="50" t="str">
        <x:v>TOPIX Mid400</x:v>
      </x:c>
    </x:row>
    <x:row r="1616">
      <x:c r="A1616" s="50" t="n">
        <x:v>1615</x:v>
      </x:c>
      <x:c r="B1616" s="50" t="str">
        <x:v>2700</x:v>
      </x:c>
      <x:c r="C1616" s="50" t="str">
        <x:v>2700.T</x:v>
      </x:c>
      <x:c r="D1616" s="50" t="str">
        <x:v>KITOKU SHINRYO CO.,LTD.</x:v>
      </x:c>
      <x:c r="E1616" s="50" t="str">
        <x:v>Standard Market(Domestic)</x:v>
      </x:c>
      <x:c r="F1616" s="50" t="str">
        <x:v>Wholesale Trade</x:v>
      </x:c>
      <x:c r="G1616" s="51" t="n">
        <x:v>107812.622</x:v>
      </x:c>
      <x:c r="H1616" s="51" t="n">
        <x:v>104704.311</x:v>
      </x:c>
      <x:c r="I1616" s="51" t="n">
        <x:v>114835.144</x:v>
      </x:c>
      <x:c r="J1616" s="51" t="n">
        <x:v>118998.507</x:v>
      </x:c>
      <x:c r="K1616" s="51" t="n">
        <x:v>176191.339</x:v>
      </x:c>
      <x:c r="L1616" s="52" t="n">
        <x:f>IFERROR(H1616/G1616-1,"")</x:f>
        <x:v>-0.0288306781000095</x:v>
      </x:c>
      <x:c r="M1616" s="52" t="n">
        <x:f>IFERROR(I1616/H1616-1,"")</x:f>
        <x:v>0.0967565986848431</x:v>
      </x:c>
      <x:c r="N1616" s="52" t="n">
        <x:f>IFERROR(J1616/I1616-1,"")</x:f>
        <x:v>0.036255129353083726</x:v>
      </x:c>
      <x:c r="O1616" s="52" t="n">
        <x:f>IFERROR(K1616/J1616-1,"")</x:f>
        <x:v>0.4806180635526798</x:v>
      </x:c>
      <x:c r="P1616" s="52" t="n">
        <x:f>IFERROR((K1616/G1616)^(1/4)-1,"")</x:f>
        <x:v>0.1306514316178451</x:v>
      </x:c>
      <x:c r="Q1616" s="51" t="n">
        <x:v>8025.718</x:v>
      </x:c>
      <x:c r="R1616" s="52" t="n">
        <x:f>IFERROR(Q1616/K1616,"")</x:f>
        <x:v>0.04555114936722287</x:v>
      </x:c>
      <x:c r="S1616" s="53" t="n">
        <x:v>44348</x:v>
      </x:c>
      <x:c r="T1616" s="50" t="str">
        <x:v>not_identified_before_local_window</x:v>
      </x:c>
      <x:c r="U1616" s="50" t="str">
        <x:v>木村 良</x:v>
      </x:c>
      <x:c r="V1616" s="54" t="n">
        <x:v>0.0612</x:v>
      </x:c>
      <x:c r="W1616" s="50" t="str">
        <x:v>鎌田 慶彦 / 管 益成</x:v>
      </x:c>
      <x:c r="X1616" s="50" t="b">
        <x:f>AND(COUNT(L1616:O1616)=4,L1616&gt;='設定'!$B$6,M1616&gt;='設定'!$B$6,N1616&gt;='設定'!$B$6,O1616&gt;='設定'!$B$6)</x:f>
        <x:v>0</x:v>
      </x:c>
      <x:c r="Y1616" s="50" t="b">
        <x:f>AND(COUNT(G1616:K1616)=5,P1616&gt;='設定'!$B$7)</x:f>
        <x:v>0</x:v>
      </x:c>
      <x:c r="Z1616" s="50" t="b">
        <x:f>AND(ISNUMBER(R1616),R1616&gt;='設定'!$B$8)</x:f>
        <x:v>0</x:v>
      </x:c>
      <x:c r="AA1616" s="50" t="b">
        <x:f>AND(ISNUMBER(S1616),S1616&gt;=DATE(YEAR('設定'!$B$10)-'設定'!$B$9,MONTH('設定'!$B$10),DAY('設定'!$B$10)))</x:f>
        <x:v>0</x:v>
      </x:c>
      <x:c r="AB1616" s="55" t="b">
        <x:v>0</x:v>
      </x:c>
      <x:c r="AC1616" s="55" t="b">
        <x:v>1</x:v>
      </x:c>
      <x:c r="AD1616" s="50" t="n">
        <x:f>IF(X1616,1,0)+IF(Z1616,1,0)+IF(AA1616,1,0)+IF(AB1616,1,0)</x:f>
        <x:v>0</x:v>
      </x:c>
      <x:c r="AE1616" s="50" t="n">
        <x:f>IF(Y1616,1,0)+IF(Z1616,1,0)+IF(AA1616,1,0)+IF(AB1616,1,0)</x:f>
        <x:v>0</x:v>
      </x:c>
      <x:c r="AF1616" s="50" t="n">
        <x:f>IF(Y1616,1,0)+IF(Z1616,1,0)+IF(AA1616,1,0)+IF(AC1616,1,0)</x:f>
        <x:v>1</x:v>
      </x:c>
      <x:c r="AG1616" s="53" t="n">
        <x:v>44348</x:v>
      </x:c>
      <x:c r="AH1616" s="50" t="str">
        <x:v>S100XSQ8</x:v>
      </x:c>
      <x:c r="AI1616" s="50" t="str">
        <x:v>NetSalesSummaryOfBusinessResults</x:v>
      </x:c>
      <x:c r="AJ1616" s="50" t="str">
        <x:v>OperatingIncome</x:v>
      </x:c>
      <x:c r="AK1616" s="53" t="n">
        <x:v>46022</x:v>
      </x:c>
      <x:c r="AL1616" s="50" t="str">
        <x:v>365/365/365/366/365</x:v>
      </x:c>
      <x:c r="AM1616" s="51" t="n">
        <x:v>8178600</x:v>
      </x:c>
      <x:c r="AN1616" s="51" t="n">
        <x:v>1740</x:v>
      </x:c>
      <x:c r="AO1616" s="51" t="n">
        <x:f>IFERROR(AM1616*AN1616,"")</x:f>
        <x:v>14230764000</x:v>
      </x:c>
      <x:c r="AP1616" s="56" t="n">
        <x:f>IFERROR(AO1616/(K1616*1000000),"")</x:f>
        <x:v>0.08076880555405734</x:v>
      </x:c>
      <x:c r="AQ1616" s="57" t="n">
        <x:v>60802623.333333336</x:v>
      </x:c>
      <x:c r="AR1616" s="52" t="n">
        <x:v>0.4774239636258031</x:v>
      </x:c>
      <x:c r="AS1616" s="52" t="n">
        <x:v>-0.7231154005837418</x:v>
      </x:c>
      <x:c r="AT1616" s="55" t="b">
        <x:v>0</x:v>
      </x:c>
      <x:c r="AU1616" s="50" t="str">
        <x:v>repeated_negative_operating_cf</x:v>
      </x:c>
      <x:c r="AV1616" s="58" t="n">
        <x:v>-0.2767634498190593</x:v>
      </x:c>
      <x:c r="AW1616" s="50" t="n">
        <x:v>3243</x:v>
      </x:c>
      <x:c r="AX1616" s="50" t="str">
        <x:v>Transformation Moat</x:v>
      </x:c>
      <x:c r="AY1616" s="50" t="str">
        <x:v>既存適格性フィルター不通過: repeated_negative_operating_cf / ローカル5年最大下落率-60%以下</x:v>
      </x:c>
      <x:c r="AZ1616" s="59" t="str">
        <x:v>2026-03-25 12:55</x:v>
      </x:c>
      <x:c r="BA1616" s="53"/>
      <x:c r="BB1616" s="50"/>
      <x:c r="BC1616" s="50"/>
      <x:c r="BD1616" s="50"/>
    </x:row>
    <x:row r="1617">
      <x:c r="A1617" s="50" t="n">
        <x:v>1616</x:v>
      </x:c>
      <x:c r="B1617" s="50" t="str">
        <x:v>8015</x:v>
      </x:c>
      <x:c r="C1617" s="50" t="str">
        <x:v>8015.T</x:v>
      </x:c>
      <x:c r="D1617" s="50" t="str">
        <x:v>TOYOTA TSUSHO CORPORATION</x:v>
      </x:c>
      <x:c r="E1617" s="50" t="str">
        <x:v>Prime Market (Domestic)</x:v>
      </x:c>
      <x:c r="F1617" s="50" t="str">
        <x:v>Wholesale Trade</x:v>
      </x:c>
      <x:c r="G1617" s="51" t="n">
        <x:v>6309303</x:v>
      </x:c>
      <x:c r="H1617" s="51" t="n">
        <x:v>8028000</x:v>
      </x:c>
      <x:c r="I1617" s="51" t="n">
        <x:v>9848560</x:v>
      </x:c>
      <x:c r="J1617" s="51" t="n">
        <x:v>10188980</x:v>
      </x:c>
      <x:c r="K1617" s="51" t="n">
        <x:v>10309550</x:v>
      </x:c>
      <x:c r="L1617" s="52" t="n">
        <x:f>IFERROR(H1617/G1617-1,"")</x:f>
        <x:v>0.2724067935871839</x:v>
      </x:c>
      <x:c r="M1617" s="52" t="n">
        <x:f>IFERROR(I1617/H1617-1,"")</x:f>
        <x:v>0.22677628300946684</x:v>
      </x:c>
      <x:c r="N1617" s="52" t="n">
        <x:f>IFERROR(J1617/I1617-1,"")</x:f>
        <x:v>0.03456545931587973</x:v>
      </x:c>
      <x:c r="O1617" s="52" t="n">
        <x:f>IFERROR(K1617/J1617-1,"")</x:f>
        <x:v>0.011833372918584661</x:v>
      </x:c>
      <x:c r="P1617" s="52" t="n">
        <x:f>IFERROR((K1617/G1617)^(1/4)-1,"")</x:f>
        <x:v>0.13061457868107773</x:v>
      </x:c>
      <x:c r="Q1617" s="51" t="n">
        <x:v>497174</x:v>
      </x:c>
      <x:c r="R1617" s="52" t="n">
        <x:f>IFERROR(Q1617/K1617,"")</x:f>
        <x:v>0.04822460728159813</x:v>
      </x:c>
      <x:c r="S1617" s="53" t="n">
        <x:v>22555</x:v>
      </x:c>
      <x:c r="T1617" s="50" t="str">
        <x:v>EDINET_company_history</x:v>
      </x:c>
      <x:c r="U1617" s="50" t="str">
        <x:v>トヨタ自動車㈱</x:v>
      </x:c>
      <x:c r="V1617" s="54" t="n">
        <x:v>0.2169</x:v>
      </x:c>
      <x:c r="W1617" s="50" t="str">
        <x:v>岩本 秀之 / 富永 浩史</x:v>
      </x:c>
      <x:c r="X1617" s="50" t="b">
        <x:f>AND(COUNT(L1617:O1617)=4,L1617&gt;='設定'!$B$6,M1617&gt;='設定'!$B$6,N1617&gt;='設定'!$B$6,O1617&gt;='設定'!$B$6)</x:f>
        <x:v>0</x:v>
      </x:c>
      <x:c r="Y1617" s="50" t="b">
        <x:f>AND(COUNT(G1617:K1617)=5,P1617&gt;='設定'!$B$7)</x:f>
        <x:v>0</x:v>
      </x:c>
      <x:c r="Z1617" s="50" t="b">
        <x:f>AND(ISNUMBER(R1617),R1617&gt;='設定'!$B$8)</x:f>
        <x:v>0</x:v>
      </x:c>
      <x:c r="AA1617" s="50" t="b">
        <x:f>AND(ISNUMBER(S1617),S1617&gt;=DATE(YEAR('設定'!$B$10)-'設定'!$B$9,MONTH('設定'!$B$10),DAY('設定'!$B$10)))</x:f>
        <x:v>0</x:v>
      </x:c>
      <x:c r="AB1617" s="55" t="b">
        <x:v>0</x:v>
      </x:c>
      <x:c r="AC1617" s="55" t="b">
        <x:v>1</x:v>
      </x:c>
      <x:c r="AD1617" s="50" t="n">
        <x:f>IF(X1617,1,0)+IF(Z1617,1,0)+IF(AA1617,1,0)+IF(AB1617,1,0)</x:f>
        <x:v>0</x:v>
      </x:c>
      <x:c r="AE1617" s="50" t="n">
        <x:f>IF(Y1617,1,0)+IF(Z1617,1,0)+IF(AA1617,1,0)+IF(AB1617,1,0)</x:f>
        <x:v>0</x:v>
      </x:c>
      <x:c r="AF1617" s="50" t="n">
        <x:f>IF(Y1617,1,0)+IF(Z1617,1,0)+IF(AA1617,1,0)+IF(AC1617,1,0)</x:f>
        <x:v>1</x:v>
      </x:c>
      <x:c r="AG1617" s="53" t="n">
        <x:v>44348</x:v>
      </x:c>
      <x:c r="AH1617" s="50" t="str">
        <x:v>S100VZM9</x:v>
      </x:c>
      <x:c r="AI1617" s="50" t="str">
        <x:v>RevenueIFRSSummaryOfBusinessResults</x:v>
      </x:c>
      <x:c r="AJ1617" s="50" t="str">
        <x:v>OperatingProfitLossIFRS</x:v>
      </x:c>
      <x:c r="AK1617" s="53" t="n">
        <x:v>45747</x:v>
      </x:c>
      <x:c r="AL1617" s="50" t="str">
        <x:v>365/365/365/366/365</x:v>
      </x:c>
      <x:c r="AM1617" s="51" t="n">
        <x:v>1055688848</x:v>
      </x:c>
      <x:c r="AN1617" s="51" t="n">
        <x:v>6618</x:v>
      </x:c>
      <x:c r="AO1617" s="51" t="n">
        <x:f>IFERROR(AM1617*AN1617,"")</x:f>
        <x:v>6986548796064</x:v>
      </x:c>
      <x:c r="AP1617" s="56" t="n">
        <x:f>IFERROR(AO1617/(K1617*1000000),"")</x:f>
        <x:v>0.6776773764193393</x:v>
      </x:c>
      <x:c r="AQ1617" s="57" t="n">
        <x:v>17605155695</x:v>
      </x:c>
      <x:c r="AR1617" s="52" t="n">
        <x:v>0.3495340230737771</x:v>
      </x:c>
      <x:c r="AS1617" s="52" t="n">
        <x:v>-0.386078803701039</x:v>
      </x:c>
      <x:c r="AT1617" s="55" t="b">
        <x:v>0</x:v>
      </x:c>
      <x:c r="AU1617" s="50" t="str">
        <x:v>missing_financial_data</x:v>
      </x:c>
      <x:c r="AV1617" s="58" t="n">
        <x:v>-0.0317381782526729</x:v>
      </x:c>
      <x:c r="AW1617" s="50" t="n">
        <x:v>2129</x:v>
      </x:c>
      <x:c r="AX1617" s="50" t="str">
        <x:v>Core Moat</x:v>
      </x:c>
      <x:c r="AY1617" s="50" t="str">
        <x:v>既存適格性フィルター不通過: missing_financial_data</x:v>
      </x:c>
      <x:c r="AZ1617" s="59" t="str">
        <x:v>2025-06-19 13:20</x:v>
      </x:c>
      <x:c r="BA1617" s="53" t="n">
        <x:v>22555</x:v>
      </x:c>
      <x:c r="BB1617" s="50"/>
      <x:c r="BC1617" s="50"/>
      <x:c r="BD1617" s="50" t="str">
        <x:v>TOPIX Large70</x:v>
      </x:c>
    </x:row>
    <x:row r="1618">
      <x:c r="A1618" s="50" t="n">
        <x:v>1617</x:v>
      </x:c>
      <x:c r="B1618" s="50" t="str">
        <x:v>3845</x:v>
      </x:c>
      <x:c r="C1618" s="50" t="str">
        <x:v>3845.T</x:v>
      </x:c>
      <x:c r="D1618" s="50" t="str">
        <x:v>I-FREEK MOBILE INC.</x:v>
      </x:c>
      <x:c r="E1618" s="50" t="str">
        <x:v>Standard Market(Domestic)</x:v>
      </x:c>
      <x:c r="F1618" s="50" t="str">
        <x:v>Information &amp; Communication</x:v>
      </x:c>
      <x:c r="G1618" s="51" t="n">
        <x:v>1226.842</x:v>
      </x:c>
      <x:c r="H1618" s="51" t="n">
        <x:v>1813.73</x:v>
      </x:c>
      <x:c r="I1618" s="51" t="n">
        <x:v>1953.071</x:v>
      </x:c>
      <x:c r="J1618" s="51" t="n">
        <x:v>1510.454</x:v>
      </x:c>
      <x:c r="K1618" s="51" t="n">
        <x:v>2004.586</x:v>
      </x:c>
      <x:c r="L1618" s="52" t="n">
        <x:f>IFERROR(H1618/G1618-1,"")</x:f>
        <x:v>0.47837292821732524</x:v>
      </x:c>
      <x:c r="M1618" s="52" t="n">
        <x:f>IFERROR(I1618/H1618-1,"")</x:f>
        <x:v>0.07682565762268911</x:v>
      </x:c>
      <x:c r="N1618" s="52" t="n">
        <x:f>IFERROR(J1618/I1618-1,"")</x:f>
        <x:v>-0.22662616976034156</x:v>
      </x:c>
      <x:c r="O1618" s="52" t="n">
        <x:f>IFERROR(K1618/J1618-1,"")</x:f>
        <x:v>0.32714137603660887</x:v>
      </x:c>
      <x:c r="P1618" s="52" t="n">
        <x:f>IFERROR((K1618/G1618)^(1/4)-1,"")</x:f>
        <x:v>0.13060008664069267</x:v>
      </x:c>
      <x:c r="Q1618" s="51" t="n">
        <x:v>-61.871</x:v>
      </x:c>
      <x:c r="R1618" s="52" t="n">
        <x:f>IFERROR(Q1618/K1618,"")</x:f>
        <x:v>-0.030864727180574942</x:v>
      </x:c>
      <x:c r="S1618" s="53" t="n">
        <x:v>39142</x:v>
      </x:c>
      <x:c r="T1618" s="50" t="str">
        <x:v>EDINET_company_history</x:v>
      </x:c>
      <x:c r="U1618" s="50" t="str">
        <x:v>辛 澤</x:v>
      </x:c>
      <x:c r="V1618" s="54" t="n">
        <x:v>0.164</x:v>
      </x:c>
      <x:c r="W1618" s="50" t="str">
        <x:v>吉田 邦臣</x:v>
      </x:c>
      <x:c r="X1618" s="50" t="b">
        <x:f>AND(COUNT(L1618:O1618)=4,L1618&gt;='設定'!$B$6,M1618&gt;='設定'!$B$6,N1618&gt;='設定'!$B$6,O1618&gt;='設定'!$B$6)</x:f>
        <x:v>0</x:v>
      </x:c>
      <x:c r="Y1618" s="50" t="b">
        <x:f>AND(COUNT(G1618:K1618)=5,P1618&gt;='設定'!$B$7)</x:f>
        <x:v>0</x:v>
      </x:c>
      <x:c r="Z1618" s="50" t="b">
        <x:f>AND(ISNUMBER(R1618),R1618&gt;='設定'!$B$8)</x:f>
        <x:v>0</x:v>
      </x:c>
      <x:c r="AA1618" s="50" t="b">
        <x:f>AND(ISNUMBER(S1618),S1618&gt;=DATE(YEAR('設定'!$B$10)-'設定'!$B$9,MONTH('設定'!$B$10),DAY('設定'!$B$10)))</x:f>
        <x:v>0</x:v>
      </x:c>
      <x:c r="AB1618" s="55" t="b">
        <x:v>0</x:v>
      </x:c>
      <x:c r="AC1618" s="55" t="b">
        <x:v>1</x:v>
      </x:c>
      <x:c r="AD1618" s="50" t="n">
        <x:f>IF(X1618,1,0)+IF(Z1618,1,0)+IF(AA1618,1,0)+IF(AB1618,1,0)</x:f>
        <x:v>0</x:v>
      </x:c>
      <x:c r="AE1618" s="50" t="n">
        <x:f>IF(Y1618,1,0)+IF(Z1618,1,0)+IF(AA1618,1,0)+IF(AB1618,1,0)</x:f>
        <x:v>0</x:v>
      </x:c>
      <x:c r="AF1618" s="50" t="n">
        <x:f>IF(Y1618,1,0)+IF(Z1618,1,0)+IF(AA1618,1,0)+IF(AC1618,1,0)</x:f>
        <x:v>1</x:v>
      </x:c>
      <x:c r="AG1618" s="53" t="n">
        <x:v>44348</x:v>
      </x:c>
      <x:c r="AH1618" s="50" t="str">
        <x:v>S100W5CN</x:v>
      </x:c>
      <x:c r="AI1618" s="50" t="str">
        <x:v>NetSalesSummaryOfBusinessResults</x:v>
      </x:c>
      <x:c r="AJ1618" s="50" t="str">
        <x:v>OperatingIncome</x:v>
      </x:c>
      <x:c r="AK1618" s="53" t="n">
        <x:v>45747</x:v>
      </x:c>
      <x:c r="AL1618" s="50" t="str">
        <x:v>365/365/365/366/365</x:v>
      </x:c>
      <x:c r="AM1618" s="51" t="n">
        <x:v>21339641</x:v>
      </x:c>
      <x:c r="AN1618" s="51" t="n">
        <x:v>240</x:v>
      </x:c>
      <x:c r="AO1618" s="51" t="n">
        <x:f>IFERROR(AM1618*AN1618,"")</x:f>
        <x:v>5121513840</x:v>
      </x:c>
      <x:c r="AP1618" s="56" t="n">
        <x:f>IFERROR(AO1618/(K1618*1000000),"")</x:f>
        <x:v>2.554898537653161</x:v>
      </x:c>
      <x:c r="AQ1618" s="57" t="n">
        <x:v>29141491.666666668</x:v>
      </x:c>
      <x:c r="AR1618" s="52" t="n">
        <x:v>0.4553377303013477</x:v>
      </x:c>
      <x:c r="AS1618" s="52" t="n">
        <x:v>-0.6131717948332325</x:v>
      </x:c>
      <x:c r="AT1618" s="55" t="b">
        <x:v>0</x:v>
      </x:c>
      <x:c r="AU1618" s="50" t="str">
        <x:v>repeated_operating_loss</x:v>
      </x:c>
      <x:c r="AV1618" s="58" t="n">
        <x:v>0.0207152736435356</x:v>
      </x:c>
      <x:c r="AW1618" s="50" t="n">
        <x:v>1709</x:v>
      </x:c>
      <x:c r="AX1618" s="50" t="str">
        <x:v>Discovery</x:v>
      </x:c>
      <x:c r="AY1618" s="50" t="str">
        <x:v>既存適格性フィルター不通過: repeated_operating_loss / ローカル5年最大下落率-60%以下</x:v>
      </x:c>
      <x:c r="AZ1618" s="59" t="str">
        <x:v>2025-06-25 13:00</x:v>
      </x:c>
      <x:c r="BA1618" s="53" t="n">
        <x:v>39142</x:v>
      </x:c>
      <x:c r="BB1618" s="50"/>
      <x:c r="BC1618" s="50"/>
      <x:c r="BD1618" s="50"/>
    </x:row>
    <x:row r="1619">
      <x:c r="A1619" s="50" t="n">
        <x:v>1618</x:v>
      </x:c>
      <x:c r="B1619" s="50" t="str">
        <x:v>9887</x:v>
      </x:c>
      <x:c r="C1619" s="50" t="str">
        <x:v>9887.T</x:v>
      </x:c>
      <x:c r="D1619" s="50" t="str">
        <x:v>MATSUYA FOODS HOLDINGS CO.,LTD.</x:v>
      </x:c>
      <x:c r="E1619" s="50" t="str">
        <x:v>Prime Market (Domestic)</x:v>
      </x:c>
      <x:c r="F1619" s="50" t="str">
        <x:v>Retail Trade</x:v>
      </x:c>
      <x:c r="G1619" s="51" t="n">
        <x:v>94410.893</x:v>
      </x:c>
      <x:c r="H1619" s="51" t="n">
        <x:v>94472.163</x:v>
      </x:c>
      <x:c r="I1619" s="51" t="n">
        <x:v>106598.594</x:v>
      </x:c>
      <x:c r="J1619" s="51" t="n">
        <x:v>127611.491</x:v>
      </x:c>
      <x:c r="K1619" s="51" t="n">
        <x:v>154223.084</x:v>
      </x:c>
      <x:c r="L1619" s="52" t="n">
        <x:f>IFERROR(H1619/G1619-1,"")</x:f>
        <x:v>0.0006489717240574233</x:v>
      </x:c>
      <x:c r="M1619" s="52" t="n">
        <x:f>IFERROR(I1619/H1619-1,"")</x:f>
        <x:v>0.1283598323031938</x:v>
      </x:c>
      <x:c r="N1619" s="52" t="n">
        <x:f>IFERROR(J1619/I1619-1,"")</x:f>
        <x:v>0.19712170875349444</x:v>
      </x:c>
      <x:c r="O1619" s="52" t="n">
        <x:f>IFERROR(K1619/J1619-1,"")</x:f>
        <x:v>0.2085360243929757</x:v>
      </x:c>
      <x:c r="P1619" s="52" t="n">
        <x:f>IFERROR((K1619/G1619)^(1/4)-1,"")</x:f>
        <x:v>0.13052929226308918</x:v>
      </x:c>
      <x:c r="Q1619" s="51" t="n">
        <x:v>4406.724</x:v>
      </x:c>
      <x:c r="R1619" s="52" t="n">
        <x:f>IFERROR(Q1619/K1619,"")</x:f>
        <x:v>0.02857369912275908</x:v>
      </x:c>
      <x:c r="S1619" s="53" t="n">
        <x:v>44348</x:v>
      </x:c>
      <x:c r="T1619" s="50" t="str">
        <x:v>not_identified_before_local_window</x:v>
      </x:c>
      <x:c r="U1619" s="50" t="str">
        <x:v>瓦葺 利夫</x:v>
      </x:c>
      <x:c r="V1619" s="54" t="n">
        <x:v>0.2018</x:v>
      </x:c>
      <x:c r="W1619" s="50" t="str">
        <x:v>瓦葺 一利</x:v>
      </x:c>
      <x:c r="X1619" s="50" t="b">
        <x:f>AND(COUNT(L1619:O1619)=4,L1619&gt;='設定'!$B$6,M1619&gt;='設定'!$B$6,N1619&gt;='設定'!$B$6,O1619&gt;='設定'!$B$6)</x:f>
        <x:v>0</x:v>
      </x:c>
      <x:c r="Y1619" s="50" t="b">
        <x:f>AND(COUNT(G1619:K1619)=5,P1619&gt;='設定'!$B$7)</x:f>
        <x:v>0</x:v>
      </x:c>
      <x:c r="Z1619" s="50" t="b">
        <x:f>AND(ISNUMBER(R1619),R1619&gt;='設定'!$B$8)</x:f>
        <x:v>0</x:v>
      </x:c>
      <x:c r="AA1619" s="50" t="b">
        <x:f>AND(ISNUMBER(S1619),S1619&gt;=DATE(YEAR('設定'!$B$10)-'設定'!$B$9,MONTH('設定'!$B$10),DAY('設定'!$B$10)))</x:f>
        <x:v>0</x:v>
      </x:c>
      <x:c r="AB1619" s="55" t="b">
        <x:v>0</x:v>
      </x:c>
      <x:c r="AC1619" s="55" t="b">
        <x:v>1</x:v>
      </x:c>
      <x:c r="AD1619" s="50" t="n">
        <x:f>IF(X1619,1,0)+IF(Z1619,1,0)+IF(AA1619,1,0)+IF(AB1619,1,0)</x:f>
        <x:v>0</x:v>
      </x:c>
      <x:c r="AE1619" s="50" t="n">
        <x:f>IF(Y1619,1,0)+IF(Z1619,1,0)+IF(AA1619,1,0)+IF(AB1619,1,0)</x:f>
        <x:v>0</x:v>
      </x:c>
      <x:c r="AF1619" s="50" t="n">
        <x:f>IF(Y1619,1,0)+IF(Z1619,1,0)+IF(AA1619,1,0)+IF(AC1619,1,0)</x:f>
        <x:v>1</x:v>
      </x:c>
      <x:c r="AG1619" s="53" t="n">
        <x:v>44348</x:v>
      </x:c>
      <x:c r="AH1619" s="50" t="str">
        <x:v>S100W5US</x:v>
      </x:c>
      <x:c r="AI1619" s="50" t="str">
        <x:v>NetSalesSummaryOfBusinessResults</x:v>
      </x:c>
      <x:c r="AJ1619" s="50" t="str">
        <x:v>OperatingIncome</x:v>
      </x:c>
      <x:c r="AK1619" s="53" t="n">
        <x:v>45747</x:v>
      </x:c>
      <x:c r="AL1619" s="50" t="str">
        <x:v>365/365/365/366/365</x:v>
      </x:c>
      <x:c r="AM1619" s="51" t="n">
        <x:v>19063368</x:v>
      </x:c>
      <x:c r="AN1619" s="51" t="n">
        <x:v>4700</x:v>
      </x:c>
      <x:c r="AO1619" s="51" t="n">
        <x:f>IFERROR(AM1619*AN1619,"")</x:f>
        <x:v>89597829600</x:v>
      </x:c>
      <x:c r="AP1619" s="56" t="n">
        <x:f>IFERROR(AO1619/(K1619*1000000),"")</x:f>
        <x:v>0.5809625075322706</x:v>
      </x:c>
      <x:c r="AQ1619" s="57" t="n">
        <x:v>510602966.6666667</x:v>
      </x:c>
      <x:c r="AR1619" s="52" t="n">
        <x:v>0.2007720373569448</x:v>
      </x:c>
      <x:c r="AS1619" s="52" t="n">
        <x:v>-0.3691268138603605</x:v>
      </x:c>
      <x:c r="AT1619" s="55" t="b">
        <x:v>1</x:v>
      </x:c>
      <x:c r="AU1619" s="50"/>
      <x:c r="AV1619" s="58" t="n">
        <x:v>-0.0303956976117251</x:v>
      </x:c>
      <x:c r="AW1619" s="50" t="n">
        <x:v>2117</x:v>
      </x:c>
      <x:c r="AX1619" s="50" t="str">
        <x:v>Transformation Moat</x:v>
      </x:c>
      <x:c r="AY1619" s="50" t="str">
        <x:v>目立つ機械的警告なし（定性確認は別途必要）</x:v>
      </x:c>
      <x:c r="AZ1619" s="59" t="str">
        <x:v>2025-06-25 15:38</x:v>
      </x:c>
      <x:c r="BA1619" s="53"/>
      <x:c r="BB1619" s="50"/>
      <x:c r="BC1619" s="50"/>
      <x:c r="BD1619" s="50" t="str">
        <x:v>TOPIX Small 1</x:v>
      </x:c>
    </x:row>
    <x:row r="1620">
      <x:c r="A1620" s="50" t="n">
        <x:v>1619</x:v>
      </x:c>
      <x:c r="B1620" s="50" t="str">
        <x:v>5970</x:v>
      </x:c>
      <x:c r="C1620" s="50" t="str">
        <x:v>5970.T</x:v>
      </x:c>
      <x:c r="D1620" s="50" t="str">
        <x:v>G-TEKT CORPORATION</x:v>
      </x:c>
      <x:c r="E1620" s="50" t="str">
        <x:v>Prime Market (Domestic)</x:v>
      </x:c>
      <x:c r="F1620" s="50" t="str">
        <x:v>Metal Products</x:v>
      </x:c>
      <x:c r="G1620" s="51" t="n">
        <x:v>209420</x:v>
      </x:c>
      <x:c r="H1620" s="51" t="n">
        <x:v>236503</x:v>
      </x:c>
      <x:c r="I1620" s="51" t="n">
        <x:v>314312</x:v>
      </x:c>
      <x:c r="J1620" s="51" t="n">
        <x:v>344601</x:v>
      </x:c>
      <x:c r="K1620" s="51" t="n">
        <x:v>339233</x:v>
      </x:c>
      <x:c r="L1620" s="52" t="n">
        <x:f>IFERROR(H1620/G1620-1,"")</x:f>
        <x:v>0.12932384681501286</x:v>
      </x:c>
      <x:c r="M1620" s="52" t="n">
        <x:f>IFERROR(I1620/H1620-1,"")</x:f>
        <x:v>0.3289979408295032</x:v>
      </x:c>
      <x:c r="N1620" s="52" t="n">
        <x:f>IFERROR(J1620/I1620-1,"")</x:f>
        <x:v>0.0963660312046628</x:v>
      </x:c>
      <x:c r="O1620" s="52" t="n">
        <x:f>IFERROR(K1620/J1620-1,"")</x:f>
        <x:v>-0.01557743593315164</x:v>
      </x:c>
      <x:c r="P1620" s="52" t="n">
        <x:f>IFERROR((K1620/G1620)^(1/4)-1,"")</x:f>
        <x:v>0.12815814815727333</x:v>
      </x:c>
      <x:c r="Q1620" s="51" t="n">
        <x:v>16380</x:v>
      </x:c>
      <x:c r="R1620" s="52" t="n">
        <x:f>IFERROR(Q1620/K1620,"")</x:f>
        <x:v>0.048285396762697025</x:v>
      </x:c>
      <x:c r="S1620" s="53" t="n">
        <x:v>38322</x:v>
      </x:c>
      <x:c r="T1620" s="50" t="str">
        <x:v>EDINET_company_history</x:v>
      </x:c>
      <x:c r="U1620" s="50" t="str">
        <x:v>本田技研工業㈱</x:v>
      </x:c>
      <x:c r="V1620" s="54" t="n">
        <x:v>0.3004</x:v>
      </x:c>
      <x:c r="W1620" s="50" t="str">
        <x:v>高尾 直宏</x:v>
      </x:c>
      <x:c r="X1620" s="50" t="b">
        <x:f>AND(COUNT(L1620:O1620)=4,L1620&gt;='設定'!$B$6,M1620&gt;='設定'!$B$6,N1620&gt;='設定'!$B$6,O1620&gt;='設定'!$B$6)</x:f>
        <x:v>0</x:v>
      </x:c>
      <x:c r="Y1620" s="50" t="b">
        <x:f>AND(COUNT(G1620:K1620)=5,P1620&gt;='設定'!$B$7)</x:f>
        <x:v>0</x:v>
      </x:c>
      <x:c r="Z1620" s="50" t="b">
        <x:f>AND(ISNUMBER(R1620),R1620&gt;='設定'!$B$8)</x:f>
        <x:v>0</x:v>
      </x:c>
      <x:c r="AA1620" s="50" t="b">
        <x:f>AND(ISNUMBER(S1620),S1620&gt;=DATE(YEAR('設定'!$B$10)-'設定'!$B$9,MONTH('設定'!$B$10),DAY('設定'!$B$10)))</x:f>
        <x:v>0</x:v>
      </x:c>
      <x:c r="AB1620" s="55" t="b">
        <x:v>0</x:v>
      </x:c>
      <x:c r="AC1620" s="55" t="b">
        <x:v>1</x:v>
      </x:c>
      <x:c r="AD1620" s="50" t="n">
        <x:f>IF(X1620,1,0)+IF(Z1620,1,0)+IF(AA1620,1,0)+IF(AB1620,1,0)</x:f>
        <x:v>0</x:v>
      </x:c>
      <x:c r="AE1620" s="50" t="n">
        <x:f>IF(Y1620,1,0)+IF(Z1620,1,0)+IF(AA1620,1,0)+IF(AB1620,1,0)</x:f>
        <x:v>0</x:v>
      </x:c>
      <x:c r="AF1620" s="50" t="n">
        <x:f>IF(Y1620,1,0)+IF(Z1620,1,0)+IF(AA1620,1,0)+IF(AC1620,1,0)</x:f>
        <x:v>1</x:v>
      </x:c>
      <x:c r="AG1620" s="53" t="n">
        <x:v>44348</x:v>
      </x:c>
      <x:c r="AH1620" s="50" t="str">
        <x:v>S100W52Y</x:v>
      </x:c>
      <x:c r="AI1620" s="50" t="str">
        <x:v>NetSalesSummaryOfBusinessResults</x:v>
      </x:c>
      <x:c r="AJ1620" s="50" t="str">
        <x:v>OperatingIncome</x:v>
      </x:c>
      <x:c r="AK1620" s="53" t="n">
        <x:v>45747</x:v>
      </x:c>
      <x:c r="AL1620" s="50" t="str">
        <x:v>365/365/365/366/365</x:v>
      </x:c>
      <x:c r="AM1620" s="51" t="n">
        <x:v>43386160</x:v>
      </x:c>
      <x:c r="AN1620" s="51" t="n">
        <x:v>2177</x:v>
      </x:c>
      <x:c r="AO1620" s="51" t="n">
        <x:f>IFERROR(AM1620*AN1620,"")</x:f>
        <x:v>94451670320</x:v>
      </x:c>
      <x:c r="AP1620" s="56" t="n">
        <x:f>IFERROR(AO1620/(K1620*1000000),"")</x:f>
        <x:v>0.2784271292002842</x:v>
      </x:c>
      <x:c r="AQ1620" s="57" t="n">
        <x:v>406910966.6666667</x:v>
      </x:c>
      <x:c r="AR1620" s="52" t="n">
        <x:v>0.2743807746832157</x:v>
      </x:c>
      <x:c r="AS1620" s="52" t="n">
        <x:v>-0.3095675350259957</x:v>
      </x:c>
      <x:c r="AT1620" s="55" t="b">
        <x:v>1</x:v>
      </x:c>
      <x:c r="AU1620" s="50"/>
      <x:c r="AV1620" s="58" t="n">
        <x:v>0.1227469229211273</x:v>
      </x:c>
      <x:c r="AW1620" s="50" t="n">
        <x:v>1104</x:v>
      </x:c>
      <x:c r="AX1620" s="50" t="str">
        <x:v>Future Moat</x:v>
      </x:c>
      <x:c r="AY1620" s="50" t="str">
        <x:v>目立つ機械的警告なし（定性確認は別途必要）</x:v>
      </x:c>
      <x:c r="AZ1620" s="59" t="str">
        <x:v>2025-06-25 15:56</x:v>
      </x:c>
      <x:c r="BA1620" s="53" t="n">
        <x:v>38322</x:v>
      </x:c>
      <x:c r="BB1620" s="50"/>
      <x:c r="BC1620" s="50"/>
      <x:c r="BD1620" s="50" t="str">
        <x:v>TOPIX Small 1</x:v>
      </x:c>
    </x:row>
    <x:row r="1621">
      <x:c r="A1621" s="50" t="n">
        <x:v>1620</x:v>
      </x:c>
      <x:c r="B1621" s="50" t="str">
        <x:v>7860</x:v>
      </x:c>
      <x:c r="C1621" s="50" t="str">
        <x:v>7860.T</x:v>
      </x:c>
      <x:c r="D1621" s="50" t="str">
        <x:v>Avex Inc.</x:v>
      </x:c>
      <x:c r="E1621" s="50" t="str">
        <x:v>Prime Market (Domestic)</x:v>
      </x:c>
      <x:c r="F1621" s="50" t="str">
        <x:v>Information &amp; Communication</x:v>
      </x:c>
      <x:c r="G1621" s="51" t="n">
        <x:v>81527</x:v>
      </x:c>
      <x:c r="H1621" s="51" t="n">
        <x:v>98437</x:v>
      </x:c>
      <x:c r="I1621" s="51" t="n">
        <x:v>121561</x:v>
      </x:c>
      <x:c r="J1621" s="51" t="n">
        <x:v>133387</x:v>
      </x:c>
      <x:c r="K1621" s="51" t="n">
        <x:v>131691</x:v>
      </x:c>
      <x:c r="L1621" s="52" t="n">
        <x:f>IFERROR(H1621/G1621-1,"")</x:f>
        <x:v>0.20741594809081665</x:v>
      </x:c>
      <x:c r="M1621" s="52" t="n">
        <x:f>IFERROR(I1621/H1621-1,"")</x:f>
        <x:v>0.23491166939260655</x:v>
      </x:c>
      <x:c r="N1621" s="52" t="n">
        <x:f>IFERROR(J1621/I1621-1,"")</x:f>
        <x:v>0.09728449091402669</x:v>
      </x:c>
      <x:c r="O1621" s="52" t="n">
        <x:f>IFERROR(K1621/J1621-1,"")</x:f>
        <x:v>-0.01271488225989037</x:v>
      </x:c>
      <x:c r="P1621" s="52" t="n">
        <x:f>IFERROR((K1621/G1621)^(1/4)-1,"")</x:f>
        <x:v>0.12736269182178273</x:v>
      </x:c>
      <x:c r="Q1621" s="51" t="n">
        <x:v>-1819</x:v>
      </x:c>
      <x:c r="R1621" s="52" t="n">
        <x:f>IFERROR(Q1621/K1621,"")</x:f>
        <x:v>-0.01381263715819608</x:v>
      </x:c>
      <x:c r="S1621" s="53" t="n">
        <x:v>36495</x:v>
      </x:c>
      <x:c r="T1621" s="50" t="str">
        <x:v>EDINET_company_history</x:v>
      </x:c>
      <x:c r="U1621" s="50" t="str">
        <x:v>㈱サイバーエージェント</x:v>
      </x:c>
      <x:c r="V1621" s="54" t="n">
        <x:v>0.1298</x:v>
      </x:c>
      <x:c r="W1621" s="50" t="str">
        <x:v>松 浦 勝 人 / 黒 岩 克 巳 / 林 真 司</x:v>
      </x:c>
      <x:c r="X1621" s="50" t="b">
        <x:f>AND(COUNT(L1621:O1621)=4,L1621&gt;='設定'!$B$6,M1621&gt;='設定'!$B$6,N1621&gt;='設定'!$B$6,O1621&gt;='設定'!$B$6)</x:f>
        <x:v>0</x:v>
      </x:c>
      <x:c r="Y1621" s="50" t="b">
        <x:f>AND(COUNT(G1621:K1621)=5,P1621&gt;='設定'!$B$7)</x:f>
        <x:v>0</x:v>
      </x:c>
      <x:c r="Z1621" s="50" t="b">
        <x:f>AND(ISNUMBER(R1621),R1621&gt;='設定'!$B$8)</x:f>
        <x:v>0</x:v>
      </x:c>
      <x:c r="AA1621" s="50" t="b">
        <x:f>AND(ISNUMBER(S1621),S1621&gt;=DATE(YEAR('設定'!$B$10)-'設定'!$B$9,MONTH('設定'!$B$10),DAY('設定'!$B$10)))</x:f>
        <x:v>0</x:v>
      </x:c>
      <x:c r="AB1621" s="55" t="b">
        <x:v>0</x:v>
      </x:c>
      <x:c r="AC1621" s="55" t="b">
        <x:v>1</x:v>
      </x:c>
      <x:c r="AD1621" s="50" t="n">
        <x:f>IF(X1621,1,0)+IF(Z1621,1,0)+IF(AA1621,1,0)+IF(AB1621,1,0)</x:f>
        <x:v>0</x:v>
      </x:c>
      <x:c r="AE1621" s="50" t="n">
        <x:f>IF(Y1621,1,0)+IF(Z1621,1,0)+IF(AA1621,1,0)+IF(AB1621,1,0)</x:f>
        <x:v>0</x:v>
      </x:c>
      <x:c r="AF1621" s="50" t="n">
        <x:f>IF(Y1621,1,0)+IF(Z1621,1,0)+IF(AA1621,1,0)+IF(AC1621,1,0)</x:f>
        <x:v>1</x:v>
      </x:c>
      <x:c r="AG1621" s="53" t="n">
        <x:v>44348</x:v>
      </x:c>
      <x:c r="AH1621" s="50" t="str">
        <x:v>S100W7IB</x:v>
      </x:c>
      <x:c r="AI1621" s="50" t="str">
        <x:v>NetSalesSummaryOfBusinessResults</x:v>
      </x:c>
      <x:c r="AJ1621" s="50" t="str">
        <x:v>OperatingIncome</x:v>
      </x:c>
      <x:c r="AK1621" s="53" t="n">
        <x:v>45747</x:v>
      </x:c>
      <x:c r="AL1621" s="50" t="str">
        <x:v>365/365/365/366/365</x:v>
      </x:c>
      <x:c r="AM1621" s="51" t="n">
        <x:v>42381900</x:v>
      </x:c>
      <x:c r="AN1621" s="51" t="n">
        <x:v>1194</x:v>
      </x:c>
      <x:c r="AO1621" s="51" t="n">
        <x:f>IFERROR(AM1621*AN1621,"")</x:f>
        <x:v>50603988600</x:v>
      </x:c>
      <x:c r="AP1621" s="56" t="n">
        <x:f>IFERROR(AO1621/(K1621*1000000),"")</x:f>
        <x:v>0.3842630749253935</x:v>
      </x:c>
      <x:c r="AQ1621" s="57" t="n">
        <x:v>187963046.66666663</x:v>
      </x:c>
      <x:c r="AR1621" s="52" t="n">
        <x:v>0.2626412158615397</x:v>
      </x:c>
      <x:c r="AS1621" s="52" t="n">
        <x:v>-0.4183178718140539</x:v>
      </x:c>
      <x:c r="AT1621" s="55" t="b">
        <x:v>1</x:v>
      </x:c>
      <x:c r="AU1621" s="50"/>
      <x:c r="AV1621" s="58" t="n">
        <x:v>-0.0686165401872391</x:v>
      </x:c>
      <x:c r="AW1621" s="50" t="n">
        <x:v>2394</x:v>
      </x:c>
      <x:c r="AX1621" s="50" t="str">
        <x:v>Future Moat</x:v>
      </x:c>
      <x:c r="AY1621" s="50" t="str">
        <x:v>目立つ機械的警告なし（定性確認は別途必要）</x:v>
      </x:c>
      <x:c r="AZ1621" s="59" t="str">
        <x:v>2025-06-26 16:57</x:v>
      </x:c>
      <x:c r="BA1621" s="53" t="n">
        <x:v>36495</x:v>
      </x:c>
      <x:c r="BB1621" s="50"/>
      <x:c r="BC1621" s="50"/>
      <x:c r="BD1621" s="50" t="str">
        <x:v>TOPIX Small 1</x:v>
      </x:c>
    </x:row>
    <x:row r="1622">
      <x:c r="A1622" s="50" t="n">
        <x:v>1621</x:v>
      </x:c>
      <x:c r="B1622" s="50" t="str">
        <x:v>3395</x:v>
      </x:c>
      <x:c r="C1622" s="50" t="str">
        <x:v>3395.T</x:v>
      </x:c>
      <x:c r="D1622" s="50" t="str">
        <x:v>Saint Marc Holdings Co.,Ltd.</x:v>
      </x:c>
      <x:c r="E1622" s="50" t="str">
        <x:v>Prime Market (Domestic)</x:v>
      </x:c>
      <x:c r="F1622" s="50" t="str">
        <x:v>Retail Trade</x:v>
      </x:c>
      <x:c r="G1622" s="51" t="n">
        <x:v>43987.362</x:v>
      </x:c>
      <x:c r="H1622" s="51" t="n">
        <x:v>47721.642</x:v>
      </x:c>
      <x:c r="I1622" s="51" t="n">
        <x:v>57831.134</x:v>
      </x:c>
      <x:c r="J1622" s="51" t="n">
        <x:v>64556.7</x:v>
      </x:c>
      <x:c r="K1622" s="51" t="n">
        <x:v>70895.651</x:v>
      </x:c>
      <x:c r="L1622" s="52" t="n">
        <x:f>IFERROR(H1622/G1622-1,"")</x:f>
        <x:v>0.08489438398238103</x:v>
      </x:c>
      <x:c r="M1622" s="52" t="n">
        <x:f>IFERROR(I1622/H1622-1,"")</x:f>
        <x:v>0.2118429202415122</x:v>
      </x:c>
      <x:c r="N1622" s="52" t="n">
        <x:f>IFERROR(J1622/I1622-1,"")</x:f>
        <x:v>0.1162966301162276</x:v>
      </x:c>
      <x:c r="O1622" s="52" t="n">
        <x:f>IFERROR(K1622/J1622-1,"")</x:f>
        <x:v>0.09819199246553811</x:v>
      </x:c>
      <x:c r="P1622" s="52" t="n">
        <x:f>IFERROR((K1622/G1622)^(1/4)-1,"")</x:f>
        <x:v>0.12673794271247418</x:v>
      </x:c>
      <x:c r="Q1622" s="51" t="n">
        <x:v>3644.734</x:v>
      </x:c>
      <x:c r="R1622" s="52" t="n">
        <x:f>IFERROR(Q1622/K1622,"")</x:f>
        <x:v>0.0514098389476669</x:v>
      </x:c>
      <x:c r="S1622" s="53" t="n">
        <x:v>37347</x:v>
      </x:c>
      <x:c r="T1622" s="50" t="str">
        <x:v>EDINET_company_history</x:v>
      </x:c>
      <x:c r="U1622" s="50" t="str">
        <x:v>片山 智恵美</x:v>
      </x:c>
      <x:c r="V1622" s="54" t="n">
        <x:v>0.1931</x:v>
      </x:c>
      <x:c r="W1622" s="50" t="str">
        <x:v>藤川 祐樹</x:v>
      </x:c>
      <x:c r="X1622" s="50" t="b">
        <x:f>AND(COUNT(L1622:O1622)=4,L1622&gt;='設定'!$B$6,M1622&gt;='設定'!$B$6,N1622&gt;='設定'!$B$6,O1622&gt;='設定'!$B$6)</x:f>
        <x:v>0</x:v>
      </x:c>
      <x:c r="Y1622" s="50" t="b">
        <x:f>AND(COUNT(G1622:K1622)=5,P1622&gt;='設定'!$B$7)</x:f>
        <x:v>0</x:v>
      </x:c>
      <x:c r="Z1622" s="50" t="b">
        <x:f>AND(ISNUMBER(R1622),R1622&gt;='設定'!$B$8)</x:f>
        <x:v>0</x:v>
      </x:c>
      <x:c r="AA1622" s="50" t="b">
        <x:f>AND(ISNUMBER(S1622),S1622&gt;=DATE(YEAR('設定'!$B$10)-'設定'!$B$9,MONTH('設定'!$B$10),DAY('設定'!$B$10)))</x:f>
        <x:v>0</x:v>
      </x:c>
      <x:c r="AB1622" s="55" t="b">
        <x:v>0</x:v>
      </x:c>
      <x:c r="AC1622" s="55" t="b">
        <x:v>1</x:v>
      </x:c>
      <x:c r="AD1622" s="50" t="n">
        <x:f>IF(X1622,1,0)+IF(Z1622,1,0)+IF(AA1622,1,0)+IF(AB1622,1,0)</x:f>
        <x:v>0</x:v>
      </x:c>
      <x:c r="AE1622" s="50" t="n">
        <x:f>IF(Y1622,1,0)+IF(Z1622,1,0)+IF(AA1622,1,0)+IF(AB1622,1,0)</x:f>
        <x:v>0</x:v>
      </x:c>
      <x:c r="AF1622" s="50" t="n">
        <x:f>IF(Y1622,1,0)+IF(Z1622,1,0)+IF(AA1622,1,0)+IF(AC1622,1,0)</x:f>
        <x:v>1</x:v>
      </x:c>
      <x:c r="AG1622" s="53" t="n">
        <x:v>44348</x:v>
      </x:c>
      <x:c r="AH1622" s="50" t="str">
        <x:v>S100W33T</x:v>
      </x:c>
      <x:c r="AI1622" s="50" t="str">
        <x:v>NetSalesSummaryOfBusinessResults</x:v>
      </x:c>
      <x:c r="AJ1622" s="50" t="str">
        <x:v>OperatingIncome</x:v>
      </x:c>
      <x:c r="AK1622" s="53" t="n">
        <x:v>45747</x:v>
      </x:c>
      <x:c r="AL1622" s="50" t="str">
        <x:v>365/365/365/366/365</x:v>
      </x:c>
      <x:c r="AM1622" s="51" t="n">
        <x:v>21882811</x:v>
      </x:c>
      <x:c r="AN1622" s="51" t="n">
        <x:v>2464</x:v>
      </x:c>
      <x:c r="AO1622" s="51" t="n">
        <x:f>IFERROR(AM1622*AN1622,"")</x:f>
        <x:v>53919246304</x:v>
      </x:c>
      <x:c r="AP1622" s="56" t="n">
        <x:f>IFERROR(AO1622/(K1622*1000000),"")</x:f>
        <x:v>0.7605437786867913</x:v>
      </x:c>
      <x:c r="AQ1622" s="57" t="n">
        <x:v>286046453.3333333</x:v>
      </x:c>
      <x:c r="AR1622" s="52" t="n">
        <x:v>0.1859456849431557</x:v>
      </x:c>
      <x:c r="AS1622" s="52" t="n">
        <x:v>-0.2160955522733246</x:v>
      </x:c>
      <x:c r="AT1622" s="55" t="b">
        <x:v>1</x:v>
      </x:c>
      <x:c r="AU1622" s="50"/>
      <x:c r="AV1622" s="58" t="n">
        <x:v>0.0531885592161078</x:v>
      </x:c>
      <x:c r="AW1622" s="50" t="n">
        <x:v>1496</x:v>
      </x:c>
      <x:c r="AX1622" s="50" t="str">
        <x:v>Core Moat</x:v>
      </x:c>
      <x:c r="AY1622" s="50" t="str">
        <x:v>目立つ機械的警告なし（定性確認は別途必要）</x:v>
      </x:c>
      <x:c r="AZ1622" s="59" t="str">
        <x:v>2025-06-24 11:24</x:v>
      </x:c>
      <x:c r="BA1622" s="53" t="n">
        <x:v>37347</x:v>
      </x:c>
      <x:c r="BB1622" s="50"/>
      <x:c r="BC1622" s="50"/>
      <x:c r="BD1622" s="50" t="str">
        <x:v>TOPIX Small 1</x:v>
      </x:c>
    </x:row>
    <x:row r="1623">
      <x:c r="A1623" s="50" t="n">
        <x:v>1622</x:v>
      </x:c>
      <x:c r="B1623" s="50" t="str">
        <x:v>2750</x:v>
      </x:c>
      <x:c r="C1623" s="50" t="str">
        <x:v>2750.T</x:v>
      </x:c>
      <x:c r="D1623" s="50" t="str">
        <x:v>S.ISHIMITSU&amp;CO.,LTD.</x:v>
      </x:c>
      <x:c r="E1623" s="50" t="str">
        <x:v>Standard Market(Domestic)</x:v>
      </x:c>
      <x:c r="F1623" s="50" t="str">
        <x:v>Wholesale Trade</x:v>
      </x:c>
      <x:c r="G1623" s="51" t="n">
        <x:v>40512.2</x:v>
      </x:c>
      <x:c r="H1623" s="51" t="n">
        <x:v>46729.996</x:v>
      </x:c>
      <x:c r="I1623" s="51" t="n">
        <x:v>58972.245</x:v>
      </x:c>
      <x:c r="J1623" s="51" t="n">
        <x:v>62025.489</x:v>
      </x:c>
      <x:c r="K1623" s="51" t="n">
        <x:v>64953.996</x:v>
      </x:c>
      <x:c r="L1623" s="52" t="n">
        <x:f>IFERROR(H1623/G1623-1,"")</x:f>
        <x:v>0.15347959380137355</x:v>
      </x:c>
      <x:c r="M1623" s="52" t="n">
        <x:f>IFERROR(I1623/H1623-1,"")</x:f>
        <x:v>0.261978387500825</x:v>
      </x:c>
      <x:c r="N1623" s="52" t="n">
        <x:f>IFERROR(J1623/I1623-1,"")</x:f>
        <x:v>0.051774254142775034</x:v>
      </x:c>
      <x:c r="O1623" s="52" t="n">
        <x:f>IFERROR(K1623/J1623-1,"")</x:f>
        <x:v>0.04721457335064305</x:v>
      </x:c>
      <x:c r="P1623" s="52" t="n">
        <x:f>IFERROR((K1623/G1623)^(1/4)-1,"")</x:f>
        <x:v>0.1252655199464745</x:v>
      </x:c>
      <x:c r="Q1623" s="51" t="n">
        <x:v>1557.458</x:v>
      </x:c>
      <x:c r="R1623" s="52" t="n">
        <x:f>IFERROR(Q1623/K1623,"")</x:f>
        <x:v>0.023977862732263617</x:v>
      </x:c>
      <x:c r="S1623" s="53" t="n">
        <x:v>38322</x:v>
      </x:c>
      <x:c r="T1623" s="50" t="str">
        <x:v>EDINET_company_history</x:v>
      </x:c>
      <x:c r="U1623" s="50" t="str">
        <x:v>マリンフード㈱</x:v>
      </x:c>
      <x:c r="V1623" s="54" t="n">
        <x:v>0.0609</x:v>
      </x:c>
      <x:c r="W1623" s="50" t="str">
        <x:v>荒 川 正 臣 / 中 埜 晶 夫</x:v>
      </x:c>
      <x:c r="X1623" s="50" t="b">
        <x:f>AND(COUNT(L1623:O1623)=4,L1623&gt;='設定'!$B$6,M1623&gt;='設定'!$B$6,N1623&gt;='設定'!$B$6,O1623&gt;='設定'!$B$6)</x:f>
        <x:v>0</x:v>
      </x:c>
      <x:c r="Y1623" s="50" t="b">
        <x:f>AND(COUNT(G1623:K1623)=5,P1623&gt;='設定'!$B$7)</x:f>
        <x:v>0</x:v>
      </x:c>
      <x:c r="Z1623" s="50" t="b">
        <x:f>AND(ISNUMBER(R1623),R1623&gt;='設定'!$B$8)</x:f>
        <x:v>0</x:v>
      </x:c>
      <x:c r="AA1623" s="50" t="b">
        <x:f>AND(ISNUMBER(S1623),S1623&gt;=DATE(YEAR('設定'!$B$10)-'設定'!$B$9,MONTH('設定'!$B$10),DAY('設定'!$B$10)))</x:f>
        <x:v>0</x:v>
      </x:c>
      <x:c r="AB1623" s="55" t="b">
        <x:v>0</x:v>
      </x:c>
      <x:c r="AC1623" s="55" t="b">
        <x:v>1</x:v>
      </x:c>
      <x:c r="AD1623" s="50" t="n">
        <x:f>IF(X1623,1,0)+IF(Z1623,1,0)+IF(AA1623,1,0)+IF(AB1623,1,0)</x:f>
        <x:v>0</x:v>
      </x:c>
      <x:c r="AE1623" s="50" t="n">
        <x:f>IF(Y1623,1,0)+IF(Z1623,1,0)+IF(AA1623,1,0)+IF(AB1623,1,0)</x:f>
        <x:v>0</x:v>
      </x:c>
      <x:c r="AF1623" s="50" t="n">
        <x:f>IF(Y1623,1,0)+IF(Z1623,1,0)+IF(AA1623,1,0)+IF(AC1623,1,0)</x:f>
        <x:v>1</x:v>
      </x:c>
      <x:c r="AG1623" s="53" t="n">
        <x:v>44348</x:v>
      </x:c>
      <x:c r="AH1623" s="50" t="str">
        <x:v>S100W1AI</x:v>
      </x:c>
      <x:c r="AI1623" s="50" t="str">
        <x:v>NetSalesSummaryOfBusinessResults</x:v>
      </x:c>
      <x:c r="AJ1623" s="50" t="str">
        <x:v>OperatingIncome</x:v>
      </x:c>
      <x:c r="AK1623" s="53" t="n">
        <x:v>45747</x:v>
      </x:c>
      <x:c r="AL1623" s="50" t="str">
        <x:v>365/365/365/366/365</x:v>
      </x:c>
      <x:c r="AM1623" s="51" t="n">
        <x:v>7759600</x:v>
      </x:c>
      <x:c r="AN1623" s="51" t="n">
        <x:v>1261</x:v>
      </x:c>
      <x:c r="AO1623" s="51" t="n">
        <x:f>IFERROR(AM1623*AN1623,"")</x:f>
        <x:v>9784855600</x:v>
      </x:c>
      <x:c r="AP1623" s="56" t="n">
        <x:f>IFERROR(AO1623/(K1623*1000000),"")</x:f>
        <x:v>0.15064285806218913</x:v>
      </x:c>
      <x:c r="AQ1623" s="57" t="n">
        <x:v>24598263.333333332</x:v>
      </x:c>
      <x:c r="AR1623" s="52" t="n">
        <x:v>0.3059075198808901</x:v>
      </x:c>
      <x:c r="AS1623" s="52" t="n">
        <x:v>-0.3087861585463602</x:v>
      </x:c>
      <x:c r="AT1623" s="55" t="b">
        <x:v>0</x:v>
      </x:c>
      <x:c r="AU1623" s="50" t="str">
        <x:v>repeated_negative_operating_cf</x:v>
      </x:c>
      <x:c r="AV1623" s="58" t="n">
        <x:v>-0.1020819780476638</x:v>
      </x:c>
      <x:c r="AW1623" s="50" t="n">
        <x:v>2615</x:v>
      </x:c>
      <x:c r="AX1623" s="50" t="str">
        <x:v>Transformation Moat</x:v>
      </x:c>
      <x:c r="AY1623" s="50" t="str">
        <x:v>既存適格性フィルター不通過: repeated_negative_operating_cf</x:v>
      </x:c>
      <x:c r="AZ1623" s="59" t="str">
        <x:v>2025-06-23 12:53</x:v>
      </x:c>
      <x:c r="BA1623" s="53" t="n">
        <x:v>38322</x:v>
      </x:c>
      <x:c r="BB1623" s="50"/>
      <x:c r="BC1623" s="50"/>
      <x:c r="BD1623" s="50"/>
    </x:row>
    <x:row r="1624">
      <x:c r="A1624" s="50" t="n">
        <x:v>1623</x:v>
      </x:c>
      <x:c r="B1624" s="50" t="str">
        <x:v>8869</x:v>
      </x:c>
      <x:c r="C1624" s="50" t="str">
        <x:v>8869.T</x:v>
      </x:c>
      <x:c r="D1624" s="50" t="str">
        <x:v>Meiwa Estate Company Limited</x:v>
      </x:c>
      <x:c r="E1624" s="50" t="str">
        <x:v>Standard Market(Domestic)</x:v>
      </x:c>
      <x:c r="F1624" s="50" t="str">
        <x:v>Real Estate</x:v>
      </x:c>
      <x:c r="G1624" s="51" t="n">
        <x:v>50109</x:v>
      </x:c>
      <x:c r="H1624" s="51" t="n">
        <x:v>57209</x:v>
      </x:c>
      <x:c r="I1624" s="51" t="n">
        <x:v>62319</x:v>
      </x:c>
      <x:c r="J1624" s="51" t="n">
        <x:v>71250</x:v>
      </x:c>
      <x:c r="K1624" s="51" t="n">
        <x:v>79902</x:v>
      </x:c>
      <x:c r="L1624" s="52" t="n">
        <x:f>IFERROR(H1624/G1624-1,"")</x:f>
        <x:v>0.14169111337284712</x:v>
      </x:c>
      <x:c r="M1624" s="52" t="n">
        <x:f>IFERROR(I1624/H1624-1,"")</x:f>
        <x:v>0.0893216102361516</x:v>
      </x:c>
      <x:c r="N1624" s="52" t="n">
        <x:f>IFERROR(J1624/I1624-1,"")</x:f>
        <x:v>0.14331102873922874</x:v>
      </x:c>
      <x:c r="O1624" s="52" t="n">
        <x:f>IFERROR(K1624/J1624-1,"")</x:f>
        <x:v>0.12143157894736833</x:v>
      </x:c>
      <x:c r="P1624" s="52" t="n">
        <x:f>IFERROR((K1624/G1624)^(1/4)-1,"")</x:f>
        <x:v>0.12372612726850751</x:v>
      </x:c>
      <x:c r="Q1624" s="51" t="n">
        <x:v>5240</x:v>
      </x:c>
      <x:c r="R1624" s="52" t="n">
        <x:f>IFERROR(Q1624/K1624,"")</x:f>
        <x:v>0.06558033591149158</x:v>
      </x:c>
      <x:c r="S1624" s="53" t="n">
        <x:v>35309</x:v>
      </x:c>
      <x:c r="T1624" s="50" t="str">
        <x:v>EDINET_company_history</x:v>
      </x:c>
      <x:c r="U1624" s="50" t="str">
        <x:v>㈱英興発</x:v>
      </x:c>
      <x:c r="V1624" s="54" t="n">
        <x:v>0.3732</x:v>
      </x:c>
      <x:c r="W1624" s="50" t="str">
        <x:v>原田 英明 / 島津 基実</x:v>
      </x:c>
      <x:c r="X1624" s="50" t="b">
        <x:f>AND(COUNT(L1624:O1624)=4,L1624&gt;='設定'!$B$6,M1624&gt;='設定'!$B$6,N1624&gt;='設定'!$B$6,O1624&gt;='設定'!$B$6)</x:f>
        <x:v>0</x:v>
      </x:c>
      <x:c r="Y1624" s="50" t="b">
        <x:f>AND(COUNT(G1624:K1624)=5,P1624&gt;='設定'!$B$7)</x:f>
        <x:v>0</x:v>
      </x:c>
      <x:c r="Z1624" s="50" t="b">
        <x:f>AND(ISNUMBER(R1624),R1624&gt;='設定'!$B$8)</x:f>
        <x:v>0</x:v>
      </x:c>
      <x:c r="AA1624" s="50" t="b">
        <x:f>AND(ISNUMBER(S1624),S1624&gt;=DATE(YEAR('設定'!$B$10)-'設定'!$B$9,MONTH('設定'!$B$10),DAY('設定'!$B$10)))</x:f>
        <x:v>0</x:v>
      </x:c>
      <x:c r="AB1624" s="55" t="b">
        <x:v>0</x:v>
      </x:c>
      <x:c r="AC1624" s="55" t="b">
        <x:v>1</x:v>
      </x:c>
      <x:c r="AD1624" s="50" t="n">
        <x:f>IF(X1624,1,0)+IF(Z1624,1,0)+IF(AA1624,1,0)+IF(AB1624,1,0)</x:f>
        <x:v>0</x:v>
      </x:c>
      <x:c r="AE1624" s="50" t="n">
        <x:f>IF(Y1624,1,0)+IF(Z1624,1,0)+IF(AA1624,1,0)+IF(AB1624,1,0)</x:f>
        <x:v>0</x:v>
      </x:c>
      <x:c r="AF1624" s="50" t="n">
        <x:f>IF(Y1624,1,0)+IF(Z1624,1,0)+IF(AA1624,1,0)+IF(AC1624,1,0)</x:f>
        <x:v>1</x:v>
      </x:c>
      <x:c r="AG1624" s="53" t="n">
        <x:v>44348</x:v>
      </x:c>
      <x:c r="AH1624" s="50" t="str">
        <x:v>S100W63Z</x:v>
      </x:c>
      <x:c r="AI1624" s="50" t="str">
        <x:v>NetSalesSummaryOfBusinessResults</x:v>
      </x:c>
      <x:c r="AJ1624" s="50" t="str">
        <x:v>OperatingIncome</x:v>
      </x:c>
      <x:c r="AK1624" s="53" t="n">
        <x:v>45747</x:v>
      </x:c>
      <x:c r="AL1624" s="50" t="str">
        <x:v>365/365/365/366/365</x:v>
      </x:c>
      <x:c r="AM1624" s="51" t="n">
        <x:v>23447684</x:v>
      </x:c>
      <x:c r="AN1624" s="51" t="n">
        <x:v>781</x:v>
      </x:c>
      <x:c r="AO1624" s="51" t="n">
        <x:f>IFERROR(AM1624*AN1624,"")</x:f>
        <x:v>18312641204</x:v>
      </x:c>
      <x:c r="AP1624" s="56" t="n">
        <x:f>IFERROR(AO1624/(K1624*1000000),"")</x:f>
        <x:v>0.22918877129483617</x:v>
      </x:c>
      <x:c r="AQ1624" s="57" t="n">
        <x:v>96826230</x:v>
      </x:c>
      <x:c r="AR1624" s="52" t="n">
        <x:v>0.2598609700456254</x:v>
      </x:c>
      <x:c r="AS1624" s="52" t="n">
        <x:v>-0.4080292386144064</x:v>
      </x:c>
      <x:c r="AT1624" s="55" t="b">
        <x:v>0</x:v>
      </x:c>
      <x:c r="AU1624" s="50" t="str">
        <x:v>repeated_negative_operating_cf</x:v>
      </x:c>
      <x:c r="AV1624" s="58" t="n">
        <x:v>-0.2532503169939408</x:v>
      </x:c>
      <x:c r="AW1624" s="50" t="n">
        <x:v>3200</x:v>
      </x:c>
      <x:c r="AX1624" s="50" t="str">
        <x:v>Transformation Moat</x:v>
      </x:c>
      <x:c r="AY1624" s="50" t="str">
        <x:v>既存適格性フィルター不通過: repeated_negative_operating_cf</x:v>
      </x:c>
      <x:c r="AZ1624" s="59" t="str">
        <x:v>2025-06-25 16:44</x:v>
      </x:c>
      <x:c r="BA1624" s="53" t="n">
        <x:v>35309</x:v>
      </x:c>
      <x:c r="BB1624" s="50"/>
      <x:c r="BC1624" s="50"/>
      <x:c r="BD1624" s="50" t="str">
        <x:v>TOPIX Small 2</x:v>
      </x:c>
    </x:row>
    <x:row r="1625">
      <x:c r="A1625" s="50" t="n">
        <x:v>1624</x:v>
      </x:c>
      <x:c r="B1625" s="50" t="str">
        <x:v>7610</x:v>
      </x:c>
      <x:c r="C1625" s="50" t="str">
        <x:v>7610.T</x:v>
      </x:c>
      <x:c r="D1625" s="50" t="str">
        <x:v>TAY TWO CO.,LTD.</x:v>
      </x:c>
      <x:c r="E1625" s="50" t="str">
        <x:v>Standard Market(Domestic)</x:v>
      </x:c>
      <x:c r="F1625" s="50" t="str">
        <x:v>Retail Trade</x:v>
      </x:c>
      <x:c r="G1625" s="51" t="n">
        <x:v>26848.335</x:v>
      </x:c>
      <x:c r="H1625" s="51" t="n">
        <x:v>31255.362</x:v>
      </x:c>
      <x:c r="I1625" s="51" t="n">
        <x:v>35197.704</x:v>
      </x:c>
      <x:c r="J1625" s="51" t="n">
        <x:v>36477.578</x:v>
      </x:c>
      <x:c r="K1625" s="51" t="n">
        <x:v>42233.216</x:v>
      </x:c>
      <x:c r="L1625" s="52" t="n">
        <x:f>IFERROR(H1625/G1625-1,"")</x:f>
        <x:v>0.1641452626391917</x:v>
      </x:c>
      <x:c r="M1625" s="52" t="n">
        <x:f>IFERROR(I1625/H1625-1,"")</x:f>
        <x:v>0.12613330154358793</x:v>
      </x:c>
      <x:c r="N1625" s="52" t="n">
        <x:f>IFERROR(J1625/I1625-1,"")</x:f>
        <x:v>0.03636242864023176</x:v>
      </x:c>
      <x:c r="O1625" s="52" t="n">
        <x:f>IFERROR(K1625/J1625-1,"")</x:f>
        <x:v>0.15778564026372588</x:v>
      </x:c>
      <x:c r="P1625" s="52" t="n">
        <x:f>IFERROR((K1625/G1625)^(1/4)-1,"")</x:f>
        <x:v>0.11991277537520739</x:v>
      </x:c>
      <x:c r="Q1625" s="51" t="n">
        <x:v>1377.796</x:v>
      </x:c>
      <x:c r="R1625" s="52" t="n">
        <x:f>IFERROR(Q1625/K1625,"")</x:f>
        <x:v>0.03262351604954735</x:v>
      </x:c>
      <x:c r="S1625" s="53" t="n">
        <x:v>38322</x:v>
      </x:c>
      <x:c r="T1625" s="50" t="str">
        <x:v>EDINET_company_history</x:v>
      </x:c>
      <x:c r="U1625" s="50" t="str">
        <x:v>㈱ワイ・エイ・ケイ・コーポレーション</x:v>
      </x:c>
      <x:c r="V1625" s="54" t="n">
        <x:v>0.106</x:v>
      </x:c>
      <x:c r="W1625" s="50" t="str">
        <x:v>藤原 克治 / 近藤 武男</x:v>
      </x:c>
      <x:c r="X1625" s="50" t="b">
        <x:f>AND(COUNT(L1625:O1625)=4,L1625&gt;='設定'!$B$6,M1625&gt;='設定'!$B$6,N1625&gt;='設定'!$B$6,O1625&gt;='設定'!$B$6)</x:f>
        <x:v>0</x:v>
      </x:c>
      <x:c r="Y1625" s="50" t="b">
        <x:f>AND(COUNT(G1625:K1625)=5,P1625&gt;='設定'!$B$7)</x:f>
        <x:v>0</x:v>
      </x:c>
      <x:c r="Z1625" s="50" t="b">
        <x:f>AND(ISNUMBER(R1625),R1625&gt;='設定'!$B$8)</x:f>
        <x:v>0</x:v>
      </x:c>
      <x:c r="AA1625" s="50" t="b">
        <x:f>AND(ISNUMBER(S1625),S1625&gt;=DATE(YEAR('設定'!$B$10)-'設定'!$B$9,MONTH('設定'!$B$10),DAY('設定'!$B$10)))</x:f>
        <x:v>0</x:v>
      </x:c>
      <x:c r="AB1625" s="55" t="b">
        <x:v>0</x:v>
      </x:c>
      <x:c r="AC1625" s="55" t="b">
        <x:v>1</x:v>
      </x:c>
      <x:c r="AD1625" s="50" t="n">
        <x:f>IF(X1625,1,0)+IF(Z1625,1,0)+IF(AA1625,1,0)+IF(AB1625,1,0)</x:f>
        <x:v>0</x:v>
      </x:c>
      <x:c r="AE1625" s="50" t="n">
        <x:f>IF(Y1625,1,0)+IF(Z1625,1,0)+IF(AA1625,1,0)+IF(AB1625,1,0)</x:f>
        <x:v>0</x:v>
      </x:c>
      <x:c r="AF1625" s="50" t="n">
        <x:f>IF(Y1625,1,0)+IF(Z1625,1,0)+IF(AA1625,1,0)+IF(AC1625,1,0)</x:f>
        <x:v>1</x:v>
      </x:c>
      <x:c r="AG1625" s="53" t="n">
        <x:v>44348</x:v>
      </x:c>
      <x:c r="AH1625" s="50" t="str">
        <x:v>S100Y7L3</x:v>
      </x:c>
      <x:c r="AI1625" s="50" t="str">
        <x:v>NetSalesSummaryOfBusinessResults</x:v>
      </x:c>
      <x:c r="AJ1625" s="50" t="str">
        <x:v>OperatingIncome</x:v>
      </x:c>
      <x:c r="AK1625" s="53" t="n">
        <x:v>46081</x:v>
      </x:c>
      <x:c r="AL1625" s="50" t="str">
        <x:v>365/365/366/365/365</x:v>
      </x:c>
      <x:c r="AM1625" s="51" t="n">
        <x:v>64171538</x:v>
      </x:c>
      <x:c r="AN1625" s="51" t="n">
        <x:v>131</x:v>
      </x:c>
      <x:c r="AO1625" s="51" t="n">
        <x:f>IFERROR(AM1625*AN1625,"")</x:f>
        <x:v>8406471478</x:v>
      </x:c>
      <x:c r="AP1625" s="56" t="n">
        <x:f>IFERROR(AO1625/(K1625*1000000),"")</x:f>
        <x:v>0.19904881214823897</x:v>
      </x:c>
      <x:c r="AQ1625" s="57" t="n">
        <x:v>130786970</x:v>
      </x:c>
      <x:c r="AR1625" s="52" t="n">
        <x:v>0.4809215001194885</x:v>
      </x:c>
      <x:c r="AS1625" s="52" t="n">
        <x:v>-0.685881858041746</x:v>
      </x:c>
      <x:c r="AT1625" s="55" t="b">
        <x:v>1</x:v>
      </x:c>
      <x:c r="AU1625" s="50"/>
      <x:c r="AV1625" s="58" t="n">
        <x:v>-0.3223511455864703</x:v>
      </x:c>
      <x:c r="AW1625" s="50" t="n">
        <x:v>3312</x:v>
      </x:c>
      <x:c r="AX1625" s="50" t="str">
        <x:v>Transformation Moat</x:v>
      </x:c>
      <x:c r="AY1625" s="50" t="str">
        <x:v>ローカル5年最大下落率-60%以下</x:v>
      </x:c>
      <x:c r="AZ1625" s="59" t="str">
        <x:v>2026-05-29 15:49</x:v>
      </x:c>
      <x:c r="BA1625" s="53" t="n">
        <x:v>38322</x:v>
      </x:c>
      <x:c r="BB1625" s="50"/>
      <x:c r="BC1625" s="50"/>
      <x:c r="BD1625" s="50"/>
    </x:row>
    <x:row r="1626">
      <x:c r="A1626" s="50" t="n">
        <x:v>1625</x:v>
      </x:c>
      <x:c r="B1626" s="50" t="str">
        <x:v>7621</x:v>
      </x:c>
      <x:c r="C1626" s="50" t="str">
        <x:v>7621.T</x:v>
      </x:c>
      <x:c r="D1626" s="50" t="str">
        <x:v>UKAI CO.,LTD.</x:v>
      </x:c>
      <x:c r="E1626" s="50" t="str">
        <x:v>Standard Market(Domestic)</x:v>
      </x:c>
      <x:c r="F1626" s="50" t="str">
        <x:v>Retail Trade</x:v>
      </x:c>
      <x:c r="G1626" s="51" t="n">
        <x:v>8575.073</x:v>
      </x:c>
      <x:c r="H1626" s="51" t="n">
        <x:v>9815.023</x:v>
      </x:c>
      <x:c r="I1626" s="51" t="n">
        <x:v>12652.433</x:v>
      </x:c>
      <x:c r="J1626" s="51" t="n">
        <x:v>13326.031</x:v>
      </x:c>
      <x:c r="K1626" s="51" t="n">
        <x:v>13462.859</x:v>
      </x:c>
      <x:c r="L1626" s="52" t="n">
        <x:f>IFERROR(H1626/G1626-1,"")</x:f>
        <x:v>0.14459935209881003</x:v>
      </x:c>
      <x:c r="M1626" s="52" t="n">
        <x:f>IFERROR(I1626/H1626-1,"")</x:f>
        <x:v>0.28908847182528263</x:v>
      </x:c>
      <x:c r="N1626" s="52" t="n">
        <x:f>IFERROR(J1626/I1626-1,"")</x:f>
        <x:v>0.05323861426494014</x:v>
      </x:c>
      <x:c r="O1626" s="52" t="n">
        <x:f>IFERROR(K1626/J1626-1,"")</x:f>
        <x:v>0.010267723375399607</x:v>
      </x:c>
      <x:c r="P1626" s="52" t="n">
        <x:f>IFERROR((K1626/G1626)^(1/4)-1,"")</x:f>
        <x:v>0.11937310471138551</x:v>
      </x:c>
      <x:c r="Q1626" s="51" t="n">
        <x:v>721.717</x:v>
      </x:c>
      <x:c r="R1626" s="52" t="n">
        <x:f>IFERROR(Q1626/K1626,"")</x:f>
        <x:v>0.05360800406510979</x:v>
      </x:c>
      <x:c r="S1626" s="53" t="n">
        <x:v>38322</x:v>
      </x:c>
      <x:c r="T1626" s="50" t="str">
        <x:v>EDINET_company_history</x:v>
      </x:c>
      <x:c r="U1626" s="50" t="str">
        <x:v>一般社団法人鵜飼家持株会</x:v>
      </x:c>
      <x:c r="V1626" s="54" t="n">
        <x:v>0.2427</x:v>
      </x:c>
      <x:c r="W1626" s="50" t="str">
        <x:v>紺野 俊也</x:v>
      </x:c>
      <x:c r="X1626" s="50" t="b">
        <x:f>AND(COUNT(L1626:O1626)=4,L1626&gt;='設定'!$B$6,M1626&gt;='設定'!$B$6,N1626&gt;='設定'!$B$6,O1626&gt;='設定'!$B$6)</x:f>
        <x:v>0</x:v>
      </x:c>
      <x:c r="Y1626" s="50" t="b">
        <x:f>AND(COUNT(G1626:K1626)=5,P1626&gt;='設定'!$B$7)</x:f>
        <x:v>0</x:v>
      </x:c>
      <x:c r="Z1626" s="50" t="b">
        <x:f>AND(ISNUMBER(R1626),R1626&gt;='設定'!$B$8)</x:f>
        <x:v>0</x:v>
      </x:c>
      <x:c r="AA1626" s="50" t="b">
        <x:f>AND(ISNUMBER(S1626),S1626&gt;=DATE(YEAR('設定'!$B$10)-'設定'!$B$9,MONTH('設定'!$B$10),DAY('設定'!$B$10)))</x:f>
        <x:v>0</x:v>
      </x:c>
      <x:c r="AB1626" s="55" t="b">
        <x:v>0</x:v>
      </x:c>
      <x:c r="AC1626" s="55" t="b">
        <x:v>1</x:v>
      </x:c>
      <x:c r="AD1626" s="50" t="n">
        <x:f>IF(X1626,1,0)+IF(Z1626,1,0)+IF(AA1626,1,0)+IF(AB1626,1,0)</x:f>
        <x:v>0</x:v>
      </x:c>
      <x:c r="AE1626" s="50" t="n">
        <x:f>IF(Y1626,1,0)+IF(Z1626,1,0)+IF(AA1626,1,0)+IF(AB1626,1,0)</x:f>
        <x:v>0</x:v>
      </x:c>
      <x:c r="AF1626" s="50" t="n">
        <x:f>IF(Y1626,1,0)+IF(Z1626,1,0)+IF(AA1626,1,0)+IF(AC1626,1,0)</x:f>
        <x:v>1</x:v>
      </x:c>
      <x:c r="AG1626" s="53" t="n">
        <x:v>44348</x:v>
      </x:c>
      <x:c r="AH1626" s="50" t="str">
        <x:v>S100W8ZB</x:v>
      </x:c>
      <x:c r="AI1626" s="50" t="str">
        <x:v>NetSalesSummaryOfBusinessResults</x:v>
      </x:c>
      <x:c r="AJ1626" s="50" t="str">
        <x:v>OperatingIncome</x:v>
      </x:c>
      <x:c r="AK1626" s="53" t="n">
        <x:v>45747</x:v>
      </x:c>
      <x:c r="AL1626" s="50" t="str">
        <x:v>365/365/365/366/365</x:v>
      </x:c>
      <x:c r="AM1626" s="51" t="n">
        <x:v>5610140</x:v>
      </x:c>
      <x:c r="AN1626" s="51" t="n">
        <x:v>3300</x:v>
      </x:c>
      <x:c r="AO1626" s="51" t="n">
        <x:f>IFERROR(AM1626*AN1626,"")</x:f>
        <x:v>18513462000</x:v>
      </x:c>
      <x:c r="AP1626" s="56" t="n">
        <x:f>IFERROR(AO1626/(K1626*1000000),"")</x:f>
        <x:v>1.3751508502020262</x:v>
      </x:c>
      <x:c r="AQ1626" s="57" t="n">
        <x:v>7745633.333333333</x:v>
      </x:c>
      <x:c r="AR1626" s="52" t="n">
        <x:v>0.1309972009080278</x:v>
      </x:c>
      <x:c r="AS1626" s="52" t="n">
        <x:v>-0.1966480705783029</x:v>
      </x:c>
      <x:c r="AT1626" s="55" t="b">
        <x:v>0</x:v>
      </x:c>
      <x:c r="AU1626" s="50" t="str">
        <x:v>low_liquidity</x:v>
      </x:c>
      <x:c r="AV1626" s="58" t="n">
        <x:v>0.0234630970020072</x:v>
      </x:c>
      <x:c r="AW1626" s="50" t="n">
        <x:v>1694</x:v>
      </x:c>
      <x:c r="AX1626" s="50" t="str">
        <x:v>Discovery</x:v>
      </x:c>
      <x:c r="AY1626" s="50" t="str">
        <x:v>既存適格性フィルター不通過: low_liquidity / 60日平均売買代金2,000万円未満</x:v>
      </x:c>
      <x:c r="AZ1626" s="59" t="str">
        <x:v>2025-06-30 16:17</x:v>
      </x:c>
      <x:c r="BA1626" s="53" t="n">
        <x:v>38322</x:v>
      </x:c>
      <x:c r="BB1626" s="50"/>
      <x:c r="BC1626" s="50"/>
      <x:c r="BD1626" s="50"/>
    </x:row>
    <x:row r="1627">
      <x:c r="A1627" s="50" t="n">
        <x:v>1626</x:v>
      </x:c>
      <x:c r="B1627" s="50" t="str">
        <x:v>6966</x:v>
      </x:c>
      <x:c r="C1627" s="50" t="str">
        <x:v>6966.T</x:v>
      </x:c>
      <x:c r="D1627" s="50" t="str">
        <x:v>Mitsui High-tec,Inc.</x:v>
      </x:c>
      <x:c r="E1627" s="50" t="str">
        <x:v>Prime Market (Domestic)</x:v>
      </x:c>
      <x:c r="F1627" s="50" t="str">
        <x:v>Electric Appliances</x:v>
      </x:c>
      <x:c r="G1627" s="51" t="n">
        <x:v>139429</x:v>
      </x:c>
      <x:c r="H1627" s="51" t="n">
        <x:v>174615</x:v>
      </x:c>
      <x:c r="I1627" s="51" t="n">
        <x:v>195881</x:v>
      </x:c>
      <x:c r="J1627" s="51" t="n">
        <x:v>214890</x:v>
      </x:c>
      <x:c r="K1627" s="51" t="n">
        <x:v>218329</x:v>
      </x:c>
      <x:c r="L1627" s="52" t="n">
        <x:f>IFERROR(H1627/G1627-1,"")</x:f>
        <x:v>0.2523578308673231</x:v>
      </x:c>
      <x:c r="M1627" s="52" t="n">
        <x:f>IFERROR(I1627/H1627-1,"")</x:f>
        <x:v>0.12178793345359784</x:v>
      </x:c>
      <x:c r="N1627" s="52" t="n">
        <x:f>IFERROR(J1627/I1627-1,"")</x:f>
        <x:v>0.09704361321414523</x:v>
      </x:c>
      <x:c r="O1627" s="52" t="n">
        <x:f>IFERROR(K1627/J1627-1,"")</x:f>
        <x:v>0.016003536693191878</x:v>
      </x:c>
      <x:c r="P1627" s="52" t="n">
        <x:f>IFERROR((K1627/G1627)^(1/4)-1,"")</x:f>
        <x:v>0.11863802597033035</x:v>
      </x:c>
      <x:c r="Q1627" s="51" t="n">
        <x:v>12651</x:v>
      </x:c>
      <x:c r="R1627" s="52" t="n">
        <x:f>IFERROR(Q1627/K1627,"")</x:f>
        <x:v>0.05794466149709841</x:v>
      </x:c>
      <x:c r="S1627" s="53" t="n">
        <x:v>30926</x:v>
      </x:c>
      <x:c r="T1627" s="50" t="str">
        <x:v>EDINET_company_history</x:v>
      </x:c>
      <x:c r="U1627" s="50" t="str">
        <x:v>㈱三井クリエイト</x:v>
      </x:c>
      <x:c r="V1627" s="54" t="n">
        <x:v>0.3266</x:v>
      </x:c>
      <x:c r="W1627" s="50" t="str">
        <x:v>三井 康誠</x:v>
      </x:c>
      <x:c r="X1627" s="50" t="b">
        <x:f>AND(COUNT(L1627:O1627)=4,L1627&gt;='設定'!$B$6,M1627&gt;='設定'!$B$6,N1627&gt;='設定'!$B$6,O1627&gt;='設定'!$B$6)</x:f>
        <x:v>0</x:v>
      </x:c>
      <x:c r="Y1627" s="50" t="b">
        <x:f>AND(COUNT(G1627:K1627)=5,P1627&gt;='設定'!$B$7)</x:f>
        <x:v>0</x:v>
      </x:c>
      <x:c r="Z1627" s="50" t="b">
        <x:f>AND(ISNUMBER(R1627),R1627&gt;='設定'!$B$8)</x:f>
        <x:v>0</x:v>
      </x:c>
      <x:c r="AA1627" s="50" t="b">
        <x:f>AND(ISNUMBER(S1627),S1627&gt;=DATE(YEAR('設定'!$B$10)-'設定'!$B$9,MONTH('設定'!$B$10),DAY('設定'!$B$10)))</x:f>
        <x:v>0</x:v>
      </x:c>
      <x:c r="AB1627" s="55" t="b">
        <x:v>0</x:v>
      </x:c>
      <x:c r="AC1627" s="55" t="b">
        <x:v>1</x:v>
      </x:c>
      <x:c r="AD1627" s="50" t="n">
        <x:f>IF(X1627,1,0)+IF(Z1627,1,0)+IF(AA1627,1,0)+IF(AB1627,1,0)</x:f>
        <x:v>0</x:v>
      </x:c>
      <x:c r="AE1627" s="50" t="n">
        <x:f>IF(Y1627,1,0)+IF(Z1627,1,0)+IF(AA1627,1,0)+IF(AB1627,1,0)</x:f>
        <x:v>0</x:v>
      </x:c>
      <x:c r="AF1627" s="50" t="n">
        <x:f>IF(Y1627,1,0)+IF(Z1627,1,0)+IF(AA1627,1,0)+IF(AC1627,1,0)</x:f>
        <x:v>1</x:v>
      </x:c>
      <x:c r="AG1627" s="53" t="n">
        <x:v>44348</x:v>
      </x:c>
      <x:c r="AH1627" s="50" t="str">
        <x:v>S100XZDC</x:v>
      </x:c>
      <x:c r="AI1627" s="50" t="str">
        <x:v>NetSalesSummaryOfBusinessResults</x:v>
      </x:c>
      <x:c r="AJ1627" s="50" t="str">
        <x:v>OperatingIncome</x:v>
      </x:c>
      <x:c r="AK1627" s="53" t="n">
        <x:v>46053</x:v>
      </x:c>
      <x:c r="AL1627" s="50" t="str">
        <x:v>365/365/365/366/365</x:v>
      </x:c>
      <x:c r="AM1627" s="51" t="n">
        <x:v>183026925</x:v>
      </x:c>
      <x:c r="AN1627" s="51" t="n">
        <x:v>930</x:v>
      </x:c>
      <x:c r="AO1627" s="51" t="n">
        <x:f>IFERROR(AM1627*AN1627,"")</x:f>
        <x:v>170215040250</x:v>
      </x:c>
      <x:c r="AP1627" s="56" t="n">
        <x:f>IFERROR(AO1627/(K1627*1000000),"")</x:f>
        <x:v>0.7796263448740204</x:v>
      </x:c>
      <x:c r="AQ1627" s="57" t="n">
        <x:v>1756678383.3333333</x:v>
      </x:c>
      <x:c r="AR1627" s="52" t="n">
        <x:v>0.5172826304599768</x:v>
      </x:c>
      <x:c r="AS1627" s="52" t="n">
        <x:v>-0.7869978301847462</x:v>
      </x:c>
      <x:c r="AT1627" s="55" t="b">
        <x:v>1</x:v>
      </x:c>
      <x:c r="AU1627" s="50"/>
      <x:c r="AV1627" s="58" t="n">
        <x:v>0.0116435306512592</x:v>
      </x:c>
      <x:c r="AW1627" s="50" t="n">
        <x:v>1781</x:v>
      </x:c>
      <x:c r="AX1627" s="50" t="str">
        <x:v>Future Moat</x:v>
      </x:c>
      <x:c r="AY1627" s="50" t="str">
        <x:v>ローカル5年最大下落率-60%以下</x:v>
      </x:c>
      <x:c r="AZ1627" s="59" t="str">
        <x:v>2026-04-17 15:01</x:v>
      </x:c>
      <x:c r="BA1627" s="53" t="n">
        <x:v>30926</x:v>
      </x:c>
      <x:c r="BB1627" s="50"/>
      <x:c r="BC1627" s="50"/>
      <x:c r="BD1627" s="50" t="str">
        <x:v>TOPIX Small 1</x:v>
      </x:c>
    </x:row>
    <x:row r="1628">
      <x:c r="A1628" s="50" t="n">
        <x:v>1627</x:v>
      </x:c>
      <x:c r="B1628" s="50" t="str">
        <x:v>5851</x:v>
      </x:c>
      <x:c r="C1628" s="50" t="str">
        <x:v>5851.T</x:v>
      </x:c>
      <x:c r="D1628" s="50" t="str">
        <x:v>RYOBI LIMITED</x:v>
      </x:c>
      <x:c r="E1628" s="50" t="str">
        <x:v>Prime Market (Domestic)</x:v>
      </x:c>
      <x:c r="F1628" s="50" t="str">
        <x:v>Nonferrous Metals</x:v>
      </x:c>
      <x:c r="G1628" s="51" t="n">
        <x:v>198073</x:v>
      </x:c>
      <x:c r="H1628" s="51" t="n">
        <x:v>249521</x:v>
      </x:c>
      <x:c r="I1628" s="51" t="n">
        <x:v>282693</x:v>
      </x:c>
      <x:c r="J1628" s="51" t="n">
        <x:v>293314</x:v>
      </x:c>
      <x:c r="K1628" s="51" t="n">
        <x:v>309111</x:v>
      </x:c>
      <x:c r="L1628" s="52" t="n">
        <x:f>IFERROR(H1628/G1628-1,"")</x:f>
        <x:v>0.2597426201450981</x:v>
      </x:c>
      <x:c r="M1628" s="52" t="n">
        <x:f>IFERROR(I1628/H1628-1,"")</x:f>
        <x:v>0.1329427182481635</x:v>
      </x:c>
      <x:c r="N1628" s="52" t="n">
        <x:f>IFERROR(J1628/I1628-1,"")</x:f>
        <x:v>0.03757079234363769</x:v>
      </x:c>
      <x:c r="O1628" s="52" t="n">
        <x:f>IFERROR(K1628/J1628-1,"")</x:f>
        <x:v>0.05385695875409979</x:v>
      </x:c>
      <x:c r="P1628" s="52" t="n">
        <x:f>IFERROR((K1628/G1628)^(1/4)-1,"")</x:f>
        <x:v>0.1176923930828675</x:v>
      </x:c>
      <x:c r="Q1628" s="51" t="n">
        <x:v>12665</x:v>
      </x:c>
      <x:c r="R1628" s="52" t="n">
        <x:f>IFERROR(Q1628/K1628,"")</x:f>
        <x:v>0.040972336798108126</x:v>
      </x:c>
      <x:c r="S1628" s="53" t="n">
        <x:v>22068</x:v>
      </x:c>
      <x:c r="T1628" s="50" t="str">
        <x:v>EDINET_company_history</x:v>
      </x:c>
      <x:c r="U1628" s="50" t="str">
        <x:v>菱工会持株会</x:v>
      </x:c>
      <x:c r="V1628" s="54" t="n">
        <x:v>0.0674</x:v>
      </x:c>
      <x:c r="W1628" s="50" t="str">
        <x:v>浦上 彰</x:v>
      </x:c>
      <x:c r="X1628" s="50" t="b">
        <x:f>AND(COUNT(L1628:O1628)=4,L1628&gt;='設定'!$B$6,M1628&gt;='設定'!$B$6,N1628&gt;='設定'!$B$6,O1628&gt;='設定'!$B$6)</x:f>
        <x:v>0</x:v>
      </x:c>
      <x:c r="Y1628" s="50" t="b">
        <x:f>AND(COUNT(G1628:K1628)=5,P1628&gt;='設定'!$B$7)</x:f>
        <x:v>0</x:v>
      </x:c>
      <x:c r="Z1628" s="50" t="b">
        <x:f>AND(ISNUMBER(R1628),R1628&gt;='設定'!$B$8)</x:f>
        <x:v>0</x:v>
      </x:c>
      <x:c r="AA1628" s="50" t="b">
        <x:f>AND(ISNUMBER(S1628),S1628&gt;=DATE(YEAR('設定'!$B$10)-'設定'!$B$9,MONTH('設定'!$B$10),DAY('設定'!$B$10)))</x:f>
        <x:v>0</x:v>
      </x:c>
      <x:c r="AB1628" s="55" t="b">
        <x:v>0</x:v>
      </x:c>
      <x:c r="AC1628" s="55" t="b">
        <x:v>1</x:v>
      </x:c>
      <x:c r="AD1628" s="50" t="n">
        <x:f>IF(X1628,1,0)+IF(Z1628,1,0)+IF(AA1628,1,0)+IF(AB1628,1,0)</x:f>
        <x:v>0</x:v>
      </x:c>
      <x:c r="AE1628" s="50" t="n">
        <x:f>IF(Y1628,1,0)+IF(Z1628,1,0)+IF(AA1628,1,0)+IF(AB1628,1,0)</x:f>
        <x:v>0</x:v>
      </x:c>
      <x:c r="AF1628" s="50" t="n">
        <x:f>IF(Y1628,1,0)+IF(Z1628,1,0)+IF(AA1628,1,0)+IF(AC1628,1,0)</x:f>
        <x:v>1</x:v>
      </x:c>
      <x:c r="AG1628" s="53" t="n">
        <x:v>44348</x:v>
      </x:c>
      <x:c r="AH1628" s="50" t="str">
        <x:v>S100XT40</x:v>
      </x:c>
      <x:c r="AI1628" s="50" t="str">
        <x:v>NetSalesSummaryOfBusinessResults</x:v>
      </x:c>
      <x:c r="AJ1628" s="50" t="str">
        <x:v>OperatingIncome</x:v>
      </x:c>
      <x:c r="AK1628" s="53" t="n">
        <x:v>46022</x:v>
      </x:c>
      <x:c r="AL1628" s="50" t="str">
        <x:v>365/365/365/366/365</x:v>
      </x:c>
      <x:c r="AM1628" s="51" t="n">
        <x:v>31809471</x:v>
      </x:c>
      <x:c r="AN1628" s="51" t="n">
        <x:v>2710</x:v>
      </x:c>
      <x:c r="AO1628" s="51" t="n">
        <x:f>IFERROR(AM1628*AN1628,"")</x:f>
        <x:v>86203666410</x:v>
      </x:c>
      <x:c r="AP1628" s="56" t="n">
        <x:f>IFERROR(AO1628/(K1628*1000000),"")</x:f>
        <x:v>0.2788760879101682</x:v>
      </x:c>
      <x:c r="AQ1628" s="57" t="n">
        <x:v>330405475</x:v>
      </x:c>
      <x:c r="AR1628" s="52" t="n">
        <x:v>0.3547330907426086</x:v>
      </x:c>
      <x:c r="AS1628" s="52" t="n">
        <x:v>-0.4992459584125198</x:v>
      </x:c>
      <x:c r="AT1628" s="55" t="b">
        <x:v>1</x:v>
      </x:c>
      <x:c r="AU1628" s="50"/>
      <x:c r="AV1628" s="58" t="n">
        <x:v>0.0353601689781459</x:v>
      </x:c>
      <x:c r="AW1628" s="50" t="n">
        <x:v>1611</x:v>
      </x:c>
      <x:c r="AX1628" s="50" t="str">
        <x:v>Future Moat</x:v>
      </x:c>
      <x:c r="AY1628" s="50" t="str">
        <x:v>目立つ機械的警告なし（定性確認は別途必要）</x:v>
      </x:c>
      <x:c r="AZ1628" s="59" t="str">
        <x:v>2026-03-25 13:04</x:v>
      </x:c>
      <x:c r="BA1628" s="53" t="n">
        <x:v>22068</x:v>
      </x:c>
      <x:c r="BB1628" s="50"/>
      <x:c r="BC1628" s="50"/>
      <x:c r="BD1628" s="50" t="str">
        <x:v>TOPIX Small 1</x:v>
      </x:c>
    </x:row>
    <x:row r="1629">
      <x:c r="A1629" s="50" t="n">
        <x:v>1628</x:v>
      </x:c>
      <x:c r="B1629" s="50" t="str">
        <x:v>9818</x:v>
      </x:c>
      <x:c r="C1629" s="50" t="str">
        <x:v>9818.T</x:v>
      </x:c>
      <x:c r="D1629" s="50" t="str">
        <x:v>DAIMARU ENAWIN Co.,Ltd.</x:v>
      </x:c>
      <x:c r="E1629" s="50" t="str">
        <x:v>Standard Market(Domestic)</x:v>
      </x:c>
      <x:c r="F1629" s="50" t="str">
        <x:v>Wholesale Trade</x:v>
      </x:c>
      <x:c r="G1629" s="51" t="n">
        <x:v>21417.891</x:v>
      </x:c>
      <x:c r="H1629" s="51" t="n">
        <x:v>26507.748</x:v>
      </x:c>
      <x:c r="I1629" s="51" t="n">
        <x:v>30635.302</x:v>
      </x:c>
      <x:c r="J1629" s="51" t="n">
        <x:v>29905.18</x:v>
      </x:c>
      <x:c r="K1629" s="51" t="n">
        <x:v>33418.604</x:v>
      </x:c>
      <x:c r="L1629" s="52" t="n">
        <x:f>IFERROR(H1629/G1629-1,"")</x:f>
        <x:v>0.237645107074268</x:v>
      </x:c>
      <x:c r="M1629" s="52" t="n">
        <x:f>IFERROR(I1629/H1629-1,"")</x:f>
        <x:v>0.15571122827936956</x:v>
      </x:c>
      <x:c r="N1629" s="52" t="n">
        <x:f>IFERROR(J1629/I1629-1,"")</x:f>
        <x:v>-0.02383270124120207</x:v>
      </x:c>
      <x:c r="O1629" s="52" t="n">
        <x:f>IFERROR(K1629/J1629-1,"")</x:f>
        <x:v>0.11748546572867968</x:v>
      </x:c>
      <x:c r="P1629" s="52" t="n">
        <x:f>IFERROR((K1629/G1629)^(1/4)-1,"")</x:f>
        <x:v>0.11764247918219595</x:v>
      </x:c>
      <x:c r="Q1629" s="51" t="n">
        <x:v>1266.188</x:v>
      </x:c>
      <x:c r="R1629" s="52" t="n">
        <x:f>IFERROR(Q1629/K1629,"")</x:f>
        <x:v>0.03788871611752544</x:v>
      </x:c>
      <x:c r="S1629" s="53" t="n">
        <x:v>33270</x:v>
      </x:c>
      <x:c r="T1629" s="50" t="str">
        <x:v>EDINET_company_history</x:v>
      </x:c>
      <x:c r="U1629" s="50" t="str">
        <x:v>大丸エナウィン共栄会</x:v>
      </x:c>
      <x:c r="V1629" s="54" t="n">
        <x:v>0.1175</x:v>
      </x:c>
      <x:c r="W1629" s="50" t="str">
        <x:v>古 野 晃 / 居 内 清 和</x:v>
      </x:c>
      <x:c r="X1629" s="50" t="b">
        <x:f>AND(COUNT(L1629:O1629)=4,L1629&gt;='設定'!$B$6,M1629&gt;='設定'!$B$6,N1629&gt;='設定'!$B$6,O1629&gt;='設定'!$B$6)</x:f>
        <x:v>0</x:v>
      </x:c>
      <x:c r="Y1629" s="50" t="b">
        <x:f>AND(COUNT(G1629:K1629)=5,P1629&gt;='設定'!$B$7)</x:f>
        <x:v>0</x:v>
      </x:c>
      <x:c r="Z1629" s="50" t="b">
        <x:f>AND(ISNUMBER(R1629),R1629&gt;='設定'!$B$8)</x:f>
        <x:v>0</x:v>
      </x:c>
      <x:c r="AA1629" s="50" t="b">
        <x:f>AND(ISNUMBER(S1629),S1629&gt;=DATE(YEAR('設定'!$B$10)-'設定'!$B$9,MONTH('設定'!$B$10),DAY('設定'!$B$10)))</x:f>
        <x:v>0</x:v>
      </x:c>
      <x:c r="AB1629" s="55" t="b">
        <x:v>0</x:v>
      </x:c>
      <x:c r="AC1629" s="55" t="b">
        <x:v>1</x:v>
      </x:c>
      <x:c r="AD1629" s="50" t="n">
        <x:f>IF(X1629,1,0)+IF(Z1629,1,0)+IF(AA1629,1,0)+IF(AB1629,1,0)</x:f>
        <x:v>0</x:v>
      </x:c>
      <x:c r="AE1629" s="50" t="n">
        <x:f>IF(Y1629,1,0)+IF(Z1629,1,0)+IF(AA1629,1,0)+IF(AB1629,1,0)</x:f>
        <x:v>0</x:v>
      </x:c>
      <x:c r="AF1629" s="50" t="n">
        <x:f>IF(Y1629,1,0)+IF(Z1629,1,0)+IF(AA1629,1,0)+IF(AC1629,1,0)</x:f>
        <x:v>1</x:v>
      </x:c>
      <x:c r="AG1629" s="53" t="n">
        <x:v>44348</x:v>
      </x:c>
      <x:c r="AH1629" s="50" t="str">
        <x:v>S100W7G0</x:v>
      </x:c>
      <x:c r="AI1629" s="50" t="str">
        <x:v>NetSalesSummaryOfBusinessResults</x:v>
      </x:c>
      <x:c r="AJ1629" s="50" t="str">
        <x:v>OperatingIncome</x:v>
      </x:c>
      <x:c r="AK1629" s="53" t="n">
        <x:v>45747</x:v>
      </x:c>
      <x:c r="AL1629" s="50" t="str">
        <x:v>365/365/365/366/365</x:v>
      </x:c>
      <x:c r="AM1629" s="51" t="n">
        <x:v>7655300</x:v>
      </x:c>
      <x:c r="AN1629" s="51" t="n">
        <x:v>1812</x:v>
      </x:c>
      <x:c r="AO1629" s="51" t="n">
        <x:f>IFERROR(AM1629*AN1629,"")</x:f>
        <x:v>13871403600</x:v>
      </x:c>
      <x:c r="AP1629" s="56" t="n">
        <x:f>IFERROR(AO1629/(K1629*1000000),"")</x:f>
        <x:v>0.41508028282689485</x:v>
      </x:c>
      <x:c r="AQ1629" s="57" t="n">
        <x:v>1414188.3333333333</x:v>
      </x:c>
      <x:c r="AR1629" s="52" t="n">
        <x:v>0.4481728588356948</x:v>
      </x:c>
      <x:c r="AS1629" s="52" t="n">
        <x:v>-0.6650885695863791</x:v>
      </x:c>
      <x:c r="AT1629" s="55" t="b">
        <x:v>0</x:v>
      </x:c>
      <x:c r="AU1629" s="50" t="str">
        <x:v>low_liquidity</x:v>
      </x:c>
      <x:c r="AV1629" s="58" t="n">
        <x:v>-0.2511453673207714</x:v>
      </x:c>
      <x:c r="AW1629" s="50" t="n">
        <x:v>3194</x:v>
      </x:c>
      <x:c r="AX1629" s="50" t="str">
        <x:v>Transformation Moat</x:v>
      </x:c>
      <x:c r="AY1629" s="50" t="str">
        <x:v>既存適格性フィルター不通過: low_liquidity / 60日平均売買代金2,000万円未満 / ローカル5年最大下落率-60%以下</x:v>
      </x:c>
      <x:c r="AZ1629" s="59" t="str">
        <x:v>2025-06-27 13:00</x:v>
      </x:c>
      <x:c r="BA1629" s="53" t="n">
        <x:v>33270</x:v>
      </x:c>
      <x:c r="BB1629" s="50"/>
      <x:c r="BC1629" s="50"/>
      <x:c r="BD1629" s="50"/>
    </x:row>
    <x:row r="1630">
      <x:c r="A1630" s="50" t="n">
        <x:v>1629</x:v>
      </x:c>
      <x:c r="B1630" s="50" t="str">
        <x:v>5644</x:v>
      </x:c>
      <x:c r="C1630" s="50" t="str">
        <x:v>5644.T</x:v>
      </x:c>
      <x:c r="D1630" s="50" t="str">
        <x:v>METALART CORPORATION</x:v>
      </x:c>
      <x:c r="E1630" s="50" t="str">
        <x:v>Standard Market(Domestic)</x:v>
      </x:c>
      <x:c r="F1630" s="50" t="str">
        <x:v>Iron and Steel</x:v>
      </x:c>
      <x:c r="G1630" s="51" t="n">
        <x:v>28257</x:v>
      </x:c>
      <x:c r="H1630" s="51" t="n">
        <x:v>35010</x:v>
      </x:c>
      <x:c r="I1630" s="51" t="n">
        <x:v>44238</x:v>
      </x:c>
      <x:c r="J1630" s="51" t="n">
        <x:v>45021</x:v>
      </x:c>
      <x:c r="K1630" s="51" t="n">
        <x:v>43954</x:v>
      </x:c>
      <x:c r="L1630" s="52" t="n">
        <x:f>IFERROR(H1630/G1630-1,"")</x:f>
        <x:v>0.23898503025798923</x:v>
      </x:c>
      <x:c r="M1630" s="52" t="n">
        <x:f>IFERROR(I1630/H1630-1,"")</x:f>
        <x:v>0.26358183376178235</x:v>
      </x:c>
      <x:c r="N1630" s="52" t="n">
        <x:f>IFERROR(J1630/I1630-1,"")</x:f>
        <x:v>0.01769971517699709</x:v>
      </x:c>
      <x:c r="O1630" s="52" t="n">
        <x:f>IFERROR(K1630/J1630-1,"")</x:f>
        <x:v>-0.023700051087270357</x:v>
      </x:c>
      <x:c r="P1630" s="52" t="n">
        <x:f>IFERROR((K1630/G1630)^(1/4)-1,"")</x:f>
        <x:v>0.11678118372337742</x:v>
      </x:c>
      <x:c r="Q1630" s="51" t="n">
        <x:v>2995</x:v>
      </x:c>
      <x:c r="R1630" s="52" t="n">
        <x:f>IFERROR(Q1630/K1630,"")</x:f>
        <x:v>0.06813941848295946</x:v>
      </x:c>
      <x:c r="S1630" s="53" t="n">
        <x:v>15919</x:v>
      </x:c>
      <x:c r="T1630" s="50" t="str">
        <x:v>EDINET_company_history</x:v>
      </x:c>
      <x:c r="U1630" s="50" t="str">
        <x:v>ダイハツ工業㈱</x:v>
      </x:c>
      <x:c r="V1630" s="54" t="n">
        <x:v>0.3573</x:v>
      </x:c>
      <x:c r="W1630" s="50" t="str">
        <x:v>友 岡 正 明</x:v>
      </x:c>
      <x:c r="X1630" s="50" t="b">
        <x:f>AND(COUNT(L1630:O1630)=4,L1630&gt;='設定'!$B$6,M1630&gt;='設定'!$B$6,N1630&gt;='設定'!$B$6,O1630&gt;='設定'!$B$6)</x:f>
        <x:v>0</x:v>
      </x:c>
      <x:c r="Y1630" s="50" t="b">
        <x:f>AND(COUNT(G1630:K1630)=5,P1630&gt;='設定'!$B$7)</x:f>
        <x:v>0</x:v>
      </x:c>
      <x:c r="Z1630" s="50" t="b">
        <x:f>AND(ISNUMBER(R1630),R1630&gt;='設定'!$B$8)</x:f>
        <x:v>0</x:v>
      </x:c>
      <x:c r="AA1630" s="50" t="b">
        <x:f>AND(ISNUMBER(S1630),S1630&gt;=DATE(YEAR('設定'!$B$10)-'設定'!$B$9,MONTH('設定'!$B$10),DAY('設定'!$B$10)))</x:f>
        <x:v>0</x:v>
      </x:c>
      <x:c r="AB1630" s="55" t="b">
        <x:v>0</x:v>
      </x:c>
      <x:c r="AC1630" s="55" t="b">
        <x:v>1</x:v>
      </x:c>
      <x:c r="AD1630" s="50" t="n">
        <x:f>IF(X1630,1,0)+IF(Z1630,1,0)+IF(AA1630,1,0)+IF(AB1630,1,0)</x:f>
        <x:v>0</x:v>
      </x:c>
      <x:c r="AE1630" s="50" t="n">
        <x:f>IF(Y1630,1,0)+IF(Z1630,1,0)+IF(AA1630,1,0)+IF(AB1630,1,0)</x:f>
        <x:v>0</x:v>
      </x:c>
      <x:c r="AF1630" s="50" t="n">
        <x:f>IF(Y1630,1,0)+IF(Z1630,1,0)+IF(AA1630,1,0)+IF(AC1630,1,0)</x:f>
        <x:v>1</x:v>
      </x:c>
      <x:c r="AG1630" s="53" t="n">
        <x:v>44348</x:v>
      </x:c>
      <x:c r="AH1630" s="50" t="str">
        <x:v>S100W4SB</x:v>
      </x:c>
      <x:c r="AI1630" s="50" t="str">
        <x:v>NetSalesSummaryOfBusinessResults</x:v>
      </x:c>
      <x:c r="AJ1630" s="50" t="str">
        <x:v>OperatingIncome</x:v>
      </x:c>
      <x:c r="AK1630" s="53" t="n">
        <x:v>45747</x:v>
      </x:c>
      <x:c r="AL1630" s="50" t="str">
        <x:v>365/365/365/366/365</x:v>
      </x:c>
      <x:c r="AM1630" s="51" t="n">
        <x:v>2902682</x:v>
      </x:c>
      <x:c r="AN1630" s="51" t="n">
        <x:v>7620</x:v>
      </x:c>
      <x:c r="AO1630" s="51" t="n">
        <x:f>IFERROR(AM1630*AN1630,"")</x:f>
        <x:v>22118436840</x:v>
      </x:c>
      <x:c r="AP1630" s="56" t="n">
        <x:f>IFERROR(AO1630/(K1630*1000000),"")</x:f>
        <x:v>0.5032178377394548</x:v>
      </x:c>
      <x:c r="AQ1630" s="57" t="n">
        <x:v>137259116.66666666</x:v>
      </x:c>
      <x:c r="AR1630" s="52" t="n">
        <x:v>0.3504511731485791</x:v>
      </x:c>
      <x:c r="AS1630" s="52" t="n">
        <x:v>-0.4214750180572324</x:v>
      </x:c>
      <x:c r="AT1630" s="55" t="b">
        <x:v>1</x:v>
      </x:c>
      <x:c r="AU1630" s="50"/>
      <x:c r="AV1630" s="58" t="n">
        <x:v>0.0310874614905913</x:v>
      </x:c>
      <x:c r="AW1630" s="50" t="n">
        <x:v>1649</x:v>
      </x:c>
      <x:c r="AX1630" s="50" t="str">
        <x:v>Core Moat</x:v>
      </x:c>
      <x:c r="AY1630" s="50" t="str">
        <x:v>目立つ機械的警告なし（定性確認は別途必要）</x:v>
      </x:c>
      <x:c r="AZ1630" s="59" t="str">
        <x:v>2025-06-25 15:40</x:v>
      </x:c>
      <x:c r="BA1630" s="53" t="n">
        <x:v>15919</x:v>
      </x:c>
      <x:c r="BB1630" s="50"/>
      <x:c r="BC1630" s="50"/>
      <x:c r="BD1630" s="50"/>
    </x:row>
    <x:row r="1631">
      <x:c r="A1631" s="50" t="n">
        <x:v>1630</x:v>
      </x:c>
      <x:c r="B1631" s="50" t="str">
        <x:v>7218</x:v>
      </x:c>
      <x:c r="C1631" s="50" t="str">
        <x:v>7218.T</x:v>
      </x:c>
      <x:c r="D1631" s="50" t="str">
        <x:v>TANAKA SEIMITSU KOGYO CO.,LTD.</x:v>
      </x:c>
      <x:c r="E1631" s="50" t="str">
        <x:v>Standard Market(Domestic)</x:v>
      </x:c>
      <x:c r="F1631" s="50" t="str">
        <x:v>Transportation Equipment</x:v>
      </x:c>
      <x:c r="G1631" s="51" t="n">
        <x:v>26041.013</x:v>
      </x:c>
      <x:c r="H1631" s="51" t="n">
        <x:v>29671.343</x:v>
      </x:c>
      <x:c r="I1631" s="51" t="n">
        <x:v>34228.274</x:v>
      </x:c>
      <x:c r="J1631" s="51" t="n">
        <x:v>42545.163</x:v>
      </x:c>
      <x:c r="K1631" s="51" t="n">
        <x:v>40474.435</x:v>
      </x:c>
      <x:c r="L1631" s="52" t="n">
        <x:f>IFERROR(H1631/G1631-1,"")</x:f>
        <x:v>0.13940817125662508</x:v>
      </x:c>
      <x:c r="M1631" s="52" t="n">
        <x:f>IFERROR(I1631/H1631-1,"")</x:f>
        <x:v>0.1535802070031005</x:v>
      </x:c>
      <x:c r="N1631" s="52" t="n">
        <x:f>IFERROR(J1631/I1631-1,"")</x:f>
        <x:v>0.2429830087254765</x:v>
      </x:c>
      <x:c r="O1631" s="52" t="n">
        <x:f>IFERROR(K1631/J1631-1,"")</x:f>
        <x:v>-0.0486712907880974</x:v>
      </x:c>
      <x:c r="P1631" s="52" t="n">
        <x:f>IFERROR((K1631/G1631)^(1/4)-1,"")</x:f>
        <x:v>0.1165565668863513</x:v>
      </x:c>
      <x:c r="Q1631" s="51" t="n">
        <x:v>2704.628</x:v>
      </x:c>
      <x:c r="R1631" s="52" t="n">
        <x:f>IFERROR(Q1631/K1631,"")</x:f>
        <x:v>0.06682311933446385</x:v>
      </x:c>
      <x:c r="S1631" s="53" t="n">
        <x:v>38322</x:v>
      </x:c>
      <x:c r="T1631" s="50" t="str">
        <x:v>EDINET_company_history</x:v>
      </x:c>
      <x:c r="U1631" s="50" t="str">
        <x:v>本田技研工業㈱</x:v>
      </x:c>
      <x:c r="V1631" s="54" t="n">
        <x:v>0.2453</x:v>
      </x:c>
      <x:c r="W1631" s="50" t="str">
        <x:v>田中 英一郎</x:v>
      </x:c>
      <x:c r="X1631" s="50" t="b">
        <x:f>AND(COUNT(L1631:O1631)=4,L1631&gt;='設定'!$B$6,M1631&gt;='設定'!$B$6,N1631&gt;='設定'!$B$6,O1631&gt;='設定'!$B$6)</x:f>
        <x:v>0</x:v>
      </x:c>
      <x:c r="Y1631" s="50" t="b">
        <x:f>AND(COUNT(G1631:K1631)=5,P1631&gt;='設定'!$B$7)</x:f>
        <x:v>0</x:v>
      </x:c>
      <x:c r="Z1631" s="50" t="b">
        <x:f>AND(ISNUMBER(R1631),R1631&gt;='設定'!$B$8)</x:f>
        <x:v>0</x:v>
      </x:c>
      <x:c r="AA1631" s="50" t="b">
        <x:f>AND(ISNUMBER(S1631),S1631&gt;=DATE(YEAR('設定'!$B$10)-'設定'!$B$9,MONTH('設定'!$B$10),DAY('設定'!$B$10)))</x:f>
        <x:v>0</x:v>
      </x:c>
      <x:c r="AB1631" s="55" t="b">
        <x:v>0</x:v>
      </x:c>
      <x:c r="AC1631" s="55" t="b">
        <x:v>1</x:v>
      </x:c>
      <x:c r="AD1631" s="50" t="n">
        <x:f>IF(X1631,1,0)+IF(Z1631,1,0)+IF(AA1631,1,0)+IF(AB1631,1,0)</x:f>
        <x:v>0</x:v>
      </x:c>
      <x:c r="AE1631" s="50" t="n">
        <x:f>IF(Y1631,1,0)+IF(Z1631,1,0)+IF(AA1631,1,0)+IF(AB1631,1,0)</x:f>
        <x:v>0</x:v>
      </x:c>
      <x:c r="AF1631" s="50" t="n">
        <x:f>IF(Y1631,1,0)+IF(Z1631,1,0)+IF(AA1631,1,0)+IF(AC1631,1,0)</x:f>
        <x:v>1</x:v>
      </x:c>
      <x:c r="AG1631" s="53" t="n">
        <x:v>44348</x:v>
      </x:c>
      <x:c r="AH1631" s="50" t="str">
        <x:v>S100W46V</x:v>
      </x:c>
      <x:c r="AI1631" s="50" t="str">
        <x:v>NetSalesSummaryOfBusinessResults</x:v>
      </x:c>
      <x:c r="AJ1631" s="50" t="str">
        <x:v>OperatingIncome</x:v>
      </x:c>
      <x:c r="AK1631" s="53" t="n">
        <x:v>45747</x:v>
      </x:c>
      <x:c r="AL1631" s="50" t="str">
        <x:v>365/365/365/366/365</x:v>
      </x:c>
      <x:c r="AM1631" s="51" t="n">
        <x:v>9686700</x:v>
      </x:c>
      <x:c r="AN1631" s="51" t="n">
        <x:v>1002</x:v>
      </x:c>
      <x:c r="AO1631" s="51" t="n">
        <x:f>IFERROR(AM1631*AN1631,"")</x:f>
        <x:v>9706073400</x:v>
      </x:c>
      <x:c r="AP1631" s="56" t="n">
        <x:f>IFERROR(AO1631/(K1631*1000000),"")</x:f>
        <x:v>0.23980750812210225</x:v>
      </x:c>
      <x:c r="AQ1631" s="57" t="n">
        <x:v>5613396.666666667</x:v>
      </x:c>
      <x:c r="AR1631" s="52" t="n">
        <x:v>0.3011428676975231</x:v>
      </x:c>
      <x:c r="AS1631" s="52" t="n">
        <x:v>-0.381560322184451</x:v>
      </x:c>
      <x:c r="AT1631" s="55" t="b">
        <x:v>0</x:v>
      </x:c>
      <x:c r="AU1631" s="50" t="str">
        <x:v>low_liquidity</x:v>
      </x:c>
      <x:c r="AV1631" s="58" t="n">
        <x:v>0.0560082610325516</x:v>
      </x:c>
      <x:c r="AW1631" s="50" t="n">
        <x:v>1480</x:v>
      </x:c>
      <x:c r="AX1631" s="50" t="str">
        <x:v>Discovery</x:v>
      </x:c>
      <x:c r="AY1631" s="50" t="str">
        <x:v>既存適格性フィルター不通過: low_liquidity / 60日平均売買代金2,000万円未満</x:v>
      </x:c>
      <x:c r="AZ1631" s="59" t="str">
        <x:v>2025-06-24 16:35</x:v>
      </x:c>
      <x:c r="BA1631" s="53" t="n">
        <x:v>38322</x:v>
      </x:c>
      <x:c r="BB1631" s="50"/>
      <x:c r="BC1631" s="50"/>
      <x:c r="BD1631" s="50"/>
    </x:row>
    <x:row r="1632">
      <x:c r="A1632" s="50" t="n">
        <x:v>1631</x:v>
      </x:c>
      <x:c r="B1632" s="50" t="str">
        <x:v>2393</x:v>
      </x:c>
      <x:c r="C1632" s="50" t="str">
        <x:v>2393.T</x:v>
      </x:c>
      <x:c r="D1632" s="50" t="str">
        <x:v>Nippon Care Supply Co.,Ltd.</x:v>
      </x:c>
      <x:c r="E1632" s="50" t="str">
        <x:v>Standard Market(Domestic)</x:v>
      </x:c>
      <x:c r="F1632" s="50" t="str">
        <x:v>Services</x:v>
      </x:c>
      <x:c r="G1632" s="51" t="n">
        <x:v>21017.731</x:v>
      </x:c>
      <x:c r="H1632" s="51" t="n">
        <x:v>23297.75</x:v>
      </x:c>
      <x:c r="I1632" s="51" t="n">
        <x:v>25892.351</x:v>
      </x:c>
      <x:c r="J1632" s="51" t="n">
        <x:v>28592.592</x:v>
      </x:c>
      <x:c r="K1632" s="51" t="n">
        <x:v>32006.97</x:v>
      </x:c>
      <x:c r="L1632" s="52" t="n">
        <x:f>IFERROR(H1632/G1632-1,"")</x:f>
        <x:v>0.10848073942900882</x:v>
      </x:c>
      <x:c r="M1632" s="52" t="n">
        <x:f>IFERROR(I1632/H1632-1,"")</x:f>
        <x:v>0.1113670204204269</x:v>
      </x:c>
      <x:c r="N1632" s="52" t="n">
        <x:f>IFERROR(J1632/I1632-1,"")</x:f>
        <x:v>0.10428720821836546</x:v>
      </x:c>
      <x:c r="O1632" s="52" t="n">
        <x:f>IFERROR(K1632/J1632-1,"")</x:f>
        <x:v>0.11941477708631654</x:v>
      </x:c>
      <x:c r="P1632" s="52" t="n">
        <x:f>IFERROR((K1632/G1632)^(1/4)-1,"")</x:f>
        <x:v>0.11087369596352592</x:v>
      </x:c>
      <x:c r="Q1632" s="51" t="n">
        <x:v>2459.284</x:v>
      </x:c>
      <x:c r="R1632" s="52" t="n">
        <x:f>IFERROR(Q1632/K1632,"")</x:f>
        <x:v>0.07683588918288735</x:v>
      </x:c>
      <x:c r="S1632" s="53" t="n">
        <x:v>38018</x:v>
      </x:c>
      <x:c r="T1632" s="50" t="str">
        <x:v>EDINET_company_history</x:v>
      </x:c>
      <x:c r="U1632" s="50" t="str">
        <x:v>三菱商事㈱</x:v>
      </x:c>
      <x:c r="V1632" s="54" t="n">
        <x:v>0.3852</x:v>
      </x:c>
      <x:c r="W1632" s="50" t="str">
        <x:v>平松 雅之</x:v>
      </x:c>
      <x:c r="X1632" s="50" t="b">
        <x:f>AND(COUNT(L1632:O1632)=4,L1632&gt;='設定'!$B$6,M1632&gt;='設定'!$B$6,N1632&gt;='設定'!$B$6,O1632&gt;='設定'!$B$6)</x:f>
        <x:v>0</x:v>
      </x:c>
      <x:c r="Y1632" s="50" t="b">
        <x:f>AND(COUNT(G1632:K1632)=5,P1632&gt;='設定'!$B$7)</x:f>
        <x:v>0</x:v>
      </x:c>
      <x:c r="Z1632" s="50" t="b">
        <x:f>AND(ISNUMBER(R1632),R1632&gt;='設定'!$B$8)</x:f>
        <x:v>0</x:v>
      </x:c>
      <x:c r="AA1632" s="50" t="b">
        <x:f>AND(ISNUMBER(S1632),S1632&gt;=DATE(YEAR('設定'!$B$10)-'設定'!$B$9,MONTH('設定'!$B$10),DAY('設定'!$B$10)))</x:f>
        <x:v>0</x:v>
      </x:c>
      <x:c r="AB1632" s="55" t="b">
        <x:v>0</x:v>
      </x:c>
      <x:c r="AC1632" s="55" t="b">
        <x:v>1</x:v>
      </x:c>
      <x:c r="AD1632" s="50" t="n">
        <x:f>IF(X1632,1,0)+IF(Z1632,1,0)+IF(AA1632,1,0)+IF(AB1632,1,0)</x:f>
        <x:v>0</x:v>
      </x:c>
      <x:c r="AE1632" s="50" t="n">
        <x:f>IF(Y1632,1,0)+IF(Z1632,1,0)+IF(AA1632,1,0)+IF(AB1632,1,0)</x:f>
        <x:v>0</x:v>
      </x:c>
      <x:c r="AF1632" s="50" t="n">
        <x:f>IF(Y1632,1,0)+IF(Z1632,1,0)+IF(AA1632,1,0)+IF(AC1632,1,0)</x:f>
        <x:v>1</x:v>
      </x:c>
      <x:c r="AG1632" s="53" t="n">
        <x:v>44348</x:v>
      </x:c>
      <x:c r="AH1632" s="50" t="str">
        <x:v>S100W4LJ</x:v>
      </x:c>
      <x:c r="AI1632" s="50" t="str">
        <x:v>NetSalesSummaryOfBusinessResults</x:v>
      </x:c>
      <x:c r="AJ1632" s="50" t="str">
        <x:v>OperatingIncome</x:v>
      </x:c>
      <x:c r="AK1632" s="53" t="n">
        <x:v>45747</x:v>
      </x:c>
      <x:c r="AL1632" s="50" t="str">
        <x:v>365/365/365/366/365</x:v>
      </x:c>
      <x:c r="AM1632" s="51" t="n">
        <x:v>16237693</x:v>
      </x:c>
      <x:c r="AN1632" s="51" t="n">
        <x:v>2395</x:v>
      </x:c>
      <x:c r="AO1632" s="51" t="n">
        <x:f>IFERROR(AM1632*AN1632,"")</x:f>
        <x:v>38889274735</x:v>
      </x:c>
      <x:c r="AP1632" s="56" t="n">
        <x:f>IFERROR(AO1632/(K1632*1000000),"")</x:f>
        <x:v>1.2150251877950333</x:v>
      </x:c>
      <x:c r="AQ1632" s="57" t="n">
        <x:v>8690386.666666666</x:v>
      </x:c>
      <x:c r="AR1632" s="52" t="n">
        <x:v>0.1643880731538206</x:v>
      </x:c>
      <x:c r="AS1632" s="52" t="n">
        <x:v>-0.2190750393360179</x:v>
      </x:c>
      <x:c r="AT1632" s="55" t="b">
        <x:v>0</x:v>
      </x:c>
      <x:c r="AU1632" s="50" t="str">
        <x:v>low_liquidity</x:v>
      </x:c>
      <x:c r="AV1632" s="58" t="n">
        <x:v>0.2179709266235209</x:v>
      </x:c>
      <x:c r="AW1632" s="50" t="n">
        <x:v>643</x:v>
      </x:c>
      <x:c r="AX1632" s="50" t="str">
        <x:v>Discovery</x:v>
      </x:c>
      <x:c r="AY1632" s="50" t="str">
        <x:v>既存適格性フィルター不通過: low_liquidity / 60日平均売買代金2,000万円未満</x:v>
      </x:c>
      <x:c r="AZ1632" s="59" t="str">
        <x:v>2025-06-25 15:38</x:v>
      </x:c>
      <x:c r="BA1632" s="53" t="n">
        <x:v>38018</x:v>
      </x:c>
      <x:c r="BB1632" s="50"/>
      <x:c r="BC1632" s="50"/>
      <x:c r="BD1632" s="50"/>
    </x:row>
    <x:row r="1633">
      <x:c r="A1633" s="50" t="n">
        <x:v>1632</x:v>
      </x:c>
      <x:c r="B1633" s="50" t="str">
        <x:v>5449</x:v>
      </x:c>
      <x:c r="C1633" s="50" t="str">
        <x:v>5449.T</x:v>
      </x:c>
      <x:c r="D1633" s="50" t="str">
        <x:v>OSAKA STEEL CO.,LTD.</x:v>
      </x:c>
      <x:c r="E1633" s="50" t="str">
        <x:v>Standard Market(Domestic)</x:v>
      </x:c>
      <x:c r="F1633" s="50" t="str">
        <x:v>Iron and Steel</x:v>
      </x:c>
      <x:c r="G1633" s="51" t="n">
        <x:v>76601</x:v>
      </x:c>
      <x:c r="H1633" s="51" t="n">
        <x:v>104455</x:v>
      </x:c>
      <x:c r="I1633" s="51" t="n">
        <x:v>117141</x:v>
      </x:c>
      <x:c r="J1633" s="51" t="n">
        <x:v>117127</x:v>
      </x:c>
      <x:c r="K1633" s="51" t="n">
        <x:v>116424</x:v>
      </x:c>
      <x:c r="L1633" s="52" t="n">
        <x:f>IFERROR(H1633/G1633-1,"")</x:f>
        <x:v>0.3636244957637629</x:v>
      </x:c>
      <x:c r="M1633" s="52" t="n">
        <x:f>IFERROR(I1633/H1633-1,"")</x:f>
        <x:v>0.12144942798334202</x:v>
      </x:c>
      <x:c r="N1633" s="52" t="n">
        <x:f>IFERROR(J1633/I1633-1,"")</x:f>
        <x:v>-0.00011951408985755307</x:v>
      </x:c>
      <x:c r="O1633" s="52" t="n">
        <x:f>IFERROR(K1633/J1633-1,"")</x:f>
        <x:v>-0.006002031982378142</x:v>
      </x:c>
      <x:c r="P1633" s="52" t="n">
        <x:f>IFERROR((K1633/G1633)^(1/4)-1,"")</x:f>
        <x:v>0.11032985964585373</x:v>
      </x:c>
      <x:c r="Q1633" s="51" t="n">
        <x:v>5328</x:v>
      </x:c>
      <x:c r="R1633" s="52" t="n">
        <x:f>IFERROR(Q1633/K1633,"")</x:f>
        <x:v>0.045763760049474335</x:v>
      </x:c>
      <x:c r="S1633" s="53" t="n">
        <x:v>34669</x:v>
      </x:c>
      <x:c r="T1633" s="50" t="str">
        <x:v>EDINET_company_history</x:v>
      </x:c>
      <x:c r="U1633" s="50" t="str">
        <x:v>日本製鉄(株)</x:v>
      </x:c>
      <x:c r="V1633" s="54" t="n">
        <x:v>0.6585</x:v>
      </x:c>
      <x:c r="W1633" s="50" t="str">
        <x:v>谷 潤 一</x:v>
      </x:c>
      <x:c r="X1633" s="50" t="b">
        <x:f>AND(COUNT(L1633:O1633)=4,L1633&gt;='設定'!$B$6,M1633&gt;='設定'!$B$6,N1633&gt;='設定'!$B$6,O1633&gt;='設定'!$B$6)</x:f>
        <x:v>0</x:v>
      </x:c>
      <x:c r="Y1633" s="50" t="b">
        <x:f>AND(COUNT(G1633:K1633)=5,P1633&gt;='設定'!$B$7)</x:f>
        <x:v>0</x:v>
      </x:c>
      <x:c r="Z1633" s="50" t="b">
        <x:f>AND(ISNUMBER(R1633),R1633&gt;='設定'!$B$8)</x:f>
        <x:v>0</x:v>
      </x:c>
      <x:c r="AA1633" s="50" t="b">
        <x:f>AND(ISNUMBER(S1633),S1633&gt;=DATE(YEAR('設定'!$B$10)-'設定'!$B$9,MONTH('設定'!$B$10),DAY('設定'!$B$10)))</x:f>
        <x:v>0</x:v>
      </x:c>
      <x:c r="AB1633" s="55" t="b">
        <x:v>0</x:v>
      </x:c>
      <x:c r="AC1633" s="55" t="b">
        <x:v>1</x:v>
      </x:c>
      <x:c r="AD1633" s="50" t="n">
        <x:f>IF(X1633,1,0)+IF(Z1633,1,0)+IF(AA1633,1,0)+IF(AB1633,1,0)</x:f>
        <x:v>0</x:v>
      </x:c>
      <x:c r="AE1633" s="50" t="n">
        <x:f>IF(Y1633,1,0)+IF(Z1633,1,0)+IF(AA1633,1,0)+IF(AB1633,1,0)</x:f>
        <x:v>0</x:v>
      </x:c>
      <x:c r="AF1633" s="50" t="n">
        <x:f>IF(Y1633,1,0)+IF(Z1633,1,0)+IF(AA1633,1,0)+IF(AC1633,1,0)</x:f>
        <x:v>1</x:v>
      </x:c>
      <x:c r="AG1633" s="53" t="n">
        <x:v>44348</x:v>
      </x:c>
      <x:c r="AH1633" s="50" t="str">
        <x:v>S100W3DT</x:v>
      </x:c>
      <x:c r="AI1633" s="50" t="str">
        <x:v>NetSalesSummaryOfBusinessResults</x:v>
      </x:c>
      <x:c r="AJ1633" s="50" t="str">
        <x:v>OperatingIncome</x:v>
      </x:c>
      <x:c r="AK1633" s="53" t="n">
        <x:v>45747</x:v>
      </x:c>
      <x:c r="AL1633" s="50" t="str">
        <x:v>365/365/365/366/365</x:v>
      </x:c>
      <x:c r="AM1633" s="51" t="n">
        <x:v>38919182</x:v>
      </x:c>
      <x:c r="AN1633" s="51" t="n">
        <x:v>2314</x:v>
      </x:c>
      <x:c r="AO1633" s="51" t="n">
        <x:f>IFERROR(AM1633*AN1633,"")</x:f>
        <x:v>90058987148</x:v>
      </x:c>
      <x:c r="AP1633" s="56" t="n">
        <x:f>IFERROR(AO1633/(K1633*1000000),"")</x:f>
        <x:v>0.7735431452965025</x:v>
      </x:c>
      <x:c r="AQ1633" s="57" t="n">
        <x:v>157390170</x:v>
      </x:c>
      <x:c r="AR1633" s="52" t="n">
        <x:v>0.4052167498498911</x:v>
      </x:c>
      <x:c r="AS1633" s="52" t="n">
        <x:v>-0.3738525730180806</x:v>
      </x:c>
      <x:c r="AT1633" s="55" t="b">
        <x:v>1</x:v>
      </x:c>
      <x:c r="AU1633" s="50"/>
      <x:c r="AV1633" s="58" t="n">
        <x:v>-0.2358799759325935</x:v>
      </x:c>
      <x:c r="AW1633" s="50" t="n">
        <x:v>3150</x:v>
      </x:c>
      <x:c r="AX1633" s="50" t="str">
        <x:v>Core Moat</x:v>
      </x:c>
      <x:c r="AY1633" s="50" t="str">
        <x:v>目立つ機械的警告なし（定性確認は別途必要）</x:v>
      </x:c>
      <x:c r="AZ1633" s="59" t="str">
        <x:v>2025-06-24 13:03</x:v>
      </x:c>
      <x:c r="BA1633" s="53" t="n">
        <x:v>34669</x:v>
      </x:c>
      <x:c r="BB1633" s="50"/>
      <x:c r="BC1633" s="50"/>
      <x:c r="BD1633" s="50" t="str">
        <x:v>TOPIX Small 2</x:v>
      </x:c>
    </x:row>
    <x:row r="1634">
      <x:c r="A1634" s="50" t="n">
        <x:v>1633</x:v>
      </x:c>
      <x:c r="B1634" s="50" t="str">
        <x:v>3267</x:v>
      </x:c>
      <x:c r="C1634" s="50" t="str">
        <x:v>3267.T</x:v>
      </x:c>
      <x:c r="D1634" s="50" t="str">
        <x:v>Phil Company,Inc.</x:v>
      </x:c>
      <x:c r="E1634" s="50" t="str">
        <x:v>Standard Market(Domestic)</x:v>
      </x:c>
      <x:c r="F1634" s="50" t="str">
        <x:v>Construction</x:v>
      </x:c>
      <x:c r="G1634" s="51" t="n">
        <x:v>5432.354</x:v>
      </x:c>
      <x:c r="H1634" s="51" t="n">
        <x:v>4378.593</x:v>
      </x:c>
      <x:c r="I1634" s="51" t="n">
        <x:v>5963.519</x:v>
      </x:c>
      <x:c r="J1634" s="51" t="n">
        <x:v>7184.957</x:v>
      </x:c>
      <x:c r="K1634" s="51" t="n">
        <x:v>8233.505</x:v>
      </x:c>
      <x:c r="L1634" s="52" t="n">
        <x:f>IFERROR(H1634/G1634-1,"")</x:f>
        <x:v>-0.19397870610052292</x:v>
      </x:c>
      <x:c r="M1634" s="52" t="n">
        <x:f>IFERROR(I1634/H1634-1,"")</x:f>
        <x:v>0.3619715282968754</x:v>
      </x:c>
      <x:c r="N1634" s="52" t="n">
        <x:f>IFERROR(J1634/I1634-1,"")</x:f>
        <x:v>0.20481832958023616</x:v>
      </x:c>
      <x:c r="O1634" s="52" t="n">
        <x:f>IFERROR(K1634/J1634-1,"")</x:f>
        <x:v>0.14593657275889038</x:v>
      </x:c>
      <x:c r="P1634" s="52" t="n">
        <x:f>IFERROR((K1634/G1634)^(1/4)-1,"")</x:f>
        <x:v>0.10955586303630382</x:v>
      </x:c>
      <x:c r="Q1634" s="51" t="n">
        <x:v>588.705</x:v>
      </x:c>
      <x:c r="R1634" s="52" t="n">
        <x:f>IFERROR(Q1634/K1634,"")</x:f>
        <x:v>0.0715011407656885</x:v>
      </x:c>
      <x:c r="S1634" s="53" t="n">
        <x:v>42675</x:v>
      </x:c>
      <x:c r="T1634" s="50" t="str">
        <x:v>EDINET_company_history</x:v>
      </x:c>
      <x:c r="U1634" s="50" t="str">
        <x:v>髙橋 伸彰</x:v>
      </x:c>
      <x:c r="V1634" s="54" t="n">
        <x:v>0.208</x:v>
      </x:c>
      <x:c r="W1634" s="50" t="str">
        <x:v>外山 晋吾</x:v>
      </x:c>
      <x:c r="X1634" s="50" t="b">
        <x:f>AND(COUNT(L1634:O1634)=4,L1634&gt;='設定'!$B$6,M1634&gt;='設定'!$B$6,N1634&gt;='設定'!$B$6,O1634&gt;='設定'!$B$6)</x:f>
        <x:v>0</x:v>
      </x:c>
      <x:c r="Y1634" s="50" t="b">
        <x:f>AND(COUNT(G1634:K1634)=5,P1634&gt;='設定'!$B$7)</x:f>
        <x:v>0</x:v>
      </x:c>
      <x:c r="Z1634" s="50" t="b">
        <x:f>AND(ISNUMBER(R1634),R1634&gt;='設定'!$B$8)</x:f>
        <x:v>0</x:v>
      </x:c>
      <x:c r="AA1634" s="50" t="b">
        <x:f>AND(ISNUMBER(S1634),S1634&gt;=DATE(YEAR('設定'!$B$10)-'設定'!$B$9,MONTH('設定'!$B$10),DAY('設定'!$B$10)))</x:f>
        <x:v>0</x:v>
      </x:c>
      <x:c r="AB1634" s="55" t="b">
        <x:v>0</x:v>
      </x:c>
      <x:c r="AC1634" s="55" t="b">
        <x:v>1</x:v>
      </x:c>
      <x:c r="AD1634" s="50" t="n">
        <x:f>IF(X1634,1,0)+IF(Z1634,1,0)+IF(AA1634,1,0)+IF(AB1634,1,0)</x:f>
        <x:v>0</x:v>
      </x:c>
      <x:c r="AE1634" s="50" t="n">
        <x:f>IF(Y1634,1,0)+IF(Z1634,1,0)+IF(AA1634,1,0)+IF(AB1634,1,0)</x:f>
        <x:v>0</x:v>
      </x:c>
      <x:c r="AF1634" s="50" t="n">
        <x:f>IF(Y1634,1,0)+IF(Z1634,1,0)+IF(AA1634,1,0)+IF(AC1634,1,0)</x:f>
        <x:v>1</x:v>
      </x:c>
      <x:c r="AG1634" s="53" t="n">
        <x:v>44348</x:v>
      </x:c>
      <x:c r="AH1634" s="50" t="str">
        <x:v>S100XMZE</x:v>
      </x:c>
      <x:c r="AI1634" s="50" t="str">
        <x:v>NetSalesSummaryOfBusinessResults</x:v>
      </x:c>
      <x:c r="AJ1634" s="50" t="str">
        <x:v>OperatingIncome</x:v>
      </x:c>
      <x:c r="AK1634" s="53" t="n">
        <x:v>45991</x:v>
      </x:c>
      <x:c r="AL1634" s="50" t="str">
        <x:v>365/365/365/366/365</x:v>
      </x:c>
      <x:c r="AM1634" s="51" t="n">
        <x:v>5405300</x:v>
      </x:c>
      <x:c r="AN1634" s="51" t="n">
        <x:v>665</x:v>
      </x:c>
      <x:c r="AO1634" s="51" t="n">
        <x:f>IFERROR(AM1634*AN1634,"")</x:f>
        <x:v>3594524500</x:v>
      </x:c>
      <x:c r="AP1634" s="56" t="n">
        <x:f>IFERROR(AO1634/(K1634*1000000),"")</x:f>
        <x:v>0.43657282044524176</x:v>
      </x:c>
      <x:c r="AQ1634" s="57" t="n">
        <x:v>48044646.666666664</x:v>
      </x:c>
      <x:c r="AR1634" s="52" t="n">
        <x:v>0.5506683966997395</x:v>
      </x:c>
      <x:c r="AS1634" s="52" t="n">
        <x:v>-0.8644643773556147</x:v>
      </x:c>
      <x:c r="AT1634" s="55" t="b">
        <x:v>0</x:v>
      </x:c>
      <x:c r="AU1634" s="50" t="str">
        <x:v>repeated_negative_operating_cf</x:v>
      </x:c>
      <x:c r="AV1634" s="58" t="n">
        <x:v>-0.3873667748416891</x:v>
      </x:c>
      <x:c r="AW1634" s="50" t="n">
        <x:v>3402</x:v>
      </x:c>
      <x:c r="AX1634" s="50" t="str">
        <x:v>Transformation Moat</x:v>
      </x:c>
      <x:c r="AY1634" s="50" t="str">
        <x:v>既存適格性フィルター不通過: repeated_negative_operating_cf / ローカル5年最大下落率-60%以下</x:v>
      </x:c>
      <x:c r="AZ1634" s="59" t="str">
        <x:v>2026-02-25 09:13</x:v>
      </x:c>
      <x:c r="BA1634" s="53" t="n">
        <x:v>42675</x:v>
      </x:c>
      <x:c r="BB1634" s="50"/>
      <x:c r="BC1634" s="50"/>
      <x:c r="BD1634" s="50" t="str">
        <x:v>TOPIX Small 2</x:v>
      </x:c>
    </x:row>
    <x:row r="1635">
      <x:c r="A1635" s="50" t="n">
        <x:v>1634</x:v>
      </x:c>
      <x:c r="B1635" s="50" t="str">
        <x:v>6837</x:v>
      </x:c>
      <x:c r="C1635" s="50" t="str">
        <x:v>6837.T</x:v>
      </x:c>
      <x:c r="D1635" s="50" t="str">
        <x:v>KYOSHA CO.,LTD.</x:v>
      </x:c>
      <x:c r="E1635" s="50" t="str">
        <x:v>Standard Market(Domestic)</x:v>
      </x:c>
      <x:c r="F1635" s="50" t="str">
        <x:v>Electric Appliances</x:v>
      </x:c>
      <x:c r="G1635" s="51" t="n">
        <x:v>17334</x:v>
      </x:c>
      <x:c r="H1635" s="51" t="n">
        <x:v>21337</x:v>
      </x:c>
      <x:c r="I1635" s="51" t="n">
        <x:v>24462</x:v>
      </x:c>
      <x:c r="J1635" s="51" t="n">
        <x:v>24580</x:v>
      </x:c>
      <x:c r="K1635" s="51" t="n">
        <x:v>26229</x:v>
      </x:c>
      <x:c r="L1635" s="52" t="n">
        <x:f>IFERROR(H1635/G1635-1,"")</x:f>
        <x:v>0.23093342563747554</x:v>
      </x:c>
      <x:c r="M1635" s="52" t="n">
        <x:f>IFERROR(I1635/H1635-1,"")</x:f>
        <x:v>0.14645920232460052</x:v>
      </x:c>
      <x:c r="N1635" s="52" t="n">
        <x:f>IFERROR(J1635/I1635-1,"")</x:f>
        <x:v>0.004823808355817194</x:v>
      </x:c>
      <x:c r="O1635" s="52" t="n">
        <x:f>IFERROR(K1635/J1635-1,"")</x:f>
        <x:v>0.06708706265256303</x:v>
      </x:c>
      <x:c r="P1635" s="52" t="n">
        <x:f>IFERROR((K1635/G1635)^(1/4)-1,"")</x:f>
        <x:v>0.10910007642821529</x:v>
      </x:c>
      <x:c r="Q1635" s="51" t="n">
        <x:v>1277</x:v>
      </x:c>
      <x:c r="R1635" s="52" t="n">
        <x:f>IFERROR(Q1635/K1635,"")</x:f>
        <x:v>0.048686568302260855</x:v>
      </x:c>
      <x:c r="S1635" s="53" t="n">
        <x:v>36465</x:v>
      </x:c>
      <x:c r="T1635" s="50" t="str">
        <x:v>EDINET_company_history</x:v>
      </x:c>
      <x:c r="U1635" s="50" t="str">
        <x:v>㈱児嶋コーポレーション</x:v>
      </x:c>
      <x:c r="V1635" s="54" t="n">
        <x:v>0.141</x:v>
      </x:c>
      <x:c r="W1635" s="50" t="str">
        <x:v>児 嶋 一 登</x:v>
      </x:c>
      <x:c r="X1635" s="50" t="b">
        <x:f>AND(COUNT(L1635:O1635)=4,L1635&gt;='設定'!$B$6,M1635&gt;='設定'!$B$6,N1635&gt;='設定'!$B$6,O1635&gt;='設定'!$B$6)</x:f>
        <x:v>0</x:v>
      </x:c>
      <x:c r="Y1635" s="50" t="b">
        <x:f>AND(COUNT(G1635:K1635)=5,P1635&gt;='設定'!$B$7)</x:f>
        <x:v>0</x:v>
      </x:c>
      <x:c r="Z1635" s="50" t="b">
        <x:f>AND(ISNUMBER(R1635),R1635&gt;='設定'!$B$8)</x:f>
        <x:v>0</x:v>
      </x:c>
      <x:c r="AA1635" s="50" t="b">
        <x:f>AND(ISNUMBER(S1635),S1635&gt;=DATE(YEAR('設定'!$B$10)-'設定'!$B$9,MONTH('設定'!$B$10),DAY('設定'!$B$10)))</x:f>
        <x:v>0</x:v>
      </x:c>
      <x:c r="AB1635" s="55" t="b">
        <x:v>0</x:v>
      </x:c>
      <x:c r="AC1635" s="55" t="b">
        <x:v>1</x:v>
      </x:c>
      <x:c r="AD1635" s="50" t="n">
        <x:f>IF(X1635,1,0)+IF(Z1635,1,0)+IF(AA1635,1,0)+IF(AB1635,1,0)</x:f>
        <x:v>0</x:v>
      </x:c>
      <x:c r="AE1635" s="50" t="n">
        <x:f>IF(Y1635,1,0)+IF(Z1635,1,0)+IF(AA1635,1,0)+IF(AB1635,1,0)</x:f>
        <x:v>0</x:v>
      </x:c>
      <x:c r="AF1635" s="50" t="n">
        <x:f>IF(Y1635,1,0)+IF(Z1635,1,0)+IF(AA1635,1,0)+IF(AC1635,1,0)</x:f>
        <x:v>1</x:v>
      </x:c>
      <x:c r="AG1635" s="53" t="n">
        <x:v>44348</x:v>
      </x:c>
      <x:c r="AH1635" s="50" t="str">
        <x:v>S100W92F</x:v>
      </x:c>
      <x:c r="AI1635" s="50" t="str">
        <x:v>NetSalesSummaryOfBusinessResults</x:v>
      </x:c>
      <x:c r="AJ1635" s="50" t="str">
        <x:v>OperatingIncome</x:v>
      </x:c>
      <x:c r="AK1635" s="53" t="n">
        <x:v>45747</x:v>
      </x:c>
      <x:c r="AL1635" s="50" t="str">
        <x:v>365/365/365/366/365</x:v>
      </x:c>
      <x:c r="AM1635" s="51" t="n">
        <x:v>14530400</x:v>
      </x:c>
      <x:c r="AN1635" s="51" t="n">
        <x:v>377</x:v>
      </x:c>
      <x:c r="AO1635" s="51" t="n">
        <x:f>IFERROR(AM1635*AN1635,"")</x:f>
        <x:v>5477960800</x:v>
      </x:c>
      <x:c r="AP1635" s="56" t="n">
        <x:f>IFERROR(AO1635/(K1635*1000000),"")</x:f>
        <x:v>0.20885130199397614</x:v>
      </x:c>
      <x:c r="AQ1635" s="57" t="n">
        <x:v>19774040</x:v>
      </x:c>
      <x:c r="AR1635" s="52" t="n">
        <x:v>0.3726026347496355</x:v>
      </x:c>
      <x:c r="AS1635" s="52" t="n">
        <x:v>-0.4824331783304523</x:v>
      </x:c>
      <x:c r="AT1635" s="55" t="b">
        <x:v>0</x:v>
      </x:c>
      <x:c r="AU1635" s="50" t="str">
        <x:v>low_liquidity</x:v>
      </x:c>
      <x:c r="AV1635" s="58" t="n">
        <x:v>0.1468288246217403</x:v>
      </x:c>
      <x:c r="AW1635" s="50" t="n">
        <x:v>960</x:v>
      </x:c>
      <x:c r="AX1635" s="50" t="str">
        <x:v>Discovery</x:v>
      </x:c>
      <x:c r="AY1635" s="50" t="str">
        <x:v>既存適格性フィルター不通過: low_liquidity / 60日平均売買代金2,000万円未満</x:v>
      </x:c>
      <x:c r="AZ1635" s="59" t="str">
        <x:v>2025-06-30 10:23</x:v>
      </x:c>
      <x:c r="BA1635" s="53" t="n">
        <x:v>36465</x:v>
      </x:c>
      <x:c r="BB1635" s="50"/>
      <x:c r="BC1635" s="50"/>
      <x:c r="BD1635" s="50"/>
    </x:row>
    <x:row r="1636">
      <x:c r="A1636" s="50" t="n">
        <x:v>1635</x:v>
      </x:c>
      <x:c r="B1636" s="50" t="str">
        <x:v>2760</x:v>
      </x:c>
      <x:c r="C1636" s="50" t="str">
        <x:v>2760.T</x:v>
      </x:c>
      <x:c r="D1636" s="50" t="str">
        <x:v>TOKYO ELECTRON DEVICE LIMITED</x:v>
      </x:c>
      <x:c r="E1636" s="50" t="str">
        <x:v>Prime Market (Domestic)</x:v>
      </x:c>
      <x:c r="F1636" s="50" t="str">
        <x:v>Wholesale Trade</x:v>
      </x:c>
      <x:c r="G1636" s="51" t="n">
        <x:v>143268</x:v>
      </x:c>
      <x:c r="H1636" s="51" t="n">
        <x:v>179907</x:v>
      </x:c>
      <x:c r="I1636" s="51" t="n">
        <x:v>240350</x:v>
      </x:c>
      <x:c r="J1636" s="51" t="n">
        <x:v>242888</x:v>
      </x:c>
      <x:c r="K1636" s="51" t="n">
        <x:v>216379</x:v>
      </x:c>
      <x:c r="L1636" s="52" t="n">
        <x:f>IFERROR(H1636/G1636-1,"")</x:f>
        <x:v>0.25573749895301123</x:v>
      </x:c>
      <x:c r="M1636" s="52" t="n">
        <x:f>IFERROR(I1636/H1636-1,"")</x:f>
        <x:v>0.33596802792553926</x:v>
      </x:c>
      <x:c r="N1636" s="52" t="n">
        <x:f>IFERROR(J1636/I1636-1,"")</x:f>
        <x:v>0.010559600582483952</x:v>
      </x:c>
      <x:c r="O1636" s="52" t="n">
        <x:f>IFERROR(K1636/J1636-1,"")</x:f>
        <x:v>-0.10914083857580448</x:v>
      </x:c>
      <x:c r="P1636" s="52" t="n">
        <x:f>IFERROR((K1636/G1636)^(1/4)-1,"")</x:f>
        <x:v>0.10857856697379886</x:v>
      </x:c>
      <x:c r="Q1636" s="51" t="n">
        <x:v>12457</x:v>
      </x:c>
      <x:c r="R1636" s="52" t="n">
        <x:f>IFERROR(Q1636/K1636,"")</x:f>
        <x:v>0.05757028177410932</x:v>
      </x:c>
      <x:c r="S1636" s="53" t="n">
        <x:v>37681</x:v>
      </x:c>
      <x:c r="T1636" s="50" t="str">
        <x:v>EDINET_company_history</x:v>
      </x:c>
      <x:c r="U1636" s="50" t="str">
        <x:v>東京エレクトロン㈱</x:v>
      </x:c>
      <x:c r="V1636" s="54" t="n">
        <x:v>0.3382</x:v>
      </x:c>
      <x:c r="W1636" s="50" t="str">
        <x:v>徳 重 敦 之 / 長谷川 雅 巳 / 宮 本 隆 義</x:v>
      </x:c>
      <x:c r="X1636" s="50" t="b">
        <x:f>AND(COUNT(L1636:O1636)=4,L1636&gt;='設定'!$B$6,M1636&gt;='設定'!$B$6,N1636&gt;='設定'!$B$6,O1636&gt;='設定'!$B$6)</x:f>
        <x:v>0</x:v>
      </x:c>
      <x:c r="Y1636" s="50" t="b">
        <x:f>AND(COUNT(G1636:K1636)=5,P1636&gt;='設定'!$B$7)</x:f>
        <x:v>0</x:v>
      </x:c>
      <x:c r="Z1636" s="50" t="b">
        <x:f>AND(ISNUMBER(R1636),R1636&gt;='設定'!$B$8)</x:f>
        <x:v>0</x:v>
      </x:c>
      <x:c r="AA1636" s="50" t="b">
        <x:f>AND(ISNUMBER(S1636),S1636&gt;=DATE(YEAR('設定'!$B$10)-'設定'!$B$9,MONTH('設定'!$B$10),DAY('設定'!$B$10)))</x:f>
        <x:v>0</x:v>
      </x:c>
      <x:c r="AB1636" s="55" t="b">
        <x:v>0</x:v>
      </x:c>
      <x:c r="AC1636" s="55" t="b">
        <x:v>1</x:v>
      </x:c>
      <x:c r="AD1636" s="50" t="n">
        <x:f>IF(X1636,1,0)+IF(Z1636,1,0)+IF(AA1636,1,0)+IF(AB1636,1,0)</x:f>
        <x:v>0</x:v>
      </x:c>
      <x:c r="AE1636" s="50" t="n">
        <x:f>IF(Y1636,1,0)+IF(Z1636,1,0)+IF(AA1636,1,0)+IF(AB1636,1,0)</x:f>
        <x:v>0</x:v>
      </x:c>
      <x:c r="AF1636" s="50" t="n">
        <x:f>IF(Y1636,1,0)+IF(Z1636,1,0)+IF(AA1636,1,0)+IF(AC1636,1,0)</x:f>
        <x:v>1</x:v>
      </x:c>
      <x:c r="AG1636" s="53" t="n">
        <x:v>44348</x:v>
      </x:c>
      <x:c r="AH1636" s="50" t="str">
        <x:v>S100W1EY</x:v>
      </x:c>
      <x:c r="AI1636" s="50" t="str">
        <x:v>NetSalesSummaryOfBusinessResults</x:v>
      </x:c>
      <x:c r="AJ1636" s="50" t="str">
        <x:v>OperatingIncome</x:v>
      </x:c>
      <x:c r="AK1636" s="53" t="n">
        <x:v>45747</x:v>
      </x:c>
      <x:c r="AL1636" s="50" t="str">
        <x:v>365/365/365/366/365</x:v>
      </x:c>
      <x:c r="AM1636" s="51" t="n">
        <x:v>31335000</x:v>
      </x:c>
      <x:c r="AN1636" s="51" t="n">
        <x:v>4175</x:v>
      </x:c>
      <x:c r="AO1636" s="51" t="n">
        <x:f>IFERROR(AM1636*AN1636,"")</x:f>
        <x:v>130823625000</x:v>
      </x:c>
      <x:c r="AP1636" s="56" t="n">
        <x:f>IFERROR(AO1636/(K1636*1000000),"")</x:f>
        <x:v>0.6046040743325369</x:v>
      </x:c>
      <x:c r="AQ1636" s="57" t="n">
        <x:v>695089530</x:v>
      </x:c>
      <x:c r="AR1636" s="52" t="n">
        <x:v>0.4234855709894128</x:v>
      </x:c>
      <x:c r="AS1636" s="52" t="n">
        <x:v>-0.6766681513855857</x:v>
      </x:c>
      <x:c r="AT1636" s="55" t="b">
        <x:v>1</x:v>
      </x:c>
      <x:c r="AU1636" s="50"/>
      <x:c r="AV1636" s="58" t="n">
        <x:v>-0.2360455409061344</x:v>
      </x:c>
      <x:c r="AW1636" s="50" t="n">
        <x:v>3152</x:v>
      </x:c>
      <x:c r="AX1636" s="50" t="str">
        <x:v>Core Moat</x:v>
      </x:c>
      <x:c r="AY1636" s="50" t="str">
        <x:v>ローカル5年最大下落率-60%以下</x:v>
      </x:c>
      <x:c r="AZ1636" s="59" t="str">
        <x:v>2025-06-23 09:51</x:v>
      </x:c>
      <x:c r="BA1636" s="53" t="n">
        <x:v>37681</x:v>
      </x:c>
      <x:c r="BB1636" s="50"/>
      <x:c r="BC1636" s="50"/>
      <x:c r="BD1636" s="50" t="str">
        <x:v>TOPIX Small 1</x:v>
      </x:c>
    </x:row>
    <x:row r="1637">
      <x:c r="A1637" s="50" t="n">
        <x:v>1636</x:v>
      </x:c>
      <x:c r="B1637" s="50" t="str">
        <x:v>9990</x:v>
      </x:c>
      <x:c r="C1637" s="50" t="str">
        <x:v>9990.T</x:v>
      </x:c>
      <x:c r="D1637" s="50" t="str">
        <x:v>SAC'S BAR HOLDINGS INC.</x:v>
      </x:c>
      <x:c r="E1637" s="50" t="str">
        <x:v>Prime Market (Domestic)</x:v>
      </x:c>
      <x:c r="F1637" s="50" t="str">
        <x:v>Retail Trade</x:v>
      </x:c>
      <x:c r="G1637" s="51" t="n">
        <x:v>34836.577</x:v>
      </x:c>
      <x:c r="H1637" s="51" t="n">
        <x:v>36798.55</x:v>
      </x:c>
      <x:c r="I1637" s="51" t="n">
        <x:v>47236.678</x:v>
      </x:c>
      <x:c r="J1637" s="51" t="n">
        <x:v>52093.519</x:v>
      </x:c>
      <x:c r="K1637" s="51" t="n">
        <x:v>52289.541</x:v>
      </x:c>
      <x:c r="L1637" s="52" t="n">
        <x:f>IFERROR(H1637/G1637-1,"")</x:f>
        <x:v>0.05631933929673982</x:v>
      </x:c>
      <x:c r="M1637" s="52" t="n">
        <x:f>IFERROR(I1637/H1637-1,"")</x:f>
        <x:v>0.2836559592701342</x:v>
      </x:c>
      <x:c r="N1637" s="52" t="n">
        <x:f>IFERROR(J1637/I1637-1,"")</x:f>
        <x:v>0.10281927530974988</x:v>
      </x:c>
      <x:c r="O1637" s="52" t="n">
        <x:f>IFERROR(K1637/J1637-1,"")</x:f>
        <x:v>0.0037628865118517485</x:v>
      </x:c>
      <x:c r="P1637" s="52" t="n">
        <x:f>IFERROR((K1637/G1637)^(1/4)-1,"")</x:f>
        <x:v>0.1068654681742589</x:v>
      </x:c>
      <x:c r="Q1637" s="51" t="n">
        <x:v>4044.542</x:v>
      </x:c>
      <x:c r="R1637" s="52" t="n">
        <x:f>IFERROR(Q1637/K1637,"")</x:f>
        <x:v>0.07734896735850101</x:v>
      </x:c>
      <x:c r="S1637" s="53" t="n">
        <x:v>38322</x:v>
      </x:c>
      <x:c r="T1637" s="50" t="str">
        <x:v>EDINET_company_history</x:v>
      </x:c>
      <x:c r="U1637" s="50" t="str">
        <x:v>ディーアンドケー㈱</x:v>
      </x:c>
      <x:c r="V1637" s="54" t="n">
        <x:v>0.1973</x:v>
      </x:c>
      <x:c r="W1637" s="50" t="str">
        <x:v>木山茂年 / 木山剛史</x:v>
      </x:c>
      <x:c r="X1637" s="50" t="b">
        <x:f>AND(COUNT(L1637:O1637)=4,L1637&gt;='設定'!$B$6,M1637&gt;='設定'!$B$6,N1637&gt;='設定'!$B$6,O1637&gt;='設定'!$B$6)</x:f>
        <x:v>0</x:v>
      </x:c>
      <x:c r="Y1637" s="50" t="b">
        <x:f>AND(COUNT(G1637:K1637)=5,P1637&gt;='設定'!$B$7)</x:f>
        <x:v>0</x:v>
      </x:c>
      <x:c r="Z1637" s="50" t="b">
        <x:f>AND(ISNUMBER(R1637),R1637&gt;='設定'!$B$8)</x:f>
        <x:v>0</x:v>
      </x:c>
      <x:c r="AA1637" s="50" t="b">
        <x:f>AND(ISNUMBER(S1637),S1637&gt;=DATE(YEAR('設定'!$B$10)-'設定'!$B$9,MONTH('設定'!$B$10),DAY('設定'!$B$10)))</x:f>
        <x:v>0</x:v>
      </x:c>
      <x:c r="AB1637" s="55" t="b">
        <x:v>0</x:v>
      </x:c>
      <x:c r="AC1637" s="55" t="b">
        <x:v>1</x:v>
      </x:c>
      <x:c r="AD1637" s="50" t="n">
        <x:f>IF(X1637,1,0)+IF(Z1637,1,0)+IF(AA1637,1,0)+IF(AB1637,1,0)</x:f>
        <x:v>0</x:v>
      </x:c>
      <x:c r="AE1637" s="50" t="n">
        <x:f>IF(Y1637,1,0)+IF(Z1637,1,0)+IF(AA1637,1,0)+IF(AB1637,1,0)</x:f>
        <x:v>0</x:v>
      </x:c>
      <x:c r="AF1637" s="50" t="n">
        <x:f>IF(Y1637,1,0)+IF(Z1637,1,0)+IF(AA1637,1,0)+IF(AC1637,1,0)</x:f>
        <x:v>1</x:v>
      </x:c>
      <x:c r="AG1637" s="53" t="n">
        <x:v>44348</x:v>
      </x:c>
      <x:c r="AH1637" s="50" t="str">
        <x:v>S100W25Z</x:v>
      </x:c>
      <x:c r="AI1637" s="50" t="str">
        <x:v>NetSalesSummaryOfBusinessResults</x:v>
      </x:c>
      <x:c r="AJ1637" s="50" t="str">
        <x:v>OperatingIncome</x:v>
      </x:c>
      <x:c r="AK1637" s="53" t="n">
        <x:v>45747</x:v>
      </x:c>
      <x:c r="AL1637" s="50" t="str">
        <x:v>365/365/365/366/365</x:v>
      </x:c>
      <x:c r="AM1637" s="51" t="n">
        <x:v>29056200</x:v>
      </x:c>
      <x:c r="AN1637" s="51" t="n">
        <x:v>712</x:v>
      </x:c>
      <x:c r="AO1637" s="51" t="n">
        <x:f>IFERROR(AM1637*AN1637,"")</x:f>
        <x:v>20688014400</x:v>
      </x:c>
      <x:c r="AP1637" s="56" t="n">
        <x:f>IFERROR(AO1637/(K1637*1000000),"")</x:f>
        <x:v>0.395643449997008</x:v>
      </x:c>
      <x:c r="AQ1637" s="57" t="n">
        <x:v>64096080</x:v>
      </x:c>
      <x:c r="AR1637" s="52" t="n">
        <x:v>0.269347990934998</x:v>
      </x:c>
      <x:c r="AS1637" s="52" t="n">
        <x:v>-0.2836211819859492</x:v>
      </x:c>
      <x:c r="AT1637" s="55" t="b">
        <x:v>1</x:v>
      </x:c>
      <x:c r="AU1637" s="50"/>
      <x:c r="AV1637" s="58" t="n">
        <x:v>-0.0555235318142549</x:v>
      </x:c>
      <x:c r="AW1637" s="50" t="n">
        <x:v>2303</x:v>
      </x:c>
      <x:c r="AX1637" s="50" t="str">
        <x:v>Core Moat</x:v>
      </x:c>
      <x:c r="AY1637" s="50" t="str">
        <x:v>目立つ機械的警告なし（定性確認は別途必要）</x:v>
      </x:c>
      <x:c r="AZ1637" s="59" t="str">
        <x:v>2025-06-23 11:07</x:v>
      </x:c>
      <x:c r="BA1637" s="53" t="n">
        <x:v>38322</x:v>
      </x:c>
      <x:c r="BB1637" s="50"/>
      <x:c r="BC1637" s="50"/>
      <x:c r="BD1637" s="50" t="str">
        <x:v>TOPIX Small 2</x:v>
      </x:c>
    </x:row>
    <x:row r="1638">
      <x:c r="A1638" s="50" t="n">
        <x:v>1637</x:v>
      </x:c>
      <x:c r="B1638" s="50" t="str">
        <x:v>3355</x:v>
      </x:c>
      <x:c r="C1638" s="50" t="str">
        <x:v>3355.T</x:v>
      </x:c>
      <x:c r="D1638" s="50" t="str">
        <x:v>KURIYAMA HOLDINGS CORPORATION</x:v>
      </x:c>
      <x:c r="E1638" s="50" t="str">
        <x:v>Standard Market(Domestic)</x:v>
      </x:c>
      <x:c r="F1638" s="50" t="str">
        <x:v>Wholesale Trade</x:v>
      </x:c>
      <x:c r="G1638" s="51" t="n">
        <x:v>59549.262</x:v>
      </x:c>
      <x:c r="H1638" s="51" t="n">
        <x:v>71475.868</x:v>
      </x:c>
      <x:c r="I1638" s="51" t="n">
        <x:v>71672.99</x:v>
      </x:c>
      <x:c r="J1638" s="51" t="n">
        <x:v>77895.273</x:v>
      </x:c>
      <x:c r="K1638" s="51" t="n">
        <x:v>88685.565</x:v>
      </x:c>
      <x:c r="L1638" s="52" t="n">
        <x:f>IFERROR(H1638/G1638-1,"")</x:f>
        <x:v>0.20028134017848953</x:v>
      </x:c>
      <x:c r="M1638" s="52" t="n">
        <x:f>IFERROR(I1638/H1638-1,"")</x:f>
        <x:v>0.0027578818630087376</x:v>
      </x:c>
      <x:c r="N1638" s="52" t="n">
        <x:f>IFERROR(J1638/I1638-1,"")</x:f>
        <x:v>0.08681489358822603</x:v>
      </x:c>
      <x:c r="O1638" s="52" t="n">
        <x:f>IFERROR(K1638/J1638-1,"")</x:f>
        <x:v>0.13852306544968407</x:v>
      </x:c>
      <x:c r="P1638" s="52" t="n">
        <x:f>IFERROR((K1638/G1638)^(1/4)-1,"")</x:f>
        <x:v>0.10469945155487537</x:v>
      </x:c>
      <x:c r="Q1638" s="51" t="n">
        <x:v>4102.884</x:v>
      </x:c>
      <x:c r="R1638" s="52" t="n">
        <x:f>IFERROR(Q1638/K1638,"")</x:f>
        <x:v>0.04626326730849603</x:v>
      </x:c>
      <x:c r="S1638" s="53" t="n">
        <x:v>38322</x:v>
      </x:c>
      <x:c r="T1638" s="50" t="str">
        <x:v>EDINET_company_history</x:v>
      </x:c>
      <x:c r="U1638" s="50" t="str">
        <x:v>栗山 博司</x:v>
      </x:c>
      <x:c r="V1638" s="54" t="n">
        <x:v>0.0739</x:v>
      </x:c>
      <x:c r="W1638" s="50" t="str">
        <x:v>小貫 成彦</x:v>
      </x:c>
      <x:c r="X1638" s="50" t="b">
        <x:f>AND(COUNT(L1638:O1638)=4,L1638&gt;='設定'!$B$6,M1638&gt;='設定'!$B$6,N1638&gt;='設定'!$B$6,O1638&gt;='設定'!$B$6)</x:f>
        <x:v>0</x:v>
      </x:c>
      <x:c r="Y1638" s="50" t="b">
        <x:f>AND(COUNT(G1638:K1638)=5,P1638&gt;='設定'!$B$7)</x:f>
        <x:v>0</x:v>
      </x:c>
      <x:c r="Z1638" s="50" t="b">
        <x:f>AND(ISNUMBER(R1638),R1638&gt;='設定'!$B$8)</x:f>
        <x:v>0</x:v>
      </x:c>
      <x:c r="AA1638" s="50" t="b">
        <x:f>AND(ISNUMBER(S1638),S1638&gt;=DATE(YEAR('設定'!$B$10)-'設定'!$B$9,MONTH('設定'!$B$10),DAY('設定'!$B$10)))</x:f>
        <x:v>0</x:v>
      </x:c>
      <x:c r="AB1638" s="55" t="b">
        <x:v>0</x:v>
      </x:c>
      <x:c r="AC1638" s="55" t="b">
        <x:v>1</x:v>
      </x:c>
      <x:c r="AD1638" s="50" t="n">
        <x:f>IF(X1638,1,0)+IF(Z1638,1,0)+IF(AA1638,1,0)+IF(AB1638,1,0)</x:f>
        <x:v>0</x:v>
      </x:c>
      <x:c r="AE1638" s="50" t="n">
        <x:f>IF(Y1638,1,0)+IF(Z1638,1,0)+IF(AA1638,1,0)+IF(AB1638,1,0)</x:f>
        <x:v>0</x:v>
      </x:c>
      <x:c r="AF1638" s="50" t="n">
        <x:f>IF(Y1638,1,0)+IF(Z1638,1,0)+IF(AA1638,1,0)+IF(AC1638,1,0)</x:f>
        <x:v>1</x:v>
      </x:c>
      <x:c r="AG1638" s="53" t="n">
        <x:v>44348</x:v>
      </x:c>
      <x:c r="AH1638" s="50" t="str">
        <x:v>S100XTG9</x:v>
      </x:c>
      <x:c r="AI1638" s="50" t="str">
        <x:v>NetSalesSummaryOfBusinessResults</x:v>
      </x:c>
      <x:c r="AJ1638" s="50" t="str">
        <x:v>OperatingIncome</x:v>
      </x:c>
      <x:c r="AK1638" s="53" t="n">
        <x:v>46022</x:v>
      </x:c>
      <x:c r="AL1638" s="50" t="str">
        <x:v>365/365/365/366/365</x:v>
      </x:c>
      <x:c r="AM1638" s="51" t="n">
        <x:v>20169400</x:v>
      </x:c>
      <x:c r="AN1638" s="51" t="n">
        <x:v>1546</x:v>
      </x:c>
      <x:c r="AO1638" s="51" t="n">
        <x:f>IFERROR(AM1638*AN1638,"")</x:f>
        <x:v>31181892400</x:v>
      </x:c>
      <x:c r="AP1638" s="56" t="n">
        <x:f>IFERROR(AO1638/(K1638*1000000),"")</x:f>
        <x:v>0.35160053837397326</x:v>
      </x:c>
      <x:c r="AQ1638" s="57" t="n">
        <x:v>77897028.33333333</x:v>
      </x:c>
      <x:c r="AR1638" s="52" t="n">
        <x:v>0.2785796016501066</x:v>
      </x:c>
      <x:c r="AS1638" s="52" t="n">
        <x:v>-0.3292547250166351</x:v>
      </x:c>
      <x:c r="AT1638" s="55" t="b">
        <x:v>1</x:v>
      </x:c>
      <x:c r="AU1638" s="50"/>
      <x:c r="AV1638" s="58" t="n">
        <x:v>-0.0232006349848064</x:v>
      </x:c>
      <x:c r="AW1638" s="50" t="n">
        <x:v>2069</x:v>
      </x:c>
      <x:c r="AX1638" s="50" t="str">
        <x:v>Core Moat</x:v>
      </x:c>
      <x:c r="AY1638" s="50" t="str">
        <x:v>目立つ機械的警告なし（定性確認は別途必要）</x:v>
      </x:c>
      <x:c r="AZ1638" s="59" t="str">
        <x:v>2026-03-25 15:13</x:v>
      </x:c>
      <x:c r="BA1638" s="53" t="n">
        <x:v>38322</x:v>
      </x:c>
      <x:c r="BB1638" s="50"/>
      <x:c r="BC1638" s="50"/>
      <x:c r="BD1638" s="50"/>
    </x:row>
    <x:row r="1639">
      <x:c r="A1639" s="50" t="n">
        <x:v>1638</x:v>
      </x:c>
      <x:c r="B1639" s="50" t="str">
        <x:v>3774</x:v>
      </x:c>
      <x:c r="C1639" s="50" t="str">
        <x:v>3774.T</x:v>
      </x:c>
      <x:c r="D1639" s="50" t="str">
        <x:v>Internet Initiative Japan Inc.</x:v>
      </x:c>
      <x:c r="E1639" s="50" t="str">
        <x:v>Prime Market (Domestic)</x:v>
      </x:c>
      <x:c r="F1639" s="50" t="str">
        <x:v>Information &amp; Communication</x:v>
      </x:c>
      <x:c r="G1639" s="51" t="n">
        <x:v>213002</x:v>
      </x:c>
      <x:c r="H1639" s="51" t="n">
        <x:v>226335</x:v>
      </x:c>
      <x:c r="I1639" s="51" t="n">
        <x:v>252708</x:v>
      </x:c>
      <x:c r="J1639" s="51" t="n">
        <x:v>276080</x:v>
      </x:c>
      <x:c r="K1639" s="51" t="n">
        <x:v>316831</x:v>
      </x:c>
      <x:c r="L1639" s="52" t="n">
        <x:f>IFERROR(H1639/G1639-1,"")</x:f>
        <x:v>0.06259565637881326</x:v>
      </x:c>
      <x:c r="M1639" s="52" t="n">
        <x:f>IFERROR(I1639/H1639-1,"")</x:f>
        <x:v>0.11652196964676254</x:v>
      </x:c>
      <x:c r="N1639" s="52" t="n">
        <x:f>IFERROR(J1639/I1639-1,"")</x:f>
        <x:v>0.09248618959431432</x:v>
      </x:c>
      <x:c r="O1639" s="52" t="n">
        <x:f>IFERROR(K1639/J1639-1,"")</x:f>
        <x:v>0.14760576644450873</x:v>
      </x:c>
      <x:c r="P1639" s="52" t="n">
        <x:f>IFERROR((K1639/G1639)^(1/4)-1,"")</x:f>
        <x:v>0.10436083564883814</x:v>
      </x:c>
      <x:c r="Q1639" s="51" t="n">
        <x:v>30104</x:v>
      </x:c>
      <x:c r="R1639" s="52" t="n">
        <x:f>IFERROR(Q1639/K1639,"")</x:f>
        <x:v>0.0950159548781527</x:v>
      </x:c>
      <x:c r="S1639" s="53" t="n">
        <x:v>38687</x:v>
      </x:c>
      <x:c r="T1639" s="50" t="str">
        <x:v>EDINET_company_history</x:v>
      </x:c>
      <x:c r="U1639" s="50" t="str">
        <x:v>KDDI㈱</x:v>
      </x:c>
      <x:c r="V1639" s="54" t="n">
        <x:v>0.1152</x:v>
      </x:c>
      <x:c r="W1639" s="50" t="str">
        <x:v>鈴木 幸一 / 谷脇 康彦 / 村林 聡 / 北村 公一 / 渡井 昭久 / 島上 純一</x:v>
      </x:c>
      <x:c r="X1639" s="50" t="b">
        <x:f>AND(COUNT(L1639:O1639)=4,L1639&gt;='設定'!$B$6,M1639&gt;='設定'!$B$6,N1639&gt;='設定'!$B$6,O1639&gt;='設定'!$B$6)</x:f>
        <x:v>0</x:v>
      </x:c>
      <x:c r="Y1639" s="50" t="b">
        <x:f>AND(COUNT(G1639:K1639)=5,P1639&gt;='設定'!$B$7)</x:f>
        <x:v>0</x:v>
      </x:c>
      <x:c r="Z1639" s="50" t="b">
        <x:f>AND(ISNUMBER(R1639),R1639&gt;='設定'!$B$8)</x:f>
        <x:v>0</x:v>
      </x:c>
      <x:c r="AA1639" s="50" t="b">
        <x:f>AND(ISNUMBER(S1639),S1639&gt;=DATE(YEAR('設定'!$B$10)-'設定'!$B$9,MONTH('設定'!$B$10),DAY('設定'!$B$10)))</x:f>
        <x:v>0</x:v>
      </x:c>
      <x:c r="AB1639" s="55" t="b">
        <x:v>0</x:v>
      </x:c>
      <x:c r="AC1639" s="55" t="b">
        <x:v>1</x:v>
      </x:c>
      <x:c r="AD1639" s="50" t="n">
        <x:f>IF(X1639,1,0)+IF(Z1639,1,0)+IF(AA1639,1,0)+IF(AB1639,1,0)</x:f>
        <x:v>0</x:v>
      </x:c>
      <x:c r="AE1639" s="50" t="n">
        <x:f>IF(Y1639,1,0)+IF(Z1639,1,0)+IF(AA1639,1,0)+IF(AB1639,1,0)</x:f>
        <x:v>0</x:v>
      </x:c>
      <x:c r="AF1639" s="50" t="n">
        <x:f>IF(Y1639,1,0)+IF(Z1639,1,0)+IF(AA1639,1,0)+IF(AC1639,1,0)</x:f>
        <x:v>1</x:v>
      </x:c>
      <x:c r="AG1639" s="53" t="n">
        <x:v>44348</x:v>
      </x:c>
      <x:c r="AH1639" s="50" t="str">
        <x:v>S100W7DL</x:v>
      </x:c>
      <x:c r="AI1639" s="50" t="str">
        <x:v>RevenueIFRSSummaryOfBusinessResults</x:v>
      </x:c>
      <x:c r="AJ1639" s="50" t="str">
        <x:v>OperatingProfitLossIFRSSummaryOfBusinessResults</x:v>
      </x:c>
      <x:c r="AK1639" s="53" t="n">
        <x:v>45747</x:v>
      </x:c>
      <x:c r="AL1639" s="50" t="str">
        <x:v>365/365/365/366/365</x:v>
      </x:c>
      <x:c r="AM1639" s="51" t="n">
        <x:v>176916784</x:v>
      </x:c>
      <x:c r="AN1639" s="51" t="n">
        <x:v>3142</x:v>
      </x:c>
      <x:c r="AO1639" s="51" t="n">
        <x:f>IFERROR(AM1639*AN1639,"")</x:f>
        <x:v>555872535328</x:v>
      </x:c>
      <x:c r="AP1639" s="56" t="n">
        <x:f>IFERROR(AO1639/(K1639*1000000),"")</x:f>
        <x:v>1.7544764727188944</x:v>
      </x:c>
      <x:c r="AQ1639" s="57" t="n">
        <x:v>1992298679.1666667</x:v>
      </x:c>
      <x:c r="AR1639" s="52" t="n">
        <x:v>0.3463595929846238</x:v>
      </x:c>
      <x:c r="AS1639" s="52" t="n">
        <x:v>-0.3206412807977656</x:v>
      </x:c>
      <x:c r="AT1639" s="55" t="b">
        <x:v>0</x:v>
      </x:c>
      <x:c r="AU1639" s="50" t="str">
        <x:v>missing_financial_data</x:v>
      </x:c>
      <x:c r="AV1639" s="58" t="n">
        <x:v>0.0748583783176296</x:v>
      </x:c>
      <x:c r="AW1639" s="50" t="n">
        <x:v>1372</x:v>
      </x:c>
      <x:c r="AX1639" s="50" t="str">
        <x:v>Future Moat</x:v>
      </x:c>
      <x:c r="AY1639" s="50" t="str">
        <x:v>既存適格性フィルター不通過: missing_financial_data</x:v>
      </x:c>
      <x:c r="AZ1639" s="59" t="str">
        <x:v>2025-06-30 10:34</x:v>
      </x:c>
      <x:c r="BA1639" s="53" t="n">
        <x:v>38687</x:v>
      </x:c>
      <x:c r="BB1639" s="50"/>
      <x:c r="BC1639" s="50"/>
      <x:c r="BD1639" s="50" t="str">
        <x:v>TOPIX Mid400</x:v>
      </x:c>
    </x:row>
    <x:row r="1640">
      <x:c r="A1640" s="50" t="n">
        <x:v>1639</x:v>
      </x:c>
      <x:c r="B1640" s="50" t="str">
        <x:v>5992</x:v>
      </x:c>
      <x:c r="C1640" s="50" t="str">
        <x:v>5992.T</x:v>
      </x:c>
      <x:c r="D1640" s="50" t="str">
        <x:v>CHUO SPRING CO.,LTD.</x:v>
      </x:c>
      <x:c r="E1640" s="50" t="str">
        <x:v>Standard Market(Domestic)</x:v>
      </x:c>
      <x:c r="F1640" s="50" t="str">
        <x:v>Metal Products</x:v>
      </x:c>
      <x:c r="G1640" s="51" t="n">
        <x:v>74655.364</x:v>
      </x:c>
      <x:c r="H1640" s="51" t="n">
        <x:v>82144.721</x:v>
      </x:c>
      <x:c r="I1640" s="51" t="n">
        <x:v>92766.164</x:v>
      </x:c>
      <x:c r="J1640" s="51" t="n">
        <x:v>100975.203</x:v>
      </x:c>
      <x:c r="K1640" s="51" t="n">
        <x:v>110157.232</x:v>
      </x:c>
      <x:c r="L1640" s="52" t="n">
        <x:f>IFERROR(H1640/G1640-1,"")</x:f>
        <x:v>0.10031907419271313</x:v>
      </x:c>
      <x:c r="M1640" s="52" t="n">
        <x:f>IFERROR(I1640/H1640-1,"")</x:f>
        <x:v>0.12930158956897553</x:v>
      </x:c>
      <x:c r="N1640" s="52" t="n">
        <x:f>IFERROR(J1640/I1640-1,"")</x:f>
        <x:v>0.08849173713812286</x:v>
      </x:c>
      <x:c r="O1640" s="52" t="n">
        <x:f>IFERROR(K1640/J1640-1,"")</x:f>
        <x:v>0.09093350374348841</x:v>
      </x:c>
      <x:c r="P1640" s="52" t="n">
        <x:f>IFERROR((K1640/G1640)^(1/4)-1,"")</x:f>
        <x:v>0.10214313357382565</x:v>
      </x:c>
      <x:c r="Q1640" s="51" t="n">
        <x:v>4384.469</x:v>
      </x:c>
      <x:c r="R1640" s="52" t="n">
        <x:f>IFERROR(Q1640/K1640,"")</x:f>
        <x:v>0.03980191695448557</x:v>
      </x:c>
      <x:c r="S1640" s="53" t="n">
        <x:v>22555</x:v>
      </x:c>
      <x:c r="T1640" s="50" t="str">
        <x:v>EDINET_company_history</x:v>
      </x:c>
      <x:c r="U1640" s="50" t="str">
        <x:v>トヨタ自動車㈱</x:v>
      </x:c>
      <x:c r="V1640" s="54" t="n">
        <x:v>0.2441</x:v>
      </x:c>
      <x:c r="W1640" s="50" t="str">
        <x:v>小 出 健 太 / 米 倉 浩 司</x:v>
      </x:c>
      <x:c r="X1640" s="50" t="b">
        <x:f>AND(COUNT(L1640:O1640)=4,L1640&gt;='設定'!$B$6,M1640&gt;='設定'!$B$6,N1640&gt;='設定'!$B$6,O1640&gt;='設定'!$B$6)</x:f>
        <x:v>0</x:v>
      </x:c>
      <x:c r="Y1640" s="50" t="b">
        <x:f>AND(COUNT(G1640:K1640)=5,P1640&gt;='設定'!$B$7)</x:f>
        <x:v>0</x:v>
      </x:c>
      <x:c r="Z1640" s="50" t="b">
        <x:f>AND(ISNUMBER(R1640),R1640&gt;='設定'!$B$8)</x:f>
        <x:v>0</x:v>
      </x:c>
      <x:c r="AA1640" s="50" t="b">
        <x:f>AND(ISNUMBER(S1640),S1640&gt;=DATE(YEAR('設定'!$B$10)-'設定'!$B$9,MONTH('設定'!$B$10),DAY('設定'!$B$10)))</x:f>
        <x:v>0</x:v>
      </x:c>
      <x:c r="AB1640" s="55" t="b">
        <x:v>0</x:v>
      </x:c>
      <x:c r="AC1640" s="55" t="b">
        <x:v>1</x:v>
      </x:c>
      <x:c r="AD1640" s="50" t="n">
        <x:f>IF(X1640,1,0)+IF(Z1640,1,0)+IF(AA1640,1,0)+IF(AB1640,1,0)</x:f>
        <x:v>0</x:v>
      </x:c>
      <x:c r="AE1640" s="50" t="n">
        <x:f>IF(Y1640,1,0)+IF(Z1640,1,0)+IF(AA1640,1,0)+IF(AB1640,1,0)</x:f>
        <x:v>0</x:v>
      </x:c>
      <x:c r="AF1640" s="50" t="n">
        <x:f>IF(Y1640,1,0)+IF(Z1640,1,0)+IF(AA1640,1,0)+IF(AC1640,1,0)</x:f>
        <x:v>1</x:v>
      </x:c>
      <x:c r="AG1640" s="53" t="n">
        <x:v>44348</x:v>
      </x:c>
      <x:c r="AH1640" s="50" t="str">
        <x:v>S100VY58</x:v>
      </x:c>
      <x:c r="AI1640" s="50" t="str">
        <x:v>NetSalesSummaryOfBusinessResults</x:v>
      </x:c>
      <x:c r="AJ1640" s="50" t="str">
        <x:v>OperatingIncome</x:v>
      </x:c>
      <x:c r="AK1640" s="53" t="n">
        <x:v>45747</x:v>
      </x:c>
      <x:c r="AL1640" s="50" t="str">
        <x:v>365/365/365/366/365</x:v>
      </x:c>
      <x:c r="AM1640" s="51" t="n">
        <x:v>25232996</x:v>
      </x:c>
      <x:c r="AN1640" s="51" t="n">
        <x:v>3955</x:v>
      </x:c>
      <x:c r="AO1640" s="51" t="n">
        <x:f>IFERROR(AM1640*AN1640,"")</x:f>
        <x:v>99796499180</x:v>
      </x:c>
      <x:c r="AP1640" s="56" t="n">
        <x:f>IFERROR(AO1640/(K1640*1000000),"")</x:f>
        <x:v>0.9059459589543789</x:v>
      </x:c>
      <x:c r="AQ1640" s="57" t="n">
        <x:v>103739266.66666669</x:v>
      </x:c>
      <x:c r="AR1640" s="52" t="n">
        <x:v>0.3502068921980532</x:v>
      </x:c>
      <x:c r="AS1640" s="52" t="n">
        <x:v>-0.5311910535195135</x:v>
      </x:c>
      <x:c r="AT1640" s="55" t="b">
        <x:v>1</x:v>
      </x:c>
      <x:c r="AU1640" s="50"/>
      <x:c r="AV1640" s="58" t="n">
        <x:v>0.2737194633963019</x:v>
      </x:c>
      <x:c r="AW1640" s="50" t="n">
        <x:v>485</x:v>
      </x:c>
      <x:c r="AX1640" s="50" t="str">
        <x:v>Future Moat</x:v>
      </x:c>
      <x:c r="AY1640" s="50" t="str">
        <x:v>目立つ機械的警告なし（定性確認は別途必要）</x:v>
      </x:c>
      <x:c r="AZ1640" s="59" t="str">
        <x:v>2025-06-18 10:56</x:v>
      </x:c>
      <x:c r="BA1640" s="53" t="n">
        <x:v>22555</x:v>
      </x:c>
      <x:c r="BB1640" s="50"/>
      <x:c r="BC1640" s="50"/>
      <x:c r="BD1640" s="50" t="str">
        <x:v>TOPIX Small 2</x:v>
      </x:c>
    </x:row>
    <x:row r="1641">
      <x:c r="A1641" s="50" t="n">
        <x:v>1640</x:v>
      </x:c>
      <x:c r="B1641" s="50" t="str">
        <x:v>6614</x:v>
      </x:c>
      <x:c r="C1641" s="50" t="str">
        <x:v>6614.T</x:v>
      </x:c>
      <x:c r="D1641" s="50" t="str">
        <x:v>Shikino High-Tech CO.,LTD.</x:v>
      </x:c>
      <x:c r="E1641" s="50" t="str">
        <x:v>Standard Market(Domestic)</x:v>
      </x:c>
      <x:c r="F1641" s="50" t="str">
        <x:v>Electric Appliances</x:v>
      </x:c>
      <x:c r="G1641" s="51" t="n">
        <x:v>4425.524</x:v>
      </x:c>
      <x:c r="H1641" s="51" t="n">
        <x:v>5359.056</x:v>
      </x:c>
      <x:c r="I1641" s="51" t="n">
        <x:v>6476.419</x:v>
      </x:c>
      <x:c r="J1641" s="51" t="n">
        <x:v>7091.921</x:v>
      </x:c>
      <x:c r="K1641" s="51" t="n">
        <x:v>6516.011</x:v>
      </x:c>
      <x:c r="L1641" s="52" t="n">
        <x:f>IFERROR(H1641/G1641-1,"")</x:f>
        <x:v>0.21094270418598993</x:v>
      </x:c>
      <x:c r="M1641" s="52" t="n">
        <x:f>IFERROR(I1641/H1641-1,"")</x:f>
        <x:v>0.20849996715839514</x:v>
      </x:c>
      <x:c r="N1641" s="52" t="n">
        <x:f>IFERROR(J1641/I1641-1,"")</x:f>
        <x:v>0.09503739643775377</x:v>
      </x:c>
      <x:c r="O1641" s="52" t="n">
        <x:f>IFERROR(K1641/J1641-1,"")</x:f>
        <x:v>-0.08120648834074717</x:v>
      </x:c>
      <x:c r="P1641" s="52" t="n">
        <x:f>IFERROR((K1641/G1641)^(1/4)-1,"")</x:f>
        <x:v>0.10155015803298562</x:v>
      </x:c>
      <x:c r="Q1641" s="51" t="n">
        <x:v>56.3</x:v>
      </x:c>
      <x:c r="R1641" s="52" t="n">
        <x:f>IFERROR(Q1641/K1641,"")</x:f>
        <x:v>0.008640255518291787</x:v>
      </x:c>
      <x:c r="S1641" s="53" t="n">
        <x:v>44256</x:v>
      </x:c>
      <x:c r="T1641" s="50" t="str">
        <x:v>EDINET_company_history</x:v>
      </x:c>
      <x:c r="U1641" s="50" t="str">
        <x:v>塚田 隆</x:v>
      </x:c>
      <x:c r="V1641" s="54" t="n">
        <x:v>0.09</x:v>
      </x:c>
      <x:c r="W1641" s="50" t="str">
        <x:v>髙橋 信一</x:v>
      </x:c>
      <x:c r="X1641" s="50" t="b">
        <x:f>AND(COUNT(L1641:O1641)=4,L1641&gt;='設定'!$B$6,M1641&gt;='設定'!$B$6,N1641&gt;='設定'!$B$6,O1641&gt;='設定'!$B$6)</x:f>
        <x:v>0</x:v>
      </x:c>
      <x:c r="Y1641" s="50" t="b">
        <x:f>AND(COUNT(G1641:K1641)=5,P1641&gt;='設定'!$B$7)</x:f>
        <x:v>0</x:v>
      </x:c>
      <x:c r="Z1641" s="50" t="b">
        <x:f>AND(ISNUMBER(R1641),R1641&gt;='設定'!$B$8)</x:f>
        <x:v>0</x:v>
      </x:c>
      <x:c r="AA1641" s="50" t="b">
        <x:f>AND(ISNUMBER(S1641),S1641&gt;=DATE(YEAR('設定'!$B$10)-'設定'!$B$9,MONTH('設定'!$B$10),DAY('設定'!$B$10)))</x:f>
        <x:v>0</x:v>
      </x:c>
      <x:c r="AB1641" s="55" t="b">
        <x:v>0</x:v>
      </x:c>
      <x:c r="AC1641" s="55" t="b">
        <x:v>1</x:v>
      </x:c>
      <x:c r="AD1641" s="50" t="n">
        <x:f>IF(X1641,1,0)+IF(Z1641,1,0)+IF(AA1641,1,0)+IF(AB1641,1,0)</x:f>
        <x:v>0</x:v>
      </x:c>
      <x:c r="AE1641" s="50" t="n">
        <x:f>IF(Y1641,1,0)+IF(Z1641,1,0)+IF(AA1641,1,0)+IF(AB1641,1,0)</x:f>
        <x:v>0</x:v>
      </x:c>
      <x:c r="AF1641" s="50" t="n">
        <x:f>IF(Y1641,1,0)+IF(Z1641,1,0)+IF(AA1641,1,0)+IF(AC1641,1,0)</x:f>
        <x:v>1</x:v>
      </x:c>
      <x:c r="AG1641" s="53" t="n">
        <x:v>44348</x:v>
      </x:c>
      <x:c r="AH1641" s="50" t="str">
        <x:v>S100W4H8</x:v>
      </x:c>
      <x:c r="AI1641" s="50" t="str">
        <x:v>NetSalesSummaryOfBusinessResults</x:v>
      </x:c>
      <x:c r="AJ1641" s="50" t="str">
        <x:v>OperatingIncome</x:v>
      </x:c>
      <x:c r="AK1641" s="53" t="n">
        <x:v>45747</x:v>
      </x:c>
      <x:c r="AL1641" s="50" t="str">
        <x:v>365/365/365/366/365</x:v>
      </x:c>
      <x:c r="AM1641" s="51" t="n">
        <x:v>4423100</x:v>
      </x:c>
      <x:c r="AN1641" s="51" t="n">
        <x:v>947</x:v>
      </x:c>
      <x:c r="AO1641" s="51" t="n">
        <x:f>IFERROR(AM1641*AN1641,"")</x:f>
        <x:v>4188675700</x:v>
      </x:c>
      <x:c r="AP1641" s="56" t="n">
        <x:f>IFERROR(AO1641/(K1641*1000000),"")</x:f>
        <x:v>0.6428282119229081</x:v>
      </x:c>
      <x:c r="AQ1641" s="57" t="n">
        <x:v>61587013.333333336</x:v>
      </x:c>
      <x:c r="AR1641" s="52" t="n">
        <x:v>0.6180129598971787</x:v>
      </x:c>
      <x:c r="AS1641" s="52" t="n">
        <x:v>-0.8506740644288817</x:v>
      </x:c>
      <x:c r="AT1641" s="55" t="b">
        <x:v>1</x:v>
      </x:c>
      <x:c r="AU1641" s="50"/>
      <x:c r="AV1641" s="58" t="n">
        <x:v>-0.1839330549725612</x:v>
      </x:c>
      <x:c r="AW1641" s="50" t="n">
        <x:v>2974</x:v>
      </x:c>
      <x:c r="AX1641" s="50" t="str">
        <x:v>Future Moat</x:v>
      </x:c>
      <x:c r="AY1641" s="50" t="str">
        <x:v>年率ボラティリティ60%以上 / ローカル5年最大下落率-60%以下</x:v>
      </x:c>
      <x:c r="AZ1641" s="59" t="str">
        <x:v>2025-06-25 15:46</x:v>
      </x:c>
      <x:c r="BA1641" s="53" t="n">
        <x:v>44256</x:v>
      </x:c>
      <x:c r="BB1641" s="50"/>
      <x:c r="BC1641" s="50"/>
      <x:c r="BD1641" s="50"/>
    </x:row>
    <x:row r="1642">
      <x:c r="A1642" s="50" t="n">
        <x:v>1641</x:v>
      </x:c>
      <x:c r="B1642" s="50" t="str">
        <x:v>2932</x:v>
      </x:c>
      <x:c r="C1642" s="50" t="str">
        <x:v>2932.T</x:v>
      </x:c>
      <x:c r="D1642" s="50" t="str">
        <x:v>STI Foods Holdings,Inc.</x:v>
      </x:c>
      <x:c r="E1642" s="50" t="str">
        <x:v>Standard Market(Domestic)</x:v>
      </x:c>
      <x:c r="F1642" s="50" t="str">
        <x:v>Foods</x:v>
      </x:c>
      <x:c r="G1642" s="51" t="n">
        <x:v>26264</x:v>
      </x:c>
      <x:c r="H1642" s="51" t="n">
        <x:v>27567</x:v>
      </x:c>
      <x:c r="I1642" s="51" t="n">
        <x:v>31784</x:v>
      </x:c>
      <x:c r="J1642" s="51" t="n">
        <x:v>35580</x:v>
      </x:c>
      <x:c r="K1642" s="51" t="n">
        <x:v>38605</x:v>
      </x:c>
      <x:c r="L1642" s="52" t="n">
        <x:f>IFERROR(H1642/G1642-1,"")</x:f>
        <x:v>0.04961163569905569</x:v>
      </x:c>
      <x:c r="M1642" s="52" t="n">
        <x:f>IFERROR(I1642/H1642-1,"")</x:f>
        <x:v>0.15297275728225768</x:v>
      </x:c>
      <x:c r="N1642" s="52" t="n">
        <x:f>IFERROR(J1642/I1642-1,"")</x:f>
        <x:v>0.11943116033224266</x:v>
      </x:c>
      <x:c r="O1642" s="52" t="n">
        <x:f>IFERROR(K1642/J1642-1,"")</x:f>
        <x:v>0.08501967397414267</x:v>
      </x:c>
      <x:c r="P1642" s="52" t="n">
        <x:f>IFERROR((K1642/G1642)^(1/4)-1,"")</x:f>
        <x:v>0.10108455745932732</x:v>
      </x:c>
      <x:c r="Q1642" s="51" t="n">
        <x:v>2562</x:v>
      </x:c>
      <x:c r="R1642" s="52" t="n">
        <x:f>IFERROR(Q1642/K1642,"")</x:f>
        <x:v>0.06636446056210335</x:v>
      </x:c>
      <x:c r="S1642" s="53" t="n">
        <x:v>44075</x:v>
      </x:c>
      <x:c r="T1642" s="50" t="str">
        <x:v>EDINET_company_history</x:v>
      </x:c>
      <x:c r="U1642" s="50" t="str">
        <x:v>㈱十見</x:v>
      </x:c>
      <x:c r="V1642" s="54" t="n">
        <x:v>0.3392</x:v>
      </x:c>
      <x:c r="W1642" s="50" t="str">
        <x:v>十見 裕</x:v>
      </x:c>
      <x:c r="X1642" s="50" t="b">
        <x:f>AND(COUNT(L1642:O1642)=4,L1642&gt;='設定'!$B$6,M1642&gt;='設定'!$B$6,N1642&gt;='設定'!$B$6,O1642&gt;='設定'!$B$6)</x:f>
        <x:v>0</x:v>
      </x:c>
      <x:c r="Y1642" s="50" t="b">
        <x:f>AND(COUNT(G1642:K1642)=5,P1642&gt;='設定'!$B$7)</x:f>
        <x:v>0</x:v>
      </x:c>
      <x:c r="Z1642" s="50" t="b">
        <x:f>AND(ISNUMBER(R1642),R1642&gt;='設定'!$B$8)</x:f>
        <x:v>0</x:v>
      </x:c>
      <x:c r="AA1642" s="50" t="b">
        <x:f>AND(ISNUMBER(S1642),S1642&gt;=DATE(YEAR('設定'!$B$10)-'設定'!$B$9,MONTH('設定'!$B$10),DAY('設定'!$B$10)))</x:f>
        <x:v>0</x:v>
      </x:c>
      <x:c r="AB1642" s="55" t="b">
        <x:v>0</x:v>
      </x:c>
      <x:c r="AC1642" s="55" t="b">
        <x:v>1</x:v>
      </x:c>
      <x:c r="AD1642" s="50" t="n">
        <x:f>IF(X1642,1,0)+IF(Z1642,1,0)+IF(AA1642,1,0)+IF(AB1642,1,0)</x:f>
        <x:v>0</x:v>
      </x:c>
      <x:c r="AE1642" s="50" t="n">
        <x:f>IF(Y1642,1,0)+IF(Z1642,1,0)+IF(AA1642,1,0)+IF(AB1642,1,0)</x:f>
        <x:v>0</x:v>
      </x:c>
      <x:c r="AF1642" s="50" t="n">
        <x:f>IF(Y1642,1,0)+IF(Z1642,1,0)+IF(AA1642,1,0)+IF(AC1642,1,0)</x:f>
        <x:v>1</x:v>
      </x:c>
      <x:c r="AG1642" s="53" t="n">
        <x:v>44348</x:v>
      </x:c>
      <x:c r="AH1642" s="50" t="str">
        <x:v>S100XUJP</x:v>
      </x:c>
      <x:c r="AI1642" s="50" t="str">
        <x:v>NetSalesSummaryOfBusinessResults</x:v>
      </x:c>
      <x:c r="AJ1642" s="50" t="str">
        <x:v>OperatingIncome</x:v>
      </x:c>
      <x:c r="AK1642" s="53" t="n">
        <x:v>46022</x:v>
      </x:c>
      <x:c r="AL1642" s="50" t="str">
        <x:v>365/365/365/366/365</x:v>
      </x:c>
      <x:c r="AM1642" s="51" t="n">
        <x:v>17778400</x:v>
      </x:c>
      <x:c r="AN1642" s="51" t="n">
        <x:v>1021</x:v>
      </x:c>
      <x:c r="AO1642" s="51" t="n">
        <x:f>IFERROR(AM1642*AN1642,"")</x:f>
        <x:v>18151746400</x:v>
      </x:c>
      <x:c r="AP1642" s="56" t="n">
        <x:f>IFERROR(AO1642/(K1642*1000000),"")</x:f>
        <x:v>0.470191591762725</x:v>
      </x:c>
      <x:c r="AQ1642" s="57" t="n">
        <x:v>26718475</x:v>
      </x:c>
      <x:c r="AR1642" s="52" t="n">
        <x:v>0.3326651334039067</x:v>
      </x:c>
      <x:c r="AS1642" s="52" t="n">
        <x:v>-0.5769166246023842</x:v>
      </x:c>
      <x:c r="AT1642" s="55" t="b">
        <x:v>1</x:v>
      </x:c>
      <x:c r="AU1642" s="50"/>
      <x:c r="AV1642" s="58" t="n">
        <x:v>-0.1564405101678931</x:v>
      </x:c>
      <x:c r="AW1642" s="50" t="n">
        <x:v>2878</x:v>
      </x:c>
      <x:c r="AX1642" s="50" t="str">
        <x:v>Core Moat</x:v>
      </x:c>
      <x:c r="AY1642" s="50" t="str">
        <x:v>目立つ機械的警告なし（定性確認は別途必要）</x:v>
      </x:c>
      <x:c r="AZ1642" s="59" t="str">
        <x:v>2026-03-26 15:30</x:v>
      </x:c>
      <x:c r="BA1642" s="53" t="n">
        <x:v>44075</x:v>
      </x:c>
      <x:c r="BB1642" s="50"/>
      <x:c r="BC1642" s="50"/>
      <x:c r="BD1642" s="50"/>
    </x:row>
    <x:row r="1643">
      <x:c r="A1643" s="50" t="n">
        <x:v>1642</x:v>
      </x:c>
      <x:c r="B1643" s="50" t="str">
        <x:v>3537</x:v>
      </x:c>
      <x:c r="C1643" s="50" t="str">
        <x:v>3537.T</x:v>
      </x:c>
      <x:c r="D1643" s="50" t="str">
        <x:v>SHOEI YAKUHIN CO.,LTD.</x:v>
      </x:c>
      <x:c r="E1643" s="50" t="str">
        <x:v>Standard Market(Domestic)</x:v>
      </x:c>
      <x:c r="F1643" s="50" t="str">
        <x:v>Wholesale Trade</x:v>
      </x:c>
      <x:c r="G1643" s="51" t="n">
        <x:v>17032.26</x:v>
      </x:c>
      <x:c r="H1643" s="51" t="n">
        <x:v>21147.821</x:v>
      </x:c>
      <x:c r="I1643" s="51" t="n">
        <x:v>24529.038</x:v>
      </x:c>
      <x:c r="J1643" s="51" t="n">
        <x:v>22595.83</x:v>
      </x:c>
      <x:c r="K1643" s="51" t="n">
        <x:v>25012.868</x:v>
      </x:c>
      <x:c r="L1643" s="52" t="n">
        <x:f>IFERROR(H1643/G1643-1,"")</x:f>
        <x:v>0.2416332888295507</x:v>
      </x:c>
      <x:c r="M1643" s="52" t="n">
        <x:f>IFERROR(I1643/H1643-1,"")</x:f>
        <x:v>0.15988488837691595</x:v>
      </x:c>
      <x:c r="N1643" s="52" t="n">
        <x:f>IFERROR(J1643/I1643-1,"")</x:f>
        <x:v>-0.07881303783703208</x:v>
      </x:c>
      <x:c r="O1643" s="52" t="n">
        <x:f>IFERROR(K1643/J1643-1,"")</x:f>
        <x:v>0.10696832114598132</x:v>
      </x:c>
      <x:c r="P1643" s="52" t="n">
        <x:f>IFERROR((K1643/G1643)^(1/4)-1,"")</x:f>
        <x:v>0.10083645546701536</x:v>
      </x:c>
      <x:c r="Q1643" s="51" t="n">
        <x:v>559.832</x:v>
      </x:c>
      <x:c r="R1643" s="52" t="n">
        <x:f>IFERROR(Q1643/K1643,"")</x:f>
        <x:v>0.022381759660667463</x:v>
      </x:c>
      <x:c r="S1643" s="53" t="n">
        <x:v>42430</x:v>
      </x:c>
      <x:c r="T1643" s="50" t="str">
        <x:v>EDINET_company_history</x:v>
      </x:c>
      <x:c r="U1643" s="50" t="str">
        <x:v>鐵野 磨輝男</x:v>
      </x:c>
      <x:c r="V1643" s="54" t="n">
        <x:v>0.1159</x:v>
      </x:c>
      <x:c r="W1643" s="50" t="str">
        <x:v>藤原 佐一郎</x:v>
      </x:c>
      <x:c r="X1643" s="50" t="b">
        <x:f>AND(COUNT(L1643:O1643)=4,L1643&gt;='設定'!$B$6,M1643&gt;='設定'!$B$6,N1643&gt;='設定'!$B$6,O1643&gt;='設定'!$B$6)</x:f>
        <x:v>0</x:v>
      </x:c>
      <x:c r="Y1643" s="50" t="b">
        <x:f>AND(COUNT(G1643:K1643)=5,P1643&gt;='設定'!$B$7)</x:f>
        <x:v>0</x:v>
      </x:c>
      <x:c r="Z1643" s="50" t="b">
        <x:f>AND(ISNUMBER(R1643),R1643&gt;='設定'!$B$8)</x:f>
        <x:v>0</x:v>
      </x:c>
      <x:c r="AA1643" s="50" t="b">
        <x:f>AND(ISNUMBER(S1643),S1643&gt;=DATE(YEAR('設定'!$B$10)-'設定'!$B$9,MONTH('設定'!$B$10),DAY('設定'!$B$10)))</x:f>
        <x:v>0</x:v>
      </x:c>
      <x:c r="AB1643" s="55" t="b">
        <x:v>0</x:v>
      </x:c>
      <x:c r="AC1643" s="55" t="b">
        <x:v>1</x:v>
      </x:c>
      <x:c r="AD1643" s="50" t="n">
        <x:f>IF(X1643,1,0)+IF(Z1643,1,0)+IF(AA1643,1,0)+IF(AB1643,1,0)</x:f>
        <x:v>0</x:v>
      </x:c>
      <x:c r="AE1643" s="50" t="n">
        <x:f>IF(Y1643,1,0)+IF(Z1643,1,0)+IF(AA1643,1,0)+IF(AB1643,1,0)</x:f>
        <x:v>0</x:v>
      </x:c>
      <x:c r="AF1643" s="50" t="n">
        <x:f>IF(Y1643,1,0)+IF(Z1643,1,0)+IF(AA1643,1,0)+IF(AC1643,1,0)</x:f>
        <x:v>1</x:v>
      </x:c>
      <x:c r="AG1643" s="53" t="n">
        <x:v>44348</x:v>
      </x:c>
      <x:c r="AH1643" s="50" t="str">
        <x:v>S100W3KJ</x:v>
      </x:c>
      <x:c r="AI1643" s="50" t="str">
        <x:v>NetSalesSummaryOfBusinessResults</x:v>
      </x:c>
      <x:c r="AJ1643" s="50" t="str">
        <x:v>OperatingIncome</x:v>
      </x:c>
      <x:c r="AK1643" s="53" t="n">
        <x:v>45747</x:v>
      </x:c>
      <x:c r="AL1643" s="50" t="str">
        <x:v>365/365/365/366/365</x:v>
      </x:c>
      <x:c r="AM1643" s="51" t="n">
        <x:v>3410905</x:v>
      </x:c>
      <x:c r="AN1643" s="51" t="n">
        <x:v>1619</x:v>
      </x:c>
      <x:c r="AO1643" s="51" t="n">
        <x:f>IFERROR(AM1643*AN1643,"")</x:f>
        <x:v>5522255195</x:v>
      </x:c>
      <x:c r="AP1643" s="56" t="n">
        <x:f>IFERROR(AO1643/(K1643*1000000),"")</x:f>
        <x:v>0.22077656968405224</x:v>
      </x:c>
      <x:c r="AQ1643" s="57" t="n">
        <x:v>3611335</x:v>
      </x:c>
      <x:c r="AR1643" s="52" t="n">
        <x:v>0.2015511781738579</x:v>
      </x:c>
      <x:c r="AS1643" s="52" t="n">
        <x:v>-0.2823971477029445</x:v>
      </x:c>
      <x:c r="AT1643" s="55" t="b">
        <x:v>0</x:v>
      </x:c>
      <x:c r="AU1643" s="50" t="str">
        <x:v>low_liquidity</x:v>
      </x:c>
      <x:c r="AV1643" s="58" t="n">
        <x:v>-0.0903918677814729</x:v>
      </x:c>
      <x:c r="AW1643" s="50" t="n">
        <x:v>2537</x:v>
      </x:c>
      <x:c r="AX1643" s="50" t="str">
        <x:v>Core Moat</x:v>
      </x:c>
      <x:c r="AY1643" s="50" t="str">
        <x:v>既存適格性フィルター不通過: low_liquidity / 60日平均売買代金2,000万円未満</x:v>
      </x:c>
      <x:c r="AZ1643" s="59" t="str">
        <x:v>2025-06-27 09:11</x:v>
      </x:c>
      <x:c r="BA1643" s="53" t="n">
        <x:v>42430</x:v>
      </x:c>
      <x:c r="BB1643" s="50"/>
      <x:c r="BC1643" s="50"/>
      <x:c r="BD1643" s="50"/>
    </x:row>
    <x:row r="1644">
      <x:c r="A1644" s="50" t="n">
        <x:v>1643</x:v>
      </x:c>
      <x:c r="B1644" s="50" t="str">
        <x:v>4922</x:v>
      </x:c>
      <x:c r="C1644" s="50" t="str">
        <x:v>4922.T</x:v>
      </x:c>
      <x:c r="D1644" s="50" t="str">
        <x:v>KOSE Holdings Corporation</x:v>
      </x:c>
      <x:c r="E1644" s="50" t="str">
        <x:v>Prime Market (Domestic)</x:v>
      </x:c>
      <x:c r="F1644" s="50" t="str">
        <x:v>Chemicals</x:v>
      </x:c>
      <x:c r="G1644" s="51" t="n">
        <x:v>224983</x:v>
      </x:c>
      <x:c r="H1644" s="51" t="n">
        <x:v>289136</x:v>
      </x:c>
      <x:c r="I1644" s="51" t="n">
        <x:v>300406</x:v>
      </x:c>
      <x:c r="J1644" s="51" t="n">
        <x:v>322758</x:v>
      </x:c>
      <x:c r="K1644" s="51" t="n">
        <x:v>330193</x:v>
      </x:c>
      <x:c r="L1644" s="52" t="n">
        <x:f>IFERROR(H1644/G1644-1,"")</x:f>
        <x:v>0.2851459888080432</x:v>
      </x:c>
      <x:c r="M1644" s="52" t="n">
        <x:f>IFERROR(I1644/H1644-1,"")</x:f>
        <x:v>0.03897819711139405</x:v>
      </x:c>
      <x:c r="N1644" s="52" t="n">
        <x:f>IFERROR(J1644/I1644-1,"")</x:f>
        <x:v>0.07440597058647302</x:v>
      </x:c>
      <x:c r="O1644" s="52" t="n">
        <x:f>IFERROR(K1644/J1644-1,"")</x:f>
        <x:v>0.023035834897973118</x:v>
      </x:c>
      <x:c r="P1644" s="52" t="n">
        <x:f>IFERROR((K1644/G1644)^(1/4)-1,"")</x:f>
        <x:v>0.10066343645535847</x:v>
      </x:c>
      <x:c r="Q1644" s="51" t="n">
        <x:v>18467</x:v>
      </x:c>
      <x:c r="R1644" s="52" t="n">
        <x:f>IFERROR(Q1644/K1644,"")</x:f>
        <x:v>0.05592789671495156</x:v>
      </x:c>
      <x:c r="S1644" s="53" t="n">
        <x:v>36861</x:v>
      </x:c>
      <x:c r="T1644" s="50" t="str">
        <x:v>EDINET_company_history</x:v>
      </x:c>
      <x:c r="U1644" s="50" t="str">
        <x:v>一般社団法人コーセーマネジメント</x:v>
      </x:c>
      <x:c r="V1644" s="54" t="n">
        <x:v>0.0995</x:v>
      </x:c>
      <x:c r="W1644" s="50" t="str">
        <x:v>小林 一俊</x:v>
      </x:c>
      <x:c r="X1644" s="50" t="b">
        <x:f>AND(COUNT(L1644:O1644)=4,L1644&gt;='設定'!$B$6,M1644&gt;='設定'!$B$6,N1644&gt;='設定'!$B$6,O1644&gt;='設定'!$B$6)</x:f>
        <x:v>0</x:v>
      </x:c>
      <x:c r="Y1644" s="50" t="b">
        <x:f>AND(COUNT(G1644:K1644)=5,P1644&gt;='設定'!$B$7)</x:f>
        <x:v>0</x:v>
      </x:c>
      <x:c r="Z1644" s="50" t="b">
        <x:f>AND(ISNUMBER(R1644),R1644&gt;='設定'!$B$8)</x:f>
        <x:v>0</x:v>
      </x:c>
      <x:c r="AA1644" s="50" t="b">
        <x:f>AND(ISNUMBER(S1644),S1644&gt;=DATE(YEAR('設定'!$B$10)-'設定'!$B$9,MONTH('設定'!$B$10),DAY('設定'!$B$10)))</x:f>
        <x:v>0</x:v>
      </x:c>
      <x:c r="AB1644" s="55" t="b">
        <x:v>0</x:v>
      </x:c>
      <x:c r="AC1644" s="55" t="b">
        <x:v>1</x:v>
      </x:c>
      <x:c r="AD1644" s="50" t="n">
        <x:f>IF(X1644,1,0)+IF(Z1644,1,0)+IF(AA1644,1,0)+IF(AB1644,1,0)</x:f>
        <x:v>0</x:v>
      </x:c>
      <x:c r="AE1644" s="50" t="n">
        <x:f>IF(Y1644,1,0)+IF(Z1644,1,0)+IF(AA1644,1,0)+IF(AB1644,1,0)</x:f>
        <x:v>0</x:v>
      </x:c>
      <x:c r="AF1644" s="50" t="n">
        <x:f>IF(Y1644,1,0)+IF(Z1644,1,0)+IF(AA1644,1,0)+IF(AC1644,1,0)</x:f>
        <x:v>1</x:v>
      </x:c>
      <x:c r="AG1644" s="53" t="n">
        <x:v>44348</x:v>
      </x:c>
      <x:c r="AH1644" s="50" t="str">
        <x:v>S100XSUW</x:v>
      </x:c>
      <x:c r="AI1644" s="50" t="str">
        <x:v>NetSalesSummaryOfBusinessResults</x:v>
      </x:c>
      <x:c r="AJ1644" s="50" t="str">
        <x:v>OperatingIncome</x:v>
      </x:c>
      <x:c r="AK1644" s="53" t="n">
        <x:v>46022</x:v>
      </x:c>
      <x:c r="AL1644" s="50" t="str">
        <x:v>275/365/365/366/365</x:v>
      </x:c>
      <x:c r="AM1644" s="51" t="n">
        <x:v>57074341</x:v>
      </x:c>
      <x:c r="AN1644" s="51" t="n">
        <x:v>5354</x:v>
      </x:c>
      <x:c r="AO1644" s="51" t="n">
        <x:f>IFERROR(AM1644*AN1644,"")</x:f>
        <x:v>305576021714</x:v>
      </x:c>
      <x:c r="AP1644" s="56" t="n">
        <x:f>IFERROR(AO1644/(K1644*1000000),"")</x:f>
        <x:v>0.9254466984884597</x:v>
      </x:c>
      <x:c r="AQ1644" s="57" t="n">
        <x:v>1676975191.6666667</x:v>
      </x:c>
      <x:c r="AR1644" s="52" t="n">
        <x:v>0.371850454146873</x:v>
      </x:c>
      <x:c r="AS1644" s="52" t="n">
        <x:v>-0.7149080478411304</x:v>
      </x:c>
      <x:c r="AT1644" s="55" t="b">
        <x:v>1</x:v>
      </x:c>
      <x:c r="AU1644" s="50"/>
      <x:c r="AV1644" s="58" t="n">
        <x:v>-0.0387418234319214</x:v>
      </x:c>
      <x:c r="AW1644" s="50" t="n">
        <x:v>2177</x:v>
      </x:c>
      <x:c r="AX1644" s="50" t="str">
        <x:v>Future Moat</x:v>
      </x:c>
      <x:c r="AY1644" s="50" t="str">
        <x:v>ローカル5年最大下落率-60%以下</x:v>
      </x:c>
      <x:c r="AZ1644" s="59" t="str">
        <x:v>2026-03-24 15:35</x:v>
      </x:c>
      <x:c r="BA1644" s="53" t="n">
        <x:v>36861</x:v>
      </x:c>
      <x:c r="BB1644" s="50"/>
      <x:c r="BC1644" s="50"/>
      <x:c r="BD1644" s="50" t="str">
        <x:v>TOPIX Mid400</x:v>
      </x:c>
    </x:row>
    <x:row r="1645">
      <x:c r="A1645" s="50" t="n">
        <x:v>1644</x:v>
      </x:c>
      <x:c r="B1645" s="50" t="str">
        <x:v>2927</x:v>
      </x:c>
      <x:c r="C1645" s="50" t="str">
        <x:v>2927.T</x:v>
      </x:c>
      <x:c r="D1645" s="50" t="str">
        <x:v>AFC-HD AMS Life Science Co.,Ltd.</x:v>
      </x:c>
      <x:c r="E1645" s="50" t="str">
        <x:v>Standard Market(Domestic)</x:v>
      </x:c>
      <x:c r="F1645" s="50" t="str">
        <x:v>Foods</x:v>
      </x:c>
      <x:c r="G1645" s="51" t="n">
        <x:v>22368.076</x:v>
      </x:c>
      <x:c r="H1645" s="51" t="n">
        <x:v>23024.86</x:v>
      </x:c>
      <x:c r="I1645" s="51" t="n">
        <x:v>25579.009</x:v>
      </x:c>
      <x:c r="J1645" s="51" t="n">
        <x:v>30185.451</x:v>
      </x:c>
      <x:c r="K1645" s="51" t="n">
        <x:v>32655.022</x:v>
      </x:c>
      <x:c r="L1645" s="52" t="n">
        <x:f>IFERROR(H1645/G1645-1,"")</x:f>
        <x:v>0.0293625611787085</x:v>
      </x:c>
      <x:c r="M1645" s="52" t="n">
        <x:f>IFERROR(I1645/H1645-1,"")</x:f>
        <x:v>0.11093005560077218</x:v>
      </x:c>
      <x:c r="N1645" s="52" t="n">
        <x:f>IFERROR(J1645/I1645-1,"")</x:f>
        <x:v>0.18008680477027084</x:v>
      </x:c>
      <x:c r="O1645" s="52" t="n">
        <x:f>IFERROR(K1645/J1645-1,"")</x:f>
        <x:v>0.08181328813009947</x:v>
      </x:c>
      <x:c r="P1645" s="52" t="n">
        <x:f>IFERROR((K1645/G1645)^(1/4)-1,"")</x:f>
        <x:v>0.09920915729855939</x:v>
      </x:c>
      <x:c r="Q1645" s="51" t="n">
        <x:v>2409.62</x:v>
      </x:c>
      <x:c r="R1645" s="52" t="n">
        <x:f>IFERROR(Q1645/K1645,"")</x:f>
        <x:v>0.07379018149183914</x:v>
      </x:c>
      <x:c r="S1645" s="53" t="n">
        <x:v>38412</x:v>
      </x:c>
      <x:c r="T1645" s="50" t="str">
        <x:v>EDINET_company_history</x:v>
      </x:c>
      <x:c r="U1645" s="50" t="str">
        <x:v>浅 山 忠 彦</x:v>
      </x:c>
      <x:c r="V1645" s="54" t="n">
        <x:v>0.1481</x:v>
      </x:c>
      <x:c r="W1645" s="50" t="str">
        <x:v>淺 山 雄 彦 / 松 永 康 裕</x:v>
      </x:c>
      <x:c r="X1645" s="50" t="b">
        <x:f>AND(COUNT(L1645:O1645)=4,L1645&gt;='設定'!$B$6,M1645&gt;='設定'!$B$6,N1645&gt;='設定'!$B$6,O1645&gt;='設定'!$B$6)</x:f>
        <x:v>0</x:v>
      </x:c>
      <x:c r="Y1645" s="50" t="b">
        <x:f>AND(COUNT(G1645:K1645)=5,P1645&gt;='設定'!$B$7)</x:f>
        <x:v>0</x:v>
      </x:c>
      <x:c r="Z1645" s="50" t="b">
        <x:f>AND(ISNUMBER(R1645),R1645&gt;='設定'!$B$8)</x:f>
        <x:v>0</x:v>
      </x:c>
      <x:c r="AA1645" s="50" t="b">
        <x:f>AND(ISNUMBER(S1645),S1645&gt;=DATE(YEAR('設定'!$B$10)-'設定'!$B$9,MONTH('設定'!$B$10),DAY('設定'!$B$10)))</x:f>
        <x:v>0</x:v>
      </x:c>
      <x:c r="AB1645" s="55" t="b">
        <x:v>0</x:v>
      </x:c>
      <x:c r="AC1645" s="55" t="b">
        <x:v>1</x:v>
      </x:c>
      <x:c r="AD1645" s="50" t="n">
        <x:f>IF(X1645,1,0)+IF(Z1645,1,0)+IF(AA1645,1,0)+IF(AB1645,1,0)</x:f>
        <x:v>0</x:v>
      </x:c>
      <x:c r="AE1645" s="50" t="n">
        <x:f>IF(Y1645,1,0)+IF(Z1645,1,0)+IF(AA1645,1,0)+IF(AB1645,1,0)</x:f>
        <x:v>0</x:v>
      </x:c>
      <x:c r="AF1645" s="50" t="n">
        <x:f>IF(Y1645,1,0)+IF(Z1645,1,0)+IF(AA1645,1,0)+IF(AC1645,1,0)</x:f>
        <x:v>1</x:v>
      </x:c>
      <x:c r="AG1645" s="53" t="n">
        <x:v>44348</x:v>
      </x:c>
      <x:c r="AH1645" s="50" t="str">
        <x:v>S100X6W8</x:v>
      </x:c>
      <x:c r="AI1645" s="50" t="str">
        <x:v>NetSalesSummaryOfBusinessResults</x:v>
      </x:c>
      <x:c r="AJ1645" s="50" t="str">
        <x:v>OperatingIncome</x:v>
      </x:c>
      <x:c r="AK1645" s="53" t="n">
        <x:v>45900</x:v>
      </x:c>
      <x:c r="AL1645" s="50" t="str">
        <x:v>365/365/365/366/365</x:v>
      </x:c>
      <x:c r="AM1645" s="51" t="n">
        <x:v>14091199</x:v>
      </x:c>
      <x:c r="AN1645" s="51" t="n">
        <x:v>840</x:v>
      </x:c>
      <x:c r="AO1645" s="51" t="n">
        <x:f>IFERROR(AM1645*AN1645,"")</x:f>
        <x:v>11836607160</x:v>
      </x:c>
      <x:c r="AP1645" s="56" t="n">
        <x:f>IFERROR(AO1645/(K1645*1000000),"")</x:f>
        <x:v>0.36247432814468783</x:v>
      </x:c>
      <x:c r="AQ1645" s="57" t="n">
        <x:v>29200446.666666668</x:v>
      </x:c>
      <x:c r="AR1645" s="52" t="n">
        <x:v>0.2827286433743373</x:v>
      </x:c>
      <x:c r="AS1645" s="52" t="n">
        <x:v>-0.5373596860124633</x:v>
      </x:c>
      <x:c r="AT1645" s="55" t="b">
        <x:v>1</x:v>
      </x:c>
      <x:c r="AU1645" s="50"/>
      <x:c r="AV1645" s="58" t="n">
        <x:v>-0.1454649213499252</x:v>
      </x:c>
      <x:c r="AW1645" s="50" t="n">
        <x:v>2831</x:v>
      </x:c>
      <x:c r="AX1645" s="50" t="str">
        <x:v>Transformation Moat</x:v>
      </x:c>
      <x:c r="AY1645" s="50" t="str">
        <x:v>目立つ機械的警告なし（定性確認は別途必要）</x:v>
      </x:c>
      <x:c r="AZ1645" s="59" t="str">
        <x:v>2025-11-26 16:38</x:v>
      </x:c>
      <x:c r="BA1645" s="53" t="n">
        <x:v>38412</x:v>
      </x:c>
      <x:c r="BB1645" s="50"/>
      <x:c r="BC1645" s="50"/>
      <x:c r="BD1645" s="50"/>
    </x:row>
    <x:row r="1646">
      <x:c r="A1646" s="50" t="n">
        <x:v>1645</x:v>
      </x:c>
      <x:c r="B1646" s="50" t="str">
        <x:v>5603</x:v>
      </x:c>
      <x:c r="C1646" s="50" t="str">
        <x:v>5603.T</x:v>
      </x:c>
      <x:c r="D1646" s="50" t="str">
        <x:v>KOGI CORPORATION</x:v>
      </x:c>
      <x:c r="E1646" s="50" t="str">
        <x:v>Standard Market(Domestic)</x:v>
      </x:c>
      <x:c r="F1646" s="50" t="str">
        <x:v>Iron and Steel</x:v>
      </x:c>
      <x:c r="G1646" s="51" t="n">
        <x:v>18068</x:v>
      </x:c>
      <x:c r="H1646" s="51" t="n">
        <x:v>23117</x:v>
      </x:c>
      <x:c r="I1646" s="51" t="n">
        <x:v>26726</x:v>
      </x:c>
      <x:c r="J1646" s="51" t="n">
        <x:v>25963</x:v>
      </x:c>
      <x:c r="K1646" s="51" t="n">
        <x:v>26317</x:v>
      </x:c>
      <x:c r="L1646" s="52" t="n">
        <x:f>IFERROR(H1646/G1646-1,"")</x:f>
        <x:v>0.27944432145229126</x:v>
      </x:c>
      <x:c r="M1646" s="52" t="n">
        <x:f>IFERROR(I1646/H1646-1,"")</x:f>
        <x:v>0.1561188735562573</x:v>
      </x:c>
      <x:c r="N1646" s="52" t="n">
        <x:f>IFERROR(J1646/I1646-1,"")</x:f>
        <x:v>-0.028548978522786816</x:v>
      </x:c>
      <x:c r="O1646" s="52" t="n">
        <x:f>IFERROR(K1646/J1646-1,"")</x:f>
        <x:v>0.01363478796749229</x:v>
      </x:c>
      <x:c r="P1646" s="52" t="n">
        <x:f>IFERROR((K1646/G1646)^(1/4)-1,"")</x:f>
        <x:v>0.09857971253334896</x:v>
      </x:c>
      <x:c r="Q1646" s="51" t="n">
        <x:v>1116</x:v>
      </x:c>
      <x:c r="R1646" s="52" t="n">
        <x:f>IFERROR(Q1646/K1646,"")</x:f>
        <x:v>0.0424060493217312</x:v>
      </x:c>
      <x:c r="S1646" s="53" t="n">
        <x:v>19085</x:v>
      </x:c>
      <x:c r="T1646" s="50" t="str">
        <x:v>EDINET_company_history</x:v>
      </x:c>
      <x:c r="U1646" s="50" t="str">
        <x:v>虹技取引先持株会</x:v>
      </x:c>
      <x:c r="V1646" s="54" t="n">
        <x:v>0.065</x:v>
      </x:c>
      <x:c r="W1646" s="50" t="str">
        <x:v>山本 幹雄</x:v>
      </x:c>
      <x:c r="X1646" s="50" t="b">
        <x:f>AND(COUNT(L1646:O1646)=4,L1646&gt;='設定'!$B$6,M1646&gt;='設定'!$B$6,N1646&gt;='設定'!$B$6,O1646&gt;='設定'!$B$6)</x:f>
        <x:v>0</x:v>
      </x:c>
      <x:c r="Y1646" s="50" t="b">
        <x:f>AND(COUNT(G1646:K1646)=5,P1646&gt;='設定'!$B$7)</x:f>
        <x:v>0</x:v>
      </x:c>
      <x:c r="Z1646" s="50" t="b">
        <x:f>AND(ISNUMBER(R1646),R1646&gt;='設定'!$B$8)</x:f>
        <x:v>0</x:v>
      </x:c>
      <x:c r="AA1646" s="50" t="b">
        <x:f>AND(ISNUMBER(S1646),S1646&gt;=DATE(YEAR('設定'!$B$10)-'設定'!$B$9,MONTH('設定'!$B$10),DAY('設定'!$B$10)))</x:f>
        <x:v>0</x:v>
      </x:c>
      <x:c r="AB1646" s="55" t="b">
        <x:v>0</x:v>
      </x:c>
      <x:c r="AC1646" s="55" t="b">
        <x:v>1</x:v>
      </x:c>
      <x:c r="AD1646" s="50" t="n">
        <x:f>IF(X1646,1,0)+IF(Z1646,1,0)+IF(AA1646,1,0)+IF(AB1646,1,0)</x:f>
        <x:v>0</x:v>
      </x:c>
      <x:c r="AE1646" s="50" t="n">
        <x:f>IF(Y1646,1,0)+IF(Z1646,1,0)+IF(AA1646,1,0)+IF(AB1646,1,0)</x:f>
        <x:v>0</x:v>
      </x:c>
      <x:c r="AF1646" s="50" t="n">
        <x:f>IF(Y1646,1,0)+IF(Z1646,1,0)+IF(AA1646,1,0)+IF(AC1646,1,0)</x:f>
        <x:v>1</x:v>
      </x:c>
      <x:c r="AG1646" s="53" t="n">
        <x:v>44348</x:v>
      </x:c>
      <x:c r="AH1646" s="50" t="str">
        <x:v>S100W3LW</x:v>
      </x:c>
      <x:c r="AI1646" s="50" t="str">
        <x:v>NetSalesSummaryOfBusinessResults</x:v>
      </x:c>
      <x:c r="AJ1646" s="50" t="str">
        <x:v>OperatingIncome</x:v>
      </x:c>
      <x:c r="AK1646" s="53" t="n">
        <x:v>45747</x:v>
      </x:c>
      <x:c r="AL1646" s="50" t="str">
        <x:v>365/365/365/366/365</x:v>
      </x:c>
      <x:c r="AM1646" s="51" t="n">
        <x:v>3269863</x:v>
      </x:c>
      <x:c r="AN1646" s="51" t="n">
        <x:v>1210</x:v>
      </x:c>
      <x:c r="AO1646" s="51" t="n">
        <x:f>IFERROR(AM1646*AN1646,"")</x:f>
        <x:v>3956534230</x:v>
      </x:c>
      <x:c r="AP1646" s="56" t="n">
        <x:f>IFERROR(AO1646/(K1646*1000000),"")</x:f>
        <x:v>0.15034138503628833</x:v>
      </x:c>
      <x:c r="AQ1646" s="57" t="n">
        <x:v>71111683.33333333</x:v>
      </x:c>
      <x:c r="AR1646" s="52" t="n">
        <x:v>0.3361139092820557</x:v>
      </x:c>
      <x:c r="AS1646" s="52" t="n">
        <x:v>-0.3832567108054064</x:v>
      </x:c>
      <x:c r="AT1646" s="55" t="b">
        <x:v>0</x:v>
      </x:c>
      <x:c r="AU1646" s="50" t="str">
        <x:v>repeated_negative_operating_cf</x:v>
      </x:c>
      <x:c r="AV1646" s="58" t="n">
        <x:v>-0.0962351489011942</x:v>
      </x:c>
      <x:c r="AW1646" s="50" t="n">
        <x:v>2583</x:v>
      </x:c>
      <x:c r="AX1646" s="50" t="str">
        <x:v>Core Moat</x:v>
      </x:c>
      <x:c r="AY1646" s="50" t="str">
        <x:v>既存適格性フィルター不通過: repeated_negative_operating_cf</x:v>
      </x:c>
      <x:c r="AZ1646" s="59" t="str">
        <x:v>2025-06-25 09:30</x:v>
      </x:c>
      <x:c r="BA1646" s="53" t="n">
        <x:v>19085</x:v>
      </x:c>
      <x:c r="BB1646" s="50"/>
      <x:c r="BC1646" s="50"/>
      <x:c r="BD1646" s="50"/>
    </x:row>
    <x:row r="1647">
      <x:c r="A1647" s="50" t="n">
        <x:v>1646</x:v>
      </x:c>
      <x:c r="B1647" s="50" t="str">
        <x:v>6393</x:v>
      </x:c>
      <x:c r="C1647" s="50" t="str">
        <x:v>6393.T</x:v>
      </x:c>
      <x:c r="D1647" s="50" t="str">
        <x:v>YUKEN KOGYO CO.,LTD.</x:v>
      </x:c>
      <x:c r="E1647" s="50" t="str">
        <x:v>Standard Market(Domestic)</x:v>
      </x:c>
      <x:c r="F1647" s="50" t="str">
        <x:v>Machinery</x:v>
      </x:c>
      <x:c r="G1647" s="51" t="n">
        <x:v>23110.593</x:v>
      </x:c>
      <x:c r="H1647" s="51" t="n">
        <x:v>29183.238</x:v>
      </x:c>
      <x:c r="I1647" s="51" t="n">
        <x:v>28684.827</x:v>
      </x:c>
      <x:c r="J1647" s="51" t="n">
        <x:v>29511.517</x:v>
      </x:c>
      <x:c r="K1647" s="51" t="n">
        <x:v>33496.199</x:v>
      </x:c>
      <x:c r="L1647" s="52" t="n">
        <x:f>IFERROR(H1647/G1647-1,"")</x:f>
        <x:v>0.2627645686114588</x:v>
      </x:c>
      <x:c r="M1647" s="52" t="n">
        <x:f>IFERROR(I1647/H1647-1,"")</x:f>
        <x:v>-0.017078673723594395</x:v>
      </x:c>
      <x:c r="N1647" s="52" t="n">
        <x:f>IFERROR(J1647/I1647-1,"")</x:f>
        <x:v>0.028819765934094743</x:v>
      </x:c>
      <x:c r="O1647" s="52" t="n">
        <x:f>IFERROR(K1647/J1647-1,"")</x:f>
        <x:v>0.13502125288916877</x:v>
      </x:c>
      <x:c r="P1647" s="52" t="n">
        <x:f>IFERROR((K1647/G1647)^(1/4)-1,"")</x:f>
        <x:v>0.09722604935609214</x:v>
      </x:c>
      <x:c r="Q1647" s="51" t="n">
        <x:v>1920.827</x:v>
      </x:c>
      <x:c r="R1647" s="52" t="n">
        <x:f>IFERROR(Q1647/K1647,"")</x:f>
        <x:v>0.05734462587829742</x:v>
      </x:c>
      <x:c r="S1647" s="53" t="n">
        <x:v>22920</x:v>
      </x:c>
      <x:c r="T1647" s="50" t="str">
        <x:v>EDINET_company_history</x:v>
      </x:c>
      <x:c r="U1647" s="50" t="str">
        <x:v>油研協力会持株会</x:v>
      </x:c>
      <x:c r="V1647" s="54" t="n">
        <x:v>0.0566</x:v>
      </x:c>
      <x:c r="W1647" s="50" t="str">
        <x:v>永 久 秀 治</x:v>
      </x:c>
      <x:c r="X1647" s="50" t="b">
        <x:f>AND(COUNT(L1647:O1647)=4,L1647&gt;='設定'!$B$6,M1647&gt;='設定'!$B$6,N1647&gt;='設定'!$B$6,O1647&gt;='設定'!$B$6)</x:f>
        <x:v>0</x:v>
      </x:c>
      <x:c r="Y1647" s="50" t="b">
        <x:f>AND(COUNT(G1647:K1647)=5,P1647&gt;='設定'!$B$7)</x:f>
        <x:v>0</x:v>
      </x:c>
      <x:c r="Z1647" s="50" t="b">
        <x:f>AND(ISNUMBER(R1647),R1647&gt;='設定'!$B$8)</x:f>
        <x:v>0</x:v>
      </x:c>
      <x:c r="AA1647" s="50" t="b">
        <x:f>AND(ISNUMBER(S1647),S1647&gt;=DATE(YEAR('設定'!$B$10)-'設定'!$B$9,MONTH('設定'!$B$10),DAY('設定'!$B$10)))</x:f>
        <x:v>0</x:v>
      </x:c>
      <x:c r="AB1647" s="55" t="b">
        <x:v>0</x:v>
      </x:c>
      <x:c r="AC1647" s="55" t="b">
        <x:v>1</x:v>
      </x:c>
      <x:c r="AD1647" s="50" t="n">
        <x:f>IF(X1647,1,0)+IF(Z1647,1,0)+IF(AA1647,1,0)+IF(AB1647,1,0)</x:f>
        <x:v>0</x:v>
      </x:c>
      <x:c r="AE1647" s="50" t="n">
        <x:f>IF(Y1647,1,0)+IF(Z1647,1,0)+IF(AA1647,1,0)+IF(AB1647,1,0)</x:f>
        <x:v>0</x:v>
      </x:c>
      <x:c r="AF1647" s="50" t="n">
        <x:f>IF(Y1647,1,0)+IF(Z1647,1,0)+IF(AA1647,1,0)+IF(AC1647,1,0)</x:f>
        <x:v>1</x:v>
      </x:c>
      <x:c r="AG1647" s="53" t="n">
        <x:v>44348</x:v>
      </x:c>
      <x:c r="AH1647" s="50" t="str">
        <x:v>S100W1YK</x:v>
      </x:c>
      <x:c r="AI1647" s="50" t="str">
        <x:v>NetSalesSummaryOfBusinessResults</x:v>
      </x:c>
      <x:c r="AJ1647" s="50" t="str">
        <x:v>OperatingIncome</x:v>
      </x:c>
      <x:c r="AK1647" s="53" t="n">
        <x:v>45747</x:v>
      </x:c>
      <x:c r="AL1647" s="50" t="str">
        <x:v>365/365/365/366/365</x:v>
      </x:c>
      <x:c r="AM1647" s="51" t="n">
        <x:v>3790976</x:v>
      </x:c>
      <x:c r="AN1647" s="51" t="n">
        <x:v>2853</x:v>
      </x:c>
      <x:c r="AO1647" s="51" t="n">
        <x:f>IFERROR(AM1647*AN1647,"")</x:f>
        <x:v>10815654528</x:v>
      </x:c>
      <x:c r="AP1647" s="56" t="n">
        <x:f>IFERROR(AO1647/(K1647*1000000),"")</x:f>
        <x:v>0.32289199523802686</x:v>
      </x:c>
      <x:c r="AQ1647" s="57" t="n">
        <x:v>11575643.333333334</x:v>
      </x:c>
      <x:c r="AR1647" s="52" t="n">
        <x:v>0.2213866555657668</x:v>
      </x:c>
      <x:c r="AS1647" s="52" t="n">
        <x:v>-0.2551143547188466</x:v>
      </x:c>
      <x:c r="AT1647" s="55" t="b">
        <x:v>0</x:v>
      </x:c>
      <x:c r="AU1647" s="50" t="str">
        <x:v>low_liquidity</x:v>
      </x:c>
      <x:c r="AV1647" s="58" t="n">
        <x:v>0.3621771426180451</x:v>
      </x:c>
      <x:c r="AW1647" s="50" t="n">
        <x:v>267</x:v>
      </x:c>
      <x:c r="AX1647" s="50" t="str">
        <x:v>Discovery</x:v>
      </x:c>
      <x:c r="AY1647" s="50" t="str">
        <x:v>既存適格性フィルター不通過: low_liquidity / 60日平均売買代金2,000万円未満</x:v>
      </x:c>
      <x:c r="AZ1647" s="59" t="str">
        <x:v>2025-06-24 10:00</x:v>
      </x:c>
      <x:c r="BA1647" s="53" t="n">
        <x:v>22920</x:v>
      </x:c>
      <x:c r="BB1647" s="50"/>
      <x:c r="BC1647" s="50"/>
      <x:c r="BD1647" s="50"/>
    </x:row>
    <x:row r="1648">
      <x:c r="A1648" s="50" t="n">
        <x:v>1647</x:v>
      </x:c>
      <x:c r="B1648" s="50" t="str">
        <x:v>3930</x:v>
      </x:c>
      <x:c r="C1648" s="50" t="str">
        <x:v>3930.T</x:v>
      </x:c>
      <x:c r="D1648" s="50" t="str">
        <x:v>Hatena Co.,Ltd.</x:v>
      </x:c>
      <x:c r="E1648" s="50" t="str">
        <x:v>Growth Market(Domestic)</x:v>
      </x:c>
      <x:c r="F1648" s="50" t="str">
        <x:v>Information &amp; Communication</x:v>
      </x:c>
      <x:c r="G1648" s="51" t="n">
        <x:v>2621.22</x:v>
      </x:c>
      <x:c r="H1648" s="51" t="n">
        <x:v>3063.179</x:v>
      </x:c>
      <x:c r="I1648" s="51" t="n">
        <x:v>3150.29</x:v>
      </x:c>
      <x:c r="J1648" s="51" t="n">
        <x:v>3309.422</x:v>
      </x:c>
      <x:c r="K1648" s="51" t="n">
        <x:v>3794.875</x:v>
      </x:c>
      <x:c r="L1648" s="52" t="n">
        <x:f>IFERROR(H1648/G1648-1,"")</x:f>
        <x:v>0.1686081290391499</x:v>
      </x:c>
      <x:c r="M1648" s="52" t="n">
        <x:f>IFERROR(I1648/H1648-1,"")</x:f>
        <x:v>0.028438103029565065</x:v>
      </x:c>
      <x:c r="N1648" s="52" t="n">
        <x:f>IFERROR(J1648/I1648-1,"")</x:f>
        <x:v>0.05051344479397146</x:v>
      </x:c>
      <x:c r="O1648" s="52" t="n">
        <x:f>IFERROR(K1648/J1648-1,"")</x:f>
        <x:v>0.14668815279526148</x:v>
      </x:c>
      <x:c r="P1648" s="52" t="n">
        <x:f>IFERROR((K1648/G1648)^(1/4)-1,"")</x:f>
        <x:v>0.0969163264471673</x:v>
      </x:c>
      <x:c r="Q1648" s="51" t="n">
        <x:v>339.492</x:v>
      </x:c>
      <x:c r="R1648" s="52" t="n">
        <x:f>IFERROR(Q1648/K1648,"")</x:f>
        <x:v>0.08946065417174479</x:v>
      </x:c>
      <x:c r="S1648" s="53" t="n">
        <x:v>42401</x:v>
      </x:c>
      <x:c r="T1648" s="50" t="str">
        <x:v>EDINET_company_history</x:v>
      </x:c>
      <x:c r="U1648" s="50" t="str">
        <x:v>近藤 淳也</x:v>
      </x:c>
      <x:c r="V1648" s="54" t="n">
        <x:v>0.3266</x:v>
      </x:c>
      <x:c r="W1648" s="50" t="str">
        <x:v>栗栖 義臣</x:v>
      </x:c>
      <x:c r="X1648" s="50" t="b">
        <x:f>AND(COUNT(L1648:O1648)=4,L1648&gt;='設定'!$B$6,M1648&gt;='設定'!$B$6,N1648&gt;='設定'!$B$6,O1648&gt;='設定'!$B$6)</x:f>
        <x:v>0</x:v>
      </x:c>
      <x:c r="Y1648" s="50" t="b">
        <x:f>AND(COUNT(G1648:K1648)=5,P1648&gt;='設定'!$B$7)</x:f>
        <x:v>0</x:v>
      </x:c>
      <x:c r="Z1648" s="50" t="b">
        <x:f>AND(ISNUMBER(R1648),R1648&gt;='設定'!$B$8)</x:f>
        <x:v>0</x:v>
      </x:c>
      <x:c r="AA1648" s="50" t="b">
        <x:f>AND(ISNUMBER(S1648),S1648&gt;=DATE(YEAR('設定'!$B$10)-'設定'!$B$9,MONTH('設定'!$B$10),DAY('設定'!$B$10)))</x:f>
        <x:v>0</x:v>
      </x:c>
      <x:c r="AB1648" s="55" t="b">
        <x:v>0</x:v>
      </x:c>
      <x:c r="AC1648" s="55" t="b">
        <x:v>1</x:v>
      </x:c>
      <x:c r="AD1648" s="50" t="n">
        <x:f>IF(X1648,1,0)+IF(Z1648,1,0)+IF(AA1648,1,0)+IF(AB1648,1,0)</x:f>
        <x:v>0</x:v>
      </x:c>
      <x:c r="AE1648" s="50" t="n">
        <x:f>IF(Y1648,1,0)+IF(Z1648,1,0)+IF(AA1648,1,0)+IF(AB1648,1,0)</x:f>
        <x:v>0</x:v>
      </x:c>
      <x:c r="AF1648" s="50" t="n">
        <x:f>IF(Y1648,1,0)+IF(Z1648,1,0)+IF(AA1648,1,0)+IF(AC1648,1,0)</x:f>
        <x:v>1</x:v>
      </x:c>
      <x:c r="AG1648" s="53" t="n">
        <x:v>44348</x:v>
      </x:c>
      <x:c r="AH1648" s="50" t="str">
        <x:v>S100WX9N</x:v>
      </x:c>
      <x:c r="AI1648" s="50" t="str">
        <x:v>NetSalesSummaryOfBusinessResults</x:v>
      </x:c>
      <x:c r="AJ1648" s="50" t="str">
        <x:v>OperatingIncome</x:v>
      </x:c>
      <x:c r="AK1648" s="53" t="n">
        <x:v>45869</x:v>
      </x:c>
      <x:c r="AL1648" s="50" t="str">
        <x:v>365/365/365/366/365</x:v>
      </x:c>
      <x:c r="AM1648" s="51" t="n">
        <x:v>2979800</x:v>
      </x:c>
      <x:c r="AN1648" s="51" t="n">
        <x:v>920</x:v>
      </x:c>
      <x:c r="AO1648" s="51" t="n">
        <x:f>IFERROR(AM1648*AN1648,"")</x:f>
        <x:v>2741416000</x:v>
      </x:c>
      <x:c r="AP1648" s="56" t="n">
        <x:f>IFERROR(AO1648/(K1648*1000000),"")</x:f>
        <x:v>0.7223995520274054</x:v>
      </x:c>
      <x:c r="AQ1648" s="57" t="n">
        <x:v>90137698.33333331</x:v>
      </x:c>
      <x:c r="AR1648" s="52" t="n">
        <x:v>0.3799349096824875</x:v>
      </x:c>
      <x:c r="AS1648" s="52" t="n">
        <x:v>-0.5460526315789473</x:v>
      </x:c>
      <x:c r="AT1648" s="55" t="b">
        <x:v>1</x:v>
      </x:c>
      <x:c r="AU1648" s="50"/>
      <x:c r="AV1648" s="58" t="n">
        <x:v>-0.009074499881401</x:v>
      </x:c>
      <x:c r="AW1648" s="50" t="n">
        <x:v>1942</x:v>
      </x:c>
      <x:c r="AX1648" s="50" t="str">
        <x:v>Core Moat</x:v>
      </x:c>
      <x:c r="AY1648" s="50" t="str">
        <x:v>目立つ機械的警告なし（定性確認は別途必要）</x:v>
      </x:c>
      <x:c r="AZ1648" s="59" t="str">
        <x:v>2025-10-28 14:45</x:v>
      </x:c>
      <x:c r="BA1648" s="53" t="n">
        <x:v>42401</x:v>
      </x:c>
      <x:c r="BB1648" s="50"/>
      <x:c r="BC1648" s="50"/>
      <x:c r="BD1648" s="50"/>
    </x:row>
    <x:row r="1649">
      <x:c r="A1649" s="50" t="n">
        <x:v>1648</x:v>
      </x:c>
      <x:c r="B1649" s="50" t="str">
        <x:v>6899</x:v>
      </x:c>
      <x:c r="C1649" s="50" t="str">
        <x:v>6899.T</x:v>
      </x:c>
      <x:c r="D1649" s="50" t="str">
        <x:v>ASTI CORPORATION</x:v>
      </x:c>
      <x:c r="E1649" s="50" t="str">
        <x:v>Standard Market(Domestic)</x:v>
      </x:c>
      <x:c r="F1649" s="50" t="str">
        <x:v>Electric Appliances</x:v>
      </x:c>
      <x:c r="G1649" s="51" t="n">
        <x:v>45213.913</x:v>
      </x:c>
      <x:c r="H1649" s="51" t="n">
        <x:v>58790.16</x:v>
      </x:c>
      <x:c r="I1649" s="51" t="n">
        <x:v>64883.613</x:v>
      </x:c>
      <x:c r="J1649" s="51" t="n">
        <x:v>63607.975</x:v>
      </x:c>
      <x:c r="K1649" s="51" t="n">
        <x:v>65441.375</x:v>
      </x:c>
      <x:c r="L1649" s="52" t="n">
        <x:f>IFERROR(H1649/G1649-1,"")</x:f>
        <x:v>0.30026702179039444</x:v>
      </x:c>
      <x:c r="M1649" s="52" t="n">
        <x:f>IFERROR(I1649/H1649-1,"")</x:f>
        <x:v>0.10364749815275198</x:v>
      </x:c>
      <x:c r="N1649" s="52" t="n">
        <x:f>IFERROR(J1649/I1649-1,"")</x:f>
        <x:v>-0.01966040331323715</x:v>
      </x:c>
      <x:c r="O1649" s="52" t="n">
        <x:f>IFERROR(K1649/J1649-1,"")</x:f>
        <x:v>0.02882342976647201</x:v>
      </x:c>
      <x:c r="P1649" s="52" t="n">
        <x:f>IFERROR((K1649/G1649)^(1/4)-1,"")</x:f>
        <x:v>0.0968445467276875</x:v>
      </x:c>
      <x:c r="Q1649" s="51" t="n">
        <x:v>1517.924</x:v>
      </x:c>
      <x:c r="R1649" s="52" t="n">
        <x:f>IFERROR(Q1649/K1649,"")</x:f>
        <x:v>0.02319517277868932</x:v>
      </x:c>
      <x:c r="S1649" s="53" t="n">
        <x:v>34943</x:v>
      </x:c>
      <x:c r="T1649" s="50" t="str">
        <x:v>EDINET_company_history</x:v>
      </x:c>
      <x:c r="U1649" s="50" t="str">
        <x:v>ＡＳＴＩ共栄会</x:v>
      </x:c>
      <x:c r="V1649" s="54" t="n">
        <x:v>0.0755</x:v>
      </x:c>
      <x:c r="W1649" s="50" t="str">
        <x:v>波多野 淳 彦</x:v>
      </x:c>
      <x:c r="X1649" s="50" t="b">
        <x:f>AND(COUNT(L1649:O1649)=4,L1649&gt;='設定'!$B$6,M1649&gt;='設定'!$B$6,N1649&gt;='設定'!$B$6,O1649&gt;='設定'!$B$6)</x:f>
        <x:v>0</x:v>
      </x:c>
      <x:c r="Y1649" s="50" t="b">
        <x:f>AND(COUNT(G1649:K1649)=5,P1649&gt;='設定'!$B$7)</x:f>
        <x:v>0</x:v>
      </x:c>
      <x:c r="Z1649" s="50" t="b">
        <x:f>AND(ISNUMBER(R1649),R1649&gt;='設定'!$B$8)</x:f>
        <x:v>0</x:v>
      </x:c>
      <x:c r="AA1649" s="50" t="b">
        <x:f>AND(ISNUMBER(S1649),S1649&gt;=DATE(YEAR('設定'!$B$10)-'設定'!$B$9,MONTH('設定'!$B$10),DAY('設定'!$B$10)))</x:f>
        <x:v>0</x:v>
      </x:c>
      <x:c r="AB1649" s="55" t="b">
        <x:v>0</x:v>
      </x:c>
      <x:c r="AC1649" s="55" t="b">
        <x:v>1</x:v>
      </x:c>
      <x:c r="AD1649" s="50" t="n">
        <x:f>IF(X1649,1,0)+IF(Z1649,1,0)+IF(AA1649,1,0)+IF(AB1649,1,0)</x:f>
        <x:v>0</x:v>
      </x:c>
      <x:c r="AE1649" s="50" t="n">
        <x:f>IF(Y1649,1,0)+IF(Z1649,1,0)+IF(AA1649,1,0)+IF(AB1649,1,0)</x:f>
        <x:v>0</x:v>
      </x:c>
      <x:c r="AF1649" s="50" t="n">
        <x:f>IF(Y1649,1,0)+IF(Z1649,1,0)+IF(AA1649,1,0)+IF(AC1649,1,0)</x:f>
        <x:v>1</x:v>
      </x:c>
      <x:c r="AG1649" s="53" t="n">
        <x:v>44348</x:v>
      </x:c>
      <x:c r="AH1649" s="50" t="str">
        <x:v>S100VZBO</x:v>
      </x:c>
      <x:c r="AI1649" s="50" t="str">
        <x:v>NetSalesSummaryOfBusinessResults</x:v>
      </x:c>
      <x:c r="AJ1649" s="50" t="str">
        <x:v>OperatingIncome</x:v>
      </x:c>
      <x:c r="AK1649" s="53" t="n">
        <x:v>45747</x:v>
      </x:c>
      <x:c r="AL1649" s="50" t="str">
        <x:v>365/365/365/366/365</x:v>
      </x:c>
      <x:c r="AM1649" s="51" t="n">
        <x:v>3125806</x:v>
      </x:c>
      <x:c r="AN1649" s="51" t="n">
        <x:v>2250</x:v>
      </x:c>
      <x:c r="AO1649" s="51" t="n">
        <x:f>IFERROR(AM1649*AN1649,"")</x:f>
        <x:v>7033063500</x:v>
      </x:c>
      <x:c r="AP1649" s="56" t="n">
        <x:f>IFERROR(AO1649/(K1649*1000000),"")</x:f>
        <x:v>0.10747120609858823</x:v>
      </x:c>
      <x:c r="AQ1649" s="57" t="n">
        <x:v>20076103.333333332</x:v>
      </x:c>
      <x:c r="AR1649" s="52" t="n">
        <x:v>0.3660015330613241</x:v>
      </x:c>
      <x:c r="AS1649" s="52" t="n">
        <x:v>-0.5488528566001385</x:v>
      </x:c>
      <x:c r="AT1649" s="55" t="b">
        <x:v>1</x:v>
      </x:c>
      <x:c r="AU1649" s="50"/>
      <x:c r="AV1649" s="58" t="n">
        <x:v>0.2282402915984602</x:v>
      </x:c>
      <x:c r="AW1649" s="50" t="n">
        <x:v>605</x:v>
      </x:c>
      <x:c r="AX1649" s="50" t="str">
        <x:v>Discovery</x:v>
      </x:c>
      <x:c r="AY1649" s="50" t="str">
        <x:v>目立つ機械的警告なし（定性確認は別途必要）</x:v>
      </x:c>
      <x:c r="AZ1649" s="59" t="str">
        <x:v>2025-06-18 16:01</x:v>
      </x:c>
      <x:c r="BA1649" s="53" t="n">
        <x:v>34943</x:v>
      </x:c>
      <x:c r="BB1649" s="50"/>
      <x:c r="BC1649" s="50"/>
      <x:c r="BD1649" s="50"/>
    </x:row>
    <x:row r="1650">
      <x:c r="A1650" s="50" t="n">
        <x:v>1649</x:v>
      </x:c>
      <x:c r="B1650" s="50" t="str">
        <x:v>3173</x:v>
      </x:c>
      <x:c r="C1650" s="50" t="str">
        <x:v>3173.T</x:v>
      </x:c>
      <x:c r="D1650" s="50" t="str">
        <x:v>Cominix Co.,Ltd.</x:v>
      </x:c>
      <x:c r="E1650" s="50" t="str">
        <x:v>Standard Market(Domestic)</x:v>
      </x:c>
      <x:c r="F1650" s="50" t="str">
        <x:v>Wholesale Trade</x:v>
      </x:c>
      <x:c r="G1650" s="51" t="n">
        <x:v>20994</x:v>
      </x:c>
      <x:c r="H1650" s="51" t="n">
        <x:v>26929</x:v>
      </x:c>
      <x:c r="I1650" s="51" t="n">
        <x:v>28853</x:v>
      </x:c>
      <x:c r="J1650" s="51" t="n">
        <x:v>28644</x:v>
      </x:c>
      <x:c r="K1650" s="51" t="n">
        <x:v>30127</x:v>
      </x:c>
      <x:c r="L1650" s="52" t="n">
        <x:f>IFERROR(H1650/G1650-1,"")</x:f>
        <x:v>0.2826998189959036</x:v>
      </x:c>
      <x:c r="M1650" s="52" t="n">
        <x:f>IFERROR(I1650/H1650-1,"")</x:f>
        <x:v>0.07144713877232722</x:v>
      </x:c>
      <x:c r="N1650" s="52" t="n">
        <x:f>IFERROR(J1650/I1650-1,"")</x:f>
        <x:v>-0.0072436141822340705</x:v>
      </x:c>
      <x:c r="O1650" s="52" t="n">
        <x:f>IFERROR(K1650/J1650-1,"")</x:f>
        <x:v>0.05177349532188247</x:v>
      </x:c>
      <x:c r="P1650" s="52" t="n">
        <x:f>IFERROR((K1650/G1650)^(1/4)-1,"")</x:f>
        <x:v>0.0944985074072513</x:v>
      </x:c>
      <x:c r="Q1650" s="51" t="n">
        <x:v>554</x:v>
      </x:c>
      <x:c r="R1650" s="52" t="n">
        <x:f>IFERROR(Q1650/K1650,"")</x:f>
        <x:v>0.018388820659209347</x:v>
      </x:c>
      <x:c r="S1650" s="53" t="n">
        <x:v>40969</x:v>
      </x:c>
      <x:c r="T1650" s="50" t="str">
        <x:v>EDINET_company_history</x:v>
      </x:c>
      <x:c r="U1650" s="50" t="str">
        <x:v>林 祐介</x:v>
      </x:c>
      <x:c r="V1650" s="54" t="n">
        <x:v>0.1268</x:v>
      </x:c>
      <x:c r="W1650" s="50" t="str">
        <x:v>柳川 重昌 / 柳川 修一</x:v>
      </x:c>
      <x:c r="X1650" s="50" t="b">
        <x:f>AND(COUNT(L1650:O1650)=4,L1650&gt;='設定'!$B$6,M1650&gt;='設定'!$B$6,N1650&gt;='設定'!$B$6,O1650&gt;='設定'!$B$6)</x:f>
        <x:v>0</x:v>
      </x:c>
      <x:c r="Y1650" s="50" t="b">
        <x:f>AND(COUNT(G1650:K1650)=5,P1650&gt;='設定'!$B$7)</x:f>
        <x:v>0</x:v>
      </x:c>
      <x:c r="Z1650" s="50" t="b">
        <x:f>AND(ISNUMBER(R1650),R1650&gt;='設定'!$B$8)</x:f>
        <x:v>0</x:v>
      </x:c>
      <x:c r="AA1650" s="50" t="b">
        <x:f>AND(ISNUMBER(S1650),S1650&gt;=DATE(YEAR('設定'!$B$10)-'設定'!$B$9,MONTH('設定'!$B$10),DAY('設定'!$B$10)))</x:f>
        <x:v>0</x:v>
      </x:c>
      <x:c r="AB1650" s="55" t="b">
        <x:v>0</x:v>
      </x:c>
      <x:c r="AC1650" s="55" t="b">
        <x:v>1</x:v>
      </x:c>
      <x:c r="AD1650" s="50" t="n">
        <x:f>IF(X1650,1,0)+IF(Z1650,1,0)+IF(AA1650,1,0)+IF(AB1650,1,0)</x:f>
        <x:v>0</x:v>
      </x:c>
      <x:c r="AE1650" s="50" t="n">
        <x:f>IF(Y1650,1,0)+IF(Z1650,1,0)+IF(AA1650,1,0)+IF(AB1650,1,0)</x:f>
        <x:v>0</x:v>
      </x:c>
      <x:c r="AF1650" s="50" t="n">
        <x:f>IF(Y1650,1,0)+IF(Z1650,1,0)+IF(AA1650,1,0)+IF(AC1650,1,0)</x:f>
        <x:v>1</x:v>
      </x:c>
      <x:c r="AG1650" s="53" t="n">
        <x:v>44348</x:v>
      </x:c>
      <x:c r="AH1650" s="50" t="str">
        <x:v>S100W04V</x:v>
      </x:c>
      <x:c r="AI1650" s="50" t="str">
        <x:v>NetSalesSummaryOfBusinessResults</x:v>
      </x:c>
      <x:c r="AJ1650" s="50" t="str">
        <x:v>OperatingIncome</x:v>
      </x:c>
      <x:c r="AK1650" s="53" t="n">
        <x:v>45747</x:v>
      </x:c>
      <x:c r="AL1650" s="50" t="str">
        <x:v>365/365/365/366/365</x:v>
      </x:c>
      <x:c r="AM1650" s="51" t="n">
        <x:v>6868540</x:v>
      </x:c>
      <x:c r="AN1650" s="51" t="n">
        <x:v>961</x:v>
      </x:c>
      <x:c r="AO1650" s="51" t="n">
        <x:f>IFERROR(AM1650*AN1650,"")</x:f>
        <x:v>6600666940</x:v>
      </x:c>
      <x:c r="AP1650" s="56" t="n">
        <x:f>IFERROR(AO1650/(K1650*1000000),"")</x:f>
        <x:v>0.21909473030836127</x:v>
      </x:c>
      <x:c r="AQ1650" s="57" t="n">
        <x:v>3257125</x:v>
      </x:c>
      <x:c r="AR1650" s="52" t="n">
        <x:v>0.1750219520365959</x:v>
      </x:c>
      <x:c r="AS1650" s="52" t="n">
        <x:v>-0.1647306605031855</x:v>
      </x:c>
      <x:c r="AT1650" s="55" t="b">
        <x:v>0</x:v>
      </x:c>
      <x:c r="AU1650" s="50" t="str">
        <x:v>low_liquidity</x:v>
      </x:c>
      <x:c r="AV1650" s="58" t="n">
        <x:v>-0.0498527924738574</x:v>
      </x:c>
      <x:c r="AW1650" s="50" t="n">
        <x:v>2263</x:v>
      </x:c>
      <x:c r="AX1650" s="50" t="str">
        <x:v>Core Moat</x:v>
      </x:c>
      <x:c r="AY1650" s="50" t="str">
        <x:v>既存適格性フィルター不通過: low_liquidity / 60日平均売買代金2,000万円未満</x:v>
      </x:c>
      <x:c r="AZ1650" s="59" t="str">
        <x:v>2025-06-19 12:17</x:v>
      </x:c>
      <x:c r="BA1650" s="53" t="n">
        <x:v>40969</x:v>
      </x:c>
      <x:c r="BB1650" s="50"/>
      <x:c r="BC1650" s="50"/>
      <x:c r="BD1650" s="50"/>
    </x:row>
    <x:row r="1651">
      <x:c r="A1651" s="50" t="n">
        <x:v>1650</x:v>
      </x:c>
      <x:c r="B1651" s="50" t="str">
        <x:v>7918</x:v>
      </x:c>
      <x:c r="C1651" s="50" t="str">
        <x:v>7918.T</x:v>
      </x:c>
      <x:c r="D1651" s="50" t="str">
        <x:v>VIA Holdings,Inc.</x:v>
      </x:c>
      <x:c r="E1651" s="50" t="str">
        <x:v>Standard Market(Domestic)</x:v>
      </x:c>
      <x:c r="F1651" s="50" t="str">
        <x:v>Retail Trade</x:v>
      </x:c>
      <x:c r="G1651" s="51" t="n">
        <x:v>12168</x:v>
      </x:c>
      <x:c r="H1651" s="51" t="n">
        <x:v>10258</x:v>
      </x:c>
      <x:c r="I1651" s="51" t="n">
        <x:v>14553</x:v>
      </x:c>
      <x:c r="J1651" s="51" t="n">
        <x:v>16981</x:v>
      </x:c>
      <x:c r="K1651" s="51" t="n">
        <x:v>17373</x:v>
      </x:c>
      <x:c r="L1651" s="52" t="n">
        <x:f>IFERROR(H1651/G1651-1,"")</x:f>
        <x:v>-0.1569690992767916</x:v>
      </x:c>
      <x:c r="M1651" s="52" t="n">
        <x:f>IFERROR(I1651/H1651-1,"")</x:f>
        <x:v>0.4186976018717099</x:v>
      </x:c>
      <x:c r="N1651" s="52" t="n">
        <x:f>IFERROR(J1651/I1651-1,"")</x:f>
        <x:v>0.16683845255273821</x:v>
      </x:c>
      <x:c r="O1651" s="52" t="n">
        <x:f>IFERROR(K1651/J1651-1,"")</x:f>
        <x:v>0.023084623991519893</x:v>
      </x:c>
      <x:c r="P1651" s="52" t="n">
        <x:f>IFERROR((K1651/G1651)^(1/4)-1,"")</x:f>
        <x:v>0.09311009391896818</x:v>
      </x:c>
      <x:c r="Q1651" s="51" t="n">
        <x:v>198</x:v>
      </x:c>
      <x:c r="R1651" s="52" t="n">
        <x:f>IFERROR(Q1651/K1651,"")</x:f>
        <x:v>0.011396995337592817</x:v>
      </x:c>
      <x:c r="S1651" s="53" t="n">
        <x:v>38322</x:v>
      </x:c>
      <x:c r="T1651" s="50" t="str">
        <x:v>EDINET_company_history</x:v>
      </x:c>
      <x:c r="U1651" s="50" t="str">
        <x:v>アサヒビール㈱</x:v>
      </x:c>
      <x:c r="V1651" s="54" t="n">
        <x:v>0.0699</x:v>
      </x:c>
      <x:c r="W1651" s="50" t="str">
        <x:v>楠 元 健 一 郎</x:v>
      </x:c>
      <x:c r="X1651" s="50" t="b">
        <x:f>AND(COUNT(L1651:O1651)=4,L1651&gt;='設定'!$B$6,M1651&gt;='設定'!$B$6,N1651&gt;='設定'!$B$6,O1651&gt;='設定'!$B$6)</x:f>
        <x:v>0</x:v>
      </x:c>
      <x:c r="Y1651" s="50" t="b">
        <x:f>AND(COUNT(G1651:K1651)=5,P1651&gt;='設定'!$B$7)</x:f>
        <x:v>0</x:v>
      </x:c>
      <x:c r="Z1651" s="50" t="b">
        <x:f>AND(ISNUMBER(R1651),R1651&gt;='設定'!$B$8)</x:f>
        <x:v>0</x:v>
      </x:c>
      <x:c r="AA1651" s="50" t="b">
        <x:f>AND(ISNUMBER(S1651),S1651&gt;=DATE(YEAR('設定'!$B$10)-'設定'!$B$9,MONTH('設定'!$B$10),DAY('設定'!$B$10)))</x:f>
        <x:v>0</x:v>
      </x:c>
      <x:c r="AB1651" s="55" t="b">
        <x:v>0</x:v>
      </x:c>
      <x:c r="AC1651" s="55" t="b">
        <x:v>1</x:v>
      </x:c>
      <x:c r="AD1651" s="50" t="n">
        <x:f>IF(X1651,1,0)+IF(Z1651,1,0)+IF(AA1651,1,0)+IF(AB1651,1,0)</x:f>
        <x:v>0</x:v>
      </x:c>
      <x:c r="AE1651" s="50" t="n">
        <x:f>IF(Y1651,1,0)+IF(Z1651,1,0)+IF(AA1651,1,0)+IF(AB1651,1,0)</x:f>
        <x:v>0</x:v>
      </x:c>
      <x:c r="AF1651" s="50" t="n">
        <x:f>IF(Y1651,1,0)+IF(Z1651,1,0)+IF(AA1651,1,0)+IF(AC1651,1,0)</x:f>
        <x:v>1</x:v>
      </x:c>
      <x:c r="AG1651" s="53" t="n">
        <x:v>44348</x:v>
      </x:c>
      <x:c r="AH1651" s="50" t="str">
        <x:v>S100W7N9</x:v>
      </x:c>
      <x:c r="AI1651" s="50" t="str">
        <x:v>NetSalesSummaryOfBusinessResults</x:v>
      </x:c>
      <x:c r="AJ1651" s="50" t="str">
        <x:v>OperatingIncome</x:v>
      </x:c>
      <x:c r="AK1651" s="53" t="n">
        <x:v>45747</x:v>
      </x:c>
      <x:c r="AL1651" s="50" t="str">
        <x:v>365/365/365/366/365</x:v>
      </x:c>
      <x:c r="AM1651" s="51" t="n">
        <x:v>45631713</x:v>
      </x:c>
      <x:c r="AN1651" s="51" t="n">
        <x:v>103</x:v>
      </x:c>
      <x:c r="AO1651" s="51" t="n">
        <x:f>IFERROR(AM1651*AN1651,"")</x:f>
        <x:v>4700066439</x:v>
      </x:c>
      <x:c r="AP1651" s="56" t="n">
        <x:f>IFERROR(AO1651/(K1651*1000000),"")</x:f>
        <x:v>0.2705385620790882</x:v>
      </x:c>
      <x:c r="AQ1651" s="57" t="n">
        <x:v>14959241.666666666</x:v>
      </x:c>
      <x:c r="AR1651" s="52" t="n">
        <x:v>0.3914624383321186</x:v>
      </x:c>
      <x:c r="AS1651" s="52" t="n">
        <x:v>-0.6383928571428572</x:v>
      </x:c>
      <x:c r="AT1651" s="55" t="b">
        <x:v>0</x:v>
      </x:c>
      <x:c r="AU1651" s="50" t="str">
        <x:v>low_liquidity</x:v>
      </x:c>
      <x:c r="AV1651" s="58" t="n">
        <x:v>-0.3320683186514046</x:v>
      </x:c>
      <x:c r="AW1651" s="50" t="n">
        <x:v>3335</x:v>
      </x:c>
      <x:c r="AX1651" s="50" t="str">
        <x:v>Transformation Moat</x:v>
      </x:c>
      <x:c r="AY1651" s="50" t="str">
        <x:v>既存適格性フィルター不通過: low_liquidity / 60日平均売買代金2,000万円未満 / ローカル5年最大下落率-60%以下</x:v>
      </x:c>
      <x:c r="AZ1651" s="59" t="str">
        <x:v>2025-06-27 16:00</x:v>
      </x:c>
      <x:c r="BA1651" s="53" t="n">
        <x:v>38322</x:v>
      </x:c>
      <x:c r="BB1651" s="50"/>
      <x:c r="BC1651" s="50"/>
      <x:c r="BD1651" s="50"/>
    </x:row>
    <x:row r="1652">
      <x:c r="A1652" s="50" t="n">
        <x:v>1651</x:v>
      </x:c>
      <x:c r="B1652" s="50" t="str">
        <x:v>6588</x:v>
      </x:c>
      <x:c r="C1652" s="50" t="str">
        <x:v>6588.T</x:v>
      </x:c>
      <x:c r="D1652" s="50" t="str">
        <x:v>TOSHIBA TEC CORPORATION</x:v>
      </x:c>
      <x:c r="E1652" s="50" t="str">
        <x:v>Prime Market (Domestic)</x:v>
      </x:c>
      <x:c r="F1652" s="50" t="str">
        <x:v>Electric Appliances</x:v>
      </x:c>
      <x:c r="G1652" s="51" t="n">
        <x:v>405694</x:v>
      </x:c>
      <x:c r="H1652" s="51" t="n">
        <x:v>445317</x:v>
      </x:c>
      <x:c r="I1652" s="51" t="n">
        <x:v>510767</x:v>
      </x:c>
      <x:c r="J1652" s="51" t="n">
        <x:v>548135</x:v>
      </x:c>
      <x:c r="K1652" s="51" t="n">
        <x:v>577023</x:v>
      </x:c>
      <x:c r="L1652" s="52" t="n">
        <x:f>IFERROR(H1652/G1652-1,"")</x:f>
        <x:v>0.09766720730402723</x:v>
      </x:c>
      <x:c r="M1652" s="52" t="n">
        <x:f>IFERROR(I1652/H1652-1,"")</x:f>
        <x:v>0.14697395338601482</x:v>
      </x:c>
      <x:c r="N1652" s="52" t="n">
        <x:f>IFERROR(J1652/I1652-1,"")</x:f>
        <x:v>0.07316056049039976</x:v>
      </x:c>
      <x:c r="O1652" s="52" t="n">
        <x:f>IFERROR(K1652/J1652-1,"")</x:f>
        <x:v>0.0527023452251727</x:v>
      </x:c>
      <x:c r="P1652" s="52" t="n">
        <x:f>IFERROR((K1652/G1652)^(1/4)-1,"")</x:f>
        <x:v>0.09206536823687705</x:v>
      </x:c>
      <x:c r="Q1652" s="51" t="n">
        <x:v>20251</x:v>
      </x:c>
      <x:c r="R1652" s="52" t="n">
        <x:f>IFERROR(Q1652/K1652,"")</x:f>
        <x:v>0.035095654765927874</x:v>
      </x:c>
      <x:c r="S1652" s="53" t="n">
        <x:v>22951</x:v>
      </x:c>
      <x:c r="T1652" s="50" t="str">
        <x:v>EDINET_company_history</x:v>
      </x:c>
      <x:c r="U1652" s="50" t="str">
        <x:v>㈱東芝</x:v>
      </x:c>
      <x:c r="V1652" s="54" t="n">
        <x:v>0.5024</x:v>
      </x:c>
      <x:c r="W1652" s="50" t="str">
        <x:v>錦 織 弘 信 / 内 山 昌 巳 / 湯 沢 正 志</x:v>
      </x:c>
      <x:c r="X1652" s="50" t="b">
        <x:f>AND(COUNT(L1652:O1652)=4,L1652&gt;='設定'!$B$6,M1652&gt;='設定'!$B$6,N1652&gt;='設定'!$B$6,O1652&gt;='設定'!$B$6)</x:f>
        <x:v>0</x:v>
      </x:c>
      <x:c r="Y1652" s="50" t="b">
        <x:f>AND(COUNT(G1652:K1652)=5,P1652&gt;='設定'!$B$7)</x:f>
        <x:v>0</x:v>
      </x:c>
      <x:c r="Z1652" s="50" t="b">
        <x:f>AND(ISNUMBER(R1652),R1652&gt;='設定'!$B$8)</x:f>
        <x:v>0</x:v>
      </x:c>
      <x:c r="AA1652" s="50" t="b">
        <x:f>AND(ISNUMBER(S1652),S1652&gt;=DATE(YEAR('設定'!$B$10)-'設定'!$B$9,MONTH('設定'!$B$10),DAY('設定'!$B$10)))</x:f>
        <x:v>0</x:v>
      </x:c>
      <x:c r="AB1652" s="55" t="b">
        <x:v>0</x:v>
      </x:c>
      <x:c r="AC1652" s="55" t="b">
        <x:v>1</x:v>
      </x:c>
      <x:c r="AD1652" s="50" t="n">
        <x:f>IF(X1652,1,0)+IF(Z1652,1,0)+IF(AA1652,1,0)+IF(AB1652,1,0)</x:f>
        <x:v>0</x:v>
      </x:c>
      <x:c r="AE1652" s="50" t="n">
        <x:f>IF(Y1652,1,0)+IF(Z1652,1,0)+IF(AA1652,1,0)+IF(AB1652,1,0)</x:f>
        <x:v>0</x:v>
      </x:c>
      <x:c r="AF1652" s="50" t="n">
        <x:f>IF(Y1652,1,0)+IF(Z1652,1,0)+IF(AA1652,1,0)+IF(AC1652,1,0)</x:f>
        <x:v>1</x:v>
      </x:c>
      <x:c r="AG1652" s="53" t="n">
        <x:v>44348</x:v>
      </x:c>
      <x:c r="AH1652" s="50" t="str">
        <x:v>S100VZTW</x:v>
      </x:c>
      <x:c r="AI1652" s="50" t="str">
        <x:v>NetSalesSummaryOfBusinessResults</x:v>
      </x:c>
      <x:c r="AJ1652" s="50" t="str">
        <x:v>OperatingIncome</x:v>
      </x:c>
      <x:c r="AK1652" s="53" t="n">
        <x:v>45747</x:v>
      </x:c>
      <x:c r="AL1652" s="50" t="str">
        <x:v>365/365/365/366/365</x:v>
      </x:c>
      <x:c r="AM1652" s="51" t="n">
        <x:v>52951840</x:v>
      </x:c>
      <x:c r="AN1652" s="51" t="n">
        <x:v>3190</x:v>
      </x:c>
      <x:c r="AO1652" s="51" t="n">
        <x:f>IFERROR(AM1652*AN1652,"")</x:f>
        <x:v>168916369600</x:v>
      </x:c>
      <x:c r="AP1652" s="56" t="n">
        <x:f>IFERROR(AO1652/(K1652*1000000),"")</x:f>
        <x:v>0.29273767180857607</x:v>
      </x:c>
      <x:c r="AQ1652" s="57" t="n">
        <x:v>352472765</x:v>
      </x:c>
      <x:c r="AR1652" s="52" t="n">
        <x:v>0.3245045578264252</x:v>
      </x:c>
      <x:c r="AS1652" s="52" t="n">
        <x:v>-0.5660920152490925</x:v>
      </x:c>
      <x:c r="AT1652" s="55" t="b">
        <x:v>1</x:v>
      </x:c>
      <x:c r="AU1652" s="50"/>
      <x:c r="AV1652" s="58" t="n">
        <x:v>0.2307660839787389</x:v>
      </x:c>
      <x:c r="AW1652" s="50" t="n">
        <x:v>600</x:v>
      </x:c>
      <x:c r="AX1652" s="50" t="str">
        <x:v>Future Moat</x:v>
      </x:c>
      <x:c r="AY1652" s="50" t="str">
        <x:v>目立つ機械的警告なし（定性確認は別途必要）</x:v>
      </x:c>
      <x:c r="AZ1652" s="59" t="str">
        <x:v>2025-06-20 14:41</x:v>
      </x:c>
      <x:c r="BA1652" s="53" t="n">
        <x:v>22951</x:v>
      </x:c>
      <x:c r="BB1652" s="50"/>
      <x:c r="BC1652" s="50"/>
      <x:c r="BD1652" s="50" t="str">
        <x:v>TOPIX Small 1</x:v>
      </x:c>
    </x:row>
    <x:row r="1653">
      <x:c r="A1653" s="50" t="n">
        <x:v>1652</x:v>
      </x:c>
      <x:c r="B1653" s="50" t="str">
        <x:v>5195</x:v>
      </x:c>
      <x:c r="C1653" s="50" t="str">
        <x:v>5195.T</x:v>
      </x:c>
      <x:c r="D1653" s="50" t="str">
        <x:v>Bando Chemical Industries,Ltd.</x:v>
      </x:c>
      <x:c r="E1653" s="50" t="str">
        <x:v>Prime Market (Domestic)</x:v>
      </x:c>
      <x:c r="F1653" s="50" t="str">
        <x:v>Rubber Products</x:v>
      </x:c>
      <x:c r="G1653" s="51" t="n">
        <x:v>81371</x:v>
      </x:c>
      <x:c r="H1653" s="51" t="n">
        <x:v>93744</x:v>
      </x:c>
      <x:c r="I1653" s="51" t="n">
        <x:v>103608</x:v>
      </x:c>
      <x:c r="J1653" s="51" t="n">
        <x:v>108278</x:v>
      </x:c>
      <x:c r="K1653" s="51" t="n">
        <x:v>115593</x:v>
      </x:c>
      <x:c r="L1653" s="52" t="n">
        <x:f>IFERROR(H1653/G1653-1,"")</x:f>
        <x:v>0.15205662951174248</x:v>
      </x:c>
      <x:c r="M1653" s="52" t="n">
        <x:f>IFERROR(I1653/H1653-1,"")</x:f>
        <x:v>0.10522273425499229</x:v>
      </x:c>
      <x:c r="N1653" s="52" t="n">
        <x:f>IFERROR(J1653/I1653-1,"")</x:f>
        <x:v>0.045073739479576824</x:v>
      </x:c>
      <x:c r="O1653" s="52" t="n">
        <x:f>IFERROR(K1653/J1653-1,"")</x:f>
        <x:v>0.06755758325791028</x:v>
      </x:c>
      <x:c r="P1653" s="52" t="n">
        <x:f>IFERROR((K1653/G1653)^(1/4)-1,"")</x:f>
        <x:v>0.09173056785890044</x:v>
      </x:c>
      <x:c r="Q1653" s="51" t="n">
        <x:v>3480</x:v>
      </x:c>
      <x:c r="R1653" s="52" t="n">
        <x:f>IFERROR(Q1653/K1653,"")</x:f>
        <x:v>0.03010562923360411</x:v>
      </x:c>
      <x:c r="S1653" s="53" t="n">
        <x:v>22647</x:v>
      </x:c>
      <x:c r="T1653" s="50" t="str">
        <x:v>EDINET_company_history</x:v>
      </x:c>
      <x:c r="U1653" s="50" t="str">
        <x:v>バンドー共栄会</x:v>
      </x:c>
      <x:c r="V1653" s="54" t="n">
        <x:v>0.1143</x:v>
      </x:c>
      <x:c r="W1653" s="50" t="str">
        <x:v>植野 富夫</x:v>
      </x:c>
      <x:c r="X1653" s="50" t="b">
        <x:f>AND(COUNT(L1653:O1653)=4,L1653&gt;='設定'!$B$6,M1653&gt;='設定'!$B$6,N1653&gt;='設定'!$B$6,O1653&gt;='設定'!$B$6)</x:f>
        <x:v>0</x:v>
      </x:c>
      <x:c r="Y1653" s="50" t="b">
        <x:f>AND(COUNT(G1653:K1653)=5,P1653&gt;='設定'!$B$7)</x:f>
        <x:v>0</x:v>
      </x:c>
      <x:c r="Z1653" s="50" t="b">
        <x:f>AND(ISNUMBER(R1653),R1653&gt;='設定'!$B$8)</x:f>
        <x:v>0</x:v>
      </x:c>
      <x:c r="AA1653" s="50" t="b">
        <x:f>AND(ISNUMBER(S1653),S1653&gt;=DATE(YEAR('設定'!$B$10)-'設定'!$B$9,MONTH('設定'!$B$10),DAY('設定'!$B$10)))</x:f>
        <x:v>0</x:v>
      </x:c>
      <x:c r="AB1653" s="55" t="b">
        <x:v>0</x:v>
      </x:c>
      <x:c r="AC1653" s="55" t="b">
        <x:v>1</x:v>
      </x:c>
      <x:c r="AD1653" s="50" t="n">
        <x:f>IF(X1653,1,0)+IF(Z1653,1,0)+IF(AA1653,1,0)+IF(AB1653,1,0)</x:f>
        <x:v>0</x:v>
      </x:c>
      <x:c r="AE1653" s="50" t="n">
        <x:f>IF(Y1653,1,0)+IF(Z1653,1,0)+IF(AA1653,1,0)+IF(AB1653,1,0)</x:f>
        <x:v>0</x:v>
      </x:c>
      <x:c r="AF1653" s="50" t="n">
        <x:f>IF(Y1653,1,0)+IF(Z1653,1,0)+IF(AA1653,1,0)+IF(AC1653,1,0)</x:f>
        <x:v>1</x:v>
      </x:c>
      <x:c r="AG1653" s="53" t="n">
        <x:v>44348</x:v>
      </x:c>
      <x:c r="AH1653" s="50" t="str">
        <x:v>S100W179</x:v>
      </x:c>
      <x:c r="AI1653" s="50" t="str">
        <x:v>RevenueIFRSSummaryOfBusinessResults</x:v>
      </x:c>
      <x:c r="AJ1653" s="50" t="str">
        <x:v>OperatingProfitLossIFRS</x:v>
      </x:c>
      <x:c r="AK1653" s="53" t="n">
        <x:v>45747</x:v>
      </x:c>
      <x:c r="AL1653" s="50" t="str">
        <x:v>365/365/365/366/365</x:v>
      </x:c>
      <x:c r="AM1653" s="51" t="n">
        <x:v>42025236</x:v>
      </x:c>
      <x:c r="AN1653" s="51" t="n">
        <x:v>2194</x:v>
      </x:c>
      <x:c r="AO1653" s="51" t="n">
        <x:f>IFERROR(AM1653*AN1653,"")</x:f>
        <x:v>92203367784</x:v>
      </x:c>
      <x:c r="AP1653" s="56" t="n">
        <x:f>IFERROR(AO1653/(K1653*1000000),"")</x:f>
        <x:v>0.7976552886766499</x:v>
      </x:c>
      <x:c r="AQ1653" s="57" t="n">
        <x:v>119550450</x:v>
      </x:c>
      <x:c r="AR1653" s="52" t="n">
        <x:v>0.2635468221007311</x:v>
      </x:c>
      <x:c r="AS1653" s="52" t="n">
        <x:v>-0.2994855171810764</x:v>
      </x:c>
      <x:c r="AT1653" s="55" t="b">
        <x:v>0</x:v>
      </x:c>
      <x:c r="AU1653" s="50" t="str">
        <x:v>missing_financial_data</x:v>
      </x:c>
      <x:c r="AV1653" s="58" t="n">
        <x:v>0.0456089826997896</x:v>
      </x:c>
      <x:c r="AW1653" s="50" t="n">
        <x:v>1543</x:v>
      </x:c>
      <x:c r="AX1653" s="50" t="str">
        <x:v>Future Moat</x:v>
      </x:c>
      <x:c r="AY1653" s="50" t="str">
        <x:v>既存適格性フィルター不通過: missing_financial_data</x:v>
      </x:c>
      <x:c r="AZ1653" s="59" t="str">
        <x:v>2025-06-23 09:30</x:v>
      </x:c>
      <x:c r="BA1653" s="53" t="n">
        <x:v>22647</x:v>
      </x:c>
      <x:c r="BB1653" s="50"/>
      <x:c r="BC1653" s="50"/>
      <x:c r="BD1653" s="50" t="str">
        <x:v>TOPIX Small 2</x:v>
      </x:c>
    </x:row>
    <x:row r="1654">
      <x:c r="A1654" s="50" t="n">
        <x:v>1653</x:v>
      </x:c>
      <x:c r="B1654" s="50" t="str">
        <x:v>3377</x:v>
      </x:c>
      <x:c r="C1654" s="50" t="str">
        <x:v>3377.T</x:v>
      </x:c>
      <x:c r="D1654" s="50" t="str">
        <x:v>BIKE O &amp; COMPANY Ltd.</x:v>
      </x:c>
      <x:c r="E1654" s="50" t="str">
        <x:v>Standard Market(Domestic)</x:v>
      </x:c>
      <x:c r="F1654" s="50" t="str">
        <x:v>Wholesale Trade</x:v>
      </x:c>
      <x:c r="G1654" s="51" t="n">
        <x:v>26570</x:v>
      </x:c>
      <x:c r="H1654" s="51" t="n">
        <x:v>33480.946</x:v>
      </x:c>
      <x:c r="I1654" s="51" t="n">
        <x:v>33068.034</x:v>
      </x:c>
      <x:c r="J1654" s="51" t="n">
        <x:v>33421.532</x:v>
      </x:c>
      <x:c r="K1654" s="51" t="n">
        <x:v>37673.149</x:v>
      </x:c>
      <x:c r="L1654" s="52" t="n">
        <x:f>IFERROR(H1654/G1654-1,"")</x:f>
        <x:v>0.2601033496424541</x:v>
      </x:c>
      <x:c r="M1654" s="52" t="n">
        <x:f>IFERROR(I1654/H1654-1,"")</x:f>
        <x:v>-0.012332745914646615</x:v>
      </x:c>
      <x:c r="N1654" s="52" t="n">
        <x:f>IFERROR(J1654/I1654-1,"")</x:f>
        <x:v>0.01069002166866051</x:v>
      </x:c>
      <x:c r="O1654" s="52" t="n">
        <x:f>IFERROR(K1654/J1654-1,"")</x:f>
        <x:v>0.12721191236834972</x:v>
      </x:c>
      <x:c r="P1654" s="52" t="n">
        <x:f>IFERROR((K1654/G1654)^(1/4)-1,"")</x:f>
        <x:v>0.09121440949544413</x:v>
      </x:c>
      <x:c r="Q1654" s="51" t="n">
        <x:v>496.379</x:v>
      </x:c>
      <x:c r="R1654" s="52" t="n">
        <x:f>IFERROR(Q1654/K1654,"")</x:f>
        <x:v>0.013175935996218422</x:v>
      </x:c>
      <x:c r="S1654" s="53" t="n">
        <x:v>38504</x:v>
      </x:c>
      <x:c r="T1654" s="50" t="str">
        <x:v>EDINET_company_history</x:v>
      </x:c>
      <x:c r="U1654" s="50" t="str">
        <x:v>石川 秋彦</x:v>
      </x:c>
      <x:c r="V1654" s="54" t="n">
        <x:v>0.2702</x:v>
      </x:c>
      <x:c r="W1654" s="50" t="str">
        <x:v>澤 篤史</x:v>
      </x:c>
      <x:c r="X1654" s="50" t="b">
        <x:f>AND(COUNT(L1654:O1654)=4,L1654&gt;='設定'!$B$6,M1654&gt;='設定'!$B$6,N1654&gt;='設定'!$B$6,O1654&gt;='設定'!$B$6)</x:f>
        <x:v>0</x:v>
      </x:c>
      <x:c r="Y1654" s="50" t="b">
        <x:f>AND(COUNT(G1654:K1654)=5,P1654&gt;='設定'!$B$7)</x:f>
        <x:v>0</x:v>
      </x:c>
      <x:c r="Z1654" s="50" t="b">
        <x:f>AND(ISNUMBER(R1654),R1654&gt;='設定'!$B$8)</x:f>
        <x:v>0</x:v>
      </x:c>
      <x:c r="AA1654" s="50" t="b">
        <x:f>AND(ISNUMBER(S1654),S1654&gt;=DATE(YEAR('設定'!$B$10)-'設定'!$B$9,MONTH('設定'!$B$10),DAY('設定'!$B$10)))</x:f>
        <x:v>0</x:v>
      </x:c>
      <x:c r="AB1654" s="55" t="b">
        <x:v>0</x:v>
      </x:c>
      <x:c r="AC1654" s="55" t="b">
        <x:v>1</x:v>
      </x:c>
      <x:c r="AD1654" s="50" t="n">
        <x:f>IF(X1654,1,0)+IF(Z1654,1,0)+IF(AA1654,1,0)+IF(AB1654,1,0)</x:f>
        <x:v>0</x:v>
      </x:c>
      <x:c r="AE1654" s="50" t="n">
        <x:f>IF(Y1654,1,0)+IF(Z1654,1,0)+IF(AA1654,1,0)+IF(AB1654,1,0)</x:f>
        <x:v>0</x:v>
      </x:c>
      <x:c r="AF1654" s="50" t="n">
        <x:f>IF(Y1654,1,0)+IF(Z1654,1,0)+IF(AA1654,1,0)+IF(AC1654,1,0)</x:f>
        <x:v>1</x:v>
      </x:c>
      <x:c r="AG1654" s="53" t="n">
        <x:v>44348</x:v>
      </x:c>
      <x:c r="AH1654" s="50" t="str">
        <x:v>S100XLTO</x:v>
      </x:c>
      <x:c r="AI1654" s="50" t="str">
        <x:v>NetSalesSummaryOfBusinessResults</x:v>
      </x:c>
      <x:c r="AJ1654" s="50" t="str">
        <x:v>OperatingIncome</x:v>
      </x:c>
      <x:c r="AK1654" s="53" t="n">
        <x:v>45991</x:v>
      </x:c>
      <x:c r="AL1654" s="50" t="str">
        <x:v>365/365/365/366/365</x:v>
      </x:c>
      <x:c r="AM1654" s="51" t="n">
        <x:v>14519600</x:v>
      </x:c>
      <x:c r="AN1654" s="51" t="n">
        <x:v>370</x:v>
      </x:c>
      <x:c r="AO1654" s="51" t="n">
        <x:f>IFERROR(AM1654*AN1654,"")</x:f>
        <x:v>5372252000</x:v>
      </x:c>
      <x:c r="AP1654" s="56" t="n">
        <x:f>IFERROR(AO1654/(K1654*1000000),"")</x:f>
        <x:v>0.14260161793217763</x:v>
      </x:c>
      <x:c r="AQ1654" s="57" t="n">
        <x:v>5761561.666666667</x:v>
      </x:c>
      <x:c r="AR1654" s="52" t="n">
        <x:v>0.4466551875708211</x:v>
      </x:c>
      <x:c r="AS1654" s="52" t="n">
        <x:v>-0.7913346602968373</x:v>
      </x:c>
      <x:c r="AT1654" s="55" t="b">
        <x:v>0</x:v>
      </x:c>
      <x:c r="AU1654" s="50" t="str">
        <x:v>low_liquidity</x:v>
      </x:c>
      <x:c r="AV1654" s="58" t="n">
        <x:v>-0.3075424061854468</x:v>
      </x:c>
      <x:c r="AW1654" s="50" t="n">
        <x:v>3295</x:v>
      </x:c>
      <x:c r="AX1654" s="50" t="str">
        <x:v>Transformation Moat</x:v>
      </x:c>
      <x:c r="AY1654" s="50" t="str">
        <x:v>既存適格性フィルター不通過: low_liquidity / 60日平均売買代金2,000万円未満 / ローカル5年最大下落率-60%以下</x:v>
      </x:c>
      <x:c r="AZ1654" s="59" t="str">
        <x:v>2026-02-18 15:19</x:v>
      </x:c>
      <x:c r="BA1654" s="53" t="n">
        <x:v>38504</x:v>
      </x:c>
      <x:c r="BB1654" s="50"/>
      <x:c r="BC1654" s="50"/>
      <x:c r="BD1654" s="50"/>
    </x:row>
    <x:row r="1655">
      <x:c r="A1655" s="50" t="n">
        <x:v>1654</x:v>
      </x:c>
      <x:c r="B1655" s="50" t="str">
        <x:v>6137</x:v>
      </x:c>
      <x:c r="C1655" s="50" t="str">
        <x:v>6137.T</x:v>
      </x:c>
      <x:c r="D1655" s="50" t="str">
        <x:v>KOIKE SANSO KOGYO CO.,LTD.</x:v>
      </x:c>
      <x:c r="E1655" s="50" t="str">
        <x:v>Standard Market(Domestic)</x:v>
      </x:c>
      <x:c r="F1655" s="50" t="str">
        <x:v>Machinery</x:v>
      </x:c>
      <x:c r="G1655" s="51" t="n">
        <x:v>39247</x:v>
      </x:c>
      <x:c r="H1655" s="51" t="n">
        <x:v>41834</x:v>
      </x:c>
      <x:c r="I1655" s="51" t="n">
        <x:v>47871</x:v>
      </x:c>
      <x:c r="J1655" s="51" t="n">
        <x:v>51387</x:v>
      </x:c>
      <x:c r="K1655" s="51" t="n">
        <x:v>55206</x:v>
      </x:c>
      <x:c r="L1655" s="52" t="n">
        <x:f>IFERROR(H1655/G1655-1,"")</x:f>
        <x:v>0.06591586618085454</x:v>
      </x:c>
      <x:c r="M1655" s="52" t="n">
        <x:f>IFERROR(I1655/H1655-1,"")</x:f>
        <x:v>0.14430845723574137</x:v>
      </x:c>
      <x:c r="N1655" s="52" t="n">
        <x:f>IFERROR(J1655/I1655-1,"")</x:f>
        <x:v>0.07344738986024946</x:v>
      </x:c>
      <x:c r="O1655" s="52" t="n">
        <x:f>IFERROR(K1655/J1655-1,"")</x:f>
        <x:v>0.07431840737929818</x:v>
      </x:c>
      <x:c r="P1655" s="52" t="n">
        <x:f>IFERROR((K1655/G1655)^(1/4)-1,"")</x:f>
        <x:v>0.08904281461491648</x:v>
      </x:c>
      <x:c r="Q1655" s="51" t="n">
        <x:v>5448</x:v>
      </x:c>
      <x:c r="R1655" s="52" t="n">
        <x:f>IFERROR(Q1655/K1655,"")</x:f>
        <x:v>0.09868492555157048</x:v>
      </x:c>
      <x:c r="S1655" s="53" t="n">
        <x:v>25477</x:v>
      </x:c>
      <x:c r="T1655" s="50" t="str">
        <x:v>EDINET_company_history</x:v>
      </x:c>
      <x:c r="U1655" s="50" t="str">
        <x:v>小池酸素工業取引先持株会</x:v>
      </x:c>
      <x:c r="V1655" s="54" t="n">
        <x:v>0.09</x:v>
      </x:c>
      <x:c r="W1655" s="50" t="str">
        <x:v>小池 英夫 / 冨岡 恭三</x:v>
      </x:c>
      <x:c r="X1655" s="50" t="b">
        <x:f>AND(COUNT(L1655:O1655)=4,L1655&gt;='設定'!$B$6,M1655&gt;='設定'!$B$6,N1655&gt;='設定'!$B$6,O1655&gt;='設定'!$B$6)</x:f>
        <x:v>0</x:v>
      </x:c>
      <x:c r="Y1655" s="50" t="b">
        <x:f>AND(COUNT(G1655:K1655)=5,P1655&gt;='設定'!$B$7)</x:f>
        <x:v>0</x:v>
      </x:c>
      <x:c r="Z1655" s="50" t="b">
        <x:f>AND(ISNUMBER(R1655),R1655&gt;='設定'!$B$8)</x:f>
        <x:v>0</x:v>
      </x:c>
      <x:c r="AA1655" s="50" t="b">
        <x:f>AND(ISNUMBER(S1655),S1655&gt;=DATE(YEAR('設定'!$B$10)-'設定'!$B$9,MONTH('設定'!$B$10),DAY('設定'!$B$10)))</x:f>
        <x:v>0</x:v>
      </x:c>
      <x:c r="AB1655" s="55" t="b">
        <x:v>0</x:v>
      </x:c>
      <x:c r="AC1655" s="55" t="b">
        <x:v>1</x:v>
      </x:c>
      <x:c r="AD1655" s="50" t="n">
        <x:f>IF(X1655,1,0)+IF(Z1655,1,0)+IF(AA1655,1,0)+IF(AB1655,1,0)</x:f>
        <x:v>0</x:v>
      </x:c>
      <x:c r="AE1655" s="50" t="n">
        <x:f>IF(Y1655,1,0)+IF(Z1655,1,0)+IF(AA1655,1,0)+IF(AB1655,1,0)</x:f>
        <x:v>0</x:v>
      </x:c>
      <x:c r="AF1655" s="50" t="n">
        <x:f>IF(Y1655,1,0)+IF(Z1655,1,0)+IF(AA1655,1,0)+IF(AC1655,1,0)</x:f>
        <x:v>1</x:v>
      </x:c>
      <x:c r="AG1655" s="53" t="n">
        <x:v>44348</x:v>
      </x:c>
      <x:c r="AH1655" s="50" t="str">
        <x:v>S100W3B1</x:v>
      </x:c>
      <x:c r="AI1655" s="50" t="str">
        <x:v>NetSalesSummaryOfBusinessResults</x:v>
      </x:c>
      <x:c r="AJ1655" s="50" t="str">
        <x:v>OperatingIncome</x:v>
      </x:c>
      <x:c r="AK1655" s="53" t="n">
        <x:v>45747</x:v>
      </x:c>
      <x:c r="AL1655" s="50" t="str">
        <x:v>365/365/365/366/365</x:v>
      </x:c>
      <x:c r="AM1655" s="51" t="n">
        <x:v>4120933</x:v>
      </x:c>
      <x:c r="AN1655" s="51" t="n">
        <x:v>1627</x:v>
      </x:c>
      <x:c r="AO1655" s="51" t="n">
        <x:f>IFERROR(AM1655*AN1655,"")</x:f>
        <x:v>6704757991</x:v>
      </x:c>
      <x:c r="AP1655" s="56" t="n">
        <x:f>IFERROR(AO1655/(K1655*1000000),"")</x:f>
        <x:v>0.12144980601746187</x:v>
      </x:c>
      <x:c r="AQ1655" s="57" t="n">
        <x:v>65208191.666666664</x:v>
      </x:c>
      <x:c r="AR1655" s="52" t="n">
        <x:v>0.3857485981782944</x:v>
      </x:c>
      <x:c r="AS1655" s="52" t="n">
        <x:v>-0.4849925085609018</x:v>
      </x:c>
      <x:c r="AT1655" s="55" t="b">
        <x:v>1</x:v>
      </x:c>
      <x:c r="AU1655" s="50"/>
      <x:c r="AV1655" s="58" t="n">
        <x:v>0.3127676395774726</x:v>
      </x:c>
      <x:c r="AW1655" s="50" t="n">
        <x:v>398</x:v>
      </x:c>
      <x:c r="AX1655" s="50" t="str">
        <x:v>Future Moat</x:v>
      </x:c>
      <x:c r="AY1655" s="50" t="str">
        <x:v>目立つ機械的警告なし（定性確認は別途必要）</x:v>
      </x:c>
      <x:c r="AZ1655" s="59" t="str">
        <x:v>2025-06-24 16:30</x:v>
      </x:c>
      <x:c r="BA1655" s="53" t="n">
        <x:v>25477</x:v>
      </x:c>
      <x:c r="BB1655" s="50"/>
      <x:c r="BC1655" s="50"/>
      <x:c r="BD1655" s="50"/>
    </x:row>
    <x:row r="1656">
      <x:c r="A1656" s="50" t="n">
        <x:v>1655</x:v>
      </x:c>
      <x:c r="B1656" s="50" t="str">
        <x:v>2498</x:v>
      </x:c>
      <x:c r="C1656" s="50" t="str">
        <x:v>2498.T</x:v>
      </x:c>
      <x:c r="D1656" s="50" t="str">
        <x:v>Oriental Consultants Holdings Company Limited</x:v>
      </x:c>
      <x:c r="E1656" s="50" t="str">
        <x:v>Standard Market(Domestic)</x:v>
      </x:c>
      <x:c r="F1656" s="50" t="str">
        <x:v>Services</x:v>
      </x:c>
      <x:c r="G1656" s="51" t="n">
        <x:v>68305.157</x:v>
      </x:c>
      <x:c r="H1656" s="51" t="n">
        <x:v>77338.963</x:v>
      </x:c>
      <x:c r="I1656" s="51" t="n">
        <x:v>78154.245</x:v>
      </x:c>
      <x:c r="J1656" s="51" t="n">
        <x:v>86282.137</x:v>
      </x:c>
      <x:c r="K1656" s="51" t="n">
        <x:v>95365.512</x:v>
      </x:c>
      <x:c r="L1656" s="52" t="n">
        <x:f>IFERROR(H1656/G1656-1,"")</x:f>
        <x:v>0.1322565732481955</x:v>
      </x:c>
      <x:c r="M1656" s="52" t="n">
        <x:f>IFERROR(I1656/H1656-1,"")</x:f>
        <x:v>0.01054167224869551</x:v>
      </x:c>
      <x:c r="N1656" s="52" t="n">
        <x:f>IFERROR(J1656/I1656-1,"")</x:f>
        <x:v>0.1039980873719657</x:v>
      </x:c>
      <x:c r="O1656" s="52" t="n">
        <x:f>IFERROR(K1656/J1656-1,"")</x:f>
        <x:v>0.10527526688403643</x:v>
      </x:c>
      <x:c r="P1656" s="52" t="n">
        <x:f>IFERROR((K1656/G1656)^(1/4)-1,"")</x:f>
        <x:v>0.08701231095693251</x:v>
      </x:c>
      <x:c r="Q1656" s="51" t="n">
        <x:v>5622.253</x:v>
      </x:c>
      <x:c r="R1656" s="52" t="n">
        <x:f>IFERROR(Q1656/K1656,"")</x:f>
        <x:v>0.05895478231166</x:v>
      </x:c>
      <x:c r="S1656" s="53" t="n">
        <x:v>38930</x:v>
      </x:c>
      <x:c r="T1656" s="50" t="str">
        <x:v>EDINET_company_history</x:v>
      </x:c>
      <x:c r="U1656" s="50" t="str">
        <x:v>オリエンタルコンサルタンツ ホールディングス社員持株会</x:v>
      </x:c>
      <x:c r="V1656" s="54" t="n">
        <x:v>0.192</x:v>
      </x:c>
      <x:c r="W1656" s="50" t="str">
        <x:v>野崎 秀則</x:v>
      </x:c>
      <x:c r="X1656" s="50" t="b">
        <x:f>AND(COUNT(L1656:O1656)=4,L1656&gt;='設定'!$B$6,M1656&gt;='設定'!$B$6,N1656&gt;='設定'!$B$6,O1656&gt;='設定'!$B$6)</x:f>
        <x:v>0</x:v>
      </x:c>
      <x:c r="Y1656" s="50" t="b">
        <x:f>AND(COUNT(G1656:K1656)=5,P1656&gt;='設定'!$B$7)</x:f>
        <x:v>0</x:v>
      </x:c>
      <x:c r="Z1656" s="50" t="b">
        <x:f>AND(ISNUMBER(R1656),R1656&gt;='設定'!$B$8)</x:f>
        <x:v>0</x:v>
      </x:c>
      <x:c r="AA1656" s="50" t="b">
        <x:f>AND(ISNUMBER(S1656),S1656&gt;=DATE(YEAR('設定'!$B$10)-'設定'!$B$9,MONTH('設定'!$B$10),DAY('設定'!$B$10)))</x:f>
        <x:v>0</x:v>
      </x:c>
      <x:c r="AB1656" s="55" t="b">
        <x:v>0</x:v>
      </x:c>
      <x:c r="AC1656" s="55" t="b">
        <x:v>1</x:v>
      </x:c>
      <x:c r="AD1656" s="50" t="n">
        <x:f>IF(X1656,1,0)+IF(Z1656,1,0)+IF(AA1656,1,0)+IF(AB1656,1,0)</x:f>
        <x:v>0</x:v>
      </x:c>
      <x:c r="AE1656" s="50" t="n">
        <x:f>IF(Y1656,1,0)+IF(Z1656,1,0)+IF(AA1656,1,0)+IF(AB1656,1,0)</x:f>
        <x:v>0</x:v>
      </x:c>
      <x:c r="AF1656" s="50" t="n">
        <x:f>IF(Y1656,1,0)+IF(Z1656,1,0)+IF(AA1656,1,0)+IF(AC1656,1,0)</x:f>
        <x:v>1</x:v>
      </x:c>
      <x:c r="AG1656" s="53" t="n">
        <x:v>44348</x:v>
      </x:c>
      <x:c r="AH1656" s="50" t="str">
        <x:v>S100XBHA</x:v>
      </x:c>
      <x:c r="AI1656" s="50" t="str">
        <x:v>NetSalesSummaryOfBusinessResults</x:v>
      </x:c>
      <x:c r="AJ1656" s="50" t="str">
        <x:v>OperatingIncome</x:v>
      </x:c>
      <x:c r="AK1656" s="53" t="n">
        <x:v>45930</x:v>
      </x:c>
      <x:c r="AL1656" s="50" t="str">
        <x:v>365/365/365/366/365</x:v>
      </x:c>
      <x:c r="AM1656" s="51" t="n">
        <x:v>6093920</x:v>
      </x:c>
      <x:c r="AN1656" s="51" t="n">
        <x:v>2913</x:v>
      </x:c>
      <x:c r="AO1656" s="51" t="n">
        <x:f>IFERROR(AM1656*AN1656,"")</x:f>
        <x:v>17751588960</x:v>
      </x:c>
      <x:c r="AP1656" s="56" t="n">
        <x:f>IFERROR(AO1656/(K1656*1000000),"")</x:f>
        <x:v>0.18614264829826532</x:v>
      </x:c>
      <x:c r="AQ1656" s="57" t="n">
        <x:v>29672093.333333332</x:v>
      </x:c>
      <x:c r="AR1656" s="52" t="n">
        <x:v>0.3049254850242814</x:v>
      </x:c>
      <x:c r="AS1656" s="52" t="n">
        <x:v>-0.3617439607871932</x:v>
      </x:c>
      <x:c r="AT1656" s="55" t="b">
        <x:v>0</x:v>
      </x:c>
      <x:c r="AU1656" s="50" t="str">
        <x:v>repeated_negative_operating_cf</x:v>
      </x:c>
      <x:c r="AV1656" s="58" t="n">
        <x:v>0.0510989708729137</x:v>
      </x:c>
      <x:c r="AW1656" s="50" t="n">
        <x:v>1510</x:v>
      </x:c>
      <x:c r="AX1656" s="50" t="str">
        <x:v>Discovery</x:v>
      </x:c>
      <x:c r="AY1656" s="50" t="str">
        <x:v>既存適格性フィルター不通過: repeated_negative_operating_cf</x:v>
      </x:c>
      <x:c r="AZ1656" s="59" t="str">
        <x:v>2025-12-23 15:48</x:v>
      </x:c>
      <x:c r="BA1656" s="53" t="n">
        <x:v>38930</x:v>
      </x:c>
      <x:c r="BB1656" s="50"/>
      <x:c r="BC1656" s="50"/>
      <x:c r="BD1656" s="50"/>
    </x:row>
    <x:row r="1657">
      <x:c r="A1657" s="50" t="n">
        <x:v>1656</x:v>
      </x:c>
      <x:c r="B1657" s="50" t="str">
        <x:v>6850</x:v>
      </x:c>
      <x:c r="C1657" s="50" t="str">
        <x:v>6850.T</x:v>
      </x:c>
      <x:c r="D1657" s="50" t="str">
        <x:v>Chino Corporation</x:v>
      </x:c>
      <x:c r="E1657" s="50" t="str">
        <x:v>Prime Market (Domestic)</x:v>
      </x:c>
      <x:c r="F1657" s="50" t="str">
        <x:v>Electric Appliances</x:v>
      </x:c>
      <x:c r="G1657" s="51" t="n">
        <x:v>21080</x:v>
      </x:c>
      <x:c r="H1657" s="51" t="n">
        <x:v>21908</x:v>
      </x:c>
      <x:c r="I1657" s="51" t="n">
        <x:v>23793</x:v>
      </x:c>
      <x:c r="J1657" s="51" t="n">
        <x:v>27425</x:v>
      </x:c>
      <x:c r="K1657" s="51" t="n">
        <x:v>29329</x:v>
      </x:c>
      <x:c r="L1657" s="52" t="n">
        <x:f>IFERROR(H1657/G1657-1,"")</x:f>
        <x:v>0.0392789373814042</x:v>
      </x:c>
      <x:c r="M1657" s="52" t="n">
        <x:f>IFERROR(I1657/H1657-1,"")</x:f>
        <x:v>0.08604162862881148</x:v>
      </x:c>
      <x:c r="N1657" s="52" t="n">
        <x:f>IFERROR(J1657/I1657-1,"")</x:f>
        <x:v>0.15264993905770607</x:v>
      </x:c>
      <x:c r="O1657" s="52" t="n">
        <x:f>IFERROR(K1657/J1657-1,"")</x:f>
        <x:v>0.06942570647219681</x:v>
      </x:c>
      <x:c r="P1657" s="52" t="n">
        <x:f>IFERROR((K1657/G1657)^(1/4)-1,"")</x:f>
        <x:v>0.08606711087458696</x:v>
      </x:c>
      <x:c r="Q1657" s="51" t="n">
        <x:v>2879</x:v>
      </x:c>
      <x:c r="R1657" s="52" t="n">
        <x:f>IFERROR(Q1657/K1657,"")</x:f>
        <x:v>0.09816222851103004</x:v>
      </x:c>
      <x:c r="S1657" s="53" t="n">
        <x:v>22737</x:v>
      </x:c>
      <x:c r="T1657" s="50" t="str">
        <x:v>EDINET_company_history</x:v>
      </x:c>
      <x:c r="U1657" s="50" t="str">
        <x:v>チノ－取引先持株会</x:v>
      </x:c>
      <x:c r="V1657" s="54" t="n">
        <x:v>0.0952</x:v>
      </x:c>
      <x:c r="W1657" s="50" t="str">
        <x:v>豊田 三喜男</x:v>
      </x:c>
      <x:c r="X1657" s="50" t="b">
        <x:f>AND(COUNT(L1657:O1657)=4,L1657&gt;='設定'!$B$6,M1657&gt;='設定'!$B$6,N1657&gt;='設定'!$B$6,O1657&gt;='設定'!$B$6)</x:f>
        <x:v>0</x:v>
      </x:c>
      <x:c r="Y1657" s="50" t="b">
        <x:f>AND(COUNT(G1657:K1657)=5,P1657&gt;='設定'!$B$7)</x:f>
        <x:v>0</x:v>
      </x:c>
      <x:c r="Z1657" s="50" t="b">
        <x:f>AND(ISNUMBER(R1657),R1657&gt;='設定'!$B$8)</x:f>
        <x:v>0</x:v>
      </x:c>
      <x:c r="AA1657" s="50" t="b">
        <x:f>AND(ISNUMBER(S1657),S1657&gt;=DATE(YEAR('設定'!$B$10)-'設定'!$B$9,MONTH('設定'!$B$10),DAY('設定'!$B$10)))</x:f>
        <x:v>0</x:v>
      </x:c>
      <x:c r="AB1657" s="55" t="b">
        <x:v>0</x:v>
      </x:c>
      <x:c r="AC1657" s="55" t="b">
        <x:v>1</x:v>
      </x:c>
      <x:c r="AD1657" s="50" t="n">
        <x:f>IF(X1657,1,0)+IF(Z1657,1,0)+IF(AA1657,1,0)+IF(AB1657,1,0)</x:f>
        <x:v>0</x:v>
      </x:c>
      <x:c r="AE1657" s="50" t="n">
        <x:f>IF(Y1657,1,0)+IF(Z1657,1,0)+IF(AA1657,1,0)+IF(AB1657,1,0)</x:f>
        <x:v>0</x:v>
      </x:c>
      <x:c r="AF1657" s="50" t="n">
        <x:f>IF(Y1657,1,0)+IF(Z1657,1,0)+IF(AA1657,1,0)+IF(AC1657,1,0)</x:f>
        <x:v>1</x:v>
      </x:c>
      <x:c r="AG1657" s="53" t="n">
        <x:v>44348</x:v>
      </x:c>
      <x:c r="AH1657" s="50" t="str">
        <x:v>S100W6AK</x:v>
      </x:c>
      <x:c r="AI1657" s="50" t="str">
        <x:v>NetSalesSummaryOfBusinessResults</x:v>
      </x:c>
      <x:c r="AJ1657" s="50" t="str">
        <x:v>OperatingIncome</x:v>
      </x:c>
      <x:c r="AK1657" s="53" t="n">
        <x:v>45747</x:v>
      </x:c>
      <x:c r="AL1657" s="50" t="str">
        <x:v>365/365/365/366/365</x:v>
      </x:c>
      <x:c r="AM1657" s="51" t="n">
        <x:v>8503916</x:v>
      </x:c>
      <x:c r="AN1657" s="51" t="n">
        <x:v>1645</x:v>
      </x:c>
      <x:c r="AO1657" s="51" t="n">
        <x:f>IFERROR(AM1657*AN1657,"")</x:f>
        <x:v>13988941820</x:v>
      </x:c>
      <x:c r="AP1657" s="56" t="n">
        <x:f>IFERROR(AO1657/(K1657*1000000),"")</x:f>
        <x:v>0.47696620478025165</x:v>
      </x:c>
      <x:c r="AQ1657" s="57" t="n">
        <x:v>105882811.66666669</x:v>
      </x:c>
      <x:c r="AR1657" s="52" t="n">
        <x:v>0.2878906469517381</x:v>
      </x:c>
      <x:c r="AS1657" s="52" t="n">
        <x:v>-0.4046151516562534</x:v>
      </x:c>
      <x:c r="AT1657" s="55" t="b">
        <x:v>1</x:v>
      </x:c>
      <x:c r="AU1657" s="50"/>
      <x:c r="AV1657" s="58" t="n">
        <x:v>0.4485838686321737</x:v>
      </x:c>
      <x:c r="AW1657" s="50" t="n">
        <x:v>137</x:v>
      </x:c>
      <x:c r="AX1657" s="50" t="str">
        <x:v>Future Moat</x:v>
      </x:c>
      <x:c r="AY1657" s="50" t="str">
        <x:v>目立つ機械的警告なし（定性確認は別途必要）</x:v>
      </x:c>
      <x:c r="AZ1657" s="59" t="str">
        <x:v>2025-06-26 09:08</x:v>
      </x:c>
      <x:c r="BA1657" s="53" t="n">
        <x:v>22737</x:v>
      </x:c>
      <x:c r="BB1657" s="50"/>
      <x:c r="BC1657" s="50"/>
      <x:c r="BD1657" s="50" t="str">
        <x:v>TOPIX Small 2</x:v>
      </x:c>
    </x:row>
    <x:row r="1658">
      <x:c r="A1658" s="50" t="n">
        <x:v>1657</x:v>
      </x:c>
      <x:c r="B1658" s="50" t="str">
        <x:v>9950</x:v>
      </x:c>
      <x:c r="C1658" s="50" t="str">
        <x:v>9950.T</x:v>
      </x:c>
      <x:c r="D1658" s="50" t="str">
        <x:v>HACHI-BAN CO.,LTD.</x:v>
      </x:c>
      <x:c r="E1658" s="50" t="str">
        <x:v>Standard Market(Domestic)</x:v>
      </x:c>
      <x:c r="F1658" s="50" t="str">
        <x:v>Retail Trade</x:v>
      </x:c>
      <x:c r="G1658" s="51" t="n">
        <x:v>5309.975</x:v>
      </x:c>
      <x:c r="H1658" s="51" t="n">
        <x:v>5400.634</x:v>
      </x:c>
      <x:c r="I1658" s="51" t="n">
        <x:v>6435.409</x:v>
      </x:c>
      <x:c r="J1658" s="51" t="n">
        <x:v>6841.311</x:v>
      </x:c>
      <x:c r="K1658" s="51" t="n">
        <x:v>7377.689</x:v>
      </x:c>
      <x:c r="L1658" s="52" t="n">
        <x:f>IFERROR(H1658/G1658-1,"")</x:f>
        <x:v>0.01707333838671543</x:v>
      </x:c>
      <x:c r="M1658" s="52" t="n">
        <x:f>IFERROR(I1658/H1658-1,"")</x:f>
        <x:v>0.19160250444670002</x:v>
      </x:c>
      <x:c r="N1658" s="52" t="n">
        <x:f>IFERROR(J1658/I1658-1,"")</x:f>
        <x:v>0.06307322502734491</x:v>
      </x:c>
      <x:c r="O1658" s="52" t="n">
        <x:f>IFERROR(K1658/J1658-1,"")</x:f>
        <x:v>0.07840280905224173</x:v>
      </x:c>
      <x:c r="P1658" s="52" t="n">
        <x:f>IFERROR((K1658/G1658)^(1/4)-1,"")</x:f>
        <x:v>0.08569282294245584</x:v>
      </x:c>
      <x:c r="Q1658" s="51" t="n">
        <x:v>264.435</x:v>
      </x:c>
      <x:c r="R1658" s="52" t="n">
        <x:f>IFERROR(Q1658/K1658,"")</x:f>
        <x:v>0.03584252467134356</x:v>
      </x:c>
      <x:c r="S1658" s="53" t="n">
        <x:v>38322</x:v>
      </x:c>
      <x:c r="T1658" s="50" t="str">
        <x:v>EDINET_company_history</x:v>
      </x:c>
      <x:c r="U1658" s="50" t="str">
        <x:v>ハチバン取引先持株会</x:v>
      </x:c>
      <x:c r="V1658" s="54" t="n">
        <x:v>0.049</x:v>
      </x:c>
      <x:c r="W1658" s="50" t="str">
        <x:v>長丸 昌功</x:v>
      </x:c>
      <x:c r="X1658" s="50" t="b">
        <x:f>AND(COUNT(L1658:O1658)=4,L1658&gt;='設定'!$B$6,M1658&gt;='設定'!$B$6,N1658&gt;='設定'!$B$6,O1658&gt;='設定'!$B$6)</x:f>
        <x:v>0</x:v>
      </x:c>
      <x:c r="Y1658" s="50" t="b">
        <x:f>AND(COUNT(G1658:K1658)=5,P1658&gt;='設定'!$B$7)</x:f>
        <x:v>0</x:v>
      </x:c>
      <x:c r="Z1658" s="50" t="b">
        <x:f>AND(ISNUMBER(R1658),R1658&gt;='設定'!$B$8)</x:f>
        <x:v>0</x:v>
      </x:c>
      <x:c r="AA1658" s="50" t="b">
        <x:f>AND(ISNUMBER(S1658),S1658&gt;=DATE(YEAR('設定'!$B$10)-'設定'!$B$9,MONTH('設定'!$B$10),DAY('設定'!$B$10)))</x:f>
        <x:v>0</x:v>
      </x:c>
      <x:c r="AB1658" s="55" t="b">
        <x:v>0</x:v>
      </x:c>
      <x:c r="AC1658" s="55" t="b">
        <x:v>1</x:v>
      </x:c>
      <x:c r="AD1658" s="50" t="n">
        <x:f>IF(X1658,1,0)+IF(Z1658,1,0)+IF(AA1658,1,0)+IF(AB1658,1,0)</x:f>
        <x:v>0</x:v>
      </x:c>
      <x:c r="AE1658" s="50" t="n">
        <x:f>IF(Y1658,1,0)+IF(Z1658,1,0)+IF(AA1658,1,0)+IF(AB1658,1,0)</x:f>
        <x:v>0</x:v>
      </x:c>
      <x:c r="AF1658" s="50" t="n">
        <x:f>IF(Y1658,1,0)+IF(Z1658,1,0)+IF(AA1658,1,0)+IF(AC1658,1,0)</x:f>
        <x:v>1</x:v>
      </x:c>
      <x:c r="AG1658" s="53" t="n">
        <x:v>44348</x:v>
      </x:c>
      <x:c r="AH1658" s="50" t="str">
        <x:v>S100VXEA</x:v>
      </x:c>
      <x:c r="AI1658" s="50" t="str">
        <x:v>NetSalesSummaryOfBusinessResults</x:v>
      </x:c>
      <x:c r="AJ1658" s="50" t="str">
        <x:v>OperatingIncome</x:v>
      </x:c>
      <x:c r="AK1658" s="53" t="n">
        <x:v>45736</x:v>
      </x:c>
      <x:c r="AL1658" s="50" t="str">
        <x:v>365/365/365/366/365</x:v>
      </x:c>
      <x:c r="AM1658" s="51" t="n">
        <x:v>3024811</x:v>
      </x:c>
      <x:c r="AN1658" s="51" t="n">
        <x:v>3415</x:v>
      </x:c>
      <x:c r="AO1658" s="51" t="n">
        <x:f>IFERROR(AM1658*AN1658,"")</x:f>
        <x:v>10329729565</x:v>
      </x:c>
      <x:c r="AP1658" s="56" t="n">
        <x:f>IFERROR(AO1658/(K1658*1000000),"")</x:f>
        <x:v>1.4001307950226691</x:v>
      </x:c>
      <x:c r="AQ1658" s="57" t="n">
        <x:v>7885933.333333333</x:v>
      </x:c>
      <x:c r="AR1658" s="52" t="n">
        <x:v>0.0794328957550326</x:v>
      </x:c>
      <x:c r="AS1658" s="52" t="n">
        <x:v>-0.0725300332874294</x:v>
      </x:c>
      <x:c r="AT1658" s="55" t="b">
        <x:v>0</x:v>
      </x:c>
      <x:c r="AU1658" s="50" t="str">
        <x:v>low_liquidity</x:v>
      </x:c>
      <x:c r="AV1658" s="58" t="n">
        <x:v>0.1114287268608886</x:v>
      </x:c>
      <x:c r="AW1658" s="50" t="n">
        <x:v>1165</x:v>
      </x:c>
      <x:c r="AX1658" s="50" t="str">
        <x:v>Discovery</x:v>
      </x:c>
      <x:c r="AY1658" s="50" t="str">
        <x:v>既存適格性フィルター不通過: low_liquidity / 60日平均売買代金2,000万円未満</x:v>
      </x:c>
      <x:c r="AZ1658" s="59" t="str">
        <x:v>2025-06-12 14:29</x:v>
      </x:c>
      <x:c r="BA1658" s="53" t="n">
        <x:v>38322</x:v>
      </x:c>
      <x:c r="BB1658" s="50"/>
      <x:c r="BC1658" s="50"/>
      <x:c r="BD1658" s="50"/>
    </x:row>
    <x:row r="1659">
      <x:c r="A1659" s="50" t="n">
        <x:v>1658</x:v>
      </x:c>
      <x:c r="B1659" s="50" t="str">
        <x:v>4026</x:v>
      </x:c>
      <x:c r="C1659" s="50" t="str">
        <x:v>4026.T</x:v>
      </x:c>
      <x:c r="D1659" s="50" t="str">
        <x:v>Konoshima Chemical Co.,Ltd.</x:v>
      </x:c>
      <x:c r="E1659" s="50" t="str">
        <x:v>Standard Market(Domestic)</x:v>
      </x:c>
      <x:c r="F1659" s="50" t="str">
        <x:v>Glass and Ceramics Products</x:v>
      </x:c>
      <x:c r="G1659" s="51" t="n">
        <x:v>19784</x:v>
      </x:c>
      <x:c r="H1659" s="51" t="n">
        <x:v>21787</x:v>
      </x:c>
      <x:c r="I1659" s="51" t="n">
        <x:v>23986</x:v>
      </x:c>
      <x:c r="J1659" s="51" t="n">
        <x:v>25974</x:v>
      </x:c>
      <x:c r="K1659" s="51" t="n">
        <x:v>27405</x:v>
      </x:c>
      <x:c r="L1659" s="52" t="n">
        <x:f>IFERROR(H1659/G1659-1,"")</x:f>
        <x:v>0.10124342903356243</x:v>
      </x:c>
      <x:c r="M1659" s="52" t="n">
        <x:f>IFERROR(I1659/H1659-1,"")</x:f>
        <x:v>0.10093174829026474</x:v>
      </x:c>
      <x:c r="N1659" s="52" t="n">
        <x:f>IFERROR(J1659/I1659-1,"")</x:f>
        <x:v>0.08288168098057191</x:v>
      </x:c>
      <x:c r="O1659" s="52" t="n">
        <x:f>IFERROR(K1659/J1659-1,"")</x:f>
        <x:v>0.05509355509355518</x:v>
      </x:c>
      <x:c r="P1659" s="52" t="n">
        <x:f>IFERROR((K1659/G1659)^(1/4)-1,"")</x:f>
        <x:v>0.08487306250987348</x:v>
      </x:c>
      <x:c r="Q1659" s="51" t="n">
        <x:v>1786</x:v>
      </x:c>
      <x:c r="R1659" s="52" t="n">
        <x:f>IFERROR(Q1659/K1659,"")</x:f>
        <x:v>0.06517058930852035</x:v>
      </x:c>
      <x:c r="S1659" s="53" t="n">
        <x:v>18111</x:v>
      </x:c>
      <x:c r="T1659" s="50" t="str">
        <x:v>EDINET_company_history</x:v>
      </x:c>
      <x:c r="U1659" s="50" t="str">
        <x:v>神島化学従業員持株会</x:v>
      </x:c>
      <x:c r="V1659" s="54" t="n">
        <x:v>0.0934</x:v>
      </x:c>
      <x:c r="W1659" s="50" t="str">
        <x:v>池 田 和 夫 / 布 川 明</x:v>
      </x:c>
      <x:c r="X1659" s="50" t="b">
        <x:f>AND(COUNT(L1659:O1659)=4,L1659&gt;='設定'!$B$6,M1659&gt;='設定'!$B$6,N1659&gt;='設定'!$B$6,O1659&gt;='設定'!$B$6)</x:f>
        <x:v>0</x:v>
      </x:c>
      <x:c r="Y1659" s="50" t="b">
        <x:f>AND(COUNT(G1659:K1659)=5,P1659&gt;='設定'!$B$7)</x:f>
        <x:v>0</x:v>
      </x:c>
      <x:c r="Z1659" s="50" t="b">
        <x:f>AND(ISNUMBER(R1659),R1659&gt;='設定'!$B$8)</x:f>
        <x:v>0</x:v>
      </x:c>
      <x:c r="AA1659" s="50" t="b">
        <x:f>AND(ISNUMBER(S1659),S1659&gt;=DATE(YEAR('設定'!$B$10)-'設定'!$B$9,MONTH('設定'!$B$10),DAY('設定'!$B$10)))</x:f>
        <x:v>0</x:v>
      </x:c>
      <x:c r="AB1659" s="55" t="b">
        <x:v>0</x:v>
      </x:c>
      <x:c r="AC1659" s="55" t="b">
        <x:v>1</x:v>
      </x:c>
      <x:c r="AD1659" s="50" t="n">
        <x:f>IF(X1659,1,0)+IF(Z1659,1,0)+IF(AA1659,1,0)+IF(AB1659,1,0)</x:f>
        <x:v>0</x:v>
      </x:c>
      <x:c r="AE1659" s="50" t="n">
        <x:f>IF(Y1659,1,0)+IF(Z1659,1,0)+IF(AA1659,1,0)+IF(AB1659,1,0)</x:f>
        <x:v>0</x:v>
      </x:c>
      <x:c r="AF1659" s="50" t="n">
        <x:f>IF(Y1659,1,0)+IF(Z1659,1,0)+IF(AA1659,1,0)+IF(AC1659,1,0)</x:f>
        <x:v>1</x:v>
      </x:c>
      <x:c r="AG1659" s="53" t="n">
        <x:v>44348</x:v>
      </x:c>
      <x:c r="AH1659" s="50" t="str">
        <x:v>S100WD9R</x:v>
      </x:c>
      <x:c r="AI1659" s="50" t="str">
        <x:v>NetSalesSummaryOfBusinessResults</x:v>
      </x:c>
      <x:c r="AJ1659" s="50" t="str">
        <x:v>OperatingIncome</x:v>
      </x:c>
      <x:c r="AK1659" s="53" t="n">
        <x:v>45777</x:v>
      </x:c>
      <x:c r="AL1659" s="50" t="str">
        <x:v>365/365/365/366/365</x:v>
      </x:c>
      <x:c r="AM1659" s="51" t="n">
        <x:v>9065300</x:v>
      </x:c>
      <x:c r="AN1659" s="51" t="n">
        <x:v>1925</x:v>
      </x:c>
      <x:c r="AO1659" s="51" t="n">
        <x:f>IFERROR(AM1659*AN1659,"")</x:f>
        <x:v>17450702500</x:v>
      </x:c>
      <x:c r="AP1659" s="56" t="n">
        <x:f>IFERROR(AO1659/(K1659*1000000),"")</x:f>
        <x:v>0.6367707535121329</x:v>
      </x:c>
      <x:c r="AQ1659" s="57" t="n">
        <x:v>214463123.33333337</x:v>
      </x:c>
      <x:c r="AR1659" s="52" t="n">
        <x:v>0.4402590191737982</x:v>
      </x:c>
      <x:c r="AS1659" s="52" t="n">
        <x:v>-0.6653734998201585</x:v>
      </x:c>
      <x:c r="AT1659" s="55" t="b">
        <x:v>1</x:v>
      </x:c>
      <x:c r="AU1659" s="50"/>
      <x:c r="AV1659" s="58" t="n">
        <x:v>-0.1936605783063659</x:v>
      </x:c>
      <x:c r="AW1659" s="50" t="n">
        <x:v>3011</x:v>
      </x:c>
      <x:c r="AX1659" s="50" t="str">
        <x:v>Transformation Moat</x:v>
      </x:c>
      <x:c r="AY1659" s="50" t="str">
        <x:v>ローカル5年最大下落率-60%以下</x:v>
      </x:c>
      <x:c r="AZ1659" s="59" t="str">
        <x:v>2025-07-16 16:18</x:v>
      </x:c>
      <x:c r="BA1659" s="53" t="n">
        <x:v>18111</x:v>
      </x:c>
      <x:c r="BB1659" s="50"/>
      <x:c r="BC1659" s="50"/>
      <x:c r="BD1659" s="50"/>
    </x:row>
    <x:row r="1660">
      <x:c r="A1660" s="50" t="n">
        <x:v>1659</x:v>
      </x:c>
      <x:c r="B1660" s="50" t="str">
        <x:v>1418</x:v>
      </x:c>
      <x:c r="C1660" s="50" t="str">
        <x:v>1418.T</x:v>
      </x:c>
      <x:c r="D1660" s="50" t="str">
        <x:v>INTERLIFE HOLDINGS CO.,LTD.</x:v>
      </x:c>
      <x:c r="E1660" s="50" t="str">
        <x:v>Standard Market(Domestic)</x:v>
      </x:c>
      <x:c r="F1660" s="50" t="str">
        <x:v>Construction</x:v>
      </x:c>
      <x:c r="G1660" s="51" t="n">
        <x:v>11794.387</x:v>
      </x:c>
      <x:c r="H1660" s="51" t="n">
        <x:v>11460.884</x:v>
      </x:c>
      <x:c r="I1660" s="51" t="n">
        <x:v>12626.084</x:v>
      </x:c>
      <x:c r="J1660" s="51" t="n">
        <x:v>16940.669</x:v>
      </x:c>
      <x:c r="K1660" s="51" t="n">
        <x:v>16336.273</x:v>
      </x:c>
      <x:c r="L1660" s="52" t="n">
        <x:f>IFERROR(H1660/G1660-1,"")</x:f>
        <x:v>-0.02827641657001767</x:v>
      </x:c>
      <x:c r="M1660" s="52" t="n">
        <x:f>IFERROR(I1660/H1660-1,"")</x:f>
        <x:v>0.10166755025179564</x:v>
      </x:c>
      <x:c r="N1660" s="52" t="n">
        <x:f>IFERROR(J1660/I1660-1,"")</x:f>
        <x:v>0.34171996638070845</x:v>
      </x:c>
      <x:c r="O1660" s="52" t="n">
        <x:f>IFERROR(K1660/J1660-1,"")</x:f>
        <x:v>-0.03567722148399233</x:v>
      </x:c>
      <x:c r="P1660" s="52" t="n">
        <x:f>IFERROR((K1660/G1660)^(1/4)-1,"")</x:f>
        <x:v>0.08484927265066355</x:v>
      </x:c>
      <x:c r="Q1660" s="51" t="n">
        <x:v>1166.863</x:v>
      </x:c>
      <x:c r="R1660" s="52" t="n">
        <x:f>IFERROR(Q1660/K1660,"")</x:f>
        <x:v>0.07142773630190927</x:v>
      </x:c>
      <x:c r="S1660" s="53" t="n">
        <x:v>38322</x:v>
      </x:c>
      <x:c r="T1660" s="50" t="str">
        <x:v>EDINET_company_history</x:v>
      </x:c>
      <x:c r="U1660" s="50" t="str">
        <x:v>㈱辰巳</x:v>
      </x:c>
      <x:c r="V1660" s="54" t="n">
        <x:v>0.3128</x:v>
      </x:c>
      <x:c r="W1660" s="50" t="str">
        <x:v>庄 司 正 英 / 貴 田 晃 司</x:v>
      </x:c>
      <x:c r="X1660" s="50" t="b">
        <x:f>AND(COUNT(L1660:O1660)=4,L1660&gt;='設定'!$B$6,M1660&gt;='設定'!$B$6,N1660&gt;='設定'!$B$6,O1660&gt;='設定'!$B$6)</x:f>
        <x:v>0</x:v>
      </x:c>
      <x:c r="Y1660" s="50" t="b">
        <x:f>AND(COUNT(G1660:K1660)=5,P1660&gt;='設定'!$B$7)</x:f>
        <x:v>0</x:v>
      </x:c>
      <x:c r="Z1660" s="50" t="b">
        <x:f>AND(ISNUMBER(R1660),R1660&gt;='設定'!$B$8)</x:f>
        <x:v>0</x:v>
      </x:c>
      <x:c r="AA1660" s="50" t="b">
        <x:f>AND(ISNUMBER(S1660),S1660&gt;=DATE(YEAR('設定'!$B$10)-'設定'!$B$9,MONTH('設定'!$B$10),DAY('設定'!$B$10)))</x:f>
        <x:v>0</x:v>
      </x:c>
      <x:c r="AB1660" s="55" t="b">
        <x:v>0</x:v>
      </x:c>
      <x:c r="AC1660" s="55" t="b">
        <x:v>1</x:v>
      </x:c>
      <x:c r="AD1660" s="50" t="n">
        <x:f>IF(X1660,1,0)+IF(Z1660,1,0)+IF(AA1660,1,0)+IF(AB1660,1,0)</x:f>
        <x:v>0</x:v>
      </x:c>
      <x:c r="AE1660" s="50" t="n">
        <x:f>IF(Y1660,1,0)+IF(Z1660,1,0)+IF(AA1660,1,0)+IF(AB1660,1,0)</x:f>
        <x:v>0</x:v>
      </x:c>
      <x:c r="AF1660" s="50" t="n">
        <x:f>IF(Y1660,1,0)+IF(Z1660,1,0)+IF(AA1660,1,0)+IF(AC1660,1,0)</x:f>
        <x:v>1</x:v>
      </x:c>
      <x:c r="AG1660" s="53" t="n">
        <x:v>44348</x:v>
      </x:c>
      <x:c r="AH1660" s="50" t="str">
        <x:v>S100Y600</x:v>
      </x:c>
      <x:c r="AI1660" s="50" t="str">
        <x:v>NetSalesSummaryOfBusinessResults</x:v>
      </x:c>
      <x:c r="AJ1660" s="50" t="str">
        <x:v>OperatingIncome</x:v>
      </x:c>
      <x:c r="AK1660" s="53" t="n">
        <x:v>46081</x:v>
      </x:c>
      <x:c r="AL1660" s="50" t="str">
        <x:v>365/365/366/365/365</x:v>
      </x:c>
      <x:c r="AM1660" s="51" t="n">
        <x:v>15876929</x:v>
      </x:c>
      <x:c r="AN1660" s="51" t="n">
        <x:v>511</x:v>
      </x:c>
      <x:c r="AO1660" s="51" t="n">
        <x:f>IFERROR(AM1660*AN1660,"")</x:f>
        <x:v>8113110719</x:v>
      </x:c>
      <x:c r="AP1660" s="56" t="n">
        <x:f>IFERROR(AO1660/(K1660*1000000),"")</x:f>
        <x:v>0.4966316808613568</x:v>
      </x:c>
      <x:c r="AQ1660" s="57" t="n">
        <x:v>44587205</x:v>
      </x:c>
      <x:c r="AR1660" s="52" t="n">
        <x:v>0.4304968333591338</x:v>
      </x:c>
      <x:c r="AS1660" s="52" t="n">
        <x:v>-0.3282208278487646</x:v>
      </x:c>
      <x:c r="AT1660" s="55" t="b">
        <x:v>1</x:v>
      </x:c>
      <x:c r="AU1660" s="50"/>
      <x:c r="AV1660" s="58" t="n">
        <x:v>-0.019092516085834</x:v>
      </x:c>
      <x:c r="AW1660" s="50" t="n">
        <x:v>2035</x:v>
      </x:c>
      <x:c r="AX1660" s="50" t="str">
        <x:v>Transformation Moat</x:v>
      </x:c>
      <x:c r="AY1660" s="50" t="str">
        <x:v>目立つ機械的警告なし（定性確認は別途必要）</x:v>
      </x:c>
      <x:c r="AZ1660" s="59" t="str">
        <x:v>2026-05-25 11:54</x:v>
      </x:c>
      <x:c r="BA1660" s="53" t="n">
        <x:v>38322</x:v>
      </x:c>
      <x:c r="BB1660" s="50"/>
      <x:c r="BC1660" s="50"/>
      <x:c r="BD1660" s="50"/>
    </x:row>
    <x:row r="1661">
      <x:c r="A1661" s="50" t="n">
        <x:v>1660</x:v>
      </x:c>
      <x:c r="B1661" s="50" t="str">
        <x:v>6858</x:v>
      </x:c>
      <x:c r="C1661" s="50" t="str">
        <x:v>6858.T</x:v>
      </x:c>
      <x:c r="D1661" s="50" t="str">
        <x:v>ONO SOKKI Co.,Ltd.</x:v>
      </x:c>
      <x:c r="E1661" s="50" t="str">
        <x:v>Standard Market(Domestic)</x:v>
      </x:c>
      <x:c r="F1661" s="50" t="str">
        <x:v>Electric Appliances</x:v>
      </x:c>
      <x:c r="G1661" s="51" t="n">
        <x:v>9852</x:v>
      </x:c>
      <x:c r="H1661" s="51" t="n">
        <x:v>10928</x:v>
      </x:c>
      <x:c r="I1661" s="51" t="n">
        <x:v>11539</x:v>
      </x:c>
      <x:c r="J1661" s="51" t="n">
        <x:v>11804</x:v>
      </x:c>
      <x:c r="K1661" s="51" t="n">
        <x:v>13629</x:v>
      </x:c>
      <x:c r="L1661" s="52" t="n">
        <x:f>IFERROR(H1661/G1661-1,"")</x:f>
        <x:v>0.10921640276086064</x:v>
      </x:c>
      <x:c r="M1661" s="52" t="n">
        <x:f>IFERROR(I1661/H1661-1,"")</x:f>
        <x:v>0.05591142020497797</x:v>
      </x:c>
      <x:c r="N1661" s="52" t="n">
        <x:f>IFERROR(J1661/I1661-1,"")</x:f>
        <x:v>0.022965594938902933</x:v>
      </x:c>
      <x:c r="O1661" s="52" t="n">
        <x:f>IFERROR(K1661/J1661-1,"")</x:f>
        <x:v>0.15460860725177916</x:v>
      </x:c>
      <x:c r="P1661" s="52" t="n">
        <x:f>IFERROR((K1661/G1661)^(1/4)-1,"")</x:f>
        <x:v>0.08451333673374539</x:v>
      </x:c>
      <x:c r="Q1661" s="51" t="n">
        <x:v>588</x:v>
      </x:c>
      <x:c r="R1661" s="52" t="n">
        <x:f>IFERROR(Q1661/K1661,"")</x:f>
        <x:v>0.04314329738058552</x:v>
      </x:c>
      <x:c r="S1661" s="53" t="n">
        <x:v>29221</x:v>
      </x:c>
      <x:c r="T1661" s="50" t="str">
        <x:v>EDINET_company_history</x:v>
      </x:c>
      <x:c r="U1661" s="50" t="str">
        <x:v>桂 武</x:v>
      </x:c>
      <x:c r="V1661" s="54" t="n">
        <x:v>0.0629</x:v>
      </x:c>
      <x:c r="W1661" s="50" t="str">
        <x:v>大 越 祐 史</x:v>
      </x:c>
      <x:c r="X1661" s="50" t="b">
        <x:f>AND(COUNT(L1661:O1661)=4,L1661&gt;='設定'!$B$6,M1661&gt;='設定'!$B$6,N1661&gt;='設定'!$B$6,O1661&gt;='設定'!$B$6)</x:f>
        <x:v>0</x:v>
      </x:c>
      <x:c r="Y1661" s="50" t="b">
        <x:f>AND(COUNT(G1661:K1661)=5,P1661&gt;='設定'!$B$7)</x:f>
        <x:v>0</x:v>
      </x:c>
      <x:c r="Z1661" s="50" t="b">
        <x:f>AND(ISNUMBER(R1661),R1661&gt;='設定'!$B$8)</x:f>
        <x:v>0</x:v>
      </x:c>
      <x:c r="AA1661" s="50" t="b">
        <x:f>AND(ISNUMBER(S1661),S1661&gt;=DATE(YEAR('設定'!$B$10)-'設定'!$B$9,MONTH('設定'!$B$10),DAY('設定'!$B$10)))</x:f>
        <x:v>0</x:v>
      </x:c>
      <x:c r="AB1661" s="55" t="b">
        <x:v>0</x:v>
      </x:c>
      <x:c r="AC1661" s="55" t="b">
        <x:v>1</x:v>
      </x:c>
      <x:c r="AD1661" s="50" t="n">
        <x:f>IF(X1661,1,0)+IF(Z1661,1,0)+IF(AA1661,1,0)+IF(AB1661,1,0)</x:f>
        <x:v>0</x:v>
      </x:c>
      <x:c r="AE1661" s="50" t="n">
        <x:f>IF(Y1661,1,0)+IF(Z1661,1,0)+IF(AA1661,1,0)+IF(AB1661,1,0)</x:f>
        <x:v>0</x:v>
      </x:c>
      <x:c r="AF1661" s="50" t="n">
        <x:f>IF(Y1661,1,0)+IF(Z1661,1,0)+IF(AA1661,1,0)+IF(AC1661,1,0)</x:f>
        <x:v>1</x:v>
      </x:c>
      <x:c r="AG1661" s="53" t="n">
        <x:v>44348</x:v>
      </x:c>
      <x:c r="AH1661" s="50" t="str">
        <x:v>S100XR77</x:v>
      </x:c>
      <x:c r="AI1661" s="50" t="str">
        <x:v>NetSalesSummaryOfBusinessResults</x:v>
      </x:c>
      <x:c r="AJ1661" s="50" t="str">
        <x:v>OperatingIncome</x:v>
      </x:c>
      <x:c r="AK1661" s="53" t="n">
        <x:v>46022</x:v>
      </x:c>
      <x:c r="AL1661" s="50" t="str">
        <x:v>365/365/365/366/365</x:v>
      </x:c>
      <x:c r="AM1661" s="51" t="n">
        <x:v>10424100</x:v>
      </x:c>
      <x:c r="AN1661" s="51" t="n">
        <x:v>838</x:v>
      </x:c>
      <x:c r="AO1661" s="51" t="n">
        <x:f>IFERROR(AM1661*AN1661,"")</x:f>
        <x:v>8735395800</x:v>
      </x:c>
      <x:c r="AP1661" s="56" t="n">
        <x:f>IFERROR(AO1661/(K1661*1000000),"")</x:f>
        <x:v>0.6409418005723091</x:v>
      </x:c>
      <x:c r="AQ1661" s="57" t="n">
        <x:v>70772015</x:v>
      </x:c>
      <x:c r="AR1661" s="52" t="n">
        <x:v>0.3276314411551168</x:v>
      </x:c>
      <x:c r="AS1661" s="52" t="n">
        <x:v>-0.3950412717774739</x:v>
      </x:c>
      <x:c r="AT1661" s="55" t="b">
        <x:v>1</x:v>
      </x:c>
      <x:c r="AU1661" s="50"/>
      <x:c r="AV1661" s="58" t="n">
        <x:v>0.4263255983527897</x:v>
      </x:c>
      <x:c r="AW1661" s="50" t="n">
        <x:v>159</x:v>
      </x:c>
      <x:c r="AX1661" s="50" t="str">
        <x:v>Future Moat</x:v>
      </x:c>
      <x:c r="AY1661" s="50" t="str">
        <x:v>目立つ機械的警告なし（定性確認は別途必要）</x:v>
      </x:c>
      <x:c r="AZ1661" s="59" t="str">
        <x:v>2026-03-16 16:01</x:v>
      </x:c>
      <x:c r="BA1661" s="53" t="n">
        <x:v>29221</x:v>
      </x:c>
      <x:c r="BB1661" s="50"/>
      <x:c r="BC1661" s="50"/>
      <x:c r="BD1661" s="50"/>
    </x:row>
    <x:row r="1662">
      <x:c r="A1662" s="50" t="n">
        <x:v>1661</x:v>
      </x:c>
      <x:c r="B1662" s="50" t="str">
        <x:v>2060</x:v>
      </x:c>
      <x:c r="C1662" s="50" t="str">
        <x:v>2060.T</x:v>
      </x:c>
      <x:c r="D1662" s="50" t="str">
        <x:v>FEED ONE CO.,LTD.</x:v>
      </x:c>
      <x:c r="E1662" s="50" t="str">
        <x:v>Prime Market (Domestic)</x:v>
      </x:c>
      <x:c r="F1662" s="50" t="str">
        <x:v>Foods</x:v>
      </x:c>
      <x:c r="G1662" s="51" t="n">
        <x:v>214120</x:v>
      </x:c>
      <x:c r="H1662" s="51" t="n">
        <x:v>243202</x:v>
      </x:c>
      <x:c r="I1662" s="51" t="n">
        <x:v>307911</x:v>
      </x:c>
      <x:c r="J1662" s="51" t="n">
        <x:v>313875</x:v>
      </x:c>
      <x:c r="K1662" s="51" t="n">
        <x:v>296045</x:v>
      </x:c>
      <x:c r="L1662" s="52" t="n">
        <x:f>IFERROR(H1662/G1662-1,"")</x:f>
        <x:v>0.13582103493368214</x:v>
      </x:c>
      <x:c r="M1662" s="52" t="n">
        <x:f>IFERROR(I1662/H1662-1,"")</x:f>
        <x:v>0.26607100270556994</x:v>
      </x:c>
      <x:c r="N1662" s="52" t="n">
        <x:f>IFERROR(J1662/I1662-1,"")</x:f>
        <x:v>0.019369233317419576</x:v>
      </x:c>
      <x:c r="O1662" s="52" t="n">
        <x:f>IFERROR(K1662/J1662-1,"")</x:f>
        <x:v>-0.056806053365193176</x:v>
      </x:c>
      <x:c r="P1662" s="52" t="n">
        <x:f>IFERROR((K1662/G1662)^(1/4)-1,"")</x:f>
        <x:v>0.08436408247491389</x:v>
      </x:c>
      <x:c r="Q1662" s="51" t="n">
        <x:v>6343</x:v>
      </x:c>
      <x:c r="R1662" s="52" t="n">
        <x:f>IFERROR(Q1662/K1662,"")</x:f>
        <x:v>0.02142579675387188</x:v>
      </x:c>
      <x:c r="S1662" s="53" t="n">
        <x:v>41913</x:v>
      </x:c>
      <x:c r="T1662" s="50" t="str">
        <x:v>EDINET_company_history</x:v>
      </x:c>
      <x:c r="U1662" s="50" t="str">
        <x:v>三井物産㈱</x:v>
      </x:c>
      <x:c r="V1662" s="54" t="n">
        <x:v>0.2557</x:v>
      </x:c>
      <x:c r="W1662" s="50" t="str">
        <x:v>庄司 英洋</x:v>
      </x:c>
      <x:c r="X1662" s="50" t="b">
        <x:f>AND(COUNT(L1662:O1662)=4,L1662&gt;='設定'!$B$6,M1662&gt;='設定'!$B$6,N1662&gt;='設定'!$B$6,O1662&gt;='設定'!$B$6)</x:f>
        <x:v>0</x:v>
      </x:c>
      <x:c r="Y1662" s="50" t="b">
        <x:f>AND(COUNT(G1662:K1662)=5,P1662&gt;='設定'!$B$7)</x:f>
        <x:v>0</x:v>
      </x:c>
      <x:c r="Z1662" s="50" t="b">
        <x:f>AND(ISNUMBER(R1662),R1662&gt;='設定'!$B$8)</x:f>
        <x:v>0</x:v>
      </x:c>
      <x:c r="AA1662" s="50" t="b">
        <x:f>AND(ISNUMBER(S1662),S1662&gt;=DATE(YEAR('設定'!$B$10)-'設定'!$B$9,MONTH('設定'!$B$10),DAY('設定'!$B$10)))</x:f>
        <x:v>0</x:v>
      </x:c>
      <x:c r="AB1662" s="55" t="b">
        <x:v>0</x:v>
      </x:c>
      <x:c r="AC1662" s="55" t="b">
        <x:v>1</x:v>
      </x:c>
      <x:c r="AD1662" s="50" t="n">
        <x:f>IF(X1662,1,0)+IF(Z1662,1,0)+IF(AA1662,1,0)+IF(AB1662,1,0)</x:f>
        <x:v>0</x:v>
      </x:c>
      <x:c r="AE1662" s="50" t="n">
        <x:f>IF(Y1662,1,0)+IF(Z1662,1,0)+IF(AA1662,1,0)+IF(AB1662,1,0)</x:f>
        <x:v>0</x:v>
      </x:c>
      <x:c r="AF1662" s="50" t="n">
        <x:f>IF(Y1662,1,0)+IF(Z1662,1,0)+IF(AA1662,1,0)+IF(AC1662,1,0)</x:f>
        <x:v>1</x:v>
      </x:c>
      <x:c r="AG1662" s="53" t="n">
        <x:v>44348</x:v>
      </x:c>
      <x:c r="AH1662" s="50" t="str">
        <x:v>S100VYJ3</x:v>
      </x:c>
      <x:c r="AI1662" s="50" t="str">
        <x:v>NetSalesSummaryOfBusinessResults</x:v>
      </x:c>
      <x:c r="AJ1662" s="50" t="str">
        <x:v>OperatingIncome</x:v>
      </x:c>
      <x:c r="AK1662" s="53" t="n">
        <x:v>45747</x:v>
      </x:c>
      <x:c r="AL1662" s="50" t="str">
        <x:v>365/365/365/366/365</x:v>
      </x:c>
      <x:c r="AM1662" s="51" t="n">
        <x:v>38475728</x:v>
      </x:c>
      <x:c r="AN1662" s="51" t="n">
        <x:v>1176</x:v>
      </x:c>
      <x:c r="AO1662" s="51" t="n">
        <x:f>IFERROR(AM1662*AN1662,"")</x:f>
        <x:v>45247456128</x:v>
      </x:c>
      <x:c r="AP1662" s="56" t="n">
        <x:f>IFERROR(AO1662/(K1662*1000000),"")</x:f>
        <x:v>0.15283979168031886</x:v>
      </x:c>
      <x:c r="AQ1662" s="57" t="n">
        <x:v>120609050</x:v>
      </x:c>
      <x:c r="AR1662" s="52" t="n">
        <x:v>0.2462726637445693</x:v>
      </x:c>
      <x:c r="AS1662" s="52" t="n">
        <x:v>-0.2809578306922283</x:v>
      </x:c>
      <x:c r="AT1662" s="55" t="b">
        <x:v>1</x:v>
      </x:c>
      <x:c r="AU1662" s="50"/>
      <x:c r="AV1662" s="58" t="n">
        <x:v>-0.0610499651068144</x:v>
      </x:c>
      <x:c r="AW1662" s="50" t="n">
        <x:v>2349</x:v>
      </x:c>
      <x:c r="AX1662" s="50" t="str">
        <x:v>Core Moat</x:v>
      </x:c>
      <x:c r="AY1662" s="50" t="str">
        <x:v>目立つ機械的警告なし（定性確認は別途必要）</x:v>
      </x:c>
      <x:c r="AZ1662" s="59" t="str">
        <x:v>2025-06-17 13:31</x:v>
      </x:c>
      <x:c r="BA1662" s="53" t="n">
        <x:v>41913</x:v>
      </x:c>
      <x:c r="BB1662" s="50"/>
      <x:c r="BC1662" s="50"/>
      <x:c r="BD1662" s="50" t="str">
        <x:v>TOPIX Small 2</x:v>
      </x:c>
    </x:row>
    <x:row r="1663">
      <x:c r="A1663" s="50" t="n">
        <x:v>1662</x:v>
      </x:c>
      <x:c r="B1663" s="50" t="str">
        <x:v>3865</x:v>
      </x:c>
      <x:c r="C1663" s="50" t="str">
        <x:v>3865.T</x:v>
      </x:c>
      <x:c r="D1663" s="50" t="str">
        <x:v>Hokuetsu Corporation</x:v>
      </x:c>
      <x:c r="E1663" s="50" t="str">
        <x:v>Prime Market (Domestic)</x:v>
      </x:c>
      <x:c r="F1663" s="50" t="str">
        <x:v>Pulp and Paper</x:v>
      </x:c>
      <x:c r="G1663" s="51" t="n">
        <x:v>222454</x:v>
      </x:c>
      <x:c r="H1663" s="51" t="n">
        <x:v>261616</x:v>
      </x:c>
      <x:c r="I1663" s="51" t="n">
        <x:v>301204</x:v>
      </x:c>
      <x:c r="J1663" s="51" t="n">
        <x:v>297056</x:v>
      </x:c>
      <x:c r="K1663" s="51" t="n">
        <x:v>305718</x:v>
      </x:c>
      <x:c r="L1663" s="52" t="n">
        <x:f>IFERROR(H1663/G1663-1,"")</x:f>
        <x:v>0.1760453846637957</x:v>
      </x:c>
      <x:c r="M1663" s="52" t="n">
        <x:f>IFERROR(I1663/H1663-1,"")</x:f>
        <x:v>0.1513210201210935</x:v>
      </x:c>
      <x:c r="N1663" s="52" t="n">
        <x:f>IFERROR(J1663/I1663-1,"")</x:f>
        <x:v>-0.013771397458201107</x:v>
      </x:c>
      <x:c r="O1663" s="52" t="n">
        <x:f>IFERROR(K1663/J1663-1,"")</x:f>
        <x:v>0.02915948508025412</x:v>
      </x:c>
      <x:c r="P1663" s="52" t="n">
        <x:f>IFERROR((K1663/G1663)^(1/4)-1,"")</x:f>
        <x:v>0.08273006819326079</x:v>
      </x:c>
      <x:c r="Q1663" s="51" t="n">
        <x:v>19727</x:v>
      </x:c>
      <x:c r="R1663" s="52" t="n">
        <x:f>IFERROR(Q1663/K1663,"")</x:f>
        <x:v>0.06452678612315925</x:v>
      </x:c>
      <x:c r="S1663" s="53" t="n">
        <x:v>18019</x:v>
      </x:c>
      <x:c r="T1663" s="50" t="str">
        <x:v>EDINET_company_history</x:v>
      </x:c>
      <x:c r="U1663" s="50" t="str">
        <x:v>美須賀海運㈱</x:v>
      </x:c>
      <x:c r="V1663" s="54" t="n">
        <x:v>0.1114</x:v>
      </x:c>
      <x:c r="W1663" s="50" t="str">
        <x:v>岸 本 晢 夫</x:v>
      </x:c>
      <x:c r="X1663" s="50" t="b">
        <x:f>AND(COUNT(L1663:O1663)=4,L1663&gt;='設定'!$B$6,M1663&gt;='設定'!$B$6,N1663&gt;='設定'!$B$6,O1663&gt;='設定'!$B$6)</x:f>
        <x:v>0</x:v>
      </x:c>
      <x:c r="Y1663" s="50" t="b">
        <x:f>AND(COUNT(G1663:K1663)=5,P1663&gt;='設定'!$B$7)</x:f>
        <x:v>0</x:v>
      </x:c>
      <x:c r="Z1663" s="50" t="b">
        <x:f>AND(ISNUMBER(R1663),R1663&gt;='設定'!$B$8)</x:f>
        <x:v>0</x:v>
      </x:c>
      <x:c r="AA1663" s="50" t="b">
        <x:f>AND(ISNUMBER(S1663),S1663&gt;=DATE(YEAR('設定'!$B$10)-'設定'!$B$9,MONTH('設定'!$B$10),DAY('設定'!$B$10)))</x:f>
        <x:v>0</x:v>
      </x:c>
      <x:c r="AB1663" s="55" t="b">
        <x:v>0</x:v>
      </x:c>
      <x:c r="AC1663" s="55" t="b">
        <x:v>1</x:v>
      </x:c>
      <x:c r="AD1663" s="50" t="n">
        <x:f>IF(X1663,1,0)+IF(Z1663,1,0)+IF(AA1663,1,0)+IF(AB1663,1,0)</x:f>
        <x:v>0</x:v>
      </x:c>
      <x:c r="AE1663" s="50" t="n">
        <x:f>IF(Y1663,1,0)+IF(Z1663,1,0)+IF(AA1663,1,0)+IF(AB1663,1,0)</x:f>
        <x:v>0</x:v>
      </x:c>
      <x:c r="AF1663" s="50" t="n">
        <x:f>IF(Y1663,1,0)+IF(Z1663,1,0)+IF(AA1663,1,0)+IF(AC1663,1,0)</x:f>
        <x:v>1</x:v>
      </x:c>
      <x:c r="AG1663" s="53" t="n">
        <x:v>44348</x:v>
      </x:c>
      <x:c r="AH1663" s="50" t="str">
        <x:v>S100W1ZS</x:v>
      </x:c>
      <x:c r="AI1663" s="50" t="str">
        <x:v>NetSalesSummaryOfBusinessResults</x:v>
      </x:c>
      <x:c r="AJ1663" s="50" t="str">
        <x:v>OperatingIncome</x:v>
      </x:c>
      <x:c r="AK1663" s="53" t="n">
        <x:v>45747</x:v>
      </x:c>
      <x:c r="AL1663" s="50" t="str">
        <x:v>365/365/365/366/365</x:v>
      </x:c>
      <x:c r="AM1663" s="51" t="n">
        <x:v>168747814</x:v>
      </x:c>
      <x:c r="AN1663" s="51" t="n">
        <x:v>905</x:v>
      </x:c>
      <x:c r="AO1663" s="51" t="n">
        <x:f>IFERROR(AM1663*AN1663,"")</x:f>
        <x:v>152716771670</x:v>
      </x:c>
      <x:c r="AP1663" s="56" t="n">
        <x:f>IFERROR(AO1663/(K1663*1000000),"")</x:f>
        <x:v>0.4995347727971529</x:v>
      </x:c>
      <x:c r="AQ1663" s="57" t="n">
        <x:v>348046906.6666667</x:v>
      </x:c>
      <x:c r="AR1663" s="52" t="n">
        <x:v>0.422696407199249</x:v>
      </x:c>
      <x:c r="AS1663" s="52" t="n">
        <x:v>-0.6585123757955382</x:v>
      </x:c>
      <x:c r="AT1663" s="55" t="b">
        <x:v>1</x:v>
      </x:c>
      <x:c r="AU1663" s="50"/>
      <x:c r="AV1663" s="58" t="n">
        <x:v>-0.2941923066795195</x:v>
      </x:c>
      <x:c r="AW1663" s="50" t="n">
        <x:v>3271</x:v>
      </x:c>
      <x:c r="AX1663" s="50" t="str">
        <x:v>Core Moat</x:v>
      </x:c>
      <x:c r="AY1663" s="50" t="str">
        <x:v>ローカル5年最大下落率-60%以下</x:v>
      </x:c>
      <x:c r="AZ1663" s="59" t="str">
        <x:v>2025-06-27 15:51</x:v>
      </x:c>
      <x:c r="BA1663" s="53" t="n">
        <x:v>18019</x:v>
      </x:c>
      <x:c r="BB1663" s="50"/>
      <x:c r="BC1663" s="50"/>
      <x:c r="BD1663" s="50" t="str">
        <x:v>TOPIX Small 1</x:v>
      </x:c>
    </x:row>
    <x:row r="1664">
      <x:c r="A1664" s="50" t="n">
        <x:v>1663</x:v>
      </x:c>
      <x:c r="B1664" s="50" t="str">
        <x:v>9856</x:v>
      </x:c>
      <x:c r="C1664" s="50" t="str">
        <x:v>9856.T</x:v>
      </x:c>
      <x:c r="D1664" s="50" t="str">
        <x:v>KU HOLDINGS CO.,LTD.</x:v>
      </x:c>
      <x:c r="E1664" s="50" t="str">
        <x:v>Standard Market(Domestic)</x:v>
      </x:c>
      <x:c r="F1664" s="50" t="str">
        <x:v>Retail Trade</x:v>
      </x:c>
      <x:c r="G1664" s="51" t="n">
        <x:v>116659</x:v>
      </x:c>
      <x:c r="H1664" s="51" t="n">
        <x:v>131120</x:v>
      </x:c>
      <x:c r="I1664" s="51" t="n">
        <x:v>153346</x:v>
      </x:c>
      <x:c r="J1664" s="51" t="n">
        <x:v>154563</x:v>
      </x:c>
      <x:c r="K1664" s="51" t="n">
        <x:v>159964</x:v>
      </x:c>
      <x:c r="L1664" s="52" t="n">
        <x:f>IFERROR(H1664/G1664-1,"")</x:f>
        <x:v>0.12395957448632333</x:v>
      </x:c>
      <x:c r="M1664" s="52" t="n">
        <x:f>IFERROR(I1664/H1664-1,"")</x:f>
        <x:v>0.16950884685784007</x:v>
      </x:c>
      <x:c r="N1664" s="52" t="n">
        <x:f>IFERROR(J1664/I1664-1,"")</x:f>
        <x:v>0.007936300914272332</x:v>
      </x:c>
      <x:c r="O1664" s="52" t="n">
        <x:f>IFERROR(K1664/J1664-1,"")</x:f>
        <x:v>0.034943679923396864</x:v>
      </x:c>
      <x:c r="P1664" s="52" t="n">
        <x:f>IFERROR((K1664/G1664)^(1/4)-1,"")</x:f>
        <x:v>0.08212143936335359</x:v>
      </x:c>
      <x:c r="Q1664" s="51" t="n">
        <x:v>9184</x:v>
      </x:c>
      <x:c r="R1664" s="52" t="n">
        <x:f>IFERROR(Q1664/K1664,"")</x:f>
        <x:v>0.05741291790652897</x:v>
      </x:c>
      <x:c r="S1664" s="53" t="n">
        <x:v>35400</x:v>
      </x:c>
      <x:c r="T1664" s="50" t="str">
        <x:v>EDINET_company_history</x:v>
      </x:c>
      <x:c r="U1664" s="50" t="str">
        <x:v>㈲ヤマサン</x:v>
      </x:c>
      <x:c r="V1664" s="54" t="n">
        <x:v>0.2718</x:v>
      </x:c>
      <x:c r="W1664" s="50" t="str">
        <x:v>板東 徹行 / 井上 久尚</x:v>
      </x:c>
      <x:c r="X1664" s="50" t="b">
        <x:f>AND(COUNT(L1664:O1664)=4,L1664&gt;='設定'!$B$6,M1664&gt;='設定'!$B$6,N1664&gt;='設定'!$B$6,O1664&gt;='設定'!$B$6)</x:f>
        <x:v>0</x:v>
      </x:c>
      <x:c r="Y1664" s="50" t="b">
        <x:f>AND(COUNT(G1664:K1664)=5,P1664&gt;='設定'!$B$7)</x:f>
        <x:v>0</x:v>
      </x:c>
      <x:c r="Z1664" s="50" t="b">
        <x:f>AND(ISNUMBER(R1664),R1664&gt;='設定'!$B$8)</x:f>
        <x:v>0</x:v>
      </x:c>
      <x:c r="AA1664" s="50" t="b">
        <x:f>AND(ISNUMBER(S1664),S1664&gt;=DATE(YEAR('設定'!$B$10)-'設定'!$B$9,MONTH('設定'!$B$10),DAY('設定'!$B$10)))</x:f>
        <x:v>0</x:v>
      </x:c>
      <x:c r="AB1664" s="55" t="b">
        <x:v>0</x:v>
      </x:c>
      <x:c r="AC1664" s="55" t="b">
        <x:v>1</x:v>
      </x:c>
      <x:c r="AD1664" s="50" t="n">
        <x:f>IF(X1664,1,0)+IF(Z1664,1,0)+IF(AA1664,1,0)+IF(AB1664,1,0)</x:f>
        <x:v>0</x:v>
      </x:c>
      <x:c r="AE1664" s="50" t="n">
        <x:f>IF(Y1664,1,0)+IF(Z1664,1,0)+IF(AA1664,1,0)+IF(AB1664,1,0)</x:f>
        <x:v>0</x:v>
      </x:c>
      <x:c r="AF1664" s="50" t="n">
        <x:f>IF(Y1664,1,0)+IF(Z1664,1,0)+IF(AA1664,1,0)+IF(AC1664,1,0)</x:f>
        <x:v>1</x:v>
      </x:c>
      <x:c r="AG1664" s="53" t="n">
        <x:v>44348</x:v>
      </x:c>
      <x:c r="AH1664" s="50" t="str">
        <x:v>S100W5H1</x:v>
      </x:c>
      <x:c r="AI1664" s="50" t="str">
        <x:v>NetSalesSummaryOfBusinessResults</x:v>
      </x:c>
      <x:c r="AJ1664" s="50" t="str">
        <x:v>OperatingIncome</x:v>
      </x:c>
      <x:c r="AK1664" s="53" t="n">
        <x:v>45747</x:v>
      </x:c>
      <x:c r="AL1664" s="50" t="str">
        <x:v>365/365/365/366/365</x:v>
      </x:c>
      <x:c r="AM1664" s="51" t="n">
        <x:v>32850924</x:v>
      </x:c>
      <x:c r="AN1664" s="51" t="n">
        <x:v>1147</x:v>
      </x:c>
      <x:c r="AO1664" s="51" t="n">
        <x:f>IFERROR(AM1664*AN1664,"")</x:f>
        <x:v>37680009828</x:v>
      </x:c>
      <x:c r="AP1664" s="56" t="n">
        <x:f>IFERROR(AO1664/(K1664*1000000),"")</x:f>
        <x:v>0.23555306086369432</x:v>
      </x:c>
      <x:c r="AQ1664" s="57" t="n">
        <x:v>58035511.666666664</x:v>
      </x:c>
      <x:c r="AR1664" s="52" t="n">
        <x:v>0.2906430702286147</x:v>
      </x:c>
      <x:c r="AS1664" s="52" t="n">
        <x:v>-0.3786583061824439</x:v>
      </x:c>
      <x:c r="AT1664" s="55" t="b">
        <x:v>1</x:v>
      </x:c>
      <x:c r="AU1664" s="50"/>
      <x:c r="AV1664" s="58" t="n">
        <x:v>-0.0898753826569532</x:v>
      </x:c>
      <x:c r="AW1664" s="50" t="n">
        <x:v>2535</x:v>
      </x:c>
      <x:c r="AX1664" s="50" t="str">
        <x:v>Core Moat</x:v>
      </x:c>
      <x:c r="AY1664" s="50" t="str">
        <x:v>目立つ機械的警告なし（定性確認は別途必要）</x:v>
      </x:c>
      <x:c r="AZ1664" s="59" t="str">
        <x:v>2025-06-25 16:26</x:v>
      </x:c>
      <x:c r="BA1664" s="53" t="n">
        <x:v>35400</x:v>
      </x:c>
      <x:c r="BB1664" s="50"/>
      <x:c r="BC1664" s="50"/>
      <x:c r="BD1664" s="50" t="str">
        <x:v>TOPIX Small 2</x:v>
      </x:c>
    </x:row>
    <x:row r="1665">
      <x:c r="A1665" s="50" t="n">
        <x:v>1664</x:v>
      </x:c>
      <x:c r="B1665" s="50" t="str">
        <x:v>1718</x:v>
      </x:c>
      <x:c r="C1665" s="50" t="str">
        <x:v>1718.T</x:v>
      </x:c>
      <x:c r="D1665" s="50" t="str">
        <x:v>MIKIKOGYO CO.,LTD.</x:v>
      </x:c>
      <x:c r="E1665" s="50" t="str">
        <x:v>Standard Market(Domestic)</x:v>
      </x:c>
      <x:c r="F1665" s="50" t="str">
        <x:v>Construction</x:v>
      </x:c>
      <x:c r="G1665" s="51" t="n">
        <x:v>26370.06</x:v>
      </x:c>
      <x:c r="H1665" s="51" t="n">
        <x:v>30758.899</x:v>
      </x:c>
      <x:c r="I1665" s="51" t="n">
        <x:v>32203.391</x:v>
      </x:c>
      <x:c r="J1665" s="51" t="n">
        <x:v>27292.198</x:v>
      </x:c>
      <x:c r="K1665" s="51" t="n">
        <x:v>36151.7</x:v>
      </x:c>
      <x:c r="L1665" s="52" t="n">
        <x:f>IFERROR(H1665/G1665-1,"")</x:f>
        <x:v>0.16643265127193496</x:v>
      </x:c>
      <x:c r="M1665" s="52" t="n">
        <x:f>IFERROR(I1665/H1665-1,"")</x:f>
        <x:v>0.046961758936820086</x:v>
      </x:c>
      <x:c r="N1665" s="52" t="n">
        <x:f>IFERROR(J1665/I1665-1,"")</x:f>
        <x:v>-0.15250546130374898</x:v>
      </x:c>
      <x:c r="O1665" s="52" t="n">
        <x:f>IFERROR(K1665/J1665-1,"")</x:f>
        <x:v>0.32461665418080266</x:v>
      </x:c>
      <x:c r="P1665" s="52" t="n">
        <x:f>IFERROR((K1665/G1665)^(1/4)-1,"")</x:f>
        <x:v>0.08206762073070695</x:v>
      </x:c>
      <x:c r="Q1665" s="51" t="n">
        <x:v>2583.279</x:v>
      </x:c>
      <x:c r="R1665" s="52" t="n">
        <x:f>IFERROR(Q1665/K1665,"")</x:f>
        <x:v>0.07145663966009898</x:v>
      </x:c>
      <x:c r="S1665" s="53" t="n">
        <x:v>38322</x:v>
      </x:c>
      <x:c r="T1665" s="50" t="str">
        <x:v>EDINET_company_history</x:v>
      </x:c>
      <x:c r="U1665" s="50" t="str">
        <x:v>三木 佳美</x:v>
      </x:c>
      <x:c r="V1665" s="54" t="n">
        <x:v>0.1528</x:v>
      </x:c>
      <x:c r="W1665" s="50" t="str">
        <x:v>岡田 尚一郎</x:v>
      </x:c>
      <x:c r="X1665" s="50" t="b">
        <x:f>AND(COUNT(L1665:O1665)=4,L1665&gt;='設定'!$B$6,M1665&gt;='設定'!$B$6,N1665&gt;='設定'!$B$6,O1665&gt;='設定'!$B$6)</x:f>
        <x:v>0</x:v>
      </x:c>
      <x:c r="Y1665" s="50" t="b">
        <x:f>AND(COUNT(G1665:K1665)=5,P1665&gt;='設定'!$B$7)</x:f>
        <x:v>0</x:v>
      </x:c>
      <x:c r="Z1665" s="50" t="b">
        <x:f>AND(ISNUMBER(R1665),R1665&gt;='設定'!$B$8)</x:f>
        <x:v>0</x:v>
      </x:c>
      <x:c r="AA1665" s="50" t="b">
        <x:f>AND(ISNUMBER(S1665),S1665&gt;=DATE(YEAR('設定'!$B$10)-'設定'!$B$9,MONTH('設定'!$B$10),DAY('設定'!$B$10)))</x:f>
        <x:v>0</x:v>
      </x:c>
      <x:c r="AB1665" s="55" t="b">
        <x:v>0</x:v>
      </x:c>
      <x:c r="AC1665" s="55" t="b">
        <x:v>1</x:v>
      </x:c>
      <x:c r="AD1665" s="50" t="n">
        <x:f>IF(X1665,1,0)+IF(Z1665,1,0)+IF(AA1665,1,0)+IF(AB1665,1,0)</x:f>
        <x:v>0</x:v>
      </x:c>
      <x:c r="AE1665" s="50" t="n">
        <x:f>IF(Y1665,1,0)+IF(Z1665,1,0)+IF(AA1665,1,0)+IF(AB1665,1,0)</x:f>
        <x:v>0</x:v>
      </x:c>
      <x:c r="AF1665" s="50" t="n">
        <x:f>IF(Y1665,1,0)+IF(Z1665,1,0)+IF(AA1665,1,0)+IF(AC1665,1,0)</x:f>
        <x:v>1</x:v>
      </x:c>
      <x:c r="AG1665" s="53" t="n">
        <x:v>44348</x:v>
      </x:c>
      <x:c r="AH1665" s="50" t="str">
        <x:v>S100XTPB</x:v>
      </x:c>
      <x:c r="AI1665" s="50" t="str">
        <x:v>NetSalesSummaryOfBusinessResults</x:v>
      </x:c>
      <x:c r="AJ1665" s="50" t="str">
        <x:v>OperatingIncome</x:v>
      </x:c>
      <x:c r="AK1665" s="53" t="n">
        <x:v>46022</x:v>
      </x:c>
      <x:c r="AL1665" s="50" t="str">
        <x:v>365/365/365/366/365</x:v>
      </x:c>
      <x:c r="AM1665" s="51" t="n">
        <x:v>1092963</x:v>
      </x:c>
      <x:c r="AN1665" s="51" t="n">
        <x:v>7110</x:v>
      </x:c>
      <x:c r="AO1665" s="51" t="n">
        <x:f>IFERROR(AM1665*AN1665,"")</x:f>
        <x:v>7770966930</x:v>
      </x:c>
      <x:c r="AP1665" s="56" t="n">
        <x:f>IFERROR(AO1665/(K1665*1000000),"")</x:f>
        <x:v>0.21495439854833936</x:v>
      </x:c>
      <x:c r="AQ1665" s="57" t="n">
        <x:v>19455050</x:v>
      </x:c>
      <x:c r="AR1665" s="52" t="n">
        <x:v>0.2151689413271602</x:v>
      </x:c>
      <x:c r="AS1665" s="52" t="n">
        <x:v>-0.314141414141414</x:v>
      </x:c>
      <x:c r="AT1665" s="55" t="b">
        <x:v>0</x:v>
      </x:c>
      <x:c r="AU1665" s="50" t="str">
        <x:v>low_liquidity</x:v>
      </x:c>
      <x:c r="AV1665" s="58" t="n">
        <x:v>0.0117053961411684</x:v>
      </x:c>
      <x:c r="AW1665" s="50" t="n">
        <x:v>1780</x:v>
      </x:c>
      <x:c r="AX1665" s="50" t="str">
        <x:v>Discovery</x:v>
      </x:c>
      <x:c r="AY1665" s="50" t="str">
        <x:v>既存適格性フィルター不通過: low_liquidity / 60日平均売買代金2,000万円未満</x:v>
      </x:c>
      <x:c r="AZ1665" s="59" t="str">
        <x:v>2026-03-25 11:33</x:v>
      </x:c>
      <x:c r="BA1665" s="53" t="n">
        <x:v>38322</x:v>
      </x:c>
      <x:c r="BB1665" s="50"/>
      <x:c r="BC1665" s="50"/>
      <x:c r="BD1665" s="50"/>
    </x:row>
    <x:row r="1666">
      <x:c r="A1666" s="50" t="n">
        <x:v>1665</x:v>
      </x:c>
      <x:c r="B1666" s="50" t="str">
        <x:v>1798</x:v>
      </x:c>
      <x:c r="C1666" s="50" t="str">
        <x:v>1798.T</x:v>
      </x:c>
      <x:c r="D1666" s="50" t="str">
        <x:v>MORIYA CORPORATION</x:v>
      </x:c>
      <x:c r="E1666" s="50" t="str">
        <x:v>Standard Market(Domestic)</x:v>
      </x:c>
      <x:c r="F1666" s="50" t="str">
        <x:v>Construction</x:v>
      </x:c>
      <x:c r="G1666" s="51" t="n">
        <x:v>36841.183</x:v>
      </x:c>
      <x:c r="H1666" s="51" t="n">
        <x:v>38840.35</x:v>
      </x:c>
      <x:c r="I1666" s="51" t="n">
        <x:v>38975.804</x:v>
      </x:c>
      <x:c r="J1666" s="51" t="n">
        <x:v>43344.948</x:v>
      </x:c>
      <x:c r="K1666" s="51" t="n">
        <x:v>50266.77</x:v>
      </x:c>
      <x:c r="L1666" s="52" t="n">
        <x:f>IFERROR(H1666/G1666-1,"")</x:f>
        <x:v>0.05426446268025664</x:v>
      </x:c>
      <x:c r="M1666" s="52" t="n">
        <x:f>IFERROR(I1666/H1666-1,"")</x:f>
        <x:v>0.003487455700064368</x:v>
      </x:c>
      <x:c r="N1666" s="52" t="n">
        <x:f>IFERROR(J1666/I1666-1,"")</x:f>
        <x:v>0.1120988806286074</x:v>
      </x:c>
      <x:c r="O1666" s="52" t="n">
        <x:f>IFERROR(K1666/J1666-1,"")</x:f>
        <x:v>0.15969155159673964</x:v>
      </x:c>
      <x:c r="P1666" s="52" t="n">
        <x:f>IFERROR((K1666/G1666)^(1/4)-1,"")</x:f>
        <x:v>0.08077888927607924</x:v>
      </x:c>
      <x:c r="Q1666" s="51" t="n">
        <x:v>2293.448</x:v>
      </x:c>
      <x:c r="R1666" s="52" t="n">
        <x:f>IFERROR(Q1666/K1666,"")</x:f>
        <x:v>0.045625529549640845</x:v>
      </x:c>
      <x:c r="S1666" s="53" t="n">
        <x:v>38322</x:v>
      </x:c>
      <x:c r="T1666" s="50" t="str">
        <x:v>EDINET_company_history</x:v>
      </x:c>
      <x:c r="U1666" s="50" t="str">
        <x:v>守谷商会従業員持株会</x:v>
      </x:c>
      <x:c r="V1666" s="54" t="n">
        <x:v>0.0905</x:v>
      </x:c>
      <x:c r="W1666" s="50" t="str">
        <x:v>伊藤 由郁紀</x:v>
      </x:c>
      <x:c r="X1666" s="50" t="b">
        <x:f>AND(COUNT(L1666:O1666)=4,L1666&gt;='設定'!$B$6,M1666&gt;='設定'!$B$6,N1666&gt;='設定'!$B$6,O1666&gt;='設定'!$B$6)</x:f>
        <x:v>0</x:v>
      </x:c>
      <x:c r="Y1666" s="50" t="b">
        <x:f>AND(COUNT(G1666:K1666)=5,P1666&gt;='設定'!$B$7)</x:f>
        <x:v>0</x:v>
      </x:c>
      <x:c r="Z1666" s="50" t="b">
        <x:f>AND(ISNUMBER(R1666),R1666&gt;='設定'!$B$8)</x:f>
        <x:v>0</x:v>
      </x:c>
      <x:c r="AA1666" s="50" t="b">
        <x:f>AND(ISNUMBER(S1666),S1666&gt;=DATE(YEAR('設定'!$B$10)-'設定'!$B$9,MONTH('設定'!$B$10),DAY('設定'!$B$10)))</x:f>
        <x:v>0</x:v>
      </x:c>
      <x:c r="AB1666" s="55" t="b">
        <x:v>0</x:v>
      </x:c>
      <x:c r="AC1666" s="55" t="b">
        <x:v>1</x:v>
      </x:c>
      <x:c r="AD1666" s="50" t="n">
        <x:f>IF(X1666,1,0)+IF(Z1666,1,0)+IF(AA1666,1,0)+IF(AB1666,1,0)</x:f>
        <x:v>0</x:v>
      </x:c>
      <x:c r="AE1666" s="50" t="n">
        <x:f>IF(Y1666,1,0)+IF(Z1666,1,0)+IF(AA1666,1,0)+IF(AB1666,1,0)</x:f>
        <x:v>0</x:v>
      </x:c>
      <x:c r="AF1666" s="50" t="n">
        <x:f>IF(Y1666,1,0)+IF(Z1666,1,0)+IF(AA1666,1,0)+IF(AC1666,1,0)</x:f>
        <x:v>1</x:v>
      </x:c>
      <x:c r="AG1666" s="53" t="n">
        <x:v>44348</x:v>
      </x:c>
      <x:c r="AH1666" s="50" t="str">
        <x:v>S100W19D</x:v>
      </x:c>
      <x:c r="AI1666" s="50" t="str">
        <x:v>NetSalesSummaryOfBusinessResults</x:v>
      </x:c>
      <x:c r="AJ1666" s="50" t="str">
        <x:v>OperatingIncome</x:v>
      </x:c>
      <x:c r="AK1666" s="53" t="n">
        <x:v>45747</x:v>
      </x:c>
      <x:c r="AL1666" s="50" t="str">
        <x:v>365/365/365/366/365</x:v>
      </x:c>
      <x:c r="AM1666" s="51" t="n">
        <x:v>2176500</x:v>
      </x:c>
      <x:c r="AN1666" s="51" t="n">
        <x:v>986</x:v>
      </x:c>
      <x:c r="AO1666" s="51" t="n">
        <x:f>IFERROR(AM1666*AN1666,"")</x:f>
        <x:v>2146029000</x:v>
      </x:c>
      <x:c r="AP1666" s="56" t="n">
        <x:f>IFERROR(AO1666/(K1666*1000000),"")</x:f>
        <x:v>0.04269279685167756</x:v>
      </x:c>
      <x:c r="AQ1666" s="57" t="n">
        <x:v>28610513.333333332</x:v>
      </x:c>
      <x:c r="AR1666" s="52" t="n">
        <x:v>0.3090526836517324</x:v>
      </x:c>
      <x:c r="AS1666" s="52" t="n">
        <x:v>-0.2931092409028634</x:v>
      </x:c>
      <x:c r="AT1666" s="55" t="b">
        <x:v>1</x:v>
      </x:c>
      <x:c r="AU1666" s="50"/>
      <x:c r="AV1666" s="58" t="n">
        <x:v>0.0169642863538266</x:v>
      </x:c>
      <x:c r="AW1666" s="50" t="n">
        <x:v>1744</x:v>
      </x:c>
      <x:c r="AX1666" s="50" t="str">
        <x:v>Discovery</x:v>
      </x:c>
      <x:c r="AY1666" s="50" t="str">
        <x:v>目立つ機械的警告なし（定性確認は別途必要）</x:v>
      </x:c>
      <x:c r="AZ1666" s="59" t="str">
        <x:v>2025-06-23 10:03</x:v>
      </x:c>
      <x:c r="BA1666" s="53" t="n">
        <x:v>38322</x:v>
      </x:c>
      <x:c r="BB1666" s="50"/>
      <x:c r="BC1666" s="50"/>
      <x:c r="BD1666" s="50"/>
    </x:row>
    <x:row r="1667">
      <x:c r="A1667" s="50" t="n">
        <x:v>1666</x:v>
      </x:c>
      <x:c r="B1667" s="50" t="str">
        <x:v>7604</x:v>
      </x:c>
      <x:c r="C1667" s="50" t="str">
        <x:v>7604.T</x:v>
      </x:c>
      <x:c r="D1667" s="50" t="str">
        <x:v>UMENOHANA GROUP CO.,LTD.</x:v>
      </x:c>
      <x:c r="E1667" s="50" t="str">
        <x:v>Standard Market(Domestic)</x:v>
      </x:c>
      <x:c r="F1667" s="50" t="str">
        <x:v>Retail Trade</x:v>
      </x:c>
      <x:c r="G1667" s="51" t="n">
        <x:v>21603.883</x:v>
      </x:c>
      <x:c r="H1667" s="51" t="n">
        <x:v>22591.738</x:v>
      </x:c>
      <x:c r="I1667" s="51" t="n">
        <x:v>27456.533</x:v>
      </x:c>
      <x:c r="J1667" s="51" t="n">
        <x:v>29816.869</x:v>
      </x:c>
      <x:c r="K1667" s="51" t="n">
        <x:v>29440.638</x:v>
      </x:c>
      <x:c r="L1667" s="52" t="n">
        <x:f>IFERROR(H1667/G1667-1,"")</x:f>
        <x:v>0.04572580771706636</x:v>
      </x:c>
      <x:c r="M1667" s="52" t="n">
        <x:f>IFERROR(I1667/H1667-1,"")</x:f>
        <x:v>0.2153351371195964</x:v>
      </x:c>
      <x:c r="N1667" s="52" t="n">
        <x:f>IFERROR(J1667/I1667-1,"")</x:f>
        <x:v>0.08596627986497785</x:v>
      </x:c>
      <x:c r="O1667" s="52" t="n">
        <x:f>IFERROR(K1667/J1667-1,"")</x:f>
        <x:v>-0.012618058589585646</x:v>
      </x:c>
      <x:c r="P1667" s="52" t="n">
        <x:f>IFERROR((K1667/G1667)^(1/4)-1,"")</x:f>
        <x:v>0.0804479508431406</x:v>
      </x:c>
      <x:c r="Q1667" s="51" t="n">
        <x:v>550.53</x:v>
      </x:c>
      <x:c r="R1667" s="52" t="n">
        <x:f>IFERROR(Q1667/K1667,"")</x:f>
        <x:v>0.01869966269073381</x:v>
      </x:c>
      <x:c r="S1667" s="53" t="n">
        <x:v>37408</x:v>
      </x:c>
      <x:c r="T1667" s="50" t="str">
        <x:v>EDINET_company_history</x:v>
      </x:c>
      <x:c r="U1667" s="50" t="str">
        <x:v>梅野 久美恵</x:v>
      </x:c>
      <x:c r="V1667" s="54" t="n">
        <x:v>0.0803</x:v>
      </x:c>
      <x:c r="W1667" s="50" t="str">
        <x:v>本 多 裕 二 / 鬼 塚 崇 裕</x:v>
      </x:c>
      <x:c r="X1667" s="50" t="b">
        <x:f>AND(COUNT(L1667:O1667)=4,L1667&gt;='設定'!$B$6,M1667&gt;='設定'!$B$6,N1667&gt;='設定'!$B$6,O1667&gt;='設定'!$B$6)</x:f>
        <x:v>0</x:v>
      </x:c>
      <x:c r="Y1667" s="50" t="b">
        <x:f>AND(COUNT(G1667:K1667)=5,P1667&gt;='設定'!$B$7)</x:f>
        <x:v>0</x:v>
      </x:c>
      <x:c r="Z1667" s="50" t="b">
        <x:f>AND(ISNUMBER(R1667),R1667&gt;='設定'!$B$8)</x:f>
        <x:v>0</x:v>
      </x:c>
      <x:c r="AA1667" s="50" t="b">
        <x:f>AND(ISNUMBER(S1667),S1667&gt;=DATE(YEAR('設定'!$B$10)-'設定'!$B$9,MONTH('設定'!$B$10),DAY('設定'!$B$10)))</x:f>
        <x:v>0</x:v>
      </x:c>
      <x:c r="AB1667" s="55" t="b">
        <x:v>0</x:v>
      </x:c>
      <x:c r="AC1667" s="55" t="b">
        <x:v>1</x:v>
      </x:c>
      <x:c r="AD1667" s="50" t="n">
        <x:f>IF(X1667,1,0)+IF(Z1667,1,0)+IF(AA1667,1,0)+IF(AB1667,1,0)</x:f>
        <x:v>0</x:v>
      </x:c>
      <x:c r="AE1667" s="50" t="n">
        <x:f>IF(Y1667,1,0)+IF(Z1667,1,0)+IF(AA1667,1,0)+IF(AB1667,1,0)</x:f>
        <x:v>0</x:v>
      </x:c>
      <x:c r="AF1667" s="50" t="n">
        <x:f>IF(Y1667,1,0)+IF(Z1667,1,0)+IF(AA1667,1,0)+IF(AC1667,1,0)</x:f>
        <x:v>1</x:v>
      </x:c>
      <x:c r="AG1667" s="53" t="n">
        <x:v>44348</x:v>
      </x:c>
      <x:c r="AH1667" s="50" t="str">
        <x:v>S100WESD</x:v>
      </x:c>
      <x:c r="AI1667" s="50" t="str">
        <x:v>NetSalesSummaryOfBusinessResults</x:v>
      </x:c>
      <x:c r="AJ1667" s="50" t="str">
        <x:v>OperatingIncome</x:v>
      </x:c>
      <x:c r="AK1667" s="53" t="n">
        <x:v>45777</x:v>
      </x:c>
      <x:c r="AL1667" s="50" t="str">
        <x:v>365/365/365/366/365</x:v>
      </x:c>
      <x:c r="AM1667" s="51" t="n">
        <x:v>8867800</x:v>
      </x:c>
      <x:c r="AN1667" s="51" t="n">
        <x:v>840</x:v>
      </x:c>
      <x:c r="AO1667" s="51" t="n">
        <x:f>IFERROR(AM1667*AN1667,"")</x:f>
        <x:v>7448952000</x:v>
      </x:c>
      <x:c r="AP1667" s="56" t="n">
        <x:f>IFERROR(AO1667/(K1667*1000000),"")</x:f>
        <x:v>0.2530159842324069</x:v>
      </x:c>
      <x:c r="AQ1667" s="57" t="n">
        <x:v>10484720</x:v>
      </x:c>
      <x:c r="AR1667" s="52" t="n">
        <x:v>0.1685294053674345</x:v>
      </x:c>
      <x:c r="AS1667" s="52" t="n">
        <x:v>-0.4234631460193522</x:v>
      </x:c>
      <x:c r="AT1667" s="55" t="b">
        <x:v>0</x:v>
      </x:c>
      <x:c r="AU1667" s="50" t="str">
        <x:v>low_liquidity</x:v>
      </x:c>
      <x:c r="AV1667" s="58" t="n">
        <x:v>-0.1462311526638842</x:v>
      </x:c>
      <x:c r="AW1667" s="50" t="n">
        <x:v>2833</x:v>
      </x:c>
      <x:c r="AX1667" s="50" t="str">
        <x:v>Transformation Moat</x:v>
      </x:c>
      <x:c r="AY1667" s="50" t="str">
        <x:v>既存適格性フィルター不通過: low_liquidity / 60日平均売買代金2,000万円未満</x:v>
      </x:c>
      <x:c r="AZ1667" s="59" t="str">
        <x:v>2025-07-28 13:03</x:v>
      </x:c>
      <x:c r="BA1667" s="53" t="n">
        <x:v>37408</x:v>
      </x:c>
      <x:c r="BB1667" s="50"/>
      <x:c r="BC1667" s="50"/>
      <x:c r="BD1667" s="50"/>
    </x:row>
    <x:row r="1668">
      <x:c r="A1668" s="50" t="n">
        <x:v>1667</x:v>
      </x:c>
      <x:c r="B1668" s="50" t="str">
        <x:v>4420</x:v>
      </x:c>
      <x:c r="C1668" s="50" t="str">
        <x:v>4420.T</x:v>
      </x:c>
      <x:c r="D1668" s="50" t="str">
        <x:v>eSOL Co.,Ltd.</x:v>
      </x:c>
      <x:c r="E1668" s="50" t="str">
        <x:v>Standard Market(Domestic)</x:v>
      </x:c>
      <x:c r="F1668" s="50" t="str">
        <x:v>Information &amp; Communication</x:v>
      </x:c>
      <x:c r="G1668" s="51" t="n">
        <x:v>8937.872</x:v>
      </x:c>
      <x:c r="H1668" s="51" t="n">
        <x:v>8872.408</x:v>
      </x:c>
      <x:c r="I1668" s="51" t="n">
        <x:v>9628.105</x:v>
      </x:c>
      <x:c r="J1668" s="51" t="n">
        <x:v>11908.042</x:v>
      </x:c>
      <x:c r="K1668" s="51" t="n">
        <x:v>12129.822</x:v>
      </x:c>
      <x:c r="L1668" s="52" t="n">
        <x:f>IFERROR(H1668/G1668-1,"")</x:f>
        <x:v>-0.0073243385002604855</x:v>
      </x:c>
      <x:c r="M1668" s="52" t="n">
        <x:f>IFERROR(I1668/H1668-1,"")</x:f>
        <x:v>0.08517383330432948</x:v>
      </x:c>
      <x:c r="N1668" s="52" t="n">
        <x:f>IFERROR(J1668/I1668-1,"")</x:f>
        <x:v>0.23680018030547023</x:v>
      </x:c>
      <x:c r="O1668" s="52" t="n">
        <x:f>IFERROR(K1668/J1668-1,"")</x:f>
        <x:v>0.018624388459496544</x:v>
      </x:c>
      <x:c r="P1668" s="52" t="n">
        <x:f>IFERROR((K1668/G1668)^(1/4)-1,"")</x:f>
        <x:v>0.07933205232902818</x:v>
      </x:c>
      <x:c r="Q1668" s="51" t="n">
        <x:v>815.111</x:v>
      </x:c>
      <x:c r="R1668" s="52" t="n">
        <x:f>IFERROR(Q1668/K1668,"")</x:f>
        <x:v>0.06719892509552078</x:v>
      </x:c>
      <x:c r="S1668" s="53" t="n">
        <x:v>43374</x:v>
      </x:c>
      <x:c r="T1668" s="50" t="str">
        <x:v>EDINET_company_history</x:v>
      </x:c>
      <x:c r="U1668" s="50" t="str">
        <x:v>イーソル従業員持株会</x:v>
      </x:c>
      <x:c r="V1668" s="54" t="n">
        <x:v>0.1059</x:v>
      </x:c>
      <x:c r="W1668" s="50" t="str">
        <x:v>権藤 正樹</x:v>
      </x:c>
      <x:c r="X1668" s="50" t="b">
        <x:f>AND(COUNT(L1668:O1668)=4,L1668&gt;='設定'!$B$6,M1668&gt;='設定'!$B$6,N1668&gt;='設定'!$B$6,O1668&gt;='設定'!$B$6)</x:f>
        <x:v>0</x:v>
      </x:c>
      <x:c r="Y1668" s="50" t="b">
        <x:f>AND(COUNT(G1668:K1668)=5,P1668&gt;='設定'!$B$7)</x:f>
        <x:v>0</x:v>
      </x:c>
      <x:c r="Z1668" s="50" t="b">
        <x:f>AND(ISNUMBER(R1668),R1668&gt;='設定'!$B$8)</x:f>
        <x:v>0</x:v>
      </x:c>
      <x:c r="AA1668" s="50" t="b">
        <x:f>AND(ISNUMBER(S1668),S1668&gt;=DATE(YEAR('設定'!$B$10)-'設定'!$B$9,MONTH('設定'!$B$10),DAY('設定'!$B$10)))</x:f>
        <x:v>0</x:v>
      </x:c>
      <x:c r="AB1668" s="55" t="b">
        <x:v>0</x:v>
      </x:c>
      <x:c r="AC1668" s="55" t="b">
        <x:v>1</x:v>
      </x:c>
      <x:c r="AD1668" s="50" t="n">
        <x:f>IF(X1668,1,0)+IF(Z1668,1,0)+IF(AA1668,1,0)+IF(AB1668,1,0)</x:f>
        <x:v>0</x:v>
      </x:c>
      <x:c r="AE1668" s="50" t="n">
        <x:f>IF(Y1668,1,0)+IF(Z1668,1,0)+IF(AA1668,1,0)+IF(AB1668,1,0)</x:f>
        <x:v>0</x:v>
      </x:c>
      <x:c r="AF1668" s="50" t="n">
        <x:f>IF(Y1668,1,0)+IF(Z1668,1,0)+IF(AA1668,1,0)+IF(AC1668,1,0)</x:f>
        <x:v>1</x:v>
      </x:c>
      <x:c r="AG1668" s="53" t="n">
        <x:v>44348</x:v>
      </x:c>
      <x:c r="AH1668" s="50" t="str">
        <x:v>S100XV6D</x:v>
      </x:c>
      <x:c r="AI1668" s="50" t="str">
        <x:v>NetSalesSummaryOfBusinessResults</x:v>
      </x:c>
      <x:c r="AJ1668" s="50" t="str">
        <x:v>OperatingIncome</x:v>
      </x:c>
      <x:c r="AK1668" s="53" t="n">
        <x:v>46022</x:v>
      </x:c>
      <x:c r="AL1668" s="50" t="str">
        <x:v>365/365/365/366/365</x:v>
      </x:c>
      <x:c r="AM1668" s="51" t="n">
        <x:v>19700400</x:v>
      </x:c>
      <x:c r="AN1668" s="51" t="n">
        <x:v>790</x:v>
      </x:c>
      <x:c r="AO1668" s="51" t="n">
        <x:f>IFERROR(AM1668*AN1668,"")</x:f>
        <x:v>15563316000</x:v>
      </x:c>
      <x:c r="AP1668" s="56" t="n">
        <x:f>IFERROR(AO1668/(K1668*1000000),"")</x:f>
        <x:v>1.2830621916793172</x:v>
      </x:c>
      <x:c r="AQ1668" s="57" t="n">
        <x:v>61076928.333333336</x:v>
      </x:c>
      <x:c r="AR1668" s="52" t="n">
        <x:v>0.5272412347474571</x:v>
      </x:c>
      <x:c r="AS1668" s="52" t="n">
        <x:v>-0.6260119709534202</x:v>
      </x:c>
      <x:c r="AT1668" s="55" t="b">
        <x:v>1</x:v>
      </x:c>
      <x:c r="AU1668" s="50"/>
      <x:c r="AV1668" s="58" t="n">
        <x:v>-0.1482383603314243</x:v>
      </x:c>
      <x:c r="AW1668" s="50" t="n">
        <x:v>2844</x:v>
      </x:c>
      <x:c r="AX1668" s="50" t="str">
        <x:v>Future Moat</x:v>
      </x:c>
      <x:c r="AY1668" s="50" t="str">
        <x:v>ローカル5年最大下落率-60%以下</x:v>
      </x:c>
      <x:c r="AZ1668" s="59" t="str">
        <x:v>2026-03-30 15:30</x:v>
      </x:c>
      <x:c r="BA1668" s="53" t="n">
        <x:v>43374</x:v>
      </x:c>
      <x:c r="BB1668" s="50"/>
      <x:c r="BC1668" s="50"/>
      <x:c r="BD1668" s="50" t="str">
        <x:v>TOPIX Small 2</x:v>
      </x:c>
    </x:row>
    <x:row r="1669">
      <x:c r="A1669" s="50" t="n">
        <x:v>1668</x:v>
      </x:c>
      <x:c r="B1669" s="50" t="str">
        <x:v>7434</x:v>
      </x:c>
      <x:c r="C1669" s="50" t="str">
        <x:v>7434.T</x:v>
      </x:c>
      <x:c r="D1669" s="50" t="str">
        <x:v>OTAKE CORPORATION</x:v>
      </x:c>
      <x:c r="E1669" s="50" t="str">
        <x:v>Standard Market(Domestic)</x:v>
      </x:c>
      <x:c r="F1669" s="50" t="str">
        <x:v>Wholesale Trade</x:v>
      </x:c>
      <x:c r="G1669" s="51" t="n">
        <x:v>23915.343</x:v>
      </x:c>
      <x:c r="H1669" s="51" t="n">
        <x:v>26615.102</x:v>
      </x:c>
      <x:c r="I1669" s="51" t="n">
        <x:v>29321.724</x:v>
      </x:c>
      <x:c r="J1669" s="51" t="n">
        <x:v>31253.427</x:v>
      </x:c>
      <x:c r="K1669" s="51" t="n">
        <x:v>32447.935</x:v>
      </x:c>
      <x:c r="L1669" s="52" t="n">
        <x:f>IFERROR(H1669/G1669-1,"")</x:f>
        <x:v>0.11288815719682543</x:v>
      </x:c>
      <x:c r="M1669" s="52" t="n">
        <x:f>IFERROR(I1669/H1669-1,"")</x:f>
        <x:v>0.10169497002115557</x:v>
      </x:c>
      <x:c r="N1669" s="52" t="n">
        <x:f>IFERROR(J1669/I1669-1,"")</x:f>
        <x:v>0.06587958470654742</x:v>
      </x:c>
      <x:c r="O1669" s="52" t="n">
        <x:f>IFERROR(K1669/J1669-1,"")</x:f>
        <x:v>0.03822006463483185</x:v>
      </x:c>
      <x:c r="P1669" s="52" t="n">
        <x:f>IFERROR((K1669/G1669)^(1/4)-1,"")</x:f>
        <x:v>0.07926380462811977</x:v>
      </x:c>
      <x:c r="Q1669" s="51" t="n">
        <x:v>1003.192</x:v>
      </x:c>
      <x:c r="R1669" s="52" t="n">
        <x:f>IFERROR(Q1669/K1669,"")</x:f>
        <x:v>0.030916975148033304</x:v>
      </x:c>
      <x:c r="S1669" s="53" t="n">
        <x:v>38322</x:v>
      </x:c>
      <x:c r="T1669" s="50" t="str">
        <x:v>EDINET_company_history</x:v>
      </x:c>
      <x:c r="U1669" s="50" t="str">
        <x:v>オータケ持株会</x:v>
      </x:c>
      <x:c r="V1669" s="54" t="n">
        <x:v>0.1228</x:v>
      </x:c>
      <x:c r="W1669" s="50" t="str">
        <x:v>金 戸 俊 哉</x:v>
      </x:c>
      <x:c r="X1669" s="50" t="b">
        <x:f>AND(COUNT(L1669:O1669)=4,L1669&gt;='設定'!$B$6,M1669&gt;='設定'!$B$6,N1669&gt;='設定'!$B$6,O1669&gt;='設定'!$B$6)</x:f>
        <x:v>0</x:v>
      </x:c>
      <x:c r="Y1669" s="50" t="b">
        <x:f>AND(COUNT(G1669:K1669)=5,P1669&gt;='設定'!$B$7)</x:f>
        <x:v>0</x:v>
      </x:c>
      <x:c r="Z1669" s="50" t="b">
        <x:f>AND(ISNUMBER(R1669),R1669&gt;='設定'!$B$8)</x:f>
        <x:v>0</x:v>
      </x:c>
      <x:c r="AA1669" s="50" t="b">
        <x:f>AND(ISNUMBER(S1669),S1669&gt;=DATE(YEAR('設定'!$B$10)-'設定'!$B$9,MONTH('設定'!$B$10),DAY('設定'!$B$10)))</x:f>
        <x:v>0</x:v>
      </x:c>
      <x:c r="AB1669" s="55" t="b">
        <x:v>0</x:v>
      </x:c>
      <x:c r="AC1669" s="55" t="b">
        <x:v>1</x:v>
      </x:c>
      <x:c r="AD1669" s="50" t="n">
        <x:f>IF(X1669,1,0)+IF(Z1669,1,0)+IF(AA1669,1,0)+IF(AB1669,1,0)</x:f>
        <x:v>0</x:v>
      </x:c>
      <x:c r="AE1669" s="50" t="n">
        <x:f>IF(Y1669,1,0)+IF(Z1669,1,0)+IF(AA1669,1,0)+IF(AB1669,1,0)</x:f>
        <x:v>0</x:v>
      </x:c>
      <x:c r="AF1669" s="50" t="n">
        <x:f>IF(Y1669,1,0)+IF(Z1669,1,0)+IF(AA1669,1,0)+IF(AC1669,1,0)</x:f>
        <x:v>1</x:v>
      </x:c>
      <x:c r="AG1669" s="53" t="n">
        <x:v>44348</x:v>
      </x:c>
      <x:c r="AH1669" s="50" t="str">
        <x:v>S100WLHT</x:v>
      </x:c>
      <x:c r="AI1669" s="50" t="str">
        <x:v>NetSalesSummaryOfBusinessResults</x:v>
      </x:c>
      <x:c r="AJ1669" s="50" t="str">
        <x:v>OperatingIncome</x:v>
      </x:c>
      <x:c r="AK1669" s="53" t="n">
        <x:v>45808</x:v>
      </x:c>
      <x:c r="AL1669" s="50" t="str">
        <x:v>365/365/365/366/365</x:v>
      </x:c>
      <x:c r="AM1669" s="51" t="n">
        <x:v>3915700</x:v>
      </x:c>
      <x:c r="AN1669" s="51" t="n">
        <x:v>1754</x:v>
      </x:c>
      <x:c r="AO1669" s="51" t="n">
        <x:f>IFERROR(AM1669*AN1669,"")</x:f>
        <x:v>6868137800</x:v>
      </x:c>
      <x:c r="AP1669" s="56" t="n">
        <x:f>IFERROR(AO1669/(K1669*1000000),"")</x:f>
        <x:v>0.2116664065063</x:v>
      </x:c>
      <x:c r="AQ1669" s="57" t="n">
        <x:v>9168823.333333334</x:v>
      </x:c>
      <x:c r="AR1669" s="52" t="n">
        <x:v>0.2208838689770634</x:v>
      </x:c>
      <x:c r="AS1669" s="52" t="n">
        <x:v>-0.1932479004038533</x:v>
      </x:c>
      <x:c r="AT1669" s="55" t="b">
        <x:v>0</x:v>
      </x:c>
      <x:c r="AU1669" s="50" t="str">
        <x:v>low_liquidity</x:v>
      </x:c>
      <x:c r="AV1669" s="58" t="n">
        <x:v>-0.038761144712459</x:v>
      </x:c>
      <x:c r="AW1669" s="50" t="n">
        <x:v>2179</x:v>
      </x:c>
      <x:c r="AX1669" s="50" t="str">
        <x:v>Core Moat</x:v>
      </x:c>
      <x:c r="AY1669" s="50" t="str">
        <x:v>既存適格性フィルター不通過: low_liquidity / 60日平均売買代金2,000万円未満</x:v>
      </x:c>
      <x:c r="AZ1669" s="59" t="str">
        <x:v>2025-08-28 10:41</x:v>
      </x:c>
      <x:c r="BA1669" s="53" t="n">
        <x:v>38322</x:v>
      </x:c>
      <x:c r="BB1669" s="50"/>
      <x:c r="BC1669" s="50"/>
      <x:c r="BD1669" s="50"/>
    </x:row>
    <x:row r="1670">
      <x:c r="A1670" s="50" t="n">
        <x:v>1669</x:v>
      </x:c>
      <x:c r="B1670" s="50" t="str">
        <x:v>6568</x:v>
      </x:c>
      <x:c r="C1670" s="50" t="str">
        <x:v>6568.T</x:v>
      </x:c>
      <x:c r="D1670" s="50" t="str">
        <x:v>KNC Laboratories Co.,Ltd.</x:v>
      </x:c>
      <x:c r="E1670" s="50" t="str">
        <x:v>Growth Market(Domestic)</x:v>
      </x:c>
      <x:c r="F1670" s="50" t="str">
        <x:v>Services</x:v>
      </x:c>
      <x:c r="G1670" s="51" t="n">
        <x:v>6029.084</x:v>
      </x:c>
      <x:c r="H1670" s="51" t="n">
        <x:v>7440.588</x:v>
      </x:c>
      <x:c r="I1670" s="51" t="n">
        <x:v>8628.009</x:v>
      </x:c>
      <x:c r="J1670" s="51" t="n">
        <x:v>9154.577</x:v>
      </x:c>
      <x:c r="K1670" s="51" t="n">
        <x:v>8178.92</x:v>
      </x:c>
      <x:c r="L1670" s="52" t="n">
        <x:f>IFERROR(H1670/G1670-1,"")</x:f>
        <x:v>0.2341158292039056</x:v>
      </x:c>
      <x:c r="M1670" s="52" t="n">
        <x:f>IFERROR(I1670/H1670-1,"")</x:f>
        <x:v>0.15958698425447015</x:v>
      </x:c>
      <x:c r="N1670" s="52" t="n">
        <x:f>IFERROR(J1670/I1670-1,"")</x:f>
        <x:v>0.06103007078458078</x:v>
      </x:c>
      <x:c r="O1670" s="52" t="n">
        <x:f>IFERROR(K1670/J1670-1,"")</x:f>
        <x:v>-0.10657586909804784</x:v>
      </x:c>
      <x:c r="P1670" s="52" t="n">
        <x:f>IFERROR((K1670/G1670)^(1/4)-1,"")</x:f>
        <x:v>0.0792229108075646</x:v>
      </x:c>
      <x:c r="Q1670" s="51" t="n">
        <x:v>771.859</x:v>
      </x:c>
      <x:c r="R1670" s="52" t="n">
        <x:f>IFERROR(Q1670/K1670,"")</x:f>
        <x:v>0.09437175079350331</x:v>
      </x:c>
      <x:c r="S1670" s="53" t="n">
        <x:v>43160</x:v>
      </x:c>
      <x:c r="T1670" s="50" t="str">
        <x:v>EDINET_company_history</x:v>
      </x:c>
      <x:c r="U1670" s="50" t="str">
        <x:v>ＫＮＣ興産（株）</x:v>
      </x:c>
      <x:c r="V1670" s="54" t="n">
        <x:v>0.1956</x:v>
      </x:c>
      <x:c r="W1670" s="50" t="str">
        <x:v>真岡 宅哉</x:v>
      </x:c>
      <x:c r="X1670" s="50" t="b">
        <x:f>AND(COUNT(L1670:O1670)=4,L1670&gt;='設定'!$B$6,M1670&gt;='設定'!$B$6,N1670&gt;='設定'!$B$6,O1670&gt;='設定'!$B$6)</x:f>
        <x:v>0</x:v>
      </x:c>
      <x:c r="Y1670" s="50" t="b">
        <x:f>AND(COUNT(G1670:K1670)=5,P1670&gt;='設定'!$B$7)</x:f>
        <x:v>0</x:v>
      </x:c>
      <x:c r="Z1670" s="50" t="b">
        <x:f>AND(ISNUMBER(R1670),R1670&gt;='設定'!$B$8)</x:f>
        <x:v>0</x:v>
      </x:c>
      <x:c r="AA1670" s="50" t="b">
        <x:f>AND(ISNUMBER(S1670),S1670&gt;=DATE(YEAR('設定'!$B$10)-'設定'!$B$9,MONTH('設定'!$B$10),DAY('設定'!$B$10)))</x:f>
        <x:v>0</x:v>
      </x:c>
      <x:c r="AB1670" s="55" t="b">
        <x:v>0</x:v>
      </x:c>
      <x:c r="AC1670" s="55" t="b">
        <x:v>1</x:v>
      </x:c>
      <x:c r="AD1670" s="50" t="n">
        <x:f>IF(X1670,1,0)+IF(Z1670,1,0)+IF(AA1670,1,0)+IF(AB1670,1,0)</x:f>
        <x:v>0</x:v>
      </x:c>
      <x:c r="AE1670" s="50" t="n">
        <x:f>IF(Y1670,1,0)+IF(Z1670,1,0)+IF(AA1670,1,0)+IF(AB1670,1,0)</x:f>
        <x:v>0</x:v>
      </x:c>
      <x:c r="AF1670" s="50" t="n">
        <x:f>IF(Y1670,1,0)+IF(Z1670,1,0)+IF(AA1670,1,0)+IF(AC1670,1,0)</x:f>
        <x:v>1</x:v>
      </x:c>
      <x:c r="AG1670" s="53" t="n">
        <x:v>44348</x:v>
      </x:c>
      <x:c r="AH1670" s="50" t="str">
        <x:v>S100VV73</x:v>
      </x:c>
      <x:c r="AI1670" s="50" t="str">
        <x:v>NetSalesSummaryOfBusinessResults</x:v>
      </x:c>
      <x:c r="AJ1670" s="50" t="str">
        <x:v>OperatingIncome</x:v>
      </x:c>
      <x:c r="AK1670" s="53" t="n">
        <x:v>45747</x:v>
      </x:c>
      <x:c r="AL1670" s="50" t="str">
        <x:v>365/365/365/366/365</x:v>
      </x:c>
      <x:c r="AM1670" s="51" t="n">
        <x:v>7731700</x:v>
      </x:c>
      <x:c r="AN1670" s="51" t="n">
        <x:v>1243</x:v>
      </x:c>
      <x:c r="AO1670" s="51" t="n">
        <x:f>IFERROR(AM1670*AN1670,"")</x:f>
        <x:v>9610503100</x:v>
      </x:c>
      <x:c r="AP1670" s="56" t="n">
        <x:f>IFERROR(AO1670/(K1670*1000000),"")</x:f>
        <x:v>1.1750332684510914</x:v>
      </x:c>
      <x:c r="AQ1670" s="57" t="n">
        <x:v>6365583.333333333</x:v>
      </x:c>
      <x:c r="AR1670" s="52" t="n">
        <x:v>0.3282590114014853</x:v>
      </x:c>
      <x:c r="AS1670" s="52" t="n">
        <x:v>-0.5187463096980836</x:v>
      </x:c>
      <x:c r="AT1670" s="55" t="b">
        <x:v>0</x:v>
      </x:c>
      <x:c r="AU1670" s="50" t="str">
        <x:v>low_liquidity</x:v>
      </x:c>
      <x:c r="AV1670" s="58" t="n">
        <x:v>0.0329062767567903</x:v>
      </x:c>
      <x:c r="AW1670" s="50" t="n">
        <x:v>1633</x:v>
      </x:c>
      <x:c r="AX1670" s="50" t="str">
        <x:v>Discovery</x:v>
      </x:c>
      <x:c r="AY1670" s="50" t="str">
        <x:v>既存適格性フィルター不通過: low_liquidity / 60日平均売買代金2,000万円未満</x:v>
      </x:c>
      <x:c r="AZ1670" s="59" t="str">
        <x:v>2025-06-23 13:01</x:v>
      </x:c>
      <x:c r="BA1670" s="53" t="n">
        <x:v>43160</x:v>
      </x:c>
      <x:c r="BB1670" s="50"/>
      <x:c r="BC1670" s="50"/>
      <x:c r="BD1670" s="50"/>
    </x:row>
    <x:row r="1671">
      <x:c r="A1671" s="50" t="n">
        <x:v>1670</x:v>
      </x:c>
      <x:c r="B1671" s="50" t="str">
        <x:v>3154</x:v>
      </x:c>
      <x:c r="C1671" s="50" t="str">
        <x:v>3154.T</x:v>
      </x:c>
      <x:c r="D1671" s="50" t="str">
        <x:v>MEDIUS HOLDINGS Co.,Ltd.</x:v>
      </x:c>
      <x:c r="E1671" s="50" t="str">
        <x:v>Prime Market (Domestic)</x:v>
      </x:c>
      <x:c r="F1671" s="50" t="str">
        <x:v>Wholesale Trade</x:v>
      </x:c>
      <x:c r="G1671" s="51" t="n">
        <x:v>213329.593</x:v>
      </x:c>
      <x:c r="H1671" s="51" t="n">
        <x:v>226606.414</x:v>
      </x:c>
      <x:c r="I1671" s="51" t="n">
        <x:v>239054.42</x:v>
      </x:c>
      <x:c r="J1671" s="51" t="n">
        <x:v>259789</x:v>
      </x:c>
      <x:c r="K1671" s="51" t="n">
        <x:v>288689.338</x:v>
      </x:c>
      <x:c r="L1671" s="52" t="n">
        <x:f>IFERROR(H1671/G1671-1,"")</x:f>
        <x:v>0.06223618961294308</x:v>
      </x:c>
      <x:c r="M1671" s="52" t="n">
        <x:f>IFERROR(I1671/H1671-1,"")</x:f>
        <x:v>0.05493227565924075</x:v>
      </x:c>
      <x:c r="N1671" s="52" t="n">
        <x:f>IFERROR(J1671/I1671-1,"")</x:f>
        <x:v>0.08673581521730478</x:v>
      </x:c>
      <x:c r="O1671" s="52" t="n">
        <x:f>IFERROR(K1671/J1671-1,"")</x:f>
        <x:v>0.11124542609579313</x:v>
      </x:c>
      <x:c r="P1671" s="52" t="n">
        <x:f>IFERROR((K1671/G1671)^(1/4)-1,"")</x:f>
        <x:v>0.07856149049146866</x:v>
      </x:c>
      <x:c r="Q1671" s="51" t="n">
        <x:v>1875.749</x:v>
      </x:c>
      <x:c r="R1671" s="52" t="n">
        <x:f>IFERROR(Q1671/K1671,"")</x:f>
        <x:v>0.006497465451945441</x:v>
      </x:c>
      <x:c r="S1671" s="53" t="n">
        <x:v>39995</x:v>
      </x:c>
      <x:c r="T1671" s="50" t="str">
        <x:v>EDINET_company_history</x:v>
      </x:c>
      <x:c r="U1671" s="50" t="str">
        <x:v>㈱エム・ケー</x:v>
      </x:c>
      <x:c r="V1671" s="54" t="n">
        <x:v>0.098</x:v>
      </x:c>
      <x:c r="W1671" s="50" t="str">
        <x:v>池谷保彦</x:v>
      </x:c>
      <x:c r="X1671" s="50" t="b">
        <x:f>AND(COUNT(L1671:O1671)=4,L1671&gt;='設定'!$B$6,M1671&gt;='設定'!$B$6,N1671&gt;='設定'!$B$6,O1671&gt;='設定'!$B$6)</x:f>
        <x:v>0</x:v>
      </x:c>
      <x:c r="Y1671" s="50" t="b">
        <x:f>AND(COUNT(G1671:K1671)=5,P1671&gt;='設定'!$B$7)</x:f>
        <x:v>0</x:v>
      </x:c>
      <x:c r="Z1671" s="50" t="b">
        <x:f>AND(ISNUMBER(R1671),R1671&gt;='設定'!$B$8)</x:f>
        <x:v>0</x:v>
      </x:c>
      <x:c r="AA1671" s="50" t="b">
        <x:f>AND(ISNUMBER(S1671),S1671&gt;=DATE(YEAR('設定'!$B$10)-'設定'!$B$9,MONTH('設定'!$B$10),DAY('設定'!$B$10)))</x:f>
        <x:v>0</x:v>
      </x:c>
      <x:c r="AB1671" s="55" t="b">
        <x:v>0</x:v>
      </x:c>
      <x:c r="AC1671" s="55" t="b">
        <x:v>1</x:v>
      </x:c>
      <x:c r="AD1671" s="50" t="n">
        <x:f>IF(X1671,1,0)+IF(Z1671,1,0)+IF(AA1671,1,0)+IF(AB1671,1,0)</x:f>
        <x:v>0</x:v>
      </x:c>
      <x:c r="AE1671" s="50" t="n">
        <x:f>IF(Y1671,1,0)+IF(Z1671,1,0)+IF(AA1671,1,0)+IF(AB1671,1,0)</x:f>
        <x:v>0</x:v>
      </x:c>
      <x:c r="AF1671" s="50" t="n">
        <x:f>IF(Y1671,1,0)+IF(Z1671,1,0)+IF(AA1671,1,0)+IF(AC1671,1,0)</x:f>
        <x:v>1</x:v>
      </x:c>
      <x:c r="AG1671" s="53" t="n">
        <x:v>44348</x:v>
      </x:c>
      <x:c r="AH1671" s="50" t="str">
        <x:v>S100WQP5</x:v>
      </x:c>
      <x:c r="AI1671" s="50" t="str">
        <x:v>NetSalesSummaryOfBusinessResults</x:v>
      </x:c>
      <x:c r="AJ1671" s="50" t="str">
        <x:v>OperatingIncome</x:v>
      </x:c>
      <x:c r="AK1671" s="53" t="n">
        <x:v>45838</x:v>
      </x:c>
      <x:c r="AL1671" s="50" t="str">
        <x:v>365/365/365/366/365</x:v>
      </x:c>
      <x:c r="AM1671" s="51" t="n">
        <x:v>22237317</x:v>
      </x:c>
      <x:c r="AN1671" s="51" t="n">
        <x:v>829</x:v>
      </x:c>
      <x:c r="AO1671" s="51" t="n">
        <x:f>IFERROR(AM1671*AN1671,"")</x:f>
        <x:v>18434735793</x:v>
      </x:c>
      <x:c r="AP1671" s="56" t="n">
        <x:f>IFERROR(AO1671/(K1671*1000000),"")</x:f>
        <x:v>0.06385665615749203</x:v>
      </x:c>
      <x:c r="AQ1671" s="57" t="n">
        <x:v>29302195</x:v>
      </x:c>
      <x:c r="AR1671" s="52" t="n">
        <x:v>0.31301513372828</x:v>
      </x:c>
      <x:c r="AS1671" s="52" t="n">
        <x:v>-0.3806703167115697</x:v>
      </x:c>
      <x:c r="AT1671" s="55" t="b">
        <x:v>1</x:v>
      </x:c>
      <x:c r="AU1671" s="50"/>
      <x:c r="AV1671" s="58" t="n">
        <x:v>-0.2152441648636914</x:v>
      </x:c>
      <x:c r="AW1671" s="50" t="n">
        <x:v>3087</x:v>
      </x:c>
      <x:c r="AX1671" s="50" t="str">
        <x:v>Transformation Moat</x:v>
      </x:c>
      <x:c r="AY1671" s="50" t="str">
        <x:v>目立つ機械的警告なし（定性確認は別途必要）</x:v>
      </x:c>
      <x:c r="AZ1671" s="59" t="str">
        <x:v>2025-09-25 11:06</x:v>
      </x:c>
      <x:c r="BA1671" s="53" t="n">
        <x:v>39995</x:v>
      </x:c>
      <x:c r="BB1671" s="50"/>
      <x:c r="BC1671" s="50"/>
      <x:c r="BD1671" s="50" t="str">
        <x:v>TOPIX Small 2</x:v>
      </x:c>
    </x:row>
    <x:row r="1672">
      <x:c r="A1672" s="50" t="n">
        <x:v>1671</x:v>
      </x:c>
      <x:c r="B1672" s="50" t="str">
        <x:v>4629</x:v>
      </x:c>
      <x:c r="C1672" s="50" t="str">
        <x:v>4629.T</x:v>
      </x:c>
      <x:c r="D1672" s="50" t="str">
        <x:v>DAISHIN CHEMICAL CO.,LTD.</x:v>
      </x:c>
      <x:c r="E1672" s="50" t="str">
        <x:v>Standard Market(Domestic)</x:v>
      </x:c>
      <x:c r="F1672" s="50" t="str">
        <x:v>Chemicals</x:v>
      </x:c>
      <x:c r="G1672" s="51" t="n">
        <x:v>25645.706</x:v>
      </x:c>
      <x:c r="H1672" s="51" t="n">
        <x:v>31301.629</x:v>
      </x:c>
      <x:c r="I1672" s="51" t="n">
        <x:v>34375.862</x:v>
      </x:c>
      <x:c r="J1672" s="51" t="n">
        <x:v>32433.096</x:v>
      </x:c>
      <x:c r="K1672" s="51" t="n">
        <x:v>34684.98</x:v>
      </x:c>
      <x:c r="L1672" s="52" t="n">
        <x:f>IFERROR(H1672/G1672-1,"")</x:f>
        <x:v>0.22054074081641595</x:v>
      </x:c>
      <x:c r="M1672" s="52" t="n">
        <x:f>IFERROR(I1672/H1672-1,"")</x:f>
        <x:v>0.09821319523019079</x:v>
      </x:c>
      <x:c r="N1672" s="52" t="n">
        <x:f>IFERROR(J1672/I1672-1,"")</x:f>
        <x:v>-0.05651541188988951</x:v>
      </x:c>
      <x:c r="O1672" s="52" t="n">
        <x:f>IFERROR(K1672/J1672-1,"")</x:f>
        <x:v>0.06943166942804346</x:v>
      </x:c>
      <x:c r="P1672" s="52" t="n">
        <x:f>IFERROR((K1672/G1672)^(1/4)-1,"")</x:f>
        <x:v>0.07840451454776343</x:v>
      </x:c>
      <x:c r="Q1672" s="51" t="n">
        <x:v>744.621</x:v>
      </x:c>
      <x:c r="R1672" s="52" t="n">
        <x:f>IFERROR(Q1672/K1672,"")</x:f>
        <x:v>0.02146811098060313</x:v>
      </x:c>
      <x:c r="S1672" s="53" t="n">
        <x:v>38322</x:v>
      </x:c>
      <x:c r="T1672" s="50" t="str">
        <x:v>EDINET_company_history</x:v>
      </x:c>
      <x:c r="U1672" s="50" t="str">
        <x:v>坪 井 典 明</x:v>
      </x:c>
      <x:c r="V1672" s="54" t="n">
        <x:v>0.1321</x:v>
      </x:c>
      <x:c r="W1672" s="50" t="str">
        <x:v>堀越 進</x:v>
      </x:c>
      <x:c r="X1672" s="50" t="b">
        <x:f>AND(COUNT(L1672:O1672)=4,L1672&gt;='設定'!$B$6,M1672&gt;='設定'!$B$6,N1672&gt;='設定'!$B$6,O1672&gt;='設定'!$B$6)</x:f>
        <x:v>0</x:v>
      </x:c>
      <x:c r="Y1672" s="50" t="b">
        <x:f>AND(COUNT(G1672:K1672)=5,P1672&gt;='設定'!$B$7)</x:f>
        <x:v>0</x:v>
      </x:c>
      <x:c r="Z1672" s="50" t="b">
        <x:f>AND(ISNUMBER(R1672),R1672&gt;='設定'!$B$8)</x:f>
        <x:v>0</x:v>
      </x:c>
      <x:c r="AA1672" s="50" t="b">
        <x:f>AND(ISNUMBER(S1672),S1672&gt;=DATE(YEAR('設定'!$B$10)-'設定'!$B$9,MONTH('設定'!$B$10),DAY('設定'!$B$10)))</x:f>
        <x:v>0</x:v>
      </x:c>
      <x:c r="AB1672" s="55" t="b">
        <x:v>0</x:v>
      </x:c>
      <x:c r="AC1672" s="55" t="b">
        <x:v>1</x:v>
      </x:c>
      <x:c r="AD1672" s="50" t="n">
        <x:f>IF(X1672,1,0)+IF(Z1672,1,0)+IF(AA1672,1,0)+IF(AB1672,1,0)</x:f>
        <x:v>0</x:v>
      </x:c>
      <x:c r="AE1672" s="50" t="n">
        <x:f>IF(Y1672,1,0)+IF(Z1672,1,0)+IF(AA1672,1,0)+IF(AB1672,1,0)</x:f>
        <x:v>0</x:v>
      </x:c>
      <x:c r="AF1672" s="50" t="n">
        <x:f>IF(Y1672,1,0)+IF(Z1672,1,0)+IF(AA1672,1,0)+IF(AC1672,1,0)</x:f>
        <x:v>1</x:v>
      </x:c>
      <x:c r="AG1672" s="53" t="n">
        <x:v>44348</x:v>
      </x:c>
      <x:c r="AH1672" s="50" t="str">
        <x:v>S100W992</x:v>
      </x:c>
      <x:c r="AI1672" s="50" t="str">
        <x:v>NetSalesSummaryOfBusinessResults</x:v>
      </x:c>
      <x:c r="AJ1672" s="50" t="str">
        <x:v>OperatingIncome</x:v>
      </x:c>
      <x:c r="AK1672" s="53" t="n">
        <x:v>45747</x:v>
      </x:c>
      <x:c r="AL1672" s="50" t="str">
        <x:v>365/365/365/366/365</x:v>
      </x:c>
      <x:c r="AM1672" s="51" t="n">
        <x:v>4575200</x:v>
      </x:c>
      <x:c r="AN1672" s="51" t="n">
        <x:v>1930</x:v>
      </x:c>
      <x:c r="AO1672" s="51" t="n">
        <x:f>IFERROR(AM1672*AN1672,"")</x:f>
        <x:v>8830136000</x:v>
      </x:c>
      <x:c r="AP1672" s="56" t="n">
        <x:f>IFERROR(AO1672/(K1672*1000000),"")</x:f>
        <x:v>0.25458097424302967</x:v>
      </x:c>
      <x:c r="AQ1672" s="57" t="n">
        <x:v>20421610</x:v>
      </x:c>
      <x:c r="AR1672" s="52" t="n">
        <x:v>0.2212044675661246</x:v>
      </x:c>
      <x:c r="AS1672" s="52" t="n">
        <x:v>-0.2166760472798439</x:v>
      </x:c>
      <x:c r="AT1672" s="55" t="b">
        <x:v>1</x:v>
      </x:c>
      <x:c r="AU1672" s="50"/>
      <x:c r="AV1672" s="58" t="n">
        <x:v>0.2004036735476937</x:v>
      </x:c>
      <x:c r="AW1672" s="50" t="n">
        <x:v>707</x:v>
      </x:c>
      <x:c r="AX1672" s="50" t="str">
        <x:v>Discovery</x:v>
      </x:c>
      <x:c r="AY1672" s="50" t="str">
        <x:v>目立つ機械的警告なし（定性確認は別途必要）</x:v>
      </x:c>
      <x:c r="AZ1672" s="59" t="str">
        <x:v>2025-06-30 10:15</x:v>
      </x:c>
      <x:c r="BA1672" s="53" t="n">
        <x:v>38322</x:v>
      </x:c>
      <x:c r="BB1672" s="50"/>
      <x:c r="BC1672" s="50"/>
      <x:c r="BD1672" s="50"/>
    </x:row>
    <x:row r="1673">
      <x:c r="A1673" s="50" t="n">
        <x:v>1672</x:v>
      </x:c>
      <x:c r="B1673" s="50" t="str">
        <x:v>3187</x:v>
      </x:c>
      <x:c r="C1673" s="50" t="str">
        <x:v>3187.T</x:v>
      </x:c>
      <x:c r="D1673" s="50" t="str">
        <x:v>miratap inc.</x:v>
      </x:c>
      <x:c r="E1673" s="50" t="str">
        <x:v>Growth Market(Domestic)</x:v>
      </x:c>
      <x:c r="F1673" s="50" t="str">
        <x:v>Retail Trade</x:v>
      </x:c>
      <x:c r="G1673" s="51" t="n">
        <x:v>11259.824</x:v>
      </x:c>
      <x:c r="H1673" s="51" t="n">
        <x:v>12950.909</x:v>
      </x:c>
      <x:c r="I1673" s="51" t="n">
        <x:v>14317.585</x:v>
      </x:c>
      <x:c r="J1673" s="51" t="n">
        <x:v>14675.822</x:v>
      </x:c>
      <x:c r="K1673" s="51" t="n">
        <x:v>15216.206</x:v>
      </x:c>
      <x:c r="L1673" s="52" t="n">
        <x:f>IFERROR(H1673/G1673-1,"")</x:f>
        <x:v>0.15018751625247417</x:v>
      </x:c>
      <x:c r="M1673" s="52" t="n">
        <x:f>IFERROR(I1673/H1673-1,"")</x:f>
        <x:v>0.10552741896341011</x:v>
      </x:c>
      <x:c r="N1673" s="52" t="n">
        <x:f>IFERROR(J1673/I1673-1,"")</x:f>
        <x:v>0.025020769913361773</x:v>
      </x:c>
      <x:c r="O1673" s="52" t="n">
        <x:f>IFERROR(K1673/J1673-1,"")</x:f>
        <x:v>0.03682137872754243</x:v>
      </x:c>
      <x:c r="P1673" s="52" t="n">
        <x:f>IFERROR((K1673/G1673)^(1/4)-1,"")</x:f>
        <x:v>0.07818601473466114</x:v>
      </x:c>
      <x:c r="Q1673" s="51" t="n">
        <x:v>-223.758</x:v>
      </x:c>
      <x:c r="R1673" s="52" t="n">
        <x:f>IFERROR(Q1673/K1673,"")</x:f>
        <x:v>-0.014705242555207257</x:v>
      </x:c>
      <x:c r="S1673" s="53" t="n">
        <x:v>41518</x:v>
      </x:c>
      <x:c r="T1673" s="50" t="str">
        <x:v>EDINET_company_history</x:v>
      </x:c>
      <x:c r="U1673" s="50" t="str">
        <x:v>山根 良太</x:v>
      </x:c>
      <x:c r="V1673" s="54" t="n">
        <x:v>0.114</x:v>
      </x:c>
      <x:c r="W1673" s="50" t="str">
        <x:v>山根 太郎 / 津﨑 宏一</x:v>
      </x:c>
      <x:c r="X1673" s="50" t="b">
        <x:f>AND(COUNT(L1673:O1673)=4,L1673&gt;='設定'!$B$6,M1673&gt;='設定'!$B$6,N1673&gt;='設定'!$B$6,O1673&gt;='設定'!$B$6)</x:f>
        <x:v>0</x:v>
      </x:c>
      <x:c r="Y1673" s="50" t="b">
        <x:f>AND(COUNT(G1673:K1673)=5,P1673&gt;='設定'!$B$7)</x:f>
        <x:v>0</x:v>
      </x:c>
      <x:c r="Z1673" s="50" t="b">
        <x:f>AND(ISNUMBER(R1673),R1673&gt;='設定'!$B$8)</x:f>
        <x:v>0</x:v>
      </x:c>
      <x:c r="AA1673" s="50" t="b">
        <x:f>AND(ISNUMBER(S1673),S1673&gt;=DATE(YEAR('設定'!$B$10)-'設定'!$B$9,MONTH('設定'!$B$10),DAY('設定'!$B$10)))</x:f>
        <x:v>0</x:v>
      </x:c>
      <x:c r="AB1673" s="55" t="b">
        <x:v>0</x:v>
      </x:c>
      <x:c r="AC1673" s="55" t="b">
        <x:v>1</x:v>
      </x:c>
      <x:c r="AD1673" s="50" t="n">
        <x:f>IF(X1673,1,0)+IF(Z1673,1,0)+IF(AA1673,1,0)+IF(AB1673,1,0)</x:f>
        <x:v>0</x:v>
      </x:c>
      <x:c r="AE1673" s="50" t="n">
        <x:f>IF(Y1673,1,0)+IF(Z1673,1,0)+IF(AA1673,1,0)+IF(AB1673,1,0)</x:f>
        <x:v>0</x:v>
      </x:c>
      <x:c r="AF1673" s="50" t="n">
        <x:f>IF(Y1673,1,0)+IF(Z1673,1,0)+IF(AA1673,1,0)+IF(AC1673,1,0)</x:f>
        <x:v>1</x:v>
      </x:c>
      <x:c r="AG1673" s="53" t="n">
        <x:v>44348</x:v>
      </x:c>
      <x:c r="AH1673" s="50" t="str">
        <x:v>S100XCKW</x:v>
      </x:c>
      <x:c r="AI1673" s="50" t="str">
        <x:v>NetSalesSummaryOfBusinessResults</x:v>
      </x:c>
      <x:c r="AJ1673" s="50" t="str">
        <x:v>OperatingIncome</x:v>
      </x:c>
      <x:c r="AK1673" s="53" t="n">
        <x:v>45930</x:v>
      </x:c>
      <x:c r="AL1673" s="50" t="str">
        <x:v>365/365/365/366/365</x:v>
      </x:c>
      <x:c r="AM1673" s="51" t="n">
        <x:v>18104900</x:v>
      </x:c>
      <x:c r="AN1673" s="51" t="n">
        <x:v>232</x:v>
      </x:c>
      <x:c r="AO1673" s="51" t="n">
        <x:f>IFERROR(AM1673*AN1673,"")</x:f>
        <x:v>4200336800</x:v>
      </x:c>
      <x:c r="AP1673" s="56" t="n">
        <x:f>IFERROR(AO1673/(K1673*1000000),"")</x:f>
        <x:v>0.2760436340044292</x:v>
      </x:c>
      <x:c r="AQ1673" s="57" t="n">
        <x:v>4857536.666666667</x:v>
      </x:c>
      <x:c r="AR1673" s="52" t="n">
        <x:v>0.4786124176882447</x:v>
      </x:c>
      <x:c r="AS1673" s="52" t="n">
        <x:v>-0.8354154459284695</x:v>
      </x:c>
      <x:c r="AT1673" s="55" t="b">
        <x:v>0</x:v>
      </x:c>
      <x:c r="AU1673" s="50" t="str">
        <x:v>low_liquidity</x:v>
      </x:c>
      <x:c r="AV1673" s="58" t="n">
        <x:v>-0.5735117601342516</x:v>
      </x:c>
      <x:c r="AW1673" s="50" t="n">
        <x:v>3533</x:v>
      </x:c>
      <x:c r="AX1673" s="50" t="str">
        <x:v>Transformation Moat</x:v>
      </x:c>
      <x:c r="AY1673" s="50" t="str">
        <x:v>既存適格性フィルター不通過: low_liquidity / 60日平均売買代金2,000万円未満 / ローカル5年最大下落率-60%以下</x:v>
      </x:c>
      <x:c r="AZ1673" s="59" t="str">
        <x:v>2025-12-24 16:01</x:v>
      </x:c>
      <x:c r="BA1673" s="53" t="n">
        <x:v>41518</x:v>
      </x:c>
      <x:c r="BB1673" s="50"/>
      <x:c r="BC1673" s="50"/>
      <x:c r="BD1673" s="50"/>
    </x:row>
    <x:row r="1674">
      <x:c r="A1674" s="50" t="n">
        <x:v>1673</x:v>
      </x:c>
      <x:c r="B1674" s="50" t="str">
        <x:v>9691</x:v>
      </x:c>
      <x:c r="C1674" s="50" t="str">
        <x:v>9691.T</x:v>
      </x:c>
      <x:c r="D1674" s="50" t="str">
        <x:v>RYOMO SYSTEMS CO.,LTD.</x:v>
      </x:c>
      <x:c r="E1674" s="50" t="str">
        <x:v>Standard Market(Domestic)</x:v>
      </x:c>
      <x:c r="F1674" s="50" t="str">
        <x:v>Information &amp; Communication</x:v>
      </x:c>
      <x:c r="G1674" s="51" t="n">
        <x:v>16640.697</x:v>
      </x:c>
      <x:c r="H1674" s="51" t="n">
        <x:v>15500.147</x:v>
      </x:c>
      <x:c r="I1674" s="51" t="n">
        <x:v>17234.018</x:v>
      </x:c>
      <x:c r="J1674" s="51" t="n">
        <x:v>18170.827</x:v>
      </x:c>
      <x:c r="K1674" s="51" t="n">
        <x:v>22486.427</x:v>
      </x:c>
      <x:c r="L1674" s="52" t="n">
        <x:f>IFERROR(H1674/G1674-1,"")</x:f>
        <x:v>-0.06853979734142146</x:v>
      </x:c>
      <x:c r="M1674" s="52" t="n">
        <x:f>IFERROR(I1674/H1674-1,"")</x:f>
        <x:v>0.11186158428045867</x:v>
      </x:c>
      <x:c r="N1674" s="52" t="n">
        <x:f>IFERROR(J1674/I1674-1,"")</x:f>
        <x:v>0.05435813052997873</x:v>
      </x:c>
      <x:c r="O1674" s="52" t="n">
        <x:f>IFERROR(K1674/J1674-1,"")</x:f>
        <x:v>0.23750157326356125</x:v>
      </x:c>
      <x:c r="P1674" s="52" t="n">
        <x:f>IFERROR((K1674/G1674)^(1/4)-1,"")</x:f>
        <x:v>0.07816997930395009</x:v>
      </x:c>
      <x:c r="Q1674" s="51" t="n">
        <x:v>2179.484</x:v>
      </x:c>
      <x:c r="R1674" s="52" t="n">
        <x:f>IFERROR(Q1674/K1674,"")</x:f>
        <x:v>0.09692442467627249</x:v>
      </x:c>
      <x:c r="S1674" s="53" t="n">
        <x:v>38322</x:v>
      </x:c>
      <x:c r="T1674" s="50" t="str">
        <x:v>EDINET_company_history</x:v>
      </x:c>
      <x:c r="U1674" s="50" t="str">
        <x:v>㈱ミツバ</x:v>
      </x:c>
      <x:c r="V1674" s="54" t="n">
        <x:v>0.513</x:v>
      </x:c>
      <x:c r="W1674" s="50" t="str">
        <x:v>北 澤 直 来</x:v>
      </x:c>
      <x:c r="X1674" s="50" t="b">
        <x:f>AND(COUNT(L1674:O1674)=4,L1674&gt;='設定'!$B$6,M1674&gt;='設定'!$B$6,N1674&gt;='設定'!$B$6,O1674&gt;='設定'!$B$6)</x:f>
        <x:v>0</x:v>
      </x:c>
      <x:c r="Y1674" s="50" t="b">
        <x:f>AND(COUNT(G1674:K1674)=5,P1674&gt;='設定'!$B$7)</x:f>
        <x:v>0</x:v>
      </x:c>
      <x:c r="Z1674" s="50" t="b">
        <x:f>AND(ISNUMBER(R1674),R1674&gt;='設定'!$B$8)</x:f>
        <x:v>0</x:v>
      </x:c>
      <x:c r="AA1674" s="50" t="b">
        <x:f>AND(ISNUMBER(S1674),S1674&gt;=DATE(YEAR('設定'!$B$10)-'設定'!$B$9,MONTH('設定'!$B$10),DAY('設定'!$B$10)))</x:f>
        <x:v>0</x:v>
      </x:c>
      <x:c r="AB1674" s="55" t="b">
        <x:v>0</x:v>
      </x:c>
      <x:c r="AC1674" s="55" t="b">
        <x:v>1</x:v>
      </x:c>
      <x:c r="AD1674" s="50" t="n">
        <x:f>IF(X1674,1,0)+IF(Z1674,1,0)+IF(AA1674,1,0)+IF(AB1674,1,0)</x:f>
        <x:v>0</x:v>
      </x:c>
      <x:c r="AE1674" s="50" t="n">
        <x:f>IF(Y1674,1,0)+IF(Z1674,1,0)+IF(AA1674,1,0)+IF(AB1674,1,0)</x:f>
        <x:v>0</x:v>
      </x:c>
      <x:c r="AF1674" s="50" t="n">
        <x:f>IF(Y1674,1,0)+IF(Z1674,1,0)+IF(AA1674,1,0)+IF(AC1674,1,0)</x:f>
        <x:v>1</x:v>
      </x:c>
      <x:c r="AG1674" s="53" t="n">
        <x:v>44348</x:v>
      </x:c>
      <x:c r="AH1674" s="50" t="str">
        <x:v>S100W2PO</x:v>
      </x:c>
      <x:c r="AI1674" s="50" t="str">
        <x:v>NetSalesSummaryOfBusinessResults</x:v>
      </x:c>
      <x:c r="AJ1674" s="50" t="str">
        <x:v>OperatingIncome</x:v>
      </x:c>
      <x:c r="AK1674" s="53" t="n">
        <x:v>45747</x:v>
      </x:c>
      <x:c r="AL1674" s="50" t="str">
        <x:v>365/365/365/366/365</x:v>
      </x:c>
      <x:c r="AM1674" s="51" t="n">
        <x:v>3498700</x:v>
      </x:c>
      <x:c r="AN1674" s="51" t="n">
        <x:v>5180</x:v>
      </x:c>
      <x:c r="AO1674" s="51" t="n">
        <x:f>IFERROR(AM1674*AN1674,"")</x:f>
        <x:v>18123266000</x:v>
      </x:c>
      <x:c r="AP1674" s="56" t="n">
        <x:f>IFERROR(AO1674/(K1674*1000000),"")</x:f>
        <x:v>0.8059646826060894</x:v>
      </x:c>
      <x:c r="AQ1674" s="57" t="n">
        <x:v>22725766.666666668</x:v>
      </x:c>
      <x:c r="AR1674" s="52" t="n">
        <x:v>0.3111005705471791</x:v>
      </x:c>
      <x:c r="AS1674" s="52" t="n">
        <x:v>-0.4599017564364472</x:v>
      </x:c>
      <x:c r="AT1674" s="55" t="b">
        <x:v>1</x:v>
      </x:c>
      <x:c r="AU1674" s="50"/>
      <x:c r="AV1674" s="58" t="n">
        <x:v>0.1771161773023791</x:v>
      </x:c>
      <x:c r="AW1674" s="50" t="n">
        <x:v>842</x:v>
      </x:c>
      <x:c r="AX1674" s="50" t="str">
        <x:v>Discovery</x:v>
      </x:c>
      <x:c r="AY1674" s="50" t="str">
        <x:v>目立つ機械的警告なし（定性確認は別途必要）</x:v>
      </x:c>
      <x:c r="AZ1674" s="59" t="str">
        <x:v>2025-06-24 16:05</x:v>
      </x:c>
      <x:c r="BA1674" s="53" t="n">
        <x:v>38322</x:v>
      </x:c>
      <x:c r="BB1674" s="50"/>
      <x:c r="BC1674" s="50"/>
      <x:c r="BD1674" s="50"/>
    </x:row>
    <x:row r="1675">
      <x:c r="A1675" s="50" t="n">
        <x:v>1674</x:v>
      </x:c>
      <x:c r="B1675" s="50" t="str">
        <x:v>3148</x:v>
      </x:c>
      <x:c r="C1675" s="50" t="str">
        <x:v>3148.T</x:v>
      </x:c>
      <x:c r="D1675" s="50" t="str">
        <x:v>CREATE SD HOLDINGS CO.,LTD.</x:v>
      </x:c>
      <x:c r="E1675" s="50" t="str">
        <x:v>Prime Market (Domestic)</x:v>
      </x:c>
      <x:c r="F1675" s="50" t="str">
        <x:v>Retail Trade</x:v>
      </x:c>
      <x:c r="G1675" s="51" t="n">
        <x:v>338476</x:v>
      </x:c>
      <x:c r="H1675" s="51" t="n">
        <x:v>350744</x:v>
      </x:c>
      <x:c r="I1675" s="51" t="n">
        <x:v>380963</x:v>
      </x:c>
      <x:c r="J1675" s="51" t="n">
        <x:v>422330</x:v>
      </x:c>
      <x:c r="K1675" s="51" t="n">
        <x:v>457093</x:v>
      </x:c>
      <x:c r="L1675" s="52" t="n">
        <x:f>IFERROR(H1675/G1675-1,"")</x:f>
        <x:v>0.03624481499426846</x:v>
      </x:c>
      <x:c r="M1675" s="52" t="n">
        <x:f>IFERROR(I1675/H1675-1,"")</x:f>
        <x:v>0.08615685514221205</x:v>
      </x:c>
      <x:c r="N1675" s="52" t="n">
        <x:f>IFERROR(J1675/I1675-1,"")</x:f>
        <x:v>0.10858534818341936</x:v>
      </x:c>
      <x:c r="O1675" s="52" t="n">
        <x:f>IFERROR(K1675/J1675-1,"")</x:f>
        <x:v>0.08231240972699072</x:v>
      </x:c>
      <x:c r="P1675" s="52" t="n">
        <x:f>IFERROR((K1675/G1675)^(1/4)-1,"")</x:f>
        <x:v>0.07800102208806803</x:v>
      </x:c>
      <x:c r="Q1675" s="51" t="n">
        <x:v>22625</x:v>
      </x:c>
      <x:c r="R1675" s="52" t="n">
        <x:f>IFERROR(Q1675/K1675,"")</x:f>
        <x:v>0.04949758583045463</x:v>
      </x:c>
      <x:c r="S1675" s="53" t="n">
        <x:v>39873</x:v>
      </x:c>
      <x:c r="T1675" s="50" t="str">
        <x:v>EDINET_company_history</x:v>
      </x:c>
      <x:c r="U1675" s="50" t="str">
        <x:v>山 本 洋 平</x:v>
      </x:c>
      <x:c r="V1675" s="54" t="n">
        <x:v>0.2869</x:v>
      </x:c>
      <x:c r="W1675" s="50" t="str">
        <x:v>山 本 久 雄 / 廣 瀨 泰 三</x:v>
      </x:c>
      <x:c r="X1675" s="50" t="b">
        <x:f>AND(COUNT(L1675:O1675)=4,L1675&gt;='設定'!$B$6,M1675&gt;='設定'!$B$6,N1675&gt;='設定'!$B$6,O1675&gt;='設定'!$B$6)</x:f>
        <x:v>0</x:v>
      </x:c>
      <x:c r="Y1675" s="50" t="b">
        <x:f>AND(COUNT(G1675:K1675)=5,P1675&gt;='設定'!$B$7)</x:f>
        <x:v>0</x:v>
      </x:c>
      <x:c r="Z1675" s="50" t="b">
        <x:f>AND(ISNUMBER(R1675),R1675&gt;='設定'!$B$8)</x:f>
        <x:v>0</x:v>
      </x:c>
      <x:c r="AA1675" s="50" t="b">
        <x:f>AND(ISNUMBER(S1675),S1675&gt;=DATE(YEAR('設定'!$B$10)-'設定'!$B$9,MONTH('設定'!$B$10),DAY('設定'!$B$10)))</x:f>
        <x:v>0</x:v>
      </x:c>
      <x:c r="AB1675" s="55" t="b">
        <x:v>0</x:v>
      </x:c>
      <x:c r="AC1675" s="55" t="b">
        <x:v>1</x:v>
      </x:c>
      <x:c r="AD1675" s="50" t="n">
        <x:f>IF(X1675,1,0)+IF(Z1675,1,0)+IF(AA1675,1,0)+IF(AB1675,1,0)</x:f>
        <x:v>0</x:v>
      </x:c>
      <x:c r="AE1675" s="50" t="n">
        <x:f>IF(Y1675,1,0)+IF(Z1675,1,0)+IF(AA1675,1,0)+IF(AB1675,1,0)</x:f>
        <x:v>0</x:v>
      </x:c>
      <x:c r="AF1675" s="50" t="n">
        <x:f>IF(Y1675,1,0)+IF(Z1675,1,0)+IF(AA1675,1,0)+IF(AC1675,1,0)</x:f>
        <x:v>1</x:v>
      </x:c>
      <x:c r="AG1675" s="53" t="n">
        <x:v>44348</x:v>
      </x:c>
      <x:c r="AH1675" s="50" t="str">
        <x:v>S100WK8P</x:v>
      </x:c>
      <x:c r="AI1675" s="50" t="str">
        <x:v>NetSalesSummaryOfBusinessResults</x:v>
      </x:c>
      <x:c r="AJ1675" s="50" t="str">
        <x:v>OperatingIncome</x:v>
      </x:c>
      <x:c r="AK1675" s="53" t="n">
        <x:v>45808</x:v>
      </x:c>
      <x:c r="AL1675" s="50" t="str">
        <x:v>365/365/365/366/365</x:v>
      </x:c>
      <x:c r="AM1675" s="51" t="n">
        <x:v>64602342</x:v>
      </x:c>
      <x:c r="AN1675" s="51" t="n">
        <x:v>3220</x:v>
      </x:c>
      <x:c r="AO1675" s="51" t="n">
        <x:f>IFERROR(AM1675*AN1675,"")</x:f>
        <x:v>208019541240</x:v>
      </x:c>
      <x:c r="AP1675" s="56" t="n">
        <x:f>IFERROR(AO1675/(K1675*1000000),"")</x:f>
        <x:v>0.45509237997519103</x:v>
      </x:c>
      <x:c r="AQ1675" s="57" t="n">
        <x:v>644299083.3333334</x:v>
      </x:c>
      <x:c r="AR1675" s="52" t="n">
        <x:v>0.2084651342775361</x:v>
      </x:c>
      <x:c r="AS1675" s="52" t="n">
        <x:v>-0.3194917162273515</x:v>
      </x:c>
      <x:c r="AT1675" s="55" t="b">
        <x:v>1</x:v>
      </x:c>
      <x:c r="AU1675" s="50"/>
      <x:c r="AV1675" s="58" t="n">
        <x:v>-0.0190376868281712</x:v>
      </x:c>
      <x:c r="AW1675" s="50" t="n">
        <x:v>2033</x:v>
      </x:c>
      <x:c r="AX1675" s="50" t="str">
        <x:v>Core Moat</x:v>
      </x:c>
      <x:c r="AY1675" s="50" t="str">
        <x:v>目立つ機械的警告なし（定性確認は別途必要）</x:v>
      </x:c>
      <x:c r="AZ1675" s="59" t="str">
        <x:v>2025-08-21 09:25</x:v>
      </x:c>
      <x:c r="BA1675" s="53" t="n">
        <x:v>39873</x:v>
      </x:c>
      <x:c r="BB1675" s="50"/>
      <x:c r="BC1675" s="50"/>
      <x:c r="BD1675" s="50" t="str">
        <x:v>TOPIX Small 1</x:v>
      </x:c>
    </x:row>
    <x:row r="1676">
      <x:c r="A1676" s="50" t="n">
        <x:v>1675</x:v>
      </x:c>
      <x:c r="B1676" s="50" t="str">
        <x:v>3306</x:v>
      </x:c>
      <x:c r="C1676" s="50" t="str">
        <x:v>3306.T</x:v>
      </x:c>
      <x:c r="D1676" s="50" t="str">
        <x:v>THE NIHON SEIMA CO.,LTD.</x:v>
      </x:c>
      <x:c r="E1676" s="50" t="str">
        <x:v>Standard Market(Domestic)</x:v>
      </x:c>
      <x:c r="F1676" s="50" t="str">
        <x:v>Wholesale Trade</x:v>
      </x:c>
      <x:c r="G1676" s="51" t="n">
        <x:v>3275.172</x:v>
      </x:c>
      <x:c r="H1676" s="51" t="n">
        <x:v>3151.011</x:v>
      </x:c>
      <x:c r="I1676" s="51" t="n">
        <x:v>3733.311</x:v>
      </x:c>
      <x:c r="J1676" s="51" t="n">
        <x:v>4334.457</x:v>
      </x:c>
      <x:c r="K1676" s="51" t="n">
        <x:v>4422.391</x:v>
      </x:c>
      <x:c r="L1676" s="52" t="n">
        <x:f>IFERROR(H1676/G1676-1,"")</x:f>
        <x:v>-0.03790976473907326</x:v>
      </x:c>
      <x:c r="M1676" s="52" t="n">
        <x:f>IFERROR(I1676/H1676-1,"")</x:f>
        <x:v>0.18479783155311114</x:v>
      </x:c>
      <x:c r="N1676" s="52" t="n">
        <x:f>IFERROR(J1676/I1676-1,"")</x:f>
        <x:v>0.1610222132578829</x:v>
      </x:c>
      <x:c r="O1676" s="52" t="n">
        <x:f>IFERROR(K1676/J1676-1,"")</x:f>
        <x:v>0.020287200911209613</x:v>
      </x:c>
      <x:c r="P1676" s="52" t="n">
        <x:f>IFERROR((K1676/G1676)^(1/4)-1,"")</x:f>
        <x:v>0.07796772066687097</x:v>
      </x:c>
      <x:c r="Q1676" s="51" t="n">
        <x:v>257.935</x:v>
      </x:c>
      <x:c r="R1676" s="52" t="n">
        <x:f>IFERROR(Q1676/K1676,"")</x:f>
        <x:v>0.058324784036508766</x:v>
      </x:c>
      <x:c r="S1676" s="53" t="n">
        <x:v>18019</x:v>
      </x:c>
      <x:c r="T1676" s="50" t="str">
        <x:v>EDINET_company_history</x:v>
      </x:c>
      <x:c r="U1676" s="50" t="str">
        <x:v>リオモインク (常任代理人 加地 邦彦)</x:v>
      </x:c>
      <x:c r="V1676" s="54" t="n">
        <x:v>0.168</x:v>
      </x:c>
      <x:c r="W1676" s="50" t="str">
        <x:v>森 欣 也</x:v>
      </x:c>
      <x:c r="X1676" s="50" t="b">
        <x:f>AND(COUNT(L1676:O1676)=4,L1676&gt;='設定'!$B$6,M1676&gt;='設定'!$B$6,N1676&gt;='設定'!$B$6,O1676&gt;='設定'!$B$6)</x:f>
        <x:v>0</x:v>
      </x:c>
      <x:c r="Y1676" s="50" t="b">
        <x:f>AND(COUNT(G1676:K1676)=5,P1676&gt;='設定'!$B$7)</x:f>
        <x:v>0</x:v>
      </x:c>
      <x:c r="Z1676" s="50" t="b">
        <x:f>AND(ISNUMBER(R1676),R1676&gt;='設定'!$B$8)</x:f>
        <x:v>0</x:v>
      </x:c>
      <x:c r="AA1676" s="50" t="b">
        <x:f>AND(ISNUMBER(S1676),S1676&gt;=DATE(YEAR('設定'!$B$10)-'設定'!$B$9,MONTH('設定'!$B$10),DAY('設定'!$B$10)))</x:f>
        <x:v>0</x:v>
      </x:c>
      <x:c r="AB1676" s="55" t="b">
        <x:v>0</x:v>
      </x:c>
      <x:c r="AC1676" s="55" t="b">
        <x:v>1</x:v>
      </x:c>
      <x:c r="AD1676" s="50" t="n">
        <x:f>IF(X1676,1,0)+IF(Z1676,1,0)+IF(AA1676,1,0)+IF(AB1676,1,0)</x:f>
        <x:v>0</x:v>
      </x:c>
      <x:c r="AE1676" s="50" t="n">
        <x:f>IF(Y1676,1,0)+IF(Z1676,1,0)+IF(AA1676,1,0)+IF(AB1676,1,0)</x:f>
        <x:v>0</x:v>
      </x:c>
      <x:c r="AF1676" s="50" t="n">
        <x:f>IF(Y1676,1,0)+IF(Z1676,1,0)+IF(AA1676,1,0)+IF(AC1676,1,0)</x:f>
        <x:v>1</x:v>
      </x:c>
      <x:c r="AG1676" s="53" t="n">
        <x:v>44348</x:v>
      </x:c>
      <x:c r="AH1676" s="50" t="str">
        <x:v>S100W7U8</x:v>
      </x:c>
      <x:c r="AI1676" s="50" t="str">
        <x:v>NetSalesSummaryOfBusinessResults</x:v>
      </x:c>
      <x:c r="AJ1676" s="50" t="str">
        <x:v>OperatingIncome</x:v>
      </x:c>
      <x:c r="AK1676" s="53" t="n">
        <x:v>45747</x:v>
      </x:c>
      <x:c r="AL1676" s="50" t="str">
        <x:v>365/365/365/366/365</x:v>
      </x:c>
      <x:c r="AM1676" s="51" t="n">
        <x:v>4405920</x:v>
      </x:c>
      <x:c r="AN1676" s="51" t="n">
        <x:v>602</x:v>
      </x:c>
      <x:c r="AO1676" s="51" t="n">
        <x:f>IFERROR(AM1676*AN1676,"")</x:f>
        <x:v>2652363840</x:v>
      </x:c>
      <x:c r="AP1676" s="56" t="n">
        <x:f>IFERROR(AO1676/(K1676*1000000),"")</x:f>
        <x:v>0.5997578775825113</x:v>
      </x:c>
      <x:c r="AQ1676" s="57" t="n">
        <x:v>4408993.333333333</x:v>
      </x:c>
      <x:c r="AR1676" s="52" t="n">
        <x:v>0.4042174183354887</x:v>
      </x:c>
      <x:c r="AS1676" s="52" t="n">
        <x:v>-0.5641401715795842</x:v>
      </x:c>
      <x:c r="AT1676" s="55" t="b">
        <x:v>0</x:v>
      </x:c>
      <x:c r="AU1676" s="50" t="str">
        <x:v>low_liquidity</x:v>
      </x:c>
      <x:c r="AV1676" s="58" t="n">
        <x:v>-0.1722558854090968</x:v>
      </x:c>
      <x:c r="AW1676" s="50" t="n">
        <x:v>2932</x:v>
      </x:c>
      <x:c r="AX1676" s="50" t="str">
        <x:v>Transformation Moat</x:v>
      </x:c>
      <x:c r="AY1676" s="50" t="str">
        <x:v>既存適格性フィルター不通過: low_liquidity / 60日平均売買代金2,000万円未満</x:v>
      </x:c>
      <x:c r="AZ1676" s="59" t="str">
        <x:v>2025-06-27 09:17</x:v>
      </x:c>
      <x:c r="BA1676" s="53" t="n">
        <x:v>18019</x:v>
      </x:c>
      <x:c r="BB1676" s="50"/>
      <x:c r="BC1676" s="50"/>
      <x:c r="BD1676" s="50"/>
    </x:row>
    <x:row r="1677">
      <x:c r="A1677" s="50" t="n">
        <x:v>1676</x:v>
      </x:c>
      <x:c r="B1677" s="50" t="str">
        <x:v>7619</x:v>
      </x:c>
      <x:c r="C1677" s="50" t="str">
        <x:v>7619.T</x:v>
      </x:c>
      <x:c r="D1677" s="50" t="str">
        <x:v>TANAKA CO.,LTD.</x:v>
      </x:c>
      <x:c r="E1677" s="50" t="str">
        <x:v>Standard Market(Domestic)</x:v>
      </x:c>
      <x:c r="F1677" s="50" t="str">
        <x:v>Wholesale Trade</x:v>
      </x:c>
      <x:c r="G1677" s="51" t="n">
        <x:v>30737.481</x:v>
      </x:c>
      <x:c r="H1677" s="51" t="n">
        <x:v>33083.214</x:v>
      </x:c>
      <x:c r="I1677" s="51" t="n">
        <x:v>35706.569</x:v>
      </x:c>
      <x:c r="J1677" s="51" t="n">
        <x:v>41776.751</x:v>
      </x:c>
      <x:c r="K1677" s="51" t="n">
        <x:v>41452.421</x:v>
      </x:c>
      <x:c r="L1677" s="52" t="n">
        <x:f>IFERROR(H1677/G1677-1,"")</x:f>
        <x:v>0.07631506954001854</x:v>
      </x:c>
      <x:c r="M1677" s="52" t="n">
        <x:f>IFERROR(I1677/H1677-1,"")</x:f>
        <x:v>0.0792956512629035</x:v>
      </x:c>
      <x:c r="N1677" s="52" t="n">
        <x:f>IFERROR(J1677/I1677-1,"")</x:f>
        <x:v>0.17000182795496244</x:v>
      </x:c>
      <x:c r="O1677" s="52" t="n">
        <x:f>IFERROR(K1677/J1677-1,"")</x:f>
        <x:v>-0.0077634088873975715</x:v>
      </x:c>
      <x:c r="P1677" s="52" t="n">
        <x:f>IFERROR((K1677/G1677)^(1/4)-1,"")</x:f>
        <x:v>0.07763182031002214</x:v>
      </x:c>
      <x:c r="Q1677" s="51" t="n">
        <x:v>1220.724</x:v>
      </x:c>
      <x:c r="R1677" s="52" t="n">
        <x:f>IFERROR(Q1677/K1677,"")</x:f>
        <x:v>0.029448798660034834</x:v>
      </x:c>
      <x:c r="S1677" s="53" t="n">
        <x:v>37653</x:v>
      </x:c>
      <x:c r="T1677" s="50" t="str">
        <x:v>EDINET_company_history</x:v>
      </x:c>
      <x:c r="U1677" s="50" t="str">
        <x:v>河合 宏美</x:v>
      </x:c>
      <x:c r="V1677" s="54" t="n">
        <x:v>0.164</x:v>
      </x:c>
      <x:c r="W1677" s="50" t="str">
        <x:v>鳥谷部 毅 / 安部 安生</x:v>
      </x:c>
      <x:c r="X1677" s="50" t="b">
        <x:f>AND(COUNT(L1677:O1677)=4,L1677&gt;='設定'!$B$6,M1677&gt;='設定'!$B$6,N1677&gt;='設定'!$B$6,O1677&gt;='設定'!$B$6)</x:f>
        <x:v>0</x:v>
      </x:c>
      <x:c r="Y1677" s="50" t="b">
        <x:f>AND(COUNT(G1677:K1677)=5,P1677&gt;='設定'!$B$7)</x:f>
        <x:v>0</x:v>
      </x:c>
      <x:c r="Z1677" s="50" t="b">
        <x:f>AND(ISNUMBER(R1677),R1677&gt;='設定'!$B$8)</x:f>
        <x:v>0</x:v>
      </x:c>
      <x:c r="AA1677" s="50" t="b">
        <x:f>AND(ISNUMBER(S1677),S1677&gt;=DATE(YEAR('設定'!$B$10)-'設定'!$B$9,MONTH('設定'!$B$10),DAY('設定'!$B$10)))</x:f>
        <x:v>0</x:v>
      </x:c>
      <x:c r="AB1677" s="55" t="b">
        <x:v>0</x:v>
      </x:c>
      <x:c r="AC1677" s="55" t="b">
        <x:v>1</x:v>
      </x:c>
      <x:c r="AD1677" s="50" t="n">
        <x:f>IF(X1677,1,0)+IF(Z1677,1,0)+IF(AA1677,1,0)+IF(AB1677,1,0)</x:f>
        <x:v>0</x:v>
      </x:c>
      <x:c r="AE1677" s="50" t="n">
        <x:f>IF(Y1677,1,0)+IF(Z1677,1,0)+IF(AA1677,1,0)+IF(AB1677,1,0)</x:f>
        <x:v>0</x:v>
      </x:c>
      <x:c r="AF1677" s="50" t="n">
        <x:f>IF(Y1677,1,0)+IF(Z1677,1,0)+IF(AA1677,1,0)+IF(AC1677,1,0)</x:f>
        <x:v>1</x:v>
      </x:c>
      <x:c r="AG1677" s="53" t="n">
        <x:v>44348</x:v>
      </x:c>
      <x:c r="AH1677" s="50" t="str">
        <x:v>S100W38F</x:v>
      </x:c>
      <x:c r="AI1677" s="50" t="str">
        <x:v>NetSalesSummaryOfBusinessResults</x:v>
      </x:c>
      <x:c r="AJ1677" s="50" t="str">
        <x:v>OperatingIncome</x:v>
      </x:c>
      <x:c r="AK1677" s="53" t="n">
        <x:v>45747</x:v>
      </x:c>
      <x:c r="AL1677" s="50" t="str">
        <x:v>365/365/365/366/365</x:v>
      </x:c>
      <x:c r="AM1677" s="51" t="n">
        <x:v>8096959</x:v>
      </x:c>
      <x:c r="AN1677" s="51" t="n">
        <x:v>887</x:v>
      </x:c>
      <x:c r="AO1677" s="51" t="n">
        <x:f>IFERROR(AM1677*AN1677,"")</x:f>
        <x:v>7182002633</x:v>
      </x:c>
      <x:c r="AP1677" s="56" t="n">
        <x:f>IFERROR(AO1677/(K1677*1000000),"")</x:f>
        <x:v>0.1732589426562082</x:v>
      </x:c>
      <x:c r="AQ1677" s="57" t="n">
        <x:v>6298553.333333333</x:v>
      </x:c>
      <x:c r="AR1677" s="52" t="n">
        <x:v>0.2234717208622342</x:v>
      </x:c>
      <x:c r="AS1677" s="52" t="n">
        <x:v>-0.3565755214236541</x:v>
      </x:c>
      <x:c r="AT1677" s="55" t="b">
        <x:v>0</x:v>
      </x:c>
      <x:c r="AU1677" s="50" t="str">
        <x:v>low_liquidity</x:v>
      </x:c>
      <x:c r="AV1677" s="58" t="n">
        <x:v>-0.0405846181494007</x:v>
      </x:c>
      <x:c r="AW1677" s="50" t="n">
        <x:v>2199</x:v>
      </x:c>
      <x:c r="AX1677" s="50" t="str">
        <x:v>Core Moat</x:v>
      </x:c>
      <x:c r="AY1677" s="50" t="str">
        <x:v>既存適格性フィルター不通過: low_liquidity / 60日平均売買代金2,000万円未満</x:v>
      </x:c>
      <x:c r="AZ1677" s="59" t="str">
        <x:v>2025-06-24 13:00</x:v>
      </x:c>
      <x:c r="BA1677" s="53" t="n">
        <x:v>37653</x:v>
      </x:c>
      <x:c r="BB1677" s="50"/>
      <x:c r="BC1677" s="50"/>
      <x:c r="BD1677" s="50"/>
    </x:row>
    <x:row r="1678">
      <x:c r="A1678" s="50" t="n">
        <x:v>1677</x:v>
      </x:c>
      <x:c r="B1678" s="50" t="str">
        <x:v>3222</x:v>
      </x:c>
      <x:c r="C1678" s="50" t="str">
        <x:v>3222.T</x:v>
      </x:c>
      <x:c r="D1678" s="50" t="str">
        <x:v>United Super Markets Holdings Inc.</x:v>
      </x:c>
      <x:c r="E1678" s="50" t="str">
        <x:v>Standard Market(Domestic)</x:v>
      </x:c>
      <x:c r="F1678" s="50" t="str">
        <x:v>Retail Trade</x:v>
      </x:c>
      <x:c r="G1678" s="51" t="n">
        <x:v>701159</x:v>
      </x:c>
      <x:c r="H1678" s="51" t="n">
        <x:v>691981</x:v>
      </x:c>
      <x:c r="I1678" s="51" t="n">
        <x:v>690498</x:v>
      </x:c>
      <x:c r="J1678" s="51" t="n">
        <x:v>793986</x:v>
      </x:c>
      <x:c r="K1678" s="51" t="n">
        <x:v>944425</x:v>
      </x:c>
      <x:c r="L1678" s="52" t="n">
        <x:f>IFERROR(H1678/G1678-1,"")</x:f>
        <x:v>-0.01308975567595938</x:v>
      </x:c>
      <x:c r="M1678" s="52" t="n">
        <x:f>IFERROR(I1678/H1678-1,"")</x:f>
        <x:v>-0.0021431224267718374</x:v>
      </x:c>
      <x:c r="N1678" s="52" t="n">
        <x:f>IFERROR(J1678/I1678-1,"")</x:f>
        <x:v>0.1498744384487718</x:v>
      </x:c>
      <x:c r="O1678" s="52" t="n">
        <x:f>IFERROR(K1678/J1678-1,"")</x:f>
        <x:v>0.1894731141355137</x:v>
      </x:c>
      <x:c r="P1678" s="52" t="n">
        <x:f>IFERROR((K1678/G1678)^(1/4)-1,"")</x:f>
        <x:v>0.07730268056209022</x:v>
      </x:c>
      <x:c r="Q1678" s="51" t="n">
        <x:v>5050</x:v>
      </x:c>
      <x:c r="R1678" s="52" t="n">
        <x:f>IFERROR(Q1678/K1678,"")</x:f>
        <x:v>0.005347168912301136</x:v>
      </x:c>
      <x:c r="S1678" s="53" t="n">
        <x:v>42064</x:v>
      </x:c>
      <x:c r="T1678" s="50" t="str">
        <x:v>EDINET_company_history</x:v>
      </x:c>
      <x:c r="U1678" s="50" t="str">
        <x:v>イオンマーケットインベストメント㈱</x:v>
      </x:c>
      <x:c r="V1678" s="54" t="n">
        <x:v>0.3433</x:v>
      </x:c>
      <x:c r="W1678" s="50" t="str">
        <x:v>井出 武美 / 本間 正治</x:v>
      </x:c>
      <x:c r="X1678" s="50" t="b">
        <x:f>AND(COUNT(L1678:O1678)=4,L1678&gt;='設定'!$B$6,M1678&gt;='設定'!$B$6,N1678&gt;='設定'!$B$6,O1678&gt;='設定'!$B$6)</x:f>
        <x:v>0</x:v>
      </x:c>
      <x:c r="Y1678" s="50" t="b">
        <x:f>AND(COUNT(G1678:K1678)=5,P1678&gt;='設定'!$B$7)</x:f>
        <x:v>0</x:v>
      </x:c>
      <x:c r="Z1678" s="50" t="b">
        <x:f>AND(ISNUMBER(R1678),R1678&gt;='設定'!$B$8)</x:f>
        <x:v>0</x:v>
      </x:c>
      <x:c r="AA1678" s="50" t="b">
        <x:f>AND(ISNUMBER(S1678),S1678&gt;=DATE(YEAR('設定'!$B$10)-'設定'!$B$9,MONTH('設定'!$B$10),DAY('設定'!$B$10)))</x:f>
        <x:v>0</x:v>
      </x:c>
      <x:c r="AB1678" s="55" t="b">
        <x:v>0</x:v>
      </x:c>
      <x:c r="AC1678" s="55" t="b">
        <x:v>1</x:v>
      </x:c>
      <x:c r="AD1678" s="50" t="n">
        <x:f>IF(X1678,1,0)+IF(Z1678,1,0)+IF(AA1678,1,0)+IF(AB1678,1,0)</x:f>
        <x:v>0</x:v>
      </x:c>
      <x:c r="AE1678" s="50" t="n">
        <x:f>IF(Y1678,1,0)+IF(Z1678,1,0)+IF(AA1678,1,0)+IF(AB1678,1,0)</x:f>
        <x:v>0</x:v>
      </x:c>
      <x:c r="AF1678" s="50" t="n">
        <x:f>IF(Y1678,1,0)+IF(Z1678,1,0)+IF(AA1678,1,0)+IF(AC1678,1,0)</x:f>
        <x:v>1</x:v>
      </x:c>
      <x:c r="AG1678" s="53" t="n">
        <x:v>44348</x:v>
      </x:c>
      <x:c r="AH1678" s="50" t="str">
        <x:v>S100Y585</x:v>
      </x:c>
      <x:c r="AI1678" s="50" t="str">
        <x:v>NetSalesSummaryOfBusinessResults</x:v>
      </x:c>
      <x:c r="AJ1678" s="50" t="str">
        <x:v>OperatingIncome</x:v>
      </x:c>
      <x:c r="AK1678" s="53" t="n">
        <x:v>46081</x:v>
      </x:c>
      <x:c r="AL1678" s="50" t="str">
        <x:v>365/365/366/365/365</x:v>
      </x:c>
      <x:c r="AM1678" s="51" t="n">
        <x:v>195584691</x:v>
      </x:c>
      <x:c r="AN1678" s="51" t="n">
        <x:v>809</x:v>
      </x:c>
      <x:c r="AO1678" s="51" t="n">
        <x:f>IFERROR(AM1678*AN1678,"")</x:f>
        <x:v>158228015019</x:v>
      </x:c>
      <x:c r="AP1678" s="56" t="n">
        <x:f>IFERROR(AO1678/(K1678*1000000),"")</x:f>
        <x:v>0.167538994646478</x:v>
      </x:c>
      <x:c r="AQ1678" s="57" t="n">
        <x:v>333229565</x:v>
      </x:c>
      <x:c r="AR1678" s="52" t="n">
        <x:v>0.1954008113117299</x:v>
      </x:c>
      <x:c r="AS1678" s="52" t="n">
        <x:v>-0.3721363672040988</x:v>
      </x:c>
      <x:c r="AT1678" s="55" t="b">
        <x:v>1</x:v>
      </x:c>
      <x:c r="AU1678" s="50"/>
      <x:c r="AV1678" s="58" t="n">
        <x:v>-0.1094027290698477</x:v>
      </x:c>
      <x:c r="AW1678" s="50" t="n">
        <x:v>2653</x:v>
      </x:c>
      <x:c r="AX1678" s="50" t="str">
        <x:v>Transformation Moat</x:v>
      </x:c>
      <x:c r="AY1678" s="50" t="str">
        <x:v>目立つ機械的警告なし（定性確認は別途必要）</x:v>
      </x:c>
      <x:c r="AZ1678" s="59" t="str">
        <x:v>2026-05-20 16:07</x:v>
      </x:c>
      <x:c r="BA1678" s="53" t="n">
        <x:v>42064</x:v>
      </x:c>
      <x:c r="BB1678" s="50"/>
      <x:c r="BC1678" s="50"/>
      <x:c r="BD1678" s="50" t="str">
        <x:v>TOPIX Small 1</x:v>
      </x:c>
    </x:row>
    <x:row r="1679">
      <x:c r="A1679" s="50" t="n">
        <x:v>1678</x:v>
      </x:c>
      <x:c r="B1679" s="50" t="str">
        <x:v>4885</x:v>
      </x:c>
      <x:c r="C1679" s="50" t="str">
        <x:v>4885.T</x:v>
      </x:c>
      <x:c r="D1679" s="50" t="str">
        <x:v>MUROMACHI CHEMICALS INC.</x:v>
      </x:c>
      <x:c r="E1679" s="50" t="str">
        <x:v>Standard Market(Domestic)</x:v>
      </x:c>
      <x:c r="F1679" s="50" t="str">
        <x:v>Pharmaceutical</x:v>
      </x:c>
      <x:c r="G1679" s="51" t="n">
        <x:v>4942.963</x:v>
      </x:c>
      <x:c r="H1679" s="51" t="n">
        <x:v>5681.099</x:v>
      </x:c>
      <x:c r="I1679" s="51" t="n">
        <x:v>6291.379</x:v>
      </x:c>
      <x:c r="J1679" s="51" t="n">
        <x:v>6369.097</x:v>
      </x:c>
      <x:c r="K1679" s="51" t="n">
        <x:v>6653.028</x:v>
      </x:c>
      <x:c r="L1679" s="52" t="n">
        <x:f>IFERROR(H1679/G1679-1,"")</x:f>
        <x:v>0.14933067473901795</x:v>
      </x:c>
      <x:c r="M1679" s="52" t="n">
        <x:f>IFERROR(I1679/H1679-1,"")</x:f>
        <x:v>0.10742287715809917</x:v>
      </x:c>
      <x:c r="N1679" s="52" t="n">
        <x:f>IFERROR(J1679/I1679-1,"")</x:f>
        <x:v>0.012353094607716386</x:v>
      </x:c>
      <x:c r="O1679" s="52" t="n">
        <x:f>IFERROR(K1679/J1679-1,"")</x:f>
        <x:v>0.044579474923996276</x:v>
      </x:c>
      <x:c r="P1679" s="52" t="n">
        <x:f>IFERROR((K1679/G1679)^(1/4)-1,"")</x:f>
        <x:v>0.07710489083036864</x:v>
      </x:c>
      <x:c r="Q1679" s="51" t="n">
        <x:v>432.188</x:v>
      </x:c>
      <x:c r="R1679" s="52" t="n">
        <x:f>IFERROR(Q1679/K1679,"")</x:f>
        <x:v>0.06496109741308768</x:v>
      </x:c>
      <x:c r="S1679" s="53" t="n">
        <x:v>44228</x:v>
      </x:c>
      <x:c r="T1679" s="50" t="str">
        <x:v>EDINET_company_history</x:v>
      </x:c>
      <x:c r="U1679" s="50" t="str">
        <x:v>村山 哲朗</x:v>
      </x:c>
      <x:c r="V1679" s="54" t="n">
        <x:v>0.1524</x:v>
      </x:c>
      <x:c r="W1679" s="50" t="str">
        <x:v>青木 淳一</x:v>
      </x:c>
      <x:c r="X1679" s="50" t="b">
        <x:f>AND(COUNT(L1679:O1679)=4,L1679&gt;='設定'!$B$6,M1679&gt;='設定'!$B$6,N1679&gt;='設定'!$B$6,O1679&gt;='設定'!$B$6)</x:f>
        <x:v>0</x:v>
      </x:c>
      <x:c r="Y1679" s="50" t="b">
        <x:f>AND(COUNT(G1679:K1679)=5,P1679&gt;='設定'!$B$7)</x:f>
        <x:v>0</x:v>
      </x:c>
      <x:c r="Z1679" s="50" t="b">
        <x:f>AND(ISNUMBER(R1679),R1679&gt;='設定'!$B$8)</x:f>
        <x:v>0</x:v>
      </x:c>
      <x:c r="AA1679" s="50" t="b">
        <x:f>AND(ISNUMBER(S1679),S1679&gt;=DATE(YEAR('設定'!$B$10)-'設定'!$B$9,MONTH('設定'!$B$10),DAY('設定'!$B$10)))</x:f>
        <x:v>0</x:v>
      </x:c>
      <x:c r="AB1679" s="55" t="b">
        <x:v>0</x:v>
      </x:c>
      <x:c r="AC1679" s="55" t="b">
        <x:v>1</x:v>
      </x:c>
      <x:c r="AD1679" s="50" t="n">
        <x:f>IF(X1679,1,0)+IF(Z1679,1,0)+IF(AA1679,1,0)+IF(AB1679,1,0)</x:f>
        <x:v>0</x:v>
      </x:c>
      <x:c r="AE1679" s="50" t="n">
        <x:f>IF(Y1679,1,0)+IF(Z1679,1,0)+IF(AA1679,1,0)+IF(AB1679,1,0)</x:f>
        <x:v>0</x:v>
      </x:c>
      <x:c r="AF1679" s="50" t="n">
        <x:f>IF(Y1679,1,0)+IF(Z1679,1,0)+IF(AA1679,1,0)+IF(AC1679,1,0)</x:f>
        <x:v>1</x:v>
      </x:c>
      <x:c r="AG1679" s="53" t="n">
        <x:v>44348</x:v>
      </x:c>
      <x:c r="AH1679" s="50" t="str">
        <x:v>S100WL9D</x:v>
      </x:c>
      <x:c r="AI1679" s="50" t="str">
        <x:v>NetSalesSummaryOfBusinessResults</x:v>
      </x:c>
      <x:c r="AJ1679" s="50" t="str">
        <x:v>OperatingIncome</x:v>
      </x:c>
      <x:c r="AK1679" s="53" t="n">
        <x:v>45808</x:v>
      </x:c>
      <x:c r="AL1679" s="50" t="str">
        <x:v>365/365/365/366/365</x:v>
      </x:c>
      <x:c r="AM1679" s="51" t="n">
        <x:v>4003600</x:v>
      </x:c>
      <x:c r="AN1679" s="51" t="n">
        <x:v>1003</x:v>
      </x:c>
      <x:c r="AO1679" s="51" t="n">
        <x:f>IFERROR(AM1679*AN1679,"")</x:f>
        <x:v>4015610800</x:v>
      </x:c>
      <x:c r="AP1679" s="56" t="n">
        <x:f>IFERROR(AO1679/(K1679*1000000),"")</x:f>
        <x:v>0.6035764166331481</x:v>
      </x:c>
      <x:c r="AQ1679" s="57" t="n">
        <x:v>71591108.33333333</x:v>
      </x:c>
      <x:c r="AR1679" s="52" t="n">
        <x:v>0.4343843341874916</x:v>
      </x:c>
      <x:c r="AS1679" s="52" t="n">
        <x:v>-0.5626758667648808</x:v>
      </x:c>
      <x:c r="AT1679" s="55" t="b">
        <x:v>1</x:v>
      </x:c>
      <x:c r="AU1679" s="50"/>
      <x:c r="AV1679" s="58" t="n">
        <x:v>-0.2597478682598072</x:v>
      </x:c>
      <x:c r="AW1679" s="50" t="n">
        <x:v>3212</x:v>
      </x:c>
      <x:c r="AX1679" s="50" t="str">
        <x:v>Transformation Moat</x:v>
      </x:c>
      <x:c r="AY1679" s="50" t="str">
        <x:v>目立つ機械的警告なし（定性確認は別途必要）</x:v>
      </x:c>
      <x:c r="AZ1679" s="59" t="str">
        <x:v>2025-08-26 10:40</x:v>
      </x:c>
      <x:c r="BA1679" s="53" t="n">
        <x:v>44228</x:v>
      </x:c>
      <x:c r="BB1679" s="50"/>
      <x:c r="BC1679" s="50"/>
      <x:c r="BD1679" s="50"/>
    </x:row>
    <x:row r="1680">
      <x:c r="A1680" s="50" t="n">
        <x:v>1679</x:v>
      </x:c>
      <x:c r="B1680" s="50" t="str">
        <x:v>3441</x:v>
      </x:c>
      <x:c r="C1680" s="50" t="str">
        <x:v>3441.T</x:v>
      </x:c>
      <x:c r="D1680" s="50" t="str">
        <x:v>SANNO Co.,Ltd.</x:v>
      </x:c>
      <x:c r="E1680" s="50" t="str">
        <x:v>Standard Market(Domestic)</x:v>
      </x:c>
      <x:c r="F1680" s="50" t="str">
        <x:v>Metal Products</x:v>
      </x:c>
      <x:c r="G1680" s="51" t="n">
        <x:v>8051.626</x:v>
      </x:c>
      <x:c r="H1680" s="51" t="n">
        <x:v>9453.992</x:v>
      </x:c>
      <x:c r="I1680" s="51" t="n">
        <x:v>9563.481</x:v>
      </x:c>
      <x:c r="J1680" s="51" t="n">
        <x:v>8802.115</x:v>
      </x:c>
      <x:c r="K1680" s="51" t="n">
        <x:v>10830.372</x:v>
      </x:c>
      <x:c r="L1680" s="52" t="n">
        <x:f>IFERROR(H1680/G1680-1,"")</x:f>
        <x:v>0.17417177598661437</x:v>
      </x:c>
      <x:c r="M1680" s="52" t="n">
        <x:f>IFERROR(I1680/H1680-1,"")</x:f>
        <x:v>0.011581245255972261</x:v>
      </x:c>
      <x:c r="N1680" s="52" t="n">
        <x:f>IFERROR(J1680/I1680-1,"")</x:f>
        <x:v>-0.07961180662145928</x:v>
      </x:c>
      <x:c r="O1680" s="52" t="n">
        <x:f>IFERROR(K1680/J1680-1,"")</x:f>
        <x:v>0.23042836863640148</x:v>
      </x:c>
      <x:c r="P1680" s="52" t="n">
        <x:f>IFERROR((K1680/G1680)^(1/4)-1,"")</x:f>
        <x:v>0.07693612452482412</x:v>
      </x:c>
      <x:c r="Q1680" s="51" t="n">
        <x:v>796.224</x:v>
      </x:c>
      <x:c r="R1680" s="52" t="n">
        <x:f>IFERROR(Q1680/K1680,"")</x:f>
        <x:v>0.0735176963450563</x:v>
      </x:c>
      <x:c r="S1680" s="53" t="n">
        <x:v>39356</x:v>
      </x:c>
      <x:c r="T1680" s="50" t="str">
        <x:v>EDINET_company_history</x:v>
      </x:c>
      <x:c r="U1680" s="50" t="str">
        <x:v>荒巻 芳幸</x:v>
      </x:c>
      <x:c r="V1680" s="54" t="n">
        <x:v>0.171</x:v>
      </x:c>
      <x:c r="W1680" s="50" t="str">
        <x:v>荒巻 拓也 / 井上 哲也 / 井上 治雄</x:v>
      </x:c>
      <x:c r="X1680" s="50" t="b">
        <x:f>AND(COUNT(L1680:O1680)=4,L1680&gt;='設定'!$B$6,M1680&gt;='設定'!$B$6,N1680&gt;='設定'!$B$6,O1680&gt;='設定'!$B$6)</x:f>
        <x:v>0</x:v>
      </x:c>
      <x:c r="Y1680" s="50" t="b">
        <x:f>AND(COUNT(G1680:K1680)=5,P1680&gt;='設定'!$B$7)</x:f>
        <x:v>0</x:v>
      </x:c>
      <x:c r="Z1680" s="50" t="b">
        <x:f>AND(ISNUMBER(R1680),R1680&gt;='設定'!$B$8)</x:f>
        <x:v>0</x:v>
      </x:c>
      <x:c r="AA1680" s="50" t="b">
        <x:f>AND(ISNUMBER(S1680),S1680&gt;=DATE(YEAR('設定'!$B$10)-'設定'!$B$9,MONTH('設定'!$B$10),DAY('設定'!$B$10)))</x:f>
        <x:v>0</x:v>
      </x:c>
      <x:c r="AB1680" s="55" t="b">
        <x:v>0</x:v>
      </x:c>
      <x:c r="AC1680" s="55" t="b">
        <x:v>1</x:v>
      </x:c>
      <x:c r="AD1680" s="50" t="n">
        <x:f>IF(X1680,1,0)+IF(Z1680,1,0)+IF(AA1680,1,0)+IF(AB1680,1,0)</x:f>
        <x:v>0</x:v>
      </x:c>
      <x:c r="AE1680" s="50" t="n">
        <x:f>IF(Y1680,1,0)+IF(Z1680,1,0)+IF(AA1680,1,0)+IF(AB1680,1,0)</x:f>
        <x:v>0</x:v>
      </x:c>
      <x:c r="AF1680" s="50" t="n">
        <x:f>IF(Y1680,1,0)+IF(Z1680,1,0)+IF(AA1680,1,0)+IF(AC1680,1,0)</x:f>
        <x:v>1</x:v>
      </x:c>
      <x:c r="AG1680" s="53" t="n">
        <x:v>44348</x:v>
      </x:c>
      <x:c r="AH1680" s="50" t="str">
        <x:v>S100WWVN</x:v>
      </x:c>
      <x:c r="AI1680" s="50" t="str">
        <x:v>NetSalesSummaryOfBusinessResults</x:v>
      </x:c>
      <x:c r="AJ1680" s="50" t="str">
        <x:v>OperatingIncome</x:v>
      </x:c>
      <x:c r="AK1680" s="53" t="n">
        <x:v>45869</x:v>
      </x:c>
      <x:c r="AL1680" s="50" t="str">
        <x:v>365/365/365/366/365</x:v>
      </x:c>
      <x:c r="AM1680" s="51" t="n">
        <x:v>4325600</x:v>
      </x:c>
      <x:c r="AN1680" s="51" t="n">
        <x:v>2824</x:v>
      </x:c>
      <x:c r="AO1680" s="51" t="n">
        <x:f>IFERROR(AM1680*AN1680,"")</x:f>
        <x:v>12215494400</x:v>
      </x:c>
      <x:c r="AP1680" s="56" t="n">
        <x:f>IFERROR(AO1680/(K1680*1000000),"")</x:f>
        <x:v>1.1278924121904585</x:v>
      </x:c>
      <x:c r="AQ1680" s="57" t="n">
        <x:v>242529890</x:v>
      </x:c>
      <x:c r="AR1680" s="52" t="n">
        <x:v>0.4482447520559352</x:v>
      </x:c>
      <x:c r="AS1680" s="52" t="n">
        <x:v>-0.629448197338921</x:v>
      </x:c>
      <x:c r="AT1680" s="55" t="b">
        <x:v>1</x:v>
      </x:c>
      <x:c r="AU1680" s="50"/>
      <x:c r="AV1680" s="58" t="n">
        <x:v>0.3032617037368552</x:v>
      </x:c>
      <x:c r="AW1680" s="50" t="n">
        <x:v>423</x:v>
      </x:c>
      <x:c r="AX1680" s="50" t="str">
        <x:v>Future Moat</x:v>
      </x:c>
      <x:c r="AY1680" s="50" t="str">
        <x:v>ローカル5年最大下落率-60%以下</x:v>
      </x:c>
      <x:c r="AZ1680" s="59" t="str">
        <x:v>2025-10-27 11:51</x:v>
      </x:c>
      <x:c r="BA1680" s="53" t="n">
        <x:v>39356</x:v>
      </x:c>
      <x:c r="BB1680" s="50"/>
      <x:c r="BC1680" s="50"/>
      <x:c r="BD1680" s="50"/>
    </x:row>
    <x:row r="1681">
      <x:c r="A1681" s="50" t="n">
        <x:v>1680</x:v>
      </x:c>
      <x:c r="B1681" s="50" t="str">
        <x:v>6497</x:v>
      </x:c>
      <x:c r="C1681" s="50" t="str">
        <x:v>6497.T</x:v>
      </x:c>
      <x:c r="D1681" s="50" t="str">
        <x:v>HAMAI INDUSTRIES LTD</x:v>
      </x:c>
      <x:c r="E1681" s="50" t="str">
        <x:v>Standard Market(Domestic)</x:v>
      </x:c>
      <x:c r="F1681" s="50" t="str">
        <x:v>Machinery</x:v>
      </x:c>
      <x:c r="G1681" s="51" t="n">
        <x:v>9458.226</x:v>
      </x:c>
      <x:c r="H1681" s="51" t="n">
        <x:v>11195.267</x:v>
      </x:c>
      <x:c r="I1681" s="51" t="n">
        <x:v>11132.042</x:v>
      </x:c>
      <x:c r="J1681" s="51" t="n">
        <x:v>12092.902</x:v>
      </x:c>
      <x:c r="K1681" s="51" t="n">
        <x:v>12715.003</x:v>
      </x:c>
      <x:c r="L1681" s="52" t="n">
        <x:f>IFERROR(H1681/G1681-1,"")</x:f>
        <x:v>0.18365399600305587</x:v>
      </x:c>
      <x:c r="M1681" s="52" t="n">
        <x:f>IFERROR(I1681/H1681-1,"")</x:f>
        <x:v>-0.005647475848499228</x:v>
      </x:c>
      <x:c r="N1681" s="52" t="n">
        <x:f>IFERROR(J1681/I1681-1,"")</x:f>
        <x:v>0.0863148019024722</x:v>
      </x:c>
      <x:c r="O1681" s="52" t="n">
        <x:f>IFERROR(K1681/J1681-1,"")</x:f>
        <x:v>0.051443483127540546</x:v>
      </x:c>
      <x:c r="P1681" s="52" t="n">
        <x:f>IFERROR((K1681/G1681)^(1/4)-1,"")</x:f>
        <x:v>0.07677929229360858</x:v>
      </x:c>
      <x:c r="Q1681" s="51" t="n">
        <x:v>1222.969</x:v>
      </x:c>
      <x:c r="R1681" s="52" t="n">
        <x:f>IFERROR(Q1681/K1681,"")</x:f>
        <x:v>0.09618314679123552</x:v>
      </x:c>
      <x:c r="S1681" s="53" t="n">
        <x:v>38322</x:v>
      </x:c>
      <x:c r="T1681" s="50" t="str">
        <x:v>EDINET_company_history</x:v>
      </x:c>
      <x:c r="U1681" s="50" t="str">
        <x:v>ミスヂ持株会</x:v>
      </x:c>
      <x:c r="V1681" s="54" t="n">
        <x:v>0.1639</x:v>
      </x:c>
      <x:c r="W1681" s="50" t="str">
        <x:v>河 内 茂</x:v>
      </x:c>
      <x:c r="X1681" s="50" t="b">
        <x:f>AND(COUNT(L1681:O1681)=4,L1681&gt;='設定'!$B$6,M1681&gt;='設定'!$B$6,N1681&gt;='設定'!$B$6,O1681&gt;='設定'!$B$6)</x:f>
        <x:v>0</x:v>
      </x:c>
      <x:c r="Y1681" s="50" t="b">
        <x:f>AND(COUNT(G1681:K1681)=5,P1681&gt;='設定'!$B$7)</x:f>
        <x:v>0</x:v>
      </x:c>
      <x:c r="Z1681" s="50" t="b">
        <x:f>AND(ISNUMBER(R1681),R1681&gt;='設定'!$B$8)</x:f>
        <x:v>0</x:v>
      </x:c>
      <x:c r="AA1681" s="50" t="b">
        <x:f>AND(ISNUMBER(S1681),S1681&gt;=DATE(YEAR('設定'!$B$10)-'設定'!$B$9,MONTH('設定'!$B$10),DAY('設定'!$B$10)))</x:f>
        <x:v>0</x:v>
      </x:c>
      <x:c r="AB1681" s="55" t="b">
        <x:v>0</x:v>
      </x:c>
      <x:c r="AC1681" s="55" t="b">
        <x:v>1</x:v>
      </x:c>
      <x:c r="AD1681" s="50" t="n">
        <x:f>IF(X1681,1,0)+IF(Z1681,1,0)+IF(AA1681,1,0)+IF(AB1681,1,0)</x:f>
        <x:v>0</x:v>
      </x:c>
      <x:c r="AE1681" s="50" t="n">
        <x:f>IF(Y1681,1,0)+IF(Z1681,1,0)+IF(AA1681,1,0)+IF(AB1681,1,0)</x:f>
        <x:v>0</x:v>
      </x:c>
      <x:c r="AF1681" s="50" t="n">
        <x:f>IF(Y1681,1,0)+IF(Z1681,1,0)+IF(AA1681,1,0)+IF(AC1681,1,0)</x:f>
        <x:v>1</x:v>
      </x:c>
      <x:c r="AG1681" s="53" t="n">
        <x:v>44348</x:v>
      </x:c>
      <x:c r="AH1681" s="50" t="str">
        <x:v>S100XUXN</x:v>
      </x:c>
      <x:c r="AI1681" s="50" t="str">
        <x:v>NetSalesSummaryOfBusinessResults</x:v>
      </x:c>
      <x:c r="AJ1681" s="50" t="str">
        <x:v>OperatingIncome</x:v>
      </x:c>
      <x:c r="AK1681" s="53" t="n">
        <x:v>46022</x:v>
      </x:c>
      <x:c r="AL1681" s="50" t="str">
        <x:v>365/365/365/366/365</x:v>
      </x:c>
      <x:c r="AM1681" s="51" t="n">
        <x:v>6694940</x:v>
      </x:c>
      <x:c r="AN1681" s="51" t="n">
        <x:v>1297</x:v>
      </x:c>
      <x:c r="AO1681" s="51" t="n">
        <x:f>IFERROR(AM1681*AN1681,"")</x:f>
        <x:v>8683337180</x:v>
      </x:c>
      <x:c r="AP1681" s="56" t="n">
        <x:f>IFERROR(AO1681/(K1681*1000000),"")</x:f>
        <x:v>0.6829205765818538</x:v>
      </x:c>
      <x:c r="AQ1681" s="57" t="n">
        <x:v>13544098.333333334</x:v>
      </x:c>
      <x:c r="AR1681" s="52" t="n">
        <x:v>0.3002478862044886</x:v>
      </x:c>
      <x:c r="AS1681" s="52" t="n">
        <x:v>-0.360862951285933</x:v>
      </x:c>
      <x:c r="AT1681" s="55" t="b">
        <x:v>0</x:v>
      </x:c>
      <x:c r="AU1681" s="50" t="str">
        <x:v>low_liquidity</x:v>
      </x:c>
      <x:c r="AV1681" s="58" t="n">
        <x:v>0.3280199678177806</x:v>
      </x:c>
      <x:c r="AW1681" s="50" t="n">
        <x:v>350</x:v>
      </x:c>
      <x:c r="AX1681" s="50" t="str">
        <x:v>Discovery</x:v>
      </x:c>
      <x:c r="AY1681" s="50" t="str">
        <x:v>既存適格性フィルター不通過: low_liquidity / 60日平均売買代金2,000万円未満</x:v>
      </x:c>
      <x:c r="AZ1681" s="59" t="str">
        <x:v>2026-03-27 12:22</x:v>
      </x:c>
      <x:c r="BA1681" s="53" t="n">
        <x:v>38322</x:v>
      </x:c>
      <x:c r="BB1681" s="50"/>
      <x:c r="BC1681" s="50"/>
      <x:c r="BD1681" s="50"/>
    </x:row>
    <x:row r="1682">
      <x:c r="A1682" s="50" t="n">
        <x:v>1681</x:v>
      </x:c>
      <x:c r="B1682" s="50" t="str">
        <x:v>7628</x:v>
      </x:c>
      <x:c r="C1682" s="50" t="str">
        <x:v>7628.T</x:v>
      </x:c>
      <x:c r="D1682" s="50" t="str">
        <x:v>OHASHI TECHNICA INC.</x:v>
      </x:c>
      <x:c r="E1682" s="50" t="str">
        <x:v>Prime Market (Domestic)</x:v>
      </x:c>
      <x:c r="F1682" s="50" t="str">
        <x:v>Wholesale Trade</x:v>
      </x:c>
      <x:c r="G1682" s="51" t="n">
        <x:v>29782.276</x:v>
      </x:c>
      <x:c r="H1682" s="51" t="n">
        <x:v>32545.378</x:v>
      </x:c>
      <x:c r="I1682" s="51" t="n">
        <x:v>34974.647</x:v>
      </x:c>
      <x:c r="J1682" s="51" t="n">
        <x:v>39212.947</x:v>
      </x:c>
      <x:c r="K1682" s="51" t="n">
        <x:v>40017.105</x:v>
      </x:c>
      <x:c r="L1682" s="52" t="n">
        <x:f>IFERROR(H1682/G1682-1,"")</x:f>
        <x:v>0.09277672398173986</x:v>
      </x:c>
      <x:c r="M1682" s="52" t="n">
        <x:f>IFERROR(I1682/H1682-1,"")</x:f>
        <x:v>0.07464251913128783</x:v>
      </x:c>
      <x:c r="N1682" s="52" t="n">
        <x:f>IFERROR(J1682/I1682-1,"")</x:f>
        <x:v>0.12118206654094332</x:v>
      </x:c>
      <x:c r="O1682" s="52" t="n">
        <x:f>IFERROR(K1682/J1682-1,"")</x:f>
        <x:v>0.020507461476945377</x:v>
      </x:c>
      <x:c r="P1682" s="52" t="n">
        <x:f>IFERROR((K1682/G1682)^(1/4)-1,"")</x:f>
        <x:v>0.07664355679624957</x:v>
      </x:c>
      <x:c r="Q1682" s="51" t="n">
        <x:v>1782.666</x:v>
      </x:c>
      <x:c r="R1682" s="52" t="n">
        <x:f>IFERROR(Q1682/K1682,"")</x:f>
        <x:v>0.04454760033240785</x:v>
      </x:c>
      <x:c r="S1682" s="53" t="n">
        <x:v>37591</x:v>
      </x:c>
      <x:c r="T1682" s="50" t="str">
        <x:v>EDINET_company_history</x:v>
      </x:c>
      <x:c r="U1682" s="50" t="str">
        <x:v>オーハシテクニカ取引先持株会</x:v>
      </x:c>
      <x:c r="V1682" s="54" t="n">
        <x:v>0.095</x:v>
      </x:c>
      <x:c r="W1682" s="50" t="str">
        <x:v>廣瀬 正也</x:v>
      </x:c>
      <x:c r="X1682" s="50" t="b">
        <x:f>AND(COUNT(L1682:O1682)=4,L1682&gt;='設定'!$B$6,M1682&gt;='設定'!$B$6,N1682&gt;='設定'!$B$6,O1682&gt;='設定'!$B$6)</x:f>
        <x:v>0</x:v>
      </x:c>
      <x:c r="Y1682" s="50" t="b">
        <x:f>AND(COUNT(G1682:K1682)=5,P1682&gt;='設定'!$B$7)</x:f>
        <x:v>0</x:v>
      </x:c>
      <x:c r="Z1682" s="50" t="b">
        <x:f>AND(ISNUMBER(R1682),R1682&gt;='設定'!$B$8)</x:f>
        <x:v>0</x:v>
      </x:c>
      <x:c r="AA1682" s="50" t="b">
        <x:f>AND(ISNUMBER(S1682),S1682&gt;=DATE(YEAR('設定'!$B$10)-'設定'!$B$9,MONTH('設定'!$B$10),DAY('設定'!$B$10)))</x:f>
        <x:v>0</x:v>
      </x:c>
      <x:c r="AB1682" s="55" t="b">
        <x:v>0</x:v>
      </x:c>
      <x:c r="AC1682" s="55" t="b">
        <x:v>1</x:v>
      </x:c>
      <x:c r="AD1682" s="50" t="n">
        <x:f>IF(X1682,1,0)+IF(Z1682,1,0)+IF(AA1682,1,0)+IF(AB1682,1,0)</x:f>
        <x:v>0</x:v>
      </x:c>
      <x:c r="AE1682" s="50" t="n">
        <x:f>IF(Y1682,1,0)+IF(Z1682,1,0)+IF(AA1682,1,0)+IF(AB1682,1,0)</x:f>
        <x:v>0</x:v>
      </x:c>
      <x:c r="AF1682" s="50" t="n">
        <x:f>IF(Y1682,1,0)+IF(Z1682,1,0)+IF(AA1682,1,0)+IF(AC1682,1,0)</x:f>
        <x:v>1</x:v>
      </x:c>
      <x:c r="AG1682" s="53" t="n">
        <x:v>44348</x:v>
      </x:c>
      <x:c r="AH1682" s="50" t="str">
        <x:v>S100W297</x:v>
      </x:c>
      <x:c r="AI1682" s="50" t="str">
        <x:v>NetSalesSummaryOfBusinessResults</x:v>
      </x:c>
      <x:c r="AJ1682" s="50" t="str">
        <x:v>OperatingIncome</x:v>
      </x:c>
      <x:c r="AK1682" s="53" t="n">
        <x:v>45747</x:v>
      </x:c>
      <x:c r="AL1682" s="50" t="str">
        <x:v>365/365/365/366/365</x:v>
      </x:c>
      <x:c r="AM1682" s="51" t="n">
        <x:v>12887060</x:v>
      </x:c>
      <x:c r="AN1682" s="51" t="n">
        <x:v>1101</x:v>
      </x:c>
      <x:c r="AO1682" s="51" t="n">
        <x:f>IFERROR(AM1682*AN1682,"")</x:f>
        <x:v>14188653060</x:v>
      </x:c>
      <x:c r="AP1682" s="56" t="n">
        <x:f>IFERROR(AO1682/(K1682*1000000),"")</x:f>
        <x:v>0.3545647057676961</x:v>
      </x:c>
      <x:c r="AQ1682" s="57" t="n">
        <x:v>42780153.333333336</x:v>
      </x:c>
      <x:c r="AR1682" s="52" t="n">
        <x:v>0.2548602966043252</x:v>
      </x:c>
      <x:c r="AS1682" s="52" t="n">
        <x:v>-0.2459727707870879</x:v>
      </x:c>
      <x:c r="AT1682" s="55" t="b">
        <x:v>1</x:v>
      </x:c>
      <x:c r="AU1682" s="50"/>
      <x:c r="AV1682" s="58" t="n">
        <x:v>-0.0387587944945451</x:v>
      </x:c>
      <x:c r="AW1682" s="50" t="n">
        <x:v>2178</x:v>
      </x:c>
      <x:c r="AX1682" s="50" t="str">
        <x:v>Core Moat</x:v>
      </x:c>
      <x:c r="AY1682" s="50" t="str">
        <x:v>目立つ機械的警告なし（定性確認は別途必要）</x:v>
      </x:c>
      <x:c r="AZ1682" s="59" t="str">
        <x:v>2025-06-24 12:08</x:v>
      </x:c>
      <x:c r="BA1682" s="53" t="n">
        <x:v>37591</x:v>
      </x:c>
      <x:c r="BB1682" s="50"/>
      <x:c r="BC1682" s="50"/>
      <x:c r="BD1682" s="50" t="str">
        <x:v>TOPIX Small 2</x:v>
      </x:c>
    </x:row>
    <x:row r="1683">
      <x:c r="A1683" s="50" t="n">
        <x:v>1682</x:v>
      </x:c>
      <x:c r="B1683" s="50" t="str">
        <x:v>5410</x:v>
      </x:c>
      <x:c r="C1683" s="50" t="str">
        <x:v>5410.T</x:v>
      </x:c>
      <x:c r="D1683" s="50" t="str">
        <x:v>Godo Steel,Ltd.</x:v>
      </x:c>
      <x:c r="E1683" s="50" t="str">
        <x:v>Prime Market (Domestic)</x:v>
      </x:c>
      <x:c r="F1683" s="50" t="str">
        <x:v>Iron and Steel</x:v>
      </x:c>
      <x:c r="G1683" s="51" t="n">
        <x:v>152785</x:v>
      </x:c>
      <x:c r="H1683" s="51" t="n">
        <x:v>204201</x:v>
      </x:c>
      <x:c r="I1683" s="51" t="n">
        <x:v>235387</x:v>
      </x:c>
      <x:c r="J1683" s="51" t="n">
        <x:v>222850</x:v>
      </x:c>
      <x:c r="K1683" s="51" t="n">
        <x:v>205199</x:v>
      </x:c>
      <x:c r="L1683" s="52" t="n">
        <x:f>IFERROR(H1683/G1683-1,"")</x:f>
        <x:v>0.3365251824459208</x:v>
      </x:c>
      <x:c r="M1683" s="52" t="n">
        <x:f>IFERROR(I1683/H1683-1,"")</x:f>
        <x:v>0.1527220728595844</x:v>
      </x:c>
      <x:c r="N1683" s="52" t="n">
        <x:f>IFERROR(J1683/I1683-1,"")</x:f>
        <x:v>-0.05326122513137943</x:v>
      </x:c>
      <x:c r="O1683" s="52" t="n">
        <x:f>IFERROR(K1683/J1683-1,"")</x:f>
        <x:v>-0.07920574377383893</x:v>
      </x:c>
      <x:c r="P1683" s="52" t="n">
        <x:f>IFERROR((K1683/G1683)^(1/4)-1,"")</x:f>
        <x:v>0.07652378669476301</x:v>
      </x:c>
      <x:c r="Q1683" s="51" t="n">
        <x:v>13749</x:v>
      </x:c>
      <x:c r="R1683" s="52" t="n">
        <x:f>IFERROR(Q1683/K1683,"")</x:f>
        <x:v>0.06700325050317009</x:v>
      </x:c>
      <x:c r="S1683" s="53" t="n">
        <x:v>20821</x:v>
      </x:c>
      <x:c r="T1683" s="50" t="str">
        <x:v>EDINET_company_history</x:v>
      </x:c>
      <x:c r="U1683" s="50" t="str">
        <x:v>日本製鉄㈱</x:v>
      </x:c>
      <x:c r="V1683" s="54" t="n">
        <x:v>0.176</x:v>
      </x:c>
      <x:c r="W1683" s="50" t="str">
        <x:v>美濃部 慎次</x:v>
      </x:c>
      <x:c r="X1683" s="50" t="b">
        <x:f>AND(COUNT(L1683:O1683)=4,L1683&gt;='設定'!$B$6,M1683&gt;='設定'!$B$6,N1683&gt;='設定'!$B$6,O1683&gt;='設定'!$B$6)</x:f>
        <x:v>0</x:v>
      </x:c>
      <x:c r="Y1683" s="50" t="b">
        <x:f>AND(COUNT(G1683:K1683)=5,P1683&gt;='設定'!$B$7)</x:f>
        <x:v>0</x:v>
      </x:c>
      <x:c r="Z1683" s="50" t="b">
        <x:f>AND(ISNUMBER(R1683),R1683&gt;='設定'!$B$8)</x:f>
        <x:v>0</x:v>
      </x:c>
      <x:c r="AA1683" s="50" t="b">
        <x:f>AND(ISNUMBER(S1683),S1683&gt;=DATE(YEAR('設定'!$B$10)-'設定'!$B$9,MONTH('設定'!$B$10),DAY('設定'!$B$10)))</x:f>
        <x:v>0</x:v>
      </x:c>
      <x:c r="AB1683" s="55" t="b">
        <x:v>0</x:v>
      </x:c>
      <x:c r="AC1683" s="55" t="b">
        <x:v>1</x:v>
      </x:c>
      <x:c r="AD1683" s="50" t="n">
        <x:f>IF(X1683,1,0)+IF(Z1683,1,0)+IF(AA1683,1,0)+IF(AB1683,1,0)</x:f>
        <x:v>0</x:v>
      </x:c>
      <x:c r="AE1683" s="50" t="n">
        <x:f>IF(Y1683,1,0)+IF(Z1683,1,0)+IF(AA1683,1,0)+IF(AB1683,1,0)</x:f>
        <x:v>0</x:v>
      </x:c>
      <x:c r="AF1683" s="50" t="n">
        <x:f>IF(Y1683,1,0)+IF(Z1683,1,0)+IF(AA1683,1,0)+IF(AC1683,1,0)</x:f>
        <x:v>1</x:v>
      </x:c>
      <x:c r="AG1683" s="53" t="n">
        <x:v>44348</x:v>
      </x:c>
      <x:c r="AH1683" s="50" t="str">
        <x:v>S100VY6F</x:v>
      </x:c>
      <x:c r="AI1683" s="50" t="str">
        <x:v>NetSalesSummaryOfBusinessResults</x:v>
      </x:c>
      <x:c r="AJ1683" s="50" t="str">
        <x:v>OperatingIncome</x:v>
      </x:c>
      <x:c r="AK1683" s="53" t="n">
        <x:v>45747</x:v>
      </x:c>
      <x:c r="AL1683" s="50" t="str">
        <x:v>365/365/365/366/365</x:v>
      </x:c>
      <x:c r="AM1683" s="51" t="n">
        <x:v>14624711</x:v>
      </x:c>
      <x:c r="AN1683" s="51" t="n">
        <x:v>2600</x:v>
      </x:c>
      <x:c r="AO1683" s="51" t="n">
        <x:f>IFERROR(AM1683*AN1683,"")</x:f>
        <x:v>38024248600</x:v>
      </x:c>
      <x:c r="AP1683" s="56" t="n">
        <x:f>IFERROR(AO1683/(K1683*1000000),"")</x:f>
        <x:v>0.18530425879268417</x:v>
      </x:c>
      <x:c r="AQ1683" s="57" t="n">
        <x:v>409730553.3333333</x:v>
      </x:c>
      <x:c r="AR1683" s="52" t="n">
        <x:v>0.3232736697361629</x:v>
      </x:c>
      <x:c r="AS1683" s="52" t="n">
        <x:v>-0.5190666743137184</x:v>
      </x:c>
      <x:c r="AT1683" s="55" t="b">
        <x:v>1</x:v>
      </x:c>
      <x:c r="AU1683" s="50"/>
      <x:c r="AV1683" s="58" t="n">
        <x:v>-0.2135949225921382</x:v>
      </x:c>
      <x:c r="AW1683" s="50" t="n">
        <x:v>3075</x:v>
      </x:c>
      <x:c r="AX1683" s="50" t="str">
        <x:v>Core Moat</x:v>
      </x:c>
      <x:c r="AY1683" s="50" t="str">
        <x:v>目立つ機械的警告なし（定性確認は別途必要）</x:v>
      </x:c>
      <x:c r="AZ1683" s="59" t="str">
        <x:v>2025-06-24 13:00</x:v>
      </x:c>
      <x:c r="BA1683" s="53" t="n">
        <x:v>20821</x:v>
      </x:c>
      <x:c r="BB1683" s="50"/>
      <x:c r="BC1683" s="50"/>
      <x:c r="BD1683" s="50" t="str">
        <x:v>TOPIX Small 1</x:v>
      </x:c>
    </x:row>
    <x:row r="1684">
      <x:c r="A1684" s="50" t="n">
        <x:v>1683</x:v>
      </x:c>
      <x:c r="B1684" s="50" t="str">
        <x:v>1828</x:v>
      </x:c>
      <x:c r="C1684" s="50" t="str">
        <x:v>1828.T</x:v>
      </x:c>
      <x:c r="D1684" s="50" t="str">
        <x:v>TANABE ENGINEERING CORPORATION</x:v>
      </x:c>
      <x:c r="E1684" s="50" t="str">
        <x:v>Standard Market(Domestic)</x:v>
      </x:c>
      <x:c r="F1684" s="50" t="str">
        <x:v>Construction</x:v>
      </x:c>
      <x:c r="G1684" s="51" t="n">
        <x:v>38123.091</x:v>
      </x:c>
      <x:c r="H1684" s="51" t="n">
        <x:v>42526.149</x:v>
      </x:c>
      <x:c r="I1684" s="51" t="n">
        <x:v>42944.179</x:v>
      </x:c>
      <x:c r="J1684" s="51" t="n">
        <x:v>51842.358</x:v>
      </x:c>
      <x:c r="K1684" s="51" t="n">
        <x:v>50832.166</x:v>
      </x:c>
      <x:c r="L1684" s="52" t="n">
        <x:f>IFERROR(H1684/G1684-1,"")</x:f>
        <x:v>0.11549582902393718</x:v>
      </x:c>
      <x:c r="M1684" s="52" t="n">
        <x:f>IFERROR(I1684/H1684-1,"")</x:f>
        <x:v>0.009829951919700042</x:v>
      </x:c>
      <x:c r="N1684" s="52" t="n">
        <x:f>IFERROR(J1684/I1684-1,"")</x:f>
        <x:v>0.20720337906564712</x:v>
      </x:c>
      <x:c r="O1684" s="52" t="n">
        <x:f>IFERROR(K1684/J1684-1,"")</x:f>
        <x:v>-0.019485842059884795</x:v>
      </x:c>
      <x:c r="P1684" s="52" t="n">
        <x:f>IFERROR((K1684/G1684)^(1/4)-1,"")</x:f>
        <x:v>0.0745772145274457</x:v>
      </x:c>
      <x:c r="Q1684" s="51" t="n">
        <x:v>3837.544</x:v>
      </x:c>
      <x:c r="R1684" s="52" t="n">
        <x:f>IFERROR(Q1684/K1684,"")</x:f>
        <x:v>0.0754944025009676</x:v>
      </x:c>
      <x:c r="S1684" s="53" t="n">
        <x:v>38322</x:v>
      </x:c>
      <x:c r="T1684" s="50" t="str">
        <x:v>EDINET_company_history</x:v>
      </x:c>
      <x:c r="U1684" s="50" t="str">
        <x:v>田辺工業取引先持株会</x:v>
      </x:c>
      <x:c r="V1684" s="54" t="n">
        <x:v>0.0949</x:v>
      </x:c>
      <x:c r="W1684" s="50" t="str">
        <x:v>四月朔日 義雄 / 水澤 文雄</x:v>
      </x:c>
      <x:c r="X1684" s="50" t="b">
        <x:f>AND(COUNT(L1684:O1684)=4,L1684&gt;='設定'!$B$6,M1684&gt;='設定'!$B$6,N1684&gt;='設定'!$B$6,O1684&gt;='設定'!$B$6)</x:f>
        <x:v>0</x:v>
      </x:c>
      <x:c r="Y1684" s="50" t="b">
        <x:f>AND(COUNT(G1684:K1684)=5,P1684&gt;='設定'!$B$7)</x:f>
        <x:v>0</x:v>
      </x:c>
      <x:c r="Z1684" s="50" t="b">
        <x:f>AND(ISNUMBER(R1684),R1684&gt;='設定'!$B$8)</x:f>
        <x:v>0</x:v>
      </x:c>
      <x:c r="AA1684" s="50" t="b">
        <x:f>AND(ISNUMBER(S1684),S1684&gt;=DATE(YEAR('設定'!$B$10)-'設定'!$B$9,MONTH('設定'!$B$10),DAY('設定'!$B$10)))</x:f>
        <x:v>0</x:v>
      </x:c>
      <x:c r="AB1684" s="55" t="b">
        <x:v>0</x:v>
      </x:c>
      <x:c r="AC1684" s="55" t="b">
        <x:v>1</x:v>
      </x:c>
      <x:c r="AD1684" s="50" t="n">
        <x:f>IF(X1684,1,0)+IF(Z1684,1,0)+IF(AA1684,1,0)+IF(AB1684,1,0)</x:f>
        <x:v>0</x:v>
      </x:c>
      <x:c r="AE1684" s="50" t="n">
        <x:f>IF(Y1684,1,0)+IF(Z1684,1,0)+IF(AA1684,1,0)+IF(AB1684,1,0)</x:f>
        <x:v>0</x:v>
      </x:c>
      <x:c r="AF1684" s="50" t="n">
        <x:f>IF(Y1684,1,0)+IF(Z1684,1,0)+IF(AA1684,1,0)+IF(AC1684,1,0)</x:f>
        <x:v>1</x:v>
      </x:c>
      <x:c r="AG1684" s="53" t="n">
        <x:v>44348</x:v>
      </x:c>
      <x:c r="AH1684" s="50" t="str">
        <x:v>S100W32Y</x:v>
      </x:c>
      <x:c r="AI1684" s="50" t="str">
        <x:v>NetSalesSummaryOfBusinessResults</x:v>
      </x:c>
      <x:c r="AJ1684" s="50" t="str">
        <x:v>OperatingIncome</x:v>
      </x:c>
      <x:c r="AK1684" s="53" t="n">
        <x:v>45747</x:v>
      </x:c>
      <x:c r="AL1684" s="50" t="str">
        <x:v>365/365/365/366/365</x:v>
      </x:c>
      <x:c r="AM1684" s="51" t="n">
        <x:v>10491700</x:v>
      </x:c>
      <x:c r="AN1684" s="51" t="n">
        <x:v>2206</x:v>
      </x:c>
      <x:c r="AO1684" s="51" t="n">
        <x:f>IFERROR(AM1684*AN1684,"")</x:f>
        <x:v>23144690200</x:v>
      </x:c>
      <x:c r="AP1684" s="56" t="n">
        <x:f>IFERROR(AO1684/(K1684*1000000),"")</x:f>
        <x:v>0.4553158368266267</x:v>
      </x:c>
      <x:c r="AQ1684" s="57" t="n">
        <x:v>28184173.333333332</x:v>
      </x:c>
      <x:c r="AR1684" s="52" t="n">
        <x:v>0.2422271348623846</x:v>
      </x:c>
      <x:c r="AS1684" s="52" t="n">
        <x:v>-0.2640420306055369</x:v>
      </x:c>
      <x:c r="AT1684" s="55" t="b">
        <x:v>1</x:v>
      </x:c>
      <x:c r="AU1684" s="50"/>
      <x:c r="AV1684" s="58" t="n">
        <x:v>0.0679688459694129</x:v>
      </x:c>
      <x:c r="AW1684" s="50" t="n">
        <x:v>1410</x:v>
      </x:c>
      <x:c r="AX1684" s="50" t="str">
        <x:v>Discovery</x:v>
      </x:c>
      <x:c r="AY1684" s="50" t="str">
        <x:v>目立つ機械的警告なし（定性確認は別途必要）</x:v>
      </x:c>
      <x:c r="AZ1684" s="59" t="str">
        <x:v>2025-06-24 13:22</x:v>
      </x:c>
      <x:c r="BA1684" s="53" t="n">
        <x:v>38322</x:v>
      </x:c>
      <x:c r="BB1684" s="50"/>
      <x:c r="BC1684" s="50"/>
      <x:c r="BD1684" s="50"/>
    </x:row>
    <x:row r="1685">
      <x:c r="A1685" s="50" t="n">
        <x:v>1684</x:v>
      </x:c>
      <x:c r="B1685" s="50" t="str">
        <x:v>4366</x:v>
      </x:c>
      <x:c r="C1685" s="50" t="str">
        <x:v>4366.T</x:v>
      </x:c>
      <x:c r="D1685" s="50" t="str">
        <x:v>Daito Chemix Corporation</x:v>
      </x:c>
      <x:c r="E1685" s="50" t="str">
        <x:v>Standard Market(Domestic)</x:v>
      </x:c>
      <x:c r="F1685" s="50" t="str">
        <x:v>Chemicals</x:v>
      </x:c>
      <x:c r="G1685" s="51" t="n">
        <x:v>13998</x:v>
      </x:c>
      <x:c r="H1685" s="51" t="n">
        <x:v>16134</x:v>
      </x:c>
      <x:c r="I1685" s="51" t="n">
        <x:v>16377</x:v>
      </x:c>
      <x:c r="J1685" s="51" t="n">
        <x:v>15811</x:v>
      </x:c>
      <x:c r="K1685" s="51" t="n">
        <x:v>18644</x:v>
      </x:c>
      <x:c r="L1685" s="52" t="n">
        <x:f>IFERROR(H1685/G1685-1,"")</x:f>
        <x:v>0.15259322760394345</x:v>
      </x:c>
      <x:c r="M1685" s="52" t="n">
        <x:f>IFERROR(I1685/H1685-1,"")</x:f>
        <x:v>0.015061361100781046</x:v>
      </x:c>
      <x:c r="N1685" s="52" t="n">
        <x:f>IFERROR(J1685/I1685-1,"")</x:f>
        <x:v>-0.03456066434633942</x:v>
      </x:c>
      <x:c r="O1685" s="52" t="n">
        <x:f>IFERROR(K1685/J1685-1,"")</x:f>
        <x:v>0.17917905255834543</x:v>
      </x:c>
      <x:c r="P1685" s="52" t="n">
        <x:f>IFERROR((K1685/G1685)^(1/4)-1,"")</x:f>
        <x:v>0.07428194371529173</x:v>
      </x:c>
      <x:c r="Q1685" s="51" t="n">
        <x:v>848</x:v>
      </x:c>
      <x:c r="R1685" s="52" t="n">
        <x:f>IFERROR(Q1685/K1685,"")</x:f>
        <x:v>0.04548380175927912</x:v>
      </x:c>
      <x:c r="S1685" s="53" t="n">
        <x:v>35339</x:v>
      </x:c>
      <x:c r="T1685" s="50" t="str">
        <x:v>EDINET_company_history</x:v>
      </x:c>
      <x:c r="U1685" s="50" t="str">
        <x:v>平松 裕将</x:v>
      </x:c>
      <x:c r="V1685" s="54" t="n">
        <x:v>0.1026</x:v>
      </x:c>
      <x:c r="W1685" s="50" t="str">
        <x:v>住友 朱之助</x:v>
      </x:c>
      <x:c r="X1685" s="50" t="b">
        <x:f>AND(COUNT(L1685:O1685)=4,L1685&gt;='設定'!$B$6,M1685&gt;='設定'!$B$6,N1685&gt;='設定'!$B$6,O1685&gt;='設定'!$B$6)</x:f>
        <x:v>0</x:v>
      </x:c>
      <x:c r="Y1685" s="50" t="b">
        <x:f>AND(COUNT(G1685:K1685)=5,P1685&gt;='設定'!$B$7)</x:f>
        <x:v>0</x:v>
      </x:c>
      <x:c r="Z1685" s="50" t="b">
        <x:f>AND(ISNUMBER(R1685),R1685&gt;='設定'!$B$8)</x:f>
        <x:v>0</x:v>
      </x:c>
      <x:c r="AA1685" s="50" t="b">
        <x:f>AND(ISNUMBER(S1685),S1685&gt;=DATE(YEAR('設定'!$B$10)-'設定'!$B$9,MONTH('設定'!$B$10),DAY('設定'!$B$10)))</x:f>
        <x:v>0</x:v>
      </x:c>
      <x:c r="AB1685" s="55" t="b">
        <x:v>0</x:v>
      </x:c>
      <x:c r="AC1685" s="55" t="b">
        <x:v>1</x:v>
      </x:c>
      <x:c r="AD1685" s="50" t="n">
        <x:f>IF(X1685,1,0)+IF(Z1685,1,0)+IF(AA1685,1,0)+IF(AB1685,1,0)</x:f>
        <x:v>0</x:v>
      </x:c>
      <x:c r="AE1685" s="50" t="n">
        <x:f>IF(Y1685,1,0)+IF(Z1685,1,0)+IF(AA1685,1,0)+IF(AB1685,1,0)</x:f>
        <x:v>0</x:v>
      </x:c>
      <x:c r="AF1685" s="50" t="n">
        <x:f>IF(Y1685,1,0)+IF(Z1685,1,0)+IF(AA1685,1,0)+IF(AC1685,1,0)</x:f>
        <x:v>1</x:v>
      </x:c>
      <x:c r="AG1685" s="53" t="n">
        <x:v>44348</x:v>
      </x:c>
      <x:c r="AH1685" s="50" t="str">
        <x:v>S100W11B</x:v>
      </x:c>
      <x:c r="AI1685" s="50" t="str">
        <x:v>NetSalesSummaryOfBusinessResults</x:v>
      </x:c>
      <x:c r="AJ1685" s="50" t="str">
        <x:v>OperatingIncome</x:v>
      </x:c>
      <x:c r="AK1685" s="53" t="n">
        <x:v>45747</x:v>
      </x:c>
      <x:c r="AL1685" s="50" t="str">
        <x:v>365/365/365/366/365</x:v>
      </x:c>
      <x:c r="AM1685" s="51" t="n">
        <x:v>10735500</x:v>
      </x:c>
      <x:c r="AN1685" s="51" t="n">
        <x:v>546</x:v>
      </x:c>
      <x:c r="AO1685" s="51" t="n">
        <x:f>IFERROR(AM1685*AN1685,"")</x:f>
        <x:v>5861583000</x:v>
      </x:c>
      <x:c r="AP1685" s="56" t="n">
        <x:f>IFERROR(AO1685/(K1685*1000000),"")</x:f>
        <x:v>0.3143951405277837</x:v>
      </x:c>
      <x:c r="AQ1685" s="57" t="n">
        <x:v>94538088.33333331</x:v>
      </x:c>
      <x:c r="AR1685" s="52" t="n">
        <x:v>0.423744510819572</x:v>
      </x:c>
      <x:c r="AS1685" s="52" t="n">
        <x:v>-0.6654806124879438</x:v>
      </x:c>
      <x:c r="AT1685" s="55" t="b">
        <x:v>1</x:v>
      </x:c>
      <x:c r="AU1685" s="50"/>
      <x:c r="AV1685" s="58" t="n">
        <x:v>0.1607199266780172</x:v>
      </x:c>
      <x:c r="AW1685" s="50" t="n">
        <x:v>898</x:v>
      </x:c>
      <x:c r="AX1685" s="50" t="str">
        <x:v>Future Moat</x:v>
      </x:c>
      <x:c r="AY1685" s="50" t="str">
        <x:v>ローカル5年最大下落率-60%以下</x:v>
      </x:c>
      <x:c r="AZ1685" s="59" t="str">
        <x:v>2025-06-24 09:01</x:v>
      </x:c>
      <x:c r="BA1685" s="53" t="n">
        <x:v>35339</x:v>
      </x:c>
      <x:c r="BB1685" s="50"/>
      <x:c r="BC1685" s="50"/>
      <x:c r="BD1685" s="50"/>
    </x:row>
    <x:row r="1686">
      <x:c r="A1686" s="50" t="n">
        <x:v>1685</x:v>
      </x:c>
      <x:c r="B1686" s="50" t="str">
        <x:v>9699</x:v>
      </x:c>
      <x:c r="C1686" s="50" t="str">
        <x:v>9699.T</x:v>
      </x:c>
      <x:c r="D1686" s="50" t="str">
        <x:v>NISHIO HOLDINGS CO.,LTD.</x:v>
      </x:c>
      <x:c r="E1686" s="50" t="str">
        <x:v>Prime Market (Domestic)</x:v>
      </x:c>
      <x:c r="F1686" s="50" t="str">
        <x:v>Services</x:v>
      </x:c>
      <x:c r="G1686" s="51" t="n">
        <x:v>161756</x:v>
      </x:c>
      <x:c r="H1686" s="51" t="n">
        <x:v>170634</x:v>
      </x:c>
      <x:c r="I1686" s="51" t="n">
        <x:v>185660</x:v>
      </x:c>
      <x:c r="J1686" s="51" t="n">
        <x:v>198995</x:v>
      </x:c>
      <x:c r="K1686" s="51" t="n">
        <x:v>214954</x:v>
      </x:c>
      <x:c r="L1686" s="52" t="n">
        <x:f>IFERROR(H1686/G1686-1,"")</x:f>
        <x:v>0.054885135636390636</x:v>
      </x:c>
      <x:c r="M1686" s="52" t="n">
        <x:f>IFERROR(I1686/H1686-1,"")</x:f>
        <x:v>0.08805982395067802</x:v>
      </x:c>
      <x:c r="N1686" s="52" t="n">
        <x:f>IFERROR(J1686/I1686-1,"")</x:f>
        <x:v>0.07182484110740073</x:v>
      </x:c>
      <x:c r="O1686" s="52" t="n">
        <x:f>IFERROR(K1686/J1686-1,"")</x:f>
        <x:v>0.08019799492449553</x:v>
      </x:c>
      <x:c r="P1686" s="52" t="n">
        <x:f>IFERROR((K1686/G1686)^(1/4)-1,"")</x:f>
        <x:v>0.07367114871089897</x:v>
      </x:c>
      <x:c r="Q1686" s="51" t="n">
        <x:v>19602</x:v>
      </x:c>
      <x:c r="R1686" s="52" t="n">
        <x:f>IFERROR(Q1686/K1686,"")</x:f>
        <x:v>0.09119160378499586</x:v>
      </x:c>
      <x:c r="S1686" s="53" t="n">
        <x:v>34121</x:v>
      </x:c>
      <x:c r="T1686" s="50" t="str">
        <x:v>EDINET_company_history</x:v>
      </x:c>
      <x:c r="U1686" s="50" t="str">
        <x:v>サンコー機販㈱</x:v>
      </x:c>
      <x:c r="V1686" s="54" t="n">
        <x:v>0.1102</x:v>
      </x:c>
      <x:c r="W1686" s="50" t="str">
        <x:v>西尾 公志</x:v>
      </x:c>
      <x:c r="X1686" s="50" t="b">
        <x:f>AND(COUNT(L1686:O1686)=4,L1686&gt;='設定'!$B$6,M1686&gt;='設定'!$B$6,N1686&gt;='設定'!$B$6,O1686&gt;='設定'!$B$6)</x:f>
        <x:v>0</x:v>
      </x:c>
      <x:c r="Y1686" s="50" t="b">
        <x:f>AND(COUNT(G1686:K1686)=5,P1686&gt;='設定'!$B$7)</x:f>
        <x:v>0</x:v>
      </x:c>
      <x:c r="Z1686" s="50" t="b">
        <x:f>AND(ISNUMBER(R1686),R1686&gt;='設定'!$B$8)</x:f>
        <x:v>0</x:v>
      </x:c>
      <x:c r="AA1686" s="50" t="b">
        <x:f>AND(ISNUMBER(S1686),S1686&gt;=DATE(YEAR('設定'!$B$10)-'設定'!$B$9,MONTH('設定'!$B$10),DAY('設定'!$B$10)))</x:f>
        <x:v>0</x:v>
      </x:c>
      <x:c r="AB1686" s="55" t="b">
        <x:v>0</x:v>
      </x:c>
      <x:c r="AC1686" s="55" t="b">
        <x:v>1</x:v>
      </x:c>
      <x:c r="AD1686" s="50" t="n">
        <x:f>IF(X1686,1,0)+IF(Z1686,1,0)+IF(AA1686,1,0)+IF(AB1686,1,0)</x:f>
        <x:v>0</x:v>
      </x:c>
      <x:c r="AE1686" s="50" t="n">
        <x:f>IF(Y1686,1,0)+IF(Z1686,1,0)+IF(AA1686,1,0)+IF(AB1686,1,0)</x:f>
        <x:v>0</x:v>
      </x:c>
      <x:c r="AF1686" s="50" t="n">
        <x:f>IF(Y1686,1,0)+IF(Z1686,1,0)+IF(AA1686,1,0)+IF(AC1686,1,0)</x:f>
        <x:v>1</x:v>
      </x:c>
      <x:c r="AG1686" s="53" t="n">
        <x:v>44348</x:v>
      </x:c>
      <x:c r="AH1686" s="50" t="str">
        <x:v>S100XB09</x:v>
      </x:c>
      <x:c r="AI1686" s="50" t="str">
        <x:v>NetSalesSummaryOfBusinessResults</x:v>
      </x:c>
      <x:c r="AJ1686" s="50" t="str">
        <x:v>OperatingIncome</x:v>
      </x:c>
      <x:c r="AK1686" s="53" t="n">
        <x:v>45930</x:v>
      </x:c>
      <x:c r="AL1686" s="50" t="str">
        <x:v>365/365/365/366/365</x:v>
      </x:c>
      <x:c r="AM1686" s="51" t="n">
        <x:v>27762564</x:v>
      </x:c>
      <x:c r="AN1686" s="51" t="n">
        <x:v>3730</x:v>
      </x:c>
      <x:c r="AO1686" s="51" t="n">
        <x:f>IFERROR(AM1686*AN1686,"")</x:f>
        <x:v>103554363720</x:v>
      </x:c>
      <x:c r="AP1686" s="56" t="n">
        <x:f>IFERROR(AO1686/(K1686*1000000),"")</x:f>
        <x:v>0.4817512757148041</x:v>
      </x:c>
      <x:c r="AQ1686" s="57" t="n">
        <x:v>172423258.33333334</x:v>
      </x:c>
      <x:c r="AR1686" s="52" t="n">
        <x:v>0.253995169164701</x:v>
      </x:c>
      <x:c r="AS1686" s="52" t="n">
        <x:v>-0.2507936320364281</x:v>
      </x:c>
      <x:c r="AT1686" s="55" t="b">
        <x:v>1</x:v>
      </x:c>
      <x:c r="AU1686" s="50"/>
      <x:c r="AV1686" s="58" t="n">
        <x:v>0.1308377047931545</x:v>
      </x:c>
      <x:c r="AW1686" s="50" t="n">
        <x:v>1061</x:v>
      </x:c>
      <x:c r="AX1686" s="50" t="str">
        <x:v>Core Moat</x:v>
      </x:c>
      <x:c r="AY1686" s="50" t="str">
        <x:v>目立つ機械的警告なし（定性確認は別途必要）</x:v>
      </x:c>
      <x:c r="AZ1686" s="59" t="str">
        <x:v>2025-12-18 09:16</x:v>
      </x:c>
      <x:c r="BA1686" s="53" t="n">
        <x:v>34121</x:v>
      </x:c>
      <x:c r="BB1686" s="50"/>
      <x:c r="BC1686" s="50"/>
      <x:c r="BD1686" s="50" t="str">
        <x:v>TOPIX Small 1</x:v>
      </x:c>
    </x:row>
    <x:row r="1687">
      <x:c r="A1687" s="50" t="n">
        <x:v>1686</x:v>
      </x:c>
      <x:c r="B1687" s="50" t="str">
        <x:v>1914</x:v>
      </x:c>
      <x:c r="C1687" s="50" t="str">
        <x:v>1914.T</x:v>
      </x:c>
      <x:c r="D1687" s="50" t="str">
        <x:v>JAPAN FOUNDATION ENGINEERING CO.,LTD.</x:v>
      </x:c>
      <x:c r="E1687" s="50" t="str">
        <x:v>Standard Market(Domestic)</x:v>
      </x:c>
      <x:c r="F1687" s="50" t="str">
        <x:v>Construction</x:v>
      </x:c>
      <x:c r="G1687" s="51" t="n">
        <x:v>22854</x:v>
      </x:c>
      <x:c r="H1687" s="51" t="n">
        <x:v>22111</x:v>
      </x:c>
      <x:c r="I1687" s="51" t="n">
        <x:v>23908</x:v>
      </x:c>
      <x:c r="J1687" s="51" t="n">
        <x:v>23575</x:v>
      </x:c>
      <x:c r="K1687" s="51" t="n">
        <x:v>30279</x:v>
      </x:c>
      <x:c r="L1687" s="52" t="n">
        <x:f>IFERROR(H1687/G1687-1,"")</x:f>
        <x:v>-0.03251072022403079</x:v>
      </x:c>
      <x:c r="M1687" s="52" t="n">
        <x:f>IFERROR(I1687/H1687-1,"")</x:f>
        <x:v>0.08127176518474966</x:v>
      </x:c>
      <x:c r="N1687" s="52" t="n">
        <x:f>IFERROR(J1687/I1687-1,"")</x:f>
        <x:v>-0.013928392169984982</x:v>
      </x:c>
      <x:c r="O1687" s="52" t="n">
        <x:f>IFERROR(K1687/J1687-1,"")</x:f>
        <x:v>0.2843690349946977</x:v>
      </x:c>
      <x:c r="P1687" s="52" t="n">
        <x:f>IFERROR((K1687/G1687)^(1/4)-1,"")</x:f>
        <x:v>0.0728643791198893</x:v>
      </x:c>
      <x:c r="Q1687" s="51" t="n">
        <x:v>1891.3</x:v>
      </x:c>
      <x:c r="R1687" s="52" t="n">
        <x:f>IFERROR(Q1687/K1687,"")</x:f>
        <x:v>0.062462432709138344</x:v>
      </x:c>
      <x:c r="S1687" s="53" t="n">
        <x:v>44348</x:v>
      </x:c>
      <x:c r="T1687" s="50" t="str">
        <x:v>not_identified_before_local_window</x:v>
      </x:c>
      <x:c r="U1687" s="50" t="str">
        <x:v>日本基礎技術取引先持株会</x:v>
      </x:c>
      <x:c r="V1687" s="54" t="n">
        <x:v>0.1398</x:v>
      </x:c>
      <x:c r="W1687" s="50" t="str">
        <x:v>中原 巖</x:v>
      </x:c>
      <x:c r="X1687" s="50" t="b">
        <x:f>AND(COUNT(L1687:O1687)=4,L1687&gt;='設定'!$B$6,M1687&gt;='設定'!$B$6,N1687&gt;='設定'!$B$6,O1687&gt;='設定'!$B$6)</x:f>
        <x:v>0</x:v>
      </x:c>
      <x:c r="Y1687" s="50" t="b">
        <x:f>AND(COUNT(G1687:K1687)=5,P1687&gt;='設定'!$B$7)</x:f>
        <x:v>0</x:v>
      </x:c>
      <x:c r="Z1687" s="50" t="b">
        <x:f>AND(ISNUMBER(R1687),R1687&gt;='設定'!$B$8)</x:f>
        <x:v>0</x:v>
      </x:c>
      <x:c r="AA1687" s="50" t="b">
        <x:f>AND(ISNUMBER(S1687),S1687&gt;=DATE(YEAR('設定'!$B$10)-'設定'!$B$9,MONTH('設定'!$B$10),DAY('設定'!$B$10)))</x:f>
        <x:v>0</x:v>
      </x:c>
      <x:c r="AB1687" s="55" t="b">
        <x:v>0</x:v>
      </x:c>
      <x:c r="AC1687" s="55" t="b">
        <x:v>1</x:v>
      </x:c>
      <x:c r="AD1687" s="50" t="n">
        <x:f>IF(X1687,1,0)+IF(Z1687,1,0)+IF(AA1687,1,0)+IF(AB1687,1,0)</x:f>
        <x:v>0</x:v>
      </x:c>
      <x:c r="AE1687" s="50" t="n">
        <x:f>IF(Y1687,1,0)+IF(Z1687,1,0)+IF(AA1687,1,0)+IF(AB1687,1,0)</x:f>
        <x:v>0</x:v>
      </x:c>
      <x:c r="AF1687" s="50" t="n">
        <x:f>IF(Y1687,1,0)+IF(Z1687,1,0)+IF(AA1687,1,0)+IF(AC1687,1,0)</x:f>
        <x:v>1</x:v>
      </x:c>
      <x:c r="AG1687" s="53" t="n">
        <x:v>44348</x:v>
      </x:c>
      <x:c r="AH1687" s="50" t="str">
        <x:v>S100W9NY</x:v>
      </x:c>
      <x:c r="AI1687" s="50" t="str">
        <x:v>NetSalesSummaryOfBusinessResults</x:v>
      </x:c>
      <x:c r="AJ1687" s="50" t="str">
        <x:v>OperatingIncome</x:v>
      </x:c>
      <x:c r="AK1687" s="53" t="n">
        <x:v>45747</x:v>
      </x:c>
      <x:c r="AL1687" s="50" t="str">
        <x:v>365/365/365/366/365</x:v>
      </x:c>
      <x:c r="AM1687" s="51" t="n">
        <x:v>19271600</x:v>
      </x:c>
      <x:c r="AN1687" s="51" t="n">
        <x:v>696</x:v>
      </x:c>
      <x:c r="AO1687" s="51" t="n">
        <x:f>IFERROR(AM1687*AN1687,"")</x:f>
        <x:v>13413033600</x:v>
      </x:c>
      <x:c r="AP1687" s="56" t="n">
        <x:f>IFERROR(AO1687/(K1687*1000000),"")</x:f>
        <x:v>0.4429813930446844</x:v>
      </x:c>
      <x:c r="AQ1687" s="57" t="n">
        <x:v>28611308.333333332</x:v>
      </x:c>
      <x:c r="AR1687" s="52" t="n">
        <x:v>0.3561574334877214</x:v>
      </x:c>
      <x:c r="AS1687" s="52" t="n">
        <x:v>-0.5190023947971396</x:v>
      </x:c>
      <x:c r="AT1687" s="55" t="b">
        <x:v>0</x:v>
      </x:c>
      <x:c r="AU1687" s="50" t="str">
        <x:v>missing_financial_data</x:v>
      </x:c>
      <x:c r="AV1687" s="58" t="n">
        <x:v>-0.1166336144262251</x:v>
      </x:c>
      <x:c r="AW1687" s="50" t="n">
        <x:v>2695</x:v>
      </x:c>
      <x:c r="AX1687" s="50" t="str">
        <x:v>Core Moat</x:v>
      </x:c>
      <x:c r="AY1687" s="50" t="str">
        <x:v>既存適格性フィルター不通過: missing_financial_data</x:v>
      </x:c>
      <x:c r="AZ1687" s="59" t="str">
        <x:v>2025-06-30 14:32</x:v>
      </x:c>
      <x:c r="BA1687" s="53"/>
      <x:c r="BB1687" s="50"/>
      <x:c r="BC1687" s="50"/>
      <x:c r="BD1687" s="50"/>
    </x:row>
    <x:row r="1688">
      <x:c r="A1688" s="50" t="n">
        <x:v>1687</x:v>
      </x:c>
      <x:c r="B1688" s="50" t="str">
        <x:v>8897</x:v>
      </x:c>
      <x:c r="C1688" s="50" t="str">
        <x:v>8897.T</x:v>
      </x:c>
      <x:c r="D1688" s="50" t="str">
        <x:v>MIRARTH HOLDINGS,Inc.</x:v>
      </x:c>
      <x:c r="E1688" s="50" t="str">
        <x:v>Prime Market (Domestic)</x:v>
      </x:c>
      <x:c r="F1688" s="50" t="str">
        <x:v>Real Estate</x:v>
      </x:c>
      <x:c r="G1688" s="51" t="n">
        <x:v>148397</x:v>
      </x:c>
      <x:c r="H1688" s="51" t="n">
        <x:v>162744</x:v>
      </x:c>
      <x:c r="I1688" s="51" t="n">
        <x:v>153472</x:v>
      </x:c>
      <x:c r="J1688" s="51" t="n">
        <x:v>185194</x:v>
      </x:c>
      <x:c r="K1688" s="51" t="n">
        <x:v>196523</x:v>
      </x:c>
      <x:c r="L1688" s="52" t="n">
        <x:f>IFERROR(H1688/G1688-1,"")</x:f>
        <x:v>0.09667985201857188</x:v>
      </x:c>
      <x:c r="M1688" s="52" t="n">
        <x:f>IFERROR(I1688/H1688-1,"")</x:f>
        <x:v>-0.0569729145160498</x:v>
      </x:c>
      <x:c r="N1688" s="52" t="n">
        <x:f>IFERROR(J1688/I1688-1,"")</x:f>
        <x:v>0.20669568390325277</x:v>
      </x:c>
      <x:c r="O1688" s="52" t="n">
        <x:f>IFERROR(K1688/J1688-1,"")</x:f>
        <x:v>0.06117368813244495</x:v>
      </x:c>
      <x:c r="P1688" s="52" t="n">
        <x:f>IFERROR((K1688/G1688)^(1/4)-1,"")</x:f>
        <x:v>0.07274640048788084</x:v>
      </x:c>
      <x:c r="Q1688" s="51" t="n">
        <x:v>14364</x:v>
      </x:c>
      <x:c r="R1688" s="52" t="n">
        <x:f>IFERROR(Q1688/K1688,"")</x:f>
        <x:v>0.07309068149783995</x:v>
      </x:c>
      <x:c r="S1688" s="53" t="n">
        <x:v>37196</x:v>
      </x:c>
      <x:c r="T1688" s="50" t="str">
        <x:v>EDINET_company_history</x:v>
      </x:c>
      <x:c r="U1688" s="50" t="str">
        <x:v>一般社団法人村山財産管理</x:v>
      </x:c>
      <x:c r="V1688" s="54" t="n">
        <x:v>0.1887</x:v>
      </x:c>
      <x:c r="W1688" s="50" t="str">
        <x:v>島田 和一</x:v>
      </x:c>
      <x:c r="X1688" s="50" t="b">
        <x:f>AND(COUNT(L1688:O1688)=4,L1688&gt;='設定'!$B$6,M1688&gt;='設定'!$B$6,N1688&gt;='設定'!$B$6,O1688&gt;='設定'!$B$6)</x:f>
        <x:v>0</x:v>
      </x:c>
      <x:c r="Y1688" s="50" t="b">
        <x:f>AND(COUNT(G1688:K1688)=5,P1688&gt;='設定'!$B$7)</x:f>
        <x:v>0</x:v>
      </x:c>
      <x:c r="Z1688" s="50" t="b">
        <x:f>AND(ISNUMBER(R1688),R1688&gt;='設定'!$B$8)</x:f>
        <x:v>0</x:v>
      </x:c>
      <x:c r="AA1688" s="50" t="b">
        <x:f>AND(ISNUMBER(S1688),S1688&gt;=DATE(YEAR('設定'!$B$10)-'設定'!$B$9,MONTH('設定'!$B$10),DAY('設定'!$B$10)))</x:f>
        <x:v>0</x:v>
      </x:c>
      <x:c r="AB1688" s="55" t="b">
        <x:v>0</x:v>
      </x:c>
      <x:c r="AC1688" s="55" t="b">
        <x:v>1</x:v>
      </x:c>
      <x:c r="AD1688" s="50" t="n">
        <x:f>IF(X1688,1,0)+IF(Z1688,1,0)+IF(AA1688,1,0)+IF(AB1688,1,0)</x:f>
        <x:v>0</x:v>
      </x:c>
      <x:c r="AE1688" s="50" t="n">
        <x:f>IF(Y1688,1,0)+IF(Z1688,1,0)+IF(AA1688,1,0)+IF(AB1688,1,0)</x:f>
        <x:v>0</x:v>
      </x:c>
      <x:c r="AF1688" s="50" t="n">
        <x:f>IF(Y1688,1,0)+IF(Z1688,1,0)+IF(AA1688,1,0)+IF(AC1688,1,0)</x:f>
        <x:v>1</x:v>
      </x:c>
      <x:c r="AG1688" s="53" t="n">
        <x:v>44348</x:v>
      </x:c>
      <x:c r="AH1688" s="50" t="str">
        <x:v>S100W4D8</x:v>
      </x:c>
      <x:c r="AI1688" s="50" t="str">
        <x:v>NetSalesSummaryOfBusinessResults</x:v>
      </x:c>
      <x:c r="AJ1688" s="50" t="str">
        <x:v>OperatingIncome</x:v>
      </x:c>
      <x:c r="AK1688" s="53" t="n">
        <x:v>45747</x:v>
      </x:c>
      <x:c r="AL1688" s="50" t="str">
        <x:v>365/365/365/366/365</x:v>
      </x:c>
      <x:c r="AM1688" s="51" t="n">
        <x:v>135855600</x:v>
      </x:c>
      <x:c r="AN1688" s="51" t="n">
        <x:v>416</x:v>
      </x:c>
      <x:c r="AO1688" s="51" t="n">
        <x:f>IFERROR(AM1688*AN1688,"")</x:f>
        <x:v>56515929600</x:v>
      </x:c>
      <x:c r="AP1688" s="56" t="n">
        <x:f>IFERROR(AO1688/(K1688*1000000),"")</x:f>
        <x:v>0.2875792126112465</x:v>
      </x:c>
      <x:c r="AQ1688" s="57" t="n">
        <x:v>371027965</x:v>
      </x:c>
      <x:c r="AR1688" s="52" t="n">
        <x:v>0.2564391040123813</x:v>
      </x:c>
      <x:c r="AS1688" s="52" t="n">
        <x:v>-0.3264361360531509</x:v>
      </x:c>
      <x:c r="AT1688" s="55" t="b">
        <x:v>1</x:v>
      </x:c>
      <x:c r="AU1688" s="50"/>
      <x:c r="AV1688" s="58" t="n">
        <x:v>-0.0803827238091809</x:v>
      </x:c>
      <x:c r="AW1688" s="50" t="n">
        <x:v>2482</x:v>
      </x:c>
      <x:c r="AX1688" s="50" t="str">
        <x:v>Transformation Moat</x:v>
      </x:c>
      <x:c r="AY1688" s="50" t="str">
        <x:v>目立つ機械的警告なし（定性確認は別途必要）</x:v>
      </x:c>
      <x:c r="AZ1688" s="59" t="str">
        <x:v>2025-06-25 12:56</x:v>
      </x:c>
      <x:c r="BA1688" s="53" t="n">
        <x:v>37196</x:v>
      </x:c>
      <x:c r="BB1688" s="50"/>
      <x:c r="BC1688" s="50"/>
      <x:c r="BD1688" s="50" t="str">
        <x:v>TOPIX Small 1</x:v>
      </x:c>
    </x:row>
    <x:row r="1689">
      <x:c r="A1689" s="50" t="n">
        <x:v>1688</x:v>
      </x:c>
      <x:c r="B1689" s="50" t="str">
        <x:v>9468</x:v>
      </x:c>
      <x:c r="C1689" s="50" t="str">
        <x:v>9468.T</x:v>
      </x:c>
      <x:c r="D1689" s="50" t="str">
        <x:v>KADOKAWA CORPORATION</x:v>
      </x:c>
      <x:c r="E1689" s="50" t="str">
        <x:v>Prime Market (Domestic)</x:v>
      </x:c>
      <x:c r="F1689" s="50" t="str">
        <x:v>Information &amp; Communication</x:v>
      </x:c>
      <x:c r="G1689" s="51" t="n">
        <x:v>209947</x:v>
      </x:c>
      <x:c r="H1689" s="51" t="n">
        <x:v>221208</x:v>
      </x:c>
      <x:c r="I1689" s="51" t="n">
        <x:v>255429</x:v>
      </x:c>
      <x:c r="J1689" s="51" t="n">
        <x:v>258109</x:v>
      </x:c>
      <x:c r="K1689" s="51" t="n">
        <x:v>277915</x:v>
      </x:c>
      <x:c r="L1689" s="52" t="n">
        <x:f>IFERROR(H1689/G1689-1,"")</x:f>
        <x:v>0.053637346568419675</x:v>
      </x:c>
      <x:c r="M1689" s="52" t="n">
        <x:f>IFERROR(I1689/H1689-1,"")</x:f>
        <x:v>0.1547005533253769</x:v>
      </x:c>
      <x:c r="N1689" s="52" t="n">
        <x:f>IFERROR(J1689/I1689-1,"")</x:f>
        <x:v>0.010492152418088763</x:v>
      </x:c>
      <x:c r="O1689" s="52" t="n">
        <x:f>IFERROR(K1689/J1689-1,"")</x:f>
        <x:v>0.07673502280044486</x:v>
      </x:c>
      <x:c r="P1689" s="52" t="n">
        <x:f>IFERROR((K1689/G1689)^(1/4)-1,"")</x:f>
        <x:v>0.07263157871086223</x:v>
      </x:c>
      <x:c r="Q1689" s="51" t="n">
        <x:v>16651</x:v>
      </x:c>
      <x:c r="R1689" s="52" t="n">
        <x:f>IFERROR(Q1689/K1689,"")</x:f>
        <x:v>0.05991400248277351</x:v>
      </x:c>
      <x:c r="S1689" s="53" t="n">
        <x:v>41913</x:v>
      </x:c>
      <x:c r="T1689" s="50" t="str">
        <x:v>EDINET_company_history</x:v>
      </x:c>
      <x:c r="U1689" s="50" t="str">
        <x:v>KOREA SECURITIES DEPOSITORY-SAMSUNG （常任代理人シティバンク、エヌ・エイ東京支店）</x:v>
      </x:c>
      <x:c r="V1689" s="54" t="n">
        <x:v>0.1043</x:v>
      </x:c>
      <x:c r="W1689" s="50"/>
      <x:c r="X1689" s="50" t="b">
        <x:f>AND(COUNT(L1689:O1689)=4,L1689&gt;='設定'!$B$6,M1689&gt;='設定'!$B$6,N1689&gt;='設定'!$B$6,O1689&gt;='設定'!$B$6)</x:f>
        <x:v>0</x:v>
      </x:c>
      <x:c r="Y1689" s="50" t="b">
        <x:f>AND(COUNT(G1689:K1689)=5,P1689&gt;='設定'!$B$7)</x:f>
        <x:v>0</x:v>
      </x:c>
      <x:c r="Z1689" s="50" t="b">
        <x:f>AND(ISNUMBER(R1689),R1689&gt;='設定'!$B$8)</x:f>
        <x:v>0</x:v>
      </x:c>
      <x:c r="AA1689" s="50" t="b">
        <x:f>AND(ISNUMBER(S1689),S1689&gt;=DATE(YEAR('設定'!$B$10)-'設定'!$B$9,MONTH('設定'!$B$10),DAY('設定'!$B$10)))</x:f>
        <x:v>0</x:v>
      </x:c>
      <x:c r="AB1689" s="55" t="b">
        <x:v>0</x:v>
      </x:c>
      <x:c r="AC1689" s="55" t="b">
        <x:v>1</x:v>
      </x:c>
      <x:c r="AD1689" s="50" t="n">
        <x:f>IF(X1689,1,0)+IF(Z1689,1,0)+IF(AA1689,1,0)+IF(AB1689,1,0)</x:f>
        <x:v>0</x:v>
      </x:c>
      <x:c r="AE1689" s="50" t="n">
        <x:f>IF(Y1689,1,0)+IF(Z1689,1,0)+IF(AA1689,1,0)+IF(AB1689,1,0)</x:f>
        <x:v>0</x:v>
      </x:c>
      <x:c r="AF1689" s="50" t="n">
        <x:f>IF(Y1689,1,0)+IF(Z1689,1,0)+IF(AA1689,1,0)+IF(AC1689,1,0)</x:f>
        <x:v>1</x:v>
      </x:c>
      <x:c r="AG1689" s="53" t="n">
        <x:v>44348</x:v>
      </x:c>
      <x:c r="AH1689" s="50" t="str">
        <x:v>S100W3PV</x:v>
      </x:c>
      <x:c r="AI1689" s="50" t="str">
        <x:v>NetSalesSummaryOfBusinessResults</x:v>
      </x:c>
      <x:c r="AJ1689" s="50" t="str">
        <x:v>OperatingIncome</x:v>
      </x:c>
      <x:c r="AK1689" s="53" t="n">
        <x:v>45747</x:v>
      </x:c>
      <x:c r="AL1689" s="50" t="str">
        <x:v>365/365/365/366/365</x:v>
      </x:c>
      <x:c r="AM1689" s="51" t="n">
        <x:v>147631796</x:v>
      </x:c>
      <x:c r="AN1689" s="51" t="n">
        <x:v>3250</x:v>
      </x:c>
      <x:c r="AO1689" s="51" t="n">
        <x:f>IFERROR(AM1689*AN1689,"")</x:f>
        <x:v>479803337000</x:v>
      </x:c>
      <x:c r="AP1689" s="56" t="n">
        <x:f>IFERROR(AO1689/(K1689*1000000),"")</x:f>
        <x:v>1.726439152258784</x:v>
      </x:c>
      <x:c r="AQ1689" s="57" t="n">
        <x:v>2095283860</x:v>
      </x:c>
      <x:c r="AR1689" s="52" t="n">
        <x:v>0.4105930228856012</x:v>
      </x:c>
      <x:c r="AS1689" s="52" t="n">
        <x:v>-0.3893313480498092</x:v>
      </x:c>
      <x:c r="AT1689" s="55" t="b">
        <x:v>1</x:v>
      </x:c>
      <x:c r="AU1689" s="50"/>
      <x:c r="AV1689" s="58" t="n">
        <x:v>-0.0540310731818519</x:v>
      </x:c>
      <x:c r="AW1689" s="50" t="n">
        <x:v>2289</x:v>
      </x:c>
      <x:c r="AX1689" s="50" t="str">
        <x:v>Future Moat</x:v>
      </x:c>
      <x:c r="AY1689" s="50" t="str">
        <x:v>目立つ機械的警告なし（定性確認は別途必要）</x:v>
      </x:c>
      <x:c r="AZ1689" s="59" t="str">
        <x:v>2025-06-25 12:00</x:v>
      </x:c>
      <x:c r="BA1689" s="53" t="n">
        <x:v>41913</x:v>
      </x:c>
      <x:c r="BB1689" s="50"/>
      <x:c r="BC1689" s="50"/>
      <x:c r="BD1689" s="50" t="str">
        <x:v>TOPIX Mid400</x:v>
      </x:c>
    </x:row>
    <x:row r="1690">
      <x:c r="A1690" s="50" t="n">
        <x:v>1689</x:v>
      </x:c>
      <x:c r="B1690" s="50" t="str">
        <x:v>9366</x:v>
      </x:c>
      <x:c r="C1690" s="50" t="str">
        <x:v>9366.T</x:v>
      </x:c>
      <x:c r="D1690" s="50" t="str">
        <x:v>SANRITSU CORPORATION</x:v>
      </x:c>
      <x:c r="E1690" s="50" t="str">
        <x:v>Standard Market(Domestic)</x:v>
      </x:c>
      <x:c r="F1690" s="50" t="str">
        <x:v>Warehousing and Harbor Transportation Service</x:v>
      </x:c>
      <x:c r="G1690" s="51" t="n">
        <x:v>15210.556</x:v>
      </x:c>
      <x:c r="H1690" s="51" t="n">
        <x:v>18525.526</x:v>
      </x:c>
      <x:c r="I1690" s="51" t="n">
        <x:v>20335.055</x:v>
      </x:c>
      <x:c r="J1690" s="51" t="n">
        <x:v>19398.163</x:v>
      </x:c>
      <x:c r="K1690" s="51" t="n">
        <x:v>20122.036</x:v>
      </x:c>
      <x:c r="L1690" s="52" t="n">
        <x:f>IFERROR(H1690/G1690-1,"")</x:f>
        <x:v>0.21793877883227952</x:v>
      </x:c>
      <x:c r="M1690" s="52" t="n">
        <x:f>IFERROR(I1690/H1690-1,"")</x:f>
        <x:v>0.09767760440378304</x:v>
      </x:c>
      <x:c r="N1690" s="52" t="n">
        <x:f>IFERROR(J1690/I1690-1,"")</x:f>
        <x:v>-0.0460727546593801</x:v>
      </x:c>
      <x:c r="O1690" s="52" t="n">
        <x:f>IFERROR(K1690/J1690-1,"")</x:f>
        <x:v>0.03731657477050798</x:v>
      </x:c>
      <x:c r="P1690" s="52" t="n">
        <x:f>IFERROR((K1690/G1690)^(1/4)-1,"")</x:f>
        <x:v>0.07246149396590607</x:v>
      </x:c>
      <x:c r="Q1690" s="51" t="n">
        <x:v>1034.881</x:v>
      </x:c>
      <x:c r="R1690" s="52" t="n">
        <x:f>IFERROR(Q1690/K1690,"")</x:f>
        <x:v>0.051430233004254644</x:v>
      </x:c>
      <x:c r="S1690" s="53" t="n">
        <x:v>36220</x:v>
      </x:c>
      <x:c r="T1690" s="50" t="str">
        <x:v>EDINET_company_history</x:v>
      </x:c>
      <x:c r="U1690" s="50" t="str">
        <x:v>サンリツ共栄会</x:v>
      </x:c>
      <x:c r="V1690" s="54" t="n">
        <x:v>0.0434</x:v>
      </x:c>
      <x:c r="W1690" s="50" t="str">
        <x:v>柴本 守人</x:v>
      </x:c>
      <x:c r="X1690" s="50" t="b">
        <x:f>AND(COUNT(L1690:O1690)=4,L1690&gt;='設定'!$B$6,M1690&gt;='設定'!$B$6,N1690&gt;='設定'!$B$6,O1690&gt;='設定'!$B$6)</x:f>
        <x:v>0</x:v>
      </x:c>
      <x:c r="Y1690" s="50" t="b">
        <x:f>AND(COUNT(G1690:K1690)=5,P1690&gt;='設定'!$B$7)</x:f>
        <x:v>0</x:v>
      </x:c>
      <x:c r="Z1690" s="50" t="b">
        <x:f>AND(ISNUMBER(R1690),R1690&gt;='設定'!$B$8)</x:f>
        <x:v>0</x:v>
      </x:c>
      <x:c r="AA1690" s="50" t="b">
        <x:f>AND(ISNUMBER(S1690),S1690&gt;=DATE(YEAR('設定'!$B$10)-'設定'!$B$9,MONTH('設定'!$B$10),DAY('設定'!$B$10)))</x:f>
        <x:v>0</x:v>
      </x:c>
      <x:c r="AB1690" s="55" t="b">
        <x:v>0</x:v>
      </x:c>
      <x:c r="AC1690" s="55" t="b">
        <x:v>1</x:v>
      </x:c>
      <x:c r="AD1690" s="50" t="n">
        <x:f>IF(X1690,1,0)+IF(Z1690,1,0)+IF(AA1690,1,0)+IF(AB1690,1,0)</x:f>
        <x:v>0</x:v>
      </x:c>
      <x:c r="AE1690" s="50" t="n">
        <x:f>IF(Y1690,1,0)+IF(Z1690,1,0)+IF(AA1690,1,0)+IF(AB1690,1,0)</x:f>
        <x:v>0</x:v>
      </x:c>
      <x:c r="AF1690" s="50" t="n">
        <x:f>IF(Y1690,1,0)+IF(Z1690,1,0)+IF(AA1690,1,0)+IF(AC1690,1,0)</x:f>
        <x:v>1</x:v>
      </x:c>
      <x:c r="AG1690" s="53" t="n">
        <x:v>44348</x:v>
      </x:c>
      <x:c r="AH1690" s="50" t="str">
        <x:v>S100W2MI</x:v>
      </x:c>
      <x:c r="AI1690" s="50" t="str">
        <x:v>NetSalesSummaryOfBusinessResults</x:v>
      </x:c>
      <x:c r="AJ1690" s="50" t="str">
        <x:v>OperatingIncome</x:v>
      </x:c>
      <x:c r="AK1690" s="53" t="n">
        <x:v>45747</x:v>
      </x:c>
      <x:c r="AL1690" s="50" t="str">
        <x:v>365/365/365/366/365</x:v>
      </x:c>
      <x:c r="AM1690" s="51" t="n">
        <x:v>5598373</x:v>
      </x:c>
      <x:c r="AN1690" s="51" t="n">
        <x:v>974</x:v>
      </x:c>
      <x:c r="AO1690" s="51" t="n">
        <x:f>IFERROR(AM1690*AN1690,"")</x:f>
        <x:v>5452815302</x:v>
      </x:c>
      <x:c r="AP1690" s="56" t="n">
        <x:f>IFERROR(AO1690/(K1690*1000000),"")</x:f>
        <x:v>0.270987255067032</x:v>
      </x:c>
      <x:c r="AQ1690" s="57" t="n">
        <x:v>13561830</x:v>
      </x:c>
      <x:c r="AR1690" s="52" t="n">
        <x:v>0.19557236421038</x:v>
      </x:c>
      <x:c r="AS1690" s="52" t="n">
        <x:v>-0.2377398959496162</x:v>
      </x:c>
      <x:c r="AT1690" s="55" t="b">
        <x:v>0</x:v>
      </x:c>
      <x:c r="AU1690" s="50" t="str">
        <x:v>low_liquidity</x:v>
      </x:c>
      <x:c r="AV1690" s="58" t="n">
        <x:v>0.0227481871587332</x:v>
      </x:c>
      <x:c r="AW1690" s="50" t="n">
        <x:v>1699</x:v>
      </x:c>
      <x:c r="AX1690" s="50" t="str">
        <x:v>Discovery</x:v>
      </x:c>
      <x:c r="AY1690" s="50" t="str">
        <x:v>既存適格性フィルター不通過: low_liquidity / 60日平均売買代金2,000万円未満</x:v>
      </x:c>
      <x:c r="AZ1690" s="59" t="str">
        <x:v>2025-06-25 14:34</x:v>
      </x:c>
      <x:c r="BA1690" s="53" t="n">
        <x:v>36220</x:v>
      </x:c>
      <x:c r="BB1690" s="50"/>
      <x:c r="BC1690" s="50"/>
      <x:c r="BD1690" s="50"/>
    </x:row>
    <x:row r="1691">
      <x:c r="A1691" s="50" t="n">
        <x:v>1690</x:v>
      </x:c>
      <x:c r="B1691" s="50" t="str">
        <x:v>4409</x:v>
      </x:c>
      <x:c r="C1691" s="50" t="str">
        <x:v>4409.T</x:v>
      </x:c>
      <x:c r="D1691" s="50" t="str">
        <x:v>TOHO CHEMICAL INDUSTRY COMPANY,LIMITED</x:v>
      </x:c>
      <x:c r="E1691" s="50" t="str">
        <x:v>Standard Market(Domestic)</x:v>
      </x:c>
      <x:c r="F1691" s="50" t="str">
        <x:v>Chemicals</x:v>
      </x:c>
      <x:c r="G1691" s="51" t="n">
        <x:v>40649</x:v>
      </x:c>
      <x:c r="H1691" s="51" t="n">
        <x:v>49887</x:v>
      </x:c>
      <x:c r="I1691" s="51" t="n">
        <x:v>55361</x:v>
      </x:c>
      <x:c r="J1691" s="51" t="n">
        <x:v>50596</x:v>
      </x:c>
      <x:c r="K1691" s="51" t="n">
        <x:v>53613</x:v>
      </x:c>
      <x:c r="L1691" s="52" t="n">
        <x:f>IFERROR(H1691/G1691-1,"")</x:f>
        <x:v>0.2272626632881498</x:v>
      </x:c>
      <x:c r="M1691" s="52" t="n">
        <x:f>IFERROR(I1691/H1691-1,"")</x:f>
        <x:v>0.1097279852466575</x:v>
      </x:c>
      <x:c r="N1691" s="52" t="n">
        <x:f>IFERROR(J1691/I1691-1,"")</x:f>
        <x:v>-0.0860714221202652</x:v>
      </x:c>
      <x:c r="O1691" s="52" t="n">
        <x:f>IFERROR(K1691/J1691-1,"")</x:f>
        <x:v>0.059629219701162084</x:v>
      </x:c>
      <x:c r="P1691" s="52" t="n">
        <x:f>IFERROR((K1691/G1691)^(1/4)-1,"")</x:f>
        <x:v>0.07165516357940827</x:v>
      </x:c>
      <x:c r="Q1691" s="51" t="n">
        <x:v>1815</x:v>
      </x:c>
      <x:c r="R1691" s="52" t="n">
        <x:f>IFERROR(Q1691/K1691,"")</x:f>
        <x:v>0.03385372950590342</x:v>
      </x:c>
      <x:c r="S1691" s="53" t="n">
        <x:v>22767</x:v>
      </x:c>
      <x:c r="T1691" s="50" t="str">
        <x:v>EDINET_company_history</x:v>
      </x:c>
      <x:c r="U1691" s="50" t="str">
        <x:v>東邦化学工業取引会社持株会</x:v>
      </x:c>
      <x:c r="V1691" s="54" t="n">
        <x:v>0.1664</x:v>
      </x:c>
      <x:c r="W1691" s="50" t="str">
        <x:v>中崎 龍雄</x:v>
      </x:c>
      <x:c r="X1691" s="50" t="b">
        <x:f>AND(COUNT(L1691:O1691)=4,L1691&gt;='設定'!$B$6,M1691&gt;='設定'!$B$6,N1691&gt;='設定'!$B$6,O1691&gt;='設定'!$B$6)</x:f>
        <x:v>0</x:v>
      </x:c>
      <x:c r="Y1691" s="50" t="b">
        <x:f>AND(COUNT(G1691:K1691)=5,P1691&gt;='設定'!$B$7)</x:f>
        <x:v>0</x:v>
      </x:c>
      <x:c r="Z1691" s="50" t="b">
        <x:f>AND(ISNUMBER(R1691),R1691&gt;='設定'!$B$8)</x:f>
        <x:v>0</x:v>
      </x:c>
      <x:c r="AA1691" s="50" t="b">
        <x:f>AND(ISNUMBER(S1691),S1691&gt;=DATE(YEAR('設定'!$B$10)-'設定'!$B$9,MONTH('設定'!$B$10),DAY('設定'!$B$10)))</x:f>
        <x:v>0</x:v>
      </x:c>
      <x:c r="AB1691" s="55" t="b">
        <x:v>0</x:v>
      </x:c>
      <x:c r="AC1691" s="55" t="b">
        <x:v>1</x:v>
      </x:c>
      <x:c r="AD1691" s="50" t="n">
        <x:f>IF(X1691,1,0)+IF(Z1691,1,0)+IF(AA1691,1,0)+IF(AB1691,1,0)</x:f>
        <x:v>0</x:v>
      </x:c>
      <x:c r="AE1691" s="50" t="n">
        <x:f>IF(Y1691,1,0)+IF(Z1691,1,0)+IF(AA1691,1,0)+IF(AB1691,1,0)</x:f>
        <x:v>0</x:v>
      </x:c>
      <x:c r="AF1691" s="50" t="n">
        <x:f>IF(Y1691,1,0)+IF(Z1691,1,0)+IF(AA1691,1,0)+IF(AC1691,1,0)</x:f>
        <x:v>1</x:v>
      </x:c>
      <x:c r="AG1691" s="53" t="n">
        <x:v>44348</x:v>
      </x:c>
      <x:c r="AH1691" s="50" t="str">
        <x:v>S100W3CH</x:v>
      </x:c>
      <x:c r="AI1691" s="50" t="str">
        <x:v>NetSalesSummaryOfBusinessResults</x:v>
      </x:c>
      <x:c r="AJ1691" s="50" t="str">
        <x:v>OperatingIncome</x:v>
      </x:c>
      <x:c r="AK1691" s="53" t="n">
        <x:v>45747</x:v>
      </x:c>
      <x:c r="AL1691" s="50" t="str">
        <x:v>365/365/365/366/365</x:v>
      </x:c>
      <x:c r="AM1691" s="51" t="n">
        <x:v>21028000</x:v>
      </x:c>
      <x:c r="AN1691" s="51" t="n">
        <x:v>721</x:v>
      </x:c>
      <x:c r="AO1691" s="51" t="n">
        <x:f>IFERROR(AM1691*AN1691,"")</x:f>
        <x:v>15161188000</x:v>
      </x:c>
      <x:c r="AP1691" s="56" t="n">
        <x:f>IFERROR(AO1691/(K1691*1000000),"")</x:f>
        <x:v>0.2827893980937459</x:v>
      </x:c>
      <x:c r="AQ1691" s="57" t="n">
        <x:v>4069853.3333333335</x:v>
      </x:c>
      <x:c r="AR1691" s="52" t="n">
        <x:v>0.2371780059912862</x:v>
      </x:c>
      <x:c r="AS1691" s="52" t="n">
        <x:v>-0.252569756915066</x:v>
      </x:c>
      <x:c r="AT1691" s="55" t="b">
        <x:v>0</x:v>
      </x:c>
      <x:c r="AU1691" s="50" t="str">
        <x:v>low_liquidity</x:v>
      </x:c>
      <x:c r="AV1691" s="58" t="n">
        <x:v>0.1075988590947124</x:v>
      </x:c>
      <x:c r="AW1691" s="50" t="n">
        <x:v>1187</x:v>
      </x:c>
      <x:c r="AX1691" s="50" t="str">
        <x:v>Discovery</x:v>
      </x:c>
      <x:c r="AY1691" s="50" t="str">
        <x:v>既存適格性フィルター不通過: low_liquidity / 60日平均売買代金2,000万円未満</x:v>
      </x:c>
      <x:c r="AZ1691" s="59" t="str">
        <x:v>2025-06-25 10:01</x:v>
      </x:c>
      <x:c r="BA1691" s="53" t="n">
        <x:v>22767</x:v>
      </x:c>
      <x:c r="BB1691" s="50"/>
      <x:c r="BC1691" s="50"/>
      <x:c r="BD1691" s="50"/>
    </x:row>
    <x:row r="1692">
      <x:c r="A1692" s="50" t="n">
        <x:v>1691</x:v>
      </x:c>
      <x:c r="B1692" s="50" t="str">
        <x:v>4707</x:v>
      </x:c>
      <x:c r="C1692" s="50" t="str">
        <x:v>4707.T</x:v>
      </x:c>
      <x:c r="D1692" s="50" t="str">
        <x:v>KITAC CORPORATION</x:v>
      </x:c>
      <x:c r="E1692" s="50" t="str">
        <x:v>Standard Market(Domestic)</x:v>
      </x:c>
      <x:c r="F1692" s="50" t="str">
        <x:v>Services</x:v>
      </x:c>
      <x:c r="G1692" s="51" t="n">
        <x:v>2630.42</x:v>
      </x:c>
      <x:c r="H1692" s="51" t="n">
        <x:v>2797.805</x:v>
      </x:c>
      <x:c r="I1692" s="51" t="n">
        <x:v>2881.579</x:v>
      </x:c>
      <x:c r="J1692" s="51" t="n">
        <x:v>3342.957</x:v>
      </x:c>
      <x:c r="K1692" s="51" t="n">
        <x:v>3467.586</x:v>
      </x:c>
      <x:c r="L1692" s="52" t="n">
        <x:f>IFERROR(H1692/G1692-1,"")</x:f>
        <x:v>0.0636343245565345</x:v>
      </x:c>
      <x:c r="M1692" s="52" t="n">
        <x:f>IFERROR(I1692/H1692-1,"")</x:f>
        <x:v>0.029942758698336958</x:v>
      </x:c>
      <x:c r="N1692" s="52" t="n">
        <x:f>IFERROR(J1692/I1692-1,"")</x:f>
        <x:v>0.16011291031757224</x:v>
      </x:c>
      <x:c r="O1692" s="52" t="n">
        <x:f>IFERROR(K1692/J1692-1,"")</x:f>
        <x:v>0.03728106583482815</x:v>
      </x:c>
      <x:c r="P1692" s="52" t="n">
        <x:f>IFERROR((K1692/G1692)^(1/4)-1,"")</x:f>
        <x:v>0.07152062701460071</x:v>
      </x:c>
      <x:c r="Q1692" s="51" t="n">
        <x:v>146.097</x:v>
      </x:c>
      <x:c r="R1692" s="52" t="n">
        <x:f>IFERROR(Q1692/K1692,"")</x:f>
        <x:v>0.04213219225132413</x:v>
      </x:c>
      <x:c r="S1692" s="53" t="n">
        <x:v>44348</x:v>
      </x:c>
      <x:c r="T1692" s="50" t="str">
        <x:v>not_identified_before_local_window</x:v>
      </x:c>
      <x:c r="U1692" s="50" t="str">
        <x:v>中山 輝也</x:v>
      </x:c>
      <x:c r="V1692" s="54" t="n">
        <x:v>0.1464</x:v>
      </x:c>
      <x:c r="W1692" s="50" t="str">
        <x:v>中 山 正 子 / 平 野 吉 彦</x:v>
      </x:c>
      <x:c r="X1692" s="50" t="b">
        <x:f>AND(COUNT(L1692:O1692)=4,L1692&gt;='設定'!$B$6,M1692&gt;='設定'!$B$6,N1692&gt;='設定'!$B$6,O1692&gt;='設定'!$B$6)</x:f>
        <x:v>0</x:v>
      </x:c>
      <x:c r="Y1692" s="50" t="b">
        <x:f>AND(COUNT(G1692:K1692)=5,P1692&gt;='設定'!$B$7)</x:f>
        <x:v>0</x:v>
      </x:c>
      <x:c r="Z1692" s="50" t="b">
        <x:f>AND(ISNUMBER(R1692),R1692&gt;='設定'!$B$8)</x:f>
        <x:v>0</x:v>
      </x:c>
      <x:c r="AA1692" s="50" t="b">
        <x:f>AND(ISNUMBER(S1692),S1692&gt;=DATE(YEAR('設定'!$B$10)-'設定'!$B$9,MONTH('設定'!$B$10),DAY('設定'!$B$10)))</x:f>
        <x:v>0</x:v>
      </x:c>
      <x:c r="AB1692" s="55" t="b">
        <x:v>0</x:v>
      </x:c>
      <x:c r="AC1692" s="55" t="b">
        <x:v>1</x:v>
      </x:c>
      <x:c r="AD1692" s="50" t="n">
        <x:f>IF(X1692,1,0)+IF(Z1692,1,0)+IF(AA1692,1,0)+IF(AB1692,1,0)</x:f>
        <x:v>0</x:v>
      </x:c>
      <x:c r="AE1692" s="50" t="n">
        <x:f>IF(Y1692,1,0)+IF(Z1692,1,0)+IF(AA1692,1,0)+IF(AB1692,1,0)</x:f>
        <x:v>0</x:v>
      </x:c>
      <x:c r="AF1692" s="50" t="n">
        <x:f>IF(Y1692,1,0)+IF(Z1692,1,0)+IF(AA1692,1,0)+IF(AC1692,1,0)</x:f>
        <x:v>1</x:v>
      </x:c>
      <x:c r="AG1692" s="53" t="n">
        <x:v>44348</x:v>
      </x:c>
      <x:c r="AH1692" s="50" t="str">
        <x:v>S100XFRF</x:v>
      </x:c>
      <x:c r="AI1692" s="50" t="str">
        <x:v>NetSalesSummaryOfBusinessResults</x:v>
      </x:c>
      <x:c r="AJ1692" s="50" t="str">
        <x:v>OperatingIncome</x:v>
      </x:c>
      <x:c r="AK1692" s="53" t="n">
        <x:v>45950</x:v>
      </x:c>
      <x:c r="AL1692" s="50" t="str">
        <x:v>365/365/365/366/365</x:v>
      </x:c>
      <x:c r="AM1692" s="51" t="n">
        <x:v>5600524</x:v>
      </x:c>
      <x:c r="AN1692" s="51" t="n">
        <x:v>328</x:v>
      </x:c>
      <x:c r="AO1692" s="51" t="n">
        <x:f>IFERROR(AM1692*AN1692,"")</x:f>
        <x:v>1836971872</x:v>
      </x:c>
      <x:c r="AP1692" s="56" t="n">
        <x:f>IFERROR(AO1692/(K1692*1000000),"")</x:f>
        <x:v>0.5297552452916813</x:v>
      </x:c>
      <x:c r="AQ1692" s="57" t="n">
        <x:v>2365571.6666666665</x:v>
      </x:c>
      <x:c r="AR1692" s="52" t="n">
        <x:v>0.436188939547623</x:v>
      </x:c>
      <x:c r="AS1692" s="52" t="n">
        <x:v>-0.462405959362597</x:v>
      </x:c>
      <x:c r="AT1692" s="55" t="b">
        <x:v>0</x:v>
      </x:c>
      <x:c r="AU1692" s="50" t="str">
        <x:v>low_liquidity</x:v>
      </x:c>
      <x:c r="AV1692" s="58" t="n">
        <x:v>-0.1024915802666253</x:v>
      </x:c>
      <x:c r="AW1692" s="50" t="n">
        <x:v>2619</x:v>
      </x:c>
      <x:c r="AX1692" s="50" t="str">
        <x:v>Future Moat</x:v>
      </x:c>
      <x:c r="AY1692" s="50" t="str">
        <x:v>既存適格性フィルター不通過: low_liquidity / 60日平均売買代金2,000万円未満</x:v>
      </x:c>
      <x:c r="AZ1692" s="59" t="str">
        <x:v>2026-01-19 09:38</x:v>
      </x:c>
      <x:c r="BA1692" s="53"/>
      <x:c r="BB1692" s="50"/>
      <x:c r="BC1692" s="50"/>
      <x:c r="BD1692" s="50"/>
    </x:row>
    <x:row r="1693">
      <x:c r="A1693" s="50" t="n">
        <x:v>1692</x:v>
      </x:c>
      <x:c r="B1693" s="50" t="str">
        <x:v>6989</x:v>
      </x:c>
      <x:c r="C1693" s="50" t="str">
        <x:v>6989.T</x:v>
      </x:c>
      <x:c r="D1693" s="50" t="str">
        <x:v>HOKURIKU ELECTRIC INDUSTRY CO.,LTD.</x:v>
      </x:c>
      <x:c r="E1693" s="50" t="str">
        <x:v>Standard Market(Domestic)</x:v>
      </x:c>
      <x:c r="F1693" s="50" t="str">
        <x:v>Electric Appliances</x:v>
      </x:c>
      <x:c r="G1693" s="51" t="n">
        <x:v>32825</x:v>
      </x:c>
      <x:c r="H1693" s="51" t="n">
        <x:v>40448</x:v>
      </x:c>
      <x:c r="I1693" s="51" t="n">
        <x:v>45459</x:v>
      </x:c>
      <x:c r="J1693" s="51" t="n">
        <x:v>40811</x:v>
      </x:c>
      <x:c r="K1693" s="51" t="n">
        <x:v>43185</x:v>
      </x:c>
      <x:c r="L1693" s="52" t="n">
        <x:f>IFERROR(H1693/G1693-1,"")</x:f>
        <x:v>0.23223153084539216</x:v>
      </x:c>
      <x:c r="M1693" s="52" t="n">
        <x:f>IFERROR(I1693/H1693-1,"")</x:f>
        <x:v>0.123887460443038</x:v>
      </x:c>
      <x:c r="N1693" s="52" t="n">
        <x:f>IFERROR(J1693/I1693-1,"")</x:f>
        <x:v>-0.10224597989397044</x:v>
      </x:c>
      <x:c r="O1693" s="52" t="n">
        <x:f>IFERROR(K1693/J1693-1,"")</x:f>
        <x:v>0.05817059126215973</x:v>
      </x:c>
      <x:c r="P1693" s="52" t="n">
        <x:f>IFERROR((K1693/G1693)^(1/4)-1,"")</x:f>
        <x:v>0.07098169320028469</x:v>
      </x:c>
      <x:c r="Q1693" s="51" t="n">
        <x:v>2600</x:v>
      </x:c>
      <x:c r="R1693" s="52" t="n">
        <x:f>IFERROR(Q1693/K1693,"")</x:f>
        <x:v>0.06020609007757323</x:v>
      </x:c>
      <x:c r="S1693" s="53" t="n">
        <x:v>22859</x:v>
      </x:c>
      <x:c r="T1693" s="50" t="str">
        <x:v>EDINET_company_history</x:v>
      </x:c>
      <x:c r="U1693" s="50" t="str">
        <x:v>北電工取引先持株会</x:v>
      </x:c>
      <x:c r="V1693" s="54" t="n">
        <x:v>0.0592</x:v>
      </x:c>
      <x:c r="W1693" s="50" t="str">
        <x:v>下坂 立正</x:v>
      </x:c>
      <x:c r="X1693" s="50" t="b">
        <x:f>AND(COUNT(L1693:O1693)=4,L1693&gt;='設定'!$B$6,M1693&gt;='設定'!$B$6,N1693&gt;='設定'!$B$6,O1693&gt;='設定'!$B$6)</x:f>
        <x:v>0</x:v>
      </x:c>
      <x:c r="Y1693" s="50" t="b">
        <x:f>AND(COUNT(G1693:K1693)=5,P1693&gt;='設定'!$B$7)</x:f>
        <x:v>0</x:v>
      </x:c>
      <x:c r="Z1693" s="50" t="b">
        <x:f>AND(ISNUMBER(R1693),R1693&gt;='設定'!$B$8)</x:f>
        <x:v>0</x:v>
      </x:c>
      <x:c r="AA1693" s="50" t="b">
        <x:f>AND(ISNUMBER(S1693),S1693&gt;=DATE(YEAR('設定'!$B$10)-'設定'!$B$9,MONTH('設定'!$B$10),DAY('設定'!$B$10)))</x:f>
        <x:v>0</x:v>
      </x:c>
      <x:c r="AB1693" s="55" t="b">
        <x:v>0</x:v>
      </x:c>
      <x:c r="AC1693" s="55" t="b">
        <x:v>1</x:v>
      </x:c>
      <x:c r="AD1693" s="50" t="n">
        <x:f>IF(X1693,1,0)+IF(Z1693,1,0)+IF(AA1693,1,0)+IF(AB1693,1,0)</x:f>
        <x:v>0</x:v>
      </x:c>
      <x:c r="AE1693" s="50" t="n">
        <x:f>IF(Y1693,1,0)+IF(Z1693,1,0)+IF(AA1693,1,0)+IF(AB1693,1,0)</x:f>
        <x:v>0</x:v>
      </x:c>
      <x:c r="AF1693" s="50" t="n">
        <x:f>IF(Y1693,1,0)+IF(Z1693,1,0)+IF(AA1693,1,0)+IF(AC1693,1,0)</x:f>
        <x:v>1</x:v>
      </x:c>
      <x:c r="AG1693" s="53" t="n">
        <x:v>44348</x:v>
      </x:c>
      <x:c r="AH1693" s="50" t="str">
        <x:v>S100W3XY</x:v>
      </x:c>
      <x:c r="AI1693" s="50" t="str">
        <x:v>NetSalesSummaryOfBusinessResults</x:v>
      </x:c>
      <x:c r="AJ1693" s="50" t="str">
        <x:v>OperatingIncome</x:v>
      </x:c>
      <x:c r="AK1693" s="53" t="n">
        <x:v>45747</x:v>
      </x:c>
      <x:c r="AL1693" s="50" t="str">
        <x:v>365/365/365/366/365</x:v>
      </x:c>
      <x:c r="AM1693" s="51" t="n">
        <x:v>7932199</x:v>
      </x:c>
      <x:c r="AN1693" s="51" t="n">
        <x:v>2411</x:v>
      </x:c>
      <x:c r="AO1693" s="51" t="n">
        <x:f>IFERROR(AM1693*AN1693,"")</x:f>
        <x:v>19124531789</x:v>
      </x:c>
      <x:c r="AP1693" s="56" t="n">
        <x:f>IFERROR(AO1693/(K1693*1000000),"")</x:f>
        <x:v>0.44285126291536414</x:v>
      </x:c>
      <x:c r="AQ1693" s="57" t="n">
        <x:v>29394746.666666668</x:v>
      </x:c>
      <x:c r="AR1693" s="52" t="n">
        <x:v>0.306373039597471</x:v>
      </x:c>
      <x:c r="AS1693" s="52" t="n">
        <x:v>-0.2749874181242622</x:v>
      </x:c>
      <x:c r="AT1693" s="55" t="b">
        <x:v>1</x:v>
      </x:c>
      <x:c r="AU1693" s="50"/>
      <x:c r="AV1693" s="58" t="n">
        <x:v>0.3865850081740181</x:v>
      </x:c>
      <x:c r="AW1693" s="50" t="n">
        <x:v>218</x:v>
      </x:c>
      <x:c r="AX1693" s="50" t="str">
        <x:v>Discovery</x:v>
      </x:c>
      <x:c r="AY1693" s="50" t="str">
        <x:v>目立つ機械的警告なし（定性確認は別途必要）</x:v>
      </x:c>
      <x:c r="AZ1693" s="59" t="str">
        <x:v>2025-06-26 11:09</x:v>
      </x:c>
      <x:c r="BA1693" s="53" t="n">
        <x:v>22859</x:v>
      </x:c>
      <x:c r="BB1693" s="50"/>
      <x:c r="BC1693" s="50"/>
      <x:c r="BD1693" s="50"/>
    </x:row>
    <x:row r="1694">
      <x:c r="A1694" s="50" t="n">
        <x:v>1693</x:v>
      </x:c>
      <x:c r="B1694" s="50" t="str">
        <x:v>7532</x:v>
      </x:c>
      <x:c r="C1694" s="50" t="str">
        <x:v>7532.T</x:v>
      </x:c>
      <x:c r="D1694" s="50" t="str">
        <x:v>Pan Pacific International Holdings Corporation</x:v>
      </x:c>
      <x:c r="E1694" s="50" t="str">
        <x:v>Prime Market (Domestic)</x:v>
      </x:c>
      <x:c r="F1694" s="50" t="str">
        <x:v>Retail Trade</x:v>
      </x:c>
      <x:c r="G1694" s="51" t="n">
        <x:v>1708635</x:v>
      </x:c>
      <x:c r="H1694" s="51" t="n">
        <x:v>1831280</x:v>
      </x:c>
      <x:c r="I1694" s="51" t="n">
        <x:v>1936783</x:v>
      </x:c>
      <x:c r="J1694" s="51" t="n">
        <x:v>2095077</x:v>
      </x:c>
      <x:c r="K1694" s="51" t="n">
        <x:v>2246758</x:v>
      </x:c>
      <x:c r="L1694" s="52" t="n">
        <x:f>IFERROR(H1694/G1694-1,"")</x:f>
        <x:v>0.07177951990916731</x:v>
      </x:c>
      <x:c r="M1694" s="52" t="n">
        <x:f>IFERROR(I1694/H1694-1,"")</x:f>
        <x:v>0.05761161591892017</x:v>
      </x:c>
      <x:c r="N1694" s="52" t="n">
        <x:f>IFERROR(J1694/I1694-1,"")</x:f>
        <x:v>0.08173037454376675</x:v>
      </x:c>
      <x:c r="O1694" s="52" t="n">
        <x:f>IFERROR(K1694/J1694-1,"")</x:f>
        <x:v>0.07239877102369019</x:v>
      </x:c>
      <x:c r="P1694" s="52" t="n">
        <x:f>IFERROR((K1694/G1694)^(1/4)-1,"")</x:f>
        <x:v>0.07084533634547596</x:v>
      </x:c>
      <x:c r="Q1694" s="51" t="n">
        <x:v>162296</x:v>
      </x:c>
      <x:c r="R1694" s="52" t="n">
        <x:f>IFERROR(Q1694/K1694,"")</x:f>
        <x:v>0.07223563908529534</x:v>
      </x:c>
      <x:c r="S1694" s="53" t="n">
        <x:v>35400</x:v>
      </x:c>
      <x:c r="T1694" s="50" t="str">
        <x:v>EDINET_company_history</x:v>
      </x:c>
      <x:c r="U1694" s="50" t="str">
        <x:v>DQ WINDMOLEN B. V. （常任代理人 シティバンク、エヌ・エイ東京支店）</x:v>
      </x:c>
      <x:c r="V1694" s="54" t="n">
        <x:v>0.2244</x:v>
      </x:c>
      <x:c r="W1694" s="50" t="str">
        <x:v>吉田 直樹 / 森屋 秀樹 / 鈴木 康介</x:v>
      </x:c>
      <x:c r="X1694" s="50" t="b">
        <x:f>AND(COUNT(L1694:O1694)=4,L1694&gt;='設定'!$B$6,M1694&gt;='設定'!$B$6,N1694&gt;='設定'!$B$6,O1694&gt;='設定'!$B$6)</x:f>
        <x:v>0</x:v>
      </x:c>
      <x:c r="Y1694" s="50" t="b">
        <x:f>AND(COUNT(G1694:K1694)=5,P1694&gt;='設定'!$B$7)</x:f>
        <x:v>0</x:v>
      </x:c>
      <x:c r="Z1694" s="50" t="b">
        <x:f>AND(ISNUMBER(R1694),R1694&gt;='設定'!$B$8)</x:f>
        <x:v>0</x:v>
      </x:c>
      <x:c r="AA1694" s="50" t="b">
        <x:f>AND(ISNUMBER(S1694),S1694&gt;=DATE(YEAR('設定'!$B$10)-'設定'!$B$9,MONTH('設定'!$B$10),DAY('設定'!$B$10)))</x:f>
        <x:v>0</x:v>
      </x:c>
      <x:c r="AB1694" s="55" t="b">
        <x:v>0</x:v>
      </x:c>
      <x:c r="AC1694" s="55" t="b">
        <x:v>1</x:v>
      </x:c>
      <x:c r="AD1694" s="50" t="n">
        <x:f>IF(X1694,1,0)+IF(Z1694,1,0)+IF(AA1694,1,0)+IF(AB1694,1,0)</x:f>
        <x:v>0</x:v>
      </x:c>
      <x:c r="AE1694" s="50" t="n">
        <x:f>IF(Y1694,1,0)+IF(Z1694,1,0)+IF(AA1694,1,0)+IF(AB1694,1,0)</x:f>
        <x:v>0</x:v>
      </x:c>
      <x:c r="AF1694" s="50" t="n">
        <x:f>IF(Y1694,1,0)+IF(Z1694,1,0)+IF(AA1694,1,0)+IF(AC1694,1,0)</x:f>
        <x:v>1</x:v>
      </x:c>
      <x:c r="AG1694" s="53" t="n">
        <x:v>44348</x:v>
      </x:c>
      <x:c r="AH1694" s="50" t="str">
        <x:v>S100WR05</x:v>
      </x:c>
      <x:c r="AI1694" s="50" t="str">
        <x:v>NetSalesSummaryOfBusinessResults</x:v>
      </x:c>
      <x:c r="AJ1694" s="50" t="str">
        <x:v>OperatingIncome</x:v>
      </x:c>
      <x:c r="AK1694" s="53" t="n">
        <x:v>45838</x:v>
      </x:c>
      <x:c r="AL1694" s="50" t="str">
        <x:v>365/365/365/366/365</x:v>
      </x:c>
      <x:c r="AM1694" s="51" t="n">
        <x:v>597279940</x:v>
      </x:c>
      <x:c r="AN1694" s="51" t="n">
        <x:v>823.5</x:v>
      </x:c>
      <x:c r="AO1694" s="51" t="n">
        <x:f>IFERROR(AM1694*AN1694,"")</x:f>
        <x:v>491860030590</x:v>
      </x:c>
      <x:c r="AP1694" s="56" t="n">
        <x:f>IFERROR(AO1694/(K1694*1000000),"")</x:f>
        <x:v>0.21891989728755834</x:v>
      </x:c>
      <x:c r="AQ1694" s="57" t="n">
        <x:v>9741535810.79661</x:v>
      </x:c>
      <x:c r="AR1694" s="52" t="n">
        <x:v>0.3177301970018298</x:v>
      </x:c>
      <x:c r="AS1694" s="52" t="n">
        <x:v>-0.4146470272235827</x:v>
      </x:c>
      <x:c r="AT1694" s="55" t="b">
        <x:v>1</x:v>
      </x:c>
      <x:c r="AU1694" s="50"/>
      <x:c r="AV1694" s="58" t="n">
        <x:v>-0.092522762457553</x:v>
      </x:c>
      <x:c r="AW1694" s="50" t="n">
        <x:v>2554</x:v>
      </x:c>
      <x:c r="AX1694" s="50" t="str">
        <x:v>Transformation Moat</x:v>
      </x:c>
      <x:c r="AY1694" s="50" t="str">
        <x:v>目立つ機械的警告なし（定性確認は別途必要）</x:v>
      </x:c>
      <x:c r="AZ1694" s="59" t="str">
        <x:v>2025-09-25 13:20</x:v>
      </x:c>
      <x:c r="BA1694" s="53" t="n">
        <x:v>35400</x:v>
      </x:c>
      <x:c r="BB1694" s="50"/>
      <x:c r="BC1694" s="50"/>
      <x:c r="BD1694" s="50" t="str">
        <x:v>TOPIX Mid400</x:v>
      </x:c>
    </x:row>
    <x:row r="1695">
      <x:c r="A1695" s="50" t="n">
        <x:v>1694</x:v>
      </x:c>
      <x:c r="B1695" s="50" t="str">
        <x:v>9902</x:v>
      </x:c>
      <x:c r="C1695" s="50" t="str">
        <x:v>9902.T</x:v>
      </x:c>
      <x:c r="D1695" s="50" t="str">
        <x:v>NICHIDEN Corporation</x:v>
      </x:c>
      <x:c r="E1695" s="50" t="str">
        <x:v>Prime Market (Domestic)</x:v>
      </x:c>
      <x:c r="F1695" s="50" t="str">
        <x:v>Wholesale Trade</x:v>
      </x:c>
      <x:c r="G1695" s="51" t="n">
        <x:v>102751</x:v>
      </x:c>
      <x:c r="H1695" s="51" t="n">
        <x:v>123964</x:v>
      </x:c>
      <x:c r="I1695" s="51" t="n">
        <x:v>131609</x:v>
      </x:c>
      <x:c r="J1695" s="51" t="n">
        <x:v>126912</x:v>
      </x:c>
      <x:c r="K1695" s="51" t="n">
        <x:v>134771</x:v>
      </x:c>
      <x:c r="L1695" s="52" t="n">
        <x:f>IFERROR(H1695/G1695-1,"")</x:f>
        <x:v>0.2064505454934744</x:v>
      </x:c>
      <x:c r="M1695" s="52" t="n">
        <x:f>IFERROR(I1695/H1695-1,"")</x:f>
        <x:v>0.06167113032815985</x:v>
      </x:c>
      <x:c r="N1695" s="52" t="n">
        <x:f>IFERROR(J1695/I1695-1,"")</x:f>
        <x:v>-0.03568904862129485</x:v>
      </x:c>
      <x:c r="O1695" s="52" t="n">
        <x:f>IFERROR(K1695/J1695-1,"")</x:f>
        <x:v>0.061924798285426075</x:v>
      </x:c>
      <x:c r="P1695" s="52" t="n">
        <x:f>IFERROR((K1695/G1695)^(1/4)-1,"")</x:f>
        <x:v>0.0701695715786328</x:v>
      </x:c>
      <x:c r="Q1695" s="51" t="n">
        <x:v>6824</x:v>
      </x:c>
      <x:c r="R1695" s="52" t="n">
        <x:f>IFERROR(Q1695/K1695,"")</x:f>
        <x:v>0.05063403848008845</x:v>
      </x:c>
      <x:c r="S1695" s="53" t="n">
        <x:v>38322</x:v>
      </x:c>
      <x:c r="T1695" s="50" t="str">
        <x:v>EDINET_company_history</x:v>
      </x:c>
      <x:c r="U1695" s="50" t="str">
        <x:v>日伝共栄会</x:v>
      </x:c>
      <x:c r="V1695" s="54" t="n">
        <x:v>0.1251</x:v>
      </x:c>
      <x:c r="W1695" s="50" t="str">
        <x:v>福家 利一 / 岡本 賢一</x:v>
      </x:c>
      <x:c r="X1695" s="50" t="b">
        <x:f>AND(COUNT(L1695:O1695)=4,L1695&gt;='設定'!$B$6,M1695&gt;='設定'!$B$6,N1695&gt;='設定'!$B$6,O1695&gt;='設定'!$B$6)</x:f>
        <x:v>0</x:v>
      </x:c>
      <x:c r="Y1695" s="50" t="b">
        <x:f>AND(COUNT(G1695:K1695)=5,P1695&gt;='設定'!$B$7)</x:f>
        <x:v>0</x:v>
      </x:c>
      <x:c r="Z1695" s="50" t="b">
        <x:f>AND(ISNUMBER(R1695),R1695&gt;='設定'!$B$8)</x:f>
        <x:v>0</x:v>
      </x:c>
      <x:c r="AA1695" s="50" t="b">
        <x:f>AND(ISNUMBER(S1695),S1695&gt;=DATE(YEAR('設定'!$B$10)-'設定'!$B$9,MONTH('設定'!$B$10),DAY('設定'!$B$10)))</x:f>
        <x:v>0</x:v>
      </x:c>
      <x:c r="AB1695" s="55" t="b">
        <x:v>0</x:v>
      </x:c>
      <x:c r="AC1695" s="55" t="b">
        <x:v>1</x:v>
      </x:c>
      <x:c r="AD1695" s="50" t="n">
        <x:f>IF(X1695,1,0)+IF(Z1695,1,0)+IF(AA1695,1,0)+IF(AB1695,1,0)</x:f>
        <x:v>0</x:v>
      </x:c>
      <x:c r="AE1695" s="50" t="n">
        <x:f>IF(Y1695,1,0)+IF(Z1695,1,0)+IF(AA1695,1,0)+IF(AB1695,1,0)</x:f>
        <x:v>0</x:v>
      </x:c>
      <x:c r="AF1695" s="50" t="n">
        <x:f>IF(Y1695,1,0)+IF(Z1695,1,0)+IF(AA1695,1,0)+IF(AC1695,1,0)</x:f>
        <x:v>1</x:v>
      </x:c>
      <x:c r="AG1695" s="53" t="n">
        <x:v>44348</x:v>
      </x:c>
      <x:c r="AH1695" s="50" t="str">
        <x:v>S100VYVQ</x:v>
      </x:c>
      <x:c r="AI1695" s="50" t="str">
        <x:v>NetSalesSummaryOfBusinessResults</x:v>
      </x:c>
      <x:c r="AJ1695" s="50" t="str">
        <x:v>OperatingIncome</x:v>
      </x:c>
      <x:c r="AK1695" s="53" t="n">
        <x:v>45747</x:v>
      </x:c>
      <x:c r="AL1695" s="50" t="str">
        <x:v>365/365/365/366/365</x:v>
      </x:c>
      <x:c r="AM1695" s="51" t="n">
        <x:v>29524700</x:v>
      </x:c>
      <x:c r="AN1695" s="51" t="n">
        <x:v>2537</x:v>
      </x:c>
      <x:c r="AO1695" s="51" t="n">
        <x:f>IFERROR(AM1695*AN1695,"")</x:f>
        <x:v>74904163900</x:v>
      </x:c>
      <x:c r="AP1695" s="56" t="n">
        <x:f>IFERROR(AO1695/(K1695*1000000),"")</x:f>
        <x:v>0.5557884403914789</x:v>
      </x:c>
      <x:c r="AQ1695" s="57" t="n">
        <x:v>166537295</x:v>
      </x:c>
      <x:c r="AR1695" s="52" t="n">
        <x:v>0.2742254095185681</x:v>
      </x:c>
      <x:c r="AS1695" s="52" t="n">
        <x:v>-0.3559846942358124</x:v>
      </x:c>
      <x:c r="AT1695" s="55" t="b">
        <x:v>1</x:v>
      </x:c>
      <x:c r="AU1695" s="50"/>
      <x:c r="AV1695" s="58" t="n">
        <x:v>-0.1334090164168653</x:v>
      </x:c>
      <x:c r="AW1695" s="50" t="n">
        <x:v>2773</x:v>
      </x:c>
      <x:c r="AX1695" s="50" t="str">
        <x:v>Core Moat</x:v>
      </x:c>
      <x:c r="AY1695" s="50" t="str">
        <x:v>目立つ機械的警告なし（定性確認は別途必要）</x:v>
      </x:c>
      <x:c r="AZ1695" s="59" t="str">
        <x:v>2025-06-18 10:45</x:v>
      </x:c>
      <x:c r="BA1695" s="53" t="n">
        <x:v>38322</x:v>
      </x:c>
      <x:c r="BB1695" s="50"/>
      <x:c r="BC1695" s="50"/>
      <x:c r="BD1695" s="50" t="str">
        <x:v>TOPIX Small 2</x:v>
      </x:c>
    </x:row>
    <x:row r="1696">
      <x:c r="A1696" s="50" t="n">
        <x:v>1695</x:v>
      </x:c>
      <x:c r="B1696" s="50" t="str">
        <x:v>3183</x:v>
      </x:c>
      <x:c r="C1696" s="50" t="str">
        <x:v>3183.T</x:v>
      </x:c>
      <x:c r="D1696" s="50" t="str">
        <x:v>WIN-Partners Co.,Ltd.</x:v>
      </x:c>
      <x:c r="E1696" s="50" t="str">
        <x:v>Prime Market (Domestic)</x:v>
      </x:c>
      <x:c r="F1696" s="50" t="str">
        <x:v>Wholesale Trade</x:v>
      </x:c>
      <x:c r="G1696" s="51" t="n">
        <x:v>62123.939</x:v>
      </x:c>
      <x:c r="H1696" s="51" t="n">
        <x:v>66391.94</x:v>
      </x:c>
      <x:c r="I1696" s="51" t="n">
        <x:v>70854.47</x:v>
      </x:c>
      <x:c r="J1696" s="51" t="n">
        <x:v>77064.194</x:v>
      </x:c>
      <x:c r="K1696" s="51" t="n">
        <x:v>81410.3</x:v>
      </x:c>
      <x:c r="L1696" s="52" t="n">
        <x:f>IFERROR(H1696/G1696-1,"")</x:f>
        <x:v>0.06870139061851832</x:v>
      </x:c>
      <x:c r="M1696" s="52" t="n">
        <x:f>IFERROR(I1696/H1696-1,"")</x:f>
        <x:v>0.06721493602988549</x:v>
      </x:c>
      <x:c r="N1696" s="52" t="n">
        <x:f>IFERROR(J1696/I1696-1,"")</x:f>
        <x:v>0.08764053982762143</x:v>
      </x:c>
      <x:c r="O1696" s="52" t="n">
        <x:f>IFERROR(K1696/J1696-1,"")</x:f>
        <x:v>0.05639591844689895</x:v>
      </x:c>
      <x:c r="P1696" s="52" t="n">
        <x:f>IFERROR((K1696/G1696)^(1/4)-1,"")</x:f>
        <x:v>0.06992932908395266</x:v>
      </x:c>
      <x:c r="Q1696" s="51" t="n">
        <x:v>2808.404</x:v>
      </x:c>
      <x:c r="R1696" s="52" t="n">
        <x:f>IFERROR(Q1696/K1696,"")</x:f>
        <x:v>0.03449691255283422</x:v>
      </x:c>
      <x:c r="S1696" s="53" t="n">
        <x:v>41365</x:v>
      </x:c>
      <x:c r="T1696" s="50" t="str">
        <x:v>EDINET_company_history</x:v>
      </x:c>
      <x:c r="U1696" s="50" t="str">
        <x:v>㈲オフィスＡ</x:v>
      </x:c>
      <x:c r="V1696" s="54" t="n">
        <x:v>0.1924</x:v>
      </x:c>
      <x:c r="W1696" s="50" t="str">
        <x:v>秋沢 英海</x:v>
      </x:c>
      <x:c r="X1696" s="50" t="b">
        <x:f>AND(COUNT(L1696:O1696)=4,L1696&gt;='設定'!$B$6,M1696&gt;='設定'!$B$6,N1696&gt;='設定'!$B$6,O1696&gt;='設定'!$B$6)</x:f>
        <x:v>0</x:v>
      </x:c>
      <x:c r="Y1696" s="50" t="b">
        <x:f>AND(COUNT(G1696:K1696)=5,P1696&gt;='設定'!$B$7)</x:f>
        <x:v>0</x:v>
      </x:c>
      <x:c r="Z1696" s="50" t="b">
        <x:f>AND(ISNUMBER(R1696),R1696&gt;='設定'!$B$8)</x:f>
        <x:v>0</x:v>
      </x:c>
      <x:c r="AA1696" s="50" t="b">
        <x:f>AND(ISNUMBER(S1696),S1696&gt;=DATE(YEAR('設定'!$B$10)-'設定'!$B$9,MONTH('設定'!$B$10),DAY('設定'!$B$10)))</x:f>
        <x:v>0</x:v>
      </x:c>
      <x:c r="AB1696" s="55" t="b">
        <x:v>0</x:v>
      </x:c>
      <x:c r="AC1696" s="55" t="b">
        <x:v>1</x:v>
      </x:c>
      <x:c r="AD1696" s="50" t="n">
        <x:f>IF(X1696,1,0)+IF(Z1696,1,0)+IF(AA1696,1,0)+IF(AB1696,1,0)</x:f>
        <x:v>0</x:v>
      </x:c>
      <x:c r="AE1696" s="50" t="n">
        <x:f>IF(Y1696,1,0)+IF(Z1696,1,0)+IF(AA1696,1,0)+IF(AB1696,1,0)</x:f>
        <x:v>0</x:v>
      </x:c>
      <x:c r="AF1696" s="50" t="n">
        <x:f>IF(Y1696,1,0)+IF(Z1696,1,0)+IF(AA1696,1,0)+IF(AC1696,1,0)</x:f>
        <x:v>1</x:v>
      </x:c>
      <x:c r="AG1696" s="53" t="n">
        <x:v>44348</x:v>
      </x:c>
      <x:c r="AH1696" s="50" t="str">
        <x:v>S100VZI0</x:v>
      </x:c>
      <x:c r="AI1696" s="50" t="str">
        <x:v>NetSalesSummaryOfBusinessResults</x:v>
      </x:c>
      <x:c r="AJ1696" s="50" t="str">
        <x:v>OperatingIncome</x:v>
      </x:c>
      <x:c r="AK1696" s="53" t="n">
        <x:v>45747</x:v>
      </x:c>
      <x:c r="AL1696" s="50" t="str">
        <x:v>365/365/365/366/365</x:v>
      </x:c>
      <x:c r="AM1696" s="51" t="n">
        <x:v>28590010</x:v>
      </x:c>
      <x:c r="AN1696" s="51" t="n">
        <x:v>1205</x:v>
      </x:c>
      <x:c r="AO1696" s="51" t="n">
        <x:f>IFERROR(AM1696*AN1696,"")</x:f>
        <x:v>34450962050</x:v>
      </x:c>
      <x:c r="AP1696" s="56" t="n">
        <x:f>IFERROR(AO1696/(K1696*1000000),"")</x:f>
        <x:v>0.4231769450548641</x:v>
      </x:c>
      <x:c r="AQ1696" s="57" t="n">
        <x:v>48303841.666666664</x:v>
      </x:c>
      <x:c r="AR1696" s="52" t="n">
        <x:v>0.2126478000524173</x:v>
      </x:c>
      <x:c r="AS1696" s="52" t="n">
        <x:v>-0.2484729612792438</x:v>
      </x:c>
      <x:c r="AT1696" s="55" t="b">
        <x:v>1</x:v>
      </x:c>
      <x:c r="AU1696" s="50"/>
      <x:c r="AV1696" s="58" t="n">
        <x:v>-0.0483215171006814</x:v>
      </x:c>
      <x:c r="AW1696" s="50" t="n">
        <x:v>2251</x:v>
      </x:c>
      <x:c r="AX1696" s="50" t="str">
        <x:v>Core Moat</x:v>
      </x:c>
      <x:c r="AY1696" s="50" t="str">
        <x:v>目立つ機械的警告なし（定性確認は別途必要）</x:v>
      </x:c>
      <x:c r="AZ1696" s="59" t="str">
        <x:v>2025-06-26 15:30</x:v>
      </x:c>
      <x:c r="BA1696" s="53" t="n">
        <x:v>41365</x:v>
      </x:c>
      <x:c r="BB1696" s="50"/>
      <x:c r="BC1696" s="50"/>
      <x:c r="BD1696" s="50" t="str">
        <x:v>TOPIX Small 2</x:v>
      </x:c>
    </x:row>
    <x:row r="1697">
      <x:c r="A1697" s="50" t="n">
        <x:v>1696</x:v>
      </x:c>
      <x:c r="B1697" s="50" t="str">
        <x:v>2894</x:v>
      </x:c>
      <x:c r="C1697" s="50" t="str">
        <x:v>2894.T</x:v>
      </x:c>
      <x:c r="D1697" s="50" t="str">
        <x:v>Ishii Food Co.,Ltd.</x:v>
      </x:c>
      <x:c r="E1697" s="50" t="str">
        <x:v>Standard Market(Domestic)</x:v>
      </x:c>
      <x:c r="F1697" s="50" t="str">
        <x:v>Foods</x:v>
      </x:c>
      <x:c r="G1697" s="51" t="n">
        <x:v>8307.026</x:v>
      </x:c>
      <x:c r="H1697" s="51" t="n">
        <x:v>8831.472</x:v>
      </x:c>
      <x:c r="I1697" s="51" t="n">
        <x:v>9549.641</x:v>
      </x:c>
      <x:c r="J1697" s="51" t="n">
        <x:v>10492.021</x:v>
      </x:c>
      <x:c r="K1697" s="51" t="n">
        <x:v>10869.656</x:v>
      </x:c>
      <x:c r="L1697" s="52" t="n">
        <x:f>IFERROR(H1697/G1697-1,"")</x:f>
        <x:v>0.06313282274546861</x:v>
      </x:c>
      <x:c r="M1697" s="52" t="n">
        <x:f>IFERROR(I1697/H1697-1,"")</x:f>
        <x:v>0.08131928629791263</x:v>
      </x:c>
      <x:c r="N1697" s="52" t="n">
        <x:f>IFERROR(J1697/I1697-1,"")</x:f>
        <x:v>0.09868224365711775</x:v>
      </x:c>
      <x:c r="O1697" s="52" t="n">
        <x:f>IFERROR(K1697/J1697-1,"")</x:f>
        <x:v>0.03599258903503921</x:v>
      </x:c>
      <x:c r="P1697" s="52" t="n">
        <x:f>IFERROR((K1697/G1697)^(1/4)-1,"")</x:f>
        <x:v>0.06952898196956592</x:v>
      </x:c>
      <x:c r="Q1697" s="51" t="n">
        <x:v>267.758</x:v>
      </x:c>
      <x:c r="R1697" s="52" t="n">
        <x:f>IFERROR(Q1697/K1697,"")</x:f>
        <x:v>0.02463353026075526</x:v>
      </x:c>
      <x:c r="S1697" s="53" t="n">
        <x:v>22981</x:v>
      </x:c>
      <x:c r="T1697" s="50" t="str">
        <x:v>EDINET_company_history</x:v>
      </x:c>
      <x:c r="U1697" s="50" t="str">
        <x:v>㈲ケイアンドアイ</x:v>
      </x:c>
      <x:c r="V1697" s="54" t="n">
        <x:v>0.1279</x:v>
      </x:c>
      <x:c r="W1697" s="50" t="str">
        <x:v>石井 智康</x:v>
      </x:c>
      <x:c r="X1697" s="50" t="b">
        <x:f>AND(COUNT(L1697:O1697)=4,L1697&gt;='設定'!$B$6,M1697&gt;='設定'!$B$6,N1697&gt;='設定'!$B$6,O1697&gt;='設定'!$B$6)</x:f>
        <x:v>0</x:v>
      </x:c>
      <x:c r="Y1697" s="50" t="b">
        <x:f>AND(COUNT(G1697:K1697)=5,P1697&gt;='設定'!$B$7)</x:f>
        <x:v>0</x:v>
      </x:c>
      <x:c r="Z1697" s="50" t="b">
        <x:f>AND(ISNUMBER(R1697),R1697&gt;='設定'!$B$8)</x:f>
        <x:v>0</x:v>
      </x:c>
      <x:c r="AA1697" s="50" t="b">
        <x:f>AND(ISNUMBER(S1697),S1697&gt;=DATE(YEAR('設定'!$B$10)-'設定'!$B$9,MONTH('設定'!$B$10),DAY('設定'!$B$10)))</x:f>
        <x:v>0</x:v>
      </x:c>
      <x:c r="AB1697" s="55" t="b">
        <x:v>0</x:v>
      </x:c>
      <x:c r="AC1697" s="55" t="b">
        <x:v>1</x:v>
      </x:c>
      <x:c r="AD1697" s="50" t="n">
        <x:f>IF(X1697,1,0)+IF(Z1697,1,0)+IF(AA1697,1,0)+IF(AB1697,1,0)</x:f>
        <x:v>0</x:v>
      </x:c>
      <x:c r="AE1697" s="50" t="n">
        <x:f>IF(Y1697,1,0)+IF(Z1697,1,0)+IF(AA1697,1,0)+IF(AB1697,1,0)</x:f>
        <x:v>0</x:v>
      </x:c>
      <x:c r="AF1697" s="50" t="n">
        <x:f>IF(Y1697,1,0)+IF(Z1697,1,0)+IF(AA1697,1,0)+IF(AC1697,1,0)</x:f>
        <x:v>1</x:v>
      </x:c>
      <x:c r="AG1697" s="53" t="n">
        <x:v>44348</x:v>
      </x:c>
      <x:c r="AH1697" s="50" t="str">
        <x:v>S100W3AM</x:v>
      </x:c>
      <x:c r="AI1697" s="50" t="str">
        <x:v>NetSalesSummaryOfBusinessResults</x:v>
      </x:c>
      <x:c r="AJ1697" s="50" t="str">
        <x:v>OperatingIncome</x:v>
      </x:c>
      <x:c r="AK1697" s="53" t="n">
        <x:v>45747</x:v>
      </x:c>
      <x:c r="AL1697" s="50" t="str">
        <x:v>365/365/365/366/365</x:v>
      </x:c>
      <x:c r="AM1697" s="51" t="n">
        <x:v>16646800</x:v>
      </x:c>
      <x:c r="AN1697" s="51" t="n">
        <x:v>324</x:v>
      </x:c>
      <x:c r="AO1697" s="51" t="n">
        <x:f>IFERROR(AM1697*AN1697,"")</x:f>
        <x:v>5393563200</x:v>
      </x:c>
      <x:c r="AP1697" s="56" t="n">
        <x:f>IFERROR(AO1697/(K1697*1000000),"")</x:f>
        <x:v>0.49620367010694727</x:v>
      </x:c>
      <x:c r="AQ1697" s="57" t="n">
        <x:v>3721635</x:v>
      </x:c>
      <x:c r="AR1697" s="52" t="n">
        <x:v>0.1658288562808079</x:v>
      </x:c>
      <x:c r="AS1697" s="52" t="n">
        <x:v>-0.1857144043559186</x:v>
      </x:c>
      <x:c r="AT1697" s="55" t="b">
        <x:v>0</x:v>
      </x:c>
      <x:c r="AU1697" s="50" t="str">
        <x:v>low_liquidity</x:v>
      </x:c>
      <x:c r="AV1697" s="58" t="n">
        <x:v>0.0002131210890461</x:v>
      </x:c>
      <x:c r="AW1697" s="50" t="n">
        <x:v>1866</x:v>
      </x:c>
      <x:c r="AX1697" s="50" t="str">
        <x:v>Discovery</x:v>
      </x:c>
      <x:c r="AY1697" s="50" t="str">
        <x:v>既存適格性フィルター不通過: low_liquidity / 60日平均売買代金2,000万円未満</x:v>
      </x:c>
      <x:c r="AZ1697" s="59" t="str">
        <x:v>2025-06-24 16:26</x:v>
      </x:c>
      <x:c r="BA1697" s="53" t="n">
        <x:v>22981</x:v>
      </x:c>
      <x:c r="BB1697" s="50"/>
      <x:c r="BC1697" s="50"/>
      <x:c r="BD1697" s="50"/>
    </x:row>
    <x:row r="1698">
      <x:c r="A1698" s="50" t="n">
        <x:v>1697</x:v>
      </x:c>
      <x:c r="B1698" s="50" t="str">
        <x:v>2464</x:v>
      </x:c>
      <x:c r="C1698" s="50" t="str">
        <x:v>2464.T</x:v>
      </x:c>
      <x:c r="D1698" s="50" t="str">
        <x:v>Aoba-BBT,Inc.</x:v>
      </x:c>
      <x:c r="E1698" s="50" t="str">
        <x:v>Standard Market(Domestic)</x:v>
      </x:c>
      <x:c r="F1698" s="50" t="str">
        <x:v>Services</x:v>
      </x:c>
      <x:c r="G1698" s="51" t="n">
        <x:v>5888.994</x:v>
      </x:c>
      <x:c r="H1698" s="51" t="n">
        <x:v>6756.907</x:v>
      </x:c>
      <x:c r="I1698" s="51" t="n">
        <x:v>7257.245</x:v>
      </x:c>
      <x:c r="J1698" s="51" t="n">
        <x:v>7474.805</x:v>
      </x:c>
      <x:c r="K1698" s="51" t="n">
        <x:v>7700.028</x:v>
      </x:c>
      <x:c r="L1698" s="52" t="n">
        <x:f>IFERROR(H1698/G1698-1,"")</x:f>
        <x:v>0.14737882225724808</x:v>
      </x:c>
      <x:c r="M1698" s="52" t="n">
        <x:f>IFERROR(I1698/H1698-1,"")</x:f>
        <x:v>0.0740483774602787</x:v>
      </x:c>
      <x:c r="N1698" s="52" t="n">
        <x:f>IFERROR(J1698/I1698-1,"")</x:f>
        <x:v>0.02997831821855268</x:v>
      </x:c>
      <x:c r="O1698" s="52" t="n">
        <x:f>IFERROR(K1698/J1698-1,"")</x:f>
        <x:v>0.030130953248947545</x:v>
      </x:c>
      <x:c r="P1698" s="52" t="n">
        <x:f>IFERROR((K1698/G1698)^(1/4)-1,"")</x:f>
        <x:v>0.06933257805245674</x:v>
      </x:c>
      <x:c r="Q1698" s="51" t="n">
        <x:v>440.714</x:v>
      </x:c>
      <x:c r="R1698" s="52" t="n">
        <x:f>IFERROR(Q1698/K1698,"")</x:f>
        <x:v>0.05723537628694337</x:v>
      </x:c>
      <x:c r="S1698" s="53" t="n">
        <x:v>38687</x:v>
      </x:c>
      <x:c r="T1698" s="50" t="str">
        <x:v>EDINET_company_history</x:v>
      </x:c>
      <x:c r="U1698" s="50" t="str">
        <x:v>大前 研一</x:v>
      </x:c>
      <x:c r="V1698" s="54" t="n">
        <x:v>0.3463</x:v>
      </x:c>
      <x:c r="W1698" s="50" t="str">
        <x:v>柴田 巌 / 政元 竜彦</x:v>
      </x:c>
      <x:c r="X1698" s="50" t="b">
        <x:f>AND(COUNT(L1698:O1698)=4,L1698&gt;='設定'!$B$6,M1698&gt;='設定'!$B$6,N1698&gt;='設定'!$B$6,O1698&gt;='設定'!$B$6)</x:f>
        <x:v>0</x:v>
      </x:c>
      <x:c r="Y1698" s="50" t="b">
        <x:f>AND(COUNT(G1698:K1698)=5,P1698&gt;='設定'!$B$7)</x:f>
        <x:v>0</x:v>
      </x:c>
      <x:c r="Z1698" s="50" t="b">
        <x:f>AND(ISNUMBER(R1698),R1698&gt;='設定'!$B$8)</x:f>
        <x:v>0</x:v>
      </x:c>
      <x:c r="AA1698" s="50" t="b">
        <x:f>AND(ISNUMBER(S1698),S1698&gt;=DATE(YEAR('設定'!$B$10)-'設定'!$B$9,MONTH('設定'!$B$10),DAY('設定'!$B$10)))</x:f>
        <x:v>0</x:v>
      </x:c>
      <x:c r="AB1698" s="55" t="b">
        <x:v>0</x:v>
      </x:c>
      <x:c r="AC1698" s="55" t="b">
        <x:v>1</x:v>
      </x:c>
      <x:c r="AD1698" s="50" t="n">
        <x:f>IF(X1698,1,0)+IF(Z1698,1,0)+IF(AA1698,1,0)+IF(AB1698,1,0)</x:f>
        <x:v>0</x:v>
      </x:c>
      <x:c r="AE1698" s="50" t="n">
        <x:f>IF(Y1698,1,0)+IF(Z1698,1,0)+IF(AA1698,1,0)+IF(AB1698,1,0)</x:f>
        <x:v>0</x:v>
      </x:c>
      <x:c r="AF1698" s="50" t="n">
        <x:f>IF(Y1698,1,0)+IF(Z1698,1,0)+IF(AA1698,1,0)+IF(AC1698,1,0)</x:f>
        <x:v>1</x:v>
      </x:c>
      <x:c r="AG1698" s="53" t="n">
        <x:v>44348</x:v>
      </x:c>
      <x:c r="AH1698" s="50" t="str">
        <x:v>S100W5NW</x:v>
      </x:c>
      <x:c r="AI1698" s="50" t="str">
        <x:v>NetSalesSummaryOfBusinessResults</x:v>
      </x:c>
      <x:c r="AJ1698" s="50" t="str">
        <x:v>OperatingIncome</x:v>
      </x:c>
      <x:c r="AK1698" s="53" t="n">
        <x:v>45747</x:v>
      </x:c>
      <x:c r="AL1698" s="50" t="str">
        <x:v>365/365/365/366/365</x:v>
      </x:c>
      <x:c r="AM1698" s="51" t="n">
        <x:v>13863400</x:v>
      </x:c>
      <x:c r="AN1698" s="51" t="n">
        <x:v>328</x:v>
      </x:c>
      <x:c r="AO1698" s="51" t="n">
        <x:f>IFERROR(AM1698*AN1698,"")</x:f>
        <x:v>4547195200</x:v>
      </x:c>
      <x:c r="AP1698" s="56" t="n">
        <x:f>IFERROR(AO1698/(K1698*1000000),"")</x:f>
        <x:v>0.5905426837408903</x:v>
      </x:c>
      <x:c r="AQ1698" s="57" t="n">
        <x:v>4060258.3333333335</x:v>
      </x:c>
      <x:c r="AR1698" s="52" t="n">
        <x:v>0.2684659088458224</x:v>
      </x:c>
      <x:c r="AS1698" s="52" t="n">
        <x:v>-0.3804968264895078</x:v>
      </x:c>
      <x:c r="AT1698" s="55" t="b">
        <x:v>0</x:v>
      </x:c>
      <x:c r="AU1698" s="50" t="str">
        <x:v>low_liquidity</x:v>
      </x:c>
      <x:c r="AV1698" s="58" t="n">
        <x:v>0.0703460465144709</x:v>
      </x:c>
      <x:c r="AW1698" s="50" t="n">
        <x:v>1397</x:v>
      </x:c>
      <x:c r="AX1698" s="50" t="str">
        <x:v>Discovery</x:v>
      </x:c>
      <x:c r="AY1698" s="50" t="str">
        <x:v>既存適格性フィルター不通過: low_liquidity / 60日平均売買代金2,000万円未満</x:v>
      </x:c>
      <x:c r="AZ1698" s="59" t="str">
        <x:v>2025-06-26 10:32</x:v>
      </x:c>
      <x:c r="BA1698" s="53" t="n">
        <x:v>38687</x:v>
      </x:c>
      <x:c r="BB1698" s="50"/>
      <x:c r="BC1698" s="50"/>
      <x:c r="BD1698" s="50"/>
    </x:row>
    <x:row r="1699">
      <x:c r="A1699" s="50" t="n">
        <x:v>1698</x:v>
      </x:c>
      <x:c r="B1699" s="50" t="str">
        <x:v>2004</x:v>
      </x:c>
      <x:c r="C1699" s="50" t="str">
        <x:v>2004.T</x:v>
      </x:c>
      <x:c r="D1699" s="50" t="str">
        <x:v>Showa Sangyo Co.,Ltd.</x:v>
      </x:c>
      <x:c r="E1699" s="50" t="str">
        <x:v>Prime Market (Domestic)</x:v>
      </x:c>
      <x:c r="F1699" s="50" t="str">
        <x:v>Foods</x:v>
      </x:c>
      <x:c r="G1699" s="51" t="n">
        <x:v>255997</x:v>
      </x:c>
      <x:c r="H1699" s="51" t="n">
        <x:v>287635</x:v>
      </x:c>
      <x:c r="I1699" s="51" t="n">
        <x:v>335053</x:v>
      </x:c>
      <x:c r="J1699" s="51" t="n">
        <x:v>346358</x:v>
      </x:c>
      <x:c r="K1699" s="51" t="n">
        <x:v>334425</x:v>
      </x:c>
      <x:c r="L1699" s="52" t="n">
        <x:f>IFERROR(H1699/G1699-1,"")</x:f>
        <x:v>0.1235873857896772</x:v>
      </x:c>
      <x:c r="M1699" s="52" t="n">
        <x:f>IFERROR(I1699/H1699-1,"")</x:f>
        <x:v>0.16485476385001818</x:v>
      </x:c>
      <x:c r="N1699" s="52" t="n">
        <x:f>IFERROR(J1699/I1699-1,"")</x:f>
        <x:v>0.03374093053934746</x:v>
      </x:c>
      <x:c r="O1699" s="52" t="n">
        <x:f>IFERROR(K1699/J1699-1,"")</x:f>
        <x:v>-0.03445279162023107</x:v>
      </x:c>
      <x:c r="P1699" s="52" t="n">
        <x:f>IFERROR((K1699/G1699)^(1/4)-1,"")</x:f>
        <x:v>0.0690941791329096</x:v>
      </x:c>
      <x:c r="Q1699" s="51" t="n">
        <x:v>11126</x:v>
      </x:c>
      <x:c r="R1699" s="52" t="n">
        <x:f>IFERROR(Q1699/K1699,"")</x:f>
        <x:v>0.033269043881288776</x:v>
      </x:c>
      <x:c r="S1699" s="53" t="n">
        <x:v>18019</x:v>
      </x:c>
      <x:c r="T1699" s="50" t="str">
        <x:v>EDINET_company_history</x:v>
      </x:c>
      <x:c r="U1699" s="50" t="str">
        <x:v>伊藤忠商事㈱</x:v>
      </x:c>
      <x:c r="V1699" s="54" t="n">
        <x:v>0.07</x:v>
      </x:c>
      <x:c r="W1699" s="50" t="str">
        <x:v>新妻 一彦 / 塚越 英行</x:v>
      </x:c>
      <x:c r="X1699" s="50" t="b">
        <x:f>AND(COUNT(L1699:O1699)=4,L1699&gt;='設定'!$B$6,M1699&gt;='設定'!$B$6,N1699&gt;='設定'!$B$6,O1699&gt;='設定'!$B$6)</x:f>
        <x:v>0</x:v>
      </x:c>
      <x:c r="Y1699" s="50" t="b">
        <x:f>AND(COUNT(G1699:K1699)=5,P1699&gt;='設定'!$B$7)</x:f>
        <x:v>0</x:v>
      </x:c>
      <x:c r="Z1699" s="50" t="b">
        <x:f>AND(ISNUMBER(R1699),R1699&gt;='設定'!$B$8)</x:f>
        <x:v>0</x:v>
      </x:c>
      <x:c r="AA1699" s="50" t="b">
        <x:f>AND(ISNUMBER(S1699),S1699&gt;=DATE(YEAR('設定'!$B$10)-'設定'!$B$9,MONTH('設定'!$B$10),DAY('設定'!$B$10)))</x:f>
        <x:v>0</x:v>
      </x:c>
      <x:c r="AB1699" s="55" t="b">
        <x:v>0</x:v>
      </x:c>
      <x:c r="AC1699" s="55" t="b">
        <x:v>1</x:v>
      </x:c>
      <x:c r="AD1699" s="50" t="n">
        <x:f>IF(X1699,1,0)+IF(Z1699,1,0)+IF(AA1699,1,0)+IF(AB1699,1,0)</x:f>
        <x:v>0</x:v>
      </x:c>
      <x:c r="AE1699" s="50" t="n">
        <x:f>IF(Y1699,1,0)+IF(Z1699,1,0)+IF(AA1699,1,0)+IF(AB1699,1,0)</x:f>
        <x:v>0</x:v>
      </x:c>
      <x:c r="AF1699" s="50" t="n">
        <x:f>IF(Y1699,1,0)+IF(Z1699,1,0)+IF(AA1699,1,0)+IF(AC1699,1,0)</x:f>
        <x:v>1</x:v>
      </x:c>
      <x:c r="AG1699" s="53" t="n">
        <x:v>44348</x:v>
      </x:c>
      <x:c r="AH1699" s="50" t="str">
        <x:v>S100VZS4</x:v>
      </x:c>
      <x:c r="AI1699" s="50" t="str">
        <x:v>NetSalesSummaryOfBusinessResults</x:v>
      </x:c>
      <x:c r="AJ1699" s="50" t="str">
        <x:v>OperatingIncome</x:v>
      </x:c>
      <x:c r="AK1699" s="53" t="n">
        <x:v>45747</x:v>
      </x:c>
      <x:c r="AL1699" s="50" t="str">
        <x:v>365/365/365/366/365</x:v>
      </x:c>
      <x:c r="AM1699" s="51" t="n">
        <x:v>32471620</x:v>
      </x:c>
      <x:c r="AN1699" s="51" t="n">
        <x:v>3150</x:v>
      </x:c>
      <x:c r="AO1699" s="51" t="n">
        <x:f>IFERROR(AM1699*AN1699,"")</x:f>
        <x:v>102285603000</x:v>
      </x:c>
      <x:c r="AP1699" s="56" t="n">
        <x:f>IFERROR(AO1699/(K1699*1000000),"")</x:f>
        <x:v>0.3058551334379906</x:v>
      </x:c>
      <x:c r="AQ1699" s="57" t="n">
        <x:v>240991866.66666663</x:v>
      </x:c>
      <x:c r="AR1699" s="52" t="n">
        <x:v>0.1682547016157656</x:v>
      </x:c>
      <x:c r="AS1699" s="52" t="n">
        <x:v>-0.2473911361458102</x:v>
      </x:c>
      <x:c r="AT1699" s="55" t="b">
        <x:v>1</x:v>
      </x:c>
      <x:c r="AU1699" s="50"/>
      <x:c r="AV1699" s="58" t="n">
        <x:v>0.0202606622072357</x:v>
      </x:c>
      <x:c r="AW1699" s="50" t="n">
        <x:v>1716</x:v>
      </x:c>
      <x:c r="AX1699" s="50" t="str">
        <x:v>Core Moat</x:v>
      </x:c>
      <x:c r="AY1699" s="50" t="str">
        <x:v>目立つ機械的警告なし（定性確認は別途必要）</x:v>
      </x:c>
      <x:c r="AZ1699" s="59" t="str">
        <x:v>2025-06-20 09:29</x:v>
      </x:c>
      <x:c r="BA1699" s="53" t="n">
        <x:v>18019</x:v>
      </x:c>
      <x:c r="BB1699" s="50"/>
      <x:c r="BC1699" s="50"/>
      <x:c r="BD1699" s="50" t="str">
        <x:v>TOPIX Small 2</x:v>
      </x:c>
    </x:row>
    <x:row r="1700">
      <x:c r="A1700" s="50" t="n">
        <x:v>1699</x:v>
      </x:c>
      <x:c r="B1700" s="50" t="str">
        <x:v>1934</x:v>
      </x:c>
      <x:c r="C1700" s="50" t="str">
        <x:v>1934.T</x:v>
      </x:c>
      <x:c r="D1700" s="50" t="str">
        <x:v>YURTEC CORPORATION</x:v>
      </x:c>
      <x:c r="E1700" s="50" t="str">
        <x:v>Prime Market (Domestic)</x:v>
      </x:c>
      <x:c r="F1700" s="50" t="str">
        <x:v>Construction</x:v>
      </x:c>
      <x:c r="G1700" s="51" t="n">
        <x:v>197092</x:v>
      </x:c>
      <x:c r="H1700" s="51" t="n">
        <x:v>225317</x:v>
      </x:c>
      <x:c r="I1700" s="51" t="n">
        <x:v>227366</x:v>
      </x:c>
      <x:c r="J1700" s="51" t="n">
        <x:v>243171</x:v>
      </x:c>
      <x:c r="K1700" s="51" t="n">
        <x:v>257204</x:v>
      </x:c>
      <x:c r="L1700" s="52" t="n">
        <x:f>IFERROR(H1700/G1700-1,"")</x:f>
        <x:v>0.14320723317029604</x:v>
      </x:c>
      <x:c r="M1700" s="52" t="n">
        <x:f>IFERROR(I1700/H1700-1,"")</x:f>
        <x:v>0.00909385443619426</x:v>
      </x:c>
      <x:c r="N1700" s="52" t="n">
        <x:f>IFERROR(J1700/I1700-1,"")</x:f>
        <x:v>0.06951347167122623</x:v>
      </x:c>
      <x:c r="O1700" s="52" t="n">
        <x:f>IFERROR(K1700/J1700-1,"")</x:f>
        <x:v>0.057708361605619096</x:v>
      </x:c>
      <x:c r="P1700" s="52" t="n">
        <x:f>IFERROR((K1700/G1700)^(1/4)-1,"")</x:f>
        <x:v>0.06881411475681865</x:v>
      </x:c>
      <x:c r="Q1700" s="51" t="n">
        <x:v>16185</x:v>
      </x:c>
      <x:c r="R1700" s="52" t="n">
        <x:f>IFERROR(Q1700/K1700,"")</x:f>
        <x:v>0.06292670409480412</x:v>
      </x:c>
      <x:c r="S1700" s="53" t="n">
        <x:v>28460</x:v>
      </x:c>
      <x:c r="T1700" s="50" t="str">
        <x:v>EDINET_company_history</x:v>
      </x:c>
      <x:c r="U1700" s="50" t="str">
        <x:v>東北電力㈱</x:v>
      </x:c>
      <x:c r="V1700" s="54" t="n">
        <x:v>0.392</x:v>
      </x:c>
      <x:c r="W1700" s="50" t="str">
        <x:v>阿 部 俊 徳 / 小 林 郁 見 / 髙 杉 和 郎 / 三 浦 康 二</x:v>
      </x:c>
      <x:c r="X1700" s="50" t="b">
        <x:f>AND(COUNT(L1700:O1700)=4,L1700&gt;='設定'!$B$6,M1700&gt;='設定'!$B$6,N1700&gt;='設定'!$B$6,O1700&gt;='設定'!$B$6)</x:f>
        <x:v>0</x:v>
      </x:c>
      <x:c r="Y1700" s="50" t="b">
        <x:f>AND(COUNT(G1700:K1700)=5,P1700&gt;='設定'!$B$7)</x:f>
        <x:v>0</x:v>
      </x:c>
      <x:c r="Z1700" s="50" t="b">
        <x:f>AND(ISNUMBER(R1700),R1700&gt;='設定'!$B$8)</x:f>
        <x:v>0</x:v>
      </x:c>
      <x:c r="AA1700" s="50" t="b">
        <x:f>AND(ISNUMBER(S1700),S1700&gt;=DATE(YEAR('設定'!$B$10)-'設定'!$B$9,MONTH('設定'!$B$10),DAY('設定'!$B$10)))</x:f>
        <x:v>0</x:v>
      </x:c>
      <x:c r="AB1700" s="55" t="b">
        <x:v>0</x:v>
      </x:c>
      <x:c r="AC1700" s="55" t="b">
        <x:v>1</x:v>
      </x:c>
      <x:c r="AD1700" s="50" t="n">
        <x:f>IF(X1700,1,0)+IF(Z1700,1,0)+IF(AA1700,1,0)+IF(AB1700,1,0)</x:f>
        <x:v>0</x:v>
      </x:c>
      <x:c r="AE1700" s="50" t="n">
        <x:f>IF(Y1700,1,0)+IF(Z1700,1,0)+IF(AA1700,1,0)+IF(AB1700,1,0)</x:f>
        <x:v>0</x:v>
      </x:c>
      <x:c r="AF1700" s="50" t="n">
        <x:f>IF(Y1700,1,0)+IF(Z1700,1,0)+IF(AA1700,1,0)+IF(AC1700,1,0)</x:f>
        <x:v>1</x:v>
      </x:c>
      <x:c r="AG1700" s="53" t="n">
        <x:v>44348</x:v>
      </x:c>
      <x:c r="AH1700" s="50" t="str">
        <x:v>S100W4GO</x:v>
      </x:c>
      <x:c r="AI1700" s="50" t="str">
        <x:v>NetSalesSummaryOfBusinessResults</x:v>
      </x:c>
      <x:c r="AJ1700" s="50" t="str">
        <x:v>OperatingIncome</x:v>
      </x:c>
      <x:c r="AK1700" s="53" t="n">
        <x:v>45747</x:v>
      </x:c>
      <x:c r="AL1700" s="50" t="str">
        <x:v>365/365/365/366/365</x:v>
      </x:c>
      <x:c r="AM1700" s="51" t="n">
        <x:v>68661462</x:v>
      </x:c>
      <x:c r="AN1700" s="51" t="n">
        <x:v>2335</x:v>
      </x:c>
      <x:c r="AO1700" s="51" t="n">
        <x:f>IFERROR(AM1700*AN1700,"")</x:f>
        <x:v>160324513770</x:v>
      </x:c>
      <x:c r="AP1700" s="56" t="n">
        <x:f>IFERROR(AO1700/(K1700*1000000),"")</x:f>
        <x:v>0.6233360047666444</x:v>
      </x:c>
      <x:c r="AQ1700" s="57" t="n">
        <x:v>384479453.3333333</x:v>
      </x:c>
      <x:c r="AR1700" s="52" t="n">
        <x:v>0.3106322189325634</x:v>
      </x:c>
      <x:c r="AS1700" s="52" t="n">
        <x:v>-0.2896129354018663</x:v>
      </x:c>
      <x:c r="AT1700" s="55" t="b">
        <x:v>1</x:v>
      </x:c>
      <x:c r="AU1700" s="50"/>
      <x:c r="AV1700" s="58" t="n">
        <x:v>-0.0285677134121359</x:v>
      </x:c>
      <x:c r="AW1700" s="50" t="n">
        <x:v>2103</x:v>
      </x:c>
      <x:c r="AX1700" s="50" t="str">
        <x:v>Core Moat</x:v>
      </x:c>
      <x:c r="AY1700" s="50" t="str">
        <x:v>目立つ機械的警告なし（定性確認は別途必要）</x:v>
      </x:c>
      <x:c r="AZ1700" s="59" t="str">
        <x:v>2025-06-25 10:43</x:v>
      </x:c>
      <x:c r="BA1700" s="53" t="n">
        <x:v>28460</x:v>
      </x:c>
      <x:c r="BB1700" s="50"/>
      <x:c r="BC1700" s="50"/>
      <x:c r="BD1700" s="50" t="str">
        <x:v>TOPIX Small 1</x:v>
      </x:c>
    </x:row>
    <x:row r="1701">
      <x:c r="A1701" s="50" t="n">
        <x:v>1700</x:v>
      </x:c>
      <x:c r="B1701" s="50" t="str">
        <x:v>5939</x:v>
      </x:c>
      <x:c r="C1701" s="50" t="str">
        <x:v>5939.T</x:v>
      </x:c>
      <x:c r="D1701" s="50" t="str">
        <x:v>OTANI KOGYO CO.,LTD.</x:v>
      </x:c>
      <x:c r="E1701" s="50" t="str">
        <x:v>Standard Market(Domestic)</x:v>
      </x:c>
      <x:c r="F1701" s="50" t="str">
        <x:v>Metal Products</x:v>
      </x:c>
      <x:c r="G1701" s="51" t="n">
        <x:v>6059.112</x:v>
      </x:c>
      <x:c r="H1701" s="51" t="n">
        <x:v>6408.31</x:v>
      </x:c>
      <x:c r="I1701" s="51" t="n">
        <x:v>7189.414</x:v>
      </x:c>
      <x:c r="J1701" s="51" t="n">
        <x:v>7911.545</x:v>
      </x:c>
      <x:c r="K1701" s="51" t="n">
        <x:v>7899.421</x:v>
      </x:c>
      <x:c r="L1701" s="52" t="n">
        <x:f>IFERROR(H1701/G1701-1,"")</x:f>
        <x:v>0.0576318774104192</x:v>
      </x:c>
      <x:c r="M1701" s="52" t="n">
        <x:f>IFERROR(I1701/H1701-1,"")</x:f>
        <x:v>0.12188923444714739</x:v>
      </x:c>
      <x:c r="N1701" s="52" t="n">
        <x:f>IFERROR(J1701/I1701-1,"")</x:f>
        <x:v>0.10044365229210617</x:v>
      </x:c>
      <x:c r="O1701" s="52" t="n">
        <x:f>IFERROR(K1701/J1701-1,"")</x:f>
        <x:v>-0.0015324440422193053</x:v>
      </x:c>
      <x:c r="P1701" s="52" t="n">
        <x:f>IFERROR((K1701/G1701)^(1/4)-1,"")</x:f>
        <x:v>0.06855423519057013</x:v>
      </x:c>
      <x:c r="Q1701" s="51" t="n">
        <x:v>473.257</x:v>
      </x:c>
      <x:c r="R1701" s="52" t="n">
        <x:f>IFERROR(Q1701/K1701,"")</x:f>
        <x:v>0.05991034026417885</x:v>
      </x:c>
      <x:c r="S1701" s="53" t="n">
        <x:v>38322</x:v>
      </x:c>
      <x:c r="T1701" s="50" t="str">
        <x:v>EDINET_company_history</x:v>
      </x:c>
      <x:c r="U1701" s="50" t="str">
        <x:v>㈱ニュー・オータニ</x:v>
      </x:c>
      <x:c r="V1701" s="54" t="n">
        <x:v>0.2782</x:v>
      </x:c>
      <x:c r="W1701" s="50" t="str">
        <x:v>鈴 木 和 也</x:v>
      </x:c>
      <x:c r="X1701" s="50" t="b">
        <x:f>AND(COUNT(L1701:O1701)=4,L1701&gt;='設定'!$B$6,M1701&gt;='設定'!$B$6,N1701&gt;='設定'!$B$6,O1701&gt;='設定'!$B$6)</x:f>
        <x:v>0</x:v>
      </x:c>
      <x:c r="Y1701" s="50" t="b">
        <x:f>AND(COUNT(G1701:K1701)=5,P1701&gt;='設定'!$B$7)</x:f>
        <x:v>0</x:v>
      </x:c>
      <x:c r="Z1701" s="50" t="b">
        <x:f>AND(ISNUMBER(R1701),R1701&gt;='設定'!$B$8)</x:f>
        <x:v>0</x:v>
      </x:c>
      <x:c r="AA1701" s="50" t="b">
        <x:f>AND(ISNUMBER(S1701),S1701&gt;=DATE(YEAR('設定'!$B$10)-'設定'!$B$9,MONTH('設定'!$B$10),DAY('設定'!$B$10)))</x:f>
        <x:v>0</x:v>
      </x:c>
      <x:c r="AB1701" s="55" t="b">
        <x:v>0</x:v>
      </x:c>
      <x:c r="AC1701" s="55" t="b">
        <x:v>1</x:v>
      </x:c>
      <x:c r="AD1701" s="50" t="n">
        <x:f>IF(X1701,1,0)+IF(Z1701,1,0)+IF(AA1701,1,0)+IF(AB1701,1,0)</x:f>
        <x:v>0</x:v>
      </x:c>
      <x:c r="AE1701" s="50" t="n">
        <x:f>IF(Y1701,1,0)+IF(Z1701,1,0)+IF(AA1701,1,0)+IF(AB1701,1,0)</x:f>
        <x:v>0</x:v>
      </x:c>
      <x:c r="AF1701" s="50" t="n">
        <x:f>IF(Y1701,1,0)+IF(Z1701,1,0)+IF(AA1701,1,0)+IF(AC1701,1,0)</x:f>
        <x:v>1</x:v>
      </x:c>
      <x:c r="AG1701" s="53" t="n">
        <x:v>44348</x:v>
      </x:c>
      <x:c r="AH1701" s="50" t="str">
        <x:v>S100W79B</x:v>
      </x:c>
      <x:c r="AI1701" s="50" t="str">
        <x:v>NetSalesSummaryOfBusinessResults</x:v>
      </x:c>
      <x:c r="AJ1701" s="50" t="str">
        <x:v>OperatingIncome</x:v>
      </x:c>
      <x:c r="AK1701" s="53" t="n">
        <x:v>45747</x:v>
      </x:c>
      <x:c r="AL1701" s="50" t="str">
        <x:v>365/365/365/366/365</x:v>
      </x:c>
      <x:c r="AM1701" s="51" t="n">
        <x:v>779200</x:v>
      </x:c>
      <x:c r="AN1701" s="51" t="n">
        <x:v>4870</x:v>
      </x:c>
      <x:c r="AO1701" s="51" t="n">
        <x:f>IFERROR(AM1701*AN1701,"")</x:f>
        <x:v>3794704000</x:v>
      </x:c>
      <x:c r="AP1701" s="56" t="n">
        <x:f>IFERROR(AO1701/(K1701*1000000),"")</x:f>
        <x:v>0.48037748589421936</x:v>
      </x:c>
      <x:c r="AQ1701" s="57" t="n">
        <x:v>54677283.333333336</x:v>
      </x:c>
      <x:c r="AR1701" s="52" t="n">
        <x:v>0.5782760186412681</x:v>
      </x:c>
      <x:c r="AS1701" s="52" t="n">
        <x:v>-0.6240809016817385</x:v>
      </x:c>
      <x:c r="AT1701" s="55" t="b">
        <x:v>1</x:v>
      </x:c>
      <x:c r="AU1701" s="50"/>
      <x:c r="AV1701" s="58" t="n">
        <x:v>-0.1443913499881737</x:v>
      </x:c>
      <x:c r="AW1701" s="50" t="n">
        <x:v>2825</x:v>
      </x:c>
      <x:c r="AX1701" s="50" t="str">
        <x:v>Future Moat</x:v>
      </x:c>
      <x:c r="AY1701" s="50" t="str">
        <x:v>ローカル5年最大下落率-60%以下</x:v>
      </x:c>
      <x:c r="AZ1701" s="59" t="str">
        <x:v>2025-06-26 16:52</x:v>
      </x:c>
      <x:c r="BA1701" s="53" t="n">
        <x:v>38322</x:v>
      </x:c>
      <x:c r="BB1701" s="50"/>
      <x:c r="BC1701" s="50"/>
      <x:c r="BD1701" s="50"/>
    </x:row>
    <x:row r="1702">
      <x:c r="A1702" s="50" t="n">
        <x:v>1701</x:v>
      </x:c>
      <x:c r="B1702" s="50" t="str">
        <x:v>6694</x:v>
      </x:c>
      <x:c r="C1702" s="50" t="str">
        <x:v>6694.T</x:v>
      </x:c>
      <x:c r="D1702" s="50" t="str">
        <x:v>ZOOM CORPORATION</x:v>
      </x:c>
      <x:c r="E1702" s="50" t="str">
        <x:v>Standard Market(Domestic)</x:v>
      </x:c>
      <x:c r="F1702" s="50" t="str">
        <x:v>Electric Appliances</x:v>
      </x:c>
      <x:c r="G1702" s="51" t="n">
        <x:v>13417.856</x:v>
      </x:c>
      <x:c r="H1702" s="51" t="n">
        <x:v>13235.63</x:v>
      </x:c>
      <x:c r="I1702" s="51" t="n">
        <x:v>17901.459</x:v>
      </x:c>
      <x:c r="J1702" s="51" t="n">
        <x:v>18072.018</x:v>
      </x:c>
      <x:c r="K1702" s="51" t="n">
        <x:v>17437.011</x:v>
      </x:c>
      <x:c r="L1702" s="52" t="n">
        <x:f>IFERROR(H1702/G1702-1,"")</x:f>
        <x:v>-0.013580858223549264</x:v>
      </x:c>
      <x:c r="M1702" s="52" t="n">
        <x:f>IFERROR(I1702/H1702-1,"")</x:f>
        <x:v>0.3525203560389645</x:v>
      </x:c>
      <x:c r="N1702" s="52" t="n">
        <x:f>IFERROR(J1702/I1702-1,"")</x:f>
        <x:v>0.00952765917012699</x:v>
      </x:c>
      <x:c r="O1702" s="52" t="n">
        <x:f>IFERROR(K1702/J1702-1,"")</x:f>
        <x:v>-0.035137581204268464</x:v>
      </x:c>
      <x:c r="P1702" s="52" t="n">
        <x:f>IFERROR((K1702/G1702)^(1/4)-1,"")</x:f>
        <x:v>0.06769504858977116</x:v>
      </x:c>
      <x:c r="Q1702" s="51" t="n">
        <x:v>-56.959</x:v>
      </x:c>
      <x:c r="R1702" s="52" t="n">
        <x:f>IFERROR(Q1702/K1702,"")</x:f>
        <x:v>-0.0032665575539293982</x:v>
      </x:c>
      <x:c r="S1702" s="53" t="n">
        <x:v>42795</x:v>
      </x:c>
      <x:c r="T1702" s="50" t="str">
        <x:v>EDINET_company_history</x:v>
      </x:c>
      <x:c r="U1702" s="50" t="str">
        <x:v>飯島 雅宏</x:v>
      </x:c>
      <x:c r="V1702" s="54" t="n">
        <x:v>0.0825</x:v>
      </x:c>
      <x:c r="W1702" s="50" t="str">
        <x:v>工藤 俊介</x:v>
      </x:c>
      <x:c r="X1702" s="50" t="b">
        <x:f>AND(COUNT(L1702:O1702)=4,L1702&gt;='設定'!$B$6,M1702&gt;='設定'!$B$6,N1702&gt;='設定'!$B$6,O1702&gt;='設定'!$B$6)</x:f>
        <x:v>0</x:v>
      </x:c>
      <x:c r="Y1702" s="50" t="b">
        <x:f>AND(COUNT(G1702:K1702)=5,P1702&gt;='設定'!$B$7)</x:f>
        <x:v>0</x:v>
      </x:c>
      <x:c r="Z1702" s="50" t="b">
        <x:f>AND(ISNUMBER(R1702),R1702&gt;='設定'!$B$8)</x:f>
        <x:v>0</x:v>
      </x:c>
      <x:c r="AA1702" s="50" t="b">
        <x:f>AND(ISNUMBER(S1702),S1702&gt;=DATE(YEAR('設定'!$B$10)-'設定'!$B$9,MONTH('設定'!$B$10),DAY('設定'!$B$10)))</x:f>
        <x:v>0</x:v>
      </x:c>
      <x:c r="AB1702" s="55" t="b">
        <x:v>0</x:v>
      </x:c>
      <x:c r="AC1702" s="55" t="b">
        <x:v>1</x:v>
      </x:c>
      <x:c r="AD1702" s="50" t="n">
        <x:f>IF(X1702,1,0)+IF(Z1702,1,0)+IF(AA1702,1,0)+IF(AB1702,1,0)</x:f>
        <x:v>0</x:v>
      </x:c>
      <x:c r="AE1702" s="50" t="n">
        <x:f>IF(Y1702,1,0)+IF(Z1702,1,0)+IF(AA1702,1,0)+IF(AB1702,1,0)</x:f>
        <x:v>0</x:v>
      </x:c>
      <x:c r="AF1702" s="50" t="n">
        <x:f>IF(Y1702,1,0)+IF(Z1702,1,0)+IF(AA1702,1,0)+IF(AC1702,1,0)</x:f>
        <x:v>1</x:v>
      </x:c>
      <x:c r="AG1702" s="53" t="n">
        <x:v>44348</x:v>
      </x:c>
      <x:c r="AH1702" s="50" t="str">
        <x:v>S100XTUG</x:v>
      </x:c>
      <x:c r="AI1702" s="50" t="str">
        <x:v>NetSalesSummaryOfBusinessResults</x:v>
      </x:c>
      <x:c r="AJ1702" s="50" t="str">
        <x:v>OperatingIncome</x:v>
      </x:c>
      <x:c r="AK1702" s="53" t="n">
        <x:v>46022</x:v>
      </x:c>
      <x:c r="AL1702" s="50" t="str">
        <x:v>365/365/365/366/365</x:v>
      </x:c>
      <x:c r="AM1702" s="51" t="n">
        <x:v>4325424</x:v>
      </x:c>
      <x:c r="AN1702" s="51" t="n">
        <x:v>647</x:v>
      </x:c>
      <x:c r="AO1702" s="51" t="n">
        <x:f>IFERROR(AM1702*AN1702,"")</x:f>
        <x:v>2798549328</x:v>
      </x:c>
      <x:c r="AP1702" s="56" t="n">
        <x:f>IFERROR(AO1702/(K1702*1000000),"")</x:f>
        <x:v>0.16049478479998666</x:v>
      </x:c>
      <x:c r="AQ1702" s="57" t="n">
        <x:v>2640751.6666666665</x:v>
      </x:c>
      <x:c r="AR1702" s="52" t="n">
        <x:v>0.3855987047309232</x:v>
      </x:c>
      <x:c r="AS1702" s="52" t="n">
        <x:v>-0.7091476922702102</x:v>
      </x:c>
      <x:c r="AT1702" s="55" t="b">
        <x:v>0</x:v>
      </x:c>
      <x:c r="AU1702" s="50" t="str">
        <x:v>low_liquidity</x:v>
      </x:c>
      <x:c r="AV1702" s="58" t="n">
        <x:v>0.0027535636558112</x:v>
      </x:c>
      <x:c r="AW1702" s="50" t="n">
        <x:v>1846</x:v>
      </x:c>
      <x:c r="AX1702" s="50" t="str">
        <x:v>Discovery</x:v>
      </x:c>
      <x:c r="AY1702" s="50" t="str">
        <x:v>既存適格性フィルター不通過: low_liquidity / 60日平均売買代金2,000万円未満 / ローカル5年最大下落率-60%以下</x:v>
      </x:c>
      <x:c r="AZ1702" s="59" t="str">
        <x:v>2026-03-26 13:42</x:v>
      </x:c>
      <x:c r="BA1702" s="53" t="n">
        <x:v>42795</x:v>
      </x:c>
      <x:c r="BB1702" s="50"/>
      <x:c r="BC1702" s="50"/>
      <x:c r="BD1702" s="50"/>
    </x:row>
    <x:row r="1703">
      <x:c r="A1703" s="50" t="n">
        <x:v>1702</x:v>
      </x:c>
      <x:c r="B1703" s="50" t="str">
        <x:v>7276</x:v>
      </x:c>
      <x:c r="C1703" s="50" t="str">
        <x:v>7276.T</x:v>
      </x:c>
      <x:c r="D1703" s="50" t="str">
        <x:v>KOITO MANUFACTURING CO.,LTD.</x:v>
      </x:c>
      <x:c r="E1703" s="50" t="str">
        <x:v>Prime Market (Domestic)</x:v>
      </x:c>
      <x:c r="F1703" s="50" t="str">
        <x:v>Electric Appliances</x:v>
      </x:c>
      <x:c r="G1703" s="51" t="n">
        <x:v>706376</x:v>
      </x:c>
      <x:c r="H1703" s="51" t="n">
        <x:v>760719</x:v>
      </x:c>
      <x:c r="I1703" s="51" t="n">
        <x:v>864719</x:v>
      </x:c>
      <x:c r="J1703" s="51" t="n">
        <x:v>950295</x:v>
      </x:c>
      <x:c r="K1703" s="51" t="n">
        <x:v>916709</x:v>
      </x:c>
      <x:c r="L1703" s="52" t="n">
        <x:f>IFERROR(H1703/G1703-1,"")</x:f>
        <x:v>0.07693211547391199</x:v>
      </x:c>
      <x:c r="M1703" s="52" t="n">
        <x:f>IFERROR(I1703/H1703-1,"")</x:f>
        <x:v>0.1367127677894202</x:v>
      </x:c>
      <x:c r="N1703" s="52" t="n">
        <x:f>IFERROR(J1703/I1703-1,"")</x:f>
        <x:v>0.09896394088715521</x:v>
      </x:c>
      <x:c r="O1703" s="52" t="n">
        <x:f>IFERROR(K1703/J1703-1,"")</x:f>
        <x:v>-0.035342709369195924</x:v>
      </x:c>
      <x:c r="P1703" s="52" t="n">
        <x:f>IFERROR((K1703/G1703)^(1/4)-1,"")</x:f>
        <x:v>0.06733042631915209</x:v>
      </x:c>
      <x:c r="Q1703" s="51" t="n">
        <x:v>44873</x:v>
      </x:c>
      <x:c r="R1703" s="52" t="n">
        <x:f>IFERROR(Q1703/K1703,"")</x:f>
        <x:v>0.04895010303160545</x:v>
      </x:c>
      <x:c r="S1703" s="53" t="n">
        <x:v>18019</x:v>
      </x:c>
      <x:c r="T1703" s="50" t="str">
        <x:v>EDINET_company_history</x:v>
      </x:c>
      <x:c r="U1703" s="50" t="str">
        <x:v>トヨタ自動車㈱</x:v>
      </x:c>
      <x:c r="V1703" s="54" t="n">
        <x:v>0.227</x:v>
      </x:c>
      <x:c r="W1703" s="50" t="str">
        <x:v>大嶽 昌宏 / 加藤 充明 / 内山 正巳 / 小長谷 秀治</x:v>
      </x:c>
      <x:c r="X1703" s="50" t="b">
        <x:f>AND(COUNT(L1703:O1703)=4,L1703&gt;='設定'!$B$6,M1703&gt;='設定'!$B$6,N1703&gt;='設定'!$B$6,O1703&gt;='設定'!$B$6)</x:f>
        <x:v>0</x:v>
      </x:c>
      <x:c r="Y1703" s="50" t="b">
        <x:f>AND(COUNT(G1703:K1703)=5,P1703&gt;='設定'!$B$7)</x:f>
        <x:v>0</x:v>
      </x:c>
      <x:c r="Z1703" s="50" t="b">
        <x:f>AND(ISNUMBER(R1703),R1703&gt;='設定'!$B$8)</x:f>
        <x:v>0</x:v>
      </x:c>
      <x:c r="AA1703" s="50" t="b">
        <x:f>AND(ISNUMBER(S1703),S1703&gt;=DATE(YEAR('設定'!$B$10)-'設定'!$B$9,MONTH('設定'!$B$10),DAY('設定'!$B$10)))</x:f>
        <x:v>0</x:v>
      </x:c>
      <x:c r="AB1703" s="55" t="b">
        <x:v>0</x:v>
      </x:c>
      <x:c r="AC1703" s="55" t="b">
        <x:v>1</x:v>
      </x:c>
      <x:c r="AD1703" s="50" t="n">
        <x:f>IF(X1703,1,0)+IF(Z1703,1,0)+IF(AA1703,1,0)+IF(AB1703,1,0)</x:f>
        <x:v>0</x:v>
      </x:c>
      <x:c r="AE1703" s="50" t="n">
        <x:f>IF(Y1703,1,0)+IF(Z1703,1,0)+IF(AA1703,1,0)+IF(AB1703,1,0)</x:f>
        <x:v>0</x:v>
      </x:c>
      <x:c r="AF1703" s="50" t="n">
        <x:f>IF(Y1703,1,0)+IF(Z1703,1,0)+IF(AA1703,1,0)+IF(AC1703,1,0)</x:f>
        <x:v>1</x:v>
      </x:c>
      <x:c r="AG1703" s="53" t="n">
        <x:v>44348</x:v>
      </x:c>
      <x:c r="AH1703" s="50" t="str">
        <x:v>S100W48W</x:v>
      </x:c>
      <x:c r="AI1703" s="50" t="str">
        <x:v>NetSalesSummaryOfBusinessResults</x:v>
      </x:c>
      <x:c r="AJ1703" s="50" t="str">
        <x:v>OperatingIncome</x:v>
      </x:c>
      <x:c r="AK1703" s="53" t="n">
        <x:v>45747</x:v>
      </x:c>
      <x:c r="AL1703" s="50" t="str">
        <x:v>365/365/365/366/365</x:v>
      </x:c>
      <x:c r="AM1703" s="51" t="n">
        <x:v>283746572</x:v>
      </x:c>
      <x:c r="AN1703" s="51" t="n">
        <x:v>2723</x:v>
      </x:c>
      <x:c r="AO1703" s="51" t="n">
        <x:f>IFERROR(AM1703*AN1703,"")</x:f>
        <x:v>772641915556</x:v>
      </x:c>
      <x:c r="AP1703" s="56" t="n">
        <x:f>IFERROR(AO1703/(K1703*1000000),"")</x:f>
        <x:v>0.8428431656676219</x:v>
      </x:c>
      <x:c r="AQ1703" s="57" t="n">
        <x:v>2620630796.6666665</x:v>
      </x:c>
      <x:c r="AR1703" s="52" t="n">
        <x:v>0.325747439600441</x:v>
      </x:c>
      <x:c r="AS1703" s="52" t="n">
        <x:v>-0.5447365524608272</x:v>
      </x:c>
      <x:c r="AT1703" s="55" t="b">
        <x:v>1</x:v>
      </x:c>
      <x:c r="AU1703" s="50"/>
      <x:c r="AV1703" s="58" t="n">
        <x:v>0.3383139378913476</x:v>
      </x:c>
      <x:c r="AW1703" s="50" t="n">
        <x:v>332</x:v>
      </x:c>
      <x:c r="AX1703" s="50" t="str">
        <x:v>Future Moat</x:v>
      </x:c>
      <x:c r="AY1703" s="50" t="str">
        <x:v>目立つ機械的警告なし（定性確認は別途必要）</x:v>
      </x:c>
      <x:c r="AZ1703" s="59" t="str">
        <x:v>2025-06-26 13:15</x:v>
      </x:c>
      <x:c r="BA1703" s="53" t="n">
        <x:v>18019</x:v>
      </x:c>
      <x:c r="BB1703" s="50"/>
      <x:c r="BC1703" s="50"/>
      <x:c r="BD1703" s="50" t="str">
        <x:v>TOPIX Mid400</x:v>
      </x:c>
    </x:row>
    <x:row r="1704">
      <x:c r="A1704" s="50" t="n">
        <x:v>1703</x:v>
      </x:c>
      <x:c r="B1704" s="50" t="str">
        <x:v>6496</x:v>
      </x:c>
      <x:c r="C1704" s="50" t="str">
        <x:v>6496.T</x:v>
      </x:c>
      <x:c r="D1704" s="50" t="str">
        <x:v>NAKAKITA SEISAKUSHO CO.,LTD.</x:v>
      </x:c>
      <x:c r="E1704" s="50" t="str">
        <x:v>Standard Market(Domestic)</x:v>
      </x:c>
      <x:c r="F1704" s="50" t="str">
        <x:v>Machinery</x:v>
      </x:c>
      <x:c r="G1704" s="51" t="n">
        <x:v>17558.484</x:v>
      </x:c>
      <x:c r="H1704" s="51" t="n">
        <x:v>17157.849</x:v>
      </x:c>
      <x:c r="I1704" s="51" t="n">
        <x:v>15777.228</x:v>
      </x:c>
      <x:c r="J1704" s="51" t="n">
        <x:v>18608.982</x:v>
      </x:c>
      <x:c r="K1704" s="51" t="n">
        <x:v>22778.102</x:v>
      </x:c>
      <x:c r="L1704" s="52" t="n">
        <x:f>IFERROR(H1704/G1704-1,"")</x:f>
        <x:v>-0.022817174876828883</x:v>
      </x:c>
      <x:c r="M1704" s="52" t="n">
        <x:f>IFERROR(I1704/H1704-1,"")</x:f>
        <x:v>-0.08046585559763342</x:v>
      </x:c>
      <x:c r="N1704" s="52" t="n">
        <x:f>IFERROR(J1704/I1704-1,"")</x:f>
        <x:v>0.17948362031657283</x:v>
      </x:c>
      <x:c r="O1704" s="52" t="n">
        <x:f>IFERROR(K1704/J1704-1,"")</x:f>
        <x:v>0.2240380478631232</x:v>
      </x:c>
      <x:c r="P1704" s="52" t="n">
        <x:f>IFERROR((K1704/G1704)^(1/4)-1,"")</x:f>
        <x:v>0.06722902802781161</x:v>
      </x:c>
      <x:c r="Q1704" s="51" t="n">
        <x:v>1136.183</x:v>
      </x:c>
      <x:c r="R1704" s="52" t="n">
        <x:f>IFERROR(Q1704/K1704,"")</x:f>
        <x:v>0.04988049487178519</x:v>
      </x:c>
      <x:c r="S1704" s="53" t="n">
        <x:v>26268</x:v>
      </x:c>
      <x:c r="T1704" s="50" t="str">
        <x:v>EDINET_company_history</x:v>
      </x:c>
      <x:c r="U1704" s="50" t="str">
        <x:v>㈱ミヤキタコーポレーション</x:v>
      </x:c>
      <x:c r="V1704" s="54" t="n">
        <x:v>0.1267</x:v>
      </x:c>
      <x:c r="W1704" s="50" t="str">
        <x:v>宮田 彰久</x:v>
      </x:c>
      <x:c r="X1704" s="50" t="b">
        <x:f>AND(COUNT(L1704:O1704)=4,L1704&gt;='設定'!$B$6,M1704&gt;='設定'!$B$6,N1704&gt;='設定'!$B$6,O1704&gt;='設定'!$B$6)</x:f>
        <x:v>0</x:v>
      </x:c>
      <x:c r="Y1704" s="50" t="b">
        <x:f>AND(COUNT(G1704:K1704)=5,P1704&gt;='設定'!$B$7)</x:f>
        <x:v>0</x:v>
      </x:c>
      <x:c r="Z1704" s="50" t="b">
        <x:f>AND(ISNUMBER(R1704),R1704&gt;='設定'!$B$8)</x:f>
        <x:v>0</x:v>
      </x:c>
      <x:c r="AA1704" s="50" t="b">
        <x:f>AND(ISNUMBER(S1704),S1704&gt;=DATE(YEAR('設定'!$B$10)-'設定'!$B$9,MONTH('設定'!$B$10),DAY('設定'!$B$10)))</x:f>
        <x:v>0</x:v>
      </x:c>
      <x:c r="AB1704" s="55" t="b">
        <x:v>0</x:v>
      </x:c>
      <x:c r="AC1704" s="55" t="b">
        <x:v>1</x:v>
      </x:c>
      <x:c r="AD1704" s="50" t="n">
        <x:f>IF(X1704,1,0)+IF(Z1704,1,0)+IF(AA1704,1,0)+IF(AB1704,1,0)</x:f>
        <x:v>0</x:v>
      </x:c>
      <x:c r="AE1704" s="50" t="n">
        <x:f>IF(Y1704,1,0)+IF(Z1704,1,0)+IF(AA1704,1,0)+IF(AB1704,1,0)</x:f>
        <x:v>0</x:v>
      </x:c>
      <x:c r="AF1704" s="50" t="n">
        <x:f>IF(Y1704,1,0)+IF(Z1704,1,0)+IF(AA1704,1,0)+IF(AC1704,1,0)</x:f>
        <x:v>1</x:v>
      </x:c>
      <x:c r="AG1704" s="53" t="n">
        <x:v>44348</x:v>
      </x:c>
      <x:c r="AH1704" s="50" t="str">
        <x:v>S100WLJD</x:v>
      </x:c>
      <x:c r="AI1704" s="50" t="str">
        <x:v>NetSalesSummaryOfBusinessResults</x:v>
      </x:c>
      <x:c r="AJ1704" s="50" t="str">
        <x:v>OperatingIncome</x:v>
      </x:c>
      <x:c r="AK1704" s="53" t="n">
        <x:v>45808</x:v>
      </x:c>
      <x:c r="AL1704" s="50" t="str">
        <x:v>365/365/365/366/365</x:v>
      </x:c>
      <x:c r="AM1704" s="51" t="n">
        <x:v>3491000</x:v>
      </x:c>
      <x:c r="AN1704" s="51" t="n">
        <x:v>4910</x:v>
      </x:c>
      <x:c r="AO1704" s="51" t="n">
        <x:f>IFERROR(AM1704*AN1704,"")</x:f>
        <x:v>17140810000</x:v>
      </x:c>
      <x:c r="AP1704" s="56" t="n">
        <x:f>IFERROR(AO1704/(K1704*1000000),"")</x:f>
        <x:v>0.7525126544784109</x:v>
      </x:c>
      <x:c r="AQ1704" s="57" t="n">
        <x:v>167694683.33333334</x:v>
      </x:c>
      <x:c r="AR1704" s="52" t="n">
        <x:v>0.3593139604553909</x:v>
      </x:c>
      <x:c r="AS1704" s="52" t="n">
        <x:v>-0.457236831252006</x:v>
      </x:c>
      <x:c r="AT1704" s="55" t="b">
        <x:v>1</x:v>
      </x:c>
      <x:c r="AU1704" s="50"/>
      <x:c r="AV1704" s="58" t="n">
        <x:v>0.2876665557168874</x:v>
      </x:c>
      <x:c r="AW1704" s="50" t="n">
        <x:v>457</x:v>
      </x:c>
      <x:c r="AX1704" s="50" t="str">
        <x:v>Future Moat</x:v>
      </x:c>
      <x:c r="AY1704" s="50" t="str">
        <x:v>目立つ機械的警告なし（定性確認は別途必要）</x:v>
      </x:c>
      <x:c r="AZ1704" s="59" t="str">
        <x:v>2025-08-27 14:42</x:v>
      </x:c>
      <x:c r="BA1704" s="53" t="n">
        <x:v>26268</x:v>
      </x:c>
      <x:c r="BB1704" s="50"/>
      <x:c r="BC1704" s="50"/>
      <x:c r="BD1704" s="50"/>
    </x:row>
    <x:row r="1705">
      <x:c r="A1705" s="50" t="n">
        <x:v>1704</x:v>
      </x:c>
      <x:c r="B1705" s="50" t="str">
        <x:v>5971</x:v>
      </x:c>
      <x:c r="C1705" s="50" t="str">
        <x:v>5971.T</x:v>
      </x:c>
      <x:c r="D1705" s="50" t="str">
        <x:v>KYOWAKOGYOSYO CO.,LTD.</x:v>
      </x:c>
      <x:c r="E1705" s="50" t="str">
        <x:v>Standard Market(Domestic)</x:v>
      </x:c>
      <x:c r="F1705" s="50" t="str">
        <x:v>Metal Products</x:v>
      </x:c>
      <x:c r="G1705" s="51" t="n">
        <x:v>8080.977</x:v>
      </x:c>
      <x:c r="H1705" s="51" t="n">
        <x:v>11659.098</x:v>
      </x:c>
      <x:c r="I1705" s="51" t="n">
        <x:v>13213.88</x:v>
      </x:c>
      <x:c r="J1705" s="51" t="n">
        <x:v>10972.526</x:v>
      </x:c>
      <x:c r="K1705" s="51" t="n">
        <x:v>10457.791</x:v>
      </x:c>
      <x:c r="L1705" s="52" t="n">
        <x:f>IFERROR(H1705/G1705-1,"")</x:f>
        <x:v>0.4427832179203084</x:v>
      </x:c>
      <x:c r="M1705" s="52" t="n">
        <x:f>IFERROR(I1705/H1705-1,"")</x:f>
        <x:v>0.13335354072845074</x:v>
      </x:c>
      <x:c r="N1705" s="52" t="n">
        <x:f>IFERROR(J1705/I1705-1,"")</x:f>
        <x:v>-0.16962118620723055</x:v>
      </x:c>
      <x:c r="O1705" s="52" t="n">
        <x:f>IFERROR(K1705/J1705-1,"")</x:f>
        <x:v>-0.04691125817336872</x:v>
      </x:c>
      <x:c r="P1705" s="52" t="n">
        <x:f>IFERROR((K1705/G1705)^(1/4)-1,"")</x:f>
        <x:v>0.06658143947180029</x:v>
      </x:c>
      <x:c r="Q1705" s="51" t="n">
        <x:v>818.492</x:v>
      </x:c>
      <x:c r="R1705" s="52" t="n">
        <x:f>IFERROR(Q1705/K1705,"")</x:f>
        <x:v>0.07826624188607327</x:v>
      </x:c>
      <x:c r="S1705" s="53" t="n">
        <x:v>38322</x:v>
      </x:c>
      <x:c r="T1705" s="50" t="str">
        <x:v>EDINET_company_history</x:v>
      </x:c>
      <x:c r="U1705" s="50" t="str">
        <x:v>㈲ワイ・エム・ジィ</x:v>
      </x:c>
      <x:c r="V1705" s="54" t="n">
        <x:v>0.349</x:v>
      </x:c>
      <x:c r="W1705" s="50" t="str">
        <x:v>山口 真輝</x:v>
      </x:c>
      <x:c r="X1705" s="50" t="b">
        <x:f>AND(COUNT(L1705:O1705)=4,L1705&gt;='設定'!$B$6,M1705&gt;='設定'!$B$6,N1705&gt;='設定'!$B$6,O1705&gt;='設定'!$B$6)</x:f>
        <x:v>0</x:v>
      </x:c>
      <x:c r="Y1705" s="50" t="b">
        <x:f>AND(COUNT(G1705:K1705)=5,P1705&gt;='設定'!$B$7)</x:f>
        <x:v>0</x:v>
      </x:c>
      <x:c r="Z1705" s="50" t="b">
        <x:f>AND(ISNUMBER(R1705),R1705&gt;='設定'!$B$8)</x:f>
        <x:v>0</x:v>
      </x:c>
      <x:c r="AA1705" s="50" t="b">
        <x:f>AND(ISNUMBER(S1705),S1705&gt;=DATE(YEAR('設定'!$B$10)-'設定'!$B$9,MONTH('設定'!$B$10),DAY('設定'!$B$10)))</x:f>
        <x:v>0</x:v>
      </x:c>
      <x:c r="AB1705" s="55" t="b">
        <x:v>0</x:v>
      </x:c>
      <x:c r="AC1705" s="55" t="b">
        <x:v>1</x:v>
      </x:c>
      <x:c r="AD1705" s="50" t="n">
        <x:f>IF(X1705,1,0)+IF(Z1705,1,0)+IF(AA1705,1,0)+IF(AB1705,1,0)</x:f>
        <x:v>0</x:v>
      </x:c>
      <x:c r="AE1705" s="50" t="n">
        <x:f>IF(Y1705,1,0)+IF(Z1705,1,0)+IF(AA1705,1,0)+IF(AB1705,1,0)</x:f>
        <x:v>0</x:v>
      </x:c>
      <x:c r="AF1705" s="50" t="n">
        <x:f>IF(Y1705,1,0)+IF(Z1705,1,0)+IF(AA1705,1,0)+IF(AC1705,1,0)</x:f>
        <x:v>1</x:v>
      </x:c>
      <x:c r="AG1705" s="53" t="n">
        <x:v>44348</x:v>
      </x:c>
      <x:c r="AH1705" s="50" t="str">
        <x:v>S100WDOZ</x:v>
      </x:c>
      <x:c r="AI1705" s="50" t="str">
        <x:v>NetSalesSummaryOfBusinessResults</x:v>
      </x:c>
      <x:c r="AJ1705" s="50" t="str">
        <x:v>OperatingIncome</x:v>
      </x:c>
      <x:c r="AK1705" s="53" t="n">
        <x:v>45777</x:v>
      </x:c>
      <x:c r="AL1705" s="50" t="str">
        <x:v>365/365/365/366/365</x:v>
      </x:c>
      <x:c r="AM1705" s="51" t="n">
        <x:v>1301600</x:v>
      </x:c>
      <x:c r="AN1705" s="51" t="n">
        <x:v>6930</x:v>
      </x:c>
      <x:c r="AO1705" s="51" t="n">
        <x:f>IFERROR(AM1705*AN1705,"")</x:f>
        <x:v>9020088000</x:v>
      </x:c>
      <x:c r="AP1705" s="56" t="n">
        <x:f>IFERROR(AO1705/(K1705*1000000),"")</x:f>
        <x:v>0.8625232613656173</x:v>
      </x:c>
      <x:c r="AQ1705" s="57" t="n">
        <x:v>6498066.666666667</x:v>
      </x:c>
      <x:c r="AR1705" s="52" t="n">
        <x:v>0.2756027821929111</x:v>
      </x:c>
      <x:c r="AS1705" s="52" t="n">
        <x:v>-0.2840732250149897</x:v>
      </x:c>
      <x:c r="AT1705" s="55" t="b">
        <x:v>0</x:v>
      </x:c>
      <x:c r="AU1705" s="50" t="str">
        <x:v>low_liquidity</x:v>
      </x:c>
      <x:c r="AV1705" s="58" t="n">
        <x:v>0.1871755025582369</x:v>
      </x:c>
      <x:c r="AW1705" s="50" t="n">
        <x:v>768</x:v>
      </x:c>
      <x:c r="AX1705" s="50" t="str">
        <x:v>Discovery</x:v>
      </x:c>
      <x:c r="AY1705" s="50" t="str">
        <x:v>既存適格性フィルター不通過: low_liquidity / 60日平均売買代金2,000万円未満</x:v>
      </x:c>
      <x:c r="AZ1705" s="59" t="str">
        <x:v>2025-07-23 13:00</x:v>
      </x:c>
      <x:c r="BA1705" s="53" t="n">
        <x:v>38322</x:v>
      </x:c>
      <x:c r="BB1705" s="50"/>
      <x:c r="BC1705" s="50"/>
      <x:c r="BD1705" s="50"/>
    </x:row>
    <x:row r="1706">
      <x:c r="A1706" s="50" t="n">
        <x:v>1705</x:v>
      </x:c>
      <x:c r="B1706" s="50" t="str">
        <x:v>8085</x:v>
      </x:c>
      <x:c r="C1706" s="50" t="str">
        <x:v>8085.T</x:v>
      </x:c>
      <x:c r="D1706" s="50" t="str">
        <x:v>NARASAKI SANGYO CO.,LTD.</x:v>
      </x:c>
      <x:c r="E1706" s="50" t="str">
        <x:v>Standard Market(Domestic)</x:v>
      </x:c>
      <x:c r="F1706" s="50" t="str">
        <x:v>Wholesale Trade</x:v>
      </x:c>
      <x:c r="G1706" s="51" t="n">
        <x:v>87168</x:v>
      </x:c>
      <x:c r="H1706" s="51" t="n">
        <x:v>94797</x:v>
      </x:c>
      <x:c r="I1706" s="51" t="n">
        <x:v>99927</x:v>
      </x:c>
      <x:c r="J1706" s="51" t="n">
        <x:v>107455</x:v>
      </x:c>
      <x:c r="K1706" s="51" t="n">
        <x:v>112512</x:v>
      </x:c>
      <x:c r="L1706" s="52" t="n">
        <x:f>IFERROR(H1706/G1706-1,"")</x:f>
        <x:v>0.08752064977973562</x:v>
      </x:c>
      <x:c r="M1706" s="52" t="n">
        <x:f>IFERROR(I1706/H1706-1,"")</x:f>
        <x:v>0.05411563657077756</x:v>
      </x:c>
      <x:c r="N1706" s="52" t="n">
        <x:f>IFERROR(J1706/I1706-1,"")</x:f>
        <x:v>0.07533499454601866</x:v>
      </x:c>
      <x:c r="O1706" s="52" t="n">
        <x:f>IFERROR(K1706/J1706-1,"")</x:f>
        <x:v>0.0470615606532967</x:v>
      </x:c>
      <x:c r="P1706" s="52" t="n">
        <x:f>IFERROR((K1706/G1706)^(1/4)-1,"")</x:f>
        <x:v>0.06588522158117893</x:v>
      </x:c>
      <x:c r="Q1706" s="51" t="n">
        <x:v>3062</x:v>
      </x:c>
      <x:c r="R1706" s="52" t="n">
        <x:f>IFERROR(Q1706/K1706,"")</x:f>
        <x:v>0.027214874857792948</x:v>
      </x:c>
      <x:c r="S1706" s="53" t="n">
        <x:v>23102</x:v>
      </x:c>
      <x:c r="T1706" s="50" t="str">
        <x:v>EDINET_company_history</x:v>
      </x:c>
      <x:c r="U1706" s="50" t="str">
        <x:v>三菱電機㈱</x:v>
      </x:c>
      <x:c r="V1706" s="54" t="n">
        <x:v>0.0822</x:v>
      </x:c>
      <x:c r="W1706" s="50" t="str">
        <x:v>吉 田 耕 二 / 中 村 克 久</x:v>
      </x:c>
      <x:c r="X1706" s="50" t="b">
        <x:f>AND(COUNT(L1706:O1706)=4,L1706&gt;='設定'!$B$6,M1706&gt;='設定'!$B$6,N1706&gt;='設定'!$B$6,O1706&gt;='設定'!$B$6)</x:f>
        <x:v>0</x:v>
      </x:c>
      <x:c r="Y1706" s="50" t="b">
        <x:f>AND(COUNT(G1706:K1706)=5,P1706&gt;='設定'!$B$7)</x:f>
        <x:v>0</x:v>
      </x:c>
      <x:c r="Z1706" s="50" t="b">
        <x:f>AND(ISNUMBER(R1706),R1706&gt;='設定'!$B$8)</x:f>
        <x:v>0</x:v>
      </x:c>
      <x:c r="AA1706" s="50" t="b">
        <x:f>AND(ISNUMBER(S1706),S1706&gt;=DATE(YEAR('設定'!$B$10)-'設定'!$B$9,MONTH('設定'!$B$10),DAY('設定'!$B$10)))</x:f>
        <x:v>0</x:v>
      </x:c>
      <x:c r="AB1706" s="55" t="b">
        <x:v>0</x:v>
      </x:c>
      <x:c r="AC1706" s="55" t="b">
        <x:v>1</x:v>
      </x:c>
      <x:c r="AD1706" s="50" t="n">
        <x:f>IF(X1706,1,0)+IF(Z1706,1,0)+IF(AA1706,1,0)+IF(AB1706,1,0)</x:f>
        <x:v>0</x:v>
      </x:c>
      <x:c r="AE1706" s="50" t="n">
        <x:f>IF(Y1706,1,0)+IF(Z1706,1,0)+IF(AA1706,1,0)+IF(AB1706,1,0)</x:f>
        <x:v>0</x:v>
      </x:c>
      <x:c r="AF1706" s="50" t="n">
        <x:f>IF(Y1706,1,0)+IF(Z1706,1,0)+IF(AA1706,1,0)+IF(AC1706,1,0)</x:f>
        <x:v>1</x:v>
      </x:c>
      <x:c r="AG1706" s="53" t="n">
        <x:v>44348</x:v>
      </x:c>
      <x:c r="AH1706" s="50" t="str">
        <x:v>S100W8R8</x:v>
      </x:c>
      <x:c r="AI1706" s="50" t="str">
        <x:v>NetSalesSummaryOfBusinessResults</x:v>
      </x:c>
      <x:c r="AJ1706" s="50" t="str">
        <x:v>OperatingIncome</x:v>
      </x:c>
      <x:c r="AK1706" s="53" t="n">
        <x:v>45747</x:v>
      </x:c>
      <x:c r="AL1706" s="50" t="str">
        <x:v>365/365/365/366/365</x:v>
      </x:c>
      <x:c r="AM1706" s="51" t="n">
        <x:v>5095900</x:v>
      </x:c>
      <x:c r="AN1706" s="51" t="n">
        <x:v>4000</x:v>
      </x:c>
      <x:c r="AO1706" s="51" t="n">
        <x:f>IFERROR(AM1706*AN1706,"")</x:f>
        <x:v>20383600000</x:v>
      </x:c>
      <x:c r="AP1706" s="56" t="n">
        <x:f>IFERROR(AO1706/(K1706*1000000),"")</x:f>
        <x:v>0.18116823094425483</x:v>
      </x:c>
      <x:c r="AQ1706" s="57" t="n">
        <x:v>20717800</x:v>
      </x:c>
      <x:c r="AR1706" s="52" t="n">
        <x:v>0.2486463631154374</x:v>
      </x:c>
      <x:c r="AS1706" s="52" t="n">
        <x:v>-0.2248128421081728</x:v>
      </x:c>
      <x:c r="AT1706" s="55" t="b">
        <x:v>1</x:v>
      </x:c>
      <x:c r="AU1706" s="50"/>
      <x:c r="AV1706" s="58" t="n">
        <x:v>-0.016790874859076</x:v>
      </x:c>
      <x:c r="AW1706" s="50" t="n">
        <x:v>2014</x:v>
      </x:c>
      <x:c r="AX1706" s="50" t="str">
        <x:v>Core Moat</x:v>
      </x:c>
      <x:c r="AY1706" s="50" t="str">
        <x:v>目立つ機械的警告なし（定性確認は別途必要）</x:v>
      </x:c>
      <x:c r="AZ1706" s="59" t="str">
        <x:v>2025-06-27 15:14</x:v>
      </x:c>
      <x:c r="BA1706" s="53" t="n">
        <x:v>23102</x:v>
      </x:c>
      <x:c r="BB1706" s="50"/>
      <x:c r="BC1706" s="50"/>
      <x:c r="BD1706" s="50"/>
    </x:row>
    <x:row r="1707">
      <x:c r="A1707" s="50" t="n">
        <x:v>1706</x:v>
      </x:c>
      <x:c r="B1707" s="50" t="str">
        <x:v>3352</x:v>
      </x:c>
      <x:c r="C1707" s="50" t="str">
        <x:v>3352.T</x:v>
      </x:c>
      <x:c r="D1707" s="50" t="str">
        <x:v>BUFFALO CO.,LTD.</x:v>
      </x:c>
      <x:c r="E1707" s="50" t="str">
        <x:v>Standard Market(Domestic)</x:v>
      </x:c>
      <x:c r="F1707" s="50" t="str">
        <x:v>Retail Trade</x:v>
      </x:c>
      <x:c r="G1707" s="51" t="n">
        <x:v>9451.256</x:v>
      </x:c>
      <x:c r="H1707" s="51" t="n">
        <x:v>10000.866</x:v>
      </x:c>
      <x:c r="I1707" s="51" t="n">
        <x:v>10795.636</x:v>
      </x:c>
      <x:c r="J1707" s="51" t="n">
        <x:v>11216.804</x:v>
      </x:c>
      <x:c r="K1707" s="51" t="n">
        <x:v>12185.655</x:v>
      </x:c>
      <x:c r="L1707" s="52" t="n">
        <x:f>IFERROR(H1707/G1707-1,"")</x:f>
        <x:v>0.05815205936650125</x:v>
      </x:c>
      <x:c r="M1707" s="52" t="n">
        <x:f>IFERROR(I1707/H1707-1,"")</x:f>
        <x:v>0.07947011788779101</x:v>
      </x:c>
      <x:c r="N1707" s="52" t="n">
        <x:f>IFERROR(J1707/I1707-1,"")</x:f>
        <x:v>0.03901280109851801</x:v>
      </x:c>
      <x:c r="O1707" s="52" t="n">
        <x:f>IFERROR(K1707/J1707-1,"")</x:f>
        <x:v>0.08637496028280434</x:v>
      </x:c>
      <x:c r="P1707" s="52" t="n">
        <x:f>IFERROR((K1707/G1707)^(1/4)-1,"")</x:f>
        <x:v>0.06558926794516728</x:v>
      </x:c>
      <x:c r="Q1707" s="51" t="n">
        <x:v>512.737</x:v>
      </x:c>
      <x:c r="R1707" s="52" t="n">
        <x:f>IFERROR(Q1707/K1707,"")</x:f>
        <x:v>0.04207709803043004</x:v>
      </x:c>
      <x:c r="S1707" s="53" t="n">
        <x:v>38322</x:v>
      </x:c>
      <x:c r="T1707" s="50" t="str">
        <x:v>EDINET_company_history</x:v>
      </x:c>
      <x:c r="U1707" s="50" t="str">
        <x:v>㈱オートバックスセブン</x:v>
      </x:c>
      <x:c r="V1707" s="54" t="n">
        <x:v>0.2129</x:v>
      </x:c>
      <x:c r="W1707" s="50" t="str">
        <x:v>坂本 裕二</x:v>
      </x:c>
      <x:c r="X1707" s="50" t="b">
        <x:f>AND(COUNT(L1707:O1707)=4,L1707&gt;='設定'!$B$6,M1707&gt;='設定'!$B$6,N1707&gt;='設定'!$B$6,O1707&gt;='設定'!$B$6)</x:f>
        <x:v>0</x:v>
      </x:c>
      <x:c r="Y1707" s="50" t="b">
        <x:f>AND(COUNT(G1707:K1707)=5,P1707&gt;='設定'!$B$7)</x:f>
        <x:v>0</x:v>
      </x:c>
      <x:c r="Z1707" s="50" t="b">
        <x:f>AND(ISNUMBER(R1707),R1707&gt;='設定'!$B$8)</x:f>
        <x:v>0</x:v>
      </x:c>
      <x:c r="AA1707" s="50" t="b">
        <x:f>AND(ISNUMBER(S1707),S1707&gt;=DATE(YEAR('設定'!$B$10)-'設定'!$B$9,MONTH('設定'!$B$10),DAY('設定'!$B$10)))</x:f>
        <x:v>0</x:v>
      </x:c>
      <x:c r="AB1707" s="55" t="b">
        <x:v>0</x:v>
      </x:c>
      <x:c r="AC1707" s="55" t="b">
        <x:v>1</x:v>
      </x:c>
      <x:c r="AD1707" s="50" t="n">
        <x:f>IF(X1707,1,0)+IF(Z1707,1,0)+IF(AA1707,1,0)+IF(AB1707,1,0)</x:f>
        <x:v>0</x:v>
      </x:c>
      <x:c r="AE1707" s="50" t="n">
        <x:f>IF(Y1707,1,0)+IF(Z1707,1,0)+IF(AA1707,1,0)+IF(AB1707,1,0)</x:f>
        <x:v>0</x:v>
      </x:c>
      <x:c r="AF1707" s="50" t="n">
        <x:f>IF(Y1707,1,0)+IF(Z1707,1,0)+IF(AA1707,1,0)+IF(AC1707,1,0)</x:f>
        <x:v>1</x:v>
      </x:c>
      <x:c r="AG1707" s="53" t="n">
        <x:v>44348</x:v>
      </x:c>
      <x:c r="AH1707" s="50" t="str">
        <x:v>S100VZUV</x:v>
      </x:c>
      <x:c r="AI1707" s="50" t="str">
        <x:v>NetSalesSummaryOfBusinessResults</x:v>
      </x:c>
      <x:c r="AJ1707" s="50" t="str">
        <x:v>OperatingIncome</x:v>
      </x:c>
      <x:c r="AK1707" s="53" t="n">
        <x:v>45747</x:v>
      </x:c>
      <x:c r="AL1707" s="50" t="str">
        <x:v>365/365/365/366/365</x:v>
      </x:c>
      <x:c r="AM1707" s="51" t="n">
        <x:v>2343474</x:v>
      </x:c>
      <x:c r="AN1707" s="51" t="n">
        <x:v>1700</x:v>
      </x:c>
      <x:c r="AO1707" s="51" t="n">
        <x:f>IFERROR(AM1707*AN1707,"")</x:f>
        <x:v>3983905800</x:v>
      </x:c>
      <x:c r="AP1707" s="56" t="n">
        <x:f>IFERROR(AO1707/(K1707*1000000),"")</x:f>
        <x:v>0.3269340712501708</x:v>
      </x:c>
      <x:c r="AQ1707" s="57" t="n">
        <x:v>3053288.3333333335</x:v>
      </x:c>
      <x:c r="AR1707" s="52" t="n">
        <x:v>0.2268199201938341</x:v>
      </x:c>
      <x:c r="AS1707" s="52" t="n">
        <x:v>-0.1944447185154124</x:v>
      </x:c>
      <x:c r="AT1707" s="55" t="b">
        <x:v>0</x:v>
      </x:c>
      <x:c r="AU1707" s="50" t="str">
        <x:v>low_liquidity</x:v>
      </x:c>
      <x:c r="AV1707" s="58" t="n">
        <x:v>0.036234645486664</x:v>
      </x:c>
      <x:c r="AW1707" s="50" t="n">
        <x:v>1602</x:v>
      </x:c>
      <x:c r="AX1707" s="50" t="str">
        <x:v>Discovery</x:v>
      </x:c>
      <x:c r="AY1707" s="50" t="str">
        <x:v>既存適格性フィルター不通過: low_liquidity / 60日平均売買代金2,000万円未満</x:v>
      </x:c>
      <x:c r="AZ1707" s="59" t="str">
        <x:v>2025-06-19 12:21</x:v>
      </x:c>
      <x:c r="BA1707" s="53" t="n">
        <x:v>38322</x:v>
      </x:c>
      <x:c r="BB1707" s="50"/>
      <x:c r="BC1707" s="50"/>
      <x:c r="BD1707" s="50"/>
    </x:row>
    <x:row r="1708">
      <x:c r="A1708" s="50" t="n">
        <x:v>1707</x:v>
      </x:c>
      <x:c r="B1708" s="50" t="str">
        <x:v>7482</x:v>
      </x:c>
      <x:c r="C1708" s="50" t="str">
        <x:v>7482.T</x:v>
      </x:c>
      <x:c r="D1708" s="50" t="str">
        <x:v>SHIMOJIMA Co.,Ltd.</x:v>
      </x:c>
      <x:c r="E1708" s="50" t="str">
        <x:v>Prime Market (Domestic)</x:v>
      </x:c>
      <x:c r="F1708" s="50" t="str">
        <x:v>Wholesale Trade</x:v>
      </x:c>
      <x:c r="G1708" s="51" t="n">
        <x:v>47100</x:v>
      </x:c>
      <x:c r="H1708" s="51" t="n">
        <x:v>48063</x:v>
      </x:c>
      <x:c r="I1708" s="51" t="n">
        <x:v>55028</x:v>
      </x:c>
      <x:c r="J1708" s="51" t="n">
        <x:v>57794</x:v>
      </x:c>
      <x:c r="K1708" s="51" t="n">
        <x:v>60680</x:v>
      </x:c>
      <x:c r="L1708" s="52" t="n">
        <x:f>IFERROR(H1708/G1708-1,"")</x:f>
        <x:v>0.020445859872611383</x:v>
      </x:c>
      <x:c r="M1708" s="52" t="n">
        <x:f>IFERROR(I1708/H1708-1,"")</x:f>
        <x:v>0.1449139670848678</x:v>
      </x:c>
      <x:c r="N1708" s="52" t="n">
        <x:f>IFERROR(J1708/I1708-1,"")</x:f>
        <x:v>0.05026531947372237</x:v>
      </x:c>
      <x:c r="O1708" s="52" t="n">
        <x:f>IFERROR(K1708/J1708-1,"")</x:f>
        <x:v>0.049935979513444195</x:v>
      </x:c>
      <x:c r="P1708" s="52" t="n">
        <x:f>IFERROR((K1708/G1708)^(1/4)-1,"")</x:f>
        <x:v>0.06538399020930696</x:v>
      </x:c>
      <x:c r="Q1708" s="51" t="n">
        <x:v>2986</x:v>
      </x:c>
      <x:c r="R1708" s="52" t="n">
        <x:f>IFERROR(Q1708/K1708,"")</x:f>
        <x:v>0.0492089650626236</x:v>
      </x:c>
      <x:c r="S1708" s="53" t="n">
        <x:v>36923</x:v>
      </x:c>
      <x:c r="T1708" s="50" t="str">
        <x:v>EDINET_company_history</x:v>
      </x:c>
      <x:c r="U1708" s="50" t="str">
        <x:v>㈲謙友</x:v>
      </x:c>
      <x:c r="V1708" s="54" t="n">
        <x:v>0.1971</x:v>
      </x:c>
      <x:c r="W1708" s="50" t="str">
        <x:v>笠井 義彦 / 下島 雅幸</x:v>
      </x:c>
      <x:c r="X1708" s="50" t="b">
        <x:f>AND(COUNT(L1708:O1708)=4,L1708&gt;='設定'!$B$6,M1708&gt;='設定'!$B$6,N1708&gt;='設定'!$B$6,O1708&gt;='設定'!$B$6)</x:f>
        <x:v>0</x:v>
      </x:c>
      <x:c r="Y1708" s="50" t="b">
        <x:f>AND(COUNT(G1708:K1708)=5,P1708&gt;='設定'!$B$7)</x:f>
        <x:v>0</x:v>
      </x:c>
      <x:c r="Z1708" s="50" t="b">
        <x:f>AND(ISNUMBER(R1708),R1708&gt;='設定'!$B$8)</x:f>
        <x:v>0</x:v>
      </x:c>
      <x:c r="AA1708" s="50" t="b">
        <x:f>AND(ISNUMBER(S1708),S1708&gt;=DATE(YEAR('設定'!$B$10)-'設定'!$B$9,MONTH('設定'!$B$10),DAY('設定'!$B$10)))</x:f>
        <x:v>0</x:v>
      </x:c>
      <x:c r="AB1708" s="55" t="b">
        <x:v>0</x:v>
      </x:c>
      <x:c r="AC1708" s="55" t="b">
        <x:v>1</x:v>
      </x:c>
      <x:c r="AD1708" s="50" t="n">
        <x:f>IF(X1708,1,0)+IF(Z1708,1,0)+IF(AA1708,1,0)+IF(AB1708,1,0)</x:f>
        <x:v>0</x:v>
      </x:c>
      <x:c r="AE1708" s="50" t="n">
        <x:f>IF(Y1708,1,0)+IF(Z1708,1,0)+IF(AA1708,1,0)+IF(AB1708,1,0)</x:f>
        <x:v>0</x:v>
      </x:c>
      <x:c r="AF1708" s="50" t="n">
        <x:f>IF(Y1708,1,0)+IF(Z1708,1,0)+IF(AA1708,1,0)+IF(AC1708,1,0)</x:f>
        <x:v>1</x:v>
      </x:c>
      <x:c r="AG1708" s="53" t="n">
        <x:v>44348</x:v>
      </x:c>
      <x:c r="AH1708" s="50" t="str">
        <x:v>S100W2W0</x:v>
      </x:c>
      <x:c r="AI1708" s="50" t="str">
        <x:v>NetSalesSummaryOfBusinessResults</x:v>
      </x:c>
      <x:c r="AJ1708" s="50" t="str">
        <x:v>OperatingIncome</x:v>
      </x:c>
      <x:c r="AK1708" s="53" t="n">
        <x:v>45747</x:v>
      </x:c>
      <x:c r="AL1708" s="50" t="str">
        <x:v>365/365/365/366/365</x:v>
      </x:c>
      <x:c r="AM1708" s="51" t="n">
        <x:v>23351526</x:v>
      </x:c>
      <x:c r="AN1708" s="51" t="n">
        <x:v>1259</x:v>
      </x:c>
      <x:c r="AO1708" s="51" t="n">
        <x:f>IFERROR(AM1708*AN1708,"")</x:f>
        <x:v>29399571234</x:v>
      </x:c>
      <x:c r="AP1708" s="56" t="n">
        <x:f>IFERROR(AO1708/(K1708*1000000),"")</x:f>
        <x:v>0.484501833124588</x:v>
      </x:c>
      <x:c r="AQ1708" s="57" t="n">
        <x:v>79970775</x:v>
      </x:c>
      <x:c r="AR1708" s="52" t="n">
        <x:v>0.2495597948545749</x:v>
      </x:c>
      <x:c r="AS1708" s="52" t="n">
        <x:v>-0.3355092303273883</x:v>
      </x:c>
      <x:c r="AT1708" s="55" t="b">
        <x:v>1</x:v>
      </x:c>
      <x:c r="AU1708" s="50"/>
      <x:c r="AV1708" s="58" t="n">
        <x:v>-0.006867879245249</x:v>
      </x:c>
      <x:c r="AW1708" s="50" t="n">
        <x:v>1923</x:v>
      </x:c>
      <x:c r="AX1708" s="50" t="str">
        <x:v>Core Moat</x:v>
      </x:c>
      <x:c r="AY1708" s="50" t="str">
        <x:v>目立つ機械的警告なし（定性確認は別途必要）</x:v>
      </x:c>
      <x:c r="AZ1708" s="59" t="str">
        <x:v>2025-06-24 09:17</x:v>
      </x:c>
      <x:c r="BA1708" s="53" t="n">
        <x:v>36923</x:v>
      </x:c>
      <x:c r="BB1708" s="50"/>
      <x:c r="BC1708" s="50"/>
      <x:c r="BD1708" s="50" t="str">
        <x:v>TOPIX Small 2</x:v>
      </x:c>
    </x:row>
    <x:row r="1709">
      <x:c r="A1709" s="50" t="n">
        <x:v>1708</x:v>
      </x:c>
      <x:c r="B1709" s="50" t="str">
        <x:v>7240</x:v>
      </x:c>
      <x:c r="C1709" s="50" t="str">
        <x:v>7240.T</x:v>
      </x:c>
      <x:c r="D1709" s="50" t="str">
        <x:v>NOK CORPORATION</x:v>
      </x:c>
      <x:c r="E1709" s="50" t="str">
        <x:v>Prime Market (Domestic)</x:v>
      </x:c>
      <x:c r="F1709" s="50" t="str">
        <x:v>Transportation Equipment</x:v>
      </x:c>
      <x:c r="G1709" s="51" t="n">
        <x:v>596369</x:v>
      </x:c>
      <x:c r="H1709" s="51" t="n">
        <x:v>682507</x:v>
      </x:c>
      <x:c r="I1709" s="51" t="n">
        <x:v>709956</x:v>
      </x:c>
      <x:c r="J1709" s="51" t="n">
        <x:v>750502</x:v>
      </x:c>
      <x:c r="K1709" s="51" t="n">
        <x:v>766859</x:v>
      </x:c>
      <x:c r="L1709" s="52" t="n">
        <x:f>IFERROR(H1709/G1709-1,"")</x:f>
        <x:v>0.14443742045612695</x:v>
      </x:c>
      <x:c r="M1709" s="52" t="n">
        <x:f>IFERROR(I1709/H1709-1,"")</x:f>
        <x:v>0.04021790252700708</x:v>
      </x:c>
      <x:c r="N1709" s="52" t="n">
        <x:f>IFERROR(J1709/I1709-1,"")</x:f>
        <x:v>0.057110581500825486</x:v>
      </x:c>
      <x:c r="O1709" s="52" t="n">
        <x:f>IFERROR(K1709/J1709-1,"")</x:f>
        <x:v>0.021794745383756364</x:v>
      </x:c>
      <x:c r="P1709" s="52" t="n">
        <x:f>IFERROR((K1709/G1709)^(1/4)-1,"")</x:f>
        <x:v>0.06487863730683441</x:v>
      </x:c>
      <x:c r="Q1709" s="51" t="n">
        <x:v>37264</x:v>
      </x:c>
      <x:c r="R1709" s="52" t="n">
        <x:f>IFERROR(Q1709/K1709,"")</x:f>
        <x:v>0.04859302687977842</x:v>
      </x:c>
      <x:c r="S1709" s="53" t="n">
        <x:v>22555</x:v>
      </x:c>
      <x:c r="T1709" s="50" t="str">
        <x:v>EDINET_company_history</x:v>
      </x:c>
      <x:c r="U1709" s="50" t="str">
        <x:v>フロイデンベルグ・エス・エー</x:v>
      </x:c>
      <x:c r="V1709" s="54" t="n">
        <x:v>0.2623</x:v>
      </x:c>
      <x:c r="W1709" s="50" t="str">
        <x:v>鶴 正雄 / 折田 純一</x:v>
      </x:c>
      <x:c r="X1709" s="50" t="b">
        <x:f>AND(COUNT(L1709:O1709)=4,L1709&gt;='設定'!$B$6,M1709&gt;='設定'!$B$6,N1709&gt;='設定'!$B$6,O1709&gt;='設定'!$B$6)</x:f>
        <x:v>0</x:v>
      </x:c>
      <x:c r="Y1709" s="50" t="b">
        <x:f>AND(COUNT(G1709:K1709)=5,P1709&gt;='設定'!$B$7)</x:f>
        <x:v>0</x:v>
      </x:c>
      <x:c r="Z1709" s="50" t="b">
        <x:f>AND(ISNUMBER(R1709),R1709&gt;='設定'!$B$8)</x:f>
        <x:v>0</x:v>
      </x:c>
      <x:c r="AA1709" s="50" t="b">
        <x:f>AND(ISNUMBER(S1709),S1709&gt;=DATE(YEAR('設定'!$B$10)-'設定'!$B$9,MONTH('設定'!$B$10),DAY('設定'!$B$10)))</x:f>
        <x:v>0</x:v>
      </x:c>
      <x:c r="AB1709" s="55" t="b">
        <x:v>0</x:v>
      </x:c>
      <x:c r="AC1709" s="55" t="b">
        <x:v>1</x:v>
      </x:c>
      <x:c r="AD1709" s="50" t="n">
        <x:f>IF(X1709,1,0)+IF(Z1709,1,0)+IF(AA1709,1,0)+IF(AB1709,1,0)</x:f>
        <x:v>0</x:v>
      </x:c>
      <x:c r="AE1709" s="50" t="n">
        <x:f>IF(Y1709,1,0)+IF(Z1709,1,0)+IF(AA1709,1,0)+IF(AB1709,1,0)</x:f>
        <x:v>0</x:v>
      </x:c>
      <x:c r="AF1709" s="50" t="n">
        <x:f>IF(Y1709,1,0)+IF(Z1709,1,0)+IF(AA1709,1,0)+IF(AC1709,1,0)</x:f>
        <x:v>1</x:v>
      </x:c>
      <x:c r="AG1709" s="53" t="n">
        <x:v>44348</x:v>
      </x:c>
      <x:c r="AH1709" s="50" t="str">
        <x:v>S100W1NR</x:v>
      </x:c>
      <x:c r="AI1709" s="50" t="str">
        <x:v>NetSalesSummaryOfBusinessResults</x:v>
      </x:c>
      <x:c r="AJ1709" s="50" t="str">
        <x:v>OperatingIncome</x:v>
      </x:c>
      <x:c r="AK1709" s="53" t="n">
        <x:v>45747</x:v>
      </x:c>
      <x:c r="AL1709" s="50" t="str">
        <x:v>365/365/365/366/365</x:v>
      </x:c>
      <x:c r="AM1709" s="51" t="n">
        <x:v>165420837</x:v>
      </x:c>
      <x:c r="AN1709" s="51" t="n">
        <x:v>2861.5</x:v>
      </x:c>
      <x:c r="AO1709" s="51" t="n">
        <x:f>IFERROR(AM1709*AN1709,"")</x:f>
        <x:v>473351725075.5</x:v>
      </x:c>
      <x:c r="AP1709" s="56" t="n">
        <x:f>IFERROR(AO1709/(K1709*1000000),"")</x:f>
        <x:v>0.6172604417180995</x:v>
      </x:c>
      <x:c r="AQ1709" s="57" t="n">
        <x:v>993844125.8333334</x:v>
      </x:c>
      <x:c r="AR1709" s="52" t="n">
        <x:v>0.2911229073341791</x:v>
      </x:c>
      <x:c r="AS1709" s="52" t="n">
        <x:v>-0.3115675181775812</x:v>
      </x:c>
      <x:c r="AT1709" s="55" t="b">
        <x:v>1</x:v>
      </x:c>
      <x:c r="AU1709" s="50"/>
      <x:c r="AV1709" s="58" t="n">
        <x:v>0.1488953749459667</x:v>
      </x:c>
      <x:c r="AW1709" s="50" t="n">
        <x:v>950</x:v>
      </x:c>
      <x:c r="AX1709" s="50" t="str">
        <x:v>Core Moat</x:v>
      </x:c>
      <x:c r="AY1709" s="50" t="str">
        <x:v>目立つ機械的警告なし（定性確認は別途必要）</x:v>
      </x:c>
      <x:c r="AZ1709" s="59" t="str">
        <x:v>2025-06-23 10:34</x:v>
      </x:c>
      <x:c r="BA1709" s="53" t="n">
        <x:v>22555</x:v>
      </x:c>
      <x:c r="BB1709" s="50"/>
      <x:c r="BC1709" s="50"/>
      <x:c r="BD1709" s="50" t="str">
        <x:v>TOPIX Mid400</x:v>
      </x:c>
    </x:row>
    <x:row r="1710">
      <x:c r="A1710" s="50" t="n">
        <x:v>1709</x:v>
      </x:c>
      <x:c r="B1710" s="50" t="str">
        <x:v>2332</x:v>
      </x:c>
      <x:c r="C1710" s="50" t="str">
        <x:v>2332.T</x:v>
      </x:c>
      <x:c r="D1710" s="50" t="str">
        <x:v>Quest Co.,Ltd.</x:v>
      </x:c>
      <x:c r="E1710" s="50" t="str">
        <x:v>Standard Market(Domestic)</x:v>
      </x:c>
      <x:c r="F1710" s="50" t="str">
        <x:v>Information &amp; Communication</x:v>
      </x:c>
      <x:c r="G1710" s="51" t="n">
        <x:v>11181.261</x:v>
      </x:c>
      <x:c r="H1710" s="51" t="n">
        <x:v>11807.037</x:v>
      </x:c>
      <x:c r="I1710" s="51" t="n">
        <x:v>12602.413</x:v>
      </x:c>
      <x:c r="J1710" s="51" t="n">
        <x:v>13345.929</x:v>
      </x:c>
      <x:c r="K1710" s="51" t="n">
        <x:v>14369.02</x:v>
      </x:c>
      <x:c r="L1710" s="52" t="n">
        <x:f>IFERROR(H1710/G1710-1,"")</x:f>
        <x:v>0.055966496086621964</x:v>
      </x:c>
      <x:c r="M1710" s="52" t="n">
        <x:f>IFERROR(I1710/H1710-1,"")</x:f>
        <x:v>0.06736457250028094</x:v>
      </x:c>
      <x:c r="N1710" s="52" t="n">
        <x:f>IFERROR(J1710/I1710-1,"")</x:f>
        <x:v>0.05899790778162872</x:v>
      </x:c>
      <x:c r="O1710" s="52" t="n">
        <x:f>IFERROR(K1710/J1710-1,"")</x:f>
        <x:v>0.0766594067749049</x:v>
      </x:c>
      <x:c r="P1710" s="52" t="n">
        <x:f>IFERROR((K1710/G1710)^(1/4)-1,"")</x:f>
        <x:v>0.06471676136159488</x:v>
      </x:c>
      <x:c r="Q1710" s="51" t="n">
        <x:v>1087.741</x:v>
      </x:c>
      <x:c r="R1710" s="52" t="n">
        <x:f>IFERROR(Q1710/K1710,"")</x:f>
        <x:v>0.07570043050952674</x:v>
      </x:c>
      <x:c r="S1710" s="53" t="n">
        <x:v>37530</x:v>
      </x:c>
      <x:c r="T1710" s="50" t="str">
        <x:v>EDINET_company_history</x:v>
      </x:c>
      <x:c r="U1710" s="50" t="str">
        <x:v>内田 廣</x:v>
      </x:c>
      <x:c r="V1710" s="54" t="n">
        <x:v>0.1563</x:v>
      </x:c>
      <x:c r="W1710" s="50" t="str">
        <x:v>清澤 一郎 / 鎌田 智 / 鈴木 裕二 / 加藤 直子</x:v>
      </x:c>
      <x:c r="X1710" s="50" t="b">
        <x:f>AND(COUNT(L1710:O1710)=4,L1710&gt;='設定'!$B$6,M1710&gt;='設定'!$B$6,N1710&gt;='設定'!$B$6,O1710&gt;='設定'!$B$6)</x:f>
        <x:v>0</x:v>
      </x:c>
      <x:c r="Y1710" s="50" t="b">
        <x:f>AND(COUNT(G1710:K1710)=5,P1710&gt;='設定'!$B$7)</x:f>
        <x:v>0</x:v>
      </x:c>
      <x:c r="Z1710" s="50" t="b">
        <x:f>AND(ISNUMBER(R1710),R1710&gt;='設定'!$B$8)</x:f>
        <x:v>0</x:v>
      </x:c>
      <x:c r="AA1710" s="50" t="b">
        <x:f>AND(ISNUMBER(S1710),S1710&gt;=DATE(YEAR('設定'!$B$10)-'設定'!$B$9,MONTH('設定'!$B$10),DAY('設定'!$B$10)))</x:f>
        <x:v>0</x:v>
      </x:c>
      <x:c r="AB1710" s="55" t="b">
        <x:v>0</x:v>
      </x:c>
      <x:c r="AC1710" s="55" t="b">
        <x:v>1</x:v>
      </x:c>
      <x:c r="AD1710" s="50" t="n">
        <x:f>IF(X1710,1,0)+IF(Z1710,1,0)+IF(AA1710,1,0)+IF(AB1710,1,0)</x:f>
        <x:v>0</x:v>
      </x:c>
      <x:c r="AE1710" s="50" t="n">
        <x:f>IF(Y1710,1,0)+IF(Z1710,1,0)+IF(AA1710,1,0)+IF(AB1710,1,0)</x:f>
        <x:v>0</x:v>
      </x:c>
      <x:c r="AF1710" s="50" t="n">
        <x:f>IF(Y1710,1,0)+IF(Z1710,1,0)+IF(AA1710,1,0)+IF(AC1710,1,0)</x:f>
        <x:v>1</x:v>
      </x:c>
      <x:c r="AG1710" s="53" t="n">
        <x:v>44348</x:v>
      </x:c>
      <x:c r="AH1710" s="50" t="str">
        <x:v>S100W2KU</x:v>
      </x:c>
      <x:c r="AI1710" s="50" t="str">
        <x:v>NetSalesSummaryOfBusinessResults</x:v>
      </x:c>
      <x:c r="AJ1710" s="50" t="str">
        <x:v>OperatingIncome</x:v>
      </x:c>
      <x:c r="AK1710" s="53" t="n">
        <x:v>45747</x:v>
      </x:c>
      <x:c r="AL1710" s="50" t="str">
        <x:v>365/365/365/366/365</x:v>
      </x:c>
      <x:c r="AM1710" s="51" t="n">
        <x:v>5354668</x:v>
      </x:c>
      <x:c r="AN1710" s="51" t="n">
        <x:v>1908</x:v>
      </x:c>
      <x:c r="AO1710" s="51" t="n">
        <x:f>IFERROR(AM1710*AN1710,"")</x:f>
        <x:v>10216706544</x:v>
      </x:c>
      <x:c r="AP1710" s="56" t="n">
        <x:f>IFERROR(AO1710/(K1710*1000000),"")</x:f>
        <x:v>0.7110231974066429</x:v>
      </x:c>
      <x:c r="AQ1710" s="57" t="n">
        <x:v>124968250</x:v>
      </x:c>
      <x:c r="AR1710" s="52" t="n">
        <x:v>0.3272343901223059</x:v>
      </x:c>
      <x:c r="AS1710" s="52" t="n">
        <x:v>-0.398719330398179</x:v>
      </x:c>
      <x:c r="AT1710" s="55" t="b">
        <x:v>1</x:v>
      </x:c>
      <x:c r="AU1710" s="50"/>
      <x:c r="AV1710" s="58" t="n">
        <x:v>0.1537501414564771</x:v>
      </x:c>
      <x:c r="AW1710" s="50" t="n">
        <x:v>926</x:v>
      </x:c>
      <x:c r="AX1710" s="50" t="str">
        <x:v>Core Moat</x:v>
      </x:c>
      <x:c r="AY1710" s="50" t="str">
        <x:v>目立つ機械的警告なし（定性確認は別途必要）</x:v>
      </x:c>
      <x:c r="AZ1710" s="59" t="str">
        <x:v>2025-06-25 14:11</x:v>
      </x:c>
      <x:c r="BA1710" s="53" t="n">
        <x:v>37530</x:v>
      </x:c>
      <x:c r="BB1710" s="50"/>
      <x:c r="BC1710" s="50"/>
      <x:c r="BD1710" s="50"/>
    </x:row>
    <x:row r="1711">
      <x:c r="A1711" s="50" t="n">
        <x:v>1710</x:v>
      </x:c>
      <x:c r="B1711" s="50" t="str">
        <x:v>1952</x:v>
      </x:c>
      <x:c r="C1711" s="50" t="str">
        <x:v>1952.T</x:v>
      </x:c>
      <x:c r="D1711" s="50" t="str">
        <x:v>Shin Nippon Air Technologies Co.,Ltd.</x:v>
      </x:c>
      <x:c r="E1711" s="50" t="str">
        <x:v>Prime Market (Domestic)</x:v>
      </x:c>
      <x:c r="F1711" s="50" t="str">
        <x:v>Construction</x:v>
      </x:c>
      <x:c r="G1711" s="51" t="n">
        <x:v>107253</x:v>
      </x:c>
      <x:c r="H1711" s="51" t="n">
        <x:v>106718</x:v>
      </x:c>
      <x:c r="I1711" s="51" t="n">
        <x:v>112234</x:v>
      </x:c>
      <x:c r="J1711" s="51" t="n">
        <x:v>127978</x:v>
      </x:c>
      <x:c r="K1711" s="51" t="n">
        <x:v>137684</x:v>
      </x:c>
      <x:c r="L1711" s="52" t="n">
        <x:f>IFERROR(H1711/G1711-1,"")</x:f>
        <x:v>-0.004988205458122397</x:v>
      </x:c>
      <x:c r="M1711" s="52" t="n">
        <x:f>IFERROR(I1711/H1711-1,"")</x:f>
        <x:v>0.051687625330309794</x:v>
      </x:c>
      <x:c r="N1711" s="52" t="n">
        <x:f>IFERROR(J1711/I1711-1,"")</x:f>
        <x:v>0.14027834702496578</x:v>
      </x:c>
      <x:c r="O1711" s="52" t="n">
        <x:f>IFERROR(K1711/J1711-1,"")</x:f>
        <x:v>0.07584116019940934</x:v>
      </x:c>
      <x:c r="P1711" s="52" t="n">
        <x:f>IFERROR((K1711/G1711)^(1/4)-1,"")</x:f>
        <x:v>0.06443343184604977</x:v>
      </x:c>
      <x:c r="Q1711" s="51" t="n">
        <x:v>11346</x:v>
      </x:c>
      <x:c r="R1711" s="52" t="n">
        <x:f>IFERROR(Q1711/K1711,"")</x:f>
        <x:v>0.08240608930594695</x:v>
      </x:c>
      <x:c r="S1711" s="53" t="n">
        <x:v>33178</x:v>
      </x:c>
      <x:c r="T1711" s="50" t="str">
        <x:v>EDINET_company_history</x:v>
      </x:c>
      <x:c r="U1711" s="50" t="str">
        <x:v>新日本空調協和会</x:v>
      </x:c>
      <x:c r="V1711" s="54" t="n">
        <x:v>0.0929</x:v>
      </x:c>
      <x:c r="W1711" s="50" t="str">
        <x:v>廣 島 雅 則</x:v>
      </x:c>
      <x:c r="X1711" s="50" t="b">
        <x:f>AND(COUNT(L1711:O1711)=4,L1711&gt;='設定'!$B$6,M1711&gt;='設定'!$B$6,N1711&gt;='設定'!$B$6,O1711&gt;='設定'!$B$6)</x:f>
        <x:v>0</x:v>
      </x:c>
      <x:c r="Y1711" s="50" t="b">
        <x:f>AND(COUNT(G1711:K1711)=5,P1711&gt;='設定'!$B$7)</x:f>
        <x:v>0</x:v>
      </x:c>
      <x:c r="Z1711" s="50" t="b">
        <x:f>AND(ISNUMBER(R1711),R1711&gt;='設定'!$B$8)</x:f>
        <x:v>0</x:v>
      </x:c>
      <x:c r="AA1711" s="50" t="b">
        <x:f>AND(ISNUMBER(S1711),S1711&gt;=DATE(YEAR('設定'!$B$10)-'設定'!$B$9,MONTH('設定'!$B$10),DAY('設定'!$B$10)))</x:f>
        <x:v>0</x:v>
      </x:c>
      <x:c r="AB1711" s="55" t="b">
        <x:v>0</x:v>
      </x:c>
      <x:c r="AC1711" s="55" t="b">
        <x:v>1</x:v>
      </x:c>
      <x:c r="AD1711" s="50" t="n">
        <x:f>IF(X1711,1,0)+IF(Z1711,1,0)+IF(AA1711,1,0)+IF(AB1711,1,0)</x:f>
        <x:v>0</x:v>
      </x:c>
      <x:c r="AE1711" s="50" t="n">
        <x:f>IF(Y1711,1,0)+IF(Z1711,1,0)+IF(AA1711,1,0)+IF(AB1711,1,0)</x:f>
        <x:v>0</x:v>
      </x:c>
      <x:c r="AF1711" s="50" t="n">
        <x:f>IF(Y1711,1,0)+IF(Z1711,1,0)+IF(AA1711,1,0)+IF(AC1711,1,0)</x:f>
        <x:v>1</x:v>
      </x:c>
      <x:c r="AG1711" s="53" t="n">
        <x:v>44348</x:v>
      </x:c>
      <x:c r="AH1711" s="50" t="str">
        <x:v>S100W6DZ</x:v>
      </x:c>
      <x:c r="AI1711" s="50" t="str">
        <x:v>NetSalesOfCompletedConstructionContractsSummaryOfBusinessResults</x:v>
      </x:c>
      <x:c r="AJ1711" s="50" t="str">
        <x:v>OperatingIncome</x:v>
      </x:c>
      <x:c r="AK1711" s="53" t="n">
        <x:v>45747</x:v>
      </x:c>
      <x:c r="AL1711" s="50" t="str">
        <x:v>365/365/365/366/365</x:v>
      </x:c>
      <x:c r="AM1711" s="51" t="n">
        <x:v>45319250</x:v>
      </x:c>
      <x:c r="AN1711" s="51" t="n">
        <x:v>3240</x:v>
      </x:c>
      <x:c r="AO1711" s="51" t="n">
        <x:f>IFERROR(AM1711*AN1711,"")</x:f>
        <x:v>146834370000</x:v>
      </x:c>
      <x:c r="AP1711" s="56" t="n">
        <x:f>IFERROR(AO1711/(K1711*1000000),"")</x:f>
        <x:v>1.0664592109468056</x:v>
      </x:c>
      <x:c r="AQ1711" s="57" t="n">
        <x:v>669762766.6666666</x:v>
      </x:c>
      <x:c r="AR1711" s="52" t="n">
        <x:v>0.3445768842476914</x:v>
      </x:c>
      <x:c r="AS1711" s="52" t="n">
        <x:v>-0.3192123532686524</x:v>
      </x:c>
      <x:c r="AT1711" s="55" t="b">
        <x:v>1</x:v>
      </x:c>
      <x:c r="AU1711" s="50"/>
      <x:c r="AV1711" s="58" t="n">
        <x:v>0.0290200803716031</x:v>
      </x:c>
      <x:c r="AW1711" s="50" t="n">
        <x:v>1665</x:v>
      </x:c>
      <x:c r="AX1711" s="50" t="str">
        <x:v>Core Moat</x:v>
      </x:c>
      <x:c r="AY1711" s="50" t="str">
        <x:v>目立つ機械的警告なし（定性確認は別途必要）</x:v>
      </x:c>
      <x:c r="AZ1711" s="59" t="str">
        <x:v>2025-06-26 14:51</x:v>
      </x:c>
      <x:c r="BA1711" s="53" t="n">
        <x:v>33178</x:v>
      </x:c>
      <x:c r="BB1711" s="50"/>
      <x:c r="BC1711" s="50"/>
      <x:c r="BD1711" s="50" t="str">
        <x:v>TOPIX Small 1</x:v>
      </x:c>
    </x:row>
    <x:row r="1712">
      <x:c r="A1712" s="50" t="n">
        <x:v>1711</x:v>
      </x:c>
      <x:c r="B1712" s="50" t="str">
        <x:v>4097</x:v>
      </x:c>
      <x:c r="C1712" s="50" t="str">
        <x:v>4097.T</x:v>
      </x:c>
      <x:c r="D1712" s="50" t="str">
        <x:v>KOATSU GAS KOGYO CO.,LTD.</x:v>
      </x:c>
      <x:c r="E1712" s="50" t="str">
        <x:v>Prime Market (Domestic)</x:v>
      </x:c>
      <x:c r="F1712" s="50" t="str">
        <x:v>Chemicals</x:v>
      </x:c>
      <x:c r="G1712" s="51" t="n">
        <x:v>76553</x:v>
      </x:c>
      <x:c r="H1712" s="51" t="n">
        <x:v>82112</x:v>
      </x:c>
      <x:c r="I1712" s="51" t="n">
        <x:v>90906</x:v>
      </x:c>
      <x:c r="J1712" s="51" t="n">
        <x:v>92564</x:v>
      </x:c>
      <x:c r="K1712" s="51" t="n">
        <x:v>98261</x:v>
      </x:c>
      <x:c r="L1712" s="52" t="n">
        <x:f>IFERROR(H1712/G1712-1,"")</x:f>
        <x:v>0.07261635729494609</x:v>
      </x:c>
      <x:c r="M1712" s="52" t="n">
        <x:f>IFERROR(I1712/H1712-1,"")</x:f>
        <x:v>0.10709762275915824</x:v>
      </x:c>
      <x:c r="N1712" s="52" t="n">
        <x:f>IFERROR(J1712/I1712-1,"")</x:f>
        <x:v>0.018238620113083748</x:v>
      </x:c>
      <x:c r="O1712" s="52" t="n">
        <x:f>IFERROR(K1712/J1712-1,"")</x:f>
        <x:v>0.0615466055918068</x:v>
      </x:c>
      <x:c r="P1712" s="52" t="n">
        <x:f>IFERROR((K1712/G1712)^(1/4)-1,"")</x:f>
        <x:v>0.0643996944844365</x:v>
      </x:c>
      <x:c r="Q1712" s="51" t="n">
        <x:v>5969</x:v>
      </x:c>
      <x:c r="R1712" s="52" t="n">
        <x:f>IFERROR(Q1712/K1712,"")</x:f>
        <x:v>0.06074637954020415</x:v>
      </x:c>
      <x:c r="S1712" s="53" t="n">
        <x:v>44348</x:v>
      </x:c>
      <x:c r="T1712" s="50" t="str">
        <x:v>not_identified_before_local_window</x:v>
      </x:c>
      <x:c r="U1712" s="50" t="str">
        <x:v>こうあつ共栄会</x:v>
      </x:c>
      <x:c r="V1712" s="54" t="n">
        <x:v>0.1319</x:v>
      </x:c>
      <x:c r="W1712" s="50" t="str">
        <x:v>黒 木 幹 也 / 説 田 和 洋</x:v>
      </x:c>
      <x:c r="X1712" s="50" t="b">
        <x:f>AND(COUNT(L1712:O1712)=4,L1712&gt;='設定'!$B$6,M1712&gt;='設定'!$B$6,N1712&gt;='設定'!$B$6,O1712&gt;='設定'!$B$6)</x:f>
        <x:v>0</x:v>
      </x:c>
      <x:c r="Y1712" s="50" t="b">
        <x:f>AND(COUNT(G1712:K1712)=5,P1712&gt;='設定'!$B$7)</x:f>
        <x:v>0</x:v>
      </x:c>
      <x:c r="Z1712" s="50" t="b">
        <x:f>AND(ISNUMBER(R1712),R1712&gt;='設定'!$B$8)</x:f>
        <x:v>0</x:v>
      </x:c>
      <x:c r="AA1712" s="50" t="b">
        <x:f>AND(ISNUMBER(S1712),S1712&gt;=DATE(YEAR('設定'!$B$10)-'設定'!$B$9,MONTH('設定'!$B$10),DAY('設定'!$B$10)))</x:f>
        <x:v>0</x:v>
      </x:c>
      <x:c r="AB1712" s="55" t="b">
        <x:v>0</x:v>
      </x:c>
      <x:c r="AC1712" s="55" t="b">
        <x:v>1</x:v>
      </x:c>
      <x:c r="AD1712" s="50" t="n">
        <x:f>IF(X1712,1,0)+IF(Z1712,1,0)+IF(AA1712,1,0)+IF(AB1712,1,0)</x:f>
        <x:v>0</x:v>
      </x:c>
      <x:c r="AE1712" s="50" t="n">
        <x:f>IF(Y1712,1,0)+IF(Z1712,1,0)+IF(AA1712,1,0)+IF(AB1712,1,0)</x:f>
        <x:v>0</x:v>
      </x:c>
      <x:c r="AF1712" s="50" t="n">
        <x:f>IF(Y1712,1,0)+IF(Z1712,1,0)+IF(AA1712,1,0)+IF(AC1712,1,0)</x:f>
        <x:v>1</x:v>
      </x:c>
      <x:c r="AG1712" s="53" t="n">
        <x:v>44348</x:v>
      </x:c>
      <x:c r="AH1712" s="50" t="str">
        <x:v>S100W1V6</x:v>
      </x:c>
      <x:c r="AI1712" s="50" t="str">
        <x:v>NetSalesSummaryOfBusinessResults</x:v>
      </x:c>
      <x:c r="AJ1712" s="50" t="str">
        <x:v>OperatingIncome</x:v>
      </x:c>
      <x:c r="AK1712" s="53" t="n">
        <x:v>45747</x:v>
      </x:c>
      <x:c r="AL1712" s="50" t="str">
        <x:v>365/365/365/366/365</x:v>
      </x:c>
      <x:c r="AM1712" s="51" t="n">
        <x:v>55178326</x:v>
      </x:c>
      <x:c r="AN1712" s="51" t="n">
        <x:v>1068</x:v>
      </x:c>
      <x:c r="AO1712" s="51" t="n">
        <x:f>IFERROR(AM1712*AN1712,"")</x:f>
        <x:v>58930452168</x:v>
      </x:c>
      <x:c r="AP1712" s="56" t="n">
        <x:f>IFERROR(AO1712/(K1712*1000000),"")</x:f>
        <x:v>0.5997338940983706</x:v>
      </x:c>
      <x:c r="AQ1712" s="57" t="n">
        <x:v>132472881.66666669</x:v>
      </x:c>
      <x:c r="AR1712" s="52" t="n">
        <x:v>0.2789379788835336</x:v>
      </x:c>
      <x:c r="AS1712" s="52" t="n">
        <x:v>-0.2587641110377625</x:v>
      </x:c>
      <x:c r="AT1712" s="55" t="b">
        <x:v>1</x:v>
      </x:c>
      <x:c r="AU1712" s="50"/>
      <x:c r="AV1712" s="58" t="n">
        <x:v>0.1352238106946164</x:v>
      </x:c>
      <x:c r="AW1712" s="50" t="n">
        <x:v>1032</x:v>
      </x:c>
      <x:c r="AX1712" s="50" t="str">
        <x:v>Future Moat</x:v>
      </x:c>
      <x:c r="AY1712" s="50" t="str">
        <x:v>目立つ機械的警告なし（定性確認は別途必要）</x:v>
      </x:c>
      <x:c r="AZ1712" s="59" t="str">
        <x:v>2025-06-23 10:10</x:v>
      </x:c>
      <x:c r="BA1712" s="53"/>
      <x:c r="BB1712" s="50"/>
      <x:c r="BC1712" s="50"/>
      <x:c r="BD1712" s="50" t="str">
        <x:v>TOPIX Small 2</x:v>
      </x:c>
    </x:row>
    <x:row r="1713">
      <x:c r="A1713" s="50" t="n">
        <x:v>1712</x:v>
      </x:c>
      <x:c r="B1713" s="50" t="str">
        <x:v>7791</x:v>
      </x:c>
      <x:c r="C1713" s="50" t="str">
        <x:v>7791.T</x:v>
      </x:c>
      <x:c r="D1713" s="50" t="str">
        <x:v>DREAMBED CO.,LTD.</x:v>
      </x:c>
      <x:c r="E1713" s="50" t="str">
        <x:v>Standard Market(Domestic)</x:v>
      </x:c>
      <x:c r="F1713" s="50" t="str">
        <x:v>Other Products</x:v>
      </x:c>
      <x:c r="G1713" s="51" t="n">
        <x:v>8976.131</x:v>
      </x:c>
      <x:c r="H1713" s="51" t="n">
        <x:v>9452.467</x:v>
      </x:c>
      <x:c r="I1713" s="51" t="n">
        <x:v>9835.281</x:v>
      </x:c>
      <x:c r="J1713" s="51" t="n">
        <x:v>9708.61</x:v>
      </x:c>
      <x:c r="K1713" s="51" t="n">
        <x:v>11509.308</x:v>
      </x:c>
      <x:c r="L1713" s="52" t="n">
        <x:f>IFERROR(H1713/G1713-1,"")</x:f>
        <x:v>0.05306696170098246</x:v>
      </x:c>
      <x:c r="M1713" s="52" t="n">
        <x:f>IFERROR(I1713/H1713-1,"")</x:f>
        <x:v>0.040498845433684094</x:v>
      </x:c>
      <x:c r="N1713" s="52" t="n">
        <x:f>IFERROR(J1713/I1713-1,"")</x:f>
        <x:v>-0.012879245646362336</x:v>
      </x:c>
      <x:c r="O1713" s="52" t="n">
        <x:f>IFERROR(K1713/J1713-1,"")</x:f>
        <x:v>0.1854743366970144</x:v>
      </x:c>
      <x:c r="P1713" s="52" t="n">
        <x:f>IFERROR((K1713/G1713)^(1/4)-1,"")</x:f>
        <x:v>0.06411853419840785</x:v>
      </x:c>
      <x:c r="Q1713" s="51" t="n">
        <x:v>595.148</x:v>
      </x:c>
      <x:c r="R1713" s="52" t="n">
        <x:f>IFERROR(Q1713/K1713,"")</x:f>
        <x:v>0.051710146257272806</x:v>
      </x:c>
      <x:c r="S1713" s="53" t="n">
        <x:v>44348</x:v>
      </x:c>
      <x:c r="T1713" s="50" t="str">
        <x:v>EDINET_company_history</x:v>
      </x:c>
      <x:c r="U1713" s="50" t="str">
        <x:v>ドリームベッド従業員持株会</x:v>
      </x:c>
      <x:c r="V1713" s="54" t="n">
        <x:v>0.1109</x:v>
      </x:c>
      <x:c r="W1713" s="50" t="str">
        <x:v>三宅 弘人</x:v>
      </x:c>
      <x:c r="X1713" s="50" t="b">
        <x:f>AND(COUNT(L1713:O1713)=4,L1713&gt;='設定'!$B$6,M1713&gt;='設定'!$B$6,N1713&gt;='設定'!$B$6,O1713&gt;='設定'!$B$6)</x:f>
        <x:v>0</x:v>
      </x:c>
      <x:c r="Y1713" s="50" t="b">
        <x:f>AND(COUNT(G1713:K1713)=5,P1713&gt;='設定'!$B$7)</x:f>
        <x:v>0</x:v>
      </x:c>
      <x:c r="Z1713" s="50" t="b">
        <x:f>AND(ISNUMBER(R1713),R1713&gt;='設定'!$B$8)</x:f>
        <x:v>0</x:v>
      </x:c>
      <x:c r="AA1713" s="50" t="b">
        <x:f>AND(ISNUMBER(S1713),S1713&gt;=DATE(YEAR('設定'!$B$10)-'設定'!$B$9,MONTH('設定'!$B$10),DAY('設定'!$B$10)))</x:f>
        <x:v>0</x:v>
      </x:c>
      <x:c r="AB1713" s="55" t="b">
        <x:v>0</x:v>
      </x:c>
      <x:c r="AC1713" s="55" t="b">
        <x:v>1</x:v>
      </x:c>
      <x:c r="AD1713" s="50" t="n">
        <x:f>IF(X1713,1,0)+IF(Z1713,1,0)+IF(AA1713,1,0)+IF(AB1713,1,0)</x:f>
        <x:v>0</x:v>
      </x:c>
      <x:c r="AE1713" s="50" t="n">
        <x:f>IF(Y1713,1,0)+IF(Z1713,1,0)+IF(AA1713,1,0)+IF(AB1713,1,0)</x:f>
        <x:v>0</x:v>
      </x:c>
      <x:c r="AF1713" s="50" t="n">
        <x:f>IF(Y1713,1,0)+IF(Z1713,1,0)+IF(AA1713,1,0)+IF(AC1713,1,0)</x:f>
        <x:v>1</x:v>
      </x:c>
      <x:c r="AG1713" s="53" t="n">
        <x:v>44370</x:v>
      </x:c>
      <x:c r="AH1713" s="50" t="str">
        <x:v>S100W4D5</x:v>
      </x:c>
      <x:c r="AI1713" s="50" t="str">
        <x:v>NetSalesSummaryOfBusinessResults</x:v>
      </x:c>
      <x:c r="AJ1713" s="50" t="str">
        <x:v>OperatingIncome</x:v>
      </x:c>
      <x:c r="AK1713" s="53" t="n">
        <x:v>45747</x:v>
      </x:c>
      <x:c r="AL1713" s="50" t="str">
        <x:v>365/365/365/366/365</x:v>
      </x:c>
      <x:c r="AM1713" s="51" t="n">
        <x:v>4095520</x:v>
      </x:c>
      <x:c r="AN1713" s="51" t="n">
        <x:v>784</x:v>
      </x:c>
      <x:c r="AO1713" s="51" t="n">
        <x:f>IFERROR(AM1713*AN1713,"")</x:f>
        <x:v>3210887680</x:v>
      </x:c>
      <x:c r="AP1713" s="56" t="n">
        <x:f>IFERROR(AO1713/(K1713*1000000),"")</x:f>
        <x:v>0.27898181888954576</x:v>
      </x:c>
      <x:c r="AQ1713" s="57" t="n">
        <x:v>3093548.3333333335</x:v>
      </x:c>
      <x:c r="AR1713" s="52" t="n">
        <x:v>0.2460995962995499</x:v>
      </x:c>
      <x:c r="AS1713" s="52" t="n">
        <x:v>-0.4900465920588628</x:v>
      </x:c>
      <x:c r="AT1713" s="55" t="b">
        <x:v>0</x:v>
      </x:c>
      <x:c r="AU1713" s="50" t="str">
        <x:v>low_liquidity</x:v>
      </x:c>
      <x:c r="AV1713" s="58" t="n">
        <x:v>-0.1071796143723631</x:v>
      </x:c>
      <x:c r="AW1713" s="50" t="n">
        <x:v>2641</x:v>
      </x:c>
      <x:c r="AX1713" s="50" t="str">
        <x:v>Core Moat</x:v>
      </x:c>
      <x:c r="AY1713" s="50" t="str">
        <x:v>既存適格性フィルター不通過: low_liquidity / 60日平均売買代金2,000万円未満</x:v>
      </x:c>
      <x:c r="AZ1713" s="59" t="str">
        <x:v>2025-06-26 15:02</x:v>
      </x:c>
      <x:c r="BA1713" s="53" t="n">
        <x:v>44348</x:v>
      </x:c>
      <x:c r="BB1713" s="50"/>
      <x:c r="BC1713" s="50"/>
      <x:c r="BD1713" s="50"/>
    </x:row>
    <x:row r="1714">
      <x:c r="A1714" s="50" t="n">
        <x:v>1713</x:v>
      </x:c>
      <x:c r="B1714" s="50" t="str">
        <x:v>8285</x:v>
      </x:c>
      <x:c r="C1714" s="50" t="str">
        <x:v>8285.T</x:v>
      </x:c>
      <x:c r="D1714" s="50" t="str">
        <x:v>MITANI SANGYO CO.,LTD.</x:v>
      </x:c>
      <x:c r="E1714" s="50" t="str">
        <x:v>Standard Market(Domestic)</x:v>
      </x:c>
      <x:c r="F1714" s="50" t="str">
        <x:v>Wholesale Trade</x:v>
      </x:c>
      <x:c r="G1714" s="51" t="n">
        <x:v>80541</x:v>
      </x:c>
      <x:c r="H1714" s="51" t="n">
        <x:v>84427</x:v>
      </x:c>
      <x:c r="I1714" s="51" t="n">
        <x:v>90416</x:v>
      </x:c>
      <x:c r="J1714" s="51" t="n">
        <x:v>95857</x:v>
      </x:c>
      <x:c r="K1714" s="51" t="n">
        <x:v>103072</x:v>
      </x:c>
      <x:c r="L1714" s="52" t="n">
        <x:f>IFERROR(H1714/G1714-1,"")</x:f>
        <x:v>0.048248718044225924</x:v>
      </x:c>
      <x:c r="M1714" s="52" t="n">
        <x:f>IFERROR(I1714/H1714-1,"")</x:f>
        <x:v>0.07093702251649359</x:v>
      </x:c>
      <x:c r="N1714" s="52" t="n">
        <x:f>IFERROR(J1714/I1714-1,"")</x:f>
        <x:v>0.06017740222969392</x:v>
      </x:c>
      <x:c r="O1714" s="52" t="n">
        <x:f>IFERROR(K1714/J1714-1,"")</x:f>
        <x:v>0.07526836850725549</x:v>
      </x:c>
      <x:c r="P1714" s="52" t="n">
        <x:f>IFERROR((K1714/G1714)^(1/4)-1,"")</x:f>
        <x:v>0.06360634972822066</x:v>
      </x:c>
      <x:c r="Q1714" s="51" t="n">
        <x:v>2074</x:v>
      </x:c>
      <x:c r="R1714" s="52" t="n">
        <x:f>IFERROR(Q1714/K1714,"")</x:f>
        <x:v>0.020121856566283763</x:v>
      </x:c>
      <x:c r="S1714" s="53" t="n">
        <x:v>32325</x:v>
      </x:c>
      <x:c r="T1714" s="50" t="str">
        <x:v>EDINET_company_history</x:v>
      </x:c>
      <x:c r="U1714" s="50" t="str">
        <x:v>三谷 充</x:v>
      </x:c>
      <x:c r="V1714" s="54" t="n">
        <x:v>0.1581</x:v>
      </x:c>
      <x:c r="W1714" s="50" t="str">
        <x:v>三谷 忠照 / 森 浩一</x:v>
      </x:c>
      <x:c r="X1714" s="50" t="b">
        <x:f>AND(COUNT(L1714:O1714)=4,L1714&gt;='設定'!$B$6,M1714&gt;='設定'!$B$6,N1714&gt;='設定'!$B$6,O1714&gt;='設定'!$B$6)</x:f>
        <x:v>0</x:v>
      </x:c>
      <x:c r="Y1714" s="50" t="b">
        <x:f>AND(COUNT(G1714:K1714)=5,P1714&gt;='設定'!$B$7)</x:f>
        <x:v>0</x:v>
      </x:c>
      <x:c r="Z1714" s="50" t="b">
        <x:f>AND(ISNUMBER(R1714),R1714&gt;='設定'!$B$8)</x:f>
        <x:v>0</x:v>
      </x:c>
      <x:c r="AA1714" s="50" t="b">
        <x:f>AND(ISNUMBER(S1714),S1714&gt;=DATE(YEAR('設定'!$B$10)-'設定'!$B$9,MONTH('設定'!$B$10),DAY('設定'!$B$10)))</x:f>
        <x:v>0</x:v>
      </x:c>
      <x:c r="AB1714" s="55" t="b">
        <x:v>0</x:v>
      </x:c>
      <x:c r="AC1714" s="55" t="b">
        <x:v>1</x:v>
      </x:c>
      <x:c r="AD1714" s="50" t="n">
        <x:f>IF(X1714,1,0)+IF(Z1714,1,0)+IF(AA1714,1,0)+IF(AB1714,1,0)</x:f>
        <x:v>0</x:v>
      </x:c>
      <x:c r="AE1714" s="50" t="n">
        <x:f>IF(Y1714,1,0)+IF(Z1714,1,0)+IF(AA1714,1,0)+IF(AB1714,1,0)</x:f>
        <x:v>0</x:v>
      </x:c>
      <x:c r="AF1714" s="50" t="n">
        <x:f>IF(Y1714,1,0)+IF(Z1714,1,0)+IF(AA1714,1,0)+IF(AC1714,1,0)</x:f>
        <x:v>1</x:v>
      </x:c>
      <x:c r="AG1714" s="53" t="n">
        <x:v>44348</x:v>
      </x:c>
      <x:c r="AH1714" s="50" t="str">
        <x:v>S100VXNG</x:v>
      </x:c>
      <x:c r="AI1714" s="50" t="str">
        <x:v>NetSalesSummaryOfBusinessResults</x:v>
      </x:c>
      <x:c r="AJ1714" s="50" t="str">
        <x:v>OperatingIncome</x:v>
      </x:c>
      <x:c r="AK1714" s="53" t="n">
        <x:v>45747</x:v>
      </x:c>
      <x:c r="AL1714" s="50" t="str">
        <x:v>365/365/365/366/365</x:v>
      </x:c>
      <x:c r="AM1714" s="51" t="n">
        <x:v>61541500</x:v>
      </x:c>
      <x:c r="AN1714" s="51" t="n">
        <x:v>627</x:v>
      </x:c>
      <x:c r="AO1714" s="51" t="n">
        <x:f>IFERROR(AM1714*AN1714,"")</x:f>
        <x:v>38586520500</x:v>
      </x:c>
      <x:c r="AP1714" s="56" t="n">
        <x:f>IFERROR(AO1714/(K1714*1000000),"")</x:f>
        <x:v>0.37436472077770877</x:v>
      </x:c>
      <x:c r="AQ1714" s="57" t="n">
        <x:v>107023321.66666669</x:v>
      </x:c>
      <x:c r="AR1714" s="52" t="n">
        <x:v>0.2513602745194511</x:v>
      </x:c>
      <x:c r="AS1714" s="52" t="n">
        <x:v>-0.2849777388183858</x:v>
      </x:c>
      <x:c r="AT1714" s="55" t="b">
        <x:v>1</x:v>
      </x:c>
      <x:c r="AU1714" s="50"/>
      <x:c r="AV1714" s="58" t="n">
        <x:v>0.0994245729093285</x:v>
      </x:c>
      <x:c r="AW1714" s="50" t="n">
        <x:v>1242</x:v>
      </x:c>
      <x:c r="AX1714" s="50" t="str">
        <x:v>Core Moat</x:v>
      </x:c>
      <x:c r="AY1714" s="50" t="str">
        <x:v>目立つ機械的警告なし（定性確認は別途必要）</x:v>
      </x:c>
      <x:c r="AZ1714" s="59" t="str">
        <x:v>2025-06-16 10:07</x:v>
      </x:c>
      <x:c r="BA1714" s="53" t="n">
        <x:v>32325</x:v>
      </x:c>
      <x:c r="BB1714" s="50"/>
      <x:c r="BC1714" s="50"/>
      <x:c r="BD1714" s="50" t="str">
        <x:v>TOPIX Small 2</x:v>
      </x:c>
    </x:row>
    <x:row r="1715">
      <x:c r="A1715" s="50" t="n">
        <x:v>1714</x:v>
      </x:c>
      <x:c r="B1715" s="50" t="str">
        <x:v>9996</x:v>
      </x:c>
      <x:c r="C1715" s="50" t="str">
        <x:v>9996.T</x:v>
      </x:c>
      <x:c r="D1715" s="50" t="str">
        <x:v>Satoh&amp;Co.,Ltd.</x:v>
      </x:c>
      <x:c r="E1715" s="50" t="str">
        <x:v>Standard Market(Domestic)</x:v>
      </x:c>
      <x:c r="F1715" s="50" t="str">
        <x:v>Wholesale Trade</x:v>
      </x:c>
      <x:c r="G1715" s="51" t="n">
        <x:v>38421.386</x:v>
      </x:c>
      <x:c r="H1715" s="51" t="n">
        <x:v>38851.6</x:v>
      </x:c>
      <x:c r="I1715" s="51" t="n">
        <x:v>43667.288</x:v>
      </x:c>
      <x:c r="J1715" s="51" t="n">
        <x:v>47606.355</x:v>
      </x:c>
      <x:c r="K1715" s="51" t="n">
        <x:v>49137.191</x:v>
      </x:c>
      <x:c r="L1715" s="52" t="n">
        <x:f>IFERROR(H1715/G1715-1,"")</x:f>
        <x:v>0.011197253529583673</x:v>
      </x:c>
      <x:c r="M1715" s="52" t="n">
        <x:f>IFERROR(I1715/H1715-1,"")</x:f>
        <x:v>0.12395082827991644</x:v>
      </x:c>
      <x:c r="N1715" s="52" t="n">
        <x:f>IFERROR(J1715/I1715-1,"")</x:f>
        <x:v>0.09020635767442209</x:v>
      </x:c>
      <x:c r="O1715" s="52" t="n">
        <x:f>IFERROR(K1715/J1715-1,"")</x:f>
        <x:v>0.0321561270548858</x:v>
      </x:c>
      <x:c r="P1715" s="52" t="n">
        <x:f>IFERROR((K1715/G1715)^(1/4)-1,"")</x:f>
        <x:v>0.06343102042831084</x:v>
      </x:c>
      <x:c r="Q1715" s="51" t="n">
        <x:v>1667.976</x:v>
      </x:c>
      <x:c r="R1715" s="52" t="n">
        <x:f>IFERROR(Q1715/K1715,"")</x:f>
        <x:v>0.03394528596475936</x:v>
      </x:c>
      <x:c r="S1715" s="53" t="n">
        <x:v>38322</x:v>
      </x:c>
      <x:c r="T1715" s="50" t="str">
        <x:v>EDINET_company_history</x:v>
      </x:c>
      <x:c r="U1715" s="50" t="str">
        <x:v>㈱サトー興産</x:v>
      </x:c>
      <x:c r="V1715" s="54" t="n">
        <x:v>0.247</x:v>
      </x:c>
      <x:c r="W1715" s="50" t="str">
        <x:v>古山眞佐夫</x:v>
      </x:c>
      <x:c r="X1715" s="50" t="b">
        <x:f>AND(COUNT(L1715:O1715)=4,L1715&gt;='設定'!$B$6,M1715&gt;='設定'!$B$6,N1715&gt;='設定'!$B$6,O1715&gt;='設定'!$B$6)</x:f>
        <x:v>0</x:v>
      </x:c>
      <x:c r="Y1715" s="50" t="b">
        <x:f>AND(COUNT(G1715:K1715)=5,P1715&gt;='設定'!$B$7)</x:f>
        <x:v>0</x:v>
      </x:c>
      <x:c r="Z1715" s="50" t="b">
        <x:f>AND(ISNUMBER(R1715),R1715&gt;='設定'!$B$8)</x:f>
        <x:v>0</x:v>
      </x:c>
      <x:c r="AA1715" s="50" t="b">
        <x:f>AND(ISNUMBER(S1715),S1715&gt;=DATE(YEAR('設定'!$B$10)-'設定'!$B$9,MONTH('設定'!$B$10),DAY('設定'!$B$10)))</x:f>
        <x:v>0</x:v>
      </x:c>
      <x:c r="AB1715" s="55" t="b">
        <x:v>0</x:v>
      </x:c>
      <x:c r="AC1715" s="55" t="b">
        <x:v>1</x:v>
      </x:c>
      <x:c r="AD1715" s="50" t="n">
        <x:f>IF(X1715,1,0)+IF(Z1715,1,0)+IF(AA1715,1,0)+IF(AB1715,1,0)</x:f>
        <x:v>0</x:v>
      </x:c>
      <x:c r="AE1715" s="50" t="n">
        <x:f>IF(Y1715,1,0)+IF(Z1715,1,0)+IF(AA1715,1,0)+IF(AB1715,1,0)</x:f>
        <x:v>0</x:v>
      </x:c>
      <x:c r="AF1715" s="50" t="n">
        <x:f>IF(Y1715,1,0)+IF(Z1715,1,0)+IF(AA1715,1,0)+IF(AC1715,1,0)</x:f>
        <x:v>1</x:v>
      </x:c>
      <x:c r="AG1715" s="53" t="n">
        <x:v>44348</x:v>
      </x:c>
      <x:c r="AH1715" s="50" t="str">
        <x:v>S100W2JZ</x:v>
      </x:c>
      <x:c r="AI1715" s="50" t="str">
        <x:v>NetSalesSummaryOfBusinessResults</x:v>
      </x:c>
      <x:c r="AJ1715" s="50" t="str">
        <x:v>OperatingIncome</x:v>
      </x:c>
      <x:c r="AK1715" s="53" t="n">
        <x:v>45747</x:v>
      </x:c>
      <x:c r="AL1715" s="50" t="str">
        <x:v>365/365/365/366/365</x:v>
      </x:c>
      <x:c r="AM1715" s="51" t="n">
        <x:v>8340240</x:v>
      </x:c>
      <x:c r="AN1715" s="51" t="n">
        <x:v>2122</x:v>
      </x:c>
      <x:c r="AO1715" s="51" t="n">
        <x:f>IFERROR(AM1715*AN1715,"")</x:f>
        <x:v>17697989280</x:v>
      </x:c>
      <x:c r="AP1715" s="56" t="n">
        <x:f>IFERROR(AO1715/(K1715*1000000),"")</x:f>
        <x:v>0.3601750307623405</x:v>
      </x:c>
      <x:c r="AQ1715" s="57" t="n">
        <x:v>2416540</x:v>
      </x:c>
      <x:c r="AR1715" s="52" t="n">
        <x:v>0.2384967017332363</x:v>
      </x:c>
      <x:c r="AS1715" s="52" t="n">
        <x:v>-0.2887937987705354</x:v>
      </x:c>
      <x:c r="AT1715" s="55" t="b">
        <x:v>0</x:v>
      </x:c>
      <x:c r="AU1715" s="50" t="str">
        <x:v>low_liquidity</x:v>
      </x:c>
      <x:c r="AV1715" s="58" t="n">
        <x:v>-0.0312811163471899</x:v>
      </x:c>
      <x:c r="AW1715" s="50" t="n">
        <x:v>2126</x:v>
      </x:c>
      <x:c r="AX1715" s="50" t="str">
        <x:v>Core Moat</x:v>
      </x:c>
      <x:c r="AY1715" s="50" t="str">
        <x:v>既存適格性フィルター不通過: low_liquidity / 60日平均売買代金2,000万円未満</x:v>
      </x:c>
      <x:c r="AZ1715" s="59" t="str">
        <x:v>2025-06-24 12:26</x:v>
      </x:c>
      <x:c r="BA1715" s="53" t="n">
        <x:v>38322</x:v>
      </x:c>
      <x:c r="BB1715" s="50"/>
      <x:c r="BC1715" s="50"/>
      <x:c r="BD1715" s="50"/>
    </x:row>
    <x:row r="1716">
      <x:c r="A1716" s="50" t="n">
        <x:v>1715</x:v>
      </x:c>
      <x:c r="B1716" s="50" t="str">
        <x:v>5983</x:v>
      </x:c>
      <x:c r="C1716" s="50" t="str">
        <x:v>5983.T</x:v>
      </x:c>
      <x:c r="D1716" s="50" t="str">
        <x:v>IWABUCHI CORPORATION</x:v>
      </x:c>
      <x:c r="E1716" s="50" t="str">
        <x:v>Standard Market(Domestic)</x:v>
      </x:c>
      <x:c r="F1716" s="50" t="str">
        <x:v>Metal Products</x:v>
      </x:c>
      <x:c r="G1716" s="51" t="n">
        <x:v>9893.71</x:v>
      </x:c>
      <x:c r="H1716" s="51" t="n">
        <x:v>10262.663</x:v>
      </x:c>
      <x:c r="I1716" s="51" t="n">
        <x:v>11082.66</x:v>
      </x:c>
      <x:c r="J1716" s="51" t="n">
        <x:v>11768.751</x:v>
      </x:c>
      <x:c r="K1716" s="51" t="n">
        <x:v>12642.063</x:v>
      </x:c>
      <x:c r="L1716" s="52" t="n">
        <x:f>IFERROR(H1716/G1716-1,"")</x:f>
        <x:v>0.03729167319438331</x:v>
      </x:c>
      <x:c r="M1716" s="52" t="n">
        <x:f>IFERROR(I1716/H1716-1,"")</x:f>
        <x:v>0.07990099645676763</x:v>
      </x:c>
      <x:c r="N1716" s="52" t="n">
        <x:f>IFERROR(J1716/I1716-1,"")</x:f>
        <x:v>0.06190670831731726</x:v>
      </x:c>
      <x:c r="O1716" s="52" t="n">
        <x:f>IFERROR(K1716/J1716-1,"")</x:f>
        <x:v>0.07420600537814082</x:v>
      </x:c>
      <x:c r="P1716" s="52" t="n">
        <x:f>IFERROR((K1716/G1716)^(1/4)-1,"")</x:f>
        <x:v>0.06319932807806627</x:v>
      </x:c>
      <x:c r="Q1716" s="51" t="n">
        <x:v>878.618</x:v>
      </x:c>
      <x:c r="R1716" s="52" t="n">
        <x:f>IFERROR(Q1716/K1716,"")</x:f>
        <x:v>0.0694995745551972</x:v>
      </x:c>
      <x:c r="S1716" s="53" t="n">
        <x:v>44348</x:v>
      </x:c>
      <x:c r="T1716" s="50" t="str">
        <x:v>not_identified_before_local_window</x:v>
      </x:c>
      <x:c r="U1716" s="50" t="str">
        <x:v>イワブチ取引先持株会</x:v>
      </x:c>
      <x:c r="V1716" s="54" t="n">
        <x:v>0.1041</x:v>
      </x:c>
      <x:c r="W1716" s="50" t="str">
        <x:v>内田 秀吾 / 富樫 一郎</x:v>
      </x:c>
      <x:c r="X1716" s="50" t="b">
        <x:f>AND(COUNT(L1716:O1716)=4,L1716&gt;='設定'!$B$6,M1716&gt;='設定'!$B$6,N1716&gt;='設定'!$B$6,O1716&gt;='設定'!$B$6)</x:f>
        <x:v>0</x:v>
      </x:c>
      <x:c r="Y1716" s="50" t="b">
        <x:f>AND(COUNT(G1716:K1716)=5,P1716&gt;='設定'!$B$7)</x:f>
        <x:v>0</x:v>
      </x:c>
      <x:c r="Z1716" s="50" t="b">
        <x:f>AND(ISNUMBER(R1716),R1716&gt;='設定'!$B$8)</x:f>
        <x:v>0</x:v>
      </x:c>
      <x:c r="AA1716" s="50" t="b">
        <x:f>AND(ISNUMBER(S1716),S1716&gt;=DATE(YEAR('設定'!$B$10)-'設定'!$B$9,MONTH('設定'!$B$10),DAY('設定'!$B$10)))</x:f>
        <x:v>0</x:v>
      </x:c>
      <x:c r="AB1716" s="55" t="b">
        <x:v>0</x:v>
      </x:c>
      <x:c r="AC1716" s="55" t="b">
        <x:v>1</x:v>
      </x:c>
      <x:c r="AD1716" s="50" t="n">
        <x:f>IF(X1716,1,0)+IF(Z1716,1,0)+IF(AA1716,1,0)+IF(AB1716,1,0)</x:f>
        <x:v>0</x:v>
      </x:c>
      <x:c r="AE1716" s="50" t="n">
        <x:f>IF(Y1716,1,0)+IF(Z1716,1,0)+IF(AA1716,1,0)+IF(AB1716,1,0)</x:f>
        <x:v>0</x:v>
      </x:c>
      <x:c r="AF1716" s="50" t="n">
        <x:f>IF(Y1716,1,0)+IF(Z1716,1,0)+IF(AA1716,1,0)+IF(AC1716,1,0)</x:f>
        <x:v>1</x:v>
      </x:c>
      <x:c r="AG1716" s="53" t="n">
        <x:v>44348</x:v>
      </x:c>
      <x:c r="AH1716" s="50" t="str">
        <x:v>S100W5R1</x:v>
      </x:c>
      <x:c r="AI1716" s="50" t="str">
        <x:v>NetSalesSummaryOfBusinessResults</x:v>
      </x:c>
      <x:c r="AJ1716" s="50" t="str">
        <x:v>OperatingIncome</x:v>
      </x:c>
      <x:c r="AK1716" s="53" t="n">
        <x:v>45747</x:v>
      </x:c>
      <x:c r="AL1716" s="50" t="str">
        <x:v>365/365/365/366/365</x:v>
      </x:c>
      <x:c r="AM1716" s="51" t="n">
        <x:v>1073900</x:v>
      </x:c>
      <x:c r="AN1716" s="51" t="n">
        <x:v>13300</x:v>
      </x:c>
      <x:c r="AO1716" s="51" t="n">
        <x:f>IFERROR(AM1716*AN1716,"")</x:f>
        <x:v>14282870000</x:v>
      </x:c>
      <x:c r="AP1716" s="56" t="n">
        <x:f>IFERROR(AO1716/(K1716*1000000),"")</x:f>
        <x:v>1.1297894971730484</x:v>
      </x:c>
      <x:c r="AQ1716" s="57" t="n">
        <x:v>17671816.666666668</x:v>
      </x:c>
      <x:c r="AR1716" s="52" t="n">
        <x:v>0.2769484529433125</x:v>
      </x:c>
      <x:c r="AS1716" s="52" t="n">
        <x:v>-0.2696726754656448</x:v>
      </x:c>
      <x:c r="AT1716" s="55" t="b">
        <x:v>0</x:v>
      </x:c>
      <x:c r="AU1716" s="50" t="str">
        <x:v>low_liquidity</x:v>
      </x:c>
      <x:c r="AV1716" s="58" t="n">
        <x:v>0.3893547477741475</x:v>
      </x:c>
      <x:c r="AW1716" s="50" t="n">
        <x:v>214</x:v>
      </x:c>
      <x:c r="AX1716" s="50" t="str">
        <x:v>Discovery</x:v>
      </x:c>
      <x:c r="AY1716" s="50" t="str">
        <x:v>既存適格性フィルター不通過: low_liquidity / 60日平均売買代金2,000万円未満</x:v>
      </x:c>
      <x:c r="AZ1716" s="59" t="str">
        <x:v>2025-06-26 13:45</x:v>
      </x:c>
      <x:c r="BA1716" s="53"/>
      <x:c r="BB1716" s="50"/>
      <x:c r="BC1716" s="50"/>
      <x:c r="BD1716" s="50"/>
    </x:row>
    <x:row r="1717">
      <x:c r="A1717" s="50" t="n">
        <x:v>1716</x:v>
      </x:c>
      <x:c r="B1717" s="50" t="str">
        <x:v>7822</x:v>
      </x:c>
      <x:c r="C1717" s="50" t="str">
        <x:v>7822.T</x:v>
      </x:c>
      <x:c r="D1717" s="50" t="str">
        <x:v>Eidai Co.,Ltd.</x:v>
      </x:c>
      <x:c r="E1717" s="50" t="str">
        <x:v>Standard Market(Domestic)</x:v>
      </x:c>
      <x:c r="F1717" s="50" t="str">
        <x:v>Other Products</x:v>
      </x:c>
      <x:c r="G1717" s="51" t="n">
        <x:v>55814</x:v>
      </x:c>
      <x:c r="H1717" s="51" t="n">
        <x:v>59444</x:v>
      </x:c>
      <x:c r="I1717" s="51" t="n">
        <x:v>69787</x:v>
      </x:c>
      <x:c r="J1717" s="51" t="n">
        <x:v>71665</x:v>
      </x:c>
      <x:c r="K1717" s="51" t="n">
        <x:v>71202</x:v>
      </x:c>
      <x:c r="L1717" s="52" t="n">
        <x:f>IFERROR(H1717/G1717-1,"")</x:f>
        <x:v>0.06503744580212856</x:v>
      </x:c>
      <x:c r="M1717" s="52" t="n">
        <x:f>IFERROR(I1717/H1717-1,"")</x:f>
        <x:v>0.17399569342574517</x:v>
      </x:c>
      <x:c r="N1717" s="52" t="n">
        <x:f>IFERROR(J1717/I1717-1,"")</x:f>
        <x:v>0.02691045610213938</x:v>
      </x:c>
      <x:c r="O1717" s="52" t="n">
        <x:f>IFERROR(K1717/J1717-1,"")</x:f>
        <x:v>-0.0064606153631480145</x:v>
      </x:c>
      <x:c r="P1717" s="52" t="n">
        <x:f>IFERROR((K1717/G1717)^(1/4)-1,"")</x:f>
        <x:v>0.06276504357411183</x:v>
      </x:c>
      <x:c r="Q1717" s="51" t="n">
        <x:v>-293</x:v>
      </x:c>
      <x:c r="R1717" s="52" t="n">
        <x:f>IFERROR(Q1717/K1717,"")</x:f>
        <x:v>-0.0041150529479509</x:v>
      </x:c>
      <x:c r="S1717" s="53" t="n">
        <x:v>22981</x:v>
      </x:c>
      <x:c r="T1717" s="50" t="str">
        <x:v>EDINET_company_history</x:v>
      </x:c>
      <x:c r="U1717" s="50" t="str">
        <x:v>永大産業取引先持株会</x:v>
      </x:c>
      <x:c r="V1717" s="54" t="n">
        <x:v>0.0908</x:v>
      </x:c>
      <x:c r="W1717" s="50" t="str">
        <x:v>枝園 統博 / 田部 忠光 / 藤本 八郎</x:v>
      </x:c>
      <x:c r="X1717" s="50" t="b">
        <x:f>AND(COUNT(L1717:O1717)=4,L1717&gt;='設定'!$B$6,M1717&gt;='設定'!$B$6,N1717&gt;='設定'!$B$6,O1717&gt;='設定'!$B$6)</x:f>
        <x:v>0</x:v>
      </x:c>
      <x:c r="Y1717" s="50" t="b">
        <x:f>AND(COUNT(G1717:K1717)=5,P1717&gt;='設定'!$B$7)</x:f>
        <x:v>0</x:v>
      </x:c>
      <x:c r="Z1717" s="50" t="b">
        <x:f>AND(ISNUMBER(R1717),R1717&gt;='設定'!$B$8)</x:f>
        <x:v>0</x:v>
      </x:c>
      <x:c r="AA1717" s="50" t="b">
        <x:f>AND(ISNUMBER(S1717),S1717&gt;=DATE(YEAR('設定'!$B$10)-'設定'!$B$9,MONTH('設定'!$B$10),DAY('設定'!$B$10)))</x:f>
        <x:v>0</x:v>
      </x:c>
      <x:c r="AB1717" s="55" t="b">
        <x:v>0</x:v>
      </x:c>
      <x:c r="AC1717" s="55" t="b">
        <x:v>1</x:v>
      </x:c>
      <x:c r="AD1717" s="50" t="n">
        <x:f>IF(X1717,1,0)+IF(Z1717,1,0)+IF(AA1717,1,0)+IF(AB1717,1,0)</x:f>
        <x:v>0</x:v>
      </x:c>
      <x:c r="AE1717" s="50" t="n">
        <x:f>IF(Y1717,1,0)+IF(Z1717,1,0)+IF(AA1717,1,0)+IF(AB1717,1,0)</x:f>
        <x:v>0</x:v>
      </x:c>
      <x:c r="AF1717" s="50" t="n">
        <x:f>IF(Y1717,1,0)+IF(Z1717,1,0)+IF(AA1717,1,0)+IF(AC1717,1,0)</x:f>
        <x:v>1</x:v>
      </x:c>
      <x:c r="AG1717" s="53" t="n">
        <x:v>44348</x:v>
      </x:c>
      <x:c r="AH1717" s="50" t="str">
        <x:v>S100W3YW</x:v>
      </x:c>
      <x:c r="AI1717" s="50" t="str">
        <x:v>NetSalesSummaryOfBusinessResults</x:v>
      </x:c>
      <x:c r="AJ1717" s="50" t="str">
        <x:v>OperatingIncome</x:v>
      </x:c>
      <x:c r="AK1717" s="53" t="n">
        <x:v>45747</x:v>
      </x:c>
      <x:c r="AL1717" s="50" t="str">
        <x:v>365/365/365/366/365</x:v>
      </x:c>
      <x:c r="AM1717" s="51" t="n">
        <x:v>44195400</x:v>
      </x:c>
      <x:c r="AN1717" s="51" t="n">
        <x:v>241</x:v>
      </x:c>
      <x:c r="AO1717" s="51" t="n">
        <x:f>IFERROR(AM1717*AN1717,"")</x:f>
        <x:v>10651091400</x:v>
      </x:c>
      <x:c r="AP1717" s="56" t="n">
        <x:f>IFERROR(AO1717/(K1717*1000000),"")</x:f>
        <x:v>0.14958977837701187</x:v>
      </x:c>
      <x:c r="AQ1717" s="57" t="n">
        <x:v>17451235</x:v>
      </x:c>
      <x:c r="AR1717" s="52" t="n">
        <x:v>0.2681360543350433</x:v>
      </x:c>
      <x:c r="AS1717" s="52" t="n">
        <x:v>-0.3341741500830885</x:v>
      </x:c>
      <x:c r="AT1717" s="55" t="b">
        <x:v>0</x:v>
      </x:c>
      <x:c r="AU1717" s="50" t="str">
        <x:v>low_liquidity</x:v>
      </x:c>
      <x:c r="AV1717" s="58" t="n">
        <x:v>-0.1484007748198006</x:v>
      </x:c>
      <x:c r="AW1717" s="50" t="n">
        <x:v>2845</x:v>
      </x:c>
      <x:c r="AX1717" s="50" t="str">
        <x:v>Transformation Moat</x:v>
      </x:c>
      <x:c r="AY1717" s="50" t="str">
        <x:v>既存適格性フィルター不通過: low_liquidity / 60日平均売買代金2,000万円未満</x:v>
      </x:c>
      <x:c r="AZ1717" s="59" t="str">
        <x:v>2025-06-26 15:18</x:v>
      </x:c>
      <x:c r="BA1717" s="53" t="n">
        <x:v>22981</x:v>
      </x:c>
      <x:c r="BB1717" s="50"/>
      <x:c r="BC1717" s="50"/>
      <x:c r="BD1717" s="50"/>
    </x:row>
    <x:row r="1718">
      <x:c r="A1718" s="50" t="n">
        <x:v>1717</x:v>
      </x:c>
      <x:c r="B1718" s="50" t="str">
        <x:v>6217</x:v>
      </x:c>
      <x:c r="C1718" s="50" t="str">
        <x:v>6217.T</x:v>
      </x:c>
      <x:c r="D1718" s="50" t="str">
        <x:v>TSUDAKOMA Corp.</x:v>
      </x:c>
      <x:c r="E1718" s="50" t="str">
        <x:v>Standard Market(Domestic)</x:v>
      </x:c>
      <x:c r="F1718" s="50" t="str">
        <x:v>Machinery</x:v>
      </x:c>
      <x:c r="G1718" s="51" t="n">
        <x:v>27796</x:v>
      </x:c>
      <x:c r="H1718" s="51" t="n">
        <x:v>31189</x:v>
      </x:c>
      <x:c r="I1718" s="51" t="n">
        <x:v>39278</x:v>
      </x:c>
      <x:c r="J1718" s="51" t="n">
        <x:v>36445</x:v>
      </x:c>
      <x:c r="K1718" s="51" t="n">
        <x:v>35447</x:v>
      </x:c>
      <x:c r="L1718" s="52" t="n">
        <x:f>IFERROR(H1718/G1718-1,"")</x:f>
        <x:v>0.12206792344222195</x:v>
      </x:c>
      <x:c r="M1718" s="52" t="n">
        <x:f>IFERROR(I1718/H1718-1,"")</x:f>
        <x:v>0.25935425951457236</x:v>
      </x:c>
      <x:c r="N1718" s="52" t="n">
        <x:f>IFERROR(J1718/I1718-1,"")</x:f>
        <x:v>-0.07212689037120013</x:v>
      </x:c>
      <x:c r="O1718" s="52" t="n">
        <x:f>IFERROR(K1718/J1718-1,"")</x:f>
        <x:v>-0.02738372890657159</x:v>
      </x:c>
      <x:c r="P1718" s="52" t="n">
        <x:f>IFERROR((K1718/G1718)^(1/4)-1,"")</x:f>
        <x:v>0.06267214171782887</x:v>
      </x:c>
      <x:c r="Q1718" s="51" t="n">
        <x:v>-79</x:v>
      </x:c>
      <x:c r="R1718" s="52" t="n">
        <x:f>IFERROR(Q1718/K1718,"")</x:f>
        <x:v>-0.002228679436905803</x:v>
      </x:c>
      <x:c r="S1718" s="53" t="n">
        <x:v>44348</x:v>
      </x:c>
      <x:c r="T1718" s="50" t="str">
        <x:v>not_identified_before_local_window</x:v>
      </x:c>
      <x:c r="U1718" s="50" t="str">
        <x:v>津田駒取引先持株会</x:v>
      </x:c>
      <x:c r="V1718" s="54" t="n">
        <x:v>0.2178</x:v>
      </x:c>
      <x:c r="W1718" s="50" t="str">
        <x:v>高 納 伸 宏 / 北 野 浩 司</x:v>
      </x:c>
      <x:c r="X1718" s="50" t="b">
        <x:f>AND(COUNT(L1718:O1718)=4,L1718&gt;='設定'!$B$6,M1718&gt;='設定'!$B$6,N1718&gt;='設定'!$B$6,O1718&gt;='設定'!$B$6)</x:f>
        <x:v>0</x:v>
      </x:c>
      <x:c r="Y1718" s="50" t="b">
        <x:f>AND(COUNT(G1718:K1718)=5,P1718&gt;='設定'!$B$7)</x:f>
        <x:v>0</x:v>
      </x:c>
      <x:c r="Z1718" s="50" t="b">
        <x:f>AND(ISNUMBER(R1718),R1718&gt;='設定'!$B$8)</x:f>
        <x:v>0</x:v>
      </x:c>
      <x:c r="AA1718" s="50" t="b">
        <x:f>AND(ISNUMBER(S1718),S1718&gt;=DATE(YEAR('設定'!$B$10)-'設定'!$B$9,MONTH('設定'!$B$10),DAY('設定'!$B$10)))</x:f>
        <x:v>0</x:v>
      </x:c>
      <x:c r="AB1718" s="55" t="b">
        <x:v>0</x:v>
      </x:c>
      <x:c r="AC1718" s="55" t="b">
        <x:v>1</x:v>
      </x:c>
      <x:c r="AD1718" s="50" t="n">
        <x:f>IF(X1718,1,0)+IF(Z1718,1,0)+IF(AA1718,1,0)+IF(AB1718,1,0)</x:f>
        <x:v>0</x:v>
      </x:c>
      <x:c r="AE1718" s="50" t="n">
        <x:f>IF(Y1718,1,0)+IF(Z1718,1,0)+IF(AA1718,1,0)+IF(AB1718,1,0)</x:f>
        <x:v>0</x:v>
      </x:c>
      <x:c r="AF1718" s="50" t="n">
        <x:f>IF(Y1718,1,0)+IF(Z1718,1,0)+IF(AA1718,1,0)+IF(AC1718,1,0)</x:f>
        <x:v>1</x:v>
      </x:c>
      <x:c r="AG1718" s="53" t="n">
        <x:v>44348</x:v>
      </x:c>
      <x:c r="AH1718" s="50" t="str">
        <x:v>S100XMJD</x:v>
      </x:c>
      <x:c r="AI1718" s="50" t="str">
        <x:v>NetSalesSummaryOfBusinessResults</x:v>
      </x:c>
      <x:c r="AJ1718" s="50" t="str">
        <x:v>OperatingIncome</x:v>
      </x:c>
      <x:c r="AK1718" s="53" t="n">
        <x:v>45991</x:v>
      </x:c>
      <x:c r="AL1718" s="50" t="str">
        <x:v>365/365/365/366/365</x:v>
      </x:c>
      <x:c r="AM1718" s="51" t="n">
        <x:v>6387455</x:v>
      </x:c>
      <x:c r="AN1718" s="51" t="n">
        <x:v>1379</x:v>
      </x:c>
      <x:c r="AO1718" s="51" t="n">
        <x:f>IFERROR(AM1718*AN1718,"")</x:f>
        <x:v>8808300445</x:v>
      </x:c>
      <x:c r="AP1718" s="56" t="n">
        <x:f>IFERROR(AO1718/(K1718*1000000),"")</x:f>
        <x:v>0.24849212754252828</x:v>
      </x:c>
      <x:c r="AQ1718" s="57" t="n">
        <x:v>740596031.6666666</x:v>
      </x:c>
      <x:c r="AR1718" s="52" t="n">
        <x:v>0.5427871164072885</x:v>
      </x:c>
      <x:c r="AS1718" s="52" t="n">
        <x:v>-0.6376496191512513</x:v>
      </x:c>
      <x:c r="AT1718" s="55" t="b">
        <x:v>0</x:v>
      </x:c>
      <x:c r="AU1718" s="50" t="str">
        <x:v>low_equity_ratio;excessive_leverage</x:v>
      </x:c>
      <x:c r="AV1718" s="58" t="n">
        <x:v>0.3087099108026501</x:v>
      </x:c>
      <x:c r="AW1718" s="50" t="n">
        <x:v>406</x:v>
      </x:c>
      <x:c r="AX1718" s="50" t="str">
        <x:v>Future Moat</x:v>
      </x:c>
      <x:c r="AY1718" s="50" t="str">
        <x:v>既存適格性フィルター不通過: low_equity_ratio;excessive_leverage / ローカル5年最大下落率-60%以下</x:v>
      </x:c>
      <x:c r="AZ1718" s="59" t="str">
        <x:v>2026-02-24 13:20</x:v>
      </x:c>
      <x:c r="BA1718" s="53"/>
      <x:c r="BB1718" s="50"/>
      <x:c r="BC1718" s="50"/>
      <x:c r="BD1718" s="50"/>
    </x:row>
    <x:row r="1719">
      <x:c r="A1719" s="50" t="n">
        <x:v>1718</x:v>
      </x:c>
      <x:c r="B1719" s="50" t="str">
        <x:v>7670</x:v>
      </x:c>
      <x:c r="C1719" s="50" t="str">
        <x:v>7670.T</x:v>
      </x:c>
      <x:c r="D1719" s="50" t="str">
        <x:v>O-WELL CORPORATION</x:v>
      </x:c>
      <x:c r="E1719" s="50" t="str">
        <x:v>Standard Market(Domestic)</x:v>
      </x:c>
      <x:c r="F1719" s="50" t="str">
        <x:v>Wholesale Trade</x:v>
      </x:c>
      <x:c r="G1719" s="51" t="n">
        <x:v>54621</x:v>
      </x:c>
      <x:c r="H1719" s="51" t="n">
        <x:v>56945</x:v>
      </x:c>
      <x:c r="I1719" s="51" t="n">
        <x:v>64329</x:v>
      </x:c>
      <x:c r="J1719" s="51" t="n">
        <x:v>71049</x:v>
      </x:c>
      <x:c r="K1719" s="51" t="n">
        <x:v>69416</x:v>
      </x:c>
      <x:c r="L1719" s="52" t="n">
        <x:f>IFERROR(H1719/G1719-1,"")</x:f>
        <x:v>0.0425477380494681</x:v>
      </x:c>
      <x:c r="M1719" s="52" t="n">
        <x:f>IFERROR(I1719/H1719-1,"")</x:f>
        <x:v>0.1296689788392309</x:v>
      </x:c>
      <x:c r="N1719" s="52" t="n">
        <x:f>IFERROR(J1719/I1719-1,"")</x:f>
        <x:v>0.10446299491675615</x:v>
      </x:c>
      <x:c r="O1719" s="52" t="n">
        <x:f>IFERROR(K1719/J1719-1,"")</x:f>
        <x:v>-0.022984137707779184</x:v>
      </x:c>
      <x:c r="P1719" s="52" t="n">
        <x:f>IFERROR((K1719/G1719)^(1/4)-1,"")</x:f>
        <x:v>0.06175663687566857</x:v>
      </x:c>
      <x:c r="Q1719" s="51" t="n">
        <x:v>1239</x:v>
      </x:c>
      <x:c r="R1719" s="52" t="n">
        <x:f>IFERROR(Q1719/K1719,"")</x:f>
        <x:v>0.01784891091391034</x:v>
      </x:c>
      <x:c r="S1719" s="53" t="n">
        <x:v>43435</x:v>
      </x:c>
      <x:c r="T1719" s="50" t="str">
        <x:v>EDINET_company_history</x:v>
      </x:c>
      <x:c r="U1719" s="50" t="str">
        <x:v>オーウエル従業員持株会</x:v>
      </x:c>
      <x:c r="V1719" s="54" t="n">
        <x:v>0.145</x:v>
      </x:c>
      <x:c r="W1719" s="50" t="str">
        <x:v>川戸 康晴</x:v>
      </x:c>
      <x:c r="X1719" s="50" t="b">
        <x:f>AND(COUNT(L1719:O1719)=4,L1719&gt;='設定'!$B$6,M1719&gt;='設定'!$B$6,N1719&gt;='設定'!$B$6,O1719&gt;='設定'!$B$6)</x:f>
        <x:v>0</x:v>
      </x:c>
      <x:c r="Y1719" s="50" t="b">
        <x:f>AND(COUNT(G1719:K1719)=5,P1719&gt;='設定'!$B$7)</x:f>
        <x:v>0</x:v>
      </x:c>
      <x:c r="Z1719" s="50" t="b">
        <x:f>AND(ISNUMBER(R1719),R1719&gt;='設定'!$B$8)</x:f>
        <x:v>0</x:v>
      </x:c>
      <x:c r="AA1719" s="50" t="b">
        <x:f>AND(ISNUMBER(S1719),S1719&gt;=DATE(YEAR('設定'!$B$10)-'設定'!$B$9,MONTH('設定'!$B$10),DAY('設定'!$B$10)))</x:f>
        <x:v>0</x:v>
      </x:c>
      <x:c r="AB1719" s="55" t="b">
        <x:v>0</x:v>
      </x:c>
      <x:c r="AC1719" s="55" t="b">
        <x:v>1</x:v>
      </x:c>
      <x:c r="AD1719" s="50" t="n">
        <x:f>IF(X1719,1,0)+IF(Z1719,1,0)+IF(AA1719,1,0)+IF(AB1719,1,0)</x:f>
        <x:v>0</x:v>
      </x:c>
      <x:c r="AE1719" s="50" t="n">
        <x:f>IF(Y1719,1,0)+IF(Z1719,1,0)+IF(AA1719,1,0)+IF(AB1719,1,0)</x:f>
        <x:v>0</x:v>
      </x:c>
      <x:c r="AF1719" s="50" t="n">
        <x:f>IF(Y1719,1,0)+IF(Z1719,1,0)+IF(AA1719,1,0)+IF(AC1719,1,0)</x:f>
        <x:v>1</x:v>
      </x:c>
      <x:c r="AG1719" s="53" t="n">
        <x:v>44348</x:v>
      </x:c>
      <x:c r="AH1719" s="50" t="str">
        <x:v>S100W1DY</x:v>
      </x:c>
      <x:c r="AI1719" s="50" t="str">
        <x:v>NetSalesSummaryOfBusinessResults</x:v>
      </x:c>
      <x:c r="AJ1719" s="50" t="str">
        <x:v>OperatingIncome</x:v>
      </x:c>
      <x:c r="AK1719" s="53" t="n">
        <x:v>45747</x:v>
      </x:c>
      <x:c r="AL1719" s="50" t="str">
        <x:v>365/365/365/366/365</x:v>
      </x:c>
      <x:c r="AM1719" s="51" t="n">
        <x:v>10044500</x:v>
      </x:c>
      <x:c r="AN1719" s="51" t="n">
        <x:v>1029</x:v>
      </x:c>
      <x:c r="AO1719" s="51" t="n">
        <x:f>IFERROR(AM1719*AN1719,"")</x:f>
        <x:v>10335790500</x:v>
      </x:c>
      <x:c r="AP1719" s="56" t="n">
        <x:f>IFERROR(AO1719/(K1719*1000000),"")</x:f>
        <x:v>0.14889637115362453</x:v>
      </x:c>
      <x:c r="AQ1719" s="57" t="n">
        <x:v>8265706.666666667</x:v>
      </x:c>
      <x:c r="AR1719" s="52" t="n">
        <x:v>0.3020281440722119</x:v>
      </x:c>
      <x:c r="AS1719" s="52" t="n">
        <x:v>-0.4167003316762323</x:v>
      </x:c>
      <x:c r="AT1719" s="55" t="b">
        <x:v>0</x:v>
      </x:c>
      <x:c r="AU1719" s="50" t="str">
        <x:v>low_liquidity</x:v>
      </x:c>
      <x:c r="AV1719" s="58" t="n">
        <x:v>-0.1256608552520267</x:v>
      </x:c>
      <x:c r="AW1719" s="50" t="n">
        <x:v>2730</x:v>
      </x:c>
      <x:c r="AX1719" s="50" t="str">
        <x:v>Transformation Moat</x:v>
      </x:c>
      <x:c r="AY1719" s="50" t="str">
        <x:v>既存適格性フィルター不通過: low_liquidity / 60日平均売買代金2,000万円未満</x:v>
      </x:c>
      <x:c r="AZ1719" s="59" t="str">
        <x:v>2025-06-23 10:00</x:v>
      </x:c>
      <x:c r="BA1719" s="53" t="n">
        <x:v>43435</x:v>
      </x:c>
      <x:c r="BB1719" s="50"/>
      <x:c r="BC1719" s="50"/>
      <x:c r="BD1719" s="50"/>
    </x:row>
    <x:row r="1720">
      <x:c r="A1720" s="50" t="n">
        <x:v>1719</x:v>
      </x:c>
      <x:c r="B1720" s="50" t="str">
        <x:v>9729</x:v>
      </x:c>
      <x:c r="C1720" s="50" t="str">
        <x:v>9729.T</x:v>
      </x:c>
      <x:c r="D1720" s="50" t="str">
        <x:v>TOKAI Corp.</x:v>
      </x:c>
      <x:c r="E1720" s="50" t="str">
        <x:v>Prime Market (Domestic)</x:v>
      </x:c>
      <x:c r="F1720" s="50" t="str">
        <x:v>Services</x:v>
      </x:c>
      <x:c r="G1720" s="51" t="n">
        <x:v>118009</x:v>
      </x:c>
      <x:c r="H1720" s="51" t="n">
        <x:v>123484</x:v>
      </x:c>
      <x:c r="I1720" s="51" t="n">
        <x:v>130184</x:v>
      </x:c>
      <x:c r="J1720" s="51" t="n">
        <x:v>138222</x:v>
      </x:c>
      <x:c r="K1720" s="51" t="n">
        <x:v>149542</x:v>
      </x:c>
      <x:c r="L1720" s="52" t="n">
        <x:f>IFERROR(H1720/G1720-1,"")</x:f>
        <x:v>0.04639476650086016</x:v>
      </x:c>
      <x:c r="M1720" s="52" t="n">
        <x:f>IFERROR(I1720/H1720-1,"")</x:f>
        <x:v>0.05425804152764724</x:v>
      </x:c>
      <x:c r="N1720" s="52" t="n">
        <x:f>IFERROR(J1720/I1720-1,"")</x:f>
        <x:v>0.06174337860259316</x:v>
      </x:c>
      <x:c r="O1720" s="52" t="n">
        <x:f>IFERROR(K1720/J1720-1,"")</x:f>
        <x:v>0.0818972377769096</x:v>
      </x:c>
      <x:c r="P1720" s="52" t="n">
        <x:f>IFERROR((K1720/G1720)^(1/4)-1,"")</x:f>
        <x:v>0.060991766289814286</x:v>
      </x:c>
      <x:c r="Q1720" s="51" t="n">
        <x:v>8205</x:v>
      </x:c>
      <x:c r="R1720" s="52" t="n">
        <x:f>IFERROR(Q1720/K1720,"")</x:f>
        <x:v>0.0548675288547699</x:v>
      </x:c>
      <x:c r="S1720" s="53" t="n">
        <x:v>32478</x:v>
      </x:c>
      <x:c r="T1720" s="50" t="str">
        <x:v>EDINET_company_history</x:v>
      </x:c>
      <x:c r="U1720" s="50" t="str">
        <x:v>㈱小野木興産</x:v>
      </x:c>
      <x:c r="V1720" s="54" t="n">
        <x:v>0.1667</x:v>
      </x:c>
      <x:c r="W1720" s="50" t="str">
        <x:v>小野木 孝二 / 浅井 利明 / 松野 英子</x:v>
      </x:c>
      <x:c r="X1720" s="50" t="b">
        <x:f>AND(COUNT(L1720:O1720)=4,L1720&gt;='設定'!$B$6,M1720&gt;='設定'!$B$6,N1720&gt;='設定'!$B$6,O1720&gt;='設定'!$B$6)</x:f>
        <x:v>0</x:v>
      </x:c>
      <x:c r="Y1720" s="50" t="b">
        <x:f>AND(COUNT(G1720:K1720)=5,P1720&gt;='設定'!$B$7)</x:f>
        <x:v>0</x:v>
      </x:c>
      <x:c r="Z1720" s="50" t="b">
        <x:f>AND(ISNUMBER(R1720),R1720&gt;='設定'!$B$8)</x:f>
        <x:v>0</x:v>
      </x:c>
      <x:c r="AA1720" s="50" t="b">
        <x:f>AND(ISNUMBER(S1720),S1720&gt;=DATE(YEAR('設定'!$B$10)-'設定'!$B$9,MONTH('設定'!$B$10),DAY('設定'!$B$10)))</x:f>
        <x:v>0</x:v>
      </x:c>
      <x:c r="AB1720" s="55" t="b">
        <x:v>0</x:v>
      </x:c>
      <x:c r="AC1720" s="55" t="b">
        <x:v>1</x:v>
      </x:c>
      <x:c r="AD1720" s="50" t="n">
        <x:f>IF(X1720,1,0)+IF(Z1720,1,0)+IF(AA1720,1,0)+IF(AB1720,1,0)</x:f>
        <x:v>0</x:v>
      </x:c>
      <x:c r="AE1720" s="50" t="n">
        <x:f>IF(Y1720,1,0)+IF(Z1720,1,0)+IF(AA1720,1,0)+IF(AB1720,1,0)</x:f>
        <x:v>0</x:v>
      </x:c>
      <x:c r="AF1720" s="50" t="n">
        <x:f>IF(Y1720,1,0)+IF(Z1720,1,0)+IF(AA1720,1,0)+IF(AC1720,1,0)</x:f>
        <x:v>1</x:v>
      </x:c>
      <x:c r="AG1720" s="53" t="n">
        <x:v>44348</x:v>
      </x:c>
      <x:c r="AH1720" s="50" t="str">
        <x:v>S100VZYN</x:v>
      </x:c>
      <x:c r="AI1720" s="50" t="str">
        <x:v>NetSalesSummaryOfBusinessResults</x:v>
      </x:c>
      <x:c r="AJ1720" s="50" t="str">
        <x:v>OperatingIncome</x:v>
      </x:c>
      <x:c r="AK1720" s="53" t="n">
        <x:v>45747</x:v>
      </x:c>
      <x:c r="AL1720" s="50" t="str">
        <x:v>365/365/365/366/365</x:v>
      </x:c>
      <x:c r="AM1720" s="51" t="n">
        <x:v>33820046</x:v>
      </x:c>
      <x:c r="AN1720" s="51" t="n">
        <x:v>2297</x:v>
      </x:c>
      <x:c r="AO1720" s="51" t="n">
        <x:f>IFERROR(AM1720*AN1720,"")</x:f>
        <x:v>77684645662</x:v>
      </x:c>
      <x:c r="AP1720" s="56" t="n">
        <x:f>IFERROR(AO1720/(K1720*1000000),"")</x:f>
        <x:v>0.5194837949338648</x:v>
      </x:c>
      <x:c r="AQ1720" s="57" t="n">
        <x:v>116156833.33333331</x:v>
      </x:c>
      <x:c r="AR1720" s="52" t="n">
        <x:v>0.2370916949800294</x:v>
      </x:c>
      <x:c r="AS1720" s="52" t="n">
        <x:v>-0.3438952608019382</x:v>
      </x:c>
      <x:c r="AT1720" s="55" t="b">
        <x:v>1</x:v>
      </x:c>
      <x:c r="AU1720" s="50"/>
      <x:c r="AV1720" s="58" t="n">
        <x:v>0.1360690630628986</x:v>
      </x:c>
      <x:c r="AW1720" s="50" t="n">
        <x:v>1026</x:v>
      </x:c>
      <x:c r="AX1720" s="50" t="str">
        <x:v>Core Moat</x:v>
      </x:c>
      <x:c r="AY1720" s="50" t="str">
        <x:v>目立つ機械的警告なし（定性確認は別途必要）</x:v>
      </x:c>
      <x:c r="AZ1720" s="59" t="str">
        <x:v>2025-06-23 11:00</x:v>
      </x:c>
      <x:c r="BA1720" s="53" t="n">
        <x:v>32478</x:v>
      </x:c>
      <x:c r="BB1720" s="50"/>
      <x:c r="BC1720" s="50"/>
      <x:c r="BD1720" s="50" t="str">
        <x:v>TOPIX Small 2</x:v>
      </x:c>
    </x:row>
    <x:row r="1721">
      <x:c r="A1721" s="50" t="n">
        <x:v>1720</x:v>
      </x:c>
      <x:c r="B1721" s="50" t="str">
        <x:v>9972</x:v>
      </x:c>
      <x:c r="C1721" s="50" t="str">
        <x:v>9972.T</x:v>
      </x:c>
      <x:c r="D1721" s="50" t="str">
        <x:v>ALTECH CO.,LTD.</x:v>
      </x:c>
      <x:c r="E1721" s="50" t="str">
        <x:v>Standard Market(Domestic)</x:v>
      </x:c>
      <x:c r="F1721" s="50" t="str">
        <x:v>Wholesale Trade</x:v>
      </x:c>
      <x:c r="G1721" s="51" t="n">
        <x:v>13860.941</x:v>
      </x:c>
      <x:c r="H1721" s="51" t="n">
        <x:v>16319.749</x:v>
      </x:c>
      <x:c r="I1721" s="51" t="n">
        <x:v>17832.014</x:v>
      </x:c>
      <x:c r="J1721" s="51" t="n">
        <x:v>18233.202</x:v>
      </x:c>
      <x:c r="K1721" s="51" t="n">
        <x:v>17551.597</x:v>
      </x:c>
      <x:c r="L1721" s="52" t="n">
        <x:f>IFERROR(H1721/G1721-1,"")</x:f>
        <x:v>0.1773911309484688</x:v>
      </x:c>
      <x:c r="M1721" s="52" t="n">
        <x:f>IFERROR(I1721/H1721-1,"")</x:f>
        <x:v>0.09266472174296303</x:v>
      </x:c>
      <x:c r="N1721" s="52" t="n">
        <x:f>IFERROR(J1721/I1721-1,"")</x:f>
        <x:v>0.02249818780985713</x:v>
      </x:c>
      <x:c r="O1721" s="52" t="n">
        <x:f>IFERROR(K1721/J1721-1,"")</x:f>
        <x:v>-0.037382627582363215</x:v>
      </x:c>
      <x:c r="P1721" s="52" t="n">
        <x:f>IFERROR((K1721/G1721)^(1/4)-1,"")</x:f>
        <x:v>0.06079381991654964</x:v>
      </x:c>
      <x:c r="Q1721" s="51" t="n">
        <x:v>24.873</x:v>
      </x:c>
      <x:c r="R1721" s="52" t="n">
        <x:f>IFERROR(Q1721/K1721,"")</x:f>
        <x:v>0.0014171360019262064</x:v>
      </x:c>
      <x:c r="S1721" s="53" t="n">
        <x:v>36039</x:v>
      </x:c>
      <x:c r="T1721" s="50" t="str">
        <x:v>EDINET_company_history</x:v>
      </x:c>
      <x:c r="U1721" s="50" t="str">
        <x:v>竹 内 猛</x:v>
      </x:c>
      <x:c r="V1721" s="54" t="n">
        <x:v>0.0665</x:v>
      </x:c>
      <x:c r="W1721" s="50" t="str">
        <x:v>池谷壽繁</x:v>
      </x:c>
      <x:c r="X1721" s="50" t="b">
        <x:f>AND(COUNT(L1721:O1721)=4,L1721&gt;='設定'!$B$6,M1721&gt;='設定'!$B$6,N1721&gt;='設定'!$B$6,O1721&gt;='設定'!$B$6)</x:f>
        <x:v>0</x:v>
      </x:c>
      <x:c r="Y1721" s="50" t="b">
        <x:f>AND(COUNT(G1721:K1721)=5,P1721&gt;='設定'!$B$7)</x:f>
        <x:v>0</x:v>
      </x:c>
      <x:c r="Z1721" s="50" t="b">
        <x:f>AND(ISNUMBER(R1721),R1721&gt;='設定'!$B$8)</x:f>
        <x:v>0</x:v>
      </x:c>
      <x:c r="AA1721" s="50" t="b">
        <x:f>AND(ISNUMBER(S1721),S1721&gt;=DATE(YEAR('設定'!$B$10)-'設定'!$B$9,MONTH('設定'!$B$10),DAY('設定'!$B$10)))</x:f>
        <x:v>0</x:v>
      </x:c>
      <x:c r="AB1721" s="55" t="b">
        <x:v>0</x:v>
      </x:c>
      <x:c r="AC1721" s="55" t="b">
        <x:v>1</x:v>
      </x:c>
      <x:c r="AD1721" s="50" t="n">
        <x:f>IF(X1721,1,0)+IF(Z1721,1,0)+IF(AA1721,1,0)+IF(AB1721,1,0)</x:f>
        <x:v>0</x:v>
      </x:c>
      <x:c r="AE1721" s="50" t="n">
        <x:f>IF(Y1721,1,0)+IF(Z1721,1,0)+IF(AA1721,1,0)+IF(AB1721,1,0)</x:f>
        <x:v>0</x:v>
      </x:c>
      <x:c r="AF1721" s="50" t="n">
        <x:f>IF(Y1721,1,0)+IF(Z1721,1,0)+IF(AA1721,1,0)+IF(AC1721,1,0)</x:f>
        <x:v>1</x:v>
      </x:c>
      <x:c r="AG1721" s="53" t="n">
        <x:v>44348</x:v>
      </x:c>
      <x:c r="AH1721" s="50" t="str">
        <x:v>S100XMNZ</x:v>
      </x:c>
      <x:c r="AI1721" s="50" t="str">
        <x:v>NetSalesSummaryOfBusinessResults</x:v>
      </x:c>
      <x:c r="AJ1721" s="50" t="str">
        <x:v>OperatingIncome</x:v>
      </x:c>
      <x:c r="AK1721" s="53" t="n">
        <x:v>45991</x:v>
      </x:c>
      <x:c r="AL1721" s="50" t="str">
        <x:v>365/365/365/366/365</x:v>
      </x:c>
      <x:c r="AM1721" s="51" t="n">
        <x:v>13769400</x:v>
      </x:c>
      <x:c r="AN1721" s="51" t="n">
        <x:v>266</x:v>
      </x:c>
      <x:c r="AO1721" s="51" t="n">
        <x:f>IFERROR(AM1721*AN1721,"")</x:f>
        <x:v>3662660400</x:v>
      </x:c>
      <x:c r="AP1721" s="56" t="n">
        <x:f>IFERROR(AO1721/(K1721*1000000),"")</x:f>
        <x:v>0.2086796090407044</x:v>
      </x:c>
      <x:c r="AQ1721" s="57" t="n">
        <x:v>5450835</x:v>
      </x:c>
      <x:c r="AR1721" s="52" t="n">
        <x:v>0.3475046472770949</x:v>
      </x:c>
      <x:c r="AS1721" s="52" t="n">
        <x:v>-0.4191017409826257</x:v>
      </x:c>
      <x:c r="AT1721" s="55" t="b">
        <x:v>0</x:v>
      </x:c>
      <x:c r="AU1721" s="50" t="str">
        <x:v>low_liquidity</x:v>
      </x:c>
      <x:c r="AV1721" s="58" t="n">
        <x:v>-0.2525706654279273</x:v>
      </x:c>
      <x:c r="AW1721" s="50" t="n">
        <x:v>3197</x:v>
      </x:c>
      <x:c r="AX1721" s="50" t="str">
        <x:v>Transformation Moat</x:v>
      </x:c>
      <x:c r="AY1721" s="50" t="str">
        <x:v>既存適格性フィルター不通過: low_liquidity / 60日平均売買代金2,000万円未満</x:v>
      </x:c>
      <x:c r="AZ1721" s="59" t="str">
        <x:v>2026-02-24 15:21</x:v>
      </x:c>
      <x:c r="BA1721" s="53" t="n">
        <x:v>36039</x:v>
      </x:c>
      <x:c r="BB1721" s="50"/>
      <x:c r="BC1721" s="50"/>
      <x:c r="BD1721" s="50"/>
    </x:row>
    <x:row r="1722">
      <x:c r="A1722" s="50" t="n">
        <x:v>1721</x:v>
      </x:c>
      <x:c r="B1722" s="50" t="str">
        <x:v>9417</x:v>
      </x:c>
      <x:c r="C1722" s="50" t="str">
        <x:v>9417.T</x:v>
      </x:c>
      <x:c r="D1722" s="50" t="str">
        <x:v>Smartvalue Co.,Ltd.</x:v>
      </x:c>
      <x:c r="E1722" s="50" t="str">
        <x:v>Standard Market(Domestic)</x:v>
      </x:c>
      <x:c r="F1722" s="50" t="str">
        <x:v>Information &amp; Communication</x:v>
      </x:c>
      <x:c r="G1722" s="51" t="n">
        <x:v>3446.178</x:v>
      </x:c>
      <x:c r="H1722" s="51" t="n">
        <x:v>3805.373</x:v>
      </x:c>
      <x:c r="I1722" s="51" t="n">
        <x:v>3873.348</x:v>
      </x:c>
      <x:c r="J1722" s="51" t="n">
        <x:v>3814.719</x:v>
      </x:c>
      <x:c r="K1722" s="51" t="n">
        <x:v>4361.869</x:v>
      </x:c>
      <x:c r="L1722" s="52" t="n">
        <x:f>IFERROR(H1722/G1722-1,"")</x:f>
        <x:v>0.10422996142393104</x:v>
      </x:c>
      <x:c r="M1722" s="52" t="n">
        <x:f>IFERROR(I1722/H1722-1,"")</x:f>
        <x:v>0.01786290069330909</x:v>
      </x:c>
      <x:c r="N1722" s="52" t="n">
        <x:f>IFERROR(J1722/I1722-1,"")</x:f>
        <x:v>-0.015136517555355167</x:v>
      </x:c>
      <x:c r="O1722" s="52" t="n">
        <x:f>IFERROR(K1722/J1722-1,"")</x:f>
        <x:v>0.14343127239516185</x:v>
      </x:c>
      <x:c r="P1722" s="52" t="n">
        <x:f>IFERROR((K1722/G1722)^(1/4)-1,"")</x:f>
        <x:v>0.06067840814718295</x:v>
      </x:c>
      <x:c r="Q1722" s="51" t="n">
        <x:v>-440.677</x:v>
      </x:c>
      <x:c r="R1722" s="52" t="n">
        <x:f>IFERROR(Q1722/K1722,"")</x:f>
        <x:v>-0.10102939817770779</x:v>
      </x:c>
      <x:c r="S1722" s="53" t="n">
        <x:v>10502</x:v>
      </x:c>
      <x:c r="T1722" s="50" t="str">
        <x:v>EDINET_company_history</x:v>
      </x:c>
      <x:c r="U1722" s="50" t="str">
        <x:v>渋谷 一正</x:v>
      </x:c>
      <x:c r="V1722" s="54" t="n">
        <x:v>0.2057</x:v>
      </x:c>
      <x:c r="W1722" s="50"/>
      <x:c r="X1722" s="50" t="b">
        <x:f>AND(COUNT(L1722:O1722)=4,L1722&gt;='設定'!$B$6,M1722&gt;='設定'!$B$6,N1722&gt;='設定'!$B$6,O1722&gt;='設定'!$B$6)</x:f>
        <x:v>0</x:v>
      </x:c>
      <x:c r="Y1722" s="50" t="b">
        <x:f>AND(COUNT(G1722:K1722)=5,P1722&gt;='設定'!$B$7)</x:f>
        <x:v>0</x:v>
      </x:c>
      <x:c r="Z1722" s="50" t="b">
        <x:f>AND(ISNUMBER(R1722),R1722&gt;='設定'!$B$8)</x:f>
        <x:v>0</x:v>
      </x:c>
      <x:c r="AA1722" s="50" t="b">
        <x:f>AND(ISNUMBER(S1722),S1722&gt;=DATE(YEAR('設定'!$B$10)-'設定'!$B$9,MONTH('設定'!$B$10),DAY('設定'!$B$10)))</x:f>
        <x:v>0</x:v>
      </x:c>
      <x:c r="AB1722" s="55" t="b">
        <x:v>0</x:v>
      </x:c>
      <x:c r="AC1722" s="55" t="b">
        <x:v>1</x:v>
      </x:c>
      <x:c r="AD1722" s="50" t="n">
        <x:f>IF(X1722,1,0)+IF(Z1722,1,0)+IF(AA1722,1,0)+IF(AB1722,1,0)</x:f>
        <x:v>0</x:v>
      </x:c>
      <x:c r="AE1722" s="50" t="n">
        <x:f>IF(Y1722,1,0)+IF(Z1722,1,0)+IF(AA1722,1,0)+IF(AB1722,1,0)</x:f>
        <x:v>0</x:v>
      </x:c>
      <x:c r="AF1722" s="50" t="n">
        <x:f>IF(Y1722,1,0)+IF(Z1722,1,0)+IF(AA1722,1,0)+IF(AC1722,1,0)</x:f>
        <x:v>1</x:v>
      </x:c>
      <x:c r="AG1722" s="53" t="n">
        <x:v>44348</x:v>
      </x:c>
      <x:c r="AH1722" s="50" t="str">
        <x:v>S100WQZW</x:v>
      </x:c>
      <x:c r="AI1722" s="50" t="str">
        <x:v>NetSalesSummaryOfBusinessResults</x:v>
      </x:c>
      <x:c r="AJ1722" s="50" t="str">
        <x:v>OperatingIncome</x:v>
      </x:c>
      <x:c r="AK1722" s="53" t="n">
        <x:v>45838</x:v>
      </x:c>
      <x:c r="AL1722" s="50" t="str">
        <x:v>365/365/365/366/365</x:v>
      </x:c>
      <x:c r="AM1722" s="51" t="n">
        <x:v>10392400</x:v>
      </x:c>
      <x:c r="AN1722" s="51" t="n">
        <x:v>305</x:v>
      </x:c>
      <x:c r="AO1722" s="51" t="n">
        <x:f>IFERROR(AM1722*AN1722,"")</x:f>
        <x:v>3169682000</x:v>
      </x:c>
      <x:c r="AP1722" s="56" t="n">
        <x:f>IFERROR(AO1722/(K1722*1000000),"")</x:f>
        <x:v>0.7266797787829025</x:v>
      </x:c>
      <x:c r="AQ1722" s="57" t="n">
        <x:v>55441631.666666664</x:v>
      </x:c>
      <x:c r="AR1722" s="52" t="n">
        <x:v>0.471533663659953</x:v>
      </x:c>
      <x:c r="AS1722" s="52" t="n">
        <x:v>-0.6574459846933701</x:v>
      </x:c>
      <x:c r="AT1722" s="55" t="b">
        <x:v>0</x:v>
      </x:c>
      <x:c r="AU1722" s="50" t="str">
        <x:v>repeated_operating_loss</x:v>
      </x:c>
      <x:c r="AV1722" s="58" t="n">
        <x:v>-0.2114119044521852</x:v>
      </x:c>
      <x:c r="AW1722" s="50" t="n">
        <x:v>3067</x:v>
      </x:c>
      <x:c r="AX1722" s="50" t="str">
        <x:v>Future Moat</x:v>
      </x:c>
      <x:c r="AY1722" s="50" t="str">
        <x:v>既存適格性フィルター不通過: repeated_operating_loss / ローカル5年最大下落率-60%以下</x:v>
      </x:c>
      <x:c r="AZ1722" s="59" t="str">
        <x:v>2025-09-25 15:31</x:v>
      </x:c>
      <x:c r="BA1722" s="53" t="n">
        <x:v>10502</x:v>
      </x:c>
      <x:c r="BB1722" s="50"/>
      <x:c r="BC1722" s="50"/>
      <x:c r="BD1722" s="50"/>
    </x:row>
    <x:row r="1723">
      <x:c r="A1723" s="50" t="n">
        <x:v>1722</x:v>
      </x:c>
      <x:c r="B1723" s="50" t="str">
        <x:v>7472</x:v>
      </x:c>
      <x:c r="C1723" s="50" t="str">
        <x:v>7472.T</x:v>
      </x:c>
      <x:c r="D1723" s="50" t="str">
        <x:v>TOBA,INC.</x:v>
      </x:c>
      <x:c r="E1723" s="50" t="str">
        <x:v>Standard Market(Domestic)</x:v>
      </x:c>
      <x:c r="F1723" s="50" t="str">
        <x:v>Wholesale Trade</x:v>
      </x:c>
      <x:c r="G1723" s="51" t="n">
        <x:v>25040.864</x:v>
      </x:c>
      <x:c r="H1723" s="51" t="n">
        <x:v>29730.353</x:v>
      </x:c>
      <x:c r="I1723" s="51" t="n">
        <x:v>29482.106</x:v>
      </x:c>
      <x:c r="J1723" s="51" t="n">
        <x:v>28449.855</x:v>
      </x:c>
      <x:c r="K1723" s="51" t="n">
        <x:v>31565.763</x:v>
      </x:c>
      <x:c r="L1723" s="52" t="n">
        <x:f>IFERROR(H1723/G1723-1,"")</x:f>
        <x:v>0.18727345030906273</x:v>
      </x:c>
      <x:c r="M1723" s="52" t="n">
        <x:f>IFERROR(I1723/H1723-1,"")</x:f>
        <x:v>-0.008349951310702597</x:v>
      </x:c>
      <x:c r="N1723" s="52" t="n">
        <x:f>IFERROR(J1723/I1723-1,"")</x:f>
        <x:v>-0.035012797254036054</x:v>
      </x:c>
      <x:c r="O1723" s="52" t="n">
        <x:f>IFERROR(K1723/J1723-1,"")</x:f>
        <x:v>0.10952280776123469</x:v>
      </x:c>
      <x:c r="P1723" s="52" t="n">
        <x:f>IFERROR((K1723/G1723)^(1/4)-1,"")</x:f>
        <x:v>0.05959950192935248</x:v>
      </x:c>
      <x:c r="Q1723" s="51" t="n">
        <x:v>1684.317</x:v>
      </x:c>
      <x:c r="R1723" s="52" t="n">
        <x:f>IFERROR(Q1723/K1723,"")</x:f>
        <x:v>0.05335898264204797</x:v>
      </x:c>
      <x:c r="S1723" s="53" t="n">
        <x:v>38322</x:v>
      </x:c>
      <x:c r="T1723" s="50" t="str">
        <x:v>EDINET_company_history</x:v>
      </x:c>
      <x:c r="U1723" s="50" t="str">
        <x:v>鳥 羽 重 良</x:v>
      </x:c>
      <x:c r="V1723" s="54" t="n">
        <x:v>0.0821</x:v>
      </x:c>
      <x:c r="W1723" s="50" t="str">
        <x:v>遠 藤 稔</x:v>
      </x:c>
      <x:c r="X1723" s="50" t="b">
        <x:f>AND(COUNT(L1723:O1723)=4,L1723&gt;='設定'!$B$6,M1723&gt;='設定'!$B$6,N1723&gt;='設定'!$B$6,O1723&gt;='設定'!$B$6)</x:f>
        <x:v>0</x:v>
      </x:c>
      <x:c r="Y1723" s="50" t="b">
        <x:f>AND(COUNT(G1723:K1723)=5,P1723&gt;='設定'!$B$7)</x:f>
        <x:v>0</x:v>
      </x:c>
      <x:c r="Z1723" s="50" t="b">
        <x:f>AND(ISNUMBER(R1723),R1723&gt;='設定'!$B$8)</x:f>
        <x:v>0</x:v>
      </x:c>
      <x:c r="AA1723" s="50" t="b">
        <x:f>AND(ISNUMBER(S1723),S1723&gt;=DATE(YEAR('設定'!$B$10)-'設定'!$B$9,MONTH('設定'!$B$10),DAY('設定'!$B$10)))</x:f>
        <x:v>0</x:v>
      </x:c>
      <x:c r="AB1723" s="55" t="b">
        <x:v>0</x:v>
      </x:c>
      <x:c r="AC1723" s="55" t="b">
        <x:v>1</x:v>
      </x:c>
      <x:c r="AD1723" s="50" t="n">
        <x:f>IF(X1723,1,0)+IF(Z1723,1,0)+IF(AA1723,1,0)+IF(AB1723,1,0)</x:f>
        <x:v>0</x:v>
      </x:c>
      <x:c r="AE1723" s="50" t="n">
        <x:f>IF(Y1723,1,0)+IF(Z1723,1,0)+IF(AA1723,1,0)+IF(AB1723,1,0)</x:f>
        <x:v>0</x:v>
      </x:c>
      <x:c r="AF1723" s="50" t="n">
        <x:f>IF(Y1723,1,0)+IF(Z1723,1,0)+IF(AA1723,1,0)+IF(AC1723,1,0)</x:f>
        <x:v>1</x:v>
      </x:c>
      <x:c r="AG1723" s="53" t="n">
        <x:v>44348</x:v>
      </x:c>
      <x:c r="AH1723" s="50" t="str">
        <x:v>S100VZ8U</x:v>
      </x:c>
      <x:c r="AI1723" s="50" t="str">
        <x:v>NetSalesSummaryOfBusinessResults</x:v>
      </x:c>
      <x:c r="AJ1723" s="50" t="str">
        <x:v>OperatingIncome</x:v>
      </x:c>
      <x:c r="AK1723" s="53" t="n">
        <x:v>45747</x:v>
      </x:c>
      <x:c r="AL1723" s="50" t="str">
        <x:v>365/365/365/366/365</x:v>
      </x:c>
      <x:c r="AM1723" s="51" t="n">
        <x:v>3958000</x:v>
      </x:c>
      <x:c r="AN1723" s="51" t="n">
        <x:v>3605</x:v>
      </x:c>
      <x:c r="AO1723" s="51" t="n">
        <x:f>IFERROR(AM1723*AN1723,"")</x:f>
        <x:v>14268590000</x:v>
      </x:c>
      <x:c r="AP1723" s="56" t="n">
        <x:f>IFERROR(AO1723/(K1723*1000000),"")</x:f>
        <x:v>0.4520274070359079</x:v>
      </x:c>
      <x:c r="AQ1723" s="57" t="n">
        <x:v>4659075</x:v>
      </x:c>
      <x:c r="AR1723" s="52" t="n">
        <x:v>0.1577791463488523</x:v>
      </x:c>
      <x:c r="AS1723" s="52" t="n">
        <x:v>-0.2036994373001578</x:v>
      </x:c>
      <x:c r="AT1723" s="55" t="b">
        <x:v>0</x:v>
      </x:c>
      <x:c r="AU1723" s="50" t="str">
        <x:v>low_liquidity</x:v>
      </x:c>
      <x:c r="AV1723" s="58" t="n">
        <x:v>0.0151169270067213</x:v>
      </x:c>
      <x:c r="AW1723" s="50" t="n">
        <x:v>1755</x:v>
      </x:c>
      <x:c r="AX1723" s="50" t="str">
        <x:v>Discovery</x:v>
      </x:c>
      <x:c r="AY1723" s="50" t="str">
        <x:v>既存適格性フィルター不通過: low_liquidity / 60日平均売買代金2,000万円未満</x:v>
      </x:c>
      <x:c r="AZ1723" s="59" t="str">
        <x:v>2025-06-19 15:00</x:v>
      </x:c>
      <x:c r="BA1723" s="53" t="n">
        <x:v>38322</x:v>
      </x:c>
      <x:c r="BB1723" s="50"/>
      <x:c r="BC1723" s="50"/>
      <x:c r="BD1723" s="50"/>
    </x:row>
    <x:row r="1724">
      <x:c r="A1724" s="50" t="n">
        <x:v>1723</x:v>
      </x:c>
      <x:c r="B1724" s="50" t="str">
        <x:v>7505</x:v>
      </x:c>
      <x:c r="C1724" s="50" t="str">
        <x:v>7505.T</x:v>
      </x:c>
      <x:c r="D1724" s="50" t="str">
        <x:v>FUSO DENTSU CO.,LTD.</x:v>
      </x:c>
      <x:c r="E1724" s="50" t="str">
        <x:v>Standard Market(Domestic)</x:v>
      </x:c>
      <x:c r="F1724" s="50" t="str">
        <x:v>Wholesale Trade</x:v>
      </x:c>
      <x:c r="G1724" s="51" t="n">
        <x:v>43386.754</x:v>
      </x:c>
      <x:c r="H1724" s="51" t="n">
        <x:v>36472.44</x:v>
      </x:c>
      <x:c r="I1724" s="51" t="n">
        <x:v>41137.123</x:v>
      </x:c>
      <x:c r="J1724" s="51" t="n">
        <x:v>46778.454</x:v>
      </x:c>
      <x:c r="K1724" s="51" t="n">
        <x:v>54684.025</x:v>
      </x:c>
      <x:c r="L1724" s="52" t="n">
        <x:f>IFERROR(H1724/G1724-1,"")</x:f>
        <x:v>-0.15936463004353818</x:v>
      </x:c>
      <x:c r="M1724" s="52" t="n">
        <x:f>IFERROR(I1724/H1724-1,"")</x:f>
        <x:v>0.12789610456552936</x:v>
      </x:c>
      <x:c r="N1724" s="52" t="n">
        <x:f>IFERROR(J1724/I1724-1,"")</x:f>
        <x:v>0.13713479671390716</x:v>
      </x:c>
      <x:c r="O1724" s="52" t="n">
        <x:f>IFERROR(K1724/J1724-1,"")</x:f>
        <x:v>0.1690002623857556</x:v>
      </x:c>
      <x:c r="P1724" s="52" t="n">
        <x:f>IFERROR((K1724/G1724)^(1/4)-1,"")</x:f>
        <x:v>0.05956066796233617</x:v>
      </x:c>
      <x:c r="Q1724" s="51" t="n">
        <x:v>3428.517</x:v>
      </x:c>
      <x:c r="R1724" s="52" t="n">
        <x:f>IFERROR(Q1724/K1724,"")</x:f>
        <x:v>0.06269686622372804</x:v>
      </x:c>
      <x:c r="S1724" s="53" t="n">
        <x:v>36373</x:v>
      </x:c>
      <x:c r="T1724" s="50" t="str">
        <x:v>EDINET_company_history</x:v>
      </x:c>
      <x:c r="U1724" s="50" t="str">
        <x:v>扶桑電通従業員持株会</x:v>
      </x:c>
      <x:c r="V1724" s="54" t="n">
        <x:v>0.1571</x:v>
      </x:c>
      <x:c r="W1724" s="50" t="str">
        <x:v>有 冨 英 治</x:v>
      </x:c>
      <x:c r="X1724" s="50" t="b">
        <x:f>AND(COUNT(L1724:O1724)=4,L1724&gt;='設定'!$B$6,M1724&gt;='設定'!$B$6,N1724&gt;='設定'!$B$6,O1724&gt;='設定'!$B$6)</x:f>
        <x:v>0</x:v>
      </x:c>
      <x:c r="Y1724" s="50" t="b">
        <x:f>AND(COUNT(G1724:K1724)=5,P1724&gt;='設定'!$B$7)</x:f>
        <x:v>0</x:v>
      </x:c>
      <x:c r="Z1724" s="50" t="b">
        <x:f>AND(ISNUMBER(R1724),R1724&gt;='設定'!$B$8)</x:f>
        <x:v>0</x:v>
      </x:c>
      <x:c r="AA1724" s="50" t="b">
        <x:f>AND(ISNUMBER(S1724),S1724&gt;=DATE(YEAR('設定'!$B$10)-'設定'!$B$9,MONTH('設定'!$B$10),DAY('設定'!$B$10)))</x:f>
        <x:v>0</x:v>
      </x:c>
      <x:c r="AB1724" s="55" t="b">
        <x:v>0</x:v>
      </x:c>
      <x:c r="AC1724" s="55" t="b">
        <x:v>1</x:v>
      </x:c>
      <x:c r="AD1724" s="50" t="n">
        <x:f>IF(X1724,1,0)+IF(Z1724,1,0)+IF(AA1724,1,0)+IF(AB1724,1,0)</x:f>
        <x:v>0</x:v>
      </x:c>
      <x:c r="AE1724" s="50" t="n">
        <x:f>IF(Y1724,1,0)+IF(Z1724,1,0)+IF(AA1724,1,0)+IF(AB1724,1,0)</x:f>
        <x:v>0</x:v>
      </x:c>
      <x:c r="AF1724" s="50" t="n">
        <x:f>IF(Y1724,1,0)+IF(Z1724,1,0)+IF(AA1724,1,0)+IF(AC1724,1,0)</x:f>
        <x:v>1</x:v>
      </x:c>
      <x:c r="AG1724" s="53" t="n">
        <x:v>44348</x:v>
      </x:c>
      <x:c r="AH1724" s="50" t="str">
        <x:v>S100XAQS</x:v>
      </x:c>
      <x:c r="AI1724" s="50" t="str">
        <x:v>NetSalesSummaryOfBusinessResults</x:v>
      </x:c>
      <x:c r="AJ1724" s="50" t="str">
        <x:v>OperatingIncome</x:v>
      </x:c>
      <x:c r="AK1724" s="53" t="n">
        <x:v>45930</x:v>
      </x:c>
      <x:c r="AL1724" s="50" t="str">
        <x:v>365/365/365/366/365</x:v>
      </x:c>
      <x:c r="AM1724" s="51" t="n">
        <x:v>6074980</x:v>
      </x:c>
      <x:c r="AN1724" s="51" t="n">
        <x:v>2074</x:v>
      </x:c>
      <x:c r="AO1724" s="51" t="n">
        <x:f>IFERROR(AM1724*AN1724,"")</x:f>
        <x:v>12599508520</x:v>
      </x:c>
      <x:c r="AP1724" s="56" t="n">
        <x:f>IFERROR(AO1724/(K1724*1000000),"")</x:f>
        <x:v>0.2304056535706726</x:v>
      </x:c>
      <x:c r="AQ1724" s="57" t="n">
        <x:v>28468703.333333332</x:v>
      </x:c>
      <x:c r="AR1724" s="52" t="n">
        <x:v>0.3541758030828199</x:v>
      </x:c>
      <x:c r="AS1724" s="52" t="n">
        <x:v>-0.3624873411790182</x:v>
      </x:c>
      <x:c r="AT1724" s="55" t="b">
        <x:v>1</x:v>
      </x:c>
      <x:c r="AU1724" s="50"/>
      <x:c r="AV1724" s="58" t="n">
        <x:v>0.073411824035618</x:v>
      </x:c>
      <x:c r="AW1724" s="50" t="n">
        <x:v>1380</x:v>
      </x:c>
      <x:c r="AX1724" s="50" t="str">
        <x:v>Discovery</x:v>
      </x:c>
      <x:c r="AY1724" s="50" t="str">
        <x:v>目立つ機械的警告なし（定性確認は別途必要）</x:v>
      </x:c>
      <x:c r="AZ1724" s="59" t="str">
        <x:v>2025-12-17 09:00</x:v>
      </x:c>
      <x:c r="BA1724" s="53" t="n">
        <x:v>36373</x:v>
      </x:c>
      <x:c r="BB1724" s="50"/>
      <x:c r="BC1724" s="50"/>
      <x:c r="BD1724" s="50"/>
    </x:row>
    <x:row r="1725">
      <x:c r="A1725" s="50" t="n">
        <x:v>1724</x:v>
      </x:c>
      <x:c r="B1725" s="50" t="str">
        <x:v>2489</x:v>
      </x:c>
      <x:c r="C1725" s="50" t="str">
        <x:v>2489.T</x:v>
      </x:c>
      <x:c r="D1725" s="50" t="str">
        <x:v>Adways Inc.</x:v>
      </x:c>
      <x:c r="E1725" s="50" t="str">
        <x:v>Standard Market(Domestic)</x:v>
      </x:c>
      <x:c r="F1725" s="50" t="str">
        <x:v>Services</x:v>
      </x:c>
      <x:c r="G1725" s="51" t="n">
        <x:v>9697.576</x:v>
      </x:c>
      <x:c r="H1725" s="51" t="n">
        <x:v>13415.621</x:v>
      </x:c>
      <x:c r="I1725" s="51" t="n">
        <x:v>13524.048</x:v>
      </x:c>
      <x:c r="J1725" s="51" t="n">
        <x:v>12684.5</x:v>
      </x:c>
      <x:c r="K1725" s="51" t="n">
        <x:v>12219.492</x:v>
      </x:c>
      <x:c r="L1725" s="52" t="n">
        <x:f>IFERROR(H1725/G1725-1,"")</x:f>
        <x:v>0.3833994185763536</x:v>
      </x:c>
      <x:c r="M1725" s="52" t="n">
        <x:f>IFERROR(I1725/H1725-1,"")</x:f>
        <x:v>0.00808214543329755</x:v>
      </x:c>
      <x:c r="N1725" s="52" t="n">
        <x:f>IFERROR(J1725/I1725-1,"")</x:f>
        <x:v>-0.06207815884711443</x:v>
      </x:c>
      <x:c r="O1725" s="52" t="n">
        <x:f>IFERROR(K1725/J1725-1,"")</x:f>
        <x:v>-0.03665954511411562</x:v>
      </x:c>
      <x:c r="P1725" s="52" t="n">
        <x:f>IFERROR((K1725/G1725)^(1/4)-1,"")</x:f>
        <x:v>0.05949153182302824</x:v>
      </x:c>
      <x:c r="Q1725" s="51" t="n">
        <x:v>297.231</x:v>
      </x:c>
      <x:c r="R1725" s="52" t="n">
        <x:f>IFERROR(Q1725/K1725,"")</x:f>
        <x:v>0.024324333613868727</x:v>
      </x:c>
      <x:c r="S1725" s="53" t="n">
        <x:v>38869</x:v>
      </x:c>
      <x:c r="T1725" s="50" t="str">
        <x:v>EDINET_company_history</x:v>
      </x:c>
      <x:c r="U1725" s="50" t="str">
        <x:v>岡村 陽久</x:v>
      </x:c>
      <x:c r="V1725" s="54" t="n">
        <x:v>0.2085</x:v>
      </x:c>
      <x:c r="W1725" s="50" t="str">
        <x:v>山田 翔</x:v>
      </x:c>
      <x:c r="X1725" s="50" t="b">
        <x:f>AND(COUNT(L1725:O1725)=4,L1725&gt;='設定'!$B$6,M1725&gt;='設定'!$B$6,N1725&gt;='設定'!$B$6,O1725&gt;='設定'!$B$6)</x:f>
        <x:v>0</x:v>
      </x:c>
      <x:c r="Y1725" s="50" t="b">
        <x:f>AND(COUNT(G1725:K1725)=5,P1725&gt;='設定'!$B$7)</x:f>
        <x:v>0</x:v>
      </x:c>
      <x:c r="Z1725" s="50" t="b">
        <x:f>AND(ISNUMBER(R1725),R1725&gt;='設定'!$B$8)</x:f>
        <x:v>0</x:v>
      </x:c>
      <x:c r="AA1725" s="50" t="b">
        <x:f>AND(ISNUMBER(S1725),S1725&gt;=DATE(YEAR('設定'!$B$10)-'設定'!$B$9,MONTH('設定'!$B$10),DAY('設定'!$B$10)))</x:f>
        <x:v>0</x:v>
      </x:c>
      <x:c r="AB1725" s="55" t="b">
        <x:v>0</x:v>
      </x:c>
      <x:c r="AC1725" s="55" t="b">
        <x:v>1</x:v>
      </x:c>
      <x:c r="AD1725" s="50" t="n">
        <x:f>IF(X1725,1,0)+IF(Z1725,1,0)+IF(AA1725,1,0)+IF(AB1725,1,0)</x:f>
        <x:v>0</x:v>
      </x:c>
      <x:c r="AE1725" s="50" t="n">
        <x:f>IF(Y1725,1,0)+IF(Z1725,1,0)+IF(AA1725,1,0)+IF(AB1725,1,0)</x:f>
        <x:v>0</x:v>
      </x:c>
      <x:c r="AF1725" s="50" t="n">
        <x:f>IF(Y1725,1,0)+IF(Z1725,1,0)+IF(AA1725,1,0)+IF(AC1725,1,0)</x:f>
        <x:v>1</x:v>
      </x:c>
      <x:c r="AG1725" s="53" t="n">
        <x:v>44348</x:v>
      </x:c>
      <x:c r="AH1725" s="50" t="str">
        <x:v>S100XSXU</x:v>
      </x:c>
      <x:c r="AI1725" s="50" t="str">
        <x:v>NetSalesSummaryOfBusinessResults</x:v>
      </x:c>
      <x:c r="AJ1725" s="50" t="str">
        <x:v>OperatingIncome</x:v>
      </x:c>
      <x:c r="AK1725" s="53" t="n">
        <x:v>46022</x:v>
      </x:c>
      <x:c r="AL1725" s="50" t="str">
        <x:v>275/365/365/366/365</x:v>
      </x:c>
      <x:c r="AM1725" s="51" t="n">
        <x:v>39082200</x:v>
      </x:c>
      <x:c r="AN1725" s="51" t="n">
        <x:v>267</x:v>
      </x:c>
      <x:c r="AO1725" s="51" t="n">
        <x:f>IFERROR(AM1725*AN1725,"")</x:f>
        <x:v>10434947400</x:v>
      </x:c>
      <x:c r="AP1725" s="56" t="n">
        <x:f>IFERROR(AO1725/(K1725*1000000),"")</x:f>
        <x:v>0.8539591825912239</x:v>
      </x:c>
      <x:c r="AQ1725" s="57" t="n">
        <x:v>52447903.333333336</x:v>
      </x:c>
      <x:c r="AR1725" s="52" t="n">
        <x:v>0.4271897975614644</x:v>
      </x:c>
      <x:c r="AS1725" s="52" t="n">
        <x:v>-0.7435145042062734</x:v>
      </x:c>
      <x:c r="AT1725" s="55" t="b">
        <x:v>1</x:v>
      </x:c>
      <x:c r="AU1725" s="50"/>
      <x:c r="AV1725" s="58" t="n">
        <x:v>-0.1873418669040464</x:v>
      </x:c>
      <x:c r="AW1725" s="50" t="n">
        <x:v>2990</x:v>
      </x:c>
      <x:c r="AX1725" s="50" t="str">
        <x:v>Future Moat</x:v>
      </x:c>
      <x:c r="AY1725" s="50" t="str">
        <x:v>ローカル5年最大下落率-60%以下</x:v>
      </x:c>
      <x:c r="AZ1725" s="59" t="str">
        <x:v>2026-03-24 15:30</x:v>
      </x:c>
      <x:c r="BA1725" s="53" t="n">
        <x:v>38869</x:v>
      </x:c>
      <x:c r="BB1725" s="50"/>
      <x:c r="BC1725" s="50"/>
      <x:c r="BD1725" s="50" t="str">
        <x:v>TOPIX Small 2</x:v>
      </x:c>
    </x:row>
    <x:row r="1726">
      <x:c r="A1726" s="50" t="n">
        <x:v>1725</x:v>
      </x:c>
      <x:c r="B1726" s="50" t="str">
        <x:v>4119</x:v>
      </x:c>
      <x:c r="C1726" s="50" t="str">
        <x:v>4119.T</x:v>
      </x:c>
      <x:c r="D1726" s="50" t="str">
        <x:v>Nippon Pigment Holdings Company Limited</x:v>
      </x:c>
      <x:c r="E1726" s="50" t="str">
        <x:v>Standard Market(Domestic)</x:v>
      </x:c>
      <x:c r="F1726" s="50" t="str">
        <x:v>Chemicals</x:v>
      </x:c>
      <x:c r="G1726" s="51" t="n">
        <x:v>30117.012</x:v>
      </x:c>
      <x:c r="H1726" s="51" t="n">
        <x:v>27567.122</x:v>
      </x:c>
      <x:c r="I1726" s="51" t="n">
        <x:v>27463.844</x:v>
      </x:c>
      <x:c r="J1726" s="51" t="n">
        <x:v>26683.226</x:v>
      </x:c>
      <x:c r="K1726" s="51" t="n">
        <x:v>37921.166</x:v>
      </x:c>
      <x:c r="L1726" s="52" t="n">
        <x:f>IFERROR(H1726/G1726-1,"")</x:f>
        <x:v>-0.08466610167037814</x:v>
      </x:c>
      <x:c r="M1726" s="52" t="n">
        <x:f>IFERROR(I1726/H1726-1,"")</x:f>
        <x:v>-0.0037464193759507713</x:v>
      </x:c>
      <x:c r="N1726" s="52" t="n">
        <x:f>IFERROR(J1726/I1726-1,"")</x:f>
        <x:v>-0.028423479247843164</x:v>
      </x:c>
      <x:c r="O1726" s="52" t="n">
        <x:f>IFERROR(K1726/J1726-1,"")</x:f>
        <x:v>0.42116121941177576</x:v>
      </x:c>
      <x:c r="P1726" s="52" t="n">
        <x:f>IFERROR((K1726/G1726)^(1/4)-1,"")</x:f>
        <x:v>0.05929628730685055</x:v>
      </x:c>
      <x:c r="Q1726" s="51" t="n">
        <x:v>176.563</x:v>
      </x:c>
      <x:c r="R1726" s="52" t="n">
        <x:f>IFERROR(Q1726/K1726,"")</x:f>
        <x:v>0.00465605408863219</x:v>
      </x:c>
      <x:c r="S1726" s="53" t="n">
        <x:v>22555</x:v>
      </x:c>
      <x:c r="T1726" s="50" t="str">
        <x:v>EDINET_company_history</x:v>
      </x:c>
      <x:c r="U1726" s="50" t="str">
        <x:v>日本ピグメント取引先持株会</x:v>
      </x:c>
      <x:c r="V1726" s="54" t="n">
        <x:v>0.1229</x:v>
      </x:c>
      <x:c r="W1726" s="50" t="str">
        <x:v>加 藤 龍 巳 / 田 代 喜 一 / 児 島 俊 郎</x:v>
      </x:c>
      <x:c r="X1726" s="50" t="b">
        <x:f>AND(COUNT(L1726:O1726)=4,L1726&gt;='設定'!$B$6,M1726&gt;='設定'!$B$6,N1726&gt;='設定'!$B$6,O1726&gt;='設定'!$B$6)</x:f>
        <x:v>0</x:v>
      </x:c>
      <x:c r="Y1726" s="50" t="b">
        <x:f>AND(COUNT(G1726:K1726)=5,P1726&gt;='設定'!$B$7)</x:f>
        <x:v>0</x:v>
      </x:c>
      <x:c r="Z1726" s="50" t="b">
        <x:f>AND(ISNUMBER(R1726),R1726&gt;='設定'!$B$8)</x:f>
        <x:v>0</x:v>
      </x:c>
      <x:c r="AA1726" s="50" t="b">
        <x:f>AND(ISNUMBER(S1726),S1726&gt;=DATE(YEAR('設定'!$B$10)-'設定'!$B$9,MONTH('設定'!$B$10),DAY('設定'!$B$10)))</x:f>
        <x:v>0</x:v>
      </x:c>
      <x:c r="AB1726" s="55" t="b">
        <x:v>0</x:v>
      </x:c>
      <x:c r="AC1726" s="55" t="b">
        <x:v>1</x:v>
      </x:c>
      <x:c r="AD1726" s="50" t="n">
        <x:f>IF(X1726,1,0)+IF(Z1726,1,0)+IF(AA1726,1,0)+IF(AB1726,1,0)</x:f>
        <x:v>0</x:v>
      </x:c>
      <x:c r="AE1726" s="50" t="n">
        <x:f>IF(Y1726,1,0)+IF(Z1726,1,0)+IF(AA1726,1,0)+IF(AB1726,1,0)</x:f>
        <x:v>0</x:v>
      </x:c>
      <x:c r="AF1726" s="50" t="n">
        <x:f>IF(Y1726,1,0)+IF(Z1726,1,0)+IF(AA1726,1,0)+IF(AC1726,1,0)</x:f>
        <x:v>1</x:v>
      </x:c>
      <x:c r="AG1726" s="53" t="n">
        <x:v>44348</x:v>
      </x:c>
      <x:c r="AH1726" s="50" t="str">
        <x:v>S100W7GL</x:v>
      </x:c>
      <x:c r="AI1726" s="50" t="str">
        <x:v>NetSalesSummaryOfBusinessResults</x:v>
      </x:c>
      <x:c r="AJ1726" s="50" t="str">
        <x:v>OperatingIncome</x:v>
      </x:c>
      <x:c r="AK1726" s="53" t="n">
        <x:v>45747</x:v>
      </x:c>
      <x:c r="AL1726" s="50" t="str">
        <x:v>365/365/365/366/365</x:v>
      </x:c>
      <x:c r="AM1726" s="51" t="n">
        <x:v>1569599</x:v>
      </x:c>
      <x:c r="AN1726" s="51" t="n">
        <x:v>5500</x:v>
      </x:c>
      <x:c r="AO1726" s="51" t="n">
        <x:f>IFERROR(AM1726*AN1726,"")</x:f>
        <x:v>8632794500</x:v>
      </x:c>
      <x:c r="AP1726" s="56" t="n">
        <x:f>IFERROR(AO1726/(K1726*1000000),"")</x:f>
        <x:v>0.22765108277525012</x:v>
      </x:c>
      <x:c r="AQ1726" s="57" t="n">
        <x:v>37236941.666666664</x:v>
      </x:c>
      <x:c r="AR1726" s="52" t="n">
        <x:v>0.2880665080446231</x:v>
      </x:c>
      <x:c r="AS1726" s="52" t="n">
        <x:v>-0.2998160050567318</x:v>
      </x:c>
      <x:c r="AT1726" s="55" t="b">
        <x:v>1</x:v>
      </x:c>
      <x:c r="AU1726" s="50"/>
      <x:c r="AV1726" s="58" t="n">
        <x:v>0.2236551813604249</x:v>
      </x:c>
      <x:c r="AW1726" s="50" t="n">
        <x:v>611</x:v>
      </x:c>
      <x:c r="AX1726" s="50" t="str">
        <x:v>Discovery</x:v>
      </x:c>
      <x:c r="AY1726" s="50" t="str">
        <x:v>目立つ機械的警告なし（定性確認は別途必要）</x:v>
      </x:c>
      <x:c r="AZ1726" s="59" t="str">
        <x:v>2025-06-27 15:10</x:v>
      </x:c>
      <x:c r="BA1726" s="53" t="n">
        <x:v>22555</x:v>
      </x:c>
      <x:c r="BB1726" s="50"/>
      <x:c r="BC1726" s="50"/>
      <x:c r="BD1726" s="50"/>
    </x:row>
    <x:row r="1727">
      <x:c r="A1727" s="50" t="n">
        <x:v>1726</x:v>
      </x:c>
      <x:c r="B1727" s="50" t="str">
        <x:v>3895</x:v>
      </x:c>
      <x:c r="C1727" s="50" t="str">
        <x:v>3895.T</x:v>
      </x:c>
      <x:c r="D1727" s="50" t="str">
        <x:v>HAVIX CORPORATION</x:v>
      </x:c>
      <x:c r="E1727" s="50" t="str">
        <x:v>Standard Market(Domestic)</x:v>
      </x:c>
      <x:c r="F1727" s="50" t="str">
        <x:v>Pulp and Paper</x:v>
      </x:c>
      <x:c r="G1727" s="51" t="n">
        <x:v>10647.197</x:v>
      </x:c>
      <x:c r="H1727" s="51" t="n">
        <x:v>10897.603</x:v>
      </x:c>
      <x:c r="I1727" s="51" t="n">
        <x:v>12084.138</x:v>
      </x:c>
      <x:c r="J1727" s="51" t="n">
        <x:v>13204.697</x:v>
      </x:c>
      <x:c r="K1727" s="51" t="n">
        <x:v>13403.1</x:v>
      </x:c>
      <x:c r="L1727" s="52" t="n">
        <x:f>IFERROR(H1727/G1727-1,"")</x:f>
        <x:v>0.023518490359481392</x:v>
      </x:c>
      <x:c r="M1727" s="52" t="n">
        <x:f>IFERROR(I1727/H1727-1,"")</x:f>
        <x:v>0.10888036570978055</x:v>
      </x:c>
      <x:c r="N1727" s="52" t="n">
        <x:f>IFERROR(J1727/I1727-1,"")</x:f>
        <x:v>0.09272974208007212</x:v>
      </x:c>
      <x:c r="O1727" s="52" t="n">
        <x:f>IFERROR(K1727/J1727-1,"")</x:f>
        <x:v>0.015025183841779866</x:v>
      </x:c>
      <x:c r="P1727" s="52" t="n">
        <x:f>IFERROR((K1727/G1727)^(1/4)-1,"")</x:f>
        <x:v>0.059235413264188796</x:v>
      </x:c>
      <x:c r="Q1727" s="51" t="n">
        <x:v>695.01</x:v>
      </x:c>
      <x:c r="R1727" s="52" t="n">
        <x:f>IFERROR(Q1727/K1727,"")</x:f>
        <x:v>0.05185442173825458</x:v>
      </x:c>
      <x:c r="S1727" s="53" t="n">
        <x:v>38384</x:v>
      </x:c>
      <x:c r="T1727" s="50" t="str">
        <x:v>EDINET_company_history</x:v>
      </x:c>
      <x:c r="U1727" s="50" t="str">
        <x:v>酒 井 正 吾</x:v>
      </x:c>
      <x:c r="V1727" s="54" t="n">
        <x:v>0.0862</x:v>
      </x:c>
      <x:c r="W1727" s="50" t="str">
        <x:v>吉 村 和 彦 / 福 村 大 介</x:v>
      </x:c>
      <x:c r="X1727" s="50" t="b">
        <x:f>AND(COUNT(L1727:O1727)=4,L1727&gt;='設定'!$B$6,M1727&gt;='設定'!$B$6,N1727&gt;='設定'!$B$6,O1727&gt;='設定'!$B$6)</x:f>
        <x:v>0</x:v>
      </x:c>
      <x:c r="Y1727" s="50" t="b">
        <x:f>AND(COUNT(G1727:K1727)=5,P1727&gt;='設定'!$B$7)</x:f>
        <x:v>0</x:v>
      </x:c>
      <x:c r="Z1727" s="50" t="b">
        <x:f>AND(ISNUMBER(R1727),R1727&gt;='設定'!$B$8)</x:f>
        <x:v>0</x:v>
      </x:c>
      <x:c r="AA1727" s="50" t="b">
        <x:f>AND(ISNUMBER(S1727),S1727&gt;=DATE(YEAR('設定'!$B$10)-'設定'!$B$9,MONTH('設定'!$B$10),DAY('設定'!$B$10)))</x:f>
        <x:v>0</x:v>
      </x:c>
      <x:c r="AB1727" s="55" t="b">
        <x:v>0</x:v>
      </x:c>
      <x:c r="AC1727" s="55" t="b">
        <x:v>1</x:v>
      </x:c>
      <x:c r="AD1727" s="50" t="n">
        <x:f>IF(X1727,1,0)+IF(Z1727,1,0)+IF(AA1727,1,0)+IF(AB1727,1,0)</x:f>
        <x:v>0</x:v>
      </x:c>
      <x:c r="AE1727" s="50" t="n">
        <x:f>IF(Y1727,1,0)+IF(Z1727,1,0)+IF(AA1727,1,0)+IF(AB1727,1,0)</x:f>
        <x:v>0</x:v>
      </x:c>
      <x:c r="AF1727" s="50" t="n">
        <x:f>IF(Y1727,1,0)+IF(Z1727,1,0)+IF(AA1727,1,0)+IF(AC1727,1,0)</x:f>
        <x:v>1</x:v>
      </x:c>
      <x:c r="AG1727" s="53" t="n">
        <x:v>44348</x:v>
      </x:c>
      <x:c r="AH1727" s="50" t="str">
        <x:v>S100VYRU</x:v>
      </x:c>
      <x:c r="AI1727" s="50" t="str">
        <x:v>NetSalesSummaryOfBusinessResults</x:v>
      </x:c>
      <x:c r="AJ1727" s="50" t="str">
        <x:v>OperatingIncome</x:v>
      </x:c>
      <x:c r="AK1727" s="53" t="n">
        <x:v>45747</x:v>
      </x:c>
      <x:c r="AL1727" s="50" t="str">
        <x:v>365/365/365/366/365</x:v>
      </x:c>
      <x:c r="AM1727" s="51" t="n">
        <x:v>7807480</x:v>
      </x:c>
      <x:c r="AN1727" s="51" t="n">
        <x:v>411</x:v>
      </x:c>
      <x:c r="AO1727" s="51" t="n">
        <x:f>IFERROR(AM1727*AN1727,"")</x:f>
        <x:v>3208874280</x:v>
      </x:c>
      <x:c r="AP1727" s="56" t="n">
        <x:f>IFERROR(AO1727/(K1727*1000000),"")</x:f>
        <x:v>0.2394128432974461</x:v>
      </x:c>
      <x:c r="AQ1727" s="57" t="n">
        <x:v>3603105</x:v>
      </x:c>
      <x:c r="AR1727" s="52" t="n">
        <x:v>0.2661957896296233</x:v>
      </x:c>
      <x:c r="AS1727" s="52" t="n">
        <x:v>-0.4263622711094149</x:v>
      </x:c>
      <x:c r="AT1727" s="55" t="b">
        <x:v>0</x:v>
      </x:c>
      <x:c r="AU1727" s="50" t="str">
        <x:v>low_liquidity</x:v>
      </x:c>
      <x:c r="AV1727" s="58" t="n">
        <x:v>-0.0975729208963353</x:v>
      </x:c>
      <x:c r="AW1727" s="50" t="n">
        <x:v>2592</x:v>
      </x:c>
      <x:c r="AX1727" s="50" t="str">
        <x:v>Core Moat</x:v>
      </x:c>
      <x:c r="AY1727" s="50" t="str">
        <x:v>既存適格性フィルター不通過: low_liquidity / 60日平均売買代金2,000万円未満</x:v>
      </x:c>
      <x:c r="AZ1727" s="59" t="str">
        <x:v>2025-06-18 13:05</x:v>
      </x:c>
      <x:c r="BA1727" s="53" t="n">
        <x:v>38384</x:v>
      </x:c>
      <x:c r="BB1727" s="50"/>
      <x:c r="BC1727" s="50"/>
      <x:c r="BD1727" s="50"/>
    </x:row>
    <x:row r="1728">
      <x:c r="A1728" s="50" t="n">
        <x:v>1727</x:v>
      </x:c>
      <x:c r="B1728" s="50" t="str">
        <x:v>5021</x:v>
      </x:c>
      <x:c r="C1728" s="50" t="str">
        <x:v>5021.T</x:v>
      </x:c>
      <x:c r="D1728" s="50" t="str">
        <x:v>COSMO ENERGY HOLDINGS COMPANY,LIMITED</x:v>
      </x:c>
      <x:c r="E1728" s="50" t="str">
        <x:v>Prime Market (Domestic)</x:v>
      </x:c>
      <x:c r="F1728" s="50" t="str">
        <x:v>Oil and Coal Products</x:v>
      </x:c>
      <x:c r="G1728" s="51" t="n">
        <x:v>2233250</x:v>
      </x:c>
      <x:c r="H1728" s="51" t="n">
        <x:v>2440452</x:v>
      </x:c>
      <x:c r="I1728" s="51" t="n">
        <x:v>2791872</x:v>
      </x:c>
      <x:c r="J1728" s="51" t="n">
        <x:v>2729570</x:v>
      </x:c>
      <x:c r="K1728" s="51" t="n">
        <x:v>2799947</x:v>
      </x:c>
      <x:c r="L1728" s="52" t="n">
        <x:f>IFERROR(H1728/G1728-1,"")</x:f>
        <x:v>0.09278047688346569</x:v>
      </x:c>
      <x:c r="M1728" s="52" t="n">
        <x:f>IFERROR(I1728/H1728-1,"")</x:f>
        <x:v>0.14399791514031013</x:v>
      </x:c>
      <x:c r="N1728" s="52" t="n">
        <x:f>IFERROR(J1728/I1728-1,"")</x:f>
        <x:v>-0.022315492973889905</x:v>
      </x:c>
      <x:c r="O1728" s="52" t="n">
        <x:f>IFERROR(K1728/J1728-1,"")</x:f>
        <x:v>0.02578318196639029</x:v>
      </x:c>
      <x:c r="P1728" s="52" t="n">
        <x:f>IFERROR((K1728/G1728)^(1/4)-1,"")</x:f>
        <x:v>0.05816432838274421</x:v>
      </x:c>
      <x:c r="Q1728" s="51" t="n">
        <x:v>128249</x:v>
      </x:c>
      <x:c r="R1728" s="52" t="n">
        <x:f>IFERROR(Q1728/K1728,"")</x:f>
        <x:v>0.045804081291538734</x:v>
      </x:c>
      <x:c r="S1728" s="53" t="n">
        <x:v>18019</x:v>
      </x:c>
      <x:c r="T1728" s="50" t="str">
        <x:v>EDINET_company_history</x:v>
      </x:c>
      <x:c r="U1728" s="50" t="str">
        <x:v>岩谷産業㈱</x:v>
      </x:c>
      <x:c r="V1728" s="54" t="n">
        <x:v>0.2128</x:v>
      </x:c>
      <x:c r="W1728" s="50" t="str">
        <x:v>桐山 浩 / 山田 茂</x:v>
      </x:c>
      <x:c r="X1728" s="50" t="b">
        <x:f>AND(COUNT(L1728:O1728)=4,L1728&gt;='設定'!$B$6,M1728&gt;='設定'!$B$6,N1728&gt;='設定'!$B$6,O1728&gt;='設定'!$B$6)</x:f>
        <x:v>0</x:v>
      </x:c>
      <x:c r="Y1728" s="50" t="b">
        <x:f>AND(COUNT(G1728:K1728)=5,P1728&gt;='設定'!$B$7)</x:f>
        <x:v>0</x:v>
      </x:c>
      <x:c r="Z1728" s="50" t="b">
        <x:f>AND(ISNUMBER(R1728),R1728&gt;='設定'!$B$8)</x:f>
        <x:v>0</x:v>
      </x:c>
      <x:c r="AA1728" s="50" t="b">
        <x:f>AND(ISNUMBER(S1728),S1728&gt;=DATE(YEAR('設定'!$B$10)-'設定'!$B$9,MONTH('設定'!$B$10),DAY('設定'!$B$10)))</x:f>
        <x:v>0</x:v>
      </x:c>
      <x:c r="AB1728" s="55" t="b">
        <x:v>0</x:v>
      </x:c>
      <x:c r="AC1728" s="55" t="b">
        <x:v>1</x:v>
      </x:c>
      <x:c r="AD1728" s="50" t="n">
        <x:f>IF(X1728,1,0)+IF(Z1728,1,0)+IF(AA1728,1,0)+IF(AB1728,1,0)</x:f>
        <x:v>0</x:v>
      </x:c>
      <x:c r="AE1728" s="50" t="n">
        <x:f>IF(Y1728,1,0)+IF(Z1728,1,0)+IF(AA1728,1,0)+IF(AB1728,1,0)</x:f>
        <x:v>0</x:v>
      </x:c>
      <x:c r="AF1728" s="50" t="n">
        <x:f>IF(Y1728,1,0)+IF(Z1728,1,0)+IF(AA1728,1,0)+IF(AC1728,1,0)</x:f>
        <x:v>1</x:v>
      </x:c>
      <x:c r="AG1728" s="53" t="n">
        <x:v>44348</x:v>
      </x:c>
      <x:c r="AH1728" s="50" t="str">
        <x:v>S100W3P9</x:v>
      </x:c>
      <x:c r="AI1728" s="50" t="str">
        <x:v>NetSalesSummaryOfBusinessResults</x:v>
      </x:c>
      <x:c r="AJ1728" s="50" t="str">
        <x:v>OperatingIncome</x:v>
      </x:c>
      <x:c r="AK1728" s="53" t="n">
        <x:v>45747</x:v>
      </x:c>
      <x:c r="AL1728" s="50" t="str">
        <x:v>365/365/365/366/365</x:v>
      </x:c>
      <x:c r="AM1728" s="51" t="n">
        <x:v>83172861</x:v>
      </x:c>
      <x:c r="AN1728" s="51" t="n">
        <x:v>3671</x:v>
      </x:c>
      <x:c r="AO1728" s="51" t="n">
        <x:f>IFERROR(AM1728*AN1728,"")</x:f>
        <x:v>305327572731</x:v>
      </x:c>
      <x:c r="AP1728" s="56" t="n">
        <x:f>IFERROR(AO1728/(K1728*1000000),"")</x:f>
        <x:v>0.10904762580541703</x:v>
      </x:c>
      <x:c r="AQ1728" s="57" t="n">
        <x:v>3314935555</x:v>
      </x:c>
      <x:c r="AR1728" s="52" t="n">
        <x:v>0.3447573278455508</x:v>
      </x:c>
      <x:c r="AS1728" s="52" t="n">
        <x:v>-0.3721922353346116</x:v>
      </x:c>
      <x:c r="AT1728" s="55" t="b">
        <x:v>1</x:v>
      </x:c>
      <x:c r="AU1728" s="50"/>
      <x:c r="AV1728" s="58" t="n">
        <x:v>-0.1401899361627952</x:v>
      </x:c>
      <x:c r="AW1728" s="50" t="n">
        <x:v>2806</x:v>
      </x:c>
      <x:c r="AX1728" s="50" t="str">
        <x:v>Core Moat</x:v>
      </x:c>
      <x:c r="AY1728" s="50" t="str">
        <x:v>目立つ機械的警告なし（定性確認は別途必要）</x:v>
      </x:c>
      <x:c r="AZ1728" s="59" t="str">
        <x:v>2025-06-25 13:00</x:v>
      </x:c>
      <x:c r="BA1728" s="53" t="n">
        <x:v>18019</x:v>
      </x:c>
      <x:c r="BB1728" s="50"/>
      <x:c r="BC1728" s="50"/>
      <x:c r="BD1728" s="50" t="str">
        <x:v>TOPIX Mid400</x:v>
      </x:c>
    </x:row>
    <x:row r="1729">
      <x:c r="A1729" s="50" t="n">
        <x:v>1728</x:v>
      </x:c>
      <x:c r="B1729" s="50" t="str">
        <x:v>8928</x:v>
      </x:c>
      <x:c r="C1729" s="50" t="str">
        <x:v>8928.T</x:v>
      </x:c>
      <x:c r="D1729" s="50" t="str">
        <x:v>ANABUKI KOSAN INC.</x:v>
      </x:c>
      <x:c r="E1729" s="50" t="str">
        <x:v>Standard Market(Domestic)</x:v>
      </x:c>
      <x:c r="F1729" s="50" t="str">
        <x:v>Real Estate</x:v>
      </x:c>
      <x:c r="G1729" s="51" t="n">
        <x:v>104750.47</x:v>
      </x:c>
      <x:c r="H1729" s="51" t="n">
        <x:v>111339.332</x:v>
      </x:c>
      <x:c r="I1729" s="51" t="n">
        <x:v>113835.389</x:v>
      </x:c>
      <x:c r="J1729" s="51" t="n">
        <x:v>134499.64</x:v>
      </x:c>
      <x:c r="K1729" s="51" t="n">
        <x:v>130973.099</x:v>
      </x:c>
      <x:c r="L1729" s="52" t="n">
        <x:f>IFERROR(H1729/G1729-1,"")</x:f>
        <x:v>0.06290054832212211</x:v>
      </x:c>
      <x:c r="M1729" s="52" t="n">
        <x:f>IFERROR(I1729/H1729-1,"")</x:f>
        <x:v>0.022418465740390747</x:v>
      </x:c>
      <x:c r="N1729" s="52" t="n">
        <x:f>IFERROR(J1729/I1729-1,"")</x:f>
        <x:v>0.1815274773647062</x:v>
      </x:c>
      <x:c r="O1729" s="52" t="n">
        <x:f>IFERROR(K1729/J1729-1,"")</x:f>
        <x:v>-0.026219705866870835</x:v>
      </x:c>
      <x:c r="P1729" s="52" t="n">
        <x:f>IFERROR((K1729/G1729)^(1/4)-1,"")</x:f>
        <x:v>0.05744193890868465</x:v>
      </x:c>
      <x:c r="Q1729" s="51" t="n">
        <x:v>5690.206</x:v>
      </x:c>
      <x:c r="R1729" s="52" t="n">
        <x:f>IFERROR(Q1729/K1729,"")</x:f>
        <x:v>0.043445608628379484</x:v>
      </x:c>
      <x:c r="S1729" s="53" t="n">
        <x:v>38139</x:v>
      </x:c>
      <x:c r="T1729" s="50" t="str">
        <x:v>EDINET_company_history</x:v>
      </x:c>
      <x:c r="U1729" s="50" t="str">
        <x:v>㈱穴吹ハウジングサービス</x:v>
      </x:c>
      <x:c r="V1729" s="54" t="n">
        <x:v>0.4737</x:v>
      </x:c>
      <x:c r="W1729" s="50" t="str">
        <x:v>穴吹 忠嗣</x:v>
      </x:c>
      <x:c r="X1729" s="50" t="b">
        <x:f>AND(COUNT(L1729:O1729)=4,L1729&gt;='設定'!$B$6,M1729&gt;='設定'!$B$6,N1729&gt;='設定'!$B$6,O1729&gt;='設定'!$B$6)</x:f>
        <x:v>0</x:v>
      </x:c>
      <x:c r="Y1729" s="50" t="b">
        <x:f>AND(COUNT(G1729:K1729)=5,P1729&gt;='設定'!$B$7)</x:f>
        <x:v>0</x:v>
      </x:c>
      <x:c r="Z1729" s="50" t="b">
        <x:f>AND(ISNUMBER(R1729),R1729&gt;='設定'!$B$8)</x:f>
        <x:v>0</x:v>
      </x:c>
      <x:c r="AA1729" s="50" t="b">
        <x:f>AND(ISNUMBER(S1729),S1729&gt;=DATE(YEAR('設定'!$B$10)-'設定'!$B$9,MONTH('設定'!$B$10),DAY('設定'!$B$10)))</x:f>
        <x:v>0</x:v>
      </x:c>
      <x:c r="AB1729" s="55" t="b">
        <x:v>0</x:v>
      </x:c>
      <x:c r="AC1729" s="55" t="b">
        <x:v>1</x:v>
      </x:c>
      <x:c r="AD1729" s="50" t="n">
        <x:f>IF(X1729,1,0)+IF(Z1729,1,0)+IF(AA1729,1,0)+IF(AB1729,1,0)</x:f>
        <x:v>0</x:v>
      </x:c>
      <x:c r="AE1729" s="50" t="n">
        <x:f>IF(Y1729,1,0)+IF(Z1729,1,0)+IF(AA1729,1,0)+IF(AB1729,1,0)</x:f>
        <x:v>0</x:v>
      </x:c>
      <x:c r="AF1729" s="50" t="n">
        <x:f>IF(Y1729,1,0)+IF(Z1729,1,0)+IF(AA1729,1,0)+IF(AC1729,1,0)</x:f>
        <x:v>1</x:v>
      </x:c>
      <x:c r="AG1729" s="53" t="n">
        <x:v>44348</x:v>
      </x:c>
      <x:c r="AH1729" s="50" t="str">
        <x:v>S100WQZC</x:v>
      </x:c>
      <x:c r="AI1729" s="50" t="str">
        <x:v>NetSalesSummaryOfBusinessResults</x:v>
      </x:c>
      <x:c r="AJ1729" s="50" t="str">
        <x:v>OperatingIncome</x:v>
      </x:c>
      <x:c r="AK1729" s="53" t="n">
        <x:v>45838</x:v>
      </x:c>
      <x:c r="AL1729" s="50" t="str">
        <x:v>365/365/365/366/365</x:v>
      </x:c>
      <x:c r="AM1729" s="51" t="n">
        <x:v>10666900</x:v>
      </x:c>
      <x:c r="AN1729" s="51" t="n">
        <x:v>2455</x:v>
      </x:c>
      <x:c r="AO1729" s="51" t="n">
        <x:f>IFERROR(AM1729*AN1729,"")</x:f>
        <x:v>26187239500</x:v>
      </x:c>
      <x:c r="AP1729" s="56" t="n">
        <x:f>IFERROR(AO1729/(K1729*1000000),"")</x:f>
        <x:v>0.19994365026057756</x:v>
      </x:c>
      <x:c r="AQ1729" s="57" t="n">
        <x:v>34113453.333333336</x:v>
      </x:c>
      <x:c r="AR1729" s="52" t="n">
        <x:v>0.181966411547701</x:v>
      </x:c>
      <x:c r="AS1729" s="52" t="n">
        <x:v>-0.2236829593963057</x:v>
      </x:c>
      <x:c r="AT1729" s="55" t="b">
        <x:v>0</x:v>
      </x:c>
      <x:c r="AU1729" s="50" t="str">
        <x:v>repeated_negative_operating_cf</x:v>
      </x:c>
      <x:c r="AV1729" s="58" t="n">
        <x:v>-0.0248970873310339</x:v>
      </x:c>
      <x:c r="AW1729" s="50" t="n">
        <x:v>2078</x:v>
      </x:c>
      <x:c r="AX1729" s="50" t="str">
        <x:v>Core Moat</x:v>
      </x:c>
      <x:c r="AY1729" s="50" t="str">
        <x:v>既存適格性フィルター不通過: repeated_negative_operating_cf</x:v>
      </x:c>
      <x:c r="AZ1729" s="59" t="str">
        <x:v>2025-09-25 10:22</x:v>
      </x:c>
      <x:c r="BA1729" s="53" t="n">
        <x:v>38139</x:v>
      </x:c>
      <x:c r="BB1729" s="50"/>
      <x:c r="BC1729" s="50"/>
      <x:c r="BD1729" s="50"/>
    </x:row>
    <x:row r="1730">
      <x:c r="A1730" s="50" t="n">
        <x:v>1729</x:v>
      </x:c>
      <x:c r="B1730" s="50" t="str">
        <x:v>8043</x:v>
      </x:c>
      <x:c r="C1730" s="50" t="str">
        <x:v>8043.T</x:v>
      </x:c>
      <x:c r="D1730" s="50" t="str">
        <x:v>Starzen Company Limited</x:v>
      </x:c>
      <x:c r="E1730" s="50" t="str">
        <x:v>Prime Market (Domestic)</x:v>
      </x:c>
      <x:c r="F1730" s="50" t="str">
        <x:v>Wholesale Trade</x:v>
      </x:c>
      <x:c r="G1730" s="51" t="n">
        <x:v>349242</x:v>
      </x:c>
      <x:c r="H1730" s="51" t="n">
        <x:v>381432</x:v>
      </x:c>
      <x:c r="I1730" s="51" t="n">
        <x:v>425173</x:v>
      </x:c>
      <x:c r="J1730" s="51" t="n">
        <x:v>410534</x:v>
      </x:c>
      <x:c r="K1730" s="51" t="n">
        <x:v>436112</x:v>
      </x:c>
      <x:c r="L1730" s="52" t="n">
        <x:f>IFERROR(H1730/G1730-1,"")</x:f>
        <x:v>0.09217104471970727</x:v>
      </x:c>
      <x:c r="M1730" s="52" t="n">
        <x:f>IFERROR(I1730/H1730-1,"")</x:f>
        <x:v>0.11467574823297477</x:v>
      </x:c>
      <x:c r="N1730" s="52" t="n">
        <x:f>IFERROR(J1730/I1730-1,"")</x:f>
        <x:v>-0.03443069056595782</x:v>
      </x:c>
      <x:c r="O1730" s="52" t="n">
        <x:f>IFERROR(K1730/J1730-1,"")</x:f>
        <x:v>0.06230421840821965</x:v>
      </x:c>
      <x:c r="P1730" s="52" t="n">
        <x:f>IFERROR((K1730/G1730)^(1/4)-1,"")</x:f>
        <x:v>0.05710442933168536</x:v>
      </x:c>
      <x:c r="Q1730" s="51" t="n">
        <x:v>9046</x:v>
      </x:c>
      <x:c r="R1730" s="52" t="n">
        <x:f>IFERROR(Q1730/K1730,"")</x:f>
        <x:v>0.020742378104707047</x:v>
      </x:c>
      <x:c r="S1730" s="53" t="n">
        <x:v>22951</x:v>
      </x:c>
      <x:c r="T1730" s="50" t="str">
        <x:v>EDINET_company_history</x:v>
      </x:c>
      <x:c r="U1730" s="50" t="str">
        <x:v>三井物産㈱</x:v>
      </x:c>
      <x:c r="V1730" s="54" t="n">
        <x:v>0.1596</x:v>
      </x:c>
      <x:c r="W1730" s="50" t="str">
        <x:v>横 田 和 彦</x:v>
      </x:c>
      <x:c r="X1730" s="50" t="b">
        <x:f>AND(COUNT(L1730:O1730)=4,L1730&gt;='設定'!$B$6,M1730&gt;='設定'!$B$6,N1730&gt;='設定'!$B$6,O1730&gt;='設定'!$B$6)</x:f>
        <x:v>0</x:v>
      </x:c>
      <x:c r="Y1730" s="50" t="b">
        <x:f>AND(COUNT(G1730:K1730)=5,P1730&gt;='設定'!$B$7)</x:f>
        <x:v>0</x:v>
      </x:c>
      <x:c r="Z1730" s="50" t="b">
        <x:f>AND(ISNUMBER(R1730),R1730&gt;='設定'!$B$8)</x:f>
        <x:v>0</x:v>
      </x:c>
      <x:c r="AA1730" s="50" t="b">
        <x:f>AND(ISNUMBER(S1730),S1730&gt;=DATE(YEAR('設定'!$B$10)-'設定'!$B$9,MONTH('設定'!$B$10),DAY('設定'!$B$10)))</x:f>
        <x:v>0</x:v>
      </x:c>
      <x:c r="AB1730" s="55" t="b">
        <x:v>0</x:v>
      </x:c>
      <x:c r="AC1730" s="55" t="b">
        <x:v>1</x:v>
      </x:c>
      <x:c r="AD1730" s="50" t="n">
        <x:f>IF(X1730,1,0)+IF(Z1730,1,0)+IF(AA1730,1,0)+IF(AB1730,1,0)</x:f>
        <x:v>0</x:v>
      </x:c>
      <x:c r="AE1730" s="50" t="n">
        <x:f>IF(Y1730,1,0)+IF(Z1730,1,0)+IF(AA1730,1,0)+IF(AB1730,1,0)</x:f>
        <x:v>0</x:v>
      </x:c>
      <x:c r="AF1730" s="50" t="n">
        <x:f>IF(Y1730,1,0)+IF(Z1730,1,0)+IF(AA1730,1,0)+IF(AC1730,1,0)</x:f>
        <x:v>1</x:v>
      </x:c>
      <x:c r="AG1730" s="53" t="n">
        <x:v>44348</x:v>
      </x:c>
      <x:c r="AH1730" s="50" t="str">
        <x:v>S100W6HO</x:v>
      </x:c>
      <x:c r="AI1730" s="50" t="str">
        <x:v>NetSalesSummaryOfBusinessResults</x:v>
      </x:c>
      <x:c r="AJ1730" s="50" t="str">
        <x:v>OperatingIncome</x:v>
      </x:c>
      <x:c r="AK1730" s="53" t="n">
        <x:v>45747</x:v>
      </x:c>
      <x:c r="AL1730" s="50" t="str">
        <x:v>365/365/365/366/365</x:v>
      </x:c>
      <x:c r="AM1730" s="51" t="n">
        <x:v>19479752</x:v>
      </x:c>
      <x:c r="AN1730" s="51" t="n">
        <x:v>1147</x:v>
      </x:c>
      <x:c r="AO1730" s="51" t="n">
        <x:f>IFERROR(AM1730*AN1730,"")</x:f>
        <x:v>22343275544</x:v>
      </x:c>
      <x:c r="AP1730" s="56" t="n">
        <x:f>IFERROR(AO1730/(K1730*1000000),"")</x:f>
        <x:v>0.051232884084822246</x:v>
      </x:c>
      <x:c r="AQ1730" s="57" t="n">
        <x:v>184579505</x:v>
      </x:c>
      <x:c r="AR1730" s="52" t="n">
        <x:v>0.2242365507052618</x:v>
      </x:c>
      <x:c r="AS1730" s="52" t="n">
        <x:v>-0.2320513319734717</x:v>
      </x:c>
      <x:c r="AT1730" s="55" t="b">
        <x:v>1</x:v>
      </x:c>
      <x:c r="AU1730" s="50"/>
      <x:c r="AV1730" s="58" t="n">
        <x:v>-0.0594705976934205</x:v>
      </x:c>
      <x:c r="AW1730" s="50" t="n">
        <x:v>2334</x:v>
      </x:c>
      <x:c r="AX1730" s="50" t="str">
        <x:v>Core Moat</x:v>
      </x:c>
      <x:c r="AY1730" s="50" t="str">
        <x:v>目立つ機械的警告なし（定性確認は別途必要）</x:v>
      </x:c>
      <x:c r="AZ1730" s="59" t="str">
        <x:v>2025-06-26 15:30</x:v>
      </x:c>
      <x:c r="BA1730" s="53" t="n">
        <x:v>22951</x:v>
      </x:c>
      <x:c r="BB1730" s="50"/>
      <x:c r="BC1730" s="50"/>
      <x:c r="BD1730" s="50" t="str">
        <x:v>TOPIX Small 2</x:v>
      </x:c>
    </x:row>
    <x:row r="1731">
      <x:c r="A1731" s="50" t="n">
        <x:v>1730</x:v>
      </x:c>
      <x:c r="B1731" s="50" t="str">
        <x:v>6809</x:v>
      </x:c>
      <x:c r="C1731" s="50" t="str">
        <x:v>6809.T</x:v>
      </x:c>
      <x:c r="D1731" s="50" t="str">
        <x:v>TOA CORPORATION</x:v>
      </x:c>
      <x:c r="E1731" s="50" t="str">
        <x:v>Prime Market (Domestic)</x:v>
      </x:c>
      <x:c r="F1731" s="50" t="str">
        <x:v>Electric Appliances</x:v>
      </x:c>
      <x:c r="G1731" s="51" t="n">
        <x:v>40575</x:v>
      </x:c>
      <x:c r="H1731" s="51" t="n">
        <x:v>40864</x:v>
      </x:c>
      <x:c r="I1731" s="51" t="n">
        <x:v>45123</x:v>
      </x:c>
      <x:c r="J1731" s="51" t="n">
        <x:v>48814</x:v>
      </x:c>
      <x:c r="K1731" s="51" t="n">
        <x:v>50626</x:v>
      </x:c>
      <x:c r="L1731" s="52" t="n">
        <x:f>IFERROR(H1731/G1731-1,"")</x:f>
        <x:v>0.007122612446087473</x:v>
      </x:c>
      <x:c r="M1731" s="52" t="n">
        <x:f>IFERROR(I1731/H1731-1,"")</x:f>
        <x:v>0.10422376664056388</x:v>
      </x:c>
      <x:c r="N1731" s="52" t="n">
        <x:f>IFERROR(J1731/I1731-1,"")</x:f>
        <x:v>0.08179863927487085</x:v>
      </x:c>
      <x:c r="O1731" s="52" t="n">
        <x:f>IFERROR(K1731/J1731-1,"")</x:f>
        <x:v>0.03712049821772445</x:v>
      </x:c>
      <x:c r="P1731" s="52" t="n">
        <x:f>IFERROR((K1731/G1731)^(1/4)-1,"")</x:f>
        <x:v>0.0568875246333711</x:v>
      </x:c>
      <x:c r="Q1731" s="51" t="n">
        <x:v>3589</x:v>
      </x:c>
      <x:c r="R1731" s="52" t="n">
        <x:f>IFERROR(Q1731/K1731,"")</x:f>
        <x:v>0.07089242681626041</x:v>
      </x:c>
      <x:c r="S1731" s="53" t="n">
        <x:v>28369</x:v>
      </x:c>
      <x:c r="T1731" s="50" t="str">
        <x:v>EDINET_company_history</x:v>
      </x:c>
      <x:c r="U1731" s="50" t="str">
        <x:v>ＴＯＡ取引先持株会</x:v>
      </x:c>
      <x:c r="V1731" s="54" t="n">
        <x:v>0.0937</x:v>
      </x:c>
      <x:c r="W1731" s="50" t="str">
        <x:v>谷 口 方 啓</x:v>
      </x:c>
      <x:c r="X1731" s="50" t="b">
        <x:f>AND(COUNT(L1731:O1731)=4,L1731&gt;='設定'!$B$6,M1731&gt;='設定'!$B$6,N1731&gt;='設定'!$B$6,O1731&gt;='設定'!$B$6)</x:f>
        <x:v>0</x:v>
      </x:c>
      <x:c r="Y1731" s="50" t="b">
        <x:f>AND(COUNT(G1731:K1731)=5,P1731&gt;='設定'!$B$7)</x:f>
        <x:v>0</x:v>
      </x:c>
      <x:c r="Z1731" s="50" t="b">
        <x:f>AND(ISNUMBER(R1731),R1731&gt;='設定'!$B$8)</x:f>
        <x:v>0</x:v>
      </x:c>
      <x:c r="AA1731" s="50" t="b">
        <x:f>AND(ISNUMBER(S1731),S1731&gt;=DATE(YEAR('設定'!$B$10)-'設定'!$B$9,MONTH('設定'!$B$10),DAY('設定'!$B$10)))</x:f>
        <x:v>0</x:v>
      </x:c>
      <x:c r="AB1731" s="55" t="b">
        <x:v>0</x:v>
      </x:c>
      <x:c r="AC1731" s="55" t="b">
        <x:v>1</x:v>
      </x:c>
      <x:c r="AD1731" s="50" t="n">
        <x:f>IF(X1731,1,0)+IF(Z1731,1,0)+IF(AA1731,1,0)+IF(AB1731,1,0)</x:f>
        <x:v>0</x:v>
      </x:c>
      <x:c r="AE1731" s="50" t="n">
        <x:f>IF(Y1731,1,0)+IF(Z1731,1,0)+IF(AA1731,1,0)+IF(AB1731,1,0)</x:f>
        <x:v>0</x:v>
      </x:c>
      <x:c r="AF1731" s="50" t="n">
        <x:f>IF(Y1731,1,0)+IF(Z1731,1,0)+IF(AA1731,1,0)+IF(AC1731,1,0)</x:f>
        <x:v>1</x:v>
      </x:c>
      <x:c r="AG1731" s="53" t="n">
        <x:v>44348</x:v>
      </x:c>
      <x:c r="AH1731" s="50" t="str">
        <x:v>S100W2P6</x:v>
      </x:c>
      <x:c r="AI1731" s="50" t="str">
        <x:v>NetSalesSummaryOfBusinessResults</x:v>
      </x:c>
      <x:c r="AJ1731" s="50" t="str">
        <x:v>OperatingIncome</x:v>
      </x:c>
      <x:c r="AK1731" s="53" t="n">
        <x:v>45747</x:v>
      </x:c>
      <x:c r="AL1731" s="50" t="str">
        <x:v>365/365/365/366/365</x:v>
      </x:c>
      <x:c r="AM1731" s="51" t="n">
        <x:v>30070035</x:v>
      </x:c>
      <x:c r="AN1731" s="51" t="n">
        <x:v>1535</x:v>
      </x:c>
      <x:c r="AO1731" s="51" t="n">
        <x:f>IFERROR(AM1731*AN1731,"")</x:f>
        <x:v>46157503725</x:v>
      </x:c>
      <x:c r="AP1731" s="56" t="n">
        <x:f>IFERROR(AO1731/(K1731*1000000),"")</x:f>
        <x:v>0.9117351504167819</x:v>
      </x:c>
      <x:c r="AQ1731" s="57" t="n">
        <x:v>263924000</x:v>
      </x:c>
      <x:c r="AR1731" s="52" t="n">
        <x:v>0.2956171014944716</x:v>
      </x:c>
      <x:c r="AS1731" s="52" t="n">
        <x:v>-0.32186741983902</x:v>
      </x:c>
      <x:c r="AT1731" s="55" t="b">
        <x:v>1</x:v>
      </x:c>
      <x:c r="AU1731" s="50"/>
      <x:c r="AV1731" s="58" t="n">
        <x:v>0.501771828362254</x:v>
      </x:c>
      <x:c r="AW1731" s="50" t="n">
        <x:v>88</x:v>
      </x:c>
      <x:c r="AX1731" s="50" t="str">
        <x:v>Future Moat</x:v>
      </x:c>
      <x:c r="AY1731" s="50" t="str">
        <x:v>目立つ機械的警告なし（定性確認は別途必要）</x:v>
      </x:c>
      <x:c r="AZ1731" s="59" t="str">
        <x:v>2025-06-24 15:31</x:v>
      </x:c>
      <x:c r="BA1731" s="53" t="n">
        <x:v>28369</x:v>
      </x:c>
      <x:c r="BB1731" s="50"/>
      <x:c r="BC1731" s="50"/>
      <x:c r="BD1731" s="50" t="str">
        <x:v>TOPIX Small 2</x:v>
      </x:c>
    </x:row>
    <x:row r="1732">
      <x:c r="A1732" s="50" t="n">
        <x:v>1731</x:v>
      </x:c>
      <x:c r="B1732" s="50" t="str">
        <x:v>6029</x:v>
      </x:c>
      <x:c r="C1732" s="50" t="str">
        <x:v>6029.T</x:v>
      </x:c>
      <x:c r="D1732" s="50" t="str">
        <x:v>Artra Group Corporation</x:v>
      </x:c>
      <x:c r="E1732" s="50" t="str">
        <x:v>Standard Market(Domestic)</x:v>
      </x:c>
      <x:c r="F1732" s="50" t="str">
        <x:v>Services</x:v>
      </x:c>
      <x:c r="G1732" s="51" t="n">
        <x:v>3158.24</x:v>
      </x:c>
      <x:c r="H1732" s="51" t="n">
        <x:v>4671.498</x:v>
      </x:c>
      <x:c r="I1732" s="51" t="n">
        <x:v>4497.601</x:v>
      </x:c>
      <x:c r="J1732" s="51" t="n">
        <x:v>4234.433</x:v>
      </x:c>
      <x:c r="K1732" s="51" t="n">
        <x:v>3927.223</x:v>
      </x:c>
      <x:c r="L1732" s="52" t="n">
        <x:f>IFERROR(H1732/G1732-1,"")</x:f>
        <x:v>0.4791459800395157</x:v>
      </x:c>
      <x:c r="M1732" s="52" t="n">
        <x:f>IFERROR(I1732/H1732-1,"")</x:f>
        <x:v>-0.037225104238511886</x:v>
      </x:c>
      <x:c r="N1732" s="52" t="n">
        <x:f>IFERROR(J1732/I1732-1,"")</x:f>
        <x:v>-0.05851297169313141</x:v>
      </x:c>
      <x:c r="O1732" s="52" t="n">
        <x:f>IFERROR(K1732/J1732-1,"")</x:f>
        <x:v>-0.07255044536068933</x:v>
      </x:c>
      <x:c r="P1732" s="52" t="n">
        <x:f>IFERROR((K1732/G1732)^(1/4)-1,"")</x:f>
        <x:v>0.05599073596005377</x:v>
      </x:c>
      <x:c r="Q1732" s="51" t="n">
        <x:v>140.812</x:v>
      </x:c>
      <x:c r="R1732" s="52" t="n">
        <x:f>IFERROR(Q1732/K1732,"")</x:f>
        <x:v>0.03585536140932155</x:v>
      </x:c>
      <x:c r="S1732" s="53" t="n">
        <x:v>41974</x:v>
      </x:c>
      <x:c r="T1732" s="50" t="str">
        <x:v>EDINET_company_history</x:v>
      </x:c>
      <x:c r="U1732" s="50" t="str">
        <x:v>一般社団法人みどり会</x:v>
      </x:c>
      <x:c r="V1732" s="54" t="n">
        <x:v>0.2173</x:v>
      </x:c>
      <x:c r="W1732" s="50" t="str">
        <x:v>久世 博之</x:v>
      </x:c>
      <x:c r="X1732" s="50" t="b">
        <x:f>AND(COUNT(L1732:O1732)=4,L1732&gt;='設定'!$B$6,M1732&gt;='設定'!$B$6,N1732&gt;='設定'!$B$6,O1732&gt;='設定'!$B$6)</x:f>
        <x:v>0</x:v>
      </x:c>
      <x:c r="Y1732" s="50" t="b">
        <x:f>AND(COUNT(G1732:K1732)=5,P1732&gt;='設定'!$B$7)</x:f>
        <x:v>0</x:v>
      </x:c>
      <x:c r="Z1732" s="50" t="b">
        <x:f>AND(ISNUMBER(R1732),R1732&gt;='設定'!$B$8)</x:f>
        <x:v>0</x:v>
      </x:c>
      <x:c r="AA1732" s="50" t="b">
        <x:f>AND(ISNUMBER(S1732),S1732&gt;=DATE(YEAR('設定'!$B$10)-'設定'!$B$9,MONTH('設定'!$B$10),DAY('設定'!$B$10)))</x:f>
        <x:v>0</x:v>
      </x:c>
      <x:c r="AB1732" s="55" t="b">
        <x:v>0</x:v>
      </x:c>
      <x:c r="AC1732" s="55" t="b">
        <x:v>1</x:v>
      </x:c>
      <x:c r="AD1732" s="50" t="n">
        <x:f>IF(X1732,1,0)+IF(Z1732,1,0)+IF(AA1732,1,0)+IF(AB1732,1,0)</x:f>
        <x:v>0</x:v>
      </x:c>
      <x:c r="AE1732" s="50" t="n">
        <x:f>IF(Y1732,1,0)+IF(Z1732,1,0)+IF(AA1732,1,0)+IF(AB1732,1,0)</x:f>
        <x:v>0</x:v>
      </x:c>
      <x:c r="AF1732" s="50" t="n">
        <x:f>IF(Y1732,1,0)+IF(Z1732,1,0)+IF(AA1732,1,0)+IF(AC1732,1,0)</x:f>
        <x:v>1</x:v>
      </x:c>
      <x:c r="AG1732" s="53" t="n">
        <x:v>44348</x:v>
      </x:c>
      <x:c r="AH1732" s="50" t="str">
        <x:v>S100XU1F</x:v>
      </x:c>
      <x:c r="AI1732" s="50" t="str">
        <x:v>NetSalesSummaryOfBusinessResults</x:v>
      </x:c>
      <x:c r="AJ1732" s="50" t="str">
        <x:v>OperatingIncome</x:v>
      </x:c>
      <x:c r="AK1732" s="53" t="n">
        <x:v>46022</x:v>
      </x:c>
      <x:c r="AL1732" s="50" t="str">
        <x:v>365/365/365/366/365</x:v>
      </x:c>
      <x:c r="AM1732" s="51" t="n">
        <x:v>10266800</x:v>
      </x:c>
      <x:c r="AN1732" s="51" t="n">
        <x:v>202</x:v>
      </x:c>
      <x:c r="AO1732" s="51" t="n">
        <x:f>IFERROR(AM1732*AN1732,"")</x:f>
        <x:v>2073893600</x:v>
      </x:c>
      <x:c r="AP1732" s="56" t="n">
        <x:f>IFERROR(AO1732/(K1732*1000000),"")</x:f>
        <x:v>0.5280814458460852</x:v>
      </x:c>
      <x:c r="AQ1732" s="57" t="n">
        <x:v>42334936.666666664</x:v>
      </x:c>
      <x:c r="AR1732" s="52" t="n">
        <x:v>0.598155264379528</x:v>
      </x:c>
      <x:c r="AS1732" s="52" t="n">
        <x:v>-0.7052388933485325</x:v>
      </x:c>
      <x:c r="AT1732" s="55" t="b">
        <x:v>1</x:v>
      </x:c>
      <x:c r="AU1732" s="50"/>
      <x:c r="AV1732" s="58" t="n">
        <x:v>-0.2828572914076033</x:v>
      </x:c>
      <x:c r="AW1732" s="50" t="n">
        <x:v>3250</x:v>
      </x:c>
      <x:c r="AX1732" s="50" t="str">
        <x:v>Future Moat</x:v>
      </x:c>
      <x:c r="AY1732" s="50" t="str">
        <x:v>ローカル5年最大下落率-60%以下</x:v>
      </x:c>
      <x:c r="AZ1732" s="59" t="str">
        <x:v>2026-03-26 16:05</x:v>
      </x:c>
      <x:c r="BA1732" s="53" t="n">
        <x:v>41974</x:v>
      </x:c>
      <x:c r="BB1732" s="50"/>
      <x:c r="BC1732" s="50"/>
      <x:c r="BD1732" s="50"/>
    </x:row>
    <x:row r="1733">
      <x:c r="A1733" s="50" t="n">
        <x:v>1732</x:v>
      </x:c>
      <x:c r="B1733" s="50" t="str">
        <x:v>7893</x:v>
      </x:c>
      <x:c r="C1733" s="50" t="str">
        <x:v>7893.T</x:v>
      </x:c>
      <x:c r="D1733" s="50" t="str">
        <x:v>PRONEXUS INC.</x:v>
      </x:c>
      <x:c r="E1733" s="50" t="str">
        <x:v>Prime Market (Domestic)</x:v>
      </x:c>
      <x:c r="F1733" s="50" t="str">
        <x:v>Other Products</x:v>
      </x:c>
      <x:c r="G1733" s="51" t="n">
        <x:v>24996.575</x:v>
      </x:c>
      <x:c r="H1733" s="51" t="n">
        <x:v>26141.848</x:v>
      </x:c>
      <x:c r="I1733" s="51" t="n">
        <x:v>26804.039</x:v>
      </x:c>
      <x:c r="J1733" s="51" t="n">
        <x:v>30117.256</x:v>
      </x:c>
      <x:c r="K1733" s="51" t="n">
        <x:v>30995.936</x:v>
      </x:c>
      <x:c r="L1733" s="52" t="n">
        <x:f>IFERROR(H1733/G1733-1,"")</x:f>
        <x:v>0.045817196955983075</x:v>
      </x:c>
      <x:c r="M1733" s="52" t="n">
        <x:f>IFERROR(I1733/H1733-1,"")</x:f>
        <x:v>0.02533068817476103</x:v>
      </x:c>
      <x:c r="N1733" s="52" t="n">
        <x:f>IFERROR(J1733/I1733-1,"")</x:f>
        <x:v>0.12360887103618978</x:v>
      </x:c>
      <x:c r="O1733" s="52" t="n">
        <x:f>IFERROR(K1733/J1733-1,"")</x:f>
        <x:v>0.02917530069804508</x:v>
      </x:c>
      <x:c r="P1733" s="52" t="n">
        <x:f>IFERROR((K1733/G1733)^(1/4)-1,"")</x:f>
        <x:v>0.05525170447080052</x:v>
      </x:c>
      <x:c r="Q1733" s="51" t="n">
        <x:v>208.859</x:v>
      </x:c>
      <x:c r="R1733" s="52" t="n">
        <x:f>IFERROR(Q1733/K1733,"")</x:f>
        <x:v>0.006738270462295444</x:v>
      </x:c>
      <x:c r="S1733" s="53" t="n">
        <x:v>23193</x:v>
      </x:c>
      <x:c r="T1733" s="50" t="str">
        <x:v>EDINET_company_history</x:v>
      </x:c>
      <x:c r="U1733" s="50" t="str">
        <x:v>上野 守生</x:v>
      </x:c>
      <x:c r="V1733" s="54" t="n">
        <x:v>0.1475</x:v>
      </x:c>
      <x:c r="W1733" s="50" t="str">
        <x:v>上野 剛史</x:v>
      </x:c>
      <x:c r="X1733" s="50" t="b">
        <x:f>AND(COUNT(L1733:O1733)=4,L1733&gt;='設定'!$B$6,M1733&gt;='設定'!$B$6,N1733&gt;='設定'!$B$6,O1733&gt;='設定'!$B$6)</x:f>
        <x:v>0</x:v>
      </x:c>
      <x:c r="Y1733" s="50" t="b">
        <x:f>AND(COUNT(G1733:K1733)=5,P1733&gt;='設定'!$B$7)</x:f>
        <x:v>0</x:v>
      </x:c>
      <x:c r="Z1733" s="50" t="b">
        <x:f>AND(ISNUMBER(R1733),R1733&gt;='設定'!$B$8)</x:f>
        <x:v>0</x:v>
      </x:c>
      <x:c r="AA1733" s="50" t="b">
        <x:f>AND(ISNUMBER(S1733),S1733&gt;=DATE(YEAR('設定'!$B$10)-'設定'!$B$9,MONTH('設定'!$B$10),DAY('設定'!$B$10)))</x:f>
        <x:v>0</x:v>
      </x:c>
      <x:c r="AB1733" s="55" t="b">
        <x:v>0</x:v>
      </x:c>
      <x:c r="AC1733" s="55" t="b">
        <x:v>1</x:v>
      </x:c>
      <x:c r="AD1733" s="50" t="n">
        <x:f>IF(X1733,1,0)+IF(Z1733,1,0)+IF(AA1733,1,0)+IF(AB1733,1,0)</x:f>
        <x:v>0</x:v>
      </x:c>
      <x:c r="AE1733" s="50" t="n">
        <x:f>IF(Y1733,1,0)+IF(Z1733,1,0)+IF(AA1733,1,0)+IF(AB1733,1,0)</x:f>
        <x:v>0</x:v>
      </x:c>
      <x:c r="AF1733" s="50" t="n">
        <x:f>IF(Y1733,1,0)+IF(Z1733,1,0)+IF(AA1733,1,0)+IF(AC1733,1,0)</x:f>
        <x:v>1</x:v>
      </x:c>
      <x:c r="AG1733" s="53" t="n">
        <x:v>44348</x:v>
      </x:c>
      <x:c r="AH1733" s="50" t="str">
        <x:v>S100W1GF</x:v>
      </x:c>
      <x:c r="AI1733" s="50" t="str">
        <x:v>RevenueIFRSSummaryOfBusinessResults</x:v>
      </x:c>
      <x:c r="AJ1733" s="50" t="str">
        <x:v>OperatingProfitLossIFRS</x:v>
      </x:c>
      <x:c r="AK1733" s="53" t="n">
        <x:v>45747</x:v>
      </x:c>
      <x:c r="AL1733" s="50" t="str">
        <x:v>365/365/365/366/365</x:v>
      </x:c>
      <x:c r="AM1733" s="51" t="n">
        <x:v>25509088</x:v>
      </x:c>
      <x:c r="AN1733" s="51" t="n">
        <x:v>1045</x:v>
      </x:c>
      <x:c r="AO1733" s="51" t="n">
        <x:f>IFERROR(AM1733*AN1733,"")</x:f>
        <x:v>26656996960</x:v>
      </x:c>
      <x:c r="AP1733" s="56" t="n">
        <x:f>IFERROR(AO1733/(K1733*1000000),"")</x:f>
        <x:v>0.8600158730486475</x:v>
      </x:c>
      <x:c r="AQ1733" s="57" t="n">
        <x:v>59950116.666666664</x:v>
      </x:c>
      <x:c r="AR1733" s="52" t="n">
        <x:v>0.2326426712807727</x:v>
      </x:c>
      <x:c r="AS1733" s="52" t="n">
        <x:v>-0.2070927933779427</x:v>
      </x:c>
      <x:c r="AT1733" s="55" t="b">
        <x:v>0</x:v>
      </x:c>
      <x:c r="AU1733" s="50" t="str">
        <x:v>missing_financial_data</x:v>
      </x:c>
      <x:c r="AV1733" s="58" t="n">
        <x:v>-0.0427095621751522</x:v>
      </x:c>
      <x:c r="AW1733" s="50" t="n">
        <x:v>2214</x:v>
      </x:c>
      <x:c r="AX1733" s="50" t="str">
        <x:v>Core Moat</x:v>
      </x:c>
      <x:c r="AY1733" s="50" t="str">
        <x:v>既存適格性フィルター不通過: missing_financial_data</x:v>
      </x:c>
      <x:c r="AZ1733" s="59" t="str">
        <x:v>2025-06-23 10:55</x:v>
      </x:c>
      <x:c r="BA1733" s="53" t="n">
        <x:v>23193</x:v>
      </x:c>
      <x:c r="BB1733" s="50"/>
      <x:c r="BC1733" s="50"/>
      <x:c r="BD1733" s="50" t="str">
        <x:v>TOPIX Small 2</x:v>
      </x:c>
    </x:row>
    <x:row r="1734">
      <x:c r="A1734" s="50" t="n">
        <x:v>1733</x:v>
      </x:c>
      <x:c r="B1734" s="50" t="str">
        <x:v>6138</x:v>
      </x:c>
      <x:c r="C1734" s="50" t="str">
        <x:v>6138.T</x:v>
      </x:c>
      <x:c r="D1734" s="50" t="str">
        <x:v>DIJET INDUSTRIAL CO.,LTD.</x:v>
      </x:c>
      <x:c r="E1734" s="50" t="str">
        <x:v>Standard Market(Domestic)</x:v>
      </x:c>
      <x:c r="F1734" s="50" t="str">
        <x:v>Machinery</x:v>
      </x:c>
      <x:c r="G1734" s="51" t="n">
        <x:v>7092.154</x:v>
      </x:c>
      <x:c r="H1734" s="51" t="n">
        <x:v>8067.127</x:v>
      </x:c>
      <x:c r="I1734" s="51" t="n">
        <x:v>8803.371</x:v>
      </x:c>
      <x:c r="J1734" s="51" t="n">
        <x:v>8344.294</x:v>
      </x:c>
      <x:c r="K1734" s="51" t="n">
        <x:v>8793.113</x:v>
      </x:c>
      <x:c r="L1734" s="52" t="n">
        <x:f>IFERROR(H1734/G1734-1,"")</x:f>
        <x:v>0.1374720571493513</x:v>
      </x:c>
      <x:c r="M1734" s="52" t="n">
        <x:f>IFERROR(I1734/H1734-1,"")</x:f>
        <x:v>0.09126470923291508</x:v>
      </x:c>
      <x:c r="N1734" s="52" t="n">
        <x:f>IFERROR(J1734/I1734-1,"")</x:f>
        <x:v>-0.052147864721366344</x:v>
      </x:c>
      <x:c r="O1734" s="52" t="n">
        <x:f>IFERROR(K1734/J1734-1,"")</x:f>
        <x:v>0.05378753433184391</x:v>
      </x:c>
      <x:c r="P1734" s="52" t="n">
        <x:f>IFERROR((K1734/G1734)^(1/4)-1,"")</x:f>
        <x:v>0.055215408453599846</x:v>
      </x:c>
      <x:c r="Q1734" s="51" t="n">
        <x:v>219.183</x:v>
      </x:c>
      <x:c r="R1734" s="52" t="n">
        <x:f>IFERROR(Q1734/K1734,"")</x:f>
        <x:v>0.02492666704044404</x:v>
      </x:c>
      <x:c r="S1734" s="53" t="n">
        <x:v>22798</x:v>
      </x:c>
      <x:c r="T1734" s="50" t="str">
        <x:v>EDINET_company_history</x:v>
      </x:c>
      <x:c r="U1734" s="50" t="str">
        <x:v>ダイジヱット取引先持株会</x:v>
      </x:c>
      <x:c r="V1734" s="54" t="n">
        <x:v>0.0829</x:v>
      </x:c>
      <x:c r="W1734" s="50" t="str">
        <x:v>生悦住 歩</x:v>
      </x:c>
      <x:c r="X1734" s="50" t="b">
        <x:f>AND(COUNT(L1734:O1734)=4,L1734&gt;='設定'!$B$6,M1734&gt;='設定'!$B$6,N1734&gt;='設定'!$B$6,O1734&gt;='設定'!$B$6)</x:f>
        <x:v>0</x:v>
      </x:c>
      <x:c r="Y1734" s="50" t="b">
        <x:f>AND(COUNT(G1734:K1734)=5,P1734&gt;='設定'!$B$7)</x:f>
        <x:v>0</x:v>
      </x:c>
      <x:c r="Z1734" s="50" t="b">
        <x:f>AND(ISNUMBER(R1734),R1734&gt;='設定'!$B$8)</x:f>
        <x:v>0</x:v>
      </x:c>
      <x:c r="AA1734" s="50" t="b">
        <x:f>AND(ISNUMBER(S1734),S1734&gt;=DATE(YEAR('設定'!$B$10)-'設定'!$B$9,MONTH('設定'!$B$10),DAY('設定'!$B$10)))</x:f>
        <x:v>0</x:v>
      </x:c>
      <x:c r="AB1734" s="55" t="b">
        <x:v>0</x:v>
      </x:c>
      <x:c r="AC1734" s="55" t="b">
        <x:v>1</x:v>
      </x:c>
      <x:c r="AD1734" s="50" t="n">
        <x:f>IF(X1734,1,0)+IF(Z1734,1,0)+IF(AA1734,1,0)+IF(AB1734,1,0)</x:f>
        <x:v>0</x:v>
      </x:c>
      <x:c r="AE1734" s="50" t="n">
        <x:f>IF(Y1734,1,0)+IF(Z1734,1,0)+IF(AA1734,1,0)+IF(AB1734,1,0)</x:f>
        <x:v>0</x:v>
      </x:c>
      <x:c r="AF1734" s="50" t="n">
        <x:f>IF(Y1734,1,0)+IF(Z1734,1,0)+IF(AA1734,1,0)+IF(AC1734,1,0)</x:f>
        <x:v>1</x:v>
      </x:c>
      <x:c r="AG1734" s="53" t="n">
        <x:v>44348</x:v>
      </x:c>
      <x:c r="AH1734" s="50" t="str">
        <x:v>S100W70L</x:v>
      </x:c>
      <x:c r="AI1734" s="50" t="str">
        <x:v>NetSalesSummaryOfBusinessResults</x:v>
      </x:c>
      <x:c r="AJ1734" s="50" t="str">
        <x:v>OperatingIncome</x:v>
      </x:c>
      <x:c r="AK1734" s="53" t="n">
        <x:v>45747</x:v>
      </x:c>
      <x:c r="AL1734" s="50" t="str">
        <x:v>365/365/365/366/365</x:v>
      </x:c>
      <x:c r="AM1734" s="51" t="n">
        <x:v>2971699</x:v>
      </x:c>
      <x:c r="AN1734" s="51" t="n">
        <x:v>1110</x:v>
      </x:c>
      <x:c r="AO1734" s="51" t="n">
        <x:f>IFERROR(AM1734*AN1734,"")</x:f>
        <x:v>3298585890</x:v>
      </x:c>
      <x:c r="AP1734" s="56" t="n">
        <x:f>IFERROR(AO1734/(K1734*1000000),"")</x:f>
        <x:v>0.3751328897968217</x:v>
      </x:c>
      <x:c r="AQ1734" s="57" t="n">
        <x:v>7583176.666666667</x:v>
      </x:c>
      <x:c r="AR1734" s="52" t="n">
        <x:v>0.2968197293727707</x:v>
      </x:c>
      <x:c r="AS1734" s="52" t="n">
        <x:v>-0.493887182273673</x:v>
      </x:c>
      <x:c r="AT1734" s="55" t="b">
        <x:v>0</x:v>
      </x:c>
      <x:c r="AU1734" s="50" t="str">
        <x:v>low_liquidity</x:v>
      </x:c>
      <x:c r="AV1734" s="58" t="n">
        <x:v>0.2689603374558688</x:v>
      </x:c>
      <x:c r="AW1734" s="50" t="n">
        <x:v>495</x:v>
      </x:c>
      <x:c r="AX1734" s="50" t="str">
        <x:v>Discovery</x:v>
      </x:c>
      <x:c r="AY1734" s="50" t="str">
        <x:v>既存適格性フィルター不通過: low_liquidity / 60日平均売買代金2,000万円未満</x:v>
      </x:c>
      <x:c r="AZ1734" s="59" t="str">
        <x:v>2025-06-26 12:53</x:v>
      </x:c>
      <x:c r="BA1734" s="53" t="n">
        <x:v>22798</x:v>
      </x:c>
      <x:c r="BB1734" s="50"/>
      <x:c r="BC1734" s="50"/>
      <x:c r="BD1734" s="50"/>
    </x:row>
    <x:row r="1735">
      <x:c r="A1735" s="50" t="n">
        <x:v>1734</x:v>
      </x:c>
      <x:c r="B1735" s="50" t="str">
        <x:v>6840</x:v>
      </x:c>
      <x:c r="C1735" s="50" t="str">
        <x:v>6840.T</x:v>
      </x:c>
      <x:c r="D1735" s="50" t="str">
        <x:v>AKIBA Holdings Co.,Ltd.</x:v>
      </x:c>
      <x:c r="E1735" s="50" t="str">
        <x:v>Standard Market(Domestic)</x:v>
      </x:c>
      <x:c r="F1735" s="50" t="str">
        <x:v>Electric Appliances</x:v>
      </x:c>
      <x:c r="G1735" s="51" t="n">
        <x:v>14742.554</x:v>
      </x:c>
      <x:c r="H1735" s="51" t="n">
        <x:v>16166.841</x:v>
      </x:c>
      <x:c r="I1735" s="51" t="n">
        <x:v>15007.149</x:v>
      </x:c>
      <x:c r="J1735" s="51" t="n">
        <x:v>15848.974</x:v>
      </x:c>
      <x:c r="K1735" s="51" t="n">
        <x:v>18272.045</x:v>
      </x:c>
      <x:c r="L1735" s="52" t="n">
        <x:f>IFERROR(H1735/G1735-1,"")</x:f>
        <x:v>0.09661060084975781</x:v>
      </x:c>
      <x:c r="M1735" s="52" t="n">
        <x:f>IFERROR(I1735/H1735-1,"")</x:f>
        <x:v>-0.07173275224269238</x:v>
      </x:c>
      <x:c r="N1735" s="52" t="n">
        <x:f>IFERROR(J1735/I1735-1,"")</x:f>
        <x:v>0.05609493182216019</x:v>
      </x:c>
      <x:c r="O1735" s="52" t="n">
        <x:f>IFERROR(K1735/J1735-1,"")</x:f>
        <x:v>0.15288503848892665</x:v>
      </x:c>
      <x:c r="P1735" s="52" t="n">
        <x:f>IFERROR((K1735/G1735)^(1/4)-1,"")</x:f>
        <x:v>0.05512425645444563</x:v>
      </x:c>
      <x:c r="Q1735" s="51" t="n">
        <x:v>716.208</x:v>
      </x:c>
      <x:c r="R1735" s="52" t="n">
        <x:f>IFERROR(Q1735/K1735,"")</x:f>
        <x:v>0.039196926233489464</x:v>
      </x:c>
      <x:c r="S1735" s="53" t="n">
        <x:v>38322</x:v>
      </x:c>
      <x:c r="T1735" s="50" t="str">
        <x:v>EDINET_company_history</x:v>
      </x:c>
      <x:c r="U1735" s="50" t="str">
        <x:v>髙島 勇二</x:v>
      </x:c>
      <x:c r="V1735" s="54" t="n">
        <x:v>0.2613</x:v>
      </x:c>
      <x:c r="W1735" s="50" t="str">
        <x:v>堀 礼一郎</x:v>
      </x:c>
      <x:c r="X1735" s="50" t="b">
        <x:f>AND(COUNT(L1735:O1735)=4,L1735&gt;='設定'!$B$6,M1735&gt;='設定'!$B$6,N1735&gt;='設定'!$B$6,O1735&gt;='設定'!$B$6)</x:f>
        <x:v>0</x:v>
      </x:c>
      <x:c r="Y1735" s="50" t="b">
        <x:f>AND(COUNT(G1735:K1735)=5,P1735&gt;='設定'!$B$7)</x:f>
        <x:v>0</x:v>
      </x:c>
      <x:c r="Z1735" s="50" t="b">
        <x:f>AND(ISNUMBER(R1735),R1735&gt;='設定'!$B$8)</x:f>
        <x:v>0</x:v>
      </x:c>
      <x:c r="AA1735" s="50" t="b">
        <x:f>AND(ISNUMBER(S1735),S1735&gt;=DATE(YEAR('設定'!$B$10)-'設定'!$B$9,MONTH('設定'!$B$10),DAY('設定'!$B$10)))</x:f>
        <x:v>0</x:v>
      </x:c>
      <x:c r="AB1735" s="55" t="b">
        <x:v>0</x:v>
      </x:c>
      <x:c r="AC1735" s="55" t="b">
        <x:v>1</x:v>
      </x:c>
      <x:c r="AD1735" s="50" t="n">
        <x:f>IF(X1735,1,0)+IF(Z1735,1,0)+IF(AA1735,1,0)+IF(AB1735,1,0)</x:f>
        <x:v>0</x:v>
      </x:c>
      <x:c r="AE1735" s="50" t="n">
        <x:f>IF(Y1735,1,0)+IF(Z1735,1,0)+IF(AA1735,1,0)+IF(AB1735,1,0)</x:f>
        <x:v>0</x:v>
      </x:c>
      <x:c r="AF1735" s="50" t="n">
        <x:f>IF(Y1735,1,0)+IF(Z1735,1,0)+IF(AA1735,1,0)+IF(AC1735,1,0)</x:f>
        <x:v>1</x:v>
      </x:c>
      <x:c r="AG1735" s="53" t="n">
        <x:v>44348</x:v>
      </x:c>
      <x:c r="AH1735" s="50" t="str">
        <x:v>S100W7J1</x:v>
      </x:c>
      <x:c r="AI1735" s="50" t="str">
        <x:v>NetSalesSummaryOfBusinessResults</x:v>
      </x:c>
      <x:c r="AJ1735" s="50" t="str">
        <x:v>OperatingIncome</x:v>
      </x:c>
      <x:c r="AK1735" s="53" t="n">
        <x:v>45747</x:v>
      </x:c>
      <x:c r="AL1735" s="50" t="str">
        <x:v>365/365/365/366/365</x:v>
      </x:c>
      <x:c r="AM1735" s="51" t="n">
        <x:v>9184660</x:v>
      </x:c>
      <x:c r="AN1735" s="51" t="n">
        <x:v>1015</x:v>
      </x:c>
      <x:c r="AO1735" s="51" t="n">
        <x:f>IFERROR(AM1735*AN1735,"")</x:f>
        <x:v>9322429900</x:v>
      </x:c>
      <x:c r="AP1735" s="56" t="n">
        <x:f>IFERROR(AO1735/(K1735*1000000),"")</x:f>
        <x:v>0.5102017809172427</x:v>
      </x:c>
      <x:c r="AQ1735" s="57" t="n">
        <x:v>452013085</x:v>
      </x:c>
      <x:c r="AR1735" s="52" t="n">
        <x:v>0.594778675971119</x:v>
      </x:c>
      <x:c r="AS1735" s="52" t="n">
        <x:v>-0.7751196172248804</x:v>
      </x:c>
      <x:c r="AT1735" s="55" t="b">
        <x:v>0</x:v>
      </x:c>
      <x:c r="AU1735" s="50" t="str">
        <x:v>repeated_negative_operating_cf</x:v>
      </x:c>
      <x:c r="AV1735" s="58" t="n">
        <x:v>0.3239758039434545</x:v>
      </x:c>
      <x:c r="AW1735" s="50" t="n">
        <x:v>361</x:v>
      </x:c>
      <x:c r="AX1735" s="50" t="str">
        <x:v>Future Moat</x:v>
      </x:c>
      <x:c r="AY1735" s="50" t="str">
        <x:v>既存適格性フィルター不通過: repeated_negative_operating_cf / ローカル5年最大下落率-60%以下</x:v>
      </x:c>
      <x:c r="AZ1735" s="59" t="str">
        <x:v>2025-06-30 14:46</x:v>
      </x:c>
      <x:c r="BA1735" s="53" t="n">
        <x:v>38322</x:v>
      </x:c>
      <x:c r="BB1735" s="50"/>
      <x:c r="BC1735" s="50"/>
      <x:c r="BD1735" s="50"/>
    </x:row>
    <x:row r="1736">
      <x:c r="A1736" s="50" t="n">
        <x:v>1735</x:v>
      </x:c>
      <x:c r="B1736" s="50" t="str">
        <x:v>5444</x:v>
      </x:c>
      <x:c r="C1736" s="50" t="str">
        <x:v>5444.T</x:v>
      </x:c>
      <x:c r="D1736" s="50" t="str">
        <x:v>YAMATO KOGYO CO.,LTD.</x:v>
      </x:c>
      <x:c r="E1736" s="50" t="str">
        <x:v>Prime Market (Domestic)</x:v>
      </x:c>
      <x:c r="F1736" s="50" t="str">
        <x:v>Iron and Steel</x:v>
      </x:c>
      <x:c r="G1736" s="51" t="n">
        <x:v>136025</x:v>
      </x:c>
      <x:c r="H1736" s="51" t="n">
        <x:v>150029</x:v>
      </x:c>
      <x:c r="I1736" s="51" t="n">
        <x:v>180438</x:v>
      </x:c>
      <x:c r="J1736" s="51" t="n">
        <x:v>163479</x:v>
      </x:c>
      <x:c r="K1736" s="51" t="n">
        <x:v>168268</x:v>
      </x:c>
      <x:c r="L1736" s="52" t="n">
        <x:f>IFERROR(H1736/G1736-1,"")</x:f>
        <x:v>0.10295166329718808</x:v>
      </x:c>
      <x:c r="M1736" s="52" t="n">
        <x:f>IFERROR(I1736/H1736-1,"")</x:f>
        <x:v>0.20268748042045215</x:v>
      </x:c>
      <x:c r="N1736" s="52" t="n">
        <x:f>IFERROR(J1736/I1736-1,"")</x:f>
        <x:v>-0.09398796262428089</x:v>
      </x:c>
      <x:c r="O1736" s="52" t="n">
        <x:f>IFERROR(K1736/J1736-1,"")</x:f>
        <x:v>0.029294282446063358</x:v>
      </x:c>
      <x:c r="P1736" s="52" t="n">
        <x:f>IFERROR((K1736/G1736)^(1/4)-1,"")</x:f>
        <x:v>0.054619262874368024</x:v>
      </x:c>
      <x:c r="Q1736" s="51" t="n">
        <x:v>11493</x:v>
      </x:c>
      <x:c r="R1736" s="52" t="n">
        <x:f>IFERROR(Q1736/K1736,"")</x:f>
        <x:v>0.0683017567214206</x:v>
      </x:c>
      <x:c r="S1736" s="53" t="n">
        <x:v>22555</x:v>
      </x:c>
      <x:c r="T1736" s="50" t="str">
        <x:v>EDINET_company_history</x:v>
      </x:c>
      <x:c r="U1736" s="50" t="str">
        <x:v>井 上 浩 行</x:v>
      </x:c>
      <x:c r="V1736" s="54" t="n">
        <x:v>0.1211</x:v>
      </x:c>
      <x:c r="W1736" s="50" t="str">
        <x:v>小 林 幹 生 / 塚 本 一 弘</x:v>
      </x:c>
      <x:c r="X1736" s="50" t="b">
        <x:f>AND(COUNT(L1736:O1736)=4,L1736&gt;='設定'!$B$6,M1736&gt;='設定'!$B$6,N1736&gt;='設定'!$B$6,O1736&gt;='設定'!$B$6)</x:f>
        <x:v>0</x:v>
      </x:c>
      <x:c r="Y1736" s="50" t="b">
        <x:f>AND(COUNT(G1736:K1736)=5,P1736&gt;='設定'!$B$7)</x:f>
        <x:v>0</x:v>
      </x:c>
      <x:c r="Z1736" s="50" t="b">
        <x:f>AND(ISNUMBER(R1736),R1736&gt;='設定'!$B$8)</x:f>
        <x:v>0</x:v>
      </x:c>
      <x:c r="AA1736" s="50" t="b">
        <x:f>AND(ISNUMBER(S1736),S1736&gt;=DATE(YEAR('設定'!$B$10)-'設定'!$B$9,MONTH('設定'!$B$10),DAY('設定'!$B$10)))</x:f>
        <x:v>0</x:v>
      </x:c>
      <x:c r="AB1736" s="55" t="b">
        <x:v>0</x:v>
      </x:c>
      <x:c r="AC1736" s="55" t="b">
        <x:v>1</x:v>
      </x:c>
      <x:c r="AD1736" s="50" t="n">
        <x:f>IF(X1736,1,0)+IF(Z1736,1,0)+IF(AA1736,1,0)+IF(AB1736,1,0)</x:f>
        <x:v>0</x:v>
      </x:c>
      <x:c r="AE1736" s="50" t="n">
        <x:f>IF(Y1736,1,0)+IF(Z1736,1,0)+IF(AA1736,1,0)+IF(AB1736,1,0)</x:f>
        <x:v>0</x:v>
      </x:c>
      <x:c r="AF1736" s="50" t="n">
        <x:f>IF(Y1736,1,0)+IF(Z1736,1,0)+IF(AA1736,1,0)+IF(AC1736,1,0)</x:f>
        <x:v>1</x:v>
      </x:c>
      <x:c r="AG1736" s="53" t="n">
        <x:v>44348</x:v>
      </x:c>
      <x:c r="AH1736" s="50" t="str">
        <x:v>S100W82O</x:v>
      </x:c>
      <x:c r="AI1736" s="50" t="str">
        <x:v>NetSalesSummaryOfBusinessResults</x:v>
      </x:c>
      <x:c r="AJ1736" s="50" t="str">
        <x:v>OperatingIncome</x:v>
      </x:c>
      <x:c r="AK1736" s="53" t="n">
        <x:v>45747</x:v>
      </x:c>
      <x:c r="AL1736" s="50" t="str">
        <x:v>365/365/365/366/365</x:v>
      </x:c>
      <x:c r="AM1736" s="51" t="n">
        <x:v>62113900</x:v>
      </x:c>
      <x:c r="AN1736" s="51" t="n">
        <x:v>11610</x:v>
      </x:c>
      <x:c r="AO1736" s="51" t="n">
        <x:f>IFERROR(AM1736*AN1736,"")</x:f>
        <x:v>721142379000</x:v>
      </x:c>
      <x:c r="AP1736" s="56" t="n">
        <x:f>IFERROR(AO1736/(K1736*1000000),"")</x:f>
        <x:v>4.285677484726746</x:v>
      </x:c>
      <x:c r="AQ1736" s="57" t="n">
        <x:v>1899128733.3333333</x:v>
      </x:c>
      <x:c r="AR1736" s="52" t="n">
        <x:v>0.2886330060682968</x:v>
      </x:c>
      <x:c r="AS1736" s="52" t="n">
        <x:v>-0.2881453225732131</x:v>
      </x:c>
      <x:c r="AT1736" s="55" t="b">
        <x:v>1</x:v>
      </x:c>
      <x:c r="AU1736" s="50"/>
      <x:c r="AV1736" s="58" t="n">
        <x:v>0.2765423121301699</x:v>
      </x:c>
      <x:c r="AW1736" s="50" t="n">
        <x:v>479</x:v>
      </x:c>
      <x:c r="AX1736" s="50" t="str">
        <x:v>Core Moat</x:v>
      </x:c>
      <x:c r="AY1736" s="50" t="str">
        <x:v>目立つ機械的警告なし（定性確認は別途必要）</x:v>
      </x:c>
      <x:c r="AZ1736" s="59" t="str">
        <x:v>2025-06-30 10:36</x:v>
      </x:c>
      <x:c r="BA1736" s="53" t="n">
        <x:v>22555</x:v>
      </x:c>
      <x:c r="BB1736" s="50"/>
      <x:c r="BC1736" s="50"/>
      <x:c r="BD1736" s="50" t="str">
        <x:v>TOPIX Mid400</x:v>
      </x:c>
    </x:row>
    <x:row r="1737">
      <x:c r="A1737" s="50" t="n">
        <x:v>1736</x:v>
      </x:c>
      <x:c r="B1737" s="50" t="str">
        <x:v>6292</x:v>
      </x:c>
      <x:c r="C1737" s="50" t="str">
        <x:v>6292.T</x:v>
      </x:c>
      <x:c r="D1737" s="50" t="str">
        <x:v>KAWATA MFG. CO.,LTD.</x:v>
      </x:c>
      <x:c r="E1737" s="50" t="str">
        <x:v>Standard Market(Domestic)</x:v>
      </x:c>
      <x:c r="F1737" s="50" t="str">
        <x:v>Machinery</x:v>
      </x:c>
      <x:c r="G1737" s="51" t="n">
        <x:v>16787.932</x:v>
      </x:c>
      <x:c r="H1737" s="51" t="n">
        <x:v>18383.752</x:v>
      </x:c>
      <x:c r="I1737" s="51" t="n">
        <x:v>18826.951</x:v>
      </x:c>
      <x:c r="J1737" s="51" t="n">
        <x:v>24494.908</x:v>
      </x:c>
      <x:c r="K1737" s="51" t="n">
        <x:v>20766.991</x:v>
      </x:c>
      <x:c r="L1737" s="52" t="n">
        <x:f>IFERROR(H1737/G1737-1,"")</x:f>
        <x:v>0.09505756873449323</x:v>
      </x:c>
      <x:c r="M1737" s="52" t="n">
        <x:f>IFERROR(I1737/H1737-1,"")</x:f>
        <x:v>0.024108190754531522</x:v>
      </x:c>
      <x:c r="N1737" s="52" t="n">
        <x:f>IFERROR(J1737/I1737-1,"")</x:f>
        <x:v>0.301055492203703</x:v>
      </x:c>
      <x:c r="O1737" s="52" t="n">
        <x:f>IFERROR(K1737/J1737-1,"")</x:f>
        <x:v>-0.15219150853720287</x:v>
      </x:c>
      <x:c r="P1737" s="52" t="n">
        <x:f>IFERROR((K1737/G1737)^(1/4)-1,"")</x:f>
        <x:v>0.05461536235752962</x:v>
      </x:c>
      <x:c r="Q1737" s="51" t="n">
        <x:v>984.44</x:v>
      </x:c>
      <x:c r="R1737" s="52" t="n">
        <x:f>IFERROR(Q1737/K1737,"")</x:f>
        <x:v>0.047404075053530864</x:v>
      </x:c>
      <x:c r="S1737" s="53" t="n">
        <x:v>38322</x:v>
      </x:c>
      <x:c r="T1737" s="50" t="str">
        <x:v>EDINET_company_history</x:v>
      </x:c>
      <x:c r="U1737" s="50" t="str">
        <x:v>カワタ共伸会</x:v>
      </x:c>
      <x:c r="V1737" s="54" t="n">
        <x:v>0.0738</x:v>
      </x:c>
      <x:c r="W1737" s="50" t="str">
        <x:v>白 石 亙</x:v>
      </x:c>
      <x:c r="X1737" s="50" t="b">
        <x:f>AND(COUNT(L1737:O1737)=4,L1737&gt;='設定'!$B$6,M1737&gt;='設定'!$B$6,N1737&gt;='設定'!$B$6,O1737&gt;='設定'!$B$6)</x:f>
        <x:v>0</x:v>
      </x:c>
      <x:c r="Y1737" s="50" t="b">
        <x:f>AND(COUNT(G1737:K1737)=5,P1737&gt;='設定'!$B$7)</x:f>
        <x:v>0</x:v>
      </x:c>
      <x:c r="Z1737" s="50" t="b">
        <x:f>AND(ISNUMBER(R1737),R1737&gt;='設定'!$B$8)</x:f>
        <x:v>0</x:v>
      </x:c>
      <x:c r="AA1737" s="50" t="b">
        <x:f>AND(ISNUMBER(S1737),S1737&gt;=DATE(YEAR('設定'!$B$10)-'設定'!$B$9,MONTH('設定'!$B$10),DAY('設定'!$B$10)))</x:f>
        <x:v>0</x:v>
      </x:c>
      <x:c r="AB1737" s="55" t="b">
        <x:v>0</x:v>
      </x:c>
      <x:c r="AC1737" s="55" t="b">
        <x:v>1</x:v>
      </x:c>
      <x:c r="AD1737" s="50" t="n">
        <x:f>IF(X1737,1,0)+IF(Z1737,1,0)+IF(AA1737,1,0)+IF(AB1737,1,0)</x:f>
        <x:v>0</x:v>
      </x:c>
      <x:c r="AE1737" s="50" t="n">
        <x:f>IF(Y1737,1,0)+IF(Z1737,1,0)+IF(AA1737,1,0)+IF(AB1737,1,0)</x:f>
        <x:v>0</x:v>
      </x:c>
      <x:c r="AF1737" s="50" t="n">
        <x:f>IF(Y1737,1,0)+IF(Z1737,1,0)+IF(AA1737,1,0)+IF(AC1737,1,0)</x:f>
        <x:v>1</x:v>
      </x:c>
      <x:c r="AG1737" s="53" t="n">
        <x:v>44348</x:v>
      </x:c>
      <x:c r="AH1737" s="50" t="str">
        <x:v>S100W622</x:v>
      </x:c>
      <x:c r="AI1737" s="50" t="str">
        <x:v>NetSalesSummaryOfBusinessResults</x:v>
      </x:c>
      <x:c r="AJ1737" s="50" t="str">
        <x:v>OperatingIncome</x:v>
      </x:c>
      <x:c r="AK1737" s="53" t="n">
        <x:v>45747</x:v>
      </x:c>
      <x:c r="AL1737" s="50" t="str">
        <x:v>365/365/365/366/365</x:v>
      </x:c>
      <x:c r="AM1737" s="51" t="n">
        <x:v>7081700</x:v>
      </x:c>
      <x:c r="AN1737" s="51" t="n">
        <x:v>830</x:v>
      </x:c>
      <x:c r="AO1737" s="51" t="n">
        <x:f>IFERROR(AM1737*AN1737,"")</x:f>
        <x:v>5877811000</x:v>
      </x:c>
      <x:c r="AP1737" s="56" t="n">
        <x:f>IFERROR(AO1737/(K1737*1000000),"")</x:f>
        <x:v>0.2830362376523397</x:v>
      </x:c>
      <x:c r="AQ1737" s="57" t="n">
        <x:v>8338338.333333333</x:v>
      </x:c>
      <x:c r="AR1737" s="52" t="n">
        <x:v>0.3529431345761861</x:v>
      </x:c>
      <x:c r="AS1737" s="52" t="n">
        <x:v>-0.3963298473619563</x:v>
      </x:c>
      <x:c r="AT1737" s="55" t="b">
        <x:v>0</x:v>
      </x:c>
      <x:c r="AU1737" s="50" t="str">
        <x:v>low_liquidity</x:v>
      </x:c>
      <x:c r="AV1737" s="58" t="n">
        <x:v>0.2024677115770982</x:v>
      </x:c>
      <x:c r="AW1737" s="50" t="n">
        <x:v>694</x:v>
      </x:c>
      <x:c r="AX1737" s="50" t="str">
        <x:v>Discovery</x:v>
      </x:c>
      <x:c r="AY1737" s="50" t="str">
        <x:v>既存適格性フィルター不通過: low_liquidity / 60日平均売買代金2,000万円未満</x:v>
      </x:c>
      <x:c r="AZ1737" s="59" t="str">
        <x:v>2025-06-26 13:23</x:v>
      </x:c>
      <x:c r="BA1737" s="53" t="n">
        <x:v>38322</x:v>
      </x:c>
      <x:c r="BB1737" s="50"/>
      <x:c r="BC1737" s="50"/>
      <x:c r="BD1737" s="50"/>
    </x:row>
    <x:row r="1738">
      <x:c r="A1738" s="50" t="n">
        <x:v>1737</x:v>
      </x:c>
      <x:c r="B1738" s="50" t="str">
        <x:v>5966</x:v>
      </x:c>
      <x:c r="C1738" s="50" t="str">
        <x:v>5966.T</x:v>
      </x:c>
      <x:c r="D1738" s="50" t="str">
        <x:v>KYOTO TOOL CO.,LTD.</x:v>
      </x:c>
      <x:c r="E1738" s="50" t="str">
        <x:v>Standard Market(Domestic)</x:v>
      </x:c>
      <x:c r="F1738" s="50" t="str">
        <x:v>Metal Products</x:v>
      </x:c>
      <x:c r="G1738" s="51" t="n">
        <x:v>7320.358</x:v>
      </x:c>
      <x:c r="H1738" s="51" t="n">
        <x:v>7940.472</x:v>
      </x:c>
      <x:c r="I1738" s="51" t="n">
        <x:v>8396.496</x:v>
      </x:c>
      <x:c r="J1738" s="51" t="n">
        <x:v>8428.569</x:v>
      </x:c>
      <x:c r="K1738" s="51" t="n">
        <x:v>9046.157</x:v>
      </x:c>
      <x:c r="L1738" s="52" t="n">
        <x:f>IFERROR(H1738/G1738-1,"")</x:f>
        <x:v>0.08471088435838792</x:v>
      </x:c>
      <x:c r="M1738" s="52" t="n">
        <x:f>IFERROR(I1738/H1738-1,"")</x:f>
        <x:v>0.05743033915364215</x:v>
      </x:c>
      <x:c r="N1738" s="52" t="n">
        <x:f>IFERROR(J1738/I1738-1,"")</x:f>
        <x:v>0.0038198076912083767</x:v>
      </x:c>
      <x:c r="O1738" s="52" t="n">
        <x:f>IFERROR(K1738/J1738-1,"")</x:f>
        <x:v>0.07327317365498232</x:v>
      </x:c>
      <x:c r="P1738" s="52" t="n">
        <x:f>IFERROR((K1738/G1738)^(1/4)-1,"")</x:f>
        <x:v>0.05434550308287589</x:v>
      </x:c>
      <x:c r="Q1738" s="51" t="n">
        <x:v>847.176</x:v>
      </x:c>
      <x:c r="R1738" s="52" t="n">
        <x:f>IFERROR(Q1738/K1738,"")</x:f>
        <x:v>0.09365037551304936</x:v>
      </x:c>
      <x:c r="S1738" s="53" t="n">
        <x:v>29281</x:v>
      </x:c>
      <x:c r="T1738" s="50" t="str">
        <x:v>EDINET_company_history</x:v>
      </x:c>
      <x:c r="U1738" s="50" t="str">
        <x:v>宇城邦英</x:v>
      </x:c>
      <x:c r="V1738" s="54" t="n">
        <x:v>0.0712</x:v>
      </x:c>
      <x:c r="W1738" s="50" t="str">
        <x:v>伊吹 和彦 / 片岡 実</x:v>
      </x:c>
      <x:c r="X1738" s="50" t="b">
        <x:f>AND(COUNT(L1738:O1738)=4,L1738&gt;='設定'!$B$6,M1738&gt;='設定'!$B$6,N1738&gt;='設定'!$B$6,O1738&gt;='設定'!$B$6)</x:f>
        <x:v>0</x:v>
      </x:c>
      <x:c r="Y1738" s="50" t="b">
        <x:f>AND(COUNT(G1738:K1738)=5,P1738&gt;='設定'!$B$7)</x:f>
        <x:v>0</x:v>
      </x:c>
      <x:c r="Z1738" s="50" t="b">
        <x:f>AND(ISNUMBER(R1738),R1738&gt;='設定'!$B$8)</x:f>
        <x:v>0</x:v>
      </x:c>
      <x:c r="AA1738" s="50" t="b">
        <x:f>AND(ISNUMBER(S1738),S1738&gt;=DATE(YEAR('設定'!$B$10)-'設定'!$B$9,MONTH('設定'!$B$10),DAY('設定'!$B$10)))</x:f>
        <x:v>0</x:v>
      </x:c>
      <x:c r="AB1738" s="55" t="b">
        <x:v>0</x:v>
      </x:c>
      <x:c r="AC1738" s="55" t="b">
        <x:v>1</x:v>
      </x:c>
      <x:c r="AD1738" s="50" t="n">
        <x:f>IF(X1738,1,0)+IF(Z1738,1,0)+IF(AA1738,1,0)+IF(AB1738,1,0)</x:f>
        <x:v>0</x:v>
      </x:c>
      <x:c r="AE1738" s="50" t="n">
        <x:f>IF(Y1738,1,0)+IF(Z1738,1,0)+IF(AA1738,1,0)+IF(AB1738,1,0)</x:f>
        <x:v>0</x:v>
      </x:c>
      <x:c r="AF1738" s="50" t="n">
        <x:f>IF(Y1738,1,0)+IF(Z1738,1,0)+IF(AA1738,1,0)+IF(AC1738,1,0)</x:f>
        <x:v>1</x:v>
      </x:c>
      <x:c r="AG1738" s="53" t="n">
        <x:v>44348</x:v>
      </x:c>
      <x:c r="AH1738" s="50" t="str">
        <x:v>S100WP0H</x:v>
      </x:c>
      <x:c r="AI1738" s="50" t="str">
        <x:v>NetSalesSummaryOfBusinessResults</x:v>
      </x:c>
      <x:c r="AJ1738" s="50" t="str">
        <x:v>OperatingIncome</x:v>
      </x:c>
      <x:c r="AK1738" s="53" t="n">
        <x:v>45747</x:v>
      </x:c>
      <x:c r="AL1738" s="50" t="str">
        <x:v>365/365/365/366/365</x:v>
      </x:c>
      <x:c r="AM1738" s="51" t="n">
        <x:v>2416535</x:v>
      </x:c>
      <x:c r="AN1738" s="51" t="n">
        <x:v>2420</x:v>
      </x:c>
      <x:c r="AO1738" s="51" t="n">
        <x:f>IFERROR(AM1738*AN1738,"")</x:f>
        <x:v>5848014700</x:v>
      </x:c>
      <x:c r="AP1738" s="56" t="n">
        <x:f>IFERROR(AO1738/(K1738*1000000),"")</x:f>
        <x:v>0.6464639846511618</x:v>
      </x:c>
      <x:c r="AQ1738" s="57" t="n">
        <x:v>1079485</x:v>
      </x:c>
      <x:c r="AR1738" s="52" t="n">
        <x:v>0.287205741721423</x:v>
      </x:c>
      <x:c r="AS1738" s="52" t="n">
        <x:v>-0.2534484885718607</x:v>
      </x:c>
      <x:c r="AT1738" s="55" t="b">
        <x:v>0</x:v>
      </x:c>
      <x:c r="AU1738" s="50" t="str">
        <x:v>low_liquidity</x:v>
      </x:c>
      <x:c r="AV1738" s="58" t="n">
        <x:v>0.1374799383710732</x:v>
      </x:c>
      <x:c r="AW1738" s="50" t="n">
        <x:v>1013</x:v>
      </x:c>
      <x:c r="AX1738" s="50" t="str">
        <x:v>Discovery</x:v>
      </x:c>
      <x:c r="AY1738" s="50" t="str">
        <x:v>既存適格性フィルター不通過: low_liquidity / 60日平均売買代金2,000万円未満</x:v>
      </x:c>
      <x:c r="AZ1738" s="59" t="str">
        <x:v>2025-09-16 15:23</x:v>
      </x:c>
      <x:c r="BA1738" s="53" t="n">
        <x:v>29281</x:v>
      </x:c>
      <x:c r="BB1738" s="50"/>
      <x:c r="BC1738" s="50"/>
      <x:c r="BD1738" s="50"/>
    </x:row>
    <x:row r="1739">
      <x:c r="A1739" s="50" t="n">
        <x:v>1738</x:v>
      </x:c>
      <x:c r="B1739" s="50" t="str">
        <x:v>3024</x:v>
      </x:c>
      <x:c r="C1739" s="50" t="str">
        <x:v>3024.T</x:v>
      </x:c>
      <x:c r="D1739" s="50" t="str">
        <x:v>CREATE CORPORATION</x:v>
      </x:c>
      <x:c r="E1739" s="50" t="str">
        <x:v>Standard Market(Domestic)</x:v>
      </x:c>
      <x:c r="F1739" s="50" t="str">
        <x:v>Wholesale Trade</x:v>
      </x:c>
      <x:c r="G1739" s="51" t="n">
        <x:v>29629.967</x:v>
      </x:c>
      <x:c r="H1739" s="51" t="n">
        <x:v>31525.655</x:v>
      </x:c>
      <x:c r="I1739" s="51" t="n">
        <x:v>34881.19</x:v>
      </x:c>
      <x:c r="J1739" s="51" t="n">
        <x:v>35860.535</x:v>
      </x:c>
      <x:c r="K1739" s="51" t="n">
        <x:v>36550.093</x:v>
      </x:c>
      <x:c r="L1739" s="52" t="n">
        <x:f>IFERROR(H1739/G1739-1,"")</x:f>
        <x:v>0.0639787415220543</x:v>
      </x:c>
      <x:c r="M1739" s="52" t="n">
        <x:f>IFERROR(I1739/H1739-1,"")</x:f>
        <x:v>0.10643823260769691</x:v>
      </x:c>
      <x:c r="N1739" s="52" t="n">
        <x:f>IFERROR(J1739/I1739-1,"")</x:f>
        <x:v>0.02807659371712945</x:v>
      </x:c>
      <x:c r="O1739" s="52" t="n">
        <x:f>IFERROR(K1739/J1739-1,"")</x:f>
        <x:v>0.01922888211232765</x:v>
      </x:c>
      <x:c r="P1739" s="52" t="n">
        <x:f>IFERROR((K1739/G1739)^(1/4)-1,"")</x:f>
        <x:v>0.053875551640634844</x:v>
      </x:c>
      <x:c r="Q1739" s="51" t="n">
        <x:v>758.786</x:v>
      </x:c>
      <x:c r="R1739" s="52" t="n">
        <x:f>IFERROR(Q1739/K1739,"")</x:f>
        <x:v>0.020760166054844237</x:v>
      </x:c>
      <x:c r="S1739" s="53" t="n">
        <x:v>38777</x:v>
      </x:c>
      <x:c r="T1739" s="50" t="str">
        <x:v>EDINET_company_history</x:v>
      </x:c>
      <x:c r="U1739" s="50" t="str">
        <x:v>クリエイト取引先持株会</x:v>
      </x:c>
      <x:c r="V1739" s="54" t="n">
        <x:v>0.2043</x:v>
      </x:c>
      <x:c r="W1739" s="50" t="str">
        <x:v>吉 成 隆 則 / 柴 田 勝</x:v>
      </x:c>
      <x:c r="X1739" s="50" t="b">
        <x:f>AND(COUNT(L1739:O1739)=4,L1739&gt;='設定'!$B$6,M1739&gt;='設定'!$B$6,N1739&gt;='設定'!$B$6,O1739&gt;='設定'!$B$6)</x:f>
        <x:v>0</x:v>
      </x:c>
      <x:c r="Y1739" s="50" t="b">
        <x:f>AND(COUNT(G1739:K1739)=5,P1739&gt;='設定'!$B$7)</x:f>
        <x:v>0</x:v>
      </x:c>
      <x:c r="Z1739" s="50" t="b">
        <x:f>AND(ISNUMBER(R1739),R1739&gt;='設定'!$B$8)</x:f>
        <x:v>0</x:v>
      </x:c>
      <x:c r="AA1739" s="50" t="b">
        <x:f>AND(ISNUMBER(S1739),S1739&gt;=DATE(YEAR('設定'!$B$10)-'設定'!$B$9,MONTH('設定'!$B$10),DAY('設定'!$B$10)))</x:f>
        <x:v>0</x:v>
      </x:c>
      <x:c r="AB1739" s="55" t="b">
        <x:v>0</x:v>
      </x:c>
      <x:c r="AC1739" s="55" t="b">
        <x:v>1</x:v>
      </x:c>
      <x:c r="AD1739" s="50" t="n">
        <x:f>IF(X1739,1,0)+IF(Z1739,1,0)+IF(AA1739,1,0)+IF(AB1739,1,0)</x:f>
        <x:v>0</x:v>
      </x:c>
      <x:c r="AE1739" s="50" t="n">
        <x:f>IF(Y1739,1,0)+IF(Z1739,1,0)+IF(AA1739,1,0)+IF(AB1739,1,0)</x:f>
        <x:v>0</x:v>
      </x:c>
      <x:c r="AF1739" s="50" t="n">
        <x:f>IF(Y1739,1,0)+IF(Z1739,1,0)+IF(AA1739,1,0)+IF(AC1739,1,0)</x:f>
        <x:v>1</x:v>
      </x:c>
      <x:c r="AG1739" s="53" t="n">
        <x:v>44348</x:v>
      </x:c>
      <x:c r="AH1739" s="50" t="str">
        <x:v>S100VZGG</x:v>
      </x:c>
      <x:c r="AI1739" s="50" t="str">
        <x:v>NetSalesSummaryOfBusinessResults</x:v>
      </x:c>
      <x:c r="AJ1739" s="50" t="str">
        <x:v>OperatingIncome</x:v>
      </x:c>
      <x:c r="AK1739" s="53" t="n">
        <x:v>45747</x:v>
      </x:c>
      <x:c r="AL1739" s="50" t="str">
        <x:v>365/365/365/366/365</x:v>
      </x:c>
      <x:c r="AM1739" s="51" t="n">
        <x:v>3882200</x:v>
      </x:c>
      <x:c r="AN1739" s="51" t="n">
        <x:v>1006</x:v>
      </x:c>
      <x:c r="AO1739" s="51" t="n">
        <x:f>IFERROR(AM1739*AN1739,"")</x:f>
        <x:v>3905493200</x:v>
      </x:c>
      <x:c r="AP1739" s="56" t="n">
        <x:f>IFERROR(AO1739/(K1739*1000000),"")</x:f>
        <x:v>0.10685316724091509</x:v>
      </x:c>
      <x:c r="AQ1739" s="57" t="n">
        <x:v>4730276.666666667</x:v>
      </x:c>
      <x:c r="AR1739" s="52" t="n">
        <x:v>0.2679322562290787</x:v>
      </x:c>
      <x:c r="AS1739" s="52" t="n">
        <x:v>-0.3083269202699207</x:v>
      </x:c>
      <x:c r="AT1739" s="55" t="b">
        <x:v>0</x:v>
      </x:c>
      <x:c r="AU1739" s="50" t="str">
        <x:v>low_liquidity</x:v>
      </x:c>
      <x:c r="AV1739" s="58" t="n">
        <x:v>-0.1122277140830434</x:v>
      </x:c>
      <x:c r="AW1739" s="50" t="n">
        <x:v>2669</x:v>
      </x:c>
      <x:c r="AX1739" s="50" t="str">
        <x:v>Transformation Moat</x:v>
      </x:c>
      <x:c r="AY1739" s="50" t="str">
        <x:v>既存適格性フィルター不通過: low_liquidity / 60日平均売買代金2,000万円未満</x:v>
      </x:c>
      <x:c r="AZ1739" s="59" t="str">
        <x:v>2025-06-19 10:11</x:v>
      </x:c>
      <x:c r="BA1739" s="53" t="n">
        <x:v>38777</x:v>
      </x:c>
      <x:c r="BB1739" s="50"/>
      <x:c r="BC1739" s="50"/>
      <x:c r="BD1739" s="50"/>
    </x:row>
    <x:row r="1740">
      <x:c r="A1740" s="50" t="n">
        <x:v>1739</x:v>
      </x:c>
      <x:c r="B1740" s="50" t="str">
        <x:v>8060</x:v>
      </x:c>
      <x:c r="C1740" s="50" t="str">
        <x:v>8060.T</x:v>
      </x:c>
      <x:c r="D1740" s="50" t="str">
        <x:v>Canon Marketing Japan Inc.</x:v>
      </x:c>
      <x:c r="E1740" s="50" t="str">
        <x:v>Prime Market (Domestic)</x:v>
      </x:c>
      <x:c r="F1740" s="50" t="str">
        <x:v>Wholesale Trade</x:v>
      </x:c>
      <x:c r="G1740" s="51" t="n">
        <x:v>552085</x:v>
      </x:c>
      <x:c r="H1740" s="51" t="n">
        <x:v>588132</x:v>
      </x:c>
      <x:c r="I1740" s="51" t="n">
        <x:v>609473</x:v>
      </x:c>
      <x:c r="J1740" s="51" t="n">
        <x:v>653919</x:v>
      </x:c>
      <x:c r="K1740" s="51" t="n">
        <x:v>679799</x:v>
      </x:c>
      <x:c r="L1740" s="52" t="n">
        <x:f>IFERROR(H1740/G1740-1,"")</x:f>
        <x:v>0.06529248213590289</x:v>
      </x:c>
      <x:c r="M1740" s="52" t="n">
        <x:f>IFERROR(I1740/H1740-1,"")</x:f>
        <x:v>0.03628607183421417</x:v>
      </x:c>
      <x:c r="N1740" s="52" t="n">
        <x:f>IFERROR(J1740/I1740-1,"")</x:f>
        <x:v>0.07292529775724277</x:v>
      </x:c>
      <x:c r="O1740" s="52" t="n">
        <x:f>IFERROR(K1740/J1740-1,"")</x:f>
        <x:v>0.03957676715311842</x:v>
      </x:c>
      <x:c r="P1740" s="52" t="n">
        <x:f>IFERROR((K1740/G1740)^(1/4)-1,"")</x:f>
        <x:v>0.05340079901517081</x:v>
      </x:c>
      <x:c r="Q1740" s="51" t="n">
        <x:v>58188</x:v>
      </x:c>
      <x:c r="R1740" s="52" t="n">
        <x:f>IFERROR(Q1740/K1740,"")</x:f>
        <x:v>0.08559588937318237</x:v>
      </x:c>
      <x:c r="S1740" s="53" t="n">
        <x:v>29799</x:v>
      </x:c>
      <x:c r="T1740" s="50" t="str">
        <x:v>EDINET_company_history</x:v>
      </x:c>
      <x:c r="U1740" s="50" t="str">
        <x:v>キヤノン㈱</x:v>
      </x:c>
      <x:c r="V1740" s="54" t="n">
        <x:v>0.5196</x:v>
      </x:c>
      <x:c r="W1740" s="50" t="str">
        <x:v>足立 正親</x:v>
      </x:c>
      <x:c r="X1740" s="50" t="b">
        <x:f>AND(COUNT(L1740:O1740)=4,L1740&gt;='設定'!$B$6,M1740&gt;='設定'!$B$6,N1740&gt;='設定'!$B$6,O1740&gt;='設定'!$B$6)</x:f>
        <x:v>0</x:v>
      </x:c>
      <x:c r="Y1740" s="50" t="b">
        <x:f>AND(COUNT(G1740:K1740)=5,P1740&gt;='設定'!$B$7)</x:f>
        <x:v>0</x:v>
      </x:c>
      <x:c r="Z1740" s="50" t="b">
        <x:f>AND(ISNUMBER(R1740),R1740&gt;='設定'!$B$8)</x:f>
        <x:v>0</x:v>
      </x:c>
      <x:c r="AA1740" s="50" t="b">
        <x:f>AND(ISNUMBER(S1740),S1740&gt;=DATE(YEAR('設定'!$B$10)-'設定'!$B$9,MONTH('設定'!$B$10),DAY('設定'!$B$10)))</x:f>
        <x:v>0</x:v>
      </x:c>
      <x:c r="AB1740" s="55" t="b">
        <x:v>0</x:v>
      </x:c>
      <x:c r="AC1740" s="55" t="b">
        <x:v>1</x:v>
      </x:c>
      <x:c r="AD1740" s="50" t="n">
        <x:f>IF(X1740,1,0)+IF(Z1740,1,0)+IF(AA1740,1,0)+IF(AB1740,1,0)</x:f>
        <x:v>0</x:v>
      </x:c>
      <x:c r="AE1740" s="50" t="n">
        <x:f>IF(Y1740,1,0)+IF(Z1740,1,0)+IF(AA1740,1,0)+IF(AB1740,1,0)</x:f>
        <x:v>0</x:v>
      </x:c>
      <x:c r="AF1740" s="50" t="n">
        <x:f>IF(Y1740,1,0)+IF(Z1740,1,0)+IF(AA1740,1,0)+IF(AC1740,1,0)</x:f>
        <x:v>1</x:v>
      </x:c>
      <x:c r="AG1740" s="53" t="n">
        <x:v>44348</x:v>
      </x:c>
      <x:c r="AH1740" s="50" t="str">
        <x:v>S100XS8C</x:v>
      </x:c>
      <x:c r="AI1740" s="50" t="str">
        <x:v>NetSalesSummaryOfBusinessResults</x:v>
      </x:c>
      <x:c r="AJ1740" s="50" t="str">
        <x:v>OperatingIncome</x:v>
      </x:c>
      <x:c r="AK1740" s="53" t="n">
        <x:v>46022</x:v>
      </x:c>
      <x:c r="AL1740" s="50" t="str">
        <x:v>365/365/365/366/365</x:v>
      </x:c>
      <x:c r="AM1740" s="51" t="n">
        <x:v>107213372</x:v>
      </x:c>
      <x:c r="AN1740" s="51" t="n">
        <x:v>3589</x:v>
      </x:c>
      <x:c r="AO1740" s="51" t="n">
        <x:f>IFERROR(AM1740*AN1740,"")</x:f>
        <x:v>384788792108</x:v>
      </x:c>
      <x:c r="AP1740" s="56" t="n">
        <x:f>IFERROR(AO1740/(K1740*1000000),"")</x:f>
        <x:v>0.5660331834968866</x:v>
      </x:c>
      <x:c r="AQ1740" s="57" t="n">
        <x:v>1918739823.3333333</x:v>
      </x:c>
      <x:c r="AR1740" s="52" t="n">
        <x:v>0.2306396547308932</x:v>
      </x:c>
      <x:c r="AS1740" s="52" t="n">
        <x:v>-0.1791044440742366</x:v>
      </x:c>
      <x:c r="AT1740" s="55" t="b">
        <x:v>1</x:v>
      </x:c>
      <x:c r="AU1740" s="50"/>
      <x:c r="AV1740" s="58" t="n">
        <x:v>0.0752097028670928</x:v>
      </x:c>
      <x:c r="AW1740" s="50" t="n">
        <x:v>1368</x:v>
      </x:c>
      <x:c r="AX1740" s="50" t="str">
        <x:v>Core Moat</x:v>
      </x:c>
      <x:c r="AY1740" s="50" t="str">
        <x:v>目立つ機械的警告なし（定性確認は別途必要）</x:v>
      </x:c>
      <x:c r="AZ1740" s="59" t="str">
        <x:v>2026-03-24 13:40</x:v>
      </x:c>
      <x:c r="BA1740" s="53" t="n">
        <x:v>29799</x:v>
      </x:c>
      <x:c r="BB1740" s="50"/>
      <x:c r="BC1740" s="50"/>
      <x:c r="BD1740" s="50" t="str">
        <x:v>TOPIX Mid400</x:v>
      </x:c>
    </x:row>
    <x:row r="1741">
      <x:c r="A1741" s="50" t="n">
        <x:v>1740</x:v>
      </x:c>
      <x:c r="B1741" s="50" t="str">
        <x:v>4526</x:v>
      </x:c>
      <x:c r="C1741" s="50" t="str">
        <x:v>4526.T</x:v>
      </x:c>
      <x:c r="D1741" s="50" t="str">
        <x:v>RIKEN VITAMIN CO.,LTD.</x:v>
      </x:c>
      <x:c r="E1741" s="50" t="str">
        <x:v>Prime Market (Domestic)</x:v>
      </x:c>
      <x:c r="F1741" s="50" t="str">
        <x:v>Foods</x:v>
      </x:c>
      <x:c r="G1741" s="51" t="n">
        <x:v>77722</x:v>
      </x:c>
      <x:c r="H1741" s="51" t="n">
        <x:v>79231</x:v>
      </x:c>
      <x:c r="I1741" s="51" t="n">
        <x:v>88750</x:v>
      </x:c>
      <x:c r="J1741" s="51" t="n">
        <x:v>91484</x:v>
      </x:c>
      <x:c r="K1741" s="51" t="n">
        <x:v>95582</x:v>
      </x:c>
      <x:c r="L1741" s="52" t="n">
        <x:f>IFERROR(H1741/G1741-1,"")</x:f>
        <x:v>0.019415352152543752</x:v>
      </x:c>
      <x:c r="M1741" s="52" t="n">
        <x:f>IFERROR(I1741/H1741-1,"")</x:f>
        <x:v>0.12014236851737325</x:v>
      </x:c>
      <x:c r="N1741" s="52" t="n">
        <x:f>IFERROR(J1741/I1741-1,"")</x:f>
        <x:v>0.030805633802816867</x:v>
      </x:c>
      <x:c r="O1741" s="52" t="n">
        <x:f>IFERROR(K1741/J1741-1,"")</x:f>
        <x:v>0.04479471820209002</x:v>
      </x:c>
      <x:c r="P1741" s="52" t="n">
        <x:f>IFERROR((K1741/G1741)^(1/4)-1,"")</x:f>
        <x:v>0.05307192962845653</x:v>
      </x:c>
      <x:c r="Q1741" s="51" t="n">
        <x:v>8724</x:v>
      </x:c>
      <x:c r="R1741" s="52" t="n">
        <x:f>IFERROR(Q1741/K1741,"")</x:f>
        <x:v>0.09127241530832166</x:v>
      </x:c>
      <x:c r="S1741" s="53" t="n">
        <x:v>22555</x:v>
      </x:c>
      <x:c r="T1741" s="50" t="str">
        <x:v>EDINET_company_history</x:v>
      </x:c>
      <x:c r="U1741" s="50" t="str">
        <x:v>理研ビタミン取引先持株会</x:v>
      </x:c>
      <x:c r="V1741" s="54" t="n">
        <x:v>0.108</x:v>
      </x:c>
      <x:c r="W1741" s="50" t="str">
        <x:v>山木 一彦 / 仲野 隆久</x:v>
      </x:c>
      <x:c r="X1741" s="50" t="b">
        <x:f>AND(COUNT(L1741:O1741)=4,L1741&gt;='設定'!$B$6,M1741&gt;='設定'!$B$6,N1741&gt;='設定'!$B$6,O1741&gt;='設定'!$B$6)</x:f>
        <x:v>0</x:v>
      </x:c>
      <x:c r="Y1741" s="50" t="b">
        <x:f>AND(COUNT(G1741:K1741)=5,P1741&gt;='設定'!$B$7)</x:f>
        <x:v>0</x:v>
      </x:c>
      <x:c r="Z1741" s="50" t="b">
        <x:f>AND(ISNUMBER(R1741),R1741&gt;='設定'!$B$8)</x:f>
        <x:v>0</x:v>
      </x:c>
      <x:c r="AA1741" s="50" t="b">
        <x:f>AND(ISNUMBER(S1741),S1741&gt;=DATE(YEAR('設定'!$B$10)-'設定'!$B$9,MONTH('設定'!$B$10),DAY('設定'!$B$10)))</x:f>
        <x:v>0</x:v>
      </x:c>
      <x:c r="AB1741" s="55" t="b">
        <x:v>0</x:v>
      </x:c>
      <x:c r="AC1741" s="55" t="b">
        <x:v>1</x:v>
      </x:c>
      <x:c r="AD1741" s="50" t="n">
        <x:f>IF(X1741,1,0)+IF(Z1741,1,0)+IF(AA1741,1,0)+IF(AB1741,1,0)</x:f>
        <x:v>0</x:v>
      </x:c>
      <x:c r="AE1741" s="50" t="n">
        <x:f>IF(Y1741,1,0)+IF(Z1741,1,0)+IF(AA1741,1,0)+IF(AB1741,1,0)</x:f>
        <x:v>0</x:v>
      </x:c>
      <x:c r="AF1741" s="50" t="n">
        <x:f>IF(Y1741,1,0)+IF(Z1741,1,0)+IF(AA1741,1,0)+IF(AC1741,1,0)</x:f>
        <x:v>1</x:v>
      </x:c>
      <x:c r="AG1741" s="53" t="n">
        <x:v>44348</x:v>
      </x:c>
      <x:c r="AH1741" s="50" t="str">
        <x:v>S100W1I0</x:v>
      </x:c>
      <x:c r="AI1741" s="50" t="str">
        <x:v>NetSalesSummaryOfBusinessResults</x:v>
      </x:c>
      <x:c r="AJ1741" s="50" t="str">
        <x:v>OperatingIncome</x:v>
      </x:c>
      <x:c r="AK1741" s="53" t="n">
        <x:v>45747</x:v>
      </x:c>
      <x:c r="AL1741" s="50" t="str">
        <x:v>365/365/365/366/365</x:v>
      </x:c>
      <x:c r="AM1741" s="51" t="n">
        <x:v>30072500</x:v>
      </x:c>
      <x:c r="AN1741" s="51" t="n">
        <x:v>2832</x:v>
      </x:c>
      <x:c r="AO1741" s="51" t="n">
        <x:f>IFERROR(AM1741*AN1741,"")</x:f>
        <x:v>85165320000</x:v>
      </x:c>
      <x:c r="AP1741" s="56" t="n">
        <x:f>IFERROR(AO1741/(K1741*1000000),"")</x:f>
        <x:v>0.8910183925843778</x:v>
      </x:c>
      <x:c r="AQ1741" s="57" t="n">
        <x:v>263002075</x:v>
      </x:c>
      <x:c r="AR1741" s="52" t="n">
        <x:v>0.2109280804286218</x:v>
      </x:c>
      <x:c r="AS1741" s="52" t="n">
        <x:v>-0.1909023902477468</x:v>
      </x:c>
      <x:c r="AT1741" s="55" t="b">
        <x:v>1</x:v>
      </x:c>
      <x:c r="AU1741" s="50"/>
      <x:c r="AV1741" s="58" t="n">
        <x:v>0.0474604057091903</x:v>
      </x:c>
      <x:c r="AW1741" s="50" t="n">
        <x:v>1530</x:v>
      </x:c>
      <x:c r="AX1741" s="50" t="str">
        <x:v>Core Moat</x:v>
      </x:c>
      <x:c r="AY1741" s="50" t="str">
        <x:v>目立つ機械的警告なし（定性確認は別途必要）</x:v>
      </x:c>
      <x:c r="AZ1741" s="59" t="str">
        <x:v>2025-06-23 10:02</x:v>
      </x:c>
      <x:c r="BA1741" s="53" t="n">
        <x:v>22555</x:v>
      </x:c>
      <x:c r="BB1741" s="50"/>
      <x:c r="BC1741" s="50"/>
      <x:c r="BD1741" s="50" t="str">
        <x:v>TOPIX Small 2</x:v>
      </x:c>
    </x:row>
    <x:row r="1742">
      <x:c r="A1742" s="50" t="n">
        <x:v>1741</x:v>
      </x:c>
      <x:c r="B1742" s="50" t="str">
        <x:v>7544</x:v>
      </x:c>
      <x:c r="C1742" s="50" t="str">
        <x:v>7544.T</x:v>
      </x:c>
      <x:c r="D1742" s="50" t="str">
        <x:v>Three F Co.,Ltd.</x:v>
      </x:c>
      <x:c r="E1742" s="50" t="str">
        <x:v>Standard Market(Domestic)</x:v>
      </x:c>
      <x:c r="F1742" s="50" t="str">
        <x:v>Retail Trade</x:v>
      </x:c>
      <x:c r="G1742" s="51" t="n">
        <x:v>12272</x:v>
      </x:c>
      <x:c r="H1742" s="51" t="n">
        <x:v>13213</x:v>
      </x:c>
      <x:c r="I1742" s="51" t="n">
        <x:v>13857</x:v>
      </x:c>
      <x:c r="J1742" s="51" t="n">
        <x:v>13916</x:v>
      </x:c>
      <x:c r="K1742" s="51" t="n">
        <x:v>15084</x:v>
      </x:c>
      <x:c r="L1742" s="52" t="n">
        <x:f>IFERROR(H1742/G1742-1,"")</x:f>
        <x:v>0.07667861799217723</x:v>
      </x:c>
      <x:c r="M1742" s="52" t="n">
        <x:f>IFERROR(I1742/H1742-1,"")</x:f>
        <x:v>0.04873987739347618</x:v>
      </x:c>
      <x:c r="N1742" s="52" t="n">
        <x:f>IFERROR(J1742/I1742-1,"")</x:f>
        <x:v>0.004257775853359291</x:v>
      </x:c>
      <x:c r="O1742" s="52" t="n">
        <x:f>IFERROR(K1742/J1742-1,"")</x:f>
        <x:v>0.0839321644150619</x:v>
      </x:c>
      <x:c r="P1742" s="52" t="n">
        <x:f>IFERROR((K1742/G1742)^(1/4)-1,"")</x:f>
        <x:v>0.052931926320122225</x:v>
      </x:c>
      <x:c r="Q1742" s="51" t="n">
        <x:v>1414</x:v>
      </x:c>
      <x:c r="R1742" s="52" t="n">
        <x:f>IFERROR(Q1742/K1742,"")</x:f>
        <x:v>0.09374171307345532</x:v>
      </x:c>
      <x:c r="S1742" s="53" t="n">
        <x:v>36708</x:v>
      </x:c>
      <x:c r="T1742" s="50" t="str">
        <x:v>EDINET_company_history</x:v>
      </x:c>
      <x:c r="U1742" s="50" t="str">
        <x:v>㈱ＪＭＫ瑞穂</x:v>
      </x:c>
      <x:c r="V1742" s="54" t="n">
        <x:v>0.3568</x:v>
      </x:c>
      <x:c r="W1742" s="50" t="str">
        <x:v>山口 良介</x:v>
      </x:c>
      <x:c r="X1742" s="50" t="b">
        <x:f>AND(COUNT(L1742:O1742)=4,L1742&gt;='設定'!$B$6,M1742&gt;='設定'!$B$6,N1742&gt;='設定'!$B$6,O1742&gt;='設定'!$B$6)</x:f>
        <x:v>0</x:v>
      </x:c>
      <x:c r="Y1742" s="50" t="b">
        <x:f>AND(COUNT(G1742:K1742)=5,P1742&gt;='設定'!$B$7)</x:f>
        <x:v>0</x:v>
      </x:c>
      <x:c r="Z1742" s="50" t="b">
        <x:f>AND(ISNUMBER(R1742),R1742&gt;='設定'!$B$8)</x:f>
        <x:v>0</x:v>
      </x:c>
      <x:c r="AA1742" s="50" t="b">
        <x:f>AND(ISNUMBER(S1742),S1742&gt;=DATE(YEAR('設定'!$B$10)-'設定'!$B$9,MONTH('設定'!$B$10),DAY('設定'!$B$10)))</x:f>
        <x:v>0</x:v>
      </x:c>
      <x:c r="AB1742" s="55" t="b">
        <x:v>0</x:v>
      </x:c>
      <x:c r="AC1742" s="55" t="b">
        <x:v>1</x:v>
      </x:c>
      <x:c r="AD1742" s="50" t="n">
        <x:f>IF(X1742,1,0)+IF(Z1742,1,0)+IF(AA1742,1,0)+IF(AB1742,1,0)</x:f>
        <x:v>0</x:v>
      </x:c>
      <x:c r="AE1742" s="50" t="n">
        <x:f>IF(Y1742,1,0)+IF(Z1742,1,0)+IF(AA1742,1,0)+IF(AB1742,1,0)</x:f>
        <x:v>0</x:v>
      </x:c>
      <x:c r="AF1742" s="50" t="n">
        <x:f>IF(Y1742,1,0)+IF(Z1742,1,0)+IF(AA1742,1,0)+IF(AC1742,1,0)</x:f>
        <x:v>1</x:v>
      </x:c>
      <x:c r="AG1742" s="53" t="n">
        <x:v>44348</x:v>
      </x:c>
      <x:c r="AH1742" s="50" t="str">
        <x:v>S100Y68I</x:v>
      </x:c>
      <x:c r="AI1742" s="50" t="str">
        <x:v>GrossOperatingRevenueSummaryOfBusinessResults</x:v>
      </x:c>
      <x:c r="AJ1742" s="50" t="str">
        <x:v>OperatingIncome</x:v>
      </x:c>
      <x:c r="AK1742" s="53" t="n">
        <x:v>46081</x:v>
      </x:c>
      <x:c r="AL1742" s="50" t="str">
        <x:v>365/365/366/365/365</x:v>
      </x:c>
      <x:c r="AM1742" s="51" t="n">
        <x:v>7574395</x:v>
      </x:c>
      <x:c r="AN1742" s="51" t="n">
        <x:v>553</x:v>
      </x:c>
      <x:c r="AO1742" s="51" t="n">
        <x:f>IFERROR(AM1742*AN1742,"")</x:f>
        <x:v>4188640435</x:v>
      </x:c>
      <x:c r="AP1742" s="56" t="n">
        <x:f>IFERROR(AO1742/(K1742*1000000),"")</x:f>
        <x:v>0.277687644855476</x:v>
      </x:c>
      <x:c r="AQ1742" s="57" t="n">
        <x:v>4006080</x:v>
      </x:c>
      <x:c r="AR1742" s="52" t="n">
        <x:v>0.2841106856952417</x:v>
      </x:c>
      <x:c r="AS1742" s="52" t="n">
        <x:v>-0.3828170244441096</x:v>
      </x:c>
      <x:c r="AT1742" s="55" t="b">
        <x:v>0</x:v>
      </x:c>
      <x:c r="AU1742" s="50" t="str">
        <x:v>low_liquidity</x:v>
      </x:c>
      <x:c r="AV1742" s="58" t="n">
        <x:v>0.1465649636761563</x:v>
      </x:c>
      <x:c r="AW1742" s="50" t="n">
        <x:v>961</x:v>
      </x:c>
      <x:c r="AX1742" s="50" t="str">
        <x:v>Discovery</x:v>
      </x:c>
      <x:c r="AY1742" s="50" t="str">
        <x:v>既存適格性フィルター不通過: low_liquidity / 60日平均売買代金2,000万円未満</x:v>
      </x:c>
      <x:c r="AZ1742" s="59" t="str">
        <x:v>2026-05-27 11:15</x:v>
      </x:c>
      <x:c r="BA1742" s="53" t="n">
        <x:v>36708</x:v>
      </x:c>
      <x:c r="BB1742" s="50"/>
      <x:c r="BC1742" s="50"/>
      <x:c r="BD1742" s="50"/>
    </x:row>
    <x:row r="1743">
      <x:c r="A1743" s="50" t="n">
        <x:v>1742</x:v>
      </x:c>
      <x:c r="B1743" s="50" t="str">
        <x:v>3551</x:v>
      </x:c>
      <x:c r="C1743" s="50" t="str">
        <x:v>3551.T</x:v>
      </x:c>
      <x:c r="D1743" s="50" t="str">
        <x:v>DYNIC CORPORATION</x:v>
      </x:c>
      <x:c r="E1743" s="50" t="str">
        <x:v>Standard Market(Domestic)</x:v>
      </x:c>
      <x:c r="F1743" s="50" t="str">
        <x:v>Textiles and Apparels</x:v>
      </x:c>
      <x:c r="G1743" s="51" t="n">
        <x:v>35865.045</x:v>
      </x:c>
      <x:c r="H1743" s="51" t="n">
        <x:v>38945.85</x:v>
      </x:c>
      <x:c r="I1743" s="51" t="n">
        <x:v>41552.514</x:v>
      </x:c>
      <x:c r="J1743" s="51" t="n">
        <x:v>42101.242</x:v>
      </x:c>
      <x:c r="K1743" s="51" t="n">
        <x:v>44072.956</x:v>
      </x:c>
      <x:c r="L1743" s="52" t="n">
        <x:f>IFERROR(H1743/G1743-1,"")</x:f>
        <x:v>0.08589993404441576</x:v>
      </x:c>
      <x:c r="M1743" s="52" t="n">
        <x:f>IFERROR(I1743/H1743-1,"")</x:f>
        <x:v>0.06693046884327858</x:v>
      </x:c>
      <x:c r="N1743" s="52" t="n">
        <x:f>IFERROR(J1743/I1743-1,"")</x:f>
        <x:v>0.013205651046769296</x:v>
      </x:c>
      <x:c r="O1743" s="52" t="n">
        <x:f>IFERROR(K1743/J1743-1,"")</x:f>
        <x:v>0.04683268013803499</x:v>
      </x:c>
      <x:c r="P1743" s="52" t="n">
        <x:f>IFERROR((K1743/G1743)^(1/4)-1,"")</x:f>
        <x:v>0.05287108773853566</x:v>
      </x:c>
      <x:c r="Q1743" s="51" t="n">
        <x:v>2136.247</x:v>
      </x:c>
      <x:c r="R1743" s="52" t="n">
        <x:f>IFERROR(Q1743/K1743,"")</x:f>
        <x:v>0.04847069935585895</x:v>
      </x:c>
      <x:c r="S1743" s="53" t="n">
        <x:v>22555</x:v>
      </x:c>
      <x:c r="T1743" s="50" t="str">
        <x:v>EDINET_company_history</x:v>
      </x:c>
      <x:c r="U1743" s="50" t="str">
        <x:v>ニックグループ持株会</x:v>
      </x:c>
      <x:c r="V1743" s="54" t="n">
        <x:v>0.0602</x:v>
      </x:c>
      <x:c r="W1743" s="50" t="str">
        <x:v>山 田 英 伸</x:v>
      </x:c>
      <x:c r="X1743" s="50" t="b">
        <x:f>AND(COUNT(L1743:O1743)=4,L1743&gt;='設定'!$B$6,M1743&gt;='設定'!$B$6,N1743&gt;='設定'!$B$6,O1743&gt;='設定'!$B$6)</x:f>
        <x:v>0</x:v>
      </x:c>
      <x:c r="Y1743" s="50" t="b">
        <x:f>AND(COUNT(G1743:K1743)=5,P1743&gt;='設定'!$B$7)</x:f>
        <x:v>0</x:v>
      </x:c>
      <x:c r="Z1743" s="50" t="b">
        <x:f>AND(ISNUMBER(R1743),R1743&gt;='設定'!$B$8)</x:f>
        <x:v>0</x:v>
      </x:c>
      <x:c r="AA1743" s="50" t="b">
        <x:f>AND(ISNUMBER(S1743),S1743&gt;=DATE(YEAR('設定'!$B$10)-'設定'!$B$9,MONTH('設定'!$B$10),DAY('設定'!$B$10)))</x:f>
        <x:v>0</x:v>
      </x:c>
      <x:c r="AB1743" s="55" t="b">
        <x:v>0</x:v>
      </x:c>
      <x:c r="AC1743" s="55" t="b">
        <x:v>1</x:v>
      </x:c>
      <x:c r="AD1743" s="50" t="n">
        <x:f>IF(X1743,1,0)+IF(Z1743,1,0)+IF(AA1743,1,0)+IF(AB1743,1,0)</x:f>
        <x:v>0</x:v>
      </x:c>
      <x:c r="AE1743" s="50" t="n">
        <x:f>IF(Y1743,1,0)+IF(Z1743,1,0)+IF(AA1743,1,0)+IF(AB1743,1,0)</x:f>
        <x:v>0</x:v>
      </x:c>
      <x:c r="AF1743" s="50" t="n">
        <x:f>IF(Y1743,1,0)+IF(Z1743,1,0)+IF(AA1743,1,0)+IF(AC1743,1,0)</x:f>
        <x:v>1</x:v>
      </x:c>
      <x:c r="AG1743" s="53" t="n">
        <x:v>44348</x:v>
      </x:c>
      <x:c r="AH1743" s="50" t="str">
        <x:v>S100W3ZT</x:v>
      </x:c>
      <x:c r="AI1743" s="50" t="str">
        <x:v>NetSalesSummaryOfBusinessResults</x:v>
      </x:c>
      <x:c r="AJ1743" s="50" t="str">
        <x:v>OperatingIncome</x:v>
      </x:c>
      <x:c r="AK1743" s="53" t="n">
        <x:v>45747</x:v>
      </x:c>
      <x:c r="AL1743" s="50" t="str">
        <x:v>365/365/365/366/365</x:v>
      </x:c>
      <x:c r="AM1743" s="51" t="n">
        <x:v>8365647</x:v>
      </x:c>
      <x:c r="AN1743" s="51" t="n">
        <x:v>1401</x:v>
      </x:c>
      <x:c r="AO1743" s="51" t="n">
        <x:f>IFERROR(AM1743*AN1743,"")</x:f>
        <x:v>11720271447</x:v>
      </x:c>
      <x:c r="AP1743" s="56" t="n">
        <x:f>IFERROR(AO1743/(K1743*1000000),"")</x:f>
        <x:v>0.2659288713695537</x:v>
      </x:c>
      <x:c r="AQ1743" s="57" t="n">
        <x:v>32588826.666666668</x:v>
      </x:c>
      <x:c r="AR1743" s="52" t="n">
        <x:v>0.2631229536999687</x:v>
      </x:c>
      <x:c r="AS1743" s="52" t="n">
        <x:v>-0.2784936650667103</x:v>
      </x:c>
      <x:c r="AT1743" s="55" t="b">
        <x:v>1</x:v>
      </x:c>
      <x:c r="AU1743" s="50"/>
      <x:c r="AV1743" s="58" t="n">
        <x:v>-0.007988005878965</x:v>
      </x:c>
      <x:c r="AW1743" s="50" t="n">
        <x:v>1931</x:v>
      </x:c>
      <x:c r="AX1743" s="50" t="str">
        <x:v>Transformation Moat</x:v>
      </x:c>
      <x:c r="AY1743" s="50" t="str">
        <x:v>目立つ機械的警告なし（定性確認は別途必要）</x:v>
      </x:c>
      <x:c r="AZ1743" s="59" t="str">
        <x:v>2025-06-27 09:34</x:v>
      </x:c>
      <x:c r="BA1743" s="53" t="n">
        <x:v>22555</x:v>
      </x:c>
      <x:c r="BB1743" s="50"/>
      <x:c r="BC1743" s="50"/>
      <x:c r="BD1743" s="50"/>
    </x:row>
    <x:row r="1744">
      <x:c r="A1744" s="50" t="n">
        <x:v>1743</x:v>
      </x:c>
      <x:c r="B1744" s="50" t="str">
        <x:v>1762</x:v>
      </x:c>
      <x:c r="C1744" s="50" t="str">
        <x:v>1762.T</x:v>
      </x:c>
      <x:c r="D1744" s="50" t="str">
        <x:v>TAKAMATSU CONSTRUCTION GROUP CO.,LTD.</x:v>
      </x:c>
      <x:c r="E1744" s="50" t="str">
        <x:v>Prime Market (Domestic)</x:v>
      </x:c>
      <x:c r="F1744" s="50" t="str">
        <x:v>Construction</x:v>
      </x:c>
      <x:c r="G1744" s="51" t="n">
        <x:v>283080</x:v>
      </x:c>
      <x:c r="H1744" s="51" t="n">
        <x:v>263907</x:v>
      </x:c>
      <x:c r="I1744" s="51" t="n">
        <x:v>282495</x:v>
      </x:c>
      <x:c r="J1744" s="51" t="n">
        <x:v>312680</x:v>
      </x:c>
      <x:c r="K1744" s="51" t="n">
        <x:v>346685</x:v>
      </x:c>
      <x:c r="L1744" s="52" t="n">
        <x:f>IFERROR(H1744/G1744-1,"")</x:f>
        <x:v>-0.06772997032640948</x:v>
      </x:c>
      <x:c r="M1744" s="52" t="n">
        <x:f>IFERROR(I1744/H1744-1,"")</x:f>
        <x:v>0.07043390285214102</x:v>
      </x:c>
      <x:c r="N1744" s="52" t="n">
        <x:f>IFERROR(J1744/I1744-1,"")</x:f>
        <x:v>0.10685144869820706</x:v>
      </x:c>
      <x:c r="O1744" s="52" t="n">
        <x:f>IFERROR(K1744/J1744-1,"")</x:f>
        <x:v>0.10875335806575404</x:v>
      </x:c>
      <x:c r="P1744" s="52" t="n">
        <x:f>IFERROR((K1744/G1744)^(1/4)-1,"")</x:f>
        <x:v>0.05197753641430314</x:v>
      </x:c>
      <x:c r="Q1744" s="51" t="n">
        <x:v>11460</x:v>
      </x:c>
      <x:c r="R1744" s="52" t="n">
        <x:f>IFERROR(Q1744/K1744,"")</x:f>
        <x:v>0.0330559441567994</x:v>
      </x:c>
      <x:c r="S1744" s="53" t="n">
        <x:v>35704</x:v>
      </x:c>
      <x:c r="T1744" s="50" t="str">
        <x:v>EDINET_company_history</x:v>
      </x:c>
      <x:c r="U1744" s="50" t="str">
        <x:v>㈱三孝社</x:v>
      </x:c>
      <x:c r="V1744" s="54" t="n">
        <x:v>0.138</x:v>
      </x:c>
      <x:c r="W1744" s="50" t="str">
        <x:v>髙松 浩孝 / 髙松 孝年 / 浅井 哲</x:v>
      </x:c>
      <x:c r="X1744" s="50" t="b">
        <x:f>AND(COUNT(L1744:O1744)=4,L1744&gt;='設定'!$B$6,M1744&gt;='設定'!$B$6,N1744&gt;='設定'!$B$6,O1744&gt;='設定'!$B$6)</x:f>
        <x:v>0</x:v>
      </x:c>
      <x:c r="Y1744" s="50" t="b">
        <x:f>AND(COUNT(G1744:K1744)=5,P1744&gt;='設定'!$B$7)</x:f>
        <x:v>0</x:v>
      </x:c>
      <x:c r="Z1744" s="50" t="b">
        <x:f>AND(ISNUMBER(R1744),R1744&gt;='設定'!$B$8)</x:f>
        <x:v>0</x:v>
      </x:c>
      <x:c r="AA1744" s="50" t="b">
        <x:f>AND(ISNUMBER(S1744),S1744&gt;=DATE(YEAR('設定'!$B$10)-'設定'!$B$9,MONTH('設定'!$B$10),DAY('設定'!$B$10)))</x:f>
        <x:v>0</x:v>
      </x:c>
      <x:c r="AB1744" s="55" t="b">
        <x:v>0</x:v>
      </x:c>
      <x:c r="AC1744" s="55" t="b">
        <x:v>1</x:v>
      </x:c>
      <x:c r="AD1744" s="50" t="n">
        <x:f>IF(X1744,1,0)+IF(Z1744,1,0)+IF(AA1744,1,0)+IF(AB1744,1,0)</x:f>
        <x:v>0</x:v>
      </x:c>
      <x:c r="AE1744" s="50" t="n">
        <x:f>IF(Y1744,1,0)+IF(Z1744,1,0)+IF(AA1744,1,0)+IF(AB1744,1,0)</x:f>
        <x:v>0</x:v>
      </x:c>
      <x:c r="AF1744" s="50" t="n">
        <x:f>IF(Y1744,1,0)+IF(Z1744,1,0)+IF(AA1744,1,0)+IF(AC1744,1,0)</x:f>
        <x:v>1</x:v>
      </x:c>
      <x:c r="AG1744" s="53" t="n">
        <x:v>44348</x:v>
      </x:c>
      <x:c r="AH1744" s="50" t="str">
        <x:v>S100VXNT</x:v>
      </x:c>
      <x:c r="AI1744" s="50" t="str">
        <x:v>NetSalesSummaryOfBusinessResults</x:v>
      </x:c>
      <x:c r="AJ1744" s="50" t="str">
        <x:v>OperatingIncome</x:v>
      </x:c>
      <x:c r="AK1744" s="53" t="n">
        <x:v>45747</x:v>
      </x:c>
      <x:c r="AL1744" s="50" t="str">
        <x:v>365/365/365/366/365</x:v>
      </x:c>
      <x:c r="AM1744" s="51" t="n">
        <x:v>34818578</x:v>
      </x:c>
      <x:c r="AN1744" s="51" t="n">
        <x:v>3450</x:v>
      </x:c>
      <x:c r="AO1744" s="51" t="n">
        <x:f>IFERROR(AM1744*AN1744,"")</x:f>
        <x:v>120124094100</x:v>
      </x:c>
      <x:c r="AP1744" s="56" t="n">
        <x:f>IFERROR(AO1744/(K1744*1000000),"")</x:f>
        <x:v>0.3464934857291201</x:v>
      </x:c>
      <x:c r="AQ1744" s="57" t="n">
        <x:v>263385241.66666663</x:v>
      </x:c>
      <x:c r="AR1744" s="52" t="n">
        <x:v>0.2287465595975369</x:v>
      </x:c>
      <x:c r="AS1744" s="52" t="n">
        <x:v>-0.2108083461312091</x:v>
      </x:c>
      <x:c r="AT1744" s="55" t="b">
        <x:v>0</x:v>
      </x:c>
      <x:c r="AU1744" s="50" t="str">
        <x:v>repeated_negative_operating_cf</x:v>
      </x:c>
      <x:c r="AV1744" s="58" t="n">
        <x:v>-0.0163391393695605</x:v>
      </x:c>
      <x:c r="AW1744" s="50" t="n">
        <x:v>2004</x:v>
      </x:c>
      <x:c r="AX1744" s="50" t="str">
        <x:v>Core Moat</x:v>
      </x:c>
      <x:c r="AY1744" s="50" t="str">
        <x:v>既存適格性フィルター不通過: repeated_negative_operating_cf</x:v>
      </x:c>
      <x:c r="AZ1744" s="59" t="str">
        <x:v>2025-06-17 13:16</x:v>
      </x:c>
      <x:c r="BA1744" s="53" t="n">
        <x:v>35704</x:v>
      </x:c>
      <x:c r="BB1744" s="50"/>
      <x:c r="BC1744" s="50"/>
      <x:c r="BD1744" s="50" t="str">
        <x:v>TOPIX Small 2</x:v>
      </x:c>
    </x:row>
    <x:row r="1745">
      <x:c r="A1745" s="50" t="n">
        <x:v>1744</x:v>
      </x:c>
      <x:c r="B1745" s="50" t="str">
        <x:v>7902</x:v>
      </x:c>
      <x:c r="C1745" s="50" t="str">
        <x:v>7902.T</x:v>
      </x:c>
      <x:c r="D1745" s="50" t="str">
        <x:v>SONOCOM CO.,LTD.</x:v>
      </x:c>
      <x:c r="E1745" s="50" t="str">
        <x:v>Standard Market(Domestic)</x:v>
      </x:c>
      <x:c r="F1745" s="50" t="str">
        <x:v>Other Products</x:v>
      </x:c>
      <x:c r="G1745" s="51" t="n">
        <x:v>1980.461</x:v>
      </x:c>
      <x:c r="H1745" s="51" t="n">
        <x:v>2287.973</x:v>
      </x:c>
      <x:c r="I1745" s="51" t="n">
        <x:v>2238.724</x:v>
      </x:c>
      <x:c r="J1745" s="51" t="n">
        <x:v>2134.286</x:v>
      </x:c>
      <x:c r="K1745" s="51" t="n">
        <x:v>2423.115</x:v>
      </x:c>
      <x:c r="L1745" s="52" t="n">
        <x:f>IFERROR(H1745/G1745-1,"")</x:f>
        <x:v>0.15527293897733907</x:v>
      </x:c>
      <x:c r="M1745" s="52" t="n">
        <x:f>IFERROR(I1745/H1745-1,"")</x:f>
        <x:v>-0.021525166599430934</x:v>
      </x:c>
      <x:c r="N1745" s="52" t="n">
        <x:f>IFERROR(J1745/I1745-1,"")</x:f>
        <x:v>-0.04665068137028061</x:v>
      </x:c>
      <x:c r="O1745" s="52" t="n">
        <x:f>IFERROR(K1745/J1745-1,"")</x:f>
        <x:v>0.13532816126798353</x:v>
      </x:c>
      <x:c r="P1745" s="52" t="n">
        <x:f>IFERROR((K1745/G1745)^(1/4)-1,"")</x:f>
        <x:v>0.051724359354683</x:v>
      </x:c>
      <x:c r="Q1745" s="51" t="n">
        <x:v>201.962</x:v>
      </x:c>
      <x:c r="R1745" s="52" t="n">
        <x:f>IFERROR(Q1745/K1745,"")</x:f>
        <x:v>0.08334808706974288</x:v>
      </x:c>
      <x:c r="S1745" s="53" t="n">
        <x:v>38322</x:v>
      </x:c>
      <x:c r="T1745" s="50" t="str">
        <x:v>EDINET_company_history</x:v>
      </x:c>
      <x:c r="U1745" s="50" t="str">
        <x:v>岨野 俊雄</x:v>
      </x:c>
      <x:c r="V1745" s="54" t="n">
        <x:v>0.196</x:v>
      </x:c>
      <x:c r="W1745" s="50" t="str">
        <x:v>岨野 公一 / 髙木 清啓</x:v>
      </x:c>
      <x:c r="X1745" s="50" t="b">
        <x:f>AND(COUNT(L1745:O1745)=4,L1745&gt;='設定'!$B$6,M1745&gt;='設定'!$B$6,N1745&gt;='設定'!$B$6,O1745&gt;='設定'!$B$6)</x:f>
        <x:v>0</x:v>
      </x:c>
      <x:c r="Y1745" s="50" t="b">
        <x:f>AND(COUNT(G1745:K1745)=5,P1745&gt;='設定'!$B$7)</x:f>
        <x:v>0</x:v>
      </x:c>
      <x:c r="Z1745" s="50" t="b">
        <x:f>AND(ISNUMBER(R1745),R1745&gt;='設定'!$B$8)</x:f>
        <x:v>0</x:v>
      </x:c>
      <x:c r="AA1745" s="50" t="b">
        <x:f>AND(ISNUMBER(S1745),S1745&gt;=DATE(YEAR('設定'!$B$10)-'設定'!$B$9,MONTH('設定'!$B$10),DAY('設定'!$B$10)))</x:f>
        <x:v>0</x:v>
      </x:c>
      <x:c r="AB1745" s="55" t="b">
        <x:v>0</x:v>
      </x:c>
      <x:c r="AC1745" s="55" t="b">
        <x:v>1</x:v>
      </x:c>
      <x:c r="AD1745" s="50" t="n">
        <x:f>IF(X1745,1,0)+IF(Z1745,1,0)+IF(AA1745,1,0)+IF(AB1745,1,0)</x:f>
        <x:v>0</x:v>
      </x:c>
      <x:c r="AE1745" s="50" t="n">
        <x:f>IF(Y1745,1,0)+IF(Z1745,1,0)+IF(AA1745,1,0)+IF(AB1745,1,0)</x:f>
        <x:v>0</x:v>
      </x:c>
      <x:c r="AF1745" s="50" t="n">
        <x:f>IF(Y1745,1,0)+IF(Z1745,1,0)+IF(AA1745,1,0)+IF(AC1745,1,0)</x:f>
        <x:v>1</x:v>
      </x:c>
      <x:c r="AG1745" s="53" t="n">
        <x:v>44348</x:v>
      </x:c>
      <x:c r="AH1745" s="50" t="str">
        <x:v>S100W7BV</x:v>
      </x:c>
      <x:c r="AI1745" s="50" t="str">
        <x:v>NetSalesSummaryOfBusinessResults</x:v>
      </x:c>
      <x:c r="AJ1745" s="50" t="str">
        <x:v>OperatingIncome</x:v>
      </x:c>
      <x:c r="AK1745" s="53" t="n">
        <x:v>45747</x:v>
      </x:c>
      <x:c r="AL1745" s="50" t="str">
        <x:v>365/365/365/366/365</x:v>
      </x:c>
      <x:c r="AM1745" s="51" t="n">
        <x:v>3612500</x:v>
      </x:c>
      <x:c r="AN1745" s="51" t="n">
        <x:v>1075</x:v>
      </x:c>
      <x:c r="AO1745" s="51" t="n">
        <x:f>IFERROR(AM1745*AN1745,"")</x:f>
        <x:v>3883437500</x:v>
      </x:c>
      <x:c r="AP1745" s="56" t="n">
        <x:f>IFERROR(AO1745/(K1745*1000000),"")</x:f>
        <x:v>1.6026633073543766</x:v>
      </x:c>
      <x:c r="AQ1745" s="57" t="n">
        <x:v>5483416.666666667</x:v>
      </x:c>
      <x:c r="AR1745" s="52" t="n">
        <x:v>0.2492567691951654</x:v>
      </x:c>
      <x:c r="AS1745" s="52" t="n">
        <x:v>-0.2819956616052061</x:v>
      </x:c>
      <x:c r="AT1745" s="55" t="b">
        <x:v>0</x:v>
      </x:c>
      <x:c r="AU1745" s="50" t="str">
        <x:v>low_liquidity</x:v>
      </x:c>
      <x:c r="AV1745" s="58" t="n">
        <x:v>0.0079275648125228</x:v>
      </x:c>
      <x:c r="AW1745" s="50" t="n">
        <x:v>1805</x:v>
      </x:c>
      <x:c r="AX1745" s="50" t="str">
        <x:v>Discovery</x:v>
      </x:c>
      <x:c r="AY1745" s="50" t="str">
        <x:v>既存適格性フィルター不通過: low_liquidity / 60日平均売買代金2,000万円未満</x:v>
      </x:c>
      <x:c r="AZ1745" s="59" t="str">
        <x:v>2025-06-26 14:30</x:v>
      </x:c>
      <x:c r="BA1745" s="53" t="n">
        <x:v>38322</x:v>
      </x:c>
      <x:c r="BB1745" s="50"/>
      <x:c r="BC1745" s="50"/>
      <x:c r="BD1745" s="50"/>
    </x:row>
    <x:row r="1746">
      <x:c r="A1746" s="50" t="n">
        <x:v>1745</x:v>
      </x:c>
      <x:c r="B1746" s="50" t="str">
        <x:v>3361</x:v>
      </x:c>
      <x:c r="C1746" s="50" t="str">
        <x:v>3361.T</x:v>
      </x:c>
      <x:c r="D1746" s="50" t="str">
        <x:v>Toell Co.,Ltd.</x:v>
      </x:c>
      <x:c r="E1746" s="50" t="str">
        <x:v>Standard Market(Domestic)</x:v>
      </x:c>
      <x:c r="F1746" s="50" t="str">
        <x:v>Retail Trade</x:v>
      </x:c>
      <x:c r="G1746" s="51" t="n">
        <x:v>22465.65</x:v>
      </x:c>
      <x:c r="H1746" s="51" t="n">
        <x:v>25921.386</x:v>
      </x:c>
      <x:c r="I1746" s="51" t="n">
        <x:v>27871.409</x:v>
      </x:c>
      <x:c r="J1746" s="51" t="n">
        <x:v>27102.201</x:v>
      </x:c>
      <x:c r="K1746" s="51" t="n">
        <x:v>27388.206</x:v>
      </x:c>
      <x:c r="L1746" s="52" t="n">
        <x:f>IFERROR(H1746/G1746-1,"")</x:f>
        <x:v>0.15382310327099358</x:v>
      </x:c>
      <x:c r="M1746" s="52" t="n">
        <x:f>IFERROR(I1746/H1746-1,"")</x:f>
        <x:v>0.07522834620031515</x:v>
      </x:c>
      <x:c r="N1746" s="52" t="n">
        <x:f>IFERROR(J1746/I1746-1,"")</x:f>
        <x:v>-0.027598461204455083</x:v>
      </x:c>
      <x:c r="O1746" s="52" t="n">
        <x:f>IFERROR(K1746/J1746-1,"")</x:f>
        <x:v>0.010552832959950242</x:v>
      </x:c>
      <x:c r="P1746" s="52" t="n">
        <x:f>IFERROR((K1746/G1746)^(1/4)-1,"")</x:f>
        <x:v>0.050778430306637645</x:v>
      </x:c>
      <x:c r="Q1746" s="51" t="n">
        <x:v>1936.655</x:v>
      </x:c>
      <x:c r="R1746" s="52" t="n">
        <x:f>IFERROR(Q1746/K1746,"")</x:f>
        <x:v>0.07071127623328086</x:v>
      </x:c>
      <x:c r="S1746" s="53" t="n">
        <x:v>38384</x:v>
      </x:c>
      <x:c r="T1746" s="50" t="str">
        <x:v>EDINET_company_history</x:v>
      </x:c>
      <x:c r="U1746" s="50" t="str">
        <x:v>㈱ＭＯＮＹ</x:v>
      </x:c>
      <x:c r="V1746" s="54" t="n">
        <x:v>0.1183</x:v>
      </x:c>
      <x:c r="W1746" s="50" t="str">
        <x:v>中田 みち / 横田 孝治 / 後藤 真</x:v>
      </x:c>
      <x:c r="X1746" s="50" t="b">
        <x:f>AND(COUNT(L1746:O1746)=4,L1746&gt;='設定'!$B$6,M1746&gt;='設定'!$B$6,N1746&gt;='設定'!$B$6,O1746&gt;='設定'!$B$6)</x:f>
        <x:v>0</x:v>
      </x:c>
      <x:c r="Y1746" s="50" t="b">
        <x:f>AND(COUNT(G1746:K1746)=5,P1746&gt;='設定'!$B$7)</x:f>
        <x:v>0</x:v>
      </x:c>
      <x:c r="Z1746" s="50" t="b">
        <x:f>AND(ISNUMBER(R1746),R1746&gt;='設定'!$B$8)</x:f>
        <x:v>0</x:v>
      </x:c>
      <x:c r="AA1746" s="50" t="b">
        <x:f>AND(ISNUMBER(S1746),S1746&gt;=DATE(YEAR('設定'!$B$10)-'設定'!$B$9,MONTH('設定'!$B$10),DAY('設定'!$B$10)))</x:f>
        <x:v>0</x:v>
      </x:c>
      <x:c r="AB1746" s="55" t="b">
        <x:v>0</x:v>
      </x:c>
      <x:c r="AC1746" s="55" t="b">
        <x:v>1</x:v>
      </x:c>
      <x:c r="AD1746" s="50" t="n">
        <x:f>IF(X1746,1,0)+IF(Z1746,1,0)+IF(AA1746,1,0)+IF(AB1746,1,0)</x:f>
        <x:v>0</x:v>
      </x:c>
      <x:c r="AE1746" s="50" t="n">
        <x:f>IF(Y1746,1,0)+IF(Z1746,1,0)+IF(AA1746,1,0)+IF(AB1746,1,0)</x:f>
        <x:v>0</x:v>
      </x:c>
      <x:c r="AF1746" s="50" t="n">
        <x:f>IF(Y1746,1,0)+IF(Z1746,1,0)+IF(AA1746,1,0)+IF(AC1746,1,0)</x:f>
        <x:v>1</x:v>
      </x:c>
      <x:c r="AG1746" s="53" t="n">
        <x:v>44348</x:v>
      </x:c>
      <x:c r="AH1746" s="50" t="str">
        <x:v>S100WFAY</x:v>
      </x:c>
      <x:c r="AI1746" s="50" t="str">
        <x:v>NetSalesSummaryOfBusinessResults</x:v>
      </x:c>
      <x:c r="AJ1746" s="50" t="str">
        <x:v>OperatingIncome</x:v>
      </x:c>
      <x:c r="AK1746" s="53" t="n">
        <x:v>45777</x:v>
      </x:c>
      <x:c r="AL1746" s="50" t="str">
        <x:v>365/365/365/366/365</x:v>
      </x:c>
      <x:c r="AM1746" s="51" t="n">
        <x:v>18835840</x:v>
      </x:c>
      <x:c r="AN1746" s="51" t="n">
        <x:v>863</x:v>
      </x:c>
      <x:c r="AO1746" s="51" t="n">
        <x:f>IFERROR(AM1746*AN1746,"")</x:f>
        <x:v>16255329920</x:v>
      </x:c>
      <x:c r="AP1746" s="56" t="n">
        <x:f>IFERROR(AO1746/(K1746*1000000),"")</x:f>
        <x:v>0.5935156877379993</x:v>
      </x:c>
      <x:c r="AQ1746" s="57" t="n">
        <x:v>9434158.333333334</x:v>
      </x:c>
      <x:c r="AR1746" s="52" t="n">
        <x:v>0.2236655671811951</x:v>
      </x:c>
      <x:c r="AS1746" s="52" t="n">
        <x:v>-0.2776258502160187</x:v>
      </x:c>
      <x:c r="AT1746" s="55" t="b">
        <x:v>0</x:v>
      </x:c>
      <x:c r="AU1746" s="50" t="str">
        <x:v>low_liquidity</x:v>
      </x:c>
      <x:c r="AV1746" s="58" t="n">
        <x:v>0.0094387959469638</x:v>
      </x:c>
      <x:c r="AW1746" s="50" t="n">
        <x:v>1795</x:v>
      </x:c>
      <x:c r="AX1746" s="50" t="str">
        <x:v>Discovery</x:v>
      </x:c>
      <x:c r="AY1746" s="50" t="str">
        <x:v>既存適格性フィルター不通過: low_liquidity / 60日平均売買代金2,000万円未満</x:v>
      </x:c>
      <x:c r="AZ1746" s="59" t="str">
        <x:v>2025-07-31 10:00</x:v>
      </x:c>
      <x:c r="BA1746" s="53" t="n">
        <x:v>38384</x:v>
      </x:c>
      <x:c r="BB1746" s="50"/>
      <x:c r="BC1746" s="50"/>
      <x:c r="BD1746" s="50"/>
    </x:row>
    <x:row r="1747">
      <x:c r="A1747" s="50" t="n">
        <x:v>1746</x:v>
      </x:c>
      <x:c r="B1747" s="50" t="str">
        <x:v>2384</x:v>
      </x:c>
      <x:c r="C1747" s="50" t="str">
        <x:v>2384.T</x:v>
      </x:c>
      <x:c r="D1747" s="50" t="str">
        <x:v>SBS Holdings,Inc.</x:v>
      </x:c>
      <x:c r="E1747" s="50" t="str">
        <x:v>Prime Market (Domestic)</x:v>
      </x:c>
      <x:c r="F1747" s="50" t="str">
        <x:v>Land Transportation</x:v>
      </x:c>
      <x:c r="G1747" s="51" t="n">
        <x:v>403485</x:v>
      </x:c>
      <x:c r="H1747" s="51" t="n">
        <x:v>455481</x:v>
      </x:c>
      <x:c r="I1747" s="51" t="n">
        <x:v>431911</x:v>
      </x:c>
      <x:c r="J1747" s="51" t="n">
        <x:v>448145</x:v>
      </x:c>
      <x:c r="K1747" s="51" t="n">
        <x:v>490344</x:v>
      </x:c>
      <x:c r="L1747" s="52" t="n">
        <x:f>IFERROR(H1747/G1747-1,"")</x:f>
        <x:v>0.12886724413546968</x:v>
      </x:c>
      <x:c r="M1747" s="52" t="n">
        <x:f>IFERROR(I1747/H1747-1,"")</x:f>
        <x:v>-0.051747493309270864</x:v>
      </x:c>
      <x:c r="N1747" s="52" t="n">
        <x:f>IFERROR(J1747/I1747-1,"")</x:f>
        <x:v>0.03758644720787374</x:v>
      </x:c>
      <x:c r="O1747" s="52" t="n">
        <x:f>IFERROR(K1747/J1747-1,"")</x:f>
        <x:v>0.0941637193319127</x:v>
      </x:c>
      <x:c r="P1747" s="52" t="n">
        <x:f>IFERROR((K1747/G1747)^(1/4)-1,"")</x:f>
        <x:v>0.049949395584865774</x:v>
      </x:c>
      <x:c r="Q1747" s="51" t="n">
        <x:v>21295</x:v>
      </x:c>
      <x:c r="R1747" s="52" t="n">
        <x:f>IFERROR(Q1747/K1747,"")</x:f>
        <x:v>0.043428694957009774</x:v>
      </x:c>
      <x:c r="S1747" s="53" t="n">
        <x:v>41244</x:v>
      </x:c>
      <x:c r="T1747" s="50" t="str">
        <x:v>EDINET_company_history</x:v>
      </x:c>
      <x:c r="U1747" s="50" t="str">
        <x:v>㈱鎌田企画</x:v>
      </x:c>
      <x:c r="V1747" s="54" t="n">
        <x:v>0.4957</x:v>
      </x:c>
      <x:c r="W1747" s="50" t="str">
        <x:v>鎌田 正彦</x:v>
      </x:c>
      <x:c r="X1747" s="50" t="b">
        <x:f>AND(COUNT(L1747:O1747)=4,L1747&gt;='設定'!$B$6,M1747&gt;='設定'!$B$6,N1747&gt;='設定'!$B$6,O1747&gt;='設定'!$B$6)</x:f>
        <x:v>0</x:v>
      </x:c>
      <x:c r="Y1747" s="50" t="b">
        <x:f>AND(COUNT(G1747:K1747)=5,P1747&gt;='設定'!$B$7)</x:f>
        <x:v>0</x:v>
      </x:c>
      <x:c r="Z1747" s="50" t="b">
        <x:f>AND(ISNUMBER(R1747),R1747&gt;='設定'!$B$8)</x:f>
        <x:v>0</x:v>
      </x:c>
      <x:c r="AA1747" s="50" t="b">
        <x:f>AND(ISNUMBER(S1747),S1747&gt;=DATE(YEAR('設定'!$B$10)-'設定'!$B$9,MONTH('設定'!$B$10),DAY('設定'!$B$10)))</x:f>
        <x:v>0</x:v>
      </x:c>
      <x:c r="AB1747" s="55" t="b">
        <x:v>0</x:v>
      </x:c>
      <x:c r="AC1747" s="55" t="b">
        <x:v>1</x:v>
      </x:c>
      <x:c r="AD1747" s="50" t="n">
        <x:f>IF(X1747,1,0)+IF(Z1747,1,0)+IF(AA1747,1,0)+IF(AB1747,1,0)</x:f>
        <x:v>0</x:v>
      </x:c>
      <x:c r="AE1747" s="50" t="n">
        <x:f>IF(Y1747,1,0)+IF(Z1747,1,0)+IF(AA1747,1,0)+IF(AB1747,1,0)</x:f>
        <x:v>0</x:v>
      </x:c>
      <x:c r="AF1747" s="50" t="n">
        <x:f>IF(Y1747,1,0)+IF(Z1747,1,0)+IF(AA1747,1,0)+IF(AC1747,1,0)</x:f>
        <x:v>1</x:v>
      </x:c>
      <x:c r="AG1747" s="53" t="n">
        <x:v>44348</x:v>
      </x:c>
      <x:c r="AH1747" s="50" t="str">
        <x:v>S100XSXL</x:v>
      </x:c>
      <x:c r="AI1747" s="50" t="str">
        <x:v>NetSalesSummaryOfBusinessResults</x:v>
      </x:c>
      <x:c r="AJ1747" s="50" t="str">
        <x:v>OperatingIncome</x:v>
      </x:c>
      <x:c r="AK1747" s="53" t="n">
        <x:v>46022</x:v>
      </x:c>
      <x:c r="AL1747" s="50" t="str">
        <x:v>365/365/365/366/365</x:v>
      </x:c>
      <x:c r="AM1747" s="51" t="n">
        <x:v>39717400</x:v>
      </x:c>
      <x:c r="AN1747" s="51" t="n">
        <x:v>4780</x:v>
      </x:c>
      <x:c r="AO1747" s="51" t="n">
        <x:f>IFERROR(AM1747*AN1747,"")</x:f>
        <x:v>189849172000</x:v>
      </x:c>
      <x:c r="AP1747" s="56" t="n">
        <x:f>IFERROR(AO1747/(K1747*1000000),"")</x:f>
        <x:v>0.38717547680811837</x:v>
      </x:c>
      <x:c r="AQ1747" s="57" t="n">
        <x:v>417870308.3333333</x:v>
      </x:c>
      <x:c r="AR1747" s="52" t="n">
        <x:v>0.2815879033874557</x:v>
      </x:c>
      <x:c r="AS1747" s="52" t="n">
        <x:v>-0.4637004398958659</x:v>
      </x:c>
      <x:c r="AT1747" s="55" t="b">
        <x:v>1</x:v>
      </x:c>
      <x:c r="AU1747" s="50"/>
      <x:c r="AV1747" s="58" t="n">
        <x:v>-0.0463586428233195</x:v>
      </x:c>
      <x:c r="AW1747" s="50" t="n">
        <x:v>2236</x:v>
      </x:c>
      <x:c r="AX1747" s="50" t="str">
        <x:v>Core Moat</x:v>
      </x:c>
      <x:c r="AY1747" s="50" t="str">
        <x:v>目立つ機械的警告なし（定性確認は別途必要）</x:v>
      </x:c>
      <x:c r="AZ1747" s="59" t="str">
        <x:v>2026-03-24 16:33</x:v>
      </x:c>
      <x:c r="BA1747" s="53" t="n">
        <x:v>41244</x:v>
      </x:c>
      <x:c r="BB1747" s="50"/>
      <x:c r="BC1747" s="50"/>
      <x:c r="BD1747" s="50" t="str">
        <x:v>TOPIX Small 1</x:v>
      </x:c>
    </x:row>
    <x:row r="1748">
      <x:c r="A1748" s="50" t="n">
        <x:v>1747</x:v>
      </x:c>
      <x:c r="B1748" s="50" t="str">
        <x:v>4634</x:v>
      </x:c>
      <x:c r="C1748" s="50" t="str">
        <x:v>4634.T</x:v>
      </x:c>
      <x:c r="D1748" s="50" t="str">
        <x:v>artience Co.,Ltd.</x:v>
      </x:c>
      <x:c r="E1748" s="50" t="str">
        <x:v>Prime Market (Domestic)</x:v>
      </x:c>
      <x:c r="F1748" s="50" t="str">
        <x:v>Chemicals</x:v>
      </x:c>
      <x:c r="G1748" s="51" t="n">
        <x:v>287989</x:v>
      </x:c>
      <x:c r="H1748" s="51" t="n">
        <x:v>315927</x:v>
      </x:c>
      <x:c r="I1748" s="51" t="n">
        <x:v>322122</x:v>
      </x:c>
      <x:c r="J1748" s="51" t="n">
        <x:v>351064</x:v>
      </x:c>
      <x:c r="K1748" s="51" t="n">
        <x:v>349979</x:v>
      </x:c>
      <x:c r="L1748" s="52" t="n">
        <x:f>IFERROR(H1748/G1748-1,"")</x:f>
        <x:v>0.09701064971231532</x:v>
      </x:c>
      <x:c r="M1748" s="52" t="n">
        <x:f>IFERROR(I1748/H1748-1,"")</x:f>
        <x:v>0.019608960297790246</x:v>
      </x:c>
      <x:c r="N1748" s="52" t="n">
        <x:f>IFERROR(J1748/I1748-1,"")</x:f>
        <x:v>0.08984794580935174</x:v>
      </x:c>
      <x:c r="O1748" s="52" t="n">
        <x:f>IFERROR(K1748/J1748-1,"")</x:f>
        <x:v>-0.0030906045621311717</x:v>
      </x:c>
      <x:c r="P1748" s="52" t="n">
        <x:f>IFERROR((K1748/G1748)^(1/4)-1,"")</x:f>
        <x:v>0.04994493184303983</x:v>
      </x:c>
      <x:c r="Q1748" s="51" t="n">
        <x:v>20765</x:v>
      </x:c>
      <x:c r="R1748" s="52" t="n">
        <x:f>IFERROR(Q1748/K1748,"")</x:f>
        <x:v>0.059332131356452815</x:v>
      </x:c>
      <x:c r="S1748" s="53" t="n">
        <x:v>22555</x:v>
      </x:c>
      <x:c r="T1748" s="50" t="str">
        <x:v>EDINET_company_history</x:v>
      </x:c>
      <x:c r="U1748" s="50" t="str">
        <x:v>TOPPANホールディングス㈱</x:v>
      </x:c>
      <x:c r="V1748" s="54" t="n">
        <x:v>0.2203</x:v>
      </x:c>
      <x:c r="W1748" s="50" t="str">
        <x:v>髙島 悟 / 濱田 弘之</x:v>
      </x:c>
      <x:c r="X1748" s="50" t="b">
        <x:f>AND(COUNT(L1748:O1748)=4,L1748&gt;='設定'!$B$6,M1748&gt;='設定'!$B$6,N1748&gt;='設定'!$B$6,O1748&gt;='設定'!$B$6)</x:f>
        <x:v>0</x:v>
      </x:c>
      <x:c r="Y1748" s="50" t="b">
        <x:f>AND(COUNT(G1748:K1748)=5,P1748&gt;='設定'!$B$7)</x:f>
        <x:v>0</x:v>
      </x:c>
      <x:c r="Z1748" s="50" t="b">
        <x:f>AND(ISNUMBER(R1748),R1748&gt;='設定'!$B$8)</x:f>
        <x:v>0</x:v>
      </x:c>
      <x:c r="AA1748" s="50" t="b">
        <x:f>AND(ISNUMBER(S1748),S1748&gt;=DATE(YEAR('設定'!$B$10)-'設定'!$B$9,MONTH('設定'!$B$10),DAY('設定'!$B$10)))</x:f>
        <x:v>0</x:v>
      </x:c>
      <x:c r="AB1748" s="55" t="b">
        <x:v>0</x:v>
      </x:c>
      <x:c r="AC1748" s="55" t="b">
        <x:v>1</x:v>
      </x:c>
      <x:c r="AD1748" s="50" t="n">
        <x:f>IF(X1748,1,0)+IF(Z1748,1,0)+IF(AA1748,1,0)+IF(AB1748,1,0)</x:f>
        <x:v>0</x:v>
      </x:c>
      <x:c r="AE1748" s="50" t="n">
        <x:f>IF(Y1748,1,0)+IF(Z1748,1,0)+IF(AA1748,1,0)+IF(AB1748,1,0)</x:f>
        <x:v>0</x:v>
      </x:c>
      <x:c r="AF1748" s="50" t="n">
        <x:f>IF(Y1748,1,0)+IF(Z1748,1,0)+IF(AA1748,1,0)+IF(AC1748,1,0)</x:f>
        <x:v>1</x:v>
      </x:c>
      <x:c r="AG1748" s="53" t="n">
        <x:v>44348</x:v>
      </x:c>
      <x:c r="AH1748" s="50" t="str">
        <x:v>S100XRLA</x:v>
      </x:c>
      <x:c r="AI1748" s="50" t="str">
        <x:v>NetSalesSummaryOfBusinessResults</x:v>
      </x:c>
      <x:c r="AJ1748" s="50" t="str">
        <x:v>OperatingIncome</x:v>
      </x:c>
      <x:c r="AK1748" s="53" t="n">
        <x:v>46022</x:v>
      </x:c>
      <x:c r="AL1748" s="50" t="str">
        <x:v>365/365/365/366/365</x:v>
      </x:c>
      <x:c r="AM1748" s="51" t="n">
        <x:v>47424244</x:v>
      </x:c>
      <x:c r="AN1748" s="51" t="n">
        <x:v>4195</x:v>
      </x:c>
      <x:c r="AO1748" s="51" t="n">
        <x:f>IFERROR(AM1748*AN1748,"")</x:f>
        <x:v>198944703580</x:v>
      </x:c>
      <x:c r="AP1748" s="56" t="n">
        <x:f>IFERROR(AO1748/(K1748*1000000),"")</x:f>
        <x:v>0.5684475456527391</x:v>
      </x:c>
      <x:c r="AQ1748" s="57" t="n">
        <x:v>489590258.3333333</x:v>
      </x:c>
      <x:c r="AR1748" s="52" t="n">
        <x:v>0.2798053837397012</x:v>
      </x:c>
      <x:c r="AS1748" s="52" t="n">
        <x:v>-0.3422241887856648</x:v>
      </x:c>
      <x:c r="AT1748" s="55" t="b">
        <x:v>1</x:v>
      </x:c>
      <x:c r="AU1748" s="50"/>
      <x:c r="AV1748" s="58" t="n">
        <x:v>0.1650714759042024</x:v>
      </x:c>
      <x:c r="AW1748" s="50" t="n">
        <x:v>877</x:v>
      </x:c>
      <x:c r="AX1748" s="50" t="str">
        <x:v>Future Moat</x:v>
      </x:c>
      <x:c r="AY1748" s="50" t="str">
        <x:v>目立つ機械的警告なし（定性確認は別途必要）</x:v>
      </x:c>
      <x:c r="AZ1748" s="59" t="str">
        <x:v>2026-03-19 11:14</x:v>
      </x:c>
      <x:c r="BA1748" s="53" t="n">
        <x:v>22555</x:v>
      </x:c>
      <x:c r="BB1748" s="50"/>
      <x:c r="BC1748" s="50"/>
      <x:c r="BD1748" s="50" t="str">
        <x:v>TOPIX Small 1</x:v>
      </x:c>
    </x:row>
    <x:row r="1749">
      <x:c r="A1749" s="50" t="n">
        <x:v>1748</x:v>
      </x:c>
      <x:c r="B1749" s="50" t="str">
        <x:v>1967</x:v>
      </x:c>
      <x:c r="C1749" s="50" t="str">
        <x:v>1967.T</x:v>
      </x:c>
      <x:c r="D1749" s="50" t="str">
        <x:v>YAMATO CORPORATION</x:v>
      </x:c>
      <x:c r="E1749" s="50" t="str">
        <x:v>Standard Market(Domestic)</x:v>
      </x:c>
      <x:c r="F1749" s="50" t="str">
        <x:v>Construction</x:v>
      </x:c>
      <x:c r="G1749" s="51" t="n">
        <x:v>43767.111</x:v>
      </x:c>
      <x:c r="H1749" s="51" t="n">
        <x:v>45576.414</x:v>
      </x:c>
      <x:c r="I1749" s="51" t="n">
        <x:v>44500.177</x:v>
      </x:c>
      <x:c r="J1749" s="51" t="n">
        <x:v>48296.211</x:v>
      </x:c>
      <x:c r="K1749" s="51" t="n">
        <x:v>53168.544</x:v>
      </x:c>
      <x:c r="L1749" s="52" t="n">
        <x:f>IFERROR(H1749/G1749-1,"")</x:f>
        <x:v>0.041339328976957246</x:v>
      </x:c>
      <x:c r="M1749" s="52" t="n">
        <x:f>IFERROR(I1749/H1749-1,"")</x:f>
        <x:v>-0.023613902576889778</x:v>
      </x:c>
      <x:c r="N1749" s="52" t="n">
        <x:f>IFERROR(J1749/I1749-1,"")</x:f>
        <x:v>0.08530379553321765</x:v>
      </x:c>
      <x:c r="O1749" s="52" t="n">
        <x:f>IFERROR(K1749/J1749-1,"")</x:f>
        <x:v>0.1008843737244729</x:v>
      </x:c>
      <x:c r="P1749" s="52" t="n">
        <x:f>IFERROR((K1749/G1749)^(1/4)-1,"")</x:f>
        <x:v>0.04984871684264647</x:v>
      </x:c>
      <x:c r="Q1749" s="51" t="n">
        <x:v>4796.727</x:v>
      </x:c>
      <x:c r="R1749" s="52" t="n">
        <x:f>IFERROR(Q1749/K1749,"")</x:f>
        <x:v>0.09021738492594418</x:v>
      </x:c>
      <x:c r="S1749" s="53" t="n">
        <x:v>23651</x:v>
      </x:c>
      <x:c r="T1749" s="50" t="str">
        <x:v>EDINET_company_history</x:v>
      </x:c>
      <x:c r="U1749" s="50" t="str">
        <x:v>ヤマト社員持株会</x:v>
      </x:c>
      <x:c r="V1749" s="54" t="n">
        <x:v>0.0589</x:v>
      </x:c>
      <x:c r="W1749" s="50" t="str">
        <x:v>町 田 豊 / 吉 井 誠</x:v>
      </x:c>
      <x:c r="X1749" s="50" t="b">
        <x:f>AND(COUNT(L1749:O1749)=4,L1749&gt;='設定'!$B$6,M1749&gt;='設定'!$B$6,N1749&gt;='設定'!$B$6,O1749&gt;='設定'!$B$6)</x:f>
        <x:v>0</x:v>
      </x:c>
      <x:c r="Y1749" s="50" t="b">
        <x:f>AND(COUNT(G1749:K1749)=5,P1749&gt;='設定'!$B$7)</x:f>
        <x:v>0</x:v>
      </x:c>
      <x:c r="Z1749" s="50" t="b">
        <x:f>AND(ISNUMBER(R1749),R1749&gt;='設定'!$B$8)</x:f>
        <x:v>0</x:v>
      </x:c>
      <x:c r="AA1749" s="50" t="b">
        <x:f>AND(ISNUMBER(S1749),S1749&gt;=DATE(YEAR('設定'!$B$10)-'設定'!$B$9,MONTH('設定'!$B$10),DAY('設定'!$B$10)))</x:f>
        <x:v>0</x:v>
      </x:c>
      <x:c r="AB1749" s="55" t="b">
        <x:v>0</x:v>
      </x:c>
      <x:c r="AC1749" s="55" t="b">
        <x:v>1</x:v>
      </x:c>
      <x:c r="AD1749" s="50" t="n">
        <x:f>IF(X1749,1,0)+IF(Z1749,1,0)+IF(AA1749,1,0)+IF(AB1749,1,0)</x:f>
        <x:v>0</x:v>
      </x:c>
      <x:c r="AE1749" s="50" t="n">
        <x:f>IF(Y1749,1,0)+IF(Z1749,1,0)+IF(AA1749,1,0)+IF(AB1749,1,0)</x:f>
        <x:v>0</x:v>
      </x:c>
      <x:c r="AF1749" s="50" t="n">
        <x:f>IF(Y1749,1,0)+IF(Z1749,1,0)+IF(AA1749,1,0)+IF(AC1749,1,0)</x:f>
        <x:v>1</x:v>
      </x:c>
      <x:c r="AG1749" s="53" t="n">
        <x:v>44348</x:v>
      </x:c>
      <x:c r="AH1749" s="50" t="str">
        <x:v>S100VX95</x:v>
      </x:c>
      <x:c r="AI1749" s="50" t="str">
        <x:v>NetSalesSummaryOfBusinessResults</x:v>
      </x:c>
      <x:c r="AJ1749" s="50" t="str">
        <x:v>OperatingIncome</x:v>
      </x:c>
      <x:c r="AK1749" s="53" t="n">
        <x:v>45736</x:v>
      </x:c>
      <x:c r="AL1749" s="50" t="str">
        <x:v>365/365/365/366/365</x:v>
      </x:c>
      <x:c r="AM1749" s="51" t="n">
        <x:v>24804452</x:v>
      </x:c>
      <x:c r="AN1749" s="51" t="n">
        <x:v>2094</x:v>
      </x:c>
      <x:c r="AO1749" s="51" t="n">
        <x:f>IFERROR(AM1749*AN1749,"")</x:f>
        <x:v>51940522488</x:v>
      </x:c>
      <x:c r="AP1749" s="56" t="n">
        <x:f>IFERROR(AO1749/(K1749*1000000),"")</x:f>
        <x:v>0.9769032322570278</x:v>
      </x:c>
      <x:c r="AQ1749" s="57" t="n">
        <x:v>120988950</x:v>
      </x:c>
      <x:c r="AR1749" s="52" t="n">
        <x:v>0.308943268444382</x:v>
      </x:c>
      <x:c r="AS1749" s="52" t="n">
        <x:v>-0.251941307900789</x:v>
      </x:c>
      <x:c r="AT1749" s="55" t="b">
        <x:v>1</x:v>
      </x:c>
      <x:c r="AU1749" s="50"/>
      <x:c r="AV1749" s="58" t="n">
        <x:v>0.0321688481222242</x:v>
      </x:c>
      <x:c r="AW1749" s="50" t="n">
        <x:v>1641</x:v>
      </x:c>
      <x:c r="AX1749" s="50" t="str">
        <x:v>Core Moat</x:v>
      </x:c>
      <x:c r="AY1749" s="50" t="str">
        <x:v>目立つ機械的警告なし（定性確認は別途必要）</x:v>
      </x:c>
      <x:c r="AZ1749" s="59" t="str">
        <x:v>2025-06-16 15:00</x:v>
      </x:c>
      <x:c r="BA1749" s="53" t="n">
        <x:v>23651</x:v>
      </x:c>
      <x:c r="BB1749" s="50"/>
      <x:c r="BC1749" s="50"/>
      <x:c r="BD1749" s="50"/>
    </x:row>
    <x:row r="1750">
      <x:c r="A1750" s="50" t="n">
        <x:v>1749</x:v>
      </x:c>
      <x:c r="B1750" s="50" t="str">
        <x:v>2735</x:v>
      </x:c>
      <x:c r="C1750" s="50" t="str">
        <x:v>2735.T</x:v>
      </x:c>
      <x:c r="D1750" s="50" t="str">
        <x:v>WATTS CO.,LTD.</x:v>
      </x:c>
      <x:c r="E1750" s="50" t="str">
        <x:v>Standard Market(Domestic)</x:v>
      </x:c>
      <x:c r="F1750" s="50" t="str">
        <x:v>Retail Trade</x:v>
      </x:c>
      <x:c r="G1750" s="51" t="n">
        <x:v>50702.569</x:v>
      </x:c>
      <x:c r="H1750" s="51" t="n">
        <x:v>58347.501</x:v>
      </x:c>
      <x:c r="I1750" s="51" t="n">
        <x:v>59309.148</x:v>
      </x:c>
      <x:c r="J1750" s="51" t="n">
        <x:v>61257.283</x:v>
      </x:c>
      <x:c r="K1750" s="51" t="n">
        <x:v>61578.772</x:v>
      </x:c>
      <x:c r="L1750" s="52" t="n">
        <x:f>IFERROR(H1750/G1750-1,"")</x:f>
        <x:v>0.15077997329878867</x:v>
      </x:c>
      <x:c r="M1750" s="52" t="n">
        <x:f>IFERROR(I1750/H1750-1,"")</x:f>
        <x:v>0.016481374240860935</x:v>
      </x:c>
      <x:c r="N1750" s="52" t="n">
        <x:f>IFERROR(J1750/I1750-1,"")</x:f>
        <x:v>0.03284712503373011</x:v>
      </x:c>
      <x:c r="O1750" s="52" t="n">
        <x:f>IFERROR(K1750/J1750-1,"")</x:f>
        <x:v>0.005248175959746693</x:v>
      </x:c>
      <x:c r="P1750" s="52" t="n">
        <x:f>IFERROR((K1750/G1750)^(1/4)-1,"")</x:f>
        <x:v>0.04978476265435572</x:v>
      </x:c>
      <x:c r="Q1750" s="51" t="n">
        <x:v>1419.443</x:v>
      </x:c>
      <x:c r="R1750" s="52" t="n">
        <x:f>IFERROR(Q1750/K1750,"")</x:f>
        <x:v>0.023050849406350618</x:v>
      </x:c>
      <x:c r="S1750" s="53" t="n">
        <x:v>37377</x:v>
      </x:c>
      <x:c r="T1750" s="50" t="str">
        <x:v>EDINET_company_history</x:v>
      </x:c>
      <x:c r="U1750" s="50" t="str">
        <x:v>㈱カシオペア</x:v>
      </x:c>
      <x:c r="V1750" s="54" t="n">
        <x:v>0.1533</x:v>
      </x:c>
      <x:c r="W1750" s="50" t="str">
        <x:v>平岡 史生</x:v>
      </x:c>
      <x:c r="X1750" s="50" t="b">
        <x:f>AND(COUNT(L1750:O1750)=4,L1750&gt;='設定'!$B$6,M1750&gt;='設定'!$B$6,N1750&gt;='設定'!$B$6,O1750&gt;='設定'!$B$6)</x:f>
        <x:v>0</x:v>
      </x:c>
      <x:c r="Y1750" s="50" t="b">
        <x:f>AND(COUNT(G1750:K1750)=5,P1750&gt;='設定'!$B$7)</x:f>
        <x:v>0</x:v>
      </x:c>
      <x:c r="Z1750" s="50" t="b">
        <x:f>AND(ISNUMBER(R1750),R1750&gt;='設定'!$B$8)</x:f>
        <x:v>0</x:v>
      </x:c>
      <x:c r="AA1750" s="50" t="b">
        <x:f>AND(ISNUMBER(S1750),S1750&gt;=DATE(YEAR('設定'!$B$10)-'設定'!$B$9,MONTH('設定'!$B$10),DAY('設定'!$B$10)))</x:f>
        <x:v>0</x:v>
      </x:c>
      <x:c r="AB1750" s="55" t="b">
        <x:v>0</x:v>
      </x:c>
      <x:c r="AC1750" s="55" t="b">
        <x:v>1</x:v>
      </x:c>
      <x:c r="AD1750" s="50" t="n">
        <x:f>IF(X1750,1,0)+IF(Z1750,1,0)+IF(AA1750,1,0)+IF(AB1750,1,0)</x:f>
        <x:v>0</x:v>
      </x:c>
      <x:c r="AE1750" s="50" t="n">
        <x:f>IF(Y1750,1,0)+IF(Z1750,1,0)+IF(AA1750,1,0)+IF(AB1750,1,0)</x:f>
        <x:v>0</x:v>
      </x:c>
      <x:c r="AF1750" s="50" t="n">
        <x:f>IF(Y1750,1,0)+IF(Z1750,1,0)+IF(AA1750,1,0)+IF(AC1750,1,0)</x:f>
        <x:v>1</x:v>
      </x:c>
      <x:c r="AG1750" s="53" t="n">
        <x:v>44348</x:v>
      </x:c>
      <x:c r="AH1750" s="50" t="str">
        <x:v>S100X626</x:v>
      </x:c>
      <x:c r="AI1750" s="50" t="str">
        <x:v>NetSalesSummaryOfBusinessResults</x:v>
      </x:c>
      <x:c r="AJ1750" s="50" t="str">
        <x:v>OperatingIncome</x:v>
      </x:c>
      <x:c r="AK1750" s="53" t="n">
        <x:v>45900</x:v>
      </x:c>
      <x:c r="AL1750" s="50" t="str">
        <x:v>365/365/365/366/365</x:v>
      </x:c>
      <x:c r="AM1750" s="51" t="n">
        <x:v>13232900</x:v>
      </x:c>
      <x:c r="AN1750" s="51" t="n">
        <x:v>607</x:v>
      </x:c>
      <x:c r="AO1750" s="51" t="n">
        <x:f>IFERROR(AM1750*AN1750,"")</x:f>
        <x:v>8032370300</x:v>
      </x:c>
      <x:c r="AP1750" s="56" t="n">
        <x:f>IFERROR(AO1750/(K1750*1000000),"")</x:f>
        <x:v>0.13044057292990513</x:v>
      </x:c>
      <x:c r="AQ1750" s="57" t="n">
        <x:v>18928766.666666668</x:v>
      </x:c>
      <x:c r="AR1750" s="52" t="n">
        <x:v>0.2513097857717538</x:v>
      </x:c>
      <x:c r="AS1750" s="52" t="n">
        <x:v>-0.4013469055630675</x:v>
      </x:c>
      <x:c r="AT1750" s="55" t="b">
        <x:v>0</x:v>
      </x:c>
      <x:c r="AU1750" s="50" t="str">
        <x:v>low_liquidity</x:v>
      </x:c>
      <x:c r="AV1750" s="58" t="n">
        <x:v>-0.1546649561150951</x:v>
      </x:c>
      <x:c r="AW1750" s="50" t="n">
        <x:v>2870</x:v>
      </x:c>
      <x:c r="AX1750" s="50" t="str">
        <x:v>Transformation Moat</x:v>
      </x:c>
      <x:c r="AY1750" s="50" t="str">
        <x:v>既存適格性フィルター不通過: low_liquidity / 60日平均売買代金2,000万円未満</x:v>
      </x:c>
      <x:c r="AZ1750" s="59" t="str">
        <x:v>2025-11-25 12:55</x:v>
      </x:c>
      <x:c r="BA1750" s="53" t="n">
        <x:v>37377</x:v>
      </x:c>
      <x:c r="BB1750" s="50"/>
      <x:c r="BC1750" s="50"/>
      <x:c r="BD1750" s="50"/>
    </x:row>
    <x:row r="1751">
      <x:c r="A1751" s="50" t="n">
        <x:v>1750</x:v>
      </x:c>
      <x:c r="B1751" s="50" t="str">
        <x:v>2796</x:v>
      </x:c>
      <x:c r="C1751" s="50" t="str">
        <x:v>2796.T</x:v>
      </x:c>
      <x:c r="D1751" s="50" t="str">
        <x:v>Pharmarise Holdings Corporation</x:v>
      </x:c>
      <x:c r="E1751" s="50" t="str">
        <x:v>Standard Market(Domestic)</x:v>
      </x:c>
      <x:c r="F1751" s="50" t="str">
        <x:v>Retail Trade</x:v>
      </x:c>
      <x:c r="G1751" s="51" t="n">
        <x:v>52324</x:v>
      </x:c>
      <x:c r="H1751" s="51" t="n">
        <x:v>51608</x:v>
      </x:c>
      <x:c r="I1751" s="51" t="n">
        <x:v>52030</x:v>
      </x:c>
      <x:c r="J1751" s="51" t="n">
        <x:v>54466</x:v>
      </x:c>
      <x:c r="K1751" s="51" t="n">
        <x:v>63508</x:v>
      </x:c>
      <x:c r="L1751" s="52" t="n">
        <x:f>IFERROR(H1751/G1751-1,"")</x:f>
        <x:v>-0.013683969115511063</x:v>
      </x:c>
      <x:c r="M1751" s="52" t="n">
        <x:f>IFERROR(I1751/H1751-1,"")</x:f>
        <x:v>0.008177026817547617</x:v>
      </x:c>
      <x:c r="N1751" s="52" t="n">
        <x:f>IFERROR(J1751/I1751-1,"")</x:f>
        <x:v>0.04681914280222954</x:v>
      </x:c>
      <x:c r="O1751" s="52" t="n">
        <x:f>IFERROR(K1751/J1751-1,"")</x:f>
        <x:v>0.16601182389013336</x:v>
      </x:c>
      <x:c r="P1751" s="52" t="n">
        <x:f>IFERROR((K1751/G1751)^(1/4)-1,"")</x:f>
        <x:v>0.049619462010192406</x:v>
      </x:c>
      <x:c r="Q1751" s="51" t="n">
        <x:v>293</x:v>
      </x:c>
      <x:c r="R1751" s="52" t="n">
        <x:f>IFERROR(Q1751/K1751,"")</x:f>
        <x:v>0.004613591988410909</x:v>
      </x:c>
      <x:c r="S1751" s="53" t="n">
        <x:v>44348</x:v>
      </x:c>
      <x:c r="T1751" s="50" t="str">
        <x:v>not_identified_before_local_window</x:v>
      </x:c>
      <x:c r="U1751" s="50" t="str">
        <x:v>㈱ビックフィールド</x:v>
      </x:c>
      <x:c r="V1751" s="54" t="n">
        <x:v>0.265</x:v>
      </x:c>
      <x:c r="W1751" s="50" t="str">
        <x:v>秋 山 昌 之</x:v>
      </x:c>
      <x:c r="X1751" s="50" t="b">
        <x:f>AND(COUNT(L1751:O1751)=4,L1751&gt;='設定'!$B$6,M1751&gt;='設定'!$B$6,N1751&gt;='設定'!$B$6,O1751&gt;='設定'!$B$6)</x:f>
        <x:v>0</x:v>
      </x:c>
      <x:c r="Y1751" s="50" t="b">
        <x:f>AND(COUNT(G1751:K1751)=5,P1751&gt;='設定'!$B$7)</x:f>
        <x:v>0</x:v>
      </x:c>
      <x:c r="Z1751" s="50" t="b">
        <x:f>AND(ISNUMBER(R1751),R1751&gt;='設定'!$B$8)</x:f>
        <x:v>0</x:v>
      </x:c>
      <x:c r="AA1751" s="50" t="b">
        <x:f>AND(ISNUMBER(S1751),S1751&gt;=DATE(YEAR('設定'!$B$10)-'設定'!$B$9,MONTH('設定'!$B$10),DAY('設定'!$B$10)))</x:f>
        <x:v>0</x:v>
      </x:c>
      <x:c r="AB1751" s="55" t="b">
        <x:v>0</x:v>
      </x:c>
      <x:c r="AC1751" s="55" t="b">
        <x:v>1</x:v>
      </x:c>
      <x:c r="AD1751" s="50" t="n">
        <x:f>IF(X1751,1,0)+IF(Z1751,1,0)+IF(AA1751,1,0)+IF(AB1751,1,0)</x:f>
        <x:v>0</x:v>
      </x:c>
      <x:c r="AE1751" s="50" t="n">
        <x:f>IF(Y1751,1,0)+IF(Z1751,1,0)+IF(AA1751,1,0)+IF(AB1751,1,0)</x:f>
        <x:v>0</x:v>
      </x:c>
      <x:c r="AF1751" s="50" t="n">
        <x:f>IF(Y1751,1,0)+IF(Z1751,1,0)+IF(AA1751,1,0)+IF(AC1751,1,0)</x:f>
        <x:v>1</x:v>
      </x:c>
      <x:c r="AG1751" s="53" t="n">
        <x:v>44348</x:v>
      </x:c>
      <x:c r="AH1751" s="50" t="str">
        <x:v>S100WL4W</x:v>
      </x:c>
      <x:c r="AI1751" s="50" t="str">
        <x:v>NetSalesSummaryOfBusinessResults</x:v>
      </x:c>
      <x:c r="AJ1751" s="50" t="str">
        <x:v>OperatingIncome</x:v>
      </x:c>
      <x:c r="AK1751" s="53" t="n">
        <x:v>45808</x:v>
      </x:c>
      <x:c r="AL1751" s="50" t="str">
        <x:v>365/365/365/366/365</x:v>
      </x:c>
      <x:c r="AM1751" s="51" t="n">
        <x:v>11360981</x:v>
      </x:c>
      <x:c r="AN1751" s="51" t="n">
        <x:v>505</x:v>
      </x:c>
      <x:c r="AO1751" s="51" t="n">
        <x:f>IFERROR(AM1751*AN1751,"")</x:f>
        <x:v>5737295405</x:v>
      </x:c>
      <x:c r="AP1751" s="56" t="n">
        <x:f>IFERROR(AO1751/(K1751*1000000),"")</x:f>
        <x:v>0.09033972735718335</x:v>
      </x:c>
      <x:c r="AQ1751" s="57" t="n">
        <x:v>4681075</x:v>
      </x:c>
      <x:c r="AR1751" s="52" t="n">
        <x:v>0.1966564910509997</x:v>
      </x:c>
      <x:c r="AS1751" s="52" t="n">
        <x:v>-0.4188389874431799</x:v>
      </x:c>
      <x:c r="AT1751" s="55" t="b">
        <x:v>0</x:v>
      </x:c>
      <x:c r="AU1751" s="50" t="str">
        <x:v>low_liquidity</x:v>
      </x:c>
      <x:c r="AV1751" s="58" t="n">
        <x:v>-0.1671683721363183</x:v>
      </x:c>
      <x:c r="AW1751" s="50" t="n">
        <x:v>2914</x:v>
      </x:c>
      <x:c r="AX1751" s="50" t="str">
        <x:v>Transformation Moat</x:v>
      </x:c>
      <x:c r="AY1751" s="50" t="str">
        <x:v>既存適格性フィルター不通過: low_liquidity / 60日平均売買代金2,000万円未満</x:v>
      </x:c>
      <x:c r="AZ1751" s="59" t="str">
        <x:v>2025-08-25 15:09</x:v>
      </x:c>
      <x:c r="BA1751" s="53"/>
      <x:c r="BB1751" s="50"/>
      <x:c r="BC1751" s="50"/>
      <x:c r="BD1751" s="50"/>
    </x:row>
    <x:row r="1752">
      <x:c r="A1752" s="50" t="n">
        <x:v>1751</x:v>
      </x:c>
      <x:c r="B1752" s="50" t="str">
        <x:v>2204</x:v>
      </x:c>
      <x:c r="C1752" s="50" t="str">
        <x:v>2204.T</x:v>
      </x:c>
      <x:c r="D1752" s="50" t="str">
        <x:v>NAKAMURAYA CO.,LTD.</x:v>
      </x:c>
      <x:c r="E1752" s="50" t="str">
        <x:v>Standard Market(Domestic)</x:v>
      </x:c>
      <x:c r="F1752" s="50" t="str">
        <x:v>Foods</x:v>
      </x:c>
      <x:c r="G1752" s="51" t="n">
        <x:v>30819.561</x:v>
      </x:c>
      <x:c r="H1752" s="51" t="n">
        <x:v>33058.326</x:v>
      </x:c>
      <x:c r="I1752" s="51" t="n">
        <x:v>35554.311</x:v>
      </x:c>
      <x:c r="J1752" s="51" t="n">
        <x:v>37769.96</x:v>
      </x:c>
      <x:c r="K1752" s="51" t="n">
        <x:v>37247.627</x:v>
      </x:c>
      <x:c r="L1752" s="52" t="n">
        <x:f>IFERROR(H1752/G1752-1,"")</x:f>
        <x:v>0.07264104118809467</x:v>
      </x:c>
      <x:c r="M1752" s="52" t="n">
        <x:f>IFERROR(I1752/H1752-1,"")</x:f>
        <x:v>0.0755024619213931</x:v>
      </x:c>
      <x:c r="N1752" s="52" t="n">
        <x:f>IFERROR(J1752/I1752-1,"")</x:f>
        <x:v>0.06231730942557134</x:v>
      </x:c>
      <x:c r="O1752" s="52" t="n">
        <x:f>IFERROR(K1752/J1752-1,"")</x:f>
        <x:v>-0.013829323621205813</x:v>
      </x:c>
      <x:c r="P1752" s="52" t="n">
        <x:f>IFERROR((K1752/G1752)^(1/4)-1,"")</x:f>
        <x:v>0.048499047665151895</x:v>
      </x:c>
      <x:c r="Q1752" s="51" t="n">
        <x:v>1070.417</x:v>
      </x:c>
      <x:c r="R1752" s="52" t="n">
        <x:f>IFERROR(Q1752/K1752,"")</x:f>
        <x:v>0.028737857582175636</x:v>
      </x:c>
      <x:c r="S1752" s="53" t="n">
        <x:v>20880</x:v>
      </x:c>
      <x:c r="T1752" s="50" t="str">
        <x:v>EDINET_company_history</x:v>
      </x:c>
      <x:c r="U1752" s="50" t="str">
        <x:v>中村屋取引先持株会</x:v>
      </x:c>
      <x:c r="V1752" s="54" t="n">
        <x:v>0.114</x:v>
      </x:c>
      <x:c r="W1752" s="50" t="str">
        <x:v>島 田 裕 之</x:v>
      </x:c>
      <x:c r="X1752" s="50" t="b">
        <x:f>AND(COUNT(L1752:O1752)=4,L1752&gt;='設定'!$B$6,M1752&gt;='設定'!$B$6,N1752&gt;='設定'!$B$6,O1752&gt;='設定'!$B$6)</x:f>
        <x:v>0</x:v>
      </x:c>
      <x:c r="Y1752" s="50" t="b">
        <x:f>AND(COUNT(G1752:K1752)=5,P1752&gt;='設定'!$B$7)</x:f>
        <x:v>0</x:v>
      </x:c>
      <x:c r="Z1752" s="50" t="b">
        <x:f>AND(ISNUMBER(R1752),R1752&gt;='設定'!$B$8)</x:f>
        <x:v>0</x:v>
      </x:c>
      <x:c r="AA1752" s="50" t="b">
        <x:f>AND(ISNUMBER(S1752),S1752&gt;=DATE(YEAR('設定'!$B$10)-'設定'!$B$9,MONTH('設定'!$B$10),DAY('設定'!$B$10)))</x:f>
        <x:v>0</x:v>
      </x:c>
      <x:c r="AB1752" s="55" t="b">
        <x:v>0</x:v>
      </x:c>
      <x:c r="AC1752" s="55" t="b">
        <x:v>1</x:v>
      </x:c>
      <x:c r="AD1752" s="50" t="n">
        <x:f>IF(X1752,1,0)+IF(Z1752,1,0)+IF(AA1752,1,0)+IF(AB1752,1,0)</x:f>
        <x:v>0</x:v>
      </x:c>
      <x:c r="AE1752" s="50" t="n">
        <x:f>IF(Y1752,1,0)+IF(Z1752,1,0)+IF(AA1752,1,0)+IF(AB1752,1,0)</x:f>
        <x:v>0</x:v>
      </x:c>
      <x:c r="AF1752" s="50" t="n">
        <x:f>IF(Y1752,1,0)+IF(Z1752,1,0)+IF(AA1752,1,0)+IF(AC1752,1,0)</x:f>
        <x:v>1</x:v>
      </x:c>
      <x:c r="AG1752" s="53" t="n">
        <x:v>44348</x:v>
      </x:c>
      <x:c r="AH1752" s="50" t="str">
        <x:v>S100W55C</x:v>
      </x:c>
      <x:c r="AI1752" s="50" t="str">
        <x:v>NetSalesSummaryOfBusinessResults</x:v>
      </x:c>
      <x:c r="AJ1752" s="50" t="str">
        <x:v>OperatingIncome</x:v>
      </x:c>
      <x:c r="AK1752" s="53" t="n">
        <x:v>45747</x:v>
      </x:c>
      <x:c r="AL1752" s="50" t="str">
        <x:v>365/365/365/366/365</x:v>
      </x:c>
      <x:c r="AM1752" s="51" t="n">
        <x:v>5776305</x:v>
      </x:c>
      <x:c r="AN1752" s="51" t="n">
        <x:v>3055</x:v>
      </x:c>
      <x:c r="AO1752" s="51" t="n">
        <x:f>IFERROR(AM1752*AN1752,"")</x:f>
        <x:v>17646611775</x:v>
      </x:c>
      <x:c r="AP1752" s="56" t="n">
        <x:f>IFERROR(AO1752/(K1752*1000000),"")</x:f>
        <x:v>0.4737647253340461</x:v>
      </x:c>
      <x:c r="AQ1752" s="57" t="n">
        <x:v>44950083.333333336</x:v>
      </x:c>
      <x:c r="AR1752" s="52" t="n">
        <x:v>0.1269895466595875</x:v>
      </x:c>
      <x:c r="AS1752" s="52" t="n">
        <x:v>-0.2211788993999776</x:v>
      </x:c>
      <x:c r="AT1752" s="55" t="b">
        <x:v>1</x:v>
      </x:c>
      <x:c r="AU1752" s="50"/>
      <x:c r="AV1752" s="58" t="n">
        <x:v>0.0726603523383546</x:v>
      </x:c>
      <x:c r="AW1752" s="50" t="n">
        <x:v>1384</x:v>
      </x:c>
      <x:c r="AX1752" s="50" t="str">
        <x:v>Discovery</x:v>
      </x:c>
      <x:c r="AY1752" s="50" t="str">
        <x:v>目立つ機械的警告なし（定性確認は別途必要）</x:v>
      </x:c>
      <x:c r="AZ1752" s="59" t="str">
        <x:v>2025-06-30 09:35</x:v>
      </x:c>
      <x:c r="BA1752" s="53" t="n">
        <x:v>20880</x:v>
      </x:c>
      <x:c r="BB1752" s="50"/>
      <x:c r="BC1752" s="50"/>
      <x:c r="BD1752" s="50" t="str">
        <x:v>TOPIX Small 2</x:v>
      </x:c>
    </x:row>
    <x:row r="1753">
      <x:c r="A1753" s="50" t="n">
        <x:v>1752</x:v>
      </x:c>
      <x:c r="B1753" s="50" t="str">
        <x:v>8119</x:v>
      </x:c>
      <x:c r="C1753" s="50" t="str">
        <x:v>8119.T</x:v>
      </x:c>
      <x:c r="D1753" s="50" t="str">
        <x:v>SANYEI CORPORATION</x:v>
      </x:c>
      <x:c r="E1753" s="50" t="str">
        <x:v>Standard Market(Domestic)</x:v>
      </x:c>
      <x:c r="F1753" s="50" t="str">
        <x:v>Wholesale Trade</x:v>
      </x:c>
      <x:c r="G1753" s="51" t="n">
        <x:v>33050.887</x:v>
      </x:c>
      <x:c r="H1753" s="51" t="n">
        <x:v>33976.075</x:v>
      </x:c>
      <x:c r="I1753" s="51" t="n">
        <x:v>38654.214</x:v>
      </x:c>
      <x:c r="J1753" s="51" t="n">
        <x:v>36688.565</x:v>
      </x:c>
      <x:c r="K1753" s="51" t="n">
        <x:v>39861.723</x:v>
      </x:c>
      <x:c r="L1753" s="52" t="n">
        <x:f>IFERROR(H1753/G1753-1,"")</x:f>
        <x:v>0.027992834201393535</x:v>
      </x:c>
      <x:c r="M1753" s="52" t="n">
        <x:f>IFERROR(I1753/H1753-1,"")</x:f>
        <x:v>0.13768921218828267</x:v>
      </x:c>
      <x:c r="N1753" s="52" t="n">
        <x:f>IFERROR(J1753/I1753-1,"")</x:f>
        <x:v>-0.05085212701518127</x:v>
      </x:c>
      <x:c r="O1753" s="52" t="n">
        <x:f>IFERROR(K1753/J1753-1,"")</x:f>
        <x:v>0.08648901912625906</x:v>
      </x:c>
      <x:c r="P1753" s="52" t="n">
        <x:f>IFERROR((K1753/G1753)^(1/4)-1,"")</x:f>
        <x:v>0.047956454535885706</x:v>
      </x:c>
      <x:c r="Q1753" s="51" t="n">
        <x:v>2096.861</x:v>
      </x:c>
      <x:c r="R1753" s="52" t="n">
        <x:f>IFERROR(Q1753/K1753,"")</x:f>
        <x:v>0.05260337090797605</x:v>
      </x:c>
      <x:c r="S1753" s="53" t="n">
        <x:v>38322</x:v>
      </x:c>
      <x:c r="T1753" s="50" t="str">
        <x:v>EDINET_company_history</x:v>
      </x:c>
      <x:c r="U1753" s="50" t="str">
        <x:v>三栄コーポレーション取引先持株会</x:v>
      </x:c>
      <x:c r="V1753" s="54" t="n">
        <x:v>0.0655</x:v>
      </x:c>
      <x:c r="W1753" s="50" t="str">
        <x:v>水越 雅己</x:v>
      </x:c>
      <x:c r="X1753" s="50" t="b">
        <x:f>AND(COUNT(L1753:O1753)=4,L1753&gt;='設定'!$B$6,M1753&gt;='設定'!$B$6,N1753&gt;='設定'!$B$6,O1753&gt;='設定'!$B$6)</x:f>
        <x:v>0</x:v>
      </x:c>
      <x:c r="Y1753" s="50" t="b">
        <x:f>AND(COUNT(G1753:K1753)=5,P1753&gt;='設定'!$B$7)</x:f>
        <x:v>0</x:v>
      </x:c>
      <x:c r="Z1753" s="50" t="b">
        <x:f>AND(ISNUMBER(R1753),R1753&gt;='設定'!$B$8)</x:f>
        <x:v>0</x:v>
      </x:c>
      <x:c r="AA1753" s="50" t="b">
        <x:f>AND(ISNUMBER(S1753),S1753&gt;=DATE(YEAR('設定'!$B$10)-'設定'!$B$9,MONTH('設定'!$B$10),DAY('設定'!$B$10)))</x:f>
        <x:v>0</x:v>
      </x:c>
      <x:c r="AB1753" s="55" t="b">
        <x:v>0</x:v>
      </x:c>
      <x:c r="AC1753" s="55" t="b">
        <x:v>1</x:v>
      </x:c>
      <x:c r="AD1753" s="50" t="n">
        <x:f>IF(X1753,1,0)+IF(Z1753,1,0)+IF(AA1753,1,0)+IF(AB1753,1,0)</x:f>
        <x:v>0</x:v>
      </x:c>
      <x:c r="AE1753" s="50" t="n">
        <x:f>IF(Y1753,1,0)+IF(Z1753,1,0)+IF(AA1753,1,0)+IF(AB1753,1,0)</x:f>
        <x:v>0</x:v>
      </x:c>
      <x:c r="AF1753" s="50" t="n">
        <x:f>IF(Y1753,1,0)+IF(Z1753,1,0)+IF(AA1753,1,0)+IF(AC1753,1,0)</x:f>
        <x:v>1</x:v>
      </x:c>
      <x:c r="AG1753" s="53" t="n">
        <x:v>44348</x:v>
      </x:c>
      <x:c r="AH1753" s="50" t="str">
        <x:v>S100W3YY</x:v>
      </x:c>
      <x:c r="AI1753" s="50" t="str">
        <x:v>NetSalesSummaryOfBusinessResults</x:v>
      </x:c>
      <x:c r="AJ1753" s="50" t="str">
        <x:v>OperatingIncome</x:v>
      </x:c>
      <x:c r="AK1753" s="53" t="n">
        <x:v>45747</x:v>
      </x:c>
      <x:c r="AL1753" s="50" t="str">
        <x:v>365/365/365/366/365</x:v>
      </x:c>
      <x:c r="AM1753" s="51" t="n">
        <x:v>9476684</x:v>
      </x:c>
      <x:c r="AN1753" s="51" t="n">
        <x:v>760</x:v>
      </x:c>
      <x:c r="AO1753" s="51" t="n">
        <x:f>IFERROR(AM1753*AN1753,"")</x:f>
        <x:v>7202279840</x:v>
      </x:c>
      <x:c r="AP1753" s="56" t="n">
        <x:f>IFERROR(AO1753/(K1753*1000000),"")</x:f>
        <x:v>0.18068159873570944</x:v>
      </x:c>
      <x:c r="AQ1753" s="57" t="n">
        <x:v>3718925</x:v>
      </x:c>
      <x:c r="AR1753" s="52" t="n">
        <x:v>0.3115349727078728</x:v>
      </x:c>
      <x:c r="AS1753" s="52" t="n">
        <x:v>-0.3376943630279418</x:v>
      </x:c>
      <x:c r="AT1753" s="55" t="b">
        <x:v>0</x:v>
      </x:c>
      <x:c r="AU1753" s="50" t="str">
        <x:v>low_liquidity</x:v>
      </x:c>
      <x:c r="AV1753" s="58" t="n">
        <x:v>-0.0788498590866737</x:v>
      </x:c>
      <x:c r="AW1753" s="50" t="n">
        <x:v>2473</x:v>
      </x:c>
      <x:c r="AX1753" s="50" t="str">
        <x:v>Core Moat</x:v>
      </x:c>
      <x:c r="AY1753" s="50" t="str">
        <x:v>既存適格性フィルター不通過: low_liquidity / 60日平均売買代金2,000万円未満</x:v>
      </x:c>
      <x:c r="AZ1753" s="59" t="str">
        <x:v>2025-06-26 15:01</x:v>
      </x:c>
      <x:c r="BA1753" s="53" t="n">
        <x:v>38322</x:v>
      </x:c>
      <x:c r="BB1753" s="50"/>
      <x:c r="BC1753" s="50"/>
      <x:c r="BD1753" s="50"/>
    </x:row>
    <x:row r="1754">
      <x:c r="A1754" s="50" t="n">
        <x:v>1753</x:v>
      </x:c>
      <x:c r="B1754" s="50" t="str">
        <x:v>2438</x:v>
      </x:c>
      <x:c r="C1754" s="50" t="str">
        <x:v>2438.T</x:v>
      </x:c>
      <x:c r="D1754" s="50" t="str">
        <x:v>Asukanet Company,Limited</x:v>
      </x:c>
      <x:c r="E1754" s="50" t="str">
        <x:v>Growth Market(Domestic)</x:v>
      </x:c>
      <x:c r="F1754" s="50" t="str">
        <x:v>Services</x:v>
      </x:c>
      <x:c r="G1754" s="51" t="n">
        <x:v>5773.644</x:v>
      </x:c>
      <x:c r="H1754" s="51" t="n">
        <x:v>6331.332</x:v>
      </x:c>
      <x:c r="I1754" s="51" t="n">
        <x:v>6976.226</x:v>
      </x:c>
      <x:c r="J1754" s="51" t="n">
        <x:v>6963.137</x:v>
      </x:c>
      <x:c r="K1754" s="51" t="n">
        <x:v>6954.629</x:v>
      </x:c>
      <x:c r="L1754" s="52" t="n">
        <x:f>IFERROR(H1754/G1754-1,"")</x:f>
        <x:v>0.0965920309599968</x:v>
      </x:c>
      <x:c r="M1754" s="52" t="n">
        <x:f>IFERROR(I1754/H1754-1,"")</x:f>
        <x:v>0.10185755540856167</x:v>
      </x:c>
      <x:c r="N1754" s="52" t="n">
        <x:f>IFERROR(J1754/I1754-1,"")</x:f>
        <x:v>-0.0018762293538081565</x:v>
      </x:c>
      <x:c r="O1754" s="52" t="n">
        <x:f>IFERROR(K1754/J1754-1,"")</x:f>
        <x:v>-0.0012218630769436079</x:v>
      </x:c>
      <x:c r="P1754" s="52" t="n">
        <x:f>IFERROR((K1754/G1754)^(1/4)-1,"")</x:f>
        <x:v>0.04762533200397279</x:v>
      </x:c>
      <x:c r="Q1754" s="51" t="n">
        <x:v>197.953</x:v>
      </x:c>
      <x:c r="R1754" s="52" t="n">
        <x:f>IFERROR(Q1754/K1754,"")</x:f>
        <x:v>0.02846348813143016</x:v>
      </x:c>
      <x:c r="S1754" s="53" t="n">
        <x:v>38443</x:v>
      </x:c>
      <x:c r="T1754" s="50" t="str">
        <x:v>EDINET_company_history</x:v>
      </x:c>
      <x:c r="U1754" s="50" t="str">
        <x:v>福田 幸雄</x:v>
      </x:c>
      <x:c r="V1754" s="54" t="n">
        <x:v>0.1116</x:v>
      </x:c>
      <x:c r="W1754" s="50" t="str">
        <x:v>村上 大吉朗</x:v>
      </x:c>
      <x:c r="X1754" s="50" t="b">
        <x:f>AND(COUNT(L1754:O1754)=4,L1754&gt;='設定'!$B$6,M1754&gt;='設定'!$B$6,N1754&gt;='設定'!$B$6,O1754&gt;='設定'!$B$6)</x:f>
        <x:v>0</x:v>
      </x:c>
      <x:c r="Y1754" s="50" t="b">
        <x:f>AND(COUNT(G1754:K1754)=5,P1754&gt;='設定'!$B$7)</x:f>
        <x:v>0</x:v>
      </x:c>
      <x:c r="Z1754" s="50" t="b">
        <x:f>AND(ISNUMBER(R1754),R1754&gt;='設定'!$B$8)</x:f>
        <x:v>0</x:v>
      </x:c>
      <x:c r="AA1754" s="50" t="b">
        <x:f>AND(ISNUMBER(S1754),S1754&gt;=DATE(YEAR('設定'!$B$10)-'設定'!$B$9,MONTH('設定'!$B$10),DAY('設定'!$B$10)))</x:f>
        <x:v>0</x:v>
      </x:c>
      <x:c r="AB1754" s="55" t="b">
        <x:v>0</x:v>
      </x:c>
      <x:c r="AC1754" s="55" t="b">
        <x:v>1</x:v>
      </x:c>
      <x:c r="AD1754" s="50" t="n">
        <x:f>IF(X1754,1,0)+IF(Z1754,1,0)+IF(AA1754,1,0)+IF(AB1754,1,0)</x:f>
        <x:v>0</x:v>
      </x:c>
      <x:c r="AE1754" s="50" t="n">
        <x:f>IF(Y1754,1,0)+IF(Z1754,1,0)+IF(AA1754,1,0)+IF(AB1754,1,0)</x:f>
        <x:v>0</x:v>
      </x:c>
      <x:c r="AF1754" s="50" t="n">
        <x:f>IF(Y1754,1,0)+IF(Z1754,1,0)+IF(AA1754,1,0)+IF(AC1754,1,0)</x:f>
        <x:v>1</x:v>
      </x:c>
      <x:c r="AG1754" s="53" t="n">
        <x:v>44348</x:v>
      </x:c>
      <x:c r="AH1754" s="50" t="str">
        <x:v>S100WE8J</x:v>
      </x:c>
      <x:c r="AI1754" s="50" t="str">
        <x:v>NetSalesSummaryOfBusinessResults</x:v>
      </x:c>
      <x:c r="AJ1754" s="50" t="str">
        <x:v>OperatingIncome</x:v>
      </x:c>
      <x:c r="AK1754" s="53" t="n">
        <x:v>45777</x:v>
      </x:c>
      <x:c r="AL1754" s="50" t="str">
        <x:v>365/365/365/366/365</x:v>
      </x:c>
      <x:c r="AM1754" s="51" t="n">
        <x:v>15704700</x:v>
      </x:c>
      <x:c r="AN1754" s="51" t="n">
        <x:v>353</x:v>
      </x:c>
      <x:c r="AO1754" s="51" t="n">
        <x:f>IFERROR(AM1754*AN1754,"")</x:f>
        <x:v>5543759100</x:v>
      </x:c>
      <x:c r="AP1754" s="56" t="n">
        <x:f>IFERROR(AO1754/(K1754*1000000),"")</x:f>
        <x:v>0.7971322553654552</x:v>
      </x:c>
      <x:c r="AQ1754" s="57" t="n">
        <x:v>29310848.333333332</x:v>
      </x:c>
      <x:c r="AR1754" s="52" t="n">
        <x:v>0.4464798621103526</x:v>
      </x:c>
      <x:c r="AS1754" s="52" t="n">
        <x:v>-0.8054547120989285</x:v>
      </x:c>
      <x:c r="AT1754" s="55" t="b">
        <x:v>1</x:v>
      </x:c>
      <x:c r="AU1754" s="50"/>
      <x:c r="AV1754" s="58" t="n">
        <x:v>-0.2048786838123318</x:v>
      </x:c>
      <x:c r="AW1754" s="50" t="n">
        <x:v>3040</x:v>
      </x:c>
      <x:c r="AX1754" s="50" t="str">
        <x:v>Future Moat</x:v>
      </x:c>
      <x:c r="AY1754" s="50" t="str">
        <x:v>ローカル5年最大下落率-60%以下</x:v>
      </x:c>
      <x:c r="AZ1754" s="59" t="str">
        <x:v>2025-07-25 10:06</x:v>
      </x:c>
      <x:c r="BA1754" s="53" t="n">
        <x:v>38443</x:v>
      </x:c>
      <x:c r="BB1754" s="50"/>
      <x:c r="BC1754" s="50"/>
      <x:c r="BD1754" s="50"/>
    </x:row>
    <x:row r="1755">
      <x:c r="A1755" s="50" t="n">
        <x:v>1754</x:v>
      </x:c>
      <x:c r="B1755" s="50" t="str">
        <x:v>2907</x:v>
      </x:c>
      <x:c r="C1755" s="50" t="str">
        <x:v>2907.T</x:v>
      </x:c>
      <x:c r="D1755" s="50" t="str">
        <x:v>AHJIKAN CO.,LTD.</x:v>
      </x:c>
      <x:c r="E1755" s="50" t="str">
        <x:v>Standard Market(Domestic)</x:v>
      </x:c>
      <x:c r="F1755" s="50" t="str">
        <x:v>Foods</x:v>
      </x:c>
      <x:c r="G1755" s="51" t="n">
        <x:v>42593.24</x:v>
      </x:c>
      <x:c r="H1755" s="51" t="n">
        <x:v>45315.99</x:v>
      </x:c>
      <x:c r="I1755" s="51" t="n">
        <x:v>47433.388</x:v>
      </x:c>
      <x:c r="J1755" s="51" t="n">
        <x:v>50240.38</x:v>
      </x:c>
      <x:c r="K1755" s="51" t="n">
        <x:v>51045.379</x:v>
      </x:c>
      <x:c r="L1755" s="52" t="n">
        <x:f>IFERROR(H1755/G1755-1,"")</x:f>
        <x:v>0.06392446313076916</x:v>
      </x:c>
      <x:c r="M1755" s="52" t="n">
        <x:f>IFERROR(I1755/H1755-1,"")</x:f>
        <x:v>0.04672518464233044</x:v>
      </x:c>
      <x:c r="N1755" s="52" t="n">
        <x:f>IFERROR(J1755/I1755-1,"")</x:f>
        <x:v>0.05917755653465018</x:v>
      </x:c>
      <x:c r="O1755" s="52" t="n">
        <x:f>IFERROR(K1755/J1755-1,"")</x:f>
        <x:v>0.016022948074835508</x:v>
      </x:c>
      <x:c r="P1755" s="52" t="n">
        <x:f>IFERROR((K1755/G1755)^(1/4)-1,"")</x:f>
        <x:v>0.046294491390893144</x:v>
      </x:c>
      <x:c r="Q1755" s="51" t="n">
        <x:v>1964.452</x:v>
      </x:c>
      <x:c r="R1755" s="52" t="n">
        <x:f>IFERROR(Q1755/K1755,"")</x:f>
        <x:v>0.03848442383001995</x:v>
      </x:c>
      <x:c r="S1755" s="53" t="n">
        <x:v>33208</x:v>
      </x:c>
      <x:c r="T1755" s="50" t="str">
        <x:v>EDINET_company_history</x:v>
      </x:c>
      <x:c r="U1755" s="50" t="str">
        <x:v>㈱足利興産</x:v>
      </x:c>
      <x:c r="V1755" s="54" t="n">
        <x:v>0.2327</x:v>
      </x:c>
      <x:c r="W1755" s="50" t="str">
        <x:v>足利 直純 / 江角 知厚</x:v>
      </x:c>
      <x:c r="X1755" s="50" t="b">
        <x:f>AND(COUNT(L1755:O1755)=4,L1755&gt;='設定'!$B$6,M1755&gt;='設定'!$B$6,N1755&gt;='設定'!$B$6,O1755&gt;='設定'!$B$6)</x:f>
        <x:v>0</x:v>
      </x:c>
      <x:c r="Y1755" s="50" t="b">
        <x:f>AND(COUNT(G1755:K1755)=5,P1755&gt;='設定'!$B$7)</x:f>
        <x:v>0</x:v>
      </x:c>
      <x:c r="Z1755" s="50" t="b">
        <x:f>AND(ISNUMBER(R1755),R1755&gt;='設定'!$B$8)</x:f>
        <x:v>0</x:v>
      </x:c>
      <x:c r="AA1755" s="50" t="b">
        <x:f>AND(ISNUMBER(S1755),S1755&gt;=DATE(YEAR('設定'!$B$10)-'設定'!$B$9,MONTH('設定'!$B$10),DAY('設定'!$B$10)))</x:f>
        <x:v>0</x:v>
      </x:c>
      <x:c r="AB1755" s="55" t="b">
        <x:v>0</x:v>
      </x:c>
      <x:c r="AC1755" s="55" t="b">
        <x:v>1</x:v>
      </x:c>
      <x:c r="AD1755" s="50" t="n">
        <x:f>IF(X1755,1,0)+IF(Z1755,1,0)+IF(AA1755,1,0)+IF(AB1755,1,0)</x:f>
        <x:v>0</x:v>
      </x:c>
      <x:c r="AE1755" s="50" t="n">
        <x:f>IF(Y1755,1,0)+IF(Z1755,1,0)+IF(AA1755,1,0)+IF(AB1755,1,0)</x:f>
        <x:v>0</x:v>
      </x:c>
      <x:c r="AF1755" s="50" t="n">
        <x:f>IF(Y1755,1,0)+IF(Z1755,1,0)+IF(AA1755,1,0)+IF(AC1755,1,0)</x:f>
        <x:v>1</x:v>
      </x:c>
      <x:c r="AG1755" s="53" t="n">
        <x:v>44348</x:v>
      </x:c>
      <x:c r="AH1755" s="50" t="str">
        <x:v>S100W2R5</x:v>
      </x:c>
      <x:c r="AI1755" s="50" t="str">
        <x:v>NetSalesSummaryOfBusinessResults</x:v>
      </x:c>
      <x:c r="AJ1755" s="50" t="str">
        <x:v>OperatingIncome</x:v>
      </x:c>
      <x:c r="AK1755" s="53" t="n">
        <x:v>45747</x:v>
      </x:c>
      <x:c r="AL1755" s="50" t="str">
        <x:v>365/365/365/366/365</x:v>
      </x:c>
      <x:c r="AM1755" s="51" t="n">
        <x:v>7611000</x:v>
      </x:c>
      <x:c r="AN1755" s="51" t="n">
        <x:v>1362</x:v>
      </x:c>
      <x:c r="AO1755" s="51" t="n">
        <x:f>IFERROR(AM1755*AN1755,"")</x:f>
        <x:v>10366182000</x:v>
      </x:c>
      <x:c r="AP1755" s="56" t="n">
        <x:f>IFERROR(AO1755/(K1755*1000000),"")</x:f>
        <x:v>0.20307777516942327</x:v>
      </x:c>
      <x:c r="AQ1755" s="57" t="n">
        <x:v>5135173.333333333</x:v>
      </x:c>
      <x:c r="AR1755" s="52" t="n">
        <x:v>0.2246222207990845</x:v>
      </x:c>
      <x:c r="AS1755" s="52" t="n">
        <x:v>-0.2107692457926763</x:v>
      </x:c>
      <x:c r="AT1755" s="55" t="b">
        <x:v>0</x:v>
      </x:c>
      <x:c r="AU1755" s="50" t="str">
        <x:v>low_liquidity</x:v>
      </x:c>
      <x:c r="AV1755" s="58" t="n">
        <x:v>0.0374095717831885</x:v>
      </x:c>
      <x:c r="AW1755" s="50" t="n">
        <x:v>1592</x:v>
      </x:c>
      <x:c r="AX1755" s="50" t="str">
        <x:v>Discovery</x:v>
      </x:c>
      <x:c r="AY1755" s="50" t="str">
        <x:v>既存適格性フィルター不通過: low_liquidity / 60日平均売買代金2,000万円未満</x:v>
      </x:c>
      <x:c r="AZ1755" s="59" t="str">
        <x:v>2025-06-24 10:13</x:v>
      </x:c>
      <x:c r="BA1755" s="53" t="n">
        <x:v>33208</x:v>
      </x:c>
      <x:c r="BB1755" s="50"/>
      <x:c r="BC1755" s="50"/>
      <x:c r="BD1755" s="50"/>
    </x:row>
    <x:row r="1756">
      <x:c r="A1756" s="50" t="n">
        <x:v>1755</x:v>
      </x:c>
      <x:c r="B1756" s="50" t="str">
        <x:v>7769</x:v>
      </x:c>
      <x:c r="C1756" s="50" t="str">
        <x:v>7769.T</x:v>
      </x:c>
      <x:c r="D1756" s="50" t="str">
        <x:v>RHYTHM CO.,LTD.</x:v>
      </x:c>
      <x:c r="E1756" s="50" t="str">
        <x:v>Prime Market (Domestic)</x:v>
      </x:c>
      <x:c r="F1756" s="50" t="str">
        <x:v>Precision Instruments</x:v>
      </x:c>
      <x:c r="G1756" s="51" t="n">
        <x:v>27304</x:v>
      </x:c>
      <x:c r="H1756" s="51" t="n">
        <x:v>29999</x:v>
      </x:c>
      <x:c r="I1756" s="51" t="n">
        <x:v>31231</x:v>
      </x:c>
      <x:c r="J1756" s="51" t="n">
        <x:v>32602</x:v>
      </x:c>
      <x:c r="K1756" s="51" t="n">
        <x:v>32666</x:v>
      </x:c>
      <x:c r="L1756" s="52" t="n">
        <x:f>IFERROR(H1756/G1756-1,"")</x:f>
        <x:v>0.09870348666862006</x:v>
      </x:c>
      <x:c r="M1756" s="52" t="n">
        <x:f>IFERROR(I1756/H1756-1,"")</x:f>
        <x:v>0.04106803560118677</x:v>
      </x:c>
      <x:c r="N1756" s="52" t="n">
        <x:f>IFERROR(J1756/I1756-1,"")</x:f>
        <x:v>0.043898690403765483</x:v>
      </x:c>
      <x:c r="O1756" s="52" t="n">
        <x:f>IFERROR(K1756/J1756-1,"")</x:f>
        <x:v>0.0019630697503221217</x:v>
      </x:c>
      <x:c r="P1756" s="52" t="n">
        <x:f>IFERROR((K1756/G1756)^(1/4)-1,"")</x:f>
        <x:v>0.04584523155071274</x:v>
      </x:c>
      <x:c r="Q1756" s="51" t="n">
        <x:v>817</x:v>
      </x:c>
      <x:c r="R1756" s="52" t="n">
        <x:f>IFERROR(Q1756/K1756,"")</x:f>
        <x:v>0.02501071450437764</x:v>
      </x:c>
      <x:c r="S1756" s="53" t="n">
        <x:v>23224</x:v>
      </x:c>
      <x:c r="T1756" s="50" t="str">
        <x:v>EDINET_company_history</x:v>
      </x:c>
      <x:c r="U1756" s="50" t="str">
        <x:v>植島 幹九郎</x:v>
      </x:c>
      <x:c r="V1756" s="54" t="n">
        <x:v>0.144</x:v>
      </x:c>
      <x:c r="W1756" s="50" t="str">
        <x:v>湯 本 武 夫</x:v>
      </x:c>
      <x:c r="X1756" s="50" t="b">
        <x:f>AND(COUNT(L1756:O1756)=4,L1756&gt;='設定'!$B$6,M1756&gt;='設定'!$B$6,N1756&gt;='設定'!$B$6,O1756&gt;='設定'!$B$6)</x:f>
        <x:v>0</x:v>
      </x:c>
      <x:c r="Y1756" s="50" t="b">
        <x:f>AND(COUNT(G1756:K1756)=5,P1756&gt;='設定'!$B$7)</x:f>
        <x:v>0</x:v>
      </x:c>
      <x:c r="Z1756" s="50" t="b">
        <x:f>AND(ISNUMBER(R1756),R1756&gt;='設定'!$B$8)</x:f>
        <x:v>0</x:v>
      </x:c>
      <x:c r="AA1756" s="50" t="b">
        <x:f>AND(ISNUMBER(S1756),S1756&gt;=DATE(YEAR('設定'!$B$10)-'設定'!$B$9,MONTH('設定'!$B$10),DAY('設定'!$B$10)))</x:f>
        <x:v>0</x:v>
      </x:c>
      <x:c r="AB1756" s="55" t="b">
        <x:v>0</x:v>
      </x:c>
      <x:c r="AC1756" s="55" t="b">
        <x:v>1</x:v>
      </x:c>
      <x:c r="AD1756" s="50" t="n">
        <x:f>IF(X1756,1,0)+IF(Z1756,1,0)+IF(AA1756,1,0)+IF(AB1756,1,0)</x:f>
        <x:v>0</x:v>
      </x:c>
      <x:c r="AE1756" s="50" t="n">
        <x:f>IF(Y1756,1,0)+IF(Z1756,1,0)+IF(AA1756,1,0)+IF(AB1756,1,0)</x:f>
        <x:v>0</x:v>
      </x:c>
      <x:c r="AF1756" s="50" t="n">
        <x:f>IF(Y1756,1,0)+IF(Z1756,1,0)+IF(AA1756,1,0)+IF(AC1756,1,0)</x:f>
        <x:v>1</x:v>
      </x:c>
      <x:c r="AG1756" s="53" t="n">
        <x:v>44348</x:v>
      </x:c>
      <x:c r="AH1756" s="50" t="str">
        <x:v>S100VZ0N</x:v>
      </x:c>
      <x:c r="AI1756" s="50" t="str">
        <x:v>NetSalesSummaryOfBusinessResults</x:v>
      </x:c>
      <x:c r="AJ1756" s="50" t="str">
        <x:v>OperatingIncome</x:v>
      </x:c>
      <x:c r="AK1756" s="53" t="n">
        <x:v>45747</x:v>
      </x:c>
      <x:c r="AL1756" s="50" t="str">
        <x:v>365/365/365/366/365</x:v>
      </x:c>
      <x:c r="AM1756" s="51" t="n">
        <x:v>8253993</x:v>
      </x:c>
      <x:c r="AN1756" s="51" t="n">
        <x:v>3635</x:v>
      </x:c>
      <x:c r="AO1756" s="51" t="n">
        <x:f>IFERROR(AM1756*AN1756,"")</x:f>
        <x:v>30003264555</x:v>
      </x:c>
      <x:c r="AP1756" s="56" t="n">
        <x:f>IFERROR(AO1756/(K1756*1000000),"")</x:f>
        <x:v>0.9184860269087124</x:v>
      </x:c>
      <x:c r="AQ1756" s="57" t="n">
        <x:v>172013541.66666666</x:v>
      </x:c>
      <x:c r="AR1756" s="52" t="n">
        <x:v>0.4204961386207859</x:v>
      </x:c>
      <x:c r="AS1756" s="52" t="n">
        <x:v>-0.3451035822323716</x:v>
      </x:c>
      <x:c r="AT1756" s="55" t="b">
        <x:v>1</x:v>
      </x:c>
      <x:c r="AU1756" s="50"/>
      <x:c r="AV1756" s="58" t="n">
        <x:v>0.2071946014370249</x:v>
      </x:c>
      <x:c r="AW1756" s="50" t="n">
        <x:v>679</x:v>
      </x:c>
      <x:c r="AX1756" s="50" t="str">
        <x:v>Future Moat</x:v>
      </x:c>
      <x:c r="AY1756" s="50" t="str">
        <x:v>目立つ機械的警告なし（定性確認は別途必要）</x:v>
      </x:c>
      <x:c r="AZ1756" s="59" t="str">
        <x:v>2025-06-18 15:25</x:v>
      </x:c>
      <x:c r="BA1756" s="53" t="n">
        <x:v>23224</x:v>
      </x:c>
      <x:c r="BB1756" s="50"/>
      <x:c r="BC1756" s="50"/>
      <x:c r="BD1756" s="50"/>
    </x:row>
    <x:row r="1757">
      <x:c r="A1757" s="50" t="n">
        <x:v>1756</x:v>
      </x:c>
      <x:c r="B1757" s="50" t="str">
        <x:v>3020</x:v>
      </x:c>
      <x:c r="C1757" s="50" t="str">
        <x:v>3020.T</x:v>
      </x:c>
      <x:c r="D1757" s="50" t="str">
        <x:v>Applied Co.,Ltd.</x:v>
      </x:c>
      <x:c r="E1757" s="50" t="str">
        <x:v>Standard Market(Domestic)</x:v>
      </x:c>
      <x:c r="F1757" s="50" t="str">
        <x:v>Retail Trade</x:v>
      </x:c>
      <x:c r="G1757" s="51" t="n">
        <x:v>39670</x:v>
      </x:c>
      <x:c r="H1757" s="51" t="n">
        <x:v>43956</x:v>
      </x:c>
      <x:c r="I1757" s="51" t="n">
        <x:v>38606</x:v>
      </x:c>
      <x:c r="J1757" s="51" t="n">
        <x:v>42819</x:v>
      </x:c>
      <x:c r="K1757" s="51" t="n">
        <x:v>47288</x:v>
      </x:c>
      <x:c r="L1757" s="52" t="n">
        <x:f>IFERROR(H1757/G1757-1,"")</x:f>
        <x:v>0.10804134106377616</x:v>
      </x:c>
      <x:c r="M1757" s="52" t="n">
        <x:f>IFERROR(I1757/H1757-1,"")</x:f>
        <x:v>-0.12171262171262176</x:v>
      </x:c>
      <x:c r="N1757" s="52" t="n">
        <x:f>IFERROR(J1757/I1757-1,"")</x:f>
        <x:v>0.10912811480080808</x:v>
      </x:c>
      <x:c r="O1757" s="52" t="n">
        <x:f>IFERROR(K1757/J1757-1,"")</x:f>
        <x:v>0.10436955557112504</x:v>
      </x:c>
      <x:c r="P1757" s="52" t="n">
        <x:f>IFERROR((K1757/G1757)^(1/4)-1,"")</x:f>
        <x:v>0.04489388232801539</x:v>
      </x:c>
      <x:c r="Q1757" s="51" t="n">
        <x:v>2667</x:v>
      </x:c>
      <x:c r="R1757" s="52" t="n">
        <x:f>IFERROR(Q1757/K1757,"")</x:f>
        <x:v>0.0563990864489934</x:v>
      </x:c>
      <x:c r="S1757" s="53" t="n">
        <x:v>44348</x:v>
      </x:c>
      <x:c r="T1757" s="50" t="str">
        <x:v>not_identified_before_local_window</x:v>
      </x:c>
      <x:c r="U1757" s="50" t="str">
        <x:v>㈱ パ ム</x:v>
      </x:c>
      <x:c r="V1757" s="54" t="n">
        <x:v>0.4906</x:v>
      </x:c>
      <x:c r="W1757" s="50" t="str">
        <x:v>岡 義 治</x:v>
      </x:c>
      <x:c r="X1757" s="50" t="b">
        <x:f>AND(COUNT(L1757:O1757)=4,L1757&gt;='設定'!$B$6,M1757&gt;='設定'!$B$6,N1757&gt;='設定'!$B$6,O1757&gt;='設定'!$B$6)</x:f>
        <x:v>0</x:v>
      </x:c>
      <x:c r="Y1757" s="50" t="b">
        <x:f>AND(COUNT(G1757:K1757)=5,P1757&gt;='設定'!$B$7)</x:f>
        <x:v>0</x:v>
      </x:c>
      <x:c r="Z1757" s="50" t="b">
        <x:f>AND(ISNUMBER(R1757),R1757&gt;='設定'!$B$8)</x:f>
        <x:v>0</x:v>
      </x:c>
      <x:c r="AA1757" s="50" t="b">
        <x:f>AND(ISNUMBER(S1757),S1757&gt;=DATE(YEAR('設定'!$B$10)-'設定'!$B$9,MONTH('設定'!$B$10),DAY('設定'!$B$10)))</x:f>
        <x:v>0</x:v>
      </x:c>
      <x:c r="AB1757" s="55" t="b">
        <x:v>0</x:v>
      </x:c>
      <x:c r="AC1757" s="55" t="b">
        <x:v>1</x:v>
      </x:c>
      <x:c r="AD1757" s="50" t="n">
        <x:f>IF(X1757,1,0)+IF(Z1757,1,0)+IF(AA1757,1,0)+IF(AB1757,1,0)</x:f>
        <x:v>0</x:v>
      </x:c>
      <x:c r="AE1757" s="50" t="n">
        <x:f>IF(Y1757,1,0)+IF(Z1757,1,0)+IF(AA1757,1,0)+IF(AB1757,1,0)</x:f>
        <x:v>0</x:v>
      </x:c>
      <x:c r="AF1757" s="50" t="n">
        <x:f>IF(Y1757,1,0)+IF(Z1757,1,0)+IF(AA1757,1,0)+IF(AC1757,1,0)</x:f>
        <x:v>1</x:v>
      </x:c>
      <x:c r="AG1757" s="53" t="n">
        <x:v>44348</x:v>
      </x:c>
      <x:c r="AH1757" s="50" t="str">
        <x:v>S100W7W6</x:v>
      </x:c>
      <x:c r="AI1757" s="50" t="str">
        <x:v>NetSalesSummaryOfBusinessResults</x:v>
      </x:c>
      <x:c r="AJ1757" s="50" t="str">
        <x:v>OperatingIncome</x:v>
      </x:c>
      <x:c r="AK1757" s="53" t="n">
        <x:v>45747</x:v>
      </x:c>
      <x:c r="AL1757" s="50" t="str">
        <x:v>365/365/365/366/365</x:v>
      </x:c>
      <x:c r="AM1757" s="51" t="n">
        <x:v>2703000</x:v>
      </x:c>
      <x:c r="AN1757" s="51" t="n">
        <x:v>4200</x:v>
      </x:c>
      <x:c r="AO1757" s="51" t="n">
        <x:f>IFERROR(AM1757*AN1757,"")</x:f>
        <x:v>11352600000</x:v>
      </x:c>
      <x:c r="AP1757" s="56" t="n">
        <x:f>IFERROR(AO1757/(K1757*1000000),"")</x:f>
        <x:v>0.24007359160886482</x:v>
      </x:c>
      <x:c r="AQ1757" s="57" t="n">
        <x:v>15546500</x:v>
      </x:c>
      <x:c r="AR1757" s="52" t="n">
        <x:v>0.2715890725165505</x:v>
      </x:c>
      <x:c r="AS1757" s="52" t="n">
        <x:v>-0.4210107302153602</x:v>
      </x:c>
      <x:c r="AT1757" s="55" t="b">
        <x:v>0</x:v>
      </x:c>
      <x:c r="AU1757" s="50" t="str">
        <x:v>low_liquidity</x:v>
      </x:c>
      <x:c r="AV1757" s="58" t="n">
        <x:v>-0.0175523621980692</x:v>
      </x:c>
      <x:c r="AW1757" s="50" t="n">
        <x:v>2022</x:v>
      </x:c>
      <x:c r="AX1757" s="50" t="str">
        <x:v>Core Moat</x:v>
      </x:c>
      <x:c r="AY1757" s="50" t="str">
        <x:v>既存適格性フィルター不通過: low_liquidity / 60日平均売買代金2,000万円未満</x:v>
      </x:c>
      <x:c r="AZ1757" s="59" t="str">
        <x:v>2025-06-27 11:24</x:v>
      </x:c>
      <x:c r="BA1757" s="53"/>
      <x:c r="BB1757" s="50"/>
      <x:c r="BC1757" s="50"/>
      <x:c r="BD1757" s="50"/>
    </x:row>
    <x:row r="1758">
      <x:c r="A1758" s="50" t="n">
        <x:v>1757</x:v>
      </x:c>
      <x:c r="B1758" s="50" t="str">
        <x:v>3648</x:v>
      </x:c>
      <x:c r="C1758" s="50" t="str">
        <x:v>3648.T</x:v>
      </x:c>
      <x:c r="D1758" s="50" t="str">
        <x:v>AGS Corporation</x:v>
      </x:c>
      <x:c r="E1758" s="50" t="str">
        <x:v>Standard Market(Domestic)</x:v>
      </x:c>
      <x:c r="F1758" s="50" t="str">
        <x:v>Information &amp; Communication</x:v>
      </x:c>
      <x:c r="G1758" s="51" t="n">
        <x:v>20949.674</x:v>
      </x:c>
      <x:c r="H1758" s="51" t="n">
        <x:v>21187.182</x:v>
      </x:c>
      <x:c r="I1758" s="51" t="n">
        <x:v>21066.308</x:v>
      </x:c>
      <x:c r="J1758" s="51" t="n">
        <x:v>22092.204</x:v>
      </x:c>
      <x:c r="K1758" s="51" t="n">
        <x:v>24862.456</x:v>
      </x:c>
      <x:c r="L1758" s="52" t="n">
        <x:f>IFERROR(H1758/G1758-1,"")</x:f>
        <x:v>0.011337073789310592</x:v>
      </x:c>
      <x:c r="M1758" s="52" t="n">
        <x:f>IFERROR(I1758/H1758-1,"")</x:f>
        <x:v>-0.00570505317790726</x:v>
      </x:c>
      <x:c r="N1758" s="52" t="n">
        <x:f>IFERROR(J1758/I1758-1,"")</x:f>
        <x:v>0.04869842404278901</x:v>
      </x:c>
      <x:c r="O1758" s="52" t="n">
        <x:f>IFERROR(K1758/J1758-1,"")</x:f>
        <x:v>0.12539500359493316</x:v>
      </x:c>
      <x:c r="P1758" s="52" t="n">
        <x:f>IFERROR((K1758/G1758)^(1/4)-1,"")</x:f>
        <x:v>0.0437384667111278</x:v>
      </x:c>
      <x:c r="Q1758" s="51" t="n">
        <x:v>1849.963</x:v>
      </x:c>
      <x:c r="R1758" s="52" t="n">
        <x:f>IFERROR(Q1758/K1758,"")</x:f>
        <x:v>0.07440789437696743</x:v>
      </x:c>
      <x:c r="S1758" s="53" t="n">
        <x:v>40603</x:v>
      </x:c>
      <x:c r="T1758" s="50" t="str">
        <x:v>EDINET_company_history</x:v>
      </x:c>
      <x:c r="U1758" s="50" t="str">
        <x:v>ＡＧＳ社員持株会</x:v>
      </x:c>
      <x:c r="V1758" s="54" t="n">
        <x:v>0.1089</x:v>
      </x:c>
      <x:c r="W1758" s="50" t="str">
        <x:v>中野 真治</x:v>
      </x:c>
      <x:c r="X1758" s="50" t="b">
        <x:f>AND(COUNT(L1758:O1758)=4,L1758&gt;='設定'!$B$6,M1758&gt;='設定'!$B$6,N1758&gt;='設定'!$B$6,O1758&gt;='設定'!$B$6)</x:f>
        <x:v>0</x:v>
      </x:c>
      <x:c r="Y1758" s="50" t="b">
        <x:f>AND(COUNT(G1758:K1758)=5,P1758&gt;='設定'!$B$7)</x:f>
        <x:v>0</x:v>
      </x:c>
      <x:c r="Z1758" s="50" t="b">
        <x:f>AND(ISNUMBER(R1758),R1758&gt;='設定'!$B$8)</x:f>
        <x:v>0</x:v>
      </x:c>
      <x:c r="AA1758" s="50" t="b">
        <x:f>AND(ISNUMBER(S1758),S1758&gt;=DATE(YEAR('設定'!$B$10)-'設定'!$B$9,MONTH('設定'!$B$10),DAY('設定'!$B$10)))</x:f>
        <x:v>0</x:v>
      </x:c>
      <x:c r="AB1758" s="55" t="b">
        <x:v>0</x:v>
      </x:c>
      <x:c r="AC1758" s="55" t="b">
        <x:v>1</x:v>
      </x:c>
      <x:c r="AD1758" s="50" t="n">
        <x:f>IF(X1758,1,0)+IF(Z1758,1,0)+IF(AA1758,1,0)+IF(AB1758,1,0)</x:f>
        <x:v>0</x:v>
      </x:c>
      <x:c r="AE1758" s="50" t="n">
        <x:f>IF(Y1758,1,0)+IF(Z1758,1,0)+IF(AA1758,1,0)+IF(AB1758,1,0)</x:f>
        <x:v>0</x:v>
      </x:c>
      <x:c r="AF1758" s="50" t="n">
        <x:f>IF(Y1758,1,0)+IF(Z1758,1,0)+IF(AA1758,1,0)+IF(AC1758,1,0)</x:f>
        <x:v>1</x:v>
      </x:c>
      <x:c r="AG1758" s="53" t="n">
        <x:v>44348</x:v>
      </x:c>
      <x:c r="AH1758" s="50" t="str">
        <x:v>S100W007</x:v>
      </x:c>
      <x:c r="AI1758" s="50" t="str">
        <x:v>NetSalesSummaryOfBusinessResults</x:v>
      </x:c>
      <x:c r="AJ1758" s="50" t="str">
        <x:v>OperatingIncome</x:v>
      </x:c>
      <x:c r="AK1758" s="53" t="n">
        <x:v>45747</x:v>
      </x:c>
      <x:c r="AL1758" s="50" t="str">
        <x:v>365/365/365/366/365</x:v>
      </x:c>
      <x:c r="AM1758" s="51" t="n">
        <x:v>16717932</x:v>
      </x:c>
      <x:c r="AN1758" s="51" t="n">
        <x:v>1042</x:v>
      </x:c>
      <x:c r="AO1758" s="51" t="n">
        <x:f>IFERROR(AM1758*AN1758,"")</x:f>
        <x:v>17420085144</x:v>
      </x:c>
      <x:c r="AP1758" s="56" t="n">
        <x:f>IFERROR(AO1758/(K1758*1000000),"")</x:f>
        <x:v>0.7006582593449335</x:v>
      </x:c>
      <x:c r="AQ1758" s="57" t="n">
        <x:v>17085463.333333332</x:v>
      </x:c>
      <x:c r="AR1758" s="52" t="n">
        <x:v>0.36704598359592</x:v>
      </x:c>
      <x:c r="AS1758" s="52" t="n">
        <x:v>-0.5155591969720974</x:v>
      </x:c>
      <x:c r="AT1758" s="55" t="b">
        <x:v>0</x:v>
      </x:c>
      <x:c r="AU1758" s="50" t="str">
        <x:v>low_liquidity</x:v>
      </x:c>
      <x:c r="AV1758" s="58" t="n">
        <x:v>0.08423675969513</x:v>
      </x:c>
      <x:c r="AW1758" s="50" t="n">
        <x:v>1326</x:v>
      </x:c>
      <x:c r="AX1758" s="50" t="str">
        <x:v>Discovery</x:v>
      </x:c>
      <x:c r="AY1758" s="50" t="str">
        <x:v>既存適格性フィルター不通過: low_liquidity / 60日平均売買代金2,000万円未満</x:v>
      </x:c>
      <x:c r="AZ1758" s="59" t="str">
        <x:v>2025-06-19 10:38</x:v>
      </x:c>
      <x:c r="BA1758" s="53" t="n">
        <x:v>40603</x:v>
      </x:c>
      <x:c r="BB1758" s="50"/>
      <x:c r="BC1758" s="50"/>
      <x:c r="BD1758" s="50"/>
    </x:row>
    <x:row r="1759">
      <x:c r="A1759" s="50" t="n">
        <x:v>1758</x:v>
      </x:c>
      <x:c r="B1759" s="50" t="str">
        <x:v>3238</x:v>
      </x:c>
      <x:c r="C1759" s="50" t="str">
        <x:v>3238.T</x:v>
      </x:c>
      <x:c r="D1759" s="50" t="str">
        <x:v>CENTRAL GENERAL DEVELOPMENT CO.,LTD.</x:v>
      </x:c>
      <x:c r="E1759" s="50" t="str">
        <x:v>Standard Market(Domestic)</x:v>
      </x:c>
      <x:c r="F1759" s="50" t="str">
        <x:v>Real Estate</x:v>
      </x:c>
      <x:c r="G1759" s="51" t="n">
        <x:v>26029.672</x:v>
      </x:c>
      <x:c r="H1759" s="51" t="n">
        <x:v>29314.225</x:v>
      </x:c>
      <x:c r="I1759" s="51" t="n">
        <x:v>30391.72</x:v>
      </x:c>
      <x:c r="J1759" s="51" t="n">
        <x:v>31925.07</x:v>
      </x:c>
      <x:c r="K1759" s="51" t="n">
        <x:v>30883.22</x:v>
      </x:c>
      <x:c r="L1759" s="52" t="n">
        <x:f>IFERROR(H1759/G1759-1,"")</x:f>
        <x:v>0.1261849553847625</x:v>
      </x:c>
      <x:c r="M1759" s="52" t="n">
        <x:f>IFERROR(I1759/H1759-1,"")</x:f>
        <x:v>0.03675672817548481</x:v>
      </x:c>
      <x:c r="N1759" s="52" t="n">
        <x:f>IFERROR(J1759/I1759-1,"")</x:f>
        <x:v>0.050452886509878336</x:v>
      </x:c>
      <x:c r="O1759" s="52" t="n">
        <x:f>IFERROR(K1759/J1759-1,"")</x:f>
        <x:v>-0.032634227583525965</x:v>
      </x:c>
      <x:c r="P1759" s="52" t="n">
        <x:f>IFERROR((K1759/G1759)^(1/4)-1,"")</x:f>
        <x:v>0.04367064866576875</x:v>
      </x:c>
      <x:c r="Q1759" s="51" t="n">
        <x:v>1245.489</x:v>
      </x:c>
      <x:c r="R1759" s="52" t="n">
        <x:f>IFERROR(Q1759/K1759,"")</x:f>
        <x:v>0.04032898771565918</x:v>
      </x:c>
      <x:c r="S1759" s="53" t="n">
        <x:v>39052</x:v>
      </x:c>
      <x:c r="T1759" s="50" t="str">
        <x:v>EDINET_company_history</x:v>
      </x:c>
      <x:c r="U1759" s="50" t="str">
        <x:v>㈱九電工</x:v>
      </x:c>
      <x:c r="V1759" s="54" t="n">
        <x:v>0.303</x:v>
      </x:c>
      <x:c r="W1759" s="50" t="str">
        <x:v>田 中 洋 一 / 野 口 知 直</x:v>
      </x:c>
      <x:c r="X1759" s="50" t="b">
        <x:f>AND(COUNT(L1759:O1759)=4,L1759&gt;='設定'!$B$6,M1759&gt;='設定'!$B$6,N1759&gt;='設定'!$B$6,O1759&gt;='設定'!$B$6)</x:f>
        <x:v>0</x:v>
      </x:c>
      <x:c r="Y1759" s="50" t="b">
        <x:f>AND(COUNT(G1759:K1759)=5,P1759&gt;='設定'!$B$7)</x:f>
        <x:v>0</x:v>
      </x:c>
      <x:c r="Z1759" s="50" t="b">
        <x:f>AND(ISNUMBER(R1759),R1759&gt;='設定'!$B$8)</x:f>
        <x:v>0</x:v>
      </x:c>
      <x:c r="AA1759" s="50" t="b">
        <x:f>AND(ISNUMBER(S1759),S1759&gt;=DATE(YEAR('設定'!$B$10)-'設定'!$B$9,MONTH('設定'!$B$10),DAY('設定'!$B$10)))</x:f>
        <x:v>0</x:v>
      </x:c>
      <x:c r="AB1759" s="55" t="b">
        <x:v>0</x:v>
      </x:c>
      <x:c r="AC1759" s="55" t="b">
        <x:v>1</x:v>
      </x:c>
      <x:c r="AD1759" s="50" t="n">
        <x:f>IF(X1759,1,0)+IF(Z1759,1,0)+IF(AA1759,1,0)+IF(AB1759,1,0)</x:f>
        <x:v>0</x:v>
      </x:c>
      <x:c r="AE1759" s="50" t="n">
        <x:f>IF(Y1759,1,0)+IF(Z1759,1,0)+IF(AA1759,1,0)+IF(AB1759,1,0)</x:f>
        <x:v>0</x:v>
      </x:c>
      <x:c r="AF1759" s="50" t="n">
        <x:f>IF(Y1759,1,0)+IF(Z1759,1,0)+IF(AA1759,1,0)+IF(AC1759,1,0)</x:f>
        <x:v>1</x:v>
      </x:c>
      <x:c r="AG1759" s="53" t="n">
        <x:v>44348</x:v>
      </x:c>
      <x:c r="AH1759" s="50" t="str">
        <x:v>S100W3OF</x:v>
      </x:c>
      <x:c r="AI1759" s="50" t="str">
        <x:v>NetSalesSummaryOfBusinessResults</x:v>
      </x:c>
      <x:c r="AJ1759" s="50" t="str">
        <x:v>OperatingIncome</x:v>
      </x:c>
      <x:c r="AK1759" s="53" t="n">
        <x:v>45747</x:v>
      </x:c>
      <x:c r="AL1759" s="50" t="str">
        <x:v>365/365/365/366/365</x:v>
      </x:c>
      <x:c r="AM1759" s="51" t="n">
        <x:v>9591200</x:v>
      </x:c>
      <x:c r="AN1759" s="51" t="n">
        <x:v>365</x:v>
      </x:c>
      <x:c r="AO1759" s="51" t="n">
        <x:f>IFERROR(AM1759*AN1759,"")</x:f>
        <x:v>3500788000</x:v>
      </x:c>
      <x:c r="AP1759" s="56" t="n">
        <x:f>IFERROR(AO1759/(K1759*1000000),"")</x:f>
        <x:v>0.11335566692851329</x:v>
      </x:c>
      <x:c r="AQ1759" s="57" t="n">
        <x:v>7547003.333333333</x:v>
      </x:c>
      <x:c r="AR1759" s="52" t="n">
        <x:v>0.3518148655737559</x:v>
      </x:c>
      <x:c r="AS1759" s="52" t="n">
        <x:v>-0.5074075515544028</x:v>
      </x:c>
      <x:c r="AT1759" s="55" t="b">
        <x:v>0</x:v>
      </x:c>
      <x:c r="AU1759" s="50" t="str">
        <x:v>low_liquidity</x:v>
      </x:c>
      <x:c r="AV1759" s="58" t="n">
        <x:v>-0.3526355370922591</x:v>
      </x:c>
      <x:c r="AW1759" s="50" t="n">
        <x:v>3368</x:v>
      </x:c>
      <x:c r="AX1759" s="50" t="str">
        <x:v>Transformation Moat</x:v>
      </x:c>
      <x:c r="AY1759" s="50" t="str">
        <x:v>既存適格性フィルター不通過: low_liquidity / 60日平均売買代金2,000万円未満</x:v>
      </x:c>
      <x:c r="AZ1759" s="59" t="str">
        <x:v>2025-06-25 15:31</x:v>
      </x:c>
      <x:c r="BA1759" s="53" t="n">
        <x:v>39052</x:v>
      </x:c>
      <x:c r="BB1759" s="50"/>
      <x:c r="BC1759" s="50"/>
      <x:c r="BD1759" s="50"/>
    </x:row>
    <x:row r="1760">
      <x:c r="A1760" s="50" t="n">
        <x:v>1759</x:v>
      </x:c>
      <x:c r="B1760" s="50" t="str">
        <x:v>2659</x:v>
      </x:c>
      <x:c r="C1760" s="50" t="str">
        <x:v>2659.T</x:v>
      </x:c>
      <x:c r="D1760" s="50" t="str">
        <x:v>SAN-A CO.,LTD.</x:v>
      </x:c>
      <x:c r="E1760" s="50" t="str">
        <x:v>Prime Market (Domestic)</x:v>
      </x:c>
      <x:c r="F1760" s="50" t="str">
        <x:v>Retail Trade</x:v>
      </x:c>
      <x:c r="G1760" s="51" t="n">
        <x:v>190506</x:v>
      </x:c>
      <x:c r="H1760" s="51" t="n">
        <x:v>197319</x:v>
      </x:c>
      <x:c r="I1760" s="51" t="n">
        <x:v>210190</x:v>
      </x:c>
      <x:c r="J1760" s="51" t="n">
        <x:v>218592</x:v>
      </x:c>
      <x:c r="K1760" s="51" t="n">
        <x:v>225485</x:v>
      </x:c>
      <x:c r="L1760" s="52" t="n">
        <x:f>IFERROR(H1760/G1760-1,"")</x:f>
        <x:v>0.035762653144782774</x:v>
      </x:c>
      <x:c r="M1760" s="52" t="n">
        <x:f>IFERROR(I1760/H1760-1,"")</x:f>
        <x:v>0.0652294001084539</x:v>
      </x:c>
      <x:c r="N1760" s="52" t="n">
        <x:f>IFERROR(J1760/I1760-1,"")</x:f>
        <x:v>0.03997335743850794</x:v>
      </x:c>
      <x:c r="O1760" s="52" t="n">
        <x:f>IFERROR(K1760/J1760-1,"")</x:f>
        <x:v>0.031533633435807396</x:v>
      </x:c>
      <x:c r="P1760" s="52" t="n">
        <x:f>IFERROR((K1760/G1760)^(1/4)-1,"")</x:f>
        <x:v>0.04304308817824354</x:v>
      </x:c>
      <x:c r="Q1760" s="51" t="n">
        <x:v>17070</x:v>
      </x:c>
      <x:c r="R1760" s="52" t="n">
        <x:f>IFERROR(Q1760/K1760,"")</x:f>
        <x:v>0.07570348360201344</x:v>
      </x:c>
      <x:c r="S1760" s="53" t="n">
        <x:v>38384</x:v>
      </x:c>
      <x:c r="T1760" s="50" t="str">
        <x:v>EDINET_company_history</x:v>
      </x:c>
      <x:c r="U1760" s="50" t="str">
        <x:v>折田 富子</x:v>
      </x:c>
      <x:c r="V1760" s="54" t="n">
        <x:v>0.1097</x:v>
      </x:c>
      <x:c r="W1760" s="50" t="str">
        <x:v>豊田 沢 / 新城 健太郎</x:v>
      </x:c>
      <x:c r="X1760" s="50" t="b">
        <x:f>AND(COUNT(L1760:O1760)=4,L1760&gt;='設定'!$B$6,M1760&gt;='設定'!$B$6,N1760&gt;='設定'!$B$6,O1760&gt;='設定'!$B$6)</x:f>
        <x:v>0</x:v>
      </x:c>
      <x:c r="Y1760" s="50" t="b">
        <x:f>AND(COUNT(G1760:K1760)=5,P1760&gt;='設定'!$B$7)</x:f>
        <x:v>0</x:v>
      </x:c>
      <x:c r="Z1760" s="50" t="b">
        <x:f>AND(ISNUMBER(R1760),R1760&gt;='設定'!$B$8)</x:f>
        <x:v>0</x:v>
      </x:c>
      <x:c r="AA1760" s="50" t="b">
        <x:f>AND(ISNUMBER(S1760),S1760&gt;=DATE(YEAR('設定'!$B$10)-'設定'!$B$9,MONTH('設定'!$B$10),DAY('設定'!$B$10)))</x:f>
        <x:v>0</x:v>
      </x:c>
      <x:c r="AB1760" s="55" t="b">
        <x:v>0</x:v>
      </x:c>
      <x:c r="AC1760" s="55" t="b">
        <x:v>1</x:v>
      </x:c>
      <x:c r="AD1760" s="50" t="n">
        <x:f>IF(X1760,1,0)+IF(Z1760,1,0)+IF(AA1760,1,0)+IF(AB1760,1,0)</x:f>
        <x:v>0</x:v>
      </x:c>
      <x:c r="AE1760" s="50" t="n">
        <x:f>IF(Y1760,1,0)+IF(Z1760,1,0)+IF(AA1760,1,0)+IF(AB1760,1,0)</x:f>
        <x:v>0</x:v>
      </x:c>
      <x:c r="AF1760" s="50" t="n">
        <x:f>IF(Y1760,1,0)+IF(Z1760,1,0)+IF(AA1760,1,0)+IF(AC1760,1,0)</x:f>
        <x:v>1</x:v>
      </x:c>
      <x:c r="AG1760" s="53" t="n">
        <x:v>44348</x:v>
      </x:c>
      <x:c r="AH1760" s="50" t="str">
        <x:v>S100Y64A</x:v>
      </x:c>
      <x:c r="AI1760" s="50" t="str">
        <x:v>NetSalesSummaryOfBusinessResults</x:v>
      </x:c>
      <x:c r="AJ1760" s="50" t="str">
        <x:v>OperatingIncome</x:v>
      </x:c>
      <x:c r="AK1760" s="53" t="n">
        <x:v>46081</x:v>
      </x:c>
      <x:c r="AL1760" s="50" t="str">
        <x:v>365/365/366/365/365</x:v>
      </x:c>
      <x:c r="AM1760" s="51" t="n">
        <x:v>61847608</x:v>
      </x:c>
      <x:c r="AN1760" s="51" t="n">
        <x:v>3105</x:v>
      </x:c>
      <x:c r="AO1760" s="51" t="n">
        <x:f>IFERROR(AM1760*AN1760,"")</x:f>
        <x:v>192036822840</x:v>
      </x:c>
      <x:c r="AP1760" s="56" t="n">
        <x:f>IFERROR(AO1760/(K1760*1000000),"")</x:f>
        <x:v>0.8516611873960573</x:v>
      </x:c>
      <x:c r="AQ1760" s="57" t="n">
        <x:v>695597795</x:v>
      </x:c>
      <x:c r="AR1760" s="52" t="n">
        <x:v>0.1932284059987074</x:v>
      </x:c>
      <x:c r="AS1760" s="52" t="n">
        <x:v>-0.1801241882965651</x:v>
      </x:c>
      <x:c r="AT1760" s="55" t="b">
        <x:v>1</x:v>
      </x:c>
      <x:c r="AU1760" s="50"/>
      <x:c r="AV1760" s="58" t="n">
        <x:v>0.054246005964621</x:v>
      </x:c>
      <x:c r="AW1760" s="50" t="n">
        <x:v>1493</x:v>
      </x:c>
      <x:c r="AX1760" s="50" t="str">
        <x:v>Core Moat</x:v>
      </x:c>
      <x:c r="AY1760" s="50" t="str">
        <x:v>目立つ機械的警告なし（定性確認は別途必要）</x:v>
      </x:c>
      <x:c r="AZ1760" s="59" t="str">
        <x:v>2026-05-25 12:07</x:v>
      </x:c>
      <x:c r="BA1760" s="53" t="n">
        <x:v>38384</x:v>
      </x:c>
      <x:c r="BB1760" s="50"/>
      <x:c r="BC1760" s="50"/>
      <x:c r="BD1760" s="50" t="str">
        <x:v>TOPIX Small 1</x:v>
      </x:c>
    </x:row>
    <x:row r="1761">
      <x:c r="A1761" s="50" t="n">
        <x:v>1760</x:v>
      </x:c>
      <x:c r="B1761" s="50" t="str">
        <x:v>1766</x:v>
      </x:c>
      <x:c r="C1761" s="50" t="str">
        <x:v>1766.T</x:v>
      </x:c>
      <x:c r="D1761" s="50" t="str">
        <x:v>TOKEN CORPORATION</x:v>
      </x:c>
      <x:c r="E1761" s="50" t="str">
        <x:v>Prime Market (Domestic)</x:v>
      </x:c>
      <x:c r="F1761" s="50" t="str">
        <x:v>Construction</x:v>
      </x:c>
      <x:c r="G1761" s="51" t="n">
        <x:v>309809</x:v>
      </x:c>
      <x:c r="H1761" s="51" t="n">
        <x:v>311586</x:v>
      </x:c>
      <x:c r="I1761" s="51" t="n">
        <x:v>316849</x:v>
      </x:c>
      <x:c r="J1761" s="51" t="n">
        <x:v>340835</x:v>
      </x:c>
      <x:c r="K1761" s="51" t="n">
        <x:v>366640</x:v>
      </x:c>
      <x:c r="L1761" s="52" t="n">
        <x:f>IFERROR(H1761/G1761-1,"")</x:f>
        <x:v>0.005735792052522726</x:v>
      </x:c>
      <x:c r="M1761" s="52" t="n">
        <x:f>IFERROR(I1761/H1761-1,"")</x:f>
        <x:v>0.016891002805003996</x:v>
      </x:c>
      <x:c r="N1761" s="52" t="n">
        <x:f>IFERROR(J1761/I1761-1,"")</x:f>
        <x:v>0.07570167493032964</x:v>
      </x:c>
      <x:c r="O1761" s="52" t="n">
        <x:f>IFERROR(K1761/J1761-1,"")</x:f>
        <x:v>0.07571112121701118</x:v>
      </x:c>
      <x:c r="P1761" s="52" t="n">
        <x:f>IFERROR((K1761/G1761)^(1/4)-1,"")</x:f>
        <x:v>0.043005151797767205</x:v>
      </x:c>
      <x:c r="Q1761" s="51" t="n">
        <x:v>22258</x:v>
      </x:c>
      <x:c r="R1761" s="52" t="n">
        <x:f>IFERROR(Q1761/K1761,"")</x:f>
        <x:v>0.06070805149465416</x:v>
      </x:c>
      <x:c r="S1761" s="53" t="n">
        <x:v>37316</x:v>
      </x:c>
      <x:c r="T1761" s="50" t="str">
        <x:v>EDINET_company_history</x:v>
      </x:c>
      <x:c r="U1761" s="50" t="str">
        <x:v>㈱東名商事</x:v>
      </x:c>
      <x:c r="V1761" s="54" t="n">
        <x:v>0.342</x:v>
      </x:c>
      <x:c r="W1761" s="50" t="str">
        <x:v>左右田 善猛</x:v>
      </x:c>
      <x:c r="X1761" s="50" t="b">
        <x:f>AND(COUNT(L1761:O1761)=4,L1761&gt;='設定'!$B$6,M1761&gt;='設定'!$B$6,N1761&gt;='設定'!$B$6,O1761&gt;='設定'!$B$6)</x:f>
        <x:v>0</x:v>
      </x:c>
      <x:c r="Y1761" s="50" t="b">
        <x:f>AND(COUNT(G1761:K1761)=5,P1761&gt;='設定'!$B$7)</x:f>
        <x:v>0</x:v>
      </x:c>
      <x:c r="Z1761" s="50" t="b">
        <x:f>AND(ISNUMBER(R1761),R1761&gt;='設定'!$B$8)</x:f>
        <x:v>0</x:v>
      </x:c>
      <x:c r="AA1761" s="50" t="b">
        <x:f>AND(ISNUMBER(S1761),S1761&gt;=DATE(YEAR('設定'!$B$10)-'設定'!$B$9,MONTH('設定'!$B$10),DAY('設定'!$B$10)))</x:f>
        <x:v>0</x:v>
      </x:c>
      <x:c r="AB1761" s="55" t="b">
        <x:v>0</x:v>
      </x:c>
      <x:c r="AC1761" s="55" t="b">
        <x:v>1</x:v>
      </x:c>
      <x:c r="AD1761" s="50" t="n">
        <x:f>IF(X1761,1,0)+IF(Z1761,1,0)+IF(AA1761,1,0)+IF(AB1761,1,0)</x:f>
        <x:v>0</x:v>
      </x:c>
      <x:c r="AE1761" s="50" t="n">
        <x:f>IF(Y1761,1,0)+IF(Z1761,1,0)+IF(AA1761,1,0)+IF(AB1761,1,0)</x:f>
        <x:v>0</x:v>
      </x:c>
      <x:c r="AF1761" s="50" t="n">
        <x:f>IF(Y1761,1,0)+IF(Z1761,1,0)+IF(AA1761,1,0)+IF(AC1761,1,0)</x:f>
        <x:v>1</x:v>
      </x:c>
      <x:c r="AG1761" s="53" t="n">
        <x:v>44348</x:v>
      </x:c>
      <x:c r="AH1761" s="50" t="str">
        <x:v>S100WEQY</x:v>
      </x:c>
      <x:c r="AI1761" s="50" t="str">
        <x:v>NetSalesSummaryOfBusinessResults</x:v>
      </x:c>
      <x:c r="AJ1761" s="50" t="str">
        <x:v>OperatingIncome</x:v>
      </x:c>
      <x:c r="AK1761" s="53" t="n">
        <x:v>45777</x:v>
      </x:c>
      <x:c r="AL1761" s="50" t="str">
        <x:v>365/365/365/366/365</x:v>
      </x:c>
      <x:c r="AM1761" s="51" t="n">
        <x:v>13443800</x:v>
      </x:c>
      <x:c r="AN1761" s="51" t="n">
        <x:v>12050</x:v>
      </x:c>
      <x:c r="AO1761" s="51" t="n">
        <x:f>IFERROR(AM1761*AN1761,"")</x:f>
        <x:v>161997790000</x:v>
      </x:c>
      <x:c r="AP1761" s="56" t="n">
        <x:f>IFERROR(AO1761/(K1761*1000000),"")</x:f>
        <x:v>0.44184428867554004</x:v>
      </x:c>
      <x:c r="AQ1761" s="57" t="n">
        <x:v>679098200</x:v>
      </x:c>
      <x:c r="AR1761" s="52" t="n">
        <x:v>0.2376209558291984</x:v>
      </x:c>
      <x:c r="AS1761" s="52" t="n">
        <x:v>-0.3513249230767378</x:v>
      </x:c>
      <x:c r="AT1761" s="55" t="b">
        <x:v>1</x:v>
      </x:c>
      <x:c r="AU1761" s="50"/>
      <x:c r="AV1761" s="58" t="n">
        <x:v>-0.0321076340104728</x:v>
      </x:c>
      <x:c r="AW1761" s="50" t="n">
        <x:v>2131</x:v>
      </x:c>
      <x:c r="AX1761" s="50" t="str">
        <x:v>Core Moat</x:v>
      </x:c>
      <x:c r="AY1761" s="50" t="str">
        <x:v>目立つ機械的警告なし（定性確認は別途必要）</x:v>
      </x:c>
      <x:c r="AZ1761" s="59" t="str">
        <x:v>2025-07-25 16:49</x:v>
      </x:c>
      <x:c r="BA1761" s="53" t="n">
        <x:v>37316</x:v>
      </x:c>
      <x:c r="BB1761" s="50"/>
      <x:c r="BC1761" s="50"/>
      <x:c r="BD1761" s="50" t="str">
        <x:v>TOPIX Small 1</x:v>
      </x:c>
    </x:row>
    <x:row r="1762">
      <x:c r="A1762" s="50" t="n">
        <x:v>1761</x:v>
      </x:c>
      <x:c r="B1762" s="50" t="str">
        <x:v>6089</x:v>
      </x:c>
      <x:c r="C1762" s="50" t="str">
        <x:v>6089.T</x:v>
      </x:c>
      <x:c r="D1762" s="50" t="str">
        <x:v>WILL GROUP,INC.</x:v>
      </x:c>
      <x:c r="E1762" s="50" t="str">
        <x:v>Prime Market (Domestic)</x:v>
      </x:c>
      <x:c r="F1762" s="50" t="str">
        <x:v>Services</x:v>
      </x:c>
      <x:c r="G1762" s="51" t="n">
        <x:v>118249</x:v>
      </x:c>
      <x:c r="H1762" s="51" t="n">
        <x:v>131080</x:v>
      </x:c>
      <x:c r="I1762" s="51" t="n">
        <x:v>143932</x:v>
      </x:c>
      <x:c r="J1762" s="51" t="n">
        <x:v>138227</x:v>
      </x:c>
      <x:c r="K1762" s="51" t="n">
        <x:v>139705</x:v>
      </x:c>
      <x:c r="L1762" s="52" t="n">
        <x:f>IFERROR(H1762/G1762-1,"")</x:f>
        <x:v>0.10850831719507137</x:v>
      </x:c>
      <x:c r="M1762" s="52" t="n">
        <x:f>IFERROR(I1762/H1762-1,"")</x:f>
        <x:v>0.09804699420201413</x:v>
      </x:c>
      <x:c r="N1762" s="52" t="n">
        <x:f>IFERROR(J1762/I1762-1,"")</x:f>
        <x:v>-0.03963677292054579</x:v>
      </x:c>
      <x:c r="O1762" s="52" t="n">
        <x:f>IFERROR(K1762/J1762-1,"")</x:f>
        <x:v>0.010692556447003732</x:v>
      </x:c>
      <x:c r="P1762" s="52" t="n">
        <x:f>IFERROR((K1762/G1762)^(1/4)-1,"")</x:f>
        <x:v>0.04256614537773351</x:v>
      </x:c>
      <x:c r="Q1762" s="51" t="n">
        <x:v>2338</x:v>
      </x:c>
      <x:c r="R1762" s="52" t="n">
        <x:f>IFERROR(Q1762/K1762,"")</x:f>
        <x:v>0.01673526359113847</x:v>
      </x:c>
      <x:c r="S1762" s="53" t="n">
        <x:v>41609</x:v>
      </x:c>
      <x:c r="T1762" s="50" t="str">
        <x:v>EDINET_company_history</x:v>
      </x:c>
      <x:c r="U1762" s="50" t="str">
        <x:v>池田 良介</x:v>
      </x:c>
      <x:c r="V1762" s="54" t="n">
        <x:v>0.1821</x:v>
      </x:c>
      <x:c r="W1762" s="50" t="str">
        <x:v>角 裕一</x:v>
      </x:c>
      <x:c r="X1762" s="50" t="b">
        <x:f>AND(COUNT(L1762:O1762)=4,L1762&gt;='設定'!$B$6,M1762&gt;='設定'!$B$6,N1762&gt;='設定'!$B$6,O1762&gt;='設定'!$B$6)</x:f>
        <x:v>0</x:v>
      </x:c>
      <x:c r="Y1762" s="50" t="b">
        <x:f>AND(COUNT(G1762:K1762)=5,P1762&gt;='設定'!$B$7)</x:f>
        <x:v>0</x:v>
      </x:c>
      <x:c r="Z1762" s="50" t="b">
        <x:f>AND(ISNUMBER(R1762),R1762&gt;='設定'!$B$8)</x:f>
        <x:v>0</x:v>
      </x:c>
      <x:c r="AA1762" s="50" t="b">
        <x:f>AND(ISNUMBER(S1762),S1762&gt;=DATE(YEAR('設定'!$B$10)-'設定'!$B$9,MONTH('設定'!$B$10),DAY('設定'!$B$10)))</x:f>
        <x:v>0</x:v>
      </x:c>
      <x:c r="AB1762" s="55" t="b">
        <x:v>0</x:v>
      </x:c>
      <x:c r="AC1762" s="55" t="b">
        <x:v>1</x:v>
      </x:c>
      <x:c r="AD1762" s="50" t="n">
        <x:f>IF(X1762,1,0)+IF(Z1762,1,0)+IF(AA1762,1,0)+IF(AB1762,1,0)</x:f>
        <x:v>0</x:v>
      </x:c>
      <x:c r="AE1762" s="50" t="n">
        <x:f>IF(Y1762,1,0)+IF(Z1762,1,0)+IF(AA1762,1,0)+IF(AB1762,1,0)</x:f>
        <x:v>0</x:v>
      </x:c>
      <x:c r="AF1762" s="50" t="n">
        <x:f>IF(Y1762,1,0)+IF(Z1762,1,0)+IF(AA1762,1,0)+IF(AC1762,1,0)</x:f>
        <x:v>1</x:v>
      </x:c>
      <x:c r="AG1762" s="53" t="n">
        <x:v>44348</x:v>
      </x:c>
      <x:c r="AH1762" s="50" t="str">
        <x:v>S100W14P</x:v>
      </x:c>
      <x:c r="AI1762" s="50" t="str">
        <x:v>RevenueIFRSSummaryOfBusinessResults</x:v>
      </x:c>
      <x:c r="AJ1762" s="50" t="str">
        <x:v>OperatingProfitLossIFRS</x:v>
      </x:c>
      <x:c r="AK1762" s="53" t="n">
        <x:v>45747</x:v>
      </x:c>
      <x:c r="AL1762" s="50" t="str">
        <x:v>365/365/365/366/365</x:v>
      </x:c>
      <x:c r="AM1762" s="51" t="n">
        <x:v>23089900</x:v>
      </x:c>
      <x:c r="AN1762" s="51" t="n">
        <x:v>1002</x:v>
      </x:c>
      <x:c r="AO1762" s="51" t="n">
        <x:f>IFERROR(AM1762*AN1762,"")</x:f>
        <x:v>23136079800</x:v>
      </x:c>
      <x:c r="AP1762" s="56" t="n">
        <x:f>IFERROR(AO1762/(K1762*1000000),"")</x:f>
        <x:v>0.16560666976844066</x:v>
      </x:c>
      <x:c r="AQ1762" s="57" t="n">
        <x:v>84836456.66666667</x:v>
      </x:c>
      <x:c r="AR1762" s="52" t="n">
        <x:v>0.2769533931712804</x:v>
      </x:c>
      <x:c r="AS1762" s="52" t="n">
        <x:v>-0.3906354855090523</x:v>
      </x:c>
      <x:c r="AT1762" s="55" t="b">
        <x:v>0</x:v>
      </x:c>
      <x:c r="AU1762" s="50" t="str">
        <x:v>missing_financial_data</x:v>
      </x:c>
      <x:c r="AV1762" s="58" t="n">
        <x:v>0.046331920320576</x:v>
      </x:c>
      <x:c r="AW1762" s="50" t="n">
        <x:v>1539</x:v>
      </x:c>
      <x:c r="AX1762" s="50" t="str">
        <x:v>Core Moat</x:v>
      </x:c>
      <x:c r="AY1762" s="50" t="str">
        <x:v>既存適格性フィルター不通過: missing_financial_data</x:v>
      </x:c>
      <x:c r="AZ1762" s="59" t="str">
        <x:v>2025-06-23 15:31</x:v>
      </x:c>
      <x:c r="BA1762" s="53" t="n">
        <x:v>41609</x:v>
      </x:c>
      <x:c r="BB1762" s="50"/>
      <x:c r="BC1762" s="50"/>
      <x:c r="BD1762" s="50" t="str">
        <x:v>TOPIX Small 2</x:v>
      </x:c>
    </x:row>
    <x:row r="1763">
      <x:c r="A1763" s="50" t="n">
        <x:v>1762</x:v>
      </x:c>
      <x:c r="B1763" s="50" t="str">
        <x:v>8023</x:v>
      </x:c>
      <x:c r="C1763" s="50" t="str">
        <x:v>8023.T</x:v>
      </x:c>
      <x:c r="D1763" s="50" t="str">
        <x:v>DAIKO XTECH,LTD.</x:v>
      </x:c>
      <x:c r="E1763" s="50" t="str">
        <x:v>Standard Market(Domestic)</x:v>
      </x:c>
      <x:c r="F1763" s="50" t="str">
        <x:v>Information &amp; Communication</x:v>
      </x:c>
      <x:c r="G1763" s="51" t="n">
        <x:v>36273.446</x:v>
      </x:c>
      <x:c r="H1763" s="51" t="n">
        <x:v>35472.811</x:v>
      </x:c>
      <x:c r="I1763" s="51" t="n">
        <x:v>37615.778</x:v>
      </x:c>
      <x:c r="J1763" s="51" t="n">
        <x:v>43378.167</x:v>
      </x:c>
      <x:c r="K1763" s="51" t="n">
        <x:v>42690.259</x:v>
      </x:c>
      <x:c r="L1763" s="52" t="n">
        <x:f>IFERROR(H1763/G1763-1,"")</x:f>
        <x:v>-0.02207220675973276</x:v>
      </x:c>
      <x:c r="M1763" s="52" t="n">
        <x:f>IFERROR(I1763/H1763-1,"")</x:f>
        <x:v>0.060411536035303026</x:v>
      </x:c>
      <x:c r="N1763" s="52" t="n">
        <x:f>IFERROR(J1763/I1763-1,"")</x:f>
        <x:v>0.1531907435225719</x:v>
      </x:c>
      <x:c r="O1763" s="52" t="n">
        <x:f>IFERROR(K1763/J1763-1,"")</x:f>
        <x:v>-0.015858392541114097</x:v>
      </x:c>
      <x:c r="P1763" s="52" t="n">
        <x:f>IFERROR((K1763/G1763)^(1/4)-1,"")</x:f>
        <x:v>0.04156168009140071</x:v>
      </x:c>
      <x:c r="Q1763" s="51" t="n">
        <x:v>2410.285</x:v>
      </x:c>
      <x:c r="R1763" s="52" t="n">
        <x:f>IFERROR(Q1763/K1763,"")</x:f>
        <x:v>0.056459835486123426</x:v>
      </x:c>
      <x:c r="S1763" s="53" t="n">
        <x:v>33208</x:v>
      </x:c>
      <x:c r="T1763" s="50" t="str">
        <x:v>EDINET_company_history</x:v>
      </x:c>
      <x:c r="U1763" s="50" t="str">
        <x:v>富士通㈱</x:v>
      </x:c>
      <x:c r="V1763" s="54" t="n">
        <x:v>0.1471</x:v>
      </x:c>
      <x:c r="W1763" s="50" t="str">
        <x:v>松山 晃一郎 / 岡田 憲児</x:v>
      </x:c>
      <x:c r="X1763" s="50" t="b">
        <x:f>AND(COUNT(L1763:O1763)=4,L1763&gt;='設定'!$B$6,M1763&gt;='設定'!$B$6,N1763&gt;='設定'!$B$6,O1763&gt;='設定'!$B$6)</x:f>
        <x:v>0</x:v>
      </x:c>
      <x:c r="Y1763" s="50" t="b">
        <x:f>AND(COUNT(G1763:K1763)=5,P1763&gt;='設定'!$B$7)</x:f>
        <x:v>0</x:v>
      </x:c>
      <x:c r="Z1763" s="50" t="b">
        <x:f>AND(ISNUMBER(R1763),R1763&gt;='設定'!$B$8)</x:f>
        <x:v>0</x:v>
      </x:c>
      <x:c r="AA1763" s="50" t="b">
        <x:f>AND(ISNUMBER(S1763),S1763&gt;=DATE(YEAR('設定'!$B$10)-'設定'!$B$9,MONTH('設定'!$B$10),DAY('設定'!$B$10)))</x:f>
        <x:v>0</x:v>
      </x:c>
      <x:c r="AB1763" s="55" t="b">
        <x:v>0</x:v>
      </x:c>
      <x:c r="AC1763" s="55" t="b">
        <x:v>1</x:v>
      </x:c>
      <x:c r="AD1763" s="50" t="n">
        <x:f>IF(X1763,1,0)+IF(Z1763,1,0)+IF(AA1763,1,0)+IF(AB1763,1,0)</x:f>
        <x:v>0</x:v>
      </x:c>
      <x:c r="AE1763" s="50" t="n">
        <x:f>IF(Y1763,1,0)+IF(Z1763,1,0)+IF(AA1763,1,0)+IF(AB1763,1,0)</x:f>
        <x:v>0</x:v>
      </x:c>
      <x:c r="AF1763" s="50" t="n">
        <x:f>IF(Y1763,1,0)+IF(Z1763,1,0)+IF(AA1763,1,0)+IF(AC1763,1,0)</x:f>
        <x:v>1</x:v>
      </x:c>
      <x:c r="AG1763" s="53" t="n">
        <x:v>44348</x:v>
      </x:c>
      <x:c r="AH1763" s="50" t="str">
        <x:v>S100W5I6</x:v>
      </x:c>
      <x:c r="AI1763" s="50" t="str">
        <x:v>NetSalesSummaryOfBusinessResults</x:v>
      </x:c>
      <x:c r="AJ1763" s="50" t="str">
        <x:v>OperatingIncome</x:v>
      </x:c>
      <x:c r="AK1763" s="53" t="n">
        <x:v>45747</x:v>
      </x:c>
      <x:c r="AL1763" s="50" t="str">
        <x:v>365/365/365/366/365</x:v>
      </x:c>
      <x:c r="AM1763" s="51" t="n">
        <x:v>12692208</x:v>
      </x:c>
      <x:c r="AN1763" s="51" t="n">
        <x:v>993</x:v>
      </x:c>
      <x:c r="AO1763" s="51" t="n">
        <x:f>IFERROR(AM1763*AN1763,"")</x:f>
        <x:v>12603362544</x:v>
      </x:c>
      <x:c r="AP1763" s="56" t="n">
        <x:f>IFERROR(AO1763/(K1763*1000000),"")</x:f>
        <x:v>0.29522806465053303</x:v>
      </x:c>
      <x:c r="AQ1763" s="57" t="n">
        <x:v>23829770</x:v>
      </x:c>
      <x:c r="AR1763" s="52" t="n">
        <x:v>0.3197844098190379</x:v>
      </x:c>
      <x:c r="AS1763" s="52" t="n">
        <x:v>-0.4171122919913693</x:v>
      </x:c>
      <x:c r="AT1763" s="55" t="b">
        <x:v>1</x:v>
      </x:c>
      <x:c r="AU1763" s="50"/>
      <x:c r="AV1763" s="58" t="n">
        <x:v>0.0327159551787086</x:v>
      </x:c>
      <x:c r="AW1763" s="50" t="n">
        <x:v>1637</x:v>
      </x:c>
      <x:c r="AX1763" s="50" t="str">
        <x:v>Discovery</x:v>
      </x:c>
      <x:c r="AY1763" s="50" t="str">
        <x:v>目立つ機械的警告なし（定性確認は別途必要）</x:v>
      </x:c>
      <x:c r="AZ1763" s="59" t="str">
        <x:v>2025-06-26 14:00</x:v>
      </x:c>
      <x:c r="BA1763" s="53" t="n">
        <x:v>33208</x:v>
      </x:c>
      <x:c r="BB1763" s="50"/>
      <x:c r="BC1763" s="50"/>
      <x:c r="BD1763" s="50"/>
    </x:row>
    <x:row r="1764">
      <x:c r="A1764" s="50" t="n">
        <x:v>1763</x:v>
      </x:c>
      <x:c r="B1764" s="50" t="str">
        <x:v>8007</x:v>
      </x:c>
      <x:c r="C1764" s="50" t="str">
        <x:v>8007.T</x:v>
      </x:c>
      <x:c r="D1764" s="50" t="str">
        <x:v>Takashima &amp; Co.,Ltd.</x:v>
      </x:c>
      <x:c r="E1764" s="50" t="str">
        <x:v>Prime Market (Domestic)</x:v>
      </x:c>
      <x:c r="F1764" s="50" t="str">
        <x:v>Wholesale Trade</x:v>
      </x:c>
      <x:c r="G1764" s="51" t="n">
        <x:v>80625</x:v>
      </x:c>
      <x:c r="H1764" s="51" t="n">
        <x:v>74054</x:v>
      </x:c>
      <x:c r="I1764" s="51" t="n">
        <x:v>79683</x:v>
      </x:c>
      <x:c r="J1764" s="51" t="n">
        <x:v>90120</x:v>
      </x:c>
      <x:c r="K1764" s="51" t="n">
        <x:v>94503</x:v>
      </x:c>
      <x:c r="L1764" s="52" t="n">
        <x:f>IFERROR(H1764/G1764-1,"")</x:f>
        <x:v>-0.0815007751937985</x:v>
      </x:c>
      <x:c r="M1764" s="52" t="n">
        <x:f>IFERROR(I1764/H1764-1,"")</x:f>
        <x:v>0.07601209927890462</x:v>
      </x:c>
      <x:c r="N1764" s="52" t="n">
        <x:f>IFERROR(J1764/I1764-1,"")</x:f>
        <x:v>0.13098151425021642</x:v>
      </x:c>
      <x:c r="O1764" s="52" t="n">
        <x:f>IFERROR(K1764/J1764-1,"")</x:f>
        <x:v>0.04863515312916111</x:v>
      </x:c>
      <x:c r="P1764" s="52" t="n">
        <x:f>IFERROR((K1764/G1764)^(1/4)-1,"")</x:f>
        <x:v>0.04050450992836696</x:v>
      </x:c>
      <x:c r="Q1764" s="51" t="n">
        <x:v>2129</x:v>
      </x:c>
      <x:c r="R1764" s="52" t="n">
        <x:f>IFERROR(Q1764/K1764,"")</x:f>
        <x:v>0.022528385342264267</x:v>
      </x:c>
      <x:c r="S1764" s="53" t="n">
        <x:v>18019</x:v>
      </x:c>
      <x:c r="T1764" s="50" t="str">
        <x:v>EDINET_company_history</x:v>
      </x:c>
      <x:c r="U1764" s="50" t="str">
        <x:v>高島取引先持株会</x:v>
      </x:c>
      <x:c r="V1764" s="54" t="n">
        <x:v>0.1331</x:v>
      </x:c>
      <x:c r="W1764" s="50" t="str">
        <x:v>高島 幸一 / 後藤 俊夫</x:v>
      </x:c>
      <x:c r="X1764" s="50" t="b">
        <x:f>AND(COUNT(L1764:O1764)=4,L1764&gt;='設定'!$B$6,M1764&gt;='設定'!$B$6,N1764&gt;='設定'!$B$6,O1764&gt;='設定'!$B$6)</x:f>
        <x:v>0</x:v>
      </x:c>
      <x:c r="Y1764" s="50" t="b">
        <x:f>AND(COUNT(G1764:K1764)=5,P1764&gt;='設定'!$B$7)</x:f>
        <x:v>0</x:v>
      </x:c>
      <x:c r="Z1764" s="50" t="b">
        <x:f>AND(ISNUMBER(R1764),R1764&gt;='設定'!$B$8)</x:f>
        <x:v>0</x:v>
      </x:c>
      <x:c r="AA1764" s="50" t="b">
        <x:f>AND(ISNUMBER(S1764),S1764&gt;=DATE(YEAR('設定'!$B$10)-'設定'!$B$9,MONTH('設定'!$B$10),DAY('設定'!$B$10)))</x:f>
        <x:v>0</x:v>
      </x:c>
      <x:c r="AB1764" s="55" t="b">
        <x:v>0</x:v>
      </x:c>
      <x:c r="AC1764" s="55" t="b">
        <x:v>1</x:v>
      </x:c>
      <x:c r="AD1764" s="50" t="n">
        <x:f>IF(X1764,1,0)+IF(Z1764,1,0)+IF(AA1764,1,0)+IF(AB1764,1,0)</x:f>
        <x:v>0</x:v>
      </x:c>
      <x:c r="AE1764" s="50" t="n">
        <x:f>IF(Y1764,1,0)+IF(Z1764,1,0)+IF(AA1764,1,0)+IF(AB1764,1,0)</x:f>
        <x:v>0</x:v>
      </x:c>
      <x:c r="AF1764" s="50" t="n">
        <x:f>IF(Y1764,1,0)+IF(Z1764,1,0)+IF(AA1764,1,0)+IF(AC1764,1,0)</x:f>
        <x:v>1</x:v>
      </x:c>
      <x:c r="AG1764" s="53" t="n">
        <x:v>44348</x:v>
      </x:c>
      <x:c r="AH1764" s="50" t="str">
        <x:v>S100W18S</x:v>
      </x:c>
      <x:c r="AI1764" s="50" t="str">
        <x:v>NetSalesSummaryOfBusinessResults</x:v>
      </x:c>
      <x:c r="AJ1764" s="50" t="str">
        <x:v>OperatingIncome</x:v>
      </x:c>
      <x:c r="AK1764" s="53" t="n">
        <x:v>45747</x:v>
      </x:c>
      <x:c r="AL1764" s="50" t="str">
        <x:v>365/365/365/366/365</x:v>
      </x:c>
      <x:c r="AM1764" s="51" t="n">
        <x:v>17062692</x:v>
      </x:c>
      <x:c r="AN1764" s="51" t="n">
        <x:v>731</x:v>
      </x:c>
      <x:c r="AO1764" s="51" t="n">
        <x:f>IFERROR(AM1764*AN1764,"")</x:f>
        <x:v>12472827852</x:v>
      </x:c>
      <x:c r="AP1764" s="56" t="n">
        <x:f>IFERROR(AO1764/(K1764*1000000),"")</x:f>
        <x:v>0.1319834063680518</x:v>
      </x:c>
      <x:c r="AQ1764" s="57" t="n">
        <x:v>127447115</x:v>
      </x:c>
      <x:c r="AR1764" s="52" t="n">
        <x:v>0.2821163942725924</x:v>
      </x:c>
      <x:c r="AS1764" s="52" t="n">
        <x:v>-0.4458226301417135</x:v>
      </x:c>
      <x:c r="AT1764" s="55" t="b">
        <x:v>1</x:v>
      </x:c>
      <x:c r="AU1764" s="50"/>
      <x:c r="AV1764" s="58" t="n">
        <x:v>-0.1249252182811966</x:v>
      </x:c>
      <x:c r="AW1764" s="50" t="n">
        <x:v>2728</x:v>
      </x:c>
      <x:c r="AX1764" s="50" t="str">
        <x:v>Transformation Moat</x:v>
      </x:c>
      <x:c r="AY1764" s="50" t="str">
        <x:v>目立つ機械的警告なし（定性確認は別途必要）</x:v>
      </x:c>
      <x:c r="AZ1764" s="59" t="str">
        <x:v>2025-06-23 13:30</x:v>
      </x:c>
      <x:c r="BA1764" s="53" t="n">
        <x:v>18019</x:v>
      </x:c>
      <x:c r="BB1764" s="50"/>
      <x:c r="BC1764" s="50"/>
      <x:c r="BD1764" s="50"/>
    </x:row>
    <x:row r="1765">
      <x:c r="A1765" s="50" t="n">
        <x:v>1764</x:v>
      </x:c>
      <x:c r="B1765" s="50" t="str">
        <x:v>9051</x:v>
      </x:c>
      <x:c r="C1765" s="50" t="str">
        <x:v>9051.T</x:v>
      </x:c>
      <x:c r="D1765" s="50" t="str">
        <x:v>SENKON LOGISTICS CO.,LTD</x:v>
      </x:c>
      <x:c r="E1765" s="50" t="str">
        <x:v>Standard Market(Domestic)</x:v>
      </x:c>
      <x:c r="F1765" s="50" t="str">
        <x:v>Land Transportation</x:v>
      </x:c>
      <x:c r="G1765" s="51" t="n">
        <x:v>16071.021</x:v>
      </x:c>
      <x:c r="H1765" s="51" t="n">
        <x:v>16727.466</x:v>
      </x:c>
      <x:c r="I1765" s="51" t="n">
        <x:v>16249.195</x:v>
      </x:c>
      <x:c r="J1765" s="51" t="n">
        <x:v>17543.417</x:v>
      </x:c>
      <x:c r="K1765" s="51" t="n">
        <x:v>18824.835</x:v>
      </x:c>
      <x:c r="L1765" s="52" t="n">
        <x:f>IFERROR(H1765/G1765-1,"")</x:f>
        <x:v>0.04084650253397082</x:v>
      </x:c>
      <x:c r="M1765" s="52" t="n">
        <x:f>IFERROR(I1765/H1765-1,"")</x:f>
        <x:v>-0.028591957682054248</x:v>
      </x:c>
      <x:c r="N1765" s="52" t="n">
        <x:f>IFERROR(J1765/I1765-1,"")</x:f>
        <x:v>0.07964837642726308</x:v>
      </x:c>
      <x:c r="O1765" s="52" t="n">
        <x:f>IFERROR(K1765/J1765-1,"")</x:f>
        <x:v>0.07304266893957978</x:v>
      </x:c>
      <x:c r="P1765" s="52" t="n">
        <x:f>IFERROR((K1765/G1765)^(1/4)-1,"")</x:f>
        <x:v>0.040331928353083635</x:v>
      </x:c>
      <x:c r="Q1765" s="51" t="n">
        <x:v>813.618</x:v>
      </x:c>
      <x:c r="R1765" s="52" t="n">
        <x:f>IFERROR(Q1765/K1765,"")</x:f>
        <x:v>0.04322045850601081</x:v>
      </x:c>
      <x:c r="S1765" s="53" t="n">
        <x:v>44348</x:v>
      </x:c>
      <x:c r="T1765" s="50" t="str">
        <x:v>not_identified_before_local_window</x:v>
      </x:c>
      <x:c r="U1765" s="50" t="str">
        <x:v>ロジスティード㈱</x:v>
      </x:c>
      <x:c r="V1765" s="54" t="n">
        <x:v>0.1006</x:v>
      </x:c>
      <x:c r="W1765" s="50" t="str">
        <x:v>久保田 晴 夫 / 久保田 賢 二</x:v>
      </x:c>
      <x:c r="X1765" s="50" t="b">
        <x:f>AND(COUNT(L1765:O1765)=4,L1765&gt;='設定'!$B$6,M1765&gt;='設定'!$B$6,N1765&gt;='設定'!$B$6,O1765&gt;='設定'!$B$6)</x:f>
        <x:v>0</x:v>
      </x:c>
      <x:c r="Y1765" s="50" t="b">
        <x:f>AND(COUNT(G1765:K1765)=5,P1765&gt;='設定'!$B$7)</x:f>
        <x:v>0</x:v>
      </x:c>
      <x:c r="Z1765" s="50" t="b">
        <x:f>AND(ISNUMBER(R1765),R1765&gt;='設定'!$B$8)</x:f>
        <x:v>0</x:v>
      </x:c>
      <x:c r="AA1765" s="50" t="b">
        <x:f>AND(ISNUMBER(S1765),S1765&gt;=DATE(YEAR('設定'!$B$10)-'設定'!$B$9,MONTH('設定'!$B$10),DAY('設定'!$B$10)))</x:f>
        <x:v>0</x:v>
      </x:c>
      <x:c r="AB1765" s="55" t="b">
        <x:v>0</x:v>
      </x:c>
      <x:c r="AC1765" s="55" t="b">
        <x:v>1</x:v>
      </x:c>
      <x:c r="AD1765" s="50" t="n">
        <x:f>IF(X1765,1,0)+IF(Z1765,1,0)+IF(AA1765,1,0)+IF(AB1765,1,0)</x:f>
        <x:v>0</x:v>
      </x:c>
      <x:c r="AE1765" s="50" t="n">
        <x:f>IF(Y1765,1,0)+IF(Z1765,1,0)+IF(AA1765,1,0)+IF(AB1765,1,0)</x:f>
        <x:v>0</x:v>
      </x:c>
      <x:c r="AF1765" s="50" t="n">
        <x:f>IF(Y1765,1,0)+IF(Z1765,1,0)+IF(AA1765,1,0)+IF(AC1765,1,0)</x:f>
        <x:v>1</x:v>
      </x:c>
      <x:c r="AG1765" s="53" t="n">
        <x:v>44348</x:v>
      </x:c>
      <x:c r="AH1765" s="50" t="str">
        <x:v>S100W6S6</x:v>
      </x:c>
      <x:c r="AI1765" s="50" t="str">
        <x:v>OperatingRevenue1SummaryOfBusinessResults</x:v>
      </x:c>
      <x:c r="AJ1765" s="50" t="str">
        <x:v>OperatingIncome</x:v>
      </x:c>
      <x:c r="AK1765" s="53" t="n">
        <x:v>45747</x:v>
      </x:c>
      <x:c r="AL1765" s="50" t="str">
        <x:v>365/365/365/366/365</x:v>
      </x:c>
      <x:c r="AM1765" s="51" t="n">
        <x:v>4971700</x:v>
      </x:c>
      <x:c r="AN1765" s="51" t="n">
        <x:v>1290</x:v>
      </x:c>
      <x:c r="AO1765" s="51" t="n">
        <x:f>IFERROR(AM1765*AN1765,"")</x:f>
        <x:v>6413493000</x:v>
      </x:c>
      <x:c r="AP1765" s="56" t="n">
        <x:f>IFERROR(AO1765/(K1765*1000000),"")</x:f>
        <x:v>0.3406931853585968</x:v>
      </x:c>
      <x:c r="AQ1765" s="57" t="n">
        <x:v>2147858.3333333335</x:v>
      </x:c>
      <x:c r="AR1765" s="52" t="n">
        <x:v>0.2287302895703779</x:v>
      </x:c>
      <x:c r="AS1765" s="52" t="n">
        <x:v>-0.2675931467344793</x:v>
      </x:c>
      <x:c r="AT1765" s="55" t="b">
        <x:v>0</x:v>
      </x:c>
      <x:c r="AU1765" s="50" t="str">
        <x:v>low_liquidity</x:v>
      </x:c>
      <x:c r="AV1765" s="58" t="n">
        <x:v>-0.0235477032845338</x:v>
      </x:c>
      <x:c r="AW1765" s="50" t="n">
        <x:v>2070</x:v>
      </x:c>
      <x:c r="AX1765" s="50" t="str">
        <x:v>Core Moat</x:v>
      </x:c>
      <x:c r="AY1765" s="50" t="str">
        <x:v>既存適格性フィルター不通過: low_liquidity / 60日平均売買代金2,000万円未満</x:v>
      </x:c>
      <x:c r="AZ1765" s="59" t="str">
        <x:v>2025-06-26 13:05</x:v>
      </x:c>
      <x:c r="BA1765" s="53"/>
      <x:c r="BB1765" s="50"/>
      <x:c r="BC1765" s="50"/>
      <x:c r="BD1765" s="50"/>
    </x:row>
    <x:row r="1766">
      <x:c r="A1766" s="50" t="n">
        <x:v>1765</x:v>
      </x:c>
      <x:c r="B1766" s="50" t="str">
        <x:v>4627</x:v>
      </x:c>
      <x:c r="C1766" s="50" t="str">
        <x:v>4627.T</x:v>
      </x:c>
      <x:c r="D1766" s="50" t="str">
        <x:v>NATOCO CO.,LTD.</x:v>
      </x:c>
      <x:c r="E1766" s="50" t="str">
        <x:v>Standard Market(Domestic)</x:v>
      </x:c>
      <x:c r="F1766" s="50" t="str">
        <x:v>Chemicals</x:v>
      </x:c>
      <x:c r="G1766" s="51" t="n">
        <x:v>19046.506</x:v>
      </x:c>
      <x:c r="H1766" s="51" t="n">
        <x:v>20445.721</x:v>
      </x:c>
      <x:c r="I1766" s="51" t="n">
        <x:v>20164.02</x:v>
      </x:c>
      <x:c r="J1766" s="51" t="n">
        <x:v>20753.062</x:v>
      </x:c>
      <x:c r="K1766" s="51" t="n">
        <x:v>22275.001</x:v>
      </x:c>
      <x:c r="L1766" s="52" t="n">
        <x:f>IFERROR(H1766/G1766-1,"")</x:f>
        <x:v>0.07346308031509818</x:v>
      </x:c>
      <x:c r="M1766" s="52" t="n">
        <x:f>IFERROR(I1766/H1766-1,"")</x:f>
        <x:v>-0.013777992959993934</x:v>
      </x:c>
      <x:c r="N1766" s="52" t="n">
        <x:f>IFERROR(J1766/I1766-1,"")</x:f>
        <x:v>0.029212528057401377</x:v>
      </x:c>
      <x:c r="O1766" s="52" t="n">
        <x:f>IFERROR(K1766/J1766-1,"")</x:f>
        <x:v>0.07333563596543002</x:v>
      </x:c>
      <x:c r="P1766" s="52" t="n">
        <x:f>IFERROR((K1766/G1766)^(1/4)-1,"")</x:f>
        <x:v>0.03992161112397574</x:v>
      </x:c>
      <x:c r="Q1766" s="51" t="n">
        <x:v>1398.053</x:v>
      </x:c>
      <x:c r="R1766" s="52" t="n">
        <x:f>IFERROR(Q1766/K1766,"")</x:f>
        <x:v>0.06276331929233135</x:v>
      </x:c>
      <x:c r="S1766" s="53" t="n">
        <x:v>44348</x:v>
      </x:c>
      <x:c r="T1766" s="50" t="str">
        <x:v>not_identified_before_local_window</x:v>
      </x:c>
      <x:c r="U1766" s="50" t="str">
        <x:v>粕谷 忠晴</x:v>
      </x:c>
      <x:c r="V1766" s="54" t="n">
        <x:v>0.1545</x:v>
      </x:c>
      <x:c r="W1766" s="50" t="str">
        <x:v>粕谷 太一</x:v>
      </x:c>
      <x:c r="X1766" s="50" t="b">
        <x:f>AND(COUNT(L1766:O1766)=4,L1766&gt;='設定'!$B$6,M1766&gt;='設定'!$B$6,N1766&gt;='設定'!$B$6,O1766&gt;='設定'!$B$6)</x:f>
        <x:v>0</x:v>
      </x:c>
      <x:c r="Y1766" s="50" t="b">
        <x:f>AND(COUNT(G1766:K1766)=5,P1766&gt;='設定'!$B$7)</x:f>
        <x:v>0</x:v>
      </x:c>
      <x:c r="Z1766" s="50" t="b">
        <x:f>AND(ISNUMBER(R1766),R1766&gt;='設定'!$B$8)</x:f>
        <x:v>0</x:v>
      </x:c>
      <x:c r="AA1766" s="50" t="b">
        <x:f>AND(ISNUMBER(S1766),S1766&gt;=DATE(YEAR('設定'!$B$10)-'設定'!$B$9,MONTH('設定'!$B$10),DAY('設定'!$B$10)))</x:f>
        <x:v>0</x:v>
      </x:c>
      <x:c r="AB1766" s="55" t="b">
        <x:v>0</x:v>
      </x:c>
      <x:c r="AC1766" s="55" t="b">
        <x:v>1</x:v>
      </x:c>
      <x:c r="AD1766" s="50" t="n">
        <x:f>IF(X1766,1,0)+IF(Z1766,1,0)+IF(AA1766,1,0)+IF(AB1766,1,0)</x:f>
        <x:v>0</x:v>
      </x:c>
      <x:c r="AE1766" s="50" t="n">
        <x:f>IF(Y1766,1,0)+IF(Z1766,1,0)+IF(AA1766,1,0)+IF(AB1766,1,0)</x:f>
        <x:v>0</x:v>
      </x:c>
      <x:c r="AF1766" s="50" t="n">
        <x:f>IF(Y1766,1,0)+IF(Z1766,1,0)+IF(AA1766,1,0)+IF(AC1766,1,0)</x:f>
        <x:v>1</x:v>
      </x:c>
      <x:c r="AG1766" s="53" t="n">
        <x:v>44348</x:v>
      </x:c>
      <x:c r="AH1766" s="50" t="str">
        <x:v>S100XH69</x:v>
      </x:c>
      <x:c r="AI1766" s="50" t="str">
        <x:v>NetSalesSummaryOfBusinessResults</x:v>
      </x:c>
      <x:c r="AJ1766" s="50" t="str">
        <x:v>OperatingIncome</x:v>
      </x:c>
      <x:c r="AK1766" s="53" t="n">
        <x:v>45961</x:v>
      </x:c>
      <x:c r="AL1766" s="50" t="str">
        <x:v>365/365/365/366/365</x:v>
      </x:c>
      <x:c r="AM1766" s="51" t="n">
        <x:v>7554800</x:v>
      </x:c>
      <x:c r="AN1766" s="51" t="n">
        <x:v>1856</x:v>
      </x:c>
      <x:c r="AO1766" s="51" t="n">
        <x:f>IFERROR(AM1766*AN1766,"")</x:f>
        <x:v>14021708800</x:v>
      </x:c>
      <x:c r="AP1766" s="56" t="n">
        <x:f>IFERROR(AO1766/(K1766*1000000),"")</x:f>
        <x:v>0.6294818482836432</x:v>
      </x:c>
      <x:c r="AQ1766" s="57" t="n">
        <x:v>11462866.666666666</x:v>
      </x:c>
      <x:c r="AR1766" s="52" t="n">
        <x:v>0.238704162333798</x:v>
      </x:c>
      <x:c r="AS1766" s="52" t="n">
        <x:v>-0.2999017456131304</x:v>
      </x:c>
      <x:c r="AT1766" s="55" t="b">
        <x:v>0</x:v>
      </x:c>
      <x:c r="AU1766" s="50" t="str">
        <x:v>low_liquidity</x:v>
      </x:c>
      <x:c r="AV1766" s="58" t="n">
        <x:v>0.2049220500963417</x:v>
      </x:c>
      <x:c r="AW1766" s="50" t="n">
        <x:v>685</x:v>
      </x:c>
      <x:c r="AX1766" s="50" t="str">
        <x:v>Discovery</x:v>
      </x:c>
      <x:c r="AY1766" s="50" t="str">
        <x:v>既存適格性フィルター不通過: low_liquidity / 60日平均売買代金2,000万円未満</x:v>
      </x:c>
      <x:c r="AZ1766" s="59" t="str">
        <x:v>2026-01-26 14:38</x:v>
      </x:c>
      <x:c r="BA1766" s="53"/>
      <x:c r="BB1766" s="50"/>
      <x:c r="BC1766" s="50"/>
      <x:c r="BD1766" s="50"/>
    </x:row>
    <x:row r="1767">
      <x:c r="A1767" s="50" t="n">
        <x:v>1766</x:v>
      </x:c>
      <x:c r="B1767" s="50" t="str">
        <x:v>6400</x:v>
      </x:c>
      <x:c r="C1767" s="50" t="str">
        <x:v>6400.T</x:v>
      </x:c>
      <x:c r="D1767" s="50" t="str">
        <x:v>FUJI SEIKI CO.,LTD.</x:v>
      </x:c>
      <x:c r="E1767" s="50" t="str">
        <x:v>Standard Market(Domestic)</x:v>
      </x:c>
      <x:c r="F1767" s="50" t="str">
        <x:v>Machinery</x:v>
      </x:c>
      <x:c r="G1767" s="51" t="n">
        <x:v>7467.677</x:v>
      </x:c>
      <x:c r="H1767" s="51" t="n">
        <x:v>7832.792</x:v>
      </x:c>
      <x:c r="I1767" s="51" t="n">
        <x:v>8263.664</x:v>
      </x:c>
      <x:c r="J1767" s="51" t="n">
        <x:v>8251.311</x:v>
      </x:c>
      <x:c r="K1767" s="51" t="n">
        <x:v>8719.263</x:v>
      </x:c>
      <x:c r="L1767" s="52" t="n">
        <x:f>IFERROR(H1767/G1767-1,"")</x:f>
        <x:v>0.04889271456170374</x:v>
      </x:c>
      <x:c r="M1767" s="52" t="n">
        <x:f>IFERROR(I1767/H1767-1,"")</x:f>
        <x:v>0.05500873762510228</x:v>
      </x:c>
      <x:c r="N1767" s="52" t="n">
        <x:f>IFERROR(J1767/I1767-1,"")</x:f>
        <x:v>-0.0014948574869453335</x:v>
      </x:c>
      <x:c r="O1767" s="52" t="n">
        <x:f>IFERROR(K1767/J1767-1,"")</x:f>
        <x:v>0.05671244242278606</x:v>
      </x:c>
      <x:c r="P1767" s="52" t="n">
        <x:f>IFERROR((K1767/G1767)^(1/4)-1,"")</x:f>
        <x:v>0.03949777266513643</x:v>
      </x:c>
      <x:c r="Q1767" s="51" t="n">
        <x:v>474.118</x:v>
      </x:c>
      <x:c r="R1767" s="52" t="n">
        <x:f>IFERROR(Q1767/K1767,"")</x:f>
        <x:v>0.05437592603870304</x:v>
      </x:c>
      <x:c r="S1767" s="53" t="n">
        <x:v>38322</x:v>
      </x:c>
      <x:c r="T1767" s="50" t="str">
        <x:v>EDINET_company_history</x:v>
      </x:c>
      <x:c r="U1767" s="50" t="str">
        <x:v>一般社団法人千尋会</x:v>
      </x:c>
      <x:c r="V1767" s="54" t="n">
        <x:v>0.118</x:v>
      </x:c>
      <x:c r="W1767" s="50" t="str">
        <x:v>伊井 剛</x:v>
      </x:c>
      <x:c r="X1767" s="50" t="b">
        <x:f>AND(COUNT(L1767:O1767)=4,L1767&gt;='設定'!$B$6,M1767&gt;='設定'!$B$6,N1767&gt;='設定'!$B$6,O1767&gt;='設定'!$B$6)</x:f>
        <x:v>0</x:v>
      </x:c>
      <x:c r="Y1767" s="50" t="b">
        <x:f>AND(COUNT(G1767:K1767)=5,P1767&gt;='設定'!$B$7)</x:f>
        <x:v>0</x:v>
      </x:c>
      <x:c r="Z1767" s="50" t="b">
        <x:f>AND(ISNUMBER(R1767),R1767&gt;='設定'!$B$8)</x:f>
        <x:v>0</x:v>
      </x:c>
      <x:c r="AA1767" s="50" t="b">
        <x:f>AND(ISNUMBER(S1767),S1767&gt;=DATE(YEAR('設定'!$B$10)-'設定'!$B$9,MONTH('設定'!$B$10),DAY('設定'!$B$10)))</x:f>
        <x:v>0</x:v>
      </x:c>
      <x:c r="AB1767" s="55" t="b">
        <x:v>0</x:v>
      </x:c>
      <x:c r="AC1767" s="55" t="b">
        <x:v>1</x:v>
      </x:c>
      <x:c r="AD1767" s="50" t="n">
        <x:f>IF(X1767,1,0)+IF(Z1767,1,0)+IF(AA1767,1,0)+IF(AB1767,1,0)</x:f>
        <x:v>0</x:v>
      </x:c>
      <x:c r="AE1767" s="50" t="n">
        <x:f>IF(Y1767,1,0)+IF(Z1767,1,0)+IF(AA1767,1,0)+IF(AB1767,1,0)</x:f>
        <x:v>0</x:v>
      </x:c>
      <x:c r="AF1767" s="50" t="n">
        <x:f>IF(Y1767,1,0)+IF(Z1767,1,0)+IF(AA1767,1,0)+IF(AC1767,1,0)</x:f>
        <x:v>1</x:v>
      </x:c>
      <x:c r="AG1767" s="53" t="n">
        <x:v>44348</x:v>
      </x:c>
      <x:c r="AH1767" s="50" t="str">
        <x:v>S100XUJ9</x:v>
      </x:c>
      <x:c r="AI1767" s="50" t="str">
        <x:v>NetSalesSummaryOfBusinessResults</x:v>
      </x:c>
      <x:c r="AJ1767" s="50" t="str">
        <x:v>OperatingIncome</x:v>
      </x:c>
      <x:c r="AK1767" s="53" t="n">
        <x:v>46022</x:v>
      </x:c>
      <x:c r="AL1767" s="50" t="str">
        <x:v>365/365/365/366/365</x:v>
      </x:c>
      <x:c r="AM1767" s="51" t="n">
        <x:v>8096500</x:v>
      </x:c>
      <x:c r="AN1767" s="51" t="n">
        <x:v>269</x:v>
      </x:c>
      <x:c r="AO1767" s="51" t="n">
        <x:f>IFERROR(AM1767*AN1767,"")</x:f>
        <x:v>2177958500</x:v>
      </x:c>
      <x:c r="AP1767" s="56" t="n">
        <x:f>IFERROR(AO1767/(K1767*1000000),"")</x:f>
        <x:v>0.24978699461181525</x:v>
      </x:c>
      <x:c r="AQ1767" s="57" t="n">
        <x:v>6597105</x:v>
      </x:c>
      <x:c r="AR1767" s="52" t="n">
        <x:v>0.3178034288328747</x:v>
      </x:c>
      <x:c r="AS1767" s="52" t="n">
        <x:v>-0.6917711677227236</x:v>
      </x:c>
      <x:c r="AT1767" s="55" t="b">
        <x:v>0</x:v>
      </x:c>
      <x:c r="AU1767" s="50" t="str">
        <x:v>low_liquidity</x:v>
      </x:c>
      <x:c r="AV1767" s="58" t="n">
        <x:v>0.1586965528861514</x:v>
      </x:c>
      <x:c r="AW1767" s="50" t="n">
        <x:v>903</x:v>
      </x:c>
      <x:c r="AX1767" s="50" t="str">
        <x:v>Discovery</x:v>
      </x:c>
      <x:c r="AY1767" s="50" t="str">
        <x:v>既存適格性フィルター不通過: low_liquidity / 60日平均売買代金2,000万円未満 / ローカル5年最大下落率-60%以下</x:v>
      </x:c>
      <x:c r="AZ1767" s="59" t="str">
        <x:v>2026-03-26 15:00</x:v>
      </x:c>
      <x:c r="BA1767" s="53" t="n">
        <x:v>38322</x:v>
      </x:c>
      <x:c r="BB1767" s="50"/>
      <x:c r="BC1767" s="50"/>
      <x:c r="BD1767" s="50"/>
    </x:row>
    <x:row r="1768">
      <x:c r="A1768" s="50" t="n">
        <x:v>1767</x:v>
      </x:c>
      <x:c r="B1768" s="50" t="str">
        <x:v>7247</x:v>
      </x:c>
      <x:c r="C1768" s="50" t="str">
        <x:v>7247.T</x:v>
      </x:c>
      <x:c r="D1768" s="50" t="str">
        <x:v>MIKUNI CORPORATION</x:v>
      </x:c>
      <x:c r="E1768" s="50" t="str">
        <x:v>Standard Market(Domestic)</x:v>
      </x:c>
      <x:c r="F1768" s="50" t="str">
        <x:v>Transportation Equipment</x:v>
      </x:c>
      <x:c r="G1768" s="51" t="n">
        <x:v>86962</x:v>
      </x:c>
      <x:c r="H1768" s="51" t="n">
        <x:v>80789</x:v>
      </x:c>
      <x:c r="I1768" s="51" t="n">
        <x:v>93847</x:v>
      </x:c>
      <x:c r="J1768" s="51" t="n">
        <x:v>99941</x:v>
      </x:c>
      <x:c r="K1768" s="51" t="n">
        <x:v>101428</x:v>
      </x:c>
      <x:c r="L1768" s="52" t="n">
        <x:f>IFERROR(H1768/G1768-1,"")</x:f>
        <x:v>-0.07098502794323958</x:v>
      </x:c>
      <x:c r="M1768" s="52" t="n">
        <x:f>IFERROR(I1768/H1768-1,"")</x:f>
        <x:v>0.16163091509982785</x:v>
      </x:c>
      <x:c r="N1768" s="52" t="n">
        <x:f>IFERROR(J1768/I1768-1,"")</x:f>
        <x:v>0.06493548008993355</x:v>
      </x:c>
      <x:c r="O1768" s="52" t="n">
        <x:f>IFERROR(K1768/J1768-1,"")</x:f>
        <x:v>0.014878778479302746</x:v>
      </x:c>
      <x:c r="P1768" s="52" t="n">
        <x:f>IFERROR((K1768/G1768)^(1/4)-1,"")</x:f>
        <x:v>0.0392190175433198</x:v>
      </x:c>
      <x:c r="Q1768" s="51" t="n">
        <x:v>3031</x:v>
      </x:c>
      <x:c r="R1768" s="52" t="n">
        <x:f>IFERROR(Q1768/K1768,"")</x:f>
        <x:v>0.029883266947982805</x:v>
      </x:c>
      <x:c r="S1768" s="53" t="n">
        <x:v>44348</x:v>
      </x:c>
      <x:c r="T1768" s="50" t="str">
        <x:v>not_identified_before_local_window</x:v>
      </x:c>
      <x:c r="U1768" s="50" t="str">
        <x:v>風の会持株会</x:v>
      </x:c>
      <x:c r="V1768" s="54" t="n">
        <x:v>0.0582</x:v>
      </x:c>
      <x:c r="W1768" s="50" t="str">
        <x:v>生田 久貴</x:v>
      </x:c>
      <x:c r="X1768" s="50" t="b">
        <x:f>AND(COUNT(L1768:O1768)=4,L1768&gt;='設定'!$B$6,M1768&gt;='設定'!$B$6,N1768&gt;='設定'!$B$6,O1768&gt;='設定'!$B$6)</x:f>
        <x:v>0</x:v>
      </x:c>
      <x:c r="Y1768" s="50" t="b">
        <x:f>AND(COUNT(G1768:K1768)=5,P1768&gt;='設定'!$B$7)</x:f>
        <x:v>0</x:v>
      </x:c>
      <x:c r="Z1768" s="50" t="b">
        <x:f>AND(ISNUMBER(R1768),R1768&gt;='設定'!$B$8)</x:f>
        <x:v>0</x:v>
      </x:c>
      <x:c r="AA1768" s="50" t="b">
        <x:f>AND(ISNUMBER(S1768),S1768&gt;=DATE(YEAR('設定'!$B$10)-'設定'!$B$9,MONTH('設定'!$B$10),DAY('設定'!$B$10)))</x:f>
        <x:v>0</x:v>
      </x:c>
      <x:c r="AB1768" s="55" t="b">
        <x:v>0</x:v>
      </x:c>
      <x:c r="AC1768" s="55" t="b">
        <x:v>1</x:v>
      </x:c>
      <x:c r="AD1768" s="50" t="n">
        <x:f>IF(X1768,1,0)+IF(Z1768,1,0)+IF(AA1768,1,0)+IF(AB1768,1,0)</x:f>
        <x:v>0</x:v>
      </x:c>
      <x:c r="AE1768" s="50" t="n">
        <x:f>IF(Y1768,1,0)+IF(Z1768,1,0)+IF(AA1768,1,0)+IF(AB1768,1,0)</x:f>
        <x:v>0</x:v>
      </x:c>
      <x:c r="AF1768" s="50" t="n">
        <x:f>IF(Y1768,1,0)+IF(Z1768,1,0)+IF(AA1768,1,0)+IF(AC1768,1,0)</x:f>
        <x:v>1</x:v>
      </x:c>
      <x:c r="AG1768" s="53" t="n">
        <x:v>44348</x:v>
      </x:c>
      <x:c r="AH1768" s="50" t="str">
        <x:v>S100W78J</x:v>
      </x:c>
      <x:c r="AI1768" s="50" t="str">
        <x:v>NetSalesSummaryOfBusinessResults</x:v>
      </x:c>
      <x:c r="AJ1768" s="50" t="str">
        <x:v>OperatingIncome</x:v>
      </x:c>
      <x:c r="AK1768" s="53" t="n">
        <x:v>45747</x:v>
      </x:c>
      <x:c r="AL1768" s="50" t="str">
        <x:v>365/365/365/366/365</x:v>
      </x:c>
      <x:c r="AM1768" s="51" t="n">
        <x:v>34012623</x:v>
      </x:c>
      <x:c r="AN1768" s="51" t="n">
        <x:v>363</x:v>
      </x:c>
      <x:c r="AO1768" s="51" t="n">
        <x:f>IFERROR(AM1768*AN1768,"")</x:f>
        <x:v>12346582149</x:v>
      </x:c>
      <x:c r="AP1768" s="56" t="n">
        <x:f>IFERROR(AO1768/(K1768*1000000),"")</x:f>
        <x:v>0.12172755204677209</x:v>
      </x:c>
      <x:c r="AQ1768" s="57" t="n">
        <x:v>43739210</x:v>
      </x:c>
      <x:c r="AR1768" s="52" t="n">
        <x:v>0.3928762869676405</x:v>
      </x:c>
      <x:c r="AS1768" s="52" t="n">
        <x:v>-0.5220529365374211</x:v>
      </x:c>
      <x:c r="AT1768" s="55" t="b">
        <x:v>1</x:v>
      </x:c>
      <x:c r="AU1768" s="50"/>
      <x:c r="AV1768" s="58" t="n">
        <x:v>-0.0844237750181047</x:v>
      </x:c>
      <x:c r="AW1768" s="50" t="n">
        <x:v>2501</x:v>
      </x:c>
      <x:c r="AX1768" s="50" t="str">
        <x:v>Future Moat</x:v>
      </x:c>
      <x:c r="AY1768" s="50" t="str">
        <x:v>目立つ機械的警告なし（定性確認は別途必要）</x:v>
      </x:c>
      <x:c r="AZ1768" s="59" t="str">
        <x:v>2025-06-26 16:00</x:v>
      </x:c>
      <x:c r="BA1768" s="53"/>
      <x:c r="BB1768" s="50"/>
      <x:c r="BC1768" s="50"/>
      <x:c r="BD1768" s="50"/>
    </x:row>
    <x:row r="1769">
      <x:c r="A1769" s="50" t="n">
        <x:v>1768</x:v>
      </x:c>
      <x:c r="B1769" s="50" t="str">
        <x:v>6167</x:v>
      </x:c>
      <x:c r="C1769" s="50" t="str">
        <x:v>6167.T</x:v>
      </x:c>
      <x:c r="D1769" s="50" t="str">
        <x:v>Fuji Die Co.,Ltd.</x:v>
      </x:c>
      <x:c r="E1769" s="50" t="str">
        <x:v>Prime Market (Domestic)</x:v>
      </x:c>
      <x:c r="F1769" s="50" t="str">
        <x:v>Machinery</x:v>
      </x:c>
      <x:c r="G1769" s="51" t="n">
        <x:v>14247</x:v>
      </x:c>
      <x:c r="H1769" s="51" t="n">
        <x:v>16874</x:v>
      </x:c>
      <x:c r="I1769" s="51" t="n">
        <x:v>17179</x:v>
      </x:c>
      <x:c r="J1769" s="51" t="n">
        <x:v>16678</x:v>
      </x:c>
      <x:c r="K1769" s="51" t="n">
        <x:v>16595</x:v>
      </x:c>
      <x:c r="L1769" s="52" t="n">
        <x:f>IFERROR(H1769/G1769-1,"")</x:f>
        <x:v>0.1843896960763669</x:v>
      </x:c>
      <x:c r="M1769" s="52" t="n">
        <x:f>IFERROR(I1769/H1769-1,"")</x:f>
        <x:v>0.018075145193789277</x:v>
      </x:c>
      <x:c r="N1769" s="52" t="n">
        <x:f>IFERROR(J1769/I1769-1,"")</x:f>
        <x:v>-0.029163513592176504</x:v>
      </x:c>
      <x:c r="O1769" s="52" t="n">
        <x:f>IFERROR(K1769/J1769-1,"")</x:f>
        <x:v>-0.0049766159011871425</x:v>
      </x:c>
      <x:c r="P1769" s="52" t="n">
        <x:f>IFERROR((K1769/G1769)^(1/4)-1,"")</x:f>
        <x:v>0.038875389415258255</x:v>
      </x:c>
      <x:c r="Q1769" s="51" t="n">
        <x:v>488</x:v>
      </x:c>
      <x:c r="R1769" s="52" t="n">
        <x:f>IFERROR(Q1769/K1769,"")</x:f>
        <x:v>0.02940644772521844</x:v>
      </x:c>
      <x:c r="S1769" s="53" t="n">
        <x:v>41913</x:v>
      </x:c>
      <x:c r="T1769" s="50" t="str">
        <x:v>EDINET_company_history</x:v>
      </x:c>
      <x:c r="U1769" s="50" t="str">
        <x:v>CHARLES SCHWAB FBO CUSTOMER（常任代理人 シティバンク、エヌ・エイ東京支店）</x:v>
      </x:c>
      <x:c r="V1769" s="54" t="n">
        <x:v>0.0948</x:v>
      </x:c>
      <x:c r="W1769" s="50" t="str">
        <x:v>春田 善和</x:v>
      </x:c>
      <x:c r="X1769" s="50" t="b">
        <x:f>AND(COUNT(L1769:O1769)=4,L1769&gt;='設定'!$B$6,M1769&gt;='設定'!$B$6,N1769&gt;='設定'!$B$6,O1769&gt;='設定'!$B$6)</x:f>
        <x:v>0</x:v>
      </x:c>
      <x:c r="Y1769" s="50" t="b">
        <x:f>AND(COUNT(G1769:K1769)=5,P1769&gt;='設定'!$B$7)</x:f>
        <x:v>0</x:v>
      </x:c>
      <x:c r="Z1769" s="50" t="b">
        <x:f>AND(ISNUMBER(R1769),R1769&gt;='設定'!$B$8)</x:f>
        <x:v>0</x:v>
      </x:c>
      <x:c r="AA1769" s="50" t="b">
        <x:f>AND(ISNUMBER(S1769),S1769&gt;=DATE(YEAR('設定'!$B$10)-'設定'!$B$9,MONTH('設定'!$B$10),DAY('設定'!$B$10)))</x:f>
        <x:v>0</x:v>
      </x:c>
      <x:c r="AB1769" s="55" t="b">
        <x:v>0</x:v>
      </x:c>
      <x:c r="AC1769" s="55" t="b">
        <x:v>1</x:v>
      </x:c>
      <x:c r="AD1769" s="50" t="n">
        <x:f>IF(X1769,1,0)+IF(Z1769,1,0)+IF(AA1769,1,0)+IF(AB1769,1,0)</x:f>
        <x:v>0</x:v>
      </x:c>
      <x:c r="AE1769" s="50" t="n">
        <x:f>IF(Y1769,1,0)+IF(Z1769,1,0)+IF(AA1769,1,0)+IF(AB1769,1,0)</x:f>
        <x:v>0</x:v>
      </x:c>
      <x:c r="AF1769" s="50" t="n">
        <x:f>IF(Y1769,1,0)+IF(Z1769,1,0)+IF(AA1769,1,0)+IF(AC1769,1,0)</x:f>
        <x:v>1</x:v>
      </x:c>
      <x:c r="AG1769" s="53" t="n">
        <x:v>44348</x:v>
      </x:c>
      <x:c r="AH1769" s="50" t="str">
        <x:v>S100W33O</x:v>
      </x:c>
      <x:c r="AI1769" s="50" t="str">
        <x:v>NetSalesSummaryOfBusinessResults</x:v>
      </x:c>
      <x:c r="AJ1769" s="50" t="str">
        <x:v>OperatingIncome</x:v>
      </x:c>
      <x:c r="AK1769" s="53" t="n">
        <x:v>45747</x:v>
      </x:c>
      <x:c r="AL1769" s="50" t="str">
        <x:v>365/365/365/366/365</x:v>
      </x:c>
      <x:c r="AM1769" s="51" t="n">
        <x:v>19894000</x:v>
      </x:c>
      <x:c r="AN1769" s="51" t="n">
        <x:v>985</x:v>
      </x:c>
      <x:c r="AO1769" s="51" t="n">
        <x:f>IFERROR(AM1769*AN1769,"")</x:f>
        <x:v>19595590000</x:v>
      </x:c>
      <x:c r="AP1769" s="56" t="n">
        <x:f>IFERROR(AO1769/(K1769*1000000),"")</x:f>
        <x:v>1.1808128954504369</x:v>
      </x:c>
      <x:c r="AQ1769" s="57" t="n">
        <x:v>122524630</x:v>
      </x:c>
      <x:c r="AR1769" s="52" t="n">
        <x:v>0.3781607311450745</x:v>
      </x:c>
      <x:c r="AS1769" s="52" t="n">
        <x:v>-0.4414705063121109</x:v>
      </x:c>
      <x:c r="AT1769" s="55" t="b">
        <x:v>1</x:v>
      </x:c>
      <x:c r="AU1769" s="50"/>
      <x:c r="AV1769" s="58" t="n">
        <x:v>0.2318044346806743</x:v>
      </x:c>
      <x:c r="AW1769" s="50" t="n">
        <x:v>595</x:v>
      </x:c>
      <x:c r="AX1769" s="50" t="str">
        <x:v>Future Moat</x:v>
      </x:c>
      <x:c r="AY1769" s="50" t="str">
        <x:v>目立つ機械的警告なし（定性確認は別途必要）</x:v>
      </x:c>
      <x:c r="AZ1769" s="59" t="str">
        <x:v>2025-06-24 15:36</x:v>
      </x:c>
      <x:c r="BA1769" s="53" t="n">
        <x:v>41913</x:v>
      </x:c>
      <x:c r="BB1769" s="50"/>
      <x:c r="BC1769" s="50"/>
      <x:c r="BD1769" s="50" t="str">
        <x:v>TOPIX Small 2</x:v>
      </x:c>
    </x:row>
    <x:row r="1770">
      <x:c r="A1770" s="50" t="n">
        <x:v>1769</x:v>
      </x:c>
      <x:c r="B1770" s="50" t="str">
        <x:v>5367</x:v>
      </x:c>
      <x:c r="C1770" s="50" t="str">
        <x:v>5367.T</x:v>
      </x:c>
      <x:c r="D1770" s="50" t="str">
        <x:v>NIKKATO CORPORATION</x:v>
      </x:c>
      <x:c r="E1770" s="50" t="str">
        <x:v>Standard Market(Domestic)</x:v>
      </x:c>
      <x:c r="F1770" s="50" t="str">
        <x:v>Glass and Ceramics Products</x:v>
      </x:c>
      <x:c r="G1770" s="51" t="n">
        <x:v>8654.588</x:v>
      </x:c>
      <x:c r="H1770" s="51" t="n">
        <x:v>9978.775</x:v>
      </x:c>
      <x:c r="I1770" s="51" t="n">
        <x:v>10733.137</x:v>
      </x:c>
      <x:c r="J1770" s="51" t="n">
        <x:v>10239.4</x:v>
      </x:c>
      <x:c r="K1770" s="51" t="n">
        <x:v>10076.578</x:v>
      </x:c>
      <x:c r="L1770" s="52" t="n">
        <x:f>IFERROR(H1770/G1770-1,"")</x:f>
        <x:v>0.15300404825740976</x:v>
      </x:c>
      <x:c r="M1770" s="52" t="n">
        <x:f>IFERROR(I1770/H1770-1,"")</x:f>
        <x:v>0.07559665389789849</x:v>
      </x:c>
      <x:c r="N1770" s="52" t="n">
        <x:f>IFERROR(J1770/I1770-1,"")</x:f>
        <x:v>-0.04600118306511891</x:v>
      </x:c>
      <x:c r="O1770" s="52" t="n">
        <x:f>IFERROR(K1770/J1770-1,"")</x:f>
        <x:v>-0.015901517667050835</x:v>
      </x:c>
      <x:c r="P1770" s="52" t="n">
        <x:f>IFERROR((K1770/G1770)^(1/4)-1,"")</x:f>
        <x:v>0.03876346934436614</x:v>
      </x:c>
      <x:c r="Q1770" s="51" t="n">
        <x:v>637.832</x:v>
      </x:c>
      <x:c r="R1770" s="52" t="n">
        <x:f>IFERROR(Q1770/K1770,"")</x:f>
        <x:v>0.06329847295381429</x:v>
      </x:c>
      <x:c r="S1770" s="53" t="n">
        <x:v>38322</x:v>
      </x:c>
      <x:c r="T1770" s="50" t="str">
        <x:v>EDINET_company_history</x:v>
      </x:c>
      <x:c r="U1770" s="50" t="str">
        <x:v>ニッカトー取引先持株会</x:v>
      </x:c>
      <x:c r="V1770" s="54" t="n">
        <x:v>0.072</x:v>
      </x:c>
      <x:c r="W1770" s="50" t="str">
        <x:v>大 西 宏 司</x:v>
      </x:c>
      <x:c r="X1770" s="50" t="b">
        <x:f>AND(COUNT(L1770:O1770)=4,L1770&gt;='設定'!$B$6,M1770&gt;='設定'!$B$6,N1770&gt;='設定'!$B$6,O1770&gt;='設定'!$B$6)</x:f>
        <x:v>0</x:v>
      </x:c>
      <x:c r="Y1770" s="50" t="b">
        <x:f>AND(COUNT(G1770:K1770)=5,P1770&gt;='設定'!$B$7)</x:f>
        <x:v>0</x:v>
      </x:c>
      <x:c r="Z1770" s="50" t="b">
        <x:f>AND(ISNUMBER(R1770),R1770&gt;='設定'!$B$8)</x:f>
        <x:v>0</x:v>
      </x:c>
      <x:c r="AA1770" s="50" t="b">
        <x:f>AND(ISNUMBER(S1770),S1770&gt;=DATE(YEAR('設定'!$B$10)-'設定'!$B$9,MONTH('設定'!$B$10),DAY('設定'!$B$10)))</x:f>
        <x:v>0</x:v>
      </x:c>
      <x:c r="AB1770" s="55" t="b">
        <x:v>0</x:v>
      </x:c>
      <x:c r="AC1770" s="55" t="b">
        <x:v>1</x:v>
      </x:c>
      <x:c r="AD1770" s="50" t="n">
        <x:f>IF(X1770,1,0)+IF(Z1770,1,0)+IF(AA1770,1,0)+IF(AB1770,1,0)</x:f>
        <x:v>0</x:v>
      </x:c>
      <x:c r="AE1770" s="50" t="n">
        <x:f>IF(Y1770,1,0)+IF(Z1770,1,0)+IF(AA1770,1,0)+IF(AB1770,1,0)</x:f>
        <x:v>0</x:v>
      </x:c>
      <x:c r="AF1770" s="50" t="n">
        <x:f>IF(Y1770,1,0)+IF(Z1770,1,0)+IF(AA1770,1,0)+IF(AC1770,1,0)</x:f>
        <x:v>1</x:v>
      </x:c>
      <x:c r="AG1770" s="53" t="n">
        <x:v>44348</x:v>
      </x:c>
      <x:c r="AH1770" s="50" t="str">
        <x:v>S100VWYM</x:v>
      </x:c>
      <x:c r="AI1770" s="50" t="str">
        <x:v>NetSalesSummaryOfBusinessResults</x:v>
      </x:c>
      <x:c r="AJ1770" s="50" t="str">
        <x:v>OperatingIncome</x:v>
      </x:c>
      <x:c r="AK1770" s="53" t="n">
        <x:v>45747</x:v>
      </x:c>
      <x:c r="AL1770" s="50" t="str">
        <x:v>365/365/365/366/365</x:v>
      </x:c>
      <x:c r="AM1770" s="51" t="n">
        <x:v>12091195</x:v>
      </x:c>
      <x:c r="AN1770" s="51" t="n">
        <x:v>1406</x:v>
      </x:c>
      <x:c r="AO1770" s="51" t="n">
        <x:f>IFERROR(AM1770*AN1770,"")</x:f>
        <x:v>17000220170</x:v>
      </x:c>
      <x:c r="AP1770" s="56" t="n">
        <x:f>IFERROR(AO1770/(K1770*1000000),"")</x:f>
        <x:v>1.6871025232970955</x:v>
      </x:c>
      <x:c r="AQ1770" s="57" t="n">
        <x:v>363505828.3333333</x:v>
      </x:c>
      <x:c r="AR1770" s="52" t="n">
        <x:v>0.3461310146206827</x:v>
      </x:c>
      <x:c r="AS1770" s="52" t="n">
        <x:v>-0.5201089061589304</x:v>
      </x:c>
      <x:c r="AT1770" s="55" t="b">
        <x:v>1</x:v>
      </x:c>
      <x:c r="AU1770" s="50"/>
      <x:c r="AV1770" s="58" t="n">
        <x:v>-0.003241712092057</x:v>
      </x:c>
      <x:c r="AW1770" s="50" t="n">
        <x:v>1893</x:v>
      </x:c>
      <x:c r="AX1770" s="50" t="str">
        <x:v>Core Moat</x:v>
      </x:c>
      <x:c r="AY1770" s="50" t="str">
        <x:v>目立つ機械的警告なし（定性確認は別途必要）</x:v>
      </x:c>
      <x:c r="AZ1770" s="59" t="str">
        <x:v>2025-06-18 09:35</x:v>
      </x:c>
      <x:c r="BA1770" s="53" t="n">
        <x:v>38322</x:v>
      </x:c>
      <x:c r="BB1770" s="50"/>
      <x:c r="BC1770" s="50"/>
      <x:c r="BD1770" s="50"/>
    </x:row>
    <x:row r="1771">
      <x:c r="A1771" s="50" t="n">
        <x:v>1770</x:v>
      </x:c>
      <x:c r="B1771" s="50" t="str">
        <x:v>9363</x:v>
      </x:c>
      <x:c r="C1771" s="50" t="str">
        <x:v>9363.T</x:v>
      </x:c>
      <x:c r="D1771" s="50" t="str">
        <x:v>DAIUN CO.,LTD.</x:v>
      </x:c>
      <x:c r="E1771" s="50" t="str">
        <x:v>Standard Market(Domestic)</x:v>
      </x:c>
      <x:c r="F1771" s="50" t="str">
        <x:v>Warehousing and Harbor Transportation Service</x:v>
      </x:c>
      <x:c r="G1771" s="51" t="n">
        <x:v>7473.942</x:v>
      </x:c>
      <x:c r="H1771" s="51" t="n">
        <x:v>8765.91</x:v>
      </x:c>
      <x:c r="I1771" s="51" t="n">
        <x:v>8930.561</x:v>
      </x:c>
      <x:c r="J1771" s="51" t="n">
        <x:v>8091.889</x:v>
      </x:c>
      <x:c r="K1771" s="51" t="n">
        <x:v>8672.391</x:v>
      </x:c>
      <x:c r="L1771" s="52" t="n">
        <x:f>IFERROR(H1771/G1771-1,"")</x:f>
        <x:v>0.17286299519048987</x:v>
      </x:c>
      <x:c r="M1771" s="52" t="n">
        <x:f>IFERROR(I1771/H1771-1,"")</x:f>
        <x:v>0.01878310409301487</x:v>
      </x:c>
      <x:c r="N1771" s="52" t="n">
        <x:f>IFERROR(J1771/I1771-1,"")</x:f>
        <x:v>-0.09391033777161362</x:v>
      </x:c>
      <x:c r="O1771" s="52" t="n">
        <x:f>IFERROR(K1771/J1771-1,"")</x:f>
        <x:v>0.07173874975299332</x:v>
      </x:c>
      <x:c r="P1771" s="52" t="n">
        <x:f>IFERROR((K1771/G1771)^(1/4)-1,"")</x:f>
        <x:v>0.03788033109010813</x:v>
      </x:c>
      <x:c r="Q1771" s="51" t="n">
        <x:v>243.572</x:v>
      </x:c>
      <x:c r="R1771" s="52" t="n">
        <x:f>IFERROR(Q1771/K1771,"")</x:f>
        <x:v>0.02808591079438185</x:v>
      </x:c>
      <x:c r="S1771" s="53" t="n">
        <x:v>17227</x:v>
      </x:c>
      <x:c r="T1771" s="50" t="str">
        <x:v>EDINET_company_history</x:v>
      </x:c>
      <x:c r="U1771" s="50" t="str">
        <x:v>大運協力会社持株会</x:v>
      </x:c>
      <x:c r="V1771" s="54" t="n">
        <x:v>0.199</x:v>
      </x:c>
      <x:c r="W1771" s="50" t="str">
        <x:v>岩 崎 雅 信</x:v>
      </x:c>
      <x:c r="X1771" s="50" t="b">
        <x:f>AND(COUNT(L1771:O1771)=4,L1771&gt;='設定'!$B$6,M1771&gt;='設定'!$B$6,N1771&gt;='設定'!$B$6,O1771&gt;='設定'!$B$6)</x:f>
        <x:v>0</x:v>
      </x:c>
      <x:c r="Y1771" s="50" t="b">
        <x:f>AND(COUNT(G1771:K1771)=5,P1771&gt;='設定'!$B$7)</x:f>
        <x:v>0</x:v>
      </x:c>
      <x:c r="Z1771" s="50" t="b">
        <x:f>AND(ISNUMBER(R1771),R1771&gt;='設定'!$B$8)</x:f>
        <x:v>0</x:v>
      </x:c>
      <x:c r="AA1771" s="50" t="b">
        <x:f>AND(ISNUMBER(S1771),S1771&gt;=DATE(YEAR('設定'!$B$10)-'設定'!$B$9,MONTH('設定'!$B$10),DAY('設定'!$B$10)))</x:f>
        <x:v>0</x:v>
      </x:c>
      <x:c r="AB1771" s="55" t="b">
        <x:v>0</x:v>
      </x:c>
      <x:c r="AC1771" s="55" t="b">
        <x:v>1</x:v>
      </x:c>
      <x:c r="AD1771" s="50" t="n">
        <x:f>IF(X1771,1,0)+IF(Z1771,1,0)+IF(AA1771,1,0)+IF(AB1771,1,0)</x:f>
        <x:v>0</x:v>
      </x:c>
      <x:c r="AE1771" s="50" t="n">
        <x:f>IF(Y1771,1,0)+IF(Z1771,1,0)+IF(AA1771,1,0)+IF(AB1771,1,0)</x:f>
        <x:v>0</x:v>
      </x:c>
      <x:c r="AF1771" s="50" t="n">
        <x:f>IF(Y1771,1,0)+IF(Z1771,1,0)+IF(AA1771,1,0)+IF(AC1771,1,0)</x:f>
        <x:v>1</x:v>
      </x:c>
      <x:c r="AG1771" s="53" t="n">
        <x:v>44348</x:v>
      </x:c>
      <x:c r="AH1771" s="50" t="str">
        <x:v>S100W7MT</x:v>
      </x:c>
      <x:c r="AI1771" s="50" t="str">
        <x:v>NetSalesSummaryOfBusinessResults</x:v>
      </x:c>
      <x:c r="AJ1771" s="50" t="str">
        <x:v>OperatingIncome</x:v>
      </x:c>
      <x:c r="AK1771" s="53" t="n">
        <x:v>45747</x:v>
      </x:c>
      <x:c r="AL1771" s="50" t="str">
        <x:v>365/365/365/366/365</x:v>
      </x:c>
      <x:c r="AM1771" s="51" t="n">
        <x:v>4850239</x:v>
      </x:c>
      <x:c r="AN1771" s="51" t="n">
        <x:v>527</x:v>
      </x:c>
      <x:c r="AO1771" s="51" t="n">
        <x:f>IFERROR(AM1771*AN1771,"")</x:f>
        <x:v>2556075953</x:v>
      </x:c>
      <x:c r="AP1771" s="56" t="n">
        <x:f>IFERROR(AO1771/(K1771*1000000),"")</x:f>
        <x:v>0.2947371668320766</x:v>
      </x:c>
      <x:c r="AQ1771" s="57" t="n">
        <x:v>17762485</x:v>
      </x:c>
      <x:c r="AR1771" s="52" t="n">
        <x:v>0.4806079288193601</x:v>
      </x:c>
      <x:c r="AS1771" s="52" t="n">
        <x:v>-0.5652636311874937</x:v>
      </x:c>
      <x:c r="AT1771" s="55" t="b">
        <x:v>0</x:v>
      </x:c>
      <x:c r="AU1771" s="50" t="str">
        <x:v>low_liquidity</x:v>
      </x:c>
      <x:c r="AV1771" s="58" t="n">
        <x:v>-0.2700864064777898</x:v>
      </x:c>
      <x:c r="AW1771" s="50" t="n">
        <x:v>3229</x:v>
      </x:c>
      <x:c r="AX1771" s="50" t="str">
        <x:v>Transformation Moat</x:v>
      </x:c>
      <x:c r="AY1771" s="50" t="str">
        <x:v>既存適格性フィルター不通過: low_liquidity / 60日平均売買代金2,000万円未満</x:v>
      </x:c>
      <x:c r="AZ1771" s="59" t="str">
        <x:v>2025-06-27 15:10</x:v>
      </x:c>
      <x:c r="BA1771" s="53" t="n">
        <x:v>17227</x:v>
      </x:c>
      <x:c r="BB1771" s="50"/>
      <x:c r="BC1771" s="50"/>
      <x:c r="BD1771" s="50"/>
    </x:row>
    <x:row r="1772">
      <x:c r="A1772" s="50" t="n">
        <x:v>1771</x:v>
      </x:c>
      <x:c r="B1772" s="50" t="str">
        <x:v>1897</x:v>
      </x:c>
      <x:c r="C1772" s="50" t="str">
        <x:v>1897.T</x:v>
      </x:c>
      <x:c r="D1772" s="50" t="str">
        <x:v>The Kaneshita Construction Co.,Ltd.</x:v>
      </x:c>
      <x:c r="E1772" s="50" t="str">
        <x:v>Standard Market(Domestic)</x:v>
      </x:c>
      <x:c r="F1772" s="50" t="str">
        <x:v>Construction</x:v>
      </x:c>
      <x:c r="G1772" s="51" t="n">
        <x:v>7633</x:v>
      </x:c>
      <x:c r="H1772" s="51" t="n">
        <x:v>9898</x:v>
      </x:c>
      <x:c r="I1772" s="51" t="n">
        <x:v>10659</x:v>
      </x:c>
      <x:c r="J1772" s="51" t="n">
        <x:v>9743</x:v>
      </x:c>
      <x:c r="K1772" s="51" t="n">
        <x:v>8837</x:v>
      </x:c>
      <x:c r="L1772" s="52" t="n">
        <x:f>IFERROR(H1772/G1772-1,"")</x:f>
        <x:v>0.2967378488143586</x:v>
      </x:c>
      <x:c r="M1772" s="52" t="n">
        <x:f>IFERROR(I1772/H1772-1,"")</x:f>
        <x:v>0.07688421903414833</x:v>
      </x:c>
      <x:c r="N1772" s="52" t="n">
        <x:f>IFERROR(J1772/I1772-1,"")</x:f>
        <x:v>-0.08593676705131814</x:v>
      </x:c>
      <x:c r="O1772" s="52" t="n">
        <x:f>IFERROR(K1772/J1772-1,"")</x:f>
        <x:v>-0.09298983885866774</x:v>
      </x:c>
      <x:c r="P1772" s="52" t="n">
        <x:f>IFERROR((K1772/G1772)^(1/4)-1,"")</x:f>
        <x:v>0.03729527145200495</x:v>
      </x:c>
      <x:c r="Q1772" s="51" t="n">
        <x:v>99</x:v>
      </x:c>
      <x:c r="R1772" s="52" t="n">
        <x:f>IFERROR(Q1772/K1772,"")</x:f>
        <x:v>0.011202896910716307</x:v>
      </x:c>
      <x:c r="S1772" s="53" t="n">
        <x:v>26481</x:v>
      </x:c>
      <x:c r="T1772" s="50" t="str">
        <x:v>EDINET_company_history</x:v>
      </x:c>
      <x:c r="U1772" s="50" t="str">
        <x:v>上原成商事㈱</x:v>
      </x:c>
      <x:c r="V1772" s="54" t="n">
        <x:v>0.0944</x:v>
      </x:c>
      <x:c r="W1772" s="50" t="str">
        <x:v>金下 昌司</x:v>
      </x:c>
      <x:c r="X1772" s="50" t="b">
        <x:f>AND(COUNT(L1772:O1772)=4,L1772&gt;='設定'!$B$6,M1772&gt;='設定'!$B$6,N1772&gt;='設定'!$B$6,O1772&gt;='設定'!$B$6)</x:f>
        <x:v>0</x:v>
      </x:c>
      <x:c r="Y1772" s="50" t="b">
        <x:f>AND(COUNT(G1772:K1772)=5,P1772&gt;='設定'!$B$7)</x:f>
        <x:v>0</x:v>
      </x:c>
      <x:c r="Z1772" s="50" t="b">
        <x:f>AND(ISNUMBER(R1772),R1772&gt;='設定'!$B$8)</x:f>
        <x:v>0</x:v>
      </x:c>
      <x:c r="AA1772" s="50" t="b">
        <x:f>AND(ISNUMBER(S1772),S1772&gt;=DATE(YEAR('設定'!$B$10)-'設定'!$B$9,MONTH('設定'!$B$10),DAY('設定'!$B$10)))</x:f>
        <x:v>0</x:v>
      </x:c>
      <x:c r="AB1772" s="55" t="b">
        <x:v>0</x:v>
      </x:c>
      <x:c r="AC1772" s="55" t="b">
        <x:v>1</x:v>
      </x:c>
      <x:c r="AD1772" s="50" t="n">
        <x:f>IF(X1772,1,0)+IF(Z1772,1,0)+IF(AA1772,1,0)+IF(AB1772,1,0)</x:f>
        <x:v>0</x:v>
      </x:c>
      <x:c r="AE1772" s="50" t="n">
        <x:f>IF(Y1772,1,0)+IF(Z1772,1,0)+IF(AA1772,1,0)+IF(AB1772,1,0)</x:f>
        <x:v>0</x:v>
      </x:c>
      <x:c r="AF1772" s="50" t="n">
        <x:f>IF(Y1772,1,0)+IF(Z1772,1,0)+IF(AA1772,1,0)+IF(AC1772,1,0)</x:f>
        <x:v>1</x:v>
      </x:c>
      <x:c r="AG1772" s="53" t="n">
        <x:v>44348</x:v>
      </x:c>
      <x:c r="AH1772" s="50" t="str">
        <x:v>S100XT0W</x:v>
      </x:c>
      <x:c r="AI1772" s="50" t="str">
        <x:v>NetSalesSummaryOfBusinessResults</x:v>
      </x:c>
      <x:c r="AJ1772" s="50" t="str">
        <x:v>OperatingIncome</x:v>
      </x:c>
      <x:c r="AK1772" s="53" t="n">
        <x:v>46022</x:v>
      </x:c>
      <x:c r="AL1772" s="50" t="str">
        <x:v>365/365/365/366/365</x:v>
      </x:c>
      <x:c r="AM1772" s="51" t="n">
        <x:v>2105060</x:v>
      </x:c>
      <x:c r="AN1772" s="51" t="n">
        <x:v>3315</x:v>
      </x:c>
      <x:c r="AO1772" s="51" t="n">
        <x:f>IFERROR(AM1772*AN1772,"")</x:f>
        <x:v>6978273900</x:v>
      </x:c>
      <x:c r="AP1772" s="56" t="n">
        <x:f>IFERROR(AO1772/(K1772*1000000),"")</x:f>
        <x:v>0.789665486024669</x:v>
      </x:c>
      <x:c r="AQ1772" s="57" t="n">
        <x:v>3418533.3333333335</x:v>
      </x:c>
      <x:c r="AR1772" s="52" t="n">
        <x:v>0.1995666130698911</x:v>
      </x:c>
      <x:c r="AS1772" s="52" t="n">
        <x:v>-0.2488161031822007</x:v>
      </x:c>
      <x:c r="AT1772" s="55" t="b">
        <x:v>0</x:v>
      </x:c>
      <x:c r="AU1772" s="50" t="str">
        <x:v>low_liquidity</x:v>
      </x:c>
      <x:c r="AV1772" s="58" t="n">
        <x:v>-0.0031372425641946</x:v>
      </x:c>
      <x:c r="AW1772" s="50" t="n">
        <x:v>1891</x:v>
      </x:c>
      <x:c r="AX1772" s="50" t="str">
        <x:v>Core Moat</x:v>
      </x:c>
      <x:c r="AY1772" s="50" t="str">
        <x:v>既存適格性フィルター不通過: low_liquidity / 60日平均売買代金2,000万円未満</x:v>
      </x:c>
      <x:c r="AZ1772" s="59" t="str">
        <x:v>2026-03-25 10:03</x:v>
      </x:c>
      <x:c r="BA1772" s="53" t="n">
        <x:v>26481</x:v>
      </x:c>
      <x:c r="BB1772" s="50"/>
      <x:c r="BC1772" s="50"/>
      <x:c r="BD1772" s="50"/>
    </x:row>
    <x:row r="1773">
      <x:c r="A1773" s="50" t="n">
        <x:v>1772</x:v>
      </x:c>
      <x:c r="B1773" s="50" t="str">
        <x:v>3628</x:v>
      </x:c>
      <x:c r="C1773" s="50" t="str">
        <x:v>3628.T</x:v>
      </x:c>
      <x:c r="D1773" s="50" t="str">
        <x:v>DATA HORIZON CO.,LTD.</x:v>
      </x:c>
      <x:c r="E1773" s="50" t="str">
        <x:v>Growth Market(Domestic)</x:v>
      </x:c>
      <x:c r="F1773" s="50" t="str">
        <x:v>Information &amp; Communication</x:v>
      </x:c>
      <x:c r="G1773" s="51" t="n">
        <x:v>3330.035</x:v>
      </x:c>
      <x:c r="H1773" s="51" t="n">
        <x:v>2990.284</x:v>
      </x:c>
      <x:c r="I1773" s="51" t="n">
        <x:v>4410.484</x:v>
      </x:c>
      <x:c r="J1773" s="51" t="n">
        <x:v>5007.033</x:v>
      </x:c>
      <x:c r="K1773" s="51" t="n">
        <x:v>3853.23</x:v>
      </x:c>
      <x:c r="L1773" s="52" t="n">
        <x:f>IFERROR(H1773/G1773-1,"")</x:f>
        <x:v>-0.10202625497930196</x:v>
      </x:c>
      <x:c r="M1773" s="52" t="n">
        <x:f>IFERROR(I1773/H1773-1,"")</x:f>
        <x:v>0.47493816640827435</x:v>
      </x:c>
      <x:c r="N1773" s="52" t="n">
        <x:f>IFERROR(J1773/I1773-1,"")</x:f>
        <x:v>0.13525703754962048</x:v>
      </x:c>
      <x:c r="O1773" s="52" t="n">
        <x:f>IFERROR(K1773/J1773-1,"")</x:f>
        <x:v>-0.23043646806402118</x:v>
      </x:c>
      <x:c r="P1773" s="52" t="n">
        <x:f>IFERROR((K1773/G1773)^(1/4)-1,"")</x:f>
        <x:v>0.037155879599235275</x:v>
      </x:c>
      <x:c r="Q1773" s="51" t="n">
        <x:v>-516.261</x:v>
      </x:c>
      <x:c r="R1773" s="52" t="n">
        <x:f>IFERROR(Q1773/K1773,"")</x:f>
        <x:v>-0.13398136109186318</x:v>
      </x:c>
      <x:c r="S1773" s="53" t="n">
        <x:v>39692</x:v>
      </x:c>
      <x:c r="T1773" s="50" t="str">
        <x:v>EDINET_company_history</x:v>
      </x:c>
      <x:c r="U1773" s="50" t="str">
        <x:v>㈱ディー・エヌ・エー</x:v>
      </x:c>
      <x:c r="V1773" s="54" t="n">
        <x:v>0.5149</x:v>
      </x:c>
      <x:c r="W1773" s="50" t="str">
        <x:v>内海 良夫 / 瀬川 翔</x:v>
      </x:c>
      <x:c r="X1773" s="50" t="b">
        <x:f>AND(COUNT(L1773:O1773)=4,L1773&gt;='設定'!$B$6,M1773&gt;='設定'!$B$6,N1773&gt;='設定'!$B$6,O1773&gt;='設定'!$B$6)</x:f>
        <x:v>0</x:v>
      </x:c>
      <x:c r="Y1773" s="50" t="b">
        <x:f>AND(COUNT(G1773:K1773)=5,P1773&gt;='設定'!$B$7)</x:f>
        <x:v>0</x:v>
      </x:c>
      <x:c r="Z1773" s="50" t="b">
        <x:f>AND(ISNUMBER(R1773),R1773&gt;='設定'!$B$8)</x:f>
        <x:v>0</x:v>
      </x:c>
      <x:c r="AA1773" s="50" t="b">
        <x:f>AND(ISNUMBER(S1773),S1773&gt;=DATE(YEAR('設定'!$B$10)-'設定'!$B$9,MONTH('設定'!$B$10),DAY('設定'!$B$10)))</x:f>
        <x:v>0</x:v>
      </x:c>
      <x:c r="AB1773" s="55" t="b">
        <x:v>0</x:v>
      </x:c>
      <x:c r="AC1773" s="55" t="b">
        <x:v>1</x:v>
      </x:c>
      <x:c r="AD1773" s="50" t="n">
        <x:f>IF(X1773,1,0)+IF(Z1773,1,0)+IF(AA1773,1,0)+IF(AB1773,1,0)</x:f>
        <x:v>0</x:v>
      </x:c>
      <x:c r="AE1773" s="50" t="n">
        <x:f>IF(Y1773,1,0)+IF(Z1773,1,0)+IF(AA1773,1,0)+IF(AB1773,1,0)</x:f>
        <x:v>0</x:v>
      </x:c>
      <x:c r="AF1773" s="50" t="n">
        <x:f>IF(Y1773,1,0)+IF(Z1773,1,0)+IF(AA1773,1,0)+IF(AC1773,1,0)</x:f>
        <x:v>1</x:v>
      </x:c>
      <x:c r="AG1773" s="53" t="n">
        <x:v>44348</x:v>
      </x:c>
      <x:c r="AH1773" s="50" t="str">
        <x:v>S100W89W</x:v>
      </x:c>
      <x:c r="AI1773" s="50" t="str">
        <x:v>NetSalesSummaryOfBusinessResults</x:v>
      </x:c>
      <x:c r="AJ1773" s="50" t="str">
        <x:v>OperatingIncome</x:v>
      </x:c>
      <x:c r="AK1773" s="53" t="n">
        <x:v>45747</x:v>
      </x:c>
      <x:c r="AL1773" s="50" t="str">
        <x:v>365/365/365/366/274</x:v>
      </x:c>
      <x:c r="AM1773" s="51" t="n">
        <x:v>12691280</x:v>
      </x:c>
      <x:c r="AN1773" s="51" t="n">
        <x:v>609</x:v>
      </x:c>
      <x:c r="AO1773" s="51" t="n">
        <x:f>IFERROR(AM1773*AN1773,"")</x:f>
        <x:v>7728989520</x:v>
      </x:c>
      <x:c r="AP1773" s="56" t="n">
        <x:f>IFERROR(AO1773/(K1773*1000000),"")</x:f>
        <x:v>2.0058469180401897</x:v>
      </x:c>
      <x:c r="AQ1773" s="57" t="n">
        <x:v>23507723.333333332</x:v>
      </x:c>
      <x:c r="AR1773" s="52" t="n">
        <x:v>0.6746111017110472</x:v>
      </x:c>
      <x:c r="AS1773" s="52" t="n">
        <x:v>-0.8849527665317138</x:v>
      </x:c>
      <x:c r="AT1773" s="55" t="b">
        <x:v>0</x:v>
      </x:c>
      <x:c r="AU1773" s="50" t="str">
        <x:v>low_equity_ratio;repeated_operating_loss;repeated_negative_operating_cf;excessive_leverage;extreme_profitability_outlier</x:v>
      </x:c>
      <x:c r="AV1773" s="58" t="n">
        <x:v>-0.6022489981736148</x:v>
      </x:c>
      <x:c r="AW1773" s="50" t="n">
        <x:v>3546</x:v>
      </x:c>
      <x:c r="AX1773" s="50" t="str">
        <x:v>Future Moat</x:v>
      </x:c>
      <x:c r="AY1773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1773" s="59" t="str">
        <x:v>2025-06-27 16:27</x:v>
      </x:c>
      <x:c r="BA1773" s="53" t="n">
        <x:v>39692</x:v>
      </x:c>
      <x:c r="BB1773" s="50"/>
      <x:c r="BC1773" s="50"/>
      <x:c r="BD1773" s="50"/>
    </x:row>
    <x:row r="1774">
      <x:c r="A1774" s="50" t="n">
        <x:v>1773</x:v>
      </x:c>
      <x:c r="B1774" s="50" t="str">
        <x:v>5933</x:v>
      </x:c>
      <x:c r="C1774" s="50" t="str">
        <x:v>5933.T</x:v>
      </x:c>
      <x:c r="D1774" s="50" t="str">
        <x:v>ALINCO INCORPORATED</x:v>
      </x:c>
      <x:c r="E1774" s="50" t="str">
        <x:v>Prime Market (Domestic)</x:v>
      </x:c>
      <x:c r="F1774" s="50" t="str">
        <x:v>Metal Products</x:v>
      </x:c>
      <x:c r="G1774" s="51" t="n">
        <x:v>53341.709</x:v>
      </x:c>
      <x:c r="H1774" s="51" t="n">
        <x:v>55255.79</x:v>
      </x:c>
      <x:c r="I1774" s="51" t="n">
        <x:v>60717.786</x:v>
      </x:c>
      <x:c r="J1774" s="51" t="n">
        <x:v>57876.725</x:v>
      </x:c>
      <x:c r="K1774" s="51" t="n">
        <x:v>61601.118</x:v>
      </x:c>
      <x:c r="L1774" s="52" t="n">
        <x:f>IFERROR(H1774/G1774-1,"")</x:f>
        <x:v>0.03588338348889408</x:v>
      </x:c>
      <x:c r="M1774" s="52" t="n">
        <x:f>IFERROR(I1774/H1774-1,"")</x:f>
        <x:v>0.09884929706009093</x:v>
      </x:c>
      <x:c r="N1774" s="52" t="n">
        <x:f>IFERROR(J1774/I1774-1,"")</x:f>
        <x:v>-0.04679124828431658</x:v>
      </x:c>
      <x:c r="O1774" s="52" t="n">
        <x:f>IFERROR(K1774/J1774-1,"")</x:f>
        <x:v>0.06435044484635233</x:v>
      </x:c>
      <x:c r="P1774" s="52" t="n">
        <x:f>IFERROR((K1774/G1774)^(1/4)-1,"")</x:f>
        <x:v>0.03664585881084648</x:v>
      </x:c>
      <x:c r="Q1774" s="51" t="n">
        <x:v>2196.071</x:v>
      </x:c>
      <x:c r="R1774" s="52" t="n">
        <x:f>IFERROR(Q1774/K1774,"")</x:f>
        <x:v>0.03564985622501202</x:v>
      </x:c>
      <x:c r="S1774" s="53" t="n">
        <x:v>34029</x:v>
      </x:c>
      <x:c r="T1774" s="50" t="str">
        <x:v>EDINET_company_history</x:v>
      </x:c>
      <x:c r="U1774" s="50" t="str">
        <x:v>アルメイト㈱</x:v>
      </x:c>
      <x:c r="V1774" s="54" t="n">
        <x:v>0.1582</x:v>
      </x:c>
      <x:c r="W1774" s="50" t="str">
        <x:v>井 上 雄 策 / 小 林 宣 夫</x:v>
      </x:c>
      <x:c r="X1774" s="50" t="b">
        <x:f>AND(COUNT(L1774:O1774)=4,L1774&gt;='設定'!$B$6,M1774&gt;='設定'!$B$6,N1774&gt;='設定'!$B$6,O1774&gt;='設定'!$B$6)</x:f>
        <x:v>0</x:v>
      </x:c>
      <x:c r="Y1774" s="50" t="b">
        <x:f>AND(COUNT(G1774:K1774)=5,P1774&gt;='設定'!$B$7)</x:f>
        <x:v>0</x:v>
      </x:c>
      <x:c r="Z1774" s="50" t="b">
        <x:f>AND(ISNUMBER(R1774),R1774&gt;='設定'!$B$8)</x:f>
        <x:v>0</x:v>
      </x:c>
      <x:c r="AA1774" s="50" t="b">
        <x:f>AND(ISNUMBER(S1774),S1774&gt;=DATE(YEAR('設定'!$B$10)-'設定'!$B$9,MONTH('設定'!$B$10),DAY('設定'!$B$10)))</x:f>
        <x:v>0</x:v>
      </x:c>
      <x:c r="AB1774" s="55" t="b">
        <x:v>0</x:v>
      </x:c>
      <x:c r="AC1774" s="55" t="b">
        <x:v>1</x:v>
      </x:c>
      <x:c r="AD1774" s="50" t="n">
        <x:f>IF(X1774,1,0)+IF(Z1774,1,0)+IF(AA1774,1,0)+IF(AB1774,1,0)</x:f>
        <x:v>0</x:v>
      </x:c>
      <x:c r="AE1774" s="50" t="n">
        <x:f>IF(Y1774,1,0)+IF(Z1774,1,0)+IF(AA1774,1,0)+IF(AB1774,1,0)</x:f>
        <x:v>0</x:v>
      </x:c>
      <x:c r="AF1774" s="50" t="n">
        <x:f>IF(Y1774,1,0)+IF(Z1774,1,0)+IF(AA1774,1,0)+IF(AC1774,1,0)</x:f>
        <x:v>1</x:v>
      </x:c>
      <x:c r="AG1774" s="53" t="n">
        <x:v>44348</x:v>
      </x:c>
      <x:c r="AH1774" s="50" t="str">
        <x:v>S100VYLW</x:v>
      </x:c>
      <x:c r="AI1774" s="50" t="str">
        <x:v>NetSalesSummaryOfBusinessResults</x:v>
      </x:c>
      <x:c r="AJ1774" s="50" t="str">
        <x:v>OperatingIncome</x:v>
      </x:c>
      <x:c r="AK1774" s="53" t="n">
        <x:v>45736</x:v>
      </x:c>
      <x:c r="AL1774" s="50" t="str">
        <x:v>365/365/365/366/365</x:v>
      </x:c>
      <x:c r="AM1774" s="51" t="n">
        <x:v>19932726</x:v>
      </x:c>
      <x:c r="AN1774" s="51" t="n">
        <x:v>1018</x:v>
      </x:c>
      <x:c r="AO1774" s="51" t="n">
        <x:f>IFERROR(AM1774*AN1774,"")</x:f>
        <x:v>20291515068</x:v>
      </x:c>
      <x:c r="AP1774" s="56" t="n">
        <x:f>IFERROR(AO1774/(K1774*1000000),"")</x:f>
        <x:v>0.3294017337152874</x:v>
      </x:c>
      <x:c r="AQ1774" s="57" t="n">
        <x:v>79567365</x:v>
      </x:c>
      <x:c r="AR1774" s="52" t="n">
        <x:v>0.2044948456607668</x:v>
      </x:c>
      <x:c r="AS1774" s="52" t="n">
        <x:v>-0.2226999603950188</x:v>
      </x:c>
      <x:c r="AT1774" s="55" t="b">
        <x:v>1</x:v>
      </x:c>
      <x:c r="AU1774" s="50"/>
      <x:c r="AV1774" s="58" t="n">
        <x:v>0.1502596388633826</x:v>
      </x:c>
      <x:c r="AW1774" s="50" t="n">
        <x:v>944</x:v>
      </x:c>
      <x:c r="AX1774" s="50" t="str">
        <x:v>Future Moat</x:v>
      </x:c>
      <x:c r="AY1774" s="50" t="str">
        <x:v>目立つ機械的警告なし（定性確認は別途必要）</x:v>
      </x:c>
      <x:c r="AZ1774" s="59" t="str">
        <x:v>2025-06-17 10:22</x:v>
      </x:c>
      <x:c r="BA1774" s="53" t="n">
        <x:v>34029</x:v>
      </x:c>
      <x:c r="BB1774" s="50"/>
      <x:c r="BC1774" s="50"/>
      <x:c r="BD1774" s="50" t="str">
        <x:v>TOPIX Small 2</x:v>
      </x:c>
    </x:row>
    <x:row r="1775">
      <x:c r="A1775" s="50" t="n">
        <x:v>1774</x:v>
      </x:c>
      <x:c r="B1775" s="50" t="str">
        <x:v>3028</x:v>
      </x:c>
      <x:c r="C1775" s="50" t="str">
        <x:v>3028.T</x:v>
      </x:c>
      <x:c r="D1775" s="50" t="str">
        <x:v>Alpen Co.,Ltd.</x:v>
      </x:c>
      <x:c r="E1775" s="50" t="str">
        <x:v>Prime Market (Domestic)</x:v>
      </x:c>
      <x:c r="F1775" s="50" t="str">
        <x:v>Retail Trade</x:v>
      </x:c>
      <x:c r="G1775" s="51" t="n">
        <x:v>233215</x:v>
      </x:c>
      <x:c r="H1775" s="51" t="n">
        <x:v>232332</x:v>
      </x:c>
      <x:c r="I1775" s="51" t="n">
        <x:v>244540</x:v>
      </x:c>
      <x:c r="J1775" s="51" t="n">
        <x:v>252936</x:v>
      </x:c>
      <x:c r="K1775" s="51" t="n">
        <x:v>268655</x:v>
      </x:c>
      <x:c r="L1775" s="52" t="n">
        <x:f>IFERROR(H1775/G1775-1,"")</x:f>
        <x:v>-0.0037862058615441008</x:v>
      </x:c>
      <x:c r="M1775" s="52" t="n">
        <x:f>IFERROR(I1775/H1775-1,"")</x:f>
        <x:v>0.05254549523957097</x:v>
      </x:c>
      <x:c r="N1775" s="52" t="n">
        <x:f>IFERROR(J1775/I1775-1,"")</x:f>
        <x:v>0.03433385131266875</x:v>
      </x:c>
      <x:c r="O1775" s="52" t="n">
        <x:f>IFERROR(K1775/J1775-1,"")</x:f>
        <x:v>0.062146155549229753</x:v>
      </x:c>
      <x:c r="P1775" s="52" t="n">
        <x:f>IFERROR((K1775/G1775)^(1/4)-1,"")</x:f>
        <x:v>0.03599965769300528</x:v>
      </x:c>
      <x:c r="Q1775" s="51" t="n">
        <x:v>8516</x:v>
      </x:c>
      <x:c r="R1775" s="52" t="n">
        <x:f>IFERROR(Q1775/K1775,"")</x:f>
        <x:v>0.031698646963577826</x:v>
      </x:c>
      <x:c r="S1775" s="53" t="n">
        <x:v>38777</x:v>
      </x:c>
      <x:c r="T1775" s="50" t="str">
        <x:v>EDINET_company_history</x:v>
      </x:c>
      <x:c r="U1775" s="50" t="str">
        <x:v>㈱ミズノ・ホールディングス</x:v>
      </x:c>
      <x:c r="V1775" s="54" t="n">
        <x:v>0.3524</x:v>
      </x:c>
      <x:c r="W1775" s="50" t="str">
        <x:v>水野 泰三 / 水野 敦之 / 村瀬 一夫</x:v>
      </x:c>
      <x:c r="X1775" s="50" t="b">
        <x:f>AND(COUNT(L1775:O1775)=4,L1775&gt;='設定'!$B$6,M1775&gt;='設定'!$B$6,N1775&gt;='設定'!$B$6,O1775&gt;='設定'!$B$6)</x:f>
        <x:v>0</x:v>
      </x:c>
      <x:c r="Y1775" s="50" t="b">
        <x:f>AND(COUNT(G1775:K1775)=5,P1775&gt;='設定'!$B$7)</x:f>
        <x:v>0</x:v>
      </x:c>
      <x:c r="Z1775" s="50" t="b">
        <x:f>AND(ISNUMBER(R1775),R1775&gt;='設定'!$B$8)</x:f>
        <x:v>0</x:v>
      </x:c>
      <x:c r="AA1775" s="50" t="b">
        <x:f>AND(ISNUMBER(S1775),S1775&gt;=DATE(YEAR('設定'!$B$10)-'設定'!$B$9,MONTH('設定'!$B$10),DAY('設定'!$B$10)))</x:f>
        <x:v>0</x:v>
      </x:c>
      <x:c r="AB1775" s="55" t="b">
        <x:v>0</x:v>
      </x:c>
      <x:c r="AC1775" s="55" t="b">
        <x:v>1</x:v>
      </x:c>
      <x:c r="AD1775" s="50" t="n">
        <x:f>IF(X1775,1,0)+IF(Z1775,1,0)+IF(AA1775,1,0)+IF(AB1775,1,0)</x:f>
        <x:v>0</x:v>
      </x:c>
      <x:c r="AE1775" s="50" t="n">
        <x:f>IF(Y1775,1,0)+IF(Z1775,1,0)+IF(AA1775,1,0)+IF(AB1775,1,0)</x:f>
        <x:v>0</x:v>
      </x:c>
      <x:c r="AF1775" s="50" t="n">
        <x:f>IF(Y1775,1,0)+IF(Z1775,1,0)+IF(AA1775,1,0)+IF(AC1775,1,0)</x:f>
        <x:v>1</x:v>
      </x:c>
      <x:c r="AG1775" s="53" t="n">
        <x:v>44348</x:v>
      </x:c>
      <x:c r="AH1775" s="50" t="str">
        <x:v>S100WQEC</x:v>
      </x:c>
      <x:c r="AI1775" s="50" t="str">
        <x:v>NetSalesSummaryOfBusinessResults</x:v>
      </x:c>
      <x:c r="AJ1775" s="50" t="str">
        <x:v>OperatingIncome</x:v>
      </x:c>
      <x:c r="AK1775" s="53" t="n">
        <x:v>45838</x:v>
      </x:c>
      <x:c r="AL1775" s="50" t="str">
        <x:v>365/365/365/366/365</x:v>
      </x:c>
      <x:c r="AM1775" s="51" t="n">
        <x:v>38548700</x:v>
      </x:c>
      <x:c r="AN1775" s="51" t="n">
        <x:v>2015</x:v>
      </x:c>
      <x:c r="AO1775" s="51" t="n">
        <x:f>IFERROR(AM1775*AN1775,"")</x:f>
        <x:v>77675630500</x:v>
      </x:c>
      <x:c r="AP1775" s="56" t="n">
        <x:f>IFERROR(AO1775/(K1775*1000000),"")</x:f>
        <x:v>0.2891278051776442</x:v>
      </x:c>
      <x:c r="AQ1775" s="57" t="n">
        <x:v>375134426.6666667</x:v>
      </x:c>
      <x:c r="AR1775" s="52" t="n">
        <x:v>0.218886997340724</x:v>
      </x:c>
      <x:c r="AS1775" s="52" t="n">
        <x:v>-0.5153357864293169</x:v>
      </x:c>
      <x:c r="AT1775" s="55" t="b">
        <x:v>1</x:v>
      </x:c>
      <x:c r="AU1775" s="50"/>
      <x:c r="AV1775" s="58" t="n">
        <x:v>-0.1363758751859937</x:v>
      </x:c>
      <x:c r="AW1775" s="50" t="n">
        <x:v>2787</x:v>
      </x:c>
      <x:c r="AX1775" s="50" t="str">
        <x:v>Core Moat</x:v>
      </x:c>
      <x:c r="AY1775" s="50" t="str">
        <x:v>目立つ機械的警告なし（定性確認は別途必要）</x:v>
      </x:c>
      <x:c r="AZ1775" s="59" t="str">
        <x:v>2025-09-24 15:30</x:v>
      </x:c>
      <x:c r="BA1775" s="53" t="n">
        <x:v>38777</x:v>
      </x:c>
      <x:c r="BB1775" s="50"/>
      <x:c r="BC1775" s="50"/>
      <x:c r="BD1775" s="50" t="str">
        <x:v>TOPIX Small 1</x:v>
      </x:c>
    </x:row>
    <x:row r="1776">
      <x:c r="A1776" s="50" t="n">
        <x:v>1775</x:v>
      </x:c>
      <x:c r="B1776" s="50" t="str">
        <x:v>7877</x:v>
      </x:c>
      <x:c r="C1776" s="50" t="str">
        <x:v>7877.T</x:v>
      </x:c>
      <x:c r="D1776" s="50" t="str">
        <x:v>EIDAI KAKO CO.,LTD.</x:v>
      </x:c>
      <x:c r="E1776" s="50" t="str">
        <x:v>Standard Market(Domestic)</x:v>
      </x:c>
      <x:c r="F1776" s="50" t="str">
        <x:v>Chemicals</x:v>
      </x:c>
      <x:c r="G1776" s="51" t="n">
        <x:v>7701.82</x:v>
      </x:c>
      <x:c r="H1776" s="51" t="n">
        <x:v>8288.828</x:v>
      </x:c>
      <x:c r="I1776" s="51" t="n">
        <x:v>8296.369</x:v>
      </x:c>
      <x:c r="J1776" s="51" t="n">
        <x:v>9088.548</x:v>
      </x:c>
      <x:c r="K1776" s="51" t="n">
        <x:v>8857.662</x:v>
      </x:c>
      <x:c r="L1776" s="52" t="n">
        <x:f>IFERROR(H1776/G1776-1,"")</x:f>
        <x:v>0.07621679031709383</x:v>
      </x:c>
      <x:c r="M1776" s="52" t="n">
        <x:f>IFERROR(I1776/H1776-1,"")</x:f>
        <x:v>0.0009097788010561381</x:v>
      </x:c>
      <x:c r="N1776" s="52" t="n">
        <x:f>IFERROR(J1776/I1776-1,"")</x:f>
        <x:v>0.09548502483435817</x:v>
      </x:c>
      <x:c r="O1776" s="52" t="n">
        <x:f>IFERROR(K1776/J1776-1,"")</x:f>
        <x:v>-0.02540405794192868</x:v>
      </x:c>
      <x:c r="P1776" s="52" t="n">
        <x:f>IFERROR((K1776/G1776)^(1/4)-1,"")</x:f>
        <x:v>0.03557470759836878</x:v>
      </x:c>
      <x:c r="Q1776" s="51" t="n">
        <x:v>290.779</x:v>
      </x:c>
      <x:c r="R1776" s="52" t="n">
        <x:f>IFERROR(Q1776/K1776,"")</x:f>
        <x:v>0.032827962954558434</x:v>
      </x:c>
      <x:c r="S1776" s="53" t="n">
        <x:v>38322</x:v>
      </x:c>
      <x:c r="T1776" s="50" t="str">
        <x:v>EDINET_company_history</x:v>
      </x:c>
      <x:c r="U1776" s="50" t="str">
        <x:v>和田 正行</x:v>
      </x:c>
      <x:c r="V1776" s="54" t="n">
        <x:v>0.1885</x:v>
      </x:c>
      <x:c r="W1776" s="50" t="str">
        <x:v>浦 義 則</x:v>
      </x:c>
      <x:c r="X1776" s="50" t="b">
        <x:f>AND(COUNT(L1776:O1776)=4,L1776&gt;='設定'!$B$6,M1776&gt;='設定'!$B$6,N1776&gt;='設定'!$B$6,O1776&gt;='設定'!$B$6)</x:f>
        <x:v>0</x:v>
      </x:c>
      <x:c r="Y1776" s="50" t="b">
        <x:f>AND(COUNT(G1776:K1776)=5,P1776&gt;='設定'!$B$7)</x:f>
        <x:v>0</x:v>
      </x:c>
      <x:c r="Z1776" s="50" t="b">
        <x:f>AND(ISNUMBER(R1776),R1776&gt;='設定'!$B$8)</x:f>
        <x:v>0</x:v>
      </x:c>
      <x:c r="AA1776" s="50" t="b">
        <x:f>AND(ISNUMBER(S1776),S1776&gt;=DATE(YEAR('設定'!$B$10)-'設定'!$B$9,MONTH('設定'!$B$10),DAY('設定'!$B$10)))</x:f>
        <x:v>0</x:v>
      </x:c>
      <x:c r="AB1776" s="55" t="b">
        <x:v>0</x:v>
      </x:c>
      <x:c r="AC1776" s="55" t="b">
        <x:v>1</x:v>
      </x:c>
      <x:c r="AD1776" s="50" t="n">
        <x:f>IF(X1776,1,0)+IF(Z1776,1,0)+IF(AA1776,1,0)+IF(AB1776,1,0)</x:f>
        <x:v>0</x:v>
      </x:c>
      <x:c r="AE1776" s="50" t="n">
        <x:f>IF(Y1776,1,0)+IF(Z1776,1,0)+IF(AA1776,1,0)+IF(AB1776,1,0)</x:f>
        <x:v>0</x:v>
      </x:c>
      <x:c r="AF1776" s="50" t="n">
        <x:f>IF(Y1776,1,0)+IF(Z1776,1,0)+IF(AA1776,1,0)+IF(AC1776,1,0)</x:f>
        <x:v>1</x:v>
      </x:c>
      <x:c r="AG1776" s="53" t="n">
        <x:v>44348</x:v>
      </x:c>
      <x:c r="AH1776" s="50" t="str">
        <x:v>S100W7DP</x:v>
      </x:c>
      <x:c r="AI1776" s="50" t="str">
        <x:v>NetSalesSummaryOfBusinessResults</x:v>
      </x:c>
      <x:c r="AJ1776" s="50" t="str">
        <x:v>OperatingIncome</x:v>
      </x:c>
      <x:c r="AK1776" s="53" t="n">
        <x:v>45747</x:v>
      </x:c>
      <x:c r="AL1776" s="50" t="str">
        <x:v>365/365/365/366/365</x:v>
      </x:c>
      <x:c r="AM1776" s="51" t="n">
        <x:v>1310200</x:v>
      </x:c>
      <x:c r="AN1776" s="51" t="n">
        <x:v>1980</x:v>
      </x:c>
      <x:c r="AO1776" s="51" t="n">
        <x:f>IFERROR(AM1776*AN1776,"")</x:f>
        <x:v>2594196000</x:v>
      </x:c>
      <x:c r="AP1776" s="56" t="n">
        <x:f>IFERROR(AO1776/(K1776*1000000),"")</x:f>
        <x:v>0.292875930465624</x:v>
      </x:c>
      <x:c r="AQ1776" s="57" t="n">
        <x:v>4077003.3333333335</x:v>
      </x:c>
      <x:c r="AR1776" s="52" t="n">
        <x:v>0.167205384421704</x:v>
      </x:c>
      <x:c r="AS1776" s="52" t="n">
        <x:v>-0.1616508867194049</x:v>
      </x:c>
      <x:c r="AT1776" s="55" t="b">
        <x:v>0</x:v>
      </x:c>
      <x:c r="AU1776" s="50" t="str">
        <x:v>low_liquidity</x:v>
      </x:c>
      <x:c r="AV1776" s="58" t="n">
        <x:v>0.32203512303026</x:v>
      </x:c>
      <x:c r="AW1776" s="50" t="n">
        <x:v>370</x:v>
      </x:c>
      <x:c r="AX1776" s="50" t="str">
        <x:v>Discovery</x:v>
      </x:c>
      <x:c r="AY1776" s="50" t="str">
        <x:v>既存適格性フィルター不通過: low_liquidity / 60日平均売買代金2,000万円未満</x:v>
      </x:c>
      <x:c r="AZ1776" s="59" t="str">
        <x:v>2025-06-27 13:08</x:v>
      </x:c>
      <x:c r="BA1776" s="53" t="n">
        <x:v>38322</x:v>
      </x:c>
      <x:c r="BB1776" s="50"/>
      <x:c r="BC1776" s="50"/>
      <x:c r="BD1776" s="50"/>
    </x:row>
    <x:row r="1777">
      <x:c r="A1777" s="50" t="n">
        <x:v>1776</x:v>
      </x:c>
      <x:c r="B1777" s="50" t="str">
        <x:v>5958</x:v>
      </x:c>
      <x:c r="C1777" s="50" t="str">
        <x:v>5958.T</x:v>
      </x:c>
      <x:c r="D1777" s="50" t="str">
        <x:v>SANYO INDUSTRIES,LTD.</x:v>
      </x:c>
      <x:c r="E1777" s="50" t="str">
        <x:v>Standard Market(Domestic)</x:v>
      </x:c>
      <x:c r="F1777" s="50" t="str">
        <x:v>Metal Products</x:v>
      </x:c>
      <x:c r="G1777" s="51" t="n">
        <x:v>25691</x:v>
      </x:c>
      <x:c r="H1777" s="51" t="n">
        <x:v>24533</x:v>
      </x:c>
      <x:c r="I1777" s="51" t="n">
        <x:v>28283</x:v>
      </x:c>
      <x:c r="J1777" s="51" t="n">
        <x:v>30484</x:v>
      </x:c>
      <x:c r="K1777" s="51" t="n">
        <x:v>29516</x:v>
      </x:c>
      <x:c r="L1777" s="52" t="n">
        <x:f>IFERROR(H1777/G1777-1,"")</x:f>
        <x:v>-0.04507415048071306</x:v>
      </x:c>
      <x:c r="M1777" s="52" t="n">
        <x:f>IFERROR(I1777/H1777-1,"")</x:f>
        <x:v>0.15285533770839277</x:v>
      </x:c>
      <x:c r="N1777" s="52" t="n">
        <x:f>IFERROR(J1777/I1777-1,"")</x:f>
        <x:v>0.07782059894636362</x:v>
      </x:c>
      <x:c r="O1777" s="52" t="n">
        <x:f>IFERROR(K1777/J1777-1,"")</x:f>
        <x:v>-0.03175436294449552</x:v>
      </x:c>
      <x:c r="P1777" s="52" t="n">
        <x:f>IFERROR((K1777/G1777)^(1/4)-1,"")</x:f>
        <x:v>0.035306934985501526</x:v>
      </x:c>
      <x:c r="Q1777" s="51" t="n">
        <x:v>2061</x:v>
      </x:c>
      <x:c r="R1777" s="52" t="n">
        <x:f>IFERROR(Q1777/K1777,"")</x:f>
        <x:v>0.0698265347608077</x:v>
      </x:c>
      <x:c r="S1777" s="53" t="n">
        <x:v>25965</x:v>
      </x:c>
      <x:c r="T1777" s="50" t="str">
        <x:v>EDINET_company_history</x:v>
      </x:c>
      <x:c r="U1777" s="50" t="str">
        <x:v>三洋工業協力会社持株会</x:v>
      </x:c>
      <x:c r="V1777" s="54" t="n">
        <x:v>0.1666</x:v>
      </x:c>
      <x:c r="W1777" s="50" t="str">
        <x:v>山 岸 茂</x:v>
      </x:c>
      <x:c r="X1777" s="50" t="b">
        <x:f>AND(COUNT(L1777:O1777)=4,L1777&gt;='設定'!$B$6,M1777&gt;='設定'!$B$6,N1777&gt;='設定'!$B$6,O1777&gt;='設定'!$B$6)</x:f>
        <x:v>0</x:v>
      </x:c>
      <x:c r="Y1777" s="50" t="b">
        <x:f>AND(COUNT(G1777:K1777)=5,P1777&gt;='設定'!$B$7)</x:f>
        <x:v>0</x:v>
      </x:c>
      <x:c r="Z1777" s="50" t="b">
        <x:f>AND(ISNUMBER(R1777),R1777&gt;='設定'!$B$8)</x:f>
        <x:v>0</x:v>
      </x:c>
      <x:c r="AA1777" s="50" t="b">
        <x:f>AND(ISNUMBER(S1777),S1777&gt;=DATE(YEAR('設定'!$B$10)-'設定'!$B$9,MONTH('設定'!$B$10),DAY('設定'!$B$10)))</x:f>
        <x:v>0</x:v>
      </x:c>
      <x:c r="AB1777" s="55" t="b">
        <x:v>0</x:v>
      </x:c>
      <x:c r="AC1777" s="55" t="b">
        <x:v>1</x:v>
      </x:c>
      <x:c r="AD1777" s="50" t="n">
        <x:f>IF(X1777,1,0)+IF(Z1777,1,0)+IF(AA1777,1,0)+IF(AB1777,1,0)</x:f>
        <x:v>0</x:v>
      </x:c>
      <x:c r="AE1777" s="50" t="n">
        <x:f>IF(Y1777,1,0)+IF(Z1777,1,0)+IF(AA1777,1,0)+IF(AB1777,1,0)</x:f>
        <x:v>0</x:v>
      </x:c>
      <x:c r="AF1777" s="50" t="n">
        <x:f>IF(Y1777,1,0)+IF(Z1777,1,0)+IF(AA1777,1,0)+IF(AC1777,1,0)</x:f>
        <x:v>1</x:v>
      </x:c>
      <x:c r="AG1777" s="53" t="n">
        <x:v>44348</x:v>
      </x:c>
      <x:c r="AH1777" s="50" t="str">
        <x:v>S100W089</x:v>
      </x:c>
      <x:c r="AI1777" s="50" t="str">
        <x:v>NetSalesSummaryOfBusinessResults</x:v>
      </x:c>
      <x:c r="AJ1777" s="50" t="str">
        <x:v>OperatingIncome</x:v>
      </x:c>
      <x:c r="AK1777" s="53" t="n">
        <x:v>45747</x:v>
      </x:c>
      <x:c r="AL1777" s="50" t="str">
        <x:v>365/365/365/366/365</x:v>
      </x:c>
      <x:c r="AM1777" s="51" t="n">
        <x:v>3149200</x:v>
      </x:c>
      <x:c r="AN1777" s="51" t="n">
        <x:v>4220</x:v>
      </x:c>
      <x:c r="AO1777" s="51" t="n">
        <x:f>IFERROR(AM1777*AN1777,"")</x:f>
        <x:v>13289624000</x:v>
      </x:c>
      <x:c r="AP1777" s="56" t="n">
        <x:f>IFERROR(AO1777/(K1777*1000000),"")</x:f>
        <x:v>0.4502515245968288</x:v>
      </x:c>
      <x:c r="AQ1777" s="57" t="n">
        <x:v>28586533.333333332</x:v>
      </x:c>
      <x:c r="AR1777" s="52" t="n">
        <x:v>0.294985765333112</x:v>
      </x:c>
      <x:c r="AS1777" s="52" t="n">
        <x:v>-0.3365713752570299</x:v>
      </x:c>
      <x:c r="AT1777" s="55" t="b">
        <x:v>1</x:v>
      </x:c>
      <x:c r="AU1777" s="50"/>
      <x:c r="AV1777" s="58" t="n">
        <x:v>0.1462312544749278</x:v>
      </x:c>
      <x:c r="AW1777" s="50" t="n">
        <x:v>963</x:v>
      </x:c>
      <x:c r="AX1777" s="50" t="str">
        <x:v>Discovery</x:v>
      </x:c>
      <x:c r="AY1777" s="50" t="str">
        <x:v>目立つ機械的警告なし（定性確認は別途必要）</x:v>
      </x:c>
      <x:c r="AZ1777" s="59" t="str">
        <x:v>2025-06-26 14:00</x:v>
      </x:c>
      <x:c r="BA1777" s="53" t="n">
        <x:v>25965</x:v>
      </x:c>
      <x:c r="BB1777" s="50"/>
      <x:c r="BC1777" s="50"/>
      <x:c r="BD1777" s="50"/>
    </x:row>
    <x:row r="1778">
      <x:c r="A1778" s="50" t="n">
        <x:v>1777</x:v>
      </x:c>
      <x:c r="B1778" s="50" t="str">
        <x:v>7567</x:v>
      </x:c>
      <x:c r="C1778" s="50" t="str">
        <x:v>7567.T</x:v>
      </x:c>
      <x:c r="D1778" s="50" t="str">
        <x:v>SAKAE ELECTRONICS CORPORATION</x:v>
      </x:c>
      <x:c r="E1778" s="50" t="str">
        <x:v>Standard Market(Domestic)</x:v>
      </x:c>
      <x:c r="F1778" s="50" t="str">
        <x:v>Wholesale Trade</x:v>
      </x:c>
      <x:c r="G1778" s="51" t="n">
        <x:v>5623.667</x:v>
      </x:c>
      <x:c r="H1778" s="51" t="n">
        <x:v>9007.564</x:v>
      </x:c>
      <x:c r="I1778" s="51" t="n">
        <x:v>10839.012</x:v>
      </x:c>
      <x:c r="J1778" s="51" t="n">
        <x:v>8366.407</x:v>
      </x:c>
      <x:c r="K1778" s="51" t="n">
        <x:v>6428.38</x:v>
      </x:c>
      <x:c r="L1778" s="52" t="n">
        <x:f>IFERROR(H1778/G1778-1,"")</x:f>
        <x:v>0.6017242841725869</x:v>
      </x:c>
      <x:c r="M1778" s="52" t="n">
        <x:f>IFERROR(I1778/H1778-1,"")</x:f>
        <x:v>0.20332334025048282</x:v>
      </x:c>
      <x:c r="N1778" s="52" t="n">
        <x:f>IFERROR(J1778/I1778-1,"")</x:f>
        <x:v>-0.22812088408057862</x:v>
      </x:c>
      <x:c r="O1778" s="52" t="n">
        <x:f>IFERROR(K1778/J1778-1,"")</x:f>
        <x:v>-0.23164388249340484</x:v>
      </x:c>
      <x:c r="P1778" s="52" t="n">
        <x:f>IFERROR((K1778/G1778)^(1/4)-1,"")</x:f>
        <x:v>0.033999874865295654</x:v>
      </x:c>
      <x:c r="Q1778" s="51" t="n">
        <x:v>63.441</x:v>
      </x:c>
      <x:c r="R1778" s="52" t="n">
        <x:f>IFERROR(Q1778/K1778,"")</x:f>
        <x:v>0.009868893873728685</x:v>
      </x:c>
      <x:c r="S1778" s="53" t="n">
        <x:v>38322</x:v>
      </x:c>
      <x:c r="T1778" s="50" t="str">
        <x:v>EDINET_company_history</x:v>
      </x:c>
      <x:c r="U1778" s="50" t="str">
        <x:v>染谷 英雄</x:v>
      </x:c>
      <x:c r="V1778" s="54" t="n">
        <x:v>0.243</x:v>
      </x:c>
      <x:c r="W1778" s="50" t="str">
        <x:v>津 田 百 子</x:v>
      </x:c>
      <x:c r="X1778" s="50" t="b">
        <x:f>AND(COUNT(L1778:O1778)=4,L1778&gt;='設定'!$B$6,M1778&gt;='設定'!$B$6,N1778&gt;='設定'!$B$6,O1778&gt;='設定'!$B$6)</x:f>
        <x:v>0</x:v>
      </x:c>
      <x:c r="Y1778" s="50" t="b">
        <x:f>AND(COUNT(G1778:K1778)=5,P1778&gt;='設定'!$B$7)</x:f>
        <x:v>0</x:v>
      </x:c>
      <x:c r="Z1778" s="50" t="b">
        <x:f>AND(ISNUMBER(R1778),R1778&gt;='設定'!$B$8)</x:f>
        <x:v>0</x:v>
      </x:c>
      <x:c r="AA1778" s="50" t="b">
        <x:f>AND(ISNUMBER(S1778),S1778&gt;=DATE(YEAR('設定'!$B$10)-'設定'!$B$9,MONTH('設定'!$B$10),DAY('設定'!$B$10)))</x:f>
        <x:v>0</x:v>
      </x:c>
      <x:c r="AB1778" s="55" t="b">
        <x:v>0</x:v>
      </x:c>
      <x:c r="AC1778" s="55" t="b">
        <x:v>1</x:v>
      </x:c>
      <x:c r="AD1778" s="50" t="n">
        <x:f>IF(X1778,1,0)+IF(Z1778,1,0)+IF(AA1778,1,0)+IF(AB1778,1,0)</x:f>
        <x:v>0</x:v>
      </x:c>
      <x:c r="AE1778" s="50" t="n">
        <x:f>IF(Y1778,1,0)+IF(Z1778,1,0)+IF(AA1778,1,0)+IF(AB1778,1,0)</x:f>
        <x:v>0</x:v>
      </x:c>
      <x:c r="AF1778" s="50" t="n">
        <x:f>IF(Y1778,1,0)+IF(Z1778,1,0)+IF(AA1778,1,0)+IF(AC1778,1,0)</x:f>
        <x:v>1</x:v>
      </x:c>
      <x:c r="AG1778" s="53" t="n">
        <x:v>44348</x:v>
      </x:c>
      <x:c r="AH1778" s="50" t="str">
        <x:v>S100W7R8</x:v>
      </x:c>
      <x:c r="AI1778" s="50" t="str">
        <x:v>NetSalesSummaryOfBusinessResults</x:v>
      </x:c>
      <x:c r="AJ1778" s="50" t="str">
        <x:v>OperatingIncome</x:v>
      </x:c>
      <x:c r="AK1778" s="53" t="n">
        <x:v>45747</x:v>
      </x:c>
      <x:c r="AL1778" s="50" t="str">
        <x:v>365/365/365/366/365</x:v>
      </x:c>
      <x:c r="AM1778" s="51" t="n">
        <x:v>5078800</x:v>
      </x:c>
      <x:c r="AN1778" s="51" t="n">
        <x:v>605</x:v>
      </x:c>
      <x:c r="AO1778" s="51" t="n">
        <x:f>IFERROR(AM1778*AN1778,"")</x:f>
        <x:v>3072674000</x:v>
      </x:c>
      <x:c r="AP1778" s="56" t="n">
        <x:f>IFERROR(AO1778/(K1778*1000000),"")</x:f>
        <x:v>0.47798574446439074</x:v>
      </x:c>
      <x:c r="AQ1778" s="57" t="n">
        <x:v>25334548.333333332</x:v>
      </x:c>
      <x:c r="AR1778" s="52" t="n">
        <x:v>0.3628373619538668</x:v>
      </x:c>
      <x:c r="AS1778" s="52" t="n">
        <x:v>-0.4303603653655377</x:v>
      </x:c>
      <x:c r="AT1778" s="55" t="b">
        <x:v>1</x:v>
      </x:c>
      <x:c r="AU1778" s="50"/>
      <x:c r="AV1778" s="58" t="n">
        <x:v>-0.1829577004507316</x:v>
      </x:c>
      <x:c r="AW1778" s="50" t="n">
        <x:v>2967</x:v>
      </x:c>
      <x:c r="AX1778" s="50" t="str">
        <x:v>Future Moat</x:v>
      </x:c>
      <x:c r="AY1778" s="50" t="str">
        <x:v>目立つ機械的警告なし（定性確認は別途必要）</x:v>
      </x:c>
      <x:c r="AZ1778" s="59" t="str">
        <x:v>2025-06-30 09:11</x:v>
      </x:c>
      <x:c r="BA1778" s="53" t="n">
        <x:v>38322</x:v>
      </x:c>
      <x:c r="BB1778" s="50"/>
      <x:c r="BC1778" s="50"/>
      <x:c r="BD1778" s="50"/>
    </x:row>
    <x:row r="1779">
      <x:c r="A1779" s="50" t="n">
        <x:v>1778</x:v>
      </x:c>
      <x:c r="B1779" s="50" t="str">
        <x:v>2877</x:v>
      </x:c>
      <x:c r="C1779" s="50" t="str">
        <x:v>2877.T</x:v>
      </x:c>
      <x:c r="D1779" s="50" t="str">
        <x:v>NittoBest Corporation</x:v>
      </x:c>
      <x:c r="E1779" s="50" t="str">
        <x:v>Standard Market(Domestic)</x:v>
      </x:c>
      <x:c r="F1779" s="50" t="str">
        <x:v>Foods</x:v>
      </x:c>
      <x:c r="G1779" s="51" t="n">
        <x:v>48897.381</x:v>
      </x:c>
      <x:c r="H1779" s="51" t="n">
        <x:v>49746.826</x:v>
      </x:c>
      <x:c r="I1779" s="51" t="n">
        <x:v>51878.643</x:v>
      </x:c>
      <x:c r="J1779" s="51" t="n">
        <x:v>54271.009</x:v>
      </x:c>
      <x:c r="K1779" s="51" t="n">
        <x:v>55860.401</x:v>
      </x:c>
      <x:c r="L1779" s="52" t="n">
        <x:f>IFERROR(H1779/G1779-1,"")</x:f>
        <x:v>0.017371993808829922</x:v>
      </x:c>
      <x:c r="M1779" s="52" t="n">
        <x:f>IFERROR(I1779/H1779-1,"")</x:f>
        <x:v>0.04285332696401567</x:v>
      </x:c>
      <x:c r="N1779" s="52" t="n">
        <x:f>IFERROR(J1779/I1779-1,"")</x:f>
        <x:v>0.0461146603237097</x:v>
      </x:c>
      <x:c r="O1779" s="52" t="n">
        <x:f>IFERROR(K1779/J1779-1,"")</x:f>
        <x:v>0.029286206932323644</x:v>
      </x:c>
      <x:c r="P1779" s="52" t="n">
        <x:f>IFERROR((K1779/G1779)^(1/4)-1,"")</x:f>
        <x:v>0.033843050206926684</x:v>
      </x:c>
      <x:c r="Q1779" s="51" t="n">
        <x:v>574.43</x:v>
      </x:c>
      <x:c r="R1779" s="52" t="n">
        <x:f>IFERROR(Q1779/K1779,"")</x:f>
        <x:v>0.01028331321860722</x:v>
      </x:c>
      <x:c r="S1779" s="53" t="n">
        <x:v>38322</x:v>
      </x:c>
      <x:c r="T1779" s="50" t="str">
        <x:v>EDINET_company_history</x:v>
      </x:c>
      <x:c r="U1779" s="50" t="str">
        <x:v>日東ベスト取引先持株会</x:v>
      </x:c>
      <x:c r="V1779" s="54" t="n">
        <x:v>0.1281</x:v>
      </x:c>
      <x:c r="W1779" s="50" t="str">
        <x:v>塚田 莊一郎 / 嵯 峨 秀 夫 / 内田 真帆子</x:v>
      </x:c>
      <x:c r="X1779" s="50" t="b">
        <x:f>AND(COUNT(L1779:O1779)=4,L1779&gt;='設定'!$B$6,M1779&gt;='設定'!$B$6,N1779&gt;='設定'!$B$6,O1779&gt;='設定'!$B$6)</x:f>
        <x:v>0</x:v>
      </x:c>
      <x:c r="Y1779" s="50" t="b">
        <x:f>AND(COUNT(G1779:K1779)=5,P1779&gt;='設定'!$B$7)</x:f>
        <x:v>0</x:v>
      </x:c>
      <x:c r="Z1779" s="50" t="b">
        <x:f>AND(ISNUMBER(R1779),R1779&gt;='設定'!$B$8)</x:f>
        <x:v>0</x:v>
      </x:c>
      <x:c r="AA1779" s="50" t="b">
        <x:f>AND(ISNUMBER(S1779),S1779&gt;=DATE(YEAR('設定'!$B$10)-'設定'!$B$9,MONTH('設定'!$B$10),DAY('設定'!$B$10)))</x:f>
        <x:v>0</x:v>
      </x:c>
      <x:c r="AB1779" s="55" t="b">
        <x:v>0</x:v>
      </x:c>
      <x:c r="AC1779" s="55" t="b">
        <x:v>1</x:v>
      </x:c>
      <x:c r="AD1779" s="50" t="n">
        <x:f>IF(X1779,1,0)+IF(Z1779,1,0)+IF(AA1779,1,0)+IF(AB1779,1,0)</x:f>
        <x:v>0</x:v>
      </x:c>
      <x:c r="AE1779" s="50" t="n">
        <x:f>IF(Y1779,1,0)+IF(Z1779,1,0)+IF(AA1779,1,0)+IF(AB1779,1,0)</x:f>
        <x:v>0</x:v>
      </x:c>
      <x:c r="AF1779" s="50" t="n">
        <x:f>IF(Y1779,1,0)+IF(Z1779,1,0)+IF(AA1779,1,0)+IF(AC1779,1,0)</x:f>
        <x:v>1</x:v>
      </x:c>
      <x:c r="AG1779" s="53" t="n">
        <x:v>44348</x:v>
      </x:c>
      <x:c r="AH1779" s="50" t="str">
        <x:v>S100W3C3</x:v>
      </x:c>
      <x:c r="AI1779" s="50" t="str">
        <x:v>NetSalesSummaryOfBusinessResults</x:v>
      </x:c>
      <x:c r="AJ1779" s="50" t="str">
        <x:v>OperatingIncome</x:v>
      </x:c>
      <x:c r="AK1779" s="53" t="n">
        <x:v>45747</x:v>
      </x:c>
      <x:c r="AL1779" s="50" t="str">
        <x:v>365/365/365/366/365</x:v>
      </x:c>
      <x:c r="AM1779" s="51" t="n">
        <x:v>12097960</x:v>
      </x:c>
      <x:c r="AN1779" s="51" t="n">
        <x:v>735</x:v>
      </x:c>
      <x:c r="AO1779" s="51" t="n">
        <x:f>IFERROR(AM1779*AN1779,"")</x:f>
        <x:v>8892000600</x:v>
      </x:c>
      <x:c r="AP1779" s="56" t="n">
        <x:f>IFERROR(AO1779/(K1779*1000000),"")</x:f>
        <x:v>0.15918254149303368</x:v>
      </x:c>
      <x:c r="AQ1779" s="57" t="n">
        <x:v>2145030</x:v>
      </x:c>
      <x:c r="AR1779" s="52" t="n">
        <x:v>0.1611210066550804</x:v>
      </x:c>
      <x:c r="AS1779" s="52" t="n">
        <x:v>-0.1777779242087783</x:v>
      </x:c>
      <x:c r="AT1779" s="55" t="b">
        <x:v>0</x:v>
      </x:c>
      <x:c r="AU1779" s="50" t="str">
        <x:v>low_liquidity</x:v>
      </x:c>
      <x:c r="AV1779" s="58" t="n">
        <x:v>-0.0347339256560526</x:v>
      </x:c>
      <x:c r="AW1779" s="50" t="n">
        <x:v>2146</x:v>
      </x:c>
      <x:c r="AX1779" s="50" t="str">
        <x:v>Core Moat</x:v>
      </x:c>
      <x:c r="AY1779" s="50" t="str">
        <x:v>既存適格性フィルター不通過: low_liquidity / 60日平均売買代金2,000万円未満</x:v>
      </x:c>
      <x:c r="AZ1779" s="59" t="str">
        <x:v>2025-06-25 12:43</x:v>
      </x:c>
      <x:c r="BA1779" s="53" t="n">
        <x:v>38322</x:v>
      </x:c>
      <x:c r="BB1779" s="50"/>
      <x:c r="BC1779" s="50"/>
      <x:c r="BD1779" s="50"/>
    </x:row>
    <x:row r="1780">
      <x:c r="A1780" s="50" t="n">
        <x:v>1779</x:v>
      </x:c>
      <x:c r="B1780" s="50" t="str">
        <x:v>2435</x:v>
      </x:c>
      <x:c r="C1780" s="50" t="str">
        <x:v>2435.T</x:v>
      </x:c>
      <x:c r="D1780" s="50" t="str">
        <x:v>CEDAR.Co.,Ltd</x:v>
      </x:c>
      <x:c r="E1780" s="50" t="str">
        <x:v>Standard Market(Domestic)</x:v>
      </x:c>
      <x:c r="F1780" s="50" t="str">
        <x:v>Services</x:v>
      </x:c>
      <x:c r="G1780" s="51" t="n">
        <x:v>15613</x:v>
      </x:c>
      <x:c r="H1780" s="51" t="n">
        <x:v>15749</x:v>
      </x:c>
      <x:c r="I1780" s="51" t="n">
        <x:v>16442</x:v>
      </x:c>
      <x:c r="J1780" s="51" t="n">
        <x:v>17304</x:v>
      </x:c>
      <x:c r="K1780" s="51" t="n">
        <x:v>17829</x:v>
      </x:c>
      <x:c r="L1780" s="52" t="n">
        <x:f>IFERROR(H1780/G1780-1,"")</x:f>
        <x:v>0.008710689809773964</x:v>
      </x:c>
      <x:c r="M1780" s="52" t="n">
        <x:f>IFERROR(I1780/H1780-1,"")</x:f>
        <x:v>0.04400279382817951</x:v>
      </x:c>
      <x:c r="N1780" s="52" t="n">
        <x:f>IFERROR(J1780/I1780-1,"")</x:f>
        <x:v>0.052426712078822435</x:v>
      </x:c>
      <x:c r="O1780" s="52" t="n">
        <x:f>IFERROR(K1780/J1780-1,"")</x:f>
        <x:v>0.03033980582524265</x:v>
      </x:c>
      <x:c r="P1780" s="52" t="n">
        <x:f>IFERROR((K1780/G1780)^(1/4)-1,"")</x:f>
        <x:v>0.03373722682361757</x:v>
      </x:c>
      <x:c r="Q1780" s="51" t="n">
        <x:v>892</x:v>
      </x:c>
      <x:c r="R1780" s="52" t="n">
        <x:f>IFERROR(Q1780/K1780,"")</x:f>
        <x:v>0.050030848617421055</x:v>
      </x:c>
      <x:c r="S1780" s="53" t="n">
        <x:v>38412</x:v>
      </x:c>
      <x:c r="T1780" s="50" t="str">
        <x:v>EDINET_company_history</x:v>
      </x:c>
      <x:c r="U1780" s="50" t="str">
        <x:v>山 崎 嘉 忠</x:v>
      </x:c>
      <x:c r="V1780" s="54" t="n">
        <x:v>0.254</x:v>
      </x:c>
      <x:c r="W1780" s="50" t="str">
        <x:v>座小田 孝安</x:v>
      </x:c>
      <x:c r="X1780" s="50" t="b">
        <x:f>AND(COUNT(L1780:O1780)=4,L1780&gt;='設定'!$B$6,M1780&gt;='設定'!$B$6,N1780&gt;='設定'!$B$6,O1780&gt;='設定'!$B$6)</x:f>
        <x:v>0</x:v>
      </x:c>
      <x:c r="Y1780" s="50" t="b">
        <x:f>AND(COUNT(G1780:K1780)=5,P1780&gt;='設定'!$B$7)</x:f>
        <x:v>0</x:v>
      </x:c>
      <x:c r="Z1780" s="50" t="b">
        <x:f>AND(ISNUMBER(R1780),R1780&gt;='設定'!$B$8)</x:f>
        <x:v>0</x:v>
      </x:c>
      <x:c r="AA1780" s="50" t="b">
        <x:f>AND(ISNUMBER(S1780),S1780&gt;=DATE(YEAR('設定'!$B$10)-'設定'!$B$9,MONTH('設定'!$B$10),DAY('設定'!$B$10)))</x:f>
        <x:v>0</x:v>
      </x:c>
      <x:c r="AB1780" s="55" t="b">
        <x:v>0</x:v>
      </x:c>
      <x:c r="AC1780" s="55" t="b">
        <x:v>1</x:v>
      </x:c>
      <x:c r="AD1780" s="50" t="n">
        <x:f>IF(X1780,1,0)+IF(Z1780,1,0)+IF(AA1780,1,0)+IF(AB1780,1,0)</x:f>
        <x:v>0</x:v>
      </x:c>
      <x:c r="AE1780" s="50" t="n">
        <x:f>IF(Y1780,1,0)+IF(Z1780,1,0)+IF(AA1780,1,0)+IF(AB1780,1,0)</x:f>
        <x:v>0</x:v>
      </x:c>
      <x:c r="AF1780" s="50" t="n">
        <x:f>IF(Y1780,1,0)+IF(Z1780,1,0)+IF(AA1780,1,0)+IF(AC1780,1,0)</x:f>
        <x:v>1</x:v>
      </x:c>
      <x:c r="AG1780" s="53" t="n">
        <x:v>44348</x:v>
      </x:c>
      <x:c r="AH1780" s="50" t="str">
        <x:v>S100W5NO</x:v>
      </x:c>
      <x:c r="AI1780" s="50" t="str">
        <x:v>NetSalesSummaryOfBusinessResults</x:v>
      </x:c>
      <x:c r="AJ1780" s="50" t="str">
        <x:v>OperatingIncome</x:v>
      </x:c>
      <x:c r="AK1780" s="53" t="n">
        <x:v>45747</x:v>
      </x:c>
      <x:c r="AL1780" s="50" t="str">
        <x:v>365/365/365/366/365</x:v>
      </x:c>
      <x:c r="AM1780" s="51" t="n">
        <x:v>11475900</x:v>
      </x:c>
      <x:c r="AN1780" s="51" t="n">
        <x:v>210</x:v>
      </x:c>
      <x:c r="AO1780" s="51" t="n">
        <x:f>IFERROR(AM1780*AN1780,"")</x:f>
        <x:v>2409939000</x:v>
      </x:c>
      <x:c r="AP1780" s="56" t="n">
        <x:f>IFERROR(AO1780/(K1780*1000000),"")</x:f>
        <x:v>0.1351696113074205</x:v>
      </x:c>
      <x:c r="AQ1780" s="57" t="n">
        <x:v>39905021.666666664</x:v>
      </x:c>
      <x:c r="AR1780" s="52" t="n">
        <x:v>0.5155996379491682</x:v>
      </x:c>
      <x:c r="AS1780" s="52" t="n">
        <x:v>-0.5808954139765726</x:v>
      </x:c>
      <x:c r="AT1780" s="55" t="b">
        <x:v>0</x:v>
      </x:c>
      <x:c r="AU1780" s="50" t="str">
        <x:v>low_equity_ratio;excessive_leverage</x:v>
      </x:c>
      <x:c r="AV1780" s="58" t="n">
        <x:v>-0.1662940256423591</x:v>
      </x:c>
      <x:c r="AW1780" s="50" t="n">
        <x:v>2909</x:v>
      </x:c>
      <x:c r="AX1780" s="50" t="str">
        <x:v>Future Moat</x:v>
      </x:c>
      <x:c r="AY1780" s="50" t="str">
        <x:v>既存適格性フィルター不通過: low_equity_ratio;excessive_leverage</x:v>
      </x:c>
      <x:c r="AZ1780" s="59" t="str">
        <x:v>2025-06-26 13:17</x:v>
      </x:c>
      <x:c r="BA1780" s="53" t="n">
        <x:v>38412</x:v>
      </x:c>
      <x:c r="BB1780" s="50"/>
      <x:c r="BC1780" s="50"/>
      <x:c r="BD1780" s="50"/>
    </x:row>
    <x:row r="1781">
      <x:c r="A1781" s="50" t="n">
        <x:v>1780</x:v>
      </x:c>
      <x:c r="B1781" s="50" t="str">
        <x:v>9610</x:v>
      </x:c>
      <x:c r="C1781" s="50" t="str">
        <x:v>9610.T</x:v>
      </x:c>
      <x:c r="D1781" s="50" t="str">
        <x:v>WILSON LEARNING WORLDWIDE INC.</x:v>
      </x:c>
      <x:c r="E1781" s="50" t="str">
        <x:v>Standard Market(Domestic)</x:v>
      </x:c>
      <x:c r="F1781" s="50" t="str">
        <x:v>Services</x:v>
      </x:c>
      <x:c r="G1781" s="51" t="n">
        <x:v>1480.042</x:v>
      </x:c>
      <x:c r="H1781" s="51" t="n">
        <x:v>1788.494</x:v>
      </x:c>
      <x:c r="I1781" s="51" t="n">
        <x:v>2492.351</x:v>
      </x:c>
      <x:c r="J1781" s="51" t="n">
        <x:v>1750.828</x:v>
      </x:c>
      <x:c r="K1781" s="51" t="n">
        <x:v>1688.892</x:v>
      </x:c>
      <x:c r="L1781" s="52" t="n">
        <x:f>IFERROR(H1781/G1781-1,"")</x:f>
        <x:v>0.20840759924380525</x:v>
      </x:c>
      <x:c r="M1781" s="52" t="n">
        <x:f>IFERROR(I1781/H1781-1,"")</x:f>
        <x:v>0.3935473085176693</x:v>
      </x:c>
      <x:c r="N1781" s="52" t="n">
        <x:f>IFERROR(J1781/I1781-1,"")</x:f>
        <x:v>-0.29751949063354244</x:v>
      </x:c>
      <x:c r="O1781" s="52" t="n">
        <x:f>IFERROR(K1781/J1781-1,"")</x:f>
        <x:v>-0.03537526244725353</x:v>
      </x:c>
      <x:c r="P1781" s="52" t="n">
        <x:f>IFERROR((K1781/G1781)^(1/4)-1,"")</x:f>
        <x:v>0.03355111463657834</x:v>
      </x:c>
      <x:c r="Q1781" s="51" t="n">
        <x:v>-393.918</x:v>
      </x:c>
      <x:c r="R1781" s="52" t="n">
        <x:f>IFERROR(Q1781/K1781,"")</x:f>
        <x:v>-0.23324049139909478</x:v>
      </x:c>
      <x:c r="S1781" s="53" t="n">
        <x:v>38322</x:v>
      </x:c>
      <x:c r="T1781" s="50" t="str">
        <x:v>EDINET_company_history</x:v>
      </x:c>
      <x:c r="U1781" s="50" t="str">
        <x:v>森 捷三</x:v>
      </x:c>
      <x:c r="V1781" s="54" t="n">
        <x:v>0.1132</x:v>
      </x:c>
      <x:c r="W1781" s="50" t="str">
        <x:v>児島 研介</x:v>
      </x:c>
      <x:c r="X1781" s="50" t="b">
        <x:f>AND(COUNT(L1781:O1781)=4,L1781&gt;='設定'!$B$6,M1781&gt;='設定'!$B$6,N1781&gt;='設定'!$B$6,O1781&gt;='設定'!$B$6)</x:f>
        <x:v>0</x:v>
      </x:c>
      <x:c r="Y1781" s="50" t="b">
        <x:f>AND(COUNT(G1781:K1781)=5,P1781&gt;='設定'!$B$7)</x:f>
        <x:v>0</x:v>
      </x:c>
      <x:c r="Z1781" s="50" t="b">
        <x:f>AND(ISNUMBER(R1781),R1781&gt;='設定'!$B$8)</x:f>
        <x:v>0</x:v>
      </x:c>
      <x:c r="AA1781" s="50" t="b">
        <x:f>AND(ISNUMBER(S1781),S1781&gt;=DATE(YEAR('設定'!$B$10)-'設定'!$B$9,MONTH('設定'!$B$10),DAY('設定'!$B$10)))</x:f>
        <x:v>0</x:v>
      </x:c>
      <x:c r="AB1781" s="55" t="b">
        <x:v>0</x:v>
      </x:c>
      <x:c r="AC1781" s="55" t="b">
        <x:v>1</x:v>
      </x:c>
      <x:c r="AD1781" s="50" t="n">
        <x:f>IF(X1781,1,0)+IF(Z1781,1,0)+IF(AA1781,1,0)+IF(AB1781,1,0)</x:f>
        <x:v>0</x:v>
      </x:c>
      <x:c r="AE1781" s="50" t="n">
        <x:f>IF(Y1781,1,0)+IF(Z1781,1,0)+IF(AA1781,1,0)+IF(AB1781,1,0)</x:f>
        <x:v>0</x:v>
      </x:c>
      <x:c r="AF1781" s="50" t="n">
        <x:f>IF(Y1781,1,0)+IF(Z1781,1,0)+IF(AA1781,1,0)+IF(AC1781,1,0)</x:f>
        <x:v>1</x:v>
      </x:c>
      <x:c r="AG1781" s="53" t="n">
        <x:v>44348</x:v>
      </x:c>
      <x:c r="AH1781" s="50" t="str">
        <x:v>S100W9H1</x:v>
      </x:c>
      <x:c r="AI1781" s="50" t="str">
        <x:v>NetSalesSummaryOfBusinessResults</x:v>
      </x:c>
      <x:c r="AJ1781" s="50" t="str">
        <x:v>OperatingIncome</x:v>
      </x:c>
      <x:c r="AK1781" s="53" t="n">
        <x:v>45747</x:v>
      </x:c>
      <x:c r="AL1781" s="50" t="str">
        <x:v>365/365/365/366/365</x:v>
      </x:c>
      <x:c r="AM1781" s="51" t="n">
        <x:v>8002980</x:v>
      </x:c>
      <x:c r="AN1781" s="51" t="n">
        <x:v>113</x:v>
      </x:c>
      <x:c r="AO1781" s="51" t="n">
        <x:f>IFERROR(AM1781*AN1781,"")</x:f>
        <x:v>904336740</x:v>
      </x:c>
      <x:c r="AP1781" s="56" t="n">
        <x:f>IFERROR(AO1781/(K1781*1000000),"")</x:f>
        <x:v>0.5354615570445002</x:v>
      </x:c>
      <x:c r="AQ1781" s="57" t="n">
        <x:v>77087028.33333333</x:v>
      </x:c>
      <x:c r="AR1781" s="52" t="n">
        <x:v>0.881220753978107</x:v>
      </x:c>
      <x:c r="AS1781" s="52" t="n">
        <x:v>-0.805921052631579</x:v>
      </x:c>
      <x:c r="AT1781" s="55" t="b">
        <x:v>0</x:v>
      </x:c>
      <x:c r="AU1781" s="50" t="str">
        <x:v>low_equity_ratio;repeated_operating_loss;repeated_negative_operating_cf;excessive_leverage</x:v>
      </x:c>
      <x:c r="AV1781" s="58" t="n">
        <x:v>-0.8053194474720463</x:v>
      </x:c>
      <x:c r="AW1781" s="50" t="n">
        <x:v>3600</x:v>
      </x:c>
      <x:c r="AX1781" s="50" t="str">
        <x:v>Future Moat</x:v>
      </x:c>
      <x:c r="AY1781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1781" s="59" t="str">
        <x:v>2025-06-30 15:42</x:v>
      </x:c>
      <x:c r="BA1781" s="53" t="n">
        <x:v>38322</x:v>
      </x:c>
      <x:c r="BB1781" s="50"/>
      <x:c r="BC1781" s="50"/>
      <x:c r="BD1781" s="50"/>
    </x:row>
    <x:row r="1782">
      <x:c r="A1782" s="50" t="n">
        <x:v>1781</x:v>
      </x:c>
      <x:c r="B1782" s="50" t="str">
        <x:v>4624</x:v>
      </x:c>
      <x:c r="C1782" s="50" t="str">
        <x:v>4624.T</x:v>
      </x:c>
      <x:c r="D1782" s="50" t="str">
        <x:v>Isamu Paint Co.,Ltd.</x:v>
      </x:c>
      <x:c r="E1782" s="50" t="str">
        <x:v>Standard Market(Domestic)</x:v>
      </x:c>
      <x:c r="F1782" s="50" t="str">
        <x:v>Chemicals</x:v>
      </x:c>
      <x:c r="G1782" s="51" t="n">
        <x:v>7158.525</x:v>
      </x:c>
      <x:c r="H1782" s="51" t="n">
        <x:v>7068.872</x:v>
      </x:c>
      <x:c r="I1782" s="51" t="n">
        <x:v>7600.668</x:v>
      </x:c>
      <x:c r="J1782" s="51" t="n">
        <x:v>7995.011</x:v>
      </x:c>
      <x:c r="K1782" s="51" t="n">
        <x:v>8156.88</x:v>
      </x:c>
      <x:c r="L1782" s="52" t="n">
        <x:f>IFERROR(H1782/G1782-1,"")</x:f>
        <x:v>-0.012523948718485944</x:v>
      </x:c>
      <x:c r="M1782" s="52" t="n">
        <x:f>IFERROR(I1782/H1782-1,"")</x:f>
        <x:v>0.07523067329554123</x:v>
      </x:c>
      <x:c r="N1782" s="52" t="n">
        <x:f>IFERROR(J1782/I1782-1,"")</x:f>
        <x:v>0.051882676627896585</x:v>
      </x:c>
      <x:c r="O1782" s="52" t="n">
        <x:f>IFERROR(K1782/J1782-1,"")</x:f>
        <x:v>0.02024625106832234</x:v>
      </x:c>
      <x:c r="P1782" s="52" t="n">
        <x:f>IFERROR((K1782/G1782)^(1/4)-1,"")</x:f>
        <x:v>0.033177956860769964</x:v>
      </x:c>
      <x:c r="Q1782" s="51" t="n">
        <x:v>627.555</x:v>
      </x:c>
      <x:c r="R1782" s="52" t="n">
        <x:f>IFERROR(Q1782/K1782,"")</x:f>
        <x:v>0.07693566657839762</x:v>
      </x:c>
      <x:c r="S1782" s="53" t="n">
        <x:v>30742</x:v>
      </x:c>
      <x:c r="T1782" s="50" t="str">
        <x:v>EDINET_company_history</x:v>
      </x:c>
      <x:c r="U1782" s="50" t="str">
        <x:v>北村 初美</x:v>
      </x:c>
      <x:c r="V1782" s="54" t="n">
        <x:v>0.2325</x:v>
      </x:c>
      <x:c r="W1782" s="50" t="str">
        <x:v>北村 倍章</x:v>
      </x:c>
      <x:c r="X1782" s="50" t="b">
        <x:f>AND(COUNT(L1782:O1782)=4,L1782&gt;='設定'!$B$6,M1782&gt;='設定'!$B$6,N1782&gt;='設定'!$B$6,O1782&gt;='設定'!$B$6)</x:f>
        <x:v>0</x:v>
      </x:c>
      <x:c r="Y1782" s="50" t="b">
        <x:f>AND(COUNT(G1782:K1782)=5,P1782&gt;='設定'!$B$7)</x:f>
        <x:v>0</x:v>
      </x:c>
      <x:c r="Z1782" s="50" t="b">
        <x:f>AND(ISNUMBER(R1782),R1782&gt;='設定'!$B$8)</x:f>
        <x:v>0</x:v>
      </x:c>
      <x:c r="AA1782" s="50" t="b">
        <x:f>AND(ISNUMBER(S1782),S1782&gt;=DATE(YEAR('設定'!$B$10)-'設定'!$B$9,MONTH('設定'!$B$10),DAY('設定'!$B$10)))</x:f>
        <x:v>0</x:v>
      </x:c>
      <x:c r="AB1782" s="55" t="b">
        <x:v>0</x:v>
      </x:c>
      <x:c r="AC1782" s="55" t="b">
        <x:v>1</x:v>
      </x:c>
      <x:c r="AD1782" s="50" t="n">
        <x:f>IF(X1782,1,0)+IF(Z1782,1,0)+IF(AA1782,1,0)+IF(AB1782,1,0)</x:f>
        <x:v>0</x:v>
      </x:c>
      <x:c r="AE1782" s="50" t="n">
        <x:f>IF(Y1782,1,0)+IF(Z1782,1,0)+IF(AA1782,1,0)+IF(AB1782,1,0)</x:f>
        <x:v>0</x:v>
      </x:c>
      <x:c r="AF1782" s="50" t="n">
        <x:f>IF(Y1782,1,0)+IF(Z1782,1,0)+IF(AA1782,1,0)+IF(AC1782,1,0)</x:f>
        <x:v>1</x:v>
      </x:c>
      <x:c r="AG1782" s="53" t="n">
        <x:v>44348</x:v>
      </x:c>
      <x:c r="AH1782" s="50" t="str">
        <x:v>S100W7E9</x:v>
      </x:c>
      <x:c r="AI1782" s="50" t="str">
        <x:v>NetSalesSummaryOfBusinessResults</x:v>
      </x:c>
      <x:c r="AJ1782" s="50" t="str">
        <x:v>OperatingIncome</x:v>
      </x:c>
      <x:c r="AK1782" s="53" t="n">
        <x:v>45747</x:v>
      </x:c>
      <x:c r="AL1782" s="50" t="str">
        <x:v>365/365/365/366/365</x:v>
      </x:c>
      <x:c r="AM1782" s="51" t="n">
        <x:v>1905600</x:v>
      </x:c>
      <x:c r="AN1782" s="51" t="n">
        <x:v>3580</x:v>
      </x:c>
      <x:c r="AO1782" s="51" t="n">
        <x:f>IFERROR(AM1782*AN1782,"")</x:f>
        <x:v>6822048000</x:v>
      </x:c>
      <x:c r="AP1782" s="56" t="n">
        <x:f>IFERROR(AO1782/(K1782*1000000),"")</x:f>
        <x:v>0.8363550769411834</x:v>
      </x:c>
      <x:c r="AQ1782" s="57" t="n">
        <x:v>4887366.666666667</x:v>
      </x:c>
      <x:c r="AR1782" s="52" t="n">
        <x:v>0.2111810906607901</x:v>
      </x:c>
      <x:c r="AS1782" s="52" t="n">
        <x:v>-0.2737923477562414</x:v>
      </x:c>
      <x:c r="AT1782" s="55" t="b">
        <x:v>0</x:v>
      </x:c>
      <x:c r="AU1782" s="50" t="str">
        <x:v>low_liquidity</x:v>
      </x:c>
      <x:c r="AV1782" s="58" t="n">
        <x:v>0.2019005981727608</x:v>
      </x:c>
      <x:c r="AW1782" s="50" t="n">
        <x:v>700</x:v>
      </x:c>
      <x:c r="AX1782" s="50" t="str">
        <x:v>Discovery</x:v>
      </x:c>
      <x:c r="AY1782" s="50" t="str">
        <x:v>既存適格性フィルター不通過: low_liquidity / 60日平均売買代金2,000万円未満</x:v>
      </x:c>
      <x:c r="AZ1782" s="59" t="str">
        <x:v>2025-06-27 13:08</x:v>
      </x:c>
      <x:c r="BA1782" s="53" t="n">
        <x:v>30742</x:v>
      </x:c>
      <x:c r="BB1782" s="50"/>
      <x:c r="BC1782" s="50"/>
      <x:c r="BD1782" s="50"/>
    </x:row>
    <x:row r="1783">
      <x:c r="A1783" s="50" t="n">
        <x:v>1782</x:v>
      </x:c>
      <x:c r="B1783" s="50" t="str">
        <x:v>7215</x:v>
      </x:c>
      <x:c r="C1783" s="50" t="str">
        <x:v>7215.T</x:v>
      </x:c>
      <x:c r="D1783" s="50" t="str">
        <x:v>FALTEC Co.,Ltd.</x:v>
      </x:c>
      <x:c r="E1783" s="50" t="str">
        <x:v>Standard Market(Domestic)</x:v>
      </x:c>
      <x:c r="F1783" s="50" t="str">
        <x:v>Transportation Equipment</x:v>
      </x:c>
      <x:c r="G1783" s="51" t="n">
        <x:v>69799</x:v>
      </x:c>
      <x:c r="H1783" s="51" t="n">
        <x:v>69122</x:v>
      </x:c>
      <x:c r="I1783" s="51" t="n">
        <x:v>74102</x:v>
      </x:c>
      <x:c r="J1783" s="51" t="n">
        <x:v>81886</x:v>
      </x:c>
      <x:c r="K1783" s="51" t="n">
        <x:v>79114</x:v>
      </x:c>
      <x:c r="L1783" s="52" t="n">
        <x:f>IFERROR(H1783/G1783-1,"")</x:f>
        <x:v>-0.009699279359303148</x:v>
      </x:c>
      <x:c r="M1783" s="52" t="n">
        <x:f>IFERROR(I1783/H1783-1,"")</x:f>
        <x:v>0.07204652643152687</x:v>
      </x:c>
      <x:c r="N1783" s="52" t="n">
        <x:f>IFERROR(J1783/I1783-1,"")</x:f>
        <x:v>0.10504439826185519</x:v>
      </x:c>
      <x:c r="O1783" s="52" t="n">
        <x:f>IFERROR(K1783/J1783-1,"")</x:f>
        <x:v>-0.03385194050265006</x:v>
      </x:c>
      <x:c r="P1783" s="52" t="n">
        <x:f>IFERROR((K1783/G1783)^(1/4)-1,"")</x:f>
        <x:v>0.03181309567095281</x:v>
      </x:c>
      <x:c r="Q1783" s="51" t="n">
        <x:v>2359</x:v>
      </x:c>
      <x:c r="R1783" s="52" t="n">
        <x:f>IFERROR(Q1783/K1783,"")</x:f>
        <x:v>0.02981773137497788</x:v>
      </x:c>
      <x:c r="S1783" s="53" t="n">
        <x:v>41334</x:v>
      </x:c>
      <x:c r="T1783" s="50" t="str">
        <x:v>EDINET_company_history</x:v>
      </x:c>
      <x:c r="U1783" s="50" t="str">
        <x:v>TPR㈱</x:v>
      </x:c>
      <x:c r="V1783" s="54" t="n">
        <x:v>0.5553</x:v>
      </x:c>
      <x:c r="W1783" s="50" t="str">
        <x:v>河井 芳浩 / 篠田 好洋</x:v>
      </x:c>
      <x:c r="X1783" s="50" t="b">
        <x:f>AND(COUNT(L1783:O1783)=4,L1783&gt;='設定'!$B$6,M1783&gt;='設定'!$B$6,N1783&gt;='設定'!$B$6,O1783&gt;='設定'!$B$6)</x:f>
        <x:v>0</x:v>
      </x:c>
      <x:c r="Y1783" s="50" t="b">
        <x:f>AND(COUNT(G1783:K1783)=5,P1783&gt;='設定'!$B$7)</x:f>
        <x:v>0</x:v>
      </x:c>
      <x:c r="Z1783" s="50" t="b">
        <x:f>AND(ISNUMBER(R1783),R1783&gt;='設定'!$B$8)</x:f>
        <x:v>0</x:v>
      </x:c>
      <x:c r="AA1783" s="50" t="b">
        <x:f>AND(ISNUMBER(S1783),S1783&gt;=DATE(YEAR('設定'!$B$10)-'設定'!$B$9,MONTH('設定'!$B$10),DAY('設定'!$B$10)))</x:f>
        <x:v>0</x:v>
      </x:c>
      <x:c r="AB1783" s="55" t="b">
        <x:v>0</x:v>
      </x:c>
      <x:c r="AC1783" s="55" t="b">
        <x:v>1</x:v>
      </x:c>
      <x:c r="AD1783" s="50" t="n">
        <x:f>IF(X1783,1,0)+IF(Z1783,1,0)+IF(AA1783,1,0)+IF(AB1783,1,0)</x:f>
        <x:v>0</x:v>
      </x:c>
      <x:c r="AE1783" s="50" t="n">
        <x:f>IF(Y1783,1,0)+IF(Z1783,1,0)+IF(AA1783,1,0)+IF(AB1783,1,0)</x:f>
        <x:v>0</x:v>
      </x:c>
      <x:c r="AF1783" s="50" t="n">
        <x:f>IF(Y1783,1,0)+IF(Z1783,1,0)+IF(AA1783,1,0)+IF(AC1783,1,0)</x:f>
        <x:v>1</x:v>
      </x:c>
      <x:c r="AG1783" s="53" t="n">
        <x:v>44348</x:v>
      </x:c>
      <x:c r="AH1783" s="50" t="str">
        <x:v>S100W1DG</x:v>
      </x:c>
      <x:c r="AI1783" s="50" t="str">
        <x:v>NetSalesSummaryOfBusinessResults</x:v>
      </x:c>
      <x:c r="AJ1783" s="50" t="str">
        <x:v>OperatingIncome</x:v>
      </x:c>
      <x:c r="AK1783" s="53" t="n">
        <x:v>45747</x:v>
      </x:c>
      <x:c r="AL1783" s="50" t="str">
        <x:v>365/365/365/366/365</x:v>
      </x:c>
      <x:c r="AM1783" s="51" t="n">
        <x:v>9377900</x:v>
      </x:c>
      <x:c r="AN1783" s="51" t="n">
        <x:v>453</x:v>
      </x:c>
      <x:c r="AO1783" s="51" t="n">
        <x:f>IFERROR(AM1783*AN1783,"")</x:f>
        <x:v>4248188700</x:v>
      </x:c>
      <x:c r="AP1783" s="56" t="n">
        <x:f>IFERROR(AO1783/(K1783*1000000),"")</x:f>
        <x:v>0.053697053618828525</x:v>
      </x:c>
      <x:c r="AQ1783" s="57" t="n">
        <x:v>5349883.333333333</x:v>
      </x:c>
      <x:c r="AR1783" s="52" t="n">
        <x:v>0.2652583965547657</x:v>
      </x:c>
      <x:c r="AS1783" s="52" t="n">
        <x:v>-0.5880056944350716</x:v>
      </x:c>
      <x:c r="AT1783" s="55" t="b">
        <x:v>0</x:v>
      </x:c>
      <x:c r="AU1783" s="50" t="str">
        <x:v>low_liquidity</x:v>
      </x:c>
      <x:c r="AV1783" s="58" t="n">
        <x:v>-0.0611880502098759</x:v>
      </x:c>
      <x:c r="AW1783" s="50" t="n">
        <x:v>2352</x:v>
      </x:c>
      <x:c r="AX1783" s="50" t="str">
        <x:v>Future Moat</x:v>
      </x:c>
      <x:c r="AY1783" s="50" t="str">
        <x:v>既存適格性フィルター不通過: low_liquidity / 60日平均売買代金2,000万円未満</x:v>
      </x:c>
      <x:c r="AZ1783" s="59" t="str">
        <x:v>2025-06-20 14:39</x:v>
      </x:c>
      <x:c r="BA1783" s="53" t="n">
        <x:v>41334</x:v>
      </x:c>
      <x:c r="BB1783" s="50"/>
      <x:c r="BC1783" s="50"/>
      <x:c r="BD1783" s="50"/>
    </x:row>
    <x:row r="1784">
      <x:c r="A1784" s="50" t="n">
        <x:v>1783</x:v>
      </x:c>
      <x:c r="B1784" s="50" t="str">
        <x:v>2221</x:v>
      </x:c>
      <x:c r="C1784" s="50" t="str">
        <x:v>2221.T</x:v>
      </x:c>
      <x:c r="D1784" s="50" t="str">
        <x:v>IWATSUKA CONFECTIONERY CO.,LTD.</x:v>
      </x:c>
      <x:c r="E1784" s="50" t="str">
        <x:v>Standard Market(Domestic)</x:v>
      </x:c>
      <x:c r="F1784" s="50" t="str">
        <x:v>Foods</x:v>
      </x:c>
      <x:c r="G1784" s="51" t="n">
        <x:v>22167.631</x:v>
      </x:c>
      <x:c r="H1784" s="51" t="n">
        <x:v>18043.966</x:v>
      </x:c>
      <x:c r="I1784" s="51" t="n">
        <x:v>20386.268</x:v>
      </x:c>
      <x:c r="J1784" s="51" t="n">
        <x:v>22000.284</x:v>
      </x:c>
      <x:c r="K1784" s="51" t="n">
        <x:v>24954.321</x:v>
      </x:c>
      <x:c r="L1784" s="52" t="n">
        <x:f>IFERROR(H1784/G1784-1,"")</x:f>
        <x:v>-0.18602190734769997</x:v>
      </x:c>
      <x:c r="M1784" s="52" t="n">
        <x:f>IFERROR(I1784/H1784-1,"")</x:f>
        <x:v>0.1298108187523741</x:v>
      </x:c>
      <x:c r="N1784" s="52" t="n">
        <x:f>IFERROR(J1784/I1784-1,"")</x:f>
        <x:v>0.07917172481005341</x:v>
      </x:c>
      <x:c r="O1784" s="52" t="n">
        <x:f>IFERROR(K1784/J1784-1,"")</x:f>
        <x:v>0.13427267575273127</x:v>
      </x:c>
      <x:c r="P1784" s="52" t="n">
        <x:f>IFERROR((K1784/G1784)^(1/4)-1,"")</x:f>
        <x:v>0.03004599639856753</x:v>
      </x:c>
      <x:c r="Q1784" s="51" t="n">
        <x:v>815.214</x:v>
      </x:c>
      <x:c r="R1784" s="52" t="n">
        <x:f>IFERROR(Q1784/K1784,"")</x:f>
        <x:v>0.03266825011988906</x:v>
      </x:c>
      <x:c r="S1784" s="53" t="n">
        <x:v>38322</x:v>
      </x:c>
      <x:c r="T1784" s="50" t="str">
        <x:v>EDINET_company_history</x:v>
      </x:c>
      <x:c r="U1784" s="50" t="str">
        <x:v>岩塚製菓共栄会</x:v>
      </x:c>
      <x:c r="V1784" s="54" t="n">
        <x:v>0.0603</x:v>
      </x:c>
      <x:c r="W1784" s="50" t="str">
        <x:v>槇 春夫 / 槇 大介</x:v>
      </x:c>
      <x:c r="X1784" s="50" t="b">
        <x:f>AND(COUNT(L1784:O1784)=4,L1784&gt;='設定'!$B$6,M1784&gt;='設定'!$B$6,N1784&gt;='設定'!$B$6,O1784&gt;='設定'!$B$6)</x:f>
        <x:v>0</x:v>
      </x:c>
      <x:c r="Y1784" s="50" t="b">
        <x:f>AND(COUNT(G1784:K1784)=5,P1784&gt;='設定'!$B$7)</x:f>
        <x:v>0</x:v>
      </x:c>
      <x:c r="Z1784" s="50" t="b">
        <x:f>AND(ISNUMBER(R1784),R1784&gt;='設定'!$B$8)</x:f>
        <x:v>0</x:v>
      </x:c>
      <x:c r="AA1784" s="50" t="b">
        <x:f>AND(ISNUMBER(S1784),S1784&gt;=DATE(YEAR('設定'!$B$10)-'設定'!$B$9,MONTH('設定'!$B$10),DAY('設定'!$B$10)))</x:f>
        <x:v>0</x:v>
      </x:c>
      <x:c r="AB1784" s="55" t="b">
        <x:v>0</x:v>
      </x:c>
      <x:c r="AC1784" s="55" t="b">
        <x:v>1</x:v>
      </x:c>
      <x:c r="AD1784" s="50" t="n">
        <x:f>IF(X1784,1,0)+IF(Z1784,1,0)+IF(AA1784,1,0)+IF(AB1784,1,0)</x:f>
        <x:v>0</x:v>
      </x:c>
      <x:c r="AE1784" s="50" t="n">
        <x:f>IF(Y1784,1,0)+IF(Z1784,1,0)+IF(AA1784,1,0)+IF(AB1784,1,0)</x:f>
        <x:v>0</x:v>
      </x:c>
      <x:c r="AF1784" s="50" t="n">
        <x:f>IF(Y1784,1,0)+IF(Z1784,1,0)+IF(AA1784,1,0)+IF(AC1784,1,0)</x:f>
        <x:v>1</x:v>
      </x:c>
      <x:c r="AG1784" s="53" t="n">
        <x:v>44348</x:v>
      </x:c>
      <x:c r="AH1784" s="50" t="str">
        <x:v>S100W51P</x:v>
      </x:c>
      <x:c r="AI1784" s="50" t="str">
        <x:v>NetSalesSummaryOfBusinessResults</x:v>
      </x:c>
      <x:c r="AJ1784" s="50" t="str">
        <x:v>OperatingIncome</x:v>
      </x:c>
      <x:c r="AK1784" s="53" t="n">
        <x:v>45747</x:v>
      </x:c>
      <x:c r="AL1784" s="50" t="str">
        <x:v>365/365/365/366/365</x:v>
      </x:c>
      <x:c r="AM1784" s="51" t="n">
        <x:v>10445200</x:v>
      </x:c>
      <x:c r="AN1784" s="51" t="n">
        <x:v>3015</x:v>
      </x:c>
      <x:c r="AO1784" s="51" t="n">
        <x:f>IFERROR(AM1784*AN1784,"")</x:f>
        <x:v>31492278000</x:v>
      </x:c>
      <x:c r="AP1784" s="56" t="n">
        <x:f>IFERROR(AO1784/(K1784*1000000),"")</x:f>
        <x:v>1.2619969904210178</x:v>
      </x:c>
      <x:c r="AQ1784" s="57" t="n">
        <x:v>10606150</x:v>
      </x:c>
      <x:c r="AR1784" s="52" t="n">
        <x:v>0.1568162269308188</x:v>
      </x:c>
      <x:c r="AS1784" s="52" t="n">
        <x:v>-0.1571014449668279</x:v>
      </x:c>
      <x:c r="AT1784" s="55" t="b">
        <x:v>0</x:v>
      </x:c>
      <x:c r="AU1784" s="50" t="str">
        <x:v>low_liquidity</x:v>
      </x:c>
      <x:c r="AV1784" s="58" t="n">
        <x:v>0.0899520682911247</x:v>
      </x:c>
      <x:c r="AW1784" s="50" t="n">
        <x:v>1294</x:v>
      </x:c>
      <x:c r="AX1784" s="50" t="str">
        <x:v>Discovery</x:v>
      </x:c>
      <x:c r="AY1784" s="50" t="str">
        <x:v>既存適格性フィルター不通過: low_liquidity / 60日平均売買代金2,000万円未満</x:v>
      </x:c>
      <x:c r="AZ1784" s="59" t="str">
        <x:v>2025-06-25 11:01</x:v>
      </x:c>
      <x:c r="BA1784" s="53" t="n">
        <x:v>38322</x:v>
      </x:c>
      <x:c r="BB1784" s="50"/>
      <x:c r="BC1784" s="50"/>
      <x:c r="BD1784" s="50"/>
    </x:row>
    <x:row r="1785">
      <x:c r="A1785" s="50" t="n">
        <x:v>1784</x:v>
      </x:c>
      <x:c r="B1785" s="50" t="str">
        <x:v>9446</x:v>
      </x:c>
      <x:c r="C1785" s="50" t="str">
        <x:v>9446.T</x:v>
      </x:c>
      <x:c r="D1785" s="50" t="str">
        <x:v>SAKAI Holdings CO.,LTD</x:v>
      </x:c>
      <x:c r="E1785" s="50" t="str">
        <x:v>Standard Market(Domestic)</x:v>
      </x:c>
      <x:c r="F1785" s="50" t="str">
        <x:v>Information &amp; Communication</x:v>
      </x:c>
      <x:c r="G1785" s="51" t="n">
        <x:v>15133.953</x:v>
      </x:c>
      <x:c r="H1785" s="51" t="n">
        <x:v>14240.892</x:v>
      </x:c>
      <x:c r="I1785" s="51" t="n">
        <x:v>14848.662</x:v>
      </x:c>
      <x:c r="J1785" s="51" t="n">
        <x:v>15484.837</x:v>
      </x:c>
      <x:c r="K1785" s="51" t="n">
        <x:v>17017.023</x:v>
      </x:c>
      <x:c r="L1785" s="52" t="n">
        <x:f>IFERROR(H1785/G1785-1,"")</x:f>
        <x:v>-0.05901042510175625</x:v>
      </x:c>
      <x:c r="M1785" s="52" t="n">
        <x:f>IFERROR(I1785/H1785-1,"")</x:f>
        <x:v>0.04267780417125566</x:v>
      </x:c>
      <x:c r="N1785" s="52" t="n">
        <x:f>IFERROR(J1785/I1785-1,"")</x:f>
        <x:v>0.04284392762122269</x:v>
      </x:c>
      <x:c r="O1785" s="52" t="n">
        <x:f>IFERROR(K1785/J1785-1,"")</x:f>
        <x:v>0.09894750587300338</x:v>
      </x:c>
      <x:c r="P1785" s="52" t="n">
        <x:f>IFERROR((K1785/G1785)^(1/4)-1,"")</x:f>
        <x:v>0.02975237253754659</x:v>
      </x:c>
      <x:c r="Q1785" s="51" t="n">
        <x:v>1465.529</x:v>
      </x:c>
      <x:c r="R1785" s="52" t="n">
        <x:f>IFERROR(Q1785/K1785,"")</x:f>
        <x:v>0.08612135036780522</x:v>
      </x:c>
      <x:c r="S1785" s="53" t="n">
        <x:v>38322</x:v>
      </x:c>
      <x:c r="T1785" s="50" t="str">
        <x:v>EDINET_company_history</x:v>
      </x:c>
      <x:c r="U1785" s="50" t="str">
        <x:v>㈱サンワ</x:v>
      </x:c>
      <x:c r="V1785" s="54" t="n">
        <x:v>0.4524</x:v>
      </x:c>
      <x:c r="W1785" s="50" t="str">
        <x:v>朝田 康二郎</x:v>
      </x:c>
      <x:c r="X1785" s="50" t="b">
        <x:f>AND(COUNT(L1785:O1785)=4,L1785&gt;='設定'!$B$6,M1785&gt;='設定'!$B$6,N1785&gt;='設定'!$B$6,O1785&gt;='設定'!$B$6)</x:f>
        <x:v>0</x:v>
      </x:c>
      <x:c r="Y1785" s="50" t="b">
        <x:f>AND(COUNT(G1785:K1785)=5,P1785&gt;='設定'!$B$7)</x:f>
        <x:v>0</x:v>
      </x:c>
      <x:c r="Z1785" s="50" t="b">
        <x:f>AND(ISNUMBER(R1785),R1785&gt;='設定'!$B$8)</x:f>
        <x:v>0</x:v>
      </x:c>
      <x:c r="AA1785" s="50" t="b">
        <x:f>AND(ISNUMBER(S1785),S1785&gt;=DATE(YEAR('設定'!$B$10)-'設定'!$B$9,MONTH('設定'!$B$10),DAY('設定'!$B$10)))</x:f>
        <x:v>0</x:v>
      </x:c>
      <x:c r="AB1785" s="55" t="b">
        <x:v>0</x:v>
      </x:c>
      <x:c r="AC1785" s="55" t="b">
        <x:v>1</x:v>
      </x:c>
      <x:c r="AD1785" s="50" t="n">
        <x:f>IF(X1785,1,0)+IF(Z1785,1,0)+IF(AA1785,1,0)+IF(AB1785,1,0)</x:f>
        <x:v>0</x:v>
      </x:c>
      <x:c r="AE1785" s="50" t="n">
        <x:f>IF(Y1785,1,0)+IF(Z1785,1,0)+IF(AA1785,1,0)+IF(AB1785,1,0)</x:f>
        <x:v>0</x:v>
      </x:c>
      <x:c r="AF1785" s="50" t="n">
        <x:f>IF(Y1785,1,0)+IF(Z1785,1,0)+IF(AA1785,1,0)+IF(AC1785,1,0)</x:f>
        <x:v>1</x:v>
      </x:c>
      <x:c r="AG1785" s="53" t="n">
        <x:v>44348</x:v>
      </x:c>
      <x:c r="AH1785" s="50" t="str">
        <x:v>S100XB7R</x:v>
      </x:c>
      <x:c r="AI1785" s="50" t="str">
        <x:v>NetSalesSummaryOfBusinessResults</x:v>
      </x:c>
      <x:c r="AJ1785" s="50" t="str">
        <x:v>OperatingIncome</x:v>
      </x:c>
      <x:c r="AK1785" s="53" t="n">
        <x:v>45930</x:v>
      </x:c>
      <x:c r="AL1785" s="50" t="str">
        <x:v>365/365/365/366/365</x:v>
      </x:c>
      <x:c r="AM1785" s="51" t="n">
        <x:v>7515500</x:v>
      </x:c>
      <x:c r="AN1785" s="51" t="n">
        <x:v>692</x:v>
      </x:c>
      <x:c r="AO1785" s="51" t="n">
        <x:f>IFERROR(AM1785*AN1785,"")</x:f>
        <x:v>5200726000</x:v>
      </x:c>
      <x:c r="AP1785" s="56" t="n">
        <x:f>IFERROR(AO1785/(K1785*1000000),"")</x:f>
        <x:v>0.3056190263126517</x:v>
      </x:c>
      <x:c r="AQ1785" s="57" t="n">
        <x:v>10406168.333333334</x:v>
      </x:c>
      <x:c r="AR1785" s="52" t="n">
        <x:v>0.20242583743546</x:v>
      </x:c>
      <x:c r="AS1785" s="52" t="n">
        <x:v>-0.4094919181356821</x:v>
      </x:c>
      <x:c r="AT1785" s="55" t="b">
        <x:v>0</x:v>
      </x:c>
      <x:c r="AU1785" s="50" t="str">
        <x:v>low_liquidity</x:v>
      </x:c>
      <x:c r="AV1785" s="58" t="n">
        <x:v>0.2783521312635953</x:v>
      </x:c>
      <x:c r="AW1785" s="50" t="n">
        <x:v>473</x:v>
      </x:c>
      <x:c r="AX1785" s="50" t="str">
        <x:v>Discovery</x:v>
      </x:c>
      <x:c r="AY1785" s="50" t="str">
        <x:v>既存適格性フィルター不通過: low_liquidity / 60日平均売買代金2,000万円未満</x:v>
      </x:c>
      <x:c r="AZ1785" s="59" t="str">
        <x:v>2025-12-18 15:51</x:v>
      </x:c>
      <x:c r="BA1785" s="53" t="n">
        <x:v>38322</x:v>
      </x:c>
      <x:c r="BB1785" s="50"/>
      <x:c r="BC1785" s="50"/>
      <x:c r="BD1785" s="50"/>
    </x:row>
    <x:row r="1786">
      <x:c r="A1786" s="50" t="n">
        <x:v>1785</x:v>
      </x:c>
      <x:c r="B1786" s="50" t="str">
        <x:v>7897</x:v>
      </x:c>
      <x:c r="C1786" s="50" t="str">
        <x:v>7897.T</x:v>
      </x:c>
      <x:c r="D1786" s="50" t="str">
        <x:v>HOKUSHIN CO.,LTD.</x:v>
      </x:c>
      <x:c r="E1786" s="50" t="str">
        <x:v>Standard Market(Domestic)</x:v>
      </x:c>
      <x:c r="F1786" s="50" t="str">
        <x:v>Other Products</x:v>
      </x:c>
      <x:c r="G1786" s="51" t="n">
        <x:v>9106.909</x:v>
      </x:c>
      <x:c r="H1786" s="51" t="n">
        <x:v>10776.08</x:v>
      </x:c>
      <x:c r="I1786" s="51" t="n">
        <x:v>12887.687</x:v>
      </x:c>
      <x:c r="J1786" s="51" t="n">
        <x:v>10979.595</x:v>
      </x:c>
      <x:c r="K1786" s="51" t="n">
        <x:v>10224.606</x:v>
      </x:c>
      <x:c r="L1786" s="52" t="n">
        <x:f>IFERROR(H1786/G1786-1,"")</x:f>
        <x:v>0.18328622807145645</x:v>
      </x:c>
      <x:c r="M1786" s="52" t="n">
        <x:f>IFERROR(I1786/H1786-1,"")</x:f>
        <x:v>0.19595316664315776</x:v>
      </x:c>
      <x:c r="N1786" s="52" t="n">
        <x:f>IFERROR(J1786/I1786-1,"")</x:f>
        <x:v>-0.14805542685820972</x:v>
      </x:c>
      <x:c r="O1786" s="52" t="n">
        <x:f>IFERROR(K1786/J1786-1,"")</x:f>
        <x:v>-0.06876291885083186</x:v>
      </x:c>
      <x:c r="P1786" s="52" t="n">
        <x:f>IFERROR((K1786/G1786)^(1/4)-1,"")</x:f>
        <x:v>0.029363811824559383</x:v>
      </x:c>
      <x:c r="Q1786" s="51" t="n">
        <x:v>-68.365</x:v>
      </x:c>
      <x:c r="R1786" s="52" t="n">
        <x:f>IFERROR(Q1786/K1786,"")</x:f>
        <x:v>-0.006686321213746524</x:v>
      </x:c>
      <x:c r="S1786" s="53" t="n">
        <x:v>31717</x:v>
      </x:c>
      <x:c r="T1786" s="50" t="str">
        <x:v>EDINET_company_history</x:v>
      </x:c>
      <x:c r="U1786" s="50" t="str">
        <x:v>兼松㈱</x:v>
      </x:c>
      <x:c r="V1786" s="54" t="n">
        <x:v>0.2653</x:v>
      </x:c>
      <x:c r="W1786" s="50" t="str">
        <x:v>高 橋 英 明</x:v>
      </x:c>
      <x:c r="X1786" s="50" t="b">
        <x:f>AND(COUNT(L1786:O1786)=4,L1786&gt;='設定'!$B$6,M1786&gt;='設定'!$B$6,N1786&gt;='設定'!$B$6,O1786&gt;='設定'!$B$6)</x:f>
        <x:v>0</x:v>
      </x:c>
      <x:c r="Y1786" s="50" t="b">
        <x:f>AND(COUNT(G1786:K1786)=5,P1786&gt;='設定'!$B$7)</x:f>
        <x:v>0</x:v>
      </x:c>
      <x:c r="Z1786" s="50" t="b">
        <x:f>AND(ISNUMBER(R1786),R1786&gt;='設定'!$B$8)</x:f>
        <x:v>0</x:v>
      </x:c>
      <x:c r="AA1786" s="50" t="b">
        <x:f>AND(ISNUMBER(S1786),S1786&gt;=DATE(YEAR('設定'!$B$10)-'設定'!$B$9,MONTH('設定'!$B$10),DAY('設定'!$B$10)))</x:f>
        <x:v>0</x:v>
      </x:c>
      <x:c r="AB1786" s="55" t="b">
        <x:v>0</x:v>
      </x:c>
      <x:c r="AC1786" s="55" t="b">
        <x:v>1</x:v>
      </x:c>
      <x:c r="AD1786" s="50" t="n">
        <x:f>IF(X1786,1,0)+IF(Z1786,1,0)+IF(AA1786,1,0)+IF(AB1786,1,0)</x:f>
        <x:v>0</x:v>
      </x:c>
      <x:c r="AE1786" s="50" t="n">
        <x:f>IF(Y1786,1,0)+IF(Z1786,1,0)+IF(AA1786,1,0)+IF(AB1786,1,0)</x:f>
        <x:v>0</x:v>
      </x:c>
      <x:c r="AF1786" s="50" t="n">
        <x:f>IF(Y1786,1,0)+IF(Z1786,1,0)+IF(AA1786,1,0)+IF(AC1786,1,0)</x:f>
        <x:v>1</x:v>
      </x:c>
      <x:c r="AG1786" s="53" t="n">
        <x:v>44348</x:v>
      </x:c>
      <x:c r="AH1786" s="50" t="str">
        <x:v>S100W7BZ</x:v>
      </x:c>
      <x:c r="AI1786" s="50" t="str">
        <x:v>NetSalesSummaryOfBusinessResults</x:v>
      </x:c>
      <x:c r="AJ1786" s="50" t="str">
        <x:v>OperatingIncome</x:v>
      </x:c>
      <x:c r="AK1786" s="53" t="n">
        <x:v>45747</x:v>
      </x:c>
      <x:c r="AL1786" s="50" t="str">
        <x:v>365/365/365/366/365</x:v>
      </x:c>
      <x:c r="AM1786" s="51" t="n">
        <x:v>28352205</x:v>
      </x:c>
      <x:c r="AN1786" s="51" t="n">
        <x:v>100</x:v>
      </x:c>
      <x:c r="AO1786" s="51" t="n">
        <x:f>IFERROR(AM1786*AN1786,"")</x:f>
        <x:v>2835220500</x:v>
      </x:c>
      <x:c r="AP1786" s="56" t="n">
        <x:f>IFERROR(AO1786/(K1786*1000000),"")</x:f>
        <x:v>0.2772938634505819</x:v>
      </x:c>
      <x:c r="AQ1786" s="57" t="n">
        <x:v>23082798.333333332</x:v>
      </x:c>
      <x:c r="AR1786" s="52" t="n">
        <x:v>0.3339303143474584</x:v>
      </x:c>
      <x:c r="AS1786" s="52" t="n">
        <x:v>-0.5358739074725873</x:v>
      </x:c>
      <x:c r="AT1786" s="55" t="b">
        <x:v>1</x:v>
      </x:c>
      <x:c r="AU1786" s="50"/>
      <x:c r="AV1786" s="58" t="n">
        <x:v>-0.3593234132648097</x:v>
      </x:c>
      <x:c r="AW1786" s="50" t="n">
        <x:v>3379</x:v>
      </x:c>
      <x:c r="AX1786" s="50" t="str">
        <x:v>Core Moat</x:v>
      </x:c>
      <x:c r="AY1786" s="50" t="str">
        <x:v>目立つ機械的警告なし（定性確認は別途必要）</x:v>
      </x:c>
      <x:c r="AZ1786" s="59" t="str">
        <x:v>2025-06-27 14:24</x:v>
      </x:c>
      <x:c r="BA1786" s="53" t="n">
        <x:v>31717</x:v>
      </x:c>
      <x:c r="BB1786" s="50"/>
      <x:c r="BC1786" s="50"/>
      <x:c r="BD1786" s="50"/>
    </x:row>
    <x:row r="1787">
      <x:c r="A1787" s="50" t="n">
        <x:v>1786</x:v>
      </x:c>
      <x:c r="B1787" s="50" t="str">
        <x:v>1758</x:v>
      </x:c>
      <x:c r="C1787" s="50" t="str">
        <x:v>1758.T</x:v>
      </x:c>
      <x:c r="D1787" s="50" t="str">
        <x:v>Taiyo Kisokogyo Co.,Ltd.</x:v>
      </x:c>
      <x:c r="E1787" s="50" t="str">
        <x:v>Standard Market(Domestic)</x:v>
      </x:c>
      <x:c r="F1787" s="50" t="str">
        <x:v>Construction</x:v>
      </x:c>
      <x:c r="G1787" s="51" t="n">
        <x:v>12933.901</x:v>
      </x:c>
      <x:c r="H1787" s="51" t="n">
        <x:v>14709.755</x:v>
      </x:c>
      <x:c r="I1787" s="51" t="n">
        <x:v>14571.648</x:v>
      </x:c>
      <x:c r="J1787" s="51" t="n">
        <x:v>13482.097</x:v>
      </x:c>
      <x:c r="K1787" s="51" t="n">
        <x:v>14511.488</x:v>
      </x:c>
      <x:c r="L1787" s="52" t="n">
        <x:f>IFERROR(H1787/G1787-1,"")</x:f>
        <x:v>0.1373022725316979</x:v>
      </x:c>
      <x:c r="M1787" s="52" t="n">
        <x:f>IFERROR(I1787/H1787-1,"")</x:f>
        <x:v>-0.009388803552472513</x:v>
      </x:c>
      <x:c r="N1787" s="52" t="n">
        <x:f>IFERROR(J1787/I1787-1,"")</x:f>
        <x:v>-0.0747719818650574</x:v>
      </x:c>
      <x:c r="O1787" s="52" t="n">
        <x:f>IFERROR(K1787/J1787-1,"")</x:f>
        <x:v>0.0763524398318749</x:v>
      </x:c>
      <x:c r="P1787" s="52" t="n">
        <x:f>IFERROR((K1787/G1787)^(1/4)-1,"")</x:f>
        <x:v>0.02919010870260208</x:v>
      </x:c>
      <x:c r="Q1787" s="51" t="n">
        <x:v>551.29</x:v>
      </x:c>
      <x:c r="R1787" s="52" t="n">
        <x:f>IFERROR(Q1787/K1787,"")</x:f>
        <x:v>0.03798990151802489</x:v>
      </x:c>
      <x:c r="S1787" s="53" t="n">
        <x:v>38322</x:v>
      </x:c>
      <x:c r="T1787" s="50" t="str">
        <x:v>EDINET_company_history</x:v>
      </x:c>
      <x:c r="U1787" s="50" t="str">
        <x:v>豊 住 清</x:v>
      </x:c>
      <x:c r="V1787" s="54" t="n">
        <x:v>0.2847</x:v>
      </x:c>
      <x:c r="W1787" s="50" t="str">
        <x:v>加 藤 行 正 / 六 鹿 敏 也</x:v>
      </x:c>
      <x:c r="X1787" s="50" t="b">
        <x:f>AND(COUNT(L1787:O1787)=4,L1787&gt;='設定'!$B$6,M1787&gt;='設定'!$B$6,N1787&gt;='設定'!$B$6,O1787&gt;='設定'!$B$6)</x:f>
        <x:v>0</x:v>
      </x:c>
      <x:c r="Y1787" s="50" t="b">
        <x:f>AND(COUNT(G1787:K1787)=5,P1787&gt;='設定'!$B$7)</x:f>
        <x:v>0</x:v>
      </x:c>
      <x:c r="Z1787" s="50" t="b">
        <x:f>AND(ISNUMBER(R1787),R1787&gt;='設定'!$B$8)</x:f>
        <x:v>0</x:v>
      </x:c>
      <x:c r="AA1787" s="50" t="b">
        <x:f>AND(ISNUMBER(S1787),S1787&gt;=DATE(YEAR('設定'!$B$10)-'設定'!$B$9,MONTH('設定'!$B$10),DAY('設定'!$B$10)))</x:f>
        <x:v>0</x:v>
      </x:c>
      <x:c r="AB1787" s="55" t="b">
        <x:v>0</x:v>
      </x:c>
      <x:c r="AC1787" s="55" t="b">
        <x:v>1</x:v>
      </x:c>
      <x:c r="AD1787" s="50" t="n">
        <x:f>IF(X1787,1,0)+IF(Z1787,1,0)+IF(AA1787,1,0)+IF(AB1787,1,0)</x:f>
        <x:v>0</x:v>
      </x:c>
      <x:c r="AE1787" s="50" t="n">
        <x:f>IF(Y1787,1,0)+IF(Z1787,1,0)+IF(AA1787,1,0)+IF(AB1787,1,0)</x:f>
        <x:v>0</x:v>
      </x:c>
      <x:c r="AF1787" s="50" t="n">
        <x:f>IF(Y1787,1,0)+IF(Z1787,1,0)+IF(AA1787,1,0)+IF(AC1787,1,0)</x:f>
        <x:v>1</x:v>
      </x:c>
      <x:c r="AG1787" s="53" t="n">
        <x:v>44348</x:v>
      </x:c>
      <x:c r="AH1787" s="50" t="str">
        <x:v>S100Y01F</x:v>
      </x:c>
      <x:c r="AI1787" s="50" t="str">
        <x:v>NetSalesSummaryOfBusinessResults</x:v>
      </x:c>
      <x:c r="AJ1787" s="50" t="str">
        <x:v>OperatingIncome</x:v>
      </x:c>
      <x:c r="AK1787" s="53" t="n">
        <x:v>46053</x:v>
      </x:c>
      <x:c r="AL1787" s="50" t="str">
        <x:v>365/365/365/366/365</x:v>
      </x:c>
      <x:c r="AM1787" s="51" t="n">
        <x:v>1996100</x:v>
      </x:c>
      <x:c r="AN1787" s="51" t="n">
        <x:v>2411</x:v>
      </x:c>
      <x:c r="AO1787" s="51" t="n">
        <x:f>IFERROR(AM1787*AN1787,"")</x:f>
        <x:v>4812597100</x:v>
      </x:c>
      <x:c r="AP1787" s="56" t="n">
        <x:f>IFERROR(AO1787/(K1787*1000000),"")</x:f>
        <x:v>0.3316404975147966</x:v>
      </x:c>
      <x:c r="AQ1787" s="57" t="n">
        <x:v>7346603.333333333</x:v>
      </x:c>
      <x:c r="AR1787" s="52" t="n">
        <x:v>0.3263644356320297</x:v>
      </x:c>
      <x:c r="AS1787" s="52" t="n">
        <x:v>-0.4962957698705691</x:v>
      </x:c>
      <x:c r="AT1787" s="55" t="b">
        <x:v>0</x:v>
      </x:c>
      <x:c r="AU1787" s="50" t="str">
        <x:v>low_liquidity</x:v>
      </x:c>
      <x:c r="AV1787" s="58" t="n">
        <x:v>-0.0852503538856918</x:v>
      </x:c>
      <x:c r="AW1787" s="50" t="n">
        <x:v>2505</x:v>
      </x:c>
      <x:c r="AX1787" s="50" t="str">
        <x:v>Core Moat</x:v>
      </x:c>
      <x:c r="AY1787" s="50" t="str">
        <x:v>既存適格性フィルター不通過: low_liquidity / 60日平均売買代金2,000万円未満</x:v>
      </x:c>
      <x:c r="AZ1787" s="59" t="str">
        <x:v>2026-04-22 09:00</x:v>
      </x:c>
      <x:c r="BA1787" s="53" t="n">
        <x:v>38322</x:v>
      </x:c>
      <x:c r="BB1787" s="50"/>
      <x:c r="BC1787" s="50"/>
      <x:c r="BD1787" s="50"/>
    </x:row>
    <x:row r="1788">
      <x:c r="A1788" s="50" t="n">
        <x:v>1787</x:v>
      </x:c>
      <x:c r="B1788" s="50" t="str">
        <x:v>7399</x:v>
      </x:c>
      <x:c r="C1788" s="50" t="str">
        <x:v>7399.T</x:v>
      </x:c>
      <x:c r="D1788" s="50" t="str">
        <x:v>NANSIN CO.,LTD.</x:v>
      </x:c>
      <x:c r="E1788" s="50" t="str">
        <x:v>Standard Market(Domestic)</x:v>
      </x:c>
      <x:c r="F1788" s="50" t="str">
        <x:v>Transportation Equipment</x:v>
      </x:c>
      <x:c r="G1788" s="51" t="n">
        <x:v>8751.216</x:v>
      </x:c>
      <x:c r="H1788" s="51" t="n">
        <x:v>9203.042</x:v>
      </x:c>
      <x:c r="I1788" s="51" t="n">
        <x:v>9808.277</x:v>
      </x:c>
      <x:c r="J1788" s="51" t="n">
        <x:v>8915.543</x:v>
      </x:c>
      <x:c r="K1788" s="51" t="n">
        <x:v>9818.215</x:v>
      </x:c>
      <x:c r="L1788" s="52" t="n">
        <x:f>IFERROR(H1788/G1788-1,"")</x:f>
        <x:v>0.051630082036599134</x:v>
      </x:c>
      <x:c r="M1788" s="52" t="n">
        <x:f>IFERROR(I1788/H1788-1,"")</x:f>
        <x:v>0.0657646678130992</x:v>
      </x:c>
      <x:c r="N1788" s="52" t="n">
        <x:f>IFERROR(J1788/I1788-1,"")</x:f>
        <x:v>-0.09101843269720056</x:v>
      </x:c>
      <x:c r="O1788" s="52" t="n">
        <x:f>IFERROR(K1788/J1788-1,"")</x:f>
        <x:v>0.10124700200537418</x:v>
      </x:c>
      <x:c r="P1788" s="52" t="n">
        <x:f>IFERROR((K1788/G1788)^(1/4)-1,"")</x:f>
        <x:v>0.029179278837540235</x:v>
      </x:c>
      <x:c r="Q1788" s="51" t="n">
        <x:v>122.296</x:v>
      </x:c>
      <x:c r="R1788" s="52" t="n">
        <x:f>IFERROR(Q1788/K1788,"")</x:f>
        <x:v>0.012456031977299336</x:v>
      </x:c>
      <x:c r="S1788" s="53" t="n">
        <x:v>37987</x:v>
      </x:c>
      <x:c r="T1788" s="50" t="str">
        <x:v>EDINET_company_history</x:v>
      </x:c>
      <x:c r="U1788" s="50" t="str">
        <x:v>齋 藤 邦 彦</x:v>
      </x:c>
      <x:c r="V1788" s="54" t="n">
        <x:v>0.1353</x:v>
      </x:c>
      <x:c r="W1788" s="50" t="str">
        <x:v>諏 訪 隆 博</x:v>
      </x:c>
      <x:c r="X1788" s="50" t="b">
        <x:f>AND(COUNT(L1788:O1788)=4,L1788&gt;='設定'!$B$6,M1788&gt;='設定'!$B$6,N1788&gt;='設定'!$B$6,O1788&gt;='設定'!$B$6)</x:f>
        <x:v>0</x:v>
      </x:c>
      <x:c r="Y1788" s="50" t="b">
        <x:f>AND(COUNT(G1788:K1788)=5,P1788&gt;='設定'!$B$7)</x:f>
        <x:v>0</x:v>
      </x:c>
      <x:c r="Z1788" s="50" t="b">
        <x:f>AND(ISNUMBER(R1788),R1788&gt;='設定'!$B$8)</x:f>
        <x:v>0</x:v>
      </x:c>
      <x:c r="AA1788" s="50" t="b">
        <x:f>AND(ISNUMBER(S1788),S1788&gt;=DATE(YEAR('設定'!$B$10)-'設定'!$B$9,MONTH('設定'!$B$10),DAY('設定'!$B$10)))</x:f>
        <x:v>0</x:v>
      </x:c>
      <x:c r="AB1788" s="55" t="b">
        <x:v>0</x:v>
      </x:c>
      <x:c r="AC1788" s="55" t="b">
        <x:v>1</x:v>
      </x:c>
      <x:c r="AD1788" s="50" t="n">
        <x:f>IF(X1788,1,0)+IF(Z1788,1,0)+IF(AA1788,1,0)+IF(AB1788,1,0)</x:f>
        <x:v>0</x:v>
      </x:c>
      <x:c r="AE1788" s="50" t="n">
        <x:f>IF(Y1788,1,0)+IF(Z1788,1,0)+IF(AA1788,1,0)+IF(AB1788,1,0)</x:f>
        <x:v>0</x:v>
      </x:c>
      <x:c r="AF1788" s="50" t="n">
        <x:f>IF(Y1788,1,0)+IF(Z1788,1,0)+IF(AA1788,1,0)+IF(AC1788,1,0)</x:f>
        <x:v>1</x:v>
      </x:c>
      <x:c r="AG1788" s="53" t="n">
        <x:v>44348</x:v>
      </x:c>
      <x:c r="AH1788" s="50" t="str">
        <x:v>S100W56P</x:v>
      </x:c>
      <x:c r="AI1788" s="50" t="str">
        <x:v>NetSalesSummaryOfBusinessResults</x:v>
      </x:c>
      <x:c r="AJ1788" s="50" t="str">
        <x:v>OperatingIncome</x:v>
      </x:c>
      <x:c r="AK1788" s="53" t="n">
        <x:v>45747</x:v>
      </x:c>
      <x:c r="AL1788" s="50" t="str">
        <x:v>365/365/365/366/365</x:v>
      </x:c>
      <x:c r="AM1788" s="51" t="n">
        <x:v>6666100</x:v>
      </x:c>
      <x:c r="AN1788" s="51" t="n">
        <x:v>575</x:v>
      </x:c>
      <x:c r="AO1788" s="51" t="n">
        <x:f>IFERROR(AM1788*AN1788,"")</x:f>
        <x:v>3833007500</x:v>
      </x:c>
      <x:c r="AP1788" s="56" t="n">
        <x:f>IFERROR(AO1788/(K1788*1000000),"")</x:f>
        <x:v>0.39039759263776563</x:v>
      </x:c>
      <x:c r="AQ1788" s="57" t="n">
        <x:v>4007235</x:v>
      </x:c>
      <x:c r="AR1788" s="52" t="n">
        <x:v>0.2290604836226483</x:v>
      </x:c>
      <x:c r="AS1788" s="52" t="n">
        <x:v>-0.2859155015296788</x:v>
      </x:c>
      <x:c r="AT1788" s="55" t="b">
        <x:v>0</x:v>
      </x:c>
      <x:c r="AU1788" s="50" t="str">
        <x:v>low_liquidity</x:v>
      </x:c>
      <x:c r="AV1788" s="58" t="n">
        <x:v>0.0419972095924686</x:v>
      </x:c>
      <x:c r="AW1788" s="50" t="n">
        <x:v>1565</x:v>
      </x:c>
      <x:c r="AX1788" s="50" t="str">
        <x:v>Discovery</x:v>
      </x:c>
      <x:c r="AY1788" s="50" t="str">
        <x:v>既存適格性フィルター不通過: low_liquidity / 60日平均売買代金2,000万円未満</x:v>
      </x:c>
      <x:c r="AZ1788" s="59" t="str">
        <x:v>2025-06-30 13:08</x:v>
      </x:c>
      <x:c r="BA1788" s="53" t="n">
        <x:v>37987</x:v>
      </x:c>
      <x:c r="BB1788" s="50"/>
      <x:c r="BC1788" s="50"/>
      <x:c r="BD1788" s="50"/>
    </x:row>
    <x:row r="1789">
      <x:c r="A1789" s="50" t="n">
        <x:v>1788</x:v>
      </x:c>
      <x:c r="B1789" s="50" t="str">
        <x:v>9413</x:v>
      </x:c>
      <x:c r="C1789" s="50" t="str">
        <x:v>9413.T</x:v>
      </x:c>
      <x:c r="D1789" s="50" t="str">
        <x:v>TV TOKYO Holdings Corporation</x:v>
      </x:c>
      <x:c r="E1789" s="50" t="str">
        <x:v>Prime Market (Domestic)</x:v>
      </x:c>
      <x:c r="F1789" s="50" t="str">
        <x:v>Information &amp; Communication</x:v>
      </x:c>
      <x:c r="G1789" s="51" t="n">
        <x:v>139084</x:v>
      </x:c>
      <x:c r="H1789" s="51" t="n">
        <x:v>148070</x:v>
      </x:c>
      <x:c r="I1789" s="51" t="n">
        <x:v>150963</x:v>
      </x:c>
      <x:c r="J1789" s="51" t="n">
        <x:v>148587</x:v>
      </x:c>
      <x:c r="K1789" s="51" t="n">
        <x:v>155837</x:v>
      </x:c>
      <x:c r="L1789" s="52" t="n">
        <x:f>IFERROR(H1789/G1789-1,"")</x:f>
        <x:v>0.06460843806620464</x:v>
      </x:c>
      <x:c r="M1789" s="52" t="n">
        <x:f>IFERROR(I1789/H1789-1,"")</x:f>
        <x:v>0.019538056324711395</x:v>
      </x:c>
      <x:c r="N1789" s="52" t="n">
        <x:f>IFERROR(J1789/I1789-1,"")</x:f>
        <x:v>-0.015738955903102037</x:v>
      </x:c>
      <x:c r="O1789" s="52" t="n">
        <x:f>IFERROR(K1789/J1789-1,"")</x:f>
        <x:v>0.048792963045219295</x:v>
      </x:c>
      <x:c r="P1789" s="52" t="n">
        <x:f>IFERROR((K1789/G1789)^(1/4)-1,"")</x:f>
        <x:v>0.028841210448180776</x:v>
      </x:c>
      <x:c r="Q1789" s="51" t="n">
        <x:v>7789</x:v>
      </x:c>
      <x:c r="R1789" s="52" t="n">
        <x:f>IFERROR(Q1789/K1789,"")</x:f>
        <x:v>0.0499817116602604</x:v>
      </x:c>
      <x:c r="S1789" s="53" t="n">
        <x:v>38200</x:v>
      </x:c>
      <x:c r="T1789" s="50" t="str">
        <x:v>EDINET_company_history</x:v>
      </x:c>
      <x:c r="U1789" s="50" t="str">
        <x:v>㈱日本経済新聞社</x:v>
      </x:c>
      <x:c r="V1789" s="54" t="n">
        <x:v>0.3299</x:v>
      </x:c>
      <x:c r="W1789" s="50" t="str">
        <x:v>石 川 一 郎 / 新 実 傑</x:v>
      </x:c>
      <x:c r="X1789" s="50" t="b">
        <x:f>AND(COUNT(L1789:O1789)=4,L1789&gt;='設定'!$B$6,M1789&gt;='設定'!$B$6,N1789&gt;='設定'!$B$6,O1789&gt;='設定'!$B$6)</x:f>
        <x:v>0</x:v>
      </x:c>
      <x:c r="Y1789" s="50" t="b">
        <x:f>AND(COUNT(G1789:K1789)=5,P1789&gt;='設定'!$B$7)</x:f>
        <x:v>0</x:v>
      </x:c>
      <x:c r="Z1789" s="50" t="b">
        <x:f>AND(ISNUMBER(R1789),R1789&gt;='設定'!$B$8)</x:f>
        <x:v>0</x:v>
      </x:c>
      <x:c r="AA1789" s="50" t="b">
        <x:f>AND(ISNUMBER(S1789),S1789&gt;=DATE(YEAR('設定'!$B$10)-'設定'!$B$9,MONTH('設定'!$B$10),DAY('設定'!$B$10)))</x:f>
        <x:v>0</x:v>
      </x:c>
      <x:c r="AB1789" s="55" t="b">
        <x:v>0</x:v>
      </x:c>
      <x:c r="AC1789" s="55" t="b">
        <x:v>1</x:v>
      </x:c>
      <x:c r="AD1789" s="50" t="n">
        <x:f>IF(X1789,1,0)+IF(Z1789,1,0)+IF(AA1789,1,0)+IF(AB1789,1,0)</x:f>
        <x:v>0</x:v>
      </x:c>
      <x:c r="AE1789" s="50" t="n">
        <x:f>IF(Y1789,1,0)+IF(Z1789,1,0)+IF(AA1789,1,0)+IF(AB1789,1,0)</x:f>
        <x:v>0</x:v>
      </x:c>
      <x:c r="AF1789" s="50" t="n">
        <x:f>IF(Y1789,1,0)+IF(Z1789,1,0)+IF(AA1789,1,0)+IF(AC1789,1,0)</x:f>
        <x:v>1</x:v>
      </x:c>
      <x:c r="AG1789" s="53" t="n">
        <x:v>44348</x:v>
      </x:c>
      <x:c r="AH1789" s="50" t="str">
        <x:v>S100VZ2E</x:v>
      </x:c>
      <x:c r="AI1789" s="50" t="str">
        <x:v>NetSalesSummaryOfBusinessResults</x:v>
      </x:c>
      <x:c r="AJ1789" s="50" t="str">
        <x:v>OperatingIncome</x:v>
      </x:c>
      <x:c r="AK1789" s="53" t="n">
        <x:v>45747</x:v>
      </x:c>
      <x:c r="AL1789" s="50" t="str">
        <x:v>365/365/365/366/365</x:v>
      </x:c>
      <x:c r="AM1789" s="51" t="n">
        <x:v>26682800</x:v>
      </x:c>
      <x:c r="AN1789" s="51" t="n">
        <x:v>3635</x:v>
      </x:c>
      <x:c r="AO1789" s="51" t="n">
        <x:f>IFERROR(AM1789*AN1789,"")</x:f>
        <x:v>96991978000</x:v>
      </x:c>
      <x:c r="AP1789" s="56" t="n">
        <x:f>IFERROR(AO1789/(K1789*1000000),"")</x:f>
        <x:v>0.6223937704139582</x:v>
      </x:c>
      <x:c r="AQ1789" s="57" t="n">
        <x:v>262912741.66666663</x:v>
      </x:c>
      <x:c r="AR1789" s="52" t="n">
        <x:v>0.2884690177365855</x:v>
      </x:c>
      <x:c r="AS1789" s="52" t="n">
        <x:v>-0.313823201008929</x:v>
      </x:c>
      <x:c r="AT1789" s="55" t="b">
        <x:v>1</x:v>
      </x:c>
      <x:c r="AU1789" s="50"/>
      <x:c r="AV1789" s="58" t="n">
        <x:v>0.065674607615595</x:v>
      </x:c>
      <x:c r="AW1789" s="50" t="n">
        <x:v>1426</x:v>
      </x:c>
      <x:c r="AX1789" s="50" t="str">
        <x:v>Future Moat</x:v>
      </x:c>
      <x:c r="AY1789" s="50" t="str">
        <x:v>目立つ機械的警告なし（定性確認は別途必要）</x:v>
      </x:c>
      <x:c r="AZ1789" s="59" t="str">
        <x:v>2025-06-18 16:02</x:v>
      </x:c>
      <x:c r="BA1789" s="53" t="n">
        <x:v>38200</x:v>
      </x:c>
      <x:c r="BB1789" s="50"/>
      <x:c r="BC1789" s="50"/>
      <x:c r="BD1789" s="50" t="str">
        <x:v>TOPIX Small 1</x:v>
      </x:c>
    </x:row>
    <x:row r="1790">
      <x:c r="A1790" s="50" t="n">
        <x:v>1789</x:v>
      </x:c>
      <x:c r="B1790" s="50" t="str">
        <x:v>3358</x:v>
      </x:c>
      <x:c r="C1790" s="50" t="str">
        <x:v>3358.T</x:v>
      </x:c>
      <x:c r="D1790" s="50" t="str">
        <x:v>Trailhead Global Holdings,Inc.</x:v>
      </x:c>
      <x:c r="E1790" s="50" t="str">
        <x:v>Standard Market(Domestic)</x:v>
      </x:c>
      <x:c r="F1790" s="50" t="str">
        <x:v>Retail Trade</x:v>
      </x:c>
      <x:c r="G1790" s="51" t="n">
        <x:v>1303.598</x:v>
      </x:c>
      <x:c r="H1790" s="51" t="n">
        <x:v>1287.246</x:v>
      </x:c>
      <x:c r="I1790" s="51" t="n">
        <x:v>1425.63</x:v>
      </x:c>
      <x:c r="J1790" s="51" t="n">
        <x:v>1422.471</x:v>
      </x:c>
      <x:c r="K1790" s="51" t="n">
        <x:v>1460.183</x:v>
      </x:c>
      <x:c r="L1790" s="52" t="n">
        <x:f>IFERROR(H1790/G1790-1,"")</x:f>
        <x:v>-0.012543744313814442</x:v>
      </x:c>
      <x:c r="M1790" s="52" t="n">
        <x:f>IFERROR(I1790/H1790-1,"")</x:f>
        <x:v>0.10750392698831468</x:v>
      </x:c>
      <x:c r="N1790" s="52" t="n">
        <x:f>IFERROR(J1790/I1790-1,"")</x:f>
        <x:v>-0.00221586246080685</x:v>
      </x:c>
      <x:c r="O1790" s="52" t="n">
        <x:f>IFERROR(K1790/J1790-1,"")</x:f>
        <x:v>0.026511612539025453</x:v>
      </x:c>
      <x:c r="P1790" s="52" t="n">
        <x:f>IFERROR((K1790/G1790)^(1/4)-1,"")</x:f>
        <x:v>0.028764336895585663</x:v>
      </x:c>
      <x:c r="Q1790" s="51" t="n">
        <x:v>25.079</x:v>
      </x:c>
      <x:c r="R1790" s="52" t="n">
        <x:f>IFERROR(Q1790/K1790,"")</x:f>
        <x:v>0.017175244472781837</x:v>
      </x:c>
      <x:c r="S1790" s="53" t="n">
        <x:v>44348</x:v>
      </x:c>
      <x:c r="T1790" s="50" t="str">
        <x:v>not_identified_before_local_window</x:v>
      </x:c>
      <x:c r="U1790" s="50" t="str">
        <x:v>青柳 和洋</x:v>
      </x:c>
      <x:c r="V1790" s="54" t="n">
        <x:v>0.2516</x:v>
      </x:c>
      <x:c r="W1790" s="50" t="str">
        <x:v>高田 十光</x:v>
      </x:c>
      <x:c r="X1790" s="50" t="b">
        <x:f>AND(COUNT(L1790:O1790)=4,L1790&gt;='設定'!$B$6,M1790&gt;='設定'!$B$6,N1790&gt;='設定'!$B$6,O1790&gt;='設定'!$B$6)</x:f>
        <x:v>0</x:v>
      </x:c>
      <x:c r="Y1790" s="50" t="b">
        <x:f>AND(COUNT(G1790:K1790)=5,P1790&gt;='設定'!$B$7)</x:f>
        <x:v>0</x:v>
      </x:c>
      <x:c r="Z1790" s="50" t="b">
        <x:f>AND(ISNUMBER(R1790),R1790&gt;='設定'!$B$8)</x:f>
        <x:v>0</x:v>
      </x:c>
      <x:c r="AA1790" s="50" t="b">
        <x:f>AND(ISNUMBER(S1790),S1790&gt;=DATE(YEAR('設定'!$B$10)-'設定'!$B$9,MONTH('設定'!$B$10),DAY('設定'!$B$10)))</x:f>
        <x:v>0</x:v>
      </x:c>
      <x:c r="AB1790" s="55" t="b">
        <x:v>0</x:v>
      </x:c>
      <x:c r="AC1790" s="55" t="b">
        <x:v>1</x:v>
      </x:c>
      <x:c r="AD1790" s="50" t="n">
        <x:f>IF(X1790,1,0)+IF(Z1790,1,0)+IF(AA1790,1,0)+IF(AB1790,1,0)</x:f>
        <x:v>0</x:v>
      </x:c>
      <x:c r="AE1790" s="50" t="n">
        <x:f>IF(Y1790,1,0)+IF(Z1790,1,0)+IF(AA1790,1,0)+IF(AB1790,1,0)</x:f>
        <x:v>0</x:v>
      </x:c>
      <x:c r="AF1790" s="50" t="n">
        <x:f>IF(Y1790,1,0)+IF(Z1790,1,0)+IF(AA1790,1,0)+IF(AC1790,1,0)</x:f>
        <x:v>1</x:v>
      </x:c>
      <x:c r="AG1790" s="53" t="n">
        <x:v>44348</x:v>
      </x:c>
      <x:c r="AH1790" s="50" t="str">
        <x:v>S100W8HZ</x:v>
      </x:c>
      <x:c r="AI1790" s="50" t="str">
        <x:v>NetSalesSummaryOfBusinessResults</x:v>
      </x:c>
      <x:c r="AJ1790" s="50" t="str">
        <x:v>OperatingIncome</x:v>
      </x:c>
      <x:c r="AK1790" s="53" t="n">
        <x:v>45747</x:v>
      </x:c>
      <x:c r="AL1790" s="50" t="str">
        <x:v>365/365/365/366/365</x:v>
      </x:c>
      <x:c r="AM1790" s="51" t="n">
        <x:v>32302195</x:v>
      </x:c>
      <x:c r="AN1790" s="51" t="n">
        <x:v>92</x:v>
      </x:c>
      <x:c r="AO1790" s="51" t="n">
        <x:f>IFERROR(AM1790*AN1790,"")</x:f>
        <x:v>2971801940</x:v>
      </x:c>
      <x:c r="AP1790" s="56" t="n">
        <x:f>IFERROR(AO1790/(K1790*1000000),"")</x:f>
        <x:v>2.035225680616745</x:v>
      </x:c>
      <x:c r="AQ1790" s="57" t="n">
        <x:v>109203061.66666669</x:v>
      </x:c>
      <x:c r="AR1790" s="52" t="n">
        <x:v>0.6450713883035831</x:v>
      </x:c>
      <x:c r="AS1790" s="52" t="n">
        <x:v>-0.522496359981623</x:v>
      </x:c>
      <x:c r="AT1790" s="55" t="b">
        <x:v>1</x:v>
      </x:c>
      <x:c r="AU1790" s="50"/>
      <x:c r="AV1790" s="58" t="n">
        <x:v>-0.4130165406204266</x:v>
      </x:c>
      <x:c r="AW1790" s="50" t="n">
        <x:v>3430</x:v>
      </x:c>
      <x:c r="AX1790" s="50" t="str">
        <x:v>Transformation Moat</x:v>
      </x:c>
      <x:c r="AY1790" s="50" t="str">
        <x:v>年率ボラティリティ60%以上</x:v>
      </x:c>
      <x:c r="AZ1790" s="59" t="str">
        <x:v>2025-06-27 15:02</x:v>
      </x:c>
      <x:c r="BA1790" s="53"/>
      <x:c r="BB1790" s="50"/>
      <x:c r="BC1790" s="50"/>
      <x:c r="BD1790" s="50"/>
    </x:row>
    <x:row r="1791">
      <x:c r="A1791" s="50" t="n">
        <x:v>1790</x:v>
      </x:c>
      <x:c r="B1791" s="50" t="str">
        <x:v>3878</x:v>
      </x:c>
      <x:c r="C1791" s="50" t="str">
        <x:v>3878.T</x:v>
      </x:c>
      <x:c r="D1791" s="50" t="str">
        <x:v>TOMOEGAWA CORPORATION</x:v>
      </x:c>
      <x:c r="E1791" s="50" t="str">
        <x:v>Standard Market(Domestic)</x:v>
      </x:c>
      <x:c r="F1791" s="50" t="str">
        <x:v>Chemicals</x:v>
      </x:c>
      <x:c r="G1791" s="51" t="n">
        <x:v>30768</x:v>
      </x:c>
      <x:c r="H1791" s="51" t="n">
        <x:v>32785</x:v>
      </x:c>
      <x:c r="I1791" s="51" t="n">
        <x:v>34170</x:v>
      </x:c>
      <x:c r="J1791" s="51" t="n">
        <x:v>33692</x:v>
      </x:c>
      <x:c r="K1791" s="51" t="n">
        <x:v>34432</x:v>
      </x:c>
      <x:c r="L1791" s="52" t="n">
        <x:f>IFERROR(H1791/G1791-1,"")</x:f>
        <x:v>0.06555512220488824</x:v>
      </x:c>
      <x:c r="M1791" s="52" t="n">
        <x:f>IFERROR(I1791/H1791-1,"")</x:f>
        <x:v>0.04224492908342237</x:v>
      </x:c>
      <x:c r="N1791" s="52" t="n">
        <x:f>IFERROR(J1791/I1791-1,"")</x:f>
        <x:v>-0.013988879133743026</x:v>
      </x:c>
      <x:c r="O1791" s="52" t="n">
        <x:f>IFERROR(K1791/J1791-1,"")</x:f>
        <x:v>0.021963670901104182</x:v>
      </x:c>
      <x:c r="P1791" s="52" t="n">
        <x:f>IFERROR((K1791/G1791)^(1/4)-1,"")</x:f>
        <x:v>0.0285271155384339</x:v>
      </x:c>
      <x:c r="Q1791" s="51" t="n">
        <x:v>1282</x:v>
      </x:c>
      <x:c r="R1791" s="52" t="n">
        <x:f>IFERROR(Q1791/K1791,"")</x:f>
        <x:v>0.037232806691449814</x:v>
      </x:c>
      <x:c r="S1791" s="53" t="n">
        <x:v>22555</x:v>
      </x:c>
      <x:c r="T1791" s="50" t="str">
        <x:v>EDINET_company_history</x:v>
      </x:c>
      <x:c r="U1791" s="50" t="str">
        <x:v>ＴＯＰＰＡＮホールディングス㈱</x:v>
      </x:c>
      <x:c r="V1791" s="54" t="n">
        <x:v>0.113</x:v>
      </x:c>
      <x:c r="W1791" s="50" t="str">
        <x:v>井上 善雄</x:v>
      </x:c>
      <x:c r="X1791" s="50" t="b">
        <x:f>AND(COUNT(L1791:O1791)=4,L1791&gt;='設定'!$B$6,M1791&gt;='設定'!$B$6,N1791&gt;='設定'!$B$6,O1791&gt;='設定'!$B$6)</x:f>
        <x:v>0</x:v>
      </x:c>
      <x:c r="Y1791" s="50" t="b">
        <x:f>AND(COUNT(G1791:K1791)=5,P1791&gt;='設定'!$B$7)</x:f>
        <x:v>0</x:v>
      </x:c>
      <x:c r="Z1791" s="50" t="b">
        <x:f>AND(ISNUMBER(R1791),R1791&gt;='設定'!$B$8)</x:f>
        <x:v>0</x:v>
      </x:c>
      <x:c r="AA1791" s="50" t="b">
        <x:f>AND(ISNUMBER(S1791),S1791&gt;=DATE(YEAR('設定'!$B$10)-'設定'!$B$9,MONTH('設定'!$B$10),DAY('設定'!$B$10)))</x:f>
        <x:v>0</x:v>
      </x:c>
      <x:c r="AB1791" s="55" t="b">
        <x:v>0</x:v>
      </x:c>
      <x:c r="AC1791" s="55" t="b">
        <x:v>1</x:v>
      </x:c>
      <x:c r="AD1791" s="50" t="n">
        <x:f>IF(X1791,1,0)+IF(Z1791,1,0)+IF(AA1791,1,0)+IF(AB1791,1,0)</x:f>
        <x:v>0</x:v>
      </x:c>
      <x:c r="AE1791" s="50" t="n">
        <x:f>IF(Y1791,1,0)+IF(Z1791,1,0)+IF(AA1791,1,0)+IF(AB1791,1,0)</x:f>
        <x:v>0</x:v>
      </x:c>
      <x:c r="AF1791" s="50" t="n">
        <x:f>IF(Y1791,1,0)+IF(Z1791,1,0)+IF(AA1791,1,0)+IF(AC1791,1,0)</x:f>
        <x:v>1</x:v>
      </x:c>
      <x:c r="AG1791" s="53" t="n">
        <x:v>44348</x:v>
      </x:c>
      <x:c r="AH1791" s="50" t="str">
        <x:v>S100W2Y3</x:v>
      </x:c>
      <x:c r="AI1791" s="50" t="str">
        <x:v>NetSalesSummaryOfBusinessResults</x:v>
      </x:c>
      <x:c r="AJ1791" s="50" t="str">
        <x:v>OperatingIncome</x:v>
      </x:c>
      <x:c r="AK1791" s="53" t="n">
        <x:v>45747</x:v>
      </x:c>
      <x:c r="AL1791" s="50" t="str">
        <x:v>365/365/365/366/365</x:v>
      </x:c>
      <x:c r="AM1791" s="51" t="n">
        <x:v>10082206</x:v>
      </x:c>
      <x:c r="AN1791" s="51" t="n">
        <x:v>849</x:v>
      </x:c>
      <x:c r="AO1791" s="51" t="n">
        <x:f>IFERROR(AM1791*AN1791,"")</x:f>
        <x:v>8559792894</x:v>
      </x:c>
      <x:c r="AP1791" s="56" t="n">
        <x:f>IFERROR(AO1791/(K1791*1000000),"")</x:f>
        <x:v>0.24859993302741637</x:v>
      </x:c>
      <x:c r="AQ1791" s="57" t="n">
        <x:v>59347620</x:v>
      </x:c>
      <x:c r="AR1791" s="52" t="n">
        <x:v>0.3945624768516396</x:v>
      </x:c>
      <x:c r="AS1791" s="52" t="n">
        <x:v>-0.4987919968197627</x:v>
      </x:c>
      <x:c r="AT1791" s="55" t="b">
        <x:v>1</x:v>
      </x:c>
      <x:c r="AU1791" s="50"/>
      <x:c r="AV1791" s="58" t="n">
        <x:v>-0.0011599276967934</x:v>
      </x:c>
      <x:c r="AW1791" s="50" t="n">
        <x:v>1874</x:v>
      </x:c>
      <x:c r="AX1791" s="50" t="str">
        <x:v>Future Moat</x:v>
      </x:c>
      <x:c r="AY1791" s="50" t="str">
        <x:v>目立つ機械的警告なし（定性確認は別途必要）</x:v>
      </x:c>
      <x:c r="AZ1791" s="59" t="str">
        <x:v>2025-06-24 09:10</x:v>
      </x:c>
      <x:c r="BA1791" s="53" t="n">
        <x:v>22555</x:v>
      </x:c>
      <x:c r="BB1791" s="50"/>
      <x:c r="BC1791" s="50"/>
      <x:c r="BD1791" s="50"/>
    </x:row>
    <x:row r="1792">
      <x:c r="A1792" s="50" t="n">
        <x:v>1791</x:v>
      </x:c>
      <x:c r="B1792" s="50" t="str">
        <x:v>4616</x:v>
      </x:c>
      <x:c r="C1792" s="50" t="str">
        <x:v>4616.T</x:v>
      </x:c>
      <x:c r="D1792" s="50" t="str">
        <x:v>KAWAKAMI PAINT MANUFACTURING CO.,LTD.</x:v>
      </x:c>
      <x:c r="E1792" s="50" t="str">
        <x:v>Standard Market(Domestic)</x:v>
      </x:c>
      <x:c r="F1792" s="50" t="str">
        <x:v>Chemicals</x:v>
      </x:c>
      <x:c r="G1792" s="51" t="n">
        <x:v>5312.034</x:v>
      </x:c>
      <x:c r="H1792" s="51" t="n">
        <x:v>5632.7</x:v>
      </x:c>
      <x:c r="I1792" s="51" t="n">
        <x:v>6142.59</x:v>
      </x:c>
      <x:c r="J1792" s="51" t="n">
        <x:v>5913.405</x:v>
      </x:c>
      <x:c r="K1792" s="51" t="n">
        <x:v>5932.496</x:v>
      </x:c>
      <x:c r="L1792" s="52" t="n">
        <x:f>IFERROR(H1792/G1792-1,"")</x:f>
        <x:v>0.060365953982975284</x:v>
      </x:c>
      <x:c r="M1792" s="52" t="n">
        <x:f>IFERROR(I1792/H1792-1,"")</x:f>
        <x:v>0.09052319491540484</x:v>
      </x:c>
      <x:c r="N1792" s="52" t="n">
        <x:f>IFERROR(J1792/I1792-1,"")</x:f>
        <x:v>-0.03731080863284064</x:v>
      </x:c>
      <x:c r="O1792" s="52" t="n">
        <x:f>IFERROR(K1792/J1792-1,"")</x:f>
        <x:v>0.0032284276148852875</x:v>
      </x:c>
      <x:c r="P1792" s="52" t="n">
        <x:f>IFERROR((K1792/G1792)^(1/4)-1,"")</x:f>
        <x:v>0.02800245542914581</x:v>
      </x:c>
      <x:c r="Q1792" s="51" t="n">
        <x:v>54.33</x:v>
      </x:c>
      <x:c r="R1792" s="52" t="n">
        <x:f>IFERROR(Q1792/K1792,"")</x:f>
        <x:v>0.009158033987717817</x:v>
      </x:c>
      <x:c r="S1792" s="53" t="n">
        <x:v>19541</x:v>
      </x:c>
      <x:c r="T1792" s="50" t="str">
        <x:v>EDINET_company_history</x:v>
      </x:c>
      <x:c r="U1792" s="50" t="str">
        <x:v>㈱サイブリッジ</x:v>
      </x:c>
      <x:c r="V1792" s="54" t="n">
        <x:v>0.156</x:v>
      </x:c>
      <x:c r="W1792" s="50" t="str">
        <x:v>西村 聰一</x:v>
      </x:c>
      <x:c r="X1792" s="50" t="b">
        <x:f>AND(COUNT(L1792:O1792)=4,L1792&gt;='設定'!$B$6,M1792&gt;='設定'!$B$6,N1792&gt;='設定'!$B$6,O1792&gt;='設定'!$B$6)</x:f>
        <x:v>0</x:v>
      </x:c>
      <x:c r="Y1792" s="50" t="b">
        <x:f>AND(COUNT(G1792:K1792)=5,P1792&gt;='設定'!$B$7)</x:f>
        <x:v>0</x:v>
      </x:c>
      <x:c r="Z1792" s="50" t="b">
        <x:f>AND(ISNUMBER(R1792),R1792&gt;='設定'!$B$8)</x:f>
        <x:v>0</x:v>
      </x:c>
      <x:c r="AA1792" s="50" t="b">
        <x:f>AND(ISNUMBER(S1792),S1792&gt;=DATE(YEAR('設定'!$B$10)-'設定'!$B$9,MONTH('設定'!$B$10),DAY('設定'!$B$10)))</x:f>
        <x:v>0</x:v>
      </x:c>
      <x:c r="AB1792" s="55" t="b">
        <x:v>0</x:v>
      </x:c>
      <x:c r="AC1792" s="55" t="b">
        <x:v>1</x:v>
      </x:c>
      <x:c r="AD1792" s="50" t="n">
        <x:f>IF(X1792,1,0)+IF(Z1792,1,0)+IF(AA1792,1,0)+IF(AB1792,1,0)</x:f>
        <x:v>0</x:v>
      </x:c>
      <x:c r="AE1792" s="50" t="n">
        <x:f>IF(Y1792,1,0)+IF(Z1792,1,0)+IF(AA1792,1,0)+IF(AB1792,1,0)</x:f>
        <x:v>0</x:v>
      </x:c>
      <x:c r="AF1792" s="50" t="n">
        <x:f>IF(Y1792,1,0)+IF(Z1792,1,0)+IF(AA1792,1,0)+IF(AC1792,1,0)</x:f>
        <x:v>1</x:v>
      </x:c>
      <x:c r="AG1792" s="53" t="n">
        <x:v>44348</x:v>
      </x:c>
      <x:c r="AH1792" s="50" t="str">
        <x:v>S100XMOI</x:v>
      </x:c>
      <x:c r="AI1792" s="50" t="str">
        <x:v>NetSalesSummaryOfBusinessResults</x:v>
      </x:c>
      <x:c r="AJ1792" s="50" t="str">
        <x:v>OperatingIncome</x:v>
      </x:c>
      <x:c r="AK1792" s="53" t="n">
        <x:v>45991</x:v>
      </x:c>
      <x:c r="AL1792" s="50" t="str">
        <x:v>365/365/365/366/365</x:v>
      </x:c>
      <x:c r="AM1792" s="51" t="n">
        <x:v>993000</x:v>
      </x:c>
      <x:c r="AN1792" s="51" t="n">
        <x:v>1807</x:v>
      </x:c>
      <x:c r="AO1792" s="51" t="n">
        <x:f>IFERROR(AM1792*AN1792,"")</x:f>
        <x:v>1794351000</x:v>
      </x:c>
      <x:c r="AP1792" s="56" t="n">
        <x:f>IFERROR(AO1792/(K1792*1000000),"")</x:f>
        <x:v>0.30246139230435215</x:v>
      </x:c>
      <x:c r="AQ1792" s="57" t="n">
        <x:v>1167893.3333333333</x:v>
      </x:c>
      <x:c r="AR1792" s="52" t="n">
        <x:v>0.3842798470408369</x:v>
      </x:c>
      <x:c r="AS1792" s="52" t="n">
        <x:v>-0.6163919387458003</x:v>
      </x:c>
      <x:c r="AT1792" s="55" t="b">
        <x:v>0</x:v>
      </x:c>
      <x:c r="AU1792" s="50" t="str">
        <x:v>low_liquidity</x:v>
      </x:c>
      <x:c r="AV1792" s="58" t="n">
        <x:v>-0.118121164874932</x:v>
      </x:c>
      <x:c r="AW1792" s="50" t="n">
        <x:v>2703</x:v>
      </x:c>
      <x:c r="AX1792" s="50" t="str">
        <x:v>Future Moat</x:v>
      </x:c>
      <x:c r="AY1792" s="50" t="str">
        <x:v>既存適格性フィルター不通過: low_liquidity / 60日平均売買代金2,000万円未満 / ローカル5年最大下落率-60%以下</x:v>
      </x:c>
      <x:c r="AZ1792" s="59" t="str">
        <x:v>2026-02-20 16:18</x:v>
      </x:c>
      <x:c r="BA1792" s="53" t="n">
        <x:v>19541</x:v>
      </x:c>
      <x:c r="BB1792" s="50"/>
      <x:c r="BC1792" s="50"/>
      <x:c r="BD1792" s="50"/>
    </x:row>
    <x:row r="1793">
      <x:c r="A1793" s="50" t="n">
        <x:v>1792</x:v>
      </x:c>
      <x:c r="B1793" s="50" t="str">
        <x:v>5287</x:v>
      </x:c>
      <x:c r="C1793" s="50" t="str">
        <x:v>5287.T</x:v>
      </x:c>
      <x:c r="D1793" s="50" t="str">
        <x:v>ITO YOGYO CO.,LTD.</x:v>
      </x:c>
      <x:c r="E1793" s="50" t="str">
        <x:v>Standard Market(Domestic)</x:v>
      </x:c>
      <x:c r="F1793" s="50" t="str">
        <x:v>Glass and Ceramics Products</x:v>
      </x:c>
      <x:c r="G1793" s="51" t="n">
        <x:v>3052.071</x:v>
      </x:c>
      <x:c r="H1793" s="51" t="n">
        <x:v>2934.28</x:v>
      </x:c>
      <x:c r="I1793" s="51" t="n">
        <x:v>3467.349</x:v>
      </x:c>
      <x:c r="J1793" s="51" t="n">
        <x:v>3132.244</x:v>
      </x:c>
      <x:c r="K1793" s="51" t="n">
        <x:v>3402.549</x:v>
      </x:c>
      <x:c r="L1793" s="52" t="n">
        <x:f>IFERROR(H1793/G1793-1,"")</x:f>
        <x:v>-0.03859379418106579</x:v>
      </x:c>
      <x:c r="M1793" s="52" t="n">
        <x:f>IFERROR(I1793/H1793-1,"")</x:f>
        <x:v>0.18166943849939332</x:v>
      </x:c>
      <x:c r="N1793" s="52" t="n">
        <x:f>IFERROR(J1793/I1793-1,"")</x:f>
        <x:v>-0.09664588133470264</x:v>
      </x:c>
      <x:c r="O1793" s="52" t="n">
        <x:f>IFERROR(K1793/J1793-1,"")</x:f>
        <x:v>0.08629755536286443</x:v>
      </x:c>
      <x:c r="P1793" s="52" t="n">
        <x:f>IFERROR((K1793/G1793)^(1/4)-1,"")</x:f>
        <x:v>0.02754875872312157</x:v>
      </x:c>
      <x:c r="Q1793" s="51" t="n">
        <x:v>201.647</x:v>
      </x:c>
      <x:c r="R1793" s="52" t="n">
        <x:f>IFERROR(Q1793/K1793,"")</x:f>
        <x:v>0.05926351097368473</x:v>
      </x:c>
      <x:c r="S1793" s="53" t="n">
        <x:v>36161</x:v>
      </x:c>
      <x:c r="T1793" s="50" t="str">
        <x:v>EDINET_company_history</x:v>
      </x:c>
      <x:c r="U1793" s="50" t="str">
        <x:v>畑 中 千 弘</x:v>
      </x:c>
      <x:c r="V1793" s="54" t="n">
        <x:v>0.198</x:v>
      </x:c>
      <x:c r="W1793" s="50" t="str">
        <x:v>畑 中 雄 介</x:v>
      </x:c>
      <x:c r="X1793" s="50" t="b">
        <x:f>AND(COUNT(L1793:O1793)=4,L1793&gt;='設定'!$B$6,M1793&gt;='設定'!$B$6,N1793&gt;='設定'!$B$6,O1793&gt;='設定'!$B$6)</x:f>
        <x:v>0</x:v>
      </x:c>
      <x:c r="Y1793" s="50" t="b">
        <x:f>AND(COUNT(G1793:K1793)=5,P1793&gt;='設定'!$B$7)</x:f>
        <x:v>0</x:v>
      </x:c>
      <x:c r="Z1793" s="50" t="b">
        <x:f>AND(ISNUMBER(R1793),R1793&gt;='設定'!$B$8)</x:f>
        <x:v>0</x:v>
      </x:c>
      <x:c r="AA1793" s="50" t="b">
        <x:f>AND(ISNUMBER(S1793),S1793&gt;=DATE(YEAR('設定'!$B$10)-'設定'!$B$9,MONTH('設定'!$B$10),DAY('設定'!$B$10)))</x:f>
        <x:v>0</x:v>
      </x:c>
      <x:c r="AB1793" s="55" t="b">
        <x:v>0</x:v>
      </x:c>
      <x:c r="AC1793" s="55" t="b">
        <x:v>1</x:v>
      </x:c>
      <x:c r="AD1793" s="50" t="n">
        <x:f>IF(X1793,1,0)+IF(Z1793,1,0)+IF(AA1793,1,0)+IF(AB1793,1,0)</x:f>
        <x:v>0</x:v>
      </x:c>
      <x:c r="AE1793" s="50" t="n">
        <x:f>IF(Y1793,1,0)+IF(Z1793,1,0)+IF(AA1793,1,0)+IF(AB1793,1,0)</x:f>
        <x:v>0</x:v>
      </x:c>
      <x:c r="AF1793" s="50" t="n">
        <x:f>IF(Y1793,1,0)+IF(Z1793,1,0)+IF(AA1793,1,0)+IF(AC1793,1,0)</x:f>
        <x:v>1</x:v>
      </x:c>
      <x:c r="AG1793" s="53" t="n">
        <x:v>44348</x:v>
      </x:c>
      <x:c r="AH1793" s="50" t="str">
        <x:v>S100W417</x:v>
      </x:c>
      <x:c r="AI1793" s="50" t="str">
        <x:v>NetSalesSummaryOfBusinessResults</x:v>
      </x:c>
      <x:c r="AJ1793" s="50" t="str">
        <x:v>OperatingIncome</x:v>
      </x:c>
      <x:c r="AK1793" s="53" t="n">
        <x:v>45747</x:v>
      </x:c>
      <x:c r="AL1793" s="50" t="str">
        <x:v>365/365/365/366/365</x:v>
      </x:c>
      <x:c r="AM1793" s="51" t="n">
        <x:v>2941300</x:v>
      </x:c>
      <x:c r="AN1793" s="51" t="n">
        <x:v>916</x:v>
      </x:c>
      <x:c r="AO1793" s="51" t="n">
        <x:f>IFERROR(AM1793*AN1793,"")</x:f>
        <x:v>2694230800</x:v>
      </x:c>
      <x:c r="AP1793" s="56" t="n">
        <x:f>IFERROR(AO1793/(K1793*1000000),"")</x:f>
        <x:v>0.7918271860302379</x:v>
      </x:c>
      <x:c r="AQ1793" s="57" t="n">
        <x:v>30033280</x:v>
      </x:c>
      <x:c r="AR1793" s="52" t="n">
        <x:v>0.4158608507949593</x:v>
      </x:c>
      <x:c r="AS1793" s="52" t="n">
        <x:v>-0.6115415466501126</x:v>
      </x:c>
      <x:c r="AT1793" s="55" t="b">
        <x:v>1</x:v>
      </x:c>
      <x:c r="AU1793" s="50"/>
      <x:c r="AV1793" s="58" t="n">
        <x:v>-0.1210026922798902</x:v>
      </x:c>
      <x:c r="AW1793" s="50" t="n">
        <x:v>2714</x:v>
      </x:c>
      <x:c r="AX1793" s="50" t="str">
        <x:v>Core Moat</x:v>
      </x:c>
      <x:c r="AY1793" s="50" t="str">
        <x:v>ローカル5年最大下落率-60%以下</x:v>
      </x:c>
      <x:c r="AZ1793" s="59" t="str">
        <x:v>2025-06-26 15:04</x:v>
      </x:c>
      <x:c r="BA1793" s="53" t="n">
        <x:v>36161</x:v>
      </x:c>
      <x:c r="BB1793" s="50"/>
      <x:c r="BC1793" s="50"/>
      <x:c r="BD1793" s="50"/>
    </x:row>
    <x:row r="1794">
      <x:c r="A1794" s="50" t="n">
        <x:v>1793</x:v>
      </x:c>
      <x:c r="B1794" s="50" t="str">
        <x:v>7919</x:v>
      </x:c>
      <x:c r="C1794" s="50" t="str">
        <x:v>7919.T</x:v>
      </x:c>
      <x:c r="D1794" s="50" t="str">
        <x:v>Nozaki Insatsu Shigyo Co.,Ltd.</x:v>
      </x:c>
      <x:c r="E1794" s="50" t="str">
        <x:v>Standard Market(Domestic)</x:v>
      </x:c>
      <x:c r="F1794" s="50" t="str">
        <x:v>Other Products</x:v>
      </x:c>
      <x:c r="G1794" s="51" t="n">
        <x:v>13105.549</x:v>
      </x:c>
      <x:c r="H1794" s="51" t="n">
        <x:v>13083.565</x:v>
      </x:c>
      <x:c r="I1794" s="51" t="n">
        <x:v>13437.135</x:v>
      </x:c>
      <x:c r="J1794" s="51" t="n">
        <x:v>14157.33</x:v>
      </x:c>
      <x:c r="K1794" s="51" t="n">
        <x:v>14570.564</x:v>
      </x:c>
      <x:c r="L1794" s="52" t="n">
        <x:f>IFERROR(H1794/G1794-1,"")</x:f>
        <x:v>-0.0016774573884695831</x:v>
      </x:c>
      <x:c r="M1794" s="52" t="n">
        <x:f>IFERROR(I1794/H1794-1,"")</x:f>
        <x:v>0.02702398008493856</x:v>
      </x:c>
      <x:c r="N1794" s="52" t="n">
        <x:f>IFERROR(J1794/I1794-1,"")</x:f>
        <x:v>0.05359736283069272</x:v>
      </x:c>
      <x:c r="O1794" s="52" t="n">
        <x:f>IFERROR(K1794/J1794-1,"")</x:f>
        <x:v>0.029188695891103844</x:v>
      </x:c>
      <x:c r="P1794" s="52" t="n">
        <x:f>IFERROR((K1794/G1794)^(1/4)-1,"")</x:f>
        <x:v>0.026845929989022244</x:v>
      </x:c>
      <x:c r="Q1794" s="51" t="n">
        <x:v>690.032</x:v>
      </x:c>
      <x:c r="R1794" s="52" t="n">
        <x:f>IFERROR(Q1794/K1794,"")</x:f>
        <x:v>0.047357947159766774</x:v>
      </x:c>
      <x:c r="S1794" s="53" t="n">
        <x:v>22616</x:v>
      </x:c>
      <x:c r="T1794" s="50" t="str">
        <x:v>EDINET_company_history</x:v>
      </x:c>
      <x:c r="U1794" s="50" t="str">
        <x:v>陽光会</x:v>
      </x:c>
      <x:c r="V1794" s="54" t="n">
        <x:v>0.1116</x:v>
      </x:c>
      <x:c r="W1794" s="50" t="str">
        <x:v>野 﨑 隆 男</x:v>
      </x:c>
      <x:c r="X1794" s="50" t="b">
        <x:f>AND(COUNT(L1794:O1794)=4,L1794&gt;='設定'!$B$6,M1794&gt;='設定'!$B$6,N1794&gt;='設定'!$B$6,O1794&gt;='設定'!$B$6)</x:f>
        <x:v>0</x:v>
      </x:c>
      <x:c r="Y1794" s="50" t="b">
        <x:f>AND(COUNT(G1794:K1794)=5,P1794&gt;='設定'!$B$7)</x:f>
        <x:v>0</x:v>
      </x:c>
      <x:c r="Z1794" s="50" t="b">
        <x:f>AND(ISNUMBER(R1794),R1794&gt;='設定'!$B$8)</x:f>
        <x:v>0</x:v>
      </x:c>
      <x:c r="AA1794" s="50" t="b">
        <x:f>AND(ISNUMBER(S1794),S1794&gt;=DATE(YEAR('設定'!$B$10)-'設定'!$B$9,MONTH('設定'!$B$10),DAY('設定'!$B$10)))</x:f>
        <x:v>0</x:v>
      </x:c>
      <x:c r="AB1794" s="55" t="b">
        <x:v>0</x:v>
      </x:c>
      <x:c r="AC1794" s="55" t="b">
        <x:v>1</x:v>
      </x:c>
      <x:c r="AD1794" s="50" t="n">
        <x:f>IF(X1794,1,0)+IF(Z1794,1,0)+IF(AA1794,1,0)+IF(AB1794,1,0)</x:f>
        <x:v>0</x:v>
      </x:c>
      <x:c r="AE1794" s="50" t="n">
        <x:f>IF(Y1794,1,0)+IF(Z1794,1,0)+IF(AA1794,1,0)+IF(AB1794,1,0)</x:f>
        <x:v>0</x:v>
      </x:c>
      <x:c r="AF1794" s="50" t="n">
        <x:f>IF(Y1794,1,0)+IF(Z1794,1,0)+IF(AA1794,1,0)+IF(AC1794,1,0)</x:f>
        <x:v>1</x:v>
      </x:c>
      <x:c r="AG1794" s="53" t="n">
        <x:v>44348</x:v>
      </x:c>
      <x:c r="AH1794" s="50" t="str">
        <x:v>S100W272</x:v>
      </x:c>
      <x:c r="AI1794" s="50" t="str">
        <x:v>NetSalesSummaryOfBusinessResults</x:v>
      </x:c>
      <x:c r="AJ1794" s="50" t="str">
        <x:v>OperatingIncome</x:v>
      </x:c>
      <x:c r="AK1794" s="53" t="n">
        <x:v>45747</x:v>
      </x:c>
      <x:c r="AL1794" s="50" t="str">
        <x:v>365/365/365/366/365</x:v>
      </x:c>
      <x:c r="AM1794" s="51" t="n">
        <x:v>16449700</x:v>
      </x:c>
      <x:c r="AN1794" s="51" t="n">
        <x:v>189</x:v>
      </x:c>
      <x:c r="AO1794" s="51" t="n">
        <x:f>IFERROR(AM1794*AN1794,"")</x:f>
        <x:v>3108993300</x:v>
      </x:c>
      <x:c r="AP1794" s="56" t="n">
        <x:f>IFERROR(AO1794/(K1794*1000000),"")</x:f>
        <x:v>0.2133749455408864</x:v>
      </x:c>
      <x:c r="AQ1794" s="57" t="n">
        <x:v>3126261.6666666665</x:v>
      </x:c>
      <x:c r="AR1794" s="52" t="n">
        <x:v>0.2742175541439144</x:v>
      </x:c>
      <x:c r="AS1794" s="52" t="n">
        <x:v>-0.3216079368532836</x:v>
      </x:c>
      <x:c r="AT1794" s="55" t="b">
        <x:v>0</x:v>
      </x:c>
      <x:c r="AU1794" s="50" t="str">
        <x:v>low_liquidity</x:v>
      </x:c>
      <x:c r="AV1794" s="58" t="n">
        <x:v>-0.0690203385070299</x:v>
      </x:c>
      <x:c r="AW1794" s="50" t="n">
        <x:v>2398</x:v>
      </x:c>
      <x:c r="AX1794" s="50" t="str">
        <x:v>Core Moat</x:v>
      </x:c>
      <x:c r="AY1794" s="50" t="str">
        <x:v>既存適格性フィルター不通過: low_liquidity / 60日平均売買代金2,000万円未満</x:v>
      </x:c>
      <x:c r="AZ1794" s="59" t="str">
        <x:v>2025-06-24 10:17</x:v>
      </x:c>
      <x:c r="BA1794" s="53" t="n">
        <x:v>22616</x:v>
      </x:c>
      <x:c r="BB1794" s="50"/>
      <x:c r="BC1794" s="50"/>
      <x:c r="BD1794" s="50"/>
    </x:row>
    <x:row r="1795">
      <x:c r="A1795" s="50" t="n">
        <x:v>1794</x:v>
      </x:c>
      <x:c r="B1795" s="50" t="str">
        <x:v>6513</x:v>
      </x:c>
      <x:c r="C1795" s="50" t="str">
        <x:v>6513.T</x:v>
      </x:c>
      <x:c r="D1795" s="50" t="str">
        <x:v>Origin Company,Limited</x:v>
      </x:c>
      <x:c r="E1795" s="50" t="str">
        <x:v>Standard Market(Domestic)</x:v>
      </x:c>
      <x:c r="F1795" s="50" t="str">
        <x:v>Electric Appliances</x:v>
      </x:c>
      <x:c r="G1795" s="51" t="n">
        <x:v>25926.351</x:v>
      </x:c>
      <x:c r="H1795" s="51" t="n">
        <x:v>32347.506</x:v>
      </x:c>
      <x:c r="I1795" s="51" t="n">
        <x:v>32036.917</x:v>
      </x:c>
      <x:c r="J1795" s="51" t="n">
        <x:v>28205.079</x:v>
      </x:c>
      <x:c r="K1795" s="51" t="n">
        <x:v>28803.206</x:v>
      </x:c>
      <x:c r="L1795" s="52" t="n">
        <x:f>IFERROR(H1795/G1795-1,"")</x:f>
        <x:v>0.24766906071741457</x:v>
      </x:c>
      <x:c r="M1795" s="52" t="n">
        <x:f>IFERROR(I1795/H1795-1,"")</x:f>
        <x:v>-0.00960163667641023</x:v>
      </x:c>
      <x:c r="N1795" s="52" t="n">
        <x:f>IFERROR(J1795/I1795-1,"")</x:f>
        <x:v>-0.11960695219206019</x:v>
      </x:c>
      <x:c r="O1795" s="52" t="n">
        <x:f>IFERROR(K1795/J1795-1,"")</x:f>
        <x:v>0.021206357904546058</x:v>
      </x:c>
      <x:c r="P1795" s="52" t="n">
        <x:f>IFERROR((K1795/G1795)^(1/4)-1,"")</x:f>
        <x:v>0.026655784699940455</x:v>
      </x:c>
      <x:c r="Q1795" s="51" t="n">
        <x:v>-246.662</x:v>
      </x:c>
      <x:c r="R1795" s="52" t="n">
        <x:f>IFERROR(Q1795/K1795,"")</x:f>
        <x:v>-0.00856369947151022</x:v>
      </x:c>
      <x:c r="S1795" s="53" t="n">
        <x:v>22555</x:v>
      </x:c>
      <x:c r="T1795" s="50" t="str">
        <x:v>EDINET_company_history</x:v>
      </x:c>
      <x:c r="U1795" s="50" t="str">
        <x:v>オリジン取引先持株会</x:v>
      </x:c>
      <x:c r="V1795" s="54" t="n">
        <x:v>0.0882</x:v>
      </x:c>
      <x:c r="W1795" s="50" t="str">
        <x:v>稲葉 英樹</x:v>
      </x:c>
      <x:c r="X1795" s="50" t="b">
        <x:f>AND(COUNT(L1795:O1795)=4,L1795&gt;='設定'!$B$6,M1795&gt;='設定'!$B$6,N1795&gt;='設定'!$B$6,O1795&gt;='設定'!$B$6)</x:f>
        <x:v>0</x:v>
      </x:c>
      <x:c r="Y1795" s="50" t="b">
        <x:f>AND(COUNT(G1795:K1795)=5,P1795&gt;='設定'!$B$7)</x:f>
        <x:v>0</x:v>
      </x:c>
      <x:c r="Z1795" s="50" t="b">
        <x:f>AND(ISNUMBER(R1795),R1795&gt;='設定'!$B$8)</x:f>
        <x:v>0</x:v>
      </x:c>
      <x:c r="AA1795" s="50" t="b">
        <x:f>AND(ISNUMBER(S1795),S1795&gt;=DATE(YEAR('設定'!$B$10)-'設定'!$B$9,MONTH('設定'!$B$10),DAY('設定'!$B$10)))</x:f>
        <x:v>0</x:v>
      </x:c>
      <x:c r="AB1795" s="55" t="b">
        <x:v>0</x:v>
      </x:c>
      <x:c r="AC1795" s="55" t="b">
        <x:v>1</x:v>
      </x:c>
      <x:c r="AD1795" s="50" t="n">
        <x:f>IF(X1795,1,0)+IF(Z1795,1,0)+IF(AA1795,1,0)+IF(AB1795,1,0)</x:f>
        <x:v>0</x:v>
      </x:c>
      <x:c r="AE1795" s="50" t="n">
        <x:f>IF(Y1795,1,0)+IF(Z1795,1,0)+IF(AA1795,1,0)+IF(AB1795,1,0)</x:f>
        <x:v>0</x:v>
      </x:c>
      <x:c r="AF1795" s="50" t="n">
        <x:f>IF(Y1795,1,0)+IF(Z1795,1,0)+IF(AA1795,1,0)+IF(AC1795,1,0)</x:f>
        <x:v>1</x:v>
      </x:c>
      <x:c r="AG1795" s="53" t="n">
        <x:v>44348</x:v>
      </x:c>
      <x:c r="AH1795" s="50" t="str">
        <x:v>S100W8OU</x:v>
      </x:c>
      <x:c r="AI1795" s="50" t="str">
        <x:v>NetSalesSummaryOfBusinessResults</x:v>
      </x:c>
      <x:c r="AJ1795" s="50" t="str">
        <x:v>OperatingIncome</x:v>
      </x:c>
      <x:c r="AK1795" s="53" t="n">
        <x:v>45747</x:v>
      </x:c>
      <x:c r="AL1795" s="50" t="str">
        <x:v>365/365/365/366/365</x:v>
      </x:c>
      <x:c r="AM1795" s="51" t="n">
        <x:v>5308786</x:v>
      </x:c>
      <x:c r="AN1795" s="51" t="n">
        <x:v>1069</x:v>
      </x:c>
      <x:c r="AO1795" s="51" t="n">
        <x:f>IFERROR(AM1795*AN1795,"")</x:f>
        <x:v>5675092234</x:v>
      </x:c>
      <x:c r="AP1795" s="56" t="n">
        <x:f>IFERROR(AO1795/(K1795*1000000),"")</x:f>
        <x:v>0.19702988042372782</x:v>
      </x:c>
      <x:c r="AQ1795" s="57" t="n">
        <x:v>2614773.3333333335</x:v>
      </x:c>
      <x:c r="AR1795" s="52" t="n">
        <x:v>0.24135503556655</x:v>
      </x:c>
      <x:c r="AS1795" s="52" t="n">
        <x:v>-0.2732396459434849</x:v>
      </x:c>
      <x:c r="AT1795" s="55" t="b">
        <x:v>0</x:v>
      </x:c>
      <x:c r="AU1795" s="50" t="str">
        <x:v>low_liquidity</x:v>
      </x:c>
      <x:c r="AV1795" s="58" t="n">
        <x:v>0.2686881575642118</x:v>
      </x:c>
      <x:c r="AW1795" s="50" t="n">
        <x:v>496</x:v>
      </x:c>
      <x:c r="AX1795" s="50" t="str">
        <x:v>Discovery</x:v>
      </x:c>
      <x:c r="AY1795" s="50" t="str">
        <x:v>既存適格性フィルター不通過: low_liquidity / 60日平均売買代金2,000万円未満</x:v>
      </x:c>
      <x:c r="AZ1795" s="59" t="str">
        <x:v>2025-06-27 15:58</x:v>
      </x:c>
      <x:c r="BA1795" s="53" t="n">
        <x:v>22555</x:v>
      </x:c>
      <x:c r="BB1795" s="50"/>
      <x:c r="BC1795" s="50"/>
      <x:c r="BD1795" s="50"/>
    </x:row>
    <x:row r="1796">
      <x:c r="A1796" s="50" t="n">
        <x:v>1795</x:v>
      </x:c>
      <x:c r="B1796" s="50" t="str">
        <x:v>4625</x:v>
      </x:c>
      <x:c r="C1796" s="50" t="str">
        <x:v>4625.T</x:v>
      </x:c>
      <x:c r="D1796" s="50" t="str">
        <x:v>ATOMIX CO.,LTD.</x:v>
      </x:c>
      <x:c r="E1796" s="50" t="str">
        <x:v>Standard Market(Domestic)</x:v>
      </x:c>
      <x:c r="F1796" s="50" t="str">
        <x:v>Chemicals</x:v>
      </x:c>
      <x:c r="G1796" s="51" t="n">
        <x:v>11122.609</x:v>
      </x:c>
      <x:c r="H1796" s="51" t="n">
        <x:v>11061.965</x:v>
      </x:c>
      <x:c r="I1796" s="51" t="n">
        <x:v>11391.781</x:v>
      </x:c>
      <x:c r="J1796" s="51" t="n">
        <x:v>12122.1</x:v>
      </x:c>
      <x:c r="K1796" s="51" t="n">
        <x:v>12348.499</x:v>
      </x:c>
      <x:c r="L1796" s="52" t="n">
        <x:f>IFERROR(H1796/G1796-1,"")</x:f>
        <x:v>-0.00545231788692746</x:v>
      </x:c>
      <x:c r="M1796" s="52" t="n">
        <x:f>IFERROR(I1796/H1796-1,"")</x:f>
        <x:v>0.029815317622140514</x:v>
      </x:c>
      <x:c r="N1796" s="52" t="n">
        <x:f>IFERROR(J1796/I1796-1,"")</x:f>
        <x:v>0.06410929072460214</x:v>
      </x:c>
      <x:c r="O1796" s="52" t="n">
        <x:f>IFERROR(K1796/J1796-1,"")</x:f>
        <x:v>0.01867654944275321</x:v>
      </x:c>
      <x:c r="P1796" s="52" t="n">
        <x:f>IFERROR((K1796/G1796)^(1/4)-1,"")</x:f>
        <x:v>0.026483269139341292</x:v>
      </x:c>
      <x:c r="Q1796" s="51" t="n">
        <x:v>350.77</x:v>
      </x:c>
      <x:c r="R1796" s="52" t="n">
        <x:f>IFERROR(Q1796/K1796,"")</x:f>
        <x:v>0.028405881556940644</x:v>
      </x:c>
      <x:c r="S1796" s="53" t="n">
        <x:v>38322</x:v>
      </x:c>
      <x:c r="T1796" s="50" t="str">
        <x:v>EDINET_company_history</x:v>
      </x:c>
      <x:c r="U1796" s="50" t="str">
        <x:v>アトミクス取引先持株会</x:v>
      </x:c>
      <x:c r="V1796" s="54" t="n">
        <x:v>0.1714</x:v>
      </x:c>
      <x:c r="W1796" s="50" t="str">
        <x:v>宮 里 勝 之</x:v>
      </x:c>
      <x:c r="X1796" s="50" t="b">
        <x:f>AND(COUNT(L1796:O1796)=4,L1796&gt;='設定'!$B$6,M1796&gt;='設定'!$B$6,N1796&gt;='設定'!$B$6,O1796&gt;='設定'!$B$6)</x:f>
        <x:v>0</x:v>
      </x:c>
      <x:c r="Y1796" s="50" t="b">
        <x:f>AND(COUNT(G1796:K1796)=5,P1796&gt;='設定'!$B$7)</x:f>
        <x:v>0</x:v>
      </x:c>
      <x:c r="Z1796" s="50" t="b">
        <x:f>AND(ISNUMBER(R1796),R1796&gt;='設定'!$B$8)</x:f>
        <x:v>0</x:v>
      </x:c>
      <x:c r="AA1796" s="50" t="b">
        <x:f>AND(ISNUMBER(S1796),S1796&gt;=DATE(YEAR('設定'!$B$10)-'設定'!$B$9,MONTH('設定'!$B$10),DAY('設定'!$B$10)))</x:f>
        <x:v>0</x:v>
      </x:c>
      <x:c r="AB1796" s="55" t="b">
        <x:v>0</x:v>
      </x:c>
      <x:c r="AC1796" s="55" t="b">
        <x:v>1</x:v>
      </x:c>
      <x:c r="AD1796" s="50" t="n">
        <x:f>IF(X1796,1,0)+IF(Z1796,1,0)+IF(AA1796,1,0)+IF(AB1796,1,0)</x:f>
        <x:v>0</x:v>
      </x:c>
      <x:c r="AE1796" s="50" t="n">
        <x:f>IF(Y1796,1,0)+IF(Z1796,1,0)+IF(AA1796,1,0)+IF(AB1796,1,0)</x:f>
        <x:v>0</x:v>
      </x:c>
      <x:c r="AF1796" s="50" t="n">
        <x:f>IF(Y1796,1,0)+IF(Z1796,1,0)+IF(AA1796,1,0)+IF(AC1796,1,0)</x:f>
        <x:v>1</x:v>
      </x:c>
      <x:c r="AG1796" s="53" t="n">
        <x:v>44348</x:v>
      </x:c>
      <x:c r="AH1796" s="50" t="str">
        <x:v>S100W568</x:v>
      </x:c>
      <x:c r="AI1796" s="50" t="str">
        <x:v>NetSalesSummaryOfBusinessResults</x:v>
      </x:c>
      <x:c r="AJ1796" s="50" t="str">
        <x:v>OperatingIncome</x:v>
      </x:c>
      <x:c r="AK1796" s="53" t="n">
        <x:v>45747</x:v>
      </x:c>
      <x:c r="AL1796" s="50" t="str">
        <x:v>365/365/365/366/365</x:v>
      </x:c>
      <x:c r="AM1796" s="51" t="n">
        <x:v>5726100</x:v>
      </x:c>
      <x:c r="AN1796" s="51" t="n">
        <x:v>720</x:v>
      </x:c>
      <x:c r="AO1796" s="51" t="n">
        <x:f>IFERROR(AM1796*AN1796,"")</x:f>
        <x:v>4122792000</x:v>
      </x:c>
      <x:c r="AP1796" s="56" t="n">
        <x:f>IFERROR(AO1796/(K1796*1000000),"")</x:f>
        <x:v>0.3338698897736478</x:v>
      </x:c>
      <x:c r="AQ1796" s="57" t="n">
        <x:v>23745646.666666668</x:v>
      </x:c>
      <x:c r="AR1796" s="52" t="n">
        <x:v>0.2371171058712502</x:v>
      </x:c>
      <x:c r="AS1796" s="52" t="n">
        <x:v>-0.2941421643934434</x:v>
      </x:c>
      <x:c r="AT1796" s="55" t="b">
        <x:v>1</x:v>
      </x:c>
      <x:c r="AU1796" s="50"/>
      <x:c r="AV1796" s="58" t="n">
        <x:v>0.1891177476045791</x:v>
      </x:c>
      <x:c r="AW1796" s="50" t="n">
        <x:v>753</x:v>
      </x:c>
      <x:c r="AX1796" s="50" t="str">
        <x:v>Discovery</x:v>
      </x:c>
      <x:c r="AY1796" s="50" t="str">
        <x:v>目立つ機械的警告なし（定性確認は別途必要）</x:v>
      </x:c>
      <x:c r="AZ1796" s="59" t="str">
        <x:v>2025-06-27 13:00</x:v>
      </x:c>
      <x:c r="BA1796" s="53" t="n">
        <x:v>38322</x:v>
      </x:c>
      <x:c r="BB1796" s="50"/>
      <x:c r="BC1796" s="50"/>
      <x:c r="BD1796" s="50"/>
    </x:row>
    <x:row r="1797">
      <x:c r="A1797" s="50" t="n">
        <x:v>1796</x:v>
      </x:c>
      <x:c r="B1797" s="50" t="str">
        <x:v>7719</x:v>
      </x:c>
      <x:c r="C1797" s="50" t="str">
        <x:v>7719.T</x:v>
      </x:c>
      <x:c r="D1797" s="50" t="str">
        <x:v>TOKYO KOKI CO.LTD.</x:v>
      </x:c>
      <x:c r="E1797" s="50" t="str">
        <x:v>Standard Market(Domestic)</x:v>
      </x:c>
      <x:c r="F1797" s="50" t="str">
        <x:v>Precision Instruments</x:v>
      </x:c>
      <x:c r="G1797" s="51" t="n">
        <x:v>4039.193</x:v>
      </x:c>
      <x:c r="H1797" s="51" t="n">
        <x:v>3054.954</x:v>
      </x:c>
      <x:c r="I1797" s="51" t="n">
        <x:v>3365.42</x:v>
      </x:c>
      <x:c r="J1797" s="51" t="n">
        <x:v>3483.885</x:v>
      </x:c>
      <x:c r="K1797" s="51" t="n">
        <x:v>4473.482</x:v>
      </x:c>
      <x:c r="L1797" s="52" t="n">
        <x:f>IFERROR(H1797/G1797-1,"")</x:f>
        <x:v>-0.2436721889743818</x:v>
      </x:c>
      <x:c r="M1797" s="52" t="n">
        <x:f>IFERROR(I1797/H1797-1,"")</x:f>
        <x:v>0.10162706214234318</x:v>
      </x:c>
      <x:c r="N1797" s="52" t="n">
        <x:f>IFERROR(J1797/I1797-1,"")</x:f>
        <x:v>0.035200658461648215</x:v>
      </x:c>
      <x:c r="O1797" s="52" t="n">
        <x:f>IFERROR(K1797/J1797-1,"")</x:f>
        <x:v>0.2840498466510806</x:v>
      </x:c>
      <x:c r="P1797" s="52" t="n">
        <x:f>IFERROR((K1797/G1797)^(1/4)-1,"")</x:f>
        <x:v>0.025859234701560707</x:v>
      </x:c>
      <x:c r="Q1797" s="51" t="n">
        <x:v>152.915</x:v>
      </x:c>
      <x:c r="R1797" s="52" t="n">
        <x:f>IFERROR(Q1797/K1797,"")</x:f>
        <x:v>0.0341825450510363</x:v>
      </x:c>
      <x:c r="S1797" s="53" t="n">
        <x:v>22555</x:v>
      </x:c>
      <x:c r="T1797" s="50" t="str">
        <x:v>EDINET_company_history</x:v>
      </x:c>
      <x:c r="U1797" s="50" t="str">
        <x:v>Ｄｒｅａｍ Ｂｒｉｄｇｅ㈱</x:v>
      </x:c>
      <x:c r="V1797" s="54" t="n">
        <x:v>0.299</x:v>
      </x:c>
      <x:c r="W1797" s="50" t="str">
        <x:v>小塚 英一郎</x:v>
      </x:c>
      <x:c r="X1797" s="50" t="b">
        <x:f>AND(COUNT(L1797:O1797)=4,L1797&gt;='設定'!$B$6,M1797&gt;='設定'!$B$6,N1797&gt;='設定'!$B$6,O1797&gt;='設定'!$B$6)</x:f>
        <x:v>0</x:v>
      </x:c>
      <x:c r="Y1797" s="50" t="b">
        <x:f>AND(COUNT(G1797:K1797)=5,P1797&gt;='設定'!$B$7)</x:f>
        <x:v>0</x:v>
      </x:c>
      <x:c r="Z1797" s="50" t="b">
        <x:f>AND(ISNUMBER(R1797),R1797&gt;='設定'!$B$8)</x:f>
        <x:v>0</x:v>
      </x:c>
      <x:c r="AA1797" s="50" t="b">
        <x:f>AND(ISNUMBER(S1797),S1797&gt;=DATE(YEAR('設定'!$B$10)-'設定'!$B$9,MONTH('設定'!$B$10),DAY('設定'!$B$10)))</x:f>
        <x:v>0</x:v>
      </x:c>
      <x:c r="AB1797" s="55" t="b">
        <x:v>0</x:v>
      </x:c>
      <x:c r="AC1797" s="55" t="b">
        <x:v>1</x:v>
      </x:c>
      <x:c r="AD1797" s="50" t="n">
        <x:f>IF(X1797,1,0)+IF(Z1797,1,0)+IF(AA1797,1,0)+IF(AB1797,1,0)</x:f>
        <x:v>0</x:v>
      </x:c>
      <x:c r="AE1797" s="50" t="n">
        <x:f>IF(Y1797,1,0)+IF(Z1797,1,0)+IF(AA1797,1,0)+IF(AB1797,1,0)</x:f>
        <x:v>0</x:v>
      </x:c>
      <x:c r="AF1797" s="50" t="n">
        <x:f>IF(Y1797,1,0)+IF(Z1797,1,0)+IF(AA1797,1,0)+IF(AC1797,1,0)</x:f>
        <x:v>1</x:v>
      </x:c>
      <x:c r="AG1797" s="53" t="n">
        <x:v>44348</x:v>
      </x:c>
      <x:c r="AH1797" s="50" t="str">
        <x:v>S100Y7MQ</x:v>
      </x:c>
      <x:c r="AI1797" s="50" t="str">
        <x:v>NetSalesSummaryOfBusinessResults</x:v>
      </x:c>
      <x:c r="AJ1797" s="50" t="str">
        <x:v>OperatingIncome</x:v>
      </x:c>
      <x:c r="AK1797" s="53" t="n">
        <x:v>46081</x:v>
      </x:c>
      <x:c r="AL1797" s="50" t="str">
        <x:v>365/365/366/365/365</x:v>
      </x:c>
      <x:c r="AM1797" s="51" t="n">
        <x:v>7156791</x:v>
      </x:c>
      <x:c r="AN1797" s="51" t="n">
        <x:v>439</x:v>
      </x:c>
      <x:c r="AO1797" s="51" t="n">
        <x:f>IFERROR(AM1797*AN1797,"")</x:f>
        <x:v>3141831249</x:v>
      </x:c>
      <x:c r="AP1797" s="56" t="n">
        <x:f>IFERROR(AO1797/(K1797*1000000),"")</x:f>
        <x:v>0.7023234359722471</x:v>
      </x:c>
      <x:c r="AQ1797" s="57" t="n">
        <x:v>697487330</x:v>
      </x:c>
      <x:c r="AR1797" s="52" t="n">
        <x:v>0.6558786955015404</x:v>
      </x:c>
      <x:c r="AS1797" s="52" t="n">
        <x:v>-0.5872093023255814</x:v>
      </x:c>
      <x:c r="AT1797" s="55" t="b">
        <x:v>1</x:v>
      </x:c>
      <x:c r="AU1797" s="50"/>
      <x:c r="AV1797" s="58" t="n">
        <x:v>0.2386982707211572</x:v>
      </x:c>
      <x:c r="AW1797" s="50" t="n">
        <x:v>581</x:v>
      </x:c>
      <x:c r="AX1797" s="50" t="str">
        <x:v>Future Moat</x:v>
      </x:c>
      <x:c r="AY1797" s="50" t="str">
        <x:v>年率ボラティリティ60%以上</x:v>
      </x:c>
      <x:c r="AZ1797" s="59" t="str">
        <x:v>2026-05-29 15:32</x:v>
      </x:c>
      <x:c r="BA1797" s="53" t="n">
        <x:v>22555</x:v>
      </x:c>
      <x:c r="BB1797" s="50"/>
      <x:c r="BC1797" s="50"/>
      <x:c r="BD1797" s="50"/>
    </x:row>
    <x:row r="1798">
      <x:c r="A1798" s="50" t="n">
        <x:v>1797</x:v>
      </x:c>
      <x:c r="B1798" s="50" t="str">
        <x:v>2734</x:v>
      </x:c>
      <x:c r="C1798" s="50" t="str">
        <x:v>2734.T</x:v>
      </x:c>
      <x:c r="D1798" s="50" t="str">
        <x:v>SALA CORPORATION</x:v>
      </x:c>
      <x:c r="E1798" s="50" t="str">
        <x:v>Prime Market (Domestic)</x:v>
      </x:c>
      <x:c r="F1798" s="50" t="str">
        <x:v>Retail Trade</x:v>
      </x:c>
      <x:c r="G1798" s="51" t="n">
        <x:v>227935</x:v>
      </x:c>
      <x:c r="H1798" s="51" t="n">
        <x:v>234848</x:v>
      </x:c>
      <x:c r="I1798" s="51" t="n">
        <x:v>242059</x:v>
      </x:c>
      <x:c r="J1798" s="51" t="n">
        <x:v>240498</x:v>
      </x:c>
      <x:c r="K1798" s="51" t="n">
        <x:v>251533</x:v>
      </x:c>
      <x:c r="L1798" s="52" t="n">
        <x:f>IFERROR(H1798/G1798-1,"")</x:f>
        <x:v>0.030328821813236262</x:v>
      </x:c>
      <x:c r="M1798" s="52" t="n">
        <x:f>IFERROR(I1798/H1798-1,"")</x:f>
        <x:v>0.030704966616705187</x:v>
      </x:c>
      <x:c r="N1798" s="52" t="n">
        <x:f>IFERROR(J1798/I1798-1,"")</x:f>
        <x:v>-0.0064488409850490536</x:v>
      </x:c>
      <x:c r="O1798" s="52" t="n">
        <x:f>IFERROR(K1798/J1798-1,"")</x:f>
        <x:v>0.045883957454947666</x:v>
      </x:c>
      <x:c r="P1798" s="52" t="n">
        <x:f>IFERROR((K1798/G1798)^(1/4)-1,"")</x:f>
        <x:v>0.02493420805459934</x:v>
      </x:c>
      <x:c r="Q1798" s="51" t="n">
        <x:v>7381</x:v>
      </x:c>
      <x:c r="R1798" s="52" t="n">
        <x:f>IFERROR(Q1798/K1798,"")</x:f>
        <x:v>0.02934406221052506</x:v>
      </x:c>
      <x:c r="S1798" s="53" t="n">
        <x:v>37347</x:v>
      </x:c>
      <x:c r="T1798" s="50" t="str">
        <x:v>EDINET_company_history</x:v>
      </x:c>
      <x:c r="U1798" s="50" t="str">
        <x:v>サーラコーポレーション従業員持株会</x:v>
      </x:c>
      <x:c r="V1798" s="54" t="n">
        <x:v>0.0731</x:v>
      </x:c>
      <x:c r="W1798" s="50" t="str">
        <x:v>神野 吾郎</x:v>
      </x:c>
      <x:c r="X1798" s="50" t="b">
        <x:f>AND(COUNT(L1798:O1798)=4,L1798&gt;='設定'!$B$6,M1798&gt;='設定'!$B$6,N1798&gt;='設定'!$B$6,O1798&gt;='設定'!$B$6)</x:f>
        <x:v>0</x:v>
      </x:c>
      <x:c r="Y1798" s="50" t="b">
        <x:f>AND(COUNT(G1798:K1798)=5,P1798&gt;='設定'!$B$7)</x:f>
        <x:v>0</x:v>
      </x:c>
      <x:c r="Z1798" s="50" t="b">
        <x:f>AND(ISNUMBER(R1798),R1798&gt;='設定'!$B$8)</x:f>
        <x:v>0</x:v>
      </x:c>
      <x:c r="AA1798" s="50" t="b">
        <x:f>AND(ISNUMBER(S1798),S1798&gt;=DATE(YEAR('設定'!$B$10)-'設定'!$B$9,MONTH('設定'!$B$10),DAY('設定'!$B$10)))</x:f>
        <x:v>0</x:v>
      </x:c>
      <x:c r="AB1798" s="55" t="b">
        <x:v>0</x:v>
      </x:c>
      <x:c r="AC1798" s="55" t="b">
        <x:v>1</x:v>
      </x:c>
      <x:c r="AD1798" s="50" t="n">
        <x:f>IF(X1798,1,0)+IF(Z1798,1,0)+IF(AA1798,1,0)+IF(AB1798,1,0)</x:f>
        <x:v>0</x:v>
      </x:c>
      <x:c r="AE1798" s="50" t="n">
        <x:f>IF(Y1798,1,0)+IF(Z1798,1,0)+IF(AA1798,1,0)+IF(AB1798,1,0)</x:f>
        <x:v>0</x:v>
      </x:c>
      <x:c r="AF1798" s="50" t="n">
        <x:f>IF(Y1798,1,0)+IF(Z1798,1,0)+IF(AA1798,1,0)+IF(AC1798,1,0)</x:f>
        <x:v>1</x:v>
      </x:c>
      <x:c r="AG1798" s="53" t="n">
        <x:v>44348</x:v>
      </x:c>
      <x:c r="AH1798" s="50" t="str">
        <x:v>S100XL6L</x:v>
      </x:c>
      <x:c r="AI1798" s="50" t="str">
        <x:v>NetSalesSummaryOfBusinessResults</x:v>
      </x:c>
      <x:c r="AJ1798" s="50" t="str">
        <x:v>OperatingIncome</x:v>
      </x:c>
      <x:c r="AK1798" s="53" t="n">
        <x:v>45991</x:v>
      </x:c>
      <x:c r="AL1798" s="50" t="str">
        <x:v>365/365/365/366/365</x:v>
      </x:c>
      <x:c r="AM1798" s="51" t="n">
        <x:v>66026947</x:v>
      </x:c>
      <x:c r="AN1798" s="51" t="n">
        <x:v>970</x:v>
      </x:c>
      <x:c r="AO1798" s="51" t="n">
        <x:f>IFERROR(AM1798*AN1798,"")</x:f>
        <x:v>64046138590</x:v>
      </x:c>
      <x:c r="AP1798" s="56" t="n">
        <x:f>IFERROR(AO1798/(K1798*1000000),"")</x:f>
        <x:v>0.254623204867751</x:v>
      </x:c>
      <x:c r="AQ1798" s="57" t="n">
        <x:v>360192615</x:v>
      </x:c>
      <x:c r="AR1798" s="52" t="n">
        <x:v>0.2340437273733295</x:v>
      </x:c>
      <x:c r="AS1798" s="52" t="n">
        <x:v>-0.1949625056876475</x:v>
      </x:c>
      <x:c r="AT1798" s="55" t="b">
        <x:v>1</x:v>
      </x:c>
      <x:c r="AU1798" s="50"/>
      <x:c r="AV1798" s="58" t="n">
        <x:v>-0.0376182948924567</x:v>
      </x:c>
      <x:c r="AW1798" s="50" t="n">
        <x:v>2169</x:v>
      </x:c>
      <x:c r="AX1798" s="50" t="str">
        <x:v>Core Moat</x:v>
      </x:c>
      <x:c r="AY1798" s="50" t="str">
        <x:v>目立つ機械的警告なし（定性確認は別途必要）</x:v>
      </x:c>
      <x:c r="AZ1798" s="59" t="str">
        <x:v>2026-02-16 10:09</x:v>
      </x:c>
      <x:c r="BA1798" s="53" t="n">
        <x:v>37347</x:v>
      </x:c>
      <x:c r="BB1798" s="50"/>
      <x:c r="BC1798" s="50"/>
      <x:c r="BD1798" s="50" t="str">
        <x:v>TOPIX Small 2</x:v>
      </x:c>
    </x:row>
    <x:row r="1799">
      <x:c r="A1799" s="50" t="n">
        <x:v>1798</x:v>
      </x:c>
      <x:c r="B1799" s="50" t="str">
        <x:v>7898</x:v>
      </x:c>
      <x:c r="C1799" s="50" t="str">
        <x:v>7898.T</x:v>
      </x:c>
      <x:c r="D1799" s="50" t="str">
        <x:v>WOOD ONE CO.,LTD.</x:v>
      </x:c>
      <x:c r="E1799" s="50" t="str">
        <x:v>Standard Market(Domestic)</x:v>
      </x:c>
      <x:c r="F1799" s="50" t="str">
        <x:v>Other Products</x:v>
      </x:c>
      <x:c r="G1799" s="51" t="n">
        <x:v>59076</x:v>
      </x:c>
      <x:c r="H1799" s="51" t="n">
        <x:v>66582</x:v>
      </x:c>
      <x:c r="I1799" s="51" t="n">
        <x:v>65829</x:v>
      </x:c>
      <x:c r="J1799" s="51" t="n">
        <x:v>64779</x:v>
      </x:c>
      <x:c r="K1799" s="51" t="n">
        <x:v>65157</x:v>
      </x:c>
      <x:c r="L1799" s="52" t="n">
        <x:f>IFERROR(H1799/G1799-1,"")</x:f>
        <x:v>0.1270566727605118</x:v>
      </x:c>
      <x:c r="M1799" s="52" t="n">
        <x:f>IFERROR(I1799/H1799-1,"")</x:f>
        <x:v>-0.011309362890871366</x:v>
      </x:c>
      <x:c r="N1799" s="52" t="n">
        <x:f>IFERROR(J1799/I1799-1,"")</x:f>
        <x:v>-0.01595041698947275</x:v>
      </x:c>
      <x:c r="O1799" s="52" t="n">
        <x:f>IFERROR(K1799/J1799-1,"")</x:f>
        <x:v>0.005835224378270665</x:v>
      </x:c>
      <x:c r="P1799" s="52" t="n">
        <x:f>IFERROR((K1799/G1799)^(1/4)-1,"")</x:f>
        <x:v>0.02479618395746952</x:v>
      </x:c>
      <x:c r="Q1799" s="51" t="n">
        <x:v>1310</x:v>
      </x:c>
      <x:c r="R1799" s="52" t="n">
        <x:f>IFERROR(Q1799/K1799,"")</x:f>
        <x:v>0.02010528415979864</x:v>
      </x:c>
      <x:c r="S1799" s="53" t="n">
        <x:v>28825</x:v>
      </x:c>
      <x:c r="T1799" s="50" t="str">
        <x:v>EDINET_company_history</x:v>
      </x:c>
      <x:c r="U1799" s="50" t="str">
        <x:v>中本不動産㈱</x:v>
      </x:c>
      <x:c r="V1799" s="54" t="n">
        <x:v>0.0941</x:v>
      </x:c>
      <x:c r="W1799" s="50" t="str">
        <x:v>中本 祐昌</x:v>
      </x:c>
      <x:c r="X1799" s="50" t="b">
        <x:f>AND(COUNT(L1799:O1799)=4,L1799&gt;='設定'!$B$6,M1799&gt;='設定'!$B$6,N1799&gt;='設定'!$B$6,O1799&gt;='設定'!$B$6)</x:f>
        <x:v>0</x:v>
      </x:c>
      <x:c r="Y1799" s="50" t="b">
        <x:f>AND(COUNT(G1799:K1799)=5,P1799&gt;='設定'!$B$7)</x:f>
        <x:v>0</x:v>
      </x:c>
      <x:c r="Z1799" s="50" t="b">
        <x:f>AND(ISNUMBER(R1799),R1799&gt;='設定'!$B$8)</x:f>
        <x:v>0</x:v>
      </x:c>
      <x:c r="AA1799" s="50" t="b">
        <x:f>AND(ISNUMBER(S1799),S1799&gt;=DATE(YEAR('設定'!$B$10)-'設定'!$B$9,MONTH('設定'!$B$10),DAY('設定'!$B$10)))</x:f>
        <x:v>0</x:v>
      </x:c>
      <x:c r="AB1799" s="55" t="b">
        <x:v>0</x:v>
      </x:c>
      <x:c r="AC1799" s="55" t="b">
        <x:v>1</x:v>
      </x:c>
      <x:c r="AD1799" s="50" t="n">
        <x:f>IF(X1799,1,0)+IF(Z1799,1,0)+IF(AA1799,1,0)+IF(AB1799,1,0)</x:f>
        <x:v>0</x:v>
      </x:c>
      <x:c r="AE1799" s="50" t="n">
        <x:f>IF(Y1799,1,0)+IF(Z1799,1,0)+IF(AA1799,1,0)+IF(AB1799,1,0)</x:f>
        <x:v>0</x:v>
      </x:c>
      <x:c r="AF1799" s="50" t="n">
        <x:f>IF(Y1799,1,0)+IF(Z1799,1,0)+IF(AA1799,1,0)+IF(AC1799,1,0)</x:f>
        <x:v>1</x:v>
      </x:c>
      <x:c r="AG1799" s="53" t="n">
        <x:v>44348</x:v>
      </x:c>
      <x:c r="AH1799" s="50" t="str">
        <x:v>S100W1IO</x:v>
      </x:c>
      <x:c r="AI1799" s="50" t="str">
        <x:v>NetSalesSummaryOfBusinessResults</x:v>
      </x:c>
      <x:c r="AJ1799" s="50" t="str">
        <x:v>OperatingIncome</x:v>
      </x:c>
      <x:c r="AK1799" s="53" t="n">
        <x:v>45747</x:v>
      </x:c>
      <x:c r="AL1799" s="50" t="str">
        <x:v>365/365/365/366/365</x:v>
      </x:c>
      <x:c r="AM1799" s="51" t="n">
        <x:v>9308969</x:v>
      </x:c>
      <x:c r="AN1799" s="51" t="n">
        <x:v>866</x:v>
      </x:c>
      <x:c r="AO1799" s="51" t="n">
        <x:f>IFERROR(AM1799*AN1799,"")</x:f>
        <x:v>8061567154</x:v>
      </x:c>
      <x:c r="AP1799" s="56" t="n">
        <x:f>IFERROR(AO1799/(K1799*1000000),"")</x:f>
        <x:v>0.12372526595761008</x:v>
      </x:c>
      <x:c r="AQ1799" s="57" t="n">
        <x:v>11540566.666666666</x:v>
      </x:c>
      <x:c r="AR1799" s="52" t="n">
        <x:v>0.3557811922516386</x:v>
      </x:c>
      <x:c r="AS1799" s="52" t="n">
        <x:v>-0.5211754940283864</x:v>
      </x:c>
      <x:c r="AT1799" s="55" t="b">
        <x:v>0</x:v>
      </x:c>
      <x:c r="AU1799" s="50" t="str">
        <x:v>low_liquidity</x:v>
      </x:c>
      <x:c r="AV1799" s="58" t="n">
        <x:v>-0.2090794100840374</x:v>
      </x:c>
      <x:c r="AW1799" s="50" t="n">
        <x:v>3053</x:v>
      </x:c>
      <x:c r="AX1799" s="50" t="str">
        <x:v>Transformation Moat</x:v>
      </x:c>
      <x:c r="AY1799" s="50" t="str">
        <x:v>既存適格性フィルター不通過: low_liquidity / 60日平均売買代金2,000万円未満</x:v>
      </x:c>
      <x:c r="AZ1799" s="59" t="str">
        <x:v>2025-06-23 10:22</x:v>
      </x:c>
      <x:c r="BA1799" s="53" t="n">
        <x:v>28825</x:v>
      </x:c>
      <x:c r="BB1799" s="50"/>
      <x:c r="BC1799" s="50"/>
      <x:c r="BD1799" s="50"/>
    </x:row>
    <x:row r="1800">
      <x:c r="A1800" s="50" t="n">
        <x:v>1799</x:v>
      </x:c>
      <x:c r="B1800" s="50" t="str">
        <x:v>5906</x:v>
      </x:c>
      <x:c r="C1800" s="50" t="str">
        <x:v>5906.T</x:v>
      </x:c>
      <x:c r="D1800" s="50" t="str">
        <x:v>MK SEIKO CO.,LTD.</x:v>
      </x:c>
      <x:c r="E1800" s="50" t="str">
        <x:v>Standard Market(Domestic)</x:v>
      </x:c>
      <x:c r="F1800" s="50" t="str">
        <x:v>Metal Products</x:v>
      </x:c>
      <x:c r="G1800" s="51" t="n">
        <x:v>25633.426</x:v>
      </x:c>
      <x:c r="H1800" s="51" t="n">
        <x:v>24855.58</x:v>
      </x:c>
      <x:c r="I1800" s="51" t="n">
        <x:v>27327.84</x:v>
      </x:c>
      <x:c r="J1800" s="51" t="n">
        <x:v>28474.241</x:v>
      </x:c>
      <x:c r="K1800" s="51" t="n">
        <x:v>28268.214</x:v>
      </x:c>
      <x:c r="L1800" s="52" t="n">
        <x:f>IFERROR(H1800/G1800-1,"")</x:f>
        <x:v>-0.030344987829562742</x:v>
      </x:c>
      <x:c r="M1800" s="52" t="n">
        <x:f>IFERROR(I1800/H1800-1,"")</x:f>
        <x:v>0.09946498935047976</x:v>
      </x:c>
      <x:c r="N1800" s="52" t="n">
        <x:f>IFERROR(J1800/I1800-1,"")</x:f>
        <x:v>0.04194993091294452</x:v>
      </x:c>
      <x:c r="O1800" s="52" t="n">
        <x:f>IFERROR(K1800/J1800-1,"")</x:f>
        <x:v>-0.007235557218188915</x:v>
      </x:c>
      <x:c r="P1800" s="52" t="n">
        <x:f>IFERROR((K1800/G1800)^(1/4)-1,"")</x:f>
        <x:v>0.0247618022845546</x:v>
      </x:c>
      <x:c r="Q1800" s="51" t="n">
        <x:v>1993.431</x:v>
      </x:c>
      <x:c r="R1800" s="52" t="n">
        <x:f>IFERROR(Q1800/K1800,"")</x:f>
        <x:v>0.0705184628926327</x:v>
      </x:c>
      <x:c r="S1800" s="53" t="n">
        <x:v>38322</x:v>
      </x:c>
      <x:c r="T1800" s="50" t="str">
        <x:v>EDINET_company_history</x:v>
      </x:c>
      <x:c r="U1800" s="50" t="str">
        <x:v>丸山 永樹</x:v>
      </x:c>
      <x:c r="V1800" s="54" t="n">
        <x:v>0.0883</x:v>
      </x:c>
      <x:c r="W1800" s="50" t="str">
        <x:v>丸山 将一</x:v>
      </x:c>
      <x:c r="X1800" s="50" t="b">
        <x:f>AND(COUNT(L1800:O1800)=4,L1800&gt;='設定'!$B$6,M1800&gt;='設定'!$B$6,N1800&gt;='設定'!$B$6,O1800&gt;='設定'!$B$6)</x:f>
        <x:v>0</x:v>
      </x:c>
      <x:c r="Y1800" s="50" t="b">
        <x:f>AND(COUNT(G1800:K1800)=5,P1800&gt;='設定'!$B$7)</x:f>
        <x:v>0</x:v>
      </x:c>
      <x:c r="Z1800" s="50" t="b">
        <x:f>AND(ISNUMBER(R1800),R1800&gt;='設定'!$B$8)</x:f>
        <x:v>0</x:v>
      </x:c>
      <x:c r="AA1800" s="50" t="b">
        <x:f>AND(ISNUMBER(S1800),S1800&gt;=DATE(YEAR('設定'!$B$10)-'設定'!$B$9,MONTH('設定'!$B$10),DAY('設定'!$B$10)))</x:f>
        <x:v>0</x:v>
      </x:c>
      <x:c r="AB1800" s="55" t="b">
        <x:v>0</x:v>
      </x:c>
      <x:c r="AC1800" s="55" t="b">
        <x:v>1</x:v>
      </x:c>
      <x:c r="AD1800" s="50" t="n">
        <x:f>IF(X1800,1,0)+IF(Z1800,1,0)+IF(AA1800,1,0)+IF(AB1800,1,0)</x:f>
        <x:v>0</x:v>
      </x:c>
      <x:c r="AE1800" s="50" t="n">
        <x:f>IF(Y1800,1,0)+IF(Z1800,1,0)+IF(AA1800,1,0)+IF(AB1800,1,0)</x:f>
        <x:v>0</x:v>
      </x:c>
      <x:c r="AF1800" s="50" t="n">
        <x:f>IF(Y1800,1,0)+IF(Z1800,1,0)+IF(AA1800,1,0)+IF(AC1800,1,0)</x:f>
        <x:v>1</x:v>
      </x:c>
      <x:c r="AG1800" s="53" t="n">
        <x:v>44348</x:v>
      </x:c>
      <x:c r="AH1800" s="50" t="str">
        <x:v>S100VX2E</x:v>
      </x:c>
      <x:c r="AI1800" s="50" t="str">
        <x:v>NetSalesSummaryOfBusinessResults</x:v>
      </x:c>
      <x:c r="AJ1800" s="50" t="str">
        <x:v>OperatingIncome</x:v>
      </x:c>
      <x:c r="AK1800" s="53" t="n">
        <x:v>45736</x:v>
      </x:c>
      <x:c r="AL1800" s="50" t="str">
        <x:v>365/365/365/366/365</x:v>
      </x:c>
      <x:c r="AM1800" s="51" t="n">
        <x:v>14718950</x:v>
      </x:c>
      <x:c r="AN1800" s="51" t="n">
        <x:v>783</x:v>
      </x:c>
      <x:c r="AO1800" s="51" t="n">
        <x:f>IFERROR(AM1800*AN1800,"")</x:f>
        <x:v>11524937850</x:v>
      </x:c>
      <x:c r="AP1800" s="56" t="n">
        <x:f>IFERROR(AO1800/(K1800*1000000),"")</x:f>
        <x:v>0.40769954019733967</x:v>
      </x:c>
      <x:c r="AQ1800" s="57" t="n">
        <x:v>31201090</x:v>
      </x:c>
      <x:c r="AR1800" s="52" t="n">
        <x:v>0.2975302277922459</x:v>
      </x:c>
      <x:c r="AS1800" s="52" t="n">
        <x:v>-0.2861739744891491</x:v>
      </x:c>
      <x:c r="AT1800" s="55" t="b">
        <x:v>1</x:v>
      </x:c>
      <x:c r="AU1800" s="50"/>
      <x:c r="AV1800" s="58" t="n">
        <x:v>0.2661620034812363</x:v>
      </x:c>
      <x:c r="AW1800" s="50" t="n">
        <x:v>505</x:v>
      </x:c>
      <x:c r="AX1800" s="50" t="str">
        <x:v>Discovery</x:v>
      </x:c>
      <x:c r="AY1800" s="50" t="str">
        <x:v>目立つ機械的警告なし（定性確認は別途必要）</x:v>
      </x:c>
      <x:c r="AZ1800" s="59" t="str">
        <x:v>2025-06-12 13:50</x:v>
      </x:c>
      <x:c r="BA1800" s="53" t="n">
        <x:v>38322</x:v>
      </x:c>
      <x:c r="BB1800" s="50"/>
      <x:c r="BC1800" s="50"/>
      <x:c r="BD1800" s="50"/>
    </x:row>
    <x:row r="1801">
      <x:c r="A1801" s="50" t="n">
        <x:v>1800</x:v>
      </x:c>
      <x:c r="B1801" s="50" t="str">
        <x:v>4020</x:v>
      </x:c>
      <x:c r="C1801" s="50" t="str">
        <x:v>4020.T</x:v>
      </x:c>
      <x:c r="D1801" s="50" t="str">
        <x:v>BETREND CORPORATION</x:v>
      </x:c>
      <x:c r="E1801" s="50" t="str">
        <x:v>Growth Market(Domestic)</x:v>
      </x:c>
      <x:c r="F1801" s="50" t="str">
        <x:v>Information &amp; Communication</x:v>
      </x:c>
      <x:c r="G1801" s="51" t="n">
        <x:v>1052.304</x:v>
      </x:c>
      <x:c r="H1801" s="51" t="n">
        <x:v>1088.701</x:v>
      </x:c>
      <x:c r="I1801" s="51" t="n">
        <x:v>1091.132</x:v>
      </x:c>
      <x:c r="J1801" s="51" t="n">
        <x:v>1155.773</x:v>
      </x:c>
      <x:c r="K1801" s="51" t="n">
        <x:v>1159.416</x:v>
      </x:c>
      <x:c r="L1801" s="52" t="n">
        <x:f>IFERROR(H1801/G1801-1,"")</x:f>
        <x:v>0.03458791375876169</x:v>
      </x:c>
      <x:c r="M1801" s="52" t="n">
        <x:f>IFERROR(I1801/H1801-1,"")</x:f>
        <x:v>0.0022329363158479776</x:v>
      </x:c>
      <x:c r="N1801" s="52" t="n">
        <x:f>IFERROR(J1801/I1801-1,"")</x:f>
        <x:v>0.059242144855067735</x:v>
      </x:c>
      <x:c r="O1801" s="52" t="n">
        <x:f>IFERROR(K1801/J1801-1,"")</x:f>
        <x:v>0.0031520030317371273</x:v>
      </x:c>
      <x:c r="P1801" s="52" t="n">
        <x:f>IFERROR((K1801/G1801)^(1/4)-1,"")</x:f>
        <x:v>0.024529615989621112</x:v>
      </x:c>
      <x:c r="Q1801" s="51" t="n">
        <x:v>-81.816</x:v>
      </x:c>
      <x:c r="R1801" s="52" t="n">
        <x:f>IFERROR(Q1801/K1801,"")</x:f>
        <x:v>-0.07056656109627606</x:v>
      </x:c>
      <x:c r="S1801" s="53" t="n">
        <x:v>44166</x:v>
      </x:c>
      <x:c r="T1801" s="50" t="str">
        <x:v>EDINET_company_history</x:v>
      </x:c>
      <x:c r="U1801" s="50" t="str">
        <x:v>永山 隆昭</x:v>
      </x:c>
      <x:c r="V1801" s="54" t="n">
        <x:v>0.474</x:v>
      </x:c>
      <x:c r="W1801" s="50" t="str">
        <x:v>井上 英昭</x:v>
      </x:c>
      <x:c r="X1801" s="50" t="b">
        <x:f>AND(COUNT(L1801:O1801)=4,L1801&gt;='設定'!$B$6,M1801&gt;='設定'!$B$6,N1801&gt;='設定'!$B$6,O1801&gt;='設定'!$B$6)</x:f>
        <x:v>0</x:v>
      </x:c>
      <x:c r="Y1801" s="50" t="b">
        <x:f>AND(COUNT(G1801:K1801)=5,P1801&gt;='設定'!$B$7)</x:f>
        <x:v>0</x:v>
      </x:c>
      <x:c r="Z1801" s="50" t="b">
        <x:f>AND(ISNUMBER(R1801),R1801&gt;='設定'!$B$8)</x:f>
        <x:v>0</x:v>
      </x:c>
      <x:c r="AA1801" s="50" t="b">
        <x:f>AND(ISNUMBER(S1801),S1801&gt;=DATE(YEAR('設定'!$B$10)-'設定'!$B$9,MONTH('設定'!$B$10),DAY('設定'!$B$10)))</x:f>
        <x:v>0</x:v>
      </x:c>
      <x:c r="AB1801" s="55" t="b">
        <x:v>0</x:v>
      </x:c>
      <x:c r="AC1801" s="55" t="b">
        <x:v>1</x:v>
      </x:c>
      <x:c r="AD1801" s="50" t="n">
        <x:f>IF(X1801,1,0)+IF(Z1801,1,0)+IF(AA1801,1,0)+IF(AB1801,1,0)</x:f>
        <x:v>0</x:v>
      </x:c>
      <x:c r="AE1801" s="50" t="n">
        <x:f>IF(Y1801,1,0)+IF(Z1801,1,0)+IF(AA1801,1,0)+IF(AB1801,1,0)</x:f>
        <x:v>0</x:v>
      </x:c>
      <x:c r="AF1801" s="50" t="n">
        <x:f>IF(Y1801,1,0)+IF(Z1801,1,0)+IF(AA1801,1,0)+IF(AC1801,1,0)</x:f>
        <x:v>1</x:v>
      </x:c>
      <x:c r="AG1801" s="53" t="n">
        <x:v>44348</x:v>
      </x:c>
      <x:c r="AH1801" s="50" t="str">
        <x:v>S100XUPN</x:v>
      </x:c>
      <x:c r="AI1801" s="50" t="str">
        <x:v>NetSalesSummaryOfBusinessResults</x:v>
      </x:c>
      <x:c r="AJ1801" s="50" t="str">
        <x:v>OperatingIncome</x:v>
      </x:c>
      <x:c r="AK1801" s="53" t="n">
        <x:v>46022</x:v>
      </x:c>
      <x:c r="AL1801" s="50" t="str">
        <x:v>365/365/365/366/365</x:v>
      </x:c>
      <x:c r="AM1801" s="51" t="n">
        <x:v>2158200</x:v>
      </x:c>
      <x:c r="AN1801" s="51" t="n">
        <x:v>692</x:v>
      </x:c>
      <x:c r="AO1801" s="51" t="n">
        <x:f>IFERROR(AM1801*AN1801,"")</x:f>
        <x:v>1493474400</x:v>
      </x:c>
      <x:c r="AP1801" s="56" t="n">
        <x:f>IFERROR(AO1801/(K1801*1000000),"")</x:f>
        <x:v>1.2881264360678135</x:v>
      </x:c>
      <x:c r="AQ1801" s="57" t="n">
        <x:v>941430</x:v>
      </x:c>
      <x:c r="AR1801" s="52" t="n">
        <x:v>0.5044426970486887</x:v>
      </x:c>
      <x:c r="AS1801" s="52" t="n">
        <x:v>-0.77</x:v>
      </x:c>
      <x:c r="AT1801" s="55" t="b">
        <x:v>0</x:v>
      </x:c>
      <x:c r="AU1801" s="50" t="str">
        <x:v>low_liquidity</x:v>
      </x:c>
      <x:c r="AV1801" s="58" t="n">
        <x:v>-0.2499436721549259</x:v>
      </x:c>
      <x:c r="AW1801" s="50" t="n">
        <x:v>3189</x:v>
      </x:c>
      <x:c r="AX1801" s="50" t="str">
        <x:v>Future Moat</x:v>
      </x:c>
      <x:c r="AY1801" s="50" t="str">
        <x:v>既存適格性フィルター不通過: low_liquidity / 60日平均売買代金2,000万円未満 / ローカル5年最大下落率-60%以下</x:v>
      </x:c>
      <x:c r="AZ1801" s="59" t="str">
        <x:v>2026-03-27 14:13</x:v>
      </x:c>
      <x:c r="BA1801" s="53" t="n">
        <x:v>44166</x:v>
      </x:c>
      <x:c r="BB1801" s="50"/>
      <x:c r="BC1801" s="50"/>
      <x:c r="BD1801" s="50"/>
    </x:row>
    <x:row r="1802">
      <x:c r="A1802" s="50" t="n">
        <x:v>1801</x:v>
      </x:c>
      <x:c r="B1802" s="50" t="str">
        <x:v>6316</x:v>
      </x:c>
      <x:c r="C1802" s="50" t="str">
        <x:v>6316.T</x:v>
      </x:c>
      <x:c r="D1802" s="50" t="str">
        <x:v>MARUYAMA MFG.CO.,INC.</x:v>
      </x:c>
      <x:c r="E1802" s="50" t="str">
        <x:v>Standard Market(Domestic)</x:v>
      </x:c>
      <x:c r="F1802" s="50" t="str">
        <x:v>Machinery</x:v>
      </x:c>
      <x:c r="G1802" s="51" t="n">
        <x:v>37503</x:v>
      </x:c>
      <x:c r="H1802" s="51" t="n">
        <x:v>39639</x:v>
      </x:c>
      <x:c r="I1802" s="51" t="n">
        <x:v>41426</x:v>
      </x:c>
      <x:c r="J1802" s="51" t="n">
        <x:v>40006</x:v>
      </x:c>
      <x:c r="K1802" s="51" t="n">
        <x:v>41266</x:v>
      </x:c>
      <x:c r="L1802" s="52" t="n">
        <x:f>IFERROR(H1802/G1802-1,"")</x:f>
        <x:v>0.05695544356451476</x:v>
      </x:c>
      <x:c r="M1802" s="52" t="n">
        <x:f>IFERROR(I1802/H1802-1,"")</x:f>
        <x:v>0.04508186382098445</x:v>
      </x:c>
      <x:c r="N1802" s="52" t="n">
        <x:f>IFERROR(J1802/I1802-1,"")</x:f>
        <x:v>-0.034277989668324294</x:v>
      </x:c>
      <x:c r="O1802" s="52" t="n">
        <x:f>IFERROR(K1802/J1802-1,"")</x:f>
        <x:v>0.031495275708643744</x:v>
      </x:c>
      <x:c r="P1802" s="52" t="n">
        <x:f>IFERROR((K1802/G1802)^(1/4)-1,"")</x:f>
        <x:v>0.024192499401505252</x:v>
      </x:c>
      <x:c r="Q1802" s="51" t="n">
        <x:v>1080</x:v>
      </x:c>
      <x:c r="R1802" s="52" t="n">
        <x:f>IFERROR(Q1802/K1802,"")</x:f>
        <x:v>0.026171666747443416</x:v>
      </x:c>
      <x:c r="S1802" s="53" t="n">
        <x:v>22555</x:v>
      </x:c>
      <x:c r="T1802" s="50" t="str">
        <x:v>EDINET_company_history</x:v>
      </x:c>
      <x:c r="U1802" s="50" t="str">
        <x:v>丸山製作所取引先持株会</x:v>
      </x:c>
      <x:c r="V1802" s="54" t="n">
        <x:v>0.0749</x:v>
      </x:c>
      <x:c r="W1802" s="50" t="str">
        <x:v>尾 頭 正 伸 / 内 山 剛 治</x:v>
      </x:c>
      <x:c r="X1802" s="50" t="b">
        <x:f>AND(COUNT(L1802:O1802)=4,L1802&gt;='設定'!$B$6,M1802&gt;='設定'!$B$6,N1802&gt;='設定'!$B$6,O1802&gt;='設定'!$B$6)</x:f>
        <x:v>0</x:v>
      </x:c>
      <x:c r="Y1802" s="50" t="b">
        <x:f>AND(COUNT(G1802:K1802)=5,P1802&gt;='設定'!$B$7)</x:f>
        <x:v>0</x:v>
      </x:c>
      <x:c r="Z1802" s="50" t="b">
        <x:f>AND(ISNUMBER(R1802),R1802&gt;='設定'!$B$8)</x:f>
        <x:v>0</x:v>
      </x:c>
      <x:c r="AA1802" s="50" t="b">
        <x:f>AND(ISNUMBER(S1802),S1802&gt;=DATE(YEAR('設定'!$B$10)-'設定'!$B$9,MONTH('設定'!$B$10),DAY('設定'!$B$10)))</x:f>
        <x:v>0</x:v>
      </x:c>
      <x:c r="AB1802" s="55" t="b">
        <x:v>0</x:v>
      </x:c>
      <x:c r="AC1802" s="55" t="b">
        <x:v>1</x:v>
      </x:c>
      <x:c r="AD1802" s="50" t="n">
        <x:f>IF(X1802,1,0)+IF(Z1802,1,0)+IF(AA1802,1,0)+IF(AB1802,1,0)</x:f>
        <x:v>0</x:v>
      </x:c>
      <x:c r="AE1802" s="50" t="n">
        <x:f>IF(Y1802,1,0)+IF(Z1802,1,0)+IF(AA1802,1,0)+IF(AB1802,1,0)</x:f>
        <x:v>0</x:v>
      </x:c>
      <x:c r="AF1802" s="50" t="n">
        <x:f>IF(Y1802,1,0)+IF(Z1802,1,0)+IF(AA1802,1,0)+IF(AC1802,1,0)</x:f>
        <x:v>1</x:v>
      </x:c>
      <x:c r="AG1802" s="53" t="n">
        <x:v>44348</x:v>
      </x:c>
      <x:c r="AH1802" s="50" t="str">
        <x:v>S100XAQD</x:v>
      </x:c>
      <x:c r="AI1802" s="50" t="str">
        <x:v>NetSalesSummaryOfBusinessResults</x:v>
      </x:c>
      <x:c r="AJ1802" s="50" t="str">
        <x:v>OperatingIncome</x:v>
      </x:c>
      <x:c r="AK1802" s="53" t="n">
        <x:v>45930</x:v>
      </x:c>
      <x:c r="AL1802" s="50" t="str">
        <x:v>365/365/365/366/365</x:v>
      </x:c>
      <x:c r="AM1802" s="51" t="n">
        <x:v>3954232</x:v>
      </x:c>
      <x:c r="AN1802" s="51" t="n">
        <x:v>2501</x:v>
      </x:c>
      <x:c r="AO1802" s="51" t="n">
        <x:f>IFERROR(AM1802*AN1802,"")</x:f>
        <x:v>9889534232</x:v>
      </x:c>
      <x:c r="AP1802" s="56" t="n">
        <x:f>IFERROR(AO1802/(K1802*1000000),"")</x:f>
        <x:v>0.2396533279697572</x:v>
      </x:c>
      <x:c r="AQ1802" s="57" t="n">
        <x:v>6920210</x:v>
      </x:c>
      <x:c r="AR1802" s="52" t="n">
        <x:v>0.2635930072804142</x:v>
      </x:c>
      <x:c r="AS1802" s="52" t="n">
        <x:v>-0.3661823753282803</x:v>
      </x:c>
      <x:c r="AT1802" s="55" t="b">
        <x:v>0</x:v>
      </x:c>
      <x:c r="AU1802" s="50" t="str">
        <x:v>low_liquidity</x:v>
      </x:c>
      <x:c r="AV1802" s="58" t="n">
        <x:v>0.2777650718927206</x:v>
      </x:c>
      <x:c r="AW1802" s="50" t="n">
        <x:v>475</x:v>
      </x:c>
      <x:c r="AX1802" s="50" t="str">
        <x:v>Discovery</x:v>
      </x:c>
      <x:c r="AY1802" s="50" t="str">
        <x:v>既存適格性フィルター不通過: low_liquidity / 60日平均売買代金2,000万円未満</x:v>
      </x:c>
      <x:c r="AZ1802" s="59" t="str">
        <x:v>2025-12-17 10:05</x:v>
      </x:c>
      <x:c r="BA1802" s="53" t="n">
        <x:v>22555</x:v>
      </x:c>
      <x:c r="BB1802" s="50"/>
      <x:c r="BC1802" s="50"/>
      <x:c r="BD1802" s="50"/>
    </x:row>
    <x:row r="1803">
      <x:c r="A1803" s="50" t="n">
        <x:v>1802</x:v>
      </x:c>
      <x:c r="B1803" s="50" t="str">
        <x:v>7875</x:v>
      </x:c>
      <x:c r="C1803" s="50" t="str">
        <x:v>7875.T</x:v>
      </x:c>
      <x:c r="D1803" s="50" t="str">
        <x:v>TAKEDA iP HOLDINGS CO.,LTD.</x:v>
      </x:c>
      <x:c r="E1803" s="50" t="str">
        <x:v>Standard Market(Domestic)</x:v>
      </x:c>
      <x:c r="F1803" s="50" t="str">
        <x:v>Other Products</x:v>
      </x:c>
      <x:c r="G1803" s="51" t="n">
        <x:v>31108</x:v>
      </x:c>
      <x:c r="H1803" s="51" t="n">
        <x:v>30600</x:v>
      </x:c>
      <x:c r="I1803" s="51" t="n">
        <x:v>32944</x:v>
      </x:c>
      <x:c r="J1803" s="51" t="n">
        <x:v>31669</x:v>
      </x:c>
      <x:c r="K1803" s="51" t="n">
        <x:v>34198</x:v>
      </x:c>
      <x:c r="L1803" s="52" t="n">
        <x:f>IFERROR(H1803/G1803-1,"")</x:f>
        <x:v>-0.01633020444901634</x:v>
      </x:c>
      <x:c r="M1803" s="52" t="n">
        <x:f>IFERROR(I1803/H1803-1,"")</x:f>
        <x:v>0.07660130718954239</x:v>
      </x:c>
      <x:c r="N1803" s="52" t="n">
        <x:f>IFERROR(J1803/I1803-1,"")</x:f>
        <x:v>-0.03870203982515785</x:v>
      </x:c>
      <x:c r="O1803" s="52" t="n">
        <x:f>IFERROR(K1803/J1803-1,"")</x:f>
        <x:v>0.0798572736745713</x:v>
      </x:c>
      <x:c r="P1803" s="52" t="n">
        <x:f>IFERROR((K1803/G1803)^(1/4)-1,"")</x:f>
        <x:v>0.023958025954543993</x:v>
      </x:c>
      <x:c r="Q1803" s="51" t="n">
        <x:v>1375</x:v>
      </x:c>
      <x:c r="R1803" s="52" t="n">
        <x:f>IFERROR(Q1803/K1803,"")</x:f>
        <x:v>0.040207029650856776</x:v>
      </x:c>
      <x:c r="S1803" s="53" t="n">
        <x:v>35065</x:v>
      </x:c>
      <x:c r="T1803" s="50" t="str">
        <x:v>EDINET_company_history</x:v>
      </x:c>
      <x:c r="U1803" s="50" t="str">
        <x:v>竹田ｉＰホールディングス従業員持株会</x:v>
      </x:c>
      <x:c r="V1803" s="54" t="n">
        <x:v>0.061</x:v>
      </x:c>
      <x:c r="W1803" s="50" t="str">
        <x:v>木 全 幸 治 / 細 野 浩 之</x:v>
      </x:c>
      <x:c r="X1803" s="50" t="b">
        <x:f>AND(COUNT(L1803:O1803)=4,L1803&gt;='設定'!$B$6,M1803&gt;='設定'!$B$6,N1803&gt;='設定'!$B$6,O1803&gt;='設定'!$B$6)</x:f>
        <x:v>0</x:v>
      </x:c>
      <x:c r="Y1803" s="50" t="b">
        <x:f>AND(COUNT(G1803:K1803)=5,P1803&gt;='設定'!$B$7)</x:f>
        <x:v>0</x:v>
      </x:c>
      <x:c r="Z1803" s="50" t="b">
        <x:f>AND(ISNUMBER(R1803),R1803&gt;='設定'!$B$8)</x:f>
        <x:v>0</x:v>
      </x:c>
      <x:c r="AA1803" s="50" t="b">
        <x:f>AND(ISNUMBER(S1803),S1803&gt;=DATE(YEAR('設定'!$B$10)-'設定'!$B$9,MONTH('設定'!$B$10),DAY('設定'!$B$10)))</x:f>
        <x:v>0</x:v>
      </x:c>
      <x:c r="AB1803" s="55" t="b">
        <x:v>0</x:v>
      </x:c>
      <x:c r="AC1803" s="55" t="b">
        <x:v>1</x:v>
      </x:c>
      <x:c r="AD1803" s="50" t="n">
        <x:f>IF(X1803,1,0)+IF(Z1803,1,0)+IF(AA1803,1,0)+IF(AB1803,1,0)</x:f>
        <x:v>0</x:v>
      </x:c>
      <x:c r="AE1803" s="50" t="n">
        <x:f>IF(Y1803,1,0)+IF(Z1803,1,0)+IF(AA1803,1,0)+IF(AB1803,1,0)</x:f>
        <x:v>0</x:v>
      </x:c>
      <x:c r="AF1803" s="50" t="n">
        <x:f>IF(Y1803,1,0)+IF(Z1803,1,0)+IF(AA1803,1,0)+IF(AC1803,1,0)</x:f>
        <x:v>1</x:v>
      </x:c>
      <x:c r="AG1803" s="53" t="n">
        <x:v>44348</x:v>
      </x:c>
      <x:c r="AH1803" s="50" t="str">
        <x:v>S100W4QN</x:v>
      </x:c>
      <x:c r="AI1803" s="50" t="str">
        <x:v>NetSalesSummaryOfBusinessResults</x:v>
      </x:c>
      <x:c r="AJ1803" s="50" t="str">
        <x:v>OperatingIncome</x:v>
      </x:c>
      <x:c r="AK1803" s="53" t="n">
        <x:v>45747</x:v>
      </x:c>
      <x:c r="AL1803" s="50" t="str">
        <x:v>365/365/365/366/365</x:v>
      </x:c>
      <x:c r="AM1803" s="51" t="n">
        <x:v>8326400</x:v>
      </x:c>
      <x:c r="AN1803" s="51" t="n">
        <x:v>721</x:v>
      </x:c>
      <x:c r="AO1803" s="51" t="n">
        <x:f>IFERROR(AM1803*AN1803,"")</x:f>
        <x:v>6003334400</x:v>
      </x:c>
      <x:c r="AP1803" s="56" t="n">
        <x:f>IFERROR(AO1803/(K1803*1000000),"")</x:f>
        <x:v>0.17554635943622435</x:v>
      </x:c>
      <x:c r="AQ1803" s="57" t="n">
        <x:v>19343711.666666668</x:v>
      </x:c>
      <x:c r="AR1803" s="52" t="n">
        <x:v>0.2767000659075179</x:v>
      </x:c>
      <x:c r="AS1803" s="52" t="n">
        <x:v>-0.3115984132680957</x:v>
      </x:c>
      <x:c r="AT1803" s="55" t="b">
        <x:v>0</x:v>
      </x:c>
      <x:c r="AU1803" s="50" t="str">
        <x:v>low_liquidity</x:v>
      </x:c>
      <x:c r="AV1803" s="58" t="n">
        <x:v>0.0105907532801742</x:v>
      </x:c>
      <x:c r="AW1803" s="50" t="n">
        <x:v>1787</x:v>
      </x:c>
      <x:c r="AX1803" s="50" t="str">
        <x:v>Discovery</x:v>
      </x:c>
      <x:c r="AY1803" s="50" t="str">
        <x:v>既存適格性フィルター不通過: low_liquidity / 60日平均売買代金2,000万円未満</x:v>
      </x:c>
      <x:c r="AZ1803" s="59" t="str">
        <x:v>2025-06-25 15:09</x:v>
      </x:c>
      <x:c r="BA1803" s="53" t="n">
        <x:v>35065</x:v>
      </x:c>
      <x:c r="BB1803" s="50"/>
      <x:c r="BC1803" s="50"/>
      <x:c r="BD1803" s="50"/>
    </x:row>
    <x:row r="1804">
      <x:c r="A1804" s="50" t="n">
        <x:v>1803</x:v>
      </x:c>
      <x:c r="B1804" s="50" t="str">
        <x:v>1992</x:v>
      </x:c>
      <x:c r="C1804" s="50" t="str">
        <x:v>1992.T</x:v>
      </x:c>
      <x:c r="D1804" s="50" t="str">
        <x:v>KANDA TSUSHINKI CO.,LTD.</x:v>
      </x:c>
      <x:c r="E1804" s="50" t="str">
        <x:v>Standard Market(Domestic)</x:v>
      </x:c>
      <x:c r="F1804" s="50" t="str">
        <x:v>Construction</x:v>
      </x:c>
      <x:c r="G1804" s="51" t="n">
        <x:v>6545.023</x:v>
      </x:c>
      <x:c r="H1804" s="51" t="n">
        <x:v>5945.361</x:v>
      </x:c>
      <x:c r="I1804" s="51" t="n">
        <x:v>5978.641</x:v>
      </x:c>
      <x:c r="J1804" s="51" t="n">
        <x:v>7152.302</x:v>
      </x:c>
      <x:c r="K1804" s="51" t="n">
        <x:v>7179.706</x:v>
      </x:c>
      <x:c r="L1804" s="52" t="n">
        <x:f>IFERROR(H1804/G1804-1,"")</x:f>
        <x:v>-0.09162106840571838</x:v>
      </x:c>
      <x:c r="M1804" s="52" t="n">
        <x:f>IFERROR(I1804/H1804-1,"")</x:f>
        <x:v>0.0055976415898042475</x:v>
      </x:c>
      <x:c r="N1804" s="52" t="n">
        <x:f>IFERROR(J1804/I1804-1,"")</x:f>
        <x:v>0.19630899396702373</x:v>
      </x:c>
      <x:c r="O1804" s="52" t="n">
        <x:f>IFERROR(K1804/J1804-1,"")</x:f>
        <x:v>0.003831493692520338</x:v>
      </x:c>
      <x:c r="P1804" s="52" t="n">
        <x:f>IFERROR((K1804/G1804)^(1/4)-1,"")</x:f>
        <x:v>0.02340814939288105</x:v>
      </x:c>
      <x:c r="Q1804" s="51" t="n">
        <x:v>625.59</x:v>
      </x:c>
      <x:c r="R1804" s="52" t="n">
        <x:f>IFERROR(Q1804/K1804,"")</x:f>
        <x:v>0.08713309430776135</x:v>
      </x:c>
      <x:c r="S1804" s="53" t="n">
        <x:v>38322</x:v>
      </x:c>
      <x:c r="T1804" s="50" t="str">
        <x:v>EDINET_company_history</x:v>
      </x:c>
      <x:c r="U1804" s="50" t="str">
        <x:v>佐 藤 正</x:v>
      </x:c>
      <x:c r="V1804" s="54" t="n">
        <x:v>0.1263</x:v>
      </x:c>
      <x:c r="W1804" s="50" t="str">
        <x:v>神 部 雅 人</x:v>
      </x:c>
      <x:c r="X1804" s="50" t="b">
        <x:f>AND(COUNT(L1804:O1804)=4,L1804&gt;='設定'!$B$6,M1804&gt;='設定'!$B$6,N1804&gt;='設定'!$B$6,O1804&gt;='設定'!$B$6)</x:f>
        <x:v>0</x:v>
      </x:c>
      <x:c r="Y1804" s="50" t="b">
        <x:f>AND(COUNT(G1804:K1804)=5,P1804&gt;='設定'!$B$7)</x:f>
        <x:v>0</x:v>
      </x:c>
      <x:c r="Z1804" s="50" t="b">
        <x:f>AND(ISNUMBER(R1804),R1804&gt;='設定'!$B$8)</x:f>
        <x:v>0</x:v>
      </x:c>
      <x:c r="AA1804" s="50" t="b">
        <x:f>AND(ISNUMBER(S1804),S1804&gt;=DATE(YEAR('設定'!$B$10)-'設定'!$B$9,MONTH('設定'!$B$10),DAY('設定'!$B$10)))</x:f>
        <x:v>0</x:v>
      </x:c>
      <x:c r="AB1804" s="55" t="b">
        <x:v>0</x:v>
      </x:c>
      <x:c r="AC1804" s="55" t="b">
        <x:v>1</x:v>
      </x:c>
      <x:c r="AD1804" s="50" t="n">
        <x:f>IF(X1804,1,0)+IF(Z1804,1,0)+IF(AA1804,1,0)+IF(AB1804,1,0)</x:f>
        <x:v>0</x:v>
      </x:c>
      <x:c r="AE1804" s="50" t="n">
        <x:f>IF(Y1804,1,0)+IF(Z1804,1,0)+IF(AA1804,1,0)+IF(AB1804,1,0)</x:f>
        <x:v>0</x:v>
      </x:c>
      <x:c r="AF1804" s="50" t="n">
        <x:f>IF(Y1804,1,0)+IF(Z1804,1,0)+IF(AA1804,1,0)+IF(AC1804,1,0)</x:f>
        <x:v>1</x:v>
      </x:c>
      <x:c r="AG1804" s="53" t="n">
        <x:v>44348</x:v>
      </x:c>
      <x:c r="AH1804" s="50" t="str">
        <x:v>S100W4ST</x:v>
      </x:c>
      <x:c r="AI1804" s="50" t="str">
        <x:v>NetSalesSummaryOfBusinessResults</x:v>
      </x:c>
      <x:c r="AJ1804" s="50" t="str">
        <x:v>OperatingIncome</x:v>
      </x:c>
      <x:c r="AK1804" s="53" t="n">
        <x:v>45747</x:v>
      </x:c>
      <x:c r="AL1804" s="50" t="str">
        <x:v>365/365/365/366/365</x:v>
      </x:c>
      <x:c r="AM1804" s="51" t="n">
        <x:v>2279427</x:v>
      </x:c>
      <x:c r="AN1804" s="51" t="n">
        <x:v>2758</x:v>
      </x:c>
      <x:c r="AO1804" s="51" t="n">
        <x:f>IFERROR(AM1804*AN1804,"")</x:f>
        <x:v>6286659666</x:v>
      </x:c>
      <x:c r="AP1804" s="56" t="n">
        <x:f>IFERROR(AO1804/(K1804*1000000),"")</x:f>
        <x:v>0.875615194549749</x:v>
      </x:c>
      <x:c r="AQ1804" s="57" t="n">
        <x:v>527945</x:v>
      </x:c>
      <x:c r="AR1804" s="52" t="n">
        <x:v>0.2974837274311364</x:v>
      </x:c>
      <x:c r="AS1804" s="52" t="n">
        <x:v>-0.195813616026517</x:v>
      </x:c>
      <x:c r="AT1804" s="55" t="b">
        <x:v>0</x:v>
      </x:c>
      <x:c r="AU1804" s="50" t="str">
        <x:v>low_liquidity</x:v>
      </x:c>
      <x:c r="AV1804" s="58" t="n">
        <x:v>-0.0289596940865164</x:v>
      </x:c>
      <x:c r="AW1804" s="50" t="n">
        <x:v>2104</x:v>
      </x:c>
      <x:c r="AX1804" s="50" t="str">
        <x:v>Core Moat</x:v>
      </x:c>
      <x:c r="AY1804" s="50" t="str">
        <x:v>既存適格性フィルター不通過: low_liquidity / 60日平均売買代金2,000万円未満</x:v>
      </x:c>
      <x:c r="AZ1804" s="59" t="str">
        <x:v>2025-06-26 13:19</x:v>
      </x:c>
      <x:c r="BA1804" s="53" t="n">
        <x:v>38322</x:v>
      </x:c>
      <x:c r="BB1804" s="50"/>
      <x:c r="BC1804" s="50"/>
      <x:c r="BD1804" s="50"/>
    </x:row>
    <x:row r="1805">
      <x:c r="A1805" s="50" t="n">
        <x:v>1804</x:v>
      </x:c>
      <x:c r="B1805" s="50" t="str">
        <x:v>7986</x:v>
      </x:c>
      <x:c r="C1805" s="50" t="str">
        <x:v>7986.T</x:v>
      </x:c>
      <x:c r="D1805" s="50" t="str">
        <x:v>NIHON ISK Company,Limited</x:v>
      </x:c>
      <x:c r="E1805" s="50" t="str">
        <x:v>Standard Market(Domestic)</x:v>
      </x:c>
      <x:c r="F1805" s="50" t="str">
        <x:v>Other Products</x:v>
      </x:c>
      <x:c r="G1805" s="51" t="n">
        <x:v>5541.932</x:v>
      </x:c>
      <x:c r="H1805" s="51" t="n">
        <x:v>5281.174</x:v>
      </x:c>
      <x:c r="I1805" s="51" t="n">
        <x:v>5713.249</x:v>
      </x:c>
      <x:c r="J1805" s="51" t="n">
        <x:v>5901.003</x:v>
      </x:c>
      <x:c r="K1805" s="51" t="n">
        <x:v>6064.134</x:v>
      </x:c>
      <x:c r="L1805" s="52" t="n">
        <x:f>IFERROR(H1805/G1805-1,"")</x:f>
        <x:v>-0.047051822360866136</x:v>
      </x:c>
      <x:c r="M1805" s="52" t="n">
        <x:f>IFERROR(I1805/H1805-1,"")</x:f>
        <x:v>0.08181419510131649</x:v>
      </x:c>
      <x:c r="N1805" s="52" t="n">
        <x:f>IFERROR(J1805/I1805-1,"")</x:f>
        <x:v>0.03286291215383752</x:v>
      </x:c>
      <x:c r="O1805" s="52" t="n">
        <x:f>IFERROR(K1805/J1805-1,"")</x:f>
        <x:v>0.02764462244808219</x:v>
      </x:c>
      <x:c r="P1805" s="52" t="n">
        <x:f>IFERROR((K1805/G1805)^(1/4)-1,"")</x:f>
        <x:v>0.02276745286242776</x:v>
      </x:c>
      <x:c r="Q1805" s="51" t="n">
        <x:v>595.812</x:v>
      </x:c>
      <x:c r="R1805" s="52" t="n">
        <x:f>IFERROR(Q1805/K1805,"")</x:f>
        <x:v>0.09825178665247174</x:v>
      </x:c>
      <x:c r="S1805" s="53" t="n">
        <x:v>38322</x:v>
      </x:c>
      <x:c r="T1805" s="50" t="str">
        <x:v>EDINET_company_history</x:v>
      </x:c>
      <x:c r="U1805" s="50" t="str">
        <x:v>廣澤興産㈲</x:v>
      </x:c>
      <x:c r="V1805" s="54" t="n">
        <x:v>0.2317</x:v>
      </x:c>
      <x:c r="W1805" s="50" t="str">
        <x:v>廣澤 清 / 曽根 栄二</x:v>
      </x:c>
      <x:c r="X1805" s="50" t="b">
        <x:f>AND(COUNT(L1805:O1805)=4,L1805&gt;='設定'!$B$6,M1805&gt;='設定'!$B$6,N1805&gt;='設定'!$B$6,O1805&gt;='設定'!$B$6)</x:f>
        <x:v>0</x:v>
      </x:c>
      <x:c r="Y1805" s="50" t="b">
        <x:f>AND(COUNT(G1805:K1805)=5,P1805&gt;='設定'!$B$7)</x:f>
        <x:v>0</x:v>
      </x:c>
      <x:c r="Z1805" s="50" t="b">
        <x:f>AND(ISNUMBER(R1805),R1805&gt;='設定'!$B$8)</x:f>
        <x:v>0</x:v>
      </x:c>
      <x:c r="AA1805" s="50" t="b">
        <x:f>AND(ISNUMBER(S1805),S1805&gt;=DATE(YEAR('設定'!$B$10)-'設定'!$B$9,MONTH('設定'!$B$10),DAY('設定'!$B$10)))</x:f>
        <x:v>0</x:v>
      </x:c>
      <x:c r="AB1805" s="55" t="b">
        <x:v>0</x:v>
      </x:c>
      <x:c r="AC1805" s="55" t="b">
        <x:v>1</x:v>
      </x:c>
      <x:c r="AD1805" s="50" t="n">
        <x:f>IF(X1805,1,0)+IF(Z1805,1,0)+IF(AA1805,1,0)+IF(AB1805,1,0)</x:f>
        <x:v>0</x:v>
      </x:c>
      <x:c r="AE1805" s="50" t="n">
        <x:f>IF(Y1805,1,0)+IF(Z1805,1,0)+IF(AA1805,1,0)+IF(AB1805,1,0)</x:f>
        <x:v>0</x:v>
      </x:c>
      <x:c r="AF1805" s="50" t="n">
        <x:f>IF(Y1805,1,0)+IF(Z1805,1,0)+IF(AA1805,1,0)+IF(AC1805,1,0)</x:f>
        <x:v>1</x:v>
      </x:c>
      <x:c r="AG1805" s="53" t="n">
        <x:v>44348</x:v>
      </x:c>
      <x:c r="AH1805" s="50" t="str">
        <x:v>S100XV0H</x:v>
      </x:c>
      <x:c r="AI1805" s="50" t="str">
        <x:v>NetSalesSummaryOfBusinessResults</x:v>
      </x:c>
      <x:c r="AJ1805" s="50" t="str">
        <x:v>OperatingIncome</x:v>
      </x:c>
      <x:c r="AK1805" s="53" t="n">
        <x:v>46022</x:v>
      </x:c>
      <x:c r="AL1805" s="50" t="str">
        <x:v>365/365/365/366/365</x:v>
      </x:c>
      <x:c r="AM1805" s="51" t="n">
        <x:v>1533600</x:v>
      </x:c>
      <x:c r="AN1805" s="51" t="n">
        <x:v>1840</x:v>
      </x:c>
      <x:c r="AO1805" s="51" t="n">
        <x:f>IFERROR(AM1805*AN1805,"")</x:f>
        <x:v>2821824000</x:v>
      </x:c>
      <x:c r="AP1805" s="56" t="n">
        <x:f>IFERROR(AO1805/(K1805*1000000),"")</x:f>
        <x:v>0.4653300867032292</x:v>
      </x:c>
      <x:c r="AQ1805" s="57" t="n">
        <x:v>4136623.3333333335</x:v>
      </x:c>
      <x:c r="AR1805" s="52" t="n">
        <x:v>0.2915017131876533</x:v>
      </x:c>
      <x:c r="AS1805" s="52" t="n">
        <x:v>-0.3223477602790254</x:v>
      </x:c>
      <x:c r="AT1805" s="55" t="b">
        <x:v>0</x:v>
      </x:c>
      <x:c r="AU1805" s="50" t="str">
        <x:v>low_liquidity</x:v>
      </x:c>
      <x:c r="AV1805" s="58" t="n">
        <x:v>-0.006935306984073</x:v>
      </x:c>
      <x:c r="AW1805" s="50" t="n">
        <x:v>1924</x:v>
      </x:c>
      <x:c r="AX1805" s="50" t="str">
        <x:v>Core Moat</x:v>
      </x:c>
      <x:c r="AY1805" s="50" t="str">
        <x:v>既存適格性フィルター不通過: low_liquidity / 60日平均売買代金2,000万円未満</x:v>
      </x:c>
      <x:c r="AZ1805" s="59" t="str">
        <x:v>2026-03-27 15:54</x:v>
      </x:c>
      <x:c r="BA1805" s="53" t="n">
        <x:v>38322</x:v>
      </x:c>
      <x:c r="BB1805" s="50"/>
      <x:c r="BC1805" s="50"/>
      <x:c r="BD1805" s="50"/>
    </x:row>
    <x:row r="1806">
      <x:c r="A1806" s="50" t="n">
        <x:v>1805</x:v>
      </x:c>
      <x:c r="B1806" s="50" t="str">
        <x:v>2224</x:v>
      </x:c>
      <x:c r="C1806" s="50" t="str">
        <x:v>2224.T</x:v>
      </x:c>
      <x:c r="D1806" s="50" t="str">
        <x:v>COMO CO.,LTD.</x:v>
      </x:c>
      <x:c r="E1806" s="50" t="str">
        <x:v>Standard Market(Domestic)</x:v>
      </x:c>
      <x:c r="F1806" s="50" t="str">
        <x:v>Foods</x:v>
      </x:c>
      <x:c r="G1806" s="51" t="n">
        <x:v>6514.303</x:v>
      </x:c>
      <x:c r="H1806" s="51" t="n">
        <x:v>6510.505</x:v>
      </x:c>
      <x:c r="I1806" s="51" t="n">
        <x:v>7040.413</x:v>
      </x:c>
      <x:c r="J1806" s="51" t="n">
        <x:v>7309.694</x:v>
      </x:c>
      <x:c r="K1806" s="51" t="n">
        <x:v>7111.216</x:v>
      </x:c>
      <x:c r="L1806" s="52" t="n">
        <x:f>IFERROR(H1806/G1806-1,"")</x:f>
        <x:v>-0.0005830247687280687</x:v>
      </x:c>
      <x:c r="M1806" s="52" t="n">
        <x:f>IFERROR(I1806/H1806-1,"")</x:f>
        <x:v>0.08139276446297172</x:v>
      </x:c>
      <x:c r="N1806" s="52" t="n">
        <x:f>IFERROR(J1806/I1806-1,"")</x:f>
        <x:v>0.03824789824119712</x:v>
      </x:c>
      <x:c r="O1806" s="52" t="n">
        <x:f>IFERROR(K1806/J1806-1,"")</x:f>
        <x:v>-0.027152709812476417</x:v>
      </x:c>
      <x:c r="P1806" s="52" t="n">
        <x:f>IFERROR((K1806/G1806)^(1/4)-1,"")</x:f>
        <x:v>0.022160228386516545</x:v>
      </x:c>
      <x:c r="Q1806" s="51" t="n">
        <x:v>66.184</x:v>
      </x:c>
      <x:c r="R1806" s="52" t="n">
        <x:f>IFERROR(Q1806/K1806,"")</x:f>
        <x:v>0.009306987721931101</x:v>
      </x:c>
      <x:c r="S1806" s="53" t="n">
        <x:v>38322</x:v>
      </x:c>
      <x:c r="T1806" s="50" t="str">
        <x:v>EDINET_company_history</x:v>
      </x:c>
      <x:c r="U1806" s="50" t="str">
        <x:v>舟橋 一輝</x:v>
      </x:c>
      <x:c r="V1806" s="54" t="n">
        <x:v>0.0452</x:v>
      </x:c>
      <x:c r="W1806" s="50" t="str">
        <x:v>木下 克己</x:v>
      </x:c>
      <x:c r="X1806" s="50" t="b">
        <x:f>AND(COUNT(L1806:O1806)=4,L1806&gt;='設定'!$B$6,M1806&gt;='設定'!$B$6,N1806&gt;='設定'!$B$6,O1806&gt;='設定'!$B$6)</x:f>
        <x:v>0</x:v>
      </x:c>
      <x:c r="Y1806" s="50" t="b">
        <x:f>AND(COUNT(G1806:K1806)=5,P1806&gt;='設定'!$B$7)</x:f>
        <x:v>0</x:v>
      </x:c>
      <x:c r="Z1806" s="50" t="b">
        <x:f>AND(ISNUMBER(R1806),R1806&gt;='設定'!$B$8)</x:f>
        <x:v>0</x:v>
      </x:c>
      <x:c r="AA1806" s="50" t="b">
        <x:f>AND(ISNUMBER(S1806),S1806&gt;=DATE(YEAR('設定'!$B$10)-'設定'!$B$9,MONTH('設定'!$B$10),DAY('設定'!$B$10)))</x:f>
        <x:v>0</x:v>
      </x:c>
      <x:c r="AB1806" s="55" t="b">
        <x:v>0</x:v>
      </x:c>
      <x:c r="AC1806" s="55" t="b">
        <x:v>1</x:v>
      </x:c>
      <x:c r="AD1806" s="50" t="n">
        <x:f>IF(X1806,1,0)+IF(Z1806,1,0)+IF(AA1806,1,0)+IF(AB1806,1,0)</x:f>
        <x:v>0</x:v>
      </x:c>
      <x:c r="AE1806" s="50" t="n">
        <x:f>IF(Y1806,1,0)+IF(Z1806,1,0)+IF(AA1806,1,0)+IF(AB1806,1,0)</x:f>
        <x:v>0</x:v>
      </x:c>
      <x:c r="AF1806" s="50" t="n">
        <x:f>IF(Y1806,1,0)+IF(Z1806,1,0)+IF(AA1806,1,0)+IF(AC1806,1,0)</x:f>
        <x:v>1</x:v>
      </x:c>
      <x:c r="AG1806" s="53" t="n">
        <x:v>44348</x:v>
      </x:c>
      <x:c r="AH1806" s="50" t="str">
        <x:v>S100W446</x:v>
      </x:c>
      <x:c r="AI1806" s="50" t="str">
        <x:v>NetSalesSummaryOfBusinessResults</x:v>
      </x:c>
      <x:c r="AJ1806" s="50" t="str">
        <x:v>OperatingIncome</x:v>
      </x:c>
      <x:c r="AK1806" s="53" t="n">
        <x:v>45747</x:v>
      </x:c>
      <x:c r="AL1806" s="50" t="str">
        <x:v>365/365/365/366/365</x:v>
      </x:c>
      <x:c r="AM1806" s="51" t="n">
        <x:v>3474600</x:v>
      </x:c>
      <x:c r="AN1806" s="51" t="n">
        <x:v>3490</x:v>
      </x:c>
      <x:c r="AO1806" s="51" t="n">
        <x:f>IFERROR(AM1806*AN1806,"")</x:f>
        <x:v>12126354000</x:v>
      </x:c>
      <x:c r="AP1806" s="56" t="n">
        <x:f>IFERROR(AO1806/(K1806*1000000),"")</x:f>
        <x:v>1.705243378910161</x:v>
      </x:c>
      <x:c r="AQ1806" s="57" t="n">
        <x:v>13155275</x:v>
      </x:c>
      <x:c r="AR1806" s="52" t="n">
        <x:v>0.0885585433036102</x:v>
      </x:c>
      <x:c r="AS1806" s="52" t="n">
        <x:v>-0.1269682627132333</x:v>
      </x:c>
      <x:c r="AT1806" s="55" t="b">
        <x:v>0</x:v>
      </x:c>
      <x:c r="AU1806" s="50" t="str">
        <x:v>low_liquidity</x:v>
      </x:c>
      <x:c r="AV1806" s="58" t="n">
        <x:v>0.0866227466259123</x:v>
      </x:c>
      <x:c r="AW1806" s="50" t="n">
        <x:v>1315</x:v>
      </x:c>
      <x:c r="AX1806" s="50" t="str">
        <x:v>Discovery</x:v>
      </x:c>
      <x:c r="AY1806" s="50" t="str">
        <x:v>既存適格性フィルター不通過: low_liquidity / 60日平均売買代金2,000万円未満</x:v>
      </x:c>
      <x:c r="AZ1806" s="59" t="str">
        <x:v>2025-06-26 14:19</x:v>
      </x:c>
      <x:c r="BA1806" s="53" t="n">
        <x:v>38322</x:v>
      </x:c>
      <x:c r="BB1806" s="50"/>
      <x:c r="BC1806" s="50"/>
      <x:c r="BD1806" s="50"/>
    </x:row>
    <x:row r="1807">
      <x:c r="A1807" s="50" t="n">
        <x:v>1806</x:v>
      </x:c>
      <x:c r="B1807" s="50" t="str">
        <x:v>7812</x:v>
      </x:c>
      <x:c r="C1807" s="50" t="str">
        <x:v>7812.T</x:v>
      </x:c>
      <x:c r="D1807" s="50" t="str">
        <x:v>CRESTEC Inc.</x:v>
      </x:c>
      <x:c r="E1807" s="50" t="str">
        <x:v>Standard Market(Domestic)</x:v>
      </x:c>
      <x:c r="F1807" s="50" t="str">
        <x:v>Other Products</x:v>
      </x:c>
      <x:c r="G1807" s="51" t="n">
        <x:v>17248.045</x:v>
      </x:c>
      <x:c r="H1807" s="51" t="n">
        <x:v>18610.148</x:v>
      </x:c>
      <x:c r="I1807" s="51" t="n">
        <x:v>21270.074</x:v>
      </x:c>
      <x:c r="J1807" s="51" t="n">
        <x:v>19066.764</x:v>
      </x:c>
      <x:c r="K1807" s="51" t="n">
        <x:v>18785.006</x:v>
      </x:c>
      <x:c r="L1807" s="52" t="n">
        <x:f>IFERROR(H1807/G1807-1,"")</x:f>
        <x:v>0.07897144285047974</x:v>
      </x:c>
      <x:c r="M1807" s="52" t="n">
        <x:f>IFERROR(I1807/H1807-1,"")</x:f>
        <x:v>0.14292879347332432</x:v>
      </x:c>
      <x:c r="N1807" s="52" t="n">
        <x:f>IFERROR(J1807/I1807-1,"")</x:f>
        <x:v>-0.10358732179305075</x:v>
      </x:c>
      <x:c r="O1807" s="52" t="n">
        <x:f>IFERROR(K1807/J1807-1,"")</x:f>
        <x:v>-0.014777442045225797</x:v>
      </x:c>
      <x:c r="P1807" s="52" t="n">
        <x:f>IFERROR((K1807/G1807)^(1/4)-1,"")</x:f>
        <x:v>0.021569375895426512</x:v>
      </x:c>
      <x:c r="Q1807" s="51" t="n">
        <x:v>1318.777</x:v>
      </x:c>
      <x:c r="R1807" s="52" t="n">
        <x:f>IFERROR(Q1807/K1807,"")</x:f>
        <x:v>0.07020370395410042</x:v>
      </x:c>
      <x:c r="S1807" s="53" t="n">
        <x:v>42186</x:v>
      </x:c>
      <x:c r="T1807" s="50" t="str">
        <x:v>EDINET_company_history</x:v>
      </x:c>
      <x:c r="U1807" s="50" t="str">
        <x:v>クレステック従業員持株会</x:v>
      </x:c>
      <x:c r="V1807" s="54" t="n">
        <x:v>0.1143</x:v>
      </x:c>
      <x:c r="W1807" s="50" t="str">
        <x:v>栗沢 威臣</x:v>
      </x:c>
      <x:c r="X1807" s="50" t="b">
        <x:f>AND(COUNT(L1807:O1807)=4,L1807&gt;='設定'!$B$6,M1807&gt;='設定'!$B$6,N1807&gt;='設定'!$B$6,O1807&gt;='設定'!$B$6)</x:f>
        <x:v>0</x:v>
      </x:c>
      <x:c r="Y1807" s="50" t="b">
        <x:f>AND(COUNT(G1807:K1807)=5,P1807&gt;='設定'!$B$7)</x:f>
        <x:v>0</x:v>
      </x:c>
      <x:c r="Z1807" s="50" t="b">
        <x:f>AND(ISNUMBER(R1807),R1807&gt;='設定'!$B$8)</x:f>
        <x:v>0</x:v>
      </x:c>
      <x:c r="AA1807" s="50" t="b">
        <x:f>AND(ISNUMBER(S1807),S1807&gt;=DATE(YEAR('設定'!$B$10)-'設定'!$B$9,MONTH('設定'!$B$10),DAY('設定'!$B$10)))</x:f>
        <x:v>0</x:v>
      </x:c>
      <x:c r="AB1807" s="55" t="b">
        <x:v>0</x:v>
      </x:c>
      <x:c r="AC1807" s="55" t="b">
        <x:v>1</x:v>
      </x:c>
      <x:c r="AD1807" s="50" t="n">
        <x:f>IF(X1807,1,0)+IF(Z1807,1,0)+IF(AA1807,1,0)+IF(AB1807,1,0)</x:f>
        <x:v>0</x:v>
      </x:c>
      <x:c r="AE1807" s="50" t="n">
        <x:f>IF(Y1807,1,0)+IF(Z1807,1,0)+IF(AA1807,1,0)+IF(AB1807,1,0)</x:f>
        <x:v>0</x:v>
      </x:c>
      <x:c r="AF1807" s="50" t="n">
        <x:f>IF(Y1807,1,0)+IF(Z1807,1,0)+IF(AA1807,1,0)+IF(AC1807,1,0)</x:f>
        <x:v>1</x:v>
      </x:c>
      <x:c r="AG1807" s="53" t="n">
        <x:v>44348</x:v>
      </x:c>
      <x:c r="AH1807" s="50" t="str">
        <x:v>S100WQQN</x:v>
      </x:c>
      <x:c r="AI1807" s="50" t="str">
        <x:v>NetSalesSummaryOfBusinessResults</x:v>
      </x:c>
      <x:c r="AJ1807" s="50" t="str">
        <x:v>OperatingIncome</x:v>
      </x:c>
      <x:c r="AK1807" s="53" t="n">
        <x:v>45838</x:v>
      </x:c>
      <x:c r="AL1807" s="50" t="str">
        <x:v>365/365/365/366/365</x:v>
      </x:c>
      <x:c r="AM1807" s="51" t="n">
        <x:v>3030600</x:v>
      </x:c>
      <x:c r="AN1807" s="51" t="n">
        <x:v>2007</x:v>
      </x:c>
      <x:c r="AO1807" s="51" t="n">
        <x:f>IFERROR(AM1807*AN1807,"")</x:f>
        <x:v>6082414200</x:v>
      </x:c>
      <x:c r="AP1807" s="56" t="n">
        <x:f>IFERROR(AO1807/(K1807*1000000),"")</x:f>
        <x:v>0.3237909106869596</x:v>
      </x:c>
      <x:c r="AQ1807" s="57" t="n">
        <x:v>18786210</x:v>
      </x:c>
      <x:c r="AR1807" s="52" t="n">
        <x:v>0.3041995460075571</x:v>
      </x:c>
      <x:c r="AS1807" s="52" t="n">
        <x:v>-0.3231850537282038</x:v>
      </x:c>
      <x:c r="AT1807" s="55" t="b">
        <x:v>0</x:v>
      </x:c>
      <x:c r="AU1807" s="50" t="str">
        <x:v>low_liquidity</x:v>
      </x:c>
      <x:c r="AV1807" s="58" t="n">
        <x:v>-0.1198678167031423</x:v>
      </x:c>
      <x:c r="AW1807" s="50" t="n">
        <x:v>2708</x:v>
      </x:c>
      <x:c r="AX1807" s="50" t="str">
        <x:v>Core Moat</x:v>
      </x:c>
      <x:c r="AY1807" s="50" t="str">
        <x:v>既存適格性フィルター不通過: low_liquidity / 60日平均売買代金2,000万円未満</x:v>
      </x:c>
      <x:c r="AZ1807" s="59" t="str">
        <x:v>2025-09-25 15:09</x:v>
      </x:c>
      <x:c r="BA1807" s="53" t="n">
        <x:v>42186</x:v>
      </x:c>
      <x:c r="BB1807" s="50"/>
      <x:c r="BC1807" s="50"/>
      <x:c r="BD1807" s="50"/>
    </x:row>
    <x:row r="1808">
      <x:c r="A1808" s="50" t="n">
        <x:v>1807</x:v>
      </x:c>
      <x:c r="B1808" s="50" t="str">
        <x:v>9930</x:v>
      </x:c>
      <x:c r="C1808" s="50" t="str">
        <x:v>9930.T</x:v>
      </x:c>
      <x:c r="D1808" s="50" t="str">
        <x:v>KITAZAWA SANGYO CO.,LTD.</x:v>
      </x:c>
      <x:c r="E1808" s="50" t="str">
        <x:v>Standard Market(Domestic)</x:v>
      </x:c>
      <x:c r="F1808" s="50" t="str">
        <x:v>Wholesale Trade</x:v>
      </x:c>
      <x:c r="G1808" s="51" t="n">
        <x:v>14298.926</x:v>
      </x:c>
      <x:c r="H1808" s="51" t="n">
        <x:v>15602.11</x:v>
      </x:c>
      <x:c r="I1808" s="51" t="n">
        <x:v>16222.015</x:v>
      </x:c>
      <x:c r="J1808" s="51" t="n">
        <x:v>16471.938</x:v>
      </x:c>
      <x:c r="K1808" s="51" t="n">
        <x:v>15561.539</x:v>
      </x:c>
      <x:c r="L1808" s="52" t="n">
        <x:f>IFERROR(H1808/G1808-1,"")</x:f>
        <x:v>0.09113859320623119</x:v>
      </x:c>
      <x:c r="M1808" s="52" t="n">
        <x:f>IFERROR(I1808/H1808-1,"")</x:f>
        <x:v>0.03973212597526876</x:v>
      </x:c>
      <x:c r="N1808" s="52" t="n">
        <x:f>IFERROR(J1808/I1808-1,"")</x:f>
        <x:v>0.015406409129815168</x:v>
      </x:c>
      <x:c r="O1808" s="52" t="n">
        <x:f>IFERROR(K1808/J1808-1,"")</x:f>
        <x:v>-0.05526969564844142</x:v>
      </x:c>
      <x:c r="P1808" s="52" t="n">
        <x:f>IFERROR((K1808/G1808)^(1/4)-1,"")</x:f>
        <x:v>0.021379840530524996</x:v>
      </x:c>
      <x:c r="Q1808" s="51" t="n">
        <x:v>841.882</x:v>
      </x:c>
      <x:c r="R1808" s="52" t="n">
        <x:f>IFERROR(Q1808/K1808,"")</x:f>
        <x:v>0.054100176081555935</x:v>
      </x:c>
      <x:c r="S1808" s="53" t="n">
        <x:v>33848</x:v>
      </x:c>
      <x:c r="T1808" s="50" t="str">
        <x:v>EDINET_company_history</x:v>
      </x:c>
      <x:c r="U1808" s="50" t="str">
        <x:v>北沢持株会 (注)1</x:v>
      </x:c>
      <x:c r="V1808" s="54" t="n">
        <x:v>0.1014</x:v>
      </x:c>
      <x:c r="W1808" s="50" t="str">
        <x:v>北 川 正 樹 / 小 山 栄 樹</x:v>
      </x:c>
      <x:c r="X1808" s="50" t="b">
        <x:f>AND(COUNT(L1808:O1808)=4,L1808&gt;='設定'!$B$6,M1808&gt;='設定'!$B$6,N1808&gt;='設定'!$B$6,O1808&gt;='設定'!$B$6)</x:f>
        <x:v>0</x:v>
      </x:c>
      <x:c r="Y1808" s="50" t="b">
        <x:f>AND(COUNT(G1808:K1808)=5,P1808&gt;='設定'!$B$7)</x:f>
        <x:v>0</x:v>
      </x:c>
      <x:c r="Z1808" s="50" t="b">
        <x:f>AND(ISNUMBER(R1808),R1808&gt;='設定'!$B$8)</x:f>
        <x:v>0</x:v>
      </x:c>
      <x:c r="AA1808" s="50" t="b">
        <x:f>AND(ISNUMBER(S1808),S1808&gt;=DATE(YEAR('設定'!$B$10)-'設定'!$B$9,MONTH('設定'!$B$10),DAY('設定'!$B$10)))</x:f>
        <x:v>0</x:v>
      </x:c>
      <x:c r="AB1808" s="55" t="b">
        <x:v>0</x:v>
      </x:c>
      <x:c r="AC1808" s="55" t="b">
        <x:v>1</x:v>
      </x:c>
      <x:c r="AD1808" s="50" t="n">
        <x:f>IF(X1808,1,0)+IF(Z1808,1,0)+IF(AA1808,1,0)+IF(AB1808,1,0)</x:f>
        <x:v>0</x:v>
      </x:c>
      <x:c r="AE1808" s="50" t="n">
        <x:f>IF(Y1808,1,0)+IF(Z1808,1,0)+IF(AA1808,1,0)+IF(AB1808,1,0)</x:f>
        <x:v>0</x:v>
      </x:c>
      <x:c r="AF1808" s="50" t="n">
        <x:f>IF(Y1808,1,0)+IF(Z1808,1,0)+IF(AA1808,1,0)+IF(AC1808,1,0)</x:f>
        <x:v>1</x:v>
      </x:c>
      <x:c r="AG1808" s="53" t="n">
        <x:v>44348</x:v>
      </x:c>
      <x:c r="AH1808" s="50" t="str">
        <x:v>S100W6NO</x:v>
      </x:c>
      <x:c r="AI1808" s="50" t="str">
        <x:v>NetSalesSummaryOfBusinessResults</x:v>
      </x:c>
      <x:c r="AJ1808" s="50" t="str">
        <x:v>OperatingIncome</x:v>
      </x:c>
      <x:c r="AK1808" s="53" t="n">
        <x:v>45747</x:v>
      </x:c>
      <x:c r="AL1808" s="50" t="str">
        <x:v>365/365/365/366/365</x:v>
      </x:c>
      <x:c r="AM1808" s="51" t="n">
        <x:v>18589957</x:v>
      </x:c>
      <x:c r="AN1808" s="51" t="n">
        <x:v>343</x:v>
      </x:c>
      <x:c r="AO1808" s="51" t="n">
        <x:f>IFERROR(AM1808*AN1808,"")</x:f>
        <x:v>6376355251</x:v>
      </x:c>
      <x:c r="AP1808" s="56" t="n">
        <x:f>IFERROR(AO1808/(K1808*1000000),"")</x:f>
        <x:v>0.4097509411504865</x:v>
      </x:c>
      <x:c r="AQ1808" s="57" t="n">
        <x:v>2978731.6666666665</x:v>
      </x:c>
      <x:c r="AR1808" s="52" t="n">
        <x:v>0.3448200489079446</x:v>
      </x:c>
      <x:c r="AS1808" s="52" t="n">
        <x:v>-0.4710743914620323</x:v>
      </x:c>
      <x:c r="AT1808" s="55" t="b">
        <x:v>0</x:v>
      </x:c>
      <x:c r="AU1808" s="50" t="str">
        <x:v>low_liquidity</x:v>
      </x:c>
      <x:c r="AV1808" s="58" t="n">
        <x:v>-0.198961360362227</x:v>
      </x:c>
      <x:c r="AW1808" s="50" t="n">
        <x:v>3028</x:v>
      </x:c>
      <x:c r="AX1808" s="50" t="str">
        <x:v>Core Moat</x:v>
      </x:c>
      <x:c r="AY1808" s="50" t="str">
        <x:v>既存適格性フィルター不通過: low_liquidity / 60日平均売買代金2,000万円未満</x:v>
      </x:c>
      <x:c r="AZ1808" s="59" t="str">
        <x:v>2025-06-26 09:20</x:v>
      </x:c>
      <x:c r="BA1808" s="53" t="n">
        <x:v>33848</x:v>
      </x:c>
      <x:c r="BB1808" s="50"/>
      <x:c r="BC1808" s="50"/>
      <x:c r="BD1808" s="50"/>
    </x:row>
    <x:row r="1809">
      <x:c r="A1809" s="50" t="n">
        <x:v>1808</x:v>
      </x:c>
      <x:c r="B1809" s="50" t="str">
        <x:v>6336</x:v>
      </x:c>
      <x:c r="C1809" s="50" t="str">
        <x:v>6336.T</x:v>
      </x:c>
      <x:c r="D1809" s="50" t="str">
        <x:v>ISHII HYOKI CO.,LTD.</x:v>
      </x:c>
      <x:c r="E1809" s="50" t="str">
        <x:v>Standard Market(Domestic)</x:v>
      </x:c>
      <x:c r="F1809" s="50" t="str">
        <x:v>Machinery</x:v>
      </x:c>
      <x:c r="G1809" s="51" t="n">
        <x:v>14423</x:v>
      </x:c>
      <x:c r="H1809" s="51" t="n">
        <x:v>18222</x:v>
      </x:c>
      <x:c r="I1809" s="51" t="n">
        <x:v>16729</x:v>
      </x:c>
      <x:c r="J1809" s="51" t="n">
        <x:v>14821</x:v>
      </x:c>
      <x:c r="K1809" s="51" t="n">
        <x:v>15651</x:v>
      </x:c>
      <x:c r="L1809" s="52" t="n">
        <x:f>IFERROR(H1809/G1809-1,"")</x:f>
        <x:v>0.2633987381266034</x:v>
      </x:c>
      <x:c r="M1809" s="52" t="n">
        <x:f>IFERROR(I1809/H1809-1,"")</x:f>
        <x:v>-0.08193392602348815</x:v>
      </x:c>
      <x:c r="N1809" s="52" t="n">
        <x:f>IFERROR(J1809/I1809-1,"")</x:f>
        <x:v>-0.11405344013389918</x:v>
      </x:c>
      <x:c r="O1809" s="52" t="n">
        <x:f>IFERROR(K1809/J1809-1,"")</x:f>
        <x:v>0.05600161932393233</x:v>
      </x:c>
      <x:c r="P1809" s="52" t="n">
        <x:f>IFERROR((K1809/G1809)^(1/4)-1,"")</x:f>
        <x:v>0.02063773725918261</x:v>
      </x:c>
      <x:c r="Q1809" s="51" t="n">
        <x:v>1140</x:v>
      </x:c>
      <x:c r="R1809" s="52" t="n">
        <x:f>IFERROR(Q1809/K1809,"")</x:f>
        <x:v>0.07283879624305156</x:v>
      </x:c>
      <x:c r="S1809" s="53" t="n">
        <x:v>36495</x:v>
      </x:c>
      <x:c r="T1809" s="50" t="str">
        <x:v>EDINET_company_history</x:v>
      </x:c>
      <x:c r="U1809" s="50" t="str">
        <x:v>㈱アイエフエム</x:v>
      </x:c>
      <x:c r="V1809" s="54" t="n">
        <x:v>0.2462</x:v>
      </x:c>
      <x:c r="W1809" s="50" t="str">
        <x:v>石井 峯夫 / 山本 晋宏</x:v>
      </x:c>
      <x:c r="X1809" s="50" t="b">
        <x:f>AND(COUNT(L1809:O1809)=4,L1809&gt;='設定'!$B$6,M1809&gt;='設定'!$B$6,N1809&gt;='設定'!$B$6,O1809&gt;='設定'!$B$6)</x:f>
        <x:v>0</x:v>
      </x:c>
      <x:c r="Y1809" s="50" t="b">
        <x:f>AND(COUNT(G1809:K1809)=5,P1809&gt;='設定'!$B$7)</x:f>
        <x:v>0</x:v>
      </x:c>
      <x:c r="Z1809" s="50" t="b">
        <x:f>AND(ISNUMBER(R1809),R1809&gt;='設定'!$B$8)</x:f>
        <x:v>0</x:v>
      </x:c>
      <x:c r="AA1809" s="50" t="b">
        <x:f>AND(ISNUMBER(S1809),S1809&gt;=DATE(YEAR('設定'!$B$10)-'設定'!$B$9,MONTH('設定'!$B$10),DAY('設定'!$B$10)))</x:f>
        <x:v>0</x:v>
      </x:c>
      <x:c r="AB1809" s="55" t="b">
        <x:v>0</x:v>
      </x:c>
      <x:c r="AC1809" s="55" t="b">
        <x:v>1</x:v>
      </x:c>
      <x:c r="AD1809" s="50" t="n">
        <x:f>IF(X1809,1,0)+IF(Z1809,1,0)+IF(AA1809,1,0)+IF(AB1809,1,0)</x:f>
        <x:v>0</x:v>
      </x:c>
      <x:c r="AE1809" s="50" t="n">
        <x:f>IF(Y1809,1,0)+IF(Z1809,1,0)+IF(AA1809,1,0)+IF(AB1809,1,0)</x:f>
        <x:v>0</x:v>
      </x:c>
      <x:c r="AF1809" s="50" t="n">
        <x:f>IF(Y1809,1,0)+IF(Z1809,1,0)+IF(AA1809,1,0)+IF(AC1809,1,0)</x:f>
        <x:v>1</x:v>
      </x:c>
      <x:c r="AG1809" s="53" t="n">
        <x:v>44348</x:v>
      </x:c>
      <x:c r="AH1809" s="50" t="str">
        <x:v>S100Y0EE</x:v>
      </x:c>
      <x:c r="AI1809" s="50" t="str">
        <x:v>NetSalesSummaryOfBusinessResults</x:v>
      </x:c>
      <x:c r="AJ1809" s="50" t="str">
        <x:v>OperatingIncome</x:v>
      </x:c>
      <x:c r="AK1809" s="53" t="n">
        <x:v>46053</x:v>
      </x:c>
      <x:c r="AL1809" s="50" t="str">
        <x:v>365/365/365/366/365</x:v>
      </x:c>
      <x:c r="AM1809" s="51" t="n">
        <x:v>7987852</x:v>
      </x:c>
      <x:c r="AN1809" s="51" t="n">
        <x:v>1260</x:v>
      </x:c>
      <x:c r="AO1809" s="51" t="n">
        <x:f>IFERROR(AM1809*AN1809,"")</x:f>
        <x:v>10064693520</x:v>
      </x:c>
      <x:c r="AP1809" s="56" t="n">
        <x:f>IFERROR(AO1809/(K1809*1000000),"")</x:f>
        <x:v>0.6430703162737206</x:v>
      </x:c>
      <x:c r="AQ1809" s="57" t="n">
        <x:v>75310478.33333333</x:v>
      </x:c>
      <x:c r="AR1809" s="52" t="n">
        <x:v>0.3660371966159153</x:v>
      </x:c>
      <x:c r="AS1809" s="52" t="n">
        <x:v>-0.5549397960295224</x:v>
      </x:c>
      <x:c r="AT1809" s="55" t="b">
        <x:v>1</x:v>
      </x:c>
      <x:c r="AU1809" s="50"/>
      <x:c r="AV1809" s="58" t="n">
        <x:v>0.3492298301166691</x:v>
      </x:c>
      <x:c r="AW1809" s="50" t="n">
        <x:v>309</x:v>
      </x:c>
      <x:c r="AX1809" s="50" t="str">
        <x:v>Future Moat</x:v>
      </x:c>
      <x:c r="AY1809" s="50" t="str">
        <x:v>目立つ機械的警告なし（定性確認は別途必要）</x:v>
      </x:c>
      <x:c r="AZ1809" s="59" t="str">
        <x:v>2026-04-23 09:31</x:v>
      </x:c>
      <x:c r="BA1809" s="53" t="n">
        <x:v>36495</x:v>
      </x:c>
      <x:c r="BB1809" s="50"/>
      <x:c r="BC1809" s="50"/>
      <x:c r="BD1809" s="50"/>
    </x:row>
    <x:row r="1810">
      <x:c r="A1810" s="50" t="n">
        <x:v>1809</x:v>
      </x:c>
      <x:c r="B1810" s="50" t="str">
        <x:v>3071</x:v>
      </x:c>
      <x:c r="C1810" s="50" t="str">
        <x:v>3071.T</x:v>
      </x:c>
      <x:c r="D1810" s="50" t="str">
        <x:v>Stream Co.,Ltd.</x:v>
      </x:c>
      <x:c r="E1810" s="50" t="str">
        <x:v>Standard Market(Domestic)</x:v>
      </x:c>
      <x:c r="F1810" s="50" t="str">
        <x:v>Retail Trade</x:v>
      </x:c>
      <x:c r="G1810" s="51" t="n">
        <x:v>30315.469</x:v>
      </x:c>
      <x:c r="H1810" s="51" t="n">
        <x:v>30212.629</x:v>
      </x:c>
      <x:c r="I1810" s="51" t="n">
        <x:v>27450.976</x:v>
      </x:c>
      <x:c r="J1810" s="51" t="n">
        <x:v>30296.973</x:v>
      </x:c>
      <x:c r="K1810" s="51" t="n">
        <x:v>32774.91</x:v>
      </x:c>
      <x:c r="L1810" s="52" t="n">
        <x:f>IFERROR(H1810/G1810-1,"")</x:f>
        <x:v>-0.0033923275275734577</x:v>
      </x:c>
      <x:c r="M1810" s="52" t="n">
        <x:f>IFERROR(I1810/H1810-1,"")</x:f>
        <x:v>-0.09140723900591374</x:v>
      </x:c>
      <x:c r="N1810" s="52" t="n">
        <x:f>IFERROR(J1810/I1810-1,"")</x:f>
        <x:v>0.10367562158809962</x:v>
      </x:c>
      <x:c r="O1810" s="52" t="n">
        <x:f>IFERROR(K1810/J1810-1,"")</x:f>
        <x:v>0.08178826973902642</x:v>
      </x:c>
      <x:c r="P1810" s="52" t="n">
        <x:f>IFERROR((K1810/G1810)^(1/4)-1,"")</x:f>
        <x:v>0.019692685668519117</x:v>
      </x:c>
      <x:c r="Q1810" s="51" t="n">
        <x:v>281.785</x:v>
      </x:c>
      <x:c r="R1810" s="52" t="n">
        <x:f>IFERROR(Q1810/K1810,"")</x:f>
        <x:v>0.008597582724102064</x:v>
      </x:c>
      <x:c r="S1810" s="53" t="n">
        <x:v>39114</x:v>
      </x:c>
      <x:c r="T1810" s="50" t="str">
        <x:v>EDINET_company_history</x:v>
      </x:c>
      <x:c r="U1810" s="50" t="str">
        <x:v>㈱ヤマダデンキ</x:v>
      </x:c>
      <x:c r="V1810" s="54" t="n">
        <x:v>0.2048</x:v>
      </x:c>
      <x:c r="W1810" s="50" t="str">
        <x:v>市 村 智 樹</x:v>
      </x:c>
      <x:c r="X1810" s="50" t="b">
        <x:f>AND(COUNT(L1810:O1810)=4,L1810&gt;='設定'!$B$6,M1810&gt;='設定'!$B$6,N1810&gt;='設定'!$B$6,O1810&gt;='設定'!$B$6)</x:f>
        <x:v>0</x:v>
      </x:c>
      <x:c r="Y1810" s="50" t="b">
        <x:f>AND(COUNT(G1810:K1810)=5,P1810&gt;='設定'!$B$7)</x:f>
        <x:v>0</x:v>
      </x:c>
      <x:c r="Z1810" s="50" t="b">
        <x:f>AND(ISNUMBER(R1810),R1810&gt;='設定'!$B$8)</x:f>
        <x:v>0</x:v>
      </x:c>
      <x:c r="AA1810" s="50" t="b">
        <x:f>AND(ISNUMBER(S1810),S1810&gt;=DATE(YEAR('設定'!$B$10)-'設定'!$B$9,MONTH('設定'!$B$10),DAY('設定'!$B$10)))</x:f>
        <x:v>0</x:v>
      </x:c>
      <x:c r="AB1810" s="55" t="b">
        <x:v>0</x:v>
      </x:c>
      <x:c r="AC1810" s="55" t="b">
        <x:v>1</x:v>
      </x:c>
      <x:c r="AD1810" s="50" t="n">
        <x:f>IF(X1810,1,0)+IF(Z1810,1,0)+IF(AA1810,1,0)+IF(AB1810,1,0)</x:f>
        <x:v>0</x:v>
      </x:c>
      <x:c r="AE1810" s="50" t="n">
        <x:f>IF(Y1810,1,0)+IF(Z1810,1,0)+IF(AA1810,1,0)+IF(AB1810,1,0)</x:f>
        <x:v>0</x:v>
      </x:c>
      <x:c r="AF1810" s="50" t="n">
        <x:f>IF(Y1810,1,0)+IF(Z1810,1,0)+IF(AA1810,1,0)+IF(AC1810,1,0)</x:f>
        <x:v>1</x:v>
      </x:c>
      <x:c r="AG1810" s="53" t="n">
        <x:v>44348</x:v>
      </x:c>
      <x:c r="AH1810" s="50" t="str">
        <x:v>S100Y025</x:v>
      </x:c>
      <x:c r="AI1810" s="50" t="str">
        <x:v>NetSalesSummaryOfBusinessResults</x:v>
      </x:c>
      <x:c r="AJ1810" s="50" t="str">
        <x:v>OperatingIncome</x:v>
      </x:c>
      <x:c r="AK1810" s="53" t="n">
        <x:v>46053</x:v>
      </x:c>
      <x:c r="AL1810" s="50" t="str">
        <x:v>365/365/365/366/365</x:v>
      </x:c>
      <x:c r="AM1810" s="51" t="n">
        <x:v>27636500</x:v>
      </x:c>
      <x:c r="AN1810" s="51" t="n">
        <x:v>101</x:v>
      </x:c>
      <x:c r="AO1810" s="51" t="n">
        <x:f>IFERROR(AM1810*AN1810,"")</x:f>
        <x:v>2791286500</x:v>
      </x:c>
      <x:c r="AP1810" s="56" t="n">
        <x:f>IFERROR(AO1810/(K1810*1000000),"")</x:f>
        <x:v>0.08516534446623956</x:v>
      </x:c>
      <x:c r="AQ1810" s="57" t="n">
        <x:v>4741771.666666667</x:v>
      </x:c>
      <x:c r="AR1810" s="52" t="n">
        <x:v>0.2621007971964464</x:v>
      </x:c>
      <x:c r="AS1810" s="52" t="n">
        <x:v>-0.4814814814814814</x:v>
      </x:c>
      <x:c r="AT1810" s="55" t="b">
        <x:v>0</x:v>
      </x:c>
      <x:c r="AU1810" s="50" t="str">
        <x:v>low_liquidity</x:v>
      </x:c>
      <x:c r="AV1810" s="58" t="n">
        <x:v>-0.1806766364112725</x:v>
      </x:c>
      <x:c r="AW1810" s="50" t="n">
        <x:v>2957</x:v>
      </x:c>
      <x:c r="AX1810" s="50" t="str">
        <x:v>Transformation Moat</x:v>
      </x:c>
      <x:c r="AY1810" s="50" t="str">
        <x:v>既存適格性フィルター不通過: low_liquidity / 60日平均売買代金2,000万円未満</x:v>
      </x:c>
      <x:c r="AZ1810" s="59" t="str">
        <x:v>2026-04-22 10:25</x:v>
      </x:c>
      <x:c r="BA1810" s="53" t="n">
        <x:v>39114</x:v>
      </x:c>
      <x:c r="BB1810" s="50"/>
      <x:c r="BC1810" s="50"/>
      <x:c r="BD1810" s="50"/>
    </x:row>
    <x:row r="1811">
      <x:c r="A1811" s="50" t="n">
        <x:v>1810</x:v>
      </x:c>
      <x:c r="B1811" s="50" t="str">
        <x:v>2805</x:v>
      </x:c>
      <x:c r="C1811" s="50" t="str">
        <x:v>2805.T</x:v>
      </x:c>
      <x:c r="D1811" s="50" t="str">
        <x:v>S&amp;B FOODS INC.</x:v>
      </x:c>
      <x:c r="E1811" s="50" t="str">
        <x:v>Standard Market(Domestic)</x:v>
      </x:c>
      <x:c r="F1811" s="50" t="str">
        <x:v>Foods</x:v>
      </x:c>
      <x:c r="G1811" s="51" t="n">
        <x:v>114255</x:v>
      </x:c>
      <x:c r="H1811" s="51" t="n">
        <x:v>118046</x:v>
      </x:c>
      <x:c r="I1811" s="51" t="n">
        <x:v>120651</x:v>
      </x:c>
      <x:c r="J1811" s="51" t="n">
        <x:v>126443</x:v>
      </x:c>
      <x:c r="K1811" s="51" t="n">
        <x:v>123520</x:v>
      </x:c>
      <x:c r="L1811" s="52" t="n">
        <x:f>IFERROR(H1811/G1811-1,"")</x:f>
        <x:v>0.033180167169927</x:v>
      </x:c>
      <x:c r="M1811" s="52" t="n">
        <x:f>IFERROR(I1811/H1811-1,"")</x:f>
        <x:v>0.0220676685359944</x:v>
      </x:c>
      <x:c r="N1811" s="52" t="n">
        <x:f>IFERROR(J1811/I1811-1,"")</x:f>
        <x:v>0.04800623285343675</x:v>
      </x:c>
      <x:c r="O1811" s="52" t="n">
        <x:f>IFERROR(K1811/J1811-1,"")</x:f>
        <x:v>-0.023117135784503695</x:v>
      </x:c>
      <x:c r="P1811" s="52" t="n">
        <x:f>IFERROR((K1811/G1811)^(1/4)-1,"")</x:f>
        <x:v>0.01968379409567822</x:v>
      </x:c>
      <x:c r="Q1811" s="51" t="n">
        <x:v>9442</x:v>
      </x:c>
      <x:c r="R1811" s="52" t="n">
        <x:f>IFERROR(Q1811/K1811,"")</x:f>
        <x:v>0.07644106217616581</x:v>
      </x:c>
      <x:c r="S1811" s="53" t="n">
        <x:v>22555</x:v>
      </x:c>
      <x:c r="T1811" s="50" t="str">
        <x:v>EDINET_company_history</x:v>
      </x:c>
      <x:c r="U1811" s="50" t="str">
        <x:v>山崎兄弟会</x:v>
      </x:c>
      <x:c r="V1811" s="54" t="n">
        <x:v>0.0993</x:v>
      </x:c>
      <x:c r="W1811" s="50" t="str">
        <x:v>池村 和也</x:v>
      </x:c>
      <x:c r="X1811" s="50" t="b">
        <x:f>AND(COUNT(L1811:O1811)=4,L1811&gt;='設定'!$B$6,M1811&gt;='設定'!$B$6,N1811&gt;='設定'!$B$6,O1811&gt;='設定'!$B$6)</x:f>
        <x:v>0</x:v>
      </x:c>
      <x:c r="Y1811" s="50" t="b">
        <x:f>AND(COUNT(G1811:K1811)=5,P1811&gt;='設定'!$B$7)</x:f>
        <x:v>0</x:v>
      </x:c>
      <x:c r="Z1811" s="50" t="b">
        <x:f>AND(ISNUMBER(R1811),R1811&gt;='設定'!$B$8)</x:f>
        <x:v>0</x:v>
      </x:c>
      <x:c r="AA1811" s="50" t="b">
        <x:f>AND(ISNUMBER(S1811),S1811&gt;=DATE(YEAR('設定'!$B$10)-'設定'!$B$9,MONTH('設定'!$B$10),DAY('設定'!$B$10)))</x:f>
        <x:v>0</x:v>
      </x:c>
      <x:c r="AB1811" s="55" t="b">
        <x:v>0</x:v>
      </x:c>
      <x:c r="AC1811" s="55" t="b">
        <x:v>1</x:v>
      </x:c>
      <x:c r="AD1811" s="50" t="n">
        <x:f>IF(X1811,1,0)+IF(Z1811,1,0)+IF(AA1811,1,0)+IF(AB1811,1,0)</x:f>
        <x:v>0</x:v>
      </x:c>
      <x:c r="AE1811" s="50" t="n">
        <x:f>IF(Y1811,1,0)+IF(Z1811,1,0)+IF(AA1811,1,0)+IF(AB1811,1,0)</x:f>
        <x:v>0</x:v>
      </x:c>
      <x:c r="AF1811" s="50" t="n">
        <x:f>IF(Y1811,1,0)+IF(Z1811,1,0)+IF(AA1811,1,0)+IF(AC1811,1,0)</x:f>
        <x:v>1</x:v>
      </x:c>
      <x:c r="AG1811" s="53" t="n">
        <x:v>44348</x:v>
      </x:c>
      <x:c r="AH1811" s="50" t="str">
        <x:v>S100W8HQ</x:v>
      </x:c>
      <x:c r="AI1811" s="50" t="str">
        <x:v>NetSalesSummaryOfBusinessResults</x:v>
      </x:c>
      <x:c r="AJ1811" s="50" t="str">
        <x:v>OperatingIncome</x:v>
      </x:c>
      <x:c r="AK1811" s="53" t="n">
        <x:v>45747</x:v>
      </x:c>
      <x:c r="AL1811" s="50" t="str">
        <x:v>365/365/365/366/365</x:v>
      </x:c>
      <x:c r="AM1811" s="51" t="n">
        <x:v>12083934</x:v>
      </x:c>
      <x:c r="AN1811" s="51" t="n">
        <x:v>5490</x:v>
      </x:c>
      <x:c r="AO1811" s="51" t="n">
        <x:f>IFERROR(AM1811*AN1811,"")</x:f>
        <x:v>66340797660</x:v>
      </x:c>
      <x:c r="AP1811" s="56" t="n">
        <x:f>IFERROR(AO1811/(K1811*1000000),"")</x:f>
        <x:v>0.5370854732836787</x:v>
      </x:c>
      <x:c r="AQ1811" s="57" t="n">
        <x:v>208716791.66666663</x:v>
      </x:c>
      <x:c r="AR1811" s="52" t="n">
        <x:v>0.1926593277480583</x:v>
      </x:c>
      <x:c r="AS1811" s="52" t="n">
        <x:v>-0.2636900021058923</x:v>
      </x:c>
      <x:c r="AT1811" s="55" t="b">
        <x:v>1</x:v>
      </x:c>
      <x:c r="AU1811" s="50"/>
      <x:c r="AV1811" s="58" t="n">
        <x:v>0.1434098125728674</x:v>
      </x:c>
      <x:c r="AW1811" s="50" t="n">
        <x:v>982</x:v>
      </x:c>
      <x:c r="AX1811" s="50" t="str">
        <x:v>Core Moat</x:v>
      </x:c>
      <x:c r="AY1811" s="50" t="str">
        <x:v>目立つ機械的警告なし（定性確認は別途必要）</x:v>
      </x:c>
      <x:c r="AZ1811" s="59" t="str">
        <x:v>2025-06-27 13:18</x:v>
      </x:c>
      <x:c r="BA1811" s="53" t="n">
        <x:v>22555</x:v>
      </x:c>
      <x:c r="BB1811" s="50"/>
      <x:c r="BC1811" s="50"/>
      <x:c r="BD1811" s="50"/>
    </x:row>
    <x:row r="1812">
      <x:c r="A1812" s="50" t="n">
        <x:v>1811</x:v>
      </x:c>
      <x:c r="B1812" s="50" t="str">
        <x:v>3955</x:v>
      </x:c>
      <x:c r="C1812" s="50" t="str">
        <x:v>3955.T</x:v>
      </x:c>
      <x:c r="D1812" s="50" t="str">
        <x:v>IMURA &amp; Co.,Ltd.</x:v>
      </x:c>
      <x:c r="E1812" s="50" t="str">
        <x:v>Standard Market(Domestic)</x:v>
      </x:c>
      <x:c r="F1812" s="50" t="str">
        <x:v>Pulp and Paper</x:v>
      </x:c>
      <x:c r="G1812" s="51" t="n">
        <x:v>20234</x:v>
      </x:c>
      <x:c r="H1812" s="51" t="n">
        <x:v>21736</x:v>
      </x:c>
      <x:c r="I1812" s="51" t="n">
        <x:v>20869</x:v>
      </x:c>
      <x:c r="J1812" s="51" t="n">
        <x:v>20904</x:v>
      </x:c>
      <x:c r="K1812" s="51" t="n">
        <x:v>21831</x:v>
      </x:c>
      <x:c r="L1812" s="52" t="n">
        <x:f>IFERROR(H1812/G1812-1,"")</x:f>
        <x:v>0.0742314915488782</x:v>
      </x:c>
      <x:c r="M1812" s="52" t="n">
        <x:f>IFERROR(I1812/H1812-1,"")</x:f>
        <x:v>-0.03988774383511229</x:v>
      </x:c>
      <x:c r="N1812" s="52" t="n">
        <x:f>IFERROR(J1812/I1812-1,"")</x:f>
        <x:v>0.0016771287555703562</x:v>
      </x:c>
      <x:c r="O1812" s="52" t="n">
        <x:f>IFERROR(K1812/J1812-1,"")</x:f>
        <x:v>0.04434557979334097</x:v>
      </x:c>
      <x:c r="P1812" s="52" t="n">
        <x:f>IFERROR((K1812/G1812)^(1/4)-1,"")</x:f>
        <x:v>0.019173143645572877</x:v>
      </x:c>
      <x:c r="Q1812" s="51" t="n">
        <x:v>1137</x:v>
      </x:c>
      <x:c r="R1812" s="52" t="n">
        <x:f>IFERROR(Q1812/K1812,"")</x:f>
        <x:v>0.052081901882643944</x:v>
      </x:c>
      <x:c r="S1812" s="53" t="n">
        <x:v>36708</x:v>
      </x:c>
      <x:c r="T1812" s="50" t="str">
        <x:v>EDINET_company_history</x:v>
      </x:c>
      <x:c r="U1812" s="50" t="str">
        <x:v>イムラ社員持株会</x:v>
      </x:c>
      <x:c r="V1812" s="54" t="n">
        <x:v>0.0535</x:v>
      </x:c>
      <x:c r="W1812" s="50" t="str">
        <x:v>井村 優</x:v>
      </x:c>
      <x:c r="X1812" s="50" t="b">
        <x:f>AND(COUNT(L1812:O1812)=4,L1812&gt;='設定'!$B$6,M1812&gt;='設定'!$B$6,N1812&gt;='設定'!$B$6,O1812&gt;='設定'!$B$6)</x:f>
        <x:v>0</x:v>
      </x:c>
      <x:c r="Y1812" s="50" t="b">
        <x:f>AND(COUNT(G1812:K1812)=5,P1812&gt;='設定'!$B$7)</x:f>
        <x:v>0</x:v>
      </x:c>
      <x:c r="Z1812" s="50" t="b">
        <x:f>AND(ISNUMBER(R1812),R1812&gt;='設定'!$B$8)</x:f>
        <x:v>0</x:v>
      </x:c>
      <x:c r="AA1812" s="50" t="b">
        <x:f>AND(ISNUMBER(S1812),S1812&gt;=DATE(YEAR('設定'!$B$10)-'設定'!$B$9,MONTH('設定'!$B$10),DAY('設定'!$B$10)))</x:f>
        <x:v>0</x:v>
      </x:c>
      <x:c r="AB1812" s="55" t="b">
        <x:v>0</x:v>
      </x:c>
      <x:c r="AC1812" s="55" t="b">
        <x:v>1</x:v>
      </x:c>
      <x:c r="AD1812" s="50" t="n">
        <x:f>IF(X1812,1,0)+IF(Z1812,1,0)+IF(AA1812,1,0)+IF(AB1812,1,0)</x:f>
        <x:v>0</x:v>
      </x:c>
      <x:c r="AE1812" s="50" t="n">
        <x:f>IF(Y1812,1,0)+IF(Z1812,1,0)+IF(AA1812,1,0)+IF(AB1812,1,0)</x:f>
        <x:v>0</x:v>
      </x:c>
      <x:c r="AF1812" s="50" t="n">
        <x:f>IF(Y1812,1,0)+IF(Z1812,1,0)+IF(AA1812,1,0)+IF(AC1812,1,0)</x:f>
        <x:v>1</x:v>
      </x:c>
      <x:c r="AG1812" s="53" t="n">
        <x:v>44348</x:v>
      </x:c>
      <x:c r="AH1812" s="50" t="str">
        <x:v>S100Y0K4</x:v>
      </x:c>
      <x:c r="AI1812" s="50" t="str">
        <x:v>NetSalesSummaryOfBusinessResults</x:v>
      </x:c>
      <x:c r="AJ1812" s="50" t="str">
        <x:v>OperatingIncome</x:v>
      </x:c>
      <x:c r="AK1812" s="53" t="n">
        <x:v>46053</x:v>
      </x:c>
      <x:c r="AL1812" s="50" t="str">
        <x:v>365/365/365/366/365</x:v>
      </x:c>
      <x:c r="AM1812" s="51" t="n">
        <x:v>9998370</x:v>
      </x:c>
      <x:c r="AN1812" s="51" t="n">
        <x:v>806</x:v>
      </x:c>
      <x:c r="AO1812" s="51" t="n">
        <x:f>IFERROR(AM1812*AN1812,"")</x:f>
        <x:v>8058686220</x:v>
      </x:c>
      <x:c r="AP1812" s="56" t="n">
        <x:f>IFERROR(AO1812/(K1812*1000000),"")</x:f>
        <x:v>0.3691395822454308</x:v>
      </x:c>
      <x:c r="AQ1812" s="57" t="n">
        <x:v>4656473.333333333</x:v>
      </x:c>
      <x:c r="AR1812" s="52" t="n">
        <x:v>0.2428844467797037</x:v>
      </x:c>
      <x:c r="AS1812" s="52" t="n">
        <x:v>-0.3857740531189563</x:v>
      </x:c>
      <x:c r="AT1812" s="55" t="b">
        <x:v>0</x:v>
      </x:c>
      <x:c r="AU1812" s="50" t="str">
        <x:v>low_liquidity</x:v>
      </x:c>
      <x:c r="AV1812" s="58" t="n">
        <x:v>-0.1075010070913042</x:v>
      </x:c>
      <x:c r="AW1812" s="50" t="n">
        <x:v>2643</x:v>
      </x:c>
      <x:c r="AX1812" s="50" t="str">
        <x:v>Core Moat</x:v>
      </x:c>
      <x:c r="AY1812" s="50" t="str">
        <x:v>既存適格性フィルター不通過: low_liquidity / 60日平均売買代金2,000万円未満</x:v>
      </x:c>
      <x:c r="AZ1812" s="59" t="str">
        <x:v>2026-04-27 09:38</x:v>
      </x:c>
      <x:c r="BA1812" s="53" t="n">
        <x:v>36708</x:v>
      </x:c>
      <x:c r="BB1812" s="50"/>
      <x:c r="BC1812" s="50"/>
      <x:c r="BD1812" s="50"/>
    </x:row>
    <x:row r="1813">
      <x:c r="A1813" s="50" t="n">
        <x:v>1812</x:v>
      </x:c>
      <x:c r="B1813" s="50" t="str">
        <x:v>3004</x:v>
      </x:c>
      <x:c r="C1813" s="50" t="str">
        <x:v>3004.T</x:v>
      </x:c>
      <x:c r="D1813" s="50" t="str">
        <x:v>SHINYEI KAISHA</x:v>
      </x:c>
      <x:c r="E1813" s="50" t="str">
        <x:v>Standard Market(Domestic)</x:v>
      </x:c>
      <x:c r="F1813" s="50" t="str">
        <x:v>Wholesale Trade</x:v>
      </x:c>
      <x:c r="G1813" s="51" t="n">
        <x:v>37265</x:v>
      </x:c>
      <x:c r="H1813" s="51" t="n">
        <x:v>37686</x:v>
      </x:c>
      <x:c r="I1813" s="51" t="n">
        <x:v>39892</x:v>
      </x:c>
      <x:c r="J1813" s="51" t="n">
        <x:v>40204</x:v>
      </x:c>
      <x:c r="K1813" s="51" t="n">
        <x:v>40158</x:v>
      </x:c>
      <x:c r="L1813" s="52" t="n">
        <x:f>IFERROR(H1813/G1813-1,"")</x:f>
        <x:v>0.011297464108412703</x:v>
      </x:c>
      <x:c r="M1813" s="52" t="n">
        <x:f>IFERROR(I1813/H1813-1,"")</x:f>
        <x:v>0.05853632648728979</x:v>
      </x:c>
      <x:c r="N1813" s="52" t="n">
        <x:f>IFERROR(J1813/I1813-1,"")</x:f>
        <x:v>0.007821117015943013</x:v>
      </x:c>
      <x:c r="O1813" s="52" t="n">
        <x:f>IFERROR(K1813/J1813-1,"")</x:f>
        <x:v>-0.0011441647597254523</x:v>
      </x:c>
      <x:c r="P1813" s="52" t="n">
        <x:f>IFERROR((K1813/G1813)^(1/4)-1,"")</x:f>
        <x:v>0.01886756613247731</x:v>
      </x:c>
      <x:c r="Q1813" s="51" t="n">
        <x:v>1385</x:v>
      </x:c>
      <x:c r="R1813" s="52" t="n">
        <x:f>IFERROR(Q1813/K1813,"")</x:f>
        <x:v>0.034488769361023956</x:v>
      </x:c>
      <x:c r="S1813" s="53" t="n">
        <x:v>18019</x:v>
      </x:c>
      <x:c r="T1813" s="50" t="str">
        <x:v>EDINET_company_history</x:v>
      </x:c>
      <x:c r="U1813" s="50" t="str">
        <x:v>㈱メディパルホールディングス</x:v>
      </x:c>
      <x:c r="V1813" s="54" t="n">
        <x:v>0.0534</x:v>
      </x:c>
      <x:c r="W1813" s="50" t="str">
        <x:v>赤 澤 秀 朗 / 中 川 太 郎</x:v>
      </x:c>
      <x:c r="X1813" s="50" t="b">
        <x:f>AND(COUNT(L1813:O1813)=4,L1813&gt;='設定'!$B$6,M1813&gt;='設定'!$B$6,N1813&gt;='設定'!$B$6,O1813&gt;='設定'!$B$6)</x:f>
        <x:v>0</x:v>
      </x:c>
      <x:c r="Y1813" s="50" t="b">
        <x:f>AND(COUNT(G1813:K1813)=5,P1813&gt;='設定'!$B$7)</x:f>
        <x:v>0</x:v>
      </x:c>
      <x:c r="Z1813" s="50" t="b">
        <x:f>AND(ISNUMBER(R1813),R1813&gt;='設定'!$B$8)</x:f>
        <x:v>0</x:v>
      </x:c>
      <x:c r="AA1813" s="50" t="b">
        <x:f>AND(ISNUMBER(S1813),S1813&gt;=DATE(YEAR('設定'!$B$10)-'設定'!$B$9,MONTH('設定'!$B$10),DAY('設定'!$B$10)))</x:f>
        <x:v>0</x:v>
      </x:c>
      <x:c r="AB1813" s="55" t="b">
        <x:v>0</x:v>
      </x:c>
      <x:c r="AC1813" s="55" t="b">
        <x:v>1</x:v>
      </x:c>
      <x:c r="AD1813" s="50" t="n">
        <x:f>IF(X1813,1,0)+IF(Z1813,1,0)+IF(AA1813,1,0)+IF(AB1813,1,0)</x:f>
        <x:v>0</x:v>
      </x:c>
      <x:c r="AE1813" s="50" t="n">
        <x:f>IF(Y1813,1,0)+IF(Z1813,1,0)+IF(AA1813,1,0)+IF(AB1813,1,0)</x:f>
        <x:v>0</x:v>
      </x:c>
      <x:c r="AF1813" s="50" t="n">
        <x:f>IF(Y1813,1,0)+IF(Z1813,1,0)+IF(AA1813,1,0)+IF(AC1813,1,0)</x:f>
        <x:v>1</x:v>
      </x:c>
      <x:c r="AG1813" s="53" t="n">
        <x:v>44348</x:v>
      </x:c>
      <x:c r="AH1813" s="50" t="str">
        <x:v>S100VXAD</x:v>
      </x:c>
      <x:c r="AI1813" s="50" t="str">
        <x:v>NetSalesSummaryOfBusinessResults</x:v>
      </x:c>
      <x:c r="AJ1813" s="50" t="str">
        <x:v>OperatingIncome</x:v>
      </x:c>
      <x:c r="AK1813" s="53" t="n">
        <x:v>45747</x:v>
      </x:c>
      <x:c r="AL1813" s="50" t="str">
        <x:v>365/365/365/366/365</x:v>
      </x:c>
      <x:c r="AM1813" s="51" t="n">
        <x:v>3907900</x:v>
      </x:c>
      <x:c r="AN1813" s="51" t="n">
        <x:v>2084</x:v>
      </x:c>
      <x:c r="AO1813" s="51" t="n">
        <x:f>IFERROR(AM1813*AN1813,"")</x:f>
        <x:v>8144063600</x:v>
      </x:c>
      <x:c r="AP1813" s="56" t="n">
        <x:f>IFERROR(AO1813/(K1813*1000000),"")</x:f>
        <x:v>0.2028005279147368</x:v>
      </x:c>
      <x:c r="AQ1813" s="57" t="n">
        <x:v>24585248.333333332</x:v>
      </x:c>
      <x:c r="AR1813" s="52" t="n">
        <x:v>0.3832884587199243</x:v>
      </x:c>
      <x:c r="AS1813" s="52" t="n">
        <x:v>-0.4651653598769903</x:v>
      </x:c>
      <x:c r="AT1813" s="55" t="b">
        <x:v>1</x:v>
      </x:c>
      <x:c r="AU1813" s="50"/>
      <x:c r="AV1813" s="58" t="n">
        <x:v>-0.1859492420354842</x:v>
      </x:c>
      <x:c r="AW1813" s="50" t="n">
        <x:v>2983</x:v>
      </x:c>
      <x:c r="AX1813" s="50" t="str">
        <x:v>Transformation Moat</x:v>
      </x:c>
      <x:c r="AY1813" s="50" t="str">
        <x:v>目立つ機械的警告なし（定性確認は別途必要）</x:v>
      </x:c>
      <x:c r="AZ1813" s="59" t="str">
        <x:v>2025-06-20 10:08</x:v>
      </x:c>
      <x:c r="BA1813" s="53" t="n">
        <x:v>18019</x:v>
      </x:c>
      <x:c r="BB1813" s="50"/>
      <x:c r="BC1813" s="50"/>
      <x:c r="BD1813" s="50"/>
    </x:row>
    <x:row r="1814">
      <x:c r="A1814" s="50" t="n">
        <x:v>1813</x:v>
      </x:c>
      <x:c r="B1814" s="50" t="str">
        <x:v>6325</x:v>
      </x:c>
      <x:c r="C1814" s="50" t="str">
        <x:v>6325.T</x:v>
      </x:c>
      <x:c r="D1814" s="50" t="str">
        <x:v>TAKAKITA CO.,LTD.</x:v>
      </x:c>
      <x:c r="E1814" s="50" t="str">
        <x:v>Standard Market(Domestic)</x:v>
      </x:c>
      <x:c r="F1814" s="50" t="str">
        <x:v>Machinery</x:v>
      </x:c>
      <x:c r="G1814" s="51" t="n">
        <x:v>6503.884</x:v>
      </x:c>
      <x:c r="H1814" s="51" t="n">
        <x:v>7026.073</x:v>
      </x:c>
      <x:c r="I1814" s="51" t="n">
        <x:v>7730.772</x:v>
      </x:c>
      <x:c r="J1814" s="51" t="n">
        <x:v>8482.953</x:v>
      </x:c>
      <x:c r="K1814" s="51" t="n">
        <x:v>7007.958</x:v>
      </x:c>
      <x:c r="L1814" s="52" t="n">
        <x:f>IFERROR(H1814/G1814-1,"")</x:f>
        <x:v>0.08028879358856966</x:v>
      </x:c>
      <x:c r="M1814" s="52" t="n">
        <x:f>IFERROR(I1814/H1814-1,"")</x:f>
        <x:v>0.10029770541809047</x:v>
      </x:c>
      <x:c r="N1814" s="52" t="n">
        <x:f>IFERROR(J1814/I1814-1,"")</x:f>
        <x:v>0.09729700992345913</x:v>
      </x:c>
      <x:c r="O1814" s="52" t="n">
        <x:f>IFERROR(K1814/J1814-1,"")</x:f>
        <x:v>-0.17387754005002742</x:v>
      </x:c>
      <x:c r="P1814" s="52" t="n">
        <x:f>IFERROR((K1814/G1814)^(1/4)-1,"")</x:f>
        <x:v>0.018836923780460868</x:v>
      </x:c>
      <x:c r="Q1814" s="51" t="n">
        <x:v>344.722</x:v>
      </x:c>
      <x:c r="R1814" s="52" t="n">
        <x:f>IFERROR(Q1814/K1814,"")</x:f>
        <x:v>0.04919007790857194</x:v>
      </x:c>
      <x:c r="S1814" s="53" t="n">
        <x:v>22951</x:v>
      </x:c>
      <x:c r="T1814" s="50" t="str">
        <x:v>EDINET_company_history</x:v>
      </x:c>
      <x:c r="U1814" s="50" t="str">
        <x:v>タカキタ持株会</x:v>
      </x:c>
      <x:c r="V1814" s="54" t="n">
        <x:v>0.1759</x:v>
      </x:c>
      <x:c r="W1814" s="50" t="str">
        <x:v>藤澤 龍也</x:v>
      </x:c>
      <x:c r="X1814" s="50" t="b">
        <x:f>AND(COUNT(L1814:O1814)=4,L1814&gt;='設定'!$B$6,M1814&gt;='設定'!$B$6,N1814&gt;='設定'!$B$6,O1814&gt;='設定'!$B$6)</x:f>
        <x:v>0</x:v>
      </x:c>
      <x:c r="Y1814" s="50" t="b">
        <x:f>AND(COUNT(G1814:K1814)=5,P1814&gt;='設定'!$B$7)</x:f>
        <x:v>0</x:v>
      </x:c>
      <x:c r="Z1814" s="50" t="b">
        <x:f>AND(ISNUMBER(R1814),R1814&gt;='設定'!$B$8)</x:f>
        <x:v>0</x:v>
      </x:c>
      <x:c r="AA1814" s="50" t="b">
        <x:f>AND(ISNUMBER(S1814),S1814&gt;=DATE(YEAR('設定'!$B$10)-'設定'!$B$9,MONTH('設定'!$B$10),DAY('設定'!$B$10)))</x:f>
        <x:v>0</x:v>
      </x:c>
      <x:c r="AB1814" s="55" t="b">
        <x:v>0</x:v>
      </x:c>
      <x:c r="AC1814" s="55" t="b">
        <x:v>1</x:v>
      </x:c>
      <x:c r="AD1814" s="50" t="n">
        <x:f>IF(X1814,1,0)+IF(Z1814,1,0)+IF(AA1814,1,0)+IF(AB1814,1,0)</x:f>
        <x:v>0</x:v>
      </x:c>
      <x:c r="AE1814" s="50" t="n">
        <x:f>IF(Y1814,1,0)+IF(Z1814,1,0)+IF(AA1814,1,0)+IF(AB1814,1,0)</x:f>
        <x:v>0</x:v>
      </x:c>
      <x:c r="AF1814" s="50" t="n">
        <x:f>IF(Y1814,1,0)+IF(Z1814,1,0)+IF(AA1814,1,0)+IF(AC1814,1,0)</x:f>
        <x:v>1</x:v>
      </x:c>
      <x:c r="AG1814" s="53" t="n">
        <x:v>44348</x:v>
      </x:c>
      <x:c r="AH1814" s="50" t="str">
        <x:v>S100W5DL</x:v>
      </x:c>
      <x:c r="AI1814" s="50" t="str">
        <x:v>NetSalesSummaryOfBusinessResults</x:v>
      </x:c>
      <x:c r="AJ1814" s="50" t="str">
        <x:v>OperatingIncome</x:v>
      </x:c>
      <x:c r="AK1814" s="53" t="n">
        <x:v>45747</x:v>
      </x:c>
      <x:c r="AL1814" s="50" t="str">
        <x:v>365/365/365/366/365</x:v>
      </x:c>
      <x:c r="AM1814" s="51" t="n">
        <x:v>11293800</x:v>
      </x:c>
      <x:c r="AN1814" s="51" t="n">
        <x:v>402</x:v>
      </x:c>
      <x:c r="AO1814" s="51" t="n">
        <x:f>IFERROR(AM1814*AN1814,"")</x:f>
        <x:v>4540107600</x:v>
      </x:c>
      <x:c r="AP1814" s="56" t="n">
        <x:f>IFERROR(AO1814/(K1814*1000000),"")</x:f>
        <x:v>0.6478502867739789</x:v>
      </x:c>
      <x:c r="AQ1814" s="57" t="n">
        <x:v>4135470</x:v>
      </x:c>
      <x:c r="AR1814" s="52" t="n">
        <x:v>0.2641216834691887</x:v>
      </x:c>
      <x:c r="AS1814" s="52" t="n">
        <x:v>-0.4633389553804485</x:v>
      </x:c>
      <x:c r="AT1814" s="55" t="b">
        <x:v>0</x:v>
      </x:c>
      <x:c r="AU1814" s="50" t="str">
        <x:v>low_liquidity</x:v>
      </x:c>
      <x:c r="AV1814" s="58" t="n">
        <x:v>0.2492636594597228</x:v>
      </x:c>
      <x:c r="AW1814" s="50" t="n">
        <x:v>556</x:v>
      </x:c>
      <x:c r="AX1814" s="50" t="str">
        <x:v>Discovery</x:v>
      </x:c>
      <x:c r="AY1814" s="50" t="str">
        <x:v>既存適格性フィルター不通過: low_liquidity / 60日平均売買代金2,000万円未満</x:v>
      </x:c>
      <x:c r="AZ1814" s="59" t="str">
        <x:v>2025-06-26 12:17</x:v>
      </x:c>
      <x:c r="BA1814" s="53" t="n">
        <x:v>22951</x:v>
      </x:c>
      <x:c r="BB1814" s="50"/>
      <x:c r="BC1814" s="50"/>
      <x:c r="BD1814" s="50"/>
    </x:row>
    <x:row r="1815">
      <x:c r="A1815" s="50" t="n">
        <x:v>1814</x:v>
      </x:c>
      <x:c r="B1815" s="50" t="str">
        <x:v>5969</x:v>
      </x:c>
      <x:c r="C1815" s="50" t="str">
        <x:v>5969.T</x:v>
      </x:c>
      <x:c r="D1815" s="50" t="str">
        <x:v>LOBTEX Co.,Ltd.</x:v>
      </x:c>
      <x:c r="E1815" s="50" t="str">
        <x:v>Standard Market(Domestic)</x:v>
      </x:c>
      <x:c r="F1815" s="50" t="str">
        <x:v>Metal Products</x:v>
      </x:c>
      <x:c r="G1815" s="51" t="n">
        <x:v>5307.011</x:v>
      </x:c>
      <x:c r="H1815" s="51" t="n">
        <x:v>6099.542</x:v>
      </x:c>
      <x:c r="I1815" s="51" t="n">
        <x:v>5950.532</x:v>
      </x:c>
      <x:c r="J1815" s="51" t="n">
        <x:v>5925.353</x:v>
      </x:c>
      <x:c r="K1815" s="51" t="n">
        <x:v>5708.563</x:v>
      </x:c>
      <x:c r="L1815" s="52" t="n">
        <x:f>IFERROR(H1815/G1815-1,"")</x:f>
        <x:v>0.14933660397538273</x:v>
      </x:c>
      <x:c r="M1815" s="52" t="n">
        <x:f>IFERROR(I1815/H1815-1,"")</x:f>
        <x:v>-0.02442970308262493</x:v>
      </x:c>
      <x:c r="N1815" s="52" t="n">
        <x:f>IFERROR(J1815/I1815-1,"")</x:f>
        <x:v>-0.004231386370159851</x:v>
      </x:c>
      <x:c r="O1815" s="52" t="n">
        <x:f>IFERROR(K1815/J1815-1,"")</x:f>
        <x:v>-0.03658684976236859</x:v>
      </x:c>
      <x:c r="P1815" s="52" t="n">
        <x:f>IFERROR((K1815/G1815)^(1/4)-1,"")</x:f>
        <x:v>0.01840190405983222</x:v>
      </x:c>
      <x:c r="Q1815" s="51" t="n">
        <x:v>205.821</x:v>
      </x:c>
      <x:c r="R1815" s="52" t="n">
        <x:f>IFERROR(Q1815/K1815,"")</x:f>
        <x:v>0.03605478296376864</x:v>
      </x:c>
      <x:c r="S1815" s="53" t="n">
        <x:v>23682</x:v>
      </x:c>
      <x:c r="T1815" s="50" t="str">
        <x:v>EDINET_company_history</x:v>
      </x:c>
      <x:c r="U1815" s="50" t="str">
        <x:v>ニッセンリベット㈱</x:v>
      </x:c>
      <x:c r="V1815" s="54" t="n">
        <x:v>0.1071</x:v>
      </x:c>
      <x:c r="W1815" s="50" t="str">
        <x:v>地引 俊爲</x:v>
      </x:c>
      <x:c r="X1815" s="50" t="b">
        <x:f>AND(COUNT(L1815:O1815)=4,L1815&gt;='設定'!$B$6,M1815&gt;='設定'!$B$6,N1815&gt;='設定'!$B$6,O1815&gt;='設定'!$B$6)</x:f>
        <x:v>0</x:v>
      </x:c>
      <x:c r="Y1815" s="50" t="b">
        <x:f>AND(COUNT(G1815:K1815)=5,P1815&gt;='設定'!$B$7)</x:f>
        <x:v>0</x:v>
      </x:c>
      <x:c r="Z1815" s="50" t="b">
        <x:f>AND(ISNUMBER(R1815),R1815&gt;='設定'!$B$8)</x:f>
        <x:v>0</x:v>
      </x:c>
      <x:c r="AA1815" s="50" t="b">
        <x:f>AND(ISNUMBER(S1815),S1815&gt;=DATE(YEAR('設定'!$B$10)-'設定'!$B$9,MONTH('設定'!$B$10),DAY('設定'!$B$10)))</x:f>
        <x:v>0</x:v>
      </x:c>
      <x:c r="AB1815" s="55" t="b">
        <x:v>0</x:v>
      </x:c>
      <x:c r="AC1815" s="55" t="b">
        <x:v>1</x:v>
      </x:c>
      <x:c r="AD1815" s="50" t="n">
        <x:f>IF(X1815,1,0)+IF(Z1815,1,0)+IF(AA1815,1,0)+IF(AB1815,1,0)</x:f>
        <x:v>0</x:v>
      </x:c>
      <x:c r="AE1815" s="50" t="n">
        <x:f>IF(Y1815,1,0)+IF(Z1815,1,0)+IF(AA1815,1,0)+IF(AB1815,1,0)</x:f>
        <x:v>0</x:v>
      </x:c>
      <x:c r="AF1815" s="50" t="n">
        <x:f>IF(Y1815,1,0)+IF(Z1815,1,0)+IF(AA1815,1,0)+IF(AC1815,1,0)</x:f>
        <x:v>1</x:v>
      </x:c>
      <x:c r="AG1815" s="53" t="n">
        <x:v>44348</x:v>
      </x:c>
      <x:c r="AH1815" s="50" t="str">
        <x:v>S100W34X</x:v>
      </x:c>
      <x:c r="AI1815" s="50" t="str">
        <x:v>NetSalesSummaryOfBusinessResults</x:v>
      </x:c>
      <x:c r="AJ1815" s="50" t="str">
        <x:v>OperatingIncome</x:v>
      </x:c>
      <x:c r="AK1815" s="53" t="n">
        <x:v>45747</x:v>
      </x:c>
      <x:c r="AL1815" s="50" t="str">
        <x:v>365/365/365/366/365</x:v>
      </x:c>
      <x:c r="AM1815" s="51" t="n">
        <x:v>1867400</x:v>
      </x:c>
      <x:c r="AN1815" s="51" t="n">
        <x:v>1201</x:v>
      </x:c>
      <x:c r="AO1815" s="51" t="n">
        <x:f>IFERROR(AM1815*AN1815,"")</x:f>
        <x:v>2242747400</x:v>
      </x:c>
      <x:c r="AP1815" s="56" t="n">
        <x:f>IFERROR(AO1815/(K1815*1000000),"")</x:f>
        <x:v>0.39287424873825516</x:v>
      </x:c>
      <x:c r="AQ1815" s="57" t="n">
        <x:v>379328.3333333333</x:v>
      </x:c>
      <x:c r="AR1815" s="52" t="n">
        <x:v>0.3895019978204733</x:v>
      </x:c>
      <x:c r="AS1815" s="52" t="n">
        <x:v>-0.2736156664972352</x:v>
      </x:c>
      <x:c r="AT1815" s="55" t="b">
        <x:v>0</x:v>
      </x:c>
      <x:c r="AU1815" s="50" t="str">
        <x:v>low_liquidity</x:v>
      </x:c>
      <x:c r="AV1815" s="58" t="n">
        <x:v>-0.0231496089610098</x:v>
      </x:c>
      <x:c r="AW1815" s="50" t="n">
        <x:v>2068</x:v>
      </x:c>
      <x:c r="AX1815" s="50" t="str">
        <x:v>Future Moat</x:v>
      </x:c>
      <x:c r="AY1815" s="50" t="str">
        <x:v>既存適格性フィルター不通過: low_liquidity / 60日平均売買代金2,000万円未満</x:v>
      </x:c>
      <x:c r="AZ1815" s="59" t="str">
        <x:v>2025-06-25 09:27</x:v>
      </x:c>
      <x:c r="BA1815" s="53" t="n">
        <x:v>23682</x:v>
      </x:c>
      <x:c r="BB1815" s="50"/>
      <x:c r="BC1815" s="50"/>
      <x:c r="BD1815" s="50"/>
    </x:row>
    <x:row r="1816">
      <x:c r="A1816" s="50" t="n">
        <x:v>1815</x:v>
      </x:c>
      <x:c r="B1816" s="50" t="str">
        <x:v>7271</x:v>
      </x:c>
      <x:c r="C1816" s="50" t="str">
        <x:v>7271.T</x:v>
      </x:c>
      <x:c r="D1816" s="50" t="str">
        <x:v>YASUNAGA CORPORATION</x:v>
      </x:c>
      <x:c r="E1816" s="50" t="str">
        <x:v>Standard Market(Domestic)</x:v>
      </x:c>
      <x:c r="F1816" s="50" t="str">
        <x:v>Transportation Equipment</x:v>
      </x:c>
      <x:c r="G1816" s="51" t="n">
        <x:v>29278</x:v>
      </x:c>
      <x:c r="H1816" s="51" t="n">
        <x:v>29026</x:v>
      </x:c>
      <x:c r="I1816" s="51" t="n">
        <x:v>33284</x:v>
      </x:c>
      <x:c r="J1816" s="51" t="n">
        <x:v>31946</x:v>
      </x:c>
      <x:c r="K1816" s="51" t="n">
        <x:v>31470</x:v>
      </x:c>
      <x:c r="L1816" s="52" t="n">
        <x:f>IFERROR(H1816/G1816-1,"")</x:f>
        <x:v>-0.008607145296809837</x:v>
      </x:c>
      <x:c r="M1816" s="52" t="n">
        <x:f>IFERROR(I1816/H1816-1,"")</x:f>
        <x:v>0.14669606559636184</x:v>
      </x:c>
      <x:c r="N1816" s="52" t="n">
        <x:f>IFERROR(J1816/I1816-1,"")</x:f>
        <x:v>-0.04019949525297439</x:v>
      </x:c>
      <x:c r="O1816" s="52" t="n">
        <x:f>IFERROR(K1816/J1816-1,"")</x:f>
        <x:v>-0.014900143992988113</x:v>
      </x:c>
      <x:c r="P1816" s="52" t="n">
        <x:f>IFERROR((K1816/G1816)^(1/4)-1,"")</x:f>
        <x:v>0.018213460790392766</x:v>
      </x:c>
      <x:c r="Q1816" s="51" t="n">
        <x:v>758</x:v>
      </x:c>
      <x:c r="R1816" s="52" t="n">
        <x:f>IFERROR(Q1816/K1816,"")</x:f>
        <x:v>0.024086431522084523</x:v>
      </x:c>
      <x:c r="S1816" s="53" t="n">
        <x:v>35096</x:v>
      </x:c>
      <x:c r="T1816" s="50" t="str">
        <x:v>EDINET_company_history</x:v>
      </x:c>
      <x:c r="U1816" s="50" t="str">
        <x:v>㈲ＹＡＳＮＡＧ</x:v>
      </x:c>
      <x:c r="V1816" s="54" t="n">
        <x:v>0.1117</x:v>
      </x:c>
      <x:c r="W1816" s="50" t="str">
        <x:v>安永暁俊 / 小谷久浩</x:v>
      </x:c>
      <x:c r="X1816" s="50" t="b">
        <x:f>AND(COUNT(L1816:O1816)=4,L1816&gt;='設定'!$B$6,M1816&gt;='設定'!$B$6,N1816&gt;='設定'!$B$6,O1816&gt;='設定'!$B$6)</x:f>
        <x:v>0</x:v>
      </x:c>
      <x:c r="Y1816" s="50" t="b">
        <x:f>AND(COUNT(G1816:K1816)=5,P1816&gt;='設定'!$B$7)</x:f>
        <x:v>0</x:v>
      </x:c>
      <x:c r="Z1816" s="50" t="b">
        <x:f>AND(ISNUMBER(R1816),R1816&gt;='設定'!$B$8)</x:f>
        <x:v>0</x:v>
      </x:c>
      <x:c r="AA1816" s="50" t="b">
        <x:f>AND(ISNUMBER(S1816),S1816&gt;=DATE(YEAR('設定'!$B$10)-'設定'!$B$9,MONTH('設定'!$B$10),DAY('設定'!$B$10)))</x:f>
        <x:v>0</x:v>
      </x:c>
      <x:c r="AB1816" s="55" t="b">
        <x:v>0</x:v>
      </x:c>
      <x:c r="AC1816" s="55" t="b">
        <x:v>1</x:v>
      </x:c>
      <x:c r="AD1816" s="50" t="n">
        <x:f>IF(X1816,1,0)+IF(Z1816,1,0)+IF(AA1816,1,0)+IF(AB1816,1,0)</x:f>
        <x:v>0</x:v>
      </x:c>
      <x:c r="AE1816" s="50" t="n">
        <x:f>IF(Y1816,1,0)+IF(Z1816,1,0)+IF(AA1816,1,0)+IF(AB1816,1,0)</x:f>
        <x:v>0</x:v>
      </x:c>
      <x:c r="AF1816" s="50" t="n">
        <x:f>IF(Y1816,1,0)+IF(Z1816,1,0)+IF(AA1816,1,0)+IF(AC1816,1,0)</x:f>
        <x:v>1</x:v>
      </x:c>
      <x:c r="AG1816" s="53" t="n">
        <x:v>44348</x:v>
      </x:c>
      <x:c r="AH1816" s="50" t="str">
        <x:v>S100W1HC</x:v>
      </x:c>
      <x:c r="AI1816" s="50" t="str">
        <x:v>NetSalesSummaryOfBusinessResults</x:v>
      </x:c>
      <x:c r="AJ1816" s="50" t="str">
        <x:v>OperatingIncome</x:v>
      </x:c>
      <x:c r="AK1816" s="53" t="n">
        <x:v>45747</x:v>
      </x:c>
      <x:c r="AL1816" s="50" t="str">
        <x:v>365/365/365/366/365</x:v>
      </x:c>
      <x:c r="AM1816" s="51" t="n">
        <x:v>10303339</x:v>
      </x:c>
      <x:c r="AN1816" s="51" t="n">
        <x:v>1174</x:v>
      </x:c>
      <x:c r="AO1816" s="51" t="n">
        <x:f>IFERROR(AM1816*AN1816,"")</x:f>
        <x:v>12096119986</x:v>
      </x:c>
      <x:c r="AP1816" s="56" t="n">
        <x:f>IFERROR(AO1816/(K1816*1000000),"")</x:f>
        <x:v>0.38436987562758185</x:v>
      </x:c>
      <x:c r="AQ1816" s="57" t="n">
        <x:v>91183545</x:v>
      </x:c>
      <x:c r="AR1816" s="52" t="n">
        <x:v>0.5043737971757721</x:v>
      </x:c>
      <x:c r="AS1816" s="52" t="n">
        <x:v>-0.6908936807663499</x:v>
      </x:c>
      <x:c r="AT1816" s="55" t="b">
        <x:v>1</x:v>
      </x:c>
      <x:c r="AU1816" s="50"/>
      <x:c r="AV1816" s="58" t="n">
        <x:v>-0.0386197079290544</x:v>
      </x:c>
      <x:c r="AW1816" s="50" t="n">
        <x:v>2175</x:v>
      </x:c>
      <x:c r="AX1816" s="50" t="str">
        <x:v>Future Moat</x:v>
      </x:c>
      <x:c r="AY1816" s="50" t="str">
        <x:v>ローカル5年最大下落率-60%以下</x:v>
      </x:c>
      <x:c r="AZ1816" s="59" t="str">
        <x:v>2025-06-25 14:31</x:v>
      </x:c>
      <x:c r="BA1816" s="53" t="n">
        <x:v>35096</x:v>
      </x:c>
      <x:c r="BB1816" s="50"/>
      <x:c r="BC1816" s="50"/>
      <x:c r="BD1816" s="50"/>
    </x:row>
    <x:row r="1817">
      <x:c r="A1817" s="50" t="n">
        <x:v>1816</x:v>
      </x:c>
      <x:c r="B1817" s="50" t="str">
        <x:v>6803</x:v>
      </x:c>
      <x:c r="C1817" s="50" t="str">
        <x:v>6803.T</x:v>
      </x:c>
      <x:c r="D1817" s="50" t="str">
        <x:v>TEAC CORPORATION</x:v>
      </x:c>
      <x:c r="E1817" s="50" t="str">
        <x:v>Standard Market(Domestic)</x:v>
      </x:c>
      <x:c r="F1817" s="50" t="str">
        <x:v>Electric Appliances</x:v>
      </x:c>
      <x:c r="G1817" s="51" t="n">
        <x:v>14589</x:v>
      </x:c>
      <x:c r="H1817" s="51" t="n">
        <x:v>16004</x:v>
      </x:c>
      <x:c r="I1817" s="51" t="n">
        <x:v>15699</x:v>
      </x:c>
      <x:c r="J1817" s="51" t="n">
        <x:v>15672</x:v>
      </x:c>
      <x:c r="K1817" s="51" t="n">
        <x:v>15668</x:v>
      </x:c>
      <x:c r="L1817" s="52" t="n">
        <x:f>IFERROR(H1817/G1817-1,"")</x:f>
        <x:v>0.09699088354239493</x:v>
      </x:c>
      <x:c r="M1817" s="52" t="n">
        <x:f>IFERROR(I1817/H1817-1,"")</x:f>
        <x:v>-0.019057735566108458</x:v>
      </x:c>
      <x:c r="N1817" s="52" t="n">
        <x:f>IFERROR(J1817/I1817-1,"")</x:f>
        <x:v>-0.0017198547678196618</x:v>
      </x:c>
      <x:c r="O1817" s="52" t="n">
        <x:f>IFERROR(K1817/J1817-1,"")</x:f>
        <x:v>-0.0002552322613578184</x:v>
      </x:c>
      <x:c r="P1817" s="52" t="n">
        <x:f>IFERROR((K1817/G1817)^(1/4)-1,"")</x:f>
        <x:v>0.017998198956121092</x:v>
      </x:c>
      <x:c r="Q1817" s="51" t="n">
        <x:v>340</x:v>
      </x:c>
      <x:c r="R1817" s="52" t="n">
        <x:f>IFERROR(Q1817/K1817,"")</x:f>
        <x:v>0.021700280827163645</x:v>
      </x:c>
      <x:c r="S1817" s="53" t="n">
        <x:v>25659</x:v>
      </x:c>
      <x:c r="T1817" s="50" t="str">
        <x:v>EDINET_company_history</x:v>
      </x:c>
      <x:c r="U1817" s="50" t="str">
        <x:v>山下 良久</x:v>
      </x:c>
      <x:c r="V1817" s="54" t="n">
        <x:v>0.0391</x:v>
      </x:c>
      <x:c r="W1817" s="50" t="str">
        <x:v>英 裕 治</x:v>
      </x:c>
      <x:c r="X1817" s="50" t="b">
        <x:f>AND(COUNT(L1817:O1817)=4,L1817&gt;='設定'!$B$6,M1817&gt;='設定'!$B$6,N1817&gt;='設定'!$B$6,O1817&gt;='設定'!$B$6)</x:f>
        <x:v>0</x:v>
      </x:c>
      <x:c r="Y1817" s="50" t="b">
        <x:f>AND(COUNT(G1817:K1817)=5,P1817&gt;='設定'!$B$7)</x:f>
        <x:v>0</x:v>
      </x:c>
      <x:c r="Z1817" s="50" t="b">
        <x:f>AND(ISNUMBER(R1817),R1817&gt;='設定'!$B$8)</x:f>
        <x:v>0</x:v>
      </x:c>
      <x:c r="AA1817" s="50" t="b">
        <x:f>AND(ISNUMBER(S1817),S1817&gt;=DATE(YEAR('設定'!$B$10)-'設定'!$B$9,MONTH('設定'!$B$10),DAY('設定'!$B$10)))</x:f>
        <x:v>0</x:v>
      </x:c>
      <x:c r="AB1817" s="55" t="b">
        <x:v>0</x:v>
      </x:c>
      <x:c r="AC1817" s="55" t="b">
        <x:v>1</x:v>
      </x:c>
      <x:c r="AD1817" s="50" t="n">
        <x:f>IF(X1817,1,0)+IF(Z1817,1,0)+IF(AA1817,1,0)+IF(AB1817,1,0)</x:f>
        <x:v>0</x:v>
      </x:c>
      <x:c r="AE1817" s="50" t="n">
        <x:f>IF(Y1817,1,0)+IF(Z1817,1,0)+IF(AA1817,1,0)+IF(AB1817,1,0)</x:f>
        <x:v>0</x:v>
      </x:c>
      <x:c r="AF1817" s="50" t="n">
        <x:f>IF(Y1817,1,0)+IF(Z1817,1,0)+IF(AA1817,1,0)+IF(AC1817,1,0)</x:f>
        <x:v>1</x:v>
      </x:c>
      <x:c r="AG1817" s="53" t="n">
        <x:v>44348</x:v>
      </x:c>
      <x:c r="AH1817" s="50" t="str">
        <x:v>S100W2OM</x:v>
      </x:c>
      <x:c r="AI1817" s="50" t="str">
        <x:v>RevenueIFRSSummaryOfBusinessResults</x:v>
      </x:c>
      <x:c r="AJ1817" s="50" t="str">
        <x:v>OperatingProfitLossIFRS</x:v>
      </x:c>
      <x:c r="AK1817" s="53" t="n">
        <x:v>45747</x:v>
      </x:c>
      <x:c r="AL1817" s="50" t="str">
        <x:v>365/365/365/366/365</x:v>
      </x:c>
      <x:c r="AM1817" s="51" t="n">
        <x:v>28803113</x:v>
      </x:c>
      <x:c r="AN1817" s="51" t="n">
        <x:v>95</x:v>
      </x:c>
      <x:c r="AO1817" s="51" t="n">
        <x:f>IFERROR(AM1817*AN1817,"")</x:f>
        <x:v>2736295735</x:v>
      </x:c>
      <x:c r="AP1817" s="56" t="n">
        <x:f>IFERROR(AO1817/(K1817*1000000),"")</x:f>
        <x:v>0.17464231139902986</x:v>
      </x:c>
      <x:c r="AQ1817" s="57" t="n">
        <x:v>50857035</x:v>
      </x:c>
      <x:c r="AR1817" s="52" t="n">
        <x:v>0.4150794889702123</x:v>
      </x:c>
      <x:c r="AS1817" s="52" t="n">
        <x:v>-0.6677658574359749</x:v>
      </x:c>
      <x:c r="AT1817" s="55" t="b">
        <x:v>0</x:v>
      </x:c>
      <x:c r="AU1817" s="50" t="str">
        <x:v>missing_financial_data</x:v>
      </x:c>
      <x:c r="AV1817" s="58" t="n">
        <x:v>0.2192112777319972</x:v>
      </x:c>
      <x:c r="AW1817" s="50" t="n">
        <x:v>631</x:v>
      </x:c>
      <x:c r="AX1817" s="50" t="str">
        <x:v>Future Moat</x:v>
      </x:c>
      <x:c r="AY1817" s="50" t="str">
        <x:v>既存適格性フィルター不通過: missing_financial_data / ローカル5年最大下落率-60%以下</x:v>
      </x:c>
      <x:c r="AZ1817" s="59" t="str">
        <x:v>2025-06-26 14:14</x:v>
      </x:c>
      <x:c r="BA1817" s="53" t="n">
        <x:v>25659</x:v>
      </x:c>
      <x:c r="BB1817" s="50"/>
      <x:c r="BC1817" s="50"/>
      <x:c r="BD1817" s="50"/>
    </x:row>
    <x:row r="1818">
      <x:c r="A1818" s="50" t="n">
        <x:v>1817</x:v>
      </x:c>
      <x:c r="B1818" s="50" t="str">
        <x:v>4967</x:v>
      </x:c>
      <x:c r="C1818" s="50" t="str">
        <x:v>4967.T</x:v>
      </x:c>
      <x:c r="D1818" s="50" t="str">
        <x:v>KOBAYASHI PHARMACEUTICAL CO.,LTD.</x:v>
      </x:c>
      <x:c r="E1818" s="50" t="str">
        <x:v>Prime Market (Domestic)</x:v>
      </x:c>
      <x:c r="F1818" s="50" t="str">
        <x:v>Chemicals</x:v>
      </x:c>
      <x:c r="G1818" s="51" t="n">
        <x:v>155252</x:v>
      </x:c>
      <x:c r="H1818" s="51" t="n">
        <x:v>166258</x:v>
      </x:c>
      <x:c r="I1818" s="51" t="n">
        <x:v>173455</x:v>
      </x:c>
      <x:c r="J1818" s="51" t="n">
        <x:v>165600</x:v>
      </x:c>
      <x:c r="K1818" s="51" t="n">
        <x:v>165742</x:v>
      </x:c>
      <x:c r="L1818" s="52" t="n">
        <x:f>IFERROR(H1818/G1818-1,"")</x:f>
        <x:v>0.07089119624867957</x:v>
      </x:c>
      <x:c r="M1818" s="52" t="n">
        <x:f>IFERROR(I1818/H1818-1,"")</x:f>
        <x:v>0.04328814252547253</x:v>
      </x:c>
      <x:c r="N1818" s="52" t="n">
        <x:f>IFERROR(J1818/I1818-1,"")</x:f>
        <x:v>-0.04528552074024961</x:v>
      </x:c>
      <x:c r="O1818" s="52" t="n">
        <x:f>IFERROR(K1818/J1818-1,"")</x:f>
        <x:v>0.0008574879227052357</x:v>
      </x:c>
      <x:c r="P1818" s="52" t="n">
        <x:f>IFERROR((K1818/G1818)^(1/4)-1,"")</x:f>
        <x:v>0.016480011465515254</x:v>
      </x:c>
      <x:c r="Q1818" s="51" t="n">
        <x:v>14923</x:v>
      </x:c>
      <x:c r="R1818" s="52" t="n">
        <x:f>IFERROR(Q1818/K1818,"")</x:f>
        <x:v>0.09003752820648961</x:v>
      </x:c>
      <x:c r="S1818" s="53" t="n">
        <x:v>36251</x:v>
      </x:c>
      <x:c r="T1818" s="50" t="str">
        <x:v>EDINET_company_history</x:v>
      </x:c>
      <x:c r="U1818" s="50" t="str">
        <x:v>小林 章浩</x:v>
      </x:c>
      <x:c r="V1818" s="54" t="n">
        <x:v>0.1246</x:v>
      </x:c>
      <x:c r="W1818" s="50" t="str">
        <x:v>豊田 賀一</x:v>
      </x:c>
      <x:c r="X1818" s="50" t="b">
        <x:f>AND(COUNT(L1818:O1818)=4,L1818&gt;='設定'!$B$6,M1818&gt;='設定'!$B$6,N1818&gt;='設定'!$B$6,O1818&gt;='設定'!$B$6)</x:f>
        <x:v>0</x:v>
      </x:c>
      <x:c r="Y1818" s="50" t="b">
        <x:f>AND(COUNT(G1818:K1818)=5,P1818&gt;='設定'!$B$7)</x:f>
        <x:v>0</x:v>
      </x:c>
      <x:c r="Z1818" s="50" t="b">
        <x:f>AND(ISNUMBER(R1818),R1818&gt;='設定'!$B$8)</x:f>
        <x:v>0</x:v>
      </x:c>
      <x:c r="AA1818" s="50" t="b">
        <x:f>AND(ISNUMBER(S1818),S1818&gt;=DATE(YEAR('設定'!$B$10)-'設定'!$B$9,MONTH('設定'!$B$10),DAY('設定'!$B$10)))</x:f>
        <x:v>0</x:v>
      </x:c>
      <x:c r="AB1818" s="55" t="b">
        <x:v>0</x:v>
      </x:c>
      <x:c r="AC1818" s="55" t="b">
        <x:v>1</x:v>
      </x:c>
      <x:c r="AD1818" s="50" t="n">
        <x:f>IF(X1818,1,0)+IF(Z1818,1,0)+IF(AA1818,1,0)+IF(AB1818,1,0)</x:f>
        <x:v>0</x:v>
      </x:c>
      <x:c r="AE1818" s="50" t="n">
        <x:f>IF(Y1818,1,0)+IF(Z1818,1,0)+IF(AA1818,1,0)+IF(AB1818,1,0)</x:f>
        <x:v>0</x:v>
      </x:c>
      <x:c r="AF1818" s="50" t="n">
        <x:f>IF(Y1818,1,0)+IF(Z1818,1,0)+IF(AA1818,1,0)+IF(AC1818,1,0)</x:f>
        <x:v>1</x:v>
      </x:c>
      <x:c r="AG1818" s="53" t="n">
        <x:v>44348</x:v>
      </x:c>
      <x:c r="AH1818" s="50" t="str">
        <x:v>S100XSXS</x:v>
      </x:c>
      <x:c r="AI1818" s="50" t="str">
        <x:v>NetSalesSummaryOfBusinessResults</x:v>
      </x:c>
      <x:c r="AJ1818" s="50" t="str">
        <x:v>OperatingIncome</x:v>
      </x:c>
      <x:c r="AK1818" s="53" t="n">
        <x:v>46022</x:v>
      </x:c>
      <x:c r="AL1818" s="50" t="str">
        <x:v>365/365/365/366/365</x:v>
      </x:c>
      <x:c r="AM1818" s="51" t="n">
        <x:v>74338800</x:v>
      </x:c>
      <x:c r="AN1818" s="51" t="n">
        <x:v>5810</x:v>
      </x:c>
      <x:c r="AO1818" s="51" t="n">
        <x:f>IFERROR(AM1818*AN1818,"")</x:f>
        <x:v>431908428000</x:v>
      </x:c>
      <x:c r="AP1818" s="56" t="n">
        <x:f>IFERROR(AO1818/(K1818*1000000),"")</x:f>
        <x:v>2.605908146396206</x:v>
      </x:c>
      <x:c r="AQ1818" s="57" t="n">
        <x:v>1154259515</x:v>
      </x:c>
      <x:c r="AR1818" s="52" t="n">
        <x:v>0.2421306503578581</x:v>
      </x:c>
      <x:c r="AS1818" s="52" t="n">
        <x:v>-0.5193160724873229</x:v>
      </x:c>
      <x:c r="AT1818" s="55" t="b">
        <x:v>1</x:v>
      </x:c>
      <x:c r="AU1818" s="50"/>
      <x:c r="AV1818" s="58" t="n">
        <x:v>0.1067076230886248</x:v>
      </x:c>
      <x:c r="AW1818" s="50" t="n">
        <x:v>1191</x:v>
      </x:c>
      <x:c r="AX1818" s="50" t="str">
        <x:v>Core Moat</x:v>
      </x:c>
      <x:c r="AY1818" s="50" t="str">
        <x:v>目立つ機械的警告なし（定性確認は別途必要）</x:v>
      </x:c>
      <x:c r="AZ1818" s="59" t="str">
        <x:v>2026-03-25 10:00</x:v>
      </x:c>
      <x:c r="BA1818" s="53" t="n">
        <x:v>36251</x:v>
      </x:c>
      <x:c r="BB1818" s="50"/>
      <x:c r="BC1818" s="50"/>
      <x:c r="BD1818" s="50" t="str">
        <x:v>TOPIX Mid400</x:v>
      </x:c>
    </x:row>
    <x:row r="1819">
      <x:c r="A1819" s="50" t="n">
        <x:v>1818</x:v>
      </x:c>
      <x:c r="B1819" s="50" t="str">
        <x:v>5199</x:v>
      </x:c>
      <x:c r="C1819" s="50" t="str">
        <x:v>5199.T</x:v>
      </x:c>
      <x:c r="D1819" s="50" t="str">
        <x:v>FUJI LATEX CO.,LTD.</x:v>
      </x:c>
      <x:c r="E1819" s="50" t="str">
        <x:v>Standard Market(Domestic)</x:v>
      </x:c>
      <x:c r="F1819" s="50" t="str">
        <x:v>Rubber Products</x:v>
      </x:c>
      <x:c r="G1819" s="51" t="n">
        <x:v>6850.762</x:v>
      </x:c>
      <x:c r="H1819" s="51" t="n">
        <x:v>8147.337</x:v>
      </x:c>
      <x:c r="I1819" s="51" t="n">
        <x:v>8085.388</x:v>
      </x:c>
      <x:c r="J1819" s="51" t="n">
        <x:v>7508.117</x:v>
      </x:c>
      <x:c r="K1819" s="51" t="n">
        <x:v>7198.559</x:v>
      </x:c>
      <x:c r="L1819" s="52" t="n">
        <x:f>IFERROR(H1819/G1819-1,"")</x:f>
        <x:v>0.1892599684531444</x:v>
      </x:c>
      <x:c r="M1819" s="52" t="n">
        <x:f>IFERROR(I1819/H1819-1,"")</x:f>
        <x:v>-0.007603588755442536</x:v>
      </x:c>
      <x:c r="N1819" s="52" t="n">
        <x:f>IFERROR(J1819/I1819-1,"")</x:f>
        <x:v>-0.07139682103072853</x:v>
      </x:c>
      <x:c r="O1819" s="52" t="n">
        <x:f>IFERROR(K1819/J1819-1,"")</x:f>
        <x:v>-0.041229778385179716</x:v>
      </x:c>
      <x:c r="P1819" s="52" t="n">
        <x:f>IFERROR((K1819/G1819)^(1/4)-1,"")</x:f>
        <x:v>0.012457197503995321</x:v>
      </x:c>
      <x:c r="Q1819" s="51" t="n">
        <x:v>208.543</x:v>
      </x:c>
      <x:c r="R1819" s="52" t="n">
        <x:f>IFERROR(Q1819/K1819,"")</x:f>
        <x:v>0.028970103599901036</x:v>
      </x:c>
      <x:c r="S1819" s="53" t="n">
        <x:v>38322</x:v>
      </x:c>
      <x:c r="T1819" s="50" t="str">
        <x:v>EDINET_company_history</x:v>
      </x:c>
      <x:c r="U1819" s="50" t="str">
        <x:v>岡本 昌大</x:v>
      </x:c>
      <x:c r="V1819" s="54" t="n">
        <x:v>0.1217</x:v>
      </x:c>
      <x:c r="W1819" s="50" t="str">
        <x:v>近藤 安弘 / 金原 辰弥</x:v>
      </x:c>
      <x:c r="X1819" s="50" t="b">
        <x:f>AND(COUNT(L1819:O1819)=4,L1819&gt;='設定'!$B$6,M1819&gt;='設定'!$B$6,N1819&gt;='設定'!$B$6,O1819&gt;='設定'!$B$6)</x:f>
        <x:v>0</x:v>
      </x:c>
      <x:c r="Y1819" s="50" t="b">
        <x:f>AND(COUNT(G1819:K1819)=5,P1819&gt;='設定'!$B$7)</x:f>
        <x:v>0</x:v>
      </x:c>
      <x:c r="Z1819" s="50" t="b">
        <x:f>AND(ISNUMBER(R1819),R1819&gt;='設定'!$B$8)</x:f>
        <x:v>0</x:v>
      </x:c>
      <x:c r="AA1819" s="50" t="b">
        <x:f>AND(ISNUMBER(S1819),S1819&gt;=DATE(YEAR('設定'!$B$10)-'設定'!$B$9,MONTH('設定'!$B$10),DAY('設定'!$B$10)))</x:f>
        <x:v>0</x:v>
      </x:c>
      <x:c r="AB1819" s="55" t="b">
        <x:v>0</x:v>
      </x:c>
      <x:c r="AC1819" s="55" t="b">
        <x:v>1</x:v>
      </x:c>
      <x:c r="AD1819" s="50" t="n">
        <x:f>IF(X1819,1,0)+IF(Z1819,1,0)+IF(AA1819,1,0)+IF(AB1819,1,0)</x:f>
        <x:v>0</x:v>
      </x:c>
      <x:c r="AE1819" s="50" t="n">
        <x:f>IF(Y1819,1,0)+IF(Z1819,1,0)+IF(AA1819,1,0)+IF(AB1819,1,0)</x:f>
        <x:v>0</x:v>
      </x:c>
      <x:c r="AF1819" s="50" t="n">
        <x:f>IF(Y1819,1,0)+IF(Z1819,1,0)+IF(AA1819,1,0)+IF(AC1819,1,0)</x:f>
        <x:v>1</x:v>
      </x:c>
      <x:c r="AG1819" s="53" t="n">
        <x:v>44348</x:v>
      </x:c>
      <x:c r="AH1819" s="50" t="str">
        <x:v>S100W2HG</x:v>
      </x:c>
      <x:c r="AI1819" s="50" t="str">
        <x:v>NetSalesSummaryOfBusinessResults</x:v>
      </x:c>
      <x:c r="AJ1819" s="50" t="str">
        <x:v>OperatingIncome</x:v>
      </x:c>
      <x:c r="AK1819" s="53" t="n">
        <x:v>45747</x:v>
      </x:c>
      <x:c r="AL1819" s="50" t="str">
        <x:v>365/365/365/366/365</x:v>
      </x:c>
      <x:c r="AM1819" s="51" t="n">
        <x:v>1267699</x:v>
      </x:c>
      <x:c r="AN1819" s="51" t="n">
        <x:v>1930</x:v>
      </x:c>
      <x:c r="AO1819" s="51" t="n">
        <x:f>IFERROR(AM1819*AN1819,"")</x:f>
        <x:v>2446659070</x:v>
      </x:c>
      <x:c r="AP1819" s="56" t="n">
        <x:f>IFERROR(AO1819/(K1819*1000000),"")</x:f>
        <x:v>0.3398817832846824</x:v>
      </x:c>
      <x:c r="AQ1819" s="57" t="n">
        <x:v>1489710</x:v>
      </x:c>
      <x:c r="AR1819" s="52" t="n">
        <x:v>0.2573601061902957</x:v>
      </x:c>
      <x:c r="AS1819" s="52" t="n">
        <x:v>-0.3815728252514528</x:v>
      </x:c>
      <x:c r="AT1819" s="55" t="b">
        <x:v>0</x:v>
      </x:c>
      <x:c r="AU1819" s="50" t="str">
        <x:v>low_liquidity</x:v>
      </x:c>
      <x:c r="AV1819" s="58" t="n">
        <x:v>0.0031364525223848</x:v>
      </x:c>
      <x:c r="AW1819" s="50" t="n">
        <x:v>1842</x:v>
      </x:c>
      <x:c r="AX1819" s="50" t="str">
        <x:v>Discovery</x:v>
      </x:c>
      <x:c r="AY1819" s="50" t="str">
        <x:v>既存適格性フィルター不通過: low_liquidity / 60日平均売買代金2,000万円未満</x:v>
      </x:c>
      <x:c r="AZ1819" s="59" t="str">
        <x:v>2025-06-24 11:00</x:v>
      </x:c>
      <x:c r="BA1819" s="53" t="n">
        <x:v>38322</x:v>
      </x:c>
      <x:c r="BB1819" s="50"/>
      <x:c r="BC1819" s="50"/>
      <x:c r="BD1819" s="50"/>
    </x:row>
    <x:row r="1820">
      <x:c r="A1820" s="50" t="n">
        <x:v>1819</x:v>
      </x:c>
      <x:c r="B1820" s="50" t="str">
        <x:v>7975</x:v>
      </x:c>
      <x:c r="C1820" s="50" t="str">
        <x:v>7975.T</x:v>
      </x:c>
      <x:c r="D1820" s="50" t="str">
        <x:v>LIHIT LAB.,INC.</x:v>
      </x:c>
      <x:c r="E1820" s="50" t="str">
        <x:v>Standard Market(Domestic)</x:v>
      </x:c>
      <x:c r="F1820" s="50" t="str">
        <x:v>Other Products</x:v>
      </x:c>
      <x:c r="G1820" s="51" t="n">
        <x:v>8693.475</x:v>
      </x:c>
      <x:c r="H1820" s="51" t="n">
        <x:v>8514.113</x:v>
      </x:c>
      <x:c r="I1820" s="51" t="n">
        <x:v>8803.462</x:v>
      </x:c>
      <x:c r="J1820" s="51" t="n">
        <x:v>9220.521</x:v>
      </x:c>
      <x:c r="K1820" s="51" t="n">
        <x:v>9124.181</x:v>
      </x:c>
      <x:c r="L1820" s="52" t="n">
        <x:f>IFERROR(H1820/G1820-1,"")</x:f>
        <x:v>-0.020631795685844945</x:v>
      </x:c>
      <x:c r="M1820" s="52" t="n">
        <x:f>IFERROR(I1820/H1820-1,"")</x:f>
        <x:v>0.03398463233927007</x:v>
      </x:c>
      <x:c r="N1820" s="52" t="n">
        <x:f>IFERROR(J1820/I1820-1,"")</x:f>
        <x:v>0.04737443065012381</x:v>
      </x:c>
      <x:c r="O1820" s="52" t="n">
        <x:f>IFERROR(K1820/J1820-1,"")</x:f>
        <x:v>-0.010448433445355176</x:v>
      </x:c>
      <x:c r="P1820" s="52" t="n">
        <x:f>IFERROR((K1820/G1820)^(1/4)-1,"")</x:f>
        <x:v>0.012162214913516989</x:v>
      </x:c>
      <x:c r="Q1820" s="51" t="n">
        <x:v>36.028</x:v>
      </x:c>
      <x:c r="R1820" s="52" t="n">
        <x:f>IFERROR(Q1820/K1820,"")</x:f>
        <x:v>0.003948628375522142</x:v>
      </x:c>
      <x:c r="S1820" s="53" t="n">
        <x:v>22890</x:v>
      </x:c>
      <x:c r="T1820" s="50" t="str">
        <x:v>EDINET_company_history</x:v>
      </x:c>
      <x:c r="U1820" s="50" t="str">
        <x:v>リヒトラブ共栄会</x:v>
      </x:c>
      <x:c r="V1820" s="54" t="n">
        <x:v>0.125</x:v>
      </x:c>
      <x:c r="W1820" s="50" t="str">
        <x:v>田 中 宏 和</x:v>
      </x:c>
      <x:c r="X1820" s="50" t="b">
        <x:f>AND(COUNT(L1820:O1820)=4,L1820&gt;='設定'!$B$6,M1820&gt;='設定'!$B$6,N1820&gt;='設定'!$B$6,O1820&gt;='設定'!$B$6)</x:f>
        <x:v>0</x:v>
      </x:c>
      <x:c r="Y1820" s="50" t="b">
        <x:f>AND(COUNT(G1820:K1820)=5,P1820&gt;='設定'!$B$7)</x:f>
        <x:v>0</x:v>
      </x:c>
      <x:c r="Z1820" s="50" t="b">
        <x:f>AND(ISNUMBER(R1820),R1820&gt;='設定'!$B$8)</x:f>
        <x:v>0</x:v>
      </x:c>
      <x:c r="AA1820" s="50" t="b">
        <x:f>AND(ISNUMBER(S1820),S1820&gt;=DATE(YEAR('設定'!$B$10)-'設定'!$B$9,MONTH('設定'!$B$10),DAY('設定'!$B$10)))</x:f>
        <x:v>0</x:v>
      </x:c>
      <x:c r="AB1820" s="55" t="b">
        <x:v>0</x:v>
      </x:c>
      <x:c r="AC1820" s="55" t="b">
        <x:v>1</x:v>
      </x:c>
      <x:c r="AD1820" s="50" t="n">
        <x:f>IF(X1820,1,0)+IF(Z1820,1,0)+IF(AA1820,1,0)+IF(AB1820,1,0)</x:f>
        <x:v>0</x:v>
      </x:c>
      <x:c r="AE1820" s="50" t="n">
        <x:f>IF(Y1820,1,0)+IF(Z1820,1,0)+IF(AA1820,1,0)+IF(AB1820,1,0)</x:f>
        <x:v>0</x:v>
      </x:c>
      <x:c r="AF1820" s="50" t="n">
        <x:f>IF(Y1820,1,0)+IF(Z1820,1,0)+IF(AA1820,1,0)+IF(AC1820,1,0)</x:f>
        <x:v>1</x:v>
      </x:c>
      <x:c r="AG1820" s="53" t="n">
        <x:v>44348</x:v>
      </x:c>
      <x:c r="AH1820" s="50" t="str">
        <x:v>S100Y4MZ</x:v>
      </x:c>
      <x:c r="AI1820" s="50" t="str">
        <x:v>NetSalesSummaryOfBusinessResults</x:v>
      </x:c>
      <x:c r="AJ1820" s="50" t="str">
        <x:v>OperatingIncome</x:v>
      </x:c>
      <x:c r="AK1820" s="53" t="n">
        <x:v>46081</x:v>
      </x:c>
      <x:c r="AL1820" s="50" t="str">
        <x:v>365/365/366/365/365</x:v>
      </x:c>
      <x:c r="AM1820" s="51" t="n">
        <x:v>3393000</x:v>
      </x:c>
      <x:c r="AN1820" s="51" t="n">
        <x:v>1090</x:v>
      </x:c>
      <x:c r="AO1820" s="51" t="n">
        <x:f>IFERROR(AM1820*AN1820,"")</x:f>
        <x:v>3698370000</x:v>
      </x:c>
      <x:c r="AP1820" s="56" t="n">
        <x:f>IFERROR(AO1820/(K1820*1000000),"")</x:f>
        <x:v>0.40533720231985754</x:v>
      </x:c>
      <x:c r="AQ1820" s="57" t="n">
        <x:v>2406398.3333333335</x:v>
      </x:c>
      <x:c r="AR1820" s="52" t="n">
        <x:v>0.2514658480971762</x:v>
      </x:c>
      <x:c r="AS1820" s="52" t="n">
        <x:v>-0.2485980992547211</x:v>
      </x:c>
      <x:c r="AT1820" s="55" t="b">
        <x:v>0</x:v>
      </x:c>
      <x:c r="AU1820" s="50" t="str">
        <x:v>low_liquidity</x:v>
      </x:c>
      <x:c r="AV1820" s="58" t="n">
        <x:v>-0.1000309278625701</x:v>
      </x:c>
      <x:c r="AW1820" s="50" t="n">
        <x:v>2604</x:v>
      </x:c>
      <x:c r="AX1820" s="50" t="str">
        <x:v>Core Moat</x:v>
      </x:c>
      <x:c r="AY1820" s="50" t="str">
        <x:v>既存適格性フィルター不通過: low_liquidity / 60日平均売買代金2,000万円未満</x:v>
      </x:c>
      <x:c r="AZ1820" s="59" t="str">
        <x:v>2026-05-20 09:40</x:v>
      </x:c>
      <x:c r="BA1820" s="53" t="n">
        <x:v>22890</x:v>
      </x:c>
      <x:c r="BB1820" s="50"/>
      <x:c r="BC1820" s="50"/>
      <x:c r="BD1820" s="50"/>
    </x:row>
    <x:row r="1821">
      <x:c r="A1821" s="50" t="n">
        <x:v>1820</x:v>
      </x:c>
      <x:c r="B1821" s="50" t="str">
        <x:v>1716</x:v>
      </x:c>
      <x:c r="C1821" s="50" t="str">
        <x:v>1716.T</x:v>
      </x:c>
      <x:c r="D1821" s="50" t="str">
        <x:v>DAI-ICHI CUTTER KOGYO K.K.</x:v>
      </x:c>
      <x:c r="E1821" s="50" t="str">
        <x:v>Standard Market(Domestic)</x:v>
      </x:c>
      <x:c r="F1821" s="50" t="str">
        <x:v>Construction</x:v>
      </x:c>
      <x:c r="G1821" s="51" t="n">
        <x:v>19337.792</x:v>
      </x:c>
      <x:c r="H1821" s="51" t="n">
        <x:v>20949.144</x:v>
      </x:c>
      <x:c r="I1821" s="51" t="n">
        <x:v>22164.394</x:v>
      </x:c>
      <x:c r="J1821" s="51" t="n">
        <x:v>20918.336</x:v>
      </x:c>
      <x:c r="K1821" s="51" t="n">
        <x:v>20228.578</x:v>
      </x:c>
      <x:c r="L1821" s="52" t="n">
        <x:f>IFERROR(H1821/G1821-1,"")</x:f>
        <x:v>0.08332657627096207</x:v>
      </x:c>
      <x:c r="M1821" s="52" t="n">
        <x:f>IFERROR(I1821/H1821-1,"")</x:f>
        <x:v>0.058009530126863496</x:v>
      </x:c>
      <x:c r="N1821" s="52" t="n">
        <x:f>IFERROR(J1821/I1821-1,"")</x:f>
        <x:v>-0.05621890677453223</x:v>
      </x:c>
      <x:c r="O1821" s="52" t="n">
        <x:f>IFERROR(K1821/J1821-1,"")</x:f>
        <x:v>-0.03297384648568591</x:v>
      </x:c>
      <x:c r="P1821" s="52" t="n">
        <x:f>IFERROR((K1821/G1821)^(1/4)-1,"")</x:f>
        <x:v>0.011322378642888209</x:v>
      </x:c>
      <x:c r="Q1821" s="51" t="n">
        <x:v>1647.408</x:v>
      </x:c>
      <x:c r="R1821" s="52" t="n">
        <x:f>IFERROR(Q1821/K1821,"")</x:f>
        <x:v>0.08143963456057068</x:v>
      </x:c>
      <x:c r="S1821" s="53" t="n">
        <x:v>44348</x:v>
      </x:c>
      <x:c r="T1821" s="50" t="str">
        <x:v>not_identified_before_local_window</x:v>
      </x:c>
      <x:c r="U1821" s="50" t="str">
        <x:v>渡 邉 隆</x:v>
      </x:c>
      <x:c r="V1821" s="54" t="n">
        <x:v>0.1427</x:v>
      </x:c>
      <x:c r="W1821" s="50" t="str">
        <x:v>安 達 昌 史</x:v>
      </x:c>
      <x:c r="X1821" s="50" t="b">
        <x:f>AND(COUNT(L1821:O1821)=4,L1821&gt;='設定'!$B$6,M1821&gt;='設定'!$B$6,N1821&gt;='設定'!$B$6,O1821&gt;='設定'!$B$6)</x:f>
        <x:v>0</x:v>
      </x:c>
      <x:c r="Y1821" s="50" t="b">
        <x:f>AND(COUNT(G1821:K1821)=5,P1821&gt;='設定'!$B$7)</x:f>
        <x:v>0</x:v>
      </x:c>
      <x:c r="Z1821" s="50" t="b">
        <x:f>AND(ISNUMBER(R1821),R1821&gt;='設定'!$B$8)</x:f>
        <x:v>0</x:v>
      </x:c>
      <x:c r="AA1821" s="50" t="b">
        <x:f>AND(ISNUMBER(S1821),S1821&gt;=DATE(YEAR('設定'!$B$10)-'設定'!$B$9,MONTH('設定'!$B$10),DAY('設定'!$B$10)))</x:f>
        <x:v>0</x:v>
      </x:c>
      <x:c r="AB1821" s="55" t="b">
        <x:v>0</x:v>
      </x:c>
      <x:c r="AC1821" s="55" t="b">
        <x:v>1</x:v>
      </x:c>
      <x:c r="AD1821" s="50" t="n">
        <x:f>IF(X1821,1,0)+IF(Z1821,1,0)+IF(AA1821,1,0)+IF(AB1821,1,0)</x:f>
        <x:v>0</x:v>
      </x:c>
      <x:c r="AE1821" s="50" t="n">
        <x:f>IF(Y1821,1,0)+IF(Z1821,1,0)+IF(AA1821,1,0)+IF(AB1821,1,0)</x:f>
        <x:v>0</x:v>
      </x:c>
      <x:c r="AF1821" s="50" t="n">
        <x:f>IF(Y1821,1,0)+IF(Z1821,1,0)+IF(AA1821,1,0)+IF(AC1821,1,0)</x:f>
        <x:v>1</x:v>
      </x:c>
      <x:c r="AG1821" s="53" t="n">
        <x:v>44348</x:v>
      </x:c>
      <x:c r="AH1821" s="50" t="str">
        <x:v>S100WRZ3</x:v>
      </x:c>
      <x:c r="AI1821" s="50" t="str">
        <x:v>NetSalesSummaryOfBusinessResults</x:v>
      </x:c>
      <x:c r="AJ1821" s="50" t="str">
        <x:v>OperatingIncome</x:v>
      </x:c>
      <x:c r="AK1821" s="53" t="n">
        <x:v>45838</x:v>
      </x:c>
      <x:c r="AL1821" s="50" t="str">
        <x:v>365/365/365/366/365</x:v>
      </x:c>
      <x:c r="AM1821" s="51" t="n">
        <x:v>11491800</x:v>
      </x:c>
      <x:c r="AN1821" s="51" t="n">
        <x:v>1370</x:v>
      </x:c>
      <x:c r="AO1821" s="51" t="n">
        <x:f>IFERROR(AM1821*AN1821,"")</x:f>
        <x:v>15743766000</x:v>
      </x:c>
      <x:c r="AP1821" s="56" t="n">
        <x:f>IFERROR(AO1821/(K1821*1000000),"")</x:f>
        <x:v>0.7782932641137701</x:v>
      </x:c>
      <x:c r="AQ1821" s="57" t="n">
        <x:v>27889593.333333332</x:v>
      </x:c>
      <x:c r="AR1821" s="52" t="n">
        <x:v>0.2262461209067541</x:v>
      </x:c>
      <x:c r="AS1821" s="52" t="n">
        <x:v>-0.286055176774214</x:v>
      </x:c>
      <x:c r="AT1821" s="55" t="b">
        <x:v>1</x:v>
      </x:c>
      <x:c r="AU1821" s="50"/>
      <x:c r="AV1821" s="58" t="n">
        <x:v>0.0059099649270307</x:v>
      </x:c>
      <x:c r="AW1821" s="50" t="n">
        <x:v>1821</x:v>
      </x:c>
      <x:c r="AX1821" s="50" t="str">
        <x:v>Discovery</x:v>
      </x:c>
      <x:c r="AY1821" s="50" t="str">
        <x:v>目立つ機械的警告なし（定性確認は別途必要）</x:v>
      </x:c>
      <x:c r="AZ1821" s="59" t="str">
        <x:v>2025-09-29 13:51</x:v>
      </x:c>
      <x:c r="BA1821" s="53"/>
      <x:c r="BB1821" s="50"/>
      <x:c r="BC1821" s="50"/>
      <x:c r="BD1821" s="50" t="str">
        <x:v>TOPIX Small 2</x:v>
      </x:c>
    </x:row>
    <x:row r="1822">
      <x:c r="A1822" s="50" t="n">
        <x:v>1821</x:v>
      </x:c>
      <x:c r="B1822" s="50" t="str">
        <x:v>9895</x:v>
      </x:c>
      <x:c r="C1822" s="50" t="str">
        <x:v>9895.T</x:v>
      </x:c>
      <x:c r="D1822" s="50" t="str">
        <x:v>CONSEC CORPORATION</x:v>
      </x:c>
      <x:c r="E1822" s="50" t="str">
        <x:v>Standard Market(Domestic)</x:v>
      </x:c>
      <x:c r="F1822" s="50" t="str">
        <x:v>Wholesale Trade</x:v>
      </x:c>
      <x:c r="G1822" s="51" t="n">
        <x:v>9844.439</x:v>
      </x:c>
      <x:c r="H1822" s="51" t="n">
        <x:v>10081.097</x:v>
      </x:c>
      <x:c r="I1822" s="51" t="n">
        <x:v>9695.604</x:v>
      </x:c>
      <x:c r="J1822" s="51" t="n">
        <x:v>10379.637</x:v>
      </x:c>
      <x:c r="K1822" s="51" t="n">
        <x:v>10297.303</x:v>
      </x:c>
      <x:c r="L1822" s="52" t="n">
        <x:f>IFERROR(H1822/G1822-1,"")</x:f>
        <x:v>0.024039764988131873</x:v>
      </x:c>
      <x:c r="M1822" s="52" t="n">
        <x:f>IFERROR(I1822/H1822-1,"")</x:f>
        <x:v>-0.03823919162765721</x:v>
      </x:c>
      <x:c r="N1822" s="52" t="n">
        <x:f>IFERROR(J1822/I1822-1,"")</x:f>
        <x:v>0.0705508393288341</x:v>
      </x:c>
      <x:c r="O1822" s="52" t="n">
        <x:f>IFERROR(K1822/J1822-1,"")</x:f>
        <x:v>-0.00793226198565522</x:v>
      </x:c>
      <x:c r="P1822" s="52" t="n">
        <x:f>IFERROR((K1822/G1822)^(1/4)-1,"")</x:f>
        <x:v>0.011307271616197934</x:v>
      </x:c>
      <x:c r="Q1822" s="51" t="n">
        <x:v>-2.54</x:v>
      </x:c>
      <x:c r="R1822" s="52" t="n">
        <x:f>IFERROR(Q1822/K1822,"")</x:f>
        <x:v>-0.000246666530061318</x:v>
      </x:c>
      <x:c r="S1822" s="53" t="n">
        <x:v>38322</x:v>
      </x:c>
      <x:c r="T1822" s="50" t="str">
        <x:v>EDINET_company_history</x:v>
      </x:c>
      <x:c r="U1822" s="50" t="str">
        <x:v>佐々木 秀隆</x:v>
      </x:c>
      <x:c r="V1822" s="54" t="n">
        <x:v>0.1388</x:v>
      </x:c>
      <x:c r="W1822" s="50" t="str">
        <x:v>福田 多喜二</x:v>
      </x:c>
      <x:c r="X1822" s="50" t="b">
        <x:f>AND(COUNT(L1822:O1822)=4,L1822&gt;='設定'!$B$6,M1822&gt;='設定'!$B$6,N1822&gt;='設定'!$B$6,O1822&gt;='設定'!$B$6)</x:f>
        <x:v>0</x:v>
      </x:c>
      <x:c r="Y1822" s="50" t="b">
        <x:f>AND(COUNT(G1822:K1822)=5,P1822&gt;='設定'!$B$7)</x:f>
        <x:v>0</x:v>
      </x:c>
      <x:c r="Z1822" s="50" t="b">
        <x:f>AND(ISNUMBER(R1822),R1822&gt;='設定'!$B$8)</x:f>
        <x:v>0</x:v>
      </x:c>
      <x:c r="AA1822" s="50" t="b">
        <x:f>AND(ISNUMBER(S1822),S1822&gt;=DATE(YEAR('設定'!$B$10)-'設定'!$B$9,MONTH('設定'!$B$10),DAY('設定'!$B$10)))</x:f>
        <x:v>0</x:v>
      </x:c>
      <x:c r="AB1822" s="55" t="b">
        <x:v>0</x:v>
      </x:c>
      <x:c r="AC1822" s="55" t="b">
        <x:v>1</x:v>
      </x:c>
      <x:c r="AD1822" s="50" t="n">
        <x:f>IF(X1822,1,0)+IF(Z1822,1,0)+IF(AA1822,1,0)+IF(AB1822,1,0)</x:f>
        <x:v>0</x:v>
      </x:c>
      <x:c r="AE1822" s="50" t="n">
        <x:f>IF(Y1822,1,0)+IF(Z1822,1,0)+IF(AA1822,1,0)+IF(AB1822,1,0)</x:f>
        <x:v>0</x:v>
      </x:c>
      <x:c r="AF1822" s="50" t="n">
        <x:f>IF(Y1822,1,0)+IF(Z1822,1,0)+IF(AA1822,1,0)+IF(AC1822,1,0)</x:f>
        <x:v>1</x:v>
      </x:c>
      <x:c r="AG1822" s="53" t="n">
        <x:v>44348</x:v>
      </x:c>
      <x:c r="AH1822" s="50" t="str">
        <x:v>S100W4F5</x:v>
      </x:c>
      <x:c r="AI1822" s="50" t="str">
        <x:v>NetSalesSummaryOfBusinessResults</x:v>
      </x:c>
      <x:c r="AJ1822" s="50" t="str">
        <x:v>OperatingIncome</x:v>
      </x:c>
      <x:c r="AK1822" s="53" t="n">
        <x:v>45747</x:v>
      </x:c>
      <x:c r="AL1822" s="50" t="str">
        <x:v>365/365/365/366/365</x:v>
      </x:c>
      <x:c r="AM1822" s="51" t="n">
        <x:v>1759211</x:v>
      </x:c>
      <x:c r="AN1822" s="51" t="n">
        <x:v>1267</x:v>
      </x:c>
      <x:c r="AO1822" s="51" t="n">
        <x:f>IFERROR(AM1822*AN1822,"")</x:f>
        <x:v>2228920337</x:v>
      </x:c>
      <x:c r="AP1822" s="56" t="n">
        <x:f>IFERROR(AO1822/(K1822*1000000),"")</x:f>
        <x:v>0.21645671075232029</x:v>
      </x:c>
      <x:c r="AQ1822" s="57" t="n">
        <x:v>1283908.3333333333</x:v>
      </x:c>
      <x:c r="AR1822" s="52" t="n">
        <x:v>0.1625213762950174</x:v>
      </x:c>
      <x:c r="AS1822" s="52" t="n">
        <x:v>-0.2082259666921764</x:v>
      </x:c>
      <x:c r="AT1822" s="55" t="b">
        <x:v>0</x:v>
      </x:c>
      <x:c r="AU1822" s="50" t="str">
        <x:v>low_liquidity</x:v>
      </x:c>
      <x:c r="AV1822" s="58" t="n">
        <x:v>-0.0309842802491569</x:v>
      </x:c>
      <x:c r="AW1822" s="50" t="n">
        <x:v>2123</x:v>
      </x:c>
      <x:c r="AX1822" s="50" t="str">
        <x:v>Core Moat</x:v>
      </x:c>
      <x:c r="AY1822" s="50" t="str">
        <x:v>既存適格性フィルター不通過: low_liquidity / 60日平均売買代金2,000万円未満</x:v>
      </x:c>
      <x:c r="AZ1822" s="59" t="str">
        <x:v>2025-06-24 16:37</x:v>
      </x:c>
      <x:c r="BA1822" s="53" t="n">
        <x:v>38322</x:v>
      </x:c>
      <x:c r="BB1822" s="50"/>
      <x:c r="BC1822" s="50"/>
      <x:c r="BD1822" s="50"/>
    </x:row>
    <x:row r="1823">
      <x:c r="A1823" s="50" t="n">
        <x:v>1822</x:v>
      </x:c>
      <x:c r="B1823" s="50" t="str">
        <x:v>6233</x:v>
      </x:c>
      <x:c r="C1823" s="50" t="str">
        <x:v>6233.T</x:v>
      </x:c>
      <x:c r="D1823" s="50" t="str">
        <x:v>KLASS Corporation</x:v>
      </x:c>
      <x:c r="E1823" s="50" t="str">
        <x:v>Standard Market(Domestic)</x:v>
      </x:c>
      <x:c r="F1823" s="50" t="str">
        <x:v>Machinery</x:v>
      </x:c>
      <x:c r="G1823" s="51" t="n">
        <x:v>9169.425</x:v>
      </x:c>
      <x:c r="H1823" s="51" t="n">
        <x:v>9660.071</x:v>
      </x:c>
      <x:c r="I1823" s="51" t="n">
        <x:v>9888.009</x:v>
      </x:c>
      <x:c r="J1823" s="51" t="n">
        <x:v>9781.915</x:v>
      </x:c>
      <x:c r="K1823" s="51" t="n">
        <x:v>9569.361</x:v>
      </x:c>
      <x:c r="L1823" s="52" t="n">
        <x:f>IFERROR(H1823/G1823-1,"")</x:f>
        <x:v>0.05350891686228976</x:v>
      </x:c>
      <x:c r="M1823" s="52" t="n">
        <x:f>IFERROR(I1823/H1823-1,"")</x:f>
        <x:v>0.023595892825218456</x:v>
      </x:c>
      <x:c r="N1823" s="52" t="n">
        <x:f>IFERROR(J1823/I1823-1,"")</x:f>
        <x:v>-0.01072956143142656</x:v>
      </x:c>
      <x:c r="O1823" s="52" t="n">
        <x:f>IFERROR(K1823/J1823-1,"")</x:f>
        <x:v>-0.021729283069828353</x:v>
      </x:c>
      <x:c r="P1823" s="52" t="n">
        <x:f>IFERROR((K1823/G1823)^(1/4)-1,"")</x:f>
        <x:v>0.01073012230319259</x:v>
      </x:c>
      <x:c r="Q1823" s="51" t="n">
        <x:v>267.516</x:v>
      </x:c>
      <x:c r="R1823" s="52" t="n">
        <x:f>IFERROR(Q1823/K1823,"")</x:f>
        <x:v>0.027955471634939888</x:v>
      </x:c>
      <x:c r="S1823" s="53" t="n">
        <x:v>44348</x:v>
      </x:c>
      <x:c r="T1823" s="50" t="str">
        <x:v>not_identified_before_local_window</x:v>
      </x:c>
      <x:c r="U1823" s="50" t="str">
        <x:v>頃安 憲司</x:v>
      </x:c>
      <x:c r="V1823" s="54" t="n">
        <x:v>0.2603</x:v>
      </x:c>
      <x:c r="W1823" s="50" t="str">
        <x:v>頃安 雅樹 / 曽谷 雅俊</x:v>
      </x:c>
      <x:c r="X1823" s="50" t="b">
        <x:f>AND(COUNT(L1823:O1823)=4,L1823&gt;='設定'!$B$6,M1823&gt;='設定'!$B$6,N1823&gt;='設定'!$B$6,O1823&gt;='設定'!$B$6)</x:f>
        <x:v>0</x:v>
      </x:c>
      <x:c r="Y1823" s="50" t="b">
        <x:f>AND(COUNT(G1823:K1823)=5,P1823&gt;='設定'!$B$7)</x:f>
        <x:v>0</x:v>
      </x:c>
      <x:c r="Z1823" s="50" t="b">
        <x:f>AND(ISNUMBER(R1823),R1823&gt;='設定'!$B$8)</x:f>
        <x:v>0</x:v>
      </x:c>
      <x:c r="AA1823" s="50" t="b">
        <x:f>AND(ISNUMBER(S1823),S1823&gt;=DATE(YEAR('設定'!$B$10)-'設定'!$B$9,MONTH('設定'!$B$10),DAY('設定'!$B$10)))</x:f>
        <x:v>0</x:v>
      </x:c>
      <x:c r="AB1823" s="55" t="b">
        <x:v>0</x:v>
      </x:c>
      <x:c r="AC1823" s="55" t="b">
        <x:v>1</x:v>
      </x:c>
      <x:c r="AD1823" s="50" t="n">
        <x:f>IF(X1823,1,0)+IF(Z1823,1,0)+IF(AA1823,1,0)+IF(AB1823,1,0)</x:f>
        <x:v>0</x:v>
      </x:c>
      <x:c r="AE1823" s="50" t="n">
        <x:f>IF(Y1823,1,0)+IF(Z1823,1,0)+IF(AA1823,1,0)+IF(AB1823,1,0)</x:f>
        <x:v>0</x:v>
      </x:c>
      <x:c r="AF1823" s="50" t="n">
        <x:f>IF(Y1823,1,0)+IF(Z1823,1,0)+IF(AA1823,1,0)+IF(AC1823,1,0)</x:f>
        <x:v>1</x:v>
      </x:c>
      <x:c r="AG1823" s="53" t="n">
        <x:v>44348</x:v>
      </x:c>
      <x:c r="AH1823" s="50" t="str">
        <x:v>S100XBSH</x:v>
      </x:c>
      <x:c r="AI1823" s="50" t="str">
        <x:v>NetSalesSummaryOfBusinessResults</x:v>
      </x:c>
      <x:c r="AJ1823" s="50" t="str">
        <x:v>OperatingIncome</x:v>
      </x:c>
      <x:c r="AK1823" s="53" t="n">
        <x:v>45930</x:v>
      </x:c>
      <x:c r="AL1823" s="50" t="str">
        <x:v>365/365/365/366/365</x:v>
      </x:c>
      <x:c r="AM1823" s="51" t="n">
        <x:v>5391000</x:v>
      </x:c>
      <x:c r="AN1823" s="51" t="n">
        <x:v>400</x:v>
      </x:c>
      <x:c r="AO1823" s="51" t="n">
        <x:f>IFERROR(AM1823*AN1823,"")</x:f>
        <x:v>2156400000</x:v>
      </x:c>
      <x:c r="AP1823" s="56" t="n">
        <x:f>IFERROR(AO1823/(K1823*1000000),"")</x:f>
        <x:v>0.22534420009862727</x:v>
      </x:c>
      <x:c r="AQ1823" s="57" t="n">
        <x:v>1444260</x:v>
      </x:c>
      <x:c r="AR1823" s="52" t="n">
        <x:v>0.3349468608561449</x:v>
      </x:c>
      <x:c r="AS1823" s="52" t="n">
        <x:v>-0.4994480149549778</x:v>
      </x:c>
      <x:c r="AT1823" s="55" t="b">
        <x:v>0</x:v>
      </x:c>
      <x:c r="AU1823" s="50" t="str">
        <x:v>low_liquidity</x:v>
      </x:c>
      <x:c r="AV1823" s="58" t="n">
        <x:v>0.1094365179404255</x:v>
      </x:c>
      <x:c r="AW1823" s="50" t="n">
        <x:v>1174</x:v>
      </x:c>
      <x:c r="AX1823" s="50" t="str">
        <x:v>Discovery</x:v>
      </x:c>
      <x:c r="AY1823" s="50" t="str">
        <x:v>既存適格性フィルター不通過: low_liquidity / 60日平均売買代金2,000万円未満</x:v>
      </x:c>
      <x:c r="AZ1823" s="59" t="str">
        <x:v>2025-12-22 15:39</x:v>
      </x:c>
      <x:c r="BA1823" s="53"/>
      <x:c r="BB1823" s="50"/>
      <x:c r="BC1823" s="50"/>
      <x:c r="BD1823" s="50"/>
    </x:row>
    <x:row r="1824">
      <x:c r="A1824" s="50" t="n">
        <x:v>1823</x:v>
      </x:c>
      <x:c r="B1824" s="50" t="str">
        <x:v>7953</x:v>
      </x:c>
      <x:c r="C1824" s="50" t="str">
        <x:v>7953.T</x:v>
      </x:c>
      <x:c r="D1824" s="50" t="str">
        <x:v>KIKUSUI CHEMICAL INDUSTRIES CO.,LTD.</x:v>
      </x:c>
      <x:c r="E1824" s="50" t="str">
        <x:v>Standard Market(Domestic)</x:v>
      </x:c>
      <x:c r="F1824" s="50" t="str">
        <x:v>Other Products</x:v>
      </x:c>
      <x:c r="G1824" s="51" t="n">
        <x:v>20527.103</x:v>
      </x:c>
      <x:c r="H1824" s="51" t="n">
        <x:v>22162.501</x:v>
      </x:c>
      <x:c r="I1824" s="51" t="n">
        <x:v>22423.485</x:v>
      </x:c>
      <x:c r="J1824" s="51" t="n">
        <x:v>22392.086</x:v>
      </x:c>
      <x:c r="K1824" s="51" t="n">
        <x:v>21390.614</x:v>
      </x:c>
      <x:c r="L1824" s="52" t="n">
        <x:f>IFERROR(H1824/G1824-1,"")</x:f>
        <x:v>0.07967018044387464</x:v>
      </x:c>
      <x:c r="M1824" s="52" t="n">
        <x:f>IFERROR(I1824/H1824-1,"")</x:f>
        <x:v>0.011775927274633835</x:v>
      </x:c>
      <x:c r="N1824" s="52" t="n">
        <x:f>IFERROR(J1824/I1824-1,"")</x:f>
        <x:v>-0.0014002729727338181</x:v>
      </x:c>
      <x:c r="O1824" s="52" t="n">
        <x:f>IFERROR(K1824/J1824-1,"")</x:f>
        <x:v>-0.044724372709179394</x:v>
      </x:c>
      <x:c r="P1824" s="52" t="n">
        <x:f>IFERROR((K1824/G1824)^(1/4)-1,"")</x:f>
        <x:v>0.010354772720609029</x:v>
      </x:c>
      <x:c r="Q1824" s="51" t="n">
        <x:v>264.907</x:v>
      </x:c>
      <x:c r="R1824" s="52" t="n">
        <x:f>IFERROR(Q1824/K1824,"")</x:f>
        <x:v>0.012384263490519718</x:v>
      </x:c>
      <x:c r="S1824" s="53" t="n">
        <x:v>32448</x:v>
      </x:c>
      <x:c r="T1824" s="50" t="str">
        <x:v>EDINET_company_history</x:v>
      </x:c>
      <x:c r="U1824" s="50" t="str">
        <x:v>菊水化学工業取引先持株会</x:v>
      </x:c>
      <x:c r="V1824" s="54" t="n">
        <x:v>0.0912</x:v>
      </x:c>
      <x:c r="W1824" s="50" t="str">
        <x:v>今 井 田 広 幸</x:v>
      </x:c>
      <x:c r="X1824" s="50" t="b">
        <x:f>AND(COUNT(L1824:O1824)=4,L1824&gt;='設定'!$B$6,M1824&gt;='設定'!$B$6,N1824&gt;='設定'!$B$6,O1824&gt;='設定'!$B$6)</x:f>
        <x:v>0</x:v>
      </x:c>
      <x:c r="Y1824" s="50" t="b">
        <x:f>AND(COUNT(G1824:K1824)=5,P1824&gt;='設定'!$B$7)</x:f>
        <x:v>0</x:v>
      </x:c>
      <x:c r="Z1824" s="50" t="b">
        <x:f>AND(ISNUMBER(R1824),R1824&gt;='設定'!$B$8)</x:f>
        <x:v>0</x:v>
      </x:c>
      <x:c r="AA1824" s="50" t="b">
        <x:f>AND(ISNUMBER(S1824),S1824&gt;=DATE(YEAR('設定'!$B$10)-'設定'!$B$9,MONTH('設定'!$B$10),DAY('設定'!$B$10)))</x:f>
        <x:v>0</x:v>
      </x:c>
      <x:c r="AB1824" s="55" t="b">
        <x:v>0</x:v>
      </x:c>
      <x:c r="AC1824" s="55" t="b">
        <x:v>1</x:v>
      </x:c>
      <x:c r="AD1824" s="50" t="n">
        <x:f>IF(X1824,1,0)+IF(Z1824,1,0)+IF(AA1824,1,0)+IF(AB1824,1,0)</x:f>
        <x:v>0</x:v>
      </x:c>
      <x:c r="AE1824" s="50" t="n">
        <x:f>IF(Y1824,1,0)+IF(Z1824,1,0)+IF(AA1824,1,0)+IF(AB1824,1,0)</x:f>
        <x:v>0</x:v>
      </x:c>
      <x:c r="AF1824" s="50" t="n">
        <x:f>IF(Y1824,1,0)+IF(Z1824,1,0)+IF(AA1824,1,0)+IF(AC1824,1,0)</x:f>
        <x:v>1</x:v>
      </x:c>
      <x:c r="AG1824" s="53" t="n">
        <x:v>44348</x:v>
      </x:c>
      <x:c r="AH1824" s="50" t="str">
        <x:v>S100W76I</x:v>
      </x:c>
      <x:c r="AI1824" s="50" t="str">
        <x:v>NetSalesSummaryOfBusinessResults</x:v>
      </x:c>
      <x:c r="AJ1824" s="50" t="str">
        <x:v>OperatingIncome</x:v>
      </x:c>
      <x:c r="AK1824" s="53" t="n">
        <x:v>45747</x:v>
      </x:c>
      <x:c r="AL1824" s="50" t="str">
        <x:v>365/365/365/366/365</x:v>
      </x:c>
      <x:c r="AM1824" s="51" t="n">
        <x:v>12600854</x:v>
      </x:c>
      <x:c r="AN1824" s="51" t="n">
        <x:v>385</x:v>
      </x:c>
      <x:c r="AO1824" s="51" t="n">
        <x:f>IFERROR(AM1824*AN1824,"")</x:f>
        <x:v>4851328790</x:v>
      </x:c>
      <x:c r="AP1824" s="56" t="n">
        <x:f>IFERROR(AO1824/(K1824*1000000),"")</x:f>
        <x:v>0.22679707978461955</x:v>
      </x:c>
      <x:c r="AQ1824" s="57" t="n">
        <x:v>8912241.666666666</x:v>
      </x:c>
      <x:c r="AR1824" s="52" t="n">
        <x:v>0.133061075018954</x:v>
      </x:c>
      <x:c r="AS1824" s="52" t="n">
        <x:v>-0.1323530167392589</x:v>
      </x:c>
      <x:c r="AT1824" s="55" t="b">
        <x:v>0</x:v>
      </x:c>
      <x:c r="AU1824" s="50" t="str">
        <x:v>low_liquidity</x:v>
      </x:c>
      <x:c r="AV1824" s="58" t="n">
        <x:v>-0.0072806892170783</x:v>
      </x:c>
      <x:c r="AW1824" s="50" t="n">
        <x:v>1927</x:v>
      </x:c>
      <x:c r="AX1824" s="50" t="str">
        <x:v>Core Moat</x:v>
      </x:c>
      <x:c r="AY1824" s="50" t="str">
        <x:v>既存適格性フィルター不通過: low_liquidity / 60日平均売買代金2,000万円未満</x:v>
      </x:c>
      <x:c r="AZ1824" s="59" t="str">
        <x:v>2025-06-27 11:36</x:v>
      </x:c>
      <x:c r="BA1824" s="53" t="n">
        <x:v>32448</x:v>
      </x:c>
      <x:c r="BB1824" s="50"/>
      <x:c r="BC1824" s="50"/>
      <x:c r="BD1824" s="50"/>
    </x:row>
    <x:row r="1825">
      <x:c r="A1825" s="50" t="n">
        <x:v>1824</x:v>
      </x:c>
      <x:c r="B1825" s="50" t="str">
        <x:v>6155</x:v>
      </x:c>
      <x:c r="C1825" s="50" t="str">
        <x:v>6155.T</x:v>
      </x:c>
      <x:c r="D1825" s="50" t="str">
        <x:v>TAKAMATSU MACHINERY CO.,LTD.</x:v>
      </x:c>
      <x:c r="E1825" s="50" t="str">
        <x:v>Standard Market(Domestic)</x:v>
      </x:c>
      <x:c r="F1825" s="50" t="str">
        <x:v>Machinery</x:v>
      </x:c>
      <x:c r="G1825" s="51" t="n">
        <x:v>13432</x:v>
      </x:c>
      <x:c r="H1825" s="51" t="n">
        <x:v>16720</x:v>
      </x:c>
      <x:c r="I1825" s="51" t="n">
        <x:v>16675</x:v>
      </x:c>
      <x:c r="J1825" s="51" t="n">
        <x:v>14184</x:v>
      </x:c>
      <x:c r="K1825" s="51" t="n">
        <x:v>13893</x:v>
      </x:c>
      <x:c r="L1825" s="52" t="n">
        <x:f>IFERROR(H1825/G1825-1,"")</x:f>
        <x:v>0.24478856462179865</x:v>
      </x:c>
      <x:c r="M1825" s="52" t="n">
        <x:f>IFERROR(I1825/H1825-1,"")</x:f>
        <x:v>-0.002691387559808578</x:v>
      </x:c>
      <x:c r="N1825" s="52" t="n">
        <x:f>IFERROR(J1825/I1825-1,"")</x:f>
        <x:v>-0.14938530734632682</x:v>
      </x:c>
      <x:c r="O1825" s="52" t="n">
        <x:f>IFERROR(K1825/J1825-1,"")</x:f>
        <x:v>-0.02051607445008463</x:v>
      </x:c>
      <x:c r="P1825" s="52" t="n">
        <x:f>IFERROR((K1825/G1825)^(1/4)-1,"")</x:f>
        <x:v>0.008471984950691791</x:v>
      </x:c>
      <x:c r="Q1825" s="51" t="n">
        <x:v>-160</x:v>
      </x:c>
      <x:c r="R1825" s="52" t="n">
        <x:f>IFERROR(Q1825/K1825,"")</x:f>
        <x:v>-0.011516591089037645</x:v>
      </x:c>
      <x:c r="S1825" s="53" t="n">
        <x:v>36923</x:v>
      </x:c>
      <x:c r="T1825" s="50" t="str">
        <x:v>EDINET_company_history</x:v>
      </x:c>
      <x:c r="U1825" s="50" t="str">
        <x:v>高松機械工業取引先持株会</x:v>
      </x:c>
      <x:c r="V1825" s="54" t="n">
        <x:v>0.1093</x:v>
      </x:c>
      <x:c r="W1825" s="50" t="str">
        <x:v>髙 松 喜与志 / 髙 松 宗一郎</x:v>
      </x:c>
      <x:c r="X1825" s="50" t="b">
        <x:f>AND(COUNT(L1825:O1825)=4,L1825&gt;='設定'!$B$6,M1825&gt;='設定'!$B$6,N1825&gt;='設定'!$B$6,O1825&gt;='設定'!$B$6)</x:f>
        <x:v>0</x:v>
      </x:c>
      <x:c r="Y1825" s="50" t="b">
        <x:f>AND(COUNT(G1825:K1825)=5,P1825&gt;='設定'!$B$7)</x:f>
        <x:v>0</x:v>
      </x:c>
      <x:c r="Z1825" s="50" t="b">
        <x:f>AND(ISNUMBER(R1825),R1825&gt;='設定'!$B$8)</x:f>
        <x:v>0</x:v>
      </x:c>
      <x:c r="AA1825" s="50" t="b">
        <x:f>AND(ISNUMBER(S1825),S1825&gt;=DATE(YEAR('設定'!$B$10)-'設定'!$B$9,MONTH('設定'!$B$10),DAY('設定'!$B$10)))</x:f>
        <x:v>0</x:v>
      </x:c>
      <x:c r="AB1825" s="55" t="b">
        <x:v>0</x:v>
      </x:c>
      <x:c r="AC1825" s="55" t="b">
        <x:v>1</x:v>
      </x:c>
      <x:c r="AD1825" s="50" t="n">
        <x:f>IF(X1825,1,0)+IF(Z1825,1,0)+IF(AA1825,1,0)+IF(AB1825,1,0)</x:f>
        <x:v>0</x:v>
      </x:c>
      <x:c r="AE1825" s="50" t="n">
        <x:f>IF(Y1825,1,0)+IF(Z1825,1,0)+IF(AA1825,1,0)+IF(AB1825,1,0)</x:f>
        <x:v>0</x:v>
      </x:c>
      <x:c r="AF1825" s="50" t="n">
        <x:f>IF(Y1825,1,0)+IF(Z1825,1,0)+IF(AA1825,1,0)+IF(AC1825,1,0)</x:f>
        <x:v>1</x:v>
      </x:c>
      <x:c r="AG1825" s="53" t="n">
        <x:v>44348</x:v>
      </x:c>
      <x:c r="AH1825" s="50" t="str">
        <x:v>S100W3N9</x:v>
      </x:c>
      <x:c r="AI1825" s="50" t="str">
        <x:v>NetSalesSummaryOfBusinessResults</x:v>
      </x:c>
      <x:c r="AJ1825" s="50" t="str">
        <x:v>OperatingIncome</x:v>
      </x:c>
      <x:c r="AK1825" s="53" t="n">
        <x:v>45747</x:v>
      </x:c>
      <x:c r="AL1825" s="50" t="str">
        <x:v>365/365/365/366/365</x:v>
      </x:c>
      <x:c r="AM1825" s="51" t="n">
        <x:v>10770500</x:v>
      </x:c>
      <x:c r="AN1825" s="51" t="n">
        <x:v>480</x:v>
      </x:c>
      <x:c r="AO1825" s="51" t="n">
        <x:f>IFERROR(AM1825*AN1825,"")</x:f>
        <x:v>5169840000</x:v>
      </x:c>
      <x:c r="AP1825" s="56" t="n">
        <x:f>IFERROR(AO1825/(K1825*1000000),"")</x:f>
        <x:v>0.3721183329734399</x:v>
      </x:c>
      <x:c r="AQ1825" s="57" t="n">
        <x:v>3339611.6666666665</x:v>
      </x:c>
      <x:c r="AR1825" s="52" t="n">
        <x:v>0.2159678291882075</x:v>
      </x:c>
      <x:c r="AS1825" s="52" t="n">
        <x:v>-0.4207761870018097</x:v>
      </x:c>
      <x:c r="AT1825" s="55" t="b">
        <x:v>0</x:v>
      </x:c>
      <x:c r="AU1825" s="50" t="str">
        <x:v>low_liquidity</x:v>
      </x:c>
      <x:c r="AV1825" s="58" t="n">
        <x:v>0.2502080242862646</x:v>
      </x:c>
      <x:c r="AW1825" s="50" t="n">
        <x:v>553</x:v>
      </x:c>
      <x:c r="AX1825" s="50" t="str">
        <x:v>Discovery</x:v>
      </x:c>
      <x:c r="AY1825" s="50" t="str">
        <x:v>既存適格性フィルター不通過: low_liquidity / 60日平均売買代金2,000万円未満</x:v>
      </x:c>
      <x:c r="AZ1825" s="59" t="str">
        <x:v>2025-06-25 09:01</x:v>
      </x:c>
      <x:c r="BA1825" s="53" t="n">
        <x:v>36923</x:v>
      </x:c>
      <x:c r="BB1825" s="50"/>
      <x:c r="BC1825" s="50"/>
      <x:c r="BD1825" s="50"/>
    </x:row>
    <x:row r="1826">
      <x:c r="A1826" s="50" t="n">
        <x:v>1825</x:v>
      </x:c>
      <x:c r="B1826" s="50" t="str">
        <x:v>4694</x:v>
      </x:c>
      <x:c r="C1826" s="50" t="str">
        <x:v>4694.T</x:v>
      </x:c>
      <x:c r="D1826" s="50" t="str">
        <x:v>BML,INC.</x:v>
      </x:c>
      <x:c r="E1826" s="50" t="str">
        <x:v>Prime Market (Domestic)</x:v>
      </x:c>
      <x:c r="F1826" s="50" t="str">
        <x:v>Services</x:v>
      </x:c>
      <x:c r="G1826" s="51" t="n">
        <x:v>138571</x:v>
      </x:c>
      <x:c r="H1826" s="51" t="n">
        <x:v>186067</x:v>
      </x:c>
      <x:c r="I1826" s="51" t="n">
        <x:v>159462</x:v>
      </x:c>
      <x:c r="J1826" s="51" t="n">
        <x:v>137964</x:v>
      </x:c>
      <x:c r="K1826" s="51" t="n">
        <x:v>143191</x:v>
      </x:c>
      <x:c r="L1826" s="52" t="n">
        <x:f>IFERROR(H1826/G1826-1,"")</x:f>
        <x:v>0.3427556992444307</x:v>
      </x:c>
      <x:c r="M1826" s="52" t="n">
        <x:f>IFERROR(I1826/H1826-1,"")</x:f>
        <x:v>-0.1429861286525821</x:v>
      </x:c>
      <x:c r="N1826" s="52" t="n">
        <x:f>IFERROR(J1826/I1826-1,"")</x:f>
        <x:v>-0.1348158181886594</x:v>
      </x:c>
      <x:c r="O1826" s="52" t="n">
        <x:f>IFERROR(K1826/J1826-1,"")</x:f>
        <x:v>0.037886695079875965</x:v>
      </x:c>
      <x:c r="P1826" s="52" t="n">
        <x:f>IFERROR((K1826/G1826)^(1/4)-1,"")</x:f>
        <x:v>0.008232848464915232</x:v>
      </x:c>
      <x:c r="Q1826" s="51" t="n">
        <x:v>9364</x:v>
      </x:c>
      <x:c r="R1826" s="52" t="n">
        <x:f>IFERROR(Q1826/K1826,"")</x:f>
        <x:v>0.06539517148424133</x:v>
      </x:c>
      <x:c r="S1826" s="53" t="n">
        <x:v>36982</x:v>
      </x:c>
      <x:c r="T1826" s="50" t="str">
        <x:v>EDINET_company_history</x:v>
      </x:c>
      <x:c r="U1826" s="50" t="str">
        <x:v>㈱ビーエムエル企画</x:v>
      </x:c>
      <x:c r="V1826" s="54" t="n">
        <x:v>0.2603</x:v>
      </x:c>
      <x:c r="W1826" s="50" t="str">
        <x:v>近 藤 健 介 / 荒 井 信 貴 / 武 部 憲 尚</x:v>
      </x:c>
      <x:c r="X1826" s="50" t="b">
        <x:f>AND(COUNT(L1826:O1826)=4,L1826&gt;='設定'!$B$6,M1826&gt;='設定'!$B$6,N1826&gt;='設定'!$B$6,O1826&gt;='設定'!$B$6)</x:f>
        <x:v>0</x:v>
      </x:c>
      <x:c r="Y1826" s="50" t="b">
        <x:f>AND(COUNT(G1826:K1826)=5,P1826&gt;='設定'!$B$7)</x:f>
        <x:v>0</x:v>
      </x:c>
      <x:c r="Z1826" s="50" t="b">
        <x:f>AND(ISNUMBER(R1826),R1826&gt;='設定'!$B$8)</x:f>
        <x:v>0</x:v>
      </x:c>
      <x:c r="AA1826" s="50" t="b">
        <x:f>AND(ISNUMBER(S1826),S1826&gt;=DATE(YEAR('設定'!$B$10)-'設定'!$B$9,MONTH('設定'!$B$10),DAY('設定'!$B$10)))</x:f>
        <x:v>0</x:v>
      </x:c>
      <x:c r="AB1826" s="55" t="b">
        <x:v>0</x:v>
      </x:c>
      <x:c r="AC1826" s="55" t="b">
        <x:v>1</x:v>
      </x:c>
      <x:c r="AD1826" s="50" t="n">
        <x:f>IF(X1826,1,0)+IF(Z1826,1,0)+IF(AA1826,1,0)+IF(AB1826,1,0)</x:f>
        <x:v>0</x:v>
      </x:c>
      <x:c r="AE1826" s="50" t="n">
        <x:f>IF(Y1826,1,0)+IF(Z1826,1,0)+IF(AA1826,1,0)+IF(AB1826,1,0)</x:f>
        <x:v>0</x:v>
      </x:c>
      <x:c r="AF1826" s="50" t="n">
        <x:f>IF(Y1826,1,0)+IF(Z1826,1,0)+IF(AA1826,1,0)+IF(AC1826,1,0)</x:f>
        <x:v>1</x:v>
      </x:c>
      <x:c r="AG1826" s="53" t="n">
        <x:v>44348</x:v>
      </x:c>
      <x:c r="AH1826" s="50" t="str">
        <x:v>S100W2UR</x:v>
      </x:c>
      <x:c r="AI1826" s="50" t="str">
        <x:v>NetSalesSummaryOfBusinessResults</x:v>
      </x:c>
      <x:c r="AJ1826" s="50" t="str">
        <x:v>OperatingIncome</x:v>
      </x:c>
      <x:c r="AK1826" s="53" t="n">
        <x:v>45747</x:v>
      </x:c>
      <x:c r="AL1826" s="50" t="str">
        <x:v>365/365/365/366/365</x:v>
      </x:c>
      <x:c r="AM1826" s="51" t="n">
        <x:v>39006626</x:v>
      </x:c>
      <x:c r="AN1826" s="51" t="n">
        <x:v>3560</x:v>
      </x:c>
      <x:c r="AO1826" s="51" t="n">
        <x:f>IFERROR(AM1826*AN1826,"")</x:f>
        <x:v>138863588560</x:v>
      </x:c>
      <x:c r="AP1826" s="56" t="n">
        <x:f>IFERROR(AO1826/(K1826*1000000),"")</x:f>
        <x:v>0.9697787469882884</x:v>
      </x:c>
      <x:c r="AQ1826" s="57" t="n">
        <x:v>333172666.6666667</x:v>
      </x:c>
      <x:c r="AR1826" s="52" t="n">
        <x:v>0.2479524302234625</x:v>
      </x:c>
      <x:c r="AS1826" s="52" t="n">
        <x:v>-0.4161519679232464</x:v>
      </x:c>
      <x:c r="AT1826" s="55" t="b">
        <x:v>1</x:v>
      </x:c>
      <x:c r="AU1826" s="50"/>
      <x:c r="AV1826" s="58" t="n">
        <x:v>0.087923436142317</x:v>
      </x:c>
      <x:c r="AW1826" s="50" t="n">
        <x:v>1307</x:v>
      </x:c>
      <x:c r="AX1826" s="50" t="str">
        <x:v>Core Moat</x:v>
      </x:c>
      <x:c r="AY1826" s="50" t="str">
        <x:v>目立つ機械的警告なし（定性確認は別途必要）</x:v>
      </x:c>
      <x:c r="AZ1826" s="59" t="str">
        <x:v>2025-06-24 16:01</x:v>
      </x:c>
      <x:c r="BA1826" s="53" t="n">
        <x:v>36982</x:v>
      </x:c>
      <x:c r="BB1826" s="50"/>
      <x:c r="BC1826" s="50"/>
      <x:c r="BD1826" s="50" t="str">
        <x:v>TOPIX Small 1</x:v>
      </x:c>
    </x:row>
    <x:row r="1827">
      <x:c r="A1827" s="50" t="n">
        <x:v>1826</x:v>
      </x:c>
      <x:c r="B1827" s="50" t="str">
        <x:v>1853</x:v>
      </x:c>
      <x:c r="C1827" s="50" t="str">
        <x:v>1853.T</x:v>
      </x:c>
      <x:c r="D1827" s="50" t="str">
        <x:v>Mori-Gumi Co.,Ltd.</x:v>
      </x:c>
      <x:c r="E1827" s="50" t="str">
        <x:v>Standard Market(Domestic)</x:v>
      </x:c>
      <x:c r="F1827" s="50" t="str">
        <x:v>Construction</x:v>
      </x:c>
      <x:c r="G1827" s="51" t="n">
        <x:v>28579</x:v>
      </x:c>
      <x:c r="H1827" s="51" t="n">
        <x:v>31319</x:v>
      </x:c>
      <x:c r="I1827" s="51" t="n">
        <x:v>24620</x:v>
      </x:c>
      <x:c r="J1827" s="51" t="n">
        <x:v>27582</x:v>
      </x:c>
      <x:c r="K1827" s="51" t="n">
        <x:v>29454</x:v>
      </x:c>
      <x:c r="L1827" s="52" t="n">
        <x:f>IFERROR(H1827/G1827-1,"")</x:f>
        <x:v>0.09587459323279335</x:v>
      </x:c>
      <x:c r="M1827" s="52" t="n">
        <x:f>IFERROR(I1827/H1827-1,"")</x:f>
        <x:v>-0.21389571825409492</x:v>
      </x:c>
      <x:c r="N1827" s="52" t="n">
        <x:f>IFERROR(J1827/I1827-1,"")</x:f>
        <x:v>0.12030869212022743</x:v>
      </x:c>
      <x:c r="O1827" s="52" t="n">
        <x:f>IFERROR(K1827/J1827-1,"")</x:f>
        <x:v>0.06787035022840993</x:v>
      </x:c>
      <x:c r="P1827" s="52" t="n">
        <x:f>IFERROR((K1827/G1827)^(1/4)-1,"")</x:f>
        <x:v>0.007567878206963918</x:v>
      </x:c>
      <x:c r="Q1827" s="51" t="n">
        <x:v>1081</x:v>
      </x:c>
      <x:c r="R1827" s="52" t="n">
        <x:f>IFERROR(Q1827/K1827,"")</x:f>
        <x:v>0.03670129693759761</x:v>
      </x:c>
      <x:c r="S1827" s="53" t="n">
        <x:v>23193</x:v>
      </x:c>
      <x:c r="T1827" s="50" t="str">
        <x:v>EDINET_company_history</x:v>
      </x:c>
      <x:c r="U1827" s="50" t="str">
        <x:v>旭化成ホームズ㈱</x:v>
      </x:c>
      <x:c r="V1827" s="54" t="n">
        <x:v>0.3026</x:v>
      </x:c>
      <x:c r="W1827" s="50" t="str">
        <x:v>吉田 裕司 / 内山 浩二</x:v>
      </x:c>
      <x:c r="X1827" s="50" t="b">
        <x:f>AND(COUNT(L1827:O1827)=4,L1827&gt;='設定'!$B$6,M1827&gt;='設定'!$B$6,N1827&gt;='設定'!$B$6,O1827&gt;='設定'!$B$6)</x:f>
        <x:v>0</x:v>
      </x:c>
      <x:c r="Y1827" s="50" t="b">
        <x:f>AND(COUNT(G1827:K1827)=5,P1827&gt;='設定'!$B$7)</x:f>
        <x:v>0</x:v>
      </x:c>
      <x:c r="Z1827" s="50" t="b">
        <x:f>AND(ISNUMBER(R1827),R1827&gt;='設定'!$B$8)</x:f>
        <x:v>0</x:v>
      </x:c>
      <x:c r="AA1827" s="50" t="b">
        <x:f>AND(ISNUMBER(S1827),S1827&gt;=DATE(YEAR('設定'!$B$10)-'設定'!$B$9,MONTH('設定'!$B$10),DAY('設定'!$B$10)))</x:f>
        <x:v>0</x:v>
      </x:c>
      <x:c r="AB1827" s="55" t="b">
        <x:v>0</x:v>
      </x:c>
      <x:c r="AC1827" s="55" t="b">
        <x:v>1</x:v>
      </x:c>
      <x:c r="AD1827" s="50" t="n">
        <x:f>IF(X1827,1,0)+IF(Z1827,1,0)+IF(AA1827,1,0)+IF(AB1827,1,0)</x:f>
        <x:v>0</x:v>
      </x:c>
      <x:c r="AE1827" s="50" t="n">
        <x:f>IF(Y1827,1,0)+IF(Z1827,1,0)+IF(AA1827,1,0)+IF(AB1827,1,0)</x:f>
        <x:v>0</x:v>
      </x:c>
      <x:c r="AF1827" s="50" t="n">
        <x:f>IF(Y1827,1,0)+IF(Z1827,1,0)+IF(AA1827,1,0)+IF(AC1827,1,0)</x:f>
        <x:v>1</x:v>
      </x:c>
      <x:c r="AG1827" s="53" t="n">
        <x:v>44348</x:v>
      </x:c>
      <x:c r="AH1827" s="50" t="str">
        <x:v>S100W07M</x:v>
      </x:c>
      <x:c r="AI1827" s="50" t="str">
        <x:v>NetSalesSummaryOfBusinessResults</x:v>
      </x:c>
      <x:c r="AJ1827" s="50" t="str">
        <x:v>OperatingIncome</x:v>
      </x:c>
      <x:c r="AK1827" s="53" t="n">
        <x:v>45747</x:v>
      </x:c>
      <x:c r="AL1827" s="50" t="str">
        <x:v>365/365/365/366/365</x:v>
      </x:c>
      <x:c r="AM1827" s="51" t="n">
        <x:v>32749700</x:v>
      </x:c>
      <x:c r="AN1827" s="51" t="n">
        <x:v>312</x:v>
      </x:c>
      <x:c r="AO1827" s="51" t="n">
        <x:f>IFERROR(AM1827*AN1827,"")</x:f>
        <x:v>10217906400</x:v>
      </x:c>
      <x:c r="AP1827" s="56" t="n">
        <x:f>IFERROR(AO1827/(K1827*1000000),"")</x:f>
        <x:v>0.3469106539009982</x:v>
      </x:c>
      <x:c r="AQ1827" s="57" t="n">
        <x:v>15406673.333333334</x:v>
      </x:c>
      <x:c r="AR1827" s="52" t="n">
        <x:v>0.1416192896712824</x:v>
      </x:c>
      <x:c r="AS1827" s="52" t="n">
        <x:v>-0.1740110971150182</x:v>
      </x:c>
      <x:c r="AT1827" s="55" t="b">
        <x:v>0</x:v>
      </x:c>
      <x:c r="AU1827" s="50" t="str">
        <x:v>low_liquidity</x:v>
      </x:c>
      <x:c r="AV1827" s="58" t="n">
        <x:v>0.0126295959266653</x:v>
      </x:c>
      <x:c r="AW1827" s="50" t="n">
        <x:v>1772</x:v>
      </x:c>
      <x:c r="AX1827" s="50" t="str">
        <x:v>Discovery</x:v>
      </x:c>
      <x:c r="AY1827" s="50" t="str">
        <x:v>既存適格性フィルター不通過: low_liquidity / 60日平均売買代金2,000万円未満</x:v>
      </x:c>
      <x:c r="AZ1827" s="59" t="str">
        <x:v>2025-06-23 13:01</x:v>
      </x:c>
      <x:c r="BA1827" s="53" t="n">
        <x:v>23193</x:v>
      </x:c>
      <x:c r="BB1827" s="50"/>
      <x:c r="BC1827" s="50"/>
      <x:c r="BD1827" s="50"/>
    </x:row>
    <x:row r="1828">
      <x:c r="A1828" s="50" t="n">
        <x:v>1827</x:v>
      </x:c>
      <x:c r="B1828" s="50" t="str">
        <x:v>6474</x:v>
      </x:c>
      <x:c r="C1828" s="50" t="str">
        <x:v>6474.T</x:v>
      </x:c>
      <x:c r="D1828" s="50" t="str">
        <x:v>NACHI-FUJIKOSHI CORP.</x:v>
      </x:c>
      <x:c r="E1828" s="50" t="str">
        <x:v>Prime Market (Domestic)</x:v>
      </x:c>
      <x:c r="F1828" s="50" t="str">
        <x:v>Machinery</x:v>
      </x:c>
      <x:c r="G1828" s="51" t="n">
        <x:v>229117</x:v>
      </x:c>
      <x:c r="H1828" s="51" t="n">
        <x:v>258097</x:v>
      </x:c>
      <x:c r="I1828" s="51" t="n">
        <x:v>265464</x:v>
      </x:c>
      <x:c r="J1828" s="51" t="n">
        <x:v>239892</x:v>
      </x:c>
      <x:c r="K1828" s="51" t="n">
        <x:v>235903</x:v>
      </x:c>
      <x:c r="L1828" s="52" t="n">
        <x:f>IFERROR(H1828/G1828-1,"")</x:f>
        <x:v>0.1264855946961596</x:v>
      </x:c>
      <x:c r="M1828" s="52" t="n">
        <x:f>IFERROR(I1828/H1828-1,"")</x:f>
        <x:v>0.02854353208289906</x:v>
      </x:c>
      <x:c r="N1828" s="52" t="n">
        <x:f>IFERROR(J1828/I1828-1,"")</x:f>
        <x:v>-0.09632944580056058</x:v>
      </x:c>
      <x:c r="O1828" s="52" t="n">
        <x:f>IFERROR(K1828/J1828-1,"")</x:f>
        <x:v>-0.016628316075567362</x:v>
      </x:c>
      <x:c r="P1828" s="52" t="n">
        <x:f>IFERROR((K1828/G1828)^(1/4)-1,"")</x:f>
        <x:v>0.007323666189322564</x:v>
      </x:c>
      <x:c r="Q1828" s="51" t="n">
        <x:v>9773</x:v>
      </x:c>
      <x:c r="R1828" s="52" t="n">
        <x:f>IFERROR(Q1828/K1828,"")</x:f>
        <x:v>0.0414280445776442</x:v>
      </x:c>
      <x:c r="S1828" s="53" t="n">
        <x:v>18019</x:v>
      </x:c>
      <x:c r="T1828" s="50" t="str">
        <x:v>EDINET_company_history</x:v>
      </x:c>
      <x:c r="U1828" s="50" t="str">
        <x:v>那智わねい持株会</x:v>
      </x:c>
      <x:c r="V1828" s="54" t="n">
        <x:v>0.1273</x:v>
      </x:c>
      <x:c r="W1828" s="50" t="str">
        <x:v>黒 澤 勉 / 原 英 明</x:v>
      </x:c>
      <x:c r="X1828" s="50" t="b">
        <x:f>AND(COUNT(L1828:O1828)=4,L1828&gt;='設定'!$B$6,M1828&gt;='設定'!$B$6,N1828&gt;='設定'!$B$6,O1828&gt;='設定'!$B$6)</x:f>
        <x:v>0</x:v>
      </x:c>
      <x:c r="Y1828" s="50" t="b">
        <x:f>AND(COUNT(G1828:K1828)=5,P1828&gt;='設定'!$B$7)</x:f>
        <x:v>0</x:v>
      </x:c>
      <x:c r="Z1828" s="50" t="b">
        <x:f>AND(ISNUMBER(R1828),R1828&gt;='設定'!$B$8)</x:f>
        <x:v>0</x:v>
      </x:c>
      <x:c r="AA1828" s="50" t="b">
        <x:f>AND(ISNUMBER(S1828),S1828&gt;=DATE(YEAR('設定'!$B$10)-'設定'!$B$9,MONTH('設定'!$B$10),DAY('設定'!$B$10)))</x:f>
        <x:v>0</x:v>
      </x:c>
      <x:c r="AB1828" s="55" t="b">
        <x:v>0</x:v>
      </x:c>
      <x:c r="AC1828" s="55" t="b">
        <x:v>1</x:v>
      </x:c>
      <x:c r="AD1828" s="50" t="n">
        <x:f>IF(X1828,1,0)+IF(Z1828,1,0)+IF(AA1828,1,0)+IF(AB1828,1,0)</x:f>
        <x:v>0</x:v>
      </x:c>
      <x:c r="AE1828" s="50" t="n">
        <x:f>IF(Y1828,1,0)+IF(Z1828,1,0)+IF(AA1828,1,0)+IF(AB1828,1,0)</x:f>
        <x:v>0</x:v>
      </x:c>
      <x:c r="AF1828" s="50" t="n">
        <x:f>IF(Y1828,1,0)+IF(Z1828,1,0)+IF(AA1828,1,0)+IF(AC1828,1,0)</x:f>
        <x:v>1</x:v>
      </x:c>
      <x:c r="AG1828" s="53" t="n">
        <x:v>44348</x:v>
      </x:c>
      <x:c r="AH1828" s="50" t="str">
        <x:v>S100XMRN</x:v>
      </x:c>
      <x:c r="AI1828" s="50" t="str">
        <x:v>NetSalesSummaryOfBusinessResults</x:v>
      </x:c>
      <x:c r="AJ1828" s="50" t="str">
        <x:v>OperatingIncome</x:v>
      </x:c>
      <x:c r="AK1828" s="53" t="n">
        <x:v>45991</x:v>
      </x:c>
      <x:c r="AL1828" s="50" t="str">
        <x:v>365/365/365/366/365</x:v>
      </x:c>
      <x:c r="AM1828" s="51" t="n">
        <x:v>22008143</x:v>
      </x:c>
      <x:c r="AN1828" s="51" t="n">
        <x:v>5760</x:v>
      </x:c>
      <x:c r="AO1828" s="51" t="n">
        <x:f>IFERROR(AM1828*AN1828,"")</x:f>
        <x:v>126766903680</x:v>
      </x:c>
      <x:c r="AP1828" s="56" t="n">
        <x:f>IFERROR(AO1828/(K1828*1000000),"")</x:f>
        <x:v>0.5373687646193562</x:v>
      </x:c>
      <x:c r="AQ1828" s="57" t="n">
        <x:v>668484025</x:v>
      </x:c>
      <x:c r="AR1828" s="52" t="n">
        <x:v>0.2860887646566716</x:v>
      </x:c>
      <x:c r="AS1828" s="52" t="n">
        <x:v>-0.4042377441628277</x:v>
      </x:c>
      <x:c r="AT1828" s="55" t="b">
        <x:v>1</x:v>
      </x:c>
      <x:c r="AU1828" s="50"/>
      <x:c r="AV1828" s="58" t="n">
        <x:v>0.3336784931528739</x:v>
      </x:c>
      <x:c r="AW1828" s="50" t="n">
        <x:v>342</x:v>
      </x:c>
      <x:c r="AX1828" s="50" t="str">
        <x:v>Future Moat</x:v>
      </x:c>
      <x:c r="AY1828" s="50" t="str">
        <x:v>目立つ機械的警告なし（定性確認は別途必要）</x:v>
      </x:c>
      <x:c r="AZ1828" s="59" t="str">
        <x:v>2026-02-24 15:03</x:v>
      </x:c>
      <x:c r="BA1828" s="53" t="n">
        <x:v>18019</x:v>
      </x:c>
      <x:c r="BB1828" s="50"/>
      <x:c r="BC1828" s="50"/>
      <x:c r="BD1828" s="50" t="str">
        <x:v>TOPIX Small 1</x:v>
      </x:c>
    </x:row>
    <x:row r="1829">
      <x:c r="A1829" s="50" t="n">
        <x:v>1828</x:v>
      </x:c>
      <x:c r="B1829" s="50" t="str">
        <x:v>4615</x:v>
      </x:c>
      <x:c r="C1829" s="50" t="str">
        <x:v>4615.T</x:v>
      </x:c>
      <x:c r="D1829" s="50" t="str">
        <x:v>SHINTO PAINT COMPANY,LIMITED</x:v>
      </x:c>
      <x:c r="E1829" s="50" t="str">
        <x:v>Standard Market(Domestic)</x:v>
      </x:c>
      <x:c r="F1829" s="50" t="str">
        <x:v>Chemicals</x:v>
      </x:c>
      <x:c r="G1829" s="51" t="n">
        <x:v>20193</x:v>
      </x:c>
      <x:c r="H1829" s="51" t="n">
        <x:v>19136</x:v>
      </x:c>
      <x:c r="I1829" s="51" t="n">
        <x:v>19038</x:v>
      </x:c>
      <x:c r="J1829" s="51" t="n">
        <x:v>18954</x:v>
      </x:c>
      <x:c r="K1829" s="51" t="n">
        <x:v>20758</x:v>
      </x:c>
      <x:c r="L1829" s="52" t="n">
        <x:f>IFERROR(H1829/G1829-1,"")</x:f>
        <x:v>-0.052344871985341435</x:v>
      </x:c>
      <x:c r="M1829" s="52" t="n">
        <x:f>IFERROR(I1829/H1829-1,"")</x:f>
        <x:v>-0.005121237458193928</x:v>
      </x:c>
      <x:c r="N1829" s="52" t="n">
        <x:f>IFERROR(J1829/I1829-1,"")</x:f>
        <x:v>-0.004412228175228461</x:v>
      </x:c>
      <x:c r="O1829" s="52" t="n">
        <x:f>IFERROR(K1829/J1829-1,"")</x:f>
        <x:v>0.09517779888150257</x:v>
      </x:c>
      <x:c r="P1829" s="52" t="n">
        <x:f>IFERROR((K1829/G1829)^(1/4)-1,"")</x:f>
        <x:v>0.00692277862349977</x:v>
      </x:c>
      <x:c r="Q1829" s="51" t="n">
        <x:v>230</x:v>
      </x:c>
      <x:c r="R1829" s="52" t="n">
        <x:f>IFERROR(Q1829/K1829,"")</x:f>
        <x:v>0.011080065516909144</x:v>
      </x:c>
      <x:c r="S1829" s="53" t="n">
        <x:v>18780</x:v>
      </x:c>
      <x:c r="T1829" s="50" t="str">
        <x:v>EDINET_company_history</x:v>
      </x:c>
      <x:c r="U1829" s="50" t="str">
        <x:v>大日本塗料㈱</x:v>
      </x:c>
      <x:c r="V1829" s="54" t="n">
        <x:v>0.501</x:v>
      </x:c>
      <x:c r="W1829" s="50" t="str">
        <x:v>小 坂 伊知郎 / 上 鶴 茂 喜</x:v>
      </x:c>
      <x:c r="X1829" s="50" t="b">
        <x:f>AND(COUNT(L1829:O1829)=4,L1829&gt;='設定'!$B$6,M1829&gt;='設定'!$B$6,N1829&gt;='設定'!$B$6,O1829&gt;='設定'!$B$6)</x:f>
        <x:v>0</x:v>
      </x:c>
      <x:c r="Y1829" s="50" t="b">
        <x:f>AND(COUNT(G1829:K1829)=5,P1829&gt;='設定'!$B$7)</x:f>
        <x:v>0</x:v>
      </x:c>
      <x:c r="Z1829" s="50" t="b">
        <x:f>AND(ISNUMBER(R1829),R1829&gt;='設定'!$B$8)</x:f>
        <x:v>0</x:v>
      </x:c>
      <x:c r="AA1829" s="50" t="b">
        <x:f>AND(ISNUMBER(S1829),S1829&gt;=DATE(YEAR('設定'!$B$10)-'設定'!$B$9,MONTH('設定'!$B$10),DAY('設定'!$B$10)))</x:f>
        <x:v>0</x:v>
      </x:c>
      <x:c r="AB1829" s="55" t="b">
        <x:v>0</x:v>
      </x:c>
      <x:c r="AC1829" s="55" t="b">
        <x:v>1</x:v>
      </x:c>
      <x:c r="AD1829" s="50" t="n">
        <x:f>IF(X1829,1,0)+IF(Z1829,1,0)+IF(AA1829,1,0)+IF(AB1829,1,0)</x:f>
        <x:v>0</x:v>
      </x:c>
      <x:c r="AE1829" s="50" t="n">
        <x:f>IF(Y1829,1,0)+IF(Z1829,1,0)+IF(AA1829,1,0)+IF(AB1829,1,0)</x:f>
        <x:v>0</x:v>
      </x:c>
      <x:c r="AF1829" s="50" t="n">
        <x:f>IF(Y1829,1,0)+IF(Z1829,1,0)+IF(AA1829,1,0)+IF(AC1829,1,0)</x:f>
        <x:v>1</x:v>
      </x:c>
      <x:c r="AG1829" s="53" t="n">
        <x:v>44348</x:v>
      </x:c>
      <x:c r="AH1829" s="50" t="str">
        <x:v>S100W3J9</x:v>
      </x:c>
      <x:c r="AI1829" s="50" t="str">
        <x:v>NetSalesSummaryOfBusinessResults</x:v>
      </x:c>
      <x:c r="AJ1829" s="50" t="str">
        <x:v>OperatingIncome</x:v>
      </x:c>
      <x:c r="AK1829" s="53" t="n">
        <x:v>45747</x:v>
      </x:c>
      <x:c r="AL1829" s="50" t="str">
        <x:v>365/365/365/366/365</x:v>
      </x:c>
      <x:c r="AM1829" s="51" t="n">
        <x:v>34037100</x:v>
      </x:c>
      <x:c r="AN1829" s="51" t="n">
        <x:v>127</x:v>
      </x:c>
      <x:c r="AO1829" s="51" t="n">
        <x:f>IFERROR(AM1829*AN1829,"")</x:f>
        <x:v>4322711700</x:v>
      </x:c>
      <x:c r="AP1829" s="56" t="n">
        <x:f>IFERROR(AO1829/(K1829*1000000),"")</x:f>
        <x:v>0.20824316889873784</x:v>
      </x:c>
      <x:c r="AQ1829" s="57" t="n">
        <x:v>4791101.666666667</x:v>
      </x:c>
      <x:c r="AR1829" s="52" t="n">
        <x:v>0.2358807593184295</x:v>
      </x:c>
      <x:c r="AS1829" s="52" t="n">
        <x:v>-0.4080057849313472</x:v>
      </x:c>
      <x:c r="AT1829" s="55" t="b">
        <x:v>0</x:v>
      </x:c>
      <x:c r="AU1829" s="50" t="str">
        <x:v>low_liquidity</x:v>
      </x:c>
      <x:c r="AV1829" s="58" t="n">
        <x:v>0.0295617414509535</x:v>
      </x:c>
      <x:c r="AW1829" s="50" t="n">
        <x:v>1662</x:v>
      </x:c>
      <x:c r="AX1829" s="50" t="str">
        <x:v>Discovery</x:v>
      </x:c>
      <x:c r="AY1829" s="50" t="str">
        <x:v>既存適格性フィルター不通過: low_liquidity / 60日平均売買代金2,000万円未満</x:v>
      </x:c>
      <x:c r="AZ1829" s="59" t="str">
        <x:v>2025-06-30 11:03</x:v>
      </x:c>
      <x:c r="BA1829" s="53" t="n">
        <x:v>18780</x:v>
      </x:c>
      <x:c r="BB1829" s="50"/>
      <x:c r="BC1829" s="50"/>
      <x:c r="BD1829" s="50"/>
    </x:row>
    <x:row r="1830">
      <x:c r="A1830" s="50" t="n">
        <x:v>1829</x:v>
      </x:c>
      <x:c r="B1830" s="50" t="str">
        <x:v>7031</x:v>
      </x:c>
      <x:c r="C1830" s="50" t="str">
        <x:v>7031.T</x:v>
      </x:c>
      <x:c r="D1830" s="50" t="str">
        <x:v>Inbound Tech Inc.</x:v>
      </x:c>
      <x:c r="E1830" s="50" t="str">
        <x:v>Growth Market(Domestic)</x:v>
      </x:c>
      <x:c r="F1830" s="50" t="str">
        <x:v>Services</x:v>
      </x:c>
      <x:c r="G1830" s="51" t="n">
        <x:v>2003.299</x:v>
      </x:c>
      <x:c r="H1830" s="51" t="n">
        <x:v>2583.228</x:v>
      </x:c>
      <x:c r="I1830" s="51" t="n">
        <x:v>2760.049</x:v>
      </x:c>
      <x:c r="J1830" s="51" t="n">
        <x:v>2722.815</x:v>
      </x:c>
      <x:c r="K1830" s="51" t="n">
        <x:v>2050.638</x:v>
      </x:c>
      <x:c r="L1830" s="52" t="n">
        <x:f>IFERROR(H1830/G1830-1,"")</x:f>
        <x:v>0.2894869912080025</x:v>
      </x:c>
      <x:c r="M1830" s="52" t="n">
        <x:f>IFERROR(I1830/H1830-1,"")</x:f>
        <x:v>0.06844962968812651</x:v>
      </x:c>
      <x:c r="N1830" s="52" t="n">
        <x:f>IFERROR(J1830/I1830-1,"")</x:f>
        <x:v>-0.013490340207728213</x:v>
      </x:c>
      <x:c r="O1830" s="52" t="n">
        <x:f>IFERROR(K1830/J1830-1,"")</x:f>
        <x:v>-0.24686840641027763</x:v>
      </x:c>
      <x:c r="P1830" s="52" t="n">
        <x:f>IFERROR((K1830/G1830)^(1/4)-1,"")</x:f>
        <x:v>0.005855990318536897</x:v>
      </x:c>
      <x:c r="Q1830" s="51" t="n">
        <x:v>31.379</x:v>
      </x:c>
      <x:c r="R1830" s="52" t="n">
        <x:f>IFERROR(Q1830/K1830,"")</x:f>
        <x:v>0.0153020669664758</x:v>
      </x:c>
      <x:c r="S1830" s="53" t="n">
        <x:v>44166</x:v>
      </x:c>
      <x:c r="T1830" s="50" t="str">
        <x:v>EDINET_company_history</x:v>
      </x:c>
      <x:c r="U1830" s="50" t="str">
        <x:v>下大薗 豊</x:v>
      </x:c>
      <x:c r="V1830" s="54" t="n">
        <x:v>0.1224</x:v>
      </x:c>
      <x:c r="W1830" s="50" t="str">
        <x:v>東間 大</x:v>
      </x:c>
      <x:c r="X1830" s="50" t="b">
        <x:f>AND(COUNT(L1830:O1830)=4,L1830&gt;='設定'!$B$6,M1830&gt;='設定'!$B$6,N1830&gt;='設定'!$B$6,O1830&gt;='設定'!$B$6)</x:f>
        <x:v>0</x:v>
      </x:c>
      <x:c r="Y1830" s="50" t="b">
        <x:f>AND(COUNT(G1830:K1830)=5,P1830&gt;='設定'!$B$7)</x:f>
        <x:v>0</x:v>
      </x:c>
      <x:c r="Z1830" s="50" t="b">
        <x:f>AND(ISNUMBER(R1830),R1830&gt;='設定'!$B$8)</x:f>
        <x:v>0</x:v>
      </x:c>
      <x:c r="AA1830" s="50" t="b">
        <x:f>AND(ISNUMBER(S1830),S1830&gt;=DATE(YEAR('設定'!$B$10)-'設定'!$B$9,MONTH('設定'!$B$10),DAY('設定'!$B$10)))</x:f>
        <x:v>0</x:v>
      </x:c>
      <x:c r="AB1830" s="55" t="b">
        <x:v>0</x:v>
      </x:c>
      <x:c r="AC1830" s="55" t="b">
        <x:v>1</x:v>
      </x:c>
      <x:c r="AD1830" s="50" t="n">
        <x:f>IF(X1830,1,0)+IF(Z1830,1,0)+IF(AA1830,1,0)+IF(AB1830,1,0)</x:f>
        <x:v>0</x:v>
      </x:c>
      <x:c r="AE1830" s="50" t="n">
        <x:f>IF(Y1830,1,0)+IF(Z1830,1,0)+IF(AA1830,1,0)+IF(AB1830,1,0)</x:f>
        <x:v>0</x:v>
      </x:c>
      <x:c r="AF1830" s="50" t="n">
        <x:f>IF(Y1830,1,0)+IF(Z1830,1,0)+IF(AA1830,1,0)+IF(AC1830,1,0)</x:f>
        <x:v>1</x:v>
      </x:c>
      <x:c r="AG1830" s="53" t="n">
        <x:v>44348</x:v>
      </x:c>
      <x:c r="AH1830" s="50" t="str">
        <x:v>S100W9GS</x:v>
      </x:c>
      <x:c r="AI1830" s="50" t="str">
        <x:v>NetSalesSummaryOfBusinessResults</x:v>
      </x:c>
      <x:c r="AJ1830" s="50" t="str">
        <x:v>OperatingIncome</x:v>
      </x:c>
      <x:c r="AK1830" s="53" t="n">
        <x:v>45747</x:v>
      </x:c>
      <x:c r="AL1830" s="50" t="str">
        <x:v>365/365/365/366/365</x:v>
      </x:c>
      <x:c r="AM1830" s="51" t="n">
        <x:v>2399675</x:v>
      </x:c>
      <x:c r="AN1830" s="51" t="n">
        <x:v>639</x:v>
      </x:c>
      <x:c r="AO1830" s="51" t="n">
        <x:f>IFERROR(AM1830*AN1830,"")</x:f>
        <x:v>1533392325</x:v>
      </x:c>
      <x:c r="AP1830" s="56" t="n">
        <x:f>IFERROR(AO1830/(K1830*1000000),"")</x:f>
        <x:v>0.7477635374941848</x:v>
      </x:c>
      <x:c r="AQ1830" s="57" t="n">
        <x:v>13823953.333333334</x:v>
      </x:c>
      <x:c r="AR1830" s="52" t="n">
        <x:v>0.5629160126326475</x:v>
      </x:c>
      <x:c r="AS1830" s="52" t="n">
        <x:v>-0.7045696068012752</x:v>
      </x:c>
      <x:c r="AT1830" s="55" t="b">
        <x:v>0</x:v>
      </x:c>
      <x:c r="AU1830" s="50" t="str">
        <x:v>low_liquidity</x:v>
      </x:c>
      <x:c r="AV1830" s="58" t="n">
        <x:v>-0.3610829203764968</x:v>
      </x:c>
      <x:c r="AW1830" s="50" t="n">
        <x:v>3380</x:v>
      </x:c>
      <x:c r="AX1830" s="50" t="str">
        <x:v>Future Moat</x:v>
      </x:c>
      <x:c r="AY1830" s="50" t="str">
        <x:v>既存適格性フィルター不通過: low_liquidity / 60日平均売買代金2,000万円未満 / ローカル5年最大下落率-60%以下</x:v>
      </x:c>
      <x:c r="AZ1830" s="59" t="str">
        <x:v>2025-06-30 13:00</x:v>
      </x:c>
      <x:c r="BA1830" s="53" t="n">
        <x:v>44166</x:v>
      </x:c>
      <x:c r="BB1830" s="50"/>
      <x:c r="BC1830" s="50"/>
      <x:c r="BD1830" s="50"/>
    </x:row>
    <x:row r="1831">
      <x:c r="A1831" s="50" t="n">
        <x:v>1830</x:v>
      </x:c>
      <x:c r="B1831" s="50" t="str">
        <x:v>7035</x:v>
      </x:c>
      <x:c r="C1831" s="50" t="str">
        <x:v>7035.T</x:v>
      </x:c>
      <x:c r="D1831" s="50" t="str">
        <x:v>and factory,inc</x:v>
      </x:c>
      <x:c r="E1831" s="50" t="str">
        <x:v>Standard Market(Domestic)</x:v>
      </x:c>
      <x:c r="F1831" s="50" t="str">
        <x:v>Services</x:v>
      </x:c>
      <x:c r="G1831" s="51" t="n">
        <x:v>3044.429</x:v>
      </x:c>
      <x:c r="H1831" s="51" t="n">
        <x:v>2833.435</x:v>
      </x:c>
      <x:c r="I1831" s="51" t="n">
        <x:v>2979.047</x:v>
      </x:c>
      <x:c r="J1831" s="51" t="n">
        <x:v>5024.345</x:v>
      </x:c>
      <x:c r="K1831" s="51" t="n">
        <x:v>3108.15</x:v>
      </x:c>
      <x:c r="L1831" s="52" t="n">
        <x:f>IFERROR(H1831/G1831-1,"")</x:f>
        <x:v>-0.06930495012365212</x:v>
      </x:c>
      <x:c r="M1831" s="52" t="n">
        <x:f>IFERROR(I1831/H1831-1,"")</x:f>
        <x:v>0.051390626571634845</x:v>
      </x:c>
      <x:c r="N1831" s="52" t="n">
        <x:f>IFERROR(J1831/I1831-1,"")</x:f>
        <x:v>0.6865611720795275</x:v>
      </x:c>
      <x:c r="O1831" s="52" t="n">
        <x:f>IFERROR(K1831/J1831-1,"")</x:f>
        <x:v>-0.3813820507946807</x:v>
      </x:c>
      <x:c r="P1831" s="52" t="n">
        <x:f>IFERROR((K1831/G1831)^(1/4)-1,"")</x:f>
        <x:v>0.005192014744938023</x:v>
      </x:c>
      <x:c r="Q1831" s="51" t="n">
        <x:v>-267.312</x:v>
      </x:c>
      <x:c r="R1831" s="52" t="n">
        <x:f>IFERROR(Q1831/K1831,"")</x:f>
        <x:v>-0.08600357125621351</x:v>
      </x:c>
      <x:c r="S1831" s="53" t="n">
        <x:v>43344</x:v>
      </x:c>
      <x:c r="T1831" s="50" t="str">
        <x:v>EDINET_company_history</x:v>
      </x:c>
      <x:c r="U1831" s="50" t="str">
        <x:v>小原 崇幹</x:v>
      </x:c>
      <x:c r="V1831" s="54" t="n">
        <x:v>0.2129</x:v>
      </x:c>
      <x:c r="W1831" s="50" t="str">
        <x:v>青 木 倫 治</x:v>
      </x:c>
      <x:c r="X1831" s="50" t="b">
        <x:f>AND(COUNT(L1831:O1831)=4,L1831&gt;='設定'!$B$6,M1831&gt;='設定'!$B$6,N1831&gt;='設定'!$B$6,O1831&gt;='設定'!$B$6)</x:f>
        <x:v>0</x:v>
      </x:c>
      <x:c r="Y1831" s="50" t="b">
        <x:f>AND(COUNT(G1831:K1831)=5,P1831&gt;='設定'!$B$7)</x:f>
        <x:v>0</x:v>
      </x:c>
      <x:c r="Z1831" s="50" t="b">
        <x:f>AND(ISNUMBER(R1831),R1831&gt;='設定'!$B$8)</x:f>
        <x:v>0</x:v>
      </x:c>
      <x:c r="AA1831" s="50" t="b">
        <x:f>AND(ISNUMBER(S1831),S1831&gt;=DATE(YEAR('設定'!$B$10)-'設定'!$B$9,MONTH('設定'!$B$10),DAY('設定'!$B$10)))</x:f>
        <x:v>0</x:v>
      </x:c>
      <x:c r="AB1831" s="55" t="b">
        <x:v>0</x:v>
      </x:c>
      <x:c r="AC1831" s="55" t="b">
        <x:v>1</x:v>
      </x:c>
      <x:c r="AD1831" s="50" t="n">
        <x:f>IF(X1831,1,0)+IF(Z1831,1,0)+IF(AA1831,1,0)+IF(AB1831,1,0)</x:f>
        <x:v>0</x:v>
      </x:c>
      <x:c r="AE1831" s="50" t="n">
        <x:f>IF(Y1831,1,0)+IF(Z1831,1,0)+IF(AA1831,1,0)+IF(AB1831,1,0)</x:f>
        <x:v>0</x:v>
      </x:c>
      <x:c r="AF1831" s="50" t="n">
        <x:f>IF(Y1831,1,0)+IF(Z1831,1,0)+IF(AA1831,1,0)+IF(AC1831,1,0)</x:f>
        <x:v>1</x:v>
      </x:c>
      <x:c r="AG1831" s="53" t="n">
        <x:v>44348</x:v>
      </x:c>
      <x:c r="AH1831" s="50" t="str">
        <x:v>S100X6AI</x:v>
      </x:c>
      <x:c r="AI1831" s="50" t="str">
        <x:v>NetSalesSummaryOfBusinessResults</x:v>
      </x:c>
      <x:c r="AJ1831" s="50" t="str">
        <x:v>OperatingIncome</x:v>
      </x:c>
      <x:c r="AK1831" s="53" t="n">
        <x:v>45900</x:v>
      </x:c>
      <x:c r="AL1831" s="50" t="str">
        <x:v>365/365/365/366/365</x:v>
      </x:c>
      <x:c r="AM1831" s="51" t="n">
        <x:v>11261770</x:v>
      </x:c>
      <x:c r="AN1831" s="51" t="n">
        <x:v>250</x:v>
      </x:c>
      <x:c r="AO1831" s="51" t="n">
        <x:f>IFERROR(AM1831*AN1831,"")</x:f>
        <x:v>2815442500</x:v>
      </x:c>
      <x:c r="AP1831" s="56" t="n">
        <x:f>IFERROR(AO1831/(K1831*1000000),"")</x:f>
        <x:v>0.9058258127825234</x:v>
      </x:c>
      <x:c r="AQ1831" s="57" t="n">
        <x:v>3848196.6666666665</x:v>
      </x:c>
      <x:c r="AR1831" s="52" t="n">
        <x:v>0.4069789288611654</x:v>
      </x:c>
      <x:c r="AS1831" s="52" t="n">
        <x:v>-0.739251040221914</x:v>
      </x:c>
      <x:c r="AT1831" s="55" t="b">
        <x:v>0</x:v>
      </x:c>
      <x:c r="AU1831" s="50" t="str">
        <x:v>low_liquidity</x:v>
      </x:c>
      <x:c r="AV1831" s="58" t="n">
        <x:v>-0.3002922084218898</x:v>
      </x:c>
      <x:c r="AW1831" s="50" t="n">
        <x:v>3284</x:v>
      </x:c>
      <x:c r="AX1831" s="50" t="str">
        <x:v>Future Moat</x:v>
      </x:c>
      <x:c r="AY1831" s="50" t="str">
        <x:v>既存適格性フィルター不通過: low_liquidity / 60日平均売買代金2,000万円未満 / ローカル5年最大下落率-60%以下</x:v>
      </x:c>
      <x:c r="AZ1831" s="59" t="str">
        <x:v>2025-11-25 17:04</x:v>
      </x:c>
      <x:c r="BA1831" s="53" t="n">
        <x:v>43344</x:v>
      </x:c>
      <x:c r="BB1831" s="50"/>
      <x:c r="BC1831" s="50"/>
      <x:c r="BD1831" s="50"/>
    </x:row>
    <x:row r="1832">
      <x:c r="A1832" s="50" t="n">
        <x:v>1831</x:v>
      </x:c>
      <x:c r="B1832" s="50" t="str">
        <x:v>7464</x:v>
      </x:c>
      <x:c r="C1832" s="50" t="str">
        <x:v>7464.T</x:v>
      </x:c>
      <x:c r="D1832" s="50" t="str">
        <x:v>SAFTEC CO.,LTD.</x:v>
      </x:c>
      <x:c r="E1832" s="50" t="str">
        <x:v>Standard Market(Domestic)</x:v>
      </x:c>
      <x:c r="F1832" s="50" t="str">
        <x:v>Wholesale Trade</x:v>
      </x:c>
      <x:c r="G1832" s="51" t="n">
        <x:v>10106.797</x:v>
      </x:c>
      <x:c r="H1832" s="51" t="n">
        <x:v>10347.827</x:v>
      </x:c>
      <x:c r="I1832" s="51" t="n">
        <x:v>9967.313</x:v>
      </x:c>
      <x:c r="J1832" s="51" t="n">
        <x:v>10123.187</x:v>
      </x:c>
      <x:c r="K1832" s="51" t="n">
        <x:v>10312.082</x:v>
      </x:c>
      <x:c r="L1832" s="52" t="n">
        <x:f>IFERROR(H1832/G1832-1,"")</x:f>
        <x:v>0.02384830723324094</x:v>
      </x:c>
      <x:c r="M1832" s="52" t="n">
        <x:f>IFERROR(I1832/H1832-1,"")</x:f>
        <x:v>-0.03677235809991786</x:v>
      </x:c>
      <x:c r="N1832" s="52" t="n">
        <x:f>IFERROR(J1832/I1832-1,"")</x:f>
        <x:v>0.01563851762255286</x:v>
      </x:c>
      <x:c r="O1832" s="52" t="n">
        <x:f>IFERROR(K1832/J1832-1,"")</x:f>
        <x:v>0.0186596375232424</x:v>
      </x:c>
      <x:c r="P1832" s="52" t="n">
        <x:f>IFERROR((K1832/G1832)^(1/4)-1,"")</x:f>
        <x:v>0.005039669052591567</x:v>
      </x:c>
      <x:c r="Q1832" s="51" t="n">
        <x:v>354.832</x:v>
      </x:c>
      <x:c r="R1832" s="52" t="n">
        <x:f>IFERROR(Q1832/K1832,"")</x:f>
        <x:v>0.03440934624065247</x:v>
      </x:c>
      <x:c r="S1832" s="53" t="n">
        <x:v>40269</x:v>
      </x:c>
      <x:c r="T1832" s="50" t="str">
        <x:v>EDINET_company_history</x:v>
      </x:c>
      <x:c r="U1832" s="50" t="str">
        <x:v>㈲裕﨑興産</x:v>
      </x:c>
      <x:c r="V1832" s="54" t="n">
        <x:v>0.312</x:v>
      </x:c>
      <x:c r="W1832" s="50" t="str">
        <x:v>岡﨑 太一</x:v>
      </x:c>
      <x:c r="X1832" s="50" t="b">
        <x:f>AND(COUNT(L1832:O1832)=4,L1832&gt;='設定'!$B$6,M1832&gt;='設定'!$B$6,N1832&gt;='設定'!$B$6,O1832&gt;='設定'!$B$6)</x:f>
        <x:v>0</x:v>
      </x:c>
      <x:c r="Y1832" s="50" t="b">
        <x:f>AND(COUNT(G1832:K1832)=5,P1832&gt;='設定'!$B$7)</x:f>
        <x:v>0</x:v>
      </x:c>
      <x:c r="Z1832" s="50" t="b">
        <x:f>AND(ISNUMBER(R1832),R1832&gt;='設定'!$B$8)</x:f>
        <x:v>0</x:v>
      </x:c>
      <x:c r="AA1832" s="50" t="b">
        <x:f>AND(ISNUMBER(S1832),S1832&gt;=DATE(YEAR('設定'!$B$10)-'設定'!$B$9,MONTH('設定'!$B$10),DAY('設定'!$B$10)))</x:f>
        <x:v>0</x:v>
      </x:c>
      <x:c r="AB1832" s="55" t="b">
        <x:v>0</x:v>
      </x:c>
      <x:c r="AC1832" s="55" t="b">
        <x:v>1</x:v>
      </x:c>
      <x:c r="AD1832" s="50" t="n">
        <x:f>IF(X1832,1,0)+IF(Z1832,1,0)+IF(AA1832,1,0)+IF(AB1832,1,0)</x:f>
        <x:v>0</x:v>
      </x:c>
      <x:c r="AE1832" s="50" t="n">
        <x:f>IF(Y1832,1,0)+IF(Z1832,1,0)+IF(AA1832,1,0)+IF(AB1832,1,0)</x:f>
        <x:v>0</x:v>
      </x:c>
      <x:c r="AF1832" s="50" t="n">
        <x:f>IF(Y1832,1,0)+IF(Z1832,1,0)+IF(AA1832,1,0)+IF(AC1832,1,0)</x:f>
        <x:v>1</x:v>
      </x:c>
      <x:c r="AG1832" s="53" t="n">
        <x:v>44348</x:v>
      </x:c>
      <x:c r="AH1832" s="50" t="str">
        <x:v>S100W91H</x:v>
      </x:c>
      <x:c r="AI1832" s="50" t="str">
        <x:v>NetSalesSummaryOfBusinessResults</x:v>
      </x:c>
      <x:c r="AJ1832" s="50" t="str">
        <x:v>OperatingIncome</x:v>
      </x:c>
      <x:c r="AK1832" s="53" t="n">
        <x:v>45747</x:v>
      </x:c>
      <x:c r="AL1832" s="50" t="str">
        <x:v>365/365/365/366/365</x:v>
      </x:c>
      <x:c r="AM1832" s="51" t="n">
        <x:v>1775400</x:v>
      </x:c>
      <x:c r="AN1832" s="51" t="n">
        <x:v>1570</x:v>
      </x:c>
      <x:c r="AO1832" s="51" t="n">
        <x:f>IFERROR(AM1832*AN1832,"")</x:f>
        <x:v>2787378000</x:v>
      </x:c>
      <x:c r="AP1832" s="56" t="n">
        <x:f>IFERROR(AO1832/(K1832*1000000),"")</x:f>
        <x:v>0.2703021562473999</x:v>
      </x:c>
      <x:c r="AQ1832" s="57" t="n">
        <x:v>2458158.3333333335</x:v>
      </x:c>
      <x:c r="AR1832" s="52" t="n">
        <x:v>0.1747344649585404</x:v>
      </x:c>
      <x:c r="AS1832" s="52" t="n">
        <x:v>-0.2244679205319123</x:v>
      </x:c>
      <x:c r="AT1832" s="55" t="b">
        <x:v>0</x:v>
      </x:c>
      <x:c r="AU1832" s="50" t="str">
        <x:v>low_liquidity</x:v>
      </x:c>
      <x:c r="AV1832" s="58" t="n">
        <x:v>-0.0218466528505827</x:v>
      </x:c>
      <x:c r="AW1832" s="50" t="n">
        <x:v>2057</x:v>
      </x:c>
      <x:c r="AX1832" s="50" t="str">
        <x:v>Core Moat</x:v>
      </x:c>
      <x:c r="AY1832" s="50" t="str">
        <x:v>既存適格性フィルター不通過: low_liquidity / 60日平均売買代金2,000万円未満</x:v>
      </x:c>
      <x:c r="AZ1832" s="59" t="str">
        <x:v>2025-06-30 10:14</x:v>
      </x:c>
      <x:c r="BA1832" s="53" t="n">
        <x:v>40269</x:v>
      </x:c>
      <x:c r="BB1832" s="50"/>
      <x:c r="BC1832" s="50"/>
      <x:c r="BD1832" s="50"/>
    </x:row>
    <x:row r="1833">
      <x:c r="A1833" s="50" t="n">
        <x:v>1832</x:v>
      </x:c>
      <x:c r="B1833" s="50" t="str">
        <x:v>5962</x:v>
      </x:c>
      <x:c r="C1833" s="50" t="str">
        <x:v>5962.T</x:v>
      </x:c>
      <x:c r="D1833" s="50" t="str">
        <x:v>ASAKA INDUSTRIAL CO.,LTD.</x:v>
      </x:c>
      <x:c r="E1833" s="50" t="str">
        <x:v>Standard Market(Domestic)</x:v>
      </x:c>
      <x:c r="F1833" s="50" t="str">
        <x:v>Other Products</x:v>
      </x:c>
      <x:c r="G1833" s="51" t="n">
        <x:v>8286.794</x:v>
      </x:c>
      <x:c r="H1833" s="51" t="n">
        <x:v>8555.278</x:v>
      </x:c>
      <x:c r="I1833" s="51" t="n">
        <x:v>8562.923</x:v>
      </x:c>
      <x:c r="J1833" s="51" t="n">
        <x:v>8582.018</x:v>
      </x:c>
      <x:c r="K1833" s="51" t="n">
        <x:v>8448.238</x:v>
      </x:c>
      <x:c r="L1833" s="52" t="n">
        <x:f>IFERROR(H1833/G1833-1,"")</x:f>
        <x:v>0.03239901945191348</x:v>
      </x:c>
      <x:c r="M1833" s="52" t="n">
        <x:f>IFERROR(I1833/H1833-1,"")</x:f>
        <x:v>0.0008936004183617285</x:v>
      </x:c>
      <x:c r="N1833" s="52" t="n">
        <x:f>IFERROR(J1833/I1833-1,"")</x:f>
        <x:v>0.002229962829281451</x:v>
      </x:c>
      <x:c r="O1833" s="52" t="n">
        <x:f>IFERROR(K1833/J1833-1,"")</x:f>
        <x:v>-0.015588408227528827</x:v>
      </x:c>
      <x:c r="P1833" s="52" t="n">
        <x:f>IFERROR((K1833/G1833)^(1/4)-1,"")</x:f>
        <x:v>0.004835336584233074</x:v>
      </x:c>
      <x:c r="Q1833" s="51" t="n">
        <x:v>304.722</x:v>
      </x:c>
      <x:c r="R1833" s="52" t="n">
        <x:f>IFERROR(Q1833/K1833,"")</x:f>
        <x:v>0.03606929634321382</x:v>
      </x:c>
      <x:c r="S1833" s="53" t="n">
        <x:v>18019</x:v>
      </x:c>
      <x:c r="T1833" s="50" t="str">
        <x:v>EDINET_company_history</x:v>
      </x:c>
      <x:c r="U1833" s="50" t="str">
        <x:v>浅香工業取引先持株会</x:v>
      </x:c>
      <x:c r="V1833" s="54" t="n">
        <x:v>0.1064</x:v>
      </x:c>
      <x:c r="W1833" s="50" t="str">
        <x:v>岡田 実</x:v>
      </x:c>
      <x:c r="X1833" s="50" t="b">
        <x:f>AND(COUNT(L1833:O1833)=4,L1833&gt;='設定'!$B$6,M1833&gt;='設定'!$B$6,N1833&gt;='設定'!$B$6,O1833&gt;='設定'!$B$6)</x:f>
        <x:v>0</x:v>
      </x:c>
      <x:c r="Y1833" s="50" t="b">
        <x:f>AND(COUNT(G1833:K1833)=5,P1833&gt;='設定'!$B$7)</x:f>
        <x:v>0</x:v>
      </x:c>
      <x:c r="Z1833" s="50" t="b">
        <x:f>AND(ISNUMBER(R1833),R1833&gt;='設定'!$B$8)</x:f>
        <x:v>0</x:v>
      </x:c>
      <x:c r="AA1833" s="50" t="b">
        <x:f>AND(ISNUMBER(S1833),S1833&gt;=DATE(YEAR('設定'!$B$10)-'設定'!$B$9,MONTH('設定'!$B$10),DAY('設定'!$B$10)))</x:f>
        <x:v>0</x:v>
      </x:c>
      <x:c r="AB1833" s="55" t="b">
        <x:v>0</x:v>
      </x:c>
      <x:c r="AC1833" s="55" t="b">
        <x:v>1</x:v>
      </x:c>
      <x:c r="AD1833" s="50" t="n">
        <x:f>IF(X1833,1,0)+IF(Z1833,1,0)+IF(AA1833,1,0)+IF(AB1833,1,0)</x:f>
        <x:v>0</x:v>
      </x:c>
      <x:c r="AE1833" s="50" t="n">
        <x:f>IF(Y1833,1,0)+IF(Z1833,1,0)+IF(AA1833,1,0)+IF(AB1833,1,0)</x:f>
        <x:v>0</x:v>
      </x:c>
      <x:c r="AF1833" s="50" t="n">
        <x:f>IF(Y1833,1,0)+IF(Z1833,1,0)+IF(AA1833,1,0)+IF(AC1833,1,0)</x:f>
        <x:v>1</x:v>
      </x:c>
      <x:c r="AG1833" s="53" t="n">
        <x:v>44348</x:v>
      </x:c>
      <x:c r="AH1833" s="50" t="str">
        <x:v>S100W6TY</x:v>
      </x:c>
      <x:c r="AI1833" s="50" t="str">
        <x:v>NetSalesSummaryOfBusinessResults</x:v>
      </x:c>
      <x:c r="AJ1833" s="50" t="str">
        <x:v>OperatingIncome</x:v>
      </x:c>
      <x:c r="AK1833" s="53" t="n">
        <x:v>45747</x:v>
      </x:c>
      <x:c r="AL1833" s="50" t="str">
        <x:v>365/365/365/366/365</x:v>
      </x:c>
      <x:c r="AM1833" s="51" t="n">
        <x:v>960680</x:v>
      </x:c>
      <x:c r="AN1833" s="51" t="n">
        <x:v>1758</x:v>
      </x:c>
      <x:c r="AO1833" s="51" t="n">
        <x:f>IFERROR(AM1833*AN1833,"")</x:f>
        <x:v>1688875440</x:v>
      </x:c>
      <x:c r="AP1833" s="56" t="n">
        <x:f>IFERROR(AO1833/(K1833*1000000),"")</x:f>
        <x:v>0.1999086010597713</x:v>
      </x:c>
      <x:c r="AQ1833" s="57" t="n">
        <x:v>2455466.6666666665</x:v>
      </x:c>
      <x:c r="AR1833" s="52" t="n">
        <x:v>0.2153843962593363</x:v>
      </x:c>
      <x:c r="AS1833" s="52" t="n">
        <x:v>-0.2094134647354064</x:v>
      </x:c>
      <x:c r="AT1833" s="55" t="b">
        <x:v>0</x:v>
      </x:c>
      <x:c r="AU1833" s="50" t="str">
        <x:v>low_liquidity</x:v>
      </x:c>
      <x:c r="AV1833" s="58" t="n">
        <x:v>0.0018579806085517</x:v>
      </x:c>
      <x:c r="AW1833" s="50" t="n">
        <x:v>1855</x:v>
      </x:c>
      <x:c r="AX1833" s="50" t="str">
        <x:v>Discovery</x:v>
      </x:c>
      <x:c r="AY1833" s="50" t="str">
        <x:v>既存適格性フィルター不通過: low_liquidity / 60日平均売買代金2,000万円未満</x:v>
      </x:c>
      <x:c r="AZ1833" s="59" t="str">
        <x:v>2025-06-27 13:07</x:v>
      </x:c>
      <x:c r="BA1833" s="53" t="n">
        <x:v>18019</x:v>
      </x:c>
      <x:c r="BB1833" s="50"/>
      <x:c r="BC1833" s="50"/>
      <x:c r="BD1833" s="50"/>
    </x:row>
    <x:row r="1834">
      <x:c r="A1834" s="50" t="n">
        <x:v>1833</x:v>
      </x:c>
      <x:c r="B1834" s="50" t="str">
        <x:v>1826</x:v>
      </x:c>
      <x:c r="C1834" s="50" t="str">
        <x:v>1826.T</x:v>
      </x:c>
      <x:c r="D1834" s="50" t="str">
        <x:v>Sata Construction Co.,Ltd.</x:v>
      </x:c>
      <x:c r="E1834" s="50" t="str">
        <x:v>Standard Market(Domestic)</x:v>
      </x:c>
      <x:c r="F1834" s="50" t="str">
        <x:v>Construction</x:v>
      </x:c>
      <x:c r="G1834" s="51" t="n">
        <x:v>31689</x:v>
      </x:c>
      <x:c r="H1834" s="51" t="n">
        <x:v>26660</x:v>
      </x:c>
      <x:c r="I1834" s="51" t="n">
        <x:v>30121</x:v>
      </x:c>
      <x:c r="J1834" s="51" t="n">
        <x:v>26083</x:v>
      </x:c>
      <x:c r="K1834" s="51" t="n">
        <x:v>32264</x:v>
      </x:c>
      <x:c r="L1834" s="52" t="n">
        <x:f>IFERROR(H1834/G1834-1,"")</x:f>
        <x:v>-0.15869860203856223</x:v>
      </x:c>
      <x:c r="M1834" s="52" t="n">
        <x:f>IFERROR(I1834/H1834-1,"")</x:f>
        <x:v>0.1298199549887471</x:v>
      </x:c>
      <x:c r="N1834" s="52" t="n">
        <x:f>IFERROR(J1834/I1834-1,"")</x:f>
        <x:v>-0.13405929418014007</x:v>
      </x:c>
      <x:c r="O1834" s="52" t="n">
        <x:f>IFERROR(K1834/J1834-1,"")</x:f>
        <x:v>0.2369742744316221</x:v>
      </x:c>
      <x:c r="P1834" s="52" t="n">
        <x:f>IFERROR((K1834/G1834)^(1/4)-1,"")</x:f>
        <x:v>0.004505730430318211</x:v>
      </x:c>
      <x:c r="Q1834" s="51" t="n">
        <x:v>960</x:v>
      </x:c>
      <x:c r="R1834" s="52" t="n">
        <x:f>IFERROR(Q1834/K1834,"")</x:f>
        <x:v>0.029754525167369206</x:v>
      </x:c>
      <x:c r="S1834" s="53" t="n">
        <x:v>22859</x:v>
      </x:c>
      <x:c r="T1834" s="50" t="str">
        <x:v>EDINET_company_history</x:v>
      </x:c>
      <x:c r="U1834" s="50" t="str">
        <x:v>佐田建設従業員持株会</x:v>
      </x:c>
      <x:c r="V1834" s="54" t="n">
        <x:v>0.0616</x:v>
      </x:c>
      <x:c r="W1834" s="50" t="str">
        <x:v>星 野 克 行</x:v>
      </x:c>
      <x:c r="X1834" s="50" t="b">
        <x:f>AND(COUNT(L1834:O1834)=4,L1834&gt;='設定'!$B$6,M1834&gt;='設定'!$B$6,N1834&gt;='設定'!$B$6,O1834&gt;='設定'!$B$6)</x:f>
        <x:v>0</x:v>
      </x:c>
      <x:c r="Y1834" s="50" t="b">
        <x:f>AND(COUNT(G1834:K1834)=5,P1834&gt;='設定'!$B$7)</x:f>
        <x:v>0</x:v>
      </x:c>
      <x:c r="Z1834" s="50" t="b">
        <x:f>AND(ISNUMBER(R1834),R1834&gt;='設定'!$B$8)</x:f>
        <x:v>0</x:v>
      </x:c>
      <x:c r="AA1834" s="50" t="b">
        <x:f>AND(ISNUMBER(S1834),S1834&gt;=DATE(YEAR('設定'!$B$10)-'設定'!$B$9,MONTH('設定'!$B$10),DAY('設定'!$B$10)))</x:f>
        <x:v>0</x:v>
      </x:c>
      <x:c r="AB1834" s="55" t="b">
        <x:v>0</x:v>
      </x:c>
      <x:c r="AC1834" s="55" t="b">
        <x:v>1</x:v>
      </x:c>
      <x:c r="AD1834" s="50" t="n">
        <x:f>IF(X1834,1,0)+IF(Z1834,1,0)+IF(AA1834,1,0)+IF(AB1834,1,0)</x:f>
        <x:v>0</x:v>
      </x:c>
      <x:c r="AE1834" s="50" t="n">
        <x:f>IF(Y1834,1,0)+IF(Z1834,1,0)+IF(AA1834,1,0)+IF(AB1834,1,0)</x:f>
        <x:v>0</x:v>
      </x:c>
      <x:c r="AF1834" s="50" t="n">
        <x:f>IF(Y1834,1,0)+IF(Z1834,1,0)+IF(AA1834,1,0)+IF(AC1834,1,0)</x:f>
        <x:v>1</x:v>
      </x:c>
      <x:c r="AG1834" s="53" t="n">
        <x:v>44348</x:v>
      </x:c>
      <x:c r="AH1834" s="50" t="str">
        <x:v>S100W2PG</x:v>
      </x:c>
      <x:c r="AI1834" s="50" t="str">
        <x:v>NetSalesSummaryOfBusinessResults</x:v>
      </x:c>
      <x:c r="AJ1834" s="50" t="str">
        <x:v>OperatingIncome</x:v>
      </x:c>
      <x:c r="AK1834" s="53" t="n">
        <x:v>45747</x:v>
      </x:c>
      <x:c r="AL1834" s="50" t="str">
        <x:v>365/365/365/366/365</x:v>
      </x:c>
      <x:c r="AM1834" s="51" t="n">
        <x:v>15403233</x:v>
      </x:c>
      <x:c r="AN1834" s="51" t="n">
        <x:v>981</x:v>
      </x:c>
      <x:c r="AO1834" s="51" t="n">
        <x:f>IFERROR(AM1834*AN1834,"")</x:f>
        <x:v>15110571573</x:v>
      </x:c>
      <x:c r="AP1834" s="56" t="n">
        <x:f>IFERROR(AO1834/(K1834*1000000),"")</x:f>
        <x:v>0.4683415439189189</x:v>
      </x:c>
      <x:c r="AQ1834" s="57" t="n">
        <x:v>31655318.333333332</x:v>
      </x:c>
      <x:c r="AR1834" s="52" t="n">
        <x:v>0.2696674350528175</x:v>
      </x:c>
      <x:c r="AS1834" s="52" t="n">
        <x:v>-0.1945857203977866</x:v>
      </x:c>
      <x:c r="AT1834" s="55" t="b">
        <x:v>1</x:v>
      </x:c>
      <x:c r="AU1834" s="50"/>
      <x:c r="AV1834" s="58" t="n">
        <x:v>-0.114987183486134</x:v>
      </x:c>
      <x:c r="AW1834" s="50" t="n">
        <x:v>2687</x:v>
      </x:c>
      <x:c r="AX1834" s="50" t="str">
        <x:v>Core Moat</x:v>
      </x:c>
      <x:c r="AY1834" s="50" t="str">
        <x:v>目立つ機械的警告なし（定性確認は別途必要）</x:v>
      </x:c>
      <x:c r="AZ1834" s="59" t="str">
        <x:v>2025-06-24 09:58</x:v>
      </x:c>
      <x:c r="BA1834" s="53" t="n">
        <x:v>22859</x:v>
      </x:c>
      <x:c r="BB1834" s="50"/>
      <x:c r="BC1834" s="50"/>
      <x:c r="BD1834" s="50"/>
    </x:row>
    <x:row r="1835">
      <x:c r="A1835" s="50" t="n">
        <x:v>1834</x:v>
      </x:c>
      <x:c r="B1835" s="50" t="str">
        <x:v>9439</x:v>
      </x:c>
      <x:c r="C1835" s="50" t="str">
        <x:v>9439.T</x:v>
      </x:c>
      <x:c r="D1835" s="50" t="str">
        <x:v>M・H・GROUP LTD.</x:v>
      </x:c>
      <x:c r="E1835" s="50" t="str">
        <x:v>Standard Market(Domestic)</x:v>
      </x:c>
      <x:c r="F1835" s="50" t="str">
        <x:v>Services</x:v>
      </x:c>
      <x:c r="G1835" s="51" t="n">
        <x:v>1814.578</x:v>
      </x:c>
      <x:c r="H1835" s="51" t="n">
        <x:v>1848.736</x:v>
      </x:c>
      <x:c r="I1835" s="51" t="n">
        <x:v>1902.314</x:v>
      </x:c>
      <x:c r="J1835" s="51" t="n">
        <x:v>1877.674</x:v>
      </x:c>
      <x:c r="K1835" s="51" t="n">
        <x:v>1844.06</x:v>
      </x:c>
      <x:c r="L1835" s="52" t="n">
        <x:f>IFERROR(H1835/G1835-1,"")</x:f>
        <x:v>0.01882421146955382</x:v>
      </x:c>
      <x:c r="M1835" s="52" t="n">
        <x:f>IFERROR(I1835/H1835-1,"")</x:f>
        <x:v>0.028980882072940695</x:v>
      </x:c>
      <x:c r="N1835" s="52" t="n">
        <x:f>IFERROR(J1835/I1835-1,"")</x:f>
        <x:v>-0.01295264609312663</x:v>
      </x:c>
      <x:c r="O1835" s="52" t="n">
        <x:f>IFERROR(K1835/J1835-1,"")</x:f>
        <x:v>-0.017901936118836392</x:v>
      </x:c>
      <x:c r="P1835" s="52" t="n">
        <x:f>IFERROR((K1835/G1835)^(1/4)-1,"")</x:f>
        <x:v>0.004037310259932925</x:v>
      </x:c>
      <x:c r="Q1835" s="51" t="n">
        <x:v>-9.709</x:v>
      </x:c>
      <x:c r="R1835" s="52" t="n">
        <x:f>IFERROR(Q1835/K1835,"")</x:f>
        <x:v>-0.005265013068989078</x:v>
      </x:c>
      <x:c r="S1835" s="53" t="n">
        <x:v>38322</x:v>
      </x:c>
      <x:c r="T1835" s="50" t="str">
        <x:v>EDINET_company_history</x:v>
      </x:c>
      <x:c r="U1835" s="50" t="str">
        <x:v>潤首有限公司 （弁護士法人赤れんが法律事務所 常任代理人弁護士 杉山 央）</x:v>
      </x:c>
      <x:c r="V1835" s="54" t="n">
        <x:v>0.3202</x:v>
      </x:c>
      <x:c r="W1835" s="50" t="str">
        <x:v>朱峰 玲子</x:v>
      </x:c>
      <x:c r="X1835" s="50" t="b">
        <x:f>AND(COUNT(L1835:O1835)=4,L1835&gt;='設定'!$B$6,M1835&gt;='設定'!$B$6,N1835&gt;='設定'!$B$6,O1835&gt;='設定'!$B$6)</x:f>
        <x:v>0</x:v>
      </x:c>
      <x:c r="Y1835" s="50" t="b">
        <x:f>AND(COUNT(G1835:K1835)=5,P1835&gt;='設定'!$B$7)</x:f>
        <x:v>0</x:v>
      </x:c>
      <x:c r="Z1835" s="50" t="b">
        <x:f>AND(ISNUMBER(R1835),R1835&gt;='設定'!$B$8)</x:f>
        <x:v>0</x:v>
      </x:c>
      <x:c r="AA1835" s="50" t="b">
        <x:f>AND(ISNUMBER(S1835),S1835&gt;=DATE(YEAR('設定'!$B$10)-'設定'!$B$9,MONTH('設定'!$B$10),DAY('設定'!$B$10)))</x:f>
        <x:v>0</x:v>
      </x:c>
      <x:c r="AB1835" s="55" t="b">
        <x:v>0</x:v>
      </x:c>
      <x:c r="AC1835" s="55" t="b">
        <x:v>1</x:v>
      </x:c>
      <x:c r="AD1835" s="50" t="n">
        <x:f>IF(X1835,1,0)+IF(Z1835,1,0)+IF(AA1835,1,0)+IF(AB1835,1,0)</x:f>
        <x:v>0</x:v>
      </x:c>
      <x:c r="AE1835" s="50" t="n">
        <x:f>IF(Y1835,1,0)+IF(Z1835,1,0)+IF(AA1835,1,0)+IF(AB1835,1,0)</x:f>
        <x:v>0</x:v>
      </x:c>
      <x:c r="AF1835" s="50" t="n">
        <x:f>IF(Y1835,1,0)+IF(Z1835,1,0)+IF(AA1835,1,0)+IF(AC1835,1,0)</x:f>
        <x:v>1</x:v>
      </x:c>
      <x:c r="AG1835" s="53" t="n">
        <x:v>44348</x:v>
      </x:c>
      <x:c r="AH1835" s="50" t="str">
        <x:v>S100WQ59</x:v>
      </x:c>
      <x:c r="AI1835" s="50" t="str">
        <x:v>NetSalesSummaryOfBusinessResults</x:v>
      </x:c>
      <x:c r="AJ1835" s="50" t="str">
        <x:v>OperatingIncome</x:v>
      </x:c>
      <x:c r="AK1835" s="53" t="n">
        <x:v>45838</x:v>
      </x:c>
      <x:c r="AL1835" s="50" t="str">
        <x:v>365/365/365/366/365</x:v>
      </x:c>
      <x:c r="AM1835" s="51" t="n">
        <x:v>11542100</x:v>
      </x:c>
      <x:c r="AN1835" s="51" t="n">
        <x:v>246</x:v>
      </x:c>
      <x:c r="AO1835" s="51" t="n">
        <x:f>IFERROR(AM1835*AN1835,"")</x:f>
        <x:v>2839356600</x:v>
      </x:c>
      <x:c r="AP1835" s="56" t="n">
        <x:f>IFERROR(AO1835/(K1835*1000000),"")</x:f>
        <x:v>1.539731136730909</x:v>
      </x:c>
      <x:c r="AQ1835" s="57" t="n">
        <x:v>3262921.6666666665</x:v>
      </x:c>
      <x:c r="AR1835" s="52" t="n">
        <x:v>0.4257347565526061</x:v>
      </x:c>
      <x:c r="AS1835" s="52" t="n">
        <x:v>-0.4194756782732535</x:v>
      </x:c>
      <x:c r="AT1835" s="55" t="b">
        <x:v>0</x:v>
      </x:c>
      <x:c r="AU1835" s="50" t="str">
        <x:v>low_liquidity</x:v>
      </x:c>
      <x:c r="AV1835" s="58" t="n">
        <x:v>-0.2143346672431007</x:v>
      </x:c>
      <x:c r="AW1835" s="50" t="n">
        <x:v>3079</x:v>
      </x:c>
      <x:c r="AX1835" s="50" t="str">
        <x:v>Future Moat</x:v>
      </x:c>
      <x:c r="AY1835" s="50" t="str">
        <x:v>既存適格性フィルター不通過: low_liquidity / 60日平均売買代金2,000万円未満</x:v>
      </x:c>
      <x:c r="AZ1835" s="59" t="str">
        <x:v>2025-09-25 16:45</x:v>
      </x:c>
      <x:c r="BA1835" s="53" t="n">
        <x:v>38322</x:v>
      </x:c>
      <x:c r="BB1835" s="50"/>
      <x:c r="BC1835" s="50"/>
      <x:c r="BD1835" s="50"/>
    </x:row>
    <x:row r="1836">
      <x:c r="A1836" s="50" t="n">
        <x:v>1835</x:v>
      </x:c>
      <x:c r="B1836" s="50" t="str">
        <x:v>3320</x:v>
      </x:c>
      <x:c r="C1836" s="50" t="str">
        <x:v>3320.T</x:v>
      </x:c>
      <x:c r="D1836" s="50" t="str">
        <x:v>CROSS PLUS INC.</x:v>
      </x:c>
      <x:c r="E1836" s="50" t="str">
        <x:v>Standard Market(Domestic)</x:v>
      </x:c>
      <x:c r="F1836" s="50" t="str">
        <x:v>Wholesale Trade</x:v>
      </x:c>
      <x:c r="G1836" s="51" t="n">
        <x:v>59120</x:v>
      </x:c>
      <x:c r="H1836" s="51" t="n">
        <x:v>57056</x:v>
      </x:c>
      <x:c r="I1836" s="51" t="n">
        <x:v>60190</x:v>
      </x:c>
      <x:c r="J1836" s="51" t="n">
        <x:v>62004</x:v>
      </x:c>
      <x:c r="K1836" s="51" t="n">
        <x:v>59852</x:v>
      </x:c>
      <x:c r="L1836" s="52" t="n">
        <x:f>IFERROR(H1836/G1836-1,"")</x:f>
        <x:v>-0.03491204330175912</x:v>
      </x:c>
      <x:c r="M1836" s="52" t="n">
        <x:f>IFERROR(I1836/H1836-1,"")</x:f>
        <x:v>0.05492849130678623</x:v>
      </x:c>
      <x:c r="N1836" s="52" t="n">
        <x:f>IFERROR(J1836/I1836-1,"")</x:f>
        <x:v>0.03013789666057476</x:v>
      </x:c>
      <x:c r="O1836" s="52" t="n">
        <x:f>IFERROR(K1836/J1836-1,"")</x:f>
        <x:v>-0.03470743822979161</x:v>
      </x:c>
      <x:c r="P1836" s="52" t="n">
        <x:f>IFERROR((K1836/G1836)^(1/4)-1,"")</x:f>
        <x:v>0.003081129873337307</x:v>
      </x:c>
      <x:c r="Q1836" s="51" t="n">
        <x:v>1395</x:v>
      </x:c>
      <x:c r="R1836" s="52" t="n">
        <x:f>IFERROR(Q1836/K1836,"")</x:f>
        <x:v>0.023307491813139077</x:v>
      </x:c>
      <x:c r="S1836" s="53" t="n">
        <x:v>38078</x:v>
      </x:c>
      <x:c r="T1836" s="50" t="str">
        <x:v>EDINET_company_history</x:v>
      </x:c>
      <x:c r="U1836" s="50" t="str">
        <x:v>辻村 隆幸</x:v>
      </x:c>
      <x:c r="V1836" s="54" t="n">
        <x:v>0.0807</x:v>
      </x:c>
      <x:c r="W1836" s="50" t="str">
        <x:v>山 本 大 寛</x:v>
      </x:c>
      <x:c r="X1836" s="50" t="b">
        <x:f>AND(COUNT(L1836:O1836)=4,L1836&gt;='設定'!$B$6,M1836&gt;='設定'!$B$6,N1836&gt;='設定'!$B$6,O1836&gt;='設定'!$B$6)</x:f>
        <x:v>0</x:v>
      </x:c>
      <x:c r="Y1836" s="50" t="b">
        <x:f>AND(COUNT(G1836:K1836)=5,P1836&gt;='設定'!$B$7)</x:f>
        <x:v>0</x:v>
      </x:c>
      <x:c r="Z1836" s="50" t="b">
        <x:f>AND(ISNUMBER(R1836),R1836&gt;='設定'!$B$8)</x:f>
        <x:v>0</x:v>
      </x:c>
      <x:c r="AA1836" s="50" t="b">
        <x:f>AND(ISNUMBER(S1836),S1836&gt;=DATE(YEAR('設定'!$B$10)-'設定'!$B$9,MONTH('設定'!$B$10),DAY('設定'!$B$10)))</x:f>
        <x:v>0</x:v>
      </x:c>
      <x:c r="AB1836" s="55" t="b">
        <x:v>0</x:v>
      </x:c>
      <x:c r="AC1836" s="55" t="b">
        <x:v>1</x:v>
      </x:c>
      <x:c r="AD1836" s="50" t="n">
        <x:f>IF(X1836,1,0)+IF(Z1836,1,0)+IF(AA1836,1,0)+IF(AB1836,1,0)</x:f>
        <x:v>0</x:v>
      </x:c>
      <x:c r="AE1836" s="50" t="n">
        <x:f>IF(Y1836,1,0)+IF(Z1836,1,0)+IF(AA1836,1,0)+IF(AB1836,1,0)</x:f>
        <x:v>0</x:v>
      </x:c>
      <x:c r="AF1836" s="50" t="n">
        <x:f>IF(Y1836,1,0)+IF(Z1836,1,0)+IF(AA1836,1,0)+IF(AC1836,1,0)</x:f>
        <x:v>1</x:v>
      </x:c>
      <x:c r="AG1836" s="53" t="n">
        <x:v>44348</x:v>
      </x:c>
      <x:c r="AH1836" s="50" t="str">
        <x:v>S100Y0F4</x:v>
      </x:c>
      <x:c r="AI1836" s="50" t="str">
        <x:v>NetSalesSummaryOfBusinessResults</x:v>
      </x:c>
      <x:c r="AJ1836" s="50" t="str">
        <x:v>OperatingIncome</x:v>
      </x:c>
      <x:c r="AK1836" s="53" t="n">
        <x:v>46053</x:v>
      </x:c>
      <x:c r="AL1836" s="50" t="str">
        <x:v>365/365/365/366/365</x:v>
      </x:c>
      <x:c r="AM1836" s="51" t="n">
        <x:v>7433000</x:v>
      </x:c>
      <x:c r="AN1836" s="51" t="n">
        <x:v>1302</x:v>
      </x:c>
      <x:c r="AO1836" s="51" t="n">
        <x:f>IFERROR(AM1836*AN1836,"")</x:f>
        <x:v>9677766000</x:v>
      </x:c>
      <x:c r="AP1836" s="56" t="n">
        <x:f>IFERROR(AO1836/(K1836*1000000),"")</x:f>
        <x:v>0.16169494753725858</x:v>
      </x:c>
      <x:c r="AQ1836" s="57" t="n">
        <x:v>22646958.333333332</x:v>
      </x:c>
      <x:c r="AR1836" s="52" t="n">
        <x:v>0.3132026418912079</x:v>
      </x:c>
      <x:c r="AS1836" s="52" t="n">
        <x:v>-0.4513330225879028</x:v>
      </x:c>
      <x:c r="AT1836" s="55" t="b">
        <x:v>1</x:v>
      </x:c>
      <x:c r="AU1836" s="50"/>
      <x:c r="AV1836" s="58" t="n">
        <x:v>-0.1268532969507698</x:v>
      </x:c>
      <x:c r="AW1836" s="50" t="n">
        <x:v>2736</x:v>
      </x:c>
      <x:c r="AX1836" s="50" t="str">
        <x:v>Core Moat</x:v>
      </x:c>
      <x:c r="AY1836" s="50" t="str">
        <x:v>目立つ機械的警告なし（定性確認は別途必要）</x:v>
      </x:c>
      <x:c r="AZ1836" s="59" t="str">
        <x:v>2026-04-23 09:48</x:v>
      </x:c>
      <x:c r="BA1836" s="53" t="n">
        <x:v>38078</x:v>
      </x:c>
      <x:c r="BB1836" s="50"/>
      <x:c r="BC1836" s="50"/>
      <x:c r="BD1836" s="50"/>
    </x:row>
    <x:row r="1837">
      <x:c r="A1837" s="50" t="n">
        <x:v>1836</x:v>
      </x:c>
      <x:c r="B1837" s="50" t="str">
        <x:v>9991</x:v>
      </x:c>
      <x:c r="C1837" s="50" t="str">
        <x:v>9991.T</x:v>
      </x:c>
      <x:c r="D1837" s="50" t="str">
        <x:v>GECOSS CORPORATION</x:v>
      </x:c>
      <x:c r="E1837" s="50" t="str">
        <x:v>Prime Market (Domestic)</x:v>
      </x:c>
      <x:c r="F1837" s="50" t="str">
        <x:v>Wholesale Trade</x:v>
      </x:c>
      <x:c r="G1837" s="51" t="n">
        <x:v>110206</x:v>
      </x:c>
      <x:c r="H1837" s="51" t="n">
        <x:v>113997</x:v>
      </x:c>
      <x:c r="I1837" s="51" t="n">
        <x:v>120521</x:v>
      </x:c>
      <x:c r="J1837" s="51" t="n">
        <x:v>128194</x:v>
      </x:c>
      <x:c r="K1837" s="51" t="n">
        <x:v>111550</x:v>
      </x:c>
      <x:c r="L1837" s="52" t="n">
        <x:f>IFERROR(H1837/G1837-1,"")</x:f>
        <x:v>0.03439921601364726</x:v>
      </x:c>
      <x:c r="M1837" s="52" t="n">
        <x:f>IFERROR(I1837/H1837-1,"")</x:f>
        <x:v>0.05722957621691793</x:v>
      </x:c>
      <x:c r="N1837" s="52" t="n">
        <x:f>IFERROR(J1837/I1837-1,"")</x:f>
        <x:v>0.06366525335833595</x:v>
      </x:c>
      <x:c r="O1837" s="52" t="n">
        <x:f>IFERROR(K1837/J1837-1,"")</x:f>
        <x:v>-0.1298344696319641</x:v>
      </x:c>
      <x:c r="P1837" s="52" t="n">
        <x:f>IFERROR((K1837/G1837)^(1/4)-1,"")</x:f>
        <x:v>0.003034991083216143</x:v>
      </x:c>
      <x:c r="Q1837" s="51" t="n">
        <x:v>6851</x:v>
      </x:c>
      <x:c r="R1837" s="52" t="n">
        <x:f>IFERROR(Q1837/K1837,"")</x:f>
        <x:v>0.06141640519946213</x:v>
      </x:c>
      <x:c r="S1837" s="53" t="n">
        <x:v>34547</x:v>
      </x:c>
      <x:c r="T1837" s="50" t="str">
        <x:v>EDINET_company_history</x:v>
      </x:c>
      <x:c r="U1837" s="50" t="str">
        <x:v>ＪＦＥスチール㈱</x:v>
      </x:c>
      <x:c r="V1837" s="54" t="n">
        <x:v>0.2758</x:v>
      </x:c>
      <x:c r="W1837" s="50" t="str">
        <x:v>野房 喜幸 / 田村 挙勝</x:v>
      </x:c>
      <x:c r="X1837" s="50" t="b">
        <x:f>AND(COUNT(L1837:O1837)=4,L1837&gt;='設定'!$B$6,M1837&gt;='設定'!$B$6,N1837&gt;='設定'!$B$6,O1837&gt;='設定'!$B$6)</x:f>
        <x:v>0</x:v>
      </x:c>
      <x:c r="Y1837" s="50" t="b">
        <x:f>AND(COUNT(G1837:K1837)=5,P1837&gt;='設定'!$B$7)</x:f>
        <x:v>0</x:v>
      </x:c>
      <x:c r="Z1837" s="50" t="b">
        <x:f>AND(ISNUMBER(R1837),R1837&gt;='設定'!$B$8)</x:f>
        <x:v>0</x:v>
      </x:c>
      <x:c r="AA1837" s="50" t="b">
        <x:f>AND(ISNUMBER(S1837),S1837&gt;=DATE(YEAR('設定'!$B$10)-'設定'!$B$9,MONTH('設定'!$B$10),DAY('設定'!$B$10)))</x:f>
        <x:v>0</x:v>
      </x:c>
      <x:c r="AB1837" s="55" t="b">
        <x:v>0</x:v>
      </x:c>
      <x:c r="AC1837" s="55" t="b">
        <x:v>1</x:v>
      </x:c>
      <x:c r="AD1837" s="50" t="n">
        <x:f>IF(X1837,1,0)+IF(Z1837,1,0)+IF(AA1837,1,0)+IF(AB1837,1,0)</x:f>
        <x:v>0</x:v>
      </x:c>
      <x:c r="AE1837" s="50" t="n">
        <x:f>IF(Y1837,1,0)+IF(Z1837,1,0)+IF(AA1837,1,0)+IF(AB1837,1,0)</x:f>
        <x:v>0</x:v>
      </x:c>
      <x:c r="AF1837" s="50" t="n">
        <x:f>IF(Y1837,1,0)+IF(Z1837,1,0)+IF(AA1837,1,0)+IF(AC1837,1,0)</x:f>
        <x:v>1</x:v>
      </x:c>
      <x:c r="AG1837" s="53" t="n">
        <x:v>44348</x:v>
      </x:c>
      <x:c r="AH1837" s="50" t="str">
        <x:v>S100VZLE</x:v>
      </x:c>
      <x:c r="AI1837" s="50" t="str">
        <x:v>NetSalesSummaryOfBusinessResults</x:v>
      </x:c>
      <x:c r="AJ1837" s="50" t="str">
        <x:v>OperatingIncome</x:v>
      </x:c>
      <x:c r="AK1837" s="53" t="n">
        <x:v>45747</x:v>
      </x:c>
      <x:c r="AL1837" s="50" t="str">
        <x:v>365/365/365/366/365</x:v>
      </x:c>
      <x:c r="AM1837" s="51" t="n">
        <x:v>33793946</x:v>
      </x:c>
      <x:c r="AN1837" s="51" t="n">
        <x:v>1484</x:v>
      </x:c>
      <x:c r="AO1837" s="51" t="n">
        <x:f>IFERROR(AM1837*AN1837,"")</x:f>
        <x:v>50150215864</x:v>
      </x:c>
      <x:c r="AP1837" s="56" t="n">
        <x:f>IFERROR(AO1837/(K1837*1000000),"")</x:f>
        <x:v>0.44957611711340206</x:v>
      </x:c>
      <x:c r="AQ1837" s="57" t="n">
        <x:v>113689870</x:v>
      </x:c>
      <x:c r="AR1837" s="52" t="n">
        <x:v>0.2469875476933298</x:v>
      </x:c>
      <x:c r="AS1837" s="52" t="n">
        <x:v>-0.3551079918173689</x:v>
      </x:c>
      <x:c r="AT1837" s="55" t="b">
        <x:v>1</x:v>
      </x:c>
      <x:c r="AU1837" s="50"/>
      <x:c r="AV1837" s="58" t="n">
        <x:v>-0.0094060041310643</x:v>
      </x:c>
      <x:c r="AW1837" s="50" t="n">
        <x:v>1945</x:v>
      </x:c>
      <x:c r="AX1837" s="50" t="str">
        <x:v>Core Moat</x:v>
      </x:c>
      <x:c r="AY1837" s="50" t="str">
        <x:v>目立つ機械的警告なし（定性確認は別途必要）</x:v>
      </x:c>
      <x:c r="AZ1837" s="59" t="str">
        <x:v>2025-06-19 16:11</x:v>
      </x:c>
      <x:c r="BA1837" s="53" t="n">
        <x:v>34547</x:v>
      </x:c>
      <x:c r="BB1837" s="50"/>
      <x:c r="BC1837" s="50"/>
      <x:c r="BD1837" s="50" t="str">
        <x:v>TOPIX Small 2</x:v>
      </x:c>
    </x:row>
    <x:row r="1838">
      <x:c r="A1838" s="50" t="n">
        <x:v>1837</x:v>
      </x:c>
      <x:c r="B1838" s="50" t="str">
        <x:v>9380</x:v>
      </x:c>
      <x:c r="C1838" s="50" t="str">
        <x:v>9380.T</x:v>
      </x:c>
      <x:c r="D1838" s="50" t="str">
        <x:v>Azuma Shipping Co.,Ltd.</x:v>
      </x:c>
      <x:c r="E1838" s="50" t="str">
        <x:v>Standard Market(Domestic)</x:v>
      </x:c>
      <x:c r="F1838" s="50" t="str">
        <x:v>Warehousing and Harbor Transportation Service</x:v>
      </x:c>
      <x:c r="G1838" s="51" t="n">
        <x:v>39001.015</x:v>
      </x:c>
      <x:c r="H1838" s="51" t="n">
        <x:v>39613.98</x:v>
      </x:c>
      <x:c r="I1838" s="51" t="n">
        <x:v>41467.367</x:v>
      </x:c>
      <x:c r="J1838" s="51" t="n">
        <x:v>39746.648</x:v>
      </x:c>
      <x:c r="K1838" s="51" t="n">
        <x:v>39399.447</x:v>
      </x:c>
      <x:c r="L1838" s="52" t="n">
        <x:f>IFERROR(H1838/G1838-1,"")</x:f>
        <x:v>0.015716642246362156</x:v>
      </x:c>
      <x:c r="M1838" s="52" t="n">
        <x:f>IFERROR(I1838/H1838-1,"")</x:f>
        <x:v>0.04678618507910581</x:v>
      </x:c>
      <x:c r="N1838" s="52" t="n">
        <x:f>IFERROR(J1838/I1838-1,"")</x:f>
        <x:v>-0.0414957380824299</x:v>
      </x:c>
      <x:c r="O1838" s="52" t="n">
        <x:f>IFERROR(K1838/J1838-1,"")</x:f>
        <x:v>-0.008735352978696542</x:v>
      </x:c>
      <x:c r="P1838" s="52" t="n">
        <x:f>IFERROR((K1838/G1838)^(1/4)-1,"")</x:f>
        <x:v>0.0025442584562216375</x:v>
      </x:c>
      <x:c r="Q1838" s="51" t="n">
        <x:v>688.107</x:v>
      </x:c>
      <x:c r="R1838" s="52" t="n">
        <x:f>IFERROR(Q1838/K1838,"")</x:f>
        <x:v>0.01746488979908779</x:v>
      </x:c>
      <x:c r="S1838" s="53" t="n">
        <x:v>38777</x:v>
      </x:c>
      <x:c r="T1838" s="50" t="str">
        <x:v>EDINET_company_history</x:v>
      </x:c>
      <x:c r="U1838" s="50" t="str">
        <x:v>太平洋セメント㈱</x:v>
      </x:c>
      <x:c r="V1838" s="54" t="n">
        <x:v>0.3896</x:v>
      </x:c>
      <x:c r="W1838" s="50" t="str">
        <x:v>松 井 伸 介</x:v>
      </x:c>
      <x:c r="X1838" s="50" t="b">
        <x:f>AND(COUNT(L1838:O1838)=4,L1838&gt;='設定'!$B$6,M1838&gt;='設定'!$B$6,N1838&gt;='設定'!$B$6,O1838&gt;='設定'!$B$6)</x:f>
        <x:v>0</x:v>
      </x:c>
      <x:c r="Y1838" s="50" t="b">
        <x:f>AND(COUNT(G1838:K1838)=5,P1838&gt;='設定'!$B$7)</x:f>
        <x:v>0</x:v>
      </x:c>
      <x:c r="Z1838" s="50" t="b">
        <x:f>AND(ISNUMBER(R1838),R1838&gt;='設定'!$B$8)</x:f>
        <x:v>0</x:v>
      </x:c>
      <x:c r="AA1838" s="50" t="b">
        <x:f>AND(ISNUMBER(S1838),S1838&gt;=DATE(YEAR('設定'!$B$10)-'設定'!$B$9,MONTH('設定'!$B$10),DAY('設定'!$B$10)))</x:f>
        <x:v>0</x:v>
      </x:c>
      <x:c r="AB1838" s="55" t="b">
        <x:v>0</x:v>
      </x:c>
      <x:c r="AC1838" s="55" t="b">
        <x:v>1</x:v>
      </x:c>
      <x:c r="AD1838" s="50" t="n">
        <x:f>IF(X1838,1,0)+IF(Z1838,1,0)+IF(AA1838,1,0)+IF(AB1838,1,0)</x:f>
        <x:v>0</x:v>
      </x:c>
      <x:c r="AE1838" s="50" t="n">
        <x:f>IF(Y1838,1,0)+IF(Z1838,1,0)+IF(AA1838,1,0)+IF(AB1838,1,0)</x:f>
        <x:v>0</x:v>
      </x:c>
      <x:c r="AF1838" s="50" t="n">
        <x:f>IF(Y1838,1,0)+IF(Z1838,1,0)+IF(AA1838,1,0)+IF(AC1838,1,0)</x:f>
        <x:v>1</x:v>
      </x:c>
      <x:c r="AG1838" s="53" t="n">
        <x:v>44348</x:v>
      </x:c>
      <x:c r="AH1838" s="50" t="str">
        <x:v>S100W2BM</x:v>
      </x:c>
      <x:c r="AI1838" s="50" t="str">
        <x:v>OperatingRevenue1SummaryOfBusinessResults</x:v>
      </x:c>
      <x:c r="AJ1838" s="50" t="str">
        <x:v>OperatingIncome</x:v>
      </x:c>
      <x:c r="AK1838" s="53" t="n">
        <x:v>45747</x:v>
      </x:c>
      <x:c r="AL1838" s="50" t="str">
        <x:v>365/365/365/366/365</x:v>
      </x:c>
      <x:c r="AM1838" s="51" t="n">
        <x:v>28490400</x:v>
      </x:c>
      <x:c r="AN1838" s="51" t="n">
        <x:v>405</x:v>
      </x:c>
      <x:c r="AO1838" s="51" t="n">
        <x:f>IFERROR(AM1838*AN1838,"")</x:f>
        <x:v>11538612000</x:v>
      </x:c>
      <x:c r="AP1838" s="56" t="n">
        <x:f>IFERROR(AO1838/(K1838*1000000),"")</x:f>
        <x:v>0.29286228306706946</x:v>
      </x:c>
      <x:c r="AQ1838" s="57" t="n">
        <x:v>16125615</x:v>
      </x:c>
      <x:c r="AR1838" s="52" t="n">
        <x:v>0.2516123626901324</x:v>
      </x:c>
      <x:c r="AS1838" s="52" t="n">
        <x:v>-0.3376964314265123</x:v>
      </x:c>
      <x:c r="AT1838" s="55" t="b">
        <x:v>0</x:v>
      </x:c>
      <x:c r="AU1838" s="50" t="str">
        <x:v>low_liquidity</x:v>
      </x:c>
      <x:c r="AV1838" s="58" t="n">
        <x:v>-0.0761190386699414</x:v>
      </x:c>
      <x:c r="AW1838" s="50" t="n">
        <x:v>2447</x:v>
      </x:c>
      <x:c r="AX1838" s="50" t="str">
        <x:v>Core Moat</x:v>
      </x:c>
      <x:c r="AY1838" s="50" t="str">
        <x:v>既存適格性フィルター不通過: low_liquidity / 60日平均売買代金2,000万円未満</x:v>
      </x:c>
      <x:c r="AZ1838" s="59" t="str">
        <x:v>2025-06-27 15:11</x:v>
      </x:c>
      <x:c r="BA1838" s="53" t="n">
        <x:v>38777</x:v>
      </x:c>
      <x:c r="BB1838" s="50"/>
      <x:c r="BC1838" s="50"/>
      <x:c r="BD1838" s="50"/>
    </x:row>
    <x:row r="1839">
      <x:c r="A1839" s="50" t="n">
        <x:v>1838</x:v>
      </x:c>
      <x:c r="B1839" s="50" t="str">
        <x:v>9036</x:v>
      </x:c>
      <x:c r="C1839" s="50" t="str">
        <x:v>9036.T</x:v>
      </x:c>
      <x:c r="D1839" s="50" t="str">
        <x:v>TOHBU NETWORK CO.,LTD.</x:v>
      </x:c>
      <x:c r="E1839" s="50" t="str">
        <x:v>Standard Market(Domestic)</x:v>
      </x:c>
      <x:c r="F1839" s="50" t="str">
        <x:v>Land Transportation</x:v>
      </x:c>
      <x:c r="G1839" s="51" t="n">
        <x:v>8552.617</x:v>
      </x:c>
      <x:c r="H1839" s="51" t="n">
        <x:v>8839.626</x:v>
      </x:c>
      <x:c r="I1839" s="51" t="n">
        <x:v>9425.336</x:v>
      </x:c>
      <x:c r="J1839" s="51" t="n">
        <x:v>9351.882</x:v>
      </x:c>
      <x:c r="K1839" s="51" t="n">
        <x:v>8595.855</x:v>
      </x:c>
      <x:c r="L1839" s="52" t="n">
        <x:f>IFERROR(H1839/G1839-1,"")</x:f>
        <x:v>0.03355803258815393</x:v>
      </x:c>
      <x:c r="M1839" s="52" t="n">
        <x:f>IFERROR(I1839/H1839-1,"")</x:f>
        <x:v>0.06625959062068909</x:v>
      </x:c>
      <x:c r="N1839" s="52" t="n">
        <x:f>IFERROR(J1839/I1839-1,"")</x:f>
        <x:v>-0.007793250023129139</x:v>
      </x:c>
      <x:c r="O1839" s="52" t="n">
        <x:f>IFERROR(K1839/J1839-1,"")</x:f>
        <x:v>-0.0808422304729679</x:v>
      </x:c>
      <x:c r="P1839" s="52" t="n">
        <x:f>IFERROR((K1839/G1839)^(1/4)-1,"")</x:f>
        <x:v>0.001261493099045774</x:v>
      </x:c>
      <x:c r="Q1839" s="51" t="n">
        <x:v>194.645</x:v>
      </x:c>
      <x:c r="R1839" s="52" t="n">
        <x:f>IFERROR(Q1839/K1839,"")</x:f>
        <x:v>0.02264405344203689</x:v>
      </x:c>
      <x:c r="S1839" s="53" t="n">
        <x:v>38322</x:v>
      </x:c>
      <x:c r="T1839" s="50" t="str">
        <x:v>EDINET_company_history</x:v>
      </x:c>
      <x:c r="U1839" s="50" t="str">
        <x:v>中村 亘宏</x:v>
      </x:c>
      <x:c r="V1839" s="54" t="n">
        <x:v>0.2464</x:v>
      </x:c>
      <x:c r="W1839" s="50" t="str">
        <x:v>若山 良孝 / 三澤 秀幸</x:v>
      </x:c>
      <x:c r="X1839" s="50" t="b">
        <x:f>AND(COUNT(L1839:O1839)=4,L1839&gt;='設定'!$B$6,M1839&gt;='設定'!$B$6,N1839&gt;='設定'!$B$6,O1839&gt;='設定'!$B$6)</x:f>
        <x:v>0</x:v>
      </x:c>
      <x:c r="Y1839" s="50" t="b">
        <x:f>AND(COUNT(G1839:K1839)=5,P1839&gt;='設定'!$B$7)</x:f>
        <x:v>0</x:v>
      </x:c>
      <x:c r="Z1839" s="50" t="b">
        <x:f>AND(ISNUMBER(R1839),R1839&gt;='設定'!$B$8)</x:f>
        <x:v>0</x:v>
      </x:c>
      <x:c r="AA1839" s="50" t="b">
        <x:f>AND(ISNUMBER(S1839),S1839&gt;=DATE(YEAR('設定'!$B$10)-'設定'!$B$9,MONTH('設定'!$B$10),DAY('設定'!$B$10)))</x:f>
        <x:v>0</x:v>
      </x:c>
      <x:c r="AB1839" s="55" t="b">
        <x:v>0</x:v>
      </x:c>
      <x:c r="AC1839" s="55" t="b">
        <x:v>1</x:v>
      </x:c>
      <x:c r="AD1839" s="50" t="n">
        <x:f>IF(X1839,1,0)+IF(Z1839,1,0)+IF(AA1839,1,0)+IF(AB1839,1,0)</x:f>
        <x:v>0</x:v>
      </x:c>
      <x:c r="AE1839" s="50" t="n">
        <x:f>IF(Y1839,1,0)+IF(Z1839,1,0)+IF(AA1839,1,0)+IF(AB1839,1,0)</x:f>
        <x:v>0</x:v>
      </x:c>
      <x:c r="AF1839" s="50" t="n">
        <x:f>IF(Y1839,1,0)+IF(Z1839,1,0)+IF(AA1839,1,0)+IF(AC1839,1,0)</x:f>
        <x:v>1</x:v>
      </x:c>
      <x:c r="AG1839" s="53" t="n">
        <x:v>44348</x:v>
      </x:c>
      <x:c r="AH1839" s="50" t="str">
        <x:v>S100W3XG</x:v>
      </x:c>
      <x:c r="AI1839" s="50" t="str">
        <x:v>NetSalesSummaryOfBusinessResults</x:v>
      </x:c>
      <x:c r="AJ1839" s="50" t="str">
        <x:v>OperatingIncome</x:v>
      </x:c>
      <x:c r="AK1839" s="53" t="n">
        <x:v>45747</x:v>
      </x:c>
      <x:c r="AL1839" s="50" t="str">
        <x:v>365/365/365/366/365</x:v>
      </x:c>
      <x:c r="AM1839" s="51" t="n">
        <x:v>5741100</x:v>
      </x:c>
      <x:c r="AN1839" s="51" t="n">
        <x:v>1337</x:v>
      </x:c>
      <x:c r="AO1839" s="51" t="n">
        <x:f>IFERROR(AM1839*AN1839,"")</x:f>
        <x:v>7675850700</x:v>
      </x:c>
      <x:c r="AP1839" s="56" t="n">
        <x:f>IFERROR(AO1839/(K1839*1000000),"")</x:f>
        <x:v>0.8929711704071323</x:v>
      </x:c>
      <x:c r="AQ1839" s="57" t="n">
        <x:v>7780733.333333333</x:v>
      </x:c>
      <x:c r="AR1839" s="52" t="n">
        <x:v>0.1968848140363829</x:v>
      </x:c>
      <x:c r="AS1839" s="52" t="n">
        <x:v>-0.4106743804152784</x:v>
      </x:c>
      <x:c r="AT1839" s="55" t="b">
        <x:v>0</x:v>
      </x:c>
      <x:c r="AU1839" s="50" t="str">
        <x:v>low_liquidity</x:v>
      </x:c>
      <x:c r="AV1839" s="58" t="n">
        <x:v>0.031072167258125</x:v>
      </x:c>
      <x:c r="AW1839" s="50" t="n">
        <x:v>1650</x:v>
      </x:c>
      <x:c r="AX1839" s="50" t="str">
        <x:v>Discovery</x:v>
      </x:c>
      <x:c r="AY1839" s="50" t="str">
        <x:v>既存適格性フィルター不通過: low_liquidity / 60日平均売買代金2,000万円未満</x:v>
      </x:c>
      <x:c r="AZ1839" s="59" t="str">
        <x:v>2025-06-25 14:37</x:v>
      </x:c>
      <x:c r="BA1839" s="53" t="n">
        <x:v>38322</x:v>
      </x:c>
      <x:c r="BB1839" s="50"/>
      <x:c r="BC1839" s="50"/>
      <x:c r="BD1839" s="50"/>
    </x:row>
    <x:row r="1840">
      <x:c r="A1840" s="50" t="n">
        <x:v>1839</x:v>
      </x:c>
      <x:c r="B1840" s="50" t="str">
        <x:v>9959</x:v>
      </x:c>
      <x:c r="C1840" s="50" t="str">
        <x:v>9959.T</x:v>
      </x:c>
      <x:c r="D1840" s="50" t="str">
        <x:v>ASEED HOLDINGS CO.,LTD.</x:v>
      </x:c>
      <x:c r="E1840" s="50" t="str">
        <x:v>Standard Market(Domestic)</x:v>
      </x:c>
      <x:c r="F1840" s="50" t="str">
        <x:v>Retail Trade</x:v>
      </x:c>
      <x:c r="G1840" s="51" t="n">
        <x:v>23931</x:v>
      </x:c>
      <x:c r="H1840" s="51" t="n">
        <x:v>19282</x:v>
      </x:c>
      <x:c r="I1840" s="51" t="n">
        <x:v>21228</x:v>
      </x:c>
      <x:c r="J1840" s="51" t="n">
        <x:v>23260</x:v>
      </x:c>
      <x:c r="K1840" s="51" t="n">
        <x:v>23969</x:v>
      </x:c>
      <x:c r="L1840" s="52" t="n">
        <x:f>IFERROR(H1840/G1840-1,"")</x:f>
        <x:v>-0.19426685052860304</x:v>
      </x:c>
      <x:c r="M1840" s="52" t="n">
        <x:f>IFERROR(I1840/H1840-1,"")</x:f>
        <x:v>0.10092314075303399</x:v>
      </x:c>
      <x:c r="N1840" s="52" t="n">
        <x:f>IFERROR(J1840/I1840-1,"")</x:f>
        <x:v>0.09572263048803475</x:v>
      </x:c>
      <x:c r="O1840" s="52" t="n">
        <x:f>IFERROR(K1840/J1840-1,"")</x:f>
        <x:v>0.030481513327601073</x:v>
      </x:c>
      <x:c r="P1840" s="52" t="n">
        <x:f>IFERROR((K1840/G1840)^(1/4)-1,"")</x:f>
        <x:v>0.0003967384708354338</x:v>
      </x:c>
      <x:c r="Q1840" s="51" t="n">
        <x:v>765</x:v>
      </x:c>
      <x:c r="R1840" s="52" t="n">
        <x:f>IFERROR(Q1840/K1840,"")</x:f>
        <x:v>0.03191622512411865</x:v>
      </x:c>
      <x:c r="S1840" s="53" t="n">
        <x:v>36923</x:v>
      </x:c>
      <x:c r="T1840" s="50" t="str">
        <x:v>EDINET_company_history</x:v>
      </x:c>
      <x:c r="U1840" s="50" t="str">
        <x:v>サンコモト㈲</x:v>
      </x:c>
      <x:c r="V1840" s="54" t="n">
        <x:v>0.382</x:v>
      </x:c>
      <x:c r="W1840" s="50" t="str">
        <x:v>河本 大輔</x:v>
      </x:c>
      <x:c r="X1840" s="50" t="b">
        <x:f>AND(COUNT(L1840:O1840)=4,L1840&gt;='設定'!$B$6,M1840&gt;='設定'!$B$6,N1840&gt;='設定'!$B$6,O1840&gt;='設定'!$B$6)</x:f>
        <x:v>0</x:v>
      </x:c>
      <x:c r="Y1840" s="50" t="b">
        <x:f>AND(COUNT(G1840:K1840)=5,P1840&gt;='設定'!$B$7)</x:f>
        <x:v>0</x:v>
      </x:c>
      <x:c r="Z1840" s="50" t="b">
        <x:f>AND(ISNUMBER(R1840),R1840&gt;='設定'!$B$8)</x:f>
        <x:v>0</x:v>
      </x:c>
      <x:c r="AA1840" s="50" t="b">
        <x:f>AND(ISNUMBER(S1840),S1840&gt;=DATE(YEAR('設定'!$B$10)-'設定'!$B$9,MONTH('設定'!$B$10),DAY('設定'!$B$10)))</x:f>
        <x:v>0</x:v>
      </x:c>
      <x:c r="AB1840" s="55" t="b">
        <x:v>0</x:v>
      </x:c>
      <x:c r="AC1840" s="55" t="b">
        <x:v>1</x:v>
      </x:c>
      <x:c r="AD1840" s="50" t="n">
        <x:f>IF(X1840,1,0)+IF(Z1840,1,0)+IF(AA1840,1,0)+IF(AB1840,1,0)</x:f>
        <x:v>0</x:v>
      </x:c>
      <x:c r="AE1840" s="50" t="n">
        <x:f>IF(Y1840,1,0)+IF(Z1840,1,0)+IF(AA1840,1,0)+IF(AB1840,1,0)</x:f>
        <x:v>0</x:v>
      </x:c>
      <x:c r="AF1840" s="50" t="n">
        <x:f>IF(Y1840,1,0)+IF(Z1840,1,0)+IF(AA1840,1,0)+IF(AC1840,1,0)</x:f>
        <x:v>1</x:v>
      </x:c>
      <x:c r="AG1840" s="53" t="n">
        <x:v>44348</x:v>
      </x:c>
      <x:c r="AH1840" s="50" t="str">
        <x:v>S100W41R</x:v>
      </x:c>
      <x:c r="AI1840" s="50" t="str">
        <x:v>NetSalesSummaryOfBusinessResults</x:v>
      </x:c>
      <x:c r="AJ1840" s="50" t="str">
        <x:v>OperatingIncome</x:v>
      </x:c>
      <x:c r="AK1840" s="53" t="n">
        <x:v>45747</x:v>
      </x:c>
      <x:c r="AL1840" s="50" t="str">
        <x:v>365/365/365/366/365</x:v>
      </x:c>
      <x:c r="AM1840" s="51" t="n">
        <x:v>12308448</x:v>
      </x:c>
      <x:c r="AN1840" s="51" t="n">
        <x:v>898</x:v>
      </x:c>
      <x:c r="AO1840" s="51" t="n">
        <x:f>IFERROR(AM1840*AN1840,"")</x:f>
        <x:v>11052986304</x:v>
      </x:c>
      <x:c r="AP1840" s="56" t="n">
        <x:f>IFERROR(AO1840/(K1840*1000000),"")</x:f>
        <x:v>0.46113673094413615</x:v>
      </x:c>
      <x:c r="AQ1840" s="57" t="n">
        <x:v>17022336.666666668</x:v>
      </x:c>
      <x:c r="AR1840" s="52" t="n">
        <x:v>0.2438244822297409</x:v>
      </x:c>
      <x:c r="AS1840" s="52" t="n">
        <x:v>-0.3331274489522322</x:v>
      </x:c>
      <x:c r="AT1840" s="55" t="b">
        <x:v>0</x:v>
      </x:c>
      <x:c r="AU1840" s="50" t="str">
        <x:v>low_liquidity</x:v>
      </x:c>
      <x:c r="AV1840" s="58" t="n">
        <x:v>-0.0452512787970128</x:v>
      </x:c>
      <x:c r="AW1840" s="50" t="n">
        <x:v>2227</x:v>
      </x:c>
      <x:c r="AX1840" s="50" t="str">
        <x:v>Core Moat</x:v>
      </x:c>
      <x:c r="AY1840" s="50" t="str">
        <x:v>既存適格性フィルター不通過: low_liquidity / 60日平均売買代金2,000万円未満</x:v>
      </x:c>
      <x:c r="AZ1840" s="59" t="str">
        <x:v>2025-06-24 14:41</x:v>
      </x:c>
      <x:c r="BA1840" s="53" t="n">
        <x:v>36923</x:v>
      </x:c>
      <x:c r="BB1840" s="50"/>
      <x:c r="BC1840" s="50"/>
      <x:c r="BD1840" s="50"/>
    </x:row>
    <x:row r="1841">
      <x:c r="A1841" s="50" t="n">
        <x:v>1840</x:v>
      </x:c>
      <x:c r="B1841" s="50" t="str">
        <x:v>7879</x:v>
      </x:c>
      <x:c r="C1841" s="50" t="str">
        <x:v>7879.T</x:v>
      </x:c>
      <x:c r="D1841" s="50" t="str">
        <x:v>NODA CORPORATION</x:v>
      </x:c>
      <x:c r="E1841" s="50" t="str">
        <x:v>Standard Market(Domestic)</x:v>
      </x:c>
      <x:c r="F1841" s="50" t="str">
        <x:v>Other Products</x:v>
      </x:c>
      <x:c r="G1841" s="51" t="n">
        <x:v>64586.519</x:v>
      </x:c>
      <x:c r="H1841" s="51" t="n">
        <x:v>81012.019</x:v>
      </x:c>
      <x:c r="I1841" s="51" t="n">
        <x:v>73227.77</x:v>
      </x:c>
      <x:c r="J1841" s="51" t="n">
        <x:v>67039.445</x:v>
      </x:c>
      <x:c r="K1841" s="51" t="n">
        <x:v>64686.719</x:v>
      </x:c>
      <x:c r="L1841" s="52" t="n">
        <x:f>IFERROR(H1841/G1841-1,"")</x:f>
        <x:v>0.2543177779870749</x:v>
      </x:c>
      <x:c r="M1841" s="52" t="n">
        <x:f>IFERROR(I1841/H1841-1,"")</x:f>
        <x:v>-0.09608758176981114</x:v>
      </x:c>
      <x:c r="N1841" s="52" t="n">
        <x:f>IFERROR(J1841/I1841-1,"")</x:f>
        <x:v>-0.08450789912078438</x:v>
      </x:c>
      <x:c r="O1841" s="52" t="n">
        <x:f>IFERROR(K1841/J1841-1,"")</x:f>
        <x:v>-0.03509465211115648</x:v>
      </x:c>
      <x:c r="P1841" s="52" t="n">
        <x:f>IFERROR((K1841/G1841)^(1/4)-1,"")</x:f>
        <x:v>0.0003876263968036753</x:v>
      </x:c>
      <x:c r="Q1841" s="51" t="n">
        <x:v>-47.549</x:v>
      </x:c>
      <x:c r="R1841" s="52" t="n">
        <x:f>IFERROR(Q1841/K1841,"")</x:f>
        <x:v>-0.0007350658795973251</x:v>
      </x:c>
      <x:c r="S1841" s="53" t="n">
        <x:v>34973</x:v>
      </x:c>
      <x:c r="T1841" s="50" t="str">
        <x:v>EDINET_company_history</x:v>
      </x:c>
      <x:c r="U1841" s="50" t="str">
        <x:v>野 田 有 一</x:v>
      </x:c>
      <x:c r="V1841" s="54" t="n">
        <x:v>0.179</x:v>
      </x:c>
      <x:c r="W1841" s="50" t="str">
        <x:v>野 田 励 / 野 田 四 郎</x:v>
      </x:c>
      <x:c r="X1841" s="50" t="b">
        <x:f>AND(COUNT(L1841:O1841)=4,L1841&gt;='設定'!$B$6,M1841&gt;='設定'!$B$6,N1841&gt;='設定'!$B$6,O1841&gt;='設定'!$B$6)</x:f>
        <x:v>0</x:v>
      </x:c>
      <x:c r="Y1841" s="50" t="b">
        <x:f>AND(COUNT(G1841:K1841)=5,P1841&gt;='設定'!$B$7)</x:f>
        <x:v>0</x:v>
      </x:c>
      <x:c r="Z1841" s="50" t="b">
        <x:f>AND(ISNUMBER(R1841),R1841&gt;='設定'!$B$8)</x:f>
        <x:v>0</x:v>
      </x:c>
      <x:c r="AA1841" s="50" t="b">
        <x:f>AND(ISNUMBER(S1841),S1841&gt;=DATE(YEAR('設定'!$B$10)-'設定'!$B$9,MONTH('設定'!$B$10),DAY('設定'!$B$10)))</x:f>
        <x:v>0</x:v>
      </x:c>
      <x:c r="AB1841" s="55" t="b">
        <x:v>0</x:v>
      </x:c>
      <x:c r="AC1841" s="55" t="b">
        <x:v>1</x:v>
      </x:c>
      <x:c r="AD1841" s="50" t="n">
        <x:f>IF(X1841,1,0)+IF(Z1841,1,0)+IF(AA1841,1,0)+IF(AB1841,1,0)</x:f>
        <x:v>0</x:v>
      </x:c>
      <x:c r="AE1841" s="50" t="n">
        <x:f>IF(Y1841,1,0)+IF(Z1841,1,0)+IF(AA1841,1,0)+IF(AB1841,1,0)</x:f>
        <x:v>0</x:v>
      </x:c>
      <x:c r="AF1841" s="50" t="n">
        <x:f>IF(Y1841,1,0)+IF(Z1841,1,0)+IF(AA1841,1,0)+IF(AC1841,1,0)</x:f>
        <x:v>1</x:v>
      </x:c>
      <x:c r="AG1841" s="53" t="n">
        <x:v>44348</x:v>
      </x:c>
      <x:c r="AH1841" s="50" t="str">
        <x:v>S100XMYW</x:v>
      </x:c>
      <x:c r="AI1841" s="50" t="str">
        <x:v>NetSalesSummaryOfBusinessResults</x:v>
      </x:c>
      <x:c r="AJ1841" s="50" t="str">
        <x:v>OperatingIncome</x:v>
      </x:c>
      <x:c r="AK1841" s="53" t="n">
        <x:v>45991</x:v>
      </x:c>
      <x:c r="AL1841" s="50" t="str">
        <x:v>365/365/365/366/365</x:v>
      </x:c>
      <x:c r="AM1841" s="51" t="n">
        <x:v>15655700</x:v>
      </x:c>
      <x:c r="AN1841" s="51" t="n">
        <x:v>655</x:v>
      </x:c>
      <x:c r="AO1841" s="51" t="n">
        <x:f>IFERROR(AM1841*AN1841,"")</x:f>
        <x:v>10254483500</x:v>
      </x:c>
      <x:c r="AP1841" s="56" t="n">
        <x:f>IFERROR(AO1841/(K1841*1000000),"")</x:f>
        <x:v>0.15852533036959257</x:v>
      </x:c>
      <x:c r="AQ1841" s="57" t="n">
        <x:v>6374481.666666667</x:v>
      </x:c>
      <x:c r="AR1841" s="52" t="n">
        <x:v>0.2375023046405811</x:v>
      </x:c>
      <x:c r="AS1841" s="52" t="n">
        <x:v>-0.5121682130934029</x:v>
      </x:c>
      <x:c r="AT1841" s="55" t="b">
        <x:v>0</x:v>
      </x:c>
      <x:c r="AU1841" s="50" t="str">
        <x:v>low_liquidity</x:v>
      </x:c>
      <x:c r="AV1841" s="58" t="n">
        <x:v>-0.2381566903724851</x:v>
      </x:c>
      <x:c r="AW1841" s="50" t="n">
        <x:v>3159</x:v>
      </x:c>
      <x:c r="AX1841" s="50" t="str">
        <x:v>Core Moat</x:v>
      </x:c>
      <x:c r="AY1841" s="50" t="str">
        <x:v>既存適格性フィルター不通過: low_liquidity / 60日平均売買代金2,000万円未満</x:v>
      </x:c>
      <x:c r="AZ1841" s="59" t="str">
        <x:v>2026-02-25 15:46</x:v>
      </x:c>
      <x:c r="BA1841" s="53" t="n">
        <x:v>34973</x:v>
      </x:c>
      <x:c r="BB1841" s="50"/>
      <x:c r="BC1841" s="50"/>
      <x:c r="BD1841" s="50"/>
    </x:row>
    <x:row r="1842">
      <x:c r="A1842" s="50" t="n">
        <x:v>1841</x:v>
      </x:c>
      <x:c r="B1842" s="50" t="str">
        <x:v>6695</x:v>
      </x:c>
      <x:c r="C1842" s="50" t="str">
        <x:v>6695.T</x:v>
      </x:c>
      <x:c r="D1842" s="50" t="str">
        <x:v>Castrico Co.,Ltd.</x:v>
      </x:c>
      <x:c r="E1842" s="50" t="str">
        <x:v>PRO Market</x:v>
      </x:c>
      <x:c r="F1842" s="50" t="str">
        <x:v>Electric Appliances</x:v>
      </x:c>
      <x:c r="G1842" s="51" t="n">
        <x:v>3624.279</x:v>
      </x:c>
      <x:c r="H1842" s="51" t="n">
        <x:v>2927.159</x:v>
      </x:c>
      <x:c r="I1842" s="51" t="n">
        <x:v>3381.392</x:v>
      </x:c>
      <x:c r="J1842" s="51" t="n">
        <x:v>3495.393</x:v>
      </x:c>
      <x:c r="K1842" s="51" t="n">
        <x:v>3609.243</x:v>
      </x:c>
      <x:c r="L1842" s="52" t="n">
        <x:f>IFERROR(H1842/G1842-1,"")</x:f>
        <x:v>-0.19234722271657334</x:v>
      </x:c>
      <x:c r="M1842" s="52" t="n">
        <x:f>IFERROR(I1842/H1842-1,"")</x:f>
        <x:v>0.15517879281583258</x:v>
      </x:c>
      <x:c r="N1842" s="52" t="n">
        <x:f>IFERROR(J1842/I1842-1,"")</x:f>
        <x:v>0.033714221835267955</x:v>
      </x:c>
      <x:c r="O1842" s="52" t="n">
        <x:f>IFERROR(K1842/J1842-1,"")</x:f>
        <x:v>0.03257144475599727</x:v>
      </x:c>
      <x:c r="P1842" s="52" t="n">
        <x:f>IFERROR((K1842/G1842)^(1/4)-1,"")</x:f>
        <x:v>-0.001038789311338384</x:v>
      </x:c>
      <x:c r="Q1842" s="51" t="n">
        <x:v>122.654</x:v>
      </x:c>
      <x:c r="R1842" s="52" t="n">
        <x:f>IFERROR(Q1842/K1842,"")</x:f>
        <x:v>0.0339833034240144</x:v>
      </x:c>
      <x:c r="S1842" s="53" t="n">
        <x:v>42887</x:v>
      </x:c>
      <x:c r="T1842" s="50" t="str">
        <x:v>EDINET_company_history</x:v>
      </x:c>
      <x:c r="U1842" s="50" t="str">
        <x:v>㈱NFKホールディングス</x:v>
      </x:c>
      <x:c r="V1842" s="54" t="n">
        <x:v>0.5206</x:v>
      </x:c>
      <x:c r="W1842" s="50"/>
      <x:c r="X1842" s="50" t="b">
        <x:f>AND(COUNT(L1842:O1842)=4,L1842&gt;='設定'!$B$6,M1842&gt;='設定'!$B$6,N1842&gt;='設定'!$B$6,O1842&gt;='設定'!$B$6)</x:f>
        <x:v>0</x:v>
      </x:c>
      <x:c r="Y1842" s="50" t="b">
        <x:f>AND(COUNT(G1842:K1842)=5,P1842&gt;='設定'!$B$7)</x:f>
        <x:v>0</x:v>
      </x:c>
      <x:c r="Z1842" s="50" t="b">
        <x:f>AND(ISNUMBER(R1842),R1842&gt;='設定'!$B$8)</x:f>
        <x:v>0</x:v>
      </x:c>
      <x:c r="AA1842" s="50" t="b">
        <x:f>AND(ISNUMBER(S1842),S1842&gt;=DATE(YEAR('設定'!$B$10)-'設定'!$B$9,MONTH('設定'!$B$10),DAY('設定'!$B$10)))</x:f>
        <x:v>0</x:v>
      </x:c>
      <x:c r="AB1842" s="55" t="b">
        <x:v>0</x:v>
      </x:c>
      <x:c r="AC1842" s="55" t="b">
        <x:v>1</x:v>
      </x:c>
      <x:c r="AD1842" s="50" t="n">
        <x:f>IF(X1842,1,0)+IF(Z1842,1,0)+IF(AA1842,1,0)+IF(AB1842,1,0)</x:f>
        <x:v>0</x:v>
      </x:c>
      <x:c r="AE1842" s="50" t="n">
        <x:f>IF(Y1842,1,0)+IF(Z1842,1,0)+IF(AA1842,1,0)+IF(AB1842,1,0)</x:f>
        <x:v>0</x:v>
      </x:c>
      <x:c r="AF1842" s="50" t="n">
        <x:f>IF(Y1842,1,0)+IF(Z1842,1,0)+IF(AA1842,1,0)+IF(AC1842,1,0)</x:f>
        <x:v>1</x:v>
      </x:c>
      <x:c r="AG1842" s="53" t="n">
        <x:v>44348</x:v>
      </x:c>
      <x:c r="AH1842" s="50" t="str">
        <x:v>S100XII9</x:v>
      </x:c>
      <x:c r="AI1842" s="50" t="str">
        <x:v>NetSalesSummaryOfBusinessResults</x:v>
      </x:c>
      <x:c r="AJ1842" s="50" t="str">
        <x:v>OperatingIncome</x:v>
      </x:c>
      <x:c r="AK1842" s="53" t="n">
        <x:v>45961</x:v>
      </x:c>
      <x:c r="AL1842" s="50" t="str">
        <x:v>365/365/365/366/365</x:v>
      </x:c>
      <x:c r="AM1842" s="51" t="n">
        <x:v>2264000</x:v>
      </x:c>
      <x:c r="AN1842" s="51" t="n">
        <x:v>150</x:v>
      </x:c>
      <x:c r="AO1842" s="51" t="n">
        <x:f>IFERROR(AM1842*AN1842,"")</x:f>
        <x:v>339600000</x:v>
      </x:c>
      <x:c r="AP1842" s="56" t="n">
        <x:f>IFERROR(AO1842/(K1842*1000000),"")</x:f>
        <x:v>0.09409175275812684</x:v>
      </x:c>
      <x:c r="AQ1842" s="57" t="n">
        <x:v>0</x:v>
      </x:c>
      <x:c r="AR1842" s="52" t="n">
        <x:v>0.0174593799730628</x:v>
      </x:c>
      <x:c r="AS1842" s="52" t="n">
        <x:v>0</x:v>
      </x:c>
      <x:c r="AT1842" s="55" t="b">
        <x:v>0</x:v>
      </x:c>
      <x:c r="AU1842" s="50" t="str">
        <x:v>low_liquidity</x:v>
      </x:c>
      <x:c r="AV1842" s="58" t="n">
        <x:v>0.5988484808381164</x:v>
      </x:c>
      <x:c r="AW1842" s="50" t="n">
        <x:v>37</x:v>
      </x:c>
      <x:c r="AX1842" s="50" t="str">
        <x:v>Discovery</x:v>
      </x:c>
      <x:c r="AY1842" s="50" t="str">
        <x:v>既存適格性フィルター不通過: low_liquidity / 60日平均売買代金2,000万円未満</x:v>
      </x:c>
      <x:c r="AZ1842" s="59" t="str">
        <x:v>2026-01-30 15:13</x:v>
      </x:c>
      <x:c r="BA1842" s="53" t="n">
        <x:v>42887</x:v>
      </x:c>
      <x:c r="BB1842" s="50"/>
      <x:c r="BC1842" s="50"/>
      <x:c r="BD1842" s="50"/>
    </x:row>
    <x:row r="1843">
      <x:c r="A1843" s="50" t="n">
        <x:v>1842</x:v>
      </x:c>
      <x:c r="B1843" s="50" t="str">
        <x:v>6183</x:v>
      </x:c>
      <x:c r="C1843" s="50" t="str">
        <x:v>6183.T</x:v>
      </x:c>
      <x:c r="D1843" s="50" t="str">
        <x:v>BELLSYSTEM24 HOLDINGS,INC.</x:v>
      </x:c>
      <x:c r="E1843" s="50" t="str">
        <x:v>Prime Market (Domestic)</x:v>
      </x:c>
      <x:c r="F1843" s="50" t="str">
        <x:v>Services</x:v>
      </x:c>
      <x:c r="G1843" s="51" t="n">
        <x:v>146479</x:v>
      </x:c>
      <x:c r="H1843" s="51" t="n">
        <x:v>156054</x:v>
      </x:c>
      <x:c r="I1843" s="51" t="n">
        <x:v>148717</x:v>
      </x:c>
      <x:c r="J1843" s="51" t="n">
        <x:v>143607</x:v>
      </x:c>
      <x:c r="K1843" s="51" t="n">
        <x:v>145826</x:v>
      </x:c>
      <x:c r="L1843" s="52" t="n">
        <x:f>IFERROR(H1843/G1843-1,"")</x:f>
        <x:v>0.06536773189330902</x:v>
      </x:c>
      <x:c r="M1843" s="52" t="n">
        <x:f>IFERROR(I1843/H1843-1,"")</x:f>
        <x:v>-0.047015776590154656</x:v>
      </x:c>
      <x:c r="N1843" s="52" t="n">
        <x:f>IFERROR(J1843/I1843-1,"")</x:f>
        <x:v>-0.034360564024287776</x:v>
      </x:c>
      <x:c r="O1843" s="52" t="n">
        <x:f>IFERROR(K1843/J1843-1,"")</x:f>
        <x:v>0.01545189301357186</x:v>
      </x:c>
      <x:c r="P1843" s="52" t="n">
        <x:f>IFERROR((K1843/G1843)^(1/4)-1,"")</x:f>
        <x:v>-0.00111636223390299</x:v>
      </x:c>
      <x:c r="Q1843" s="51" t="n">
        <x:v>12652</x:v>
      </x:c>
      <x:c r="R1843" s="52" t="n">
        <x:f>IFERROR(Q1843/K1843,"")</x:f>
        <x:v>0.086760934264123</x:v>
      </x:c>
      <x:c r="S1843" s="53" t="n">
        <x:v>35462</x:v>
      </x:c>
      <x:c r="T1843" s="50" t="str">
        <x:v>EDINET_company_history</x:v>
      </x:c>
      <x:c r="U1843" s="50" t="str">
        <x:v>伊藤忠商事㈱</x:v>
      </x:c>
      <x:c r="V1843" s="54" t="n">
        <x:v>0.403</x:v>
      </x:c>
      <x:c r="W1843" s="50" t="str">
        <x:v>梶原 浩</x:v>
      </x:c>
      <x:c r="X1843" s="50" t="b">
        <x:f>AND(COUNT(L1843:O1843)=4,L1843&gt;='設定'!$B$6,M1843&gt;='設定'!$B$6,N1843&gt;='設定'!$B$6,O1843&gt;='設定'!$B$6)</x:f>
        <x:v>0</x:v>
      </x:c>
      <x:c r="Y1843" s="50" t="b">
        <x:f>AND(COUNT(G1843:K1843)=5,P1843&gt;='設定'!$B$7)</x:f>
        <x:v>0</x:v>
      </x:c>
      <x:c r="Z1843" s="50" t="b">
        <x:f>AND(ISNUMBER(R1843),R1843&gt;='設定'!$B$8)</x:f>
        <x:v>0</x:v>
      </x:c>
      <x:c r="AA1843" s="50" t="b">
        <x:f>AND(ISNUMBER(S1843),S1843&gt;=DATE(YEAR('設定'!$B$10)-'設定'!$B$9,MONTH('設定'!$B$10),DAY('設定'!$B$10)))</x:f>
        <x:v>0</x:v>
      </x:c>
      <x:c r="AB1843" s="55" t="b">
        <x:v>0</x:v>
      </x:c>
      <x:c r="AC1843" s="55" t="b">
        <x:v>1</x:v>
      </x:c>
      <x:c r="AD1843" s="50" t="n">
        <x:f>IF(X1843,1,0)+IF(Z1843,1,0)+IF(AA1843,1,0)+IF(AB1843,1,0)</x:f>
        <x:v>0</x:v>
      </x:c>
      <x:c r="AE1843" s="50" t="n">
        <x:f>IF(Y1843,1,0)+IF(Z1843,1,0)+IF(AA1843,1,0)+IF(AB1843,1,0)</x:f>
        <x:v>0</x:v>
      </x:c>
      <x:c r="AF1843" s="50" t="n">
        <x:f>IF(Y1843,1,0)+IF(Z1843,1,0)+IF(AA1843,1,0)+IF(AC1843,1,0)</x:f>
        <x:v>1</x:v>
      </x:c>
      <x:c r="AG1843" s="53" t="n">
        <x:v>44348</x:v>
      </x:c>
      <x:c r="AH1843" s="50" t="str">
        <x:v>S100Y5Z2</x:v>
      </x:c>
      <x:c r="AI1843" s="50" t="str">
        <x:v>RevenueIFRSSummaryOfBusinessResults</x:v>
      </x:c>
      <x:c r="AJ1843" s="50" t="str">
        <x:v>OperatingProfitLossIFRSSummaryOfBusinessResults</x:v>
      </x:c>
      <x:c r="AK1843" s="53" t="n">
        <x:v>46081</x:v>
      </x:c>
      <x:c r="AL1843" s="50" t="str">
        <x:v>365/365/366/365/365</x:v>
      </x:c>
      <x:c r="AM1843" s="51" t="n">
        <x:v>74522395</x:v>
      </x:c>
      <x:c r="AN1843" s="51" t="n">
        <x:v>1431</x:v>
      </x:c>
      <x:c r="AO1843" s="51" t="n">
        <x:f>IFERROR(AM1843*AN1843,"")</x:f>
        <x:v>106641547245</x:v>
      </x:c>
      <x:c r="AP1843" s="56" t="n">
        <x:f>IFERROR(AO1843/(K1843*1000000),"")</x:f>
        <x:v>0.7312930975614774</x:v>
      </x:c>
      <x:c r="AQ1843" s="57" t="n">
        <x:v>348403176.6666667</x:v>
      </x:c>
      <x:c r="AR1843" s="52" t="n">
        <x:v>0.2516184144689272</x:v>
      </x:c>
      <x:c r="AS1843" s="52" t="n">
        <x:v>-0.3559464573242963</x:v>
      </x:c>
      <x:c r="AT1843" s="55" t="b">
        <x:v>0</x:v>
      </x:c>
      <x:c r="AU1843" s="50" t="str">
        <x:v>missing_financial_data</x:v>
      </x:c>
      <x:c r="AV1843" s="58" t="n">
        <x:v>0.0608848208423478</x:v>
      </x:c>
      <x:c r="AW1843" s="50" t="n">
        <x:v>1453</x:v>
      </x:c>
      <x:c r="AX1843" s="50" t="str">
        <x:v>Core Moat</x:v>
      </x:c>
      <x:c r="AY1843" s="50" t="str">
        <x:v>既存適格性フィルター不通過: missing_financial_data</x:v>
      </x:c>
      <x:c r="AZ1843" s="59" t="str">
        <x:v>2026-05-25 15:30</x:v>
      </x:c>
      <x:c r="BA1843" s="53" t="n">
        <x:v>35462</x:v>
      </x:c>
      <x:c r="BB1843" s="50"/>
      <x:c r="BC1843" s="50"/>
      <x:c r="BD1843" s="50" t="str">
        <x:v>TOPIX Small 2</x:v>
      </x:c>
    </x:row>
    <x:row r="1844">
      <x:c r="A1844" s="50" t="n">
        <x:v>1843</x:v>
      </x:c>
      <x:c r="B1844" s="50" t="str">
        <x:v>6218</x:v>
      </x:c>
      <x:c r="C1844" s="50" t="str">
        <x:v>6218.T</x:v>
      </x:c>
      <x:c r="D1844" s="50" t="str">
        <x:v>ENSHU Limited</x:v>
      </x:c>
      <x:c r="E1844" s="50" t="str">
        <x:v>Standard Market(Domestic)</x:v>
      </x:c>
      <x:c r="F1844" s="50" t="str">
        <x:v>Machinery</x:v>
      </x:c>
      <x:c r="G1844" s="51" t="n">
        <x:v>22120</x:v>
      </x:c>
      <x:c r="H1844" s="51" t="n">
        <x:v>23904</x:v>
      </x:c>
      <x:c r="I1844" s="51" t="n">
        <x:v>24813</x:v>
      </x:c>
      <x:c r="J1844" s="51" t="n">
        <x:v>24091</x:v>
      </x:c>
      <x:c r="K1844" s="51" t="n">
        <x:v>21886</x:v>
      </x:c>
      <x:c r="L1844" s="52" t="n">
        <x:f>IFERROR(H1844/G1844-1,"")</x:f>
        <x:v>0.0806509945750451</x:v>
      </x:c>
      <x:c r="M1844" s="52" t="n">
        <x:f>IFERROR(I1844/H1844-1,"")</x:f>
        <x:v>0.03802710843373491</x:v>
      </x:c>
      <x:c r="N1844" s="52" t="n">
        <x:f>IFERROR(J1844/I1844-1,"")</x:f>
        <x:v>-0.02909765042518031</x:v>
      </x:c>
      <x:c r="O1844" s="52" t="n">
        <x:f>IFERROR(K1844/J1844-1,"")</x:f>
        <x:v>-0.09152795649827739</x:v>
      </x:c>
      <x:c r="P1844" s="52" t="n">
        <x:f>IFERROR((K1844/G1844)^(1/4)-1,"")</x:f>
        <x:v>-0.002655222059971485</x:v>
      </x:c>
      <x:c r="Q1844" s="51" t="n">
        <x:v>-705</x:v>
      </x:c>
      <x:c r="R1844" s="52" t="n">
        <x:f>IFERROR(Q1844/K1844,"")</x:f>
        <x:v>-0.0322123732066161</x:v>
      </x:c>
      <x:c r="S1844" s="53" t="n">
        <x:v>19572</x:v>
      </x:c>
      <x:c r="T1844" s="50" t="str">
        <x:v>EDINET_company_history</x:v>
      </x:c>
      <x:c r="U1844" s="50" t="str">
        <x:v>エンシュウ取引先持株会</x:v>
      </x:c>
      <x:c r="V1844" s="54" t="n">
        <x:v>0.1767</x:v>
      </x:c>
      <x:c r="W1844" s="50" t="str">
        <x:v>勝 倉 宏 和 / 鈴 木 敦 士</x:v>
      </x:c>
      <x:c r="X1844" s="50" t="b">
        <x:f>AND(COUNT(L1844:O1844)=4,L1844&gt;='設定'!$B$6,M1844&gt;='設定'!$B$6,N1844&gt;='設定'!$B$6,O1844&gt;='設定'!$B$6)</x:f>
        <x:v>0</x:v>
      </x:c>
      <x:c r="Y1844" s="50" t="b">
        <x:f>AND(COUNT(G1844:K1844)=5,P1844&gt;='設定'!$B$7)</x:f>
        <x:v>0</x:v>
      </x:c>
      <x:c r="Z1844" s="50" t="b">
        <x:f>AND(ISNUMBER(R1844),R1844&gt;='設定'!$B$8)</x:f>
        <x:v>0</x:v>
      </x:c>
      <x:c r="AA1844" s="50" t="b">
        <x:f>AND(ISNUMBER(S1844),S1844&gt;=DATE(YEAR('設定'!$B$10)-'設定'!$B$9,MONTH('設定'!$B$10),DAY('設定'!$B$10)))</x:f>
        <x:v>0</x:v>
      </x:c>
      <x:c r="AB1844" s="55" t="b">
        <x:v>0</x:v>
      </x:c>
      <x:c r="AC1844" s="55" t="b">
        <x:v>1</x:v>
      </x:c>
      <x:c r="AD1844" s="50" t="n">
        <x:f>IF(X1844,1,0)+IF(Z1844,1,0)+IF(AA1844,1,0)+IF(AB1844,1,0)</x:f>
        <x:v>0</x:v>
      </x:c>
      <x:c r="AE1844" s="50" t="n">
        <x:f>IF(Y1844,1,0)+IF(Z1844,1,0)+IF(AA1844,1,0)+IF(AB1844,1,0)</x:f>
        <x:v>0</x:v>
      </x:c>
      <x:c r="AF1844" s="50" t="n">
        <x:f>IF(Y1844,1,0)+IF(Z1844,1,0)+IF(AA1844,1,0)+IF(AC1844,1,0)</x:f>
        <x:v>1</x:v>
      </x:c>
      <x:c r="AG1844" s="53" t="n">
        <x:v>44348</x:v>
      </x:c>
      <x:c r="AH1844" s="50" t="str">
        <x:v>S100W2YL</x:v>
      </x:c>
      <x:c r="AI1844" s="50" t="str">
        <x:v>NetSalesSummaryOfBusinessResults</x:v>
      </x:c>
      <x:c r="AJ1844" s="50" t="str">
        <x:v>OperatingIncome</x:v>
      </x:c>
      <x:c r="AK1844" s="53" t="n">
        <x:v>45747</x:v>
      </x:c>
      <x:c r="AL1844" s="50" t="str">
        <x:v>365/365/365/366/365</x:v>
      </x:c>
      <x:c r="AM1844" s="51" t="n">
        <x:v>6304254</x:v>
      </x:c>
      <x:c r="AN1844" s="51" t="n">
        <x:v>595</x:v>
      </x:c>
      <x:c r="AO1844" s="51" t="n">
        <x:f>IFERROR(AM1844*AN1844,"")</x:f>
        <x:v>3751031130</x:v>
      </x:c>
      <x:c r="AP1844" s="56" t="n">
        <x:f>IFERROR(AO1844/(K1844*1000000),"")</x:f>
        <x:v>0.17138952435346796</x:v>
      </x:c>
      <x:c r="AQ1844" s="57" t="n">
        <x:v>3551660</x:v>
      </x:c>
      <x:c r="AR1844" s="52" t="n">
        <x:v>0.2809489823374721</x:v>
      </x:c>
      <x:c r="AS1844" s="52" t="n">
        <x:v>-0.5412985659276228</x:v>
      </x:c>
      <x:c r="AT1844" s="55" t="b">
        <x:v>0</x:v>
      </x:c>
      <x:c r="AU1844" s="50" t="str">
        <x:v>low_liquidity</x:v>
      </x:c>
      <x:c r="AV1844" s="58" t="n">
        <x:v>0.098005479020097</x:v>
      </x:c>
      <x:c r="AW1844" s="50" t="n">
        <x:v>1251</x:v>
      </x:c>
      <x:c r="AX1844" s="50" t="str">
        <x:v>Discovery</x:v>
      </x:c>
      <x:c r="AY1844" s="50" t="str">
        <x:v>既存適格性フィルター不通過: low_liquidity / 60日平均売買代金2,000万円未満</x:v>
      </x:c>
      <x:c r="AZ1844" s="59" t="str">
        <x:v>2025-06-24 14:49</x:v>
      </x:c>
      <x:c r="BA1844" s="53" t="n">
        <x:v>19572</x:v>
      </x:c>
      <x:c r="BB1844" s="50"/>
      <x:c r="BC1844" s="50"/>
      <x:c r="BD1844" s="50"/>
    </x:row>
    <x:row r="1845">
      <x:c r="A1845" s="50" t="n">
        <x:v>1844</x:v>
      </x:c>
      <x:c r="B1845" s="50" t="str">
        <x:v>3726</x:v>
      </x:c>
      <x:c r="C1845" s="50" t="str">
        <x:v>3726.T</x:v>
      </x:c>
      <x:c r="D1845" s="50" t="str">
        <x:v>4Cs HD Co.,Ltd.</x:v>
      </x:c>
      <x:c r="E1845" s="50" t="str">
        <x:v>Standard Market(Domestic)</x:v>
      </x:c>
      <x:c r="F1845" s="50" t="str">
        <x:v>Retail Trade</x:v>
      </x:c>
      <x:c r="G1845" s="51" t="n">
        <x:v>2469.048</x:v>
      </x:c>
      <x:c r="H1845" s="51" t="n">
        <x:v>2324.589</x:v>
      </x:c>
      <x:c r="I1845" s="51" t="n">
        <x:v>2136.884</x:v>
      </x:c>
      <x:c r="J1845" s="51" t="n">
        <x:v>2257.804</x:v>
      </x:c>
      <x:c r="K1845" s="51" t="n">
        <x:v>2441.039</x:v>
      </x:c>
      <x:c r="L1845" s="52" t="n">
        <x:f>IFERROR(H1845/G1845-1,"")</x:f>
        <x:v>-0.05850797554361031</x:v>
      </x:c>
      <x:c r="M1845" s="52" t="n">
        <x:f>IFERROR(I1845/H1845-1,"")</x:f>
        <x:v>-0.0807476074265171</x:v>
      </x:c>
      <x:c r="N1845" s="52" t="n">
        <x:f>IFERROR(J1845/I1845-1,"")</x:f>
        <x:v>0.056587067898865806</x:v>
      </x:c>
      <x:c r="O1845" s="52" t="n">
        <x:f>IFERROR(K1845/J1845-1,"")</x:f>
        <x:v>0.08115629168873828</x:v>
      </x:c>
      <x:c r="P1845" s="52" t="n">
        <x:f>IFERROR((K1845/G1845)^(1/4)-1,"")</x:f>
        <x:v>-0.002848157008312424</x:v>
      </x:c>
      <x:c r="Q1845" s="51" t="n">
        <x:v>-165.319</x:v>
      </x:c>
      <x:c r="R1845" s="52" t="n">
        <x:f>IFERROR(Q1845/K1845,"")</x:f>
        <x:v>-0.06772484995118881</x:v>
      </x:c>
      <x:c r="S1845" s="53" t="n">
        <x:v>37956</x:v>
      </x:c>
      <x:c r="T1845" s="50" t="str">
        <x:v>EDINET_company_history</x:v>
      </x:c>
      <x:c r="U1845" s="50" t="str">
        <x:v>井 康彦</x:v>
      </x:c>
      <x:c r="V1845" s="54" t="n">
        <x:v>0.1195</x:v>
      </x:c>
      <x:c r="W1845" s="50" t="str">
        <x:v>寺田 智美 / 松野 博彦</x:v>
      </x:c>
      <x:c r="X1845" s="50" t="b">
        <x:f>AND(COUNT(L1845:O1845)=4,L1845&gt;='設定'!$B$6,M1845&gt;='設定'!$B$6,N1845&gt;='設定'!$B$6,O1845&gt;='設定'!$B$6)</x:f>
        <x:v>0</x:v>
      </x:c>
      <x:c r="Y1845" s="50" t="b">
        <x:f>AND(COUNT(G1845:K1845)=5,P1845&gt;='設定'!$B$7)</x:f>
        <x:v>0</x:v>
      </x:c>
      <x:c r="Z1845" s="50" t="b">
        <x:f>AND(ISNUMBER(R1845),R1845&gt;='設定'!$B$8)</x:f>
        <x:v>0</x:v>
      </x:c>
      <x:c r="AA1845" s="50" t="b">
        <x:f>AND(ISNUMBER(S1845),S1845&gt;=DATE(YEAR('設定'!$B$10)-'設定'!$B$9,MONTH('設定'!$B$10),DAY('設定'!$B$10)))</x:f>
        <x:v>0</x:v>
      </x:c>
      <x:c r="AB1845" s="55" t="b">
        <x:v>0</x:v>
      </x:c>
      <x:c r="AC1845" s="55" t="b">
        <x:v>1</x:v>
      </x:c>
      <x:c r="AD1845" s="50" t="n">
        <x:f>IF(X1845,1,0)+IF(Z1845,1,0)+IF(AA1845,1,0)+IF(AB1845,1,0)</x:f>
        <x:v>0</x:v>
      </x:c>
      <x:c r="AE1845" s="50" t="n">
        <x:f>IF(Y1845,1,0)+IF(Z1845,1,0)+IF(AA1845,1,0)+IF(AB1845,1,0)</x:f>
        <x:v>0</x:v>
      </x:c>
      <x:c r="AF1845" s="50" t="n">
        <x:f>IF(Y1845,1,0)+IF(Z1845,1,0)+IF(AA1845,1,0)+IF(AC1845,1,0)</x:f>
        <x:v>1</x:v>
      </x:c>
      <x:c r="AG1845" s="53" t="n">
        <x:v>44348</x:v>
      </x:c>
      <x:c r="AH1845" s="50" t="str">
        <x:v>S100XCAO</x:v>
      </x:c>
      <x:c r="AI1845" s="50" t="str">
        <x:v>NetSalesSummaryOfBusinessResults</x:v>
      </x:c>
      <x:c r="AJ1845" s="50" t="str">
        <x:v>OperatingIncome</x:v>
      </x:c>
      <x:c r="AK1845" s="53" t="n">
        <x:v>45930</x:v>
      </x:c>
      <x:c r="AL1845" s="50" t="str">
        <x:v>365/365/365/366/365</x:v>
      </x:c>
      <x:c r="AM1845" s="51" t="n">
        <x:v>11198170</x:v>
      </x:c>
      <x:c r="AN1845" s="51" t="n">
        <x:v>366</x:v>
      </x:c>
      <x:c r="AO1845" s="51" t="n">
        <x:f>IFERROR(AM1845*AN1845,"")</x:f>
        <x:v>4098530220</x:v>
      </x:c>
      <x:c r="AP1845" s="56" t="n">
        <x:f>IFERROR(AO1845/(K1845*1000000),"")</x:f>
        <x:v>1.6790105442805296</x:v>
      </x:c>
      <x:c r="AQ1845" s="57" t="n">
        <x:v>18631673.333333332</x:v>
      </x:c>
      <x:c r="AR1845" s="52" t="n">
        <x:v>0.3939468893068376</x:v>
      </x:c>
      <x:c r="AS1845" s="52" t="n">
        <x:v>-0.6411764705882352</x:v>
      </x:c>
      <x:c r="AT1845" s="55" t="b">
        <x:v>0</x:v>
      </x:c>
      <x:c r="AU1845" s="50" t="str">
        <x:v>low_liquidity</x:v>
      </x:c>
      <x:c r="AV1845" s="58" t="n">
        <x:v>-0.5231240918332725</x:v>
      </x:c>
      <x:c r="AW1845" s="50" t="n">
        <x:v>3513</x:v>
      </x:c>
      <x:c r="AX1845" s="50" t="str">
        <x:v>Transformation Moat</x:v>
      </x:c>
      <x:c r="AY1845" s="50" t="str">
        <x:v>既存適格性フィルター不通過: low_liquidity / 60日平均売買代金2,000万円未満 / ローカル5年最大下落率-60%以下</x:v>
      </x:c>
      <x:c r="AZ1845" s="59" t="str">
        <x:v>2025-12-22 16:55</x:v>
      </x:c>
      <x:c r="BA1845" s="53" t="n">
        <x:v>37956</x:v>
      </x:c>
      <x:c r="BB1845" s="50"/>
      <x:c r="BC1845" s="50"/>
      <x:c r="BD1845" s="50"/>
    </x:row>
    <x:row r="1846">
      <x:c r="A1846" s="50" t="n">
        <x:v>1845</x:v>
      </x:c>
      <x:c r="B1846" s="50" t="str">
        <x:v>6022</x:v>
      </x:c>
      <x:c r="C1846" s="50" t="str">
        <x:v>6022.T</x:v>
      </x:c>
      <x:c r="D1846" s="50" t="str">
        <x:v>Akasaka Diesels Ltd.</x:v>
      </x:c>
      <x:c r="E1846" s="50" t="str">
        <x:v>Standard Market(Domestic)</x:v>
      </x:c>
      <x:c r="F1846" s="50" t="str">
        <x:v>Machinery</x:v>
      </x:c>
      <x:c r="G1846" s="51" t="n">
        <x:v>7986</x:v>
      </x:c>
      <x:c r="H1846" s="51" t="n">
        <x:v>6399</x:v>
      </x:c>
      <x:c r="I1846" s="51" t="n">
        <x:v>6594</x:v>
      </x:c>
      <x:c r="J1846" s="51" t="n">
        <x:v>7934</x:v>
      </x:c>
      <x:c r="K1846" s="51" t="n">
        <x:v>7845</x:v>
      </x:c>
      <x:c r="L1846" s="52" t="n">
        <x:f>IFERROR(H1846/G1846-1,"")</x:f>
        <x:v>-0.1987227648384673</x:v>
      </x:c>
      <x:c r="M1846" s="52" t="n">
        <x:f>IFERROR(I1846/H1846-1,"")</x:f>
        <x:v>0.030473511486169613</x:v>
      </x:c>
      <x:c r="N1846" s="52" t="n">
        <x:f>IFERROR(J1846/I1846-1,"")</x:f>
        <x:v>0.20321504397937518</x:v>
      </x:c>
      <x:c r="O1846" s="52" t="n">
        <x:f>IFERROR(K1846/J1846-1,"")</x:f>
        <x:v>-0.011217544744139163</x:v>
      </x:c>
      <x:c r="P1846" s="52" t="n">
        <x:f>IFERROR((K1846/G1846)^(1/4)-1,"")</x:f>
        <x:v>-0.004443503907452184</x:v>
      </x:c>
      <x:c r="Q1846" s="51" t="n">
        <x:v>19.148</x:v>
      </x:c>
      <x:c r="R1846" s="52" t="n">
        <x:f>IFERROR(Q1846/K1846,"")</x:f>
        <x:v>0.0024407903123008284</x:v>
      </x:c>
      <x:c r="S1846" s="53" t="n">
        <x:v>22555</x:v>
      </x:c>
      <x:c r="T1846" s="50" t="str">
        <x:v>EDINET_company_history</x:v>
      </x:c>
      <x:c r="U1846" s="50" t="str">
        <x:v>アカサカ共栄会</x:v>
      </x:c>
      <x:c r="V1846" s="54" t="n">
        <x:v>0.0889</x:v>
      </x:c>
      <x:c r="W1846" s="50" t="str">
        <x:v>阪 口 勝 彦 / 塚 本 義 之</x:v>
      </x:c>
      <x:c r="X1846" s="50" t="b">
        <x:f>AND(COUNT(L1846:O1846)=4,L1846&gt;='設定'!$B$6,M1846&gt;='設定'!$B$6,N1846&gt;='設定'!$B$6,O1846&gt;='設定'!$B$6)</x:f>
        <x:v>0</x:v>
      </x:c>
      <x:c r="Y1846" s="50" t="b">
        <x:f>AND(COUNT(G1846:K1846)=5,P1846&gt;='設定'!$B$7)</x:f>
        <x:v>0</x:v>
      </x:c>
      <x:c r="Z1846" s="50" t="b">
        <x:f>AND(ISNUMBER(R1846),R1846&gt;='設定'!$B$8)</x:f>
        <x:v>0</x:v>
      </x:c>
      <x:c r="AA1846" s="50" t="b">
        <x:f>AND(ISNUMBER(S1846),S1846&gt;=DATE(YEAR('設定'!$B$10)-'設定'!$B$9,MONTH('設定'!$B$10),DAY('設定'!$B$10)))</x:f>
        <x:v>0</x:v>
      </x:c>
      <x:c r="AB1846" s="55" t="b">
        <x:v>0</x:v>
      </x:c>
      <x:c r="AC1846" s="55" t="b">
        <x:v>1</x:v>
      </x:c>
      <x:c r="AD1846" s="50" t="n">
        <x:f>IF(X1846,1,0)+IF(Z1846,1,0)+IF(AA1846,1,0)+IF(AB1846,1,0)</x:f>
        <x:v>0</x:v>
      </x:c>
      <x:c r="AE1846" s="50" t="n">
        <x:f>IF(Y1846,1,0)+IF(Z1846,1,0)+IF(AA1846,1,0)+IF(AB1846,1,0)</x:f>
        <x:v>0</x:v>
      </x:c>
      <x:c r="AF1846" s="50" t="n">
        <x:f>IF(Y1846,1,0)+IF(Z1846,1,0)+IF(AA1846,1,0)+IF(AC1846,1,0)</x:f>
        <x:v>1</x:v>
      </x:c>
      <x:c r="AG1846" s="53" t="n">
        <x:v>44348</x:v>
      </x:c>
      <x:c r="AH1846" s="50" t="str">
        <x:v>S100W52J</x:v>
      </x:c>
      <x:c r="AI1846" s="50" t="str">
        <x:v>NetSalesSummaryOfBusinessResults</x:v>
      </x:c>
      <x:c r="AJ1846" s="50" t="str">
        <x:v>OperatingIncome</x:v>
      </x:c>
      <x:c r="AK1846" s="53" t="n">
        <x:v>45747</x:v>
      </x:c>
      <x:c r="AL1846" s="50" t="str">
        <x:v>365/365/365/366/365</x:v>
      </x:c>
      <x:c r="AM1846" s="51" t="n">
        <x:v>1365000</x:v>
      </x:c>
      <x:c r="AN1846" s="51" t="n">
        <x:v>2682</x:v>
      </x:c>
      <x:c r="AO1846" s="51" t="n">
        <x:f>IFERROR(AM1846*AN1846,"")</x:f>
        <x:v>3660930000</x:v>
      </x:c>
      <x:c r="AP1846" s="56" t="n">
        <x:f>IFERROR(AO1846/(K1846*1000000),"")</x:f>
        <x:v>0.46665774378585084</x:v>
      </x:c>
      <x:c r="AQ1846" s="57" t="n">
        <x:v>15388793.333333334</x:v>
      </x:c>
      <x:c r="AR1846" s="52" t="n">
        <x:v>0.5220595629344196</x:v>
      </x:c>
      <x:c r="AS1846" s="52" t="n">
        <x:v>-0.5570999193607507</x:v>
      </x:c>
      <x:c r="AT1846" s="55" t="b">
        <x:v>0</x:v>
      </x:c>
      <x:c r="AU1846" s="50" t="str">
        <x:v>low_liquidity</x:v>
      </x:c>
      <x:c r="AV1846" s="58" t="n">
        <x:v>0.0407460056121487</x:v>
      </x:c>
      <x:c r="AW1846" s="50" t="n">
        <x:v>1574</x:v>
      </x:c>
      <x:c r="AX1846" s="50" t="str">
        <x:v>Discovery</x:v>
      </x:c>
      <x:c r="AY1846" s="50" t="str">
        <x:v>既存適格性フィルター不通過: low_liquidity / 60日平均売買代金2,000万円未満</x:v>
      </x:c>
      <x:c r="AZ1846" s="59" t="str">
        <x:v>2025-06-27 13:29</x:v>
      </x:c>
      <x:c r="BA1846" s="53" t="n">
        <x:v>22555</x:v>
      </x:c>
      <x:c r="BB1846" s="50"/>
      <x:c r="BC1846" s="50"/>
      <x:c r="BD1846" s="50"/>
    </x:row>
    <x:row r="1847">
      <x:c r="A1847" s="50" t="n">
        <x:v>1846</x:v>
      </x:c>
      <x:c r="B1847" s="50" t="str">
        <x:v>5237</x:v>
      </x:c>
      <x:c r="C1847" s="50" t="str">
        <x:v>5237.T</x:v>
      </x:c>
      <x:c r="D1847" s="50" t="str">
        <x:v>NOZAWA CORPORATION</x:v>
      </x:c>
      <x:c r="E1847" s="50" t="str">
        <x:v>Standard Market(Domestic)</x:v>
      </x:c>
      <x:c r="F1847" s="50" t="str">
        <x:v>Glass and Ceramics Products</x:v>
      </x:c>
      <x:c r="G1847" s="51" t="n">
        <x:v>22394.324</x:v>
      </x:c>
      <x:c r="H1847" s="51" t="n">
        <x:v>20546.522</x:v>
      </x:c>
      <x:c r="I1847" s="51" t="n">
        <x:v>20975.618</x:v>
      </x:c>
      <x:c r="J1847" s="51" t="n">
        <x:v>23074.88</x:v>
      </x:c>
      <x:c r="K1847" s="51" t="n">
        <x:v>21954.062</x:v>
      </x:c>
      <x:c r="L1847" s="52" t="n">
        <x:f>IFERROR(H1847/G1847-1,"")</x:f>
        <x:v>-0.08251206868311811</x:v>
      </x:c>
      <x:c r="M1847" s="52" t="n">
        <x:f>IFERROR(I1847/H1847-1,"")</x:f>
        <x:v>0.02088411848973748</x:v>
      </x:c>
      <x:c r="N1847" s="52" t="n">
        <x:f>IFERROR(J1847/I1847-1,"")</x:f>
        <x:v>0.10008105601465478</x:v>
      </x:c>
      <x:c r="O1847" s="52" t="n">
        <x:f>IFERROR(K1847/J1847-1,"")</x:f>
        <x:v>-0.04857308033671248</x:v>
      </x:c>
      <x:c r="P1847" s="52" t="n">
        <x:f>IFERROR((K1847/G1847)^(1/4)-1,"")</x:f>
        <x:v>-0.00495153914894908</x:v>
      </x:c>
      <x:c r="Q1847" s="51" t="n">
        <x:v>1680.092</x:v>
      </x:c>
      <x:c r="R1847" s="52" t="n">
        <x:f>IFERROR(Q1847/K1847,"")</x:f>
        <x:v>0.07652761479857349</x:v>
      </x:c>
      <x:c r="S1847" s="53" t="n">
        <x:v>18019</x:v>
      </x:c>
      <x:c r="T1847" s="50" t="str">
        <x:v>EDINET_company_history</x:v>
      </x:c>
      <x:c r="U1847" s="50" t="str">
        <x:v>ノザワ取引先持株会</x:v>
      </x:c>
      <x:c r="V1847" s="54" t="n">
        <x:v>0.0503</x:v>
      </x:c>
      <x:c r="W1847" s="50" t="str">
        <x:v>野 澤 俊 也</x:v>
      </x:c>
      <x:c r="X1847" s="50" t="b">
        <x:f>AND(COUNT(L1847:O1847)=4,L1847&gt;='設定'!$B$6,M1847&gt;='設定'!$B$6,N1847&gt;='設定'!$B$6,O1847&gt;='設定'!$B$6)</x:f>
        <x:v>0</x:v>
      </x:c>
      <x:c r="Y1847" s="50" t="b">
        <x:f>AND(COUNT(G1847:K1847)=5,P1847&gt;='設定'!$B$7)</x:f>
        <x:v>0</x:v>
      </x:c>
      <x:c r="Z1847" s="50" t="b">
        <x:f>AND(ISNUMBER(R1847),R1847&gt;='設定'!$B$8)</x:f>
        <x:v>0</x:v>
      </x:c>
      <x:c r="AA1847" s="50" t="b">
        <x:f>AND(ISNUMBER(S1847),S1847&gt;=DATE(YEAR('設定'!$B$10)-'設定'!$B$9,MONTH('設定'!$B$10),DAY('設定'!$B$10)))</x:f>
        <x:v>0</x:v>
      </x:c>
      <x:c r="AB1847" s="55" t="b">
        <x:v>0</x:v>
      </x:c>
      <x:c r="AC1847" s="55" t="b">
        <x:v>1</x:v>
      </x:c>
      <x:c r="AD1847" s="50" t="n">
        <x:f>IF(X1847,1,0)+IF(Z1847,1,0)+IF(AA1847,1,0)+IF(AB1847,1,0)</x:f>
        <x:v>0</x:v>
      </x:c>
      <x:c r="AE1847" s="50" t="n">
        <x:f>IF(Y1847,1,0)+IF(Z1847,1,0)+IF(AA1847,1,0)+IF(AB1847,1,0)</x:f>
        <x:v>0</x:v>
      </x:c>
      <x:c r="AF1847" s="50" t="n">
        <x:f>IF(Y1847,1,0)+IF(Z1847,1,0)+IF(AA1847,1,0)+IF(AC1847,1,0)</x:f>
        <x:v>1</x:v>
      </x:c>
      <x:c r="AG1847" s="53" t="n">
        <x:v>44348</x:v>
      </x:c>
      <x:c r="AH1847" s="50" t="str">
        <x:v>S100W6GR</x:v>
      </x:c>
      <x:c r="AI1847" s="50" t="str">
        <x:v>NetSalesSummaryOfBusinessResults</x:v>
      </x:c>
      <x:c r="AJ1847" s="50" t="str">
        <x:v>OperatingIncome</x:v>
      </x:c>
      <x:c r="AK1847" s="53" t="n">
        <x:v>45747</x:v>
      </x:c>
      <x:c r="AL1847" s="50" t="str">
        <x:v>365/365/365/366/365</x:v>
      </x:c>
      <x:c r="AM1847" s="51" t="n">
        <x:v>11722500</x:v>
      </x:c>
      <x:c r="AN1847" s="51" t="n">
        <x:v>1115</x:v>
      </x:c>
      <x:c r="AO1847" s="51" t="n">
        <x:f>IFERROR(AM1847*AN1847,"")</x:f>
        <x:v>13070587500</x:v>
      </x:c>
      <x:c r="AP1847" s="56" t="n">
        <x:f>IFERROR(AO1847/(K1847*1000000),"")</x:f>
        <x:v>0.5953607810709471</x:v>
      </x:c>
      <x:c r="AQ1847" s="57" t="n">
        <x:v>18799430</x:v>
      </x:c>
      <x:c r="AR1847" s="52" t="n">
        <x:v>0.1814434196714502</x:v>
      </x:c>
      <x:c r="AS1847" s="52" t="n">
        <x:v>-0.2026070629383054</x:v>
      </x:c>
      <x:c r="AT1847" s="55" t="b">
        <x:v>0</x:v>
      </x:c>
      <x:c r="AU1847" s="50" t="str">
        <x:v>low_liquidity</x:v>
      </x:c>
      <x:c r="AV1847" s="58" t="n">
        <x:v>0.0737578431648621</x:v>
      </x:c>
      <x:c r="AW1847" s="50" t="n">
        <x:v>1379</x:v>
      </x:c>
      <x:c r="AX1847" s="50" t="str">
        <x:v>Discovery</x:v>
      </x:c>
      <x:c r="AY1847" s="50" t="str">
        <x:v>既存適格性フィルター不通過: low_liquidity / 60日平均売買代金2,000万円未満</x:v>
      </x:c>
      <x:c r="AZ1847" s="59" t="str">
        <x:v>2025-06-27 13:55</x:v>
      </x:c>
      <x:c r="BA1847" s="53" t="n">
        <x:v>18019</x:v>
      </x:c>
      <x:c r="BB1847" s="50"/>
      <x:c r="BC1847" s="50"/>
      <x:c r="BD1847" s="50"/>
    </x:row>
    <x:row r="1848">
      <x:c r="A1848" s="50" t="n">
        <x:v>1847</x:v>
      </x:c>
      <x:c r="B1848" s="50" t="str">
        <x:v>8289</x:v>
      </x:c>
      <x:c r="C1848" s="50" t="str">
        <x:v>8289.T</x:v>
      </x:c>
      <x:c r="D1848" s="50" t="str">
        <x:v>Olympic Group Corporation</x:v>
      </x:c>
      <x:c r="E1848" s="50" t="str">
        <x:v>Standard Market(Domestic)</x:v>
      </x:c>
      <x:c r="F1848" s="50" t="str">
        <x:v>Retail Trade</x:v>
      </x:c>
      <x:c r="G1848" s="51" t="n">
        <x:v>92656</x:v>
      </x:c>
      <x:c r="H1848" s="51" t="n">
        <x:v>85906</x:v>
      </x:c>
      <x:c r="I1848" s="51" t="n">
        <x:v>84562</x:v>
      </x:c>
      <x:c r="J1848" s="51" t="n">
        <x:v>91557</x:v>
      </x:c>
      <x:c r="K1848" s="51" t="n">
        <x:v>90809</x:v>
      </x:c>
      <x:c r="L1848" s="52" t="n">
        <x:f>IFERROR(H1848/G1848-1,"")</x:f>
        <x:v>-0.07285011224313587</x:v>
      </x:c>
      <x:c r="M1848" s="52" t="n">
        <x:f>IFERROR(I1848/H1848-1,"")</x:f>
        <x:v>-0.015645007333597194</x:v>
      </x:c>
      <x:c r="N1848" s="52" t="n">
        <x:f>IFERROR(J1848/I1848-1,"")</x:f>
        <x:v>0.08272037085215578</x:v>
      </x:c>
      <x:c r="O1848" s="52" t="n">
        <x:f>IFERROR(K1848/J1848-1,"")</x:f>
        <x:v>-0.00816977402055552</x:v>
      </x:c>
      <x:c r="P1848" s="52" t="n">
        <x:f>IFERROR((K1848/G1848)^(1/4)-1,"")</x:f>
        <x:v>-0.005021179232959749</x:v>
      </x:c>
      <x:c r="Q1848" s="51" t="n">
        <x:v>-2372</x:v>
      </x:c>
      <x:c r="R1848" s="52" t="n">
        <x:f>IFERROR(Q1848/K1848,"")</x:f>
        <x:v>-0.026120758955610127</x:v>
      </x:c>
      <x:c r="S1848" s="53" t="n">
        <x:v>35400</x:v>
      </x:c>
      <x:c r="T1848" s="50" t="str">
        <x:v>EDINET_company_history</x:v>
      </x:c>
      <x:c r="U1848" s="50" t="str">
        <x:v>㈱カネヨシ</x:v>
      </x:c>
      <x:c r="V1848" s="54" t="n">
        <x:v>0.2784</x:v>
      </x:c>
      <x:c r="W1848" s="50" t="str">
        <x:v>大下内 徹 / 金澤 伸幸</x:v>
      </x:c>
      <x:c r="X1848" s="50" t="b">
        <x:f>AND(COUNT(L1848:O1848)=4,L1848&gt;='設定'!$B$6,M1848&gt;='設定'!$B$6,N1848&gt;='設定'!$B$6,O1848&gt;='設定'!$B$6)</x:f>
        <x:v>0</x:v>
      </x:c>
      <x:c r="Y1848" s="50" t="b">
        <x:f>AND(COUNT(G1848:K1848)=5,P1848&gt;='設定'!$B$7)</x:f>
        <x:v>0</x:v>
      </x:c>
      <x:c r="Z1848" s="50" t="b">
        <x:f>AND(ISNUMBER(R1848),R1848&gt;='設定'!$B$8)</x:f>
        <x:v>0</x:v>
      </x:c>
      <x:c r="AA1848" s="50" t="b">
        <x:f>AND(ISNUMBER(S1848),S1848&gt;=DATE(YEAR('設定'!$B$10)-'設定'!$B$9,MONTH('設定'!$B$10),DAY('設定'!$B$10)))</x:f>
        <x:v>0</x:v>
      </x:c>
      <x:c r="AB1848" s="55" t="b">
        <x:v>0</x:v>
      </x:c>
      <x:c r="AC1848" s="55" t="b">
        <x:v>1</x:v>
      </x:c>
      <x:c r="AD1848" s="50" t="n">
        <x:f>IF(X1848,1,0)+IF(Z1848,1,0)+IF(AA1848,1,0)+IF(AB1848,1,0)</x:f>
        <x:v>0</x:v>
      </x:c>
      <x:c r="AE1848" s="50" t="n">
        <x:f>IF(Y1848,1,0)+IF(Z1848,1,0)+IF(AA1848,1,0)+IF(AB1848,1,0)</x:f>
        <x:v>0</x:v>
      </x:c>
      <x:c r="AF1848" s="50" t="n">
        <x:f>IF(Y1848,1,0)+IF(Z1848,1,0)+IF(AA1848,1,0)+IF(AC1848,1,0)</x:f>
        <x:v>1</x:v>
      </x:c>
      <x:c r="AG1848" s="53" t="n">
        <x:v>44348</x:v>
      </x:c>
      <x:c r="AH1848" s="50" t="str">
        <x:v>S100Y77X</x:v>
      </x:c>
      <x:c r="AI1848" s="50" t="str">
        <x:v>NetSalesSummaryOfBusinessResults</x:v>
      </x:c>
      <x:c r="AJ1848" s="50" t="str">
        <x:v>OperatingIncome</x:v>
      </x:c>
      <x:c r="AK1848" s="53" t="n">
        <x:v>46081</x:v>
      </x:c>
      <x:c r="AL1848" s="50" t="str">
        <x:v>365/365/366/365/365</x:v>
      </x:c>
      <x:c r="AM1848" s="51" t="n">
        <x:v>22970523</x:v>
      </x:c>
      <x:c r="AN1848" s="51" t="n">
        <x:v>956</x:v>
      </x:c>
      <x:c r="AO1848" s="51" t="n">
        <x:f>IFERROR(AM1848*AN1848,"")</x:f>
        <x:v>21959819988</x:v>
      </x:c>
      <x:c r="AP1848" s="56" t="n">
        <x:f>IFERROR(AO1848/(K1848*1000000),"")</x:f>
        <x:v>0.24182426838749463</x:v>
      </x:c>
      <x:c r="AQ1848" s="57" t="n">
        <x:v>178635290</x:v>
      </x:c>
      <x:c r="AR1848" s="52" t="n">
        <x:v>0.3067703063813767</x:v>
      </x:c>
      <x:c r="AS1848" s="52" t="n">
        <x:v>-0.4464242760791981</x:v>
      </x:c>
      <x:c r="AT1848" s="55" t="b">
        <x:v>1</x:v>
      </x:c>
      <x:c r="AU1848" s="50"/>
      <x:c r="AV1848" s="58" t="n">
        <x:v>-0.0213150450897902</x:v>
      </x:c>
      <x:c r="AW1848" s="50" t="n">
        <x:v>2053</x:v>
      </x:c>
      <x:c r="AX1848" s="50" t="str">
        <x:v>Transformation Moat</x:v>
      </x:c>
      <x:c r="AY1848" s="50" t="str">
        <x:v>目立つ機械的警告なし（定性確認は別途必要）</x:v>
      </x:c>
      <x:c r="AZ1848" s="59" t="str">
        <x:v>2026-05-28 16:10</x:v>
      </x:c>
      <x:c r="BA1848" s="53" t="n">
        <x:v>35400</x:v>
      </x:c>
      <x:c r="BB1848" s="50"/>
      <x:c r="BC1848" s="50"/>
      <x:c r="BD1848" s="50"/>
    </x:row>
    <x:row r="1849">
      <x:c r="A1849" s="50" t="n">
        <x:v>1848</x:v>
      </x:c>
      <x:c r="B1849" s="50" t="str">
        <x:v>5337</x:v>
      </x:c>
      <x:c r="C1849" s="50" t="str">
        <x:v>5337.T</x:v>
      </x:c>
      <x:c r="D1849" s="50" t="str">
        <x:v>DANTO HOLDINGS CORPORATION</x:v>
      </x:c>
      <x:c r="E1849" s="50" t="str">
        <x:v>Standard Market(Domestic)</x:v>
      </x:c>
      <x:c r="F1849" s="50" t="str">
        <x:v>Glass and Ceramics Products</x:v>
      </x:c>
      <x:c r="G1849" s="51" t="n">
        <x:v>5018</x:v>
      </x:c>
      <x:c r="H1849" s="51" t="n">
        <x:v>4644</x:v>
      </x:c>
      <x:c r="I1849" s="51" t="n">
        <x:v>5554</x:v>
      </x:c>
      <x:c r="J1849" s="51" t="n">
        <x:v>5315</x:v>
      </x:c>
      <x:c r="K1849" s="51" t="n">
        <x:v>4915</x:v>
      </x:c>
      <x:c r="L1849" s="52" t="n">
        <x:f>IFERROR(H1849/G1849-1,"")</x:f>
        <x:v>-0.07453168593064963</x:v>
      </x:c>
      <x:c r="M1849" s="52" t="n">
        <x:f>IFERROR(I1849/H1849-1,"")</x:f>
        <x:v>0.19595176571920758</x:v>
      </x:c>
      <x:c r="N1849" s="52" t="n">
        <x:f>IFERROR(J1849/I1849-1,"")</x:f>
        <x:v>-0.0430320489737126</x:v>
      </x:c>
      <x:c r="O1849" s="52" t="n">
        <x:f>IFERROR(K1849/J1849-1,"")</x:f>
        <x:v>-0.07525870178739413</x:v>
      </x:c>
      <x:c r="P1849" s="52" t="n">
        <x:f>IFERROR((K1849/G1849)^(1/4)-1,"")</x:f>
        <x:v>-0.005171505071319249</x:v>
      </x:c>
      <x:c r="Q1849" s="51" t="n">
        <x:v>-664</x:v>
      </x:c>
      <x:c r="R1849" s="52" t="n">
        <x:f>IFERROR(Q1849/K1849,"")</x:f>
        <x:v>-0.13509664292980672</x:v>
      </x:c>
      <x:c r="S1849" s="53" t="n">
        <x:v>18019</x:v>
      </x:c>
      <x:c r="T1849" s="50" t="str">
        <x:v>EDINET_company_history</x:v>
      </x:c>
      <x:c r="U1849" s="50" t="str">
        <x:v>㈱大建エンタープライズ</x:v>
      </x:c>
      <x:c r="V1849" s="54" t="n">
        <x:v>0.304</x:v>
      </x:c>
      <x:c r="W1849" s="50" t="str">
        <x:v>前 山 達 史</x:v>
      </x:c>
      <x:c r="X1849" s="50" t="b">
        <x:f>AND(COUNT(L1849:O1849)=4,L1849&gt;='設定'!$B$6,M1849&gt;='設定'!$B$6,N1849&gt;='設定'!$B$6,O1849&gt;='設定'!$B$6)</x:f>
        <x:v>0</x:v>
      </x:c>
      <x:c r="Y1849" s="50" t="b">
        <x:f>AND(COUNT(G1849:K1849)=5,P1849&gt;='設定'!$B$7)</x:f>
        <x:v>0</x:v>
      </x:c>
      <x:c r="Z1849" s="50" t="b">
        <x:f>AND(ISNUMBER(R1849),R1849&gt;='設定'!$B$8)</x:f>
        <x:v>0</x:v>
      </x:c>
      <x:c r="AA1849" s="50" t="b">
        <x:f>AND(ISNUMBER(S1849),S1849&gt;=DATE(YEAR('設定'!$B$10)-'設定'!$B$9,MONTH('設定'!$B$10),DAY('設定'!$B$10)))</x:f>
        <x:v>0</x:v>
      </x:c>
      <x:c r="AB1849" s="55" t="b">
        <x:v>0</x:v>
      </x:c>
      <x:c r="AC1849" s="55" t="b">
        <x:v>1</x:v>
      </x:c>
      <x:c r="AD1849" s="50" t="n">
        <x:f>IF(X1849,1,0)+IF(Z1849,1,0)+IF(AA1849,1,0)+IF(AB1849,1,0)</x:f>
        <x:v>0</x:v>
      </x:c>
      <x:c r="AE1849" s="50" t="n">
        <x:f>IF(Y1849,1,0)+IF(Z1849,1,0)+IF(AA1849,1,0)+IF(AB1849,1,0)</x:f>
        <x:v>0</x:v>
      </x:c>
      <x:c r="AF1849" s="50" t="n">
        <x:f>IF(Y1849,1,0)+IF(Z1849,1,0)+IF(AA1849,1,0)+IF(AC1849,1,0)</x:f>
        <x:v>1</x:v>
      </x:c>
      <x:c r="AG1849" s="53" t="n">
        <x:v>44348</x:v>
      </x:c>
      <x:c r="AH1849" s="50" t="str">
        <x:v>S100XSWN</x:v>
      </x:c>
      <x:c r="AI1849" s="50" t="str">
        <x:v>NetSalesSummaryOfBusinessResults</x:v>
      </x:c>
      <x:c r="AJ1849" s="50" t="str">
        <x:v>OperatingIncome</x:v>
      </x:c>
      <x:c r="AK1849" s="53" t="n">
        <x:v>46022</x:v>
      </x:c>
      <x:c r="AL1849" s="50" t="str">
        <x:v>365/365/365/366/365</x:v>
      </x:c>
      <x:c r="AM1849" s="51" t="n">
        <x:v>32056500</x:v>
      </x:c>
      <x:c r="AN1849" s="51" t="n">
        <x:v>868</x:v>
      </x:c>
      <x:c r="AO1849" s="51" t="n">
        <x:f>IFERROR(AM1849*AN1849,"")</x:f>
        <x:v>27825042000</x:v>
      </x:c>
      <x:c r="AP1849" s="56" t="n">
        <x:f>IFERROR(AO1849/(K1849*1000000),"")</x:f>
        <x:v>5.661249643947101</x:v>
      </x:c>
      <x:c r="AQ1849" s="57" t="n">
        <x:v>19327510</x:v>
      </x:c>
      <x:c r="AR1849" s="52" t="n">
        <x:v>0.5925896122436327</x:v>
      </x:c>
      <x:c r="AS1849" s="52" t="n">
        <x:v>-0.784099766173032</x:v>
      </x:c>
      <x:c r="AT1849" s="55" t="b">
        <x:v>0</x:v>
      </x:c>
      <x:c r="AU1849" s="50" t="str">
        <x:v>low_liquidity</x:v>
      </x:c>
      <x:c r="AV1849" s="58" t="n">
        <x:v>-0.4465179675115223</x:v>
      </x:c>
      <x:c r="AW1849" s="50" t="n">
        <x:v>3459</x:v>
      </x:c>
      <x:c r="AX1849" s="50" t="str">
        <x:v>Transformation Moat</x:v>
      </x:c>
      <x:c r="AY1849" s="50" t="str">
        <x:v>既存適格性フィルター不通過: low_liquidity / 60日平均売買代金2,000万円未満 / ローカル5年最大下落率-60%以下</x:v>
      </x:c>
      <x:c r="AZ1849" s="59" t="str">
        <x:v>2026-03-25 14:27</x:v>
      </x:c>
      <x:c r="BA1849" s="53" t="n">
        <x:v>18019</x:v>
      </x:c>
      <x:c r="BB1849" s="50"/>
      <x:c r="BC1849" s="50"/>
      <x:c r="BD1849" s="50"/>
    </x:row>
    <x:row r="1850">
      <x:c r="A1850" s="50" t="n">
        <x:v>1849</x:v>
      </x:c>
      <x:c r="B1850" s="50" t="str">
        <x:v>2926</x:v>
      </x:c>
      <x:c r="C1850" s="50" t="str">
        <x:v>2926.T</x:v>
      </x:c>
      <x:c r="D1850" s="50" t="str">
        <x:v>SHINOZAKIYA,INC.</x:v>
      </x:c>
      <x:c r="E1850" s="50" t="str">
        <x:v>Standard Market(Domestic)</x:v>
      </x:c>
      <x:c r="F1850" s="50" t="str">
        <x:v>Foods</x:v>
      </x:c>
      <x:c r="G1850" s="51" t="n">
        <x:v>3022.641</x:v>
      </x:c>
      <x:c r="H1850" s="51" t="n">
        <x:v>2791.296</x:v>
      </x:c>
      <x:c r="I1850" s="51" t="n">
        <x:v>2680.382</x:v>
      </x:c>
      <x:c r="J1850" s="51" t="n">
        <x:v>2785.774</x:v>
      </x:c>
      <x:c r="K1850" s="51" t="n">
        <x:v>2940.221</x:v>
      </x:c>
      <x:c r="L1850" s="52" t="n">
        <x:f>IFERROR(H1850/G1850-1,"")</x:f>
        <x:v>-0.07653737245011905</x:v>
      </x:c>
      <x:c r="M1850" s="52" t="n">
        <x:f>IFERROR(I1850/H1850-1,"")</x:f>
        <x:v>-0.03973566400697015</x:v>
      </x:c>
      <x:c r="N1850" s="52" t="n">
        <x:f>IFERROR(J1850/I1850-1,"")</x:f>
        <x:v>0.03931976860014719</x:v>
      </x:c>
      <x:c r="O1850" s="52" t="n">
        <x:f>IFERROR(K1850/J1850-1,"")</x:f>
        <x:v>0.055441324385969715</x:v>
      </x:c>
      <x:c r="P1850" s="52" t="n">
        <x:f>IFERROR((K1850/G1850)^(1/4)-1,"")</x:f>
        <x:v>-0.006887721150784398</x:v>
      </x:c>
      <x:c r="Q1850" s="51" t="n">
        <x:v>59.089</x:v>
      </x:c>
      <x:c r="R1850" s="52" t="n">
        <x:f>IFERROR(Q1850/K1850,"")</x:f>
        <x:v>0.020096788642758486</x:v>
      </x:c>
      <x:c r="S1850" s="53" t="n">
        <x:v>37926</x:v>
      </x:c>
      <x:c r="T1850" s="50" t="str">
        <x:v>EDINET_company_history</x:v>
      </x:c>
      <x:c r="U1850" s="50" t="str">
        <x:v>樽見 茂</x:v>
      </x:c>
      <x:c r="V1850" s="54" t="n">
        <x:v>0.214</x:v>
      </x:c>
      <x:c r="W1850" s="50" t="str">
        <x:v>関根 雅之</x:v>
      </x:c>
      <x:c r="X1850" s="50" t="b">
        <x:f>AND(COUNT(L1850:O1850)=4,L1850&gt;='設定'!$B$6,M1850&gt;='設定'!$B$6,N1850&gt;='設定'!$B$6,O1850&gt;='設定'!$B$6)</x:f>
        <x:v>0</x:v>
      </x:c>
      <x:c r="Y1850" s="50" t="b">
        <x:f>AND(COUNT(G1850:K1850)=5,P1850&gt;='設定'!$B$7)</x:f>
        <x:v>0</x:v>
      </x:c>
      <x:c r="Z1850" s="50" t="b">
        <x:f>AND(ISNUMBER(R1850),R1850&gt;='設定'!$B$8)</x:f>
        <x:v>0</x:v>
      </x:c>
      <x:c r="AA1850" s="50" t="b">
        <x:f>AND(ISNUMBER(S1850),S1850&gt;=DATE(YEAR('設定'!$B$10)-'設定'!$B$9,MONTH('設定'!$B$10),DAY('設定'!$B$10)))</x:f>
        <x:v>0</x:v>
      </x:c>
      <x:c r="AB1850" s="55" t="b">
        <x:v>0</x:v>
      </x:c>
      <x:c r="AC1850" s="55" t="b">
        <x:v>1</x:v>
      </x:c>
      <x:c r="AD1850" s="50" t="n">
        <x:f>IF(X1850,1,0)+IF(Z1850,1,0)+IF(AA1850,1,0)+IF(AB1850,1,0)</x:f>
        <x:v>0</x:v>
      </x:c>
      <x:c r="AE1850" s="50" t="n">
        <x:f>IF(Y1850,1,0)+IF(Z1850,1,0)+IF(AA1850,1,0)+IF(AB1850,1,0)</x:f>
        <x:v>0</x:v>
      </x:c>
      <x:c r="AF1850" s="50" t="n">
        <x:f>IF(Y1850,1,0)+IF(Z1850,1,0)+IF(AA1850,1,0)+IF(AC1850,1,0)</x:f>
        <x:v>1</x:v>
      </x:c>
      <x:c r="AG1850" s="53" t="n">
        <x:v>44348</x:v>
      </x:c>
      <x:c r="AH1850" s="50" t="str">
        <x:v>S100XAAS</x:v>
      </x:c>
      <x:c r="AI1850" s="50" t="str">
        <x:v>NetSalesSummaryOfBusinessResults</x:v>
      </x:c>
      <x:c r="AJ1850" s="50" t="str">
        <x:v>OperatingIncome</x:v>
      </x:c>
      <x:c r="AK1850" s="53" t="n">
        <x:v>45930</x:v>
      </x:c>
      <x:c r="AL1850" s="50" t="str">
        <x:v>365/365/365/366/365</x:v>
      </x:c>
      <x:c r="AM1850" s="51" t="n">
        <x:v>14157780</x:v>
      </x:c>
      <x:c r="AN1850" s="51" t="n">
        <x:v>100</x:v>
      </x:c>
      <x:c r="AO1850" s="51" t="n">
        <x:f>IFERROR(AM1850*AN1850,"")</x:f>
        <x:v>1415778000</x:v>
      </x:c>
      <x:c r="AP1850" s="56" t="n">
        <x:f>IFERROR(AO1850/(K1850*1000000),"")</x:f>
        <x:v>0.48152094689480823</x:v>
      </x:c>
      <x:c r="AQ1850" s="57" t="n">
        <x:v>22520201.666666668</x:v>
      </x:c>
      <x:c r="AR1850" s="52" t="n">
        <x:v>0.3300735865046211</x:v>
      </x:c>
      <x:c r="AS1850" s="52" t="n">
        <x:v>-0.4609375</x:v>
      </x:c>
      <x:c r="AT1850" s="55" t="b">
        <x:v>1</x:v>
      </x:c>
      <x:c r="AU1850" s="50"/>
      <x:c r="AV1850" s="58" t="n">
        <x:v>-0.1376203980585126</x:v>
      </x:c>
      <x:c r="AW1850" s="50" t="n">
        <x:v>2794</x:v>
      </x:c>
      <x:c r="AX1850" s="50" t="str">
        <x:v>Core Moat</x:v>
      </x:c>
      <x:c r="AY1850" s="50" t="str">
        <x:v>目立つ機械的警告なし（定性確認は別途必要）</x:v>
      </x:c>
      <x:c r="AZ1850" s="59" t="str">
        <x:v>2025-12-15 11:58</x:v>
      </x:c>
      <x:c r="BA1850" s="53" t="n">
        <x:v>37926</x:v>
      </x:c>
      <x:c r="BB1850" s="50"/>
      <x:c r="BC1850" s="50"/>
      <x:c r="BD1850" s="50"/>
    </x:row>
    <x:row r="1851">
      <x:c r="A1851" s="50" t="n">
        <x:v>1850</x:v>
      </x:c>
      <x:c r="B1851" s="50" t="str">
        <x:v>4926</x:v>
      </x:c>
      <x:c r="C1851" s="50" t="str">
        <x:v>4926.T</x:v>
      </x:c>
      <x:c r="D1851" s="50" t="str">
        <x:v>C'BON COSMETICS Co.,Ltd.</x:v>
      </x:c>
      <x:c r="E1851" s="50" t="str">
        <x:v>Standard Market(Domestic)</x:v>
      </x:c>
      <x:c r="F1851" s="50" t="str">
        <x:v>Chemicals</x:v>
      </x:c>
      <x:c r="G1851" s="51" t="n">
        <x:v>9101.93</x:v>
      </x:c>
      <x:c r="H1851" s="51" t="n">
        <x:v>9153.473</x:v>
      </x:c>
      <x:c r="I1851" s="51" t="n">
        <x:v>8525.428</x:v>
      </x:c>
      <x:c r="J1851" s="51" t="n">
        <x:v>8498.973</x:v>
      </x:c>
      <x:c r="K1851" s="51" t="n">
        <x:v>8838.895</x:v>
      </x:c>
      <x:c r="L1851" s="52" t="n">
        <x:f>IFERROR(H1851/G1851-1,"")</x:f>
        <x:v>0.005662864908871024</x:v>
      </x:c>
      <x:c r="M1851" s="52" t="n">
        <x:f>IFERROR(I1851/H1851-1,"")</x:f>
        <x:v>-0.06861275496196906</x:v>
      </x:c>
      <x:c r="N1851" s="52" t="n">
        <x:f>IFERROR(J1851/I1851-1,"")</x:f>
        <x:v>-0.003103070015956999</x:v>
      </x:c>
      <x:c r="O1851" s="52" t="n">
        <x:f>IFERROR(K1851/J1851-1,"")</x:f>
        <x:v>0.039995655945724407</x:v>
      </x:c>
      <x:c r="P1851" s="52" t="n">
        <x:f>IFERROR((K1851/G1851)^(1/4)-1,"")</x:f>
        <x:v>-0.007304345178655303</x:v>
      </x:c>
      <x:c r="Q1851" s="51" t="n">
        <x:v>171.019</x:v>
      </x:c>
      <x:c r="R1851" s="52" t="n">
        <x:f>IFERROR(Q1851/K1851,"")</x:f>
        <x:v>0.019348459281392075</x:v>
      </x:c>
      <x:c r="S1851" s="53" t="n">
        <x:v>40057</x:v>
      </x:c>
      <x:c r="T1851" s="50" t="str">
        <x:v>EDINET_company_history</x:v>
      </x:c>
      <x:c r="U1851" s="50" t="str">
        <x:v>犬塚 雅大</x:v>
      </x:c>
      <x:c r="V1851" s="54" t="n">
        <x:v>0.1713</x:v>
      </x:c>
      <x:c r="W1851" s="50"/>
      <x:c r="X1851" s="50" t="b">
        <x:f>AND(COUNT(L1851:O1851)=4,L1851&gt;='設定'!$B$6,M1851&gt;='設定'!$B$6,N1851&gt;='設定'!$B$6,O1851&gt;='設定'!$B$6)</x:f>
        <x:v>0</x:v>
      </x:c>
      <x:c r="Y1851" s="50" t="b">
        <x:f>AND(COUNT(G1851:K1851)=5,P1851&gt;='設定'!$B$7)</x:f>
        <x:v>0</x:v>
      </x:c>
      <x:c r="Z1851" s="50" t="b">
        <x:f>AND(ISNUMBER(R1851),R1851&gt;='設定'!$B$8)</x:f>
        <x:v>0</x:v>
      </x:c>
      <x:c r="AA1851" s="50" t="b">
        <x:f>AND(ISNUMBER(S1851),S1851&gt;=DATE(YEAR('設定'!$B$10)-'設定'!$B$9,MONTH('設定'!$B$10),DAY('設定'!$B$10)))</x:f>
        <x:v>0</x:v>
      </x:c>
      <x:c r="AB1851" s="55" t="b">
        <x:v>0</x:v>
      </x:c>
      <x:c r="AC1851" s="55" t="b">
        <x:v>1</x:v>
      </x:c>
      <x:c r="AD1851" s="50" t="n">
        <x:f>IF(X1851,1,0)+IF(Z1851,1,0)+IF(AA1851,1,0)+IF(AB1851,1,0)</x:f>
        <x:v>0</x:v>
      </x:c>
      <x:c r="AE1851" s="50" t="n">
        <x:f>IF(Y1851,1,0)+IF(Z1851,1,0)+IF(AA1851,1,0)+IF(AB1851,1,0)</x:f>
        <x:v>0</x:v>
      </x:c>
      <x:c r="AF1851" s="50" t="n">
        <x:f>IF(Y1851,1,0)+IF(Z1851,1,0)+IF(AA1851,1,0)+IF(AC1851,1,0)</x:f>
        <x:v>1</x:v>
      </x:c>
      <x:c r="AG1851" s="53" t="n">
        <x:v>44348</x:v>
      </x:c>
      <x:c r="AH1851" s="50" t="str">
        <x:v>S100W5UC</x:v>
      </x:c>
      <x:c r="AI1851" s="50" t="str">
        <x:v>NetSalesSummaryOfBusinessResults</x:v>
      </x:c>
      <x:c r="AJ1851" s="50" t="str">
        <x:v>OperatingIncome</x:v>
      </x:c>
      <x:c r="AK1851" s="53" t="n">
        <x:v>45747</x:v>
      </x:c>
      <x:c r="AL1851" s="50" t="str">
        <x:v>365/365/365/366/365</x:v>
      </x:c>
      <x:c r="AM1851" s="51" t="n">
        <x:v>4280600</x:v>
      </x:c>
      <x:c r="AN1851" s="51" t="n">
        <x:v>1201</x:v>
      </x:c>
      <x:c r="AO1851" s="51" t="n">
        <x:f>IFERROR(AM1851*AN1851,"")</x:f>
        <x:v>5141000600</x:v>
      </x:c>
      <x:c r="AP1851" s="56" t="n">
        <x:f>IFERROR(AO1851/(K1851*1000000),"")</x:f>
        <x:v>0.5816338580784136</x:v>
      </x:c>
      <x:c r="AQ1851" s="57" t="n">
        <x:v>2823420</x:v>
      </x:c>
      <x:c r="AR1851" s="52" t="n">
        <x:v>0.1316123003013825</x:v>
      </x:c>
      <x:c r="AS1851" s="52" t="n">
        <x:v>-0.4769773562428265</x:v>
      </x:c>
      <x:c r="AT1851" s="55" t="b">
        <x:v>0</x:v>
      </x:c>
      <x:c r="AU1851" s="50" t="str">
        <x:v>low_liquidity</x:v>
      </x:c>
      <x:c r="AV1851" s="58" t="n">
        <x:v>0.2099386090853038</x:v>
      </x:c>
      <x:c r="AW1851" s="50" t="n">
        <x:v>673</x:v>
      </x:c>
      <x:c r="AX1851" s="50" t="str">
        <x:v>Discovery</x:v>
      </x:c>
      <x:c r="AY1851" s="50" t="str">
        <x:v>既存適格性フィルター不通過: low_liquidity / 60日平均売買代金2,000万円未満</x:v>
      </x:c>
      <x:c r="AZ1851" s="59" t="str">
        <x:v>2025-06-26 13:17</x:v>
      </x:c>
      <x:c r="BA1851" s="53" t="n">
        <x:v>40057</x:v>
      </x:c>
      <x:c r="BB1851" s="50"/>
      <x:c r="BC1851" s="50"/>
      <x:c r="BD1851" s="50"/>
    </x:row>
    <x:row r="1852">
      <x:c r="A1852" s="50" t="n">
        <x:v>1851</x:v>
      </x:c>
      <x:c r="B1852" s="50" t="str">
        <x:v>4839</x:v>
      </x:c>
      <x:c r="C1852" s="50" t="str">
        <x:v>4839.T</x:v>
      </x:c>
      <x:c r="D1852" s="50" t="str">
        <x:v>WOWOW INC.</x:v>
      </x:c>
      <x:c r="E1852" s="50" t="str">
        <x:v>Prime Market (Domestic)</x:v>
      </x:c>
      <x:c r="F1852" s="50" t="str">
        <x:v>Information &amp; Communication</x:v>
      </x:c>
      <x:c r="G1852" s="51" t="n">
        <x:v>79165</x:v>
      </x:c>
      <x:c r="H1852" s="51" t="n">
        <x:v>79657</x:v>
      </x:c>
      <x:c r="I1852" s="51" t="n">
        <x:v>77101</x:v>
      </x:c>
      <x:c r="J1852" s="51" t="n">
        <x:v>74869</x:v>
      </x:c>
      <x:c r="K1852" s="51" t="n">
        <x:v>76757</x:v>
      </x:c>
      <x:c r="L1852" s="52" t="n">
        <x:f>IFERROR(H1852/G1852-1,"")</x:f>
        <x:v>0.006214867681424874</x:v>
      </x:c>
      <x:c r="M1852" s="52" t="n">
        <x:f>IFERROR(I1852/H1852-1,"")</x:f>
        <x:v>-0.032087575479869956</x:v>
      </x:c>
      <x:c r="N1852" s="52" t="n">
        <x:f>IFERROR(J1852/I1852-1,"")</x:f>
        <x:v>-0.028949040868471276</x:v>
      </x:c>
      <x:c r="O1852" s="52" t="n">
        <x:f>IFERROR(K1852/J1852-1,"")</x:f>
        <x:v>0.025217379689858266</x:v>
      </x:c>
      <x:c r="P1852" s="52" t="n">
        <x:f>IFERROR((K1852/G1852)^(1/4)-1,"")</x:f>
        <x:v>-0.007692682302696374</x:v>
      </x:c>
      <x:c r="Q1852" s="51" t="n">
        <x:v>2036</x:v>
      </x:c>
      <x:c r="R1852" s="52" t="n">
        <x:f>IFERROR(Q1852/K1852,"")</x:f>
        <x:v>0.026525268053728</x:v>
      </x:c>
      <x:c r="S1852" s="53" t="n">
        <x:v>36982</x:v>
      </x:c>
      <x:c r="T1852" s="50" t="str">
        <x:v>EDINET_company_history</x:v>
      </x:c>
      <x:c r="U1852" s="50" t="str">
        <x:v>㈱フジ・メディア・ホールディングス</x:v>
      </x:c>
      <x:c r="V1852" s="54" t="n">
        <x:v>0.2096</x:v>
      </x:c>
      <x:c r="W1852" s="50" t="str">
        <x:v>田中 晃 / 山本 均</x:v>
      </x:c>
      <x:c r="X1852" s="50" t="b">
        <x:f>AND(COUNT(L1852:O1852)=4,L1852&gt;='設定'!$B$6,M1852&gt;='設定'!$B$6,N1852&gt;='設定'!$B$6,O1852&gt;='設定'!$B$6)</x:f>
        <x:v>0</x:v>
      </x:c>
      <x:c r="Y1852" s="50" t="b">
        <x:f>AND(COUNT(G1852:K1852)=5,P1852&gt;='設定'!$B$7)</x:f>
        <x:v>0</x:v>
      </x:c>
      <x:c r="Z1852" s="50" t="b">
        <x:f>AND(ISNUMBER(R1852),R1852&gt;='設定'!$B$8)</x:f>
        <x:v>0</x:v>
      </x:c>
      <x:c r="AA1852" s="50" t="b">
        <x:f>AND(ISNUMBER(S1852),S1852&gt;=DATE(YEAR('設定'!$B$10)-'設定'!$B$9,MONTH('設定'!$B$10),DAY('設定'!$B$10)))</x:f>
        <x:v>0</x:v>
      </x:c>
      <x:c r="AB1852" s="55" t="b">
        <x:v>0</x:v>
      </x:c>
      <x:c r="AC1852" s="55" t="b">
        <x:v>1</x:v>
      </x:c>
      <x:c r="AD1852" s="50" t="n">
        <x:f>IF(X1852,1,0)+IF(Z1852,1,0)+IF(AA1852,1,0)+IF(AB1852,1,0)</x:f>
        <x:v>0</x:v>
      </x:c>
      <x:c r="AE1852" s="50" t="n">
        <x:f>IF(Y1852,1,0)+IF(Z1852,1,0)+IF(AA1852,1,0)+IF(AB1852,1,0)</x:f>
        <x:v>0</x:v>
      </x:c>
      <x:c r="AF1852" s="50" t="n">
        <x:f>IF(Y1852,1,0)+IF(Z1852,1,0)+IF(AA1852,1,0)+IF(AC1852,1,0)</x:f>
        <x:v>1</x:v>
      </x:c>
      <x:c r="AG1852" s="53" t="n">
        <x:v>44348</x:v>
      </x:c>
      <x:c r="AH1852" s="50" t="str">
        <x:v>S100W0YP</x:v>
      </x:c>
      <x:c r="AI1852" s="50" t="str">
        <x:v>NetSalesSummaryOfBusinessResults</x:v>
      </x:c>
      <x:c r="AJ1852" s="50" t="str">
        <x:v>OperatingIncome</x:v>
      </x:c>
      <x:c r="AK1852" s="53" t="n">
        <x:v>45747</x:v>
      </x:c>
      <x:c r="AL1852" s="50" t="str">
        <x:v>365/365/365/366/365</x:v>
      </x:c>
      <x:c r="AM1852" s="51" t="n">
        <x:v>28263200</x:v>
      </x:c>
      <x:c r="AN1852" s="51" t="n">
        <x:v>1000</x:v>
      </x:c>
      <x:c r="AO1852" s="51" t="n">
        <x:f>IFERROR(AM1852*AN1852,"")</x:f>
        <x:v>28263200000</x:v>
      </x:c>
      <x:c r="AP1852" s="56" t="n">
        <x:f>IFERROR(AO1852/(K1852*1000000),"")</x:f>
        <x:v>0.36821657959534637</x:v>
      </x:c>
      <x:c r="AQ1852" s="57" t="n">
        <x:v>122055703.33333331</x:v>
      </x:c>
      <x:c r="AR1852" s="52" t="n">
        <x:v>0.254198283541566</x:v>
      </x:c>
      <x:c r="AS1852" s="52" t="n">
        <x:v>-0.5749187260109019</x:v>
      </x:c>
      <x:c r="AT1852" s="55" t="b">
        <x:v>1</x:v>
      </x:c>
      <x:c r="AU1852" s="50"/>
      <x:c r="AV1852" s="58" t="n">
        <x:v>0.0267476957198487</x:v>
      </x:c>
      <x:c r="AW1852" s="50" t="n">
        <x:v>1678</x:v>
      </x:c>
      <x:c r="AX1852" s="50" t="str">
        <x:v>Future Moat</x:v>
      </x:c>
      <x:c r="AY1852" s="50" t="str">
        <x:v>目立つ機械的警告なし（定性確認は別途必要）</x:v>
      </x:c>
      <x:c r="AZ1852" s="59" t="str">
        <x:v>2025-06-20 11:07</x:v>
      </x:c>
      <x:c r="BA1852" s="53" t="n">
        <x:v>36982</x:v>
      </x:c>
      <x:c r="BB1852" s="50"/>
      <x:c r="BC1852" s="50"/>
      <x:c r="BD1852" s="50" t="str">
        <x:v>TOPIX Small 2</x:v>
      </x:c>
    </x:row>
    <x:row r="1853">
      <x:c r="A1853" s="50" t="n">
        <x:v>1852</x:v>
      </x:c>
      <x:c r="B1853" s="50" t="str">
        <x:v>7102</x:v>
      </x:c>
      <x:c r="C1853" s="50" t="str">
        <x:v>7102.T</x:v>
      </x:c>
      <x:c r="D1853" s="50" t="str">
        <x:v>NIPPON SHARYO,LTD.</x:v>
      </x:c>
      <x:c r="E1853" s="50" t="str">
        <x:v>Prime Market (Domestic)</x:v>
      </x:c>
      <x:c r="F1853" s="50" t="str">
        <x:v>Transportation Equipment</x:v>
      </x:c>
      <x:c r="G1853" s="51" t="n">
        <x:v>99448</x:v>
      </x:c>
      <x:c r="H1853" s="51" t="n">
        <x:v>94022</x:v>
      </x:c>
      <x:c r="I1853" s="51" t="n">
        <x:v>97969</x:v>
      </x:c>
      <x:c r="J1853" s="51" t="n">
        <x:v>88058</x:v>
      </x:c>
      <x:c r="K1853" s="51" t="n">
        <x:v>96340</x:v>
      </x:c>
      <x:c r="L1853" s="52" t="n">
        <x:f>IFERROR(H1853/G1853-1,"")</x:f>
        <x:v>-0.05456117770090907</x:v>
      </x:c>
      <x:c r="M1853" s="52" t="n">
        <x:f>IFERROR(I1853/H1853-1,"")</x:f>
        <x:v>0.041979536704175535</x:v>
      </x:c>
      <x:c r="N1853" s="52" t="n">
        <x:f>IFERROR(J1853/I1853-1,"")</x:f>
        <x:v>-0.10116465412528453</x:v>
      </x:c>
      <x:c r="O1853" s="52" t="n">
        <x:f>IFERROR(K1853/J1853-1,"")</x:f>
        <x:v>0.09405164777760122</x:v>
      </x:c>
      <x:c r="P1853" s="52" t="n">
        <x:f>IFERROR((K1853/G1853)^(1/4)-1,"")</x:f>
        <x:v>-0.007906401996233714</x:v>
      </x:c>
      <x:c r="Q1853" s="51" t="n">
        <x:v>6935</x:v>
      </x:c>
      <x:c r="R1853" s="52" t="n">
        <x:f>IFERROR(Q1853/K1853,"")</x:f>
        <x:v>0.07198463774133278</x:v>
      </x:c>
      <x:c r="S1853" s="53" t="n">
        <x:v>12510</x:v>
      </x:c>
      <x:c r="T1853" s="50" t="str">
        <x:v>EDINET_company_history</x:v>
      </x:c>
      <x:c r="U1853" s="50" t="str">
        <x:v>東海旅客鉄道㈱</x:v>
      </x:c>
      <x:c r="V1853" s="54" t="n">
        <x:v>0.5095</x:v>
      </x:c>
      <x:c r="W1853" s="50" t="str">
        <x:v>田中 守 / 深谷道一</x:v>
      </x:c>
      <x:c r="X1853" s="50" t="b">
        <x:f>AND(COUNT(L1853:O1853)=4,L1853&gt;='設定'!$B$6,M1853&gt;='設定'!$B$6,N1853&gt;='設定'!$B$6,O1853&gt;='設定'!$B$6)</x:f>
        <x:v>0</x:v>
      </x:c>
      <x:c r="Y1853" s="50" t="b">
        <x:f>AND(COUNT(G1853:K1853)=5,P1853&gt;='設定'!$B$7)</x:f>
        <x:v>0</x:v>
      </x:c>
      <x:c r="Z1853" s="50" t="b">
        <x:f>AND(ISNUMBER(R1853),R1853&gt;='設定'!$B$8)</x:f>
        <x:v>0</x:v>
      </x:c>
      <x:c r="AA1853" s="50" t="b">
        <x:f>AND(ISNUMBER(S1853),S1853&gt;=DATE(YEAR('設定'!$B$10)-'設定'!$B$9,MONTH('設定'!$B$10),DAY('設定'!$B$10)))</x:f>
        <x:v>0</x:v>
      </x:c>
      <x:c r="AB1853" s="55" t="b">
        <x:v>0</x:v>
      </x:c>
      <x:c r="AC1853" s="55" t="b">
        <x:v>1</x:v>
      </x:c>
      <x:c r="AD1853" s="50" t="n">
        <x:f>IF(X1853,1,0)+IF(Z1853,1,0)+IF(AA1853,1,0)+IF(AB1853,1,0)</x:f>
        <x:v>0</x:v>
      </x:c>
      <x:c r="AE1853" s="50" t="n">
        <x:f>IF(Y1853,1,0)+IF(Z1853,1,0)+IF(AA1853,1,0)+IF(AB1853,1,0)</x:f>
        <x:v>0</x:v>
      </x:c>
      <x:c r="AF1853" s="50" t="n">
        <x:f>IF(Y1853,1,0)+IF(Z1853,1,0)+IF(AA1853,1,0)+IF(AC1853,1,0)</x:f>
        <x:v>1</x:v>
      </x:c>
      <x:c r="AG1853" s="53" t="n">
        <x:v>44348</x:v>
      </x:c>
      <x:c r="AH1853" s="50" t="str">
        <x:v>S100W8ID</x:v>
      </x:c>
      <x:c r="AI1853" s="50" t="str">
        <x:v>NetSalesSummaryOfBusinessResults</x:v>
      </x:c>
      <x:c r="AJ1853" s="50" t="str">
        <x:v>OperatingIncome</x:v>
      </x:c>
      <x:c r="AK1853" s="53" t="n">
        <x:v>45747</x:v>
      </x:c>
      <x:c r="AL1853" s="50" t="str">
        <x:v>365/365/365/366/365</x:v>
      </x:c>
      <x:c r="AM1853" s="51" t="n">
        <x:v>14428212</x:v>
      </x:c>
      <x:c r="AN1853" s="51" t="n">
        <x:v>3240</x:v>
      </x:c>
      <x:c r="AO1853" s="51" t="n">
        <x:f>IFERROR(AM1853*AN1853,"")</x:f>
        <x:v>46747406880</x:v>
      </x:c>
      <x:c r="AP1853" s="56" t="n">
        <x:f>IFERROR(AO1853/(K1853*1000000),"")</x:f>
        <x:v>0.4852336192651028</x:v>
      </x:c>
      <x:c r="AQ1853" s="57" t="n">
        <x:v>153706841.66666666</x:v>
      </x:c>
      <x:c r="AR1853" s="52" t="n">
        <x:v>0.2727349948080442</x:v>
      </x:c>
      <x:c r="AS1853" s="52" t="n">
        <x:v>-0.3632799480867758</x:v>
      </x:c>
      <x:c r="AT1853" s="55" t="b">
        <x:v>1</x:v>
      </x:c>
      <x:c r="AU1853" s="50"/>
      <x:c r="AV1853" s="58" t="n">
        <x:v>0.1420287565445741</x:v>
      </x:c>
      <x:c r="AW1853" s="50" t="n">
        <x:v>987</x:v>
      </x:c>
      <x:c r="AX1853" s="50" t="str">
        <x:v>Core Moat</x:v>
      </x:c>
      <x:c r="AY1853" s="50" t="str">
        <x:v>目立つ機械的警告なし（定性確認は別途必要）</x:v>
      </x:c>
      <x:c r="AZ1853" s="59" t="str">
        <x:v>2025-06-27 13:51</x:v>
      </x:c>
      <x:c r="BA1853" s="53" t="n">
        <x:v>12510</x:v>
      </x:c>
      <x:c r="BB1853" s="50"/>
      <x:c r="BC1853" s="50"/>
      <x:c r="BD1853" s="50" t="str">
        <x:v>TOPIX Small 2</x:v>
      </x:c>
    </x:row>
    <x:row r="1854">
      <x:c r="A1854" s="50" t="n">
        <x:v>1853</x:v>
      </x:c>
      <x:c r="B1854" s="50" t="str">
        <x:v>6748</x:v>
      </x:c>
      <x:c r="C1854" s="50" t="str">
        <x:v>6748.T</x:v>
      </x:c>
      <x:c r="D1854" s="50" t="str">
        <x:v>SEIWA ELECTRIC MFG. CO.,LTD.</x:v>
      </x:c>
      <x:c r="E1854" s="50" t="str">
        <x:v>Standard Market(Domestic)</x:v>
      </x:c>
      <x:c r="F1854" s="50" t="str">
        <x:v>Electric Appliances</x:v>
      </x:c>
      <x:c r="G1854" s="51" t="n">
        <x:v>26230.001</x:v>
      </x:c>
      <x:c r="H1854" s="51" t="n">
        <x:v>23429.836</x:v>
      </x:c>
      <x:c r="I1854" s="51" t="n">
        <x:v>23760.63</x:v>
      </x:c>
      <x:c r="J1854" s="51" t="n">
        <x:v>25215.213</x:v>
      </x:c>
      <x:c r="K1854" s="51" t="n">
        <x:v>25385.622</x:v>
      </x:c>
      <x:c r="L1854" s="52" t="n">
        <x:f>IFERROR(H1854/G1854-1,"")</x:f>
        <x:v>-0.10675428491215078</x:v>
      </x:c>
      <x:c r="M1854" s="52" t="n">
        <x:f>IFERROR(I1854/H1854-1,"")</x:f>
        <x:v>0.014118494043236174</x:v>
      </x:c>
      <x:c r="N1854" s="52" t="n">
        <x:f>IFERROR(J1854/I1854-1,"")</x:f>
        <x:v>0.061218200022474134</x:v>
      </x:c>
      <x:c r="O1854" s="52" t="n">
        <x:f>IFERROR(K1854/J1854-1,"")</x:f>
        <x:v>0.0067581820546191995</x:v>
      </x:c>
      <x:c r="P1854" s="52" t="n">
        <x:f>IFERROR((K1854/G1854)^(1/4)-1,"")</x:f>
        <x:v>-0.008146853354049077</x:v>
      </x:c>
      <x:c r="Q1854" s="51" t="n">
        <x:v>1648.596</x:v>
      </x:c>
      <x:c r="R1854" s="52" t="n">
        <x:f>IFERROR(Q1854/K1854,"")</x:f>
        <x:v>0.0649421156590136</x:v>
      </x:c>
      <x:c r="S1854" s="53" t="n">
        <x:v>32843</x:v>
      </x:c>
      <x:c r="T1854" s="50" t="str">
        <x:v>EDINET_company_history</x:v>
      </x:c>
      <x:c r="U1854" s="50" t="str">
        <x:v>星和電機取引先持株会</x:v>
      </x:c>
      <x:c r="V1854" s="54" t="n">
        <x:v>0.1447</x:v>
      </x:c>
      <x:c r="W1854" s="50" t="str">
        <x:v>増山 晃章</x:v>
      </x:c>
      <x:c r="X1854" s="50" t="b">
        <x:f>AND(COUNT(L1854:O1854)=4,L1854&gt;='設定'!$B$6,M1854&gt;='設定'!$B$6,N1854&gt;='設定'!$B$6,O1854&gt;='設定'!$B$6)</x:f>
        <x:v>0</x:v>
      </x:c>
      <x:c r="Y1854" s="50" t="b">
        <x:f>AND(COUNT(G1854:K1854)=5,P1854&gt;='設定'!$B$7)</x:f>
        <x:v>0</x:v>
      </x:c>
      <x:c r="Z1854" s="50" t="b">
        <x:f>AND(ISNUMBER(R1854),R1854&gt;='設定'!$B$8)</x:f>
        <x:v>0</x:v>
      </x:c>
      <x:c r="AA1854" s="50" t="b">
        <x:f>AND(ISNUMBER(S1854),S1854&gt;=DATE(YEAR('設定'!$B$10)-'設定'!$B$9,MONTH('設定'!$B$10),DAY('設定'!$B$10)))</x:f>
        <x:v>0</x:v>
      </x:c>
      <x:c r="AB1854" s="55" t="b">
        <x:v>0</x:v>
      </x:c>
      <x:c r="AC1854" s="55" t="b">
        <x:v>1</x:v>
      </x:c>
      <x:c r="AD1854" s="50" t="n">
        <x:f>IF(X1854,1,0)+IF(Z1854,1,0)+IF(AA1854,1,0)+IF(AB1854,1,0)</x:f>
        <x:v>0</x:v>
      </x:c>
      <x:c r="AE1854" s="50" t="n">
        <x:f>IF(Y1854,1,0)+IF(Z1854,1,0)+IF(AA1854,1,0)+IF(AB1854,1,0)</x:f>
        <x:v>0</x:v>
      </x:c>
      <x:c r="AF1854" s="50" t="n">
        <x:f>IF(Y1854,1,0)+IF(Z1854,1,0)+IF(AA1854,1,0)+IF(AC1854,1,0)</x:f>
        <x:v>1</x:v>
      </x:c>
      <x:c r="AG1854" s="53" t="n">
        <x:v>44348</x:v>
      </x:c>
      <x:c r="AH1854" s="50" t="str">
        <x:v>S100XVH2</x:v>
      </x:c>
      <x:c r="AI1854" s="50" t="str">
        <x:v>NetSalesSummaryOfBusinessResults</x:v>
      </x:c>
      <x:c r="AJ1854" s="50" t="str">
        <x:v>OperatingIncome</x:v>
      </x:c>
      <x:c r="AK1854" s="53" t="n">
        <x:v>46022</x:v>
      </x:c>
      <x:c r="AL1854" s="50" t="str">
        <x:v>365/365/365/366/365</x:v>
      </x:c>
      <x:c r="AM1854" s="51" t="n">
        <x:v>12934100</x:v>
      </x:c>
      <x:c r="AN1854" s="51" t="n">
        <x:v>731</x:v>
      </x:c>
      <x:c r="AO1854" s="51" t="n">
        <x:f>IFERROR(AM1854*AN1854,"")</x:f>
        <x:v>9454827100</x:v>
      </x:c>
      <x:c r="AP1854" s="56" t="n">
        <x:f>IFERROR(AO1854/(K1854*1000000),"")</x:f>
        <x:v>0.3724481164968107</x:v>
      </x:c>
      <x:c r="AQ1854" s="57" t="n">
        <x:v>28110711.666666668</x:v>
      </x:c>
      <x:c r="AR1854" s="52" t="n">
        <x:v>0.2851690010250504</x:v>
      </x:c>
      <x:c r="AS1854" s="52" t="n">
        <x:v>-0.3529411606328594</x:v>
      </x:c>
      <x:c r="AT1854" s="55" t="b">
        <x:v>1</x:v>
      </x:c>
      <x:c r="AU1854" s="50"/>
      <x:c r="AV1854" s="58" t="n">
        <x:v>0.4003260156552051</x:v>
      </x:c>
      <x:c r="AW1854" s="50" t="n">
        <x:v>197</x:v>
      </x:c>
      <x:c r="AX1854" s="50" t="str">
        <x:v>Discovery</x:v>
      </x:c>
      <x:c r="AY1854" s="50" t="str">
        <x:v>目立つ機械的警告なし（定性確認は別途必要）</x:v>
      </x:c>
      <x:c r="AZ1854" s="59" t="str">
        <x:v>2026-03-30 13:58</x:v>
      </x:c>
      <x:c r="BA1854" s="53" t="n">
        <x:v>32843</x:v>
      </x:c>
      <x:c r="BB1854" s="50"/>
      <x:c r="BC1854" s="50"/>
      <x:c r="BD1854" s="50"/>
    </x:row>
    <x:row r="1855">
      <x:c r="A1855" s="50" t="n">
        <x:v>1854</x:v>
      </x:c>
      <x:c r="B1855" s="50" t="str">
        <x:v>8045</x:v>
      </x:c>
      <x:c r="C1855" s="50" t="str">
        <x:v>8045.T</x:v>
      </x:c>
      <x:c r="D1855" s="50" t="str">
        <x:v>Yokohama Maruuo Co.,Ltd.</x:v>
      </x:c>
      <x:c r="E1855" s="50" t="str">
        <x:v>Standard Market(Domestic)</x:v>
      </x:c>
      <x:c r="F1855" s="50" t="str">
        <x:v>Wholesale Trade</x:v>
      </x:c>
      <x:c r="G1855" s="51" t="n">
        <x:v>41286.972</x:v>
      </x:c>
      <x:c r="H1855" s="51" t="n">
        <x:v>37592.238</x:v>
      </x:c>
      <x:c r="I1855" s="51" t="n">
        <x:v>40670.785</x:v>
      </x:c>
      <x:c r="J1855" s="51" t="n">
        <x:v>38614.168</x:v>
      </x:c>
      <x:c r="K1855" s="51" t="n">
        <x:v>39841.896</x:v>
      </x:c>
      <x:c r="L1855" s="52" t="n">
        <x:f>IFERROR(H1855/G1855-1,"")</x:f>
        <x:v>-0.08948910082337846</x:v>
      </x:c>
      <x:c r="M1855" s="52" t="n">
        <x:f>IFERROR(I1855/H1855-1,"")</x:f>
        <x:v>0.08189315570943156</x:v>
      </x:c>
      <x:c r="N1855" s="52" t="n">
        <x:f>IFERROR(J1855/I1855-1,"")</x:f>
        <x:v>-0.05056742819200577</x:v>
      </x:c>
      <x:c r="O1855" s="52" t="n">
        <x:f>IFERROR(K1855/J1855-1,"")</x:f>
        <x:v>0.03179475471282989</x:v>
      </x:c>
      <x:c r="P1855" s="52" t="n">
        <x:f>IFERROR((K1855/G1855)^(1/4)-1,"")</x:f>
        <x:v>-0.00886744530850958</x:v>
      </x:c>
      <x:c r="Q1855" s="51" t="n">
        <x:v>354.726</x:v>
      </x:c>
      <x:c r="R1855" s="52" t="n">
        <x:f>IFERROR(Q1855/K1855,"")</x:f>
        <x:v>0.008903341347008185</x:v>
      </x:c>
      <x:c r="S1855" s="53" t="n">
        <x:v>38322</x:v>
      </x:c>
      <x:c r="T1855" s="50" t="str">
        <x:v>EDINET_company_history</x:v>
      </x:c>
      <x:c r="U1855" s="50" t="str">
        <x:v>マルハニチロ㈱</x:v>
      </x:c>
      <x:c r="V1855" s="54" t="n">
        <x:v>0.1149</x:v>
      </x:c>
      <x:c r="W1855" s="50" t="str">
        <x:v>小島 雅裕 / 柴原 哲</x:v>
      </x:c>
      <x:c r="X1855" s="50" t="b">
        <x:f>AND(COUNT(L1855:O1855)=4,L1855&gt;='設定'!$B$6,M1855&gt;='設定'!$B$6,N1855&gt;='設定'!$B$6,O1855&gt;='設定'!$B$6)</x:f>
        <x:v>0</x:v>
      </x:c>
      <x:c r="Y1855" s="50" t="b">
        <x:f>AND(COUNT(G1855:K1855)=5,P1855&gt;='設定'!$B$7)</x:f>
        <x:v>0</x:v>
      </x:c>
      <x:c r="Z1855" s="50" t="b">
        <x:f>AND(ISNUMBER(R1855),R1855&gt;='設定'!$B$8)</x:f>
        <x:v>0</x:v>
      </x:c>
      <x:c r="AA1855" s="50" t="b">
        <x:f>AND(ISNUMBER(S1855),S1855&gt;=DATE(YEAR('設定'!$B$10)-'設定'!$B$9,MONTH('設定'!$B$10),DAY('設定'!$B$10)))</x:f>
        <x:v>0</x:v>
      </x:c>
      <x:c r="AB1855" s="55" t="b">
        <x:v>0</x:v>
      </x:c>
      <x:c r="AC1855" s="55" t="b">
        <x:v>1</x:v>
      </x:c>
      <x:c r="AD1855" s="50" t="n">
        <x:f>IF(X1855,1,0)+IF(Z1855,1,0)+IF(AA1855,1,0)+IF(AB1855,1,0)</x:f>
        <x:v>0</x:v>
      </x:c>
      <x:c r="AE1855" s="50" t="n">
        <x:f>IF(Y1855,1,0)+IF(Z1855,1,0)+IF(AA1855,1,0)+IF(AB1855,1,0)</x:f>
        <x:v>0</x:v>
      </x:c>
      <x:c r="AF1855" s="50" t="n">
        <x:f>IF(Y1855,1,0)+IF(Z1855,1,0)+IF(AA1855,1,0)+IF(AC1855,1,0)</x:f>
        <x:v>1</x:v>
      </x:c>
      <x:c r="AG1855" s="53" t="n">
        <x:v>44348</x:v>
      </x:c>
      <x:c r="AH1855" s="50" t="str">
        <x:v>S100VYR9</x:v>
      </x:c>
      <x:c r="AI1855" s="50" t="str">
        <x:v>NetSalesSummaryOfBusinessResults</x:v>
      </x:c>
      <x:c r="AJ1855" s="50" t="str">
        <x:v>OperatingIncome</x:v>
      </x:c>
      <x:c r="AK1855" s="53" t="n">
        <x:v>45747</x:v>
      </x:c>
      <x:c r="AL1855" s="50" t="str">
        <x:v>365/365/365/366/365</x:v>
      </x:c>
      <x:c r="AM1855" s="51" t="n">
        <x:v>6366906</x:v>
      </x:c>
      <x:c r="AN1855" s="51" t="n">
        <x:v>1563</x:v>
      </x:c>
      <x:c r="AO1855" s="51" t="n">
        <x:f>IFERROR(AM1855*AN1855,"")</x:f>
        <x:v>9951474078</x:v>
      </x:c>
      <x:c r="AP1855" s="56" t="n">
        <x:f>IFERROR(AO1855/(K1855*1000000),"")</x:f>
        <x:v>0.24977410909360337</x:v>
      </x:c>
      <x:c r="AQ1855" s="57" t="n">
        <x:v>1453876.6666666667</x:v>
      </x:c>
      <x:c r="AR1855" s="52" t="n">
        <x:v>0.2000703246686596</x:v>
      </x:c>
      <x:c r="AS1855" s="52" t="n">
        <x:v>-0.1886608127191148</x:v>
      </x:c>
      <x:c r="AT1855" s="55" t="b">
        <x:v>0</x:v>
      </x:c>
      <x:c r="AU1855" s="50" t="str">
        <x:v>low_liquidity</x:v>
      </x:c>
      <x:c r="AV1855" s="58" t="n">
        <x:v>0.0950566329020206</x:v>
      </x:c>
      <x:c r="AW1855" s="50" t="n">
        <x:v>1265</x:v>
      </x:c>
      <x:c r="AX1855" s="50" t="str">
        <x:v>Discovery</x:v>
      </x:c>
      <x:c r="AY1855" s="50" t="str">
        <x:v>既存適格性フィルター不通過: low_liquidity / 60日平均売買代金2,000万円未満</x:v>
      </x:c>
      <x:c r="AZ1855" s="59" t="str">
        <x:v>2025-06-27 12:55</x:v>
      </x:c>
      <x:c r="BA1855" s="53" t="n">
        <x:v>38322</x:v>
      </x:c>
      <x:c r="BB1855" s="50"/>
      <x:c r="BC1855" s="50"/>
      <x:c r="BD1855" s="50"/>
    </x:row>
    <x:row r="1856">
      <x:c r="A1856" s="50" t="n">
        <x:v>1855</x:v>
      </x:c>
      <x:c r="B1856" s="50" t="str">
        <x:v>7901</x:v>
      </x:c>
      <x:c r="C1856" s="50" t="str">
        <x:v>7901.T</x:v>
      </x:c>
      <x:c r="D1856" s="50" t="str">
        <x:v>MATSUMOTO INC.</x:v>
      </x:c>
      <x:c r="E1856" s="50" t="str">
        <x:v>Standard Market(Domestic)</x:v>
      </x:c>
      <x:c r="F1856" s="50" t="str">
        <x:v>Other Products</x:v>
      </x:c>
      <x:c r="G1856" s="51" t="n">
        <x:v>2270.312</x:v>
      </x:c>
      <x:c r="H1856" s="51" t="n">
        <x:v>2349.954</x:v>
      </x:c>
      <x:c r="I1856" s="51" t="n">
        <x:v>2242.743</x:v>
      </x:c>
      <x:c r="J1856" s="51" t="n">
        <x:v>2214.439</x:v>
      </x:c>
      <x:c r="K1856" s="51" t="n">
        <x:v>2169.091</x:v>
      </x:c>
      <x:c r="L1856" s="52" t="n">
        <x:f>IFERROR(H1856/G1856-1,"")</x:f>
        <x:v>0.03507975996250745</x:v>
      </x:c>
      <x:c r="M1856" s="52" t="n">
        <x:f>IFERROR(I1856/H1856-1,"")</x:f>
        <x:v>-0.04562259516569267</x:v>
      </x:c>
      <x:c r="N1856" s="52" t="n">
        <x:f>IFERROR(J1856/I1856-1,"")</x:f>
        <x:v>-0.01262026010113515</x:v>
      </x:c>
      <x:c r="O1856" s="52" t="n">
        <x:f>IFERROR(K1856/J1856-1,"")</x:f>
        <x:v>-0.020478324306968942</x:v>
      </x:c>
      <x:c r="P1856" s="52" t="n">
        <x:f>IFERROR((K1856/G1856)^(1/4)-1,"")</x:f>
        <x:v>-0.011337510784864113</x:v>
      </x:c>
      <x:c r="Q1856" s="51" t="n">
        <x:v>-265.193</x:v>
      </x:c>
      <x:c r="R1856" s="52" t="n">
        <x:f>IFERROR(Q1856/K1856,"")</x:f>
        <x:v>-0.12225996972925525</x:v>
      </x:c>
      <x:c r="S1856" s="53" t="n">
        <x:v>38322</x:v>
      </x:c>
      <x:c r="T1856" s="50" t="str">
        <x:v>EDINET_company_history</x:v>
      </x:c>
      <x:c r="U1856" s="50" t="str">
        <x:v>松本 敬三郎</x:v>
      </x:c>
      <x:c r="V1856" s="54" t="n">
        <x:v>0.1178</x:v>
      </x:c>
      <x:c r="W1856" s="50" t="str">
        <x:v>松本 大輝</x:v>
      </x:c>
      <x:c r="X1856" s="50" t="b">
        <x:f>AND(COUNT(L1856:O1856)=4,L1856&gt;='設定'!$B$6,M1856&gt;='設定'!$B$6,N1856&gt;='設定'!$B$6,O1856&gt;='設定'!$B$6)</x:f>
        <x:v>0</x:v>
      </x:c>
      <x:c r="Y1856" s="50" t="b">
        <x:f>AND(COUNT(G1856:K1856)=5,P1856&gt;='設定'!$B$7)</x:f>
        <x:v>0</x:v>
      </x:c>
      <x:c r="Z1856" s="50" t="b">
        <x:f>AND(ISNUMBER(R1856),R1856&gt;='設定'!$B$8)</x:f>
        <x:v>0</x:v>
      </x:c>
      <x:c r="AA1856" s="50" t="b">
        <x:f>AND(ISNUMBER(S1856),S1856&gt;=DATE(YEAR('設定'!$B$10)-'設定'!$B$9,MONTH('設定'!$B$10),DAY('設定'!$B$10)))</x:f>
        <x:v>0</x:v>
      </x:c>
      <x:c r="AB1856" s="55" t="b">
        <x:v>0</x:v>
      </x:c>
      <x:c r="AC1856" s="55" t="b">
        <x:v>1</x:v>
      </x:c>
      <x:c r="AD1856" s="50" t="n">
        <x:f>IF(X1856,1,0)+IF(Z1856,1,0)+IF(AA1856,1,0)+IF(AB1856,1,0)</x:f>
        <x:v>0</x:v>
      </x:c>
      <x:c r="AE1856" s="50" t="n">
        <x:f>IF(Y1856,1,0)+IF(Z1856,1,0)+IF(AA1856,1,0)+IF(AB1856,1,0)</x:f>
        <x:v>0</x:v>
      </x:c>
      <x:c r="AF1856" s="50" t="n">
        <x:f>IF(Y1856,1,0)+IF(Z1856,1,0)+IF(AA1856,1,0)+IF(AC1856,1,0)</x:f>
        <x:v>1</x:v>
      </x:c>
      <x:c r="AG1856" s="53" t="n">
        <x:v>44348</x:v>
      </x:c>
      <x:c r="AH1856" s="50" t="str">
        <x:v>S100WEC4</x:v>
      </x:c>
      <x:c r="AI1856" s="50" t="str">
        <x:v>NetSalesSummaryOfBusinessResults</x:v>
      </x:c>
      <x:c r="AJ1856" s="50" t="str">
        <x:v>OperatingIncome</x:v>
      </x:c>
      <x:c r="AK1856" s="53" t="n">
        <x:v>45777</x:v>
      </x:c>
      <x:c r="AL1856" s="50" t="str">
        <x:v>365/365/365/366/365</x:v>
      </x:c>
      <x:c r="AM1856" s="51" t="n">
        <x:v>1132100</x:v>
      </x:c>
      <x:c r="AN1856" s="51" t="n">
        <x:v>889</x:v>
      </x:c>
      <x:c r="AO1856" s="51" t="n">
        <x:f>IFERROR(AM1856*AN1856,"")</x:f>
        <x:v>1006436900</x:v>
      </x:c>
      <x:c r="AP1856" s="56" t="n">
        <x:f>IFERROR(AO1856/(K1856*1000000),"")</x:f>
        <x:v>0.4639901691538068</x:v>
      </x:c>
      <x:c r="AQ1856" s="57" t="n">
        <x:v>44583586.666666664</x:v>
      </x:c>
      <x:c r="AR1856" s="52" t="n">
        <x:v>0.9234090692428598</x:v>
      </x:c>
      <x:c r="AS1856" s="52" t="n">
        <x:v>-0.9032682949869404</x:v>
      </x:c>
      <x:c r="AT1856" s="55" t="b">
        <x:v>0</x:v>
      </x:c>
      <x:c r="AU1856" s="50" t="str">
        <x:v>repeated_operating_loss;repeated_negative_operating_cf;other_data_quality_issue</x:v>
      </x:c>
      <x:c r="AV1856" s="58" t="n">
        <x:v>-0.7193343892631103</x:v>
      </x:c>
      <x:c r="AW1856" s="50" t="n">
        <x:v>3580</x:v>
      </x:c>
      <x:c r="AX1856" s="50" t="str">
        <x:v>Transformation Moat</x:v>
      </x:c>
      <x:c r="AY1856" s="50" t="str">
        <x:v>既存適格性フィルター不通過: repeated_operating_loss;repeated_negative_operating_cf;other_data_quality_issue / 年率ボラティリティ60%以上 / ローカル5年最大下落率-60%以下</x:v>
      </x:c>
      <x:c r="AZ1856" s="59" t="str">
        <x:v>2025-07-23 13:57</x:v>
      </x:c>
      <x:c r="BA1856" s="53" t="n">
        <x:v>38322</x:v>
      </x:c>
      <x:c r="BB1856" s="50"/>
      <x:c r="BC1856" s="50"/>
      <x:c r="BD1856" s="50"/>
    </x:row>
    <x:row r="1857">
      <x:c r="A1857" s="50" t="n">
        <x:v>1856</x:v>
      </x:c>
      <x:c r="B1857" s="50" t="str">
        <x:v>6771</x:v>
      </x:c>
      <x:c r="C1857" s="50" t="str">
        <x:v>6771.T</x:v>
      </x:c>
      <x:c r="D1857" s="50" t="str">
        <x:v>IKEGAMI TSUSHINKI CO.,LTD.</x:v>
      </x:c>
      <x:c r="E1857" s="50" t="str">
        <x:v>Standard Market(Domestic)</x:v>
      </x:c>
      <x:c r="F1857" s="50" t="str">
        <x:v>Electric Appliances</x:v>
      </x:c>
      <x:c r="G1857" s="51" t="n">
        <x:v>21850</x:v>
      </x:c>
      <x:c r="H1857" s="51" t="n">
        <x:v>18470</x:v>
      </x:c>
      <x:c r="I1857" s="51" t="n">
        <x:v>22146</x:v>
      </x:c>
      <x:c r="J1857" s="51" t="n">
        <x:v>21603</x:v>
      </x:c>
      <x:c r="K1857" s="51" t="n">
        <x:v>20734</x:v>
      </x:c>
      <x:c r="L1857" s="52" t="n">
        <x:f>IFERROR(H1857/G1857-1,"")</x:f>
        <x:v>-0.15469107551487415</x:v>
      </x:c>
      <x:c r="M1857" s="52" t="n">
        <x:f>IFERROR(I1857/H1857-1,"")</x:f>
        <x:v>0.1990254466702761</x:v>
      </x:c>
      <x:c r="N1857" s="52" t="n">
        <x:f>IFERROR(J1857/I1857-1,"")</x:f>
        <x:v>-0.02451910051476569</x:v>
      </x:c>
      <x:c r="O1857" s="52" t="n">
        <x:f>IFERROR(K1857/J1857-1,"")</x:f>
        <x:v>-0.040225894551682684</x:v>
      </x:c>
      <x:c r="P1857" s="52" t="n">
        <x:f>IFERROR((K1857/G1857)^(1/4)-1,"")</x:f>
        <x:v>-0.013020997818203539</x:v>
      </x:c>
      <x:c r="Q1857" s="51" t="n">
        <x:v>254</x:v>
      </x:c>
      <x:c r="R1857" s="52" t="n">
        <x:f>IFERROR(Q1857/K1857,"")</x:f>
        <x:v>0.012250409954663838</x:v>
      </x:c>
      <x:c r="S1857" s="53" t="n">
        <x:v>22555</x:v>
      </x:c>
      <x:c r="T1857" s="50" t="str">
        <x:v>EDINET_company_history</x:v>
      </x:c>
      <x:c r="U1857" s="50" t="str">
        <x:v>池上通信機従業員持株会</x:v>
      </x:c>
      <x:c r="V1857" s="54" t="n">
        <x:v>0.0373</x:v>
      </x:c>
      <x:c r="W1857" s="50" t="str">
        <x:v>清森 洋祐</x:v>
      </x:c>
      <x:c r="X1857" s="50" t="b">
        <x:f>AND(COUNT(L1857:O1857)=4,L1857&gt;='設定'!$B$6,M1857&gt;='設定'!$B$6,N1857&gt;='設定'!$B$6,O1857&gt;='設定'!$B$6)</x:f>
        <x:v>0</x:v>
      </x:c>
      <x:c r="Y1857" s="50" t="b">
        <x:f>AND(COUNT(G1857:K1857)=5,P1857&gt;='設定'!$B$7)</x:f>
        <x:v>0</x:v>
      </x:c>
      <x:c r="Z1857" s="50" t="b">
        <x:f>AND(ISNUMBER(R1857),R1857&gt;='設定'!$B$8)</x:f>
        <x:v>0</x:v>
      </x:c>
      <x:c r="AA1857" s="50" t="b">
        <x:f>AND(ISNUMBER(S1857),S1857&gt;=DATE(YEAR('設定'!$B$10)-'設定'!$B$9,MONTH('設定'!$B$10),DAY('設定'!$B$10)))</x:f>
        <x:v>0</x:v>
      </x:c>
      <x:c r="AB1857" s="55" t="b">
        <x:v>0</x:v>
      </x:c>
      <x:c r="AC1857" s="55" t="b">
        <x:v>1</x:v>
      </x:c>
      <x:c r="AD1857" s="50" t="n">
        <x:f>IF(X1857,1,0)+IF(Z1857,1,0)+IF(AA1857,1,0)+IF(AB1857,1,0)</x:f>
        <x:v>0</x:v>
      </x:c>
      <x:c r="AE1857" s="50" t="n">
        <x:f>IF(Y1857,1,0)+IF(Z1857,1,0)+IF(AA1857,1,0)+IF(AB1857,1,0)</x:f>
        <x:v>0</x:v>
      </x:c>
      <x:c r="AF1857" s="50" t="n">
        <x:f>IF(Y1857,1,0)+IF(Z1857,1,0)+IF(AA1857,1,0)+IF(AC1857,1,0)</x:f>
        <x:v>1</x:v>
      </x:c>
      <x:c r="AG1857" s="53" t="n">
        <x:v>44348</x:v>
      </x:c>
      <x:c r="AH1857" s="50" t="str">
        <x:v>S100W76Z</x:v>
      </x:c>
      <x:c r="AI1857" s="50" t="str">
        <x:v>NetSalesSummaryOfBusinessResults</x:v>
      </x:c>
      <x:c r="AJ1857" s="50" t="str">
        <x:v>OperatingIncome</x:v>
      </x:c>
      <x:c r="AK1857" s="53" t="n">
        <x:v>45747</x:v>
      </x:c>
      <x:c r="AL1857" s="50" t="str">
        <x:v>365/365/365/366/365</x:v>
      </x:c>
      <x:c r="AM1857" s="51" t="n">
        <x:v>6409946</x:v>
      </x:c>
      <x:c r="AN1857" s="51" t="n">
        <x:v>640</x:v>
      </x:c>
      <x:c r="AO1857" s="51" t="n">
        <x:f>IFERROR(AM1857*AN1857,"")</x:f>
        <x:v>4102365440</x:v>
      </x:c>
      <x:c r="AP1857" s="56" t="n">
        <x:f>IFERROR(AO1857/(K1857*1000000),"")</x:f>
        <x:v>0.1978569229285232</x:v>
      </x:c>
      <x:c r="AQ1857" s="57" t="n">
        <x:v>40359146.666666664</x:v>
      </x:c>
      <x:c r="AR1857" s="52" t="n">
        <x:v>0.2778350930916485</x:v>
      </x:c>
      <x:c r="AS1857" s="52" t="n">
        <x:v>-0.4310783851256574</x:v>
      </x:c>
      <x:c r="AT1857" s="55" t="b">
        <x:v>0</x:v>
      </x:c>
      <x:c r="AU1857" s="50" t="str">
        <x:v>repeated_negative_operating_cf</x:v>
      </x:c>
      <x:c r="AV1857" s="58" t="n">
        <x:v>0.1933972222825376</x:v>
      </x:c>
      <x:c r="AW1857" s="50" t="n">
        <x:v>733</x:v>
      </x:c>
      <x:c r="AX1857" s="50" t="str">
        <x:v>Discovery</x:v>
      </x:c>
      <x:c r="AY1857" s="50" t="str">
        <x:v>既存適格性フィルター不通過: repeated_negative_operating_cf</x:v>
      </x:c>
      <x:c r="AZ1857" s="59" t="str">
        <x:v>2025-06-27 12:49</x:v>
      </x:c>
      <x:c r="BA1857" s="53" t="n">
        <x:v>22555</x:v>
      </x:c>
      <x:c r="BB1857" s="50"/>
      <x:c r="BC1857" s="50"/>
      <x:c r="BD1857" s="50"/>
    </x:row>
    <x:row r="1858">
      <x:c r="A1858" s="50" t="n">
        <x:v>1857</x:v>
      </x:c>
      <x:c r="B1858" s="50" t="str">
        <x:v>4819</x:v>
      </x:c>
      <x:c r="C1858" s="50" t="str">
        <x:v>4819.T</x:v>
      </x:c>
      <x:c r="D1858" s="50" t="str">
        <x:v>Digital Garage,Inc.</x:v>
      </x:c>
      <x:c r="E1858" s="50" t="str">
        <x:v>Prime Market (Domestic)</x:v>
      </x:c>
      <x:c r="F1858" s="50" t="str">
        <x:v>Information &amp; Communication</x:v>
      </x:c>
      <x:c r="G1858" s="51" t="n">
        <x:v>40478</x:v>
      </x:c>
      <x:c r="H1858" s="51" t="n">
        <x:v>72955</x:v>
      </x:c>
      <x:c r="I1858" s="51" t="n">
        <x:v>30070</x:v>
      </x:c>
      <x:c r="J1858" s="51" t="n">
        <x:v>37853</x:v>
      </x:c>
      <x:c r="K1858" s="51" t="n">
        <x:v>38306</x:v>
      </x:c>
      <x:c r="L1858" s="52" t="n">
        <x:f>IFERROR(H1858/G1858-1,"")</x:f>
        <x:v>0.8023370719897227</x:v>
      </x:c>
      <x:c r="M1858" s="52" t="n">
        <x:f>IFERROR(I1858/H1858-1,"")</x:f>
        <x:v>-0.5878281132204783</x:v>
      </x:c>
      <x:c r="N1858" s="52" t="n">
        <x:f>IFERROR(J1858/I1858-1,"")</x:f>
        <x:v>0.25882939807116734</x:v>
      </x:c>
      <x:c r="O1858" s="52" t="n">
        <x:f>IFERROR(K1858/J1858-1,"")</x:f>
        <x:v>0.011967347370089643</x:v>
      </x:c>
      <x:c r="P1858" s="52" t="n">
        <x:f>IFERROR((K1858/G1858)^(1/4)-1,"")</x:f>
        <x:v>-0.013693399331548894</x:v>
      </x:c>
      <x:c r="Q1858" s="51" t="n">
        <x:v>-7666</x:v>
      </x:c>
      <x:c r="R1858" s="52" t="n">
        <x:f>IFERROR(Q1858/K1858,"")</x:f>
        <x:v>-0.20012530674045842</x:v>
      </x:c>
      <x:c r="S1858" s="53" t="n">
        <x:v>38322</x:v>
      </x:c>
      <x:c r="T1858" s="50" t="str">
        <x:v>EDINET_company_history</x:v>
      </x:c>
      <x:c r="U1858" s="50" t="str">
        <x:v>㈱りそなホールディングス</x:v>
      </x:c>
      <x:c r="V1858" s="54" t="n">
        <x:v>0.1242</x:v>
      </x:c>
      <x:c r="W1858" s="50" t="str">
        <x:v>林 郁 / 踊 契 三</x:v>
      </x:c>
      <x:c r="X1858" s="50" t="b">
        <x:f>AND(COUNT(L1858:O1858)=4,L1858&gt;='設定'!$B$6,M1858&gt;='設定'!$B$6,N1858&gt;='設定'!$B$6,O1858&gt;='設定'!$B$6)</x:f>
        <x:v>0</x:v>
      </x:c>
      <x:c r="Y1858" s="50" t="b">
        <x:f>AND(COUNT(G1858:K1858)=5,P1858&gt;='設定'!$B$7)</x:f>
        <x:v>0</x:v>
      </x:c>
      <x:c r="Z1858" s="50" t="b">
        <x:f>AND(ISNUMBER(R1858),R1858&gt;='設定'!$B$8)</x:f>
        <x:v>0</x:v>
      </x:c>
      <x:c r="AA1858" s="50" t="b">
        <x:f>AND(ISNUMBER(S1858),S1858&gt;=DATE(YEAR('設定'!$B$10)-'設定'!$B$9,MONTH('設定'!$B$10),DAY('設定'!$B$10)))</x:f>
        <x:v>0</x:v>
      </x:c>
      <x:c r="AB1858" s="55" t="b">
        <x:v>0</x:v>
      </x:c>
      <x:c r="AC1858" s="55" t="b">
        <x:v>1</x:v>
      </x:c>
      <x:c r="AD1858" s="50" t="n">
        <x:f>IF(X1858,1,0)+IF(Z1858,1,0)+IF(AA1858,1,0)+IF(AB1858,1,0)</x:f>
        <x:v>0</x:v>
      </x:c>
      <x:c r="AE1858" s="50" t="n">
        <x:f>IF(Y1858,1,0)+IF(Z1858,1,0)+IF(AA1858,1,0)+IF(AB1858,1,0)</x:f>
        <x:v>0</x:v>
      </x:c>
      <x:c r="AF1858" s="50" t="n">
        <x:f>IF(Y1858,1,0)+IF(Z1858,1,0)+IF(AA1858,1,0)+IF(AC1858,1,0)</x:f>
        <x:v>1</x:v>
      </x:c>
      <x:c r="AG1858" s="53" t="n">
        <x:v>44348</x:v>
      </x:c>
      <x:c r="AH1858" s="50" t="str">
        <x:v>S100W62W</x:v>
      </x:c>
      <x:c r="AI1858" s="50" t="str">
        <x:v>Revenue2IFRSSummaryOfBusinessResults</x:v>
      </x:c>
      <x:c r="AJ1858" s="50" t="str">
        <x:v>OperatingIncome</x:v>
      </x:c>
      <x:c r="AK1858" s="53" t="n">
        <x:v>45747</x:v>
      </x:c>
      <x:c r="AL1858" s="50" t="str">
        <x:v>365/365/365/366/365</x:v>
      </x:c>
      <x:c r="AM1858" s="51" t="n">
        <x:v>46001700</x:v>
      </x:c>
      <x:c r="AN1858" s="51" t="n">
        <x:v>2051</x:v>
      </x:c>
      <x:c r="AO1858" s="51" t="n">
        <x:f>IFERROR(AM1858*AN1858,"")</x:f>
        <x:v>94349486700</x:v>
      </x:c>
      <x:c r="AP1858" s="56" t="n">
        <x:f>IFERROR(AO1858/(K1858*1000000),"")</x:f>
        <x:v>2.463047217146139</x:v>
      </x:c>
      <x:c r="AQ1858" s="57" t="n">
        <x:v>848669791.6666666</x:v>
      </x:c>
      <x:c r="AR1858" s="52" t="n">
        <x:v>0.3944663610330103</x:v>
      </x:c>
      <x:c r="AS1858" s="52" t="n">
        <x:v>-0.6466465374515382</x:v>
      </x:c>
      <x:c r="AT1858" s="55" t="b">
        <x:v>0</x:v>
      </x:c>
      <x:c r="AU1858" s="50" t="str">
        <x:v>missing_financial_data;repeated_operating_loss;extreme_profitability_outlier</x:v>
      </x:c>
      <x:c r="AV1858" s="58" t="n">
        <x:v>-0.522618990099676</x:v>
      </x:c>
      <x:c r="AW1858" s="50" t="n">
        <x:v>3512</x:v>
      </x:c>
      <x:c r="AX1858" s="50" t="str">
        <x:v>Future Moat</x:v>
      </x:c>
      <x:c r="AY1858" s="50" t="str">
        <x:v>既存適格性フィルター不通過: missing_financial_data;repeated_operating_loss;extreme_profitability_outlier / ローカル5年最大下落率-60%以下</x:v>
      </x:c>
      <x:c r="AZ1858" s="59" t="str">
        <x:v>2025-06-26 15:43</x:v>
      </x:c>
      <x:c r="BA1858" s="53" t="n">
        <x:v>38322</x:v>
      </x:c>
      <x:c r="BB1858" s="50"/>
      <x:c r="BC1858" s="50"/>
      <x:c r="BD1858" s="50" t="str">
        <x:v>TOPIX Small 1</x:v>
      </x:c>
    </x:row>
    <x:row r="1859">
      <x:c r="A1859" s="50" t="n">
        <x:v>1858</x:v>
      </x:c>
      <x:c r="B1859" s="50" t="str">
        <x:v>6072</x:v>
      </x:c>
      <x:c r="C1859" s="50" t="str">
        <x:v>6072.T</x:v>
      </x:c>
      <x:c r="D1859" s="50" t="str">
        <x:v>Jibannet Holdings Co.,Ltd.</x:v>
      </x:c>
      <x:c r="E1859" s="50" t="str">
        <x:v>Standard Market(Domestic)</x:v>
      </x:c>
      <x:c r="F1859" s="50" t="str">
        <x:v>Services</x:v>
      </x:c>
      <x:c r="G1859" s="51" t="n">
        <x:v>1989.794</x:v>
      </x:c>
      <x:c r="H1859" s="51" t="n">
        <x:v>2216.98</x:v>
      </x:c>
      <x:c r="I1859" s="51" t="n">
        <x:v>2308.364</x:v>
      </x:c>
      <x:c r="J1859" s="51" t="n">
        <x:v>1877.353</x:v>
      </x:c>
      <x:c r="K1859" s="51" t="n">
        <x:v>1877.959</x:v>
      </x:c>
      <x:c r="L1859" s="52" t="n">
        <x:f>IFERROR(H1859/G1859-1,"")</x:f>
        <x:v>0.11417563828215371</x:v>
      </x:c>
      <x:c r="M1859" s="52" t="n">
        <x:f>IFERROR(I1859/H1859-1,"")</x:f>
        <x:v>0.041220038069806675</x:v>
      </x:c>
      <x:c r="N1859" s="52" t="n">
        <x:f>IFERROR(J1859/I1859-1,"")</x:f>
        <x:v>-0.1867170862134394</x:v>
      </x:c>
      <x:c r="O1859" s="52" t="n">
        <x:f>IFERROR(K1859/J1859-1,"")</x:f>
        <x:v>0.00032279491390263537</x:v>
      </x:c>
      <x:c r="P1859" s="52" t="n">
        <x:f>IFERROR((K1859/G1859)^(1/4)-1,"")</x:f>
        <x:v>-0.014357328058165364</x:v>
      </x:c>
      <x:c r="Q1859" s="51" t="n">
        <x:v>109.442</x:v>
      </x:c>
      <x:c r="R1859" s="52" t="n">
        <x:f>IFERROR(Q1859/K1859,"")</x:f>
        <x:v>0.05827709763631687</x:v>
      </x:c>
      <x:c r="S1859" s="53" t="n">
        <x:v>41244</x:v>
      </x:c>
      <x:c r="T1859" s="50" t="str">
        <x:v>EDINET_company_history</x:v>
      </x:c>
      <x:c r="U1859" s="50" t="str">
        <x:v>山本 強</x:v>
      </x:c>
      <x:c r="V1859" s="54" t="n">
        <x:v>0.1296</x:v>
      </x:c>
      <x:c r="W1859" s="50" t="str">
        <x:v>荒 川 高 広</x:v>
      </x:c>
      <x:c r="X1859" s="50" t="b">
        <x:f>AND(COUNT(L1859:O1859)=4,L1859&gt;='設定'!$B$6,M1859&gt;='設定'!$B$6,N1859&gt;='設定'!$B$6,O1859&gt;='設定'!$B$6)</x:f>
        <x:v>0</x:v>
      </x:c>
      <x:c r="Y1859" s="50" t="b">
        <x:f>AND(COUNT(G1859:K1859)=5,P1859&gt;='設定'!$B$7)</x:f>
        <x:v>0</x:v>
      </x:c>
      <x:c r="Z1859" s="50" t="b">
        <x:f>AND(ISNUMBER(R1859),R1859&gt;='設定'!$B$8)</x:f>
        <x:v>0</x:v>
      </x:c>
      <x:c r="AA1859" s="50" t="b">
        <x:f>AND(ISNUMBER(S1859),S1859&gt;=DATE(YEAR('設定'!$B$10)-'設定'!$B$9,MONTH('設定'!$B$10),DAY('設定'!$B$10)))</x:f>
        <x:v>0</x:v>
      </x:c>
      <x:c r="AB1859" s="55" t="b">
        <x:v>0</x:v>
      </x:c>
      <x:c r="AC1859" s="55" t="b">
        <x:v>1</x:v>
      </x:c>
      <x:c r="AD1859" s="50" t="n">
        <x:f>IF(X1859,1,0)+IF(Z1859,1,0)+IF(AA1859,1,0)+IF(AB1859,1,0)</x:f>
        <x:v>0</x:v>
      </x:c>
      <x:c r="AE1859" s="50" t="n">
        <x:f>IF(Y1859,1,0)+IF(Z1859,1,0)+IF(AA1859,1,0)+IF(AB1859,1,0)</x:f>
        <x:v>0</x:v>
      </x:c>
      <x:c r="AF1859" s="50" t="n">
        <x:f>IF(Y1859,1,0)+IF(Z1859,1,0)+IF(AA1859,1,0)+IF(AC1859,1,0)</x:f>
        <x:v>1</x:v>
      </x:c>
      <x:c r="AG1859" s="53" t="n">
        <x:v>44348</x:v>
      </x:c>
      <x:c r="AH1859" s="50" t="str">
        <x:v>S100W64J</x:v>
      </x:c>
      <x:c r="AI1859" s="50" t="str">
        <x:v>NetSalesSummaryOfBusinessResults</x:v>
      </x:c>
      <x:c r="AJ1859" s="50" t="str">
        <x:v>OperatingIncome</x:v>
      </x:c>
      <x:c r="AK1859" s="53" t="n">
        <x:v>45747</x:v>
      </x:c>
      <x:c r="AL1859" s="50" t="str">
        <x:v>365/365/365/366/365</x:v>
      </x:c>
      <x:c r="AM1859" s="51" t="n">
        <x:v>22207200</x:v>
      </x:c>
      <x:c r="AN1859" s="51" t="n">
        <x:v>1620</x:v>
      </x:c>
      <x:c r="AO1859" s="51" t="n">
        <x:f>IFERROR(AM1859*AN1859,"")</x:f>
        <x:v>35975664000</x:v>
      </x:c>
      <x:c r="AP1859" s="56" t="n">
        <x:f>IFERROR(AO1859/(K1859*1000000),"")</x:f>
        <x:v>19.156788832983043</x:v>
      </x:c>
      <x:c r="AQ1859" s="57" t="n">
        <x:v>2086277216.6666667</x:v>
      </x:c>
      <x:c r="AR1859" s="52" t="n">
        <x:v>0.8246604123843521</x:v>
      </x:c>
      <x:c r="AS1859" s="52" t="n">
        <x:v>-0.6</x:v>
      </x:c>
      <x:c r="AT1859" s="55" t="b">
        <x:v>1</x:v>
      </x:c>
      <x:c r="AU1859" s="50"/>
      <x:c r="AV1859" s="58" t="n">
        <x:v>0.2019318094017294</x:v>
      </x:c>
      <x:c r="AW1859" s="50" t="n">
        <x:v>699</x:v>
      </x:c>
      <x:c r="AX1859" s="50" t="str">
        <x:v>Future Moat</x:v>
      </x:c>
      <x:c r="AY1859" s="50" t="str">
        <x:v>年率ボラティリティ60%以上 / ローカル5年最大下落率-60%以下 / 概算PSR15倍以上</x:v>
      </x:c>
      <x:c r="AZ1859" s="59" t="str">
        <x:v>2025-06-26 13:41</x:v>
      </x:c>
      <x:c r="BA1859" s="53" t="n">
        <x:v>41244</x:v>
      </x:c>
      <x:c r="BB1859" s="50"/>
      <x:c r="BC1859" s="50"/>
      <x:c r="BD1859" s="50"/>
    </x:row>
    <x:row r="1860">
      <x:c r="A1860" s="50" t="n">
        <x:v>1859</x:v>
      </x:c>
      <x:c r="B1860" s="50" t="str">
        <x:v>1873</x:v>
      </x:c>
      <x:c r="C1860" s="50" t="str">
        <x:v>1873.T</x:v>
      </x:c>
      <x:c r="D1860" s="50" t="str">
        <x:v>NIHON HOUSE HOLDINGS CO.,LTD.</x:v>
      </x:c>
      <x:c r="E1860" s="50" t="str">
        <x:v>Prime Market (Domestic)</x:v>
      </x:c>
      <x:c r="F1860" s="50" t="str">
        <x:v>Construction</x:v>
      </x:c>
      <x:c r="G1860" s="51" t="n">
        <x:v>37149</x:v>
      </x:c>
      <x:c r="H1860" s="51" t="n">
        <x:v>42778</x:v>
      </x:c>
      <x:c r="I1860" s="51" t="n">
        <x:v>39103</x:v>
      </x:c>
      <x:c r="J1860" s="51" t="n">
        <x:v>12890</x:v>
      </x:c>
      <x:c r="K1860" s="51" t="n">
        <x:v>34980</x:v>
      </x:c>
      <x:c r="L1860" s="52" t="n">
        <x:f>IFERROR(H1860/G1860-1,"")</x:f>
        <x:v>0.15152494010605944</x:v>
      </x:c>
      <x:c r="M1860" s="52" t="n">
        <x:f>IFERROR(I1860/H1860-1,"")</x:f>
        <x:v>-0.08590864463041747</x:v>
      </x:c>
      <x:c r="N1860" s="52" t="n">
        <x:f>IFERROR(J1860/I1860-1,"")</x:f>
        <x:v>-0.6703577730608905</x:v>
      </x:c>
      <x:c r="O1860" s="52" t="n">
        <x:f>IFERROR(K1860/J1860-1,"")</x:f>
        <x:v>1.7137315748642359</x:v>
      </x:c>
      <x:c r="P1860" s="52" t="n">
        <x:f>IFERROR((K1860/G1860)^(1/4)-1,"")</x:f>
        <x:v>-0.014927558483627812</x:v>
      </x:c>
      <x:c r="Q1860" s="51" t="n">
        <x:v>2335</x:v>
      </x:c>
      <x:c r="R1860" s="52" t="n">
        <x:f>IFERROR(Q1860/K1860,"")</x:f>
        <x:v>0.06675242995997713</x:v>
      </x:c>
      <x:c r="S1860" s="53" t="n">
        <x:v>38322</x:v>
      </x:c>
      <x:c r="T1860" s="50" t="str">
        <x:v>EDINET_company_history</x:v>
      </x:c>
      <x:c r="U1860" s="50" t="str">
        <x:v>日本ハウスホールディングス社員持株会</x:v>
      </x:c>
      <x:c r="V1860" s="54" t="n">
        <x:v>0.0949</x:v>
      </x:c>
      <x:c r="W1860" s="50" t="str">
        <x:v>成 田 和 幸</x:v>
      </x:c>
      <x:c r="X1860" s="50" t="b">
        <x:f>AND(COUNT(L1860:O1860)=4,L1860&gt;='設定'!$B$6,M1860&gt;='設定'!$B$6,N1860&gt;='設定'!$B$6,O1860&gt;='設定'!$B$6)</x:f>
        <x:v>0</x:v>
      </x:c>
      <x:c r="Y1860" s="50" t="b">
        <x:f>AND(COUNT(G1860:K1860)=5,P1860&gt;='設定'!$B$7)</x:f>
        <x:v>0</x:v>
      </x:c>
      <x:c r="Z1860" s="50" t="b">
        <x:f>AND(ISNUMBER(R1860),R1860&gt;='設定'!$B$8)</x:f>
        <x:v>0</x:v>
      </x:c>
      <x:c r="AA1860" s="50" t="b">
        <x:f>AND(ISNUMBER(S1860),S1860&gt;=DATE(YEAR('設定'!$B$10)-'設定'!$B$9,MONTH('設定'!$B$10),DAY('設定'!$B$10)))</x:f>
        <x:v>0</x:v>
      </x:c>
      <x:c r="AB1860" s="55" t="b">
        <x:v>0</x:v>
      </x:c>
      <x:c r="AC1860" s="55" t="b">
        <x:v>1</x:v>
      </x:c>
      <x:c r="AD1860" s="50" t="n">
        <x:f>IF(X1860,1,0)+IF(Z1860,1,0)+IF(AA1860,1,0)+IF(AB1860,1,0)</x:f>
        <x:v>0</x:v>
      </x:c>
      <x:c r="AE1860" s="50" t="n">
        <x:f>IF(Y1860,1,0)+IF(Z1860,1,0)+IF(AA1860,1,0)+IF(AB1860,1,0)</x:f>
        <x:v>0</x:v>
      </x:c>
      <x:c r="AF1860" s="50" t="n">
        <x:f>IF(Y1860,1,0)+IF(Z1860,1,0)+IF(AA1860,1,0)+IF(AC1860,1,0)</x:f>
        <x:v>1</x:v>
      </x:c>
      <x:c r="AG1860" s="53" t="n">
        <x:v>44348</x:v>
      </x:c>
      <x:c r="AH1860" s="50" t="str">
        <x:v>S100WDZI</x:v>
      </x:c>
      <x:c r="AI1860" s="50" t="str">
        <x:v>NetSalesSummaryOfBusinessResults</x:v>
      </x:c>
      <x:c r="AJ1860" s="50" t="str">
        <x:v>OperatingIncome</x:v>
      </x:c>
      <x:c r="AK1860" s="53" t="n">
        <x:v>45777</x:v>
      </x:c>
      <x:c r="AL1860" s="50" t="str">
        <x:v>365/365/365/182/365</x:v>
      </x:c>
      <x:c r="AM1860" s="51" t="n">
        <x:v>39998200</x:v>
      </x:c>
      <x:c r="AN1860" s="51" t="n">
        <x:v>289</x:v>
      </x:c>
      <x:c r="AO1860" s="51" t="n">
        <x:f>IFERROR(AM1860*AN1860,"")</x:f>
        <x:v>11559479800</x:v>
      </x:c>
      <x:c r="AP1860" s="56" t="n">
        <x:f>IFERROR(AO1860/(K1860*1000000),"")</x:f>
        <x:v>0.3304596855345912</x:v>
      </x:c>
      <x:c r="AQ1860" s="57" t="n">
        <x:v>42986025</x:v>
      </x:c>
      <x:c r="AR1860" s="52" t="n">
        <x:v>0.2692540557369285</x:v>
      </x:c>
      <x:c r="AS1860" s="52" t="n">
        <x:v>-0.4193125089185014</x:v>
      </x:c>
      <x:c r="AT1860" s="55" t="b">
        <x:v>1</x:v>
      </x:c>
      <x:c r="AU1860" s="50"/>
      <x:c r="AV1860" s="58" t="n">
        <x:v>-0.0902504347965007</x:v>
      </x:c>
      <x:c r="AW1860" s="50" t="n">
        <x:v>2536</x:v>
      </x:c>
      <x:c r="AX1860" s="50" t="str">
        <x:v>Core Moat</x:v>
      </x:c>
      <x:c r="AY1860" s="50" t="str">
        <x:v>目立つ機械的警告なし（定性確認は別途必要）</x:v>
      </x:c>
      <x:c r="AZ1860" s="59" t="str">
        <x:v>2025-07-24 15:44</x:v>
      </x:c>
      <x:c r="BA1860" s="53" t="n">
        <x:v>38322</x:v>
      </x:c>
      <x:c r="BB1860" s="50"/>
      <x:c r="BC1860" s="50"/>
      <x:c r="BD1860" s="50" t="str">
        <x:v>TOPIX Small 2</x:v>
      </x:c>
    </x:row>
    <x:row r="1861">
      <x:c r="A1861" s="50" t="n">
        <x:v>1860</x:v>
      </x:c>
      <x:c r="B1861" s="50" t="str">
        <x:v>7345</x:v>
      </x:c>
      <x:c r="C1861" s="50" t="str">
        <x:v>7345.T</x:v>
      </x:c>
      <x:c r="D1861" s="50" t="str">
        <x:v>Ai Partners Financial Inc.</x:v>
      </x:c>
      <x:c r="E1861" s="50" t="str">
        <x:v>Growth Market(Domestic)</x:v>
      </x:c>
      <x:c r="F1861" s="50" t="str">
        <x:v>Other Financing Business</x:v>
      </x:c>
      <x:c r="G1861" s="51" t="n">
        <x:v>4034.438</x:v>
      </x:c>
      <x:c r="H1861" s="51" t="n">
        <x:v>3806.967</x:v>
      </x:c>
      <x:c r="I1861" s="51" t="n">
        <x:v>3000.131</x:v>
      </x:c>
      <x:c r="J1861" s="51" t="n">
        <x:v>3733.084</x:v>
      </x:c>
      <x:c r="K1861" s="51" t="n">
        <x:v>3797.196</x:v>
      </x:c>
      <x:c r="L1861" s="52" t="n">
        <x:f>IFERROR(H1861/G1861-1,"")</x:f>
        <x:v>-0.056382326361193336</x:v>
      </x:c>
      <x:c r="M1861" s="52" t="n">
        <x:f>IFERROR(I1861/H1861-1,"")</x:f>
        <x:v>-0.21193669396136094</x:v>
      </x:c>
      <x:c r="N1861" s="52" t="n">
        <x:f>IFERROR(J1861/I1861-1,"")</x:f>
        <x:v>0.24430699859439464</x:v>
      </x:c>
      <x:c r="O1861" s="52" t="n">
        <x:f>IFERROR(K1861/J1861-1,"")</x:f>
        <x:v>0.017174004120989572</x:v>
      </x:c>
      <x:c r="P1861" s="52" t="n">
        <x:f>IFERROR((K1861/G1861)^(1/4)-1,"")</x:f>
        <x:v>-0.01503682843077625</x:v>
      </x:c>
      <x:c r="Q1861" s="51" t="n">
        <x:v>-1.982</x:v>
      </x:c>
      <x:c r="R1861" s="52" t="n">
        <x:f>IFERROR(Q1861/K1861,"")</x:f>
        <x:v>-0.0005219641019320573</x:v>
      </x:c>
      <x:c r="S1861" s="53" t="n">
        <x:v>44348</x:v>
      </x:c>
      <x:c r="T1861" s="50" t="str">
        <x:v>EDINET_company_history</x:v>
      </x:c>
      <x:c r="U1861" s="50" t="str">
        <x:v>石原 章太郎</x:v>
      </x:c>
      <x:c r="V1861" s="54" t="n">
        <x:v>0.1079</x:v>
      </x:c>
      <x:c r="W1861" s="50" t="str">
        <x:v>田中 譲治</x:v>
      </x:c>
      <x:c r="X1861" s="50" t="b">
        <x:f>AND(COUNT(L1861:O1861)=4,L1861&gt;='設定'!$B$6,M1861&gt;='設定'!$B$6,N1861&gt;='設定'!$B$6,O1861&gt;='設定'!$B$6)</x:f>
        <x:v>0</x:v>
      </x:c>
      <x:c r="Y1861" s="50" t="b">
        <x:f>AND(COUNT(G1861:K1861)=5,P1861&gt;='設定'!$B$7)</x:f>
        <x:v>0</x:v>
      </x:c>
      <x:c r="Z1861" s="50" t="b">
        <x:f>AND(ISNUMBER(R1861),R1861&gt;='設定'!$B$8)</x:f>
        <x:v>0</x:v>
      </x:c>
      <x:c r="AA1861" s="50" t="b">
        <x:f>AND(ISNUMBER(S1861),S1861&gt;=DATE(YEAR('設定'!$B$10)-'設定'!$B$9,MONTH('設定'!$B$10),DAY('設定'!$B$10)))</x:f>
        <x:v>0</x:v>
      </x:c>
      <x:c r="AB1861" s="55" t="b">
        <x:v>0</x:v>
      </x:c>
      <x:c r="AC1861" s="55" t="b">
        <x:v>1</x:v>
      </x:c>
      <x:c r="AD1861" s="50" t="n">
        <x:f>IF(X1861,1,0)+IF(Z1861,1,0)+IF(AA1861,1,0)+IF(AB1861,1,0)</x:f>
        <x:v>0</x:v>
      </x:c>
      <x:c r="AE1861" s="50" t="n">
        <x:f>IF(Y1861,1,0)+IF(Z1861,1,0)+IF(AA1861,1,0)+IF(AB1861,1,0)</x:f>
        <x:v>0</x:v>
      </x:c>
      <x:c r="AF1861" s="50" t="n">
        <x:f>IF(Y1861,1,0)+IF(Z1861,1,0)+IF(AA1861,1,0)+IF(AC1861,1,0)</x:f>
        <x:v>1</x:v>
      </x:c>
      <x:c r="AG1861" s="53" t="n">
        <x:v>44371</x:v>
      </x:c>
      <x:c r="AH1861" s="50" t="str">
        <x:v>S100W3EQ</x:v>
      </x:c>
      <x:c r="AI1861" s="50" t="str">
        <x:v>NetSalesSummaryOfBusinessResults</x:v>
      </x:c>
      <x:c r="AJ1861" s="50" t="str">
        <x:v>OperatingIncome</x:v>
      </x:c>
      <x:c r="AK1861" s="53" t="n">
        <x:v>45747</x:v>
      </x:c>
      <x:c r="AL1861" s="50" t="str">
        <x:v>365/365/365/366/365</x:v>
      </x:c>
      <x:c r="AM1861" s="51" t="n">
        <x:v>3269600</x:v>
      </x:c>
      <x:c r="AN1861" s="51" t="n">
        <x:v>1004</x:v>
      </x:c>
      <x:c r="AO1861" s="51" t="n">
        <x:f>IFERROR(AM1861*AN1861,"")</x:f>
        <x:v>3282678400</x:v>
      </x:c>
      <x:c r="AP1861" s="56" t="n">
        <x:f>IFERROR(AO1861/(K1861*1000000),"")</x:f>
        <x:v>0.8645006473197591</x:v>
      </x:c>
      <x:c r="AQ1861" s="57" t="n">
        <x:v>11167896.666666666</x:v>
      </x:c>
      <x:c r="AR1861" s="52" t="n">
        <x:v>0.4812879271879486</x:v>
      </x:c>
      <x:c r="AS1861" s="52" t="n">
        <x:v>-0.8355252435482966</x:v>
      </x:c>
      <x:c r="AT1861" s="55" t="b">
        <x:v>0</x:v>
      </x:c>
      <x:c r="AU1861" s="50" t="str">
        <x:v>low_liquidity</x:v>
      </x:c>
      <x:c r="AV1861" s="58" t="n">
        <x:v>-0.4588329237074061</x:v>
      </x:c>
      <x:c r="AW1861" s="50" t="n">
        <x:v>3465</x:v>
      </x:c>
      <x:c r="AX1861" s="50" t="str">
        <x:v>Transformation Moat</x:v>
      </x:c>
      <x:c r="AY1861" s="50" t="str">
        <x:v>既存適格性フィルター不通過: low_liquidity / 60日平均売買代金2,000万円未満 / ローカル5年最大下落率-60%以下</x:v>
      </x:c>
      <x:c r="AZ1861" s="59" t="str">
        <x:v>2025-06-25 13:00</x:v>
      </x:c>
      <x:c r="BA1861" s="53" t="n">
        <x:v>44348</x:v>
      </x:c>
      <x:c r="BB1861" s="50"/>
      <x:c r="BC1861" s="50"/>
      <x:c r="BD1861" s="50"/>
    </x:row>
    <x:row r="1862">
      <x:c r="A1862" s="50" t="n">
        <x:v>1861</x:v>
      </x:c>
      <x:c r="B1862" s="50" t="str">
        <x:v>8217</x:v>
      </x:c>
      <x:c r="C1862" s="50" t="str">
        <x:v>8217.T</x:v>
      </x:c>
      <x:c r="D1862" s="50" t="str">
        <x:v>OKUWA CO.,LTD.</x:v>
      </x:c>
      <x:c r="E1862" s="50" t="str">
        <x:v>Prime Market (Domestic)</x:v>
      </x:c>
      <x:c r="F1862" s="50" t="str">
        <x:v>Retail Trade</x:v>
      </x:c>
      <x:c r="G1862" s="51" t="n">
        <x:v>255996</x:v>
      </x:c>
      <x:c r="H1862" s="51" t="n">
        <x:v>234726</x:v>
      </x:c>
      <x:c r="I1862" s="51" t="n">
        <x:v>235038</x:v>
      </x:c>
      <x:c r="J1862" s="51" t="n">
        <x:v>237528</x:v>
      </x:c>
      <x:c r="K1862" s="51" t="n">
        <x:v>239549</x:v>
      </x:c>
      <x:c r="L1862" s="52" t="n">
        <x:f>IFERROR(H1862/G1862-1,"")</x:f>
        <x:v>-0.08308723573805843</x:v>
      </x:c>
      <x:c r="M1862" s="52" t="n">
        <x:f>IFERROR(I1862/H1862-1,"")</x:f>
        <x:v>0.0013292093760384205</x:v>
      </x:c>
      <x:c r="N1862" s="52" t="n">
        <x:f>IFERROR(J1862/I1862-1,"")</x:f>
        <x:v>0.010594031603400333</x:v>
      </x:c>
      <x:c r="O1862" s="52" t="n">
        <x:f>IFERROR(K1862/J1862-1,"")</x:f>
        <x:v>0.008508470580310457</x:v>
      </x:c>
      <x:c r="P1862" s="52" t="n">
        <x:f>IFERROR((K1862/G1862)^(1/4)-1,"")</x:f>
        <x:v>-0.016463921096043888</x:v>
      </x:c>
      <x:c r="Q1862" s="51" t="n">
        <x:v>1878</x:v>
      </x:c>
      <x:c r="R1862" s="52" t="n">
        <x:f>IFERROR(Q1862/K1862,"")</x:f>
        <x:v>0.007839732163356976</x:v>
      </x:c>
      <x:c r="S1862" s="53" t="n">
        <x:v>32051</x:v>
      </x:c>
      <x:c r="T1862" s="50" t="str">
        <x:v>EDINET_company_history</x:v>
      </x:c>
      <x:c r="U1862" s="50" t="str">
        <x:v>オークワ共栄会</x:v>
      </x:c>
      <x:c r="V1862" s="54" t="n">
        <x:v>0.0878</x:v>
      </x:c>
      <x:c r="W1862" s="50" t="str">
        <x:v>大 桑 弘 嗣</x:v>
      </x:c>
      <x:c r="X1862" s="50" t="b">
        <x:f>AND(COUNT(L1862:O1862)=4,L1862&gt;='設定'!$B$6,M1862&gt;='設定'!$B$6,N1862&gt;='設定'!$B$6,O1862&gt;='設定'!$B$6)</x:f>
        <x:v>0</x:v>
      </x:c>
      <x:c r="Y1862" s="50" t="b">
        <x:f>AND(COUNT(G1862:K1862)=5,P1862&gt;='設定'!$B$7)</x:f>
        <x:v>0</x:v>
      </x:c>
      <x:c r="Z1862" s="50" t="b">
        <x:f>AND(ISNUMBER(R1862),R1862&gt;='設定'!$B$8)</x:f>
        <x:v>0</x:v>
      </x:c>
      <x:c r="AA1862" s="50" t="b">
        <x:f>AND(ISNUMBER(S1862),S1862&gt;=DATE(YEAR('設定'!$B$10)-'設定'!$B$9,MONTH('設定'!$B$10),DAY('設定'!$B$10)))</x:f>
        <x:v>0</x:v>
      </x:c>
      <x:c r="AB1862" s="55" t="b">
        <x:v>0</x:v>
      </x:c>
      <x:c r="AC1862" s="55" t="b">
        <x:v>1</x:v>
      </x:c>
      <x:c r="AD1862" s="50" t="n">
        <x:f>IF(X1862,1,0)+IF(Z1862,1,0)+IF(AA1862,1,0)+IF(AB1862,1,0)</x:f>
        <x:v>0</x:v>
      </x:c>
      <x:c r="AE1862" s="50" t="n">
        <x:f>IF(Y1862,1,0)+IF(Z1862,1,0)+IF(AA1862,1,0)+IF(AB1862,1,0)</x:f>
        <x:v>0</x:v>
      </x:c>
      <x:c r="AF1862" s="50" t="n">
        <x:f>IF(Y1862,1,0)+IF(Z1862,1,0)+IF(AA1862,1,0)+IF(AC1862,1,0)</x:f>
        <x:v>1</x:v>
      </x:c>
      <x:c r="AG1862" s="53" t="n">
        <x:v>44348</x:v>
      </x:c>
      <x:c r="AH1862" s="50" t="str">
        <x:v>S100Y362</x:v>
      </x:c>
      <x:c r="AI1862" s="50" t="str">
        <x:v>NetSalesSummaryOfBusinessResults</x:v>
      </x:c>
      <x:c r="AJ1862" s="50" t="str">
        <x:v>OperatingIncome</x:v>
      </x:c>
      <x:c r="AK1862" s="53" t="n">
        <x:v>46073</x:v>
      </x:c>
      <x:c r="AL1862" s="50" t="str">
        <x:v>365/365/365/366/365</x:v>
      </x:c>
      <x:c r="AM1862" s="51" t="n">
        <x:v>40682597</x:v>
      </x:c>
      <x:c r="AN1862" s="51" t="n">
        <x:v>784</x:v>
      </x:c>
      <x:c r="AO1862" s="51" t="n">
        <x:f>IFERROR(AM1862*AN1862,"")</x:f>
        <x:v>31895156048</x:v>
      </x:c>
      <x:c r="AP1862" s="56" t="n">
        <x:f>IFERROR(AO1862/(K1862*1000000),"")</x:f>
        <x:v>0.1331466883518612</x:v>
      </x:c>
      <x:c r="AQ1862" s="57" t="n">
        <x:v>89222235</x:v>
      </x:c>
      <x:c r="AR1862" s="52" t="n">
        <x:v>0.2201317557268081</x:v>
      </x:c>
      <x:c r="AS1862" s="52" t="n">
        <x:v>-0.348428691800226</x:v>
      </x:c>
      <x:c r="AT1862" s="55" t="b">
        <x:v>1</x:v>
      </x:c>
      <x:c r="AU1862" s="50"/>
      <x:c r="AV1862" s="58" t="n">
        <x:v>-0.149822853891521</x:v>
      </x:c>
      <x:c r="AW1862" s="50" t="n">
        <x:v>2850</x:v>
      </x:c>
      <x:c r="AX1862" s="50" t="str">
        <x:v>Core Moat</x:v>
      </x:c>
      <x:c r="AY1862" s="50" t="str">
        <x:v>目立つ機械的警告なし（定性確認は別途必要）</x:v>
      </x:c>
      <x:c r="AZ1862" s="59" t="str">
        <x:v>2026-05-13 11:21</x:v>
      </x:c>
      <x:c r="BA1862" s="53" t="n">
        <x:v>32051</x:v>
      </x:c>
      <x:c r="BB1862" s="50"/>
      <x:c r="BC1862" s="50"/>
      <x:c r="BD1862" s="50" t="str">
        <x:v>TOPIX Small 2</x:v>
      </x:c>
    </x:row>
    <x:row r="1863">
      <x:c r="A1863" s="50" t="n">
        <x:v>1862</x:v>
      </x:c>
      <x:c r="B1863" s="50" t="str">
        <x:v>2876</x:v>
      </x:c>
      <x:c r="C1863" s="50" t="str">
        <x:v>2876.T</x:v>
      </x:c>
      <x:c r="D1863" s="50" t="str">
        <x:v>Delsole Corporation</x:v>
      </x:c>
      <x:c r="E1863" s="50" t="str">
        <x:v>Standard Market(Domestic)</x:v>
      </x:c>
      <x:c r="F1863" s="50" t="str">
        <x:v>Foods</x:v>
      </x:c>
      <x:c r="G1863" s="51" t="n">
        <x:v>16630.621</x:v>
      </x:c>
      <x:c r="H1863" s="51" t="n">
        <x:v>15458.153</x:v>
      </x:c>
      <x:c r="I1863" s="51" t="n">
        <x:v>16893.408</x:v>
      </x:c>
      <x:c r="J1863" s="51" t="n">
        <x:v>17784.656</x:v>
      </x:c>
      <x:c r="K1863" s="51" t="n">
        <x:v>15403.734</x:v>
      </x:c>
      <x:c r="L1863" s="52" t="n">
        <x:f>IFERROR(H1863/G1863-1,"")</x:f>
        <x:v>-0.07050055436895586</x:v>
      </x:c>
      <x:c r="M1863" s="52" t="n">
        <x:f>IFERROR(I1863/H1863-1,"")</x:f>
        <x:v>0.09284776777665482</x:v>
      </x:c>
      <x:c r="N1863" s="52" t="n">
        <x:f>IFERROR(J1863/I1863-1,"")</x:f>
        <x:v>0.05275714645617979</x:v>
      </x:c>
      <x:c r="O1863" s="52" t="n">
        <x:f>IFERROR(K1863/J1863-1,"")</x:f>
        <x:v>-0.13387506623687284</x:v>
      </x:c>
      <x:c r="P1863" s="52" t="n">
        <x:f>IFERROR((K1863/G1863)^(1/4)-1,"")</x:f>
        <x:v>-0.018976556133005307</x:v>
      </x:c>
      <x:c r="Q1863" s="51" t="n">
        <x:v>561.162</x:v>
      </x:c>
      <x:c r="R1863" s="52" t="n">
        <x:f>IFERROR(Q1863/K1863,"")</x:f>
        <x:v>0.03643025775438605</x:v>
      </x:c>
      <x:c r="S1863" s="53" t="n">
        <x:v>38322</x:v>
      </x:c>
      <x:c r="T1863" s="50" t="str">
        <x:v>EDINET_company_history</x:v>
      </x:c>
      <x:c r="U1863" s="50" t="str">
        <x:v>大河原 愛子</x:v>
      </x:c>
      <x:c r="V1863" s="54" t="n">
        <x:v>0.2551</x:v>
      </x:c>
      <x:c r="W1863" s="50" t="str">
        <x:v>大河原 毅 / 大河原 泰</x:v>
      </x:c>
      <x:c r="X1863" s="50" t="b">
        <x:f>AND(COUNT(L1863:O1863)=4,L1863&gt;='設定'!$B$6,M1863&gt;='設定'!$B$6,N1863&gt;='設定'!$B$6,O1863&gt;='設定'!$B$6)</x:f>
        <x:v>0</x:v>
      </x:c>
      <x:c r="Y1863" s="50" t="b">
        <x:f>AND(COUNT(G1863:K1863)=5,P1863&gt;='設定'!$B$7)</x:f>
        <x:v>0</x:v>
      </x:c>
      <x:c r="Z1863" s="50" t="b">
        <x:f>AND(ISNUMBER(R1863),R1863&gt;='設定'!$B$8)</x:f>
        <x:v>0</x:v>
      </x:c>
      <x:c r="AA1863" s="50" t="b">
        <x:f>AND(ISNUMBER(S1863),S1863&gt;=DATE(YEAR('設定'!$B$10)-'設定'!$B$9,MONTH('設定'!$B$10),DAY('設定'!$B$10)))</x:f>
        <x:v>0</x:v>
      </x:c>
      <x:c r="AB1863" s="55" t="b">
        <x:v>0</x:v>
      </x:c>
      <x:c r="AC1863" s="55" t="b">
        <x:v>1</x:v>
      </x:c>
      <x:c r="AD1863" s="50" t="n">
        <x:f>IF(X1863,1,0)+IF(Z1863,1,0)+IF(AA1863,1,0)+IF(AB1863,1,0)</x:f>
        <x:v>0</x:v>
      </x:c>
      <x:c r="AE1863" s="50" t="n">
        <x:f>IF(Y1863,1,0)+IF(Z1863,1,0)+IF(AA1863,1,0)+IF(AB1863,1,0)</x:f>
        <x:v>0</x:v>
      </x:c>
      <x:c r="AF1863" s="50" t="n">
        <x:f>IF(Y1863,1,0)+IF(Z1863,1,0)+IF(AA1863,1,0)+IF(AC1863,1,0)</x:f>
        <x:v>1</x:v>
      </x:c>
      <x:c r="AG1863" s="53" t="n">
        <x:v>44348</x:v>
      </x:c>
      <x:c r="AH1863" s="50" t="str">
        <x:v>S100W3FA</x:v>
      </x:c>
      <x:c r="AI1863" s="50" t="str">
        <x:v>NetSalesSummaryOfBusinessResults</x:v>
      </x:c>
      <x:c r="AJ1863" s="50" t="str">
        <x:v>OperatingIncome</x:v>
      </x:c>
      <x:c r="AK1863" s="53" t="n">
        <x:v>45747</x:v>
      </x:c>
      <x:c r="AL1863" s="50" t="str">
        <x:v>365/365/365/366/365</x:v>
      </x:c>
      <x:c r="AM1863" s="51" t="n">
        <x:v>8905090</x:v>
      </x:c>
      <x:c r="AN1863" s="51" t="n">
        <x:v>448</x:v>
      </x:c>
      <x:c r="AO1863" s="51" t="n">
        <x:f>IFERROR(AM1863*AN1863,"")</x:f>
        <x:v>3989480320</x:v>
      </x:c>
      <x:c r="AP1863" s="56" t="n">
        <x:f>IFERROR(AO1863/(K1863*1000000),"")</x:f>
        <x:v>0.25899436591153807</x:v>
      </x:c>
      <x:c r="AQ1863" s="57" t="n">
        <x:v>1796230</x:v>
      </x:c>
      <x:c r="AR1863" s="52" t="n">
        <x:v>0.313058742830572</x:v>
      </x:c>
      <x:c r="AS1863" s="52" t="n">
        <x:v>-0.4834024952789948</x:v>
      </x:c>
      <x:c r="AT1863" s="55" t="b">
        <x:v>0</x:v>
      </x:c>
      <x:c r="AU1863" s="50" t="str">
        <x:v>low_liquidity</x:v>
      </x:c>
      <x:c r="AV1863" s="58" t="n">
        <x:v>-0.1836776862492843</x:v>
      </x:c>
      <x:c r="AW1863" s="50" t="n">
        <x:v>2973</x:v>
      </x:c>
      <x:c r="AX1863" s="50" t="str">
        <x:v>Transformation Moat</x:v>
      </x:c>
      <x:c r="AY1863" s="50" t="str">
        <x:v>既存適格性フィルター不通過: low_liquidity / 60日平均売買代金2,000万円未満</x:v>
      </x:c>
      <x:c r="AZ1863" s="59" t="str">
        <x:v>2025-06-26 09:25</x:v>
      </x:c>
      <x:c r="BA1863" s="53" t="n">
        <x:v>38322</x:v>
      </x:c>
      <x:c r="BB1863" s="50"/>
      <x:c r="BC1863" s="50"/>
      <x:c r="BD1863" s="50"/>
    </x:row>
    <x:row r="1864">
      <x:c r="A1864" s="50" t="n">
        <x:v>1863</x:v>
      </x:c>
      <x:c r="B1864" s="50" t="str">
        <x:v>2168</x:v>
      </x:c>
      <x:c r="C1864" s="50" t="str">
        <x:v>2168.T</x:v>
      </x:c>
      <x:c r="D1864" s="50" t="str">
        <x:v>Pasona Group Inc.</x:v>
      </x:c>
      <x:c r="E1864" s="50" t="str">
        <x:v>Prime Market (Domestic)</x:v>
      </x:c>
      <x:c r="F1864" s="50" t="str">
        <x:v>Services</x:v>
      </x:c>
      <x:c r="G1864" s="51" t="n">
        <x:v>334540</x:v>
      </x:c>
      <x:c r="H1864" s="51" t="n">
        <x:v>366096</x:v>
      </x:c>
      <x:c r="I1864" s="51" t="n">
        <x:v>372579</x:v>
      </x:c>
      <x:c r="J1864" s="51" t="n">
        <x:v>356733</x:v>
      </x:c>
      <x:c r="K1864" s="51" t="n">
        <x:v>309240</x:v>
      </x:c>
      <x:c r="L1864" s="52" t="n">
        <x:f>IFERROR(H1864/G1864-1,"")</x:f>
        <x:v>0.09432653793268364</x:v>
      </x:c>
      <x:c r="M1864" s="52" t="n">
        <x:f>IFERROR(I1864/H1864-1,"")</x:f>
        <x:v>0.01770846990953201</x:v>
      </x:c>
      <x:c r="N1864" s="52" t="n">
        <x:f>IFERROR(J1864/I1864-1,"")</x:f>
        <x:v>-0.04253057740774435</x:v>
      </x:c>
      <x:c r="O1864" s="52" t="n">
        <x:f>IFERROR(K1864/J1864-1,"")</x:f>
        <x:v>-0.13313318364154703</x:v>
      </x:c>
      <x:c r="P1864" s="52" t="n">
        <x:f>IFERROR((K1864/G1864)^(1/4)-1,"")</x:f>
        <x:v>-0.019467703280774296</x:v>
      </x:c>
      <x:c r="Q1864" s="51" t="n">
        <x:v>-1237</x:v>
      </x:c>
      <x:c r="R1864" s="52" t="n">
        <x:f>IFERROR(Q1864/K1864,"")</x:f>
        <x:v>-0.004000129349372656</x:v>
      </x:c>
      <x:c r="S1864" s="53" t="n">
        <x:v>37226</x:v>
      </x:c>
      <x:c r="T1864" s="50" t="str">
        <x:v>EDINET_company_history</x:v>
      </x:c>
      <x:c r="U1864" s="50" t="str">
        <x:v>南部 靖之</x:v>
      </x:c>
      <x:c r="V1864" s="54" t="n">
        <x:v>0.3745</x:v>
      </x:c>
      <x:c r="W1864" s="50" t="str">
        <x:v>若 本 博 隆 / 深 澤 旬 子 / 山 本 絹 子</x:v>
      </x:c>
      <x:c r="X1864" s="50" t="b">
        <x:f>AND(COUNT(L1864:O1864)=4,L1864&gt;='設定'!$B$6,M1864&gt;='設定'!$B$6,N1864&gt;='設定'!$B$6,O1864&gt;='設定'!$B$6)</x:f>
        <x:v>0</x:v>
      </x:c>
      <x:c r="Y1864" s="50" t="b">
        <x:f>AND(COUNT(G1864:K1864)=5,P1864&gt;='設定'!$B$7)</x:f>
        <x:v>0</x:v>
      </x:c>
      <x:c r="Z1864" s="50" t="b">
        <x:f>AND(ISNUMBER(R1864),R1864&gt;='設定'!$B$8)</x:f>
        <x:v>0</x:v>
      </x:c>
      <x:c r="AA1864" s="50" t="b">
        <x:f>AND(ISNUMBER(S1864),S1864&gt;=DATE(YEAR('設定'!$B$10)-'設定'!$B$9,MONTH('設定'!$B$10),DAY('設定'!$B$10)))</x:f>
        <x:v>0</x:v>
      </x:c>
      <x:c r="AB1864" s="55" t="b">
        <x:v>0</x:v>
      </x:c>
      <x:c r="AC1864" s="55" t="b">
        <x:v>1</x:v>
      </x:c>
      <x:c r="AD1864" s="50" t="n">
        <x:f>IF(X1864,1,0)+IF(Z1864,1,0)+IF(AA1864,1,0)+IF(AB1864,1,0)</x:f>
        <x:v>0</x:v>
      </x:c>
      <x:c r="AE1864" s="50" t="n">
        <x:f>IF(Y1864,1,0)+IF(Z1864,1,0)+IF(AA1864,1,0)+IF(AB1864,1,0)</x:f>
        <x:v>0</x:v>
      </x:c>
      <x:c r="AF1864" s="50" t="n">
        <x:f>IF(Y1864,1,0)+IF(Z1864,1,0)+IF(AA1864,1,0)+IF(AC1864,1,0)</x:f>
        <x:v>1</x:v>
      </x:c>
      <x:c r="AG1864" s="53" t="n">
        <x:v>44348</x:v>
      </x:c>
      <x:c r="AH1864" s="50" t="str">
        <x:v>S100WJZQ</x:v>
      </x:c>
      <x:c r="AI1864" s="50" t="str">
        <x:v>NetSalesSummaryOfBusinessResults</x:v>
      </x:c>
      <x:c r="AJ1864" s="50" t="str">
        <x:v>OperatingIncome</x:v>
      </x:c>
      <x:c r="AK1864" s="53" t="n">
        <x:v>45808</x:v>
      </x:c>
      <x:c r="AL1864" s="50" t="str">
        <x:v>365/365/365/366/365</x:v>
      </x:c>
      <x:c r="AM1864" s="51" t="n">
        <x:v>39420200</x:v>
      </x:c>
      <x:c r="AN1864" s="51" t="n">
        <x:v>1516</x:v>
      </x:c>
      <x:c r="AO1864" s="51" t="n">
        <x:f>IFERROR(AM1864*AN1864,"")</x:f>
        <x:v>59761023200</x:v>
      </x:c>
      <x:c r="AP1864" s="56" t="n">
        <x:f>IFERROR(AO1864/(K1864*1000000),"")</x:f>
        <x:v>0.19325127150433322</x:v>
      </x:c>
      <x:c r="AQ1864" s="57" t="n">
        <x:v>433144513.3333333</x:v>
      </x:c>
      <x:c r="AR1864" s="52" t="n">
        <x:v>0.3742557626873031</x:v>
      </x:c>
      <x:c r="AS1864" s="52" t="n">
        <x:v>-0.6387420810580349</x:v>
      </x:c>
      <x:c r="AT1864" s="55" t="b">
        <x:v>1</x:v>
      </x:c>
      <x:c r="AU1864" s="50"/>
      <x:c r="AV1864" s="58" t="n">
        <x:v>-0.2721983572765677</x:v>
      </x:c>
      <x:c r="AW1864" s="50" t="n">
        <x:v>3233</x:v>
      </x:c>
      <x:c r="AX1864" s="50" t="str">
        <x:v>Future Moat</x:v>
      </x:c>
      <x:c r="AY1864" s="50" t="str">
        <x:v>ローカル5年最大下落率-60%以下</x:v>
      </x:c>
      <x:c r="AZ1864" s="59" t="str">
        <x:v>2025-08-20 09:00</x:v>
      </x:c>
      <x:c r="BA1864" s="53" t="n">
        <x:v>37226</x:v>
      </x:c>
      <x:c r="BB1864" s="50"/>
      <x:c r="BC1864" s="50"/>
      <x:c r="BD1864" s="50" t="str">
        <x:v>TOPIX Small 1</x:v>
      </x:c>
    </x:row>
    <x:row r="1865">
      <x:c r="A1865" s="50" t="n">
        <x:v>1864</x:v>
      </x:c>
      <x:c r="B1865" s="50" t="str">
        <x:v>5380</x:v>
      </x:c>
      <x:c r="C1865" s="50" t="str">
        <x:v>5380.T</x:v>
      </x:c>
      <x:c r="D1865" s="50" t="str">
        <x:v>SHINTO COMPANY LIMITED</x:v>
      </x:c>
      <x:c r="E1865" s="50" t="str">
        <x:v>Standard Market(Domestic)</x:v>
      </x:c>
      <x:c r="F1865" s="50" t="str">
        <x:v>Glass and Ceramics Products</x:v>
      </x:c>
      <x:c r="G1865" s="51" t="n">
        <x:v>5013.103</x:v>
      </x:c>
      <x:c r="H1865" s="51" t="n">
        <x:v>5419.979</x:v>
      </x:c>
      <x:c r="I1865" s="51" t="n">
        <x:v>5042.758</x:v>
      </x:c>
      <x:c r="J1865" s="51" t="n">
        <x:v>4545.119</x:v>
      </x:c>
      <x:c r="K1865" s="51" t="n">
        <x:v>4627.097</x:v>
      </x:c>
      <x:c r="L1865" s="52" t="n">
        <x:f>IFERROR(H1865/G1865-1,"")</x:f>
        <x:v>0.0811625055379872</x:v>
      </x:c>
      <x:c r="M1865" s="52" t="n">
        <x:f>IFERROR(I1865/H1865-1,"")</x:f>
        <x:v>-0.06959824014078286</x:v>
      </x:c>
      <x:c r="N1865" s="52" t="n">
        <x:f>IFERROR(J1865/I1865-1,"")</x:f>
        <x:v>-0.09868389480518402</x:v>
      </x:c>
      <x:c r="O1865" s="52" t="n">
        <x:f>IFERROR(K1865/J1865-1,"")</x:f>
        <x:v>0.018036491453799153</x:v>
      </x:c>
      <x:c r="P1865" s="52" t="n">
        <x:f>IFERROR((K1865/G1865)^(1/4)-1,"")</x:f>
        <x:v>-0.019832058144398035</x:v>
      </x:c>
      <x:c r="Q1865" s="51" t="n">
        <x:v>105.081</x:v>
      </x:c>
      <x:c r="R1865" s="52" t="n">
        <x:f>IFERROR(Q1865/K1865,"")</x:f>
        <x:v>0.022709919415996684</x:v>
      </x:c>
      <x:c r="S1865" s="53" t="n">
        <x:v>38322</x:v>
      </x:c>
      <x:c r="T1865" s="50" t="str">
        <x:v>EDINET_company_history</x:v>
      </x:c>
      <x:c r="U1865" s="50" t="str">
        <x:v>新東役員持株会</x:v>
      </x:c>
      <x:c r="V1865" s="54" t="n">
        <x:v>0.1281</x:v>
      </x:c>
      <x:c r="W1865" s="50" t="str">
        <x:v>石川 達也</x:v>
      </x:c>
      <x:c r="X1865" s="50" t="b">
        <x:f>AND(COUNT(L1865:O1865)=4,L1865&gt;='設定'!$B$6,M1865&gt;='設定'!$B$6,N1865&gt;='設定'!$B$6,O1865&gt;='設定'!$B$6)</x:f>
        <x:v>0</x:v>
      </x:c>
      <x:c r="Y1865" s="50" t="b">
        <x:f>AND(COUNT(G1865:K1865)=5,P1865&gt;='設定'!$B$7)</x:f>
        <x:v>0</x:v>
      </x:c>
      <x:c r="Z1865" s="50" t="b">
        <x:f>AND(ISNUMBER(R1865),R1865&gt;='設定'!$B$8)</x:f>
        <x:v>0</x:v>
      </x:c>
      <x:c r="AA1865" s="50" t="b">
        <x:f>AND(ISNUMBER(S1865),S1865&gt;=DATE(YEAR('設定'!$B$10)-'設定'!$B$9,MONTH('設定'!$B$10),DAY('設定'!$B$10)))</x:f>
        <x:v>0</x:v>
      </x:c>
      <x:c r="AB1865" s="55" t="b">
        <x:v>0</x:v>
      </x:c>
      <x:c r="AC1865" s="55" t="b">
        <x:v>1</x:v>
      </x:c>
      <x:c r="AD1865" s="50" t="n">
        <x:f>IF(X1865,1,0)+IF(Z1865,1,0)+IF(AA1865,1,0)+IF(AB1865,1,0)</x:f>
        <x:v>0</x:v>
      </x:c>
      <x:c r="AE1865" s="50" t="n">
        <x:f>IF(Y1865,1,0)+IF(Z1865,1,0)+IF(AA1865,1,0)+IF(AB1865,1,0)</x:f>
        <x:v>0</x:v>
      </x:c>
      <x:c r="AF1865" s="50" t="n">
        <x:f>IF(Y1865,1,0)+IF(Z1865,1,0)+IF(AA1865,1,0)+IF(AC1865,1,0)</x:f>
        <x:v>1</x:v>
      </x:c>
      <x:c r="AG1865" s="53" t="n">
        <x:v>44348</x:v>
      </x:c>
      <x:c r="AH1865" s="50" t="str">
        <x:v>S100WPZQ</x:v>
      </x:c>
      <x:c r="AI1865" s="50" t="str">
        <x:v>NetSalesSummaryOfBusinessResults</x:v>
      </x:c>
      <x:c r="AJ1865" s="50" t="str">
        <x:v>OperatingIncome</x:v>
      </x:c>
      <x:c r="AK1865" s="53" t="n">
        <x:v>45838</x:v>
      </x:c>
      <x:c r="AL1865" s="50" t="str">
        <x:v>365/365/365/366/365</x:v>
      </x:c>
      <x:c r="AM1865" s="51" t="n">
        <x:v>707682</x:v>
      </x:c>
      <x:c r="AN1865" s="51" t="n">
        <x:v>1184</x:v>
      </x:c>
      <x:c r="AO1865" s="51" t="n">
        <x:f>IFERROR(AM1865*AN1865,"")</x:f>
        <x:v>837895488</x:v>
      </x:c>
      <x:c r="AP1865" s="56" t="n">
        <x:f>IFERROR(AO1865/(K1865*1000000),"")</x:f>
        <x:v>0.1810844873146165</x:v>
      </x:c>
      <x:c r="AQ1865" s="57" t="n">
        <x:v>2299820</x:v>
      </x:c>
      <x:c r="AR1865" s="52" t="n">
        <x:v>0.6674489669721005</x:v>
      </x:c>
      <x:c r="AS1865" s="52" t="n">
        <x:v>-0.6562703079645702</x:v>
      </x:c>
      <x:c r="AT1865" s="55" t="b">
        <x:v>0</x:v>
      </x:c>
      <x:c r="AU1865" s="50" t="str">
        <x:v>low_liquidity</x:v>
      </x:c>
      <x:c r="AV1865" s="58" t="n">
        <x:v>-0.3932006969289787</x:v>
      </x:c>
      <x:c r="AW1865" s="50" t="n">
        <x:v>3411</x:v>
      </x:c>
      <x:c r="AX1865" s="50" t="str">
        <x:v>Transformation Moat</x:v>
      </x:c>
      <x:c r="AY1865" s="50" t="str">
        <x:v>既存適格性フィルター不通過: low_liquidity / 60日平均売買代金2,000万円未満 / 年率ボラティリティ60%以上 / ローカル5年最大下落率-60%以下</x:v>
      </x:c>
      <x:c r="AZ1865" s="59" t="str">
        <x:v>2025-09-24 14:06</x:v>
      </x:c>
      <x:c r="BA1865" s="53" t="n">
        <x:v>38322</x:v>
      </x:c>
      <x:c r="BB1865" s="50"/>
      <x:c r="BC1865" s="50"/>
      <x:c r="BD1865" s="50"/>
    </x:row>
    <x:row r="1866">
      <x:c r="A1866" s="50" t="n">
        <x:v>1865</x:v>
      </x:c>
      <x:c r="B1866" s="50" t="str">
        <x:v>8242</x:v>
      </x:c>
      <x:c r="C1866" s="50" t="str">
        <x:v>8242.T</x:v>
      </x:c>
      <x:c r="D1866" s="50" t="str">
        <x:v>H2O RETAILING CORPORATION</x:v>
      </x:c>
      <x:c r="E1866" s="50" t="str">
        <x:v>Prime Market (Domestic)</x:v>
      </x:c>
      <x:c r="F1866" s="50" t="str">
        <x:v>Retail Trade</x:v>
      </x:c>
      <x:c r="G1866" s="51" t="n">
        <x:v>739198</x:v>
      </x:c>
      <x:c r="H1866" s="51" t="n">
        <x:v>518447</x:v>
      </x:c>
      <x:c r="I1866" s="51" t="n">
        <x:v>628089</x:v>
      </x:c>
      <x:c r="J1866" s="51" t="n">
        <x:v>657400</x:v>
      </x:c>
      <x:c r="K1866" s="51" t="n">
        <x:v>681759</x:v>
      </x:c>
      <x:c r="L1866" s="52" t="n">
        <x:f>IFERROR(H1866/G1866-1,"")</x:f>
        <x:v>-0.2986358188198561</x:v>
      </x:c>
      <x:c r="M1866" s="52" t="n">
        <x:f>IFERROR(I1866/H1866-1,"")</x:f>
        <x:v>0.21148159792611398</x:v>
      </x:c>
      <x:c r="N1866" s="52" t="n">
        <x:f>IFERROR(J1866/I1866-1,"")</x:f>
        <x:v>0.04666695325025594</x:v>
      </x:c>
      <x:c r="O1866" s="52" t="n">
        <x:f>IFERROR(K1866/J1866-1,"")</x:f>
        <x:v>0.03705354426528751</x:v>
      </x:c>
      <x:c r="P1866" s="52" t="n">
        <x:f>IFERROR((K1866/G1866)^(1/4)-1,"")</x:f>
        <x:v>-0.020019296614515958</x:v>
      </x:c>
      <x:c r="Q1866" s="51" t="n">
        <x:v>34830</x:v>
      </x:c>
      <x:c r="R1866" s="52" t="n">
        <x:f>IFERROR(Q1866/K1866,"")</x:f>
        <x:v>0.051088434476112526</x:v>
      </x:c>
      <x:c r="S1866" s="53" t="n">
        <x:v>18019</x:v>
      </x:c>
      <x:c r="T1866" s="50" t="str">
        <x:v>EDINET_company_history</x:v>
      </x:c>
      <x:c r="U1866" s="50" t="str">
        <x:v>阪神電気鉄道㈱</x:v>
      </x:c>
      <x:c r="V1866" s="54" t="n">
        <x:v>0.1207</x:v>
      </x:c>
      <x:c r="W1866" s="50" t="str">
        <x:v>荒 木 直 也 / 林 克 弘 / 山 口 俊 比 古</x:v>
      </x:c>
      <x:c r="X1866" s="50" t="b">
        <x:f>AND(COUNT(L1866:O1866)=4,L1866&gt;='設定'!$B$6,M1866&gt;='設定'!$B$6,N1866&gt;='設定'!$B$6,O1866&gt;='設定'!$B$6)</x:f>
        <x:v>0</x:v>
      </x:c>
      <x:c r="Y1866" s="50" t="b">
        <x:f>AND(COUNT(G1866:K1866)=5,P1866&gt;='設定'!$B$7)</x:f>
        <x:v>0</x:v>
      </x:c>
      <x:c r="Z1866" s="50" t="b">
        <x:f>AND(ISNUMBER(R1866),R1866&gt;='設定'!$B$8)</x:f>
        <x:v>0</x:v>
      </x:c>
      <x:c r="AA1866" s="50" t="b">
        <x:f>AND(ISNUMBER(S1866),S1866&gt;=DATE(YEAR('設定'!$B$10)-'設定'!$B$9,MONTH('設定'!$B$10),DAY('設定'!$B$10)))</x:f>
        <x:v>0</x:v>
      </x:c>
      <x:c r="AB1866" s="55" t="b">
        <x:v>0</x:v>
      </x:c>
      <x:c r="AC1866" s="55" t="b">
        <x:v>1</x:v>
      </x:c>
      <x:c r="AD1866" s="50" t="n">
        <x:f>IF(X1866,1,0)+IF(Z1866,1,0)+IF(AA1866,1,0)+IF(AB1866,1,0)</x:f>
        <x:v>0</x:v>
      </x:c>
      <x:c r="AE1866" s="50" t="n">
        <x:f>IF(Y1866,1,0)+IF(Z1866,1,0)+IF(AA1866,1,0)+IF(AB1866,1,0)</x:f>
        <x:v>0</x:v>
      </x:c>
      <x:c r="AF1866" s="50" t="n">
        <x:f>IF(Y1866,1,0)+IF(Z1866,1,0)+IF(AA1866,1,0)+IF(AC1866,1,0)</x:f>
        <x:v>1</x:v>
      </x:c>
      <x:c r="AG1866" s="53" t="n">
        <x:v>44348</x:v>
      </x:c>
      <x:c r="AH1866" s="50" t="str">
        <x:v>S100W06B</x:v>
      </x:c>
      <x:c r="AI1866" s="50" t="str">
        <x:v>NetSalesSummaryOfBusinessResults</x:v>
      </x:c>
      <x:c r="AJ1866" s="50" t="str">
        <x:v>OperatingIncome</x:v>
      </x:c>
      <x:c r="AK1866" s="53" t="n">
        <x:v>45747</x:v>
      </x:c>
      <x:c r="AL1866" s="50" t="str">
        <x:v>365/365/365/366/365</x:v>
      </x:c>
      <x:c r="AM1866" s="51" t="n">
        <x:v>122218696</x:v>
      </x:c>
      <x:c r="AN1866" s="51" t="n">
        <x:v>2480</x:v>
      </x:c>
      <x:c r="AO1866" s="51" t="n">
        <x:f>IFERROR(AM1866*AN1866,"")</x:f>
        <x:v>303102366080</x:v>
      </x:c>
      <x:c r="AP1866" s="56" t="n">
        <x:f>IFERROR(AO1866/(K1866*1000000),"")</x:f>
        <x:v>0.44458872721885595</x:v>
      </x:c>
      <x:c r="AQ1866" s="57" t="n">
        <x:v>945686011.6666666</x:v>
      </x:c>
      <x:c r="AR1866" s="52" t="n">
        <x:v>0.3186654112591068</x:v>
      </x:c>
      <x:c r="AS1866" s="52" t="n">
        <x:v>-0.3271950557540498</x:v>
      </x:c>
      <x:c r="AT1866" s="55" t="b">
        <x:v>1</x:v>
      </x:c>
      <x:c r="AU1866" s="50"/>
      <x:c r="AV1866" s="58" t="n">
        <x:v>-0.0834541347746296</x:v>
      </x:c>
      <x:c r="AW1866" s="50" t="n">
        <x:v>2494</x:v>
      </x:c>
      <x:c r="AX1866" s="50" t="str">
        <x:v>Transformation Moat</x:v>
      </x:c>
      <x:c r="AY1866" s="50" t="str">
        <x:v>目立つ機械的警告なし（定性確認は別途必要）</x:v>
      </x:c>
      <x:c r="AZ1866" s="59" t="str">
        <x:v>2025-06-24 15:30</x:v>
      </x:c>
      <x:c r="BA1866" s="53" t="n">
        <x:v>18019</x:v>
      </x:c>
      <x:c r="BB1866" s="50"/>
      <x:c r="BC1866" s="50"/>
      <x:c r="BD1866" s="50" t="str">
        <x:v>TOPIX Mid400</x:v>
      </x:c>
    </x:row>
    <x:row r="1867">
      <x:c r="A1867" s="50" t="n">
        <x:v>1866</x:v>
      </x:c>
      <x:c r="B1867" s="50" t="str">
        <x:v>2917</x:v>
      </x:c>
      <x:c r="C1867" s="50" t="str">
        <x:v>2917.T</x:v>
      </x:c>
      <x:c r="D1867" s="50" t="str">
        <x:v>OHMORIYA Co.,LTD.</x:v>
      </x:c>
      <x:c r="E1867" s="50" t="str">
        <x:v>Standard Market(Domestic)</x:v>
      </x:c>
      <x:c r="F1867" s="50" t="str">
        <x:v>Foods</x:v>
      </x:c>
      <x:c r="G1867" s="51" t="n">
        <x:v>17904.299</x:v>
      </x:c>
      <x:c r="H1867" s="51" t="n">
        <x:v>14165.118</x:v>
      </x:c>
      <x:c r="I1867" s="51" t="n">
        <x:v>14239.145</x:v>
      </x:c>
      <x:c r="J1867" s="51" t="n">
        <x:v>16305.293</x:v>
      </x:c>
      <x:c r="K1867" s="51" t="n">
        <x:v>16511.214</x:v>
      </x:c>
      <x:c r="L1867" s="52" t="n">
        <x:f>IFERROR(H1867/G1867-1,"")</x:f>
        <x:v>-0.20884263606187536</x:v>
      </x:c>
      <x:c r="M1867" s="52" t="n">
        <x:f>IFERROR(I1867/H1867-1,"")</x:f>
        <x:v>0.005226006588861409</x:v>
      </x:c>
      <x:c r="N1867" s="52" t="n">
        <x:f>IFERROR(J1867/I1867-1,"")</x:f>
        <x:v>0.14510337523776884</x:v>
      </x:c>
      <x:c r="O1867" s="52" t="n">
        <x:f>IFERROR(K1867/J1867-1,"")</x:f>
        <x:v>0.0126290892166121</x:v>
      </x:c>
      <x:c r="P1867" s="52" t="n">
        <x:f>IFERROR((K1867/G1867)^(1/4)-1,"")</x:f>
        <x:v>-0.020046606691326074</x:v>
      </x:c>
      <x:c r="Q1867" s="51" t="n">
        <x:v>-66.719</x:v>
      </x:c>
      <x:c r="R1867" s="52" t="n">
        <x:f>IFERROR(Q1867/K1867,"")</x:f>
        <x:v>-0.004040829462933495</x:v>
      </x:c>
      <x:c r="S1867" s="53" t="n">
        <x:v>38322</x:v>
      </x:c>
      <x:c r="T1867" s="50" t="str">
        <x:v>EDINET_company_history</x:v>
      </x:c>
      <x:c r="U1867" s="50" t="str">
        <x:v>大森屋共栄持株会</x:v>
      </x:c>
      <x:c r="V1867" s="54" t="n">
        <x:v>0.0895</x:v>
      </x:c>
      <x:c r="W1867" s="50" t="str">
        <x:v>稲 野 達 郎 / 稲 野 貴 之</x:v>
      </x:c>
      <x:c r="X1867" s="50" t="b">
        <x:f>AND(COUNT(L1867:O1867)=4,L1867&gt;='設定'!$B$6,M1867&gt;='設定'!$B$6,N1867&gt;='設定'!$B$6,O1867&gt;='設定'!$B$6)</x:f>
        <x:v>0</x:v>
      </x:c>
      <x:c r="Y1867" s="50" t="b">
        <x:f>AND(COUNT(G1867:K1867)=5,P1867&gt;='設定'!$B$7)</x:f>
        <x:v>0</x:v>
      </x:c>
      <x:c r="Z1867" s="50" t="b">
        <x:f>AND(ISNUMBER(R1867),R1867&gt;='設定'!$B$8)</x:f>
        <x:v>0</x:v>
      </x:c>
      <x:c r="AA1867" s="50" t="b">
        <x:f>AND(ISNUMBER(S1867),S1867&gt;=DATE(YEAR('設定'!$B$10)-'設定'!$B$9,MONTH('設定'!$B$10),DAY('設定'!$B$10)))</x:f>
        <x:v>0</x:v>
      </x:c>
      <x:c r="AB1867" s="55" t="b">
        <x:v>0</x:v>
      </x:c>
      <x:c r="AC1867" s="55" t="b">
        <x:v>1</x:v>
      </x:c>
      <x:c r="AD1867" s="50" t="n">
        <x:f>IF(X1867,1,0)+IF(Z1867,1,0)+IF(AA1867,1,0)+IF(AB1867,1,0)</x:f>
        <x:v>0</x:v>
      </x:c>
      <x:c r="AE1867" s="50" t="n">
        <x:f>IF(Y1867,1,0)+IF(Z1867,1,0)+IF(AA1867,1,0)+IF(AB1867,1,0)</x:f>
        <x:v>0</x:v>
      </x:c>
      <x:c r="AF1867" s="50" t="n">
        <x:f>IF(Y1867,1,0)+IF(Z1867,1,0)+IF(AA1867,1,0)+IF(AC1867,1,0)</x:f>
        <x:v>1</x:v>
      </x:c>
      <x:c r="AG1867" s="53" t="n">
        <x:v>44348</x:v>
      </x:c>
      <x:c r="AH1867" s="50" t="str">
        <x:v>S100XBNR</x:v>
      </x:c>
      <x:c r="AI1867" s="50" t="str">
        <x:v>NetSalesSummaryOfBusinessResults</x:v>
      </x:c>
      <x:c r="AJ1867" s="50" t="str">
        <x:v>OperatingIncome</x:v>
      </x:c>
      <x:c r="AK1867" s="53" t="n">
        <x:v>45930</x:v>
      </x:c>
      <x:c r="AL1867" s="50" t="str">
        <x:v>365/365/365/366/365</x:v>
      </x:c>
      <x:c r="AM1867" s="51" t="n">
        <x:v>4980796</x:v>
      </x:c>
      <x:c r="AN1867" s="51" t="n">
        <x:v>921</x:v>
      </x:c>
      <x:c r="AO1867" s="51" t="n">
        <x:f>IFERROR(AM1867*AN1867,"")</x:f>
        <x:v>4587313116</x:v>
      </x:c>
      <x:c r="AP1867" s="56" t="n">
        <x:f>IFERROR(AO1867/(K1867*1000000),"")</x:f>
        <x:v>0.2778301532522079</x:v>
      </x:c>
      <x:c r="AQ1867" s="57" t="n">
        <x:v>2030856.6666666667</x:v>
      </x:c>
      <x:c r="AR1867" s="52" t="n">
        <x:v>0.1612275601699846</x:v>
      </x:c>
      <x:c r="AS1867" s="52" t="n">
        <x:v>-0.1515729516548682</x:v>
      </x:c>
      <x:c r="AT1867" s="55" t="b">
        <x:v>0</x:v>
      </x:c>
      <x:c r="AU1867" s="50" t="str">
        <x:v>low_liquidity</x:v>
      </x:c>
      <x:c r="AV1867" s="58" t="n">
        <x:v>-0.1465260192054332</x:v>
      </x:c>
      <x:c r="AW1867" s="50" t="n">
        <x:v>2835</x:v>
      </x:c>
      <x:c r="AX1867" s="50" t="str">
        <x:v>Transformation Moat</x:v>
      </x:c>
      <x:c r="AY1867" s="50" t="str">
        <x:v>既存適格性フィルター不通過: low_liquidity / 60日平均売買代金2,000万円未満</x:v>
      </x:c>
      <x:c r="AZ1867" s="59" t="str">
        <x:v>2025-12-22 09:41</x:v>
      </x:c>
      <x:c r="BA1867" s="53" t="n">
        <x:v>38322</x:v>
      </x:c>
      <x:c r="BB1867" s="50"/>
      <x:c r="BC1867" s="50"/>
      <x:c r="BD1867" s="50"/>
    </x:row>
    <x:row r="1868">
      <x:c r="A1868" s="50" t="n">
        <x:v>1867</x:v>
      </x:c>
      <x:c r="B1868" s="50" t="str">
        <x:v>4248</x:v>
      </x:c>
      <x:c r="C1868" s="50" t="str">
        <x:v>4248.T</x:v>
      </x:c>
      <x:c r="D1868" s="50" t="str">
        <x:v>Takemoto Yohki Co.,Ltd.</x:v>
      </x:c>
      <x:c r="E1868" s="50" t="str">
        <x:v>Standard Market(Domestic)</x:v>
      </x:c>
      <x:c r="F1868" s="50" t="str">
        <x:v>Chemicals</x:v>
      </x:c>
      <x:c r="G1868" s="51" t="n">
        <x:v>15776.284</x:v>
      </x:c>
      <x:c r="H1868" s="51" t="n">
        <x:v>14885.397</x:v>
      </x:c>
      <x:c r="I1868" s="51" t="n">
        <x:v>14317.109</x:v>
      </x:c>
      <x:c r="J1868" s="51" t="n">
        <x:v>15626.605</x:v>
      </x:c>
      <x:c r="K1868" s="51" t="n">
        <x:v>14491.278</x:v>
      </x:c>
      <x:c r="L1868" s="52" t="n">
        <x:f>IFERROR(H1868/G1868-1,"")</x:f>
        <x:v>-0.05647001537244123</x:v>
      </x:c>
      <x:c r="M1868" s="52" t="n">
        <x:f>IFERROR(I1868/H1868-1,"")</x:f>
        <x:v>-0.03817755079021412</x:v>
      </x:c>
      <x:c r="N1868" s="52" t="n">
        <x:f>IFERROR(J1868/I1868-1,"")</x:f>
        <x:v>0.09146371659250474</x:v>
      </x:c>
      <x:c r="O1868" s="52" t="n">
        <x:f>IFERROR(K1868/J1868-1,"")</x:f>
        <x:v>-0.07265346503607151</x:v>
      </x:c>
      <x:c r="P1868" s="52" t="n">
        <x:f>IFERROR((K1868/G1868)^(1/4)-1,"")</x:f>
        <x:v>-0.021016227455999625</x:v>
      </x:c>
      <x:c r="Q1868" s="51" t="n">
        <x:v>991.082</x:v>
      </x:c>
      <x:c r="R1868" s="52" t="n">
        <x:f>IFERROR(Q1868/K1868,"")</x:f>
        <x:v>0.0683916214981177</x:v>
      </x:c>
      <x:c r="S1868" s="53" t="n">
        <x:v>41974</x:v>
      </x:c>
      <x:c r="T1868" s="50" t="str">
        <x:v>EDINET_company_history</x:v>
      </x:c>
      <x:c r="U1868" s="50" t="str">
        <x:v>一 般 社 団 法 人 笑 友 会</x:v>
      </x:c>
      <x:c r="V1868" s="54" t="n">
        <x:v>0.3384</x:v>
      </x:c>
      <x:c r="W1868" s="50" t="str">
        <x:v>竹本笑子</x:v>
      </x:c>
      <x:c r="X1868" s="50" t="b">
        <x:f>AND(COUNT(L1868:O1868)=4,L1868&gt;='設定'!$B$6,M1868&gt;='設定'!$B$6,N1868&gt;='設定'!$B$6,O1868&gt;='設定'!$B$6)</x:f>
        <x:v>0</x:v>
      </x:c>
      <x:c r="Y1868" s="50" t="b">
        <x:f>AND(COUNT(G1868:K1868)=5,P1868&gt;='設定'!$B$7)</x:f>
        <x:v>0</x:v>
      </x:c>
      <x:c r="Z1868" s="50" t="b">
        <x:f>AND(ISNUMBER(R1868),R1868&gt;='設定'!$B$8)</x:f>
        <x:v>0</x:v>
      </x:c>
      <x:c r="AA1868" s="50" t="b">
        <x:f>AND(ISNUMBER(S1868),S1868&gt;=DATE(YEAR('設定'!$B$10)-'設定'!$B$9,MONTH('設定'!$B$10),DAY('設定'!$B$10)))</x:f>
        <x:v>0</x:v>
      </x:c>
      <x:c r="AB1868" s="55" t="b">
        <x:v>0</x:v>
      </x:c>
      <x:c r="AC1868" s="55" t="b">
        <x:v>1</x:v>
      </x:c>
      <x:c r="AD1868" s="50" t="n">
        <x:f>IF(X1868,1,0)+IF(Z1868,1,0)+IF(AA1868,1,0)+IF(AB1868,1,0)</x:f>
        <x:v>0</x:v>
      </x:c>
      <x:c r="AE1868" s="50" t="n">
        <x:f>IF(Y1868,1,0)+IF(Z1868,1,0)+IF(AA1868,1,0)+IF(AB1868,1,0)</x:f>
        <x:v>0</x:v>
      </x:c>
      <x:c r="AF1868" s="50" t="n">
        <x:f>IF(Y1868,1,0)+IF(Z1868,1,0)+IF(AA1868,1,0)+IF(AC1868,1,0)</x:f>
        <x:v>1</x:v>
      </x:c>
      <x:c r="AG1868" s="53" t="n">
        <x:v>44348</x:v>
      </x:c>
      <x:c r="AH1868" s="50" t="str">
        <x:v>S100XSML</x:v>
      </x:c>
      <x:c r="AI1868" s="50" t="str">
        <x:v>NetSalesSummaryOfBusinessResults</x:v>
      </x:c>
      <x:c r="AJ1868" s="50" t="str">
        <x:v>OperatingIncome</x:v>
      </x:c>
      <x:c r="AK1868" s="53" t="n">
        <x:v>46022</x:v>
      </x:c>
      <x:c r="AL1868" s="50" t="str">
        <x:v>365/365/365/366/365</x:v>
      </x:c>
      <x:c r="AM1868" s="51" t="n">
        <x:v>12067000</x:v>
      </x:c>
      <x:c r="AN1868" s="51" t="n">
        <x:v>863</x:v>
      </x:c>
      <x:c r="AO1868" s="51" t="n">
        <x:f>IFERROR(AM1868*AN1868,"")</x:f>
        <x:v>10413821000</x:v>
      </x:c>
      <x:c r="AP1868" s="56" t="n">
        <x:f>IFERROR(AO1868/(K1868*1000000),"")</x:f>
        <x:v>0.7186268181453699</x:v>
      </x:c>
      <x:c r="AQ1868" s="57" t="n">
        <x:v>12768828.333333334</x:v>
      </x:c>
      <x:c r="AR1868" s="52" t="n">
        <x:v>0.1769465836372911</x:v>
      </x:c>
      <x:c r="AS1868" s="52" t="n">
        <x:v>-0.2921089438750859</x:v>
      </x:c>
      <x:c r="AT1868" s="55" t="b">
        <x:v>0</x:v>
      </x:c>
      <x:c r="AU1868" s="50" t="str">
        <x:v>low_liquidity</x:v>
      </x:c>
      <x:c r="AV1868" s="58" t="n">
        <x:v>0.2190597184101515</x:v>
      </x:c>
      <x:c r="AW1868" s="50" t="n">
        <x:v>633</x:v>
      </x:c>
      <x:c r="AX1868" s="50" t="str">
        <x:v>Discovery</x:v>
      </x:c>
      <x:c r="AY1868" s="50" t="str">
        <x:v>既存適格性フィルター不通過: low_liquidity / 60日平均売買代金2,000万円未満</x:v>
      </x:c>
      <x:c r="AZ1868" s="59" t="str">
        <x:v>2026-03-23 12:32</x:v>
      </x:c>
      <x:c r="BA1868" s="53" t="n">
        <x:v>41974</x:v>
      </x:c>
      <x:c r="BB1868" s="50"/>
      <x:c r="BC1868" s="50"/>
      <x:c r="BD1868" s="50"/>
    </x:row>
    <x:row r="1869">
      <x:c r="A1869" s="50" t="n">
        <x:v>1868</x:v>
      </x:c>
      <x:c r="B1869" s="50" t="str">
        <x:v>4331</x:v>
      </x:c>
      <x:c r="C1869" s="50" t="str">
        <x:v>4331.T</x:v>
      </x:c>
      <x:c r="D1869" s="50" t="str">
        <x:v>TAKE AND GIVE. NEEDS Co.,Ltd.</x:v>
      </x:c>
      <x:c r="E1869" s="50" t="str">
        <x:v>Prime Market (Domestic)</x:v>
      </x:c>
      <x:c r="F1869" s="50" t="str">
        <x:v>Services</x:v>
      </x:c>
      <x:c r="G1869" s="51" t="n">
        <x:v>39482</x:v>
      </x:c>
      <x:c r="H1869" s="51" t="n">
        <x:v>45532</x:v>
      </x:c>
      <x:c r="I1869" s="51" t="n">
        <x:v>47020</x:v>
      </x:c>
      <x:c r="J1869" s="51" t="n">
        <x:v>47668</x:v>
      </x:c>
      <x:c r="K1869" s="51" t="n">
        <x:v>35709</x:v>
      </x:c>
      <x:c r="L1869" s="52" t="n">
        <x:f>IFERROR(H1869/G1869-1,"")</x:f>
        <x:v>0.15323438528949906</x:v>
      </x:c>
      <x:c r="M1869" s="52" t="n">
        <x:f>IFERROR(I1869/H1869-1,"")</x:f>
        <x:v>0.03268031274707894</x:v>
      </x:c>
      <x:c r="N1869" s="52" t="n">
        <x:f>IFERROR(J1869/I1869-1,"")</x:f>
        <x:v>0.013781369629944695</x:v>
      </x:c>
      <x:c r="O1869" s="52" t="n">
        <x:f>IFERROR(K1869/J1869-1,"")</x:f>
        <x:v>-0.2508810942351263</x:v>
      </x:c>
      <x:c r="P1869" s="52" t="n">
        <x:f>IFERROR((K1869/G1869)^(1/4)-1,"")</x:f>
        <x:v>-0.024797881553507817</x:v>
      </x:c>
      <x:c r="Q1869" s="51" t="n">
        <x:v>1622</x:v>
      </x:c>
      <x:c r="R1869" s="52" t="n">
        <x:f>IFERROR(Q1869/K1869,"")</x:f>
        <x:v>0.04542272256293931</x:v>
      </x:c>
      <x:c r="S1869" s="53" t="n">
        <x:v>38018</x:v>
      </x:c>
      <x:c r="T1869" s="50" t="str">
        <x:v>EDINET_company_history</x:v>
      </x:c>
      <x:c r="U1869" s="50" t="str">
        <x:v>野 尻 佳 孝</x:v>
      </x:c>
      <x:c r="V1869" s="54" t="n">
        <x:v>0.1685</x:v>
      </x:c>
      <x:c r="W1869" s="50"/>
      <x:c r="X1869" s="50" t="b">
        <x:f>AND(COUNT(L1869:O1869)=4,L1869&gt;='設定'!$B$6,M1869&gt;='設定'!$B$6,N1869&gt;='設定'!$B$6,O1869&gt;='設定'!$B$6)</x:f>
        <x:v>0</x:v>
      </x:c>
      <x:c r="Y1869" s="50" t="b">
        <x:f>AND(COUNT(G1869:K1869)=5,P1869&gt;='設定'!$B$7)</x:f>
        <x:v>0</x:v>
      </x:c>
      <x:c r="Z1869" s="50" t="b">
        <x:f>AND(ISNUMBER(R1869),R1869&gt;='設定'!$B$8)</x:f>
        <x:v>0</x:v>
      </x:c>
      <x:c r="AA1869" s="50" t="b">
        <x:f>AND(ISNUMBER(S1869),S1869&gt;=DATE(YEAR('設定'!$B$10)-'設定'!$B$9,MONTH('設定'!$B$10),DAY('設定'!$B$10)))</x:f>
        <x:v>0</x:v>
      </x:c>
      <x:c r="AB1869" s="55" t="b">
        <x:v>0</x:v>
      </x:c>
      <x:c r="AC1869" s="55" t="b">
        <x:v>1</x:v>
      </x:c>
      <x:c r="AD1869" s="50" t="n">
        <x:f>IF(X1869,1,0)+IF(Z1869,1,0)+IF(AA1869,1,0)+IF(AB1869,1,0)</x:f>
        <x:v>0</x:v>
      </x:c>
      <x:c r="AE1869" s="50" t="n">
        <x:f>IF(Y1869,1,0)+IF(Z1869,1,0)+IF(AA1869,1,0)+IF(AB1869,1,0)</x:f>
        <x:v>0</x:v>
      </x:c>
      <x:c r="AF1869" s="50" t="n">
        <x:f>IF(Y1869,1,0)+IF(Z1869,1,0)+IF(AA1869,1,0)+IF(AC1869,1,0)</x:f>
        <x:v>1</x:v>
      </x:c>
      <x:c r="AG1869" s="53" t="n">
        <x:v>44348</x:v>
      </x:c>
      <x:c r="AH1869" s="50" t="str">
        <x:v>S100XVY3</x:v>
      </x:c>
      <x:c r="AI1869" s="50" t="str">
        <x:v>NetSalesSummaryOfBusinessResults</x:v>
      </x:c>
      <x:c r="AJ1869" s="50" t="str">
        <x:v>OperatingIncome</x:v>
      </x:c>
      <x:c r="AK1869" s="53" t="n">
        <x:v>46022</x:v>
      </x:c>
      <x:c r="AL1869" s="50" t="str">
        <x:v>365/365/366/365/275</x:v>
      </x:c>
      <x:c r="AM1869" s="51" t="n">
        <x:v>14602230</x:v>
      </x:c>
      <x:c r="AN1869" s="51" t="n">
        <x:v>677</x:v>
      </x:c>
      <x:c r="AO1869" s="51" t="n">
        <x:f>IFERROR(AM1869*AN1869,"")</x:f>
        <x:v>9885709710</x:v>
      </x:c>
      <x:c r="AP1869" s="56" t="n">
        <x:f>IFERROR(AO1869/(K1869*1000000),"")</x:f>
        <x:v>0.2768408443249601</x:v>
      </x:c>
      <x:c r="AQ1869" s="57" t="n">
        <x:v>41671710</x:v>
      </x:c>
      <x:c r="AR1869" s="52" t="n">
        <x:v>0.4652388031533452</x:v>
      </x:c>
      <x:c r="AS1869" s="52" t="n">
        <x:v>-0.5921823798601931</x:v>
      </x:c>
      <x:c r="AT1869" s="55" t="b">
        <x:v>1</x:v>
      </x:c>
      <x:c r="AU1869" s="50"/>
      <x:c r="AV1869" s="58" t="n">
        <x:v>-0.2740354160102127</x:v>
      </x:c>
      <x:c r="AW1869" s="50" t="n">
        <x:v>3237</x:v>
      </x:c>
      <x:c r="AX1869" s="50" t="str">
        <x:v>Future Moat</x:v>
      </x:c>
      <x:c r="AY1869" s="50" t="str">
        <x:v>目立つ機械的警告なし（定性確認は別途必要）</x:v>
      </x:c>
      <x:c r="AZ1869" s="59" t="str">
        <x:v>2026-03-31 15:14</x:v>
      </x:c>
      <x:c r="BA1869" s="53" t="n">
        <x:v>38018</x:v>
      </x:c>
      <x:c r="BB1869" s="50"/>
      <x:c r="BC1869" s="50"/>
      <x:c r="BD1869" s="50" t="str">
        <x:v>TOPIX Small 2</x:v>
      </x:c>
    </x:row>
    <x:row r="1870">
      <x:c r="A1870" s="50" t="n">
        <x:v>1869</x:v>
      </x:c>
      <x:c r="B1870" s="50" t="str">
        <x:v>7502</x:v>
      </x:c>
      <x:c r="C1870" s="50" t="str">
        <x:v>7502.T</x:v>
      </x:c>
      <x:c r="D1870" s="50" t="str">
        <x:v>PLAZA HOLDINGS CO.,LTD.</x:v>
      </x:c>
      <x:c r="E1870" s="50" t="str">
        <x:v>Standard Market(Domestic)</x:v>
      </x:c>
      <x:c r="F1870" s="50" t="str">
        <x:v>Services</x:v>
      </x:c>
      <x:c r="G1870" s="51" t="n">
        <x:v>20674.849</x:v>
      </x:c>
      <x:c r="H1870" s="51" t="n">
        <x:v>21719.531</x:v>
      </x:c>
      <x:c r="I1870" s="51" t="n">
        <x:v>19127.029</x:v>
      </x:c>
      <x:c r="J1870" s="51" t="n">
        <x:v>17638.34</x:v>
      </x:c>
      <x:c r="K1870" s="51" t="n">
        <x:v>18644.069</x:v>
      </x:c>
      <x:c r="L1870" s="52" t="n">
        <x:f>IFERROR(H1870/G1870-1,"")</x:f>
        <x:v>0.05052912357425199</x:v>
      </x:c>
      <x:c r="M1870" s="52" t="n">
        <x:f>IFERROR(I1870/H1870-1,"")</x:f>
        <x:v>-0.11936270631258106</x:v>
      </x:c>
      <x:c r="N1870" s="52" t="n">
        <x:f>IFERROR(J1870/I1870-1,"")</x:f>
        <x:v>-0.0778316904313785</x:v>
      </x:c>
      <x:c r="O1870" s="52" t="n">
        <x:f>IFERROR(K1870/J1870-1,"")</x:f>
        <x:v>0.05701948142512281</x:v>
      </x:c>
      <x:c r="P1870" s="52" t="n">
        <x:f>IFERROR((K1870/G1870)^(1/4)-1,"")</x:f>
        <x:v>-0.02551627835352477</x:v>
      </x:c>
      <x:c r="Q1870" s="51" t="n">
        <x:v>336.434</x:v>
      </x:c>
      <x:c r="R1870" s="52" t="n">
        <x:f>IFERROR(Q1870/K1870,"")</x:f>
        <x:v>0.018045095198907495</x:v>
      </x:c>
      <x:c r="S1870" s="53" t="n">
        <x:v>38322</x:v>
      </x:c>
      <x:c r="T1870" s="50" t="str">
        <x:v>EDINET_company_history</x:v>
      </x:c>
      <x:c r="U1870" s="50" t="str">
        <x:v>㈱中部写真</x:v>
      </x:c>
      <x:c r="V1870" s="54" t="n">
        <x:v>0.3784</x:v>
      </x:c>
      <x:c r="W1870" s="50" t="str">
        <x:v>大島康広</x:v>
      </x:c>
      <x:c r="X1870" s="50" t="b">
        <x:f>AND(COUNT(L1870:O1870)=4,L1870&gt;='設定'!$B$6,M1870&gt;='設定'!$B$6,N1870&gt;='設定'!$B$6,O1870&gt;='設定'!$B$6)</x:f>
        <x:v>0</x:v>
      </x:c>
      <x:c r="Y1870" s="50" t="b">
        <x:f>AND(COUNT(G1870:K1870)=5,P1870&gt;='設定'!$B$7)</x:f>
        <x:v>0</x:v>
      </x:c>
      <x:c r="Z1870" s="50" t="b">
        <x:f>AND(ISNUMBER(R1870),R1870&gt;='設定'!$B$8)</x:f>
        <x:v>0</x:v>
      </x:c>
      <x:c r="AA1870" s="50" t="b">
        <x:f>AND(ISNUMBER(S1870),S1870&gt;=DATE(YEAR('設定'!$B$10)-'設定'!$B$9,MONTH('設定'!$B$10),DAY('設定'!$B$10)))</x:f>
        <x:v>0</x:v>
      </x:c>
      <x:c r="AB1870" s="55" t="b">
        <x:v>0</x:v>
      </x:c>
      <x:c r="AC1870" s="55" t="b">
        <x:v>1</x:v>
      </x:c>
      <x:c r="AD1870" s="50" t="n">
        <x:f>IF(X1870,1,0)+IF(Z1870,1,0)+IF(AA1870,1,0)+IF(AB1870,1,0)</x:f>
        <x:v>0</x:v>
      </x:c>
      <x:c r="AE1870" s="50" t="n">
        <x:f>IF(Y1870,1,0)+IF(Z1870,1,0)+IF(AA1870,1,0)+IF(AB1870,1,0)</x:f>
        <x:v>0</x:v>
      </x:c>
      <x:c r="AF1870" s="50" t="n">
        <x:f>IF(Y1870,1,0)+IF(Z1870,1,0)+IF(AA1870,1,0)+IF(AC1870,1,0)</x:f>
        <x:v>1</x:v>
      </x:c>
      <x:c r="AG1870" s="53" t="n">
        <x:v>44348</x:v>
      </x:c>
      <x:c r="AH1870" s="50" t="str">
        <x:v>S100W98P</x:v>
      </x:c>
      <x:c r="AI1870" s="50" t="str">
        <x:v>NetSalesSummaryOfBusinessResults</x:v>
      </x:c>
      <x:c r="AJ1870" s="50" t="str">
        <x:v>OperatingIncome</x:v>
      </x:c>
      <x:c r="AK1870" s="53" t="n">
        <x:v>45747</x:v>
      </x:c>
      <x:c r="AL1870" s="50" t="str">
        <x:v>365/365/365/366/365</x:v>
      </x:c>
      <x:c r="AM1870" s="51" t="n">
        <x:v>2438833</x:v>
      </x:c>
      <x:c r="AN1870" s="51" t="n">
        <x:v>1591</x:v>
      </x:c>
      <x:c r="AO1870" s="51" t="n">
        <x:f>IFERROR(AM1870*AN1870,"")</x:f>
        <x:v>3880183303</x:v>
      </x:c>
      <x:c r="AP1870" s="56" t="n">
        <x:f>IFERROR(AO1870/(K1870*1000000),"")</x:f>
        <x:v>0.20811890918232495</x:v>
      </x:c>
      <x:c r="AQ1870" s="57" t="n">
        <x:v>2947423.3333333335</x:v>
      </x:c>
      <x:c r="AR1870" s="52" t="n">
        <x:v>0.1979606540189774</x:v>
      </x:c>
      <x:c r="AS1870" s="52" t="n">
        <x:v>-0.2941782995182548</x:v>
      </x:c>
      <x:c r="AT1870" s="55" t="b">
        <x:v>0</x:v>
      </x:c>
      <x:c r="AU1870" s="50" t="str">
        <x:v>low_liquidity</x:v>
      </x:c>
      <x:c r="AV1870" s="58" t="n">
        <x:v>0.0666726586084766</x:v>
      </x:c>
      <x:c r="AW1870" s="50" t="n">
        <x:v>1418</x:v>
      </x:c>
      <x:c r="AX1870" s="50" t="str">
        <x:v>Discovery</x:v>
      </x:c>
      <x:c r="AY1870" s="50" t="str">
        <x:v>既存適格性フィルター不通過: low_liquidity / 60日平均売買代金2,000万円未満</x:v>
      </x:c>
      <x:c r="AZ1870" s="59" t="str">
        <x:v>2025-06-30 16:03</x:v>
      </x:c>
      <x:c r="BA1870" s="53" t="n">
        <x:v>38322</x:v>
      </x:c>
      <x:c r="BB1870" s="50"/>
      <x:c r="BC1870" s="50"/>
      <x:c r="BD1870" s="50"/>
    </x:row>
    <x:row r="1871">
      <x:c r="A1871" s="50" t="n">
        <x:v>1870</x:v>
      </x:c>
      <x:c r="B1871" s="50" t="str">
        <x:v>6085</x:v>
      </x:c>
      <x:c r="C1871" s="50" t="str">
        <x:v>6085.T</x:v>
      </x:c>
      <x:c r="D1871" s="50" t="str">
        <x:v>ARCHITECTS STUDIO JAPAN INC.</x:v>
      </x:c>
      <x:c r="E1871" s="50" t="str">
        <x:v>Growth Market(Domestic)</x:v>
      </x:c>
      <x:c r="F1871" s="50" t="str">
        <x:v>Services</x:v>
      </x:c>
      <x:c r="G1871" s="51" t="n">
        <x:v>737.219</x:v>
      </x:c>
      <x:c r="H1871" s="51" t="n">
        <x:v>553.857</x:v>
      </x:c>
      <x:c r="I1871" s="51" t="n">
        <x:v>592.868</x:v>
      </x:c>
      <x:c r="J1871" s="51" t="n">
        <x:v>897.496</x:v>
      </x:c>
      <x:c r="K1871" s="51" t="n">
        <x:v>658.989</x:v>
      </x:c>
      <x:c r="L1871" s="52" t="n">
        <x:f>IFERROR(H1871/G1871-1,"")</x:f>
        <x:v>-0.24872120767370354</x:v>
      </x:c>
      <x:c r="M1871" s="52" t="n">
        <x:f>IFERROR(I1871/H1871-1,"")</x:f>
        <x:v>0.07043514842278809</x:v>
      </x:c>
      <x:c r="N1871" s="52" t="n">
        <x:f>IFERROR(J1871/I1871-1,"")</x:f>
        <x:v>0.5138209517126913</x:v>
      </x:c>
      <x:c r="O1871" s="52" t="n">
        <x:f>IFERROR(K1871/J1871-1,"")</x:f>
        <x:v>-0.26574714539117716</x:v>
      </x:c>
      <x:c r="P1871" s="52" t="n">
        <x:f>IFERROR((K1871/G1871)^(1/4)-1,"")</x:f>
        <x:v>-0.02765494150144221</x:v>
      </x:c>
      <x:c r="Q1871" s="51" t="n">
        <x:v>-559.032</x:v>
      </x:c>
      <x:c r="R1871" s="52" t="n">
        <x:f>IFERROR(Q1871/K1871,"")</x:f>
        <x:v>-0.8483176502187442</x:v>
      </x:c>
      <x:c r="S1871" s="53" t="n">
        <x:v>41609</x:v>
      </x:c>
      <x:c r="T1871" s="50" t="str">
        <x:v>EDINET_company_history</x:v>
      </x:c>
      <x:c r="U1871" s="50" t="str">
        <x:v>ＢＥＨＲ ＤＩＭＩＴＲＩ ＰＨＩＬＩＰ</x:v>
      </x:c>
      <x:c r="V1871" s="54" t="n">
        <x:v>0.236</x:v>
      </x:c>
      <x:c r="W1871" s="50" t="str">
        <x:v>丸山 雄平</x:v>
      </x:c>
      <x:c r="X1871" s="50" t="b">
        <x:f>AND(COUNT(L1871:O1871)=4,L1871&gt;='設定'!$B$6,M1871&gt;='設定'!$B$6,N1871&gt;='設定'!$B$6,O1871&gt;='設定'!$B$6)</x:f>
        <x:v>0</x:v>
      </x:c>
      <x:c r="Y1871" s="50" t="b">
        <x:f>AND(COUNT(G1871:K1871)=5,P1871&gt;='設定'!$B$7)</x:f>
        <x:v>0</x:v>
      </x:c>
      <x:c r="Z1871" s="50" t="b">
        <x:f>AND(ISNUMBER(R1871),R1871&gt;='設定'!$B$8)</x:f>
        <x:v>0</x:v>
      </x:c>
      <x:c r="AA1871" s="50" t="b">
        <x:f>AND(ISNUMBER(S1871),S1871&gt;=DATE(YEAR('設定'!$B$10)-'設定'!$B$9,MONTH('設定'!$B$10),DAY('設定'!$B$10)))</x:f>
        <x:v>0</x:v>
      </x:c>
      <x:c r="AB1871" s="55" t="b">
        <x:v>0</x:v>
      </x:c>
      <x:c r="AC1871" s="55" t="b">
        <x:v>1</x:v>
      </x:c>
      <x:c r="AD1871" s="50" t="n">
        <x:f>IF(X1871,1,0)+IF(Z1871,1,0)+IF(AA1871,1,0)+IF(AB1871,1,0)</x:f>
        <x:v>0</x:v>
      </x:c>
      <x:c r="AE1871" s="50" t="n">
        <x:f>IF(Y1871,1,0)+IF(Z1871,1,0)+IF(AA1871,1,0)+IF(AB1871,1,0)</x:f>
        <x:v>0</x:v>
      </x:c>
      <x:c r="AF1871" s="50" t="n">
        <x:f>IF(Y1871,1,0)+IF(Z1871,1,0)+IF(AA1871,1,0)+IF(AC1871,1,0)</x:f>
        <x:v>1</x:v>
      </x:c>
      <x:c r="AG1871" s="53" t="n">
        <x:v>44348</x:v>
      </x:c>
      <x:c r="AH1871" s="50" t="str">
        <x:v>S100Y7A6</x:v>
      </x:c>
      <x:c r="AI1871" s="50" t="str">
        <x:v>NetSalesSummaryOfBusinessResults</x:v>
      </x:c>
      <x:c r="AJ1871" s="50" t="str">
        <x:v>OperatingIncome</x:v>
      </x:c>
      <x:c r="AK1871" s="53" t="n">
        <x:v>46081</x:v>
      </x:c>
      <x:c r="AL1871" s="50" t="str">
        <x:v>365/365/366/365/334</x:v>
      </x:c>
      <x:c r="AM1871" s="51" t="n">
        <x:v>11474076</x:v>
      </x:c>
      <x:c r="AN1871" s="51" t="n">
        <x:v>361</x:v>
      </x:c>
      <x:c r="AO1871" s="51" t="n">
        <x:f>IFERROR(AM1871*AN1871,"")</x:f>
        <x:v>4142141436</x:v>
      </x:c>
      <x:c r="AP1871" s="56" t="n">
        <x:f>IFERROR(AO1871/(K1871*1000000),"")</x:f>
        <x:v>6.28560026950374</x:v>
      </x:c>
      <x:c r="AQ1871" s="57" t="n">
        <x:v>2352697866.8222556</x:v>
      </x:c>
      <x:c r="AR1871" s="52" t="n">
        <x:v>0.925499518186697</x:v>
      </x:c>
      <x:c r="AS1871" s="52" t="n">
        <x:v>-0.6672369704268617</x:v>
      </x:c>
      <x:c r="AT1871" s="55" t="b">
        <x:v>0</x:v>
      </x:c>
      <x:c r="AU1871" s="50" t="str">
        <x:v>low_equity_ratio;repeated_operating_loss;repeated_negative_operating_cf;excessive_leverage;extreme_profitability_outlier</x:v>
      </x:c>
      <x:c r="AV1871" s="58" t="n">
        <x:v>-0.6204149533658798</x:v>
      </x:c>
      <x:c r="AW1871" s="50" t="n">
        <x:v>3551</x:v>
      </x:c>
      <x:c r="AX1871" s="50" t="str">
        <x:v>Future Moat</x:v>
      </x:c>
      <x:c r="AY1871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1871" s="59" t="str">
        <x:v>2026-05-28 15:11</x:v>
      </x:c>
      <x:c r="BA1871" s="53" t="n">
        <x:v>41609</x:v>
      </x:c>
      <x:c r="BB1871" s="50"/>
      <x:c r="BC1871" s="50"/>
      <x:c r="BD1871" s="50"/>
    </x:row>
    <x:row r="1872">
      <x:c r="A1872" s="50" t="n">
        <x:v>1871</x:v>
      </x:c>
      <x:c r="B1872" s="50" t="str">
        <x:v>3131</x:v>
      </x:c>
      <x:c r="C1872" s="50" t="str">
        <x:v>3131.T</x:v>
      </x:c>
      <x:c r="D1872" s="50" t="str">
        <x:v>SHINDEN HIGHTEX CORPORATION</x:v>
      </x:c>
      <x:c r="E1872" s="50" t="str">
        <x:v>Standard Market(Domestic)</x:v>
      </x:c>
      <x:c r="F1872" s="50" t="str">
        <x:v>Wholesale Trade</x:v>
      </x:c>
      <x:c r="G1872" s="51" t="n">
        <x:v>49084.536</x:v>
      </x:c>
      <x:c r="H1872" s="51" t="n">
        <x:v>43458.893</x:v>
      </x:c>
      <x:c r="I1872" s="51" t="n">
        <x:v>41924.471</x:v>
      </x:c>
      <x:c r="J1872" s="51" t="n">
        <x:v>42285.022</x:v>
      </x:c>
      <x:c r="K1872" s="51" t="n">
        <x:v>43745.219</x:v>
      </x:c>
      <x:c r="L1872" s="52" t="n">
        <x:f>IFERROR(H1872/G1872-1,"")</x:f>
        <x:v>-0.11461131057651242</x:v>
      </x:c>
      <x:c r="M1872" s="52" t="n">
        <x:f>IFERROR(I1872/H1872-1,"")</x:f>
        <x:v>-0.035307434084894895</x:v>
      </x:c>
      <x:c r="N1872" s="52" t="n">
        <x:f>IFERROR(J1872/I1872-1,"")</x:f>
        <x:v>0.0086000131045183</x:v>
      </x:c>
      <x:c r="O1872" s="52" t="n">
        <x:f>IFERROR(K1872/J1872-1,"")</x:f>
        <x:v>0.03453225115976055</x:v>
      </x:c>
      <x:c r="P1872" s="52" t="n">
        <x:f>IFERROR((K1872/G1872)^(1/4)-1,"")</x:f>
        <x:v>-0.028379931846906348</x:v>
      </x:c>
      <x:c r="Q1872" s="51" t="n">
        <x:v>1400.721</x:v>
      </x:c>
      <x:c r="R1872" s="52" t="n">
        <x:f>IFERROR(Q1872/K1872,"")</x:f>
        <x:v>0.03201997914332078</x:v>
      </x:c>
      <x:c r="S1872" s="53" t="n">
        <x:v>38565</x:v>
      </x:c>
      <x:c r="T1872" s="50" t="str">
        <x:v>EDINET_company_history</x:v>
      </x:c>
      <x:c r="U1872" s="50" t="str">
        <x:v>藤本 直子</x:v>
      </x:c>
      <x:c r="V1872" s="54" t="n">
        <x:v>0.0405</x:v>
      </x:c>
      <x:c r="W1872" s="50" t="str">
        <x:v>鈴木 淳</x:v>
      </x:c>
      <x:c r="X1872" s="50" t="b">
        <x:f>AND(COUNT(L1872:O1872)=4,L1872&gt;='設定'!$B$6,M1872&gt;='設定'!$B$6,N1872&gt;='設定'!$B$6,O1872&gt;='設定'!$B$6)</x:f>
        <x:v>0</x:v>
      </x:c>
      <x:c r="Y1872" s="50" t="b">
        <x:f>AND(COUNT(G1872:K1872)=5,P1872&gt;='設定'!$B$7)</x:f>
        <x:v>0</x:v>
      </x:c>
      <x:c r="Z1872" s="50" t="b">
        <x:f>AND(ISNUMBER(R1872),R1872&gt;='設定'!$B$8)</x:f>
        <x:v>0</x:v>
      </x:c>
      <x:c r="AA1872" s="50" t="b">
        <x:f>AND(ISNUMBER(S1872),S1872&gt;=DATE(YEAR('設定'!$B$10)-'設定'!$B$9,MONTH('設定'!$B$10),DAY('設定'!$B$10)))</x:f>
        <x:v>0</x:v>
      </x:c>
      <x:c r="AB1872" s="55" t="b">
        <x:v>0</x:v>
      </x:c>
      <x:c r="AC1872" s="55" t="b">
        <x:v>1</x:v>
      </x:c>
      <x:c r="AD1872" s="50" t="n">
        <x:f>IF(X1872,1,0)+IF(Z1872,1,0)+IF(AA1872,1,0)+IF(AB1872,1,0)</x:f>
        <x:v>0</x:v>
      </x:c>
      <x:c r="AE1872" s="50" t="n">
        <x:f>IF(Y1872,1,0)+IF(Z1872,1,0)+IF(AA1872,1,0)+IF(AB1872,1,0)</x:f>
        <x:v>0</x:v>
      </x:c>
      <x:c r="AF1872" s="50" t="n">
        <x:f>IF(Y1872,1,0)+IF(Z1872,1,0)+IF(AA1872,1,0)+IF(AC1872,1,0)</x:f>
        <x:v>1</x:v>
      </x:c>
      <x:c r="AG1872" s="53" t="n">
        <x:v>44348</x:v>
      </x:c>
      <x:c r="AH1872" s="50" t="str">
        <x:v>S100W17S</x:v>
      </x:c>
      <x:c r="AI1872" s="50" t="str">
        <x:v>NetSalesSummaryOfBusinessResults</x:v>
      </x:c>
      <x:c r="AJ1872" s="50" t="str">
        <x:v>OperatingIncome</x:v>
      </x:c>
      <x:c r="AK1872" s="53" t="n">
        <x:v>45747</x:v>
      </x:c>
      <x:c r="AL1872" s="50" t="str">
        <x:v>365/365/365/366/365</x:v>
      </x:c>
      <x:c r="AM1872" s="51" t="n">
        <x:v>1885200</x:v>
      </x:c>
      <x:c r="AN1872" s="51" t="n">
        <x:v>3960</x:v>
      </x:c>
      <x:c r="AO1872" s="51" t="n">
        <x:f>IFERROR(AM1872*AN1872,"")</x:f>
        <x:v>7465392000</x:v>
      </x:c>
      <x:c r="AP1872" s="56" t="n">
        <x:f>IFERROR(AO1872/(K1872*1000000),"")</x:f>
        <x:v>0.17065618073600225</x:v>
      </x:c>
      <x:c r="AQ1872" s="57" t="n">
        <x:v>47403175</x:v>
      </x:c>
      <x:c r="AR1872" s="52" t="n">
        <x:v>0.3903594703653614</x:v>
      </x:c>
      <x:c r="AS1872" s="52" t="n">
        <x:v>-0.4889659331121011</x:v>
      </x:c>
      <x:c r="AT1872" s="55" t="b">
        <x:v>1</x:v>
      </x:c>
      <x:c r="AU1872" s="50"/>
      <x:c r="AV1872" s="58" t="n">
        <x:v>-0.182964200161093</x:v>
      </x:c>
      <x:c r="AW1872" s="50" t="n">
        <x:v>2968</x:v>
      </x:c>
      <x:c r="AX1872" s="50" t="str">
        <x:v>Core Moat</x:v>
      </x:c>
      <x:c r="AY1872" s="50" t="str">
        <x:v>目立つ機械的警告なし（定性確認は別途必要）</x:v>
      </x:c>
      <x:c r="AZ1872" s="59" t="str">
        <x:v>2025-06-23 09:29</x:v>
      </x:c>
      <x:c r="BA1872" s="53" t="n">
        <x:v>38565</x:v>
      </x:c>
      <x:c r="BB1872" s="50"/>
      <x:c r="BC1872" s="50"/>
      <x:c r="BD1872" s="50"/>
    </x:row>
    <x:row r="1873">
      <x:c r="A1873" s="50" t="n">
        <x:v>1872</x:v>
      </x:c>
      <x:c r="B1873" s="50" t="str">
        <x:v>7371</x:v>
      </x:c>
      <x:c r="C1873" s="50" t="str">
        <x:v>7371.T</x:v>
      </x:c>
      <x:c r="D1873" s="50" t="str">
        <x:v>Zenken Corporation</x:v>
      </x:c>
      <x:c r="E1873" s="50" t="str">
        <x:v>Growth Market(Domestic)</x:v>
      </x:c>
      <x:c r="F1873" s="50" t="str">
        <x:v>Services</x:v>
      </x:c>
      <x:c r="G1873" s="51" t="n">
        <x:v>6216.577</x:v>
      </x:c>
      <x:c r="H1873" s="51" t="n">
        <x:v>7705.619</x:v>
      </x:c>
      <x:c r="I1873" s="51" t="n">
        <x:v>7058.312</x:v>
      </x:c>
      <x:c r="J1873" s="51" t="n">
        <x:v>5627.103</x:v>
      </x:c>
      <x:c r="K1873" s="51" t="n">
        <x:v>5536.925</x:v>
      </x:c>
      <x:c r="L1873" s="52" t="n">
        <x:f>IFERROR(H1873/G1873-1,"")</x:f>
        <x:v>0.23952763715465908</x:v>
      </x:c>
      <x:c r="M1873" s="52" t="n">
        <x:f>IFERROR(I1873/H1873-1,"")</x:f>
        <x:v>-0.08400454265906476</x:v>
      </x:c>
      <x:c r="N1873" s="52" t="n">
        <x:f>IFERROR(J1873/I1873-1,"")</x:f>
        <x:v>-0.20276930234877688</x:v>
      </x:c>
      <x:c r="O1873" s="52" t="n">
        <x:f>IFERROR(K1873/J1873-1,"")</x:f>
        <x:v>-0.016025652986981</x:v>
      </x:c>
      <x:c r="P1873" s="52" t="n">
        <x:f>IFERROR((K1873/G1873)^(1/4)-1,"")</x:f>
        <x:v>-0.02853014045562241</x:v>
      </x:c>
      <x:c r="Q1873" s="51" t="n">
        <x:v>386.367</x:v>
      </x:c>
      <x:c r="R1873" s="52" t="n">
        <x:f>IFERROR(Q1873/K1873,"")</x:f>
        <x:v>0.06978006745621441</x:v>
      </x:c>
      <x:c r="S1873" s="53" t="n">
        <x:v>44348</x:v>
      </x:c>
      <x:c r="T1873" s="50" t="str">
        <x:v>EDINET_company_history</x:v>
      </x:c>
      <x:c r="U1873" s="50" t="str">
        <x:v>吉 澤 信 男</x:v>
      </x:c>
      <x:c r="V1873" s="54" t="n">
        <x:v>0.4655</x:v>
      </x:c>
      <x:c r="W1873" s="50" t="str">
        <x:v>林 順之亮</x:v>
      </x:c>
      <x:c r="X1873" s="50" t="b">
        <x:f>AND(COUNT(L1873:O1873)=4,L1873&gt;='設定'!$B$6,M1873&gt;='設定'!$B$6,N1873&gt;='設定'!$B$6,O1873&gt;='設定'!$B$6)</x:f>
        <x:v>0</x:v>
      </x:c>
      <x:c r="Y1873" s="50" t="b">
        <x:f>AND(COUNT(G1873:K1873)=5,P1873&gt;='設定'!$B$7)</x:f>
        <x:v>0</x:v>
      </x:c>
      <x:c r="Z1873" s="50" t="b">
        <x:f>AND(ISNUMBER(R1873),R1873&gt;='設定'!$B$8)</x:f>
        <x:v>0</x:v>
      </x:c>
      <x:c r="AA1873" s="50" t="b">
        <x:f>AND(ISNUMBER(S1873),S1873&gt;=DATE(YEAR('設定'!$B$10)-'設定'!$B$9,MONTH('設定'!$B$10),DAY('設定'!$B$10)))</x:f>
        <x:v>0</x:v>
      </x:c>
      <x:c r="AB1873" s="55" t="b">
        <x:v>0</x:v>
      </x:c>
      <x:c r="AC1873" s="55" t="b">
        <x:v>1</x:v>
      </x:c>
      <x:c r="AD1873" s="50" t="n">
        <x:f>IF(X1873,1,0)+IF(Z1873,1,0)+IF(AA1873,1,0)+IF(AB1873,1,0)</x:f>
        <x:v>0</x:v>
      </x:c>
      <x:c r="AE1873" s="50" t="n">
        <x:f>IF(Y1873,1,0)+IF(Z1873,1,0)+IF(AA1873,1,0)+IF(AB1873,1,0)</x:f>
        <x:v>0</x:v>
      </x:c>
      <x:c r="AF1873" s="50" t="n">
        <x:f>IF(Y1873,1,0)+IF(Z1873,1,0)+IF(AA1873,1,0)+IF(AC1873,1,0)</x:f>
        <x:v>1</x:v>
      </x:c>
      <x:c r="AG1873" s="53" t="n">
        <x:v>44363</x:v>
      </x:c>
      <x:c r="AH1873" s="50" t="str">
        <x:v>S100WQCF</x:v>
      </x:c>
      <x:c r="AI1873" s="50" t="str">
        <x:v>NetSalesSummaryOfBusinessResults</x:v>
      </x:c>
      <x:c r="AJ1873" s="50" t="str">
        <x:v>OperatingIncome</x:v>
      </x:c>
      <x:c r="AK1873" s="53" t="n">
        <x:v>45838</x:v>
      </x:c>
      <x:c r="AL1873" s="50" t="str">
        <x:v>365/365/365/366/365</x:v>
      </x:c>
      <x:c r="AM1873" s="51" t="n">
        <x:v>12158100</x:v>
      </x:c>
      <x:c r="AN1873" s="51" t="n">
        <x:v>704</x:v>
      </x:c>
      <x:c r="AO1873" s="51" t="n">
        <x:f>IFERROR(AM1873*AN1873,"")</x:f>
        <x:v>8559302400</x:v>
      </x:c>
      <x:c r="AP1873" s="56" t="n">
        <x:f>IFERROR(AO1873/(K1873*1000000),"")</x:f>
        <x:v>1.5458584683736911</x:v>
      </x:c>
      <x:c r="AQ1873" s="57" t="n">
        <x:v>16739058.333333334</x:v>
      </x:c>
      <x:c r="AR1873" s="52" t="n">
        <x:v>0.316010013563404</x:v>
      </x:c>
      <x:c r="AS1873" s="52" t="n">
        <x:v>-0.6375218127514837</x:v>
      </x:c>
      <x:c r="AT1873" s="55" t="b">
        <x:v>0</x:v>
      </x:c>
      <x:c r="AU1873" s="50" t="str">
        <x:v>low_liquidity</x:v>
      </x:c>
      <x:c r="AV1873" s="58" t="n">
        <x:v>0.0387940812841318</x:v>
      </x:c>
      <x:c r="AW1873" s="50" t="n">
        <x:v>1583</x:v>
      </x:c>
      <x:c r="AX1873" s="50" t="str">
        <x:v>Discovery</x:v>
      </x:c>
      <x:c r="AY1873" s="50" t="str">
        <x:v>既存適格性フィルター不通過: low_liquidity / 60日平均売買代金2,000万円未満 / ローカル5年最大下落率-60%以下</x:v>
      </x:c>
      <x:c r="AZ1873" s="59" t="str">
        <x:v>2025-09-24 16:00</x:v>
      </x:c>
      <x:c r="BA1873" s="53" t="n">
        <x:v>44348</x:v>
      </x:c>
      <x:c r="BB1873" s="50"/>
      <x:c r="BC1873" s="50"/>
      <x:c r="BD1873" s="50"/>
    </x:row>
    <x:row r="1874">
      <x:c r="A1874" s="50" t="n">
        <x:v>1873</x:v>
      </x:c>
      <x:c r="B1874" s="50" t="str">
        <x:v>3202</x:v>
      </x:c>
      <x:c r="C1874" s="50" t="str">
        <x:v>3202.T</x:v>
      </x:c>
      <x:c r="D1874" s="50" t="str">
        <x:v>Daitobo Co.,Ltd.</x:v>
      </x:c>
      <x:c r="E1874" s="50" t="str">
        <x:v>Standard Market(Domestic)</x:v>
      </x:c>
      <x:c r="F1874" s="50" t="str">
        <x:v>Textiles and Apparels</x:v>
      </x:c>
      <x:c r="G1874" s="51" t="n">
        <x:v>4617.518</x:v>
      </x:c>
      <x:c r="H1874" s="51" t="n">
        <x:v>4502.252</x:v>
      </x:c>
      <x:c r="I1874" s="51" t="n">
        <x:v>3997.466</x:v>
      </x:c>
      <x:c r="J1874" s="51" t="n">
        <x:v>4033.875</x:v>
      </x:c>
      <x:c r="K1874" s="51" t="n">
        <x:v>4106.822</x:v>
      </x:c>
      <x:c r="L1874" s="52" t="n">
        <x:f>IFERROR(H1874/G1874-1,"")</x:f>
        <x:v>-0.024962761379598186</x:v>
      </x:c>
      <x:c r="M1874" s="52" t="n">
        <x:f>IFERROR(I1874/H1874-1,"")</x:f>
        <x:v>-0.11211855755741806</x:v>
      </x:c>
      <x:c r="N1874" s="52" t="n">
        <x:f>IFERROR(J1874/I1874-1,"")</x:f>
        <x:v>0.009108019930626154</x:v>
      </x:c>
      <x:c r="O1874" s="52" t="n">
        <x:f>IFERROR(K1874/J1874-1,"")</x:f>
        <x:v>0.018083604474605774</x:v>
      </x:c>
      <x:c r="P1874" s="52" t="n">
        <x:f>IFERROR((K1874/G1874)^(1/4)-1,"")</x:f>
        <x:v>-0.028876819656756703</x:v>
      </x:c>
      <x:c r="Q1874" s="51" t="n">
        <x:v>315.424</x:v>
      </x:c>
      <x:c r="R1874" s="52" t="n">
        <x:f>IFERROR(Q1874/K1874,"")</x:f>
        <x:v>0.07680488708787475</x:v>
      </x:c>
      <x:c r="S1874" s="53" t="n">
        <x:v>18019</x:v>
      </x:c>
      <x:c r="T1874" s="50" t="str">
        <x:v>EDINET_company_history</x:v>
      </x:c>
      <x:c r="U1874" s="50" t="str">
        <x:v>ファーストブラザーズ㈱</x:v>
      </x:c>
      <x:c r="V1874" s="54" t="n">
        <x:v>0.032</x:v>
      </x:c>
      <x:c r="W1874" s="50" t="str">
        <x:v>山内 一裕</x:v>
      </x:c>
      <x:c r="X1874" s="50" t="b">
        <x:f>AND(COUNT(L1874:O1874)=4,L1874&gt;='設定'!$B$6,M1874&gt;='設定'!$B$6,N1874&gt;='設定'!$B$6,O1874&gt;='設定'!$B$6)</x:f>
        <x:v>0</x:v>
      </x:c>
      <x:c r="Y1874" s="50" t="b">
        <x:f>AND(COUNT(G1874:K1874)=5,P1874&gt;='設定'!$B$7)</x:f>
        <x:v>0</x:v>
      </x:c>
      <x:c r="Z1874" s="50" t="b">
        <x:f>AND(ISNUMBER(R1874),R1874&gt;='設定'!$B$8)</x:f>
        <x:v>0</x:v>
      </x:c>
      <x:c r="AA1874" s="50" t="b">
        <x:f>AND(ISNUMBER(S1874),S1874&gt;=DATE(YEAR('設定'!$B$10)-'設定'!$B$9,MONTH('設定'!$B$10),DAY('設定'!$B$10)))</x:f>
        <x:v>0</x:v>
      </x:c>
      <x:c r="AB1874" s="55" t="b">
        <x:v>0</x:v>
      </x:c>
      <x:c r="AC1874" s="55" t="b">
        <x:v>1</x:v>
      </x:c>
      <x:c r="AD1874" s="50" t="n">
        <x:f>IF(X1874,1,0)+IF(Z1874,1,0)+IF(AA1874,1,0)+IF(AB1874,1,0)</x:f>
        <x:v>0</x:v>
      </x:c>
      <x:c r="AE1874" s="50" t="n">
        <x:f>IF(Y1874,1,0)+IF(Z1874,1,0)+IF(AA1874,1,0)+IF(AB1874,1,0)</x:f>
        <x:v>0</x:v>
      </x:c>
      <x:c r="AF1874" s="50" t="n">
        <x:f>IF(Y1874,1,0)+IF(Z1874,1,0)+IF(AA1874,1,0)+IF(AC1874,1,0)</x:f>
        <x:v>1</x:v>
      </x:c>
      <x:c r="AG1874" s="53" t="n">
        <x:v>44348</x:v>
      </x:c>
      <x:c r="AH1874" s="50" t="str">
        <x:v>S100W4I2</x:v>
      </x:c>
      <x:c r="AI1874" s="50" t="str">
        <x:v>NetSalesSummaryOfBusinessResults</x:v>
      </x:c>
      <x:c r="AJ1874" s="50" t="str">
        <x:v>OperatingIncome</x:v>
      </x:c>
      <x:c r="AK1874" s="53" t="n">
        <x:v>45747</x:v>
      </x:c>
      <x:c r="AL1874" s="50" t="str">
        <x:v>365/365/365/366/365</x:v>
      </x:c>
      <x:c r="AM1874" s="51" t="n">
        <x:v>29970100</x:v>
      </x:c>
      <x:c r="AN1874" s="51" t="n">
        <x:v>150</x:v>
      </x:c>
      <x:c r="AO1874" s="51" t="n">
        <x:f>IFERROR(AM1874*AN1874,"")</x:f>
        <x:v>4495515000</x:v>
      </x:c>
      <x:c r="AP1874" s="56" t="n">
        <x:f>IFERROR(AO1874/(K1874*1000000),"")</x:f>
        <x:v>1.0946456895380419</x:v>
      </x:c>
      <x:c r="AQ1874" s="57" t="n">
        <x:v>9889438.333333334</x:v>
      </x:c>
      <x:c r="AR1874" s="52" t="n">
        <x:v>0.242662129250873</x:v>
      </x:c>
      <x:c r="AS1874" s="52" t="n">
        <x:v>-0.3333334253108899</x:v>
      </x:c>
      <x:c r="AT1874" s="55" t="b">
        <x:v>0</x:v>
      </x:c>
      <x:c r="AU1874" s="50" t="str">
        <x:v>low_liquidity</x:v>
      </x:c>
      <x:c r="AV1874" s="58" t="n">
        <x:v>-0.0156679620982314</x:v>
      </x:c>
      <x:c r="AW1874" s="50" t="n">
        <x:v>1994</x:v>
      </x:c>
      <x:c r="AX1874" s="50" t="str">
        <x:v>Core Moat</x:v>
      </x:c>
      <x:c r="AY1874" s="50" t="str">
        <x:v>既存適格性フィルター不通過: low_liquidity / 60日平均売買代金2,000万円未満</x:v>
      </x:c>
      <x:c r="AZ1874" s="59" t="str">
        <x:v>2025-06-24 16:35</x:v>
      </x:c>
      <x:c r="BA1874" s="53" t="n">
        <x:v>18019</x:v>
      </x:c>
      <x:c r="BB1874" s="50"/>
      <x:c r="BC1874" s="50"/>
      <x:c r="BD1874" s="50"/>
    </x:row>
    <x:row r="1875">
      <x:c r="A1875" s="50" t="n">
        <x:v>1874</x:v>
      </x:c>
      <x:c r="B1875" s="50" t="str">
        <x:v>1822</x:v>
      </x:c>
      <x:c r="C1875" s="50" t="str">
        <x:v>1822.T</x:v>
      </x:c>
      <x:c r="D1875" s="50" t="str">
        <x:v>DAIHO CORPORATION</x:v>
      </x:c>
      <x:c r="E1875" s="50" t="str">
        <x:v>Standard Market(Domestic)</x:v>
      </x:c>
      <x:c r="F1875" s="50" t="str">
        <x:v>Construction</x:v>
      </x:c>
      <x:c r="G1875" s="51" t="n">
        <x:v>161697</x:v>
      </x:c>
      <x:c r="H1875" s="51" t="n">
        <x:v>156520</x:v>
      </x:c>
      <x:c r="I1875" s="51" t="n">
        <x:v>156050</x:v>
      </x:c>
      <x:c r="J1875" s="51" t="n">
        <x:v>163222</x:v>
      </x:c>
      <x:c r="K1875" s="51" t="n">
        <x:v>143394</x:v>
      </x:c>
      <x:c r="L1875" s="52" t="n">
        <x:f>IFERROR(H1875/G1875-1,"")</x:f>
        <x:v>-0.03201667316029366</x:v>
      </x:c>
      <x:c r="M1875" s="52" t="n">
        <x:f>IFERROR(I1875/H1875-1,"")</x:f>
        <x:v>-0.003002811142346018</x:v>
      </x:c>
      <x:c r="N1875" s="52" t="n">
        <x:f>IFERROR(J1875/I1875-1,"")</x:f>
        <x:v>0.04595962832425515</x:v>
      </x:c>
      <x:c r="O1875" s="52" t="n">
        <x:f>IFERROR(K1875/J1875-1,"")</x:f>
        <x:v>-0.12147872223107181</x:v>
      </x:c>
      <x:c r="P1875" s="52" t="n">
        <x:f>IFERROR((K1875/G1875)^(1/4)-1,"")</x:f>
        <x:v>-0.029585551082838557</x:v>
      </x:c>
      <x:c r="Q1875" s="51" t="n">
        <x:v>5533</x:v>
      </x:c>
      <x:c r="R1875" s="52" t="n">
        <x:f>IFERROR(Q1875/K1875,"")</x:f>
        <x:v>0.03858599383516744</x:v>
      </x:c>
      <x:c r="S1875" s="53" t="n">
        <x:v>22678</x:v>
      </x:c>
      <x:c r="T1875" s="50" t="str">
        <x:v>EDINET_company_history</x:v>
      </x:c>
      <x:c r="U1875" s="50" t="str">
        <x:v>㈱麻生</x:v>
      </x:c>
      <x:c r="V1875" s="54" t="n">
        <x:v>0.5017</x:v>
      </x:c>
      <x:c r="W1875" s="50" t="str">
        <x:v>森下 覚恵</x:v>
      </x:c>
      <x:c r="X1875" s="50" t="b">
        <x:f>AND(COUNT(L1875:O1875)=4,L1875&gt;='設定'!$B$6,M1875&gt;='設定'!$B$6,N1875&gt;='設定'!$B$6,O1875&gt;='設定'!$B$6)</x:f>
        <x:v>0</x:v>
      </x:c>
      <x:c r="Y1875" s="50" t="b">
        <x:f>AND(COUNT(G1875:K1875)=5,P1875&gt;='設定'!$B$7)</x:f>
        <x:v>0</x:v>
      </x:c>
      <x:c r="Z1875" s="50" t="b">
        <x:f>AND(ISNUMBER(R1875),R1875&gt;='設定'!$B$8)</x:f>
        <x:v>0</x:v>
      </x:c>
      <x:c r="AA1875" s="50" t="b">
        <x:f>AND(ISNUMBER(S1875),S1875&gt;=DATE(YEAR('設定'!$B$10)-'設定'!$B$9,MONTH('設定'!$B$10),DAY('設定'!$B$10)))</x:f>
        <x:v>0</x:v>
      </x:c>
      <x:c r="AB1875" s="55" t="b">
        <x:v>0</x:v>
      </x:c>
      <x:c r="AC1875" s="55" t="b">
        <x:v>1</x:v>
      </x:c>
      <x:c r="AD1875" s="50" t="n">
        <x:f>IF(X1875,1,0)+IF(Z1875,1,0)+IF(AA1875,1,0)+IF(AB1875,1,0)</x:f>
        <x:v>0</x:v>
      </x:c>
      <x:c r="AE1875" s="50" t="n">
        <x:f>IF(Y1875,1,0)+IF(Z1875,1,0)+IF(AA1875,1,0)+IF(AB1875,1,0)</x:f>
        <x:v>0</x:v>
      </x:c>
      <x:c r="AF1875" s="50" t="n">
        <x:f>IF(Y1875,1,0)+IF(Z1875,1,0)+IF(AA1875,1,0)+IF(AC1875,1,0)</x:f>
        <x:v>1</x:v>
      </x:c>
      <x:c r="AG1875" s="53" t="n">
        <x:v>44348</x:v>
      </x:c>
      <x:c r="AH1875" s="50" t="str">
        <x:v>S100W3CM</x:v>
      </x:c>
      <x:c r="AI1875" s="50" t="str">
        <x:v>NetSalesSummaryOfBusinessResults</x:v>
      </x:c>
      <x:c r="AJ1875" s="50" t="str">
        <x:v>OperatingIncome</x:v>
      </x:c>
      <x:c r="AK1875" s="53" t="n">
        <x:v>45747</x:v>
      </x:c>
      <x:c r="AL1875" s="50" t="str">
        <x:v>365/365/365/366/365</x:v>
      </x:c>
      <x:c r="AM1875" s="51" t="n">
        <x:v>17750763</x:v>
      </x:c>
      <x:c r="AN1875" s="51" t="n">
        <x:v>722</x:v>
      </x:c>
      <x:c r="AO1875" s="51" t="n">
        <x:f>IFERROR(AM1875*AN1875,"")</x:f>
        <x:v>12816050886</x:v>
      </x:c>
      <x:c r="AP1875" s="56" t="n">
        <x:f>IFERROR(AO1875/(K1875*1000000),"")</x:f>
        <x:v>0.0893764793924432</x:v>
      </x:c>
      <x:c r="AQ1875" s="57" t="n">
        <x:v>154266280</x:v>
      </x:c>
      <x:c r="AR1875" s="52" t="n">
        <x:v>0.2657393246341297</x:v>
      </x:c>
      <x:c r="AS1875" s="52" t="n">
        <x:v>-0.3053539310533554</x:v>
      </x:c>
      <x:c r="AT1875" s="55" t="b">
        <x:v>1</x:v>
      </x:c>
      <x:c r="AU1875" s="50"/>
      <x:c r="AV1875" s="58" t="n">
        <x:v>-0.1238265418859307</x:v>
      </x:c>
      <x:c r="AW1875" s="50" t="n">
        <x:v>2723</x:v>
      </x:c>
      <x:c r="AX1875" s="50" t="str">
        <x:v>Core Moat</x:v>
      </x:c>
      <x:c r="AY1875" s="50" t="str">
        <x:v>目立つ機械的警告なし（定性確認は別途必要）</x:v>
      </x:c>
      <x:c r="AZ1875" s="59" t="str">
        <x:v>2025-06-24 15:31</x:v>
      </x:c>
      <x:c r="BA1875" s="53" t="n">
        <x:v>22678</x:v>
      </x:c>
      <x:c r="BB1875" s="50"/>
      <x:c r="BC1875" s="50"/>
      <x:c r="BD1875" s="50" t="str">
        <x:v>TOPIX Small 2</x:v>
      </x:c>
    </x:row>
    <x:row r="1876">
      <x:c r="A1876" s="50" t="n">
        <x:v>1875</x:v>
      </x:c>
      <x:c r="B1876" s="50" t="str">
        <x:v>2499</x:v>
      </x:c>
      <x:c r="C1876" s="50" t="str">
        <x:v>2499.T</x:v>
      </x:c>
      <x:c r="D1876" s="50" t="str">
        <x:v>NIHONWASOU HOLDINGS,INC.</x:v>
      </x:c>
      <x:c r="E1876" s="50" t="str">
        <x:v>Standard Market(Domestic)</x:v>
      </x:c>
      <x:c r="F1876" s="50" t="str">
        <x:v>Services</x:v>
      </x:c>
      <x:c r="G1876" s="51" t="n">
        <x:v>5058.797</x:v>
      </x:c>
      <x:c r="H1876" s="51" t="n">
        <x:v>4770.32</x:v>
      </x:c>
      <x:c r="I1876" s="51" t="n">
        <x:v>4504.06</x:v>
      </x:c>
      <x:c r="J1876" s="51" t="n">
        <x:v>4704.858</x:v>
      </x:c>
      <x:c r="K1876" s="51" t="n">
        <x:v>4485.99</x:v>
      </x:c>
      <x:c r="L1876" s="52" t="n">
        <x:f>IFERROR(H1876/G1876-1,"")</x:f>
        <x:v>-0.05702482230459138</x:v>
      </x:c>
      <x:c r="M1876" s="52" t="n">
        <x:f>IFERROR(I1876/H1876-1,"")</x:f>
        <x:v>-0.05581596203189709</x:v>
      </x:c>
      <x:c r="N1876" s="52" t="n">
        <x:f>IFERROR(J1876/I1876-1,"")</x:f>
        <x:v>0.04458155530787766</x:v>
      </x:c>
      <x:c r="O1876" s="52" t="n">
        <x:f>IFERROR(K1876/J1876-1,"")</x:f>
        <x:v>-0.04651957614873825</x:v>
      </x:c>
      <x:c r="P1876" s="52" t="n">
        <x:f>IFERROR((K1876/G1876)^(1/4)-1,"")</x:f>
        <x:v>-0.02959558846669974</x:v>
      </x:c>
      <x:c r="Q1876" s="51" t="n">
        <x:v>375.323</x:v>
      </x:c>
      <x:c r="R1876" s="52" t="n">
        <x:f>IFERROR(Q1876/K1876,"")</x:f>
        <x:v>0.08366558998125274</x:v>
      </x:c>
      <x:c r="S1876" s="53" t="n">
        <x:v>38961</x:v>
      </x:c>
      <x:c r="T1876" s="50" t="str">
        <x:v>EDINET_company_history</x:v>
      </x:c>
      <x:c r="U1876" s="50" t="str">
        <x:v>吉田 重久</x:v>
      </x:c>
      <x:c r="V1876" s="54" t="n">
        <x:v>0.5388</x:v>
      </x:c>
      <x:c r="W1876" s="50" t="str">
        <x:v>鶴野 尚史</x:v>
      </x:c>
      <x:c r="X1876" s="50" t="b">
        <x:f>AND(COUNT(L1876:O1876)=4,L1876&gt;='設定'!$B$6,M1876&gt;='設定'!$B$6,N1876&gt;='設定'!$B$6,O1876&gt;='設定'!$B$6)</x:f>
        <x:v>0</x:v>
      </x:c>
      <x:c r="Y1876" s="50" t="b">
        <x:f>AND(COUNT(G1876:K1876)=5,P1876&gt;='設定'!$B$7)</x:f>
        <x:v>0</x:v>
      </x:c>
      <x:c r="Z1876" s="50" t="b">
        <x:f>AND(ISNUMBER(R1876),R1876&gt;='設定'!$B$8)</x:f>
        <x:v>0</x:v>
      </x:c>
      <x:c r="AA1876" s="50" t="b">
        <x:f>AND(ISNUMBER(S1876),S1876&gt;=DATE(YEAR('設定'!$B$10)-'設定'!$B$9,MONTH('設定'!$B$10),DAY('設定'!$B$10)))</x:f>
        <x:v>0</x:v>
      </x:c>
      <x:c r="AB1876" s="55" t="b">
        <x:v>0</x:v>
      </x:c>
      <x:c r="AC1876" s="55" t="b">
        <x:v>1</x:v>
      </x:c>
      <x:c r="AD1876" s="50" t="n">
        <x:f>IF(X1876,1,0)+IF(Z1876,1,0)+IF(AA1876,1,0)+IF(AB1876,1,0)</x:f>
        <x:v>0</x:v>
      </x:c>
      <x:c r="AE1876" s="50" t="n">
        <x:f>IF(Y1876,1,0)+IF(Z1876,1,0)+IF(AA1876,1,0)+IF(AB1876,1,0)</x:f>
        <x:v>0</x:v>
      </x:c>
      <x:c r="AF1876" s="50" t="n">
        <x:f>IF(Y1876,1,0)+IF(Z1876,1,0)+IF(AA1876,1,0)+IF(AC1876,1,0)</x:f>
        <x:v>1</x:v>
      </x:c>
      <x:c r="AG1876" s="53" t="n">
        <x:v>44348</x:v>
      </x:c>
      <x:c r="AH1876" s="50" t="str">
        <x:v>S100XTS2</x:v>
      </x:c>
      <x:c r="AI1876" s="50" t="str">
        <x:v>NetSalesSummaryOfBusinessResults</x:v>
      </x:c>
      <x:c r="AJ1876" s="50" t="str">
        <x:v>OperatingIncome</x:v>
      </x:c>
      <x:c r="AK1876" s="53" t="n">
        <x:v>46022</x:v>
      </x:c>
      <x:c r="AL1876" s="50" t="str">
        <x:v>365/365/365/366/365</x:v>
      </x:c>
      <x:c r="AM1876" s="51" t="n">
        <x:v>9065600</x:v>
      </x:c>
      <x:c r="AN1876" s="51" t="n">
        <x:v>279</x:v>
      </x:c>
      <x:c r="AO1876" s="51" t="n">
        <x:f>IFERROR(AM1876*AN1876,"")</x:f>
        <x:v>2529302400</x:v>
      </x:c>
      <x:c r="AP1876" s="56" t="n">
        <x:f>IFERROR(AO1876/(K1876*1000000),"")</x:f>
        <x:v>0.5638225675937752</x:v>
      </x:c>
      <x:c r="AQ1876" s="57" t="n">
        <x:v>4652681.666666667</x:v>
      </x:c>
      <x:c r="AR1876" s="52" t="n">
        <x:v>0.2484689630161206</x:v>
      </x:c>
      <x:c r="AS1876" s="52" t="n">
        <x:v>-0.3359038820108999</x:v>
      </x:c>
      <x:c r="AT1876" s="55" t="b">
        <x:v>0</x:v>
      </x:c>
      <x:c r="AU1876" s="50" t="str">
        <x:v>low_liquidity</x:v>
      </x:c>
      <x:c r="AV1876" s="58" t="n">
        <x:v>0.0472083799611603</x:v>
      </x:c>
      <x:c r="AW1876" s="50" t="n">
        <x:v>1533</x:v>
      </x:c>
      <x:c r="AX1876" s="50" t="str">
        <x:v>Discovery</x:v>
      </x:c>
      <x:c r="AY1876" s="50" t="str">
        <x:v>既存適格性フィルター不通過: low_liquidity / 60日平均売買代金2,000万円未満</x:v>
      </x:c>
      <x:c r="AZ1876" s="59" t="str">
        <x:v>2026-03-26 14:47</x:v>
      </x:c>
      <x:c r="BA1876" s="53" t="n">
        <x:v>38961</x:v>
      </x:c>
      <x:c r="BB1876" s="50"/>
      <x:c r="BC1876" s="50"/>
      <x:c r="BD1876" s="50"/>
    </x:row>
    <x:row r="1877">
      <x:c r="A1877" s="50" t="n">
        <x:v>1876</x:v>
      </x:c>
      <x:c r="B1877" s="50" t="str">
        <x:v>6832</x:v>
      </x:c>
      <x:c r="C1877" s="50" t="str">
        <x:v>6832.T</x:v>
      </x:c>
      <x:c r="D1877" s="50" t="str">
        <x:v>AOI ELECTRONICS CO.,LTD.</x:v>
      </x:c>
      <x:c r="E1877" s="50" t="str">
        <x:v>Standard Market(Domestic)</x:v>
      </x:c>
      <x:c r="F1877" s="50" t="str">
        <x:v>Electric Appliances</x:v>
      </x:c>
      <x:c r="G1877" s="51" t="n">
        <x:v>40265.543</x:v>
      </x:c>
      <x:c r="H1877" s="51" t="n">
        <x:v>43347.226</x:v>
      </x:c>
      <x:c r="I1877" s="51" t="n">
        <x:v>37231.391</x:v>
      </x:c>
      <x:c r="J1877" s="51" t="n">
        <x:v>33941.324</x:v>
      </x:c>
      <x:c r="K1877" s="51" t="n">
        <x:v>34974.678</x:v>
      </x:c>
      <x:c r="L1877" s="52" t="n">
        <x:f>IFERROR(H1877/G1877-1,"")</x:f>
        <x:v>0.0765339983121549</x:v>
      </x:c>
      <x:c r="M1877" s="52" t="n">
        <x:f>IFERROR(I1877/H1877-1,"")</x:f>
        <x:v>-0.1410894205779165</x:v>
      </x:c>
      <x:c r="N1877" s="52" t="n">
        <x:f>IFERROR(J1877/I1877-1,"")</x:f>
        <x:v>-0.08836809239815946</x:v>
      </x:c>
      <x:c r="O1877" s="52" t="n">
        <x:f>IFERROR(K1877/J1877-1,"")</x:f>
        <x:v>0.03044530614067975</x:v>
      </x:c>
      <x:c r="P1877" s="52" t="n">
        <x:f>IFERROR((K1877/G1877)^(1/4)-1,"")</x:f>
        <x:v>-0.034605008930653325</x:v>
      </x:c>
      <x:c r="Q1877" s="51" t="n">
        <x:v>438.839</x:v>
      </x:c>
      <x:c r="R1877" s="52" t="n">
        <x:f>IFERROR(Q1877/K1877,"")</x:f>
        <x:v>0.012547334960453389</x:v>
      </x:c>
      <x:c r="S1877" s="53" t="n">
        <x:v>36739</x:v>
      </x:c>
      <x:c r="T1877" s="50" t="str">
        <x:v>EDINET_company_history</x:v>
      </x:c>
      <x:c r="U1877" s="50" t="str">
        <x:v>大西 以知郎</x:v>
      </x:c>
      <x:c r="V1877" s="54" t="n">
        <x:v>0.1891</x:v>
      </x:c>
      <x:c r="W1877" s="50" t="str">
        <x:v>木下 和洋</x:v>
      </x:c>
      <x:c r="X1877" s="50" t="b">
        <x:f>AND(COUNT(L1877:O1877)=4,L1877&gt;='設定'!$B$6,M1877&gt;='設定'!$B$6,N1877&gt;='設定'!$B$6,O1877&gt;='設定'!$B$6)</x:f>
        <x:v>0</x:v>
      </x:c>
      <x:c r="Y1877" s="50" t="b">
        <x:f>AND(COUNT(G1877:K1877)=5,P1877&gt;='設定'!$B$7)</x:f>
        <x:v>0</x:v>
      </x:c>
      <x:c r="Z1877" s="50" t="b">
        <x:f>AND(ISNUMBER(R1877),R1877&gt;='設定'!$B$8)</x:f>
        <x:v>0</x:v>
      </x:c>
      <x:c r="AA1877" s="50" t="b">
        <x:f>AND(ISNUMBER(S1877),S1877&gt;=DATE(YEAR('設定'!$B$10)-'設定'!$B$9,MONTH('設定'!$B$10),DAY('設定'!$B$10)))</x:f>
        <x:v>0</x:v>
      </x:c>
      <x:c r="AB1877" s="55" t="b">
        <x:v>0</x:v>
      </x:c>
      <x:c r="AC1877" s="55" t="b">
        <x:v>1</x:v>
      </x:c>
      <x:c r="AD1877" s="50" t="n">
        <x:f>IF(X1877,1,0)+IF(Z1877,1,0)+IF(AA1877,1,0)+IF(AB1877,1,0)</x:f>
        <x:v>0</x:v>
      </x:c>
      <x:c r="AE1877" s="50" t="n">
        <x:f>IF(Y1877,1,0)+IF(Z1877,1,0)+IF(AA1877,1,0)+IF(AB1877,1,0)</x:f>
        <x:v>0</x:v>
      </x:c>
      <x:c r="AF1877" s="50" t="n">
        <x:f>IF(Y1877,1,0)+IF(Z1877,1,0)+IF(AA1877,1,0)+IF(AC1877,1,0)</x:f>
        <x:v>1</x:v>
      </x:c>
      <x:c r="AG1877" s="53" t="n">
        <x:v>44348</x:v>
      </x:c>
      <x:c r="AH1877" s="50" t="str">
        <x:v>S100W8K0</x:v>
      </x:c>
      <x:c r="AI1877" s="50" t="str">
        <x:v>NetSalesSummaryOfBusinessResults</x:v>
      </x:c>
      <x:c r="AJ1877" s="50" t="str">
        <x:v>OperatingIncome</x:v>
      </x:c>
      <x:c r="AK1877" s="53" t="n">
        <x:v>45747</x:v>
      </x:c>
      <x:c r="AL1877" s="50" t="str">
        <x:v>365/365/365/366/365</x:v>
      </x:c>
      <x:c r="AM1877" s="51" t="n">
        <x:v>11199000</x:v>
      </x:c>
      <x:c r="AN1877" s="51" t="n">
        <x:v>2859</x:v>
      </x:c>
      <x:c r="AO1877" s="51" t="n">
        <x:f>IFERROR(AM1877*AN1877,"")</x:f>
        <x:v>32017941000</x:v>
      </x:c>
      <x:c r="AP1877" s="56" t="n">
        <x:f>IFERROR(AO1877/(K1877*1000000),"")</x:f>
        <x:v>0.9154606369785592</x:v>
      </x:c>
      <x:c r="AQ1877" s="57" t="n">
        <x:v>118932336.66666669</x:v>
      </x:c>
      <x:c r="AR1877" s="52" t="n">
        <x:v>0.3696353313356416</x:v>
      </x:c>
      <x:c r="AS1877" s="52" t="n">
        <x:v>-0.539273198209766</x:v>
      </x:c>
      <x:c r="AT1877" s="55" t="b">
        <x:v>1</x:v>
      </x:c>
      <x:c r="AU1877" s="50"/>
      <x:c r="AV1877" s="58" t="n">
        <x:v>0.3437950725040375</x:v>
      </x:c>
      <x:c r="AW1877" s="50" t="n">
        <x:v>325</x:v>
      </x:c>
      <x:c r="AX1877" s="50" t="str">
        <x:v>Future Moat</x:v>
      </x:c>
      <x:c r="AY1877" s="50" t="str">
        <x:v>目立つ機械的警告なし（定性確認は別途必要）</x:v>
      </x:c>
      <x:c r="AZ1877" s="59" t="str">
        <x:v>2025-06-27 14:15</x:v>
      </x:c>
      <x:c r="BA1877" s="53" t="n">
        <x:v>36739</x:v>
      </x:c>
      <x:c r="BB1877" s="50"/>
      <x:c r="BC1877" s="50"/>
      <x:c r="BD1877" s="50"/>
    </x:row>
    <x:row r="1878">
      <x:c r="A1878" s="50" t="n">
        <x:v>1877</x:v>
      </x:c>
      <x:c r="B1878" s="50" t="str">
        <x:v>2329</x:v>
      </x:c>
      <x:c r="C1878" s="50" t="str">
        <x:v>2329.T</x:v>
      </x:c>
      <x:c r="D1878" s="50" t="str">
        <x:v>TOHOKUSHINSHA FILM CORPORATION</x:v>
      </x:c>
      <x:c r="E1878" s="50" t="str">
        <x:v>Standard Market(Domestic)</x:v>
      </x:c>
      <x:c r="F1878" s="50" t="str">
        <x:v>Information &amp; Communication</x:v>
      </x:c>
      <x:c r="G1878" s="51" t="n">
        <x:v>52874</x:v>
      </x:c>
      <x:c r="H1878" s="51" t="n">
        <x:v>52758</x:v>
      </x:c>
      <x:c r="I1878" s="51" t="n">
        <x:v>55922</x:v>
      </x:c>
      <x:c r="J1878" s="51" t="n">
        <x:v>52819</x:v>
      </x:c>
      <x:c r="K1878" s="51" t="n">
        <x:v>45686</x:v>
      </x:c>
      <x:c r="L1878" s="52" t="n">
        <x:f>IFERROR(H1878/G1878-1,"")</x:f>
        <x:v>-0.0021938949199984403</x:v>
      </x:c>
      <x:c r="M1878" s="52" t="n">
        <x:f>IFERROR(I1878/H1878-1,"")</x:f>
        <x:v>0.059971947382387425</x:v>
      </x:c>
      <x:c r="N1878" s="52" t="n">
        <x:f>IFERROR(J1878/I1878-1,"")</x:f>
        <x:v>-0.05548800114445118</x:v>
      </x:c>
      <x:c r="O1878" s="52" t="n">
        <x:f>IFERROR(K1878/J1878-1,"")</x:f>
        <x:v>-0.13504610083492685</x:v>
      </x:c>
      <x:c r="P1878" s="52" t="n">
        <x:f>IFERROR((K1878/G1878)^(1/4)-1,"")</x:f>
        <x:v>-0.035870786888066886</x:v>
      </x:c>
      <x:c r="Q1878" s="51" t="n">
        <x:v>2682</x:v>
      </x:c>
      <x:c r="R1878" s="52" t="n">
        <x:f>IFERROR(Q1878/K1878,"")</x:f>
        <x:v>0.05870507376439172</x:v>
      </x:c>
      <x:c r="S1878" s="53" t="n">
        <x:v>37530</x:v>
      </x:c>
      <x:c r="T1878" s="50" t="str">
        <x:v>EDINET_company_history</x:v>
      </x:c>
      <x:c r="U1878" s="50" t="str">
        <x:v>植村 久子</x:v>
      </x:c>
      <x:c r="V1878" s="54" t="n">
        <x:v>0.2117</x:v>
      </x:c>
      <x:c r="W1878" s="50" t="str">
        <x:v>小坂 恵一</x:v>
      </x:c>
      <x:c r="X1878" s="50" t="b">
        <x:f>AND(COUNT(L1878:O1878)=4,L1878&gt;='設定'!$B$6,M1878&gt;='設定'!$B$6,N1878&gt;='設定'!$B$6,O1878&gt;='設定'!$B$6)</x:f>
        <x:v>0</x:v>
      </x:c>
      <x:c r="Y1878" s="50" t="b">
        <x:f>AND(COUNT(G1878:K1878)=5,P1878&gt;='設定'!$B$7)</x:f>
        <x:v>0</x:v>
      </x:c>
      <x:c r="Z1878" s="50" t="b">
        <x:f>AND(ISNUMBER(R1878),R1878&gt;='設定'!$B$8)</x:f>
        <x:v>0</x:v>
      </x:c>
      <x:c r="AA1878" s="50" t="b">
        <x:f>AND(ISNUMBER(S1878),S1878&gt;=DATE(YEAR('設定'!$B$10)-'設定'!$B$9,MONTH('設定'!$B$10),DAY('設定'!$B$10)))</x:f>
        <x:v>0</x:v>
      </x:c>
      <x:c r="AB1878" s="55" t="b">
        <x:v>0</x:v>
      </x:c>
      <x:c r="AC1878" s="55" t="b">
        <x:v>1</x:v>
      </x:c>
      <x:c r="AD1878" s="50" t="n">
        <x:f>IF(X1878,1,0)+IF(Z1878,1,0)+IF(AA1878,1,0)+IF(AB1878,1,0)</x:f>
        <x:v>0</x:v>
      </x:c>
      <x:c r="AE1878" s="50" t="n">
        <x:f>IF(Y1878,1,0)+IF(Z1878,1,0)+IF(AA1878,1,0)+IF(AB1878,1,0)</x:f>
        <x:v>0</x:v>
      </x:c>
      <x:c r="AF1878" s="50" t="n">
        <x:f>IF(Y1878,1,0)+IF(Z1878,1,0)+IF(AA1878,1,0)+IF(AC1878,1,0)</x:f>
        <x:v>1</x:v>
      </x:c>
      <x:c r="AG1878" s="53" t="n">
        <x:v>44348</x:v>
      </x:c>
      <x:c r="AH1878" s="50" t="str">
        <x:v>S100W6AY</x:v>
      </x:c>
      <x:c r="AI1878" s="50" t="str">
        <x:v>NetSalesSummaryOfBusinessResults</x:v>
      </x:c>
      <x:c r="AJ1878" s="50" t="str">
        <x:v>OperatingIncome</x:v>
      </x:c>
      <x:c r="AK1878" s="53" t="n">
        <x:v>45747</x:v>
      </x:c>
      <x:c r="AL1878" s="50" t="str">
        <x:v>365/365/365/366/365</x:v>
      </x:c>
      <x:c r="AM1878" s="51" t="n">
        <x:v>137654102</x:v>
      </x:c>
      <x:c r="AN1878" s="51" t="n">
        <x:v>540</x:v>
      </x:c>
      <x:c r="AO1878" s="51" t="n">
        <x:f>IFERROR(AM1878*AN1878,"")</x:f>
        <x:v>74333215080</x:v>
      </x:c>
      <x:c r="AP1878" s="56" t="n">
        <x:f>IFERROR(AO1878/(K1878*1000000),"")</x:f>
        <x:v>1.627045814472705</x:v>
      </x:c>
      <x:c r="AQ1878" s="57" t="n">
        <x:v>29663890</x:v>
      </x:c>
      <x:c r="AR1878" s="52" t="n">
        <x:v>0.3124182452808471</x:v>
      </x:c>
      <x:c r="AS1878" s="52" t="n">
        <x:v>-0.3031916014982034</x:v>
      </x:c>
      <x:c r="AT1878" s="55" t="b">
        <x:v>1</x:v>
      </x:c>
      <x:c r="AU1878" s="50"/>
      <x:c r="AV1878" s="58" t="n">
        <x:v>0.1012531035445868</x:v>
      </x:c>
      <x:c r="AW1878" s="50" t="n">
        <x:v>1225</x:v>
      </x:c>
      <x:c r="AX1878" s="50" t="str">
        <x:v>Discovery</x:v>
      </x:c>
      <x:c r="AY1878" s="50" t="str">
        <x:v>目立つ機械的警告なし（定性確認は別途必要）</x:v>
      </x:c>
      <x:c r="AZ1878" s="59" t="str">
        <x:v>2025-06-26 10:51</x:v>
      </x:c>
      <x:c r="BA1878" s="53" t="n">
        <x:v>37530</x:v>
      </x:c>
      <x:c r="BB1878" s="50"/>
      <x:c r="BC1878" s="50"/>
      <x:c r="BD1878" s="50"/>
    </x:row>
    <x:row r="1879">
      <x:c r="A1879" s="50" t="n">
        <x:v>1878</x:v>
      </x:c>
      <x:c r="B1879" s="50" t="str">
        <x:v>2683</x:v>
      </x:c>
      <x:c r="C1879" s="50" t="str">
        <x:v>2683.T</x:v>
      </x:c>
      <x:c r="D1879" s="50" t="str">
        <x:v>UOKI CO.,LTD.</x:v>
      </x:c>
      <x:c r="E1879" s="50" t="str">
        <x:v>Standard Market(Domestic)</x:v>
      </x:c>
      <x:c r="F1879" s="50" t="str">
        <x:v>Retail Trade</x:v>
      </x:c>
      <x:c r="G1879" s="51" t="n">
        <x:v>11042.025</x:v>
      </x:c>
      <x:c r="H1879" s="51" t="n">
        <x:v>9905.905</x:v>
      </x:c>
      <x:c r="I1879" s="51" t="n">
        <x:v>9855.58</x:v>
      </x:c>
      <x:c r="J1879" s="51" t="n">
        <x:v>9934.09</x:v>
      </x:c>
      <x:c r="K1879" s="51" t="n">
        <x:v>9492.627</x:v>
      </x:c>
      <x:c r="L1879" s="52" t="n">
        <x:f>IFERROR(H1879/G1879-1,"")</x:f>
        <x:v>-0.10289054770298012</x:v>
      </x:c>
      <x:c r="M1879" s="52" t="n">
        <x:f>IFERROR(I1879/H1879-1,"")</x:f>
        <x:v>-0.0050803031121336995</x:v>
      </x:c>
      <x:c r="N1879" s="52" t="n">
        <x:f>IFERROR(J1879/I1879-1,"")</x:f>
        <x:v>0.007966045631002894</x:v>
      </x:c>
      <x:c r="O1879" s="52" t="n">
        <x:f>IFERROR(K1879/J1879-1,"")</x:f>
        <x:v>-0.04443919875902069</x:v>
      </x:c>
      <x:c r="P1879" s="52" t="n">
        <x:f>IFERROR((K1879/G1879)^(1/4)-1,"")</x:f>
        <x:v>-0.03709282564141758</x:v>
      </x:c>
      <x:c r="Q1879" s="51" t="n">
        <x:v>88.184</x:v>
      </x:c>
      <x:c r="R1879" s="52" t="n">
        <x:f>IFERROR(Q1879/K1879,"")</x:f>
        <x:v>0.009289736128892454</x:v>
      </x:c>
      <x:c r="S1879" s="53" t="n">
        <x:v>37347</x:v>
      </x:c>
      <x:c r="T1879" s="50" t="str">
        <x:v>EDINET_company_history</x:v>
      </x:c>
      <x:c r="U1879" s="50" t="str">
        <x:v>有吉 和枝</x:v>
      </x:c>
      <x:c r="V1879" s="54" t="n">
        <x:v>0.1556</x:v>
      </x:c>
      <x:c r="W1879" s="50" t="str">
        <x:v>有吉 美和</x:v>
      </x:c>
      <x:c r="X1879" s="50" t="b">
        <x:f>AND(COUNT(L1879:O1879)=4,L1879&gt;='設定'!$B$6,M1879&gt;='設定'!$B$6,N1879&gt;='設定'!$B$6,O1879&gt;='設定'!$B$6)</x:f>
        <x:v>0</x:v>
      </x:c>
      <x:c r="Y1879" s="50" t="b">
        <x:f>AND(COUNT(G1879:K1879)=5,P1879&gt;='設定'!$B$7)</x:f>
        <x:v>0</x:v>
      </x:c>
      <x:c r="Z1879" s="50" t="b">
        <x:f>AND(ISNUMBER(R1879),R1879&gt;='設定'!$B$8)</x:f>
        <x:v>0</x:v>
      </x:c>
      <x:c r="AA1879" s="50" t="b">
        <x:f>AND(ISNUMBER(S1879),S1879&gt;=DATE(YEAR('設定'!$B$10)-'設定'!$B$9,MONTH('設定'!$B$10),DAY('設定'!$B$10)))</x:f>
        <x:v>0</x:v>
      </x:c>
      <x:c r="AB1879" s="55" t="b">
        <x:v>0</x:v>
      </x:c>
      <x:c r="AC1879" s="55" t="b">
        <x:v>1</x:v>
      </x:c>
      <x:c r="AD1879" s="50" t="n">
        <x:f>IF(X1879,1,0)+IF(Z1879,1,0)+IF(AA1879,1,0)+IF(AB1879,1,0)</x:f>
        <x:v>0</x:v>
      </x:c>
      <x:c r="AE1879" s="50" t="n">
        <x:f>IF(Y1879,1,0)+IF(Z1879,1,0)+IF(AA1879,1,0)+IF(AB1879,1,0)</x:f>
        <x:v>0</x:v>
      </x:c>
      <x:c r="AF1879" s="50" t="n">
        <x:f>IF(Y1879,1,0)+IF(Z1879,1,0)+IF(AA1879,1,0)+IF(AC1879,1,0)</x:f>
        <x:v>1</x:v>
      </x:c>
      <x:c r="AG1879" s="53" t="n">
        <x:v>44348</x:v>
      </x:c>
      <x:c r="AH1879" s="50" t="str">
        <x:v>S100Y5OG</x:v>
      </x:c>
      <x:c r="AI1879" s="50" t="str">
        <x:v>NetSalesSummaryOfBusinessResults</x:v>
      </x:c>
      <x:c r="AJ1879" s="50" t="str">
        <x:v>OperatingIncome</x:v>
      </x:c>
      <x:c r="AK1879" s="53" t="n">
        <x:v>46081</x:v>
      </x:c>
      <x:c r="AL1879" s="50" t="str">
        <x:v>365/365/366/365/365</x:v>
      </x:c>
      <x:c r="AM1879" s="51" t="n">
        <x:v>2518756</x:v>
      </x:c>
      <x:c r="AN1879" s="51" t="n">
        <x:v>1002</x:v>
      </x:c>
      <x:c r="AO1879" s="51" t="n">
        <x:f>IFERROR(AM1879*AN1879,"")</x:f>
        <x:v>2523793512</x:v>
      </x:c>
      <x:c r="AP1879" s="56" t="n">
        <x:f>IFERROR(AO1879/(K1879*1000000),"")</x:f>
        <x:v>0.26586881713565697</x:v>
      </x:c>
      <x:c r="AQ1879" s="57" t="n">
        <x:v>1422493.3333333333</x:v>
      </x:c>
      <x:c r="AR1879" s="52" t="n">
        <x:v>0.1110186916705826</x:v>
      </x:c>
      <x:c r="AS1879" s="52" t="n">
        <x:v>-0.2379373961320636</x:v>
      </x:c>
      <x:c r="AT1879" s="55" t="b">
        <x:v>0</x:v>
      </x:c>
      <x:c r="AU1879" s="50" t="str">
        <x:v>low_liquidity</x:v>
      </x:c>
      <x:c r="AV1879" s="58" t="n">
        <x:v>-0.0143393120365127</x:v>
      </x:c>
      <x:c r="AW1879" s="50" t="n">
        <x:v>1984</x:v>
      </x:c>
      <x:c r="AX1879" s="50" t="str">
        <x:v>Core Moat</x:v>
      </x:c>
      <x:c r="AY1879" s="50" t="str">
        <x:v>既存適格性フィルター不通過: low_liquidity / 60日平均売買代金2,000万円未満</x:v>
      </x:c>
      <x:c r="AZ1879" s="59" t="str">
        <x:v>2026-05-22 13:06</x:v>
      </x:c>
      <x:c r="BA1879" s="53" t="n">
        <x:v>37347</x:v>
      </x:c>
      <x:c r="BB1879" s="50"/>
      <x:c r="BC1879" s="50"/>
      <x:c r="BD1879" s="50"/>
    </x:row>
    <x:row r="1880">
      <x:c r="A1880" s="50" t="n">
        <x:v>1879</x:v>
      </x:c>
      <x:c r="B1880" s="50" t="str">
        <x:v>3681</x:v>
      </x:c>
      <x:c r="C1880" s="50" t="str">
        <x:v>3681.T</x:v>
      </x:c>
      <x:c r="D1880" s="50" t="str">
        <x:v>V-cube,Inc.</x:v>
      </x:c>
      <x:c r="E1880" s="50" t="str">
        <x:v>Prime Market (Domestic)</x:v>
      </x:c>
      <x:c r="F1880" s="50" t="str">
        <x:v>Information &amp; Communication</x:v>
      </x:c>
      <x:c r="G1880" s="51" t="n">
        <x:v>11493.601</x:v>
      </x:c>
      <x:c r="H1880" s="51" t="n">
        <x:v>12229.135</x:v>
      </x:c>
      <x:c r="I1880" s="51" t="n">
        <x:v>11084.673</x:v>
      </x:c>
      <x:c r="J1880" s="51" t="n">
        <x:v>10463.846</x:v>
      </x:c>
      <x:c r="K1880" s="51" t="n">
        <x:v>9859.467</x:v>
      </x:c>
      <x:c r="L1880" s="52" t="n">
        <x:f>IFERROR(H1880/G1880-1,"")</x:f>
        <x:v>0.06399508735338899</x:v>
      </x:c>
      <x:c r="M1880" s="52" t="n">
        <x:f>IFERROR(I1880/H1880-1,"")</x:f>
        <x:v>-0.09358486924872444</x:v>
      </x:c>
      <x:c r="N1880" s="52" t="n">
        <x:f>IFERROR(J1880/I1880-1,"")</x:f>
        <x:v>-0.056007696393028605</x:v>
      </x:c>
      <x:c r="O1880" s="52" t="n">
        <x:f>IFERROR(K1880/J1880-1,"")</x:f>
        <x:v>-0.05775878200042306</x:v>
      </x:c>
      <x:c r="P1880" s="52" t="n">
        <x:f>IFERROR((K1880/G1880)^(1/4)-1,"")</x:f>
        <x:v>-0.03761392536394115</x:v>
      </x:c>
      <x:c r="Q1880" s="51" t="n">
        <x:v>-1683.043</x:v>
      </x:c>
      <x:c r="R1880" s="52" t="n">
        <x:f>IFERROR(Q1880/K1880,"")</x:f>
        <x:v>-0.17070324389746422</x:v>
      </x:c>
      <x:c r="S1880" s="53" t="n">
        <x:v>41609</x:v>
      </x:c>
      <x:c r="T1880" s="50" t="str">
        <x:v>EDINET_company_history</x:v>
      </x:c>
      <x:c r="U1880" s="50" t="str">
        <x:v>間下 直晃</x:v>
      </x:c>
      <x:c r="V1880" s="54" t="n">
        <x:v>0.1388</x:v>
      </x:c>
      <x:c r="W1880" s="50" t="str">
        <x:v>水谷 潤</x:v>
      </x:c>
      <x:c r="X1880" s="50" t="b">
        <x:f>AND(COUNT(L1880:O1880)=4,L1880&gt;='設定'!$B$6,M1880&gt;='設定'!$B$6,N1880&gt;='設定'!$B$6,O1880&gt;='設定'!$B$6)</x:f>
        <x:v>0</x:v>
      </x:c>
      <x:c r="Y1880" s="50" t="b">
        <x:f>AND(COUNT(G1880:K1880)=5,P1880&gt;='設定'!$B$7)</x:f>
        <x:v>0</x:v>
      </x:c>
      <x:c r="Z1880" s="50" t="b">
        <x:f>AND(ISNUMBER(R1880),R1880&gt;='設定'!$B$8)</x:f>
        <x:v>0</x:v>
      </x:c>
      <x:c r="AA1880" s="50" t="b">
        <x:f>AND(ISNUMBER(S1880),S1880&gt;=DATE(YEAR('設定'!$B$10)-'設定'!$B$9,MONTH('設定'!$B$10),DAY('設定'!$B$10)))</x:f>
        <x:v>0</x:v>
      </x:c>
      <x:c r="AB1880" s="55" t="b">
        <x:v>0</x:v>
      </x:c>
      <x:c r="AC1880" s="55" t="b">
        <x:v>1</x:v>
      </x:c>
      <x:c r="AD1880" s="50" t="n">
        <x:f>IF(X1880,1,0)+IF(Z1880,1,0)+IF(AA1880,1,0)+IF(AB1880,1,0)</x:f>
        <x:v>0</x:v>
      </x:c>
      <x:c r="AE1880" s="50" t="n">
        <x:f>IF(Y1880,1,0)+IF(Z1880,1,0)+IF(AA1880,1,0)+IF(AB1880,1,0)</x:f>
        <x:v>0</x:v>
      </x:c>
      <x:c r="AF1880" s="50" t="n">
        <x:f>IF(Y1880,1,0)+IF(Z1880,1,0)+IF(AA1880,1,0)+IF(AC1880,1,0)</x:f>
        <x:v>1</x:v>
      </x:c>
      <x:c r="AG1880" s="53" t="n">
        <x:v>44348</x:v>
      </x:c>
      <x:c r="AH1880" s="50" t="str">
        <x:v>S100Y1NL</x:v>
      </x:c>
      <x:c r="AI1880" s="50" t="str">
        <x:v>NetSalesSummaryOfBusinessResults</x:v>
      </x:c>
      <x:c r="AJ1880" s="50" t="str">
        <x:v>OperatingIncome</x:v>
      </x:c>
      <x:c r="AK1880" s="53" t="n">
        <x:v>46022</x:v>
      </x:c>
      <x:c r="AL1880" s="50" t="str">
        <x:v>365/365/365/366/365</x:v>
      </x:c>
      <x:c r="AM1880" s="51" t="n">
        <x:v>25877500</x:v>
      </x:c>
      <x:c r="AN1880" s="51" t="n">
        <x:v>24</x:v>
      </x:c>
      <x:c r="AO1880" s="51" t="n">
        <x:f>IFERROR(AM1880*AN1880,"")</x:f>
        <x:v>621060000</x:v>
      </x:c>
      <x:c r="AP1880" s="56" t="n">
        <x:f>IFERROR(AO1880/(K1880*1000000),"")</x:f>
        <x:v>0.06299123471887476</x:v>
      </x:c>
      <x:c r="AQ1880" s="57" t="n">
        <x:v>145035240</x:v>
      </x:c>
      <x:c r="AR1880" s="52" t="n">
        <x:v>0.679315836327851</x:v>
      </x:c>
      <x:c r="AS1880" s="52" t="n">
        <x:v>-0.993321800226284</x:v>
      </x:c>
      <x:c r="AT1880" s="55" t="b">
        <x:v>0</x:v>
      </x:c>
      <x:c r="AU1880" s="50" t="str">
        <x:v>low_equity_ratio;repeated_operating_loss;excessive_leverage</x:v>
      </x:c>
      <x:c r="AV1880" s="58" t="n">
        <x:v>-0.5859790144340195</x:v>
      </x:c>
      <x:c r="AW1880" s="50" t="n">
        <x:v>3542</x:v>
      </x:c>
      <x:c r="AX1880" s="50" t="str">
        <x:v>Future Moat</x:v>
      </x:c>
      <x:c r="AY1880" s="50" t="str">
        <x:v>既存適格性フィルター不通過: low_equity_ratio;repeated_operating_loss;excessive_leverage / 年率ボラティリティ60%以上 / ローカル5年最大下落率-60%以下</x:v>
      </x:c>
      <x:c r="AZ1880" s="59" t="str">
        <x:v>2026-04-30 15:30</x:v>
      </x:c>
      <x:c r="BA1880" s="53" t="n">
        <x:v>41609</x:v>
      </x:c>
      <x:c r="BB1880" s="50"/>
      <x:c r="BC1880" s="50"/>
      <x:c r="BD1880" s="50" t="str">
        <x:v>TOPIX Small 2</x:v>
      </x:c>
    </x:row>
    <x:row r="1881">
      <x:c r="A1881" s="50" t="n">
        <x:v>1880</x:v>
      </x:c>
      <x:c r="B1881" s="50" t="str">
        <x:v>7442</x:v>
      </x:c>
      <x:c r="C1881" s="50" t="str">
        <x:v>7442.T</x:v>
      </x:c>
      <x:c r="D1881" s="50" t="str">
        <x:v>NAKAYAMAFUKU CO.,LTD.</x:v>
      </x:c>
      <x:c r="E1881" s="50" t="str">
        <x:v>Standard Market(Domestic)</x:v>
      </x:c>
      <x:c r="F1881" s="50" t="str">
        <x:v>Wholesale Trade</x:v>
      </x:c>
      <x:c r="G1881" s="51" t="n">
        <x:v>47865.673</x:v>
      </x:c>
      <x:c r="H1881" s="51" t="n">
        <x:v>42720.495</x:v>
      </x:c>
      <x:c r="I1881" s="51" t="n">
        <x:v>39887.453</x:v>
      </x:c>
      <x:c r="J1881" s="51" t="n">
        <x:v>38593.175</x:v>
      </x:c>
      <x:c r="K1881" s="51" t="n">
        <x:v>40949.509</x:v>
      </x:c>
      <x:c r="L1881" s="52" t="n">
        <x:f>IFERROR(H1881/G1881-1,"")</x:f>
        <x:v>-0.10749202251893542</x:v>
      </x:c>
      <x:c r="M1881" s="52" t="n">
        <x:f>IFERROR(I1881/H1881-1,"")</x:f>
        <x:v>-0.06631575781132693</x:v>
      </x:c>
      <x:c r="N1881" s="52" t="n">
        <x:f>IFERROR(J1881/I1881-1,"")</x:f>
        <x:v>-0.03244824882651687</x:v>
      </x:c>
      <x:c r="O1881" s="52" t="n">
        <x:f>IFERROR(K1881/J1881-1,"")</x:f>
        <x:v>0.06105571775320362</x:v>
      </x:c>
      <x:c r="P1881" s="52" t="n">
        <x:f>IFERROR((K1881/G1881)^(1/4)-1,"")</x:f>
        <x:v>-0.03826342576401143</x:v>
      </x:c>
      <x:c r="Q1881" s="51" t="n">
        <x:v>154.573</x:v>
      </x:c>
      <x:c r="R1881" s="52" t="n">
        <x:f>IFERROR(Q1881/K1881,"")</x:f>
        <x:v>0.00377472169446525</x:v>
      </x:c>
      <x:c r="S1881" s="53" t="n">
        <x:v>34790</x:v>
      </x:c>
      <x:c r="T1881" s="50" t="str">
        <x:v>EDINET_company_history</x:v>
      </x:c>
      <x:c r="U1881" s="50" t="str">
        <x:v>中山福共栄会</x:v>
      </x:c>
      <x:c r="V1881" s="54" t="n">
        <x:v>0.1377</x:v>
      </x:c>
      <x:c r="W1881" s="50" t="str">
        <x:v>橋本 謹也</x:v>
      </x:c>
      <x:c r="X1881" s="50" t="b">
        <x:f>AND(COUNT(L1881:O1881)=4,L1881&gt;='設定'!$B$6,M1881&gt;='設定'!$B$6,N1881&gt;='設定'!$B$6,O1881&gt;='設定'!$B$6)</x:f>
        <x:v>0</x:v>
      </x:c>
      <x:c r="Y1881" s="50" t="b">
        <x:f>AND(COUNT(G1881:K1881)=5,P1881&gt;='設定'!$B$7)</x:f>
        <x:v>0</x:v>
      </x:c>
      <x:c r="Z1881" s="50" t="b">
        <x:f>AND(ISNUMBER(R1881),R1881&gt;='設定'!$B$8)</x:f>
        <x:v>0</x:v>
      </x:c>
      <x:c r="AA1881" s="50" t="b">
        <x:f>AND(ISNUMBER(S1881),S1881&gt;=DATE(YEAR('設定'!$B$10)-'設定'!$B$9,MONTH('設定'!$B$10),DAY('設定'!$B$10)))</x:f>
        <x:v>0</x:v>
      </x:c>
      <x:c r="AB1881" s="55" t="b">
        <x:v>0</x:v>
      </x:c>
      <x:c r="AC1881" s="55" t="b">
        <x:v>1</x:v>
      </x:c>
      <x:c r="AD1881" s="50" t="n">
        <x:f>IF(X1881,1,0)+IF(Z1881,1,0)+IF(AA1881,1,0)+IF(AB1881,1,0)</x:f>
        <x:v>0</x:v>
      </x:c>
      <x:c r="AE1881" s="50" t="n">
        <x:f>IF(Y1881,1,0)+IF(Z1881,1,0)+IF(AA1881,1,0)+IF(AB1881,1,0)</x:f>
        <x:v>0</x:v>
      </x:c>
      <x:c r="AF1881" s="50" t="n">
        <x:f>IF(Y1881,1,0)+IF(Z1881,1,0)+IF(AA1881,1,0)+IF(AC1881,1,0)</x:f>
        <x:v>1</x:v>
      </x:c>
      <x:c r="AG1881" s="53" t="n">
        <x:v>44348</x:v>
      </x:c>
      <x:c r="AH1881" s="50" t="str">
        <x:v>S100W07D</x:v>
      </x:c>
      <x:c r="AI1881" s="50" t="str">
        <x:v>NetSalesSummaryOfBusinessResults</x:v>
      </x:c>
      <x:c r="AJ1881" s="50" t="str">
        <x:v>OperatingIncome</x:v>
      </x:c>
      <x:c r="AK1881" s="53" t="n">
        <x:v>45747</x:v>
      </x:c>
      <x:c r="AL1881" s="50" t="str">
        <x:v>365/365/365/366/365</x:v>
      </x:c>
      <x:c r="AM1881" s="51" t="n">
        <x:v>19486580</x:v>
      </x:c>
      <x:c r="AN1881" s="51" t="n">
        <x:v>448</x:v>
      </x:c>
      <x:c r="AO1881" s="51" t="n">
        <x:f>IFERROR(AM1881*AN1881,"")</x:f>
        <x:v>8729987840</x:v>
      </x:c>
      <x:c r="AP1881" s="56" t="n">
        <x:f>IFERROR(AO1881/(K1881*1000000),"")</x:f>
        <x:v>0.2131890724257524</x:v>
      </x:c>
      <x:c r="AQ1881" s="57" t="n">
        <x:v>5917356.666666667</x:v>
      </x:c>
      <x:c r="AR1881" s="52" t="n">
        <x:v>0.1815759544788875</x:v>
      </x:c>
      <x:c r="AS1881" s="52" t="n">
        <x:v>-0.3573120113085358</x:v>
      </x:c>
      <x:c r="AT1881" s="55" t="b">
        <x:v>0</x:v>
      </x:c>
      <x:c r="AU1881" s="50" t="str">
        <x:v>low_liquidity</x:v>
      </x:c>
      <x:c r="AV1881" s="58" t="n">
        <x:v>-0.0514420725218401</x:v>
      </x:c>
      <x:c r="AW1881" s="50" t="n">
        <x:v>2276</x:v>
      </x:c>
      <x:c r="AX1881" s="50" t="str">
        <x:v>Core Moat</x:v>
      </x:c>
      <x:c r="AY1881" s="50" t="str">
        <x:v>既存適格性フィルター不通過: low_liquidity / 60日平均売買代金2,000万円未満</x:v>
      </x:c>
      <x:c r="AZ1881" s="59" t="str">
        <x:v>2025-06-20 16:06</x:v>
      </x:c>
      <x:c r="BA1881" s="53" t="n">
        <x:v>34790</x:v>
      </x:c>
      <x:c r="BB1881" s="50"/>
      <x:c r="BC1881" s="50"/>
      <x:c r="BD1881" s="50"/>
    </x:row>
    <x:row r="1882">
      <x:c r="A1882" s="50" t="n">
        <x:v>1881</x:v>
      </x:c>
      <x:c r="B1882" s="50" t="str">
        <x:v>7601</x:v>
      </x:c>
      <x:c r="C1882" s="50" t="str">
        <x:v>7601.T</x:v>
      </x:c>
      <x:c r="D1882" s="50" t="str">
        <x:v>POPLAR CO.,Ltd.</x:v>
      </x:c>
      <x:c r="E1882" s="50" t="str">
        <x:v>Standard Market(Domestic)</x:v>
      </x:c>
      <x:c r="F1882" s="50" t="str">
        <x:v>Retail Trade</x:v>
      </x:c>
      <x:c r="G1882" s="51" t="n">
        <x:v>13629.524</x:v>
      </x:c>
      <x:c r="H1882" s="51" t="n">
        <x:v>13064.893</x:v>
      </x:c>
      <x:c r="I1882" s="51" t="n">
        <x:v>12370.071</x:v>
      </x:c>
      <x:c r="J1882" s="51" t="n">
        <x:v>12028.05</x:v>
      </x:c>
      <x:c r="K1882" s="51" t="n">
        <x:v>11654.047</x:v>
      </x:c>
      <x:c r="L1882" s="52" t="n">
        <x:f>IFERROR(H1882/G1882-1,"")</x:f>
        <x:v>-0.04142705203791408</x:v>
      </x:c>
      <x:c r="M1882" s="52" t="n">
        <x:f>IFERROR(I1882/H1882-1,"")</x:f>
        <x:v>-0.05318237202554965</x:v>
      </x:c>
      <x:c r="N1882" s="52" t="n">
        <x:f>IFERROR(J1882/I1882-1,"")</x:f>
        <x:v>-0.027649073315747397</x:v>
      </x:c>
      <x:c r="O1882" s="52" t="n">
        <x:f>IFERROR(K1882/J1882-1,"")</x:f>
        <x:v>-0.03109423389493715</x:v>
      </x:c>
      <x:c r="P1882" s="52" t="n">
        <x:f>IFERROR((K1882/G1882)^(1/4)-1,"")</x:f>
        <x:v>-0.03838989345083277</x:v>
      </x:c>
      <x:c r="Q1882" s="51" t="n">
        <x:v>302.342</x:v>
      </x:c>
      <x:c r="R1882" s="52" t="n">
        <x:f>IFERROR(Q1882/K1882,"")</x:f>
        <x:v>0.02594309084217697</x:v>
      </x:c>
      <x:c r="S1882" s="53" t="n">
        <x:v>36557</x:v>
      </x:c>
      <x:c r="T1882" s="50" t="str">
        <x:v>EDINET_company_history</x:v>
      </x:c>
      <x:c r="U1882" s="50" t="str">
        <x:v>目黒 俊治</x:v>
      </x:c>
      <x:c r="V1882" s="54" t="n">
        <x:v>0.1984</x:v>
      </x:c>
      <x:c r="W1882" s="50" t="str">
        <x:v>岡田 礼信</x:v>
      </x:c>
      <x:c r="X1882" s="50" t="b">
        <x:f>AND(COUNT(L1882:O1882)=4,L1882&gt;='設定'!$B$6,M1882&gt;='設定'!$B$6,N1882&gt;='設定'!$B$6,O1882&gt;='設定'!$B$6)</x:f>
        <x:v>0</x:v>
      </x:c>
      <x:c r="Y1882" s="50" t="b">
        <x:f>AND(COUNT(G1882:K1882)=5,P1882&gt;='設定'!$B$7)</x:f>
        <x:v>0</x:v>
      </x:c>
      <x:c r="Z1882" s="50" t="b">
        <x:f>AND(ISNUMBER(R1882),R1882&gt;='設定'!$B$8)</x:f>
        <x:v>0</x:v>
      </x:c>
      <x:c r="AA1882" s="50" t="b">
        <x:f>AND(ISNUMBER(S1882),S1882&gt;=DATE(YEAR('設定'!$B$10)-'設定'!$B$9,MONTH('設定'!$B$10),DAY('設定'!$B$10)))</x:f>
        <x:v>0</x:v>
      </x:c>
      <x:c r="AB1882" s="55" t="b">
        <x:v>0</x:v>
      </x:c>
      <x:c r="AC1882" s="55" t="b">
        <x:v>1</x:v>
      </x:c>
      <x:c r="AD1882" s="50" t="n">
        <x:f>IF(X1882,1,0)+IF(Z1882,1,0)+IF(AA1882,1,0)+IF(AB1882,1,0)</x:f>
        <x:v>0</x:v>
      </x:c>
      <x:c r="AE1882" s="50" t="n">
        <x:f>IF(Y1882,1,0)+IF(Z1882,1,0)+IF(AA1882,1,0)+IF(AB1882,1,0)</x:f>
        <x:v>0</x:v>
      </x:c>
      <x:c r="AF1882" s="50" t="n">
        <x:f>IF(Y1882,1,0)+IF(Z1882,1,0)+IF(AA1882,1,0)+IF(AC1882,1,0)</x:f>
        <x:v>1</x:v>
      </x:c>
      <x:c r="AG1882" s="53" t="n">
        <x:v>44348</x:v>
      </x:c>
      <x:c r="AH1882" s="50" t="str">
        <x:v>S100Y6BQ</x:v>
      </x:c>
      <x:c r="AI1882" s="50" t="str">
        <x:v>GrossOperatingRevenueSummaryOfBusinessResults</x:v>
      </x:c>
      <x:c r="AJ1882" s="50" t="str">
        <x:v>OperatingIncome</x:v>
      </x:c>
      <x:c r="AK1882" s="53" t="n">
        <x:v>46081</x:v>
      </x:c>
      <x:c r="AL1882" s="50" t="str">
        <x:v>365/365/366/365/365</x:v>
      </x:c>
      <x:c r="AM1882" s="51" t="n">
        <x:v>11807333</x:v>
      </x:c>
      <x:c r="AN1882" s="51" t="n">
        <x:v>165</x:v>
      </x:c>
      <x:c r="AO1882" s="51" t="n">
        <x:f>IFERROR(AM1882*AN1882,"")</x:f>
        <x:v>1948209945</x:v>
      </x:c>
      <x:c r="AP1882" s="56" t="n">
        <x:f>IFERROR(AO1882/(K1882*1000000),"")</x:f>
        <x:v>0.16717024952791076</x:v>
      </x:c>
      <x:c r="AQ1882" s="57" t="n">
        <x:v>3418575</x:v>
      </x:c>
      <x:c r="AR1882" s="52" t="n">
        <x:v>0.5410652816780758</x:v>
      </x:c>
      <x:c r="AS1882" s="52" t="n">
        <x:v>-0.6452513966480447</x:v>
      </x:c>
      <x:c r="AT1882" s="55" t="b">
        <x:v>0</x:v>
      </x:c>
      <x:c r="AU1882" s="50" t="str">
        <x:v>low_liquidity</x:v>
      </x:c>
      <x:c r="AV1882" s="58" t="n">
        <x:v>-0.389052864269259</x:v>
      </x:c>
      <x:c r="AW1882" s="50" t="n">
        <x:v>3407</x:v>
      </x:c>
      <x:c r="AX1882" s="50" t="str">
        <x:v>Transformation Moat</x:v>
      </x:c>
      <x:c r="AY1882" s="50" t="str">
        <x:v>既存適格性フィルター不通過: low_liquidity / 60日平均売買代金2,000万円未満 / ローカル5年最大下落率-60%以下</x:v>
      </x:c>
      <x:c r="AZ1882" s="59" t="str">
        <x:v>2026-05-27 15:10</x:v>
      </x:c>
      <x:c r="BA1882" s="53" t="n">
        <x:v>36557</x:v>
      </x:c>
      <x:c r="BB1882" s="50"/>
      <x:c r="BC1882" s="50"/>
      <x:c r="BD1882" s="50"/>
    </x:row>
    <x:row r="1883">
      <x:c r="A1883" s="50" t="n">
        <x:v>1882</x:v>
      </x:c>
      <x:c r="B1883" s="50" t="str">
        <x:v>2693</x:v>
      </x:c>
      <x:c r="C1883" s="50" t="str">
        <x:v>2693.T</x:v>
      </x:c>
      <x:c r="D1883" s="50" t="str">
        <x:v>YKT CORPORATION</x:v>
      </x:c>
      <x:c r="E1883" s="50" t="str">
        <x:v>Standard Market(Domestic)</x:v>
      </x:c>
      <x:c r="F1883" s="50" t="str">
        <x:v>Wholesale Trade</x:v>
      </x:c>
      <x:c r="G1883" s="51" t="n">
        <x:v>15682.548</x:v>
      </x:c>
      <x:c r="H1883" s="51" t="n">
        <x:v>22079.859</x:v>
      </x:c>
      <x:c r="I1883" s="51" t="n">
        <x:v>12882.942</x:v>
      </x:c>
      <x:c r="J1883" s="51" t="n">
        <x:v>11930.926</x:v>
      </x:c>
      <x:c r="K1883" s="51" t="n">
        <x:v>13386.414</x:v>
      </x:c>
      <x:c r="L1883" s="52" t="n">
        <x:f>IFERROR(H1883/G1883-1,"")</x:f>
        <x:v>0.4079254850678602</x:v>
      </x:c>
      <x:c r="M1883" s="52" t="n">
        <x:f>IFERROR(I1883/H1883-1,"")</x:f>
        <x:v>-0.4165296979477995</x:v>
      </x:c>
      <x:c r="N1883" s="52" t="n">
        <x:f>IFERROR(J1883/I1883-1,"")</x:f>
        <x:v>-0.07389740635330033</x:v>
      </x:c>
      <x:c r="O1883" s="52" t="n">
        <x:f>IFERROR(K1883/J1883-1,"")</x:f>
        <x:v>0.12199287800460756</x:v>
      </x:c>
      <x:c r="P1883" s="52" t="n">
        <x:f>IFERROR((K1883/G1883)^(1/4)-1,"")</x:f>
        <x:v>-0.038804106527436266</x:v>
      </x:c>
      <x:c r="Q1883" s="51" t="n">
        <x:v>-199.499</x:v>
      </x:c>
      <x:c r="R1883" s="52" t="n">
        <x:f>IFERROR(Q1883/K1883,"")</x:f>
        <x:v>-0.014903095033516816</x:v>
      </x:c>
      <x:c r="S1883" s="53" t="n">
        <x:v>38322</x:v>
      </x:c>
      <x:c r="T1883" s="50" t="str">
        <x:v>EDINET_company_history</x:v>
      </x:c>
      <x:c r="U1883" s="50" t="str">
        <x:v>山本 久子</x:v>
      </x:c>
      <x:c r="V1883" s="54" t="n">
        <x:v>0.2088</x:v>
      </x:c>
      <x:c r="W1883" s="50" t="str">
        <x:v>柳 崇博</x:v>
      </x:c>
      <x:c r="X1883" s="50" t="b">
        <x:f>AND(COUNT(L1883:O1883)=4,L1883&gt;='設定'!$B$6,M1883&gt;='設定'!$B$6,N1883&gt;='設定'!$B$6,O1883&gt;='設定'!$B$6)</x:f>
        <x:v>0</x:v>
      </x:c>
      <x:c r="Y1883" s="50" t="b">
        <x:f>AND(COUNT(G1883:K1883)=5,P1883&gt;='設定'!$B$7)</x:f>
        <x:v>0</x:v>
      </x:c>
      <x:c r="Z1883" s="50" t="b">
        <x:f>AND(ISNUMBER(R1883),R1883&gt;='設定'!$B$8)</x:f>
        <x:v>0</x:v>
      </x:c>
      <x:c r="AA1883" s="50" t="b">
        <x:f>AND(ISNUMBER(S1883),S1883&gt;=DATE(YEAR('設定'!$B$10)-'設定'!$B$9,MONTH('設定'!$B$10),DAY('設定'!$B$10)))</x:f>
        <x:v>0</x:v>
      </x:c>
      <x:c r="AB1883" s="55" t="b">
        <x:v>0</x:v>
      </x:c>
      <x:c r="AC1883" s="55" t="b">
        <x:v>1</x:v>
      </x:c>
      <x:c r="AD1883" s="50" t="n">
        <x:f>IF(X1883,1,0)+IF(Z1883,1,0)+IF(AA1883,1,0)+IF(AB1883,1,0)</x:f>
        <x:v>0</x:v>
      </x:c>
      <x:c r="AE1883" s="50" t="n">
        <x:f>IF(Y1883,1,0)+IF(Z1883,1,0)+IF(AA1883,1,0)+IF(AB1883,1,0)</x:f>
        <x:v>0</x:v>
      </x:c>
      <x:c r="AF1883" s="50" t="n">
        <x:f>IF(Y1883,1,0)+IF(Z1883,1,0)+IF(AA1883,1,0)+IF(AC1883,1,0)</x:f>
        <x:v>1</x:v>
      </x:c>
      <x:c r="AG1883" s="53" t="n">
        <x:v>44348</x:v>
      </x:c>
      <x:c r="AH1883" s="50" t="str">
        <x:v>S100XSLT</x:v>
      </x:c>
      <x:c r="AI1883" s="50" t="str">
        <x:v>NetSalesSummaryOfBusinessResults</x:v>
      </x:c>
      <x:c r="AJ1883" s="50" t="str">
        <x:v>OperatingIncome</x:v>
      </x:c>
      <x:c r="AK1883" s="53" t="n">
        <x:v>46022</x:v>
      </x:c>
      <x:c r="AL1883" s="50" t="str">
        <x:v>365/365/365/366/365</x:v>
      </x:c>
      <x:c r="AM1883" s="51" t="n">
        <x:v>11608680</x:v>
      </x:c>
      <x:c r="AN1883" s="51" t="n">
        <x:v>407</x:v>
      </x:c>
      <x:c r="AO1883" s="51" t="n">
        <x:f>IFERROR(AM1883*AN1883,"")</x:f>
        <x:v>4724732760</x:v>
      </x:c>
      <x:c r="AP1883" s="56" t="n">
        <x:f>IFERROR(AO1883/(K1883*1000000),"")</x:f>
        <x:v>0.35294984601551993</x:v>
      </x:c>
      <x:c r="AQ1883" s="57" t="n">
        <x:v>161684946.66666666</x:v>
      </x:c>
      <x:c r="AR1883" s="52" t="n">
        <x:v>0.3819226216428346</x:v>
      </x:c>
      <x:c r="AS1883" s="52" t="n">
        <x:v>-0.5010673755613073</x:v>
      </x:c>
      <x:c r="AT1883" s="55" t="b">
        <x:v>1</x:v>
      </x:c>
      <x:c r="AU1883" s="50"/>
      <x:c r="AV1883" s="58" t="n">
        <x:v>-0.2665617992636576</x:v>
      </x:c>
      <x:c r="AW1883" s="50" t="n">
        <x:v>3224</x:v>
      </x:c>
      <x:c r="AX1883" s="50" t="str">
        <x:v>Transformation Moat</x:v>
      </x:c>
      <x:c r="AY1883" s="50" t="str">
        <x:v>目立つ機械的警告なし（定性確認は別途必要）</x:v>
      </x:c>
      <x:c r="AZ1883" s="59" t="str">
        <x:v>2026-03-25 14:53</x:v>
      </x:c>
      <x:c r="BA1883" s="53" t="n">
        <x:v>38322</x:v>
      </x:c>
      <x:c r="BB1883" s="50"/>
      <x:c r="BC1883" s="50"/>
      <x:c r="BD1883" s="50"/>
    </x:row>
    <x:row r="1884">
      <x:c r="A1884" s="50" t="n">
        <x:v>1883</x:v>
      </x:c>
      <x:c r="B1884" s="50" t="str">
        <x:v>6864</x:v>
      </x:c>
      <x:c r="C1884" s="50" t="str">
        <x:v>6864.T</x:v>
      </x:c>
      <x:c r="D1884" s="50" t="str">
        <x:v>NF HOLDINGS CORPORATION</x:v>
      </x:c>
      <x:c r="E1884" s="50" t="str">
        <x:v>Standard Market(Domestic)</x:v>
      </x:c>
      <x:c r="F1884" s="50" t="str">
        <x:v>Electric Appliances</x:v>
      </x:c>
      <x:c r="G1884" s="51" t="n">
        <x:v>10651.004</x:v>
      </x:c>
      <x:c r="H1884" s="51" t="n">
        <x:v>10148.534</x:v>
      </x:c>
      <x:c r="I1884" s="51" t="n">
        <x:v>9642.053</x:v>
      </x:c>
      <x:c r="J1884" s="51" t="n">
        <x:v>9399.509</x:v>
      </x:c>
      <x:c r="K1884" s="51" t="n">
        <x:v>9083.365</x:v>
      </x:c>
      <x:c r="L1884" s="52" t="n">
        <x:f>IFERROR(H1884/G1884-1,"")</x:f>
        <x:v>-0.04717583431571348</x:v>
      </x:c>
      <x:c r="M1884" s="52" t="n">
        <x:f>IFERROR(I1884/H1884-1,"")</x:f>
        <x:v>-0.04990681412704534</x:v>
      </x:c>
      <x:c r="N1884" s="52" t="n">
        <x:f>IFERROR(J1884/I1884-1,"")</x:f>
        <x:v>-0.025154808835836096</x:v>
      </x:c>
      <x:c r="O1884" s="52" t="n">
        <x:f>IFERROR(K1884/J1884-1,"")</x:f>
        <x:v>-0.03363409727040001</x:v>
      </x:c>
      <x:c r="P1884" s="52" t="n">
        <x:f>IFERROR((K1884/G1884)^(1/4)-1,"")</x:f>
        <x:v>-0.039020651978390775</x:v>
      </x:c>
      <x:c r="Q1884" s="51" t="n">
        <x:v>547.578</x:v>
      </x:c>
      <x:c r="R1884" s="52" t="n">
        <x:f>IFERROR(Q1884/K1884,"")</x:f>
        <x:v>0.06028360635073015</x:v>
      </x:c>
      <x:c r="S1884" s="53" t="n">
        <x:v>38322</x:v>
      </x:c>
      <x:c r="T1884" s="50" t="str">
        <x:v>EDINET_company_history</x:v>
      </x:c>
      <x:c r="U1884" s="50" t="str">
        <x:v>エヌエフＨＤ取引先持株会</x:v>
      </x:c>
      <x:c r="V1884" s="54" t="n">
        <x:v>0.1091</x:v>
      </x:c>
      <x:c r="W1884" s="50" t="str">
        <x:v>高橋 常夫 / 吉沢 直樹</x:v>
      </x:c>
      <x:c r="X1884" s="50" t="b">
        <x:f>AND(COUNT(L1884:O1884)=4,L1884&gt;='設定'!$B$6,M1884&gt;='設定'!$B$6,N1884&gt;='設定'!$B$6,O1884&gt;='設定'!$B$6)</x:f>
        <x:v>0</x:v>
      </x:c>
      <x:c r="Y1884" s="50" t="b">
        <x:f>AND(COUNT(G1884:K1884)=5,P1884&gt;='設定'!$B$7)</x:f>
        <x:v>0</x:v>
      </x:c>
      <x:c r="Z1884" s="50" t="b">
        <x:f>AND(ISNUMBER(R1884),R1884&gt;='設定'!$B$8)</x:f>
        <x:v>0</x:v>
      </x:c>
      <x:c r="AA1884" s="50" t="b">
        <x:f>AND(ISNUMBER(S1884),S1884&gt;=DATE(YEAR('設定'!$B$10)-'設定'!$B$9,MONTH('設定'!$B$10),DAY('設定'!$B$10)))</x:f>
        <x:v>0</x:v>
      </x:c>
      <x:c r="AB1884" s="55" t="b">
        <x:v>0</x:v>
      </x:c>
      <x:c r="AC1884" s="55" t="b">
        <x:v>1</x:v>
      </x:c>
      <x:c r="AD1884" s="50" t="n">
        <x:f>IF(X1884,1,0)+IF(Z1884,1,0)+IF(AA1884,1,0)+IF(AB1884,1,0)</x:f>
        <x:v>0</x:v>
      </x:c>
      <x:c r="AE1884" s="50" t="n">
        <x:f>IF(Y1884,1,0)+IF(Z1884,1,0)+IF(AA1884,1,0)+IF(AB1884,1,0)</x:f>
        <x:v>0</x:v>
      </x:c>
      <x:c r="AF1884" s="50" t="n">
        <x:f>IF(Y1884,1,0)+IF(Z1884,1,0)+IF(AA1884,1,0)+IF(AC1884,1,0)</x:f>
        <x:v>1</x:v>
      </x:c>
      <x:c r="AG1884" s="53" t="n">
        <x:v>44348</x:v>
      </x:c>
      <x:c r="AH1884" s="50" t="str">
        <x:v>S100W49M</x:v>
      </x:c>
      <x:c r="AI1884" s="50" t="str">
        <x:v>NetSalesSummaryOfBusinessResults</x:v>
      </x:c>
      <x:c r="AJ1884" s="50" t="str">
        <x:v>OperatingIncome</x:v>
      </x:c>
      <x:c r="AK1884" s="53" t="n">
        <x:v>45747</x:v>
      </x:c>
      <x:c r="AL1884" s="50" t="str">
        <x:v>365/365/365/366/365</x:v>
      </x:c>
      <x:c r="AM1884" s="51" t="n">
        <x:v>7014400</x:v>
      </x:c>
      <x:c r="AN1884" s="51" t="n">
        <x:v>1912</x:v>
      </x:c>
      <x:c r="AO1884" s="51" t="n">
        <x:f>IFERROR(AM1884*AN1884,"")</x:f>
        <x:v>13411532800</x:v>
      </x:c>
      <x:c r="AP1884" s="56" t="n">
        <x:f>IFERROR(AO1884/(K1884*1000000),"")</x:f>
        <x:v>1.4764938764433666</x:v>
      </x:c>
      <x:c r="AQ1884" s="57" t="n">
        <x:v>117240380</x:v>
      </x:c>
      <x:c r="AR1884" s="52" t="n">
        <x:v>0.4713797425407092</x:v>
      </x:c>
      <x:c r="AS1884" s="52" t="n">
        <x:v>-0.5566527773136531</x:v>
      </x:c>
      <x:c r="AT1884" s="55" t="b">
        <x:v>1</x:v>
      </x:c>
      <x:c r="AU1884" s="50"/>
      <x:c r="AV1884" s="58" t="n">
        <x:v>0.1436808031470365</x:v>
      </x:c>
      <x:c r="AW1884" s="50" t="n">
        <x:v>980</x:v>
      </x:c>
      <x:c r="AX1884" s="50" t="str">
        <x:v>Future Moat</x:v>
      </x:c>
      <x:c r="AY1884" s="50" t="str">
        <x:v>目立つ機械的警告なし（定性確認は別途必要）</x:v>
      </x:c>
      <x:c r="AZ1884" s="59" t="str">
        <x:v>2025-06-25 14:31</x:v>
      </x:c>
      <x:c r="BA1884" s="53" t="n">
        <x:v>38322</x:v>
      </x:c>
      <x:c r="BB1884" s="50"/>
      <x:c r="BC1884" s="50"/>
      <x:c r="BD1884" s="50"/>
    </x:row>
    <x:row r="1885">
      <x:c r="A1885" s="50" t="n">
        <x:v>1884</x:v>
      </x:c>
      <x:c r="B1885" s="50" t="str">
        <x:v>6063</x:v>
      </x:c>
      <x:c r="C1885" s="50" t="str">
        <x:v>6063.T</x:v>
      </x:c>
      <x:c r="D1885" s="50" t="str">
        <x:v>Emergency Assistance Japan Co., Ltd.</x:v>
      </x:c>
      <x:c r="E1885" s="50" t="str">
        <x:v>Standard Market(Domestic)</x:v>
      </x:c>
      <x:c r="F1885" s="50" t="str">
        <x:v>Services</x:v>
      </x:c>
      <x:c r="G1885" s="51" t="n">
        <x:v>4358.535</x:v>
      </x:c>
      <x:c r="H1885" s="51" t="n">
        <x:v>6241.218</x:v>
      </x:c>
      <x:c r="I1885" s="51" t="n">
        <x:v>3598.924</x:v>
      </x:c>
      <x:c r="J1885" s="51" t="n">
        <x:v>2908.717</x:v>
      </x:c>
      <x:c r="K1885" s="51" t="n">
        <x:v>3714.674</x:v>
      </x:c>
      <x:c r="L1885" s="52" t="n">
        <x:f>IFERROR(H1885/G1885-1,"")</x:f>
        <x:v>0.4319531677501729</x:v>
      </x:c>
      <x:c r="M1885" s="52" t="n">
        <x:f>IFERROR(I1885/H1885-1,"")</x:f>
        <x:v>-0.4233619142930114</x:v>
      </x:c>
      <x:c r="N1885" s="52" t="n">
        <x:f>IFERROR(J1885/I1885-1,"")</x:f>
        <x:v>-0.19178148802253114</x:v>
      </x:c>
      <x:c r="O1885" s="52" t="n">
        <x:f>IFERROR(K1885/J1885-1,"")</x:f>
        <x:v>0.2770833326170954</x:v>
      </x:c>
      <x:c r="P1885" s="52" t="n">
        <x:f>IFERROR((K1885/G1885)^(1/4)-1,"")</x:f>
        <x:v>-0.03917334629212399</x:v>
      </x:c>
      <x:c r="Q1885" s="51" t="n">
        <x:v>96.111</x:v>
      </x:c>
      <x:c r="R1885" s="52" t="n">
        <x:f>IFERROR(Q1885/K1885,"")</x:f>
        <x:v>0.025873333703038275</x:v>
      </x:c>
      <x:c r="S1885" s="53" t="n">
        <x:v>41061</x:v>
      </x:c>
      <x:c r="T1885" s="50" t="str">
        <x:v>EDINET_company_history</x:v>
      </x:c>
      <x:c r="U1885" s="50" t="str">
        <x:v>徐志敏</x:v>
      </x:c>
      <x:c r="V1885" s="54" t="n">
        <x:v>0.1278</x:v>
      </x:c>
      <x:c r="W1885" s="50" t="str">
        <x:v>山本 秀樹</x:v>
      </x:c>
      <x:c r="X1885" s="50" t="b">
        <x:f>AND(COUNT(L1885:O1885)=4,L1885&gt;='設定'!$B$6,M1885&gt;='設定'!$B$6,N1885&gt;='設定'!$B$6,O1885&gt;='設定'!$B$6)</x:f>
        <x:v>0</x:v>
      </x:c>
      <x:c r="Y1885" s="50" t="b">
        <x:f>AND(COUNT(G1885:K1885)=5,P1885&gt;='設定'!$B$7)</x:f>
        <x:v>0</x:v>
      </x:c>
      <x:c r="Z1885" s="50" t="b">
        <x:f>AND(ISNUMBER(R1885),R1885&gt;='設定'!$B$8)</x:f>
        <x:v>0</x:v>
      </x:c>
      <x:c r="AA1885" s="50" t="b">
        <x:f>AND(ISNUMBER(S1885),S1885&gt;=DATE(YEAR('設定'!$B$10)-'設定'!$B$9,MONTH('設定'!$B$10),DAY('設定'!$B$10)))</x:f>
        <x:v>0</x:v>
      </x:c>
      <x:c r="AB1885" s="55" t="b">
        <x:v>0</x:v>
      </x:c>
      <x:c r="AC1885" s="55" t="b">
        <x:v>1</x:v>
      </x:c>
      <x:c r="AD1885" s="50" t="n">
        <x:f>IF(X1885,1,0)+IF(Z1885,1,0)+IF(AA1885,1,0)+IF(AB1885,1,0)</x:f>
        <x:v>0</x:v>
      </x:c>
      <x:c r="AE1885" s="50" t="n">
        <x:f>IF(Y1885,1,0)+IF(Z1885,1,0)+IF(AA1885,1,0)+IF(AB1885,1,0)</x:f>
        <x:v>0</x:v>
      </x:c>
      <x:c r="AF1885" s="50" t="n">
        <x:f>IF(Y1885,1,0)+IF(Z1885,1,0)+IF(AA1885,1,0)+IF(AC1885,1,0)</x:f>
        <x:v>1</x:v>
      </x:c>
      <x:c r="AG1885" s="53" t="n">
        <x:v>44348</x:v>
      </x:c>
      <x:c r="AH1885" s="50" t="str">
        <x:v>S100XUYQ</x:v>
      </x:c>
      <x:c r="AI1885" s="50" t="str">
        <x:v>NetSalesSummaryOfBusinessResults</x:v>
      </x:c>
      <x:c r="AJ1885" s="50" t="str">
        <x:v>OperatingIncome</x:v>
      </x:c>
      <x:c r="AK1885" s="53" t="n">
        <x:v>46022</x:v>
      </x:c>
      <x:c r="AL1885" s="50" t="str">
        <x:v>365/365/365/366/365</x:v>
      </x:c>
      <x:c r="AM1885" s="51" t="n">
        <x:v>2519200</x:v>
      </x:c>
      <x:c r="AN1885" s="51" t="n">
        <x:v>880</x:v>
      </x:c>
      <x:c r="AO1885" s="51" t="n">
        <x:f>IFERROR(AM1885*AN1885,"")</x:f>
        <x:v>2216896000</x:v>
      </x:c>
      <x:c r="AP1885" s="56" t="n">
        <x:f>IFERROR(AO1885/(K1885*1000000),"")</x:f>
        <x:v>0.5967942274342244</x:v>
      </x:c>
      <x:c r="AQ1885" s="57" t="n">
        <x:v>1351423.3333333333</x:v>
      </x:c>
      <x:c r="AR1885" s="52" t="n">
        <x:v>0.4913882102994015</x:v>
      </x:c>
      <x:c r="AS1885" s="52" t="n">
        <x:v>-0.6813689971131611</x:v>
      </x:c>
      <x:c r="AT1885" s="55" t="b">
        <x:v>0</x:v>
      </x:c>
      <x:c r="AU1885" s="50" t="str">
        <x:v>low_liquidity</x:v>
      </x:c>
      <x:c r="AV1885" s="58" t="n">
        <x:v>-0.1940532005944059</x:v>
      </x:c>
      <x:c r="AW1885" s="50" t="n">
        <x:v>3014</x:v>
      </x:c>
      <x:c r="AX1885" s="50" t="str">
        <x:v>Future Moat</x:v>
      </x:c>
      <x:c r="AY1885" s="50" t="str">
        <x:v>既存適格性フィルター不通過: low_liquidity / 60日平均売買代金2,000万円未満 / ローカル5年最大下落率-60%以下</x:v>
      </x:c>
      <x:c r="AZ1885" s="59" t="str">
        <x:v>2026-03-27 13:25</x:v>
      </x:c>
      <x:c r="BA1885" s="53" t="n">
        <x:v>41061</x:v>
      </x:c>
      <x:c r="BB1885" s="50"/>
      <x:c r="BC1885" s="50"/>
      <x:c r="BD1885" s="50"/>
    </x:row>
    <x:row r="1886">
      <x:c r="A1886" s="50" t="n">
        <x:v>1885</x:v>
      </x:c>
      <x:c r="B1886" s="50" t="str">
        <x:v>7041</x:v>
      </x:c>
      <x:c r="C1886" s="50" t="str">
        <x:v>7041.T</x:v>
      </x:c>
      <x:c r="D1886" s="50" t="str">
        <x:v>CRG HOLDINGS CO.,LTD.</x:v>
      </x:c>
      <x:c r="E1886" s="50" t="str">
        <x:v>Growth Market(Domestic)</x:v>
      </x:c>
      <x:c r="F1886" s="50" t="str">
        <x:v>Services</x:v>
      </x:c>
      <x:c r="G1886" s="51" t="n">
        <x:v>19474.666</x:v>
      </x:c>
      <x:c r="H1886" s="51" t="n">
        <x:v>21380.837</x:v>
      </x:c>
      <x:c r="I1886" s="51" t="n">
        <x:v>20815.734</x:v>
      </x:c>
      <x:c r="J1886" s="51" t="n">
        <x:v>17090.086</x:v>
      </x:c>
      <x:c r="K1886" s="51" t="n">
        <x:v>16420.175</x:v>
      </x:c>
      <x:c r="L1886" s="52" t="n">
        <x:f>IFERROR(H1886/G1886-1,"")</x:f>
        <x:v>0.09787952204161021</x:v>
      </x:c>
      <x:c r="M1886" s="52" t="n">
        <x:f>IFERROR(I1886/H1886-1,"")</x:f>
        <x:v>-0.026430349756653593</x:v>
      </x:c>
      <x:c r="N1886" s="52" t="n">
        <x:f>IFERROR(J1886/I1886-1,"")</x:f>
        <x:v>-0.17898230252173675</x:v>
      </x:c>
      <x:c r="O1886" s="52" t="n">
        <x:f>IFERROR(K1886/J1886-1,"")</x:f>
        <x:v>-0.03919880801067943</x:v>
      </x:c>
      <x:c r="P1886" s="52" t="n">
        <x:f>IFERROR((K1886/G1886)^(1/4)-1,"")</x:f>
        <x:v>-0.041754163785882925</x:v>
      </x:c>
      <x:c r="Q1886" s="51" t="n">
        <x:v>279.393</x:v>
      </x:c>
      <x:c r="R1886" s="52" t="n">
        <x:f>IFERROR(Q1886/K1886,"")</x:f>
        <x:v>0.01701522669520879</x:v>
      </x:c>
      <x:c r="S1886" s="53" t="n">
        <x:v>43374</x:v>
      </x:c>
      <x:c r="T1886" s="50" t="str">
        <x:v>EDINET_company_history</x:v>
      </x:c>
      <x:c r="U1886" s="50" t="str">
        <x:v>井上 弘</x:v>
      </x:c>
      <x:c r="V1886" s="54" t="n">
        <x:v>0.277</x:v>
      </x:c>
      <x:c r="W1886" s="50" t="str">
        <x:v>小田 康浩</x:v>
      </x:c>
      <x:c r="X1886" s="50" t="b">
        <x:f>AND(COUNT(L1886:O1886)=4,L1886&gt;='設定'!$B$6,M1886&gt;='設定'!$B$6,N1886&gt;='設定'!$B$6,O1886&gt;='設定'!$B$6)</x:f>
        <x:v>0</x:v>
      </x:c>
      <x:c r="Y1886" s="50" t="b">
        <x:f>AND(COUNT(G1886:K1886)=5,P1886&gt;='設定'!$B$7)</x:f>
        <x:v>0</x:v>
      </x:c>
      <x:c r="Z1886" s="50" t="b">
        <x:f>AND(ISNUMBER(R1886),R1886&gt;='設定'!$B$8)</x:f>
        <x:v>0</x:v>
      </x:c>
      <x:c r="AA1886" s="50" t="b">
        <x:f>AND(ISNUMBER(S1886),S1886&gt;=DATE(YEAR('設定'!$B$10)-'設定'!$B$9,MONTH('設定'!$B$10),DAY('設定'!$B$10)))</x:f>
        <x:v>0</x:v>
      </x:c>
      <x:c r="AB1886" s="55" t="b">
        <x:v>0</x:v>
      </x:c>
      <x:c r="AC1886" s="55" t="b">
        <x:v>1</x:v>
      </x:c>
      <x:c r="AD1886" s="50" t="n">
        <x:f>IF(X1886,1,0)+IF(Z1886,1,0)+IF(AA1886,1,0)+IF(AB1886,1,0)</x:f>
        <x:v>0</x:v>
      </x:c>
      <x:c r="AE1886" s="50" t="n">
        <x:f>IF(Y1886,1,0)+IF(Z1886,1,0)+IF(AA1886,1,0)+IF(AB1886,1,0)</x:f>
        <x:v>0</x:v>
      </x:c>
      <x:c r="AF1886" s="50" t="n">
        <x:f>IF(Y1886,1,0)+IF(Z1886,1,0)+IF(AA1886,1,0)+IF(AC1886,1,0)</x:f>
        <x:v>1</x:v>
      </x:c>
      <x:c r="AG1886" s="53" t="n">
        <x:v>44348</x:v>
      </x:c>
      <x:c r="AH1886" s="50" t="str">
        <x:v>S100XCNC</x:v>
      </x:c>
      <x:c r="AI1886" s="50" t="str">
        <x:v>NetSalesSummaryOfBusinessResults</x:v>
      </x:c>
      <x:c r="AJ1886" s="50" t="str">
        <x:v>OperatingIncome</x:v>
      </x:c>
      <x:c r="AK1886" s="53" t="n">
        <x:v>45930</x:v>
      </x:c>
      <x:c r="AL1886" s="50" t="str">
        <x:v>365/365/365/366/365</x:v>
      </x:c>
      <x:c r="AM1886" s="51" t="n">
        <x:v>5557100</x:v>
      </x:c>
      <x:c r="AN1886" s="51" t="n">
        <x:v>271</x:v>
      </x:c>
      <x:c r="AO1886" s="51" t="n">
        <x:f>IFERROR(AM1886*AN1886,"")</x:f>
        <x:v>1505974100</x:v>
      </x:c>
      <x:c r="AP1886" s="56" t="n">
        <x:f>IFERROR(AO1886/(K1886*1000000),"")</x:f>
        <x:v>0.09171486296583319</x:v>
      </x:c>
      <x:c r="AQ1886" s="57" t="n">
        <x:v>1016341.6666666666</x:v>
      </x:c>
      <x:c r="AR1886" s="52" t="n">
        <x:v>0.319129084579161</x:v>
      </x:c>
      <x:c r="AS1886" s="52" t="n">
        <x:v>-0.6220839707294268</x:v>
      </x:c>
      <x:c r="AT1886" s="55" t="b">
        <x:v>0</x:v>
      </x:c>
      <x:c r="AU1886" s="50" t="str">
        <x:v>low_liquidity</x:v>
      </x:c>
      <x:c r="AV1886" s="58" t="n">
        <x:v>-0.1138799797109579</x:v>
      </x:c>
      <x:c r="AW1886" s="50" t="n">
        <x:v>2681</x:v>
      </x:c>
      <x:c r="AX1886" s="50" t="str">
        <x:v>Future Moat</x:v>
      </x:c>
      <x:c r="AY1886" s="50" t="str">
        <x:v>既存適格性フィルター不通過: low_liquidity / 60日平均売買代金2,000万円未満 / ローカル5年最大下落率-60%以下</x:v>
      </x:c>
      <x:c r="AZ1886" s="59" t="str">
        <x:v>2025-12-24 15:33</x:v>
      </x:c>
      <x:c r="BA1886" s="53" t="n">
        <x:v>43374</x:v>
      </x:c>
      <x:c r="BB1886" s="50"/>
      <x:c r="BC1886" s="50"/>
      <x:c r="BD1886" s="50"/>
    </x:row>
    <x:row r="1887">
      <x:c r="A1887" s="50" t="n">
        <x:v>1886</x:v>
      </x:c>
      <x:c r="B1887" s="50" t="str">
        <x:v>9885</x:v>
      </x:c>
      <x:c r="C1887" s="50" t="str">
        <x:v>9885.T</x:v>
      </x:c>
      <x:c r="D1887" s="50" t="str">
        <x:v>CHARLE CO.,LTD.</x:v>
      </x:c>
      <x:c r="E1887" s="50" t="str">
        <x:v>Standard Market(Domestic)</x:v>
      </x:c>
      <x:c r="F1887" s="50" t="str">
        <x:v>Wholesale Trade</x:v>
      </x:c>
      <x:c r="G1887" s="51" t="n">
        <x:v>13771</x:v>
      </x:c>
      <x:c r="H1887" s="51" t="n">
        <x:v>15565</x:v>
      </x:c>
      <x:c r="I1887" s="51" t="n">
        <x:v>13255</x:v>
      </x:c>
      <x:c r="J1887" s="51" t="n">
        <x:v>13168</x:v>
      </x:c>
      <x:c r="K1887" s="51" t="n">
        <x:v>11548</x:v>
      </x:c>
      <x:c r="L1887" s="52" t="n">
        <x:f>IFERROR(H1887/G1887-1,"")</x:f>
        <x:v>0.13027376370633936</x:v>
      </x:c>
      <x:c r="M1887" s="52" t="n">
        <x:f>IFERROR(I1887/H1887-1,"")</x:f>
        <x:v>-0.14840989399293292</x:v>
      </x:c>
      <x:c r="N1887" s="52" t="n">
        <x:f>IFERROR(J1887/I1887-1,"")</x:f>
        <x:v>-0.006563560920407441</x:v>
      </x:c>
      <x:c r="O1887" s="52" t="n">
        <x:f>IFERROR(K1887/J1887-1,"")</x:f>
        <x:v>-0.1230255164034022</x:v>
      </x:c>
      <x:c r="P1887" s="52" t="n">
        <x:f>IFERROR((K1887/G1887)^(1/4)-1,"")</x:f>
        <x:v>-0.04305864312190355</x:v>
      </x:c>
      <x:c r="Q1887" s="51" t="n">
        <x:v>-961</x:v>
      </x:c>
      <x:c r="R1887" s="52" t="n">
        <x:f>IFERROR(Q1887/K1887,"")</x:f>
        <x:v>-0.08321787322480083</x:v>
      </x:c>
      <x:c r="S1887" s="53" t="n">
        <x:v>36100</x:v>
      </x:c>
      <x:c r="T1887" s="50" t="str">
        <x:v>EDINET_company_history</x:v>
      </x:c>
      <x:c r="U1887" s="50" t="str">
        <x:v>林 雅晴</x:v>
      </x:c>
      <x:c r="V1887" s="54" t="n">
        <x:v>0.0967</x:v>
      </x:c>
      <x:c r="W1887" s="50" t="str">
        <x:v>林 勝哉</x:v>
      </x:c>
      <x:c r="X1887" s="50" t="b">
        <x:f>AND(COUNT(L1887:O1887)=4,L1887&gt;='設定'!$B$6,M1887&gt;='設定'!$B$6,N1887&gt;='設定'!$B$6,O1887&gt;='設定'!$B$6)</x:f>
        <x:v>0</x:v>
      </x:c>
      <x:c r="Y1887" s="50" t="b">
        <x:f>AND(COUNT(G1887:K1887)=5,P1887&gt;='設定'!$B$7)</x:f>
        <x:v>0</x:v>
      </x:c>
      <x:c r="Z1887" s="50" t="b">
        <x:f>AND(ISNUMBER(R1887),R1887&gt;='設定'!$B$8)</x:f>
        <x:v>0</x:v>
      </x:c>
      <x:c r="AA1887" s="50" t="b">
        <x:f>AND(ISNUMBER(S1887),S1887&gt;=DATE(YEAR('設定'!$B$10)-'設定'!$B$9,MONTH('設定'!$B$10),DAY('設定'!$B$10)))</x:f>
        <x:v>0</x:v>
      </x:c>
      <x:c r="AB1887" s="55" t="b">
        <x:v>0</x:v>
      </x:c>
      <x:c r="AC1887" s="55" t="b">
        <x:v>1</x:v>
      </x:c>
      <x:c r="AD1887" s="50" t="n">
        <x:f>IF(X1887,1,0)+IF(Z1887,1,0)+IF(AA1887,1,0)+IF(AB1887,1,0)</x:f>
        <x:v>0</x:v>
      </x:c>
      <x:c r="AE1887" s="50" t="n">
        <x:f>IF(Y1887,1,0)+IF(Z1887,1,0)+IF(AA1887,1,0)+IF(AB1887,1,0)</x:f>
        <x:v>0</x:v>
      </x:c>
      <x:c r="AF1887" s="50" t="n">
        <x:f>IF(Y1887,1,0)+IF(Z1887,1,0)+IF(AA1887,1,0)+IF(AC1887,1,0)</x:f>
        <x:v>1</x:v>
      </x:c>
      <x:c r="AG1887" s="53" t="n">
        <x:v>44348</x:v>
      </x:c>
      <x:c r="AH1887" s="50" t="str">
        <x:v>S100VXEV</x:v>
      </x:c>
      <x:c r="AI1887" s="50" t="str">
        <x:v>NetSalesSummaryOfBusinessResults</x:v>
      </x:c>
      <x:c r="AJ1887" s="50" t="str">
        <x:v>OperatingIncome</x:v>
      </x:c>
      <x:c r="AK1887" s="53" t="n">
        <x:v>45747</x:v>
      </x:c>
      <x:c r="AL1887" s="50" t="str">
        <x:v>365/365/365/366/365</x:v>
      </x:c>
      <x:c r="AM1887" s="51" t="n">
        <x:v>15612150</x:v>
      </x:c>
      <x:c r="AN1887" s="51" t="n">
        <x:v>338</x:v>
      </x:c>
      <x:c r="AO1887" s="51" t="n">
        <x:f>IFERROR(AM1887*AN1887,"")</x:f>
        <x:v>5276906700</x:v>
      </x:c>
      <x:c r="AP1887" s="56" t="n">
        <x:f>IFERROR(AO1887/(K1887*1000000),"")</x:f>
        <x:v>0.4569541652234153</x:v>
      </x:c>
      <x:c r="AQ1887" s="57" t="n">
        <x:v>2640031.6666666665</x:v>
      </x:c>
      <x:c r="AR1887" s="52" t="n">
        <x:v>0.356590403755423</x:v>
      </x:c>
      <x:c r="AS1887" s="52" t="n">
        <x:v>-0.5761583132247152</x:v>
      </x:c>
      <x:c r="AT1887" s="55" t="b">
        <x:v>0</x:v>
      </x:c>
      <x:c r="AU1887" s="50" t="str">
        <x:v>low_liquidity</x:v>
      </x:c>
      <x:c r="AV1887" s="58" t="n">
        <x:v>-0.3106542721859289</x:v>
      </x:c>
      <x:c r="AW1887" s="50" t="n">
        <x:v>3300</x:v>
      </x:c>
      <x:c r="AX1887" s="50" t="str">
        <x:v>Transformation Moat</x:v>
      </x:c>
      <x:c r="AY1887" s="50" t="str">
        <x:v>既存適格性フィルター不通過: low_liquidity / 60日平均売買代金2,000万円未満</x:v>
      </x:c>
      <x:c r="AZ1887" s="59" t="str">
        <x:v>2025-06-17 12:00</x:v>
      </x:c>
      <x:c r="BA1887" s="53" t="n">
        <x:v>36100</x:v>
      </x:c>
      <x:c r="BB1887" s="50"/>
      <x:c r="BC1887" s="50"/>
      <x:c r="BD1887" s="50"/>
    </x:row>
    <x:row r="1888">
      <x:c r="A1888" s="50" t="n">
        <x:v>1887</x:v>
      </x:c>
      <x:c r="B1888" s="50" t="str">
        <x:v>3597</x:v>
      </x:c>
      <x:c r="C1888" s="50" t="str">
        <x:v>3597.T</x:v>
      </x:c>
      <x:c r="D1888" s="50" t="str">
        <x:v>JICHODO Co.,Ltd.</x:v>
      </x:c>
      <x:c r="E1888" s="50" t="str">
        <x:v>Standard Market(Domestic)</x:v>
      </x:c>
      <x:c r="F1888" s="50" t="str">
        <x:v>Textiles and Apparels</x:v>
      </x:c>
      <x:c r="G1888" s="51" t="n">
        <x:v>17882.029</x:v>
      </x:c>
      <x:c r="H1888" s="51" t="n">
        <x:v>16983.49</x:v>
      </x:c>
      <x:c r="I1888" s="51" t="n">
        <x:v>17742.268</x:v>
      </x:c>
      <x:c r="J1888" s="51" t="n">
        <x:v>16863.582</x:v>
      </x:c>
      <x:c r="K1888" s="51" t="n">
        <x:v>14936.315</x:v>
      </x:c>
      <x:c r="L1888" s="52" t="n">
        <x:f>IFERROR(H1888/G1888-1,"")</x:f>
        <x:v>-0.05024815696250118</x:v>
      </x:c>
      <x:c r="M1888" s="52" t="n">
        <x:f>IFERROR(I1888/H1888-1,"")</x:f>
        <x:v>0.04467738962957535</x:v>
      </x:c>
      <x:c r="N1888" s="52" t="n">
        <x:f>IFERROR(J1888/I1888-1,"")</x:f>
        <x:v>-0.04952500999308551</x:v>
      </x:c>
      <x:c r="O1888" s="52" t="n">
        <x:f>IFERROR(K1888/J1888-1,"")</x:f>
        <x:v>-0.11428574308827144</x:v>
      </x:c>
      <x:c r="P1888" s="52" t="n">
        <x:f>IFERROR((K1888/G1888)^(1/4)-1,"")</x:f>
        <x:v>-0.04400269647317234</x:v>
      </x:c>
      <x:c r="Q1888" s="51" t="n">
        <x:v>1446.602</x:v>
      </x:c>
      <x:c r="R1888" s="52" t="n">
        <x:f>IFERROR(Q1888/K1888,"")</x:f>
        <x:v>0.09685133180439753</x:v>
      </x:c>
      <x:c r="S1888" s="53" t="n">
        <x:v>34366</x:v>
      </x:c>
      <x:c r="T1888" s="50" t="str">
        <x:v>EDINET_company_history</x:v>
      </x:c>
      <x:c r="U1888" s="50" t="str">
        <x:v>出原正博</x:v>
      </x:c>
      <x:c r="V1888" s="54" t="n">
        <x:v>0.1762</x:v>
      </x:c>
      <x:c r="W1888" s="50" t="str">
        <x:v>出原 正貴</x:v>
      </x:c>
      <x:c r="X1888" s="50" t="b">
        <x:f>AND(COUNT(L1888:O1888)=4,L1888&gt;='設定'!$B$6,M1888&gt;='設定'!$B$6,N1888&gt;='設定'!$B$6,O1888&gt;='設定'!$B$6)</x:f>
        <x:v>0</x:v>
      </x:c>
      <x:c r="Y1888" s="50" t="b">
        <x:f>AND(COUNT(G1888:K1888)=5,P1888&gt;='設定'!$B$7)</x:f>
        <x:v>0</x:v>
      </x:c>
      <x:c r="Z1888" s="50" t="b">
        <x:f>AND(ISNUMBER(R1888),R1888&gt;='設定'!$B$8)</x:f>
        <x:v>0</x:v>
      </x:c>
      <x:c r="AA1888" s="50" t="b">
        <x:f>AND(ISNUMBER(S1888),S1888&gt;=DATE(YEAR('設定'!$B$10)-'設定'!$B$9,MONTH('設定'!$B$10),DAY('設定'!$B$10)))</x:f>
        <x:v>0</x:v>
      </x:c>
      <x:c r="AB1888" s="55" t="b">
        <x:v>0</x:v>
      </x:c>
      <x:c r="AC1888" s="55" t="b">
        <x:v>1</x:v>
      </x:c>
      <x:c r="AD1888" s="50" t="n">
        <x:f>IF(X1888,1,0)+IF(Z1888,1,0)+IF(AA1888,1,0)+IF(AB1888,1,0)</x:f>
        <x:v>0</x:v>
      </x:c>
      <x:c r="AE1888" s="50" t="n">
        <x:f>IF(Y1888,1,0)+IF(Z1888,1,0)+IF(AA1888,1,0)+IF(AB1888,1,0)</x:f>
        <x:v>0</x:v>
      </x:c>
      <x:c r="AF1888" s="50" t="n">
        <x:f>IF(Y1888,1,0)+IF(Z1888,1,0)+IF(AA1888,1,0)+IF(AC1888,1,0)</x:f>
        <x:v>1</x:v>
      </x:c>
      <x:c r="AG1888" s="53" t="n">
        <x:v>44348</x:v>
      </x:c>
      <x:c r="AH1888" s="50" t="str">
        <x:v>S100WRSF</x:v>
      </x:c>
      <x:c r="AI1888" s="50" t="str">
        <x:v>NetSalesSummaryOfBusinessResults</x:v>
      </x:c>
      <x:c r="AJ1888" s="50" t="str">
        <x:v>OperatingIncome</x:v>
      </x:c>
      <x:c r="AK1888" s="53" t="n">
        <x:v>45838</x:v>
      </x:c>
      <x:c r="AL1888" s="50" t="str">
        <x:v>365/365/365/366/365</x:v>
      </x:c>
      <x:c r="AM1888" s="51" t="n">
        <x:v>2882048</x:v>
      </x:c>
      <x:c r="AN1888" s="51" t="n">
        <x:v>10270</x:v>
      </x:c>
      <x:c r="AO1888" s="51" t="n">
        <x:f>IFERROR(AM1888*AN1888,"")</x:f>
        <x:v>29598632960</x:v>
      </x:c>
      <x:c r="AP1888" s="56" t="n">
        <x:f>IFERROR(AO1888/(K1888*1000000),"")</x:f>
        <x:v>1.9816556466571573</x:v>
      </x:c>
      <x:c r="AQ1888" s="57" t="n">
        <x:v>22300483.333333332</x:v>
      </x:c>
      <x:c r="AR1888" s="52" t="n">
        <x:v>0.1922846723456627</x:v>
      </x:c>
      <x:c r="AS1888" s="52" t="n">
        <x:v>-0.3440810842774154</x:v>
      </x:c>
      <x:c r="AT1888" s="55" t="b">
        <x:v>1</x:v>
      </x:c>
      <x:c r="AU1888" s="50"/>
      <x:c r="AV1888" s="58" t="n">
        <x:v>0.0233421673676434</x:v>
      </x:c>
      <x:c r="AW1888" s="50" t="n">
        <x:v>1695</x:v>
      </x:c>
      <x:c r="AX1888" s="50" t="str">
        <x:v>Discovery</x:v>
      </x:c>
      <x:c r="AY1888" s="50" t="str">
        <x:v>目立つ機械的警告なし（定性確認は別途必要）</x:v>
      </x:c>
      <x:c r="AZ1888" s="59" t="str">
        <x:v>2025-09-29 14:51</x:v>
      </x:c>
      <x:c r="BA1888" s="53" t="n">
        <x:v>34366</x:v>
      </x:c>
      <x:c r="BB1888" s="50"/>
      <x:c r="BC1888" s="50"/>
      <x:c r="BD1888" s="50"/>
    </x:row>
    <x:row r="1889">
      <x:c r="A1889" s="50" t="n">
        <x:v>1888</x:v>
      </x:c>
      <x:c r="B1889" s="50" t="str">
        <x:v>4583</x:v>
      </x:c>
      <x:c r="C1889" s="50" t="str">
        <x:v>4583.T</x:v>
      </x:c>
      <x:c r="D1889" s="50" t="str">
        <x:v>Chiome Bioscience Inc.</x:v>
      </x:c>
      <x:c r="E1889" s="50" t="str">
        <x:v>Growth Market(Domestic)</x:v>
      </x:c>
      <x:c r="F1889" s="50" t="str">
        <x:v>Pharmaceutical</x:v>
      </x:c>
      <x:c r="G1889" s="51" t="n">
        <x:v>712.932</x:v>
      </x:c>
      <x:c r="H1889" s="51" t="n">
        <x:v>630.815</x:v>
      </x:c>
      <x:c r="I1889" s="51" t="n">
        <x:v>682.464</x:v>
      </x:c>
      <x:c r="J1889" s="51" t="n">
        <x:v>780.809</x:v>
      </x:c>
      <x:c r="K1889" s="51" t="n">
        <x:v>593.29</x:v>
      </x:c>
      <x:c r="L1889" s="52" t="n">
        <x:f>IFERROR(H1889/G1889-1,"")</x:f>
        <x:v>-0.11518209310284844</x:v>
      </x:c>
      <x:c r="M1889" s="52" t="n">
        <x:f>IFERROR(I1889/H1889-1,"")</x:f>
        <x:v>0.08187661992818818</x:v>
      </x:c>
      <x:c r="N1889" s="52" t="n">
        <x:f>IFERROR(J1889/I1889-1,"")</x:f>
        <x:v>0.1441028391241148</x:v>
      </x:c>
      <x:c r="O1889" s="52" t="n">
        <x:f>IFERROR(K1889/J1889-1,"")</x:f>
        <x:v>-0.24015988545214006</x:v>
      </x:c>
      <x:c r="P1889" s="52" t="n">
        <x:f>IFERROR((K1889/G1889)^(1/4)-1,"")</x:f>
        <x:v>-0.044887057874720804</x:v>
      </x:c>
      <x:c r="Q1889" s="51" t="n">
        <x:v>-979.774</x:v>
      </x:c>
      <x:c r="R1889" s="52" t="n">
        <x:f>IFERROR(Q1889/K1889,"")</x:f>
        <x:v>-1.6514251040806351</x:v>
      </x:c>
      <x:c r="S1889" s="53" t="n">
        <x:v>40878</x:v>
      </x:c>
      <x:c r="T1889" s="50" t="str">
        <x:v>EDINET_company_history</x:v>
      </x:c>
      <x:c r="U1889" s="50" t="str">
        <x:v>渡邊 賢二</x:v>
      </x:c>
      <x:c r="V1889" s="54" t="n">
        <x:v>0.0314</x:v>
      </x:c>
      <x:c r="W1889" s="50" t="str">
        <x:v>小池 正道 / 美女平 在彦</x:v>
      </x:c>
      <x:c r="X1889" s="50" t="b">
        <x:f>AND(COUNT(L1889:O1889)=4,L1889&gt;='設定'!$B$6,M1889&gt;='設定'!$B$6,N1889&gt;='設定'!$B$6,O1889&gt;='設定'!$B$6)</x:f>
        <x:v>0</x:v>
      </x:c>
      <x:c r="Y1889" s="50" t="b">
        <x:f>AND(COUNT(G1889:K1889)=5,P1889&gt;='設定'!$B$7)</x:f>
        <x:v>0</x:v>
      </x:c>
      <x:c r="Z1889" s="50" t="b">
        <x:f>AND(ISNUMBER(R1889),R1889&gt;='設定'!$B$8)</x:f>
        <x:v>0</x:v>
      </x:c>
      <x:c r="AA1889" s="50" t="b">
        <x:f>AND(ISNUMBER(S1889),S1889&gt;=DATE(YEAR('設定'!$B$10)-'設定'!$B$9,MONTH('設定'!$B$10),DAY('設定'!$B$10)))</x:f>
        <x:v>0</x:v>
      </x:c>
      <x:c r="AB1889" s="55" t="b">
        <x:v>0</x:v>
      </x:c>
      <x:c r="AC1889" s="55" t="b">
        <x:v>1</x:v>
      </x:c>
      <x:c r="AD1889" s="50" t="n">
        <x:f>IF(X1889,1,0)+IF(Z1889,1,0)+IF(AA1889,1,0)+IF(AB1889,1,0)</x:f>
        <x:v>0</x:v>
      </x:c>
      <x:c r="AE1889" s="50" t="n">
        <x:f>IF(Y1889,1,0)+IF(Z1889,1,0)+IF(AA1889,1,0)+IF(AB1889,1,0)</x:f>
        <x:v>0</x:v>
      </x:c>
      <x:c r="AF1889" s="50" t="n">
        <x:f>IF(Y1889,1,0)+IF(Z1889,1,0)+IF(AA1889,1,0)+IF(AC1889,1,0)</x:f>
        <x:v>1</x:v>
      </x:c>
      <x:c r="AG1889" s="53" t="n">
        <x:v>44348</x:v>
      </x:c>
      <x:c r="AH1889" s="50" t="str">
        <x:v>S100XUJT</x:v>
      </x:c>
      <x:c r="AI1889" s="50" t="str">
        <x:v>NetSalesSummaryOfBusinessResults</x:v>
      </x:c>
      <x:c r="AJ1889" s="50" t="str">
        <x:v>OperatingIncome</x:v>
      </x:c>
      <x:c r="AK1889" s="53" t="n">
        <x:v>46022</x:v>
      </x:c>
      <x:c r="AL1889" s="50" t="str">
        <x:v>365/365/365/366/365</x:v>
      </x:c>
      <x:c r="AM1889" s="51" t="n">
        <x:v>68441700</x:v>
      </x:c>
      <x:c r="AN1889" s="51" t="n">
        <x:v>76</x:v>
      </x:c>
      <x:c r="AO1889" s="51" t="n">
        <x:f>IFERROR(AM1889*AN1889,"")</x:f>
        <x:v>5201569200</x:v>
      </x:c>
      <x:c r="AP1889" s="56" t="n">
        <x:f>IFERROR(AO1889/(K1889*1000000),"")</x:f>
        <x:v>8.767329973537393</x:v>
      </x:c>
      <x:c r="AQ1889" s="57" t="n">
        <x:v>66924915</x:v>
      </x:c>
      <x:c r="AR1889" s="52" t="n">
        <x:v>0.6145622930058822</x:v>
      </x:c>
      <x:c r="AS1889" s="52" t="n">
        <x:v>-0.7682926829268293</x:v>
      </x:c>
      <x:c r="AT1889" s="55" t="b">
        <x:v>0</x:v>
      </x:c>
      <x:c r="AU1889" s="50" t="str">
        <x:v>repeated_operating_loss;repeated_negative_operating_cf;extreme_profitability_outlier</x:v>
      </x:c>
      <x:c r="AV1889" s="58" t="n">
        <x:v>-1.3582069465851498</x:v>
      </x:c>
      <x:c r="AW1889" s="50" t="n">
        <x:v>3636</x:v>
      </x:c>
      <x:c r="AX1889" s="50" t="str">
        <x:v>Transformation Moat</x:v>
      </x:c>
      <x:c r="AY1889" s="50" t="str">
        <x:v>既存適格性フィルター不通過: repeated_operating_loss;repeated_negative_operating_cf;extreme_profitability_outlier / 年率ボラティリティ60%以上 / ローカル5年最大下落率-60%以下</x:v>
      </x:c>
      <x:c r="AZ1889" s="59" t="str">
        <x:v>2026-03-27 15:40</x:v>
      </x:c>
      <x:c r="BA1889" s="53" t="n">
        <x:v>40878</x:v>
      </x:c>
      <x:c r="BB1889" s="50"/>
      <x:c r="BC1889" s="50"/>
      <x:c r="BD1889" s="50"/>
    </x:row>
    <x:row r="1890">
      <x:c r="A1890" s="50" t="n">
        <x:v>1889</x:v>
      </x:c>
      <x:c r="B1890" s="50" t="str">
        <x:v>6664</x:v>
      </x:c>
      <x:c r="C1890" s="50" t="str">
        <x:v>6664.T</x:v>
      </x:c>
      <x:c r="D1890" s="50" t="str">
        <x:v>OPTOELECTRONICS CO.,LTD.</x:v>
      </x:c>
      <x:c r="E1890" s="50" t="str">
        <x:v>Standard Market(Domestic)</x:v>
      </x:c>
      <x:c r="F1890" s="50" t="str">
        <x:v>Electric Appliances</x:v>
      </x:c>
      <x:c r="G1890" s="51" t="n">
        <x:v>8317.58</x:v>
      </x:c>
      <x:c r="H1890" s="51" t="n">
        <x:v>7211.482</x:v>
      </x:c>
      <x:c r="I1890" s="51" t="n">
        <x:v>6878.121</x:v>
      </x:c>
      <x:c r="J1890" s="51" t="n">
        <x:v>6342.509</x:v>
      </x:c>
      <x:c r="K1890" s="51" t="n">
        <x:v>6772.484</x:v>
      </x:c>
      <x:c r="L1890" s="52" t="n">
        <x:f>IFERROR(H1890/G1890-1,"")</x:f>
        <x:v>-0.1329831513493107</x:v>
      </x:c>
      <x:c r="M1890" s="52" t="n">
        <x:f>IFERROR(I1890/H1890-1,"")</x:f>
        <x:v>-0.04622642058872228</x:v>
      </x:c>
      <x:c r="N1890" s="52" t="n">
        <x:f>IFERROR(J1890/I1890-1,"")</x:f>
        <x:v>-0.07787184901225208</x:v>
      </x:c>
      <x:c r="O1890" s="52" t="n">
        <x:f>IFERROR(K1890/J1890-1,"")</x:f>
        <x:v>0.06779257230852975</x:v>
      </x:c>
      <x:c r="P1890" s="52" t="n">
        <x:f>IFERROR((K1890/G1890)^(1/4)-1,"")</x:f>
        <x:v>-0.05007842807605567</x:v>
      </x:c>
      <x:c r="Q1890" s="51" t="n">
        <x:v>-254.842</x:v>
      </x:c>
      <x:c r="R1890" s="52" t="n">
        <x:f>IFERROR(Q1890/K1890,"")</x:f>
        <x:v>-0.037629029466883936</x:v>
      </x:c>
      <x:c r="S1890" s="53" t="n">
        <x:v>38322</x:v>
      </x:c>
      <x:c r="T1890" s="50" t="str">
        <x:v>EDINET_company_history</x:v>
      </x:c>
      <x:c r="U1890" s="50" t="str">
        <x:v>俵 政美</x:v>
      </x:c>
      <x:c r="V1890" s="54" t="n">
        <x:v>0.191</x:v>
      </x:c>
      <x:c r="W1890" s="50" t="str">
        <x:v>野々垣 龍哉</x:v>
      </x:c>
      <x:c r="X1890" s="50" t="b">
        <x:f>AND(COUNT(L1890:O1890)=4,L1890&gt;='設定'!$B$6,M1890&gt;='設定'!$B$6,N1890&gt;='設定'!$B$6,O1890&gt;='設定'!$B$6)</x:f>
        <x:v>0</x:v>
      </x:c>
      <x:c r="Y1890" s="50" t="b">
        <x:f>AND(COUNT(G1890:K1890)=5,P1890&gt;='設定'!$B$7)</x:f>
        <x:v>0</x:v>
      </x:c>
      <x:c r="Z1890" s="50" t="b">
        <x:f>AND(ISNUMBER(R1890),R1890&gt;='設定'!$B$8)</x:f>
        <x:v>0</x:v>
      </x:c>
      <x:c r="AA1890" s="50" t="b">
        <x:f>AND(ISNUMBER(S1890),S1890&gt;=DATE(YEAR('設定'!$B$10)-'設定'!$B$9,MONTH('設定'!$B$10),DAY('設定'!$B$10)))</x:f>
        <x:v>0</x:v>
      </x:c>
      <x:c r="AB1890" s="55" t="b">
        <x:v>0</x:v>
      </x:c>
      <x:c r="AC1890" s="55" t="b">
        <x:v>1</x:v>
      </x:c>
      <x:c r="AD1890" s="50" t="n">
        <x:f>IF(X1890,1,0)+IF(Z1890,1,0)+IF(AA1890,1,0)+IF(AB1890,1,0)</x:f>
        <x:v>0</x:v>
      </x:c>
      <x:c r="AE1890" s="50" t="n">
        <x:f>IF(Y1890,1,0)+IF(Z1890,1,0)+IF(AA1890,1,0)+IF(AB1890,1,0)</x:f>
        <x:v>0</x:v>
      </x:c>
      <x:c r="AF1890" s="50" t="n">
        <x:f>IF(Y1890,1,0)+IF(Z1890,1,0)+IF(AA1890,1,0)+IF(AC1890,1,0)</x:f>
        <x:v>1</x:v>
      </x:c>
      <x:c r="AG1890" s="53" t="n">
        <x:v>44348</x:v>
      </x:c>
      <x:c r="AH1890" s="50" t="str">
        <x:v>S100XNIW</x:v>
      </x:c>
      <x:c r="AI1890" s="50" t="str">
        <x:v>NetSalesSummaryOfBusinessResults</x:v>
      </x:c>
      <x:c r="AJ1890" s="50" t="str">
        <x:v>OperatingIncome</x:v>
      </x:c>
      <x:c r="AK1890" s="53" t="n">
        <x:v>45991</x:v>
      </x:c>
      <x:c r="AL1890" s="50" t="str">
        <x:v>365/365/365/366/365</x:v>
      </x:c>
      <x:c r="AM1890" s="51" t="n">
        <x:v>6178000</x:v>
      </x:c>
      <x:c r="AN1890" s="51" t="n">
        <x:v>252</x:v>
      </x:c>
      <x:c r="AO1890" s="51" t="n">
        <x:f>IFERROR(AM1890*AN1890,"")</x:f>
        <x:v>1556856000</x:v>
      </x:c>
      <x:c r="AP1890" s="56" t="n">
        <x:f>IFERROR(AO1890/(K1890*1000000),"")</x:f>
        <x:v>0.2298796128569665</x:v>
      </x:c>
      <x:c r="AQ1890" s="57" t="n">
        <x:v>5548050</x:v>
      </x:c>
      <x:c r="AR1890" s="52" t="n">
        <x:v>0.4567585035142392</x:v>
      </x:c>
      <x:c r="AS1890" s="52" t="n">
        <x:v>-0.7621951219512195</x:v>
      </x:c>
      <x:c r="AT1890" s="55" t="b">
        <x:v>0</x:v>
      </x:c>
      <x:c r="AU1890" s="50" t="str">
        <x:v>low_liquidity</x:v>
      </x:c>
      <x:c r="AV1890" s="58" t="n">
        <x:v>0.1164421924205396</x:v>
      </x:c>
      <x:c r="AW1890" s="50" t="n">
        <x:v>1142</x:v>
      </x:c>
      <x:c r="AX1890" s="50" t="str">
        <x:v>Discovery</x:v>
      </x:c>
      <x:c r="AY1890" s="50" t="str">
        <x:v>既存適格性フィルター不通過: low_liquidity / 60日平均売買代金2,000万円未満 / ローカル5年最大下落率-60%以下</x:v>
      </x:c>
      <x:c r="AZ1890" s="59" t="str">
        <x:v>2026-02-26 16:37</x:v>
      </x:c>
      <x:c r="BA1890" s="53" t="n">
        <x:v>38322</x:v>
      </x:c>
      <x:c r="BB1890" s="50"/>
      <x:c r="BC1890" s="50"/>
      <x:c r="BD1890" s="50"/>
    </x:row>
    <x:row r="1891">
      <x:c r="A1891" s="50" t="n">
        <x:v>1890</x:v>
      </x:c>
      <x:c r="B1891" s="50" t="str">
        <x:v>3058</x:v>
      </x:c>
      <x:c r="C1891" s="50" t="str">
        <x:v>3058.T</x:v>
      </x:c>
      <x:c r="D1891" s="50" t="str">
        <x:v>Sanyodo Holdings Inc.</x:v>
      </x:c>
      <x:c r="E1891" s="50" t="str">
        <x:v>Standard Market(Domestic)</x:v>
      </x:c>
      <x:c r="F1891" s="50" t="str">
        <x:v>Retail Trade</x:v>
      </x:c>
      <x:c r="G1891" s="51" t="n">
        <x:v>20885.329</x:v>
      </x:c>
      <x:c r="H1891" s="51" t="n">
        <x:v>18853.784</x:v>
      </x:c>
      <x:c r="I1891" s="51" t="n">
        <x:v>17798.433</x:v>
      </x:c>
      <x:c r="J1891" s="51" t="n">
        <x:v>17297.407</x:v>
      </x:c>
      <x:c r="K1891" s="51" t="n">
        <x:v>16605.085</x:v>
      </x:c>
      <x:c r="L1891" s="52" t="n">
        <x:f>IFERROR(H1891/G1891-1,"")</x:f>
        <x:v>-0.09727139084091052</x:v>
      </x:c>
      <x:c r="M1891" s="52" t="n">
        <x:f>IFERROR(I1891/H1891-1,"")</x:f>
        <x:v>-0.0559755537668194</x:v>
      </x:c>
      <x:c r="N1891" s="52" t="n">
        <x:f>IFERROR(J1891/I1891-1,"")</x:f>
        <x:v>-0.028150006239313408</x:v>
      </x:c>
      <x:c r="O1891" s="52" t="n">
        <x:f>IFERROR(K1891/J1891-1,"")</x:f>
        <x:v>-0.04002461178140748</x:v>
      </x:c>
      <x:c r="P1891" s="52" t="n">
        <x:f>IFERROR((K1891/G1891)^(1/4)-1,"")</x:f>
        <x:v>-0.05572183908103534</x:v>
      </x:c>
      <x:c r="Q1891" s="51" t="n">
        <x:v>123.631</x:v>
      </x:c>
      <x:c r="R1891" s="52" t="n">
        <x:f>IFERROR(Q1891/K1891,"")</x:f>
        <x:v>0.007445369897233288</x:v>
      </x:c>
      <x:c r="S1891" s="53" t="n">
        <x:v>39022</x:v>
      </x:c>
      <x:c r="T1891" s="50" t="str">
        <x:v>EDINET_company_history</x:v>
      </x:c>
      <x:c r="U1891" s="50" t="str">
        <x:v>㈱トーハン</x:v>
      </x:c>
      <x:c r="V1891" s="54" t="n">
        <x:v>0.3649</x:v>
      </x:c>
      <x:c r="W1891" s="50" t="str">
        <x:v>加藤 和裕 / 亀割 卓</x:v>
      </x:c>
      <x:c r="X1891" s="50" t="b">
        <x:f>AND(COUNT(L1891:O1891)=4,L1891&gt;='設定'!$B$6,M1891&gt;='設定'!$B$6,N1891&gt;='設定'!$B$6,O1891&gt;='設定'!$B$6)</x:f>
        <x:v>0</x:v>
      </x:c>
      <x:c r="Y1891" s="50" t="b">
        <x:f>AND(COUNT(G1891:K1891)=5,P1891&gt;='設定'!$B$7)</x:f>
        <x:v>0</x:v>
      </x:c>
      <x:c r="Z1891" s="50" t="b">
        <x:f>AND(ISNUMBER(R1891),R1891&gt;='設定'!$B$8)</x:f>
        <x:v>0</x:v>
      </x:c>
      <x:c r="AA1891" s="50" t="b">
        <x:f>AND(ISNUMBER(S1891),S1891&gt;=DATE(YEAR('設定'!$B$10)-'設定'!$B$9,MONTH('設定'!$B$10),DAY('設定'!$B$10)))</x:f>
        <x:v>0</x:v>
      </x:c>
      <x:c r="AB1891" s="55" t="b">
        <x:v>0</x:v>
      </x:c>
      <x:c r="AC1891" s="55" t="b">
        <x:v>1</x:v>
      </x:c>
      <x:c r="AD1891" s="50" t="n">
        <x:f>IF(X1891,1,0)+IF(Z1891,1,0)+IF(AA1891,1,0)+IF(AB1891,1,0)</x:f>
        <x:v>0</x:v>
      </x:c>
      <x:c r="AE1891" s="50" t="n">
        <x:f>IF(Y1891,1,0)+IF(Z1891,1,0)+IF(AA1891,1,0)+IF(AB1891,1,0)</x:f>
        <x:v>0</x:v>
      </x:c>
      <x:c r="AF1891" s="50" t="n">
        <x:f>IF(Y1891,1,0)+IF(Z1891,1,0)+IF(AA1891,1,0)+IF(AC1891,1,0)</x:f>
        <x:v>1</x:v>
      </x:c>
      <x:c r="AG1891" s="53" t="n">
        <x:v>44348</x:v>
      </x:c>
      <x:c r="AH1891" s="50" t="str">
        <x:v>S100W4O7</x:v>
      </x:c>
      <x:c r="AI1891" s="50" t="str">
        <x:v>NetSalesSummaryOfBusinessResults</x:v>
      </x:c>
      <x:c r="AJ1891" s="50" t="str">
        <x:v>OperatingIncome</x:v>
      </x:c>
      <x:c r="AK1891" s="53" t="n">
        <x:v>45747</x:v>
      </x:c>
      <x:c r="AL1891" s="50" t="str">
        <x:v>365/365/365/366/365</x:v>
      </x:c>
      <x:c r="AM1891" s="51" t="n">
        <x:v>7283400</x:v>
      </x:c>
      <x:c r="AN1891" s="51" t="n">
        <x:v>682</x:v>
      </x:c>
      <x:c r="AO1891" s="51" t="n">
        <x:f>IFERROR(AM1891*AN1891,"")</x:f>
        <x:v>4967278800</x:v>
      </x:c>
      <x:c r="AP1891" s="56" t="n">
        <x:f>IFERROR(AO1891/(K1891*1000000),"")</x:f>
        <x:v>0.2991420278788094</x:v>
      </x:c>
      <x:c r="AQ1891" s="57" t="n">
        <x:v>1188678.3333333333</x:v>
      </x:c>
      <x:c r="AR1891" s="52" t="n">
        <x:v>0.1186532656636067</x:v>
      </x:c>
      <x:c r="AS1891" s="52" t="n">
        <x:v>-0.3495248152059134</x:v>
      </x:c>
      <x:c r="AT1891" s="55" t="b">
        <x:v>0</x:v>
      </x:c>
      <x:c r="AU1891" s="50" t="str">
        <x:v>low_liquidity</x:v>
      </x:c>
      <x:c r="AV1891" s="58" t="n">
        <x:v>-0.0595699071098102</x:v>
      </x:c>
      <x:c r="AW1891" s="50" t="n">
        <x:v>2335</x:v>
      </x:c>
      <x:c r="AX1891" s="50" t="str">
        <x:v>Core Moat</x:v>
      </x:c>
      <x:c r="AY1891" s="50" t="str">
        <x:v>既存適格性フィルター不通過: low_liquidity / 60日平均売買代金2,000万円未満</x:v>
      </x:c>
      <x:c r="AZ1891" s="59" t="str">
        <x:v>2025-06-25 12:37</x:v>
      </x:c>
      <x:c r="BA1891" s="53" t="n">
        <x:v>39022</x:v>
      </x:c>
      <x:c r="BB1891" s="50"/>
      <x:c r="BC1891" s="50"/>
      <x:c r="BD1891" s="50"/>
    </x:row>
    <x:row r="1892">
      <x:c r="A1892" s="50" t="n">
        <x:v>1891</x:v>
      </x:c>
      <x:c r="B1892" s="50" t="str">
        <x:v>3161</x:v>
      </x:c>
      <x:c r="C1892" s="50" t="str">
        <x:v>3161.T</x:v>
      </x:c>
      <x:c r="D1892" s="50" t="str">
        <x:v>AZEARTH Corporation</x:v>
      </x:c>
      <x:c r="E1892" s="50" t="str">
        <x:v>Standard Market(Domestic)</x:v>
      </x:c>
      <x:c r="F1892" s="50" t="str">
        <x:v>Wholesale Trade</x:v>
      </x:c>
      <x:c r="G1892" s="51" t="n">
        <x:v>10205.983</x:v>
      </x:c>
      <x:c r="H1892" s="51" t="n">
        <x:v>9545.291</x:v>
      </x:c>
      <x:c r="I1892" s="51" t="n">
        <x:v>9081.039</x:v>
      </x:c>
      <x:c r="J1892" s="51" t="n">
        <x:v>8242.294</x:v>
      </x:c>
      <x:c r="K1892" s="51" t="n">
        <x:v>8027.705</x:v>
      </x:c>
      <x:c r="L1892" s="52" t="n">
        <x:f>IFERROR(H1892/G1892-1,"")</x:f>
        <x:v>-0.06473575352810224</x:v>
      </x:c>
      <x:c r="M1892" s="52" t="n">
        <x:f>IFERROR(I1892/H1892-1,"")</x:f>
        <x:v>-0.048636757119295604</x:v>
      </x:c>
      <x:c r="N1892" s="52" t="n">
        <x:f>IFERROR(J1892/I1892-1,"")</x:f>
        <x:v>-0.09236222859520815</x:v>
      </x:c>
      <x:c r="O1892" s="52" t="n">
        <x:f>IFERROR(K1892/J1892-1,"")</x:f>
        <x:v>-0.02603510624590677</x:v>
      </x:c>
      <x:c r="P1892" s="52" t="n">
        <x:f>IFERROR((K1892/G1892)^(1/4)-1,"")</x:f>
        <x:v>-0.0582532262986728</x:v>
      </x:c>
      <x:c r="Q1892" s="51" t="n">
        <x:v>191.871</x:v>
      </x:c>
      <x:c r="R1892" s="52" t="n">
        <x:f>IFERROR(Q1892/K1892,"")</x:f>
        <x:v>0.023901102494424</x:v>
      </x:c>
      <x:c r="S1892" s="53" t="n">
        <x:v>40269</x:v>
      </x:c>
      <x:c r="T1892" s="50" t="str">
        <x:v>EDINET_company_history</x:v>
      </x:c>
      <x:c r="U1892" s="50" t="str">
        <x:v>鈴木 貴久子</x:v>
      </x:c>
      <x:c r="V1892" s="54" t="n">
        <x:v>0.0549</x:v>
      </x:c>
      <x:c r="W1892" s="50" t="str">
        <x:v>斉藤 文明</x:v>
      </x:c>
      <x:c r="X1892" s="50" t="b">
        <x:f>AND(COUNT(L1892:O1892)=4,L1892&gt;='設定'!$B$6,M1892&gt;='設定'!$B$6,N1892&gt;='設定'!$B$6,O1892&gt;='設定'!$B$6)</x:f>
        <x:v>0</x:v>
      </x:c>
      <x:c r="Y1892" s="50" t="b">
        <x:f>AND(COUNT(G1892:K1892)=5,P1892&gt;='設定'!$B$7)</x:f>
        <x:v>0</x:v>
      </x:c>
      <x:c r="Z1892" s="50" t="b">
        <x:f>AND(ISNUMBER(R1892),R1892&gt;='設定'!$B$8)</x:f>
        <x:v>0</x:v>
      </x:c>
      <x:c r="AA1892" s="50" t="b">
        <x:f>AND(ISNUMBER(S1892),S1892&gt;=DATE(YEAR('設定'!$B$10)-'設定'!$B$9,MONTH('設定'!$B$10),DAY('設定'!$B$10)))</x:f>
        <x:v>0</x:v>
      </x:c>
      <x:c r="AB1892" s="55" t="b">
        <x:v>0</x:v>
      </x:c>
      <x:c r="AC1892" s="55" t="b">
        <x:v>1</x:v>
      </x:c>
      <x:c r="AD1892" s="50" t="n">
        <x:f>IF(X1892,1,0)+IF(Z1892,1,0)+IF(AA1892,1,0)+IF(AB1892,1,0)</x:f>
        <x:v>0</x:v>
      </x:c>
      <x:c r="AE1892" s="50" t="n">
        <x:f>IF(Y1892,1,0)+IF(Z1892,1,0)+IF(AA1892,1,0)+IF(AB1892,1,0)</x:f>
        <x:v>0</x:v>
      </x:c>
      <x:c r="AF1892" s="50" t="n">
        <x:f>IF(Y1892,1,0)+IF(Z1892,1,0)+IF(AA1892,1,0)+IF(AC1892,1,0)</x:f>
        <x:v>1</x:v>
      </x:c>
      <x:c r="AG1892" s="53" t="n">
        <x:v>44348</x:v>
      </x:c>
      <x:c r="AH1892" s="50" t="str">
        <x:v>S100WEGE</x:v>
      </x:c>
      <x:c r="AI1892" s="50" t="str">
        <x:v>NetSalesSummaryOfBusinessResults</x:v>
      </x:c>
      <x:c r="AJ1892" s="50" t="str">
        <x:v>OperatingIncome</x:v>
      </x:c>
      <x:c r="AK1892" s="53" t="n">
        <x:v>45777</x:v>
      </x:c>
      <x:c r="AL1892" s="50" t="str">
        <x:v>365/365/365/366/365</x:v>
      </x:c>
      <x:c r="AM1892" s="51" t="n">
        <x:v>5822301</x:v>
      </x:c>
      <x:c r="AN1892" s="51" t="n">
        <x:v>650</x:v>
      </x:c>
      <x:c r="AO1892" s="51" t="n">
        <x:f>IFERROR(AM1892*AN1892,"")</x:f>
        <x:v>3784495650</x:v>
      </x:c>
      <x:c r="AP1892" s="56" t="n">
        <x:f>IFERROR(AO1892/(K1892*1000000),"")</x:f>
        <x:v>0.47142933752548205</x:v>
      </x:c>
      <x:c r="AQ1892" s="57" t="n">
        <x:v>19614345</x:v>
      </x:c>
      <x:c r="AR1892" s="52" t="n">
        <x:v>0.2524021553416233</x:v>
      </x:c>
      <x:c r="AS1892" s="52" t="n">
        <x:v>-0.3475876724603985</x:v>
      </x:c>
      <x:c r="AT1892" s="55" t="b">
        <x:v>0</x:v>
      </x:c>
      <x:c r="AU1892" s="50" t="str">
        <x:v>low_liquidity</x:v>
      </x:c>
      <x:c r="AV1892" s="58" t="n">
        <x:v>-0.0959417984472787</x:v>
      </x:c>
      <x:c r="AW1892" s="50" t="n">
        <x:v>2578</x:v>
      </x:c>
      <x:c r="AX1892" s="50" t="str">
        <x:v>Core Moat</x:v>
      </x:c>
      <x:c r="AY1892" s="50" t="str">
        <x:v>既存適格性フィルター不通過: low_liquidity / 60日平均売買代金2,000万円未満</x:v>
      </x:c>
      <x:c r="AZ1892" s="59" t="str">
        <x:v>2025-07-25 16:30</x:v>
      </x:c>
      <x:c r="BA1892" s="53" t="n">
        <x:v>40269</x:v>
      </x:c>
      <x:c r="BB1892" s="50"/>
      <x:c r="BC1892" s="50"/>
      <x:c r="BD1892" s="50"/>
    </x:row>
    <x:row r="1893">
      <x:c r="A1893" s="50" t="n">
        <x:v>1892</x:v>
      </x:c>
      <x:c r="B1893" s="50" t="str">
        <x:v>6228</x:v>
      </x:c>
      <x:c r="C1893" s="50" t="str">
        <x:v>6228.T</x:v>
      </x:c>
      <x:c r="D1893" s="50" t="str">
        <x:v>J.E.T.Co.,LTD.</x:v>
      </x:c>
      <x:c r="E1893" s="50" t="str">
        <x:v>Standard Market(Domestic)</x:v>
      </x:c>
      <x:c r="F1893" s="50" t="str">
        <x:v>Machinery</x:v>
      </x:c>
      <x:c r="G1893" s="51" t="n">
        <x:v>19102</x:v>
      </x:c>
      <x:c r="H1893" s="51" t="n">
        <x:v>23420</x:v>
      </x:c>
      <x:c r="I1893" s="51" t="n">
        <x:v>23129</x:v>
      </x:c>
      <x:c r="J1893" s="51" t="n">
        <x:v>19316</x:v>
      </x:c>
      <x:c r="K1893" s="51" t="n">
        <x:v>14662</x:v>
      </x:c>
      <x:c r="L1893" s="52" t="n">
        <x:f>IFERROR(H1893/G1893-1,"")</x:f>
        <x:v>0.2260496283111717</x:v>
      </x:c>
      <x:c r="M1893" s="52" t="n">
        <x:f>IFERROR(I1893/H1893-1,"")</x:f>
        <x:v>-0.012425277540563662</x:v>
      </x:c>
      <x:c r="N1893" s="52" t="n">
        <x:f>IFERROR(J1893/I1893-1,"")</x:f>
        <x:v>-0.1648579705132085</x:v>
      </x:c>
      <x:c r="O1893" s="52" t="n">
        <x:f>IFERROR(K1893/J1893-1,"")</x:f>
        <x:v>-0.24094015324083662</x:v>
      </x:c>
      <x:c r="P1893" s="52" t="n">
        <x:f>IFERROR((K1893/G1893)^(1/4)-1,"")</x:f>
        <x:v>-0.06399408417886032</x:v>
      </x:c>
      <x:c r="Q1893" s="51" t="n">
        <x:v>-1493</x:v>
      </x:c>
      <x:c r="R1893" s="52" t="n">
        <x:f>IFERROR(Q1893/K1893,"")</x:f>
        <x:v>-0.10182785431728276</x:v>
      </x:c>
      <x:c r="S1893" s="53" t="n">
        <x:v>44256</x:v>
      </x:c>
      <x:c r="T1893" s="50" t="str">
        <x:v>EDINET_company_history</x:v>
      </x:c>
      <x:c r="U1893" s="50" t="str">
        <x:v>KOREA SECURITIES DEPOSITORY -SAMSUNG</x:v>
      </x:c>
      <x:c r="V1893" s="54" t="n">
        <x:v>0.6628</x:v>
      </x:c>
      <x:c r="W1893" s="50" t="str">
        <x:v>房野 正幸 / 平井 洋行</x:v>
      </x:c>
      <x:c r="X1893" s="50" t="b">
        <x:f>AND(COUNT(L1893:O1893)=4,L1893&gt;='設定'!$B$6,M1893&gt;='設定'!$B$6,N1893&gt;='設定'!$B$6,O1893&gt;='設定'!$B$6)</x:f>
        <x:v>0</x:v>
      </x:c>
      <x:c r="Y1893" s="50" t="b">
        <x:f>AND(COUNT(G1893:K1893)=5,P1893&gt;='設定'!$B$7)</x:f>
        <x:v>0</x:v>
      </x:c>
      <x:c r="Z1893" s="50" t="b">
        <x:f>AND(ISNUMBER(R1893),R1893&gt;='設定'!$B$8)</x:f>
        <x:v>0</x:v>
      </x:c>
      <x:c r="AA1893" s="50" t="b">
        <x:f>AND(ISNUMBER(S1893),S1893&gt;=DATE(YEAR('設定'!$B$10)-'設定'!$B$9,MONTH('設定'!$B$10),DAY('設定'!$B$10)))</x:f>
        <x:v>0</x:v>
      </x:c>
      <x:c r="AB1893" s="55" t="b">
        <x:v>0</x:v>
      </x:c>
      <x:c r="AC1893" s="55" t="b">
        <x:v>1</x:v>
      </x:c>
      <x:c r="AD1893" s="50" t="n">
        <x:f>IF(X1893,1,0)+IF(Z1893,1,0)+IF(AA1893,1,0)+IF(AB1893,1,0)</x:f>
        <x:v>0</x:v>
      </x:c>
      <x:c r="AE1893" s="50" t="n">
        <x:f>IF(Y1893,1,0)+IF(Z1893,1,0)+IF(AA1893,1,0)+IF(AB1893,1,0)</x:f>
        <x:v>0</x:v>
      </x:c>
      <x:c r="AF1893" s="50" t="n">
        <x:f>IF(Y1893,1,0)+IF(Z1893,1,0)+IF(AA1893,1,0)+IF(AC1893,1,0)</x:f>
        <x:v>1</x:v>
      </x:c>
      <x:c r="AG1893" s="53" t="n">
        <x:v>44348</x:v>
      </x:c>
      <x:c r="AH1893" s="50" t="str">
        <x:v>S100Y7JM</x:v>
      </x:c>
      <x:c r="AI1893" s="50" t="str">
        <x:v>NetSalesSummaryOfBusinessResults</x:v>
      </x:c>
      <x:c r="AJ1893" s="50" t="str">
        <x:v>OperatingIncome</x:v>
      </x:c>
      <x:c r="AK1893" s="53" t="n">
        <x:v>46022</x:v>
      </x:c>
      <x:c r="AL1893" s="50" t="str">
        <x:v>365/365/365/366/365</x:v>
      </x:c>
      <x:c r="AM1893" s="51" t="n">
        <x:v>13126400</x:v>
      </x:c>
      <x:c r="AN1893" s="51" t="n">
        <x:v>646</x:v>
      </x:c>
      <x:c r="AO1893" s="51" t="n">
        <x:f>IFERROR(AM1893*AN1893,"")</x:f>
        <x:v>8479654400</x:v>
      </x:c>
      <x:c r="AP1893" s="56" t="n">
        <x:f>IFERROR(AO1893/(K1893*1000000),"")</x:f>
        <x:v>0.5783422725412631</x:v>
      </x:c>
      <x:c r="AQ1893" s="57" t="n">
        <x:v>30244683.333333332</x:v>
      </x:c>
      <x:c r="AR1893" s="52" t="n">
        <x:v>0.5791098096810922</x:v>
      </x:c>
      <x:c r="AS1893" s="52" t="n">
        <x:v>-0.8839825242612128</x:v>
      </x:c>
      <x:c r="AT1893" s="55" t="b">
        <x:v>0</x:v>
      </x:c>
      <x:c r="AU1893" s="50" t="str">
        <x:v>repeated_negative_operating_cf</x:v>
      </x:c>
      <x:c r="AV1893" s="58" t="n">
        <x:v>-0.3316936265531213</x:v>
      </x:c>
      <x:c r="AW1893" s="50" t="n">
        <x:v>3334</x:v>
      </x:c>
      <x:c r="AX1893" s="50" t="str">
        <x:v>Future Moat</x:v>
      </x:c>
      <x:c r="AY1893" s="50" t="str">
        <x:v>既存適格性フィルター不通過: repeated_negative_operating_cf / ローカル5年最大下落率-60%以下</x:v>
      </x:c>
      <x:c r="AZ1893" s="59" t="str">
        <x:v>2026-05-29 15:54</x:v>
      </x:c>
      <x:c r="BA1893" s="53" t="n">
        <x:v>44256</x:v>
      </x:c>
      <x:c r="BB1893" s="50"/>
      <x:c r="BC1893" s="50"/>
      <x:c r="BD1893" s="50"/>
    </x:row>
    <x:row r="1894">
      <x:c r="A1894" s="50" t="n">
        <x:v>1893</x:v>
      </x:c>
      <x:c r="B1894" s="50" t="str">
        <x:v>9421</x:v>
      </x:c>
      <x:c r="C1894" s="50" t="str">
        <x:v>9421.T</x:v>
      </x:c>
      <x:c r="D1894" s="50" t="str">
        <x:v>NJ Holdings Inc.</x:v>
      </x:c>
      <x:c r="E1894" s="50" t="str">
        <x:v>Standard Market(Domestic)</x:v>
      </x:c>
      <x:c r="F1894" s="50" t="str">
        <x:v>Information &amp; Communication</x:v>
      </x:c>
      <x:c r="G1894" s="51" t="n">
        <x:v>11988.629</x:v>
      </x:c>
      <x:c r="H1894" s="51" t="n">
        <x:v>10652.61</x:v>
      </x:c>
      <x:c r="I1894" s="51" t="n">
        <x:v>10131.428</x:v>
      </x:c>
      <x:c r="J1894" s="51" t="n">
        <x:v>9698.124</x:v>
      </x:c>
      <x:c r="K1894" s="51" t="n">
        <x:v>9107.7</x:v>
      </x:c>
      <x:c r="L1894" s="52" t="n">
        <x:f>IFERROR(H1894/G1894-1,"")</x:f>
        <x:v>-0.11144051584213677</x:v>
      </x:c>
      <x:c r="M1894" s="52" t="n">
        <x:f>IFERROR(I1894/H1894-1,"")</x:f>
        <x:v>-0.04892528685458308</x:v>
      </x:c>
      <x:c r="N1894" s="52" t="n">
        <x:f>IFERROR(J1894/I1894-1,"")</x:f>
        <x:v>-0.04276830472466464</x:v>
      </x:c>
      <x:c r="O1894" s="52" t="n">
        <x:f>IFERROR(K1894/J1894-1,"")</x:f>
        <x:v>-0.06088022796986292</x:v>
      </x:c>
      <x:c r="P1894" s="52" t="n">
        <x:f>IFERROR((K1894/G1894)^(1/4)-1,"")</x:f>
        <x:v>-0.06640224427647357</x:v>
      </x:c>
      <x:c r="Q1894" s="51" t="n">
        <x:v>51.113</x:v>
      </x:c>
      <x:c r="R1894" s="52" t="n">
        <x:f>IFERROR(Q1894/K1894,"")</x:f>
        <x:v>0.005612064516837401</x:v>
      </x:c>
      <x:c r="S1894" s="53" t="n">
        <x:v>38808</x:v>
      </x:c>
      <x:c r="T1894" s="50" t="str">
        <x:v>EDINET_company_history</x:v>
      </x:c>
      <x:c r="U1894" s="50" t="str">
        <x:v>(有)リーコム</x:v>
      </x:c>
      <x:c r="V1894" s="54" t="n">
        <x:v>0.3009</x:v>
      </x:c>
      <x:c r="W1894" s="50" t="str">
        <x:v>福田 尚弘</x:v>
      </x:c>
      <x:c r="X1894" s="50" t="b">
        <x:f>AND(COUNT(L1894:O1894)=4,L1894&gt;='設定'!$B$6,M1894&gt;='設定'!$B$6,N1894&gt;='設定'!$B$6,O1894&gt;='設定'!$B$6)</x:f>
        <x:v>0</x:v>
      </x:c>
      <x:c r="Y1894" s="50" t="b">
        <x:f>AND(COUNT(G1894:K1894)=5,P1894&gt;='設定'!$B$7)</x:f>
        <x:v>0</x:v>
      </x:c>
      <x:c r="Z1894" s="50" t="b">
        <x:f>AND(ISNUMBER(R1894),R1894&gt;='設定'!$B$8)</x:f>
        <x:v>0</x:v>
      </x:c>
      <x:c r="AA1894" s="50" t="b">
        <x:f>AND(ISNUMBER(S1894),S1894&gt;=DATE(YEAR('設定'!$B$10)-'設定'!$B$9,MONTH('設定'!$B$10),DAY('設定'!$B$10)))</x:f>
        <x:v>0</x:v>
      </x:c>
      <x:c r="AB1894" s="55" t="b">
        <x:v>0</x:v>
      </x:c>
      <x:c r="AC1894" s="55" t="b">
        <x:v>1</x:v>
      </x:c>
      <x:c r="AD1894" s="50" t="n">
        <x:f>IF(X1894,1,0)+IF(Z1894,1,0)+IF(AA1894,1,0)+IF(AB1894,1,0)</x:f>
        <x:v>0</x:v>
      </x:c>
      <x:c r="AE1894" s="50" t="n">
        <x:f>IF(Y1894,1,0)+IF(Z1894,1,0)+IF(AA1894,1,0)+IF(AB1894,1,0)</x:f>
        <x:v>0</x:v>
      </x:c>
      <x:c r="AF1894" s="50" t="n">
        <x:f>IF(Y1894,1,0)+IF(Z1894,1,0)+IF(AA1894,1,0)+IF(AC1894,1,0)</x:f>
        <x:v>1</x:v>
      </x:c>
      <x:c r="AG1894" s="53" t="n">
        <x:v>44348</x:v>
      </x:c>
      <x:c r="AH1894" s="50" t="str">
        <x:v>S100WOVL</x:v>
      </x:c>
      <x:c r="AI1894" s="50" t="str">
        <x:v>NetSalesSummaryOfBusinessResults</x:v>
      </x:c>
      <x:c r="AJ1894" s="50" t="str">
        <x:v>OperatingIncome</x:v>
      </x:c>
      <x:c r="AK1894" s="53" t="n">
        <x:v>45838</x:v>
      </x:c>
      <x:c r="AL1894" s="50" t="str">
        <x:v>365/365/365/366/365</x:v>
      </x:c>
      <x:c r="AM1894" s="51" t="n">
        <x:v>5292800</x:v>
      </x:c>
      <x:c r="AN1894" s="51" t="n">
        <x:v>648</x:v>
      </x:c>
      <x:c r="AO1894" s="51" t="n">
        <x:f>IFERROR(AM1894*AN1894,"")</x:f>
        <x:v>3429734400</x:v>
      </x:c>
      <x:c r="AP1894" s="56" t="n">
        <x:f>IFERROR(AO1894/(K1894*1000000),"")</x:f>
        <x:v>0.3765752495141474</x:v>
      </x:c>
      <x:c r="AQ1894" s="57" t="n">
        <x:v>2187703.3333333335</x:v>
      </x:c>
      <x:c r="AR1894" s="52" t="n">
        <x:v>0.3469228975374703</x:v>
      </x:c>
      <x:c r="AS1894" s="52" t="n">
        <x:v>-0.5887231655922862</x:v>
      </x:c>
      <x:c r="AT1894" s="55" t="b">
        <x:v>0</x:v>
      </x:c>
      <x:c r="AU1894" s="50" t="str">
        <x:v>low_liquidity</x:v>
      </x:c>
      <x:c r="AV1894" s="58" t="n">
        <x:v>-0.1448958373885423</x:v>
      </x:c>
      <x:c r="AW1894" s="50" t="n">
        <x:v>2828</x:v>
      </x:c>
      <x:c r="AX1894" s="50" t="str">
        <x:v>Future Moat</x:v>
      </x:c>
      <x:c r="AY1894" s="50" t="str">
        <x:v>既存適格性フィルター不通過: low_liquidity / 60日平均売買代金2,000万円未満</x:v>
      </x:c>
      <x:c r="AZ1894" s="59" t="str">
        <x:v>2025-09-24 16:05</x:v>
      </x:c>
      <x:c r="BA1894" s="53" t="n">
        <x:v>38808</x:v>
      </x:c>
      <x:c r="BB1894" s="50"/>
      <x:c r="BC1894" s="50"/>
      <x:c r="BD1894" s="50"/>
    </x:row>
    <x:row r="1895">
      <x:c r="A1895" s="50" t="n">
        <x:v>1894</x:v>
      </x:c>
      <x:c r="B1895" s="50" t="str">
        <x:v>7460</x:v>
      </x:c>
      <x:c r="C1895" s="50" t="str">
        <x:v>7460.T</x:v>
      </x:c>
      <x:c r="D1895" s="50" t="str">
        <x:v>YAGI &amp; CO.,LTD.</x:v>
      </x:c>
      <x:c r="E1895" s="50" t="str">
        <x:v>Standard Market(Domestic)</x:v>
      </x:c>
      <x:c r="F1895" s="50" t="str">
        <x:v>Wholesale Trade</x:v>
      </x:c>
      <x:c r="G1895" s="51" t="n">
        <x:v>114240</x:v>
      </x:c>
      <x:c r="H1895" s="51" t="n">
        <x:v>77524</x:v>
      </x:c>
      <x:c r="I1895" s="51" t="n">
        <x:v>86422</x:v>
      </x:c>
      <x:c r="J1895" s="51" t="n">
        <x:v>82846</x:v>
      </x:c>
      <x:c r="K1895" s="51" t="n">
        <x:v>83376</x:v>
      </x:c>
      <x:c r="L1895" s="52" t="n">
        <x:f>IFERROR(H1895/G1895-1,"")</x:f>
        <x:v>-0.32139355742296916</x:v>
      </x:c>
      <x:c r="M1895" s="52" t="n">
        <x:f>IFERROR(I1895/H1895-1,"")</x:f>
        <x:v>0.11477735926938748</x:v>
      </x:c>
      <x:c r="N1895" s="52" t="n">
        <x:f>IFERROR(J1895/I1895-1,"")</x:f>
        <x:v>-0.041378352734257495</x:v>
      </x:c>
      <x:c r="O1895" s="52" t="n">
        <x:f>IFERROR(K1895/J1895-1,"")</x:f>
        <x:v>0.00639741206576061</x:v>
      </x:c>
      <x:c r="P1895" s="52" t="n">
        <x:f>IFERROR((K1895/G1895)^(1/4)-1,"")</x:f>
        <x:v>-0.07571540369596541</x:v>
      </x:c>
      <x:c r="Q1895" s="51" t="n">
        <x:v>3572</x:v>
      </x:c>
      <x:c r="R1895" s="52" t="n">
        <x:f>IFERROR(Q1895/K1895,"")</x:f>
        <x:v>0.04284206486279025</x:v>
      </x:c>
      <x:c r="S1895" s="53" t="n">
        <x:v>34943</x:v>
      </x:c>
      <x:c r="T1895" s="50" t="str">
        <x:v>EDINET_company_history</x:v>
      </x:c>
      <x:c r="U1895" s="50" t="str">
        <x:v>ヤギ共栄会</x:v>
      </x:c>
      <x:c r="V1895" s="54" t="n">
        <x:v>0.1098</x:v>
      </x:c>
      <x:c r="W1895" s="50" t="str">
        <x:v>八木 隆夫 / 長戸 隆之</x:v>
      </x:c>
      <x:c r="X1895" s="50" t="b">
        <x:f>AND(COUNT(L1895:O1895)=4,L1895&gt;='設定'!$B$6,M1895&gt;='設定'!$B$6,N1895&gt;='設定'!$B$6,O1895&gt;='設定'!$B$6)</x:f>
        <x:v>0</x:v>
      </x:c>
      <x:c r="Y1895" s="50" t="b">
        <x:f>AND(COUNT(G1895:K1895)=5,P1895&gt;='設定'!$B$7)</x:f>
        <x:v>0</x:v>
      </x:c>
      <x:c r="Z1895" s="50" t="b">
        <x:f>AND(ISNUMBER(R1895),R1895&gt;='設定'!$B$8)</x:f>
        <x:v>0</x:v>
      </x:c>
      <x:c r="AA1895" s="50" t="b">
        <x:f>AND(ISNUMBER(S1895),S1895&gt;=DATE(YEAR('設定'!$B$10)-'設定'!$B$9,MONTH('設定'!$B$10),DAY('設定'!$B$10)))</x:f>
        <x:v>0</x:v>
      </x:c>
      <x:c r="AB1895" s="55" t="b">
        <x:v>0</x:v>
      </x:c>
      <x:c r="AC1895" s="55" t="b">
        <x:v>1</x:v>
      </x:c>
      <x:c r="AD1895" s="50" t="n">
        <x:f>IF(X1895,1,0)+IF(Z1895,1,0)+IF(AA1895,1,0)+IF(AB1895,1,0)</x:f>
        <x:v>0</x:v>
      </x:c>
      <x:c r="AE1895" s="50" t="n">
        <x:f>IF(Y1895,1,0)+IF(Z1895,1,0)+IF(AA1895,1,0)+IF(AB1895,1,0)</x:f>
        <x:v>0</x:v>
      </x:c>
      <x:c r="AF1895" s="50" t="n">
        <x:f>IF(Y1895,1,0)+IF(Z1895,1,0)+IF(AA1895,1,0)+IF(AC1895,1,0)</x:f>
        <x:v>1</x:v>
      </x:c>
      <x:c r="AG1895" s="53" t="n">
        <x:v>44348</x:v>
      </x:c>
      <x:c r="AH1895" s="50" t="str">
        <x:v>S100W6LS</x:v>
      </x:c>
      <x:c r="AI1895" s="50" t="str">
        <x:v>NetSalesSummaryOfBusinessResults</x:v>
      </x:c>
      <x:c r="AJ1895" s="50" t="str">
        <x:v>OperatingIncome</x:v>
      </x:c>
      <x:c r="AK1895" s="53" t="n">
        <x:v>45747</x:v>
      </x:c>
      <x:c r="AL1895" s="50" t="str">
        <x:v>365/365/365/366/365</x:v>
      </x:c>
      <x:c r="AM1895" s="51" t="n">
        <x:v>8557500</x:v>
      </x:c>
      <x:c r="AN1895" s="51" t="n">
        <x:v>4435</x:v>
      </x:c>
      <x:c r="AO1895" s="51" t="n">
        <x:f>IFERROR(AM1895*AN1895,"")</x:f>
        <x:v>37952512500</x:v>
      </x:c>
      <x:c r="AP1895" s="56" t="n">
        <x:f>IFERROR(AO1895/(K1895*1000000),"")</x:f>
        <x:v>0.4551970890903857</x:v>
      </x:c>
      <x:c r="AQ1895" s="57" t="n">
        <x:v>70254616.66666667</x:v>
      </x:c>
      <x:c r="AR1895" s="52" t="n">
        <x:v>0.2710360775378275</x:v>
      </x:c>
      <x:c r="AS1895" s="52" t="n">
        <x:v>-0.316348247972118</x:v>
      </x:c>
      <x:c r="AT1895" s="55" t="b">
        <x:v>1</x:v>
      </x:c>
      <x:c r="AU1895" s="50"/>
      <x:c r="AV1895" s="58" t="n">
        <x:v>0.0552664066775263</x:v>
      </x:c>
      <x:c r="AW1895" s="50" t="n">
        <x:v>1486</x:v>
      </x:c>
      <x:c r="AX1895" s="50" t="str">
        <x:v>Core Moat</x:v>
      </x:c>
      <x:c r="AY1895" s="50" t="str">
        <x:v>目立つ機械的警告なし（定性確認は別途必要）</x:v>
      </x:c>
      <x:c r="AZ1895" s="59" t="str">
        <x:v>2025-06-27 12:51</x:v>
      </x:c>
      <x:c r="BA1895" s="53" t="n">
        <x:v>34943</x:v>
      </x:c>
      <x:c r="BB1895" s="50"/>
      <x:c r="BC1895" s="50"/>
      <x:c r="BD1895" s="50"/>
    </x:row>
    <x:row r="1896">
      <x:c r="A1896" s="50" t="n">
        <x:v>1895</x:v>
      </x:c>
      <x:c r="B1896" s="50" t="str">
        <x:v>3928</x:v>
      </x:c>
      <x:c r="C1896" s="50" t="str">
        <x:v>3928.T</x:v>
      </x:c>
      <x:c r="D1896" s="50" t="str">
        <x:v>Mynet Inc.</x:v>
      </x:c>
      <x:c r="E1896" s="50" t="str">
        <x:v>Standard Market(Domestic)</x:v>
      </x:c>
      <x:c r="F1896" s="50" t="str">
        <x:v>Information &amp; Communication</x:v>
      </x:c>
      <x:c r="G1896" s="51" t="n">
        <x:v>10571.184</x:v>
      </x:c>
      <x:c r="H1896" s="51" t="n">
        <x:v>10542.863</x:v>
      </x:c>
      <x:c r="I1896" s="51" t="n">
        <x:v>8717.982</x:v>
      </x:c>
      <x:c r="J1896" s="51" t="n">
        <x:v>8846.312</x:v>
      </x:c>
      <x:c r="K1896" s="51" t="n">
        <x:v>7478.296</x:v>
      </x:c>
      <x:c r="L1896" s="52" t="n">
        <x:f>IFERROR(H1896/G1896-1,"")</x:f>
        <x:v>-0.002679075494287142</x:v>
      </x:c>
      <x:c r="M1896" s="52" t="n">
        <x:f>IFERROR(I1896/H1896-1,"")</x:f>
        <x:v>-0.17309159760493897</x:v>
      </x:c>
      <x:c r="N1896" s="52" t="n">
        <x:f>IFERROR(J1896/I1896-1,"")</x:f>
        <x:v>0.014720149686016759</x:v>
      </x:c>
      <x:c r="O1896" s="52" t="n">
        <x:f>IFERROR(K1896/J1896-1,"")</x:f>
        <x:v>-0.154642522217168</x:v>
      </x:c>
      <x:c r="P1896" s="52" t="n">
        <x:f>IFERROR((K1896/G1896)^(1/4)-1,"")</x:f>
        <x:v>-0.08289353546070766</x:v>
      </x:c>
      <x:c r="Q1896" s="51" t="n">
        <x:v>374.476</x:v>
      </x:c>
      <x:c r="R1896" s="52" t="n">
        <x:f>IFERROR(Q1896/K1896,"")</x:f>
        <x:v>0.050075043833515014</x:v>
      </x:c>
      <x:c r="S1896" s="53" t="n">
        <x:v>42339</x:v>
      </x:c>
      <x:c r="T1896" s="50" t="str">
        <x:v>EDINET_company_history</x:v>
      </x:c>
      <x:c r="U1896" s="50" t="str">
        <x:v>上原 仁</x:v>
      </x:c>
      <x:c r="V1896" s="54" t="n">
        <x:v>0.1453</x:v>
      </x:c>
      <x:c r="W1896" s="50" t="str">
        <x:v>岩城 農 / 西村 拓也</x:v>
      </x:c>
      <x:c r="X1896" s="50" t="b">
        <x:f>AND(COUNT(L1896:O1896)=4,L1896&gt;='設定'!$B$6,M1896&gt;='設定'!$B$6,N1896&gt;='設定'!$B$6,O1896&gt;='設定'!$B$6)</x:f>
        <x:v>0</x:v>
      </x:c>
      <x:c r="Y1896" s="50" t="b">
        <x:f>AND(COUNT(G1896:K1896)=5,P1896&gt;='設定'!$B$7)</x:f>
        <x:v>0</x:v>
      </x:c>
      <x:c r="Z1896" s="50" t="b">
        <x:f>AND(ISNUMBER(R1896),R1896&gt;='設定'!$B$8)</x:f>
        <x:v>0</x:v>
      </x:c>
      <x:c r="AA1896" s="50" t="b">
        <x:f>AND(ISNUMBER(S1896),S1896&gt;=DATE(YEAR('設定'!$B$10)-'設定'!$B$9,MONTH('設定'!$B$10),DAY('設定'!$B$10)))</x:f>
        <x:v>0</x:v>
      </x:c>
      <x:c r="AB1896" s="55" t="b">
        <x:v>0</x:v>
      </x:c>
      <x:c r="AC1896" s="55" t="b">
        <x:v>1</x:v>
      </x:c>
      <x:c r="AD1896" s="50" t="n">
        <x:f>IF(X1896,1,0)+IF(Z1896,1,0)+IF(AA1896,1,0)+IF(AB1896,1,0)</x:f>
        <x:v>0</x:v>
      </x:c>
      <x:c r="AE1896" s="50" t="n">
        <x:f>IF(Y1896,1,0)+IF(Z1896,1,0)+IF(AA1896,1,0)+IF(AB1896,1,0)</x:f>
        <x:v>0</x:v>
      </x:c>
      <x:c r="AF1896" s="50" t="n">
        <x:f>IF(Y1896,1,0)+IF(Z1896,1,0)+IF(AA1896,1,0)+IF(AC1896,1,0)</x:f>
        <x:v>1</x:v>
      </x:c>
      <x:c r="AG1896" s="53" t="n">
        <x:v>44348</x:v>
      </x:c>
      <x:c r="AH1896" s="50" t="str">
        <x:v>S100XRSE</x:v>
      </x:c>
      <x:c r="AI1896" s="50" t="str">
        <x:v>NetSalesSummaryOfBusinessResults</x:v>
      </x:c>
      <x:c r="AJ1896" s="50" t="str">
        <x:v>OperatingIncome</x:v>
      </x:c>
      <x:c r="AK1896" s="53" t="n">
        <x:v>46022</x:v>
      </x:c>
      <x:c r="AL1896" s="50" t="str">
        <x:v>365/365/365/366/365</x:v>
      </x:c>
      <x:c r="AM1896" s="51" t="n">
        <x:v>8552434</x:v>
      </x:c>
      <x:c r="AN1896" s="51" t="n">
        <x:v>245</x:v>
      </x:c>
      <x:c r="AO1896" s="51" t="n">
        <x:f>IFERROR(AM1896*AN1896,"")</x:f>
        <x:v>2095346330</x:v>
      </x:c>
      <x:c r="AP1896" s="56" t="n">
        <x:f>IFERROR(AO1896/(K1896*1000000),"")</x:f>
        <x:v>0.2801903441639646</x:v>
      </x:c>
      <x:c r="AQ1896" s="57" t="n">
        <x:v>7131785</x:v>
      </x:c>
      <x:c r="AR1896" s="52" t="n">
        <x:v>0.4826387686970578</x:v>
      </x:c>
      <x:c r="AS1896" s="52" t="n">
        <x:v>-0.7700255123604431</x:v>
      </x:c>
      <x:c r="AT1896" s="55" t="b">
        <x:v>0</x:v>
      </x:c>
      <x:c r="AU1896" s="50" t="str">
        <x:v>low_liquidity</x:v>
      </x:c>
      <x:c r="AV1896" s="58" t="n">
        <x:v>-0.0479236461733986</x:v>
      </x:c>
      <x:c r="AW1896" s="50" t="n">
        <x:v>2248</x:v>
      </x:c>
      <x:c r="AX1896" s="50" t="str">
        <x:v>Future Moat</x:v>
      </x:c>
      <x:c r="AY1896" s="50" t="str">
        <x:v>既存適格性フィルター不通過: low_liquidity / 60日平均売買代金2,000万円未満 / ローカル5年最大下落率-60%以下</x:v>
      </x:c>
      <x:c r="AZ1896" s="59" t="str">
        <x:v>2026-03-27 15:39</x:v>
      </x:c>
      <x:c r="BA1896" s="53" t="n">
        <x:v>42339</x:v>
      </x:c>
      <x:c r="BB1896" s="50"/>
      <x:c r="BC1896" s="50"/>
      <x:c r="BD1896" s="50"/>
    </x:row>
    <x:row r="1897">
      <x:c r="A1897" s="50" t="n">
        <x:v>1896</x:v>
      </x:c>
      <x:c r="B1897" s="50" t="str">
        <x:v>6897</x:v>
      </x:c>
      <x:c r="C1897" s="50" t="str">
        <x:v>6897.T</x:v>
      </x:c>
      <x:c r="D1897" s="50" t="str">
        <x:v>TWINBIRD CORPORATION</x:v>
      </x:c>
      <x:c r="E1897" s="50" t="str">
        <x:v>Standard Market(Domestic)</x:v>
      </x:c>
      <x:c r="F1897" s="50" t="str">
        <x:v>Electric Appliances</x:v>
      </x:c>
      <x:c r="G1897" s="51" t="n">
        <x:v>12775.755</x:v>
      </x:c>
      <x:c r="H1897" s="51" t="n">
        <x:v>10838.033</x:v>
      </x:c>
      <x:c r="I1897" s="51" t="n">
        <x:v>10303.099</x:v>
      </x:c>
      <x:c r="J1897" s="51" t="n">
        <x:v>10056.718</x:v>
      </x:c>
      <x:c r="K1897" s="51" t="n">
        <x:v>8998.865</x:v>
      </x:c>
      <x:c r="L1897" s="52" t="n">
        <x:f>IFERROR(H1897/G1897-1,"")</x:f>
        <x:v>-0.15167181900404314</x:v>
      </x:c>
      <x:c r="M1897" s="52" t="n">
        <x:f>IFERROR(I1897/H1897-1,"")</x:f>
        <x:v>-0.04935711120274311</x:v>
      </x:c>
      <x:c r="N1897" s="52" t="n">
        <x:f>IFERROR(J1897/I1897-1,"")</x:f>
        <x:v>-0.02391329055461855</x:v>
      </x:c>
      <x:c r="O1897" s="52" t="n">
        <x:f>IFERROR(K1897/J1897-1,"")</x:f>
        <x:v>-0.10518869078361359</x:v>
      </x:c>
      <x:c r="P1897" s="52" t="n">
        <x:f>IFERROR((K1897/G1897)^(1/4)-1,"")</x:f>
        <x:v>-0.08388437487234512</x:v>
      </x:c>
      <x:c r="Q1897" s="51" t="n">
        <x:v>-855.345</x:v>
      </x:c>
      <x:c r="R1897" s="52" t="n">
        <x:f>IFERROR(Q1897/K1897,"")</x:f>
        <x:v>-0.09505032023482962</x:v>
      </x:c>
      <x:c r="S1897" s="53" t="n">
        <x:v>35096</x:v>
      </x:c>
      <x:c r="T1897" s="50" t="str">
        <x:v>EDINET_company_history</x:v>
      </x:c>
      <x:c r="U1897" s="50" t="str">
        <x:v>㈱双栄</x:v>
      </x:c>
      <x:c r="V1897" s="54" t="n">
        <x:v>0.1338</x:v>
      </x:c>
      <x:c r="W1897" s="50" t="str">
        <x:v>野水 重明 / 浅見 孝幸</x:v>
      </x:c>
      <x:c r="X1897" s="50" t="b">
        <x:f>AND(COUNT(L1897:O1897)=4,L1897&gt;='設定'!$B$6,M1897&gt;='設定'!$B$6,N1897&gt;='設定'!$B$6,O1897&gt;='設定'!$B$6)</x:f>
        <x:v>0</x:v>
      </x:c>
      <x:c r="Y1897" s="50" t="b">
        <x:f>AND(COUNT(G1897:K1897)=5,P1897&gt;='設定'!$B$7)</x:f>
        <x:v>0</x:v>
      </x:c>
      <x:c r="Z1897" s="50" t="b">
        <x:f>AND(ISNUMBER(R1897),R1897&gt;='設定'!$B$8)</x:f>
        <x:v>0</x:v>
      </x:c>
      <x:c r="AA1897" s="50" t="b">
        <x:f>AND(ISNUMBER(S1897),S1897&gt;=DATE(YEAR('設定'!$B$10)-'設定'!$B$9,MONTH('設定'!$B$10),DAY('設定'!$B$10)))</x:f>
        <x:v>0</x:v>
      </x:c>
      <x:c r="AB1897" s="55" t="b">
        <x:v>0</x:v>
      </x:c>
      <x:c r="AC1897" s="55" t="b">
        <x:v>1</x:v>
      </x:c>
      <x:c r="AD1897" s="50" t="n">
        <x:f>IF(X1897,1,0)+IF(Z1897,1,0)+IF(AA1897,1,0)+IF(AB1897,1,0)</x:f>
        <x:v>0</x:v>
      </x:c>
      <x:c r="AE1897" s="50" t="n">
        <x:f>IF(Y1897,1,0)+IF(Z1897,1,0)+IF(AA1897,1,0)+IF(AB1897,1,0)</x:f>
        <x:v>0</x:v>
      </x:c>
      <x:c r="AF1897" s="50" t="n">
        <x:f>IF(Y1897,1,0)+IF(Z1897,1,0)+IF(AA1897,1,0)+IF(AC1897,1,0)</x:f>
        <x:v>1</x:v>
      </x:c>
      <x:c r="AG1897" s="53" t="n">
        <x:v>44348</x:v>
      </x:c>
      <x:c r="AH1897" s="50" t="str">
        <x:v>S100Y6EN</x:v>
      </x:c>
      <x:c r="AI1897" s="50" t="str">
        <x:v>NetSalesSummaryOfBusinessResults</x:v>
      </x:c>
      <x:c r="AJ1897" s="50" t="str">
        <x:v>OperatingIncome</x:v>
      </x:c>
      <x:c r="AK1897" s="53" t="n">
        <x:v>46081</x:v>
      </x:c>
      <x:c r="AL1897" s="50" t="str">
        <x:v>365/365/366/365/365</x:v>
      </x:c>
      <x:c r="AM1897" s="51" t="n">
        <x:v>10906200</x:v>
      </x:c>
      <x:c r="AN1897" s="51" t="n">
        <x:v>393</x:v>
      </x:c>
      <x:c r="AO1897" s="51" t="n">
        <x:f>IFERROR(AM1897*AN1897,"")</x:f>
        <x:v>4286136600</x:v>
      </x:c>
      <x:c r="AP1897" s="56" t="n">
        <x:f>IFERROR(AO1897/(K1897*1000000),"")</x:f>
        <x:v>0.4762974664027074</x:v>
      </x:c>
      <x:c r="AQ1897" s="57" t="n">
        <x:v>4566051.666666667</x:v>
      </x:c>
      <x:c r="AR1897" s="52" t="n">
        <x:v>0.2347645446347276</x:v>
      </x:c>
      <x:c r="AS1897" s="52" t="n">
        <x:v>-0.6498870731874153</x:v>
      </x:c>
      <x:c r="AT1897" s="55" t="b">
        <x:v>0</x:v>
      </x:c>
      <x:c r="AU1897" s="50" t="str">
        <x:v>low_liquidity</x:v>
      </x:c>
      <x:c r="AV1897" s="58" t="n">
        <x:v>0.1233604533196475</x:v>
      </x:c>
      <x:c r="AW1897" s="50" t="n">
        <x:v>1097</x:v>
      </x:c>
      <x:c r="AX1897" s="50" t="str">
        <x:v>Discovery</x:v>
      </x:c>
      <x:c r="AY1897" s="50" t="str">
        <x:v>既存適格性フィルター不通過: low_liquidity / 60日平均売買代金2,000万円未満 / ローカル5年最大下落率-60%以下</x:v>
      </x:c>
      <x:c r="AZ1897" s="59" t="str">
        <x:v>2026-05-26 14:00</x:v>
      </x:c>
      <x:c r="BA1897" s="53" t="n">
        <x:v>35096</x:v>
      </x:c>
      <x:c r="BB1897" s="50"/>
      <x:c r="BC1897" s="50"/>
      <x:c r="BD1897" s="50"/>
    </x:row>
    <x:row r="1898">
      <x:c r="A1898" s="50" t="n">
        <x:v>1897</x:v>
      </x:c>
      <x:c r="B1898" s="50" t="str">
        <x:v>3668</x:v>
      </x:c>
      <x:c r="C1898" s="50" t="str">
        <x:v>3668.T</x:v>
      </x:c>
      <x:c r="D1898" s="50" t="str">
        <x:v>COLOPL,Inc.</x:v>
      </x:c>
      <x:c r="E1898" s="50" t="str">
        <x:v>Prime Market (Domestic)</x:v>
      </x:c>
      <x:c r="F1898" s="50" t="str">
        <x:v>Information &amp; Communication</x:v>
      </x:c>
      <x:c r="G1898" s="51" t="n">
        <x:v>37125</x:v>
      </x:c>
      <x:c r="H1898" s="51" t="n">
        <x:v>32541</x:v>
      </x:c>
      <x:c r="I1898" s="51" t="n">
        <x:v>30806</x:v>
      </x:c>
      <x:c r="J1898" s="51" t="n">
        <x:v>25975</x:v>
      </x:c>
      <x:c r="K1898" s="51" t="n">
        <x:v>25933</x:v>
      </x:c>
      <x:c r="L1898" s="52" t="n">
        <x:f>IFERROR(H1898/G1898-1,"")</x:f>
        <x:v>-0.12347474747474751</x:v>
      </x:c>
      <x:c r="M1898" s="52" t="n">
        <x:f>IFERROR(I1898/H1898-1,"")</x:f>
        <x:v>-0.053317353492517094</x:v>
      </x:c>
      <x:c r="N1898" s="52" t="n">
        <x:f>IFERROR(J1898/I1898-1,"")</x:f>
        <x:v>-0.15682009998052326</x:v>
      </x:c>
      <x:c r="O1898" s="52" t="n">
        <x:f>IFERROR(K1898/J1898-1,"")</x:f>
        <x:v>-0.0016169393647738062</x:v>
      </x:c>
      <x:c r="P1898" s="52" t="n">
        <x:f>IFERROR((K1898/G1898)^(1/4)-1,"")</x:f>
        <x:v>-0.08578872231848844</x:v>
      </x:c>
      <x:c r="Q1898" s="51" t="n">
        <x:v>1002</x:v>
      </x:c>
      <x:c r="R1898" s="52" t="n">
        <x:f>IFERROR(Q1898/K1898,"")</x:f>
        <x:v>0.038638028766436586</x:v>
      </x:c>
      <x:c r="S1898" s="53" t="n">
        <x:v>41244</x:v>
      </x:c>
      <x:c r="T1898" s="50" t="str">
        <x:v>EDINET_company_history</x:v>
      </x:c>
      <x:c r="U1898" s="50" t="str">
        <x:v>馬場 功淳</x:v>
      </x:c>
      <x:c r="V1898" s="54" t="n">
        <x:v>0.481</x:v>
      </x:c>
      <x:c r="W1898" s="50" t="str">
        <x:v>宮本 貴志</x:v>
      </x:c>
      <x:c r="X1898" s="50" t="b">
        <x:f>AND(COUNT(L1898:O1898)=4,L1898&gt;='設定'!$B$6,M1898&gt;='設定'!$B$6,N1898&gt;='設定'!$B$6,O1898&gt;='設定'!$B$6)</x:f>
        <x:v>0</x:v>
      </x:c>
      <x:c r="Y1898" s="50" t="b">
        <x:f>AND(COUNT(G1898:K1898)=5,P1898&gt;='設定'!$B$7)</x:f>
        <x:v>0</x:v>
      </x:c>
      <x:c r="Z1898" s="50" t="b">
        <x:f>AND(ISNUMBER(R1898),R1898&gt;='設定'!$B$8)</x:f>
        <x:v>0</x:v>
      </x:c>
      <x:c r="AA1898" s="50" t="b">
        <x:f>AND(ISNUMBER(S1898),S1898&gt;=DATE(YEAR('設定'!$B$10)-'設定'!$B$9,MONTH('設定'!$B$10),DAY('設定'!$B$10)))</x:f>
        <x:v>0</x:v>
      </x:c>
      <x:c r="AB1898" s="55" t="b">
        <x:v>0</x:v>
      </x:c>
      <x:c r="AC1898" s="55" t="b">
        <x:v>1</x:v>
      </x:c>
      <x:c r="AD1898" s="50" t="n">
        <x:f>IF(X1898,1,0)+IF(Z1898,1,0)+IF(AA1898,1,0)+IF(AB1898,1,0)</x:f>
        <x:v>0</x:v>
      </x:c>
      <x:c r="AE1898" s="50" t="n">
        <x:f>IF(Y1898,1,0)+IF(Z1898,1,0)+IF(AA1898,1,0)+IF(AB1898,1,0)</x:f>
        <x:v>0</x:v>
      </x:c>
      <x:c r="AF1898" s="50" t="n">
        <x:f>IF(Y1898,1,0)+IF(Z1898,1,0)+IF(AA1898,1,0)+IF(AC1898,1,0)</x:f>
        <x:v>1</x:v>
      </x:c>
      <x:c r="AG1898" s="53" t="n">
        <x:v>44348</x:v>
      </x:c>
      <x:c r="AH1898" s="50" t="str">
        <x:v>S100XB7G</x:v>
      </x:c>
      <x:c r="AI1898" s="50" t="str">
        <x:v>NetSalesSummaryOfBusinessResults</x:v>
      </x:c>
      <x:c r="AJ1898" s="50" t="str">
        <x:v>OperatingIncome</x:v>
      </x:c>
      <x:c r="AK1898" s="53" t="n">
        <x:v>45930</x:v>
      </x:c>
      <x:c r="AL1898" s="50" t="str">
        <x:v>365/365/365/366/365</x:v>
      </x:c>
      <x:c r="AM1898" s="51" t="n">
        <x:v>128451869</x:v>
      </x:c>
      <x:c r="AN1898" s="51" t="n">
        <x:v>386</x:v>
      </x:c>
      <x:c r="AO1898" s="51" t="n">
        <x:f>IFERROR(AM1898*AN1898,"")</x:f>
        <x:v>49582421434</x:v>
      </x:c>
      <x:c r="AP1898" s="56" t="n">
        <x:f>IFERROR(AO1898/(K1898*1000000),"")</x:f>
        <x:v>1.9119431393976787</x:v>
      </x:c>
      <x:c r="AQ1898" s="57" t="n">
        <x:v>208891755</x:v>
      </x:c>
      <x:c r="AR1898" s="52" t="n">
        <x:v>0.2730616358059958</x:v>
      </x:c>
      <x:c r="AS1898" s="52" t="n">
        <x:v>-0.5139530982956351</x:v>
      </x:c>
      <x:c r="AT1898" s="55" t="b">
        <x:v>1</x:v>
      </x:c>
      <x:c r="AU1898" s="50"/>
      <x:c r="AV1898" s="58" t="n">
        <x:v>-0.019325282819034</x:v>
      </x:c>
      <x:c r="AW1898" s="50" t="n">
        <x:v>2037</x:v>
      </x:c>
      <x:c r="AX1898" s="50" t="str">
        <x:v>Future Moat</x:v>
      </x:c>
      <x:c r="AY1898" s="50" t="str">
        <x:v>目立つ機械的警告なし（定性確認は別途必要）</x:v>
      </x:c>
      <x:c r="AZ1898" s="59" t="str">
        <x:v>2025-12-17 17:08</x:v>
      </x:c>
      <x:c r="BA1898" s="53" t="n">
        <x:v>41244</x:v>
      </x:c>
      <x:c r="BB1898" s="50"/>
      <x:c r="BC1898" s="50"/>
      <x:c r="BD1898" s="50" t="str">
        <x:v>TOPIX Small 1</x:v>
      </x:c>
    </x:row>
    <x:row r="1899">
      <x:c r="A1899" s="50" t="n">
        <x:v>1898</x:v>
      </x:c>
      <x:c r="B1899" s="50" t="str">
        <x:v>7837</x:v>
      </x:c>
      <x:c r="C1899" s="50" t="str">
        <x:v>7837.T</x:v>
      </x:c>
      <x:c r="D1899" s="50" t="str">
        <x:v>R.C.CORE CO.,LTD.</x:v>
      </x:c>
      <x:c r="E1899" s="50" t="str">
        <x:v>Standard Market(Domestic)</x:v>
      </x:c>
      <x:c r="F1899" s="50" t="str">
        <x:v>Other Products</x:v>
      </x:c>
      <x:c r="G1899" s="51" t="n">
        <x:v>15790.444</x:v>
      </x:c>
      <x:c r="H1899" s="51" t="n">
        <x:v>16341.478</x:v>
      </x:c>
      <x:c r="I1899" s="51" t="n">
        <x:v>13940.1</x:v>
      </x:c>
      <x:c r="J1899" s="51" t="n">
        <x:v>12142.986</x:v>
      </x:c>
      <x:c r="K1899" s="51" t="n">
        <x:v>10990.391</x:v>
      </x:c>
      <x:c r="L1899" s="52" t="n">
        <x:f>IFERROR(H1899/G1899-1,"")</x:f>
        <x:v>0.034896675482969375</x:v>
      </x:c>
      <x:c r="M1899" s="52" t="n">
        <x:f>IFERROR(I1899/H1899-1,"")</x:f>
        <x:v>-0.1469498658566868</x:v>
      </x:c>
      <x:c r="N1899" s="52" t="n">
        <x:f>IFERROR(J1899/I1899-1,"")</x:f>
        <x:v>-0.12891686573267047</x:v>
      </x:c>
      <x:c r="O1899" s="52" t="n">
        <x:f>IFERROR(K1899/J1899-1,"")</x:f>
        <x:v>-0.09491858098164663</x:v>
      </x:c>
      <x:c r="P1899" s="52" t="n">
        <x:f>IFERROR((K1899/G1899)^(1/4)-1,"")</x:f>
        <x:v>-0.08661326439651873</x:v>
      </x:c>
      <x:c r="Q1899" s="51" t="n">
        <x:v>-491.486</x:v>
      </x:c>
      <x:c r="R1899" s="52" t="n">
        <x:f>IFERROR(Q1899/K1899,"")</x:f>
        <x:v>-0.04471961006664822</x:v>
      </x:c>
      <x:c r="S1899" s="53" t="n">
        <x:v>38384</x:v>
      </x:c>
      <x:c r="T1899" s="50" t="str">
        <x:v>EDINET_company_history</x:v>
      </x:c>
      <x:c r="U1899" s="50" t="str">
        <x:v>二木 浩三</x:v>
      </x:c>
      <x:c r="V1899" s="54" t="n">
        <x:v>0.1803</x:v>
      </x:c>
      <x:c r="W1899" s="50" t="str">
        <x:v>壽松木 康晴</x:v>
      </x:c>
      <x:c r="X1899" s="50" t="b">
        <x:f>AND(COUNT(L1899:O1899)=4,L1899&gt;='設定'!$B$6,M1899&gt;='設定'!$B$6,N1899&gt;='設定'!$B$6,O1899&gt;='設定'!$B$6)</x:f>
        <x:v>0</x:v>
      </x:c>
      <x:c r="Y1899" s="50" t="b">
        <x:f>AND(COUNT(G1899:K1899)=5,P1899&gt;='設定'!$B$7)</x:f>
        <x:v>0</x:v>
      </x:c>
      <x:c r="Z1899" s="50" t="b">
        <x:f>AND(ISNUMBER(R1899),R1899&gt;='設定'!$B$8)</x:f>
        <x:v>0</x:v>
      </x:c>
      <x:c r="AA1899" s="50" t="b">
        <x:f>AND(ISNUMBER(S1899),S1899&gt;=DATE(YEAR('設定'!$B$10)-'設定'!$B$9,MONTH('設定'!$B$10),DAY('設定'!$B$10)))</x:f>
        <x:v>0</x:v>
      </x:c>
      <x:c r="AB1899" s="55" t="b">
        <x:v>0</x:v>
      </x:c>
      <x:c r="AC1899" s="55" t="b">
        <x:v>1</x:v>
      </x:c>
      <x:c r="AD1899" s="50" t="n">
        <x:f>IF(X1899,1,0)+IF(Z1899,1,0)+IF(AA1899,1,0)+IF(AB1899,1,0)</x:f>
        <x:v>0</x:v>
      </x:c>
      <x:c r="AE1899" s="50" t="n">
        <x:f>IF(Y1899,1,0)+IF(Z1899,1,0)+IF(AA1899,1,0)+IF(AB1899,1,0)</x:f>
        <x:v>0</x:v>
      </x:c>
      <x:c r="AF1899" s="50" t="n">
        <x:f>IF(Y1899,1,0)+IF(Z1899,1,0)+IF(AA1899,1,0)+IF(AC1899,1,0)</x:f>
        <x:v>1</x:v>
      </x:c>
      <x:c r="AG1899" s="53" t="n">
        <x:v>44348</x:v>
      </x:c>
      <x:c r="AH1899" s="50" t="str">
        <x:v>S100W01E</x:v>
      </x:c>
      <x:c r="AI1899" s="50" t="str">
        <x:v>NetSalesSummaryOfBusinessResults</x:v>
      </x:c>
      <x:c r="AJ1899" s="50" t="str">
        <x:v>OperatingIncome</x:v>
      </x:c>
      <x:c r="AK1899" s="53" t="n">
        <x:v>45747</x:v>
      </x:c>
      <x:c r="AL1899" s="50" t="str">
        <x:v>365/365/365/366/365</x:v>
      </x:c>
      <x:c r="AM1899" s="51" t="n">
        <x:v>4536200</x:v>
      </x:c>
      <x:c r="AN1899" s="51" t="n">
        <x:v>301</x:v>
      </x:c>
      <x:c r="AO1899" s="51" t="n">
        <x:f>IFERROR(AM1899*AN1899,"")</x:f>
        <x:v>1365396200</x:v>
      </x:c>
      <x:c r="AP1899" s="56" t="n">
        <x:f>IFERROR(AO1899/(K1899*1000000),"")</x:f>
        <x:v>0.1242354525876286</x:v>
      </x:c>
      <x:c r="AQ1899" s="57" t="n">
        <x:v>1918855</x:v>
      </x:c>
      <x:c r="AR1899" s="52" t="n">
        <x:v>0.3524015288275492</x:v>
      </x:c>
      <x:c r="AS1899" s="52" t="n">
        <x:v>-0.6705069124423964</x:v>
      </x:c>
      <x:c r="AT1899" s="55" t="b">
        <x:v>0</x:v>
      </x:c>
      <x:c r="AU1899" s="50" t="str">
        <x:v>low_liquidity</x:v>
      </x:c>
      <x:c r="AV1899" s="58" t="n">
        <x:v>-0.4519833265594537</x:v>
      </x:c>
      <x:c r="AW1899" s="50" t="n">
        <x:v>3461</x:v>
      </x:c>
      <x:c r="AX1899" s="50" t="str">
        <x:v>Transformation Moat</x:v>
      </x:c>
      <x:c r="AY1899" s="50" t="str">
        <x:v>既存適格性フィルター不通過: low_liquidity / 60日平均売買代金2,000万円未満 / ローカル5年最大下落率-60%以下</x:v>
      </x:c>
      <x:c r="AZ1899" s="59" t="str">
        <x:v>2025-06-20 09:46</x:v>
      </x:c>
      <x:c r="BA1899" s="53" t="n">
        <x:v>38384</x:v>
      </x:c>
      <x:c r="BB1899" s="50"/>
      <x:c r="BC1899" s="50"/>
      <x:c r="BD1899" s="50"/>
    </x:row>
    <x:row r="1900">
      <x:c r="A1900" s="50" t="n">
        <x:v>1899</x:v>
      </x:c>
      <x:c r="B1900" s="50" t="str">
        <x:v>3641</x:v>
      </x:c>
      <x:c r="C1900" s="50" t="str">
        <x:v>3641.T</x:v>
      </x:c>
      <x:c r="D1900" s="50" t="str">
        <x:v>PAPYLESS CO.,LTD.</x:v>
      </x:c>
      <x:c r="E1900" s="50" t="str">
        <x:v>Standard Market(Domestic)</x:v>
      </x:c>
      <x:c r="F1900" s="50" t="str">
        <x:v>Information &amp; Communication</x:v>
      </x:c>
      <x:c r="G1900" s="51" t="n">
        <x:v>23714</x:v>
      </x:c>
      <x:c r="H1900" s="51" t="n">
        <x:v>20700</x:v>
      </x:c>
      <x:c r="I1900" s="51" t="n">
        <x:v>18626</x:v>
      </x:c>
      <x:c r="J1900" s="51" t="n">
        <x:v>17175</x:v>
      </x:c>
      <x:c r="K1900" s="51" t="n">
        <x:v>15768</x:v>
      </x:c>
      <x:c r="L1900" s="52" t="n">
        <x:f>IFERROR(H1900/G1900-1,"")</x:f>
        <x:v>-0.1270979168423716</x:v>
      </x:c>
      <x:c r="M1900" s="52" t="n">
        <x:f>IFERROR(I1900/H1900-1,"")</x:f>
        <x:v>-0.10019323671497582</x:v>
      </x:c>
      <x:c r="N1900" s="52" t="n">
        <x:f>IFERROR(J1900/I1900-1,"")</x:f>
        <x:v>-0.07790185761838286</x:v>
      </x:c>
      <x:c r="O1900" s="52" t="n">
        <x:f>IFERROR(K1900/J1900-1,"")</x:f>
        <x:v>-0.08192139737991266</x:v>
      </x:c>
      <x:c r="P1900" s="52" t="n">
        <x:f>IFERROR((K1900/G1900)^(1/4)-1,"")</x:f>
        <x:v>-0.09698919078259116</x:v>
      </x:c>
      <x:c r="Q1900" s="51" t="n">
        <x:v>-309</x:v>
      </x:c>
      <x:c r="R1900" s="52" t="n">
        <x:f>IFERROR(Q1900/K1900,"")</x:f>
        <x:v>-0.019596651445966513</x:v>
      </x:c>
      <x:c r="S1900" s="53" t="n">
        <x:v>40330</x:v>
      </x:c>
      <x:c r="T1900" s="50" t="str">
        <x:v>EDINET_company_history</x:v>
      </x:c>
      <x:c r="U1900" s="50" t="str">
        <x:v>天谷 幹夫</x:v>
      </x:c>
      <x:c r="V1900" s="54" t="n">
        <x:v>0.3949</x:v>
      </x:c>
      <x:c r="W1900" s="50" t="str">
        <x:v>松井康子</x:v>
      </x:c>
      <x:c r="X1900" s="50" t="b">
        <x:f>AND(COUNT(L1900:O1900)=4,L1900&gt;='設定'!$B$6,M1900&gt;='設定'!$B$6,N1900&gt;='設定'!$B$6,O1900&gt;='設定'!$B$6)</x:f>
        <x:v>0</x:v>
      </x:c>
      <x:c r="Y1900" s="50" t="b">
        <x:f>AND(COUNT(G1900:K1900)=5,P1900&gt;='設定'!$B$7)</x:f>
        <x:v>0</x:v>
      </x:c>
      <x:c r="Z1900" s="50" t="b">
        <x:f>AND(ISNUMBER(R1900),R1900&gt;='設定'!$B$8)</x:f>
        <x:v>0</x:v>
      </x:c>
      <x:c r="AA1900" s="50" t="b">
        <x:f>AND(ISNUMBER(S1900),S1900&gt;=DATE(YEAR('設定'!$B$10)-'設定'!$B$9,MONTH('設定'!$B$10),DAY('設定'!$B$10)))</x:f>
        <x:v>0</x:v>
      </x:c>
      <x:c r="AB1900" s="55" t="b">
        <x:v>0</x:v>
      </x:c>
      <x:c r="AC1900" s="55" t="b">
        <x:v>1</x:v>
      </x:c>
      <x:c r="AD1900" s="50" t="n">
        <x:f>IF(X1900,1,0)+IF(Z1900,1,0)+IF(AA1900,1,0)+IF(AB1900,1,0)</x:f>
        <x:v>0</x:v>
      </x:c>
      <x:c r="AE1900" s="50" t="n">
        <x:f>IF(Y1900,1,0)+IF(Z1900,1,0)+IF(AA1900,1,0)+IF(AB1900,1,0)</x:f>
        <x:v>0</x:v>
      </x:c>
      <x:c r="AF1900" s="50" t="n">
        <x:f>IF(Y1900,1,0)+IF(Z1900,1,0)+IF(AA1900,1,0)+IF(AC1900,1,0)</x:f>
        <x:v>1</x:v>
      </x:c>
      <x:c r="AG1900" s="53" t="n">
        <x:v>44348</x:v>
      </x:c>
      <x:c r="AH1900" s="50" t="str">
        <x:v>S100W4P7</x:v>
      </x:c>
      <x:c r="AI1900" s="50" t="str">
        <x:v>NetSalesSummaryOfBusinessResults</x:v>
      </x:c>
      <x:c r="AJ1900" s="50" t="str">
        <x:v>OperatingIncome</x:v>
      </x:c>
      <x:c r="AK1900" s="53" t="n">
        <x:v>45747</x:v>
      </x:c>
      <x:c r="AL1900" s="50" t="str">
        <x:v>365/365/365/366/365</x:v>
      </x:c>
      <x:c r="AM1900" s="51" t="n">
        <x:v>8680180</x:v>
      </x:c>
      <x:c r="AN1900" s="51" t="n">
        <x:v>920</x:v>
      </x:c>
      <x:c r="AO1900" s="51" t="n">
        <x:f>IFERROR(AM1900*AN1900,"")</x:f>
        <x:v>7985765600</x:v>
      </x:c>
      <x:c r="AP1900" s="56" t="n">
        <x:f>IFERROR(AO1900/(K1900*1000000),"")</x:f>
        <x:v>0.506453932014206</x:v>
      </x:c>
      <x:c r="AQ1900" s="57" t="n">
        <x:v>9757980</x:v>
      </x:c>
      <x:c r="AR1900" s="52" t="n">
        <x:v>0.2167018603644597</x:v>
      </x:c>
      <x:c r="AS1900" s="52" t="n">
        <x:v>-0.5298795722155768</x:v>
      </x:c>
      <x:c r="AT1900" s="55" t="b">
        <x:v>0</x:v>
      </x:c>
      <x:c r="AU1900" s="50" t="str">
        <x:v>low_liquidity</x:v>
      </x:c>
      <x:c r="AV1900" s="58" t="n">
        <x:v>0.0089108173225053</x:v>
      </x:c>
      <x:c r="AW1900" s="50" t="n">
        <x:v>1799</x:v>
      </x:c>
      <x:c r="AX1900" s="50" t="str">
        <x:v>Discovery</x:v>
      </x:c>
      <x:c r="AY1900" s="50" t="str">
        <x:v>既存適格性フィルター不通過: low_liquidity / 60日平均売買代金2,000万円未満</x:v>
      </x:c>
      <x:c r="AZ1900" s="59" t="str">
        <x:v>2025-06-26 09:25</x:v>
      </x:c>
      <x:c r="BA1900" s="53" t="n">
        <x:v>40330</x:v>
      </x:c>
      <x:c r="BB1900" s="50"/>
      <x:c r="BC1900" s="50"/>
      <x:c r="BD1900" s="50"/>
    </x:row>
    <x:row r="1901">
      <x:c r="A1901" s="50" t="n">
        <x:v>1900</x:v>
      </x:c>
      <x:c r="B1901" s="50" t="str">
        <x:v>5856</x:v>
      </x:c>
      <x:c r="C1901" s="50" t="str">
        <x:v>5856.T</x:v>
      </x:c>
      <x:c r="D1901" s="50" t="str">
        <x:v>Life Intelligent Enterprise Holdings Co.,Ltd.</x:v>
      </x:c>
      <x:c r="E1901" s="50" t="str">
        <x:v>Standard Market(Domestic)</x:v>
      </x:c>
      <x:c r="F1901" s="50" t="str">
        <x:v>Retail Trade</x:v>
      </x:c>
      <x:c r="G1901" s="51" t="n">
        <x:v>15771.05</x:v>
      </x:c>
      <x:c r="H1901" s="51" t="n">
        <x:v>15522.291</x:v>
      </x:c>
      <x:c r="I1901" s="51" t="n">
        <x:v>17917.802</x:v>
      </x:c>
      <x:c r="J1901" s="51" t="n">
        <x:v>19035.802</x:v>
      </x:c>
      <x:c r="K1901" s="51" t="n">
        <x:v>10311.719</x:v>
      </x:c>
      <x:c r="L1901" s="52" t="n">
        <x:f>IFERROR(H1901/G1901-1,"")</x:f>
        <x:v>-0.015773141293699555</x:v>
      </x:c>
      <x:c r="M1901" s="52" t="n">
        <x:f>IFERROR(I1901/H1901-1,"")</x:f>
        <x:v>0.15432715441296652</x:v>
      </x:c>
      <x:c r="N1901" s="52" t="n">
        <x:f>IFERROR(J1901/I1901-1,"")</x:f>
        <x:v>0.062396046122175086</x:v>
      </x:c>
      <x:c r="O1901" s="52" t="n">
        <x:f>IFERROR(K1901/J1901-1,"")</x:f>
        <x:v>-0.4582986837118814</x:v>
      </x:c>
      <x:c r="P1901" s="52" t="n">
        <x:f>IFERROR((K1901/G1901)^(1/4)-1,"")</x:f>
        <x:v>-0.10077656790184131</x:v>
      </x:c>
      <x:c r="Q1901" s="51" t="n">
        <x:v>-1649.27</x:v>
      </x:c>
      <x:c r="R1901" s="52" t="n">
        <x:f>IFERROR(Q1901/K1901,"")</x:f>
        <x:v>-0.15994132501089295</x:v>
      </x:c>
      <x:c r="S1901" s="53" t="n">
        <x:v>38261</x:v>
      </x:c>
      <x:c r="T1901" s="50" t="str">
        <x:v>EDINET_company_history</x:v>
      </x:c>
      <x:c r="U1901" s="50" t="str">
        <x:v>福村 康廣</x:v>
      </x:c>
      <x:c r="V1901" s="54" t="n">
        <x:v>0.2496</x:v>
      </x:c>
      <x:c r="W1901" s="50" t="str">
        <x:v>山 口 和 也</x:v>
      </x:c>
      <x:c r="X1901" s="50" t="b">
        <x:f>AND(COUNT(L1901:O1901)=4,L1901&gt;='設定'!$B$6,M1901&gt;='設定'!$B$6,N1901&gt;='設定'!$B$6,O1901&gt;='設定'!$B$6)</x:f>
        <x:v>0</x:v>
      </x:c>
      <x:c r="Y1901" s="50" t="b">
        <x:f>AND(COUNT(G1901:K1901)=5,P1901&gt;='設定'!$B$7)</x:f>
        <x:v>0</x:v>
      </x:c>
      <x:c r="Z1901" s="50" t="b">
        <x:f>AND(ISNUMBER(R1901),R1901&gt;='設定'!$B$8)</x:f>
        <x:v>0</x:v>
      </x:c>
      <x:c r="AA1901" s="50" t="b">
        <x:f>AND(ISNUMBER(S1901),S1901&gt;=DATE(YEAR('設定'!$B$10)-'設定'!$B$9,MONTH('設定'!$B$10),DAY('設定'!$B$10)))</x:f>
        <x:v>0</x:v>
      </x:c>
      <x:c r="AB1901" s="55" t="b">
        <x:v>0</x:v>
      </x:c>
      <x:c r="AC1901" s="55" t="b">
        <x:v>1</x:v>
      </x:c>
      <x:c r="AD1901" s="50" t="n">
        <x:f>IF(X1901,1,0)+IF(Z1901,1,0)+IF(AA1901,1,0)+IF(AB1901,1,0)</x:f>
        <x:v>0</x:v>
      </x:c>
      <x:c r="AE1901" s="50" t="n">
        <x:f>IF(Y1901,1,0)+IF(Z1901,1,0)+IF(AA1901,1,0)+IF(AB1901,1,0)</x:f>
        <x:v>0</x:v>
      </x:c>
      <x:c r="AF1901" s="50" t="n">
        <x:f>IF(Y1901,1,0)+IF(Z1901,1,0)+IF(AA1901,1,0)+IF(AC1901,1,0)</x:f>
        <x:v>1</x:v>
      </x:c>
      <x:c r="AG1901" s="53" t="n">
        <x:v>44348</x:v>
      </x:c>
      <x:c r="AH1901" s="50" t="str">
        <x:v>S100W9LX</x:v>
      </x:c>
      <x:c r="AI1901" s="50" t="str">
        <x:v>NetSalesSummaryOfBusinessResults</x:v>
      </x:c>
      <x:c r="AJ1901" s="50" t="str">
        <x:v>OperatingIncome</x:v>
      </x:c>
      <x:c r="AK1901" s="53" t="n">
        <x:v>45747</x:v>
      </x:c>
      <x:c r="AL1901" s="50" t="str">
        <x:v>365/365/365/366/365</x:v>
      </x:c>
      <x:c r="AM1901" s="51" t="n">
        <x:v>108949500</x:v>
      </x:c>
      <x:c r="AN1901" s="51" t="n">
        <x:v>7</x:v>
      </x:c>
      <x:c r="AO1901" s="51" t="n">
        <x:f>IFERROR(AM1901*AN1901,"")</x:f>
        <x:v>762646500</x:v>
      </x:c>
      <x:c r="AP1901" s="56" t="n">
        <x:f>IFERROR(AO1901/(K1901*1000000),"")</x:f>
        <x:v>0.0739592011768358</x:v>
      </x:c>
      <x:c r="AQ1901" s="57" t="n">
        <x:v>240062140</x:v>
      </x:c>
      <x:c r="AR1901" s="52" t="n">
        <x:v>0.8551102602922963</x:v>
      </x:c>
      <x:c r="AS1901" s="52" t="n">
        <x:v>-0.915835490335709</x:v>
      </x:c>
      <x:c r="AT1901" s="55" t="b">
        <x:v>0</x:v>
      </x:c>
      <x:c r="AU1901" s="50" t="str">
        <x:v>repeated_operating_loss;repeated_negative_operating_cf</x:v>
      </x:c>
      <x:c r="AV1901" s="58" t="n">
        <x:v>-0.8192635359378106</x:v>
      </x:c>
      <x:c r="AW1901" s="50" t="n">
        <x:v>3602</x:v>
      </x:c>
      <x:c r="AX1901" s="50" t="str">
        <x:v>Transformation Moat</x:v>
      </x:c>
      <x:c r="AY1901" s="50" t="str">
        <x:v>既存適格性フィルター不通過: repeated_operating_loss;repeated_negative_operating_cf / 年率ボラティリティ60%以上 / ローカル5年最大下落率-60%以下</x:v>
      </x:c>
      <x:c r="AZ1901" s="59" t="str">
        <x:v>2025-06-30 14:08</x:v>
      </x:c>
      <x:c r="BA1901" s="53" t="n">
        <x:v>38261</x:v>
      </x:c>
      <x:c r="BB1901" s="50"/>
      <x:c r="BC1901" s="50"/>
      <x:c r="BD1901" s="50"/>
    </x:row>
    <x:row r="1902">
      <x:c r="A1902" s="50" t="n">
        <x:v>1901</x:v>
      </x:c>
      <x:c r="B1902" s="50" t="str">
        <x:v>7443</x:v>
      </x:c>
      <x:c r="C1902" s="50" t="str">
        <x:v>7443.T</x:v>
      </x:c>
      <x:c r="D1902" s="50" t="str">
        <x:v>YOKOHAMA GYORUI CO.,LTD.</x:v>
      </x:c>
      <x:c r="E1902" s="50" t="str">
        <x:v>Standard Market(Domestic)</x:v>
      </x:c>
      <x:c r="F1902" s="50" t="str">
        <x:v>Wholesale Trade</x:v>
      </x:c>
      <x:c r="G1902" s="51" t="n">
        <x:v>31843.723</x:v>
      </x:c>
      <x:c r="H1902" s="51" t="n">
        <x:v>19928.054</x:v>
      </x:c>
      <x:c r="I1902" s="51" t="n">
        <x:v>21002.041</x:v>
      </x:c>
      <x:c r="J1902" s="51" t="n">
        <x:v>20104.163</x:v>
      </x:c>
      <x:c r="K1902" s="51" t="n">
        <x:v>20204.963</x:v>
      </x:c>
      <x:c r="L1902" s="52" t="n">
        <x:f>IFERROR(H1902/G1902-1,"")</x:f>
        <x:v>-0.37419208174873275</x:v>
      </x:c>
      <x:c r="M1902" s="52" t="n">
        <x:f>IFERROR(I1902/H1902-1,"")</x:f>
        <x:v>0.05389322008059594</x:v>
      </x:c>
      <x:c r="N1902" s="52" t="n">
        <x:f>IFERROR(J1902/I1902-1,"")</x:f>
        <x:v>-0.042751940156673385</x:v>
      </x:c>
      <x:c r="O1902" s="52" t="n">
        <x:f>IFERROR(K1902/J1902-1,"")</x:f>
        <x:v>0.005013886924812416</x:v>
      </x:c>
      <x:c r="P1902" s="52" t="n">
        <x:f>IFERROR((K1902/G1902)^(1/4)-1,"")</x:f>
        <x:v>-0.10749932034321086</x:v>
      </x:c>
      <x:c r="Q1902" s="51" t="n">
        <x:v>157.055</x:v>
      </x:c>
      <x:c r="R1902" s="52" t="n">
        <x:f>IFERROR(Q1902/K1902,"")</x:f>
        <x:v>0.007773090205609384</x:v>
      </x:c>
      <x:c r="S1902" s="53" t="n">
        <x:v>38322</x:v>
      </x:c>
      <x:c r="T1902" s="50" t="str">
        <x:v>EDINET_company_history</x:v>
      </x:c>
      <x:c r="U1902" s="50" t="str">
        <x:v>㈱ニッスイ</x:v>
      </x:c>
      <x:c r="V1902" s="54" t="n">
        <x:v>0.198</x:v>
      </x:c>
      <x:c r="W1902" s="50" t="str">
        <x:v>松尾 英俊 / 加藤 裕 / 岩澤 利治</x:v>
      </x:c>
      <x:c r="X1902" s="50" t="b">
        <x:f>AND(COUNT(L1902:O1902)=4,L1902&gt;='設定'!$B$6,M1902&gt;='設定'!$B$6,N1902&gt;='設定'!$B$6,O1902&gt;='設定'!$B$6)</x:f>
        <x:v>0</x:v>
      </x:c>
      <x:c r="Y1902" s="50" t="b">
        <x:f>AND(COUNT(G1902:K1902)=5,P1902&gt;='設定'!$B$7)</x:f>
        <x:v>0</x:v>
      </x:c>
      <x:c r="Z1902" s="50" t="b">
        <x:f>AND(ISNUMBER(R1902),R1902&gt;='設定'!$B$8)</x:f>
        <x:v>0</x:v>
      </x:c>
      <x:c r="AA1902" s="50" t="b">
        <x:f>AND(ISNUMBER(S1902),S1902&gt;=DATE(YEAR('設定'!$B$10)-'設定'!$B$9,MONTH('設定'!$B$10),DAY('設定'!$B$10)))</x:f>
        <x:v>0</x:v>
      </x:c>
      <x:c r="AB1902" s="55" t="b">
        <x:v>0</x:v>
      </x:c>
      <x:c r="AC1902" s="55" t="b">
        <x:v>1</x:v>
      </x:c>
      <x:c r="AD1902" s="50" t="n">
        <x:f>IF(X1902,1,0)+IF(Z1902,1,0)+IF(AA1902,1,0)+IF(AB1902,1,0)</x:f>
        <x:v>0</x:v>
      </x:c>
      <x:c r="AE1902" s="50" t="n">
        <x:f>IF(Y1902,1,0)+IF(Z1902,1,0)+IF(AA1902,1,0)+IF(AB1902,1,0)</x:f>
        <x:v>0</x:v>
      </x:c>
      <x:c r="AF1902" s="50" t="n">
        <x:f>IF(Y1902,1,0)+IF(Z1902,1,0)+IF(AA1902,1,0)+IF(AC1902,1,0)</x:f>
        <x:v>1</x:v>
      </x:c>
      <x:c r="AG1902" s="53" t="n">
        <x:v>44348</x:v>
      </x:c>
      <x:c r="AH1902" s="50" t="str">
        <x:v>S100W4AC</x:v>
      </x:c>
      <x:c r="AI1902" s="50" t="str">
        <x:v>NetSalesSummaryOfBusinessResults</x:v>
      </x:c>
      <x:c r="AJ1902" s="50" t="str">
        <x:v>OperatingIncome</x:v>
      </x:c>
      <x:c r="AK1902" s="53" t="n">
        <x:v>45747</x:v>
      </x:c>
      <x:c r="AL1902" s="50" t="str">
        <x:v>365/365/365/366/365</x:v>
      </x:c>
      <x:c r="AM1902" s="51" t="n">
        <x:v>6257400</x:v>
      </x:c>
      <x:c r="AN1902" s="51" t="n">
        <x:v>616</x:v>
      </x:c>
      <x:c r="AO1902" s="51" t="n">
        <x:f>IFERROR(AM1902*AN1902,"")</x:f>
        <x:v>3854558400</x:v>
      </x:c>
      <x:c r="AP1902" s="56" t="n">
        <x:f>IFERROR(AO1902/(K1902*1000000),"")</x:f>
        <x:v>0.19077285120492427</x:v>
      </x:c>
      <x:c r="AQ1902" s="57" t="n">
        <x:v>5796100</x:v>
      </x:c>
      <x:c r="AR1902" s="52" t="n">
        <x:v>0.1293331487179827</x:v>
      </x:c>
      <x:c r="AS1902" s="52" t="n">
        <x:v>-0.1427217373664072</x:v>
      </x:c>
      <x:c r="AT1902" s="55" t="b">
        <x:v>0</x:v>
      </x:c>
      <x:c r="AU1902" s="50" t="str">
        <x:v>low_liquidity</x:v>
      </x:c>
      <x:c r="AV1902" s="58" t="n">
        <x:v>0.1083348786013294</x:v>
      </x:c>
      <x:c r="AW1902" s="50" t="n">
        <x:v>1180</x:v>
      </x:c>
      <x:c r="AX1902" s="50" t="str">
        <x:v>Discovery</x:v>
      </x:c>
      <x:c r="AY1902" s="50" t="str">
        <x:v>既存適格性フィルター不通過: low_liquidity / 60日平均売買代金2,000万円未満</x:v>
      </x:c>
      <x:c r="AZ1902" s="59" t="str">
        <x:v>2025-06-26 12:07</x:v>
      </x:c>
      <x:c r="BA1902" s="53" t="n">
        <x:v>38322</x:v>
      </x:c>
      <x:c r="BB1902" s="50"/>
      <x:c r="BC1902" s="50"/>
      <x:c r="BD1902" s="50"/>
    </x:row>
    <x:row r="1903">
      <x:c r="A1903" s="50" t="n">
        <x:v>1902</x:v>
      </x:c>
      <x:c r="B1903" s="50" t="str">
        <x:v>4574</x:v>
      </x:c>
      <x:c r="C1903" s="50" t="str">
        <x:v>4574.T</x:v>
      </x:c>
      <x:c r="D1903" s="50" t="str">
        <x:v>TAIKO PHARMACEUTICAL CO.,LTD.</x:v>
      </x:c>
      <x:c r="E1903" s="50" t="str">
        <x:v>Prime Market (Domestic)</x:v>
      </x:c>
      <x:c r="F1903" s="50" t="str">
        <x:v>Pharmaceutical</x:v>
      </x:c>
      <x:c r="G1903" s="51" t="n">
        <x:v>11299</x:v>
      </x:c>
      <x:c r="H1903" s="51" t="n">
        <x:v>5040</x:v>
      </x:c>
      <x:c r="I1903" s="51" t="n">
        <x:v>6120</x:v>
      </x:c>
      <x:c r="J1903" s="51" t="n">
        <x:v>6292</x:v>
      </x:c>
      <x:c r="K1903" s="51" t="n">
        <x:v>6397</x:v>
      </x:c>
      <x:c r="L1903" s="52" t="n">
        <x:f>IFERROR(H1903/G1903-1,"")</x:f>
        <x:v>-0.5539428267988318</x:v>
      </x:c>
      <x:c r="M1903" s="52" t="n">
        <x:f>IFERROR(I1903/H1903-1,"")</x:f>
        <x:v>0.2142857142857142</x:v>
      </x:c>
      <x:c r="N1903" s="52" t="n">
        <x:f>IFERROR(J1903/I1903-1,"")</x:f>
        <x:v>0.028104575163398593</x:v>
      </x:c>
      <x:c r="O1903" s="52" t="n">
        <x:f>IFERROR(K1903/J1903-1,"")</x:f>
        <x:v>0.016687857596948463</x:v>
      </x:c>
      <x:c r="P1903" s="52" t="n">
        <x:f>IFERROR((K1903/G1903)^(1/4)-1,"")</x:f>
        <x:v>-0.13257070424900574</x:v>
      </x:c>
      <x:c r="Q1903" s="51" t="n">
        <x:v>459</x:v>
      </x:c>
      <x:c r="R1903" s="52" t="n">
        <x:f>IFERROR(Q1903/K1903,"")</x:f>
        <x:v>0.07175238392996718</x:v>
      </x:c>
      <x:c r="S1903" s="53" t="n">
        <x:v>39873</x:v>
      </x:c>
      <x:c r="T1903" s="50" t="str">
        <x:v>EDINET_company_history</x:v>
      </x:c>
      <x:c r="U1903" s="50" t="str">
        <x:v>ROYAL BANK OF CANADA SINGAPORE BRANCH-CLIENT’S A/C （常任代理人 シティバンク、エヌ・エイ東京支店）</x:v>
      </x:c>
      <x:c r="V1903" s="54" t="n">
        <x:v>0.0767</x:v>
      </x:c>
      <x:c r="W1903" s="50" t="str">
        <x:v>柴田 仁 / 柴田 高</x:v>
      </x:c>
      <x:c r="X1903" s="50" t="b">
        <x:f>AND(COUNT(L1903:O1903)=4,L1903&gt;='設定'!$B$6,M1903&gt;='設定'!$B$6,N1903&gt;='設定'!$B$6,O1903&gt;='設定'!$B$6)</x:f>
        <x:v>0</x:v>
      </x:c>
      <x:c r="Y1903" s="50" t="b">
        <x:f>AND(COUNT(G1903:K1903)=5,P1903&gt;='設定'!$B$7)</x:f>
        <x:v>0</x:v>
      </x:c>
      <x:c r="Z1903" s="50" t="b">
        <x:f>AND(ISNUMBER(R1903),R1903&gt;='設定'!$B$8)</x:f>
        <x:v>0</x:v>
      </x:c>
      <x:c r="AA1903" s="50" t="b">
        <x:f>AND(ISNUMBER(S1903),S1903&gt;=DATE(YEAR('設定'!$B$10)-'設定'!$B$9,MONTH('設定'!$B$10),DAY('設定'!$B$10)))</x:f>
        <x:v>0</x:v>
      </x:c>
      <x:c r="AB1903" s="55" t="b">
        <x:v>0</x:v>
      </x:c>
      <x:c r="AC1903" s="55" t="b">
        <x:v>1</x:v>
      </x:c>
      <x:c r="AD1903" s="50" t="n">
        <x:f>IF(X1903,1,0)+IF(Z1903,1,0)+IF(AA1903,1,0)+IF(AB1903,1,0)</x:f>
        <x:v>0</x:v>
      </x:c>
      <x:c r="AE1903" s="50" t="n">
        <x:f>IF(Y1903,1,0)+IF(Z1903,1,0)+IF(AA1903,1,0)+IF(AB1903,1,0)</x:f>
        <x:v>0</x:v>
      </x:c>
      <x:c r="AF1903" s="50" t="n">
        <x:f>IF(Y1903,1,0)+IF(Z1903,1,0)+IF(AA1903,1,0)+IF(AC1903,1,0)</x:f>
        <x:v>1</x:v>
      </x:c>
      <x:c r="AG1903" s="53" t="n">
        <x:v>44348</x:v>
      </x:c>
      <x:c r="AH1903" s="50" t="str">
        <x:v>S100XSJ2</x:v>
      </x:c>
      <x:c r="AI1903" s="50" t="str">
        <x:v>NetSalesSummaryOfBusinessResults</x:v>
      </x:c>
      <x:c r="AJ1903" s="50" t="str">
        <x:v>OperatingIncome</x:v>
      </x:c>
      <x:c r="AK1903" s="53" t="n">
        <x:v>46022</x:v>
      </x:c>
      <x:c r="AL1903" s="50" t="str">
        <x:v>365/365/365/366/365</x:v>
      </x:c>
      <x:c r="AM1903" s="51" t="n">
        <x:v>50251200</x:v>
      </x:c>
      <x:c r="AN1903" s="51" t="n">
        <x:v>254</x:v>
      </x:c>
      <x:c r="AO1903" s="51" t="n">
        <x:f>IFERROR(AM1903*AN1903,"")</x:f>
        <x:v>12763804800</x:v>
      </x:c>
      <x:c r="AP1903" s="56" t="n">
        <x:f>IFERROR(AO1903/(K1903*1000000),"")</x:f>
        <x:v>1.9952797874003438</x:v>
      </x:c>
      <x:c r="AQ1903" s="57" t="n">
        <x:v>33589151.666666664</x:v>
      </x:c>
      <x:c r="AR1903" s="52" t="n">
        <x:v>0.4100970993333802</x:v>
      </x:c>
      <x:c r="AS1903" s="52" t="n">
        <x:v>-0.7856477047529544</x:v>
      </x:c>
      <x:c r="AT1903" s="55" t="b">
        <x:v>1</x:v>
      </x:c>
      <x:c r="AU1903" s="50"/>
      <x:c r="AV1903" s="58" t="n">
        <x:v>-0.1756814299866627</x:v>
      </x:c>
      <x:c r="AW1903" s="50" t="n">
        <x:v>2943</x:v>
      </x:c>
      <x:c r="AX1903" s="50" t="str">
        <x:v>Core Moat</x:v>
      </x:c>
      <x:c r="AY1903" s="50" t="str">
        <x:v>ローカル5年最大下落率-60%以下</x:v>
      </x:c>
      <x:c r="AZ1903" s="59" t="str">
        <x:v>2026-03-24 15:39</x:v>
      </x:c>
      <x:c r="BA1903" s="53" t="n">
        <x:v>39873</x:v>
      </x:c>
      <x:c r="BB1903" s="50"/>
      <x:c r="BC1903" s="50"/>
      <x:c r="BD1903" s="50" t="str">
        <x:v>TOPIX Small 2</x:v>
      </x:c>
    </x:row>
    <x:row r="1904">
      <x:c r="A1904" s="50" t="n">
        <x:v>1903</x:v>
      </x:c>
      <x:c r="B1904" s="50" t="str">
        <x:v>7022</x:v>
      </x:c>
      <x:c r="C1904" s="50" t="str">
        <x:v>7022.T</x:v>
      </x:c>
      <x:c r="D1904" s="50" t="str">
        <x:v>Sanoyas Holdings Corporation</x:v>
      </x:c>
      <x:c r="E1904" s="50" t="str">
        <x:v>Standard Market(Domestic)</x:v>
      </x:c>
      <x:c r="F1904" s="50" t="str">
        <x:v>Machinery</x:v>
      </x:c>
      <x:c r="G1904" s="51" t="n">
        <x:v>44628</x:v>
      </x:c>
      <x:c r="H1904" s="51" t="n">
        <x:v>19148</x:v>
      </x:c>
      <x:c r="I1904" s="51" t="n">
        <x:v>20145</x:v>
      </x:c>
      <x:c r="J1904" s="51" t="n">
        <x:v>23352</x:v>
      </x:c>
      <x:c r="K1904" s="51" t="n">
        <x:v>25006</x:v>
      </x:c>
      <x:c r="L1904" s="52" t="n">
        <x:f>IFERROR(H1904/G1904-1,"")</x:f>
        <x:v>-0.5709420095007618</x:v>
      </x:c>
      <x:c r="M1904" s="52" t="n">
        <x:f>IFERROR(I1904/H1904-1,"")</x:f>
        <x:v>0.05206810110716531</x:v>
      </x:c>
      <x:c r="N1904" s="52" t="n">
        <x:f>IFERROR(J1904/I1904-1,"")</x:f>
        <x:v>0.1591958302308265</x:v>
      </x:c>
      <x:c r="O1904" s="52" t="n">
        <x:f>IFERROR(K1904/J1904-1,"")</x:f>
        <x:v>0.07082905104487836</x:v>
      </x:c>
      <x:c r="P1904" s="52" t="n">
        <x:f>IFERROR((K1904/G1904)^(1/4)-1,"")</x:f>
        <x:v>-0.13481456314990936</x:v>
      </x:c>
      <x:c r="Q1904" s="51" t="n">
        <x:v>1065</x:v>
      </x:c>
      <x:c r="R1904" s="52" t="n">
        <x:f>IFERROR(Q1904/K1904,"")</x:f>
        <x:v>0.04258977845317124</x:v>
      </x:c>
      <x:c r="S1904" s="53" t="n">
        <x:v>24624</x:v>
      </x:c>
      <x:c r="T1904" s="50" t="str">
        <x:v>EDINET_company_history</x:v>
      </x:c>
      <x:c r="U1904" s="50" t="str">
        <x:v>日本駐車場開発㈱</x:v>
      </x:c>
      <x:c r="V1904" s="54" t="n">
        <x:v>0.1151</x:v>
      </x:c>
      <x:c r="W1904" s="50" t="str">
        <x:v>上田 孝 / 北逵伊佐雄</x:v>
      </x:c>
      <x:c r="X1904" s="50" t="b">
        <x:f>AND(COUNT(L1904:O1904)=4,L1904&gt;='設定'!$B$6,M1904&gt;='設定'!$B$6,N1904&gt;='設定'!$B$6,O1904&gt;='設定'!$B$6)</x:f>
        <x:v>0</x:v>
      </x:c>
      <x:c r="Y1904" s="50" t="b">
        <x:f>AND(COUNT(G1904:K1904)=5,P1904&gt;='設定'!$B$7)</x:f>
        <x:v>0</x:v>
      </x:c>
      <x:c r="Z1904" s="50" t="b">
        <x:f>AND(ISNUMBER(R1904),R1904&gt;='設定'!$B$8)</x:f>
        <x:v>0</x:v>
      </x:c>
      <x:c r="AA1904" s="50" t="b">
        <x:f>AND(ISNUMBER(S1904),S1904&gt;=DATE(YEAR('設定'!$B$10)-'設定'!$B$9,MONTH('設定'!$B$10),DAY('設定'!$B$10)))</x:f>
        <x:v>0</x:v>
      </x:c>
      <x:c r="AB1904" s="55" t="b">
        <x:v>0</x:v>
      </x:c>
      <x:c r="AC1904" s="55" t="b">
        <x:v>1</x:v>
      </x:c>
      <x:c r="AD1904" s="50" t="n">
        <x:f>IF(X1904,1,0)+IF(Z1904,1,0)+IF(AA1904,1,0)+IF(AB1904,1,0)</x:f>
        <x:v>0</x:v>
      </x:c>
      <x:c r="AE1904" s="50" t="n">
        <x:f>IF(Y1904,1,0)+IF(Z1904,1,0)+IF(AA1904,1,0)+IF(AB1904,1,0)</x:f>
        <x:v>0</x:v>
      </x:c>
      <x:c r="AF1904" s="50" t="n">
        <x:f>IF(Y1904,1,0)+IF(Z1904,1,0)+IF(AA1904,1,0)+IF(AC1904,1,0)</x:f>
        <x:v>1</x:v>
      </x:c>
      <x:c r="AG1904" s="53" t="n">
        <x:v>44348</x:v>
      </x:c>
      <x:c r="AH1904" s="50" t="str">
        <x:v>S100W02J</x:v>
      </x:c>
      <x:c r="AI1904" s="50" t="str">
        <x:v>NetSalesSummaryOfBusinessResults</x:v>
      </x:c>
      <x:c r="AJ1904" s="50" t="str">
        <x:v>OperatingIncome</x:v>
      </x:c>
      <x:c r="AK1904" s="53" t="n">
        <x:v>45747</x:v>
      </x:c>
      <x:c r="AL1904" s="50" t="str">
        <x:v>365/365/365/366/365</x:v>
      </x:c>
      <x:c r="AM1904" s="51" t="n">
        <x:v>33309182</x:v>
      </x:c>
      <x:c r="AN1904" s="51" t="n">
        <x:v>283</x:v>
      </x:c>
      <x:c r="AO1904" s="51" t="n">
        <x:f>IFERROR(AM1904*AN1904,"")</x:f>
        <x:v>9426498506</x:v>
      </x:c>
      <x:c r="AP1904" s="56" t="n">
        <x:f>IFERROR(AO1904/(K1904*1000000),"")</x:f>
        <x:v>0.3769694675677837</x:v>
      </x:c>
      <x:c r="AQ1904" s="57" t="n">
        <x:v>45876608.333333336</x:v>
      </x:c>
      <x:c r="AR1904" s="52" t="n">
        <x:v>0.4851200162127296</x:v>
      </x:c>
      <x:c r="AS1904" s="52" t="n">
        <x:v>-0.4860335149001382</x:v>
      </x:c>
      <x:c r="AT1904" s="55" t="b">
        <x:v>1</x:v>
      </x:c>
      <x:c r="AU1904" s="50"/>
      <x:c r="AV1904" s="58" t="n">
        <x:v>0.1585991773432471</x:v>
      </x:c>
      <x:c r="AW1904" s="50" t="n">
        <x:v>904</x:v>
      </x:c>
      <x:c r="AX1904" s="50" t="str">
        <x:v>Discovery</x:v>
      </x:c>
      <x:c r="AY1904" s="50" t="str">
        <x:v>目立つ機械的警告なし（定性確認は別途必要）</x:v>
      </x:c>
      <x:c r="AZ1904" s="59" t="str">
        <x:v>2025-06-20 11:46</x:v>
      </x:c>
      <x:c r="BA1904" s="53" t="n">
        <x:v>24624</x:v>
      </x:c>
      <x:c r="BB1904" s="50"/>
      <x:c r="BC1904" s="50"/>
      <x:c r="BD1904" s="50"/>
    </x:row>
    <x:row r="1905">
      <x:c r="A1905" s="50" t="n">
        <x:v>1904</x:v>
      </x:c>
      <x:c r="B1905" s="50" t="str">
        <x:v>3680</x:v>
      </x:c>
      <x:c r="C1905" s="50" t="str">
        <x:v>3680.T</x:v>
      </x:c>
      <x:c r="D1905" s="50" t="str">
        <x:v>Hotto Link Inc.</x:v>
      </x:c>
      <x:c r="E1905" s="50" t="str">
        <x:v>Growth Market(Domestic)</x:v>
      </x:c>
      <x:c r="F1905" s="50" t="str">
        <x:v>Information &amp; Communication</x:v>
      </x:c>
      <x:c r="G1905" s="51" t="n">
        <x:v>6571.001</x:v>
      </x:c>
      <x:c r="H1905" s="51" t="n">
        <x:v>7906.739</x:v>
      </x:c>
      <x:c r="I1905" s="51" t="n">
        <x:v>4739.514</x:v>
      </x:c>
      <x:c r="J1905" s="51" t="n">
        <x:v>4268.06</x:v>
      </x:c>
      <x:c r="K1905" s="51" t="n">
        <x:v>3651.137</x:v>
      </x:c>
      <x:c r="L1905" s="52" t="n">
        <x:f>IFERROR(H1905/G1905-1,"")</x:f>
        <x:v>0.20327770456890804</x:v>
      </x:c>
      <x:c r="M1905" s="52" t="n">
        <x:f>IFERROR(I1905/H1905-1,"")</x:f>
        <x:v>-0.4005728531066979</x:v>
      </x:c>
      <x:c r="N1905" s="52" t="n">
        <x:f>IFERROR(J1905/I1905-1,"")</x:f>
        <x:v>-0.09947306833569847</x:v>
      </x:c>
      <x:c r="O1905" s="52" t="n">
        <x:f>IFERROR(K1905/J1905-1,"")</x:f>
        <x:v>-0.14454412543403794</x:v>
      </x:c>
      <x:c r="P1905" s="52" t="n">
        <x:f>IFERROR((K1905/G1905)^(1/4)-1,"")</x:f>
        <x:v>-0.1366256362795184</x:v>
      </x:c>
      <x:c r="Q1905" s="51" t="n">
        <x:v>-1833.417</x:v>
      </x:c>
      <x:c r="R1905" s="52" t="n">
        <x:f>IFERROR(Q1905/K1905,"")</x:f>
        <x:v>-0.5021496043561224</x:v>
      </x:c>
      <x:c r="S1905" s="53" t="n">
        <x:v>41609</x:v>
      </x:c>
      <x:c r="T1905" s="50" t="str">
        <x:v>EDINET_company_history</x:v>
      </x:c>
      <x:c r="U1905" s="50" t="str">
        <x:v>内山 幸樹</x:v>
      </x:c>
      <x:c r="V1905" s="54" t="n">
        <x:v>0.1834</x:v>
      </x:c>
      <x:c r="W1905" s="50" t="str">
        <x:v>檜野 安弘</x:v>
      </x:c>
      <x:c r="X1905" s="50" t="b">
        <x:f>AND(COUNT(L1905:O1905)=4,L1905&gt;='設定'!$B$6,M1905&gt;='設定'!$B$6,N1905&gt;='設定'!$B$6,O1905&gt;='設定'!$B$6)</x:f>
        <x:v>0</x:v>
      </x:c>
      <x:c r="Y1905" s="50" t="b">
        <x:f>AND(COUNT(G1905:K1905)=5,P1905&gt;='設定'!$B$7)</x:f>
        <x:v>0</x:v>
      </x:c>
      <x:c r="Z1905" s="50" t="b">
        <x:f>AND(ISNUMBER(R1905),R1905&gt;='設定'!$B$8)</x:f>
        <x:v>0</x:v>
      </x:c>
      <x:c r="AA1905" s="50" t="b">
        <x:f>AND(ISNUMBER(S1905),S1905&gt;=DATE(YEAR('設定'!$B$10)-'設定'!$B$9,MONTH('設定'!$B$10),DAY('設定'!$B$10)))</x:f>
        <x:v>0</x:v>
      </x:c>
      <x:c r="AB1905" s="55" t="b">
        <x:v>0</x:v>
      </x:c>
      <x:c r="AC1905" s="55" t="b">
        <x:v>1</x:v>
      </x:c>
      <x:c r="AD1905" s="50" t="n">
        <x:f>IF(X1905,1,0)+IF(Z1905,1,0)+IF(AA1905,1,0)+IF(AB1905,1,0)</x:f>
        <x:v>0</x:v>
      </x:c>
      <x:c r="AE1905" s="50" t="n">
        <x:f>IF(Y1905,1,0)+IF(Z1905,1,0)+IF(AA1905,1,0)+IF(AB1905,1,0)</x:f>
        <x:v>0</x:v>
      </x:c>
      <x:c r="AF1905" s="50" t="n">
        <x:f>IF(Y1905,1,0)+IF(Z1905,1,0)+IF(AA1905,1,0)+IF(AC1905,1,0)</x:f>
        <x:v>1</x:v>
      </x:c>
      <x:c r="AG1905" s="53" t="n">
        <x:v>44348</x:v>
      </x:c>
      <x:c r="AH1905" s="50" t="str">
        <x:v>S100XTX2</x:v>
      </x:c>
      <x:c r="AI1905" s="50" t="str">
        <x:v>RevenueIFRSSummaryOfBusinessResults</x:v>
      </x:c>
      <x:c r="AJ1905" s="50" t="str">
        <x:v>OperatingProfitLossIFRS</x:v>
      </x:c>
      <x:c r="AK1905" s="53" t="n">
        <x:v>46022</x:v>
      </x:c>
      <x:c r="AL1905" s="50" t="str">
        <x:v>365/365/365/366/365</x:v>
      </x:c>
      <x:c r="AM1905" s="51" t="n">
        <x:v>15482600</x:v>
      </x:c>
      <x:c r="AN1905" s="51" t="n">
        <x:v>238</x:v>
      </x:c>
      <x:c r="AO1905" s="51" t="n">
        <x:f>IFERROR(AM1905*AN1905,"")</x:f>
        <x:v>3684858800</x:v>
      </x:c>
      <x:c r="AP1905" s="56" t="n">
        <x:f>IFERROR(AO1905/(K1905*1000000),"")</x:f>
        <x:v>1.0092359722464537</x:v>
      </x:c>
      <x:c r="AQ1905" s="57" t="n">
        <x:v>11558555</x:v>
      </x:c>
      <x:c r="AR1905" s="52" t="n">
        <x:v>0.538777551634004</x:v>
      </x:c>
      <x:c r="AS1905" s="52" t="n">
        <x:v>-0.8082191891641235</x:v>
      </x:c>
      <x:c r="AT1905" s="55" t="b">
        <x:v>0</x:v>
      </x:c>
      <x:c r="AU1905" s="50" t="str">
        <x:v>low_liquidity</x:v>
      </x:c>
      <x:c r="AV1905" s="58" t="n">
        <x:v>-0.3456770836139598</x:v>
      </x:c>
      <x:c r="AW1905" s="50" t="n">
        <x:v>3357</x:v>
      </x:c>
      <x:c r="AX1905" s="50" t="str">
        <x:v>Future Moat</x:v>
      </x:c>
      <x:c r="AY1905" s="50" t="str">
        <x:v>既存適格性フィルター不通過: low_liquidity / 60日平均売買代金2,000万円未満 / ローカル5年最大下落率-60%以下</x:v>
      </x:c>
      <x:c r="AZ1905" s="59" t="str">
        <x:v>2026-03-26 15:46</x:v>
      </x:c>
      <x:c r="BA1905" s="53" t="n">
        <x:v>41609</x:v>
      </x:c>
      <x:c r="BB1905" s="50"/>
      <x:c r="BC1905" s="50"/>
      <x:c r="BD1905" s="50"/>
    </x:row>
    <x:row r="1906">
      <x:c r="A1906" s="50" t="n">
        <x:v>1905</x:v>
      </x:c>
      <x:c r="B1906" s="50" t="str">
        <x:v>8025</x:v>
      </x:c>
      <x:c r="C1906" s="50" t="str">
        <x:v>8025.T</x:v>
      </x:c>
      <x:c r="D1906" s="50" t="str">
        <x:v>TSUKAMOTO CORPORATION CO.,LTD.</x:v>
      </x:c>
      <x:c r="E1906" s="50" t="str">
        <x:v>Standard Market(Domestic)</x:v>
      </x:c>
      <x:c r="F1906" s="50" t="str">
        <x:v>Wholesale Trade</x:v>
      </x:c>
      <x:c r="G1906" s="51" t="n">
        <x:v>17849.948</x:v>
      </x:c>
      <x:c r="H1906" s="51" t="n">
        <x:v>15658.928</x:v>
      </x:c>
      <x:c r="I1906" s="51" t="n">
        <x:v>12879.765</x:v>
      </x:c>
      <x:c r="J1906" s="51" t="n">
        <x:v>9798.443</x:v>
      </x:c>
      <x:c r="K1906" s="51" t="n">
        <x:v>9681.223</x:v>
      </x:c>
      <x:c r="L1906" s="52" t="n">
        <x:f>IFERROR(H1906/G1906-1,"")</x:f>
        <x:v>-0.12274657606845696</x:v>
      </x:c>
      <x:c r="M1906" s="52" t="n">
        <x:f>IFERROR(I1906/H1906-1,"")</x:f>
        <x:v>-0.17748105106556467</x:v>
      </x:c>
      <x:c r="N1906" s="52" t="n">
        <x:f>IFERROR(J1906/I1906-1,"")</x:f>
        <x:v>-0.23923743950297227</x:v>
      </x:c>
      <x:c r="O1906" s="52" t="n">
        <x:f>IFERROR(K1906/J1906-1,"")</x:f>
        <x:v>-0.011963125161824073</x:v>
      </x:c>
      <x:c r="P1906" s="52" t="n">
        <x:f>IFERROR((K1906/G1906)^(1/4)-1,"")</x:f>
        <x:v>-0.1418300221159301</x:v>
      </x:c>
      <x:c r="Q1906" s="51" t="n">
        <x:v>-332.257</x:v>
      </x:c>
      <x:c r="R1906" s="52" t="n">
        <x:f>IFERROR(Q1906/K1906,"")</x:f>
        <x:v>-0.034319734190607944</x:v>
      </x:c>
      <x:c r="S1906" s="53" t="n">
        <x:v>23285</x:v>
      </x:c>
      <x:c r="T1906" s="50" t="str">
        <x:v>EDINET_company_history</x:v>
      </x:c>
      <x:c r="U1906" s="50" t="str">
        <x:v>フリージア・マクロス㈱</x:v>
      </x:c>
      <x:c r="V1906" s="54" t="n">
        <x:v>0.1723</x:v>
      </x:c>
      <x:c r="W1906" s="50" t="str">
        <x:v>百 瀬 二 郎 / 田 中 文 人 / 齋 川 敏 明</x:v>
      </x:c>
      <x:c r="X1906" s="50" t="b">
        <x:f>AND(COUNT(L1906:O1906)=4,L1906&gt;='設定'!$B$6,M1906&gt;='設定'!$B$6,N1906&gt;='設定'!$B$6,O1906&gt;='設定'!$B$6)</x:f>
        <x:v>0</x:v>
      </x:c>
      <x:c r="Y1906" s="50" t="b">
        <x:f>AND(COUNT(G1906:K1906)=5,P1906&gt;='設定'!$B$7)</x:f>
        <x:v>0</x:v>
      </x:c>
      <x:c r="Z1906" s="50" t="b">
        <x:f>AND(ISNUMBER(R1906),R1906&gt;='設定'!$B$8)</x:f>
        <x:v>0</x:v>
      </x:c>
      <x:c r="AA1906" s="50" t="b">
        <x:f>AND(ISNUMBER(S1906),S1906&gt;=DATE(YEAR('設定'!$B$10)-'設定'!$B$9,MONTH('設定'!$B$10),DAY('設定'!$B$10)))</x:f>
        <x:v>0</x:v>
      </x:c>
      <x:c r="AB1906" s="55" t="b">
        <x:v>0</x:v>
      </x:c>
      <x:c r="AC1906" s="55" t="b">
        <x:v>1</x:v>
      </x:c>
      <x:c r="AD1906" s="50" t="n">
        <x:f>IF(X1906,1,0)+IF(Z1906,1,0)+IF(AA1906,1,0)+IF(AB1906,1,0)</x:f>
        <x:v>0</x:v>
      </x:c>
      <x:c r="AE1906" s="50" t="n">
        <x:f>IF(Y1906,1,0)+IF(Z1906,1,0)+IF(AA1906,1,0)+IF(AB1906,1,0)</x:f>
        <x:v>0</x:v>
      </x:c>
      <x:c r="AF1906" s="50" t="n">
        <x:f>IF(Y1906,1,0)+IF(Z1906,1,0)+IF(AA1906,1,0)+IF(AC1906,1,0)</x:f>
        <x:v>1</x:v>
      </x:c>
      <x:c r="AG1906" s="53" t="n">
        <x:v>44348</x:v>
      </x:c>
      <x:c r="AH1906" s="50" t="str">
        <x:v>S100W4T4</x:v>
      </x:c>
      <x:c r="AI1906" s="50" t="str">
        <x:v>NetSalesSummaryOfBusinessResults</x:v>
      </x:c>
      <x:c r="AJ1906" s="50" t="str">
        <x:v>OperatingIncome</x:v>
      </x:c>
      <x:c r="AK1906" s="53" t="n">
        <x:v>45747</x:v>
      </x:c>
      <x:c r="AL1906" s="50" t="str">
        <x:v>365/365/365/366/365</x:v>
      </x:c>
      <x:c r="AM1906" s="51" t="n">
        <x:v>4035247</x:v>
      </x:c>
      <x:c r="AN1906" s="51" t="n">
        <x:v>1210</x:v>
      </x:c>
      <x:c r="AO1906" s="51" t="n">
        <x:f>IFERROR(AM1906*AN1906,"")</x:f>
        <x:v>4882648870</x:v>
      </x:c>
      <x:c r="AP1906" s="56" t="n">
        <x:f>IFERROR(AO1906/(K1906*1000000),"")</x:f>
        <x:v>0.5043421549116264</x:v>
      </x:c>
      <x:c r="AQ1906" s="57" t="n">
        <x:v>1588673.3333333333</x:v>
      </x:c>
      <x:c r="AR1906" s="52" t="n">
        <x:v>0.2465479185339019</x:v>
      </x:c>
      <x:c r="AS1906" s="52" t="n">
        <x:v>-0.3869914490844066</x:v>
      </x:c>
      <x:c r="AT1906" s="55" t="b">
        <x:v>0</x:v>
      </x:c>
      <x:c r="AU1906" s="50" t="str">
        <x:v>low_liquidity</x:v>
      </x:c>
      <x:c r="AV1906" s="58" t="n">
        <x:v>-0.1806168832242709</x:v>
      </x:c>
      <x:c r="AW1906" s="50" t="n">
        <x:v>2956</x:v>
      </x:c>
      <x:c r="AX1906" s="50" t="str">
        <x:v>Core Moat</x:v>
      </x:c>
      <x:c r="AY1906" s="50" t="str">
        <x:v>既存適格性フィルター不通過: low_liquidity / 60日平均売買代金2,000万円未満</x:v>
      </x:c>
      <x:c r="AZ1906" s="59" t="str">
        <x:v>2025-06-30 13:07</x:v>
      </x:c>
      <x:c r="BA1906" s="53" t="n">
        <x:v>23285</x:v>
      </x:c>
      <x:c r="BB1906" s="50"/>
      <x:c r="BC1906" s="50"/>
      <x:c r="BD1906" s="50"/>
    </x:row>
    <x:row r="1907">
      <x:c r="A1907" s="50" t="n">
        <x:v>1906</x:v>
      </x:c>
      <x:c r="B1907" s="50" t="str">
        <x:v>2193</x:v>
      </x:c>
      <x:c r="C1907" s="50" t="str">
        <x:v>2193.T</x:v>
      </x:c>
      <x:c r="D1907" s="50" t="str">
        <x:v>Cookpad Inc.</x:v>
      </x:c>
      <x:c r="E1907" s="50" t="str">
        <x:v>Standard Market(Domestic)</x:v>
      </x:c>
      <x:c r="F1907" s="50" t="str">
        <x:v>Services</x:v>
      </x:c>
      <x:c r="G1907" s="51" t="n">
        <x:v>10004.258</x:v>
      </x:c>
      <x:c r="H1907" s="51" t="n">
        <x:v>9086.984</x:v>
      </x:c>
      <x:c r="I1907" s="51" t="n">
        <x:v>7607.325</x:v>
      </x:c>
      <x:c r="J1907" s="51" t="n">
        <x:v>5876.631</x:v>
      </x:c>
      <x:c r="K1907" s="51" t="n">
        <x:v>5336.733</x:v>
      </x:c>
      <x:c r="L1907" s="52" t="n">
        <x:f>IFERROR(H1907/G1907-1,"")</x:f>
        <x:v>-0.09168835909669659</x:v>
      </x:c>
      <x:c r="M1907" s="52" t="n">
        <x:f>IFERROR(I1907/H1907-1,"")</x:f>
        <x:v>-0.16283279468743428</x:v>
      </x:c>
      <x:c r="N1907" s="52" t="n">
        <x:f>IFERROR(J1907/I1907-1,"")</x:f>
        <x:v>-0.22750362315268502</x:v>
      </x:c>
      <x:c r="O1907" s="52" t="n">
        <x:f>IFERROR(K1907/J1907-1,"")</x:f>
        <x:v>-0.09187202667650907</x:v>
      </x:c>
      <x:c r="P1907" s="52" t="n">
        <x:f>IFERROR((K1907/G1907)^(1/4)-1,"")</x:f>
        <x:v>-0.14538079505991464</x:v>
      </x:c>
      <x:c r="Q1907" s="51" t="n">
        <x:v>264.367</x:v>
      </x:c>
      <x:c r="R1907" s="52" t="n">
        <x:f>IFERROR(Q1907/K1907,"")</x:f>
        <x:v>0.04953723560837689</x:v>
      </x:c>
      <x:c r="S1907" s="53" t="n">
        <x:v>39995</x:v>
      </x:c>
      <x:c r="T1907" s="50" t="str">
        <x:v>EDINET_company_history</x:v>
      </x:c>
      <x:c r="U1907" s="50" t="str">
        <x:v>佐野 陽光</x:v>
      </x:c>
      <x:c r="V1907" s="54" t="n">
        <x:v>0.6355</x:v>
      </x:c>
      <x:c r="W1907" s="50"/>
      <x:c r="X1907" s="50" t="b">
        <x:f>AND(COUNT(L1907:O1907)=4,L1907&gt;='設定'!$B$6,M1907&gt;='設定'!$B$6,N1907&gt;='設定'!$B$6,O1907&gt;='設定'!$B$6)</x:f>
        <x:v>0</x:v>
      </x:c>
      <x:c r="Y1907" s="50" t="b">
        <x:f>AND(COUNT(G1907:K1907)=5,P1907&gt;='設定'!$B$7)</x:f>
        <x:v>0</x:v>
      </x:c>
      <x:c r="Z1907" s="50" t="b">
        <x:f>AND(ISNUMBER(R1907),R1907&gt;='設定'!$B$8)</x:f>
        <x:v>0</x:v>
      </x:c>
      <x:c r="AA1907" s="50" t="b">
        <x:f>AND(ISNUMBER(S1907),S1907&gt;=DATE(YEAR('設定'!$B$10)-'設定'!$B$9,MONTH('設定'!$B$10),DAY('設定'!$B$10)))</x:f>
        <x:v>0</x:v>
      </x:c>
      <x:c r="AB1907" s="55" t="b">
        <x:v>0</x:v>
      </x:c>
      <x:c r="AC1907" s="55" t="b">
        <x:v>1</x:v>
      </x:c>
      <x:c r="AD1907" s="50" t="n">
        <x:f>IF(X1907,1,0)+IF(Z1907,1,0)+IF(AA1907,1,0)+IF(AB1907,1,0)</x:f>
        <x:v>0</x:v>
      </x:c>
      <x:c r="AE1907" s="50" t="n">
        <x:f>IF(Y1907,1,0)+IF(Z1907,1,0)+IF(AA1907,1,0)+IF(AB1907,1,0)</x:f>
        <x:v>0</x:v>
      </x:c>
      <x:c r="AF1907" s="50" t="n">
        <x:f>IF(Y1907,1,0)+IF(Z1907,1,0)+IF(AA1907,1,0)+IF(AC1907,1,0)</x:f>
        <x:v>1</x:v>
      </x:c>
      <x:c r="AG1907" s="53" t="n">
        <x:v>44348</x:v>
      </x:c>
      <x:c r="AH1907" s="50" t="str">
        <x:v>S100XTNM</x:v>
      </x:c>
      <x:c r="AI1907" s="50" t="str">
        <x:v>RevenueIFRSSummaryOfBusinessResults</x:v>
      </x:c>
      <x:c r="AJ1907" s="50" t="str">
        <x:v>OperatingProfitLossIFRSSummaryOfBusinessResults</x:v>
      </x:c>
      <x:c r="AK1907" s="53" t="n">
        <x:v>46022</x:v>
      </x:c>
      <x:c r="AL1907" s="50" t="str">
        <x:v>365/365/365/366/365</x:v>
      </x:c>
      <x:c r="AM1907" s="51" t="n">
        <x:v>73306700</x:v>
      </x:c>
      <x:c r="AN1907" s="51" t="n">
        <x:v>124</x:v>
      </x:c>
      <x:c r="AO1907" s="51" t="n">
        <x:f>IFERROR(AM1907*AN1907,"")</x:f>
        <x:v>9090030800</x:v>
      </x:c>
      <x:c r="AP1907" s="56" t="n">
        <x:f>IFERROR(AO1907/(K1907*1000000),"")</x:f>
        <x:v>1.7032950308737573</x:v>
      </x:c>
      <x:c r="AQ1907" s="57" t="n">
        <x:v>70525475</x:v>
      </x:c>
      <x:c r="AR1907" s="52" t="n">
        <x:v>0.4191280941353991</x:v>
      </x:c>
      <x:c r="AS1907" s="52" t="n">
        <x:v>-0.6569579288025891</x:v>
      </x:c>
      <x:c r="AT1907" s="55" t="b">
        <x:v>0</x:v>
      </x:c>
      <x:c r="AU1907" s="50" t="str">
        <x:v>missing_financial_data</x:v>
      </x:c>
      <x:c r="AV1907" s="58" t="n">
        <x:v>-0.2406619168282878</x:v>
      </x:c>
      <x:c r="AW1907" s="50" t="n">
        <x:v>3168</x:v>
      </x:c>
      <x:c r="AX1907" s="50" t="str">
        <x:v>Future Moat</x:v>
      </x:c>
      <x:c r="AY1907" s="50" t="str">
        <x:v>既存適格性フィルター不通過: missing_financial_data / ローカル5年最大下落率-60%以下</x:v>
      </x:c>
      <x:c r="AZ1907" s="59" t="str">
        <x:v>2026-03-25 10:38</x:v>
      </x:c>
      <x:c r="BA1907" s="53" t="n">
        <x:v>39995</x:v>
      </x:c>
      <x:c r="BB1907" s="50"/>
      <x:c r="BC1907" s="50"/>
      <x:c r="BD1907" s="50" t="str">
        <x:v>TOPIX Small 2</x:v>
      </x:c>
    </x:row>
    <x:row r="1908">
      <x:c r="A1908" s="50" t="n">
        <x:v>1907</x:v>
      </x:c>
      <x:c r="B1908" s="50" t="str">
        <x:v>7707</x:v>
      </x:c>
      <x:c r="C1908" s="50" t="str">
        <x:v>7707.T</x:v>
      </x:c>
      <x:c r="D1908" s="50" t="str">
        <x:v>Precision System Science Co.,Ltd.</x:v>
      </x:c>
      <x:c r="E1908" s="50" t="str">
        <x:v>Growth Market(Domestic)</x:v>
      </x:c>
      <x:c r="F1908" s="50" t="str">
        <x:v>Precision Instruments</x:v>
      </x:c>
      <x:c r="G1908" s="51" t="n">
        <x:v>9298.741</x:v>
      </x:c>
      <x:c r="H1908" s="51" t="n">
        <x:v>7434.287</x:v>
      </x:c>
      <x:c r="I1908" s="51" t="n">
        <x:v>5278.321</x:v>
      </x:c>
      <x:c r="J1908" s="51" t="n">
        <x:v>3979.954</x:v>
      </x:c>
      <x:c r="K1908" s="51" t="n">
        <x:v>4692.629</x:v>
      </x:c>
      <x:c r="L1908" s="52" t="n">
        <x:f>IFERROR(H1908/G1908-1,"")</x:f>
        <x:v>-0.20050606850970465</x:v>
      </x:c>
      <x:c r="M1908" s="52" t="n">
        <x:f>IFERROR(I1908/H1908-1,"")</x:f>
        <x:v>-0.29000306283575017</x:v>
      </x:c>
      <x:c r="N1908" s="52" t="n">
        <x:f>IFERROR(J1908/I1908-1,"")</x:f>
        <x:v>-0.24598106102300332</x:v>
      </x:c>
      <x:c r="O1908" s="52" t="n">
        <x:f>IFERROR(K1908/J1908-1,"")</x:f>
        <x:v>0.17906613996041143</x:v>
      </x:c>
      <x:c r="P1908" s="52" t="n">
        <x:f>IFERROR((K1908/G1908)^(1/4)-1,"")</x:f>
        <x:v>-0.15715441311951606</x:v>
      </x:c>
      <x:c r="Q1908" s="51" t="n">
        <x:v>-121.495</x:v>
      </x:c>
      <x:c r="R1908" s="52" t="n">
        <x:f>IFERROR(Q1908/K1908,"")</x:f>
        <x:v>-0.02589060417944824</x:v>
      </x:c>
      <x:c r="S1908" s="53" t="n">
        <x:v>36923</x:v>
      </x:c>
      <x:c r="T1908" s="50" t="str">
        <x:v>EDINET_company_history</x:v>
      </x:c>
      <x:c r="U1908" s="50" t="str">
        <x:v>田島 秀二</x:v>
      </x:c>
      <x:c r="V1908" s="54" t="n">
        <x:v>0.1694</x:v>
      </x:c>
      <x:c r="W1908" s="50" t="str">
        <x:v>杉山 悠</x:v>
      </x:c>
      <x:c r="X1908" s="50" t="b">
        <x:f>AND(COUNT(L1908:O1908)=4,L1908&gt;='設定'!$B$6,M1908&gt;='設定'!$B$6,N1908&gt;='設定'!$B$6,O1908&gt;='設定'!$B$6)</x:f>
        <x:v>0</x:v>
      </x:c>
      <x:c r="Y1908" s="50" t="b">
        <x:f>AND(COUNT(G1908:K1908)=5,P1908&gt;='設定'!$B$7)</x:f>
        <x:v>0</x:v>
      </x:c>
      <x:c r="Z1908" s="50" t="b">
        <x:f>AND(ISNUMBER(R1908),R1908&gt;='設定'!$B$8)</x:f>
        <x:v>0</x:v>
      </x:c>
      <x:c r="AA1908" s="50" t="b">
        <x:f>AND(ISNUMBER(S1908),S1908&gt;=DATE(YEAR('設定'!$B$10)-'設定'!$B$9,MONTH('設定'!$B$10),DAY('設定'!$B$10)))</x:f>
        <x:v>0</x:v>
      </x:c>
      <x:c r="AB1908" s="55" t="b">
        <x:v>0</x:v>
      </x:c>
      <x:c r="AC1908" s="55" t="b">
        <x:v>1</x:v>
      </x:c>
      <x:c r="AD1908" s="50" t="n">
        <x:f>IF(X1908,1,0)+IF(Z1908,1,0)+IF(AA1908,1,0)+IF(AB1908,1,0)</x:f>
        <x:v>0</x:v>
      </x:c>
      <x:c r="AE1908" s="50" t="n">
        <x:f>IF(Y1908,1,0)+IF(Z1908,1,0)+IF(AA1908,1,0)+IF(AB1908,1,0)</x:f>
        <x:v>0</x:v>
      </x:c>
      <x:c r="AF1908" s="50" t="n">
        <x:f>IF(Y1908,1,0)+IF(Z1908,1,0)+IF(AA1908,1,0)+IF(AC1908,1,0)</x:f>
        <x:v>1</x:v>
      </x:c>
      <x:c r="AG1908" s="53" t="n">
        <x:v>44348</x:v>
      </x:c>
      <x:c r="AH1908" s="50" t="str">
        <x:v>S100WS3N</x:v>
      </x:c>
      <x:c r="AI1908" s="50" t="str">
        <x:v>NetSalesSummaryOfBusinessResults</x:v>
      </x:c>
      <x:c r="AJ1908" s="50" t="str">
        <x:v>OperatingIncome</x:v>
      </x:c>
      <x:c r="AK1908" s="53" t="n">
        <x:v>45838</x:v>
      </x:c>
      <x:c r="AL1908" s="50" t="str">
        <x:v>365/365/365/366/365</x:v>
      </x:c>
      <x:c r="AM1908" s="51" t="n">
        <x:v>27190800</x:v>
      </x:c>
      <x:c r="AN1908" s="51" t="n">
        <x:v>252</x:v>
      </x:c>
      <x:c r="AO1908" s="51" t="n">
        <x:f>IFERROR(AM1908*AN1908,"")</x:f>
        <x:v>6852081600</x:v>
      </x:c>
      <x:c r="AP1908" s="56" t="n">
        <x:f>IFERROR(AO1908/(K1908*1000000),"")</x:f>
        <x:v>1.460179698842589</x:v>
      </x:c>
      <x:c r="AQ1908" s="57" t="n">
        <x:v>107132431.66666669</x:v>
      </x:c>
      <x:c r="AR1908" s="52" t="n">
        <x:v>0.6111571886759667</x:v>
      </x:c>
      <x:c r="AS1908" s="52" t="n">
        <x:v>-0.825127889817478</x:v>
      </x:c>
      <x:c r="AT1908" s="55" t="b">
        <x:v>0</x:v>
      </x:c>
      <x:c r="AU1908" s="50" t="str">
        <x:v>repeated_negative_operating_cf</x:v>
      </x:c>
      <x:c r="AV1908" s="58" t="n">
        <x:v>0.010683934379201</x:v>
      </x:c>
      <x:c r="AW1908" s="50" t="n">
        <x:v>1786</x:v>
      </x:c>
      <x:c r="AX1908" s="50" t="str">
        <x:v>Future Moat</x:v>
      </x:c>
      <x:c r="AY1908" s="50" t="str">
        <x:v>既存適格性フィルター不通過: repeated_negative_operating_cf / 年率ボラティリティ60%以上 / ローカル5年最大下落率-60%以下</x:v>
      </x:c>
      <x:c r="AZ1908" s="59" t="str">
        <x:v>2025-09-29 15:06</x:v>
      </x:c>
      <x:c r="BA1908" s="53" t="n">
        <x:v>36923</x:v>
      </x:c>
      <x:c r="BB1908" s="50"/>
      <x:c r="BC1908" s="50"/>
      <x:c r="BD1908" s="50"/>
    </x:row>
    <x:row r="1909">
      <x:c r="A1909" s="50" t="n">
        <x:v>1908</x:v>
      </x:c>
      <x:c r="B1909" s="50" t="str">
        <x:v>6081</x:v>
      </x:c>
      <x:c r="C1909" s="50" t="str">
        <x:v>6081.T</x:v>
      </x:c>
      <x:c r="D1909" s="50" t="str">
        <x:v>Allied Architects,Inc.</x:v>
      </x:c>
      <x:c r="E1909" s="50" t="str">
        <x:v>Growth Market(Domestic)</x:v>
      </x:c>
      <x:c r="F1909" s="50" t="str">
        <x:v>Services</x:v>
      </x:c>
      <x:c r="G1909" s="51" t="n">
        <x:v>6217.338</x:v>
      </x:c>
      <x:c r="H1909" s="51" t="n">
        <x:v>4466.852</x:v>
      </x:c>
      <x:c r="I1909" s="51" t="n">
        <x:v>4058.007</x:v>
      </x:c>
      <x:c r="J1909" s="51" t="n">
        <x:v>3463.714</x:v>
      </x:c>
      <x:c r="K1909" s="51" t="n">
        <x:v>2990.959</x:v>
      </x:c>
      <x:c r="L1909" s="52" t="n">
        <x:f>IFERROR(H1909/G1909-1,"")</x:f>
        <x:v>-0.2815491131413477</x:v>
      </x:c>
      <x:c r="M1909" s="52" t="n">
        <x:f>IFERROR(I1909/H1909-1,"")</x:f>
        <x:v>-0.09152866493002232</x:v>
      </x:c>
      <x:c r="N1909" s="52" t="n">
        <x:f>IFERROR(J1909/I1909-1,"")</x:f>
        <x:v>-0.14644947630696548</x:v>
      </x:c>
      <x:c r="O1909" s="52" t="n">
        <x:f>IFERROR(K1909/J1909-1,"")</x:f>
        <x:v>-0.13648788554713243</x:v>
      </x:c>
      <x:c r="P1909" s="52" t="n">
        <x:f>IFERROR((K1909/G1909)^(1/4)-1,"")</x:f>
        <x:v>-0.16717933014261444</x:v>
      </x:c>
      <x:c r="Q1909" s="51" t="n">
        <x:v>-188.437</x:v>
      </x:c>
      <x:c r="R1909" s="52" t="n">
        <x:f>IFERROR(Q1909/K1909,"")</x:f>
        <x:v>-0.06300220096631215</x:v>
      </x:c>
      <x:c r="S1909" s="53" t="n">
        <x:v>41579</x:v>
      </x:c>
      <x:c r="T1909" s="50" t="str">
        <x:v>EDINET_company_history</x:v>
      </x:c>
      <x:c r="U1909" s="50" t="str">
        <x:v>中村壮秀</x:v>
      </x:c>
      <x:c r="V1909" s="54" t="n">
        <x:v>0.3032</x:v>
      </x:c>
      <x:c r="W1909" s="50" t="str">
        <x:v>田中 裕志 / 村岡 弥真人</x:v>
      </x:c>
      <x:c r="X1909" s="50" t="b">
        <x:f>AND(COUNT(L1909:O1909)=4,L1909&gt;='設定'!$B$6,M1909&gt;='設定'!$B$6,N1909&gt;='設定'!$B$6,O1909&gt;='設定'!$B$6)</x:f>
        <x:v>0</x:v>
      </x:c>
      <x:c r="Y1909" s="50" t="b">
        <x:f>AND(COUNT(G1909:K1909)=5,P1909&gt;='設定'!$B$7)</x:f>
        <x:v>0</x:v>
      </x:c>
      <x:c r="Z1909" s="50" t="b">
        <x:f>AND(ISNUMBER(R1909),R1909&gt;='設定'!$B$8)</x:f>
        <x:v>0</x:v>
      </x:c>
      <x:c r="AA1909" s="50" t="b">
        <x:f>AND(ISNUMBER(S1909),S1909&gt;=DATE(YEAR('設定'!$B$10)-'設定'!$B$9,MONTH('設定'!$B$10),DAY('設定'!$B$10)))</x:f>
        <x:v>0</x:v>
      </x:c>
      <x:c r="AB1909" s="55" t="b">
        <x:v>0</x:v>
      </x:c>
      <x:c r="AC1909" s="55" t="b">
        <x:v>1</x:v>
      </x:c>
      <x:c r="AD1909" s="50" t="n">
        <x:f>IF(X1909,1,0)+IF(Z1909,1,0)+IF(AA1909,1,0)+IF(AB1909,1,0)</x:f>
        <x:v>0</x:v>
      </x:c>
      <x:c r="AE1909" s="50" t="n">
        <x:f>IF(Y1909,1,0)+IF(Z1909,1,0)+IF(AA1909,1,0)+IF(AB1909,1,0)</x:f>
        <x:v>0</x:v>
      </x:c>
      <x:c r="AF1909" s="50" t="n">
        <x:f>IF(Y1909,1,0)+IF(Z1909,1,0)+IF(AA1909,1,0)+IF(AC1909,1,0)</x:f>
        <x:v>1</x:v>
      </x:c>
      <x:c r="AG1909" s="53" t="n">
        <x:v>44348</x:v>
      </x:c>
      <x:c r="AH1909" s="50" t="str">
        <x:v>S100XVCC</x:v>
      </x:c>
      <x:c r="AI1909" s="50" t="str">
        <x:v>NetSalesSummaryOfBusinessResults</x:v>
      </x:c>
      <x:c r="AJ1909" s="50" t="str">
        <x:v>OperatingIncome</x:v>
      </x:c>
      <x:c r="AK1909" s="53" t="n">
        <x:v>46022</x:v>
      </x:c>
      <x:c r="AL1909" s="50" t="str">
        <x:v>365/365/365/366/365</x:v>
      </x:c>
      <x:c r="AM1909" s="51" t="n">
        <x:v>15854282</x:v>
      </x:c>
      <x:c r="AN1909" s="51" t="n">
        <x:v>193</x:v>
      </x:c>
      <x:c r="AO1909" s="51" t="n">
        <x:f>IFERROR(AM1909*AN1909,"")</x:f>
        <x:v>3059876426</x:v>
      </x:c>
      <x:c r="AP1909" s="56" t="n">
        <x:f>IFERROR(AO1909/(K1909*1000000),"")</x:f>
        <x:v>1.0230419159874808</x:v>
      </x:c>
      <x:c r="AQ1909" s="57" t="n">
        <x:v>156875926.66666666</x:v>
      </x:c>
      <x:c r="AR1909" s="52" t="n">
        <x:v>0.7320651308313113</x:v>
      </x:c>
      <x:c r="AS1909" s="52" t="n">
        <x:v>-0.9089655172413792</x:v>
      </x:c>
      <x:c r="AT1909" s="55" t="b">
        <x:v>0</x:v>
      </x:c>
      <x:c r="AU1909" s="50" t="str">
        <x:v>repeated_operating_loss;repeated_negative_operating_cf</x:v>
      </x:c>
      <x:c r="AV1909" s="58" t="n">
        <x:v>-0.6328894363226077</x:v>
      </x:c>
      <x:c r="AW1909" s="50" t="n">
        <x:v>3555</x:v>
      </x:c>
      <x:c r="AX1909" s="50" t="str">
        <x:v>Future Moat</x:v>
      </x:c>
      <x:c r="AY1909" s="50" t="str">
        <x:v>既存適格性フィルター不通過: repeated_operating_loss;repeated_negative_operating_cf / 年率ボラティリティ60%以上 / ローカル5年最大下落率-60%以下</x:v>
      </x:c>
      <x:c r="AZ1909" s="59" t="str">
        <x:v>2026-03-30 16:27</x:v>
      </x:c>
      <x:c r="BA1909" s="53" t="n">
        <x:v>41579</x:v>
      </x:c>
      <x:c r="BB1909" s="50"/>
      <x:c r="BC1909" s="50"/>
      <x:c r="BD1909" s="50"/>
    </x:row>
    <x:row r="1910">
      <x:c r="A1910" s="50" t="n">
        <x:v>1909</x:v>
      </x:c>
      <x:c r="B1910" s="50" t="str">
        <x:v>6630</x:v>
      </x:c>
      <x:c r="C1910" s="50" t="str">
        <x:v>6630.T</x:v>
      </x:c>
      <x:c r="D1910" s="50" t="str">
        <x:v>YA-MAN LTD.</x:v>
      </x:c>
      <x:c r="E1910" s="50" t="str">
        <x:v>Prime Market (Domestic)</x:v>
      </x:c>
      <x:c r="F1910" s="50" t="str">
        <x:v>Electric Appliances</x:v>
      </x:c>
      <x:c r="G1910" s="51" t="n">
        <x:v>40943</x:v>
      </x:c>
      <x:c r="H1910" s="51" t="n">
        <x:v>42996</x:v>
      </x:c>
      <x:c r="I1910" s="51" t="n">
        <x:v>32023</x:v>
      </x:c>
      <x:c r="J1910" s="51" t="n">
        <x:v>25040</x:v>
      </x:c>
      <x:c r="K1910" s="51" t="n">
        <x:v>17246</x:v>
      </x:c>
      <x:c r="L1910" s="52" t="n">
        <x:f>IFERROR(H1910/G1910-1,"")</x:f>
        <x:v>0.050142881567056596</x:v>
      </x:c>
      <x:c r="M1910" s="52" t="n">
        <x:f>IFERROR(I1910/H1910-1,"")</x:f>
        <x:v>-0.2552097869569262</x:v>
      </x:c>
      <x:c r="N1910" s="52" t="n">
        <x:f>IFERROR(J1910/I1910-1,"")</x:f>
        <x:v>-0.21806201792461666</x:v>
      </x:c>
      <x:c r="O1910" s="52" t="n">
        <x:f>IFERROR(K1910/J1910-1,"")</x:f>
        <x:v>-0.3112619808306709</x:v>
      </x:c>
      <x:c r="P1910" s="52" t="n">
        <x:f>IFERROR((K1910/G1910)^(1/4)-1,"")</x:f>
        <x:v>-0.19438567482936764</x:v>
      </x:c>
      <x:c r="Q1910" s="51" t="n">
        <x:v>-718</x:v>
      </x:c>
      <x:c r="R1910" s="52" t="n">
        <x:f>IFERROR(Q1910/K1910,"")</x:f>
        <x:v>-0.04163284239823727</x:v>
      </x:c>
      <x:c r="S1910" s="53" t="n">
        <x:v>40148</x:v>
      </x:c>
      <x:c r="T1910" s="50" t="str">
        <x:v>EDINET_company_history</x:v>
      </x:c>
      <x:c r="U1910" s="50" t="str">
        <x:v>山﨑 静子</x:v>
      </x:c>
      <x:c r="V1910" s="54" t="n">
        <x:v>0.1731</x:v>
      </x:c>
      <x:c r="W1910" s="50" t="str">
        <x:v>山﨑 貴三代</x:v>
      </x:c>
      <x:c r="X1910" s="50" t="b">
        <x:f>AND(COUNT(L1910:O1910)=4,L1910&gt;='設定'!$B$6,M1910&gt;='設定'!$B$6,N1910&gt;='設定'!$B$6,O1910&gt;='設定'!$B$6)</x:f>
        <x:v>0</x:v>
      </x:c>
      <x:c r="Y1910" s="50" t="b">
        <x:f>AND(COUNT(G1910:K1910)=5,P1910&gt;='設定'!$B$7)</x:f>
        <x:v>0</x:v>
      </x:c>
      <x:c r="Z1910" s="50" t="b">
        <x:f>AND(ISNUMBER(R1910),R1910&gt;='設定'!$B$8)</x:f>
        <x:v>0</x:v>
      </x:c>
      <x:c r="AA1910" s="50" t="b">
        <x:f>AND(ISNUMBER(S1910),S1910&gt;=DATE(YEAR('設定'!$B$10)-'設定'!$B$9,MONTH('設定'!$B$10),DAY('設定'!$B$10)))</x:f>
        <x:v>0</x:v>
      </x:c>
      <x:c r="AB1910" s="55" t="b">
        <x:v>0</x:v>
      </x:c>
      <x:c r="AC1910" s="55" t="b">
        <x:v>1</x:v>
      </x:c>
      <x:c r="AD1910" s="50" t="n">
        <x:f>IF(X1910,1,0)+IF(Z1910,1,0)+IF(AA1910,1,0)+IF(AB1910,1,0)</x:f>
        <x:v>0</x:v>
      </x:c>
      <x:c r="AE1910" s="50" t="n">
        <x:f>IF(Y1910,1,0)+IF(Z1910,1,0)+IF(AA1910,1,0)+IF(AB1910,1,0)</x:f>
        <x:v>0</x:v>
      </x:c>
      <x:c r="AF1910" s="50" t="n">
        <x:f>IF(Y1910,1,0)+IF(Z1910,1,0)+IF(AA1910,1,0)+IF(AC1910,1,0)</x:f>
        <x:v>1</x:v>
      </x:c>
      <x:c r="AG1910" s="53" t="n">
        <x:v>44348</x:v>
      </x:c>
      <x:c r="AH1910" s="50" t="str">
        <x:v>S100XSSJ</x:v>
      </x:c>
      <x:c r="AI1910" s="50" t="str">
        <x:v>NetSalesSummaryOfBusinessResults</x:v>
      </x:c>
      <x:c r="AJ1910" s="50" t="str">
        <x:v>OperatingIncome</x:v>
      </x:c>
      <x:c r="AK1910" s="53" t="n">
        <x:v>46022</x:v>
      </x:c>
      <x:c r="AL1910" s="50" t="str">
        <x:v>365/365/366/365/245</x:v>
      </x:c>
      <x:c r="AM1910" s="51" t="n">
        <x:v>55021280</x:v>
      </x:c>
      <x:c r="AN1910" s="51" t="n">
        <x:v>716</x:v>
      </x:c>
      <x:c r="AO1910" s="51" t="n">
        <x:f>IFERROR(AM1910*AN1910,"")</x:f>
        <x:v>39395236480</x:v>
      </x:c>
      <x:c r="AP1910" s="56" t="n">
        <x:f>IFERROR(AO1910/(K1910*1000000),"")</x:f>
        <x:v>2.2843115203525457</x:v>
      </x:c>
      <x:c r="AQ1910" s="57" t="n">
        <x:v>62821481.666666664</x:v>
      </x:c>
      <x:c r="AR1910" s="52" t="n">
        <x:v>0.3991306723255186</x:v>
      </x:c>
      <x:c r="AS1910" s="52" t="n">
        <x:v>-0.6065576485371529</x:v>
      </x:c>
      <x:c r="AT1910" s="55" t="b">
        <x:v>1</x:v>
      </x:c>
      <x:c r="AU1910" s="50"/>
      <x:c r="AV1910" s="58" t="n">
        <x:v>-0.0628117163255036</x:v>
      </x:c>
      <x:c r="AW1910" s="50" t="n">
        <x:v>2362</x:v>
      </x:c>
      <x:c r="AX1910" s="50" t="str">
        <x:v>Future Moat</x:v>
      </x:c>
      <x:c r="AY1910" s="50" t="str">
        <x:v>ローカル5年最大下落率-60%以下</x:v>
      </x:c>
      <x:c r="AZ1910" s="59" t="str">
        <x:v>2026-03-26 11:17</x:v>
      </x:c>
      <x:c r="BA1910" s="53" t="n">
        <x:v>40148</x:v>
      </x:c>
      <x:c r="BB1910" s="50"/>
      <x:c r="BC1910" s="50"/>
      <x:c r="BD1910" s="50" t="str">
        <x:v>TOPIX Small 1</x:v>
      </x:c>
    </x:row>
    <x:row r="1911">
      <x:c r="A1911" s="50" t="n">
        <x:v>1910</x:v>
      </x:c>
      <x:c r="B1911" s="50" t="str">
        <x:v>8260</x:v>
      </x:c>
      <x:c r="C1911" s="50" t="str">
        <x:v>8260.T</x:v>
      </x:c>
      <x:c r="D1911" s="50" t="str">
        <x:v>IZUTSUYA CO.,LTD.</x:v>
      </x:c>
      <x:c r="E1911" s="50" t="str">
        <x:v>Standard Market(Domestic)</x:v>
      </x:c>
      <x:c r="F1911" s="50" t="str">
        <x:v>Retail Trade</x:v>
      </x:c>
      <x:c r="G1911" s="51" t="n">
        <x:v>53144</x:v>
      </x:c>
      <x:c r="H1911" s="51" t="n">
        <x:v>22573</x:v>
      </x:c>
      <x:c r="I1911" s="51" t="n">
        <x:v>22521</x:v>
      </x:c>
      <x:c r="J1911" s="51" t="n">
        <x:v>22158</x:v>
      </x:c>
      <x:c r="K1911" s="51" t="n">
        <x:v>21283</x:v>
      </x:c>
      <x:c r="L1911" s="52" t="n">
        <x:f>IFERROR(H1911/G1911-1,"")</x:f>
        <x:v>-0.5752483817552311</x:v>
      </x:c>
      <x:c r="M1911" s="52" t="n">
        <x:f>IFERROR(I1911/H1911-1,"")</x:f>
        <x:v>-0.0023036370885570756</x:v>
      </x:c>
      <x:c r="N1911" s="52" t="n">
        <x:f>IFERROR(J1911/I1911-1,"")</x:f>
        <x:v>-0.016118289596376734</x:v>
      </x:c>
      <x:c r="O1911" s="52" t="n">
        <x:f>IFERROR(K1911/J1911-1,"")</x:f>
        <x:v>-0.039489123567108986</x:v>
      </x:c>
      <x:c r="P1911" s="52" t="n">
        <x:f>IFERROR((K1911/G1911)^(1/4)-1,"")</x:f>
        <x:v>-0.20449181696066976</x:v>
      </x:c>
      <x:c r="Q1911" s="51" t="n">
        <x:v>615</x:v>
      </x:c>
      <x:c r="R1911" s="52" t="n">
        <x:f>IFERROR(Q1911/K1911,"")</x:f>
        <x:v>0.028896302213033877</x:v>
      </x:c>
      <x:c r="S1911" s="53" t="n">
        <x:v>22616</x:v>
      </x:c>
      <x:c r="T1911" s="50" t="str">
        <x:v>EDINET_company_history</x:v>
      </x:c>
      <x:c r="U1911" s="50" t="str">
        <x:v>青柳 和洋</x:v>
      </x:c>
      <x:c r="V1911" s="54" t="n">
        <x:v>0.135</x:v>
      </x:c>
      <x:c r="W1911" s="50" t="str">
        <x:v>松 本 圭 / 吉 田 功</x:v>
      </x:c>
      <x:c r="X1911" s="50" t="b">
        <x:f>AND(COUNT(L1911:O1911)=4,L1911&gt;='設定'!$B$6,M1911&gt;='設定'!$B$6,N1911&gt;='設定'!$B$6,O1911&gt;='設定'!$B$6)</x:f>
        <x:v>0</x:v>
      </x:c>
      <x:c r="Y1911" s="50" t="b">
        <x:f>AND(COUNT(G1911:K1911)=5,P1911&gt;='設定'!$B$7)</x:f>
        <x:v>0</x:v>
      </x:c>
      <x:c r="Z1911" s="50" t="b">
        <x:f>AND(ISNUMBER(R1911),R1911&gt;='設定'!$B$8)</x:f>
        <x:v>0</x:v>
      </x:c>
      <x:c r="AA1911" s="50" t="b">
        <x:f>AND(ISNUMBER(S1911),S1911&gt;=DATE(YEAR('設定'!$B$10)-'設定'!$B$9,MONTH('設定'!$B$10),DAY('設定'!$B$10)))</x:f>
        <x:v>0</x:v>
      </x:c>
      <x:c r="AB1911" s="55" t="b">
        <x:v>0</x:v>
      </x:c>
      <x:c r="AC1911" s="55" t="b">
        <x:v>1</x:v>
      </x:c>
      <x:c r="AD1911" s="50" t="n">
        <x:f>IF(X1911,1,0)+IF(Z1911,1,0)+IF(AA1911,1,0)+IF(AB1911,1,0)</x:f>
        <x:v>0</x:v>
      </x:c>
      <x:c r="AE1911" s="50" t="n">
        <x:f>IF(Y1911,1,0)+IF(Z1911,1,0)+IF(AA1911,1,0)+IF(AB1911,1,0)</x:f>
        <x:v>0</x:v>
      </x:c>
      <x:c r="AF1911" s="50" t="n">
        <x:f>IF(Y1911,1,0)+IF(Z1911,1,0)+IF(AA1911,1,0)+IF(AC1911,1,0)</x:f>
        <x:v>1</x:v>
      </x:c>
      <x:c r="AG1911" s="53" t="n">
        <x:v>44348</x:v>
      </x:c>
      <x:c r="AH1911" s="50" t="str">
        <x:v>S100Y6HY</x:v>
      </x:c>
      <x:c r="AI1911" s="50" t="str">
        <x:v>NetSalesSummaryOfBusinessResults</x:v>
      </x:c>
      <x:c r="AJ1911" s="50" t="str">
        <x:v>OperatingIncome</x:v>
      </x:c>
      <x:c r="AK1911" s="53" t="n">
        <x:v>46081</x:v>
      </x:c>
      <x:c r="AL1911" s="50" t="str">
        <x:v>365/365/366/365/365</x:v>
      </x:c>
      <x:c r="AM1911" s="51" t="n">
        <x:v>11258195</x:v>
      </x:c>
      <x:c r="AN1911" s="51" t="n">
        <x:v>386</x:v>
      </x:c>
      <x:c r="AO1911" s="51" t="n">
        <x:f>IFERROR(AM1911*AN1911,"")</x:f>
        <x:v>4345663270</x:v>
      </x:c>
      <x:c r="AP1911" s="56" t="n">
        <x:f>IFERROR(AO1911/(K1911*1000000),"")</x:f>
        <x:v>0.2041847140910586</x:v>
      </x:c>
      <x:c r="AQ1911" s="57" t="n">
        <x:v>9324258.333333334</x:v>
      </x:c>
      <x:c r="AR1911" s="52" t="n">
        <x:v>0.4153966844863956</x:v>
      </x:c>
      <x:c r="AS1911" s="52" t="n">
        <x:v>-0.3959037783177128</x:v>
      </x:c>
      <x:c r="AT1911" s="55" t="b">
        <x:v>0</x:v>
      </x:c>
      <x:c r="AU1911" s="50" t="str">
        <x:v>low_liquidity</x:v>
      </x:c>
      <x:c r="AV1911" s="58" t="n">
        <x:v>-0.2830693271622202</x:v>
      </x:c>
      <x:c r="AW1911" s="50" t="n">
        <x:v>3251</x:v>
      </x:c>
      <x:c r="AX1911" s="50" t="str">
        <x:v>Transformation Moat</x:v>
      </x:c>
      <x:c r="AY1911" s="50" t="str">
        <x:v>既存適格性フィルター不通過: low_liquidity / 60日平均売買代金2,000万円未満</x:v>
      </x:c>
      <x:c r="AZ1911" s="59" t="str">
        <x:v>2026-05-27 13:51</x:v>
      </x:c>
      <x:c r="BA1911" s="53" t="n">
        <x:v>22616</x:v>
      </x:c>
      <x:c r="BB1911" s="50"/>
      <x:c r="BC1911" s="50"/>
      <x:c r="BD1911" s="50"/>
    </x:row>
    <x:row r="1912">
      <x:c r="A1912" s="50" t="n">
        <x:v>1911</x:v>
      </x:c>
      <x:c r="B1912" s="50" t="str">
        <x:v>8107</x:v>
      </x:c>
      <x:c r="C1912" s="50" t="str">
        <x:v>8107.T</x:v>
      </x:c>
      <x:c r="D1912" s="50" t="str">
        <x:v>KIMURATAN CORPORATION</x:v>
      </x:c>
      <x:c r="E1912" s="50" t="str">
        <x:v>Standard Market(Domestic)</x:v>
      </x:c>
      <x:c r="F1912" s="50" t="str">
        <x:v>Textiles and Apparels</x:v>
      </x:c>
      <x:c r="G1912" s="51" t="n">
        <x:v>4708.413</x:v>
      </x:c>
      <x:c r="H1912" s="51" t="n">
        <x:v>4237.95</x:v>
      </x:c>
      <x:c r="I1912" s="51" t="n">
        <x:v>3547.998</x:v>
      </x:c>
      <x:c r="J1912" s="51" t="n">
        <x:v>1284.786</x:v>
      </x:c>
      <x:c r="K1912" s="51" t="n">
        <x:v>1758.327</x:v>
      </x:c>
      <x:c r="L1912" s="52" t="n">
        <x:f>IFERROR(H1912/G1912-1,"")</x:f>
        <x:v>-0.09991965445682016</x:v>
      </x:c>
      <x:c r="M1912" s="52" t="n">
        <x:f>IFERROR(I1912/H1912-1,"")</x:f>
        <x:v>-0.16280324213357866</x:v>
      </x:c>
      <x:c r="N1912" s="52" t="n">
        <x:f>IFERROR(J1912/I1912-1,"")</x:f>
        <x:v>-0.6378842378152412</x:v>
      </x:c>
      <x:c r="O1912" s="52" t="n">
        <x:f>IFERROR(K1912/J1912-1,"")</x:f>
        <x:v>0.36857577837865607</x:v>
      </x:c>
      <x:c r="P1912" s="52" t="n">
        <x:f>IFERROR((K1912/G1912)^(1/4)-1,"")</x:f>
        <x:v>-0.21827090942344496</x:v>
      </x:c>
      <x:c r="Q1912" s="51" t="n">
        <x:v>134.787</x:v>
      </x:c>
      <x:c r="R1912" s="52" t="n">
        <x:f>IFERROR(Q1912/K1912,"")</x:f>
        <x:v>0.07665638985239948</x:v>
      </x:c>
      <x:c r="S1912" s="53" t="n">
        <x:v>27242</x:v>
      </x:c>
      <x:c r="T1912" s="50" t="str">
        <x:v>EDINET_company_history</x:v>
      </x:c>
      <x:c r="U1912" s="50" t="str">
        <x:v>清川 浩志</x:v>
      </x:c>
      <x:c r="V1912" s="54" t="n">
        <x:v>0.257</x:v>
      </x:c>
      <x:c r="W1912" s="50" t="str">
        <x:v>九鬼 祐一郎</x:v>
      </x:c>
      <x:c r="X1912" s="50" t="b">
        <x:f>AND(COUNT(L1912:O1912)=4,L1912&gt;='設定'!$B$6,M1912&gt;='設定'!$B$6,N1912&gt;='設定'!$B$6,O1912&gt;='設定'!$B$6)</x:f>
        <x:v>0</x:v>
      </x:c>
      <x:c r="Y1912" s="50" t="b">
        <x:f>AND(COUNT(G1912:K1912)=5,P1912&gt;='設定'!$B$7)</x:f>
        <x:v>0</x:v>
      </x:c>
      <x:c r="Z1912" s="50" t="b">
        <x:f>AND(ISNUMBER(R1912),R1912&gt;='設定'!$B$8)</x:f>
        <x:v>0</x:v>
      </x:c>
      <x:c r="AA1912" s="50" t="b">
        <x:f>AND(ISNUMBER(S1912),S1912&gt;=DATE(YEAR('設定'!$B$10)-'設定'!$B$9,MONTH('設定'!$B$10),DAY('設定'!$B$10)))</x:f>
        <x:v>0</x:v>
      </x:c>
      <x:c r="AB1912" s="55" t="b">
        <x:v>0</x:v>
      </x:c>
      <x:c r="AC1912" s="55" t="b">
        <x:v>1</x:v>
      </x:c>
      <x:c r="AD1912" s="50" t="n">
        <x:f>IF(X1912,1,0)+IF(Z1912,1,0)+IF(AA1912,1,0)+IF(AB1912,1,0)</x:f>
        <x:v>0</x:v>
      </x:c>
      <x:c r="AE1912" s="50" t="n">
        <x:f>IF(Y1912,1,0)+IF(Z1912,1,0)+IF(AA1912,1,0)+IF(AB1912,1,0)</x:f>
        <x:v>0</x:v>
      </x:c>
      <x:c r="AF1912" s="50" t="n">
        <x:f>IF(Y1912,1,0)+IF(Z1912,1,0)+IF(AA1912,1,0)+IF(AC1912,1,0)</x:f>
        <x:v>1</x:v>
      </x:c>
      <x:c r="AG1912" s="53" t="n">
        <x:v>44348</x:v>
      </x:c>
      <x:c r="AH1912" s="50" t="str">
        <x:v>S100W4Z5</x:v>
      </x:c>
      <x:c r="AI1912" s="50" t="str">
        <x:v>NetSalesSummaryOfBusinessResults</x:v>
      </x:c>
      <x:c r="AJ1912" s="50" t="str">
        <x:v>OperatingIncome</x:v>
      </x:c>
      <x:c r="AK1912" s="53" t="n">
        <x:v>45747</x:v>
      </x:c>
      <x:c r="AL1912" s="50" t="str">
        <x:v>365/365/365/366/365</x:v>
      </x:c>
      <x:c r="AM1912" s="51" t="n">
        <x:v>255775510</x:v>
      </x:c>
      <x:c r="AN1912" s="51" t="n">
        <x:v>33</x:v>
      </x:c>
      <x:c r="AO1912" s="51" t="n">
        <x:f>IFERROR(AM1912*AN1912,"")</x:f>
        <x:v>8440591830</x:v>
      </x:c>
      <x:c r="AP1912" s="56" t="n">
        <x:f>IFERROR(AO1912/(K1912*1000000),"")</x:f>
        <x:v>4.800353876156142</x:v>
      </x:c>
      <x:c r="AQ1912" s="57" t="n">
        <x:v>12903355</x:v>
      </x:c>
      <x:c r="AR1912" s="52" t="n">
        <x:v>0.6531561627004921</x:v>
      </x:c>
      <x:c r="AS1912" s="52" t="n">
        <x:v>-0.5538461538461539</x:v>
      </x:c>
      <x:c r="AT1912" s="55" t="b">
        <x:v>0</x:v>
      </x:c>
      <x:c r="AU1912" s="50" t="str">
        <x:v>low_liquidity</x:v>
      </x:c>
      <x:c r="AV1912" s="58" t="n">
        <x:v>-0.5759675488860868</x:v>
      </x:c>
      <x:c r="AW1912" s="50" t="n">
        <x:v>3535</x:v>
      </x:c>
      <x:c r="AX1912" s="50" t="str">
        <x:v>Transformation Moat</x:v>
      </x:c>
      <x:c r="AY1912" s="50" t="str">
        <x:v>既存適格性フィルター不通過: low_liquidity / 60日平均売買代金2,000万円未満 / 年率ボラティリティ60%以上</x:v>
      </x:c>
      <x:c r="AZ1912" s="59" t="str">
        <x:v>2025-06-25 16:08</x:v>
      </x:c>
      <x:c r="BA1912" s="53" t="n">
        <x:v>27242</x:v>
      </x:c>
      <x:c r="BB1912" s="50"/>
      <x:c r="BC1912" s="50"/>
      <x:c r="BD1912" s="50"/>
    </x:row>
    <x:row r="1913">
      <x:c r="A1913" s="50" t="n">
        <x:v>1912</x:v>
      </x:c>
      <x:c r="B1913" s="50" t="str">
        <x:v>3624</x:v>
      </x:c>
      <x:c r="C1913" s="50" t="str">
        <x:v>3624.T</x:v>
      </x:c>
      <x:c r="D1913" s="50" t="str">
        <x:v>AXEL MARK INC.</x:v>
      </x:c>
      <x:c r="E1913" s="50" t="str">
        <x:v>Growth Market(Domestic)</x:v>
      </x:c>
      <x:c r="F1913" s="50" t="str">
        <x:v>Information &amp; Communication</x:v>
      </x:c>
      <x:c r="G1913" s="51" t="n">
        <x:v>2655.681</x:v>
      </x:c>
      <x:c r="H1913" s="51" t="n">
        <x:v>2671.554</x:v>
      </x:c>
      <x:c r="I1913" s="51" t="n">
        <x:v>2144.815</x:v>
      </x:c>
      <x:c r="J1913" s="51" t="n">
        <x:v>1584.443</x:v>
      </x:c>
      <x:c r="K1913" s="51" t="n">
        <x:v>812.9</x:v>
      </x:c>
      <x:c r="L1913" s="52" t="n">
        <x:f>IFERROR(H1913/G1913-1,"")</x:f>
        <x:v>0.0059769979903459</x:v>
      </x:c>
      <x:c r="M1913" s="52" t="n">
        <x:f>IFERROR(I1913/H1913-1,"")</x:f>
        <x:v>-0.197165769436066</x:v>
      </x:c>
      <x:c r="N1913" s="52" t="n">
        <x:f>IFERROR(J1913/I1913-1,"")</x:f>
        <x:v>-0.261268221268501</x:v>
      </x:c>
      <x:c r="O1913" s="52" t="n">
        <x:f>IFERROR(K1913/J1913-1,"")</x:f>
        <x:v>-0.4869490413981443</x:v>
      </x:c>
      <x:c r="P1913" s="52" t="n">
        <x:f>IFERROR((K1913/G1913)^(1/4)-1,"")</x:f>
        <x:v>-0.25618436278768897</x:v>
      </x:c>
      <x:c r="Q1913" s="51" t="n">
        <x:v>-437.298</x:v>
      </x:c>
      <x:c r="R1913" s="52" t="n">
        <x:f>IFERROR(Q1913/K1913,"")</x:f>
        <x:v>-0.5379480870955837</x:v>
      </x:c>
      <x:c r="S1913" s="53" t="n">
        <x:v>39508</x:v>
      </x:c>
      <x:c r="T1913" s="50" t="str">
        <x:v>EDINET_company_history</x:v>
      </x:c>
      <x:c r="U1913" s="50" t="str">
        <x:v>新沼 吾史</x:v>
      </x:c>
      <x:c r="V1913" s="54" t="n">
        <x:v>0.0769</x:v>
      </x:c>
      <x:c r="W1913" s="50" t="str">
        <x:v>松川 裕史</x:v>
      </x:c>
      <x:c r="X1913" s="50" t="b">
        <x:f>AND(COUNT(L1913:O1913)=4,L1913&gt;='設定'!$B$6,M1913&gt;='設定'!$B$6,N1913&gt;='設定'!$B$6,O1913&gt;='設定'!$B$6)</x:f>
        <x:v>0</x:v>
      </x:c>
      <x:c r="Y1913" s="50" t="b">
        <x:f>AND(COUNT(G1913:K1913)=5,P1913&gt;='設定'!$B$7)</x:f>
        <x:v>0</x:v>
      </x:c>
      <x:c r="Z1913" s="50" t="b">
        <x:f>AND(ISNUMBER(R1913),R1913&gt;='設定'!$B$8)</x:f>
        <x:v>0</x:v>
      </x:c>
      <x:c r="AA1913" s="50" t="b">
        <x:f>AND(ISNUMBER(S1913),S1913&gt;=DATE(YEAR('設定'!$B$10)-'設定'!$B$9,MONTH('設定'!$B$10),DAY('設定'!$B$10)))</x:f>
        <x:v>0</x:v>
      </x:c>
      <x:c r="AB1913" s="55" t="b">
        <x:v>0</x:v>
      </x:c>
      <x:c r="AC1913" s="55" t="b">
        <x:v>1</x:v>
      </x:c>
      <x:c r="AD1913" s="50" t="n">
        <x:f>IF(X1913,1,0)+IF(Z1913,1,0)+IF(AA1913,1,0)+IF(AB1913,1,0)</x:f>
        <x:v>0</x:v>
      </x:c>
      <x:c r="AE1913" s="50" t="n">
        <x:f>IF(Y1913,1,0)+IF(Z1913,1,0)+IF(AA1913,1,0)+IF(AB1913,1,0)</x:f>
        <x:v>0</x:v>
      </x:c>
      <x:c r="AF1913" s="50" t="n">
        <x:f>IF(Y1913,1,0)+IF(Z1913,1,0)+IF(AA1913,1,0)+IF(AC1913,1,0)</x:f>
        <x:v>1</x:v>
      </x:c>
      <x:c r="AG1913" s="53" t="n">
        <x:v>44348</x:v>
      </x:c>
      <x:c r="AH1913" s="50" t="str">
        <x:v>S100XBJN</x:v>
      </x:c>
      <x:c r="AI1913" s="50" t="str">
        <x:v>NetSalesSummaryOfBusinessResults</x:v>
      </x:c>
      <x:c r="AJ1913" s="50" t="str">
        <x:v>OperatingIncome</x:v>
      </x:c>
      <x:c r="AK1913" s="53" t="n">
        <x:v>45930</x:v>
      </x:c>
      <x:c r="AL1913" s="50" t="str">
        <x:v>365/365/365/366/365</x:v>
      </x:c>
      <x:c r="AM1913" s="51" t="n">
        <x:v>19494600</x:v>
      </x:c>
      <x:c r="AN1913" s="51" t="n">
        <x:v>88</x:v>
      </x:c>
      <x:c r="AO1913" s="51" t="n">
        <x:f>IFERROR(AM1913*AN1913,"")</x:f>
        <x:v>1715524800</x:v>
      </x:c>
      <x:c r="AP1913" s="56" t="n">
        <x:f>IFERROR(AO1913/(K1913*1000000),"")</x:f>
        <x:v>2.1103761840324764</x:v>
      </x:c>
      <x:c r="AQ1913" s="57" t="n">
        <x:v>43791481.666666664</x:v>
      </x:c>
      <x:c r="AR1913" s="52" t="n">
        <x:v>0.6945770260352503</x:v>
      </x:c>
      <x:c r="AS1913" s="52" t="n">
        <x:v>-0.9319727891156464</x:v>
      </x:c>
      <x:c r="AT1913" s="55" t="b">
        <x:v>0</x:v>
      </x:c>
      <x:c r="AU1913" s="50" t="str">
        <x:v>repeated_operating_loss;repeated_negative_operating_cf;extreme_profitability_outlier</x:v>
      </x:c>
      <x:c r="AV1913" s="58" t="n">
        <x:v>-0.8713983060103169</x:v>
      </x:c>
      <x:c r="AW1913" s="50" t="n">
        <x:v>3608</x:v>
      </x:c>
      <x:c r="AX1913" s="50" t="str">
        <x:v>Future Moat</x:v>
      </x:c>
      <x:c r="AY1913" s="50" t="str">
        <x:v>既存適格性フィルター不通過: repeated_operating_loss;repeated_negative_operating_cf;extreme_profitability_outlier / 年率ボラティリティ60%以上 / ローカル5年最大下落率-60%以下</x:v>
      </x:c>
      <x:c r="AZ1913" s="59" t="str">
        <x:v>2025-12-23 15:51</x:v>
      </x:c>
      <x:c r="BA1913" s="53" t="n">
        <x:v>39508</x:v>
      </x:c>
      <x:c r="BB1913" s="50"/>
      <x:c r="BC1913" s="50"/>
      <x:c r="BD1913" s="50"/>
    </x:row>
    <x:row r="1914">
      <x:c r="A1914" s="50" t="n">
        <x:v>1913</x:v>
      </x:c>
      <x:c r="B1914" s="50" t="str">
        <x:v>7865</x:v>
      </x:c>
      <x:c r="C1914" s="50" t="str">
        <x:v>7865.T</x:v>
      </x:c>
      <x:c r="D1914" s="50" t="str">
        <x:v>People Co.,Ltd.</x:v>
      </x:c>
      <x:c r="E1914" s="50" t="str">
        <x:v>Standard Market(Domestic)</x:v>
      </x:c>
      <x:c r="F1914" s="50" t="str">
        <x:v>Other Products</x:v>
      </x:c>
      <x:c r="G1914" s="51" t="n">
        <x:v>5481.309</x:v>
      </x:c>
      <x:c r="H1914" s="51" t="n">
        <x:v>7443.86</x:v>
      </x:c>
      <x:c r="I1914" s="51" t="n">
        <x:v>5352.847</x:v>
      </x:c>
      <x:c r="J1914" s="51" t="n">
        <x:v>1915.624</x:v>
      </x:c>
      <x:c r="K1914" s="51" t="n">
        <x:v>1612.901</x:v>
      </x:c>
      <x:c r="L1914" s="52" t="n">
        <x:f>IFERROR(H1914/G1914-1,"")</x:f>
        <x:v>0.35804421899951255</x:v>
      </x:c>
      <x:c r="M1914" s="52" t="n">
        <x:f>IFERROR(I1914/H1914-1,"")</x:f>
        <x:v>-0.280904396374999</x:v>
      </x:c>
      <x:c r="N1914" s="52" t="n">
        <x:f>IFERROR(J1914/I1914-1,"")</x:f>
        <x:v>-0.6421298796696412</x:v>
      </x:c>
      <x:c r="O1914" s="52" t="n">
        <x:f>IFERROR(K1914/J1914-1,"")</x:f>
        <x:v>-0.15802840223342363</x:v>
      </x:c>
      <x:c r="P1914" s="52" t="n">
        <x:f>IFERROR((K1914/G1914)^(1/4)-1,"")</x:f>
        <x:v>-0.26348625453331787</x:v>
      </x:c>
      <x:c r="Q1914" s="51" t="n">
        <x:v>-173.756</x:v>
      </x:c>
      <x:c r="R1914" s="52" t="n">
        <x:f>IFERROR(Q1914/K1914,"")</x:f>
        <x:v>-0.10772886866583875</x:v>
      </x:c>
      <x:c r="S1914" s="53" t="n">
        <x:v>44348</x:v>
      </x:c>
      <x:c r="T1914" s="50" t="str">
        <x:v>not_identified_before_local_window</x:v>
      </x:c>
      <x:c r="U1914" s="50" t="str">
        <x:v>桐 渕 真 人</x:v>
      </x:c>
      <x:c r="V1914" s="54" t="n">
        <x:v>0.0785</x:v>
      </x:c>
      <x:c r="W1914" s="50"/>
      <x:c r="X1914" s="50" t="b">
        <x:f>AND(COUNT(L1914:O1914)=4,L1914&gt;='設定'!$B$6,M1914&gt;='設定'!$B$6,N1914&gt;='設定'!$B$6,O1914&gt;='設定'!$B$6)</x:f>
        <x:v>0</x:v>
      </x:c>
      <x:c r="Y1914" s="50" t="b">
        <x:f>AND(COUNT(G1914:K1914)=5,P1914&gt;='設定'!$B$7)</x:f>
        <x:v>0</x:v>
      </x:c>
      <x:c r="Z1914" s="50" t="b">
        <x:f>AND(ISNUMBER(R1914),R1914&gt;='設定'!$B$8)</x:f>
        <x:v>0</x:v>
      </x:c>
      <x:c r="AA1914" s="50" t="b">
        <x:f>AND(ISNUMBER(S1914),S1914&gt;=DATE(YEAR('設定'!$B$10)-'設定'!$B$9,MONTH('設定'!$B$10),DAY('設定'!$B$10)))</x:f>
        <x:v>0</x:v>
      </x:c>
      <x:c r="AB1914" s="55" t="b">
        <x:v>0</x:v>
      </x:c>
      <x:c r="AC1914" s="55" t="b">
        <x:v>1</x:v>
      </x:c>
      <x:c r="AD1914" s="50" t="n">
        <x:f>IF(X1914,1,0)+IF(Z1914,1,0)+IF(AA1914,1,0)+IF(AB1914,1,0)</x:f>
        <x:v>0</x:v>
      </x:c>
      <x:c r="AE1914" s="50" t="n">
        <x:f>IF(Y1914,1,0)+IF(Z1914,1,0)+IF(AA1914,1,0)+IF(AB1914,1,0)</x:f>
        <x:v>0</x:v>
      </x:c>
      <x:c r="AF1914" s="50" t="n">
        <x:f>IF(Y1914,1,0)+IF(Z1914,1,0)+IF(AA1914,1,0)+IF(AC1914,1,0)</x:f>
        <x:v>1</x:v>
      </x:c>
      <x:c r="AG1914" s="53" t="n">
        <x:v>44348</x:v>
      </x:c>
      <x:c r="AH1914" s="50" t="str">
        <x:v>S100XYGD</x:v>
      </x:c>
      <x:c r="AI1914" s="50" t="str">
        <x:v>NetSalesSummaryOfBusinessResults</x:v>
      </x:c>
      <x:c r="AJ1914" s="50" t="str">
        <x:v>OperatingIncome</x:v>
      </x:c>
      <x:c r="AK1914" s="53" t="n">
        <x:v>46042</x:v>
      </x:c>
      <x:c r="AL1914" s="50" t="str">
        <x:v>365/365/365/366/365</x:v>
      </x:c>
      <x:c r="AM1914" s="51" t="n">
        <x:v>3826200</x:v>
      </x:c>
      <x:c r="AN1914" s="51" t="n">
        <x:v>380</x:v>
      </x:c>
      <x:c r="AO1914" s="51" t="n">
        <x:f>IFERROR(AM1914*AN1914,"")</x:f>
        <x:v>1453956000</x:v>
      </x:c>
      <x:c r="AP1914" s="56" t="n">
        <x:f>IFERROR(AO1914/(K1914*1000000),"")</x:f>
        <x:v>0.9014539640064704</x:v>
      </x:c>
      <x:c r="AQ1914" s="57" t="n">
        <x:v>1444871.6666666667</x:v>
      </x:c>
      <x:c r="AR1914" s="52" t="n">
        <x:v>0.3001047007941356</x:v>
      </x:c>
      <x:c r="AS1914" s="52" t="n">
        <x:v>-0.7763614551510098</x:v>
      </x:c>
      <x:c r="AT1914" s="55" t="b">
        <x:v>0</x:v>
      </x:c>
      <x:c r="AU1914" s="50" t="str">
        <x:v>low_liquidity</x:v>
      </x:c>
      <x:c r="AV1914" s="58" t="n">
        <x:v>-0.419964079270343</x:v>
      </x:c>
      <x:c r="AW1914" s="50" t="n">
        <x:v>3439</x:v>
      </x:c>
      <x:c r="AX1914" s="50" t="str">
        <x:v>Core Moat</x:v>
      </x:c>
      <x:c r="AY1914" s="50" t="str">
        <x:v>既存適格性フィルター不通過: low_liquidity / 60日平均売買代金2,000万円未満 / ローカル5年最大下落率-60%以下</x:v>
      </x:c>
      <x:c r="AZ1914" s="59" t="str">
        <x:v>2026-04-15 10:12</x:v>
      </x:c>
      <x:c r="BA1914" s="53"/>
      <x:c r="BB1914" s="50"/>
      <x:c r="BC1914" s="50"/>
      <x:c r="BD1914" s="50"/>
    </x:row>
    <x:row r="1915">
      <x:c r="A1915" s="50" t="n">
        <x:v>1914</x:v>
      </x:c>
      <x:c r="B1915" s="50" t="str">
        <x:v>4937</x:v>
      </x:c>
      <x:c r="C1915" s="50" t="str">
        <x:v>4937.T</x:v>
      </x:c>
      <x:c r="D1915" s="50" t="str">
        <x:v>Waqoo Inc.</x:v>
      </x:c>
      <x:c r="E1915" s="50" t="str">
        <x:v>Growth Market(Domestic)</x:v>
      </x:c>
      <x:c r="F1915" s="50" t="str">
        <x:v>Chemicals</x:v>
      </x:c>
      <x:c r="G1915" s="51" t="n">
        <x:v>4684.258</x:v>
      </x:c>
      <x:c r="H1915" s="51" t="n">
        <x:v>2731.368</x:v>
      </x:c>
      <x:c r="I1915" s="51" t="n">
        <x:v>1697.947</x:v>
      </x:c>
      <x:c r="J1915" s="51" t="n">
        <x:v>1595.805</x:v>
      </x:c>
      <x:c r="K1915" s="51" t="n">
        <x:v>1342.914</x:v>
      </x:c>
      <x:c r="L1915" s="52" t="n">
        <x:f>IFERROR(H1915/G1915-1,"")</x:f>
        <x:v>-0.41690487586294345</x:v>
      </x:c>
      <x:c r="M1915" s="52" t="n">
        <x:f>IFERROR(I1915/H1915-1,"")</x:f>
        <x:v>-0.3783528986207644</x:v>
      </x:c>
      <x:c r="N1915" s="52" t="n">
        <x:f>IFERROR(J1915/I1915-1,"")</x:f>
        <x:v>-0.06015617684179764</x:v>
      </x:c>
      <x:c r="O1915" s="52" t="n">
        <x:f>IFERROR(K1915/J1915-1,"")</x:f>
        <x:v>-0.1584723697444237</x:v>
      </x:c>
      <x:c r="P1915" s="52" t="n">
        <x:f>IFERROR((K1915/G1915)^(1/4)-1,"")</x:f>
        <x:v>-0.268268335953607</x:v>
      </x:c>
      <x:c r="Q1915" s="51" t="n">
        <x:v>-75.875</x:v>
      </x:c>
      <x:c r="R1915" s="52" t="n">
        <x:f>IFERROR(Q1915/K1915,"")</x:f>
        <x:v>-0.05650026732910671</x:v>
      </x:c>
      <x:c r="S1915" s="53" t="n">
        <x:v>44348</x:v>
      </x:c>
      <x:c r="T1915" s="50" t="str">
        <x:v>EDINET_company_history</x:v>
      </x:c>
      <x:c r="U1915" s="50" t="str">
        <x:v>相川 佳之</x:v>
      </x:c>
      <x:c r="V1915" s="54" t="n">
        <x:v>0.2809</x:v>
      </x:c>
      <x:c r="W1915" s="50" t="str">
        <x:v>佐俣 文平</x:v>
      </x:c>
      <x:c r="X1915" s="50" t="b">
        <x:f>AND(COUNT(L1915:O1915)=4,L1915&gt;='設定'!$B$6,M1915&gt;='設定'!$B$6,N1915&gt;='設定'!$B$6,O1915&gt;='設定'!$B$6)</x:f>
        <x:v>0</x:v>
      </x:c>
      <x:c r="Y1915" s="50" t="b">
        <x:f>AND(COUNT(G1915:K1915)=5,P1915&gt;='設定'!$B$7)</x:f>
        <x:v>0</x:v>
      </x:c>
      <x:c r="Z1915" s="50" t="b">
        <x:f>AND(ISNUMBER(R1915),R1915&gt;='設定'!$B$8)</x:f>
        <x:v>0</x:v>
      </x:c>
      <x:c r="AA1915" s="50" t="b">
        <x:f>AND(ISNUMBER(S1915),S1915&gt;=DATE(YEAR('設定'!$B$10)-'設定'!$B$9,MONTH('設定'!$B$10),DAY('設定'!$B$10)))</x:f>
        <x:v>0</x:v>
      </x:c>
      <x:c r="AB1915" s="55" t="b">
        <x:v>0</x:v>
      </x:c>
      <x:c r="AC1915" s="55" t="b">
        <x:v>1</x:v>
      </x:c>
      <x:c r="AD1915" s="50" t="n">
        <x:f>IF(X1915,1,0)+IF(Z1915,1,0)+IF(AA1915,1,0)+IF(AB1915,1,0)</x:f>
        <x:v>0</x:v>
      </x:c>
      <x:c r="AE1915" s="50" t="n">
        <x:f>IF(Y1915,1,0)+IF(Z1915,1,0)+IF(AA1915,1,0)+IF(AB1915,1,0)</x:f>
        <x:v>0</x:v>
      </x:c>
      <x:c r="AF1915" s="50" t="n">
        <x:f>IF(Y1915,1,0)+IF(Z1915,1,0)+IF(AA1915,1,0)+IF(AC1915,1,0)</x:f>
        <x:v>1</x:v>
      </x:c>
      <x:c r="AG1915" s="53" t="n">
        <x:v>44376</x:v>
      </x:c>
      <x:c r="AH1915" s="50" t="str">
        <x:v>S100XCAJ</x:v>
      </x:c>
      <x:c r="AI1915" s="50" t="str">
        <x:v>NetSalesSummaryOfBusinessResults</x:v>
      </x:c>
      <x:c r="AJ1915" s="50" t="str">
        <x:v>OperatingIncome</x:v>
      </x:c>
      <x:c r="AK1915" s="53" t="n">
        <x:v>45930</x:v>
      </x:c>
      <x:c r="AL1915" s="50" t="str">
        <x:v>365/365/365/366/365</x:v>
      </x:c>
      <x:c r="AM1915" s="51" t="n">
        <x:v>3622668</x:v>
      </x:c>
      <x:c r="AN1915" s="51" t="n">
        <x:v>1587</x:v>
      </x:c>
      <x:c r="AO1915" s="51" t="n">
        <x:f>IFERROR(AM1915*AN1915,"")</x:f>
        <x:v>5749174116</x:v>
      </x:c>
      <x:c r="AP1915" s="56" t="n">
        <x:f>IFERROR(AO1915/(K1915*1000000),"")</x:f>
        <x:v>4.281118609233354</x:v>
      </x:c>
      <x:c r="AQ1915" s="57" t="n">
        <x:v>7782761.666666667</x:v>
      </x:c>
      <x:c r="AR1915" s="52" t="n">
        <x:v>0.729493154082541</x:v>
      </x:c>
      <x:c r="AS1915" s="52" t="n">
        <x:v>-0.7994616419919246</x:v>
      </x:c>
      <x:c r="AT1915" s="55" t="b">
        <x:v>0</x:v>
      </x:c>
      <x:c r="AU1915" s="50" t="str">
        <x:v>low_liquidity</x:v>
      </x:c>
      <x:c r="AV1915" s="58" t="n">
        <x:v>-0.2197800037325093</x:v>
      </x:c>
      <x:c r="AW1915" s="50" t="n">
        <x:v>3102</x:v>
      </x:c>
      <x:c r="AX1915" s="50" t="str">
        <x:v>Future Moat</x:v>
      </x:c>
      <x:c r="AY1915" s="50" t="str">
        <x:v>既存適格性フィルター不通過: low_liquidity / 60日平均売買代金2,000万円未満 / 年率ボラティリティ60%以上 / ローカル5年最大下落率-60%以下</x:v>
      </x:c>
      <x:c r="AZ1915" s="59" t="str">
        <x:v>2025-12-23 12:31</x:v>
      </x:c>
      <x:c r="BA1915" s="53" t="n">
        <x:v>44348</x:v>
      </x:c>
      <x:c r="BB1915" s="50"/>
      <x:c r="BC1915" s="50"/>
      <x:c r="BD1915" s="50"/>
    </x:row>
    <x:row r="1916">
      <x:c r="A1916" s="50" t="n">
        <x:v>1915</x:v>
      </x:c>
      <x:c r="B1916" s="50" t="str">
        <x:v>3647</x:v>
      </x:c>
      <x:c r="C1916" s="50" t="str">
        <x:v>3647.T</x:v>
      </x:c>
      <x:c r="D1916" s="50" t="str">
        <x:v>ASULINA Co.,Ltd.</x:v>
      </x:c>
      <x:c r="E1916" s="50" t="str">
        <x:v>Standard Market(Domestic)</x:v>
      </x:c>
      <x:c r="F1916" s="50" t="str">
        <x:v>Information &amp; Communication</x:v>
      </x:c>
      <x:c r="G1916" s="51" t="n">
        <x:v>3309.524</x:v>
      </x:c>
      <x:c r="H1916" s="51" t="n">
        <x:v>1926.617</x:v>
      </x:c>
      <x:c r="I1916" s="51" t="n">
        <x:v>1187.284</x:v>
      </x:c>
      <x:c r="J1916" s="51" t="n">
        <x:v>259.129</x:v>
      </x:c>
      <x:c r="K1916" s="51" t="n">
        <x:v>606.547</x:v>
      </x:c>
      <x:c r="L1916" s="52" t="n">
        <x:f>IFERROR(H1916/G1916-1,"")</x:f>
        <x:v>-0.41785676731759613</x:v>
      </x:c>
      <x:c r="M1916" s="52" t="n">
        <x:f>IFERROR(I1916/H1916-1,"")</x:f>
        <x:v>-0.3837467436444295</x:v>
      </x:c>
      <x:c r="N1916" s="52" t="n">
        <x:f>IFERROR(J1916/I1916-1,"")</x:f>
        <x:v>-0.7817464060831275</x:v>
      </x:c>
      <x:c r="O1916" s="52" t="n">
        <x:f>IFERROR(K1916/J1916-1,"")</x:f>
        <x:v>1.3407144703989133</x:v>
      </x:c>
      <x:c r="P1916" s="52" t="n">
        <x:f>IFERROR((K1916/G1916)^(1/4)-1,"")</x:f>
        <x:v>-0.34570329827857227</x:v>
      </x:c>
      <x:c r="Q1916" s="51" t="n">
        <x:v>-299.648</x:v>
      </x:c>
      <x:c r="R1916" s="52" t="n">
        <x:f>IFERROR(Q1916/K1916,"")</x:f>
        <x:v>-0.4940227220644072</x:v>
      </x:c>
      <x:c r="S1916" s="53" t="n">
        <x:v>38047</x:v>
      </x:c>
      <x:c r="T1916" s="50" t="str">
        <x:v>EDINET_company_history</x:v>
      </x:c>
      <x:c r="U1916" s="50" t="str">
        <x:v>西村 浩</x:v>
      </x:c>
      <x:c r="V1916" s="54" t="n">
        <x:v>0.1613</x:v>
      </x:c>
      <x:c r="W1916" s="50" t="str">
        <x:v>山元 秀樹</x:v>
      </x:c>
      <x:c r="X1916" s="50" t="b">
        <x:f>AND(COUNT(L1916:O1916)=4,L1916&gt;='設定'!$B$6,M1916&gt;='設定'!$B$6,N1916&gt;='設定'!$B$6,O1916&gt;='設定'!$B$6)</x:f>
        <x:v>0</x:v>
      </x:c>
      <x:c r="Y1916" s="50" t="b">
        <x:f>AND(COUNT(G1916:K1916)=5,P1916&gt;='設定'!$B$7)</x:f>
        <x:v>0</x:v>
      </x:c>
      <x:c r="Z1916" s="50" t="b">
        <x:f>AND(ISNUMBER(R1916),R1916&gt;='設定'!$B$8)</x:f>
        <x:v>0</x:v>
      </x:c>
      <x:c r="AA1916" s="50" t="b">
        <x:f>AND(ISNUMBER(S1916),S1916&gt;=DATE(YEAR('設定'!$B$10)-'設定'!$B$9,MONTH('設定'!$B$10),DAY('設定'!$B$10)))</x:f>
        <x:v>0</x:v>
      </x:c>
      <x:c r="AB1916" s="55" t="b">
        <x:v>0</x:v>
      </x:c>
      <x:c r="AC1916" s="55" t="b">
        <x:v>1</x:v>
      </x:c>
      <x:c r="AD1916" s="50" t="n">
        <x:f>IF(X1916,1,0)+IF(Z1916,1,0)+IF(AA1916,1,0)+IF(AB1916,1,0)</x:f>
        <x:v>0</x:v>
      </x:c>
      <x:c r="AE1916" s="50" t="n">
        <x:f>IF(Y1916,1,0)+IF(Z1916,1,0)+IF(AA1916,1,0)+IF(AB1916,1,0)</x:f>
        <x:v>0</x:v>
      </x:c>
      <x:c r="AF1916" s="50" t="n">
        <x:f>IF(Y1916,1,0)+IF(Z1916,1,0)+IF(AA1916,1,0)+IF(AC1916,1,0)</x:f>
        <x:v>1</x:v>
      </x:c>
      <x:c r="AG1916" s="53" t="n">
        <x:v>44348</x:v>
      </x:c>
      <x:c r="AH1916" s="50" t="str">
        <x:v>S100X6VP</x:v>
      </x:c>
      <x:c r="AI1916" s="50" t="str">
        <x:v>NetSalesSummaryOfBusinessResults</x:v>
      </x:c>
      <x:c r="AJ1916" s="50" t="str">
        <x:v>OperatingIncome</x:v>
      </x:c>
      <x:c r="AK1916" s="53" t="n">
        <x:v>45900</x:v>
      </x:c>
      <x:c r="AL1916" s="50" t="str">
        <x:v>365/365/365/366/365</x:v>
      </x:c>
      <x:c r="AM1916" s="51" t="n">
        <x:v>18352220</x:v>
      </x:c>
      <x:c r="AN1916" s="51" t="n">
        <x:v>115</x:v>
      </x:c>
      <x:c r="AO1916" s="51" t="n">
        <x:f>IFERROR(AM1916*AN1916,"")</x:f>
        <x:v>2110505300</x:v>
      </x:c>
      <x:c r="AP1916" s="56" t="n">
        <x:f>IFERROR(AO1916/(K1916*1000000),"")</x:f>
        <x:v>3.4795412391784972</x:v>
      </x:c>
      <x:c r="AQ1916" s="57" t="n">
        <x:v>89064431.66666667</x:v>
      </x:c>
      <x:c r="AR1916" s="52" t="n">
        <x:v>0.6242506022814253</x:v>
      </x:c>
      <x:c r="AS1916" s="52" t="n">
        <x:v>-0.8774193548387097</x:v>
      </x:c>
      <x:c r="AT1916" s="55" t="b">
        <x:v>0</x:v>
      </x:c>
      <x:c r="AU1916" s="50" t="str">
        <x:v>repeated_operating_loss;repeated_negative_operating_cf</x:v>
      </x:c>
      <x:c r="AV1916" s="58" t="n">
        <x:v>-0.4857553027914313</x:v>
      </x:c>
      <x:c r="AW1916" s="50" t="n">
        <x:v>3481</x:v>
      </x:c>
      <x:c r="AX1916" s="50" t="str">
        <x:v>Future Moat</x:v>
      </x:c>
      <x:c r="AY1916" s="50" t="str">
        <x:v>既存適格性フィルター不通過: repeated_operating_loss;repeated_negative_operating_cf / 年率ボラティリティ60%以上 / ローカル5年最大下落率-60%以下</x:v>
      </x:c>
      <x:c r="AZ1916" s="59" t="str">
        <x:v>2025-11-26 16:30</x:v>
      </x:c>
      <x:c r="BA1916" s="53" t="n">
        <x:v>38047</x:v>
      </x:c>
      <x:c r="BB1916" s="50"/>
      <x:c r="BC1916" s="50"/>
      <x:c r="BD1916" s="50"/>
    </x:row>
    <x:row r="1917">
      <x:c r="A1917" s="50" t="n">
        <x:v>1916</x:v>
      </x:c>
      <x:c r="B1917" s="50" t="str">
        <x:v>2345</x:v>
      </x:c>
      <x:c r="C1917" s="50" t="str">
        <x:v>2345.T</x:v>
      </x:c>
      <x:c r="D1917" s="50" t="str">
        <x:v>HODL1,inc.</x:v>
      </x:c>
      <x:c r="E1917" s="50" t="str">
        <x:v>Standard Market(Domestic)</x:v>
      </x:c>
      <x:c r="F1917" s="50" t="str">
        <x:v>Information &amp; Communication</x:v>
      </x:c>
      <x:c r="G1917" s="51" t="n">
        <x:v>1621.924</x:v>
      </x:c>
      <x:c r="H1917" s="51" t="n">
        <x:v>1603.399</x:v>
      </x:c>
      <x:c r="I1917" s="51" t="n">
        <x:v>962.801</x:v>
      </x:c>
      <x:c r="J1917" s="51" t="n">
        <x:v>1613.43</x:v>
      </x:c>
      <x:c r="K1917" s="51" t="n">
        <x:v>26.55</x:v>
      </x:c>
      <x:c r="L1917" s="52" t="n">
        <x:f>IFERROR(H1917/G1917-1,"")</x:f>
        <x:v>-0.011421620248544428</x:v>
      </x:c>
      <x:c r="M1917" s="52" t="n">
        <x:f>IFERROR(I1917/H1917-1,"")</x:f>
        <x:v>-0.39952500905888044</x:v>
      </x:c>
      <x:c r="N1917" s="52" t="n">
        <x:f>IFERROR(J1917/I1917-1,"")</x:f>
        <x:v>0.6757668510938397</x:v>
      </x:c>
      <x:c r="O1917" s="52" t="n">
        <x:f>IFERROR(K1917/J1917-1,"")</x:f>
        <x:v>-0.9835443744073186</x:v>
      </x:c>
      <x:c r="P1917" s="52" t="n">
        <x:f>IFERROR((K1917/G1917)^(1/4)-1,"")</x:f>
        <x:v>-0.642308593575539</x:v>
      </x:c>
      <x:c r="Q1917" s="51" t="n">
        <x:v>-489.665</x:v>
      </x:c>
      <x:c r="R1917" s="52" t="n">
        <x:f>IFERROR(Q1917/K1917,"")</x:f>
        <x:v>-18.44312617702448</x:v>
      </x:c>
      <x:c r="S1917" s="53" t="n">
        <x:v>37591</x:v>
      </x:c>
      <x:c r="T1917" s="50" t="str">
        <x:v>EDINET_company_history</x:v>
      </x:c>
      <x:c r="U1917" s="50" t="str">
        <x:v>山中 夕典</x:v>
      </x:c>
      <x:c r="V1917" s="54" t="n">
        <x:v>0.0477</x:v>
      </x:c>
      <x:c r="W1917" s="50" t="str">
        <x:v>田 原 弘 貴</x:v>
      </x:c>
      <x:c r="X1917" s="50" t="b">
        <x:f>AND(COUNT(L1917:O1917)=4,L1917&gt;='設定'!$B$6,M1917&gt;='設定'!$B$6,N1917&gt;='設定'!$B$6,O1917&gt;='設定'!$B$6)</x:f>
        <x:v>0</x:v>
      </x:c>
      <x:c r="Y1917" s="50" t="b">
        <x:f>AND(COUNT(G1917:K1917)=5,P1917&gt;='設定'!$B$7)</x:f>
        <x:v>0</x:v>
      </x:c>
      <x:c r="Z1917" s="50" t="b">
        <x:f>AND(ISNUMBER(R1917),R1917&gt;='設定'!$B$8)</x:f>
        <x:v>0</x:v>
      </x:c>
      <x:c r="AA1917" s="50" t="b">
        <x:f>AND(ISNUMBER(S1917),S1917&gt;=DATE(YEAR('設定'!$B$10)-'設定'!$B$9,MONTH('設定'!$B$10),DAY('設定'!$B$10)))</x:f>
        <x:v>0</x:v>
      </x:c>
      <x:c r="AB1917" s="55" t="b">
        <x:v>0</x:v>
      </x:c>
      <x:c r="AC1917" s="55" t="b">
        <x:v>1</x:v>
      </x:c>
      <x:c r="AD1917" s="50" t="n">
        <x:f>IF(X1917,1,0)+IF(Z1917,1,0)+IF(AA1917,1,0)+IF(AB1917,1,0)</x:f>
        <x:v>0</x:v>
      </x:c>
      <x:c r="AE1917" s="50" t="n">
        <x:f>IF(Y1917,1,0)+IF(Z1917,1,0)+IF(AA1917,1,0)+IF(AB1917,1,0)</x:f>
        <x:v>0</x:v>
      </x:c>
      <x:c r="AF1917" s="50" t="n">
        <x:f>IF(Y1917,1,0)+IF(Z1917,1,0)+IF(AA1917,1,0)+IF(AC1917,1,0)</x:f>
        <x:v>1</x:v>
      </x:c>
      <x:c r="AG1917" s="53" t="n">
        <x:v>44348</x:v>
      </x:c>
      <x:c r="AH1917" s="50" t="str">
        <x:v>S100XIHR</x:v>
      </x:c>
      <x:c r="AI1917" s="50" t="str">
        <x:v>NetSalesSummaryOfBusinessResults</x:v>
      </x:c>
      <x:c r="AJ1917" s="50" t="str">
        <x:v>OperatingIncome</x:v>
      </x:c>
      <x:c r="AK1917" s="53" t="n">
        <x:v>45961</x:v>
      </x:c>
      <x:c r="AL1917" s="50" t="str">
        <x:v>365/365/365/366/365</x:v>
      </x:c>
      <x:c r="AM1917" s="51" t="n">
        <x:v>18579916</x:v>
      </x:c>
      <x:c r="AN1917" s="51" t="n">
        <x:v>221</x:v>
      </x:c>
      <x:c r="AO1917" s="51" t="n">
        <x:f>IFERROR(AM1917*AN1917,"")</x:f>
        <x:v>4106161436</x:v>
      </x:c>
      <x:c r="AP1917" s="56" t="n">
        <x:f>IFERROR(AO1917/(K1917*1000000),"")</x:f>
        <x:v>154.65768120527306</x:v>
      </x:c>
      <x:c r="AQ1917" s="57" t="n">
        <x:v>72104656.66666667</x:v>
      </x:c>
      <x:c r="AR1917" s="52" t="n">
        <x:v>0.78622961522538</x:v>
      </x:c>
      <x:c r="AS1917" s="52" t="n">
        <x:v>-0.7754820936639119</x:v>
      </x:c>
      <x:c r="AT1917" s="55" t="b">
        <x:v>0</x:v>
      </x:c>
      <x:c r="AU1917" s="50" t="str">
        <x:v>repeated_operating_loss;repeated_negative_operating_cf;extreme_profitability_outlier;other_data_quality_issue</x:v>
      </x:c>
      <x:c r="AV1917" s="58" t="n">
        <x:v>-1.4023073109663096</x:v>
      </x:c>
      <x:c r="AW1917" s="50" t="n">
        <x:v>3638</x:v>
      </x:c>
      <x:c r="AX1917" s="50" t="str">
        <x:v>Future Moat</x:v>
      </x:c>
      <x:c r="AY1917" s="50" t="str">
        <x:v>既存適格性フィルター不通過: repeated_operating_loss;repeated_negative_operating_cf;extreme_profitability_outlier;other_data_quality_issue / 年率ボラティリティ60%以上 / ローカル5年最大下落率-60%以下 / 概算PSR15倍以上</x:v>
      </x:c>
      <x:c r="AZ1917" s="59" t="str">
        <x:v>2026-01-30 14:39</x:v>
      </x:c>
      <x:c r="BA1917" s="53" t="n">
        <x:v>37591</x:v>
      </x:c>
      <x:c r="BB1917" s="50"/>
      <x:c r="BC1917" s="50"/>
      <x:c r="BD1917" s="50"/>
    </x:row>
    <x:row r="1918">
      <x:c r="A1918" s="50" t="n">
        <x:v>1917</x:v>
      </x:c>
      <x:c r="B1918" s="50" t="str">
        <x:v>7377</x:v>
      </x:c>
      <x:c r="C1918" s="50" t="str">
        <x:v>7377.T</x:v>
      </x:c>
      <x:c r="D1918" s="50" t="str">
        <x:v>DN HOLDINGS CO.,LTD.</x:v>
      </x:c>
      <x:c r="E1918" s="50" t="str">
        <x:v>Standard Market(Domestic)</x:v>
      </x:c>
      <x:c r="F1918" s="50" t="str">
        <x:v>Services</x:v>
      </x:c>
      <x:c r="G1918" s="51"/>
      <x:c r="H1918" s="51" t="n">
        <x:v>32112.77</x:v>
      </x:c>
      <x:c r="I1918" s="51" t="n">
        <x:v>32580.164</x:v>
      </x:c>
      <x:c r="J1918" s="51" t="n">
        <x:v>34131.911</x:v>
      </x:c>
      <x:c r="K1918" s="51" t="n">
        <x:v>36975.577</x:v>
      </x:c>
      <x:c r="L1918" s="52" t="str">
        <x:f>IFERROR(H1918/G1918-1,"")</x:f>
      </x:c>
      <x:c r="M1918" s="52" t="n">
        <x:f>IFERROR(I1918/H1918-1,"")</x:f>
        <x:v>0.014554770578807164</x:v>
      </x:c>
      <x:c r="N1918" s="52" t="n">
        <x:f>IFERROR(J1918/I1918-1,"")</x:f>
        <x:v>0.047628581611805165</x:v>
      </x:c>
      <x:c r="O1918" s="52" t="n">
        <x:f>IFERROR(K1918/J1918-1,"")</x:f>
        <x:v>0.08331399903158077</x:v>
      </x:c>
      <x:c r="P1918" s="52" t="str">
        <x:f>IFERROR((K1918/G1918)^(1/4)-1,"")</x:f>
      </x:c>
      <x:c r="Q1918" s="51" t="n">
        <x:v>2715.924</x:v>
      </x:c>
      <x:c r="R1918" s="52" t="n">
        <x:f>IFERROR(Q1918/K1918,"")</x:f>
        <x:v>0.07345183551834769</x:v>
      </x:c>
      <x:c r="S1918" s="53" t="n">
        <x:v>44378</x:v>
      </x:c>
      <x:c r="T1918" s="50" t="str">
        <x:v>EDINET_company_history</x:v>
      </x:c>
      <x:c r="U1918" s="50" t="str">
        <x:v>ＤＮホールディングス社員持株会</x:v>
      </x:c>
      <x:c r="V1918" s="54" t="n">
        <x:v>0.1003</x:v>
      </x:c>
      <x:c r="W1918" s="50" t="str">
        <x:v>新井 伸博 / 野口 泰彦</x:v>
      </x:c>
      <x:c r="X1918" s="50" t="b">
        <x:f>AND(COUNT(L1918:O1918)=4,L1918&gt;='設定'!$B$6,M1918&gt;='設定'!$B$6,N1918&gt;='設定'!$B$6,O1918&gt;='設定'!$B$6)</x:f>
        <x:v>0</x:v>
      </x:c>
      <x:c r="Y1918" s="50" t="b">
        <x:f>AND(COUNT(G1918:K1918)=5,P1918&gt;='設定'!$B$7)</x:f>
        <x:v>0</x:v>
      </x:c>
      <x:c r="Z1918" s="50" t="b">
        <x:f>AND(ISNUMBER(R1918),R1918&gt;='設定'!$B$8)</x:f>
        <x:v>0</x:v>
      </x:c>
      <x:c r="AA1918" s="50" t="b">
        <x:f>AND(ISNUMBER(S1918),S1918&gt;=DATE(YEAR('設定'!$B$10)-'設定'!$B$9,MONTH('設定'!$B$10),DAY('設定'!$B$10)))</x:f>
        <x:v>0</x:v>
      </x:c>
      <x:c r="AB1918" s="55" t="b">
        <x:v>0</x:v>
      </x:c>
      <x:c r="AC1918" s="55" t="b">
        <x:v>1</x:v>
      </x:c>
      <x:c r="AD1918" s="50" t="n">
        <x:f>IF(X1918,1,0)+IF(Z1918,1,0)+IF(AA1918,1,0)+IF(AB1918,1,0)</x:f>
        <x:v>0</x:v>
      </x:c>
      <x:c r="AE1918" s="50" t="n">
        <x:f>IF(Y1918,1,0)+IF(Z1918,1,0)+IF(AA1918,1,0)+IF(AB1918,1,0)</x:f>
        <x:v>0</x:v>
      </x:c>
      <x:c r="AF1918" s="50" t="n">
        <x:f>IF(Y1918,1,0)+IF(Z1918,1,0)+IF(AA1918,1,0)+IF(AC1918,1,0)</x:f>
        <x:v>1</x:v>
      </x:c>
      <x:c r="AG1918" s="53" t="n">
        <x:v>44391</x:v>
      </x:c>
      <x:c r="AH1918" s="50" t="str">
        <x:v>S100WQ3S</x:v>
      </x:c>
      <x:c r="AI1918" s="50" t="str">
        <x:v>NetSalesSummaryOfBusinessResults</x:v>
      </x:c>
      <x:c r="AJ1918" s="50" t="str">
        <x:v>OperatingIncome</x:v>
      </x:c>
      <x:c r="AK1918" s="53" t="n">
        <x:v>45838</x:v>
      </x:c>
      <x:c r="AL1918" s="50" t="str">
        <x:v>365/365/366/365</x:v>
      </x:c>
      <x:c r="AM1918" s="51" t="n">
        <x:v>8161100</x:v>
      </x:c>
      <x:c r="AN1918" s="51" t="n">
        <x:v>1858</x:v>
      </x:c>
      <x:c r="AO1918" s="51" t="n">
        <x:f>IFERROR(AM1918*AN1918,"")</x:f>
        <x:v>15163323800</x:v>
      </x:c>
      <x:c r="AP1918" s="56" t="n">
        <x:f>IFERROR(AO1918/(K1918*1000000),"")</x:f>
        <x:v>0.41009025498101087</x:v>
      </x:c>
      <x:c r="AQ1918" s="57" t="n">
        <x:v>16078621.666666666</x:v>
      </x:c>
      <x:c r="AR1918" s="52" t="n">
        <x:v>0.2153786756582431</x:v>
      </x:c>
      <x:c r="AS1918" s="52" t="n">
        <x:v>-0.2558251154092569</x:v>
      </x:c>
      <x:c r="AT1918" s="55" t="b">
        <x:v>0</x:v>
      </x:c>
      <x:c r="AU1918" s="50" t="str">
        <x:v>low_liquidity</x:v>
      </x:c>
      <x:c r="AV1918" s="58" t="n">
        <x:v>0.1286586378565368</x:v>
      </x:c>
      <x:c r="AW1918" s="50" t="n">
        <x:v>1072</x:v>
      </x:c>
      <x:c r="AX1918" s="50" t="str">
        <x:v>Discovery</x:v>
      </x:c>
      <x:c r="AY1918" s="50" t="str">
        <x:v>既存適格性フィルター不通過: low_liquidity / 60日平均売買代金2,000万円未満</x:v>
      </x:c>
      <x:c r="AZ1918" s="59" t="str">
        <x:v>2025-09-25 16:02</x:v>
      </x:c>
      <x:c r="BA1918" s="53" t="n">
        <x:v>44378</x:v>
      </x:c>
      <x:c r="BB1918" s="50"/>
      <x:c r="BC1918" s="50"/>
      <x:c r="BD1918" s="50"/>
    </x:row>
    <x:row r="1919">
      <x:c r="A1919" s="50" t="n">
        <x:v>1918</x:v>
      </x:c>
      <x:c r="B1919" s="50" t="str">
        <x:v>2156</x:v>
      </x:c>
      <x:c r="C1919" s="50" t="str">
        <x:v>2156.T</x:v>
      </x:c>
      <x:c r="D1919" s="50" t="str">
        <x:v>SAYLOR ADVERTISING INC.</x:v>
      </x:c>
      <x:c r="E1919" s="50" t="str">
        <x:v>Standard Market(Domestic)</x:v>
      </x:c>
      <x:c r="F1919" s="50" t="str">
        <x:v>Services</x:v>
      </x:c>
      <x:c r="G1919" s="51" t="n">
        <x:v>6271.832</x:v>
      </x:c>
      <x:c r="H1919" s="51"/>
      <x:c r="I1919" s="51"/>
      <x:c r="J1919" s="51"/>
      <x:c r="K1919" s="51"/>
      <x:c r="L1919" s="52" t="n">
        <x:f>IFERROR(H1919/G1919-1,"")</x:f>
        <x:v>-1</x:v>
      </x:c>
      <x:c r="M1919" s="52" t="str">
        <x:f>IFERROR(I1919/H1919-1,"")</x:f>
      </x:c>
      <x:c r="N1919" s="52" t="str">
        <x:f>IFERROR(J1919/I1919-1,"")</x:f>
      </x:c>
      <x:c r="O1919" s="52" t="str">
        <x:f>IFERROR(K1919/J1919-1,"")</x:f>
      </x:c>
      <x:c r="P1919" s="52" t="n">
        <x:f>IFERROR((K1919/G1919)^(1/4)-1,"")</x:f>
        <x:v>-1</x:v>
      </x:c>
      <x:c r="Q1919" s="51" t="n">
        <x:v>9.742</x:v>
      </x:c>
      <x:c r="R1919" s="52" t="str">
        <x:f>IFERROR(Q1919/K1919,"")</x:f>
      </x:c>
      <x:c r="S1919" s="53" t="n">
        <x:v>39234</x:v>
      </x:c>
      <x:c r="T1919" s="50" t="str">
        <x:v>EDINET_company_history</x:v>
      </x:c>
      <x:c r="U1919" s="50" t="str">
        <x:v>セーラー広告取引先持株会</x:v>
      </x:c>
      <x:c r="V1919" s="54" t="n">
        <x:v>0.135</x:v>
      </x:c>
      <x:c r="W1919" s="50" t="str">
        <x:v>村上 義憲 / 香川 裕史</x:v>
      </x:c>
      <x:c r="X1919" s="50" t="b">
        <x:f>AND(COUNT(L1919:O1919)=4,L1919&gt;='設定'!$B$6,M1919&gt;='設定'!$B$6,N1919&gt;='設定'!$B$6,O1919&gt;='設定'!$B$6)</x:f>
        <x:v>0</x:v>
      </x:c>
      <x:c r="Y1919" s="50" t="b">
        <x:f>AND(COUNT(G1919:K1919)=5,P1919&gt;='設定'!$B$7)</x:f>
        <x:v>0</x:v>
      </x:c>
      <x:c r="Z1919" s="50" t="b">
        <x:f>AND(ISNUMBER(R1919),R1919&gt;='設定'!$B$8)</x:f>
        <x:v>0</x:v>
      </x:c>
      <x:c r="AA1919" s="50" t="b">
        <x:f>AND(ISNUMBER(S1919),S1919&gt;=DATE(YEAR('設定'!$B$10)-'設定'!$B$9,MONTH('設定'!$B$10),DAY('設定'!$B$10)))</x:f>
        <x:v>0</x:v>
      </x:c>
      <x:c r="AB1919" s="55" t="b">
        <x:v>0</x:v>
      </x:c>
      <x:c r="AC1919" s="55" t="b">
        <x:v>1</x:v>
      </x:c>
      <x:c r="AD1919" s="50" t="n">
        <x:f>IF(X1919,1,0)+IF(Z1919,1,0)+IF(AA1919,1,0)+IF(AB1919,1,0)</x:f>
        <x:v>0</x:v>
      </x:c>
      <x:c r="AE1919" s="50" t="n">
        <x:f>IF(Y1919,1,0)+IF(Z1919,1,0)+IF(AA1919,1,0)+IF(AB1919,1,0)</x:f>
        <x:v>0</x:v>
      </x:c>
      <x:c r="AF1919" s="50" t="n">
        <x:f>IF(Y1919,1,0)+IF(Z1919,1,0)+IF(AA1919,1,0)+IF(AC1919,1,0)</x:f>
        <x:v>1</x:v>
      </x:c>
      <x:c r="AG1919" s="53" t="n">
        <x:v>44348</x:v>
      </x:c>
      <x:c r="AH1919" s="50" t="str">
        <x:v>S100W1A4</x:v>
      </x:c>
      <x:c r="AI1919" s="50" t="str">
        <x:v>NetSalesSummaryOfBusinessResults</x:v>
      </x:c>
      <x:c r="AJ1919" s="50" t="str">
        <x:v>OperatingIncome</x:v>
      </x:c>
      <x:c r="AK1919" s="53" t="n">
        <x:v>45747</x:v>
      </x:c>
      <x:c r="AL1919" s="50" t="str">
        <x:v>365</x:v>
      </x:c>
      <x:c r="AM1919" s="51" t="n">
        <x:v>4412000</x:v>
      </x:c>
      <x:c r="AN1919" s="51" t="n">
        <x:v>276</x:v>
      </x:c>
      <x:c r="AO1919" s="51" t="n">
        <x:f>IFERROR(AM1919*AN1919,"")</x:f>
        <x:v>1217712000</x:v>
      </x:c>
      <x:c r="AP1919" s="56" t="str">
        <x:f>IFERROR(AO1919/(K1919*1000000),"")</x:f>
      </x:c>
      <x:c r="AQ1919" s="57" t="n">
        <x:v>2982330</x:v>
      </x:c>
      <x:c r="AR1919" s="52" t="n">
        <x:v>0.4759483858832144</x:v>
      </x:c>
      <x:c r="AS1919" s="52" t="n">
        <x:v>-0.698660325802001</x:v>
      </x:c>
      <x:c r="AT1919" s="55" t="b">
        <x:v>0</x:v>
      </x:c>
      <x:c r="AU1919" s="50" t="str">
        <x:v>low_liquidity</x:v>
      </x:c>
      <x:c r="AV1919" s="58" t="n">
        <x:v>-0.2629450897092772</x:v>
      </x:c>
      <x:c r="AW1919" s="50" t="n">
        <x:v>3220</x:v>
      </x:c>
      <x:c r="AX1919" s="50" t="str">
        <x:v>Future Moat</x:v>
      </x:c>
      <x:c r="AY1919" s="50" t="str">
        <x:v>既存適格性フィルター不通過: low_liquidity / 60日平均売買代金2,000万円未満 / ローカル5年最大下落率-60%以下</x:v>
      </x:c>
      <x:c r="AZ1919" s="59" t="str">
        <x:v>2025-06-23 15:31</x:v>
      </x:c>
      <x:c r="BA1919" s="53" t="n">
        <x:v>39234</x:v>
      </x:c>
      <x:c r="BB1919" s="50"/>
      <x:c r="BC1919" s="50"/>
      <x:c r="BD1919" s="50"/>
    </x:row>
    <x:row r="1920">
      <x:c r="A1920" s="50" t="n">
        <x:v>1919</x:v>
      </x:c>
      <x:c r="B1920" s="50" t="str">
        <x:v>4599</x:v>
      </x:c>
      <x:c r="C1920" s="50" t="str">
        <x:v>4599.T</x:v>
      </x:c>
      <x:c r="D1920" s="50" t="str">
        <x:v>StemRIM Inc.</x:v>
      </x:c>
      <x:c r="E1920" s="50" t="str">
        <x:v>Growth Market(Domestic)</x:v>
      </x:c>
      <x:c r="F1920" s="50" t="str">
        <x:v>Pharmaceutical</x:v>
      </x:c>
      <x:c r="G1920" s="51" t="n">
        <x:v>1400</x:v>
      </x:c>
      <x:c r="H1920" s="51" t="n">
        <x:v>22.976</x:v>
      </x:c>
      <x:c r="I1920" s="51" t="n">
        <x:v>2350</x:v>
      </x:c>
      <x:c r="J1920" s="51"/>
      <x:c r="K1920" s="51"/>
      <x:c r="L1920" s="52" t="n">
        <x:f>IFERROR(H1920/G1920-1,"")</x:f>
        <x:v>-0.9835885714285715</x:v>
      </x:c>
      <x:c r="M1920" s="52" t="n">
        <x:f>IFERROR(I1920/H1920-1,"")</x:f>
        <x:v>101.28064066852369</x:v>
      </x:c>
      <x:c r="N1920" s="52" t="n">
        <x:f>IFERROR(J1920/I1920-1,"")</x:f>
        <x:v>-1</x:v>
      </x:c>
      <x:c r="O1920" s="52" t="str">
        <x:f>IFERROR(K1920/J1920-1,"")</x:f>
      </x:c>
      <x:c r="P1920" s="52" t="n">
        <x:f>IFERROR((K1920/G1920)^(1/4)-1,"")</x:f>
        <x:v>-1</x:v>
      </x:c>
      <x:c r="Q1920" s="51" t="n">
        <x:v>-1971.532</x:v>
      </x:c>
      <x:c r="R1920" s="52" t="str">
        <x:f>IFERROR(Q1920/K1920,"")</x:f>
      </x:c>
      <x:c r="S1920" s="53" t="n">
        <x:v>43678</x:v>
      </x:c>
      <x:c r="T1920" s="50" t="str">
        <x:v>EDINET_company_history</x:v>
      </x:c>
      <x:c r="U1920" s="50" t="str">
        <x:v>玉井 克人</x:v>
      </x:c>
      <x:c r="V1920" s="54" t="n">
        <x:v>0.159</x:v>
      </x:c>
      <x:c r="W1920" s="50" t="str">
        <x:v>岡島 正恒</x:v>
      </x:c>
      <x:c r="X1920" s="50" t="b">
        <x:f>AND(COUNT(L1920:O1920)=4,L1920&gt;='設定'!$B$6,M1920&gt;='設定'!$B$6,N1920&gt;='設定'!$B$6,O1920&gt;='設定'!$B$6)</x:f>
        <x:v>0</x:v>
      </x:c>
      <x:c r="Y1920" s="50" t="b">
        <x:f>AND(COUNT(G1920:K1920)=5,P1920&gt;='設定'!$B$7)</x:f>
        <x:v>0</x:v>
      </x:c>
      <x:c r="Z1920" s="50" t="b">
        <x:f>AND(ISNUMBER(R1920),R1920&gt;='設定'!$B$8)</x:f>
        <x:v>0</x:v>
      </x:c>
      <x:c r="AA1920" s="50" t="b">
        <x:f>AND(ISNUMBER(S1920),S1920&gt;=DATE(YEAR('設定'!$B$10)-'設定'!$B$9,MONTH('設定'!$B$10),DAY('設定'!$B$10)))</x:f>
        <x:v>0</x:v>
      </x:c>
      <x:c r="AB1920" s="55" t="b">
        <x:v>0</x:v>
      </x:c>
      <x:c r="AC1920" s="55" t="b">
        <x:v>1</x:v>
      </x:c>
      <x:c r="AD1920" s="50" t="n">
        <x:f>IF(X1920,1,0)+IF(Z1920,1,0)+IF(AA1920,1,0)+IF(AB1920,1,0)</x:f>
        <x:v>0</x:v>
      </x:c>
      <x:c r="AE1920" s="50" t="n">
        <x:f>IF(Y1920,1,0)+IF(Z1920,1,0)+IF(AA1920,1,0)+IF(AB1920,1,0)</x:f>
        <x:v>0</x:v>
      </x:c>
      <x:c r="AF1920" s="50" t="n">
        <x:f>IF(Y1920,1,0)+IF(Z1920,1,0)+IF(AA1920,1,0)+IF(AC1920,1,0)</x:f>
        <x:v>1</x:v>
      </x:c>
      <x:c r="AG1920" s="53" t="n">
        <x:v>44348</x:v>
      </x:c>
      <x:c r="AH1920" s="50" t="str">
        <x:v>S100WW19</x:v>
      </x:c>
      <x:c r="AI1920" s="50" t="str">
        <x:v>OperatingRevenueSummaryOfBusinessResults</x:v>
      </x:c>
      <x:c r="AJ1920" s="50" t="str">
        <x:v>OperatingIncome</x:v>
      </x:c>
      <x:c r="AK1920" s="53" t="n">
        <x:v>45869</x:v>
      </x:c>
      <x:c r="AL1920" s="50" t="str">
        <x:v>365/365/365</x:v>
      </x:c>
      <x:c r="AM1920" s="51" t="n">
        <x:v>62136100</x:v>
      </x:c>
      <x:c r="AN1920" s="51" t="n">
        <x:v>286</x:v>
      </x:c>
      <x:c r="AO1920" s="51" t="n">
        <x:f>IFERROR(AM1920*AN1920,"")</x:f>
        <x:v>17770924600</x:v>
      </x:c>
      <x:c r="AP1920" s="56" t="str">
        <x:f>IFERROR(AO1920/(K1920*1000000),"")</x:f>
      </x:c>
      <x:c r="AQ1920" s="57" t="n">
        <x:v>49967063.333333336</x:v>
      </x:c>
      <x:c r="AR1920" s="52" t="n">
        <x:v>0.5901860761806784</x:v>
      </x:c>
      <x:c r="AS1920" s="52" t="n">
        <x:v>-0.8244111349036403</x:v>
      </x:c>
      <x:c r="AT1920" s="55" t="b">
        <x:v>0</x:v>
      </x:c>
      <x:c r="AU1920" s="50" t="str">
        <x:v>missing_financial_data;repeated_negative_operating_cf;other_data_quality_issue</x:v>
      </x:c>
      <x:c r="AV1920" s="58" t="n">
        <x:v>-0.4459597161554167</x:v>
      </x:c>
      <x:c r="AW1920" s="50" t="n">
        <x:v>3457</x:v>
      </x:c>
      <x:c r="AX1920" s="50" t="str">
        <x:v>Transformation Moat</x:v>
      </x:c>
      <x:c r="AY1920" s="50" t="str">
        <x:v>既存適格性フィルター不通過: missing_financial_data;repeated_negative_operating_cf;other_data_quality_issue / ローカル5年最大下落率-60%以下</x:v>
      </x:c>
      <x:c r="AZ1920" s="59" t="str">
        <x:v>2025-10-21 15:10</x:v>
      </x:c>
      <x:c r="BA1920" s="53" t="n">
        <x:v>43678</x:v>
      </x:c>
      <x:c r="BB1920" s="50"/>
      <x:c r="BC1920" s="50"/>
      <x:c r="BD1920" s="50"/>
    </x:row>
    <x:row r="1921">
      <x:c r="A1921" s="50" t="n">
        <x:v>1920</x:v>
      </x:c>
      <x:c r="B1921" s="50" t="str">
        <x:v>8032</x:v>
      </x:c>
      <x:c r="C1921" s="50" t="str">
        <x:v>8032.T</x:v>
      </x:c>
      <x:c r="D1921" s="50" t="str">
        <x:v>JAPAN PULP AND PAPER COMPANY LIMITED</x:v>
      </x:c>
      <x:c r="E1921" s="50" t="str">
        <x:v>Prime Market (Domestic)</x:v>
      </x:c>
      <x:c r="F1921" s="50" t="str">
        <x:v>Wholesale Trade</x:v>
      </x:c>
      <x:c r="G1921" s="51"/>
      <x:c r="H1921" s="51"/>
      <x:c r="I1921" s="51"/>
      <x:c r="J1921" s="51"/>
      <x:c r="K1921" s="51"/>
      <x:c r="L1921" s="52" t="str">
        <x:f>IFERROR(H1921/G1921-1,"")</x:f>
      </x:c>
      <x:c r="M1921" s="52" t="str">
        <x:f>IFERROR(I1921/H1921-1,"")</x:f>
      </x:c>
      <x:c r="N1921" s="52" t="str">
        <x:f>IFERROR(J1921/I1921-1,"")</x:f>
      </x:c>
      <x:c r="O1921" s="52" t="str">
        <x:f>IFERROR(K1921/J1921-1,"")</x:f>
      </x:c>
      <x:c r="P1921" s="52" t="str">
        <x:f>IFERROR((K1921/G1921)^(1/4)-1,"")</x:f>
      </x:c>
      <x:c r="Q1921" s="51" t="n">
        <x:v>15071</x:v>
      </x:c>
      <x:c r="R1921" s="52" t="str">
        <x:f>IFERROR(Q1921/K1921,"")</x:f>
      </x:c>
      <x:c r="S1921" s="53" t="n">
        <x:v>26573</x:v>
      </x:c>
      <x:c r="T1921" s="50" t="str">
        <x:v>EDINET_company_history</x:v>
      </x:c>
      <x:c r="U1921" s="50" t="str">
        <x:v>王子ホールディングス㈱</x:v>
      </x:c>
      <x:c r="V1921" s="54" t="n">
        <x:v>0.13</x:v>
      </x:c>
      <x:c r="W1921" s="50" t="str">
        <x:v>渡 辺 昭 彦 / 勝 田 千 尋</x:v>
      </x:c>
      <x:c r="X1921" s="50" t="b">
        <x:f>AND(COUNT(L1921:O1921)=4,L1921&gt;='設定'!$B$6,M1921&gt;='設定'!$B$6,N1921&gt;='設定'!$B$6,O1921&gt;='設定'!$B$6)</x:f>
        <x:v>0</x:v>
      </x:c>
      <x:c r="Y1921" s="50" t="b">
        <x:f>AND(COUNT(G1921:K1921)=5,P1921&gt;='設定'!$B$7)</x:f>
        <x:v>0</x:v>
      </x:c>
      <x:c r="Z1921" s="50" t="b">
        <x:f>AND(ISNUMBER(R1921),R1921&gt;='設定'!$B$8)</x:f>
        <x:v>0</x:v>
      </x:c>
      <x:c r="AA1921" s="50" t="b">
        <x:f>AND(ISNUMBER(S1921),S1921&gt;=DATE(YEAR('設定'!$B$10)-'設定'!$B$9,MONTH('設定'!$B$10),DAY('設定'!$B$10)))</x:f>
        <x:v>0</x:v>
      </x:c>
      <x:c r="AB1921" s="55" t="b">
        <x:v>0</x:v>
      </x:c>
      <x:c r="AC1921" s="55" t="b">
        <x:v>1</x:v>
      </x:c>
      <x:c r="AD1921" s="50" t="n">
        <x:f>IF(X1921,1,0)+IF(Z1921,1,0)+IF(AA1921,1,0)+IF(AB1921,1,0)</x:f>
        <x:v>0</x:v>
      </x:c>
      <x:c r="AE1921" s="50" t="n">
        <x:f>IF(Y1921,1,0)+IF(Z1921,1,0)+IF(AA1921,1,0)+IF(AB1921,1,0)</x:f>
        <x:v>0</x:v>
      </x:c>
      <x:c r="AF1921" s="50" t="n">
        <x:f>IF(Y1921,1,0)+IF(Z1921,1,0)+IF(AA1921,1,0)+IF(AC1921,1,0)</x:f>
        <x:v>1</x:v>
      </x:c>
      <x:c r="AG1921" s="53" t="n">
        <x:v>44348</x:v>
      </x:c>
      <x:c r="AH1921" s="50" t="str">
        <x:v>S100W6SG</x:v>
      </x:c>
      <x:c r="AI1921" s="50"/>
      <x:c r="AJ1921" s="50" t="str">
        <x:v>OperatingIncome</x:v>
      </x:c>
      <x:c r="AK1921" s="53" t="n">
        <x:v>45747</x:v>
      </x:c>
      <x:c r="AL1921" s="50"/>
      <x:c r="AM1921" s="51" t="n">
        <x:v>124773110</x:v>
      </x:c>
      <x:c r="AN1921" s="51" t="n">
        <x:v>1135</x:v>
      </x:c>
      <x:c r="AO1921" s="51" t="n">
        <x:f>IFERROR(AM1921*AN1921,"")</x:f>
        <x:v>141617479850</x:v>
      </x:c>
      <x:c r="AP1921" s="56" t="str">
        <x:f>IFERROR(AO1921/(K1921*1000000),"")</x:f>
      </x:c>
      <x:c r="AQ1921" s="57" t="n">
        <x:v>366005653.3333333</x:v>
      </x:c>
      <x:c r="AR1921" s="52" t="n">
        <x:v>0.2620609716780268</x:v>
      </x:c>
      <x:c r="AS1921" s="52" t="n">
        <x:v>-0.2409137469557083</x:v>
      </x:c>
      <x:c r="AT1921" s="55" t="b">
        <x:v>1</x:v>
      </x:c>
      <x:c r="AU1921" s="50"/>
      <x:c r="AV1921" s="58" t="n">
        <x:v>0.0386565044041252</x:v>
      </x:c>
      <x:c r="AW1921" s="50" t="n">
        <x:v>1586</x:v>
      </x:c>
      <x:c r="AX1921" s="50" t="str">
        <x:v>Core Moat</x:v>
      </x:c>
      <x:c r="AY1921" s="50" t="str">
        <x:v>目立つ機械的警告なし（定性確認は別途必要）</x:v>
      </x:c>
      <x:c r="AZ1921" s="59" t="str">
        <x:v>2025-06-27 14:12</x:v>
      </x:c>
      <x:c r="BA1921" s="53" t="n">
        <x:v>26573</x:v>
      </x:c>
      <x:c r="BB1921" s="50"/>
      <x:c r="BC1921" s="50"/>
      <x:c r="BD1921" s="50" t="str">
        <x:v>TOPIX Small 2</x:v>
      </x:c>
    </x:row>
    <x:row r="1922">
      <x:c r="A1922" s="50" t="n">
        <x:v>1921</x:v>
      </x:c>
      <x:c r="B1922" s="50" t="str">
        <x:v>8537</x:v>
      </x:c>
      <x:c r="C1922" s="50" t="str">
        <x:v>8537.T</x:v>
      </x:c>
      <x:c r="D1922" s="50" t="str">
        <x:v>THE TAIKO BANK,LTD.</x:v>
      </x:c>
      <x:c r="E1922" s="50" t="str">
        <x:v>Standard Market(Domestic)</x:v>
      </x:c>
      <x:c r="F1922" s="50" t="str">
        <x:v>Banks</x:v>
      </x:c>
      <x:c r="G1922" s="51"/>
      <x:c r="H1922" s="51"/>
      <x:c r="I1922" s="51"/>
      <x:c r="J1922" s="51"/>
      <x:c r="K1922" s="51"/>
      <x:c r="L1922" s="52" t="str">
        <x:f>IFERROR(H1922/G1922-1,"")</x:f>
      </x:c>
      <x:c r="M1922" s="52" t="str">
        <x:f>IFERROR(I1922/H1922-1,"")</x:f>
      </x:c>
      <x:c r="N1922" s="52" t="str">
        <x:f>IFERROR(J1922/I1922-1,"")</x:f>
      </x:c>
      <x:c r="O1922" s="52" t="str">
        <x:f>IFERROR(K1922/J1922-1,"")</x:f>
      </x:c>
      <x:c r="P1922" s="52" t="str">
        <x:f>IFERROR((K1922/G1922)^(1/4)-1,"")</x:f>
      </x:c>
      <x:c r="Q1922" s="51"/>
      <x:c r="R1922" s="52" t="str">
        <x:f>IFERROR(Q1922/K1922,"")</x:f>
      </x:c>
      <x:c r="S1922" s="53" t="n">
        <x:v>23116</x:v>
      </x:c>
      <x:c r="T1922" s="50" t="str">
        <x:v>EDINET_company_history</x:v>
      </x:c>
      <x:c r="U1922" s="50" t="str">
        <x:v>大光従業員持株会</x:v>
      </x:c>
      <x:c r="V1922" s="54" t="n">
        <x:v>0.0335</x:v>
      </x:c>
      <x:c r="W1922" s="50" t="str">
        <x:v>石田 幸雄 / 川合 昌一</x:v>
      </x:c>
      <x:c r="X1922" s="50" t="b">
        <x:f>AND(COUNT(L1922:O1922)=4,L1922&gt;='設定'!$B$6,M1922&gt;='設定'!$B$6,N1922&gt;='設定'!$B$6,O1922&gt;='設定'!$B$6)</x:f>
        <x:v>0</x:v>
      </x:c>
      <x:c r="Y1922" s="50" t="b">
        <x:f>AND(COUNT(G1922:K1922)=5,P1922&gt;='設定'!$B$7)</x:f>
        <x:v>0</x:v>
      </x:c>
      <x:c r="Z1922" s="50" t="b">
        <x:f>AND(ISNUMBER(R1922),R1922&gt;='設定'!$B$8)</x:f>
        <x:v>0</x:v>
      </x:c>
      <x:c r="AA1922" s="50" t="b">
        <x:f>AND(ISNUMBER(S1922),S1922&gt;=DATE(YEAR('設定'!$B$10)-'設定'!$B$9,MONTH('設定'!$B$10),DAY('設定'!$B$10)))</x:f>
        <x:v>0</x:v>
      </x:c>
      <x:c r="AB1922" s="55" t="b">
        <x:v>0</x:v>
      </x:c>
      <x:c r="AC1922" s="55" t="b">
        <x:v>1</x:v>
      </x:c>
      <x:c r="AD1922" s="50" t="n">
        <x:f>IF(X1922,1,0)+IF(Z1922,1,0)+IF(AA1922,1,0)+IF(AB1922,1,0)</x:f>
        <x:v>0</x:v>
      </x:c>
      <x:c r="AE1922" s="50" t="n">
        <x:f>IF(Y1922,1,0)+IF(Z1922,1,0)+IF(AA1922,1,0)+IF(AB1922,1,0)</x:f>
        <x:v>0</x:v>
      </x:c>
      <x:c r="AF1922" s="50" t="n">
        <x:f>IF(Y1922,1,0)+IF(Z1922,1,0)+IF(AA1922,1,0)+IF(AC1922,1,0)</x:f>
        <x:v>1</x:v>
      </x:c>
      <x:c r="AG1922" s="53" t="n">
        <x:v>44348</x:v>
      </x:c>
      <x:c r="AH1922" s="50" t="str">
        <x:v>S100VZXH</x:v>
      </x:c>
      <x:c r="AI1922" s="50"/>
      <x:c r="AJ1922" s="50"/>
      <x:c r="AK1922" s="53" t="n">
        <x:v>45747</x:v>
      </x:c>
      <x:c r="AL1922" s="50"/>
      <x:c r="AM1922" s="51" t="n">
        <x:v>9530100</x:v>
      </x:c>
      <x:c r="AN1922" s="51" t="n">
        <x:v>2735</x:v>
      </x:c>
      <x:c r="AO1922" s="51" t="n">
        <x:f>IFERROR(AM1922*AN1922,"")</x:f>
        <x:v>26064823500</x:v>
      </x:c>
      <x:c r="AP1922" s="56" t="str">
        <x:f>IFERROR(AO1922/(K1922*1000000),"")</x:f>
      </x:c>
      <x:c r="AQ1922" s="57" t="n">
        <x:v>85559848.33333333</x:v>
      </x:c>
      <x:c r="AR1922" s="52" t="n">
        <x:v>0.3237216714092779</x:v>
      </x:c>
      <x:c r="AS1922" s="52" t="n">
        <x:v>-0.3444250282665888</x:v>
      </x:c>
      <x:c r="AT1922" s="55" t="b">
        <x:v>1</x:v>
      </x:c>
      <x:c r="AU1922" s="50"/>
      <x:c r="AV1922" s="58" t="n">
        <x:v>-0.0487807088426834</x:v>
      </x:c>
      <x:c r="AW1922" s="50" t="n">
        <x:v>2256</x:v>
      </x:c>
      <x:c r="AX1922" s="50" t="str">
        <x:v>Transformation Moat</x:v>
      </x:c>
      <x:c r="AY1922" s="50" t="str">
        <x:v>目立つ機械的警告なし（定性確認は別途必要）</x:v>
      </x:c>
      <x:c r="AZ1922" s="59" t="str">
        <x:v>2025-06-20 09:11</x:v>
      </x:c>
      <x:c r="BA1922" s="53" t="n">
        <x:v>23116</x:v>
      </x:c>
      <x:c r="BB1922" s="50"/>
      <x:c r="BC1922" s="50"/>
      <x:c r="BD1922" s="50"/>
    </x:row>
    <x:row r="1923">
      <x:c r="A1923" s="50" t="n">
        <x:v>1922</x:v>
      </x:c>
      <x:c r="B1923" s="50" t="str">
        <x:v>2304</x:v>
      </x:c>
      <x:c r="C1923" s="50" t="str">
        <x:v>2304.T</x:v>
      </x:c>
      <x:c r="D1923" s="50" t="str">
        <x:v>CSS HOLDINGS,LTD.</x:v>
      </x:c>
      <x:c r="E1923" s="50" t="str">
        <x:v>Standard Market(Domestic)</x:v>
      </x:c>
      <x:c r="F1923" s="50" t="str">
        <x:v>Services</x:v>
      </x:c>
      <x:c r="G1923" s="51" t="n">
        <x:v>9412.227</x:v>
      </x:c>
      <x:c r="H1923" s="51" t="n">
        <x:v>10883.247</x:v>
      </x:c>
      <x:c r="I1923" s="51" t="n">
        <x:v>14832.568</x:v>
      </x:c>
      <x:c r="J1923" s="51" t="n">
        <x:v>17631.382</x:v>
      </x:c>
      <x:c r="K1923" s="51" t="n">
        <x:v>19499.573</x:v>
      </x:c>
      <x:c r="L1923" s="52" t="n">
        <x:f>IFERROR(H1923/G1923-1,"")</x:f>
        <x:v>0.1562881983190587</x:v>
      </x:c>
      <x:c r="M1923" s="52" t="n">
        <x:f>IFERROR(I1923/H1923-1,"")</x:f>
        <x:v>0.36288076527161417</x:v>
      </x:c>
      <x:c r="N1923" s="52" t="n">
        <x:f>IFERROR(J1923/I1923-1,"")</x:f>
        <x:v>0.18869382564098158</x:v>
      </x:c>
      <x:c r="O1923" s="52" t="n">
        <x:f>IFERROR(K1923/J1923-1,"")</x:f>
        <x:v>0.10595828506239613</x:v>
      </x:c>
      <x:c r="P1923" s="52" t="n">
        <x:f>IFERROR((K1923/G1923)^(1/4)-1,"")</x:f>
        <x:v>0.19972905619140557</x:v>
      </x:c>
      <x:c r="Q1923" s="51" t="n">
        <x:v>717.583</x:v>
      </x:c>
      <x:c r="R1923" s="52" t="n">
        <x:f>IFERROR(Q1923/K1923,"")</x:f>
        <x:v>0.03679993402932464</x:v>
      </x:c>
      <x:c r="S1923" s="53" t="n">
        <x:v>37408</x:v>
      </x:c>
      <x:c r="T1923" s="50" t="str">
        <x:v>EDINET_company_history</x:v>
      </x:c>
      <x:c r="U1923" s="50" t="str">
        <x:v>日本マスタートラスト信託銀行㈱（リテール信託口） （注）１</x:v>
      </x:c>
      <x:c r="V1923" s="54" t="n">
        <x:v>0.1338</x:v>
      </x:c>
      <x:c r="W1923" s="50" t="str">
        <x:v>水野 克裕 / 野口 緑</x:v>
      </x:c>
      <x:c r="X1923" s="50" t="b">
        <x:f>AND(COUNT(L1923:O1923)=4,L1923&gt;='設定'!$B$6,M1923&gt;='設定'!$B$6,N1923&gt;='設定'!$B$6,O1923&gt;='設定'!$B$6)</x:f>
        <x:v>0</x:v>
      </x:c>
      <x:c r="Y1923" s="50" t="b">
        <x:f>AND(COUNT(G1923:K1923)=5,P1923&gt;='設定'!$B$7)</x:f>
        <x:v>0</x:v>
      </x:c>
      <x:c r="Z1923" s="50" t="b">
        <x:f>AND(ISNUMBER(R1923),R1923&gt;='設定'!$B$8)</x:f>
        <x:v>0</x:v>
      </x:c>
      <x:c r="AA1923" s="50" t="b">
        <x:f>AND(ISNUMBER(S1923),S1923&gt;=DATE(YEAR('設定'!$B$10)-'設定'!$B$9,MONTH('設定'!$B$10),DAY('設定'!$B$10)))</x:f>
        <x:v>0</x:v>
      </x:c>
      <x:c r="AB1923" s="55" t="b">
        <x:v>0</x:v>
      </x:c>
      <x:c r="AC1923" s="55" t="b">
        <x:v>0</x:v>
      </x:c>
      <x:c r="AD1923" s="50" t="n">
        <x:f>IF(X1923,1,0)+IF(Z1923,1,0)+IF(AA1923,1,0)+IF(AB1923,1,0)</x:f>
        <x:v>0</x:v>
      </x:c>
      <x:c r="AE1923" s="50" t="n">
        <x:f>IF(Y1923,1,0)+IF(Z1923,1,0)+IF(AA1923,1,0)+IF(AB1923,1,0)</x:f>
        <x:v>0</x:v>
      </x:c>
      <x:c r="AF1923" s="50" t="n">
        <x:f>IF(Y1923,1,0)+IF(Z1923,1,0)+IF(AA1923,1,0)+IF(AC1923,1,0)</x:f>
        <x:v>0</x:v>
      </x:c>
      <x:c r="AG1923" s="53" t="n">
        <x:v>44348</x:v>
      </x:c>
      <x:c r="AH1923" s="50" t="str">
        <x:v>S100XC7V</x:v>
      </x:c>
      <x:c r="AI1923" s="50" t="str">
        <x:v>NetSalesSummaryOfBusinessResults</x:v>
      </x:c>
      <x:c r="AJ1923" s="50" t="str">
        <x:v>OperatingIncome</x:v>
      </x:c>
      <x:c r="AK1923" s="53" t="n">
        <x:v>45930</x:v>
      </x:c>
      <x:c r="AL1923" s="50" t="str">
        <x:v>365/365/365/366/365</x:v>
      </x:c>
      <x:c r="AM1923" s="51" t="n">
        <x:v>5061200</x:v>
      </x:c>
      <x:c r="AN1923" s="51" t="n">
        <x:v>923</x:v>
      </x:c>
      <x:c r="AO1923" s="51" t="n">
        <x:f>IFERROR(AM1923*AN1923,"")</x:f>
        <x:v>4671487600</x:v>
      </x:c>
      <x:c r="AP1923" s="56" t="n">
        <x:f>IFERROR(AO1923/(K1923*1000000),"")</x:f>
        <x:v>0.239568712607194</x:v>
      </x:c>
      <x:c r="AQ1923" s="57" t="n">
        <x:v>4606323.333333333</x:v>
      </x:c>
      <x:c r="AR1923" s="52" t="n">
        <x:v>0.4246566180132679</x:v>
      </x:c>
      <x:c r="AS1923" s="52" t="n">
        <x:v>-0.3849244602443213</x:v>
      </x:c>
      <x:c r="AT1923" s="55" t="b">
        <x:v>0</x:v>
      </x:c>
      <x:c r="AU1923" s="50" t="str">
        <x:v>low_liquidity</x:v>
      </x:c>
      <x:c r="AV1923" s="58" t="n">
        <x:v>0.0091659548393208</x:v>
      </x:c>
      <x:c r="AW1923" s="50" t="n">
        <x:v>1797</x:v>
      </x:c>
      <x:c r="AX1923" s="50" t="str">
        <x:v>Discovery</x:v>
      </x:c>
      <x:c r="AY1923" s="50" t="str">
        <x:v>既存適格性フィルター不通過: low_liquidity / 60日平均売買代金2,000万円未満</x:v>
      </x:c>
      <x:c r="AZ1923" s="59" t="str">
        <x:v>2025-12-22 15:24</x:v>
      </x:c>
      <x:c r="BA1923" s="53" t="n">
        <x:v>37408</x:v>
      </x:c>
      <x:c r="BB1923" s="50"/>
      <x:c r="BC1923" s="50"/>
      <x:c r="BD1923" s="50"/>
    </x:row>
    <x:row r="1924">
      <x:c r="A1924" s="50" t="n">
        <x:v>1923</x:v>
      </x:c>
      <x:c r="B1924" s="50" t="str">
        <x:v>3561</x:v>
      </x:c>
      <x:c r="C1924" s="50" t="str">
        <x:v>3561.T</x:v>
      </x:c>
      <x:c r="D1924" s="50" t="str">
        <x:v>CHIKARANOMOTO HOLDINGS Co.,Ltd.</x:v>
      </x:c>
      <x:c r="E1924" s="50" t="str">
        <x:v>Prime Market (Domestic)</x:v>
      </x:c>
      <x:c r="F1924" s="50" t="str">
        <x:v>Retail Trade</x:v>
      </x:c>
      <x:c r="G1924" s="51" t="n">
        <x:v>16539.319</x:v>
      </x:c>
      <x:c r="H1924" s="51" t="n">
        <x:v>19398.059</x:v>
      </x:c>
      <x:c r="I1924" s="51" t="n">
        <x:v>26116.157</x:v>
      </x:c>
      <x:c r="J1924" s="51" t="n">
        <x:v>31776.93</x:v>
      </x:c>
      <x:c r="K1924" s="51" t="n">
        <x:v>34166.11</x:v>
      </x:c>
      <x:c r="L1924" s="52" t="n">
        <x:f>IFERROR(H1924/G1924-1,"")</x:f>
        <x:v>0.17284508509691365</x:v>
      </x:c>
      <x:c r="M1924" s="52" t="n">
        <x:f>IFERROR(I1924/H1924-1,"")</x:f>
        <x:v>0.34632836202838635</x:v>
      </x:c>
      <x:c r="N1924" s="52" t="n">
        <x:f>IFERROR(J1924/I1924-1,"")</x:f>
        <x:v>0.21675367474624996</x:v>
      </x:c>
      <x:c r="O1924" s="52" t="n">
        <x:f>IFERROR(K1924/J1924-1,"")</x:f>
        <x:v>0.07518599185006236</x:v>
      </x:c>
      <x:c r="P1924" s="52" t="n">
        <x:f>IFERROR((K1924/G1924)^(1/4)-1,"")</x:f>
        <x:v>0.1988627814270889</x:v>
      </x:c>
      <x:c r="Q1924" s="51" t="n">
        <x:v>2809.961</x:v>
      </x:c>
      <x:c r="R1924" s="52" t="n">
        <x:f>IFERROR(Q1924/K1924,"")</x:f>
        <x:v>0.08224410095266917</x:v>
      </x:c>
      <x:c r="S1924" s="53" t="n">
        <x:v>42795</x:v>
      </x:c>
      <x:c r="T1924" s="50" t="str">
        <x:v>EDINET_company_history</x:v>
      </x:c>
      <x:c r="U1924" s="50" t="str">
        <x:v>E&amp;RS' FORCE CREATION PTE.LTD.</x:v>
      </x:c>
      <x:c r="V1924" s="54" t="n">
        <x:v>0.2331</x:v>
      </x:c>
      <x:c r="W1924" s="50" t="str">
        <x:v>河原 成美 / 山根 智之</x:v>
      </x:c>
      <x:c r="X1924" s="50" t="b">
        <x:f>AND(COUNT(L1924:O1924)=4,L1924&gt;='設定'!$B$6,M1924&gt;='設定'!$B$6,N1924&gt;='設定'!$B$6,O1924&gt;='設定'!$B$6)</x:f>
        <x:v>0</x:v>
      </x:c>
      <x:c r="Y1924" s="50" t="b">
        <x:f>AND(COUNT(G1924:K1924)=5,P1924&gt;='設定'!$B$7)</x:f>
        <x:v>0</x:v>
      </x:c>
      <x:c r="Z1924" s="50" t="b">
        <x:f>AND(ISNUMBER(R1924),R1924&gt;='設定'!$B$8)</x:f>
        <x:v>0</x:v>
      </x:c>
      <x:c r="AA1924" s="50" t="b">
        <x:f>AND(ISNUMBER(S1924),S1924&gt;=DATE(YEAR('設定'!$B$10)-'設定'!$B$9,MONTH('設定'!$B$10),DAY('設定'!$B$10)))</x:f>
        <x:v>0</x:v>
      </x:c>
      <x:c r="AB1924" s="55" t="b">
        <x:v>0</x:v>
      </x:c>
      <x:c r="AC1924" s="55" t="b">
        <x:v>0</x:v>
      </x:c>
      <x:c r="AD1924" s="50" t="n">
        <x:f>IF(X1924,1,0)+IF(Z1924,1,0)+IF(AA1924,1,0)+IF(AB1924,1,0)</x:f>
        <x:v>0</x:v>
      </x:c>
      <x:c r="AE1924" s="50" t="n">
        <x:f>IF(Y1924,1,0)+IF(Z1924,1,0)+IF(AA1924,1,0)+IF(AB1924,1,0)</x:f>
        <x:v>0</x:v>
      </x:c>
      <x:c r="AF1924" s="50" t="n">
        <x:f>IF(Y1924,1,0)+IF(Z1924,1,0)+IF(AA1924,1,0)+IF(AC1924,1,0)</x:f>
        <x:v>0</x:v>
      </x:c>
      <x:c r="AG1924" s="53" t="n">
        <x:v>44348</x:v>
      </x:c>
      <x:c r="AH1924" s="50" t="str">
        <x:v>S100W3HE</x:v>
      </x:c>
      <x:c r="AI1924" s="50" t="str">
        <x:v>NetSalesSummaryOfBusinessResults</x:v>
      </x:c>
      <x:c r="AJ1924" s="50" t="str">
        <x:v>OperatingIncome</x:v>
      </x:c>
      <x:c r="AK1924" s="53" t="n">
        <x:v>45747</x:v>
      </x:c>
      <x:c r="AL1924" s="50" t="str">
        <x:v>365/365/365/366/365</x:v>
      </x:c>
      <x:c r="AM1924" s="51" t="n">
        <x:v>30235700</x:v>
      </x:c>
      <x:c r="AN1924" s="51" t="n">
        <x:v>1443</x:v>
      </x:c>
      <x:c r="AO1924" s="51" t="n">
        <x:f>IFERROR(AM1924*AN1924,"")</x:f>
        <x:v>43630115100</x:v>
      </x:c>
      <x:c r="AP1924" s="56" t="n">
        <x:f>IFERROR(AO1924/(K1924*1000000),"")</x:f>
        <x:v>1.2769997842891685</x:v>
      </x:c>
      <x:c r="AQ1924" s="57" t="n">
        <x:v>77903346.66666667</x:v>
      </x:c>
      <x:c r="AR1924" s="52" t="n">
        <x:v>0.4117667017897731</x:v>
      </x:c>
      <x:c r="AS1924" s="52" t="n">
        <x:v>-0.620303611505675</x:v>
      </x:c>
      <x:c r="AT1924" s="55" t="b">
        <x:v>1</x:v>
      </x:c>
      <x:c r="AU1924" s="50"/>
      <x:c r="AV1924" s="58" t="n">
        <x:v>-0.1744977140552721</x:v>
      </x:c>
      <x:c r="AW1924" s="50" t="n">
        <x:v>2940</x:v>
      </x:c>
      <x:c r="AX1924" s="50" t="str">
        <x:v>Core Moat</x:v>
      </x:c>
      <x:c r="AY1924" s="50" t="str">
        <x:v>ローカル5年最大下落率-60%以下</x:v>
      </x:c>
      <x:c r="AZ1924" s="59" t="str">
        <x:v>2025-06-24 11:01</x:v>
      </x:c>
      <x:c r="BA1924" s="53" t="n">
        <x:v>42795</x:v>
      </x:c>
      <x:c r="BB1924" s="50"/>
      <x:c r="BC1924" s="50"/>
      <x:c r="BD1924" s="50" t="str">
        <x:v>TOPIX Small 2</x:v>
      </x:c>
    </x:row>
    <x:row r="1925">
      <x:c r="A1925" s="50" t="n">
        <x:v>1924</x:v>
      </x:c>
      <x:c r="B1925" s="50" t="str">
        <x:v>7062</x:v>
      </x:c>
      <x:c r="C1925" s="50" t="str">
        <x:v>7062.T</x:v>
      </x:c>
      <x:c r="D1925" s="50" t="str">
        <x:v>Fureasu Co.,Ltd.</x:v>
      </x:c>
      <x:c r="E1925" s="50" t="str">
        <x:v>Growth Market(Domestic)</x:v>
      </x:c>
      <x:c r="F1925" s="50" t="str">
        <x:v>Services</x:v>
      </x:c>
      <x:c r="G1925" s="51" t="n">
        <x:v>3672.197</x:v>
      </x:c>
      <x:c r="H1925" s="51" t="n">
        <x:v>4174.557</x:v>
      </x:c>
      <x:c r="I1925" s="51" t="n">
        <x:v>4584.081</x:v>
      </x:c>
      <x:c r="J1925" s="51" t="n">
        <x:v>5710.03</x:v>
      </x:c>
      <x:c r="K1925" s="51" t="n">
        <x:v>7582.581</x:v>
      </x:c>
      <x:c r="L1925" s="52" t="n">
        <x:f>IFERROR(H1925/G1925-1,"")</x:f>
        <x:v>0.13680093960100725</x:v>
      </x:c>
      <x:c r="M1925" s="52" t="n">
        <x:f>IFERROR(I1925/H1925-1,"")</x:f>
        <x:v>0.0980999900109163</x:v>
      </x:c>
      <x:c r="N1925" s="52" t="n">
        <x:f>IFERROR(J1925/I1925-1,"")</x:f>
        <x:v>0.24562153242929163</x:v>
      </x:c>
      <x:c r="O1925" s="52" t="n">
        <x:f>IFERROR(K1925/J1925-1,"")</x:f>
        <x:v>0.3279406588056455</x:v>
      </x:c>
      <x:c r="P1925" s="52" t="n">
        <x:f>IFERROR((K1925/G1925)^(1/4)-1,"")</x:f>
        <x:v>0.19873385702117607</x:v>
      </x:c>
      <x:c r="Q1925" s="51" t="n">
        <x:v>-105.098</x:v>
      </x:c>
      <x:c r="R1925" s="52" t="n">
        <x:f>IFERROR(Q1925/K1925,"")</x:f>
        <x:v>-0.013860452001765625</x:v>
      </x:c>
      <x:c r="S1925" s="53" t="n">
        <x:v>43525</x:v>
      </x:c>
      <x:c r="T1925" s="50" t="str">
        <x:v>EDINET_company_history</x:v>
      </x:c>
      <x:c r="U1925" s="50" t="str">
        <x:v>株式会社優美</x:v>
      </x:c>
      <x:c r="V1925" s="54" t="n">
        <x:v>0.3334</x:v>
      </x:c>
      <x:c r="W1925" s="50" t="str">
        <x:v>澤登 拓 / 関根 竜哉</x:v>
      </x:c>
      <x:c r="X1925" s="50" t="b">
        <x:f>AND(COUNT(L1925:O1925)=4,L1925&gt;='設定'!$B$6,M1925&gt;='設定'!$B$6,N1925&gt;='設定'!$B$6,O1925&gt;='設定'!$B$6)</x:f>
        <x:v>0</x:v>
      </x:c>
      <x:c r="Y1925" s="50" t="b">
        <x:f>AND(COUNT(G1925:K1925)=5,P1925&gt;='設定'!$B$7)</x:f>
        <x:v>0</x:v>
      </x:c>
      <x:c r="Z1925" s="50" t="b">
        <x:f>AND(ISNUMBER(R1925),R1925&gt;='設定'!$B$8)</x:f>
        <x:v>0</x:v>
      </x:c>
      <x:c r="AA1925" s="50" t="b">
        <x:f>AND(ISNUMBER(S1925),S1925&gt;=DATE(YEAR('設定'!$B$10)-'設定'!$B$9,MONTH('設定'!$B$10),DAY('設定'!$B$10)))</x:f>
        <x:v>0</x:v>
      </x:c>
      <x:c r="AB1925" s="55" t="b">
        <x:v>0</x:v>
      </x:c>
      <x:c r="AC1925" s="55" t="b">
        <x:v>0</x:v>
      </x:c>
      <x:c r="AD1925" s="50" t="n">
        <x:f>IF(X1925,1,0)+IF(Z1925,1,0)+IF(AA1925,1,0)+IF(AB1925,1,0)</x:f>
        <x:v>0</x:v>
      </x:c>
      <x:c r="AE1925" s="50" t="n">
        <x:f>IF(Y1925,1,0)+IF(Z1925,1,0)+IF(AA1925,1,0)+IF(AB1925,1,0)</x:f>
        <x:v>0</x:v>
      </x:c>
      <x:c r="AF1925" s="50" t="n">
        <x:f>IF(Y1925,1,0)+IF(Z1925,1,0)+IF(AA1925,1,0)+IF(AC1925,1,0)</x:f>
        <x:v>0</x:v>
      </x:c>
      <x:c r="AG1925" s="53" t="n">
        <x:v>44348</x:v>
      </x:c>
      <x:c r="AH1925" s="50" t="str">
        <x:v>S100W2ZJ</x:v>
      </x:c>
      <x:c r="AI1925" s="50" t="str">
        <x:v>NetSalesSummaryOfBusinessResults</x:v>
      </x:c>
      <x:c r="AJ1925" s="50" t="str">
        <x:v>OperatingIncome</x:v>
      </x:c>
      <x:c r="AK1925" s="53" t="n">
        <x:v>45747</x:v>
      </x:c>
      <x:c r="AL1925" s="50" t="str">
        <x:v>365/365/365/366/365</x:v>
      </x:c>
      <x:c r="AM1925" s="51" t="n">
        <x:v>2399600</x:v>
      </x:c>
      <x:c r="AN1925" s="51" t="n">
        <x:v>789</x:v>
      </x:c>
      <x:c r="AO1925" s="51" t="n">
        <x:f>IFERROR(AM1925*AN1925,"")</x:f>
        <x:v>1893284400</x:v>
      </x:c>
      <x:c r="AP1925" s="56" t="n">
        <x:f>IFERROR(AO1925/(K1925*1000000),"")</x:f>
        <x:v>0.2496886482320466</x:v>
      </x:c>
      <x:c r="AQ1925" s="57" t="n">
        <x:v>4045643.3333333335</x:v>
      </x:c>
      <x:c r="AR1925" s="52" t="n">
        <x:v>0.4363605306149926</x:v>
      </x:c>
      <x:c r="AS1925" s="52" t="n">
        <x:v>-0.6740042141262237</x:v>
      </x:c>
      <x:c r="AT1925" s="55" t="b">
        <x:v>0</x:v>
      </x:c>
      <x:c r="AU1925" s="50" t="str">
        <x:v>low_liquidity</x:v>
      </x:c>
      <x:c r="AV1925" s="58" t="n">
        <x:v>-0.1759213495646</x:v>
      </x:c>
      <x:c r="AW1925" s="50" t="n">
        <x:v>2945</x:v>
      </x:c>
      <x:c r="AX1925" s="50" t="str">
        <x:v>Transformation Moat</x:v>
      </x:c>
      <x:c r="AY1925" s="50" t="str">
        <x:v>既存適格性フィルター不通過: low_liquidity / 60日平均売買代金2,000万円未満 / ローカル5年最大下落率-60%以下</x:v>
      </x:c>
      <x:c r="AZ1925" s="59" t="str">
        <x:v>2025-06-24 15:17</x:v>
      </x:c>
      <x:c r="BA1925" s="53" t="n">
        <x:v>43525</x:v>
      </x:c>
      <x:c r="BB1925" s="50"/>
      <x:c r="BC1925" s="50"/>
      <x:c r="BD1925" s="50"/>
    </x:row>
    <x:row r="1926">
      <x:c r="A1926" s="50" t="n">
        <x:v>1925</x:v>
      </x:c>
      <x:c r="B1926" s="50" t="str">
        <x:v>1434</x:v>
      </x:c>
      <x:c r="C1926" s="50" t="str">
        <x:v>1434.T</x:v>
      </x:c>
      <x:c r="D1926" s="50" t="str">
        <x:v>JESCO Holdings,Inc.</x:v>
      </x:c>
      <x:c r="E1926" s="50" t="str">
        <x:v>Standard Market(Domestic)</x:v>
      </x:c>
      <x:c r="F1926" s="50" t="str">
        <x:v>Construction</x:v>
      </x:c>
      <x:c r="G1926" s="51" t="n">
        <x:v>9268.7</x:v>
      </x:c>
      <x:c r="H1926" s="51" t="n">
        <x:v>10381.039</x:v>
      </x:c>
      <x:c r="I1926" s="51" t="n">
        <x:v>11104.493</x:v>
      </x:c>
      <x:c r="J1926" s="51" t="n">
        <x:v>14804.607</x:v>
      </x:c>
      <x:c r="K1926" s="51" t="n">
        <x:v>19067.64</x:v>
      </x:c>
      <x:c r="L1926" s="52" t="n">
        <x:f>IFERROR(H1926/G1926-1,"")</x:f>
        <x:v>0.12001024954955919</x:v>
      </x:c>
      <x:c r="M1926" s="52" t="n">
        <x:f>IFERROR(I1926/H1926-1,"")</x:f>
        <x:v>0.0696899414403509</x:v>
      </x:c>
      <x:c r="N1926" s="52" t="n">
        <x:f>IFERROR(J1926/I1926-1,"")</x:f>
        <x:v>0.33320872911532295</x:v>
      </x:c>
      <x:c r="O1926" s="52" t="n">
        <x:f>IFERROR(K1926/J1926-1,"")</x:f>
        <x:v>0.28795313512881493</x:v>
      </x:c>
      <x:c r="P1926" s="52" t="n">
        <x:f>IFERROR((K1926/G1926)^(1/4)-1,"")</x:f>
        <x:v>0.1976213499413484</x:v>
      </x:c>
      <x:c r="Q1926" s="51" t="n">
        <x:v>1721.775</x:v>
      </x:c>
      <x:c r="R1926" s="52" t="n">
        <x:f>IFERROR(Q1926/K1926,"")</x:f>
        <x:v>0.0902982749831652</x:v>
      </x:c>
      <x:c r="S1926" s="53" t="n">
        <x:v>42248</x:v>
      </x:c>
      <x:c r="T1926" s="50" t="str">
        <x:v>EDINET_company_history</x:v>
      </x:c>
      <x:c r="U1926" s="50" t="str">
        <x:v>日本コムシス株式会社 （注）１</x:v>
      </x:c>
      <x:c r="V1926" s="54" t="n">
        <x:v>0.1845</x:v>
      </x:c>
      <x:c r="W1926" s="50" t="str">
        <x:v>唐澤光子</x:v>
      </x:c>
      <x:c r="X1926" s="50" t="b">
        <x:f>AND(COUNT(L1926:O1926)=4,L1926&gt;='設定'!$B$6,M1926&gt;='設定'!$B$6,N1926&gt;='設定'!$B$6,O1926&gt;='設定'!$B$6)</x:f>
        <x:v>0</x:v>
      </x:c>
      <x:c r="Y1926" s="50" t="b">
        <x:f>AND(COUNT(G1926:K1926)=5,P1926&gt;='設定'!$B$7)</x:f>
        <x:v>0</x:v>
      </x:c>
      <x:c r="Z1926" s="50" t="b">
        <x:f>AND(ISNUMBER(R1926),R1926&gt;='設定'!$B$8)</x:f>
        <x:v>0</x:v>
      </x:c>
      <x:c r="AA1926" s="50" t="b">
        <x:f>AND(ISNUMBER(S1926),S1926&gt;=DATE(YEAR('設定'!$B$10)-'設定'!$B$9,MONTH('設定'!$B$10),DAY('設定'!$B$10)))</x:f>
        <x:v>0</x:v>
      </x:c>
      <x:c r="AB1926" s="55" t="b">
        <x:v>0</x:v>
      </x:c>
      <x:c r="AC1926" s="55" t="b">
        <x:v>0</x:v>
      </x:c>
      <x:c r="AD1926" s="50" t="n">
        <x:f>IF(X1926,1,0)+IF(Z1926,1,0)+IF(AA1926,1,0)+IF(AB1926,1,0)</x:f>
        <x:v>0</x:v>
      </x:c>
      <x:c r="AE1926" s="50" t="n">
        <x:f>IF(Y1926,1,0)+IF(Z1926,1,0)+IF(AA1926,1,0)+IF(AB1926,1,0)</x:f>
        <x:v>0</x:v>
      </x:c>
      <x:c r="AF1926" s="50" t="n">
        <x:f>IF(Y1926,1,0)+IF(Z1926,1,0)+IF(AA1926,1,0)+IF(AC1926,1,0)</x:f>
        <x:v>0</x:v>
      </x:c>
      <x:c r="AG1926" s="53" t="n">
        <x:v>44348</x:v>
      </x:c>
      <x:c r="AH1926" s="50" t="str">
        <x:v>S100X6GM</x:v>
      </x:c>
      <x:c r="AI1926" s="50" t="str">
        <x:v>NetSalesSummaryOfBusinessResults</x:v>
      </x:c>
      <x:c r="AJ1926" s="50" t="str">
        <x:v>OperatingIncome</x:v>
      </x:c>
      <x:c r="AK1926" s="53" t="n">
        <x:v>45900</x:v>
      </x:c>
      <x:c r="AL1926" s="50" t="str">
        <x:v>365/365/365/366/365</x:v>
      </x:c>
      <x:c r="AM1926" s="51" t="n">
        <x:v>6937200</x:v>
      </x:c>
      <x:c r="AN1926" s="51" t="n">
        <x:v>1974</x:v>
      </x:c>
      <x:c r="AO1926" s="51" t="n">
        <x:f>IFERROR(AM1926*AN1926,"")</x:f>
        <x:v>13694032800</x:v>
      </x:c>
      <x:c r="AP1926" s="56" t="n">
        <x:f>IFERROR(AO1926/(K1926*1000000),"")</x:f>
        <x:v>0.7181818410668547</x:v>
      </x:c>
      <x:c r="AQ1926" s="57" t="n">
        <x:v>149722740</x:v>
      </x:c>
      <x:c r="AR1926" s="52" t="n">
        <x:v>0.4426527636264568</x:v>
      </x:c>
      <x:c r="AS1926" s="52" t="n">
        <x:v>-0.4570212354955245</x:v>
      </x:c>
      <x:c r="AT1926" s="55" t="b">
        <x:v>0</x:v>
      </x:c>
      <x:c r="AU1926" s="50" t="str">
        <x:v>repeated_negative_operating_cf</x:v>
      </x:c>
      <x:c r="AV1926" s="58" t="n">
        <x:v>0.1077090265157577</x:v>
      </x:c>
      <x:c r="AW1926" s="50" t="n">
        <x:v>1186</x:v>
      </x:c>
      <x:c r="AX1926" s="50" t="str">
        <x:v>Transformation Moat</x:v>
      </x:c>
      <x:c r="AY1926" s="50" t="str">
        <x:v>既存適格性フィルター不通過: repeated_negative_operating_cf</x:v>
      </x:c>
      <x:c r="AZ1926" s="59" t="str">
        <x:v>2025-11-26 15:57</x:v>
      </x:c>
      <x:c r="BA1926" s="53" t="n">
        <x:v>42248</x:v>
      </x:c>
      <x:c r="BB1926" s="50"/>
      <x:c r="BC1926" s="50"/>
      <x:c r="BD1926" s="50"/>
    </x:row>
    <x:row r="1927">
      <x:c r="A1927" s="50" t="n">
        <x:v>1926</x:v>
      </x:c>
      <x:c r="B1927" s="50" t="str">
        <x:v>4444</x:v>
      </x:c>
      <x:c r="C1927" s="50" t="str">
        <x:v>4444.T</x:v>
      </x:c>
      <x:c r="D1927" s="50" t="str">
        <x:v>infoNet inc.</x:v>
      </x:c>
      <x:c r="E1927" s="50" t="str">
        <x:v>Growth Market(Domestic)</x:v>
      </x:c>
      <x:c r="F1927" s="50" t="str">
        <x:v>Information &amp; Communication</x:v>
      </x:c>
      <x:c r="G1927" s="51" t="n">
        <x:v>980.42</x:v>
      </x:c>
      <x:c r="H1927" s="51" t="n">
        <x:v>1739.013</x:v>
      </x:c>
      <x:c r="I1927" s="51" t="n">
        <x:v>1695.426</x:v>
      </x:c>
      <x:c r="J1927" s="51" t="n">
        <x:v>1767.655</x:v>
      </x:c>
      <x:c r="K1927" s="51" t="n">
        <x:v>2010.575</x:v>
      </x:c>
      <x:c r="L1927" s="52" t="n">
        <x:f>IFERROR(H1927/G1927-1,"")</x:f>
        <x:v>0.7737428857020461</x:v>
      </x:c>
      <x:c r="M1927" s="52" t="n">
        <x:f>IFERROR(I1927/H1927-1,"")</x:f>
        <x:v>-0.025064217461284066</x:v>
      </x:c>
      <x:c r="N1927" s="52" t="n">
        <x:f>IFERROR(J1927/I1927-1,"")</x:f>
        <x:v>0.042602272231285765</x:v>
      </x:c>
      <x:c r="O1927" s="52" t="n">
        <x:f>IFERROR(K1927/J1927-1,"")</x:f>
        <x:v>0.1374250065765097</x:v>
      </x:c>
      <x:c r="P1927" s="52" t="n">
        <x:f>IFERROR((K1927/G1927)^(1/4)-1,"")</x:f>
        <x:v>0.19667723423246386</x:v>
      </x:c>
      <x:c r="Q1927" s="51" t="n">
        <x:v>168.888</x:v>
      </x:c>
      <x:c r="R1927" s="52" t="n">
        <x:f>IFERROR(Q1927/K1927,"")</x:f>
        <x:v>0.0839998507889534</x:v>
      </x:c>
      <x:c r="S1927" s="53" t="n">
        <x:v>43617</x:v>
      </x:c>
      <x:c r="T1927" s="50" t="str">
        <x:v>EDINET_company_history</x:v>
      </x:c>
      <x:c r="U1927" s="50" t="str">
        <x:v>株式会社フォーカスキャピタル</x:v>
      </x:c>
      <x:c r="V1927" s="54" t="n">
        <x:v>0.4269</x:v>
      </x:c>
      <x:c r="W1927" s="50" t="str">
        <x:v>日下部 拓也</x:v>
      </x:c>
      <x:c r="X1927" s="50" t="b">
        <x:f>AND(COUNT(L1927:O1927)=4,L1927&gt;='設定'!$B$6,M1927&gt;='設定'!$B$6,N1927&gt;='設定'!$B$6,O1927&gt;='設定'!$B$6)</x:f>
        <x:v>0</x:v>
      </x:c>
      <x:c r="Y1927" s="50" t="b">
        <x:f>AND(COUNT(G1927:K1927)=5,P1927&gt;='設定'!$B$7)</x:f>
        <x:v>0</x:v>
      </x:c>
      <x:c r="Z1927" s="50" t="b">
        <x:f>AND(ISNUMBER(R1927),R1927&gt;='設定'!$B$8)</x:f>
        <x:v>0</x:v>
      </x:c>
      <x:c r="AA1927" s="50" t="b">
        <x:f>AND(ISNUMBER(S1927),S1927&gt;=DATE(YEAR('設定'!$B$10)-'設定'!$B$9,MONTH('設定'!$B$10),DAY('設定'!$B$10)))</x:f>
        <x:v>0</x:v>
      </x:c>
      <x:c r="AB1927" s="55" t="b">
        <x:v>0</x:v>
      </x:c>
      <x:c r="AC1927" s="55" t="b">
        <x:v>0</x:v>
      </x:c>
      <x:c r="AD1927" s="50" t="n">
        <x:f>IF(X1927,1,0)+IF(Z1927,1,0)+IF(AA1927,1,0)+IF(AB1927,1,0)</x:f>
        <x:v>0</x:v>
      </x:c>
      <x:c r="AE1927" s="50" t="n">
        <x:f>IF(Y1927,1,0)+IF(Z1927,1,0)+IF(AA1927,1,0)+IF(AB1927,1,0)</x:f>
        <x:v>0</x:v>
      </x:c>
      <x:c r="AF1927" s="50" t="n">
        <x:f>IF(Y1927,1,0)+IF(Z1927,1,0)+IF(AA1927,1,0)+IF(AC1927,1,0)</x:f>
        <x:v>0</x:v>
      </x:c>
      <x:c r="AG1927" s="53" t="n">
        <x:v>44348</x:v>
      </x:c>
      <x:c r="AH1927" s="50" t="str">
        <x:v>S100W6E3</x:v>
      </x:c>
      <x:c r="AI1927" s="50" t="str">
        <x:v>NetSalesSummaryOfBusinessResults</x:v>
      </x:c>
      <x:c r="AJ1927" s="50" t="str">
        <x:v>OperatingIncome</x:v>
      </x:c>
      <x:c r="AK1927" s="53" t="n">
        <x:v>45747</x:v>
      </x:c>
      <x:c r="AL1927" s="50" t="str">
        <x:v>365/365/365/366/365</x:v>
      </x:c>
      <x:c r="AM1927" s="51" t="n">
        <x:v>2040693</x:v>
      </x:c>
      <x:c r="AN1927" s="51" t="n">
        <x:v>858</x:v>
      </x:c>
      <x:c r="AO1927" s="51" t="n">
        <x:f>IFERROR(AM1927*AN1927,"")</x:f>
        <x:v>1750914594</x:v>
      </x:c>
      <x:c r="AP1927" s="56" t="n">
        <x:f>IFERROR(AO1927/(K1927*1000000),"")</x:f>
        <x:v>0.8708526635415242</x:v>
      </x:c>
      <x:c r="AQ1927" s="57" t="n">
        <x:v>2101653.3333333335</x:v>
      </x:c>
      <x:c r="AR1927" s="52" t="n">
        <x:v>0.6167111672911796</x:v>
      </x:c>
      <x:c r="AS1927" s="52" t="n">
        <x:v>-0.7695683979517192</x:v>
      </x:c>
      <x:c r="AT1927" s="55" t="b">
        <x:v>0</x:v>
      </x:c>
      <x:c r="AU1927" s="50" t="str">
        <x:v>low_liquidity</x:v>
      </x:c>
      <x:c r="AV1927" s="58" t="n">
        <x:v>-0.2410278026176943</x:v>
      </x:c>
      <x:c r="AW1927" s="50" t="n">
        <x:v>3171</x:v>
      </x:c>
      <x:c r="AX1927" s="50" t="str">
        <x:v>Future Moat</x:v>
      </x:c>
      <x:c r="AY1927" s="50" t="str">
        <x:v>既存適格性フィルター不通過: low_liquidity / 60日平均売買代金2,000万円未満 / 年率ボラティリティ60%以上 / ローカル5年最大下落率-60%以下</x:v>
      </x:c>
      <x:c r="AZ1927" s="59" t="str">
        <x:v>2025-06-26 12:39</x:v>
      </x:c>
      <x:c r="BA1927" s="53" t="n">
        <x:v>43617</x:v>
      </x:c>
      <x:c r="BB1927" s="50"/>
      <x:c r="BC1927" s="50"/>
      <x:c r="BD1927" s="50"/>
    </x:row>
    <x:row r="1928">
      <x:c r="A1928" s="50" t="n">
        <x:v>1927</x:v>
      </x:c>
      <x:c r="B1928" s="50" t="str">
        <x:v>9720</x:v>
      </x:c>
      <x:c r="C1928" s="50" t="str">
        <x:v>9720.T</x:v>
      </x:c>
      <x:c r="D1928" s="50" t="str">
        <x:v>HOTEL NEWGRAND CO.,LTD.</x:v>
      </x:c>
      <x:c r="E1928" s="50" t="str">
        <x:v>Standard Market(Domestic)</x:v>
      </x:c>
      <x:c r="F1928" s="50" t="str">
        <x:v>Services</x:v>
      </x:c>
      <x:c r="G1928" s="51" t="n">
        <x:v>3195.67</x:v>
      </x:c>
      <x:c r="H1928" s="51" t="n">
        <x:v>4281.96</x:v>
      </x:c>
      <x:c r="I1928" s="51" t="n">
        <x:v>5372.6</x:v>
      </x:c>
      <x:c r="J1928" s="51" t="n">
        <x:v>5856.242</x:v>
      </x:c>
      <x:c r="K1928" s="51" t="n">
        <x:v>6529.518</x:v>
      </x:c>
      <x:c r="L1928" s="52" t="n">
        <x:f>IFERROR(H1928/G1928-1,"")</x:f>
        <x:v>0.3399255868096518</x:v>
      </x:c>
      <x:c r="M1928" s="52" t="n">
        <x:f>IFERROR(I1928/H1928-1,"")</x:f>
        <x:v>0.2547057889377762</x:v>
      </x:c>
      <x:c r="N1928" s="52" t="n">
        <x:f>IFERROR(J1928/I1928-1,"")</x:f>
        <x:v>0.0900201019990321</x:v>
      </x:c>
      <x:c r="O1928" s="52" t="n">
        <x:f>IFERROR(K1928/J1928-1,"")</x:f>
        <x:v>0.11496724349847565</x:v>
      </x:c>
      <x:c r="P1928" s="52" t="n">
        <x:f>IFERROR((K1928/G1928)^(1/4)-1,"")</x:f>
        <x:v>0.19558318794312868</x:v>
      </x:c>
      <x:c r="Q1928" s="51" t="n">
        <x:v>303.611</x:v>
      </x:c>
      <x:c r="R1928" s="52" t="n">
        <x:f>IFERROR(Q1928/K1928,"")</x:f>
        <x:v>0.04649822544328693</x:v>
      </x:c>
      <x:c r="S1928" s="53" t="n">
        <x:v>37956</x:v>
      </x:c>
      <x:c r="T1928" s="50" t="str">
        <x:v>EDINET_company_history</x:v>
      </x:c>
      <x:c r="U1928" s="50" t="str">
        <x:v>原地所株式会社</x:v>
      </x:c>
      <x:c r="V1928" s="54" t="n">
        <x:v>0.1622</x:v>
      </x:c>
      <x:c r="W1928" s="50" t="str">
        <x:v>原 信 造</x:v>
      </x:c>
      <x:c r="X1928" s="50" t="b">
        <x:f>AND(COUNT(L1928:O1928)=4,L1928&gt;='設定'!$B$6,M1928&gt;='設定'!$B$6,N1928&gt;='設定'!$B$6,O1928&gt;='設定'!$B$6)</x:f>
        <x:v>0</x:v>
      </x:c>
      <x:c r="Y1928" s="50" t="b">
        <x:f>AND(COUNT(G1928:K1928)=5,P1928&gt;='設定'!$B$7)</x:f>
        <x:v>0</x:v>
      </x:c>
      <x:c r="Z1928" s="50" t="b">
        <x:f>AND(ISNUMBER(R1928),R1928&gt;='設定'!$B$8)</x:f>
        <x:v>0</x:v>
      </x:c>
      <x:c r="AA1928" s="50" t="b">
        <x:f>AND(ISNUMBER(S1928),S1928&gt;=DATE(YEAR('設定'!$B$10)-'設定'!$B$9,MONTH('設定'!$B$10),DAY('設定'!$B$10)))</x:f>
        <x:v>0</x:v>
      </x:c>
      <x:c r="AB1928" s="55" t="b">
        <x:v>0</x:v>
      </x:c>
      <x:c r="AC1928" s="55" t="b">
        <x:v>0</x:v>
      </x:c>
      <x:c r="AD1928" s="50" t="n">
        <x:f>IF(X1928,1,0)+IF(Z1928,1,0)+IF(AA1928,1,0)+IF(AB1928,1,0)</x:f>
        <x:v>0</x:v>
      </x:c>
      <x:c r="AE1928" s="50" t="n">
        <x:f>IF(Y1928,1,0)+IF(Z1928,1,0)+IF(AA1928,1,0)+IF(AB1928,1,0)</x:f>
        <x:v>0</x:v>
      </x:c>
      <x:c r="AF1928" s="50" t="n">
        <x:f>IF(Y1928,1,0)+IF(Z1928,1,0)+IF(AA1928,1,0)+IF(AC1928,1,0)</x:f>
        <x:v>0</x:v>
      </x:c>
      <x:c r="AG1928" s="53" t="n">
        <x:v>44348</x:v>
      </x:c>
      <x:c r="AH1928" s="50" t="str">
        <x:v>S100XMSL</x:v>
      </x:c>
      <x:c r="AI1928" s="50" t="str">
        <x:v>OperatingRevenue1SummaryOfBusinessResults</x:v>
      </x:c>
      <x:c r="AJ1928" s="50" t="str">
        <x:v>OperatingIncome</x:v>
      </x:c>
      <x:c r="AK1928" s="53" t="n">
        <x:v>45991</x:v>
      </x:c>
      <x:c r="AL1928" s="50" t="str">
        <x:v>365/365/365/366/365</x:v>
      </x:c>
      <x:c r="AM1928" s="51" t="n">
        <x:v>1180748</x:v>
      </x:c>
      <x:c r="AN1928" s="51" t="n">
        <x:v>5500</x:v>
      </x:c>
      <x:c r="AO1928" s="51" t="n">
        <x:f>IFERROR(AM1928*AN1928,"")</x:f>
        <x:v>6494114000</x:v>
      </x:c>
      <x:c r="AP1928" s="56" t="n">
        <x:f>IFERROR(AO1928/(K1928*1000000),"")</x:f>
        <x:v>0.9945778539855469</x:v>
      </x:c>
      <x:c r="AQ1928" s="57" t="n">
        <x:v>914483.3333333334</x:v>
      </x:c>
      <x:c r="AR1928" s="52" t="n">
        <x:v>0.2866336270196514</x:v>
      </x:c>
      <x:c r="AS1928" s="52" t="n">
        <x:v>-0.3148148182065522</x:v>
      </x:c>
      <x:c r="AT1928" s="55" t="b">
        <x:v>0</x:v>
      </x:c>
      <x:c r="AU1928" s="50" t="str">
        <x:v>low_liquidity</x:v>
      </x:c>
      <x:c r="AV1928" s="58" t="n">
        <x:v>0.0345471258782473</x:v>
      </x:c>
      <x:c r="AW1928" s="50" t="n">
        <x:v>1619</x:v>
      </x:c>
      <x:c r="AX1928" s="50" t="str">
        <x:v>Discovery</x:v>
      </x:c>
      <x:c r="AY1928" s="50" t="str">
        <x:v>既存適格性フィルター不通過: low_liquidity / 60日平均売買代金2,000万円未満</x:v>
      </x:c>
      <x:c r="AZ1928" s="59" t="str">
        <x:v>2026-02-25 13:20</x:v>
      </x:c>
      <x:c r="BA1928" s="53" t="n">
        <x:v>37956</x:v>
      </x:c>
      <x:c r="BB1928" s="50"/>
      <x:c r="BC1928" s="50"/>
      <x:c r="BD1928" s="50"/>
    </x:row>
    <x:row r="1929">
      <x:c r="A1929" s="50" t="n">
        <x:v>1928</x:v>
      </x:c>
      <x:c r="B1929" s="50" t="str">
        <x:v>7046</x:v>
      </x:c>
      <x:c r="C1929" s="50" t="str">
        <x:v>7046.T</x:v>
      </x:c>
      <x:c r="D1929" s="50" t="str">
        <x:v>TDSE Inc.</x:v>
      </x:c>
      <x:c r="E1929" s="50" t="str">
        <x:v>Growth Market(Domestic)</x:v>
      </x:c>
      <x:c r="F1929" s="50" t="str">
        <x:v>Services</x:v>
      </x:c>
      <x:c r="G1929" s="51" t="n">
        <x:v>1323.88</x:v>
      </x:c>
      <x:c r="H1929" s="51" t="n">
        <x:v>1723.649</x:v>
      </x:c>
      <x:c r="I1929" s="51" t="n">
        <x:v>2415.94</x:v>
      </x:c>
      <x:c r="J1929" s="51" t="n">
        <x:v>2521.361</x:v>
      </x:c>
      <x:c r="K1929" s="51" t="n">
        <x:v>2699.081</x:v>
      </x:c>
      <x:c r="L1929" s="52" t="n">
        <x:f>IFERROR(H1929/G1929-1,"")</x:f>
        <x:v>0.3019677010000905</x:v>
      </x:c>
      <x:c r="M1929" s="52" t="n">
        <x:f>IFERROR(I1929/H1929-1,"")</x:f>
        <x:v>0.4016426778305793</x:v>
      </x:c>
      <x:c r="N1929" s="52" t="n">
        <x:f>IFERROR(J1929/I1929-1,"")</x:f>
        <x:v>0.043635603533200173</x:v>
      </x:c>
      <x:c r="O1929" s="52" t="n">
        <x:f>IFERROR(K1929/J1929-1,"")</x:f>
        <x:v>0.07048574162922328</x:v>
      </x:c>
      <x:c r="P1929" s="52" t="n">
        <x:f>IFERROR((K1929/G1929)^(1/4)-1,"")</x:f>
        <x:v>0.1949282376847845</x:v>
      </x:c>
      <x:c r="Q1929" s="51" t="n">
        <x:v>198.773</x:v>
      </x:c>
      <x:c r="R1929" s="52" t="n">
        <x:f>IFERROR(Q1929/K1929,"")</x:f>
        <x:v>0.07364469610211771</x:v>
      </x:c>
      <x:c r="S1929" s="53" t="n">
        <x:v>43435</x:v>
      </x:c>
      <x:c r="T1929" s="50" t="str">
        <x:v>EDINET_company_history</x:v>
      </x:c>
      <x:c r="U1929" s="50" t="str">
        <x:v>株式会社テクノスジャパン</x:v>
      </x:c>
      <x:c r="V1929" s="54" t="n">
        <x:v>0.1822</x:v>
      </x:c>
      <x:c r="W1929" s="50" t="str">
        <x:v>東垣 直樹</x:v>
      </x:c>
      <x:c r="X1929" s="50" t="b">
        <x:f>AND(COUNT(L1929:O1929)=4,L1929&gt;='設定'!$B$6,M1929&gt;='設定'!$B$6,N1929&gt;='設定'!$B$6,O1929&gt;='設定'!$B$6)</x:f>
        <x:v>0</x:v>
      </x:c>
      <x:c r="Y1929" s="50" t="b">
        <x:f>AND(COUNT(G1929:K1929)=5,P1929&gt;='設定'!$B$7)</x:f>
        <x:v>0</x:v>
      </x:c>
      <x:c r="Z1929" s="50" t="b">
        <x:f>AND(ISNUMBER(R1929),R1929&gt;='設定'!$B$8)</x:f>
        <x:v>0</x:v>
      </x:c>
      <x:c r="AA1929" s="50" t="b">
        <x:f>AND(ISNUMBER(S1929),S1929&gt;=DATE(YEAR('設定'!$B$10)-'設定'!$B$9,MONTH('設定'!$B$10),DAY('設定'!$B$10)))</x:f>
        <x:v>0</x:v>
      </x:c>
      <x:c r="AB1929" s="55" t="b">
        <x:v>0</x:v>
      </x:c>
      <x:c r="AC1929" s="55" t="b">
        <x:v>0</x:v>
      </x:c>
      <x:c r="AD1929" s="50" t="n">
        <x:f>IF(X1929,1,0)+IF(Z1929,1,0)+IF(AA1929,1,0)+IF(AB1929,1,0)</x:f>
        <x:v>0</x:v>
      </x:c>
      <x:c r="AE1929" s="50" t="n">
        <x:f>IF(Y1929,1,0)+IF(Z1929,1,0)+IF(AA1929,1,0)+IF(AB1929,1,0)</x:f>
        <x:v>0</x:v>
      </x:c>
      <x:c r="AF1929" s="50" t="n">
        <x:f>IF(Y1929,1,0)+IF(Z1929,1,0)+IF(AA1929,1,0)+IF(AC1929,1,0)</x:f>
        <x:v>0</x:v>
      </x:c>
      <x:c r="AG1929" s="53" t="n">
        <x:v>44348</x:v>
      </x:c>
      <x:c r="AH1929" s="50" t="str">
        <x:v>S100W5C2</x:v>
      </x:c>
      <x:c r="AI1929" s="50" t="str">
        <x:v>NetSalesSummaryOfBusinessResults</x:v>
      </x:c>
      <x:c r="AJ1929" s="50" t="str">
        <x:v>OperatingIncome</x:v>
      </x:c>
      <x:c r="AK1929" s="53" t="n">
        <x:v>45747</x:v>
      </x:c>
      <x:c r="AL1929" s="50" t="str">
        <x:v>365/365/365/366/365</x:v>
      </x:c>
      <x:c r="AM1929" s="51" t="n">
        <x:v>2085900</x:v>
      </x:c>
      <x:c r="AN1929" s="51" t="n">
        <x:v>1336</x:v>
      </x:c>
      <x:c r="AO1929" s="51" t="n">
        <x:f>IFERROR(AM1929*AN1929,"")</x:f>
        <x:v>2786762400</x:v>
      </x:c>
      <x:c r="AP1929" s="56" t="n">
        <x:f>IFERROR(AO1929/(K1929*1000000),"")</x:f>
        <x:v>1.0324856497452282</x:v>
      </x:c>
      <x:c r="AQ1929" s="57" t="n">
        <x:v>3248493.3333333335</x:v>
      </x:c>
      <x:c r="AR1929" s="52" t="n">
        <x:v>0.5373175524689637</x:v>
      </x:c>
      <x:c r="AS1929" s="52" t="n">
        <x:v>-0.728707261673071</x:v>
      </x:c>
      <x:c r="AT1929" s="55" t="b">
        <x:v>0</x:v>
      </x:c>
      <x:c r="AU1929" s="50" t="str">
        <x:v>low_liquidity</x:v>
      </x:c>
      <x:c r="AV1929" s="58" t="n">
        <x:v>-0.1950445238480761</x:v>
      </x:c>
      <x:c r="AW1929" s="50" t="n">
        <x:v>3017</x:v>
      </x:c>
      <x:c r="AX1929" s="50" t="str">
        <x:v>Future Moat</x:v>
      </x:c>
      <x:c r="AY1929" s="50" t="str">
        <x:v>既存適格性フィルター不通過: low_liquidity / 60日平均売買代金2,000万円未満 / ローカル5年最大下落率-60%以下</x:v>
      </x:c>
      <x:c r="AZ1929" s="59" t="str">
        <x:v>2025-06-26 12:58</x:v>
      </x:c>
      <x:c r="BA1929" s="53" t="n">
        <x:v>43435</x:v>
      </x:c>
      <x:c r="BB1929" s="50"/>
      <x:c r="BC1929" s="50"/>
      <x:c r="BD1929" s="50"/>
    </x:row>
    <x:row r="1930">
      <x:c r="A1930" s="50" t="n">
        <x:v>1929</x:v>
      </x:c>
      <x:c r="B1930" s="50" t="str">
        <x:v>7325</x:v>
      </x:c>
      <x:c r="C1930" s="50" t="str">
        <x:v>7325.T</x:v>
      </x:c>
      <x:c r="D1930" s="50" t="str">
        <x:v>IRRC Corporation</x:v>
      </x:c>
      <x:c r="E1930" s="50" t="str">
        <x:v>Growth Market(Domestic)</x:v>
      </x:c>
      <x:c r="F1930" s="50" t="str">
        <x:v>Insurance</x:v>
      </x:c>
      <x:c r="G1930" s="51" t="n">
        <x:v>4638.424</x:v>
      </x:c>
      <x:c r="H1930" s="51" t="n">
        <x:v>5199.397</x:v>
      </x:c>
      <x:c r="I1930" s="51" t="n">
        <x:v>6004.557</x:v>
      </x:c>
      <x:c r="J1930" s="51" t="n">
        <x:v>7921.787</x:v>
      </x:c>
      <x:c r="K1930" s="51" t="n">
        <x:v>9424.658</x:v>
      </x:c>
      <x:c r="L1930" s="52" t="n">
        <x:f>IFERROR(H1930/G1930-1,"")</x:f>
        <x:v>0.12094043149138578</x:v>
      </x:c>
      <x:c r="M1930" s="52" t="n">
        <x:f>IFERROR(I1930/H1930-1,"")</x:f>
        <x:v>0.15485641892704094</x:v>
      </x:c>
      <x:c r="N1930" s="52" t="n">
        <x:f>IFERROR(J1930/I1930-1,"")</x:f>
        <x:v>0.3192958281518521</x:v>
      </x:c>
      <x:c r="O1930" s="52" t="n">
        <x:f>IFERROR(K1930/J1930-1,"")</x:f>
        <x:v>0.18971363405756803</x:v>
      </x:c>
      <x:c r="P1930" s="52" t="n">
        <x:f>IFERROR((K1930/G1930)^(1/4)-1,"")</x:f>
        <x:v>0.19391604473795176</x:v>
      </x:c>
      <x:c r="Q1930" s="51" t="n">
        <x:v>741.621</x:v>
      </x:c>
      <x:c r="R1930" s="52" t="n">
        <x:f>IFERROR(Q1930/K1930,"")</x:f>
        <x:v>0.07868943361127799</x:v>
      </x:c>
      <x:c r="S1930" s="53" t="n">
        <x:v>43344</x:v>
      </x:c>
      <x:c r="T1930" s="50" t="str">
        <x:v>EDINET_company_history</x:v>
      </x:c>
      <x:c r="U1930" s="50" t="str">
        <x:v>Nihon IFA Partners Ltd． （常任代理人 マローン・インベストメント・ホールディングス・リミテッド）</x:v>
      </x:c>
      <x:c r="V1930" s="54" t="n">
        <x:v>0.2963</x:v>
      </x:c>
      <x:c r="W1930" s="50" t="str">
        <x:v>勝本 竜二 / 建部 賢二郎</x:v>
      </x:c>
      <x:c r="X1930" s="50" t="b">
        <x:f>AND(COUNT(L1930:O1930)=4,L1930&gt;='設定'!$B$6,M1930&gt;='設定'!$B$6,N1930&gt;='設定'!$B$6,O1930&gt;='設定'!$B$6)</x:f>
        <x:v>0</x:v>
      </x:c>
      <x:c r="Y1930" s="50" t="b">
        <x:f>AND(COUNT(G1930:K1930)=5,P1930&gt;='設定'!$B$7)</x:f>
        <x:v>0</x:v>
      </x:c>
      <x:c r="Z1930" s="50" t="b">
        <x:f>AND(ISNUMBER(R1930),R1930&gt;='設定'!$B$8)</x:f>
        <x:v>0</x:v>
      </x:c>
      <x:c r="AA1930" s="50" t="b">
        <x:f>AND(ISNUMBER(S1930),S1930&gt;=DATE(YEAR('設定'!$B$10)-'設定'!$B$9,MONTH('設定'!$B$10),DAY('設定'!$B$10)))</x:f>
        <x:v>0</x:v>
      </x:c>
      <x:c r="AB1930" s="55" t="b">
        <x:v>0</x:v>
      </x:c>
      <x:c r="AC1930" s="55" t="b">
        <x:v>0</x:v>
      </x:c>
      <x:c r="AD1930" s="50" t="n">
        <x:f>IF(X1930,1,0)+IF(Z1930,1,0)+IF(AA1930,1,0)+IF(AB1930,1,0)</x:f>
        <x:v>0</x:v>
      </x:c>
      <x:c r="AE1930" s="50" t="n">
        <x:f>IF(Y1930,1,0)+IF(Z1930,1,0)+IF(AA1930,1,0)+IF(AB1930,1,0)</x:f>
        <x:v>0</x:v>
      </x:c>
      <x:c r="AF1930" s="50" t="n">
        <x:f>IF(Y1930,1,0)+IF(Z1930,1,0)+IF(AA1930,1,0)+IF(AC1930,1,0)</x:f>
        <x:v>0</x:v>
      </x:c>
      <x:c r="AG1930" s="53" t="n">
        <x:v>44348</x:v>
      </x:c>
      <x:c r="AH1930" s="50" t="str">
        <x:v>S100WS0W</x:v>
      </x:c>
      <x:c r="AI1930" s="50" t="str">
        <x:v>NetSalesSummaryOfBusinessResults</x:v>
      </x:c>
      <x:c r="AJ1930" s="50" t="str">
        <x:v>OperatingIncome</x:v>
      </x:c>
      <x:c r="AK1930" s="53" t="n">
        <x:v>45838</x:v>
      </x:c>
      <x:c r="AL1930" s="50" t="str">
        <x:v>365/365/365/366/365</x:v>
      </x:c>
      <x:c r="AM1930" s="51" t="n">
        <x:v>8177400</x:v>
      </x:c>
      <x:c r="AN1930" s="51" t="n">
        <x:v>706</x:v>
      </x:c>
      <x:c r="AO1930" s="51" t="n">
        <x:f>IFERROR(AM1930*AN1930,"")</x:f>
        <x:v>5773244400</x:v>
      </x:c>
      <x:c r="AP1930" s="56" t="n">
        <x:f>IFERROR(AO1930/(K1930*1000000),"")</x:f>
        <x:v>0.6125680528672764</x:v>
      </x:c>
      <x:c r="AQ1930" s="57" t="n">
        <x:v>3801115</x:v>
      </x:c>
      <x:c r="AR1930" s="52" t="n">
        <x:v>0.319329522497087</x:v>
      </x:c>
      <x:c r="AS1930" s="52" t="n">
        <x:v>-0.4666954450743311</x:v>
      </x:c>
      <x:c r="AT1930" s="55" t="b">
        <x:v>0</x:v>
      </x:c>
      <x:c r="AU1930" s="50" t="str">
        <x:v>low_liquidity</x:v>
      </x:c>
      <x:c r="AV1930" s="58" t="n">
        <x:v>-0.1417057041042881</x:v>
      </x:c>
      <x:c r="AW1930" s="50" t="n">
        <x:v>2812</x:v>
      </x:c>
      <x:c r="AX1930" s="50" t="str">
        <x:v>Transformation Moat</x:v>
      </x:c>
      <x:c r="AY1930" s="50" t="str">
        <x:v>既存適格性フィルター不通過: low_liquidity / 60日平均売買代金2,000万円未満</x:v>
      </x:c>
      <x:c r="AZ1930" s="59" t="str">
        <x:v>2025-09-29 13:27</x:v>
      </x:c>
      <x:c r="BA1930" s="53" t="n">
        <x:v>43344</x:v>
      </x:c>
      <x:c r="BB1930" s="50"/>
      <x:c r="BC1930" s="50"/>
      <x:c r="BD1930" s="50"/>
    </x:row>
    <x:row r="1931">
      <x:c r="A1931" s="50" t="n">
        <x:v>1930</x:v>
      </x:c>
      <x:c r="B1931" s="50" t="str">
        <x:v>6062</x:v>
      </x:c>
      <x:c r="C1931" s="50" t="str">
        <x:v>6062.T</x:v>
      </x:c>
      <x:c r="D1931" s="50" t="str">
        <x:v>CHARM CARE CORPORATION</x:v>
      </x:c>
      <x:c r="E1931" s="50" t="str">
        <x:v>Prime Market (Domestic)</x:v>
      </x:c>
      <x:c r="F1931" s="50" t="str">
        <x:v>Services</x:v>
      </x:c>
      <x:c r="G1931" s="51" t="n">
        <x:v>22984</x:v>
      </x:c>
      <x:c r="H1931" s="51" t="n">
        <x:v>29071</x:v>
      </x:c>
      <x:c r="I1931" s="51" t="n">
        <x:v>37887</x:v>
      </x:c>
      <x:c r="J1931" s="51" t="n">
        <x:v>47829</x:v>
      </x:c>
      <x:c r="K1931" s="51" t="n">
        <x:v>46673</x:v>
      </x:c>
      <x:c r="L1931" s="52" t="n">
        <x:f>IFERROR(H1931/G1931-1,"")</x:f>
        <x:v>0.26483640793595553</x:v>
      </x:c>
      <x:c r="M1931" s="52" t="n">
        <x:f>IFERROR(I1931/H1931-1,"")</x:f>
        <x:v>0.30325754188022436</x:v>
      </x:c>
      <x:c r="N1931" s="52" t="n">
        <x:f>IFERROR(J1931/I1931-1,"")</x:f>
        <x:v>0.26241190909810763</x:v>
      </x:c>
      <x:c r="O1931" s="52" t="n">
        <x:f>IFERROR(K1931/J1931-1,"")</x:f>
        <x:v>-0.02416943695247653</x:v>
      </x:c>
      <x:c r="P1931" s="52" t="n">
        <x:f>IFERROR((K1931/G1931)^(1/4)-1,"")</x:f>
        <x:v>0.19374076819703823</x:v>
      </x:c>
      <x:c r="Q1931" s="51" t="n">
        <x:v>3845</x:v>
      </x:c>
      <x:c r="R1931" s="52" t="n">
        <x:f>IFERROR(Q1931/K1931,"")</x:f>
        <x:v>0.08238167677243803</x:v>
      </x:c>
      <x:c r="S1931" s="53" t="n">
        <x:v>41000</x:v>
      </x:c>
      <x:c r="T1931" s="50" t="str">
        <x:v>EDINET_company_history</x:v>
      </x:c>
      <x:c r="U1931" s="50" t="str">
        <x:v>株式会社エス・ティー・ケー</x:v>
      </x:c>
      <x:c r="V1931" s="54" t="n">
        <x:v>0.2939</x:v>
      </x:c>
      <x:c r="W1931" s="50" t="str">
        <x:v>下村 隆彦 / 小梶 史朗</x:v>
      </x:c>
      <x:c r="X1931" s="50" t="b">
        <x:f>AND(COUNT(L1931:O1931)=4,L1931&gt;='設定'!$B$6,M1931&gt;='設定'!$B$6,N1931&gt;='設定'!$B$6,O1931&gt;='設定'!$B$6)</x:f>
        <x:v>0</x:v>
      </x:c>
      <x:c r="Y1931" s="50" t="b">
        <x:f>AND(COUNT(G1931:K1931)=5,P1931&gt;='設定'!$B$7)</x:f>
        <x:v>0</x:v>
      </x:c>
      <x:c r="Z1931" s="50" t="b">
        <x:f>AND(ISNUMBER(R1931),R1931&gt;='設定'!$B$8)</x:f>
        <x:v>0</x:v>
      </x:c>
      <x:c r="AA1931" s="50" t="b">
        <x:f>AND(ISNUMBER(S1931),S1931&gt;=DATE(YEAR('設定'!$B$10)-'設定'!$B$9,MONTH('設定'!$B$10),DAY('設定'!$B$10)))</x:f>
        <x:v>0</x:v>
      </x:c>
      <x:c r="AB1931" s="55" t="b">
        <x:v>0</x:v>
      </x:c>
      <x:c r="AC1931" s="55" t="b">
        <x:v>0</x:v>
      </x:c>
      <x:c r="AD1931" s="50" t="n">
        <x:f>IF(X1931,1,0)+IF(Z1931,1,0)+IF(AA1931,1,0)+IF(AB1931,1,0)</x:f>
        <x:v>0</x:v>
      </x:c>
      <x:c r="AE1931" s="50" t="n">
        <x:f>IF(Y1931,1,0)+IF(Z1931,1,0)+IF(AA1931,1,0)+IF(AB1931,1,0)</x:f>
        <x:v>0</x:v>
      </x:c>
      <x:c r="AF1931" s="50" t="n">
        <x:f>IF(Y1931,1,0)+IF(Z1931,1,0)+IF(AA1931,1,0)+IF(AC1931,1,0)</x:f>
        <x:v>0</x:v>
      </x:c>
      <x:c r="AG1931" s="53" t="n">
        <x:v>44348</x:v>
      </x:c>
      <x:c r="AH1931" s="50" t="str">
        <x:v>S100WQO9</x:v>
      </x:c>
      <x:c r="AI1931" s="50" t="str">
        <x:v>NetSalesSummaryOfBusinessResults</x:v>
      </x:c>
      <x:c r="AJ1931" s="50" t="str">
        <x:v>OperatingIncome</x:v>
      </x:c>
      <x:c r="AK1931" s="53" t="n">
        <x:v>45838</x:v>
      </x:c>
      <x:c r="AL1931" s="50" t="str">
        <x:v>365/365/365/366/365</x:v>
      </x:c>
      <x:c r="AM1931" s="51" t="n">
        <x:v>32668400</x:v>
      </x:c>
      <x:c r="AN1931" s="51" t="n">
        <x:v>1336</x:v>
      </x:c>
      <x:c r="AO1931" s="51" t="n">
        <x:f>IFERROR(AM1931*AN1931,"")</x:f>
        <x:v>43644982400</x:v>
      </x:c>
      <x:c r="AP1931" s="56" t="n">
        <x:f>IFERROR(AO1931/(K1931*1000000),"")</x:f>
        <x:v>0.9351227133460459</x:v>
      </x:c>
      <x:c r="AQ1931" s="57" t="n">
        <x:v>135671158.33333334</x:v>
      </x:c>
      <x:c r="AR1931" s="52" t="n">
        <x:v>0.4074984464427912</x:v>
      </x:c>
      <x:c r="AS1931" s="52" t="n">
        <x:v>-0.5111583951292793</x:v>
      </x:c>
      <x:c r="AT1931" s="55" t="b">
        <x:v>1</x:v>
      </x:c>
      <x:c r="AU1931" s="50"/>
      <x:c r="AV1931" s="58" t="n">
        <x:v>-0.0369680988361182</x:v>
      </x:c>
      <x:c r="AW1931" s="50" t="n">
        <x:v>2167</x:v>
      </x:c>
      <x:c r="AX1931" s="50" t="str">
        <x:v>Future Moat</x:v>
      </x:c>
      <x:c r="AY1931" s="50" t="str">
        <x:v>目立つ機械的警告なし（定性確認は別途必要）</x:v>
      </x:c>
      <x:c r="AZ1931" s="59" t="str">
        <x:v>2025-09-24 13:55</x:v>
      </x:c>
      <x:c r="BA1931" s="53" t="n">
        <x:v>41000</x:v>
      </x:c>
      <x:c r="BB1931" s="50"/>
      <x:c r="BC1931" s="50"/>
      <x:c r="BD1931" s="50" t="str">
        <x:v>TOPIX Small 2</x:v>
      </x:c>
    </x:row>
    <x:row r="1932">
      <x:c r="A1932" s="50" t="n">
        <x:v>1931</x:v>
      </x:c>
      <x:c r="B1932" s="50" t="str">
        <x:v>4384</x:v>
      </x:c>
      <x:c r="C1932" s="50" t="str">
        <x:v>4384.T</x:v>
      </x:c>
      <x:c r="D1932" s="50" t="str">
        <x:v>RAKSUL INC.</x:v>
      </x:c>
      <x:c r="E1932" s="50" t="str">
        <x:v>Prime Market (Domestic)</x:v>
      </x:c>
      <x:c r="F1932" s="50" t="str">
        <x:v>Information &amp; Communication</x:v>
      </x:c>
      <x:c r="G1932" s="51" t="n">
        <x:v>25523</x:v>
      </x:c>
      <x:c r="H1932" s="51" t="n">
        <x:v>30008</x:v>
      </x:c>
      <x:c r="I1932" s="51" t="n">
        <x:v>31208</x:v>
      </x:c>
      <x:c r="J1932" s="51" t="n">
        <x:v>45127</x:v>
      </x:c>
      <x:c r="K1932" s="51" t="n">
        <x:v>51821</x:v>
      </x:c>
      <x:c r="L1932" s="52" t="n">
        <x:f>IFERROR(H1932/G1932-1,"")</x:f>
        <x:v>0.17572385691337233</x:v>
      </x:c>
      <x:c r="M1932" s="52" t="n">
        <x:f>IFERROR(I1932/H1932-1,"")</x:f>
        <x:v>0.039989336177019386</x:v>
      </x:c>
      <x:c r="N1932" s="52" t="n">
        <x:f>IFERROR(J1932/I1932-1,"")</x:f>
        <x:v>0.4460074339912843</x:v>
      </x:c>
      <x:c r="O1932" s="52" t="n">
        <x:f>IFERROR(K1932/J1932-1,"")</x:f>
        <x:v>0.14833691581536557</x:v>
      </x:c>
      <x:c r="P1932" s="52" t="n">
        <x:f>IFERROR((K1932/G1932)^(1/4)-1,"")</x:f>
        <x:v>0.19369539161496085</x:v>
      </x:c>
      <x:c r="Q1932" s="51" t="n">
        <x:v>3500</x:v>
      </x:c>
      <x:c r="R1932" s="52" t="n">
        <x:f>IFERROR(Q1932/K1932,"")</x:f>
        <x:v>0.0675401864109145</x:v>
      </x:c>
      <x:c r="S1932" s="53" t="n">
        <x:v>43221</x:v>
      </x:c>
      <x:c r="T1932" s="50" t="str">
        <x:v>EDINET_company_history</x:v>
      </x:c>
      <x:c r="U1932" s="50" t="str">
        <x:v>日本マスタートラスト信託銀行株式会社（信託口）</x:v>
      </x:c>
      <x:c r="V1932" s="54" t="n">
        <x:v>0.1371</x:v>
      </x:c>
      <x:c r="W1932" s="50" t="str">
        <x:v>永見 世央</x:v>
      </x:c>
      <x:c r="X1932" s="50" t="b">
        <x:f>AND(COUNT(L1932:O1932)=4,L1932&gt;='設定'!$B$6,M1932&gt;='設定'!$B$6,N1932&gt;='設定'!$B$6,O1932&gt;='設定'!$B$6)</x:f>
        <x:v>0</x:v>
      </x:c>
      <x:c r="Y1932" s="50" t="b">
        <x:f>AND(COUNT(G1932:K1932)=5,P1932&gt;='設定'!$B$7)</x:f>
        <x:v>0</x:v>
      </x:c>
      <x:c r="Z1932" s="50" t="b">
        <x:f>AND(ISNUMBER(R1932),R1932&gt;='設定'!$B$8)</x:f>
        <x:v>0</x:v>
      </x:c>
      <x:c r="AA1932" s="50" t="b">
        <x:f>AND(ISNUMBER(S1932),S1932&gt;=DATE(YEAR('設定'!$B$10)-'設定'!$B$9,MONTH('設定'!$B$10),DAY('設定'!$B$10)))</x:f>
        <x:v>0</x:v>
      </x:c>
      <x:c r="AB1932" s="55" t="b">
        <x:v>0</x:v>
      </x:c>
      <x:c r="AC1932" s="55" t="b">
        <x:v>0</x:v>
      </x:c>
      <x:c r="AD1932" s="50" t="n">
        <x:f>IF(X1932,1,0)+IF(Z1932,1,0)+IF(AA1932,1,0)+IF(AB1932,1,0)</x:f>
        <x:v>0</x:v>
      </x:c>
      <x:c r="AE1932" s="50" t="n">
        <x:f>IF(Y1932,1,0)+IF(Z1932,1,0)+IF(AA1932,1,0)+IF(AB1932,1,0)</x:f>
        <x:v>0</x:v>
      </x:c>
      <x:c r="AF1932" s="50" t="n">
        <x:f>IF(Y1932,1,0)+IF(Z1932,1,0)+IF(AA1932,1,0)+IF(AC1932,1,0)</x:f>
        <x:v>0</x:v>
      </x:c>
      <x:c r="AG1932" s="53" t="n">
        <x:v>44348</x:v>
      </x:c>
      <x:c r="AH1932" s="50" t="str">
        <x:v>S100WW0E</x:v>
      </x:c>
      <x:c r="AI1932" s="50" t="str">
        <x:v>NetSalesSummaryOfBusinessResults</x:v>
      </x:c>
      <x:c r="AJ1932" s="50" t="str">
        <x:v>OperatingIncome</x:v>
      </x:c>
      <x:c r="AK1932" s="53" t="n">
        <x:v>45869</x:v>
      </x:c>
      <x:c r="AL1932" s="50" t="str">
        <x:v>365/365/365/366/365</x:v>
      </x:c>
      <x:c r="AM1932" s="51" t="n">
        <x:v>57932475</x:v>
      </x:c>
      <x:c r="AN1932" s="51" t="n">
        <x:v>1890</x:v>
      </x:c>
      <x:c r="AO1932" s="51" t="n">
        <x:f>IFERROR(AM1932*AN1932,"")</x:f>
        <x:v>109492377750</x:v>
      </x:c>
      <x:c r="AP1932" s="56" t="n">
        <x:f>IFERROR(AO1932/(K1932*1000000),"")</x:f>
        <x:v>2.1128958868026477</x:v>
      </x:c>
      <x:c r="AQ1932" s="57" t="n">
        <x:v>442631373.3333333</x:v>
      </x:c>
      <x:c r="AR1932" s="52" t="n">
        <x:v>0.5274947213563154</x:v>
      </x:c>
      <x:c r="AS1932" s="52" t="n">
        <x:v>-0.800413220796893</x:v>
      </x:c>
      <x:c r="AT1932" s="55" t="b">
        <x:v>1</x:v>
      </x:c>
      <x:c r="AU1932" s="50"/>
      <x:c r="AV1932" s="58" t="n">
        <x:v>-0.0093222846867293</x:v>
      </x:c>
      <x:c r="AW1932" s="50" t="n">
        <x:v>1944</x:v>
      </x:c>
      <x:c r="AX1932" s="50" t="str">
        <x:v>Future Moat</x:v>
      </x:c>
      <x:c r="AY1932" s="50" t="str">
        <x:v>ローカル5年最大下落率-60%以下</x:v>
      </x:c>
      <x:c r="AZ1932" s="59" t="str">
        <x:v>2025-10-22 16:09</x:v>
      </x:c>
      <x:c r="BA1932" s="53" t="n">
        <x:v>43221</x:v>
      </x:c>
      <x:c r="BB1932" s="50"/>
      <x:c r="BC1932" s="50"/>
      <x:c r="BD1932" s="50" t="str">
        <x:v>TOPIX Small 1</x:v>
      </x:c>
    </x:row>
    <x:row r="1933">
      <x:c r="A1933" s="50" t="n">
        <x:v>1932</x:v>
      </x:c>
      <x:c r="B1933" s="50" t="str">
        <x:v>7456</x:v>
      </x:c>
      <x:c r="C1933" s="50" t="str">
        <x:v>7456.T</x:v>
      </x:c>
      <x:c r="D1933" s="50" t="str">
        <x:v>MATSUDA SANGYO Co.,Ltd.</x:v>
      </x:c>
      <x:c r="E1933" s="50" t="str">
        <x:v>Prime Market (Domestic)</x:v>
      </x:c>
      <x:c r="F1933" s="50" t="str">
        <x:v>Wholesale Trade</x:v>
      </x:c>
      <x:c r="G1933" s="51" t="n">
        <x:v>231559</x:v>
      </x:c>
      <x:c r="H1933" s="51" t="n">
        <x:v>272292</x:v>
      </x:c>
      <x:c r="I1933" s="51" t="n">
        <x:v>351028</x:v>
      </x:c>
      <x:c r="J1933" s="51" t="n">
        <x:v>360527</x:v>
      </x:c>
      <x:c r="K1933" s="51" t="n">
        <x:v>468841</x:v>
      </x:c>
      <x:c r="L1933" s="52" t="n">
        <x:f>IFERROR(H1933/G1933-1,"")</x:f>
        <x:v>0.17590765204548298</x:v>
      </x:c>
      <x:c r="M1933" s="52" t="n">
        <x:f>IFERROR(I1933/H1933-1,"")</x:f>
        <x:v>0.28916016629206887</x:v>
      </x:c>
      <x:c r="N1933" s="52" t="n">
        <x:f>IFERROR(J1933/I1933-1,"")</x:f>
        <x:v>0.027060519388766746</x:v>
      </x:c>
      <x:c r="O1933" s="52" t="n">
        <x:f>IFERROR(K1933/J1933-1,"")</x:f>
        <x:v>0.3004324225370083</x:v>
      </x:c>
      <x:c r="P1933" s="52" t="n">
        <x:f>IFERROR((K1933/G1933)^(1/4)-1,"")</x:f>
        <x:v>0.19286413059908258</x:v>
      </x:c>
      <x:c r="Q1933" s="51" t="n">
        <x:v>12676</x:v>
      </x:c>
      <x:c r="R1933" s="52" t="n">
        <x:f>IFERROR(Q1933/K1933,"")</x:f>
        <x:v>0.027036884572808267</x:v>
      </x:c>
      <x:c r="S1933" s="53" t="n">
        <x:v>36495</x:v>
      </x:c>
      <x:c r="T1933" s="50" t="str">
        <x:v>EDINET_company_history</x:v>
      </x:c>
      <x:c r="U1933" s="50" t="str">
        <x:v>松田物産株式会社</x:v>
      </x:c>
      <x:c r="V1933" s="54" t="n">
        <x:v>0.1339</x:v>
      </x:c>
      <x:c r="W1933" s="50" t="str">
        <x:v>松田 芳明 / 對馬 浩二</x:v>
      </x:c>
      <x:c r="X1933" s="50" t="b">
        <x:f>AND(COUNT(L1933:O1933)=4,L1933&gt;='設定'!$B$6,M1933&gt;='設定'!$B$6,N1933&gt;='設定'!$B$6,O1933&gt;='設定'!$B$6)</x:f>
        <x:v>0</x:v>
      </x:c>
      <x:c r="Y1933" s="50" t="b">
        <x:f>AND(COUNT(G1933:K1933)=5,P1933&gt;='設定'!$B$7)</x:f>
        <x:v>0</x:v>
      </x:c>
      <x:c r="Z1933" s="50" t="b">
        <x:f>AND(ISNUMBER(R1933),R1933&gt;='設定'!$B$8)</x:f>
        <x:v>0</x:v>
      </x:c>
      <x:c r="AA1933" s="50" t="b">
        <x:f>AND(ISNUMBER(S1933),S1933&gt;=DATE(YEAR('設定'!$B$10)-'設定'!$B$9,MONTH('設定'!$B$10),DAY('設定'!$B$10)))</x:f>
        <x:v>0</x:v>
      </x:c>
      <x:c r="AB1933" s="55" t="b">
        <x:v>0</x:v>
      </x:c>
      <x:c r="AC1933" s="55" t="b">
        <x:v>0</x:v>
      </x:c>
      <x:c r="AD1933" s="50" t="n">
        <x:f>IF(X1933,1,0)+IF(Z1933,1,0)+IF(AA1933,1,0)+IF(AB1933,1,0)</x:f>
        <x:v>0</x:v>
      </x:c>
      <x:c r="AE1933" s="50" t="n">
        <x:f>IF(Y1933,1,0)+IF(Z1933,1,0)+IF(AA1933,1,0)+IF(AB1933,1,0)</x:f>
        <x:v>0</x:v>
      </x:c>
      <x:c r="AF1933" s="50" t="n">
        <x:f>IF(Y1933,1,0)+IF(Z1933,1,0)+IF(AA1933,1,0)+IF(AC1933,1,0)</x:f>
        <x:v>0</x:v>
      </x:c>
      <x:c r="AG1933" s="53" t="n">
        <x:v>44348</x:v>
      </x:c>
      <x:c r="AH1933" s="50" t="str">
        <x:v>S100W2EX</x:v>
      </x:c>
      <x:c r="AI1933" s="50" t="str">
        <x:v>NetSalesSummaryOfBusinessResults</x:v>
      </x:c>
      <x:c r="AJ1933" s="50" t="str">
        <x:v>OperatingIncome</x:v>
      </x:c>
      <x:c r="AK1933" s="53" t="n">
        <x:v>45747</x:v>
      </x:c>
      <x:c r="AL1933" s="50" t="str">
        <x:v>365/365/365/366/365</x:v>
      </x:c>
      <x:c r="AM1933" s="51" t="n">
        <x:v>25917181</x:v>
      </x:c>
      <x:c r="AN1933" s="51" t="n">
        <x:v>6380</x:v>
      </x:c>
      <x:c r="AO1933" s="51" t="n">
        <x:f>IFERROR(AM1933*AN1933,"")</x:f>
        <x:v>165351614780</x:v>
      </x:c>
      <x:c r="AP1933" s="56" t="n">
        <x:f>IFERROR(AO1933/(K1933*1000000),"")</x:f>
        <x:v>0.35268164426745957</x:v>
      </x:c>
      <x:c r="AQ1933" s="57" t="n">
        <x:v>1055623416.6666666</x:v>
      </x:c>
      <x:c r="AR1933" s="52" t="n">
        <x:v>0.3451743203267428</x:v>
      </x:c>
      <x:c r="AS1933" s="52" t="n">
        <x:v>-0.4842395358885204</x:v>
      </x:c>
      <x:c r="AT1933" s="55" t="b">
        <x:v>1</x:v>
      </x:c>
      <x:c r="AU1933" s="50"/>
      <x:c r="AV1933" s="58" t="n">
        <x:v>0.0001051358892634</x:v>
      </x:c>
      <x:c r="AW1933" s="50" t="n">
        <x:v>1868</x:v>
      </x:c>
      <x:c r="AX1933" s="50" t="str">
        <x:v>Transformation Moat</x:v>
      </x:c>
      <x:c r="AY1933" s="50" t="str">
        <x:v>目立つ機械的警告なし（定性確認は別途必要）</x:v>
      </x:c>
      <x:c r="AZ1933" s="59" t="str">
        <x:v>2025-06-24 10:02</x:v>
      </x:c>
      <x:c r="BA1933" s="53" t="n">
        <x:v>36495</x:v>
      </x:c>
      <x:c r="BB1933" s="50"/>
      <x:c r="BC1933" s="50"/>
      <x:c r="BD1933" s="50" t="str">
        <x:v>TOPIX Small 1</x:v>
      </x:c>
    </x:row>
    <x:row r="1934">
      <x:c r="A1934" s="50" t="n">
        <x:v>1933</x:v>
      </x:c>
      <x:c r="B1934" s="50" t="str">
        <x:v>7059</x:v>
      </x:c>
      <x:c r="C1934" s="50" t="str">
        <x:v>7059.T</x:v>
      </x:c>
      <x:c r="D1934" s="50" t="str">
        <x:v>COPRO-HOLDINGS.Co.,Ltd.</x:v>
      </x:c>
      <x:c r="E1934" s="50" t="str">
        <x:v>Prime Market (Domestic)</x:v>
      </x:c>
      <x:c r="F1934" s="50" t="str">
        <x:v>Services</x:v>
      </x:c>
      <x:c r="G1934" s="51" t="n">
        <x:v>14836.579</x:v>
      </x:c>
      <x:c r="H1934" s="51" t="n">
        <x:v>15589.085</x:v>
      </x:c>
      <x:c r="I1934" s="51" t="n">
        <x:v>18791.365</x:v>
      </x:c>
      <x:c r="J1934" s="51" t="n">
        <x:v>24098.199</x:v>
      </x:c>
      <x:c r="K1934" s="51" t="n">
        <x:v>30015.113</x:v>
      </x:c>
      <x:c r="L1934" s="52" t="n">
        <x:f>IFERROR(H1934/G1934-1,"")</x:f>
        <x:v>0.050719643659094205</x:v>
      </x:c>
      <x:c r="M1934" s="52" t="n">
        <x:f>IFERROR(I1934/H1934-1,"")</x:f>
        <x:v>0.20541808579528587</x:v>
      </x:c>
      <x:c r="N1934" s="52" t="n">
        <x:f>IFERROR(J1934/I1934-1,"")</x:f>
        <x:v>0.2824081167067958</x:v>
      </x:c>
      <x:c r="O1934" s="52" t="n">
        <x:f>IFERROR(K1934/J1934-1,"")</x:f>
        <x:v>0.2455334525206634</x:v>
      </x:c>
      <x:c r="P1934" s="52" t="n">
        <x:f>IFERROR((K1934/G1934)^(1/4)-1,"")</x:f>
        <x:v>0.19261852870426588</x:v>
      </x:c>
      <x:c r="Q1934" s="51" t="n">
        <x:v>2763.955</x:v>
      </x:c>
      <x:c r="R1934" s="52" t="n">
        <x:f>IFERROR(Q1934/K1934,"")</x:f>
        <x:v>0.0920854437562837</x:v>
      </x:c>
      <x:c r="S1934" s="53" t="n">
        <x:v>43525</x:v>
      </x:c>
      <x:c r="T1934" s="50" t="str">
        <x:v>EDINET_company_history</x:v>
      </x:c>
      <x:c r="U1934" s="50" t="str">
        <x:v>株式会社リタメコ</x:v>
      </x:c>
      <x:c r="V1934" s="54" t="n">
        <x:v>0.4411</x:v>
      </x:c>
      <x:c r="W1934" s="50" t="str">
        <x:v>清川 甲介</x:v>
      </x:c>
      <x:c r="X1934" s="50" t="b">
        <x:f>AND(COUNT(L1934:O1934)=4,L1934&gt;='設定'!$B$6,M1934&gt;='設定'!$B$6,N1934&gt;='設定'!$B$6,O1934&gt;='設定'!$B$6)</x:f>
        <x:v>0</x:v>
      </x:c>
      <x:c r="Y1934" s="50" t="b">
        <x:f>AND(COUNT(G1934:K1934)=5,P1934&gt;='設定'!$B$7)</x:f>
        <x:v>0</x:v>
      </x:c>
      <x:c r="Z1934" s="50" t="b">
        <x:f>AND(ISNUMBER(R1934),R1934&gt;='設定'!$B$8)</x:f>
        <x:v>0</x:v>
      </x:c>
      <x:c r="AA1934" s="50" t="b">
        <x:f>AND(ISNUMBER(S1934),S1934&gt;=DATE(YEAR('設定'!$B$10)-'設定'!$B$9,MONTH('設定'!$B$10),DAY('設定'!$B$10)))</x:f>
        <x:v>0</x:v>
      </x:c>
      <x:c r="AB1934" s="55" t="b">
        <x:v>0</x:v>
      </x:c>
      <x:c r="AC1934" s="55" t="b">
        <x:v>0</x:v>
      </x:c>
      <x:c r="AD1934" s="50" t="n">
        <x:f>IF(X1934,1,0)+IF(Z1934,1,0)+IF(AA1934,1,0)+IF(AB1934,1,0)</x:f>
        <x:v>0</x:v>
      </x:c>
      <x:c r="AE1934" s="50" t="n">
        <x:f>IF(Y1934,1,0)+IF(Z1934,1,0)+IF(AA1934,1,0)+IF(AB1934,1,0)</x:f>
        <x:v>0</x:v>
      </x:c>
      <x:c r="AF1934" s="50" t="n">
        <x:f>IF(Y1934,1,0)+IF(Z1934,1,0)+IF(AA1934,1,0)+IF(AC1934,1,0)</x:f>
        <x:v>0</x:v>
      </x:c>
      <x:c r="AG1934" s="53" t="n">
        <x:v>44348</x:v>
      </x:c>
      <x:c r="AH1934" s="50" t="str">
        <x:v>S100VZON</x:v>
      </x:c>
      <x:c r="AI1934" s="50" t="str">
        <x:v>NetSalesSummaryOfBusinessResults</x:v>
      </x:c>
      <x:c r="AJ1934" s="50" t="str">
        <x:v>OperatingIncome</x:v>
      </x:c>
      <x:c r="AK1934" s="53" t="n">
        <x:v>45747</x:v>
      </x:c>
      <x:c r="AL1934" s="50" t="str">
        <x:v>365/365/365/366/365</x:v>
      </x:c>
      <x:c r="AM1934" s="51" t="n">
        <x:v>19044300</x:v>
      </x:c>
      <x:c r="AN1934" s="51" t="n">
        <x:v>745</x:v>
      </x:c>
      <x:c r="AO1934" s="51" t="n">
        <x:f>IFERROR(AM1934*AN1934,"")</x:f>
        <x:v>14188003500</x:v>
      </x:c>
      <x:c r="AP1934" s="56" t="n">
        <x:f>IFERROR(AO1934/(K1934*1000000),"")</x:f>
        <x:v>0.472695321853361</x:v>
      </x:c>
      <x:c r="AQ1934" s="57" t="n">
        <x:v>137325271.66666666</x:v>
      </x:c>
      <x:c r="AR1934" s="52" t="n">
        <x:v>0.4063273668362309</x:v>
      </x:c>
      <x:c r="AS1934" s="52" t="n">
        <x:v>-0.4041377320360948</x:v>
      </x:c>
      <x:c r="AT1934" s="55" t="b">
        <x:v>1</x:v>
      </x:c>
      <x:c r="AU1934" s="50"/>
      <x:c r="AV1934" s="58" t="n">
        <x:v>0.0391967662550048</x:v>
      </x:c>
      <x:c r="AW1934" s="50" t="n">
        <x:v>1580</x:v>
      </x:c>
      <x:c r="AX1934" s="50" t="str">
        <x:v>Transformation Moat</x:v>
      </x:c>
      <x:c r="AY1934" s="50" t="str">
        <x:v>目立つ機械的警告なし（定性確認は別途必要）</x:v>
      </x:c>
      <x:c r="AZ1934" s="59" t="str">
        <x:v>2025-06-19 16:00</x:v>
      </x:c>
      <x:c r="BA1934" s="53" t="n">
        <x:v>43525</x:v>
      </x:c>
      <x:c r="BB1934" s="50"/>
      <x:c r="BC1934" s="50"/>
      <x:c r="BD1934" s="50"/>
    </x:row>
    <x:row r="1935">
      <x:c r="A1935" s="50" t="n">
        <x:v>1934</x:v>
      </x:c>
      <x:c r="B1935" s="50" t="str">
        <x:v>5019</x:v>
      </x:c>
      <x:c r="C1935" s="50" t="str">
        <x:v>5019.T</x:v>
      </x:c>
      <x:c r="D1935" s="50" t="str">
        <x:v>Idemitsu Kosan Co.,Ltd.</x:v>
      </x:c>
      <x:c r="E1935" s="50" t="str">
        <x:v>Prime Market (Domestic)</x:v>
      </x:c>
      <x:c r="F1935" s="50" t="str">
        <x:v>Oil and Coal Products</x:v>
      </x:c>
      <x:c r="G1935" s="51" t="n">
        <x:v>4556620</x:v>
      </x:c>
      <x:c r="H1935" s="51" t="n">
        <x:v>6686761</x:v>
      </x:c>
      <x:c r="I1935" s="51" t="n">
        <x:v>9456281</x:v>
      </x:c>
      <x:c r="J1935" s="51" t="n">
        <x:v>8719201</x:v>
      </x:c>
      <x:c r="K1935" s="51" t="n">
        <x:v>9190225</x:v>
      </x:c>
      <x:c r="L1935" s="52" t="n">
        <x:f>IFERROR(H1935/G1935-1,"")</x:f>
        <x:v>0.46748269550675725</x:v>
      </x:c>
      <x:c r="M1935" s="52" t="n">
        <x:f>IFERROR(I1935/H1935-1,"")</x:f>
        <x:v>0.4141796005569811</x:v>
      </x:c>
      <x:c r="N1935" s="52" t="n">
        <x:f>IFERROR(J1935/I1935-1,"")</x:f>
        <x:v>-0.07794607626401961</x:v>
      </x:c>
      <x:c r="O1935" s="52" t="n">
        <x:f>IFERROR(K1935/J1935-1,"")</x:f>
        <x:v>0.05402146366392979</x:v>
      </x:c>
      <x:c r="P1935" s="52" t="n">
        <x:f>IFERROR((K1935/G1935)^(1/4)-1,"")</x:f>
        <x:v>0.19171068427371019</x:v>
      </x:c>
      <x:c r="Q1935" s="51" t="n">
        <x:v>162185</x:v>
      </x:c>
      <x:c r="R1935" s="52" t="n">
        <x:f>IFERROR(Q1935/K1935,"")</x:f>
        <x:v>0.017647554874880646</x:v>
      </x:c>
      <x:c r="S1935" s="53" t="n">
        <x:v>18019</x:v>
      </x:c>
      <x:c r="T1935" s="50" t="str">
        <x:v>EDINET_company_history</x:v>
      </x:c>
      <x:c r="U1935" s="50" t="str">
        <x:v>日本マスタートラスト信託銀行株式会社（信託口）</x:v>
      </x:c>
      <x:c r="V1935" s="54" t="n">
        <x:v>0.1077</x:v>
      </x:c>
      <x:c r="W1935" s="50" t="str">
        <x:v>木 藤 俊 一 / 酒 井 則 明 / 平 野 敦 彦 / 澤 正 彦</x:v>
      </x:c>
      <x:c r="X1935" s="50" t="b">
        <x:f>AND(COUNT(L1935:O1935)=4,L1935&gt;='設定'!$B$6,M1935&gt;='設定'!$B$6,N1935&gt;='設定'!$B$6,O1935&gt;='設定'!$B$6)</x:f>
        <x:v>0</x:v>
      </x:c>
      <x:c r="Y1935" s="50" t="b">
        <x:f>AND(COUNT(G1935:K1935)=5,P1935&gt;='設定'!$B$7)</x:f>
        <x:v>0</x:v>
      </x:c>
      <x:c r="Z1935" s="50" t="b">
        <x:f>AND(ISNUMBER(R1935),R1935&gt;='設定'!$B$8)</x:f>
        <x:v>0</x:v>
      </x:c>
      <x:c r="AA1935" s="50" t="b">
        <x:f>AND(ISNUMBER(S1935),S1935&gt;=DATE(YEAR('設定'!$B$10)-'設定'!$B$9,MONTH('設定'!$B$10),DAY('設定'!$B$10)))</x:f>
        <x:v>0</x:v>
      </x:c>
      <x:c r="AB1935" s="55" t="b">
        <x:v>0</x:v>
      </x:c>
      <x:c r="AC1935" s="55" t="b">
        <x:v>0</x:v>
      </x:c>
      <x:c r="AD1935" s="50" t="n">
        <x:f>IF(X1935,1,0)+IF(Z1935,1,0)+IF(AA1935,1,0)+IF(AB1935,1,0)</x:f>
        <x:v>0</x:v>
      </x:c>
      <x:c r="AE1935" s="50" t="n">
        <x:f>IF(Y1935,1,0)+IF(Z1935,1,0)+IF(AA1935,1,0)+IF(AB1935,1,0)</x:f>
        <x:v>0</x:v>
      </x:c>
      <x:c r="AF1935" s="50" t="n">
        <x:f>IF(Y1935,1,0)+IF(Z1935,1,0)+IF(AA1935,1,0)+IF(AC1935,1,0)</x:f>
        <x:v>0</x:v>
      </x:c>
      <x:c r="AG1935" s="53" t="n">
        <x:v>44348</x:v>
      </x:c>
      <x:c r="AH1935" s="50" t="str">
        <x:v>S100VZEN</x:v>
      </x:c>
      <x:c r="AI1935" s="50" t="str">
        <x:v>NetSalesSummaryOfBusinessResults</x:v>
      </x:c>
      <x:c r="AJ1935" s="50" t="str">
        <x:v>OperatingIncome</x:v>
      </x:c>
      <x:c r="AK1935" s="53" t="n">
        <x:v>45747</x:v>
      </x:c>
      <x:c r="AL1935" s="50" t="str">
        <x:v>365/365/365/366/365</x:v>
      </x:c>
      <x:c r="AM1935" s="51" t="n">
        <x:v>1227418590</x:v>
      </x:c>
      <x:c r="AN1935" s="51" t="n">
        <x:v>1357</x:v>
      </x:c>
      <x:c r="AO1935" s="51" t="n">
        <x:f>IFERROR(AM1935*AN1935,"")</x:f>
        <x:v>1665607026630</x:v>
      </x:c>
      <x:c r="AP1935" s="56" t="n">
        <x:f>IFERROR(AO1935/(K1935*1000000),"")</x:f>
        <x:v>0.18123680613151474</x:v>
      </x:c>
      <x:c r="AQ1935" s="57" t="n">
        <x:v>7145332335</x:v>
      </x:c>
      <x:c r="AR1935" s="52" t="n">
        <x:v>0.309002745232692</x:v>
      </x:c>
      <x:c r="AS1935" s="52" t="n">
        <x:v>-0.2973998649598952</x:v>
      </x:c>
      <x:c r="AT1935" s="55" t="b">
        <x:v>1</x:v>
      </x:c>
      <x:c r="AU1935" s="50"/>
      <x:c r="AV1935" s="58" t="n">
        <x:v>0.2249458817025346</x:v>
      </x:c>
      <x:c r="AW1935" s="50" t="n">
        <x:v>609</x:v>
      </x:c>
      <x:c r="AX1935" s="50" t="str">
        <x:v>Transformation Moat</x:v>
      </x:c>
      <x:c r="AY1935" s="50" t="str">
        <x:v>目立つ機械的警告なし（定性確認は別途必要）</x:v>
      </x:c>
      <x:c r="AZ1935" s="59" t="str">
        <x:v>2025-06-19 15:33</x:v>
      </x:c>
      <x:c r="BA1935" s="53" t="n">
        <x:v>18019</x:v>
      </x:c>
      <x:c r="BB1935" s="50"/>
      <x:c r="BC1935" s="50"/>
      <x:c r="BD1935" s="50" t="str">
        <x:v>TOPIX Mid400</x:v>
      </x:c>
    </x:row>
    <x:row r="1936">
      <x:c r="A1936" s="50" t="n">
        <x:v>1935</x:v>
      </x:c>
      <x:c r="B1936" s="50" t="str">
        <x:v>6135</x:v>
      </x:c>
      <x:c r="C1936" s="50" t="str">
        <x:v>6135.T</x:v>
      </x:c>
      <x:c r="D1936" s="50" t="str">
        <x:v>Makino Milling Machine Co.,Ltd.</x:v>
      </x:c>
      <x:c r="E1936" s="50" t="str">
        <x:v>Prime Market (Domestic)</x:v>
      </x:c>
      <x:c r="F1936" s="50" t="str">
        <x:v>Machinery</x:v>
      </x:c>
      <x:c r="G1936" s="51" t="n">
        <x:v>116737</x:v>
      </x:c>
      <x:c r="H1936" s="51" t="n">
        <x:v>186591</x:v>
      </x:c>
      <x:c r="I1936" s="51" t="n">
        <x:v>227985</x:v>
      </x:c>
      <x:c r="J1936" s="51" t="n">
        <x:v>225360</x:v>
      </x:c>
      <x:c r="K1936" s="51" t="n">
        <x:v>234216</x:v>
      </x:c>
      <x:c r="L1936" s="52" t="n">
        <x:f>IFERROR(H1936/G1936-1,"")</x:f>
        <x:v>0.5983878290516289</x:v>
      </x:c>
      <x:c r="M1936" s="52" t="n">
        <x:f>IFERROR(I1936/H1936-1,"")</x:f>
        <x:v>0.22184349727478825</x:v>
      </x:c>
      <x:c r="N1936" s="52" t="n">
        <x:f>IFERROR(J1936/I1936-1,"")</x:f>
        <x:v>-0.011513915389170348</x:v>
      </x:c>
      <x:c r="O1936" s="52" t="n">
        <x:f>IFERROR(K1936/J1936-1,"")</x:f>
        <x:v>0.039297124600639055</x:v>
      </x:c>
      <x:c r="P1936" s="52" t="n">
        <x:f>IFERROR((K1936/G1936)^(1/4)-1,"")</x:f>
        <x:v>0.19015084107774083</x:v>
      </x:c>
      <x:c r="Q1936" s="51" t="n">
        <x:v>18516</x:v>
      </x:c>
      <x:c r="R1936" s="52" t="n">
        <x:f>IFERROR(Q1936/K1936,"")</x:f>
        <x:v>0.07905523106875705</x:v>
      </x:c>
      <x:c r="S1936" s="53" t="n">
        <x:v>23559</x:v>
      </x:c>
      <x:c r="T1936" s="50" t="str">
        <x:v>EDINET_company_history</x:v>
      </x:c>
      <x:c r="U1936" s="50" t="str">
        <x:v>日本マスタートラスト信託銀行株式会社（信託口）</x:v>
      </x:c>
      <x:c r="V1936" s="54" t="n">
        <x:v>0.1193</x:v>
      </x:c>
      <x:c r="W1936" s="50" t="str">
        <x:v>宮 崎 正太郎 / 永 野 敏 之</x:v>
      </x:c>
      <x:c r="X1936" s="50" t="b">
        <x:f>AND(COUNT(L1936:O1936)=4,L1936&gt;='設定'!$B$6,M1936&gt;='設定'!$B$6,N1936&gt;='設定'!$B$6,O1936&gt;='設定'!$B$6)</x:f>
        <x:v>0</x:v>
      </x:c>
      <x:c r="Y1936" s="50" t="b">
        <x:f>AND(COUNT(G1936:K1936)=5,P1936&gt;='設定'!$B$7)</x:f>
        <x:v>0</x:v>
      </x:c>
      <x:c r="Z1936" s="50" t="b">
        <x:f>AND(ISNUMBER(R1936),R1936&gt;='設定'!$B$8)</x:f>
        <x:v>0</x:v>
      </x:c>
      <x:c r="AA1936" s="50" t="b">
        <x:f>AND(ISNUMBER(S1936),S1936&gt;=DATE(YEAR('設定'!$B$10)-'設定'!$B$9,MONTH('設定'!$B$10),DAY('設定'!$B$10)))</x:f>
        <x:v>0</x:v>
      </x:c>
      <x:c r="AB1936" s="55" t="b">
        <x:v>0</x:v>
      </x:c>
      <x:c r="AC1936" s="55" t="b">
        <x:v>0</x:v>
      </x:c>
      <x:c r="AD1936" s="50" t="n">
        <x:f>IF(X1936,1,0)+IF(Z1936,1,0)+IF(AA1936,1,0)+IF(AB1936,1,0)</x:f>
        <x:v>0</x:v>
      </x:c>
      <x:c r="AE1936" s="50" t="n">
        <x:f>IF(Y1936,1,0)+IF(Z1936,1,0)+IF(AA1936,1,0)+IF(AB1936,1,0)</x:f>
        <x:v>0</x:v>
      </x:c>
      <x:c r="AF1936" s="50" t="n">
        <x:f>IF(Y1936,1,0)+IF(Z1936,1,0)+IF(AA1936,1,0)+IF(AC1936,1,0)</x:f>
        <x:v>0</x:v>
      </x:c>
      <x:c r="AG1936" s="53" t="n">
        <x:v>44348</x:v>
      </x:c>
      <x:c r="AH1936" s="50" t="str">
        <x:v>S100W0JN</x:v>
      </x:c>
      <x:c r="AI1936" s="50" t="str">
        <x:v>NetSalesSummaryOfBusinessResults</x:v>
      </x:c>
      <x:c r="AJ1936" s="50" t="str">
        <x:v>OperatingIncome</x:v>
      </x:c>
      <x:c r="AK1936" s="53" t="n">
        <x:v>45747</x:v>
      </x:c>
      <x:c r="AL1936" s="50" t="str">
        <x:v>365/365/365/366/365</x:v>
      </x:c>
      <x:c r="AM1936" s="51" t="n">
        <x:v>23388441</x:v>
      </x:c>
      <x:c r="AN1936" s="51" t="n">
        <x:v>14110</x:v>
      </x:c>
      <x:c r="AO1936" s="51" t="n">
        <x:f>IFERROR(AM1936*AN1936,"")</x:f>
        <x:v>330010902510</x:v>
      </x:c>
      <x:c r="AP1936" s="56" t="n">
        <x:f>IFERROR(AO1936/(K1936*1000000),"")</x:f>
        <x:v>1.4090023845937083</x:v>
      </x:c>
      <x:c r="AQ1936" s="57" t="n">
        <x:v>2886068716.6666665</x:v>
      </x:c>
      <x:c r="AR1936" s="52" t="n">
        <x:v>0.3402047939451306</x:v>
      </x:c>
      <x:c r="AS1936" s="52" t="n">
        <x:v>-0.3319444080674923</x:v>
      </x:c>
      <x:c r="AT1936" s="55" t="b">
        <x:v>1</x:v>
      </x:c>
      <x:c r="AU1936" s="50"/>
      <x:c r="AV1936" s="58" t="n">
        <x:v>0.2437916409415674</x:v>
      </x:c>
      <x:c r="AW1936" s="50" t="n">
        <x:v>569</x:v>
      </x:c>
      <x:c r="AX1936" s="50" t="str">
        <x:v>Future Moat</x:v>
      </x:c>
      <x:c r="AY1936" s="50" t="str">
        <x:v>目立つ機械的警告なし（定性確認は別途必要）</x:v>
      </x:c>
      <x:c r="AZ1936" s="59" t="str">
        <x:v>2025-06-20 14:14</x:v>
      </x:c>
      <x:c r="BA1936" s="53" t="n">
        <x:v>23559</x:v>
      </x:c>
      <x:c r="BB1936" s="50"/>
      <x:c r="BC1936" s="50"/>
      <x:c r="BD1936" s="50" t="str">
        <x:v>TOPIX Small 1</x:v>
      </x:c>
    </x:row>
    <x:row r="1937">
      <x:c r="A1937" s="50" t="n">
        <x:v>1936</x:v>
      </x:c>
      <x:c r="B1937" s="50" t="str">
        <x:v>6574</x:v>
      </x:c>
      <x:c r="C1937" s="50" t="str">
        <x:v>6574.T</x:v>
      </x:c>
      <x:c r="D1937" s="50" t="str">
        <x:v>Convano Inc.</x:v>
      </x:c>
      <x:c r="E1937" s="50" t="str">
        <x:v>Growth Market(Domestic)</x:v>
      </x:c>
      <x:c r="F1937" s="50" t="str">
        <x:v>Services</x:v>
      </x:c>
      <x:c r="G1937" s="51" t="n">
        <x:v>1616.004</x:v>
      </x:c>
      <x:c r="H1937" s="51" t="n">
        <x:v>2142.926</x:v>
      </x:c>
      <x:c r="I1937" s="51" t="n">
        <x:v>2330.101</x:v>
      </x:c>
      <x:c r="J1937" s="51" t="n">
        <x:v>2588.713</x:v>
      </x:c>
      <x:c r="K1937" s="51" t="n">
        <x:v>3240.603</x:v>
      </x:c>
      <x:c r="L1937" s="52" t="n">
        <x:f>IFERROR(H1937/G1937-1,"")</x:f>
        <x:v>0.32606478696834906</x:v>
      </x:c>
      <x:c r="M1937" s="52" t="n">
        <x:f>IFERROR(I1937/H1937-1,"")</x:f>
        <x:v>0.08734552663041106</x:v>
      </x:c>
      <x:c r="N1937" s="52" t="n">
        <x:f>IFERROR(J1937/I1937-1,"")</x:f>
        <x:v>0.11098746363355061</x:v>
      </x:c>
      <x:c r="O1937" s="52" t="n">
        <x:f>IFERROR(K1937/J1937-1,"")</x:f>
        <x:v>0.2518201129287023</x:v>
      </x:c>
      <x:c r="P1937" s="52" t="n">
        <x:f>IFERROR((K1937/G1937)^(1/4)-1,"")</x:f>
        <x:v>0.18999695353300772</x:v>
      </x:c>
      <x:c r="Q1937" s="51" t="n">
        <x:v>134.698</x:v>
      </x:c>
      <x:c r="R1937" s="52" t="n">
        <x:f>IFERROR(Q1937/K1937,"")</x:f>
        <x:v>0.041565720947613766</x:v>
      </x:c>
      <x:c r="S1937" s="53" t="n">
        <x:v>43191</x:v>
      </x:c>
      <x:c r="T1937" s="50" t="str">
        <x:v>EDINET_company_history</x:v>
      </x:c>
      <x:c r="U1937" s="50" t="str">
        <x:v>株式会社NT</x:v>
      </x:c>
      <x:c r="V1937" s="54" t="n">
        <x:v>0.7222</x:v>
      </x:c>
      <x:c r="W1937" s="50" t="str">
        <x:v>上四元 絢 / 横山 周平</x:v>
      </x:c>
      <x:c r="X1937" s="50" t="b">
        <x:f>AND(COUNT(L1937:O1937)=4,L1937&gt;='設定'!$B$6,M1937&gt;='設定'!$B$6,N1937&gt;='設定'!$B$6,O1937&gt;='設定'!$B$6)</x:f>
        <x:v>0</x:v>
      </x:c>
      <x:c r="Y1937" s="50" t="b">
        <x:f>AND(COUNT(G1937:K1937)=5,P1937&gt;='設定'!$B$7)</x:f>
        <x:v>0</x:v>
      </x:c>
      <x:c r="Z1937" s="50" t="b">
        <x:f>AND(ISNUMBER(R1937),R1937&gt;='設定'!$B$8)</x:f>
        <x:v>0</x:v>
      </x:c>
      <x:c r="AA1937" s="50" t="b">
        <x:f>AND(ISNUMBER(S1937),S1937&gt;=DATE(YEAR('設定'!$B$10)-'設定'!$B$9,MONTH('設定'!$B$10),DAY('設定'!$B$10)))</x:f>
        <x:v>0</x:v>
      </x:c>
      <x:c r="AB1937" s="55" t="b">
        <x:v>0</x:v>
      </x:c>
      <x:c r="AC1937" s="55" t="b">
        <x:v>0</x:v>
      </x:c>
      <x:c r="AD1937" s="50" t="n">
        <x:f>IF(X1937,1,0)+IF(Z1937,1,0)+IF(AA1937,1,0)+IF(AB1937,1,0)</x:f>
        <x:v>0</x:v>
      </x:c>
      <x:c r="AE1937" s="50" t="n">
        <x:f>IF(Y1937,1,0)+IF(Z1937,1,0)+IF(AA1937,1,0)+IF(AB1937,1,0)</x:f>
        <x:v>0</x:v>
      </x:c>
      <x:c r="AF1937" s="50" t="n">
        <x:f>IF(Y1937,1,0)+IF(Z1937,1,0)+IF(AA1937,1,0)+IF(AC1937,1,0)</x:f>
        <x:v>0</x:v>
      </x:c>
      <x:c r="AG1937" s="53" t="n">
        <x:v>44348</x:v>
      </x:c>
      <x:c r="AH1937" s="50" t="str">
        <x:v>S100W828</x:v>
      </x:c>
      <x:c r="AI1937" s="50" t="str">
        <x:v>RevenueIFRSSummaryOfBusinessResults</x:v>
      </x:c>
      <x:c r="AJ1937" s="50" t="str">
        <x:v>OperatingProfitLossIFRSSummaryOfBusinessResults</x:v>
      </x:c>
      <x:c r="AK1937" s="53" t="n">
        <x:v>45747</x:v>
      </x:c>
      <x:c r="AL1937" s="50" t="str">
        <x:v>365/365/365/366/365</x:v>
      </x:c>
      <x:c r="AM1937" s="51" t="n">
        <x:v>4334807</x:v>
      </x:c>
      <x:c r="AN1937" s="51" t="n">
        <x:v>93</x:v>
      </x:c>
      <x:c r="AO1937" s="51" t="n">
        <x:f>IFERROR(AM1937*AN1937,"")</x:f>
        <x:v>403137051</x:v>
      </x:c>
      <x:c r="AP1937" s="56" t="n">
        <x:f>IFERROR(AO1937/(K1937*1000000),"")</x:f>
        <x:v>0.12440186317176155</x:v>
      </x:c>
      <x:c r="AQ1937" s="57" t="n">
        <x:v>167092170</x:v>
      </x:c>
      <x:c r="AR1937" s="52" t="n">
        <x:v>0.822517503860523</x:v>
      </x:c>
      <x:c r="AS1937" s="52" t="n">
        <x:v>-0.708655869886617</x:v>
      </x:c>
      <x:c r="AT1937" s="55" t="b">
        <x:v>0</x:v>
      </x:c>
      <x:c r="AU1937" s="50" t="str">
        <x:v>missing_financial_data;repeated_operating_loss</x:v>
      </x:c>
      <x:c r="AV1937" s="58" t="n">
        <x:v>-0.1613976955178871</x:v>
      </x:c>
      <x:c r="AW1937" s="50" t="n">
        <x:v>2894</x:v>
      </x:c>
      <x:c r="AX1937" s="50" t="str">
        <x:v>Future Moat</x:v>
      </x:c>
      <x:c r="AY1937" s="50" t="str">
        <x:v>既存適格性フィルター不通過: missing_financial_data;repeated_operating_loss / 年率ボラティリティ60%以上 / ローカル5年最大下落率-60%以下</x:v>
      </x:c>
      <x:c r="AZ1937" s="59" t="str">
        <x:v>2025-06-27 14:35</x:v>
      </x:c>
      <x:c r="BA1937" s="53" t="n">
        <x:v>43191</x:v>
      </x:c>
      <x:c r="BB1937" s="50"/>
      <x:c r="BC1937" s="50"/>
      <x:c r="BD1937" s="50"/>
    </x:row>
    <x:row r="1938">
      <x:c r="A1938" s="50" t="n">
        <x:v>1937</x:v>
      </x:c>
      <x:c r="B1938" s="50" t="str">
        <x:v>3372</x:v>
      </x:c>
      <x:c r="C1938" s="50" t="str">
        <x:v>3372.T</x:v>
      </x:c>
      <x:c r="D1938" s="50" t="str">
        <x:v>KANMONKAI Co.,Ltd.</x:v>
      </x:c>
      <x:c r="E1938" s="50" t="str">
        <x:v>Standard Market(Domestic)</x:v>
      </x:c>
      <x:c r="F1938" s="50" t="str">
        <x:v>Retail Trade</x:v>
      </x:c>
      <x:c r="G1938" s="51" t="n">
        <x:v>2634.818</x:v>
      </x:c>
      <x:c r="H1938" s="51" t="n">
        <x:v>2603.688</x:v>
      </x:c>
      <x:c r="I1938" s="51" t="n">
        <x:v>4210.139</x:v>
      </x:c>
      <x:c r="J1938" s="51" t="n">
        <x:v>5015.889</x:v>
      </x:c>
      <x:c r="K1938" s="51" t="n">
        <x:v>5264.115</x:v>
      </x:c>
      <x:c r="L1938" s="52" t="n">
        <x:f>IFERROR(H1938/G1938-1,"")</x:f>
        <x:v>-0.011814857800425016</x:v>
      </x:c>
      <x:c r="M1938" s="52" t="n">
        <x:f>IFERROR(I1938/H1938-1,"")</x:f>
        <x:v>0.6169905918066987</x:v>
      </x:c>
      <x:c r="N1938" s="52" t="n">
        <x:f>IFERROR(J1938/I1938-1,"")</x:f>
        <x:v>0.19138322986485723</x:v>
      </x:c>
      <x:c r="O1938" s="52" t="n">
        <x:f>IFERROR(K1938/J1938-1,"")</x:f>
        <x:v>0.049487937233060775</x:v>
      </x:c>
      <x:c r="P1938" s="52" t="n">
        <x:f>IFERROR((K1938/G1938)^(1/4)-1,"")</x:f>
        <x:v>0.18889550934306265</x:v>
      </x:c>
      <x:c r="Q1938" s="51" t="n">
        <x:v>327.585</x:v>
      </x:c>
      <x:c r="R1938" s="52" t="n">
        <x:f>IFERROR(Q1938/K1938,"")</x:f>
        <x:v>0.062229833504777156</x:v>
      </x:c>
      <x:c r="S1938" s="53" t="n">
        <x:v>38504</x:v>
      </x:c>
      <x:c r="T1938" s="50" t="str">
        <x:v>EDINET_company_history</x:v>
      </x:c>
      <x:c r="U1938" s="50" t="str">
        <x:v>株式会社椿台</x:v>
      </x:c>
      <x:c r="V1938" s="54" t="n">
        <x:v>0.3065</x:v>
      </x:c>
      <x:c r="W1938" s="50" t="str">
        <x:v>山口 久美子</x:v>
      </x:c>
      <x:c r="X1938" s="50" t="b">
        <x:f>AND(COUNT(L1938:O1938)=4,L1938&gt;='設定'!$B$6,M1938&gt;='設定'!$B$6,N1938&gt;='設定'!$B$6,O1938&gt;='設定'!$B$6)</x:f>
        <x:v>0</x:v>
      </x:c>
      <x:c r="Y1938" s="50" t="b">
        <x:f>AND(COUNT(G1938:K1938)=5,P1938&gt;='設定'!$B$7)</x:f>
        <x:v>0</x:v>
      </x:c>
      <x:c r="Z1938" s="50" t="b">
        <x:f>AND(ISNUMBER(R1938),R1938&gt;='設定'!$B$8)</x:f>
        <x:v>0</x:v>
      </x:c>
      <x:c r="AA1938" s="50" t="b">
        <x:f>AND(ISNUMBER(S1938),S1938&gt;=DATE(YEAR('設定'!$B$10)-'設定'!$B$9,MONTH('設定'!$B$10),DAY('設定'!$B$10)))</x:f>
        <x:v>0</x:v>
      </x:c>
      <x:c r="AB1938" s="55" t="b">
        <x:v>0</x:v>
      </x:c>
      <x:c r="AC1938" s="55" t="b">
        <x:v>0</x:v>
      </x:c>
      <x:c r="AD1938" s="50" t="n">
        <x:f>IF(X1938,1,0)+IF(Z1938,1,0)+IF(AA1938,1,0)+IF(AB1938,1,0)</x:f>
        <x:v>0</x:v>
      </x:c>
      <x:c r="AE1938" s="50" t="n">
        <x:f>IF(Y1938,1,0)+IF(Z1938,1,0)+IF(AA1938,1,0)+IF(AB1938,1,0)</x:f>
        <x:v>0</x:v>
      </x:c>
      <x:c r="AF1938" s="50" t="n">
        <x:f>IF(Y1938,1,0)+IF(Z1938,1,0)+IF(AA1938,1,0)+IF(AC1938,1,0)</x:f>
        <x:v>0</x:v>
      </x:c>
      <x:c r="AG1938" s="53" t="n">
        <x:v>44348</x:v>
      </x:c>
      <x:c r="AH1938" s="50" t="str">
        <x:v>S100W5ZC</x:v>
      </x:c>
      <x:c r="AI1938" s="50" t="str">
        <x:v>NetSalesSummaryOfBusinessResults</x:v>
      </x:c>
      <x:c r="AJ1938" s="50" t="str">
        <x:v>OperatingIncome</x:v>
      </x:c>
      <x:c r="AK1938" s="53" t="n">
        <x:v>45747</x:v>
      </x:c>
      <x:c r="AL1938" s="50" t="str">
        <x:v>365/365/365/366/365</x:v>
      </x:c>
      <x:c r="AM1938" s="51" t="n">
        <x:v>13698800</x:v>
      </x:c>
      <x:c r="AN1938" s="51" t="n">
        <x:v>219</x:v>
      </x:c>
      <x:c r="AO1938" s="51" t="n">
        <x:f>IFERROR(AM1938*AN1938,"")</x:f>
        <x:v>3000037200</x:v>
      </x:c>
      <x:c r="AP1938" s="56" t="n">
        <x:f>IFERROR(AO1938/(K1938*1000000),"")</x:f>
        <x:v>0.5699034310610616</x:v>
      </x:c>
      <x:c r="AQ1938" s="57" t="n">
        <x:v>3299963.3333333335</x:v>
      </x:c>
      <x:c r="AR1938" s="52" t="n">
        <x:v>0.2340399024929591</x:v>
      </x:c>
      <x:c r="AS1938" s="52" t="n">
        <x:v>-0.4219653179190752</x:v>
      </x:c>
      <x:c r="AT1938" s="55" t="b">
        <x:v>0</x:v>
      </x:c>
      <x:c r="AU1938" s="50" t="str">
        <x:v>low_liquidity</x:v>
      </x:c>
      <x:c r="AV1938" s="58" t="n">
        <x:v>0.0110639910436613</x:v>
      </x:c>
      <x:c r="AW1938" s="50" t="n">
        <x:v>1784</x:v>
      </x:c>
      <x:c r="AX1938" s="50" t="str">
        <x:v>Discovery</x:v>
      </x:c>
      <x:c r="AY1938" s="50" t="str">
        <x:v>既存適格性フィルター不通過: low_liquidity / 60日平均売買代金2,000万円未満</x:v>
      </x:c>
      <x:c r="AZ1938" s="59" t="str">
        <x:v>2025-06-25 16:00</x:v>
      </x:c>
      <x:c r="BA1938" s="53" t="n">
        <x:v>38504</x:v>
      </x:c>
      <x:c r="BB1938" s="50"/>
      <x:c r="BC1938" s="50"/>
      <x:c r="BD1938" s="50"/>
    </x:row>
    <x:row r="1939">
      <x:c r="A1939" s="50" t="n">
        <x:v>1938</x:v>
      </x:c>
      <x:c r="B1939" s="50" t="str">
        <x:v>4935</x:v>
      </x:c>
      <x:c r="C1939" s="50" t="str">
        <x:v>4935.T</x:v>
      </x:c>
      <x:c r="D1939" s="50" t="str">
        <x:v>LIBERTA CO.,LTD.</x:v>
      </x:c>
      <x:c r="E1939" s="50" t="str">
        <x:v>Standard Market(Domestic)</x:v>
      </x:c>
      <x:c r="F1939" s="50" t="str">
        <x:v>Chemicals</x:v>
      </x:c>
      <x:c r="G1939" s="51" t="n">
        <x:v>5029.442</x:v>
      </x:c>
      <x:c r="H1939" s="51" t="n">
        <x:v>6638.096</x:v>
      </x:c>
      <x:c r="I1939" s="51" t="n">
        <x:v>7087.805</x:v>
      </x:c>
      <x:c r="J1939" s="51" t="n">
        <x:v>8635.801</x:v>
      </x:c>
      <x:c r="K1939" s="51" t="n">
        <x:v>10031.969</x:v>
      </x:c>
      <x:c r="L1939" s="52" t="n">
        <x:f>IFERROR(H1939/G1939-1,"")</x:f>
        <x:v>0.3198474105079647</x:v>
      </x:c>
      <x:c r="M1939" s="52" t="n">
        <x:f>IFERROR(I1939/H1939-1,"")</x:f>
        <x:v>0.06774668519406779</x:v>
      </x:c>
      <x:c r="N1939" s="52" t="n">
        <x:f>IFERROR(J1939/I1939-1,"")</x:f>
        <x:v>0.21840273540256816</x:v>
      </x:c>
      <x:c r="O1939" s="52" t="n">
        <x:f>IFERROR(K1939/J1939-1,"")</x:f>
        <x:v>0.16167209040597386</x:v>
      </x:c>
      <x:c r="P1939" s="52" t="n">
        <x:f>IFERROR((K1939/G1939)^(1/4)-1,"")</x:f>
        <x:v>0.18841081204837362</x:v>
      </x:c>
      <x:c r="Q1939" s="51" t="n">
        <x:v>133.219</x:v>
      </x:c>
      <x:c r="R1939" s="52" t="n">
        <x:f>IFERROR(Q1939/K1939,"")</x:f>
        <x:v>0.013279446936090015</x:v>
      </x:c>
      <x:c r="S1939" s="53" t="n">
        <x:v>44166</x:v>
      </x:c>
      <x:c r="T1939" s="50" t="str">
        <x:v>EDINET_company_history</x:v>
      </x:c>
      <x:c r="U1939" s="50" t="str">
        <x:v>株式会社モア</x:v>
      </x:c>
      <x:c r="V1939" s="54" t="n">
        <x:v>0.3071</x:v>
      </x:c>
      <x:c r="W1939" s="50" t="str">
        <x:v>佐藤 透</x:v>
      </x:c>
      <x:c r="X1939" s="50" t="b">
        <x:f>AND(COUNT(L1939:O1939)=4,L1939&gt;='設定'!$B$6,M1939&gt;='設定'!$B$6,N1939&gt;='設定'!$B$6,O1939&gt;='設定'!$B$6)</x:f>
        <x:v>0</x:v>
      </x:c>
      <x:c r="Y1939" s="50" t="b">
        <x:f>AND(COUNT(G1939:K1939)=5,P1939&gt;='設定'!$B$7)</x:f>
        <x:v>0</x:v>
      </x:c>
      <x:c r="Z1939" s="50" t="b">
        <x:f>AND(ISNUMBER(R1939),R1939&gt;='設定'!$B$8)</x:f>
        <x:v>0</x:v>
      </x:c>
      <x:c r="AA1939" s="50" t="b">
        <x:f>AND(ISNUMBER(S1939),S1939&gt;=DATE(YEAR('設定'!$B$10)-'設定'!$B$9,MONTH('設定'!$B$10),DAY('設定'!$B$10)))</x:f>
        <x:v>0</x:v>
      </x:c>
      <x:c r="AB1939" s="55" t="b">
        <x:v>0</x:v>
      </x:c>
      <x:c r="AC1939" s="55" t="b">
        <x:v>0</x:v>
      </x:c>
      <x:c r="AD1939" s="50" t="n">
        <x:f>IF(X1939,1,0)+IF(Z1939,1,0)+IF(AA1939,1,0)+IF(AB1939,1,0)</x:f>
        <x:v>0</x:v>
      </x:c>
      <x:c r="AE1939" s="50" t="n">
        <x:f>IF(Y1939,1,0)+IF(Z1939,1,0)+IF(AA1939,1,0)+IF(AB1939,1,0)</x:f>
        <x:v>0</x:v>
      </x:c>
      <x:c r="AF1939" s="50" t="n">
        <x:f>IF(Y1939,1,0)+IF(Z1939,1,0)+IF(AA1939,1,0)+IF(AC1939,1,0)</x:f>
        <x:v>0</x:v>
      </x:c>
      <x:c r="AG1939" s="53" t="n">
        <x:v>44348</x:v>
      </x:c>
      <x:c r="AH1939" s="50" t="str">
        <x:v>S100XVNJ</x:v>
      </x:c>
      <x:c r="AI1939" s="50" t="str">
        <x:v>NetSalesSummaryOfBusinessResults</x:v>
      </x:c>
      <x:c r="AJ1939" s="50" t="str">
        <x:v>OperatingIncome</x:v>
      </x:c>
      <x:c r="AK1939" s="53" t="n">
        <x:v>46022</x:v>
      </x:c>
      <x:c r="AL1939" s="50" t="str">
        <x:v>365/365/365/366/365</x:v>
      </x:c>
      <x:c r="AM1939" s="51" t="n">
        <x:v>6024820</x:v>
      </x:c>
      <x:c r="AN1939" s="51" t="n">
        <x:v>233</x:v>
      </x:c>
      <x:c r="AO1939" s="51" t="n">
        <x:f>IFERROR(AM1939*AN1939,"")</x:f>
        <x:v>1403783060</x:v>
      </x:c>
      <x:c r="AP1939" s="56" t="n">
        <x:f>IFERROR(AO1939/(K1939*1000000),"")</x:f>
        <x:v>0.13993096071170077</x:v>
      </x:c>
      <x:c r="AQ1939" s="57" t="n">
        <x:v>116905315</x:v>
      </x:c>
      <x:c r="AR1939" s="52" t="n">
        <x:v>0.8082481497373427</x:v>
      </x:c>
      <x:c r="AS1939" s="52" t="n">
        <x:v>-0.8435054792623267</x:v>
      </x:c>
      <x:c r="AT1939" s="55" t="b">
        <x:v>0</x:v>
      </x:c>
      <x:c r="AU1939" s="50" t="str">
        <x:v>repeated_negative_operating_cf</x:v>
      </x:c>
      <x:c r="AV1939" s="58" t="n">
        <x:v>-0.438940421685902</x:v>
      </x:c>
      <x:c r="AW1939" s="50" t="n">
        <x:v>3450</x:v>
      </x:c>
      <x:c r="AX1939" s="50" t="str">
        <x:v>Future Moat</x:v>
      </x:c>
      <x:c r="AY1939" s="50" t="str">
        <x:v>既存適格性フィルター不通過: repeated_negative_operating_cf / 年率ボラティリティ60%以上 / ローカル5年最大下落率-60%以下</x:v>
      </x:c>
      <x:c r="AZ1939" s="59" t="str">
        <x:v>2026-03-31 15:33</x:v>
      </x:c>
      <x:c r="BA1939" s="53" t="n">
        <x:v>44166</x:v>
      </x:c>
      <x:c r="BB1939" s="50"/>
      <x:c r="BC1939" s="50"/>
      <x:c r="BD1939" s="50"/>
    </x:row>
    <x:row r="1940">
      <x:c r="A1940" s="50" t="n">
        <x:v>1939</x:v>
      </x:c>
      <x:c r="B1940" s="50" t="str">
        <x:v>4492</x:v>
      </x:c>
      <x:c r="C1940" s="50" t="str">
        <x:v>4492.T</x:v>
      </x:c>
      <x:c r="D1940" s="50" t="str">
        <x:v>GENETEC CORPORATION</x:v>
      </x:c>
      <x:c r="E1940" s="50" t="str">
        <x:v>Standard Market(Domestic)</x:v>
      </x:c>
      <x:c r="F1940" s="50" t="str">
        <x:v>Information &amp; Communication</x:v>
      </x:c>
      <x:c r="G1940" s="51" t="n">
        <x:v>4079.318</x:v>
      </x:c>
      <x:c r="H1940" s="51" t="n">
        <x:v>4683.093</x:v>
      </x:c>
      <x:c r="I1940" s="51" t="n">
        <x:v>5864.159</x:v>
      </x:c>
      <x:c r="J1940" s="51" t="n">
        <x:v>7147.976</x:v>
      </x:c>
      <x:c r="K1940" s="51" t="n">
        <x:v>8124.549</x:v>
      </x:c>
      <x:c r="L1940" s="52" t="n">
        <x:f>IFERROR(H1940/G1940-1,"")</x:f>
        <x:v>0.14800880931567484</x:v>
      </x:c>
      <x:c r="M1940" s="52" t="n">
        <x:f>IFERROR(I1940/H1940-1,"")</x:f>
        <x:v>0.2521978530001432</x:v>
      </x:c>
      <x:c r="N1940" s="52" t="n">
        <x:f>IFERROR(J1940/I1940-1,"")</x:f>
        <x:v>0.21892602161708097</x:v>
      </x:c>
      <x:c r="O1940" s="52" t="n">
        <x:f>IFERROR(K1940/J1940-1,"")</x:f>
        <x:v>0.13662231098705435</x:v>
      </x:c>
      <x:c r="P1940" s="52" t="n">
        <x:f>IFERROR((K1940/G1940)^(1/4)-1,"")</x:f>
        <x:v>0.18796302931436126</x:v>
      </x:c>
      <x:c r="Q1940" s="51" t="n">
        <x:v>693.618</x:v>
      </x:c>
      <x:c r="R1940" s="52" t="n">
        <x:f>IFERROR(Q1940/K1940,"")</x:f>
        <x:v>0.08537310809498473</x:v>
      </x:c>
      <x:c r="S1940" s="53" t="n">
        <x:v>43891</x:v>
      </x:c>
      <x:c r="T1940" s="50" t="str">
        <x:v>EDINET_company_history</x:v>
      </x:c>
      <x:c r="U1940" s="50" t="str">
        <x:v>株式会社KEN&amp;パートナーズ</x:v>
      </x:c>
      <x:c r="V1940" s="54" t="n">
        <x:v>0.3626</x:v>
      </x:c>
      <x:c r="W1940" s="50" t="str">
        <x:v>上野 憲二</x:v>
      </x:c>
      <x:c r="X1940" s="50" t="b">
        <x:f>AND(COUNT(L1940:O1940)=4,L1940&gt;='設定'!$B$6,M1940&gt;='設定'!$B$6,N1940&gt;='設定'!$B$6,O1940&gt;='設定'!$B$6)</x:f>
        <x:v>0</x:v>
      </x:c>
      <x:c r="Y1940" s="50" t="b">
        <x:f>AND(COUNT(G1940:K1940)=5,P1940&gt;='設定'!$B$7)</x:f>
        <x:v>0</x:v>
      </x:c>
      <x:c r="Z1940" s="50" t="b">
        <x:f>AND(ISNUMBER(R1940),R1940&gt;='設定'!$B$8)</x:f>
        <x:v>0</x:v>
      </x:c>
      <x:c r="AA1940" s="50" t="b">
        <x:f>AND(ISNUMBER(S1940),S1940&gt;=DATE(YEAR('設定'!$B$10)-'設定'!$B$9,MONTH('設定'!$B$10),DAY('設定'!$B$10)))</x:f>
        <x:v>0</x:v>
      </x:c>
      <x:c r="AB1940" s="55" t="b">
        <x:v>0</x:v>
      </x:c>
      <x:c r="AC1940" s="55" t="b">
        <x:v>0</x:v>
      </x:c>
      <x:c r="AD1940" s="50" t="n">
        <x:f>IF(X1940,1,0)+IF(Z1940,1,0)+IF(AA1940,1,0)+IF(AB1940,1,0)</x:f>
        <x:v>0</x:v>
      </x:c>
      <x:c r="AE1940" s="50" t="n">
        <x:f>IF(Y1940,1,0)+IF(Z1940,1,0)+IF(AA1940,1,0)+IF(AB1940,1,0)</x:f>
        <x:v>0</x:v>
      </x:c>
      <x:c r="AF1940" s="50" t="n">
        <x:f>IF(Y1940,1,0)+IF(Z1940,1,0)+IF(AA1940,1,0)+IF(AC1940,1,0)</x:f>
        <x:v>0</x:v>
      </x:c>
      <x:c r="AG1940" s="53" t="n">
        <x:v>44348</x:v>
      </x:c>
      <x:c r="AH1940" s="50" t="str">
        <x:v>S100W5KH</x:v>
      </x:c>
      <x:c r="AI1940" s="50" t="str">
        <x:v>NetSalesSummaryOfBusinessResults</x:v>
      </x:c>
      <x:c r="AJ1940" s="50" t="str">
        <x:v>OperatingIncome</x:v>
      </x:c>
      <x:c r="AK1940" s="53" t="n">
        <x:v>45747</x:v>
      </x:c>
      <x:c r="AL1940" s="50" t="str">
        <x:v>365/365/365/366/365</x:v>
      </x:c>
      <x:c r="AM1940" s="51" t="n">
        <x:v>11494400</x:v>
      </x:c>
      <x:c r="AN1940" s="51" t="n">
        <x:v>349</x:v>
      </x:c>
      <x:c r="AO1940" s="51" t="n">
        <x:f>IFERROR(AM1940*AN1940,"")</x:f>
        <x:v>4011545600</x:v>
      </x:c>
      <x:c r="AP1940" s="56" t="n">
        <x:f>IFERROR(AO1940/(K1940*1000000),"")</x:f>
        <x:v>0.4937560964922484</x:v>
      </x:c>
      <x:c r="AQ1940" s="57" t="n">
        <x:v>9609213.333333334</x:v>
      </x:c>
      <x:c r="AR1940" s="52" t="n">
        <x:v>0.5722460317966098</x:v>
      </x:c>
      <x:c r="AS1940" s="52" t="n">
        <x:v>-0.6338578474679626</x:v>
      </x:c>
      <x:c r="AT1940" s="55" t="b">
        <x:v>0</x:v>
      </x:c>
      <x:c r="AU1940" s="50" t="str">
        <x:v>low_liquidity</x:v>
      </x:c>
      <x:c r="AV1940" s="58" t="n">
        <x:v>-0.0757124885863808</x:v>
      </x:c>
      <x:c r="AW1940" s="50" t="n">
        <x:v>2444</x:v>
      </x:c>
      <x:c r="AX1940" s="50" t="str">
        <x:v>Future Moat</x:v>
      </x:c>
      <x:c r="AY1940" s="50" t="str">
        <x:v>既存適格性フィルター不通過: low_liquidity / 60日平均売買代金2,000万円未満 / ローカル5年最大下落率-60%以下</x:v>
      </x:c>
      <x:c r="AZ1940" s="59" t="str">
        <x:v>2025-06-26 13:08</x:v>
      </x:c>
      <x:c r="BA1940" s="53" t="n">
        <x:v>43891</x:v>
      </x:c>
      <x:c r="BB1940" s="50"/>
      <x:c r="BC1940" s="50"/>
      <x:c r="BD1940" s="50"/>
    </x:row>
    <x:row r="1941">
      <x:c r="A1941" s="50" t="n">
        <x:v>1940</x:v>
      </x:c>
      <x:c r="B1941" s="50" t="str">
        <x:v>7678</x:v>
      </x:c>
      <x:c r="C1941" s="50" t="str">
        <x:v>7678.T</x:v>
      </x:c>
      <x:c r="D1941" s="50" t="str">
        <x:v>ASAKUMA CO.,LTD.</x:v>
      </x:c>
      <x:c r="E1941" s="50" t="str">
        <x:v>Standard Market(Domestic)</x:v>
      </x:c>
      <x:c r="F1941" s="50" t="str">
        <x:v>Retail Trade</x:v>
      </x:c>
      <x:c r="G1941" s="51" t="n">
        <x:v>5056.945</x:v>
      </x:c>
      <x:c r="H1941" s="51" t="n">
        <x:v>5866.781</x:v>
      </x:c>
      <x:c r="I1941" s="51" t="n">
        <x:v>5807.368</x:v>
      </x:c>
      <x:c r="J1941" s="51" t="n">
        <x:v>8350.136</x:v>
      </x:c>
      <x:c r="K1941" s="51" t="n">
        <x:v>10045.883</x:v>
      </x:c>
      <x:c r="L1941" s="52" t="n">
        <x:f>IFERROR(H1941/G1941-1,"")</x:f>
        <x:v>0.1601433276414912</x:v>
      </x:c>
      <x:c r="M1941" s="52" t="n">
        <x:f>IFERROR(I1941/H1941-1,"")</x:f>
        <x:v>-0.010127018547308908</x:v>
      </x:c>
      <x:c r="N1941" s="52" t="n">
        <x:f>IFERROR(J1941/I1941-1,"")</x:f>
        <x:v>0.43785205277158257</x:v>
      </x:c>
      <x:c r="O1941" s="52" t="n">
        <x:f>IFERROR(K1941/J1941-1,"")</x:f>
        <x:v>0.20308016540089868</x:v>
      </x:c>
      <x:c r="P1941" s="52" t="n">
        <x:f>IFERROR((K1941/G1941)^(1/4)-1,"")</x:f>
        <x:v>0.18720296179595142</x:v>
      </x:c>
      <x:c r="Q1941" s="51" t="n">
        <x:v>519.096</x:v>
      </x:c>
      <x:c r="R1941" s="52" t="n">
        <x:f>IFERROR(Q1941/K1941,"")</x:f>
        <x:v>0.0516725110176975</x:v>
      </x:c>
      <x:c r="S1941" s="53" t="n">
        <x:v>43617</x:v>
      </x:c>
      <x:c r="T1941" s="50" t="str">
        <x:v>EDINET_company_history</x:v>
      </x:c>
      <x:c r="U1941" s="50" t="str">
        <x:v>株式会社テンポスホールディングス</x:v>
      </x:c>
      <x:c r="V1941" s="54" t="n">
        <x:v>0.6215</x:v>
      </x:c>
      <x:c r="W1941" s="50" t="str">
        <x:v>清水 一成 / 廣田 陽一</x:v>
      </x:c>
      <x:c r="X1941" s="50" t="b">
        <x:f>AND(COUNT(L1941:O1941)=4,L1941&gt;='設定'!$B$6,M1941&gt;='設定'!$B$6,N1941&gt;='設定'!$B$6,O1941&gt;='設定'!$B$6)</x:f>
        <x:v>0</x:v>
      </x:c>
      <x:c r="Y1941" s="50" t="b">
        <x:f>AND(COUNT(G1941:K1941)=5,P1941&gt;='設定'!$B$7)</x:f>
        <x:v>0</x:v>
      </x:c>
      <x:c r="Z1941" s="50" t="b">
        <x:f>AND(ISNUMBER(R1941),R1941&gt;='設定'!$B$8)</x:f>
        <x:v>0</x:v>
      </x:c>
      <x:c r="AA1941" s="50" t="b">
        <x:f>AND(ISNUMBER(S1941),S1941&gt;=DATE(YEAR('設定'!$B$10)-'設定'!$B$9,MONTH('設定'!$B$10),DAY('設定'!$B$10)))</x:f>
        <x:v>0</x:v>
      </x:c>
      <x:c r="AB1941" s="55" t="b">
        <x:v>0</x:v>
      </x:c>
      <x:c r="AC1941" s="55" t="b">
        <x:v>0</x:v>
      </x:c>
      <x:c r="AD1941" s="50" t="n">
        <x:f>IF(X1941,1,0)+IF(Z1941,1,0)+IF(AA1941,1,0)+IF(AB1941,1,0)</x:f>
        <x:v>0</x:v>
      </x:c>
      <x:c r="AE1941" s="50" t="n">
        <x:f>IF(Y1941,1,0)+IF(Z1941,1,0)+IF(AA1941,1,0)+IF(AB1941,1,0)</x:f>
        <x:v>0</x:v>
      </x:c>
      <x:c r="AF1941" s="50" t="n">
        <x:f>IF(Y1941,1,0)+IF(Z1941,1,0)+IF(AA1941,1,0)+IF(AC1941,1,0)</x:f>
        <x:v>0</x:v>
      </x:c>
      <x:c r="AG1941" s="53" t="n">
        <x:v>44348</x:v>
      </x:c>
      <x:c r="AH1941" s="50" t="str">
        <x:v>S100Y0LF</x:v>
      </x:c>
      <x:c r="AI1941" s="50" t="str">
        <x:v>NetSalesSummaryOfBusinessResults</x:v>
      </x:c>
      <x:c r="AJ1941" s="50" t="str">
        <x:v>OperatingIncome</x:v>
      </x:c>
      <x:c r="AK1941" s="53" t="n">
        <x:v>46053</x:v>
      </x:c>
      <x:c r="AL1941" s="50" t="str">
        <x:v>365/365/306/366/365</x:v>
      </x:c>
      <x:c r="AM1941" s="51" t="n">
        <x:v>5314220</x:v>
      </x:c>
      <x:c r="AN1941" s="51" t="n">
        <x:v>6540</x:v>
      </x:c>
      <x:c r="AO1941" s="51" t="n">
        <x:f>IFERROR(AM1941*AN1941,"")</x:f>
        <x:v>34754998800</x:v>
      </x:c>
      <x:c r="AP1941" s="56" t="n">
        <x:f>IFERROR(AO1941/(K1941*1000000),"")</x:f>
        <x:v>3.4596260776678367</x:v>
      </x:c>
      <x:c r="AQ1941" s="57" t="n">
        <x:v>66163991.666666664</x:v>
      </x:c>
      <x:c r="AR1941" s="52" t="n">
        <x:v>0.2227823396439829</x:v>
      </x:c>
      <x:c r="AS1941" s="52" t="n">
        <x:v>-0.2251655629139072</x:v>
      </x:c>
      <x:c r="AT1941" s="55" t="b">
        <x:v>1</x:v>
      </x:c>
      <x:c r="AU1941" s="50"/>
      <x:c r="AV1941" s="58" t="n">
        <x:v>0.1354523029991336</x:v>
      </x:c>
      <x:c r="AW1941" s="50" t="n">
        <x:v>1029</x:v>
      </x:c>
      <x:c r="AX1941" s="50" t="str">
        <x:v>Transformation Moat</x:v>
      </x:c>
      <x:c r="AY1941" s="50" t="str">
        <x:v>目立つ機械的警告なし（定性確認は別途必要）</x:v>
      </x:c>
      <x:c r="AZ1941" s="59" t="str">
        <x:v>2026-04-23 14:39</x:v>
      </x:c>
      <x:c r="BA1941" s="53" t="n">
        <x:v>43617</x:v>
      </x:c>
      <x:c r="BB1941" s="50"/>
      <x:c r="BC1941" s="50"/>
      <x:c r="BD1941" s="50"/>
    </x:row>
    <x:row r="1942">
      <x:c r="A1942" s="50" t="n">
        <x:v>1941</x:v>
      </x:c>
      <x:c r="B1942" s="50" t="str">
        <x:v>3178</x:v>
      </x:c>
      <x:c r="C1942" s="50" t="str">
        <x:v>3178.T</x:v>
      </x:c>
      <x:c r="D1942" s="50" t="str">
        <x:v>CHIMNEY CO.,LTD.</x:v>
      </x:c>
      <x:c r="E1942" s="50" t="str">
        <x:v>Standard Market(Domestic)</x:v>
      </x:c>
      <x:c r="F1942" s="50" t="str">
        <x:v>Retail Trade</x:v>
      </x:c>
      <x:c r="G1942" s="51" t="n">
        <x:v>13229.571</x:v>
      </x:c>
      <x:c r="H1942" s="51" t="n">
        <x:v>10108.369</x:v>
      </x:c>
      <x:c r="I1942" s="51" t="n">
        <x:v>20155.749</x:v>
      </x:c>
      <x:c r="J1942" s="51" t="n">
        <x:v>25725.36</x:v>
      </x:c>
      <x:c r="K1942" s="51" t="n">
        <x:v>26219.315</x:v>
      </x:c>
      <x:c r="L1942" s="52" t="n">
        <x:f>IFERROR(H1942/G1942-1,"")</x:f>
        <x:v>-0.2359261687321531</x:v>
      </x:c>
      <x:c r="M1942" s="52" t="n">
        <x:f>IFERROR(I1942/H1942-1,"")</x:f>
        <x:v>0.9939664846030056</x:v>
      </x:c>
      <x:c r="N1942" s="52" t="n">
        <x:f>IFERROR(J1942/I1942-1,"")</x:f>
        <x:v>0.276328654420136</x:v>
      </x:c>
      <x:c r="O1942" s="52" t="n">
        <x:f>IFERROR(K1942/J1942-1,"")</x:f>
        <x:v>0.019201091840891582</x:v>
      </x:c>
      <x:c r="P1942" s="52" t="n">
        <x:f>IFERROR((K1942/G1942)^(1/4)-1,"")</x:f>
        <x:v>0.18650314838992132</x:v>
      </x:c>
      <x:c r="Q1942" s="51" t="n">
        <x:v>923.724</x:v>
      </x:c>
      <x:c r="R1942" s="52" t="n">
        <x:f>IFERROR(Q1942/K1942,"")</x:f>
        <x:v>0.03523066868833149</x:v>
      </x:c>
      <x:c r="S1942" s="53" t="n">
        <x:v>41244</x:v>
      </x:c>
      <x:c r="T1942" s="50" t="str">
        <x:v>EDINET_company_history</x:v>
      </x:c>
      <x:c r="U1942" s="50" t="str">
        <x:v>株式会社やまや</x:v>
      </x:c>
      <x:c r="V1942" s="54" t="n">
        <x:v>0.5082</x:v>
      </x:c>
      <x:c r="W1942" s="50" t="str">
        <x:v>山内 英靖 / 茨田 篤司</x:v>
      </x:c>
      <x:c r="X1942" s="50" t="b">
        <x:f>AND(COUNT(L1942:O1942)=4,L1942&gt;='設定'!$B$6,M1942&gt;='設定'!$B$6,N1942&gt;='設定'!$B$6,O1942&gt;='設定'!$B$6)</x:f>
        <x:v>0</x:v>
      </x:c>
      <x:c r="Y1942" s="50" t="b">
        <x:f>AND(COUNT(G1942:K1942)=5,P1942&gt;='設定'!$B$7)</x:f>
        <x:v>0</x:v>
      </x:c>
      <x:c r="Z1942" s="50" t="b">
        <x:f>AND(ISNUMBER(R1942),R1942&gt;='設定'!$B$8)</x:f>
        <x:v>0</x:v>
      </x:c>
      <x:c r="AA1942" s="50" t="b">
        <x:f>AND(ISNUMBER(S1942),S1942&gt;=DATE(YEAR('設定'!$B$10)-'設定'!$B$9,MONTH('設定'!$B$10),DAY('設定'!$B$10)))</x:f>
        <x:v>0</x:v>
      </x:c>
      <x:c r="AB1942" s="55" t="b">
        <x:v>0</x:v>
      </x:c>
      <x:c r="AC1942" s="55" t="b">
        <x:v>0</x:v>
      </x:c>
      <x:c r="AD1942" s="50" t="n">
        <x:f>IF(X1942,1,0)+IF(Z1942,1,0)+IF(AA1942,1,0)+IF(AB1942,1,0)</x:f>
        <x:v>0</x:v>
      </x:c>
      <x:c r="AE1942" s="50" t="n">
        <x:f>IF(Y1942,1,0)+IF(Z1942,1,0)+IF(AA1942,1,0)+IF(AB1942,1,0)</x:f>
        <x:v>0</x:v>
      </x:c>
      <x:c r="AF1942" s="50" t="n">
        <x:f>IF(Y1942,1,0)+IF(Z1942,1,0)+IF(AA1942,1,0)+IF(AC1942,1,0)</x:f>
        <x:v>0</x:v>
      </x:c>
      <x:c r="AG1942" s="53" t="n">
        <x:v>44348</x:v>
      </x:c>
      <x:c r="AH1942" s="50" t="str">
        <x:v>S100VXGN</x:v>
      </x:c>
      <x:c r="AI1942" s="50" t="str">
        <x:v>NetSalesSummaryOfBusinessResults</x:v>
      </x:c>
      <x:c r="AJ1942" s="50" t="str">
        <x:v>OperatingIncome</x:v>
      </x:c>
      <x:c r="AK1942" s="53" t="n">
        <x:v>45747</x:v>
      </x:c>
      <x:c r="AL1942" s="50" t="str">
        <x:v>365/365/365/366/365</x:v>
      </x:c>
      <x:c r="AM1942" s="51" t="n">
        <x:v>19293000</x:v>
      </x:c>
      <x:c r="AN1942" s="51" t="n">
        <x:v>1052</x:v>
      </x:c>
      <x:c r="AO1942" s="51" t="n">
        <x:f>IFERROR(AM1942*AN1942,"")</x:f>
        <x:v>20296236000</x:v>
      </x:c>
      <x:c r="AP1942" s="56" t="n">
        <x:f>IFERROR(AO1942/(K1942*1000000),"")</x:f>
        <x:v>0.7740948228433886</x:v>
      </x:c>
      <x:c r="AQ1942" s="57" t="n">
        <x:v>32587450</x:v>
      </x:c>
      <x:c r="AR1942" s="52" t="n">
        <x:v>0.2030947478481905</x:v>
      </x:c>
      <x:c r="AS1942" s="52" t="n">
        <x:v>-0.3262232451593283</x:v>
      </x:c>
      <x:c r="AT1942" s="55" t="b">
        <x:v>1</x:v>
      </x:c>
      <x:c r="AU1942" s="50"/>
      <x:c r="AV1942" s="58" t="n">
        <x:v>-0.0627754559183065</x:v>
      </x:c>
      <x:c r="AW1942" s="50" t="n">
        <x:v>2361</x:v>
      </x:c>
      <x:c r="AX1942" s="50" t="str">
        <x:v>Core Moat</x:v>
      </x:c>
      <x:c r="AY1942" s="50" t="str">
        <x:v>目立つ機械的警告なし（定性確認は別途必要）</x:v>
      </x:c>
      <x:c r="AZ1942" s="59" t="str">
        <x:v>2025-06-16 16:04</x:v>
      </x:c>
      <x:c r="BA1942" s="53" t="n">
        <x:v>41244</x:v>
      </x:c>
      <x:c r="BB1942" s="50"/>
      <x:c r="BC1942" s="50"/>
      <x:c r="BD1942" s="50"/>
    </x:row>
    <x:row r="1943">
      <x:c r="A1943" s="50" t="n">
        <x:v>1942</x:v>
      </x:c>
      <x:c r="B1943" s="50" t="str">
        <x:v>1963</x:v>
      </x:c>
      <x:c r="C1943" s="50" t="str">
        <x:v>1963.T</x:v>
      </x:c>
      <x:c r="D1943" s="50" t="str">
        <x:v>JGC HOLDINGS CORPORATION</x:v>
      </x:c>
      <x:c r="E1943" s="50" t="str">
        <x:v>Prime Market (Domestic)</x:v>
      </x:c>
      <x:c r="F1943" s="50" t="str">
        <x:v>Construction</x:v>
      </x:c>
      <x:c r="G1943" s="51" t="n">
        <x:v>433970</x:v>
      </x:c>
      <x:c r="H1943" s="51" t="n">
        <x:v>428401</x:v>
      </x:c>
      <x:c r="I1943" s="51" t="n">
        <x:v>606890</x:v>
      </x:c>
      <x:c r="J1943" s="51" t="n">
        <x:v>832595</x:v>
      </x:c>
      <x:c r="K1943" s="51" t="n">
        <x:v>858082</x:v>
      </x:c>
      <x:c r="L1943" s="52" t="n">
        <x:f>IFERROR(H1943/G1943-1,"")</x:f>
        <x:v>-0.012832684286932294</x:v>
      </x:c>
      <x:c r="M1943" s="52" t="n">
        <x:f>IFERROR(I1943/H1943-1,"")</x:f>
        <x:v>0.4166400171801654</x:v>
      </x:c>
      <x:c r="N1943" s="52" t="n">
        <x:f>IFERROR(J1943/I1943-1,"")</x:f>
        <x:v>0.37190429896686394</x:v>
      </x:c>
      <x:c r="O1943" s="52" t="n">
        <x:f>IFERROR(K1943/J1943-1,"")</x:f>
        <x:v>0.030611521808322273</x:v>
      </x:c>
      <x:c r="P1943" s="52" t="n">
        <x:f>IFERROR((K1943/G1943)^(1/4)-1,"")</x:f>
        <x:v>0.18581590452024654</x:v>
      </x:c>
      <x:c r="Q1943" s="51" t="n">
        <x:v>-11474</x:v>
      </x:c>
      <x:c r="R1943" s="52" t="n">
        <x:f>IFERROR(Q1943/K1943,"")</x:f>
        <x:v>-0.013371682426621232</x:v>
      </x:c>
      <x:c r="S1943" s="53" t="n">
        <x:v>22767</x:v>
      </x:c>
      <x:c r="T1943" s="50" t="str">
        <x:v>EDINET_company_history</x:v>
      </x:c>
      <x:c r="U1943" s="50" t="str">
        <x:v>日本マスタートラスト信託銀行株式会社（信託口）</x:v>
      </x:c>
      <x:c r="V1943" s="54" t="n">
        <x:v>0.1829</x:v>
      </x:c>
      <x:c r="W1943" s="50" t="str">
        <x:v>佐藤 雅之 / 寺嶋 清隆</x:v>
      </x:c>
      <x:c r="X1943" s="50" t="b">
        <x:f>AND(COUNT(L1943:O1943)=4,L1943&gt;='設定'!$B$6,M1943&gt;='設定'!$B$6,N1943&gt;='設定'!$B$6,O1943&gt;='設定'!$B$6)</x:f>
        <x:v>0</x:v>
      </x:c>
      <x:c r="Y1943" s="50" t="b">
        <x:f>AND(COUNT(G1943:K1943)=5,P1943&gt;='設定'!$B$7)</x:f>
        <x:v>0</x:v>
      </x:c>
      <x:c r="Z1943" s="50" t="b">
        <x:f>AND(ISNUMBER(R1943),R1943&gt;='設定'!$B$8)</x:f>
        <x:v>0</x:v>
      </x:c>
      <x:c r="AA1943" s="50" t="b">
        <x:f>AND(ISNUMBER(S1943),S1943&gt;=DATE(YEAR('設定'!$B$10)-'設定'!$B$9,MONTH('設定'!$B$10),DAY('設定'!$B$10)))</x:f>
        <x:v>0</x:v>
      </x:c>
      <x:c r="AB1943" s="55" t="b">
        <x:v>0</x:v>
      </x:c>
      <x:c r="AC1943" s="55" t="b">
        <x:v>0</x:v>
      </x:c>
      <x:c r="AD1943" s="50" t="n">
        <x:f>IF(X1943,1,0)+IF(Z1943,1,0)+IF(AA1943,1,0)+IF(AB1943,1,0)</x:f>
        <x:v>0</x:v>
      </x:c>
      <x:c r="AE1943" s="50" t="n">
        <x:f>IF(Y1943,1,0)+IF(Z1943,1,0)+IF(AA1943,1,0)+IF(AB1943,1,0)</x:f>
        <x:v>0</x:v>
      </x:c>
      <x:c r="AF1943" s="50" t="n">
        <x:f>IF(Y1943,1,0)+IF(Z1943,1,0)+IF(AA1943,1,0)+IF(AC1943,1,0)</x:f>
        <x:v>0</x:v>
      </x:c>
      <x:c r="AG1943" s="53" t="n">
        <x:v>44348</x:v>
      </x:c>
      <x:c r="AH1943" s="50" t="str">
        <x:v>S100W7L9</x:v>
      </x:c>
      <x:c r="AI1943" s="50" t="str">
        <x:v>NetSalesSummaryOfBusinessResults</x:v>
      </x:c>
      <x:c r="AJ1943" s="50" t="str">
        <x:v>OperatingIncome</x:v>
      </x:c>
      <x:c r="AK1943" s="53" t="n">
        <x:v>45747</x:v>
      </x:c>
      <x:c r="AL1943" s="50" t="str">
        <x:v>365/365/365/366/365</x:v>
      </x:c>
      <x:c r="AM1943" s="51" t="n">
        <x:v>241678092</x:v>
      </x:c>
      <x:c r="AN1943" s="51" t="n">
        <x:v>2632.5</x:v>
      </x:c>
      <x:c r="AO1943" s="51" t="n">
        <x:f>IFERROR(AM1943*AN1943,"")</x:f>
        <x:v>636217577190</x:v>
      </x:c>
      <x:c r="AP1943" s="56" t="n">
        <x:f>IFERROR(AO1943/(K1943*1000000),"")</x:f>
        <x:v>0.7414414673539359</x:v>
      </x:c>
      <x:c r="AQ1943" s="57" t="n">
        <x:v>7475130711.666667</x:v>
      </x:c>
      <x:c r="AR1943" s="52" t="n">
        <x:v>0.3821141778737989</x:v>
      </x:c>
      <x:c r="AS1943" s="52" t="n">
        <x:v>-0.5489440460354825</x:v>
      </x:c>
      <x:c r="AT1943" s="55" t="b">
        <x:v>1</x:v>
      </x:c>
      <x:c r="AU1943" s="50"/>
      <x:c r="AV1943" s="58" t="n">
        <x:v>-0.0164991842979993</x:v>
      </x:c>
      <x:c r="AW1943" s="50" t="n">
        <x:v>2008</x:v>
      </x:c>
      <x:c r="AX1943" s="50" t="str">
        <x:v>Transformation Moat</x:v>
      </x:c>
      <x:c r="AY1943" s="50" t="str">
        <x:v>目立つ機械的警告なし（定性確認は別途必要）</x:v>
      </x:c>
      <x:c r="AZ1943" s="59" t="str">
        <x:v>2025-06-27 14:37</x:v>
      </x:c>
      <x:c r="BA1943" s="53" t="n">
        <x:v>22767</x:v>
      </x:c>
      <x:c r="BB1943" s="50"/>
      <x:c r="BC1943" s="50"/>
      <x:c r="BD1943" s="50" t="str">
        <x:v>TOPIX Mid400</x:v>
      </x:c>
    </x:row>
    <x:row r="1944">
      <x:c r="A1944" s="50" t="n">
        <x:v>1943</x:v>
      </x:c>
      <x:c r="B1944" s="50" t="str">
        <x:v>8179</x:v>
      </x:c>
      <x:c r="C1944" s="50" t="str">
        <x:v>8179.T</x:v>
      </x:c>
      <x:c r="D1944" s="50" t="str">
        <x:v>ROYAL HOLDINGS Co., Ltd.</x:v>
      </x:c>
      <x:c r="E1944" s="50" t="str">
        <x:v>Prime Market (Domestic)</x:v>
      </x:c>
      <x:c r="F1944" s="50" t="str">
        <x:v>Retail Trade</x:v>
      </x:c>
      <x:c r="G1944" s="51" t="n">
        <x:v>83975</x:v>
      </x:c>
      <x:c r="H1944" s="51" t="n">
        <x:v>104015</x:v>
      </x:c>
      <x:c r="I1944" s="51" t="n">
        <x:v>138940</x:v>
      </x:c>
      <x:c r="J1944" s="51" t="n">
        <x:v>152150</x:v>
      </x:c>
      <x:c r="K1944" s="51" t="n">
        <x:v>165495</x:v>
      </x:c>
      <x:c r="L1944" s="52" t="n">
        <x:f>IFERROR(H1944/G1944-1,"")</x:f>
        <x:v>0.23864245311104493</x:v>
      </x:c>
      <x:c r="M1944" s="52" t="n">
        <x:f>IFERROR(I1944/H1944-1,"")</x:f>
        <x:v>0.3357688794885354</x:v>
      </x:c>
      <x:c r="N1944" s="52" t="n">
        <x:f>IFERROR(J1944/I1944-1,"")</x:f>
        <x:v>0.09507701165970928</x:v>
      </x:c>
      <x:c r="O1944" s="52" t="n">
        <x:f>IFERROR(K1944/J1944-1,"")</x:f>
        <x:v>0.08770949720670385</x:v>
      </x:c>
      <x:c r="P1944" s="52" t="n">
        <x:f>IFERROR((K1944/G1944)^(1/4)-1,"")</x:f>
        <x:v>0.18483729557216844</x:v>
      </x:c>
      <x:c r="Q1944" s="51" t="n">
        <x:v>7685</x:v>
      </x:c>
      <x:c r="R1944" s="52" t="n">
        <x:f>IFERROR(Q1944/K1944,"")</x:f>
        <x:v>0.04643644823106438</x:v>
      </x:c>
      <x:c r="S1944" s="53" t="n">
        <x:v>28703</x:v>
      </x:c>
      <x:c r="T1944" s="50" t="str">
        <x:v>EDINET_company_history</x:v>
      </x:c>
      <x:c r="U1944" s="50" t="str">
        <x:v>双日株式会社</x:v>
      </x:c>
      <x:c r="V1944" s="54" t="n">
        <x:v>0.1997</x:v>
      </x:c>
      <x:c r="W1944" s="50" t="str">
        <x:v>菊地 唯夫 / 阿部 正孝</x:v>
      </x:c>
      <x:c r="X1944" s="50" t="b">
        <x:f>AND(COUNT(L1944:O1944)=4,L1944&gt;='設定'!$B$6,M1944&gt;='設定'!$B$6,N1944&gt;='設定'!$B$6,O1944&gt;='設定'!$B$6)</x:f>
        <x:v>0</x:v>
      </x:c>
      <x:c r="Y1944" s="50" t="b">
        <x:f>AND(COUNT(G1944:K1944)=5,P1944&gt;='設定'!$B$7)</x:f>
        <x:v>0</x:v>
      </x:c>
      <x:c r="Z1944" s="50" t="b">
        <x:f>AND(ISNUMBER(R1944),R1944&gt;='設定'!$B$8)</x:f>
        <x:v>0</x:v>
      </x:c>
      <x:c r="AA1944" s="50" t="b">
        <x:f>AND(ISNUMBER(S1944),S1944&gt;=DATE(YEAR('設定'!$B$10)-'設定'!$B$9,MONTH('設定'!$B$10),DAY('設定'!$B$10)))</x:f>
        <x:v>0</x:v>
      </x:c>
      <x:c r="AB1944" s="55" t="b">
        <x:v>0</x:v>
      </x:c>
      <x:c r="AC1944" s="55" t="b">
        <x:v>0</x:v>
      </x:c>
      <x:c r="AD1944" s="50" t="n">
        <x:f>IF(X1944,1,0)+IF(Z1944,1,0)+IF(AA1944,1,0)+IF(AB1944,1,0)</x:f>
        <x:v>0</x:v>
      </x:c>
      <x:c r="AE1944" s="50" t="n">
        <x:f>IF(Y1944,1,0)+IF(Z1944,1,0)+IF(AA1944,1,0)+IF(AB1944,1,0)</x:f>
        <x:v>0</x:v>
      </x:c>
      <x:c r="AF1944" s="50" t="n">
        <x:f>IF(Y1944,1,0)+IF(Z1944,1,0)+IF(AA1944,1,0)+IF(AC1944,1,0)</x:f>
        <x:v>0</x:v>
      </x:c>
      <x:c r="AG1944" s="53" t="n">
        <x:v>44348</x:v>
      </x:c>
      <x:c r="AH1944" s="50" t="str">
        <x:v>S100XSL6</x:v>
      </x:c>
      <x:c r="AI1944" s="50" t="str">
        <x:v>NetSalesAndOtherOperatingRevenueSummaryOfBusinessResults</x:v>
      </x:c>
      <x:c r="AJ1944" s="50" t="str">
        <x:v>OperatingIncome</x:v>
      </x:c>
      <x:c r="AK1944" s="53" t="n">
        <x:v>46022</x:v>
      </x:c>
      <x:c r="AL1944" s="50" t="str">
        <x:v>365/365/365/366/365</x:v>
      </x:c>
      <x:c r="AM1944" s="51" t="n">
        <x:v>49742762</x:v>
      </x:c>
      <x:c r="AN1944" s="51" t="n">
        <x:v>1254</x:v>
      </x:c>
      <x:c r="AO1944" s="51" t="n">
        <x:f>IFERROR(AM1944*AN1944,"")</x:f>
        <x:v>62377423548</x:v>
      </x:c>
      <x:c r="AP1944" s="56" t="n">
        <x:f>IFERROR(AO1944/(K1944*1000000),"")</x:f>
        <x:v>0.3769142484546361</x:v>
      </x:c>
      <x:c r="AQ1944" s="57" t="n">
        <x:v>451804678.3333333</x:v>
      </x:c>
      <x:c r="AR1944" s="52" t="n">
        <x:v>0.2374228028777271</x:v>
      </x:c>
      <x:c r="AS1944" s="52" t="n">
        <x:v>-0.2900626501062452</x:v>
      </x:c>
      <x:c r="AT1944" s="55" t="b">
        <x:v>1</x:v>
      </x:c>
      <x:c r="AU1944" s="50"/>
      <x:c r="AV1944" s="58" t="n">
        <x:v>-0.0480226865223914</x:v>
      </x:c>
      <x:c r="AW1944" s="50" t="n">
        <x:v>2249</x:v>
      </x:c>
      <x:c r="AX1944" s="50" t="str">
        <x:v>Core Moat</x:v>
      </x:c>
      <x:c r="AY1944" s="50" t="str">
        <x:v>目立つ機械的警告なし（定性確認は別途必要）</x:v>
      </x:c>
      <x:c r="AZ1944" s="59" t="str">
        <x:v>2026-03-24 09:25</x:v>
      </x:c>
      <x:c r="BA1944" s="53" t="n">
        <x:v>28703</x:v>
      </x:c>
      <x:c r="BB1944" s="50"/>
      <x:c r="BC1944" s="50"/>
      <x:c r="BD1944" s="50" t="str">
        <x:v>TOPIX Small 1</x:v>
      </x:c>
    </x:row>
    <x:row r="1945">
      <x:c r="A1945" s="50" t="n">
        <x:v>1944</x:v>
      </x:c>
      <x:c r="B1945" s="50" t="str">
        <x:v>9029</x:v>
      </x:c>
      <x:c r="C1945" s="50" t="str">
        <x:v>9029.T</x:v>
      </x:c>
      <x:c r="D1945" s="50" t="str">
        <x:v>HIGASHI HOLDINGS CO.,LTD.</x:v>
      </x:c>
      <x:c r="E1945" s="50" t="str">
        <x:v>Standard Market(Domestic)</x:v>
      </x:c>
      <x:c r="F1945" s="50" t="str">
        <x:v>Land Transportation</x:v>
      </x:c>
      <x:c r="G1945" s="51" t="n">
        <x:v>24436.7</x:v>
      </x:c>
      <x:c r="H1945" s="51" t="n">
        <x:v>27953.344</x:v>
      </x:c>
      <x:c r="I1945" s="51" t="n">
        <x:v>34807.706</x:v>
      </x:c>
      <x:c r="J1945" s="51" t="n">
        <x:v>40635.071</x:v>
      </x:c>
      <x:c r="K1945" s="51" t="n">
        <x:v>48126.04</x:v>
      </x:c>
      <x:c r="L1945" s="52" t="n">
        <x:f>IFERROR(H1945/G1945-1,"")</x:f>
        <x:v>0.14390830185745207</x:v>
      </x:c>
      <x:c r="M1945" s="52" t="n">
        <x:f>IFERROR(I1945/H1945-1,"")</x:f>
        <x:v>0.24520722815846274</x:v>
      </x:c>
      <x:c r="N1945" s="52" t="n">
        <x:f>IFERROR(J1945/I1945-1,"")</x:f>
        <x:v>0.16741594519328573</x:v>
      </x:c>
      <x:c r="O1945" s="52" t="n">
        <x:f>IFERROR(K1945/J1945-1,"")</x:f>
        <x:v>0.1843473830770468</x:v>
      </x:c>
      <x:c r="P1945" s="52" t="n">
        <x:f>IFERROR((K1945/G1945)^(1/4)-1,"")</x:f>
        <x:v>0.1846345442346211</x:v>
      </x:c>
      <x:c r="Q1945" s="51" t="n">
        <x:v>2739.863</x:v>
      </x:c>
      <x:c r="R1945" s="52" t="n">
        <x:f>IFERROR(Q1945/K1945,"")</x:f>
        <x:v>0.056930987880989166</x:v>
      </x:c>
      <x:c r="S1945" s="53" t="n">
        <x:v>38412</x:v>
      </x:c>
      <x:c r="T1945" s="50" t="str">
        <x:v>EDINET_company_history</x:v>
      </x:c>
      <x:c r="U1945" s="50" t="str">
        <x:v>関西電力株式会社</x:v>
      </x:c>
      <x:c r="V1945" s="54" t="n">
        <x:v>0.1381</x:v>
      </x:c>
      <x:c r="W1945" s="50"/>
      <x:c r="X1945" s="50" t="b">
        <x:f>AND(COUNT(L1945:O1945)=4,L1945&gt;='設定'!$B$6,M1945&gt;='設定'!$B$6,N1945&gt;='設定'!$B$6,O1945&gt;='設定'!$B$6)</x:f>
        <x:v>0</x:v>
      </x:c>
      <x:c r="Y1945" s="50" t="b">
        <x:f>AND(COUNT(G1945:K1945)=5,P1945&gt;='設定'!$B$7)</x:f>
        <x:v>0</x:v>
      </x:c>
      <x:c r="Z1945" s="50" t="b">
        <x:f>AND(ISNUMBER(R1945),R1945&gt;='設定'!$B$8)</x:f>
        <x:v>0</x:v>
      </x:c>
      <x:c r="AA1945" s="50" t="b">
        <x:f>AND(ISNUMBER(S1945),S1945&gt;=DATE(YEAR('設定'!$B$10)-'設定'!$B$9,MONTH('設定'!$B$10),DAY('設定'!$B$10)))</x:f>
        <x:v>0</x:v>
      </x:c>
      <x:c r="AB1945" s="55" t="b">
        <x:v>0</x:v>
      </x:c>
      <x:c r="AC1945" s="55" t="b">
        <x:v>0</x:v>
      </x:c>
      <x:c r="AD1945" s="50" t="n">
        <x:f>IF(X1945,1,0)+IF(Z1945,1,0)+IF(AA1945,1,0)+IF(AB1945,1,0)</x:f>
        <x:v>0</x:v>
      </x:c>
      <x:c r="AE1945" s="50" t="n">
        <x:f>IF(Y1945,1,0)+IF(Z1945,1,0)+IF(AA1945,1,0)+IF(AB1945,1,0)</x:f>
        <x:v>0</x:v>
      </x:c>
      <x:c r="AF1945" s="50" t="n">
        <x:f>IF(Y1945,1,0)+IF(Z1945,1,0)+IF(AA1945,1,0)+IF(AC1945,1,0)</x:f>
        <x:v>0</x:v>
      </x:c>
      <x:c r="AG1945" s="53" t="n">
        <x:v>44348</x:v>
      </x:c>
      <x:c r="AH1945" s="50" t="str">
        <x:v>S100VWZH</x:v>
      </x:c>
      <x:c r="AI1945" s="50" t="str">
        <x:v>NetSalesSummaryOfBusinessResults</x:v>
      </x:c>
      <x:c r="AJ1945" s="50" t="str">
        <x:v>OperatingIncome</x:v>
      </x:c>
      <x:c r="AK1945" s="53" t="n">
        <x:v>45747</x:v>
      </x:c>
      <x:c r="AL1945" s="50" t="str">
        <x:v>365/365/365/366/365</x:v>
      </x:c>
      <x:c r="AM1945" s="51" t="n">
        <x:v>13026000</x:v>
      </x:c>
      <x:c r="AN1945" s="51" t="n">
        <x:v>1972</x:v>
      </x:c>
      <x:c r="AO1945" s="51" t="n">
        <x:f>IFERROR(AM1945*AN1945,"")</x:f>
        <x:v>25687272000</x:v>
      </x:c>
      <x:c r="AP1945" s="56" t="n">
        <x:f>IFERROR(AO1945/(K1945*1000000),"")</x:f>
        <x:v>0.5337499615592722</x:v>
      </x:c>
      <x:c r="AQ1945" s="57" t="n">
        <x:v>38958931.666666664</x:v>
      </x:c>
      <x:c r="AR1945" s="52" t="n">
        <x:v>0.3029155785798354</x:v>
      </x:c>
      <x:c r="AS1945" s="52" t="n">
        <x:v>-0.2943853829230775</x:v>
      </x:c>
      <x:c r="AT1945" s="55" t="b">
        <x:v>1</x:v>
      </x:c>
      <x:c r="AU1945" s="50"/>
      <x:c r="AV1945" s="58" t="n">
        <x:v>-0.0077177766115014</x:v>
      </x:c>
      <x:c r="AW1945" s="50" t="n">
        <x:v>1930</x:v>
      </x:c>
      <x:c r="AX1945" s="50" t="str">
        <x:v>Core Moat</x:v>
      </x:c>
      <x:c r="AY1945" s="50" t="str">
        <x:v>目立つ機械的警告なし（定性確認は別途必要）</x:v>
      </x:c>
      <x:c r="AZ1945" s="59" t="str">
        <x:v>2025-06-12 15:30</x:v>
      </x:c>
      <x:c r="BA1945" s="53" t="n">
        <x:v>38412</x:v>
      </x:c>
      <x:c r="BB1945" s="50"/>
      <x:c r="BC1945" s="50"/>
      <x:c r="BD1945" s="50"/>
    </x:row>
    <x:row r="1946">
      <x:c r="A1946" s="50" t="n">
        <x:v>1945</x:v>
      </x:c>
      <x:c r="B1946" s="50" t="str">
        <x:v>4587</x:v>
      </x:c>
      <x:c r="C1946" s="50" t="str">
        <x:v>4587.T</x:v>
      </x:c>
      <x:c r="D1946" s="50" t="str">
        <x:v>PeptiDream Inc.</x:v>
      </x:c>
      <x:c r="E1946" s="50" t="str">
        <x:v>Prime Market (Domestic)</x:v>
      </x:c>
      <x:c r="F1946" s="50" t="str">
        <x:v>Pharmaceutical</x:v>
      </x:c>
      <x:c r="G1946" s="51" t="n">
        <x:v>9422.214</x:v>
      </x:c>
      <x:c r="H1946" s="51" t="n">
        <x:v>26852.43</x:v>
      </x:c>
      <x:c r="I1946" s="51" t="n">
        <x:v>28712.194</x:v>
      </x:c>
      <x:c r="J1946" s="51" t="n">
        <x:v>46676.523</x:v>
      </x:c>
      <x:c r="K1946" s="51" t="n">
        <x:v>18521.234</x:v>
      </x:c>
      <x:c r="L1946" s="52" t="n">
        <x:f>IFERROR(H1946/G1946-1,"")</x:f>
        <x:v>1.8499066143053002</x:v>
      </x:c>
      <x:c r="M1946" s="52" t="n">
        <x:f>IFERROR(I1946/H1946-1,"")</x:f>
        <x:v>0.06925868534058188</x:v>
      </x:c>
      <x:c r="N1946" s="52" t="n">
        <x:f>IFERROR(J1946/I1946-1,"")</x:f>
        <x:v>0.6256689753489406</x:v>
      </x:c>
      <x:c r="O1946" s="52" t="n">
        <x:f>IFERROR(K1946/J1946-1,"")</x:f>
        <x:v>-0.6032002212332739</x:v>
      </x:c>
      <x:c r="P1946" s="52" t="n">
        <x:f>IFERROR((K1946/G1946)^(1/4)-1,"")</x:f>
        <x:v>0.18407507360423847</x:v>
      </x:c>
      <x:c r="Q1946" s="51" t="n">
        <x:v>-5013.195</x:v>
      </x:c>
      <x:c r="R1946" s="52" t="n">
        <x:f>IFERROR(Q1946/K1946,"")</x:f>
        <x:v>-0.27067283961748984</x:v>
      </x:c>
      <x:c r="S1946" s="53" t="n">
        <x:v>41426</x:v>
      </x:c>
      <x:c r="T1946" s="50" t="str">
        <x:v>EDINET_company_history</x:v>
      </x:c>
      <x:c r="U1946" s="50" t="str">
        <x:v>日本マスタートラスト信託銀行株式会社（信託口）</x:v>
      </x:c>
      <x:c r="V1946" s="54" t="n">
        <x:v>0.1353</x:v>
      </x:c>
      <x:c r="W1946" s="50" t="str">
        <x:v>リード・パトリック / 金城 聖文</x:v>
      </x:c>
      <x:c r="X1946" s="50" t="b">
        <x:f>AND(COUNT(L1946:O1946)=4,L1946&gt;='設定'!$B$6,M1946&gt;='設定'!$B$6,N1946&gt;='設定'!$B$6,O1946&gt;='設定'!$B$6)</x:f>
        <x:v>0</x:v>
      </x:c>
      <x:c r="Y1946" s="50" t="b">
        <x:f>AND(COUNT(G1946:K1946)=5,P1946&gt;='設定'!$B$7)</x:f>
        <x:v>0</x:v>
      </x:c>
      <x:c r="Z1946" s="50" t="b">
        <x:f>AND(ISNUMBER(R1946),R1946&gt;='設定'!$B$8)</x:f>
        <x:v>0</x:v>
      </x:c>
      <x:c r="AA1946" s="50" t="b">
        <x:f>AND(ISNUMBER(S1946),S1946&gt;=DATE(YEAR('設定'!$B$10)-'設定'!$B$9,MONTH('設定'!$B$10),DAY('設定'!$B$10)))</x:f>
        <x:v>0</x:v>
      </x:c>
      <x:c r="AB1946" s="55" t="b">
        <x:v>0</x:v>
      </x:c>
      <x:c r="AC1946" s="55" t="b">
        <x:v>0</x:v>
      </x:c>
      <x:c r="AD1946" s="50" t="n">
        <x:f>IF(X1946,1,0)+IF(Z1946,1,0)+IF(AA1946,1,0)+IF(AB1946,1,0)</x:f>
        <x:v>0</x:v>
      </x:c>
      <x:c r="AE1946" s="50" t="n">
        <x:f>IF(Y1946,1,0)+IF(Z1946,1,0)+IF(AA1946,1,0)+IF(AB1946,1,0)</x:f>
        <x:v>0</x:v>
      </x:c>
      <x:c r="AF1946" s="50" t="n">
        <x:f>IF(Y1946,1,0)+IF(Z1946,1,0)+IF(AA1946,1,0)+IF(AC1946,1,0)</x:f>
        <x:v>0</x:v>
      </x:c>
      <x:c r="AG1946" s="53" t="n">
        <x:v>44348</x:v>
      </x:c>
      <x:c r="AH1946" s="50" t="str">
        <x:v>S100XRP4</x:v>
      </x:c>
      <x:c r="AI1946" s="50" t="str">
        <x:v>RevenueIFRSSummaryOfBusinessResults</x:v>
      </x:c>
      <x:c r="AJ1946" s="50" t="str">
        <x:v>OperatingProfitLossIFRS</x:v>
      </x:c>
      <x:c r="AK1946" s="53" t="n">
        <x:v>46022</x:v>
      </x:c>
      <x:c r="AL1946" s="50" t="str">
        <x:v>365/365/365/366/365</x:v>
      </x:c>
      <x:c r="AM1946" s="51" t="n">
        <x:v>130010100</x:v>
      </x:c>
      <x:c r="AN1946" s="51" t="n">
        <x:v>1047.5</x:v>
      </x:c>
      <x:c r="AO1946" s="51" t="n">
        <x:f>IFERROR(AM1946*AN1946,"")</x:f>
        <x:v>136185579750</x:v>
      </x:c>
      <x:c r="AP1946" s="56" t="n">
        <x:f>IFERROR(AO1946/(K1946*1000000),"")</x:f>
        <x:v>7.352943100335539</x:v>
      </x:c>
      <x:c r="AQ1946" s="57" t="n">
        <x:v>1307250686.6666667</x:v>
      </x:c>
      <x:c r="AR1946" s="52" t="n">
        <x:v>0.5254818950205347</x:v>
      </x:c>
      <x:c r="AS1946" s="52" t="n">
        <x:v>-0.8102355072463768</x:v>
      </x:c>
      <x:c r="AT1946" s="55" t="b">
        <x:v>0</x:v>
      </x:c>
      <x:c r="AU1946" s="50" t="str">
        <x:v>missing_financial_data;extreme_profitability_outlier</x:v>
      </x:c>
      <x:c r="AV1946" s="58" t="n">
        <x:v>-0.7618732729544408</x:v>
      </x:c>
      <x:c r="AW1946" s="50" t="n">
        <x:v>3590</x:v>
      </x:c>
      <x:c r="AX1946" s="50" t="str">
        <x:v>Transformation Moat</x:v>
      </x:c>
      <x:c r="AY1946" s="50" t="str">
        <x:v>既存適格性フィルター不通過: missing_financial_data;extreme_profitability_outlier / ローカル5年最大下落率-60%以下</x:v>
      </x:c>
      <x:c r="AZ1946" s="59" t="str">
        <x:v>2026-03-18 16:38</x:v>
      </x:c>
      <x:c r="BA1946" s="53" t="n">
        <x:v>41426</x:v>
      </x:c>
      <x:c r="BB1946" s="50"/>
      <x:c r="BC1946" s="50"/>
      <x:c r="BD1946" s="50" t="str">
        <x:v>TOPIX Mid400</x:v>
      </x:c>
    </x:row>
    <x:row r="1947">
      <x:c r="A1947" s="50" t="n">
        <x:v>1946</x:v>
      </x:c>
      <x:c r="B1947" s="50" t="str">
        <x:v>7554</x:v>
      </x:c>
      <x:c r="C1947" s="50" t="str">
        <x:v>7554.T</x:v>
      </x:c>
      <x:c r="D1947" s="50" t="str">
        <x:v>KOURAKUEN CORPORATION</x:v>
      </x:c>
      <x:c r="E1947" s="50" t="str">
        <x:v>Prime Market (Domestic)</x:v>
      </x:c>
      <x:c r="F1947" s="50" t="str">
        <x:v>Retail Trade</x:v>
      </x:c>
      <x:c r="G1947" s="51" t="n">
        <x:v>9618.773</x:v>
      </x:c>
      <x:c r="H1947" s="51" t="n">
        <x:v>9366.706</x:v>
      </x:c>
      <x:c r="I1947" s="51" t="n">
        <x:v>8749.897</x:v>
      </x:c>
      <x:c r="J1947" s="51" t="n">
        <x:v>8874.422</x:v>
      </x:c>
      <x:c r="K1947" s="51" t="n">
        <x:v>18843.888</x:v>
      </x:c>
      <x:c r="L1947" s="52" t="n">
        <x:f>IFERROR(H1947/G1947-1,"")</x:f>
        <x:v>-0.026205733309227597</x:v>
      </x:c>
      <x:c r="M1947" s="52" t="n">
        <x:f>IFERROR(I1947/H1947-1,"")</x:f>
        <x:v>-0.06585121813367467</x:v>
      </x:c>
      <x:c r="N1947" s="52" t="n">
        <x:f>IFERROR(J1947/I1947-1,"")</x:f>
        <x:v>0.01423159609764535</x:v>
      </x:c>
      <x:c r="O1947" s="52" t="n">
        <x:f>IFERROR(K1947/J1947-1,"")</x:f>
        <x:v>1.1233932756409373</x:v>
      </x:c>
      <x:c r="P1947" s="52" t="n">
        <x:f>IFERROR((K1947/G1947)^(1/4)-1,"")</x:f>
        <x:v>0.18307617805061338</x:v>
      </x:c>
      <x:c r="Q1947" s="51" t="n">
        <x:v>443.829</x:v>
      </x:c>
      <x:c r="R1947" s="52" t="n">
        <x:f>IFERROR(Q1947/K1947,"")</x:f>
        <x:v>0.023552941940644098</x:v>
      </x:c>
      <x:c r="S1947" s="53" t="n">
        <x:v>37316</x:v>
      </x:c>
      <x:c r="T1947" s="50" t="str">
        <x:v>EDINET_company_history</x:v>
      </x:c>
      <x:c r="U1947" s="50" t="str">
        <x:v>株式会社ラニケアコーポレーション</x:v>
      </x:c>
      <x:c r="V1947" s="54" t="n">
        <x:v>0.1179</x:v>
      </x:c>
      <x:c r="W1947" s="50" t="str">
        <x:v>新井田 傳 / 佐 野 篤</x:v>
      </x:c>
      <x:c r="X1947" s="50" t="b">
        <x:f>AND(COUNT(L1947:O1947)=4,L1947&gt;='設定'!$B$6,M1947&gt;='設定'!$B$6,N1947&gt;='設定'!$B$6,O1947&gt;='設定'!$B$6)</x:f>
        <x:v>0</x:v>
      </x:c>
      <x:c r="Y1947" s="50" t="b">
        <x:f>AND(COUNT(G1947:K1947)=5,P1947&gt;='設定'!$B$7)</x:f>
        <x:v>0</x:v>
      </x:c>
      <x:c r="Z1947" s="50" t="b">
        <x:f>AND(ISNUMBER(R1947),R1947&gt;='設定'!$B$8)</x:f>
        <x:v>0</x:v>
      </x:c>
      <x:c r="AA1947" s="50" t="b">
        <x:f>AND(ISNUMBER(S1947),S1947&gt;=DATE(YEAR('設定'!$B$10)-'設定'!$B$9,MONTH('設定'!$B$10),DAY('設定'!$B$10)))</x:f>
        <x:v>0</x:v>
      </x:c>
      <x:c r="AB1947" s="55" t="b">
        <x:v>0</x:v>
      </x:c>
      <x:c r="AC1947" s="55" t="b">
        <x:v>0</x:v>
      </x:c>
      <x:c r="AD1947" s="50" t="n">
        <x:f>IF(X1947,1,0)+IF(Z1947,1,0)+IF(AA1947,1,0)+IF(AB1947,1,0)</x:f>
        <x:v>0</x:v>
      </x:c>
      <x:c r="AE1947" s="50" t="n">
        <x:f>IF(Y1947,1,0)+IF(Z1947,1,0)+IF(AA1947,1,0)+IF(AB1947,1,0)</x:f>
        <x:v>0</x:v>
      </x:c>
      <x:c r="AF1947" s="50" t="n">
        <x:f>IF(Y1947,1,0)+IF(Z1947,1,0)+IF(AA1947,1,0)+IF(AC1947,1,0)</x:f>
        <x:v>0</x:v>
      </x:c>
      <x:c r="AG1947" s="53" t="n">
        <x:v>44348</x:v>
      </x:c>
      <x:c r="AH1947" s="50" t="str">
        <x:v>S100VZ09</x:v>
      </x:c>
      <x:c r="AI1947" s="50" t="str">
        <x:v>NetSalesSummaryOfBusinessResults</x:v>
      </x:c>
      <x:c r="AJ1947" s="50" t="str">
        <x:v>OperatingIncome</x:v>
      </x:c>
      <x:c r="AK1947" s="53" t="n">
        <x:v>45747</x:v>
      </x:c>
      <x:c r="AL1947" s="50" t="str">
        <x:v>365/365/365/366/365</x:v>
      </x:c>
      <x:c r="AM1947" s="51" t="n">
        <x:v>19437741</x:v>
      </x:c>
      <x:c r="AN1947" s="51" t="n">
        <x:v>1048</x:v>
      </x:c>
      <x:c r="AO1947" s="51" t="n">
        <x:f>IFERROR(AM1947*AN1947,"")</x:f>
        <x:v>20370752568</x:v>
      </x:c>
      <x:c r="AP1947" s="56" t="n">
        <x:f>IFERROR(AO1947/(K1947*1000000),"")</x:f>
        <x:v>1.0810270453740756</x:v>
      </x:c>
      <x:c r="AQ1947" s="57" t="n">
        <x:v>96363635</x:v>
      </x:c>
      <x:c r="AR1947" s="52" t="n">
        <x:v>0.2321205223773462</x:v>
      </x:c>
      <x:c r="AS1947" s="52" t="n">
        <x:v>-0.4460726731813612</x:v>
      </x:c>
      <x:c r="AT1947" s="55" t="b">
        <x:v>1</x:v>
      </x:c>
      <x:c r="AU1947" s="50"/>
      <x:c r="AV1947" s="58" t="n">
        <x:v>-0.1104082967365255</x:v>
      </x:c>
      <x:c r="AW1947" s="50" t="n">
        <x:v>2656</x:v>
      </x:c>
      <x:c r="AX1947" s="50" t="str">
        <x:v>Core Moat</x:v>
      </x:c>
      <x:c r="AY1947" s="50" t="str">
        <x:v>目立つ機械的警告なし（定性確認は別途必要）</x:v>
      </x:c>
      <x:c r="AZ1947" s="59" t="str">
        <x:v>2025-06-18 13:15</x:v>
      </x:c>
      <x:c r="BA1947" s="53" t="n">
        <x:v>37316</x:v>
      </x:c>
      <x:c r="BB1947" s="50"/>
      <x:c r="BC1947" s="50"/>
      <x:c r="BD1947" s="50" t="str">
        <x:v>TOPIX Small 2</x:v>
      </x:c>
    </x:row>
    <x:row r="1948">
      <x:c r="A1948" s="50" t="n">
        <x:v>1947</x:v>
      </x:c>
      <x:c r="B1948" s="50" t="str">
        <x:v>7066</x:v>
      </x:c>
      <x:c r="C1948" s="50" t="str">
        <x:v>7066.T</x:v>
      </x:c>
      <x:c r="D1948" s="50" t="str">
        <x:v>Peers Co.,Ltd.</x:v>
      </x:c>
      <x:c r="E1948" s="50" t="str">
        <x:v>Growth Market(Domestic)</x:v>
      </x:c>
      <x:c r="F1948" s="50" t="str">
        <x:v>Services</x:v>
      </x:c>
      <x:c r="G1948" s="51" t="n">
        <x:v>3130.354</x:v>
      </x:c>
      <x:c r="H1948" s="51" t="n">
        <x:v>3793.918</x:v>
      </x:c>
      <x:c r="I1948" s="51" t="n">
        <x:v>5627.622</x:v>
      </x:c>
      <x:c r="J1948" s="51" t="n">
        <x:v>6208.984</x:v>
      </x:c>
      <x:c r="K1948" s="51" t="n">
        <x:v>6103.869</x:v>
      </x:c>
      <x:c r="L1948" s="52" t="n">
        <x:f>IFERROR(H1948/G1948-1,"")</x:f>
        <x:v>0.211977303525416</x:v>
      </x:c>
      <x:c r="M1948" s="52" t="n">
        <x:f>IFERROR(I1948/H1948-1,"")</x:f>
        <x:v>0.4833272622128364</x:v>
      </x:c>
      <x:c r="N1948" s="52" t="n">
        <x:f>IFERROR(J1948/I1948-1,"")</x:f>
        <x:v>0.1033050904982602</x:v>
      </x:c>
      <x:c r="O1948" s="52" t="n">
        <x:f>IFERROR(K1948/J1948-1,"")</x:f>
        <x:v>-0.016929500865198066</x:v>
      </x:c>
      <x:c r="P1948" s="52" t="n">
        <x:f>IFERROR((K1948/G1948)^(1/4)-1,"")</x:f>
        <x:v>0.18168830612166942</x:v>
      </x:c>
      <x:c r="Q1948" s="51" t="n">
        <x:v>559.086</x:v>
      </x:c>
      <x:c r="R1948" s="52" t="n">
        <x:f>IFERROR(Q1948/K1948,"")</x:f>
        <x:v>0.09159534714785</x:v>
      </x:c>
      <x:c r="S1948" s="53" t="n">
        <x:v>43617</x:v>
      </x:c>
      <x:c r="T1948" s="50" t="str">
        <x:v>EDINET_company_history</x:v>
      </x:c>
      <x:c r="U1948" s="50" t="str">
        <x:v>株式会社３－ＳＨＩＮＥ</x:v>
      </x:c>
      <x:c r="V1948" s="54" t="n">
        <x:v>0.4544</x:v>
      </x:c>
      <x:c r="W1948" s="50" t="str">
        <x:v>桑野 隆司</x:v>
      </x:c>
      <x:c r="X1948" s="50" t="b">
        <x:f>AND(COUNT(L1948:O1948)=4,L1948&gt;='設定'!$B$6,M1948&gt;='設定'!$B$6,N1948&gt;='設定'!$B$6,O1948&gt;='設定'!$B$6)</x:f>
        <x:v>0</x:v>
      </x:c>
      <x:c r="Y1948" s="50" t="b">
        <x:f>AND(COUNT(G1948:K1948)=5,P1948&gt;='設定'!$B$7)</x:f>
        <x:v>0</x:v>
      </x:c>
      <x:c r="Z1948" s="50" t="b">
        <x:f>AND(ISNUMBER(R1948),R1948&gt;='設定'!$B$8)</x:f>
        <x:v>0</x:v>
      </x:c>
      <x:c r="AA1948" s="50" t="b">
        <x:f>AND(ISNUMBER(S1948),S1948&gt;=DATE(YEAR('設定'!$B$10)-'設定'!$B$9,MONTH('設定'!$B$10),DAY('設定'!$B$10)))</x:f>
        <x:v>0</x:v>
      </x:c>
      <x:c r="AB1948" s="55" t="b">
        <x:v>0</x:v>
      </x:c>
      <x:c r="AC1948" s="55" t="b">
        <x:v>0</x:v>
      </x:c>
      <x:c r="AD1948" s="50" t="n">
        <x:f>IF(X1948,1,0)+IF(Z1948,1,0)+IF(AA1948,1,0)+IF(AB1948,1,0)</x:f>
        <x:v>0</x:v>
      </x:c>
      <x:c r="AE1948" s="50" t="n">
        <x:f>IF(Y1948,1,0)+IF(Z1948,1,0)+IF(AA1948,1,0)+IF(AB1948,1,0)</x:f>
        <x:v>0</x:v>
      </x:c>
      <x:c r="AF1948" s="50" t="n">
        <x:f>IF(Y1948,1,0)+IF(Z1948,1,0)+IF(AA1948,1,0)+IF(AC1948,1,0)</x:f>
        <x:v>0</x:v>
      </x:c>
      <x:c r="AG1948" s="53" t="n">
        <x:v>44348</x:v>
      </x:c>
      <x:c r="AH1948" s="50" t="str">
        <x:v>S100XD95</x:v>
      </x:c>
      <x:c r="AI1948" s="50" t="str">
        <x:v>NetSalesSummaryOfBusinessResults</x:v>
      </x:c>
      <x:c r="AJ1948" s="50" t="str">
        <x:v>OperatingIncome</x:v>
      </x:c>
      <x:c r="AK1948" s="53" t="n">
        <x:v>45930</x:v>
      </x:c>
      <x:c r="AL1948" s="50" t="str">
        <x:v>365/365/365/366/365</x:v>
      </x:c>
      <x:c r="AM1948" s="51" t="n">
        <x:v>9022700</x:v>
      </x:c>
      <x:c r="AN1948" s="51" t="n">
        <x:v>410</x:v>
      </x:c>
      <x:c r="AO1948" s="51" t="n">
        <x:f>IFERROR(AM1948*AN1948,"")</x:f>
        <x:v>3699307000</x:v>
      </x:c>
      <x:c r="AP1948" s="56" t="n">
        <x:f>IFERROR(AO1948/(K1948*1000000),"")</x:f>
        <x:v>0.6060593698849042</x:v>
      </x:c>
      <x:c r="AQ1948" s="57" t="n">
        <x:v>46300448.333333336</x:v>
      </x:c>
      <x:c r="AR1948" s="52" t="n">
        <x:v>0.732243147808838</x:v>
      </x:c>
      <x:c r="AS1948" s="52" t="n">
        <x:v>-0.7221202000016268</x:v>
      </x:c>
      <x:c r="AT1948" s="55" t="b">
        <x:v>1</x:v>
      </x:c>
      <x:c r="AU1948" s="50"/>
      <x:c r="AV1948" s="58" t="n">
        <x:v>-0.336540110521219</x:v>
      </x:c>
      <x:c r="AW1948" s="50" t="n">
        <x:v>3344</x:v>
      </x:c>
      <x:c r="AX1948" s="50" t="str">
        <x:v>Future Moat</x:v>
      </x:c>
      <x:c r="AY1948" s="50" t="str">
        <x:v>年率ボラティリティ60%以上 / ローカル5年最大下落率-60%以下</x:v>
      </x:c>
      <x:c r="AZ1948" s="59" t="str">
        <x:v>2025-12-25 15:39</x:v>
      </x:c>
      <x:c r="BA1948" s="53" t="n">
        <x:v>43617</x:v>
      </x:c>
      <x:c r="BB1948" s="50"/>
      <x:c r="BC1948" s="50"/>
      <x:c r="BD1948" s="50"/>
    </x:row>
    <x:row r="1949">
      <x:c r="A1949" s="50" t="n">
        <x:v>1948</x:v>
      </x:c>
      <x:c r="B1949" s="50" t="str">
        <x:v>3088</x:v>
      </x:c>
      <x:c r="C1949" s="50" t="str">
        <x:v>3088.T</x:v>
      </x:c>
      <x:c r="D1949" s="50" t="str">
        <x:v>MatsukiyoCocokara &amp; Co.</x:v>
      </x:c>
      <x:c r="E1949" s="50" t="str">
        <x:v>Prime Market (Domestic)</x:v>
      </x:c>
      <x:c r="F1949" s="50" t="str">
        <x:v>Retail Trade</x:v>
      </x:c>
      <x:c r="G1949" s="51" t="n">
        <x:v>544737</x:v>
      </x:c>
      <x:c r="H1949" s="51" t="n">
        <x:v>729969</x:v>
      </x:c>
      <x:c r="I1949" s="51" t="n">
        <x:v>951247</x:v>
      </x:c>
      <x:c r="J1949" s="51" t="n">
        <x:v>1022531</x:v>
      </x:c>
      <x:c r="K1949" s="51" t="n">
        <x:v>1061626</x:v>
      </x:c>
      <x:c r="L1949" s="52" t="n">
        <x:f>IFERROR(H1949/G1949-1,"")</x:f>
        <x:v>0.3400393217277329</x:v>
      </x:c>
      <x:c r="M1949" s="52" t="n">
        <x:f>IFERROR(I1949/H1949-1,"")</x:f>
        <x:v>0.30313342073430505</x:v>
      </x:c>
      <x:c r="N1949" s="52" t="n">
        <x:f>IFERROR(J1949/I1949-1,"")</x:f>
        <x:v>0.07493742424417627</x:v>
      </x:c>
      <x:c r="O1949" s="52" t="n">
        <x:f>IFERROR(K1949/J1949-1,"")</x:f>
        <x:v>0.038233559667139705</x:v>
      </x:c>
      <x:c r="P1949" s="52" t="n">
        <x:f>IFERROR((K1949/G1949)^(1/4)-1,"")</x:f>
        <x:v>0.18153384871434253</x:v>
      </x:c>
      <x:c r="Q1949" s="51" t="n">
        <x:v>82082</x:v>
      </x:c>
      <x:c r="R1949" s="52" t="n">
        <x:f>IFERROR(Q1949/K1949,"")</x:f>
        <x:v>0.0773172473168517</x:v>
      </x:c>
      <x:c r="S1949" s="53" t="n">
        <x:v>39356</x:v>
      </x:c>
      <x:c r="T1949" s="50" t="str">
        <x:v>EDINET_company_history</x:v>
      </x:c>
      <x:c r="U1949" s="50" t="str">
        <x:v>日本マスタートラスト信託銀行株式会社</x:v>
      </x:c>
      <x:c r="V1949" s="54" t="n">
        <x:v>0.1498</x:v>
      </x:c>
      <x:c r="W1949" s="50" t="str">
        <x:v>松本 清雄 / 塚本 厚志 / 松本 貴志</x:v>
      </x:c>
      <x:c r="X1949" s="50" t="b">
        <x:f>AND(COUNT(L1949:O1949)=4,L1949&gt;='設定'!$B$6,M1949&gt;='設定'!$B$6,N1949&gt;='設定'!$B$6,O1949&gt;='設定'!$B$6)</x:f>
        <x:v>0</x:v>
      </x:c>
      <x:c r="Y1949" s="50" t="b">
        <x:f>AND(COUNT(G1949:K1949)=5,P1949&gt;='設定'!$B$7)</x:f>
        <x:v>0</x:v>
      </x:c>
      <x:c r="Z1949" s="50" t="b">
        <x:f>AND(ISNUMBER(R1949),R1949&gt;='設定'!$B$8)</x:f>
        <x:v>0</x:v>
      </x:c>
      <x:c r="AA1949" s="50" t="b">
        <x:f>AND(ISNUMBER(S1949),S1949&gt;=DATE(YEAR('設定'!$B$10)-'設定'!$B$9,MONTH('設定'!$B$10),DAY('設定'!$B$10)))</x:f>
        <x:v>0</x:v>
      </x:c>
      <x:c r="AB1949" s="55" t="b">
        <x:v>0</x:v>
      </x:c>
      <x:c r="AC1949" s="55" t="b">
        <x:v>0</x:v>
      </x:c>
      <x:c r="AD1949" s="50" t="n">
        <x:f>IF(X1949,1,0)+IF(Z1949,1,0)+IF(AA1949,1,0)+IF(AB1949,1,0)</x:f>
        <x:v>0</x:v>
      </x:c>
      <x:c r="AE1949" s="50" t="n">
        <x:f>IF(Y1949,1,0)+IF(Z1949,1,0)+IF(AA1949,1,0)+IF(AB1949,1,0)</x:f>
        <x:v>0</x:v>
      </x:c>
      <x:c r="AF1949" s="50" t="n">
        <x:f>IF(Y1949,1,0)+IF(Z1949,1,0)+IF(AA1949,1,0)+IF(AC1949,1,0)</x:f>
        <x:v>0</x:v>
      </x:c>
      <x:c r="AG1949" s="53" t="n">
        <x:v>44348</x:v>
      </x:c>
      <x:c r="AH1949" s="50" t="str">
        <x:v>S100W0CL</x:v>
      </x:c>
      <x:c r="AI1949" s="50" t="str">
        <x:v>NetSalesSummaryOfBusinessResults</x:v>
      </x:c>
      <x:c r="AJ1949" s="50" t="str">
        <x:v>OperatingIncome</x:v>
      </x:c>
      <x:c r="AK1949" s="53" t="n">
        <x:v>45747</x:v>
      </x:c>
      <x:c r="AL1949" s="50" t="str">
        <x:v>365/365/365/366/365</x:v>
      </x:c>
      <x:c r="AM1949" s="51" t="n">
        <x:v>403960730</x:v>
      </x:c>
      <x:c r="AN1949" s="51" t="n">
        <x:v>2285</x:v>
      </x:c>
      <x:c r="AO1949" s="51" t="n">
        <x:f>IFERROR(AM1949*AN1949,"")</x:f>
        <x:v>923050268050</x:v>
      </x:c>
      <x:c r="AP1949" s="56" t="n">
        <x:f>IFERROR(AO1949/(K1949*1000000),"")</x:f>
        <x:v>0.8694684079421566</x:v>
      </x:c>
      <x:c r="AQ1949" s="57" t="n">
        <x:v>6540671277.5</x:v>
      </x:c>
      <x:c r="AR1949" s="52" t="n">
        <x:v>0.3038147466923709</x:v>
      </x:c>
      <x:c r="AS1949" s="52" t="n">
        <x:v>-0.3485369719016539</x:v>
      </x:c>
      <x:c r="AT1949" s="55" t="b">
        <x:v>1</x:v>
      </x:c>
      <x:c r="AU1949" s="50"/>
      <x:c r="AV1949" s="58" t="n">
        <x:v>-0.1792056455880568</x:v>
      </x:c>
      <x:c r="AW1949" s="50" t="n">
        <x:v>2951</x:v>
      </x:c>
      <x:c r="AX1949" s="50" t="str">
        <x:v>Core Moat</x:v>
      </x:c>
      <x:c r="AY1949" s="50" t="str">
        <x:v>目立つ機械的警告なし（定性確認は別途必要）</x:v>
      </x:c>
      <x:c r="AZ1949" s="59" t="str">
        <x:v>2025-06-20 16:00</x:v>
      </x:c>
      <x:c r="BA1949" s="53" t="n">
        <x:v>39356</x:v>
      </x:c>
      <x:c r="BB1949" s="50"/>
      <x:c r="BC1949" s="50"/>
      <x:c r="BD1949" s="50" t="str">
        <x:v>TOPIX Mid400</x:v>
      </x:c>
    </x:row>
    <x:row r="1950">
      <x:c r="A1950" s="50" t="n">
        <x:v>1949</x:v>
      </x:c>
      <x:c r="B1950" s="50" t="str">
        <x:v>2469</x:v>
      </x:c>
      <x:c r="C1950" s="50" t="str">
        <x:v>2469.T</x:v>
      </x:c>
      <x:c r="D1950" s="50" t="str">
        <x:v>Hibino Corporation</x:v>
      </x:c>
      <x:c r="E1950" s="50" t="str">
        <x:v>Standard Market(Domestic)</x:v>
      </x:c>
      <x:c r="F1950" s="50" t="str">
        <x:v>Services</x:v>
      </x:c>
      <x:c r="G1950" s="51" t="n">
        <x:v>30523</x:v>
      </x:c>
      <x:c r="H1950" s="51" t="n">
        <x:v>42426</x:v>
      </x:c>
      <x:c r="I1950" s="51" t="n">
        <x:v>41922</x:v>
      </x:c>
      <x:c r="J1950" s="51" t="n">
        <x:v>50491</x:v>
      </x:c>
      <x:c r="K1950" s="51" t="n">
        <x:v>59473</x:v>
      </x:c>
      <x:c r="L1950" s="52" t="n">
        <x:f>IFERROR(H1950/G1950-1,"")</x:f>
        <x:v>0.38996822068604</x:v>
      </x:c>
      <x:c r="M1950" s="52" t="n">
        <x:f>IFERROR(I1950/H1950-1,"")</x:f>
        <x:v>-0.011879507848960524</x:v>
      </x:c>
      <x:c r="N1950" s="52" t="n">
        <x:f>IFERROR(J1950/I1950-1,"")</x:f>
        <x:v>0.2044034158675636</x:v>
      </x:c>
      <x:c r="O1950" s="52" t="n">
        <x:f>IFERROR(K1950/J1950-1,"")</x:f>
        <x:v>0.17789308985759833</x:v>
      </x:c>
      <x:c r="P1950" s="52" t="n">
        <x:f>IFERROR((K1950/G1950)^(1/4)-1,"")</x:f>
        <x:v>0.18147124845428597</x:v>
      </x:c>
      <x:c r="Q1950" s="51" t="n">
        <x:v>4171</x:v>
      </x:c>
      <x:c r="R1950" s="52" t="n">
        <x:f>IFERROR(Q1950/K1950,"")</x:f>
        <x:v>0.07013266524305146</x:v>
      </x:c>
      <x:c r="S1950" s="53" t="n">
        <x:v>38749</x:v>
      </x:c>
      <x:c r="T1950" s="50" t="str">
        <x:v>EDINET_company_history</x:v>
      </x:c>
      <x:c r="U1950" s="50" t="str">
        <x:v>有限会社ハイビーノ</x:v>
      </x:c>
      <x:c r="V1950" s="54" t="n">
        <x:v>0.3544</x:v>
      </x:c>
      <x:c r="W1950" s="50" t="str">
        <x:v>日比野晃久 / 吉松 聡</x:v>
      </x:c>
      <x:c r="X1950" s="50" t="b">
        <x:f>AND(COUNT(L1950:O1950)=4,L1950&gt;='設定'!$B$6,M1950&gt;='設定'!$B$6,N1950&gt;='設定'!$B$6,O1950&gt;='設定'!$B$6)</x:f>
        <x:v>0</x:v>
      </x:c>
      <x:c r="Y1950" s="50" t="b">
        <x:f>AND(COUNT(G1950:K1950)=5,P1950&gt;='設定'!$B$7)</x:f>
        <x:v>0</x:v>
      </x:c>
      <x:c r="Z1950" s="50" t="b">
        <x:f>AND(ISNUMBER(R1950),R1950&gt;='設定'!$B$8)</x:f>
        <x:v>0</x:v>
      </x:c>
      <x:c r="AA1950" s="50" t="b">
        <x:f>AND(ISNUMBER(S1950),S1950&gt;=DATE(YEAR('設定'!$B$10)-'設定'!$B$9,MONTH('設定'!$B$10),DAY('設定'!$B$10)))</x:f>
        <x:v>0</x:v>
      </x:c>
      <x:c r="AB1950" s="55" t="b">
        <x:v>0</x:v>
      </x:c>
      <x:c r="AC1950" s="55" t="b">
        <x:v>0</x:v>
      </x:c>
      <x:c r="AD1950" s="50" t="n">
        <x:f>IF(X1950,1,0)+IF(Z1950,1,0)+IF(AA1950,1,0)+IF(AB1950,1,0)</x:f>
        <x:v>0</x:v>
      </x:c>
      <x:c r="AE1950" s="50" t="n">
        <x:f>IF(Y1950,1,0)+IF(Z1950,1,0)+IF(AA1950,1,0)+IF(AB1950,1,0)</x:f>
        <x:v>0</x:v>
      </x:c>
      <x:c r="AF1950" s="50" t="n">
        <x:f>IF(Y1950,1,0)+IF(Z1950,1,0)+IF(AA1950,1,0)+IF(AC1950,1,0)</x:f>
        <x:v>0</x:v>
      </x:c>
      <x:c r="AG1950" s="53" t="n">
        <x:v>44348</x:v>
      </x:c>
      <x:c r="AH1950" s="50" t="str">
        <x:v>S100W2BF</x:v>
      </x:c>
      <x:c r="AI1950" s="50" t="str">
        <x:v>NetSalesSummaryOfBusinessResults</x:v>
      </x:c>
      <x:c r="AJ1950" s="50" t="str">
        <x:v>OperatingIncome</x:v>
      </x:c>
      <x:c r="AK1950" s="53" t="n">
        <x:v>45747</x:v>
      </x:c>
      <x:c r="AL1950" s="50" t="str">
        <x:v>365/365/365/366/365</x:v>
      </x:c>
      <x:c r="AM1950" s="51" t="n">
        <x:v>9934380</x:v>
      </x:c>
      <x:c r="AN1950" s="51" t="n">
        <x:v>2719</x:v>
      </x:c>
      <x:c r="AO1950" s="51" t="n">
        <x:f>IFERROR(AM1950*AN1950,"")</x:f>
        <x:v>27011579220</x:v>
      </x:c>
      <x:c r="AP1950" s="56" t="n">
        <x:f>IFERROR(AO1950/(K1950*1000000),"")</x:f>
        <x:v>0.4541822208397088</x:v>
      </x:c>
      <x:c r="AQ1950" s="57" t="n">
        <x:v>125646036.66666669</x:v>
      </x:c>
      <x:c r="AR1950" s="52" t="n">
        <x:v>0.3762453041382254</x:v>
      </x:c>
      <x:c r="AS1950" s="52" t="n">
        <x:v>-0.4969836003322521</x:v>
      </x:c>
      <x:c r="AT1950" s="55" t="b">
        <x:v>1</x:v>
      </x:c>
      <x:c r="AU1950" s="50"/>
      <x:c r="AV1950" s="58" t="n">
        <x:v>0.067601448798878</x:v>
      </x:c>
      <x:c r="AW1950" s="50" t="n">
        <x:v>1414</x:v>
      </x:c>
      <x:c r="AX1950" s="50" t="str">
        <x:v>Transformation Moat</x:v>
      </x:c>
      <x:c r="AY1950" s="50" t="str">
        <x:v>目立つ機械的警告なし（定性確認は別途必要）</x:v>
      </x:c>
      <x:c r="AZ1950" s="59" t="str">
        <x:v>2025-06-24 09:44</x:v>
      </x:c>
      <x:c r="BA1950" s="53" t="n">
        <x:v>38749</x:v>
      </x:c>
      <x:c r="BB1950" s="50"/>
      <x:c r="BC1950" s="50"/>
      <x:c r="BD1950" s="50"/>
    </x:row>
    <x:row r="1951">
      <x:c r="A1951" s="50" t="n">
        <x:v>1950</x:v>
      </x:c>
      <x:c r="B1951" s="50" t="str">
        <x:v>2198</x:v>
      </x:c>
      <x:c r="C1951" s="50" t="str">
        <x:v>2198.T</x:v>
      </x:c>
      <x:c r="D1951" s="50" t="str">
        <x:v>IKK Holdings Inc.</x:v>
      </x:c>
      <x:c r="E1951" s="50" t="str">
        <x:v>Prime Market (Domestic)</x:v>
      </x:c>
      <x:c r="F1951" s="50" t="str">
        <x:v>Services</x:v>
      </x:c>
      <x:c r="G1951" s="51" t="n">
        <x:v>11530.174</x:v>
      </x:c>
      <x:c r="H1951" s="51" t="n">
        <x:v>19056.906</x:v>
      </x:c>
      <x:c r="I1951" s="51" t="n">
        <x:v>21990.121</x:v>
      </x:c>
      <x:c r="J1951" s="51" t="n">
        <x:v>23263.539</x:v>
      </x:c>
      <x:c r="K1951" s="51" t="n">
        <x:v>22455.222</x:v>
      </x:c>
      <x:c r="L1951" s="52" t="n">
        <x:f>IFERROR(H1951/G1951-1,"")</x:f>
        <x:v>0.6527856387943494</x:v>
      </x:c>
      <x:c r="M1951" s="52" t="n">
        <x:f>IFERROR(I1951/H1951-1,"")</x:f>
        <x:v>0.15391874210850398</x:v>
      </x:c>
      <x:c r="N1951" s="52" t="n">
        <x:f>IFERROR(J1951/I1951-1,"")</x:f>
        <x:v>0.05790863997519624</x:v>
      </x:c>
      <x:c r="O1951" s="52" t="n">
        <x:f>IFERROR(K1951/J1951-1,"")</x:f>
        <x:v>-0.03474608914834498</x:v>
      </x:c>
      <x:c r="P1951" s="52" t="n">
        <x:f>IFERROR((K1951/G1951)^(1/4)-1,"")</x:f>
        <x:v>0.18132766040637804</x:v>
      </x:c>
      <x:c r="Q1951" s="51" t="n">
        <x:v>1820.634</x:v>
      </x:c>
      <x:c r="R1951" s="52" t="n">
        <x:f>IFERROR(Q1951/K1951,"")</x:f>
        <x:v>0.08107842353996766</x:v>
      </x:c>
      <x:c r="S1951" s="53" t="n">
        <x:v>40360</x:v>
      </x:c>
      <x:c r="T1951" s="50" t="str">
        <x:v>EDINET_company_history</x:v>
      </x:c>
      <x:c r="U1951" s="50" t="str">
        <x:v>株式会社エム・ケイ・パートナーズ</x:v>
      </x:c>
      <x:c r="V1951" s="54" t="n">
        <x:v>0.3375</x:v>
      </x:c>
      <x:c r="W1951" s="50" t="str">
        <x:v>金 子 和斗志 / 中 嶋 大 祐</x:v>
      </x:c>
      <x:c r="X1951" s="50" t="b">
        <x:f>AND(COUNT(L1951:O1951)=4,L1951&gt;='設定'!$B$6,M1951&gt;='設定'!$B$6,N1951&gt;='設定'!$B$6,O1951&gt;='設定'!$B$6)</x:f>
        <x:v>0</x:v>
      </x:c>
      <x:c r="Y1951" s="50" t="b">
        <x:f>AND(COUNT(G1951:K1951)=5,P1951&gt;='設定'!$B$7)</x:f>
        <x:v>0</x:v>
      </x:c>
      <x:c r="Z1951" s="50" t="b">
        <x:f>AND(ISNUMBER(R1951),R1951&gt;='設定'!$B$8)</x:f>
        <x:v>0</x:v>
      </x:c>
      <x:c r="AA1951" s="50" t="b">
        <x:f>AND(ISNUMBER(S1951),S1951&gt;=DATE(YEAR('設定'!$B$10)-'設定'!$B$9,MONTH('設定'!$B$10),DAY('設定'!$B$10)))</x:f>
        <x:v>0</x:v>
      </x:c>
      <x:c r="AB1951" s="55" t="b">
        <x:v>0</x:v>
      </x:c>
      <x:c r="AC1951" s="55" t="b">
        <x:v>0</x:v>
      </x:c>
      <x:c r="AD1951" s="50" t="n">
        <x:f>IF(X1951,1,0)+IF(Z1951,1,0)+IF(AA1951,1,0)+IF(AB1951,1,0)</x:f>
        <x:v>0</x:v>
      </x:c>
      <x:c r="AE1951" s="50" t="n">
        <x:f>IF(Y1951,1,0)+IF(Z1951,1,0)+IF(AA1951,1,0)+IF(AB1951,1,0)</x:f>
        <x:v>0</x:v>
      </x:c>
      <x:c r="AF1951" s="50" t="n">
        <x:f>IF(Y1951,1,0)+IF(Z1951,1,0)+IF(AA1951,1,0)+IF(AC1951,1,0)</x:f>
        <x:v>0</x:v>
      </x:c>
      <x:c r="AG1951" s="53" t="n">
        <x:v>44348</x:v>
      </x:c>
      <x:c r="AH1951" s="50" t="str">
        <x:v>S100XH65</x:v>
      </x:c>
      <x:c r="AI1951" s="50" t="str">
        <x:v>NetSalesSummaryOfBusinessResults</x:v>
      </x:c>
      <x:c r="AJ1951" s="50" t="str">
        <x:v>OperatingIncome</x:v>
      </x:c>
      <x:c r="AK1951" s="53" t="n">
        <x:v>45961</x:v>
      </x:c>
      <x:c r="AL1951" s="50" t="str">
        <x:v>365/365/365/366/365</x:v>
      </x:c>
      <x:c r="AM1951" s="51" t="n">
        <x:v>29584000</x:v>
      </x:c>
      <x:c r="AN1951" s="51" t="n">
        <x:v>788</x:v>
      </x:c>
      <x:c r="AO1951" s="51" t="n">
        <x:f>IFERROR(AM1951*AN1951,"")</x:f>
        <x:v>23312192000</x:v>
      </x:c>
      <x:c r="AP1951" s="56" t="n">
        <x:f>IFERROR(AO1951/(K1951*1000000),"")</x:f>
        <x:v>1.0381635060210048</x:v>
      </x:c>
      <x:c r="AQ1951" s="57" t="n">
        <x:v>45254250</x:v>
      </x:c>
      <x:c r="AR1951" s="52" t="n">
        <x:v>0.2073067977253026</x:v>
      </x:c>
      <x:c r="AS1951" s="52" t="n">
        <x:v>-0.2928572015700617</x:v>
      </x:c>
      <x:c r="AT1951" s="55" t="b">
        <x:v>1</x:v>
      </x:c>
      <x:c r="AU1951" s="50"/>
      <x:c r="AV1951" s="58" t="n">
        <x:v>0.1323034002081533</x:v>
      </x:c>
      <x:c r="AW1951" s="50" t="n">
        <x:v>1053</x:v>
      </x:c>
      <x:c r="AX1951" s="50" t="str">
        <x:v>Discovery</x:v>
      </x:c>
      <x:c r="AY1951" s="50" t="str">
        <x:v>目立つ機械的警告なし（定性確認は別途必要）</x:v>
      </x:c>
      <x:c r="AZ1951" s="59" t="str">
        <x:v>2026-01-26 15:00</x:v>
      </x:c>
      <x:c r="BA1951" s="53" t="n">
        <x:v>40360</x:v>
      </x:c>
      <x:c r="BB1951" s="50"/>
      <x:c r="BC1951" s="50"/>
      <x:c r="BD1951" s="50"/>
    </x:row>
    <x:row r="1952">
      <x:c r="A1952" s="50" t="n">
        <x:v>1951</x:v>
      </x:c>
      <x:c r="B1952" s="50" t="str">
        <x:v>2705</x:v>
      </x:c>
      <x:c r="C1952" s="50" t="str">
        <x:v>2705.T</x:v>
      </x:c>
      <x:c r="D1952" s="50" t="str">
        <x:v>OOTOYA Holdings Co.,Ltd.</x:v>
      </x:c>
      <x:c r="E1952" s="50" t="str">
        <x:v>Standard Market(Domestic)</x:v>
      </x:c>
      <x:c r="F1952" s="50" t="str">
        <x:v>Retail Trade</x:v>
      </x:c>
      <x:c r="G1952" s="51" t="n">
        <x:v>16139</x:v>
      </x:c>
      <x:c r="H1952" s="51" t="n">
        <x:v>18834</x:v>
      </x:c>
      <x:c r="I1952" s="51" t="n">
        <x:v>23846</x:v>
      </x:c>
      <x:c r="J1952" s="51" t="n">
        <x:v>27894</x:v>
      </x:c>
      <x:c r="K1952" s="51" t="n">
        <x:v>31385</x:v>
      </x:c>
      <x:c r="L1952" s="52" t="n">
        <x:f>IFERROR(H1952/G1952-1,"")</x:f>
        <x:v>0.1669868021562675</x:v>
      </x:c>
      <x:c r="M1952" s="52" t="n">
        <x:f>IFERROR(I1952/H1952-1,"")</x:f>
        <x:v>0.2661144738239354</x:v>
      </x:c>
      <x:c r="N1952" s="52" t="n">
        <x:f>IFERROR(J1952/I1952-1,"")</x:f>
        <x:v>0.16975593390925092</x:v>
      </x:c>
      <x:c r="O1952" s="52" t="n">
        <x:f>IFERROR(K1952/J1952-1,"")</x:f>
        <x:v>0.1251523625152362</x:v>
      </x:c>
      <x:c r="P1952" s="52" t="n">
        <x:f>IFERROR((K1952/G1952)^(1/4)-1,"")</x:f>
        <x:v>0.1808952558073753</x:v>
      </x:c>
      <x:c r="Q1952" s="51" t="n">
        <x:v>1661</x:v>
      </x:c>
      <x:c r="R1952" s="52" t="n">
        <x:f>IFERROR(Q1952/K1952,"")</x:f>
        <x:v>0.052923371037119644</x:v>
      </x:c>
      <x:c r="S1952" s="53" t="n">
        <x:v>41456</x:v>
      </x:c>
      <x:c r="T1952" s="50" t="str">
        <x:v>EDINET_company_history</x:v>
      </x:c>
      <x:c r="U1952" s="50" t="str">
        <x:v>株式会社コロワイド</x:v>
      </x:c>
      <x:c r="V1952" s="54" t="n">
        <x:v>0.4672</x:v>
      </x:c>
      <x:c r="W1952" s="50" t="str">
        <x:v>蔵人 賢樹</x:v>
      </x:c>
      <x:c r="X1952" s="50" t="b">
        <x:f>AND(COUNT(L1952:O1952)=4,L1952&gt;='設定'!$B$6,M1952&gt;='設定'!$B$6,N1952&gt;='設定'!$B$6,O1952&gt;='設定'!$B$6)</x:f>
        <x:v>0</x:v>
      </x:c>
      <x:c r="Y1952" s="50" t="b">
        <x:f>AND(COUNT(G1952:K1952)=5,P1952&gt;='設定'!$B$7)</x:f>
        <x:v>0</x:v>
      </x:c>
      <x:c r="Z1952" s="50" t="b">
        <x:f>AND(ISNUMBER(R1952),R1952&gt;='設定'!$B$8)</x:f>
        <x:v>0</x:v>
      </x:c>
      <x:c r="AA1952" s="50" t="b">
        <x:f>AND(ISNUMBER(S1952),S1952&gt;=DATE(YEAR('設定'!$B$10)-'設定'!$B$9,MONTH('設定'!$B$10),DAY('設定'!$B$10)))</x:f>
        <x:v>0</x:v>
      </x:c>
      <x:c r="AB1952" s="55" t="b">
        <x:v>0</x:v>
      </x:c>
      <x:c r="AC1952" s="55" t="b">
        <x:v>0</x:v>
      </x:c>
      <x:c r="AD1952" s="50" t="n">
        <x:f>IF(X1952,1,0)+IF(Z1952,1,0)+IF(AA1952,1,0)+IF(AB1952,1,0)</x:f>
        <x:v>0</x:v>
      </x:c>
      <x:c r="AE1952" s="50" t="n">
        <x:f>IF(Y1952,1,0)+IF(Z1952,1,0)+IF(AA1952,1,0)+IF(AB1952,1,0)</x:f>
        <x:v>0</x:v>
      </x:c>
      <x:c r="AF1952" s="50" t="n">
        <x:f>IF(Y1952,1,0)+IF(Z1952,1,0)+IF(AA1952,1,0)+IF(AC1952,1,0)</x:f>
        <x:v>0</x:v>
      </x:c>
      <x:c r="AG1952" s="53" t="n">
        <x:v>44348</x:v>
      </x:c>
      <x:c r="AH1952" s="50" t="str">
        <x:v>S100W18L</x:v>
      </x:c>
      <x:c r="AI1952" s="50" t="str">
        <x:v>NetSalesSummaryOfBusinessResults</x:v>
      </x:c>
      <x:c r="AJ1952" s="50" t="str">
        <x:v>OperatingIncome</x:v>
      </x:c>
      <x:c r="AK1952" s="53" t="n">
        <x:v>45747</x:v>
      </x:c>
      <x:c r="AL1952" s="50" t="str">
        <x:v>365/365/365/366/365</x:v>
      </x:c>
      <x:c r="AM1952" s="51" t="n">
        <x:v>7252415</x:v>
      </x:c>
      <x:c r="AN1952" s="51" t="n">
        <x:v>7630</x:v>
      </x:c>
      <x:c r="AO1952" s="51" t="n">
        <x:f>IFERROR(AM1952*AN1952,"")</x:f>
        <x:v>55335926450</x:v>
      </x:c>
      <x:c r="AP1952" s="56" t="n">
        <x:f>IFERROR(AO1952/(K1952*1000000),"")</x:f>
        <x:v>1.763132912219213</x:v>
      </x:c>
      <x:c r="AQ1952" s="57" t="n">
        <x:v>105290916.66666669</x:v>
      </x:c>
      <x:c r="AR1952" s="52" t="n">
        <x:v>0.1734931515183138</x:v>
      </x:c>
      <x:c r="AS1952" s="52" t="n">
        <x:v>-0.1836509105625886</x:v>
      </x:c>
      <x:c r="AT1952" s="55" t="b">
        <x:v>1</x:v>
      </x:c>
      <x:c r="AU1952" s="50"/>
      <x:c r="AV1952" s="58" t="n">
        <x:v>0.1477815982544407</x:v>
      </x:c>
      <x:c r="AW1952" s="50" t="n">
        <x:v>954</x:v>
      </x:c>
      <x:c r="AX1952" s="50" t="str">
        <x:v>Core Moat</x:v>
      </x:c>
      <x:c r="AY1952" s="50" t="str">
        <x:v>目立つ機械的警告なし（定性確認は別途必要）</x:v>
      </x:c>
      <x:c r="AZ1952" s="59" t="str">
        <x:v>2025-06-20 15:30</x:v>
      </x:c>
      <x:c r="BA1952" s="53" t="n">
        <x:v>41456</x:v>
      </x:c>
      <x:c r="BB1952" s="50"/>
      <x:c r="BC1952" s="50"/>
      <x:c r="BD1952" s="50"/>
    </x:row>
    <x:row r="1953">
      <x:c r="A1953" s="50" t="n">
        <x:v>1952</x:v>
      </x:c>
      <x:c r="B1953" s="50" t="str">
        <x:v>1436</x:v>
      </x:c>
      <x:c r="C1953" s="50" t="str">
        <x:v>1436.T</x:v>
      </x:c>
      <x:c r="D1953" s="50" t="str">
        <x:v>GreenEnergy &amp; Company Inc.</x:v>
      </x:c>
      <x:c r="E1953" s="50" t="str">
        <x:v>Growth Market(Domestic)</x:v>
      </x:c>
      <x:c r="F1953" s="50" t="str">
        <x:v>Construction</x:v>
      </x:c>
      <x:c r="G1953" s="51" t="n">
        <x:v>5990.829</x:v>
      </x:c>
      <x:c r="H1953" s="51" t="n">
        <x:v>7186.591</x:v>
      </x:c>
      <x:c r="I1953" s="51" t="n">
        <x:v>8853.977</x:v>
      </x:c>
      <x:c r="J1953" s="51" t="n">
        <x:v>9676.01</x:v>
      </x:c>
      <x:c r="K1953" s="51" t="n">
        <x:v>11616.63</x:v>
      </x:c>
      <x:c r="L1953" s="52" t="n">
        <x:f>IFERROR(H1953/G1953-1,"")</x:f>
        <x:v>0.19959875336117938</x:v>
      </x:c>
      <x:c r="M1953" s="52" t="n">
        <x:f>IFERROR(I1953/H1953-1,"")</x:f>
        <x:v>0.23201348177459935</x:v>
      </x:c>
      <x:c r="N1953" s="52" t="n">
        <x:f>IFERROR(J1953/I1953-1,"")</x:f>
        <x:v>0.09284336293170847</x:v>
      </x:c>
      <x:c r="O1953" s="52" t="n">
        <x:f>IFERROR(K1953/J1953-1,"")</x:f>
        <x:v>0.20055994154615364</x:v>
      </x:c>
      <x:c r="P1953" s="52" t="n">
        <x:f>IFERROR((K1953/G1953)^(1/4)-1,"")</x:f>
        <x:v>0.18004429164696623</x:v>
      </x:c>
      <x:c r="Q1953" s="51" t="n">
        <x:v>543.537</x:v>
      </x:c>
      <x:c r="R1953" s="52" t="n">
        <x:f>IFERROR(Q1953/K1953,"")</x:f>
        <x:v>0.04678955945054634</x:v>
      </x:c>
      <x:c r="S1953" s="53" t="n">
        <x:v>42430</x:v>
      </x:c>
      <x:c r="T1953" s="50" t="str">
        <x:v>EDINET_company_history</x:v>
      </x:c>
      <x:c r="U1953" s="50" t="str">
        <x:v>株式会社エフピーライフ</x:v>
      </x:c>
      <x:c r="V1953" s="54" t="n">
        <x:v>0.5883</x:v>
      </x:c>
      <x:c r="W1953" s="50" t="str">
        <x:v>鈴江 崇文</x:v>
      </x:c>
      <x:c r="X1953" s="50" t="b">
        <x:f>AND(COUNT(L1953:O1953)=4,L1953&gt;='設定'!$B$6,M1953&gt;='設定'!$B$6,N1953&gt;='設定'!$B$6,O1953&gt;='設定'!$B$6)</x:f>
        <x:v>0</x:v>
      </x:c>
      <x:c r="Y1953" s="50" t="b">
        <x:f>AND(COUNT(G1953:K1953)=5,P1953&gt;='設定'!$B$7)</x:f>
        <x:v>0</x:v>
      </x:c>
      <x:c r="Z1953" s="50" t="b">
        <x:f>AND(ISNUMBER(R1953),R1953&gt;='設定'!$B$8)</x:f>
        <x:v>0</x:v>
      </x:c>
      <x:c r="AA1953" s="50" t="b">
        <x:f>AND(ISNUMBER(S1953),S1953&gt;=DATE(YEAR('設定'!$B$10)-'設定'!$B$9,MONTH('設定'!$B$10),DAY('設定'!$B$10)))</x:f>
        <x:v>0</x:v>
      </x:c>
      <x:c r="AB1953" s="55" t="b">
        <x:v>0</x:v>
      </x:c>
      <x:c r="AC1953" s="55" t="b">
        <x:v>0</x:v>
      </x:c>
      <x:c r="AD1953" s="50" t="n">
        <x:f>IF(X1953,1,0)+IF(Z1953,1,0)+IF(AA1953,1,0)+IF(AB1953,1,0)</x:f>
        <x:v>0</x:v>
      </x:c>
      <x:c r="AE1953" s="50" t="n">
        <x:f>IF(Y1953,1,0)+IF(Z1953,1,0)+IF(AA1953,1,0)+IF(AB1953,1,0)</x:f>
        <x:v>0</x:v>
      </x:c>
      <x:c r="AF1953" s="50" t="n">
        <x:f>IF(Y1953,1,0)+IF(Z1953,1,0)+IF(AA1953,1,0)+IF(AC1953,1,0)</x:f>
        <x:v>0</x:v>
      </x:c>
      <x:c r="AG1953" s="53" t="n">
        <x:v>44348</x:v>
      </x:c>
      <x:c r="AH1953" s="50" t="str">
        <x:v>S100WEBB</x:v>
      </x:c>
      <x:c r="AI1953" s="50" t="str">
        <x:v>NetSalesSummaryOfBusinessResults</x:v>
      </x:c>
      <x:c r="AJ1953" s="50" t="str">
        <x:v>OperatingIncome</x:v>
      </x:c>
      <x:c r="AK1953" s="53" t="n">
        <x:v>45777</x:v>
      </x:c>
      <x:c r="AL1953" s="50" t="str">
        <x:v>365/365/365/366/365</x:v>
      </x:c>
      <x:c r="AM1953" s="51" t="n">
        <x:v>4113400</x:v>
      </x:c>
      <x:c r="AN1953" s="51" t="n">
        <x:v>1880</x:v>
      </x:c>
      <x:c r="AO1953" s="51" t="n">
        <x:f>IFERROR(AM1953*AN1953,"")</x:f>
        <x:v>7733192000</x:v>
      </x:c>
      <x:c r="AP1953" s="56" t="n">
        <x:f>IFERROR(AO1953/(K1953*1000000),"")</x:f>
        <x:v>0.665700121291631</x:v>
      </x:c>
      <x:c r="AQ1953" s="57" t="n">
        <x:v>273848571.97387695</x:v>
      </x:c>
      <x:c r="AR1953" s="52" t="n">
        <x:v>0.543613298382821</x:v>
      </x:c>
      <x:c r="AS1953" s="52" t="n">
        <x:v>-0.5407982101044371</x:v>
      </x:c>
      <x:c r="AT1953" s="55" t="b">
        <x:v>1</x:v>
      </x:c>
      <x:c r="AU1953" s="50"/>
      <x:c r="AV1953" s="58" t="n">
        <x:v>-0.171059733630357</x:v>
      </x:c>
      <x:c r="AW1953" s="50" t="n">
        <x:v>2925</x:v>
      </x:c>
      <x:c r="AX1953" s="50" t="str">
        <x:v>Transformation Moat</x:v>
      </x:c>
      <x:c r="AY1953" s="50" t="str">
        <x:v>目立つ機械的警告なし（定性確認は別途必要）</x:v>
      </x:c>
      <x:c r="AZ1953" s="59" t="str">
        <x:v>2025-07-23 16:02</x:v>
      </x:c>
      <x:c r="BA1953" s="53" t="n">
        <x:v>42430</x:v>
      </x:c>
      <x:c r="BB1953" s="50"/>
      <x:c r="BC1953" s="50"/>
      <x:c r="BD1953" s="50"/>
    </x:row>
    <x:row r="1954">
      <x:c r="A1954" s="50" t="n">
        <x:v>1953</x:v>
      </x:c>
      <x:c r="B1954" s="50" t="str">
        <x:v>3607</x:v>
      </x:c>
      <x:c r="C1954" s="50" t="str">
        <x:v>3607.T</x:v>
      </x:c>
      <x:c r="D1954" s="50" t="str">
        <x:v>KURAUDIA HOLDINGS CO.,LTD.</x:v>
      </x:c>
      <x:c r="E1954" s="50" t="str">
        <x:v>Standard Market(Domestic)</x:v>
      </x:c>
      <x:c r="F1954" s="50" t="str">
        <x:v>Textiles and Apparels</x:v>
      </x:c>
      <x:c r="G1954" s="51" t="n">
        <x:v>7015</x:v>
      </x:c>
      <x:c r="H1954" s="51" t="n">
        <x:v>9507</x:v>
      </x:c>
      <x:c r="I1954" s="51" t="n">
        <x:v>11521</x:v>
      </x:c>
      <x:c r="J1954" s="51" t="n">
        <x:v>13219</x:v>
      </x:c>
      <x:c r="K1954" s="51" t="n">
        <x:v>13591</x:v>
      </x:c>
      <x:c r="L1954" s="52" t="n">
        <x:f>IFERROR(H1954/G1954-1,"")</x:f>
        <x:v>0.3552387740555951</x:v>
      </x:c>
      <x:c r="M1954" s="52" t="n">
        <x:f>IFERROR(I1954/H1954-1,"")</x:f>
        <x:v>0.21184390449142732</x:v>
      </x:c>
      <x:c r="N1954" s="52" t="n">
        <x:f>IFERROR(J1954/I1954-1,"")</x:f>
        <x:v>0.14738303966669553</x:v>
      </x:c>
      <x:c r="O1954" s="52" t="n">
        <x:f>IFERROR(K1954/J1954-1,"")</x:f>
        <x:v>0.028141311748241193</x:v>
      </x:c>
      <x:c r="P1954" s="52" t="n">
        <x:f>IFERROR((K1954/G1954)^(1/4)-1,"")</x:f>
        <x:v>0.17979332384670887</x:v>
      </x:c>
      <x:c r="Q1954" s="51" t="n">
        <x:v>402.134</x:v>
      </x:c>
      <x:c r="R1954" s="52" t="n">
        <x:f>IFERROR(Q1954/K1954,"")</x:f>
        <x:v>0.029588256934736223</x:v>
      </x:c>
      <x:c r="S1954" s="53" t="n">
        <x:v>38108</x:v>
      </x:c>
      <x:c r="T1954" s="50" t="str">
        <x:v>EDINET_company_history</x:v>
      </x:c>
      <x:c r="U1954" s="50" t="str">
        <x:v>有限会社クラエンタープライズ</x:v>
      </x:c>
      <x:c r="V1954" s="54" t="n">
        <x:v>0.3898</x:v>
      </x:c>
      <x:c r="W1954" s="50" t="str">
        <x:v>倉 正治</x:v>
      </x:c>
      <x:c r="X1954" s="50" t="b">
        <x:f>AND(COUNT(L1954:O1954)=4,L1954&gt;='設定'!$B$6,M1954&gt;='設定'!$B$6,N1954&gt;='設定'!$B$6,O1954&gt;='設定'!$B$6)</x:f>
        <x:v>0</x:v>
      </x:c>
      <x:c r="Y1954" s="50" t="b">
        <x:f>AND(COUNT(G1954:K1954)=5,P1954&gt;='設定'!$B$7)</x:f>
        <x:v>0</x:v>
      </x:c>
      <x:c r="Z1954" s="50" t="b">
        <x:f>AND(ISNUMBER(R1954),R1954&gt;='設定'!$B$8)</x:f>
        <x:v>0</x:v>
      </x:c>
      <x:c r="AA1954" s="50" t="b">
        <x:f>AND(ISNUMBER(S1954),S1954&gt;=DATE(YEAR('設定'!$B$10)-'設定'!$B$9,MONTH('設定'!$B$10),DAY('設定'!$B$10)))</x:f>
        <x:v>0</x:v>
      </x:c>
      <x:c r="AB1954" s="55" t="b">
        <x:v>0</x:v>
      </x:c>
      <x:c r="AC1954" s="55" t="b">
        <x:v>0</x:v>
      </x:c>
      <x:c r="AD1954" s="50" t="n">
        <x:f>IF(X1954,1,0)+IF(Z1954,1,0)+IF(AA1954,1,0)+IF(AB1954,1,0)</x:f>
        <x:v>0</x:v>
      </x:c>
      <x:c r="AE1954" s="50" t="n">
        <x:f>IF(Y1954,1,0)+IF(Z1954,1,0)+IF(AA1954,1,0)+IF(AB1954,1,0)</x:f>
        <x:v>0</x:v>
      </x:c>
      <x:c r="AF1954" s="50" t="n">
        <x:f>IF(Y1954,1,0)+IF(Z1954,1,0)+IF(AA1954,1,0)+IF(AC1954,1,0)</x:f>
        <x:v>0</x:v>
      </x:c>
      <x:c r="AG1954" s="53" t="n">
        <x:v>44348</x:v>
      </x:c>
      <x:c r="AH1954" s="50" t="str">
        <x:v>S100X5IQ</x:v>
      </x:c>
      <x:c r="AI1954" s="50" t="str">
        <x:v>NetSalesSummaryOfBusinessResults</x:v>
      </x:c>
      <x:c r="AJ1954" s="50" t="str">
        <x:v>OperatingIncome</x:v>
      </x:c>
      <x:c r="AK1954" s="53" t="n">
        <x:v>45900</x:v>
      </x:c>
      <x:c r="AL1954" s="50" t="str">
        <x:v>365/365/365/366/365</x:v>
      </x:c>
      <x:c r="AM1954" s="51" t="n">
        <x:v>9011800</x:v>
      </x:c>
      <x:c r="AN1954" s="51" t="n">
        <x:v>362</x:v>
      </x:c>
      <x:c r="AO1954" s="51" t="n">
        <x:f>IFERROR(AM1954*AN1954,"")</x:f>
        <x:v>3262271600</x:v>
      </x:c>
      <x:c r="AP1954" s="56" t="n">
        <x:f>IFERROR(AO1954/(K1954*1000000),"")</x:f>
        <x:v>0.24003175630932236</x:v>
      </x:c>
      <x:c r="AQ1954" s="57" t="n">
        <x:v>6141038.333333333</x:v>
      </x:c>
      <x:c r="AR1954" s="52" t="n">
        <x:v>0.4441002690965536</x:v>
      </x:c>
      <x:c r="AS1954" s="52" t="n">
        <x:v>-0.7157902380619452</x:v>
      </x:c>
      <x:c r="AT1954" s="55" t="b">
        <x:v>0</x:v>
      </x:c>
      <x:c r="AU1954" s="50" t="str">
        <x:v>low_liquidity</x:v>
      </x:c>
      <x:c r="AV1954" s="58" t="n">
        <x:v>-0.3249428836131733</x:v>
      </x:c>
      <x:c r="AW1954" s="50" t="n">
        <x:v>3317</x:v>
      </x:c>
      <x:c r="AX1954" s="50" t="str">
        <x:v>Transformation Moat</x:v>
      </x:c>
      <x:c r="AY1954" s="50" t="str">
        <x:v>既存適格性フィルター不通過: low_liquidity / 60日平均売買代金2,000万円未満 / ローカル5年最大下落率-60%以下</x:v>
      </x:c>
      <x:c r="AZ1954" s="59" t="str">
        <x:v>2025-11-21 11:26</x:v>
      </x:c>
      <x:c r="BA1954" s="53" t="n">
        <x:v>38108</x:v>
      </x:c>
      <x:c r="BB1954" s="50"/>
      <x:c r="BC1954" s="50"/>
      <x:c r="BD1954" s="50"/>
    </x:row>
    <x:row r="1955">
      <x:c r="A1955" s="50" t="n">
        <x:v>1954</x:v>
      </x:c>
      <x:c r="B1955" s="50" t="str">
        <x:v>3097</x:v>
      </x:c>
      <x:c r="C1955" s="50" t="str">
        <x:v>3097.T</x:v>
      </x:c>
      <x:c r="D1955" s="50" t="str">
        <x:v>The Monogatari Corporation</x:v>
      </x:c>
      <x:c r="E1955" s="50" t="str">
        <x:v>Prime Market (Domestic)</x:v>
      </x:c>
      <x:c r="F1955" s="50" t="str">
        <x:v>Retail Trade</x:v>
      </x:c>
      <x:c r="G1955" s="51" t="n">
        <x:v>64018</x:v>
      </x:c>
      <x:c r="H1955" s="51" t="n">
        <x:v>73277</x:v>
      </x:c>
      <x:c r="I1955" s="51" t="n">
        <x:v>92274</x:v>
      </x:c>
      <x:c r="J1955" s="51" t="n">
        <x:v>107156</x:v>
      </x:c>
      <x:c r="K1955" s="51" t="n">
        <x:v>123921</x:v>
      </x:c>
      <x:c r="L1955" s="52" t="n">
        <x:f>IFERROR(H1955/G1955-1,"")</x:f>
        <x:v>0.14463119747570996</x:v>
      </x:c>
      <x:c r="M1955" s="52" t="n">
        <x:f>IFERROR(I1955/H1955-1,"")</x:f>
        <x:v>0.25924915048378083</x:v>
      </x:c>
      <x:c r="N1955" s="52" t="n">
        <x:f>IFERROR(J1955/I1955-1,"")</x:f>
        <x:v>0.16128053406159926</x:v>
      </x:c>
      <x:c r="O1955" s="52" t="n">
        <x:f>IFERROR(K1955/J1955-1,"")</x:f>
        <x:v>0.15645414162529403</x:v>
      </x:c>
      <x:c r="P1955" s="52" t="n">
        <x:f>IFERROR((K1955/G1955)^(1/4)-1,"")</x:f>
        <x:v>0.17953464611559977</x:v>
      </x:c>
      <x:c r="Q1955" s="51" t="n">
        <x:v>9242</x:v>
      </x:c>
      <x:c r="R1955" s="52" t="n">
        <x:f>IFERROR(Q1955/K1955,"")</x:f>
        <x:v>0.07457977259705781</x:v>
      </x:c>
      <x:c r="S1955" s="53" t="n">
        <x:v>39508</x:v>
      </x:c>
      <x:c r="T1955" s="50" t="str">
        <x:v>EDINET_company_history</x:v>
      </x:c>
      <x:c r="U1955" s="50" t="str">
        <x:v>日本マスタートラスト信託銀行株式会社（信託口）</x:v>
      </x:c>
      <x:c r="V1955" s="54" t="n">
        <x:v>0.0956</x:v>
      </x:c>
      <x:c r="W1955" s="50" t="str">
        <x:v>加藤 央之 / 岡田 雅道</x:v>
      </x:c>
      <x:c r="X1955" s="50" t="b">
        <x:f>AND(COUNT(L1955:O1955)=4,L1955&gt;='設定'!$B$6,M1955&gt;='設定'!$B$6,N1955&gt;='設定'!$B$6,O1955&gt;='設定'!$B$6)</x:f>
        <x:v>0</x:v>
      </x:c>
      <x:c r="Y1955" s="50" t="b">
        <x:f>AND(COUNT(G1955:K1955)=5,P1955&gt;='設定'!$B$7)</x:f>
        <x:v>0</x:v>
      </x:c>
      <x:c r="Z1955" s="50" t="b">
        <x:f>AND(ISNUMBER(R1955),R1955&gt;='設定'!$B$8)</x:f>
        <x:v>0</x:v>
      </x:c>
      <x:c r="AA1955" s="50" t="b">
        <x:f>AND(ISNUMBER(S1955),S1955&gt;=DATE(YEAR('設定'!$B$10)-'設定'!$B$9,MONTH('設定'!$B$10),DAY('設定'!$B$10)))</x:f>
        <x:v>0</x:v>
      </x:c>
      <x:c r="AB1955" s="55" t="b">
        <x:v>0</x:v>
      </x:c>
      <x:c r="AC1955" s="55" t="b">
        <x:v>0</x:v>
      </x:c>
      <x:c r="AD1955" s="50" t="n">
        <x:f>IF(X1955,1,0)+IF(Z1955,1,0)+IF(AA1955,1,0)+IF(AB1955,1,0)</x:f>
        <x:v>0</x:v>
      </x:c>
      <x:c r="AE1955" s="50" t="n">
        <x:f>IF(Y1955,1,0)+IF(Z1955,1,0)+IF(AA1955,1,0)+IF(AB1955,1,0)</x:f>
        <x:v>0</x:v>
      </x:c>
      <x:c r="AF1955" s="50" t="n">
        <x:f>IF(Y1955,1,0)+IF(Z1955,1,0)+IF(AA1955,1,0)+IF(AC1955,1,0)</x:f>
        <x:v>0</x:v>
      </x:c>
      <x:c r="AG1955" s="53" t="n">
        <x:v>44348</x:v>
      </x:c>
      <x:c r="AH1955" s="50" t="str">
        <x:v>S100WR57</x:v>
      </x:c>
      <x:c r="AI1955" s="50" t="str">
        <x:v>NetSalesSummaryOfBusinessResults</x:v>
      </x:c>
      <x:c r="AJ1955" s="50" t="str">
        <x:v>OperatingIncome</x:v>
      </x:c>
      <x:c r="AK1955" s="53" t="n">
        <x:v>45838</x:v>
      </x:c>
      <x:c r="AL1955" s="50" t="str">
        <x:v>365/365/365/366/365</x:v>
      </x:c>
      <x:c r="AM1955" s="51" t="n">
        <x:v>38518481</x:v>
      </x:c>
      <x:c r="AN1955" s="51" t="n">
        <x:v>4720</x:v>
      </x:c>
      <x:c r="AO1955" s="51" t="n">
        <x:f>IFERROR(AM1955*AN1955,"")</x:f>
        <x:v>181807230320</x:v>
      </x:c>
      <x:c r="AP1955" s="56" t="n">
        <x:f>IFERROR(AO1955/(K1955*1000000),"")</x:f>
        <x:v>1.4671220400093608</x:v>
      </x:c>
      <x:c r="AQ1955" s="57" t="n">
        <x:v>838203425</x:v>
      </x:c>
      <x:c r="AR1955" s="52" t="n">
        <x:v>0.3438612148169191</x:v>
      </x:c>
      <x:c r="AS1955" s="52" t="n">
        <x:v>-0.4372818040187862</x:v>
      </x:c>
      <x:c r="AT1955" s="55" t="b">
        <x:v>1</x:v>
      </x:c>
      <x:c r="AU1955" s="50"/>
      <x:c r="AV1955" s="58" t="n">
        <x:v>-0.0752195160822225</x:v>
      </x:c>
      <x:c r="AW1955" s="50" t="n">
        <x:v>2439</x:v>
      </x:c>
      <x:c r="AX1955" s="50" t="str">
        <x:v>Core Moat</x:v>
      </x:c>
      <x:c r="AY1955" s="50" t="str">
        <x:v>目立つ機械的警告なし（定性確認は別途必要）</x:v>
      </x:c>
      <x:c r="AZ1955" s="59" t="str">
        <x:v>2025-09-25 14:16</x:v>
      </x:c>
      <x:c r="BA1955" s="53" t="n">
        <x:v>39508</x:v>
      </x:c>
      <x:c r="BB1955" s="50"/>
      <x:c r="BC1955" s="50"/>
      <x:c r="BD1955" s="50" t="str">
        <x:v>TOPIX Small 1</x:v>
      </x:c>
    </x:row>
    <x:row r="1956">
      <x:c r="A1956" s="50" t="n">
        <x:v>1955</x:v>
      </x:c>
      <x:c r="B1956" s="50" t="str">
        <x:v>6201</x:v>
      </x:c>
      <x:c r="C1956" s="50" t="str">
        <x:v>6201.T</x:v>
      </x:c>
      <x:c r="D1956" s="50" t="str">
        <x:v>TOYOTA INDUSTRIES CORPORATION</x:v>
      </x:c>
      <x:c r="E1956" s="50" t="str">
        <x:v>Prime Market (Domestic)</x:v>
      </x:c>
      <x:c r="F1956" s="50" t="str">
        <x:v>Transportation Equipment</x:v>
      </x:c>
      <x:c r="G1956" s="51" t="n">
        <x:v>2118302</x:v>
      </x:c>
      <x:c r="H1956" s="51" t="n">
        <x:v>2705183</x:v>
      </x:c>
      <x:c r="I1956" s="51" t="n">
        <x:v>3379891</x:v>
      </x:c>
      <x:c r="J1956" s="51" t="n">
        <x:v>3833205</x:v>
      </x:c>
      <x:c r="K1956" s="51" t="n">
        <x:v>4084984</x:v>
      </x:c>
      <x:c r="L1956" s="52" t="n">
        <x:f>IFERROR(H1956/G1956-1,"")</x:f>
        <x:v>0.27705256379874066</x:v>
      </x:c>
      <x:c r="M1956" s="52" t="n">
        <x:f>IFERROR(I1956/H1956-1,"")</x:f>
        <x:v>0.24941307113049294</x:v>
      </x:c>
      <x:c r="N1956" s="52" t="n">
        <x:f>IFERROR(J1956/I1956-1,"")</x:f>
        <x:v>0.1341208932477409</x:v>
      </x:c>
      <x:c r="O1956" s="52" t="n">
        <x:f>IFERROR(K1956/J1956-1,"")</x:f>
        <x:v>0.06568367723615087</x:v>
      </x:c>
      <x:c r="P1956" s="52" t="n">
        <x:f>IFERROR((K1956/G1956)^(1/4)-1,"")</x:f>
        <x:v>0.17842140067757506</x:v>
      </x:c>
      <x:c r="Q1956" s="51" t="n">
        <x:v>221695</x:v>
      </x:c>
      <x:c r="R1956" s="52" t="n">
        <x:f>IFERROR(Q1956/K1956,"")</x:f>
        <x:v>0.05427071440181896</x:v>
      </x:c>
      <x:c r="S1956" s="53" t="n">
        <x:v>18019</x:v>
      </x:c>
      <x:c r="T1956" s="50" t="str">
        <x:v>EDINET_company_history</x:v>
      </x:c>
      <x:c r="U1956" s="50" t="str">
        <x:v>トヨタ自動車株式会社</x:v>
      </x:c>
      <x:c r="V1956" s="54" t="n">
        <x:v>0.2459</x:v>
      </x:c>
      <x:c r="W1956" s="50" t="str">
        <x:v>寺 師 茂 樹 / 伊 藤 浩 一</x:v>
      </x:c>
      <x:c r="X1956" s="50" t="b">
        <x:f>AND(COUNT(L1956:O1956)=4,L1956&gt;='設定'!$B$6,M1956&gt;='設定'!$B$6,N1956&gt;='設定'!$B$6,O1956&gt;='設定'!$B$6)</x:f>
        <x:v>0</x:v>
      </x:c>
      <x:c r="Y1956" s="50" t="b">
        <x:f>AND(COUNT(G1956:K1956)=5,P1956&gt;='設定'!$B$7)</x:f>
        <x:v>0</x:v>
      </x:c>
      <x:c r="Z1956" s="50" t="b">
        <x:f>AND(ISNUMBER(R1956),R1956&gt;='設定'!$B$8)</x:f>
        <x:v>0</x:v>
      </x:c>
      <x:c r="AA1956" s="50" t="b">
        <x:f>AND(ISNUMBER(S1956),S1956&gt;=DATE(YEAR('設定'!$B$10)-'設定'!$B$9,MONTH('設定'!$B$10),DAY('設定'!$B$10)))</x:f>
        <x:v>0</x:v>
      </x:c>
      <x:c r="AB1956" s="55" t="b">
        <x:v>0</x:v>
      </x:c>
      <x:c r="AC1956" s="55" t="b">
        <x:v>0</x:v>
      </x:c>
      <x:c r="AD1956" s="50" t="n">
        <x:f>IF(X1956,1,0)+IF(Z1956,1,0)+IF(AA1956,1,0)+IF(AB1956,1,0)</x:f>
        <x:v>0</x:v>
      </x:c>
      <x:c r="AE1956" s="50" t="n">
        <x:f>IF(Y1956,1,0)+IF(Z1956,1,0)+IF(AA1956,1,0)+IF(AB1956,1,0)</x:f>
        <x:v>0</x:v>
      </x:c>
      <x:c r="AF1956" s="50" t="n">
        <x:f>IF(Y1956,1,0)+IF(Z1956,1,0)+IF(AA1956,1,0)+IF(AC1956,1,0)</x:f>
        <x:v>0</x:v>
      </x:c>
      <x:c r="AG1956" s="53" t="n">
        <x:v>44348</x:v>
      </x:c>
      <x:c r="AH1956" s="50" t="str">
        <x:v>S100VWD2</x:v>
      </x:c>
      <x:c r="AI1956" s="50" t="str">
        <x:v>RevenueIFRSSummaryOfBusinessResults</x:v>
      </x:c>
      <x:c r="AJ1956" s="50" t="str">
        <x:v>OperatingProfitLossIFRSSummaryOfBusinessResults</x:v>
      </x:c>
      <x:c r="AK1956" s="53" t="n">
        <x:v>45747</x:v>
      </x:c>
      <x:c r="AL1956" s="50" t="str">
        <x:v>365/365/365/366/365</x:v>
      </x:c>
      <x:c r="AM1956" s="51" t="n">
        <x:v>301400340</x:v>
      </x:c>
      <x:c r="AN1956" s="51" t="n">
        <x:v>20450</x:v>
      </x:c>
      <x:c r="AO1956" s="51" t="n">
        <x:f>IFERROR(AM1956*AN1956,"")</x:f>
        <x:v>6163636953000</x:v>
      </x:c>
      <x:c r="AP1956" s="56" t="n">
        <x:f>IFERROR(AO1956/(K1956*1000000),"")</x:f>
        <x:v>1.5088521651492393</x:v>
      </x:c>
      <x:c r="AQ1956" s="57" t="n">
        <x:v>21812649025</x:v>
      </x:c>
      <x:c r="AR1956" s="52" t="n">
        <x:v>0.3357394967123938</x:v>
      </x:c>
      <x:c r="AS1956" s="52" t="n">
        <x:v>-0.4320455274735495</x:v>
      </x:c>
      <x:c r="AT1956" s="55" t="b">
        <x:v>0</x:v>
      </x:c>
      <x:c r="AU1956" s="50" t="str">
        <x:v>missing_financial_data</x:v>
      </x:c>
      <x:c r="AV1956" s="58" t="n">
        <x:v>0.0098863082179804</x:v>
      </x:c>
      <x:c r="AW1956" s="50" t="n">
        <x:v>1792</x:v>
      </x:c>
      <x:c r="AX1956" s="50" t="str">
        <x:v>Future Moat</x:v>
      </x:c>
      <x:c r="AY1956" s="50" t="str">
        <x:v>既存適格性フィルター不通過: missing_financial_data</x:v>
      </x:c>
      <x:c r="AZ1956" s="59" t="str">
        <x:v>2025-06-09 10:30</x:v>
      </x:c>
      <x:c r="BA1956" s="53" t="n">
        <x:v>18019</x:v>
      </x:c>
      <x:c r="BB1956" s="50"/>
      <x:c r="BC1956" s="50"/>
      <x:c r="BD1956" s="50" t="str">
        <x:v>TOPIX Large70</x:v>
      </x:c>
    </x:row>
    <x:row r="1957">
      <x:c r="A1957" s="50" t="n">
        <x:v>1956</x:v>
      </x:c>
      <x:c r="B1957" s="50" t="str">
        <x:v>3566</x:v>
      </x:c>
      <x:c r="C1957" s="50" t="str">
        <x:v>3566.T</x:v>
      </x:c>
      <x:c r="D1957" s="50" t="str">
        <x:v>UNIFORM NEXT CO.,LTD.</x:v>
      </x:c>
      <x:c r="E1957" s="50" t="str">
        <x:v>Growth Market(Domestic)</x:v>
      </x:c>
      <x:c r="F1957" s="50" t="str">
        <x:v>Retail Trade</x:v>
      </x:c>
      <x:c r="G1957" s="51" t="n">
        <x:v>5115.024</x:v>
      </x:c>
      <x:c r="H1957" s="51" t="n">
        <x:v>6333.001</x:v>
      </x:c>
      <x:c r="I1957" s="51" t="n">
        <x:v>7453.309</x:v>
      </x:c>
      <x:c r="J1957" s="51" t="n">
        <x:v>8393.669</x:v>
      </x:c>
      <x:c r="K1957" s="51" t="n">
        <x:v>9856.728</x:v>
      </x:c>
      <x:c r="L1957" s="52" t="n">
        <x:f>IFERROR(H1957/G1957-1,"")</x:f>
        <x:v>0.2381175533096227</x:v>
      </x:c>
      <x:c r="M1957" s="52" t="n">
        <x:f>IFERROR(I1957/H1957-1,"")</x:f>
        <x:v>0.17690001943786204</x:v>
      </x:c>
      <x:c r="N1957" s="52" t="n">
        <x:f>IFERROR(J1957/I1957-1,"")</x:f>
        <x:v>0.1261667804192741</x:v>
      </x:c>
      <x:c r="O1957" s="52" t="n">
        <x:f>IFERROR(K1957/J1957-1,"")</x:f>
        <x:v>0.1743050625417799</x:v>
      </x:c>
      <x:c r="P1957" s="52" t="n">
        <x:f>IFERROR((K1957/G1957)^(1/4)-1,"")</x:f>
        <x:v>0.17820611952873966</x:v>
      </x:c>
      <x:c r="Q1957" s="51" t="n">
        <x:v>754.21</x:v>
      </x:c>
      <x:c r="R1957" s="52" t="n">
        <x:f>IFERROR(Q1957/K1957,"")</x:f>
        <x:v>0.07651727835038159</x:v>
      </x:c>
      <x:c r="S1957" s="53" t="n">
        <x:v>42917</x:v>
      </x:c>
      <x:c r="T1957" s="50" t="str">
        <x:v>EDINET_company_history</x:v>
      </x:c>
      <x:c r="U1957" s="50" t="str">
        <x:v>ディマウス合同会社</x:v>
      </x:c>
      <x:c r="V1957" s="54" t="n">
        <x:v>0.3876</x:v>
      </x:c>
      <x:c r="W1957" s="50" t="str">
        <x:v>横井 康孝</x:v>
      </x:c>
      <x:c r="X1957" s="50" t="b">
        <x:f>AND(COUNT(L1957:O1957)=4,L1957&gt;='設定'!$B$6,M1957&gt;='設定'!$B$6,N1957&gt;='設定'!$B$6,O1957&gt;='設定'!$B$6)</x:f>
        <x:v>0</x:v>
      </x:c>
      <x:c r="Y1957" s="50" t="b">
        <x:f>AND(COUNT(G1957:K1957)=5,P1957&gt;='設定'!$B$7)</x:f>
        <x:v>0</x:v>
      </x:c>
      <x:c r="Z1957" s="50" t="b">
        <x:f>AND(ISNUMBER(R1957),R1957&gt;='設定'!$B$8)</x:f>
        <x:v>0</x:v>
      </x:c>
      <x:c r="AA1957" s="50" t="b">
        <x:f>AND(ISNUMBER(S1957),S1957&gt;=DATE(YEAR('設定'!$B$10)-'設定'!$B$9,MONTH('設定'!$B$10),DAY('設定'!$B$10)))</x:f>
        <x:v>0</x:v>
      </x:c>
      <x:c r="AB1957" s="55" t="b">
        <x:v>0</x:v>
      </x:c>
      <x:c r="AC1957" s="55" t="b">
        <x:v>0</x:v>
      </x:c>
      <x:c r="AD1957" s="50" t="n">
        <x:f>IF(X1957,1,0)+IF(Z1957,1,0)+IF(AA1957,1,0)+IF(AB1957,1,0)</x:f>
        <x:v>0</x:v>
      </x:c>
      <x:c r="AE1957" s="50" t="n">
        <x:f>IF(Y1957,1,0)+IF(Z1957,1,0)+IF(AA1957,1,0)+IF(AB1957,1,0)</x:f>
        <x:v>0</x:v>
      </x:c>
      <x:c r="AF1957" s="50" t="n">
        <x:f>IF(Y1957,1,0)+IF(Z1957,1,0)+IF(AA1957,1,0)+IF(AC1957,1,0)</x:f>
        <x:v>0</x:v>
      </x:c>
      <x:c r="AG1957" s="53" t="n">
        <x:v>44348</x:v>
      </x:c>
      <x:c r="AH1957" s="50" t="str">
        <x:v>S100XTR8</x:v>
      </x:c>
      <x:c r="AI1957" s="50" t="str">
        <x:v>NetSalesSummaryOfBusinessResults</x:v>
      </x:c>
      <x:c r="AJ1957" s="50" t="str">
        <x:v>OperatingIncome</x:v>
      </x:c>
      <x:c r="AK1957" s="53" t="n">
        <x:v>46022</x:v>
      </x:c>
      <x:c r="AL1957" s="50" t="str">
        <x:v>365/365/365/366/365</x:v>
      </x:c>
      <x:c r="AM1957" s="51" t="n">
        <x:v>10112478</x:v>
      </x:c>
      <x:c r="AN1957" s="51" t="n">
        <x:v>916</x:v>
      </x:c>
      <x:c r="AO1957" s="51" t="n">
        <x:f>IFERROR(AM1957*AN1957,"")</x:f>
        <x:v>9263029848</x:v>
      </x:c>
      <x:c r="AP1957" s="56" t="n">
        <x:f>IFERROR(AO1957/(K1957*1000000),"")</x:f>
        <x:v>0.9397672176811616</x:v>
      </x:c>
      <x:c r="AQ1957" s="57" t="n">
        <x:v>7374558.333333333</x:v>
      </x:c>
      <x:c r="AR1957" s="52" t="n">
        <x:v>0.4223255456028004</x:v>
      </x:c>
      <x:c r="AS1957" s="52" t="n">
        <x:v>-0.4286723017372847</x:v>
      </x:c>
      <x:c r="AT1957" s="55" t="b">
        <x:v>0</x:v>
      </x:c>
      <x:c r="AU1957" s="50" t="str">
        <x:v>low_liquidity</x:v>
      </x:c>
      <x:c r="AV1957" s="58" t="n">
        <x:v>-0.0892869929970021</x:v>
      </x:c>
      <x:c r="AW1957" s="50" t="n">
        <x:v>2532</x:v>
      </x:c>
      <x:c r="AX1957" s="50" t="str">
        <x:v>Transformation Moat</x:v>
      </x:c>
      <x:c r="AY1957" s="50" t="str">
        <x:v>既存適格性フィルター不通過: low_liquidity / 60日平均売買代金2,000万円未満</x:v>
      </x:c>
      <x:c r="AZ1957" s="59" t="str">
        <x:v>2026-03-26 10:02</x:v>
      </x:c>
      <x:c r="BA1957" s="53" t="n">
        <x:v>42917</x:v>
      </x:c>
      <x:c r="BB1957" s="50"/>
      <x:c r="BC1957" s="50"/>
      <x:c r="BD1957" s="50"/>
    </x:row>
    <x:row r="1958">
      <x:c r="A1958" s="50" t="n">
        <x:v>1957</x:v>
      </x:c>
      <x:c r="B1958" s="50" t="str">
        <x:v>7211</x:v>
      </x:c>
      <x:c r="C1958" s="50" t="str">
        <x:v>7211.T</x:v>
      </x:c>
      <x:c r="D1958" s="50" t="str">
        <x:v>MITSUBISHI MOTORS CORPORATION</x:v>
      </x:c>
      <x:c r="E1958" s="50" t="str">
        <x:v>Prime Market (Domestic)</x:v>
      </x:c>
      <x:c r="F1958" s="50" t="str">
        <x:v>Transportation Equipment</x:v>
      </x:c>
      <x:c r="G1958" s="51" t="n">
        <x:v>1455476</x:v>
      </x:c>
      <x:c r="H1958" s="51" t="n">
        <x:v>2038909</x:v>
      </x:c>
      <x:c r="I1958" s="51" t="n">
        <x:v>2458141</x:v>
      </x:c>
      <x:c r="J1958" s="51" t="n">
        <x:v>2789589</x:v>
      </x:c>
      <x:c r="K1958" s="51" t="n">
        <x:v>2788232</x:v>
      </x:c>
      <x:c r="L1958" s="52" t="n">
        <x:f>IFERROR(H1958/G1958-1,"")</x:f>
        <x:v>0.4008537413189912</x:v>
      </x:c>
      <x:c r="M1958" s="52" t="n">
        <x:f>IFERROR(I1958/H1958-1,"")</x:f>
        <x:v>0.20561584651399345</x:v>
      </x:c>
      <x:c r="N1958" s="52" t="n">
        <x:f>IFERROR(J1958/I1958-1,"")</x:f>
        <x:v>0.13483685435457127</x:v>
      </x:c>
      <x:c r="O1958" s="52" t="n">
        <x:f>IFERROR(K1958/J1958-1,"")</x:f>
        <x:v>-0.00048645158838811486</x:v>
      </x:c>
      <x:c r="P1958" s="52" t="n">
        <x:f>IFERROR((K1958/G1958)^(1/4)-1,"")</x:f>
        <x:v>0.17647029127350855</x:v>
      </x:c>
      <x:c r="Q1958" s="51" t="n">
        <x:v>138826</x:v>
      </x:c>
      <x:c r="R1958" s="52" t="n">
        <x:f>IFERROR(Q1958/K1958,"")</x:f>
        <x:v>0.04978997443541284</x:v>
      </x:c>
      <x:c r="S1958" s="53" t="n">
        <x:v>33512</x:v>
      </x:c>
      <x:c r="T1958" s="50" t="str">
        <x:v>EDINET_company_history</x:v>
      </x:c>
      <x:c r="U1958" s="50" t="str">
        <x:v>日産自動車株式会社</x:v>
      </x:c>
      <x:c r="V1958" s="54" t="n">
        <x:v>0.2667</x:v>
      </x:c>
      <x:c r="W1958" s="50"/>
      <x:c r="X1958" s="50" t="b">
        <x:f>AND(COUNT(L1958:O1958)=4,L1958&gt;='設定'!$B$6,M1958&gt;='設定'!$B$6,N1958&gt;='設定'!$B$6,O1958&gt;='設定'!$B$6)</x:f>
        <x:v>0</x:v>
      </x:c>
      <x:c r="Y1958" s="50" t="b">
        <x:f>AND(COUNT(G1958:K1958)=5,P1958&gt;='設定'!$B$7)</x:f>
        <x:v>0</x:v>
      </x:c>
      <x:c r="Z1958" s="50" t="b">
        <x:f>AND(ISNUMBER(R1958),R1958&gt;='設定'!$B$8)</x:f>
        <x:v>0</x:v>
      </x:c>
      <x:c r="AA1958" s="50" t="b">
        <x:f>AND(ISNUMBER(S1958),S1958&gt;=DATE(YEAR('設定'!$B$10)-'設定'!$B$9,MONTH('設定'!$B$10),DAY('設定'!$B$10)))</x:f>
        <x:v>0</x:v>
      </x:c>
      <x:c r="AB1958" s="55" t="b">
        <x:v>0</x:v>
      </x:c>
      <x:c r="AC1958" s="55" t="b">
        <x:v>0</x:v>
      </x:c>
      <x:c r="AD1958" s="50" t="n">
        <x:f>IF(X1958,1,0)+IF(Z1958,1,0)+IF(AA1958,1,0)+IF(AB1958,1,0)</x:f>
        <x:v>0</x:v>
      </x:c>
      <x:c r="AE1958" s="50" t="n">
        <x:f>IF(Y1958,1,0)+IF(Z1958,1,0)+IF(AA1958,1,0)+IF(AB1958,1,0)</x:f>
        <x:v>0</x:v>
      </x:c>
      <x:c r="AF1958" s="50" t="n">
        <x:f>IF(Y1958,1,0)+IF(Z1958,1,0)+IF(AA1958,1,0)+IF(AC1958,1,0)</x:f>
        <x:v>0</x:v>
      </x:c>
      <x:c r="AG1958" s="53" t="n">
        <x:v>44348</x:v>
      </x:c>
      <x:c r="AH1958" s="50" t="str">
        <x:v>S100VZMJ</x:v>
      </x:c>
      <x:c r="AI1958" s="50" t="str">
        <x:v>NetSalesSummaryOfBusinessResults</x:v>
      </x:c>
      <x:c r="AJ1958" s="50" t="str">
        <x:v>OperatingIncome</x:v>
      </x:c>
      <x:c r="AK1958" s="53" t="n">
        <x:v>45747</x:v>
      </x:c>
      <x:c r="AL1958" s="50" t="str">
        <x:v>365/365/365/366/365</x:v>
      </x:c>
      <x:c r="AM1958" s="51" t="n">
        <x:v>1340481746</x:v>
      </x:c>
      <x:c r="AN1958" s="51" t="n">
        <x:v>348.70001220703125</x:v>
      </x:c>
      <x:c r="AO1958" s="51" t="n">
        <x:f>IFERROR(AM1958*AN1958,"")</x:f>
        <x:v>467426001193.50256</x:v>
      </x:c>
      <x:c r="AP1958" s="56" t="n">
        <x:f>IFERROR(AO1958/(K1958*1000000),"")</x:f>
        <x:v>0.16764243477354202</x:v>
      </x:c>
      <x:c r="AQ1958" s="57" t="n">
        <x:v>5211658271.408691</x:v>
      </x:c>
      <x:c r="AR1958" s="52" t="n">
        <x:v>0.4252999230116578</x:v>
      </x:c>
      <x:c r="AS1958" s="52" t="n">
        <x:v>-0.512591335707506</x:v>
      </x:c>
      <x:c r="AT1958" s="55" t="b">
        <x:v>1</x:v>
      </x:c>
      <x:c r="AU1958" s="50"/>
      <x:c r="AV1958" s="58" t="n">
        <x:v>0.0417585772492903</x:v>
      </x:c>
      <x:c r="AW1958" s="50" t="n">
        <x:v>1569</x:v>
      </x:c>
      <x:c r="AX1958" s="50" t="str">
        <x:v>Transformation Moat</x:v>
      </x:c>
      <x:c r="AY1958" s="50" t="str">
        <x:v>目立つ機械的警告なし（定性確認は別途必要）</x:v>
      </x:c>
      <x:c r="AZ1958" s="59" t="str">
        <x:v>2025-06-18 16:05</x:v>
      </x:c>
      <x:c r="BA1958" s="53" t="n">
        <x:v>33512</x:v>
      </x:c>
      <x:c r="BB1958" s="50"/>
      <x:c r="BC1958" s="50"/>
      <x:c r="BD1958" s="50" t="str">
        <x:v>TOPIX Mid400</x:v>
      </x:c>
    </x:row>
    <x:row r="1959">
      <x:c r="A1959" s="50" t="n">
        <x:v>1958</x:v>
      </x:c>
      <x:c r="B1959" s="50" t="str">
        <x:v>4920</x:v>
      </x:c>
      <x:c r="C1959" s="50" t="str">
        <x:v>4920.T</x:v>
      </x:c>
      <x:c r="D1959" s="50" t="str">
        <x:v>Nippon Shikizai,Inc.</x:v>
      </x:c>
      <x:c r="E1959" s="50" t="str">
        <x:v>Standard Market(Domestic)</x:v>
      </x:c>
      <x:c r="F1959" s="50" t="str">
        <x:v>Chemicals</x:v>
      </x:c>
      <x:c r="G1959" s="51" t="n">
        <x:v>8702.029</x:v>
      </x:c>
      <x:c r="H1959" s="51" t="n">
        <x:v>11760.414</x:v>
      </x:c>
      <x:c r="I1959" s="51" t="n">
        <x:v>15050.063</x:v>
      </x:c>
      <x:c r="J1959" s="51" t="n">
        <x:v>17632.212</x:v>
      </x:c>
      <x:c r="K1959" s="51" t="n">
        <x:v>16643.028</x:v>
      </x:c>
      <x:c r="L1959" s="52" t="n">
        <x:f>IFERROR(H1959/G1959-1,"")</x:f>
        <x:v>0.35145653961851897</x:v>
      </x:c>
      <x:c r="M1959" s="52" t="n">
        <x:f>IFERROR(I1959/H1959-1,"")</x:f>
        <x:v>0.2797222104595978</x:v>
      </x:c>
      <x:c r="N1959" s="52" t="n">
        <x:f>IFERROR(J1959/I1959-1,"")</x:f>
        <x:v>0.17157064392355026</x:v>
      </x:c>
      <x:c r="O1959" s="52" t="n">
        <x:f>IFERROR(K1959/J1959-1,"")</x:f>
        <x:v>-0.05610095885870703</x:v>
      </x:c>
      <x:c r="P1959" s="52" t="n">
        <x:f>IFERROR((K1959/G1959)^(1/4)-1,"")</x:f>
        <x:v>0.17598817397598432</x:v>
      </x:c>
      <x:c r="Q1959" s="51" t="n">
        <x:v>180.124</x:v>
      </x:c>
      <x:c r="R1959" s="52" t="n">
        <x:f>IFERROR(Q1959/K1959,"")</x:f>
        <x:v>0.010822790179767769</x:v>
      </x:c>
      <x:c r="S1959" s="53" t="n">
        <x:v>38322</x:v>
      </x:c>
      <x:c r="T1959" s="50" t="str">
        <x:v>EDINET_company_history</x:v>
      </x:c>
      <x:c r="U1959" s="50" t="str">
        <x:v>株式会社トワ・スール</x:v>
      </x:c>
      <x:c r="V1959" s="54" t="n">
        <x:v>0.238</x:v>
      </x:c>
      <x:c r="W1959" s="50" t="str">
        <x:v>奥村 浩士 / 奥村 華代</x:v>
      </x:c>
      <x:c r="X1959" s="50" t="b">
        <x:f>AND(COUNT(L1959:O1959)=4,L1959&gt;='設定'!$B$6,M1959&gt;='設定'!$B$6,N1959&gt;='設定'!$B$6,O1959&gt;='設定'!$B$6)</x:f>
        <x:v>0</x:v>
      </x:c>
      <x:c r="Y1959" s="50" t="b">
        <x:f>AND(COUNT(G1959:K1959)=5,P1959&gt;='設定'!$B$7)</x:f>
        <x:v>0</x:v>
      </x:c>
      <x:c r="Z1959" s="50" t="b">
        <x:f>AND(ISNUMBER(R1959),R1959&gt;='設定'!$B$8)</x:f>
        <x:v>0</x:v>
      </x:c>
      <x:c r="AA1959" s="50" t="b">
        <x:f>AND(ISNUMBER(S1959),S1959&gt;=DATE(YEAR('設定'!$B$10)-'設定'!$B$9,MONTH('設定'!$B$10),DAY('設定'!$B$10)))</x:f>
        <x:v>0</x:v>
      </x:c>
      <x:c r="AB1959" s="55" t="b">
        <x:v>0</x:v>
      </x:c>
      <x:c r="AC1959" s="55" t="b">
        <x:v>0</x:v>
      </x:c>
      <x:c r="AD1959" s="50" t="n">
        <x:f>IF(X1959,1,0)+IF(Z1959,1,0)+IF(AA1959,1,0)+IF(AB1959,1,0)</x:f>
        <x:v>0</x:v>
      </x:c>
      <x:c r="AE1959" s="50" t="n">
        <x:f>IF(Y1959,1,0)+IF(Z1959,1,0)+IF(AA1959,1,0)+IF(AB1959,1,0)</x:f>
        <x:v>0</x:v>
      </x:c>
      <x:c r="AF1959" s="50" t="n">
        <x:f>IF(Y1959,1,0)+IF(Z1959,1,0)+IF(AA1959,1,0)+IF(AC1959,1,0)</x:f>
        <x:v>0</x:v>
      </x:c>
      <x:c r="AG1959" s="53" t="n">
        <x:v>44348</x:v>
      </x:c>
      <x:c r="AH1959" s="50" t="str">
        <x:v>S100Y7HD</x:v>
      </x:c>
      <x:c r="AI1959" s="50" t="str">
        <x:v>NetSalesSummaryOfBusinessResults</x:v>
      </x:c>
      <x:c r="AJ1959" s="50" t="str">
        <x:v>OperatingIncome</x:v>
      </x:c>
      <x:c r="AK1959" s="53" t="n">
        <x:v>46081</x:v>
      </x:c>
      <x:c r="AL1959" s="50" t="str">
        <x:v>365/365/366/365/365</x:v>
      </x:c>
      <x:c r="AM1959" s="51" t="n">
        <x:v>2098876</x:v>
      </x:c>
      <x:c r="AN1959" s="51" t="n">
        <x:v>1180</x:v>
      </x:c>
      <x:c r="AO1959" s="51" t="n">
        <x:f>IFERROR(AM1959*AN1959,"")</x:f>
        <x:v>2476673680</x:v>
      </x:c>
      <x:c r="AP1959" s="56" t="n">
        <x:f>IFERROR(AO1959/(K1959*1000000),"")</x:f>
        <x:v>0.14881148310271425</x:v>
      </x:c>
      <x:c r="AQ1959" s="57" t="n">
        <x:v>2260233.3333333335</x:v>
      </x:c>
      <x:c r="AR1959" s="52" t="n">
        <x:v>0.4474146481058237</x:v>
      </x:c>
      <x:c r="AS1959" s="52" t="n">
        <x:v>-0.6435691829455283</x:v>
      </x:c>
      <x:c r="AT1959" s="55" t="b">
        <x:v>0</x:v>
      </x:c>
      <x:c r="AU1959" s="50" t="str">
        <x:v>low_liquidity</x:v>
      </x:c>
      <x:c r="AV1959" s="58" t="n">
        <x:v>-0.1352028502638463</x:v>
      </x:c>
      <x:c r="AW1959" s="50" t="n">
        <x:v>2779</x:v>
      </x:c>
      <x:c r="AX1959" s="50" t="str">
        <x:v>Future Moat</x:v>
      </x:c>
      <x:c r="AY1959" s="50" t="str">
        <x:v>既存適格性フィルター不通過: low_liquidity / 60日平均売買代金2,000万円未満 / ローカル5年最大下落率-60%以下</x:v>
      </x:c>
      <x:c r="AZ1959" s="59" t="str">
        <x:v>2026-05-29 10:36</x:v>
      </x:c>
      <x:c r="BA1959" s="53" t="n">
        <x:v>38322</x:v>
      </x:c>
      <x:c r="BB1959" s="50"/>
      <x:c r="BC1959" s="50"/>
      <x:c r="BD1959" s="50"/>
    </x:row>
    <x:row r="1960">
      <x:c r="A1960" s="50" t="n">
        <x:v>1959</x:v>
      </x:c>
      <x:c r="B1960" s="50" t="str">
        <x:v>6629</x:v>
      </x:c>
      <x:c r="C1960" s="50" t="str">
        <x:v>6629.T</x:v>
      </x:c>
      <x:c r="D1960" s="50" t="str">
        <x:v>TECHNO HORIZON CO.,LTD.</x:v>
      </x:c>
      <x:c r="E1960" s="50" t="str">
        <x:v>Standard Market(Domestic)</x:v>
      </x:c>
      <x:c r="F1960" s="50" t="str">
        <x:v>Electric Appliances</x:v>
      </x:c>
      <x:c r="G1960" s="51" t="n">
        <x:v>26481.026</x:v>
      </x:c>
      <x:c r="H1960" s="51" t="n">
        <x:v>34521.523</x:v>
      </x:c>
      <x:c r="I1960" s="51" t="n">
        <x:v>43765.067</x:v>
      </x:c>
      <x:c r="J1960" s="51" t="n">
        <x:v>48623.725</x:v>
      </x:c>
      <x:c r="K1960" s="51" t="n">
        <x:v>50624.704</x:v>
      </x:c>
      <x:c r="L1960" s="52" t="n">
        <x:f>IFERROR(H1960/G1960-1,"")</x:f>
        <x:v>0.3036323819175284</x:v>
      </x:c>
      <x:c r="M1960" s="52" t="n">
        <x:f>IFERROR(I1960/H1960-1,"")</x:f>
        <x:v>0.26776176705761223</x:v>
      </x:c>
      <x:c r="N1960" s="52" t="n">
        <x:f>IFERROR(J1960/I1960-1,"")</x:f>
        <x:v>0.11101680708040496</x:v>
      </x:c>
      <x:c r="O1960" s="52" t="n">
        <x:f>IFERROR(K1960/J1960-1,"")</x:f>
        <x:v>0.04115231813276332</x:v>
      </x:c>
      <x:c r="P1960" s="52" t="n">
        <x:f>IFERROR((K1960/G1960)^(1/4)-1,"")</x:f>
        <x:v>0.17586353430877422</x:v>
      </x:c>
      <x:c r="Q1960" s="51" t="n">
        <x:v>373.645</x:v>
      </x:c>
      <x:c r="R1960" s="52" t="n">
        <x:f>IFERROR(Q1960/K1960,"")</x:f>
        <x:v>0.007380685129536758</x:v>
      </x:c>
      <x:c r="S1960" s="53" t="n">
        <x:v>40269</x:v>
      </x:c>
      <x:c r="T1960" s="50" t="str">
        <x:v>EDINET_company_history</x:v>
      </x:c>
      <x:c r="U1960" s="50" t="str">
        <x:v>有限会社野村トラスト</x:v>
      </x:c>
      <x:c r="V1960" s="54" t="n">
        <x:v>0.1098</x:v>
      </x:c>
      <x:c r="W1960" s="50" t="str">
        <x:v>野村 拡伸</x:v>
      </x:c>
      <x:c r="X1960" s="50" t="b">
        <x:f>AND(COUNT(L1960:O1960)=4,L1960&gt;='設定'!$B$6,M1960&gt;='設定'!$B$6,N1960&gt;='設定'!$B$6,O1960&gt;='設定'!$B$6)</x:f>
        <x:v>0</x:v>
      </x:c>
      <x:c r="Y1960" s="50" t="b">
        <x:f>AND(COUNT(G1960:K1960)=5,P1960&gt;='設定'!$B$7)</x:f>
        <x:v>0</x:v>
      </x:c>
      <x:c r="Z1960" s="50" t="b">
        <x:f>AND(ISNUMBER(R1960),R1960&gt;='設定'!$B$8)</x:f>
        <x:v>0</x:v>
      </x:c>
      <x:c r="AA1960" s="50" t="b">
        <x:f>AND(ISNUMBER(S1960),S1960&gt;=DATE(YEAR('設定'!$B$10)-'設定'!$B$9,MONTH('設定'!$B$10),DAY('設定'!$B$10)))</x:f>
        <x:v>0</x:v>
      </x:c>
      <x:c r="AB1960" s="55" t="b">
        <x:v>0</x:v>
      </x:c>
      <x:c r="AC1960" s="55" t="b">
        <x:v>0</x:v>
      </x:c>
      <x:c r="AD1960" s="50" t="n">
        <x:f>IF(X1960,1,0)+IF(Z1960,1,0)+IF(AA1960,1,0)+IF(AB1960,1,0)</x:f>
        <x:v>0</x:v>
      </x:c>
      <x:c r="AE1960" s="50" t="n">
        <x:f>IF(Y1960,1,0)+IF(Z1960,1,0)+IF(AA1960,1,0)+IF(AB1960,1,0)</x:f>
        <x:v>0</x:v>
      </x:c>
      <x:c r="AF1960" s="50" t="n">
        <x:f>IF(Y1960,1,0)+IF(Z1960,1,0)+IF(AA1960,1,0)+IF(AC1960,1,0)</x:f>
        <x:v>0</x:v>
      </x:c>
      <x:c r="AG1960" s="53" t="n">
        <x:v>44348</x:v>
      </x:c>
      <x:c r="AH1960" s="50" t="str">
        <x:v>S100W8WL</x:v>
      </x:c>
      <x:c r="AI1960" s="50" t="str">
        <x:v>NetSalesSummaryOfBusinessResults</x:v>
      </x:c>
      <x:c r="AJ1960" s="50" t="str">
        <x:v>OperatingIncome</x:v>
      </x:c>
      <x:c r="AK1960" s="53" t="n">
        <x:v>45747</x:v>
      </x:c>
      <x:c r="AL1960" s="50" t="str">
        <x:v>365/365/365/366/365</x:v>
      </x:c>
      <x:c r="AM1960" s="51" t="n">
        <x:v>13477040</x:v>
      </x:c>
      <x:c r="AN1960" s="51" t="n">
        <x:v>1056</x:v>
      </x:c>
      <x:c r="AO1960" s="51" t="n">
        <x:f>IFERROR(AM1960*AN1960,"")</x:f>
        <x:v>14231754240</x:v>
      </x:c>
      <x:c r="AP1960" s="56" t="n">
        <x:f>IFERROR(AO1960/(K1960*1000000),"")</x:f>
        <x:v>0.2811227151076281</x:v>
      </x:c>
      <x:c r="AQ1960" s="57" t="n">
        <x:v>953178685</x:v>
      </x:c>
      <x:c r="AR1960" s="52" t="n">
        <x:v>0.5594399955896291</x:v>
      </x:c>
      <x:c r="AS1960" s="52" t="n">
        <x:v>-0.8538547635706013</x:v>
      </x:c>
      <x:c r="AT1960" s="55" t="b">
        <x:v>1</x:v>
      </x:c>
      <x:c r="AU1960" s="50"/>
      <x:c r="AV1960" s="58" t="n">
        <x:v>0.3137532893973243</x:v>
      </x:c>
      <x:c r="AW1960" s="50" t="n">
        <x:v>395</x:v>
      </x:c>
      <x:c r="AX1960" s="50" t="str">
        <x:v>Future Moat</x:v>
      </x:c>
      <x:c r="AY1960" s="50" t="str">
        <x:v>ローカル5年最大下落率-60%以下</x:v>
      </x:c>
      <x:c r="AZ1960" s="59" t="str">
        <x:v>2025-06-27 16:07</x:v>
      </x:c>
      <x:c r="BA1960" s="53" t="n">
        <x:v>40269</x:v>
      </x:c>
      <x:c r="BB1960" s="50"/>
      <x:c r="BC1960" s="50"/>
      <x:c r="BD1960" s="50"/>
    </x:row>
    <x:row r="1961">
      <x:c r="A1961" s="50" t="n">
        <x:v>1960</x:v>
      </x:c>
      <x:c r="B1961" s="50" t="str">
        <x:v>6367</x:v>
      </x:c>
      <x:c r="C1961" s="50" t="str">
        <x:v>6367.T</x:v>
      </x:c>
      <x:c r="D1961" s="50" t="str">
        <x:v>DAIKIN INDUSTRIES,LTD.</x:v>
      </x:c>
      <x:c r="E1961" s="50" t="str">
        <x:v>Prime Market (Domestic)</x:v>
      </x:c>
      <x:c r="F1961" s="50" t="str">
        <x:v>Machinery</x:v>
      </x:c>
      <x:c r="G1961" s="51" t="n">
        <x:v>2493386</x:v>
      </x:c>
      <x:c r="H1961" s="51" t="n">
        <x:v>3109106</x:v>
      </x:c>
      <x:c r="I1961" s="51" t="n">
        <x:v>3981578</x:v>
      </x:c>
      <x:c r="J1961" s="51" t="n">
        <x:v>4395317</x:v>
      </x:c>
      <x:c r="K1961" s="51" t="n">
        <x:v>4752335</x:v>
      </x:c>
      <x:c r="L1961" s="52" t="n">
        <x:f>IFERROR(H1961/G1961-1,"")</x:f>
        <x:v>0.2469413079242444</x:v>
      </x:c>
      <x:c r="M1961" s="52" t="n">
        <x:f>IFERROR(I1961/H1961-1,"")</x:f>
        <x:v>0.2806182870574372</x:v>
      </x:c>
      <x:c r="N1961" s="52" t="n">
        <x:f>IFERROR(J1961/I1961-1,"")</x:f>
        <x:v>0.10391332280819321</x:v>
      </x:c>
      <x:c r="O1961" s="52" t="n">
        <x:f>IFERROR(K1961/J1961-1,"")</x:f>
        <x:v>0.0812269058181696</x:v>
      </x:c>
      <x:c r="P1961" s="52" t="n">
        <x:f>IFERROR((K1961/G1961)^(1/4)-1,"")</x:f>
        <x:v>0.17497704652113244</x:v>
      </x:c>
      <x:c r="Q1961" s="51" t="n">
        <x:v>401669</x:v>
      </x:c>
      <x:c r="R1961" s="52" t="n">
        <x:f>IFERROR(Q1961/K1961,"")</x:f>
        <x:v>0.08452034631396987</x:v>
      </x:c>
      <x:c r="S1961" s="53" t="n">
        <x:v>18019</x:v>
      </x:c>
      <x:c r="T1961" s="50" t="str">
        <x:v>EDINET_company_history</x:v>
      </x:c>
      <x:c r="U1961" s="50" t="str">
        <x:v>日本マスタートラスト信託銀行㈱（信託口）</x:v>
      </x:c>
      <x:c r="V1961" s="54" t="n">
        <x:v>0.1917</x:v>
      </x:c>
      <x:c r="W1961" s="50" t="str">
        <x:v>十 河 政 則 / 竹 中 直 文 / カンワル・ジート・ジャワ</x:v>
      </x:c>
      <x:c r="X1961" s="50" t="b">
        <x:f>AND(COUNT(L1961:O1961)=4,L1961&gt;='設定'!$B$6,M1961&gt;='設定'!$B$6,N1961&gt;='設定'!$B$6,O1961&gt;='設定'!$B$6)</x:f>
        <x:v>0</x:v>
      </x:c>
      <x:c r="Y1961" s="50" t="b">
        <x:f>AND(COUNT(G1961:K1961)=5,P1961&gt;='設定'!$B$7)</x:f>
        <x:v>0</x:v>
      </x:c>
      <x:c r="Z1961" s="50" t="b">
        <x:f>AND(ISNUMBER(R1961),R1961&gt;='設定'!$B$8)</x:f>
        <x:v>0</x:v>
      </x:c>
      <x:c r="AA1961" s="50" t="b">
        <x:f>AND(ISNUMBER(S1961),S1961&gt;=DATE(YEAR('設定'!$B$10)-'設定'!$B$9,MONTH('設定'!$B$10),DAY('設定'!$B$10)))</x:f>
        <x:v>0</x:v>
      </x:c>
      <x:c r="AB1961" s="55" t="b">
        <x:v>0</x:v>
      </x:c>
      <x:c r="AC1961" s="55" t="b">
        <x:v>0</x:v>
      </x:c>
      <x:c r="AD1961" s="50" t="n">
        <x:f>IF(X1961,1,0)+IF(Z1961,1,0)+IF(AA1961,1,0)+IF(AB1961,1,0)</x:f>
        <x:v>0</x:v>
      </x:c>
      <x:c r="AE1961" s="50" t="n">
        <x:f>IF(Y1961,1,0)+IF(Z1961,1,0)+IF(AA1961,1,0)+IF(AB1961,1,0)</x:f>
        <x:v>0</x:v>
      </x:c>
      <x:c r="AF1961" s="50" t="n">
        <x:f>IF(Y1961,1,0)+IF(Z1961,1,0)+IF(AA1961,1,0)+IF(AC1961,1,0)</x:f>
        <x:v>0</x:v>
      </x:c>
      <x:c r="AG1961" s="53" t="n">
        <x:v>44348</x:v>
      </x:c>
      <x:c r="AH1961" s="50" t="str">
        <x:v>S100W3XO</x:v>
      </x:c>
      <x:c r="AI1961" s="50" t="str">
        <x:v>NetSalesSummaryOfBusinessResults</x:v>
      </x:c>
      <x:c r="AJ1961" s="50" t="str">
        <x:v>OperatingIncome</x:v>
      </x:c>
      <x:c r="AK1961" s="53" t="n">
        <x:v>45747</x:v>
      </x:c>
      <x:c r="AL1961" s="50" t="str">
        <x:v>365/365/365/366/365</x:v>
      </x:c>
      <x:c r="AM1961" s="51" t="n">
        <x:v>292797873</x:v>
      </x:c>
      <x:c r="AN1961" s="51" t="n">
        <x:v>23630</x:v>
      </x:c>
      <x:c r="AO1961" s="51" t="n">
        <x:f>IFERROR(AM1961*AN1961,"")</x:f>
        <x:v>6918813738990</x:v>
      </x:c>
      <x:c r="AP1961" s="56" t="n">
        <x:f>IFERROR(AO1961/(K1961*1000000),"")</x:f>
        <x:v>1.455876687773484</x:v>
      </x:c>
      <x:c r="AQ1961" s="57" t="n">
        <x:v>28153308783.333332</x:v>
      </x:c>
      <x:c r="AR1961" s="52" t="n">
        <x:v>0.3204660834459751</x:v>
      </x:c>
      <x:c r="AS1961" s="52" t="n">
        <x:v>-0.5002147879732117</x:v>
      </x:c>
      <x:c r="AT1961" s="55" t="b">
        <x:v>1</x:v>
      </x:c>
      <x:c r="AU1961" s="50"/>
      <x:c r="AV1961" s="58" t="n">
        <x:v>0.1644509604720329</x:v>
      </x:c>
      <x:c r="AW1961" s="50" t="n">
        <x:v>879</x:v>
      </x:c>
      <x:c r="AX1961" s="50" t="str">
        <x:v>Future Moat</x:v>
      </x:c>
      <x:c r="AY1961" s="50" t="str">
        <x:v>目立つ機械的警告なし（定性確認は別途必要）</x:v>
      </x:c>
      <x:c r="AZ1961" s="59" t="str">
        <x:v>2025-06-25 09:30</x:v>
      </x:c>
      <x:c r="BA1961" s="53" t="n">
        <x:v>18019</x:v>
      </x:c>
      <x:c r="BB1961" s="50"/>
      <x:c r="BC1961" s="50"/>
      <x:c r="BD1961" s="50" t="str">
        <x:v>TOPIX Core30</x:v>
      </x:c>
    </x:row>
    <x:row r="1962">
      <x:c r="A1962" s="50" t="n">
        <x:v>1961</x:v>
      </x:c>
      <x:c r="B1962" s="50" t="str">
        <x:v>2154</x:v>
      </x:c>
      <x:c r="C1962" s="50" t="str">
        <x:v>2154.T</x:v>
      </x:c>
      <x:c r="D1962" s="50" t="str">
        <x:v>Open Up Group Inc.</x:v>
      </x:c>
      <x:c r="E1962" s="50" t="str">
        <x:v>Prime Market (Domestic)</x:v>
      </x:c>
      <x:c r="F1962" s="50" t="str">
        <x:v>Services</x:v>
      </x:c>
      <x:c r="G1962" s="51" t="n">
        <x:v>98887</x:v>
      </x:c>
      <x:c r="H1962" s="51" t="n">
        <x:v>148573</x:v>
      </x:c>
      <x:c r="I1962" s="51" t="n">
        <x:v>150697</x:v>
      </x:c>
      <x:c r="J1962" s="51" t="n">
        <x:v>173225</x:v>
      </x:c>
      <x:c r="K1962" s="51" t="n">
        <x:v>187954</x:v>
      </x:c>
      <x:c r="L1962" s="52" t="n">
        <x:f>IFERROR(H1962/G1962-1,"")</x:f>
        <x:v>0.5024522940325826</x:v>
      </x:c>
      <x:c r="M1962" s="52" t="n">
        <x:f>IFERROR(I1962/H1962-1,"")</x:f>
        <x:v>0.014296002638433558</x:v>
      </x:c>
      <x:c r="N1962" s="52" t="n">
        <x:f>IFERROR(J1962/I1962-1,"")</x:f>
        <x:v>0.14949202704765185</x:v>
      </x:c>
      <x:c r="O1962" s="52" t="n">
        <x:f>IFERROR(K1962/J1962-1,"")</x:f>
        <x:v>0.08502814258911817</x:v>
      </x:c>
      <x:c r="P1962" s="52" t="n">
        <x:f>IFERROR((K1962/G1962)^(1/4)-1,"")</x:f>
        <x:v>0.1741621941174083</x:v>
      </x:c>
      <x:c r="Q1962" s="51" t="n">
        <x:v>16244</x:v>
      </x:c>
      <x:c r="R1962" s="52" t="n">
        <x:f>IFERROR(Q1962/K1962,"")</x:f>
        <x:v>0.08642540196005405</x:v>
      </x:c>
      <x:c r="S1962" s="53" t="n">
        <x:v>37865</x:v>
      </x:c>
      <x:c r="T1962" s="50" t="str">
        <x:v>EDINET_company_history</x:v>
      </x:c>
      <x:c r="U1962" s="50" t="str">
        <x:v>日本マスタートラスト信託銀行株式会社（信託口）</x:v>
      </x:c>
      <x:c r="V1962" s="54" t="n">
        <x:v>0.141</x:v>
      </x:c>
      <x:c r="W1962" s="50" t="str">
        <x:v>西田 穣</x:v>
      </x:c>
      <x:c r="X1962" s="50" t="b">
        <x:f>AND(COUNT(L1962:O1962)=4,L1962&gt;='設定'!$B$6,M1962&gt;='設定'!$B$6,N1962&gt;='設定'!$B$6,O1962&gt;='設定'!$B$6)</x:f>
        <x:v>0</x:v>
      </x:c>
      <x:c r="Y1962" s="50" t="b">
        <x:f>AND(COUNT(G1962:K1962)=5,P1962&gt;='設定'!$B$7)</x:f>
        <x:v>0</x:v>
      </x:c>
      <x:c r="Z1962" s="50" t="b">
        <x:f>AND(ISNUMBER(R1962),R1962&gt;='設定'!$B$8)</x:f>
        <x:v>0</x:v>
      </x:c>
      <x:c r="AA1962" s="50" t="b">
        <x:f>AND(ISNUMBER(S1962),S1962&gt;=DATE(YEAR('設定'!$B$10)-'設定'!$B$9,MONTH('設定'!$B$10),DAY('設定'!$B$10)))</x:f>
        <x:v>0</x:v>
      </x:c>
      <x:c r="AB1962" s="55" t="b">
        <x:v>0</x:v>
      </x:c>
      <x:c r="AC1962" s="55" t="b">
        <x:v>0</x:v>
      </x:c>
      <x:c r="AD1962" s="50" t="n">
        <x:f>IF(X1962,1,0)+IF(Z1962,1,0)+IF(AA1962,1,0)+IF(AB1962,1,0)</x:f>
        <x:v>0</x:v>
      </x:c>
      <x:c r="AE1962" s="50" t="n">
        <x:f>IF(Y1962,1,0)+IF(Z1962,1,0)+IF(AA1962,1,0)+IF(AB1962,1,0)</x:f>
        <x:v>0</x:v>
      </x:c>
      <x:c r="AF1962" s="50" t="n">
        <x:f>IF(Y1962,1,0)+IF(Z1962,1,0)+IF(AA1962,1,0)+IF(AC1962,1,0)</x:f>
        <x:v>0</x:v>
      </x:c>
      <x:c r="AG1962" s="53" t="n">
        <x:v>44348</x:v>
      </x:c>
      <x:c r="AH1962" s="50" t="str">
        <x:v>S100WQCA</x:v>
      </x:c>
      <x:c r="AI1962" s="50" t="str">
        <x:v>RevenueIFRSSummaryOfBusinessResults</x:v>
      </x:c>
      <x:c r="AJ1962" s="50" t="str">
        <x:v>OperatingProfitLossIFRS</x:v>
      </x:c>
      <x:c r="AK1962" s="53" t="n">
        <x:v>45838</x:v>
      </x:c>
      <x:c r="AL1962" s="50" t="str">
        <x:v>365/365/365/366/365</x:v>
      </x:c>
      <x:c r="AM1962" s="51" t="n">
        <x:v>87097602</x:v>
      </x:c>
      <x:c r="AN1962" s="51" t="n">
        <x:v>1880</x:v>
      </x:c>
      <x:c r="AO1962" s="51" t="n">
        <x:f>IFERROR(AM1962*AN1962,"")</x:f>
        <x:v>163743491760</x:v>
      </x:c>
      <x:c r="AP1962" s="56" t="n">
        <x:f>IFERROR(AO1962/(K1962*1000000),"")</x:f>
        <x:v>0.8711891833108101</x:v>
      </x:c>
      <x:c r="AQ1962" s="57" t="n">
        <x:v>351091536.6666667</x:v>
      </x:c>
      <x:c r="AR1962" s="52" t="n">
        <x:v>0.3234583794543789</x:v>
      </x:c>
      <x:c r="AS1962" s="52" t="n">
        <x:v>-0.3271147167504792</x:v>
      </x:c>
      <x:c r="AT1962" s="55" t="b">
        <x:v>0</x:v>
      </x:c>
      <x:c r="AU1962" s="50" t="str">
        <x:v>missing_financial_data</x:v>
      </x:c>
      <x:c r="AV1962" s="58" t="n">
        <x:v>0.2984134022234484</x:v>
      </x:c>
      <x:c r="AW1962" s="50" t="n">
        <x:v>441</x:v>
      </x:c>
      <x:c r="AX1962" s="50" t="str">
        <x:v>Core Moat</x:v>
      </x:c>
      <x:c r="AY1962" s="50" t="str">
        <x:v>既存適格性フィルター不通過: missing_financial_data</x:v>
      </x:c>
      <x:c r="AZ1962" s="59" t="str">
        <x:v>2025-09-22 15:30</x:v>
      </x:c>
      <x:c r="BA1962" s="53" t="n">
        <x:v>37865</x:v>
      </x:c>
      <x:c r="BB1962" s="50"/>
      <x:c r="BC1962" s="50"/>
      <x:c r="BD1962" s="50" t="str">
        <x:v>TOPIX Small 1</x:v>
      </x:c>
    </x:row>
    <x:row r="1963">
      <x:c r="A1963" s="50" t="n">
        <x:v>1962</x:v>
      </x:c>
      <x:c r="B1963" s="50" t="str">
        <x:v>9850</x:v>
      </x:c>
      <x:c r="C1963" s="50" t="str">
        <x:v>9850.T</x:v>
      </x:c>
      <x:c r="D1963" s="50" t="str">
        <x:v>GOURMET KINEYA CO.,LTD.</x:v>
      </x:c>
      <x:c r="E1963" s="50" t="str">
        <x:v>Prime Market (Domestic)</x:v>
      </x:c>
      <x:c r="F1963" s="50" t="str">
        <x:v>Retail Trade</x:v>
      </x:c>
      <x:c r="G1963" s="51" t="n">
        <x:v>22173</x:v>
      </x:c>
      <x:c r="H1963" s="51" t="n">
        <x:v>23271</x:v>
      </x:c>
      <x:c r="I1963" s="51" t="n">
        <x:v>29894</x:v>
      </x:c>
      <x:c r="J1963" s="51" t="n">
        <x:v>37033</x:v>
      </x:c>
      <x:c r="K1963" s="51" t="n">
        <x:v>42072</x:v>
      </x:c>
      <x:c r="L1963" s="52" t="n">
        <x:f>IFERROR(H1963/G1963-1,"")</x:f>
        <x:v>0.049519686104722016</x:v>
      </x:c>
      <x:c r="M1963" s="52" t="n">
        <x:f>IFERROR(I1963/H1963-1,"")</x:f>
        <x:v>0.2846031541403464</x:v>
      </x:c>
      <x:c r="N1963" s="52" t="n">
        <x:f>IFERROR(J1963/I1963-1,"")</x:f>
        <x:v>0.23881046363818825</x:v>
      </x:c>
      <x:c r="O1963" s="52" t="n">
        <x:f>IFERROR(K1963/J1963-1,"")</x:f>
        <x:v>0.13606783139362189</x:v>
      </x:c>
      <x:c r="P1963" s="52" t="n">
        <x:f>IFERROR((K1963/G1963)^(1/4)-1,"")</x:f>
        <x:v>0.17365965338287892</x:v>
      </x:c>
      <x:c r="Q1963" s="51" t="n">
        <x:v>947.369</x:v>
      </x:c>
      <x:c r="R1963" s="52" t="n">
        <x:f>IFERROR(Q1963/K1963,"")</x:f>
        <x:v>0.022517802814223237</x:v>
      </x:c>
      <x:c r="S1963" s="53" t="n">
        <x:v>32813</x:v>
      </x:c>
      <x:c r="T1963" s="50" t="str">
        <x:v>EDINET_company_history</x:v>
      </x:c>
      <x:c r="U1963" s="50" t="str">
        <x:v>株式会社ＭＵＫＵＭＯＴＯ</x:v>
      </x:c>
      <x:c r="V1963" s="54" t="n">
        <x:v>0.2512</x:v>
      </x:c>
      <x:c r="W1963" s="50" t="str">
        <x:v>椋本 充士</x:v>
      </x:c>
      <x:c r="X1963" s="50" t="b">
        <x:f>AND(COUNT(L1963:O1963)=4,L1963&gt;='設定'!$B$6,M1963&gt;='設定'!$B$6,N1963&gt;='設定'!$B$6,O1963&gt;='設定'!$B$6)</x:f>
        <x:v>0</x:v>
      </x:c>
      <x:c r="Y1963" s="50" t="b">
        <x:f>AND(COUNT(G1963:K1963)=5,P1963&gt;='設定'!$B$7)</x:f>
        <x:v>0</x:v>
      </x:c>
      <x:c r="Z1963" s="50" t="b">
        <x:f>AND(ISNUMBER(R1963),R1963&gt;='設定'!$B$8)</x:f>
        <x:v>0</x:v>
      </x:c>
      <x:c r="AA1963" s="50" t="b">
        <x:f>AND(ISNUMBER(S1963),S1963&gt;=DATE(YEAR('設定'!$B$10)-'設定'!$B$9,MONTH('設定'!$B$10),DAY('設定'!$B$10)))</x:f>
        <x:v>0</x:v>
      </x:c>
      <x:c r="AB1963" s="55" t="b">
        <x:v>0</x:v>
      </x:c>
      <x:c r="AC1963" s="55" t="b">
        <x:v>0</x:v>
      </x:c>
      <x:c r="AD1963" s="50" t="n">
        <x:f>IF(X1963,1,0)+IF(Z1963,1,0)+IF(AA1963,1,0)+IF(AB1963,1,0)</x:f>
        <x:v>0</x:v>
      </x:c>
      <x:c r="AE1963" s="50" t="n">
        <x:f>IF(Y1963,1,0)+IF(Z1963,1,0)+IF(AA1963,1,0)+IF(AB1963,1,0)</x:f>
        <x:v>0</x:v>
      </x:c>
      <x:c r="AF1963" s="50" t="n">
        <x:f>IF(Y1963,1,0)+IF(Z1963,1,0)+IF(AA1963,1,0)+IF(AC1963,1,0)</x:f>
        <x:v>0</x:v>
      </x:c>
      <x:c r="AG1963" s="53" t="n">
        <x:v>44348</x:v>
      </x:c>
      <x:c r="AH1963" s="50" t="str">
        <x:v>S100W5D9</x:v>
      </x:c>
      <x:c r="AI1963" s="50" t="str">
        <x:v>NetSalesSummaryOfBusinessResults</x:v>
      </x:c>
      <x:c r="AJ1963" s="50" t="str">
        <x:v>OperatingIncome</x:v>
      </x:c>
      <x:c r="AK1963" s="53" t="n">
        <x:v>45747</x:v>
      </x:c>
      <x:c r="AL1963" s="50" t="str">
        <x:v>365/365/365/366/365</x:v>
      </x:c>
      <x:c r="AM1963" s="51" t="n">
        <x:v>22874075</x:v>
      </x:c>
      <x:c r="AN1963" s="51" t="n">
        <x:v>960</x:v>
      </x:c>
      <x:c r="AO1963" s="51" t="n">
        <x:f>IFERROR(AM1963*AN1963,"")</x:f>
        <x:v>21959112000</x:v>
      </x:c>
      <x:c r="AP1963" s="56" t="n">
        <x:f>IFERROR(AO1963/(K1963*1000000),"")</x:f>
        <x:v>0.5219412435824301</x:v>
      </x:c>
      <x:c r="AQ1963" s="57" t="n">
        <x:v>35096936.666666664</x:v>
      </x:c>
      <x:c r="AR1963" s="52" t="n">
        <x:v>0.1584288299731463</x:v>
      </x:c>
      <x:c r="AS1963" s="52" t="n">
        <x:v>-0.1998073621297582</x:v>
      </x:c>
      <x:c r="AT1963" s="55" t="b">
        <x:v>1</x:v>
      </x:c>
      <x:c r="AU1963" s="50"/>
      <x:c r="AV1963" s="58" t="n">
        <x:v>0.0331705189839897</x:v>
      </x:c>
      <x:c r="AW1963" s="50" t="n">
        <x:v>1630</x:v>
      </x:c>
      <x:c r="AX1963" s="50" t="str">
        <x:v>Discovery</x:v>
      </x:c>
      <x:c r="AY1963" s="50" t="str">
        <x:v>目立つ機械的警告なし（定性確認は別途必要）</x:v>
      </x:c>
      <x:c r="AZ1963" s="59" t="str">
        <x:v>2025-06-25 11:55</x:v>
      </x:c>
      <x:c r="BA1963" s="53" t="n">
        <x:v>32813</x:v>
      </x:c>
      <x:c r="BB1963" s="50"/>
      <x:c r="BC1963" s="50"/>
      <x:c r="BD1963" s="50" t="str">
        <x:v>TOPIX Small 2</x:v>
      </x:c>
    </x:row>
    <x:row r="1964">
      <x:c r="A1964" s="50" t="n">
        <x:v>1963</x:v>
      </x:c>
      <x:c r="B1964" s="50" t="str">
        <x:v>7800</x:v>
      </x:c>
      <x:c r="C1964" s="50" t="str">
        <x:v>7800.T</x:v>
      </x:c>
      <x:c r="D1964" s="50" t="str">
        <x:v>Amifa Co.,Ltd.</x:v>
      </x:c>
      <x:c r="E1964" s="50" t="str">
        <x:v>Standard Market(Domestic)</x:v>
      </x:c>
      <x:c r="F1964" s="50" t="str">
        <x:v>Other Products</x:v>
      </x:c>
      <x:c r="G1964" s="51" t="n">
        <x:v>4677.444</x:v>
      </x:c>
      <x:c r="H1964" s="51" t="n">
        <x:v>5919.488</x:v>
      </x:c>
      <x:c r="I1964" s="51" t="n">
        <x:v>8131.382</x:v>
      </x:c>
      <x:c r="J1964" s="51" t="n">
        <x:v>8602.129</x:v>
      </x:c>
      <x:c r="K1964" s="51" t="n">
        <x:v>8842.205</x:v>
      </x:c>
      <x:c r="L1964" s="52" t="n">
        <x:f>IFERROR(H1964/G1964-1,"")</x:f>
        <x:v>0.2655390422632531</x:v>
      </x:c>
      <x:c r="M1964" s="52" t="n">
        <x:f>IFERROR(I1964/H1964-1,"")</x:f>
        <x:v>0.3736630600484365</x:v>
      </x:c>
      <x:c r="N1964" s="52" t="n">
        <x:f>IFERROR(J1964/I1964-1,"")</x:f>
        <x:v>0.057892618991458145</x:v>
      </x:c>
      <x:c r="O1964" s="52" t="n">
        <x:f>IFERROR(K1964/J1964-1,"")</x:f>
        <x:v>0.02790890487692055</x:v>
      </x:c>
      <x:c r="P1964" s="52" t="n">
        <x:f>IFERROR((K1964/G1964)^(1/4)-1,"")</x:f>
        <x:v>0.17256788610823337</x:v>
      </x:c>
      <x:c r="Q1964" s="51" t="n">
        <x:v>270.322</x:v>
      </x:c>
      <x:c r="R1964" s="52" t="n">
        <x:f>IFERROR(Q1964/K1964,"")</x:f>
        <x:v>0.03057178610991263</x:v>
      </x:c>
      <x:c r="S1964" s="53" t="n">
        <x:v>43709</x:v>
      </x:c>
      <x:c r="T1964" s="50" t="str">
        <x:v>EDINET_company_history</x:v>
      </x:c>
      <x:c r="U1964" s="50" t="str">
        <x:v>株式会社ウィステリアウェル</x:v>
      </x:c>
      <x:c r="V1964" s="54" t="n">
        <x:v>0.328</x:v>
      </x:c>
      <x:c r="W1964" s="50" t="str">
        <x:v>藤井 愉三</x:v>
      </x:c>
      <x:c r="X1964" s="50" t="b">
        <x:f>AND(COUNT(L1964:O1964)=4,L1964&gt;='設定'!$B$6,M1964&gt;='設定'!$B$6,N1964&gt;='設定'!$B$6,O1964&gt;='設定'!$B$6)</x:f>
        <x:v>0</x:v>
      </x:c>
      <x:c r="Y1964" s="50" t="b">
        <x:f>AND(COUNT(G1964:K1964)=5,P1964&gt;='設定'!$B$7)</x:f>
        <x:v>0</x:v>
      </x:c>
      <x:c r="Z1964" s="50" t="b">
        <x:f>AND(ISNUMBER(R1964),R1964&gt;='設定'!$B$8)</x:f>
        <x:v>0</x:v>
      </x:c>
      <x:c r="AA1964" s="50" t="b">
        <x:f>AND(ISNUMBER(S1964),S1964&gt;=DATE(YEAR('設定'!$B$10)-'設定'!$B$9,MONTH('設定'!$B$10),DAY('設定'!$B$10)))</x:f>
        <x:v>0</x:v>
      </x:c>
      <x:c r="AB1964" s="55" t="b">
        <x:v>0</x:v>
      </x:c>
      <x:c r="AC1964" s="55" t="b">
        <x:v>0</x:v>
      </x:c>
      <x:c r="AD1964" s="50" t="n">
        <x:f>IF(X1964,1,0)+IF(Z1964,1,0)+IF(AA1964,1,0)+IF(AB1964,1,0)</x:f>
        <x:v>0</x:v>
      </x:c>
      <x:c r="AE1964" s="50" t="n">
        <x:f>IF(Y1964,1,0)+IF(Z1964,1,0)+IF(AA1964,1,0)+IF(AB1964,1,0)</x:f>
        <x:v>0</x:v>
      </x:c>
      <x:c r="AF1964" s="50" t="n">
        <x:f>IF(Y1964,1,0)+IF(Z1964,1,0)+IF(AA1964,1,0)+IF(AC1964,1,0)</x:f>
        <x:v>0</x:v>
      </x:c>
      <x:c r="AG1964" s="53" t="n">
        <x:v>44348</x:v>
      </x:c>
      <x:c r="AH1964" s="50" t="str">
        <x:v>S100XCGX</x:v>
      </x:c>
      <x:c r="AI1964" s="50" t="str">
        <x:v>NetSalesSummaryOfBusinessResults</x:v>
      </x:c>
      <x:c r="AJ1964" s="50" t="str">
        <x:v>OperatingIncome</x:v>
      </x:c>
      <x:c r="AK1964" s="53" t="n">
        <x:v>45930</x:v>
      </x:c>
      <x:c r="AL1964" s="50" t="str">
        <x:v>365/365/365/366/365</x:v>
      </x:c>
      <x:c r="AM1964" s="51" t="n">
        <x:v>3018600</x:v>
      </x:c>
      <x:c r="AN1964" s="51" t="n">
        <x:v>931</x:v>
      </x:c>
      <x:c r="AO1964" s="51" t="n">
        <x:f>IFERROR(AM1964*AN1964,"")</x:f>
        <x:v>2810316600</x:v>
      </x:c>
      <x:c r="AP1964" s="56" t="n">
        <x:f>IFERROR(AO1964/(K1964*1000000),"")</x:f>
        <x:v>0.3178298399550791</x:v>
      </x:c>
      <x:c r="AQ1964" s="57" t="n">
        <x:v>64909250</x:v>
      </x:c>
      <x:c r="AR1964" s="52" t="n">
        <x:v>0.3032289755964039</x:v>
      </x:c>
      <x:c r="AS1964" s="52" t="n">
        <x:v>-0.4192740926157696</x:v>
      </x:c>
      <x:c r="AT1964" s="55" t="b">
        <x:v>1</x:v>
      </x:c>
      <x:c r="AU1964" s="50"/>
      <x:c r="AV1964" s="58" t="n">
        <x:v>0.0195221208361266</x:v>
      </x:c>
      <x:c r="AW1964" s="50" t="n">
        <x:v>1720</x:v>
      </x:c>
      <x:c r="AX1964" s="50" t="str">
        <x:v>Transformation Moat</x:v>
      </x:c>
      <x:c r="AY1964" s="50" t="str">
        <x:v>目立つ機械的警告なし（定性確認は別途必要）</x:v>
      </x:c>
      <x:c r="AZ1964" s="59" t="str">
        <x:v>2025-12-24 11:29</x:v>
      </x:c>
      <x:c r="BA1964" s="53" t="n">
        <x:v>43709</x:v>
      </x:c>
      <x:c r="BB1964" s="50"/>
      <x:c r="BC1964" s="50"/>
      <x:c r="BD1964" s="50"/>
    </x:row>
    <x:row r="1965">
      <x:c r="A1965" s="50" t="n">
        <x:v>1964</x:v>
      </x:c>
      <x:c r="B1965" s="50" t="str">
        <x:v>3181</x:v>
      </x:c>
      <x:c r="C1965" s="50" t="str">
        <x:v>3181.T</x:v>
      </x:c>
      <x:c r="D1965" s="50" t="str">
        <x:v>KAITORI OKOKU CO.,LTD.</x:v>
      </x:c>
      <x:c r="E1965" s="50" t="str">
        <x:v>Standard Market(Domestic)</x:v>
      </x:c>
      <x:c r="F1965" s="50" t="str">
        <x:v>Retail Trade</x:v>
      </x:c>
      <x:c r="G1965" s="51" t="n">
        <x:v>4950.509</x:v>
      </x:c>
      <x:c r="H1965" s="51" t="n">
        <x:v>5865.811</x:v>
      </x:c>
      <x:c r="I1965" s="51" t="n">
        <x:v>6739.406</x:v>
      </x:c>
      <x:c r="J1965" s="51" t="n">
        <x:v>7822.875</x:v>
      </x:c>
      <x:c r="K1965" s="51" t="n">
        <x:v>9330.889</x:v>
      </x:c>
      <x:c r="L1965" s="52" t="n">
        <x:f>IFERROR(H1965/G1965-1,"")</x:f>
        <x:v>0.18489048297861888</x:v>
      </x:c>
      <x:c r="M1965" s="52" t="n">
        <x:f>IFERROR(I1965/H1965-1,"")</x:f>
        <x:v>0.14892996040956663</x:v>
      </x:c>
      <x:c r="N1965" s="52" t="n">
        <x:f>IFERROR(J1965/I1965-1,"")</x:f>
        <x:v>0.16076624557119734</x:v>
      </x:c>
      <x:c r="O1965" s="52" t="n">
        <x:f>IFERROR(K1965/J1965-1,"")</x:f>
        <x:v>0.19276979371394787</x:v>
      </x:c>
      <x:c r="P1965" s="52" t="n">
        <x:f>IFERROR((K1965/G1965)^(1/4)-1,"")</x:f>
        <x:v>0.17170502426188805</x:v>
      </x:c>
      <x:c r="Q1965" s="51" t="n">
        <x:v>507.081</x:v>
      </x:c>
      <x:c r="R1965" s="52" t="n">
        <x:f>IFERROR(Q1965/K1965,"")</x:f>
        <x:v>0.05434433953720809</x:v>
      </x:c>
      <x:c r="S1965" s="53" t="n">
        <x:v>41306</x:v>
      </x:c>
      <x:c r="T1965" s="50" t="str">
        <x:v>EDINET_company_history</x:v>
      </x:c>
      <x:c r="U1965" s="50" t="str">
        <x:v>有限会社カルチャービジネス</x:v>
      </x:c>
      <x:c r="V1965" s="54" t="n">
        <x:v>0.3622</x:v>
      </x:c>
      <x:c r="W1965" s="50" t="str">
        <x:v>長谷川 和夫 / 嶋本 匡能</x:v>
      </x:c>
      <x:c r="X1965" s="50" t="b">
        <x:f>AND(COUNT(L1965:O1965)=4,L1965&gt;='設定'!$B$6,M1965&gt;='設定'!$B$6,N1965&gt;='設定'!$B$6,O1965&gt;='設定'!$B$6)</x:f>
        <x:v>0</x:v>
      </x:c>
      <x:c r="Y1965" s="50" t="b">
        <x:f>AND(COUNT(G1965:K1965)=5,P1965&gt;='設定'!$B$7)</x:f>
        <x:v>0</x:v>
      </x:c>
      <x:c r="Z1965" s="50" t="b">
        <x:f>AND(ISNUMBER(R1965),R1965&gt;='設定'!$B$8)</x:f>
        <x:v>0</x:v>
      </x:c>
      <x:c r="AA1965" s="50" t="b">
        <x:f>AND(ISNUMBER(S1965),S1965&gt;=DATE(YEAR('設定'!$B$10)-'設定'!$B$9,MONTH('設定'!$B$10),DAY('設定'!$B$10)))</x:f>
        <x:v>0</x:v>
      </x:c>
      <x:c r="AB1965" s="55" t="b">
        <x:v>0</x:v>
      </x:c>
      <x:c r="AC1965" s="55" t="b">
        <x:v>0</x:v>
      </x:c>
      <x:c r="AD1965" s="50" t="n">
        <x:f>IF(X1965,1,0)+IF(Z1965,1,0)+IF(AA1965,1,0)+IF(AB1965,1,0)</x:f>
        <x:v>0</x:v>
      </x:c>
      <x:c r="AE1965" s="50" t="n">
        <x:f>IF(Y1965,1,0)+IF(Z1965,1,0)+IF(AA1965,1,0)+IF(AB1965,1,0)</x:f>
        <x:v>0</x:v>
      </x:c>
      <x:c r="AF1965" s="50" t="n">
        <x:f>IF(Y1965,1,0)+IF(Z1965,1,0)+IF(AA1965,1,0)+IF(AC1965,1,0)</x:f>
        <x:v>0</x:v>
      </x:c>
      <x:c r="AG1965" s="53" t="n">
        <x:v>44348</x:v>
      </x:c>
      <x:c r="AH1965" s="50" t="str">
        <x:v>S100Y6PJ</x:v>
      </x:c>
      <x:c r="AI1965" s="50" t="str">
        <x:v>NetSalesSummaryOfBusinessResults</x:v>
      </x:c>
      <x:c r="AJ1965" s="50" t="str">
        <x:v>OperatingIncome</x:v>
      </x:c>
      <x:c r="AK1965" s="53" t="n">
        <x:v>46081</x:v>
      </x:c>
      <x:c r="AL1965" s="50" t="str">
        <x:v>365/365/366/365/365</x:v>
      </x:c>
      <x:c r="AM1965" s="51" t="n">
        <x:v>3661050</x:v>
      </x:c>
      <x:c r="AN1965" s="51" t="n">
        <x:v>961</x:v>
      </x:c>
      <x:c r="AO1965" s="51" t="n">
        <x:f>IFERROR(AM1965*AN1965,"")</x:f>
        <x:v>3518269050</x:v>
      </x:c>
      <x:c r="AP1965" s="56" t="n">
        <x:f>IFERROR(AO1965/(K1965*1000000),"")</x:f>
        <x:v>0.37705614652580266</x:v>
      </x:c>
      <x:c r="AQ1965" s="57" t="n">
        <x:v>10752465</x:v>
      </x:c>
      <x:c r="AR1965" s="52" t="n">
        <x:v>0.4331377892850698</x:v>
      </x:c>
      <x:c r="AS1965" s="52" t="n">
        <x:v>-0.5731063405237665</x:v>
      </x:c>
      <x:c r="AT1965" s="55" t="b">
        <x:v>0</x:v>
      </x:c>
      <x:c r="AU1965" s="50" t="str">
        <x:v>low_liquidity</x:v>
      </x:c>
      <x:c r="AV1965" s="58" t="n">
        <x:v>-0.2050257385585247</x:v>
      </x:c>
      <x:c r="AW1965" s="50" t="n">
        <x:v>3041</x:v>
      </x:c>
      <x:c r="AX1965" s="50" t="str">
        <x:v>Transformation Moat</x:v>
      </x:c>
      <x:c r="AY1965" s="50" t="str">
        <x:v>既存適格性フィルター不通過: low_liquidity / 60日平均売買代金2,000万円未満</x:v>
      </x:c>
      <x:c r="AZ1965" s="59" t="str">
        <x:v>2026-05-27 13:15</x:v>
      </x:c>
      <x:c r="BA1965" s="53" t="n">
        <x:v>41306</x:v>
      </x:c>
      <x:c r="BB1965" s="50"/>
      <x:c r="BC1965" s="50"/>
      <x:c r="BD1965" s="50"/>
    </x:row>
    <x:row r="1966">
      <x:c r="A1966" s="50" t="n">
        <x:v>1965</x:v>
      </x:c>
      <x:c r="B1966" s="50" t="str">
        <x:v>6301</x:v>
      </x:c>
      <x:c r="C1966" s="50" t="str">
        <x:v>6301.T</x:v>
      </x:c>
      <x:c r="D1966" s="50" t="str">
        <x:v>KOMATSU LTD.</x:v>
      </x:c>
      <x:c r="E1966" s="50" t="str">
        <x:v>Prime Market (Domestic)</x:v>
      </x:c>
      <x:c r="F1966" s="50" t="str">
        <x:v>Machinery</x:v>
      </x:c>
      <x:c r="G1966" s="51" t="n">
        <x:v>2189512</x:v>
      </x:c>
      <x:c r="H1966" s="51" t="n">
        <x:v>2802323</x:v>
      </x:c>
      <x:c r="I1966" s="51" t="n">
        <x:v>3543475</x:v>
      </x:c>
      <x:c r="J1966" s="51" t="n">
        <x:v>3865122</x:v>
      </x:c>
      <x:c r="K1966" s="51" t="n">
        <x:v>4104395</x:v>
      </x:c>
      <x:c r="L1966" s="52" t="n">
        <x:f>IFERROR(H1966/G1966-1,"")</x:f>
        <x:v>0.2798847414401018</x:v>
      </x:c>
      <x:c r="M1966" s="52" t="n">
        <x:f>IFERROR(I1966/H1966-1,"")</x:f>
        <x:v>0.2644777208052034</x:v>
      </x:c>
      <x:c r="N1966" s="52" t="n">
        <x:f>IFERROR(J1966/I1966-1,"")</x:f>
        <x:v>0.09077162954444429</x:v>
      </x:c>
      <x:c r="O1966" s="52" t="n">
        <x:f>IFERROR(K1966/J1966-1,"")</x:f>
        <x:v>0.06190567852709439</x:v>
      </x:c>
      <x:c r="P1966" s="52" t="n">
        <x:f>IFERROR((K1966/G1966)^(1/4)-1,"")</x:f>
        <x:v>0.17010667013941694</x:v>
      </x:c>
      <x:c r="Q1966" s="51" t="n">
        <x:v>149744</x:v>
      </x:c>
      <x:c r="R1966" s="52" t="n">
        <x:f>IFERROR(Q1966/K1966,"")</x:f>
        <x:v>0.03648381795611777</x:v>
      </x:c>
      <x:c r="S1966" s="53" t="n">
        <x:v>18019</x:v>
      </x:c>
      <x:c r="T1966" s="50" t="str">
        <x:v>EDINET_company_history</x:v>
      </x:c>
      <x:c r="U1966" s="50" t="str">
        <x:v>日本マスタートラスト信託銀行株式会社（信託口）</x:v>
      </x:c>
      <x:c r="V1966" s="54" t="n">
        <x:v>0.1815</x:v>
      </x:c>
      <x:c r="W1966" s="50" t="str">
        <x:v>今吉 琢也 / 堀越 健</x:v>
      </x:c>
      <x:c r="X1966" s="50" t="b">
        <x:f>AND(COUNT(L1966:O1966)=4,L1966&gt;='設定'!$B$6,M1966&gt;='設定'!$B$6,N1966&gt;='設定'!$B$6,O1966&gt;='設定'!$B$6)</x:f>
        <x:v>0</x:v>
      </x:c>
      <x:c r="Y1966" s="50" t="b">
        <x:f>AND(COUNT(G1966:K1966)=5,P1966&gt;='設定'!$B$7)</x:f>
        <x:v>0</x:v>
      </x:c>
      <x:c r="Z1966" s="50" t="b">
        <x:f>AND(ISNUMBER(R1966),R1966&gt;='設定'!$B$8)</x:f>
        <x:v>0</x:v>
      </x:c>
      <x:c r="AA1966" s="50" t="b">
        <x:f>AND(ISNUMBER(S1966),S1966&gt;=DATE(YEAR('設定'!$B$10)-'設定'!$B$9,MONTH('設定'!$B$10),DAY('設定'!$B$10)))</x:f>
        <x:v>0</x:v>
      </x:c>
      <x:c r="AB1966" s="55" t="b">
        <x:v>0</x:v>
      </x:c>
      <x:c r="AC1966" s="55" t="b">
        <x:v>0</x:v>
      </x:c>
      <x:c r="AD1966" s="50" t="n">
        <x:f>IF(X1966,1,0)+IF(Z1966,1,0)+IF(AA1966,1,0)+IF(AB1966,1,0)</x:f>
        <x:v>0</x:v>
      </x:c>
      <x:c r="AE1966" s="50" t="n">
        <x:f>IF(Y1966,1,0)+IF(Z1966,1,0)+IF(AA1966,1,0)+IF(AB1966,1,0)</x:f>
        <x:v>0</x:v>
      </x:c>
      <x:c r="AF1966" s="50" t="n">
        <x:f>IF(Y1966,1,0)+IF(Z1966,1,0)+IF(AA1966,1,0)+IF(AC1966,1,0)</x:f>
        <x:v>0</x:v>
      </x:c>
      <x:c r="AG1966" s="53" t="n">
        <x:v>44348</x:v>
      </x:c>
      <x:c r="AH1966" s="50" t="str">
        <x:v>S100VXAI</x:v>
      </x:c>
      <x:c r="AI1966" s="50" t="str">
        <x:v>RevenuesUSGAAPSummaryOfBusinessResults</x:v>
      </x:c>
      <x:c r="AJ1966" s="50" t="str">
        <x:v>OperatingIncome</x:v>
      </x:c>
      <x:c r="AK1966" s="53" t="n">
        <x:v>45747</x:v>
      </x:c>
      <x:c r="AL1966" s="50" t="str">
        <x:v>365/365/365/366/365</x:v>
      </x:c>
      <x:c r="AM1966" s="51" t="n">
        <x:v>922687820</x:v>
      </x:c>
      <x:c r="AN1966" s="51" t="n">
        <x:v>6470</x:v>
      </x:c>
      <x:c r="AO1966" s="51" t="n">
        <x:f>IFERROR(AM1966*AN1966,"")</x:f>
        <x:v>5969790195400</x:v>
      </x:c>
      <x:c r="AP1966" s="56" t="n">
        <x:f>IFERROR(AO1966/(K1966*1000000),"")</x:f>
        <x:v>1.4544872497408265</x:v>
      </x:c>
      <x:c r="AQ1966" s="57" t="n">
        <x:v>26988642211.666668</x:v>
      </x:c>
      <x:c r="AR1966" s="52" t="n">
        <x:v>0.3185473338237672</x:v>
      </x:c>
      <x:c r="AS1966" s="52" t="n">
        <x:v>-0.3138570013669453</x:v>
      </x:c>
      <x:c r="AT1966" s="55" t="b">
        <x:v>0</x:v>
      </x:c>
      <x:c r="AU1966" s="50" t="str">
        <x:v>missing_financial_data</x:v>
      </x:c>
      <x:c r="AV1966" s="58" t="n">
        <x:v>0.4204248671417581</x:v>
      </x:c>
      <x:c r="AW1966" s="50" t="n">
        <x:v>165</x:v>
      </x:c>
      <x:c r="AX1966" s="50" t="str">
        <x:v>Future Moat</x:v>
      </x:c>
      <x:c r="AY1966" s="50" t="str">
        <x:v>既存適格性フィルター不通過: missing_financial_data</x:v>
      </x:c>
      <x:c r="AZ1966" s="59" t="str">
        <x:v>2025-06-16 11:08</x:v>
      </x:c>
      <x:c r="BA1966" s="53" t="n">
        <x:v>18019</x:v>
      </x:c>
      <x:c r="BB1966" s="50"/>
      <x:c r="BC1966" s="50"/>
      <x:c r="BD1966" s="50" t="str">
        <x:v>TOPIX Large70</x:v>
      </x:c>
    </x:row>
    <x:row r="1967">
      <x:c r="A1967" s="50" t="n">
        <x:v>1966</x:v>
      </x:c>
      <x:c r="B1967" s="50" t="str">
        <x:v>6245</x:v>
      </x:c>
      <x:c r="C1967" s="50" t="str">
        <x:v>6245.T</x:v>
      </x:c>
      <x:c r="D1967" s="50" t="str">
        <x:v>HIRANO TECSEED CO.,LTD.</x:v>
      </x:c>
      <x:c r="E1967" s="50" t="str">
        <x:v>Standard Market(Domestic)</x:v>
      </x:c>
      <x:c r="F1967" s="50" t="str">
        <x:v>Machinery</x:v>
      </x:c>
      <x:c r="G1967" s="51" t="n">
        <x:v>25800.869</x:v>
      </x:c>
      <x:c r="H1967" s="51" t="n">
        <x:v>37866.565</x:v>
      </x:c>
      <x:c r="I1967" s="51" t="n">
        <x:v>42423.86</x:v>
      </x:c>
      <x:c r="J1967" s="51" t="n">
        <x:v>46946.274</x:v>
      </x:c>
      <x:c r="K1967" s="51" t="n">
        <x:v>48355.528</x:v>
      </x:c>
      <x:c r="L1967" s="52" t="n">
        <x:f>IFERROR(H1967/G1967-1,"")</x:f>
        <x:v>0.46764688429680423</x:v>
      </x:c>
      <x:c r="M1967" s="52" t="n">
        <x:f>IFERROR(I1967/H1967-1,"")</x:f>
        <x:v>0.12035142347873373</x:v>
      </x:c>
      <x:c r="N1967" s="52" t="n">
        <x:f>IFERROR(J1967/I1967-1,"")</x:f>
        <x:v>0.10660071950077143</x:v>
      </x:c>
      <x:c r="O1967" s="52" t="n">
        <x:f>IFERROR(K1967/J1967-1,"")</x:f>
        <x:v>0.030018441932154305</x:v>
      </x:c>
      <x:c r="P1967" s="52" t="n">
        <x:f>IFERROR((K1967/G1967)^(1/4)-1,"")</x:f>
        <x:v>0.170046034433593</x:v>
      </x:c>
      <x:c r="Q1967" s="51" t="n">
        <x:v>1681.549</x:v>
      </x:c>
      <x:c r="R1967" s="52" t="n">
        <x:f>IFERROR(Q1967/K1967,"")</x:f>
        <x:v>0.03477470042308296</x:v>
      </x:c>
      <x:c r="S1967" s="53" t="n">
        <x:v>22737</x:v>
      </x:c>
      <x:c r="T1967" s="50" t="str">
        <x:v>EDINET_company_history</x:v>
      </x:c>
      <x:c r="U1967" s="50" t="str">
        <x:v>明治安田生命保険相互会社 （常任代理人 株式会社日本カストディ銀行）</x:v>
      </x:c>
      <x:c r="V1967" s="54" t="n">
        <x:v>0.0959</x:v>
      </x:c>
      <x:c r="W1967" s="50" t="str">
        <x:v>岡 田 薫</x:v>
      </x:c>
      <x:c r="X1967" s="50" t="b">
        <x:f>AND(COUNT(L1967:O1967)=4,L1967&gt;='設定'!$B$6,M1967&gt;='設定'!$B$6,N1967&gt;='設定'!$B$6,O1967&gt;='設定'!$B$6)</x:f>
        <x:v>0</x:v>
      </x:c>
      <x:c r="Y1967" s="50" t="b">
        <x:f>AND(COUNT(G1967:K1967)=5,P1967&gt;='設定'!$B$7)</x:f>
        <x:v>0</x:v>
      </x:c>
      <x:c r="Z1967" s="50" t="b">
        <x:f>AND(ISNUMBER(R1967),R1967&gt;='設定'!$B$8)</x:f>
        <x:v>0</x:v>
      </x:c>
      <x:c r="AA1967" s="50" t="b">
        <x:f>AND(ISNUMBER(S1967),S1967&gt;=DATE(YEAR('設定'!$B$10)-'設定'!$B$9,MONTH('設定'!$B$10),DAY('設定'!$B$10)))</x:f>
        <x:v>0</x:v>
      </x:c>
      <x:c r="AB1967" s="55" t="b">
        <x:v>0</x:v>
      </x:c>
      <x:c r="AC1967" s="55" t="b">
        <x:v>0</x:v>
      </x:c>
      <x:c r="AD1967" s="50" t="n">
        <x:f>IF(X1967,1,0)+IF(Z1967,1,0)+IF(AA1967,1,0)+IF(AB1967,1,0)</x:f>
        <x:v>0</x:v>
      </x:c>
      <x:c r="AE1967" s="50" t="n">
        <x:f>IF(Y1967,1,0)+IF(Z1967,1,0)+IF(AA1967,1,0)+IF(AB1967,1,0)</x:f>
        <x:v>0</x:v>
      </x:c>
      <x:c r="AF1967" s="50" t="n">
        <x:f>IF(Y1967,1,0)+IF(Z1967,1,0)+IF(AA1967,1,0)+IF(AC1967,1,0)</x:f>
        <x:v>0</x:v>
      </x:c>
      <x:c r="AG1967" s="53" t="n">
        <x:v>44348</x:v>
      </x:c>
      <x:c r="AH1967" s="50" t="str">
        <x:v>S100W4YX</x:v>
      </x:c>
      <x:c r="AI1967" s="50" t="str">
        <x:v>NetSalesSummaryOfBusinessResults</x:v>
      </x:c>
      <x:c r="AJ1967" s="50" t="str">
        <x:v>OperatingIncome</x:v>
      </x:c>
      <x:c r="AK1967" s="53" t="n">
        <x:v>45747</x:v>
      </x:c>
      <x:c r="AL1967" s="50" t="str">
        <x:v>365/365/365/366/365</x:v>
      </x:c>
      <x:c r="AM1967" s="51" t="n">
        <x:v>15124279</x:v>
      </x:c>
      <x:c r="AN1967" s="51" t="n">
        <x:v>2506</x:v>
      </x:c>
      <x:c r="AO1967" s="51" t="n">
        <x:f>IFERROR(AM1967*AN1967,"")</x:f>
        <x:v>37901443174</x:v>
      </x:c>
      <x:c r="AP1967" s="56" t="n">
        <x:f>IFERROR(AO1967/(K1967*1000000),"")</x:f>
        <x:v>0.7838078652351805</x:v>
      </x:c>
      <x:c r="AQ1967" s="57" t="n">
        <x:v>124153945</x:v>
      </x:c>
      <x:c r="AR1967" s="52" t="n">
        <x:v>0.3697617312137398</x:v>
      </x:c>
      <x:c r="AS1967" s="52" t="n">
        <x:v>-0.5269296699537429</x:v>
      </x:c>
      <x:c r="AT1967" s="55" t="b">
        <x:v>0</x:v>
      </x:c>
      <x:c r="AU1967" s="50" t="str">
        <x:v>repeated_negative_operating_cf</x:v>
      </x:c>
      <x:c r="AV1967" s="58" t="n">
        <x:v>0.1927249683441102</x:v>
      </x:c>
      <x:c r="AW1967" s="50" t="n">
        <x:v>737</x:v>
      </x:c>
      <x:c r="AX1967" s="50" t="str">
        <x:v>Future Moat</x:v>
      </x:c>
      <x:c r="AY1967" s="50" t="str">
        <x:v>既存適格性フィルター不通過: repeated_negative_operating_cf</x:v>
      </x:c>
      <x:c r="AZ1967" s="59" t="str">
        <x:v>2025-06-25 12:16</x:v>
      </x:c>
      <x:c r="BA1967" s="53" t="n">
        <x:v>22737</x:v>
      </x:c>
      <x:c r="BB1967" s="50"/>
      <x:c r="BC1967" s="50"/>
      <x:c r="BD1967" s="50"/>
    </x:row>
    <x:row r="1968">
      <x:c r="A1968" s="50" t="n">
        <x:v>1967</x:v>
      </x:c>
      <x:c r="B1968" s="50" t="str">
        <x:v>9418</x:v>
      </x:c>
      <x:c r="C1968" s="50" t="str">
        <x:v>9418.T</x:v>
      </x:c>
      <x:c r="D1968" s="50" t="str">
        <x:v>U-NEXT HOLDINGS Co.,Ltd.</x:v>
      </x:c>
      <x:c r="E1968" s="50" t="str">
        <x:v>Prime Market (Domestic)</x:v>
      </x:c>
      <x:c r="F1968" s="50" t="str">
        <x:v>Information &amp; Communication</x:v>
      </x:c>
      <x:c r="G1968" s="51" t="n">
        <x:v>208351</x:v>
      </x:c>
      <x:c r="H1968" s="51" t="n">
        <x:v>237927</x:v>
      </x:c>
      <x:c r="I1968" s="51" t="n">
        <x:v>276344</x:v>
      </x:c>
      <x:c r="J1968" s="51" t="n">
        <x:v>326754</x:v>
      </x:c>
      <x:c r="K1968" s="51" t="n">
        <x:v>390408</x:v>
      </x:c>
      <x:c r="L1968" s="52" t="n">
        <x:f>IFERROR(H1968/G1968-1,"")</x:f>
        <x:v>0.14195276240574795</x:v>
      </x:c>
      <x:c r="M1968" s="52" t="n">
        <x:f>IFERROR(I1968/H1968-1,"")</x:f>
        <x:v>0.1614654915163054</x:v>
      </x:c>
      <x:c r="N1968" s="52" t="n">
        <x:f>IFERROR(J1968/I1968-1,"")</x:f>
        <x:v>0.1824175665113048</x:v>
      </x:c>
      <x:c r="O1968" s="52" t="n">
        <x:f>IFERROR(K1968/J1968-1,"")</x:f>
        <x:v>0.19480710259093992</x:v>
      </x:c>
      <x:c r="P1968" s="52" t="n">
        <x:f>IFERROR((K1968/G1968)^(1/4)-1,"")</x:f>
        <x:v>0.16998630915563662</x:v>
      </x:c>
      <x:c r="Q1968" s="51" t="n">
        <x:v>31571</x:v>
      </x:c>
      <x:c r="R1968" s="52" t="n">
        <x:f>IFERROR(Q1968/K1968,"")</x:f>
        <x:v>0.08086668305977336</x:v>
      </x:c>
      <x:c r="S1968" s="53" t="n">
        <x:v>36982</x:v>
      </x:c>
      <x:c r="T1968" s="50" t="str">
        <x:v>EDINET_company_history</x:v>
      </x:c>
      <x:c r="U1968" s="50" t="str">
        <x:v>㈱UNO-HOLDINGS</x:v>
      </x:c>
      <x:c r="V1968" s="54" t="n">
        <x:v>0.5009</x:v>
      </x:c>
      <x:c r="W1968" s="50" t="str">
        <x:v>宇野 康秀</x:v>
      </x:c>
      <x:c r="X1968" s="50" t="b">
        <x:f>AND(COUNT(L1968:O1968)=4,L1968&gt;='設定'!$B$6,M1968&gt;='設定'!$B$6,N1968&gt;='設定'!$B$6,O1968&gt;='設定'!$B$6)</x:f>
        <x:v>0</x:v>
      </x:c>
      <x:c r="Y1968" s="50" t="b">
        <x:f>AND(COUNT(G1968:K1968)=5,P1968&gt;='設定'!$B$7)</x:f>
        <x:v>0</x:v>
      </x:c>
      <x:c r="Z1968" s="50" t="b">
        <x:f>AND(ISNUMBER(R1968),R1968&gt;='設定'!$B$8)</x:f>
        <x:v>0</x:v>
      </x:c>
      <x:c r="AA1968" s="50" t="b">
        <x:f>AND(ISNUMBER(S1968),S1968&gt;=DATE(YEAR('設定'!$B$10)-'設定'!$B$9,MONTH('設定'!$B$10),DAY('設定'!$B$10)))</x:f>
        <x:v>0</x:v>
      </x:c>
      <x:c r="AB1968" s="55" t="b">
        <x:v>0</x:v>
      </x:c>
      <x:c r="AC1968" s="55" t="b">
        <x:v>0</x:v>
      </x:c>
      <x:c r="AD1968" s="50" t="n">
        <x:f>IF(X1968,1,0)+IF(Z1968,1,0)+IF(AA1968,1,0)+IF(AB1968,1,0)</x:f>
        <x:v>0</x:v>
      </x:c>
      <x:c r="AE1968" s="50" t="n">
        <x:f>IF(Y1968,1,0)+IF(Z1968,1,0)+IF(AA1968,1,0)+IF(AB1968,1,0)</x:f>
        <x:v>0</x:v>
      </x:c>
      <x:c r="AF1968" s="50" t="n">
        <x:f>IF(Y1968,1,0)+IF(Z1968,1,0)+IF(AA1968,1,0)+IF(AC1968,1,0)</x:f>
        <x:v>0</x:v>
      </x:c>
      <x:c r="AG1968" s="53" t="n">
        <x:v>44348</x:v>
      </x:c>
      <x:c r="AH1968" s="50" t="str">
        <x:v>S100X6EF</x:v>
      </x:c>
      <x:c r="AI1968" s="50" t="str">
        <x:v>NetSalesSummaryOfBusinessResults</x:v>
      </x:c>
      <x:c r="AJ1968" s="50" t="str">
        <x:v>OperatingIncome</x:v>
      </x:c>
      <x:c r="AK1968" s="53" t="n">
        <x:v>45900</x:v>
      </x:c>
      <x:c r="AL1968" s="50" t="str">
        <x:v>365/365/365/366/365</x:v>
      </x:c>
      <x:c r="AM1968" s="51" t="n">
        <x:v>180374933</x:v>
      </x:c>
      <x:c r="AN1968" s="51" t="n">
        <x:v>1570</x:v>
      </x:c>
      <x:c r="AO1968" s="51" t="n">
        <x:f>IFERROR(AM1968*AN1968,"")</x:f>
        <x:v>283188644810</x:v>
      </x:c>
      <x:c r="AP1968" s="56" t="n">
        <x:f>IFERROR(AO1968/(K1968*1000000),"")</x:f>
        <x:v>0.7253658859705744</x:v>
      </x:c>
      <x:c r="AQ1968" s="57" t="n">
        <x:v>1030255606.6666666</x:v>
      </x:c>
      <x:c r="AR1968" s="52" t="n">
        <x:v>0.3675434179022836</x:v>
      </x:c>
      <x:c r="AS1968" s="52" t="n">
        <x:v>-0.528777959533987</x:v>
      </x:c>
      <x:c r="AT1968" s="55" t="b">
        <x:v>1</x:v>
      </x:c>
      <x:c r="AU1968" s="50"/>
      <x:c r="AV1968" s="58" t="n">
        <x:v>-0.0194015296896113</x:v>
      </x:c>
      <x:c r="AW1968" s="50" t="n">
        <x:v>2038</x:v>
      </x:c>
      <x:c r="AX1968" s="50" t="str">
        <x:v>Future Moat</x:v>
      </x:c>
      <x:c r="AY1968" s="50" t="str">
        <x:v>目立つ機械的警告なし（定性確認は別途必要）</x:v>
      </x:c>
      <x:c r="AZ1968" s="59" t="str">
        <x:v>2025-11-26 10:23</x:v>
      </x:c>
      <x:c r="BA1968" s="53" t="n">
        <x:v>36982</x:v>
      </x:c>
      <x:c r="BB1968" s="50"/>
      <x:c r="BC1968" s="50"/>
      <x:c r="BD1968" s="50" t="str">
        <x:v>TOPIX Small 1</x:v>
      </x:c>
    </x:row>
    <x:row r="1969">
      <x:c r="A1969" s="50" t="n">
        <x:v>1968</x:v>
      </x:c>
      <x:c r="B1969" s="50" t="str">
        <x:v>9853</x:v>
      </x:c>
      <x:c r="C1969" s="50" t="str">
        <x:v>9853.T</x:v>
      </x:c>
      <x:c r="D1969" s="50" t="str">
        <x:v>GINZA RENOIR CO.,LTD.</x:v>
      </x:c>
      <x:c r="E1969" s="50" t="str">
        <x:v>Standard Market(Domestic)</x:v>
      </x:c>
      <x:c r="F1969" s="50" t="str">
        <x:v>Retail Trade</x:v>
      </x:c>
      <x:c r="G1969" s="51" t="n">
        <x:v>4173</x:v>
      </x:c>
      <x:c r="H1969" s="51" t="n">
        <x:v>4557</x:v>
      </x:c>
      <x:c r="I1969" s="51" t="n">
        <x:v>6124</x:v>
      </x:c>
      <x:c r="J1969" s="51" t="n">
        <x:v>7351</x:v>
      </x:c>
      <x:c r="K1969" s="51" t="n">
        <x:v>7799</x:v>
      </x:c>
      <x:c r="L1969" s="52" t="n">
        <x:f>IFERROR(H1969/G1969-1,"")</x:f>
        <x:v>0.09202012940330695</x:v>
      </x:c>
      <x:c r="M1969" s="52" t="n">
        <x:f>IFERROR(I1969/H1969-1,"")</x:f>
        <x:v>0.34386657888962047</x:v>
      </x:c>
      <x:c r="N1969" s="52" t="n">
        <x:f>IFERROR(J1969/I1969-1,"")</x:f>
        <x:v>0.20035924232527758</x:v>
      </x:c>
      <x:c r="O1969" s="52" t="n">
        <x:f>IFERROR(K1969/J1969-1,"")</x:f>
        <x:v>0.060944089239559185</x:v>
      </x:c>
      <x:c r="P1969" s="52" t="n">
        <x:f>IFERROR((K1969/G1969)^(1/4)-1,"")</x:f>
        <x:v>0.16922376473401513</x:v>
      </x:c>
      <x:c r="Q1969" s="51" t="n">
        <x:v>82.208</x:v>
      </x:c>
      <x:c r="R1969" s="52" t="n">
        <x:f>IFERROR(Q1969/K1969,"")</x:f>
        <x:v>0.010540838569047313</x:v>
      </x:c>
      <x:c r="S1969" s="53" t="n">
        <x:v>38322</x:v>
      </x:c>
      <x:c r="T1969" s="50" t="str">
        <x:v>EDINET_company_history</x:v>
      </x:c>
      <x:c r="U1969" s="50" t="str">
        <x:v>有限会社オーギュスト</x:v>
      </x:c>
      <x:c r="V1969" s="54" t="n">
        <x:v>0.2179</x:v>
      </x:c>
      <x:c r="W1969" s="50" t="str">
        <x:v>猪狩 安往 / 岡崎 裕成</x:v>
      </x:c>
      <x:c r="X1969" s="50" t="b">
        <x:f>AND(COUNT(L1969:O1969)=4,L1969&gt;='設定'!$B$6,M1969&gt;='設定'!$B$6,N1969&gt;='設定'!$B$6,O1969&gt;='設定'!$B$6)</x:f>
        <x:v>0</x:v>
      </x:c>
      <x:c r="Y1969" s="50" t="b">
        <x:f>AND(COUNT(G1969:K1969)=5,P1969&gt;='設定'!$B$7)</x:f>
        <x:v>0</x:v>
      </x:c>
      <x:c r="Z1969" s="50" t="b">
        <x:f>AND(ISNUMBER(R1969),R1969&gt;='設定'!$B$8)</x:f>
        <x:v>0</x:v>
      </x:c>
      <x:c r="AA1969" s="50" t="b">
        <x:f>AND(ISNUMBER(S1969),S1969&gt;=DATE(YEAR('設定'!$B$10)-'設定'!$B$9,MONTH('設定'!$B$10),DAY('設定'!$B$10)))</x:f>
        <x:v>0</x:v>
      </x:c>
      <x:c r="AB1969" s="55" t="b">
        <x:v>0</x:v>
      </x:c>
      <x:c r="AC1969" s="55" t="b">
        <x:v>0</x:v>
      </x:c>
      <x:c r="AD1969" s="50" t="n">
        <x:f>IF(X1969,1,0)+IF(Z1969,1,0)+IF(AA1969,1,0)+IF(AB1969,1,0)</x:f>
        <x:v>0</x:v>
      </x:c>
      <x:c r="AE1969" s="50" t="n">
        <x:f>IF(Y1969,1,0)+IF(Z1969,1,0)+IF(AA1969,1,0)+IF(AB1969,1,0)</x:f>
        <x:v>0</x:v>
      </x:c>
      <x:c r="AF1969" s="50" t="n">
        <x:f>IF(Y1969,1,0)+IF(Z1969,1,0)+IF(AA1969,1,0)+IF(AC1969,1,0)</x:f>
        <x:v>0</x:v>
      </x:c>
      <x:c r="AG1969" s="53" t="n">
        <x:v>44348</x:v>
      </x:c>
      <x:c r="AH1969" s="50" t="str">
        <x:v>S100W66E</x:v>
      </x:c>
      <x:c r="AI1969" s="50" t="str">
        <x:v>NetSalesSummaryOfBusinessResults</x:v>
      </x:c>
      <x:c r="AJ1969" s="50" t="str">
        <x:v>OperatingIncome</x:v>
      </x:c>
      <x:c r="AK1969" s="53" t="n">
        <x:v>45747</x:v>
      </x:c>
      <x:c r="AL1969" s="50" t="str">
        <x:v>365/365/365/366/365</x:v>
      </x:c>
      <x:c r="AM1969" s="51" t="n">
        <x:v>6108504</x:v>
      </x:c>
      <x:c r="AN1969" s="51" t="n">
        <x:v>902</x:v>
      </x:c>
      <x:c r="AO1969" s="51" t="n">
        <x:f>IFERROR(AM1969*AN1969,"")</x:f>
        <x:v>5509870608</x:v>
      </x:c>
      <x:c r="AP1969" s="56" t="n">
        <x:f>IFERROR(AO1969/(K1969*1000000),"")</x:f>
        <x:v>0.7064842425952045</x:v>
      </x:c>
      <x:c r="AQ1969" s="57" t="n">
        <x:v>3600185</x:v>
      </x:c>
      <x:c r="AR1969" s="52" t="n">
        <x:v>0.0930590712663703</x:v>
      </x:c>
      <x:c r="AS1969" s="52" t="n">
        <x:v>-0.0766498375984681</x:v>
      </x:c>
      <x:c r="AT1969" s="55" t="b">
        <x:v>0</x:v>
      </x:c>
      <x:c r="AU1969" s="50" t="str">
        <x:v>low_liquidity</x:v>
      </x:c>
      <x:c r="AV1969" s="58" t="n">
        <x:v>0.1853328536303122</x:v>
      </x:c>
      <x:c r="AW1969" s="50" t="n">
        <x:v>777</x:v>
      </x:c>
      <x:c r="AX1969" s="50" t="str">
        <x:v>Discovery</x:v>
      </x:c>
      <x:c r="AY1969" s="50" t="str">
        <x:v>既存適格性フィルター不通過: low_liquidity / 60日平均売買代金2,000万円未満</x:v>
      </x:c>
      <x:c r="AZ1969" s="59" t="str">
        <x:v>2025-06-25 16:37</x:v>
      </x:c>
      <x:c r="BA1969" s="53" t="n">
        <x:v>38322</x:v>
      </x:c>
      <x:c r="BB1969" s="50"/>
      <x:c r="BC1969" s="50"/>
      <x:c r="BD1969" s="50"/>
    </x:row>
    <x:row r="1970">
      <x:c r="A1970" s="50" t="n">
        <x:v>1969</x:v>
      </x:c>
      <x:c r="B1970" s="50" t="str">
        <x:v>4198</x:v>
      </x:c>
      <x:c r="C1970" s="50" t="str">
        <x:v>4198.T</x:v>
      </x:c>
      <x:c r="D1970" s="50" t="str">
        <x:v>TENDA Co.,LTD.</x:v>
      </x:c>
      <x:c r="E1970" s="50" t="str">
        <x:v>Standard Market(Domestic)</x:v>
      </x:c>
      <x:c r="F1970" s="50" t="str">
        <x:v>Information &amp; Communication</x:v>
      </x:c>
      <x:c r="G1970" s="51" t="n">
        <x:v>2985.19</x:v>
      </x:c>
      <x:c r="H1970" s="51" t="n">
        <x:v>3509.022</x:v>
      </x:c>
      <x:c r="I1970" s="51" t="n">
        <x:v>4235.205</x:v>
      </x:c>
      <x:c r="J1970" s="51" t="n">
        <x:v>5175.491</x:v>
      </x:c>
      <x:c r="K1970" s="51" t="n">
        <x:v>5574.95</x:v>
      </x:c>
      <x:c r="L1970" s="52" t="n">
        <x:f>IFERROR(H1970/G1970-1,"")</x:f>
        <x:v>0.17547693781635343</x:v>
      </x:c>
      <x:c r="M1970" s="52" t="n">
        <x:f>IFERROR(I1970/H1970-1,"")</x:f>
        <x:v>0.20694740585838445</x:v>
      </x:c>
      <x:c r="N1970" s="52" t="n">
        <x:f>IFERROR(J1970/I1970-1,"")</x:f>
        <x:v>0.22201664382243602</x:v>
      </x:c>
      <x:c r="O1970" s="52" t="n">
        <x:f>IFERROR(K1970/J1970-1,"")</x:f>
        <x:v>0.07718282188105441</x:v>
      </x:c>
      <x:c r="P1970" s="52" t="n">
        <x:f>IFERROR((K1970/G1970)^(1/4)-1,"")</x:f>
        <x:v>0.16900737124807041</x:v>
      </x:c>
      <x:c r="Q1970" s="51" t="n">
        <x:v>428.199</x:v>
      </x:c>
      <x:c r="R1970" s="52" t="n">
        <x:f>IFERROR(Q1970/K1970,"")</x:f>
        <x:v>0.0768076843738509</x:v>
      </x:c>
      <x:c r="S1970" s="53" t="n">
        <x:v>44348</x:v>
      </x:c>
      <x:c r="T1970" s="50" t="str">
        <x:v>EDINET_company_history</x:v>
      </x:c>
      <x:c r="U1970" s="50" t="str">
        <x:v>株式会社ＫＦＣ</x:v>
      </x:c>
      <x:c r="V1970" s="54" t="n">
        <x:v>0.5272</x:v>
      </x:c>
      <x:c r="W1970" s="50" t="str">
        <x:v>薗部 晃</x:v>
      </x:c>
      <x:c r="X1970" s="50" t="b">
        <x:f>AND(COUNT(L1970:O1970)=4,L1970&gt;='設定'!$B$6,M1970&gt;='設定'!$B$6,N1970&gt;='設定'!$B$6,O1970&gt;='設定'!$B$6)</x:f>
        <x:v>0</x:v>
      </x:c>
      <x:c r="Y1970" s="50" t="b">
        <x:f>AND(COUNT(G1970:K1970)=5,P1970&gt;='設定'!$B$7)</x:f>
        <x:v>0</x:v>
      </x:c>
      <x:c r="Z1970" s="50" t="b">
        <x:f>AND(ISNUMBER(R1970),R1970&gt;='設定'!$B$8)</x:f>
        <x:v>0</x:v>
      </x:c>
      <x:c r="AA1970" s="50" t="b">
        <x:f>AND(ISNUMBER(S1970),S1970&gt;=DATE(YEAR('設定'!$B$10)-'設定'!$B$9,MONTH('設定'!$B$10),DAY('設定'!$B$10)))</x:f>
        <x:v>0</x:v>
      </x:c>
      <x:c r="AB1970" s="55" t="b">
        <x:v>0</x:v>
      </x:c>
      <x:c r="AC1970" s="55" t="b">
        <x:v>0</x:v>
      </x:c>
      <x:c r="AD1970" s="50" t="n">
        <x:f>IF(X1970,1,0)+IF(Z1970,1,0)+IF(AA1970,1,0)+IF(AB1970,1,0)</x:f>
        <x:v>0</x:v>
      </x:c>
      <x:c r="AE1970" s="50" t="n">
        <x:f>IF(Y1970,1,0)+IF(Z1970,1,0)+IF(AA1970,1,0)+IF(AB1970,1,0)</x:f>
        <x:v>0</x:v>
      </x:c>
      <x:c r="AF1970" s="50" t="n">
        <x:f>IF(Y1970,1,0)+IF(Z1970,1,0)+IF(AA1970,1,0)+IF(AC1970,1,0)</x:f>
        <x:v>0</x:v>
      </x:c>
      <x:c r="AG1970" s="53" t="n">
        <x:v>44357</x:v>
      </x:c>
      <x:c r="AH1970" s="50" t="str">
        <x:v>S100WLGP</x:v>
      </x:c>
      <x:c r="AI1970" s="50" t="str">
        <x:v>NetSalesSummaryOfBusinessResults</x:v>
      </x:c>
      <x:c r="AJ1970" s="50" t="str">
        <x:v>OperatingIncome</x:v>
      </x:c>
      <x:c r="AK1970" s="53" t="n">
        <x:v>45808</x:v>
      </x:c>
      <x:c r="AL1970" s="50" t="str">
        <x:v>365/365/365/366/365</x:v>
      </x:c>
      <x:c r="AM1970" s="51" t="n">
        <x:v>6634700</x:v>
      </x:c>
      <x:c r="AN1970" s="51" t="n">
        <x:v>516</x:v>
      </x:c>
      <x:c r="AO1970" s="51" t="n">
        <x:f>IFERROR(AM1970*AN1970,"")</x:f>
        <x:v>3423505200</x:v>
      </x:c>
      <x:c r="AP1970" s="56" t="n">
        <x:f>IFERROR(AO1970/(K1970*1000000),"")</x:f>
        <x:v>0.6140871577323563</x:v>
      </x:c>
      <x:c r="AQ1970" s="57" t="n">
        <x:v>3011378.3333333335</x:v>
      </x:c>
      <x:c r="AR1970" s="52" t="n">
        <x:v>0.4052602444253074</x:v>
      </x:c>
      <x:c r="AS1970" s="52" t="n">
        <x:v>-0.747818187968516</x:v>
      </x:c>
      <x:c r="AT1970" s="55" t="b">
        <x:v>0</x:v>
      </x:c>
      <x:c r="AU1970" s="50" t="str">
        <x:v>low_liquidity</x:v>
      </x:c>
      <x:c r="AV1970" s="58" t="n">
        <x:v>-0.0484902972277336</x:v>
      </x:c>
      <x:c r="AW1970" s="50" t="n">
        <x:v>2254</x:v>
      </x:c>
      <x:c r="AX1970" s="50" t="str">
        <x:v>Core Moat</x:v>
      </x:c>
      <x:c r="AY1970" s="50" t="str">
        <x:v>既存適格性フィルター不通過: low_liquidity / 60日平均売買代金2,000万円未満 / ローカル5年最大下落率-60%以下</x:v>
      </x:c>
      <x:c r="AZ1970" s="59" t="str">
        <x:v>2025-08-27 15:42</x:v>
      </x:c>
      <x:c r="BA1970" s="53" t="n">
        <x:v>44348</x:v>
      </x:c>
      <x:c r="BB1970" s="50"/>
      <x:c r="BC1970" s="50"/>
      <x:c r="BD1970" s="50"/>
    </x:row>
    <x:row r="1971">
      <x:c r="A1971" s="50" t="n">
        <x:v>1970</x:v>
      </x:c>
      <x:c r="B1971" s="50" t="str">
        <x:v>3132</x:v>
      </x:c>
      <x:c r="C1971" s="50" t="str">
        <x:v>3132.T</x:v>
      </x:c>
      <x:c r="D1971" s="50" t="str">
        <x:v>MACNICA HOLDINGS,INC.</x:v>
      </x:c>
      <x:c r="E1971" s="50" t="str">
        <x:v>Prime Market (Domestic)</x:v>
      </x:c>
      <x:c r="F1971" s="50" t="str">
        <x:v>Wholesale Trade</x:v>
      </x:c>
      <x:c r="G1971" s="51" t="n">
        <x:v>553962</x:v>
      </x:c>
      <x:c r="H1971" s="51" t="n">
        <x:v>761823</x:v>
      </x:c>
      <x:c r="I1971" s="51" t="n">
        <x:v>1029263</x:v>
      </x:c>
      <x:c r="J1971" s="51" t="n">
        <x:v>1028718</x:v>
      </x:c>
      <x:c r="K1971" s="51" t="n">
        <x:v>1034180</x:v>
      </x:c>
      <x:c r="L1971" s="52" t="n">
        <x:f>IFERROR(H1971/G1971-1,"")</x:f>
        <x:v>0.37522609854105515</x:v>
      </x:c>
      <x:c r="M1971" s="52" t="n">
        <x:f>IFERROR(I1971/H1971-1,"")</x:f>
        <x:v>0.35105267233990056</x:v>
      </x:c>
      <x:c r="N1971" s="52" t="n">
        <x:f>IFERROR(J1971/I1971-1,"")</x:f>
        <x:v>-0.0005295050924788436</x:v>
      </x:c>
      <x:c r="O1971" s="52" t="n">
        <x:f>IFERROR(K1971/J1971-1,"")</x:f>
        <x:v>0.0053095211710108</x:v>
      </x:c>
      <x:c r="P1971" s="52" t="n">
        <x:f>IFERROR((K1971/G1971)^(1/4)-1,"")</x:f>
        <x:v>0.1689045254906083</x:v>
      </x:c>
      <x:c r="Q1971" s="51" t="n">
        <x:v>39649</x:v>
      </x:c>
      <x:c r="R1971" s="52" t="n">
        <x:f>IFERROR(Q1971/K1971,"")</x:f>
        <x:v>0.03833858709315593</x:v>
      </x:c>
      <x:c r="S1971" s="53" t="n">
        <x:v>42095</x:v>
      </x:c>
      <x:c r="T1971" s="50" t="str">
        <x:v>EDINET_company_history</x:v>
      </x:c>
      <x:c r="U1971" s="50" t="str">
        <x:v>日本マスタートラスト信託銀行㈱（信託口）</x:v>
      </x:c>
      <x:c r="V1971" s="54" t="n">
        <x:v>0.1359</x:v>
      </x:c>
      <x:c r="W1971" s="50" t="str">
        <x:v>原 一 将 / 三 好 哲 暢</x:v>
      </x:c>
      <x:c r="X1971" s="50" t="b">
        <x:f>AND(COUNT(L1971:O1971)=4,L1971&gt;='設定'!$B$6,M1971&gt;='設定'!$B$6,N1971&gt;='設定'!$B$6,O1971&gt;='設定'!$B$6)</x:f>
        <x:v>0</x:v>
      </x:c>
      <x:c r="Y1971" s="50" t="b">
        <x:f>AND(COUNT(G1971:K1971)=5,P1971&gt;='設定'!$B$7)</x:f>
        <x:v>0</x:v>
      </x:c>
      <x:c r="Z1971" s="50" t="b">
        <x:f>AND(ISNUMBER(R1971),R1971&gt;='設定'!$B$8)</x:f>
        <x:v>0</x:v>
      </x:c>
      <x:c r="AA1971" s="50" t="b">
        <x:f>AND(ISNUMBER(S1971),S1971&gt;=DATE(YEAR('設定'!$B$10)-'設定'!$B$9,MONTH('設定'!$B$10),DAY('設定'!$B$10)))</x:f>
        <x:v>0</x:v>
      </x:c>
      <x:c r="AB1971" s="55" t="b">
        <x:v>0</x:v>
      </x:c>
      <x:c r="AC1971" s="55" t="b">
        <x:v>0</x:v>
      </x:c>
      <x:c r="AD1971" s="50" t="n">
        <x:f>IF(X1971,1,0)+IF(Z1971,1,0)+IF(AA1971,1,0)+IF(AB1971,1,0)</x:f>
        <x:v>0</x:v>
      </x:c>
      <x:c r="AE1971" s="50" t="n">
        <x:f>IF(Y1971,1,0)+IF(Z1971,1,0)+IF(AA1971,1,0)+IF(AB1971,1,0)</x:f>
        <x:v>0</x:v>
      </x:c>
      <x:c r="AF1971" s="50" t="n">
        <x:f>IF(Y1971,1,0)+IF(Z1971,1,0)+IF(AA1971,1,0)+IF(AC1971,1,0)</x:f>
        <x:v>0</x:v>
      </x:c>
      <x:c r="AG1971" s="53" t="n">
        <x:v>44348</x:v>
      </x:c>
      <x:c r="AH1971" s="50" t="str">
        <x:v>S100W3D1</x:v>
      </x:c>
      <x:c r="AI1971" s="50" t="str">
        <x:v>NetSalesSummaryOfBusinessResults</x:v>
      </x:c>
      <x:c r="AJ1971" s="50" t="str">
        <x:v>OperatingIncome</x:v>
      </x:c>
      <x:c r="AK1971" s="53" t="n">
        <x:v>45747</x:v>
      </x:c>
      <x:c r="AL1971" s="50" t="str">
        <x:v>365/365/365/366/365</x:v>
      </x:c>
      <x:c r="AM1971" s="51" t="n">
        <x:v>178414746</x:v>
      </x:c>
      <x:c r="AN1971" s="51" t="n">
        <x:v>3225</x:v>
      </x:c>
      <x:c r="AO1971" s="51" t="n">
        <x:f>IFERROR(AM1971*AN1971,"")</x:f>
        <x:v>575387555850</x:v>
      </x:c>
      <x:c r="AP1971" s="56" t="n">
        <x:f>IFERROR(AO1971/(K1971*1000000),"")</x:f>
        <x:v>0.556370801843006</x:v>
      </x:c>
      <x:c r="AQ1971" s="57" t="n">
        <x:v>2216093099.1666665</x:v>
      </x:c>
      <x:c r="AR1971" s="52" t="n">
        <x:v>0.3819083937961822</x:v>
      </x:c>
      <x:c r="AS1971" s="52" t="n">
        <x:v>-0.4861802604409452</x:v>
      </x:c>
      <x:c r="AT1971" s="55" t="b">
        <x:v>1</x:v>
      </x:c>
      <x:c r="AU1971" s="50"/>
      <x:c r="AV1971" s="58" t="n">
        <x:v>-0.1378590010176232</x:v>
      </x:c>
      <x:c r="AW1971" s="50" t="n">
        <x:v>2795</x:v>
      </x:c>
      <x:c r="AX1971" s="50" t="str">
        <x:v>Core Moat</x:v>
      </x:c>
      <x:c r="AY1971" s="50" t="str">
        <x:v>目立つ機械的警告なし（定性確認は別途必要）</x:v>
      </x:c>
      <x:c r="AZ1971" s="59" t="str">
        <x:v>2025-06-25 13:04</x:v>
      </x:c>
      <x:c r="BA1971" s="53" t="n">
        <x:v>42095</x:v>
      </x:c>
      <x:c r="BB1971" s="50"/>
      <x:c r="BC1971" s="50"/>
      <x:c r="BD1971" s="50" t="str">
        <x:v>TOPIX Mid400</x:v>
      </x:c>
    </x:row>
    <x:row r="1972">
      <x:c r="A1972" s="50" t="n">
        <x:v>1971</x:v>
      </x:c>
      <x:c r="B1972" s="50" t="str">
        <x:v>7283</x:v>
      </x:c>
      <x:c r="C1972" s="50" t="str">
        <x:v>7283.T</x:v>
      </x:c>
      <x:c r="D1972" s="50" t="str">
        <x:v>AISAN INDUSTRY CO.,LTD.</x:v>
      </x:c>
      <x:c r="E1972" s="50" t="str">
        <x:v>Prime Market (Domestic)</x:v>
      </x:c>
      <x:c r="F1972" s="50" t="str">
        <x:v>Transportation Equipment</x:v>
      </x:c>
      <x:c r="G1972" s="51" t="n">
        <x:v>181427</x:v>
      </x:c>
      <x:c r="H1972" s="51" t="n">
        <x:v>193751</x:v>
      </x:c>
      <x:c r="I1972" s="51" t="n">
        <x:v>240806</x:v>
      </x:c>
      <x:c r="J1972" s="51" t="n">
        <x:v>314336</x:v>
      </x:c>
      <x:c r="K1972" s="51" t="n">
        <x:v>337259</x:v>
      </x:c>
      <x:c r="L1972" s="52" t="n">
        <x:f>IFERROR(H1972/G1972-1,"")</x:f>
        <x:v>0.06792814740915087</x:v>
      </x:c>
      <x:c r="M1972" s="52" t="n">
        <x:f>IFERROR(I1972/H1972-1,"")</x:f>
        <x:v>0.24286326264122504</x:v>
      </x:c>
      <x:c r="N1972" s="52" t="n">
        <x:f>IFERROR(J1972/I1972-1,"")</x:f>
        <x:v>0.3053495344800379</x:v>
      </x:c>
      <x:c r="O1972" s="52" t="n">
        <x:f>IFERROR(K1972/J1972-1,"")</x:f>
        <x:v>0.072925150157793</x:v>
      </x:c>
      <x:c r="P1972" s="52" t="n">
        <x:f>IFERROR((K1972/G1972)^(1/4)-1,"")</x:f>
        <x:v>0.16765732246169462</x:v>
      </x:c>
      <x:c r="Q1972" s="51" t="n">
        <x:v>18338</x:v>
      </x:c>
      <x:c r="R1972" s="52" t="n">
        <x:f>IFERROR(Q1972/K1972,"")</x:f>
        <x:v>0.05437364162261052</x:v>
      </x:c>
      <x:c r="S1972" s="53" t="n">
        <x:v>29526</x:v>
      </x:c>
      <x:c r="T1972" s="50" t="str">
        <x:v>EDINET_company_history</x:v>
      </x:c>
      <x:c r="U1972" s="50" t="str">
        <x:v>トヨタ自動車株式会社</x:v>
      </x:c>
      <x:c r="V1972" s="54" t="n">
        <x:v>0.2897</x:v>
      </x:c>
      <x:c r="W1972" s="50" t="str">
        <x:v>野 村 得 之 / 中 根 徹 / 加 藤 茂 和 / 山 中 章 弘</x:v>
      </x:c>
      <x:c r="X1972" s="50" t="b">
        <x:f>AND(COUNT(L1972:O1972)=4,L1972&gt;='設定'!$B$6,M1972&gt;='設定'!$B$6,N1972&gt;='設定'!$B$6,O1972&gt;='設定'!$B$6)</x:f>
        <x:v>0</x:v>
      </x:c>
      <x:c r="Y1972" s="50" t="b">
        <x:f>AND(COUNT(G1972:K1972)=5,P1972&gt;='設定'!$B$7)</x:f>
        <x:v>0</x:v>
      </x:c>
      <x:c r="Z1972" s="50" t="b">
        <x:f>AND(ISNUMBER(R1972),R1972&gt;='設定'!$B$8)</x:f>
        <x:v>0</x:v>
      </x:c>
      <x:c r="AA1972" s="50" t="b">
        <x:f>AND(ISNUMBER(S1972),S1972&gt;=DATE(YEAR('設定'!$B$10)-'設定'!$B$9,MONTH('設定'!$B$10),DAY('設定'!$B$10)))</x:f>
        <x:v>0</x:v>
      </x:c>
      <x:c r="AB1972" s="55" t="b">
        <x:v>0</x:v>
      </x:c>
      <x:c r="AC1972" s="55" t="b">
        <x:v>0</x:v>
      </x:c>
      <x:c r="AD1972" s="50" t="n">
        <x:f>IF(X1972,1,0)+IF(Z1972,1,0)+IF(AA1972,1,0)+IF(AB1972,1,0)</x:f>
        <x:v>0</x:v>
      </x:c>
      <x:c r="AE1972" s="50" t="n">
        <x:f>IF(Y1972,1,0)+IF(Z1972,1,0)+IF(AA1972,1,0)+IF(AB1972,1,0)</x:f>
        <x:v>0</x:v>
      </x:c>
      <x:c r="AF1972" s="50" t="n">
        <x:f>IF(Y1972,1,0)+IF(Z1972,1,0)+IF(AA1972,1,0)+IF(AC1972,1,0)</x:f>
        <x:v>0</x:v>
      </x:c>
      <x:c r="AG1972" s="53" t="n">
        <x:v>44348</x:v>
      </x:c>
      <x:c r="AH1972" s="50" t="str">
        <x:v>S100VX2U</x:v>
      </x:c>
      <x:c r="AI1972" s="50" t="str">
        <x:v>NetSalesSummaryOfBusinessResults</x:v>
      </x:c>
      <x:c r="AJ1972" s="50" t="str">
        <x:v>OperatingIncome</x:v>
      </x:c>
      <x:c r="AK1972" s="53" t="n">
        <x:v>45747</x:v>
      </x:c>
      <x:c r="AL1972" s="50" t="str">
        <x:v>365/365/365/366/365</x:v>
      </x:c>
      <x:c r="AM1972" s="51" t="n">
        <x:v>62503979</x:v>
      </x:c>
      <x:c r="AN1972" s="51" t="n">
        <x:v>1873</x:v>
      </x:c>
      <x:c r="AO1972" s="51" t="n">
        <x:f>IFERROR(AM1972*AN1972,"")</x:f>
        <x:v>117069952667</x:v>
      </x:c>
      <x:c r="AP1972" s="56" t="n">
        <x:f>IFERROR(AO1972/(K1972*1000000),"")</x:f>
        <x:v>0.34712180450929403</x:v>
      </x:c>
      <x:c r="AQ1972" s="57" t="n">
        <x:v>309820258.3333333</x:v>
      </x:c>
      <x:c r="AR1972" s="52" t="n">
        <x:v>0.3436940700476854</x:v>
      </x:c>
      <x:c r="AS1972" s="52" t="n">
        <x:v>-0.3526721024968593</x:v>
      </x:c>
      <x:c r="AT1972" s="55" t="b">
        <x:v>1</x:v>
      </x:c>
      <x:c r="AU1972" s="50"/>
      <x:c r="AV1972" s="58" t="n">
        <x:v>0.0133796223334852</x:v>
      </x:c>
      <x:c r="AW1972" s="50" t="n">
        <x:v>1766</x:v>
      </x:c>
      <x:c r="AX1972" s="50" t="str">
        <x:v>Transformation Moat</x:v>
      </x:c>
      <x:c r="AY1972" s="50" t="str">
        <x:v>目立つ機械的警告なし（定性確認は別途必要）</x:v>
      </x:c>
      <x:c r="AZ1972" s="59" t="str">
        <x:v>2025-06-11 14:52</x:v>
      </x:c>
      <x:c r="BA1972" s="53" t="n">
        <x:v>29526</x:v>
      </x:c>
      <x:c r="BB1972" s="50"/>
      <x:c r="BC1972" s="50"/>
      <x:c r="BD1972" s="50" t="str">
        <x:v>TOPIX Small 1</x:v>
      </x:c>
    </x:row>
    <x:row r="1973">
      <x:c r="A1973" s="50" t="n">
        <x:v>1972</x:v>
      </x:c>
      <x:c r="B1973" s="50" t="str">
        <x:v>2607</x:v>
      </x:c>
      <x:c r="C1973" s="50" t="str">
        <x:v>2607.T</x:v>
      </x:c>
      <x:c r="D1973" s="50" t="str">
        <x:v>FUJI OIL CO.,LTD.</x:v>
      </x:c>
      <x:c r="E1973" s="50" t="str">
        <x:v>Prime Market (Domestic)</x:v>
      </x:c>
      <x:c r="F1973" s="50" t="str">
        <x:v>Foods</x:v>
      </x:c>
      <x:c r="G1973" s="51" t="n">
        <x:v>364779</x:v>
      </x:c>
      <x:c r="H1973" s="51" t="n">
        <x:v>433831</x:v>
      </x:c>
      <x:c r="I1973" s="51" t="n">
        <x:v>557410</x:v>
      </x:c>
      <x:c r="J1973" s="51" t="n">
        <x:v>564087</x:v>
      </x:c>
      <x:c r="K1973" s="51" t="n">
        <x:v>671211</x:v>
      </x:c>
      <x:c r="L1973" s="52" t="n">
        <x:f>IFERROR(H1973/G1973-1,"")</x:f>
        <x:v>0.18929817780080538</x:v>
      </x:c>
      <x:c r="M1973" s="52" t="n">
        <x:f>IFERROR(I1973/H1973-1,"")</x:f>
        <x:v>0.2848551624941509</x:v>
      </x:c>
      <x:c r="N1973" s="52" t="n">
        <x:f>IFERROR(J1973/I1973-1,"")</x:f>
        <x:v>0.011978615381855295</x:v>
      </x:c>
      <x:c r="O1973" s="52" t="n">
        <x:f>IFERROR(K1973/J1973-1,"")</x:f>
        <x:v>0.18990687606698975</x:v>
      </x:c>
      <x:c r="P1973" s="52" t="n">
        <x:f>IFERROR((K1973/G1973)^(1/4)-1,"")</x:f>
        <x:v>0.1646818542076307</x:v>
      </x:c>
      <x:c r="Q1973" s="51" t="n">
        <x:v>9895</x:v>
      </x:c>
      <x:c r="R1973" s="52" t="n">
        <x:f>IFERROR(Q1973/K1973,"")</x:f>
        <x:v>0.014742011081463205</x:v>
      </x:c>
      <x:c r="S1973" s="53" t="n">
        <x:v>22555</x:v>
      </x:c>
      <x:c r="T1973" s="50" t="str">
        <x:v>EDINET_company_history</x:v>
      </x:c>
      <x:c r="U1973" s="50" t="str">
        <x:v>伊藤忠フードインベストメント合同会社</x:v>
      </x:c>
      <x:c r="V1973" s="54" t="n">
        <x:v>0.4259</x:v>
      </x:c>
      <x:c r="W1973" s="50" t="str">
        <x:v>大森 達司</x:v>
      </x:c>
      <x:c r="X1973" s="50" t="b">
        <x:f>AND(COUNT(L1973:O1973)=4,L1973&gt;='設定'!$B$6,M1973&gt;='設定'!$B$6,N1973&gt;='設定'!$B$6,O1973&gt;='設定'!$B$6)</x:f>
        <x:v>0</x:v>
      </x:c>
      <x:c r="Y1973" s="50" t="b">
        <x:f>AND(COUNT(G1973:K1973)=5,P1973&gt;='設定'!$B$7)</x:f>
        <x:v>0</x:v>
      </x:c>
      <x:c r="Z1973" s="50" t="b">
        <x:f>AND(ISNUMBER(R1973),R1973&gt;='設定'!$B$8)</x:f>
        <x:v>0</x:v>
      </x:c>
      <x:c r="AA1973" s="50" t="b">
        <x:f>AND(ISNUMBER(S1973),S1973&gt;=DATE(YEAR('設定'!$B$10)-'設定'!$B$9,MONTH('設定'!$B$10),DAY('設定'!$B$10)))</x:f>
        <x:v>0</x:v>
      </x:c>
      <x:c r="AB1973" s="55" t="b">
        <x:v>0</x:v>
      </x:c>
      <x:c r="AC1973" s="55" t="b">
        <x:v>0</x:v>
      </x:c>
      <x:c r="AD1973" s="50" t="n">
        <x:f>IF(X1973,1,0)+IF(Z1973,1,0)+IF(AA1973,1,0)+IF(AB1973,1,0)</x:f>
        <x:v>0</x:v>
      </x:c>
      <x:c r="AE1973" s="50" t="n">
        <x:f>IF(Y1973,1,0)+IF(Z1973,1,0)+IF(AA1973,1,0)+IF(AB1973,1,0)</x:f>
        <x:v>0</x:v>
      </x:c>
      <x:c r="AF1973" s="50" t="n">
        <x:f>IF(Y1973,1,0)+IF(Z1973,1,0)+IF(AA1973,1,0)+IF(AC1973,1,0)</x:f>
        <x:v>0</x:v>
      </x:c>
      <x:c r="AG1973" s="53" t="n">
        <x:v>44348</x:v>
      </x:c>
      <x:c r="AH1973" s="50" t="str">
        <x:v>S100W701</x:v>
      </x:c>
      <x:c r="AI1973" s="50" t="str">
        <x:v>NetSalesSummaryOfBusinessResults</x:v>
      </x:c>
      <x:c r="AJ1973" s="50" t="str">
        <x:v>OperatingIncome</x:v>
      </x:c>
      <x:c r="AK1973" s="53" t="n">
        <x:v>45747</x:v>
      </x:c>
      <x:c r="AL1973" s="50" t="str">
        <x:v>365/365/365/366/365</x:v>
      </x:c>
      <x:c r="AM1973" s="51" t="n">
        <x:v>86074283</x:v>
      </x:c>
      <x:c r="AN1973" s="51" t="n">
        <x:v>3519</x:v>
      </x:c>
      <x:c r="AO1973" s="51" t="n">
        <x:f>IFERROR(AM1973*AN1973,"")</x:f>
        <x:v>302895401877</x:v>
      </x:c>
      <x:c r="AP1973" s="56" t="n">
        <x:f>IFERROR(AO1973/(K1973*1000000),"")</x:f>
        <x:v>0.45126704103031684</x:v>
      </x:c>
      <x:c r="AQ1973" s="57" t="n">
        <x:v>1523366266.6666667</x:v>
      </x:c>
      <x:c r="AR1973" s="52" t="n">
        <x:v>0.2974954600606271</x:v>
      </x:c>
      <x:c r="AS1973" s="52" t="n">
        <x:v>-0.3599703864676042</x:v>
      </x:c>
      <x:c r="AT1973" s="55" t="b">
        <x:v>1</x:v>
      </x:c>
      <x:c r="AU1973" s="50"/>
      <x:c r="AV1973" s="58" t="n">
        <x:v>-0.2173618231348162</x:v>
      </x:c>
      <x:c r="AW1973" s="50" t="n">
        <x:v>3092</x:v>
      </x:c>
      <x:c r="AX1973" s="50" t="str">
        <x:v>Transformation Moat</x:v>
      </x:c>
      <x:c r="AY1973" s="50" t="str">
        <x:v>目立つ機械的警告なし（定性確認は別途必要）</x:v>
      </x:c>
      <x:c r="AZ1973" s="59" t="str">
        <x:v>2025-06-27 15:43</x:v>
      </x:c>
      <x:c r="BA1973" s="53" t="n">
        <x:v>22555</x:v>
      </x:c>
      <x:c r="BB1973" s="50"/>
      <x:c r="BC1973" s="50"/>
      <x:c r="BD1973" s="50" t="str">
        <x:v>TOPIX Mid400</x:v>
      </x:c>
    </x:row>
    <x:row r="1974">
      <x:c r="A1974" s="50" t="n">
        <x:v>1973</x:v>
      </x:c>
      <x:c r="B1974" s="50" t="str">
        <x:v>7097</x:v>
      </x:c>
      <x:c r="C1974" s="50" t="str">
        <x:v>7097.T</x:v>
      </x:c>
      <x:c r="D1974" s="50" t="str">
        <x:v>SAKURASAKU PLUS,Co.,Ltd.</x:v>
      </x:c>
      <x:c r="E1974" s="50" t="str">
        <x:v>Growth Market(Domestic)</x:v>
      </x:c>
      <x:c r="F1974" s="50" t="str">
        <x:v>Services</x:v>
      </x:c>
      <x:c r="G1974" s="51" t="n">
        <x:v>10004</x:v>
      </x:c>
      <x:c r="H1974" s="51" t="n">
        <x:v>11992</x:v>
      </x:c>
      <x:c r="I1974" s="51" t="n">
        <x:v>13844</x:v>
      </x:c>
      <x:c r="J1974" s="51" t="n">
        <x:v>17212</x:v>
      </x:c>
      <x:c r="K1974" s="51" t="n">
        <x:v>18388</x:v>
      </x:c>
      <x:c r="L1974" s="52" t="n">
        <x:f>IFERROR(H1974/G1974-1,"")</x:f>
        <x:v>0.19872051179528194</x:v>
      </x:c>
      <x:c r="M1974" s="52" t="n">
        <x:f>IFERROR(I1974/H1974-1,"")</x:f>
        <x:v>0.15443629086057364</x:v>
      </x:c>
      <x:c r="N1974" s="52" t="n">
        <x:f>IFERROR(J1974/I1974-1,"")</x:f>
        <x:v>0.24328228835596644</x:v>
      </x:c>
      <x:c r="O1974" s="52" t="n">
        <x:f>IFERROR(K1974/J1974-1,"")</x:f>
        <x:v>0.06832442481989309</x:v>
      </x:c>
      <x:c r="P1974" s="52" t="n">
        <x:f>IFERROR((K1974/G1974)^(1/4)-1,"")</x:f>
        <x:v>0.16436784360840906</x:v>
      </x:c>
      <x:c r="Q1974" s="51" t="n">
        <x:v>1139</x:v>
      </x:c>
      <x:c r="R1974" s="52" t="n">
        <x:f>IFERROR(Q1974/K1974,"")</x:f>
        <x:v>0.06194257124211442</x:v>
      </x:c>
      <x:c r="S1974" s="53" t="n">
        <x:v>44105</x:v>
      </x:c>
      <x:c r="T1974" s="50" t="str">
        <x:v>EDINET_company_history</x:v>
      </x:c>
      <x:c r="U1974" s="50" t="str">
        <x:v>株式会社ＴＫＳ</x:v>
      </x:c>
      <x:c r="V1974" s="54" t="n">
        <x:v>0.1524</x:v>
      </x:c>
      <x:c r="W1974" s="50" t="str">
        <x:v>西尾 義隆 / 中山 隆志</x:v>
      </x:c>
      <x:c r="X1974" s="50" t="b">
        <x:f>AND(COUNT(L1974:O1974)=4,L1974&gt;='設定'!$B$6,M1974&gt;='設定'!$B$6,N1974&gt;='設定'!$B$6,O1974&gt;='設定'!$B$6)</x:f>
        <x:v>0</x:v>
      </x:c>
      <x:c r="Y1974" s="50" t="b">
        <x:f>AND(COUNT(G1974:K1974)=5,P1974&gt;='設定'!$B$7)</x:f>
        <x:v>0</x:v>
      </x:c>
      <x:c r="Z1974" s="50" t="b">
        <x:f>AND(ISNUMBER(R1974),R1974&gt;='設定'!$B$8)</x:f>
        <x:v>0</x:v>
      </x:c>
      <x:c r="AA1974" s="50" t="b">
        <x:f>AND(ISNUMBER(S1974),S1974&gt;=DATE(YEAR('設定'!$B$10)-'設定'!$B$9,MONTH('設定'!$B$10),DAY('設定'!$B$10)))</x:f>
        <x:v>0</x:v>
      </x:c>
      <x:c r="AB1974" s="55" t="b">
        <x:v>0</x:v>
      </x:c>
      <x:c r="AC1974" s="55" t="b">
        <x:v>0</x:v>
      </x:c>
      <x:c r="AD1974" s="50" t="n">
        <x:f>IF(X1974,1,0)+IF(Z1974,1,0)+IF(AA1974,1,0)+IF(AB1974,1,0)</x:f>
        <x:v>0</x:v>
      </x:c>
      <x:c r="AE1974" s="50" t="n">
        <x:f>IF(Y1974,1,0)+IF(Z1974,1,0)+IF(AA1974,1,0)+IF(AB1974,1,0)</x:f>
        <x:v>0</x:v>
      </x:c>
      <x:c r="AF1974" s="50" t="n">
        <x:f>IF(Y1974,1,0)+IF(Z1974,1,0)+IF(AA1974,1,0)+IF(AC1974,1,0)</x:f>
        <x:v>0</x:v>
      </x:c>
      <x:c r="AG1974" s="53" t="n">
        <x:v>44348</x:v>
      </x:c>
      <x:c r="AH1974" s="50" t="str">
        <x:v>S100WWP5</x:v>
      </x:c>
      <x:c r="AI1974" s="50" t="str">
        <x:v>NetSalesSummaryOfBusinessResults</x:v>
      </x:c>
      <x:c r="AJ1974" s="50" t="str">
        <x:v>OperatingIncome</x:v>
      </x:c>
      <x:c r="AK1974" s="53" t="n">
        <x:v>45869</x:v>
      </x:c>
      <x:c r="AL1974" s="50" t="str">
        <x:v>365/365/365/366/365</x:v>
      </x:c>
      <x:c r="AM1974" s="51" t="n">
        <x:v>4391100</x:v>
      </x:c>
      <x:c r="AN1974" s="51" t="n">
        <x:v>2974</x:v>
      </x:c>
      <x:c r="AO1974" s="51" t="n">
        <x:f>IFERROR(AM1974*AN1974,"")</x:f>
        <x:v>13059131400</x:v>
      </x:c>
      <x:c r="AP1974" s="56" t="n">
        <x:f>IFERROR(AO1974/(K1974*1000000),"")</x:f>
        <x:v>0.7101985751577116</x:v>
      </x:c>
      <x:c r="AQ1974" s="57" t="n">
        <x:v>13735996.666666666</x:v>
      </x:c>
      <x:c r="AR1974" s="52" t="n">
        <x:v>0.4477582435771011</x:v>
      </x:c>
      <x:c r="AS1974" s="52" t="n">
        <x:v>-0.7694226962970068</x:v>
      </x:c>
      <x:c r="AT1974" s="55" t="b">
        <x:v>0</x:v>
      </x:c>
      <x:c r="AU1974" s="50" t="str">
        <x:v>low_liquidity</x:v>
      </x:c>
      <x:c r="AV1974" s="58" t="n">
        <x:v>-0.0297619508262858</x:v>
      </x:c>
      <x:c r="AW1974" s="50" t="n">
        <x:v>2111</x:v>
      </x:c>
      <x:c r="AX1974" s="50" t="str">
        <x:v>Transformation Moat</x:v>
      </x:c>
      <x:c r="AY1974" s="50" t="str">
        <x:v>既存適格性フィルター不通過: low_liquidity / 60日平均売買代金2,000万円未満 / ローカル5年最大下落率-60%以下</x:v>
      </x:c>
      <x:c r="AZ1974" s="59" t="str">
        <x:v>2025-10-23 16:08</x:v>
      </x:c>
      <x:c r="BA1974" s="53" t="n">
        <x:v>44105</x:v>
      </x:c>
      <x:c r="BB1974" s="50"/>
      <x:c r="BC1974" s="50"/>
      <x:c r="BD1974" s="50"/>
    </x:row>
    <x:row r="1975">
      <x:c r="A1975" s="50" t="n">
        <x:v>1974</x:v>
      </x:c>
      <x:c r="B1975" s="50" t="str">
        <x:v>2429</x:v>
      </x:c>
      <x:c r="C1975" s="50" t="str">
        <x:v>2429.T</x:v>
      </x:c>
      <x:c r="D1975" s="50" t="str">
        <x:v>WORLD HOLDINGS CO.,LTD.</x:v>
      </x:c>
      <x:c r="E1975" s="50" t="str">
        <x:v>Prime Market (Domestic)</x:v>
      </x:c>
      <x:c r="F1975" s="50" t="str">
        <x:v>Services</x:v>
      </x:c>
      <x:c r="G1975" s="51" t="n">
        <x:v>154704</x:v>
      </x:c>
      <x:c r="H1975" s="51" t="n">
        <x:v>183640</x:v>
      </x:c>
      <x:c r="I1975" s="51" t="n">
        <x:v>213742</x:v>
      </x:c>
      <x:c r="J1975" s="51" t="n">
        <x:v>242226</x:v>
      </x:c>
      <x:c r="K1975" s="51" t="n">
        <x:v>284350</x:v>
      </x:c>
      <x:c r="L1975" s="52" t="n">
        <x:f>IFERROR(H1975/G1975-1,"")</x:f>
        <x:v>0.1870410590547109</x:v>
      </x:c>
      <x:c r="M1975" s="52" t="n">
        <x:f>IFERROR(I1975/H1975-1,"")</x:f>
        <x:v>0.16391853626660868</x:v>
      </x:c>
      <x:c r="N1975" s="52" t="n">
        <x:f>IFERROR(J1975/I1975-1,"")</x:f>
        <x:v>0.13326346717070114</x:v>
      </x:c>
      <x:c r="O1975" s="52" t="n">
        <x:f>IFERROR(K1975/J1975-1,"")</x:f>
        <x:v>0.1739037097586551</x:v>
      </x:c>
      <x:c r="P1975" s="52" t="n">
        <x:f>IFERROR((K1975/G1975)^(1/4)-1,"")</x:f>
        <x:v>0.16436172926198722</x:v>
      </x:c>
      <x:c r="Q1975" s="51" t="n">
        <x:v>10820</x:v>
      </x:c>
      <x:c r="R1975" s="52" t="n">
        <x:f>IFERROR(Q1975/K1975,"")</x:f>
        <x:v>0.03805169685247055</x:v>
      </x:c>
      <x:c r="S1975" s="53" t="n">
        <x:v>38384</x:v>
      </x:c>
      <x:c r="T1975" s="50" t="str">
        <x:v>EDINET_company_history</x:v>
      </x:c>
      <x:c r="U1975" s="50" t="str">
        <x:v>みらい総研株式会社</x:v>
      </x:c>
      <x:c r="V1975" s="54" t="n">
        <x:v>0.445</x:v>
      </x:c>
      <x:c r="W1975" s="50" t="str">
        <x:v>伊井田 栄吉</x:v>
      </x:c>
      <x:c r="X1975" s="50" t="b">
        <x:f>AND(COUNT(L1975:O1975)=4,L1975&gt;='設定'!$B$6,M1975&gt;='設定'!$B$6,N1975&gt;='設定'!$B$6,O1975&gt;='設定'!$B$6)</x:f>
        <x:v>0</x:v>
      </x:c>
      <x:c r="Y1975" s="50" t="b">
        <x:f>AND(COUNT(G1975:K1975)=5,P1975&gt;='設定'!$B$7)</x:f>
        <x:v>0</x:v>
      </x:c>
      <x:c r="Z1975" s="50" t="b">
        <x:f>AND(ISNUMBER(R1975),R1975&gt;='設定'!$B$8)</x:f>
        <x:v>0</x:v>
      </x:c>
      <x:c r="AA1975" s="50" t="b">
        <x:f>AND(ISNUMBER(S1975),S1975&gt;=DATE(YEAR('設定'!$B$10)-'設定'!$B$9,MONTH('設定'!$B$10),DAY('設定'!$B$10)))</x:f>
        <x:v>0</x:v>
      </x:c>
      <x:c r="AB1975" s="55" t="b">
        <x:v>0</x:v>
      </x:c>
      <x:c r="AC1975" s="55" t="b">
        <x:v>0</x:v>
      </x:c>
      <x:c r="AD1975" s="50" t="n">
        <x:f>IF(X1975,1,0)+IF(Z1975,1,0)+IF(AA1975,1,0)+IF(AB1975,1,0)</x:f>
        <x:v>0</x:v>
      </x:c>
      <x:c r="AE1975" s="50" t="n">
        <x:f>IF(Y1975,1,0)+IF(Z1975,1,0)+IF(AA1975,1,0)+IF(AB1975,1,0)</x:f>
        <x:v>0</x:v>
      </x:c>
      <x:c r="AF1975" s="50" t="n">
        <x:f>IF(Y1975,1,0)+IF(Z1975,1,0)+IF(AA1975,1,0)+IF(AC1975,1,0)</x:f>
        <x:v>0</x:v>
      </x:c>
      <x:c r="AG1975" s="53" t="n">
        <x:v>44348</x:v>
      </x:c>
      <x:c r="AH1975" s="50" t="str">
        <x:v>S100XRUO</x:v>
      </x:c>
      <x:c r="AI1975" s="50" t="str">
        <x:v>NetSalesSummaryOfBusinessResults</x:v>
      </x:c>
      <x:c r="AJ1975" s="50" t="str">
        <x:v>OperatingIncome</x:v>
      </x:c>
      <x:c r="AK1975" s="53" t="n">
        <x:v>46022</x:v>
      </x:c>
      <x:c r="AL1975" s="50" t="str">
        <x:v>365/365/365/366/365</x:v>
      </x:c>
      <x:c r="AM1975" s="51" t="n">
        <x:v>17898800</x:v>
      </x:c>
      <x:c r="AN1975" s="51" t="n">
        <x:v>2392</x:v>
      </x:c>
      <x:c r="AO1975" s="51" t="n">
        <x:f>IFERROR(AM1975*AN1975,"")</x:f>
        <x:v>42813929600</x:v>
      </x:c>
      <x:c r="AP1975" s="56" t="n">
        <x:f>IFERROR(AO1975/(K1975*1000000),"")</x:f>
        <x:v>0.15056771443643396</x:v>
      </x:c>
      <x:c r="AQ1975" s="57" t="n">
        <x:v>175359536.66666666</x:v>
      </x:c>
      <x:c r="AR1975" s="52" t="n">
        <x:v>0.3070482656173482</x:v>
      </x:c>
      <x:c r="AS1975" s="52" t="n">
        <x:v>-0.4784440919282861</x:v>
      </x:c>
      <x:c r="AT1975" s="55" t="b">
        <x:v>0</x:v>
      </x:c>
      <x:c r="AU1975" s="50" t="str">
        <x:v>repeated_negative_operating_cf</x:v>
      </x:c>
      <x:c r="AV1975" s="58" t="n">
        <x:v>0.0201409535572165</x:v>
      </x:c>
      <x:c r="AW1975" s="50" t="n">
        <x:v>1717</x:v>
      </x:c>
      <x:c r="AX1975" s="50" t="str">
        <x:v>Future Moat</x:v>
      </x:c>
      <x:c r="AY1975" s="50" t="str">
        <x:v>既存適格性フィルター不通過: repeated_negative_operating_cf</x:v>
      </x:c>
      <x:c r="AZ1975" s="59" t="str">
        <x:v>2026-03-18 16:16</x:v>
      </x:c>
      <x:c r="BA1975" s="53" t="n">
        <x:v>38384</x:v>
      </x:c>
      <x:c r="BB1975" s="50"/>
      <x:c r="BC1975" s="50"/>
      <x:c r="BD1975" s="50" t="str">
        <x:v>TOPIX Small 2</x:v>
      </x:c>
    </x:row>
    <x:row r="1976">
      <x:c r="A1976" s="50" t="n">
        <x:v>1975</x:v>
      </x:c>
      <x:c r="B1976" s="50" t="str">
        <x:v>8008</x:v>
      </x:c>
      <x:c r="C1976" s="50" t="str">
        <x:v>8008.T</x:v>
      </x:c>
      <x:c r="D1976" s="50" t="str">
        <x:v>YONDOSHI HOLDINGS INC.</x:v>
      </x:c>
      <x:c r="E1976" s="50" t="str">
        <x:v>Prime Market (Domestic)</x:v>
      </x:c>
      <x:c r="F1976" s="50" t="str">
        <x:v>Retail Trade</x:v>
      </x:c>
      <x:c r="G1976" s="51" t="n">
        <x:v>38123</x:v>
      </x:c>
      <x:c r="H1976" s="51" t="n">
        <x:v>39508</x:v>
      </x:c>
      <x:c r="I1976" s="51" t="n">
        <x:v>39457</x:v>
      </x:c>
      <x:c r="J1976" s="51" t="n">
        <x:v>45902</x:v>
      </x:c>
      <x:c r="K1976" s="51" t="n">
        <x:v>69962</x:v>
      </x:c>
      <x:c r="L1976" s="52" t="n">
        <x:f>IFERROR(H1976/G1976-1,"")</x:f>
        <x:v>0.036329774676704396</x:v>
      </x:c>
      <x:c r="M1976" s="52" t="n">
        <x:f>IFERROR(I1976/H1976-1,"")</x:f>
        <x:v>-0.001290877796901846</x:v>
      </x:c>
      <x:c r="N1976" s="52" t="n">
        <x:f>IFERROR(J1976/I1976-1,"")</x:f>
        <x:v>0.163342372709532</x:v>
      </x:c>
      <x:c r="O1976" s="52" t="n">
        <x:f>IFERROR(K1976/J1976-1,"")</x:f>
        <x:v>0.5241601673129712</x:v>
      </x:c>
      <x:c r="P1976" s="52" t="n">
        <x:f>IFERROR((K1976/G1976)^(1/4)-1,"")</x:f>
        <x:v>0.1639083577363234</x:v>
      </x:c>
      <x:c r="Q1976" s="51" t="n">
        <x:v>2802</x:v>
      </x:c>
      <x:c r="R1976" s="52" t="n">
        <x:f>IFERROR(Q1976/K1976,"")</x:f>
        <x:v>0.04005031302707184</x:v>
      </x:c>
      <x:c r="S1976" s="53" t="n">
        <x:v>26634</x:v>
      </x:c>
      <x:c r="T1976" s="50" t="str">
        <x:v>EDINET_company_history</x:v>
      </x:c>
      <x:c r="U1976" s="50" t="str">
        <x:v>日本マスタートラスト信託銀行㈱（信託口）</x:v>
      </x:c>
      <x:c r="V1976" s="54" t="n">
        <x:v>0.0716</x:v>
      </x:c>
      <x:c r="W1976" s="50" t="str">
        <x:v>増田 英紀 / 岡藤 一朗</x:v>
      </x:c>
      <x:c r="X1976" s="50" t="b">
        <x:f>AND(COUNT(L1976:O1976)=4,L1976&gt;='設定'!$B$6,M1976&gt;='設定'!$B$6,N1976&gt;='設定'!$B$6,O1976&gt;='設定'!$B$6)</x:f>
        <x:v>0</x:v>
      </x:c>
      <x:c r="Y1976" s="50" t="b">
        <x:f>AND(COUNT(G1976:K1976)=5,P1976&gt;='設定'!$B$7)</x:f>
        <x:v>0</x:v>
      </x:c>
      <x:c r="Z1976" s="50" t="b">
        <x:f>AND(ISNUMBER(R1976),R1976&gt;='設定'!$B$8)</x:f>
        <x:v>0</x:v>
      </x:c>
      <x:c r="AA1976" s="50" t="b">
        <x:f>AND(ISNUMBER(S1976),S1976&gt;=DATE(YEAR('設定'!$B$10)-'設定'!$B$9,MONTH('設定'!$B$10),DAY('設定'!$B$10)))</x:f>
        <x:v>0</x:v>
      </x:c>
      <x:c r="AB1976" s="55" t="b">
        <x:v>0</x:v>
      </x:c>
      <x:c r="AC1976" s="55" t="b">
        <x:v>0</x:v>
      </x:c>
      <x:c r="AD1976" s="50" t="n">
        <x:f>IF(X1976,1,0)+IF(Z1976,1,0)+IF(AA1976,1,0)+IF(AB1976,1,0)</x:f>
        <x:v>0</x:v>
      </x:c>
      <x:c r="AE1976" s="50" t="n">
        <x:f>IF(Y1976,1,0)+IF(Z1976,1,0)+IF(AA1976,1,0)+IF(AB1976,1,0)</x:f>
        <x:v>0</x:v>
      </x:c>
      <x:c r="AF1976" s="50" t="n">
        <x:f>IF(Y1976,1,0)+IF(Z1976,1,0)+IF(AA1976,1,0)+IF(AC1976,1,0)</x:f>
        <x:v>0</x:v>
      </x:c>
      <x:c r="AG1976" s="53" t="n">
        <x:v>44348</x:v>
      </x:c>
      <x:c r="AH1976" s="50" t="str">
        <x:v>S100Y6MY</x:v>
      </x:c>
      <x:c r="AI1976" s="50" t="str">
        <x:v>NetSalesSummaryOfBusinessResults</x:v>
      </x:c>
      <x:c r="AJ1976" s="50" t="str">
        <x:v>OperatingIncome</x:v>
      </x:c>
      <x:c r="AK1976" s="53" t="n">
        <x:v>46081</x:v>
      </x:c>
      <x:c r="AL1976" s="50" t="str">
        <x:v>365/365/366/365/365</x:v>
      </x:c>
      <x:c r="AM1976" s="51" t="n">
        <x:v>21648856</x:v>
      </x:c>
      <x:c r="AN1976" s="51" t="n">
        <x:v>1794</x:v>
      </x:c>
      <x:c r="AO1976" s="51" t="n">
        <x:f>IFERROR(AM1976*AN1976,"")</x:f>
        <x:v>38838047664</x:v>
      </x:c>
      <x:c r="AP1976" s="56" t="n">
        <x:f>IFERROR(AO1976/(K1976*1000000),"")</x:f>
        <x:v>0.5551306089591492</x:v>
      </x:c>
      <x:c r="AQ1976" s="57" t="n">
        <x:v>177394891.66666666</x:v>
      </x:c>
      <x:c r="AR1976" s="52" t="n">
        <x:v>0.1553490074282921</x:v>
      </x:c>
      <x:c r="AS1976" s="52" t="n">
        <x:v>-0.1773292608789887</x:v>
      </x:c>
      <x:c r="AT1976" s="55" t="b">
        <x:v>1</x:v>
      </x:c>
      <x:c r="AU1976" s="50"/>
      <x:c r="AV1976" s="58" t="n">
        <x:v>0.0841871927502</x:v>
      </x:c>
      <x:c r="AW1976" s="50" t="n">
        <x:v>1327</x:v>
      </x:c>
      <x:c r="AX1976" s="50" t="str">
        <x:v>Transformation Moat</x:v>
      </x:c>
      <x:c r="AY1976" s="50" t="str">
        <x:v>目立つ機械的警告なし（定性確認は別途必要）</x:v>
      </x:c>
      <x:c r="AZ1976" s="59" t="str">
        <x:v>2026-05-27 15:30</x:v>
      </x:c>
      <x:c r="BA1976" s="53" t="n">
        <x:v>26634</x:v>
      </x:c>
      <x:c r="BB1976" s="50"/>
      <x:c r="BC1976" s="50"/>
      <x:c r="BD1976" s="50" t="str">
        <x:v>TOPIX Small 1</x:v>
      </x:c>
    </x:row>
    <x:row r="1977">
      <x:c r="A1977" s="50" t="n">
        <x:v>1976</x:v>
      </x:c>
      <x:c r="B1977" s="50" t="str">
        <x:v>8225</x:v>
      </x:c>
      <x:c r="C1977" s="50" t="str">
        <x:v>8225.T</x:v>
      </x:c>
      <x:c r="D1977" s="50" t="str">
        <x:v>Takachiho Co.,Ltd.</x:v>
      </x:c>
      <x:c r="E1977" s="50" t="str">
        <x:v>Standard Market(Domestic)</x:v>
      </x:c>
      <x:c r="F1977" s="50" t="str">
        <x:v>Wholesale Trade</x:v>
      </x:c>
      <x:c r="G1977" s="51" t="n">
        <x:v>4654.92</x:v>
      </x:c>
      <x:c r="H1977" s="51" t="n">
        <x:v>5247.278</x:v>
      </x:c>
      <x:c r="I1977" s="51" t="n">
        <x:v>7334.334</x:v>
      </x:c>
      <x:c r="J1977" s="51" t="n">
        <x:v>8015.726</x:v>
      </x:c>
      <x:c r="K1977" s="51" t="n">
        <x:v>8536.884</x:v>
      </x:c>
      <x:c r="L1977" s="52" t="n">
        <x:f>IFERROR(H1977/G1977-1,"")</x:f>
        <x:v>0.12725417407817963</x:v>
      </x:c>
      <x:c r="M1977" s="52" t="n">
        <x:f>IFERROR(I1977/H1977-1,"")</x:f>
        <x:v>0.39774069527095746</x:v>
      </x:c>
      <x:c r="N1977" s="52" t="n">
        <x:f>IFERROR(J1977/I1977-1,"")</x:f>
        <x:v>0.0929044136795516</x:v>
      </x:c>
      <x:c r="O1977" s="52" t="n">
        <x:f>IFERROR(K1977/J1977-1,"")</x:f>
        <x:v>0.06501694294440719</x:v>
      </x:c>
      <x:c r="P1977" s="52" t="n">
        <x:f>IFERROR((K1977/G1977)^(1/4)-1,"")</x:f>
        <x:v>0.16371542166904818</x:v>
      </x:c>
      <x:c r="Q1977" s="51" t="n">
        <x:v>437.102</x:v>
      </x:c>
      <x:c r="R1977" s="52" t="n">
        <x:f>IFERROR(Q1977/K1977,"")</x:f>
        <x:v>0.051201585965089835</x:v>
      </x:c>
      <x:c r="S1977" s="53" t="n">
        <x:v>38322</x:v>
      </x:c>
      <x:c r="T1977" s="50" t="str">
        <x:v>EDINET_company_history</x:v>
      </x:c>
      <x:c r="U1977" s="50" t="str">
        <x:v>投資事業有限責任組合ＪＡＩＣスペシャルティファンド</x:v>
      </x:c>
      <x:c r="V1977" s="54" t="n">
        <x:v>0.0718</x:v>
      </x:c>
      <x:c r="W1977" s="50" t="str">
        <x:v>久保田 一臣</x:v>
      </x:c>
      <x:c r="X1977" s="50" t="b">
        <x:f>AND(COUNT(L1977:O1977)=4,L1977&gt;='設定'!$B$6,M1977&gt;='設定'!$B$6,N1977&gt;='設定'!$B$6,O1977&gt;='設定'!$B$6)</x:f>
        <x:v>0</x:v>
      </x:c>
      <x:c r="Y1977" s="50" t="b">
        <x:f>AND(COUNT(G1977:K1977)=5,P1977&gt;='設定'!$B$7)</x:f>
        <x:v>0</x:v>
      </x:c>
      <x:c r="Z1977" s="50" t="b">
        <x:f>AND(ISNUMBER(R1977),R1977&gt;='設定'!$B$8)</x:f>
        <x:v>0</x:v>
      </x:c>
      <x:c r="AA1977" s="50" t="b">
        <x:f>AND(ISNUMBER(S1977),S1977&gt;=DATE(YEAR('設定'!$B$10)-'設定'!$B$9,MONTH('設定'!$B$10),DAY('設定'!$B$10)))</x:f>
        <x:v>0</x:v>
      </x:c>
      <x:c r="AB1977" s="55" t="b">
        <x:v>0</x:v>
      </x:c>
      <x:c r="AC1977" s="55" t="b">
        <x:v>0</x:v>
      </x:c>
      <x:c r="AD1977" s="50" t="n">
        <x:f>IF(X1977,1,0)+IF(Z1977,1,0)+IF(AA1977,1,0)+IF(AB1977,1,0)</x:f>
        <x:v>0</x:v>
      </x:c>
      <x:c r="AE1977" s="50" t="n">
        <x:f>IF(Y1977,1,0)+IF(Z1977,1,0)+IF(AA1977,1,0)+IF(AB1977,1,0)</x:f>
        <x:v>0</x:v>
      </x:c>
      <x:c r="AF1977" s="50" t="n">
        <x:f>IF(Y1977,1,0)+IF(Z1977,1,0)+IF(AA1977,1,0)+IF(AC1977,1,0)</x:f>
        <x:v>0</x:v>
      </x:c>
      <x:c r="AG1977" s="53" t="n">
        <x:v>44348</x:v>
      </x:c>
      <x:c r="AH1977" s="50" t="str">
        <x:v>S100W53E</x:v>
      </x:c>
      <x:c r="AI1977" s="50" t="str">
        <x:v>NetSalesSummaryOfBusinessResults</x:v>
      </x:c>
      <x:c r="AJ1977" s="50" t="str">
        <x:v>OperatingIncome</x:v>
      </x:c>
      <x:c r="AK1977" s="53" t="n">
        <x:v>45747</x:v>
      </x:c>
      <x:c r="AL1977" s="50" t="str">
        <x:v>365/365/365/366/365</x:v>
      </x:c>
      <x:c r="AM1977" s="51" t="n">
        <x:v>696000</x:v>
      </x:c>
      <x:c r="AN1977" s="51" t="n">
        <x:v>3350</x:v>
      </x:c>
      <x:c r="AO1977" s="51" t="n">
        <x:f>IFERROR(AM1977*AN1977,"")</x:f>
        <x:v>2331600000</x:v>
      </x:c>
      <x:c r="AP1977" s="56" t="n">
        <x:f>IFERROR(AO1977/(K1977*1000000),"")</x:f>
        <x:v>0.2731207311707644</x:v>
      </x:c>
      <x:c r="AQ1977" s="57" t="n">
        <x:v>2405433.3333333335</x:v>
      </x:c>
      <x:c r="AR1977" s="52" t="n">
        <x:v>0.3900758096953777</x:v>
      </x:c>
      <x:c r="AS1977" s="52" t="n">
        <x:v>-0.4423529996091363</x:v>
      </x:c>
      <x:c r="AT1977" s="55" t="b">
        <x:v>0</x:v>
      </x:c>
      <x:c r="AU1977" s="50" t="str">
        <x:v>low_liquidity</x:v>
      </x:c>
      <x:c r="AV1977" s="58" t="n">
        <x:v>-0.1858467417911408</x:v>
      </x:c>
      <x:c r="AW1977" s="50" t="n">
        <x:v>2981</x:v>
      </x:c>
      <x:c r="AX1977" s="50" t="str">
        <x:v>Transformation Moat</x:v>
      </x:c>
      <x:c r="AY1977" s="50" t="str">
        <x:v>既存適格性フィルター不通過: low_liquidity / 60日平均売買代金2,000万円未満</x:v>
      </x:c>
      <x:c r="AZ1977" s="59" t="str">
        <x:v>2025-06-27 15:50</x:v>
      </x:c>
      <x:c r="BA1977" s="53" t="n">
        <x:v>38322</x:v>
      </x:c>
      <x:c r="BB1977" s="50"/>
      <x:c r="BC1977" s="50"/>
      <x:c r="BD1977" s="50"/>
    </x:row>
    <x:row r="1978">
      <x:c r="A1978" s="50" t="n">
        <x:v>1977</x:v>
      </x:c>
      <x:c r="B1978" s="50" t="str">
        <x:v>8031</x:v>
      </x:c>
      <x:c r="C1978" s="50" t="str">
        <x:v>8031.T</x:v>
      </x:c>
      <x:c r="D1978" s="50" t="str">
        <x:v>MITSUI &amp; CO.,LTD.</x:v>
      </x:c>
      <x:c r="E1978" s="50" t="str">
        <x:v>Prime Market (Domestic)</x:v>
      </x:c>
      <x:c r="F1978" s="50" t="str">
        <x:v>Wholesale Trade</x:v>
      </x:c>
      <x:c r="G1978" s="51" t="n">
        <x:v>8010235</x:v>
      </x:c>
      <x:c r="H1978" s="51" t="n">
        <x:v>11757559</x:v>
      </x:c>
      <x:c r="I1978" s="51" t="n">
        <x:v>14306402</x:v>
      </x:c>
      <x:c r="J1978" s="51" t="n">
        <x:v>13324942</x:v>
      </x:c>
      <x:c r="K1978" s="51" t="n">
        <x:v>14662620</x:v>
      </x:c>
      <x:c r="L1978" s="52" t="n">
        <x:f>IFERROR(H1978/G1978-1,"")</x:f>
        <x:v>0.467816986642714</x:v>
      </x:c>
      <x:c r="M1978" s="52" t="n">
        <x:f>IFERROR(I1978/H1978-1,"")</x:f>
        <x:v>0.2167833476319363</x:v>
      </x:c>
      <x:c r="N1978" s="52" t="n">
        <x:f>IFERROR(J1978/I1978-1,"")</x:f>
        <x:v>-0.06860285346378492</x:v>
      </x:c>
      <x:c r="O1978" s="52" t="n">
        <x:f>IFERROR(K1978/J1978-1,"")</x:f>
        <x:v>0.10038902983592735</x:v>
      </x:c>
      <x:c r="P1978" s="52" t="n">
        <x:f>IFERROR((K1978/G1978)^(1/4)-1,"")</x:f>
        <x:v>0.16316568259449338</x:v>
      </x:c>
      <x:c r="Q1978" s="51" t="n">
        <x:v>1246788</x:v>
      </x:c>
      <x:c r="R1978" s="52" t="n">
        <x:f>IFERROR(Q1978/K1978,"")</x:f>
        <x:v>0.08503173375563167</x:v>
      </x:c>
      <x:c r="S1978" s="53" t="n">
        <x:v>18019</x:v>
      </x:c>
      <x:c r="T1978" s="50" t="str">
        <x:v>EDINET_company_history</x:v>
      </x:c>
      <x:c r="U1978" s="50" t="str">
        <x:v>日本マスタートラスト信託銀行株式会社 （信託口）</x:v>
      </x:c>
      <x:c r="V1978" s="54" t="n">
        <x:v>0.1697</x:v>
      </x:c>
      <x:c r="W1978" s="50" t="str">
        <x:v>安永 竜夫 / 堀 健一 / 竹増 喜明 / 重田 哲也 / 佐藤 理 / 松井 透</x:v>
      </x:c>
      <x:c r="X1978" s="50" t="b">
        <x:f>AND(COUNT(L1978:O1978)=4,L1978&gt;='設定'!$B$6,M1978&gt;='設定'!$B$6,N1978&gt;='設定'!$B$6,O1978&gt;='設定'!$B$6)</x:f>
        <x:v>0</x:v>
      </x:c>
      <x:c r="Y1978" s="50" t="b">
        <x:f>AND(COUNT(G1978:K1978)=5,P1978&gt;='設定'!$B$7)</x:f>
        <x:v>0</x:v>
      </x:c>
      <x:c r="Z1978" s="50" t="b">
        <x:f>AND(ISNUMBER(R1978),R1978&gt;='設定'!$B$8)</x:f>
        <x:v>0</x:v>
      </x:c>
      <x:c r="AA1978" s="50" t="b">
        <x:f>AND(ISNUMBER(S1978),S1978&gt;=DATE(YEAR('設定'!$B$10)-'設定'!$B$9,MONTH('設定'!$B$10),DAY('設定'!$B$10)))</x:f>
        <x:v>0</x:v>
      </x:c>
      <x:c r="AB1978" s="55" t="b">
        <x:v>0</x:v>
      </x:c>
      <x:c r="AC1978" s="55" t="b">
        <x:v>0</x:v>
      </x:c>
      <x:c r="AD1978" s="50" t="n">
        <x:f>IF(X1978,1,0)+IF(Z1978,1,0)+IF(AA1978,1,0)+IF(AB1978,1,0)</x:f>
        <x:v>0</x:v>
      </x:c>
      <x:c r="AE1978" s="50" t="n">
        <x:f>IF(Y1978,1,0)+IF(Z1978,1,0)+IF(AA1978,1,0)+IF(AB1978,1,0)</x:f>
        <x:v>0</x:v>
      </x:c>
      <x:c r="AF1978" s="50" t="n">
        <x:f>IF(Y1978,1,0)+IF(Z1978,1,0)+IF(AA1978,1,0)+IF(AC1978,1,0)</x:f>
        <x:v>0</x:v>
      </x:c>
      <x:c r="AG1978" s="53" t="n">
        <x:v>44348</x:v>
      </x:c>
      <x:c r="AH1978" s="50" t="str">
        <x:v>S100VYNR</x:v>
      </x:c>
      <x:c r="AI1978" s="50" t="str">
        <x:v>RevenueIFRSSummaryOfBusinessResults</x:v>
      </x:c>
      <x:c r="AJ1978" s="50" t="str">
        <x:v>NonOperatingIncome</x:v>
      </x:c>
      <x:c r="AK1978" s="53" t="n">
        <x:v>45747</x:v>
      </x:c>
      <x:c r="AL1978" s="50" t="str">
        <x:v>365/365/365/366/365</x:v>
      </x:c>
      <x:c r="AM1978" s="51" t="n">
        <x:v>2887577572</x:v>
      </x:c>
      <x:c r="AN1978" s="51" t="n">
        <x:v>5033</x:v>
      </x:c>
      <x:c r="AO1978" s="51" t="n">
        <x:f>IFERROR(AM1978*AN1978,"")</x:f>
        <x:v>14533177919876</x:v>
      </x:c>
      <x:c r="AP1978" s="56" t="n">
        <x:f>IFERROR(AO1978/(K1978*1000000),"")</x:f>
        <x:v>0.9911719678935961</x:v>
      </x:c>
      <x:c r="AQ1978" s="57" t="n">
        <x:v>47126539275</x:v>
      </x:c>
      <x:c r="AR1978" s="52" t="n">
        <x:v>0.3219118582510079</x:v>
      </x:c>
      <x:c r="AS1978" s="52" t="n">
        <x:v>-0.417085472463291</x:v>
      </x:c>
      <x:c r="AT1978" s="55" t="b">
        <x:v>0</x:v>
      </x:c>
      <x:c r="AU1978" s="50" t="str">
        <x:v>missing_financial_data</x:v>
      </x:c>
      <x:c r="AV1978" s="58" t="n">
        <x:v>0.0230335461493005</x:v>
      </x:c>
      <x:c r="AW1978" s="50" t="n">
        <x:v>1697</x:v>
      </x:c>
      <x:c r="AX1978" s="50" t="str">
        <x:v>Core Moat</x:v>
      </x:c>
      <x:c r="AY1978" s="50" t="str">
        <x:v>既存適格性フィルター不通過: missing_financial_data</x:v>
      </x:c>
      <x:c r="AZ1978" s="59" t="str">
        <x:v>2025-06-17 13:37</x:v>
      </x:c>
      <x:c r="BA1978" s="53" t="n">
        <x:v>18019</x:v>
      </x:c>
      <x:c r="BB1978" s="50"/>
      <x:c r="BC1978" s="50"/>
      <x:c r="BD1978" s="50" t="str">
        <x:v>TOPIX Core30</x:v>
      </x:c>
    </x:row>
    <x:row r="1979">
      <x:c r="A1979" s="50" t="n">
        <x:v>1978</x:v>
      </x:c>
      <x:c r="B1979" s="50" t="str">
        <x:v>9979</x:v>
      </x:c>
      <x:c r="C1979" s="50" t="str">
        <x:v>9979.T</x:v>
      </x:c>
      <x:c r="D1979" s="50" t="str">
        <x:v>DAISYO CORPORATION</x:v>
      </x:c>
      <x:c r="E1979" s="50" t="str">
        <x:v>Standard Market(Domestic)</x:v>
      </x:c>
      <x:c r="F1979" s="50" t="str">
        <x:v>Retail Trade</x:v>
      </x:c>
      <x:c r="G1979" s="51" t="n">
        <x:v>28836</x:v>
      </x:c>
      <x:c r="H1979" s="51" t="n">
        <x:v>35799</x:v>
      </x:c>
      <x:c r="I1979" s="51" t="n">
        <x:v>45495</x:v>
      </x:c>
      <x:c r="J1979" s="51" t="n">
        <x:v>50586</x:v>
      </x:c>
      <x:c r="K1979" s="51" t="n">
        <x:v>52556</x:v>
      </x:c>
      <x:c r="L1979" s="52" t="n">
        <x:f>IFERROR(H1979/G1979-1,"")</x:f>
        <x:v>0.24146899708697456</x:v>
      </x:c>
      <x:c r="M1979" s="52" t="n">
        <x:f>IFERROR(I1979/H1979-1,"")</x:f>
        <x:v>0.2708455543450934</x:v>
      </x:c>
      <x:c r="N1979" s="52" t="n">
        <x:f>IFERROR(J1979/I1979-1,"")</x:f>
        <x:v>0.11190240685789643</x:v>
      </x:c>
      <x:c r="O1979" s="52" t="n">
        <x:f>IFERROR(K1979/J1979-1,"")</x:f>
        <x:v>0.03894358122800767</x:v>
      </x:c>
      <x:c r="P1979" s="52" t="n">
        <x:f>IFERROR((K1979/G1979)^(1/4)-1,"")</x:f>
        <x:v>0.16190821361937924</x:v>
      </x:c>
      <x:c r="Q1979" s="51" t="n">
        <x:v>1196</x:v>
      </x:c>
      <x:c r="R1979" s="52" t="n">
        <x:f>IFERROR(Q1979/K1979,"")</x:f>
        <x:v>0.022756678590455895</x:v>
      </x:c>
      <x:c r="S1979" s="53" t="n">
        <x:v>35551</x:v>
      </x:c>
      <x:c r="T1979" s="50" t="str">
        <x:v>EDINET_company_history</x:v>
      </x:c>
      <x:c r="U1979" s="50" t="str">
        <x:v>株式会社宇宙</x:v>
      </x:c>
      <x:c r="V1979" s="54" t="n">
        <x:v>0.2842</x:v>
      </x:c>
      <x:c r="W1979" s="50" t="str">
        <x:v>平 了 壽 / 野 間 信 護</x:v>
      </x:c>
      <x:c r="X1979" s="50" t="b">
        <x:f>AND(COUNT(L1979:O1979)=4,L1979&gt;='設定'!$B$6,M1979&gt;='設定'!$B$6,N1979&gt;='設定'!$B$6,O1979&gt;='設定'!$B$6)</x:f>
        <x:v>0</x:v>
      </x:c>
      <x:c r="Y1979" s="50" t="b">
        <x:f>AND(COUNT(G1979:K1979)=5,P1979&gt;='設定'!$B$7)</x:f>
        <x:v>0</x:v>
      </x:c>
      <x:c r="Z1979" s="50" t="b">
        <x:f>AND(ISNUMBER(R1979),R1979&gt;='設定'!$B$8)</x:f>
        <x:v>0</x:v>
      </x:c>
      <x:c r="AA1979" s="50" t="b">
        <x:f>AND(ISNUMBER(S1979),S1979&gt;=DATE(YEAR('設定'!$B$10)-'設定'!$B$9,MONTH('設定'!$B$10),DAY('設定'!$B$10)))</x:f>
        <x:v>0</x:v>
      </x:c>
      <x:c r="AB1979" s="55" t="b">
        <x:v>0</x:v>
      </x:c>
      <x:c r="AC1979" s="55" t="b">
        <x:v>0</x:v>
      </x:c>
      <x:c r="AD1979" s="50" t="n">
        <x:f>IF(X1979,1,0)+IF(Z1979,1,0)+IF(AA1979,1,0)+IF(AB1979,1,0)</x:f>
        <x:v>0</x:v>
      </x:c>
      <x:c r="AE1979" s="50" t="n">
        <x:f>IF(Y1979,1,0)+IF(Z1979,1,0)+IF(AA1979,1,0)+IF(AB1979,1,0)</x:f>
        <x:v>0</x:v>
      </x:c>
      <x:c r="AF1979" s="50" t="n">
        <x:f>IF(Y1979,1,0)+IF(Z1979,1,0)+IF(AA1979,1,0)+IF(AC1979,1,0)</x:f>
        <x:v>0</x:v>
      </x:c>
      <x:c r="AG1979" s="53" t="n">
        <x:v>44348</x:v>
      </x:c>
      <x:c r="AH1979" s="50" t="str">
        <x:v>S100X5DP</x:v>
      </x:c>
      <x:c r="AI1979" s="50" t="str">
        <x:v>NetSalesSummaryOfBusinessResults</x:v>
      </x:c>
      <x:c r="AJ1979" s="50" t="str">
        <x:v>OperatingIncome</x:v>
      </x:c>
      <x:c r="AK1979" s="53" t="n">
        <x:v>45900</x:v>
      </x:c>
      <x:c r="AL1979" s="50" t="str">
        <x:v>365/365/365/366/365</x:v>
      </x:c>
      <x:c r="AM1979" s="51" t="n">
        <x:v>20985162</x:v>
      </x:c>
      <x:c r="AN1979" s="51" t="n">
        <x:v>1045</x:v>
      </x:c>
      <x:c r="AO1979" s="51" t="n">
        <x:f>IFERROR(AM1979*AN1979,"")</x:f>
        <x:v>21929494290</x:v>
      </x:c>
      <x:c r="AP1979" s="56" t="n">
        <x:f>IFERROR(AO1979/(K1979*1000000),"")</x:f>
        <x:v>0.41725957626151156</x:v>
      </x:c>
      <x:c r="AQ1979" s="57" t="n">
        <x:v>50551938.333333336</x:v>
      </x:c>
      <x:c r="AR1979" s="52" t="n">
        <x:v>0.2090544199869198</x:v>
      </x:c>
      <x:c r="AS1979" s="52" t="n">
        <x:v>-0.2495610335003834</x:v>
      </x:c>
      <x:c r="AT1979" s="55" t="b">
        <x:v>1</x:v>
      </x:c>
      <x:c r="AU1979" s="50"/>
      <x:c r="AV1979" s="58" t="n">
        <x:v>-0.0685045824587431</x:v>
      </x:c>
      <x:c r="AW1979" s="50" t="n">
        <x:v>2393</x:v>
      </x:c>
      <x:c r="AX1979" s="50" t="str">
        <x:v>Core Moat</x:v>
      </x:c>
      <x:c r="AY1979" s="50" t="str">
        <x:v>目立つ機械的警告なし（定性確認は別途必要）</x:v>
      </x:c>
      <x:c r="AZ1979" s="59" t="str">
        <x:v>2025-11-25 12:36</x:v>
      </x:c>
      <x:c r="BA1979" s="53" t="n">
        <x:v>35551</x:v>
      </x:c>
      <x:c r="BB1979" s="50"/>
      <x:c r="BC1979" s="50"/>
      <x:c r="BD1979" s="50" t="str">
        <x:v>TOPIX Small 2</x:v>
      </x:c>
    </x:row>
    <x:row r="1980">
      <x:c r="A1980" s="50" t="n">
        <x:v>1979</x:v>
      </x:c>
      <x:c r="B1980" s="50" t="str">
        <x:v>6339</x:v>
      </x:c>
      <x:c r="C1980" s="50" t="str">
        <x:v>6339.T</x:v>
      </x:c>
      <x:c r="D1980" s="50" t="str">
        <x:v>Sintokogio,Ltd.</x:v>
      </x:c>
      <x:c r="E1980" s="50" t="str">
        <x:v>Prime Market (Domestic)</x:v>
      </x:c>
      <x:c r="F1980" s="50" t="str">
        <x:v>Machinery</x:v>
      </x:c>
      <x:c r="G1980" s="51" t="n">
        <x:v>82544</x:v>
      </x:c>
      <x:c r="H1980" s="51" t="n">
        <x:v>99247</x:v>
      </x:c>
      <x:c r="I1980" s="51" t="n">
        <x:v>106381</x:v>
      </x:c>
      <x:c r="J1980" s="51" t="n">
        <x:v>115495</x:v>
      </x:c>
      <x:c r="K1980" s="51" t="n">
        <x:v>150224</x:v>
      </x:c>
      <x:c r="L1980" s="52" t="n">
        <x:f>IFERROR(H1980/G1980-1,"")</x:f>
        <x:v>0.20235268462880396</x:v>
      </x:c>
      <x:c r="M1980" s="52" t="n">
        <x:f>IFERROR(I1980/H1980-1,"")</x:f>
        <x:v>0.07188126593247146</x:v>
      </x:c>
      <x:c r="N1980" s="52" t="n">
        <x:f>IFERROR(J1980/I1980-1,"")</x:f>
        <x:v>0.08567319352139946</x:v>
      </x:c>
      <x:c r="O1980" s="52" t="n">
        <x:f>IFERROR(K1980/J1980-1,"")</x:f>
        <x:v>0.3006969998701243</x:v>
      </x:c>
      <x:c r="P1980" s="52" t="n">
        <x:f>IFERROR((K1980/G1980)^(1/4)-1,"")</x:f>
        <x:v>0.16148459167241236</x:v>
      </x:c>
      <x:c r="Q1980" s="51" t="n">
        <x:v>3004</x:v>
      </x:c>
      <x:c r="R1980" s="52" t="n">
        <x:f>IFERROR(Q1980/K1980,"")</x:f>
        <x:v>0.019996804771541164</x:v>
      </x:c>
      <x:c r="S1980" s="53" t="n">
        <x:v>19876</x:v>
      </x:c>
      <x:c r="T1980" s="50" t="str">
        <x:v>EDINET_company_history</x:v>
      </x:c>
      <x:c r="U1980" s="50" t="str">
        <x:v>日本マスタートラスト信託銀行株式会社（信託口）</x:v>
      </x:c>
      <x:c r="V1980" s="54" t="n">
        <x:v>0.1109</x:v>
      </x:c>
      <x:c r="W1980" s="50" t="str">
        <x:v>永井 淳</x:v>
      </x:c>
      <x:c r="X1980" s="50" t="b">
        <x:f>AND(COUNT(L1980:O1980)=4,L1980&gt;='設定'!$B$6,M1980&gt;='設定'!$B$6,N1980&gt;='設定'!$B$6,O1980&gt;='設定'!$B$6)</x:f>
        <x:v>0</x:v>
      </x:c>
      <x:c r="Y1980" s="50" t="b">
        <x:f>AND(COUNT(G1980:K1980)=5,P1980&gt;='設定'!$B$7)</x:f>
        <x:v>0</x:v>
      </x:c>
      <x:c r="Z1980" s="50" t="b">
        <x:f>AND(ISNUMBER(R1980),R1980&gt;='設定'!$B$8)</x:f>
        <x:v>0</x:v>
      </x:c>
      <x:c r="AA1980" s="50" t="b">
        <x:f>AND(ISNUMBER(S1980),S1980&gt;=DATE(YEAR('設定'!$B$10)-'設定'!$B$9,MONTH('設定'!$B$10),DAY('設定'!$B$10)))</x:f>
        <x:v>0</x:v>
      </x:c>
      <x:c r="AB1980" s="55" t="b">
        <x:v>0</x:v>
      </x:c>
      <x:c r="AC1980" s="55" t="b">
        <x:v>0</x:v>
      </x:c>
      <x:c r="AD1980" s="50" t="n">
        <x:f>IF(X1980,1,0)+IF(Z1980,1,0)+IF(AA1980,1,0)+IF(AB1980,1,0)</x:f>
        <x:v>0</x:v>
      </x:c>
      <x:c r="AE1980" s="50" t="n">
        <x:f>IF(Y1980,1,0)+IF(Z1980,1,0)+IF(AA1980,1,0)+IF(AB1980,1,0)</x:f>
        <x:v>0</x:v>
      </x:c>
      <x:c r="AF1980" s="50" t="n">
        <x:f>IF(Y1980,1,0)+IF(Z1980,1,0)+IF(AA1980,1,0)+IF(AC1980,1,0)</x:f>
        <x:v>0</x:v>
      </x:c>
      <x:c r="AG1980" s="53" t="n">
        <x:v>44348</x:v>
      </x:c>
      <x:c r="AH1980" s="50" t="str">
        <x:v>S100W29W</x:v>
      </x:c>
      <x:c r="AI1980" s="50" t="str">
        <x:v>NetSalesSummaryOfBusinessResults</x:v>
      </x:c>
      <x:c r="AJ1980" s="50" t="str">
        <x:v>OperatingIncome</x:v>
      </x:c>
      <x:c r="AK1980" s="53" t="n">
        <x:v>45747</x:v>
      </x:c>
      <x:c r="AL1980" s="50" t="str">
        <x:v>365/365/365/366/365</x:v>
      </x:c>
      <x:c r="AM1980" s="51" t="n">
        <x:v>52619428</x:v>
      </x:c>
      <x:c r="AN1980" s="51" t="n">
        <x:v>1231</x:v>
      </x:c>
      <x:c r="AO1980" s="51" t="n">
        <x:f>IFERROR(AM1980*AN1980,"")</x:f>
        <x:v>64774515868</x:v>
      </x:c>
      <x:c r="AP1980" s="56" t="n">
        <x:f>IFERROR(AO1980/(K1980*1000000),"")</x:f>
        <x:v>0.43118620105975075</x:v>
      </x:c>
      <x:c r="AQ1980" s="57" t="n">
        <x:v>180568240</x:v>
      </x:c>
      <x:c r="AR1980" s="52" t="n">
        <x:v>0.2757614280816335</x:v>
      </x:c>
      <x:c r="AS1980" s="52" t="n">
        <x:v>-0.4787447105174206</x:v>
      </x:c>
      <x:c r="AT1980" s="55" t="b">
        <x:v>1</x:v>
      </x:c>
      <x:c r="AU1980" s="50"/>
      <x:c r="AV1980" s="58" t="n">
        <x:v>0.266994987187073</x:v>
      </x:c>
      <x:c r="AW1980" s="50" t="n">
        <x:v>500</x:v>
      </x:c>
      <x:c r="AX1980" s="50" t="str">
        <x:v>Future Moat</x:v>
      </x:c>
      <x:c r="AY1980" s="50" t="str">
        <x:v>目立つ機械的警告なし（定性確認は別途必要）</x:v>
      </x:c>
      <x:c r="AZ1980" s="59" t="str">
        <x:v>2025-06-24 13:22</x:v>
      </x:c>
      <x:c r="BA1980" s="53" t="n">
        <x:v>19876</x:v>
      </x:c>
      <x:c r="BB1980" s="50"/>
      <x:c r="BC1980" s="50"/>
      <x:c r="BD1980" s="50" t="str">
        <x:v>TOPIX Small 2</x:v>
      </x:c>
    </x:row>
    <x:row r="1981">
      <x:c r="A1981" s="50" t="n">
        <x:v>1980</x:v>
      </x:c>
      <x:c r="B1981" s="50" t="str">
        <x:v>6104</x:v>
      </x:c>
      <x:c r="C1981" s="50" t="str">
        <x:v>6104.T</x:v>
      </x:c>
      <x:c r="D1981" s="50" t="str">
        <x:v>SHIBAURA MACHINE CO.,LTD.</x:v>
      </x:c>
      <x:c r="E1981" s="50" t="str">
        <x:v>Prime Market (Domestic)</x:v>
      </x:c>
      <x:c r="F1981" s="50" t="str">
        <x:v>Machinery</x:v>
      </x:c>
      <x:c r="G1981" s="51" t="n">
        <x:v>92635</x:v>
      </x:c>
      <x:c r="H1981" s="51" t="n">
        <x:v>107777</x:v>
      </x:c>
      <x:c r="I1981" s="51" t="n">
        <x:v>123197</x:v>
      </x:c>
      <x:c r="J1981" s="51" t="n">
        <x:v>160653</x:v>
      </x:c>
      <x:c r="K1981" s="51" t="n">
        <x:v>168191</x:v>
      </x:c>
      <x:c r="L1981" s="52" t="n">
        <x:f>IFERROR(H1981/G1981-1,"")</x:f>
        <x:v>0.16345873589895832</x:v>
      </x:c>
      <x:c r="M1981" s="52" t="n">
        <x:f>IFERROR(I1981/H1981-1,"")</x:f>
        <x:v>0.14307319743544533</x:v>
      </x:c>
      <x:c r="N1981" s="52" t="n">
        <x:f>IFERROR(J1981/I1981-1,"")</x:f>
        <x:v>0.3040333774361388</x:v>
      </x:c>
      <x:c r="O1981" s="52" t="n">
        <x:f>IFERROR(K1981/J1981-1,"")</x:f>
        <x:v>0.04692100365383767</x:v>
      </x:c>
      <x:c r="P1981" s="52" t="n">
        <x:f>IFERROR((K1981/G1981)^(1/4)-1,"")</x:f>
        <x:v>0.16079869642959377</x:v>
      </x:c>
      <x:c r="Q1981" s="51" t="n">
        <x:v>14095</x:v>
      </x:c>
      <x:c r="R1981" s="52" t="n">
        <x:f>IFERROR(Q1981/K1981,"")</x:f>
        <x:v>0.08380353288820448</x:v>
      </x:c>
      <x:c r="S1981" s="53" t="n">
        <x:v>18111</x:v>
      </x:c>
      <x:c r="T1981" s="50" t="str">
        <x:v>EDINET_company_history</x:v>
      </x:c>
      <x:c r="U1981" s="50" t="str">
        <x:v>日本マスタートラスト信託銀行株式会社(信託口)</x:v>
      </x:c>
      <x:c r="V1981" s="54" t="n">
        <x:v>0.1614</x:v>
      </x:c>
      <x:c r="W1981" s="50" t="str">
        <x:v>坂 元 繁 友 / 大 田 浩 昭</x:v>
      </x:c>
      <x:c r="X1981" s="50" t="b">
        <x:f>AND(COUNT(L1981:O1981)=4,L1981&gt;='設定'!$B$6,M1981&gt;='設定'!$B$6,N1981&gt;='設定'!$B$6,O1981&gt;='設定'!$B$6)</x:f>
        <x:v>0</x:v>
      </x:c>
      <x:c r="Y1981" s="50" t="b">
        <x:f>AND(COUNT(G1981:K1981)=5,P1981&gt;='設定'!$B$7)</x:f>
        <x:v>0</x:v>
      </x:c>
      <x:c r="Z1981" s="50" t="b">
        <x:f>AND(ISNUMBER(R1981),R1981&gt;='設定'!$B$8)</x:f>
        <x:v>0</x:v>
      </x:c>
      <x:c r="AA1981" s="50" t="b">
        <x:f>AND(ISNUMBER(S1981),S1981&gt;=DATE(YEAR('設定'!$B$10)-'設定'!$B$9,MONTH('設定'!$B$10),DAY('設定'!$B$10)))</x:f>
        <x:v>0</x:v>
      </x:c>
      <x:c r="AB1981" s="55" t="b">
        <x:v>0</x:v>
      </x:c>
      <x:c r="AC1981" s="55" t="b">
        <x:v>0</x:v>
      </x:c>
      <x:c r="AD1981" s="50" t="n">
        <x:f>IF(X1981,1,0)+IF(Z1981,1,0)+IF(AA1981,1,0)+IF(AB1981,1,0)</x:f>
        <x:v>0</x:v>
      </x:c>
      <x:c r="AE1981" s="50" t="n">
        <x:f>IF(Y1981,1,0)+IF(Z1981,1,0)+IF(AA1981,1,0)+IF(AB1981,1,0)</x:f>
        <x:v>0</x:v>
      </x:c>
      <x:c r="AF1981" s="50" t="n">
        <x:f>IF(Y1981,1,0)+IF(Z1981,1,0)+IF(AA1981,1,0)+IF(AC1981,1,0)</x:f>
        <x:v>0</x:v>
      </x:c>
      <x:c r="AG1981" s="53" t="n">
        <x:v>44348</x:v>
      </x:c>
      <x:c r="AH1981" s="50" t="str">
        <x:v>S100W00Q</x:v>
      </x:c>
      <x:c r="AI1981" s="50" t="str">
        <x:v>NetSalesSummaryOfBusinessResults</x:v>
      </x:c>
      <x:c r="AJ1981" s="50" t="str">
        <x:v>OperatingIncome</x:v>
      </x:c>
      <x:c r="AK1981" s="53" t="n">
        <x:v>45747</x:v>
      </x:c>
      <x:c r="AL1981" s="50" t="str">
        <x:v>365/365/365/366/365</x:v>
      </x:c>
      <x:c r="AM1981" s="51" t="n">
        <x:v>23631106</x:v>
      </x:c>
      <x:c r="AN1981" s="51" t="n">
        <x:v>4025</x:v>
      </x:c>
      <x:c r="AO1981" s="51" t="n">
        <x:f>IFERROR(AM1981*AN1981,"")</x:f>
        <x:v>95115201650</x:v>
      </x:c>
      <x:c r="AP1981" s="56" t="n">
        <x:f>IFERROR(AO1981/(K1981*1000000),"")</x:f>
        <x:v>0.565518973369562</x:v>
      </x:c>
      <x:c r="AQ1981" s="57" t="n">
        <x:v>627628233.3333334</x:v>
      </x:c>
      <x:c r="AR1981" s="52" t="n">
        <x:v>0.3662095428974665</x:v>
      </x:c>
      <x:c r="AS1981" s="52" t="n">
        <x:v>-0.3576599213325765</x:v>
      </x:c>
      <x:c r="AT1981" s="55" t="b">
        <x:v>1</x:v>
      </x:c>
      <x:c r="AU1981" s="50"/>
      <x:c r="AV1981" s="58" t="n">
        <x:v>0.3293922211173088</x:v>
      </x:c>
      <x:c r="AW1981" s="50" t="n">
        <x:v>349</x:v>
      </x:c>
      <x:c r="AX1981" s="50" t="str">
        <x:v>Future Moat</x:v>
      </x:c>
      <x:c r="AY1981" s="50" t="str">
        <x:v>目立つ機械的警告なし（定性確認は別途必要）</x:v>
      </x:c>
      <x:c r="AZ1981" s="59" t="str">
        <x:v>2025-06-20 16:11</x:v>
      </x:c>
      <x:c r="BA1981" s="53" t="n">
        <x:v>18111</x:v>
      </x:c>
      <x:c r="BB1981" s="50"/>
      <x:c r="BC1981" s="50"/>
      <x:c r="BD1981" s="50" t="str">
        <x:v>TOPIX Small 1</x:v>
      </x:c>
    </x:row>
    <x:row r="1982">
      <x:c r="A1982" s="50" t="n">
        <x:v>1981</x:v>
      </x:c>
      <x:c r="B1982" s="50" t="str">
        <x:v>2708</x:v>
      </x:c>
      <x:c r="C1982" s="50" t="str">
        <x:v>2708.T</x:v>
      </x:c>
      <x:c r="D1982" s="50" t="str">
        <x:v>KUZE CO.,LTD.</x:v>
      </x:c>
      <x:c r="E1982" s="50" t="str">
        <x:v>Standard Market(Domestic)</x:v>
      </x:c>
      <x:c r="F1982" s="50" t="str">
        <x:v>Wholesale Trade</x:v>
      </x:c>
      <x:c r="G1982" s="51" t="n">
        <x:v>37854</x:v>
      </x:c>
      <x:c r="H1982" s="51" t="n">
        <x:v>43851</x:v>
      </x:c>
      <x:c r="I1982" s="51" t="n">
        <x:v>56460</x:v>
      </x:c>
      <x:c r="J1982" s="51" t="n">
        <x:v>64474</x:v>
      </x:c>
      <x:c r="K1982" s="51" t="n">
        <x:v>68568</x:v>
      </x:c>
      <x:c r="L1982" s="52" t="n">
        <x:f>IFERROR(H1982/G1982-1,"")</x:f>
        <x:v>0.15842447297511497</x:v>
      </x:c>
      <x:c r="M1982" s="52" t="n">
        <x:f>IFERROR(I1982/H1982-1,"")</x:f>
        <x:v>0.2875419032633235</x:v>
      </x:c>
      <x:c r="N1982" s="52" t="n">
        <x:f>IFERROR(J1982/I1982-1,"")</x:f>
        <x:v>0.14194119730782861</x:v>
      </x:c>
      <x:c r="O1982" s="52" t="n">
        <x:f>IFERROR(K1982/J1982-1,"")</x:f>
        <x:v>0.06349846449731666</x:v>
      </x:c>
      <x:c r="P1982" s="52" t="n">
        <x:f>IFERROR((K1982/G1982)^(1/4)-1,"")</x:f>
        <x:v>0.1601186968393653</x:v>
      </x:c>
      <x:c r="Q1982" s="51" t="n">
        <x:v>1847</x:v>
      </x:c>
      <x:c r="R1982" s="52" t="n">
        <x:f>IFERROR(Q1982/K1982,"")</x:f>
        <x:v>0.02693676350484191</x:v>
      </x:c>
      <x:c r="S1982" s="53" t="n">
        <x:v>37135</x:v>
      </x:c>
      <x:c r="T1982" s="50" t="str">
        <x:v>EDINET_company_history</x:v>
      </x:c>
      <x:c r="U1982" s="50" t="str">
        <x:v>国分グループ本社株式会社</x:v>
      </x:c>
      <x:c r="V1982" s="54" t="n">
        <x:v>0.1999</x:v>
      </x:c>
      <x:c r="W1982" s="50" t="str">
        <x:v>久 世 真 也</x:v>
      </x:c>
      <x:c r="X1982" s="50" t="b">
        <x:f>AND(COUNT(L1982:O1982)=4,L1982&gt;='設定'!$B$6,M1982&gt;='設定'!$B$6,N1982&gt;='設定'!$B$6,O1982&gt;='設定'!$B$6)</x:f>
        <x:v>0</x:v>
      </x:c>
      <x:c r="Y1982" s="50" t="b">
        <x:f>AND(COUNT(G1982:K1982)=5,P1982&gt;='設定'!$B$7)</x:f>
        <x:v>0</x:v>
      </x:c>
      <x:c r="Z1982" s="50" t="b">
        <x:f>AND(ISNUMBER(R1982),R1982&gt;='設定'!$B$8)</x:f>
        <x:v>0</x:v>
      </x:c>
      <x:c r="AA1982" s="50" t="b">
        <x:f>AND(ISNUMBER(S1982),S1982&gt;=DATE(YEAR('設定'!$B$10)-'設定'!$B$9,MONTH('設定'!$B$10),DAY('設定'!$B$10)))</x:f>
        <x:v>0</x:v>
      </x:c>
      <x:c r="AB1982" s="55" t="b">
        <x:v>0</x:v>
      </x:c>
      <x:c r="AC1982" s="55" t="b">
        <x:v>0</x:v>
      </x:c>
      <x:c r="AD1982" s="50" t="n">
        <x:f>IF(X1982,1,0)+IF(Z1982,1,0)+IF(AA1982,1,0)+IF(AB1982,1,0)</x:f>
        <x:v>0</x:v>
      </x:c>
      <x:c r="AE1982" s="50" t="n">
        <x:f>IF(Y1982,1,0)+IF(Z1982,1,0)+IF(AA1982,1,0)+IF(AB1982,1,0)</x:f>
        <x:v>0</x:v>
      </x:c>
      <x:c r="AF1982" s="50" t="n">
        <x:f>IF(Y1982,1,0)+IF(Z1982,1,0)+IF(AA1982,1,0)+IF(AC1982,1,0)</x:f>
        <x:v>0</x:v>
      </x:c>
      <x:c r="AG1982" s="53" t="n">
        <x:v>44348</x:v>
      </x:c>
      <x:c r="AH1982" s="50" t="str">
        <x:v>S100W7LO</x:v>
      </x:c>
      <x:c r="AI1982" s="50" t="str">
        <x:v>NetSalesSummaryOfBusinessResults</x:v>
      </x:c>
      <x:c r="AJ1982" s="50" t="str">
        <x:v>OperatingIncome</x:v>
      </x:c>
      <x:c r="AK1982" s="53" t="n">
        <x:v>45747</x:v>
      </x:c>
      <x:c r="AL1982" s="50" t="str">
        <x:v>365/365/365/366/365</x:v>
      </x:c>
      <x:c r="AM1982" s="51" t="n">
        <x:v>4626327</x:v>
      </x:c>
      <x:c r="AN1982" s="51" t="n">
        <x:v>1830</x:v>
      </x:c>
      <x:c r="AO1982" s="51" t="n">
        <x:f>IFERROR(AM1982*AN1982,"")</x:f>
        <x:v>8466178410</x:v>
      </x:c>
      <x:c r="AP1982" s="56" t="n">
        <x:f>IFERROR(AO1982/(K1982*1000000),"")</x:f>
        <x:v>0.12347127537626881</x:v>
      </x:c>
      <x:c r="AQ1982" s="57" t="n">
        <x:v>6293358.333333333</x:v>
      </x:c>
      <x:c r="AR1982" s="52" t="n">
        <x:v>0.4281769508493638</x:v>
      </x:c>
      <x:c r="AS1982" s="52" t="n">
        <x:v>-0.6583412969198064</x:v>
      </x:c>
      <x:c r="AT1982" s="55" t="b">
        <x:v>0</x:v>
      </x:c>
      <x:c r="AU1982" s="50" t="str">
        <x:v>low_liquidity</x:v>
      </x:c>
      <x:c r="AV1982" s="58" t="n">
        <x:v>-0.2215905687281869</x:v>
      </x:c>
      <x:c r="AW1982" s="50" t="n">
        <x:v>3109</x:v>
      </x:c>
      <x:c r="AX1982" s="50" t="str">
        <x:v>Transformation Moat</x:v>
      </x:c>
      <x:c r="AY1982" s="50" t="str">
        <x:v>既存適格性フィルター不通過: low_liquidity / 60日平均売買代金2,000万円未満 / ローカル5年最大下落率-60%以下</x:v>
      </x:c>
      <x:c r="AZ1982" s="59" t="str">
        <x:v>2025-06-27 09:19</x:v>
      </x:c>
      <x:c r="BA1982" s="53" t="n">
        <x:v>37135</x:v>
      </x:c>
      <x:c r="BB1982" s="50"/>
      <x:c r="BC1982" s="50"/>
      <x:c r="BD1982" s="50"/>
    </x:row>
    <x:row r="1983">
      <x:c r="A1983" s="50" t="n">
        <x:v>1982</x:v>
      </x:c>
      <x:c r="B1983" s="50" t="str">
        <x:v>4772</x:v>
      </x:c>
      <x:c r="C1983" s="50" t="str">
        <x:v>4772.T</x:v>
      </x:c>
      <x:c r="D1983" s="50" t="str">
        <x:v>SM ENTERTAINMENT JAPAN Co.,Ltd.</x:v>
      </x:c>
      <x:c r="E1983" s="50" t="str">
        <x:v>Growth Market(Domestic)</x:v>
      </x:c>
      <x:c r="F1983" s="50" t="str">
        <x:v>Information &amp; Communication</x:v>
      </x:c>
      <x:c r="G1983" s="51" t="n">
        <x:v>5631.714</x:v>
      </x:c>
      <x:c r="H1983" s="51" t="n">
        <x:v>7078.734</x:v>
      </x:c>
      <x:c r="I1983" s="51" t="n">
        <x:v>8910.919</x:v>
      </x:c>
      <x:c r="J1983" s="51" t="n">
        <x:v>9716.004</x:v>
      </x:c>
      <x:c r="K1983" s="51" t="n">
        <x:v>10195.588</x:v>
      </x:c>
      <x:c r="L1983" s="52" t="n">
        <x:f>IFERROR(H1983/G1983-1,"")</x:f>
        <x:v>0.2569413148465991</x:v>
      </x:c>
      <x:c r="M1983" s="52" t="n">
        <x:f>IFERROR(I1983/H1983-1,"")</x:f>
        <x:v>0.2588294743099542</x:v>
      </x:c>
      <x:c r="N1983" s="52" t="n">
        <x:f>IFERROR(J1983/I1983-1,"")</x:f>
        <x:v>0.09034814478731112</x:v>
      </x:c>
      <x:c r="O1983" s="52" t="n">
        <x:f>IFERROR(K1983/J1983-1,"")</x:f>
        <x:v>0.04936021022634396</x:v>
      </x:c>
      <x:c r="P1983" s="52" t="n">
        <x:f>IFERROR((K1983/G1983)^(1/4)-1,"")</x:f>
        <x:v>0.15995975476056956</x:v>
      </x:c>
      <x:c r="Q1983" s="51" t="n">
        <x:v>173.865</x:v>
      </x:c>
      <x:c r="R1983" s="52" t="n">
        <x:f>IFERROR(Q1983/K1983,"")</x:f>
        <x:v>0.01705296447836064</x:v>
      </x:c>
      <x:c r="S1983" s="53" t="n">
        <x:v>36708</x:v>
      </x:c>
      <x:c r="T1983" s="50" t="str">
        <x:v>EDINET_company_history</x:v>
      </x:c>
      <x:c r="U1983" s="50" t="str">
        <x:v>株式会社SMEJ Holdings</x:v>
      </x:c>
      <x:c r="V1983" s="54" t="n">
        <x:v>0.6607</x:v>
      </x:c>
      <x:c r="W1983" s="50" t="str">
        <x:v>金 東 佑</x:v>
      </x:c>
      <x:c r="X1983" s="50" t="b">
        <x:f>AND(COUNT(L1983:O1983)=4,L1983&gt;='設定'!$B$6,M1983&gt;='設定'!$B$6,N1983&gt;='設定'!$B$6,O1983&gt;='設定'!$B$6)</x:f>
        <x:v>0</x:v>
      </x:c>
      <x:c r="Y1983" s="50" t="b">
        <x:f>AND(COUNT(G1983:K1983)=5,P1983&gt;='設定'!$B$7)</x:f>
        <x:v>0</x:v>
      </x:c>
      <x:c r="Z1983" s="50" t="b">
        <x:f>AND(ISNUMBER(R1983),R1983&gt;='設定'!$B$8)</x:f>
        <x:v>0</x:v>
      </x:c>
      <x:c r="AA1983" s="50" t="b">
        <x:f>AND(ISNUMBER(S1983),S1983&gt;=DATE(YEAR('設定'!$B$10)-'設定'!$B$9,MONTH('設定'!$B$10),DAY('設定'!$B$10)))</x:f>
        <x:v>0</x:v>
      </x:c>
      <x:c r="AB1983" s="55" t="b">
        <x:v>0</x:v>
      </x:c>
      <x:c r="AC1983" s="55" t="b">
        <x:v>0</x:v>
      </x:c>
      <x:c r="AD1983" s="50" t="n">
        <x:f>IF(X1983,1,0)+IF(Z1983,1,0)+IF(AA1983,1,0)+IF(AB1983,1,0)</x:f>
        <x:v>0</x:v>
      </x:c>
      <x:c r="AE1983" s="50" t="n">
        <x:f>IF(Y1983,1,0)+IF(Z1983,1,0)+IF(AA1983,1,0)+IF(AB1983,1,0)</x:f>
        <x:v>0</x:v>
      </x:c>
      <x:c r="AF1983" s="50" t="n">
        <x:f>IF(Y1983,1,0)+IF(Z1983,1,0)+IF(AA1983,1,0)+IF(AC1983,1,0)</x:f>
        <x:v>0</x:v>
      </x:c>
      <x:c r="AG1983" s="53" t="n">
        <x:v>44348</x:v>
      </x:c>
      <x:c r="AH1983" s="50" t="str">
        <x:v>S100XTT0</x:v>
      </x:c>
      <x:c r="AI1983" s="50" t="str">
        <x:v>NetSalesSummaryOfBusinessResults</x:v>
      </x:c>
      <x:c r="AJ1983" s="50" t="str">
        <x:v>OperatingIncome</x:v>
      </x:c>
      <x:c r="AK1983" s="53" t="n">
        <x:v>46022</x:v>
      </x:c>
      <x:c r="AL1983" s="50" t="str">
        <x:v>365/365/365/366/365</x:v>
      </x:c>
      <x:c r="AM1983" s="51" t="n">
        <x:v>115894931</x:v>
      </x:c>
      <x:c r="AN1983" s="51" t="n">
        <x:v>77</x:v>
      </x:c>
      <x:c r="AO1983" s="51" t="n">
        <x:f>IFERROR(AM1983*AN1983,"")</x:f>
        <x:v>8923909687</x:v>
      </x:c>
      <x:c r="AP1983" s="56" t="n">
        <x:f>IFERROR(AO1983/(K1983*1000000),"")</x:f>
        <x:v>0.8752717044862934</x:v>
      </x:c>
      <x:c r="AQ1983" s="57" t="n">
        <x:v>56882265</x:v>
      </x:c>
      <x:c r="AR1983" s="52" t="n">
        <x:v>0.6001383810426072</x:v>
      </x:c>
      <x:c r="AS1983" s="52" t="n">
        <x:v>-0.7705296668321286</x:v>
      </x:c>
      <x:c r="AT1983" s="55" t="b">
        <x:v>0</x:v>
      </x:c>
      <x:c r="AU1983" s="50" t="str">
        <x:v>repeated_negative_operating_cf</x:v>
      </x:c>
      <x:c r="AV1983" s="58" t="n">
        <x:v>-0.2572847980672131</x:v>
      </x:c>
      <x:c r="AW1983" s="50" t="n">
        <x:v>3209</x:v>
      </x:c>
      <x:c r="AX1983" s="50" t="str">
        <x:v>Future Moat</x:v>
      </x:c>
      <x:c r="AY1983" s="50" t="str">
        <x:v>既存適格性フィルター不通過: repeated_negative_operating_cf / 年率ボラティリティ60%以上 / ローカル5年最大下落率-60%以下</x:v>
      </x:c>
      <x:c r="AZ1983" s="59" t="str">
        <x:v>2026-03-25 13:08</x:v>
      </x:c>
      <x:c r="BA1983" s="53" t="n">
        <x:v>36708</x:v>
      </x:c>
      <x:c r="BB1983" s="50"/>
      <x:c r="BC1983" s="50"/>
      <x:c r="BD1983" s="50"/>
    </x:row>
    <x:row r="1984">
      <x:c r="A1984" s="50" t="n">
        <x:v>1983</x:v>
      </x:c>
      <x:c r="B1984" s="50" t="str">
        <x:v>5401</x:v>
      </x:c>
      <x:c r="C1984" s="50" t="str">
        <x:v>5401.T</x:v>
      </x:c>
      <x:c r="D1984" s="50" t="str">
        <x:v>NIPPON STEEL CORPORATION</x:v>
      </x:c>
      <x:c r="E1984" s="50" t="str">
        <x:v>Prime Market (Domestic)</x:v>
      </x:c>
      <x:c r="F1984" s="50" t="str">
        <x:v>Iron and Steel</x:v>
      </x:c>
      <x:c r="G1984" s="51" t="n">
        <x:v>4829272</x:v>
      </x:c>
      <x:c r="H1984" s="51" t="n">
        <x:v>6808890</x:v>
      </x:c>
      <x:c r="I1984" s="51" t="n">
        <x:v>7975586</x:v>
      </x:c>
      <x:c r="J1984" s="51" t="n">
        <x:v>8868097</x:v>
      </x:c>
      <x:c r="K1984" s="51" t="n">
        <x:v>8695526</x:v>
      </x:c>
      <x:c r="L1984" s="52" t="n">
        <x:f>IFERROR(H1984/G1984-1,"")</x:f>
        <x:v>0.40992058430338973</x:v>
      </x:c>
      <x:c r="M1984" s="52" t="n">
        <x:f>IFERROR(I1984/H1984-1,"")</x:f>
        <x:v>0.17134892765193732</x:v>
      </x:c>
      <x:c r="N1984" s="52" t="n">
        <x:f>IFERROR(J1984/I1984-1,"")</x:f>
        <x:v>0.11190538225028224</x:v>
      </x:c>
      <x:c r="O1984" s="52" t="n">
        <x:f>IFERROR(K1984/J1984-1,"")</x:f>
        <x:v>-0.019459755571009207</x:v>
      </x:c>
      <x:c r="P1984" s="52" t="n">
        <x:f>IFERROR((K1984/G1984)^(1/4)-1,"")</x:f>
        <x:v>0.15838666059390505</x:v>
      </x:c>
      <x:c r="Q1984" s="51" t="n">
        <x:v>547960</x:v>
      </x:c>
      <x:c r="R1984" s="52" t="n">
        <x:f>IFERROR(Q1984/K1984,"")</x:f>
        <x:v>0.06301631436672146</x:v>
      </x:c>
      <x:c r="S1984" s="53" t="n">
        <x:v>25628</x:v>
      </x:c>
      <x:c r="T1984" s="50" t="str">
        <x:v>EDINET_company_history</x:v>
      </x:c>
      <x:c r="U1984" s="50" t="str">
        <x:v>日本マスタートラスト信託銀行㈱（信託口）</x:v>
      </x:c>
      <x:c r="V1984" s="54" t="n">
        <x:v>0.148</x:v>
      </x:c>
      <x:c r="W1984" s="50" t="str">
        <x:v>橋本 英二 / 今井 正 / 森 高弘 / 佐藤 直樹 / 廣瀨 孝 / 船越 弘文 / 湊 博之 / 藤田 展弘</x:v>
      </x:c>
      <x:c r="X1984" s="50" t="b">
        <x:f>AND(COUNT(L1984:O1984)=4,L1984&gt;='設定'!$B$6,M1984&gt;='設定'!$B$6,N1984&gt;='設定'!$B$6,O1984&gt;='設定'!$B$6)</x:f>
        <x:v>0</x:v>
      </x:c>
      <x:c r="Y1984" s="50" t="b">
        <x:f>AND(COUNT(G1984:K1984)=5,P1984&gt;='設定'!$B$7)</x:f>
        <x:v>0</x:v>
      </x:c>
      <x:c r="Z1984" s="50" t="b">
        <x:f>AND(ISNUMBER(R1984),R1984&gt;='設定'!$B$8)</x:f>
        <x:v>0</x:v>
      </x:c>
      <x:c r="AA1984" s="50" t="b">
        <x:f>AND(ISNUMBER(S1984),S1984&gt;=DATE(YEAR('設定'!$B$10)-'設定'!$B$9,MONTH('設定'!$B$10),DAY('設定'!$B$10)))</x:f>
        <x:v>0</x:v>
      </x:c>
      <x:c r="AB1984" s="55" t="b">
        <x:v>0</x:v>
      </x:c>
      <x:c r="AC1984" s="55" t="b">
        <x:v>0</x:v>
      </x:c>
      <x:c r="AD1984" s="50" t="n">
        <x:f>IF(X1984,1,0)+IF(Z1984,1,0)+IF(AA1984,1,0)+IF(AB1984,1,0)</x:f>
        <x:v>0</x:v>
      </x:c>
      <x:c r="AE1984" s="50" t="n">
        <x:f>IF(Y1984,1,0)+IF(Z1984,1,0)+IF(AA1984,1,0)+IF(AB1984,1,0)</x:f>
        <x:v>0</x:v>
      </x:c>
      <x:c r="AF1984" s="50" t="n">
        <x:f>IF(Y1984,1,0)+IF(Z1984,1,0)+IF(AA1984,1,0)+IF(AC1984,1,0)</x:f>
        <x:v>0</x:v>
      </x:c>
      <x:c r="AG1984" s="53" t="n">
        <x:v>44348</x:v>
      </x:c>
      <x:c r="AH1984" s="50" t="str">
        <x:v>S100W3AT</x:v>
      </x:c>
      <x:c r="AI1984" s="50" t="str">
        <x:v>RevenueIFRSSummaryOfBusinessResults</x:v>
      </x:c>
      <x:c r="AJ1984" s="50" t="str">
        <x:v>OperatingProfitLossIFRS</x:v>
      </x:c>
      <x:c r="AK1984" s="53" t="n">
        <x:v>45747</x:v>
      </x:c>
      <x:c r="AL1984" s="50" t="str">
        <x:v>365/365/365/366/365</x:v>
      </x:c>
      <x:c r="AM1984" s="51" t="n">
        <x:v>1045418952</x:v>
      </x:c>
      <x:c r="AN1984" s="51" t="n">
        <x:v>549.5999755859375</x:v>
      </x:c>
      <x:c r="AO1984" s="51" t="n">
        <x:f>IFERROR(AM1984*AN1984,"")</x:f>
        <x:v>574562230496.2764</x:v>
      </x:c>
      <x:c r="AP1984" s="56" t="n">
        <x:f>IFERROR(AO1984/(K1984*1000000),"")</x:f>
        <x:v>0.06607561526424927</x:v>
      </x:c>
      <x:c r="AQ1984" s="57" t="n">
        <x:v>17658185396.46342</x:v>
      </x:c>
      <x:c r="AR1984" s="52" t="n">
        <x:v>0.2849281516750285</x:v>
      </x:c>
      <x:c r="AS1984" s="52" t="n">
        <x:v>-0.2548156458689534</x:v>
      </x:c>
      <x:c r="AT1984" s="55" t="b">
        <x:v>0</x:v>
      </x:c>
      <x:c r="AU1984" s="50" t="str">
        <x:v>missing_financial_data;extreme_valuation_outlier</x:v>
      </x:c>
      <x:c r="AV1984" s="58" t="n">
        <x:v>0.0555759402832482</x:v>
      </x:c>
      <x:c r="AW1984" s="50" t="n">
        <x:v>1483</x:v>
      </x:c>
      <x:c r="AX1984" s="50" t="str">
        <x:v>Transformation Moat</x:v>
      </x:c>
      <x:c r="AY1984" s="50" t="str">
        <x:v>既存適格性フィルター不通過: missing_financial_data;extreme_valuation_outlier</x:v>
      </x:c>
      <x:c r="AZ1984" s="59" t="str">
        <x:v>2025-06-24 15:01</x:v>
      </x:c>
      <x:c r="BA1984" s="53" t="n">
        <x:v>25628</x:v>
      </x:c>
      <x:c r="BB1984" s="50"/>
      <x:c r="BC1984" s="50"/>
      <x:c r="BD1984" s="50" t="str">
        <x:v>TOPIX Large70</x:v>
      </x:c>
    </x:row>
    <x:row r="1985">
      <x:c r="A1985" s="50" t="n">
        <x:v>1984</x:v>
      </x:c>
      <x:c r="B1985" s="50" t="str">
        <x:v>3646</x:v>
      </x:c>
      <x:c r="C1985" s="50" t="str">
        <x:v>3646.T</x:v>
      </x:c>
      <x:c r="D1985" s="50" t="str">
        <x:v>Ekitan &amp; Co.,Ltd.</x:v>
      </x:c>
      <x:c r="E1985" s="50" t="str">
        <x:v>Standard Market(Domestic)</x:v>
      </x:c>
      <x:c r="F1985" s="50" t="str">
        <x:v>Information &amp; Communication</x:v>
      </x:c>
      <x:c r="G1985" s="51" t="n">
        <x:v>1947.769</x:v>
      </x:c>
      <x:c r="H1985" s="51" t="n">
        <x:v>2891.166</x:v>
      </x:c>
      <x:c r="I1985" s="51" t="n">
        <x:v>3206.085</x:v>
      </x:c>
      <x:c r="J1985" s="51" t="n">
        <x:v>4038.3</x:v>
      </x:c>
      <x:c r="K1985" s="51" t="n">
        <x:v>3499.578</x:v>
      </x:c>
      <x:c r="L1985" s="52" t="n">
        <x:f>IFERROR(H1985/G1985-1,"")</x:f>
        <x:v>0.48434747652314014</x:v>
      </x:c>
      <x:c r="M1985" s="52" t="n">
        <x:f>IFERROR(I1985/H1985-1,"")</x:f>
        <x:v>0.10892456538296313</x:v>
      </x:c>
      <x:c r="N1985" s="52" t="n">
        <x:f>IFERROR(J1985/I1985-1,"")</x:f>
        <x:v>0.25957359209128894</x:v>
      </x:c>
      <x:c r="O1985" s="52" t="n">
        <x:f>IFERROR(K1985/J1985-1,"")</x:f>
        <x:v>-0.1334031646980165</x:v>
      </x:c>
      <x:c r="P1985" s="52" t="n">
        <x:f>IFERROR((K1985/G1985)^(1/4)-1,"")</x:f>
        <x:v>0.1577627090550373</x:v>
      </x:c>
      <x:c r="Q1985" s="51" t="n">
        <x:v>116.88</x:v>
      </x:c>
      <x:c r="R1985" s="52" t="n">
        <x:f>IFERROR(Q1985/K1985,"")</x:f>
        <x:v>0.03339831259654735</x:v>
      </x:c>
      <x:c r="S1985" s="53" t="n">
        <x:v>40603</x:v>
      </x:c>
      <x:c r="T1985" s="50" t="str">
        <x:v>EDINET_company_history</x:v>
      </x:c>
      <x:c r="U1985" s="50" t="str">
        <x:v>株式会社Bold Investment</x:v>
      </x:c>
      <x:c r="V1985" s="54" t="n">
        <x:v>0.3601</x:v>
      </x:c>
      <x:c r="W1985" s="50" t="str">
        <x:v>菊井 健大</x:v>
      </x:c>
      <x:c r="X1985" s="50" t="b">
        <x:f>AND(COUNT(L1985:O1985)=4,L1985&gt;='設定'!$B$6,M1985&gt;='設定'!$B$6,N1985&gt;='設定'!$B$6,O1985&gt;='設定'!$B$6)</x:f>
        <x:v>0</x:v>
      </x:c>
      <x:c r="Y1985" s="50" t="b">
        <x:f>AND(COUNT(G1985:K1985)=5,P1985&gt;='設定'!$B$7)</x:f>
        <x:v>0</x:v>
      </x:c>
      <x:c r="Z1985" s="50" t="b">
        <x:f>AND(ISNUMBER(R1985),R1985&gt;='設定'!$B$8)</x:f>
        <x:v>0</x:v>
      </x:c>
      <x:c r="AA1985" s="50" t="b">
        <x:f>AND(ISNUMBER(S1985),S1985&gt;=DATE(YEAR('設定'!$B$10)-'設定'!$B$9,MONTH('設定'!$B$10),DAY('設定'!$B$10)))</x:f>
        <x:v>0</x:v>
      </x:c>
      <x:c r="AB1985" s="55" t="b">
        <x:v>0</x:v>
      </x:c>
      <x:c r="AC1985" s="55" t="b">
        <x:v>0</x:v>
      </x:c>
      <x:c r="AD1985" s="50" t="n">
        <x:f>IF(X1985,1,0)+IF(Z1985,1,0)+IF(AA1985,1,0)+IF(AB1985,1,0)</x:f>
        <x:v>0</x:v>
      </x:c>
      <x:c r="AE1985" s="50" t="n">
        <x:f>IF(Y1985,1,0)+IF(Z1985,1,0)+IF(AA1985,1,0)+IF(AB1985,1,0)</x:f>
        <x:v>0</x:v>
      </x:c>
      <x:c r="AF1985" s="50" t="n">
        <x:f>IF(Y1985,1,0)+IF(Z1985,1,0)+IF(AA1985,1,0)+IF(AC1985,1,0)</x:f>
        <x:v>0</x:v>
      </x:c>
      <x:c r="AG1985" s="53" t="n">
        <x:v>44348</x:v>
      </x:c>
      <x:c r="AH1985" s="50" t="str">
        <x:v>S100W9PZ</x:v>
      </x:c>
      <x:c r="AI1985" s="50" t="str">
        <x:v>NetSalesSummaryOfBusinessResults</x:v>
      </x:c>
      <x:c r="AJ1985" s="50" t="str">
        <x:v>OperatingIncome</x:v>
      </x:c>
      <x:c r="AK1985" s="53" t="n">
        <x:v>45747</x:v>
      </x:c>
      <x:c r="AL1985" s="50" t="str">
        <x:v>365/365/365/366/365</x:v>
      </x:c>
      <x:c r="AM1985" s="51" t="n">
        <x:v>4720800</x:v>
      </x:c>
      <x:c r="AN1985" s="51" t="n">
        <x:v>322</x:v>
      </x:c>
      <x:c r="AO1985" s="51" t="n">
        <x:f>IFERROR(AM1985*AN1985,"")</x:f>
        <x:v>1520097600</x:v>
      </x:c>
      <x:c r="AP1985" s="56" t="n">
        <x:f>IFERROR(AO1985/(K1985*1000000),"")</x:f>
        <x:v>0.43436597212578204</x:v>
      </x:c>
      <x:c r="AQ1985" s="57" t="n">
        <x:v>5121053.333333333</x:v>
      </x:c>
      <x:c r="AR1985" s="52" t="n">
        <x:v>0.2795876270804825</x:v>
      </x:c>
      <x:c r="AS1985" s="52" t="n">
        <x:v>-0.3800650958696743</x:v>
      </x:c>
      <x:c r="AT1985" s="55" t="b">
        <x:v>0</x:v>
      </x:c>
      <x:c r="AU1985" s="50" t="str">
        <x:v>low_liquidity</x:v>
      </x:c>
      <x:c r="AV1985" s="58" t="n">
        <x:v>0.0740919072446527</x:v>
      </x:c>
      <x:c r="AW1985" s="50" t="n">
        <x:v>1377</x:v>
      </x:c>
      <x:c r="AX1985" s="50" t="str">
        <x:v>Discovery</x:v>
      </x:c>
      <x:c r="AY1985" s="50" t="str">
        <x:v>既存適格性フィルター不通過: low_liquidity / 60日平均売買代金2,000万円未満</x:v>
      </x:c>
      <x:c r="AZ1985" s="59" t="str">
        <x:v>2025-06-30 16:17</x:v>
      </x:c>
      <x:c r="BA1985" s="53" t="n">
        <x:v>40603</x:v>
      </x:c>
      <x:c r="BB1985" s="50"/>
      <x:c r="BC1985" s="50"/>
      <x:c r="BD1985" s="50"/>
    </x:row>
    <x:row r="1986">
      <x:c r="A1986" s="50" t="n">
        <x:v>1985</x:v>
      </x:c>
      <x:c r="B1986" s="50" t="str">
        <x:v>7695</x:v>
      </x:c>
      <x:c r="C1986" s="50" t="str">
        <x:v>7695.T</x:v>
      </x:c>
      <x:c r="D1986" s="50" t="str">
        <x:v>Koukandekirukun,Inc.</x:v>
      </x:c>
      <x:c r="E1986" s="50" t="str">
        <x:v>Growth Market(Domestic)</x:v>
      </x:c>
      <x:c r="F1986" s="50" t="str">
        <x:v>Retail Trade</x:v>
      </x:c>
      <x:c r="G1986" s="51" t="n">
        <x:v>4721.358</x:v>
      </x:c>
      <x:c r="H1986" s="51" t="n">
        <x:v>4753.812</x:v>
      </x:c>
      <x:c r="I1986" s="51" t="n">
        <x:v>5872.968</x:v>
      </x:c>
      <x:c r="J1986" s="51" t="n">
        <x:v>6913.523</x:v>
      </x:c>
      <x:c r="K1986" s="51" t="n">
        <x:v>8481.236</x:v>
      </x:c>
      <x:c r="L1986" s="52" t="n">
        <x:f>IFERROR(H1986/G1986-1,"")</x:f>
        <x:v>0.006873869763741602</x:v>
      </x:c>
      <x:c r="M1986" s="52" t="n">
        <x:f>IFERROR(I1986/H1986-1,"")</x:f>
        <x:v>0.23542285643605587</x:v>
      </x:c>
      <x:c r="N1986" s="52" t="n">
        <x:f>IFERROR(J1986/I1986-1,"")</x:f>
        <x:v>0.17717702531326585</x:v>
      </x:c>
      <x:c r="O1986" s="52" t="n">
        <x:f>IFERROR(K1986/J1986-1,"")</x:f>
        <x:v>0.22676036515680953</x:v>
      </x:c>
      <x:c r="P1986" s="52" t="n">
        <x:f>IFERROR((K1986/G1986)^(1/4)-1,"")</x:f>
        <x:v>0.15770538647245846</x:v>
      </x:c>
      <x:c r="Q1986" s="51" t="n">
        <x:v>78.384</x:v>
      </x:c>
      <x:c r="R1986" s="52" t="n">
        <x:f>IFERROR(Q1986/K1986,"")</x:f>
        <x:v>0.009242049154156304</x:v>
      </x:c>
      <x:c r="S1986" s="53" t="n">
        <x:v>44166</x:v>
      </x:c>
      <x:c r="T1986" s="50" t="str">
        <x:v>EDINET_company_history</x:v>
      </x:c>
      <x:c r="U1986" s="50" t="str">
        <x:v>株式会社CRESCUNT</x:v>
      </x:c>
      <x:c r="V1986" s="54" t="n">
        <x:v>0.4211</x:v>
      </x:c>
      <x:c r="W1986" s="50" t="str">
        <x:v>栗原 将 / 佐藤 浩二</x:v>
      </x:c>
      <x:c r="X1986" s="50" t="b">
        <x:f>AND(COUNT(L1986:O1986)=4,L1986&gt;='設定'!$B$6,M1986&gt;='設定'!$B$6,N1986&gt;='設定'!$B$6,O1986&gt;='設定'!$B$6)</x:f>
        <x:v>0</x:v>
      </x:c>
      <x:c r="Y1986" s="50" t="b">
        <x:f>AND(COUNT(G1986:K1986)=5,P1986&gt;='設定'!$B$7)</x:f>
        <x:v>0</x:v>
      </x:c>
      <x:c r="Z1986" s="50" t="b">
        <x:f>AND(ISNUMBER(R1986),R1986&gt;='設定'!$B$8)</x:f>
        <x:v>0</x:v>
      </x:c>
      <x:c r="AA1986" s="50" t="b">
        <x:f>AND(ISNUMBER(S1986),S1986&gt;=DATE(YEAR('設定'!$B$10)-'設定'!$B$9,MONTH('設定'!$B$10),DAY('設定'!$B$10)))</x:f>
        <x:v>0</x:v>
      </x:c>
      <x:c r="AB1986" s="55" t="b">
        <x:v>0</x:v>
      </x:c>
      <x:c r="AC1986" s="55" t="b">
        <x:v>0</x:v>
      </x:c>
      <x:c r="AD1986" s="50" t="n">
        <x:f>IF(X1986,1,0)+IF(Z1986,1,0)+IF(AA1986,1,0)+IF(AB1986,1,0)</x:f>
        <x:v>0</x:v>
      </x:c>
      <x:c r="AE1986" s="50" t="n">
        <x:f>IF(Y1986,1,0)+IF(Z1986,1,0)+IF(AA1986,1,0)+IF(AB1986,1,0)</x:f>
        <x:v>0</x:v>
      </x:c>
      <x:c r="AF1986" s="50" t="n">
        <x:f>IF(Y1986,1,0)+IF(Z1986,1,0)+IF(AA1986,1,0)+IF(AC1986,1,0)</x:f>
        <x:v>0</x:v>
      </x:c>
      <x:c r="AG1986" s="53" t="n">
        <x:v>44348</x:v>
      </x:c>
      <x:c r="AH1986" s="50" t="str">
        <x:v>S100W51F</x:v>
      </x:c>
      <x:c r="AI1986" s="50" t="str">
        <x:v>NetSalesSummaryOfBusinessResults</x:v>
      </x:c>
      <x:c r="AJ1986" s="50" t="str">
        <x:v>OperatingIncome</x:v>
      </x:c>
      <x:c r="AK1986" s="53" t="n">
        <x:v>45747</x:v>
      </x:c>
      <x:c r="AL1986" s="50" t="str">
        <x:v>365/365/365/366/365</x:v>
      </x:c>
      <x:c r="AM1986" s="51" t="n">
        <x:v>2374900</x:v>
      </x:c>
      <x:c r="AN1986" s="51" t="n">
        <x:v>786</x:v>
      </x:c>
      <x:c r="AO1986" s="51" t="n">
        <x:f>IFERROR(AM1986*AN1986,"")</x:f>
        <x:v>1866671400</x:v>
      </x:c>
      <x:c r="AP1986" s="56" t="n">
        <x:f>IFERROR(AO1986/(K1986*1000000),"")</x:f>
        <x:v>0.22009426456238215</x:v>
      </x:c>
      <x:c r="AQ1986" s="57" t="n">
        <x:v>8783695</x:v>
      </x:c>
      <x:c r="AR1986" s="52" t="n">
        <x:v>0.4578737971323199</x:v>
      </x:c>
      <x:c r="AS1986" s="52" t="n">
        <x:v>-0.6606498010000468</x:v>
      </x:c>
      <x:c r="AT1986" s="55" t="b">
        <x:v>0</x:v>
      </x:c>
      <x:c r="AU1986" s="50" t="str">
        <x:v>low_liquidity</x:v>
      </x:c>
      <x:c r="AV1986" s="58" t="n">
        <x:v>-0.3337759024030318</x:v>
      </x:c>
      <x:c r="AW1986" s="50" t="n">
        <x:v>3339</x:v>
      </x:c>
      <x:c r="AX1986" s="50" t="str">
        <x:v>Transformation Moat</x:v>
      </x:c>
      <x:c r="AY1986" s="50" t="str">
        <x:v>既存適格性フィルター不通過: low_liquidity / 60日平均売買代金2,000万円未満 / ローカル5年最大下落率-60%以下</x:v>
      </x:c>
      <x:c r="AZ1986" s="59" t="str">
        <x:v>2025-06-25 16:42</x:v>
      </x:c>
      <x:c r="BA1986" s="53" t="n">
        <x:v>44166</x:v>
      </x:c>
      <x:c r="BB1986" s="50"/>
      <x:c r="BC1986" s="50"/>
      <x:c r="BD1986" s="50"/>
    </x:row>
    <x:row r="1987">
      <x:c r="A1987" s="50" t="n">
        <x:v>1986</x:v>
      </x:c>
      <x:c r="B1987" s="50" t="str">
        <x:v>6776</x:v>
      </x:c>
      <x:c r="C1987" s="50" t="str">
        <x:v>6776.T</x:v>
      </x:c>
      <x:c r="D1987" s="50" t="str">
        <x:v>Tensho Electric Industries Co.,Ltd.</x:v>
      </x:c>
      <x:c r="E1987" s="50" t="str">
        <x:v>Standard Market(Domestic)</x:v>
      </x:c>
      <x:c r="F1987" s="50" t="str">
        <x:v>Chemicals</x:v>
      </x:c>
      <x:c r="G1987" s="51" t="n">
        <x:v>15557</x:v>
      </x:c>
      <x:c r="H1987" s="51" t="n">
        <x:v>19449</x:v>
      </x:c>
      <x:c r="I1987" s="51" t="n">
        <x:v>23899</x:v>
      </x:c>
      <x:c r="J1987" s="51" t="n">
        <x:v>26905</x:v>
      </x:c>
      <x:c r="K1987" s="51" t="n">
        <x:v>27885</x:v>
      </x:c>
      <x:c r="L1987" s="52" t="n">
        <x:f>IFERROR(H1987/G1987-1,"")</x:f>
        <x:v>0.25017676929999366</x:v>
      </x:c>
      <x:c r="M1987" s="52" t="n">
        <x:f>IFERROR(I1987/H1987-1,"")</x:f>
        <x:v>0.2288035374569386</x:v>
      </x:c>
      <x:c r="N1987" s="52" t="n">
        <x:f>IFERROR(J1987/I1987-1,"")</x:f>
        <x:v>0.12577932131051517</x:v>
      </x:c>
      <x:c r="O1987" s="52" t="n">
        <x:f>IFERROR(K1987/J1987-1,"")</x:f>
        <x:v>0.03642445642073966</x:v>
      </x:c>
      <x:c r="P1987" s="52" t="n">
        <x:f>IFERROR((K1987/G1987)^(1/4)-1,"")</x:f>
        <x:v>0.15707417154138836</x:v>
      </x:c>
      <x:c r="Q1987" s="51" t="n">
        <x:v>914</x:v>
      </x:c>
      <x:c r="R1987" s="52" t="n">
        <x:f>IFERROR(Q1987/K1987,"")</x:f>
        <x:v>0.032777478931325085</x:v>
      </x:c>
      <x:c r="S1987" s="53" t="n">
        <x:v>22555</x:v>
      </x:c>
      <x:c r="T1987" s="50" t="str">
        <x:v>EDINET_company_history</x:v>
      </x:c>
      <x:c r="U1987" s="50" t="str">
        <x:v>三甲不動産株式会社</x:v>
      </x:c>
      <x:c r="V1987" s="54" t="n">
        <x:v>0.3357</x:v>
      </x:c>
      <x:c r="W1987" s="50" t="str">
        <x:v>藤 本 健 介</x:v>
      </x:c>
      <x:c r="X1987" s="50" t="b">
        <x:f>AND(COUNT(L1987:O1987)=4,L1987&gt;='設定'!$B$6,M1987&gt;='設定'!$B$6,N1987&gt;='設定'!$B$6,O1987&gt;='設定'!$B$6)</x:f>
        <x:v>0</x:v>
      </x:c>
      <x:c r="Y1987" s="50" t="b">
        <x:f>AND(COUNT(G1987:K1987)=5,P1987&gt;='設定'!$B$7)</x:f>
        <x:v>0</x:v>
      </x:c>
      <x:c r="Z1987" s="50" t="b">
        <x:f>AND(ISNUMBER(R1987),R1987&gt;='設定'!$B$8)</x:f>
        <x:v>0</x:v>
      </x:c>
      <x:c r="AA1987" s="50" t="b">
        <x:f>AND(ISNUMBER(S1987),S1987&gt;=DATE(YEAR('設定'!$B$10)-'設定'!$B$9,MONTH('設定'!$B$10),DAY('設定'!$B$10)))</x:f>
        <x:v>0</x:v>
      </x:c>
      <x:c r="AB1987" s="55" t="b">
        <x:v>0</x:v>
      </x:c>
      <x:c r="AC1987" s="55" t="b">
        <x:v>0</x:v>
      </x:c>
      <x:c r="AD1987" s="50" t="n">
        <x:f>IF(X1987,1,0)+IF(Z1987,1,0)+IF(AA1987,1,0)+IF(AB1987,1,0)</x:f>
        <x:v>0</x:v>
      </x:c>
      <x:c r="AE1987" s="50" t="n">
        <x:f>IF(Y1987,1,0)+IF(Z1987,1,0)+IF(AA1987,1,0)+IF(AB1987,1,0)</x:f>
        <x:v>0</x:v>
      </x:c>
      <x:c r="AF1987" s="50" t="n">
        <x:f>IF(Y1987,1,0)+IF(Z1987,1,0)+IF(AA1987,1,0)+IF(AC1987,1,0)</x:f>
        <x:v>0</x:v>
      </x:c>
      <x:c r="AG1987" s="53" t="n">
        <x:v>44348</x:v>
      </x:c>
      <x:c r="AH1987" s="50" t="str">
        <x:v>S100W3DX</x:v>
      </x:c>
      <x:c r="AI1987" s="50" t="str">
        <x:v>NetSalesSummaryOfBusinessResults</x:v>
      </x:c>
      <x:c r="AJ1987" s="50" t="str">
        <x:v>OperatingIncome</x:v>
      </x:c>
      <x:c r="AK1987" s="53" t="n">
        <x:v>45747</x:v>
      </x:c>
      <x:c r="AL1987" s="50" t="str">
        <x:v>365/365/365/366/365</x:v>
      </x:c>
      <x:c r="AM1987" s="51" t="n">
        <x:v>17014000</x:v>
      </x:c>
      <x:c r="AN1987" s="51" t="n">
        <x:v>262</x:v>
      </x:c>
      <x:c r="AO1987" s="51" t="n">
        <x:f>IFERROR(AM1987*AN1987,"")</x:f>
        <x:v>4457668000</x:v>
      </x:c>
      <x:c r="AP1987" s="56" t="n">
        <x:f>IFERROR(AO1987/(K1987*1000000),"")</x:f>
        <x:v>0.15985899228976153</x:v>
      </x:c>
      <x:c r="AQ1987" s="57" t="n">
        <x:v>5029511.666666667</x:v>
      </x:c>
      <x:c r="AR1987" s="52" t="n">
        <x:v>0.3484586455473678</x:v>
      </x:c>
      <x:c r="AS1987" s="52" t="n">
        <x:v>-0.5577818016440573</x:v>
      </x:c>
      <x:c r="AT1987" s="55" t="b">
        <x:v>0</x:v>
      </x:c>
      <x:c r="AU1987" s="50" t="str">
        <x:v>low_liquidity</x:v>
      </x:c>
      <x:c r="AV1987" s="58" t="n">
        <x:v>0.0789893043109793</x:v>
      </x:c>
      <x:c r="AW1987" s="50" t="n">
        <x:v>1350</x:v>
      </x:c>
      <x:c r="AX1987" s="50" t="str">
        <x:v>Discovery</x:v>
      </x:c>
      <x:c r="AY1987" s="50" t="str">
        <x:v>既存適格性フィルター不通過: low_liquidity / 60日平均売買代金2,000万円未満</x:v>
      </x:c>
      <x:c r="AZ1987" s="59" t="str">
        <x:v>2025-06-24 13:28</x:v>
      </x:c>
      <x:c r="BA1987" s="53" t="n">
        <x:v>22555</x:v>
      </x:c>
      <x:c r="BB1987" s="50"/>
      <x:c r="BC1987" s="50"/>
      <x:c r="BD1987" s="50"/>
    </x:row>
    <x:row r="1988">
      <x:c r="A1988" s="50" t="n">
        <x:v>1987</x:v>
      </x:c>
      <x:c r="B1988" s="50" t="str">
        <x:v>9104</x:v>
      </x:c>
      <x:c r="C1988" s="50" t="str">
        <x:v>9104.T</x:v>
      </x:c>
      <x:c r="D1988" s="50" t="str">
        <x:v>Mitsui O.S.K.Lines,Ltd.</x:v>
      </x:c>
      <x:c r="E1988" s="50" t="str">
        <x:v>Prime Market (Domestic)</x:v>
      </x:c>
      <x:c r="F1988" s="50" t="str">
        <x:v>Marine Transportation</x:v>
      </x:c>
      <x:c r="G1988" s="51" t="n">
        <x:v>991426</x:v>
      </x:c>
      <x:c r="H1988" s="51" t="n">
        <x:v>1269310</x:v>
      </x:c>
      <x:c r="I1988" s="51" t="n">
        <x:v>1611984</x:v>
      </x:c>
      <x:c r="J1988" s="51" t="n">
        <x:v>1627912</x:v>
      </x:c>
      <x:c r="K1988" s="51" t="n">
        <x:v>1775470</x:v>
      </x:c>
      <x:c r="L1988" s="52" t="n">
        <x:f>IFERROR(H1988/G1988-1,"")</x:f>
        <x:v>0.2802871823010491</x:v>
      </x:c>
      <x:c r="M1988" s="52" t="n">
        <x:f>IFERROR(I1988/H1988-1,"")</x:f>
        <x:v>0.269968723164554</x:v>
      </x:c>
      <x:c r="N1988" s="52" t="n">
        <x:f>IFERROR(J1988/I1988-1,"")</x:f>
        <x:v>0.009880991374604298</x:v>
      </x:c>
      <x:c r="O1988" s="52" t="n">
        <x:f>IFERROR(K1988/J1988-1,"")</x:f>
        <x:v>0.09064249173173988</x:v>
      </x:c>
      <x:c r="P1988" s="52" t="n">
        <x:f>IFERROR((K1988/G1988)^(1/4)-1,"")</x:f>
        <x:v>0.15681326137668128</x:v>
      </x:c>
      <x:c r="Q1988" s="51" t="n">
        <x:v>150851</x:v>
      </x:c>
      <x:c r="R1988" s="52" t="n">
        <x:f>IFERROR(Q1988/K1988,"")</x:f>
        <x:v>0.08496398136831375</x:v>
      </x:c>
      <x:c r="S1988" s="53" t="n">
        <x:v>18019</x:v>
      </x:c>
      <x:c r="T1988" s="50" t="str">
        <x:v>EDINET_company_history</x:v>
      </x:c>
      <x:c r="U1988" s="50" t="str">
        <x:v>日本マスタートラスト信託銀行株式会社（信託口）</x:v>
      </x:c>
      <x:c r="V1988" s="54" t="n">
        <x:v>0.1796</x:v>
      </x:c>
      <x:c r="W1988" s="50" t="str">
        <x:v>橋本 剛 / 濱崎 和也</x:v>
      </x:c>
      <x:c r="X1988" s="50" t="b">
        <x:f>AND(COUNT(L1988:O1988)=4,L1988&gt;='設定'!$B$6,M1988&gt;='設定'!$B$6,N1988&gt;='設定'!$B$6,O1988&gt;='設定'!$B$6)</x:f>
        <x:v>0</x:v>
      </x:c>
      <x:c r="Y1988" s="50" t="b">
        <x:f>AND(COUNT(G1988:K1988)=5,P1988&gt;='設定'!$B$7)</x:f>
        <x:v>0</x:v>
      </x:c>
      <x:c r="Z1988" s="50" t="b">
        <x:f>AND(ISNUMBER(R1988),R1988&gt;='設定'!$B$8)</x:f>
        <x:v>0</x:v>
      </x:c>
      <x:c r="AA1988" s="50" t="b">
        <x:f>AND(ISNUMBER(S1988),S1988&gt;=DATE(YEAR('設定'!$B$10)-'設定'!$B$9,MONTH('設定'!$B$10),DAY('設定'!$B$10)))</x:f>
        <x:v>0</x:v>
      </x:c>
      <x:c r="AB1988" s="55" t="b">
        <x:v>0</x:v>
      </x:c>
      <x:c r="AC1988" s="55" t="b">
        <x:v>0</x:v>
      </x:c>
      <x:c r="AD1988" s="50" t="n">
        <x:f>IF(X1988,1,0)+IF(Z1988,1,0)+IF(AA1988,1,0)+IF(AB1988,1,0)</x:f>
        <x:v>0</x:v>
      </x:c>
      <x:c r="AE1988" s="50" t="n">
        <x:f>IF(Y1988,1,0)+IF(Z1988,1,0)+IF(AA1988,1,0)+IF(AB1988,1,0)</x:f>
        <x:v>0</x:v>
      </x:c>
      <x:c r="AF1988" s="50" t="n">
        <x:f>IF(Y1988,1,0)+IF(Z1988,1,0)+IF(AA1988,1,0)+IF(AC1988,1,0)</x:f>
        <x:v>0</x:v>
      </x:c>
      <x:c r="AG1988" s="53" t="n">
        <x:v>44348</x:v>
      </x:c>
      <x:c r="AH1988" s="50" t="str">
        <x:v>S100W1NC</x:v>
      </x:c>
      <x:c r="AI1988" s="50" t="str">
        <x:v>NetSalesSummaryOfBusinessResults</x:v>
      </x:c>
      <x:c r="AJ1988" s="50" t="str">
        <x:v>OperatingIncome</x:v>
      </x:c>
      <x:c r="AK1988" s="53" t="n">
        <x:v>45747</x:v>
      </x:c>
      <x:c r="AL1988" s="50" t="str">
        <x:v>365/365/365/366/365</x:v>
      </x:c>
      <x:c r="AM1988" s="51" t="n">
        <x:v>349437727</x:v>
      </x:c>
      <x:c r="AN1988" s="51" t="n">
        <x:v>5385</x:v>
      </x:c>
      <x:c r="AO1988" s="51" t="n">
        <x:f>IFERROR(AM1988*AN1988,"")</x:f>
        <x:v>1881722159895</x:v>
      </x:c>
      <x:c r="AP1988" s="56" t="n">
        <x:f>IFERROR(AO1988/(K1988*1000000),"")</x:f>
        <x:v>1.0598445256157525</x:v>
      </x:c>
      <x:c r="AQ1988" s="57" t="n">
        <x:v>31165115151.666668</x:v>
      </x:c>
      <x:c r="AR1988" s="52" t="n">
        <x:v>0.3804546662090334</x:v>
      </x:c>
      <x:c r="AS1988" s="52" t="n">
        <x:v>-0.3427748114901852</x:v>
      </x:c>
      <x:c r="AT1988" s="55" t="b">
        <x:v>1</x:v>
      </x:c>
      <x:c r="AU1988" s="50"/>
      <x:c r="AV1988" s="58" t="n">
        <x:v>0.3792350144159397</x:v>
      </x:c>
      <x:c r="AW1988" s="50" t="n">
        <x:v>232</x:v>
      </x:c>
      <x:c r="AX1988" s="50" t="str">
        <x:v>Transformation Moat</x:v>
      </x:c>
      <x:c r="AY1988" s="50" t="str">
        <x:v>目立つ機械的警告なし（定性確認は別途必要）</x:v>
      </x:c>
      <x:c r="AZ1988" s="59" t="str">
        <x:v>2025-06-23 09:02</x:v>
      </x:c>
      <x:c r="BA1988" s="53" t="n">
        <x:v>18019</x:v>
      </x:c>
      <x:c r="BB1988" s="50"/>
      <x:c r="BC1988" s="50"/>
      <x:c r="BD1988" s="50" t="str">
        <x:v>TOPIX Large70</x:v>
      </x:c>
    </x:row>
    <x:row r="1989">
      <x:c r="A1989" s="50" t="n">
        <x:v>1988</x:v>
      </x:c>
      <x:c r="B1989" s="50" t="str">
        <x:v>6044</x:v>
      </x:c>
      <x:c r="C1989" s="50" t="str">
        <x:v>6044.T</x:v>
      </x:c>
      <x:c r="D1989" s="50" t="str">
        <x:v>SANKI SERVICE CORPORATION</x:v>
      </x:c>
      <x:c r="E1989" s="50" t="str">
        <x:v>Standard Market(Domestic)</x:v>
      </x:c>
      <x:c r="F1989" s="50" t="str">
        <x:v>Services</x:v>
      </x:c>
      <x:c r="G1989" s="51" t="n">
        <x:v>11525.334</x:v>
      </x:c>
      <x:c r="H1989" s="51" t="n">
        <x:v>11581.813</x:v>
      </x:c>
      <x:c r="I1989" s="51" t="n">
        <x:v>14733.528</x:v>
      </x:c>
      <x:c r="J1989" s="51" t="n">
        <x:v>19430.983</x:v>
      </x:c>
      <x:c r="K1989" s="51" t="n">
        <x:v>20636.072</x:v>
      </x:c>
      <x:c r="L1989" s="52" t="n">
        <x:f>IFERROR(H1989/G1989-1,"")</x:f>
        <x:v>0.004900421974755709</x:v>
      </x:c>
      <x:c r="M1989" s="52" t="n">
        <x:f>IFERROR(I1989/H1989-1,"")</x:f>
        <x:v>0.2721262206530186</x:v>
      </x:c>
      <x:c r="N1989" s="52" t="n">
        <x:f>IFERROR(J1989/I1989-1,"")</x:f>
        <x:v>0.3188275747668854</x:v>
      </x:c>
      <x:c r="O1989" s="52" t="n">
        <x:f>IFERROR(K1989/J1989-1,"")</x:f>
        <x:v>0.06201894160475563</x:v>
      </x:c>
      <x:c r="P1989" s="52" t="n">
        <x:f>IFERROR((K1989/G1989)^(1/4)-1,"")</x:f>
        <x:v>0.15676030907848104</x:v>
      </x:c>
      <x:c r="Q1989" s="51" t="n">
        <x:v>1020.734</x:v>
      </x:c>
      <x:c r="R1989" s="52" t="n">
        <x:f>IFERROR(Q1989/K1989,"")</x:f>
        <x:v>0.049463580084426924</x:v>
      </x:c>
      <x:c r="S1989" s="53" t="n">
        <x:v>42095</x:v>
      </x:c>
      <x:c r="T1989" s="50" t="str">
        <x:v>EDINET_company_history</x:v>
      </x:c>
      <x:c r="U1989" s="50" t="str">
        <x:v>株式会社中島産業</x:v>
      </x:c>
      <x:c r="V1989" s="54" t="n">
        <x:v>0.1513</x:v>
      </x:c>
      <x:c r="W1989" s="50" t="str">
        <x:v>中島 義兼 / 北越 達男 / 越智 玲緒奈</x:v>
      </x:c>
      <x:c r="X1989" s="50" t="b">
        <x:f>AND(COUNT(L1989:O1989)=4,L1989&gt;='設定'!$B$6,M1989&gt;='設定'!$B$6,N1989&gt;='設定'!$B$6,O1989&gt;='設定'!$B$6)</x:f>
        <x:v>0</x:v>
      </x:c>
      <x:c r="Y1989" s="50" t="b">
        <x:f>AND(COUNT(G1989:K1989)=5,P1989&gt;='設定'!$B$7)</x:f>
        <x:v>0</x:v>
      </x:c>
      <x:c r="Z1989" s="50" t="b">
        <x:f>AND(ISNUMBER(R1989),R1989&gt;='設定'!$B$8)</x:f>
        <x:v>0</x:v>
      </x:c>
      <x:c r="AA1989" s="50" t="b">
        <x:f>AND(ISNUMBER(S1989),S1989&gt;=DATE(YEAR('設定'!$B$10)-'設定'!$B$9,MONTH('設定'!$B$10),DAY('設定'!$B$10)))</x:f>
        <x:v>0</x:v>
      </x:c>
      <x:c r="AB1989" s="55" t="b">
        <x:v>0</x:v>
      </x:c>
      <x:c r="AC1989" s="55" t="b">
        <x:v>0</x:v>
      </x:c>
      <x:c r="AD1989" s="50" t="n">
        <x:f>IF(X1989,1,0)+IF(Z1989,1,0)+IF(AA1989,1,0)+IF(AB1989,1,0)</x:f>
        <x:v>0</x:v>
      </x:c>
      <x:c r="AE1989" s="50" t="n">
        <x:f>IF(Y1989,1,0)+IF(Z1989,1,0)+IF(AA1989,1,0)+IF(AB1989,1,0)</x:f>
        <x:v>0</x:v>
      </x:c>
      <x:c r="AF1989" s="50" t="n">
        <x:f>IF(Y1989,1,0)+IF(Z1989,1,0)+IF(AA1989,1,0)+IF(AC1989,1,0)</x:f>
        <x:v>0</x:v>
      </x:c>
      <x:c r="AG1989" s="53" t="n">
        <x:v>44348</x:v>
      </x:c>
      <x:c r="AH1989" s="50" t="str">
        <x:v>S100WLAF</x:v>
      </x:c>
      <x:c r="AI1989" s="50" t="str">
        <x:v>NetSalesSummaryOfBusinessResults</x:v>
      </x:c>
      <x:c r="AJ1989" s="50" t="str">
        <x:v>OperatingIncome</x:v>
      </x:c>
      <x:c r="AK1989" s="53" t="n">
        <x:v>45808</x:v>
      </x:c>
      <x:c r="AL1989" s="50" t="str">
        <x:v>365/365/365/366/365</x:v>
      </x:c>
      <x:c r="AM1989" s="51" t="n">
        <x:v>6445785</x:v>
      </x:c>
      <x:c r="AN1989" s="51" t="n">
        <x:v>1558</x:v>
      </x:c>
      <x:c r="AO1989" s="51" t="n">
        <x:f>IFERROR(AM1989*AN1989,"")</x:f>
        <x:v>10042533030</x:v>
      </x:c>
      <x:c r="AP1989" s="56" t="n">
        <x:f>IFERROR(AO1989/(K1989*1000000),"")</x:f>
        <x:v>0.48664944714284775</x:v>
      </x:c>
      <x:c r="AQ1989" s="57" t="n">
        <x:v>14508156.666666666</x:v>
      </x:c>
      <x:c r="AR1989" s="52" t="n">
        <x:v>0.3551431907350088</x:v>
      </x:c>
      <x:c r="AS1989" s="52" t="n">
        <x:v>-0.469426248206559</x:v>
      </x:c>
      <x:c r="AT1989" s="55" t="b">
        <x:v>0</x:v>
      </x:c>
      <x:c r="AU1989" s="50" t="str">
        <x:v>low_liquidity</x:v>
      </x:c>
      <x:c r="AV1989" s="58" t="n">
        <x:v>0.0749864382248961</x:v>
      </x:c>
      <x:c r="AW1989" s="50" t="n">
        <x:v>1370</x:v>
      </x:c>
      <x:c r="AX1989" s="50" t="str">
        <x:v>Discovery</x:v>
      </x:c>
      <x:c r="AY1989" s="50" t="str">
        <x:v>既存適格性フィルター不通過: low_liquidity / 60日平均売買代金2,000万円未満</x:v>
      </x:c>
      <x:c r="AZ1989" s="59" t="str">
        <x:v>2025-08-29 15:32</x:v>
      </x:c>
      <x:c r="BA1989" s="53" t="n">
        <x:v>42095</x:v>
      </x:c>
      <x:c r="BB1989" s="50"/>
      <x:c r="BC1989" s="50"/>
      <x:c r="BD1989" s="50"/>
    </x:row>
    <x:row r="1990">
      <x:c r="A1990" s="50" t="n">
        <x:v>1989</x:v>
      </x:c>
      <x:c r="B1990" s="50" t="str">
        <x:v>3091</x:v>
      </x:c>
      <x:c r="C1990" s="50" t="str">
        <x:v>3091.T</x:v>
      </x:c>
      <x:c r="D1990" s="50" t="str">
        <x:v>BRONCO BILLY Co.,LTD.</x:v>
      </x:c>
      <x:c r="E1990" s="50" t="str">
        <x:v>Prime Market (Domestic)</x:v>
      </x:c>
      <x:c r="F1990" s="50" t="str">
        <x:v>Retail Trade</x:v>
      </x:c>
      <x:c r="G1990" s="51" t="n">
        <x:v>15773</x:v>
      </x:c>
      <x:c r="H1990" s="51" t="n">
        <x:v>19508</x:v>
      </x:c>
      <x:c r="I1990" s="51" t="n">
        <x:v>22801</x:v>
      </x:c>
      <x:c r="J1990" s="51" t="n">
        <x:v>25367</x:v>
      </x:c>
      <x:c r="K1990" s="51" t="n">
        <x:v>28198</x:v>
      </x:c>
      <x:c r="L1990" s="52" t="n">
        <x:f>IFERROR(H1990/G1990-1,"")</x:f>
        <x:v>0.23679705826412234</x:v>
      </x:c>
      <x:c r="M1990" s="52" t="n">
        <x:f>IFERROR(I1990/H1990-1,"")</x:f>
        <x:v>0.1688025425466475</x:v>
      </x:c>
      <x:c r="N1990" s="52" t="n">
        <x:f>IFERROR(J1990/I1990-1,"")</x:f>
        <x:v>0.11253892373141539</x:v>
      </x:c>
      <x:c r="O1990" s="52" t="n">
        <x:f>IFERROR(K1990/J1990-1,"")</x:f>
        <x:v>0.11160168723144248</x:v>
      </x:c>
      <x:c r="P1990" s="52" t="n">
        <x:f>IFERROR((K1990/G1990)^(1/4)-1,"")</x:f>
        <x:v>0.15631457737135745</x:v>
      </x:c>
      <x:c r="Q1990" s="51" t="n">
        <x:v>2733</x:v>
      </x:c>
      <x:c r="R1990" s="52" t="n">
        <x:f>IFERROR(Q1990/K1990,"")</x:f>
        <x:v>0.09692176750124122</x:v>
      </x:c>
      <x:c r="S1990" s="53" t="n">
        <x:v>39387</x:v>
      </x:c>
      <x:c r="T1990" s="50" t="str">
        <x:v>EDINET_company_history</x:v>
      </x:c>
      <x:c r="U1990" s="50" t="str">
        <x:v>株式会社ストロングウィル</x:v>
      </x:c>
      <x:c r="V1990" s="54" t="n">
        <x:v>0.2764</x:v>
      </x:c>
      <x:c r="W1990" s="50" t="str">
        <x:v>竹市克弘 / 阪口信貴</x:v>
      </x:c>
      <x:c r="X1990" s="50" t="b">
        <x:f>AND(COUNT(L1990:O1990)=4,L1990&gt;='設定'!$B$6,M1990&gt;='設定'!$B$6,N1990&gt;='設定'!$B$6,O1990&gt;='設定'!$B$6)</x:f>
        <x:v>0</x:v>
      </x:c>
      <x:c r="Y1990" s="50" t="b">
        <x:f>AND(COUNT(G1990:K1990)=5,P1990&gt;='設定'!$B$7)</x:f>
        <x:v>0</x:v>
      </x:c>
      <x:c r="Z1990" s="50" t="b">
        <x:f>AND(ISNUMBER(R1990),R1990&gt;='設定'!$B$8)</x:f>
        <x:v>0</x:v>
      </x:c>
      <x:c r="AA1990" s="50" t="b">
        <x:f>AND(ISNUMBER(S1990),S1990&gt;=DATE(YEAR('設定'!$B$10)-'設定'!$B$9,MONTH('設定'!$B$10),DAY('設定'!$B$10)))</x:f>
        <x:v>0</x:v>
      </x:c>
      <x:c r="AB1990" s="55" t="b">
        <x:v>0</x:v>
      </x:c>
      <x:c r="AC1990" s="55" t="b">
        <x:v>0</x:v>
      </x:c>
      <x:c r="AD1990" s="50" t="n">
        <x:f>IF(X1990,1,0)+IF(Z1990,1,0)+IF(AA1990,1,0)+IF(AB1990,1,0)</x:f>
        <x:v>0</x:v>
      </x:c>
      <x:c r="AE1990" s="50" t="n">
        <x:f>IF(Y1990,1,0)+IF(Z1990,1,0)+IF(AA1990,1,0)+IF(AB1990,1,0)</x:f>
        <x:v>0</x:v>
      </x:c>
      <x:c r="AF1990" s="50" t="n">
        <x:f>IF(Y1990,1,0)+IF(Z1990,1,0)+IF(AA1990,1,0)+IF(AC1990,1,0)</x:f>
        <x:v>0</x:v>
      </x:c>
      <x:c r="AG1990" s="53" t="n">
        <x:v>44348</x:v>
      </x:c>
      <x:c r="AH1990" s="50" t="str">
        <x:v>S100XT8X</x:v>
      </x:c>
      <x:c r="AI1990" s="50" t="str">
        <x:v>NetSalesSummaryOfBusinessResults</x:v>
      </x:c>
      <x:c r="AJ1990" s="50" t="str">
        <x:v>OperatingIncome</x:v>
      </x:c>
      <x:c r="AK1990" s="53" t="n">
        <x:v>46022</x:v>
      </x:c>
      <x:c r="AL1990" s="50" t="str">
        <x:v>365/365/365/366/365</x:v>
      </x:c>
      <x:c r="AM1990" s="51" t="n">
        <x:v>14887300</x:v>
      </x:c>
      <x:c r="AN1990" s="51" t="n">
        <x:v>4185</x:v>
      </x:c>
      <x:c r="AO1990" s="51" t="n">
        <x:f>IFERROR(AM1990*AN1990,"")</x:f>
        <x:v>62303350500</x:v>
      </x:c>
      <x:c r="AP1990" s="56" t="n">
        <x:f>IFERROR(AO1990/(K1990*1000000),"")</x:f>
        <x:v>2.2094953720121993</x:v>
      </x:c>
      <x:c r="AQ1990" s="57" t="n">
        <x:v>215942383.33333337</x:v>
      </x:c>
      <x:c r="AR1990" s="52" t="n">
        <x:v>0.2083791114141275</x:v>
      </x:c>
      <x:c r="AS1990" s="52" t="n">
        <x:v>-0.2446003197537848</x:v>
      </x:c>
      <x:c r="AT1990" s="55" t="b">
        <x:v>1</x:v>
      </x:c>
      <x:c r="AU1990" s="50"/>
      <x:c r="AV1990" s="58" t="n">
        <x:v>0.0889211969559041</x:v>
      </x:c>
      <x:c r="AW1990" s="50" t="n">
        <x:v>1301</x:v>
      </x:c>
      <x:c r="AX1990" s="50" t="str">
        <x:v>Core Moat</x:v>
      </x:c>
      <x:c r="AY1990" s="50" t="str">
        <x:v>目立つ機械的警告なし（定性確認は別途必要）</x:v>
      </x:c>
      <x:c r="AZ1990" s="59" t="str">
        <x:v>2026-03-25 16:26</x:v>
      </x:c>
      <x:c r="BA1990" s="53" t="n">
        <x:v>39387</x:v>
      </x:c>
      <x:c r="BB1990" s="50"/>
      <x:c r="BC1990" s="50"/>
      <x:c r="BD1990" s="50" t="str">
        <x:v>TOPIX Small 1</x:v>
      </x:c>
    </x:row>
    <x:row r="1991">
      <x:c r="A1991" s="50" t="n">
        <x:v>1990</x:v>
      </x:c>
      <x:c r="B1991" s="50" t="str">
        <x:v>2330</x:v>
      </x:c>
      <x:c r="C1991" s="50" t="str">
        <x:v>2330.T</x:v>
      </x:c>
      <x:c r="D1991" s="50" t="str">
        <x:v>Forside Co.,Ltd.</x:v>
      </x:c>
      <x:c r="E1991" s="50" t="str">
        <x:v>Standard Market(Domestic)</x:v>
      </x:c>
      <x:c r="F1991" s="50" t="str">
        <x:v>Information &amp; Communication</x:v>
      </x:c>
      <x:c r="G1991" s="51" t="n">
        <x:v>4894.414</x:v>
      </x:c>
      <x:c r="H1991" s="51" t="n">
        <x:v>4988.151</x:v>
      </x:c>
      <x:c r="I1991" s="51" t="n">
        <x:v>4817.22</x:v>
      </x:c>
      <x:c r="J1991" s="51" t="n">
        <x:v>5340.241</x:v>
      </x:c>
      <x:c r="K1991" s="51" t="n">
        <x:v>8748.842</x:v>
      </x:c>
      <x:c r="L1991" s="52" t="n">
        <x:f>IFERROR(H1991/G1991-1,"")</x:f>
        <x:v>0.019151833089722237</x:v>
      </x:c>
      <x:c r="M1991" s="52" t="n">
        <x:f>IFERROR(I1991/H1991-1,"")</x:f>
        <x:v>-0.0342674069008736</x:v>
      </x:c>
      <x:c r="N1991" s="52" t="n">
        <x:f>IFERROR(J1991/I1991-1,"")</x:f>
        <x:v>0.1085732019712613</x:v>
      </x:c>
      <x:c r="O1991" s="52" t="n">
        <x:f>IFERROR(K1991/J1991-1,"")</x:f>
        <x:v>0.638285987467607</x:v>
      </x:c>
      <x:c r="P1991" s="52" t="n">
        <x:f>IFERROR((K1991/G1991)^(1/4)-1,"")</x:f>
        <x:v>0.15627854659064955</x:v>
      </x:c>
      <x:c r="Q1991" s="51" t="n">
        <x:v>463.496</x:v>
      </x:c>
      <x:c r="R1991" s="52" t="n">
        <x:f>IFERROR(Q1991/K1991,"")</x:f>
        <x:v>0.05297798268616578</x:v>
      </x:c>
      <x:c r="S1991" s="53" t="n">
        <x:v>37530</x:v>
      </x:c>
      <x:c r="T1991" s="50" t="str">
        <x:v>EDINET_company_history</x:v>
      </x:c>
      <x:c r="U1991" s="50" t="str">
        <x:v>株式会社ＯＭＴホールディングス</x:v>
      </x:c>
      <x:c r="V1991" s="54" t="n">
        <x:v>0.1176</x:v>
      </x:c>
      <x:c r="W1991" s="50" t="str">
        <x:v>大島 正人</x:v>
      </x:c>
      <x:c r="X1991" s="50" t="b">
        <x:f>AND(COUNT(L1991:O1991)=4,L1991&gt;='設定'!$B$6,M1991&gt;='設定'!$B$6,N1991&gt;='設定'!$B$6,O1991&gt;='設定'!$B$6)</x:f>
        <x:v>0</x:v>
      </x:c>
      <x:c r="Y1991" s="50" t="b">
        <x:f>AND(COUNT(G1991:K1991)=5,P1991&gt;='設定'!$B$7)</x:f>
        <x:v>0</x:v>
      </x:c>
      <x:c r="Z1991" s="50" t="b">
        <x:f>AND(ISNUMBER(R1991),R1991&gt;='設定'!$B$8)</x:f>
        <x:v>0</x:v>
      </x:c>
      <x:c r="AA1991" s="50" t="b">
        <x:f>AND(ISNUMBER(S1991),S1991&gt;=DATE(YEAR('設定'!$B$10)-'設定'!$B$9,MONTH('設定'!$B$10),DAY('設定'!$B$10)))</x:f>
        <x:v>0</x:v>
      </x:c>
      <x:c r="AB1991" s="55" t="b">
        <x:v>0</x:v>
      </x:c>
      <x:c r="AC1991" s="55" t="b">
        <x:v>0</x:v>
      </x:c>
      <x:c r="AD1991" s="50" t="n">
        <x:f>IF(X1991,1,0)+IF(Z1991,1,0)+IF(AA1991,1,0)+IF(AB1991,1,0)</x:f>
        <x:v>0</x:v>
      </x:c>
      <x:c r="AE1991" s="50" t="n">
        <x:f>IF(Y1991,1,0)+IF(Z1991,1,0)+IF(AA1991,1,0)+IF(AB1991,1,0)</x:f>
        <x:v>0</x:v>
      </x:c>
      <x:c r="AF1991" s="50" t="n">
        <x:f>IF(Y1991,1,0)+IF(Z1991,1,0)+IF(AA1991,1,0)+IF(AC1991,1,0)</x:f>
        <x:v>0</x:v>
      </x:c>
      <x:c r="AG1991" s="53" t="n">
        <x:v>44348</x:v>
      </x:c>
      <x:c r="AH1991" s="50" t="str">
        <x:v>S100XTKS</x:v>
      </x:c>
      <x:c r="AI1991" s="50" t="str">
        <x:v>OperatingRevenue1SummaryOfBusinessResults</x:v>
      </x:c>
      <x:c r="AJ1991" s="50" t="str">
        <x:v>OperatingIncome</x:v>
      </x:c>
      <x:c r="AK1991" s="53" t="n">
        <x:v>46022</x:v>
      </x:c>
      <x:c r="AL1991" s="50" t="str">
        <x:v>365/365/365/366/365</x:v>
      </x:c>
      <x:c r="AM1991" s="51" t="n">
        <x:v>43591604</x:v>
      </x:c>
      <x:c r="AN1991" s="51" t="n">
        <x:v>77</x:v>
      </x:c>
      <x:c r="AO1991" s="51" t="n">
        <x:f>IFERROR(AM1991*AN1991,"")</x:f>
        <x:v>3356553508</x:v>
      </x:c>
      <x:c r="AP1991" s="56" t="n">
        <x:f>IFERROR(AO1991/(K1991*1000000),"")</x:f>
        <x:v>0.3836568894489122</x:v>
      </x:c>
      <x:c r="AQ1991" s="57" t="n">
        <x:v>37373433.333333336</x:v>
      </x:c>
      <x:c r="AR1991" s="52" t="n">
        <x:v>0.7444345039523883</x:v>
      </x:c>
      <x:c r="AS1991" s="52" t="n">
        <x:v>-0.8881889763779528</x:v>
      </x:c>
      <x:c r="AT1991" s="55" t="b">
        <x:v>1</x:v>
      </x:c>
      <x:c r="AU1991" s="50"/>
      <x:c r="AV1991" s="58" t="n">
        <x:v>-0.2962070432293292</x:v>
      </x:c>
      <x:c r="AW1991" s="50" t="n">
        <x:v>3275</x:v>
      </x:c>
      <x:c r="AX1991" s="50" t="str">
        <x:v>Transformation Moat</x:v>
      </x:c>
      <x:c r="AY1991" s="50" t="str">
        <x:v>年率ボラティリティ60%以上 / ローカル5年最大下落率-60%以下</x:v>
      </x:c>
      <x:c r="AZ1991" s="59" t="str">
        <x:v>2026-03-26 16:17</x:v>
      </x:c>
      <x:c r="BA1991" s="53" t="n">
        <x:v>37530</x:v>
      </x:c>
      <x:c r="BB1991" s="50"/>
      <x:c r="BC1991" s="50"/>
      <x:c r="BD1991" s="50"/>
    </x:row>
    <x:row r="1992">
      <x:c r="A1992" s="50" t="n">
        <x:v>1991</x:v>
      </x:c>
      <x:c r="B1992" s="50" t="str">
        <x:v>9110</x:v>
      </x:c>
      <x:c r="C1992" s="50" t="str">
        <x:v>9110.T</x:v>
      </x:c>
      <x:c r="D1992" s="50" t="str">
        <x:v>NS United Kaiun Kaisha,Ltd.</x:v>
      </x:c>
      <x:c r="E1992" s="50" t="str">
        <x:v>Prime Market (Domestic)</x:v>
      </x:c>
      <x:c r="F1992" s="50" t="str">
        <x:v>Marine Transportation</x:v>
      </x:c>
      <x:c r="G1992" s="51" t="n">
        <x:v>138454</x:v>
      </x:c>
      <x:c r="H1992" s="51" t="n">
        <x:v>195941</x:v>
      </x:c>
      <x:c r="I1992" s="51" t="n">
        <x:v>250825</x:v>
      </x:c>
      <x:c r="J1992" s="51" t="n">
        <x:v>233100</x:v>
      </x:c>
      <x:c r="K1992" s="51" t="n">
        <x:v>247408</x:v>
      </x:c>
      <x:c r="L1992" s="52" t="n">
        <x:f>IFERROR(H1992/G1992-1,"")</x:f>
        <x:v>0.4152064945758158</x:v>
      </x:c>
      <x:c r="M1992" s="52" t="n">
        <x:f>IFERROR(I1992/H1992-1,"")</x:f>
        <x:v>0.28010472540203435</x:v>
      </x:c>
      <x:c r="N1992" s="52" t="n">
        <x:f>IFERROR(J1992/I1992-1,"")</x:f>
        <x:v>-0.07066679956144717</x:v>
      </x:c>
      <x:c r="O1992" s="52" t="n">
        <x:f>IFERROR(K1992/J1992-1,"")</x:f>
        <x:v>0.06138138138138127</x:v>
      </x:c>
      <x:c r="P1992" s="52" t="n">
        <x:f>IFERROR((K1992/G1992)^(1/4)-1,"")</x:f>
        <x:v>0.15618427363988996</x:v>
      </x:c>
      <x:c r="Q1992" s="51" t="n">
        <x:v>20224</x:v>
      </x:c>
      <x:c r="R1992" s="52" t="n">
        <x:f>IFERROR(Q1992/K1992,"")</x:f>
        <x:v>0.08174351678199573</x:v>
      </x:c>
      <x:c r="S1992" s="53" t="n">
        <x:v>18629</x:v>
      </x:c>
      <x:c r="T1992" s="50" t="str">
        <x:v>EDINET_company_history</x:v>
      </x:c>
      <x:c r="U1992" s="50" t="str">
        <x:v>日本製鉄株式会社</x:v>
      </x:c>
      <x:c r="V1992" s="54" t="n">
        <x:v>0.3336</x:v>
      </x:c>
      <x:c r="W1992" s="50" t="str">
        <x:v>山中 一馬</x:v>
      </x:c>
      <x:c r="X1992" s="50" t="b">
        <x:f>AND(COUNT(L1992:O1992)=4,L1992&gt;='設定'!$B$6,M1992&gt;='設定'!$B$6,N1992&gt;='設定'!$B$6,O1992&gt;='設定'!$B$6)</x:f>
        <x:v>0</x:v>
      </x:c>
      <x:c r="Y1992" s="50" t="b">
        <x:f>AND(COUNT(G1992:K1992)=5,P1992&gt;='設定'!$B$7)</x:f>
        <x:v>0</x:v>
      </x:c>
      <x:c r="Z1992" s="50" t="b">
        <x:f>AND(ISNUMBER(R1992),R1992&gt;='設定'!$B$8)</x:f>
        <x:v>0</x:v>
      </x:c>
      <x:c r="AA1992" s="50" t="b">
        <x:f>AND(ISNUMBER(S1992),S1992&gt;=DATE(YEAR('設定'!$B$10)-'設定'!$B$9,MONTH('設定'!$B$10),DAY('設定'!$B$10)))</x:f>
        <x:v>0</x:v>
      </x:c>
      <x:c r="AB1992" s="55" t="b">
        <x:v>0</x:v>
      </x:c>
      <x:c r="AC1992" s="55" t="b">
        <x:v>0</x:v>
      </x:c>
      <x:c r="AD1992" s="50" t="n">
        <x:f>IF(X1992,1,0)+IF(Z1992,1,0)+IF(AA1992,1,0)+IF(AB1992,1,0)</x:f>
        <x:v>0</x:v>
      </x:c>
      <x:c r="AE1992" s="50" t="n">
        <x:f>IF(Y1992,1,0)+IF(Z1992,1,0)+IF(AA1992,1,0)+IF(AB1992,1,0)</x:f>
        <x:v>0</x:v>
      </x:c>
      <x:c r="AF1992" s="50" t="n">
        <x:f>IF(Y1992,1,0)+IF(Z1992,1,0)+IF(AA1992,1,0)+IF(AC1992,1,0)</x:f>
        <x:v>0</x:v>
      </x:c>
      <x:c r="AG1992" s="53" t="n">
        <x:v>44348</x:v>
      </x:c>
      <x:c r="AH1992" s="50" t="str">
        <x:v>S100W1FW</x:v>
      </x:c>
      <x:c r="AI1992" s="50" t="str">
        <x:v>NetSalesSummaryOfBusinessResults</x:v>
      </x:c>
      <x:c r="AJ1992" s="50" t="str">
        <x:v>OperatingIncome</x:v>
      </x:c>
      <x:c r="AK1992" s="53" t="n">
        <x:v>45747</x:v>
      </x:c>
      <x:c r="AL1992" s="50" t="str">
        <x:v>365/365/365/366/365</x:v>
      </x:c>
      <x:c r="AM1992" s="51" t="n">
        <x:v>23565679</x:v>
      </x:c>
      <x:c r="AN1992" s="51" t="n">
        <x:v>7690</x:v>
      </x:c>
      <x:c r="AO1992" s="51" t="n">
        <x:f>IFERROR(AM1992*AN1992,"")</x:f>
        <x:v>181220071510</x:v>
      </x:c>
      <x:c r="AP1992" s="56" t="n">
        <x:f>IFERROR(AO1992/(K1992*1000000),"")</x:f>
        <x:v>0.732474582511479</x:v>
      </x:c>
      <x:c r="AQ1992" s="57" t="n">
        <x:v>518649916.6666667</x:v>
      </x:c>
      <x:c r="AR1992" s="52" t="n">
        <x:v>0.4120678075589656</x:v>
      </x:c>
      <x:c r="AS1992" s="52" t="n">
        <x:v>-0.4549578700548935</x:v>
      </x:c>
      <x:c r="AT1992" s="55" t="b">
        <x:v>1</x:v>
      </x:c>
      <x:c r="AU1992" s="50"/>
      <x:c r="AV1992" s="58" t="n">
        <x:v>-0.0183050551562543</x:v>
      </x:c>
      <x:c r="AW1992" s="50" t="n">
        <x:v>2027</x:v>
      </x:c>
      <x:c r="AX1992" s="50" t="str">
        <x:v>Core Moat</x:v>
      </x:c>
      <x:c r="AY1992" s="50" t="str">
        <x:v>目立つ機械的警告なし（定性確認は別途必要）</x:v>
      </x:c>
      <x:c r="AZ1992" s="59" t="str">
        <x:v>2025-06-20 15:12</x:v>
      </x:c>
      <x:c r="BA1992" s="53" t="n">
        <x:v>18629</x:v>
      </x:c>
      <x:c r="BB1992" s="50"/>
      <x:c r="BC1992" s="50"/>
      <x:c r="BD1992" s="50" t="str">
        <x:v>TOPIX Small 1</x:v>
      </x:c>
    </x:row>
    <x:row r="1993">
      <x:c r="A1993" s="50" t="n">
        <x:v>1992</x:v>
      </x:c>
      <x:c r="B1993" s="50" t="str">
        <x:v>8946</x:v>
      </x:c>
      <x:c r="C1993" s="50" t="str">
        <x:v>8946.T</x:v>
      </x:c>
      <x:c r="D1993" s="50" t="str">
        <x:v>ASIAN STAR CO.</x:v>
      </x:c>
      <x:c r="E1993" s="50" t="str">
        <x:v>Standard Market(Domestic)</x:v>
      </x:c>
      <x:c r="F1993" s="50" t="str">
        <x:v>Real Estate</x:v>
      </x:c>
      <x:c r="G1993" s="51" t="n">
        <x:v>2543.295</x:v>
      </x:c>
      <x:c r="H1993" s="51" t="n">
        <x:v>2490.064</x:v>
      </x:c>
      <x:c r="I1993" s="51" t="n">
        <x:v>2125.968</x:v>
      </x:c>
      <x:c r="J1993" s="51" t="n">
        <x:v>3351.829</x:v>
      </x:c>
      <x:c r="K1993" s="51" t="n">
        <x:v>4541.319</x:v>
      </x:c>
      <x:c r="L1993" s="52" t="n">
        <x:f>IFERROR(H1993/G1993-1,"")</x:f>
        <x:v>-0.020929935379104703</x:v>
      </x:c>
      <x:c r="M1993" s="52" t="n">
        <x:f>IFERROR(I1993/H1993-1,"")</x:f>
        <x:v>-0.1462195349195844</x:v>
      </x:c>
      <x:c r="N1993" s="52" t="n">
        <x:f>IFERROR(J1993/I1993-1,"")</x:f>
        <x:v>0.5766131004794053</x:v>
      </x:c>
      <x:c r="O1993" s="52" t="n">
        <x:f>IFERROR(K1993/J1993-1,"")</x:f>
        <x:v>0.35487788905698947</x:v>
      </x:c>
      <x:c r="P1993" s="52" t="n">
        <x:f>IFERROR((K1993/G1993)^(1/4)-1,"")</x:f>
        <x:v>0.15596934706098442</x:v>
      </x:c>
      <x:c r="Q1993" s="51" t="n">
        <x:v>195.765</x:v>
      </x:c>
      <x:c r="R1993" s="52" t="n">
        <x:f>IFERROR(Q1993/K1993,"")</x:f>
        <x:v>0.04310752008392275</x:v>
      </x:c>
      <x:c r="S1993" s="53" t="n">
        <x:v>38596</x:v>
      </x:c>
      <x:c r="T1993" s="50" t="str">
        <x:v>EDINET_company_history</x:v>
      </x:c>
      <x:c r="U1993" s="50" t="str">
        <x:v>D&amp;W INTERNATIONAL DEVELOPMENT LIMITED （常任代理人 東海東京証券株式会社）</x:v>
      </x:c>
      <x:c r="V1993" s="54" t="n">
        <x:v>0.2065</x:v>
      </x:c>
      <x:c r="W1993" s="50" t="str">
        <x:v>呉 文偉 / 渡邉 智彦</x:v>
      </x:c>
      <x:c r="X1993" s="50" t="b">
        <x:f>AND(COUNT(L1993:O1993)=4,L1993&gt;='設定'!$B$6,M1993&gt;='設定'!$B$6,N1993&gt;='設定'!$B$6,O1993&gt;='設定'!$B$6)</x:f>
        <x:v>0</x:v>
      </x:c>
      <x:c r="Y1993" s="50" t="b">
        <x:f>AND(COUNT(G1993:K1993)=5,P1993&gt;='設定'!$B$7)</x:f>
        <x:v>0</x:v>
      </x:c>
      <x:c r="Z1993" s="50" t="b">
        <x:f>AND(ISNUMBER(R1993),R1993&gt;='設定'!$B$8)</x:f>
        <x:v>0</x:v>
      </x:c>
      <x:c r="AA1993" s="50" t="b">
        <x:f>AND(ISNUMBER(S1993),S1993&gt;=DATE(YEAR('設定'!$B$10)-'設定'!$B$9,MONTH('設定'!$B$10),DAY('設定'!$B$10)))</x:f>
        <x:v>0</x:v>
      </x:c>
      <x:c r="AB1993" s="55" t="b">
        <x:v>0</x:v>
      </x:c>
      <x:c r="AC1993" s="55" t="b">
        <x:v>0</x:v>
      </x:c>
      <x:c r="AD1993" s="50" t="n">
        <x:f>IF(X1993,1,0)+IF(Z1993,1,0)+IF(AA1993,1,0)+IF(AB1993,1,0)</x:f>
        <x:v>0</x:v>
      </x:c>
      <x:c r="AE1993" s="50" t="n">
        <x:f>IF(Y1993,1,0)+IF(Z1993,1,0)+IF(AA1993,1,0)+IF(AB1993,1,0)</x:f>
        <x:v>0</x:v>
      </x:c>
      <x:c r="AF1993" s="50" t="n">
        <x:f>IF(Y1993,1,0)+IF(Z1993,1,0)+IF(AA1993,1,0)+IF(AC1993,1,0)</x:f>
        <x:v>0</x:v>
      </x:c>
      <x:c r="AG1993" s="53" t="n">
        <x:v>44348</x:v>
      </x:c>
      <x:c r="AH1993" s="50" t="str">
        <x:v>S100XUGB</x:v>
      </x:c>
      <x:c r="AI1993" s="50" t="str">
        <x:v>NetSalesSummaryOfBusinessResults</x:v>
      </x:c>
      <x:c r="AJ1993" s="50" t="str">
        <x:v>OperatingIncome</x:v>
      </x:c>
      <x:c r="AK1993" s="53" t="n">
        <x:v>46022</x:v>
      </x:c>
      <x:c r="AL1993" s="50" t="str">
        <x:v>365/365/365/366/365</x:v>
      </x:c>
      <x:c r="AM1993" s="51" t="n">
        <x:v>23725000</x:v>
      </x:c>
      <x:c r="AN1993" s="51" t="n">
        <x:v>75</x:v>
      </x:c>
      <x:c r="AO1993" s="51" t="n">
        <x:f>IFERROR(AM1993*AN1993,"")</x:f>
        <x:v>1779375000</x:v>
      </x:c>
      <x:c r="AP1993" s="56" t="n">
        <x:f>IFERROR(AO1993/(K1993*1000000),"")</x:f>
        <x:v>0.3918189847487041</x:v>
      </x:c>
      <x:c r="AQ1993" s="57" t="n">
        <x:v>39343925</x:v>
      </x:c>
      <x:c r="AR1993" s="52" t="n">
        <x:v>0.4748204747635681</x:v>
      </x:c>
      <x:c r="AS1993" s="52" t="n">
        <x:v>-0.5533333333333332</x:v>
      </x:c>
      <x:c r="AT1993" s="55" t="b">
        <x:v>1</x:v>
      </x:c>
      <x:c r="AU1993" s="50"/>
      <x:c r="AV1993" s="58" t="n">
        <x:v>-0.2253311902766991</x:v>
      </x:c>
      <x:c r="AW1993" s="50" t="n">
        <x:v>3121</x:v>
      </x:c>
      <x:c r="AX1993" s="50" t="str">
        <x:v>Transformation Moat</x:v>
      </x:c>
      <x:c r="AY1993" s="50" t="str">
        <x:v>目立つ機械的警告なし（定性確認は別途必要）</x:v>
      </x:c>
      <x:c r="AZ1993" s="59" t="str">
        <x:v>2026-03-26 14:11</x:v>
      </x:c>
      <x:c r="BA1993" s="53" t="n">
        <x:v>38596</x:v>
      </x:c>
      <x:c r="BB1993" s="50"/>
      <x:c r="BC1993" s="50"/>
      <x:c r="BD1993" s="50"/>
    </x:row>
    <x:row r="1994">
      <x:c r="A1994" s="50" t="n">
        <x:v>1993</x:v>
      </x:c>
      <x:c r="B1994" s="50" t="str">
        <x:v>3563</x:v>
      </x:c>
      <x:c r="C1994" s="50" t="str">
        <x:v>3563.T</x:v>
      </x:c>
      <x:c r="D1994" s="50" t="str">
        <x:v>FOOD &amp; LIFE COMPANIES LTD.</x:v>
      </x:c>
      <x:c r="E1994" s="50" t="str">
        <x:v>Prime Market (Domestic)</x:v>
      </x:c>
      <x:c r="F1994" s="50" t="str">
        <x:v>Retail Trade</x:v>
      </x:c>
      <x:c r="G1994" s="51" t="n">
        <x:v>240804</x:v>
      </x:c>
      <x:c r="H1994" s="51" t="n">
        <x:v>281301</x:v>
      </x:c>
      <x:c r="I1994" s="51" t="n">
        <x:v>301747</x:v>
      </x:c>
      <x:c r="J1994" s="51" t="n">
        <x:v>361129</x:v>
      </x:c>
      <x:c r="K1994" s="51" t="n">
        <x:v>429574</x:v>
      </x:c>
      <x:c r="L1994" s="52" t="n">
        <x:f>IFERROR(H1994/G1994-1,"")</x:f>
        <x:v>0.1681741167090247</x:v>
      </x:c>
      <x:c r="M1994" s="52" t="n">
        <x:f>IFERROR(I1994/H1994-1,"")</x:f>
        <x:v>0.07268370890967324</x:v>
      </x:c>
      <x:c r="N1994" s="52" t="n">
        <x:f>IFERROR(J1994/I1994-1,"")</x:f>
        <x:v>0.19679400292297844</x:v>
      </x:c>
      <x:c r="O1994" s="52" t="n">
        <x:f>IFERROR(K1994/J1994-1,"")</x:f>
        <x:v>0.18953061094511936</x:v>
      </x:c>
      <x:c r="P1994" s="52" t="n">
        <x:f>IFERROR((K1994/G1994)^(1/4)-1,"")</x:f>
        <x:v>0.15569590055401816</x:v>
      </x:c>
      <x:c r="Q1994" s="51" t="n">
        <x:v>36093</x:v>
      </x:c>
      <x:c r="R1994" s="52" t="n">
        <x:f>IFERROR(Q1994/K1994,"")</x:f>
        <x:v>0.08402044816492618</x:v>
      </x:c>
      <x:c r="S1994" s="53" t="n">
        <x:v>37865</x:v>
      </x:c>
      <x:c r="T1994" s="50" t="str">
        <x:v>EDINET_company_history</x:v>
      </x:c>
      <x:c r="U1994" s="50" t="str">
        <x:v>日本マスタートラスト信託銀行株式会社(信託口)</x:v>
      </x:c>
      <x:c r="V1994" s="54" t="n">
        <x:v>0.1489</x:v>
      </x:c>
      <x:c r="W1994" s="50" t="str">
        <x:v>山本 雅啓</x:v>
      </x:c>
      <x:c r="X1994" s="50" t="b">
        <x:f>AND(COUNT(L1994:O1994)=4,L1994&gt;='設定'!$B$6,M1994&gt;='設定'!$B$6,N1994&gt;='設定'!$B$6,O1994&gt;='設定'!$B$6)</x:f>
        <x:v>0</x:v>
      </x:c>
      <x:c r="Y1994" s="50" t="b">
        <x:f>AND(COUNT(G1994:K1994)=5,P1994&gt;='設定'!$B$7)</x:f>
        <x:v>0</x:v>
      </x:c>
      <x:c r="Z1994" s="50" t="b">
        <x:f>AND(ISNUMBER(R1994),R1994&gt;='設定'!$B$8)</x:f>
        <x:v>0</x:v>
      </x:c>
      <x:c r="AA1994" s="50" t="b">
        <x:f>AND(ISNUMBER(S1994),S1994&gt;=DATE(YEAR('設定'!$B$10)-'設定'!$B$9,MONTH('設定'!$B$10),DAY('設定'!$B$10)))</x:f>
        <x:v>0</x:v>
      </x:c>
      <x:c r="AB1994" s="55" t="b">
        <x:v>0</x:v>
      </x:c>
      <x:c r="AC1994" s="55" t="b">
        <x:v>0</x:v>
      </x:c>
      <x:c r="AD1994" s="50" t="n">
        <x:f>IF(X1994,1,0)+IF(Z1994,1,0)+IF(AA1994,1,0)+IF(AB1994,1,0)</x:f>
        <x:v>0</x:v>
      </x:c>
      <x:c r="AE1994" s="50" t="n">
        <x:f>IF(Y1994,1,0)+IF(Z1994,1,0)+IF(AA1994,1,0)+IF(AB1994,1,0)</x:f>
        <x:v>0</x:v>
      </x:c>
      <x:c r="AF1994" s="50" t="n">
        <x:f>IF(Y1994,1,0)+IF(Z1994,1,0)+IF(AA1994,1,0)+IF(AC1994,1,0)</x:f>
        <x:v>0</x:v>
      </x:c>
      <x:c r="AG1994" s="53" t="n">
        <x:v>44348</x:v>
      </x:c>
      <x:c r="AH1994" s="50" t="str">
        <x:v>S100XBTY</x:v>
      </x:c>
      <x:c r="AI1994" s="50" t="str">
        <x:v>RevenueIFRSSummaryOfBusinessResults</x:v>
      </x:c>
      <x:c r="AJ1994" s="50" t="str">
        <x:v>OperatingProfitLossIFRS</x:v>
      </x:c>
      <x:c r="AK1994" s="53" t="n">
        <x:v>45930</x:v>
      </x:c>
      <x:c r="AL1994" s="50" t="str">
        <x:v>365/365/365/366/365</x:v>
      </x:c>
      <x:c r="AM1994" s="51" t="n">
        <x:v>113254584</x:v>
      </x:c>
      <x:c r="AN1994" s="51" t="n">
        <x:v>10595</x:v>
      </x:c>
      <x:c r="AO1994" s="51" t="n">
        <x:f>IFERROR(AM1994*AN1994,"")</x:f>
        <x:v>1199932317480</x:v>
      </x:c>
      <x:c r="AP1994" s="56" t="n">
        <x:f>IFERROR(AO1994/(K1994*1000000),"")</x:f>
        <x:v>2.7933075965491394</x:v>
      </x:c>
      <x:c r="AQ1994" s="57" t="n">
        <x:v>12955098060</x:v>
      </x:c>
      <x:c r="AR1994" s="52" t="n">
        <x:v>0.4115381174375189</x:v>
      </x:c>
      <x:c r="AS1994" s="52" t="n">
        <x:v>-0.6146313921996984</x:v>
      </x:c>
      <x:c r="AT1994" s="55" t="b">
        <x:v>0</x:v>
      </x:c>
      <x:c r="AU1994" s="50" t="str">
        <x:v>missing_financial_data</x:v>
      </x:c>
      <x:c r="AV1994" s="58" t="n">
        <x:v>-0.3236527153172453</x:v>
      </x:c>
      <x:c r="AW1994" s="50" t="n">
        <x:v>3313</x:v>
      </x:c>
      <x:c r="AX1994" s="50" t="str">
        <x:v>Core Moat</x:v>
      </x:c>
      <x:c r="AY1994" s="50" t="str">
        <x:v>既存適格性フィルター不通過: missing_financial_data / ローカル5年最大下落率-60%以下</x:v>
      </x:c>
      <x:c r="AZ1994" s="59" t="str">
        <x:v>2025-12-22 15:30</x:v>
      </x:c>
      <x:c r="BA1994" s="53" t="n">
        <x:v>37865</x:v>
      </x:c>
      <x:c r="BB1994" s="50"/>
      <x:c r="BC1994" s="50"/>
      <x:c r="BD1994" s="50" t="str">
        <x:v>TOPIX Mid400</x:v>
      </x:c>
    </x:row>
    <x:row r="1995">
      <x:c r="A1995" s="50" t="n">
        <x:v>1994</x:v>
      </x:c>
      <x:c r="B1995" s="50" t="str">
        <x:v>3418</x:v>
      </x:c>
      <x:c r="C1995" s="50" t="str">
        <x:v>3418.T</x:v>
      </x:c>
      <x:c r="D1995" s="50" t="str">
        <x:v>BALNIBARBI Co.,Ltd.</x:v>
      </x:c>
      <x:c r="E1995" s="50" t="str">
        <x:v>Growth Market(Domestic)</x:v>
      </x:c>
      <x:c r="F1995" s="50" t="str">
        <x:v>Retail Trade</x:v>
      </x:c>
      <x:c r="G1995" s="51" t="n">
        <x:v>8046.014</x:v>
      </x:c>
      <x:c r="H1995" s="51" t="n">
        <x:v>9969.72</x:v>
      </x:c>
      <x:c r="I1995" s="51" t="n">
        <x:v>13363.196</x:v>
      </x:c>
      <x:c r="J1995" s="51" t="n">
        <x:v>13452.987</x:v>
      </x:c>
      <x:c r="K1995" s="51" t="n">
        <x:v>14336.766</x:v>
      </x:c>
      <x:c r="L1995" s="52" t="n">
        <x:f>IFERROR(H1995/G1995-1,"")</x:f>
        <x:v>0.23908807516367725</x:v>
      </x:c>
      <x:c r="M1995" s="52" t="n">
        <x:f>IFERROR(I1995/H1995-1,"")</x:f>
        <x:v>0.34037826538759375</x:v>
      </x:c>
      <x:c r="N1995" s="52" t="n">
        <x:f>IFERROR(J1995/I1995-1,"")</x:f>
        <x:v>0.006719275837905769</x:v>
      </x:c>
      <x:c r="O1995" s="52" t="n">
        <x:f>IFERROR(K1995/J1995-1,"")</x:f>
        <x:v>0.06569388642091156</x:v>
      </x:c>
      <x:c r="P1995" s="52" t="n">
        <x:f>IFERROR((K1995/G1995)^(1/4)-1,"")</x:f>
        <x:v>0.1553607331687934</x:v>
      </x:c>
      <x:c r="Q1995" s="51" t="n">
        <x:v>638.671</x:v>
      </x:c>
      <x:c r="R1995" s="52" t="n">
        <x:f>IFERROR(Q1995/K1995,"")</x:f>
        <x:v>0.04454777318678425</x:v>
      </x:c>
      <x:c r="S1995" s="53" t="n">
        <x:v>42278</x:v>
      </x:c>
      <x:c r="T1995" s="50" t="str">
        <x:v>EDINET_company_history</x:v>
      </x:c>
      <x:c r="U1995" s="50" t="str">
        <x:v>株式会社ＨＵＭＯ</x:v>
      </x:c>
      <x:c r="V1995" s="54" t="n">
        <x:v>0.2673</x:v>
      </x:c>
      <x:c r="W1995" s="50" t="str">
        <x:v>佐藤 裕久 / 安藤 文豪</x:v>
      </x:c>
      <x:c r="X1995" s="50" t="b">
        <x:f>AND(COUNT(L1995:O1995)=4,L1995&gt;='設定'!$B$6,M1995&gt;='設定'!$B$6,N1995&gt;='設定'!$B$6,O1995&gt;='設定'!$B$6)</x:f>
        <x:v>0</x:v>
      </x:c>
      <x:c r="Y1995" s="50" t="b">
        <x:f>AND(COUNT(G1995:K1995)=5,P1995&gt;='設定'!$B$7)</x:f>
        <x:v>0</x:v>
      </x:c>
      <x:c r="Z1995" s="50" t="b">
        <x:f>AND(ISNUMBER(R1995),R1995&gt;='設定'!$B$8)</x:f>
        <x:v>0</x:v>
      </x:c>
      <x:c r="AA1995" s="50" t="b">
        <x:f>AND(ISNUMBER(S1995),S1995&gt;=DATE(YEAR('設定'!$B$10)-'設定'!$B$9,MONTH('設定'!$B$10),DAY('設定'!$B$10)))</x:f>
        <x:v>0</x:v>
      </x:c>
      <x:c r="AB1995" s="55" t="b">
        <x:v>0</x:v>
      </x:c>
      <x:c r="AC1995" s="55" t="b">
        <x:v>0</x:v>
      </x:c>
      <x:c r="AD1995" s="50" t="n">
        <x:f>IF(X1995,1,0)+IF(Z1995,1,0)+IF(AA1995,1,0)+IF(AB1995,1,0)</x:f>
        <x:v>0</x:v>
      </x:c>
      <x:c r="AE1995" s="50" t="n">
        <x:f>IF(Y1995,1,0)+IF(Z1995,1,0)+IF(AA1995,1,0)+IF(AB1995,1,0)</x:f>
        <x:v>0</x:v>
      </x:c>
      <x:c r="AF1995" s="50" t="n">
        <x:f>IF(Y1995,1,0)+IF(Z1995,1,0)+IF(AA1995,1,0)+IF(AC1995,1,0)</x:f>
        <x:v>0</x:v>
      </x:c>
      <x:c r="AG1995" s="53" t="n">
        <x:v>44348</x:v>
      </x:c>
      <x:c r="AH1995" s="50" t="str">
        <x:v>S100WX0H</x:v>
      </x:c>
      <x:c r="AI1995" s="50" t="str">
        <x:v>NetSalesSummaryOfBusinessResults</x:v>
      </x:c>
      <x:c r="AJ1995" s="50" t="str">
        <x:v>OperatingIncome</x:v>
      </x:c>
      <x:c r="AK1995" s="53" t="n">
        <x:v>45869</x:v>
      </x:c>
      <x:c r="AL1995" s="50" t="str">
        <x:v>365/365/365/366/365</x:v>
      </x:c>
      <x:c r="AM1995" s="51" t="n">
        <x:v>10794980</x:v>
      </x:c>
      <x:c r="AN1995" s="51" t="n">
        <x:v>1104</x:v>
      </x:c>
      <x:c r="AO1995" s="51" t="n">
        <x:f>IFERROR(AM1995*AN1995,"")</x:f>
        <x:v>11917657920</x:v>
      </x:c>
      <x:c r="AP1995" s="56" t="n">
        <x:f>IFERROR(AO1995/(K1995*1000000),"")</x:f>
        <x:v>0.8312654276424684</x:v>
      </x:c>
      <x:c r="AQ1995" s="57" t="n">
        <x:v>21550721.666666668</x:v>
      </x:c>
      <x:c r="AR1995" s="52" t="n">
        <x:v>0.2622836383773566</x:v>
      </x:c>
      <x:c r="AS1995" s="52" t="n">
        <x:v>-0.4113494768652482</x:v>
      </x:c>
      <x:c r="AT1995" s="55" t="b">
        <x:v>1</x:v>
      </x:c>
      <x:c r="AU1995" s="50"/>
      <x:c r="AV1995" s="58" t="n">
        <x:v>-0.1530486917106502</x:v>
      </x:c>
      <x:c r="AW1995" s="50" t="n">
        <x:v>2864</x:v>
      </x:c>
      <x:c r="AX1995" s="50" t="str">
        <x:v>Core Moat</x:v>
      </x:c>
      <x:c r="AY1995" s="50" t="str">
        <x:v>目立つ機械的警告なし（定性確認は別途必要）</x:v>
      </x:c>
      <x:c r="AZ1995" s="59" t="str">
        <x:v>2025-10-27 12:45</x:v>
      </x:c>
      <x:c r="BA1995" s="53" t="n">
        <x:v>42278</x:v>
      </x:c>
      <x:c r="BB1995" s="50"/>
      <x:c r="BC1995" s="50"/>
      <x:c r="BD1995" s="50"/>
    </x:row>
    <x:row r="1996">
      <x:c r="A1996" s="50" t="n">
        <x:v>1995</x:v>
      </x:c>
      <x:c r="B1996" s="50" t="str">
        <x:v>3474</x:v>
      </x:c>
      <x:c r="C1996" s="50" t="str">
        <x:v>3474.T</x:v>
      </x:c>
      <x:c r="D1996" s="50" t="str">
        <x:v>G-FACTORY CO.,LTD.</x:v>
      </x:c>
      <x:c r="E1996" s="50" t="str">
        <x:v>Growth Market(Domestic)</x:v>
      </x:c>
      <x:c r="F1996" s="50" t="str">
        <x:v>Real Estate</x:v>
      </x:c>
      <x:c r="G1996" s="51" t="n">
        <x:v>3641.946</x:v>
      </x:c>
      <x:c r="H1996" s="51" t="n">
        <x:v>4735.437</x:v>
      </x:c>
      <x:c r="I1996" s="51" t="n">
        <x:v>5598.235</x:v>
      </x:c>
      <x:c r="J1996" s="51" t="n">
        <x:v>6348.793</x:v>
      </x:c>
      <x:c r="K1996" s="51" t="n">
        <x:v>6465.324</x:v>
      </x:c>
      <x:c r="L1996" s="52" t="n">
        <x:f>IFERROR(H1996/G1996-1,"")</x:f>
        <x:v>0.3002490975978227</x:v>
      </x:c>
      <x:c r="M1996" s="52" t="n">
        <x:f>IFERROR(I1996/H1996-1,"")</x:f>
        <x:v>0.18220029112413494</x:v>
      </x:c>
      <x:c r="N1996" s="52" t="n">
        <x:f>IFERROR(J1996/I1996-1,"")</x:f>
        <x:v>0.1340704704250537</x:v>
      </x:c>
      <x:c r="O1996" s="52" t="n">
        <x:f>IFERROR(K1996/J1996-1,"")</x:f>
        <x:v>0.01835482744515371</x:v>
      </x:c>
      <x:c r="P1996" s="52" t="n">
        <x:f>IFERROR((K1996/G1996)^(1/4)-1,"")</x:f>
        <x:v>0.15428804562466647</x:v>
      </x:c>
      <x:c r="Q1996" s="51" t="n">
        <x:v>-71.749</x:v>
      </x:c>
      <x:c r="R1996" s="52" t="n">
        <x:f>IFERROR(Q1996/K1996,"")</x:f>
        <x:v>-0.01109751034905598</x:v>
      </x:c>
      <x:c r="S1996" s="53" t="n">
        <x:v>42614</x:v>
      </x:c>
      <x:c r="T1996" s="50" t="str">
        <x:v>EDINET_company_history</x:v>
      </x:c>
      <x:c r="U1996" s="50" t="str">
        <x:v>ＧＦＣ株式会社</x:v>
      </x:c>
      <x:c r="V1996" s="54" t="n">
        <x:v>0.5389</x:v>
      </x:c>
      <x:c r="W1996" s="50" t="str">
        <x:v>片平雅之</x:v>
      </x:c>
      <x:c r="X1996" s="50" t="b">
        <x:f>AND(COUNT(L1996:O1996)=4,L1996&gt;='設定'!$B$6,M1996&gt;='設定'!$B$6,N1996&gt;='設定'!$B$6,O1996&gt;='設定'!$B$6)</x:f>
        <x:v>0</x:v>
      </x:c>
      <x:c r="Y1996" s="50" t="b">
        <x:f>AND(COUNT(G1996:K1996)=5,P1996&gt;='設定'!$B$7)</x:f>
        <x:v>0</x:v>
      </x:c>
      <x:c r="Z1996" s="50" t="b">
        <x:f>AND(ISNUMBER(R1996),R1996&gt;='設定'!$B$8)</x:f>
        <x:v>0</x:v>
      </x:c>
      <x:c r="AA1996" s="50" t="b">
        <x:f>AND(ISNUMBER(S1996),S1996&gt;=DATE(YEAR('設定'!$B$10)-'設定'!$B$9,MONTH('設定'!$B$10),DAY('設定'!$B$10)))</x:f>
        <x:v>0</x:v>
      </x:c>
      <x:c r="AB1996" s="55" t="b">
        <x:v>0</x:v>
      </x:c>
      <x:c r="AC1996" s="55" t="b">
        <x:v>0</x:v>
      </x:c>
      <x:c r="AD1996" s="50" t="n">
        <x:f>IF(X1996,1,0)+IF(Z1996,1,0)+IF(AA1996,1,0)+IF(AB1996,1,0)</x:f>
        <x:v>0</x:v>
      </x:c>
      <x:c r="AE1996" s="50" t="n">
        <x:f>IF(Y1996,1,0)+IF(Z1996,1,0)+IF(AA1996,1,0)+IF(AB1996,1,0)</x:f>
        <x:v>0</x:v>
      </x:c>
      <x:c r="AF1996" s="50" t="n">
        <x:f>IF(Y1996,1,0)+IF(Z1996,1,0)+IF(AA1996,1,0)+IF(AC1996,1,0)</x:f>
        <x:v>0</x:v>
      </x:c>
      <x:c r="AG1996" s="53" t="n">
        <x:v>44348</x:v>
      </x:c>
      <x:c r="AH1996" s="50" t="str">
        <x:v>S100XUW1</x:v>
      </x:c>
      <x:c r="AI1996" s="50" t="str">
        <x:v>NetSalesSummaryOfBusinessResults</x:v>
      </x:c>
      <x:c r="AJ1996" s="50" t="str">
        <x:v>OperatingIncome</x:v>
      </x:c>
      <x:c r="AK1996" s="53" t="n">
        <x:v>46022</x:v>
      </x:c>
      <x:c r="AL1996" s="50" t="str">
        <x:v>365/365/365/366/365</x:v>
      </x:c>
      <x:c r="AM1996" s="51" t="n">
        <x:v>6539000</x:v>
      </x:c>
      <x:c r="AN1996" s="51" t="n">
        <x:v>537</x:v>
      </x:c>
      <x:c r="AO1996" s="51" t="n">
        <x:f>IFERROR(AM1996*AN1996,"")</x:f>
        <x:v>3511443000</x:v>
      </x:c>
      <x:c r="AP1996" s="56" t="n">
        <x:f>IFERROR(AO1996/(K1996*1000000),"")</x:f>
        <x:v>0.5431194167531279</x:v>
      </x:c>
      <x:c r="AQ1996" s="57" t="n">
        <x:v>1146121.6666666667</x:v>
      </x:c>
      <x:c r="AR1996" s="52" t="n">
        <x:v>0.3566529510858135</x:v>
      </x:c>
      <x:c r="AS1996" s="52" t="n">
        <x:v>-0.3909962438307831</x:v>
      </x:c>
      <x:c r="AT1996" s="55" t="b">
        <x:v>0</x:v>
      </x:c>
      <x:c r="AU1996" s="50" t="str">
        <x:v>low_liquidity</x:v>
      </x:c>
      <x:c r="AV1996" s="58" t="n">
        <x:v>-0.2146224292265875</x:v>
      </x:c>
      <x:c r="AW1996" s="50" t="n">
        <x:v>3082</x:v>
      </x:c>
      <x:c r="AX1996" s="50" t="str">
        <x:v>Transformation Moat</x:v>
      </x:c>
      <x:c r="AY1996" s="50" t="str">
        <x:v>既存適格性フィルター不通過: low_liquidity / 60日平均売買代金2,000万円未満</x:v>
      </x:c>
      <x:c r="AZ1996" s="59" t="str">
        <x:v>2026-03-27 15:30</x:v>
      </x:c>
      <x:c r="BA1996" s="53" t="n">
        <x:v>42614</x:v>
      </x:c>
      <x:c r="BB1996" s="50"/>
      <x:c r="BC1996" s="50"/>
      <x:c r="BD1996" s="50"/>
    </x:row>
    <x:row r="1997">
      <x:c r="A1997" s="50" t="n">
        <x:v>1996</x:v>
      </x:c>
      <x:c r="B1997" s="50" t="str">
        <x:v>6238</x:v>
      </x:c>
      <x:c r="C1997" s="50" t="str">
        <x:v>6238.T</x:v>
      </x:c>
      <x:c r="D1997" s="50" t="str">
        <x:v>FURYU CORPORATION</x:v>
      </x:c>
      <x:c r="E1997" s="50" t="str">
        <x:v>Prime Market (Domestic)</x:v>
      </x:c>
      <x:c r="F1997" s="50" t="str">
        <x:v>Machinery</x:v>
      </x:c>
      <x:c r="G1997" s="51" t="n">
        <x:v>24777.265</x:v>
      </x:c>
      <x:c r="H1997" s="51" t="n">
        <x:v>33978.079</x:v>
      </x:c>
      <x:c r="I1997" s="51" t="n">
        <x:v>36121.909</x:v>
      </x:c>
      <x:c r="J1997" s="51" t="n">
        <x:v>42395.003</x:v>
      </x:c>
      <x:c r="K1997" s="51" t="n">
        <x:v>43984.52</x:v>
      </x:c>
      <x:c r="L1997" s="52" t="n">
        <x:f>IFERROR(H1997/G1997-1,"")</x:f>
        <x:v>0.37134098537510085</x:v>
      </x:c>
      <x:c r="M1997" s="52" t="n">
        <x:f>IFERROR(I1997/H1997-1,"")</x:f>
        <x:v>0.06309450278222029</x:v>
      </x:c>
      <x:c r="N1997" s="52" t="n">
        <x:f>IFERROR(J1997/I1997-1,"")</x:f>
        <x:v>0.17366452033307533</x:v>
      </x:c>
      <x:c r="O1997" s="52" t="n">
        <x:f>IFERROR(K1997/J1997-1,"")</x:f>
        <x:v>0.037493027185302896</x:v>
      </x:c>
      <x:c r="P1997" s="52" t="n">
        <x:f>IFERROR((K1997/G1997)^(1/4)-1,"")</x:f>
        <x:v>0.15428120134923984</x:v>
      </x:c>
      <x:c r="Q1997" s="51" t="n">
        <x:v>2369.318</x:v>
      </x:c>
      <x:c r="R1997" s="52" t="n">
        <x:f>IFERROR(Q1997/K1997,"")</x:f>
        <x:v>0.05386708778452056</x:v>
      </x:c>
      <x:c r="S1997" s="53" t="n">
        <x:v>42339</x:v>
      </x:c>
      <x:c r="T1997" s="50" t="str">
        <x:v>EDINET_company_history</x:v>
      </x:c>
      <x:c r="U1997" s="50" t="str">
        <x:v>風流商事株式会社</x:v>
      </x:c>
      <x:c r="V1997" s="54" t="n">
        <x:v>0.1632</x:v>
      </x:c>
      <x:c r="W1997" s="50" t="str">
        <x:v>榎本 雅仁</x:v>
      </x:c>
      <x:c r="X1997" s="50" t="b">
        <x:f>AND(COUNT(L1997:O1997)=4,L1997&gt;='設定'!$B$6,M1997&gt;='設定'!$B$6,N1997&gt;='設定'!$B$6,O1997&gt;='設定'!$B$6)</x:f>
        <x:v>0</x:v>
      </x:c>
      <x:c r="Y1997" s="50" t="b">
        <x:f>AND(COUNT(G1997:K1997)=5,P1997&gt;='設定'!$B$7)</x:f>
        <x:v>0</x:v>
      </x:c>
      <x:c r="Z1997" s="50" t="b">
        <x:f>AND(ISNUMBER(R1997),R1997&gt;='設定'!$B$8)</x:f>
        <x:v>0</x:v>
      </x:c>
      <x:c r="AA1997" s="50" t="b">
        <x:f>AND(ISNUMBER(S1997),S1997&gt;=DATE(YEAR('設定'!$B$10)-'設定'!$B$9,MONTH('設定'!$B$10),DAY('設定'!$B$10)))</x:f>
        <x:v>0</x:v>
      </x:c>
      <x:c r="AB1997" s="55" t="b">
        <x:v>0</x:v>
      </x:c>
      <x:c r="AC1997" s="55" t="b">
        <x:v>0</x:v>
      </x:c>
      <x:c r="AD1997" s="50" t="n">
        <x:f>IF(X1997,1,0)+IF(Z1997,1,0)+IF(AA1997,1,0)+IF(AB1997,1,0)</x:f>
        <x:v>0</x:v>
      </x:c>
      <x:c r="AE1997" s="50" t="n">
        <x:f>IF(Y1997,1,0)+IF(Z1997,1,0)+IF(AA1997,1,0)+IF(AB1997,1,0)</x:f>
        <x:v>0</x:v>
      </x:c>
      <x:c r="AF1997" s="50" t="n">
        <x:f>IF(Y1997,1,0)+IF(Z1997,1,0)+IF(AA1997,1,0)+IF(AC1997,1,0)</x:f>
        <x:v>0</x:v>
      </x:c>
      <x:c r="AG1997" s="53" t="n">
        <x:v>44348</x:v>
      </x:c>
      <x:c r="AH1997" s="50" t="str">
        <x:v>S100W289</x:v>
      </x:c>
      <x:c r="AI1997" s="50" t="str">
        <x:v>NetSalesSummaryOfBusinessResults</x:v>
      </x:c>
      <x:c r="AJ1997" s="50" t="str">
        <x:v>OperatingIncome</x:v>
      </x:c>
      <x:c r="AK1997" s="53" t="n">
        <x:v>45747</x:v>
      </x:c>
      <x:c r="AL1997" s="50" t="str">
        <x:v>365/365/365/366/365</x:v>
      </x:c>
      <x:c r="AM1997" s="51" t="n">
        <x:v>26598700</x:v>
      </x:c>
      <x:c r="AN1997" s="51" t="n">
        <x:v>1339</x:v>
      </x:c>
      <x:c r="AO1997" s="51" t="n">
        <x:f>IFERROR(AM1997*AN1997,"")</x:f>
        <x:v>35615659300</x:v>
      </x:c>
      <x:c r="AP1997" s="56" t="n">
        <x:f>IFERROR(AO1997/(K1997*1000000),"")</x:f>
        <x:v>0.8097316806003567</x:v>
      </x:c>
      <x:c r="AQ1997" s="57" t="n">
        <x:v>259365638.33333337</x:v>
      </x:c>
      <x:c r="AR1997" s="52" t="n">
        <x:v>0.3687464606917617</x:v>
      </x:c>
      <x:c r="AS1997" s="52" t="n">
        <x:v>-0.5015109489577865</x:v>
      </x:c>
      <x:c r="AT1997" s="55" t="b">
        <x:v>1</x:v>
      </x:c>
      <x:c r="AU1997" s="50"/>
      <x:c r="AV1997" s="58" t="n">
        <x:v>0.2988057807802374</x:v>
      </x:c>
      <x:c r="AW1997" s="50" t="n">
        <x:v>439</x:v>
      </x:c>
      <x:c r="AX1997" s="50" t="str">
        <x:v>Future Moat</x:v>
      </x:c>
      <x:c r="AY1997" s="50" t="str">
        <x:v>目立つ機械的警告なし（定性確認は別途必要）</x:v>
      </x:c>
      <x:c r="AZ1997" s="59" t="str">
        <x:v>2025-06-24 12:37</x:v>
      </x:c>
      <x:c r="BA1997" s="53" t="n">
        <x:v>42339</x:v>
      </x:c>
      <x:c r="BB1997" s="50"/>
      <x:c r="BC1997" s="50"/>
      <x:c r="BD1997" s="50" t="str">
        <x:v>TOPIX Small 2</x:v>
      </x:c>
    </x:row>
    <x:row r="1998">
      <x:c r="A1998" s="50" t="n">
        <x:v>1997</x:v>
      </x:c>
      <x:c r="B1998" s="50" t="str">
        <x:v>6262</x:v>
      </x:c>
      <x:c r="C1998" s="50" t="str">
        <x:v>6262.T</x:v>
      </x:c>
      <x:c r="D1998" s="50" t="str">
        <x:v>PEGASUS CO.,LTD.</x:v>
      </x:c>
      <x:c r="E1998" s="50" t="str">
        <x:v>Standard Market(Domestic)</x:v>
      </x:c>
      <x:c r="F1998" s="50" t="str">
        <x:v>Machinery</x:v>
      </x:c>
      <x:c r="G1998" s="51" t="n">
        <x:v>12422.454</x:v>
      </x:c>
      <x:c r="H1998" s="51" t="n">
        <x:v>20498.367</x:v>
      </x:c>
      <x:c r="I1998" s="51" t="n">
        <x:v>25288.507</x:v>
      </x:c>
      <x:c r="J1998" s="51" t="n">
        <x:v>17542.574</x:v>
      </x:c>
      <x:c r="K1998" s="51" t="n">
        <x:v>22040.325</x:v>
      </x:c>
      <x:c r="L1998" s="52" t="n">
        <x:f>IFERROR(H1998/G1998-1,"")</x:f>
        <x:v>0.6501060901493376</x:v>
      </x:c>
      <x:c r="M1998" s="52" t="n">
        <x:f>IFERROR(I1998/H1998-1,"")</x:f>
        <x:v>0.23368398077759078</x:v>
      </x:c>
      <x:c r="N1998" s="52" t="n">
        <x:f>IFERROR(J1998/I1998-1,"")</x:f>
        <x:v>-0.3063025033466784</x:v>
      </x:c>
      <x:c r="O1998" s="52" t="n">
        <x:f>IFERROR(K1998/J1998-1,"")</x:f>
        <x:v>0.2563905958156425</x:v>
      </x:c>
      <x:c r="P1998" s="52" t="n">
        <x:f>IFERROR((K1998/G1998)^(1/4)-1,"")</x:f>
        <x:v>0.15412447029158627</x:v>
      </x:c>
      <x:c r="Q1998" s="51" t="n">
        <x:v>1573.46</x:v>
      </x:c>
      <x:c r="R1998" s="52" t="n">
        <x:f>IFERROR(Q1998/K1998,"")</x:f>
        <x:v>0.07139005436625821</x:v>
      </x:c>
      <x:c r="S1998" s="53" t="n">
        <x:v>38749</x:v>
      </x:c>
      <x:c r="T1998" s="50" t="str">
        <x:v>EDINET_company_history</x:v>
      </x:c>
      <x:c r="U1998" s="50" t="str">
        <x:v>株式会社日本カストディ銀行（信託口）</x:v>
      </x:c>
      <x:c r="V1998" s="54" t="n">
        <x:v>0.0865</x:v>
      </x:c>
      <x:c r="W1998" s="50" t="str">
        <x:v>美 馬 成 望</x:v>
      </x:c>
      <x:c r="X1998" s="50" t="b">
        <x:f>AND(COUNT(L1998:O1998)=4,L1998&gt;='設定'!$B$6,M1998&gt;='設定'!$B$6,N1998&gt;='設定'!$B$6,O1998&gt;='設定'!$B$6)</x:f>
        <x:v>0</x:v>
      </x:c>
      <x:c r="Y1998" s="50" t="b">
        <x:f>AND(COUNT(G1998:K1998)=5,P1998&gt;='設定'!$B$7)</x:f>
        <x:v>0</x:v>
      </x:c>
      <x:c r="Z1998" s="50" t="b">
        <x:f>AND(ISNUMBER(R1998),R1998&gt;='設定'!$B$8)</x:f>
        <x:v>0</x:v>
      </x:c>
      <x:c r="AA1998" s="50" t="b">
        <x:f>AND(ISNUMBER(S1998),S1998&gt;=DATE(YEAR('設定'!$B$10)-'設定'!$B$9,MONTH('設定'!$B$10),DAY('設定'!$B$10)))</x:f>
        <x:v>0</x:v>
      </x:c>
      <x:c r="AB1998" s="55" t="b">
        <x:v>0</x:v>
      </x:c>
      <x:c r="AC1998" s="55" t="b">
        <x:v>0</x:v>
      </x:c>
      <x:c r="AD1998" s="50" t="n">
        <x:f>IF(X1998,1,0)+IF(Z1998,1,0)+IF(AA1998,1,0)+IF(AB1998,1,0)</x:f>
        <x:v>0</x:v>
      </x:c>
      <x:c r="AE1998" s="50" t="n">
        <x:f>IF(Y1998,1,0)+IF(Z1998,1,0)+IF(AA1998,1,0)+IF(AB1998,1,0)</x:f>
        <x:v>0</x:v>
      </x:c>
      <x:c r="AF1998" s="50" t="n">
        <x:f>IF(Y1998,1,0)+IF(Z1998,1,0)+IF(AA1998,1,0)+IF(AC1998,1,0)</x:f>
        <x:v>0</x:v>
      </x:c>
      <x:c r="AG1998" s="53" t="n">
        <x:v>44348</x:v>
      </x:c>
      <x:c r="AH1998" s="50" t="str">
        <x:v>S100W5A8</x:v>
      </x:c>
      <x:c r="AI1998" s="50" t="str">
        <x:v>NetSalesSummaryOfBusinessResults</x:v>
      </x:c>
      <x:c r="AJ1998" s="50" t="str">
        <x:v>OperatingIncome</x:v>
      </x:c>
      <x:c r="AK1998" s="53" t="n">
        <x:v>45747</x:v>
      </x:c>
      <x:c r="AL1998" s="50" t="str">
        <x:v>365/365/365/366/365</x:v>
      </x:c>
      <x:c r="AM1998" s="51" t="n">
        <x:v>24810700</x:v>
      </x:c>
      <x:c r="AN1998" s="51" t="n">
        <x:v>561</x:v>
      </x:c>
      <x:c r="AO1998" s="51" t="n">
        <x:f>IFERROR(AM1998*AN1998,"")</x:f>
        <x:v>13918802700</x:v>
      </x:c>
      <x:c r="AP1998" s="56" t="n">
        <x:f>IFERROR(AO1998/(K1998*1000000),"")</x:f>
        <x:v>0.631515311139922</x:v>
      </x:c>
      <x:c r="AQ1998" s="57" t="n">
        <x:v>94981941.66666669</x:v>
      </x:c>
      <x:c r="AR1998" s="52" t="n">
        <x:v>0.400180276808096</x:v>
      </x:c>
      <x:c r="AS1998" s="52" t="n">
        <x:v>-0.5699473090708167</x:v>
      </x:c>
      <x:c r="AT1998" s="55" t="b">
        <x:v>1</x:v>
      </x:c>
      <x:c r="AU1998" s="50"/>
      <x:c r="AV1998" s="58" t="n">
        <x:v>0.1909807085618673</x:v>
      </x:c>
      <x:c r="AW1998" s="50" t="n">
        <x:v>744</x:v>
      </x:c>
      <x:c r="AX1998" s="50" t="str">
        <x:v>Future Moat</x:v>
      </x:c>
      <x:c r="AY1998" s="50" t="str">
        <x:v>目立つ機械的警告なし（定性確認は別途必要）</x:v>
      </x:c>
      <x:c r="AZ1998" s="59" t="str">
        <x:v>2025-06-25 15:01</x:v>
      </x:c>
      <x:c r="BA1998" s="53" t="n">
        <x:v>38749</x:v>
      </x:c>
      <x:c r="BB1998" s="50"/>
      <x:c r="BC1998" s="50"/>
      <x:c r="BD1998" s="50" t="str">
        <x:v>TOPIX Small 2</x:v>
      </x:c>
    </x:row>
    <x:row r="1999">
      <x:c r="A1999" s="50" t="n">
        <x:v>1998</x:v>
      </x:c>
      <x:c r="B1999" s="50" t="str">
        <x:v>7867</x:v>
      </x:c>
      <x:c r="C1999" s="50" t="str">
        <x:v>7867.T</x:v>
      </x:c>
      <x:c r="D1999" s="50" t="str">
        <x:v>TOMY COMPANY,LTD.</x:v>
      </x:c>
      <x:c r="E1999" s="50" t="str">
        <x:v>Prime Market (Domestic)</x:v>
      </x:c>
      <x:c r="F1999" s="50" t="str">
        <x:v>Other Products</x:v>
      </x:c>
      <x:c r="G1999" s="51" t="n">
        <x:v>141218</x:v>
      </x:c>
      <x:c r="H1999" s="51" t="n">
        <x:v>165448</x:v>
      </x:c>
      <x:c r="I1999" s="51" t="n">
        <x:v>187297</x:v>
      </x:c>
      <x:c r="J1999" s="51" t="n">
        <x:v>208326</x:v>
      </x:c>
      <x:c r="K1999" s="51" t="n">
        <x:v>250235</x:v>
      </x:c>
      <x:c r="L1999" s="52" t="n">
        <x:f>IFERROR(H1999/G1999-1,"")</x:f>
        <x:v>0.171578693934201</x:v>
      </x:c>
      <x:c r="M1999" s="52" t="n">
        <x:f>IFERROR(I1999/H1999-1,"")</x:f>
        <x:v>0.13205961994100868</x:v>
      </x:c>
      <x:c r="N1999" s="52" t="n">
        <x:f>IFERROR(J1999/I1999-1,"")</x:f>
        <x:v>0.11227622439227547</x:v>
      </x:c>
      <x:c r="O1999" s="52" t="n">
        <x:f>IFERROR(K1999/J1999-1,"")</x:f>
        <x:v>0.20117028119389802</x:v>
      </x:c>
      <x:c r="P1999" s="52" t="n">
        <x:f>IFERROR((K1999/G1999)^(1/4)-1,"")</x:f>
        <x:v>0.15375739940069288</x:v>
      </x:c>
      <x:c r="Q1999" s="51" t="n">
        <x:v>24870</x:v>
      </x:c>
      <x:c r="R1999" s="52" t="n">
        <x:f>IFERROR(Q1999/K1999,"")</x:f>
        <x:v>0.0993865766179791</x:v>
      </x:c>
      <x:c r="S1999" s="53" t="n">
        <x:v>36220</x:v>
      </x:c>
      <x:c r="T1999" s="50" t="str">
        <x:v>EDINET_company_history</x:v>
      </x:c>
      <x:c r="U1999" s="50" t="str">
        <x:v>日本マスタートラスト信託銀行株式会社（信託口）</x:v>
      </x:c>
      <x:c r="V1999" s="54" t="n">
        <x:v>0.1297</x:v>
      </x:c>
      <x:c r="W1999" s="50" t="str">
        <x:v>小島 一洋 / 富山 彰夫 / 宇佐美 博之</x:v>
      </x:c>
      <x:c r="X1999" s="50" t="b">
        <x:f>AND(COUNT(L1999:O1999)=4,L1999&gt;='設定'!$B$6,M1999&gt;='設定'!$B$6,N1999&gt;='設定'!$B$6,O1999&gt;='設定'!$B$6)</x:f>
        <x:v>0</x:v>
      </x:c>
      <x:c r="Y1999" s="50" t="b">
        <x:f>AND(COUNT(G1999:K1999)=5,P1999&gt;='設定'!$B$7)</x:f>
        <x:v>0</x:v>
      </x:c>
      <x:c r="Z1999" s="50" t="b">
        <x:f>AND(ISNUMBER(R1999),R1999&gt;='設定'!$B$8)</x:f>
        <x:v>0</x:v>
      </x:c>
      <x:c r="AA1999" s="50" t="b">
        <x:f>AND(ISNUMBER(S1999),S1999&gt;=DATE(YEAR('設定'!$B$10)-'設定'!$B$9,MONTH('設定'!$B$10),DAY('設定'!$B$10)))</x:f>
        <x:v>0</x:v>
      </x:c>
      <x:c r="AB1999" s="55" t="b">
        <x:v>0</x:v>
      </x:c>
      <x:c r="AC1999" s="55" t="b">
        <x:v>0</x:v>
      </x:c>
      <x:c r="AD1999" s="50" t="n">
        <x:f>IF(X1999,1,0)+IF(Z1999,1,0)+IF(AA1999,1,0)+IF(AB1999,1,0)</x:f>
        <x:v>0</x:v>
      </x:c>
      <x:c r="AE1999" s="50" t="n">
        <x:f>IF(Y1999,1,0)+IF(Z1999,1,0)+IF(AA1999,1,0)+IF(AB1999,1,0)</x:f>
        <x:v>0</x:v>
      </x:c>
      <x:c r="AF1999" s="50" t="n">
        <x:f>IF(Y1999,1,0)+IF(Z1999,1,0)+IF(AA1999,1,0)+IF(AC1999,1,0)</x:f>
        <x:v>0</x:v>
      </x:c>
      <x:c r="AG1999" s="53" t="n">
        <x:v>44348</x:v>
      </x:c>
      <x:c r="AH1999" s="50" t="str">
        <x:v>S100W42G</x:v>
      </x:c>
      <x:c r="AI1999" s="50" t="str">
        <x:v>NetSalesSummaryOfBusinessResults</x:v>
      </x:c>
      <x:c r="AJ1999" s="50" t="str">
        <x:v>OperatingIncome</x:v>
      </x:c>
      <x:c r="AK1999" s="53" t="n">
        <x:v>45747</x:v>
      </x:c>
      <x:c r="AL1999" s="50" t="str">
        <x:v>365/365/365/366/365</x:v>
      </x:c>
      <x:c r="AM1999" s="51" t="n">
        <x:v>89977150</x:v>
      </x:c>
      <x:c r="AN1999" s="51" t="n">
        <x:v>3186</x:v>
      </x:c>
      <x:c r="AO1999" s="51" t="n">
        <x:f>IFERROR(AM1999*AN1999,"")</x:f>
        <x:v>286667199900</x:v>
      </x:c>
      <x:c r="AP1999" s="56" t="n">
        <x:f>IFERROR(AO1999/(K1999*1000000),"")</x:f>
        <x:v>1.145591943173417</x:v>
      </x:c>
      <x:c r="AQ1999" s="57" t="n">
        <x:v>1572488375</x:v>
      </x:c>
      <x:c r="AR1999" s="52" t="n">
        <x:v>0.3005237323063152</x:v>
      </x:c>
      <x:c r="AS1999" s="52" t="n">
        <x:v>-0.4863887780664224</x:v>
      </x:c>
      <x:c r="AT1999" s="55" t="b">
        <x:v>1</x:v>
      </x:c>
      <x:c r="AU1999" s="50"/>
      <x:c r="AV1999" s="58" t="n">
        <x:v>-0.1047668322059494</x:v>
      </x:c>
      <x:c r="AW1999" s="50" t="n">
        <x:v>2632</x:v>
      </x:c>
      <x:c r="AX1999" s="50" t="str">
        <x:v>Core Moat</x:v>
      </x:c>
      <x:c r="AY1999" s="50" t="str">
        <x:v>目立つ機械的警告なし（定性確認は別途必要）</x:v>
      </x:c>
      <x:c r="AZ1999" s="59" t="str">
        <x:v>2025-06-25 13:27</x:v>
      </x:c>
      <x:c r="BA1999" s="53" t="n">
        <x:v>36220</x:v>
      </x:c>
      <x:c r="BB1999" s="50"/>
      <x:c r="BC1999" s="50"/>
      <x:c r="BD1999" s="50" t="str">
        <x:v>TOPIX Mid400</x:v>
      </x:c>
    </x:row>
    <x:row r="2000">
      <x:c r="A2000" s="50" t="n">
        <x:v>1999</x:v>
      </x:c>
      <x:c r="B2000" s="50" t="str">
        <x:v>4882</x:v>
      </x:c>
      <x:c r="C2000" s="50" t="str">
        <x:v>4882.T</x:v>
      </x:c>
      <x:c r="D2000" s="50" t="str">
        <x:v>Perseus Proteomics Inc.</x:v>
      </x:c>
      <x:c r="E2000" s="50" t="str">
        <x:v>Growth Market(Domestic)</x:v>
      </x:c>
      <x:c r="F2000" s="50" t="str">
        <x:v>Pharmaceutical</x:v>
      </x:c>
      <x:c r="G2000" s="51" t="n">
        <x:v>67.947</x:v>
      </x:c>
      <x:c r="H2000" s="51" t="n">
        <x:v>71.932</x:v>
      </x:c>
      <x:c r="I2000" s="51" t="n">
        <x:v>94.201</x:v>
      </x:c>
      <x:c r="J2000" s="51" t="n">
        <x:v>100.402</x:v>
      </x:c>
      <x:c r="K2000" s="51" t="n">
        <x:v>120.375</x:v>
      </x:c>
      <x:c r="L2000" s="52" t="n">
        <x:f>IFERROR(H2000/G2000-1,"")</x:f>
        <x:v>0.05864865262631169</x:v>
      </x:c>
      <x:c r="M2000" s="52" t="n">
        <x:f>IFERROR(I2000/H2000-1,"")</x:f>
        <x:v>0.3095840516042929</x:v>
      </x:c>
      <x:c r="N2000" s="52" t="n">
        <x:f>IFERROR(J2000/I2000-1,"")</x:f>
        <x:v>0.06582732667381452</x:v>
      </x:c>
      <x:c r="O2000" s="52" t="n">
        <x:f>IFERROR(K2000/J2000-1,"")</x:f>
        <x:v>0.19893030019322322</x:v>
      </x:c>
      <x:c r="P2000" s="52" t="n">
        <x:f>IFERROR((K2000/G2000)^(1/4)-1,"")</x:f>
        <x:v>0.15369630955084124</x:v>
      </x:c>
      <x:c r="Q2000" s="51" t="n">
        <x:v>-826.43</x:v>
      </x:c>
      <x:c r="R2000" s="52" t="n">
        <x:f>IFERROR(Q2000/K2000,"")</x:f>
        <x:v>-6.86546209761163</x:v>
      </x:c>
      <x:c r="S2000" s="53" t="n">
        <x:v>44348</x:v>
      </x:c>
      <x:c r="T2000" s="50" t="str">
        <x:v>EDINET_company_history</x:v>
      </x:c>
      <x:c r="U2000" s="50" t="str">
        <x:v>三菱UFJキャピタル株式会社</x:v>
      </x:c>
      <x:c r="V2000" s="54" t="n">
        <x:v>0.0193</x:v>
      </x:c>
      <x:c r="W2000" s="50" t="str">
        <x:v>横川 拓哉</x:v>
      </x:c>
      <x:c r="X2000" s="50" t="b">
        <x:f>AND(COUNT(L2000:O2000)=4,L2000&gt;='設定'!$B$6,M2000&gt;='設定'!$B$6,N2000&gt;='設定'!$B$6,O2000&gt;='設定'!$B$6)</x:f>
        <x:v>0</x:v>
      </x:c>
      <x:c r="Y2000" s="50" t="b">
        <x:f>AND(COUNT(G2000:K2000)=5,P2000&gt;='設定'!$B$7)</x:f>
        <x:v>0</x:v>
      </x:c>
      <x:c r="Z2000" s="50" t="b">
        <x:f>AND(ISNUMBER(R2000),R2000&gt;='設定'!$B$8)</x:f>
        <x:v>0</x:v>
      </x:c>
      <x:c r="AA2000" s="50" t="b">
        <x:f>AND(ISNUMBER(S2000),S2000&gt;=DATE(YEAR('設定'!$B$10)-'設定'!$B$9,MONTH('設定'!$B$10),DAY('設定'!$B$10)))</x:f>
        <x:v>0</x:v>
      </x:c>
      <x:c r="AB2000" s="55" t="b">
        <x:v>0</x:v>
      </x:c>
      <x:c r="AC2000" s="55" t="b">
        <x:v>0</x:v>
      </x:c>
      <x:c r="AD2000" s="50" t="n">
        <x:f>IF(X2000,1,0)+IF(Z2000,1,0)+IF(AA2000,1,0)+IF(AB2000,1,0)</x:f>
        <x:v>0</x:v>
      </x:c>
      <x:c r="AE2000" s="50" t="n">
        <x:f>IF(Y2000,1,0)+IF(Z2000,1,0)+IF(AA2000,1,0)+IF(AB2000,1,0)</x:f>
        <x:v>0</x:v>
      </x:c>
      <x:c r="AF2000" s="50" t="n">
        <x:f>IF(Y2000,1,0)+IF(Z2000,1,0)+IF(AA2000,1,0)+IF(AC2000,1,0)</x:f>
        <x:v>0</x:v>
      </x:c>
      <x:c r="AG2000" s="53" t="n">
        <x:v>44369</x:v>
      </x:c>
      <x:c r="AH2000" s="50" t="str">
        <x:v>S100W5TI</x:v>
      </x:c>
      <x:c r="AI2000" s="50" t="str">
        <x:v>NetSalesSummaryOfBusinessResults</x:v>
      </x:c>
      <x:c r="AJ2000" s="50" t="str">
        <x:v>OperatingIncome</x:v>
      </x:c>
      <x:c r="AK2000" s="53" t="n">
        <x:v>45747</x:v>
      </x:c>
      <x:c r="AL2000" s="50" t="str">
        <x:v>365/365/365/366/365</x:v>
      </x:c>
      <x:c r="AM2000" s="51" t="n">
        <x:v>14749500</x:v>
      </x:c>
      <x:c r="AN2000" s="51" t="n">
        <x:v>153</x:v>
      </x:c>
      <x:c r="AO2000" s="51" t="n">
        <x:f>IFERROR(AM2000*AN2000,"")</x:f>
        <x:v>2256673500</x:v>
      </x:c>
      <x:c r="AP2000" s="56" t="n">
        <x:f>IFERROR(AO2000/(K2000*1000000),"")</x:f>
        <x:v>18.747028037383178</x:v>
      </x:c>
      <x:c r="AQ2000" s="57" t="n">
        <x:v>273357698.3333333</x:v>
      </x:c>
      <x:c r="AR2000" s="52" t="n">
        <x:v>0.7520317053011311</x:v>
      </x:c>
      <x:c r="AS2000" s="52" t="n">
        <x:v>-0.8570093457943926</x:v>
      </x:c>
      <x:c r="AT2000" s="55" t="b">
        <x:v>0</x:v>
      </x:c>
      <x:c r="AU2000" s="50" t="str">
        <x:v>low_equity_ratio;repeated_operating_loss;repeated_negative_operating_cf;excessive_leverage;extreme_profitability_outlier;other_data_quality_issue</x:v>
      </x:c>
      <x:c r="AV2000" s="58" t="n">
        <x:v>-1.673200857277654</x:v>
      </x:c>
      <x:c r="AW2000" s="50" t="n">
        <x:v>3648</x:v>
      </x:c>
      <x:c r="AX2000" s="50" t="str">
        <x:v>Transformation Moat</x:v>
      </x:c>
      <x:c r="AY2000" s="50" t="str">
        <x:v>既存適格性フィルター不通過: low_equity_ratio;repeated_operating_loss;repeated_negative_operating_cf;excessive_leverage;extreme_profitability_outlier;other_data_quality_issue / 年率ボラティリティ60%以上 / ローカル5年最大下落率-60%以下 / 概算PSR15倍以上</x:v>
      </x:c>
      <x:c r="AZ2000" s="59" t="str">
        <x:v>2025-06-27 15:31</x:v>
      </x:c>
      <x:c r="BA2000" s="53" t="n">
        <x:v>44348</x:v>
      </x:c>
      <x:c r="BB2000" s="50"/>
      <x:c r="BC2000" s="50"/>
      <x:c r="BD2000" s="50"/>
    </x:row>
    <x:row r="2001">
      <x:c r="A2001" s="50" t="n">
        <x:v>2000</x:v>
      </x:c>
      <x:c r="B2001" s="50" t="str">
        <x:v>3686</x:v>
      </x:c>
      <x:c r="C2001" s="50" t="str">
        <x:v>3686.T</x:v>
      </x:c>
      <x:c r="D2001" s="50" t="str">
        <x:v>DLE Inc.</x:v>
      </x:c>
      <x:c r="E2001" s="50" t="str">
        <x:v>Standard Market(Domestic)</x:v>
      </x:c>
      <x:c r="F2001" s="50" t="str">
        <x:v>Information &amp; Communication</x:v>
      </x:c>
      <x:c r="G2001" s="51" t="n">
        <x:v>1117.363</x:v>
      </x:c>
      <x:c r="H2001" s="51" t="n">
        <x:v>1640.294</x:v>
      </x:c>
      <x:c r="I2001" s="51" t="n">
        <x:v>2020.801</x:v>
      </x:c>
      <x:c r="J2001" s="51" t="n">
        <x:v>1705.511</x:v>
      </x:c>
      <x:c r="K2001" s="51" t="n">
        <x:v>1978.904</x:v>
      </x:c>
      <x:c r="L2001" s="52" t="n">
        <x:f>IFERROR(H2001/G2001-1,"")</x:f>
        <x:v>0.468004578637381</x:v>
      </x:c>
      <x:c r="M2001" s="52" t="n">
        <x:f>IFERROR(I2001/H2001-1,"")</x:f>
        <x:v>0.23197487767436797</x:v>
      </x:c>
      <x:c r="N2001" s="52" t="n">
        <x:f>IFERROR(J2001/I2001-1,"")</x:f>
        <x:v>-0.15602229017107572</x:v>
      </x:c>
      <x:c r="O2001" s="52" t="n">
        <x:f>IFERROR(K2001/J2001-1,"")</x:f>
        <x:v>0.16029975766793658</x:v>
      </x:c>
      <x:c r="P2001" s="52" t="n">
        <x:f>IFERROR((K2001/G2001)^(1/4)-1,"")</x:f>
        <x:v>0.15360627588646314</x:v>
      </x:c>
      <x:c r="Q2001" s="51" t="n">
        <x:v>-489.248</x:v>
      </x:c>
      <x:c r="R2001" s="52" t="n">
        <x:f>IFERROR(Q2001/K2001,"")</x:f>
        <x:v>-0.24723180103734188</x:v>
      </x:c>
      <x:c r="S2001" s="53" t="n">
        <x:v>41699</x:v>
      </x:c>
      <x:c r="T2001" s="50" t="str">
        <x:v>EDINET_company_history</x:v>
      </x:c>
      <x:c r="U2001" s="50" t="str">
        <x:v>朝日放送グループホールディングス株式会社</x:v>
      </x:c>
      <x:c r="V2001" s="54" t="n">
        <x:v>0.4975</x:v>
      </x:c>
      <x:c r="W2001" s="50" t="str">
        <x:v>小野 亮</x:v>
      </x:c>
      <x:c r="X2001" s="50" t="b">
        <x:f>AND(COUNT(L2001:O2001)=4,L2001&gt;='設定'!$B$6,M2001&gt;='設定'!$B$6,N2001&gt;='設定'!$B$6,O2001&gt;='設定'!$B$6)</x:f>
        <x:v>0</x:v>
      </x:c>
      <x:c r="Y2001" s="50" t="b">
        <x:f>AND(COUNT(G2001:K2001)=5,P2001&gt;='設定'!$B$7)</x:f>
        <x:v>0</x:v>
      </x:c>
      <x:c r="Z2001" s="50" t="b">
        <x:f>AND(ISNUMBER(R2001),R2001&gt;='設定'!$B$8)</x:f>
        <x:v>0</x:v>
      </x:c>
      <x:c r="AA2001" s="50" t="b">
        <x:f>AND(ISNUMBER(S2001),S2001&gt;=DATE(YEAR('設定'!$B$10)-'設定'!$B$9,MONTH('設定'!$B$10),DAY('設定'!$B$10)))</x:f>
        <x:v>0</x:v>
      </x:c>
      <x:c r="AB2001" s="55" t="b">
        <x:v>0</x:v>
      </x:c>
      <x:c r="AC2001" s="55" t="b">
        <x:v>0</x:v>
      </x:c>
      <x:c r="AD2001" s="50" t="n">
        <x:f>IF(X2001,1,0)+IF(Z2001,1,0)+IF(AA2001,1,0)+IF(AB2001,1,0)</x:f>
        <x:v>0</x:v>
      </x:c>
      <x:c r="AE2001" s="50" t="n">
        <x:f>IF(Y2001,1,0)+IF(Z2001,1,0)+IF(AA2001,1,0)+IF(AB2001,1,0)</x:f>
        <x:v>0</x:v>
      </x:c>
      <x:c r="AF2001" s="50" t="n">
        <x:f>IF(Y2001,1,0)+IF(Z2001,1,0)+IF(AA2001,1,0)+IF(AC2001,1,0)</x:f>
        <x:v>0</x:v>
      </x:c>
      <x:c r="AG2001" s="53" t="n">
        <x:v>44348</x:v>
      </x:c>
      <x:c r="AH2001" s="50" t="str">
        <x:v>S100W9FR</x:v>
      </x:c>
      <x:c r="AI2001" s="50" t="str">
        <x:v>NetSalesSummaryOfBusinessResults</x:v>
      </x:c>
      <x:c r="AJ2001" s="50" t="str">
        <x:v>OperatingIncome</x:v>
      </x:c>
      <x:c r="AK2001" s="53" t="n">
        <x:v>45747</x:v>
      </x:c>
      <x:c r="AL2001" s="50" t="str">
        <x:v>365/365/365/366/365</x:v>
      </x:c>
      <x:c r="AM2001" s="51" t="n">
        <x:v>42514200</x:v>
      </x:c>
      <x:c r="AN2001" s="51" t="n">
        <x:v>88</x:v>
      </x:c>
      <x:c r="AO2001" s="51" t="n">
        <x:f>IFERROR(AM2001*AN2001,"")</x:f>
        <x:v>3741249600</x:v>
      </x:c>
      <x:c r="AP2001" s="56" t="n">
        <x:f>IFERROR(AO2001/(K2001*1000000),"")</x:f>
        <x:v>1.8905664953934096</x:v>
      </x:c>
      <x:c r="AQ2001" s="57" t="n">
        <x:v>22670738.333333332</x:v>
      </x:c>
      <x:c r="AR2001" s="52" t="n">
        <x:v>0.5807579830790206</x:v>
      </x:c>
      <x:c r="AS2001" s="52" t="n">
        <x:v>-0.7976744186046512</x:v>
      </x:c>
      <x:c r="AT2001" s="55" t="b">
        <x:v>0</x:v>
      </x:c>
      <x:c r="AU2001" s="50" t="str">
        <x:v>repeated_operating_loss;repeated_negative_operating_cf</x:v>
      </x:c>
      <x:c r="AV2001" s="58" t="n">
        <x:v>-0.5335678943251947</x:v>
      </x:c>
      <x:c r="AW2001" s="50" t="n">
        <x:v>3516</x:v>
      </x:c>
      <x:c r="AX2001" s="50" t="str">
        <x:v>Future Moat</x:v>
      </x:c>
      <x:c r="AY2001" s="50" t="str">
        <x:v>既存適格性フィルター不通過: repeated_operating_loss;repeated_negative_operating_cf / ローカル5年最大下落率-60%以下</x:v>
      </x:c>
      <x:c r="AZ2001" s="59" t="str">
        <x:v>2025-06-30 13:14</x:v>
      </x:c>
      <x:c r="BA2001" s="53" t="n">
        <x:v>41699</x:v>
      </x:c>
      <x:c r="BB2001" s="50"/>
      <x:c r="BC2001" s="50"/>
      <x:c r="BD2001" s="50"/>
    </x:row>
    <x:row r="2002">
      <x:c r="A2002" s="50" t="n">
        <x:v>2001</x:v>
      </x:c>
      <x:c r="B2002" s="50" t="str">
        <x:v>2485</x:v>
      </x:c>
      <x:c r="C2002" s="50" t="str">
        <x:v>2485.T</x:v>
      </x:c>
      <x:c r="D2002" s="50" t="str">
        <x:v>TEAR Corporation</x:v>
      </x:c>
      <x:c r="E2002" s="50" t="str">
        <x:v>Standard Market(Domestic)</x:v>
      </x:c>
      <x:c r="F2002" s="50" t="str">
        <x:v>Services</x:v>
      </x:c>
      <x:c r="G2002" s="51" t="n">
        <x:v>12203</x:v>
      </x:c>
      <x:c r="H2002" s="51" t="n">
        <x:v>13283</x:v>
      </x:c>
      <x:c r="I2002" s="51" t="n">
        <x:v>14068</x:v>
      </x:c>
      <x:c r="J2002" s="51" t="n">
        <x:v>18839</x:v>
      </x:c>
      <x:c r="K2002" s="51" t="n">
        <x:v>21563</x:v>
      </x:c>
      <x:c r="L2002" s="52" t="n">
        <x:f>IFERROR(H2002/G2002-1,"")</x:f>
        <x:v>0.08850282717364588</x:v>
      </x:c>
      <x:c r="M2002" s="52" t="n">
        <x:f>IFERROR(I2002/H2002-1,"")</x:f>
        <x:v>0.059098095309794374</x:v>
      </x:c>
      <x:c r="N2002" s="52" t="n">
        <x:f>IFERROR(J2002/I2002-1,"")</x:f>
        <x:v>0.3391384702871765</x:v>
      </x:c>
      <x:c r="O2002" s="52" t="n">
        <x:f>IFERROR(K2002/J2002-1,"")</x:f>
        <x:v>0.14459366208397473</x:v>
      </x:c>
      <x:c r="P2002" s="52" t="n">
        <x:f>IFERROR((K2002/G2002)^(1/4)-1,"")</x:f>
        <x:v>0.15295044934218627</x:v>
      </x:c>
      <x:c r="Q2002" s="51" t="n">
        <x:v>1643</x:v>
      </x:c>
      <x:c r="R2002" s="52" t="n">
        <x:f>IFERROR(Q2002/K2002,"")</x:f>
        <x:v>0.07619533460093679</x:v>
      </x:c>
      <x:c r="S2002" s="53" t="n">
        <x:v>38869</x:v>
      </x:c>
      <x:c r="T2002" s="50" t="str">
        <x:v>EDINET_company_history</x:v>
      </x:c>
      <x:c r="U2002" s="50" t="str">
        <x:v>株式会社夢現</x:v>
      </x:c>
      <x:c r="V2002" s="54" t="n">
        <x:v>0.3462</x:v>
      </x:c>
      <x:c r="W2002" s="50" t="str">
        <x:v>冨安 徳久 / 岡留 昌吉</x:v>
      </x:c>
      <x:c r="X2002" s="50" t="b">
        <x:f>AND(COUNT(L2002:O2002)=4,L2002&gt;='設定'!$B$6,M2002&gt;='設定'!$B$6,N2002&gt;='設定'!$B$6,O2002&gt;='設定'!$B$6)</x:f>
        <x:v>0</x:v>
      </x:c>
      <x:c r="Y2002" s="50" t="b">
        <x:f>AND(COUNT(G2002:K2002)=5,P2002&gt;='設定'!$B$7)</x:f>
        <x:v>0</x:v>
      </x:c>
      <x:c r="Z2002" s="50" t="b">
        <x:f>AND(ISNUMBER(R2002),R2002&gt;='設定'!$B$8)</x:f>
        <x:v>0</x:v>
      </x:c>
      <x:c r="AA2002" s="50" t="b">
        <x:f>AND(ISNUMBER(S2002),S2002&gt;=DATE(YEAR('設定'!$B$10)-'設定'!$B$9,MONTH('設定'!$B$10),DAY('設定'!$B$10)))</x:f>
        <x:v>0</x:v>
      </x:c>
      <x:c r="AB2002" s="55" t="b">
        <x:v>0</x:v>
      </x:c>
      <x:c r="AC2002" s="55" t="b">
        <x:v>0</x:v>
      </x:c>
      <x:c r="AD2002" s="50" t="n">
        <x:f>IF(X2002,1,0)+IF(Z2002,1,0)+IF(AA2002,1,0)+IF(AB2002,1,0)</x:f>
        <x:v>0</x:v>
      </x:c>
      <x:c r="AE2002" s="50" t="n">
        <x:f>IF(Y2002,1,0)+IF(Z2002,1,0)+IF(AA2002,1,0)+IF(AB2002,1,0)</x:f>
        <x:v>0</x:v>
      </x:c>
      <x:c r="AF2002" s="50" t="n">
        <x:f>IF(Y2002,1,0)+IF(Z2002,1,0)+IF(AA2002,1,0)+IF(AC2002,1,0)</x:f>
        <x:v>0</x:v>
      </x:c>
      <x:c r="AG2002" s="53" t="n">
        <x:v>44348</x:v>
      </x:c>
      <x:c r="AH2002" s="50" t="str">
        <x:v>S100XBVP</x:v>
      </x:c>
      <x:c r="AI2002" s="50" t="str">
        <x:v>NetSalesSummaryOfBusinessResults</x:v>
      </x:c>
      <x:c r="AJ2002" s="50" t="str">
        <x:v>OperatingIncome</x:v>
      </x:c>
      <x:c r="AK2002" s="53" t="n">
        <x:v>45930</x:v>
      </x:c>
      <x:c r="AL2002" s="50" t="str">
        <x:v>365/365/365/366/365</x:v>
      </x:c>
      <x:c r="AM2002" s="51" t="n">
        <x:v>22502400</x:v>
      </x:c>
      <x:c r="AN2002" s="51" t="n">
        <x:v>445</x:v>
      </x:c>
      <x:c r="AO2002" s="51" t="n">
        <x:f>IFERROR(AM2002*AN2002,"")</x:f>
        <x:v>10013568000</x:v>
      </x:c>
      <x:c r="AP2002" s="56" t="n">
        <x:f>IFERROR(AO2002/(K2002*1000000),"")</x:f>
        <x:v>0.46438658813708666</x:v>
      </x:c>
      <x:c r="AQ2002" s="57" t="n">
        <x:v>20027006.666666668</x:v>
      </x:c>
      <x:c r="AR2002" s="52" t="n">
        <x:v>0.1745318082418725</x:v>
      </x:c>
      <x:c r="AS2002" s="52" t="n">
        <x:v>-0.2587703663200001</x:v>
      </x:c>
      <x:c r="AT2002" s="55" t="b">
        <x:v>1</x:v>
      </x:c>
      <x:c r="AU2002" s="50"/>
      <x:c r="AV2002" s="58" t="n">
        <x:v>0.2197608502406801</x:v>
      </x:c>
      <x:c r="AW2002" s="50" t="n">
        <x:v>627</x:v>
      </x:c>
      <x:c r="AX2002" s="50" t="str">
        <x:v>Discovery</x:v>
      </x:c>
      <x:c r="AY2002" s="50" t="str">
        <x:v>目立つ機械的警告なし（定性確認は別途必要）</x:v>
      </x:c>
      <x:c r="AZ2002" s="59" t="str">
        <x:v>2025-12-19 15:10</x:v>
      </x:c>
      <x:c r="BA2002" s="53" t="n">
        <x:v>38869</x:v>
      </x:c>
      <x:c r="BB2002" s="50"/>
      <x:c r="BC2002" s="50"/>
      <x:c r="BD2002" s="50"/>
    </x:row>
    <x:row r="2003">
      <x:c r="A2003" s="50" t="n">
        <x:v>2002</x:v>
      </x:c>
      <x:c r="B2003" s="50" t="str">
        <x:v>7296</x:v>
      </x:c>
      <x:c r="C2003" s="50" t="str">
        <x:v>7296.T</x:v>
      </x:c>
      <x:c r="D2003" s="50" t="str">
        <x:v>F.C.C.CO.,LTD.</x:v>
      </x:c>
      <x:c r="E2003" s="50" t="str">
        <x:v>Prime Market (Domestic)</x:v>
      </x:c>
      <x:c r="F2003" s="50" t="str">
        <x:v>Transportation Equipment</x:v>
      </x:c>
      <x:c r="G2003" s="51" t="n">
        <x:v>146157</x:v>
      </x:c>
      <x:c r="H2003" s="51" t="n">
        <x:v>170971</x:v>
      </x:c>
      <x:c r="I2003" s="51" t="n">
        <x:v>218939</x:v>
      </x:c>
      <x:c r="J2003" s="51" t="n">
        <x:v>240283</x:v>
      </x:c>
      <x:c r="K2003" s="51" t="n">
        <x:v>256619</x:v>
      </x:c>
      <x:c r="L2003" s="52" t="n">
        <x:f>IFERROR(H2003/G2003-1,"")</x:f>
        <x:v>0.16977633640537237</x:v>
      </x:c>
      <x:c r="M2003" s="52" t="n">
        <x:f>IFERROR(I2003/H2003-1,"")</x:f>
        <x:v>0.28056220060712045</x:v>
      </x:c>
      <x:c r="N2003" s="52" t="n">
        <x:f>IFERROR(J2003/I2003-1,"")</x:f>
        <x:v>0.0974883415015142</x:v>
      </x:c>
      <x:c r="O2003" s="52" t="n">
        <x:f>IFERROR(K2003/J2003-1,"")</x:f>
        <x:v>0.06798649925296418</x:v>
      </x:c>
      <x:c r="P2003" s="52" t="n">
        <x:f>IFERROR((K2003/G2003)^(1/4)-1,"")</x:f>
        <x:v>0.1511112464411688</x:v>
      </x:c>
      <x:c r="Q2003" s="51" t="n">
        <x:v>17329</x:v>
      </x:c>
      <x:c r="R2003" s="52" t="n">
        <x:f>IFERROR(Q2003/K2003,"")</x:f>
        <x:v>0.06752812535315</x:v>
      </x:c>
      <x:c r="S2003" s="53" t="n">
        <x:v>37653</x:v>
      </x:c>
      <x:c r="T2003" s="50" t="str">
        <x:v>EDINET_company_history</x:v>
      </x:c>
      <x:c r="U2003" s="50" t="str">
        <x:v>本田技研工業株式会社</x:v>
      </x:c>
      <x:c r="V2003" s="54" t="n">
        <x:v>0.2247</x:v>
      </x:c>
      <x:c r="W2003" s="50" t="str">
        <x:v>斎藤 善敬</x:v>
      </x:c>
      <x:c r="X2003" s="50" t="b">
        <x:f>AND(COUNT(L2003:O2003)=4,L2003&gt;='設定'!$B$6,M2003&gt;='設定'!$B$6,N2003&gt;='設定'!$B$6,O2003&gt;='設定'!$B$6)</x:f>
        <x:v>0</x:v>
      </x:c>
      <x:c r="Y2003" s="50" t="b">
        <x:f>AND(COUNT(G2003:K2003)=5,P2003&gt;='設定'!$B$7)</x:f>
        <x:v>0</x:v>
      </x:c>
      <x:c r="Z2003" s="50" t="b">
        <x:f>AND(ISNUMBER(R2003),R2003&gt;='設定'!$B$8)</x:f>
        <x:v>0</x:v>
      </x:c>
      <x:c r="AA2003" s="50" t="b">
        <x:f>AND(ISNUMBER(S2003),S2003&gt;=DATE(YEAR('設定'!$B$10)-'設定'!$B$9,MONTH('設定'!$B$10),DAY('設定'!$B$10)))</x:f>
        <x:v>0</x:v>
      </x:c>
      <x:c r="AB2003" s="55" t="b">
        <x:v>0</x:v>
      </x:c>
      <x:c r="AC2003" s="55" t="b">
        <x:v>0</x:v>
      </x:c>
      <x:c r="AD2003" s="50" t="n">
        <x:f>IF(X2003,1,0)+IF(Z2003,1,0)+IF(AA2003,1,0)+IF(AB2003,1,0)</x:f>
        <x:v>0</x:v>
      </x:c>
      <x:c r="AE2003" s="50" t="n">
        <x:f>IF(Y2003,1,0)+IF(Z2003,1,0)+IF(AA2003,1,0)+IF(AB2003,1,0)</x:f>
        <x:v>0</x:v>
      </x:c>
      <x:c r="AF2003" s="50" t="n">
        <x:f>IF(Y2003,1,0)+IF(Z2003,1,0)+IF(AA2003,1,0)+IF(AC2003,1,0)</x:f>
        <x:v>0</x:v>
      </x:c>
      <x:c r="AG2003" s="53" t="n">
        <x:v>44348</x:v>
      </x:c>
      <x:c r="AH2003" s="50" t="str">
        <x:v>S100W2JQ</x:v>
      </x:c>
      <x:c r="AI2003" s="50" t="str">
        <x:v>RevenueIFRSSummaryOfBusinessResults</x:v>
      </x:c>
      <x:c r="AJ2003" s="50" t="str">
        <x:v>OperatingProfitLossIFRS</x:v>
      </x:c>
      <x:c r="AK2003" s="53" t="n">
        <x:v>45747</x:v>
      </x:c>
      <x:c r="AL2003" s="50" t="str">
        <x:v>365/365/365/366/365</x:v>
      </x:c>
      <x:c r="AM2003" s="51" t="n">
        <x:v>48423730</x:v>
      </x:c>
      <x:c r="AN2003" s="51" t="n">
        <x:v>3445</x:v>
      </x:c>
      <x:c r="AO2003" s="51" t="n">
        <x:f>IFERROR(AM2003*AN2003,"")</x:f>
        <x:v>166819749850</x:v>
      </x:c>
      <x:c r="AP2003" s="56" t="n">
        <x:f>IFERROR(AO2003/(K2003*1000000),"")</x:f>
        <x:v>0.6500678042155881</x:v>
      </x:c>
      <x:c r="AQ2003" s="57" t="n">
        <x:v>398156058.3333333</x:v>
      </x:c>
      <x:c r="AR2003" s="52" t="n">
        <x:v>0.2622933100478236</x:v>
      </x:c>
      <x:c r="AS2003" s="52" t="n">
        <x:v>-0.288772817322779</x:v>
      </x:c>
      <x:c r="AT2003" s="55" t="b">
        <x:v>0</x:v>
      </x:c>
      <x:c r="AU2003" s="50" t="str">
        <x:v>missing_financial_data;repeated_operating_loss</x:v>
      </x:c>
      <x:c r="AV2003" s="58" t="n">
        <x:v>0.106072637187064</x:v>
      </x:c>
      <x:c r="AW2003" s="50" t="n">
        <x:v>1195</x:v>
      </x:c>
      <x:c r="AX2003" s="50" t="str">
        <x:v>Core Moat</x:v>
      </x:c>
      <x:c r="AY2003" s="50" t="str">
        <x:v>既存適格性フィルター不通過: missing_financial_data;repeated_operating_loss</x:v>
      </x:c>
      <x:c r="AZ2003" s="59" t="str">
        <x:v>2025-06-24 14:36</x:v>
      </x:c>
      <x:c r="BA2003" s="53" t="n">
        <x:v>37653</x:v>
      </x:c>
      <x:c r="BB2003" s="50"/>
      <x:c r="BC2003" s="50"/>
      <x:c r="BD2003" s="50" t="str">
        <x:v>TOPIX Small 1</x:v>
      </x:c>
    </x:row>
    <x:row r="2004">
      <x:c r="A2004" s="50" t="n">
        <x:v>2003</x:v>
      </x:c>
      <x:c r="B2004" s="50" t="str">
        <x:v>5013</x:v>
      </x:c>
      <x:c r="C2004" s="50" t="str">
        <x:v>5013.T</x:v>
      </x:c>
      <x:c r="D2004" s="50" t="str">
        <x:v>Yushiro Inc.</x:v>
      </x:c>
      <x:c r="E2004" s="50" t="str">
        <x:v>Standard Market(Domestic)</x:v>
      </x:c>
      <x:c r="F2004" s="50" t="str">
        <x:v>Oil and Coal Products</x:v>
      </x:c>
      <x:c r="G2004" s="51" t="n">
        <x:v>31661</x:v>
      </x:c>
      <x:c r="H2004" s="51" t="n">
        <x:v>37686</x:v>
      </x:c>
      <x:c r="I2004" s="51" t="n">
        <x:v>46794</x:v>
      </x:c>
      <x:c r="J2004" s="51" t="n">
        <x:v>52985</x:v>
      </x:c>
      <x:c r="K2004" s="51" t="n">
        <x:v>55512</x:v>
      </x:c>
      <x:c r="L2004" s="52" t="n">
        <x:f>IFERROR(H2004/G2004-1,"")</x:f>
        <x:v>0.19029721107987752</x:v>
      </x:c>
      <x:c r="M2004" s="52" t="n">
        <x:f>IFERROR(I2004/H2004-1,"")</x:f>
        <x:v>0.2416812609457093</x:v>
      </x:c>
      <x:c r="N2004" s="52" t="n">
        <x:f>IFERROR(J2004/I2004-1,"")</x:f>
        <x:v>0.13230328674616398</x:v>
      </x:c>
      <x:c r="O2004" s="52" t="n">
        <x:f>IFERROR(K2004/J2004-1,"")</x:f>
        <x:v>0.047692743229215795</x:v>
      </x:c>
      <x:c r="P2004" s="52" t="n">
        <x:f>IFERROR((K2004/G2004)^(1/4)-1,"")</x:f>
        <x:v>0.15070913735866664</x:v>
      </x:c>
      <x:c r="Q2004" s="51" t="n">
        <x:v>5068</x:v>
      </x:c>
      <x:c r="R2004" s="52" t="n">
        <x:f>IFERROR(Q2004/K2004,"")</x:f>
        <x:v>0.0912955757313734</x:v>
      </x:c>
      <x:c r="S2004" s="53" t="n">
        <x:v>31321</x:v>
      </x:c>
      <x:c r="T2004" s="50" t="str">
        <x:v>EDINET_company_history</x:v>
      </x:c>
      <x:c r="U2004" s="50" t="str">
        <x:v>日本マスタートラスト信託銀行株式会社（信託口）</x:v>
      </x:c>
      <x:c r="V2004" s="54" t="n">
        <x:v>0.1006</x:v>
      </x:c>
      <x:c r="W2004" s="50" t="str">
        <x:v>有坂 昌規</x:v>
      </x:c>
      <x:c r="X2004" s="50" t="b">
        <x:f>AND(COUNT(L2004:O2004)=4,L2004&gt;='設定'!$B$6,M2004&gt;='設定'!$B$6,N2004&gt;='設定'!$B$6,O2004&gt;='設定'!$B$6)</x:f>
        <x:v>0</x:v>
      </x:c>
      <x:c r="Y2004" s="50" t="b">
        <x:f>AND(COUNT(G2004:K2004)=5,P2004&gt;='設定'!$B$7)</x:f>
        <x:v>0</x:v>
      </x:c>
      <x:c r="Z2004" s="50" t="b">
        <x:f>AND(ISNUMBER(R2004),R2004&gt;='設定'!$B$8)</x:f>
        <x:v>0</x:v>
      </x:c>
      <x:c r="AA2004" s="50" t="b">
        <x:f>AND(ISNUMBER(S2004),S2004&gt;=DATE(YEAR('設定'!$B$10)-'設定'!$B$9,MONTH('設定'!$B$10),DAY('設定'!$B$10)))</x:f>
        <x:v>0</x:v>
      </x:c>
      <x:c r="AB2004" s="55" t="b">
        <x:v>0</x:v>
      </x:c>
      <x:c r="AC2004" s="55" t="b">
        <x:v>0</x:v>
      </x:c>
      <x:c r="AD2004" s="50" t="n">
        <x:f>IF(X2004,1,0)+IF(Z2004,1,0)+IF(AA2004,1,0)+IF(AB2004,1,0)</x:f>
        <x:v>0</x:v>
      </x:c>
      <x:c r="AE2004" s="50" t="n">
        <x:f>IF(Y2004,1,0)+IF(Z2004,1,0)+IF(AA2004,1,0)+IF(AB2004,1,0)</x:f>
        <x:v>0</x:v>
      </x:c>
      <x:c r="AF2004" s="50" t="n">
        <x:f>IF(Y2004,1,0)+IF(Z2004,1,0)+IF(AA2004,1,0)+IF(AC2004,1,0)</x:f>
        <x:v>0</x:v>
      </x:c>
      <x:c r="AG2004" s="53" t="n">
        <x:v>44348</x:v>
      </x:c>
      <x:c r="AH2004" s="50" t="str">
        <x:v>S100W2OC</x:v>
      </x:c>
      <x:c r="AI2004" s="50" t="str">
        <x:v>NetSalesSummaryOfBusinessResults</x:v>
      </x:c>
      <x:c r="AJ2004" s="50" t="str">
        <x:v>OperatingIncome</x:v>
      </x:c>
      <x:c r="AK2004" s="53" t="n">
        <x:v>45747</x:v>
      </x:c>
      <x:c r="AL2004" s="50" t="str">
        <x:v>365/365/365/366/365</x:v>
      </x:c>
      <x:c r="AM2004" s="51" t="n">
        <x:v>13514565</x:v>
      </x:c>
      <x:c r="AN2004" s="51" t="n">
        <x:v>3300</x:v>
      </x:c>
      <x:c r="AO2004" s="51" t="n">
        <x:f>IFERROR(AM2004*AN2004,"")</x:f>
        <x:v>44598064500</x:v>
      </x:c>
      <x:c r="AP2004" s="56" t="n">
        <x:f>IFERROR(AO2004/(K2004*1000000),"")</x:f>
        <x:v>0.8033950226977951</x:v>
      </x:c>
      <x:c r="AQ2004" s="57" t="n">
        <x:v>150744898.33333334</x:v>
      </x:c>
      <x:c r="AR2004" s="52" t="n">
        <x:v>0.3448554106503599</x:v>
      </x:c>
      <x:c r="AS2004" s="52" t="n">
        <x:v>-0.4076365341433218</x:v>
      </x:c>
      <x:c r="AT2004" s="55" t="b">
        <x:v>1</x:v>
      </x:c>
      <x:c r="AU2004" s="50"/>
      <x:c r="AV2004" s="58" t="n">
        <x:v>0.0569128596980829</x:v>
      </x:c>
      <x:c r="AW2004" s="50" t="n">
        <x:v>1473</x:v>
      </x:c>
      <x:c r="AX2004" s="50" t="str">
        <x:v>Transformation Moat</x:v>
      </x:c>
      <x:c r="AY2004" s="50" t="str">
        <x:v>目立つ機械的警告なし（定性確認は別途必要）</x:v>
      </x:c>
      <x:c r="AZ2004" s="59" t="str">
        <x:v>2025-06-23 15:22</x:v>
      </x:c>
      <x:c r="BA2004" s="53" t="n">
        <x:v>31321</x:v>
      </x:c>
      <x:c r="BB2004" s="50"/>
      <x:c r="BC2004" s="50"/>
      <x:c r="BD2004" s="50" t="str">
        <x:v>TOPIX Small 2</x:v>
      </x:c>
    </x:row>
    <x:row r="2005">
      <x:c r="A2005" s="50" t="n">
        <x:v>2004</x:v>
      </x:c>
      <x:c r="B2005" s="50" t="str">
        <x:v>6099</x:v>
      </x:c>
      <x:c r="C2005" s="50" t="str">
        <x:v>6099.T</x:v>
      </x:c>
      <x:c r="D2005" s="50" t="str">
        <x:v>ELAN Corporation</x:v>
      </x:c>
      <x:c r="E2005" s="50" t="str">
        <x:v>Prime Market (Domestic)</x:v>
      </x:c>
      <x:c r="F2005" s="50" t="str">
        <x:v>Services</x:v>
      </x:c>
      <x:c r="G2005" s="51" t="n">
        <x:v>31635.891</x:v>
      </x:c>
      <x:c r="H2005" s="51" t="n">
        <x:v>36264.883</x:v>
      </x:c>
      <x:c r="I2005" s="51" t="n">
        <x:v>41425.501</x:v>
      </x:c>
      <x:c r="J2005" s="51" t="n">
        <x:v>47513.703</x:v>
      </x:c>
      <x:c r="K2005" s="51" t="n">
        <x:v>55448.687</x:v>
      </x:c>
      <x:c r="L2005" s="52" t="n">
        <x:f>IFERROR(H2005/G2005-1,"")</x:f>
        <x:v>0.14632089862744824</x:v>
      </x:c>
      <x:c r="M2005" s="52" t="n">
        <x:f>IFERROR(I2005/H2005-1,"")</x:f>
        <x:v>0.14230345097211528</x:v>
      </x:c>
      <x:c r="N2005" s="52" t="n">
        <x:f>IFERROR(J2005/I2005-1,"")</x:f>
        <x:v>0.14696749231831885</x:v>
      </x:c>
      <x:c r="O2005" s="52" t="n">
        <x:f>IFERROR(K2005/J2005-1,"")</x:f>
        <x:v>0.16700411668608517</x:v>
      </x:c>
      <x:c r="P2005" s="52" t="n">
        <x:f>IFERROR((K2005/G2005)^(1/4)-1,"")</x:f>
        <x:v>0.1506090856131117</x:v>
      </x:c>
      <x:c r="Q2005" s="51" t="n">
        <x:v>4272.707</x:v>
      </x:c>
      <x:c r="R2005" s="52" t="n">
        <x:f>IFERROR(Q2005/K2005,"")</x:f>
        <x:v>0.07705695537930413</x:v>
      </x:c>
      <x:c r="S2005" s="53" t="n">
        <x:v>41944</x:v>
      </x:c>
      <x:c r="T2005" s="50" t="str">
        <x:v>EDINET_company_history</x:v>
      </x:c>
      <x:c r="U2005" s="50" t="str">
        <x:v>エムスリー株式会社</x:v>
      </x:c>
      <x:c r="V2005" s="54" t="n">
        <x:v>0.55</x:v>
      </x:c>
      <x:c r="W2005" s="50" t="str">
        <x:v>峯崎 友宏</x:v>
      </x:c>
      <x:c r="X2005" s="50" t="b">
        <x:f>AND(COUNT(L2005:O2005)=4,L2005&gt;='設定'!$B$6,M2005&gt;='設定'!$B$6,N2005&gt;='設定'!$B$6,O2005&gt;='設定'!$B$6)</x:f>
        <x:v>0</x:v>
      </x:c>
      <x:c r="Y2005" s="50" t="b">
        <x:f>AND(COUNT(G2005:K2005)=5,P2005&gt;='設定'!$B$7)</x:f>
        <x:v>0</x:v>
      </x:c>
      <x:c r="Z2005" s="50" t="b">
        <x:f>AND(ISNUMBER(R2005),R2005&gt;='設定'!$B$8)</x:f>
        <x:v>0</x:v>
      </x:c>
      <x:c r="AA2005" s="50" t="b">
        <x:f>AND(ISNUMBER(S2005),S2005&gt;=DATE(YEAR('設定'!$B$10)-'設定'!$B$9,MONTH('設定'!$B$10),DAY('設定'!$B$10)))</x:f>
        <x:v>0</x:v>
      </x:c>
      <x:c r="AB2005" s="55" t="b">
        <x:v>0</x:v>
      </x:c>
      <x:c r="AC2005" s="55" t="b">
        <x:v>0</x:v>
      </x:c>
      <x:c r="AD2005" s="50" t="n">
        <x:f>IF(X2005,1,0)+IF(Z2005,1,0)+IF(AA2005,1,0)+IF(AB2005,1,0)</x:f>
        <x:v>0</x:v>
      </x:c>
      <x:c r="AE2005" s="50" t="n">
        <x:f>IF(Y2005,1,0)+IF(Z2005,1,0)+IF(AA2005,1,0)+IF(AB2005,1,0)</x:f>
        <x:v>0</x:v>
      </x:c>
      <x:c r="AF2005" s="50" t="n">
        <x:f>IF(Y2005,1,0)+IF(Z2005,1,0)+IF(AA2005,1,0)+IF(AC2005,1,0)</x:f>
        <x:v>0</x:v>
      </x:c>
      <x:c r="AG2005" s="53" t="n">
        <x:v>44348</x:v>
      </x:c>
      <x:c r="AH2005" s="50" t="str">
        <x:v>S100XU87</x:v>
      </x:c>
      <x:c r="AI2005" s="50" t="str">
        <x:v>NetSalesSummaryOfBusinessResults</x:v>
      </x:c>
      <x:c r="AJ2005" s="50" t="str">
        <x:v>OperatingIncome</x:v>
      </x:c>
      <x:c r="AK2005" s="53" t="n">
        <x:v>46022</x:v>
      </x:c>
      <x:c r="AL2005" s="50" t="str">
        <x:v>365/365/365/366/365</x:v>
      </x:c>
      <x:c r="AM2005" s="51" t="n">
        <x:v>60599000</x:v>
      </x:c>
      <x:c r="AN2005" s="51" t="n">
        <x:v>684</x:v>
      </x:c>
      <x:c r="AO2005" s="51" t="n">
        <x:f>IFERROR(AM2005*AN2005,"")</x:f>
        <x:v>41449716000</x:v>
      </x:c>
      <x:c r="AP2005" s="56" t="n">
        <x:f>IFERROR(AO2005/(K2005*1000000),"")</x:f>
        <x:v>0.7475328676403104</x:v>
      </x:c>
      <x:c r="AQ2005" s="57" t="n">
        <x:v>87544926.66666667</x:v>
      </x:c>
      <x:c r="AR2005" s="52" t="n">
        <x:v>0.3369838073860614</x:v>
      </x:c>
      <x:c r="AS2005" s="52" t="n">
        <x:v>-0.5336124110012437</x:v>
      </x:c>
      <x:c r="AT2005" s="55" t="b">
        <x:v>1</x:v>
      </x:c>
      <x:c r="AU2005" s="50"/>
      <x:c r="AV2005" s="58" t="n">
        <x:v>0.00603037376964</x:v>
      </x:c>
      <x:c r="AW2005" s="50" t="n">
        <x:v>1819</x:v>
      </x:c>
      <x:c r="AX2005" s="50" t="str">
        <x:v>Core Moat</x:v>
      </x:c>
      <x:c r="AY2005" s="50" t="str">
        <x:v>目立つ機械的警告なし（定性確認は別途必要）</x:v>
      </x:c>
      <x:c r="AZ2005" s="59" t="str">
        <x:v>2026-03-26 11:28</x:v>
      </x:c>
      <x:c r="BA2005" s="53" t="n">
        <x:v>41944</x:v>
      </x:c>
      <x:c r="BB2005" s="50"/>
      <x:c r="BC2005" s="50"/>
      <x:c r="BD2005" s="50" t="str">
        <x:v>TOPIX Small 2</x:v>
      </x:c>
    </x:row>
    <x:row r="2006">
      <x:c r="A2006" s="50" t="n">
        <x:v>2005</x:v>
      </x:c>
      <x:c r="B2006" s="50" t="str">
        <x:v>5852</x:v>
      </x:c>
      <x:c r="C2006" s="50" t="str">
        <x:v>5852.T</x:v>
      </x:c>
      <x:c r="D2006" s="50" t="str">
        <x:v>AHRESTY CORPORATION</x:v>
      </x:c>
      <x:c r="E2006" s="50" t="str">
        <x:v>Prime Market (Domestic)</x:v>
      </x:c>
      <x:c r="F2006" s="50" t="str">
        <x:v>Nonferrous Metals</x:v>
      </x:c>
      <x:c r="G2006" s="51" t="n">
        <x:v>92973</x:v>
      </x:c>
      <x:c r="H2006" s="51" t="n">
        <x:v>116313</x:v>
      </x:c>
      <x:c r="I2006" s="51" t="n">
        <x:v>140938</x:v>
      </x:c>
      <x:c r="J2006" s="51" t="n">
        <x:v>158254</x:v>
      </x:c>
      <x:c r="K2006" s="51" t="n">
        <x:v>162929</x:v>
      </x:c>
      <x:c r="L2006" s="52" t="n">
        <x:f>IFERROR(H2006/G2006-1,"")</x:f>
        <x:v>0.2510406246974928</x:v>
      </x:c>
      <x:c r="M2006" s="52" t="n">
        <x:f>IFERROR(I2006/H2006-1,"")</x:f>
        <x:v>0.21171322208179655</x:v>
      </x:c>
      <x:c r="N2006" s="52" t="n">
        <x:f>IFERROR(J2006/I2006-1,"")</x:f>
        <x:v>0.12286253529920965</x:v>
      </x:c>
      <x:c r="O2006" s="52" t="n">
        <x:f>IFERROR(K2006/J2006-1,"")</x:f>
        <x:v>0.029541117444108922</x:v>
      </x:c>
      <x:c r="P2006" s="52" t="n">
        <x:f>IFERROR((K2006/G2006)^(1/4)-1,"")</x:f>
        <x:v>0.15056295498183148</x:v>
      </x:c>
      <x:c r="Q2006" s="51" t="n">
        <x:v>3371</x:v>
      </x:c>
      <x:c r="R2006" s="52" t="n">
        <x:f>IFERROR(Q2006/K2006,"")</x:f>
        <x:v>0.020689993800980796</x:v>
      </x:c>
      <x:c r="S2006" s="53" t="n">
        <x:v>22555</x:v>
      </x:c>
      <x:c r="T2006" s="50" t="str">
        <x:v>EDINET_company_history</x:v>
      </x:c>
      <x:c r="U2006" s="50" t="str">
        <x:v>INTERACTIVE BROKERS LLC （常任代理人 インタラクティブ・ブローカーズ証券㈱）</x:v>
      </x:c>
      <x:c r="V2006" s="54" t="n">
        <x:v>0.064</x:v>
      </x:c>
      <x:c r="W2006" s="50" t="str">
        <x:v>高橋 新一 / 金田 尚之</x:v>
      </x:c>
      <x:c r="X2006" s="50" t="b">
        <x:f>AND(COUNT(L2006:O2006)=4,L2006&gt;='設定'!$B$6,M2006&gt;='設定'!$B$6,N2006&gt;='設定'!$B$6,O2006&gt;='設定'!$B$6)</x:f>
        <x:v>0</x:v>
      </x:c>
      <x:c r="Y2006" s="50" t="b">
        <x:f>AND(COUNT(G2006:K2006)=5,P2006&gt;='設定'!$B$7)</x:f>
        <x:v>0</x:v>
      </x:c>
      <x:c r="Z2006" s="50" t="b">
        <x:f>AND(ISNUMBER(R2006),R2006&gt;='設定'!$B$8)</x:f>
        <x:v>0</x:v>
      </x:c>
      <x:c r="AA2006" s="50" t="b">
        <x:f>AND(ISNUMBER(S2006),S2006&gt;=DATE(YEAR('設定'!$B$10)-'設定'!$B$9,MONTH('設定'!$B$10),DAY('設定'!$B$10)))</x:f>
        <x:v>0</x:v>
      </x:c>
      <x:c r="AB2006" s="55" t="b">
        <x:v>0</x:v>
      </x:c>
      <x:c r="AC2006" s="55" t="b">
        <x:v>0</x:v>
      </x:c>
      <x:c r="AD2006" s="50" t="n">
        <x:f>IF(X2006,1,0)+IF(Z2006,1,0)+IF(AA2006,1,0)+IF(AB2006,1,0)</x:f>
        <x:v>0</x:v>
      </x:c>
      <x:c r="AE2006" s="50" t="n">
        <x:f>IF(Y2006,1,0)+IF(Z2006,1,0)+IF(AA2006,1,0)+IF(AB2006,1,0)</x:f>
        <x:v>0</x:v>
      </x:c>
      <x:c r="AF2006" s="50" t="n">
        <x:f>IF(Y2006,1,0)+IF(Z2006,1,0)+IF(AA2006,1,0)+IF(AC2006,1,0)</x:f>
        <x:v>0</x:v>
      </x:c>
      <x:c r="AG2006" s="53" t="n">
        <x:v>44348</x:v>
      </x:c>
      <x:c r="AH2006" s="50" t="str">
        <x:v>S100W8W5</x:v>
      </x:c>
      <x:c r="AI2006" s="50" t="str">
        <x:v>NetSalesSummaryOfBusinessResults</x:v>
      </x:c>
      <x:c r="AJ2006" s="50" t="str">
        <x:v>OperatingIncome</x:v>
      </x:c>
      <x:c r="AK2006" s="53" t="n">
        <x:v>45747</x:v>
      </x:c>
      <x:c r="AL2006" s="50" t="str">
        <x:v>365/365/365/366/365</x:v>
      </x:c>
      <x:c r="AM2006" s="51" t="n">
        <x:v>24801217</x:v>
      </x:c>
      <x:c r="AN2006" s="51" t="n">
        <x:v>723</x:v>
      </x:c>
      <x:c r="AO2006" s="51" t="n">
        <x:f>IFERROR(AM2006*AN2006,"")</x:f>
        <x:v>17931279891</x:v>
      </x:c>
      <x:c r="AP2006" s="56" t="n">
        <x:f>IFERROR(AO2006/(K2006*1000000),"")</x:f>
        <x:v>0.1100557905038391</x:v>
      </x:c>
      <x:c r="AQ2006" s="57" t="n">
        <x:v>166616380</x:v>
      </x:c>
      <x:c r="AR2006" s="52" t="n">
        <x:v>0.429146118888482</x:v>
      </x:c>
      <x:c r="AS2006" s="52" t="n">
        <x:v>-0.4312840786833267</x:v>
      </x:c>
      <x:c r="AT2006" s="55" t="b">
        <x:v>1</x:v>
      </x:c>
      <x:c r="AU2006" s="50"/>
      <x:c r="AV2006" s="58" t="n">
        <x:v>-0.0331982018635714</x:v>
      </x:c>
      <x:c r="AW2006" s="50" t="n">
        <x:v>2134</x:v>
      </x:c>
      <x:c r="AX2006" s="50" t="str">
        <x:v>Future Moat</x:v>
      </x:c>
      <x:c r="AY2006" s="50" t="str">
        <x:v>目立つ機械的警告なし（定性確認は別途必要）</x:v>
      </x:c>
      <x:c r="AZ2006" s="59" t="str">
        <x:v>2025-06-27 16:18</x:v>
      </x:c>
      <x:c r="BA2006" s="53" t="n">
        <x:v>22555</x:v>
      </x:c>
      <x:c r="BB2006" s="50"/>
      <x:c r="BC2006" s="50"/>
      <x:c r="BD2006" s="50"/>
    </x:row>
    <x:row r="2007">
      <x:c r="A2007" s="50" t="n">
        <x:v>2006</x:v>
      </x:c>
      <x:c r="B2007" s="50" t="str">
        <x:v>1885</x:v>
      </x:c>
      <x:c r="C2007" s="50" t="str">
        <x:v>1885.T</x:v>
      </x:c>
      <x:c r="D2007" s="50" t="str">
        <x:v>TOA CORPORATION</x:v>
      </x:c>
      <x:c r="E2007" s="50" t="str">
        <x:v>Prime Market (Domestic)</x:v>
      </x:c>
      <x:c r="F2007" s="50" t="str">
        <x:v>Construction</x:v>
      </x:c>
      <x:c r="G2007" s="51" t="n">
        <x:v>189712</x:v>
      </x:c>
      <x:c r="H2007" s="51" t="n">
        <x:v>219814</x:v>
      </x:c>
      <x:c r="I2007" s="51" t="n">
        <x:v>213569</x:v>
      </x:c>
      <x:c r="J2007" s="51" t="n">
        <x:v>283852</x:v>
      </x:c>
      <x:c r="K2007" s="51" t="n">
        <x:v>330472</x:v>
      </x:c>
      <x:c r="L2007" s="52" t="n">
        <x:f>IFERROR(H2007/G2007-1,"")</x:f>
        <x:v>0.1586720924348486</x:v>
      </x:c>
      <x:c r="M2007" s="52" t="n">
        <x:f>IFERROR(I2007/H2007-1,"")</x:f>
        <x:v>-0.028410383324083077</x:v>
      </x:c>
      <x:c r="N2007" s="52" t="n">
        <x:f>IFERROR(J2007/I2007-1,"")</x:f>
        <x:v>0.3290880230745099</x:v>
      </x:c>
      <x:c r="O2007" s="52" t="n">
        <x:f>IFERROR(K2007/J2007-1,"")</x:f>
        <x:v>0.16424051970745324</x:v>
      </x:c>
      <x:c r="P2007" s="52" t="n">
        <x:f>IFERROR((K2007/G2007)^(1/4)-1,"")</x:f>
        <x:v>0.14884110641312454</x:v>
      </x:c>
      <x:c r="Q2007" s="51" t="n">
        <x:v>20621</x:v>
      </x:c>
      <x:c r="R2007" s="52" t="n">
        <x:f>IFERROR(Q2007/K2007,"")</x:f>
        <x:v>0.062398629838533975</x:v>
      </x:c>
      <x:c r="S2007" s="53" t="n">
        <x:v>18019</x:v>
      </x:c>
      <x:c r="T2007" s="50" t="str">
        <x:v>EDINET_company_history</x:v>
      </x:c>
      <x:c r="U2007" s="50" t="str">
        <x:v>日本マスタートラスト信託銀行株式会社（信託口）</x:v>
      </x:c>
      <x:c r="V2007" s="54" t="n">
        <x:v>0.1076</x:v>
      </x:c>
      <x:c r="W2007" s="50" t="str">
        <x:v>早 川 毅 / 廣 瀬 善 香 / 中 尾 剛</x:v>
      </x:c>
      <x:c r="X2007" s="50" t="b">
        <x:f>AND(COUNT(L2007:O2007)=4,L2007&gt;='設定'!$B$6,M2007&gt;='設定'!$B$6,N2007&gt;='設定'!$B$6,O2007&gt;='設定'!$B$6)</x:f>
        <x:v>0</x:v>
      </x:c>
      <x:c r="Y2007" s="50" t="b">
        <x:f>AND(COUNT(G2007:K2007)=5,P2007&gt;='設定'!$B$7)</x:f>
        <x:v>0</x:v>
      </x:c>
      <x:c r="Z2007" s="50" t="b">
        <x:f>AND(ISNUMBER(R2007),R2007&gt;='設定'!$B$8)</x:f>
        <x:v>0</x:v>
      </x:c>
      <x:c r="AA2007" s="50" t="b">
        <x:f>AND(ISNUMBER(S2007),S2007&gt;=DATE(YEAR('設定'!$B$10)-'設定'!$B$9,MONTH('設定'!$B$10),DAY('設定'!$B$10)))</x:f>
        <x:v>0</x:v>
      </x:c>
      <x:c r="AB2007" s="55" t="b">
        <x:v>0</x:v>
      </x:c>
      <x:c r="AC2007" s="55" t="b">
        <x:v>0</x:v>
      </x:c>
      <x:c r="AD2007" s="50" t="n">
        <x:f>IF(X2007,1,0)+IF(Z2007,1,0)+IF(AA2007,1,0)+IF(AB2007,1,0)</x:f>
        <x:v>0</x:v>
      </x:c>
      <x:c r="AE2007" s="50" t="n">
        <x:f>IF(Y2007,1,0)+IF(Z2007,1,0)+IF(AA2007,1,0)+IF(AB2007,1,0)</x:f>
        <x:v>0</x:v>
      </x:c>
      <x:c r="AF2007" s="50" t="n">
        <x:f>IF(Y2007,1,0)+IF(Z2007,1,0)+IF(AA2007,1,0)+IF(AC2007,1,0)</x:f>
        <x:v>0</x:v>
      </x:c>
      <x:c r="AG2007" s="53" t="n">
        <x:v>44348</x:v>
      </x:c>
      <x:c r="AH2007" s="50" t="str">
        <x:v>S100W4T6</x:v>
      </x:c>
      <x:c r="AI2007" s="50" t="str">
        <x:v>NetSalesSummaryOfBusinessResults</x:v>
      </x:c>
      <x:c r="AJ2007" s="50" t="str">
        <x:v>OperatingIncome</x:v>
      </x:c>
      <x:c r="AK2007" s="53" t="n">
        <x:v>45747</x:v>
      </x:c>
      <x:c r="AL2007" s="50" t="str">
        <x:v>365/365/365/366/365</x:v>
      </x:c>
      <x:c r="AM2007" s="51" t="n">
        <x:v>82252916</x:v>
      </x:c>
      <x:c r="AN2007" s="51" t="n">
        <x:v>2238</x:v>
      </x:c>
      <x:c r="AO2007" s="51" t="n">
        <x:f>IFERROR(AM2007*AN2007,"")</x:f>
        <x:v>184082026008</x:v>
      </x:c>
      <x:c r="AP2007" s="56" t="n">
        <x:f>IFERROR(AO2007/(K2007*1000000),"")</x:f>
        <x:v>0.5570276029678762</x:v>
      </x:c>
      <x:c r="AQ2007" s="57" t="n">
        <x:v>1820299350</x:v>
      </x:c>
      <x:c r="AR2007" s="52" t="n">
        <x:v>0.3612325656471591</x:v>
      </x:c>
      <x:c r="AS2007" s="52" t="n">
        <x:v>-0.5062658472062704</x:v>
      </x:c>
      <x:c r="AT2007" s="55" t="b">
        <x:v>0</x:v>
      </x:c>
      <x:c r="AU2007" s="50" t="str">
        <x:v>repeated_negative_operating_cf</x:v>
      </x:c>
      <x:c r="AV2007" s="58" t="n">
        <x:v>-0.0240398628929486</x:v>
      </x:c>
      <x:c r="AW2007" s="50" t="n">
        <x:v>2071</x:v>
      </x:c>
      <x:c r="AX2007" s="50" t="str">
        <x:v>Transformation Moat</x:v>
      </x:c>
      <x:c r="AY2007" s="50" t="str">
        <x:v>既存適格性フィルター不通過: repeated_negative_operating_cf</x:v>
      </x:c>
      <x:c r="AZ2007" s="59" t="str">
        <x:v>2025-06-25 15:50</x:v>
      </x:c>
      <x:c r="BA2007" s="53" t="n">
        <x:v>18019</x:v>
      </x:c>
      <x:c r="BB2007" s="50"/>
      <x:c r="BC2007" s="50"/>
      <x:c r="BD2007" s="50" t="str">
        <x:v>TOPIX Small 1</x:v>
      </x:c>
    </x:row>
    <x:row r="2008">
      <x:c r="A2008" s="50" t="n">
        <x:v>2007</x:v>
      </x:c>
      <x:c r="B2008" s="50" t="str">
        <x:v>2751</x:v>
      </x:c>
      <x:c r="C2008" s="50" t="str">
        <x:v>2751.T</x:v>
      </x:c>
      <x:c r="D2008" s="50" t="str">
        <x:v>TENPOS HOLDINGS Co.,Ltd.</x:v>
      </x:c>
      <x:c r="E2008" s="50" t="str">
        <x:v>Standard Market(Domestic)</x:v>
      </x:c>
      <x:c r="F2008" s="50" t="str">
        <x:v>Wholesale Trade</x:v>
      </x:c>
      <x:c r="G2008" s="51" t="n">
        <x:v>27014</x:v>
      </x:c>
      <x:c r="H2008" s="51" t="n">
        <x:v>29008</x:v>
      </x:c>
      <x:c r="I2008" s="51" t="n">
        <x:v>31284</x:v>
      </x:c>
      <x:c r="J2008" s="51" t="n">
        <x:v>37074</x:v>
      </x:c>
      <x:c r="K2008" s="51" t="n">
        <x:v>47055</x:v>
      </x:c>
      <x:c r="L2008" s="52" t="n">
        <x:f>IFERROR(H2008/G2008-1,"")</x:f>
        <x:v>0.07381357814466583</x:v>
      </x:c>
      <x:c r="M2008" s="52" t="n">
        <x:f>IFERROR(I2008/H2008-1,"")</x:f>
        <x:v>0.07846111417539992</x:v>
      </x:c>
      <x:c r="N2008" s="52" t="n">
        <x:f>IFERROR(J2008/I2008-1,"")</x:f>
        <x:v>0.18507863444572314</x:v>
      </x:c>
      <x:c r="O2008" s="52" t="n">
        <x:f>IFERROR(K2008/J2008-1,"")</x:f>
        <x:v>0.2692183201165237</x:v>
      </x:c>
      <x:c r="P2008" s="52" t="n">
        <x:f>IFERROR((K2008/G2008)^(1/4)-1,"")</x:f>
        <x:v>0.1488259065721329</x:v>
      </x:c>
      <x:c r="Q2008" s="51" t="n">
        <x:v>2668</x:v>
      </x:c>
      <x:c r="R2008" s="52" t="n">
        <x:f>IFERROR(Q2008/K2008,"")</x:f>
        <x:v>0.056699606843056</x:v>
      </x:c>
      <x:c r="S2008" s="53" t="n">
        <x:v>37591</x:v>
      </x:c>
      <x:c r="T2008" s="50" t="str">
        <x:v>EDINET_company_history</x:v>
      </x:c>
      <x:c r="U2008" s="50" t="str">
        <x:v>有限会社あさしお</x:v>
      </x:c>
      <x:c r="V2008" s="54" t="n">
        <x:v>0.1735</x:v>
      </x:c>
      <x:c r="W2008" s="50" t="str">
        <x:v>森下 篤史</x:v>
      </x:c>
      <x:c r="X2008" s="50" t="b">
        <x:f>AND(COUNT(L2008:O2008)=4,L2008&gt;='設定'!$B$6,M2008&gt;='設定'!$B$6,N2008&gt;='設定'!$B$6,O2008&gt;='設定'!$B$6)</x:f>
        <x:v>0</x:v>
      </x:c>
      <x:c r="Y2008" s="50" t="b">
        <x:f>AND(COUNT(G2008:K2008)=5,P2008&gt;='設定'!$B$7)</x:f>
        <x:v>0</x:v>
      </x:c>
      <x:c r="Z2008" s="50" t="b">
        <x:f>AND(ISNUMBER(R2008),R2008&gt;='設定'!$B$8)</x:f>
        <x:v>0</x:v>
      </x:c>
      <x:c r="AA2008" s="50" t="b">
        <x:f>AND(ISNUMBER(S2008),S2008&gt;=DATE(YEAR('設定'!$B$10)-'設定'!$B$9,MONTH('設定'!$B$10),DAY('設定'!$B$10)))</x:f>
        <x:v>0</x:v>
      </x:c>
      <x:c r="AB2008" s="55" t="b">
        <x:v>0</x:v>
      </x:c>
      <x:c r="AC2008" s="55" t="b">
        <x:v>0</x:v>
      </x:c>
      <x:c r="AD2008" s="50" t="n">
        <x:f>IF(X2008,1,0)+IF(Z2008,1,0)+IF(AA2008,1,0)+IF(AB2008,1,0)</x:f>
        <x:v>0</x:v>
      </x:c>
      <x:c r="AE2008" s="50" t="n">
        <x:f>IF(Y2008,1,0)+IF(Z2008,1,0)+IF(AA2008,1,0)+IF(AB2008,1,0)</x:f>
        <x:v>0</x:v>
      </x:c>
      <x:c r="AF2008" s="50" t="n">
        <x:f>IF(Y2008,1,0)+IF(Z2008,1,0)+IF(AA2008,1,0)+IF(AC2008,1,0)</x:f>
        <x:v>0</x:v>
      </x:c>
      <x:c r="AG2008" s="53" t="n">
        <x:v>44348</x:v>
      </x:c>
      <x:c r="AH2008" s="50" t="str">
        <x:v>S100WEB0</x:v>
      </x:c>
      <x:c r="AI2008" s="50" t="str">
        <x:v>NetSalesSummaryOfBusinessResults</x:v>
      </x:c>
      <x:c r="AJ2008" s="50" t="str">
        <x:v>OperatingIncome</x:v>
      </x:c>
      <x:c r="AK2008" s="53" t="n">
        <x:v>45777</x:v>
      </x:c>
      <x:c r="AL2008" s="50" t="str">
        <x:v>365/365/365/366/365</x:v>
      </x:c>
      <x:c r="AM2008" s="51" t="n">
        <x:v>12029800</x:v>
      </x:c>
      <x:c r="AN2008" s="51" t="n">
        <x:v>3460</x:v>
      </x:c>
      <x:c r="AO2008" s="51" t="n">
        <x:f>IFERROR(AM2008*AN2008,"")</x:f>
        <x:v>41623108000</x:v>
      </x:c>
      <x:c r="AP2008" s="56" t="n">
        <x:f>IFERROR(AO2008/(K2008*1000000),"")</x:f>
        <x:v>0.8845629157369036</x:v>
      </x:c>
      <x:c r="AQ2008" s="57" t="n">
        <x:v>74517291.66666667</x:v>
      </x:c>
      <x:c r="AR2008" s="52" t="n">
        <x:v>0.1678762821818508</x:v>
      </x:c>
      <x:c r="AS2008" s="52" t="n">
        <x:v>-0.246312774971069</x:v>
      </x:c>
      <x:c r="AT2008" s="55" t="b">
        <x:v>1</x:v>
      </x:c>
      <x:c r="AU2008" s="50"/>
      <x:c r="AV2008" s="58" t="n">
        <x:v>0.0554233247166401</x:v>
      </x:c>
      <x:c r="AW2008" s="50" t="n">
        <x:v>1485</x:v>
      </x:c>
      <x:c r="AX2008" s="50" t="str">
        <x:v>Core Moat</x:v>
      </x:c>
      <x:c r="AY2008" s="50" t="str">
        <x:v>目立つ機械的警告なし（定性確認は別途必要）</x:v>
      </x:c>
      <x:c r="AZ2008" s="59" t="str">
        <x:v>2025-07-23 12:09</x:v>
      </x:c>
      <x:c r="BA2008" s="53" t="n">
        <x:v>37591</x:v>
      </x:c>
      <x:c r="BB2008" s="50"/>
      <x:c r="BC2008" s="50"/>
      <x:c r="BD2008" s="50"/>
    </x:row>
    <x:row r="2009">
      <x:c r="A2009" s="50" t="n">
        <x:v>2008</x:v>
      </x:c>
      <x:c r="B2009" s="50" t="str">
        <x:v>7261</x:v>
      </x:c>
      <x:c r="C2009" s="50" t="str">
        <x:v>7261.T</x:v>
      </x:c>
      <x:c r="D2009" s="50" t="str">
        <x:v>Mazda Motor Corporation</x:v>
      </x:c>
      <x:c r="E2009" s="50" t="str">
        <x:v>Prime Market (Domestic)</x:v>
      </x:c>
      <x:c r="F2009" s="50" t="str">
        <x:v>Transportation Equipment</x:v>
      </x:c>
      <x:c r="G2009" s="51" t="n">
        <x:v>2882066</x:v>
      </x:c>
      <x:c r="H2009" s="51" t="n">
        <x:v>3120349</x:v>
      </x:c>
      <x:c r="I2009" s="51" t="n">
        <x:v>3826752</x:v>
      </x:c>
      <x:c r="J2009" s="51" t="n">
        <x:v>4827662</x:v>
      </x:c>
      <x:c r="K2009" s="51" t="n">
        <x:v>5018893</x:v>
      </x:c>
      <x:c r="L2009" s="52" t="n">
        <x:f>IFERROR(H2009/G2009-1,"")</x:f>
        <x:v>0.08267784290852465</x:v>
      </x:c>
      <x:c r="M2009" s="52" t="n">
        <x:f>IFERROR(I2009/H2009-1,"")</x:f>
        <x:v>0.22638589465473258</x:v>
      </x:c>
      <x:c r="N2009" s="52" t="n">
        <x:f>IFERROR(J2009/I2009-1,"")</x:f>
        <x:v>0.261556014081916</x:v>
      </x:c>
      <x:c r="O2009" s="52" t="n">
        <x:f>IFERROR(K2009/J2009-1,"")</x:f>
        <x:v>0.039611513813518906</x:v>
      </x:c>
      <x:c r="P2009" s="52" t="n">
        <x:f>IFERROR((K2009/G2009)^(1/4)-1,"")</x:f>
        <x:v>0.14875126782673243</x:v>
      </x:c>
      <x:c r="Q2009" s="51" t="n">
        <x:v>186125</x:v>
      </x:c>
      <x:c r="R2009" s="52" t="n">
        <x:f>IFERROR(Q2009/K2009,"")</x:f>
        <x:v>0.037084871106038725</x:v>
      </x:c>
      <x:c r="S2009" s="53" t="n">
        <x:v>18019</x:v>
      </x:c>
      <x:c r="T2009" s="50" t="str">
        <x:v>EDINET_company_history</x:v>
      </x:c>
      <x:c r="U2009" s="50" t="str">
        <x:v>日本マスタートラスト信託銀行株式会社(信託口)</x:v>
      </x:c>
      <x:c r="V2009" s="54" t="n">
        <x:v>0.1681</x:v>
      </x:c>
      <x:c r="W2009" s="50" t="str">
        <x:v>菖 蒲 田 清 孝 / 毛 籠 勝 弘 / ジェフリー・エイチ・ガイトン / 廣 瀬 一 郎</x:v>
      </x:c>
      <x:c r="X2009" s="50" t="b">
        <x:f>AND(COUNT(L2009:O2009)=4,L2009&gt;='設定'!$B$6,M2009&gt;='設定'!$B$6,N2009&gt;='設定'!$B$6,O2009&gt;='設定'!$B$6)</x:f>
        <x:v>0</x:v>
      </x:c>
      <x:c r="Y2009" s="50" t="b">
        <x:f>AND(COUNT(G2009:K2009)=5,P2009&gt;='設定'!$B$7)</x:f>
        <x:v>0</x:v>
      </x:c>
      <x:c r="Z2009" s="50" t="b">
        <x:f>AND(ISNUMBER(R2009),R2009&gt;='設定'!$B$8)</x:f>
        <x:v>0</x:v>
      </x:c>
      <x:c r="AA2009" s="50" t="b">
        <x:f>AND(ISNUMBER(S2009),S2009&gt;=DATE(YEAR('設定'!$B$10)-'設定'!$B$9,MONTH('設定'!$B$10),DAY('設定'!$B$10)))</x:f>
        <x:v>0</x:v>
      </x:c>
      <x:c r="AB2009" s="55" t="b">
        <x:v>0</x:v>
      </x:c>
      <x:c r="AC2009" s="55" t="b">
        <x:v>0</x:v>
      </x:c>
      <x:c r="AD2009" s="50" t="n">
        <x:f>IF(X2009,1,0)+IF(Z2009,1,0)+IF(AA2009,1,0)+IF(AB2009,1,0)</x:f>
        <x:v>0</x:v>
      </x:c>
      <x:c r="AE2009" s="50" t="n">
        <x:f>IF(Y2009,1,0)+IF(Z2009,1,0)+IF(AA2009,1,0)+IF(AB2009,1,0)</x:f>
        <x:v>0</x:v>
      </x:c>
      <x:c r="AF2009" s="50" t="n">
        <x:f>IF(Y2009,1,0)+IF(Z2009,1,0)+IF(AA2009,1,0)+IF(AC2009,1,0)</x:f>
        <x:v>0</x:v>
      </x:c>
      <x:c r="AG2009" s="53" t="n">
        <x:v>44348</x:v>
      </x:c>
      <x:c r="AH2009" s="50" t="str">
        <x:v>S100VZ6C</x:v>
      </x:c>
      <x:c r="AI2009" s="50" t="str">
        <x:v>NetSalesSummaryOfBusinessResults</x:v>
      </x:c>
      <x:c r="AJ2009" s="50" t="str">
        <x:v>OperatingIncome</x:v>
      </x:c>
      <x:c r="AK2009" s="53" t="n">
        <x:v>45747</x:v>
      </x:c>
      <x:c r="AL2009" s="50" t="str">
        <x:v>365/365/365/366/365</x:v>
      </x:c>
      <x:c r="AM2009" s="51" t="n">
        <x:v>630313879</x:v>
      </x:c>
      <x:c r="AN2009" s="51" t="n">
        <x:v>1120.5</x:v>
      </x:c>
      <x:c r="AO2009" s="51" t="n">
        <x:f>IFERROR(AM2009*AN2009,"")</x:f>
        <x:v>706266701419.5</x:v>
      </x:c>
      <x:c r="AP2009" s="56" t="n">
        <x:f>IFERROR(AO2009/(K2009*1000000),"")</x:f>
        <x:v>0.1407216096098283</x:v>
      </x:c>
      <x:c r="AQ2009" s="57" t="n">
        <x:v>8166730167.29655</x:v>
      </x:c>
      <x:c r="AR2009" s="52" t="n">
        <x:v>0.4001527914342858</x:v>
      </x:c>
      <x:c r="AS2009" s="52" t="n">
        <x:v>-0.5782539618790306</x:v>
      </x:c>
      <x:c r="AT2009" s="55" t="b">
        <x:v>1</x:v>
      </x:c>
      <x:c r="AU2009" s="50"/>
      <x:c r="AV2009" s="58" t="n">
        <x:v>0.4618058236380908</x:v>
      </x:c>
      <x:c r="AW2009" s="50" t="n">
        <x:v>122</x:v>
      </x:c>
      <x:c r="AX2009" s="50" t="str">
        <x:v>Transformation Moat</x:v>
      </x:c>
      <x:c r="AY2009" s="50" t="str">
        <x:v>目立つ機械的警告なし（定性確認は別途必要）</x:v>
      </x:c>
      <x:c r="AZ2009" s="59" t="str">
        <x:v>2025-06-24 16:31</x:v>
      </x:c>
      <x:c r="BA2009" s="53" t="n">
        <x:v>18019</x:v>
      </x:c>
      <x:c r="BB2009" s="50"/>
      <x:c r="BC2009" s="50"/>
      <x:c r="BD2009" s="50" t="str">
        <x:v>TOPIX Mid400</x:v>
      </x:c>
    </x:row>
    <x:row r="2010">
      <x:c r="A2010" s="50" t="n">
        <x:v>2009</x:v>
      </x:c>
      <x:c r="B2010" s="50" t="str">
        <x:v>5975</x:v>
      </x:c>
      <x:c r="C2010" s="50" t="str">
        <x:v>5975.T</x:v>
      </x:c>
      <x:c r="D2010" s="50" t="str">
        <x:v>Topre Corporation</x:v>
      </x:c>
      <x:c r="E2010" s="50" t="str">
        <x:v>Prime Market (Domestic)</x:v>
      </x:c>
      <x:c r="F2010" s="50" t="str">
        <x:v>Metal Products</x:v>
      </x:c>
      <x:c r="G2010" s="51" t="n">
        <x:v>214544</x:v>
      </x:c>
      <x:c r="H2010" s="51" t="n">
        <x:v>233601</x:v>
      </x:c>
      <x:c r="I2010" s="51" t="n">
        <x:v>290416</x:v>
      </x:c>
      <x:c r="J2010" s="51" t="n">
        <x:v>354922</x:v>
      </x:c>
      <x:c r="K2010" s="51" t="n">
        <x:v>373568</x:v>
      </x:c>
      <x:c r="L2010" s="52" t="n">
        <x:f>IFERROR(H2010/G2010-1,"")</x:f>
        <x:v>0.08882560220747249</x:v>
      </x:c>
      <x:c r="M2010" s="52" t="n">
        <x:f>IFERROR(I2010/H2010-1,"")</x:f>
        <x:v>0.24321385610506807</x:v>
      </x:c>
      <x:c r="N2010" s="52" t="n">
        <x:f>IFERROR(J2010/I2010-1,"")</x:f>
        <x:v>0.22211586138504757</x:v>
      </x:c>
      <x:c r="O2010" s="52" t="n">
        <x:f>IFERROR(K2010/J2010-1,"")</x:f>
        <x:v>0.052535486670310716</x:v>
      </x:c>
      <x:c r="P2010" s="52" t="n">
        <x:f>IFERROR((K2010/G2010)^(1/4)-1,"")</x:f>
        <x:v>0.14871772784215742</x:v>
      </x:c>
      <x:c r="Q2010" s="51" t="n">
        <x:v>28648</x:v>
      </x:c>
      <x:c r="R2010" s="52" t="n">
        <x:f>IFERROR(Q2010/K2010,"")</x:f>
        <x:v>0.07668751070755525</x:v>
      </x:c>
      <x:c r="S2010" s="53" t="n">
        <x:v>22859</x:v>
      </x:c>
      <x:c r="T2010" s="50" t="str">
        <x:v>EDINET_company_history</x:v>
      </x:c>
      <x:c r="U2010" s="50" t="str">
        <x:v>日本マスタートラスト信託銀行株式会社</x:v>
      </x:c>
      <x:c r="V2010" s="54" t="n">
        <x:v>0.1272</x:v>
      </x:c>
      <x:c r="W2010" s="50" t="str">
        <x:v>山本 豊</x:v>
      </x:c>
      <x:c r="X2010" s="50" t="b">
        <x:f>AND(COUNT(L2010:O2010)=4,L2010&gt;='設定'!$B$6,M2010&gt;='設定'!$B$6,N2010&gt;='設定'!$B$6,O2010&gt;='設定'!$B$6)</x:f>
        <x:v>0</x:v>
      </x:c>
      <x:c r="Y2010" s="50" t="b">
        <x:f>AND(COUNT(G2010:K2010)=5,P2010&gt;='設定'!$B$7)</x:f>
        <x:v>0</x:v>
      </x:c>
      <x:c r="Z2010" s="50" t="b">
        <x:f>AND(ISNUMBER(R2010),R2010&gt;='設定'!$B$8)</x:f>
        <x:v>0</x:v>
      </x:c>
      <x:c r="AA2010" s="50" t="b">
        <x:f>AND(ISNUMBER(S2010),S2010&gt;=DATE(YEAR('設定'!$B$10)-'設定'!$B$9,MONTH('設定'!$B$10),DAY('設定'!$B$10)))</x:f>
        <x:v>0</x:v>
      </x:c>
      <x:c r="AB2010" s="55" t="b">
        <x:v>0</x:v>
      </x:c>
      <x:c r="AC2010" s="55" t="b">
        <x:v>0</x:v>
      </x:c>
      <x:c r="AD2010" s="50" t="n">
        <x:f>IF(X2010,1,0)+IF(Z2010,1,0)+IF(AA2010,1,0)+IF(AB2010,1,0)</x:f>
        <x:v>0</x:v>
      </x:c>
      <x:c r="AE2010" s="50" t="n">
        <x:f>IF(Y2010,1,0)+IF(Z2010,1,0)+IF(AA2010,1,0)+IF(AB2010,1,0)</x:f>
        <x:v>0</x:v>
      </x:c>
      <x:c r="AF2010" s="50" t="n">
        <x:f>IF(Y2010,1,0)+IF(Z2010,1,0)+IF(AA2010,1,0)+IF(AC2010,1,0)</x:f>
        <x:v>0</x:v>
      </x:c>
      <x:c r="AG2010" s="53" t="n">
        <x:v>44348</x:v>
      </x:c>
      <x:c r="AH2010" s="50" t="str">
        <x:v>S100W2OJ</x:v>
      </x:c>
      <x:c r="AI2010" s="50" t="str">
        <x:v>NetSalesSummaryOfBusinessResults</x:v>
      </x:c>
      <x:c r="AJ2010" s="50" t="str">
        <x:v>OperatingIncome</x:v>
      </x:c>
      <x:c r="AK2010" s="53" t="n">
        <x:v>45747</x:v>
      </x:c>
      <x:c r="AL2010" s="50" t="str">
        <x:v>365/365/365/366/365</x:v>
      </x:c>
      <x:c r="AM2010" s="51" t="n">
        <x:v>50807024</x:v>
      </x:c>
      <x:c r="AN2010" s="51" t="n">
        <x:v>2680</x:v>
      </x:c>
      <x:c r="AO2010" s="51" t="n">
        <x:f>IFERROR(AM2010*AN2010,"")</x:f>
        <x:v>136162824320</x:v>
      </x:c>
      <x:c r="AP2010" s="56" t="n">
        <x:f>IFERROR(AO2010/(K2010*1000000),"")</x:f>
        <x:v>0.36449274113414426</x:v>
      </x:c>
      <x:c r="AQ2010" s="57" t="n">
        <x:v>237861173.33333337</x:v>
      </x:c>
      <x:c r="AR2010" s="52" t="n">
        <x:v>0.3378842434671976</x:v>
      </x:c>
      <x:c r="AS2010" s="52" t="n">
        <x:v>-0.4282232914360341</x:v>
      </x:c>
      <x:c r="AT2010" s="55" t="b">
        <x:v>1</x:v>
      </x:c>
      <x:c r="AU2010" s="50"/>
      <x:c r="AV2010" s="58" t="n">
        <x:v>0.1915044792319747</x:v>
      </x:c>
      <x:c r="AW2010" s="50" t="n">
        <x:v>742</x:v>
      </x:c>
      <x:c r="AX2010" s="50" t="str">
        <x:v>Future Moat</x:v>
      </x:c>
      <x:c r="AY2010" s="50" t="str">
        <x:v>目立つ機械的警告なし（定性確認は別途必要）</x:v>
      </x:c>
      <x:c r="AZ2010" s="59" t="str">
        <x:v>2025-06-26 11:00</x:v>
      </x:c>
      <x:c r="BA2010" s="53" t="n">
        <x:v>22859</x:v>
      </x:c>
      <x:c r="BB2010" s="50"/>
      <x:c r="BC2010" s="50"/>
      <x:c r="BD2010" s="50" t="str">
        <x:v>TOPIX Small 1</x:v>
      </x:c>
    </x:row>
    <x:row r="2011">
      <x:c r="A2011" s="50" t="n">
        <x:v>2010</x:v>
      </x:c>
      <x:c r="B2011" s="50" t="str">
        <x:v>2983</x:v>
      </x:c>
      <x:c r="C2011" s="50" t="str">
        <x:v>2983.T</x:v>
      </x:c>
      <x:c r="D2011" s="50" t="str">
        <x:v>Arr Planner Co.,Ltd.</x:v>
      </x:c>
      <x:c r="E2011" s="50" t="str">
        <x:v>Growth Market(Domestic)</x:v>
      </x:c>
      <x:c r="F2011" s="50" t="str">
        <x:v>Real Estate</x:v>
      </x:c>
      <x:c r="G2011" s="51" t="n">
        <x:v>28057.223</x:v>
      </x:c>
      <x:c r="H2011" s="51" t="n">
        <x:v>31244.945</x:v>
      </x:c>
      <x:c r="I2011" s="51" t="n">
        <x:v>32070.752</x:v>
      </x:c>
      <x:c r="J2011" s="51" t="n">
        <x:v>40185.916</x:v>
      </x:c>
      <x:c r="K2011" s="51" t="n">
        <x:v>48623.906</x:v>
      </x:c>
      <x:c r="L2011" s="52" t="n">
        <x:f>IFERROR(H2011/G2011-1,"")</x:f>
        <x:v>0.11361502170047255</x:v>
      </x:c>
      <x:c r="M2011" s="52" t="n">
        <x:f>IFERROR(I2011/H2011-1,"")</x:f>
        <x:v>0.026430099332868107</x:v>
      </x:c>
      <x:c r="N2011" s="52" t="n">
        <x:f>IFERROR(J2011/I2011-1,"")</x:f>
        <x:v>0.25303940487581955</x:v>
      </x:c>
      <x:c r="O2011" s="52" t="n">
        <x:f>IFERROR(K2011/J2011-1,"")</x:f>
        <x:v>0.20997381271587812</x:v>
      </x:c>
      <x:c r="P2011" s="52" t="n">
        <x:f>IFERROR((K2011/G2011)^(1/4)-1,"")</x:f>
        <x:v>0.14736418646207605</x:v>
      </x:c>
      <x:c r="Q2011" s="51" t="n">
        <x:v>3747.022</x:v>
      </x:c>
      <x:c r="R2011" s="52" t="n">
        <x:f>IFERROR(Q2011/K2011,"")</x:f>
        <x:v>0.07706131218664333</x:v>
      </x:c>
      <x:c r="S2011" s="53" t="n">
        <x:v>44228</x:v>
      </x:c>
      <x:c r="T2011" s="50" t="str">
        <x:v>EDINET_company_history</x:v>
      </x:c>
      <x:c r="U2011" s="50" t="str">
        <x:v>Ko.International株式会社</x:v>
      </x:c>
      <x:c r="V2011" s="54" t="n">
        <x:v>0.1873</x:v>
      </x:c>
      <x:c r="W2011" s="50" t="str">
        <x:v>古賀 祐介 / 梢 政樹</x:v>
      </x:c>
      <x:c r="X2011" s="50" t="b">
        <x:f>AND(COUNT(L2011:O2011)=4,L2011&gt;='設定'!$B$6,M2011&gt;='設定'!$B$6,N2011&gt;='設定'!$B$6,O2011&gt;='設定'!$B$6)</x:f>
        <x:v>0</x:v>
      </x:c>
      <x:c r="Y2011" s="50" t="b">
        <x:f>AND(COUNT(G2011:K2011)=5,P2011&gt;='設定'!$B$7)</x:f>
        <x:v>0</x:v>
      </x:c>
      <x:c r="Z2011" s="50" t="b">
        <x:f>AND(ISNUMBER(R2011),R2011&gt;='設定'!$B$8)</x:f>
        <x:v>0</x:v>
      </x:c>
      <x:c r="AA2011" s="50" t="b">
        <x:f>AND(ISNUMBER(S2011),S2011&gt;=DATE(YEAR('設定'!$B$10)-'設定'!$B$9,MONTH('設定'!$B$10),DAY('設定'!$B$10)))</x:f>
        <x:v>0</x:v>
      </x:c>
      <x:c r="AB2011" s="55" t="b">
        <x:v>0</x:v>
      </x:c>
      <x:c r="AC2011" s="55" t="b">
        <x:v>0</x:v>
      </x:c>
      <x:c r="AD2011" s="50" t="n">
        <x:f>IF(X2011,1,0)+IF(Z2011,1,0)+IF(AA2011,1,0)+IF(AB2011,1,0)</x:f>
        <x:v>0</x:v>
      </x:c>
      <x:c r="AE2011" s="50" t="n">
        <x:f>IF(Y2011,1,0)+IF(Z2011,1,0)+IF(AA2011,1,0)+IF(AB2011,1,0)</x:f>
        <x:v>0</x:v>
      </x:c>
      <x:c r="AF2011" s="50" t="n">
        <x:f>IF(Y2011,1,0)+IF(Z2011,1,0)+IF(AA2011,1,0)+IF(AC2011,1,0)</x:f>
        <x:v>0</x:v>
      </x:c>
      <x:c r="AG2011" s="53" t="n">
        <x:v>44348</x:v>
      </x:c>
      <x:c r="AH2011" s="50" t="str">
        <x:v>S100Y03C</x:v>
      </x:c>
      <x:c r="AI2011" s="50" t="str">
        <x:v>NetSalesSummaryOfBusinessResults</x:v>
      </x:c>
      <x:c r="AJ2011" s="50" t="str">
        <x:v>OperatingIncome</x:v>
      </x:c>
      <x:c r="AK2011" s="53" t="n">
        <x:v>46053</x:v>
      </x:c>
      <x:c r="AL2011" s="50" t="str">
        <x:v>365/365/365/366/365</x:v>
      </x:c>
      <x:c r="AM2011" s="51" t="n">
        <x:v>5336280</x:v>
      </x:c>
      <x:c r="AN2011" s="51" t="n">
        <x:v>1362</x:v>
      </x:c>
      <x:c r="AO2011" s="51" t="n">
        <x:f>IFERROR(AM2011*AN2011,"")</x:f>
        <x:v>7268013360</x:v>
      </x:c>
      <x:c r="AP2011" s="56" t="n">
        <x:f>IFERROR(AO2011/(K2011*1000000),"")</x:f>
        <x:v>0.14947407474833468</x:v>
      </x:c>
      <x:c r="AQ2011" s="57" t="n">
        <x:v>145330008.33333334</x:v>
      </x:c>
      <x:c r="AR2011" s="52" t="n">
        <x:v>0.5630155453386368</x:v>
      </x:c>
      <x:c r="AS2011" s="52" t="n">
        <x:v>-0.7772969927894182</x:v>
      </x:c>
      <x:c r="AT2011" s="55" t="b">
        <x:v>1</x:v>
      </x:c>
      <x:c r="AU2011" s="50"/>
      <x:c r="AV2011" s="58" t="n">
        <x:v>-0.1210542249759743</x:v>
      </x:c>
      <x:c r="AW2011" s="50" t="n">
        <x:v>2715</x:v>
      </x:c>
      <x:c r="AX2011" s="50" t="str">
        <x:v>Transformation Moat</x:v>
      </x:c>
      <x:c r="AY2011" s="50" t="str">
        <x:v>ローカル5年最大下落率-60%以下</x:v>
      </x:c>
      <x:c r="AZ2011" s="59" t="str">
        <x:v>2026-04-21 15:35</x:v>
      </x:c>
      <x:c r="BA2011" s="53" t="n">
        <x:v>44228</x:v>
      </x:c>
      <x:c r="BB2011" s="50"/>
      <x:c r="BC2011" s="50"/>
      <x:c r="BD2011" s="50"/>
    </x:row>
    <x:row r="2012">
      <x:c r="A2012" s="50" t="n">
        <x:v>2011</x:v>
      </x:c>
      <x:c r="B2012" s="50" t="str">
        <x:v>3156</x:v>
      </x:c>
      <x:c r="C2012" s="50" t="str">
        <x:v>3156.T</x:v>
      </x:c>
      <x:c r="D2012" s="50" t="str">
        <x:v>Restar Corporation</x:v>
      </x:c>
      <x:c r="E2012" s="50" t="str">
        <x:v>Prime Market (Domestic)</x:v>
      </x:c>
      <x:c r="F2012" s="50" t="str">
        <x:v>Wholesale Trade</x:v>
      </x:c>
      <x:c r="G2012" s="51" t="n">
        <x:v>323815</x:v>
      </x:c>
      <x:c r="H2012" s="51" t="n">
        <x:v>399590</x:v>
      </x:c>
      <x:c r="I2012" s="51" t="n">
        <x:v>487129</x:v>
      </x:c>
      <x:c r="J2012" s="51" t="n">
        <x:v>512484</x:v>
      </x:c>
      <x:c r="K2012" s="51" t="n">
        <x:v>561001</x:v>
      </x:c>
      <x:c r="L2012" s="52" t="n">
        <x:f>IFERROR(H2012/G2012-1,"")</x:f>
        <x:v>0.23400707193922465</x:v>
      </x:c>
      <x:c r="M2012" s="52" t="n">
        <x:f>IFERROR(I2012/H2012-1,"")</x:f>
        <x:v>0.21907204885007125</x:v>
      </x:c>
      <x:c r="N2012" s="52" t="n">
        <x:f>IFERROR(J2012/I2012-1,"")</x:f>
        <x:v>0.05204986769418363</x:v>
      </x:c>
      <x:c r="O2012" s="52" t="n">
        <x:f>IFERROR(K2012/J2012-1,"")</x:f>
        <x:v>0.09467027263290162</x:v>
      </x:c>
      <x:c r="P2012" s="52" t="n">
        <x:f>IFERROR((K2012/G2012)^(1/4)-1,"")</x:f>
        <x:v>0.14727272318012918</x:v>
      </x:c>
      <x:c r="Q2012" s="51" t="n">
        <x:v>14174</x:v>
      </x:c>
      <x:c r="R2012" s="52" t="n">
        <x:f>IFERROR(Q2012/K2012,"")</x:f>
        <x:v>0.02526555211131531</x:v>
      </x:c>
      <x:c r="S2012" s="53" t="n">
        <x:v>40087</x:v>
      </x:c>
      <x:c r="T2012" s="50" t="str">
        <x:v>EDINET_company_history</x:v>
      </x:c>
      <x:c r="U2012" s="50" t="str">
        <x:v>株式会社ケイエムエフ</x:v>
      </x:c>
      <x:c r="V2012" s="54" t="n">
        <x:v>0.2304</x:v>
      </x:c>
      <x:c r="W2012" s="50" t="str">
        <x:v>今野 邦廣 / 林 眞一</x:v>
      </x:c>
      <x:c r="X2012" s="50" t="b">
        <x:f>AND(COUNT(L2012:O2012)=4,L2012&gt;='設定'!$B$6,M2012&gt;='設定'!$B$6,N2012&gt;='設定'!$B$6,O2012&gt;='設定'!$B$6)</x:f>
        <x:v>0</x:v>
      </x:c>
      <x:c r="Y2012" s="50" t="b">
        <x:f>AND(COUNT(G2012:K2012)=5,P2012&gt;='設定'!$B$7)</x:f>
        <x:v>0</x:v>
      </x:c>
      <x:c r="Z2012" s="50" t="b">
        <x:f>AND(ISNUMBER(R2012),R2012&gt;='設定'!$B$8)</x:f>
        <x:v>0</x:v>
      </x:c>
      <x:c r="AA2012" s="50" t="b">
        <x:f>AND(ISNUMBER(S2012),S2012&gt;=DATE(YEAR('設定'!$B$10)-'設定'!$B$9,MONTH('設定'!$B$10),DAY('設定'!$B$10)))</x:f>
        <x:v>0</x:v>
      </x:c>
      <x:c r="AB2012" s="55" t="b">
        <x:v>0</x:v>
      </x:c>
      <x:c r="AC2012" s="55" t="b">
        <x:v>0</x:v>
      </x:c>
      <x:c r="AD2012" s="50" t="n">
        <x:f>IF(X2012,1,0)+IF(Z2012,1,0)+IF(AA2012,1,0)+IF(AB2012,1,0)</x:f>
        <x:v>0</x:v>
      </x:c>
      <x:c r="AE2012" s="50" t="n">
        <x:f>IF(Y2012,1,0)+IF(Z2012,1,0)+IF(AA2012,1,0)+IF(AB2012,1,0)</x:f>
        <x:v>0</x:v>
      </x:c>
      <x:c r="AF2012" s="50" t="n">
        <x:f>IF(Y2012,1,0)+IF(Z2012,1,0)+IF(AA2012,1,0)+IF(AC2012,1,0)</x:f>
        <x:v>0</x:v>
      </x:c>
      <x:c r="AG2012" s="53" t="n">
        <x:v>44348</x:v>
      </x:c>
      <x:c r="AH2012" s="50" t="str">
        <x:v>S100W8N9</x:v>
      </x:c>
      <x:c r="AI2012" s="50" t="str">
        <x:v>NetSalesSummaryOfBusinessResults</x:v>
      </x:c>
      <x:c r="AJ2012" s="50" t="str">
        <x:v>OperatingIncome</x:v>
      </x:c>
      <x:c r="AK2012" s="53" t="n">
        <x:v>45747</x:v>
      </x:c>
      <x:c r="AL2012" s="50" t="str">
        <x:v>365/365/365/366/365</x:v>
      </x:c>
      <x:c r="AM2012" s="51" t="n">
        <x:v>28118043</x:v>
      </x:c>
      <x:c r="AN2012" s="51" t="n">
        <x:v>4310</x:v>
      </x:c>
      <x:c r="AO2012" s="51" t="n">
        <x:f>IFERROR(AM2012*AN2012,"")</x:f>
        <x:v>121188765330</x:v>
      </x:c>
      <x:c r="AP2012" s="56" t="n">
        <x:f>IFERROR(AO2012/(K2012*1000000),"")</x:f>
        <x:v>0.21602236953231813</x:v>
      </x:c>
      <x:c r="AQ2012" s="57" t="n">
        <x:v>227436006.66666663</x:v>
      </x:c>
      <x:c r="AR2012" s="52" t="n">
        <x:v>0.2703995108765096</x:v>
      </x:c>
      <x:c r="AS2012" s="52" t="n">
        <x:v>-0.3835402532338491</x:v>
      </x:c>
      <x:c r="AT2012" s="55" t="b">
        <x:v>1</x:v>
      </x:c>
      <x:c r="AU2012" s="50"/>
      <x:c r="AV2012" s="58" t="n">
        <x:v>-0.0500258485448538</x:v>
      </x:c>
      <x:c r="AW2012" s="50" t="n">
        <x:v>2265</x:v>
      </x:c>
      <x:c r="AX2012" s="50" t="str">
        <x:v>Core Moat</x:v>
      </x:c>
      <x:c r="AY2012" s="50" t="str">
        <x:v>目立つ機械的警告なし（定性確認は別途必要）</x:v>
      </x:c>
      <x:c r="AZ2012" s="59" t="str">
        <x:v>2025-06-30 10:00</x:v>
      </x:c>
      <x:c r="BA2012" s="53" t="n">
        <x:v>40087</x:v>
      </x:c>
      <x:c r="BB2012" s="50"/>
      <x:c r="BC2012" s="50"/>
      <x:c r="BD2012" s="50" t="str">
        <x:v>TOPIX Small 2</x:v>
      </x:c>
    </x:row>
    <x:row r="2013">
      <x:c r="A2013" s="50" t="n">
        <x:v>2012</x:v>
      </x:c>
      <x:c r="B2013" s="50" t="str">
        <x:v>3197</x:v>
      </x:c>
      <x:c r="C2013" s="50" t="str">
        <x:v>3197.T</x:v>
      </x:c>
      <x:c r="D2013" s="50" t="str">
        <x:v>SKYLARK HOLDINGS CO.,LTD.</x:v>
      </x:c>
      <x:c r="E2013" s="50" t="str">
        <x:v>Prime Market (Domestic)</x:v>
      </x:c>
      <x:c r="F2013" s="50" t="str">
        <x:v>Retail Trade</x:v>
      </x:c>
      <x:c r="G2013" s="51" t="n">
        <x:v>264570</x:v>
      </x:c>
      <x:c r="H2013" s="51" t="n">
        <x:v>303705</x:v>
      </x:c>
      <x:c r="I2013" s="51" t="n">
        <x:v>354831</x:v>
      </x:c>
      <x:c r="J2013" s="51" t="n">
        <x:v>401130</x:v>
      </x:c>
      <x:c r="K2013" s="51" t="n">
        <x:v>457794</x:v>
      </x:c>
      <x:c r="L2013" s="52" t="n">
        <x:f>IFERROR(H2013/G2013-1,"")</x:f>
        <x:v>0.1479192652228143</x:v>
      </x:c>
      <x:c r="M2013" s="52" t="n">
        <x:f>IFERROR(I2013/H2013-1,"")</x:f>
        <x:v>0.1683409887884626</x:v>
      </x:c>
      <x:c r="N2013" s="52" t="n">
        <x:f>IFERROR(J2013/I2013-1,"")</x:f>
        <x:v>0.13048183501441524</x:v>
      </x:c>
      <x:c r="O2013" s="52" t="n">
        <x:f>IFERROR(K2013/J2013-1,"")</x:f>
        <x:v>0.14126093785057203</x:v>
      </x:c>
      <x:c r="P2013" s="52" t="n">
        <x:f>IFERROR((K2013/G2013)^(1/4)-1,"")</x:f>
        <x:v>0.14691801597675647</x:v>
      </x:c>
      <x:c r="Q2013" s="51" t="n">
        <x:v>29957</x:v>
      </x:c>
      <x:c r="R2013" s="52" t="n">
        <x:f>IFERROR(Q2013/K2013,"")</x:f>
        <x:v>0.06543772963385278</x:v>
      </x:c>
      <x:c r="S2013" s="53" t="n">
        <x:v>30164</x:v>
      </x:c>
      <x:c r="T2013" s="50" t="str">
        <x:v>EDINET_company_history</x:v>
      </x:c>
      <x:c r="U2013" s="50" t="str">
        <x:v>日本マスタートラスト信託銀行株式会社（信託口）</x:v>
      </x:c>
      <x:c r="V2013" s="54" t="n">
        <x:v>0.117</x:v>
      </x:c>
      <x:c r="W2013" s="50" t="str">
        <x:v>谷 真 / 金谷 実 / 中島 尚志</x:v>
      </x:c>
      <x:c r="X2013" s="50" t="b">
        <x:f>AND(COUNT(L2013:O2013)=4,L2013&gt;='設定'!$B$6,M2013&gt;='設定'!$B$6,N2013&gt;='設定'!$B$6,O2013&gt;='設定'!$B$6)</x:f>
        <x:v>0</x:v>
      </x:c>
      <x:c r="Y2013" s="50" t="b">
        <x:f>AND(COUNT(G2013:K2013)=5,P2013&gt;='設定'!$B$7)</x:f>
        <x:v>0</x:v>
      </x:c>
      <x:c r="Z2013" s="50" t="b">
        <x:f>AND(ISNUMBER(R2013),R2013&gt;='設定'!$B$8)</x:f>
        <x:v>0</x:v>
      </x:c>
      <x:c r="AA2013" s="50" t="b">
        <x:f>AND(ISNUMBER(S2013),S2013&gt;=DATE(YEAR('設定'!$B$10)-'設定'!$B$9,MONTH('設定'!$B$10),DAY('設定'!$B$10)))</x:f>
        <x:v>0</x:v>
      </x:c>
      <x:c r="AB2013" s="55" t="b">
        <x:v>0</x:v>
      </x:c>
      <x:c r="AC2013" s="55" t="b">
        <x:v>0</x:v>
      </x:c>
      <x:c r="AD2013" s="50" t="n">
        <x:f>IF(X2013,1,0)+IF(Z2013,1,0)+IF(AA2013,1,0)+IF(AB2013,1,0)</x:f>
        <x:v>0</x:v>
      </x:c>
      <x:c r="AE2013" s="50" t="n">
        <x:f>IF(Y2013,1,0)+IF(Z2013,1,0)+IF(AA2013,1,0)+IF(AB2013,1,0)</x:f>
        <x:v>0</x:v>
      </x:c>
      <x:c r="AF2013" s="50" t="n">
        <x:f>IF(Y2013,1,0)+IF(Z2013,1,0)+IF(AA2013,1,0)+IF(AC2013,1,0)</x:f>
        <x:v>0</x:v>
      </x:c>
      <x:c r="AG2013" s="53" t="n">
        <x:v>44348</x:v>
      </x:c>
      <x:c r="AH2013" s="50" t="str">
        <x:v>S100XUBI</x:v>
      </x:c>
      <x:c r="AI2013" s="50" t="str">
        <x:v>RevenueIFRSSummaryOfBusinessResults</x:v>
      </x:c>
      <x:c r="AJ2013" s="50" t="str">
        <x:v>OperatingIncomeLossIFRSSummaryOfBusinessResults</x:v>
      </x:c>
      <x:c r="AK2013" s="53" t="n">
        <x:v>46022</x:v>
      </x:c>
      <x:c r="AL2013" s="50" t="str">
        <x:v>365/365/365/366/365</x:v>
      </x:c>
      <x:c r="AM2013" s="51" t="n">
        <x:v>227502100</x:v>
      </x:c>
      <x:c r="AN2013" s="51" t="n">
        <x:v>2712</x:v>
      </x:c>
      <x:c r="AO2013" s="51" t="n">
        <x:f>IFERROR(AM2013*AN2013,"")</x:f>
        <x:v>616985695200</x:v>
      </x:c>
      <x:c r="AP2013" s="56" t="n">
        <x:f>IFERROR(AO2013/(K2013*1000000),"")</x:f>
        <x:v>1.347736526035728</x:v>
      </x:c>
      <x:c r="AQ2013" s="57" t="n">
        <x:v>4065696330.8333335</x:v>
      </x:c>
      <x:c r="AR2013" s="52" t="n">
        <x:v>0.2348052645484774</x:v>
      </x:c>
      <x:c r="AS2013" s="52" t="n">
        <x:v>-0.2725600099328953</x:v>
      </x:c>
      <x:c r="AT2013" s="55" t="b">
        <x:v>0</x:v>
      </x:c>
      <x:c r="AU2013" s="50" t="str">
        <x:v>missing_financial_data</x:v>
      </x:c>
      <x:c r="AV2013" s="58" t="n">
        <x:v>-0.1295278911354345</x:v>
      </x:c>
      <x:c r="AW2013" s="50" t="n">
        <x:v>2750</x:v>
      </x:c>
      <x:c r="AX2013" s="50" t="str">
        <x:v>Transformation Moat</x:v>
      </x:c>
      <x:c r="AY2013" s="50" t="str">
        <x:v>既存適格性フィルター不通過: missing_financial_data</x:v>
      </x:c>
      <x:c r="AZ2013" s="59" t="str">
        <x:v>2026-03-26 14:40</x:v>
      </x:c>
      <x:c r="BA2013" s="53" t="n">
        <x:v>30164</x:v>
      </x:c>
      <x:c r="BB2013" s="50"/>
      <x:c r="BC2013" s="50"/>
      <x:c r="BD2013" s="50" t="str">
        <x:v>TOPIX Mid400</x:v>
      </x:c>
    </x:row>
    <x:row r="2014">
      <x:c r="A2014" s="50" t="n">
        <x:v>2013</x:v>
      </x:c>
      <x:c r="B2014" s="50" t="str">
        <x:v>2340</x:v>
      </x:c>
      <x:c r="C2014" s="50" t="str">
        <x:v>2340.T</x:v>
      </x:c>
      <x:c r="D2014" s="50" t="str">
        <x:v>GOKURAKUYU HOLDINGS CO.,LTD.</x:v>
      </x:c>
      <x:c r="E2014" s="50" t="str">
        <x:v>Standard Market(Domestic)</x:v>
      </x:c>
      <x:c r="F2014" s="50" t="str">
        <x:v>Services</x:v>
      </x:c>
      <x:c r="G2014" s="51" t="n">
        <x:v>8764.172</x:v>
      </x:c>
      <x:c r="H2014" s="51" t="n">
        <x:v>10036.845</x:v>
      </x:c>
      <x:c r="I2014" s="51" t="n">
        <x:v>12768.898</x:v>
      </x:c>
      <x:c r="J2014" s="51" t="n">
        <x:v>14082.274</x:v>
      </x:c>
      <x:c r="K2014" s="51" t="n">
        <x:v>15164.192</x:v>
      </x:c>
      <x:c r="L2014" s="52" t="n">
        <x:f>IFERROR(H2014/G2014-1,"")</x:f>
        <x:v>0.14521314734580737</x:v>
      </x:c>
      <x:c r="M2014" s="52" t="n">
        <x:f>IFERROR(I2014/H2014-1,"")</x:f>
        <x:v>0.27220237036638517</x:v>
      </x:c>
      <x:c r="N2014" s="52" t="n">
        <x:f>IFERROR(J2014/I2014-1,"")</x:f>
        <x:v>0.10285742747729687</x:v>
      </x:c>
      <x:c r="O2014" s="52" t="n">
        <x:f>IFERROR(K2014/J2014-1,"")</x:f>
        <x:v>0.07682835882897887</x:v>
      </x:c>
      <x:c r="P2014" s="52" t="n">
        <x:f>IFERROR((K2014/G2014)^(1/4)-1,"")</x:f>
        <x:v>0.14690407445697673</x:v>
      </x:c>
      <x:c r="Q2014" s="51" t="n">
        <x:v>1140.258</x:v>
      </x:c>
      <x:c r="R2014" s="52" t="n">
        <x:f>IFERROR(Q2014/K2014,"")</x:f>
        <x:v>0.07519411518925638</x:v>
      </x:c>
      <x:c r="S2014" s="53" t="n">
        <x:v>44348</x:v>
      </x:c>
      <x:c r="T2014" s="50" t="str">
        <x:v>not_identified_before_local_window</x:v>
      </x:c>
      <x:c r="U2014" s="50" t="str">
        <x:v>合同会社ミライニホン・アセットマネジメント</x:v>
      </x:c>
      <x:c r="V2014" s="54" t="n">
        <x:v>0.0954</x:v>
      </x:c>
      <x:c r="W2014" s="50" t="str">
        <x:v>新川 隆丈</x:v>
      </x:c>
      <x:c r="X2014" s="50" t="b">
        <x:f>AND(COUNT(L2014:O2014)=4,L2014&gt;='設定'!$B$6,M2014&gt;='設定'!$B$6,N2014&gt;='設定'!$B$6,O2014&gt;='設定'!$B$6)</x:f>
        <x:v>0</x:v>
      </x:c>
      <x:c r="Y2014" s="50" t="b">
        <x:f>AND(COUNT(G2014:K2014)=5,P2014&gt;='設定'!$B$7)</x:f>
        <x:v>0</x:v>
      </x:c>
      <x:c r="Z2014" s="50" t="b">
        <x:f>AND(ISNUMBER(R2014),R2014&gt;='設定'!$B$8)</x:f>
        <x:v>0</x:v>
      </x:c>
      <x:c r="AA2014" s="50" t="b">
        <x:f>AND(ISNUMBER(S2014),S2014&gt;=DATE(YEAR('設定'!$B$10)-'設定'!$B$9,MONTH('設定'!$B$10),DAY('設定'!$B$10)))</x:f>
        <x:v>0</x:v>
      </x:c>
      <x:c r="AB2014" s="55" t="b">
        <x:v>0</x:v>
      </x:c>
      <x:c r="AC2014" s="55" t="b">
        <x:v>0</x:v>
      </x:c>
      <x:c r="AD2014" s="50" t="n">
        <x:f>IF(X2014,1,0)+IF(Z2014,1,0)+IF(AA2014,1,0)+IF(AB2014,1,0)</x:f>
        <x:v>0</x:v>
      </x:c>
      <x:c r="AE2014" s="50" t="n">
        <x:f>IF(Y2014,1,0)+IF(Z2014,1,0)+IF(AA2014,1,0)+IF(AB2014,1,0)</x:f>
        <x:v>0</x:v>
      </x:c>
      <x:c r="AF2014" s="50" t="n">
        <x:f>IF(Y2014,1,0)+IF(Z2014,1,0)+IF(AA2014,1,0)+IF(AC2014,1,0)</x:f>
        <x:v>0</x:v>
      </x:c>
      <x:c r="AG2014" s="53" t="n">
        <x:v>44348</x:v>
      </x:c>
      <x:c r="AH2014" s="50" t="str">
        <x:v>S100W9Y3</x:v>
      </x:c>
      <x:c r="AI2014" s="50" t="str">
        <x:v>NetSalesSummaryOfBusinessResults</x:v>
      </x:c>
      <x:c r="AJ2014" s="50" t="str">
        <x:v>OperatingIncome</x:v>
      </x:c>
      <x:c r="AK2014" s="53" t="n">
        <x:v>45747</x:v>
      </x:c>
      <x:c r="AL2014" s="50" t="str">
        <x:v>365/365/365/366/365</x:v>
      </x:c>
      <x:c r="AM2014" s="51" t="n">
        <x:v>31414600</x:v>
      </x:c>
      <x:c r="AN2014" s="51" t="n">
        <x:v>473</x:v>
      </x:c>
      <x:c r="AO2014" s="51" t="n">
        <x:f>IFERROR(AM2014*AN2014,"")</x:f>
        <x:v>14859105800</x:v>
      </x:c>
      <x:c r="AP2014" s="56" t="n">
        <x:f>IFERROR(AO2014/(K2014*1000000),"")</x:f>
        <x:v>0.9798811436837518</x:v>
      </x:c>
      <x:c r="AQ2014" s="57" t="n">
        <x:v>11762055</x:v>
      </x:c>
      <x:c r="AR2014" s="52" t="n">
        <x:v>0.2369625781751105</x:v>
      </x:c>
      <x:c r="AS2014" s="52" t="n">
        <x:v>-0.357798184206588</x:v>
      </x:c>
      <x:c r="AT2014" s="55" t="b">
        <x:v>0</x:v>
      </x:c>
      <x:c r="AU2014" s="50" t="str">
        <x:v>low_liquidity</x:v>
      </x:c>
      <x:c r="AV2014" s="58" t="n">
        <x:v>-0.0718444463996177</x:v>
      </x:c>
      <x:c r="AW2014" s="50" t="n">
        <x:v>2414</x:v>
      </x:c>
      <x:c r="AX2014" s="50" t="str">
        <x:v>Transformation Moat</x:v>
      </x:c>
      <x:c r="AY2014" s="50" t="str">
        <x:v>既存適格性フィルター不通過: low_liquidity / 60日平均売買代金2,000万円未満</x:v>
      </x:c>
      <x:c r="AZ2014" s="59" t="str">
        <x:v>2025-06-30 16:45</x:v>
      </x:c>
      <x:c r="BA2014" s="53"/>
      <x:c r="BB2014" s="50"/>
      <x:c r="BC2014" s="50"/>
      <x:c r="BD2014" s="50"/>
    </x:row>
    <x:row r="2015">
      <x:c r="A2015" s="50" t="n">
        <x:v>2014</x:v>
      </x:c>
      <x:c r="B2015" s="50" t="str">
        <x:v>2139</x:v>
      </x:c>
      <x:c r="C2015" s="50" t="str">
        <x:v>2139.T</x:v>
      </x:c>
      <x:c r="D2015" s="50" t="str">
        <x:v>CHUCO CO.,LTD.</x:v>
      </x:c>
      <x:c r="E2015" s="50" t="str">
        <x:v>Standard Market(Domestic)</x:v>
      </x:c>
      <x:c r="F2015" s="50" t="str">
        <x:v>Services</x:v>
      </x:c>
      <x:c r="G2015" s="51" t="n">
        <x:v>6551.231</x:v>
      </x:c>
      <x:c r="H2015" s="51" t="n">
        <x:v>7060.764</x:v>
      </x:c>
      <x:c r="I2015" s="51" t="n">
        <x:v>8517.23</x:v>
      </x:c>
      <x:c r="J2015" s="51" t="n">
        <x:v>10237.525</x:v>
      </x:c>
      <x:c r="K2015" s="51" t="n">
        <x:v>11332.98</x:v>
      </x:c>
      <x:c r="L2015" s="52" t="n">
        <x:f>IFERROR(H2015/G2015-1,"")</x:f>
        <x:v>0.07777668044372121</x:v>
      </x:c>
      <x:c r="M2015" s="52" t="n">
        <x:f>IFERROR(I2015/H2015-1,"")</x:f>
        <x:v>0.20627597806696274</x:v>
      </x:c>
      <x:c r="N2015" s="52" t="n">
        <x:f>IFERROR(J2015/I2015-1,"")</x:f>
        <x:v>0.20197822531503795</x:v>
      </x:c>
      <x:c r="O2015" s="52" t="n">
        <x:f>IFERROR(K2015/J2015-1,"")</x:f>
        <x:v>0.10700389010039046</x:v>
      </x:c>
      <x:c r="P2015" s="52" t="n">
        <x:f>IFERROR((K2015/G2015)^(1/4)-1,"")</x:f>
        <x:v>0.14684652316864</x:v>
      </x:c>
      <x:c r="Q2015" s="51" t="n">
        <x:v>309.792</x:v>
      </x:c>
      <x:c r="R2015" s="52" t="n">
        <x:f>IFERROR(Q2015/K2015,"")</x:f>
        <x:v>0.027335440457849566</x:v>
      </x:c>
      <x:c r="S2015" s="53" t="n">
        <x:v>39114</x:v>
      </x:c>
      <x:c r="T2015" s="50" t="str">
        <x:v>EDINET_company_history</x:v>
      </x:c>
      <x:c r="U2015" s="50" t="str">
        <x:v>有限会社オリベ興産</x:v>
      </x:c>
      <x:c r="V2015" s="54" t="n">
        <x:v>0.337</x:v>
      </x:c>
      <x:c r="W2015" s="50" t="str">
        <x:v>後藤 一俊 / 大島 斉</x:v>
      </x:c>
      <x:c r="X2015" s="50" t="b">
        <x:f>AND(COUNT(L2015:O2015)=4,L2015&gt;='設定'!$B$6,M2015&gt;='設定'!$B$6,N2015&gt;='設定'!$B$6,O2015&gt;='設定'!$B$6)</x:f>
        <x:v>0</x:v>
      </x:c>
      <x:c r="Y2015" s="50" t="b">
        <x:f>AND(COUNT(G2015:K2015)=5,P2015&gt;='設定'!$B$7)</x:f>
        <x:v>0</x:v>
      </x:c>
      <x:c r="Z2015" s="50" t="b">
        <x:f>AND(ISNUMBER(R2015),R2015&gt;='設定'!$B$8)</x:f>
        <x:v>0</x:v>
      </x:c>
      <x:c r="AA2015" s="50" t="b">
        <x:f>AND(ISNUMBER(S2015),S2015&gt;=DATE(YEAR('設定'!$B$10)-'設定'!$B$9,MONTH('設定'!$B$10),DAY('設定'!$B$10)))</x:f>
        <x:v>0</x:v>
      </x:c>
      <x:c r="AB2015" s="55" t="b">
        <x:v>0</x:v>
      </x:c>
      <x:c r="AC2015" s="55" t="b">
        <x:v>0</x:v>
      </x:c>
      <x:c r="AD2015" s="50" t="n">
        <x:f>IF(X2015,1,0)+IF(Z2015,1,0)+IF(AA2015,1,0)+IF(AB2015,1,0)</x:f>
        <x:v>0</x:v>
      </x:c>
      <x:c r="AE2015" s="50" t="n">
        <x:f>IF(Y2015,1,0)+IF(Z2015,1,0)+IF(AA2015,1,0)+IF(AB2015,1,0)</x:f>
        <x:v>0</x:v>
      </x:c>
      <x:c r="AF2015" s="50" t="n">
        <x:f>IF(Y2015,1,0)+IF(Z2015,1,0)+IF(AA2015,1,0)+IF(AC2015,1,0)</x:f>
        <x:v>0</x:v>
      </x:c>
      <x:c r="AG2015" s="53" t="n">
        <x:v>44348</x:v>
      </x:c>
      <x:c r="AH2015" s="50" t="str">
        <x:v>S100W0FE</x:v>
      </x:c>
      <x:c r="AI2015" s="50" t="str">
        <x:v>NetSalesSummaryOfBusinessResults</x:v>
      </x:c>
      <x:c r="AJ2015" s="50" t="str">
        <x:v>OperatingIncome</x:v>
      </x:c>
      <x:c r="AK2015" s="53" t="n">
        <x:v>45747</x:v>
      </x:c>
      <x:c r="AL2015" s="50" t="str">
        <x:v>365/365/365/366/365</x:v>
      </x:c>
      <x:c r="AM2015" s="51" t="n">
        <x:v>6800100</x:v>
      </x:c>
      <x:c r="AN2015" s="51" t="n">
        <x:v>495</x:v>
      </x:c>
      <x:c r="AO2015" s="51" t="n">
        <x:f>IFERROR(AM2015*AN2015,"")</x:f>
        <x:v>3366049500</x:v>
      </x:c>
      <x:c r="AP2015" s="56" t="n">
        <x:f>IFERROR(AO2015/(K2015*1000000),"")</x:f>
        <x:v>0.2970136274836804</x:v>
      </x:c>
      <x:c r="AQ2015" s="57" t="n">
        <x:v>3366376.6666666665</x:v>
      </x:c>
      <x:c r="AR2015" s="52" t="n">
        <x:v>0.2489244386627288</x:v>
      </x:c>
      <x:c r="AS2015" s="52" t="n">
        <x:v>-0.3229615571565837</x:v>
      </x:c>
      <x:c r="AT2015" s="55" t="b">
        <x:v>0</x:v>
      </x:c>
      <x:c r="AU2015" s="50" t="str">
        <x:v>low_liquidity</x:v>
      </x:c>
      <x:c r="AV2015" s="58" t="n">
        <x:v>0.0711739088270647</x:v>
      </x:c>
      <x:c r="AW2015" s="50" t="n">
        <x:v>1394</x:v>
      </x:c>
      <x:c r="AX2015" s="50" t="str">
        <x:v>Discovery</x:v>
      </x:c>
      <x:c r="AY2015" s="50" t="str">
        <x:v>既存適格性フィルター不通過: low_liquidity / 60日平均売買代金2,000万円未満</x:v>
      </x:c>
      <x:c r="AZ2015" s="59" t="str">
        <x:v>2025-06-23 16:23</x:v>
      </x:c>
      <x:c r="BA2015" s="53" t="n">
        <x:v>39114</x:v>
      </x:c>
      <x:c r="BB2015" s="50"/>
      <x:c r="BC2015" s="50"/>
      <x:c r="BD2015" s="50"/>
    </x:row>
    <x:row r="2016">
      <x:c r="A2016" s="50" t="n">
        <x:v>2015</x:v>
      </x:c>
      <x:c r="B2016" s="50" t="str">
        <x:v>7453</x:v>
      </x:c>
      <x:c r="C2016" s="50" t="str">
        <x:v>7453.T</x:v>
      </x:c>
      <x:c r="D2016" s="50" t="str">
        <x:v>RYOHIN KEIKAKU CO.,LTD.</x:v>
      </x:c>
      <x:c r="E2016" s="50" t="str">
        <x:v>Prime Market (Domestic)</x:v>
      </x:c>
      <x:c r="F2016" s="50" t="str">
        <x:v>Retail Trade</x:v>
      </x:c>
      <x:c r="G2016" s="51" t="n">
        <x:v>453689</x:v>
      </x:c>
      <x:c r="H2016" s="51" t="n">
        <x:v>496171</x:v>
      </x:c>
      <x:c r="I2016" s="51" t="n">
        <x:v>581412</x:v>
      </x:c>
      <x:c r="J2016" s="51" t="n">
        <x:v>661677</x:v>
      </x:c>
      <x:c r="K2016" s="51" t="n">
        <x:v>784629</x:v>
      </x:c>
      <x:c r="L2016" s="52" t="n">
        <x:f>IFERROR(H2016/G2016-1,"")</x:f>
        <x:v>0.09363683051605842</x:v>
      </x:c>
      <x:c r="M2016" s="52" t="n">
        <x:f>IFERROR(I2016/H2016-1,"")</x:f>
        <x:v>0.171797626221605</x:v>
      </x:c>
      <x:c r="N2016" s="52" t="n">
        <x:f>IFERROR(J2016/I2016-1,"")</x:f>
        <x:v>0.138051846195125</x:v>
      </x:c>
      <x:c r="O2016" s="52" t="n">
        <x:f>IFERROR(K2016/J2016-1,"")</x:f>
        <x:v>0.1858187605130599</x:v>
      </x:c>
      <x:c r="P2016" s="52" t="n">
        <x:f>IFERROR((K2016/G2016)^(1/4)-1,"")</x:f>
        <x:v>0.14677053714064647</x:v>
      </x:c>
      <x:c r="Q2016" s="51" t="n">
        <x:v>73840</x:v>
      </x:c>
      <x:c r="R2016" s="52" t="n">
        <x:f>IFERROR(Q2016/K2016,"")</x:f>
        <x:v>0.09410817086801533</x:v>
      </x:c>
      <x:c r="S2016" s="53" t="n">
        <x:v>35886</x:v>
      </x:c>
      <x:c r="T2016" s="50" t="str">
        <x:v>EDINET_company_history</x:v>
      </x:c>
      <x:c r="U2016" s="50" t="str">
        <x:v>日本マスタートラスト信託銀行株式会社（信託口）</x:v>
      </x:c>
      <x:c r="V2016" s="54" t="n">
        <x:v>0.1903</x:v>
      </x:c>
      <x:c r="W2016" s="50" t="str">
        <x:v>清水 智</x:v>
      </x:c>
      <x:c r="X2016" s="50" t="b">
        <x:f>AND(COUNT(L2016:O2016)=4,L2016&gt;='設定'!$B$6,M2016&gt;='設定'!$B$6,N2016&gt;='設定'!$B$6,O2016&gt;='設定'!$B$6)</x:f>
        <x:v>0</x:v>
      </x:c>
      <x:c r="Y2016" s="50" t="b">
        <x:f>AND(COUNT(G2016:K2016)=5,P2016&gt;='設定'!$B$7)</x:f>
        <x:v>0</x:v>
      </x:c>
      <x:c r="Z2016" s="50" t="b">
        <x:f>AND(ISNUMBER(R2016),R2016&gt;='設定'!$B$8)</x:f>
        <x:v>0</x:v>
      </x:c>
      <x:c r="AA2016" s="50" t="b">
        <x:f>AND(ISNUMBER(S2016),S2016&gt;=DATE(YEAR('設定'!$B$10)-'設定'!$B$9,MONTH('設定'!$B$10),DAY('設定'!$B$10)))</x:f>
        <x:v>0</x:v>
      </x:c>
      <x:c r="AB2016" s="55" t="b">
        <x:v>0</x:v>
      </x:c>
      <x:c r="AC2016" s="55" t="b">
        <x:v>0</x:v>
      </x:c>
      <x:c r="AD2016" s="50" t="n">
        <x:f>IF(X2016,1,0)+IF(Z2016,1,0)+IF(AA2016,1,0)+IF(AB2016,1,0)</x:f>
        <x:v>0</x:v>
      </x:c>
      <x:c r="AE2016" s="50" t="n">
        <x:f>IF(Y2016,1,0)+IF(Z2016,1,0)+IF(AA2016,1,0)+IF(AB2016,1,0)</x:f>
        <x:v>0</x:v>
      </x:c>
      <x:c r="AF2016" s="50" t="n">
        <x:f>IF(Y2016,1,0)+IF(Z2016,1,0)+IF(AA2016,1,0)+IF(AC2016,1,0)</x:f>
        <x:v>0</x:v>
      </x:c>
      <x:c r="AG2016" s="53" t="n">
        <x:v>44348</x:v>
      </x:c>
      <x:c r="AH2016" s="50" t="str">
        <x:v>S100X5NI</x:v>
      </x:c>
      <x:c r="AI2016" s="50" t="str">
        <x:v>OperatingRevenue1SummaryOfBusinessResults</x:v>
      </x:c>
      <x:c r="AJ2016" s="50" t="str">
        <x:v>OperatingIncome</x:v>
      </x:c>
      <x:c r="AK2016" s="53" t="n">
        <x:v>45900</x:v>
      </x:c>
      <x:c r="AL2016" s="50" t="str">
        <x:v>365/365/365/366/365</x:v>
      </x:c>
      <x:c r="AM2016" s="51" t="n">
        <x:v>277628500</x:v>
      </x:c>
      <x:c r="AN2016" s="51" t="n">
        <x:v>3676</x:v>
      </x:c>
      <x:c r="AO2016" s="51" t="n">
        <x:f>IFERROR(AM2016*AN2016,"")</x:f>
        <x:v>1020562366000</x:v>
      </x:c>
      <x:c r="AP2016" s="56" t="n">
        <x:f>IFERROR(AO2016/(K2016*1000000),"")</x:f>
        <x:v>1.3006941701109695</x:v>
      </x:c>
      <x:c r="AQ2016" s="57" t="n">
        <x:v>15092460411.666666</x:v>
      </x:c>
      <x:c r="AR2016" s="52" t="n">
        <x:v>0.3762171124680498</x:v>
      </x:c>
      <x:c r="AS2016" s="52" t="n">
        <x:v>-0.5556934778391072</x:v>
      </x:c>
      <x:c r="AT2016" s="55" t="b">
        <x:v>1</x:v>
      </x:c>
      <x:c r="AU2016" s="50"/>
      <x:c r="AV2016" s="58" t="n">
        <x:v>-0.1106376187775738</x:v>
      </x:c>
      <x:c r="AW2016" s="50" t="n">
        <x:v>2658</x:v>
      </x:c>
      <x:c r="AX2016" s="50" t="str">
        <x:v>Core Moat</x:v>
      </x:c>
      <x:c r="AY2016" s="50" t="str">
        <x:v>目立つ機械的警告なし（定性確認は別途必要）</x:v>
      </x:c>
      <x:c r="AZ2016" s="59" t="str">
        <x:v>2025-11-21 10:13</x:v>
      </x:c>
      <x:c r="BA2016" s="53" t="n">
        <x:v>35886</x:v>
      </x:c>
      <x:c r="BB2016" s="50"/>
      <x:c r="BC2016" s="50"/>
      <x:c r="BD2016" s="50" t="str">
        <x:v>TOPIX Mid400</x:v>
      </x:c>
    </x:row>
    <x:row r="2017">
      <x:c r="A2017" s="50" t="n">
        <x:v>2016</x:v>
      </x:c>
      <x:c r="B2017" s="50" t="str">
        <x:v>7809</x:v>
      </x:c>
      <x:c r="C2017" s="50" t="str">
        <x:v>7809.T</x:v>
      </x:c>
      <x:c r="D2017" s="50" t="str">
        <x:v>KOTOBUKIYA CO.,LTD.</x:v>
      </x:c>
      <x:c r="E2017" s="50" t="str">
        <x:v>Standard Market(Domestic)</x:v>
      </x:c>
      <x:c r="F2017" s="50" t="str">
        <x:v>Other Products</x:v>
      </x:c>
      <x:c r="G2017" s="51" t="n">
        <x:v>9543.737</x:v>
      </x:c>
      <x:c r="H2017" s="51" t="n">
        <x:v>14292.351</x:v>
      </x:c>
      <x:c r="I2017" s="51" t="n">
        <x:v>18099.716</x:v>
      </x:c>
      <x:c r="J2017" s="51" t="n">
        <x:v>16379.234</x:v>
      </x:c>
      <x:c r="K2017" s="51" t="n">
        <x:v>16502.743</x:v>
      </x:c>
      <x:c r="L2017" s="52" t="n">
        <x:f>IFERROR(H2017/G2017-1,"")</x:f>
        <x:v>0.49756337585581023</x:v>
      </x:c>
      <x:c r="M2017" s="52" t="n">
        <x:f>IFERROR(I2017/H2017-1,"")</x:f>
        <x:v>0.266391792365021</x:v>
      </x:c>
      <x:c r="N2017" s="52" t="n">
        <x:f>IFERROR(J2017/I2017-1,"")</x:f>
        <x:v>-0.095055745626064</x:v>
      </x:c>
      <x:c r="O2017" s="52" t="n">
        <x:f>IFERROR(K2017/J2017-1,"")</x:f>
        <x:v>0.007540584620745916</x:v>
      </x:c>
      <x:c r="P2017" s="52" t="n">
        <x:f>IFERROR((K2017/G2017)^(1/4)-1,"")</x:f>
        <x:v>0.14672536340094955</x:v>
      </x:c>
      <x:c r="Q2017" s="51" t="n">
        <x:v>1610.468</x:v>
      </x:c>
      <x:c r="R2017" s="52" t="n">
        <x:f>IFERROR(Q2017/K2017,"")</x:f>
        <x:v>0.09758789796338707</x:v>
      </x:c>
      <x:c r="S2017" s="53" t="n">
        <x:v>42979</x:v>
      </x:c>
      <x:c r="T2017" s="50" t="str">
        <x:v>EDINET_company_history</x:v>
      </x:c>
      <x:c r="U2017" s="50" t="str">
        <x:v>株式会社テレビ朝日</x:v>
      </x:c>
      <x:c r="V2017" s="54" t="n">
        <x:v>0.151</x:v>
      </x:c>
      <x:c r="W2017" s="50" t="str">
        <x:v>清水 一行 / 清水 浩代</x:v>
      </x:c>
      <x:c r="X2017" s="50" t="b">
        <x:f>AND(COUNT(L2017:O2017)=4,L2017&gt;='設定'!$B$6,M2017&gt;='設定'!$B$6,N2017&gt;='設定'!$B$6,O2017&gt;='設定'!$B$6)</x:f>
        <x:v>0</x:v>
      </x:c>
      <x:c r="Y2017" s="50" t="b">
        <x:f>AND(COUNT(G2017:K2017)=5,P2017&gt;='設定'!$B$7)</x:f>
        <x:v>0</x:v>
      </x:c>
      <x:c r="Z2017" s="50" t="b">
        <x:f>AND(ISNUMBER(R2017),R2017&gt;='設定'!$B$8)</x:f>
        <x:v>0</x:v>
      </x:c>
      <x:c r="AA2017" s="50" t="b">
        <x:f>AND(ISNUMBER(S2017),S2017&gt;=DATE(YEAR('設定'!$B$10)-'設定'!$B$9,MONTH('設定'!$B$10),DAY('設定'!$B$10)))</x:f>
        <x:v>0</x:v>
      </x:c>
      <x:c r="AB2017" s="55" t="b">
        <x:v>0</x:v>
      </x:c>
      <x:c r="AC2017" s="55" t="b">
        <x:v>0</x:v>
      </x:c>
      <x:c r="AD2017" s="50" t="n">
        <x:f>IF(X2017,1,0)+IF(Z2017,1,0)+IF(AA2017,1,0)+IF(AB2017,1,0)</x:f>
        <x:v>0</x:v>
      </x:c>
      <x:c r="AE2017" s="50" t="n">
        <x:f>IF(Y2017,1,0)+IF(Z2017,1,0)+IF(AA2017,1,0)+IF(AB2017,1,0)</x:f>
        <x:v>0</x:v>
      </x:c>
      <x:c r="AF2017" s="50" t="n">
        <x:f>IF(Y2017,1,0)+IF(Z2017,1,0)+IF(AA2017,1,0)+IF(AC2017,1,0)</x:f>
        <x:v>0</x:v>
      </x:c>
      <x:c r="AG2017" s="53" t="n">
        <x:v>44348</x:v>
      </x:c>
      <x:c r="AH2017" s="50" t="str">
        <x:v>S100WQU3</x:v>
      </x:c>
      <x:c r="AI2017" s="50" t="str">
        <x:v>NetSalesSummaryOfBusinessResults</x:v>
      </x:c>
      <x:c r="AJ2017" s="50" t="str">
        <x:v>OperatingIncome</x:v>
      </x:c>
      <x:c r="AK2017" s="53" t="n">
        <x:v>45838</x:v>
      </x:c>
      <x:c r="AL2017" s="50" t="str">
        <x:v>365/365/365/366/365</x:v>
      </x:c>
      <x:c r="AM2017" s="51" t="n">
        <x:v>8342500</x:v>
      </x:c>
      <x:c r="AN2017" s="51" t="n">
        <x:v>1353</x:v>
      </x:c>
      <x:c r="AO2017" s="51" t="n">
        <x:f>IFERROR(AM2017*AN2017,"")</x:f>
        <x:v>11287402500</x:v>
      </x:c>
      <x:c r="AP2017" s="56" t="n">
        <x:f>IFERROR(AO2017/(K2017*1000000),"")</x:f>
        <x:v>0.6839712949538147</x:v>
      </x:c>
      <x:c r="AQ2017" s="57" t="n">
        <x:v>9641031.666666666</x:v>
      </x:c>
      <x:c r="AR2017" s="52" t="n">
        <x:v>0.5561360252074987</x:v>
      </x:c>
      <x:c r="AS2017" s="52" t="n">
        <x:v>-0.7088532874904783</x:v>
      </x:c>
      <x:c r="AT2017" s="55" t="b">
        <x:v>0</x:v>
      </x:c>
      <x:c r="AU2017" s="50" t="str">
        <x:v>low_liquidity</x:v>
      </x:c>
      <x:c r="AV2017" s="58" t="n">
        <x:v>-0.3814937564601232</x:v>
      </x:c>
      <x:c r="AW2017" s="50" t="n">
        <x:v>3398</x:v>
      </x:c>
      <x:c r="AX2017" s="50" t="str">
        <x:v>Core Moat</x:v>
      </x:c>
      <x:c r="AY2017" s="50" t="str">
        <x:v>既存適格性フィルター不通過: low_liquidity / 60日平均売買代金2,000万円未満 / ローカル5年最大下落率-60%以下</x:v>
      </x:c>
      <x:c r="AZ2017" s="59" t="str">
        <x:v>2025-09-25 15:37</x:v>
      </x:c>
      <x:c r="BA2017" s="53" t="n">
        <x:v>42979</x:v>
      </x:c>
      <x:c r="BB2017" s="50"/>
      <x:c r="BC2017" s="50"/>
      <x:c r="BD2017" s="50"/>
    </x:row>
    <x:row r="2018">
      <x:c r="A2018" s="50" t="n">
        <x:v>2017</x:v>
      </x:c>
      <x:c r="B2018" s="50" t="str">
        <x:v>7073</x:v>
      </x:c>
      <x:c r="C2018" s="50" t="str">
        <x:v>7073.T</x:v>
      </x:c>
      <x:c r="D2018" s="50" t="str">
        <x:v>JAIC Co.,Ltd.</x:v>
      </x:c>
      <x:c r="E2018" s="50" t="str">
        <x:v>Growth Market(Domestic)</x:v>
      </x:c>
      <x:c r="F2018" s="50" t="str">
        <x:v>Services</x:v>
      </x:c>
      <x:c r="G2018" s="51" t="n">
        <x:v>2593.43</x:v>
      </x:c>
      <x:c r="H2018" s="51" t="n">
        <x:v>3206.698</x:v>
      </x:c>
      <x:c r="I2018" s="51" t="n">
        <x:v>3675.891</x:v>
      </x:c>
      <x:c r="J2018" s="51" t="n">
        <x:v>4190.221</x:v>
      </x:c>
      <x:c r="K2018" s="51" t="n">
        <x:v>4475.801</x:v>
      </x:c>
      <x:c r="L2018" s="52" t="n">
        <x:f>IFERROR(H2018/G2018-1,"")</x:f>
        <x:v>0.23646984881026278</x:v>
      </x:c>
      <x:c r="M2018" s="52" t="n">
        <x:f>IFERROR(I2018/H2018-1,"")</x:f>
        <x:v>0.14631655366361285</x:v>
      </x:c>
      <x:c r="N2018" s="52" t="n">
        <x:f>IFERROR(J2018/I2018-1,"")</x:f>
        <x:v>0.1399198180794805</x:v>
      </x:c>
      <x:c r="O2018" s="52" t="n">
        <x:f>IFERROR(K2018/J2018-1,"")</x:f>
        <x:v>0.06815392314629731</x:v>
      </x:c>
      <x:c r="P2018" s="52" t="n">
        <x:f>IFERROR((K2018/G2018)^(1/4)-1,"")</x:f>
        <x:v>0.14617005983859177</x:v>
      </x:c>
      <x:c r="Q2018" s="51" t="n">
        <x:v>203.413</x:v>
      </x:c>
      <x:c r="R2018" s="52" t="n">
        <x:f>IFERROR(Q2018/K2018,"")</x:f>
        <x:v>0.045447284184439836</x:v>
      </x:c>
      <x:c r="S2018" s="53" t="n">
        <x:v>43739</x:v>
      </x:c>
      <x:c r="T2018" s="50" t="str">
        <x:v>EDINET_company_history</x:v>
      </x:c>
      <x:c r="U2018" s="50" t="str">
        <x:v>株式会社エンスー</x:v>
      </x:c>
      <x:c r="V2018" s="54" t="n">
        <x:v>0.5305</x:v>
      </x:c>
      <x:c r="W2018" s="50" t="str">
        <x:v>佐藤 剛志</x:v>
      </x:c>
      <x:c r="X2018" s="50" t="b">
        <x:f>AND(COUNT(L2018:O2018)=4,L2018&gt;='設定'!$B$6,M2018&gt;='設定'!$B$6,N2018&gt;='設定'!$B$6,O2018&gt;='設定'!$B$6)</x:f>
        <x:v>0</x:v>
      </x:c>
      <x:c r="Y2018" s="50" t="b">
        <x:f>AND(COUNT(G2018:K2018)=5,P2018&gt;='設定'!$B$7)</x:f>
        <x:v>0</x:v>
      </x:c>
      <x:c r="Z2018" s="50" t="b">
        <x:f>AND(ISNUMBER(R2018),R2018&gt;='設定'!$B$8)</x:f>
        <x:v>0</x:v>
      </x:c>
      <x:c r="AA2018" s="50" t="b">
        <x:f>AND(ISNUMBER(S2018),S2018&gt;=DATE(YEAR('設定'!$B$10)-'設定'!$B$9,MONTH('設定'!$B$10),DAY('設定'!$B$10)))</x:f>
        <x:v>0</x:v>
      </x:c>
      <x:c r="AB2018" s="55" t="b">
        <x:v>0</x:v>
      </x:c>
      <x:c r="AC2018" s="55" t="b">
        <x:v>0</x:v>
      </x:c>
      <x:c r="AD2018" s="50" t="n">
        <x:f>IF(X2018,1,0)+IF(Z2018,1,0)+IF(AA2018,1,0)+IF(AB2018,1,0)</x:f>
        <x:v>0</x:v>
      </x:c>
      <x:c r="AE2018" s="50" t="n">
        <x:f>IF(Y2018,1,0)+IF(Z2018,1,0)+IF(AA2018,1,0)+IF(AB2018,1,0)</x:f>
        <x:v>0</x:v>
      </x:c>
      <x:c r="AF2018" s="50" t="n">
        <x:f>IF(Y2018,1,0)+IF(Z2018,1,0)+IF(AA2018,1,0)+IF(AC2018,1,0)</x:f>
        <x:v>0</x:v>
      </x:c>
      <x:c r="AG2018" s="53" t="n">
        <x:v>44348</x:v>
      </x:c>
      <x:c r="AH2018" s="50" t="str">
        <x:v>S100Y1BL</x:v>
      </x:c>
      <x:c r="AI2018" s="50" t="str">
        <x:v>NetSalesSummaryOfBusinessResults</x:v>
      </x:c>
      <x:c r="AJ2018" s="50" t="str">
        <x:v>OperatingIncome</x:v>
      </x:c>
      <x:c r="AK2018" s="53" t="n">
        <x:v>46053</x:v>
      </x:c>
      <x:c r="AL2018" s="50" t="str">
        <x:v>365/365/365/366/365</x:v>
      </x:c>
      <x:c r="AM2018" s="51" t="n">
        <x:v>926200</x:v>
      </x:c>
      <x:c r="AN2018" s="51" t="n">
        <x:v>2299</x:v>
      </x:c>
      <x:c r="AO2018" s="51" t="n">
        <x:f>IFERROR(AM2018*AN2018,"")</x:f>
        <x:v>2129333800</x:v>
      </x:c>
      <x:c r="AP2018" s="56" t="n">
        <x:f>IFERROR(AO2018/(K2018*1000000),"")</x:f>
        <x:v>0.47574362667151643</x:v>
      </x:c>
      <x:c r="AQ2018" s="57" t="n">
        <x:v>3792191.6666666665</x:v>
      </x:c>
      <x:c r="AR2018" s="52" t="n">
        <x:v>0.5546195421857337</x:v>
      </x:c>
      <x:c r="AS2018" s="52" t="n">
        <x:v>-0.7047775316368232</x:v>
      </x:c>
      <x:c r="AT2018" s="55" t="b">
        <x:v>0</x:v>
      </x:c>
      <x:c r="AU2018" s="50" t="str">
        <x:v>low_liquidity</x:v>
      </x:c>
      <x:c r="AV2018" s="58" t="n">
        <x:v>-0.1715569075134405</x:v>
      </x:c>
      <x:c r="AW2018" s="50" t="n">
        <x:v>2929</x:v>
      </x:c>
      <x:c r="AX2018" s="50" t="str">
        <x:v>Transformation Moat</x:v>
      </x:c>
      <x:c r="AY2018" s="50" t="str">
        <x:v>既存適格性フィルター不通過: low_liquidity / 60日平均売買代金2,000万円未満 / ローカル5年最大下落率-60%以下</x:v>
      </x:c>
      <x:c r="AZ2018" s="59" t="str">
        <x:v>2026-04-28 11:30</x:v>
      </x:c>
      <x:c r="BA2018" s="53" t="n">
        <x:v>43739</x:v>
      </x:c>
      <x:c r="BB2018" s="50"/>
      <x:c r="BC2018" s="50"/>
      <x:c r="BD2018" s="50"/>
    </x:row>
    <x:row r="2019">
      <x:c r="A2019" s="50" t="n">
        <x:v>2018</x:v>
      </x:c>
      <x:c r="B2019" s="50" t="str">
        <x:v>7803</x:v>
      </x:c>
      <x:c r="C2019" s="50" t="str">
        <x:v>7803.T</x:v>
      </x:c>
      <x:c r="D2019" s="50" t="str">
        <x:v>Bushiroad Inc.</x:v>
      </x:c>
      <x:c r="E2019" s="50" t="str">
        <x:v>Growth Market(Domestic)</x:v>
      </x:c>
      <x:c r="F2019" s="50" t="str">
        <x:v>Other Products</x:v>
      </x:c>
      <x:c r="G2019" s="51" t="n">
        <x:v>32569.988</x:v>
      </x:c>
      <x:c r="H2019" s="51" t="n">
        <x:v>41966.359</x:v>
      </x:c>
      <x:c r="I2019" s="51" t="n">
        <x:v>48799.238</x:v>
      </x:c>
      <x:c r="J2019" s="51" t="n">
        <x:v>46262.958</x:v>
      </x:c>
      <x:c r="K2019" s="51" t="n">
        <x:v>56175.627</x:v>
      </x:c>
      <x:c r="L2019" s="52" t="n">
        <x:f>IFERROR(H2019/G2019-1,"")</x:f>
        <x:v>0.28849783426386266</x:v>
      </x:c>
      <x:c r="M2019" s="52" t="n">
        <x:f>IFERROR(I2019/H2019-1,"")</x:f>
        <x:v>0.16281800858635376</x:v>
      </x:c>
      <x:c r="N2019" s="52" t="n">
        <x:f>IFERROR(J2019/I2019-1,"")</x:f>
        <x:v>-0.0519737623771912</x:v>
      </x:c>
      <x:c r="O2019" s="52" t="n">
        <x:f>IFERROR(K2019/J2019-1,"")</x:f>
        <x:v>0.21426794629085322</x:v>
      </x:c>
      <x:c r="P2019" s="52" t="n">
        <x:f>IFERROR((K2019/G2019)^(1/4)-1,"")</x:f>
        <x:v>0.14599462972387078</x:v>
      </x:c>
      <x:c r="Q2019" s="51" t="n">
        <x:v>4868.227</x:v>
      </x:c>
      <x:c r="R2019" s="52" t="n">
        <x:f>IFERROR(Q2019/K2019,"")</x:f>
        <x:v>0.08666083958439841</x:v>
      </x:c>
      <x:c r="S2019" s="53" t="n">
        <x:v>43647</x:v>
      </x:c>
      <x:c r="T2019" s="50" t="str">
        <x:v>EDINET_company_history</x:v>
      </x:c>
      <x:c r="U2019" s="50" t="str">
        <x:v>三井住友信託銀行㈱（信託口 甲９号）</x:v>
      </x:c>
      <x:c r="V2019" s="54" t="n">
        <x:v>0.299</x:v>
      </x:c>
      <x:c r="W2019" s="50" t="str">
        <x:v>木谷 高明</x:v>
      </x:c>
      <x:c r="X2019" s="50" t="b">
        <x:f>AND(COUNT(L2019:O2019)=4,L2019&gt;='設定'!$B$6,M2019&gt;='設定'!$B$6,N2019&gt;='設定'!$B$6,O2019&gt;='設定'!$B$6)</x:f>
        <x:v>0</x:v>
      </x:c>
      <x:c r="Y2019" s="50" t="b">
        <x:f>AND(COUNT(G2019:K2019)=5,P2019&gt;='設定'!$B$7)</x:f>
        <x:v>0</x:v>
      </x:c>
      <x:c r="Z2019" s="50" t="b">
        <x:f>AND(ISNUMBER(R2019),R2019&gt;='設定'!$B$8)</x:f>
        <x:v>0</x:v>
      </x:c>
      <x:c r="AA2019" s="50" t="b">
        <x:f>AND(ISNUMBER(S2019),S2019&gt;=DATE(YEAR('設定'!$B$10)-'設定'!$B$9,MONTH('設定'!$B$10),DAY('設定'!$B$10)))</x:f>
        <x:v>0</x:v>
      </x:c>
      <x:c r="AB2019" s="55" t="b">
        <x:v>0</x:v>
      </x:c>
      <x:c r="AC2019" s="55" t="b">
        <x:v>0</x:v>
      </x:c>
      <x:c r="AD2019" s="50" t="n">
        <x:f>IF(X2019,1,0)+IF(Z2019,1,0)+IF(AA2019,1,0)+IF(AB2019,1,0)</x:f>
        <x:v>0</x:v>
      </x:c>
      <x:c r="AE2019" s="50" t="n">
        <x:f>IF(Y2019,1,0)+IF(Z2019,1,0)+IF(AA2019,1,0)+IF(AB2019,1,0)</x:f>
        <x:v>0</x:v>
      </x:c>
      <x:c r="AF2019" s="50" t="n">
        <x:f>IF(Y2019,1,0)+IF(Z2019,1,0)+IF(AA2019,1,0)+IF(AC2019,1,0)</x:f>
        <x:v>0</x:v>
      </x:c>
      <x:c r="AG2019" s="53" t="n">
        <x:v>44348</x:v>
      </x:c>
      <x:c r="AH2019" s="50" t="str">
        <x:v>S100WQQH</x:v>
      </x:c>
      <x:c r="AI2019" s="50" t="str">
        <x:v>NetSalesSummaryOfBusinessResults</x:v>
      </x:c>
      <x:c r="AJ2019" s="50" t="str">
        <x:v>OperatingIncome</x:v>
      </x:c>
      <x:c r="AK2019" s="53" t="n">
        <x:v>45838</x:v>
      </x:c>
      <x:c r="AL2019" s="50" t="str">
        <x:v>334/365/365/366/365</x:v>
      </x:c>
      <x:c r="AM2019" s="51" t="n">
        <x:v>67752150</x:v>
      </x:c>
      <x:c r="AN2019" s="51" t="n">
        <x:v>258</x:v>
      </x:c>
      <x:c r="AO2019" s="51" t="n">
        <x:f>IFERROR(AM2019*AN2019,"")</x:f>
        <x:v>17480054700</x:v>
      </x:c>
      <x:c r="AP2019" s="56" t="n">
        <x:f>IFERROR(AO2019/(K2019*1000000),"")</x:f>
        <x:v>0.3111679501147357</x:v>
      </x:c>
      <x:c r="AQ2019" s="57" t="n">
        <x:v>159848943.33333334</x:v>
      </x:c>
      <x:c r="AR2019" s="52" t="n">
        <x:v>0.5098668341725232</x:v>
      </x:c>
      <x:c r="AS2019" s="52" t="n">
        <x:v>-0.7269460098355811</x:v>
      </x:c>
      <x:c r="AT2019" s="55" t="b">
        <x:v>1</x:v>
      </x:c>
      <x:c r="AU2019" s="50"/>
      <x:c r="AV2019" s="58" t="n">
        <x:v>-0.3551330478571409</x:v>
      </x:c>
      <x:c r="AW2019" s="50" t="n">
        <x:v>3374</x:v>
      </x:c>
      <x:c r="AX2019" s="50" t="str">
        <x:v>Transformation Moat</x:v>
      </x:c>
      <x:c r="AY2019" s="50" t="str">
        <x:v>ローカル5年最大下落率-60%以下</x:v>
      </x:c>
      <x:c r="AZ2019" s="59" t="str">
        <x:v>2025-09-24 15:31</x:v>
      </x:c>
      <x:c r="BA2019" s="53" t="n">
        <x:v>43647</x:v>
      </x:c>
      <x:c r="BB2019" s="50"/>
      <x:c r="BC2019" s="50"/>
      <x:c r="BD2019" s="50"/>
    </x:row>
    <x:row r="2020">
      <x:c r="A2020" s="50" t="n">
        <x:v>2019</x:v>
      </x:c>
      <x:c r="B2020" s="50" t="str">
        <x:v>4933</x:v>
      </x:c>
      <x:c r="C2020" s="50" t="str">
        <x:v>4933.T</x:v>
      </x:c>
      <x:c r="D2020" s="50" t="str">
        <x:v>I-ne CO.,LTD.</x:v>
      </x:c>
      <x:c r="E2020" s="50" t="str">
        <x:v>Prime Market (Domestic)</x:v>
      </x:c>
      <x:c r="F2020" s="50" t="str">
        <x:v>Chemicals</x:v>
      </x:c>
      <x:c r="G2020" s="51" t="n">
        <x:v>28397</x:v>
      </x:c>
      <x:c r="H2020" s="51" t="n">
        <x:v>35269</x:v>
      </x:c>
      <x:c r="I2020" s="51" t="n">
        <x:v>41643</x:v>
      </x:c>
      <x:c r="J2020" s="51" t="n">
        <x:v>45006</x:v>
      </x:c>
      <x:c r="K2020" s="51" t="n">
        <x:v>48975</x:v>
      </x:c>
      <x:c r="L2020" s="52" t="n">
        <x:f>IFERROR(H2020/G2020-1,"")</x:f>
        <x:v>0.24199739409092502</x:v>
      </x:c>
      <x:c r="M2020" s="52" t="n">
        <x:f>IFERROR(I2020/H2020-1,"")</x:f>
        <x:v>0.18072528282627798</x:v>
      </x:c>
      <x:c r="N2020" s="52" t="n">
        <x:f>IFERROR(J2020/I2020-1,"")</x:f>
        <x:v>0.08075787047042726</x:v>
      </x:c>
      <x:c r="O2020" s="52" t="n">
        <x:f>IFERROR(K2020/J2020-1,"")</x:f>
        <x:v>0.08818824156779104</x:v>
      </x:c>
      <x:c r="P2020" s="52" t="n">
        <x:f>IFERROR((K2020/G2020)^(1/4)-1,"")</x:f>
        <x:v>0.1459759299196739</x:v>
      </x:c>
      <x:c r="Q2020" s="51" t="n">
        <x:v>3880</x:v>
      </x:c>
      <x:c r="R2020" s="52" t="n">
        <x:f>IFERROR(Q2020/K2020,"")</x:f>
        <x:v>0.07922409392547218</x:v>
      </x:c>
      <x:c r="S2020" s="53" t="n">
        <x:v>44075</x:v>
      </x:c>
      <x:c r="T2020" s="50" t="str">
        <x:v>EDINET_company_history</x:v>
      </x:c>
      <x:c r="U2020" s="50" t="str">
        <x:v>株式会社ＣＯＨ</x:v>
      </x:c>
      <x:c r="V2020" s="54" t="n">
        <x:v>0.4178</x:v>
      </x:c>
      <x:c r="W2020" s="50" t="str">
        <x:v>大西 洋平</x:v>
      </x:c>
      <x:c r="X2020" s="50" t="b">
        <x:f>AND(COUNT(L2020:O2020)=4,L2020&gt;='設定'!$B$6,M2020&gt;='設定'!$B$6,N2020&gt;='設定'!$B$6,O2020&gt;='設定'!$B$6)</x:f>
        <x:v>0</x:v>
      </x:c>
      <x:c r="Y2020" s="50" t="b">
        <x:f>AND(COUNT(G2020:K2020)=5,P2020&gt;='設定'!$B$7)</x:f>
        <x:v>0</x:v>
      </x:c>
      <x:c r="Z2020" s="50" t="b">
        <x:f>AND(ISNUMBER(R2020),R2020&gt;='設定'!$B$8)</x:f>
        <x:v>0</x:v>
      </x:c>
      <x:c r="AA2020" s="50" t="b">
        <x:f>AND(ISNUMBER(S2020),S2020&gt;=DATE(YEAR('設定'!$B$10)-'設定'!$B$9,MONTH('設定'!$B$10),DAY('設定'!$B$10)))</x:f>
        <x:v>0</x:v>
      </x:c>
      <x:c r="AB2020" s="55" t="b">
        <x:v>0</x:v>
      </x:c>
      <x:c r="AC2020" s="55" t="b">
        <x:v>0</x:v>
      </x:c>
      <x:c r="AD2020" s="50" t="n">
        <x:f>IF(X2020,1,0)+IF(Z2020,1,0)+IF(AA2020,1,0)+IF(AB2020,1,0)</x:f>
        <x:v>0</x:v>
      </x:c>
      <x:c r="AE2020" s="50" t="n">
        <x:f>IF(Y2020,1,0)+IF(Z2020,1,0)+IF(AA2020,1,0)+IF(AB2020,1,0)</x:f>
        <x:v>0</x:v>
      </x:c>
      <x:c r="AF2020" s="50" t="n">
        <x:f>IF(Y2020,1,0)+IF(Z2020,1,0)+IF(AA2020,1,0)+IF(AC2020,1,0)</x:f>
        <x:v>0</x:v>
      </x:c>
      <x:c r="AG2020" s="53" t="n">
        <x:v>44348</x:v>
      </x:c>
      <x:c r="AH2020" s="50" t="str">
        <x:v>S100Y415</x:v>
      </x:c>
      <x:c r="AI2020" s="50" t="str">
        <x:v>NetSalesSummaryOfBusinessResults</x:v>
      </x:c>
      <x:c r="AJ2020" s="50" t="str">
        <x:v>OperatingIncome</x:v>
      </x:c>
      <x:c r="AK2020" s="53" t="n">
        <x:v>46022</x:v>
      </x:c>
      <x:c r="AL2020" s="50" t="str">
        <x:v>365/365/365/366/365</x:v>
      </x:c>
      <x:c r="AM2020" s="51" t="n">
        <x:v>17781870</x:v>
      </x:c>
      <x:c r="AN2020" s="51" t="n">
        <x:v>1290</x:v>
      </x:c>
      <x:c r="AO2020" s="51" t="n">
        <x:f>IFERROR(AM2020*AN2020,"")</x:f>
        <x:v>22938612300</x:v>
      </x:c>
      <x:c r="AP2020" s="56" t="n">
        <x:f>IFERROR(AO2020/(K2020*1000000),"")</x:f>
        <x:v>0.46837391117917304</x:v>
      </x:c>
      <x:c r="AQ2020" s="57" t="n">
        <x:v>123226056.66666669</x:v>
      </x:c>
      <x:c r="AR2020" s="52" t="n">
        <x:v>0.5317645356863572</x:v>
      </x:c>
      <x:c r="AS2020" s="52" t="n">
        <x:v>-0.7319460801634347</x:v>
      </x:c>
      <x:c r="AT2020" s="55" t="b">
        <x:v>1</x:v>
      </x:c>
      <x:c r="AU2020" s="50"/>
      <x:c r="AV2020" s="58" t="n">
        <x:v>-0.1900351210242074</x:v>
      </x:c>
      <x:c r="AW2020" s="50" t="n">
        <x:v>2999</x:v>
      </x:c>
      <x:c r="AX2020" s="50" t="str">
        <x:v>Future Moat</x:v>
      </x:c>
      <x:c r="AY2020" s="50" t="str">
        <x:v>ローカル5年最大下落率-60%以下</x:v>
      </x:c>
      <x:c r="AZ2020" s="59" t="str">
        <x:v>2026-05-15 11:30</x:v>
      </x:c>
      <x:c r="BA2020" s="53" t="n">
        <x:v>44075</x:v>
      </x:c>
      <x:c r="BB2020" s="50"/>
      <x:c r="BC2020" s="50"/>
      <x:c r="BD2020" s="50" t="str">
        <x:v>TOPIX Small 2</x:v>
      </x:c>
    </x:row>
    <x:row r="2021">
      <x:c r="A2021" s="50" t="n">
        <x:v>2020</x:v>
      </x:c>
      <x:c r="B2021" s="50" t="str">
        <x:v>9900</x:v>
      </x:c>
      <x:c r="C2021" s="50" t="str">
        <x:v>9900.T</x:v>
      </x:c>
      <x:c r="D2021" s="50" t="str">
        <x:v>Sagami Holdings Corporation</x:v>
      </x:c>
      <x:c r="E2021" s="50" t="str">
        <x:v>Prime Market (Domestic)</x:v>
      </x:c>
      <x:c r="F2021" s="50" t="str">
        <x:v>Retail Trade</x:v>
      </x:c>
      <x:c r="G2021" s="51" t="n">
        <x:v>20344.856</x:v>
      </x:c>
      <x:c r="H2021" s="51" t="n">
        <x:v>21339.433</x:v>
      </x:c>
      <x:c r="I2021" s="51" t="n">
        <x:v>26423.094</x:v>
      </x:c>
      <x:c r="J2021" s="51" t="n">
        <x:v>31006.212</x:v>
      </x:c>
      <x:c r="K2021" s="51" t="n">
        <x:v>35034.15</x:v>
      </x:c>
      <x:c r="L2021" s="52" t="n">
        <x:f>IFERROR(H2021/G2021-1,"")</x:f>
        <x:v>0.04888591986102053</x:v>
      </x:c>
      <x:c r="M2021" s="52" t="n">
        <x:f>IFERROR(I2021/H2021-1,"")</x:f>
        <x:v>0.2382284946371349</x:v>
      </x:c>
      <x:c r="N2021" s="52" t="n">
        <x:f>IFERROR(J2021/I2021-1,"")</x:f>
        <x:v>0.1734512241450603</x:v>
      </x:c>
      <x:c r="O2021" s="52" t="n">
        <x:f>IFERROR(K2021/J2021-1,"")</x:f>
        <x:v>0.1299074520937935</x:v>
      </x:c>
      <x:c r="P2021" s="52" t="n">
        <x:f>IFERROR((K2021/G2021)^(1/4)-1,"")</x:f>
        <x:v>0.14553731667561798</x:v>
      </x:c>
      <x:c r="Q2021" s="51" t="n">
        <x:v>2058.508</x:v>
      </x:c>
      <x:c r="R2021" s="52" t="n">
        <x:f>IFERROR(Q2021/K2021,"")</x:f>
        <x:v>0.0587571840618368</x:v>
      </x:c>
      <x:c r="S2021" s="53" t="n">
        <x:v>33482</x:v>
      </x:c>
      <x:c r="T2021" s="50" t="str">
        <x:v>EDINET_company_history</x:v>
      </x:c>
      <x:c r="U2021" s="50" t="str">
        <x:v>日本マスタートラスト信託銀行株式会社（信託口）</x:v>
      </x:c>
      <x:c r="V2021" s="54" t="n">
        <x:v>0.1046</x:v>
      </x:c>
      <x:c r="W2021" s="50" t="str">
        <x:v>大 西 尚 真</x:v>
      </x:c>
      <x:c r="X2021" s="50" t="b">
        <x:f>AND(COUNT(L2021:O2021)=4,L2021&gt;='設定'!$B$6,M2021&gt;='設定'!$B$6,N2021&gt;='設定'!$B$6,O2021&gt;='設定'!$B$6)</x:f>
        <x:v>0</x:v>
      </x:c>
      <x:c r="Y2021" s="50" t="b">
        <x:f>AND(COUNT(G2021:K2021)=5,P2021&gt;='設定'!$B$7)</x:f>
        <x:v>0</x:v>
      </x:c>
      <x:c r="Z2021" s="50" t="b">
        <x:f>AND(ISNUMBER(R2021),R2021&gt;='設定'!$B$8)</x:f>
        <x:v>0</x:v>
      </x:c>
      <x:c r="AA2021" s="50" t="b">
        <x:f>AND(ISNUMBER(S2021),S2021&gt;=DATE(YEAR('設定'!$B$10)-'設定'!$B$9,MONTH('設定'!$B$10),DAY('設定'!$B$10)))</x:f>
        <x:v>0</x:v>
      </x:c>
      <x:c r="AB2021" s="55" t="b">
        <x:v>0</x:v>
      </x:c>
      <x:c r="AC2021" s="55" t="b">
        <x:v>0</x:v>
      </x:c>
      <x:c r="AD2021" s="50" t="n">
        <x:f>IF(X2021,1,0)+IF(Z2021,1,0)+IF(AA2021,1,0)+IF(AB2021,1,0)</x:f>
        <x:v>0</x:v>
      </x:c>
      <x:c r="AE2021" s="50" t="n">
        <x:f>IF(Y2021,1,0)+IF(Z2021,1,0)+IF(AA2021,1,0)+IF(AB2021,1,0)</x:f>
        <x:v>0</x:v>
      </x:c>
      <x:c r="AF2021" s="50" t="n">
        <x:f>IF(Y2021,1,0)+IF(Z2021,1,0)+IF(AA2021,1,0)+IF(AC2021,1,0)</x:f>
        <x:v>0</x:v>
      </x:c>
      <x:c r="AG2021" s="53" t="n">
        <x:v>44348</x:v>
      </x:c>
      <x:c r="AH2021" s="50" t="str">
        <x:v>S100W3N0</x:v>
      </x:c>
      <x:c r="AI2021" s="50" t="str">
        <x:v>NetSalesSummaryOfBusinessResults</x:v>
      </x:c>
      <x:c r="AJ2021" s="50" t="str">
        <x:v>OperatingIncome</x:v>
      </x:c>
      <x:c r="AK2021" s="53" t="n">
        <x:v>45747</x:v>
      </x:c>
      <x:c r="AL2021" s="50" t="str">
        <x:v>365/365/365/366/365</x:v>
      </x:c>
      <x:c r="AM2021" s="51" t="n">
        <x:v>30283584</x:v>
      </x:c>
      <x:c r="AN2021" s="51" t="n">
        <x:v>1569</x:v>
      </x:c>
      <x:c r="AO2021" s="51" t="n">
        <x:f>IFERROR(AM2021*AN2021,"")</x:f>
        <x:v>47514943296</x:v>
      </x:c>
      <x:c r="AP2021" s="56" t="n">
        <x:f>IFERROR(AO2021/(K2021*1000000),"")</x:f>
        <x:v>1.3562464993727548</x:v>
      </x:c>
      <x:c r="AQ2021" s="57" t="n">
        <x:v>194786358.33333337</x:v>
      </x:c>
      <x:c r="AR2021" s="52" t="n">
        <x:v>0.1903657315778426</x:v>
      </x:c>
      <x:c r="AS2021" s="52" t="n">
        <x:v>-0.2196572398571209</x:v>
      </x:c>
      <x:c r="AT2021" s="55" t="b">
        <x:v>1</x:v>
      </x:c>
      <x:c r="AU2021" s="50"/>
      <x:c r="AV2021" s="58" t="n">
        <x:v>0.0468877461511461</x:v>
      </x:c>
      <x:c r="AW2021" s="50" t="n">
        <x:v>1535</x:v>
      </x:c>
      <x:c r="AX2021" s="50" t="str">
        <x:v>Core Moat</x:v>
      </x:c>
      <x:c r="AY2021" s="50" t="str">
        <x:v>目立つ機械的警告なし（定性確認は別途必要）</x:v>
      </x:c>
      <x:c r="AZ2021" s="59" t="str">
        <x:v>2025-06-25 10:01</x:v>
      </x:c>
      <x:c r="BA2021" s="53" t="n">
        <x:v>33482</x:v>
      </x:c>
      <x:c r="BB2021" s="50"/>
      <x:c r="BC2021" s="50"/>
      <x:c r="BD2021" s="50" t="str">
        <x:v>TOPIX Small 1</x:v>
      </x:c>
    </x:row>
    <x:row r="2022">
      <x:c r="A2022" s="50" t="n">
        <x:v>2021</x:v>
      </x:c>
      <x:c r="B2022" s="50" t="str">
        <x:v>5713</x:v>
      </x:c>
      <x:c r="C2022" s="50" t="str">
        <x:v>5713.T</x:v>
      </x:c>
      <x:c r="D2022" s="50" t="str">
        <x:v>Sumitomo Metal Mining Co.,Ltd.</x:v>
      </x:c>
      <x:c r="E2022" s="50" t="str">
        <x:v>Prime Market (Domestic)</x:v>
      </x:c>
      <x:c r="F2022" s="50" t="str">
        <x:v>Nonferrous Metals</x:v>
      </x:c>
      <x:c r="G2022" s="51" t="n">
        <x:v>926122</x:v>
      </x:c>
      <x:c r="H2022" s="51" t="n">
        <x:v>1259091</x:v>
      </x:c>
      <x:c r="I2022" s="51" t="n">
        <x:v>1422989</x:v>
      </x:c>
      <x:c r="J2022" s="51" t="n">
        <x:v>1445388</x:v>
      </x:c>
      <x:c r="K2022" s="51" t="n">
        <x:v>1593348</x:v>
      </x:c>
      <x:c r="L2022" s="52" t="n">
        <x:f>IFERROR(H2022/G2022-1,"")</x:f>
        <x:v>0.35953038584549346</x:v>
      </x:c>
      <x:c r="M2022" s="52" t="n">
        <x:f>IFERROR(I2022/H2022-1,"")</x:f>
        <x:v>0.13017168735222473</x:v>
      </x:c>
      <x:c r="N2022" s="52" t="n">
        <x:f>IFERROR(J2022/I2022-1,"")</x:f>
        <x:v>0.015740810364661906</x:v>
      </x:c>
      <x:c r="O2022" s="52" t="n">
        <x:f>IFERROR(K2022/J2022-1,"")</x:f>
        <x:v>0.10236697689478524</x:v>
      </x:c>
      <x:c r="P2022" s="52" t="n">
        <x:f>IFERROR((K2022/G2022)^(1/4)-1,"")</x:f>
        <x:v>0.14527718604643858</x:v>
      </x:c>
      <x:c r="Q2022" s="51" t="n">
        <x:v>77675</x:v>
      </x:c>
      <x:c r="R2022" s="52" t="n">
        <x:f>IFERROR(Q2022/K2022,"")</x:f>
        <x:v>0.04874955125936079</x:v>
      </x:c>
      <x:c r="S2022" s="53" t="n">
        <x:v>18415</x:v>
      </x:c>
      <x:c r="T2022" s="50" t="str">
        <x:v>EDINET_company_history</x:v>
      </x:c>
      <x:c r="U2022" s="50" t="str">
        <x:v>日本マスタートラスト信託銀行株式会社（信託口）</x:v>
      </x:c>
      <x:c r="V2022" s="54" t="n">
        <x:v>0.1657</x:v>
      </x:c>
      <x:c r="W2022" s="50" t="str">
        <x:v>野 崎 明 / 松 本 伸 弘</x:v>
      </x:c>
      <x:c r="X2022" s="50" t="b">
        <x:f>AND(COUNT(L2022:O2022)=4,L2022&gt;='設定'!$B$6,M2022&gt;='設定'!$B$6,N2022&gt;='設定'!$B$6,O2022&gt;='設定'!$B$6)</x:f>
        <x:v>0</x:v>
      </x:c>
      <x:c r="Y2022" s="50" t="b">
        <x:f>AND(COUNT(G2022:K2022)=5,P2022&gt;='設定'!$B$7)</x:f>
        <x:v>0</x:v>
      </x:c>
      <x:c r="Z2022" s="50" t="b">
        <x:f>AND(ISNUMBER(R2022),R2022&gt;='設定'!$B$8)</x:f>
        <x:v>0</x:v>
      </x:c>
      <x:c r="AA2022" s="50" t="b">
        <x:f>AND(ISNUMBER(S2022),S2022&gt;=DATE(YEAR('設定'!$B$10)-'設定'!$B$9,MONTH('設定'!$B$10),DAY('設定'!$B$10)))</x:f>
        <x:v>0</x:v>
      </x:c>
      <x:c r="AB2022" s="55" t="b">
        <x:v>0</x:v>
      </x:c>
      <x:c r="AC2022" s="55" t="b">
        <x:v>0</x:v>
      </x:c>
      <x:c r="AD2022" s="50" t="n">
        <x:f>IF(X2022,1,0)+IF(Z2022,1,0)+IF(AA2022,1,0)+IF(AB2022,1,0)</x:f>
        <x:v>0</x:v>
      </x:c>
      <x:c r="AE2022" s="50" t="n">
        <x:f>IF(Y2022,1,0)+IF(Z2022,1,0)+IF(AA2022,1,0)+IF(AB2022,1,0)</x:f>
        <x:v>0</x:v>
      </x:c>
      <x:c r="AF2022" s="50" t="n">
        <x:f>IF(Y2022,1,0)+IF(Z2022,1,0)+IF(AA2022,1,0)+IF(AC2022,1,0)</x:f>
        <x:v>0</x:v>
      </x:c>
      <x:c r="AG2022" s="53" t="n">
        <x:v>44348</x:v>
      </x:c>
      <x:c r="AH2022" s="50" t="str">
        <x:v>S100W5I3</x:v>
      </x:c>
      <x:c r="AI2022" s="50" t="str">
        <x:v>RevenueIFRSSummaryOfBusinessResults</x:v>
      </x:c>
      <x:c r="AJ2022" s="50" t="str">
        <x:v>OperatingIncome</x:v>
      </x:c>
      <x:c r="AK2022" s="53" t="n">
        <x:v>45747</x:v>
      </x:c>
      <x:c r="AL2022" s="50" t="str">
        <x:v>365/365/365/366/365</x:v>
      </x:c>
      <x:c r="AM2022" s="51" t="n">
        <x:v>275020415</x:v>
      </x:c>
      <x:c r="AN2022" s="51" t="n">
        <x:v>8989</x:v>
      </x:c>
      <x:c r="AO2022" s="51" t="n">
        <x:f>IFERROR(AM2022*AN2022,"")</x:f>
        <x:v>2472158510435</x:v>
      </x:c>
      <x:c r="AP2022" s="56" t="n">
        <x:f>IFERROR(AO2022/(K2022*1000000),"")</x:f>
        <x:v>1.55154963663619</x:v>
      </x:c>
      <x:c r="AQ2022" s="57" t="n">
        <x:v>38343934110</x:v>
      </x:c>
      <x:c r="AR2022" s="52" t="n">
        <x:v>0.4126274383371172</x:v>
      </x:c>
      <x:c r="AS2022" s="52" t="n">
        <x:v>-0.6009460512198829</x:v>
      </x:c>
      <x:c r="AT2022" s="55" t="b">
        <x:v>0</x:v>
      </x:c>
      <x:c r="AU2022" s="50" t="str">
        <x:v>missing_financial_data</x:v>
      </x:c>
      <x:c r="AV2022" s="58" t="n">
        <x:v>0.3561037769939876</x:v>
      </x:c>
      <x:c r="AW2022" s="50" t="n">
        <x:v>295</x:v>
      </x:c>
      <x:c r="AX2022" s="50" t="str">
        <x:v>Future Moat</x:v>
      </x:c>
      <x:c r="AY2022" s="50" t="str">
        <x:v>既存適格性フィルター不通過: missing_financial_data / ローカル5年最大下落率-60%以下</x:v>
      </x:c>
      <x:c r="AZ2022" s="59" t="str">
        <x:v>2025-06-25 13:15</x:v>
      </x:c>
      <x:c r="BA2022" s="53" t="n">
        <x:v>18415</x:v>
      </x:c>
      <x:c r="BB2022" s="50"/>
      <x:c r="BC2022" s="50"/>
      <x:c r="BD2022" s="50" t="str">
        <x:v>TOPIX Mid400</x:v>
      </x:c>
    </x:row>
    <x:row r="2023">
      <x:c r="A2023" s="50" t="n">
        <x:v>2022</x:v>
      </x:c>
      <x:c r="B2023" s="50" t="str">
        <x:v>3196</x:v>
      </x:c>
      <x:c r="C2023" s="50" t="str">
        <x:v>3196.T</x:v>
      </x:c>
      <x:c r="D2023" s="50" t="str">
        <x:v>HOTLAND HOLDINGS Co.,Ltd.</x:v>
      </x:c>
      <x:c r="E2023" s="50" t="str">
        <x:v>Prime Market (Domestic)</x:v>
      </x:c>
      <x:c r="F2023" s="50" t="str">
        <x:v>Retail Trade</x:v>
      </x:c>
      <x:c r="G2023" s="51" t="n">
        <x:v>29678.827</x:v>
      </x:c>
      <x:c r="H2023" s="51" t="n">
        <x:v>32163.066</x:v>
      </x:c>
      <x:c r="I2023" s="51" t="n">
        <x:v>38710.37</x:v>
      </x:c>
      <x:c r="J2023" s="51" t="n">
        <x:v>46126.297</x:v>
      </x:c>
      <x:c r="K2023" s="51" t="n">
        <x:v>51040.982</x:v>
      </x:c>
      <x:c r="L2023" s="52" t="n">
        <x:f>IFERROR(H2023/G2023-1,"")</x:f>
        <x:v>0.0837040830488347</x:v>
      </x:c>
      <x:c r="M2023" s="52" t="n">
        <x:f>IFERROR(I2023/H2023-1,"")</x:f>
        <x:v>0.20356591625935172</x:v>
      </x:c>
      <x:c r="N2023" s="52" t="n">
        <x:f>IFERROR(J2023/I2023-1,"")</x:f>
        <x:v>0.19157468657623267</x:v>
      </x:c>
      <x:c r="O2023" s="52" t="n">
        <x:f>IFERROR(K2023/J2023-1,"")</x:f>
        <x:v>0.1065484402530732</x:v>
      </x:c>
      <x:c r="P2023" s="52" t="n">
        <x:f>IFERROR((K2023/G2023)^(1/4)-1,"")</x:f>
        <x:v>0.14516501631806822</x:v>
      </x:c>
      <x:c r="Q2023" s="51" t="n">
        <x:v>1784.687</x:v>
      </x:c>
      <x:c r="R2023" s="52" t="n">
        <x:f>IFERROR(Q2023/K2023,"")</x:f>
        <x:v>0.03496576535302553</x:v>
      </x:c>
      <x:c r="S2023" s="53" t="n">
        <x:v>41883</x:v>
      </x:c>
      <x:c r="T2023" s="50" t="str">
        <x:v>EDINET_company_history</x:v>
      </x:c>
      <x:c r="U2023" s="50" t="str">
        <x:v>株式会社佐瀬興産</x:v>
      </x:c>
      <x:c r="V2023" s="54" t="n">
        <x:v>0.2305</x:v>
      </x:c>
      <x:c r="W2023" s="50" t="str">
        <x:v>佐瀬 守男 / 荻野 哲</x:v>
      </x:c>
      <x:c r="X2023" s="50" t="b">
        <x:f>AND(COUNT(L2023:O2023)=4,L2023&gt;='設定'!$B$6,M2023&gt;='設定'!$B$6,N2023&gt;='設定'!$B$6,O2023&gt;='設定'!$B$6)</x:f>
        <x:v>0</x:v>
      </x:c>
      <x:c r="Y2023" s="50" t="b">
        <x:f>AND(COUNT(G2023:K2023)=5,P2023&gt;='設定'!$B$7)</x:f>
        <x:v>0</x:v>
      </x:c>
      <x:c r="Z2023" s="50" t="b">
        <x:f>AND(ISNUMBER(R2023),R2023&gt;='設定'!$B$8)</x:f>
        <x:v>0</x:v>
      </x:c>
      <x:c r="AA2023" s="50" t="b">
        <x:f>AND(ISNUMBER(S2023),S2023&gt;=DATE(YEAR('設定'!$B$10)-'設定'!$B$9,MONTH('設定'!$B$10),DAY('設定'!$B$10)))</x:f>
        <x:v>0</x:v>
      </x:c>
      <x:c r="AB2023" s="55" t="b">
        <x:v>0</x:v>
      </x:c>
      <x:c r="AC2023" s="55" t="b">
        <x:v>0</x:v>
      </x:c>
      <x:c r="AD2023" s="50" t="n">
        <x:f>IF(X2023,1,0)+IF(Z2023,1,0)+IF(AA2023,1,0)+IF(AB2023,1,0)</x:f>
        <x:v>0</x:v>
      </x:c>
      <x:c r="AE2023" s="50" t="n">
        <x:f>IF(Y2023,1,0)+IF(Z2023,1,0)+IF(AA2023,1,0)+IF(AB2023,1,0)</x:f>
        <x:v>0</x:v>
      </x:c>
      <x:c r="AF2023" s="50" t="n">
        <x:f>IF(Y2023,1,0)+IF(Z2023,1,0)+IF(AA2023,1,0)+IF(AC2023,1,0)</x:f>
        <x:v>0</x:v>
      </x:c>
      <x:c r="AG2023" s="53" t="n">
        <x:v>44348</x:v>
      </x:c>
      <x:c r="AH2023" s="50" t="str">
        <x:v>S100XU8Z</x:v>
      </x:c>
      <x:c r="AI2023" s="50" t="str">
        <x:v>NetSalesSummaryOfBusinessResults</x:v>
      </x:c>
      <x:c r="AJ2023" s="50" t="str">
        <x:v>OperatingIncome</x:v>
      </x:c>
      <x:c r="AK2023" s="53" t="n">
        <x:v>46022</x:v>
      </x:c>
      <x:c r="AL2023" s="50" t="str">
        <x:v>365/365/365/366/365</x:v>
      </x:c>
      <x:c r="AM2023" s="51" t="n">
        <x:v>21261800</x:v>
      </x:c>
      <x:c r="AN2023" s="51" t="n">
        <x:v>1587</x:v>
      </x:c>
      <x:c r="AO2023" s="51" t="n">
        <x:f>IFERROR(AM2023*AN2023,"")</x:f>
        <x:v>33742476600</x:v>
      </x:c>
      <x:c r="AP2023" s="56" t="n">
        <x:f>IFERROR(AO2023/(K2023*1000000),"")</x:f>
        <x:v>0.6610859602975507</x:v>
      </x:c>
      <x:c r="AQ2023" s="57" t="n">
        <x:v>408025218.3333333</x:v>
      </x:c>
      <x:c r="AR2023" s="52" t="n">
        <x:v>0.2269314996865829</x:v>
      </x:c>
      <x:c r="AS2023" s="52" t="n">
        <x:v>-0.4111816866007119</x:v>
      </x:c>
      <x:c r="AT2023" s="55" t="b">
        <x:v>1</x:v>
      </x:c>
      <x:c r="AU2023" s="50"/>
      <x:c r="AV2023" s="58" t="n">
        <x:v>-0.1603966822976095</x:v>
      </x:c>
      <x:c r="AW2023" s="50" t="n">
        <x:v>2889</x:v>
      </x:c>
      <x:c r="AX2023" s="50" t="str">
        <x:v>Core Moat</x:v>
      </x:c>
      <x:c r="AY2023" s="50" t="str">
        <x:v>目立つ機械的警告なし（定性確認は別途必要）</x:v>
      </x:c>
      <x:c r="AZ2023" s="59" t="str">
        <x:v>2026-03-26 09:38</x:v>
      </x:c>
      <x:c r="BA2023" s="53" t="n">
        <x:v>41883</x:v>
      </x:c>
      <x:c r="BB2023" s="50"/>
      <x:c r="BC2023" s="50"/>
      <x:c r="BD2023" s="50" t="str">
        <x:v>TOPIX Small 2</x:v>
      </x:c>
    </x:row>
    <x:row r="2024">
      <x:c r="A2024" s="50" t="n">
        <x:v>2023</x:v>
      </x:c>
      <x:c r="B2024" s="50" t="str">
        <x:v>4783</x:v>
      </x:c>
      <x:c r="C2024" s="50" t="str">
        <x:v>4783.T</x:v>
      </x:c>
      <x:c r="D2024" s="50" t="str">
        <x:v>NCD Co.,Ltd.</x:v>
      </x:c>
      <x:c r="E2024" s="50" t="str">
        <x:v>Standard Market(Domestic)</x:v>
      </x:c>
      <x:c r="F2024" s="50" t="str">
        <x:v>Information &amp; Communication</x:v>
      </x:c>
      <x:c r="G2024" s="51" t="n">
        <x:v>17563.151</x:v>
      </x:c>
      <x:c r="H2024" s="51" t="n">
        <x:v>20550.43</x:v>
      </x:c>
      <x:c r="I2024" s="51" t="n">
        <x:v>22853.69</x:v>
      </x:c>
      <x:c r="J2024" s="51" t="n">
        <x:v>25481.801</x:v>
      </x:c>
      <x:c r="K2024" s="51" t="n">
        <x:v>30106.683</x:v>
      </x:c>
      <x:c r="L2024" s="52" t="n">
        <x:f>IFERROR(H2024/G2024-1,"")</x:f>
        <x:v>0.17008787318403162</x:v>
      </x:c>
      <x:c r="M2024" s="52" t="n">
        <x:f>IFERROR(I2024/H2024-1,"")</x:f>
        <x:v>0.11207843339531087</x:v>
      </x:c>
      <x:c r="N2024" s="52" t="n">
        <x:f>IFERROR(J2024/I2024-1,"")</x:f>
        <x:v>0.11499722801875767</x:v>
      </x:c>
      <x:c r="O2024" s="52" t="n">
        <x:f>IFERROR(K2024/J2024-1,"")</x:f>
        <x:v>0.18149745381027027</x:v>
      </x:c>
      <x:c r="P2024" s="52" t="n">
        <x:f>IFERROR((K2024/G2024)^(1/4)-1,"")</x:f>
        <x:v>0.14423471219540196</x:v>
      </x:c>
      <x:c r="Q2024" s="51" t="n">
        <x:v>2809.608</x:v>
      </x:c>
      <x:c r="R2024" s="52" t="n">
        <x:f>IFERROR(Q2024/K2024,"")</x:f>
        <x:v>0.09332173856548727</x:v>
      </x:c>
      <x:c r="S2024" s="53" t="n">
        <x:v>38322</x:v>
      </x:c>
      <x:c r="T2024" s="50" t="str">
        <x:v>EDINET_company_history</x:v>
      </x:c>
      <x:c r="U2024" s="50" t="str">
        <x:v>光通信株式会社</x:v>
      </x:c>
      <x:c r="V2024" s="54" t="n">
        <x:v>0.0738</x:v>
      </x:c>
      <x:c r="W2024" s="50" t="str">
        <x:v>下 條 治</x:v>
      </x:c>
      <x:c r="X2024" s="50" t="b">
        <x:f>AND(COUNT(L2024:O2024)=4,L2024&gt;='設定'!$B$6,M2024&gt;='設定'!$B$6,N2024&gt;='設定'!$B$6,O2024&gt;='設定'!$B$6)</x:f>
        <x:v>0</x:v>
      </x:c>
      <x:c r="Y2024" s="50" t="b">
        <x:f>AND(COUNT(G2024:K2024)=5,P2024&gt;='設定'!$B$7)</x:f>
        <x:v>0</x:v>
      </x:c>
      <x:c r="Z2024" s="50" t="b">
        <x:f>AND(ISNUMBER(R2024),R2024&gt;='設定'!$B$8)</x:f>
        <x:v>0</x:v>
      </x:c>
      <x:c r="AA2024" s="50" t="b">
        <x:f>AND(ISNUMBER(S2024),S2024&gt;=DATE(YEAR('設定'!$B$10)-'設定'!$B$9,MONTH('設定'!$B$10),DAY('設定'!$B$10)))</x:f>
        <x:v>0</x:v>
      </x:c>
      <x:c r="AB2024" s="55" t="b">
        <x:v>0</x:v>
      </x:c>
      <x:c r="AC2024" s="55" t="b">
        <x:v>0</x:v>
      </x:c>
      <x:c r="AD2024" s="50" t="n">
        <x:f>IF(X2024,1,0)+IF(Z2024,1,0)+IF(AA2024,1,0)+IF(AB2024,1,0)</x:f>
        <x:v>0</x:v>
      </x:c>
      <x:c r="AE2024" s="50" t="n">
        <x:f>IF(Y2024,1,0)+IF(Z2024,1,0)+IF(AA2024,1,0)+IF(AB2024,1,0)</x:f>
        <x:v>0</x:v>
      </x:c>
      <x:c r="AF2024" s="50" t="n">
        <x:f>IF(Y2024,1,0)+IF(Z2024,1,0)+IF(AA2024,1,0)+IF(AC2024,1,0)</x:f>
        <x:v>0</x:v>
      </x:c>
      <x:c r="AG2024" s="53" t="n">
        <x:v>44348</x:v>
      </x:c>
      <x:c r="AH2024" s="50" t="str">
        <x:v>S100VZQZ</x:v>
      </x:c>
      <x:c r="AI2024" s="50" t="str">
        <x:v>NetSalesSummaryOfBusinessResults</x:v>
      </x:c>
      <x:c r="AJ2024" s="50" t="str">
        <x:v>OperatingIncome</x:v>
      </x:c>
      <x:c r="AK2024" s="53" t="n">
        <x:v>45747</x:v>
      </x:c>
      <x:c r="AL2024" s="50" t="str">
        <x:v>365/365/365/366/365</x:v>
      </x:c>
      <x:c r="AM2024" s="51" t="n">
        <x:v>8180200</x:v>
      </x:c>
      <x:c r="AN2024" s="51" t="n">
        <x:v>2323</x:v>
      </x:c>
      <x:c r="AO2024" s="51" t="n">
        <x:f>IFERROR(AM2024*AN2024,"")</x:f>
        <x:v>19002604600</x:v>
      </x:c>
      <x:c r="AP2024" s="56" t="n">
        <x:f>IFERROR(AO2024/(K2024*1000000),"")</x:f>
        <x:v>0.6311756296766402</x:v>
      </x:c>
      <x:c r="AQ2024" s="57" t="n">
        <x:v>54822273.333333336</x:v>
      </x:c>
      <x:c r="AR2024" s="52" t="n">
        <x:v>0.3955377195277604</x:v>
      </x:c>
      <x:c r="AS2024" s="52" t="n">
        <x:v>-0.3286589029173856</x:v>
      </x:c>
      <x:c r="AT2024" s="55" t="b">
        <x:v>1</x:v>
      </x:c>
      <x:c r="AU2024" s="50"/>
      <x:c r="AV2024" s="58" t="n">
        <x:v>0.097217372081006</x:v>
      </x:c>
      <x:c r="AW2024" s="50" t="n">
        <x:v>1255</x:v>
      </x:c>
      <x:c r="AX2024" s="50" t="str">
        <x:v>Core Moat</x:v>
      </x:c>
      <x:c r="AY2024" s="50" t="str">
        <x:v>目立つ機械的警告なし（定性確認は別途必要）</x:v>
      </x:c>
      <x:c r="AZ2024" s="59" t="str">
        <x:v>2025-06-20 09:10</x:v>
      </x:c>
      <x:c r="BA2024" s="53" t="n">
        <x:v>38322</x:v>
      </x:c>
      <x:c r="BB2024" s="50"/>
      <x:c r="BC2024" s="50"/>
      <x:c r="BD2024" s="50"/>
    </x:row>
    <x:row r="2025">
      <x:c r="A2025" s="50" t="n">
        <x:v>2024</x:v>
      </x:c>
      <x:c r="B2025" s="50" t="str">
        <x:v>3241</x:v>
      </x:c>
      <x:c r="C2025" s="50" t="str">
        <x:v>3241.T</x:v>
      </x:c>
      <x:c r="D2025" s="50" t="str">
        <x:v>WILL,Co.,Ltd.</x:v>
      </x:c>
      <x:c r="E2025" s="50" t="str">
        <x:v>Standard Market(Domestic)</x:v>
      </x:c>
      <x:c r="F2025" s="50" t="str">
        <x:v>Real Estate</x:v>
      </x:c>
      <x:c r="G2025" s="51" t="n">
        <x:v>8681</x:v>
      </x:c>
      <x:c r="H2025" s="51" t="n">
        <x:v>9469</x:v>
      </x:c>
      <x:c r="I2025" s="51" t="n">
        <x:v>11552</x:v>
      </x:c>
      <x:c r="J2025" s="51" t="n">
        <x:v>13213</x:v>
      </x:c>
      <x:c r="K2025" s="51" t="n">
        <x:v>14880</x:v>
      </x:c>
      <x:c r="L2025" s="52" t="n">
        <x:f>IFERROR(H2025/G2025-1,"")</x:f>
        <x:v>0.09077295242483574</x:v>
      </x:c>
      <x:c r="M2025" s="52" t="n">
        <x:f>IFERROR(I2025/H2025-1,"")</x:f>
        <x:v>0.21998099060090825</x:v>
      </x:c>
      <x:c r="N2025" s="52" t="n">
        <x:f>IFERROR(J2025/I2025-1,"")</x:f>
        <x:v>0.14378462603878117</x:v>
      </x:c>
      <x:c r="O2025" s="52" t="n">
        <x:f>IFERROR(K2025/J2025-1,"")</x:f>
        <x:v>0.1261636267312496</x:v>
      </x:c>
      <x:c r="P2025" s="52" t="n">
        <x:f>IFERROR((K2025/G2025)^(1/4)-1,"")</x:f>
        <x:v>0.1442167307823763</x:v>
      </x:c>
      <x:c r="Q2025" s="51" t="n">
        <x:v>1327</x:v>
      </x:c>
      <x:c r="R2025" s="52" t="n">
        <x:f>IFERROR(Q2025/K2025,"")</x:f>
        <x:v>0.08918010752688173</x:v>
      </x:c>
      <x:c r="S2025" s="53" t="n">
        <x:v>39114</x:v>
      </x:c>
      <x:c r="T2025" s="50" t="str">
        <x:v>EDINET_company_history</x:v>
      </x:c>
      <x:c r="U2025" s="50" t="str">
        <x:v>株式会社岡本俊人</x:v>
      </x:c>
      <x:c r="V2025" s="54" t="n">
        <x:v>0.5678</x:v>
      </x:c>
      <x:c r="W2025" s="50" t="str">
        <x:v>田中 真次</x:v>
      </x:c>
      <x:c r="X2025" s="50" t="b">
        <x:f>AND(COUNT(L2025:O2025)=4,L2025&gt;='設定'!$B$6,M2025&gt;='設定'!$B$6,N2025&gt;='設定'!$B$6,O2025&gt;='設定'!$B$6)</x:f>
        <x:v>0</x:v>
      </x:c>
      <x:c r="Y2025" s="50" t="b">
        <x:f>AND(COUNT(G2025:K2025)=5,P2025&gt;='設定'!$B$7)</x:f>
        <x:v>0</x:v>
      </x:c>
      <x:c r="Z2025" s="50" t="b">
        <x:f>AND(ISNUMBER(R2025),R2025&gt;='設定'!$B$8)</x:f>
        <x:v>0</x:v>
      </x:c>
      <x:c r="AA2025" s="50" t="b">
        <x:f>AND(ISNUMBER(S2025),S2025&gt;=DATE(YEAR('設定'!$B$10)-'設定'!$B$9,MONTH('設定'!$B$10),DAY('設定'!$B$10)))</x:f>
        <x:v>0</x:v>
      </x:c>
      <x:c r="AB2025" s="55" t="b">
        <x:v>0</x:v>
      </x:c>
      <x:c r="AC2025" s="55" t="b">
        <x:v>0</x:v>
      </x:c>
      <x:c r="AD2025" s="50" t="n">
        <x:f>IF(X2025,1,0)+IF(Z2025,1,0)+IF(AA2025,1,0)+IF(AB2025,1,0)</x:f>
        <x:v>0</x:v>
      </x:c>
      <x:c r="AE2025" s="50" t="n">
        <x:f>IF(Y2025,1,0)+IF(Z2025,1,0)+IF(AA2025,1,0)+IF(AB2025,1,0)</x:f>
        <x:v>0</x:v>
      </x:c>
      <x:c r="AF2025" s="50" t="n">
        <x:f>IF(Y2025,1,0)+IF(Z2025,1,0)+IF(AA2025,1,0)+IF(AC2025,1,0)</x:f>
        <x:v>0</x:v>
      </x:c>
      <x:c r="AG2025" s="53" t="n">
        <x:v>44348</x:v>
      </x:c>
      <x:c r="AH2025" s="50" t="str">
        <x:v>S100XUX4</x:v>
      </x:c>
      <x:c r="AI2025" s="50" t="str">
        <x:v>NetSalesSummaryOfBusinessResults</x:v>
      </x:c>
      <x:c r="AJ2025" s="50" t="str">
        <x:v>OperatingIncome</x:v>
      </x:c>
      <x:c r="AK2025" s="53" t="n">
        <x:v>46022</x:v>
      </x:c>
      <x:c r="AL2025" s="50" t="str">
        <x:v>365/365/365/366/365</x:v>
      </x:c>
      <x:c r="AM2025" s="51" t="n">
        <x:v>11547900</x:v>
      </x:c>
      <x:c r="AN2025" s="51" t="n">
        <x:v>578</x:v>
      </x:c>
      <x:c r="AO2025" s="51" t="n">
        <x:f>IFERROR(AM2025*AN2025,"")</x:f>
        <x:v>6674686200</x:v>
      </x:c>
      <x:c r="AP2025" s="56" t="n">
        <x:f>IFERROR(AO2025/(K2025*1000000),"")</x:f>
        <x:v>0.44856762096774194</x:v>
      </x:c>
      <x:c r="AQ2025" s="57" t="n">
        <x:v>3537320</x:v>
      </x:c>
      <x:c r="AR2025" s="52" t="n">
        <x:v>0.2248640327079072</x:v>
      </x:c>
      <x:c r="AS2025" s="52" t="n">
        <x:v>-0.294718141052756</x:v>
      </x:c>
      <x:c r="AT2025" s="55" t="b">
        <x:v>0</x:v>
      </x:c>
      <x:c r="AU2025" s="50" t="str">
        <x:v>low_liquidity</x:v>
      </x:c>
      <x:c r="AV2025" s="58" t="n">
        <x:v>0.0189795978150987</x:v>
      </x:c>
      <x:c r="AW2025" s="50" t="n">
        <x:v>1723</x:v>
      </x:c>
      <x:c r="AX2025" s="50" t="str">
        <x:v>Discovery</x:v>
      </x:c>
      <x:c r="AY2025" s="50" t="str">
        <x:v>既存適格性フィルター不通過: low_liquidity / 60日平均売買代金2,000万円未満</x:v>
      </x:c>
      <x:c r="AZ2025" s="59" t="str">
        <x:v>2026-03-27 16:16</x:v>
      </x:c>
      <x:c r="BA2025" s="53" t="n">
        <x:v>39114</x:v>
      </x:c>
      <x:c r="BB2025" s="50"/>
      <x:c r="BC2025" s="50"/>
      <x:c r="BD2025" s="50"/>
    </x:row>
    <x:row r="2026">
      <x:c r="A2026" s="50" t="n">
        <x:v>2025</x:v>
      </x:c>
      <x:c r="B2026" s="50" t="str">
        <x:v>4476</x:v>
      </x:c>
      <x:c r="C2026" s="50" t="str">
        <x:v>4476.T</x:v>
      </x:c>
      <x:c r="D2026" s="50" t="str">
        <x:v>AI CROSS Inc.</x:v>
      </x:c>
      <x:c r="E2026" s="50" t="str">
        <x:v>Growth Market(Domestic)</x:v>
      </x:c>
      <x:c r="F2026" s="50" t="str">
        <x:v>Information &amp; Communication</x:v>
      </x:c>
      <x:c r="G2026" s="51" t="n">
        <x:v>2422.444</x:v>
      </x:c>
      <x:c r="H2026" s="51" t="n">
        <x:v>3305.113</x:v>
      </x:c>
      <x:c r="I2026" s="51" t="n">
        <x:v>3254.384</x:v>
      </x:c>
      <x:c r="J2026" s="51" t="n">
        <x:v>3705.853</x:v>
      </x:c>
      <x:c r="K2026" s="51" t="n">
        <x:v>4151.609</x:v>
      </x:c>
      <x:c r="L2026" s="52" t="n">
        <x:f>IFERROR(H2026/G2026-1,"")</x:f>
        <x:v>0.36437127132763436</x:v>
      </x:c>
      <x:c r="M2026" s="52" t="n">
        <x:f>IFERROR(I2026/H2026-1,"")</x:f>
        <x:v>-0.015348643147753083</x:v>
      </x:c>
      <x:c r="N2026" s="52" t="n">
        <x:f>IFERROR(J2026/I2026-1,"")</x:f>
        <x:v>0.13872640720947493</x:v>
      </x:c>
      <x:c r="O2026" s="52" t="n">
        <x:f>IFERROR(K2026/J2026-1,"")</x:f>
        <x:v>0.12028431780753324</x:v>
      </x:c>
      <x:c r="P2026" s="52" t="n">
        <x:f>IFERROR((K2026/G2026)^(1/4)-1,"")</x:f>
        <x:v>0.14417031143755987</x:v>
      </x:c>
      <x:c r="Q2026" s="51" t="n">
        <x:v>370.599</x:v>
      </x:c>
      <x:c r="R2026" s="52" t="n">
        <x:f>IFERROR(Q2026/K2026,"")</x:f>
        <x:v>0.08926635432190265</x:v>
      </x:c>
      <x:c r="S2026" s="53" t="n">
        <x:v>43739</x:v>
      </x:c>
      <x:c r="T2026" s="50" t="str">
        <x:v>EDINET_company_history</x:v>
      </x:c>
      <x:c r="U2026" s="50" t="str">
        <x:v>株式会社IBIサーチ</x:v>
      </x:c>
      <x:c r="V2026" s="54" t="n">
        <x:v>0.1526</x:v>
      </x:c>
      <x:c r="W2026" s="50" t="str">
        <x:v>原田 典子</x:v>
      </x:c>
      <x:c r="X2026" s="50" t="b">
        <x:f>AND(COUNT(L2026:O2026)=4,L2026&gt;='設定'!$B$6,M2026&gt;='設定'!$B$6,N2026&gt;='設定'!$B$6,O2026&gt;='設定'!$B$6)</x:f>
        <x:v>0</x:v>
      </x:c>
      <x:c r="Y2026" s="50" t="b">
        <x:f>AND(COUNT(G2026:K2026)=5,P2026&gt;='設定'!$B$7)</x:f>
        <x:v>0</x:v>
      </x:c>
      <x:c r="Z2026" s="50" t="b">
        <x:f>AND(ISNUMBER(R2026),R2026&gt;='設定'!$B$8)</x:f>
        <x:v>0</x:v>
      </x:c>
      <x:c r="AA2026" s="50" t="b">
        <x:f>AND(ISNUMBER(S2026),S2026&gt;=DATE(YEAR('設定'!$B$10)-'設定'!$B$9,MONTH('設定'!$B$10),DAY('設定'!$B$10)))</x:f>
        <x:v>0</x:v>
      </x:c>
      <x:c r="AB2026" s="55" t="b">
        <x:v>0</x:v>
      </x:c>
      <x:c r="AC2026" s="55" t="b">
        <x:v>0</x:v>
      </x:c>
      <x:c r="AD2026" s="50" t="n">
        <x:f>IF(X2026,1,0)+IF(Z2026,1,0)+IF(AA2026,1,0)+IF(AB2026,1,0)</x:f>
        <x:v>0</x:v>
      </x:c>
      <x:c r="AE2026" s="50" t="n">
        <x:f>IF(Y2026,1,0)+IF(Z2026,1,0)+IF(AA2026,1,0)+IF(AB2026,1,0)</x:f>
        <x:v>0</x:v>
      </x:c>
      <x:c r="AF2026" s="50" t="n">
        <x:f>IF(Y2026,1,0)+IF(Z2026,1,0)+IF(AA2026,1,0)+IF(AC2026,1,0)</x:f>
        <x:v>0</x:v>
      </x:c>
      <x:c r="AG2026" s="53" t="n">
        <x:v>44348</x:v>
      </x:c>
      <x:c r="AH2026" s="50" t="str">
        <x:v>S100XUJV</x:v>
      </x:c>
      <x:c r="AI2026" s="50" t="str">
        <x:v>NetSalesSummaryOfBusinessResults</x:v>
      </x:c>
      <x:c r="AJ2026" s="50" t="str">
        <x:v>OperatingIncome</x:v>
      </x:c>
      <x:c r="AK2026" s="53" t="n">
        <x:v>46022</x:v>
      </x:c>
      <x:c r="AL2026" s="50" t="str">
        <x:v>365/365/365/366/365</x:v>
      </x:c>
      <x:c r="AM2026" s="51" t="n">
        <x:v>3801950</x:v>
      </x:c>
      <x:c r="AN2026" s="51" t="n">
        <x:v>971</x:v>
      </x:c>
      <x:c r="AO2026" s="51" t="n">
        <x:f>IFERROR(AM2026*AN2026,"")</x:f>
        <x:v>3691693450</x:v>
      </x:c>
      <x:c r="AP2026" s="56" t="n">
        <x:f>IFERROR(AO2026/(K2026*1000000),"")</x:f>
        <x:v>0.8892199265393248</x:v>
      </x:c>
      <x:c r="AQ2026" s="57" t="n">
        <x:v>34160973.333333336</x:v>
      </x:c>
      <x:c r="AR2026" s="52" t="n">
        <x:v>0.4826681364795091</x:v>
      </x:c>
      <x:c r="AS2026" s="52" t="n">
        <x:v>-0.664750110570544</x:v>
      </x:c>
      <x:c r="AT2026" s="55" t="b">
        <x:v>1</x:v>
      </x:c>
      <x:c r="AU2026" s="50"/>
      <x:c r="AV2026" s="58" t="n">
        <x:v>-0.0579190320230959</x:v>
      </x:c>
      <x:c r="AW2026" s="50" t="n">
        <x:v>2318</x:v>
      </x:c>
      <x:c r="AX2026" s="50" t="str">
        <x:v>Transformation Moat</x:v>
      </x:c>
      <x:c r="AY2026" s="50" t="str">
        <x:v>ローカル5年最大下落率-60%以下</x:v>
      </x:c>
      <x:c r="AZ2026" s="59" t="str">
        <x:v>2026-03-27 15:30</x:v>
      </x:c>
      <x:c r="BA2026" s="53" t="n">
        <x:v>43739</x:v>
      </x:c>
      <x:c r="BB2026" s="50"/>
      <x:c r="BC2026" s="50"/>
      <x:c r="BD2026" s="50"/>
    </x:row>
    <x:row r="2027">
      <x:c r="A2027" s="50" t="n">
        <x:v>2026</x:v>
      </x:c>
      <x:c r="B2027" s="50" t="str">
        <x:v>8160</x:v>
      </x:c>
      <x:c r="C2027" s="50" t="str">
        <x:v>8160.T</x:v>
      </x:c>
      <x:c r="D2027" s="50" t="str">
        <x:v>KISOJI CO.,LTD.</x:v>
      </x:c>
      <x:c r="E2027" s="50" t="str">
        <x:v>Prime Market (Domestic)</x:v>
      </x:c>
      <x:c r="F2027" s="50" t="str">
        <x:v>Retail Trade</x:v>
      </x:c>
      <x:c r="G2027" s="51" t="n">
        <x:v>31067</x:v>
      </x:c>
      <x:c r="H2027" s="51" t="n">
        <x:v>36778</x:v>
      </x:c>
      <x:c r="I2027" s="51" t="n">
        <x:v>45930</x:v>
      </x:c>
      <x:c r="J2027" s="51" t="n">
        <x:v>52984</x:v>
      </x:c>
      <x:c r="K2027" s="51" t="n">
        <x:v>53229</x:v>
      </x:c>
      <x:c r="L2027" s="52" t="n">
        <x:f>IFERROR(H2027/G2027-1,"")</x:f>
        <x:v>0.18382849969420922</x:v>
      </x:c>
      <x:c r="M2027" s="52" t="n">
        <x:f>IFERROR(I2027/H2027-1,"")</x:f>
        <x:v>0.2488444178585023</x:v>
      </x:c>
      <x:c r="N2027" s="52" t="n">
        <x:f>IFERROR(J2027/I2027-1,"")</x:f>
        <x:v>0.15358153712170686</x:v>
      </x:c>
      <x:c r="O2027" s="52" t="n">
        <x:f>IFERROR(K2027/J2027-1,"")</x:f>
        <x:v>0.004624037445266405</x:v>
      </x:c>
      <x:c r="P2027" s="52" t="n">
        <x:f>IFERROR((K2027/G2027)^(1/4)-1,"")</x:f>
        <x:v>0.1440954210723786</x:v>
      </x:c>
      <x:c r="Q2027" s="51" t="n">
        <x:v>2708</x:v>
      </x:c>
      <x:c r="R2027" s="52" t="n">
        <x:f>IFERROR(Q2027/K2027,"")</x:f>
        <x:v>0.050874523286178586</x:v>
      </x:c>
      <x:c r="S2027" s="53" t="n">
        <x:v>32082</x:v>
      </x:c>
      <x:c r="T2027" s="50" t="str">
        <x:v>EDINET_company_history</x:v>
      </x:c>
      <x:c r="U2027" s="50" t="str">
        <x:v>日本マスタートラスト信託銀行株式会社（信託口）</x:v>
      </x:c>
      <x:c r="V2027" s="54" t="n">
        <x:v>0.1006</x:v>
      </x:c>
      <x:c r="W2027" s="50" t="str">
        <x:v>吉江 源之 / 中川 晃成</x:v>
      </x:c>
      <x:c r="X2027" s="50" t="b">
        <x:f>AND(COUNT(L2027:O2027)=4,L2027&gt;='設定'!$B$6,M2027&gt;='設定'!$B$6,N2027&gt;='設定'!$B$6,O2027&gt;='設定'!$B$6)</x:f>
        <x:v>0</x:v>
      </x:c>
      <x:c r="Y2027" s="50" t="b">
        <x:f>AND(COUNT(G2027:K2027)=5,P2027&gt;='設定'!$B$7)</x:f>
        <x:v>0</x:v>
      </x:c>
      <x:c r="Z2027" s="50" t="b">
        <x:f>AND(ISNUMBER(R2027),R2027&gt;='設定'!$B$8)</x:f>
        <x:v>0</x:v>
      </x:c>
      <x:c r="AA2027" s="50" t="b">
        <x:f>AND(ISNUMBER(S2027),S2027&gt;=DATE(YEAR('設定'!$B$10)-'設定'!$B$9,MONTH('設定'!$B$10),DAY('設定'!$B$10)))</x:f>
        <x:v>0</x:v>
      </x:c>
      <x:c r="AB2027" s="55" t="b">
        <x:v>0</x:v>
      </x:c>
      <x:c r="AC2027" s="55" t="b">
        <x:v>0</x:v>
      </x:c>
      <x:c r="AD2027" s="50" t="n">
        <x:f>IF(X2027,1,0)+IF(Z2027,1,0)+IF(AA2027,1,0)+IF(AB2027,1,0)</x:f>
        <x:v>0</x:v>
      </x:c>
      <x:c r="AE2027" s="50" t="n">
        <x:f>IF(Y2027,1,0)+IF(Z2027,1,0)+IF(AA2027,1,0)+IF(AB2027,1,0)</x:f>
        <x:v>0</x:v>
      </x:c>
      <x:c r="AF2027" s="50" t="n">
        <x:f>IF(Y2027,1,0)+IF(Z2027,1,0)+IF(AA2027,1,0)+IF(AC2027,1,0)</x:f>
        <x:v>0</x:v>
      </x:c>
      <x:c r="AG2027" s="53" t="n">
        <x:v>44348</x:v>
      </x:c>
      <x:c r="AH2027" s="50" t="str">
        <x:v>S100W7XS</x:v>
      </x:c>
      <x:c r="AI2027" s="50" t="str">
        <x:v>NetSalesSummaryOfBusinessResults</x:v>
      </x:c>
      <x:c r="AJ2027" s="50" t="str">
        <x:v>OperatingIncome</x:v>
      </x:c>
      <x:c r="AK2027" s="53" t="n">
        <x:v>45747</x:v>
      </x:c>
      <x:c r="AL2027" s="50" t="str">
        <x:v>365/365/365/366/365</x:v>
      </x:c>
      <x:c r="AM2027" s="51" t="n">
        <x:v>28160289</x:v>
      </x:c>
      <x:c r="AN2027" s="51" t="n">
        <x:v>2293</x:v>
      </x:c>
      <x:c r="AO2027" s="51" t="n">
        <x:f>IFERROR(AM2027*AN2027,"")</x:f>
        <x:v>64571542677</x:v>
      </x:c>
      <x:c r="AP2027" s="56" t="n">
        <x:f>IFERROR(AO2027/(K2027*1000000),"")</x:f>
        <x:v>1.2130895315899228</x:v>
      </x:c>
      <x:c r="AQ2027" s="57" t="n">
        <x:v>239441706.66666663</x:v>
      </x:c>
      <x:c r="AR2027" s="52" t="n">
        <x:v>0.1645017960735419</x:v>
      </x:c>
      <x:c r="AS2027" s="52" t="n">
        <x:v>-0.2437552336027029</x:v>
      </x:c>
      <x:c r="AT2027" s="55" t="b">
        <x:v>1</x:v>
      </x:c>
      <x:c r="AU2027" s="50"/>
      <x:c r="AV2027" s="58" t="n">
        <x:v>0.0197618178404155</x:v>
      </x:c>
      <x:c r="AW2027" s="50" t="n">
        <x:v>1719</x:v>
      </x:c>
      <x:c r="AX2027" s="50" t="str">
        <x:v>Core Moat</x:v>
      </x:c>
      <x:c r="AY2027" s="50" t="str">
        <x:v>目立つ機械的警告なし（定性確認は別途必要）</x:v>
      </x:c>
      <x:c r="AZ2027" s="59" t="str">
        <x:v>2025-06-27 15:03</x:v>
      </x:c>
      <x:c r="BA2027" s="53" t="n">
        <x:v>32082</x:v>
      </x:c>
      <x:c r="BB2027" s="50"/>
      <x:c r="BC2027" s="50"/>
      <x:c r="BD2027" s="50" t="str">
        <x:v>TOPIX Small 1</x:v>
      </x:c>
    </x:row>
    <x:row r="2028">
      <x:c r="A2028" s="50" t="n">
        <x:v>2027</x:v>
      </x:c>
      <x:c r="B2028" s="50" t="str">
        <x:v>9743</x:v>
      </x:c>
      <x:c r="C2028" s="50" t="str">
        <x:v>9743.T</x:v>
      </x:c>
      <x:c r="D2028" s="50" t="str">
        <x:v>TANSEISHA CO.,LTD.</x:v>
      </x:c>
      <x:c r="E2028" s="50" t="str">
        <x:v>Prime Market (Domestic)</x:v>
      </x:c>
      <x:c r="F2028" s="50" t="str">
        <x:v>Services</x:v>
      </x:c>
      <x:c r="G2028" s="51" t="n">
        <x:v>62714</x:v>
      </x:c>
      <x:c r="H2028" s="51" t="n">
        <x:v>64221</x:v>
      </x:c>
      <x:c r="I2028" s="51" t="n">
        <x:v>81200</x:v>
      </x:c>
      <x:c r="J2028" s="51" t="n">
        <x:v>91858</x:v>
      </x:c>
      <x:c r="K2028" s="51" t="n">
        <x:v>107222</x:v>
      </x:c>
      <x:c r="L2028" s="52" t="n">
        <x:f>IFERROR(H2028/G2028-1,"")</x:f>
        <x:v>0.024029722231080797</x:v>
      </x:c>
      <x:c r="M2028" s="52" t="n">
        <x:f>IFERROR(I2028/H2028-1,"")</x:f>
        <x:v>0.26438392426153445</x:v>
      </x:c>
      <x:c r="N2028" s="52" t="n">
        <x:f>IFERROR(J2028/I2028-1,"")</x:f>
        <x:v>0.13125615763546805</x:v>
      </x:c>
      <x:c r="O2028" s="52" t="n">
        <x:f>IFERROR(K2028/J2028-1,"")</x:f>
        <x:v>0.16725815933288346</x:v>
      </x:c>
      <x:c r="P2028" s="52" t="n">
        <x:f>IFERROR((K2028/G2028)^(1/4)-1,"")</x:f>
        <x:v>0.14348336372205872</x:v>
      </x:c>
      <x:c r="Q2028" s="51" t="n">
        <x:v>8358</x:v>
      </x:c>
      <x:c r="R2028" s="52" t="n">
        <x:f>IFERROR(Q2028/K2028,"")</x:f>
        <x:v>0.07795042062263341</x:v>
      </x:c>
      <x:c r="S2028" s="53" t="n">
        <x:v>31837</x:v>
      </x:c>
      <x:c r="T2028" s="50" t="str">
        <x:v>EDINET_company_history</x:v>
      </x:c>
      <x:c r="U2028" s="50" t="str">
        <x:v>日本マスタートラスト信託銀行株式会社 その他信託口</x:v>
      </x:c>
      <x:c r="V2028" s="54" t="n">
        <x:v>0.0691</x:v>
      </x:c>
      <x:c r="W2028" s="50" t="str">
        <x:v>小 林 統</x:v>
      </x:c>
      <x:c r="X2028" s="50" t="b">
        <x:f>AND(COUNT(L2028:O2028)=4,L2028&gt;='設定'!$B$6,M2028&gt;='設定'!$B$6,N2028&gt;='設定'!$B$6,O2028&gt;='設定'!$B$6)</x:f>
        <x:v>0</x:v>
      </x:c>
      <x:c r="Y2028" s="50" t="b">
        <x:f>AND(COUNT(G2028:K2028)=5,P2028&gt;='設定'!$B$7)</x:f>
        <x:v>0</x:v>
      </x:c>
      <x:c r="Z2028" s="50" t="b">
        <x:f>AND(ISNUMBER(R2028),R2028&gt;='設定'!$B$8)</x:f>
        <x:v>0</x:v>
      </x:c>
      <x:c r="AA2028" s="50" t="b">
        <x:f>AND(ISNUMBER(S2028),S2028&gt;=DATE(YEAR('設定'!$B$10)-'設定'!$B$9,MONTH('設定'!$B$10),DAY('設定'!$B$10)))</x:f>
        <x:v>0</x:v>
      </x:c>
      <x:c r="AB2028" s="55" t="b">
        <x:v>0</x:v>
      </x:c>
      <x:c r="AC2028" s="55" t="b">
        <x:v>0</x:v>
      </x:c>
      <x:c r="AD2028" s="50" t="n">
        <x:f>IF(X2028,1,0)+IF(Z2028,1,0)+IF(AA2028,1,0)+IF(AB2028,1,0)</x:f>
        <x:v>0</x:v>
      </x:c>
      <x:c r="AE2028" s="50" t="n">
        <x:f>IF(Y2028,1,0)+IF(Z2028,1,0)+IF(AA2028,1,0)+IF(AB2028,1,0)</x:f>
        <x:v>0</x:v>
      </x:c>
      <x:c r="AF2028" s="50" t="n">
        <x:f>IF(Y2028,1,0)+IF(Z2028,1,0)+IF(AA2028,1,0)+IF(AC2028,1,0)</x:f>
        <x:v>0</x:v>
      </x:c>
      <x:c r="AG2028" s="53" t="n">
        <x:v>44348</x:v>
      </x:c>
      <x:c r="AH2028" s="50" t="str">
        <x:v>S100Y04L</x:v>
      </x:c>
      <x:c r="AI2028" s="50" t="str">
        <x:v>NetSalesSummaryOfBusinessResults</x:v>
      </x:c>
      <x:c r="AJ2028" s="50" t="str">
        <x:v>OperatingIncome</x:v>
      </x:c>
      <x:c r="AK2028" s="53" t="n">
        <x:v>46053</x:v>
      </x:c>
      <x:c r="AL2028" s="50" t="str">
        <x:v>365/365/365/366/365</x:v>
      </x:c>
      <x:c r="AM2028" s="51" t="n">
        <x:v>48105671</x:v>
      </x:c>
      <x:c r="AN2028" s="51" t="n">
        <x:v>1371</x:v>
      </x:c>
      <x:c r="AO2028" s="51" t="n">
        <x:f>IFERROR(AM2028*AN2028,"")</x:f>
        <x:v>65952874941</x:v>
      </x:c>
      <x:c r="AP2028" s="56" t="n">
        <x:f>IFERROR(AO2028/(K2028*1000000),"")</x:f>
        <x:v>0.6151058079591875</x:v>
      </x:c>
      <x:c r="AQ2028" s="57" t="n">
        <x:v>413237021.6666667</x:v>
      </x:c>
      <x:c r="AR2028" s="52" t="n">
        <x:v>0.2927280617234072</x:v>
      </x:c>
      <x:c r="AS2028" s="52" t="n">
        <x:v>-0.2933217133000986</x:v>
      </x:c>
      <x:c r="AT2028" s="55" t="b">
        <x:v>1</x:v>
      </x:c>
      <x:c r="AU2028" s="50"/>
      <x:c r="AV2028" s="58" t="n">
        <x:v>0.1870252245221097</x:v>
      </x:c>
      <x:c r="AW2028" s="50" t="n">
        <x:v>770</x:v>
      </x:c>
      <x:c r="AX2028" s="50" t="str">
        <x:v>Core Moat</x:v>
      </x:c>
      <x:c r="AY2028" s="50" t="str">
        <x:v>目立つ機械的警告なし（定性確認は別途必要）</x:v>
      </x:c>
      <x:c r="AZ2028" s="59" t="str">
        <x:v>2026-04-22 10:37</x:v>
      </x:c>
      <x:c r="BA2028" s="53" t="n">
        <x:v>31837</x:v>
      </x:c>
      <x:c r="BB2028" s="50"/>
      <x:c r="BC2028" s="50"/>
      <x:c r="BD2028" s="50" t="str">
        <x:v>TOPIX Small 1</x:v>
      </x:c>
    </x:row>
    <x:row r="2029">
      <x:c r="A2029" s="50" t="n">
        <x:v>2028</x:v>
      </x:c>
      <x:c r="B2029" s="50" t="str">
        <x:v>6094</x:v>
      </x:c>
      <x:c r="C2029" s="50" t="str">
        <x:v>6094.T</x:v>
      </x:c>
      <x:c r="D2029" s="50" t="str">
        <x:v>FreakOut Holdings,inc.</x:v>
      </x:c>
      <x:c r="E2029" s="50" t="str">
        <x:v>Growth Market(Domestic)</x:v>
      </x:c>
      <x:c r="F2029" s="50" t="str">
        <x:v>Services</x:v>
      </x:c>
      <x:c r="G2029" s="51" t="n">
        <x:v>29499.898</x:v>
      </x:c>
      <x:c r="H2029" s="51" t="n">
        <x:v>28965.063</x:v>
      </x:c>
      <x:c r="I2029" s="51" t="n">
        <x:v>30604.37</x:v>
      </x:c>
      <x:c r="J2029" s="51" t="n">
        <x:v>51711.413</x:v>
      </x:c>
      <x:c r="K2029" s="51" t="n">
        <x:v>50323.355</x:v>
      </x:c>
      <x:c r="L2029" s="52" t="n">
        <x:f>IFERROR(H2029/G2029-1,"")</x:f>
        <x:v>-0.018130062686996462</x:v>
      </x:c>
      <x:c r="M2029" s="52" t="n">
        <x:f>IFERROR(I2029/H2029-1,"")</x:f>
        <x:v>0.05659601016576432</x:v>
      </x:c>
      <x:c r="N2029" s="52" t="n">
        <x:f>IFERROR(J2029/I2029-1,"")</x:f>
        <x:v>0.6896741543772997</x:v>
      </x:c>
      <x:c r="O2029" s="52" t="n">
        <x:f>IFERROR(K2029/J2029-1,"")</x:f>
        <x:v>-0.026842391639926744</x:v>
      </x:c>
      <x:c r="P2029" s="52" t="n">
        <x:f>IFERROR((K2029/G2029)^(1/4)-1,"")</x:f>
        <x:v>0.1428448307091177</x:v>
      </x:c>
      <x:c r="Q2029" s="51" t="n">
        <x:v>96.515</x:v>
      </x:c>
      <x:c r="R2029" s="52" t="n">
        <x:f>IFERROR(Q2029/K2029,"")</x:f>
        <x:v>0.0019178967698000261</x:v>
      </x:c>
      <x:c r="S2029" s="53" t="n">
        <x:v>41791</x:v>
      </x:c>
      <x:c r="T2029" s="50" t="str">
        <x:v>EDINET_company_history</x:v>
      </x:c>
      <x:c r="U2029" s="50" t="str">
        <x:v>DAIWA CM SINGAPORE LTD - NOMINEE MOTHERS OF INVENTION PTE LTD （常任代理人 大和証券株式会社）</x:v>
      </x:c>
      <x:c r="V2029" s="54" t="n">
        <x:v>0.3715</x:v>
      </x:c>
      <x:c r="W2029" s="50" t="str">
        <x:v>本田 謙</x:v>
      </x:c>
      <x:c r="X2029" s="50" t="b">
        <x:f>AND(COUNT(L2029:O2029)=4,L2029&gt;='設定'!$B$6,M2029&gt;='設定'!$B$6,N2029&gt;='設定'!$B$6,O2029&gt;='設定'!$B$6)</x:f>
        <x:v>0</x:v>
      </x:c>
      <x:c r="Y2029" s="50" t="b">
        <x:f>AND(COUNT(G2029:K2029)=5,P2029&gt;='設定'!$B$7)</x:f>
        <x:v>0</x:v>
      </x:c>
      <x:c r="Z2029" s="50" t="b">
        <x:f>AND(ISNUMBER(R2029),R2029&gt;='設定'!$B$8)</x:f>
        <x:v>0</x:v>
      </x:c>
      <x:c r="AA2029" s="50" t="b">
        <x:f>AND(ISNUMBER(S2029),S2029&gt;=DATE(YEAR('設定'!$B$10)-'設定'!$B$9,MONTH('設定'!$B$10),DAY('設定'!$B$10)))</x:f>
        <x:v>0</x:v>
      </x:c>
      <x:c r="AB2029" s="55" t="b">
        <x:v>0</x:v>
      </x:c>
      <x:c r="AC2029" s="55" t="b">
        <x:v>0</x:v>
      </x:c>
      <x:c r="AD2029" s="50" t="n">
        <x:f>IF(X2029,1,0)+IF(Z2029,1,0)+IF(AA2029,1,0)+IF(AB2029,1,0)</x:f>
        <x:v>0</x:v>
      </x:c>
      <x:c r="AE2029" s="50" t="n">
        <x:f>IF(Y2029,1,0)+IF(Z2029,1,0)+IF(AA2029,1,0)+IF(AB2029,1,0)</x:f>
        <x:v>0</x:v>
      </x:c>
      <x:c r="AF2029" s="50" t="n">
        <x:f>IF(Y2029,1,0)+IF(Z2029,1,0)+IF(AA2029,1,0)+IF(AC2029,1,0)</x:f>
        <x:v>0</x:v>
      </x:c>
      <x:c r="AG2029" s="53" t="n">
        <x:v>44348</x:v>
      </x:c>
      <x:c r="AH2029" s="50" t="str">
        <x:v>S100XCVT</x:v>
      </x:c>
      <x:c r="AI2029" s="50" t="str">
        <x:v>NetSalesSummaryOfBusinessResults</x:v>
      </x:c>
      <x:c r="AJ2029" s="50" t="str">
        <x:v>OperatingIncome</x:v>
      </x:c>
      <x:c r="AK2029" s="53" t="n">
        <x:v>45930</x:v>
      </x:c>
      <x:c r="AL2029" s="50" t="str">
        <x:v>365/365/365/366/365</x:v>
      </x:c>
      <x:c r="AM2029" s="51" t="n">
        <x:v>17376524</x:v>
      </x:c>
      <x:c r="AN2029" s="51" t="n">
        <x:v>628</x:v>
      </x:c>
      <x:c r="AO2029" s="51" t="n">
        <x:f>IFERROR(AM2029*AN2029,"")</x:f>
        <x:v>10912457072</x:v>
      </x:c>
      <x:c r="AP2029" s="56" t="n">
        <x:f>IFERROR(AO2029/(K2029*1000000),"")</x:f>
        <x:v>0.21684677168284985</x:v>
      </x:c>
      <x:c r="AQ2029" s="57" t="n">
        <x:v>21448123.333333332</x:v>
      </x:c>
      <x:c r="AR2029" s="52" t="n">
        <x:v>0.4910401410878514</x:v>
      </x:c>
      <x:c r="AS2029" s="52" t="n">
        <x:v>-0.8153587914393621</x:v>
      </x:c>
      <x:c r="AT2029" s="55" t="b">
        <x:v>0</x:v>
      </x:c>
      <x:c r="AU2029" s="50" t="str">
        <x:v>repeated_negative_operating_cf</x:v>
      </x:c>
      <x:c r="AV2029" s="58" t="n">
        <x:v>-0.2583951951915042</x:v>
      </x:c>
      <x:c r="AW2029" s="50" t="n">
        <x:v>3211</x:v>
      </x:c>
      <x:c r="AX2029" s="50" t="str">
        <x:v>Future Moat</x:v>
      </x:c>
      <x:c r="AY2029" s="50" t="str">
        <x:v>既存適格性フィルター不通過: repeated_negative_operating_cf / ローカル5年最大下落率-60%以下</x:v>
      </x:c>
      <x:c r="AZ2029" s="59" t="str">
        <x:v>2025-12-24 15:59</x:v>
      </x:c>
      <x:c r="BA2029" s="53" t="n">
        <x:v>41791</x:v>
      </x:c>
      <x:c r="BB2029" s="50"/>
      <x:c r="BC2029" s="50"/>
      <x:c r="BD2029" s="50"/>
    </x:row>
    <x:row r="2030">
      <x:c r="A2030" s="50" t="n">
        <x:v>2029</x:v>
      </x:c>
      <x:c r="B2030" s="50" t="str">
        <x:v>6540</x:v>
      </x:c>
      <x:c r="C2030" s="50" t="str">
        <x:v>6540.T</x:v>
      </x:c>
      <x:c r="D2030" s="50" t="str">
        <x:v>SEMBA CORPORATION</x:v>
      </x:c>
      <x:c r="E2030" s="50" t="str">
        <x:v>Standard Market(Domestic)</x:v>
      </x:c>
      <x:c r="F2030" s="50" t="str">
        <x:v>Services</x:v>
      </x:c>
      <x:c r="G2030" s="51" t="n">
        <x:v>19270.578</x:v>
      </x:c>
      <x:c r="H2030" s="51" t="n">
        <x:v>22810.459</x:v>
      </x:c>
      <x:c r="I2030" s="51" t="n">
        <x:v>24886.632</x:v>
      </x:c>
      <x:c r="J2030" s="51" t="n">
        <x:v>28956.961</x:v>
      </x:c>
      <x:c r="K2030" s="51" t="n">
        <x:v>32831.82</x:v>
      </x:c>
      <x:c r="L2030" s="52" t="n">
        <x:f>IFERROR(H2030/G2030-1,"")</x:f>
        <x:v>0.1836935560521329</x:v>
      </x:c>
      <x:c r="M2030" s="52" t="n">
        <x:f>IFERROR(I2030/H2030-1,"")</x:f>
        <x:v>0.0910184665727245</x:v>
      </x:c>
      <x:c r="N2030" s="52" t="n">
        <x:f>IFERROR(J2030/I2030-1,"")</x:f>
        <x:v>0.16355483538310844</x:v>
      </x:c>
      <x:c r="O2030" s="52" t="n">
        <x:f>IFERROR(K2030/J2030-1,"")</x:f>
        <x:v>0.13381442203137262</x:v>
      </x:c>
      <x:c r="P2030" s="52" t="n">
        <x:f>IFERROR((K2030/G2030)^(1/4)-1,"")</x:f>
        <x:v>0.1424838095030727</x:v>
      </x:c>
      <x:c r="Q2030" s="51" t="n">
        <x:v>2305.369</x:v>
      </x:c>
      <x:c r="R2030" s="52" t="n">
        <x:f>IFERROR(Q2030/K2030,"")</x:f>
        <x:v>0.07021752068572501</x:v>
      </x:c>
      <x:c r="S2030" s="53" t="n">
        <x:v>42705</x:v>
      </x:c>
      <x:c r="T2030" s="50" t="str">
        <x:v>EDINET_company_history</x:v>
      </x:c>
      <x:c r="U2030" s="50" t="str">
        <x:v>株式会社リヤ興産</x:v>
      </x:c>
      <x:c r="V2030" s="54" t="n">
        <x:v>0.4109</x:v>
      </x:c>
      <x:c r="W2030" s="50" t="str">
        <x:v>小 田 切 潤</x:v>
      </x:c>
      <x:c r="X2030" s="50" t="b">
        <x:f>AND(COUNT(L2030:O2030)=4,L2030&gt;='設定'!$B$6,M2030&gt;='設定'!$B$6,N2030&gt;='設定'!$B$6,O2030&gt;='設定'!$B$6)</x:f>
        <x:v>0</x:v>
      </x:c>
      <x:c r="Y2030" s="50" t="b">
        <x:f>AND(COUNT(G2030:K2030)=5,P2030&gt;='設定'!$B$7)</x:f>
        <x:v>0</x:v>
      </x:c>
      <x:c r="Z2030" s="50" t="b">
        <x:f>AND(ISNUMBER(R2030),R2030&gt;='設定'!$B$8)</x:f>
        <x:v>0</x:v>
      </x:c>
      <x:c r="AA2030" s="50" t="b">
        <x:f>AND(ISNUMBER(S2030),S2030&gt;=DATE(YEAR('設定'!$B$10)-'設定'!$B$9,MONTH('設定'!$B$10),DAY('設定'!$B$10)))</x:f>
        <x:v>0</x:v>
      </x:c>
      <x:c r="AB2030" s="55" t="b">
        <x:v>0</x:v>
      </x:c>
      <x:c r="AC2030" s="55" t="b">
        <x:v>0</x:v>
      </x:c>
      <x:c r="AD2030" s="50" t="n">
        <x:f>IF(X2030,1,0)+IF(Z2030,1,0)+IF(AA2030,1,0)+IF(AB2030,1,0)</x:f>
        <x:v>0</x:v>
      </x:c>
      <x:c r="AE2030" s="50" t="n">
        <x:f>IF(Y2030,1,0)+IF(Z2030,1,0)+IF(AA2030,1,0)+IF(AB2030,1,0)</x:f>
        <x:v>0</x:v>
      </x:c>
      <x:c r="AF2030" s="50" t="n">
        <x:f>IF(Y2030,1,0)+IF(Z2030,1,0)+IF(AA2030,1,0)+IF(AC2030,1,0)</x:f>
        <x:v>0</x:v>
      </x:c>
      <x:c r="AG2030" s="53" t="n">
        <x:v>44348</x:v>
      </x:c>
      <x:c r="AH2030" s="50" t="str">
        <x:v>S100XTA7</x:v>
      </x:c>
      <x:c r="AI2030" s="50" t="str">
        <x:v>NetSalesSummaryOfBusinessResults</x:v>
      </x:c>
      <x:c r="AJ2030" s="50" t="str">
        <x:v>OperatingIncome</x:v>
      </x:c>
      <x:c r="AK2030" s="53" t="n">
        <x:v>46022</x:v>
      </x:c>
      <x:c r="AL2030" s="50" t="str">
        <x:v>365/365/365/366/365</x:v>
      </x:c>
      <x:c r="AM2030" s="51" t="n">
        <x:v>10670258</x:v>
      </x:c>
      <x:c r="AN2030" s="51" t="n">
        <x:v>1477</x:v>
      </x:c>
      <x:c r="AO2030" s="51" t="n">
        <x:f>IFERROR(AM2030*AN2030,"")</x:f>
        <x:v>15759971066</x:v>
      </x:c>
      <x:c r="AP2030" s="56" t="n">
        <x:f>IFERROR(AO2030/(K2030*1000000),"")</x:f>
        <x:v>0.4800212435984359</x:v>
      </x:c>
      <x:c r="AQ2030" s="57" t="n">
        <x:v>35018761.666666664</x:v>
      </x:c>
      <x:c r="AR2030" s="52" t="n">
        <x:v>0.2713184453285153</x:v>
      </x:c>
      <x:c r="AS2030" s="52" t="n">
        <x:v>-0.2485904664274731</x:v>
      </x:c>
      <x:c r="AT2030" s="55" t="b">
        <x:v>0</x:v>
      </x:c>
      <x:c r="AU2030" s="50" t="str">
        <x:v>repeated_negative_operating_cf</x:v>
      </x:c>
      <x:c r="AV2030" s="58" t="n">
        <x:v>0.1216557414966136</x:v>
      </x:c>
      <x:c r="AW2030" s="50" t="n">
        <x:v>1112</x:v>
      </x:c>
      <x:c r="AX2030" s="50" t="str">
        <x:v>Discovery</x:v>
      </x:c>
      <x:c r="AY2030" s="50" t="str">
        <x:v>既存適格性フィルター不通過: repeated_negative_operating_cf</x:v>
      </x:c>
      <x:c r="AZ2030" s="59" t="str">
        <x:v>2026-03-25 15:34</x:v>
      </x:c>
      <x:c r="BA2030" s="53" t="n">
        <x:v>42705</x:v>
      </x:c>
      <x:c r="BB2030" s="50"/>
      <x:c r="BC2030" s="50"/>
      <x:c r="BD2030" s="50"/>
    </x:row>
    <x:row r="2031">
      <x:c r="A2031" s="50" t="n">
        <x:v>2030</x:v>
      </x:c>
      <x:c r="B2031" s="50" t="str">
        <x:v>6363</x:v>
      </x:c>
      <x:c r="C2031" s="50" t="str">
        <x:v>6363.T</x:v>
      </x:c>
      <x:c r="D2031" s="50" t="str">
        <x:v>Torishima Pump Mfg.Co.,Ltd.</x:v>
      </x:c>
      <x:c r="E2031" s="50" t="str">
        <x:v>Prime Market (Domestic)</x:v>
      </x:c>
      <x:c r="F2031" s="50" t="str">
        <x:v>Machinery</x:v>
      </x:c>
      <x:c r="G2031" s="51" t="n">
        <x:v>50787</x:v>
      </x:c>
      <x:c r="H2031" s="51" t="n">
        <x:v>52240</x:v>
      </x:c>
      <x:c r="I2031" s="51" t="n">
        <x:v>64659</x:v>
      </x:c>
      <x:c r="J2031" s="51" t="n">
        <x:v>81103</x:v>
      </x:c>
      <x:c r="K2031" s="51" t="n">
        <x:v>86501</x:v>
      </x:c>
      <x:c r="L2031" s="52" t="n">
        <x:f>IFERROR(H2031/G2031-1,"")</x:f>
        <x:v>0.028609683580443912</x:v>
      </x:c>
      <x:c r="M2031" s="52" t="n">
        <x:f>IFERROR(I2031/H2031-1,"")</x:f>
        <x:v>0.23772970903522195</x:v>
      </x:c>
      <x:c r="N2031" s="52" t="n">
        <x:f>IFERROR(J2031/I2031-1,"")</x:f>
        <x:v>0.25431881099305587</x:v>
      </x:c>
      <x:c r="O2031" s="52" t="n">
        <x:f>IFERROR(K2031/J2031-1,"")</x:f>
        <x:v>0.0665573406655735</x:v>
      </x:c>
      <x:c r="P2031" s="52" t="n">
        <x:f>IFERROR((K2031/G2031)^(1/4)-1,"")</x:f>
        <x:v>0.14239723191922948</x:v>
      </x:c>
      <x:c r="Q2031" s="51" t="n">
        <x:v>5449</x:v>
      </x:c>
      <x:c r="R2031" s="52" t="n">
        <x:f>IFERROR(Q2031/K2031,"")</x:f>
        <x:v>0.06299349140472364</x:v>
      </x:c>
      <x:c r="S2031" s="53" t="n">
        <x:v>18019</x:v>
      </x:c>
      <x:c r="T2031" s="50" t="str">
        <x:v>EDINET_company_history</x:v>
      </x:c>
      <x:c r="U2031" s="50" t="str">
        <x:v>日本マスタートラスト信託銀行株式会社（信託口）</x:v>
      </x:c>
      <x:c r="V2031" s="54" t="n">
        <x:v>0.112</x:v>
      </x:c>
      <x:c r="W2031" s="50" t="str">
        <x:v>原 田 耕太郎 / ジェラルド アッシュ</x:v>
      </x:c>
      <x:c r="X2031" s="50" t="b">
        <x:f>AND(COUNT(L2031:O2031)=4,L2031&gt;='設定'!$B$6,M2031&gt;='設定'!$B$6,N2031&gt;='設定'!$B$6,O2031&gt;='設定'!$B$6)</x:f>
        <x:v>0</x:v>
      </x:c>
      <x:c r="Y2031" s="50" t="b">
        <x:f>AND(COUNT(G2031:K2031)=5,P2031&gt;='設定'!$B$7)</x:f>
        <x:v>0</x:v>
      </x:c>
      <x:c r="Z2031" s="50" t="b">
        <x:f>AND(ISNUMBER(R2031),R2031&gt;='設定'!$B$8)</x:f>
        <x:v>0</x:v>
      </x:c>
      <x:c r="AA2031" s="50" t="b">
        <x:f>AND(ISNUMBER(S2031),S2031&gt;=DATE(YEAR('設定'!$B$10)-'設定'!$B$9,MONTH('設定'!$B$10),DAY('設定'!$B$10)))</x:f>
        <x:v>0</x:v>
      </x:c>
      <x:c r="AB2031" s="55" t="b">
        <x:v>0</x:v>
      </x:c>
      <x:c r="AC2031" s="55" t="b">
        <x:v>0</x:v>
      </x:c>
      <x:c r="AD2031" s="50" t="n">
        <x:f>IF(X2031,1,0)+IF(Z2031,1,0)+IF(AA2031,1,0)+IF(AB2031,1,0)</x:f>
        <x:v>0</x:v>
      </x:c>
      <x:c r="AE2031" s="50" t="n">
        <x:f>IF(Y2031,1,0)+IF(Z2031,1,0)+IF(AA2031,1,0)+IF(AB2031,1,0)</x:f>
        <x:v>0</x:v>
      </x:c>
      <x:c r="AF2031" s="50" t="n">
        <x:f>IF(Y2031,1,0)+IF(Z2031,1,0)+IF(AA2031,1,0)+IF(AC2031,1,0)</x:f>
        <x:v>0</x:v>
      </x:c>
      <x:c r="AG2031" s="53" t="n">
        <x:v>44348</x:v>
      </x:c>
      <x:c r="AH2031" s="50" t="str">
        <x:v>S100W11V</x:v>
      </x:c>
      <x:c r="AI2031" s="50" t="str">
        <x:v>NetSalesSummaryOfBusinessResults</x:v>
      </x:c>
      <x:c r="AJ2031" s="50" t="str">
        <x:v>OperatingIncome</x:v>
      </x:c>
      <x:c r="AK2031" s="53" t="n">
        <x:v>45747</x:v>
      </x:c>
      <x:c r="AL2031" s="50" t="str">
        <x:v>365/365/365/366/365</x:v>
      </x:c>
      <x:c r="AM2031" s="51" t="n">
        <x:v>26782179</x:v>
      </x:c>
      <x:c r="AN2031" s="51" t="n">
        <x:v>2634</x:v>
      </x:c>
      <x:c r="AO2031" s="51" t="n">
        <x:f>IFERROR(AM2031*AN2031,"")</x:f>
        <x:v>70544259486</x:v>
      </x:c>
      <x:c r="AP2031" s="56" t="n">
        <x:f>IFERROR(AO2031/(K2031*1000000),"")</x:f>
        <x:v>0.8155311439867747</x:v>
      </x:c>
      <x:c r="AQ2031" s="57" t="n">
        <x:v>1038650928.3333334</x:v>
      </x:c>
      <x:c r="AR2031" s="52" t="n">
        <x:v>0.3555144082913878</x:v>
      </x:c>
      <x:c r="AS2031" s="52" t="n">
        <x:v>-0.4951681035062732</x:v>
      </x:c>
      <x:c r="AT2031" s="55" t="b">
        <x:v>1</x:v>
      </x:c>
      <x:c r="AU2031" s="50"/>
      <x:c r="AV2031" s="58" t="n">
        <x:v>0.255091531577755</x:v>
      </x:c>
      <x:c r="AW2031" s="50" t="n">
        <x:v>539</x:v>
      </x:c>
      <x:c r="AX2031" s="50" t="str">
        <x:v>Future Moat</x:v>
      </x:c>
      <x:c r="AY2031" s="50" t="str">
        <x:v>目立つ機械的警告なし（定性確認は別途必要）</x:v>
      </x:c>
      <x:c r="AZ2031" s="59" t="str">
        <x:v>2025-06-23 16:39</x:v>
      </x:c>
      <x:c r="BA2031" s="53" t="n">
        <x:v>18019</x:v>
      </x:c>
      <x:c r="BB2031" s="50"/>
      <x:c r="BC2031" s="50"/>
      <x:c r="BD2031" s="50" t="str">
        <x:v>TOPIX Small 1</x:v>
      </x:c>
    </x:row>
    <x:row r="2032">
      <x:c r="A2032" s="50" t="n">
        <x:v>2031</x:v>
      </x:c>
      <x:c r="B2032" s="50" t="str">
        <x:v>1431</x:v>
      </x:c>
      <x:c r="C2032" s="50" t="str">
        <x:v>1431.T</x:v>
      </x:c>
      <x:c r="D2032" s="50" t="str">
        <x:v>Lib Work Co.,Ltd.</x:v>
      </x:c>
      <x:c r="E2032" s="50" t="str">
        <x:v>Growth Market(Domestic)</x:v>
      </x:c>
      <x:c r="F2032" s="50" t="str">
        <x:v>Construction</x:v>
      </x:c>
      <x:c r="G2032" s="51" t="n">
        <x:v>9404.305</x:v>
      </x:c>
      <x:c r="H2032" s="51" t="n">
        <x:v>13761.128</x:v>
      </x:c>
      <x:c r="I2032" s="51" t="n">
        <x:v>14183.138</x:v>
      </x:c>
      <x:c r="J2032" s="51" t="n">
        <x:v>15435.172</x:v>
      </x:c>
      <x:c r="K2032" s="51" t="n">
        <x:v>16004.726</x:v>
      </x:c>
      <x:c r="L2032" s="52" t="n">
        <x:f>IFERROR(H2032/G2032-1,"")</x:f>
        <x:v>0.4632796362942291</x:v>
      </x:c>
      <x:c r="M2032" s="52" t="n">
        <x:f>IFERROR(I2032/H2032-1,"")</x:f>
        <x:v>0.030666817429501503</x:v>
      </x:c>
      <x:c r="N2032" s="52" t="n">
        <x:f>IFERROR(J2032/I2032-1,"")</x:f>
        <x:v>0.0882762333695124</x:v>
      </x:c>
      <x:c r="O2032" s="52" t="n">
        <x:f>IFERROR(K2032/J2032-1,"")</x:f>
        <x:v>0.0368997507769917</x:v>
      </x:c>
      <x:c r="P2032" s="52" t="n">
        <x:f>IFERROR((K2032/G2032)^(1/4)-1,"")</x:f>
        <x:v>0.1421690415087642</x:v>
      </x:c>
      <x:c r="Q2032" s="51" t="n">
        <x:v>833.26</x:v>
      </x:c>
      <x:c r="R2032" s="52" t="n">
        <x:f>IFERROR(Q2032/K2032,"")</x:f>
        <x:v>0.05206337178156002</x:v>
      </x:c>
      <x:c r="S2032" s="53" t="n">
        <x:v>42217</x:v>
      </x:c>
      <x:c r="T2032" s="50" t="str">
        <x:v>EDINET_company_history</x:v>
      </x:c>
      <x:c r="U2032" s="50" t="str">
        <x:v>株式会社ＣＳホールディングス</x:v>
      </x:c>
      <x:c r="V2032" s="54" t="n">
        <x:v>0.3433</x:v>
      </x:c>
      <x:c r="W2032" s="50" t="str">
        <x:v>瀬口 力</x:v>
      </x:c>
      <x:c r="X2032" s="50" t="b">
        <x:f>AND(COUNT(L2032:O2032)=4,L2032&gt;='設定'!$B$6,M2032&gt;='設定'!$B$6,N2032&gt;='設定'!$B$6,O2032&gt;='設定'!$B$6)</x:f>
        <x:v>0</x:v>
      </x:c>
      <x:c r="Y2032" s="50" t="b">
        <x:f>AND(COUNT(G2032:K2032)=5,P2032&gt;='設定'!$B$7)</x:f>
        <x:v>0</x:v>
      </x:c>
      <x:c r="Z2032" s="50" t="b">
        <x:f>AND(ISNUMBER(R2032),R2032&gt;='設定'!$B$8)</x:f>
        <x:v>0</x:v>
      </x:c>
      <x:c r="AA2032" s="50" t="b">
        <x:f>AND(ISNUMBER(S2032),S2032&gt;=DATE(YEAR('設定'!$B$10)-'設定'!$B$9,MONTH('設定'!$B$10),DAY('設定'!$B$10)))</x:f>
        <x:v>0</x:v>
      </x:c>
      <x:c r="AB2032" s="55" t="b">
        <x:v>0</x:v>
      </x:c>
      <x:c r="AC2032" s="55" t="b">
        <x:v>0</x:v>
      </x:c>
      <x:c r="AD2032" s="50" t="n">
        <x:f>IF(X2032,1,0)+IF(Z2032,1,0)+IF(AA2032,1,0)+IF(AB2032,1,0)</x:f>
        <x:v>0</x:v>
      </x:c>
      <x:c r="AE2032" s="50" t="n">
        <x:f>IF(Y2032,1,0)+IF(Z2032,1,0)+IF(AA2032,1,0)+IF(AB2032,1,0)</x:f>
        <x:v>0</x:v>
      </x:c>
      <x:c r="AF2032" s="50" t="n">
        <x:f>IF(Y2032,1,0)+IF(Z2032,1,0)+IF(AA2032,1,0)+IF(AC2032,1,0)</x:f>
        <x:v>0</x:v>
      </x:c>
      <x:c r="AG2032" s="53" t="n">
        <x:v>44348</x:v>
      </x:c>
      <x:c r="AH2032" s="50" t="str">
        <x:v>S100WQNU</x:v>
      </x:c>
      <x:c r="AI2032" s="50" t="str">
        <x:v>NetSalesSummaryOfBusinessResults</x:v>
      </x:c>
      <x:c r="AJ2032" s="50" t="str">
        <x:v>OperatingIncome</x:v>
      </x:c>
      <x:c r="AK2032" s="53" t="n">
        <x:v>45838</x:v>
      </x:c>
      <x:c r="AL2032" s="50" t="str">
        <x:v>365/365/365/366/365</x:v>
      </x:c>
      <x:c r="AM2032" s="51" t="n">
        <x:v>23557340</x:v>
      </x:c>
      <x:c r="AN2032" s="51" t="n">
        <x:v>645</x:v>
      </x:c>
      <x:c r="AO2032" s="51" t="n">
        <x:f>IFERROR(AM2032*AN2032,"")</x:f>
        <x:v>15194484300</x:v>
      </x:c>
      <x:c r="AP2032" s="56" t="n">
        <x:f>IFERROR(AO2032/(K2032*1000000),"")</x:f>
        <x:v>0.9493748471545217</x:v>
      </x:c>
      <x:c r="AQ2032" s="57" t="n">
        <x:v>13440485</x:v>
      </x:c>
      <x:c r="AR2032" s="52" t="n">
        <x:v>0.2322995154347635</x:v>
      </x:c>
      <x:c r="AS2032" s="52" t="n">
        <x:v>-0.4448817505955471</x:v>
      </x:c>
      <x:c r="AT2032" s="55" t="b">
        <x:v>0</x:v>
      </x:c>
      <x:c r="AU2032" s="50" t="str">
        <x:v>low_liquidity</x:v>
      </x:c>
      <x:c r="AV2032" s="58" t="n">
        <x:v>-0.074032184942905</x:v>
      </x:c>
      <x:c r="AW2032" s="50" t="n">
        <x:v>2431</x:v>
      </x:c>
      <x:c r="AX2032" s="50" t="str">
        <x:v>Core Moat</x:v>
      </x:c>
      <x:c r="AY2032" s="50" t="str">
        <x:v>既存適格性フィルター不通過: low_liquidity / 60日平均売買代金2,000万円未満</x:v>
      </x:c>
      <x:c r="AZ2032" s="59" t="str">
        <x:v>2025-09-24 15:40</x:v>
      </x:c>
      <x:c r="BA2032" s="53" t="n">
        <x:v>42217</x:v>
      </x:c>
      <x:c r="BB2032" s="50"/>
      <x:c r="BC2032" s="50"/>
      <x:c r="BD2032" s="50"/>
    </x:row>
    <x:row r="2033">
      <x:c r="A2033" s="50" t="n">
        <x:v>2032</x:v>
      </x:c>
      <x:c r="B2033" s="50" t="str">
        <x:v>2764</x:v>
      </x:c>
      <x:c r="C2033" s="50" t="str">
        <x:v>2764.T</x:v>
      </x:c>
      <x:c r="D2033" s="50" t="str">
        <x:v>Hiramatsu Inc.</x:v>
      </x:c>
      <x:c r="E2033" s="50" t="str">
        <x:v>Standard Market(Domestic)</x:v>
      </x:c>
      <x:c r="F2033" s="50" t="str">
        <x:v>Retail Trade</x:v>
      </x:c>
      <x:c r="G2033" s="51" t="n">
        <x:v>6266.361</x:v>
      </x:c>
      <x:c r="H2033" s="51" t="n">
        <x:v>9221.992</x:v>
      </x:c>
      <x:c r="I2033" s="51" t="n">
        <x:v>12376.512</x:v>
      </x:c>
      <x:c r="J2033" s="51" t="n">
        <x:v>13859.262</x:v>
      </x:c>
      <x:c r="K2033" s="51" t="n">
        <x:v>10662.788</x:v>
      </x:c>
      <x:c r="L2033" s="52" t="n">
        <x:f>IFERROR(H2033/G2033-1,"")</x:f>
        <x:v>0.47166625095490033</x:v>
      </x:c>
      <x:c r="M2033" s="52" t="n">
        <x:f>IFERROR(I2033/H2033-1,"")</x:f>
        <x:v>0.3420649248014962</x:v>
      </x:c>
      <x:c r="N2033" s="52" t="n">
        <x:f>IFERROR(J2033/I2033-1,"")</x:f>
        <x:v>0.11980354400335091</x:v>
      </x:c>
      <x:c r="O2033" s="52" t="n">
        <x:f>IFERROR(K2033/J2033-1,"")</x:f>
        <x:v>-0.2306381104563865</x:v>
      </x:c>
      <x:c r="P2033" s="52" t="n">
        <x:f>IFERROR((K2033/G2033)^(1/4)-1,"")</x:f>
        <x:v>0.1421255340220815</x:v>
      </x:c>
      <x:c r="Q2033" s="51" t="n">
        <x:v>249.769</x:v>
      </x:c>
      <x:c r="R2033" s="52" t="n">
        <x:f>IFERROR(Q2033/K2033,"")</x:f>
        <x:v>0.02342436143342623</x:v>
      </x:c>
      <x:c r="S2033" s="53" t="n">
        <x:v>37681</x:v>
      </x:c>
      <x:c r="T2033" s="50" t="str">
        <x:v>EDINET_company_history</x:v>
      </x:c>
      <x:c r="U2033" s="50" t="str">
        <x:v>株式会社マルハン太平洋クラブインベストメント</x:v>
      </x:c>
      <x:c r="V2033" s="54" t="n">
        <x:v>0.3621</x:v>
      </x:c>
      <x:c r="W2033" s="50" t="str">
        <x:v>三須 和泰</x:v>
      </x:c>
      <x:c r="X2033" s="50" t="b">
        <x:f>AND(COUNT(L2033:O2033)=4,L2033&gt;='設定'!$B$6,M2033&gt;='設定'!$B$6,N2033&gt;='設定'!$B$6,O2033&gt;='設定'!$B$6)</x:f>
        <x:v>0</x:v>
      </x:c>
      <x:c r="Y2033" s="50" t="b">
        <x:f>AND(COUNT(G2033:K2033)=5,P2033&gt;='設定'!$B$7)</x:f>
        <x:v>0</x:v>
      </x:c>
      <x:c r="Z2033" s="50" t="b">
        <x:f>AND(ISNUMBER(R2033),R2033&gt;='設定'!$B$8)</x:f>
        <x:v>0</x:v>
      </x:c>
      <x:c r="AA2033" s="50" t="b">
        <x:f>AND(ISNUMBER(S2033),S2033&gt;=DATE(YEAR('設定'!$B$10)-'設定'!$B$9,MONTH('設定'!$B$10),DAY('設定'!$B$10)))</x:f>
        <x:v>0</x:v>
      </x:c>
      <x:c r="AB2033" s="55" t="b">
        <x:v>0</x:v>
      </x:c>
      <x:c r="AC2033" s="55" t="b">
        <x:v>0</x:v>
      </x:c>
      <x:c r="AD2033" s="50" t="n">
        <x:f>IF(X2033,1,0)+IF(Z2033,1,0)+IF(AA2033,1,0)+IF(AB2033,1,0)</x:f>
        <x:v>0</x:v>
      </x:c>
      <x:c r="AE2033" s="50" t="n">
        <x:f>IF(Y2033,1,0)+IF(Z2033,1,0)+IF(AA2033,1,0)+IF(AB2033,1,0)</x:f>
        <x:v>0</x:v>
      </x:c>
      <x:c r="AF2033" s="50" t="n">
        <x:f>IF(Y2033,1,0)+IF(Z2033,1,0)+IF(AA2033,1,0)+IF(AC2033,1,0)</x:f>
        <x:v>0</x:v>
      </x:c>
      <x:c r="AG2033" s="53" t="n">
        <x:v>44348</x:v>
      </x:c>
      <x:c r="AH2033" s="50" t="str">
        <x:v>S100W3EH</x:v>
      </x:c>
      <x:c r="AI2033" s="50" t="str">
        <x:v>NetSalesSummaryOfBusinessResults</x:v>
      </x:c>
      <x:c r="AJ2033" s="50" t="str">
        <x:v>OperatingIncome</x:v>
      </x:c>
      <x:c r="AK2033" s="53" t="n">
        <x:v>45747</x:v>
      </x:c>
      <x:c r="AL2033" s="50" t="str">
        <x:v>365/365/365/366/365</x:v>
      </x:c>
      <x:c r="AM2033" s="51" t="n">
        <x:v>70601600</x:v>
      </x:c>
      <x:c r="AN2033" s="51" t="n">
        <x:v>137</x:v>
      </x:c>
      <x:c r="AO2033" s="51" t="n">
        <x:f>IFERROR(AM2033*AN2033,"")</x:f>
        <x:v>9672419200</x:v>
      </x:c>
      <x:c r="AP2033" s="56" t="n">
        <x:f>IFERROR(AO2033/(K2033*1000000),"")</x:f>
        <x:v>0.9071191512013556</x:v>
      </x:c>
      <x:c r="AQ2033" s="57" t="n">
        <x:v>47479335</x:v>
      </x:c>
      <x:c r="AR2033" s="52" t="n">
        <x:v>0.3865949341524176</x:v>
      </x:c>
      <x:c r="AS2033" s="52" t="n">
        <x:v>-0.6656441717791411</x:v>
      </x:c>
      <x:c r="AT2033" s="55" t="b">
        <x:v>0</x:v>
      </x:c>
      <x:c r="AU2033" s="50" t="str">
        <x:v>repeated_negative_operating_cf</x:v>
      </x:c>
      <x:c r="AV2033" s="58" t="n">
        <x:v>-0.2377613121738485</x:v>
      </x:c>
      <x:c r="AW2033" s="50" t="n">
        <x:v>3158</x:v>
      </x:c>
      <x:c r="AX2033" s="50" t="str">
        <x:v>Core Moat</x:v>
      </x:c>
      <x:c r="AY2033" s="50" t="str">
        <x:v>既存適格性フィルター不通過: repeated_negative_operating_cf / ローカル5年最大下落率-60%以下</x:v>
      </x:c>
      <x:c r="AZ2033" s="59" t="str">
        <x:v>2025-06-25 14:28</x:v>
      </x:c>
      <x:c r="BA2033" s="53" t="n">
        <x:v>37681</x:v>
      </x:c>
      <x:c r="BB2033" s="50"/>
      <x:c r="BC2033" s="50"/>
      <x:c r="BD2033" s="50"/>
    </x:row>
    <x:row r="2034">
      <x:c r="A2034" s="50" t="n">
        <x:v>2033</x:v>
      </x:c>
      <x:c r="B2034" s="50" t="str">
        <x:v>6395</x:v>
      </x:c>
      <x:c r="C2034" s="50" t="str">
        <x:v>6395.T</x:v>
      </x:c>
      <x:c r="D2034" s="50" t="str">
        <x:v>TADANO LTD.</x:v>
      </x:c>
      <x:c r="E2034" s="50" t="str">
        <x:v>Prime Market (Domestic)</x:v>
      </x:c>
      <x:c r="F2034" s="50" t="str">
        <x:v>Machinery</x:v>
      </x:c>
      <x:c r="G2034" s="51" t="n">
        <x:v>205661</x:v>
      </x:c>
      <x:c r="H2034" s="51" t="n">
        <x:v>192932</x:v>
      </x:c>
      <x:c r="I2034" s="51" t="n">
        <x:v>280266</x:v>
      </x:c>
      <x:c r="J2034" s="51" t="n">
        <x:v>291500</x:v>
      </x:c>
      <x:c r="K2034" s="51" t="n">
        <x:v>349477</x:v>
      </x:c>
      <x:c r="L2034" s="52" t="n">
        <x:f>IFERROR(H2034/G2034-1,"")</x:f>
        <x:v>-0.06189311536946718</x:v>
      </x:c>
      <x:c r="M2034" s="52" t="n">
        <x:f>IFERROR(I2034/H2034-1,"")</x:f>
        <x:v>0.4526672610038771</x:v>
      </x:c>
      <x:c r="N2034" s="52" t="n">
        <x:f>IFERROR(J2034/I2034-1,"")</x:f>
        <x:v>0.04008334938950853</x:v>
      </x:c>
      <x:c r="O2034" s="52" t="n">
        <x:f>IFERROR(K2034/J2034-1,"")</x:f>
        <x:v>0.19889193825042883</x:v>
      </x:c>
      <x:c r="P2034" s="52" t="n">
        <x:f>IFERROR((K2034/G2034)^(1/4)-1,"")</x:f>
        <x:v>0.1417385473617072</x:v>
      </x:c>
      <x:c r="Q2034" s="51" t="n">
        <x:v>18552</x:v>
      </x:c>
      <x:c r="R2034" s="52" t="n">
        <x:f>IFERROR(Q2034/K2034,"")</x:f>
        <x:v>0.053085038500387725</x:v>
      </x:c>
      <x:c r="S2034" s="53" t="n">
        <x:v>22890</x:v>
      </x:c>
      <x:c r="T2034" s="50" t="str">
        <x:v>EDINET_company_history</x:v>
      </x:c>
      <x:c r="U2034" s="50" t="str">
        <x:v>日本マスタートラスト信託銀行株式会社</x:v>
      </x:c>
      <x:c r="V2034" s="54" t="n">
        <x:v>0.1131</x:v>
      </x:c>
      <x:c r="W2034" s="50" t="str">
        <x:v>多田野 宏 一 / 氏 家 俊 明</x:v>
      </x:c>
      <x:c r="X2034" s="50" t="b">
        <x:f>AND(COUNT(L2034:O2034)=4,L2034&gt;='設定'!$B$6,M2034&gt;='設定'!$B$6,N2034&gt;='設定'!$B$6,O2034&gt;='設定'!$B$6)</x:f>
        <x:v>0</x:v>
      </x:c>
      <x:c r="Y2034" s="50" t="b">
        <x:f>AND(COUNT(G2034:K2034)=5,P2034&gt;='設定'!$B$7)</x:f>
        <x:v>0</x:v>
      </x:c>
      <x:c r="Z2034" s="50" t="b">
        <x:f>AND(ISNUMBER(R2034),R2034&gt;='設定'!$B$8)</x:f>
        <x:v>0</x:v>
      </x:c>
      <x:c r="AA2034" s="50" t="b">
        <x:f>AND(ISNUMBER(S2034),S2034&gt;=DATE(YEAR('設定'!$B$10)-'設定'!$B$9,MONTH('設定'!$B$10),DAY('設定'!$B$10)))</x:f>
        <x:v>0</x:v>
      </x:c>
      <x:c r="AB2034" s="55" t="b">
        <x:v>0</x:v>
      </x:c>
      <x:c r="AC2034" s="55" t="b">
        <x:v>0</x:v>
      </x:c>
      <x:c r="AD2034" s="50" t="n">
        <x:f>IF(X2034,1,0)+IF(Z2034,1,0)+IF(AA2034,1,0)+IF(AB2034,1,0)</x:f>
        <x:v>0</x:v>
      </x:c>
      <x:c r="AE2034" s="50" t="n">
        <x:f>IF(Y2034,1,0)+IF(Z2034,1,0)+IF(AA2034,1,0)+IF(AB2034,1,0)</x:f>
        <x:v>0</x:v>
      </x:c>
      <x:c r="AF2034" s="50" t="n">
        <x:f>IF(Y2034,1,0)+IF(Z2034,1,0)+IF(AA2034,1,0)+IF(AC2034,1,0)</x:f>
        <x:v>0</x:v>
      </x:c>
      <x:c r="AG2034" s="53" t="n">
        <x:v>44348</x:v>
      </x:c>
      <x:c r="AH2034" s="50" t="str">
        <x:v>S100XQP3</x:v>
      </x:c>
      <x:c r="AI2034" s="50" t="str">
        <x:v>NetSalesSummaryOfBusinessResults</x:v>
      </x:c>
      <x:c r="AJ2034" s="50" t="str">
        <x:v>OperatingIncomeLossSummaryOfBusinessResults</x:v>
      </x:c>
      <x:c r="AK2034" s="53" t="n">
        <x:v>46022</x:v>
      </x:c>
      <x:c r="AL2034" s="50" t="str">
        <x:v>365/275/365/366/365</x:v>
      </x:c>
      <x:c r="AM2034" s="51" t="n">
        <x:v>127396155</x:v>
      </x:c>
      <x:c r="AN2034" s="51" t="n">
        <x:v>1241</x:v>
      </x:c>
      <x:c r="AO2034" s="51" t="n">
        <x:f>IFERROR(AM2034*AN2034,"")</x:f>
        <x:v>158098628355</x:v>
      </x:c>
      <x:c r="AP2034" s="56" t="n">
        <x:f>IFERROR(AO2034/(K2034*1000000),"")</x:f>
        <x:v>0.45238636120545844</x:v>
      </x:c>
      <x:c r="AQ2034" s="57" t="n">
        <x:v>622003466.6666666</x:v>
      </x:c>
      <x:c r="AR2034" s="52" t="n">
        <x:v>0.3520775522796573</x:v>
      </x:c>
      <x:c r="AS2034" s="52" t="n">
        <x:v>-0.3690519165008776</x:v>
      </x:c>
      <x:c r="AT2034" s="55" t="b">
        <x:v>1</x:v>
      </x:c>
      <x:c r="AU2034" s="50"/>
      <x:c r="AV2034" s="58" t="n">
        <x:v>0.2438660939613814</x:v>
      </x:c>
      <x:c r="AW2034" s="50" t="n">
        <x:v>568</x:v>
      </x:c>
      <x:c r="AX2034" s="50" t="str">
        <x:v>Future Moat</x:v>
      </x:c>
      <x:c r="AY2034" s="50" t="str">
        <x:v>目立つ機械的警告なし（定性確認は別途必要）</x:v>
      </x:c>
      <x:c r="AZ2034" s="59" t="str">
        <x:v>2026-03-18 09:21</x:v>
      </x:c>
      <x:c r="BA2034" s="53" t="n">
        <x:v>22890</x:v>
      </x:c>
      <x:c r="BB2034" s="50"/>
      <x:c r="BC2034" s="50"/>
      <x:c r="BD2034" s="50" t="str">
        <x:v>TOPIX Small 1</x:v>
      </x:c>
    </x:row>
    <x:row r="2035">
      <x:c r="A2035" s="50" t="n">
        <x:v>2034</x:v>
      </x:c>
      <x:c r="B2035" s="50" t="str">
        <x:v>6457</x:v>
      </x:c>
      <x:c r="C2035" s="50" t="str">
        <x:v>6457.T</x:v>
      </x:c>
      <x:c r="D2035" s="50" t="str">
        <x:v>GLORY LTD.</x:v>
      </x:c>
      <x:c r="E2035" s="50" t="str">
        <x:v>Prime Market (Domestic)</x:v>
      </x:c>
      <x:c r="F2035" s="50" t="str">
        <x:v>Machinery</x:v>
      </x:c>
      <x:c r="G2035" s="51" t="n">
        <x:v>217423</x:v>
      </x:c>
      <x:c r="H2035" s="51" t="n">
        <x:v>226562</x:v>
      </x:c>
      <x:c r="I2035" s="51" t="n">
        <x:v>255857</x:v>
      </x:c>
      <x:c r="J2035" s="51" t="n">
        <x:v>372478</x:v>
      </x:c>
      <x:c r="K2035" s="51" t="n">
        <x:v>369017</x:v>
      </x:c>
      <x:c r="L2035" s="52" t="n">
        <x:f>IFERROR(H2035/G2035-1,"")</x:f>
        <x:v>0.042033271549008155</x:v>
      </x:c>
      <x:c r="M2035" s="52" t="n">
        <x:f>IFERROR(I2035/H2035-1,"")</x:f>
        <x:v>0.1293023543224372</x:v>
      </x:c>
      <x:c r="N2035" s="52" t="n">
        <x:f>IFERROR(J2035/I2035-1,"")</x:f>
        <x:v>0.4558053912927924</x:v>
      </x:c>
      <x:c r="O2035" s="52" t="n">
        <x:f>IFERROR(K2035/J2035-1,"")</x:f>
        <x:v>-0.00929182394664918</x:v>
      </x:c>
      <x:c r="P2035" s="52" t="n">
        <x:f>IFERROR((K2035/G2035)^(1/4)-1,"")</x:f>
        <x:v>0.14139304664058305</x:v>
      </x:c>
      <x:c r="Q2035" s="51" t="n">
        <x:v>35173</x:v>
      </x:c>
      <x:c r="R2035" s="52" t="n">
        <x:f>IFERROR(Q2035/K2035,"")</x:f>
        <x:v>0.0953153919738115</x:v>
      </x:c>
      <x:c r="S2035" s="53" t="n">
        <x:v>30621</x:v>
      </x:c>
      <x:c r="T2035" s="50" t="str">
        <x:v>EDINET_company_history</x:v>
      </x:c>
      <x:c r="U2035" s="50" t="str">
        <x:v>日本マスタートラスト信託銀行株式会社（信託口）</x:v>
      </x:c>
      <x:c r="V2035" s="54" t="n">
        <x:v>0.1384</x:v>
      </x:c>
      <x:c r="W2035" s="50" t="str">
        <x:v>三和元純 / 原田明浩 / 尾上英雄</x:v>
      </x:c>
      <x:c r="X2035" s="50" t="b">
        <x:f>AND(COUNT(L2035:O2035)=4,L2035&gt;='設定'!$B$6,M2035&gt;='設定'!$B$6,N2035&gt;='設定'!$B$6,O2035&gt;='設定'!$B$6)</x:f>
        <x:v>0</x:v>
      </x:c>
      <x:c r="Y2035" s="50" t="b">
        <x:f>AND(COUNT(G2035:K2035)=5,P2035&gt;='設定'!$B$7)</x:f>
        <x:v>0</x:v>
      </x:c>
      <x:c r="Z2035" s="50" t="b">
        <x:f>AND(ISNUMBER(R2035),R2035&gt;='設定'!$B$8)</x:f>
        <x:v>0</x:v>
      </x:c>
      <x:c r="AA2035" s="50" t="b">
        <x:f>AND(ISNUMBER(S2035),S2035&gt;=DATE(YEAR('設定'!$B$10)-'設定'!$B$9,MONTH('設定'!$B$10),DAY('設定'!$B$10)))</x:f>
        <x:v>0</x:v>
      </x:c>
      <x:c r="AB2035" s="55" t="b">
        <x:v>0</x:v>
      </x:c>
      <x:c r="AC2035" s="55" t="b">
        <x:v>0</x:v>
      </x:c>
      <x:c r="AD2035" s="50" t="n">
        <x:f>IF(X2035,1,0)+IF(Z2035,1,0)+IF(AA2035,1,0)+IF(AB2035,1,0)</x:f>
        <x:v>0</x:v>
      </x:c>
      <x:c r="AE2035" s="50" t="n">
        <x:f>IF(Y2035,1,0)+IF(Z2035,1,0)+IF(AA2035,1,0)+IF(AB2035,1,0)</x:f>
        <x:v>0</x:v>
      </x:c>
      <x:c r="AF2035" s="50" t="n">
        <x:f>IF(Y2035,1,0)+IF(Z2035,1,0)+IF(AA2035,1,0)+IF(AC2035,1,0)</x:f>
        <x:v>0</x:v>
      </x:c>
      <x:c r="AG2035" s="53" t="n">
        <x:v>44348</x:v>
      </x:c>
      <x:c r="AH2035" s="50" t="str">
        <x:v>S100W091</x:v>
      </x:c>
      <x:c r="AI2035" s="50" t="str">
        <x:v>NetSalesSummaryOfBusinessResults</x:v>
      </x:c>
      <x:c r="AJ2035" s="50" t="str">
        <x:v>OperatingIncome</x:v>
      </x:c>
      <x:c r="AK2035" s="53" t="n">
        <x:v>45747</x:v>
      </x:c>
      <x:c r="AL2035" s="50" t="str">
        <x:v>365/365/365/366/365</x:v>
      </x:c>
      <x:c r="AM2035" s="51" t="n">
        <x:v>57796610</x:v>
      </x:c>
      <x:c r="AN2035" s="51" t="n">
        <x:v>3975</x:v>
      </x:c>
      <x:c r="AO2035" s="51" t="n">
        <x:f>IFERROR(AM2035*AN2035,"")</x:f>
        <x:v>229741524750</x:v>
      </x:c>
      <x:c r="AP2035" s="56" t="n">
        <x:f>IFERROR(AO2035/(K2035*1000000),"")</x:f>
        <x:v>0.6225770757173789</x:v>
      </x:c>
      <x:c r="AQ2035" s="57" t="n">
        <x:v>805967148.3333334</x:v>
      </x:c>
      <x:c r="AR2035" s="52" t="n">
        <x:v>0.2708827704994372</x:v>
      </x:c>
      <x:c r="AS2035" s="52" t="n">
        <x:v>-0.2719226861878159</x:v>
      </x:c>
      <x:c r="AT2035" s="55" t="b">
        <x:v>1</x:v>
      </x:c>
      <x:c r="AU2035" s="50"/>
      <x:c r="AV2035" s="58" t="n">
        <x:v>0.3982453135063381</x:v>
      </x:c>
      <x:c r="AW2035" s="50" t="n">
        <x:v>201</x:v>
      </x:c>
      <x:c r="AX2035" s="50" t="str">
        <x:v>Future Moat</x:v>
      </x:c>
      <x:c r="AY2035" s="50" t="str">
        <x:v>目立つ機械的警告なし（定性確認は別途必要）</x:v>
      </x:c>
      <x:c r="AZ2035" s="59" t="str">
        <x:v>2025-06-19 14:05</x:v>
      </x:c>
      <x:c r="BA2035" s="53" t="n">
        <x:v>30621</x:v>
      </x:c>
      <x:c r="BB2035" s="50"/>
      <x:c r="BC2035" s="50"/>
      <x:c r="BD2035" s="50" t="str">
        <x:v>TOPIX Mid400</x:v>
      </x:c>
    </x:row>
    <x:row r="2036">
      <x:c r="A2036" s="50" t="n">
        <x:v>2035</x:v>
      </x:c>
      <x:c r="B2036" s="50" t="str">
        <x:v>7220</x:v>
      </x:c>
      <x:c r="C2036" s="50" t="str">
        <x:v>7220.T</x:v>
      </x:c>
      <x:c r="D2036" s="50" t="str">
        <x:v>MUSASHI SEIMITSU INDUSTRY CO.,LTD.</x:v>
      </x:c>
      <x:c r="E2036" s="50" t="str">
        <x:v>Prime Market (Domestic)</x:v>
      </x:c>
      <x:c r="F2036" s="50" t="str">
        <x:v>Transportation Equipment</x:v>
      </x:c>
      <x:c r="G2036" s="51" t="n">
        <x:v>204714</x:v>
      </x:c>
      <x:c r="H2036" s="51" t="n">
        <x:v>241896</x:v>
      </x:c>
      <x:c r="I2036" s="51" t="n">
        <x:v>301500</x:v>
      </x:c>
      <x:c r="J2036" s="51" t="n">
        <x:v>349917</x:v>
      </x:c>
      <x:c r="K2036" s="51" t="n">
        <x:v>347196</x:v>
      </x:c>
      <x:c r="L2036" s="52" t="n">
        <x:f>IFERROR(H2036/G2036-1,"")</x:f>
        <x:v>0.1816290043670683</x:v>
      </x:c>
      <x:c r="M2036" s="52" t="n">
        <x:f>IFERROR(I2036/H2036-1,"")</x:f>
        <x:v>0.24640341303700763</x:v>
      </x:c>
      <x:c r="N2036" s="52" t="n">
        <x:f>IFERROR(J2036/I2036-1,"")</x:f>
        <x:v>0.160587064676617</x:v>
      </x:c>
      <x:c r="O2036" s="52" t="n">
        <x:f>IFERROR(K2036/J2036-1,"")</x:f>
        <x:v>-0.007776129767916418</x:v>
      </x:c>
      <x:c r="P2036" s="52" t="n">
        <x:f>IFERROR((K2036/G2036)^(1/4)-1,"")</x:f>
        <x:v>0.1411869383147184</x:v>
      </x:c>
      <x:c r="Q2036" s="51" t="n">
        <x:v>19720</x:v>
      </x:c>
      <x:c r="R2036" s="52" t="n">
        <x:f>IFERROR(Q2036/K2036,"")</x:f>
        <x:v>0.05679788937660572</x:v>
      </x:c>
      <x:c r="S2036" s="53" t="n">
        <x:v>38047</x:v>
      </x:c>
      <x:c r="T2036" s="50" t="str">
        <x:v>EDINET_company_history</x:v>
      </x:c>
      <x:c r="U2036" s="50" t="str">
        <x:v>本田技研工業株式会社</x:v>
      </x:c>
      <x:c r="V2036" s="54" t="n">
        <x:v>0.2496</x:v>
      </x:c>
      <x:c r="W2036" s="50" t="str">
        <x:v>大塚 浩史 / トレーシー ・シビル / 森崎 健司</x:v>
      </x:c>
      <x:c r="X2036" s="50" t="b">
        <x:f>AND(COUNT(L2036:O2036)=4,L2036&gt;='設定'!$B$6,M2036&gt;='設定'!$B$6,N2036&gt;='設定'!$B$6,O2036&gt;='設定'!$B$6)</x:f>
        <x:v>0</x:v>
      </x:c>
      <x:c r="Y2036" s="50" t="b">
        <x:f>AND(COUNT(G2036:K2036)=5,P2036&gt;='設定'!$B$7)</x:f>
        <x:v>0</x:v>
      </x:c>
      <x:c r="Z2036" s="50" t="b">
        <x:f>AND(ISNUMBER(R2036),R2036&gt;='設定'!$B$8)</x:f>
        <x:v>0</x:v>
      </x:c>
      <x:c r="AA2036" s="50" t="b">
        <x:f>AND(ISNUMBER(S2036),S2036&gt;=DATE(YEAR('設定'!$B$10)-'設定'!$B$9,MONTH('設定'!$B$10),DAY('設定'!$B$10)))</x:f>
        <x:v>0</x:v>
      </x:c>
      <x:c r="AB2036" s="55" t="b">
        <x:v>0</x:v>
      </x:c>
      <x:c r="AC2036" s="55" t="b">
        <x:v>0</x:v>
      </x:c>
      <x:c r="AD2036" s="50" t="n">
        <x:f>IF(X2036,1,0)+IF(Z2036,1,0)+IF(AA2036,1,0)+IF(AB2036,1,0)</x:f>
        <x:v>0</x:v>
      </x:c>
      <x:c r="AE2036" s="50" t="n">
        <x:f>IF(Y2036,1,0)+IF(Z2036,1,0)+IF(AA2036,1,0)+IF(AB2036,1,0)</x:f>
        <x:v>0</x:v>
      </x:c>
      <x:c r="AF2036" s="50" t="n">
        <x:f>IF(Y2036,1,0)+IF(Z2036,1,0)+IF(AA2036,1,0)+IF(AC2036,1,0)</x:f>
        <x:v>0</x:v>
      </x:c>
      <x:c r="AG2036" s="53" t="n">
        <x:v>44348</x:v>
      </x:c>
      <x:c r="AH2036" s="50" t="str">
        <x:v>S100W0UJ</x:v>
      </x:c>
      <x:c r="AI2036" s="50" t="str">
        <x:v>NetSalesSummaryOfBusinessResults</x:v>
      </x:c>
      <x:c r="AJ2036" s="50" t="str">
        <x:v>OperatingIncome</x:v>
      </x:c>
      <x:c r="AK2036" s="53" t="n">
        <x:v>45747</x:v>
      </x:c>
      <x:c r="AL2036" s="50" t="str">
        <x:v>365/365/365/366/365</x:v>
      </x:c>
      <x:c r="AM2036" s="51" t="n">
        <x:v>65520961</x:v>
      </x:c>
      <x:c r="AN2036" s="51" t="n">
        <x:v>9310</x:v>
      </x:c>
      <x:c r="AO2036" s="51" t="n">
        <x:f>IFERROR(AM2036*AN2036,"")</x:f>
        <x:v>610000146910</x:v>
      </x:c>
      <x:c r="AP2036" s="56" t="n">
        <x:f>IFERROR(AO2036/(K2036*1000000),"")</x:f>
        <x:v>1.7569331066890173</x:v>
      </x:c>
      <x:c r="AQ2036" s="57" t="n">
        <x:v>9874328358.333334</x:v>
      </x:c>
      <x:c r="AR2036" s="52" t="n">
        <x:v>0.544976574225557</x:v>
      </x:c>
      <x:c r="AS2036" s="52" t="n">
        <x:v>-0.5569833467347673</x:v>
      </x:c>
      <x:c r="AT2036" s="55" t="b">
        <x:v>0</x:v>
      </x:c>
      <x:c r="AU2036" s="50" t="str">
        <x:v>extreme_valuation_outlier</x:v>
      </x:c>
      <x:c r="AV2036" s="58" t="n">
        <x:v>-0.1985067407077055</x:v>
      </x:c>
      <x:c r="AW2036" s="50" t="n">
        <x:v>3025</x:v>
      </x:c>
      <x:c r="AX2036" s="50" t="str">
        <x:v>Future Moat</x:v>
      </x:c>
      <x:c r="AY2036" s="50" t="str">
        <x:v>既存適格性フィルター不通過: extreme_valuation_outlier</x:v>
      </x:c>
      <x:c r="AZ2036" s="59" t="str">
        <x:v>2025-06-20 16:33</x:v>
      </x:c>
      <x:c r="BA2036" s="53" t="n">
        <x:v>38047</x:v>
      </x:c>
      <x:c r="BB2036" s="50"/>
      <x:c r="BC2036" s="50"/>
      <x:c r="BD2036" s="50" t="str">
        <x:v>TOPIX Small 1</x:v>
      </x:c>
    </x:row>
    <x:row r="2037">
      <x:c r="A2037" s="50" t="n">
        <x:v>2036</x:v>
      </x:c>
      <x:c r="B2037" s="50" t="str">
        <x:v>6730</x:v>
      </x:c>
      <x:c r="C2037" s="50" t="str">
        <x:v>6730.T</x:v>
      </x:c>
      <x:c r="D2037" s="50" t="str">
        <x:v>AXELL CORPORATION</x:v>
      </x:c>
      <x:c r="E2037" s="50" t="str">
        <x:v>Standard Market(Domestic)</x:v>
      </x:c>
      <x:c r="F2037" s="50" t="str">
        <x:v>Electric Appliances</x:v>
      </x:c>
      <x:c r="G2037" s="51" t="n">
        <x:v>8999</x:v>
      </x:c>
      <x:c r="H2037" s="51" t="n">
        <x:v>10666</x:v>
      </x:c>
      <x:c r="I2037" s="51" t="n">
        <x:v>14474</x:v>
      </x:c>
      <x:c r="J2037" s="51" t="n">
        <x:v>17570</x:v>
      </x:c>
      <x:c r="K2037" s="51" t="n">
        <x:v>15244</x:v>
      </x:c>
      <x:c r="L2037" s="52" t="n">
        <x:f>IFERROR(H2037/G2037-1,"")</x:f>
        <x:v>0.1852428047560839</x:v>
      </x:c>
      <x:c r="M2037" s="52" t="n">
        <x:f>IFERROR(I2037/H2037-1,"")</x:f>
        <x:v>0.35702231389461847</x:v>
      </x:c>
      <x:c r="N2037" s="52" t="n">
        <x:f>IFERROR(J2037/I2037-1,"")</x:f>
        <x:v>0.2139007876191792</x:v>
      </x:c>
      <x:c r="O2037" s="52" t="n">
        <x:f>IFERROR(K2037/J2037-1,"")</x:f>
        <x:v>-0.1323847467273762</x:v>
      </x:c>
      <x:c r="P2037" s="52" t="n">
        <x:f>IFERROR((K2037/G2037)^(1/4)-1,"")</x:f>
        <x:v>0.14084376199814463</x:v>
      </x:c>
      <x:c r="Q2037" s="51" t="n">
        <x:v>1461</x:v>
      </x:c>
      <x:c r="R2037" s="52" t="n">
        <x:f>IFERROR(Q2037/K2037,"")</x:f>
        <x:v>0.09584098661768564</x:v>
      </x:c>
      <x:c r="S2037" s="53" t="n">
        <x:v>39753</x:v>
      </x:c>
      <x:c r="T2037" s="50" t="str">
        <x:v>EDINET_company_history</x:v>
      </x:c>
      <x:c r="U2037" s="50" t="str">
        <x:v>日本マスタートラスト信託銀行株式会社 （信託口）</x:v>
      </x:c>
      <x:c r="V2037" s="54" t="n">
        <x:v>0.1108</x:v>
      </x:c>
      <x:c r="W2037" s="50" t="str">
        <x:v>松浦 一教 / 斉藤 昭宏</x:v>
      </x:c>
      <x:c r="X2037" s="50" t="b">
        <x:f>AND(COUNT(L2037:O2037)=4,L2037&gt;='設定'!$B$6,M2037&gt;='設定'!$B$6,N2037&gt;='設定'!$B$6,O2037&gt;='設定'!$B$6)</x:f>
        <x:v>0</x:v>
      </x:c>
      <x:c r="Y2037" s="50" t="b">
        <x:f>AND(COUNT(G2037:K2037)=5,P2037&gt;='設定'!$B$7)</x:f>
        <x:v>0</x:v>
      </x:c>
      <x:c r="Z2037" s="50" t="b">
        <x:f>AND(ISNUMBER(R2037),R2037&gt;='設定'!$B$8)</x:f>
        <x:v>0</x:v>
      </x:c>
      <x:c r="AA2037" s="50" t="b">
        <x:f>AND(ISNUMBER(S2037),S2037&gt;=DATE(YEAR('設定'!$B$10)-'設定'!$B$9,MONTH('設定'!$B$10),DAY('設定'!$B$10)))</x:f>
        <x:v>0</x:v>
      </x:c>
      <x:c r="AB2037" s="55" t="b">
        <x:v>0</x:v>
      </x:c>
      <x:c r="AC2037" s="55" t="b">
        <x:v>0</x:v>
      </x:c>
      <x:c r="AD2037" s="50" t="n">
        <x:f>IF(X2037,1,0)+IF(Z2037,1,0)+IF(AA2037,1,0)+IF(AB2037,1,0)</x:f>
        <x:v>0</x:v>
      </x:c>
      <x:c r="AE2037" s="50" t="n">
        <x:f>IF(Y2037,1,0)+IF(Z2037,1,0)+IF(AA2037,1,0)+IF(AB2037,1,0)</x:f>
        <x:v>0</x:v>
      </x:c>
      <x:c r="AF2037" s="50" t="n">
        <x:f>IF(Y2037,1,0)+IF(Z2037,1,0)+IF(AA2037,1,0)+IF(AC2037,1,0)</x:f>
        <x:v>0</x:v>
      </x:c>
      <x:c r="AG2037" s="53" t="n">
        <x:v>44348</x:v>
      </x:c>
      <x:c r="AH2037" s="50" t="str">
        <x:v>S100VYP9</x:v>
      </x:c>
      <x:c r="AI2037" s="50" t="str">
        <x:v>NetSalesSummaryOfBusinessResults</x:v>
      </x:c>
      <x:c r="AJ2037" s="50" t="str">
        <x:v>OperatingIncome</x:v>
      </x:c>
      <x:c r="AK2037" s="53" t="n">
        <x:v>45747</x:v>
      </x:c>
      <x:c r="AL2037" s="50" t="str">
        <x:v>365/365/365/366/365</x:v>
      </x:c>
      <x:c r="AM2037" s="51" t="n">
        <x:v>10964289</x:v>
      </x:c>
      <x:c r="AN2037" s="51" t="n">
        <x:v>1144</x:v>
      </x:c>
      <x:c r="AO2037" s="51" t="n">
        <x:f>IFERROR(AM2037*AN2037,"")</x:f>
        <x:v>12543146616</x:v>
      </x:c>
      <x:c r="AP2037" s="56" t="n">
        <x:f>IFERROR(AO2037/(K2037*1000000),"")</x:f>
        <x:v>0.8228251519286277</x:v>
      </x:c>
      <x:c r="AQ2037" s="57" t="n">
        <x:v>53339991.666666664</x:v>
      </x:c>
      <x:c r="AR2037" s="52" t="n">
        <x:v>0.4268771181884849</x:v>
      </x:c>
      <x:c r="AS2037" s="52" t="n">
        <x:v>-0.5843380677419298</x:v>
      </x:c>
      <x:c r="AT2037" s="55" t="b">
        <x:v>1</x:v>
      </x:c>
      <x:c r="AU2037" s="50"/>
      <x:c r="AV2037" s="58" t="n">
        <x:v>0.2130320786813003</x:v>
      </x:c>
      <x:c r="AW2037" s="50" t="n">
        <x:v>670</x:v>
      </x:c>
      <x:c r="AX2037" s="50" t="str">
        <x:v>Future Moat</x:v>
      </x:c>
      <x:c r="AY2037" s="50" t="str">
        <x:v>目立つ機械的警告なし（定性確認は別途必要）</x:v>
      </x:c>
      <x:c r="AZ2037" s="59" t="str">
        <x:v>2025-06-18 11:13</x:v>
      </x:c>
      <x:c r="BA2037" s="53" t="n">
        <x:v>39753</x:v>
      </x:c>
      <x:c r="BB2037" s="50"/>
      <x:c r="BC2037" s="50"/>
      <x:c r="BD2037" s="50" t="str">
        <x:v>TOPIX Small 2</x:v>
      </x:c>
    </x:row>
    <x:row r="2038">
      <x:c r="A2038" s="50" t="n">
        <x:v>2037</x:v>
      </x:c>
      <x:c r="B2038" s="50" t="str">
        <x:v>7637</x:v>
      </x:c>
      <x:c r="C2038" s="50" t="str">
        <x:v>7637.T</x:v>
      </x:c>
      <x:c r="D2038" s="50" t="str">
        <x:v>Hakudo Co.,Ltd.</x:v>
      </x:c>
      <x:c r="E2038" s="50" t="str">
        <x:v>Prime Market (Domestic)</x:v>
      </x:c>
      <x:c r="F2038" s="50" t="str">
        <x:v>Wholesale Trade</x:v>
      </x:c>
      <x:c r="G2038" s="51" t="n">
        <x:v>39219.464</x:v>
      </x:c>
      <x:c r="H2038" s="51" t="n">
        <x:v>55441.001</x:v>
      </x:c>
      <x:c r="I2038" s="51" t="n">
        <x:v>61602.12</x:v>
      </x:c>
      <x:c r="J2038" s="51" t="n">
        <x:v>57253.111</x:v>
      </x:c>
      <x:c r="K2038" s="51" t="n">
        <x:v>66410.187</x:v>
      </x:c>
      <x:c r="L2038" s="52" t="n">
        <x:f>IFERROR(H2038/G2038-1,"")</x:f>
        <x:v>0.4136093496841262</x:v>
      </x:c>
      <x:c r="M2038" s="52" t="n">
        <x:f>IFERROR(I2038/H2038-1,"")</x:f>
        <x:v>0.11112928859275106</x:v>
      </x:c>
      <x:c r="N2038" s="52" t="n">
        <x:f>IFERROR(J2038/I2038-1,"")</x:f>
        <x:v>-0.0705983657705288</x:v>
      </x:c>
      <x:c r="O2038" s="52" t="n">
        <x:f>IFERROR(K2038/J2038-1,"")</x:f>
        <x:v>0.1599402345140688</x:v>
      </x:c>
      <x:c r="P2038" s="52" t="n">
        <x:f>IFERROR((K2038/G2038)^(1/4)-1,"")</x:f>
        <x:v>0.1407310482816413</x:v>
      </x:c>
      <x:c r="Q2038" s="51" t="n">
        <x:v>2983.391</x:v>
      </x:c>
      <x:c r="R2038" s="52" t="n">
        <x:f>IFERROR(Q2038/K2038,"")</x:f>
        <x:v>0.04492369521561503</x:v>
      </x:c>
      <x:c r="S2038" s="53" t="n">
        <x:v>38261</x:v>
      </x:c>
      <x:c r="T2038" s="50" t="str">
        <x:v>EDINET_company_history</x:v>
      </x:c>
      <x:c r="U2038" s="50" t="str">
        <x:v>Ｋ＆Ｐアセット・マネジメント合同会社</x:v>
      </x:c>
      <x:c r="V2038" s="54" t="n">
        <x:v>0.1208</x:v>
      </x:c>
      <x:c r="W2038" s="50" t="str">
        <x:v>角田 浩司</x:v>
      </x:c>
      <x:c r="X2038" s="50" t="b">
        <x:f>AND(COUNT(L2038:O2038)=4,L2038&gt;='設定'!$B$6,M2038&gt;='設定'!$B$6,N2038&gt;='設定'!$B$6,O2038&gt;='設定'!$B$6)</x:f>
        <x:v>0</x:v>
      </x:c>
      <x:c r="Y2038" s="50" t="b">
        <x:f>AND(COUNT(G2038:K2038)=5,P2038&gt;='設定'!$B$7)</x:f>
        <x:v>0</x:v>
      </x:c>
      <x:c r="Z2038" s="50" t="b">
        <x:f>AND(ISNUMBER(R2038),R2038&gt;='設定'!$B$8)</x:f>
        <x:v>0</x:v>
      </x:c>
      <x:c r="AA2038" s="50" t="b">
        <x:f>AND(ISNUMBER(S2038),S2038&gt;=DATE(YEAR('設定'!$B$10)-'設定'!$B$9,MONTH('設定'!$B$10),DAY('設定'!$B$10)))</x:f>
        <x:v>0</x:v>
      </x:c>
      <x:c r="AB2038" s="55" t="b">
        <x:v>0</x:v>
      </x:c>
      <x:c r="AC2038" s="55" t="b">
        <x:v>0</x:v>
      </x:c>
      <x:c r="AD2038" s="50" t="n">
        <x:f>IF(X2038,1,0)+IF(Z2038,1,0)+IF(AA2038,1,0)+IF(AB2038,1,0)</x:f>
        <x:v>0</x:v>
      </x:c>
      <x:c r="AE2038" s="50" t="n">
        <x:f>IF(Y2038,1,0)+IF(Z2038,1,0)+IF(AA2038,1,0)+IF(AB2038,1,0)</x:f>
        <x:v>0</x:v>
      </x:c>
      <x:c r="AF2038" s="50" t="n">
        <x:f>IF(Y2038,1,0)+IF(Z2038,1,0)+IF(AA2038,1,0)+IF(AC2038,1,0)</x:f>
        <x:v>0</x:v>
      </x:c>
      <x:c r="AG2038" s="53" t="n">
        <x:v>44348</x:v>
      </x:c>
      <x:c r="AH2038" s="50" t="str">
        <x:v>S100W41M</x:v>
      </x:c>
      <x:c r="AI2038" s="50" t="str">
        <x:v>NetSalesSummaryOfBusinessResults</x:v>
      </x:c>
      <x:c r="AJ2038" s="50" t="str">
        <x:v>OperatingIncome</x:v>
      </x:c>
      <x:c r="AK2038" s="53" t="n">
        <x:v>45747</x:v>
      </x:c>
      <x:c r="AL2038" s="50" t="str">
        <x:v>365/365/365/366/365</x:v>
      </x:c>
      <x:c r="AM2038" s="51" t="n">
        <x:v>11341800</x:v>
      </x:c>
      <x:c r="AN2038" s="51" t="n">
        <x:v>3725</x:v>
      </x:c>
      <x:c r="AO2038" s="51" t="n">
        <x:f>IFERROR(AM2038*AN2038,"")</x:f>
        <x:v>42248205000</x:v>
      </x:c>
      <x:c r="AP2038" s="56" t="n">
        <x:f>IFERROR(AO2038/(K2038*1000000),"")</x:f>
        <x:v>0.6361705471481355</x:v>
      </x:c>
      <x:c r="AQ2038" s="57" t="n">
        <x:v>99844163.33333331</x:v>
      </x:c>
      <x:c r="AR2038" s="52" t="n">
        <x:v>0.3145268447408501</x:v>
      </x:c>
      <x:c r="AS2038" s="52" t="n">
        <x:v>-0.4233704162387102</x:v>
      </x:c>
      <x:c r="AT2038" s="55" t="b">
        <x:v>1</x:v>
      </x:c>
      <x:c r="AU2038" s="50"/>
      <x:c r="AV2038" s="58" t="n">
        <x:v>-0.1495948494533803</x:v>
      </x:c>
      <x:c r="AW2038" s="50" t="n">
        <x:v>2847</x:v>
      </x:c>
      <x:c r="AX2038" s="50" t="str">
        <x:v>Core Moat</x:v>
      </x:c>
      <x:c r="AY2038" s="50" t="str">
        <x:v>目立つ機械的警告なし（定性確認は別途必要）</x:v>
      </x:c>
      <x:c r="AZ2038" s="59" t="str">
        <x:v>2025-06-24 14:55</x:v>
      </x:c>
      <x:c r="BA2038" s="53" t="n">
        <x:v>38261</x:v>
      </x:c>
      <x:c r="BB2038" s="50"/>
      <x:c r="BC2038" s="50"/>
      <x:c r="BD2038" s="50" t="str">
        <x:v>TOPIX Small 2</x:v>
      </x:c>
    </x:row>
    <x:row r="2039">
      <x:c r="A2039" s="50" t="n">
        <x:v>2038</x:v>
      </x:c>
      <x:c r="B2039" s="50" t="str">
        <x:v>6357</x:v>
      </x:c>
      <x:c r="C2039" s="50" t="str">
        <x:v>6357.T</x:v>
      </x:c>
      <x:c r="D2039" s="50" t="str">
        <x:v>Sansei Technologies,Inc.</x:v>
      </x:c>
      <x:c r="E2039" s="50" t="str">
        <x:v>Standard Market(Domestic)</x:v>
      </x:c>
      <x:c r="F2039" s="50" t="str">
        <x:v>Machinery</x:v>
      </x:c>
      <x:c r="G2039" s="51" t="n">
        <x:v>36537.672</x:v>
      </x:c>
      <x:c r="H2039" s="51" t="n">
        <x:v>34404.35</x:v>
      </x:c>
      <x:c r="I2039" s="51" t="n">
        <x:v>40683.716</x:v>
      </x:c>
      <x:c r="J2039" s="51" t="n">
        <x:v>52307.054</x:v>
      </x:c>
      <x:c r="K2039" s="51" t="n">
        <x:v>61861.6</x:v>
      </x:c>
      <x:c r="L2039" s="52" t="n">
        <x:f>IFERROR(H2039/G2039-1,"")</x:f>
        <x:v>-0.05838691638591531</x:v>
      </x:c>
      <x:c r="M2039" s="52" t="n">
        <x:f>IFERROR(I2039/H2039-1,"")</x:f>
        <x:v>0.1825166294378473</x:v>
      </x:c>
      <x:c r="N2039" s="52" t="n">
        <x:f>IFERROR(J2039/I2039-1,"")</x:f>
        <x:v>0.2857000083276562</x:v>
      </x:c>
      <x:c r="O2039" s="52" t="n">
        <x:f>IFERROR(K2039/J2039-1,"")</x:f>
        <x:v>0.18266266725707792</x:v>
      </x:c>
      <x:c r="P2039" s="52" t="n">
        <x:f>IFERROR((K2039/G2039)^(1/4)-1,"")</x:f>
        <x:v>0.14069639472442397</x:v>
      </x:c>
      <x:c r="Q2039" s="51" t="n">
        <x:v>4797.324</x:v>
      </x:c>
      <x:c r="R2039" s="52" t="n">
        <x:f>IFERROR(Q2039/K2039,"")</x:f>
        <x:v>0.07754930360676089</x:v>
      </x:c>
      <x:c r="S2039" s="53" t="n">
        <x:v>23682</x:v>
      </x:c>
      <x:c r="T2039" s="50" t="str">
        <x:v>EDINET_company_history</x:v>
      </x:c>
      <x:c r="U2039" s="50" t="str">
        <x:v>丸一鋼管株式会社</x:v>
      </x:c>
      <x:c r="V2039" s="54" t="n">
        <x:v>0.0695</x:v>
      </x:c>
      <x:c r="W2039" s="50" t="str">
        <x:v>良 知 昇 / 板 垣 治 / 大 野 慎 治</x:v>
      </x:c>
      <x:c r="X2039" s="50" t="b">
        <x:f>AND(COUNT(L2039:O2039)=4,L2039&gt;='設定'!$B$6,M2039&gt;='設定'!$B$6,N2039&gt;='設定'!$B$6,O2039&gt;='設定'!$B$6)</x:f>
        <x:v>0</x:v>
      </x:c>
      <x:c r="Y2039" s="50" t="b">
        <x:f>AND(COUNT(G2039:K2039)=5,P2039&gt;='設定'!$B$7)</x:f>
        <x:v>0</x:v>
      </x:c>
      <x:c r="Z2039" s="50" t="b">
        <x:f>AND(ISNUMBER(R2039),R2039&gt;='設定'!$B$8)</x:f>
        <x:v>0</x:v>
      </x:c>
      <x:c r="AA2039" s="50" t="b">
        <x:f>AND(ISNUMBER(S2039),S2039&gt;=DATE(YEAR('設定'!$B$10)-'設定'!$B$9,MONTH('設定'!$B$10),DAY('設定'!$B$10)))</x:f>
        <x:v>0</x:v>
      </x:c>
      <x:c r="AB2039" s="55" t="b">
        <x:v>0</x:v>
      </x:c>
      <x:c r="AC2039" s="55" t="b">
        <x:v>0</x:v>
      </x:c>
      <x:c r="AD2039" s="50" t="n">
        <x:f>IF(X2039,1,0)+IF(Z2039,1,0)+IF(AA2039,1,0)+IF(AB2039,1,0)</x:f>
        <x:v>0</x:v>
      </x:c>
      <x:c r="AE2039" s="50" t="n">
        <x:f>IF(Y2039,1,0)+IF(Z2039,1,0)+IF(AA2039,1,0)+IF(AB2039,1,0)</x:f>
        <x:v>0</x:v>
      </x:c>
      <x:c r="AF2039" s="50" t="n">
        <x:f>IF(Y2039,1,0)+IF(Z2039,1,0)+IF(AA2039,1,0)+IF(AC2039,1,0)</x:f>
        <x:v>0</x:v>
      </x:c>
      <x:c r="AG2039" s="53" t="n">
        <x:v>44348</x:v>
      </x:c>
      <x:c r="AH2039" s="50" t="str">
        <x:v>S100W47W</x:v>
      </x:c>
      <x:c r="AI2039" s="50" t="str">
        <x:v>NetSalesSummaryOfBusinessResults</x:v>
      </x:c>
      <x:c r="AJ2039" s="50" t="str">
        <x:v>OperatingIncome</x:v>
      </x:c>
      <x:c r="AK2039" s="53" t="n">
        <x:v>45747</x:v>
      </x:c>
      <x:c r="AL2039" s="50" t="str">
        <x:v>365/365/365/366/365</x:v>
      </x:c>
      <x:c r="AM2039" s="51" t="n">
        <x:v>18695557</x:v>
      </x:c>
      <x:c r="AN2039" s="51" t="n">
        <x:v>2610</x:v>
      </x:c>
      <x:c r="AO2039" s="51" t="n">
        <x:f>IFERROR(AM2039*AN2039,"")</x:f>
        <x:v>48795403770</x:v>
      </x:c>
      <x:c r="AP2039" s="56" t="n">
        <x:f>IFERROR(AO2039/(K2039*1000000),"")</x:f>
        <x:v>0.7887834095788017</x:v>
      </x:c>
      <x:c r="AQ2039" s="57" t="n">
        <x:v>118035370</x:v>
      </x:c>
      <x:c r="AR2039" s="52" t="n">
        <x:v>0.3722720461869976</x:v>
      </x:c>
      <x:c r="AS2039" s="52" t="n">
        <x:v>-0.4120774945193426</x:v>
      </x:c>
      <x:c r="AT2039" s="55" t="b">
        <x:v>1</x:v>
      </x:c>
      <x:c r="AU2039" s="50"/>
      <x:c r="AV2039" s="58" t="n">
        <x:v>0.3525871388270131</x:v>
      </x:c>
      <x:c r="AW2039" s="50" t="n">
        <x:v>303</x:v>
      </x:c>
      <x:c r="AX2039" s="50" t="str">
        <x:v>Future Moat</x:v>
      </x:c>
      <x:c r="AY2039" s="50" t="str">
        <x:v>目立つ機械的警告なし（定性確認は別途必要）</x:v>
      </x:c>
      <x:c r="AZ2039" s="59" t="str">
        <x:v>2025-06-25 16:01</x:v>
      </x:c>
      <x:c r="BA2039" s="53" t="n">
        <x:v>23682</x:v>
      </x:c>
      <x:c r="BB2039" s="50"/>
      <x:c r="BC2039" s="50"/>
      <x:c r="BD2039" s="50"/>
    </x:row>
    <x:row r="2040">
      <x:c r="A2040" s="50" t="n">
        <x:v>2039</x:v>
      </x:c>
      <x:c r="B2040" s="50" t="str">
        <x:v>7273</x:v>
      </x:c>
      <x:c r="C2040" s="50" t="str">
        <x:v>7273.T</x:v>
      </x:c>
      <x:c r="D2040" s="50" t="str">
        <x:v>IKUYO CO.,LTD.</x:v>
      </x:c>
      <x:c r="E2040" s="50" t="str">
        <x:v>Standard Market(Domestic)</x:v>
      </x:c>
      <x:c r="F2040" s="50" t="str">
        <x:v>Transportation Equipment</x:v>
      </x:c>
      <x:c r="G2040" s="51" t="n">
        <x:v>10500.406</x:v>
      </x:c>
      <x:c r="H2040" s="51" t="n">
        <x:v>13238.774</x:v>
      </x:c>
      <x:c r="I2040" s="51" t="n">
        <x:v>14608.74</x:v>
      </x:c>
      <x:c r="J2040" s="51" t="n">
        <x:v>17351.14</x:v>
      </x:c>
      <x:c r="K2040" s="51" t="n">
        <x:v>17736.188</x:v>
      </x:c>
      <x:c r="L2040" s="52" t="n">
        <x:f>IFERROR(H2040/G2040-1,"")</x:f>
        <x:v>0.26078686862203226</x:v>
      </x:c>
      <x:c r="M2040" s="52" t="n">
        <x:f>IFERROR(I2040/H2040-1,"")</x:f>
        <x:v>0.10348133444985175</x:v>
      </x:c>
      <x:c r="N2040" s="52" t="n">
        <x:f>IFERROR(J2040/I2040-1,"")</x:f>
        <x:v>0.18772323964968907</x:v>
      </x:c>
      <x:c r="O2040" s="52" t="n">
        <x:f>IFERROR(K2040/J2040-1,"")</x:f>
        <x:v>0.02219151018319243</x:v>
      </x:c>
      <x:c r="P2040" s="52" t="n">
        <x:f>IFERROR((K2040/G2040)^(1/4)-1,"")</x:f>
        <x:v>0.14002282857449644</x:v>
      </x:c>
      <x:c r="Q2040" s="51" t="n">
        <x:v>39.279</x:v>
      </x:c>
      <x:c r="R2040" s="52" t="n">
        <x:f>IFERROR(Q2040/K2040,"")</x:f>
        <x:v>0.0022146246983850196</x:v>
      </x:c>
      <x:c r="S2040" s="53" t="n">
        <x:v>35490</x:v>
      </x:c>
      <x:c r="T2040" s="50" t="str">
        <x:v>EDINET_company_history</x:v>
      </x:c>
      <x:c r="U2040" s="50" t="str">
        <x:v>日東株式会社</x:v>
      </x:c>
      <x:c r="V2040" s="54" t="n">
        <x:v>0.307</x:v>
      </x:c>
      <x:c r="W2040" s="50" t="str">
        <x:v>孫 峰</x:v>
      </x:c>
      <x:c r="X2040" s="50" t="b">
        <x:f>AND(COUNT(L2040:O2040)=4,L2040&gt;='設定'!$B$6,M2040&gt;='設定'!$B$6,N2040&gt;='設定'!$B$6,O2040&gt;='設定'!$B$6)</x:f>
        <x:v>0</x:v>
      </x:c>
      <x:c r="Y2040" s="50" t="b">
        <x:f>AND(COUNT(G2040:K2040)=5,P2040&gt;='設定'!$B$7)</x:f>
        <x:v>0</x:v>
      </x:c>
      <x:c r="Z2040" s="50" t="b">
        <x:f>AND(ISNUMBER(R2040),R2040&gt;='設定'!$B$8)</x:f>
        <x:v>0</x:v>
      </x:c>
      <x:c r="AA2040" s="50" t="b">
        <x:f>AND(ISNUMBER(S2040),S2040&gt;=DATE(YEAR('設定'!$B$10)-'設定'!$B$9,MONTH('設定'!$B$10),DAY('設定'!$B$10)))</x:f>
        <x:v>0</x:v>
      </x:c>
      <x:c r="AB2040" s="55" t="b">
        <x:v>0</x:v>
      </x:c>
      <x:c r="AC2040" s="55" t="b">
        <x:v>0</x:v>
      </x:c>
      <x:c r="AD2040" s="50" t="n">
        <x:f>IF(X2040,1,0)+IF(Z2040,1,0)+IF(AA2040,1,0)+IF(AB2040,1,0)</x:f>
        <x:v>0</x:v>
      </x:c>
      <x:c r="AE2040" s="50" t="n">
        <x:f>IF(Y2040,1,0)+IF(Z2040,1,0)+IF(AA2040,1,0)+IF(AB2040,1,0)</x:f>
        <x:v>0</x:v>
      </x:c>
      <x:c r="AF2040" s="50" t="n">
        <x:f>IF(Y2040,1,0)+IF(Z2040,1,0)+IF(AA2040,1,0)+IF(AC2040,1,0)</x:f>
        <x:v>0</x:v>
      </x:c>
      <x:c r="AG2040" s="53" t="n">
        <x:v>44348</x:v>
      </x:c>
      <x:c r="AH2040" s="50" t="str">
        <x:v>S100W6U0</x:v>
      </x:c>
      <x:c r="AI2040" s="50" t="str">
        <x:v>NetSalesSummaryOfBusinessResults</x:v>
      </x:c>
      <x:c r="AJ2040" s="50" t="str">
        <x:v>OperatingIncome</x:v>
      </x:c>
      <x:c r="AK2040" s="53" t="n">
        <x:v>45747</x:v>
      </x:c>
      <x:c r="AL2040" s="50" t="str">
        <x:v>365/365/365/366/365</x:v>
      </x:c>
      <x:c r="AM2040" s="51" t="n">
        <x:v>1729100</x:v>
      </x:c>
      <x:c r="AN2040" s="51" t="n">
        <x:v>626</x:v>
      </x:c>
      <x:c r="AO2040" s="51" t="n">
        <x:f>IFERROR(AM2040*AN2040,"")</x:f>
        <x:v>1082416600</x:v>
      </x:c>
      <x:c r="AP2040" s="56" t="n">
        <x:f>IFERROR(AO2040/(K2040*1000000),"")</x:f>
        <x:v>0.06102870583013667</x:v>
      </x:c>
      <x:c r="AQ2040" s="57" t="n">
        <x:v>71448203.33333333</x:v>
      </x:c>
      <x:c r="AR2040" s="52" t="n">
        <x:v>0.7614242666951366</x:v>
      </x:c>
      <x:c r="AS2040" s="52" t="n">
        <x:v>-0.6202259454862031</x:v>
      </x:c>
      <x:c r="AT2040" s="55" t="b">
        <x:v>1</x:v>
      </x:c>
      <x:c r="AU2040" s="50"/>
      <x:c r="AV2040" s="58" t="n">
        <x:v>-0.3411302713347713</x:v>
      </x:c>
      <x:c r="AW2040" s="50" t="n">
        <x:v>3355</x:v>
      </x:c>
      <x:c r="AX2040" s="50" t="str">
        <x:v>Future Moat</x:v>
      </x:c>
      <x:c r="AY2040" s="50" t="str">
        <x:v>年率ボラティリティ60%以上 / ローカル5年最大下落率-60%以下</x:v>
      </x:c>
      <x:c r="AZ2040" s="59" t="str">
        <x:v>2025-06-26 13:49</x:v>
      </x:c>
      <x:c r="BA2040" s="53" t="n">
        <x:v>35490</x:v>
      </x:c>
      <x:c r="BB2040" s="50"/>
      <x:c r="BC2040" s="50"/>
      <x:c r="BD2040" s="50"/>
    </x:row>
    <x:row r="2041">
      <x:c r="A2041" s="50" t="n">
        <x:v>2040</x:v>
      </x:c>
      <x:c r="B2041" s="50" t="str">
        <x:v>9326</x:v>
      </x:c>
      <x:c r="C2041" s="50" t="str">
        <x:v>9326.T</x:v>
      </x:c>
      <x:c r="D2041" s="50" t="str">
        <x:v>KANTSU HD CO.,LTD.</x:v>
      </x:c>
      <x:c r="E2041" s="50" t="str">
        <x:v>Growth Market(Domestic)</x:v>
      </x:c>
      <x:c r="F2041" s="50" t="str">
        <x:v>Warehousing and Harbor Transportation Service</x:v>
      </x:c>
      <x:c r="G2041" s="51" t="n">
        <x:v>10099.035</x:v>
      </x:c>
      <x:c r="H2041" s="51" t="n">
        <x:v>10493.688</x:v>
      </x:c>
      <x:c r="I2041" s="51" t="n">
        <x:v>11937.066</x:v>
      </x:c>
      <x:c r="J2041" s="51" t="n">
        <x:v>13686.277</x:v>
      </x:c>
      <x:c r="K2041" s="51" t="n">
        <x:v>17027.693</x:v>
      </x:c>
      <x:c r="L2041" s="52" t="n">
        <x:f>IFERROR(H2041/G2041-1,"")</x:f>
        <x:v>0.03907828817307801</x:v>
      </x:c>
      <x:c r="M2041" s="52" t="n">
        <x:f>IFERROR(I2041/H2041-1,"")</x:f>
        <x:v>0.13754725697962433</x:v>
      </x:c>
      <x:c r="N2041" s="52" t="n">
        <x:f>IFERROR(J2041/I2041-1,"")</x:f>
        <x:v>0.14653609186713035</x:v>
      </x:c>
      <x:c r="O2041" s="52" t="n">
        <x:f>IFERROR(K2041/J2041-1,"")</x:f>
        <x:v>0.24414353150970114</x:v>
      </x:c>
      <x:c r="P2041" s="52" t="n">
        <x:f>IFERROR((K2041/G2041)^(1/4)-1,"")</x:f>
        <x:v>0.13951221127001934</x:v>
      </x:c>
      <x:c r="Q2041" s="51" t="n">
        <x:v>325.682</x:v>
      </x:c>
      <x:c r="R2041" s="52" t="n">
        <x:f>IFERROR(Q2041/K2041,"")</x:f>
        <x:v>0.019126607462326226</x:v>
      </x:c>
      <x:c r="S2041" s="53" t="n">
        <x:v>43891</x:v>
      </x:c>
      <x:c r="T2041" s="50" t="str">
        <x:v>EDINET_company_history</x:v>
      </x:c>
      <x:c r="U2041" s="50" t="str">
        <x:v>ロジ・エステート株式会社</x:v>
      </x:c>
      <x:c r="V2041" s="54" t="n">
        <x:v>0.4287</x:v>
      </x:c>
      <x:c r="W2041" s="50" t="str">
        <x:v>達城 久裕 / 達城 利卓</x:v>
      </x:c>
      <x:c r="X2041" s="50" t="b">
        <x:f>AND(COUNT(L2041:O2041)=4,L2041&gt;='設定'!$B$6,M2041&gt;='設定'!$B$6,N2041&gt;='設定'!$B$6,O2041&gt;='設定'!$B$6)</x:f>
        <x:v>0</x:v>
      </x:c>
      <x:c r="Y2041" s="50" t="b">
        <x:f>AND(COUNT(G2041:K2041)=5,P2041&gt;='設定'!$B$7)</x:f>
        <x:v>0</x:v>
      </x:c>
      <x:c r="Z2041" s="50" t="b">
        <x:f>AND(ISNUMBER(R2041),R2041&gt;='設定'!$B$8)</x:f>
        <x:v>0</x:v>
      </x:c>
      <x:c r="AA2041" s="50" t="b">
        <x:f>AND(ISNUMBER(S2041),S2041&gt;=DATE(YEAR('設定'!$B$10)-'設定'!$B$9,MONTH('設定'!$B$10),DAY('設定'!$B$10)))</x:f>
        <x:v>0</x:v>
      </x:c>
      <x:c r="AB2041" s="55" t="b">
        <x:v>0</x:v>
      </x:c>
      <x:c r="AC2041" s="55" t="b">
        <x:v>0</x:v>
      </x:c>
      <x:c r="AD2041" s="50" t="n">
        <x:f>IF(X2041,1,0)+IF(Z2041,1,0)+IF(AA2041,1,0)+IF(AB2041,1,0)</x:f>
        <x:v>0</x:v>
      </x:c>
      <x:c r="AE2041" s="50" t="n">
        <x:f>IF(Y2041,1,0)+IF(Z2041,1,0)+IF(AA2041,1,0)+IF(AB2041,1,0)</x:f>
        <x:v>0</x:v>
      </x:c>
      <x:c r="AF2041" s="50" t="n">
        <x:f>IF(Y2041,1,0)+IF(Z2041,1,0)+IF(AA2041,1,0)+IF(AC2041,1,0)</x:f>
        <x:v>0</x:v>
      </x:c>
      <x:c r="AG2041" s="53" t="n">
        <x:v>44348</x:v>
      </x:c>
      <x:c r="AH2041" s="50" t="str">
        <x:v>S100Y7I7</x:v>
      </x:c>
      <x:c r="AI2041" s="50" t="str">
        <x:v>NetSalesSummaryOfBusinessResults</x:v>
      </x:c>
      <x:c r="AJ2041" s="50" t="str">
        <x:v>OperatingIncome</x:v>
      </x:c>
      <x:c r="AK2041" s="53" t="n">
        <x:v>46081</x:v>
      </x:c>
      <x:c r="AL2041" s="50" t="str">
        <x:v>365/365/366/365/365</x:v>
      </x:c>
      <x:c r="AM2041" s="51" t="n">
        <x:v>10204650</x:v>
      </x:c>
      <x:c r="AN2041" s="51" t="n">
        <x:v>423</x:v>
      </x:c>
      <x:c r="AO2041" s="51" t="n">
        <x:f>IFERROR(AM2041*AN2041,"")</x:f>
        <x:v>4316566950</x:v>
      </x:c>
      <x:c r="AP2041" s="56" t="n">
        <x:f>IFERROR(AO2041/(K2041*1000000),"")</x:f>
        <x:v>0.25350274696636826</x:v>
      </x:c>
      <x:c r="AQ2041" s="57" t="n">
        <x:v>5720790</x:v>
      </x:c>
      <x:c r="AR2041" s="52" t="n">
        <x:v>0.4845404770532666</x:v>
      </x:c>
      <x:c r="AS2041" s="52" t="n">
        <x:v>-0.7853415259563945</x:v>
      </x:c>
      <x:c r="AT2041" s="55" t="b">
        <x:v>0</x:v>
      </x:c>
      <x:c r="AU2041" s="50" t="str">
        <x:v>low_liquidity</x:v>
      </x:c>
      <x:c r="AV2041" s="58" t="n">
        <x:v>-0.3492998622285868</x:v>
      </x:c>
      <x:c r="AW2041" s="50" t="n">
        <x:v>3362</x:v>
      </x:c>
      <x:c r="AX2041" s="50" t="str">
        <x:v>Transformation Moat</x:v>
      </x:c>
      <x:c r="AY2041" s="50" t="str">
        <x:v>既存適格性フィルター不通過: low_liquidity / 60日平均売買代金2,000万円未満 / ローカル5年最大下落率-60%以下</x:v>
      </x:c>
      <x:c r="AZ2041" s="59" t="str">
        <x:v>2026-05-29 16:11</x:v>
      </x:c>
      <x:c r="BA2041" s="53" t="n">
        <x:v>43891</x:v>
      </x:c>
      <x:c r="BB2041" s="50"/>
      <x:c r="BC2041" s="50"/>
      <x:c r="BD2041" s="50"/>
    </x:row>
    <x:row r="2042">
      <x:c r="A2042" s="50" t="n">
        <x:v>2041</x:v>
      </x:c>
      <x:c r="B2042" s="50" t="str">
        <x:v>5202</x:v>
      </x:c>
      <x:c r="C2042" s="50" t="str">
        <x:v>5202.T</x:v>
      </x:c>
      <x:c r="D2042" s="50" t="str">
        <x:v>Nippon Sheet Glass Company,Limited</x:v>
      </x:c>
      <x:c r="E2042" s="50" t="str">
        <x:v>Prime Market (Domestic)</x:v>
      </x:c>
      <x:c r="F2042" s="50" t="str">
        <x:v>Glass and Ceramics Products</x:v>
      </x:c>
      <x:c r="G2042" s="51" t="n">
        <x:v>499224</x:v>
      </x:c>
      <x:c r="H2042" s="51" t="n">
        <x:v>600568</x:v>
      </x:c>
      <x:c r="I2042" s="51" t="n">
        <x:v>763521</x:v>
      </x:c>
      <x:c r="J2042" s="51" t="n">
        <x:v>832537</x:v>
      </x:c>
      <x:c r="K2042" s="51" t="n">
        <x:v>840401</x:v>
      </x:c>
      <x:c r="L2042" s="52" t="n">
        <x:f>IFERROR(H2042/G2042-1,"")</x:f>
        <x:v>0.2030030607502844</x:v>
      </x:c>
      <x:c r="M2042" s="52" t="n">
        <x:f>IFERROR(I2042/H2042-1,"")</x:f>
        <x:v>0.2713314728723475</x:v>
      </x:c>
      <x:c r="N2042" s="52" t="n">
        <x:f>IFERROR(J2042/I2042-1,"")</x:f>
        <x:v>0.09039175084902706</x:v>
      </x:c>
      <x:c r="O2042" s="52" t="n">
        <x:f>IFERROR(K2042/J2042-1,"")</x:f>
        <x:v>0.00944582643173808</x:v>
      </x:c>
      <x:c r="P2042" s="52" t="n">
        <x:f>IFERROR((K2042/G2042)^(1/4)-1,"")</x:f>
        <x:v>0.13906308190085004</x:v>
      </x:c>
      <x:c r="Q2042" s="51" t="n">
        <x:v>16491</x:v>
      </x:c>
      <x:c r="R2042" s="52" t="n">
        <x:f>IFERROR(Q2042/K2042,"")</x:f>
        <x:v>0.019622775317973205</x:v>
      </x:c>
      <x:c r="S2042" s="53" t="n">
        <x:v>44348</x:v>
      </x:c>
      <x:c r="T2042" s="50" t="str">
        <x:v>not_identified_before_local_window</x:v>
      </x:c>
      <x:c r="U2042" s="50" t="str">
        <x:v>日本マスタートラスト信託銀行株式会社（信託口）</x:v>
      </x:c>
      <x:c r="V2042" s="54" t="n">
        <x:v>0.1557</x:v>
      </x:c>
      <x:c r="W2042" s="50"/>
      <x:c r="X2042" s="50" t="b">
        <x:f>AND(COUNT(L2042:O2042)=4,L2042&gt;='設定'!$B$6,M2042&gt;='設定'!$B$6,N2042&gt;='設定'!$B$6,O2042&gt;='設定'!$B$6)</x:f>
        <x:v>0</x:v>
      </x:c>
      <x:c r="Y2042" s="50" t="b">
        <x:f>AND(COUNT(G2042:K2042)=5,P2042&gt;='設定'!$B$7)</x:f>
        <x:v>0</x:v>
      </x:c>
      <x:c r="Z2042" s="50" t="b">
        <x:f>AND(ISNUMBER(R2042),R2042&gt;='設定'!$B$8)</x:f>
        <x:v>0</x:v>
      </x:c>
      <x:c r="AA2042" s="50" t="b">
        <x:f>AND(ISNUMBER(S2042),S2042&gt;=DATE(YEAR('設定'!$B$10)-'設定'!$B$9,MONTH('設定'!$B$10),DAY('設定'!$B$10)))</x:f>
        <x:v>0</x:v>
      </x:c>
      <x:c r="AB2042" s="55" t="b">
        <x:v>0</x:v>
      </x:c>
      <x:c r="AC2042" s="55" t="b">
        <x:v>0</x:v>
      </x:c>
      <x:c r="AD2042" s="50" t="n">
        <x:f>IF(X2042,1,0)+IF(Z2042,1,0)+IF(AA2042,1,0)+IF(AB2042,1,0)</x:f>
        <x:v>0</x:v>
      </x:c>
      <x:c r="AE2042" s="50" t="n">
        <x:f>IF(Y2042,1,0)+IF(Z2042,1,0)+IF(AA2042,1,0)+IF(AB2042,1,0)</x:f>
        <x:v>0</x:v>
      </x:c>
      <x:c r="AF2042" s="50" t="n">
        <x:f>IF(Y2042,1,0)+IF(Z2042,1,0)+IF(AA2042,1,0)+IF(AC2042,1,0)</x:f>
        <x:v>0</x:v>
      </x:c>
      <x:c r="AG2042" s="53" t="n">
        <x:v>44348</x:v>
      </x:c>
      <x:c r="AH2042" s="50" t="str">
        <x:v>S100W4Q7</x:v>
      </x:c>
      <x:c r="AI2042" s="50" t="str">
        <x:v>RevenueIFRSSummaryOfBusinessResults</x:v>
      </x:c>
      <x:c r="AJ2042" s="50" t="str">
        <x:v>OperatingProfitLossIFRS</x:v>
      </x:c>
      <x:c r="AK2042" s="53" t="n">
        <x:v>45747</x:v>
      </x:c>
      <x:c r="AL2042" s="50" t="str">
        <x:v>365/365/365/366/365</x:v>
      </x:c>
      <x:c r="AM2042" s="51" t="n">
        <x:v>91533399</x:v>
      </x:c>
      <x:c r="AN2042" s="51" t="n">
        <x:v>477</x:v>
      </x:c>
      <x:c r="AO2042" s="51" t="n">
        <x:f>IFERROR(AM2042*AN2042,"")</x:f>
        <x:v>43661431323</x:v>
      </x:c>
      <x:c r="AP2042" s="56" t="n">
        <x:f>IFERROR(AO2042/(K2042*1000000),"")</x:f>
        <x:v>0.05195309301512016</x:v>
      </x:c>
      <x:c r="AQ2042" s="57" t="n">
        <x:v>1305658593.3333333</x:v>
      </x:c>
      <x:c r="AR2042" s="52" t="n">
        <x:v>0.4408548397046286</x:v>
      </x:c>
      <x:c r="AS2042" s="52" t="n">
        <x:v>-0.6183115338882283</x:v>
      </x:c>
      <x:c r="AT2042" s="55" t="b">
        <x:v>0</x:v>
      </x:c>
      <x:c r="AU2042" s="50" t="str">
        <x:v>missing_financial_data</x:v>
      </x:c>
      <x:c r="AV2042" s="58" t="n">
        <x:v>-0.20145937434083</x:v>
      </x:c>
      <x:c r="AW2042" s="50" t="n">
        <x:v>3035</x:v>
      </x:c>
      <x:c r="AX2042" s="50" t="str">
        <x:v>Transformation Moat</x:v>
      </x:c>
      <x:c r="AY2042" s="50" t="str">
        <x:v>既存適格性フィルター不通過: missing_financial_data / ローカル5年最大下落率-60%以下</x:v>
      </x:c>
      <x:c r="AZ2042" s="59" t="str">
        <x:v>2025-06-25 15:08</x:v>
      </x:c>
      <x:c r="BA2042" s="53"/>
      <x:c r="BB2042" s="50"/>
      <x:c r="BC2042" s="50"/>
      <x:c r="BD2042" s="50" t="str">
        <x:v>TOPIX Small 1</x:v>
      </x:c>
    </x:row>
    <x:row r="2043">
      <x:c r="A2043" s="50" t="n">
        <x:v>2042</x:v>
      </x:c>
      <x:c r="B2043" s="50" t="str">
        <x:v>7162</x:v>
      </x:c>
      <x:c r="C2043" s="50" t="str">
        <x:v>7162.T</x:v>
      </x:c>
      <x:c r="D2043" s="50" t="str">
        <x:v>ASTMAX Co.,Ltd.</x:v>
      </x:c>
      <x:c r="E2043" s="50" t="str">
        <x:v>Standard Market(Domestic)</x:v>
      </x:c>
      <x:c r="F2043" s="50" t="str">
        <x:v>Electric Power and Gas</x:v>
      </x:c>
      <x:c r="G2043" s="51" t="n">
        <x:v>12280.315</x:v>
      </x:c>
      <x:c r="H2043" s="51" t="n">
        <x:v>12769.372</x:v>
      </x:c>
      <x:c r="I2043" s="51" t="n">
        <x:v>11774.21</x:v>
      </x:c>
      <x:c r="J2043" s="51" t="n">
        <x:v>14855.748</x:v>
      </x:c>
      <x:c r="K2043" s="51" t="n">
        <x:v>20666.678</x:v>
      </x:c>
      <x:c r="L2043" s="52" t="n">
        <x:f>IFERROR(H2043/G2043-1,"")</x:f>
        <x:v>0.03982446704339426</x:v>
      </x:c>
      <x:c r="M2043" s="52" t="n">
        <x:f>IFERROR(I2043/H2043-1,"")</x:f>
        <x:v>-0.07793351153055927</x:v>
      </x:c>
      <x:c r="N2043" s="52" t="n">
        <x:f>IFERROR(J2043/I2043-1,"")</x:f>
        <x:v>0.2617193000634439</x:v>
      </x:c>
      <x:c r="O2043" s="52" t="n">
        <x:f>IFERROR(K2043/J2043-1,"")</x:f>
        <x:v>0.39115701208717324</x:v>
      </x:c>
      <x:c r="P2043" s="52" t="n">
        <x:f>IFERROR((K2043/G2043)^(1/4)-1,"")</x:f>
        <x:v>0.1389778845501084</x:v>
      </x:c>
      <x:c r="Q2043" s="51" t="n">
        <x:v>-176.718</x:v>
      </x:c>
      <x:c r="R2043" s="52" t="n">
        <x:f>IFERROR(Q2043/K2043,"")</x:f>
        <x:v>-0.008550866278557202</x:v>
      </x:c>
      <x:c r="S2043" s="53" t="n">
        <x:v>38869</x:v>
      </x:c>
      <x:c r="T2043" s="50" t="str">
        <x:v>EDINET_company_history</x:v>
      </x:c>
      <x:c r="U2043" s="50" t="str">
        <x:v>株式会社大和証券グループ本社</x:v>
      </x:c>
      <x:c r="V2043" s="54" t="n">
        <x:v>0.1341</x:v>
      </x:c>
      <x:c r="W2043" s="50" t="str">
        <x:v>牛 嶋 英 揚 / 本 多 弘 明</x:v>
      </x:c>
      <x:c r="X2043" s="50" t="b">
        <x:f>AND(COUNT(L2043:O2043)=4,L2043&gt;='設定'!$B$6,M2043&gt;='設定'!$B$6,N2043&gt;='設定'!$B$6,O2043&gt;='設定'!$B$6)</x:f>
        <x:v>0</x:v>
      </x:c>
      <x:c r="Y2043" s="50" t="b">
        <x:f>AND(COUNT(G2043:K2043)=5,P2043&gt;='設定'!$B$7)</x:f>
        <x:v>0</x:v>
      </x:c>
      <x:c r="Z2043" s="50" t="b">
        <x:f>AND(ISNUMBER(R2043),R2043&gt;='設定'!$B$8)</x:f>
        <x:v>0</x:v>
      </x:c>
      <x:c r="AA2043" s="50" t="b">
        <x:f>AND(ISNUMBER(S2043),S2043&gt;=DATE(YEAR('設定'!$B$10)-'設定'!$B$9,MONTH('設定'!$B$10),DAY('設定'!$B$10)))</x:f>
        <x:v>0</x:v>
      </x:c>
      <x:c r="AB2043" s="55" t="b">
        <x:v>0</x:v>
      </x:c>
      <x:c r="AC2043" s="55" t="b">
        <x:v>0</x:v>
      </x:c>
      <x:c r="AD2043" s="50" t="n">
        <x:f>IF(X2043,1,0)+IF(Z2043,1,0)+IF(AA2043,1,0)+IF(AB2043,1,0)</x:f>
        <x:v>0</x:v>
      </x:c>
      <x:c r="AE2043" s="50" t="n">
        <x:f>IF(Y2043,1,0)+IF(Z2043,1,0)+IF(AA2043,1,0)+IF(AB2043,1,0)</x:f>
        <x:v>0</x:v>
      </x:c>
      <x:c r="AF2043" s="50" t="n">
        <x:f>IF(Y2043,1,0)+IF(Z2043,1,0)+IF(AA2043,1,0)+IF(AC2043,1,0)</x:f>
        <x:v>0</x:v>
      </x:c>
      <x:c r="AG2043" s="53" t="n">
        <x:v>44348</x:v>
      </x:c>
      <x:c r="AH2043" s="50" t="str">
        <x:v>S100W62Z</x:v>
      </x:c>
      <x:c r="AI2043" s="50" t="str">
        <x:v>OperatingRevenue1SummaryOfBusinessResults</x:v>
      </x:c>
      <x:c r="AJ2043" s="50" t="str">
        <x:v>OperatingIncome</x:v>
      </x:c>
      <x:c r="AK2043" s="53" t="n">
        <x:v>45747</x:v>
      </x:c>
      <x:c r="AL2043" s="50" t="str">
        <x:v>365/365/365/366/365</x:v>
      </x:c>
      <x:c r="AM2043" s="51" t="n">
        <x:v>12400200</x:v>
      </x:c>
      <x:c r="AN2043" s="51" t="n">
        <x:v>297</x:v>
      </x:c>
      <x:c r="AO2043" s="51" t="n">
        <x:f>IFERROR(AM2043*AN2043,"")</x:f>
        <x:v>3682859400</x:v>
      </x:c>
      <x:c r="AP2043" s="56" t="n">
        <x:f>IFERROR(AO2043/(K2043*1000000),"")</x:f>
        <x:v>0.17820277646944516</x:v>
      </x:c>
      <x:c r="AQ2043" s="57" t="n">
        <x:v>267418151.66666663</x:v>
      </x:c>
      <x:c r="AR2043" s="52" t="n">
        <x:v>0.4602858972363498</x:v>
      </x:c>
      <x:c r="AS2043" s="52" t="n">
        <x:v>-0.3547323385328251</x:v>
      </x:c>
      <x:c r="AT2043" s="55" t="b">
        <x:v>1</x:v>
      </x:c>
      <x:c r="AU2043" s="50"/>
      <x:c r="AV2043" s="58" t="n">
        <x:v>-0.0574425099961552</x:v>
      </x:c>
      <x:c r="AW2043" s="50" t="n">
        <x:v>2314</x:v>
      </x:c>
      <x:c r="AX2043" s="50" t="str">
        <x:v>Future Moat</x:v>
      </x:c>
      <x:c r="AY2043" s="50" t="str">
        <x:v>目立つ機械的警告なし（定性確認は別途必要）</x:v>
      </x:c>
      <x:c r="AZ2043" s="59" t="str">
        <x:v>2025-06-27 15:43</x:v>
      </x:c>
      <x:c r="BA2043" s="53" t="n">
        <x:v>38869</x:v>
      </x:c>
      <x:c r="BB2043" s="50"/>
      <x:c r="BC2043" s="50"/>
      <x:c r="BD2043" s="50"/>
    </x:row>
    <x:row r="2044">
      <x:c r="A2044" s="50" t="n">
        <x:v>2043</x:v>
      </x:c>
      <x:c r="B2044" s="50" t="str">
        <x:v>7202</x:v>
      </x:c>
      <x:c r="C2044" s="50" t="str">
        <x:v>7202.T</x:v>
      </x:c>
      <x:c r="D2044" s="50" t="str">
        <x:v>ISUZU MOTORS LIMITED</x:v>
      </x:c>
      <x:c r="E2044" s="50" t="str">
        <x:v>Prime Market (Domestic)</x:v>
      </x:c>
      <x:c r="F2044" s="50" t="str">
        <x:v>Transportation Equipment</x:v>
      </x:c>
      <x:c r="G2044" s="51" t="n">
        <x:v>1908150</x:v>
      </x:c>
      <x:c r="H2044" s="51" t="n">
        <x:v>2514291</x:v>
      </x:c>
      <x:c r="I2044" s="51" t="n">
        <x:v>3195537</x:v>
      </x:c>
      <x:c r="J2044" s="51" t="n">
        <x:v>3386676</x:v>
      </x:c>
      <x:c r="K2044" s="51" t="n">
        <x:v>3208084</x:v>
      </x:c>
      <x:c r="L2044" s="52" t="n">
        <x:f>IFERROR(H2044/G2044-1,"")</x:f>
        <x:v>0.317658989073186</x:v>
      </x:c>
      <x:c r="M2044" s="52" t="n">
        <x:f>IFERROR(I2044/H2044-1,"")</x:f>
        <x:v>0.2709495440265268</x:v>
      </x:c>
      <x:c r="N2044" s="52" t="n">
        <x:f>IFERROR(J2044/I2044-1,"")</x:f>
        <x:v>0.059814359839989395</x:v>
      </x:c>
      <x:c r="O2044" s="52" t="n">
        <x:f>IFERROR(K2044/J2044-1,"")</x:f>
        <x:v>-0.05273371293858642</x:v>
      </x:c>
      <x:c r="P2044" s="52" t="n">
        <x:f>IFERROR((K2044/G2044)^(1/4)-1,"")</x:f>
        <x:v>0.13869733674728368</x:v>
      </x:c>
      <x:c r="Q2044" s="51" t="n">
        <x:v>229461</x:v>
      </x:c>
      <x:c r="R2044" s="52" t="n">
        <x:f>IFERROR(Q2044/K2044,"")</x:f>
        <x:v>0.07152587027022983</x:v>
      </x:c>
      <x:c r="S2044" s="53" t="n">
        <x:v>18019</x:v>
      </x:c>
      <x:c r="T2044" s="50" t="str">
        <x:v>EDINET_company_history</x:v>
      </x:c>
      <x:c r="U2044" s="50" t="str">
        <x:v>日本マスタートラスト信託銀行株式会社（信託口）</x:v>
      </x:c>
      <x:c r="V2044" s="54" t="n">
        <x:v>0.1486</x:v>
      </x:c>
      <x:c r="W2044" s="50" t="str">
        <x:v>片山 正則 / 南 真介 / 髙橋 信一</x:v>
      </x:c>
      <x:c r="X2044" s="50" t="b">
        <x:f>AND(COUNT(L2044:O2044)=4,L2044&gt;='設定'!$B$6,M2044&gt;='設定'!$B$6,N2044&gt;='設定'!$B$6,O2044&gt;='設定'!$B$6)</x:f>
        <x:v>0</x:v>
      </x:c>
      <x:c r="Y2044" s="50" t="b">
        <x:f>AND(COUNT(G2044:K2044)=5,P2044&gt;='設定'!$B$7)</x:f>
        <x:v>0</x:v>
      </x:c>
      <x:c r="Z2044" s="50" t="b">
        <x:f>AND(ISNUMBER(R2044),R2044&gt;='設定'!$B$8)</x:f>
        <x:v>0</x:v>
      </x:c>
      <x:c r="AA2044" s="50" t="b">
        <x:f>AND(ISNUMBER(S2044),S2044&gt;=DATE(YEAR('設定'!$B$10)-'設定'!$B$9,MONTH('設定'!$B$10),DAY('設定'!$B$10)))</x:f>
        <x:v>0</x:v>
      </x:c>
      <x:c r="AB2044" s="55" t="b">
        <x:v>0</x:v>
      </x:c>
      <x:c r="AC2044" s="55" t="b">
        <x:v>0</x:v>
      </x:c>
      <x:c r="AD2044" s="50" t="n">
        <x:f>IF(X2044,1,0)+IF(Z2044,1,0)+IF(AA2044,1,0)+IF(AB2044,1,0)</x:f>
        <x:v>0</x:v>
      </x:c>
      <x:c r="AE2044" s="50" t="n">
        <x:f>IF(Y2044,1,0)+IF(Z2044,1,0)+IF(AA2044,1,0)+IF(AB2044,1,0)</x:f>
        <x:v>0</x:v>
      </x:c>
      <x:c r="AF2044" s="50" t="n">
        <x:f>IF(Y2044,1,0)+IF(Z2044,1,0)+IF(AA2044,1,0)+IF(AC2044,1,0)</x:f>
        <x:v>0</x:v>
      </x:c>
      <x:c r="AG2044" s="53" t="n">
        <x:v>44348</x:v>
      </x:c>
      <x:c r="AH2044" s="50" t="str">
        <x:v>S100W4GF</x:v>
      </x:c>
      <x:c r="AI2044" s="50" t="str">
        <x:v>NetSalesSummaryOfBusinessResults</x:v>
      </x:c>
      <x:c r="AJ2044" s="50" t="str">
        <x:v>OperatingProfitLossIFRS</x:v>
      </x:c>
      <x:c r="AK2044" s="53" t="n">
        <x:v>45747</x:v>
      </x:c>
      <x:c r="AL2044" s="50" t="str">
        <x:v>365/365/365/366/365</x:v>
      </x:c>
      <x:c r="AM2044" s="51" t="n">
        <x:v>713341869</x:v>
      </x:c>
      <x:c r="AN2044" s="51" t="n">
        <x:v>2299</x:v>
      </x:c>
      <x:c r="AO2044" s="51" t="n">
        <x:f>IFERROR(AM2044*AN2044,"")</x:f>
        <x:v>1639972956831</x:v>
      </x:c>
      <x:c r="AP2044" s="56" t="n">
        <x:f>IFERROR(AO2044/(K2044*1000000),"")</x:f>
        <x:v>0.5112001296820782</x:v>
      </x:c>
      <x:c r="AQ2044" s="57" t="n">
        <x:v>6319506922.5</x:v>
      </x:c>
      <x:c r="AR2044" s="52" t="n">
        <x:v>0.2999371353934765</x:v>
      </x:c>
      <x:c r="AS2044" s="52" t="n">
        <x:v>-0.2650895107009566</x:v>
      </x:c>
      <x:c r="AT2044" s="55" t="b">
        <x:v>1</x:v>
      </x:c>
      <x:c r="AU2044" s="50"/>
      <x:c r="AV2044" s="58" t="n">
        <x:v>0.2318336112021134</x:v>
      </x:c>
      <x:c r="AW2044" s="50" t="n">
        <x:v>594</x:v>
      </x:c>
      <x:c r="AX2044" s="50" t="str">
        <x:v>Core Moat</x:v>
      </x:c>
      <x:c r="AY2044" s="50" t="str">
        <x:v>目立つ機械的警告なし（定性確認は別途必要）</x:v>
      </x:c>
      <x:c r="AZ2044" s="59" t="str">
        <x:v>2025-06-25 15:51</x:v>
      </x:c>
      <x:c r="BA2044" s="53" t="n">
        <x:v>18019</x:v>
      </x:c>
      <x:c r="BB2044" s="50"/>
      <x:c r="BC2044" s="50"/>
      <x:c r="BD2044" s="50" t="str">
        <x:v>TOPIX Mid400</x:v>
      </x:c>
    </x:row>
    <x:row r="2045">
      <x:c r="A2045" s="50" t="n">
        <x:v>2044</x:v>
      </x:c>
      <x:c r="B2045" s="50" t="str">
        <x:v>2268</x:v>
      </x:c>
      <x:c r="C2045" s="50" t="str">
        <x:v>2268.T</x:v>
      </x:c>
      <x:c r="D2045" s="50" t="str">
        <x:v>B-R 31 ICE CREAM CO.,LTD.</x:v>
      </x:c>
      <x:c r="E2045" s="50" t="str">
        <x:v>Standard Market(Domestic)</x:v>
      </x:c>
      <x:c r="F2045" s="50" t="str">
        <x:v>Foods</x:v>
      </x:c>
      <x:c r="G2045" s="51" t="n">
        <x:v>19387.972</x:v>
      </x:c>
      <x:c r="H2045" s="51" t="n">
        <x:v>21052.401</x:v>
      </x:c>
      <x:c r="I2045" s="51" t="n">
        <x:v>23521.795</x:v>
      </x:c>
      <x:c r="J2045" s="51" t="n">
        <x:v>29263.811</x:v>
      </x:c>
      <x:c r="K2045" s="51" t="n">
        <x:v>32574.472</x:v>
      </x:c>
      <x:c r="L2045" s="52" t="n">
        <x:f>IFERROR(H2045/G2045-1,"")</x:f>
        <x:v>0.08584853537028003</x:v>
      </x:c>
      <x:c r="M2045" s="52" t="n">
        <x:f>IFERROR(I2045/H2045-1,"")</x:f>
        <x:v>0.11729749970086534</x:v>
      </x:c>
      <x:c r="N2045" s="52" t="n">
        <x:f>IFERROR(J2045/I2045-1,"")</x:f>
        <x:v>0.24411470298078886</x:v>
      </x:c>
      <x:c r="O2045" s="52" t="n">
        <x:f>IFERROR(K2045/J2045-1,"")</x:f>
        <x:v>0.11313157401132745</x:v>
      </x:c>
      <x:c r="P2045" s="52" t="n">
        <x:f>IFERROR((K2045/G2045)^(1/4)-1,"")</x:f>
        <x:v>0.13850842898826787</x:v>
      </x:c>
      <x:c r="Q2045" s="51" t="n">
        <x:v>2871.48</x:v>
      </x:c>
      <x:c r="R2045" s="52" t="n">
        <x:f>IFERROR(Q2045/K2045,"")</x:f>
        <x:v>0.08815123695635035</x:v>
      </x:c>
      <x:c r="S2045" s="53" t="n">
        <x:v>38322</x:v>
      </x:c>
      <x:c r="T2045" s="50" t="str">
        <x:v>EDINET_company_history</x:v>
      </x:c>
      <x:c r="U2045" s="50" t="str">
        <x:v>ダンキン ブランズ インターナショナル ホールディングス リミテッド(常任代理人 株式会社三井住友銀行)</x:v>
      </x:c>
      <x:c r="V2045" s="54" t="n">
        <x:v>0.3676</x:v>
      </x:c>
      <x:c r="W2045" s="50" t="str">
        <x:v>ジョン・キム</x:v>
      </x:c>
      <x:c r="X2045" s="50" t="b">
        <x:f>AND(COUNT(L2045:O2045)=4,L2045&gt;='設定'!$B$6,M2045&gt;='設定'!$B$6,N2045&gt;='設定'!$B$6,O2045&gt;='設定'!$B$6)</x:f>
        <x:v>0</x:v>
      </x:c>
      <x:c r="Y2045" s="50" t="b">
        <x:f>AND(COUNT(G2045:K2045)=5,P2045&gt;='設定'!$B$7)</x:f>
        <x:v>0</x:v>
      </x:c>
      <x:c r="Z2045" s="50" t="b">
        <x:f>AND(ISNUMBER(R2045),R2045&gt;='設定'!$B$8)</x:f>
        <x:v>0</x:v>
      </x:c>
      <x:c r="AA2045" s="50" t="b">
        <x:f>AND(ISNUMBER(S2045),S2045&gt;=DATE(YEAR('設定'!$B$10)-'設定'!$B$9,MONTH('設定'!$B$10),DAY('設定'!$B$10)))</x:f>
        <x:v>0</x:v>
      </x:c>
      <x:c r="AB2045" s="55" t="b">
        <x:v>0</x:v>
      </x:c>
      <x:c r="AC2045" s="55" t="b">
        <x:v>0</x:v>
      </x:c>
      <x:c r="AD2045" s="50" t="n">
        <x:f>IF(X2045,1,0)+IF(Z2045,1,0)+IF(AA2045,1,0)+IF(AB2045,1,0)</x:f>
        <x:v>0</x:v>
      </x:c>
      <x:c r="AE2045" s="50" t="n">
        <x:f>IF(Y2045,1,0)+IF(Z2045,1,0)+IF(AA2045,1,0)+IF(AB2045,1,0)</x:f>
        <x:v>0</x:v>
      </x:c>
      <x:c r="AF2045" s="50" t="n">
        <x:f>IF(Y2045,1,0)+IF(Z2045,1,0)+IF(AA2045,1,0)+IF(AC2045,1,0)</x:f>
        <x:v>0</x:v>
      </x:c>
      <x:c r="AG2045" s="53" t="n">
        <x:v>44348</x:v>
      </x:c>
      <x:c r="AH2045" s="50" t="str">
        <x:v>S100XQHI</x:v>
      </x:c>
      <x:c r="AI2045" s="50" t="str">
        <x:v>NetSalesSummaryOfBusinessResults</x:v>
      </x:c>
      <x:c r="AJ2045" s="50" t="str">
        <x:v>OperatingIncome</x:v>
      </x:c>
      <x:c r="AK2045" s="53" t="n">
        <x:v>46022</x:v>
      </x:c>
      <x:c r="AL2045" s="50" t="str">
        <x:v>365/365/365/366/365</x:v>
      </x:c>
      <x:c r="AM2045" s="51" t="n">
        <x:v>9635854</x:v>
      </x:c>
      <x:c r="AN2045" s="51" t="n">
        <x:v>4080</x:v>
      </x:c>
      <x:c r="AO2045" s="51" t="n">
        <x:f>IFERROR(AM2045*AN2045,"")</x:f>
        <x:v>39314284320</x:v>
      </x:c>
      <x:c r="AP2045" s="56" t="n">
        <x:f>IFERROR(AO2045/(K2045*1000000),"")</x:f>
        <x:v>1.206904729568602</x:v>
      </x:c>
      <x:c r="AQ2045" s="57" t="n">
        <x:v>23928108.333333332</x:v>
      </x:c>
      <x:c r="AR2045" s="52" t="n">
        <x:v>0.1157094072692804</x:v>
      </x:c>
      <x:c r="AS2045" s="52" t="n">
        <x:v>-0.1786442777842927</x:v>
      </x:c>
      <x:c r="AT2045" s="55" t="b">
        <x:v>1</x:v>
      </x:c>
      <x:c r="AU2045" s="50"/>
      <x:c r="AV2045" s="58" t="n">
        <x:v>0.1155803979365256</x:v>
      </x:c>
      <x:c r="AW2045" s="50" t="n">
        <x:v>1148</x:v>
      </x:c>
      <x:c r="AX2045" s="50" t="str">
        <x:v>Discovery</x:v>
      </x:c>
      <x:c r="AY2045" s="50" t="str">
        <x:v>目立つ機械的警告なし（定性確認は別途必要）</x:v>
      </x:c>
      <x:c r="AZ2045" s="59" t="str">
        <x:v>2026-03-16 13:30</x:v>
      </x:c>
      <x:c r="BA2045" s="53" t="n">
        <x:v>38322</x:v>
      </x:c>
      <x:c r="BB2045" s="50"/>
      <x:c r="BC2045" s="50"/>
      <x:c r="BD2045" s="50"/>
    </x:row>
    <x:row r="2046">
      <x:c r="A2046" s="50" t="n">
        <x:v>2045</x:v>
      </x:c>
      <x:c r="B2046" s="50" t="str">
        <x:v>3224</x:v>
      </x:c>
      <x:c r="C2046" s="50" t="str">
        <x:v>3224.T</x:v>
      </x:c>
      <x:c r="D2046" s="50" t="str">
        <x:v>General Oyster,Inc.</x:v>
      </x:c>
      <x:c r="E2046" s="50" t="str">
        <x:v>Growth Market(Domestic)</x:v>
      </x:c>
      <x:c r="F2046" s="50" t="str">
        <x:v>Retail Trade</x:v>
      </x:c>
      <x:c r="G2046" s="51" t="n">
        <x:v>2338.795</x:v>
      </x:c>
      <x:c r="H2046" s="51" t="n">
        <x:v>2539.224</x:v>
      </x:c>
      <x:c r="I2046" s="51" t="n">
        <x:v>3764.006</x:v>
      </x:c>
      <x:c r="J2046" s="51" t="n">
        <x:v>3790.016</x:v>
      </x:c>
      <x:c r="K2046" s="51" t="n">
        <x:v>3926.227</x:v>
      </x:c>
      <x:c r="L2046" s="52" t="n">
        <x:f>IFERROR(H2046/G2046-1,"")</x:f>
        <x:v>0.0856975493790606</x:v>
      </x:c>
      <x:c r="M2046" s="52" t="n">
        <x:f>IFERROR(I2046/H2046-1,"")</x:f>
        <x:v>0.48234499988973</x:v>
      </x:c>
      <x:c r="N2046" s="52" t="n">
        <x:f>IFERROR(J2046/I2046-1,"")</x:f>
        <x:v>0.006910190897676527</x:v>
      </x:c>
      <x:c r="O2046" s="52" t="n">
        <x:f>IFERROR(K2046/J2046-1,"")</x:f>
        <x:v>0.035939426113240636</x:v>
      </x:c>
      <x:c r="P2046" s="52" t="n">
        <x:f>IFERROR((K2046/G2046)^(1/4)-1,"")</x:f>
        <x:v>0.13827136897957093</x:v>
      </x:c>
      <x:c r="Q2046" s="51" t="n">
        <x:v>3.454</x:v>
      </x:c>
      <x:c r="R2046" s="52" t="n">
        <x:f>IFERROR(Q2046/K2046,"")</x:f>
        <x:v>0.000879724987882769</x:v>
      </x:c>
      <x:c r="S2046" s="53" t="n">
        <x:v>42064</x:v>
      </x:c>
      <x:c r="T2046" s="50" t="str">
        <x:v>EDINET_company_history</x:v>
      </x:c>
      <x:c r="U2046" s="50" t="str">
        <x:v>株式会社ネクスタ（匿名組合口）</x:v>
      </x:c>
      <x:c r="V2046" s="54" t="n">
        <x:v>0.4245</x:v>
      </x:c>
      <x:c r="W2046" s="50" t="str">
        <x:v>渡邊 一博 / 兼子 修一</x:v>
      </x:c>
      <x:c r="X2046" s="50" t="b">
        <x:f>AND(COUNT(L2046:O2046)=4,L2046&gt;='設定'!$B$6,M2046&gt;='設定'!$B$6,N2046&gt;='設定'!$B$6,O2046&gt;='設定'!$B$6)</x:f>
        <x:v>0</x:v>
      </x:c>
      <x:c r="Y2046" s="50" t="b">
        <x:f>AND(COUNT(G2046:K2046)=5,P2046&gt;='設定'!$B$7)</x:f>
        <x:v>0</x:v>
      </x:c>
      <x:c r="Z2046" s="50" t="b">
        <x:f>AND(ISNUMBER(R2046),R2046&gt;='設定'!$B$8)</x:f>
        <x:v>0</x:v>
      </x:c>
      <x:c r="AA2046" s="50" t="b">
        <x:f>AND(ISNUMBER(S2046),S2046&gt;=DATE(YEAR('設定'!$B$10)-'設定'!$B$9,MONTH('設定'!$B$10),DAY('設定'!$B$10)))</x:f>
        <x:v>0</x:v>
      </x:c>
      <x:c r="AB2046" s="55" t="b">
        <x:v>0</x:v>
      </x:c>
      <x:c r="AC2046" s="55" t="b">
        <x:v>0</x:v>
      </x:c>
      <x:c r="AD2046" s="50" t="n">
        <x:f>IF(X2046,1,0)+IF(Z2046,1,0)+IF(AA2046,1,0)+IF(AB2046,1,0)</x:f>
        <x:v>0</x:v>
      </x:c>
      <x:c r="AE2046" s="50" t="n">
        <x:f>IF(Y2046,1,0)+IF(Z2046,1,0)+IF(AA2046,1,0)+IF(AB2046,1,0)</x:f>
        <x:v>0</x:v>
      </x:c>
      <x:c r="AF2046" s="50" t="n">
        <x:f>IF(Y2046,1,0)+IF(Z2046,1,0)+IF(AA2046,1,0)+IF(AC2046,1,0)</x:f>
        <x:v>0</x:v>
      </x:c>
      <x:c r="AG2046" s="53" t="n">
        <x:v>44348</x:v>
      </x:c>
      <x:c r="AH2046" s="50" t="str">
        <x:v>S100W8EW</x:v>
      </x:c>
      <x:c r="AI2046" s="50" t="str">
        <x:v>NetSalesSummaryOfBusinessResults</x:v>
      </x:c>
      <x:c r="AJ2046" s="50" t="str">
        <x:v>OperatingIncome</x:v>
      </x:c>
      <x:c r="AK2046" s="53" t="n">
        <x:v>45747</x:v>
      </x:c>
      <x:c r="AL2046" s="50" t="str">
        <x:v>365/365/365/366/365</x:v>
      </x:c>
      <x:c r="AM2046" s="51" t="n">
        <x:v>4772600</x:v>
      </x:c>
      <x:c r="AN2046" s="51" t="n">
        <x:v>768</x:v>
      </x:c>
      <x:c r="AO2046" s="51" t="n">
        <x:f>IFERROR(AM2046*AN2046,"")</x:f>
        <x:v>3665356800</x:v>
      </x:c>
      <x:c r="AP2046" s="56" t="n">
        <x:f>IFERROR(AO2046/(K2046*1000000),"")</x:f>
        <x:v>0.9335570256126301</x:v>
      </x:c>
      <x:c r="AQ2046" s="57" t="n">
        <x:v>2350143.3333333335</x:v>
      </x:c>
      <x:c r="AR2046" s="52" t="n">
        <x:v>0.3831952510081663</x:v>
      </x:c>
      <x:c r="AS2046" s="52" t="n">
        <x:v>-0.72472485055092</x:v>
      </x:c>
      <x:c r="AT2046" s="55" t="b">
        <x:v>0</x:v>
      </x:c>
      <x:c r="AU2046" s="50" t="str">
        <x:v>low_liquidity</x:v>
      </x:c>
      <x:c r="AV2046" s="58" t="n">
        <x:v>-0.432815848644512</x:v>
      </x:c>
      <x:c r="AW2046" s="50" t="n">
        <x:v>3448</x:v>
      </x:c>
      <x:c r="AX2046" s="50" t="str">
        <x:v>Transformation Moat</x:v>
      </x:c>
      <x:c r="AY2046" s="50" t="str">
        <x:v>既存適格性フィルター不通過: low_liquidity / 60日平均売買代金2,000万円未満 / ローカル5年最大下落率-60%以下</x:v>
      </x:c>
      <x:c r="AZ2046" s="59" t="str">
        <x:v>2025-06-27 13:54</x:v>
      </x:c>
      <x:c r="BA2046" s="53" t="n">
        <x:v>42064</x:v>
      </x:c>
      <x:c r="BB2046" s="50"/>
      <x:c r="BC2046" s="50"/>
      <x:c r="BD2046" s="50"/>
    </x:row>
    <x:row r="2047">
      <x:c r="A2047" s="50" t="n">
        <x:v>2046</x:v>
      </x:c>
      <x:c r="B2047" s="50" t="str">
        <x:v>7686</x:v>
      </x:c>
      <x:c r="C2047" s="50" t="str">
        <x:v>7686.T</x:v>
      </x:c>
      <x:c r="D2047" s="50" t="str">
        <x:v>HitoMile Co.,Ltd.</x:v>
      </x:c>
      <x:c r="E2047" s="50" t="str">
        <x:v>Standard Market(Domestic)</x:v>
      </x:c>
      <x:c r="F2047" s="50" t="str">
        <x:v>Retail Trade</x:v>
      </x:c>
      <x:c r="G2047" s="51" t="n">
        <x:v>80226</x:v>
      </x:c>
      <x:c r="H2047" s="51" t="n">
        <x:v>85514</x:v>
      </x:c>
      <x:c r="I2047" s="51" t="n">
        <x:v>114960</x:v>
      </x:c>
      <x:c r="J2047" s="51" t="n">
        <x:v>129406</x:v>
      </x:c>
      <x:c r="K2047" s="51" t="n">
        <x:v>134514</x:v>
      </x:c>
      <x:c r="L2047" s="52" t="n">
        <x:f>IFERROR(H2047/G2047-1,"")</x:f>
        <x:v>0.06591379353326854</x:v>
      </x:c>
      <x:c r="M2047" s="52" t="n">
        <x:f>IFERROR(I2047/H2047-1,"")</x:f>
        <x:v>0.34434127745164544</x:v>
      </x:c>
      <x:c r="N2047" s="52" t="n">
        <x:f>IFERROR(J2047/I2047-1,"")</x:f>
        <x:v>0.12566109951287396</x:v>
      </x:c>
      <x:c r="O2047" s="52" t="n">
        <x:f>IFERROR(K2047/J2047-1,"")</x:f>
        <x:v>0.039472667418821494</x:v>
      </x:c>
      <x:c r="P2047" s="52" t="n">
        <x:f>IFERROR((K2047/G2047)^(1/4)-1,"")</x:f>
        <x:v>0.13792355405133216</x:v>
      </x:c>
      <x:c r="Q2047" s="51" t="n">
        <x:v>1781</x:v>
      </x:c>
      <x:c r="R2047" s="52" t="n">
        <x:f>IFERROR(Q2047/K2047,"")</x:f>
        <x:v>0.01324025751966338</x:v>
      </x:c>
      <x:c r="S2047" s="53" t="n">
        <x:v>43800</x:v>
      </x:c>
      <x:c r="T2047" s="50" t="str">
        <x:v>EDINET_company_history</x:v>
      </x:c>
      <x:c r="U2047" s="50" t="str">
        <x:v>株式会社ＳＫＹグループホールディングス</x:v>
      </x:c>
      <x:c r="V2047" s="54" t="n">
        <x:v>0.4697</x:v>
      </x:c>
      <x:c r="W2047" s="50" t="str">
        <x:v>前垣内 洋行</x:v>
      </x:c>
      <x:c r="X2047" s="50" t="b">
        <x:f>AND(COUNT(L2047:O2047)=4,L2047&gt;='設定'!$B$6,M2047&gt;='設定'!$B$6,N2047&gt;='設定'!$B$6,O2047&gt;='設定'!$B$6)</x:f>
        <x:v>0</x:v>
      </x:c>
      <x:c r="Y2047" s="50" t="b">
        <x:f>AND(COUNT(G2047:K2047)=5,P2047&gt;='設定'!$B$7)</x:f>
        <x:v>0</x:v>
      </x:c>
      <x:c r="Z2047" s="50" t="b">
        <x:f>AND(ISNUMBER(R2047),R2047&gt;='設定'!$B$8)</x:f>
        <x:v>0</x:v>
      </x:c>
      <x:c r="AA2047" s="50" t="b">
        <x:f>AND(ISNUMBER(S2047),S2047&gt;=DATE(YEAR('設定'!$B$10)-'設定'!$B$9,MONTH('設定'!$B$10),DAY('設定'!$B$10)))</x:f>
        <x:v>0</x:v>
      </x:c>
      <x:c r="AB2047" s="55" t="b">
        <x:v>0</x:v>
      </x:c>
      <x:c r="AC2047" s="55" t="b">
        <x:v>0</x:v>
      </x:c>
      <x:c r="AD2047" s="50" t="n">
        <x:f>IF(X2047,1,0)+IF(Z2047,1,0)+IF(AA2047,1,0)+IF(AB2047,1,0)</x:f>
        <x:v>0</x:v>
      </x:c>
      <x:c r="AE2047" s="50" t="n">
        <x:f>IF(Y2047,1,0)+IF(Z2047,1,0)+IF(AA2047,1,0)+IF(AB2047,1,0)</x:f>
        <x:v>0</x:v>
      </x:c>
      <x:c r="AF2047" s="50" t="n">
        <x:f>IF(Y2047,1,0)+IF(Z2047,1,0)+IF(AA2047,1,0)+IF(AC2047,1,0)</x:f>
        <x:v>0</x:v>
      </x:c>
      <x:c r="AG2047" s="53" t="n">
        <x:v>44348</x:v>
      </x:c>
      <x:c r="AH2047" s="50" t="str">
        <x:v>S100W5XS</x:v>
      </x:c>
      <x:c r="AI2047" s="50" t="str">
        <x:v>NetSalesSummaryOfBusinessResults</x:v>
      </x:c>
      <x:c r="AJ2047" s="50" t="str">
        <x:v>OperatingIncome</x:v>
      </x:c>
      <x:c r="AK2047" s="53" t="n">
        <x:v>45747</x:v>
      </x:c>
      <x:c r="AL2047" s="50" t="str">
        <x:v>365/365/365/366/365</x:v>
      </x:c>
      <x:c r="AM2047" s="51" t="n">
        <x:v>29018200</x:v>
      </x:c>
      <x:c r="AN2047" s="51" t="n">
        <x:v>414</x:v>
      </x:c>
      <x:c r="AO2047" s="51" t="n">
        <x:f>IFERROR(AM2047*AN2047,"")</x:f>
        <x:v>12013534800</x:v>
      </x:c>
      <x:c r="AP2047" s="56" t="n">
        <x:f>IFERROR(AO2047/(K2047*1000000),"")</x:f>
        <x:v>0.08931066506088585</x:v>
      </x:c>
      <x:c r="AQ2047" s="57" t="n">
        <x:v>5888725</x:v>
      </x:c>
      <x:c r="AR2047" s="52" t="n">
        <x:v>0.3419686309109784</x:v>
      </x:c>
      <x:c r="AS2047" s="52" t="n">
        <x:v>-0.5436375277408982</x:v>
      </x:c>
      <x:c r="AT2047" s="55" t="b">
        <x:v>0</x:v>
      </x:c>
      <x:c r="AU2047" s="50" t="str">
        <x:v>low_liquidity</x:v>
      </x:c>
      <x:c r="AV2047" s="58" t="n">
        <x:v>-0.210659191675839</x:v>
      </x:c>
      <x:c r="AW2047" s="50" t="n">
        <x:v>3062</x:v>
      </x:c>
      <x:c r="AX2047" s="50" t="str">
        <x:v>Transformation Moat</x:v>
      </x:c>
      <x:c r="AY2047" s="50" t="str">
        <x:v>既存適格性フィルター不通過: low_liquidity / 60日平均売買代金2,000万円未満</x:v>
      </x:c>
      <x:c r="AZ2047" s="59" t="str">
        <x:v>2025-06-25 15:30</x:v>
      </x:c>
      <x:c r="BA2047" s="53" t="n">
        <x:v>43800</x:v>
      </x:c>
      <x:c r="BB2047" s="50"/>
      <x:c r="BC2047" s="50"/>
      <x:c r="BD2047" s="50"/>
    </x:row>
    <x:row r="2048">
      <x:c r="A2048" s="50" t="n">
        <x:v>2047</x:v>
      </x:c>
      <x:c r="B2048" s="50" t="str">
        <x:v>6103</x:v>
      </x:c>
      <x:c r="C2048" s="50" t="str">
        <x:v>6103.T</x:v>
      </x:c>
      <x:c r="D2048" s="50" t="str">
        <x:v>OKUMA Corporation</x:v>
      </x:c>
      <x:c r="E2048" s="50" t="str">
        <x:v>Prime Market (Domestic)</x:v>
      </x:c>
      <x:c r="F2048" s="50" t="str">
        <x:v>Machinery</x:v>
      </x:c>
      <x:c r="G2048" s="51" t="n">
        <x:v>123394</x:v>
      </x:c>
      <x:c r="H2048" s="51" t="n">
        <x:v>172809</x:v>
      </x:c>
      <x:c r="I2048" s="51" t="n">
        <x:v>227636</x:v>
      </x:c>
      <x:c r="J2048" s="51" t="n">
        <x:v>227994</x:v>
      </x:c>
      <x:c r="K2048" s="51" t="n">
        <x:v>206822</x:v>
      </x:c>
      <x:c r="L2048" s="52" t="n">
        <x:f>IFERROR(H2048/G2048-1,"")</x:f>
        <x:v>0.400465176588813</x:v>
      </x:c>
      <x:c r="M2048" s="52" t="n">
        <x:f>IFERROR(I2048/H2048-1,"")</x:f>
        <x:v>0.3172693551840471</x:v>
      </x:c>
      <x:c r="N2048" s="52" t="n">
        <x:f>IFERROR(J2048/I2048-1,"")</x:f>
        <x:v>0.0015726862183484958</x:v>
      </x:c>
      <x:c r="O2048" s="52" t="n">
        <x:f>IFERROR(K2048/J2048-1,"")</x:f>
        <x:v>-0.0928620928620929</x:v>
      </x:c>
      <x:c r="P2048" s="52" t="n">
        <x:f>IFERROR((K2048/G2048)^(1/4)-1,"")</x:f>
        <x:v>0.13782552645790203</x:v>
      </x:c>
      <x:c r="Q2048" s="51" t="n">
        <x:v>14651</x:v>
      </x:c>
      <x:c r="R2048" s="52" t="n">
        <x:f>IFERROR(Q2048/K2048,"")</x:f>
        <x:v>0.07083869220875923</x:v>
      </x:c>
      <x:c r="S2048" s="53" t="n">
        <x:v>18019</x:v>
      </x:c>
      <x:c r="T2048" s="50" t="str">
        <x:v>EDINET_company_history</x:v>
      </x:c>
      <x:c r="U2048" s="50" t="str">
        <x:v>日本マスタートラスト信託銀行株式会社(信託口)</x:v>
      </x:c>
      <x:c r="V2048" s="54" t="n">
        <x:v>0.1947</x:v>
      </x:c>
      <x:c r="W2048" s="50" t="str">
        <x:v>家 城 淳 / 領 木 正 人</x:v>
      </x:c>
      <x:c r="X2048" s="50" t="b">
        <x:f>AND(COUNT(L2048:O2048)=4,L2048&gt;='設定'!$B$6,M2048&gt;='設定'!$B$6,N2048&gt;='設定'!$B$6,O2048&gt;='設定'!$B$6)</x:f>
        <x:v>0</x:v>
      </x:c>
      <x:c r="Y2048" s="50" t="b">
        <x:f>AND(COUNT(G2048:K2048)=5,P2048&gt;='設定'!$B$7)</x:f>
        <x:v>0</x:v>
      </x:c>
      <x:c r="Z2048" s="50" t="b">
        <x:f>AND(ISNUMBER(R2048),R2048&gt;='設定'!$B$8)</x:f>
        <x:v>0</x:v>
      </x:c>
      <x:c r="AA2048" s="50" t="b">
        <x:f>AND(ISNUMBER(S2048),S2048&gt;=DATE(YEAR('設定'!$B$10)-'設定'!$B$9,MONTH('設定'!$B$10),DAY('設定'!$B$10)))</x:f>
        <x:v>0</x:v>
      </x:c>
      <x:c r="AB2048" s="55" t="b">
        <x:v>0</x:v>
      </x:c>
      <x:c r="AC2048" s="55" t="b">
        <x:v>0</x:v>
      </x:c>
      <x:c r="AD2048" s="50" t="n">
        <x:f>IF(X2048,1,0)+IF(Z2048,1,0)+IF(AA2048,1,0)+IF(AB2048,1,0)</x:f>
        <x:v>0</x:v>
      </x:c>
      <x:c r="AE2048" s="50" t="n">
        <x:f>IF(Y2048,1,0)+IF(Z2048,1,0)+IF(AA2048,1,0)+IF(AB2048,1,0)</x:f>
        <x:v>0</x:v>
      </x:c>
      <x:c r="AF2048" s="50" t="n">
        <x:f>IF(Y2048,1,0)+IF(Z2048,1,0)+IF(AA2048,1,0)+IF(AC2048,1,0)</x:f>
        <x:v>0</x:v>
      </x:c>
      <x:c r="AG2048" s="53" t="n">
        <x:v>44348</x:v>
      </x:c>
      <x:c r="AH2048" s="50" t="str">
        <x:v>S100W043</x:v>
      </x:c>
      <x:c r="AI2048" s="50" t="str">
        <x:v>NetSalesSummaryOfBusinessResults</x:v>
      </x:c>
      <x:c r="AJ2048" s="50" t="str">
        <x:v>OperatingIncome</x:v>
      </x:c>
      <x:c r="AK2048" s="53" t="n">
        <x:v>45747</x:v>
      </x:c>
      <x:c r="AL2048" s="50" t="str">
        <x:v>365/365/365/366/365</x:v>
      </x:c>
      <x:c r="AM2048" s="51" t="n">
        <x:v>60501708</x:v>
      </x:c>
      <x:c r="AN2048" s="51" t="n">
        <x:v>4095</x:v>
      </x:c>
      <x:c r="AO2048" s="51" t="n">
        <x:f>IFERROR(AM2048*AN2048,"")</x:f>
        <x:v>247754494260</x:v>
      </x:c>
      <x:c r="AP2048" s="56" t="n">
        <x:f>IFERROR(AO2048/(K2048*1000000),"")</x:f>
        <x:v>1.1979117031070197</x:v>
      </x:c>
      <x:c r="AQ2048" s="57" t="n">
        <x:v>2060773266.6666667</x:v>
      </x:c>
      <x:c r="AR2048" s="52" t="n">
        <x:v>0.3302992955965665</x:v>
      </x:c>
      <x:c r="AS2048" s="52" t="n">
        <x:v>-0.3340175956419137</x:v>
      </x:c>
      <x:c r="AT2048" s="55" t="b">
        <x:v>1</x:v>
      </x:c>
      <x:c r="AU2048" s="50"/>
      <x:c r="AV2048" s="58" t="n">
        <x:v>0.2380638952252271</x:v>
      </x:c>
      <x:c r="AW2048" s="50" t="n">
        <x:v>584</x:v>
      </x:c>
      <x:c r="AX2048" s="50" t="str">
        <x:v>Future Moat</x:v>
      </x:c>
      <x:c r="AY2048" s="50" t="str">
        <x:v>目立つ機械的警告なし（定性確認は別途必要）</x:v>
      </x:c>
      <x:c r="AZ2048" s="59" t="str">
        <x:v>2025-06-20 13:32</x:v>
      </x:c>
      <x:c r="BA2048" s="53" t="n">
        <x:v>18019</x:v>
      </x:c>
      <x:c r="BB2048" s="50"/>
      <x:c r="BC2048" s="50"/>
      <x:c r="BD2048" s="50" t="str">
        <x:v>TOPIX Small 1</x:v>
      </x:c>
    </x:row>
    <x:row r="2049">
      <x:c r="A2049" s="50" t="n">
        <x:v>2048</x:v>
      </x:c>
      <x:c r="B2049" s="50" t="str">
        <x:v>4553</x:v>
      </x:c>
      <x:c r="C2049" s="50" t="str">
        <x:v>4553.T</x:v>
      </x:c>
      <x:c r="D2049" s="50" t="str">
        <x:v>TOWA PHARMACEUTICAL CO.,LTD.</x:v>
      </x:c>
      <x:c r="E2049" s="50" t="str">
        <x:v>Prime Market (Domestic)</x:v>
      </x:c>
      <x:c r="F2049" s="50" t="str">
        <x:v>Pharmaceutical</x:v>
      </x:c>
      <x:c r="G2049" s="51" t="n">
        <x:v>154900</x:v>
      </x:c>
      <x:c r="H2049" s="51" t="n">
        <x:v>165615</x:v>
      </x:c>
      <x:c r="I2049" s="51" t="n">
        <x:v>208859</x:v>
      </x:c>
      <x:c r="J2049" s="51" t="n">
        <x:v>227934</x:v>
      </x:c>
      <x:c r="K2049" s="51" t="n">
        <x:v>259594</x:v>
      </x:c>
      <x:c r="L2049" s="52" t="n">
        <x:f>IFERROR(H2049/G2049-1,"")</x:f>
        <x:v>0.06917366042608131</x:v>
      </x:c>
      <x:c r="M2049" s="52" t="n">
        <x:f>IFERROR(I2049/H2049-1,"")</x:f>
        <x:v>0.2611116142861456</x:v>
      </x:c>
      <x:c r="N2049" s="52" t="n">
        <x:f>IFERROR(J2049/I2049-1,"")</x:f>
        <x:v>0.0913295572611188</x:v>
      </x:c>
      <x:c r="O2049" s="52" t="n">
        <x:f>IFERROR(K2049/J2049-1,"")</x:f>
        <x:v>0.13889985697614216</x:v>
      </x:c>
      <x:c r="P2049" s="52" t="n">
        <x:f>IFERROR((K2049/G2049)^(1/4)-1,"")</x:f>
        <x:v>0.1377865829485474</x:v>
      </x:c>
      <x:c r="Q2049" s="51" t="n">
        <x:v>23242</x:v>
      </x:c>
      <x:c r="R2049" s="52" t="n">
        <x:f>IFERROR(Q2049/K2049,"")</x:f>
        <x:v>0.08953211553425734</x:v>
      </x:c>
      <x:c r="S2049" s="53" t="n">
        <x:v>38078</x:v>
      </x:c>
      <x:c r="T2049" s="50" t="str">
        <x:v>EDINET_company_history</x:v>
      </x:c>
      <x:c r="U2049" s="50" t="str">
        <x:v>株式会社吉田事務所</x:v>
      </x:c>
      <x:c r="V2049" s="54" t="n">
        <x:v>0.4083</x:v>
      </x:c>
      <x:c r="W2049" s="50" t="str">
        <x:v>吉田 逸郎</x:v>
      </x:c>
      <x:c r="X2049" s="50" t="b">
        <x:f>AND(COUNT(L2049:O2049)=4,L2049&gt;='設定'!$B$6,M2049&gt;='設定'!$B$6,N2049&gt;='設定'!$B$6,O2049&gt;='設定'!$B$6)</x:f>
        <x:v>0</x:v>
      </x:c>
      <x:c r="Y2049" s="50" t="b">
        <x:f>AND(COUNT(G2049:K2049)=5,P2049&gt;='設定'!$B$7)</x:f>
        <x:v>0</x:v>
      </x:c>
      <x:c r="Z2049" s="50" t="b">
        <x:f>AND(ISNUMBER(R2049),R2049&gt;='設定'!$B$8)</x:f>
        <x:v>0</x:v>
      </x:c>
      <x:c r="AA2049" s="50" t="b">
        <x:f>AND(ISNUMBER(S2049),S2049&gt;=DATE(YEAR('設定'!$B$10)-'設定'!$B$9,MONTH('設定'!$B$10),DAY('設定'!$B$10)))</x:f>
        <x:v>0</x:v>
      </x:c>
      <x:c r="AB2049" s="55" t="b">
        <x:v>0</x:v>
      </x:c>
      <x:c r="AC2049" s="55" t="b">
        <x:v>0</x:v>
      </x:c>
      <x:c r="AD2049" s="50" t="n">
        <x:f>IF(X2049,1,0)+IF(Z2049,1,0)+IF(AA2049,1,0)+IF(AB2049,1,0)</x:f>
        <x:v>0</x:v>
      </x:c>
      <x:c r="AE2049" s="50" t="n">
        <x:f>IF(Y2049,1,0)+IF(Z2049,1,0)+IF(AA2049,1,0)+IF(AB2049,1,0)</x:f>
        <x:v>0</x:v>
      </x:c>
      <x:c r="AF2049" s="50" t="n">
        <x:f>IF(Y2049,1,0)+IF(Z2049,1,0)+IF(AA2049,1,0)+IF(AC2049,1,0)</x:f>
        <x:v>0</x:v>
      </x:c>
      <x:c r="AG2049" s="53" t="n">
        <x:v>44348</x:v>
      </x:c>
      <x:c r="AH2049" s="50" t="str">
        <x:v>S100W349</x:v>
      </x:c>
      <x:c r="AI2049" s="50" t="str">
        <x:v>NetSalesSummaryOfBusinessResults</x:v>
      </x:c>
      <x:c r="AJ2049" s="50" t="str">
        <x:v>OperatingIncome</x:v>
      </x:c>
      <x:c r="AK2049" s="53" t="n">
        <x:v>45747</x:v>
      </x:c>
      <x:c r="AL2049" s="50" t="str">
        <x:v>365/365/365/366/365</x:v>
      </x:c>
      <x:c r="AM2049" s="51" t="n">
        <x:v>49227100</x:v>
      </x:c>
      <x:c r="AN2049" s="51" t="n">
        <x:v>3855</x:v>
      </x:c>
      <x:c r="AO2049" s="51" t="n">
        <x:f>IFERROR(AM2049*AN2049,"")</x:f>
        <x:v>189770470500</x:v>
      </x:c>
      <x:c r="AP2049" s="56" t="n">
        <x:f>IFERROR(AO2049/(K2049*1000000),"")</x:f>
        <x:v>0.7310279532654838</x:v>
      </x:c>
      <x:c r="AQ2049" s="57" t="n">
        <x:v>513262933.3333333</x:v>
      </x:c>
      <x:c r="AR2049" s="52" t="n">
        <x:v>0.3276483726203117</x:v>
      </x:c>
      <x:c r="AS2049" s="52" t="n">
        <x:v>-0.4955617982929253</x:v>
      </x:c>
      <x:c r="AT2049" s="55" t="b">
        <x:v>1</x:v>
      </x:c>
      <x:c r="AU2049" s="50"/>
      <x:c r="AV2049" s="58" t="n">
        <x:v>-0.0341388203777474</x:v>
      </x:c>
      <x:c r="AW2049" s="50" t="n">
        <x:v>2141</x:v>
      </x:c>
      <x:c r="AX2049" s="50" t="str">
        <x:v>Transformation Moat</x:v>
      </x:c>
      <x:c r="AY2049" s="50" t="str">
        <x:v>目立つ機械的警告なし（定性確認は別途必要）</x:v>
      </x:c>
      <x:c r="AZ2049" s="59" t="str">
        <x:v>2025-06-24 12:00</x:v>
      </x:c>
      <x:c r="BA2049" s="53" t="n">
        <x:v>38078</x:v>
      </x:c>
      <x:c r="BB2049" s="50"/>
      <x:c r="BC2049" s="50"/>
      <x:c r="BD2049" s="50" t="str">
        <x:v>TOPIX Small 1</x:v>
      </x:c>
    </x:row>
    <x:row r="2050">
      <x:c r="A2050" s="50" t="n">
        <x:v>2049</x:v>
      </x:c>
      <x:c r="B2050" s="50" t="str">
        <x:v>9107</x:v>
      </x:c>
      <x:c r="C2050" s="50" t="str">
        <x:v>9107.T</x:v>
      </x:c>
      <x:c r="D2050" s="50" t="str">
        <x:v>Kawasaki Kisen Kaisha,Ltd.</x:v>
      </x:c>
      <x:c r="E2050" s="50" t="str">
        <x:v>Prime Market (Domestic)</x:v>
      </x:c>
      <x:c r="F2050" s="50" t="str">
        <x:v>Marine Transportation</x:v>
      </x:c>
      <x:c r="G2050" s="51" t="n">
        <x:v>625486</x:v>
      </x:c>
      <x:c r="H2050" s="51" t="n">
        <x:v>756983</x:v>
      </x:c>
      <x:c r="I2050" s="51" t="n">
        <x:v>942606</x:v>
      </x:c>
      <x:c r="J2050" s="51" t="n">
        <x:v>957939</x:v>
      </x:c>
      <x:c r="K2050" s="51" t="n">
        <x:v>1047944</x:v>
      </x:c>
      <x:c r="L2050" s="52" t="n">
        <x:f>IFERROR(H2050/G2050-1,"")</x:f>
        <x:v>0.21023172381156408</x:v>
      </x:c>
      <x:c r="M2050" s="52" t="n">
        <x:f>IFERROR(I2050/H2050-1,"")</x:f>
        <x:v>0.24521422541853655</x:v>
      </x:c>
      <x:c r="N2050" s="52" t="n">
        <x:f>IFERROR(J2050/I2050-1,"")</x:f>
        <x:v>0.016266605559480896</x:v>
      </x:c>
      <x:c r="O2050" s="52" t="n">
        <x:f>IFERROR(K2050/J2050-1,"")</x:f>
        <x:v>0.09395692210046769</x:v>
      </x:c>
      <x:c r="P2050" s="52" t="n">
        <x:f>IFERROR((K2050/G2050)^(1/4)-1,"")</x:f>
        <x:v>0.1377061886845894</x:v>
      </x:c>
      <x:c r="Q2050" s="51" t="n">
        <x:v>102855</x:v>
      </x:c>
      <x:c r="R2050" s="52" t="n">
        <x:f>IFERROR(Q2050/K2050,"")</x:f>
        <x:v>0.09814932859007733</x:v>
      </x:c>
      <x:c r="S2050" s="53" t="n">
        <x:v>15432</x:v>
      </x:c>
      <x:c r="T2050" s="50" t="str">
        <x:v>EDINET_company_history</x:v>
      </x:c>
      <x:c r="U2050" s="50" t="str">
        <x:v>イーシーエム エムエフ （常任代理人 立花証券株式会社）</x:v>
      </x:c>
      <x:c r="V2050" s="54" t="n">
        <x:v>0.1221</x:v>
      </x:c>
      <x:c r="W2050" s="50" t="str">
        <x:v>五十嵐 武 宣</x:v>
      </x:c>
      <x:c r="X2050" s="50" t="b">
        <x:f>AND(COUNT(L2050:O2050)=4,L2050&gt;='設定'!$B$6,M2050&gt;='設定'!$B$6,N2050&gt;='設定'!$B$6,O2050&gt;='設定'!$B$6)</x:f>
        <x:v>0</x:v>
      </x:c>
      <x:c r="Y2050" s="50" t="b">
        <x:f>AND(COUNT(G2050:K2050)=5,P2050&gt;='設定'!$B$7)</x:f>
        <x:v>0</x:v>
      </x:c>
      <x:c r="Z2050" s="50" t="b">
        <x:f>AND(ISNUMBER(R2050),R2050&gt;='設定'!$B$8)</x:f>
        <x:v>0</x:v>
      </x:c>
      <x:c r="AA2050" s="50" t="b">
        <x:f>AND(ISNUMBER(S2050),S2050&gt;=DATE(YEAR('設定'!$B$10)-'設定'!$B$9,MONTH('設定'!$B$10),DAY('設定'!$B$10)))</x:f>
        <x:v>0</x:v>
      </x:c>
      <x:c r="AB2050" s="55" t="b">
        <x:v>0</x:v>
      </x:c>
      <x:c r="AC2050" s="55" t="b">
        <x:v>0</x:v>
      </x:c>
      <x:c r="AD2050" s="50" t="n">
        <x:f>IF(X2050,1,0)+IF(Z2050,1,0)+IF(AA2050,1,0)+IF(AB2050,1,0)</x:f>
        <x:v>0</x:v>
      </x:c>
      <x:c r="AE2050" s="50" t="n">
        <x:f>IF(Y2050,1,0)+IF(Z2050,1,0)+IF(AA2050,1,0)+IF(AB2050,1,0)</x:f>
        <x:v>0</x:v>
      </x:c>
      <x:c r="AF2050" s="50" t="n">
        <x:f>IF(Y2050,1,0)+IF(Z2050,1,0)+IF(AA2050,1,0)+IF(AC2050,1,0)</x:f>
        <x:v>0</x:v>
      </x:c>
      <x:c r="AG2050" s="53" t="n">
        <x:v>44348</x:v>
      </x:c>
      <x:c r="AH2050" s="50" t="str">
        <x:v>S100VYMJ</x:v>
      </x:c>
      <x:c r="AI2050" s="50" t="str">
        <x:v>NetSalesSummaryOfBusinessResults</x:v>
      </x:c>
      <x:c r="AJ2050" s="50" t="str">
        <x:v>OperatingIncome</x:v>
      </x:c>
      <x:c r="AK2050" s="53" t="n">
        <x:v>45747</x:v>
      </x:c>
      <x:c r="AL2050" s="50" t="str">
        <x:v>365/365/365/366/365</x:v>
      </x:c>
      <x:c r="AM2050" s="51" t="n">
        <x:v>637459367</x:v>
      </x:c>
      <x:c r="AN2050" s="51" t="n">
        <x:v>2585</x:v>
      </x:c>
      <x:c r="AO2050" s="51" t="n">
        <x:f>IFERROR(AM2050*AN2050,"")</x:f>
        <x:v>1647832463695</x:v>
      </x:c>
      <x:c r="AP2050" s="56" t="n">
        <x:f>IFERROR(AO2050/(K2050*1000000),"")</x:f>
        <x:v>1.5724432447678502</x:v>
      </x:c>
      <x:c r="AQ2050" s="57" t="n">
        <x:v>17849093597.5</x:v>
      </x:c>
      <x:c r="AR2050" s="52" t="n">
        <x:v>0.5023659426118094</x:v>
      </x:c>
      <x:c r="AS2050" s="52" t="n">
        <x:v>-0.4540571944182064</x:v>
      </x:c>
      <x:c r="AT2050" s="55" t="b">
        <x:v>1</x:v>
      </x:c>
      <x:c r="AU2050" s="50"/>
      <x:c r="AV2050" s="58" t="n">
        <x:v>0.0811859953721084</x:v>
      </x:c>
      <x:c r="AW2050" s="50" t="n">
        <x:v>1342</x:v>
      </x:c>
      <x:c r="AX2050" s="50" t="str">
        <x:v>Transformation Moat</x:v>
      </x:c>
      <x:c r="AY2050" s="50" t="str">
        <x:v>目立つ機械的警告なし（定性確認は別途必要）</x:v>
      </x:c>
      <x:c r="AZ2050" s="59" t="str">
        <x:v>2025-06-19 10:04</x:v>
      </x:c>
      <x:c r="BA2050" s="53" t="n">
        <x:v>15432</x:v>
      </x:c>
      <x:c r="BB2050" s="50"/>
      <x:c r="BC2050" s="50"/>
      <x:c r="BD2050" s="50" t="str">
        <x:v>TOPIX Mid400</x:v>
      </x:c>
    </x:row>
    <x:row r="2051">
      <x:c r="A2051" s="50" t="n">
        <x:v>2050</x:v>
      </x:c>
      <x:c r="B2051" s="50" t="str">
        <x:v>9145</x:v>
      </x:c>
      <x:c r="C2051" s="50" t="str">
        <x:v>9145.T</x:v>
      </x:c>
      <x:c r="D2051" s="50" t="str">
        <x:v>BEING HOLDINGS CO.,LTD.</x:v>
      </x:c>
      <x:c r="E2051" s="50" t="str">
        <x:v>Standard Market(Domestic)</x:v>
      </x:c>
      <x:c r="F2051" s="50" t="str">
        <x:v>Land Transportation</x:v>
      </x:c>
      <x:c r="G2051" s="51" t="n">
        <x:v>20029</x:v>
      </x:c>
      <x:c r="H2051" s="51" t="n">
        <x:v>23022</x:v>
      </x:c>
      <x:c r="I2051" s="51" t="n">
        <x:v>26322</x:v>
      </x:c>
      <x:c r="J2051" s="51" t="n">
        <x:v>30190</x:v>
      </x:c>
      <x:c r="K2051" s="51" t="n">
        <x:v>33515</x:v>
      </x:c>
      <x:c r="L2051" s="52" t="n">
        <x:f>IFERROR(H2051/G2051-1,"")</x:f>
        <x:v>0.14943332168355883</x:v>
      </x:c>
      <x:c r="M2051" s="52" t="n">
        <x:f>IFERROR(I2051/H2051-1,"")</x:f>
        <x:v>0.143341151941621</x:v>
      </x:c>
      <x:c r="N2051" s="52" t="n">
        <x:f>IFERROR(J2051/I2051-1,"")</x:f>
        <x:v>0.14694931996048943</x:v>
      </x:c>
      <x:c r="O2051" s="52" t="n">
        <x:f>IFERROR(K2051/J2051-1,"")</x:f>
        <x:v>0.110135806558463</x:v>
      </x:c>
      <x:c r="P2051" s="52" t="n">
        <x:f>IFERROR((K2051/G2051)^(1/4)-1,"")</x:f>
        <x:v>0.13735224525278156</x:v>
      </x:c>
      <x:c r="Q2051" s="51" t="n">
        <x:v>2304</x:v>
      </x:c>
      <x:c r="R2051" s="52" t="n">
        <x:f>IFERROR(Q2051/K2051,"")</x:f>
        <x:v>0.06874533790839922</x:v>
      </x:c>
      <x:c r="S2051" s="53" t="n">
        <x:v>44166</x:v>
      </x:c>
      <x:c r="T2051" s="50" t="str">
        <x:v>EDINET_company_history</x:v>
      </x:c>
      <x:c r="U2051" s="50" t="str">
        <x:v>株式会社喜多商店</x:v>
      </x:c>
      <x:c r="V2051" s="54" t="n">
        <x:v>0.4705</x:v>
      </x:c>
      <x:c r="W2051" s="50" t="str">
        <x:v>喜多 甚一 / 喜多 和行</x:v>
      </x:c>
      <x:c r="X2051" s="50" t="b">
        <x:f>AND(COUNT(L2051:O2051)=4,L2051&gt;='設定'!$B$6,M2051&gt;='設定'!$B$6,N2051&gt;='設定'!$B$6,O2051&gt;='設定'!$B$6)</x:f>
        <x:v>0</x:v>
      </x:c>
      <x:c r="Y2051" s="50" t="b">
        <x:f>AND(COUNT(G2051:K2051)=5,P2051&gt;='設定'!$B$7)</x:f>
        <x:v>0</x:v>
      </x:c>
      <x:c r="Z2051" s="50" t="b">
        <x:f>AND(ISNUMBER(R2051),R2051&gt;='設定'!$B$8)</x:f>
        <x:v>0</x:v>
      </x:c>
      <x:c r="AA2051" s="50" t="b">
        <x:f>AND(ISNUMBER(S2051),S2051&gt;=DATE(YEAR('設定'!$B$10)-'設定'!$B$9,MONTH('設定'!$B$10),DAY('設定'!$B$10)))</x:f>
        <x:v>0</x:v>
      </x:c>
      <x:c r="AB2051" s="55" t="b">
        <x:v>0</x:v>
      </x:c>
      <x:c r="AC2051" s="55" t="b">
        <x:v>0</x:v>
      </x:c>
      <x:c r="AD2051" s="50" t="n">
        <x:f>IF(X2051,1,0)+IF(Z2051,1,0)+IF(AA2051,1,0)+IF(AB2051,1,0)</x:f>
        <x:v>0</x:v>
      </x:c>
      <x:c r="AE2051" s="50" t="n">
        <x:f>IF(Y2051,1,0)+IF(Z2051,1,0)+IF(AA2051,1,0)+IF(AB2051,1,0)</x:f>
        <x:v>0</x:v>
      </x:c>
      <x:c r="AF2051" s="50" t="n">
        <x:f>IF(Y2051,1,0)+IF(Z2051,1,0)+IF(AA2051,1,0)+IF(AC2051,1,0)</x:f>
        <x:v>0</x:v>
      </x:c>
      <x:c r="AG2051" s="53" t="n">
        <x:v>44348</x:v>
      </x:c>
      <x:c r="AH2051" s="50" t="str">
        <x:v>S100XT1Y</x:v>
      </x:c>
      <x:c r="AI2051" s="50" t="str">
        <x:v>OperatingRevenue1SummaryOfBusinessResults</x:v>
      </x:c>
      <x:c r="AJ2051" s="50" t="str">
        <x:v>OperatingIncome</x:v>
      </x:c>
      <x:c r="AK2051" s="53" t="n">
        <x:v>46022</x:v>
      </x:c>
      <x:c r="AL2051" s="50" t="str">
        <x:v>365/365/365/366/365</x:v>
      </x:c>
      <x:c r="AM2051" s="51" t="n">
        <x:v>24099300</x:v>
      </x:c>
      <x:c r="AN2051" s="51" t="n">
        <x:v>559</x:v>
      </x:c>
      <x:c r="AO2051" s="51" t="n">
        <x:f>IFERROR(AM2051*AN2051,"")</x:f>
        <x:v>13471508700</x:v>
      </x:c>
      <x:c r="AP2051" s="56" t="n">
        <x:f>IFERROR(AO2051/(K2051*1000000),"")</x:f>
        <x:v>0.4019546083843055</x:v>
      </x:c>
      <x:c r="AQ2051" s="57" t="n">
        <x:v>19880253.333333332</x:v>
      </x:c>
      <x:c r="AR2051" s="52" t="n">
        <x:v>0.3810377822651303</x:v>
      </x:c>
      <x:c r="AS2051" s="52" t="n">
        <x:v>-0.5492390212828546</x:v>
      </x:c>
      <x:c r="AT2051" s="55" t="b">
        <x:v>0</x:v>
      </x:c>
      <x:c r="AU2051" s="50" t="str">
        <x:v>low_liquidity</x:v>
      </x:c>
      <x:c r="AV2051" s="58" t="n">
        <x:v>-0.2064184609743675</x:v>
      </x:c>
      <x:c r="AW2051" s="50" t="n">
        <x:v>3045</x:v>
      </x:c>
      <x:c r="AX2051" s="50" t="str">
        <x:v>Transformation Moat</x:v>
      </x:c>
      <x:c r="AY2051" s="50" t="str">
        <x:v>既存適格性フィルター不通過: low_liquidity / 60日平均売買代金2,000万円未満</x:v>
      </x:c>
      <x:c r="AZ2051" s="59" t="str">
        <x:v>2026-03-24 15:58</x:v>
      </x:c>
      <x:c r="BA2051" s="53" t="n">
        <x:v>44166</x:v>
      </x:c>
      <x:c r="BB2051" s="50"/>
      <x:c r="BC2051" s="50"/>
      <x:c r="BD2051" s="50"/>
    </x:row>
    <x:row r="2052">
      <x:c r="A2052" s="50" t="n">
        <x:v>2051</x:v>
      </x:c>
      <x:c r="B2052" s="50" t="str">
        <x:v>5753</x:v>
      </x:c>
      <x:c r="C2052" s="50" t="str">
        <x:v>5753.T</x:v>
      </x:c>
      <x:c r="D2052" s="50" t="str">
        <x:v>NIPPON SHINDO CO.,LTD.</x:v>
      </x:c>
      <x:c r="E2052" s="50" t="str">
        <x:v>Standard Market(Domestic)</x:v>
      </x:c>
      <x:c r="F2052" s="50" t="str">
        <x:v>Nonferrous Metals</x:v>
      </x:c>
      <x:c r="G2052" s="51" t="n">
        <x:v>15618</x:v>
      </x:c>
      <x:c r="H2052" s="51" t="n">
        <x:v>26137</x:v>
      </x:c>
      <x:c r="I2052" s="51" t="n">
        <x:v>27242</x:v>
      </x:c>
      <x:c r="J2052" s="51" t="n">
        <x:v>23338</x:v>
      </x:c>
      <x:c r="K2052" s="51" t="n">
        <x:v>26122</x:v>
      </x:c>
      <x:c r="L2052" s="52" t="n">
        <x:f>IFERROR(H2052/G2052-1,"")</x:f>
        <x:v>0.6735177359457036</x:v>
      </x:c>
      <x:c r="M2052" s="52" t="n">
        <x:f>IFERROR(I2052/H2052-1,"")</x:f>
        <x:v>0.04227723151088503</x:v>
      </x:c>
      <x:c r="N2052" s="52" t="n">
        <x:f>IFERROR(J2052/I2052-1,"")</x:f>
        <x:v>-0.14330812715659647</x:v>
      </x:c>
      <x:c r="O2052" s="52" t="n">
        <x:f>IFERROR(K2052/J2052-1,"")</x:f>
        <x:v>0.11929042762875985</x:v>
      </x:c>
      <x:c r="P2052" s="52" t="n">
        <x:f>IFERROR((K2052/G2052)^(1/4)-1,"")</x:f>
        <x:v>0.13722199728159734</x:v>
      </x:c>
      <x:c r="Q2052" s="51" t="n">
        <x:v>1835</x:v>
      </x:c>
      <x:c r="R2052" s="52" t="n">
        <x:f>IFERROR(Q2052/K2052,"")</x:f>
        <x:v>0.07024730112548809</x:v>
      </x:c>
      <x:c r="S2052" s="53" t="n">
        <x:v>18019</x:v>
      </x:c>
      <x:c r="T2052" s="50" t="str">
        <x:v>EDINET_company_history</x:v>
      </x:c>
      <x:c r="U2052" s="50" t="str">
        <x:v>株式会社ＣＫサンエツ</x:v>
      </x:c>
      <x:c r="V2052" s="54" t="n">
        <x:v>0.554</x:v>
      </x:c>
      <x:c r="W2052" s="50" t="str">
        <x:v>釣谷 宏行 / 原田 孝之</x:v>
      </x:c>
      <x:c r="X2052" s="50" t="b">
        <x:f>AND(COUNT(L2052:O2052)=4,L2052&gt;='設定'!$B$6,M2052&gt;='設定'!$B$6,N2052&gt;='設定'!$B$6,O2052&gt;='設定'!$B$6)</x:f>
        <x:v>0</x:v>
      </x:c>
      <x:c r="Y2052" s="50" t="b">
        <x:f>AND(COUNT(G2052:K2052)=5,P2052&gt;='設定'!$B$7)</x:f>
        <x:v>0</x:v>
      </x:c>
      <x:c r="Z2052" s="50" t="b">
        <x:f>AND(ISNUMBER(R2052),R2052&gt;='設定'!$B$8)</x:f>
        <x:v>0</x:v>
      </x:c>
      <x:c r="AA2052" s="50" t="b">
        <x:f>AND(ISNUMBER(S2052),S2052&gt;=DATE(YEAR('設定'!$B$10)-'設定'!$B$9,MONTH('設定'!$B$10),DAY('設定'!$B$10)))</x:f>
        <x:v>0</x:v>
      </x:c>
      <x:c r="AB2052" s="55" t="b">
        <x:v>0</x:v>
      </x:c>
      <x:c r="AC2052" s="55" t="b">
        <x:v>0</x:v>
      </x:c>
      <x:c r="AD2052" s="50" t="n">
        <x:f>IF(X2052,1,0)+IF(Z2052,1,0)+IF(AA2052,1,0)+IF(AB2052,1,0)</x:f>
        <x:v>0</x:v>
      </x:c>
      <x:c r="AE2052" s="50" t="n">
        <x:f>IF(Y2052,1,0)+IF(Z2052,1,0)+IF(AA2052,1,0)+IF(AB2052,1,0)</x:f>
        <x:v>0</x:v>
      </x:c>
      <x:c r="AF2052" s="50" t="n">
        <x:f>IF(Y2052,1,0)+IF(Z2052,1,0)+IF(AA2052,1,0)+IF(AC2052,1,0)</x:f>
        <x:v>0</x:v>
      </x:c>
      <x:c r="AG2052" s="53" t="n">
        <x:v>44348</x:v>
      </x:c>
      <x:c r="AH2052" s="50" t="str">
        <x:v>S100W1OZ</x:v>
      </x:c>
      <x:c r="AI2052" s="50" t="str">
        <x:v>NetSalesSummaryOfBusinessResults</x:v>
      </x:c>
      <x:c r="AJ2052" s="50" t="str">
        <x:v>OperatingIncome</x:v>
      </x:c>
      <x:c r="AK2052" s="53" t="n">
        <x:v>45747</x:v>
      </x:c>
      <x:c r="AL2052" s="50" t="str">
        <x:v>365/365/365/366/365</x:v>
      </x:c>
      <x:c r="AM2052" s="51" t="n">
        <x:v>2137100</x:v>
      </x:c>
      <x:c r="AN2052" s="51" t="n">
        <x:v>2369</x:v>
      </x:c>
      <x:c r="AO2052" s="51" t="n">
        <x:f>IFERROR(AM2052*AN2052,"")</x:f>
        <x:v>5062789900</x:v>
      </x:c>
      <x:c r="AP2052" s="56" t="n">
        <x:f>IFERROR(AO2052/(K2052*1000000),"")</x:f>
        <x:v>0.19381325702473012</x:v>
      </x:c>
      <x:c r="AQ2052" s="57" t="n">
        <x:v>15932133.333333334</x:v>
      </x:c>
      <x:c r="AR2052" s="52" t="n">
        <x:v>0.3012941112034006</x:v>
      </x:c>
      <x:c r="AS2052" s="52" t="n">
        <x:v>-0.3690203340773388</x:v>
      </x:c>
      <x:c r="AT2052" s="55" t="b">
        <x:v>0</x:v>
      </x:c>
      <x:c r="AU2052" s="50" t="str">
        <x:v>low_liquidity</x:v>
      </x:c>
      <x:c r="AV2052" s="58" t="n">
        <x:v>0.1057990077104666</x:v>
      </x:c>
      <x:c r="AW2052" s="50" t="n">
        <x:v>1196</x:v>
      </x:c>
      <x:c r="AX2052" s="50" t="str">
        <x:v>Discovery</x:v>
      </x:c>
      <x:c r="AY2052" s="50" t="str">
        <x:v>既存適格性フィルター不通過: low_liquidity / 60日平均売買代金2,000万円未満</x:v>
      </x:c>
      <x:c r="AZ2052" s="59" t="str">
        <x:v>2025-06-23 13:00</x:v>
      </x:c>
      <x:c r="BA2052" s="53" t="n">
        <x:v>18019</x:v>
      </x:c>
      <x:c r="BB2052" s="50"/>
      <x:c r="BC2052" s="50"/>
      <x:c r="BD2052" s="50"/>
    </x:row>
    <x:row r="2053">
      <x:c r="A2053" s="50" t="n">
        <x:v>2052</x:v>
      </x:c>
      <x:c r="B2053" s="50" t="str">
        <x:v>4565</x:v>
      </x:c>
      <x:c r="C2053" s="50" t="str">
        <x:v>4565.T</x:v>
      </x:c>
      <x:c r="D2053" s="50" t="str">
        <x:v>Nxera Pharma Co.,Ltd.</x:v>
      </x:c>
      <x:c r="E2053" s="50" t="str">
        <x:v>Prime Market (Domestic)</x:v>
      </x:c>
      <x:c r="F2053" s="50" t="str">
        <x:v>Pharmaceutical</x:v>
      </x:c>
      <x:c r="G2053" s="51" t="n">
        <x:v>17712</x:v>
      </x:c>
      <x:c r="H2053" s="51" t="n">
        <x:v>15569</x:v>
      </x:c>
      <x:c r="I2053" s="51" t="n">
        <x:v>12766</x:v>
      </x:c>
      <x:c r="J2053" s="51" t="n">
        <x:v>28835</x:v>
      </x:c>
      <x:c r="K2053" s="51" t="n">
        <x:v>29615</x:v>
      </x:c>
      <x:c r="L2053" s="52" t="n">
        <x:f>IFERROR(H2053/G2053-1,"")</x:f>
        <x:v>-0.1209914182475158</x:v>
      </x:c>
      <x:c r="M2053" s="52" t="n">
        <x:f>IFERROR(I2053/H2053-1,"")</x:f>
        <x:v>-0.1800372535166035</x:v>
      </x:c>
      <x:c r="N2053" s="52" t="n">
        <x:f>IFERROR(J2053/I2053-1,"")</x:f>
        <x:v>1.2587341375528749</x:v>
      </x:c>
      <x:c r="O2053" s="52" t="n">
        <x:f>IFERROR(K2053/J2053-1,"")</x:f>
        <x:v>0.027050459511010816</x:v>
      </x:c>
      <x:c r="P2053" s="52" t="n">
        <x:f>IFERROR((K2053/G2053)^(1/4)-1,"")</x:f>
        <x:v>0.13713239847836478</x:v>
      </x:c>
      <x:c r="Q2053" s="51" t="n">
        <x:v>-8462</x:v>
      </x:c>
      <x:c r="R2053" s="52" t="n">
        <x:f>IFERROR(Q2053/K2053,"")</x:f>
        <x:v>-0.2857335809555968</x:v>
      </x:c>
      <x:c r="S2053" s="53" t="n">
        <x:v>38169</x:v>
      </x:c>
      <x:c r="T2053" s="50" t="str">
        <x:v>EDINET_company_history</x:v>
      </x:c>
      <x:c r="U2053" s="50" t="str">
        <x:v>日本マスタートラスト信託銀行株式会社(信託口)</x:v>
      </x:c>
      <x:c r="V2053" s="54" t="n">
        <x:v>0.0943</x:v>
      </x:c>
      <x:c r="W2053" s="50"/>
      <x:c r="X2053" s="50" t="b">
        <x:f>AND(COUNT(L2053:O2053)=4,L2053&gt;='設定'!$B$6,M2053&gt;='設定'!$B$6,N2053&gt;='設定'!$B$6,O2053&gt;='設定'!$B$6)</x:f>
        <x:v>0</x:v>
      </x:c>
      <x:c r="Y2053" s="50" t="b">
        <x:f>AND(COUNT(G2053:K2053)=5,P2053&gt;='設定'!$B$7)</x:f>
        <x:v>0</x:v>
      </x:c>
      <x:c r="Z2053" s="50" t="b">
        <x:f>AND(ISNUMBER(R2053),R2053&gt;='設定'!$B$8)</x:f>
        <x:v>0</x:v>
      </x:c>
      <x:c r="AA2053" s="50" t="b">
        <x:f>AND(ISNUMBER(S2053),S2053&gt;=DATE(YEAR('設定'!$B$10)-'設定'!$B$9,MONTH('設定'!$B$10),DAY('設定'!$B$10)))</x:f>
        <x:v>0</x:v>
      </x:c>
      <x:c r="AB2053" s="55" t="b">
        <x:v>0</x:v>
      </x:c>
      <x:c r="AC2053" s="55" t="b">
        <x:v>0</x:v>
      </x:c>
      <x:c r="AD2053" s="50" t="n">
        <x:f>IF(X2053,1,0)+IF(Z2053,1,0)+IF(AA2053,1,0)+IF(AB2053,1,0)</x:f>
        <x:v>0</x:v>
      </x:c>
      <x:c r="AE2053" s="50" t="n">
        <x:f>IF(Y2053,1,0)+IF(Z2053,1,0)+IF(AA2053,1,0)+IF(AB2053,1,0)</x:f>
        <x:v>0</x:v>
      </x:c>
      <x:c r="AF2053" s="50" t="n">
        <x:f>IF(Y2053,1,0)+IF(Z2053,1,0)+IF(AA2053,1,0)+IF(AC2053,1,0)</x:f>
        <x:v>0</x:v>
      </x:c>
      <x:c r="AG2053" s="53" t="n">
        <x:v>44348</x:v>
      </x:c>
      <x:c r="AH2053" s="50" t="str">
        <x:v>S100XTYN</x:v>
      </x:c>
      <x:c r="AI2053" s="50" t="str">
        <x:v>RevenueIFRSSummaryOfBusinessResults</x:v>
      </x:c>
      <x:c r="AJ2053" s="50" t="str">
        <x:v>OperatingProfitLossIFRS</x:v>
      </x:c>
      <x:c r="AK2053" s="53" t="n">
        <x:v>46022</x:v>
      </x:c>
      <x:c r="AL2053" s="50" t="str">
        <x:v>365/365/365/366/365</x:v>
      </x:c>
      <x:c r="AM2053" s="51" t="n">
        <x:v>90494835</x:v>
      </x:c>
      <x:c r="AN2053" s="51" t="n">
        <x:v>1016</x:v>
      </x:c>
      <x:c r="AO2053" s="51" t="n">
        <x:f>IFERROR(AM2053*AN2053,"")</x:f>
        <x:v>91942752360</x:v>
      </x:c>
      <x:c r="AP2053" s="56" t="n">
        <x:f>IFERROR(AO2053/(K2053*1000000),"")</x:f>
        <x:v>3.104600788789465</x:v>
      </x:c>
      <x:c r="AQ2053" s="57" t="n">
        <x:v>1095365595</x:v>
      </x:c>
      <x:c r="AR2053" s="52" t="n">
        <x:v>0.4924502063117079</x:v>
      </x:c>
      <x:c r="AS2053" s="52" t="n">
        <x:v>-0.7825949367088608</x:v>
      </x:c>
      <x:c r="AT2053" s="55" t="b">
        <x:v>0</x:v>
      </x:c>
      <x:c r="AU2053" s="50" t="str">
        <x:v>missing_financial_data</x:v>
      </x:c>
      <x:c r="AV2053" s="58" t="n">
        <x:v>-0.3547855187858324</x:v>
      </x:c>
      <x:c r="AW2053" s="50" t="n">
        <x:v>3373</x:v>
      </x:c>
      <x:c r="AX2053" s="50" t="str">
        <x:v>Transformation Moat</x:v>
      </x:c>
      <x:c r="AY2053" s="50" t="str">
        <x:v>既存適格性フィルター不通過: missing_financial_data / ローカル5年最大下落率-60%以下</x:v>
      </x:c>
      <x:c r="AZ2053" s="59" t="str">
        <x:v>2026-03-25 16:01</x:v>
      </x:c>
      <x:c r="BA2053" s="53" t="n">
        <x:v>38169</x:v>
      </x:c>
      <x:c r="BB2053" s="50"/>
      <x:c r="BC2053" s="50"/>
      <x:c r="BD2053" s="50" t="str">
        <x:v>TOPIX Small 1</x:v>
      </x:c>
    </x:row>
    <x:row r="2054">
      <x:c r="A2054" s="50" t="n">
        <x:v>2053</x:v>
      </x:c>
      <x:c r="B2054" s="50" t="str">
        <x:v>3695</x:v>
      </x:c>
      <x:c r="C2054" s="50" t="str">
        <x:v>3695.T</x:v>
      </x:c>
      <x:c r="D2054" s="50" t="str">
        <x:v>GMO Product Platform,Inc.</x:v>
      </x:c>
      <x:c r="E2054" s="50" t="str">
        <x:v>Growth Market(Domestic)</x:v>
      </x:c>
      <x:c r="F2054" s="50" t="str">
        <x:v>Information &amp; Communication</x:v>
      </x:c>
      <x:c r="G2054" s="51" t="n">
        <x:v>4086.401</x:v>
      </x:c>
      <x:c r="H2054" s="51" t="n">
        <x:v>5200.64</x:v>
      </x:c>
      <x:c r="I2054" s="51" t="n">
        <x:v>5117.203</x:v>
      </x:c>
      <x:c r="J2054" s="51" t="n">
        <x:v>5025.786</x:v>
      </x:c>
      <x:c r="K2054" s="51" t="n">
        <x:v>6818.184</x:v>
      </x:c>
      <x:c r="L2054" s="52" t="n">
        <x:f>IFERROR(H2054/G2054-1,"")</x:f>
        <x:v>0.2726700096246062</x:v>
      </x:c>
      <x:c r="M2054" s="52" t="n">
        <x:f>IFERROR(I2054/H2054-1,"")</x:f>
        <x:v>-0.016043602325867545</x:v>
      </x:c>
      <x:c r="N2054" s="52" t="n">
        <x:f>IFERROR(J2054/I2054-1,"")</x:f>
        <x:v>-0.01786464207106897</x:v>
      </x:c>
      <x:c r="O2054" s="52" t="n">
        <x:f>IFERROR(K2054/J2054-1,"")</x:f>
        <x:v>0.3566403344670863</x:v>
      </x:c>
      <x:c r="P2054" s="52" t="n">
        <x:f>IFERROR((K2054/G2054)^(1/4)-1,"")</x:f>
        <x:v>0.1365326952812096</x:v>
      </x:c>
      <x:c r="Q2054" s="51" t="n">
        <x:v>340.678</x:v>
      </x:c>
      <x:c r="R2054" s="52" t="n">
        <x:f>IFERROR(Q2054/K2054,"")</x:f>
        <x:v>0.04996609067751765</x:v>
      </x:c>
      <x:c r="S2054" s="53" t="n">
        <x:v>41913</x:v>
      </x:c>
      <x:c r="T2054" s="50" t="str">
        <x:v>EDINET_company_history</x:v>
      </x:c>
      <x:c r="U2054" s="50" t="str">
        <x:v>ＧＭＯインターネットグループ株式会社</x:v>
      </x:c>
      <x:c r="V2054" s="54" t="n">
        <x:v>0.7038</x:v>
      </x:c>
      <x:c r="W2054" s="50" t="str">
        <x:v>荻田 剛大</x:v>
      </x:c>
      <x:c r="X2054" s="50" t="b">
        <x:f>AND(COUNT(L2054:O2054)=4,L2054&gt;='設定'!$B$6,M2054&gt;='設定'!$B$6,N2054&gt;='設定'!$B$6,O2054&gt;='設定'!$B$6)</x:f>
        <x:v>0</x:v>
      </x:c>
      <x:c r="Y2054" s="50" t="b">
        <x:f>AND(COUNT(G2054:K2054)=5,P2054&gt;='設定'!$B$7)</x:f>
        <x:v>0</x:v>
      </x:c>
      <x:c r="Z2054" s="50" t="b">
        <x:f>AND(ISNUMBER(R2054),R2054&gt;='設定'!$B$8)</x:f>
        <x:v>0</x:v>
      </x:c>
      <x:c r="AA2054" s="50" t="b">
        <x:f>AND(ISNUMBER(S2054),S2054&gt;=DATE(YEAR('設定'!$B$10)-'設定'!$B$9,MONTH('設定'!$B$10),DAY('設定'!$B$10)))</x:f>
        <x:v>0</x:v>
      </x:c>
      <x:c r="AB2054" s="55" t="b">
        <x:v>0</x:v>
      </x:c>
      <x:c r="AC2054" s="55" t="b">
        <x:v>0</x:v>
      </x:c>
      <x:c r="AD2054" s="50" t="n">
        <x:f>IF(X2054,1,0)+IF(Z2054,1,0)+IF(AA2054,1,0)+IF(AB2054,1,0)</x:f>
        <x:v>0</x:v>
      </x:c>
      <x:c r="AE2054" s="50" t="n">
        <x:f>IF(Y2054,1,0)+IF(Z2054,1,0)+IF(AA2054,1,0)+IF(AB2054,1,0)</x:f>
        <x:v>0</x:v>
      </x:c>
      <x:c r="AF2054" s="50" t="n">
        <x:f>IF(Y2054,1,0)+IF(Z2054,1,0)+IF(AA2054,1,0)+IF(AC2054,1,0)</x:f>
        <x:v>0</x:v>
      </x:c>
      <x:c r="AG2054" s="53" t="n">
        <x:v>44348</x:v>
      </x:c>
      <x:c r="AH2054" s="50" t="str">
        <x:v>S100XRA9</x:v>
      </x:c>
      <x:c r="AI2054" s="50" t="str">
        <x:v>NetSalesSummaryOfBusinessResults</x:v>
      </x:c>
      <x:c r="AJ2054" s="50" t="str">
        <x:v>OperatingIncome</x:v>
      </x:c>
      <x:c r="AK2054" s="53" t="n">
        <x:v>46022</x:v>
      </x:c>
      <x:c r="AL2054" s="50" t="str">
        <x:v>365/365/365/366/365</x:v>
      </x:c>
      <x:c r="AM2054" s="51" t="n">
        <x:v>4403157</x:v>
      </x:c>
      <x:c r="AN2054" s="51" t="n">
        <x:v>1718</x:v>
      </x:c>
      <x:c r="AO2054" s="51" t="n">
        <x:f>IFERROR(AM2054*AN2054,"")</x:f>
        <x:v>7564623726</x:v>
      </x:c>
      <x:c r="AP2054" s="56" t="n">
        <x:f>IFERROR(AO2054/(K2054*1000000),"")</x:f>
        <x:v>1.1094777914471068</x:v>
      </x:c>
      <x:c r="AQ2054" s="57" t="n">
        <x:v>4858793.333333333</x:v>
      </x:c>
      <x:c r="AR2054" s="52" t="n">
        <x:v>0.3833362705011441</x:v>
      </x:c>
      <x:c r="AS2054" s="52" t="n">
        <x:v>-0.5836125017720046</x:v>
      </x:c>
      <x:c r="AT2054" s="55" t="b">
        <x:v>0</x:v>
      </x:c>
      <x:c r="AU2054" s="50" t="str">
        <x:v>low_liquidity</x:v>
      </x:c>
      <x:c r="AV2054" s="58" t="n">
        <x:v>-0.1294742054487959</x:v>
      </x:c>
      <x:c r="AW2054" s="50" t="n">
        <x:v>2749</x:v>
      </x:c>
      <x:c r="AX2054" s="50" t="str">
        <x:v>Future Moat</x:v>
      </x:c>
      <x:c r="AY2054" s="50" t="str">
        <x:v>既存適格性フィルター不通過: low_liquidity / 60日平均売買代金2,000万円未満</x:v>
      </x:c>
      <x:c r="AZ2054" s="59" t="str">
        <x:v>2026-03-18 13:42</x:v>
      </x:c>
      <x:c r="BA2054" s="53" t="n">
        <x:v>41913</x:v>
      </x:c>
      <x:c r="BB2054" s="50"/>
      <x:c r="BC2054" s="50"/>
      <x:c r="BD2054" s="50"/>
    </x:row>
    <x:row r="2055">
      <x:c r="A2055" s="50" t="n">
        <x:v>2054</x:v>
      </x:c>
      <x:c r="B2055" s="50" t="str">
        <x:v>7072</x:v>
      </x:c>
      <x:c r="C2055" s="50" t="str">
        <x:v>7072.T</x:v>
      </x:c>
      <x:c r="D2055" s="50" t="str">
        <x:v>Intimate Merger,Inc.</x:v>
      </x:c>
      <x:c r="E2055" s="50" t="str">
        <x:v>Growth Market(Domestic)</x:v>
      </x:c>
      <x:c r="F2055" s="50" t="str">
        <x:v>Services</x:v>
      </x:c>
      <x:c r="G2055" s="51" t="n">
        <x:v>2017.169</x:v>
      </x:c>
      <x:c r="H2055" s="51" t="n">
        <x:v>2800.637</x:v>
      </x:c>
      <x:c r="I2055" s="51" t="n">
        <x:v>2982.406</x:v>
      </x:c>
      <x:c r="J2055" s="51" t="n">
        <x:v>2995.252</x:v>
      </x:c>
      <x:c r="K2055" s="51" t="n">
        <x:v>3363.631</x:v>
      </x:c>
      <x:c r="L2055" s="52" t="n">
        <x:f>IFERROR(H2055/G2055-1,"")</x:f>
        <x:v>0.38839978207081316</x:v>
      </x:c>
      <x:c r="M2055" s="52" t="n">
        <x:f>IFERROR(I2055/H2055-1,"")</x:f>
        <x:v>0.0649027346278721</x:v>
      </x:c>
      <x:c r="N2055" s="52" t="n">
        <x:f>IFERROR(J2055/I2055-1,"")</x:f>
        <x:v>0.00430726064794662</x:v>
      </x:c>
      <x:c r="O2055" s="52" t="n">
        <x:f>IFERROR(K2055/J2055-1,"")</x:f>
        <x:v>0.12298764845161614</x:v>
      </x:c>
      <x:c r="P2055" s="52" t="n">
        <x:f>IFERROR((K2055/G2055)^(1/4)-1,"")</x:f>
        <x:v>0.13636151021355336</x:v>
      </x:c>
      <x:c r="Q2055" s="51" t="n">
        <x:v>227.702</x:v>
      </x:c>
      <x:c r="R2055" s="52" t="n">
        <x:f>IFERROR(Q2055/K2055,"")</x:f>
        <x:v>0.06769529713574408</x:v>
      </x:c>
      <x:c r="S2055" s="53" t="n">
        <x:v>43739</x:v>
      </x:c>
      <x:c r="T2055" s="50" t="str">
        <x:v>EDINET_company_history</x:v>
      </x:c>
      <x:c r="U2055" s="50" t="str">
        <x:v>株式会社フリークアウト・ホールディングス</x:v>
      </x:c>
      <x:c r="V2055" s="54" t="n">
        <x:v>0.401</x:v>
      </x:c>
      <x:c r="W2055" s="50" t="str">
        <x:v>簗島 亮次</x:v>
      </x:c>
      <x:c r="X2055" s="50" t="b">
        <x:f>AND(COUNT(L2055:O2055)=4,L2055&gt;='設定'!$B$6,M2055&gt;='設定'!$B$6,N2055&gt;='設定'!$B$6,O2055&gt;='設定'!$B$6)</x:f>
        <x:v>0</x:v>
      </x:c>
      <x:c r="Y2055" s="50" t="b">
        <x:f>AND(COUNT(G2055:K2055)=5,P2055&gt;='設定'!$B$7)</x:f>
        <x:v>0</x:v>
      </x:c>
      <x:c r="Z2055" s="50" t="b">
        <x:f>AND(ISNUMBER(R2055),R2055&gt;='設定'!$B$8)</x:f>
        <x:v>0</x:v>
      </x:c>
      <x:c r="AA2055" s="50" t="b">
        <x:f>AND(ISNUMBER(S2055),S2055&gt;=DATE(YEAR('設定'!$B$10)-'設定'!$B$9,MONTH('設定'!$B$10),DAY('設定'!$B$10)))</x:f>
        <x:v>0</x:v>
      </x:c>
      <x:c r="AB2055" s="55" t="b">
        <x:v>0</x:v>
      </x:c>
      <x:c r="AC2055" s="55" t="b">
        <x:v>0</x:v>
      </x:c>
      <x:c r="AD2055" s="50" t="n">
        <x:f>IF(X2055,1,0)+IF(Z2055,1,0)+IF(AA2055,1,0)+IF(AB2055,1,0)</x:f>
        <x:v>0</x:v>
      </x:c>
      <x:c r="AE2055" s="50" t="n">
        <x:f>IF(Y2055,1,0)+IF(Z2055,1,0)+IF(AA2055,1,0)+IF(AB2055,1,0)</x:f>
        <x:v>0</x:v>
      </x:c>
      <x:c r="AF2055" s="50" t="n">
        <x:f>IF(Y2055,1,0)+IF(Z2055,1,0)+IF(AA2055,1,0)+IF(AC2055,1,0)</x:f>
        <x:v>0</x:v>
      </x:c>
      <x:c r="AG2055" s="53" t="n">
        <x:v>44348</x:v>
      </x:c>
      <x:c r="AH2055" s="50" t="str">
        <x:v>S100XBTQ</x:v>
      </x:c>
      <x:c r="AI2055" s="50" t="str">
        <x:v>NetSalesSummaryOfBusinessResults</x:v>
      </x:c>
      <x:c r="AJ2055" s="50" t="str">
        <x:v>OperatingIncome</x:v>
      </x:c>
      <x:c r="AK2055" s="53" t="n">
        <x:v>45930</x:v>
      </x:c>
      <x:c r="AL2055" s="50" t="str">
        <x:v>365/365/365/366/365</x:v>
      </x:c>
      <x:c r="AM2055" s="51" t="n">
        <x:v>3099150</x:v>
      </x:c>
      <x:c r="AN2055" s="51" t="n">
        <x:v>1028</x:v>
      </x:c>
      <x:c r="AO2055" s="51" t="n">
        <x:f>IFERROR(AM2055*AN2055,"")</x:f>
        <x:v>3185926200</x:v>
      </x:c>
      <x:c r="AP2055" s="56" t="n">
        <x:f>IFERROR(AO2055/(K2055*1000000),"")</x:f>
        <x:v>0.9471687589988319</x:v>
      </x:c>
      <x:c r="AQ2055" s="57" t="n">
        <x:v>24934520</x:v>
      </x:c>
      <x:c r="AR2055" s="52" t="n">
        <x:v>0.6904928622269534</x:v>
      </x:c>
      <x:c r="AS2055" s="52" t="n">
        <x:v>-0.8348868175765646</x:v>
      </x:c>
      <x:c r="AT2055" s="55" t="b">
        <x:v>1</x:v>
      </x:c>
      <x:c r="AU2055" s="50"/>
      <x:c r="AV2055" s="58" t="n">
        <x:v>-0.3385079024114046</x:v>
      </x:c>
      <x:c r="AW2055" s="50" t="n">
        <x:v>3346</x:v>
      </x:c>
      <x:c r="AX2055" s="50" t="str">
        <x:v>Future Moat</x:v>
      </x:c>
      <x:c r="AY2055" s="50" t="str">
        <x:v>年率ボラティリティ60%以上 / ローカル5年最大下落率-60%以下</x:v>
      </x:c>
      <x:c r="AZ2055" s="59" t="str">
        <x:v>2025-12-22 10:00</x:v>
      </x:c>
      <x:c r="BA2055" s="53" t="n">
        <x:v>43739</x:v>
      </x:c>
      <x:c r="BB2055" s="50"/>
      <x:c r="BC2055" s="50"/>
      <x:c r="BD2055" s="50"/>
    </x:row>
    <x:row r="2056">
      <x:c r="A2056" s="50" t="n">
        <x:v>2055</x:v>
      </x:c>
      <x:c r="B2056" s="50" t="str">
        <x:v>8115</x:v>
      </x:c>
      <x:c r="C2056" s="50" t="str">
        <x:v>8115.T</x:v>
      </x:c>
      <x:c r="D2056" s="50" t="str">
        <x:v>MOONBAT Co.,Ltd.</x:v>
      </x:c>
      <x:c r="E2056" s="50" t="str">
        <x:v>Standard Market(Domestic)</x:v>
      </x:c>
      <x:c r="F2056" s="50" t="str">
        <x:v>Wholesale Trade</x:v>
      </x:c>
      <x:c r="G2056" s="51" t="n">
        <x:v>7170.9</x:v>
      </x:c>
      <x:c r="H2056" s="51" t="n">
        <x:v>7455.512</x:v>
      </x:c>
      <x:c r="I2056" s="51" t="n">
        <x:v>9580.67</x:v>
      </x:c>
      <x:c r="J2056" s="51" t="n">
        <x:v>10610.014</x:v>
      </x:c>
      <x:c r="K2056" s="51" t="n">
        <x:v>11946.371</x:v>
      </x:c>
      <x:c r="L2056" s="52" t="n">
        <x:f>IFERROR(H2056/G2056-1,"")</x:f>
        <x:v>0.03968985761898791</x:v>
      </x:c>
      <x:c r="M2056" s="52" t="n">
        <x:f>IFERROR(I2056/H2056-1,"")</x:f>
        <x:v>0.2850452121866347</x:v>
      </x:c>
      <x:c r="N2056" s="52" t="n">
        <x:f>IFERROR(J2056/I2056-1,"")</x:f>
        <x:v>0.1074396675806597</x:v>
      </x:c>
      <x:c r="O2056" s="52" t="n">
        <x:f>IFERROR(K2056/J2056-1,"")</x:f>
        <x:v>0.12595242569896703</x:v>
      </x:c>
      <x:c r="P2056" s="52" t="n">
        <x:f>IFERROR((K2056/G2056)^(1/4)-1,"")</x:f>
        <x:v>0.13609744438194404</x:v>
      </x:c>
      <x:c r="Q2056" s="51" t="n">
        <x:v>702.772</x:v>
      </x:c>
      <x:c r="R2056" s="52" t="n">
        <x:f>IFERROR(Q2056/K2056,"")</x:f>
        <x:v>0.05882723715846428</x:v>
      </x:c>
      <x:c r="S2056" s="53" t="n">
        <x:v>28185</x:v>
      </x:c>
      <x:c r="T2056" s="50" t="str">
        <x:v>EDINET_company_history</x:v>
      </x:c>
      <x:c r="U2056" s="50" t="str">
        <x:v>八木通商株式会社</x:v>
      </x:c>
      <x:c r="V2056" s="54" t="n">
        <x:v>0.144</x:v>
      </x:c>
      <x:c r="W2056" s="50" t="str">
        <x:v>中村 卓司 / 鎌田 尚</x:v>
      </x:c>
      <x:c r="X2056" s="50" t="b">
        <x:f>AND(COUNT(L2056:O2056)=4,L2056&gt;='設定'!$B$6,M2056&gt;='設定'!$B$6,N2056&gt;='設定'!$B$6,O2056&gt;='設定'!$B$6)</x:f>
        <x:v>0</x:v>
      </x:c>
      <x:c r="Y2056" s="50" t="b">
        <x:f>AND(COUNT(G2056:K2056)=5,P2056&gt;='設定'!$B$7)</x:f>
        <x:v>0</x:v>
      </x:c>
      <x:c r="Z2056" s="50" t="b">
        <x:f>AND(ISNUMBER(R2056),R2056&gt;='設定'!$B$8)</x:f>
        <x:v>0</x:v>
      </x:c>
      <x:c r="AA2056" s="50" t="b">
        <x:f>AND(ISNUMBER(S2056),S2056&gt;=DATE(YEAR('設定'!$B$10)-'設定'!$B$9,MONTH('設定'!$B$10),DAY('設定'!$B$10)))</x:f>
        <x:v>0</x:v>
      </x:c>
      <x:c r="AB2056" s="55" t="b">
        <x:v>0</x:v>
      </x:c>
      <x:c r="AC2056" s="55" t="b">
        <x:v>0</x:v>
      </x:c>
      <x:c r="AD2056" s="50" t="n">
        <x:f>IF(X2056,1,0)+IF(Z2056,1,0)+IF(AA2056,1,0)+IF(AB2056,1,0)</x:f>
        <x:v>0</x:v>
      </x:c>
      <x:c r="AE2056" s="50" t="n">
        <x:f>IF(Y2056,1,0)+IF(Z2056,1,0)+IF(AA2056,1,0)+IF(AB2056,1,0)</x:f>
        <x:v>0</x:v>
      </x:c>
      <x:c r="AF2056" s="50" t="n">
        <x:f>IF(Y2056,1,0)+IF(Z2056,1,0)+IF(AA2056,1,0)+IF(AC2056,1,0)</x:f>
        <x:v>0</x:v>
      </x:c>
      <x:c r="AG2056" s="53" t="n">
        <x:v>44348</x:v>
      </x:c>
      <x:c r="AH2056" s="50" t="str">
        <x:v>S100W244</x:v>
      </x:c>
      <x:c r="AI2056" s="50" t="str">
        <x:v>NetSalesSummaryOfBusinessResults</x:v>
      </x:c>
      <x:c r="AJ2056" s="50" t="str">
        <x:v>OperatingIncome</x:v>
      </x:c>
      <x:c r="AK2056" s="53" t="n">
        <x:v>45747</x:v>
      </x:c>
      <x:c r="AL2056" s="50" t="str">
        <x:v>365/365/365/366/365</x:v>
      </x:c>
      <x:c r="AM2056" s="51" t="n">
        <x:v>4507819</x:v>
      </x:c>
      <x:c r="AN2056" s="51" t="n">
        <x:v>1636</x:v>
      </x:c>
      <x:c r="AO2056" s="51" t="n">
        <x:f>IFERROR(AM2056*AN2056,"")</x:f>
        <x:v>7374791884</x:v>
      </x:c>
      <x:c r="AP2056" s="56" t="n">
        <x:f>IFERROR(AO2056/(K2056*1000000),"")</x:f>
        <x:v>0.6173248666059341</x:v>
      </x:c>
      <x:c r="AQ2056" s="57" t="n">
        <x:v>5598758.333333333</x:v>
      </x:c>
      <x:c r="AR2056" s="52" t="n">
        <x:v>0.3285974840292541</x:v>
      </x:c>
      <x:c r="AS2056" s="52" t="n">
        <x:v>-0.3712925297708312</x:v>
      </x:c>
      <x:c r="AT2056" s="55" t="b">
        <x:v>0</x:v>
      </x:c>
      <x:c r="AU2056" s="50" t="str">
        <x:v>low_liquidity</x:v>
      </x:c>
      <x:c r="AV2056" s="58" t="n">
        <x:v>0.0187959064871162</x:v>
      </x:c>
      <x:c r="AW2056" s="50" t="n">
        <x:v>1726</x:v>
      </x:c>
      <x:c r="AX2056" s="50" t="str">
        <x:v>Discovery</x:v>
      </x:c>
      <x:c r="AY2056" s="50" t="str">
        <x:v>既存適格性フィルター不通過: low_liquidity / 60日平均売買代金2,000万円未満</x:v>
      </x:c>
      <x:c r="AZ2056" s="59" t="str">
        <x:v>2025-06-24 11:00</x:v>
      </x:c>
      <x:c r="BA2056" s="53" t="n">
        <x:v>28185</x:v>
      </x:c>
      <x:c r="BB2056" s="50"/>
      <x:c r="BC2056" s="50"/>
      <x:c r="BD2056" s="50"/>
    </x:row>
    <x:row r="2057">
      <x:c r="A2057" s="50" t="n">
        <x:v>2056</x:v>
      </x:c>
      <x:c r="B2057" s="50" t="str">
        <x:v>1980</x:v>
      </x:c>
      <x:c r="C2057" s="50" t="str">
        <x:v>1980.T</x:v>
      </x:c>
      <x:c r="D2057" s="50" t="str">
        <x:v>DAI-DAN CO.,LTD.</x:v>
      </x:c>
      <x:c r="E2057" s="50" t="str">
        <x:v>Prime Market (Domestic)</x:v>
      </x:c>
      <x:c r="F2057" s="50" t="str">
        <x:v>Construction</x:v>
      </x:c>
      <x:c r="G2057" s="51" t="n">
        <x:v>157712</x:v>
      </x:c>
      <x:c r="H2057" s="51" t="n">
        <x:v>162929</x:v>
      </x:c>
      <x:c r="I2057" s="51" t="n">
        <x:v>185961</x:v>
      </x:c>
      <x:c r="J2057" s="51" t="n">
        <x:v>197431</x:v>
      </x:c>
      <x:c r="K2057" s="51" t="n">
        <x:v>262732</x:v>
      </x:c>
      <x:c r="L2057" s="52" t="n">
        <x:f>IFERROR(H2057/G2057-1,"")</x:f>
        <x:v>0.03307928375773561</x:v>
      </x:c>
      <x:c r="M2057" s="52" t="n">
        <x:f>IFERROR(I2057/H2057-1,"")</x:f>
        <x:v>0.1413621884379086</x:v>
      </x:c>
      <x:c r="N2057" s="52" t="n">
        <x:f>IFERROR(J2057/I2057-1,"")</x:f>
        <x:v>0.061679599485913617</x:v>
      </x:c>
      <x:c r="O2057" s="52" t="n">
        <x:f>IFERROR(K2057/J2057-1,"")</x:f>
        <x:v>0.33075352908104594</x:v>
      </x:c>
      <x:c r="P2057" s="52" t="n">
        <x:f>IFERROR((K2057/G2057)^(1/4)-1,"")</x:f>
        <x:v>0.1360882237959904</x:v>
      </x:c>
      <x:c r="Q2057" s="51" t="n">
        <x:v>23037</x:v>
      </x:c>
      <x:c r="R2057" s="52" t="n">
        <x:f>IFERROR(Q2057/K2057,"")</x:f>
        <x:v>0.08768250536668544</x:v>
      </x:c>
      <x:c r="S2057" s="53" t="n">
        <x:v>27668</x:v>
      </x:c>
      <x:c r="T2057" s="50" t="str">
        <x:v>EDINET_company_history</x:v>
      </x:c>
      <x:c r="U2057" s="50" t="str">
        <x:v>日本マスタートラスト信託銀行株式会社（信託口）</x:v>
      </x:c>
      <x:c r="V2057" s="54" t="n">
        <x:v>0.0904</x:v>
      </x:c>
      <x:c r="W2057" s="50" t="str">
        <x:v>藤澤 一郎 / 山中 康宏 / 笹木 寿男</x:v>
      </x:c>
      <x:c r="X2057" s="50" t="b">
        <x:f>AND(COUNT(L2057:O2057)=4,L2057&gt;='設定'!$B$6,M2057&gt;='設定'!$B$6,N2057&gt;='設定'!$B$6,O2057&gt;='設定'!$B$6)</x:f>
        <x:v>0</x:v>
      </x:c>
      <x:c r="Y2057" s="50" t="b">
        <x:f>AND(COUNT(G2057:K2057)=5,P2057&gt;='設定'!$B$7)</x:f>
        <x:v>0</x:v>
      </x:c>
      <x:c r="Z2057" s="50" t="b">
        <x:f>AND(ISNUMBER(R2057),R2057&gt;='設定'!$B$8)</x:f>
        <x:v>0</x:v>
      </x:c>
      <x:c r="AA2057" s="50" t="b">
        <x:f>AND(ISNUMBER(S2057),S2057&gt;=DATE(YEAR('設定'!$B$10)-'設定'!$B$9,MONTH('設定'!$B$10),DAY('設定'!$B$10)))</x:f>
        <x:v>0</x:v>
      </x:c>
      <x:c r="AB2057" s="55" t="b">
        <x:v>0</x:v>
      </x:c>
      <x:c r="AC2057" s="55" t="b">
        <x:v>0</x:v>
      </x:c>
      <x:c r="AD2057" s="50" t="n">
        <x:f>IF(X2057,1,0)+IF(Z2057,1,0)+IF(AA2057,1,0)+IF(AB2057,1,0)</x:f>
        <x:v>0</x:v>
      </x:c>
      <x:c r="AE2057" s="50" t="n">
        <x:f>IF(Y2057,1,0)+IF(Z2057,1,0)+IF(AA2057,1,0)+IF(AB2057,1,0)</x:f>
        <x:v>0</x:v>
      </x:c>
      <x:c r="AF2057" s="50" t="n">
        <x:f>IF(Y2057,1,0)+IF(Z2057,1,0)+IF(AA2057,1,0)+IF(AC2057,1,0)</x:f>
        <x:v>0</x:v>
      </x:c>
      <x:c r="AG2057" s="53" t="n">
        <x:v>44348</x:v>
      </x:c>
      <x:c r="AH2057" s="50" t="str">
        <x:v>S100W6MU</x:v>
      </x:c>
      <x:c r="AI2057" s="50" t="str">
        <x:v>NetSalesSummaryOfBusinessResults</x:v>
      </x:c>
      <x:c r="AJ2057" s="50" t="str">
        <x:v>OperatingIncome</x:v>
      </x:c>
      <x:c r="AK2057" s="53" t="n">
        <x:v>45747</x:v>
      </x:c>
      <x:c r="AL2057" s="50" t="str">
        <x:v>365/365/365/366/365</x:v>
      </x:c>
      <x:c r="AM2057" s="51" t="n">
        <x:v>43212302</x:v>
      </x:c>
      <x:c r="AN2057" s="51" t="n">
        <x:v>2450</x:v>
      </x:c>
      <x:c r="AO2057" s="51" t="n">
        <x:f>IFERROR(AM2057*AN2057,"")</x:f>
        <x:v>105870139900</x:v>
      </x:c>
      <x:c r="AP2057" s="56" t="n">
        <x:f>IFERROR(AO2057/(K2057*1000000),"")</x:f>
        <x:v>0.40295867994762724</x:v>
      </x:c>
      <x:c r="AQ2057" s="57" t="n">
        <x:v>1721383641.6666667</x:v>
      </x:c>
      <x:c r="AR2057" s="52" t="n">
        <x:v>0.3604952874460806</x:v>
      </x:c>
      <x:c r="AS2057" s="52" t="n">
        <x:v>-0.334812232953836</x:v>
      </x:c>
      <x:c r="AT2057" s="55" t="b">
        <x:v>0</x:v>
      </x:c>
      <x:c r="AU2057" s="50" t="str">
        <x:v>missing_financial_data</x:v>
      </x:c>
      <x:c r="AV2057" s="58" t="n">
        <x:v>0.0588524044291125</x:v>
      </x:c>
      <x:c r="AW2057" s="50" t="n">
        <x:v>1465</x:v>
      </x:c>
      <x:c r="AX2057" s="50" t="str">
        <x:v>Transformation Moat</x:v>
      </x:c>
      <x:c r="AY2057" s="50" t="str">
        <x:v>既存適格性フィルター不通過: missing_financial_data</x:v>
      </x:c>
      <x:c r="AZ2057" s="59" t="str">
        <x:v>2025-06-27 13:07</x:v>
      </x:c>
      <x:c r="BA2057" s="53" t="n">
        <x:v>27668</x:v>
      </x:c>
      <x:c r="BB2057" s="50"/>
      <x:c r="BC2057" s="50"/>
      <x:c r="BD2057" s="50" t="str">
        <x:v>TOPIX Small 1</x:v>
      </x:c>
    </x:row>
    <x:row r="2058">
      <x:c r="A2058" s="50" t="n">
        <x:v>2057</x:v>
      </x:c>
      <x:c r="B2058" s="50" t="str">
        <x:v>9305</x:v>
      </x:c>
      <x:c r="C2058" s="50" t="str">
        <x:v>9305.T</x:v>
      </x:c>
      <x:c r="D2058" s="50" t="str">
        <x:v>Yamatane Corporation</x:v>
      </x:c>
      <x:c r="E2058" s="50" t="str">
        <x:v>Prime Market (Domestic)</x:v>
      </x:c>
      <x:c r="F2058" s="50" t="str">
        <x:v>Wholesale Trade</x:v>
      </x:c>
      <x:c r="G2058" s="51" t="n">
        <x:v>48690</x:v>
      </x:c>
      <x:c r="H2058" s="51" t="n">
        <x:v>46765</x:v>
      </x:c>
      <x:c r="I2058" s="51" t="n">
        <x:v>51090</x:v>
      </x:c>
      <x:c r="J2058" s="51" t="n">
        <x:v>64512</x:v>
      </x:c>
      <x:c r="K2058" s="51" t="n">
        <x:v>80922</x:v>
      </x:c>
      <x:c r="L2058" s="52" t="n">
        <x:f>IFERROR(H2058/G2058-1,"")</x:f>
        <x:v>-0.0395358389813103</x:v>
      </x:c>
      <x:c r="M2058" s="52" t="n">
        <x:f>IFERROR(I2058/H2058-1,"")</x:f>
        <x:v>0.0924836950711001</x:v>
      </x:c>
      <x:c r="N2058" s="52" t="n">
        <x:f>IFERROR(J2058/I2058-1,"")</x:f>
        <x:v>0.2627128596594246</x:v>
      </x:c>
      <x:c r="O2058" s="52" t="n">
        <x:f>IFERROR(K2058/J2058-1,"")</x:f>
        <x:v>0.25437127976190466</x:v>
      </x:c>
      <x:c r="P2058" s="52" t="n">
        <x:f>IFERROR((K2058/G2058)^(1/4)-1,"")</x:f>
        <x:v>0.13542044037866718</x:v>
      </x:c>
      <x:c r="Q2058" s="51" t="n">
        <x:v>3780</x:v>
      </x:c>
      <x:c r="R2058" s="52" t="n">
        <x:f>IFERROR(Q2058/K2058,"")</x:f>
        <x:v>0.046711648253874104</x:v>
      </x:c>
      <x:c r="S2058" s="53" t="n">
        <x:v>18537</x:v>
      </x:c>
      <x:c r="T2058" s="50" t="str">
        <x:v>EDINET_company_history</x:v>
      </x:c>
      <x:c r="U2058" s="50" t="str">
        <x:v>日本マスタートラスト信託銀行株式会社(信託口）</x:v>
      </x:c>
      <x:c r="V2058" s="54" t="n">
        <x:v>0.108</x:v>
      </x:c>
      <x:c r="W2058" s="50" t="str">
        <x:v>山 﨑 元 裕 / 河 原 田 岩 夫</x:v>
      </x:c>
      <x:c r="X2058" s="50" t="b">
        <x:f>AND(COUNT(L2058:O2058)=4,L2058&gt;='設定'!$B$6,M2058&gt;='設定'!$B$6,N2058&gt;='設定'!$B$6,O2058&gt;='設定'!$B$6)</x:f>
        <x:v>0</x:v>
      </x:c>
      <x:c r="Y2058" s="50" t="b">
        <x:f>AND(COUNT(G2058:K2058)=5,P2058&gt;='設定'!$B$7)</x:f>
        <x:v>0</x:v>
      </x:c>
      <x:c r="Z2058" s="50" t="b">
        <x:f>AND(ISNUMBER(R2058),R2058&gt;='設定'!$B$8)</x:f>
        <x:v>0</x:v>
      </x:c>
      <x:c r="AA2058" s="50" t="b">
        <x:f>AND(ISNUMBER(S2058),S2058&gt;=DATE(YEAR('設定'!$B$10)-'設定'!$B$9,MONTH('設定'!$B$10),DAY('設定'!$B$10)))</x:f>
        <x:v>0</x:v>
      </x:c>
      <x:c r="AB2058" s="55" t="b">
        <x:v>0</x:v>
      </x:c>
      <x:c r="AC2058" s="55" t="b">
        <x:v>0</x:v>
      </x:c>
      <x:c r="AD2058" s="50" t="n">
        <x:f>IF(X2058,1,0)+IF(Z2058,1,0)+IF(AA2058,1,0)+IF(AB2058,1,0)</x:f>
        <x:v>0</x:v>
      </x:c>
      <x:c r="AE2058" s="50" t="n">
        <x:f>IF(Y2058,1,0)+IF(Z2058,1,0)+IF(AA2058,1,0)+IF(AB2058,1,0)</x:f>
        <x:v>0</x:v>
      </x:c>
      <x:c r="AF2058" s="50" t="n">
        <x:f>IF(Y2058,1,0)+IF(Z2058,1,0)+IF(AA2058,1,0)+IF(AC2058,1,0)</x:f>
        <x:v>0</x:v>
      </x:c>
      <x:c r="AG2058" s="53" t="n">
        <x:v>44348</x:v>
      </x:c>
      <x:c r="AH2058" s="50" t="str">
        <x:v>S100W18E</x:v>
      </x:c>
      <x:c r="AI2058" s="50" t="str">
        <x:v>OperatingRevenue1SummaryOfBusinessResults</x:v>
      </x:c>
      <x:c r="AJ2058" s="50" t="str">
        <x:v>OperatingIncome</x:v>
      </x:c>
      <x:c r="AK2058" s="53" t="n">
        <x:v>45747</x:v>
      </x:c>
      <x:c r="AL2058" s="50" t="str">
        <x:v>365/365/365/366/365</x:v>
      </x:c>
      <x:c r="AM2058" s="51" t="n">
        <x:v>11067181</x:v>
      </x:c>
      <x:c r="AN2058" s="51" t="n">
        <x:v>1961</x:v>
      </x:c>
      <x:c r="AO2058" s="51" t="n">
        <x:f>IFERROR(AM2058*AN2058,"")</x:f>
        <x:v>21702741941</x:v>
      </x:c>
      <x:c r="AP2058" s="56" t="n">
        <x:f>IFERROR(AO2058/(K2058*1000000),"")</x:f>
        <x:v>0.2681933459504214</x:v>
      </x:c>
      <x:c r="AQ2058" s="57" t="n">
        <x:v>197092638.33333337</x:v>
      </x:c>
      <x:c r="AR2058" s="52" t="n">
        <x:v>0.2716846704606075</x:v>
      </x:c>
      <x:c r="AS2058" s="52" t="n">
        <x:v>-0.3684305724061312</x:v>
      </x:c>
      <x:c r="AT2058" s="55" t="b">
        <x:v>1</x:v>
      </x:c>
      <x:c r="AU2058" s="50"/>
      <x:c r="AV2058" s="58" t="n">
        <x:v>-0.1137170077589942</x:v>
      </x:c>
      <x:c r="AW2058" s="50" t="n">
        <x:v>2679</x:v>
      </x:c>
      <x:c r="AX2058" s="50" t="str">
        <x:v>Transformation Moat</x:v>
      </x:c>
      <x:c r="AY2058" s="50" t="str">
        <x:v>目立つ機械的警告なし（定性確認は別途必要）</x:v>
      </x:c>
      <x:c r="AZ2058" s="59" t="str">
        <x:v>2025-06-20 16:40</x:v>
      </x:c>
      <x:c r="BA2058" s="53" t="n">
        <x:v>18537</x:v>
      </x:c>
      <x:c r="BB2058" s="50"/>
      <x:c r="BC2058" s="50"/>
      <x:c r="BD2058" s="50" t="str">
        <x:v>TOPIX Small 2</x:v>
      </x:c>
    </x:row>
    <x:row r="2059">
      <x:c r="A2059" s="50" t="n">
        <x:v>2058</x:v>
      </x:c>
      <x:c r="B2059" s="50" t="str">
        <x:v>2695</x:v>
      </x:c>
      <x:c r="C2059" s="50" t="str">
        <x:v>2695.T</x:v>
      </x:c>
      <x:c r="D2059" s="50" t="str">
        <x:v>Kura Sushi,Inc.</x:v>
      </x:c>
      <x:c r="E2059" s="50" t="str">
        <x:v>Prime Market (Domestic)</x:v>
      </x:c>
      <x:c r="F2059" s="50" t="str">
        <x:v>Retail Trade</x:v>
      </x:c>
      <x:c r="G2059" s="51" t="n">
        <x:v>147694</x:v>
      </x:c>
      <x:c r="H2059" s="51" t="n">
        <x:v>183053</x:v>
      </x:c>
      <x:c r="I2059" s="51" t="n">
        <x:v>211405</x:v>
      </x:c>
      <x:c r="J2059" s="51" t="n">
        <x:v>234950</x:v>
      </x:c>
      <x:c r="K2059" s="51" t="n">
        <x:v>245109</x:v>
      </x:c>
      <x:c r="L2059" s="52" t="n">
        <x:f>IFERROR(H2059/G2059-1,"")</x:f>
        <x:v>0.23940715262637613</x:v>
      </x:c>
      <x:c r="M2059" s="52" t="n">
        <x:f>IFERROR(I2059/H2059-1,"")</x:f>
        <x:v>0.1548841046035847</x:v>
      </x:c>
      <x:c r="N2059" s="52" t="n">
        <x:f>IFERROR(J2059/I2059-1,"")</x:f>
        <x:v>0.11137390317163742</x:v>
      </x:c>
      <x:c r="O2059" s="52" t="n">
        <x:f>IFERROR(K2059/J2059-1,"")</x:f>
        <x:v>0.043238987018514585</x:v>
      </x:c>
      <x:c r="P2059" s="52" t="n">
        <x:f>IFERROR((K2059/G2059)^(1/4)-1,"")</x:f>
        <x:v>0.13500846713292036</x:v>
      </x:c>
      <x:c r="Q2059" s="51" t="n">
        <x:v>5460</x:v>
      </x:c>
      <x:c r="R2059" s="52" t="n">
        <x:f>IFERROR(Q2059/K2059,"")</x:f>
        <x:v>0.0222758038260529</x:v>
      </x:c>
      <x:c r="S2059" s="53" t="n">
        <x:v>37012</x:v>
      </x:c>
      <x:c r="T2059" s="50" t="str">
        <x:v>EDINET_company_history</x:v>
      </x:c>
      <x:c r="U2059" s="50" t="str">
        <x:v>株式会社ウォルナットコーポレーション</x:v>
      </x:c>
      <x:c r="V2059" s="54" t="n">
        <x:v>0.2929</x:v>
      </x:c>
      <x:c r="W2059" s="50" t="str">
        <x:v>田中 邦彦 / 田中 信</x:v>
      </x:c>
      <x:c r="X2059" s="50" t="b">
        <x:f>AND(COUNT(L2059:O2059)=4,L2059&gt;='設定'!$B$6,M2059&gt;='設定'!$B$6,N2059&gt;='設定'!$B$6,O2059&gt;='設定'!$B$6)</x:f>
        <x:v>0</x:v>
      </x:c>
      <x:c r="Y2059" s="50" t="b">
        <x:f>AND(COUNT(G2059:K2059)=5,P2059&gt;='設定'!$B$7)</x:f>
        <x:v>0</x:v>
      </x:c>
      <x:c r="Z2059" s="50" t="b">
        <x:f>AND(ISNUMBER(R2059),R2059&gt;='設定'!$B$8)</x:f>
        <x:v>0</x:v>
      </x:c>
      <x:c r="AA2059" s="50" t="b">
        <x:f>AND(ISNUMBER(S2059),S2059&gt;=DATE(YEAR('設定'!$B$10)-'設定'!$B$9,MONTH('設定'!$B$10),DAY('設定'!$B$10)))</x:f>
        <x:v>0</x:v>
      </x:c>
      <x:c r="AB2059" s="55" t="b">
        <x:v>0</x:v>
      </x:c>
      <x:c r="AC2059" s="55" t="b">
        <x:v>0</x:v>
      </x:c>
      <x:c r="AD2059" s="50" t="n">
        <x:f>IF(X2059,1,0)+IF(Z2059,1,0)+IF(AA2059,1,0)+IF(AB2059,1,0)</x:f>
        <x:v>0</x:v>
      </x:c>
      <x:c r="AE2059" s="50" t="n">
        <x:f>IF(Y2059,1,0)+IF(Z2059,1,0)+IF(AA2059,1,0)+IF(AB2059,1,0)</x:f>
        <x:v>0</x:v>
      </x:c>
      <x:c r="AF2059" s="50" t="n">
        <x:f>IF(Y2059,1,0)+IF(Z2059,1,0)+IF(AA2059,1,0)+IF(AC2059,1,0)</x:f>
        <x:v>0</x:v>
      </x:c>
      <x:c r="AG2059" s="53" t="n">
        <x:v>44348</x:v>
      </x:c>
      <x:c r="AH2059" s="50" t="str">
        <x:v>S100XHP5</x:v>
      </x:c>
      <x:c r="AI2059" s="50" t="str">
        <x:v>NetSalesSummaryOfBusinessResults</x:v>
      </x:c>
      <x:c r="AJ2059" s="50" t="str">
        <x:v>OperatingIncome</x:v>
      </x:c>
      <x:c r="AK2059" s="53" t="n">
        <x:v>45961</x:v>
      </x:c>
      <x:c r="AL2059" s="50" t="str">
        <x:v>365/365/365/366/365</x:v>
      </x:c>
      <x:c r="AM2059" s="51" t="n">
        <x:v>39743300</x:v>
      </x:c>
      <x:c r="AN2059" s="51" t="n">
        <x:v>1636</x:v>
      </x:c>
      <x:c r="AO2059" s="51" t="n">
        <x:f>IFERROR(AM2059*AN2059,"")</x:f>
        <x:v>65020038800</x:v>
      </x:c>
      <x:c r="AP2059" s="56" t="n">
        <x:f>IFERROR(AO2059/(K2059*1000000),"")</x:f>
        <x:v>0.2652698954342762</x:v>
      </x:c>
      <x:c r="AQ2059" s="57" t="n">
        <x:v>922079620</x:v>
      </x:c>
      <x:c r="AR2059" s="52" t="n">
        <x:v>0.3136551895861051</x:v>
      </x:c>
      <x:c r="AS2059" s="52" t="n">
        <x:v>-0.5170096083348112</x:v>
      </x:c>
      <x:c r="AT2059" s="55" t="b">
        <x:v>1</x:v>
      </x:c>
      <x:c r="AU2059" s="50"/>
      <x:c r="AV2059" s="58" t="n">
        <x:v>-0.144935132075798</x:v>
      </x:c>
      <x:c r="AW2059" s="50" t="n">
        <x:v>2829</x:v>
      </x:c>
      <x:c r="AX2059" s="50" t="str">
        <x:v>Transformation Moat</x:v>
      </x:c>
      <x:c r="AY2059" s="50" t="str">
        <x:v>目立つ機械的警告なし（定性確認は別途必要）</x:v>
      </x:c>
      <x:c r="AZ2059" s="59" t="str">
        <x:v>2026-01-27 17:09</x:v>
      </x:c>
      <x:c r="BA2059" s="53" t="n">
        <x:v>37012</x:v>
      </x:c>
      <x:c r="BB2059" s="50"/>
      <x:c r="BC2059" s="50"/>
      <x:c r="BD2059" s="50" t="str">
        <x:v>TOPIX Small 1</x:v>
      </x:c>
    </x:row>
    <x:row r="2060">
      <x:c r="A2060" s="50" t="n">
        <x:v>2059</x:v>
      </x:c>
      <x:c r="B2060" s="50" t="str">
        <x:v>3457</x:v>
      </x:c>
      <x:c r="C2060" s="50" t="str">
        <x:v>3457.T</x:v>
      </x:c>
      <x:c r="D2060" s="50" t="str">
        <x:v>&amp;Do Holdings Co.,Ltd.</x:v>
      </x:c>
      <x:c r="E2060" s="50" t="str">
        <x:v>Prime Market (Domestic)</x:v>
      </x:c>
      <x:c r="F2060" s="50" t="str">
        <x:v>Real Estate</x:v>
      </x:c>
      <x:c r="G2060" s="51" t="n">
        <x:v>39037</x:v>
      </x:c>
      <x:c r="H2060" s="51" t="n">
        <x:v>41395</x:v>
      </x:c>
      <x:c r="I2060" s="51" t="n">
        <x:v>49552</x:v>
      </x:c>
      <x:c r="J2060" s="51" t="n">
        <x:v>67579</x:v>
      </x:c>
      <x:c r="K2060" s="51" t="n">
        <x:v>64735</x:v>
      </x:c>
      <x:c r="L2060" s="52" t="n">
        <x:f>IFERROR(H2060/G2060-1,"")</x:f>
        <x:v>0.060404231882573045</x:v>
      </x:c>
      <x:c r="M2060" s="52" t="n">
        <x:f>IFERROR(I2060/H2060-1,"")</x:f>
        <x:v>0.19705278415267546</x:v>
      </x:c>
      <x:c r="N2060" s="52" t="n">
        <x:f>IFERROR(J2060/I2060-1,"")</x:f>
        <x:v>0.3637996448175653</x:v>
      </x:c>
      <x:c r="O2060" s="52" t="n">
        <x:f>IFERROR(K2060/J2060-1,"")</x:f>
        <x:v>-0.04208407937377001</x:v>
      </x:c>
      <x:c r="P2060" s="52" t="n">
        <x:f>IFERROR((K2060/G2060)^(1/4)-1,"")</x:f>
        <x:v>0.1347904686762238</x:v>
      </x:c>
      <x:c r="Q2060" s="51" t="n">
        <x:v>2620</x:v>
      </x:c>
      <x:c r="R2060" s="52" t="n">
        <x:f>IFERROR(Q2060/K2060,"")</x:f>
        <x:v>0.0404726963775392</x:v>
      </x:c>
      <x:c r="S2060" s="53" t="n">
        <x:v>42064</x:v>
      </x:c>
      <x:c r="T2060" s="50" t="str">
        <x:v>EDINET_company_history</x:v>
      </x:c>
      <x:c r="U2060" s="50" t="str">
        <x:v>有限会社ＡＭＣ</x:v>
      </x:c>
      <x:c r="V2060" s="54" t="n">
        <x:v>0.3481</x:v>
      </x:c>
      <x:c r="W2060" s="50" t="str">
        <x:v>安藤 正弘 / 冨永 正英 / 松本 裕敦 / 市田 真也</x:v>
      </x:c>
      <x:c r="X2060" s="50" t="b">
        <x:f>AND(COUNT(L2060:O2060)=4,L2060&gt;='設定'!$B$6,M2060&gt;='設定'!$B$6,N2060&gt;='設定'!$B$6,O2060&gt;='設定'!$B$6)</x:f>
        <x:v>0</x:v>
      </x:c>
      <x:c r="Y2060" s="50" t="b">
        <x:f>AND(COUNT(G2060:K2060)=5,P2060&gt;='設定'!$B$7)</x:f>
        <x:v>0</x:v>
      </x:c>
      <x:c r="Z2060" s="50" t="b">
        <x:f>AND(ISNUMBER(R2060),R2060&gt;='設定'!$B$8)</x:f>
        <x:v>0</x:v>
      </x:c>
      <x:c r="AA2060" s="50" t="b">
        <x:f>AND(ISNUMBER(S2060),S2060&gt;=DATE(YEAR('設定'!$B$10)-'設定'!$B$9,MONTH('設定'!$B$10),DAY('設定'!$B$10)))</x:f>
        <x:v>0</x:v>
      </x:c>
      <x:c r="AB2060" s="55" t="b">
        <x:v>0</x:v>
      </x:c>
      <x:c r="AC2060" s="55" t="b">
        <x:v>0</x:v>
      </x:c>
      <x:c r="AD2060" s="50" t="n">
        <x:f>IF(X2060,1,0)+IF(Z2060,1,0)+IF(AA2060,1,0)+IF(AB2060,1,0)</x:f>
        <x:v>0</x:v>
      </x:c>
      <x:c r="AE2060" s="50" t="n">
        <x:f>IF(Y2060,1,0)+IF(Z2060,1,0)+IF(AA2060,1,0)+IF(AB2060,1,0)</x:f>
        <x:v>0</x:v>
      </x:c>
      <x:c r="AF2060" s="50" t="n">
        <x:f>IF(Y2060,1,0)+IF(Z2060,1,0)+IF(AA2060,1,0)+IF(AC2060,1,0)</x:f>
        <x:v>0</x:v>
      </x:c>
      <x:c r="AG2060" s="53" t="n">
        <x:v>44348</x:v>
      </x:c>
      <x:c r="AH2060" s="50" t="str">
        <x:v>S100WQWR</x:v>
      </x:c>
      <x:c r="AI2060" s="50" t="str">
        <x:v>NetSalesSummaryOfBusinessResults</x:v>
      </x:c>
      <x:c r="AJ2060" s="50" t="str">
        <x:v>OperatingIncome</x:v>
      </x:c>
      <x:c r="AK2060" s="53" t="n">
        <x:v>45838</x:v>
      </x:c>
      <x:c r="AL2060" s="50" t="str">
        <x:v>365/365/365/366/365</x:v>
      </x:c>
      <x:c r="AM2060" s="51" t="n">
        <x:v>19956300</x:v>
      </x:c>
      <x:c r="AN2060" s="51" t="n">
        <x:v>993</x:v>
      </x:c>
      <x:c r="AO2060" s="51" t="n">
        <x:f>IFERROR(AM2060*AN2060,"")</x:f>
        <x:v>19816605900</x:v>
      </x:c>
      <x:c r="AP2060" s="56" t="n">
        <x:f>IFERROR(AO2060/(K2060*1000000),"")</x:f>
        <x:v>0.3061188831389511</x:v>
      </x:c>
      <x:c r="AQ2060" s="57" t="n">
        <x:v>80409173.33333333</x:v>
      </x:c>
      <x:c r="AR2060" s="52" t="n">
        <x:v>0.2688085438205859</x:v>
      </x:c>
      <x:c r="AS2060" s="52" t="n">
        <x:v>-0.3280902787369817</x:v>
      </x:c>
      <x:c r="AT2060" s="55" t="b">
        <x:v>1</x:v>
      </x:c>
      <x:c r="AU2060" s="50"/>
      <x:c r="AV2060" s="58" t="n">
        <x:v>-0.0920877610688612</x:v>
      </x:c>
      <x:c r="AW2060" s="50" t="n">
        <x:v>2548</x:v>
      </x:c>
      <x:c r="AX2060" s="50" t="str">
        <x:v>Core Moat</x:v>
      </x:c>
      <x:c r="AY2060" s="50" t="str">
        <x:v>目立つ機械的警告なし（定性確認は別途必要）</x:v>
      </x:c>
      <x:c r="AZ2060" s="59" t="str">
        <x:v>2025-09-25 15:33</x:v>
      </x:c>
      <x:c r="BA2060" s="53" t="n">
        <x:v>42064</x:v>
      </x:c>
      <x:c r="BB2060" s="50"/>
      <x:c r="BC2060" s="50"/>
      <x:c r="BD2060" s="50" t="str">
        <x:v>TOPIX Small 2</x:v>
      </x:c>
    </x:row>
    <x:row r="2061">
      <x:c r="A2061" s="50" t="n">
        <x:v>2060</x:v>
      </x:c>
      <x:c r="B2061" s="50" t="str">
        <x:v>3612</x:v>
      </x:c>
      <x:c r="C2061" s="50" t="str">
        <x:v>3612.T</x:v>
      </x:c>
      <x:c r="D2061" s="50" t="str">
        <x:v>WORLD CO.,LTD.</x:v>
      </x:c>
      <x:c r="E2061" s="50" t="str">
        <x:v>Prime Market (Domestic)</x:v>
      </x:c>
      <x:c r="F2061" s="50" t="str">
        <x:v>Textiles and Apparels</x:v>
      </x:c>
      <x:c r="G2061" s="51" t="n">
        <x:v>171344</x:v>
      </x:c>
      <x:c r="H2061" s="51" t="n">
        <x:v>214246</x:v>
      </x:c>
      <x:c r="I2061" s="51" t="n">
        <x:v>202342</x:v>
      </x:c>
      <x:c r="J2061" s="51" t="n">
        <x:v>225658</x:v>
      </x:c>
      <x:c r="K2061" s="51" t="n">
        <x:v>284014</x:v>
      </x:c>
      <x:c r="L2061" s="52" t="n">
        <x:f>IFERROR(H2061/G2061-1,"")</x:f>
        <x:v>0.25038519002707993</x:v>
      </x:c>
      <x:c r="M2061" s="52" t="n">
        <x:f>IFERROR(I2061/H2061-1,"")</x:f>
        <x:v>-0.05556229754581188</x:v>
      </x:c>
      <x:c r="N2061" s="52" t="n">
        <x:f>IFERROR(J2061/I2061-1,"")</x:f>
        <x:v>0.11523064909905023</x:v>
      </x:c>
      <x:c r="O2061" s="52" t="n">
        <x:f>IFERROR(K2061/J2061-1,"")</x:f>
        <x:v>0.25860372776502505</x:v>
      </x:c>
      <x:c r="P2061" s="52" t="n">
        <x:f>IFERROR((K2061/G2061)^(1/4)-1,"")</x:f>
        <x:v>0.13466513852423434</x:v>
      </x:c>
      <x:c r="Q2061" s="51" t="n">
        <x:v>16028</x:v>
      </x:c>
      <x:c r="R2061" s="52" t="n">
        <x:f>IFERROR(Q2061/K2061,"")</x:f>
        <x:v>0.0564338377685607</x:v>
      </x:c>
      <x:c r="S2061" s="53" t="n">
        <x:v>34274</x:v>
      </x:c>
      <x:c r="T2061" s="50" t="str">
        <x:v>EDINET_company_history</x:v>
      </x:c>
      <x:c r="U2061" s="50" t="str">
        <x:v>日本マスタートラスト信託銀行株式会社（信託口）</x:v>
      </x:c>
      <x:c r="V2061" s="54" t="n">
        <x:v>0.091</x:v>
      </x:c>
      <x:c r="W2061" s="50" t="str">
        <x:v>鈴 木 信 輝 / 中 林 恵 一</x:v>
      </x:c>
      <x:c r="X2061" s="50" t="b">
        <x:f>AND(COUNT(L2061:O2061)=4,L2061&gt;='設定'!$B$6,M2061&gt;='設定'!$B$6,N2061&gt;='設定'!$B$6,O2061&gt;='設定'!$B$6)</x:f>
        <x:v>0</x:v>
      </x:c>
      <x:c r="Y2061" s="50" t="b">
        <x:f>AND(COUNT(G2061:K2061)=5,P2061&gt;='設定'!$B$7)</x:f>
        <x:v>0</x:v>
      </x:c>
      <x:c r="Z2061" s="50" t="b">
        <x:f>AND(ISNUMBER(R2061),R2061&gt;='設定'!$B$8)</x:f>
        <x:v>0</x:v>
      </x:c>
      <x:c r="AA2061" s="50" t="b">
        <x:f>AND(ISNUMBER(S2061),S2061&gt;=DATE(YEAR('設定'!$B$10)-'設定'!$B$9,MONTH('設定'!$B$10),DAY('設定'!$B$10)))</x:f>
        <x:v>0</x:v>
      </x:c>
      <x:c r="AB2061" s="55" t="b">
        <x:v>0</x:v>
      </x:c>
      <x:c r="AC2061" s="55" t="b">
        <x:v>0</x:v>
      </x:c>
      <x:c r="AD2061" s="50" t="n">
        <x:f>IF(X2061,1,0)+IF(Z2061,1,0)+IF(AA2061,1,0)+IF(AB2061,1,0)</x:f>
        <x:v>0</x:v>
      </x:c>
      <x:c r="AE2061" s="50" t="n">
        <x:f>IF(Y2061,1,0)+IF(Z2061,1,0)+IF(AA2061,1,0)+IF(AB2061,1,0)</x:f>
        <x:v>0</x:v>
      </x:c>
      <x:c r="AF2061" s="50" t="n">
        <x:f>IF(Y2061,1,0)+IF(Z2061,1,0)+IF(AA2061,1,0)+IF(AC2061,1,0)</x:f>
        <x:v>0</x:v>
      </x:c>
      <x:c r="AG2061" s="53" t="n">
        <x:v>44348</x:v>
      </x:c>
      <x:c r="AH2061" s="50" t="str">
        <x:v>S100Y4W7</x:v>
      </x:c>
      <x:c r="AI2061" s="50" t="str">
        <x:v>RevenueIFRSSummaryOfBusinessResults</x:v>
      </x:c>
      <x:c r="AJ2061" s="50" t="str">
        <x:v>OperatingIncomeLossIFRSSummaryOfBusinessResults</x:v>
      </x:c>
      <x:c r="AK2061" s="53" t="n">
        <x:v>46081</x:v>
      </x:c>
      <x:c r="AL2061" s="50" t="str">
        <x:v>365/365/335/365/365</x:v>
      </x:c>
      <x:c r="AM2061" s="51" t="n">
        <x:v>36394833</x:v>
      </x:c>
      <x:c r="AN2061" s="51" t="n">
        <x:v>1457</x:v>
      </x:c>
      <x:c r="AO2061" s="51" t="n">
        <x:f>IFERROR(AM2061*AN2061,"")</x:f>
        <x:v>53027271681</x:v>
      </x:c>
      <x:c r="AP2061" s="56" t="n">
        <x:f>IFERROR(AO2061/(K2061*1000000),"")</x:f>
        <x:v>0.18670654151203814</x:v>
      </x:c>
      <x:c r="AQ2061" s="57" t="n">
        <x:v>476978313.3333333</x:v>
      </x:c>
      <x:c r="AR2061" s="52" t="n">
        <x:v>0.3074262668184785</x:v>
      </x:c>
      <x:c r="AS2061" s="52" t="n">
        <x:v>-0.3805201615062493</x:v>
      </x:c>
      <x:c r="AT2061" s="55" t="b">
        <x:v>0</x:v>
      </x:c>
      <x:c r="AU2061" s="50" t="str">
        <x:v>missing_financial_data</x:v>
      </x:c>
      <x:c r="AV2061" s="58" t="n">
        <x:v>-0.1283867425713229</x:v>
      </x:c>
      <x:c r="AW2061" s="50" t="n">
        <x:v>2741</x:v>
      </x:c>
      <x:c r="AX2061" s="50" t="str">
        <x:v>Core Moat</x:v>
      </x:c>
      <x:c r="AY2061" s="50" t="str">
        <x:v>既存適格性フィルター不通過: missing_financial_data</x:v>
      </x:c>
      <x:c r="AZ2061" s="59" t="str">
        <x:v>2026-05-21 10:20</x:v>
      </x:c>
      <x:c r="BA2061" s="53" t="n">
        <x:v>34274</x:v>
      </x:c>
      <x:c r="BB2061" s="50"/>
      <x:c r="BC2061" s="50"/>
      <x:c r="BD2061" s="50" t="str">
        <x:v>TOPIX Small 1</x:v>
      </x:c>
    </x:row>
    <x:row r="2062">
      <x:c r="A2062" s="50" t="n">
        <x:v>2061</x:v>
      </x:c>
      <x:c r="B2062" s="50" t="str">
        <x:v>6551</x:v>
      </x:c>
      <x:c r="C2062" s="50" t="str">
        <x:v>6551.T</x:v>
      </x:c>
      <x:c r="D2062" s="50" t="str">
        <x:v>TSUNAGU GROUP HOLDINGS Inc.</x:v>
      </x:c>
      <x:c r="E2062" s="50" t="str">
        <x:v>Standard Market(Domestic)</x:v>
      </x:c>
      <x:c r="F2062" s="50" t="str">
        <x:v>Services</x:v>
      </x:c>
      <x:c r="G2062" s="51" t="n">
        <x:v>11025.708</x:v>
      </x:c>
      <x:c r="H2062" s="51" t="n">
        <x:v>12721.982</x:v>
      </x:c>
      <x:c r="I2062" s="51" t="n">
        <x:v>15027.306</x:v>
      </x:c>
      <x:c r="J2062" s="51" t="n">
        <x:v>16388.728</x:v>
      </x:c>
      <x:c r="K2062" s="51" t="n">
        <x:v>18269.126</x:v>
      </x:c>
      <x:c r="L2062" s="52" t="n">
        <x:f>IFERROR(H2062/G2062-1,"")</x:f>
        <x:v>0.15384717244461754</x:v>
      </x:c>
      <x:c r="M2062" s="52" t="n">
        <x:f>IFERROR(I2062/H2062-1,"")</x:f>
        <x:v>0.18120792813572617</x:v>
      </x:c>
      <x:c r="N2062" s="52" t="n">
        <x:f>IFERROR(J2062/I2062-1,"")</x:f>
        <x:v>0.09059654471666434</x:v>
      </x:c>
      <x:c r="O2062" s="52" t="n">
        <x:f>IFERROR(K2062/J2062-1,"")</x:f>
        <x:v>0.1147372755225422</x:v>
      </x:c>
      <x:c r="P2062" s="52" t="n">
        <x:f>IFERROR((K2062/G2062)^(1/4)-1,"")</x:f>
        <x:v>0.13456092239979878</x:v>
      </x:c>
      <x:c r="Q2062" s="51" t="n">
        <x:v>877.306</x:v>
      </x:c>
      <x:c r="R2062" s="52" t="n">
        <x:f>IFERROR(Q2062/K2062,"")</x:f>
        <x:v>0.04802123538914779</x:v>
      </x:c>
      <x:c r="S2062" s="53" t="n">
        <x:v>42887</x:v>
      </x:c>
      <x:c r="T2062" s="50" t="str">
        <x:v>EDINET_company_history</x:v>
      </x:c>
      <x:c r="U2062" s="50" t="str">
        <x:v>NISSOホールディングス株式会社</x:v>
      </x:c>
      <x:c r="V2062" s="54" t="n">
        <x:v>0.1881</x:v>
      </x:c>
      <x:c r="W2062" s="50"/>
      <x:c r="X2062" s="50" t="b">
        <x:f>AND(COUNT(L2062:O2062)=4,L2062&gt;='設定'!$B$6,M2062&gt;='設定'!$B$6,N2062&gt;='設定'!$B$6,O2062&gt;='設定'!$B$6)</x:f>
        <x:v>0</x:v>
      </x:c>
      <x:c r="Y2062" s="50" t="b">
        <x:f>AND(COUNT(G2062:K2062)=5,P2062&gt;='設定'!$B$7)</x:f>
        <x:v>0</x:v>
      </x:c>
      <x:c r="Z2062" s="50" t="b">
        <x:f>AND(ISNUMBER(R2062),R2062&gt;='設定'!$B$8)</x:f>
        <x:v>0</x:v>
      </x:c>
      <x:c r="AA2062" s="50" t="b">
        <x:f>AND(ISNUMBER(S2062),S2062&gt;=DATE(YEAR('設定'!$B$10)-'設定'!$B$9,MONTH('設定'!$B$10),DAY('設定'!$B$10)))</x:f>
        <x:v>0</x:v>
      </x:c>
      <x:c r="AB2062" s="55" t="b">
        <x:v>0</x:v>
      </x:c>
      <x:c r="AC2062" s="55" t="b">
        <x:v>0</x:v>
      </x:c>
      <x:c r="AD2062" s="50" t="n">
        <x:f>IF(X2062,1,0)+IF(Z2062,1,0)+IF(AA2062,1,0)+IF(AB2062,1,0)</x:f>
        <x:v>0</x:v>
      </x:c>
      <x:c r="AE2062" s="50" t="n">
        <x:f>IF(Y2062,1,0)+IF(Z2062,1,0)+IF(AA2062,1,0)+IF(AB2062,1,0)</x:f>
        <x:v>0</x:v>
      </x:c>
      <x:c r="AF2062" s="50" t="n">
        <x:f>IF(Y2062,1,0)+IF(Z2062,1,0)+IF(AA2062,1,0)+IF(AC2062,1,0)</x:f>
        <x:v>0</x:v>
      </x:c>
      <x:c r="AG2062" s="53" t="n">
        <x:v>44348</x:v>
      </x:c>
      <x:c r="AH2062" s="50" t="str">
        <x:v>S100XCA9</x:v>
      </x:c>
      <x:c r="AI2062" s="50" t="str">
        <x:v>NetSalesSummaryOfBusinessResults</x:v>
      </x:c>
      <x:c r="AJ2062" s="50" t="str">
        <x:v>OperatingIncome</x:v>
      </x:c>
      <x:c r="AK2062" s="53" t="n">
        <x:v>45930</x:v>
      </x:c>
      <x:c r="AL2062" s="50" t="str">
        <x:v>365/365/365/366/365</x:v>
      </x:c>
      <x:c r="AM2062" s="51" t="n">
        <x:v>8297422</x:v>
      </x:c>
      <x:c r="AN2062" s="51" t="n">
        <x:v>540</x:v>
      </x:c>
      <x:c r="AO2062" s="51" t="n">
        <x:f>IFERROR(AM2062*AN2062,"")</x:f>
        <x:v>4480607880</x:v>
      </x:c>
      <x:c r="AP2062" s="56" t="n">
        <x:f>IFERROR(AO2062/(K2062*1000000),"")</x:f>
        <x:v>0.24525573254024302</x:v>
      </x:c>
      <x:c r="AQ2062" s="57" t="n">
        <x:v>22833018.333333332</x:v>
      </x:c>
      <x:c r="AR2062" s="52" t="n">
        <x:v>0.4716722998791128</x:v>
      </x:c>
      <x:c r="AS2062" s="52" t="n">
        <x:v>-0.5249982684423132</x:v>
      </x:c>
      <x:c r="AT2062" s="55" t="b">
        <x:v>1</x:v>
      </x:c>
      <x:c r="AU2062" s="50"/>
      <x:c r="AV2062" s="58" t="n">
        <x:v>-0.0466327703569643</x:v>
      </x:c>
      <x:c r="AW2062" s="50" t="n">
        <x:v>2237</x:v>
      </x:c>
      <x:c r="AX2062" s="50" t="str">
        <x:v>Transformation Moat</x:v>
      </x:c>
      <x:c r="AY2062" s="50" t="str">
        <x:v>目立つ機械的警告なし（定性確認は別途必要）</x:v>
      </x:c>
      <x:c r="AZ2062" s="59" t="str">
        <x:v>2025-12-22 16:43</x:v>
      </x:c>
      <x:c r="BA2062" s="53" t="n">
        <x:v>42887</x:v>
      </x:c>
      <x:c r="BB2062" s="50"/>
      <x:c r="BC2062" s="50"/>
      <x:c r="BD2062" s="50"/>
    </x:row>
    <x:row r="2063">
      <x:c r="A2063" s="50" t="n">
        <x:v>2062</x:v>
      </x:c>
      <x:c r="B2063" s="50" t="str">
        <x:v>7270</x:v>
      </x:c>
      <x:c r="C2063" s="50" t="str">
        <x:v>7270.T</x:v>
      </x:c>
      <x:c r="D2063" s="50" t="str">
        <x:v>SUBARU CORPORATION</x:v>
      </x:c>
      <x:c r="E2063" s="50" t="str">
        <x:v>Prime Market (Domestic)</x:v>
      </x:c>
      <x:c r="F2063" s="50" t="str">
        <x:v>Transportation Equipment</x:v>
      </x:c>
      <x:c r="G2063" s="51" t="n">
        <x:v>2830210</x:v>
      </x:c>
      <x:c r="H2063" s="51" t="n">
        <x:v>2744520</x:v>
      </x:c>
      <x:c r="I2063" s="51" t="n">
        <x:v>3774468</x:v>
      </x:c>
      <x:c r="J2063" s="51" t="n">
        <x:v>4702947</x:v>
      </x:c>
      <x:c r="K2063" s="51" t="n">
        <x:v>4685763</x:v>
      </x:c>
      <x:c r="L2063" s="52" t="n">
        <x:f>IFERROR(H2063/G2063-1,"")</x:f>
        <x:v>-0.030276905247313857</x:v>
      </x:c>
      <x:c r="M2063" s="52" t="n">
        <x:f>IFERROR(I2063/H2063-1,"")</x:f>
        <x:v>0.37527436491626953</x:v>
      </x:c>
      <x:c r="N2063" s="52" t="n">
        <x:f>IFERROR(J2063/I2063-1,"")</x:f>
        <x:v>0.24598936856796771</x:v>
      </x:c>
      <x:c r="O2063" s="52" t="n">
        <x:f>IFERROR(K2063/J2063-1,"")</x:f>
        <x:v>-0.0036538791527950254</x:v>
      </x:c>
      <x:c r="P2063" s="52" t="n">
        <x:f>IFERROR((K2063/G2063)^(1/4)-1,"")</x:f>
        <x:v>0.13433260207721398</x:v>
      </x:c>
      <x:c r="Q2063" s="51" t="n">
        <x:v>405308</x:v>
      </x:c>
      <x:c r="R2063" s="52" t="n">
        <x:f>IFERROR(Q2063/K2063,"")</x:f>
        <x:v>0.08649775927634411</x:v>
      </x:c>
      <x:c r="S2063" s="53" t="n">
        <x:v>44348</x:v>
      </x:c>
      <x:c r="T2063" s="50" t="str">
        <x:v>not_identified_before_local_window</x:v>
      </x:c>
      <x:c r="U2063" s="50" t="str">
        <x:v>トヨタ自動車株式会社</x:v>
      </x:c>
      <x:c r="V2063" s="54" t="n">
        <x:v>0.21</x:v>
      </x:c>
      <x:c r="W2063" s="50" t="str">
        <x:v>大崎 篤 / 早田 文昭</x:v>
      </x:c>
      <x:c r="X2063" s="50" t="b">
        <x:f>AND(COUNT(L2063:O2063)=4,L2063&gt;='設定'!$B$6,M2063&gt;='設定'!$B$6,N2063&gt;='設定'!$B$6,O2063&gt;='設定'!$B$6)</x:f>
        <x:v>0</x:v>
      </x:c>
      <x:c r="Y2063" s="50" t="b">
        <x:f>AND(COUNT(G2063:K2063)=5,P2063&gt;='設定'!$B$7)</x:f>
        <x:v>0</x:v>
      </x:c>
      <x:c r="Z2063" s="50" t="b">
        <x:f>AND(ISNUMBER(R2063),R2063&gt;='設定'!$B$8)</x:f>
        <x:v>0</x:v>
      </x:c>
      <x:c r="AA2063" s="50" t="b">
        <x:f>AND(ISNUMBER(S2063),S2063&gt;=DATE(YEAR('設定'!$B$10)-'設定'!$B$9,MONTH('設定'!$B$10),DAY('設定'!$B$10)))</x:f>
        <x:v>0</x:v>
      </x:c>
      <x:c r="AB2063" s="55" t="b">
        <x:v>0</x:v>
      </x:c>
      <x:c r="AC2063" s="55" t="b">
        <x:v>0</x:v>
      </x:c>
      <x:c r="AD2063" s="50" t="n">
        <x:f>IF(X2063,1,0)+IF(Z2063,1,0)+IF(AA2063,1,0)+IF(AB2063,1,0)</x:f>
        <x:v>0</x:v>
      </x:c>
      <x:c r="AE2063" s="50" t="n">
        <x:f>IF(Y2063,1,0)+IF(Z2063,1,0)+IF(AA2063,1,0)+IF(AB2063,1,0)</x:f>
        <x:v>0</x:v>
      </x:c>
      <x:c r="AF2063" s="50" t="n">
        <x:f>IF(Y2063,1,0)+IF(Z2063,1,0)+IF(AA2063,1,0)+IF(AC2063,1,0)</x:f>
        <x:v>0</x:v>
      </x:c>
      <x:c r="AG2063" s="53" t="n">
        <x:v>44348</x:v>
      </x:c>
      <x:c r="AH2063" s="50" t="str">
        <x:v>S100W1AE</x:v>
      </x:c>
      <x:c r="AI2063" s="50" t="str">
        <x:v>RevenueIFRSSummaryOfBusinessResults</x:v>
      </x:c>
      <x:c r="AJ2063" s="50" t="str">
        <x:v>OperatingProfitLossIFRS</x:v>
      </x:c>
      <x:c r="AK2063" s="53" t="n">
        <x:v>45747</x:v>
      </x:c>
      <x:c r="AL2063" s="50" t="str">
        <x:v>365/365/365/366/365</x:v>
      </x:c>
      <x:c r="AM2063" s="51" t="n">
        <x:v>731034073</x:v>
      </x:c>
      <x:c r="AN2063" s="51" t="n">
        <x:v>2422</x:v>
      </x:c>
      <x:c r="AO2063" s="51" t="n">
        <x:f>IFERROR(AM2063*AN2063,"")</x:f>
        <x:v>1770564524806</x:v>
      </x:c>
      <x:c r="AP2063" s="56" t="n">
        <x:f>IFERROR(AO2063/(K2063*1000000),"")</x:f>
        <x:v>0.37786045192767964</x:v>
      </x:c>
      <x:c r="AQ2063" s="57" t="n">
        <x:v>11366571746.666666</x:v>
      </x:c>
      <x:c r="AR2063" s="52" t="n">
        <x:v>0.3477152750020805</x:v>
      </x:c>
      <x:c r="AS2063" s="52" t="n">
        <x:v>-0.3963126800994716</x:v>
      </x:c>
      <x:c r="AT2063" s="55" t="b">
        <x:v>0</x:v>
      </x:c>
      <x:c r="AU2063" s="50" t="str">
        <x:v>missing_financial_data</x:v>
      </x:c>
      <x:c r="AV2063" s="58" t="n">
        <x:v>0.271907819434481</x:v>
      </x:c>
      <x:c r="AW2063" s="50" t="n">
        <x:v>486</x:v>
      </x:c>
      <x:c r="AX2063" s="50" t="str">
        <x:v>Transformation Moat</x:v>
      </x:c>
      <x:c r="AY2063" s="50" t="str">
        <x:v>既存適格性フィルター不通過: missing_financial_data</x:v>
      </x:c>
      <x:c r="AZ2063" s="59" t="str">
        <x:v>2025-06-23 10:37</x:v>
      </x:c>
      <x:c r="BA2063" s="53"/>
      <x:c r="BB2063" s="50"/>
      <x:c r="BC2063" s="50"/>
      <x:c r="BD2063" s="50" t="str">
        <x:v>TOPIX Large70</x:v>
      </x:c>
    </x:row>
    <x:row r="2064">
      <x:c r="A2064" s="50" t="n">
        <x:v>2063</x:v>
      </x:c>
      <x:c r="B2064" s="50" t="str">
        <x:v>3205</x:v>
      </x:c>
      <x:c r="C2064" s="50" t="str">
        <x:v>3205.T</x:v>
      </x:c>
      <x:c r="D2064" s="50" t="str">
        <x:v>DAIDOH LIMITED</x:v>
      </x:c>
      <x:c r="E2064" s="50" t="str">
        <x:v>Standard Market(Domestic)</x:v>
      </x:c>
      <x:c r="F2064" s="50" t="str">
        <x:v>Textiles and Apparels</x:v>
      </x:c>
      <x:c r="G2064" s="51" t="n">
        <x:v>17299</x:v>
      </x:c>
      <x:c r="H2064" s="51" t="n">
        <x:v>24609</x:v>
      </x:c>
      <x:c r="I2064" s="51" t="n">
        <x:v>28218</x:v>
      </x:c>
      <x:c r="J2064" s="51" t="n">
        <x:v>28697</x:v>
      </x:c>
      <x:c r="K2064" s="51" t="n">
        <x:v>28609</x:v>
      </x:c>
      <x:c r="L2064" s="52" t="n">
        <x:f>IFERROR(H2064/G2064-1,"")</x:f>
        <x:v>0.4225677784843054</x:v>
      </x:c>
      <x:c r="M2064" s="52" t="n">
        <x:f>IFERROR(I2064/H2064-1,"")</x:f>
        <x:v>0.14665366329391682</x:v>
      </x:c>
      <x:c r="N2064" s="52" t="n">
        <x:f>IFERROR(J2064/I2064-1,"")</x:f>
        <x:v>0.01697498050889501</x:v>
      </x:c>
      <x:c r="O2064" s="52" t="n">
        <x:f>IFERROR(K2064/J2064-1,"")</x:f>
        <x:v>-0.0030665226330278683</x:v>
      </x:c>
      <x:c r="P2064" s="52" t="n">
        <x:f>IFERROR((K2064/G2064)^(1/4)-1,"")</x:f>
        <x:v>0.13401923168335528</x:v>
      </x:c>
      <x:c r="Q2064" s="51" t="n">
        <x:v>-64</x:v>
      </x:c>
      <x:c r="R2064" s="52" t="n">
        <x:f>IFERROR(Q2064/K2064,"")</x:f>
        <x:v>-0.002237058268377084</x:v>
      </x:c>
      <x:c r="S2064" s="53" t="n">
        <x:v>18384</x:v>
      </x:c>
      <x:c r="T2064" s="50" t="str">
        <x:v>EDINET_company_history</x:v>
      </x:c>
      <x:c r="U2064" s="50" t="str">
        <x:v>株式会社ソトー</x:v>
      </x:c>
      <x:c r="V2064" s="54" t="n">
        <x:v>0.0564</x:v>
      </x:c>
      <x:c r="W2064" s="50" t="str">
        <x:v>山田 政弘 / 成瀬 功一郎</x:v>
      </x:c>
      <x:c r="X2064" s="50" t="b">
        <x:f>AND(COUNT(L2064:O2064)=4,L2064&gt;='設定'!$B$6,M2064&gt;='設定'!$B$6,N2064&gt;='設定'!$B$6,O2064&gt;='設定'!$B$6)</x:f>
        <x:v>0</x:v>
      </x:c>
      <x:c r="Y2064" s="50" t="b">
        <x:f>AND(COUNT(G2064:K2064)=5,P2064&gt;='設定'!$B$7)</x:f>
        <x:v>0</x:v>
      </x:c>
      <x:c r="Z2064" s="50" t="b">
        <x:f>AND(ISNUMBER(R2064),R2064&gt;='設定'!$B$8)</x:f>
        <x:v>0</x:v>
      </x:c>
      <x:c r="AA2064" s="50" t="b">
        <x:f>AND(ISNUMBER(S2064),S2064&gt;=DATE(YEAR('設定'!$B$10)-'設定'!$B$9,MONTH('設定'!$B$10),DAY('設定'!$B$10)))</x:f>
        <x:v>0</x:v>
      </x:c>
      <x:c r="AB2064" s="55" t="b">
        <x:v>0</x:v>
      </x:c>
      <x:c r="AC2064" s="55" t="b">
        <x:v>0</x:v>
      </x:c>
      <x:c r="AD2064" s="50" t="n">
        <x:f>IF(X2064,1,0)+IF(Z2064,1,0)+IF(AA2064,1,0)+IF(AB2064,1,0)</x:f>
        <x:v>0</x:v>
      </x:c>
      <x:c r="AE2064" s="50" t="n">
        <x:f>IF(Y2064,1,0)+IF(Z2064,1,0)+IF(AA2064,1,0)+IF(AB2064,1,0)</x:f>
        <x:v>0</x:v>
      </x:c>
      <x:c r="AF2064" s="50" t="n">
        <x:f>IF(Y2064,1,0)+IF(Z2064,1,0)+IF(AA2064,1,0)+IF(AC2064,1,0)</x:f>
        <x:v>0</x:v>
      </x:c>
      <x:c r="AG2064" s="53" t="n">
        <x:v>44348</x:v>
      </x:c>
      <x:c r="AH2064" s="50" t="str">
        <x:v>S100W91T</x:v>
      </x:c>
      <x:c r="AI2064" s="50" t="str">
        <x:v>NetSalesSummaryOfBusinessResults</x:v>
      </x:c>
      <x:c r="AJ2064" s="50" t="str">
        <x:v>OperatingIncome</x:v>
      </x:c>
      <x:c r="AK2064" s="53" t="n">
        <x:v>45747</x:v>
      </x:c>
      <x:c r="AL2064" s="50" t="str">
        <x:v>365/365/365/366/365</x:v>
      </x:c>
      <x:c r="AM2064" s="51" t="n">
        <x:v>27198897</x:v>
      </x:c>
      <x:c r="AN2064" s="51" t="n">
        <x:v>760</x:v>
      </x:c>
      <x:c r="AO2064" s="51" t="n">
        <x:f>IFERROR(AM2064*AN2064,"")</x:f>
        <x:v>20671161720</x:v>
      </x:c>
      <x:c r="AP2064" s="56" t="n">
        <x:f>IFERROR(AO2064/(K2064*1000000),"")</x:f>
        <x:v>0.7225405194169667</x:v>
      </x:c>
      <x:c r="AQ2064" s="57" t="n">
        <x:v>382065946.6666667</x:v>
      </x:c>
      <x:c r="AR2064" s="52" t="n">
        <x:v>0.4911451449112165</x:v>
      </x:c>
      <x:c r="AS2064" s="52" t="n">
        <x:v>-0.4876338652498183</x:v>
      </x:c>
      <x:c r="AT2064" s="55" t="b">
        <x:v>0</x:v>
      </x:c>
      <x:c r="AU2064" s="50" t="str">
        <x:v>repeated_operating_loss</x:v>
      </x:c>
      <x:c r="AV2064" s="58" t="n">
        <x:v>-0.5027095237889722</x:v>
      </x:c>
      <x:c r="AW2064" s="50" t="n">
        <x:v>3492</x:v>
      </x:c>
      <x:c r="AX2064" s="50" t="str">
        <x:v>Transformation Moat</x:v>
      </x:c>
      <x:c r="AY2064" s="50" t="str">
        <x:v>既存適格性フィルター不通過: repeated_operating_loss</x:v>
      </x:c>
      <x:c r="AZ2064" s="59" t="str">
        <x:v>2025-06-30 16:04</x:v>
      </x:c>
      <x:c r="BA2064" s="53" t="n">
        <x:v>18384</x:v>
      </x:c>
      <x:c r="BB2064" s="50"/>
      <x:c r="BC2064" s="50"/>
      <x:c r="BD2064" s="50"/>
    </x:row>
    <x:row r="2065">
      <x:c r="A2065" s="50" t="n">
        <x:v>2064</x:v>
      </x:c>
      <x:c r="B2065" s="50" t="str">
        <x:v>7888</x:v>
      </x:c>
      <x:c r="C2065" s="50" t="str">
        <x:v>7888.T</x:v>
      </x:c>
      <x:c r="D2065" s="50" t="str">
        <x:v>SANKO GOSEI LTD.</x:v>
      </x:c>
      <x:c r="E2065" s="50" t="str">
        <x:v>Prime Market (Domestic)</x:v>
      </x:c>
      <x:c r="F2065" s="50" t="str">
        <x:v>Chemicals</x:v>
      </x:c>
      <x:c r="G2065" s="51" t="n">
        <x:v>55145</x:v>
      </x:c>
      <x:c r="H2065" s="51" t="n">
        <x:v>65661</x:v>
      </x:c>
      <x:c r="I2065" s="51" t="n">
        <x:v>81113</x:v>
      </x:c>
      <x:c r="J2065" s="51" t="n">
        <x:v>93784</x:v>
      </x:c>
      <x:c r="K2065" s="51" t="n">
        <x:v>91101</x:v>
      </x:c>
      <x:c r="L2065" s="52" t="n">
        <x:f>IFERROR(H2065/G2065-1,"")</x:f>
        <x:v>0.19069725269743398</x:v>
      </x:c>
      <x:c r="M2065" s="52" t="n">
        <x:f>IFERROR(I2065/H2065-1,"")</x:f>
        <x:v>0.2353299523309118</x:v>
      </x:c>
      <x:c r="N2065" s="52" t="n">
        <x:f>IFERROR(J2065/I2065-1,"")</x:f>
        <x:v>0.1562141703549369</x:v>
      </x:c>
      <x:c r="O2065" s="52" t="n">
        <x:f>IFERROR(K2065/J2065-1,"")</x:f>
        <x:v>-0.02860829139298815</x:v>
      </x:c>
      <x:c r="P2065" s="52" t="n">
        <x:f>IFERROR((K2065/G2065)^(1/4)-1,"")</x:f>
        <x:v>0.13371593461418074</x:v>
      </x:c>
      <x:c r="Q2065" s="51" t="n">
        <x:v>5656</x:v>
      </x:c>
      <x:c r="R2065" s="52" t="n">
        <x:f>IFERROR(Q2065/K2065,"")</x:f>
        <x:v>0.062084938694416086</x:v>
      </x:c>
      <x:c r="S2065" s="53" t="n">
        <x:v>38322</x:v>
      </x:c>
      <x:c r="T2065" s="50" t="str">
        <x:v>EDINET_company_history</x:v>
      </x:c>
      <x:c r="U2065" s="50" t="str">
        <x:v>双葉電子工業株式会社</x:v>
      </x:c>
      <x:c r="V2065" s="54" t="n">
        <x:v>0.1478</x:v>
      </x:c>
      <x:c r="W2065" s="50" t="str">
        <x:v>黒田 健宗 / 久住アーメン</x:v>
      </x:c>
      <x:c r="X2065" s="50" t="b">
        <x:f>AND(COUNT(L2065:O2065)=4,L2065&gt;='設定'!$B$6,M2065&gt;='設定'!$B$6,N2065&gt;='設定'!$B$6,O2065&gt;='設定'!$B$6)</x:f>
        <x:v>0</x:v>
      </x:c>
      <x:c r="Y2065" s="50" t="b">
        <x:f>AND(COUNT(G2065:K2065)=5,P2065&gt;='設定'!$B$7)</x:f>
        <x:v>0</x:v>
      </x:c>
      <x:c r="Z2065" s="50" t="b">
        <x:f>AND(ISNUMBER(R2065),R2065&gt;='設定'!$B$8)</x:f>
        <x:v>0</x:v>
      </x:c>
      <x:c r="AA2065" s="50" t="b">
        <x:f>AND(ISNUMBER(S2065),S2065&gt;=DATE(YEAR('設定'!$B$10)-'設定'!$B$9,MONTH('設定'!$B$10),DAY('設定'!$B$10)))</x:f>
        <x:v>0</x:v>
      </x:c>
      <x:c r="AB2065" s="55" t="b">
        <x:v>0</x:v>
      </x:c>
      <x:c r="AC2065" s="55" t="b">
        <x:v>0</x:v>
      </x:c>
      <x:c r="AD2065" s="50" t="n">
        <x:f>IF(X2065,1,0)+IF(Z2065,1,0)+IF(AA2065,1,0)+IF(AB2065,1,0)</x:f>
        <x:v>0</x:v>
      </x:c>
      <x:c r="AE2065" s="50" t="n">
        <x:f>IF(Y2065,1,0)+IF(Z2065,1,0)+IF(AA2065,1,0)+IF(AB2065,1,0)</x:f>
        <x:v>0</x:v>
      </x:c>
      <x:c r="AF2065" s="50" t="n">
        <x:f>IF(Y2065,1,0)+IF(Z2065,1,0)+IF(AA2065,1,0)+IF(AC2065,1,0)</x:f>
        <x:v>0</x:v>
      </x:c>
      <x:c r="AG2065" s="53" t="n">
        <x:v>44348</x:v>
      </x:c>
      <x:c r="AH2065" s="50" t="str">
        <x:v>S100WLZJ</x:v>
      </x:c>
      <x:c r="AI2065" s="50" t="str">
        <x:v>NetSalesSummaryOfBusinessResults</x:v>
      </x:c>
      <x:c r="AJ2065" s="50" t="str">
        <x:v>OperatingIncome</x:v>
      </x:c>
      <x:c r="AK2065" s="53" t="n">
        <x:v>45808</x:v>
      </x:c>
      <x:c r="AL2065" s="50" t="str">
        <x:v>365/365/365/366/365</x:v>
      </x:c>
      <x:c r="AM2065" s="51" t="n">
        <x:v>30483769</x:v>
      </x:c>
      <x:c r="AN2065" s="51" t="n">
        <x:v>800</x:v>
      </x:c>
      <x:c r="AO2065" s="51" t="n">
        <x:f>IFERROR(AM2065*AN2065,"")</x:f>
        <x:v>24387015200</x:v>
      </x:c>
      <x:c r="AP2065" s="56" t="n">
        <x:f>IFERROR(AO2065/(K2065*1000000),"")</x:f>
        <x:v>0.2676920692418305</x:v>
      </x:c>
      <x:c r="AQ2065" s="57" t="n">
        <x:v>106535446.66666669</x:v>
      </x:c>
      <x:c r="AR2065" s="52" t="n">
        <x:v>0.3889887397272837</x:v>
      </x:c>
      <x:c r="AS2065" s="52" t="n">
        <x:v>-0.4066092143897605</x:v>
      </x:c>
      <x:c r="AT2065" s="55" t="b">
        <x:v>1</x:v>
      </x:c>
      <x:c r="AU2065" s="50"/>
      <x:c r="AV2065" s="58" t="n">
        <x:v>0.0907532986104885</x:v>
      </x:c>
      <x:c r="AW2065" s="50" t="n">
        <x:v>1286</x:v>
      </x:c>
      <x:c r="AX2065" s="50" t="str">
        <x:v>Future Moat</x:v>
      </x:c>
      <x:c r="AY2065" s="50" t="str">
        <x:v>目立つ機械的警告なし（定性確認は別途必要）</x:v>
      </x:c>
      <x:c r="AZ2065" s="59" t="str">
        <x:v>2025-08-29 09:12</x:v>
      </x:c>
      <x:c r="BA2065" s="53" t="n">
        <x:v>38322</x:v>
      </x:c>
      <x:c r="BB2065" s="50"/>
      <x:c r="BC2065" s="50"/>
      <x:c r="BD2065" s="50" t="str">
        <x:v>TOPIX Small 2</x:v>
      </x:c>
    </x:row>
    <x:row r="2066">
      <x:c r="A2066" s="50" t="n">
        <x:v>2065</x:v>
      </x:c>
      <x:c r="B2066" s="50" t="str">
        <x:v>1515</x:v>
      </x:c>
      <x:c r="C2066" s="50" t="str">
        <x:v>1515.T</x:v>
      </x:c>
      <x:c r="D2066" s="50" t="str">
        <x:v>Nittetsu Mining Co.,Ltd.</x:v>
      </x:c>
      <x:c r="E2066" s="50" t="str">
        <x:v>Prime Market (Domestic)</x:v>
      </x:c>
      <x:c r="F2066" s="50" t="str">
        <x:v>Mining</x:v>
      </x:c>
      <x:c r="G2066" s="51" t="n">
        <x:v>119159</x:v>
      </x:c>
      <x:c r="H2066" s="51" t="n">
        <x:v>149082</x:v>
      </x:c>
      <x:c r="I2066" s="51" t="n">
        <x:v>164020</x:v>
      </x:c>
      <x:c r="J2066" s="51" t="n">
        <x:v>166884</x:v>
      </x:c>
      <x:c r="K2066" s="51" t="n">
        <x:v>196766</x:v>
      </x:c>
      <x:c r="L2066" s="52" t="n">
        <x:f>IFERROR(H2066/G2066-1,"")</x:f>
        <x:v>0.25111825376178043</x:v>
      </x:c>
      <x:c r="M2066" s="52" t="n">
        <x:f>IFERROR(I2066/H2066-1,"")</x:f>
        <x:v>0.10019988999342644</x:v>
      </x:c>
      <x:c r="N2066" s="52" t="n">
        <x:f>IFERROR(J2066/I2066-1,"")</x:f>
        <x:v>0.017461285209120936</x:v>
      </x:c>
      <x:c r="O2066" s="52" t="n">
        <x:f>IFERROR(K2066/J2066-1,"")</x:f>
        <x:v>0.17905850770595144</x:v>
      </x:c>
      <x:c r="P2066" s="52" t="n">
        <x:f>IFERROR((K2066/G2066)^(1/4)-1,"")</x:f>
        <x:v>0.1335894666818711</x:v>
      </x:c>
      <x:c r="Q2066" s="51" t="n">
        <x:v>10257</x:v>
      </x:c>
      <x:c r="R2066" s="52" t="n">
        <x:f>IFERROR(Q2066/K2066,"")</x:f>
        <x:v>0.05212790827683644</x:v>
      </x:c>
      <x:c r="S2066" s="53" t="n">
        <x:v>19784</x:v>
      </x:c>
      <x:c r="T2066" s="50" t="str">
        <x:v>EDINET_company_history</x:v>
      </x:c>
      <x:c r="U2066" s="50" t="str">
        <x:v>日本製鉄株式会社</x:v>
      </x:c>
      <x:c r="V2066" s="54" t="n">
        <x:v>0.1032</x:v>
      </x:c>
      <x:c r="W2066" s="50" t="str">
        <x:v>森 川 玲 一</x:v>
      </x:c>
      <x:c r="X2066" s="50" t="b">
        <x:f>AND(COUNT(L2066:O2066)=4,L2066&gt;='設定'!$B$6,M2066&gt;='設定'!$B$6,N2066&gt;='設定'!$B$6,O2066&gt;='設定'!$B$6)</x:f>
        <x:v>0</x:v>
      </x:c>
      <x:c r="Y2066" s="50" t="b">
        <x:f>AND(COUNT(G2066:K2066)=5,P2066&gt;='設定'!$B$7)</x:f>
        <x:v>0</x:v>
      </x:c>
      <x:c r="Z2066" s="50" t="b">
        <x:f>AND(ISNUMBER(R2066),R2066&gt;='設定'!$B$8)</x:f>
        <x:v>0</x:v>
      </x:c>
      <x:c r="AA2066" s="50" t="b">
        <x:f>AND(ISNUMBER(S2066),S2066&gt;=DATE(YEAR('設定'!$B$10)-'設定'!$B$9,MONTH('設定'!$B$10),DAY('設定'!$B$10)))</x:f>
        <x:v>0</x:v>
      </x:c>
      <x:c r="AB2066" s="55" t="b">
        <x:v>0</x:v>
      </x:c>
      <x:c r="AC2066" s="55" t="b">
        <x:v>0</x:v>
      </x:c>
      <x:c r="AD2066" s="50" t="n">
        <x:f>IF(X2066,1,0)+IF(Z2066,1,0)+IF(AA2066,1,0)+IF(AB2066,1,0)</x:f>
        <x:v>0</x:v>
      </x:c>
      <x:c r="AE2066" s="50" t="n">
        <x:f>IF(Y2066,1,0)+IF(Z2066,1,0)+IF(AA2066,1,0)+IF(AB2066,1,0)</x:f>
        <x:v>0</x:v>
      </x:c>
      <x:c r="AF2066" s="50" t="n">
        <x:f>IF(Y2066,1,0)+IF(Z2066,1,0)+IF(AA2066,1,0)+IF(AC2066,1,0)</x:f>
        <x:v>0</x:v>
      </x:c>
      <x:c r="AG2066" s="53" t="n">
        <x:v>44348</x:v>
      </x:c>
      <x:c r="AH2066" s="50" t="str">
        <x:v>S100W6HN</x:v>
      </x:c>
      <x:c r="AI2066" s="50" t="str">
        <x:v>NetSalesSummaryOfBusinessResults</x:v>
      </x:c>
      <x:c r="AJ2066" s="50" t="str">
        <x:v>OperatingIncome</x:v>
      </x:c>
      <x:c r="AK2066" s="53" t="n">
        <x:v>45747</x:v>
      </x:c>
      <x:c r="AL2066" s="50" t="str">
        <x:v>365/365/365/366/365</x:v>
      </x:c>
      <x:c r="AM2066" s="51" t="n">
        <x:v>15753238</x:v>
      </x:c>
      <x:c r="AN2066" s="51" t="n">
        <x:v>2412</x:v>
      </x:c>
      <x:c r="AO2066" s="51" t="n">
        <x:f>IFERROR(AM2066*AN2066,"")</x:f>
        <x:v>37996810056</x:v>
      </x:c>
      <x:c r="AP2066" s="56" t="n">
        <x:f>IFERROR(AO2066/(K2066*1000000),"")</x:f>
        <x:v>0.19310658373906062</x:v>
      </x:c>
      <x:c r="AQ2066" s="57" t="n">
        <x:v>2948757588.3333335</x:v>
      </x:c>
      <x:c r="AR2066" s="52" t="n">
        <x:v>0.4251802767940958</x:v>
      </x:c>
      <x:c r="AS2066" s="52" t="n">
        <x:v>-0.5097804804141743</x:v>
      </x:c>
      <x:c r="AT2066" s="55" t="b">
        <x:v>1</x:v>
      </x:c>
      <x:c r="AU2066" s="50"/>
      <x:c r="AV2066" s="58" t="n">
        <x:v>-0.0790584452398906</x:v>
      </x:c>
      <x:c r="AW2066" s="50" t="n">
        <x:v>2474</x:v>
      </x:c>
      <x:c r="AX2066" s="50" t="str">
        <x:v>Transformation Moat</x:v>
      </x:c>
      <x:c r="AY2066" s="50" t="str">
        <x:v>目立つ機械的警告なし（定性確認は別途必要）</x:v>
      </x:c>
      <x:c r="AZ2066" s="59" t="str">
        <x:v>2025-06-26 09:30</x:v>
      </x:c>
      <x:c r="BA2066" s="53" t="n">
        <x:v>19784</x:v>
      </x:c>
      <x:c r="BB2066" s="50"/>
      <x:c r="BC2066" s="50"/>
      <x:c r="BD2066" s="50" t="str">
        <x:v>TOPIX Small 1</x:v>
      </x:c>
    </x:row>
    <x:row r="2067">
      <x:c r="A2067" s="50" t="n">
        <x:v>2066</x:v>
      </x:c>
      <x:c r="B2067" s="50" t="str">
        <x:v>9423</x:v>
      </x:c>
      <x:c r="C2067" s="50" t="str">
        <x:v>9423.T</x:v>
      </x:c>
      <x:c r="D2067" s="50" t="str">
        <x:v>Forval RealStraight Inc.</x:v>
      </x:c>
      <x:c r="E2067" s="50" t="str">
        <x:v>Standard Market(Domestic)</x:v>
      </x:c>
      <x:c r="F2067" s="50" t="str">
        <x:v>Information &amp; Communication</x:v>
      </x:c>
      <x:c r="G2067" s="51" t="n">
        <x:v>1901.479</x:v>
      </x:c>
      <x:c r="H2067" s="51" t="n">
        <x:v>2153.94</x:v>
      </x:c>
      <x:c r="I2067" s="51" t="n">
        <x:v>2975.312</x:v>
      </x:c>
      <x:c r="J2067" s="51" t="n">
        <x:v>3066.27</x:v>
      </x:c>
      <x:c r="K2067" s="51" t="n">
        <x:v>3139.777</x:v>
      </x:c>
      <x:c r="L2067" s="52" t="n">
        <x:f>IFERROR(H2067/G2067-1,"")</x:f>
        <x:v>0.13277085889457618</x:v>
      </x:c>
      <x:c r="M2067" s="52" t="n">
        <x:f>IFERROR(I2067/H2067-1,"")</x:f>
        <x:v>0.3813346704179317</x:v>
      </x:c>
      <x:c r="N2067" s="52" t="n">
        <x:f>IFERROR(J2067/I2067-1,"")</x:f>
        <x:v>0.030570911554821834</x:v>
      </x:c>
      <x:c r="O2067" s="52" t="n">
        <x:f>IFERROR(K2067/J2067-1,"")</x:f>
        <x:v>0.02397277473934123</x:v>
      </x:c>
      <x:c r="P2067" s="52" t="n">
        <x:f>IFERROR((K2067/G2067)^(1/4)-1,"")</x:f>
        <x:v>0.13357906722071444</x:v>
      </x:c>
      <x:c r="Q2067" s="51" t="n">
        <x:v>126.414</x:v>
      </x:c>
      <x:c r="R2067" s="52" t="n">
        <x:f>IFERROR(Q2067/K2067,"")</x:f>
        <x:v>0.040262095046877534</x:v>
      </x:c>
      <x:c r="S2067" s="53" t="n">
        <x:v>38657</x:v>
      </x:c>
      <x:c r="T2067" s="50" t="str">
        <x:v>EDINET_company_history</x:v>
      </x:c>
      <x:c r="U2067" s="50" t="str">
        <x:v>株式会社フォーバル</x:v>
      </x:c>
      <x:c r="V2067" s="54" t="n">
        <x:v>0.5091</x:v>
      </x:c>
      <x:c r="W2067" s="50" t="str">
        <x:v>芳 賀 直 樹</x:v>
      </x:c>
      <x:c r="X2067" s="50" t="b">
        <x:f>AND(COUNT(L2067:O2067)=4,L2067&gt;='設定'!$B$6,M2067&gt;='設定'!$B$6,N2067&gt;='設定'!$B$6,O2067&gt;='設定'!$B$6)</x:f>
        <x:v>0</x:v>
      </x:c>
      <x:c r="Y2067" s="50" t="b">
        <x:f>AND(COUNT(G2067:K2067)=5,P2067&gt;='設定'!$B$7)</x:f>
        <x:v>0</x:v>
      </x:c>
      <x:c r="Z2067" s="50" t="b">
        <x:f>AND(ISNUMBER(R2067),R2067&gt;='設定'!$B$8)</x:f>
        <x:v>0</x:v>
      </x:c>
      <x:c r="AA2067" s="50" t="b">
        <x:f>AND(ISNUMBER(S2067),S2067&gt;=DATE(YEAR('設定'!$B$10)-'設定'!$B$9,MONTH('設定'!$B$10),DAY('設定'!$B$10)))</x:f>
        <x:v>0</x:v>
      </x:c>
      <x:c r="AB2067" s="55" t="b">
        <x:v>0</x:v>
      </x:c>
      <x:c r="AC2067" s="55" t="b">
        <x:v>0</x:v>
      </x:c>
      <x:c r="AD2067" s="50" t="n">
        <x:f>IF(X2067,1,0)+IF(Z2067,1,0)+IF(AA2067,1,0)+IF(AB2067,1,0)</x:f>
        <x:v>0</x:v>
      </x:c>
      <x:c r="AE2067" s="50" t="n">
        <x:f>IF(Y2067,1,0)+IF(Z2067,1,0)+IF(AA2067,1,0)+IF(AB2067,1,0)</x:f>
        <x:v>0</x:v>
      </x:c>
      <x:c r="AF2067" s="50" t="n">
        <x:f>IF(Y2067,1,0)+IF(Z2067,1,0)+IF(AA2067,1,0)+IF(AC2067,1,0)</x:f>
        <x:v>0</x:v>
      </x:c>
      <x:c r="AG2067" s="53" t="n">
        <x:v>44348</x:v>
      </x:c>
      <x:c r="AH2067" s="50" t="str">
        <x:v>S100W4QO</x:v>
      </x:c>
      <x:c r="AI2067" s="50" t="str">
        <x:v>NetSalesSummaryOfBusinessResults</x:v>
      </x:c>
      <x:c r="AJ2067" s="50" t="str">
        <x:v>OperatingIncome</x:v>
      </x:c>
      <x:c r="AK2067" s="53" t="n">
        <x:v>45747</x:v>
      </x:c>
      <x:c r="AL2067" s="50" t="str">
        <x:v>365/365/365/366/365</x:v>
      </x:c>
      <x:c r="AM2067" s="51" t="n">
        <x:v>24254600</x:v>
      </x:c>
      <x:c r="AN2067" s="51" t="n">
        <x:v>102</x:v>
      </x:c>
      <x:c r="AO2067" s="51" t="n">
        <x:f>IFERROR(AM2067*AN2067,"")</x:f>
        <x:v>2473969200</x:v>
      </x:c>
      <x:c r="AP2067" s="56" t="n">
        <x:f>IFERROR(AO2067/(K2067*1000000),"")</x:f>
        <x:v>0.7879442393520304</x:v>
      </x:c>
      <x:c r="AQ2067" s="57" t="n">
        <x:v>22497833.333333332</x:v>
      </x:c>
      <x:c r="AR2067" s="52" t="n">
        <x:v>0.4494877426572978</x:v>
      </x:c>
      <x:c r="AS2067" s="52" t="n">
        <x:v>-0.4871794740280729</x:v>
      </x:c>
      <x:c r="AT2067" s="55" t="b">
        <x:v>1</x:v>
      </x:c>
      <x:c r="AU2067" s="50"/>
      <x:c r="AV2067" s="58" t="n">
        <x:v>-0.1082721012956348</x:v>
      </x:c>
      <x:c r="AW2067" s="50" t="n">
        <x:v>2647</x:v>
      </x:c>
      <x:c r="AX2067" s="50" t="str">
        <x:v>Future Moat</x:v>
      </x:c>
      <x:c r="AY2067" s="50" t="str">
        <x:v>目立つ機械的警告なし（定性確認は別途必要）</x:v>
      </x:c>
      <x:c r="AZ2067" s="59" t="str">
        <x:v>2025-06-25 15:01</x:v>
      </x:c>
      <x:c r="BA2067" s="53" t="n">
        <x:v>38657</x:v>
      </x:c>
      <x:c r="BB2067" s="50"/>
      <x:c r="BC2067" s="50"/>
      <x:c r="BD2067" s="50"/>
    </x:row>
    <x:row r="2068">
      <x:c r="A2068" s="50" t="n">
        <x:v>2067</x:v>
      </x:c>
      <x:c r="B2068" s="50" t="str">
        <x:v>3139</x:v>
      </x:c>
      <x:c r="C2068" s="50" t="str">
        <x:v>3139.T</x:v>
      </x:c>
      <x:c r="D2068" s="50" t="str">
        <x:v>Lacto Japan Co.,Ltd.</x:v>
      </x:c>
      <x:c r="E2068" s="50" t="str">
        <x:v>Prime Market (Domestic)</x:v>
      </x:c>
      <x:c r="F2068" s="50" t="str">
        <x:v>Wholesale Trade</x:v>
      </x:c>
      <x:c r="G2068" s="51" t="n">
        <x:v>110883</x:v>
      </x:c>
      <x:c r="H2068" s="51" t="n">
        <x:v>147423</x:v>
      </x:c>
      <x:c r="I2068" s="51" t="n">
        <x:v>158328</x:v>
      </x:c>
      <x:c r="J2068" s="51" t="n">
        <x:v>170907</x:v>
      </x:c>
      <x:c r="K2068" s="51" t="n">
        <x:v>182816</x:v>
      </x:c>
      <x:c r="L2068" s="52" t="n">
        <x:f>IFERROR(H2068/G2068-1,"")</x:f>
        <x:v>0.32953653851356846</x:v>
      </x:c>
      <x:c r="M2068" s="52" t="n">
        <x:f>IFERROR(I2068/H2068-1,"")</x:f>
        <x:v>0.07397081866465882</x:v>
      </x:c>
      <x:c r="N2068" s="52" t="n">
        <x:f>IFERROR(J2068/I2068-1,"")</x:f>
        <x:v>0.07944899196604527</x:v>
      </x:c>
      <x:c r="O2068" s="52" t="n">
        <x:f>IFERROR(K2068/J2068-1,"")</x:f>
        <x:v>0.06968117163135501</x:v>
      </x:c>
      <x:c r="P2068" s="52" t="n">
        <x:f>IFERROR((K2068/G2068)^(1/4)-1,"")</x:f>
        <x:v>0.13314975369236914</x:v>
      </x:c>
      <x:c r="Q2068" s="51" t="n">
        <x:v>5947</x:v>
      </x:c>
      <x:c r="R2068" s="52" t="n">
        <x:f>IFERROR(Q2068/K2068,"")</x:f>
        <x:v>0.03252997549448626</x:v>
      </x:c>
      <x:c r="S2068" s="53" t="n">
        <x:v>42217</x:v>
      </x:c>
      <x:c r="T2068" s="50" t="str">
        <x:v>EDINET_company_history</x:v>
      </x:c>
      <x:c r="U2068" s="50" t="str">
        <x:v>日本マスタートラスト信託銀行株式会社（信託口）</x:v>
      </x:c>
      <x:c r="V2068" s="54" t="n">
        <x:v>0.107</x:v>
      </x:c>
      <x:c r="W2068" s="50" t="str">
        <x:v>三浦 元久 / 小島 新 / 分銅 健二 / 阿部 孝史</x:v>
      </x:c>
      <x:c r="X2068" s="50" t="b">
        <x:f>AND(COUNT(L2068:O2068)=4,L2068&gt;='設定'!$B$6,M2068&gt;='設定'!$B$6,N2068&gt;='設定'!$B$6,O2068&gt;='設定'!$B$6)</x:f>
        <x:v>0</x:v>
      </x:c>
      <x:c r="Y2068" s="50" t="b">
        <x:f>AND(COUNT(G2068:K2068)=5,P2068&gt;='設定'!$B$7)</x:f>
        <x:v>0</x:v>
      </x:c>
      <x:c r="Z2068" s="50" t="b">
        <x:f>AND(ISNUMBER(R2068),R2068&gt;='設定'!$B$8)</x:f>
        <x:v>0</x:v>
      </x:c>
      <x:c r="AA2068" s="50" t="b">
        <x:f>AND(ISNUMBER(S2068),S2068&gt;=DATE(YEAR('設定'!$B$10)-'設定'!$B$9,MONTH('設定'!$B$10),DAY('設定'!$B$10)))</x:f>
        <x:v>0</x:v>
      </x:c>
      <x:c r="AB2068" s="55" t="b">
        <x:v>0</x:v>
      </x:c>
      <x:c r="AC2068" s="55" t="b">
        <x:v>0</x:v>
      </x:c>
      <x:c r="AD2068" s="50" t="n">
        <x:f>IF(X2068,1,0)+IF(Z2068,1,0)+IF(AA2068,1,0)+IF(AB2068,1,0)</x:f>
        <x:v>0</x:v>
      </x:c>
      <x:c r="AE2068" s="50" t="n">
        <x:f>IF(Y2068,1,0)+IF(Z2068,1,0)+IF(AA2068,1,0)+IF(AB2068,1,0)</x:f>
        <x:v>0</x:v>
      </x:c>
      <x:c r="AF2068" s="50" t="n">
        <x:f>IF(Y2068,1,0)+IF(Z2068,1,0)+IF(AA2068,1,0)+IF(AC2068,1,0)</x:f>
        <x:v>0</x:v>
      </x:c>
      <x:c r="AG2068" s="53" t="n">
        <x:v>44348</x:v>
      </x:c>
      <x:c r="AH2068" s="50" t="str">
        <x:v>S100XMUD</x:v>
      </x:c>
      <x:c r="AI2068" s="50" t="str">
        <x:v>NetSalesSummaryOfBusinessResults</x:v>
      </x:c>
      <x:c r="AJ2068" s="50" t="str">
        <x:v>OperatingIncome</x:v>
      </x:c>
      <x:c r="AK2068" s="53" t="n">
        <x:v>45991</x:v>
      </x:c>
      <x:c r="AL2068" s="50" t="str">
        <x:v>365/365/365/366/365</x:v>
      </x:c>
      <x:c r="AM2068" s="51" t="n">
        <x:v>9971200</x:v>
      </x:c>
      <x:c r="AN2068" s="51" t="n">
        <x:v>3115</x:v>
      </x:c>
      <x:c r="AO2068" s="51" t="n">
        <x:f>IFERROR(AM2068*AN2068,"")</x:f>
        <x:v>31060288000</x:v>
      </x:c>
      <x:c r="AP2068" s="56" t="n">
        <x:f>IFERROR(AO2068/(K2068*1000000),"")</x:f>
        <x:v>0.16989917731489584</x:v>
      </x:c>
      <x:c r="AQ2068" s="57" t="n">
        <x:v>170163516.66666666</x:v>
      </x:c>
      <x:c r="AR2068" s="52" t="n">
        <x:v>0.290058715553886</x:v>
      </x:c>
      <x:c r="AS2068" s="52" t="n">
        <x:v>-0.3797443798038525</x:v>
      </x:c>
      <x:c r="AT2068" s="55" t="b">
        <x:v>1</x:v>
      </x:c>
      <x:c r="AU2068" s="50"/>
      <x:c r="AV2068" s="58" t="n">
        <x:v>-0.1331793222724652</x:v>
      </x:c>
      <x:c r="AW2068" s="50" t="n">
        <x:v>2770</x:v>
      </x:c>
      <x:c r="AX2068" s="50" t="str">
        <x:v>Transformation Moat</x:v>
      </x:c>
      <x:c r="AY2068" s="50" t="str">
        <x:v>目立つ機械的警告なし（定性確認は別途必要）</x:v>
      </x:c>
      <x:c r="AZ2068" s="59" t="str">
        <x:v>2026-02-24 14:17</x:v>
      </x:c>
      <x:c r="BA2068" s="53" t="n">
        <x:v>42217</x:v>
      </x:c>
      <x:c r="BB2068" s="50"/>
      <x:c r="BC2068" s="50"/>
      <x:c r="BD2068" s="50" t="str">
        <x:v>TOPIX Small 2</x:v>
      </x:c>
    </x:row>
    <x:row r="2069">
      <x:c r="A2069" s="50" t="n">
        <x:v>2068</x:v>
      </x:c>
      <x:c r="B2069" s="50" t="str">
        <x:v>7267</x:v>
      </x:c>
      <x:c r="C2069" s="50" t="str">
        <x:v>7267.T</x:v>
      </x:c>
      <x:c r="D2069" s="50" t="str">
        <x:v>HONDA MOTOR CO.,LTD.</x:v>
      </x:c>
      <x:c r="E2069" s="50" t="str">
        <x:v>Prime Market (Domestic)</x:v>
      </x:c>
      <x:c r="F2069" s="50" t="str">
        <x:v>Transportation Equipment</x:v>
      </x:c>
      <x:c r="G2069" s="51" t="n">
        <x:v>13170519</x:v>
      </x:c>
      <x:c r="H2069" s="51" t="n">
        <x:v>14552696</x:v>
      </x:c>
      <x:c r="I2069" s="51" t="n">
        <x:v>16907725</x:v>
      </x:c>
      <x:c r="J2069" s="51" t="n">
        <x:v>20428802</x:v>
      </x:c>
      <x:c r="K2069" s="51" t="n">
        <x:v>21688767</x:v>
      </x:c>
      <x:c r="L2069" s="52" t="n">
        <x:f>IFERROR(H2069/G2069-1,"")</x:f>
        <x:v>0.10494476337644709</x:v>
      </x:c>
      <x:c r="M2069" s="52" t="n">
        <x:f>IFERROR(I2069/H2069-1,"")</x:f>
        <x:v>0.16182767784058716</x:v>
      </x:c>
      <x:c r="N2069" s="52" t="n">
        <x:f>IFERROR(J2069/I2069-1,"")</x:f>
        <x:v>0.2082525591112938</x:v>
      </x:c>
      <x:c r="O2069" s="52" t="n">
        <x:f>IFERROR(K2069/J2069-1,"")</x:f>
        <x:v>0.06167591227326996</x:v>
      </x:c>
      <x:c r="P2069" s="52" t="n">
        <x:f>IFERROR((K2069/G2069)^(1/4)-1,"")</x:f>
        <x:v>0.13281239805325273</x:v>
      </x:c>
      <x:c r="Q2069" s="51" t="n">
        <x:v>1213486</x:v>
      </x:c>
      <x:c r="R2069" s="52" t="n">
        <x:f>IFERROR(Q2069/K2069,"")</x:f>
        <x:v>0.05594997631723371</x:v>
      </x:c>
      <x:c r="S2069" s="53" t="n">
        <x:v>21155</x:v>
      </x:c>
      <x:c r="T2069" s="50" t="str">
        <x:v>EDINET_company_history</x:v>
      </x:c>
      <x:c r="U2069" s="50" t="str">
        <x:v>日本マスタートラスト信託銀行株式会社(信託口)</x:v>
      </x:c>
      <x:c r="V2069" s="54" t="n">
        <x:v>0.1777</x:v>
      </x:c>
      <x:c r="W2069" s="50"/>
      <x:c r="X2069" s="50" t="b">
        <x:f>AND(COUNT(L2069:O2069)=4,L2069&gt;='設定'!$B$6,M2069&gt;='設定'!$B$6,N2069&gt;='設定'!$B$6,O2069&gt;='設定'!$B$6)</x:f>
        <x:v>0</x:v>
      </x:c>
      <x:c r="Y2069" s="50" t="b">
        <x:f>AND(COUNT(G2069:K2069)=5,P2069&gt;='設定'!$B$7)</x:f>
        <x:v>0</x:v>
      </x:c>
      <x:c r="Z2069" s="50" t="b">
        <x:f>AND(ISNUMBER(R2069),R2069&gt;='設定'!$B$8)</x:f>
        <x:v>0</x:v>
      </x:c>
      <x:c r="AA2069" s="50" t="b">
        <x:f>AND(ISNUMBER(S2069),S2069&gt;=DATE(YEAR('設定'!$B$10)-'設定'!$B$9,MONTH('設定'!$B$10),DAY('設定'!$B$10)))</x:f>
        <x:v>0</x:v>
      </x:c>
      <x:c r="AB2069" s="55" t="b">
        <x:v>0</x:v>
      </x:c>
      <x:c r="AC2069" s="55" t="b">
        <x:v>0</x:v>
      </x:c>
      <x:c r="AD2069" s="50" t="n">
        <x:f>IF(X2069,1,0)+IF(Z2069,1,0)+IF(AA2069,1,0)+IF(AB2069,1,0)</x:f>
        <x:v>0</x:v>
      </x:c>
      <x:c r="AE2069" s="50" t="n">
        <x:f>IF(Y2069,1,0)+IF(Z2069,1,0)+IF(AA2069,1,0)+IF(AB2069,1,0)</x:f>
        <x:v>0</x:v>
      </x:c>
      <x:c r="AF2069" s="50" t="n">
        <x:f>IF(Y2069,1,0)+IF(Z2069,1,0)+IF(AA2069,1,0)+IF(AC2069,1,0)</x:f>
        <x:v>0</x:v>
      </x:c>
      <x:c r="AG2069" s="53" t="n">
        <x:v>44348</x:v>
      </x:c>
      <x:c r="AH2069" s="50" t="str">
        <x:v>S100VYOD</x:v>
      </x:c>
      <x:c r="AI2069" s="50" t="str">
        <x:v>RevenueIFRSSummaryOfBusinessResults</x:v>
      </x:c>
      <x:c r="AJ2069" s="50" t="str">
        <x:v>OperatingProfitLossIFRSSummaryOfBusinessResults</x:v>
      </x:c>
      <x:c r="AK2069" s="53" t="n">
        <x:v>45747</x:v>
      </x:c>
      <x:c r="AL2069" s="50" t="str">
        <x:v>365/365/365/366/365</x:v>
      </x:c>
      <x:c r="AM2069" s="51" t="n">
        <x:v>4335346700</x:v>
      </x:c>
      <x:c r="AN2069" s="51" t="n">
        <x:v>1402</x:v>
      </x:c>
      <x:c r="AO2069" s="51" t="n">
        <x:f>IFERROR(AM2069*AN2069,"")</x:f>
        <x:v>6078156073400</x:v>
      </x:c>
      <x:c r="AP2069" s="56" t="n">
        <x:f>IFERROR(AO2069/(K2069*1000000),"")</x:f>
        <x:v>0.2802444266840987</x:v>
      </x:c>
      <x:c r="AQ2069" s="57" t="n">
        <x:v>31130279253.333332</x:v>
      </x:c>
      <x:c r="AR2069" s="52" t="n">
        <x:v>0.308691827162582</x:v>
      </x:c>
      <x:c r="AS2069" s="52" t="n">
        <x:v>-0.3418342992846687</x:v>
      </x:c>
      <x:c r="AT2069" s="55" t="b">
        <x:v>0</x:v>
      </x:c>
      <x:c r="AU2069" s="50" t="str">
        <x:v>missing_financial_data</x:v>
      </x:c>
      <x:c r="AV2069" s="58" t="n">
        <x:v>0.8914631834688611</x:v>
      </x:c>
      <x:c r="AW2069" s="50" t="n">
        <x:v>3</x:v>
      </x:c>
      <x:c r="AX2069" s="50" t="str">
        <x:v>Transformation Moat</x:v>
      </x:c>
      <x:c r="AY2069" s="50" t="str">
        <x:v>既存適格性フィルター不通過: missing_financial_data</x:v>
      </x:c>
      <x:c r="AZ2069" s="59" t="str">
        <x:v>2025-06-18 15:36</x:v>
      </x:c>
      <x:c r="BA2069" s="53" t="n">
        <x:v>21155</x:v>
      </x:c>
      <x:c r="BB2069" s="50"/>
      <x:c r="BC2069" s="50"/>
      <x:c r="BD2069" s="50" t="str">
        <x:v>TOPIX Core30</x:v>
      </x:c>
    </x:row>
    <x:row r="2070">
      <x:c r="A2070" s="50" t="n">
        <x:v>2069</x:v>
      </x:c>
      <x:c r="B2070" s="50" t="str">
        <x:v>2109</x:v>
      </x:c>
      <x:c r="C2070" s="50" t="str">
        <x:v>2109.T</x:v>
      </x:c>
      <x:c r="D2070" s="50" t="str">
        <x:v>Mitsui DM Sugar Co.,Ltd.</x:v>
      </x:c>
      <x:c r="E2070" s="50" t="str">
        <x:v>Prime Market (Domestic)</x:v>
      </x:c>
      <x:c r="F2070" s="50" t="str">
        <x:v>Foods</x:v>
      </x:c>
      <x:c r="G2070" s="51" t="n">
        <x:v>108887</x:v>
      </x:c>
      <x:c r="H2070" s="51" t="n">
        <x:v>147880</x:v>
      </x:c>
      <x:c r="I2070" s="51" t="n">
        <x:v>163310</x:v>
      </x:c>
      <x:c r="J2070" s="51" t="n">
        <x:v>170774</x:v>
      </x:c>
      <x:c r="K2070" s="51" t="n">
        <x:v>178785</x:v>
      </x:c>
      <x:c r="L2070" s="52" t="n">
        <x:f>IFERROR(H2070/G2070-1,"")</x:f>
        <x:v>0.358105191620671</x:v>
      </x:c>
      <x:c r="M2070" s="52" t="n">
        <x:f>IFERROR(I2070/H2070-1,"")</x:f>
        <x:v>0.10434135785772258</x:v>
      </x:c>
      <x:c r="N2070" s="52" t="n">
        <x:f>IFERROR(J2070/I2070-1,"")</x:f>
        <x:v>0.04570448839630159</x:v>
      </x:c>
      <x:c r="O2070" s="52" t="n">
        <x:f>IFERROR(K2070/J2070-1,"")</x:f>
        <x:v>0.04690995116352603</x:v>
      </x:c>
      <x:c r="P2070" s="52" t="n">
        <x:f>IFERROR((K2070/G2070)^(1/4)-1,"")</x:f>
        <x:v>0.13198002044414148</x:v>
      </x:c>
      <x:c r="Q2070" s="51" t="n">
        <x:v>13840</x:v>
      </x:c>
      <x:c r="R2070" s="52" t="n">
        <x:f>IFERROR(Q2070/K2070,"")</x:f>
        <x:v>0.07741141594652795</x:v>
      </x:c>
      <x:c r="S2070" s="53" t="n">
        <x:v>19694</x:v>
      </x:c>
      <x:c r="T2070" s="50" t="str">
        <x:v>EDINET_company_history</x:v>
      </x:c>
      <x:c r="U2070" s="50" t="str">
        <x:v>三井物産株式会社 (常任代理人 株式会社日本カストディ銀行)</x:v>
      </x:c>
      <x:c r="V2070" s="54" t="n">
        <x:v>0.2655</x:v>
      </x:c>
      <x:c r="W2070" s="50" t="str">
        <x:v>森本 卓</x:v>
      </x:c>
      <x:c r="X2070" s="50" t="b">
        <x:f>AND(COUNT(L2070:O2070)=4,L2070&gt;='設定'!$B$6,M2070&gt;='設定'!$B$6,N2070&gt;='設定'!$B$6,O2070&gt;='設定'!$B$6)</x:f>
        <x:v>0</x:v>
      </x:c>
      <x:c r="Y2070" s="50" t="b">
        <x:f>AND(COUNT(G2070:K2070)=5,P2070&gt;='設定'!$B$7)</x:f>
        <x:v>0</x:v>
      </x:c>
      <x:c r="Z2070" s="50" t="b">
        <x:f>AND(ISNUMBER(R2070),R2070&gt;='設定'!$B$8)</x:f>
        <x:v>0</x:v>
      </x:c>
      <x:c r="AA2070" s="50" t="b">
        <x:f>AND(ISNUMBER(S2070),S2070&gt;=DATE(YEAR('設定'!$B$10)-'設定'!$B$9,MONTH('設定'!$B$10),DAY('設定'!$B$10)))</x:f>
        <x:v>0</x:v>
      </x:c>
      <x:c r="AB2070" s="55" t="b">
        <x:v>0</x:v>
      </x:c>
      <x:c r="AC2070" s="55" t="b">
        <x:v>0</x:v>
      </x:c>
      <x:c r="AD2070" s="50" t="n">
        <x:f>IF(X2070,1,0)+IF(Z2070,1,0)+IF(AA2070,1,0)+IF(AB2070,1,0)</x:f>
        <x:v>0</x:v>
      </x:c>
      <x:c r="AE2070" s="50" t="n">
        <x:f>IF(Y2070,1,0)+IF(Z2070,1,0)+IF(AA2070,1,0)+IF(AB2070,1,0)</x:f>
        <x:v>0</x:v>
      </x:c>
      <x:c r="AF2070" s="50" t="n">
        <x:f>IF(Y2070,1,0)+IF(Z2070,1,0)+IF(AA2070,1,0)+IF(AC2070,1,0)</x:f>
        <x:v>0</x:v>
      </x:c>
      <x:c r="AG2070" s="53" t="n">
        <x:v>44348</x:v>
      </x:c>
      <x:c r="AH2070" s="50" t="str">
        <x:v>S100VYQL</x:v>
      </x:c>
      <x:c r="AI2070" s="50" t="str">
        <x:v>NetSalesSummaryOfBusinessResults</x:v>
      </x:c>
      <x:c r="AJ2070" s="50" t="str">
        <x:v>OperatingIncome</x:v>
      </x:c>
      <x:c r="AK2070" s="53" t="n">
        <x:v>45747</x:v>
      </x:c>
      <x:c r="AL2070" s="50" t="str">
        <x:v>365/365/365/366/365</x:v>
      </x:c>
      <x:c r="AM2070" s="51" t="n">
        <x:v>32423480</x:v>
      </x:c>
      <x:c r="AN2070" s="51" t="n">
        <x:v>3225</x:v>
      </x:c>
      <x:c r="AO2070" s="51" t="n">
        <x:f>IFERROR(AM2070*AN2070,"")</x:f>
        <x:v>104565723000</x:v>
      </x:c>
      <x:c r="AP2070" s="56" t="n">
        <x:f>IFERROR(AO2070/(K2070*1000000),"")</x:f>
        <x:v>0.5848685460189613</x:v>
      </x:c>
      <x:c r="AQ2070" s="57" t="n">
        <x:v>178308575</x:v>
      </x:c>
      <x:c r="AR2070" s="52" t="n">
        <x:v>0.1722235666962749</x:v>
      </x:c>
      <x:c r="AS2070" s="52" t="n">
        <x:v>-0.1572553249875294</x:v>
      </x:c>
      <x:c r="AT2070" s="55" t="b">
        <x:v>1</x:v>
      </x:c>
      <x:c r="AU2070" s="50"/>
      <x:c r="AV2070" s="58" t="n">
        <x:v>0.1408351340753978</x:v>
      </x:c>
      <x:c r="AW2070" s="50" t="n">
        <x:v>999</x:v>
      </x:c>
      <x:c r="AX2070" s="50" t="str">
        <x:v>Transformation Moat</x:v>
      </x:c>
      <x:c r="AY2070" s="50" t="str">
        <x:v>目立つ機械的警告なし（定性確認は別途必要）</x:v>
      </x:c>
      <x:c r="AZ2070" s="59" t="str">
        <x:v>2025-06-20 13:57</x:v>
      </x:c>
      <x:c r="BA2070" s="53" t="n">
        <x:v>19694</x:v>
      </x:c>
      <x:c r="BB2070" s="50"/>
      <x:c r="BC2070" s="50"/>
      <x:c r="BD2070" s="50" t="str">
        <x:v>TOPIX Small 1</x:v>
      </x:c>
    </x:row>
    <x:row r="2071">
      <x:c r="A2071" s="50" t="n">
        <x:v>2070</x:v>
      </x:c>
      <x:c r="B2071" s="50" t="str">
        <x:v>5741</x:v>
      </x:c>
      <x:c r="C2071" s="50" t="str">
        <x:v>5741.T</x:v>
      </x:c>
      <x:c r="D2071" s="50" t="str">
        <x:v>UACJ Corporation</x:v>
      </x:c>
      <x:c r="E2071" s="50" t="str">
        <x:v>Prime Market (Domestic)</x:v>
      </x:c>
      <x:c r="F2071" s="50" t="str">
        <x:v>Nonferrous Metals</x:v>
      </x:c>
      <x:c r="G2071" s="51" t="n">
        <x:v>212197</x:v>
      </x:c>
      <x:c r="H2071" s="51" t="n">
        <x:v>275472</x:v>
      </x:c>
      <x:c r="I2071" s="51" t="n">
        <x:v>313724</x:v>
      </x:c>
      <x:c r="J2071" s="51" t="n">
        <x:v>293132</x:v>
      </x:c>
      <x:c r="K2071" s="51" t="n">
        <x:v>348089</x:v>
      </x:c>
      <x:c r="L2071" s="52" t="n">
        <x:f>IFERROR(H2071/G2071-1,"")</x:f>
        <x:v>0.2981898895837358</x:v>
      </x:c>
      <x:c r="M2071" s="52" t="n">
        <x:f>IFERROR(I2071/H2071-1,"")</x:f>
        <x:v>0.1388598478248244</x:v>
      </x:c>
      <x:c r="N2071" s="52" t="n">
        <x:f>IFERROR(J2071/I2071-1,"")</x:f>
        <x:v>-0.06563731177723098</x:v>
      </x:c>
      <x:c r="O2071" s="52" t="n">
        <x:f>IFERROR(K2071/J2071-1,"")</x:f>
        <x:v>0.18748208997994076</x:v>
      </x:c>
      <x:c r="P2071" s="52" t="n">
        <x:f>IFERROR((K2071/G2071)^(1/4)-1,"")</x:f>
        <x:v>0.13171680523891927</x:v>
      </x:c>
      <x:c r="Q2071" s="51" t="n">
        <x:v>10071</x:v>
      </x:c>
      <x:c r="R2071" s="52" t="n">
        <x:f>IFERROR(Q2071/K2071,"")</x:f>
        <x:v>0.02893225583112365</x:v>
      </x:c>
      <x:c r="S2071" s="53" t="n">
        <x:v>22647</x:v>
      </x:c>
      <x:c r="T2071" s="50" t="str">
        <x:v>EDINET_company_history</x:v>
      </x:c>
      <x:c r="U2071" s="50" t="str">
        <x:v>GOLDMAN SACHS INTERNATIONAL （常任代理人 ゴールドマン・サックス証券株式会社）</x:v>
      </x:c>
      <x:c r="V2071" s="54" t="n">
        <x:v>0.1493</x:v>
      </x:c>
      <x:c r="W2071" s="50" t="str">
        <x:v>田中 信二</x:v>
      </x:c>
      <x:c r="X2071" s="50" t="b">
        <x:f>AND(COUNT(L2071:O2071)=4,L2071&gt;='設定'!$B$6,M2071&gt;='設定'!$B$6,N2071&gt;='設定'!$B$6,O2071&gt;='設定'!$B$6)</x:f>
        <x:v>0</x:v>
      </x:c>
      <x:c r="Y2071" s="50" t="b">
        <x:f>AND(COUNT(G2071:K2071)=5,P2071&gt;='設定'!$B$7)</x:f>
        <x:v>0</x:v>
      </x:c>
      <x:c r="Z2071" s="50" t="b">
        <x:f>AND(ISNUMBER(R2071),R2071&gt;='設定'!$B$8)</x:f>
        <x:v>0</x:v>
      </x:c>
      <x:c r="AA2071" s="50" t="b">
        <x:f>AND(ISNUMBER(S2071),S2071&gt;=DATE(YEAR('設定'!$B$10)-'設定'!$B$9,MONTH('設定'!$B$10),DAY('設定'!$B$10)))</x:f>
        <x:v>0</x:v>
      </x:c>
      <x:c r="AB2071" s="55" t="b">
        <x:v>0</x:v>
      </x:c>
      <x:c r="AC2071" s="55" t="b">
        <x:v>0</x:v>
      </x:c>
      <x:c r="AD2071" s="50" t="n">
        <x:f>IF(X2071,1,0)+IF(Z2071,1,0)+IF(AA2071,1,0)+IF(AB2071,1,0)</x:f>
        <x:v>0</x:v>
      </x:c>
      <x:c r="AE2071" s="50" t="n">
        <x:f>IF(Y2071,1,0)+IF(Z2071,1,0)+IF(AA2071,1,0)+IF(AB2071,1,0)</x:f>
        <x:v>0</x:v>
      </x:c>
      <x:c r="AF2071" s="50" t="n">
        <x:f>IF(Y2071,1,0)+IF(Z2071,1,0)+IF(AA2071,1,0)+IF(AC2071,1,0)</x:f>
        <x:v>0</x:v>
      </x:c>
      <x:c r="AG2071" s="53" t="n">
        <x:v>44348</x:v>
      </x:c>
      <x:c r="AH2071" s="50" t="str">
        <x:v>S100VYZ4</x:v>
      </x:c>
      <x:c r="AI2071" s="50" t="str">
        <x:v>NetSalesSummaryOfBusinessResults</x:v>
      </x:c>
      <x:c r="AJ2071" s="50" t="str">
        <x:v>OperatingIncome</x:v>
      </x:c>
      <x:c r="AK2071" s="53" t="n">
        <x:v>45747</x:v>
      </x:c>
      <x:c r="AL2071" s="50" t="str">
        <x:v>365/365/365/366/365</x:v>
      </x:c>
      <x:c r="AM2071" s="51" t="n">
        <x:v>45258693</x:v>
      </x:c>
      <x:c r="AN2071" s="51" t="n">
        <x:v>3190</x:v>
      </x:c>
      <x:c r="AO2071" s="51" t="n">
        <x:f>IFERROR(AM2071*AN2071,"")</x:f>
        <x:v>144375230670</x:v>
      </x:c>
      <x:c r="AP2071" s="56" t="n">
        <x:f>IFERROR(AO2071/(K2071*1000000),"")</x:f>
        <x:v>0.41476527747214076</x:v>
      </x:c>
      <x:c r="AQ2071" s="57" t="n">
        <x:v>2446425878.3333335</x:v>
      </x:c>
      <x:c r="AR2071" s="52" t="n">
        <x:v>0.41429858361158</x:v>
      </x:c>
      <x:c r="AS2071" s="52" t="n">
        <x:v>-0.3908795170557745</x:v>
      </x:c>
      <x:c r="AT2071" s="55" t="b">
        <x:v>1</x:v>
      </x:c>
      <x:c r="AU2071" s="50"/>
      <x:c r="AV2071" s="58" t="n">
        <x:v>0.1420255855040614</x:v>
      </x:c>
      <x:c r="AW2071" s="50" t="n">
        <x:v>988</x:v>
      </x:c>
      <x:c r="AX2071" s="50" t="str">
        <x:v>Future Moat</x:v>
      </x:c>
      <x:c r="AY2071" s="50" t="str">
        <x:v>目立つ機械的警告なし（定性確認は別途必要）</x:v>
      </x:c>
      <x:c r="AZ2071" s="59" t="str">
        <x:v>2025-06-19 16:14</x:v>
      </x:c>
      <x:c r="BA2071" s="53" t="n">
        <x:v>22647</x:v>
      </x:c>
      <x:c r="BB2071" s="50"/>
      <x:c r="BC2071" s="50"/>
      <x:c r="BD2071" s="50" t="str">
        <x:v>TOPIX Small 1</x:v>
      </x:c>
    </x:row>
    <x:row r="2072">
      <x:c r="A2072" s="50" t="n">
        <x:v>2071</x:v>
      </x:c>
      <x:c r="B2072" s="50" t="str">
        <x:v>7466</x:v>
      </x:c>
      <x:c r="C2072" s="50" t="str">
        <x:v>7466.T</x:v>
      </x:c>
      <x:c r="D2072" s="50" t="str">
        <x:v>SPK CORPORATION</x:v>
      </x:c>
      <x:c r="E2072" s="50" t="str">
        <x:v>Prime Market (Domestic)</x:v>
      </x:c>
      <x:c r="F2072" s="50" t="str">
        <x:v>Wholesale Trade</x:v>
      </x:c>
      <x:c r="G2072" s="51" t="n">
        <x:v>41902.143</x:v>
      </x:c>
      <x:c r="H2072" s="51" t="n">
        <x:v>47686.656</x:v>
      </x:c>
      <x:c r="I2072" s="51" t="n">
        <x:v>54695.637</x:v>
      </x:c>
      <x:c r="J2072" s="51" t="n">
        <x:v>63302.401</x:v>
      </x:c>
      <x:c r="K2072" s="51" t="n">
        <x:v>68720.867</x:v>
      </x:c>
      <x:c r="L2072" s="52" t="n">
        <x:f>IFERROR(H2072/G2072-1,"")</x:f>
        <x:v>0.13804814231100315</x:v>
      </x:c>
      <x:c r="M2072" s="52" t="n">
        <x:f>IFERROR(I2072/H2072-1,"")</x:f>
        <x:v>0.14697992243364677</x:v>
      </x:c>
      <x:c r="N2072" s="52" t="n">
        <x:f>IFERROR(J2072/I2072-1,"")</x:f>
        <x:v>0.1573574140840519</x:v>
      </x:c>
      <x:c r="O2072" s="52" t="n">
        <x:f>IFERROR(K2072/J2072-1,"")</x:f>
        <x:v>0.08559653211258134</x:v>
      </x:c>
      <x:c r="P2072" s="52" t="n">
        <x:f>IFERROR((K2072/G2072)^(1/4)-1,"")</x:f>
        <x:v>0.13165253038114955</x:v>
      </x:c>
      <x:c r="Q2072" s="51" t="n">
        <x:v>3311.34</x:v>
      </x:c>
      <x:c r="R2072" s="52" t="n">
        <x:f>IFERROR(Q2072/K2072,"")</x:f>
        <x:v>0.04818536413401187</x:v>
      </x:c>
      <x:c r="S2072" s="53" t="n">
        <x:v>36739</x:v>
      </x:c>
      <x:c r="T2072" s="50" t="str">
        <x:v>EDINET_company_history</x:v>
      </x:c>
      <x:c r="U2072" s="50" t="str">
        <x:v>日本マスタートラスト信託銀行株式会社（信託口）</x:v>
      </x:c>
      <x:c r="V2072" s="54" t="n">
        <x:v>0.1072</x:v>
      </x:c>
      <x:c r="W2072" s="50" t="str">
        <x:v>沖 恭一郎 / 木村 彰良</x:v>
      </x:c>
      <x:c r="X2072" s="50" t="b">
        <x:f>AND(COUNT(L2072:O2072)=4,L2072&gt;='設定'!$B$6,M2072&gt;='設定'!$B$6,N2072&gt;='設定'!$B$6,O2072&gt;='設定'!$B$6)</x:f>
        <x:v>0</x:v>
      </x:c>
      <x:c r="Y2072" s="50" t="b">
        <x:f>AND(COUNT(G2072:K2072)=5,P2072&gt;='設定'!$B$7)</x:f>
        <x:v>0</x:v>
      </x:c>
      <x:c r="Z2072" s="50" t="b">
        <x:f>AND(ISNUMBER(R2072),R2072&gt;='設定'!$B$8)</x:f>
        <x:v>0</x:v>
      </x:c>
      <x:c r="AA2072" s="50" t="b">
        <x:f>AND(ISNUMBER(S2072),S2072&gt;=DATE(YEAR('設定'!$B$10)-'設定'!$B$9,MONTH('設定'!$B$10),DAY('設定'!$B$10)))</x:f>
        <x:v>0</x:v>
      </x:c>
      <x:c r="AB2072" s="55" t="b">
        <x:v>0</x:v>
      </x:c>
      <x:c r="AC2072" s="55" t="b">
        <x:v>0</x:v>
      </x:c>
      <x:c r="AD2072" s="50" t="n">
        <x:f>IF(X2072,1,0)+IF(Z2072,1,0)+IF(AA2072,1,0)+IF(AB2072,1,0)</x:f>
        <x:v>0</x:v>
      </x:c>
      <x:c r="AE2072" s="50" t="n">
        <x:f>IF(Y2072,1,0)+IF(Z2072,1,0)+IF(AA2072,1,0)+IF(AB2072,1,0)</x:f>
        <x:v>0</x:v>
      </x:c>
      <x:c r="AF2072" s="50" t="n">
        <x:f>IF(Y2072,1,0)+IF(Z2072,1,0)+IF(AA2072,1,0)+IF(AC2072,1,0)</x:f>
        <x:v>0</x:v>
      </x:c>
      <x:c r="AG2072" s="53" t="n">
        <x:v>44348</x:v>
      </x:c>
      <x:c r="AH2072" s="50" t="str">
        <x:v>S100W57C</x:v>
      </x:c>
      <x:c r="AI2072" s="50" t="str">
        <x:v>NetSalesSummaryOfBusinessResults</x:v>
      </x:c>
      <x:c r="AJ2072" s="50" t="str">
        <x:v>OperatingIncome</x:v>
      </x:c>
      <x:c r="AK2072" s="53" t="n">
        <x:v>45747</x:v>
      </x:c>
      <x:c r="AL2072" s="50" t="str">
        <x:v>365/365/365/366/365</x:v>
      </x:c>
      <x:c r="AM2072" s="51" t="n">
        <x:v>10090200</x:v>
      </x:c>
      <x:c r="AN2072" s="51" t="n">
        <x:v>1230</x:v>
      </x:c>
      <x:c r="AO2072" s="51" t="n">
        <x:f>IFERROR(AM2072*AN2072,"")</x:f>
        <x:v>12410946000</x:v>
      </x:c>
      <x:c r="AP2072" s="56" t="n">
        <x:f>IFERROR(AO2072/(K2072*1000000),"")</x:f>
        <x:v>0.18059938038907455</x:v>
      </x:c>
      <x:c r="AQ2072" s="57" t="n">
        <x:v>48065623.333333336</x:v>
      </x:c>
      <x:c r="AR2072" s="52" t="n">
        <x:v>0.2233459223248383</x:v>
      </x:c>
      <x:c r="AS2072" s="52" t="n">
        <x:v>-0.2033378208403119</x:v>
      </x:c>
      <x:c r="AT2072" s="55" t="b">
        <x:v>1</x:v>
      </x:c>
      <x:c r="AU2072" s="50"/>
      <x:c r="AV2072" s="58" t="n">
        <x:v>0.0154848001360325</x:v>
      </x:c>
      <x:c r="AW2072" s="50" t="n">
        <x:v>1751</x:v>
      </x:c>
      <x:c r="AX2072" s="50" t="str">
        <x:v>Discovery</x:v>
      </x:c>
      <x:c r="AY2072" s="50" t="str">
        <x:v>目立つ機械的警告なし（定性確認は別途必要）</x:v>
      </x:c>
      <x:c r="AZ2072" s="59" t="str">
        <x:v>2025-06-25 14:33</x:v>
      </x:c>
      <x:c r="BA2072" s="53" t="n">
        <x:v>36739</x:v>
      </x:c>
      <x:c r="BB2072" s="50"/>
      <x:c r="BC2072" s="50"/>
      <x:c r="BD2072" s="50" t="str">
        <x:v>TOPIX Small 2</x:v>
      </x:c>
    </x:row>
    <x:row r="2073">
      <x:c r="A2073" s="50" t="n">
        <x:v>2072</x:v>
      </x:c>
      <x:c r="B2073" s="50" t="str">
        <x:v>7212</x:v>
      </x:c>
      <x:c r="C2073" s="50" t="str">
        <x:v>7212.T</x:v>
      </x:c>
      <x:c r="D2073" s="50" t="str">
        <x:v>F-TECH INC.</x:v>
      </x:c>
      <x:c r="E2073" s="50" t="str">
        <x:v>Standard Market(Domestic)</x:v>
      </x:c>
      <x:c r="F2073" s="50" t="str">
        <x:v>Transportation Equipment</x:v>
      </x:c>
      <x:c r="G2073" s="51" t="n">
        <x:v>183647</x:v>
      </x:c>
      <x:c r="H2073" s="51" t="n">
        <x:v>191892</x:v>
      </x:c>
      <x:c r="I2073" s="51" t="n">
        <x:v>261156</x:v>
      </x:c>
      <x:c r="J2073" s="51" t="n">
        <x:v>298759</x:v>
      </x:c>
      <x:c r="K2073" s="51" t="n">
        <x:v>300831</x:v>
      </x:c>
      <x:c r="L2073" s="52" t="n">
        <x:f>IFERROR(H2073/G2073-1,"")</x:f>
        <x:v>0.044895914444559315</x:v>
      </x:c>
      <x:c r="M2073" s="52" t="n">
        <x:f>IFERROR(I2073/H2073-1,"")</x:f>
        <x:v>0.3609530360827966</x:v>
      </x:c>
      <x:c r="N2073" s="52" t="n">
        <x:f>IFERROR(J2073/I2073-1,"")</x:f>
        <x:v>0.14398673589731814</x:v>
      </x:c>
      <x:c r="O2073" s="52" t="n">
        <x:f>IFERROR(K2073/J2073-1,"")</x:f>
        <x:v>0.006935355922331965</x:v>
      </x:c>
      <x:c r="P2073" s="52" t="n">
        <x:f>IFERROR((K2073/G2073)^(1/4)-1,"")</x:f>
        <x:v>0.13131797445310145</x:v>
      </x:c>
      <x:c r="Q2073" s="51" t="n">
        <x:v>5481</x:v>
      </x:c>
      <x:c r="R2073" s="52" t="n">
        <x:f>IFERROR(Q2073/K2073,"")</x:f>
        <x:v>0.01821953189664629</x:v>
      </x:c>
      <x:c r="S2073" s="53" t="n">
        <x:v>36892</x:v>
      </x:c>
      <x:c r="T2073" s="50" t="str">
        <x:v>EDINET_company_history</x:v>
      </x:c>
      <x:c r="U2073" s="50" t="str">
        <x:v>本田技研工業株式会社</x:v>
      </x:c>
      <x:c r="V2073" s="54" t="n">
        <x:v>0.1363</x:v>
      </x:c>
      <x:c r="W2073" s="50" t="str">
        <x:v>福田 祐一</x:v>
      </x:c>
      <x:c r="X2073" s="50" t="b">
        <x:f>AND(COUNT(L2073:O2073)=4,L2073&gt;='設定'!$B$6,M2073&gt;='設定'!$B$6,N2073&gt;='設定'!$B$6,O2073&gt;='設定'!$B$6)</x:f>
        <x:v>0</x:v>
      </x:c>
      <x:c r="Y2073" s="50" t="b">
        <x:f>AND(COUNT(G2073:K2073)=5,P2073&gt;='設定'!$B$7)</x:f>
        <x:v>0</x:v>
      </x:c>
      <x:c r="Z2073" s="50" t="b">
        <x:f>AND(ISNUMBER(R2073),R2073&gt;='設定'!$B$8)</x:f>
        <x:v>0</x:v>
      </x:c>
      <x:c r="AA2073" s="50" t="b">
        <x:f>AND(ISNUMBER(S2073),S2073&gt;=DATE(YEAR('設定'!$B$10)-'設定'!$B$9,MONTH('設定'!$B$10),DAY('設定'!$B$10)))</x:f>
        <x:v>0</x:v>
      </x:c>
      <x:c r="AB2073" s="55" t="b">
        <x:v>0</x:v>
      </x:c>
      <x:c r="AC2073" s="55" t="b">
        <x:v>0</x:v>
      </x:c>
      <x:c r="AD2073" s="50" t="n">
        <x:f>IF(X2073,1,0)+IF(Z2073,1,0)+IF(AA2073,1,0)+IF(AB2073,1,0)</x:f>
        <x:v>0</x:v>
      </x:c>
      <x:c r="AE2073" s="50" t="n">
        <x:f>IF(Y2073,1,0)+IF(Z2073,1,0)+IF(AA2073,1,0)+IF(AB2073,1,0)</x:f>
        <x:v>0</x:v>
      </x:c>
      <x:c r="AF2073" s="50" t="n">
        <x:f>IF(Y2073,1,0)+IF(Z2073,1,0)+IF(AA2073,1,0)+IF(AC2073,1,0)</x:f>
        <x:v>0</x:v>
      </x:c>
      <x:c r="AG2073" s="53" t="n">
        <x:v>44348</x:v>
      </x:c>
      <x:c r="AH2073" s="50" t="str">
        <x:v>S100VZTC</x:v>
      </x:c>
      <x:c r="AI2073" s="50" t="str">
        <x:v>NetSalesSummaryOfBusinessResults</x:v>
      </x:c>
      <x:c r="AJ2073" s="50" t="str">
        <x:v>OperatingIncome</x:v>
      </x:c>
      <x:c r="AK2073" s="53" t="n">
        <x:v>45747</x:v>
      </x:c>
      <x:c r="AL2073" s="50" t="str">
        <x:v>365/365/365/366/365</x:v>
      </x:c>
      <x:c r="AM2073" s="51" t="n">
        <x:v>18607744</x:v>
      </x:c>
      <x:c r="AN2073" s="51" t="n">
        <x:v>671</x:v>
      </x:c>
      <x:c r="AO2073" s="51" t="n">
        <x:f>IFERROR(AM2073*AN2073,"")</x:f>
        <x:v>12485796224</x:v>
      </x:c>
      <x:c r="AP2073" s="56" t="n">
        <x:f>IFERROR(AO2073/(K2073*1000000),"")</x:f>
        <x:v>0.04150435368695381</x:v>
      </x:c>
      <x:c r="AQ2073" s="57" t="n">
        <x:v>74063615</x:v>
      </x:c>
      <x:c r="AR2073" s="52" t="n">
        <x:v>0.3911313191021424</x:v>
      </x:c>
      <x:c r="AS2073" s="52" t="n">
        <x:v>-0.563583870029388</x:v>
      </x:c>
      <x:c r="AT2073" s="55" t="b">
        <x:v>1</x:v>
      </x:c>
      <x:c r="AU2073" s="50"/>
      <x:c r="AV2073" s="58" t="n">
        <x:v>-0.1271150574666058</x:v>
      </x:c>
      <x:c r="AW2073" s="50" t="n">
        <x:v>2738</x:v>
      </x:c>
      <x:c r="AX2073" s="50" t="str">
        <x:v>Transformation Moat</x:v>
      </x:c>
      <x:c r="AY2073" s="50" t="str">
        <x:v>目立つ機械的警告なし（定性確認は別途必要）</x:v>
      </x:c>
      <x:c r="AZ2073" s="59" t="str">
        <x:v>2025-06-19 16:14</x:v>
      </x:c>
      <x:c r="BA2073" s="53" t="n">
        <x:v>36892</x:v>
      </x:c>
      <x:c r="BB2073" s="50"/>
      <x:c r="BC2073" s="50"/>
      <x:c r="BD2073" s="50"/>
    </x:row>
    <x:row r="2074">
      <x:c r="A2074" s="50" t="n">
        <x:v>2073</x:v>
      </x:c>
      <x:c r="B2074" s="50" t="str">
        <x:v>7561</x:v>
      </x:c>
      <x:c r="C2074" s="50" t="str">
        <x:v>7561.T</x:v>
      </x:c>
      <x:c r="D2074" s="50" t="str">
        <x:v>HURXLEY CORPORATION</x:v>
      </x:c>
      <x:c r="E2074" s="50" t="str">
        <x:v>Standard Market(Domestic)</x:v>
      </x:c>
      <x:c r="F2074" s="50" t="str">
        <x:v>Retail Trade</x:v>
      </x:c>
      <x:c r="G2074" s="51" t="n">
        <x:v>27593</x:v>
      </x:c>
      <x:c r="H2074" s="51" t="n">
        <x:v>31722</x:v>
      </x:c>
      <x:c r="I2074" s="51" t="n">
        <x:v>35613</x:v>
      </x:c>
      <x:c r="J2074" s="51" t="n">
        <x:v>46761</x:v>
      </x:c>
      <x:c r="K2074" s="51" t="n">
        <x:v>45175</x:v>
      </x:c>
      <x:c r="L2074" s="52" t="n">
        <x:f>IFERROR(H2074/G2074-1,"")</x:f>
        <x:v>0.14963940129743047</x:v>
      </x:c>
      <x:c r="M2074" s="52" t="n">
        <x:f>IFERROR(I2074/H2074-1,"")</x:f>
        <x:v>0.12265935313031973</x:v>
      </x:c>
      <x:c r="N2074" s="52" t="n">
        <x:f>IFERROR(J2074/I2074-1,"")</x:f>
        <x:v>0.3130317580658748</x:v>
      </x:c>
      <x:c r="O2074" s="52" t="n">
        <x:f>IFERROR(K2074/J2074-1,"")</x:f>
        <x:v>-0.033917153183208204</x:v>
      </x:c>
      <x:c r="P2074" s="52" t="n">
        <x:f>IFERROR((K2074/G2074)^(1/4)-1,"")</x:f>
        <x:v>0.13116200772233144</x:v>
      </x:c>
      <x:c r="Q2074" s="51" t="n">
        <x:v>1931</x:v>
      </x:c>
      <x:c r="R2074" s="52" t="n">
        <x:f>IFERROR(Q2074/K2074,"")</x:f>
        <x:v>0.042744881018262314</x:v>
      </x:c>
      <x:c r="S2074" s="53" t="n">
        <x:v>36923</x:v>
      </x:c>
      <x:c r="T2074" s="50" t="str">
        <x:v>EDINET_company_history</x:v>
      </x:c>
      <x:c r="U2074" s="50" t="str">
        <x:v>株式会社ライラック</x:v>
      </x:c>
      <x:c r="V2074" s="54" t="n">
        <x:v>0.4336</x:v>
      </x:c>
      <x:c r="W2074" s="50" t="str">
        <x:v>青木 達也 / 石井 実</x:v>
      </x:c>
      <x:c r="X2074" s="50" t="b">
        <x:f>AND(COUNT(L2074:O2074)=4,L2074&gt;='設定'!$B$6,M2074&gt;='設定'!$B$6,N2074&gt;='設定'!$B$6,O2074&gt;='設定'!$B$6)</x:f>
        <x:v>0</x:v>
      </x:c>
      <x:c r="Y2074" s="50" t="b">
        <x:f>AND(COUNT(G2074:K2074)=5,P2074&gt;='設定'!$B$7)</x:f>
        <x:v>0</x:v>
      </x:c>
      <x:c r="Z2074" s="50" t="b">
        <x:f>AND(ISNUMBER(R2074),R2074&gt;='設定'!$B$8)</x:f>
        <x:v>0</x:v>
      </x:c>
      <x:c r="AA2074" s="50" t="b">
        <x:f>AND(ISNUMBER(S2074),S2074&gt;=DATE(YEAR('設定'!$B$10)-'設定'!$B$9,MONTH('設定'!$B$10),DAY('設定'!$B$10)))</x:f>
        <x:v>0</x:v>
      </x:c>
      <x:c r="AB2074" s="55" t="b">
        <x:v>0</x:v>
      </x:c>
      <x:c r="AC2074" s="55" t="b">
        <x:v>0</x:v>
      </x:c>
      <x:c r="AD2074" s="50" t="n">
        <x:f>IF(X2074,1,0)+IF(Z2074,1,0)+IF(AA2074,1,0)+IF(AB2074,1,0)</x:f>
        <x:v>0</x:v>
      </x:c>
      <x:c r="AE2074" s="50" t="n">
        <x:f>IF(Y2074,1,0)+IF(Z2074,1,0)+IF(AA2074,1,0)+IF(AB2074,1,0)</x:f>
        <x:v>0</x:v>
      </x:c>
      <x:c r="AF2074" s="50" t="n">
        <x:f>IF(Y2074,1,0)+IF(Z2074,1,0)+IF(AA2074,1,0)+IF(AC2074,1,0)</x:f>
        <x:v>0</x:v>
      </x:c>
      <x:c r="AG2074" s="53" t="n">
        <x:v>44348</x:v>
      </x:c>
      <x:c r="AH2074" s="50" t="str">
        <x:v>S100VWK8</x:v>
      </x:c>
      <x:c r="AI2074" s="50" t="str">
        <x:v>NetSalesSummaryOfBusinessResults</x:v>
      </x:c>
      <x:c r="AJ2074" s="50" t="str">
        <x:v>OperatingIncome</x:v>
      </x:c>
      <x:c r="AK2074" s="53" t="n">
        <x:v>45747</x:v>
      </x:c>
      <x:c r="AL2074" s="50" t="str">
        <x:v>365/365/365/366/365</x:v>
      </x:c>
      <x:c r="AM2074" s="51" t="n">
        <x:v>18459964</x:v>
      </x:c>
      <x:c r="AN2074" s="51" t="n">
        <x:v>633</x:v>
      </x:c>
      <x:c r="AO2074" s="51" t="n">
        <x:f>IFERROR(AM2074*AN2074,"")</x:f>
        <x:v>11685157212</x:v>
      </x:c>
      <x:c r="AP2074" s="56" t="n">
        <x:f>IFERROR(AO2074/(K2074*1000000),"")</x:f>
        <x:v>0.25866424376314334</x:v>
      </x:c>
      <x:c r="AQ2074" s="57" t="n">
        <x:v>18327211.666666668</x:v>
      </x:c>
      <x:c r="AR2074" s="52" t="n">
        <x:v>0.329457558322365</x:v>
      </x:c>
      <x:c r="AS2074" s="52" t="n">
        <x:v>-0.3837118014034627</x:v>
      </x:c>
      <x:c r="AT2074" s="55" t="b">
        <x:v>0</x:v>
      </x:c>
      <x:c r="AU2074" s="50" t="str">
        <x:v>low_liquidity</x:v>
      </x:c>
      <x:c r="AV2074" s="58" t="n">
        <x:v>-0.1511220978297257</x:v>
      </x:c>
      <x:c r="AW2074" s="50" t="n">
        <x:v>2855</x:v>
      </x:c>
      <x:c r="AX2074" s="50" t="str">
        <x:v>Transformation Moat</x:v>
      </x:c>
      <x:c r="AY2074" s="50" t="str">
        <x:v>既存適格性フィルター不通過: low_liquidity / 60日平均売買代金2,000万円未満</x:v>
      </x:c>
      <x:c r="AZ2074" s="59" t="str">
        <x:v>2025-06-24 11:08</x:v>
      </x:c>
      <x:c r="BA2074" s="53" t="n">
        <x:v>36923</x:v>
      </x:c>
      <x:c r="BB2074" s="50"/>
      <x:c r="BC2074" s="50"/>
      <x:c r="BD2074" s="50"/>
    </x:row>
    <x:row r="2075">
      <x:c r="A2075" s="50" t="n">
        <x:v>2074</x:v>
      </x:c>
      <x:c r="B2075" s="50" t="str">
        <x:v>3353</x:v>
      </x:c>
      <x:c r="C2075" s="50" t="str">
        <x:v>3353.T</x:v>
      </x:c>
      <x:c r="D2075" s="50" t="str">
        <x:v>Medical Ikkou Group Co.,Ltd.</x:v>
      </x:c>
      <x:c r="E2075" s="50" t="str">
        <x:v>Standard Market(Domestic)</x:v>
      </x:c>
      <x:c r="F2075" s="50" t="str">
        <x:v>Retail Trade</x:v>
      </x:c>
      <x:c r="G2075" s="51" t="n">
        <x:v>33595.99</x:v>
      </x:c>
      <x:c r="H2075" s="51" t="n">
        <x:v>33897.598</x:v>
      </x:c>
      <x:c r="I2075" s="51" t="n">
        <x:v>39900.988</x:v>
      </x:c>
      <x:c r="J2075" s="51" t="n">
        <x:v>48393.487</x:v>
      </x:c>
      <x:c r="K2075" s="51" t="n">
        <x:v>54982.518</x:v>
      </x:c>
      <x:c r="L2075" s="52" t="n">
        <x:f>IFERROR(H2075/G2075-1,"")</x:f>
        <x:v>0.008977499993302773</x:v>
      </x:c>
      <x:c r="M2075" s="52" t="n">
        <x:f>IFERROR(I2075/H2075-1,"")</x:f>
        <x:v>0.17710369920606173</x:v>
      </x:c>
      <x:c r="N2075" s="52" t="n">
        <x:f>IFERROR(J2075/I2075-1,"")</x:f>
        <x:v>0.2128393161592892</x:v>
      </x:c>
      <x:c r="O2075" s="52" t="n">
        <x:f>IFERROR(K2075/J2075-1,"")</x:f>
        <x:v>0.13615532602558678</x:v>
      </x:c>
      <x:c r="P2075" s="52" t="n">
        <x:f>IFERROR((K2075/G2075)^(1/4)-1,"")</x:f>
        <x:v>0.1310564883618306</x:v>
      </x:c>
      <x:c r="Q2075" s="51" t="n">
        <x:v>1788.05</x:v>
      </x:c>
      <x:c r="R2075" s="52" t="n">
        <x:f>IFERROR(Q2075/K2075,"")</x:f>
        <x:v>0.03252033673685152</x:v>
      </x:c>
      <x:c r="S2075" s="53" t="n">
        <x:v>38322</x:v>
      </x:c>
      <x:c r="T2075" s="50" t="str">
        <x:v>EDINET_company_history</x:v>
      </x:c>
      <x:c r="U2075" s="50" t="str">
        <x:v>イオン株式会社</x:v>
      </x:c>
      <x:c r="V2075" s="54" t="n">
        <x:v>0.2708</x:v>
      </x:c>
      <x:c r="W2075" s="50" t="str">
        <x:v>南 野 利 久 / 櫻 井 利 治</x:v>
      </x:c>
      <x:c r="X2075" s="50" t="b">
        <x:f>AND(COUNT(L2075:O2075)=4,L2075&gt;='設定'!$B$6,M2075&gt;='設定'!$B$6,N2075&gt;='設定'!$B$6,O2075&gt;='設定'!$B$6)</x:f>
        <x:v>0</x:v>
      </x:c>
      <x:c r="Y2075" s="50" t="b">
        <x:f>AND(COUNT(G2075:K2075)=5,P2075&gt;='設定'!$B$7)</x:f>
        <x:v>0</x:v>
      </x:c>
      <x:c r="Z2075" s="50" t="b">
        <x:f>AND(ISNUMBER(R2075),R2075&gt;='設定'!$B$8)</x:f>
        <x:v>0</x:v>
      </x:c>
      <x:c r="AA2075" s="50" t="b">
        <x:f>AND(ISNUMBER(S2075),S2075&gt;=DATE(YEAR('設定'!$B$10)-'設定'!$B$9,MONTH('設定'!$B$10),DAY('設定'!$B$10)))</x:f>
        <x:v>0</x:v>
      </x:c>
      <x:c r="AB2075" s="55" t="b">
        <x:v>0</x:v>
      </x:c>
      <x:c r="AC2075" s="55" t="b">
        <x:v>0</x:v>
      </x:c>
      <x:c r="AD2075" s="50" t="n">
        <x:f>IF(X2075,1,0)+IF(Z2075,1,0)+IF(AA2075,1,0)+IF(AB2075,1,0)</x:f>
        <x:v>0</x:v>
      </x:c>
      <x:c r="AE2075" s="50" t="n">
        <x:f>IF(Y2075,1,0)+IF(Z2075,1,0)+IF(AA2075,1,0)+IF(AB2075,1,0)</x:f>
        <x:v>0</x:v>
      </x:c>
      <x:c r="AF2075" s="50" t="n">
        <x:f>IF(Y2075,1,0)+IF(Z2075,1,0)+IF(AA2075,1,0)+IF(AC2075,1,0)</x:f>
        <x:v>0</x:v>
      </x:c>
      <x:c r="AG2075" s="53" t="n">
        <x:v>44348</x:v>
      </x:c>
      <x:c r="AH2075" s="50" t="str">
        <x:v>S100Y4Y9</x:v>
      </x:c>
      <x:c r="AI2075" s="50" t="str">
        <x:v>NetSalesSummaryOfBusinessResults</x:v>
      </x:c>
      <x:c r="AJ2075" s="50" t="str">
        <x:v>OperatingIncome</x:v>
      </x:c>
      <x:c r="AK2075" s="53" t="n">
        <x:v>46081</x:v>
      </x:c>
      <x:c r="AL2075" s="50" t="str">
        <x:v>365/365/366/365/365</x:v>
      </x:c>
      <x:c r="AM2075" s="51" t="n">
        <x:v>3765900</x:v>
      </x:c>
      <x:c r="AN2075" s="51" t="n">
        <x:v>2710</x:v>
      </x:c>
      <x:c r="AO2075" s="51" t="n">
        <x:f>IFERROR(AM2075*AN2075,"")</x:f>
        <x:v>10205589000</x:v>
      </x:c>
      <x:c r="AP2075" s="56" t="n">
        <x:f>IFERROR(AO2075/(K2075*1000000),"")</x:f>
        <x:v>0.18561516225939306</x:v>
      </x:c>
      <x:c r="AQ2075" s="57" t="n">
        <x:v>9971926.666666666</x:v>
      </x:c>
      <x:c r="AR2075" s="52" t="n">
        <x:v>0.2784744295358828</x:v>
      </x:c>
      <x:c r="AS2075" s="52" t="n">
        <x:v>-0.3411071421691626</x:v>
      </x:c>
      <x:c r="AT2075" s="55" t="b">
        <x:v>0</x:v>
      </x:c>
      <x:c r="AU2075" s="50" t="str">
        <x:v>low_liquidity</x:v>
      </x:c>
      <x:c r="AV2075" s="58" t="n">
        <x:v>-0.0736798390205411</x:v>
      </x:c>
      <x:c r="AW2075" s="50" t="n">
        <x:v>2427</x:v>
      </x:c>
      <x:c r="AX2075" s="50" t="str">
        <x:v>Transformation Moat</x:v>
      </x:c>
      <x:c r="AY2075" s="50" t="str">
        <x:v>既存適格性フィルター不通過: low_liquidity / 60日平均売買代金2,000万円未満</x:v>
      </x:c>
      <x:c r="AZ2075" s="59" t="str">
        <x:v>2026-05-19 15:05</x:v>
      </x:c>
      <x:c r="BA2075" s="53" t="n">
        <x:v>38322</x:v>
      </x:c>
      <x:c r="BB2075" s="50"/>
      <x:c r="BC2075" s="50"/>
      <x:c r="BD2075" s="50"/>
    </x:row>
    <x:row r="2076">
      <x:c r="A2076" s="50" t="n">
        <x:v>2075</x:v>
      </x:c>
      <x:c r="B2076" s="50" t="str">
        <x:v>1911</x:v>
      </x:c>
      <x:c r="C2076" s="50" t="str">
        <x:v>1911.T</x:v>
      </x:c>
      <x:c r="D2076" s="50" t="str">
        <x:v>Sumitomo Forestry Co.,Ltd.</x:v>
      </x:c>
      <x:c r="E2076" s="50" t="str">
        <x:v>Prime Market (Domestic)</x:v>
      </x:c>
      <x:c r="F2076" s="50" t="str">
        <x:v>Construction</x:v>
      </x:c>
      <x:c r="G2076" s="51" t="n">
        <x:v>1385930</x:v>
      </x:c>
      <x:c r="H2076" s="51" t="n">
        <x:v>1669707</x:v>
      </x:c>
      <x:c r="I2076" s="51" t="n">
        <x:v>1733169</x:v>
      </x:c>
      <x:c r="J2076" s="51" t="n">
        <x:v>2053650</x:v>
      </x:c>
      <x:c r="K2076" s="51" t="n">
        <x:v>2267577</x:v>
      </x:c>
      <x:c r="L2076" s="52" t="n">
        <x:f>IFERROR(H2076/G2076-1,"")</x:f>
        <x:v>0.20475565143982744</x:v>
      </x:c>
      <x:c r="M2076" s="52" t="n">
        <x:f>IFERROR(I2076/H2076-1,"")</x:f>
        <x:v>0.03800786605075013</x:v>
      </x:c>
      <x:c r="N2076" s="52" t="n">
        <x:f>IFERROR(J2076/I2076-1,"")</x:f>
        <x:v>0.18491041554516618</x:v>
      </x:c>
      <x:c r="O2076" s="52" t="n">
        <x:f>IFERROR(K2076/J2076-1,"")</x:f>
        <x:v>0.10416916222335848</x:v>
      </x:c>
      <x:c r="P2076" s="52" t="n">
        <x:f>IFERROR((K2076/G2076)^(1/4)-1,"")</x:f>
        <x:v>0.1309806819940862</x:v>
      </x:c>
      <x:c r="Q2076" s="51" t="n">
        <x:v>168724</x:v>
      </x:c>
      <x:c r="R2076" s="52" t="n">
        <x:f>IFERROR(Q2076/K2076,"")</x:f>
        <x:v>0.07440717558874517</x:v>
      </x:c>
      <x:c r="S2076" s="53" t="n">
        <x:v>25689</x:v>
      </x:c>
      <x:c r="T2076" s="50" t="str">
        <x:v>EDINET_company_history</x:v>
      </x:c>
      <x:c r="U2076" s="50" t="str">
        <x:v>日本マスタートラスト信託銀行株式会社（信託口）</x:v>
      </x:c>
      <x:c r="V2076" s="54" t="n">
        <x:v>0.1384</x:v>
      </x:c>
      <x:c r="W2076" s="50" t="str">
        <x:v>市川 晃 / 光吉 敏郎 / 川田 辰己</x:v>
      </x:c>
      <x:c r="X2076" s="50" t="b">
        <x:f>AND(COUNT(L2076:O2076)=4,L2076&gt;='設定'!$B$6,M2076&gt;='設定'!$B$6,N2076&gt;='設定'!$B$6,O2076&gt;='設定'!$B$6)</x:f>
        <x:v>0</x:v>
      </x:c>
      <x:c r="Y2076" s="50" t="b">
        <x:f>AND(COUNT(G2076:K2076)=5,P2076&gt;='設定'!$B$7)</x:f>
        <x:v>0</x:v>
      </x:c>
      <x:c r="Z2076" s="50" t="b">
        <x:f>AND(ISNUMBER(R2076),R2076&gt;='設定'!$B$8)</x:f>
        <x:v>0</x:v>
      </x:c>
      <x:c r="AA2076" s="50" t="b">
        <x:f>AND(ISNUMBER(S2076),S2076&gt;=DATE(YEAR('設定'!$B$10)-'設定'!$B$9,MONTH('設定'!$B$10),DAY('設定'!$B$10)))</x:f>
        <x:v>0</x:v>
      </x:c>
      <x:c r="AB2076" s="55" t="b">
        <x:v>0</x:v>
      </x:c>
      <x:c r="AC2076" s="55" t="b">
        <x:v>0</x:v>
      </x:c>
      <x:c r="AD2076" s="50" t="n">
        <x:f>IF(X2076,1,0)+IF(Z2076,1,0)+IF(AA2076,1,0)+IF(AB2076,1,0)</x:f>
        <x:v>0</x:v>
      </x:c>
      <x:c r="AE2076" s="50" t="n">
        <x:f>IF(Y2076,1,0)+IF(Z2076,1,0)+IF(AA2076,1,0)+IF(AB2076,1,0)</x:f>
        <x:v>0</x:v>
      </x:c>
      <x:c r="AF2076" s="50" t="n">
        <x:f>IF(Y2076,1,0)+IF(Z2076,1,0)+IF(AA2076,1,0)+IF(AC2076,1,0)</x:f>
        <x:v>0</x:v>
      </x:c>
      <x:c r="AG2076" s="53" t="n">
        <x:v>44348</x:v>
      </x:c>
      <x:c r="AH2076" s="50" t="str">
        <x:v>S100XTVO</x:v>
      </x:c>
      <x:c r="AI2076" s="50" t="str">
        <x:v>NetSalesSummaryOfBusinessResults</x:v>
      </x:c>
      <x:c r="AJ2076" s="50" t="str">
        <x:v>OperatingIncome</x:v>
      </x:c>
      <x:c r="AK2076" s="53" t="n">
        <x:v>46022</x:v>
      </x:c>
      <x:c r="AL2076" s="50" t="str">
        <x:v>365/365/365/366/365</x:v>
      </x:c>
      <x:c r="AM2076" s="51" t="n">
        <x:v>617680004</x:v>
      </x:c>
      <x:c r="AN2076" s="51" t="n">
        <x:v>1286.5</x:v>
      </x:c>
      <x:c r="AO2076" s="51" t="n">
        <x:f>IFERROR(AM2076*AN2076,"")</x:f>
        <x:v>794645325146</x:v>
      </x:c>
      <x:c r="AP2076" s="56" t="n">
        <x:f>IFERROR(AO2076/(K2076*1000000),"")</x:f>
        <x:v>0.35043807780110664</x:v>
      </x:c>
      <x:c r="AQ2076" s="57" t="n">
        <x:v>5753079290</x:v>
      </x:c>
      <x:c r="AR2076" s="52" t="n">
        <x:v>0.3499768519507715</x:v>
      </x:c>
      <x:c r="AS2076" s="52" t="n">
        <x:v>-0.471249734123713</x:v>
      </x:c>
      <x:c r="AT2076" s="55" t="b">
        <x:v>1</x:v>
      </x:c>
      <x:c r="AU2076" s="50"/>
      <x:c r="AV2076" s="58" t="n">
        <x:v>0.3768752860291678</x:v>
      </x:c>
      <x:c r="AW2076" s="50" t="n">
        <x:v>237</x:v>
      </x:c>
      <x:c r="AX2076" s="50" t="str">
        <x:v>Transformation Moat</x:v>
      </x:c>
      <x:c r="AY2076" s="50" t="str">
        <x:v>目立つ機械的警告なし（定性確認は別途必要）</x:v>
      </x:c>
      <x:c r="AZ2076" s="59" t="str">
        <x:v>2026-03-25 14:31</x:v>
      </x:c>
      <x:c r="BA2076" s="53" t="n">
        <x:v>25689</x:v>
      </x:c>
      <x:c r="BB2076" s="50"/>
      <x:c r="BC2076" s="50"/>
      <x:c r="BD2076" s="50" t="str">
        <x:v>TOPIX Mid400</x:v>
      </x:c>
    </x:row>
    <x:row r="2077">
      <x:c r="A2077" s="50" t="n">
        <x:v>2076</x:v>
      </x:c>
      <x:c r="B2077" s="50" t="str">
        <x:v>7782</x:v>
      </x:c>
      <x:c r="C2077" s="50" t="str">
        <x:v>7782.T</x:v>
      </x:c>
      <x:c r="D2077" s="50" t="str">
        <x:v>Sincere Co.,LTD.</x:v>
      </x:c>
      <x:c r="E2077" s="50" t="str">
        <x:v>Standard Market(Domestic)</x:v>
      </x:c>
      <x:c r="F2077" s="50" t="str">
        <x:v>Precision Instruments</x:v>
      </x:c>
      <x:c r="G2077" s="51" t="n">
        <x:v>4557.183</x:v>
      </x:c>
      <x:c r="H2077" s="51" t="n">
        <x:v>5585.661</x:v>
      </x:c>
      <x:c r="I2077" s="51" t="n">
        <x:v>5961.475</x:v>
      </x:c>
      <x:c r="J2077" s="51" t="n">
        <x:v>6539.394</x:v>
      </x:c>
      <x:c r="K2077" s="51" t="n">
        <x:v>7456.078</x:v>
      </x:c>
      <x:c r="L2077" s="52" t="n">
        <x:f>IFERROR(H2077/G2077-1,"")</x:f>
        <x:v>0.2256828395963033</x:v>
      </x:c>
      <x:c r="M2077" s="52" t="n">
        <x:f>IFERROR(I2077/H2077-1,"")</x:f>
        <x:v>0.06728192061781058</x:v>
      </x:c>
      <x:c r="N2077" s="52" t="n">
        <x:f>IFERROR(J2077/I2077-1,"")</x:f>
        <x:v>0.0969422835791478</x:v>
      </x:c>
      <x:c r="O2077" s="52" t="n">
        <x:f>IFERROR(K2077/J2077-1,"")</x:f>
        <x:v>0.1401787382745252</x:v>
      </x:c>
      <x:c r="P2077" s="52" t="n">
        <x:f>IFERROR((K2077/G2077)^(1/4)-1,"")</x:f>
        <x:v>0.1309762720645422</x:v>
      </x:c>
      <x:c r="Q2077" s="51" t="n">
        <x:v>524.522</x:v>
      </x:c>
      <x:c r="R2077" s="52" t="n">
        <x:f>IFERROR(Q2077/K2077,"")</x:f>
        <x:v>0.07034824474743961</x:v>
      </x:c>
      <x:c r="S2077" s="53" t="n">
        <x:v>42705</x:v>
      </x:c>
      <x:c r="T2077" s="50" t="str">
        <x:v>EDINET_company_history</x:v>
      </x:c>
      <x:c r="U2077" s="50" t="str">
        <x:v>株式会社ユカリア</x:v>
      </x:c>
      <x:c r="V2077" s="54" t="n">
        <x:v>0.6199</x:v>
      </x:c>
      <x:c r="W2077" s="50" t="str">
        <x:v>中村 研</x:v>
      </x:c>
      <x:c r="X2077" s="50" t="b">
        <x:f>AND(COUNT(L2077:O2077)=4,L2077&gt;='設定'!$B$6,M2077&gt;='設定'!$B$6,N2077&gt;='設定'!$B$6,O2077&gt;='設定'!$B$6)</x:f>
        <x:v>0</x:v>
      </x:c>
      <x:c r="Y2077" s="50" t="b">
        <x:f>AND(COUNT(G2077:K2077)=5,P2077&gt;='設定'!$B$7)</x:f>
        <x:v>0</x:v>
      </x:c>
      <x:c r="Z2077" s="50" t="b">
        <x:f>AND(ISNUMBER(R2077),R2077&gt;='設定'!$B$8)</x:f>
        <x:v>0</x:v>
      </x:c>
      <x:c r="AA2077" s="50" t="b">
        <x:f>AND(ISNUMBER(S2077),S2077&gt;=DATE(YEAR('設定'!$B$10)-'設定'!$B$9,MONTH('設定'!$B$10),DAY('設定'!$B$10)))</x:f>
        <x:v>0</x:v>
      </x:c>
      <x:c r="AB2077" s="55" t="b">
        <x:v>0</x:v>
      </x:c>
      <x:c r="AC2077" s="55" t="b">
        <x:v>0</x:v>
      </x:c>
      <x:c r="AD2077" s="50" t="n">
        <x:f>IF(X2077,1,0)+IF(Z2077,1,0)+IF(AA2077,1,0)+IF(AB2077,1,0)</x:f>
        <x:v>0</x:v>
      </x:c>
      <x:c r="AE2077" s="50" t="n">
        <x:f>IF(Y2077,1,0)+IF(Z2077,1,0)+IF(AA2077,1,0)+IF(AB2077,1,0)</x:f>
        <x:v>0</x:v>
      </x:c>
      <x:c r="AF2077" s="50" t="n">
        <x:f>IF(Y2077,1,0)+IF(Z2077,1,0)+IF(AA2077,1,0)+IF(AC2077,1,0)</x:f>
        <x:v>0</x:v>
      </x:c>
      <x:c r="AG2077" s="53" t="n">
        <x:v>44348</x:v>
      </x:c>
      <x:c r="AH2077" s="50" t="str">
        <x:v>S100XUH3</x:v>
      </x:c>
      <x:c r="AI2077" s="50" t="str">
        <x:v>NetSalesSummaryOfBusinessResults</x:v>
      </x:c>
      <x:c r="AJ2077" s="50" t="str">
        <x:v>OperatingIncome</x:v>
      </x:c>
      <x:c r="AK2077" s="53" t="n">
        <x:v>46022</x:v>
      </x:c>
      <x:c r="AL2077" s="50" t="str">
        <x:v>365/365/365/366/365</x:v>
      </x:c>
      <x:c r="AM2077" s="51" t="n">
        <x:v>6533500</x:v>
      </x:c>
      <x:c r="AN2077" s="51" t="n">
        <x:v>439</x:v>
      </x:c>
      <x:c r="AO2077" s="51" t="n">
        <x:f>IFERROR(AM2077*AN2077,"")</x:f>
        <x:v>2868206500</x:v>
      </x:c>
      <x:c r="AP2077" s="56" t="n">
        <x:f>IFERROR(AO2077/(K2077*1000000),"")</x:f>
        <x:v>0.38468032389146145</x:v>
      </x:c>
      <x:c r="AQ2077" s="57" t="n">
        <x:v>2208335</x:v>
      </x:c>
      <x:c r="AR2077" s="52" t="n">
        <x:v>0.3749350220594424</x:v>
      </x:c>
      <x:c r="AS2077" s="52" t="n">
        <x:v>-0.4963077335425397</x:v>
      </x:c>
      <x:c r="AT2077" s="55" t="b">
        <x:v>0</x:v>
      </x:c>
      <x:c r="AU2077" s="50" t="str">
        <x:v>low_liquidity</x:v>
      </x:c>
      <x:c r="AV2077" s="58" t="n">
        <x:v>0.2060628142791784</x:v>
      </x:c>
      <x:c r="AW2077" s="50" t="n">
        <x:v>684</x:v>
      </x:c>
      <x:c r="AX2077" s="50" t="str">
        <x:v>Discovery</x:v>
      </x:c>
      <x:c r="AY2077" s="50" t="str">
        <x:v>既存適格性フィルター不通過: low_liquidity / 60日平均売買代金2,000万円未満</x:v>
      </x:c>
      <x:c r="AZ2077" s="59" t="str">
        <x:v>2026-03-27 15:08</x:v>
      </x:c>
      <x:c r="BA2077" s="53" t="n">
        <x:v>42705</x:v>
      </x:c>
      <x:c r="BB2077" s="50"/>
      <x:c r="BC2077" s="50"/>
      <x:c r="BD2077" s="50"/>
    </x:row>
    <x:row r="2078">
      <x:c r="A2078" s="50" t="n">
        <x:v>2077</x:v>
      </x:c>
      <x:c r="B2078" s="50" t="str">
        <x:v>7058</x:v>
      </x:c>
      <x:c r="C2078" s="50" t="str">
        <x:v>7058.T</x:v>
      </x:c>
      <x:c r="D2078" s="50" t="str">
        <x:v>Kyoei Security Service Co.,Ltd.</x:v>
      </x:c>
      <x:c r="E2078" s="50" t="str">
        <x:v>Standard Market(Domestic)</x:v>
      </x:c>
      <x:c r="F2078" s="50" t="str">
        <x:v>Services</x:v>
      </x:c>
      <x:c r="G2078" s="51" t="n">
        <x:v>6184.32</x:v>
      </x:c>
      <x:c r="H2078" s="51" t="n">
        <x:v>7997.527</x:v>
      </x:c>
      <x:c r="I2078" s="51" t="n">
        <x:v>8017.84</x:v>
      </x:c>
      <x:c r="J2078" s="51" t="n">
        <x:v>9354.746</x:v>
      </x:c>
      <x:c r="K2078" s="51" t="n">
        <x:v>10113.415</x:v>
      </x:c>
      <x:c r="L2078" s="52" t="n">
        <x:f>IFERROR(H2078/G2078-1,"")</x:f>
        <x:v>0.2931942396253753</x:v>
      </x:c>
      <x:c r="M2078" s="52" t="n">
        <x:f>IFERROR(I2078/H2078-1,"")</x:f>
        <x:v>0.0025399101497249887</x:v>
      </x:c>
      <x:c r="N2078" s="52" t="n">
        <x:f>IFERROR(J2078/I2078-1,"")</x:f>
        <x:v>0.1667414166408907</x:v>
      </x:c>
      <x:c r="O2078" s="52" t="n">
        <x:f>IFERROR(K2078/J2078-1,"")</x:f>
        <x:v>0.08109990372801157</x:v>
      </x:c>
      <x:c r="P2078" s="52" t="n">
        <x:f>IFERROR((K2078/G2078)^(1/4)-1,"")</x:f>
        <x:v>0.1308407990473075</x:v>
      </x:c>
      <x:c r="Q2078" s="51" t="n">
        <x:v>484.862</x:v>
      </x:c>
      <x:c r="R2078" s="52" t="n">
        <x:f>IFERROR(Q2078/K2078,"")</x:f>
        <x:v>0.047942460583294565</x:v>
      </x:c>
      <x:c r="S2078" s="53" t="n">
        <x:v>43525</x:v>
      </x:c>
      <x:c r="T2078" s="50" t="str">
        <x:v>EDINET_company_history</x:v>
      </x:c>
      <x:c r="U2078" s="50" t="str">
        <x:v>合同会社あっとプラニング</x:v>
      </x:c>
      <x:c r="V2078" s="54" t="n">
        <x:v>0.4438</x:v>
      </x:c>
      <x:c r="W2078" s="50" t="str">
        <x:v>我 妻 文 男</x:v>
      </x:c>
      <x:c r="X2078" s="50" t="b">
        <x:f>AND(COUNT(L2078:O2078)=4,L2078&gt;='設定'!$B$6,M2078&gt;='設定'!$B$6,N2078&gt;='設定'!$B$6,O2078&gt;='設定'!$B$6)</x:f>
        <x:v>0</x:v>
      </x:c>
      <x:c r="Y2078" s="50" t="b">
        <x:f>AND(COUNT(G2078:K2078)=5,P2078&gt;='設定'!$B$7)</x:f>
        <x:v>0</x:v>
      </x:c>
      <x:c r="Z2078" s="50" t="b">
        <x:f>AND(ISNUMBER(R2078),R2078&gt;='設定'!$B$8)</x:f>
        <x:v>0</x:v>
      </x:c>
      <x:c r="AA2078" s="50" t="b">
        <x:f>AND(ISNUMBER(S2078),S2078&gt;=DATE(YEAR('設定'!$B$10)-'設定'!$B$9,MONTH('設定'!$B$10),DAY('設定'!$B$10)))</x:f>
        <x:v>0</x:v>
      </x:c>
      <x:c r="AB2078" s="55" t="b">
        <x:v>0</x:v>
      </x:c>
      <x:c r="AC2078" s="55" t="b">
        <x:v>0</x:v>
      </x:c>
      <x:c r="AD2078" s="50" t="n">
        <x:f>IF(X2078,1,0)+IF(Z2078,1,0)+IF(AA2078,1,0)+IF(AB2078,1,0)</x:f>
        <x:v>0</x:v>
      </x:c>
      <x:c r="AE2078" s="50" t="n">
        <x:f>IF(Y2078,1,0)+IF(Z2078,1,0)+IF(AA2078,1,0)+IF(AB2078,1,0)</x:f>
        <x:v>0</x:v>
      </x:c>
      <x:c r="AF2078" s="50" t="n">
        <x:f>IF(Y2078,1,0)+IF(Z2078,1,0)+IF(AA2078,1,0)+IF(AC2078,1,0)</x:f>
        <x:v>0</x:v>
      </x:c>
      <x:c r="AG2078" s="53" t="n">
        <x:v>44348</x:v>
      </x:c>
      <x:c r="AH2078" s="50" t="str">
        <x:v>S100W9QB</x:v>
      </x:c>
      <x:c r="AI2078" s="50" t="str">
        <x:v>NetSalesSummaryOfBusinessResults</x:v>
      </x:c>
      <x:c r="AJ2078" s="50" t="str">
        <x:v>OperatingIncome</x:v>
      </x:c>
      <x:c r="AK2078" s="53" t="n">
        <x:v>45747</x:v>
      </x:c>
      <x:c r="AL2078" s="50" t="str">
        <x:v>365/365/365/366/365</x:v>
      </x:c>
      <x:c r="AM2078" s="51" t="n">
        <x:v>1447200</x:v>
      </x:c>
      <x:c r="AN2078" s="51" t="n">
        <x:v>3050</x:v>
      </x:c>
      <x:c r="AO2078" s="51" t="n">
        <x:f>IFERROR(AM2078*AN2078,"")</x:f>
        <x:v>4413960000</x:v>
      </x:c>
      <x:c r="AP2078" s="56" t="n">
        <x:f>IFERROR(AO2078/(K2078*1000000),"")</x:f>
        <x:v>0.4364460471561782</x:v>
      </x:c>
      <x:c r="AQ2078" s="57" t="n">
        <x:v>2483243.3333333335</x:v>
      </x:c>
      <x:c r="AR2078" s="52" t="n">
        <x:v>0.2076667422682571</x:v>
      </x:c>
      <x:c r="AS2078" s="52" t="n">
        <x:v>-0.2902008064314075</x:v>
      </x:c>
      <x:c r="AT2078" s="55" t="b">
        <x:v>0</x:v>
      </x:c>
      <x:c r="AU2078" s="50" t="str">
        <x:v>low_liquidity</x:v>
      </x:c>
      <x:c r="AV2078" s="58" t="n">
        <x:v>0.1361649542095447</x:v>
      </x:c>
      <x:c r="AW2078" s="50" t="n">
        <x:v>1025</x:v>
      </x:c>
      <x:c r="AX2078" s="50" t="str">
        <x:v>Discovery</x:v>
      </x:c>
      <x:c r="AY2078" s="50" t="str">
        <x:v>既存適格性フィルター不通過: low_liquidity / 60日平均売買代金2,000万円未満</x:v>
      </x:c>
      <x:c r="AZ2078" s="59" t="str">
        <x:v>2025-06-30 16:20</x:v>
      </x:c>
      <x:c r="BA2078" s="53" t="n">
        <x:v>43525</x:v>
      </x:c>
      <x:c r="BB2078" s="50"/>
      <x:c r="BC2078" s="50"/>
      <x:c r="BD2078" s="50"/>
    </x:row>
    <x:row r="2079">
      <x:c r="A2079" s="50" t="n">
        <x:v>2078</x:v>
      </x:c>
      <x:c r="B2079" s="50" t="str">
        <x:v>2721</x:v>
      </x:c>
      <x:c r="C2079" s="50" t="str">
        <x:v>2721.T</x:v>
      </x:c>
      <x:c r="D2079" s="50" t="str">
        <x:v>J-Holdings Corp.</x:v>
      </x:c>
      <x:c r="E2079" s="50" t="str">
        <x:v>Standard Market(Domestic)</x:v>
      </x:c>
      <x:c r="F2079" s="50" t="str">
        <x:v>Wholesale Trade</x:v>
      </x:c>
      <x:c r="G2079" s="51" t="n">
        <x:v>116.196</x:v>
      </x:c>
      <x:c r="H2079" s="51" t="n">
        <x:v>111.82</x:v>
      </x:c>
      <x:c r="I2079" s="51" t="n">
        <x:v>175.433</x:v>
      </x:c>
      <x:c r="J2079" s="51" t="n">
        <x:v>179.573</x:v>
      </x:c>
      <x:c r="K2079" s="51" t="n">
        <x:v>189.613</x:v>
      </x:c>
      <x:c r="L2079" s="52" t="n">
        <x:f>IFERROR(H2079/G2079-1,"")</x:f>
        <x:v>-0.03766050466453241</x:v>
      </x:c>
      <x:c r="M2079" s="52" t="n">
        <x:f>IFERROR(I2079/H2079-1,"")</x:f>
        <x:v>0.568887497764264</x:v>
      </x:c>
      <x:c r="N2079" s="52" t="n">
        <x:f>IFERROR(J2079/I2079-1,"")</x:f>
        <x:v>0.023598752800214395</x:v>
      </x:c>
      <x:c r="O2079" s="52" t="n">
        <x:f>IFERROR(K2079/J2079-1,"")</x:f>
        <x:v>0.055910409694107654</x:v>
      </x:c>
      <x:c r="P2079" s="52" t="n">
        <x:f>IFERROR((K2079/G2079)^(1/4)-1,"")</x:f>
        <x:v>0.13023625163320451</x:v>
      </x:c>
      <x:c r="Q2079" s="51" t="n">
        <x:v>-310.538</x:v>
      </x:c>
      <x:c r="R2079" s="52" t="n">
        <x:f>IFERROR(Q2079/K2079,"")</x:f>
        <x:v>-1.6377463570535775</x:v>
      </x:c>
      <x:c r="S2079" s="53" t="n">
        <x:v>38322</x:v>
      </x:c>
      <x:c r="T2079" s="50" t="str">
        <x:v>EDINET_company_history</x:v>
      </x:c>
      <x:c r="U2079" s="50" t="str">
        <x:v>ＬＧＴ ＢＡＮＫ ＬＴＤ （常任代理人 株式会社三菱UFJ銀行）</x:v>
      </x:c>
      <x:c r="V2079" s="54" t="n">
        <x:v>0.1474</x:v>
      </x:c>
      <x:c r="W2079" s="50" t="str">
        <x:v>眞野 定也</x:v>
      </x:c>
      <x:c r="X2079" s="50" t="b">
        <x:f>AND(COUNT(L2079:O2079)=4,L2079&gt;='設定'!$B$6,M2079&gt;='設定'!$B$6,N2079&gt;='設定'!$B$6,O2079&gt;='設定'!$B$6)</x:f>
        <x:v>0</x:v>
      </x:c>
      <x:c r="Y2079" s="50" t="b">
        <x:f>AND(COUNT(G2079:K2079)=5,P2079&gt;='設定'!$B$7)</x:f>
        <x:v>0</x:v>
      </x:c>
      <x:c r="Z2079" s="50" t="b">
        <x:f>AND(ISNUMBER(R2079),R2079&gt;='設定'!$B$8)</x:f>
        <x:v>0</x:v>
      </x:c>
      <x:c r="AA2079" s="50" t="b">
        <x:f>AND(ISNUMBER(S2079),S2079&gt;=DATE(YEAR('設定'!$B$10)-'設定'!$B$9,MONTH('設定'!$B$10),DAY('設定'!$B$10)))</x:f>
        <x:v>0</x:v>
      </x:c>
      <x:c r="AB2079" s="55" t="b">
        <x:v>0</x:v>
      </x:c>
      <x:c r="AC2079" s="55" t="b">
        <x:v>0</x:v>
      </x:c>
      <x:c r="AD2079" s="50" t="n">
        <x:f>IF(X2079,1,0)+IF(Z2079,1,0)+IF(AA2079,1,0)+IF(AB2079,1,0)</x:f>
        <x:v>0</x:v>
      </x:c>
      <x:c r="AE2079" s="50" t="n">
        <x:f>IF(Y2079,1,0)+IF(Z2079,1,0)+IF(AA2079,1,0)+IF(AB2079,1,0)</x:f>
        <x:v>0</x:v>
      </x:c>
      <x:c r="AF2079" s="50" t="n">
        <x:f>IF(Y2079,1,0)+IF(Z2079,1,0)+IF(AA2079,1,0)+IF(AC2079,1,0)</x:f>
        <x:v>0</x:v>
      </x:c>
      <x:c r="AG2079" s="53" t="n">
        <x:v>44348</x:v>
      </x:c>
      <x:c r="AH2079" s="50" t="str">
        <x:v>S100XUOH</x:v>
      </x:c>
      <x:c r="AI2079" s="50" t="str">
        <x:v>NetSalesSummaryOfBusinessResults</x:v>
      </x:c>
      <x:c r="AJ2079" s="50" t="str">
        <x:v>OperatingIncome</x:v>
      </x:c>
      <x:c r="AK2079" s="53" t="n">
        <x:v>46022</x:v>
      </x:c>
      <x:c r="AL2079" s="50" t="str">
        <x:v>365/365/365/366/365</x:v>
      </x:c>
      <x:c r="AM2079" s="51" t="n">
        <x:v>9728500</x:v>
      </x:c>
      <x:c r="AN2079" s="51" t="n">
        <x:v>115</x:v>
      </x:c>
      <x:c r="AO2079" s="51" t="n">
        <x:f>IFERROR(AM2079*AN2079,"")</x:f>
        <x:v>1118777500</x:v>
      </x:c>
      <x:c r="AP2079" s="56" t="n">
        <x:f>IFERROR(AO2079/(K2079*1000000),"")</x:f>
        <x:v>5.900320653119776</x:v>
      </x:c>
      <x:c r="AQ2079" s="57" t="n">
        <x:v>19659251.666666668</x:v>
      </x:c>
      <x:c r="AR2079" s="52" t="n">
        <x:v>0.6795731288135921</x:v>
      </x:c>
      <x:c r="AS2079" s="52" t="n">
        <x:v>-0.7740585774058577</x:v>
      </x:c>
      <x:c r="AT2079" s="55" t="b">
        <x:v>0</x:v>
      </x:c>
      <x:c r="AU2079" s="50" t="str">
        <x:v>low_liquidity</x:v>
      </x:c>
      <x:c r="AV2079" s="58" t="n">
        <x:v>-1.5453840187682042</x:v>
      </x:c>
      <x:c r="AW2079" s="50" t="n">
        <x:v>3646</x:v>
      </x:c>
      <x:c r="AX2079" s="50" t="str">
        <x:v>Transformation Moat</x:v>
      </x:c>
      <x:c r="AY2079" s="50" t="str">
        <x:v>既存適格性フィルター不通過: low_liquidity / 60日平均売買代金2,000万円未満 / 年率ボラティリティ60%以上 / ローカル5年最大下落率-60%以下</x:v>
      </x:c>
      <x:c r="AZ2079" s="59" t="str">
        <x:v>2026-03-30 15:17</x:v>
      </x:c>
      <x:c r="BA2079" s="53" t="n">
        <x:v>38322</x:v>
      </x:c>
      <x:c r="BB2079" s="50"/>
      <x:c r="BC2079" s="50"/>
      <x:c r="BD2079" s="50"/>
    </x:row>
    <x:row r="2080">
      <x:c r="A2080" s="50" t="n">
        <x:v>2079</x:v>
      </x:c>
      <x:c r="B2080" s="50" t="str">
        <x:v>5632</x:v>
      </x:c>
      <x:c r="C2080" s="50" t="str">
        <x:v>5632.T</x:v>
      </x:c>
      <x:c r="D2080" s="50" t="str">
        <x:v>Mitsubishi Steel Mfg.Co.,Ltd.</x:v>
      </x:c>
      <x:c r="E2080" s="50" t="str">
        <x:v>Prime Market (Domestic)</x:v>
      </x:c>
      <x:c r="F2080" s="50" t="str">
        <x:v>Iron and Steel</x:v>
      </x:c>
      <x:c r="G2080" s="51" t="n">
        <x:v>97804</x:v>
      </x:c>
      <x:c r="H2080" s="51" t="n">
        <x:v>146292</x:v>
      </x:c>
      <x:c r="I2080" s="51" t="n">
        <x:v>170537</x:v>
      </x:c>
      <x:c r="J2080" s="51" t="n">
        <x:v>169943</x:v>
      </x:c>
      <x:c r="K2080" s="51" t="n">
        <x:v>159584</x:v>
      </x:c>
      <x:c r="L2080" s="52" t="n">
        <x:f>IFERROR(H2080/G2080-1,"")</x:f>
        <x:v>0.49576704429266694</x:v>
      </x:c>
      <x:c r="M2080" s="52" t="n">
        <x:f>IFERROR(I2080/H2080-1,"")</x:f>
        <x:v>0.16573018346867907</x:v>
      </x:c>
      <x:c r="N2080" s="52" t="n">
        <x:f>IFERROR(J2080/I2080-1,"")</x:f>
        <x:v>-0.0034831151011217587</x:v>
      </x:c>
      <x:c r="O2080" s="52" t="n">
        <x:f>IFERROR(K2080/J2080-1,"")</x:f>
        <x:v>-0.06095573221609596</x:v>
      </x:c>
      <x:c r="P2080" s="52" t="n">
        <x:f>IFERROR((K2080/G2080)^(1/4)-1,"")</x:f>
        <x:v>0.130207493394769</x:v>
      </x:c>
      <x:c r="Q2080" s="51" t="n">
        <x:v>6564</x:v>
      </x:c>
      <x:c r="R2080" s="52" t="n">
        <x:f>IFERROR(Q2080/K2080,"")</x:f>
        <x:v>0.04113194305193503</x:v>
      </x:c>
      <x:c r="S2080" s="53" t="n">
        <x:v>18537</x:v>
      </x:c>
      <x:c r="T2080" s="50" t="str">
        <x:v>EDINET_company_history</x:v>
      </x:c>
      <x:c r="U2080" s="50" t="str">
        <x:v>日本マスタートラスト信託銀行株式会社(信託口)</x:v>
      </x:c>
      <x:c r="V2080" s="54" t="n">
        <x:v>0.1384</x:v>
      </x:c>
      <x:c r="W2080" s="50" t="str">
        <x:v>山 口 淳 / 青 池 慶 介</x:v>
      </x:c>
      <x:c r="X2080" s="50" t="b">
        <x:f>AND(COUNT(L2080:O2080)=4,L2080&gt;='設定'!$B$6,M2080&gt;='設定'!$B$6,N2080&gt;='設定'!$B$6,O2080&gt;='設定'!$B$6)</x:f>
        <x:v>0</x:v>
      </x:c>
      <x:c r="Y2080" s="50" t="b">
        <x:f>AND(COUNT(G2080:K2080)=5,P2080&gt;='設定'!$B$7)</x:f>
        <x:v>0</x:v>
      </x:c>
      <x:c r="Z2080" s="50" t="b">
        <x:f>AND(ISNUMBER(R2080),R2080&gt;='設定'!$B$8)</x:f>
        <x:v>0</x:v>
      </x:c>
      <x:c r="AA2080" s="50" t="b">
        <x:f>AND(ISNUMBER(S2080),S2080&gt;=DATE(YEAR('設定'!$B$10)-'設定'!$B$9,MONTH('設定'!$B$10),DAY('設定'!$B$10)))</x:f>
        <x:v>0</x:v>
      </x:c>
      <x:c r="AB2080" s="55" t="b">
        <x:v>0</x:v>
      </x:c>
      <x:c r="AC2080" s="55" t="b">
        <x:v>0</x:v>
      </x:c>
      <x:c r="AD2080" s="50" t="n">
        <x:f>IF(X2080,1,0)+IF(Z2080,1,0)+IF(AA2080,1,0)+IF(AB2080,1,0)</x:f>
        <x:v>0</x:v>
      </x:c>
      <x:c r="AE2080" s="50" t="n">
        <x:f>IF(Y2080,1,0)+IF(Z2080,1,0)+IF(AA2080,1,0)+IF(AB2080,1,0)</x:f>
        <x:v>0</x:v>
      </x:c>
      <x:c r="AF2080" s="50" t="n">
        <x:f>IF(Y2080,1,0)+IF(Z2080,1,0)+IF(AA2080,1,0)+IF(AC2080,1,0)</x:f>
        <x:v>0</x:v>
      </x:c>
      <x:c r="AG2080" s="53" t="n">
        <x:v>44348</x:v>
      </x:c>
      <x:c r="AH2080" s="50" t="str">
        <x:v>S100W032</x:v>
      </x:c>
      <x:c r="AI2080" s="50" t="str">
        <x:v>NetSalesSummaryOfBusinessResults</x:v>
      </x:c>
      <x:c r="AJ2080" s="50" t="str">
        <x:v>OperatingIncome</x:v>
      </x:c>
      <x:c r="AK2080" s="53" t="n">
        <x:v>45747</x:v>
      </x:c>
      <x:c r="AL2080" s="50" t="str">
        <x:v>365/365/365/366/365</x:v>
      </x:c>
      <x:c r="AM2080" s="51" t="n">
        <x:v>15436768</x:v>
      </x:c>
      <x:c r="AN2080" s="51" t="n">
        <x:v>2127</x:v>
      </x:c>
      <x:c r="AO2080" s="51" t="n">
        <x:f>IFERROR(AM2080*AN2080,"")</x:f>
        <x:v>32834005536</x:v>
      </x:c>
      <x:c r="AP2080" s="56" t="n">
        <x:f>IFERROR(AO2080/(K2080*1000000),"")</x:f>
        <x:v>0.20574747804291157</x:v>
      </x:c>
      <x:c r="AQ2080" s="57" t="n">
        <x:v>226712190</x:v>
      </x:c>
      <x:c r="AR2080" s="52" t="n">
        <x:v>0.4032870282007826</x:v>
      </x:c>
      <x:c r="AS2080" s="52" t="n">
        <x:v>-0.3867568548304497</x:v>
      </x:c>
      <x:c r="AT2080" s="55" t="b">
        <x:v>1</x:v>
      </x:c>
      <x:c r="AU2080" s="50"/>
      <x:c r="AV2080" s="58" t="n">
        <x:v>-0.2104801567378105</x:v>
      </x:c>
      <x:c r="AW2080" s="50" t="n">
        <x:v>3059</x:v>
      </x:c>
      <x:c r="AX2080" s="50" t="str">
        <x:v>Transformation Moat</x:v>
      </x:c>
      <x:c r="AY2080" s="50" t="str">
        <x:v>目立つ機械的警告なし（定性確認は別途必要）</x:v>
      </x:c>
      <x:c r="AZ2080" s="59" t="str">
        <x:v>2025-06-19 15:16</x:v>
      </x:c>
      <x:c r="BA2080" s="53" t="n">
        <x:v>18537</x:v>
      </x:c>
      <x:c r="BB2080" s="50"/>
      <x:c r="BC2080" s="50"/>
      <x:c r="BD2080" s="50" t="str">
        <x:v>TOPIX Small 2</x:v>
      </x:c>
    </x:row>
    <x:row r="2081">
      <x:c r="A2081" s="50" t="n">
        <x:v>2080</x:v>
      </x:c>
      <x:c r="B2081" s="50" t="str">
        <x:v>3034</x:v>
      </x:c>
      <x:c r="C2081" s="50" t="str">
        <x:v>3034.T</x:v>
      </x:c>
      <x:c r="D2081" s="50" t="str">
        <x:v>Qol Holdings Co.,Ltd.</x:v>
      </x:c>
      <x:c r="E2081" s="50" t="str">
        <x:v>Prime Market (Domestic)</x:v>
      </x:c>
      <x:c r="F2081" s="50" t="str">
        <x:v>Retail Trade</x:v>
      </x:c>
      <x:c r="G2081" s="51" t="n">
        <x:v>161832</x:v>
      </x:c>
      <x:c r="H2081" s="51" t="n">
        <x:v>166199</x:v>
      </x:c>
      <x:c r="I2081" s="51" t="n">
        <x:v>170036</x:v>
      </x:c>
      <x:c r="J2081" s="51" t="n">
        <x:v>180052</x:v>
      </x:c>
      <x:c r="K2081" s="51" t="n">
        <x:v>263972</x:v>
      </x:c>
      <x:c r="L2081" s="52" t="n">
        <x:f>IFERROR(H2081/G2081-1,"")</x:f>
        <x:v>0.026984774333877137</x:v>
      </x:c>
      <x:c r="M2081" s="52" t="n">
        <x:f>IFERROR(I2081/H2081-1,"")</x:f>
        <x:v>0.023086781508913967</x:v>
      </x:c>
      <x:c r="N2081" s="52" t="n">
        <x:f>IFERROR(J2081/I2081-1,"")</x:f>
        <x:v>0.058905173022183455</x:v>
      </x:c>
      <x:c r="O2081" s="52" t="n">
        <x:f>IFERROR(K2081/J2081-1,"")</x:f>
        <x:v>0.4660875747006421</x:v>
      </x:c>
      <x:c r="P2081" s="52" t="n">
        <x:f>IFERROR((K2081/G2081)^(1/4)-1,"")</x:f>
        <x:v>0.13011688926705056</x:v>
      </x:c>
      <x:c r="Q2081" s="51" t="n">
        <x:v>13465</x:v>
      </x:c>
      <x:c r="R2081" s="52" t="n">
        <x:f>IFERROR(Q2081/K2081,"")</x:f>
        <x:v>0.05100919794523662</x:v>
      </x:c>
      <x:c r="S2081" s="53" t="n">
        <x:v>38808</x:v>
      </x:c>
      <x:c r="T2081" s="50" t="str">
        <x:v>EDINET_company_history</x:v>
      </x:c>
      <x:c r="U2081" s="50" t="str">
        <x:v>株式会社メディパルホールディングス</x:v>
      </x:c>
      <x:c r="V2081" s="54" t="n">
        <x:v>0.2011</x:v>
      </x:c>
      <x:c r="W2081" s="50" t="str">
        <x:v>中村 敬 / 石井 孝芳 / 福滿 清伸</x:v>
      </x:c>
      <x:c r="X2081" s="50" t="b">
        <x:f>AND(COUNT(L2081:O2081)=4,L2081&gt;='設定'!$B$6,M2081&gt;='設定'!$B$6,N2081&gt;='設定'!$B$6,O2081&gt;='設定'!$B$6)</x:f>
        <x:v>0</x:v>
      </x:c>
      <x:c r="Y2081" s="50" t="b">
        <x:f>AND(COUNT(G2081:K2081)=5,P2081&gt;='設定'!$B$7)</x:f>
        <x:v>0</x:v>
      </x:c>
      <x:c r="Z2081" s="50" t="b">
        <x:f>AND(ISNUMBER(R2081),R2081&gt;='設定'!$B$8)</x:f>
        <x:v>0</x:v>
      </x:c>
      <x:c r="AA2081" s="50" t="b">
        <x:f>AND(ISNUMBER(S2081),S2081&gt;=DATE(YEAR('設定'!$B$10)-'設定'!$B$9,MONTH('設定'!$B$10),DAY('設定'!$B$10)))</x:f>
        <x:v>0</x:v>
      </x:c>
      <x:c r="AB2081" s="55" t="b">
        <x:v>0</x:v>
      </x:c>
      <x:c r="AC2081" s="55" t="b">
        <x:v>0</x:v>
      </x:c>
      <x:c r="AD2081" s="50" t="n">
        <x:f>IF(X2081,1,0)+IF(Z2081,1,0)+IF(AA2081,1,0)+IF(AB2081,1,0)</x:f>
        <x:v>0</x:v>
      </x:c>
      <x:c r="AE2081" s="50" t="n">
        <x:f>IF(Y2081,1,0)+IF(Z2081,1,0)+IF(AA2081,1,0)+IF(AB2081,1,0)</x:f>
        <x:v>0</x:v>
      </x:c>
      <x:c r="AF2081" s="50" t="n">
        <x:f>IF(Y2081,1,0)+IF(Z2081,1,0)+IF(AA2081,1,0)+IF(AC2081,1,0)</x:f>
        <x:v>0</x:v>
      </x:c>
      <x:c r="AG2081" s="53" t="n">
        <x:v>44348</x:v>
      </x:c>
      <x:c r="AH2081" s="50" t="str">
        <x:v>S100W4MB</x:v>
      </x:c>
      <x:c r="AI2081" s="50" t="str">
        <x:v>NetSalesSummaryOfBusinessResults</x:v>
      </x:c>
      <x:c r="AJ2081" s="50" t="str">
        <x:v>OperatingIncome</x:v>
      </x:c>
      <x:c r="AK2081" s="53" t="n">
        <x:v>45747</x:v>
      </x:c>
      <x:c r="AL2081" s="50" t="str">
        <x:v>365/365/365/366/365</x:v>
      </x:c>
      <x:c r="AM2081" s="51" t="n">
        <x:v>37702585</x:v>
      </x:c>
      <x:c r="AN2081" s="51" t="n">
        <x:v>1805</x:v>
      </x:c>
      <x:c r="AO2081" s="51" t="n">
        <x:f>IFERROR(AM2081*AN2081,"")</x:f>
        <x:v>68053165925</x:v>
      </x:c>
      <x:c r="AP2081" s="56" t="n">
        <x:f>IFERROR(AO2081/(K2081*1000000),"")</x:f>
        <x:v>0.25780448655539223</x:v>
      </x:c>
      <x:c r="AQ2081" s="57" t="n">
        <x:v>334768013.3333333</x:v>
      </x:c>
      <x:c r="AR2081" s="52" t="n">
        <x:v>0.3435493552605043</x:v>
      </x:c>
      <x:c r="AS2081" s="52" t="n">
        <x:v>-0.4067073160507907</x:v>
      </x:c>
      <x:c r="AT2081" s="55" t="b">
        <x:v>1</x:v>
      </x:c>
      <x:c r="AU2081" s="50"/>
      <x:c r="AV2081" s="58" t="n">
        <x:v>-0.1420254462021628</x:v>
      </x:c>
      <x:c r="AW2081" s="50" t="n">
        <x:v>2814</x:v>
      </x:c>
      <x:c r="AX2081" s="50" t="str">
        <x:v>Transformation Moat</x:v>
      </x:c>
      <x:c r="AY2081" s="50" t="str">
        <x:v>目立つ機械的警告なし（定性確認は別途必要）</x:v>
      </x:c>
      <x:c r="AZ2081" s="59" t="str">
        <x:v>2025-06-25 15:14</x:v>
      </x:c>
      <x:c r="BA2081" s="53" t="n">
        <x:v>38808</x:v>
      </x:c>
      <x:c r="BB2081" s="50"/>
      <x:c r="BC2081" s="50"/>
      <x:c r="BD2081" s="50" t="str">
        <x:v>TOPIX Small 1</x:v>
      </x:c>
    </x:row>
    <x:row r="2082">
      <x:c r="A2082" s="50" t="n">
        <x:v>2081</x:v>
      </x:c>
      <x:c r="B2082" s="50" t="str">
        <x:v>7419</x:v>
      </x:c>
      <x:c r="C2082" s="50" t="str">
        <x:v>7419.T</x:v>
      </x:c>
      <x:c r="D2082" s="50" t="str">
        <x:v>Nojima Co.,Ltd.</x:v>
      </x:c>
      <x:c r="E2082" s="50" t="str">
        <x:v>Prime Market (Domestic)</x:v>
      </x:c>
      <x:c r="F2082" s="50" t="str">
        <x:v>Retail Trade</x:v>
      </x:c>
      <x:c r="G2082" s="51" t="n">
        <x:v>523327</x:v>
      </x:c>
      <x:c r="H2082" s="51" t="n">
        <x:v>564989</x:v>
      </x:c>
      <x:c r="I2082" s="51" t="n">
        <x:v>626181</x:v>
      </x:c>
      <x:c r="J2082" s="51" t="n">
        <x:v>761301</x:v>
      </x:c>
      <x:c r="K2082" s="51" t="n">
        <x:v>853427</x:v>
      </x:c>
      <x:c r="L2082" s="52" t="n">
        <x:f>IFERROR(H2082/G2082-1,"")</x:f>
        <x:v>0.07960988062912855</x:v>
      </x:c>
      <x:c r="M2082" s="52" t="n">
        <x:f>IFERROR(I2082/H2082-1,"")</x:f>
        <x:v>0.10830653340153518</x:v>
      </x:c>
      <x:c r="N2082" s="52" t="n">
        <x:f>IFERROR(J2082/I2082-1,"")</x:f>
        <x:v>0.21578425407350266</x:v>
      </x:c>
      <x:c r="O2082" s="52" t="n">
        <x:f>IFERROR(K2082/J2082-1,"")</x:f>
        <x:v>0.12101126886737301</x:v>
      </x:c>
      <x:c r="P2082" s="52" t="n">
        <x:f>IFERROR((K2082/G2082)^(1/4)-1,"")</x:f>
        <x:v>0.13005169015621965</x:v>
      </x:c>
      <x:c r="Q2082" s="51" t="n">
        <x:v>48371</x:v>
      </x:c>
      <x:c r="R2082" s="52" t="n">
        <x:f>IFERROR(Q2082/K2082,"")</x:f>
        <x:v>0.0566785442691642</x:v>
      </x:c>
      <x:c r="S2082" s="53" t="n">
        <x:v>40269</x:v>
      </x:c>
      <x:c r="T2082" s="50" t="str">
        <x:v>EDINET_company_history</x:v>
      </x:c>
      <x:c r="U2082" s="50" t="str">
        <x:v>野島廣司株式会社</x:v>
      </x:c>
      <x:c r="V2082" s="54" t="n">
        <x:v>0.1513</x:v>
      </x:c>
      <x:c r="W2082" s="50"/>
      <x:c r="X2082" s="50" t="b">
        <x:f>AND(COUNT(L2082:O2082)=4,L2082&gt;='設定'!$B$6,M2082&gt;='設定'!$B$6,N2082&gt;='設定'!$B$6,O2082&gt;='設定'!$B$6)</x:f>
        <x:v>0</x:v>
      </x:c>
      <x:c r="Y2082" s="50" t="b">
        <x:f>AND(COUNT(G2082:K2082)=5,P2082&gt;='設定'!$B$7)</x:f>
        <x:v>0</x:v>
      </x:c>
      <x:c r="Z2082" s="50" t="b">
        <x:f>AND(ISNUMBER(R2082),R2082&gt;='設定'!$B$8)</x:f>
        <x:v>0</x:v>
      </x:c>
      <x:c r="AA2082" s="50" t="b">
        <x:f>AND(ISNUMBER(S2082),S2082&gt;=DATE(YEAR('設定'!$B$10)-'設定'!$B$9,MONTH('設定'!$B$10),DAY('設定'!$B$10)))</x:f>
        <x:v>0</x:v>
      </x:c>
      <x:c r="AB2082" s="55" t="b">
        <x:v>0</x:v>
      </x:c>
      <x:c r="AC2082" s="55" t="b">
        <x:v>0</x:v>
      </x:c>
      <x:c r="AD2082" s="50" t="n">
        <x:f>IF(X2082,1,0)+IF(Z2082,1,0)+IF(AA2082,1,0)+IF(AB2082,1,0)</x:f>
        <x:v>0</x:v>
      </x:c>
      <x:c r="AE2082" s="50" t="n">
        <x:f>IF(Y2082,1,0)+IF(Z2082,1,0)+IF(AA2082,1,0)+IF(AB2082,1,0)</x:f>
        <x:v>0</x:v>
      </x:c>
      <x:c r="AF2082" s="50" t="n">
        <x:f>IF(Y2082,1,0)+IF(Z2082,1,0)+IF(AA2082,1,0)+IF(AC2082,1,0)</x:f>
        <x:v>0</x:v>
      </x:c>
      <x:c r="AG2082" s="53" t="n">
        <x:v>44348</x:v>
      </x:c>
      <x:c r="AH2082" s="50" t="str">
        <x:v>S100VYT1</x:v>
      </x:c>
      <x:c r="AI2082" s="50" t="str">
        <x:v>NetSalesSummaryOfBusinessResults</x:v>
      </x:c>
      <x:c r="AJ2082" s="50" t="str">
        <x:v>OperatingIncome</x:v>
      </x:c>
      <x:c r="AK2082" s="53" t="n">
        <x:v>45747</x:v>
      </x:c>
      <x:c r="AL2082" s="50" t="str">
        <x:v>365/365/365/366/365</x:v>
      </x:c>
      <x:c r="AM2082" s="51" t="n">
        <x:v>97121732</x:v>
      </x:c>
      <x:c r="AN2082" s="51" t="n">
        <x:v>1492</x:v>
      </x:c>
      <x:c r="AO2082" s="51" t="n">
        <x:f>IFERROR(AM2082*AN2082,"")</x:f>
        <x:v>144905624144</x:v>
      </x:c>
      <x:c r="AP2082" s="56" t="n">
        <x:f>IFERROR(AO2082/(K2082*1000000),"")</x:f>
        <x:v>0.16979264089840138</x:v>
      </x:c>
      <x:c r="AQ2082" s="57" t="n">
        <x:v>1256600990</x:v>
      </x:c>
      <x:c r="AR2082" s="52" t="n">
        <x:v>0.2966891625366903</x:v>
      </x:c>
      <x:c r="AS2082" s="52" t="n">
        <x:v>-0.266812284123799</x:v>
      </x:c>
      <x:c r="AT2082" s="55" t="b">
        <x:v>1</x:v>
      </x:c>
      <x:c r="AU2082" s="50"/>
      <x:c r="AV2082" s="58" t="n">
        <x:v>-0.0027820448800312</x:v>
      </x:c>
      <x:c r="AW2082" s="50" t="n">
        <x:v>1888</x:v>
      </x:c>
      <x:c r="AX2082" s="50" t="str">
        <x:v>Transformation Moat</x:v>
      </x:c>
      <x:c r="AY2082" s="50" t="str">
        <x:v>目立つ機械的警告なし（定性確認は別途必要）</x:v>
      </x:c>
      <x:c r="AZ2082" s="59" t="str">
        <x:v>2025-06-17 16:44</x:v>
      </x:c>
      <x:c r="BA2082" s="53" t="n">
        <x:v>40269</x:v>
      </x:c>
      <x:c r="BB2082" s="50"/>
      <x:c r="BC2082" s="50"/>
      <x:c r="BD2082" s="50" t="str">
        <x:v>TOPIX Small 1</x:v>
      </x:c>
    </x:row>
    <x:row r="2083">
      <x:c r="A2083" s="50" t="n">
        <x:v>2082</x:v>
      </x:c>
      <x:c r="B2083" s="50" t="str">
        <x:v>1960</x:v>
      </x:c>
      <x:c r="C2083" s="50" t="str">
        <x:v>1960.T</x:v>
      </x:c>
      <x:c r="D2083" s="50" t="str">
        <x:v>Sanyo Engineering &amp; Construction Inc.</x:v>
      </x:c>
      <x:c r="E2083" s="50" t="str">
        <x:v>Standard Market(Domestic)</x:v>
      </x:c>
      <x:c r="F2083" s="50" t="str">
        <x:v>Construction</x:v>
      </x:c>
      <x:c r="G2083" s="51" t="n">
        <x:v>41656</x:v>
      </x:c>
      <x:c r="H2083" s="51" t="n">
        <x:v>39950</x:v>
      </x:c>
      <x:c r="I2083" s="51" t="n">
        <x:v>38877</x:v>
      </x:c>
      <x:c r="J2083" s="51" t="n">
        <x:v>50731</x:v>
      </x:c>
      <x:c r="K2083" s="51" t="n">
        <x:v>67859</x:v>
      </x:c>
      <x:c r="L2083" s="52" t="n">
        <x:f>IFERROR(H2083/G2083-1,"")</x:f>
        <x:v>-0.04095448434799309</x:v>
      </x:c>
      <x:c r="M2083" s="52" t="n">
        <x:f>IFERROR(I2083/H2083-1,"")</x:f>
        <x:v>-0.02685857321652063</x:v>
      </x:c>
      <x:c r="N2083" s="52" t="n">
        <x:f>IFERROR(J2083/I2083-1,"")</x:f>
        <x:v>0.3049103583095403</x:v>
      </x:c>
      <x:c r="O2083" s="52" t="n">
        <x:f>IFERROR(K2083/J2083-1,"")</x:f>
        <x:v>0.33762393802605906</x:v>
      </x:c>
      <x:c r="P2083" s="52" t="n">
        <x:f>IFERROR((K2083/G2083)^(1/4)-1,"")</x:f>
        <x:v>0.1297503191341598</x:v>
      </x:c>
      <x:c r="Q2083" s="51" t="n">
        <x:v>2123</x:v>
      </x:c>
      <x:c r="R2083" s="52" t="n">
        <x:f>IFERROR(Q2083/K2083,"")</x:f>
        <x:v>0.031285459555843734</x:v>
      </x:c>
      <x:c r="S2083" s="53" t="n">
        <x:v>26785</x:v>
      </x:c>
      <x:c r="T2083" s="50" t="str">
        <x:v>EDINET_company_history</x:v>
      </x:c>
      <x:c r="U2083" s="50" t="str">
        <x:v>公益財団法人八幡記念育英奨学会</x:v>
      </x:c>
      <x:c r="V2083" s="54" t="n">
        <x:v>0.1499</x:v>
      </x:c>
      <x:c r="W2083" s="50" t="str">
        <x:v>八幡 信孝 / 宮本 賢一 / 阿部 匡</x:v>
      </x:c>
      <x:c r="X2083" s="50" t="b">
        <x:f>AND(COUNT(L2083:O2083)=4,L2083&gt;='設定'!$B$6,M2083&gt;='設定'!$B$6,N2083&gt;='設定'!$B$6,O2083&gt;='設定'!$B$6)</x:f>
        <x:v>0</x:v>
      </x:c>
      <x:c r="Y2083" s="50" t="b">
        <x:f>AND(COUNT(G2083:K2083)=5,P2083&gt;='設定'!$B$7)</x:f>
        <x:v>0</x:v>
      </x:c>
      <x:c r="Z2083" s="50" t="b">
        <x:f>AND(ISNUMBER(R2083),R2083&gt;='設定'!$B$8)</x:f>
        <x:v>0</x:v>
      </x:c>
      <x:c r="AA2083" s="50" t="b">
        <x:f>AND(ISNUMBER(S2083),S2083&gt;=DATE(YEAR('設定'!$B$10)-'設定'!$B$9,MONTH('設定'!$B$10),DAY('設定'!$B$10)))</x:f>
        <x:v>0</x:v>
      </x:c>
      <x:c r="AB2083" s="55" t="b">
        <x:v>0</x:v>
      </x:c>
      <x:c r="AC2083" s="55" t="b">
        <x:v>0</x:v>
      </x:c>
      <x:c r="AD2083" s="50" t="n">
        <x:f>IF(X2083,1,0)+IF(Z2083,1,0)+IF(AA2083,1,0)+IF(AB2083,1,0)</x:f>
        <x:v>0</x:v>
      </x:c>
      <x:c r="AE2083" s="50" t="n">
        <x:f>IF(Y2083,1,0)+IF(Z2083,1,0)+IF(AA2083,1,0)+IF(AB2083,1,0)</x:f>
        <x:v>0</x:v>
      </x:c>
      <x:c r="AF2083" s="50" t="n">
        <x:f>IF(Y2083,1,0)+IF(Z2083,1,0)+IF(AA2083,1,0)+IF(AC2083,1,0)</x:f>
        <x:v>0</x:v>
      </x:c>
      <x:c r="AG2083" s="53" t="n">
        <x:v>44348</x:v>
      </x:c>
      <x:c r="AH2083" s="50" t="str">
        <x:v>S100W44F</x:v>
      </x:c>
      <x:c r="AI2083" s="50" t="str">
        <x:v>NetSalesSummaryOfBusinessResults</x:v>
      </x:c>
      <x:c r="AJ2083" s="50" t="str">
        <x:v>OperatingIncome</x:v>
      </x:c>
      <x:c r="AK2083" s="53" t="n">
        <x:v>45747</x:v>
      </x:c>
      <x:c r="AL2083" s="50" t="str">
        <x:v>365/365/365/366/365</x:v>
      </x:c>
      <x:c r="AM2083" s="51" t="n">
        <x:v>15354900</x:v>
      </x:c>
      <x:c r="AN2083" s="51" t="n">
        <x:v>1351</x:v>
      </x:c>
      <x:c r="AO2083" s="51" t="n">
        <x:f>IFERROR(AM2083*AN2083,"")</x:f>
        <x:v>20744469900</x:v>
      </x:c>
      <x:c r="AP2083" s="56" t="n">
        <x:f>IFERROR(AO2083/(K2083*1000000),"")</x:f>
        <x:v>0.3056996109580159</x:v>
      </x:c>
      <x:c r="AQ2083" s="57" t="n">
        <x:v>78368048.33333333</x:v>
      </x:c>
      <x:c r="AR2083" s="52" t="n">
        <x:v>0.3329806194686794</x:v>
      </x:c>
      <x:c r="AS2083" s="52" t="n">
        <x:v>-0.3165645553475125</x:v>
      </x:c>
      <x:c r="AT2083" s="55" t="b">
        <x:v>0</x:v>
      </x:c>
      <x:c r="AU2083" s="50" t="str">
        <x:v>repeated_negative_operating_cf</x:v>
      </x:c>
      <x:c r="AV2083" s="58" t="n">
        <x:v>0.013200147515837</x:v>
      </x:c>
      <x:c r="AW2083" s="50" t="n">
        <x:v>1768</x:v>
      </x:c>
      <x:c r="AX2083" s="50" t="str">
        <x:v>Transformation Moat</x:v>
      </x:c>
      <x:c r="AY2083" s="50" t="str">
        <x:v>既存適格性フィルター不通過: repeated_negative_operating_cf</x:v>
      </x:c>
      <x:c r="AZ2083" s="59" t="str">
        <x:v>2025-06-25 09:32</x:v>
      </x:c>
      <x:c r="BA2083" s="53" t="n">
        <x:v>26785</x:v>
      </x:c>
      <x:c r="BB2083" s="50"/>
      <x:c r="BC2083" s="50"/>
      <x:c r="BD2083" s="50"/>
    </x:row>
    <x:row r="2084">
      <x:c r="A2084" s="50" t="n">
        <x:v>2083</x:v>
      </x:c>
      <x:c r="B2084" s="50" t="str">
        <x:v>2813</x:v>
      </x:c>
      <x:c r="C2084" s="50" t="str">
        <x:v>2813.T</x:v>
      </x:c>
      <x:c r="D2084" s="50" t="str">
        <x:v>Wakou Shokuhin Co.,Ltd.</x:v>
      </x:c>
      <x:c r="E2084" s="50" t="str">
        <x:v>Standard Market(Domestic)</x:v>
      </x:c>
      <x:c r="F2084" s="50" t="str">
        <x:v>Foods</x:v>
      </x:c>
      <x:c r="G2084" s="51" t="n">
        <x:v>9975.427</x:v>
      </x:c>
      <x:c r="H2084" s="51" t="n">
        <x:v>11490.937</x:v>
      </x:c>
      <x:c r="I2084" s="51" t="n">
        <x:v>13502.389</x:v>
      </x:c>
      <x:c r="J2084" s="51" t="n">
        <x:v>15416.39</x:v>
      </x:c>
      <x:c r="K2084" s="51" t="n">
        <x:v>16249.157</x:v>
      </x:c>
      <x:c r="L2084" s="52" t="n">
        <x:f>IFERROR(H2084/G2084-1,"")</x:f>
        <x:v>0.1519243236404817</x:v>
      </x:c>
      <x:c r="M2084" s="52" t="n">
        <x:f>IFERROR(I2084/H2084-1,"")</x:f>
        <x:v>0.17504682168216568</x:v>
      </x:c>
      <x:c r="N2084" s="52" t="n">
        <x:f>IFERROR(J2084/I2084-1,"")</x:f>
        <x:v>0.14175276686221983</x:v>
      </x:c>
      <x:c r="O2084" s="52" t="n">
        <x:f>IFERROR(K2084/J2084-1,"")</x:f>
        <x:v>0.054018288328201436</x:v>
      </x:c>
      <x:c r="P2084" s="52" t="n">
        <x:f>IFERROR((K2084/G2084)^(1/4)-1,"")</x:f>
        <x:v>0.12973045108605863</x:v>
      </x:c>
      <x:c r="Q2084" s="51" t="n">
        <x:v>1591.734</x:v>
      </x:c>
      <x:c r="R2084" s="52" t="n">
        <x:f>IFERROR(Q2084/K2084,"")</x:f>
        <x:v>0.09795794329515063</x:v>
      </x:c>
      <x:c r="S2084" s="53" t="n">
        <x:v>38322</x:v>
      </x:c>
      <x:c r="T2084" s="50" t="str">
        <x:v>EDINET_company_history</x:v>
      </x:c>
      <x:c r="U2084" s="50" t="str">
        <x:v>株式会社和山商店</x:v>
      </x:c>
      <x:c r="V2084" s="54" t="n">
        <x:v>0.2497</x:v>
      </x:c>
      <x:c r="W2084" s="50" t="str">
        <x:v>和 山 明 弘 (注５) / 加世田 十七七</x:v>
      </x:c>
      <x:c r="X2084" s="50" t="b">
        <x:f>AND(COUNT(L2084:O2084)=4,L2084&gt;='設定'!$B$6,M2084&gt;='設定'!$B$6,N2084&gt;='設定'!$B$6,O2084&gt;='設定'!$B$6)</x:f>
        <x:v>0</x:v>
      </x:c>
      <x:c r="Y2084" s="50" t="b">
        <x:f>AND(COUNT(G2084:K2084)=5,P2084&gt;='設定'!$B$7)</x:f>
        <x:v>0</x:v>
      </x:c>
      <x:c r="Z2084" s="50" t="b">
        <x:f>AND(ISNUMBER(R2084),R2084&gt;='設定'!$B$8)</x:f>
        <x:v>0</x:v>
      </x:c>
      <x:c r="AA2084" s="50" t="b">
        <x:f>AND(ISNUMBER(S2084),S2084&gt;=DATE(YEAR('設定'!$B$10)-'設定'!$B$9,MONTH('設定'!$B$10),DAY('設定'!$B$10)))</x:f>
        <x:v>0</x:v>
      </x:c>
      <x:c r="AB2084" s="55" t="b">
        <x:v>0</x:v>
      </x:c>
      <x:c r="AC2084" s="55" t="b">
        <x:v>0</x:v>
      </x:c>
      <x:c r="AD2084" s="50" t="n">
        <x:f>IF(X2084,1,0)+IF(Z2084,1,0)+IF(AA2084,1,0)+IF(AB2084,1,0)</x:f>
        <x:v>0</x:v>
      </x:c>
      <x:c r="AE2084" s="50" t="n">
        <x:f>IF(Y2084,1,0)+IF(Z2084,1,0)+IF(AA2084,1,0)+IF(AB2084,1,0)</x:f>
        <x:v>0</x:v>
      </x:c>
      <x:c r="AF2084" s="50" t="n">
        <x:f>IF(Y2084,1,0)+IF(Z2084,1,0)+IF(AA2084,1,0)+IF(AC2084,1,0)</x:f>
        <x:v>0</x:v>
      </x:c>
      <x:c r="AG2084" s="53" t="n">
        <x:v>44348</x:v>
      </x:c>
      <x:c r="AH2084" s="50" t="str">
        <x:v>S100W7AG</x:v>
      </x:c>
      <x:c r="AI2084" s="50" t="str">
        <x:v>NetSalesSummaryOfBusinessResults</x:v>
      </x:c>
      <x:c r="AJ2084" s="50" t="str">
        <x:v>OperatingIncome</x:v>
      </x:c>
      <x:c r="AK2084" s="53" t="n">
        <x:v>45747</x:v>
      </x:c>
      <x:c r="AL2084" s="50" t="str">
        <x:v>365/365/365/366/365</x:v>
      </x:c>
      <x:c r="AM2084" s="51" t="n">
        <x:v>2492357</x:v>
      </x:c>
      <x:c r="AN2084" s="51" t="n">
        <x:v>3900</x:v>
      </x:c>
      <x:c r="AO2084" s="51" t="n">
        <x:f>IFERROR(AM2084*AN2084,"")</x:f>
        <x:v>9720192300</x:v>
      </x:c>
      <x:c r="AP2084" s="56" t="n">
        <x:f>IFERROR(AO2084/(K2084*1000000),"")</x:f>
        <x:v>0.5981967126048446</x:v>
      </x:c>
      <x:c r="AQ2084" s="57" t="n">
        <x:v>13560591.666666666</x:v>
      </x:c>
      <x:c r="AR2084" s="52" t="n">
        <x:v>0.4970579337983068</x:v>
      </x:c>
      <x:c r="AS2084" s="52" t="n">
        <x:v>-0.5784766764060897</x:v>
      </x:c>
      <x:c r="AT2084" s="55" t="b">
        <x:v>0</x:v>
      </x:c>
      <x:c r="AU2084" s="50" t="str">
        <x:v>low_liquidity</x:v>
      </x:c>
      <x:c r="AV2084" s="58" t="n">
        <x:v>-0.2469828306385995</x:v>
      </x:c>
      <x:c r="AW2084" s="50" t="n">
        <x:v>3184</x:v>
      </x:c>
      <x:c r="AX2084" s="50" t="str">
        <x:v>Transformation Moat</x:v>
      </x:c>
      <x:c r="AY2084" s="50" t="str">
        <x:v>既存適格性フィルター不通過: low_liquidity / 60日平均売買代金2,000万円未満</x:v>
      </x:c>
      <x:c r="AZ2084" s="59" t="str">
        <x:v>2025-06-26 14:55</x:v>
      </x:c>
      <x:c r="BA2084" s="53" t="n">
        <x:v>38322</x:v>
      </x:c>
      <x:c r="BB2084" s="50"/>
      <x:c r="BC2084" s="50"/>
      <x:c r="BD2084" s="50"/>
    </x:row>
    <x:row r="2085">
      <x:c r="A2085" s="50" t="n">
        <x:v>2084</x:v>
      </x:c>
      <x:c r="B2085" s="50" t="str">
        <x:v>6637</x:v>
      </x:c>
      <x:c r="C2085" s="50" t="str">
        <x:v>6637.T</x:v>
      </x:c>
      <x:c r="D2085" s="50" t="str">
        <x:v>TERASAKI ELECTRIC CO.,LTD.</x:v>
      </x:c>
      <x:c r="E2085" s="50" t="str">
        <x:v>Standard Market(Domestic)</x:v>
      </x:c>
      <x:c r="F2085" s="50" t="str">
        <x:v>Electric Appliances</x:v>
      </x:c>
      <x:c r="G2085" s="51" t="n">
        <x:v>34724.283</x:v>
      </x:c>
      <x:c r="H2085" s="51" t="n">
        <x:v>37856.161</x:v>
      </x:c>
      <x:c r="I2085" s="51" t="n">
        <x:v>44253.456</x:v>
      </x:c>
      <x:c r="J2085" s="51" t="n">
        <x:v>52065.835</x:v>
      </x:c>
      <x:c r="K2085" s="51" t="n">
        <x:v>56404.866</x:v>
      </x:c>
      <x:c r="L2085" s="52" t="n">
        <x:f>IFERROR(H2085/G2085-1,"")</x:f>
        <x:v>0.09019273342519396</x:v>
      </x:c>
      <x:c r="M2085" s="52" t="n">
        <x:f>IFERROR(I2085/H2085-1,"")</x:f>
        <x:v>0.1689895338304377</x:v>
      </x:c>
      <x:c r="N2085" s="52" t="n">
        <x:f>IFERROR(J2085/I2085-1,"")</x:f>
        <x:v>0.1765371500024766</x:v>
      </x:c>
      <x:c r="O2085" s="52" t="n">
        <x:f>IFERROR(K2085/J2085-1,"")</x:f>
        <x:v>0.08333739389755301</x:v>
      </x:c>
      <x:c r="P2085" s="52" t="n">
        <x:f>IFERROR((K2085/G2085)^(1/4)-1,"")</x:f>
        <x:v>0.1289398965270201</x:v>
      </x:c>
      <x:c r="Q2085" s="51" t="n">
        <x:v>5618.453</x:v>
      </x:c>
      <x:c r="R2085" s="52" t="n">
        <x:f>IFERROR(Q2085/K2085,"")</x:f>
        <x:v>0.09960936703581567</x:v>
      </x:c>
      <x:c r="S2085" s="53" t="n">
        <x:v>39142</x:v>
      </x:c>
      <x:c r="T2085" s="50" t="str">
        <x:v>EDINET_company_history</x:v>
      </x:c>
      <x:c r="U2085" s="50" t="str">
        <x:v>株式会社寺崎</x:v>
      </x:c>
      <x:c r="V2085" s="54" t="n">
        <x:v>0.1689</x:v>
      </x:c>
      <x:c r="W2085" s="50" t="str">
        <x:v>寺崎 泰造</x:v>
      </x:c>
      <x:c r="X2085" s="50" t="b">
        <x:f>AND(COUNT(L2085:O2085)=4,L2085&gt;='設定'!$B$6,M2085&gt;='設定'!$B$6,N2085&gt;='設定'!$B$6,O2085&gt;='設定'!$B$6)</x:f>
        <x:v>0</x:v>
      </x:c>
      <x:c r="Y2085" s="50" t="b">
        <x:f>AND(COUNT(G2085:K2085)=5,P2085&gt;='設定'!$B$7)</x:f>
        <x:v>0</x:v>
      </x:c>
      <x:c r="Z2085" s="50" t="b">
        <x:f>AND(ISNUMBER(R2085),R2085&gt;='設定'!$B$8)</x:f>
        <x:v>0</x:v>
      </x:c>
      <x:c r="AA2085" s="50" t="b">
        <x:f>AND(ISNUMBER(S2085),S2085&gt;=DATE(YEAR('設定'!$B$10)-'設定'!$B$9,MONTH('設定'!$B$10),DAY('設定'!$B$10)))</x:f>
        <x:v>0</x:v>
      </x:c>
      <x:c r="AB2085" s="55" t="b">
        <x:v>0</x:v>
      </x:c>
      <x:c r="AC2085" s="55" t="b">
        <x:v>0</x:v>
      </x:c>
      <x:c r="AD2085" s="50" t="n">
        <x:f>IF(X2085,1,0)+IF(Z2085,1,0)+IF(AA2085,1,0)+IF(AB2085,1,0)</x:f>
        <x:v>0</x:v>
      </x:c>
      <x:c r="AE2085" s="50" t="n">
        <x:f>IF(Y2085,1,0)+IF(Z2085,1,0)+IF(AA2085,1,0)+IF(AB2085,1,0)</x:f>
        <x:v>0</x:v>
      </x:c>
      <x:c r="AF2085" s="50" t="n">
        <x:f>IF(Y2085,1,0)+IF(Z2085,1,0)+IF(AA2085,1,0)+IF(AC2085,1,0)</x:f>
        <x:v>0</x:v>
      </x:c>
      <x:c r="AG2085" s="53" t="n">
        <x:v>44348</x:v>
      </x:c>
      <x:c r="AH2085" s="50" t="str">
        <x:v>S100W8UK</x:v>
      </x:c>
      <x:c r="AI2085" s="50" t="str">
        <x:v>NetSalesSummaryOfBusinessResults</x:v>
      </x:c>
      <x:c r="AJ2085" s="50" t="str">
        <x:v>OperatingIncome</x:v>
      </x:c>
      <x:c r="AK2085" s="53" t="n">
        <x:v>45747</x:v>
      </x:c>
      <x:c r="AL2085" s="50" t="str">
        <x:v>365/365/365/366/365</x:v>
      </x:c>
      <x:c r="AM2085" s="51" t="n">
        <x:v>13028900</x:v>
      </x:c>
      <x:c r="AN2085" s="51" t="n">
        <x:v>3330</x:v>
      </x:c>
      <x:c r="AO2085" s="51" t="n">
        <x:f>IFERROR(AM2085*AN2085,"")</x:f>
        <x:v>43386237000</x:v>
      </x:c>
      <x:c r="AP2085" s="56" t="n">
        <x:f>IFERROR(AO2085/(K2085*1000000),"")</x:f>
        <x:v>0.7691931579094612</x:v>
      </x:c>
      <x:c r="AQ2085" s="57" t="n">
        <x:v>221875950</x:v>
      </x:c>
      <x:c r="AR2085" s="52" t="n">
        <x:v>0.4609801733571787</x:v>
      </x:c>
      <x:c r="AS2085" s="52" t="n">
        <x:v>-0.4309116225331136</x:v>
      </x:c>
      <x:c r="AT2085" s="55" t="b">
        <x:v>1</x:v>
      </x:c>
      <x:c r="AU2085" s="50"/>
      <x:c r="AV2085" s="58" t="n">
        <x:v>0.3166870026785013</x:v>
      </x:c>
      <x:c r="AW2085" s="50" t="n">
        <x:v>388</x:v>
      </x:c>
      <x:c r="AX2085" s="50" t="str">
        <x:v>Future Moat</x:v>
      </x:c>
      <x:c r="AY2085" s="50" t="str">
        <x:v>目立つ機械的警告なし（定性確認は別途必要）</x:v>
      </x:c>
      <x:c r="AZ2085" s="59" t="str">
        <x:v>2025-06-30 13:00</x:v>
      </x:c>
      <x:c r="BA2085" s="53" t="n">
        <x:v>39142</x:v>
      </x:c>
      <x:c r="BB2085" s="50"/>
      <x:c r="BC2085" s="50"/>
      <x:c r="BD2085" s="50"/>
    </x:row>
    <x:row r="2086">
      <x:c r="A2086" s="50" t="n">
        <x:v>2085</x:v>
      </x:c>
      <x:c r="B2086" s="50" t="str">
        <x:v>5463</x:v>
      </x:c>
      <x:c r="C2086" s="50" t="str">
        <x:v>5463.T</x:v>
      </x:c>
      <x:c r="D2086" s="50" t="str">
        <x:v>Maruichi Steel Tube Ltd.</x:v>
      </x:c>
      <x:c r="E2086" s="50" t="str">
        <x:v>Prime Market (Domestic)</x:v>
      </x:c>
      <x:c r="F2086" s="50" t="str">
        <x:v>Iron and Steel</x:v>
      </x:c>
      <x:c r="G2086" s="51" t="n">
        <x:v>161138</x:v>
      </x:c>
      <x:c r="H2086" s="51" t="n">
        <x:v>224218</x:v>
      </x:c>
      <x:c r="I2086" s="51" t="n">
        <x:v>273416</x:v>
      </x:c>
      <x:c r="J2086" s="51" t="n">
        <x:v>271310</x:v>
      </x:c>
      <x:c r="K2086" s="51" t="n">
        <x:v>261649</x:v>
      </x:c>
      <x:c r="L2086" s="52" t="n">
        <x:f>IFERROR(H2086/G2086-1,"")</x:f>
        <x:v>0.39146570020727567</x:v>
      </x:c>
      <x:c r="M2086" s="52" t="n">
        <x:f>IFERROR(I2086/H2086-1,"")</x:f>
        <x:v>0.21942038551766574</x:v>
      </x:c>
      <x:c r="N2086" s="52" t="n">
        <x:f>IFERROR(J2086/I2086-1,"")</x:f>
        <x:v>-0.007702548497527606</x:v>
      </x:c>
      <x:c r="O2086" s="52" t="n">
        <x:f>IFERROR(K2086/J2086-1,"")</x:f>
        <x:v>-0.035608713280011806</x:v>
      </x:c>
      <x:c r="P2086" s="52" t="n">
        <x:f>IFERROR((K2086/G2086)^(1/4)-1,"")</x:f>
        <x:v>0.12883450906695648</x:v>
      </x:c>
      <x:c r="Q2086" s="51" t="n">
        <x:v>22918</x:v>
      </x:c>
      <x:c r="R2086" s="52" t="n">
        <x:f>IFERROR(Q2086/K2086,"")</x:f>
        <x:v>0.0875906271378832</x:v>
      </x:c>
      <x:c r="S2086" s="53" t="n">
        <x:v>22706</x:v>
      </x:c>
      <x:c r="T2086" s="50" t="str">
        <x:v>EDINET_company_history</x:v>
      </x:c>
      <x:c r="U2086" s="50" t="str">
        <x:v>日本マスタートラスト信託銀行株式会社（信託口）</x:v>
      </x:c>
      <x:c r="V2086" s="54" t="n">
        <x:v>0.1048</x:v>
      </x:c>
      <x:c r="W2086" s="50" t="str">
        <x:v>鈴木 博之 / 吉村 貴典 / 森田 渉</x:v>
      </x:c>
      <x:c r="X2086" s="50" t="b">
        <x:f>AND(COUNT(L2086:O2086)=4,L2086&gt;='設定'!$B$6,M2086&gt;='設定'!$B$6,N2086&gt;='設定'!$B$6,O2086&gt;='設定'!$B$6)</x:f>
        <x:v>0</x:v>
      </x:c>
      <x:c r="Y2086" s="50" t="b">
        <x:f>AND(COUNT(G2086:K2086)=5,P2086&gt;='設定'!$B$7)</x:f>
        <x:v>0</x:v>
      </x:c>
      <x:c r="Z2086" s="50" t="b">
        <x:f>AND(ISNUMBER(R2086),R2086&gt;='設定'!$B$8)</x:f>
        <x:v>0</x:v>
      </x:c>
      <x:c r="AA2086" s="50" t="b">
        <x:f>AND(ISNUMBER(S2086),S2086&gt;=DATE(YEAR('設定'!$B$10)-'設定'!$B$9,MONTH('設定'!$B$10),DAY('設定'!$B$10)))</x:f>
        <x:v>0</x:v>
      </x:c>
      <x:c r="AB2086" s="55" t="b">
        <x:v>0</x:v>
      </x:c>
      <x:c r="AC2086" s="55" t="b">
        <x:v>0</x:v>
      </x:c>
      <x:c r="AD2086" s="50" t="n">
        <x:f>IF(X2086,1,0)+IF(Z2086,1,0)+IF(AA2086,1,0)+IF(AB2086,1,0)</x:f>
        <x:v>0</x:v>
      </x:c>
      <x:c r="AE2086" s="50" t="n">
        <x:f>IF(Y2086,1,0)+IF(Z2086,1,0)+IF(AA2086,1,0)+IF(AB2086,1,0)</x:f>
        <x:v>0</x:v>
      </x:c>
      <x:c r="AF2086" s="50" t="n">
        <x:f>IF(Y2086,1,0)+IF(Z2086,1,0)+IF(AA2086,1,0)+IF(AC2086,1,0)</x:f>
        <x:v>0</x:v>
      </x:c>
      <x:c r="AG2086" s="53" t="n">
        <x:v>44348</x:v>
      </x:c>
      <x:c r="AH2086" s="50" t="str">
        <x:v>S100VZIL</x:v>
      </x:c>
      <x:c r="AI2086" s="50" t="str">
        <x:v>NetSalesSummaryOfBusinessResults</x:v>
      </x:c>
      <x:c r="AJ2086" s="50" t="str">
        <x:v>OperatingIncome</x:v>
      </x:c>
      <x:c r="AK2086" s="53" t="n">
        <x:v>45747</x:v>
      </x:c>
      <x:c r="AL2086" s="50" t="str">
        <x:v>365/365/365/366/365</x:v>
      </x:c>
      <x:c r="AM2086" s="51" t="n">
        <x:v>77416900</x:v>
      </x:c>
      <x:c r="AN2086" s="51" t="n">
        <x:v>1785</x:v>
      </x:c>
      <x:c r="AO2086" s="51" t="n">
        <x:f>IFERROR(AM2086*AN2086,"")</x:f>
        <x:v>138189166500</x:v>
      </x:c>
      <x:c r="AP2086" s="56" t="n">
        <x:f>IFERROR(AO2086/(K2086*1000000),"")</x:f>
        <x:v>0.5281471226719766</x:v>
      </x:c>
      <x:c r="AQ2086" s="57" t="n">
        <x:v>926629076.6666666</x:v>
      </x:c>
      <x:c r="AR2086" s="52" t="n">
        <x:v>0.2534365544028171</x:v>
      </x:c>
      <x:c r="AS2086" s="52" t="n">
        <x:v>-0.277102639883785</x:v>
      </x:c>
      <x:c r="AT2086" s="55" t="b">
        <x:v>1</x:v>
      </x:c>
      <x:c r="AU2086" s="50"/>
      <x:c r="AV2086" s="58" t="n">
        <x:v>0.0287517857709081</x:v>
      </x:c>
      <x:c r="AW2086" s="50" t="n">
        <x:v>1666</x:v>
      </x:c>
      <x:c r="AX2086" s="50" t="str">
        <x:v>Core Moat</x:v>
      </x:c>
      <x:c r="AY2086" s="50" t="str">
        <x:v>目立つ機械的警告なし（定性確認は別途必要）</x:v>
      </x:c>
      <x:c r="AZ2086" s="59" t="str">
        <x:v>2025-06-20 14:41</x:v>
      </x:c>
      <x:c r="BA2086" s="53" t="n">
        <x:v>22706</x:v>
      </x:c>
      <x:c r="BB2086" s="50"/>
      <x:c r="BC2086" s="50"/>
      <x:c r="BD2086" s="50" t="str">
        <x:v>TOPIX Mid400</x:v>
      </x:c>
    </x:row>
    <x:row r="2087">
      <x:c r="A2087" s="50" t="n">
        <x:v>2086</x:v>
      </x:c>
      <x:c r="B2087" s="50" t="str">
        <x:v>8065</x:v>
      </x:c>
      <x:c r="C2087" s="50" t="str">
        <x:v>8065.T</x:v>
      </x:c>
      <x:c r="D2087" s="50" t="str">
        <x:v>SATO SHO-JI CORPORATION</x:v>
      </x:c>
      <x:c r="E2087" s="50" t="str">
        <x:v>Prime Market (Domestic)</x:v>
      </x:c>
      <x:c r="F2087" s="50" t="str">
        <x:v>Wholesale Trade</x:v>
      </x:c>
      <x:c r="G2087" s="51" t="n">
        <x:v>175464</x:v>
      </x:c>
      <x:c r="H2087" s="51" t="n">
        <x:v>236162</x:v>
      </x:c>
      <x:c r="I2087" s="51" t="n">
        <x:v>275006</x:v>
      </x:c>
      <x:c r="J2087" s="51" t="n">
        <x:v>273975</x:v>
      </x:c>
      <x:c r="K2087" s="51" t="n">
        <x:v>284552</x:v>
      </x:c>
      <x:c r="L2087" s="52" t="n">
        <x:f>IFERROR(H2087/G2087-1,"")</x:f>
        <x:v>0.345928509551817</x:v>
      </x:c>
      <x:c r="M2087" s="52" t="n">
        <x:f>IFERROR(I2087/H2087-1,"")</x:f>
        <x:v>0.16448031436048138</x:v>
      </x:c>
      <x:c r="N2087" s="52" t="n">
        <x:f>IFERROR(J2087/I2087-1,"")</x:f>
        <x:v>-0.003749009112528401</x:v>
      </x:c>
      <x:c r="O2087" s="52" t="n">
        <x:f>IFERROR(K2087/J2087-1,"")</x:f>
        <x:v>0.038605712200018294</x:v>
      </x:c>
      <x:c r="P2087" s="52" t="n">
        <x:f>IFERROR((K2087/G2087)^(1/4)-1,"")</x:f>
        <x:v>0.1284787987607896</x:v>
      </x:c>
      <x:c r="Q2087" s="51" t="n">
        <x:v>6817</x:v>
      </x:c>
      <x:c r="R2087" s="52" t="n">
        <x:f>IFERROR(Q2087/K2087,"")</x:f>
        <x:v>0.023956956900671934</x:v>
      </x:c>
      <x:c r="S2087" s="53" t="n">
        <x:v>22767</x:v>
      </x:c>
      <x:c r="T2087" s="50" t="str">
        <x:v>EDINET_company_history</x:v>
      </x:c>
      <x:c r="U2087" s="50" t="str">
        <x:v>日本マスタートラスト信託銀行株式会社（信託口）</x:v>
      </x:c>
      <x:c r="V2087" s="54" t="n">
        <x:v>0.083</x:v>
      </x:c>
      <x:c r="W2087" s="50" t="str">
        <x:v>野澤 哲夫 / 浦野 正美</x:v>
      </x:c>
      <x:c r="X2087" s="50" t="b">
        <x:f>AND(COUNT(L2087:O2087)=4,L2087&gt;='設定'!$B$6,M2087&gt;='設定'!$B$6,N2087&gt;='設定'!$B$6,O2087&gt;='設定'!$B$6)</x:f>
        <x:v>0</x:v>
      </x:c>
      <x:c r="Y2087" s="50" t="b">
        <x:f>AND(COUNT(G2087:K2087)=5,P2087&gt;='設定'!$B$7)</x:f>
        <x:v>0</x:v>
      </x:c>
      <x:c r="Z2087" s="50" t="b">
        <x:f>AND(ISNUMBER(R2087),R2087&gt;='設定'!$B$8)</x:f>
        <x:v>0</x:v>
      </x:c>
      <x:c r="AA2087" s="50" t="b">
        <x:f>AND(ISNUMBER(S2087),S2087&gt;=DATE(YEAR('設定'!$B$10)-'設定'!$B$9,MONTH('設定'!$B$10),DAY('設定'!$B$10)))</x:f>
        <x:v>0</x:v>
      </x:c>
      <x:c r="AB2087" s="55" t="b">
        <x:v>0</x:v>
      </x:c>
      <x:c r="AC2087" s="55" t="b">
        <x:v>0</x:v>
      </x:c>
      <x:c r="AD2087" s="50" t="n">
        <x:f>IF(X2087,1,0)+IF(Z2087,1,0)+IF(AA2087,1,0)+IF(AB2087,1,0)</x:f>
        <x:v>0</x:v>
      </x:c>
      <x:c r="AE2087" s="50" t="n">
        <x:f>IF(Y2087,1,0)+IF(Z2087,1,0)+IF(AA2087,1,0)+IF(AB2087,1,0)</x:f>
        <x:v>0</x:v>
      </x:c>
      <x:c r="AF2087" s="50" t="n">
        <x:f>IF(Y2087,1,0)+IF(Z2087,1,0)+IF(AA2087,1,0)+IF(AC2087,1,0)</x:f>
        <x:v>0</x:v>
      </x:c>
      <x:c r="AG2087" s="53" t="n">
        <x:v>44348</x:v>
      </x:c>
      <x:c r="AH2087" s="50" t="str">
        <x:v>S100W0AO</x:v>
      </x:c>
      <x:c r="AI2087" s="50" t="str">
        <x:v>NetSalesSummaryOfBusinessResults</x:v>
      </x:c>
      <x:c r="AJ2087" s="50" t="str">
        <x:v>OperatingIncome</x:v>
      </x:c>
      <x:c r="AK2087" s="53" t="n">
        <x:v>45747</x:v>
      </x:c>
      <x:c r="AL2087" s="50" t="str">
        <x:v>365/365/365/366/365</x:v>
      </x:c>
      <x:c r="AM2087" s="51" t="n">
        <x:v>20986050</x:v>
      </x:c>
      <x:c r="AN2087" s="51" t="n">
        <x:v>3230</x:v>
      </x:c>
      <x:c r="AO2087" s="51" t="n">
        <x:f>IFERROR(AM2087*AN2087,"")</x:f>
        <x:v>67784941500</x:v>
      </x:c>
      <x:c r="AP2087" s="56" t="n">
        <x:f>IFERROR(AO2087/(K2087*1000000),"")</x:f>
        <x:v>0.23821635940003935</x:v>
      </x:c>
      <x:c r="AQ2087" s="57" t="n">
        <x:v>115815198.33333331</x:v>
      </x:c>
      <x:c r="AR2087" s="52" t="n">
        <x:v>0.2805198539124044</x:v>
      </x:c>
      <x:c r="AS2087" s="52" t="n">
        <x:v>-0.2739878175674886</x:v>
      </x:c>
      <x:c r="AT2087" s="55" t="b">
        <x:v>1</x:v>
      </x:c>
      <x:c r="AU2087" s="50"/>
      <x:c r="AV2087" s="58" t="n">
        <x:v>0.0592144712406026</x:v>
      </x:c>
      <x:c r="AW2087" s="50" t="n">
        <x:v>1463</x:v>
      </x:c>
      <x:c r="AX2087" s="50" t="str">
        <x:v>Core Moat</x:v>
      </x:c>
      <x:c r="AY2087" s="50" t="str">
        <x:v>目立つ機械的警告なし（定性確認は別途必要）</x:v>
      </x:c>
      <x:c r="AZ2087" s="59" t="str">
        <x:v>2025-06-19 14:36</x:v>
      </x:c>
      <x:c r="BA2087" s="53" t="n">
        <x:v>22767</x:v>
      </x:c>
      <x:c r="BB2087" s="50"/>
      <x:c r="BC2087" s="50"/>
      <x:c r="BD2087" s="50" t="str">
        <x:v>TOPIX Small 2</x:v>
      </x:c>
    </x:row>
    <x:row r="2088">
      <x:c r="A2088" s="50" t="n">
        <x:v>2087</x:v>
      </x:c>
      <x:c r="B2088" s="50" t="str">
        <x:v>6181</x:v>
      </x:c>
      <x:c r="C2088" s="50" t="str">
        <x:v>6181.T</x:v>
      </x:c>
      <x:c r="D2088" s="50" t="str">
        <x:v>Tameny Inc.</x:v>
      </x:c>
      <x:c r="E2088" s="50" t="str">
        <x:v>Growth Market(Domestic)</x:v>
      </x:c>
      <x:c r="F2088" s="50" t="str">
        <x:v>Services</x:v>
      </x:c>
      <x:c r="G2088" s="51" t="n">
        <x:v>3644.252</x:v>
      </x:c>
      <x:c r="H2088" s="51" t="n">
        <x:v>4162.314</x:v>
      </x:c>
      <x:c r="I2088" s="51" t="n">
        <x:v>3988.722</x:v>
      </x:c>
      <x:c r="J2088" s="51" t="n">
        <x:v>5598.503</x:v>
      </x:c>
      <x:c r="K2088" s="51" t="n">
        <x:v>5909.037</x:v>
      </x:c>
      <x:c r="L2088" s="52" t="n">
        <x:f>IFERROR(H2088/G2088-1,"")</x:f>
        <x:v>0.14215866520756526</x:v>
      </x:c>
      <x:c r="M2088" s="52" t="n">
        <x:f>IFERROR(I2088/H2088-1,"")</x:f>
        <x:v>-0.04170564738748683</x:v>
      </x:c>
      <x:c r="N2088" s="52" t="n">
        <x:f>IFERROR(J2088/I2088-1,"")</x:f>
        <x:v>0.4035831526990348</x:v>
      </x:c>
      <x:c r="O2088" s="52" t="n">
        <x:f>IFERROR(K2088/J2088-1,"")</x:f>
        <x:v>0.055467327605254635</x:v>
      </x:c>
      <x:c r="P2088" s="52" t="n">
        <x:f>IFERROR((K2088/G2088)^(1/4)-1,"")</x:f>
        <x:v>0.12843637501567495</x:v>
      </x:c>
      <x:c r="Q2088" s="51" t="n">
        <x:v>-56.207</x:v>
      </x:c>
      <x:c r="R2088" s="52" t="n">
        <x:f>IFERROR(Q2088/K2088,"")</x:f>
        <x:v>-0.009512040625232166</x:v>
      </x:c>
      <x:c r="S2088" s="53" t="n">
        <x:v>41548</x:v>
      </x:c>
      <x:c r="T2088" s="50" t="str">
        <x:v>EDINET_company_history</x:v>
      </x:c>
      <x:c r="U2088" s="50" t="str">
        <x:v>株式会社ＩＢＪ</x:v>
      </x:c>
      <x:c r="V2088" s="54" t="n">
        <x:v>0.1509</x:v>
      </x:c>
      <x:c r="W2088" s="50" t="str">
        <x:v>佐藤 茂 / 栗沢 研丞</x:v>
      </x:c>
      <x:c r="X2088" s="50" t="b">
        <x:f>AND(COUNT(L2088:O2088)=4,L2088&gt;='設定'!$B$6,M2088&gt;='設定'!$B$6,N2088&gt;='設定'!$B$6,O2088&gt;='設定'!$B$6)</x:f>
        <x:v>0</x:v>
      </x:c>
      <x:c r="Y2088" s="50" t="b">
        <x:f>AND(COUNT(G2088:K2088)=5,P2088&gt;='設定'!$B$7)</x:f>
        <x:v>0</x:v>
      </x:c>
      <x:c r="Z2088" s="50" t="b">
        <x:f>AND(ISNUMBER(R2088),R2088&gt;='設定'!$B$8)</x:f>
        <x:v>0</x:v>
      </x:c>
      <x:c r="AA2088" s="50" t="b">
        <x:f>AND(ISNUMBER(S2088),S2088&gt;=DATE(YEAR('設定'!$B$10)-'設定'!$B$9,MONTH('設定'!$B$10),DAY('設定'!$B$10)))</x:f>
        <x:v>0</x:v>
      </x:c>
      <x:c r="AB2088" s="55" t="b">
        <x:v>0</x:v>
      </x:c>
      <x:c r="AC2088" s="55" t="b">
        <x:v>0</x:v>
      </x:c>
      <x:c r="AD2088" s="50" t="n">
        <x:f>IF(X2088,1,0)+IF(Z2088,1,0)+IF(AA2088,1,0)+IF(AB2088,1,0)</x:f>
        <x:v>0</x:v>
      </x:c>
      <x:c r="AE2088" s="50" t="n">
        <x:f>IF(Y2088,1,0)+IF(Z2088,1,0)+IF(AA2088,1,0)+IF(AB2088,1,0)</x:f>
        <x:v>0</x:v>
      </x:c>
      <x:c r="AF2088" s="50" t="n">
        <x:f>IF(Y2088,1,0)+IF(Z2088,1,0)+IF(AA2088,1,0)+IF(AC2088,1,0)</x:f>
        <x:v>0</x:v>
      </x:c>
      <x:c r="AG2088" s="53" t="n">
        <x:v>44348</x:v>
      </x:c>
      <x:c r="AH2088" s="50" t="str">
        <x:v>S100W75E</x:v>
      </x:c>
      <x:c r="AI2088" s="50" t="str">
        <x:v>NetSalesSummaryOfBusinessResults</x:v>
      </x:c>
      <x:c r="AJ2088" s="50" t="str">
        <x:v>OperatingIncome</x:v>
      </x:c>
      <x:c r="AK2088" s="53" t="n">
        <x:v>45747</x:v>
      </x:c>
      <x:c r="AL2088" s="50" t="str">
        <x:v>365/365/365/366/365</x:v>
      </x:c>
      <x:c r="AM2088" s="51" t="n">
        <x:v>26328600</x:v>
      </x:c>
      <x:c r="AN2088" s="51" t="n">
        <x:v>74</x:v>
      </x:c>
      <x:c r="AO2088" s="51" t="n">
        <x:f>IFERROR(AM2088*AN2088,"")</x:f>
        <x:v>1948316400</x:v>
      </x:c>
      <x:c r="AP2088" s="56" t="n">
        <x:f>IFERROR(AO2088/(K2088*1000000),"")</x:f>
        <x:v>0.3297180911204313</x:v>
      </x:c>
      <x:c r="AQ2088" s="57" t="n">
        <x:v>11924095</x:v>
      </x:c>
      <x:c r="AR2088" s="52" t="n">
        <x:v>0.4866532737039085</x:v>
      </x:c>
      <x:c r="AS2088" s="52" t="n">
        <x:v>-0.5595238095238095</x:v>
      </x:c>
      <x:c r="AT2088" s="55" t="b">
        <x:v>0</x:v>
      </x:c>
      <x:c r="AU2088" s="50" t="str">
        <x:v>low_liquidity</x:v>
      </x:c>
      <x:c r="AV2088" s="58" t="n">
        <x:v>-0.2317317980666889</x:v>
      </x:c>
      <x:c r="AW2088" s="50" t="n">
        <x:v>3135</x:v>
      </x:c>
      <x:c r="AX2088" s="50" t="str">
        <x:v>Future Moat</x:v>
      </x:c>
      <x:c r="AY2088" s="50" t="str">
        <x:v>既存適格性フィルター不通過: low_liquidity / 60日平均売買代金2,000万円未満</x:v>
      </x:c>
      <x:c r="AZ2088" s="59" t="str">
        <x:v>2025-06-26 15:30</x:v>
      </x:c>
      <x:c r="BA2088" s="53" t="n">
        <x:v>41548</x:v>
      </x:c>
      <x:c r="BB2088" s="50"/>
      <x:c r="BC2088" s="50"/>
      <x:c r="BD2088" s="50"/>
    </x:row>
    <x:row r="2089">
      <x:c r="A2089" s="50" t="n">
        <x:v>2088</x:v>
      </x:c>
      <x:c r="B2089" s="50" t="str">
        <x:v>1928</x:v>
      </x:c>
      <x:c r="C2089" s="50" t="str">
        <x:v>1928.T</x:v>
      </x:c>
      <x:c r="D2089" s="50" t="str">
        <x:v>Sekisui House,Ltd.</x:v>
      </x:c>
      <x:c r="E2089" s="50" t="str">
        <x:v>Prime Market (Domestic)</x:v>
      </x:c>
      <x:c r="F2089" s="50" t="str">
        <x:v>Construction</x:v>
      </x:c>
      <x:c r="G2089" s="51" t="n">
        <x:v>2589579</x:v>
      </x:c>
      <x:c r="H2089" s="51" t="n">
        <x:v>2928835</x:v>
      </x:c>
      <x:c r="I2089" s="51" t="n">
        <x:v>3107242</x:v>
      </x:c>
      <x:c r="J2089" s="51" t="n">
        <x:v>4058583</x:v>
      </x:c>
      <x:c r="K2089" s="51" t="n">
        <x:v>4197922</x:v>
      </x:c>
      <x:c r="L2089" s="52" t="n">
        <x:f>IFERROR(H2089/G2089-1,"")</x:f>
        <x:v>0.13100816773691792</x:v>
      </x:c>
      <x:c r="M2089" s="52" t="n">
        <x:f>IFERROR(I2089/H2089-1,"")</x:f>
        <x:v>0.06091398115633018</x:v>
      </x:c>
      <x:c r="N2089" s="52" t="n">
        <x:f>IFERROR(J2089/I2089-1,"")</x:f>
        <x:v>0.3061689433909558</x:v>
      </x:c>
      <x:c r="O2089" s="52" t="n">
        <x:f>IFERROR(K2089/J2089-1,"")</x:f>
        <x:v>0.03433193309093352</x:v>
      </x:c>
      <x:c r="P2089" s="52" t="n">
        <x:f>IFERROR((K2089/G2089)^(1/4)-1,"")</x:f>
        <x:v>0.12836939993624186</x:v>
      </x:c>
      <x:c r="Q2089" s="51" t="n">
        <x:v>341402</x:v>
      </x:c>
      <x:c r="R2089" s="52" t="n">
        <x:f>IFERROR(Q2089/K2089,"")</x:f>
        <x:v>0.08132642769446408</x:v>
      </x:c>
      <x:c r="S2089" s="53" t="n">
        <x:v>25781</x:v>
      </x:c>
      <x:c r="T2089" s="50" t="str">
        <x:v>EDINET_company_history</x:v>
      </x:c>
      <x:c r="U2089" s="50" t="str">
        <x:v>日本マスタートラスト信託銀行株式会社（信託口）</x:v>
      </x:c>
      <x:c r="V2089" s="54" t="n">
        <x:v>0.1672</x:v>
      </x:c>
      <x:c r="W2089" s="50" t="str">
        <x:v>仲井 嘉浩 / 田中 聡</x:v>
      </x:c>
      <x:c r="X2089" s="50" t="b">
        <x:f>AND(COUNT(L2089:O2089)=4,L2089&gt;='設定'!$B$6,M2089&gt;='設定'!$B$6,N2089&gt;='設定'!$B$6,O2089&gt;='設定'!$B$6)</x:f>
        <x:v>0</x:v>
      </x:c>
      <x:c r="Y2089" s="50" t="b">
        <x:f>AND(COUNT(G2089:K2089)=5,P2089&gt;='設定'!$B$7)</x:f>
        <x:v>0</x:v>
      </x:c>
      <x:c r="Z2089" s="50" t="b">
        <x:f>AND(ISNUMBER(R2089),R2089&gt;='設定'!$B$8)</x:f>
        <x:v>0</x:v>
      </x:c>
      <x:c r="AA2089" s="50" t="b">
        <x:f>AND(ISNUMBER(S2089),S2089&gt;=DATE(YEAR('設定'!$B$10)-'設定'!$B$9,MONTH('設定'!$B$10),DAY('設定'!$B$10)))</x:f>
        <x:v>0</x:v>
      </x:c>
      <x:c r="AB2089" s="55" t="b">
        <x:v>0</x:v>
      </x:c>
      <x:c r="AC2089" s="55" t="b">
        <x:v>0</x:v>
      </x:c>
      <x:c r="AD2089" s="50" t="n">
        <x:f>IF(X2089,1,0)+IF(Z2089,1,0)+IF(AA2089,1,0)+IF(AB2089,1,0)</x:f>
        <x:v>0</x:v>
      </x:c>
      <x:c r="AE2089" s="50" t="n">
        <x:f>IF(Y2089,1,0)+IF(Z2089,1,0)+IF(AA2089,1,0)+IF(AB2089,1,0)</x:f>
        <x:v>0</x:v>
      </x:c>
      <x:c r="AF2089" s="50" t="n">
        <x:f>IF(Y2089,1,0)+IF(Z2089,1,0)+IF(AA2089,1,0)+IF(AC2089,1,0)</x:f>
        <x:v>0</x:v>
      </x:c>
      <x:c r="AG2089" s="53" t="n">
        <x:v>44348</x:v>
      </x:c>
      <x:c r="AH2089" s="50" t="str">
        <x:v>S100XZ22</x:v>
      </x:c>
      <x:c r="AI2089" s="50" t="str">
        <x:v>NetSalesSummaryOfBusinessResults</x:v>
      </x:c>
      <x:c r="AJ2089" s="50" t="str">
        <x:v>OperatingIncome</x:v>
      </x:c>
      <x:c r="AK2089" s="53" t="n">
        <x:v>46053</x:v>
      </x:c>
      <x:c r="AL2089" s="50" t="str">
        <x:v>365/365/365/366/365</x:v>
      </x:c>
      <x:c r="AM2089" s="51" t="n">
        <x:v>647861266</x:v>
      </x:c>
      <x:c r="AN2089" s="51" t="n">
        <x:v>3280</x:v>
      </x:c>
      <x:c r="AO2089" s="51" t="n">
        <x:f>IFERROR(AM2089*AN2089,"")</x:f>
        <x:v>2124984952480</x:v>
      </x:c>
      <x:c r="AP2089" s="56" t="n">
        <x:f>IFERROR(AO2089/(K2089*1000000),"")</x:f>
        <x:v>0.5061992463128185</x:v>
      </x:c>
      <x:c r="AQ2089" s="57" t="n">
        <x:v>8520466928.333333</x:v>
      </x:c>
      <x:c r="AR2089" s="52" t="n">
        <x:v>0.221454140404001</x:v>
      </x:c>
      <x:c r="AS2089" s="52" t="n">
        <x:v>-0.2565488976530449</x:v>
      </x:c>
      <x:c r="AT2089" s="55" t="b">
        <x:v>1</x:v>
      </x:c>
      <x:c r="AU2089" s="50"/>
      <x:c r="AV2089" s="58" t="n">
        <x:v>0.2737998182110444</x:v>
      </x:c>
      <x:c r="AW2089" s="50" t="n">
        <x:v>484</x:v>
      </x:c>
      <x:c r="AX2089" s="50" t="str">
        <x:v>Transformation Moat</x:v>
      </x:c>
      <x:c r="AY2089" s="50" t="str">
        <x:v>目立つ機械的警告なし（定性確認は別途必要）</x:v>
      </x:c>
      <x:c r="AZ2089" s="59" t="str">
        <x:v>2026-04-16 13:41</x:v>
      </x:c>
      <x:c r="BA2089" s="53" t="n">
        <x:v>25781</x:v>
      </x:c>
      <x:c r="BB2089" s="50"/>
      <x:c r="BC2089" s="50"/>
      <x:c r="BD2089" s="50" t="str">
        <x:v>TOPIX Large70</x:v>
      </x:c>
    </x:row>
    <x:row r="2090">
      <x:c r="A2090" s="50" t="n">
        <x:v>2089</x:v>
      </x:c>
      <x:c r="B2090" s="50" t="str">
        <x:v>8020</x:v>
      </x:c>
      <x:c r="C2090" s="50" t="str">
        <x:v>8020.T</x:v>
      </x:c>
      <x:c r="D2090" s="50" t="str">
        <x:v>KANEMATSU CORPORATION</x:v>
      </x:c>
      <x:c r="E2090" s="50" t="str">
        <x:v>Prime Market (Domestic)</x:v>
      </x:c>
      <x:c r="F2090" s="50" t="str">
        <x:v>Wholesale Trade</x:v>
      </x:c>
      <x:c r="G2090" s="51" t="n">
        <x:v>649142</x:v>
      </x:c>
      <x:c r="H2090" s="51" t="n">
        <x:v>767963</x:v>
      </x:c>
      <x:c r="I2090" s="51" t="n">
        <x:v>911408</x:v>
      </x:c>
      <x:c r="J2090" s="51" t="n">
        <x:v>985993</x:v>
      </x:c>
      <x:c r="K2090" s="51" t="n">
        <x:v>1050936</x:v>
      </x:c>
      <x:c r="L2090" s="52" t="n">
        <x:f>IFERROR(H2090/G2090-1,"")</x:f>
        <x:v>0.1830431554267018</x:v>
      </x:c>
      <x:c r="M2090" s="52" t="n">
        <x:f>IFERROR(I2090/H2090-1,"")</x:f>
        <x:v>0.18678634257119153</x:v>
      </x:c>
      <x:c r="N2090" s="52" t="n">
        <x:f>IFERROR(J2090/I2090-1,"")</x:f>
        <x:v>0.08183491915804986</x:v>
      </x:c>
      <x:c r="O2090" s="52" t="n">
        <x:f>IFERROR(K2090/J2090-1,"")</x:f>
        <x:v>0.06586557916739766</x:v>
      </x:c>
      <x:c r="P2090" s="52" t="n">
        <x:f>IFERROR((K2090/G2090)^(1/4)-1,"")</x:f>
        <x:v>0.1280001047378443</x:v>
      </x:c>
      <x:c r="Q2090" s="51" t="n">
        <x:v>42051</x:v>
      </x:c>
      <x:c r="R2090" s="52" t="n">
        <x:f>IFERROR(Q2090/K2090,"")</x:f>
        <x:v>0.04001290278380415</x:v>
      </x:c>
      <x:c r="S2090" s="53" t="n">
        <x:v>22555</x:v>
      </x:c>
      <x:c r="T2090" s="50" t="str">
        <x:v>EDINET_company_history</x:v>
      </x:c>
      <x:c r="U2090" s="50" t="str">
        <x:v>日本マスタートラスト信託銀行㈱（信託口）</x:v>
      </x:c>
      <x:c r="V2090" s="54" t="n">
        <x:v>0.172</x:v>
      </x:c>
      <x:c r="W2090" s="50" t="str">
        <x:v>谷川 薫 / 宮部 佳也</x:v>
      </x:c>
      <x:c r="X2090" s="50" t="b">
        <x:f>AND(COUNT(L2090:O2090)=4,L2090&gt;='設定'!$B$6,M2090&gt;='設定'!$B$6,N2090&gt;='設定'!$B$6,O2090&gt;='設定'!$B$6)</x:f>
        <x:v>0</x:v>
      </x:c>
      <x:c r="Y2090" s="50" t="b">
        <x:f>AND(COUNT(G2090:K2090)=5,P2090&gt;='設定'!$B$7)</x:f>
        <x:v>0</x:v>
      </x:c>
      <x:c r="Z2090" s="50" t="b">
        <x:f>AND(ISNUMBER(R2090),R2090&gt;='設定'!$B$8)</x:f>
        <x:v>0</x:v>
      </x:c>
      <x:c r="AA2090" s="50" t="b">
        <x:f>AND(ISNUMBER(S2090),S2090&gt;=DATE(YEAR('設定'!$B$10)-'設定'!$B$9,MONTH('設定'!$B$10),DAY('設定'!$B$10)))</x:f>
        <x:v>0</x:v>
      </x:c>
      <x:c r="AB2090" s="55" t="b">
        <x:v>0</x:v>
      </x:c>
      <x:c r="AC2090" s="55" t="b">
        <x:v>0</x:v>
      </x:c>
      <x:c r="AD2090" s="50" t="n">
        <x:f>IF(X2090,1,0)+IF(Z2090,1,0)+IF(AA2090,1,0)+IF(AB2090,1,0)</x:f>
        <x:v>0</x:v>
      </x:c>
      <x:c r="AE2090" s="50" t="n">
        <x:f>IF(Y2090,1,0)+IF(Z2090,1,0)+IF(AA2090,1,0)+IF(AB2090,1,0)</x:f>
        <x:v>0</x:v>
      </x:c>
      <x:c r="AF2090" s="50" t="n">
        <x:f>IF(Y2090,1,0)+IF(Z2090,1,0)+IF(AA2090,1,0)+IF(AC2090,1,0)</x:f>
        <x:v>0</x:v>
      </x:c>
      <x:c r="AG2090" s="53" t="n">
        <x:v>44348</x:v>
      </x:c>
      <x:c r="AH2090" s="50" t="str">
        <x:v>S100W7BP</x:v>
      </x:c>
      <x:c r="AI2090" s="50" t="str">
        <x:v>RevenueIFRSSummaryOfBusinessResults</x:v>
      </x:c>
      <x:c r="AJ2090" s="50" t="str">
        <x:v>OperatingProfitLossIFRS</x:v>
      </x:c>
      <x:c r="AK2090" s="53" t="n">
        <x:v>45747</x:v>
      </x:c>
      <x:c r="AL2090" s="50" t="str">
        <x:v>365/365/365/366/365</x:v>
      </x:c>
      <x:c r="AM2090" s="51" t="n">
        <x:v>84168602</x:v>
      </x:c>
      <x:c r="AN2090" s="51" t="n">
        <x:v>2041.5</x:v>
      </x:c>
      <x:c r="AO2090" s="51" t="n">
        <x:f>IFERROR(AM2090*AN2090,"")</x:f>
        <x:v>171830200983</x:v>
      </x:c>
      <x:c r="AP2090" s="56" t="n">
        <x:f>IFERROR(AO2090/(K2090*1000000),"")</x:f>
        <x:v>0.16350206005218204</x:v>
      </x:c>
      <x:c r="AQ2090" s="57" t="n">
        <x:v>1554871410.8333333</x:v>
      </x:c>
      <x:c r="AR2090" s="52" t="n">
        <x:v>0.2443642317087726</x:v>
      </x:c>
      <x:c r="AS2090" s="52" t="n">
        <x:v>-0.2700000394516076</x:v>
      </x:c>
      <x:c r="AT2090" s="55" t="b">
        <x:v>0</x:v>
      </x:c>
      <x:c r="AU2090" s="50" t="str">
        <x:v>missing_financial_data</x:v>
      </x:c>
      <x:c r="AV2090" s="58" t="n">
        <x:v>0.0609144505013917</x:v>
      </x:c>
      <x:c r="AW2090" s="50" t="n">
        <x:v>1452</x:v>
      </x:c>
      <x:c r="AX2090" s="50" t="str">
        <x:v>Core Moat</x:v>
      </x:c>
      <x:c r="AY2090" s="50" t="str">
        <x:v>既存適格性フィルター不通過: missing_financial_data</x:v>
      </x:c>
      <x:c r="AZ2090" s="59" t="str">
        <x:v>2025-06-26 14:17</x:v>
      </x:c>
      <x:c r="BA2090" s="53" t="n">
        <x:v>22555</x:v>
      </x:c>
      <x:c r="BB2090" s="50"/>
      <x:c r="BC2090" s="50"/>
      <x:c r="BD2090" s="50" t="str">
        <x:v>TOPIX Mid400</x:v>
      </x:c>
    </x:row>
    <x:row r="2091">
      <x:c r="A2091" s="50" t="n">
        <x:v>2090</x:v>
      </x:c>
      <x:c r="B2091" s="50" t="str">
        <x:v>4437</x:v>
      </x:c>
      <x:c r="C2091" s="50" t="str">
        <x:v>4437.T</x:v>
      </x:c>
      <x:c r="D2091" s="50" t="str">
        <x:v>gooddays holdings,Inc.</x:v>
      </x:c>
      <x:c r="E2091" s="50" t="str">
        <x:v>Growth Market(Domestic)</x:v>
      </x:c>
      <x:c r="F2091" s="50" t="str">
        <x:v>Information &amp; Communication</x:v>
      </x:c>
      <x:c r="G2091" s="51" t="n">
        <x:v>5442.059</x:v>
      </x:c>
      <x:c r="H2091" s="51" t="n">
        <x:v>6108.534</x:v>
      </x:c>
      <x:c r="I2091" s="51" t="n">
        <x:v>6391.457</x:v>
      </x:c>
      <x:c r="J2091" s="51" t="n">
        <x:v>7449.459</x:v>
      </x:c>
      <x:c r="K2091" s="51" t="n">
        <x:v>8805.273</x:v>
      </x:c>
      <x:c r="L2091" s="52" t="n">
        <x:f>IFERROR(H2091/G2091-1,"")</x:f>
        <x:v>0.12246743374153035</x:v>
      </x:c>
      <x:c r="M2091" s="52" t="n">
        <x:f>IFERROR(I2091/H2091-1,"")</x:f>
        <x:v>0.04631602279695923</x:v>
      </x:c>
      <x:c r="N2091" s="52" t="n">
        <x:f>IFERROR(J2091/I2091-1,"")</x:f>
        <x:v>0.16553377422393667</x:v>
      </x:c>
      <x:c r="O2091" s="52" t="n">
        <x:f>IFERROR(K2091/J2091-1,"")</x:f>
        <x:v>0.1820016728731575</x:v>
      </x:c>
      <x:c r="P2091" s="52" t="n">
        <x:f>IFERROR((K2091/G2091)^(1/4)-1,"")</x:f>
        <x:v>0.1278332522944179</x:v>
      </x:c>
      <x:c r="Q2091" s="51" t="n">
        <x:v>605.132</x:v>
      </x:c>
      <x:c r="R2091" s="52" t="n">
        <x:f>IFERROR(Q2091/K2091,"")</x:f>
        <x:v>0.06872382037445063</x:v>
      </x:c>
      <x:c r="S2091" s="53" t="n">
        <x:v>43525</x:v>
      </x:c>
      <x:c r="T2091" s="50" t="str">
        <x:v>EDINET_company_history</x:v>
      </x:c>
      <x:c r="U2091" s="50" t="str">
        <x:v>CASABLANCA株式会社</x:v>
      </x:c>
      <x:c r="V2091" s="54" t="n">
        <x:v>0.4599</x:v>
      </x:c>
      <x:c r="W2091" s="50" t="str">
        <x:v>小倉 博 / 小倉 弘之</x:v>
      </x:c>
      <x:c r="X2091" s="50" t="b">
        <x:f>AND(COUNT(L2091:O2091)=4,L2091&gt;='設定'!$B$6,M2091&gt;='設定'!$B$6,N2091&gt;='設定'!$B$6,O2091&gt;='設定'!$B$6)</x:f>
        <x:v>0</x:v>
      </x:c>
      <x:c r="Y2091" s="50" t="b">
        <x:f>AND(COUNT(G2091:K2091)=5,P2091&gt;='設定'!$B$7)</x:f>
        <x:v>0</x:v>
      </x:c>
      <x:c r="Z2091" s="50" t="b">
        <x:f>AND(ISNUMBER(R2091),R2091&gt;='設定'!$B$8)</x:f>
        <x:v>0</x:v>
      </x:c>
      <x:c r="AA2091" s="50" t="b">
        <x:f>AND(ISNUMBER(S2091),S2091&gt;=DATE(YEAR('設定'!$B$10)-'設定'!$B$9,MONTH('設定'!$B$10),DAY('設定'!$B$10)))</x:f>
        <x:v>0</x:v>
      </x:c>
      <x:c r="AB2091" s="55" t="b">
        <x:v>0</x:v>
      </x:c>
      <x:c r="AC2091" s="55" t="b">
        <x:v>0</x:v>
      </x:c>
      <x:c r="AD2091" s="50" t="n">
        <x:f>IF(X2091,1,0)+IF(Z2091,1,0)+IF(AA2091,1,0)+IF(AB2091,1,0)</x:f>
        <x:v>0</x:v>
      </x:c>
      <x:c r="AE2091" s="50" t="n">
        <x:f>IF(Y2091,1,0)+IF(Z2091,1,0)+IF(AA2091,1,0)+IF(AB2091,1,0)</x:f>
        <x:v>0</x:v>
      </x:c>
      <x:c r="AF2091" s="50" t="n">
        <x:f>IF(Y2091,1,0)+IF(Z2091,1,0)+IF(AA2091,1,0)+IF(AC2091,1,0)</x:f>
        <x:v>0</x:v>
      </x:c>
      <x:c r="AG2091" s="53" t="n">
        <x:v>44348</x:v>
      </x:c>
      <x:c r="AH2091" s="50" t="str">
        <x:v>S100W80P</x:v>
      </x:c>
      <x:c r="AI2091" s="50" t="str">
        <x:v>NetSalesSummaryOfBusinessResults</x:v>
      </x:c>
      <x:c r="AJ2091" s="50" t="str">
        <x:v>OperatingIncome</x:v>
      </x:c>
      <x:c r="AK2091" s="53" t="n">
        <x:v>45747</x:v>
      </x:c>
      <x:c r="AL2091" s="50" t="str">
        <x:v>365/365/365/366/365</x:v>
      </x:c>
      <x:c r="AM2091" s="51" t="n">
        <x:v>6830760</x:v>
      </x:c>
      <x:c r="AN2091" s="51" t="n">
        <x:v>900</x:v>
      </x:c>
      <x:c r="AO2091" s="51" t="n">
        <x:f>IFERROR(AM2091*AN2091,"")</x:f>
        <x:v>6147684000</x:v>
      </x:c>
      <x:c r="AP2091" s="56" t="n">
        <x:f>IFERROR(AO2091/(K2091*1000000),"")</x:f>
        <x:v>0.6981821006571858</x:v>
      </x:c>
      <x:c r="AQ2091" s="57" t="n">
        <x:v>9185600</x:v>
      </x:c>
      <x:c r="AR2091" s="52" t="n">
        <x:v>0.3506116305362219</x:v>
      </x:c>
      <x:c r="AS2091" s="52" t="n">
        <x:v>-0.2587064380330756</x:v>
      </x:c>
      <x:c r="AT2091" s="55" t="b">
        <x:v>0</x:v>
      </x:c>
      <x:c r="AU2091" s="50" t="str">
        <x:v>low_liquidity</x:v>
      </x:c>
      <x:c r="AV2091" s="58" t="n">
        <x:v>0.2320043438213962</x:v>
      </x:c>
      <x:c r="AW2091" s="50" t="n">
        <x:v>593</x:v>
      </x:c>
      <x:c r="AX2091" s="50" t="str">
        <x:v>Discovery</x:v>
      </x:c>
      <x:c r="AY2091" s="50" t="str">
        <x:v>既存適格性フィルター不通過: low_liquidity / 60日平均売買代金2,000万円未満</x:v>
      </x:c>
      <x:c r="AZ2091" s="59" t="str">
        <x:v>2025-06-27 13:20</x:v>
      </x:c>
      <x:c r="BA2091" s="53" t="n">
        <x:v>43525</x:v>
      </x:c>
      <x:c r="BB2091" s="50"/>
      <x:c r="BC2091" s="50"/>
      <x:c r="BD2091" s="50"/>
    </x:row>
    <x:row r="2092">
      <x:c r="A2092" s="50" t="n">
        <x:v>2091</x:v>
      </x:c>
      <x:c r="B2092" s="50" t="str">
        <x:v>4666</x:v>
      </x:c>
      <x:c r="C2092" s="50" t="str">
        <x:v>4666.T</x:v>
      </x:c>
      <x:c r="D2092" s="50" t="str">
        <x:v>PARK24 Co.,Ltd.</x:v>
      </x:c>
      <x:c r="E2092" s="50" t="str">
        <x:v>Prime Market (Domestic)</x:v>
      </x:c>
      <x:c r="F2092" s="50" t="str">
        <x:v>Real Estate</x:v>
      </x:c>
      <x:c r="G2092" s="51" t="n">
        <x:v>251102</x:v>
      </x:c>
      <x:c r="H2092" s="51" t="n">
        <x:v>290253</x:v>
      </x:c>
      <x:c r="I2092" s="51" t="n">
        <x:v>330123</x:v>
      </x:c>
      <x:c r="J2092" s="51" t="n">
        <x:v>370913</x:v>
      </x:c>
      <x:c r="K2092" s="51" t="n">
        <x:v>406168</x:v>
      </x:c>
      <x:c r="L2092" s="52" t="n">
        <x:f>IFERROR(H2092/G2092-1,"")</x:f>
        <x:v>0.1559167191021975</x:v>
      </x:c>
      <x:c r="M2092" s="52" t="n">
        <x:f>IFERROR(I2092/H2092-1,"")</x:f>
        <x:v>0.13736292131347483</x:v>
      </x:c>
      <x:c r="N2092" s="52" t="n">
        <x:f>IFERROR(J2092/I2092-1,"")</x:f>
        <x:v>0.12356000642184872</x:v>
      </x:c>
      <x:c r="O2092" s="52" t="n">
        <x:f>IFERROR(K2092/J2092-1,"")</x:f>
        <x:v>0.0950492433535628</x:v>
      </x:c>
      <x:c r="P2092" s="52" t="n">
        <x:f>IFERROR((K2092/G2092)^(1/4)-1,"")</x:f>
        <x:v>0.12775271979934488</x:v>
      </x:c>
      <x:c r="Q2092" s="51" t="n">
        <x:v>37561</x:v>
      </x:c>
      <x:c r="R2092" s="52" t="n">
        <x:f>IFERROR(Q2092/K2092,"")</x:f>
        <x:v>0.09247651218215122</x:v>
      </x:c>
      <x:c r="S2092" s="53" t="n">
        <x:v>36251</x:v>
      </x:c>
      <x:c r="T2092" s="50" t="str">
        <x:v>EDINET_company_history</x:v>
      </x:c>
      <x:c r="U2092" s="50" t="str">
        <x:v>有限会社千寿</x:v>
      </x:c>
      <x:c r="V2092" s="54" t="n">
        <x:v>0.127</x:v>
      </x:c>
      <x:c r="W2092" s="50" t="str">
        <x:v>西川 光一</x:v>
      </x:c>
      <x:c r="X2092" s="50" t="b">
        <x:f>AND(COUNT(L2092:O2092)=4,L2092&gt;='設定'!$B$6,M2092&gt;='設定'!$B$6,N2092&gt;='設定'!$B$6,O2092&gt;='設定'!$B$6)</x:f>
        <x:v>0</x:v>
      </x:c>
      <x:c r="Y2092" s="50" t="b">
        <x:f>AND(COUNT(G2092:K2092)=5,P2092&gt;='設定'!$B$7)</x:f>
        <x:v>0</x:v>
      </x:c>
      <x:c r="Z2092" s="50" t="b">
        <x:f>AND(ISNUMBER(R2092),R2092&gt;='設定'!$B$8)</x:f>
        <x:v>0</x:v>
      </x:c>
      <x:c r="AA2092" s="50" t="b">
        <x:f>AND(ISNUMBER(S2092),S2092&gt;=DATE(YEAR('設定'!$B$10)-'設定'!$B$9,MONTH('設定'!$B$10),DAY('設定'!$B$10)))</x:f>
        <x:v>0</x:v>
      </x:c>
      <x:c r="AB2092" s="55" t="b">
        <x:v>0</x:v>
      </x:c>
      <x:c r="AC2092" s="55" t="b">
        <x:v>0</x:v>
      </x:c>
      <x:c r="AD2092" s="50" t="n">
        <x:f>IF(X2092,1,0)+IF(Z2092,1,0)+IF(AA2092,1,0)+IF(AB2092,1,0)</x:f>
        <x:v>0</x:v>
      </x:c>
      <x:c r="AE2092" s="50" t="n">
        <x:f>IF(Y2092,1,0)+IF(Z2092,1,0)+IF(AA2092,1,0)+IF(AB2092,1,0)</x:f>
        <x:v>0</x:v>
      </x:c>
      <x:c r="AF2092" s="50" t="n">
        <x:f>IF(Y2092,1,0)+IF(Z2092,1,0)+IF(AA2092,1,0)+IF(AC2092,1,0)</x:f>
        <x:v>0</x:v>
      </x:c>
      <x:c r="AG2092" s="53" t="n">
        <x:v>44348</x:v>
      </x:c>
      <x:c r="AH2092" s="50" t="str">
        <x:v>S100XHMO</x:v>
      </x:c>
      <x:c r="AI2092" s="50" t="str">
        <x:v>NetSalesSummaryOfBusinessResults</x:v>
      </x:c>
      <x:c r="AJ2092" s="50" t="str">
        <x:v>OperatingIncome</x:v>
      </x:c>
      <x:c r="AK2092" s="53" t="n">
        <x:v>45961</x:v>
      </x:c>
      <x:c r="AL2092" s="50" t="str">
        <x:v>365/365/365/366/365</x:v>
      </x:c>
      <x:c r="AM2092" s="51" t="n">
        <x:v>170665969</x:v>
      </x:c>
      <x:c r="AN2092" s="51" t="n">
        <x:v>1833</x:v>
      </x:c>
      <x:c r="AO2092" s="51" t="n">
        <x:f>IFERROR(AM2092*AN2092,"")</x:f>
        <x:v>312830721177</x:v>
      </x:c>
      <x:c r="AP2092" s="56" t="n">
        <x:f>IFERROR(AO2092/(K2092*1000000),"")</x:f>
        <x:v>0.770200314099092</x:v>
      </x:c>
      <x:c r="AQ2092" s="57" t="n">
        <x:v>2098592236.6666667</x:v>
      </x:c>
      <x:c r="AR2092" s="52" t="n">
        <x:v>0.3575793400923856</x:v>
      </x:c>
      <x:c r="AS2092" s="52" t="n">
        <x:v>-0.4742063533223427</x:v>
      </x:c>
      <x:c r="AT2092" s="55" t="b">
        <x:v>1</x:v>
      </x:c>
      <x:c r="AU2092" s="50"/>
      <x:c r="AV2092" s="58" t="n">
        <x:v>-0.1519183063383397</x:v>
      </x:c>
      <x:c r="AW2092" s="50" t="n">
        <x:v>2863</x:v>
      </x:c>
      <x:c r="AX2092" s="50" t="str">
        <x:v>Core Moat</x:v>
      </x:c>
      <x:c r="AY2092" s="50" t="str">
        <x:v>目立つ機械的警告なし（定性確認は別途必要）</x:v>
      </x:c>
      <x:c r="AZ2092" s="59" t="str">
        <x:v>2026-01-28 16:00</x:v>
      </x:c>
      <x:c r="BA2092" s="53" t="n">
        <x:v>36251</x:v>
      </x:c>
      <x:c r="BB2092" s="50"/>
      <x:c r="BC2092" s="50"/>
      <x:c r="BD2092" s="50" t="str">
        <x:v>TOPIX Mid400</x:v>
      </x:c>
    </x:row>
    <x:row r="2093">
      <x:c r="A2093" s="50" t="n">
        <x:v>2092</x:v>
      </x:c>
      <x:c r="B2093" s="50" t="str">
        <x:v>7083</x:v>
      </x:c>
      <x:c r="C2093" s="50" t="str">
        <x:v>7083.T</x:v>
      </x:c>
      <x:c r="D2093" s="50" t="str">
        <x:v>AHC GROUP INC.</x:v>
      </x:c>
      <x:c r="E2093" s="50" t="str">
        <x:v>Growth Market(Domestic)</x:v>
      </x:c>
      <x:c r="F2093" s="50" t="str">
        <x:v>Services</x:v>
      </x:c>
      <x:c r="G2093" s="51" t="n">
        <x:v>4119.562</x:v>
      </x:c>
      <x:c r="H2093" s="51" t="n">
        <x:v>4908.798</x:v>
      </x:c>
      <x:c r="I2093" s="51" t="n">
        <x:v>5924.837</x:v>
      </x:c>
      <x:c r="J2093" s="51" t="n">
        <x:v>6277.735</x:v>
      </x:c>
      <x:c r="K2093" s="51" t="n">
        <x:v>6660.074</x:v>
      </x:c>
      <x:c r="L2093" s="52" t="n">
        <x:f>IFERROR(H2093/G2093-1,"")</x:f>
        <x:v>0.19158250318844572</x:v>
      </x:c>
      <x:c r="M2093" s="52" t="n">
        <x:f>IFERROR(I2093/H2093-1,"")</x:f>
        <x:v>0.20698325740843293</x:v>
      </x:c>
      <x:c r="N2093" s="52" t="n">
        <x:f>IFERROR(J2093/I2093-1,"")</x:f>
        <x:v>0.059562482478420886</x:v>
      </x:c>
      <x:c r="O2093" s="52" t="n">
        <x:f>IFERROR(K2093/J2093-1,"")</x:f>
        <x:v>0.060903972531494155</x:v>
      </x:c>
      <x:c r="P2093" s="52" t="n">
        <x:f>IFERROR((K2093/G2093)^(1/4)-1,"")</x:f>
        <x:v>0.12760502559471298</x:v>
      </x:c>
      <x:c r="Q2093" s="51" t="n">
        <x:v>108.982</x:v>
      </x:c>
      <x:c r="R2093" s="52" t="n">
        <x:f>IFERROR(Q2093/K2093,"")</x:f>
        <x:v>0.016363481847198696</x:v>
      </x:c>
      <x:c r="S2093" s="53" t="n">
        <x:v>43862</x:v>
      </x:c>
      <x:c r="T2093" s="50" t="str">
        <x:v>EDINET_company_history</x:v>
      </x:c>
      <x:c r="U2093" s="50" t="str">
        <x:v>ＹＨＣ株式会社</x:v>
      </x:c>
      <x:c r="V2093" s="54" t="n">
        <x:v>0.2762</x:v>
      </x:c>
      <x:c r="W2093" s="50" t="str">
        <x:v>荒木 喜貴 / 土山 茂太</x:v>
      </x:c>
      <x:c r="X2093" s="50" t="b">
        <x:f>AND(COUNT(L2093:O2093)=4,L2093&gt;='設定'!$B$6,M2093&gt;='設定'!$B$6,N2093&gt;='設定'!$B$6,O2093&gt;='設定'!$B$6)</x:f>
        <x:v>0</x:v>
      </x:c>
      <x:c r="Y2093" s="50" t="b">
        <x:f>AND(COUNT(G2093:K2093)=5,P2093&gt;='設定'!$B$7)</x:f>
        <x:v>0</x:v>
      </x:c>
      <x:c r="Z2093" s="50" t="b">
        <x:f>AND(ISNUMBER(R2093),R2093&gt;='設定'!$B$8)</x:f>
        <x:v>0</x:v>
      </x:c>
      <x:c r="AA2093" s="50" t="b">
        <x:f>AND(ISNUMBER(S2093),S2093&gt;=DATE(YEAR('設定'!$B$10)-'設定'!$B$9,MONTH('設定'!$B$10),DAY('設定'!$B$10)))</x:f>
        <x:v>0</x:v>
      </x:c>
      <x:c r="AB2093" s="55" t="b">
        <x:v>0</x:v>
      </x:c>
      <x:c r="AC2093" s="55" t="b">
        <x:v>0</x:v>
      </x:c>
      <x:c r="AD2093" s="50" t="n">
        <x:f>IF(X2093,1,0)+IF(Z2093,1,0)+IF(AA2093,1,0)+IF(AB2093,1,0)</x:f>
        <x:v>0</x:v>
      </x:c>
      <x:c r="AE2093" s="50" t="n">
        <x:f>IF(Y2093,1,0)+IF(Z2093,1,0)+IF(AA2093,1,0)+IF(AB2093,1,0)</x:f>
        <x:v>0</x:v>
      </x:c>
      <x:c r="AF2093" s="50" t="n">
        <x:f>IF(Y2093,1,0)+IF(Z2093,1,0)+IF(AA2093,1,0)+IF(AC2093,1,0)</x:f>
        <x:v>0</x:v>
      </x:c>
      <x:c r="AG2093" s="53" t="n">
        <x:v>44348</x:v>
      </x:c>
      <x:c r="AH2093" s="50" t="str">
        <x:v>S100XMZ1</x:v>
      </x:c>
      <x:c r="AI2093" s="50" t="str">
        <x:v>NetSalesSummaryOfBusinessResults</x:v>
      </x:c>
      <x:c r="AJ2093" s="50" t="str">
        <x:v>OperatingIncome</x:v>
      </x:c>
      <x:c r="AK2093" s="53" t="n">
        <x:v>45991</x:v>
      </x:c>
      <x:c r="AL2093" s="50" t="str">
        <x:v>365/365/365/366/365</x:v>
      </x:c>
      <x:c r="AM2093" s="51" t="n">
        <x:v>2071270</x:v>
      </x:c>
      <x:c r="AN2093" s="51" t="n">
        <x:v>764</x:v>
      </x:c>
      <x:c r="AO2093" s="51" t="n">
        <x:f>IFERROR(AM2093*AN2093,"")</x:f>
        <x:v>1582450280</x:v>
      </x:c>
      <x:c r="AP2093" s="56" t="n">
        <x:f>IFERROR(AO2093/(K2093*1000000),"")</x:f>
        <x:v>0.23760250711929026</x:v>
      </x:c>
      <x:c r="AQ2093" s="57" t="n">
        <x:v>1743753.3333333333</x:v>
      </x:c>
      <x:c r="AR2093" s="52" t="n">
        <x:v>0.5775410527958903</x:v>
      </x:c>
      <x:c r="AS2093" s="52" t="n">
        <x:v>-0.8593858419749826</x:v>
      </x:c>
      <x:c r="AT2093" s="55" t="b">
        <x:v>0</x:v>
      </x:c>
      <x:c r="AU2093" s="50" t="str">
        <x:v>low_liquidity</x:v>
      </x:c>
      <x:c r="AV2093" s="58" t="n">
        <x:v>-0.3880435625625851</x:v>
      </x:c>
      <x:c r="AW2093" s="50" t="n">
        <x:v>3404</x:v>
      </x:c>
      <x:c r="AX2093" s="50" t="str">
        <x:v>Future Moat</x:v>
      </x:c>
      <x:c r="AY2093" s="50" t="str">
        <x:v>既存適格性フィルター不通過: low_liquidity / 60日平均売買代金2,000万円未満 / ローカル5年最大下落率-60%以下</x:v>
      </x:c>
      <x:c r="AZ2093" s="59" t="str">
        <x:v>2026-02-25 16:03</x:v>
      </x:c>
      <x:c r="BA2093" s="53" t="n">
        <x:v>43862</x:v>
      </x:c>
      <x:c r="BB2093" s="50"/>
      <x:c r="BC2093" s="50"/>
      <x:c r="BD2093" s="50"/>
    </x:row>
    <x:row r="2094">
      <x:c r="A2094" s="50" t="n">
        <x:v>2093</x:v>
      </x:c>
      <x:c r="B2094" s="50" t="str">
        <x:v>9270</x:v>
      </x:c>
      <x:c r="C2094" s="50" t="str">
        <x:v>9270.T</x:v>
      </x:c>
      <x:c r="D2094" s="50" t="str">
        <x:v>Valuence Holdings Inc.</x:v>
      </x:c>
      <x:c r="E2094" s="50" t="str">
        <x:v>Growth Market(Domestic)</x:v>
      </x:c>
      <x:c r="F2094" s="50" t="str">
        <x:v>Wholesale Trade</x:v>
      </x:c>
      <x:c r="G2094" s="51" t="n">
        <x:v>52512.592</x:v>
      </x:c>
      <x:c r="H2094" s="51" t="n">
        <x:v>63385.779</x:v>
      </x:c>
      <x:c r="I2094" s="51" t="n">
        <x:v>76130.018</x:v>
      </x:c>
      <x:c r="J2094" s="51" t="n">
        <x:v>81468.085</x:v>
      </x:c>
      <x:c r="K2094" s="51" t="n">
        <x:v>84841.115</x:v>
      </x:c>
      <x:c r="L2094" s="52" t="n">
        <x:f>IFERROR(H2094/G2094-1,"")</x:f>
        <x:v>0.2070586612826122</x:v>
      </x:c>
      <x:c r="M2094" s="52" t="n">
        <x:f>IFERROR(I2094/H2094-1,"")</x:f>
        <x:v>0.20105833202744106</x:v>
      </x:c>
      <x:c r="N2094" s="52" t="n">
        <x:f>IFERROR(J2094/I2094-1,"")</x:f>
        <x:v>0.07011776878865317</x:v>
      </x:c>
      <x:c r="O2094" s="52" t="n">
        <x:f>IFERROR(K2094/J2094-1,"")</x:f>
        <x:v>0.041403084410293944</x:v>
      </x:c>
      <x:c r="P2094" s="52" t="n">
        <x:f>IFERROR((K2094/G2094)^(1/4)-1,"")</x:f>
        <x:v>0.12741998246177122</x:v>
      </x:c>
      <x:c r="Q2094" s="51" t="n">
        <x:v>1453.954</x:v>
      </x:c>
      <x:c r="R2094" s="52" t="n">
        <x:f>IFERROR(Q2094/K2094,"")</x:f>
        <x:v>0.017137374962599206</x:v>
      </x:c>
      <x:c r="S2094" s="53" t="n">
        <x:v>43160</x:v>
      </x:c>
      <x:c r="T2094" s="50" t="str">
        <x:v>EDINET_company_history</x:v>
      </x:c>
      <x:c r="U2094" s="50" t="str">
        <x:v>SFプロパティマネジメント株式会社</x:v>
      </x:c>
      <x:c r="V2094" s="54" t="n">
        <x:v>0.5603</x:v>
      </x:c>
      <x:c r="W2094" s="50" t="str">
        <x:v>嵜本 晋輔</x:v>
      </x:c>
      <x:c r="X2094" s="50" t="b">
        <x:f>AND(COUNT(L2094:O2094)=4,L2094&gt;='設定'!$B$6,M2094&gt;='設定'!$B$6,N2094&gt;='設定'!$B$6,O2094&gt;='設定'!$B$6)</x:f>
        <x:v>0</x:v>
      </x:c>
      <x:c r="Y2094" s="50" t="b">
        <x:f>AND(COUNT(G2094:K2094)=5,P2094&gt;='設定'!$B$7)</x:f>
        <x:v>0</x:v>
      </x:c>
      <x:c r="Z2094" s="50" t="b">
        <x:f>AND(ISNUMBER(R2094),R2094&gt;='設定'!$B$8)</x:f>
        <x:v>0</x:v>
      </x:c>
      <x:c r="AA2094" s="50" t="b">
        <x:f>AND(ISNUMBER(S2094),S2094&gt;=DATE(YEAR('設定'!$B$10)-'設定'!$B$9,MONTH('設定'!$B$10),DAY('設定'!$B$10)))</x:f>
        <x:v>0</x:v>
      </x:c>
      <x:c r="AB2094" s="55" t="b">
        <x:v>0</x:v>
      </x:c>
      <x:c r="AC2094" s="55" t="b">
        <x:v>0</x:v>
      </x:c>
      <x:c r="AD2094" s="50" t="n">
        <x:f>IF(X2094,1,0)+IF(Z2094,1,0)+IF(AA2094,1,0)+IF(AB2094,1,0)</x:f>
        <x:v>0</x:v>
      </x:c>
      <x:c r="AE2094" s="50" t="n">
        <x:f>IF(Y2094,1,0)+IF(Z2094,1,0)+IF(AA2094,1,0)+IF(AB2094,1,0)</x:f>
        <x:v>0</x:v>
      </x:c>
      <x:c r="AF2094" s="50" t="n">
        <x:f>IF(Y2094,1,0)+IF(Z2094,1,0)+IF(AA2094,1,0)+IF(AC2094,1,0)</x:f>
        <x:v>0</x:v>
      </x:c>
      <x:c r="AG2094" s="53" t="n">
        <x:v>44348</x:v>
      </x:c>
      <x:c r="AH2094" s="50" t="str">
        <x:v>S100X6BK</x:v>
      </x:c>
      <x:c r="AI2094" s="50" t="str">
        <x:v>NetSalesSummaryOfBusinessResults</x:v>
      </x:c>
      <x:c r="AJ2094" s="50" t="str">
        <x:v>OperatingIncome</x:v>
      </x:c>
      <x:c r="AK2094" s="53" t="n">
        <x:v>45900</x:v>
      </x:c>
      <x:c r="AL2094" s="50" t="str">
        <x:v>365/365/365/366/365</x:v>
      </x:c>
      <x:c r="AM2094" s="51" t="n">
        <x:v>13149660</x:v>
      </x:c>
      <x:c r="AN2094" s="51" t="n">
        <x:v>2373</x:v>
      </x:c>
      <x:c r="AO2094" s="51" t="n">
        <x:f>IFERROR(AM2094*AN2094,"")</x:f>
        <x:v>31204143180</x:v>
      </x:c>
      <x:c r="AP2094" s="56" t="n">
        <x:f>IFERROR(AO2094/(K2094*1000000),"")</x:f>
        <x:v>0.3677950623350483</x:v>
      </x:c>
      <x:c r="AQ2094" s="57" t="n">
        <x:v>285388648.3333333</x:v>
      </x:c>
      <x:c r="AR2094" s="52" t="n">
        <x:v>0.5869107518179867</x:v>
      </x:c>
      <x:c r="AS2094" s="52" t="n">
        <x:v>-0.7976820700973286</x:v>
      </x:c>
      <x:c r="AT2094" s="55" t="b">
        <x:v>1</x:v>
      </x:c>
      <x:c r="AU2094" s="50"/>
      <x:c r="AV2094" s="58" t="n">
        <x:v>-0.2099059517057694</x:v>
      </x:c>
      <x:c r="AW2094" s="50" t="n">
        <x:v>3056</x:v>
      </x:c>
      <x:c r="AX2094" s="50" t="str">
        <x:v>Transformation Moat</x:v>
      </x:c>
      <x:c r="AY2094" s="50" t="str">
        <x:v>ローカル5年最大下落率-60%以下</x:v>
      </x:c>
      <x:c r="AZ2094" s="59" t="str">
        <x:v>2025-11-25 16:35</x:v>
      </x:c>
      <x:c r="BA2094" s="53" t="n">
        <x:v>43160</x:v>
      </x:c>
      <x:c r="BB2094" s="50"/>
      <x:c r="BC2094" s="50"/>
      <x:c r="BD2094" s="50"/>
    </x:row>
    <x:row r="2095">
      <x:c r="A2095" s="50" t="n">
        <x:v>2094</x:v>
      </x:c>
      <x:c r="B2095" s="50" t="str">
        <x:v>7649</x:v>
      </x:c>
      <x:c r="C2095" s="50" t="str">
        <x:v>7649.T</x:v>
      </x:c>
      <x:c r="D2095" s="50" t="str">
        <x:v>SUGI HOLDINGS Co.,LTD.</x:v>
      </x:c>
      <x:c r="E2095" s="50" t="str">
        <x:v>Prime Market (Domestic)</x:v>
      </x:c>
      <x:c r="F2095" s="50" t="str">
        <x:v>Retail Trade</x:v>
      </x:c>
      <x:c r="G2095" s="51" t="n">
        <x:v>625477</x:v>
      </x:c>
      <x:c r="H2095" s="51" t="n">
        <x:v>667647</x:v>
      </x:c>
      <x:c r="I2095" s="51" t="n">
        <x:v>744477</x:v>
      </x:c>
      <x:c r="J2095" s="51" t="n">
        <x:v>878021</x:v>
      </x:c>
      <x:c r="K2095" s="51" t="n">
        <x:v>1010336</x:v>
      </x:c>
      <x:c r="L2095" s="52" t="n">
        <x:f>IFERROR(H2095/G2095-1,"")</x:f>
        <x:v>0.06742054464033043</x:v>
      </x:c>
      <x:c r="M2095" s="52" t="n">
        <x:f>IFERROR(I2095/H2095-1,"")</x:f>
        <x:v>0.11507578106394556</x:v>
      </x:c>
      <x:c r="N2095" s="52" t="n">
        <x:f>IFERROR(J2095/I2095-1,"")</x:f>
        <x:v>0.17937961817490677</x:v>
      </x:c>
      <x:c r="O2095" s="52" t="n">
        <x:f>IFERROR(K2095/J2095-1,"")</x:f>
        <x:v>0.1506968512142648</x:v>
      </x:c>
      <x:c r="P2095" s="52" t="n">
        <x:f>IFERROR((K2095/G2095)^(1/4)-1,"")</x:f>
        <x:v>0.12736259418484264</x:v>
      </x:c>
      <x:c r="Q2095" s="51" t="n">
        <x:v>48568</x:v>
      </x:c>
      <x:c r="R2095" s="52" t="n">
        <x:f>IFERROR(Q2095/K2095,"")</x:f>
        <x:v>0.04807113673075096</x:v>
      </x:c>
      <x:c r="S2095" s="53" t="n">
        <x:v>36678</x:v>
      </x:c>
      <x:c r="T2095" s="50" t="str">
        <x:v>EDINET_company_history</x:v>
      </x:c>
      <x:c r="U2095" s="50" t="str">
        <x:v>株式会社スギ商事</x:v>
      </x:c>
      <x:c r="V2095" s="54" t="n">
        <x:v>0.3742</x:v>
      </x:c>
      <x:c r="W2095" s="50" t="str">
        <x:v>杉浦 克典 / 杉浦 伸哉</x:v>
      </x:c>
      <x:c r="X2095" s="50" t="b">
        <x:f>AND(COUNT(L2095:O2095)=4,L2095&gt;='設定'!$B$6,M2095&gt;='設定'!$B$6,N2095&gt;='設定'!$B$6,O2095&gt;='設定'!$B$6)</x:f>
        <x:v>0</x:v>
      </x:c>
      <x:c r="Y2095" s="50" t="b">
        <x:f>AND(COUNT(G2095:K2095)=5,P2095&gt;='設定'!$B$7)</x:f>
        <x:v>0</x:v>
      </x:c>
      <x:c r="Z2095" s="50" t="b">
        <x:f>AND(ISNUMBER(R2095),R2095&gt;='設定'!$B$8)</x:f>
        <x:v>0</x:v>
      </x:c>
      <x:c r="AA2095" s="50" t="b">
        <x:f>AND(ISNUMBER(S2095),S2095&gt;=DATE(YEAR('設定'!$B$10)-'設定'!$B$9,MONTH('設定'!$B$10),DAY('設定'!$B$10)))</x:f>
        <x:v>0</x:v>
      </x:c>
      <x:c r="AB2095" s="55" t="b">
        <x:v>0</x:v>
      </x:c>
      <x:c r="AC2095" s="55" t="b">
        <x:v>0</x:v>
      </x:c>
      <x:c r="AD2095" s="50" t="n">
        <x:f>IF(X2095,1,0)+IF(Z2095,1,0)+IF(AA2095,1,0)+IF(AB2095,1,0)</x:f>
        <x:v>0</x:v>
      </x:c>
      <x:c r="AE2095" s="50" t="n">
        <x:f>IF(Y2095,1,0)+IF(Z2095,1,0)+IF(AA2095,1,0)+IF(AB2095,1,0)</x:f>
        <x:v>0</x:v>
      </x:c>
      <x:c r="AF2095" s="50" t="n">
        <x:f>IF(Y2095,1,0)+IF(Z2095,1,0)+IF(AA2095,1,0)+IF(AC2095,1,0)</x:f>
        <x:v>0</x:v>
      </x:c>
      <x:c r="AG2095" s="53" t="n">
        <x:v>44348</x:v>
      </x:c>
      <x:c r="AH2095" s="50" t="str">
        <x:v>S100Y3QN</x:v>
      </x:c>
      <x:c r="AI2095" s="50" t="str">
        <x:v>NetSalesSummaryOfBusinessResults</x:v>
      </x:c>
      <x:c r="AJ2095" s="50" t="str">
        <x:v>OperatingIncome</x:v>
      </x:c>
      <x:c r="AK2095" s="53" t="n">
        <x:v>46081</x:v>
      </x:c>
      <x:c r="AL2095" s="50" t="str">
        <x:v>365/365/366/365/365</x:v>
      </x:c>
      <x:c r="AM2095" s="51" t="n">
        <x:v>180972914</x:v>
      </x:c>
      <x:c r="AN2095" s="51" t="n">
        <x:v>2759.5</x:v>
      </x:c>
      <x:c r="AO2095" s="51" t="n">
        <x:f>IFERROR(AM2095*AN2095,"")</x:f>
        <x:v>499394756183</x:v>
      </x:c>
      <x:c r="AP2095" s="56" t="n">
        <x:f>IFERROR(AO2095/(K2095*1000000),"")</x:f>
        <x:v>0.4942858179684778</x:v>
      </x:c>
      <x:c r="AQ2095" s="57" t="n">
        <x:v>2393207116.6666665</x:v>
      </x:c>
      <x:c r="AR2095" s="52" t="n">
        <x:v>0.2617323022622885</x:v>
      </x:c>
      <x:c r="AS2095" s="52" t="n">
        <x:v>-0.4442689401561792</x:v>
      </x:c>
      <x:c r="AT2095" s="55" t="b">
        <x:v>1</x:v>
      </x:c>
      <x:c r="AU2095" s="50"/>
      <x:c r="AV2095" s="58" t="n">
        <x:v>-0.0690049582746987</x:v>
      </x:c>
      <x:c r="AW2095" s="50" t="n">
        <x:v>2397</x:v>
      </x:c>
      <x:c r="AX2095" s="50" t="str">
        <x:v>Core Moat</x:v>
      </x:c>
      <x:c r="AY2095" s="50" t="str">
        <x:v>目立つ機械的警告なし（定性確認は別途必要）</x:v>
      </x:c>
      <x:c r="AZ2095" s="59" t="str">
        <x:v>2026-05-20 15:31</x:v>
      </x:c>
      <x:c r="BA2095" s="53" t="n">
        <x:v>36678</x:v>
      </x:c>
      <x:c r="BB2095" s="50"/>
      <x:c r="BC2095" s="50"/>
      <x:c r="BD2095" s="50" t="str">
        <x:v>TOPIX Mid400</x:v>
      </x:c>
    </x:row>
    <x:row r="2096">
      <x:c r="A2096" s="50" t="n">
        <x:v>2095</x:v>
      </x:c>
      <x:c r="B2096" s="50" t="str">
        <x:v>4613</x:v>
      </x:c>
      <x:c r="C2096" s="50" t="str">
        <x:v>4613.T</x:v>
      </x:c>
      <x:c r="D2096" s="50" t="str">
        <x:v>KANSAI PAINT CO.,LTD.</x:v>
      </x:c>
      <x:c r="E2096" s="50" t="str">
        <x:v>Prime Market (Domestic)</x:v>
      </x:c>
      <x:c r="F2096" s="50" t="str">
        <x:v>Chemicals</x:v>
      </x:c>
      <x:c r="G2096" s="51" t="n">
        <x:v>364620</x:v>
      </x:c>
      <x:c r="H2096" s="51" t="n">
        <x:v>419190</x:v>
      </x:c>
      <x:c r="I2096" s="51" t="n">
        <x:v>509070</x:v>
      </x:c>
      <x:c r="J2096" s="51" t="n">
        <x:v>562277</x:v>
      </x:c>
      <x:c r="K2096" s="51" t="n">
        <x:v>588825</x:v>
      </x:c>
      <x:c r="L2096" s="52" t="n">
        <x:f>IFERROR(H2096/G2096-1,"")</x:f>
        <x:v>0.14966266249794313</x:v>
      </x:c>
      <x:c r="M2096" s="52" t="n">
        <x:f>IFERROR(I2096/H2096-1,"")</x:f>
        <x:v>0.2144135117727044</x:v>
      </x:c>
      <x:c r="N2096" s="52" t="n">
        <x:f>IFERROR(J2096/I2096-1,"")</x:f>
        <x:v>0.10451804270532539</x:v>
      </x:c>
      <x:c r="O2096" s="52" t="n">
        <x:f>IFERROR(K2096/J2096-1,"")</x:f>
        <x:v>0.047215162633363894</x:v>
      </x:c>
      <x:c r="P2096" s="52" t="n">
        <x:f>IFERROR((K2096/G2096)^(1/4)-1,"")</x:f>
        <x:v>0.1272920351192175</x:v>
      </x:c>
      <x:c r="Q2096" s="51" t="n">
        <x:v>52050</x:v>
      </x:c>
      <x:c r="R2096" s="52" t="n">
        <x:f>IFERROR(Q2096/K2096,"")</x:f>
        <x:v>0.08839638262641701</x:v>
      </x:c>
      <x:c r="S2096" s="53" t="n">
        <x:v>18019</x:v>
      </x:c>
      <x:c r="T2096" s="50" t="str">
        <x:v>EDINET_company_history</x:v>
      </x:c>
      <x:c r="U2096" s="50" t="str">
        <x:v>日本マスタートラスト信託銀行株式会社（信託口）</x:v>
      </x:c>
      <x:c r="V2096" s="54" t="n">
        <x:v>0.1498</x:v>
      </x:c>
      <x:c r="W2096" s="50" t="str">
        <x:v>毛利 訓士</x:v>
      </x:c>
      <x:c r="X2096" s="50" t="b">
        <x:f>AND(COUNT(L2096:O2096)=4,L2096&gt;='設定'!$B$6,M2096&gt;='設定'!$B$6,N2096&gt;='設定'!$B$6,O2096&gt;='設定'!$B$6)</x:f>
        <x:v>0</x:v>
      </x:c>
      <x:c r="Y2096" s="50" t="b">
        <x:f>AND(COUNT(G2096:K2096)=5,P2096&gt;='設定'!$B$7)</x:f>
        <x:v>0</x:v>
      </x:c>
      <x:c r="Z2096" s="50" t="b">
        <x:f>AND(ISNUMBER(R2096),R2096&gt;='設定'!$B$8)</x:f>
        <x:v>0</x:v>
      </x:c>
      <x:c r="AA2096" s="50" t="b">
        <x:f>AND(ISNUMBER(S2096),S2096&gt;=DATE(YEAR('設定'!$B$10)-'設定'!$B$9,MONTH('設定'!$B$10),DAY('設定'!$B$10)))</x:f>
        <x:v>0</x:v>
      </x:c>
      <x:c r="AB2096" s="55" t="b">
        <x:v>0</x:v>
      </x:c>
      <x:c r="AC2096" s="55" t="b">
        <x:v>0</x:v>
      </x:c>
      <x:c r="AD2096" s="50" t="n">
        <x:f>IF(X2096,1,0)+IF(Z2096,1,0)+IF(AA2096,1,0)+IF(AB2096,1,0)</x:f>
        <x:v>0</x:v>
      </x:c>
      <x:c r="AE2096" s="50" t="n">
        <x:f>IF(Y2096,1,0)+IF(Z2096,1,0)+IF(AA2096,1,0)+IF(AB2096,1,0)</x:f>
        <x:v>0</x:v>
      </x:c>
      <x:c r="AF2096" s="50" t="n">
        <x:f>IF(Y2096,1,0)+IF(Z2096,1,0)+IF(AA2096,1,0)+IF(AC2096,1,0)</x:f>
        <x:v>0</x:v>
      </x:c>
      <x:c r="AG2096" s="53" t="n">
        <x:v>44348</x:v>
      </x:c>
      <x:c r="AH2096" s="50" t="str">
        <x:v>S100W5YL</x:v>
      </x:c>
      <x:c r="AI2096" s="50" t="str">
        <x:v>NetSalesSummaryOfBusinessResults</x:v>
      </x:c>
      <x:c r="AJ2096" s="50" t="str">
        <x:v>OperatingIncome</x:v>
      </x:c>
      <x:c r="AK2096" s="53" t="n">
        <x:v>45747</x:v>
      </x:c>
      <x:c r="AL2096" s="50" t="str">
        <x:v>365/365/365/366/365</x:v>
      </x:c>
      <x:c r="AM2096" s="51" t="n">
        <x:v>174882180</x:v>
      </x:c>
      <x:c r="AN2096" s="51" t="n">
        <x:v>2419</x:v>
      </x:c>
      <x:c r="AO2096" s="51" t="n">
        <x:f>IFERROR(AM2096*AN2096,"")</x:f>
        <x:v>423039993420</x:v>
      </x:c>
      <x:c r="AP2096" s="56" t="n">
        <x:f>IFERROR(AO2096/(K2096*1000000),"")</x:f>
        <x:v>0.7184477449496879</x:v>
      </x:c>
      <x:c r="AQ2096" s="57" t="n">
        <x:v>3023000225.8333335</x:v>
      </x:c>
      <x:c r="AR2096" s="52" t="n">
        <x:v>0.2811246102008059</x:v>
      </x:c>
      <x:c r="AS2096" s="52" t="n">
        <x:v>-0.4993809522667521</x:v>
      </x:c>
      <x:c r="AT2096" s="55" t="b">
        <x:v>1</x:v>
      </x:c>
      <x:c r="AU2096" s="50"/>
      <x:c r="AV2096" s="58" t="n">
        <x:v>0.1187710489067285</x:v>
      </x:c>
      <x:c r="AW2096" s="50" t="n">
        <x:v>1131</x:v>
      </x:c>
      <x:c r="AX2096" s="50" t="str">
        <x:v>Future Moat</x:v>
      </x:c>
      <x:c r="AY2096" s="50" t="str">
        <x:v>目立つ機械的警告なし（定性確認は別途必要）</x:v>
      </x:c>
      <x:c r="AZ2096" s="59" t="str">
        <x:v>2025-06-26 09:03</x:v>
      </x:c>
      <x:c r="BA2096" s="53" t="n">
        <x:v>18019</x:v>
      </x:c>
      <x:c r="BB2096" s="50"/>
      <x:c r="BC2096" s="50"/>
      <x:c r="BD2096" s="50" t="str">
        <x:v>TOPIX Mid400</x:v>
      </x:c>
    </x:row>
    <x:row r="2097">
      <x:c r="A2097" s="50" t="n">
        <x:v>2096</x:v>
      </x:c>
      <x:c r="B2097" s="50" t="str">
        <x:v>6794</x:v>
      </x:c>
      <x:c r="C2097" s="50" t="str">
        <x:v>6794.T</x:v>
      </x:c>
      <x:c r="D2097" s="50" t="str">
        <x:v>Foster Electric Company,Limited</x:v>
      </x:c>
      <x:c r="E2097" s="50" t="str">
        <x:v>Prime Market (Domestic)</x:v>
      </x:c>
      <x:c r="F2097" s="50" t="str">
        <x:v>Electric Appliances</x:v>
      </x:c>
      <x:c r="G2097" s="51" t="n">
        <x:v>85220</x:v>
      </x:c>
      <x:c r="H2097" s="51" t="n">
        <x:v>91106</x:v>
      </x:c>
      <x:c r="I2097" s="51" t="n">
        <x:v>121338</x:v>
      </x:c>
      <x:c r="J2097" s="51" t="n">
        <x:v>122447</x:v>
      </x:c>
      <x:c r="K2097" s="51" t="n">
        <x:v>137607</x:v>
      </x:c>
      <x:c r="L2097" s="52" t="n">
        <x:f>IFERROR(H2097/G2097-1,"")</x:f>
        <x:v>0.06906829382774005</x:v>
      </x:c>
      <x:c r="M2097" s="52" t="n">
        <x:f>IFERROR(I2097/H2097-1,"")</x:f>
        <x:v>0.3318332491822713</x:v>
      </x:c>
      <x:c r="N2097" s="52" t="n">
        <x:f>IFERROR(J2097/I2097-1,"")</x:f>
        <x:v>0.009139758360942052</x:v>
      </x:c>
      <x:c r="O2097" s="52" t="n">
        <x:f>IFERROR(K2097/J2097-1,"")</x:f>
        <x:v>0.12380866824013648</x:v>
      </x:c>
      <x:c r="P2097" s="52" t="n">
        <x:f>IFERROR((K2097/G2097)^(1/4)-1,"")</x:f>
        <x:v>0.12726169385634534</x:v>
      </x:c>
      <x:c r="Q2097" s="51" t="n">
        <x:v>6796</x:v>
      </x:c>
      <x:c r="R2097" s="52" t="n">
        <x:f>IFERROR(Q2097/K2097,"")</x:f>
        <x:v>0.049387022462520073</x:v>
      </x:c>
      <x:c r="S2097" s="53" t="n">
        <x:v>22767</x:v>
      </x:c>
      <x:c r="T2097" s="50" t="str">
        <x:v>EDINET_company_history</x:v>
      </x:c>
      <x:c r="U2097" s="50" t="str">
        <x:v>日本マスタートラスト信託銀行株式会社（信託口）</x:v>
      </x:c>
      <x:c r="V2097" s="54" t="n">
        <x:v>0.1615</x:v>
      </x:c>
      <x:c r="W2097" s="50" t="str">
        <x:v>岸 和宏 / 望月 昭人</x:v>
      </x:c>
      <x:c r="X2097" s="50" t="b">
        <x:f>AND(COUNT(L2097:O2097)=4,L2097&gt;='設定'!$B$6,M2097&gt;='設定'!$B$6,N2097&gt;='設定'!$B$6,O2097&gt;='設定'!$B$6)</x:f>
        <x:v>0</x:v>
      </x:c>
      <x:c r="Y2097" s="50" t="b">
        <x:f>AND(COUNT(G2097:K2097)=5,P2097&gt;='設定'!$B$7)</x:f>
        <x:v>0</x:v>
      </x:c>
      <x:c r="Z2097" s="50" t="b">
        <x:f>AND(ISNUMBER(R2097),R2097&gt;='設定'!$B$8)</x:f>
        <x:v>0</x:v>
      </x:c>
      <x:c r="AA2097" s="50" t="b">
        <x:f>AND(ISNUMBER(S2097),S2097&gt;=DATE(YEAR('設定'!$B$10)-'設定'!$B$9,MONTH('設定'!$B$10),DAY('設定'!$B$10)))</x:f>
        <x:v>0</x:v>
      </x:c>
      <x:c r="AB2097" s="55" t="b">
        <x:v>0</x:v>
      </x:c>
      <x:c r="AC2097" s="55" t="b">
        <x:v>0</x:v>
      </x:c>
      <x:c r="AD2097" s="50" t="n">
        <x:f>IF(X2097,1,0)+IF(Z2097,1,0)+IF(AA2097,1,0)+IF(AB2097,1,0)</x:f>
        <x:v>0</x:v>
      </x:c>
      <x:c r="AE2097" s="50" t="n">
        <x:f>IF(Y2097,1,0)+IF(Z2097,1,0)+IF(AA2097,1,0)+IF(AB2097,1,0)</x:f>
        <x:v>0</x:v>
      </x:c>
      <x:c r="AF2097" s="50" t="n">
        <x:f>IF(Y2097,1,0)+IF(Z2097,1,0)+IF(AA2097,1,0)+IF(AC2097,1,0)</x:f>
        <x:v>0</x:v>
      </x:c>
      <x:c r="AG2097" s="53" t="n">
        <x:v>44348</x:v>
      </x:c>
      <x:c r="AH2097" s="50" t="str">
        <x:v>S100W437</x:v>
      </x:c>
      <x:c r="AI2097" s="50" t="str">
        <x:v>NetSalesSummaryOfBusinessResults</x:v>
      </x:c>
      <x:c r="AJ2097" s="50" t="str">
        <x:v>OperatingIncome</x:v>
      </x:c>
      <x:c r="AK2097" s="53" t="n">
        <x:v>45747</x:v>
      </x:c>
      <x:c r="AL2097" s="50" t="str">
        <x:v>365/365/365/366/365</x:v>
      </x:c>
      <x:c r="AM2097" s="51" t="n">
        <x:v>22412900</x:v>
      </x:c>
      <x:c r="AN2097" s="51" t="n">
        <x:v>2748</x:v>
      </x:c>
      <x:c r="AO2097" s="51" t="n">
        <x:f>IFERROR(AM2097*AN2097,"")</x:f>
        <x:v>61590649200</x:v>
      </x:c>
      <x:c r="AP2097" s="56" t="n">
        <x:f>IFERROR(AO2097/(K2097*1000000),"")</x:f>
        <x:v>0.4475836926900521</x:v>
      </x:c>
      <x:c r="AQ2097" s="57" t="n">
        <x:v>557762190</x:v>
      </x:c>
      <x:c r="AR2097" s="52" t="n">
        <x:v>0.4027300955636672</x:v>
      </x:c>
      <x:c r="AS2097" s="52" t="n">
        <x:v>-0.4667604783777348</x:v>
      </x:c>
      <x:c r="AT2097" s="55" t="b">
        <x:v>1</x:v>
      </x:c>
      <x:c r="AU2097" s="50"/>
      <x:c r="AV2097" s="58" t="n">
        <x:v>0.4653504472585852</x:v>
      </x:c>
      <x:c r="AW2097" s="50" t="n">
        <x:v>119</x:v>
      </x:c>
      <x:c r="AX2097" s="50" t="str">
        <x:v>Future Moat</x:v>
      </x:c>
      <x:c r="AY2097" s="50" t="str">
        <x:v>目立つ機械的警告なし（定性確認は別途必要）</x:v>
      </x:c>
      <x:c r="AZ2097" s="59" t="str">
        <x:v>2025-06-25 14:37</x:v>
      </x:c>
      <x:c r="BA2097" s="53" t="n">
        <x:v>22767</x:v>
      </x:c>
      <x:c r="BB2097" s="50"/>
      <x:c r="BC2097" s="50"/>
      <x:c r="BD2097" s="50" t="str">
        <x:v>TOPIX Small 2</x:v>
      </x:c>
    </x:row>
    <x:row r="2098">
      <x:c r="A2098" s="50" t="n">
        <x:v>2097</x:v>
      </x:c>
      <x:c r="B2098" s="50" t="str">
        <x:v>5965</x:v>
      </x:c>
      <x:c r="C2098" s="50" t="str">
        <x:v>5965.T</x:v>
      </x:c>
      <x:c r="D2098" s="50" t="str">
        <x:v>FUJIMAK CORPORATION</x:v>
      </x:c>
      <x:c r="E2098" s="50" t="str">
        <x:v>Standard Market(Domestic)</x:v>
      </x:c>
      <x:c r="F2098" s="50" t="str">
        <x:v>Metal Products</x:v>
      </x:c>
      <x:c r="G2098" s="51" t="n">
        <x:v>29387.199</x:v>
      </x:c>
      <x:c r="H2098" s="51" t="n">
        <x:v>32380.193</x:v>
      </x:c>
      <x:c r="I2098" s="51" t="n">
        <x:v>38461.993</x:v>
      </x:c>
      <x:c r="J2098" s="51" t="n">
        <x:v>45637.423</x:v>
      </x:c>
      <x:c r="K2098" s="51" t="n">
        <x:v>47436.908</x:v>
      </x:c>
      <x:c r="L2098" s="52" t="n">
        <x:f>IFERROR(H2098/G2098-1,"")</x:f>
        <x:v>0.10184686196190396</x:v>
      </x:c>
      <x:c r="M2098" s="52" t="n">
        <x:f>IFERROR(I2098/H2098-1,"")</x:f>
        <x:v>0.18782469888304876</x:v>
      </x:c>
      <x:c r="N2098" s="52" t="n">
        <x:f>IFERROR(J2098/I2098-1,"")</x:f>
        <x:v>0.1865589752460306</x:v>
      </x:c>
      <x:c r="O2098" s="52" t="n">
        <x:f>IFERROR(K2098/J2098-1,"")</x:f>
        <x:v>0.03943003092001929</x:v>
      </x:c>
      <x:c r="P2098" s="52" t="n">
        <x:f>IFERROR((K2098/G2098)^(1/4)-1,"")</x:f>
        <x:v>0.12717032057407862</x:v>
      </x:c>
      <x:c r="Q2098" s="51" t="n">
        <x:v>3041.677</x:v>
      </x:c>
      <x:c r="R2098" s="52" t="n">
        <x:f>IFERROR(Q2098/K2098,"")</x:f>
        <x:v>0.06412047345075694</x:v>
      </x:c>
      <x:c r="S2098" s="53" t="n">
        <x:v>35827</x:v>
      </x:c>
      <x:c r="T2098" s="50" t="str">
        <x:v>EDINET_company_history</x:v>
      </x:c>
      <x:c r="U2098" s="50" t="str">
        <x:v>株式会社ノヴァックス</x:v>
      </x:c>
      <x:c r="V2098" s="54" t="n">
        <x:v>0.3416</x:v>
      </x:c>
      <x:c r="W2098" s="50" t="str">
        <x:v>熊 谷 俊 範 / 熊 谷 光 治 / 力 丸 大 成</x:v>
      </x:c>
      <x:c r="X2098" s="50" t="b">
        <x:f>AND(COUNT(L2098:O2098)=4,L2098&gt;='設定'!$B$6,M2098&gt;='設定'!$B$6,N2098&gt;='設定'!$B$6,O2098&gt;='設定'!$B$6)</x:f>
        <x:v>0</x:v>
      </x:c>
      <x:c r="Y2098" s="50" t="b">
        <x:f>AND(COUNT(G2098:K2098)=5,P2098&gt;='設定'!$B$7)</x:f>
        <x:v>0</x:v>
      </x:c>
      <x:c r="Z2098" s="50" t="b">
        <x:f>AND(ISNUMBER(R2098),R2098&gt;='設定'!$B$8)</x:f>
        <x:v>0</x:v>
      </x:c>
      <x:c r="AA2098" s="50" t="b">
        <x:f>AND(ISNUMBER(S2098),S2098&gt;=DATE(YEAR('設定'!$B$10)-'設定'!$B$9,MONTH('設定'!$B$10),DAY('設定'!$B$10)))</x:f>
        <x:v>0</x:v>
      </x:c>
      <x:c r="AB2098" s="55" t="b">
        <x:v>0</x:v>
      </x:c>
      <x:c r="AC2098" s="55" t="b">
        <x:v>0</x:v>
      </x:c>
      <x:c r="AD2098" s="50" t="n">
        <x:f>IF(X2098,1,0)+IF(Z2098,1,0)+IF(AA2098,1,0)+IF(AB2098,1,0)</x:f>
        <x:v>0</x:v>
      </x:c>
      <x:c r="AE2098" s="50" t="n">
        <x:f>IF(Y2098,1,0)+IF(Z2098,1,0)+IF(AA2098,1,0)+IF(AB2098,1,0)</x:f>
        <x:v>0</x:v>
      </x:c>
      <x:c r="AF2098" s="50" t="n">
        <x:f>IF(Y2098,1,0)+IF(Z2098,1,0)+IF(AA2098,1,0)+IF(AC2098,1,0)</x:f>
        <x:v>0</x:v>
      </x:c>
      <x:c r="AG2098" s="53" t="n">
        <x:v>44348</x:v>
      </x:c>
      <x:c r="AH2098" s="50" t="str">
        <x:v>S100XV4T</x:v>
      </x:c>
      <x:c r="AI2098" s="50" t="str">
        <x:v>NetSalesSummaryOfBusinessResults</x:v>
      </x:c>
      <x:c r="AJ2098" s="50" t="str">
        <x:v>OperatingIncome</x:v>
      </x:c>
      <x:c r="AK2098" s="53" t="n">
        <x:v>46022</x:v>
      </x:c>
      <x:c r="AL2098" s="50" t="str">
        <x:v>365/365/365/366/365</x:v>
      </x:c>
      <x:c r="AM2098" s="51" t="n">
        <x:v>13106300</x:v>
      </x:c>
      <x:c r="AN2098" s="51" t="n">
        <x:v>1146</x:v>
      </x:c>
      <x:c r="AO2098" s="51" t="n">
        <x:f>IFERROR(AM2098*AN2098,"")</x:f>
        <x:v>15019819800</x:v>
      </x:c>
      <x:c r="AP2098" s="56" t="n">
        <x:f>IFERROR(AO2098/(K2098*1000000),"")</x:f>
        <x:v>0.3166272936676227</x:v>
      </x:c>
      <x:c r="AQ2098" s="57" t="n">
        <x:v>26100208.333333332</x:v>
      </x:c>
      <x:c r="AR2098" s="52" t="n">
        <x:v>0.2840943520996642</x:v>
      </x:c>
      <x:c r="AS2098" s="52" t="n">
        <x:v>-0.401163667507705</x:v>
      </x:c>
      <x:c r="AT2098" s="55" t="b">
        <x:v>1</x:v>
      </x:c>
      <x:c r="AU2098" s="50"/>
      <x:c r="AV2098" s="58" t="n">
        <x:v>0.1549045182493013</x:v>
      </x:c>
      <x:c r="AW2098" s="50" t="n">
        <x:v>918</x:v>
      </x:c>
      <x:c r="AX2098" s="50" t="str">
        <x:v>Discovery</x:v>
      </x:c>
      <x:c r="AY2098" s="50" t="str">
        <x:v>目立つ機械的警告なし（定性確認は別途必要）</x:v>
      </x:c>
      <x:c r="AZ2098" s="59" t="str">
        <x:v>2026-03-30 11:06</x:v>
      </x:c>
      <x:c r="BA2098" s="53" t="n">
        <x:v>35827</x:v>
      </x:c>
      <x:c r="BB2098" s="50"/>
      <x:c r="BC2098" s="50"/>
      <x:c r="BD2098" s="50"/>
    </x:row>
    <x:row r="2099">
      <x:c r="A2099" s="50" t="n">
        <x:v>2098</x:v>
      </x:c>
      <x:c r="B2099" s="50" t="str">
        <x:v>6594</x:v>
      </x:c>
      <x:c r="C2099" s="50" t="str">
        <x:v>6594.T</x:v>
      </x:c>
      <x:c r="D2099" s="50" t="str">
        <x:v>NIDEC CORPORATION</x:v>
      </x:c>
      <x:c r="E2099" s="50" t="str">
        <x:v>Prime Market (Domestic)</x:v>
      </x:c>
      <x:c r="F2099" s="50" t="str">
        <x:v>Electric Appliances</x:v>
      </x:c>
      <x:c r="G2099" s="51" t="n">
        <x:v>1618064</x:v>
      </x:c>
      <x:c r="H2099" s="51" t="n">
        <x:v>1918174</x:v>
      </x:c>
      <x:c r="I2099" s="51" t="n">
        <x:v>2230027</x:v>
      </x:c>
      <x:c r="J2099" s="51" t="n">
        <x:v>2347159</x:v>
      </x:c>
      <x:c r="K2099" s="51" t="n">
        <x:v>2607813</x:v>
      </x:c>
      <x:c r="L2099" s="52" t="n">
        <x:f>IFERROR(H2099/G2099-1,"")</x:f>
        <x:v>0.1854747401833301</x:v>
      </x:c>
      <x:c r="M2099" s="52" t="n">
        <x:f>IFERROR(I2099/H2099-1,"")</x:f>
        <x:v>0.1625780560053467</x:v>
      </x:c>
      <x:c r="N2099" s="52" t="n">
        <x:f>IFERROR(J2099/I2099-1,"")</x:f>
        <x:v>0.052524924586114796</x:v>
      </x:c>
      <x:c r="O2099" s="52" t="n">
        <x:f>IFERROR(K2099/J2099-1,"")</x:f>
        <x:v>0.11105084913293051</x:v>
      </x:c>
      <x:c r="P2099" s="52" t="n">
        <x:f>IFERROR((K2099/G2099)^(1/4)-1,"")</x:f>
        <x:v>0.12673085550409513</x:v>
      </x:c>
      <x:c r="Q2099" s="51" t="n">
        <x:v>238116</x:v>
      </x:c>
      <x:c r="R2099" s="52" t="n">
        <x:f>IFERROR(Q2099/K2099,"")</x:f>
        <x:v>0.09130869429671529</x:v>
      </x:c>
      <x:c r="S2099" s="53" t="n">
        <x:v>32448</x:v>
      </x:c>
      <x:c r="T2099" s="50" t="str">
        <x:v>EDINET_company_history</x:v>
      </x:c>
      <x:c r="U2099" s="50" t="str">
        <x:v>日本マスタートラスト信託銀行㈱（信託口）</x:v>
      </x:c>
      <x:c r="V2099" s="54" t="n">
        <x:v>0.1362</x:v>
      </x:c>
      <x:c r="W2099" s="50" t="str">
        <x:v>永守 重信 / 岸田 光哉</x:v>
      </x:c>
      <x:c r="X2099" s="50" t="b">
        <x:f>AND(COUNT(L2099:O2099)=4,L2099&gt;='設定'!$B$6,M2099&gt;='設定'!$B$6,N2099&gt;='設定'!$B$6,O2099&gt;='設定'!$B$6)</x:f>
        <x:v>0</x:v>
      </x:c>
      <x:c r="Y2099" s="50" t="b">
        <x:f>AND(COUNT(G2099:K2099)=5,P2099&gt;='設定'!$B$7)</x:f>
        <x:v>0</x:v>
      </x:c>
      <x:c r="Z2099" s="50" t="b">
        <x:f>AND(ISNUMBER(R2099),R2099&gt;='設定'!$B$8)</x:f>
        <x:v>0</x:v>
      </x:c>
      <x:c r="AA2099" s="50" t="b">
        <x:f>AND(ISNUMBER(S2099),S2099&gt;=DATE(YEAR('設定'!$B$10)-'設定'!$B$9,MONTH('設定'!$B$10),DAY('設定'!$B$10)))</x:f>
        <x:v>0</x:v>
      </x:c>
      <x:c r="AB2099" s="55" t="b">
        <x:v>0</x:v>
      </x:c>
      <x:c r="AC2099" s="55" t="b">
        <x:v>0</x:v>
      </x:c>
      <x:c r="AD2099" s="50" t="n">
        <x:f>IF(X2099,1,0)+IF(Z2099,1,0)+IF(AA2099,1,0)+IF(AB2099,1,0)</x:f>
        <x:v>0</x:v>
      </x:c>
      <x:c r="AE2099" s="50" t="n">
        <x:f>IF(Y2099,1,0)+IF(Z2099,1,0)+IF(AA2099,1,0)+IF(AB2099,1,0)</x:f>
        <x:v>0</x:v>
      </x:c>
      <x:c r="AF2099" s="50" t="n">
        <x:f>IF(Y2099,1,0)+IF(Z2099,1,0)+IF(AA2099,1,0)+IF(AC2099,1,0)</x:f>
        <x:v>0</x:v>
      </x:c>
      <x:c r="AG2099" s="53" t="n">
        <x:v>44348</x:v>
      </x:c>
      <x:c r="AH2099" s="50" t="str">
        <x:v>S100WRH7</x:v>
      </x:c>
      <x:c r="AI2099" s="50" t="str">
        <x:v>RevenueIFRSSummaryOfBusinessResults</x:v>
      </x:c>
      <x:c r="AJ2099" s="50" t="str">
        <x:v>OperatingProfitLossIFRS</x:v>
      </x:c>
      <x:c r="AK2099" s="53" t="n">
        <x:v>45747</x:v>
      </x:c>
      <x:c r="AL2099" s="50" t="str">
        <x:v>365/365/365/366/365</x:v>
      </x:c>
      <x:c r="AM2099" s="51" t="n">
        <x:v>1147980636</x:v>
      </x:c>
      <x:c r="AN2099" s="51" t="n">
        <x:v>2899</x:v>
      </x:c>
      <x:c r="AO2099" s="51" t="n">
        <x:f>IFERROR(AM2099*AN2099,"")</x:f>
        <x:v>3327995863764</x:v>
      </x:c>
      <x:c r="AP2099" s="56" t="n">
        <x:f>IFERROR(AO2099/(K2099*1000000),"")</x:f>
        <x:v>1.276163537709184</x:v>
      </x:c>
      <x:c r="AQ2099" s="57" t="n">
        <x:v>19031573125</x:v>
      </x:c>
      <x:c r="AR2099" s="52" t="n">
        <x:v>0.3917794207333812</x:v>
      </x:c>
      <x:c r="AS2099" s="52" t="n">
        <x:v>-0.7175543659574181</x:v>
      </x:c>
      <x:c r="AT2099" s="55" t="b">
        <x:v>0</x:v>
      </x:c>
      <x:c r="AU2099" s="50" t="str">
        <x:v>missing_financial_data</x:v>
      </x:c>
      <x:c r="AV2099" s="58" t="n">
        <x:v>0.108653675723014</x:v>
      </x:c>
      <x:c r="AW2099" s="50" t="n">
        <x:v>1178</x:v>
      </x:c>
      <x:c r="AX2099" s="50" t="str">
        <x:v>Future Moat</x:v>
      </x:c>
      <x:c r="AY2099" s="50" t="str">
        <x:v>既存適格性フィルター不通過: missing_financial_data / ローカル5年最大下落率-60%以下</x:v>
      </x:c>
      <x:c r="AZ2099" s="59" t="str">
        <x:v>2025-09-26 16:44</x:v>
      </x:c>
      <x:c r="BA2099" s="53" t="n">
        <x:v>32448</x:v>
      </x:c>
      <x:c r="BB2099" s="50"/>
      <x:c r="BC2099" s="50"/>
      <x:c r="BD2099" s="50"/>
    </x:row>
    <x:row r="2100">
      <x:c r="A2100" s="50" t="n">
        <x:v>2099</x:v>
      </x:c>
      <x:c r="B2100" s="50" t="str">
        <x:v>9101</x:v>
      </x:c>
      <x:c r="C2100" s="50" t="str">
        <x:v>9101.T</x:v>
      </x:c>
      <x:c r="D2100" s="50" t="str">
        <x:v>Nippon Yusen Kabushiki Kaisha</x:v>
      </x:c>
      <x:c r="E2100" s="50" t="str">
        <x:v>Prime Market (Domestic)</x:v>
      </x:c>
      <x:c r="F2100" s="50" t="str">
        <x:v>Marine Transportation</x:v>
      </x:c>
      <x:c r="G2100" s="51" t="n">
        <x:v>1608414</x:v>
      </x:c>
      <x:c r="H2100" s="51" t="n">
        <x:v>2280775</x:v>
      </x:c>
      <x:c r="I2100" s="51" t="n">
        <x:v>2616066</x:v>
      </x:c>
      <x:c r="J2100" s="51" t="n">
        <x:v>2387240</x:v>
      </x:c>
      <x:c r="K2100" s="51" t="n">
        <x:v>2588700</x:v>
      </x:c>
      <x:c r="L2100" s="52" t="n">
        <x:f>IFERROR(H2100/G2100-1,"")</x:f>
        <x:v>0.41802732381090935</x:v>
      </x:c>
      <x:c r="M2100" s="52" t="n">
        <x:f>IFERROR(I2100/H2100-1,"")</x:f>
        <x:v>0.14700748649033768</x:v>
      </x:c>
      <x:c r="N2100" s="52" t="n">
        <x:f>IFERROR(J2100/I2100-1,"")</x:f>
        <x:v>-0.08746950573876955</x:v>
      </x:c>
      <x:c r="O2100" s="52" t="n">
        <x:f>IFERROR(K2100/J2100-1,"")</x:f>
        <x:v>0.08439034198488637</x:v>
      </x:c>
      <x:c r="P2100" s="52" t="n">
        <x:f>IFERROR((K2100/G2100)^(1/4)-1,"")</x:f>
        <x:v>0.12634379212986335</x:v>
      </x:c>
      <x:c r="Q2100" s="51" t="n">
        <x:v>210820</x:v>
      </x:c>
      <x:c r="R2100" s="52" t="n">
        <x:f>IFERROR(Q2100/K2100,"")</x:f>
        <x:v>0.08143855989492796</x:v>
      </x:c>
      <x:c r="S2100" s="53" t="n">
        <x:v>18354</x:v>
      </x:c>
      <x:c r="T2100" s="50" t="str">
        <x:v>EDINET_company_history</x:v>
      </x:c>
      <x:c r="U2100" s="50" t="str">
        <x:v>日本マスタートラスト信託銀行㈱（信託口）</x:v>
      </x:c>
      <x:c r="V2100" s="54" t="n">
        <x:v>0.1663</x:v>
      </x:c>
      <x:c r="W2100" s="50" t="str">
        <x:v>曽 我 貴 也 / 河 野 晃</x:v>
      </x:c>
      <x:c r="X2100" s="50" t="b">
        <x:f>AND(COUNT(L2100:O2100)=4,L2100&gt;='設定'!$B$6,M2100&gt;='設定'!$B$6,N2100&gt;='設定'!$B$6,O2100&gt;='設定'!$B$6)</x:f>
        <x:v>0</x:v>
      </x:c>
      <x:c r="Y2100" s="50" t="b">
        <x:f>AND(COUNT(G2100:K2100)=5,P2100&gt;='設定'!$B$7)</x:f>
        <x:v>0</x:v>
      </x:c>
      <x:c r="Z2100" s="50" t="b">
        <x:f>AND(ISNUMBER(R2100),R2100&gt;='設定'!$B$8)</x:f>
        <x:v>0</x:v>
      </x:c>
      <x:c r="AA2100" s="50" t="b">
        <x:f>AND(ISNUMBER(S2100),S2100&gt;=DATE(YEAR('設定'!$B$10)-'設定'!$B$9,MONTH('設定'!$B$10),DAY('設定'!$B$10)))</x:f>
        <x:v>0</x:v>
      </x:c>
      <x:c r="AB2100" s="55" t="b">
        <x:v>0</x:v>
      </x:c>
      <x:c r="AC2100" s="55" t="b">
        <x:v>0</x:v>
      </x:c>
      <x:c r="AD2100" s="50" t="n">
        <x:f>IF(X2100,1,0)+IF(Z2100,1,0)+IF(AA2100,1,0)+IF(AB2100,1,0)</x:f>
        <x:v>0</x:v>
      </x:c>
      <x:c r="AE2100" s="50" t="n">
        <x:f>IF(Y2100,1,0)+IF(Z2100,1,0)+IF(AA2100,1,0)+IF(AB2100,1,0)</x:f>
        <x:v>0</x:v>
      </x:c>
      <x:c r="AF2100" s="50" t="n">
        <x:f>IF(Y2100,1,0)+IF(Z2100,1,0)+IF(AA2100,1,0)+IF(AC2100,1,0)</x:f>
        <x:v>0</x:v>
      </x:c>
      <x:c r="AG2100" s="53" t="n">
        <x:v>44348</x:v>
      </x:c>
      <x:c r="AH2100" s="50" t="str">
        <x:v>S100VY80</x:v>
      </x:c>
      <x:c r="AI2100" s="50" t="str">
        <x:v>NetSalesSummaryOfBusinessResults</x:v>
      </x:c>
      <x:c r="AJ2100" s="50" t="str">
        <x:v>OperatingIncome</x:v>
      </x:c>
      <x:c r="AK2100" s="53" t="n">
        <x:v>45747</x:v>
      </x:c>
      <x:c r="AL2100" s="50" t="str">
        <x:v>365/365/365/366/365</x:v>
      </x:c>
      <x:c r="AM2100" s="51" t="n">
        <x:v>433691800</x:v>
      </x:c>
      <x:c r="AN2100" s="51" t="n">
        <x:v>5275</x:v>
      </x:c>
      <x:c r="AO2100" s="51" t="n">
        <x:f>IFERROR(AM2100*AN2100,"")</x:f>
        <x:v>2287724245000</x:v>
      </x:c>
      <x:c r="AP2100" s="56" t="n">
        <x:f>IFERROR(AO2100/(K2100*1000000),"")</x:f>
        <x:v>0.8837347877312937</x:v>
      </x:c>
      <x:c r="AQ2100" s="57" t="n">
        <x:v>23408384221.666668</x:v>
      </x:c>
      <x:c r="AR2100" s="52" t="n">
        <x:v>0.3826935251665507</x:v>
      </x:c>
      <x:c r="AS2100" s="52" t="n">
        <x:v>-0.3297333880164913</x:v>
      </x:c>
      <x:c r="AT2100" s="55" t="b">
        <x:v>1</x:v>
      </x:c>
      <x:c r="AU2100" s="50"/>
      <x:c r="AV2100" s="58" t="n">
        <x:v>0.2540544566801856</x:v>
      </x:c>
      <x:c r="AW2100" s="50" t="n">
        <x:v>541</x:v>
      </x:c>
      <x:c r="AX2100" s="50" t="str">
        <x:v>Transformation Moat</x:v>
      </x:c>
      <x:c r="AY2100" s="50" t="str">
        <x:v>目立つ機械的警告なし（定性確認は別途必要）</x:v>
      </x:c>
      <x:c r="AZ2100" s="59" t="str">
        <x:v>2025-06-17 11:00</x:v>
      </x:c>
      <x:c r="BA2100" s="53" t="n">
        <x:v>18354</x:v>
      </x:c>
      <x:c r="BB2100" s="50"/>
      <x:c r="BC2100" s="50"/>
      <x:c r="BD2100" s="50" t="str">
        <x:v>TOPIX Large70</x:v>
      </x:c>
    </x:row>
    <x:row r="2101">
      <x:c r="A2101" s="50" t="n">
        <x:v>2100</x:v>
      </x:c>
      <x:c r="B2101" s="50" t="str">
        <x:v>9713</x:v>
      </x:c>
      <x:c r="C2101" s="50" t="str">
        <x:v>9713.T</x:v>
      </x:c>
      <x:c r="D2101" s="50" t="str">
        <x:v>THE ROYAL HOTEL,LIMITED</x:v>
      </x:c>
      <x:c r="E2101" s="50" t="str">
        <x:v>Standard Market(Domestic)</x:v>
      </x:c>
      <x:c r="F2101" s="50" t="str">
        <x:v>Services</x:v>
      </x:c>
      <x:c r="G2101" s="51" t="n">
        <x:v>15638</x:v>
      </x:c>
      <x:c r="H2101" s="51" t="n">
        <x:v>16465</x:v>
      </x:c>
      <x:c r="I2101" s="51" t="n">
        <x:v>26397</x:v>
      </x:c>
      <x:c r="J2101" s="51" t="n">
        <x:v>20668</x:v>
      </x:c>
      <x:c r="K2101" s="51" t="n">
        <x:v>25164</x:v>
      </x:c>
      <x:c r="L2101" s="52" t="n">
        <x:f>IFERROR(H2101/G2101-1,"")</x:f>
        <x:v>0.05288400051157427</x:v>
      </x:c>
      <x:c r="M2101" s="52" t="n">
        <x:f>IFERROR(I2101/H2101-1,"")</x:f>
        <x:v>0.6032189492863651</x:v>
      </x:c>
      <x:c r="N2101" s="52" t="n">
        <x:f>IFERROR(J2101/I2101-1,"")</x:f>
        <x:v>-0.21703223851195208</x:v>
      </x:c>
      <x:c r="O2101" s="52" t="n">
        <x:f>IFERROR(K2101/J2101-1,"")</x:f>
        <x:v>0.2175343526224114</x:v>
      </x:c>
      <x:c r="P2101" s="52" t="n">
        <x:f>IFERROR((K2101/G2101)^(1/4)-1,"")</x:f>
        <x:v>0.12628841485877462</x:v>
      </x:c>
      <x:c r="Q2101" s="51" t="n">
        <x:v>912</x:v>
      </x:c>
      <x:c r="R2101" s="52" t="n">
        <x:f>IFERROR(Q2101/K2101,"")</x:f>
        <x:v>0.036242250834525515</x:v>
      </x:c>
      <x:c r="S2101" s="53" t="n">
        <x:v>22555</x:v>
      </x:c>
      <x:c r="T2101" s="50" t="str">
        <x:v>EDINET_company_history</x:v>
      </x:c>
      <x:c r="U2101" s="50" t="str">
        <x:v>Blossoms Holding HK Limited（常任代理人 株式会社三井住友銀行デットファイナンス営業部長）</x:v>
      </x:c>
      <x:c r="V2101" s="54" t="n">
        <x:v>0.2359</x:v>
      </x:c>
      <x:c r="W2101" s="50" t="str">
        <x:v>植 田 文 一 / 荻 田 勝 紀</x:v>
      </x:c>
      <x:c r="X2101" s="50" t="b">
        <x:f>AND(COUNT(L2101:O2101)=4,L2101&gt;='設定'!$B$6,M2101&gt;='設定'!$B$6,N2101&gt;='設定'!$B$6,O2101&gt;='設定'!$B$6)</x:f>
        <x:v>0</x:v>
      </x:c>
      <x:c r="Y2101" s="50" t="b">
        <x:f>AND(COUNT(G2101:K2101)=5,P2101&gt;='設定'!$B$7)</x:f>
        <x:v>0</x:v>
      </x:c>
      <x:c r="Z2101" s="50" t="b">
        <x:f>AND(ISNUMBER(R2101),R2101&gt;='設定'!$B$8)</x:f>
        <x:v>0</x:v>
      </x:c>
      <x:c r="AA2101" s="50" t="b">
        <x:f>AND(ISNUMBER(S2101),S2101&gt;=DATE(YEAR('設定'!$B$10)-'設定'!$B$9,MONTH('設定'!$B$10),DAY('設定'!$B$10)))</x:f>
        <x:v>0</x:v>
      </x:c>
      <x:c r="AB2101" s="55" t="b">
        <x:v>0</x:v>
      </x:c>
      <x:c r="AC2101" s="55" t="b">
        <x:v>0</x:v>
      </x:c>
      <x:c r="AD2101" s="50" t="n">
        <x:f>IF(X2101,1,0)+IF(Z2101,1,0)+IF(AA2101,1,0)+IF(AB2101,1,0)</x:f>
        <x:v>0</x:v>
      </x:c>
      <x:c r="AE2101" s="50" t="n">
        <x:f>IF(Y2101,1,0)+IF(Z2101,1,0)+IF(AA2101,1,0)+IF(AB2101,1,0)</x:f>
        <x:v>0</x:v>
      </x:c>
      <x:c r="AF2101" s="50" t="n">
        <x:f>IF(Y2101,1,0)+IF(Z2101,1,0)+IF(AA2101,1,0)+IF(AC2101,1,0)</x:f>
        <x:v>0</x:v>
      </x:c>
      <x:c r="AG2101" s="53" t="n">
        <x:v>44348</x:v>
      </x:c>
      <x:c r="AH2101" s="50" t="str">
        <x:v>S100W1DQ</x:v>
      </x:c>
      <x:c r="AI2101" s="50" t="str">
        <x:v>NetSalesSummaryOfBusinessResults</x:v>
      </x:c>
      <x:c r="AJ2101" s="50" t="str">
        <x:v>OperatingIncome</x:v>
      </x:c>
      <x:c r="AK2101" s="53" t="n">
        <x:v>45747</x:v>
      </x:c>
      <x:c r="AL2101" s="50" t="str">
        <x:v>365/365/365/366/365</x:v>
      </x:c>
      <x:c r="AM2101" s="51" t="n">
        <x:v>15398769</x:v>
      </x:c>
      <x:c r="AN2101" s="51" t="n">
        <x:v>898</x:v>
      </x:c>
      <x:c r="AO2101" s="51" t="n">
        <x:f>IFERROR(AM2101*AN2101,"")</x:f>
        <x:v>13828094562</x:v>
      </x:c>
      <x:c r="AP2101" s="56" t="n">
        <x:f>IFERROR(AO2101/(K2101*1000000),"")</x:f>
        <x:v>0.5495189382451121</x:v>
      </x:c>
      <x:c r="AQ2101" s="57" t="n">
        <x:v>13805063.333333334</x:v>
      </x:c>
      <x:c r="AR2101" s="52" t="n">
        <x:v>0.2644283235827835</x:v>
      </x:c>
      <x:c r="AS2101" s="52" t="n">
        <x:v>-0.4822780169317376</x:v>
      </x:c>
      <x:c r="AT2101" s="55" t="b">
        <x:v>0</x:v>
      </x:c>
      <x:c r="AU2101" s="50" t="str">
        <x:v>low_liquidity</x:v>
      </x:c>
      <x:c r="AV2101" s="58" t="n">
        <x:v>0.0187736788433237</x:v>
      </x:c>
      <x:c r="AW2101" s="50" t="n">
        <x:v>1727</x:v>
      </x:c>
      <x:c r="AX2101" s="50" t="str">
        <x:v>Discovery</x:v>
      </x:c>
      <x:c r="AY2101" s="50" t="str">
        <x:v>既存適格性フィルター不通過: low_liquidity / 60日平均売買代金2,000万円未満</x:v>
      </x:c>
      <x:c r="AZ2101" s="59" t="str">
        <x:v>2025-06-23 14:13</x:v>
      </x:c>
      <x:c r="BA2101" s="53" t="n">
        <x:v>22555</x:v>
      </x:c>
      <x:c r="BB2101" s="50"/>
      <x:c r="BC2101" s="50"/>
      <x:c r="BD2101" s="50"/>
    </x:row>
    <x:row r="2102">
      <x:c r="A2102" s="50" t="n">
        <x:v>2101</x:v>
      </x:c>
      <x:c r="B2102" s="50" t="str">
        <x:v>5020</x:v>
      </x:c>
      <x:c r="C2102" s="50" t="str">
        <x:v>5020.T</x:v>
      </x:c>
      <x:c r="D2102" s="50" t="str">
        <x:v>ENEOS Holdings,Inc.</x:v>
      </x:c>
      <x:c r="E2102" s="50" t="str">
        <x:v>Prime Market (Domestic)</x:v>
      </x:c>
      <x:c r="F2102" s="50" t="str">
        <x:v>Oil and Coal Products</x:v>
      </x:c>
      <x:c r="G2102" s="51" t="n">
        <x:v>7658011</x:v>
      </x:c>
      <x:c r="H2102" s="51" t="n">
        <x:v>10921759</x:v>
      </x:c>
      <x:c r="I2102" s="51" t="n">
        <x:v>15016554</x:v>
      </x:c>
      <x:c r="J2102" s="51" t="n">
        <x:v>12344557</x:v>
      </x:c>
      <x:c r="K2102" s="51" t="n">
        <x:v>12322494</x:v>
      </x:c>
      <x:c r="L2102" s="52" t="n">
        <x:f>IFERROR(H2102/G2102-1,"")</x:f>
        <x:v>0.4261874264740544</x:v>
      </x:c>
      <x:c r="M2102" s="52" t="n">
        <x:f>IFERROR(I2102/H2102-1,"")</x:f>
        <x:v>0.37492083463844983</x:v>
      </x:c>
      <x:c r="N2102" s="52" t="n">
        <x:f>IFERROR(J2102/I2102-1,"")</x:f>
        <x:v>-0.17793676232243427</x:v>
      </x:c>
      <x:c r="O2102" s="52" t="n">
        <x:f>IFERROR(K2102/J2102-1,"")</x:f>
        <x:v>-0.001787265432044216</x:v>
      </x:c>
      <x:c r="P2102" s="52" t="n">
        <x:f>IFERROR((K2102/G2102)^(1/4)-1,"")</x:f>
        <x:v>0.1262781463136895</x:v>
      </x:c>
      <x:c r="Q2102" s="51" t="n">
        <x:v>106093</x:v>
      </x:c>
      <x:c r="R2102" s="52" t="n">
        <x:f>IFERROR(Q2102/K2102,"")</x:f>
        <x:v>0.008609701899631683</x:v>
      </x:c>
      <x:c r="S2102" s="53" t="n">
        <x:v>40269</x:v>
      </x:c>
      <x:c r="T2102" s="50" t="str">
        <x:v>EDINET_company_history</x:v>
      </x:c>
      <x:c r="U2102" s="50" t="str">
        <x:v>日本マスタートラスト信託銀行株式会社（信託口）</x:v>
      </x:c>
      <x:c r="V2102" s="54" t="n">
        <x:v>0.1866</x:v>
      </x:c>
      <x:c r="W2102" s="50" t="str">
        <x:v>宮田 知秀 / 田中 聡一郎</x:v>
      </x:c>
      <x:c r="X2102" s="50" t="b">
        <x:f>AND(COUNT(L2102:O2102)=4,L2102&gt;='設定'!$B$6,M2102&gt;='設定'!$B$6,N2102&gt;='設定'!$B$6,O2102&gt;='設定'!$B$6)</x:f>
        <x:v>0</x:v>
      </x:c>
      <x:c r="Y2102" s="50" t="b">
        <x:f>AND(COUNT(G2102:K2102)=5,P2102&gt;='設定'!$B$7)</x:f>
        <x:v>0</x:v>
      </x:c>
      <x:c r="Z2102" s="50" t="b">
        <x:f>AND(ISNUMBER(R2102),R2102&gt;='設定'!$B$8)</x:f>
        <x:v>0</x:v>
      </x:c>
      <x:c r="AA2102" s="50" t="b">
        <x:f>AND(ISNUMBER(S2102),S2102&gt;=DATE(YEAR('設定'!$B$10)-'設定'!$B$9,MONTH('設定'!$B$10),DAY('設定'!$B$10)))</x:f>
        <x:v>0</x:v>
      </x:c>
      <x:c r="AB2102" s="55" t="b">
        <x:v>0</x:v>
      </x:c>
      <x:c r="AC2102" s="55" t="b">
        <x:v>0</x:v>
      </x:c>
      <x:c r="AD2102" s="50" t="n">
        <x:f>IF(X2102,1,0)+IF(Z2102,1,0)+IF(AA2102,1,0)+IF(AB2102,1,0)</x:f>
        <x:v>0</x:v>
      </x:c>
      <x:c r="AE2102" s="50" t="n">
        <x:f>IF(Y2102,1,0)+IF(Z2102,1,0)+IF(AA2102,1,0)+IF(AB2102,1,0)</x:f>
        <x:v>0</x:v>
      </x:c>
      <x:c r="AF2102" s="50" t="n">
        <x:f>IF(Y2102,1,0)+IF(Z2102,1,0)+IF(AA2102,1,0)+IF(AC2102,1,0)</x:f>
        <x:v>0</x:v>
      </x:c>
      <x:c r="AG2102" s="53" t="n">
        <x:v>44348</x:v>
      </x:c>
      <x:c r="AH2102" s="50" t="str">
        <x:v>S100W1E2</x:v>
      </x:c>
      <x:c r="AI2102" s="50" t="str">
        <x:v>RevenueIFRSSummaryOfBusinessResults</x:v>
      </x:c>
      <x:c r="AJ2102" s="50" t="str">
        <x:v>OperatingProfitLossIFRSSummaryOfBusinessResults</x:v>
      </x:c>
      <x:c r="AK2102" s="53" t="n">
        <x:v>45747</x:v>
      </x:c>
      <x:c r="AL2102" s="50" t="str">
        <x:v>365/365/365/366/365</x:v>
      </x:c>
      <x:c r="AM2102" s="51" t="n">
        <x:v>2688506649</x:v>
      </x:c>
      <x:c r="AN2102" s="51" t="n">
        <x:v>1265</x:v>
      </x:c>
      <x:c r="AO2102" s="51" t="n">
        <x:f>IFERROR(AM2102*AN2102,"")</x:f>
        <x:v>3400960910985</x:v>
      </x:c>
      <x:c r="AP2102" s="56" t="n">
        <x:f>IFERROR(AO2102/(K2102*1000000),"")</x:f>
        <x:v>0.2759961506968476</x:v>
      </x:c>
      <x:c r="AQ2102" s="57" t="n">
        <x:v>13715862699.166666</x:v>
      </x:c>
      <x:c r="AR2102" s="52" t="n">
        <x:v>0.2956057904935183</x:v>
      </x:c>
      <x:c r="AS2102" s="52" t="n">
        <x:v>-0.2987740773763755</x:v>
      </x:c>
      <x:c r="AT2102" s="55" t="b">
        <x:v>0</x:v>
      </x:c>
      <x:c r="AU2102" s="50" t="str">
        <x:v>missing_financial_data</x:v>
      </x:c>
      <x:c r="AV2102" s="58" t="n">
        <x:v>0.4722301486052861</x:v>
      </x:c>
      <x:c r="AW2102" s="50" t="n">
        <x:v>109</x:v>
      </x:c>
      <x:c r="AX2102" s="50" t="str">
        <x:v>Core Moat</x:v>
      </x:c>
      <x:c r="AY2102" s="50" t="str">
        <x:v>既存適格性フィルター不通過: missing_financial_data</x:v>
      </x:c>
      <x:c r="AZ2102" s="59" t="str">
        <x:v>2025-06-24 13:35</x:v>
      </x:c>
      <x:c r="BA2102" s="53" t="n">
        <x:v>40269</x:v>
      </x:c>
      <x:c r="BB2102" s="50"/>
      <x:c r="BC2102" s="50"/>
      <x:c r="BD2102" s="50" t="str">
        <x:v>TOPIX Large70</x:v>
      </x:c>
    </x:row>
    <x:row r="2103">
      <x:c r="A2103" s="50" t="n">
        <x:v>2102</x:v>
      </x:c>
      <x:c r="B2103" s="50" t="str">
        <x:v>7245</x:v>
      </x:c>
      <x:c r="C2103" s="50" t="str">
        <x:v>7245.T</x:v>
      </x:c>
      <x:c r="D2103" s="50" t="str">
        <x:v>DAIDO METAL CO.,LTD.</x:v>
      </x:c>
      <x:c r="E2103" s="50" t="str">
        <x:v>Prime Market (Domestic)</x:v>
      </x:c>
      <x:c r="F2103" s="50" t="str">
        <x:v>Transportation Equipment</x:v>
      </x:c>
      <x:c r="G2103" s="51" t="n">
        <x:v>84720</x:v>
      </x:c>
      <x:c r="H2103" s="51" t="n">
        <x:v>104024</x:v>
      </x:c>
      <x:c r="I2103" s="51" t="n">
        <x:v>115480</x:v>
      </x:c>
      <x:c r="J2103" s="51" t="n">
        <x:v>128738</x:v>
      </x:c>
      <x:c r="K2103" s="51" t="n">
        <x:v>136303</x:v>
      </x:c>
      <x:c r="L2103" s="52" t="n">
        <x:f>IFERROR(H2103/G2103-1,"")</x:f>
        <x:v>0.2278564683663833</x:v>
      </x:c>
      <x:c r="M2103" s="52" t="n">
        <x:f>IFERROR(I2103/H2103-1,"")</x:f>
        <x:v>0.11012843190033061</x:v>
      </x:c>
      <x:c r="N2103" s="52" t="n">
        <x:f>IFERROR(J2103/I2103-1,"")</x:f>
        <x:v>0.11480775891929329</x:v>
      </x:c>
      <x:c r="O2103" s="52" t="n">
        <x:f>IFERROR(K2103/J2103-1,"")</x:f>
        <x:v>0.058762758470692456</x:v>
      </x:c>
      <x:c r="P2103" s="52" t="n">
        <x:f>IFERROR((K2103/G2103)^(1/4)-1,"")</x:f>
        <x:v>0.1262371967718101</x:v>
      </x:c>
      <x:c r="Q2103" s="51" t="n">
        <x:v>7091</x:v>
      </x:c>
      <x:c r="R2103" s="52" t="n">
        <x:f>IFERROR(Q2103/K2103,"")</x:f>
        <x:v>0.05202379991636281</x:v>
      </x:c>
      <x:c r="S2103" s="53" t="n">
        <x:v>22555</x:v>
      </x:c>
      <x:c r="T2103" s="50" t="str">
        <x:v>EDINET_company_history</x:v>
      </x:c>
      <x:c r="U2103" s="50" t="str">
        <x:v>日本マスタートラスト信託銀行株式会社</x:v>
      </x:c>
      <x:c r="V2103" s="54" t="n">
        <x:v>0.0964</x:v>
      </x:c>
      <x:c r="W2103" s="50" t="str">
        <x:v>判治 誠吾 / 古川 智充</x:v>
      </x:c>
      <x:c r="X2103" s="50" t="b">
        <x:f>AND(COUNT(L2103:O2103)=4,L2103&gt;='設定'!$B$6,M2103&gt;='設定'!$B$6,N2103&gt;='設定'!$B$6,O2103&gt;='設定'!$B$6)</x:f>
        <x:v>0</x:v>
      </x:c>
      <x:c r="Y2103" s="50" t="b">
        <x:f>AND(COUNT(G2103:K2103)=5,P2103&gt;='設定'!$B$7)</x:f>
        <x:v>0</x:v>
      </x:c>
      <x:c r="Z2103" s="50" t="b">
        <x:f>AND(ISNUMBER(R2103),R2103&gt;='設定'!$B$8)</x:f>
        <x:v>0</x:v>
      </x:c>
      <x:c r="AA2103" s="50" t="b">
        <x:f>AND(ISNUMBER(S2103),S2103&gt;=DATE(YEAR('設定'!$B$10)-'設定'!$B$9,MONTH('設定'!$B$10),DAY('設定'!$B$10)))</x:f>
        <x:v>0</x:v>
      </x:c>
      <x:c r="AB2103" s="55" t="b">
        <x:v>0</x:v>
      </x:c>
      <x:c r="AC2103" s="55" t="b">
        <x:v>0</x:v>
      </x:c>
      <x:c r="AD2103" s="50" t="n">
        <x:f>IF(X2103,1,0)+IF(Z2103,1,0)+IF(AA2103,1,0)+IF(AB2103,1,0)</x:f>
        <x:v>0</x:v>
      </x:c>
      <x:c r="AE2103" s="50" t="n">
        <x:f>IF(Y2103,1,0)+IF(Z2103,1,0)+IF(AA2103,1,0)+IF(AB2103,1,0)</x:f>
        <x:v>0</x:v>
      </x:c>
      <x:c r="AF2103" s="50" t="n">
        <x:f>IF(Y2103,1,0)+IF(Z2103,1,0)+IF(AA2103,1,0)+IF(AC2103,1,0)</x:f>
        <x:v>0</x:v>
      </x:c>
      <x:c r="AG2103" s="53" t="n">
        <x:v>44348</x:v>
      </x:c>
      <x:c r="AH2103" s="50" t="str">
        <x:v>S100W24A</x:v>
      </x:c>
      <x:c r="AI2103" s="50" t="str">
        <x:v>NetSalesSummaryOfBusinessResults</x:v>
      </x:c>
      <x:c r="AJ2103" s="50" t="str">
        <x:v>OperatingIncome</x:v>
      </x:c>
      <x:c r="AK2103" s="53" t="n">
        <x:v>45747</x:v>
      </x:c>
      <x:c r="AL2103" s="50" t="str">
        <x:v>365/365/365/366/365</x:v>
      </x:c>
      <x:c r="AM2103" s="51" t="n">
        <x:v>47517953</x:v>
      </x:c>
      <x:c r="AN2103" s="51" t="n">
        <x:v>1093</x:v>
      </x:c>
      <x:c r="AO2103" s="51" t="n">
        <x:f>IFERROR(AM2103*AN2103,"")</x:f>
        <x:v>51937122629</x:v>
      </x:c>
      <x:c r="AP2103" s="56" t="n">
        <x:f>IFERROR(AO2103/(K2103*1000000),"")</x:f>
        <x:v>0.3810416691415449</x:v>
      </x:c>
      <x:c r="AQ2103" s="57" t="n">
        <x:v>550193408.3333334</x:v>
      </x:c>
      <x:c r="AR2103" s="52" t="n">
        <x:v>0.3254921750716988</x:v>
      </x:c>
      <x:c r="AS2103" s="52" t="n">
        <x:v>-0.3379711840066367</x:v>
      </x:c>
      <x:c r="AT2103" s="55" t="b">
        <x:v>1</x:v>
      </x:c>
      <x:c r="AU2103" s="50"/>
      <x:c r="AV2103" s="58" t="n">
        <x:v>0.1372603202867178</x:v>
      </x:c>
      <x:c r="AW2103" s="50" t="n">
        <x:v>1017</x:v>
      </x:c>
      <x:c r="AX2103" s="50" t="str">
        <x:v>Future Moat</x:v>
      </x:c>
      <x:c r="AY2103" s="50" t="str">
        <x:v>目立つ機械的警告なし（定性確認は別途必要）</x:v>
      </x:c>
      <x:c r="AZ2103" s="59" t="str">
        <x:v>2025-06-26 14:03</x:v>
      </x:c>
      <x:c r="BA2103" s="53" t="n">
        <x:v>22555</x:v>
      </x:c>
      <x:c r="BB2103" s="50"/>
      <x:c r="BC2103" s="50"/>
      <x:c r="BD2103" s="50" t="str">
        <x:v>TOPIX Small 2</x:v>
      </x:c>
    </x:row>
    <x:row r="2104">
      <x:c r="A2104" s="50" t="n">
        <x:v>2103</x:v>
      </x:c>
      <x:c r="B2104" s="50" t="str">
        <x:v>4410</x:v>
      </x:c>
      <x:c r="C2104" s="50" t="str">
        <x:v>4410.T</x:v>
      </x:c>
      <x:c r="D2104" s="50" t="str">
        <x:v>HARIMA CHEMICALS GROUP,INC.</x:v>
      </x:c>
      <x:c r="E2104" s="50" t="str">
        <x:v>Prime Market (Domestic)</x:v>
      </x:c>
      <x:c r="F2104" s="50" t="str">
        <x:v>Chemicals</x:v>
      </x:c>
      <x:c r="G2104" s="51" t="n">
        <x:v>62850</x:v>
      </x:c>
      <x:c r="H2104" s="51" t="n">
        <x:v>76093</x:v>
      </x:c>
      <x:c r="I2104" s="51" t="n">
        <x:v>94510</x:v>
      </x:c>
      <x:c r="J2104" s="51" t="n">
        <x:v>92330</x:v>
      </x:c>
      <x:c r="K2104" s="51" t="n">
        <x:v>101006</x:v>
      </x:c>
      <x:c r="L2104" s="52" t="n">
        <x:f>IFERROR(H2104/G2104-1,"")</x:f>
        <x:v>0.21070803500397783</x:v>
      </x:c>
      <x:c r="M2104" s="52" t="n">
        <x:f>IFERROR(I2104/H2104-1,"")</x:f>
        <x:v>0.24203277568238857</x:v>
      </x:c>
      <x:c r="N2104" s="52" t="n">
        <x:f>IFERROR(J2104/I2104-1,"")</x:f>
        <x:v>-0.023066342186012112</x:v>
      </x:c>
      <x:c r="O2104" s="52" t="n">
        <x:f>IFERROR(K2104/J2104-1,"")</x:f>
        <x:v>0.09396729123795078</x:v>
      </x:c>
      <x:c r="P2104" s="52" t="n">
        <x:f>IFERROR((K2104/G2104)^(1/4)-1,"")</x:f>
        <x:v>0.12592761941823927</x:v>
      </x:c>
      <x:c r="Q2104" s="51" t="n">
        <x:v>2083</x:v>
      </x:c>
      <x:c r="R2104" s="52" t="n">
        <x:f>IFERROR(Q2104/K2104,"")</x:f>
        <x:v>0.020622537275013366</x:v>
      </x:c>
      <x:c r="S2104" s="53" t="n">
        <x:v>31352</x:v>
      </x:c>
      <x:c r="T2104" s="50" t="str">
        <x:v>EDINET_company_history</x:v>
      </x:c>
      <x:c r="U2104" s="50" t="str">
        <x:v>長谷川興産株式会社</x:v>
      </x:c>
      <x:c r="V2104" s="54" t="n">
        <x:v>0.12</x:v>
      </x:c>
      <x:c r="W2104" s="50" t="str">
        <x:v>長谷川 吉弘 / 谷中 一朗</x:v>
      </x:c>
      <x:c r="X2104" s="50" t="b">
        <x:f>AND(COUNT(L2104:O2104)=4,L2104&gt;='設定'!$B$6,M2104&gt;='設定'!$B$6,N2104&gt;='設定'!$B$6,O2104&gt;='設定'!$B$6)</x:f>
        <x:v>0</x:v>
      </x:c>
      <x:c r="Y2104" s="50" t="b">
        <x:f>AND(COUNT(G2104:K2104)=5,P2104&gt;='設定'!$B$7)</x:f>
        <x:v>0</x:v>
      </x:c>
      <x:c r="Z2104" s="50" t="b">
        <x:f>AND(ISNUMBER(R2104),R2104&gt;='設定'!$B$8)</x:f>
        <x:v>0</x:v>
      </x:c>
      <x:c r="AA2104" s="50" t="b">
        <x:f>AND(ISNUMBER(S2104),S2104&gt;=DATE(YEAR('設定'!$B$10)-'設定'!$B$9,MONTH('設定'!$B$10),DAY('設定'!$B$10)))</x:f>
        <x:v>0</x:v>
      </x:c>
      <x:c r="AB2104" s="55" t="b">
        <x:v>0</x:v>
      </x:c>
      <x:c r="AC2104" s="55" t="b">
        <x:v>0</x:v>
      </x:c>
      <x:c r="AD2104" s="50" t="n">
        <x:f>IF(X2104,1,0)+IF(Z2104,1,0)+IF(AA2104,1,0)+IF(AB2104,1,0)</x:f>
        <x:v>0</x:v>
      </x:c>
      <x:c r="AE2104" s="50" t="n">
        <x:f>IF(Y2104,1,0)+IF(Z2104,1,0)+IF(AA2104,1,0)+IF(AB2104,1,0)</x:f>
        <x:v>0</x:v>
      </x:c>
      <x:c r="AF2104" s="50" t="n">
        <x:f>IF(Y2104,1,0)+IF(Z2104,1,0)+IF(AA2104,1,0)+IF(AC2104,1,0)</x:f>
        <x:v>0</x:v>
      </x:c>
      <x:c r="AG2104" s="53" t="n">
        <x:v>44348</x:v>
      </x:c>
      <x:c r="AH2104" s="50" t="str">
        <x:v>S100W57W</x:v>
      </x:c>
      <x:c r="AI2104" s="50" t="str">
        <x:v>NetSalesSummaryOfBusinessResults</x:v>
      </x:c>
      <x:c r="AJ2104" s="50" t="str">
        <x:v>OperatingIncome</x:v>
      </x:c>
      <x:c r="AK2104" s="53" t="n">
        <x:v>45747</x:v>
      </x:c>
      <x:c r="AL2104" s="50" t="str">
        <x:v>365/365/365/366/365</x:v>
      </x:c>
      <x:c r="AM2104" s="51" t="n">
        <x:v>24265396</x:v>
      </x:c>
      <x:c r="AN2104" s="51" t="n">
        <x:v>1060</x:v>
      </x:c>
      <x:c r="AO2104" s="51" t="n">
        <x:f>IFERROR(AM2104*AN2104,"")</x:f>
        <x:v>25721319760</x:v>
      </x:c>
      <x:c r="AP2104" s="56" t="n">
        <x:f>IFERROR(AO2104/(K2104*1000000),"")</x:f>
        <x:v>0.2546514044710215</x:v>
      </x:c>
      <x:c r="AQ2104" s="57" t="n">
        <x:v>73728451.66666667</x:v>
      </x:c>
      <x:c r="AR2104" s="52" t="n">
        <x:v>0.2136642832508763</x:v>
      </x:c>
      <x:c r="AS2104" s="52" t="n">
        <x:v>-0.2124287631541939</x:v>
      </x:c>
      <x:c r="AT2104" s="55" t="b">
        <x:v>1</x:v>
      </x:c>
      <x:c r="AU2104" s="50"/>
      <x:c r="AV2104" s="58" t="n">
        <x:v>0.1793467499784374</x:v>
      </x:c>
      <x:c r="AW2104" s="50" t="n">
        <x:v>830</x:v>
      </x:c>
      <x:c r="AX2104" s="50" t="str">
        <x:v>Future Moat</x:v>
      </x:c>
      <x:c r="AY2104" s="50" t="str">
        <x:v>目立つ機械的警告なし（定性確認は別途必要）</x:v>
      </x:c>
      <x:c r="AZ2104" s="59" t="str">
        <x:v>2025-06-27 09:41</x:v>
      </x:c>
      <x:c r="BA2104" s="53" t="n">
        <x:v>31352</x:v>
      </x:c>
      <x:c r="BB2104" s="50"/>
      <x:c r="BC2104" s="50"/>
      <x:c r="BD2104" s="50" t="str">
        <x:v>TOPIX Small 2</x:v>
      </x:c>
    </x:row>
    <x:row r="2105">
      <x:c r="A2105" s="50" t="n">
        <x:v>2104</x:v>
      </x:c>
      <x:c r="B2105" s="50" t="str">
        <x:v>7201</x:v>
      </x:c>
      <x:c r="C2105" s="50" t="str">
        <x:v>7201.T</x:v>
      </x:c>
      <x:c r="D2105" s="50" t="str">
        <x:v>NISSAN MOTOR CO.,LTD.</x:v>
      </x:c>
      <x:c r="E2105" s="50" t="str">
        <x:v>Prime Market (Domestic)</x:v>
      </x:c>
      <x:c r="F2105" s="50" t="str">
        <x:v>Transportation Equipment</x:v>
      </x:c>
      <x:c r="G2105" s="51" t="n">
        <x:v>7862572</x:v>
      </x:c>
      <x:c r="H2105" s="51" t="n">
        <x:v>8424585</x:v>
      </x:c>
      <x:c r="I2105" s="51" t="n">
        <x:v>10596695</x:v>
      </x:c>
      <x:c r="J2105" s="51" t="n">
        <x:v>12685716</x:v>
      </x:c>
      <x:c r="K2105" s="51" t="n">
        <x:v>12633214</x:v>
      </x:c>
      <x:c r="L2105" s="52" t="n">
        <x:f>IFERROR(H2105/G2105-1,"")</x:f>
        <x:v>0.0714795362128322</x:v>
      </x:c>
      <x:c r="M2105" s="52" t="n">
        <x:f>IFERROR(I2105/H2105-1,"")</x:f>
        <x:v>0.2578299109095581</x:v>
      </x:c>
      <x:c r="N2105" s="52" t="n">
        <x:f>IFERROR(J2105/I2105-1,"")</x:f>
        <x:v>0.19713891925737226</x:v>
      </x:c>
      <x:c r="O2105" s="52" t="n">
        <x:f>IFERROR(K2105/J2105-1,"")</x:f>
        <x:v>-0.004138670611891326</x:v>
      </x:c>
      <x:c r="P2105" s="52" t="n">
        <x:f>IFERROR((K2105/G2105)^(1/4)-1,"")</x:f>
        <x:v>0.1258675561897311</x:v>
      </x:c>
      <x:c r="Q2105" s="51" t="n">
        <x:v>69798</x:v>
      </x:c>
      <x:c r="R2105" s="52" t="n">
        <x:f>IFERROR(Q2105/K2105,"")</x:f>
        <x:v>0.005524959839990046</x:v>
      </x:c>
      <x:c r="S2105" s="53" t="n">
        <x:v>18629</x:v>
      </x:c>
      <x:c r="T2105" s="50" t="str">
        <x:v>EDINET_company_history</x:v>
      </x:c>
      <x:c r="U2105" s="50" t="str">
        <x:v>ナティクシス エスエイ アズ トラスティー フォー フィデューシー ニュートン 701910(常任代理人 株式会社みずほ銀行決済営業部) (注１)</x:v>
      </x:c>
      <x:c r="V2105" s="54" t="n">
        <x:v>0.188</x:v>
      </x:c>
      <x:c r="W2105" s="50"/>
      <x:c r="X2105" s="50" t="b">
        <x:f>AND(COUNT(L2105:O2105)=4,L2105&gt;='設定'!$B$6,M2105&gt;='設定'!$B$6,N2105&gt;='設定'!$B$6,O2105&gt;='設定'!$B$6)</x:f>
        <x:v>0</x:v>
      </x:c>
      <x:c r="Y2105" s="50" t="b">
        <x:f>AND(COUNT(G2105:K2105)=5,P2105&gt;='設定'!$B$7)</x:f>
        <x:v>0</x:v>
      </x:c>
      <x:c r="Z2105" s="50" t="b">
        <x:f>AND(ISNUMBER(R2105),R2105&gt;='設定'!$B$8)</x:f>
        <x:v>0</x:v>
      </x:c>
      <x:c r="AA2105" s="50" t="b">
        <x:f>AND(ISNUMBER(S2105),S2105&gt;=DATE(YEAR('設定'!$B$10)-'設定'!$B$9,MONTH('設定'!$B$10),DAY('設定'!$B$10)))</x:f>
        <x:v>0</x:v>
      </x:c>
      <x:c r="AB2105" s="55" t="b">
        <x:v>0</x:v>
      </x:c>
      <x:c r="AC2105" s="55" t="b">
        <x:v>0</x:v>
      </x:c>
      <x:c r="AD2105" s="50" t="n">
        <x:f>IF(X2105,1,0)+IF(Z2105,1,0)+IF(AA2105,1,0)+IF(AB2105,1,0)</x:f>
        <x:v>0</x:v>
      </x:c>
      <x:c r="AE2105" s="50" t="n">
        <x:f>IF(Y2105,1,0)+IF(Z2105,1,0)+IF(AA2105,1,0)+IF(AB2105,1,0)</x:f>
        <x:v>0</x:v>
      </x:c>
      <x:c r="AF2105" s="50" t="n">
        <x:f>IF(Y2105,1,0)+IF(Z2105,1,0)+IF(AA2105,1,0)+IF(AC2105,1,0)</x:f>
        <x:v>0</x:v>
      </x:c>
      <x:c r="AG2105" s="53" t="n">
        <x:v>44348</x:v>
      </x:c>
      <x:c r="AH2105" s="50" t="str">
        <x:v>S100W2UQ</x:v>
      </x:c>
      <x:c r="AI2105" s="50" t="str">
        <x:v>NetSalesSummaryOfBusinessResults</x:v>
      </x:c>
      <x:c r="AJ2105" s="50" t="str">
        <x:v>OperatingIncome</x:v>
      </x:c>
      <x:c r="AK2105" s="53" t="n">
        <x:v>45747</x:v>
      </x:c>
      <x:c r="AL2105" s="50" t="str">
        <x:v>365/365/365/366/365</x:v>
      </x:c>
      <x:c r="AM2105" s="51" t="n">
        <x:v>3695161012</x:v>
      </x:c>
      <x:c r="AN2105" s="51" t="n">
        <x:v>375.3999938964844</x:v>
      </x:c>
      <x:c r="AO2105" s="51" t="n">
        <x:f>IFERROR(AM2105*AN2105,"")</x:f>
        <x:v>1387163421351.3271</x:v>
      </x:c>
      <x:c r="AP2105" s="56" t="n">
        <x:f>IFERROR(AO2105/(K2105*1000000),"")</x:f>
        <x:v>0.10980289112108187</x:v>
      </x:c>
      <x:c r="AQ2105" s="57" t="n">
        <x:v>10862678272.83381</x:v>
      </x:c>
      <x:c r="AR2105" s="52" t="n">
        <x:v>0.4108346529154195</x:v>
      </x:c>
      <x:c r="AS2105" s="52" t="n">
        <x:v>-0.5591464280471687</x:v>
      </x:c>
      <x:c r="AT2105" s="55" t="b">
        <x:v>0</x:v>
      </x:c>
      <x:c r="AU2105" s="50" t="str">
        <x:v>extreme_valuation_outlier</x:v>
      </x:c>
      <x:c r="AV2105" s="58" t="n">
        <x:v>0.3747886878035164</x:v>
      </x:c>
      <x:c r="AW2105" s="50" t="n">
        <x:v>241</x:v>
      </x:c>
      <x:c r="AX2105" s="50" t="str">
        <x:v>Transformation Moat</x:v>
      </x:c>
      <x:c r="AY2105" s="50" t="str">
        <x:v>既存適格性フィルター不通過: extreme_valuation_outlier</x:v>
      </x:c>
      <x:c r="AZ2105" s="59" t="str">
        <x:v>2025-06-23 16:13</x:v>
      </x:c>
      <x:c r="BA2105" s="53" t="n">
        <x:v>18629</x:v>
      </x:c>
      <x:c r="BB2105" s="50"/>
      <x:c r="BC2105" s="50"/>
      <x:c r="BD2105" s="50" t="str">
        <x:v>TOPIX Mid400</x:v>
      </x:c>
    </x:row>
    <x:row r="2106">
      <x:c r="A2106" s="50" t="n">
        <x:v>2105</x:v>
      </x:c>
      <x:c r="B2106" s="50" t="str">
        <x:v>9028</x:v>
      </x:c>
      <x:c r="C2106" s="50" t="str">
        <x:v>9028.T</x:v>
      </x:c>
      <x:c r="D2106" s="50" t="str">
        <x:v>ZERO CO.,LTD.</x:v>
      </x:c>
      <x:c r="E2106" s="50" t="str">
        <x:v>Standard Market(Domestic)</x:v>
      </x:c>
      <x:c r="F2106" s="50" t="str">
        <x:v>Land Transportation</x:v>
      </x:c>
      <x:c r="G2106" s="51" t="n">
        <x:v>92171</x:v>
      </x:c>
      <x:c r="H2106" s="51" t="n">
        <x:v>107045</x:v>
      </x:c>
      <x:c r="I2106" s="51" t="n">
        <x:v>132861</x:v>
      </x:c>
      <x:c r="J2106" s="51" t="n">
        <x:v>140751</x:v>
      </x:c>
      <x:c r="K2106" s="51" t="n">
        <x:v>147843</x:v>
      </x:c>
      <x:c r="L2106" s="52" t="n">
        <x:f>IFERROR(H2106/G2106-1,"")</x:f>
        <x:v>0.1613739679508739</x:v>
      </x:c>
      <x:c r="M2106" s="52" t="n">
        <x:f>IFERROR(I2106/H2106-1,"")</x:f>
        <x:v>0.24116960156943335</x:v>
      </x:c>
      <x:c r="N2106" s="52" t="n">
        <x:f>IFERROR(J2106/I2106-1,"")</x:f>
        <x:v>0.05938537268272848</x:v>
      </x:c>
      <x:c r="O2106" s="52" t="n">
        <x:f>IFERROR(K2106/J2106-1,"")</x:f>
        <x:v>0.0503868533793721</x:v>
      </x:c>
      <x:c r="P2106" s="52" t="n">
        <x:f>IFERROR((K2106/G2106)^(1/4)-1,"")</x:f>
        <x:v>0.12538628155980036</x:v>
      </x:c>
      <x:c r="Q2106" s="51" t="n">
        <x:v>10228</x:v>
      </x:c>
      <x:c r="R2106" s="52" t="n">
        <x:f>IFERROR(Q2106/K2106,"")</x:f>
        <x:v>0.0691814965875963</x:v>
      </x:c>
      <x:c r="S2106" s="53" t="n">
        <x:v>38565</x:v>
      </x:c>
      <x:c r="T2106" s="50" t="str">
        <x:v>EDINET_company_history</x:v>
      </x:c>
      <x:c r="U2106" s="50" t="str">
        <x:v>ZENITH LOGISTICS LIMITED(常任代理人 株式会社みずほ銀行決済営業部)</x:v>
      </x:c>
      <x:c r="V2106" s="54" t="n">
        <x:v>0.4797</x:v>
      </x:c>
      <x:c r="W2106" s="50" t="str">
        <x:v>北村 竹朗 / 中江 英毅 / 髙橋 俊博</x:v>
      </x:c>
      <x:c r="X2106" s="50" t="b">
        <x:f>AND(COUNT(L2106:O2106)=4,L2106&gt;='設定'!$B$6,M2106&gt;='設定'!$B$6,N2106&gt;='設定'!$B$6,O2106&gt;='設定'!$B$6)</x:f>
        <x:v>0</x:v>
      </x:c>
      <x:c r="Y2106" s="50" t="b">
        <x:f>AND(COUNT(G2106:K2106)=5,P2106&gt;='設定'!$B$7)</x:f>
        <x:v>0</x:v>
      </x:c>
      <x:c r="Z2106" s="50" t="b">
        <x:f>AND(ISNUMBER(R2106),R2106&gt;='設定'!$B$8)</x:f>
        <x:v>0</x:v>
      </x:c>
      <x:c r="AA2106" s="50" t="b">
        <x:f>AND(ISNUMBER(S2106),S2106&gt;=DATE(YEAR('設定'!$B$10)-'設定'!$B$9,MONTH('設定'!$B$10),DAY('設定'!$B$10)))</x:f>
        <x:v>0</x:v>
      </x:c>
      <x:c r="AB2106" s="55" t="b">
        <x:v>0</x:v>
      </x:c>
      <x:c r="AC2106" s="55" t="b">
        <x:v>0</x:v>
      </x:c>
      <x:c r="AD2106" s="50" t="n">
        <x:f>IF(X2106,1,0)+IF(Z2106,1,0)+IF(AA2106,1,0)+IF(AB2106,1,0)</x:f>
        <x:v>0</x:v>
      </x:c>
      <x:c r="AE2106" s="50" t="n">
        <x:f>IF(Y2106,1,0)+IF(Z2106,1,0)+IF(AA2106,1,0)+IF(AB2106,1,0)</x:f>
        <x:v>0</x:v>
      </x:c>
      <x:c r="AF2106" s="50" t="n">
        <x:f>IF(Y2106,1,0)+IF(Z2106,1,0)+IF(AA2106,1,0)+IF(AC2106,1,0)</x:f>
        <x:v>0</x:v>
      </x:c>
      <x:c r="AG2106" s="53" t="n">
        <x:v>44348</x:v>
      </x:c>
      <x:c r="AH2106" s="50" t="str">
        <x:v>S100WRNH</x:v>
      </x:c>
      <x:c r="AI2106" s="50" t="str">
        <x:v>RevenueIFRSSummaryOfBusinessResults</x:v>
      </x:c>
      <x:c r="AJ2106" s="50" t="str">
        <x:v>OperatingProfitLossIFRS</x:v>
      </x:c>
      <x:c r="AK2106" s="53" t="n">
        <x:v>45838</x:v>
      </x:c>
      <x:c r="AL2106" s="50" t="str">
        <x:v>365/365/365/366/365</x:v>
      </x:c>
      <x:c r="AM2106" s="51" t="n">
        <x:v>17109242</x:v>
      </x:c>
      <x:c r="AN2106" s="51" t="n">
        <x:v>3675</x:v>
      </x:c>
      <x:c r="AO2106" s="51" t="n">
        <x:f>IFERROR(AM2106*AN2106,"")</x:f>
        <x:v>62876464350</x:v>
      </x:c>
      <x:c r="AP2106" s="56" t="n">
        <x:f>IFERROR(AO2106/(K2106*1000000),"")</x:f>
        <x:v>0.425292129826911</x:v>
      </x:c>
      <x:c r="AQ2106" s="57" t="n">
        <x:v>72788291.66666667</x:v>
      </x:c>
      <x:c r="AR2106" s="52" t="n">
        <x:v>0.3263250722636024</x:v>
      </x:c>
      <x:c r="AS2106" s="52" t="n">
        <x:v>-0.3396288009057751</x:v>
      </x:c>
      <x:c r="AT2106" s="55" t="b">
        <x:v>0</x:v>
      </x:c>
      <x:c r="AU2106" s="50" t="str">
        <x:v>missing_financial_data</x:v>
      </x:c>
      <x:c r="AV2106" s="58" t="n">
        <x:v>-0.0483410245583122</x:v>
      </x:c>
      <x:c r="AW2106" s="50" t="n">
        <x:v>2252</x:v>
      </x:c>
      <x:c r="AX2106" s="50" t="str">
        <x:v>Core Moat</x:v>
      </x:c>
      <x:c r="AY2106" s="50" t="str">
        <x:v>既存適格性フィルター不通過: missing_financial_data</x:v>
      </x:c>
      <x:c r="AZ2106" s="59" t="str">
        <x:v>2025-09-29 09:45</x:v>
      </x:c>
      <x:c r="BA2106" s="53" t="n">
        <x:v>38565</x:v>
      </x:c>
      <x:c r="BB2106" s="50"/>
      <x:c r="BC2106" s="50"/>
      <x:c r="BD2106" s="50"/>
    </x:row>
    <x:row r="2107">
      <x:c r="A2107" s="50" t="n">
        <x:v>2106</x:v>
      </x:c>
      <x:c r="B2107" s="50" t="str">
        <x:v>5802</x:v>
      </x:c>
      <x:c r="C2107" s="50" t="str">
        <x:v>5802.T</x:v>
      </x:c>
      <x:c r="D2107" s="50" t="str">
        <x:v>Sumitomo Electric Industries,Ltd.</x:v>
      </x:c>
      <x:c r="E2107" s="50" t="str">
        <x:v>Prime Market (Domestic)</x:v>
      </x:c>
      <x:c r="F2107" s="50" t="str">
        <x:v>Nonferrous Metals</x:v>
      </x:c>
      <x:c r="G2107" s="51" t="n">
        <x:v>2918580</x:v>
      </x:c>
      <x:c r="H2107" s="51" t="n">
        <x:v>3367863</x:v>
      </x:c>
      <x:c r="I2107" s="51" t="n">
        <x:v>4005561</x:v>
      </x:c>
      <x:c r="J2107" s="51" t="n">
        <x:v>4402814</x:v>
      </x:c>
      <x:c r="K2107" s="51" t="n">
        <x:v>4679789</x:v>
      </x:c>
      <x:c r="L2107" s="52" t="n">
        <x:f>IFERROR(H2107/G2107-1,"")</x:f>
        <x:v>0.15393890179470837</x:v>
      </x:c>
      <x:c r="M2107" s="52" t="n">
        <x:f>IFERROR(I2107/H2107-1,"")</x:f>
        <x:v>0.1893479633821209</x:v>
      </x:c>
      <x:c r="N2107" s="52" t="n">
        <x:f>IFERROR(J2107/I2107-1,"")</x:f>
        <x:v>0.09917537143985578</x:v>
      </x:c>
      <x:c r="O2107" s="52" t="n">
        <x:f>IFERROR(K2107/J2107-1,"")</x:f>
        <x:v>0.06290863070754305</x:v>
      </x:c>
      <x:c r="P2107" s="52" t="n">
        <x:f>IFERROR((K2107/G2107)^(1/4)-1,"")</x:f>
        <x:v>0.12528794802287058</x:v>
      </x:c>
      <x:c r="Q2107" s="51" t="n">
        <x:v>320663</x:v>
      </x:c>
      <x:c r="R2107" s="52" t="n">
        <x:f>IFERROR(Q2107/K2107,"")</x:f>
        <x:v>0.06852082433631089</x:v>
      </x:c>
      <x:c r="S2107" s="53" t="n">
        <x:v>44348</x:v>
      </x:c>
      <x:c r="T2107" s="50" t="str">
        <x:v>not_identified_before_local_window</x:v>
      </x:c>
      <x:c r="U2107" s="50" t="str">
        <x:v>日本マスタートラスト 信託銀行株式会社 （信託口）</x:v>
      </x:c>
      <x:c r="V2107" s="54" t="n">
        <x:v>0.1707</x:v>
      </x:c>
      <x:c r="W2107" s="50" t="str">
        <x:v>松本 正義 / 井上 治 / 羽藤 秀雄</x:v>
      </x:c>
      <x:c r="X2107" s="50" t="b">
        <x:f>AND(COUNT(L2107:O2107)=4,L2107&gt;='設定'!$B$6,M2107&gt;='設定'!$B$6,N2107&gt;='設定'!$B$6,O2107&gt;='設定'!$B$6)</x:f>
        <x:v>0</x:v>
      </x:c>
      <x:c r="Y2107" s="50" t="b">
        <x:f>AND(COUNT(G2107:K2107)=5,P2107&gt;='設定'!$B$7)</x:f>
        <x:v>0</x:v>
      </x:c>
      <x:c r="Z2107" s="50" t="b">
        <x:f>AND(ISNUMBER(R2107),R2107&gt;='設定'!$B$8)</x:f>
        <x:v>0</x:v>
      </x:c>
      <x:c r="AA2107" s="50" t="b">
        <x:f>AND(ISNUMBER(S2107),S2107&gt;=DATE(YEAR('設定'!$B$10)-'設定'!$B$9,MONTH('設定'!$B$10),DAY('設定'!$B$10)))</x:f>
        <x:v>0</x:v>
      </x:c>
      <x:c r="AB2107" s="55" t="b">
        <x:v>0</x:v>
      </x:c>
      <x:c r="AC2107" s="55" t="b">
        <x:v>0</x:v>
      </x:c>
      <x:c r="AD2107" s="50" t="n">
        <x:f>IF(X2107,1,0)+IF(Z2107,1,0)+IF(AA2107,1,0)+IF(AB2107,1,0)</x:f>
        <x:v>0</x:v>
      </x:c>
      <x:c r="AE2107" s="50" t="n">
        <x:f>IF(Y2107,1,0)+IF(Z2107,1,0)+IF(AA2107,1,0)+IF(AB2107,1,0)</x:f>
        <x:v>0</x:v>
      </x:c>
      <x:c r="AF2107" s="50" t="n">
        <x:f>IF(Y2107,1,0)+IF(Z2107,1,0)+IF(AA2107,1,0)+IF(AC2107,1,0)</x:f>
        <x:v>0</x:v>
      </x:c>
      <x:c r="AG2107" s="53" t="n">
        <x:v>44348</x:v>
      </x:c>
      <x:c r="AH2107" s="50" t="str">
        <x:v>S100W5LN</x:v>
      </x:c>
      <x:c r="AI2107" s="50" t="str">
        <x:v>NetSalesSummaryOfBusinessResults</x:v>
      </x:c>
      <x:c r="AJ2107" s="50" t="str">
        <x:v>OperatingIncome</x:v>
      </x:c>
      <x:c r="AK2107" s="53" t="n">
        <x:v>45747</x:v>
      </x:c>
      <x:c r="AL2107" s="50" t="str">
        <x:v>365/365/365/366/365</x:v>
      </x:c>
      <x:c r="AM2107" s="51" t="n">
        <x:v>779947071</x:v>
      </x:c>
      <x:c r="AN2107" s="51" t="n">
        <x:v>13180</x:v>
      </x:c>
      <x:c r="AO2107" s="51" t="n">
        <x:f>IFERROR(AM2107*AN2107,"")</x:f>
        <x:v>10279702395780</x:v>
      </x:c>
      <x:c r="AP2107" s="56" t="n">
        <x:f>IFERROR(AO2107/(K2107*1000000),"")</x:f>
        <x:v>2.196616641429774</x:v>
      </x:c>
      <x:c r="AQ2107" s="57" t="n">
        <x:v>83977180426.66667</x:v>
      </x:c>
      <x:c r="AR2107" s="52" t="n">
        <x:v>0.4118586721600851</x:v>
      </x:c>
      <x:c r="AS2107" s="52" t="n">
        <x:v>-0.4143035721854392</x:v>
      </x:c>
      <x:c r="AT2107" s="55" t="b">
        <x:v>1</x:v>
      </x:c>
      <x:c r="AU2107" s="50"/>
      <x:c r="AV2107" s="58" t="n">
        <x:v>0.4851045004116511</x:v>
      </x:c>
      <x:c r="AW2107" s="50" t="n">
        <x:v>100</x:v>
      </x:c>
      <x:c r="AX2107" s="50" t="str">
        <x:v>Future Moat</x:v>
      </x:c>
      <x:c r="AY2107" s="50" t="str">
        <x:v>目立つ機械的警告なし（定性確認は別途必要）</x:v>
      </x:c>
      <x:c r="AZ2107" s="59" t="str">
        <x:v>2025-06-26 15:57</x:v>
      </x:c>
      <x:c r="BA2107" s="53"/>
      <x:c r="BB2107" s="50"/>
      <x:c r="BC2107" s="50"/>
      <x:c r="BD2107" s="50" t="str">
        <x:v>TOPIX Large70</x:v>
      </x:c>
    </x:row>
    <x:row r="2108">
      <x:c r="A2108" s="50" t="n">
        <x:v>2107</x:v>
      </x:c>
      <x:c r="B2108" s="50" t="str">
        <x:v>7616</x:v>
      </x:c>
      <x:c r="C2108" s="50" t="str">
        <x:v>7616.T</x:v>
      </x:c>
      <x:c r="D2108" s="50" t="str">
        <x:v>COLOWIDE CO.,LTD.</x:v>
      </x:c>
      <x:c r="E2108" s="50" t="str">
        <x:v>Prime Market (Domestic)</x:v>
      </x:c>
      <x:c r="F2108" s="50" t="str">
        <x:v>Retail Trade</x:v>
      </x:c>
      <x:c r="G2108" s="51" t="n">
        <x:v>168181</x:v>
      </x:c>
      <x:c r="H2108" s="51" t="n">
        <x:v>175627</x:v>
      </x:c>
      <x:c r="I2108" s="51" t="n">
        <x:v>220830</x:v>
      </x:c>
      <x:c r="J2108" s="51" t="n">
        <x:v>241284</x:v>
      </x:c>
      <x:c r="K2108" s="51" t="n">
        <x:v>269156</x:v>
      </x:c>
      <x:c r="L2108" s="52" t="n">
        <x:f>IFERROR(H2108/G2108-1,"")</x:f>
        <x:v>0.044273728899221654</x:v>
      </x:c>
      <x:c r="M2108" s="52" t="n">
        <x:f>IFERROR(I2108/H2108-1,"")</x:f>
        <x:v>0.25738069886748627</x:v>
      </x:c>
      <x:c r="N2108" s="52" t="n">
        <x:f>IFERROR(J2108/I2108-1,"")</x:f>
        <x:v>0.09262328487977167</x:v>
      </x:c>
      <x:c r="O2108" s="52" t="n">
        <x:f>IFERROR(K2108/J2108-1,"")</x:f>
        <x:v>0.115515326337428</x:v>
      </x:c>
      <x:c r="P2108" s="52" t="n">
        <x:f>IFERROR((K2108/G2108)^(1/4)-1,"")</x:f>
        <x:v>0.12475202505982219</x:v>
      </x:c>
      <x:c r="Q2108" s="51" t="n">
        <x:v>7712</x:v>
      </x:c>
      <x:c r="R2108" s="52" t="n">
        <x:f>IFERROR(Q2108/K2108,"")</x:f>
        <x:v>0.02865252864509801</x:v>
      </x:c>
      <x:c r="S2108" s="53" t="n">
        <x:v>36800</x:v>
      </x:c>
      <x:c r="T2108" s="50" t="str">
        <x:v>EDINET_company_history</x:v>
      </x:c>
      <x:c r="U2108" s="50" t="str">
        <x:v>日本マスタートラスト信託銀行㈱（信託口）</x:v>
      </x:c>
      <x:c r="V2108" s="54" t="n">
        <x:v>0.0938</x:v>
      </x:c>
      <x:c r="W2108" s="50" t="str">
        <x:v>蔵人 金男 / 野尻 公平</x:v>
      </x:c>
      <x:c r="X2108" s="50" t="b">
        <x:f>AND(COUNT(L2108:O2108)=4,L2108&gt;='設定'!$B$6,M2108&gt;='設定'!$B$6,N2108&gt;='設定'!$B$6,O2108&gt;='設定'!$B$6)</x:f>
        <x:v>0</x:v>
      </x:c>
      <x:c r="Y2108" s="50" t="b">
        <x:f>AND(COUNT(G2108:K2108)=5,P2108&gt;='設定'!$B$7)</x:f>
        <x:v>0</x:v>
      </x:c>
      <x:c r="Z2108" s="50" t="b">
        <x:f>AND(ISNUMBER(R2108),R2108&gt;='設定'!$B$8)</x:f>
        <x:v>0</x:v>
      </x:c>
      <x:c r="AA2108" s="50" t="b">
        <x:f>AND(ISNUMBER(S2108),S2108&gt;=DATE(YEAR('設定'!$B$10)-'設定'!$B$9,MONTH('設定'!$B$10),DAY('設定'!$B$10)))</x:f>
        <x:v>0</x:v>
      </x:c>
      <x:c r="AB2108" s="55" t="b">
        <x:v>0</x:v>
      </x:c>
      <x:c r="AC2108" s="55" t="b">
        <x:v>0</x:v>
      </x:c>
      <x:c r="AD2108" s="50" t="n">
        <x:f>IF(X2108,1,0)+IF(Z2108,1,0)+IF(AA2108,1,0)+IF(AB2108,1,0)</x:f>
        <x:v>0</x:v>
      </x:c>
      <x:c r="AE2108" s="50" t="n">
        <x:f>IF(Y2108,1,0)+IF(Z2108,1,0)+IF(AA2108,1,0)+IF(AB2108,1,0)</x:f>
        <x:v>0</x:v>
      </x:c>
      <x:c r="AF2108" s="50" t="n">
        <x:f>IF(Y2108,1,0)+IF(Z2108,1,0)+IF(AA2108,1,0)+IF(AC2108,1,0)</x:f>
        <x:v>0</x:v>
      </x:c>
      <x:c r="AG2108" s="53" t="n">
        <x:v>44348</x:v>
      </x:c>
      <x:c r="AH2108" s="50" t="str">
        <x:v>S100W1YL</x:v>
      </x:c>
      <x:c r="AI2108" s="50" t="str">
        <x:v>RevenueIFRSSummaryOfBusinessResults</x:v>
      </x:c>
      <x:c r="AJ2108" s="50" t="str">
        <x:v>OperatingProfitLossIFRS</x:v>
      </x:c>
      <x:c r="AK2108" s="53" t="n">
        <x:v>45747</x:v>
      </x:c>
      <x:c r="AL2108" s="50" t="str">
        <x:v>365/365/365/366/365</x:v>
      </x:c>
      <x:c r="AM2108" s="51" t="n">
        <x:v>106282891</x:v>
      </x:c>
      <x:c r="AN2108" s="51" t="n">
        <x:v>1776.5</x:v>
      </x:c>
      <x:c r="AO2108" s="51" t="n">
        <x:f>IFERROR(AM2108*AN2108,"")</x:f>
        <x:v>188811555861.5</x:v>
      </x:c>
      <x:c r="AP2108" s="56" t="n">
        <x:f>IFERROR(AO2108/(K2108*1000000),"")</x:f>
        <x:v>0.7014948797778984</x:v>
      </x:c>
      <x:c r="AQ2108" s="57" t="n">
        <x:v>797539894.1666666</x:v>
      </x:c>
      <x:c r="AR2108" s="52" t="n">
        <x:v>0.2402715953251701</x:v>
      </x:c>
      <x:c r="AS2108" s="52" t="n">
        <x:v>-0.3877105713885854</x:v>
      </x:c>
      <x:c r="AT2108" s="55" t="b">
        <x:v>0</x:v>
      </x:c>
      <x:c r="AU2108" s="50" t="str">
        <x:v>missing_financial_data;repeated_operating_loss;extreme_profitability_outlier</x:v>
      </x:c>
      <x:c r="AV2108" s="58" t="n">
        <x:v>-0.4100056988767628</x:v>
      </x:c>
      <x:c r="AW2108" s="50" t="n">
        <x:v>3426</x:v>
      </x:c>
      <x:c r="AX2108" s="50" t="str">
        <x:v>Transformation Moat</x:v>
      </x:c>
      <x:c r="AY2108" s="50" t="str">
        <x:v>既存適格性フィルター不通過: missing_financial_data;repeated_operating_loss;extreme_profitability_outlier</x:v>
      </x:c>
      <x:c r="AZ2108" s="59" t="str">
        <x:v>2025-06-23 16:03</x:v>
      </x:c>
      <x:c r="BA2108" s="53" t="n">
        <x:v>36800</x:v>
      </x:c>
      <x:c r="BB2108" s="50"/>
      <x:c r="BC2108" s="50"/>
      <x:c r="BD2108" s="50" t="str">
        <x:v>TOPIX Mid400</x:v>
      </x:c>
    </x:row>
    <x:row r="2109">
      <x:c r="A2109" s="50" t="n">
        <x:v>2108</x:v>
      </x:c>
      <x:c r="B2109" s="50" t="str">
        <x:v>3067</x:v>
      </x:c>
      <x:c r="C2109" s="50" t="str">
        <x:v>3067.T</x:v>
      </x:c>
      <x:c r="D2109" s="50" t="str">
        <x:v>TOKYO ICHIBAN FOODS CO.,LTD.</x:v>
      </x:c>
      <x:c r="E2109" s="50" t="str">
        <x:v>Standard Market(Domestic)</x:v>
      </x:c>
      <x:c r="F2109" s="50" t="str">
        <x:v>Retail Trade</x:v>
      </x:c>
      <x:c r="G2109" s="51" t="n">
        <x:v>4531.787</x:v>
      </x:c>
      <x:c r="H2109" s="51" t="n">
        <x:v>6075.884</x:v>
      </x:c>
      <x:c r="I2109" s="51" t="n">
        <x:v>7266.498</x:v>
      </x:c>
      <x:c r="J2109" s="51" t="n">
        <x:v>7462.027</x:v>
      </x:c>
      <x:c r="K2109" s="51" t="n">
        <x:v>7250.87</x:v>
      </x:c>
      <x:c r="L2109" s="52" t="n">
        <x:f>IFERROR(H2109/G2109-1,"")</x:f>
        <x:v>0.3407258549441974</x:v>
      </x:c>
      <x:c r="M2109" s="52" t="n">
        <x:f>IFERROR(I2109/H2109-1,"")</x:f>
        <x:v>0.19595732900759777</x:v>
      </x:c>
      <x:c r="N2109" s="52" t="n">
        <x:f>IFERROR(J2109/I2109-1,"")</x:f>
        <x:v>0.026908285118911524</x:v>
      </x:c>
      <x:c r="O2109" s="52" t="n">
        <x:f>IFERROR(K2109/J2109-1,"")</x:f>
        <x:v>-0.028297538993091287</x:v>
      </x:c>
      <x:c r="P2109" s="52" t="n">
        <x:f>IFERROR((K2109/G2109)^(1/4)-1,"")</x:f>
        <x:v>0.12468306917816419</x:v>
      </x:c>
      <x:c r="Q2109" s="51" t="n">
        <x:v>195.4</x:v>
      </x:c>
      <x:c r="R2109" s="52" t="n">
        <x:f>IFERROR(Q2109/K2109,"")</x:f>
        <x:v>0.026948490319092744</x:v>
      </x:c>
      <x:c r="S2109" s="53" t="n">
        <x:v>44348</x:v>
      </x:c>
      <x:c r="T2109" s="50" t="str">
        <x:v>not_identified_before_local_window</x:v>
      </x:c>
      <x:c r="U2109" s="50" t="str">
        <x:v>株式会社なにわ</x:v>
      </x:c>
      <x:c r="V2109" s="54" t="n">
        <x:v>0.2935</x:v>
      </x:c>
      <x:c r="W2109" s="50" t="str">
        <x:v>坂 本 大 地</x:v>
      </x:c>
      <x:c r="X2109" s="50" t="b">
        <x:f>AND(COUNT(L2109:O2109)=4,L2109&gt;='設定'!$B$6,M2109&gt;='設定'!$B$6,N2109&gt;='設定'!$B$6,O2109&gt;='設定'!$B$6)</x:f>
        <x:v>0</x:v>
      </x:c>
      <x:c r="Y2109" s="50" t="b">
        <x:f>AND(COUNT(G2109:K2109)=5,P2109&gt;='設定'!$B$7)</x:f>
        <x:v>0</x:v>
      </x:c>
      <x:c r="Z2109" s="50" t="b">
        <x:f>AND(ISNUMBER(R2109),R2109&gt;='設定'!$B$8)</x:f>
        <x:v>0</x:v>
      </x:c>
      <x:c r="AA2109" s="50" t="b">
        <x:f>AND(ISNUMBER(S2109),S2109&gt;=DATE(YEAR('設定'!$B$10)-'設定'!$B$9,MONTH('設定'!$B$10),DAY('設定'!$B$10)))</x:f>
        <x:v>0</x:v>
      </x:c>
      <x:c r="AB2109" s="55" t="b">
        <x:v>0</x:v>
      </x:c>
      <x:c r="AC2109" s="55" t="b">
        <x:v>0</x:v>
      </x:c>
      <x:c r="AD2109" s="50" t="n">
        <x:f>IF(X2109,1,0)+IF(Z2109,1,0)+IF(AA2109,1,0)+IF(AB2109,1,0)</x:f>
        <x:v>0</x:v>
      </x:c>
      <x:c r="AE2109" s="50" t="n">
        <x:f>IF(Y2109,1,0)+IF(Z2109,1,0)+IF(AA2109,1,0)+IF(AB2109,1,0)</x:f>
        <x:v>0</x:v>
      </x:c>
      <x:c r="AF2109" s="50" t="n">
        <x:f>IF(Y2109,1,0)+IF(Z2109,1,0)+IF(AA2109,1,0)+IF(AC2109,1,0)</x:f>
        <x:v>0</x:v>
      </x:c>
      <x:c r="AG2109" s="53" t="n">
        <x:v>44348</x:v>
      </x:c>
      <x:c r="AH2109" s="50" t="str">
        <x:v>S100XCZ1</x:v>
      </x:c>
      <x:c r="AI2109" s="50" t="str">
        <x:v>NetSalesSummaryOfBusinessResults</x:v>
      </x:c>
      <x:c r="AJ2109" s="50" t="str">
        <x:v>OperatingIncome</x:v>
      </x:c>
      <x:c r="AK2109" s="53" t="n">
        <x:v>45930</x:v>
      </x:c>
      <x:c r="AL2109" s="50" t="str">
        <x:v>365/365/365/366/365</x:v>
      </x:c>
      <x:c r="AM2109" s="51" t="n">
        <x:v>8923700</x:v>
      </x:c>
      <x:c r="AN2109" s="51" t="n">
        <x:v>452</x:v>
      </x:c>
      <x:c r="AO2109" s="51" t="n">
        <x:f>IFERROR(AM2109*AN2109,"")</x:f>
        <x:v>4033512400</x:v>
      </x:c>
      <x:c r="AP2109" s="56" t="n">
        <x:f>IFERROR(AO2109/(K2109*1000000),"")</x:f>
        <x:v>0.5562797843569116</x:v>
      </x:c>
      <x:c r="AQ2109" s="57" t="n">
        <x:v>5181326.666666667</x:v>
      </x:c>
      <x:c r="AR2109" s="52" t="n">
        <x:v>0.1441337479073731</x:v>
      </x:c>
      <x:c r="AS2109" s="52" t="n">
        <x:v>-0.3054187192118227</x:v>
      </x:c>
      <x:c r="AT2109" s="55" t="b">
        <x:v>0</x:v>
      </x:c>
      <x:c r="AU2109" s="50" t="str">
        <x:v>low_liquidity</x:v>
      </x:c>
      <x:c r="AV2109" s="58" t="n">
        <x:v>-0.0829354168983125</x:v>
      </x:c>
      <x:c r="AW2109" s="50" t="n">
        <x:v>2491</x:v>
      </x:c>
      <x:c r="AX2109" s="50" t="str">
        <x:v>Transformation Moat</x:v>
      </x:c>
      <x:c r="AY2109" s="50" t="str">
        <x:v>既存適格性フィルター不通過: low_liquidity / 60日平均売買代金2,000万円未満</x:v>
      </x:c>
      <x:c r="AZ2109" s="59" t="str">
        <x:v>2025-12-25 11:57</x:v>
      </x:c>
      <x:c r="BA2109" s="53"/>
      <x:c r="BB2109" s="50"/>
      <x:c r="BC2109" s="50"/>
      <x:c r="BD2109" s="50"/>
    </x:row>
    <x:row r="2110">
      <x:c r="A2110" s="50" t="n">
        <x:v>2109</x:v>
      </x:c>
      <x:c r="B2110" s="50" t="str">
        <x:v>3825</x:v>
      </x:c>
      <x:c r="C2110" s="50" t="str">
        <x:v>3825.T</x:v>
      </x:c>
      <x:c r="D2110" s="50" t="str">
        <x:v>Remixpoint,inc.</x:v>
      </x:c>
      <x:c r="E2110" s="50" t="str">
        <x:v>Standard Market(Domestic)</x:v>
      </x:c>
      <x:c r="F2110" s="50" t="str">
        <x:v>Retail Trade</x:v>
      </x:c>
      <x:c r="G2110" s="51" t="n">
        <x:v>13217</x:v>
      </x:c>
      <x:c r="H2110" s="51" t="n">
        <x:v>28753</x:v>
      </x:c>
      <x:c r="I2110" s="51" t="n">
        <x:v>32789</x:v>
      </x:c>
      <x:c r="J2110" s="51" t="n">
        <x:v>20487</x:v>
      </x:c>
      <x:c r="K2110" s="51" t="n">
        <x:v>21129</x:v>
      </x:c>
      <x:c r="L2110" s="52" t="n">
        <x:f>IFERROR(H2110/G2110-1,"")</x:f>
        <x:v>1.175455852311417</x:v>
      </x:c>
      <x:c r="M2110" s="52" t="n">
        <x:f>IFERROR(I2110/H2110-1,"")</x:f>
        <x:v>0.14036796160400655</x:v>
      </x:c>
      <x:c r="N2110" s="52" t="n">
        <x:f>IFERROR(J2110/I2110-1,"")</x:f>
        <x:v>-0.37518680045137087</x:v>
      </x:c>
      <x:c r="O2110" s="52" t="n">
        <x:f>IFERROR(K2110/J2110-1,"")</x:f>
        <x:v>0.03133694537999698</x:v>
      </x:c>
      <x:c r="P2110" s="52" t="n">
        <x:f>IFERROR((K2110/G2110)^(1/4)-1,"")</x:f>
        <x:v>0.1244405872027472</x:v>
      </x:c>
      <x:c r="Q2110" s="51" t="n">
        <x:v>-1211</x:v>
      </x:c>
      <x:c r="R2110" s="52" t="n">
        <x:f>IFERROR(Q2110/K2110,"")</x:f>
        <x:v>-0.05731459131998675</x:v>
      </x:c>
      <x:c r="S2110" s="53" t="n">
        <x:v>39052</x:v>
      </x:c>
      <x:c r="T2110" s="50" t="str">
        <x:v>EDINET_company_history</x:v>
      </x:c>
      <x:c r="U2110" s="50" t="str">
        <x:v>楽天証券株式会社</x:v>
      </x:c>
      <x:c r="V2110" s="54" t="n">
        <x:v>0.0168</x:v>
      </x:c>
      <x:c r="W2110" s="50" t="str">
        <x:v>高橋 由彦</x:v>
      </x:c>
      <x:c r="X2110" s="50" t="b">
        <x:f>AND(COUNT(L2110:O2110)=4,L2110&gt;='設定'!$B$6,M2110&gt;='設定'!$B$6,N2110&gt;='設定'!$B$6,O2110&gt;='設定'!$B$6)</x:f>
        <x:v>0</x:v>
      </x:c>
      <x:c r="Y2110" s="50" t="b">
        <x:f>AND(COUNT(G2110:K2110)=5,P2110&gt;='設定'!$B$7)</x:f>
        <x:v>0</x:v>
      </x:c>
      <x:c r="Z2110" s="50" t="b">
        <x:f>AND(ISNUMBER(R2110),R2110&gt;='設定'!$B$8)</x:f>
        <x:v>0</x:v>
      </x:c>
      <x:c r="AA2110" s="50" t="b">
        <x:f>AND(ISNUMBER(S2110),S2110&gt;=DATE(YEAR('設定'!$B$10)-'設定'!$B$9,MONTH('設定'!$B$10),DAY('設定'!$B$10)))</x:f>
        <x:v>0</x:v>
      </x:c>
      <x:c r="AB2110" s="55" t="b">
        <x:v>0</x:v>
      </x:c>
      <x:c r="AC2110" s="55" t="b">
        <x:v>0</x:v>
      </x:c>
      <x:c r="AD2110" s="50" t="n">
        <x:f>IF(X2110,1,0)+IF(Z2110,1,0)+IF(AA2110,1,0)+IF(AB2110,1,0)</x:f>
        <x:v>0</x:v>
      </x:c>
      <x:c r="AE2110" s="50" t="n">
        <x:f>IF(Y2110,1,0)+IF(Z2110,1,0)+IF(AA2110,1,0)+IF(AB2110,1,0)</x:f>
        <x:v>0</x:v>
      </x:c>
      <x:c r="AF2110" s="50" t="n">
        <x:f>IF(Y2110,1,0)+IF(Z2110,1,0)+IF(AA2110,1,0)+IF(AC2110,1,0)</x:f>
        <x:v>0</x:v>
      </x:c>
      <x:c r="AG2110" s="53" t="n">
        <x:v>44348</x:v>
      </x:c>
      <x:c r="AH2110" s="50" t="str">
        <x:v>S100W5OC</x:v>
      </x:c>
      <x:c r="AI2110" s="50" t="str">
        <x:v>NetSalesSummaryOfBusinessResults</x:v>
      </x:c>
      <x:c r="AJ2110" s="50" t="str">
        <x:v>OperatingIncome</x:v>
      </x:c>
      <x:c r="AK2110" s="53" t="n">
        <x:v>45747</x:v>
      </x:c>
      <x:c r="AL2110" s="50" t="str">
        <x:v>365/365/365/366/365</x:v>
      </x:c>
      <x:c r="AM2110" s="51" t="n">
        <x:v>122915800</x:v>
      </x:c>
      <x:c r="AN2110" s="51" t="n">
        <x:v>183</x:v>
      </x:c>
      <x:c r="AO2110" s="51" t="n">
        <x:f>IFERROR(AM2110*AN2110,"")</x:f>
        <x:v>22493591400</x:v>
      </x:c>
      <x:c r="AP2110" s="56" t="n">
        <x:f>IFERROR(AO2110/(K2110*1000000),"")</x:f>
        <x:v>1.0645838137157462</x:v>
      </x:c>
      <x:c r="AQ2110" s="57" t="n">
        <x:v>233269813.33333337</x:v>
      </x:c>
      <x:c r="AR2110" s="52" t="n">
        <x:v>0.7999339182265327</x:v>
      </x:c>
      <x:c r="AS2110" s="52" t="n">
        <x:v>-0.8110817906188386</x:v>
      </x:c>
      <x:c r="AT2110" s="55" t="b">
        <x:v>0</x:v>
      </x:c>
      <x:c r="AU2110" s="50" t="str">
        <x:v>repeated_operating_loss;repeated_negative_operating_cf</x:v>
      </x:c>
      <x:c r="AV2110" s="58" t="n">
        <x:v>-0.8259996451489001</x:v>
      </x:c>
      <x:c r="AW2110" s="50" t="n">
        <x:v>3604</x:v>
      </x:c>
      <x:c r="AX2110" s="50" t="str">
        <x:v>Transformation Moat</x:v>
      </x:c>
      <x:c r="AY2110" s="50" t="str">
        <x:v>既存適格性フィルター不通過: repeated_operating_loss;repeated_negative_operating_cf / 年率ボラティリティ60%以上 / ローカル5年最大下落率-60%以下</x:v>
      </x:c>
      <x:c r="AZ2110" s="59" t="str">
        <x:v>2025-06-25 14:14</x:v>
      </x:c>
      <x:c r="BA2110" s="53" t="n">
        <x:v>39052</x:v>
      </x:c>
      <x:c r="BB2110" s="50"/>
      <x:c r="BC2110" s="50"/>
      <x:c r="BD2110" s="50"/>
    </x:row>
    <x:row r="2111">
      <x:c r="A2111" s="50" t="n">
        <x:v>2110</x:v>
      </x:c>
      <x:c r="B2111" s="50" t="str">
        <x:v>8022</x:v>
      </x:c>
      <x:c r="C2111" s="50" t="str">
        <x:v>8022.T</x:v>
      </x:c>
      <x:c r="D2111" s="50" t="str">
        <x:v>Mizuno Corporation</x:v>
      </x:c>
      <x:c r="E2111" s="50" t="str">
        <x:v>Prime Market (Domestic)</x:v>
      </x:c>
      <x:c r="F2111" s="50" t="str">
        <x:v>Other Products</x:v>
      </x:c>
      <x:c r="G2111" s="51" t="n">
        <x:v>150419</x:v>
      </x:c>
      <x:c r="H2111" s="51" t="n">
        <x:v>172744</x:v>
      </x:c>
      <x:c r="I2111" s="51" t="n">
        <x:v>212044</x:v>
      </x:c>
      <x:c r="J2111" s="51" t="n">
        <x:v>229711</x:v>
      </x:c>
      <x:c r="K2111" s="51" t="n">
        <x:v>240335</x:v>
      </x:c>
      <x:c r="L2111" s="52" t="n">
        <x:f>IFERROR(H2111/G2111-1,"")</x:f>
        <x:v>0.14841875029085427</x:v>
      </x:c>
      <x:c r="M2111" s="52" t="n">
        <x:f>IFERROR(I2111/H2111-1,"")</x:f>
        <x:v>0.22750428379567444</x:v>
      </x:c>
      <x:c r="N2111" s="52" t="n">
        <x:f>IFERROR(J2111/I2111-1,"")</x:f>
        <x:v>0.08331761332553622</x:v>
      </x:c>
      <x:c r="O2111" s="52" t="n">
        <x:f>IFERROR(K2111/J2111-1,"")</x:f>
        <x:v>0.046249417746646815</x:v>
      </x:c>
      <x:c r="P2111" s="52" t="n">
        <x:f>IFERROR((K2111/G2111)^(1/4)-1,"")</x:f>
        <x:v>0.12429060397949199</x:v>
      </x:c>
      <x:c r="Q2111" s="51" t="n">
        <x:v>20777</x:v>
      </x:c>
      <x:c r="R2111" s="52" t="n">
        <x:f>IFERROR(Q2111/K2111,"")</x:f>
        <x:v>0.08645016331370795</x:v>
      </x:c>
      <x:c r="S2111" s="53" t="n">
        <x:v>44348</x:v>
      </x:c>
      <x:c r="T2111" s="50" t="str">
        <x:v>not_identified_before_local_window</x:v>
      </x:c>
      <x:c r="U2111" s="50" t="str">
        <x:v>公益財団法人ミズノスポーツ振興財団</x:v>
      </x:c>
      <x:c r="V2111" s="54" t="n">
        <x:v>0.1711</x:v>
      </x:c>
      <x:c r="W2111" s="50" t="str">
        <x:v>水 野 明 人 / 福 本 大 介</x:v>
      </x:c>
      <x:c r="X2111" s="50" t="b">
        <x:f>AND(COUNT(L2111:O2111)=4,L2111&gt;='設定'!$B$6,M2111&gt;='設定'!$B$6,N2111&gt;='設定'!$B$6,O2111&gt;='設定'!$B$6)</x:f>
        <x:v>0</x:v>
      </x:c>
      <x:c r="Y2111" s="50" t="b">
        <x:f>AND(COUNT(G2111:K2111)=5,P2111&gt;='設定'!$B$7)</x:f>
        <x:v>0</x:v>
      </x:c>
      <x:c r="Z2111" s="50" t="b">
        <x:f>AND(ISNUMBER(R2111),R2111&gt;='設定'!$B$8)</x:f>
        <x:v>0</x:v>
      </x:c>
      <x:c r="AA2111" s="50" t="b">
        <x:f>AND(ISNUMBER(S2111),S2111&gt;=DATE(YEAR('設定'!$B$10)-'設定'!$B$9,MONTH('設定'!$B$10),DAY('設定'!$B$10)))</x:f>
        <x:v>0</x:v>
      </x:c>
      <x:c r="AB2111" s="55" t="b">
        <x:v>0</x:v>
      </x:c>
      <x:c r="AC2111" s="55" t="b">
        <x:v>0</x:v>
      </x:c>
      <x:c r="AD2111" s="50" t="n">
        <x:f>IF(X2111,1,0)+IF(Z2111,1,0)+IF(AA2111,1,0)+IF(AB2111,1,0)</x:f>
        <x:v>0</x:v>
      </x:c>
      <x:c r="AE2111" s="50" t="n">
        <x:f>IF(Y2111,1,0)+IF(Z2111,1,0)+IF(AA2111,1,0)+IF(AB2111,1,0)</x:f>
        <x:v>0</x:v>
      </x:c>
      <x:c r="AF2111" s="50" t="n">
        <x:f>IF(Y2111,1,0)+IF(Z2111,1,0)+IF(AA2111,1,0)+IF(AC2111,1,0)</x:f>
        <x:v>0</x:v>
      </x:c>
      <x:c r="AG2111" s="53" t="n">
        <x:v>44348</x:v>
      </x:c>
      <x:c r="AH2111" s="50" t="str">
        <x:v>S100VZPV</x:v>
      </x:c>
      <x:c r="AI2111" s="50" t="str">
        <x:v>NetSalesSummaryOfBusinessResults</x:v>
      </x:c>
      <x:c r="AJ2111" s="50" t="str">
        <x:v>OperatingIncome</x:v>
      </x:c>
      <x:c r="AK2111" s="53" t="n">
        <x:v>45747</x:v>
      </x:c>
      <x:c r="AL2111" s="50" t="str">
        <x:v>365/365/365/366/365</x:v>
      </x:c>
      <x:c r="AM2111" s="51" t="n">
        <x:v>25579343</x:v>
      </x:c>
      <x:c r="AN2111" s="51" t="n">
        <x:v>3180</x:v>
      </x:c>
      <x:c r="AO2111" s="51" t="n">
        <x:f>IFERROR(AM2111*AN2111,"")</x:f>
        <x:v>81342310740</x:v>
      </x:c>
      <x:c r="AP2111" s="56" t="n">
        <x:f>IFERROR(AO2111/(K2111*1000000),"")</x:f>
        <x:v>0.33845386955707657</x:v>
      </x:c>
      <x:c r="AQ2111" s="57" t="n">
        <x:v>805257741.6666666</x:v>
      </x:c>
      <x:c r="AR2111" s="52" t="n">
        <x:v>0.3650177487548587</x:v>
      </x:c>
      <x:c r="AS2111" s="52" t="n">
        <x:v>-0.3464983528702381</x:v>
      </x:c>
      <x:c r="AT2111" s="55" t="b">
        <x:v>1</x:v>
      </x:c>
      <x:c r="AU2111" s="50"/>
      <x:c r="AV2111" s="58" t="n">
        <x:v>-0.0908345893164883</x:v>
      </x:c>
      <x:c r="AW2111" s="50" t="n">
        <x:v>2539</x:v>
      </x:c>
      <x:c r="AX2111" s="50" t="str">
        <x:v>Core Moat</x:v>
      </x:c>
      <x:c r="AY2111" s="50" t="str">
        <x:v>目立つ機械的警告なし（定性確認は別途必要）</x:v>
      </x:c>
      <x:c r="AZ2111" s="59" t="str">
        <x:v>2025-06-19 15:38</x:v>
      </x:c>
      <x:c r="BA2111" s="53"/>
      <x:c r="BB2111" s="50"/>
      <x:c r="BC2111" s="50"/>
      <x:c r="BD2111" s="50" t="str">
        <x:v>TOPIX Small 1</x:v>
      </x:c>
    </x:row>
    <x:row r="2112">
      <x:c r="A2112" s="50" t="n">
        <x:v>2111</x:v>
      </x:c>
      <x:c r="B2112" s="50" t="str">
        <x:v>6444</x:v>
      </x:c>
      <x:c r="C2112" s="50" t="str">
        <x:v>6444.T</x:v>
      </x:c>
      <x:c r="D2112" s="50" t="str">
        <x:v>SANDEN CORPORATION</x:v>
      </x:c>
      <x:c r="E2112" s="50" t="str">
        <x:v>Standard Market(Domestic)</x:v>
      </x:c>
      <x:c r="F2112" s="50" t="str">
        <x:v>Machinery</x:v>
      </x:c>
      <x:c r="G2112" s="51" t="n">
        <x:v>119587</x:v>
      </x:c>
      <x:c r="H2112" s="51" t="n">
        <x:v>175683</x:v>
      </x:c>
      <x:c r="I2112" s="51" t="n">
        <x:v>179279</x:v>
      </x:c>
      <x:c r="J2112" s="51" t="n">
        <x:v>183848</x:v>
      </x:c>
      <x:c r="K2112" s="51" t="n">
        <x:v>190875</x:v>
      </x:c>
      <x:c r="L2112" s="52" t="n">
        <x:f>IFERROR(H2112/G2112-1,"")</x:f>
        <x:v>0.46908108740916665</x:v>
      </x:c>
      <x:c r="M2112" s="52" t="n">
        <x:f>IFERROR(I2112/H2112-1,"")</x:f>
        <x:v>0.020468685074822357</x:v>
      </x:c>
      <x:c r="N2112" s="52" t="n">
        <x:f>IFERROR(J2112/I2112-1,"")</x:f>
        <x:v>0.025485416585322218</x:v>
      </x:c>
      <x:c r="O2112" s="52" t="n">
        <x:f>IFERROR(K2112/J2112-1,"")</x:f>
        <x:v>0.038221791915060255</x:v>
      </x:c>
      <x:c r="P2112" s="52" t="n">
        <x:f>IFERROR((K2112/G2112)^(1/4)-1,"")</x:f>
        <x:v>0.12399989257264932</x:v>
      </x:c>
      <x:c r="Q2112" s="51" t="n">
        <x:v>-1507</x:v>
      </x:c>
      <x:c r="R2112" s="52" t="n">
        <x:f>IFERROR(Q2112/K2112,"")</x:f>
        <x:v>-0.007895219384413883</x:v>
      </x:c>
      <x:c r="S2112" s="53" t="n">
        <x:v>17593</x:v>
      </x:c>
      <x:c r="T2112" s="50" t="str">
        <x:v>EDINET_company_history</x:v>
      </x:c>
      <x:c r="U2112" s="50" t="str">
        <x:v>海信日本オートモーティブエアコンシステムズ合同会社</x:v>
      </x:c>
      <x:c r="V2112" s="54" t="n">
        <x:v>0.7316</x:v>
      </x:c>
      <x:c r="W2112" s="50" t="str">
        <x:v>高 玉玲 （ガオ ユリン） / 徐 湛（シュ ジャン） / 王 志剛（ワン ジガン） / 小林 英幸</x:v>
      </x:c>
      <x:c r="X2112" s="50" t="b">
        <x:f>AND(COUNT(L2112:O2112)=4,L2112&gt;='設定'!$B$6,M2112&gt;='設定'!$B$6,N2112&gt;='設定'!$B$6,O2112&gt;='設定'!$B$6)</x:f>
        <x:v>0</x:v>
      </x:c>
      <x:c r="Y2112" s="50" t="b">
        <x:f>AND(COUNT(G2112:K2112)=5,P2112&gt;='設定'!$B$7)</x:f>
        <x:v>0</x:v>
      </x:c>
      <x:c r="Z2112" s="50" t="b">
        <x:f>AND(ISNUMBER(R2112),R2112&gt;='設定'!$B$8)</x:f>
        <x:v>0</x:v>
      </x:c>
      <x:c r="AA2112" s="50" t="b">
        <x:f>AND(ISNUMBER(S2112),S2112&gt;=DATE(YEAR('設定'!$B$10)-'設定'!$B$9,MONTH('設定'!$B$10),DAY('設定'!$B$10)))</x:f>
        <x:v>0</x:v>
      </x:c>
      <x:c r="AB2112" s="55" t="b">
        <x:v>0</x:v>
      </x:c>
      <x:c r="AC2112" s="55" t="b">
        <x:v>0</x:v>
      </x:c>
      <x:c r="AD2112" s="50" t="n">
        <x:f>IF(X2112,1,0)+IF(Z2112,1,0)+IF(AA2112,1,0)+IF(AB2112,1,0)</x:f>
        <x:v>0</x:v>
      </x:c>
      <x:c r="AE2112" s="50" t="n">
        <x:f>IF(Y2112,1,0)+IF(Z2112,1,0)+IF(AA2112,1,0)+IF(AB2112,1,0)</x:f>
        <x:v>0</x:v>
      </x:c>
      <x:c r="AF2112" s="50" t="n">
        <x:f>IF(Y2112,1,0)+IF(Z2112,1,0)+IF(AA2112,1,0)+IF(AC2112,1,0)</x:f>
        <x:v>0</x:v>
      </x:c>
      <x:c r="AG2112" s="53" t="n">
        <x:v>44348</x:v>
      </x:c>
      <x:c r="AH2112" s="50" t="str">
        <x:v>S100XUJB</x:v>
      </x:c>
      <x:c r="AI2112" s="50" t="str">
        <x:v>NetSalesSummaryOfBusinessResults</x:v>
      </x:c>
      <x:c r="AJ2112" s="50" t="str">
        <x:v>OperatingIncome</x:v>
      </x:c>
      <x:c r="AK2112" s="53" t="n">
        <x:v>46022</x:v>
      </x:c>
      <x:c r="AL2112" s="50" t="str">
        <x:v>275/365/365/366/365</x:v>
      </x:c>
      <x:c r="AM2112" s="51" t="n">
        <x:v>111572813</x:v>
      </x:c>
      <x:c r="AN2112" s="51" t="n">
        <x:v>159</x:v>
      </x:c>
      <x:c r="AO2112" s="51" t="n">
        <x:f>IFERROR(AM2112*AN2112,"")</x:f>
        <x:v>17740077267</x:v>
      </x:c>
      <x:c r="AP2112" s="56" t="n">
        <x:f>IFERROR(AO2112/(K2112*1000000),"")</x:f>
        <x:v>0.09294081082907663</x:v>
      </x:c>
      <x:c r="AQ2112" s="57" t="n">
        <x:v>34828936.666666664</x:v>
      </x:c>
      <x:c r="AR2112" s="52" t="n">
        <x:v>0.4648531141199797</x:v>
      </x:c>
      <x:c r="AS2112" s="52" t="n">
        <x:v>-0.7190721649484536</x:v>
      </x:c>
      <x:c r="AT2112" s="55" t="b">
        <x:v>0</x:v>
      </x:c>
      <x:c r="AU2112" s="50" t="str">
        <x:v>low_equity_ratio;excessive_leverage</x:v>
      </x:c>
      <x:c r="AV2112" s="58" t="n">
        <x:v>-0.0106756878318119</x:v>
      </x:c>
      <x:c r="AW2112" s="50" t="n">
        <x:v>1954</x:v>
      </x:c>
      <x:c r="AX2112" s="50" t="str">
        <x:v>Future Moat</x:v>
      </x:c>
      <x:c r="AY2112" s="50" t="str">
        <x:v>既存適格性フィルター不通過: low_equity_ratio;excessive_leverage / ローカル5年最大下落率-60%以下</x:v>
      </x:c>
      <x:c r="AZ2112" s="59" t="str">
        <x:v>2026-03-27 14:00</x:v>
      </x:c>
      <x:c r="BA2112" s="53" t="n">
        <x:v>17593</x:v>
      </x:c>
      <x:c r="BB2112" s="50"/>
      <x:c r="BC2112" s="50"/>
      <x:c r="BD2112" s="50"/>
    </x:row>
    <x:row r="2113">
      <x:c r="A2113" s="50" t="n">
        <x:v>2112</x:v>
      </x:c>
      <x:c r="B2113" s="50" t="str">
        <x:v>2753</x:v>
      </x:c>
      <x:c r="C2113" s="50" t="str">
        <x:v>2753.T</x:v>
      </x:c>
      <x:c r="D2113" s="50" t="str">
        <x:v>AMIYAKI TEI CO.,LTD.</x:v>
      </x:c>
      <x:c r="E2113" s="50" t="str">
        <x:v>Prime Market (Domestic)</x:v>
      </x:c>
      <x:c r="F2113" s="50" t="str">
        <x:v>Retail Trade</x:v>
      </x:c>
      <x:c r="G2113" s="51" t="n">
        <x:v>22137</x:v>
      </x:c>
      <x:c r="H2113" s="51" t="n">
        <x:v>21564</x:v>
      </x:c>
      <x:c r="I2113" s="51" t="n">
        <x:v>28538</x:v>
      </x:c>
      <x:c r="J2113" s="51" t="n">
        <x:v>33267</x:v>
      </x:c>
      <x:c r="K2113" s="51" t="n">
        <x:v>35332</x:v>
      </x:c>
      <x:c r="L2113" s="52" t="n">
        <x:f>IFERROR(H2113/G2113-1,"")</x:f>
        <x:v>-0.025884266160726366</x:v>
      </x:c>
      <x:c r="M2113" s="52" t="n">
        <x:f>IFERROR(I2113/H2113-1,"")</x:f>
        <x:v>0.3234093860137266</x:v>
      </x:c>
      <x:c r="N2113" s="52" t="n">
        <x:f>IFERROR(J2113/I2113-1,"")</x:f>
        <x:v>0.165708879388885</x:v>
      </x:c>
      <x:c r="O2113" s="52" t="n">
        <x:f>IFERROR(K2113/J2113-1,"")</x:f>
        <x:v>0.06207352631737151</x:v>
      </x:c>
      <x:c r="P2113" s="52" t="n">
        <x:f>IFERROR((K2113/G2113)^(1/4)-1,"")</x:f>
        <x:v>0.12398978464338728</x:v>
      </x:c>
      <x:c r="Q2113" s="51" t="n">
        <x:v>2638</x:v>
      </x:c>
      <x:c r="R2113" s="52" t="n">
        <x:f>IFERROR(Q2113/K2113,"")</x:f>
        <x:v>0.07466319483754104</x:v>
      </x:c>
      <x:c r="S2113" s="53" t="n">
        <x:v>37591</x:v>
      </x:c>
      <x:c r="T2113" s="50" t="str">
        <x:v>EDINET_company_history</x:v>
      </x:c>
      <x:c r="U2113" s="50" t="str">
        <x:v>チャレンジブイコーポレーション有限会社</x:v>
      </x:c>
      <x:c r="V2113" s="54" t="n">
        <x:v>0.3649</x:v>
      </x:c>
      <x:c r="W2113" s="50" t="str">
        <x:v>佐藤 啓介</x:v>
      </x:c>
      <x:c r="X2113" s="50" t="b">
        <x:f>AND(COUNT(L2113:O2113)=4,L2113&gt;='設定'!$B$6,M2113&gt;='設定'!$B$6,N2113&gt;='設定'!$B$6,O2113&gt;='設定'!$B$6)</x:f>
        <x:v>0</x:v>
      </x:c>
      <x:c r="Y2113" s="50" t="b">
        <x:f>AND(COUNT(G2113:K2113)=5,P2113&gt;='設定'!$B$7)</x:f>
        <x:v>0</x:v>
      </x:c>
      <x:c r="Z2113" s="50" t="b">
        <x:f>AND(ISNUMBER(R2113),R2113&gt;='設定'!$B$8)</x:f>
        <x:v>0</x:v>
      </x:c>
      <x:c r="AA2113" s="50" t="b">
        <x:f>AND(ISNUMBER(S2113),S2113&gt;=DATE(YEAR('設定'!$B$10)-'設定'!$B$9,MONTH('設定'!$B$10),DAY('設定'!$B$10)))</x:f>
        <x:v>0</x:v>
      </x:c>
      <x:c r="AB2113" s="55" t="b">
        <x:v>0</x:v>
      </x:c>
      <x:c r="AC2113" s="55" t="b">
        <x:v>0</x:v>
      </x:c>
      <x:c r="AD2113" s="50" t="n">
        <x:f>IF(X2113,1,0)+IF(Z2113,1,0)+IF(AA2113,1,0)+IF(AB2113,1,0)</x:f>
        <x:v>0</x:v>
      </x:c>
      <x:c r="AE2113" s="50" t="n">
        <x:f>IF(Y2113,1,0)+IF(Z2113,1,0)+IF(AA2113,1,0)+IF(AB2113,1,0)</x:f>
        <x:v>0</x:v>
      </x:c>
      <x:c r="AF2113" s="50" t="n">
        <x:f>IF(Y2113,1,0)+IF(Z2113,1,0)+IF(AA2113,1,0)+IF(AC2113,1,0)</x:f>
        <x:v>0</x:v>
      </x:c>
      <x:c r="AG2113" s="53" t="n">
        <x:v>44348</x:v>
      </x:c>
      <x:c r="AH2113" s="50" t="str">
        <x:v>S100VW42</x:v>
      </x:c>
      <x:c r="AI2113" s="50" t="str">
        <x:v>NetSalesSummaryOfBusinessResults</x:v>
      </x:c>
      <x:c r="AJ2113" s="50" t="str">
        <x:v>OperatingIncome</x:v>
      </x:c>
      <x:c r="AK2113" s="53" t="n">
        <x:v>45747</x:v>
      </x:c>
      <x:c r="AL2113" s="50" t="str">
        <x:v>365/365/365/366/365</x:v>
      </x:c>
      <x:c r="AM2113" s="51" t="n">
        <x:v>20544900</x:v>
      </x:c>
      <x:c r="AN2113" s="51" t="n">
        <x:v>1297</x:v>
      </x:c>
      <x:c r="AO2113" s="51" t="n">
        <x:f>IFERROR(AM2113*AN2113,"")</x:f>
        <x:v>26646735300</x:v>
      </x:c>
      <x:c r="AP2113" s="56" t="n">
        <x:f>IFERROR(AO2113/(K2113*1000000),"")</x:f>
        <x:v>0.7541813455224725</x:v>
      </x:c>
      <x:c r="AQ2113" s="57" t="n">
        <x:v>80127405</x:v>
      </x:c>
      <x:c r="AR2113" s="52" t="n">
        <x:v>0.2389185916286133</x:v>
      </x:c>
      <x:c r="AS2113" s="52" t="n">
        <x:v>-0.4268391372118355</x:v>
      </x:c>
      <x:c r="AT2113" s="55" t="b">
        <x:v>1</x:v>
      </x:c>
      <x:c r="AU2113" s="50"/>
      <x:c r="AV2113" s="58" t="n">
        <x:v>0.0094822905724031</x:v>
      </x:c>
      <x:c r="AW2113" s="50" t="n">
        <x:v>1794</x:v>
      </x:c>
      <x:c r="AX2113" s="50" t="str">
        <x:v>Transformation Moat</x:v>
      </x:c>
      <x:c r="AY2113" s="50" t="str">
        <x:v>目立つ機械的警告なし（定性確認は別途必要）</x:v>
      </x:c>
      <x:c r="AZ2113" s="59" t="str">
        <x:v>2025-06-20 09:03</x:v>
      </x:c>
      <x:c r="BA2113" s="53" t="n">
        <x:v>37591</x:v>
      </x:c>
      <x:c r="BB2113" s="50"/>
      <x:c r="BC2113" s="50"/>
      <x:c r="BD2113" s="50" t="str">
        <x:v>TOPIX Small 2</x:v>
      </x:c>
    </x:row>
    <x:row r="2114">
      <x:c r="A2114" s="50" t="n">
        <x:v>2113</x:v>
      </x:c>
      <x:c r="B2114" s="50" t="str">
        <x:v>5985</x:v>
      </x:c>
      <x:c r="C2114" s="50" t="str">
        <x:v>5985.T</x:v>
      </x:c>
      <x:c r="D2114" s="50" t="str">
        <x:v>SUNCALL CORPORATION</x:v>
      </x:c>
      <x:c r="E2114" s="50" t="str">
        <x:v>Standard Market(Domestic)</x:v>
      </x:c>
      <x:c r="F2114" s="50" t="str">
        <x:v>Metal Products</x:v>
      </x:c>
      <x:c r="G2114" s="51" t="n">
        <x:v>40140</x:v>
      </x:c>
      <x:c r="H2114" s="51" t="n">
        <x:v>47438</x:v>
      </x:c>
      <x:c r="I2114" s="51" t="n">
        <x:v>53399</x:v>
      </x:c>
      <x:c r="J2114" s="51" t="n">
        <x:v>51496</x:v>
      </x:c>
      <x:c r="K2114" s="51" t="n">
        <x:v>63940</x:v>
      </x:c>
      <x:c r="L2114" s="52" t="n">
        <x:f>IFERROR(H2114/G2114-1,"")</x:f>
        <x:v>0.18181365221723955</x:v>
      </x:c>
      <x:c r="M2114" s="52" t="n">
        <x:f>IFERROR(I2114/H2114-1,"")</x:f>
        <x:v>0.12565875458493192</x:v>
      </x:c>
      <x:c r="N2114" s="52" t="n">
        <x:f>IFERROR(J2114/I2114-1,"")</x:f>
        <x:v>-0.03563737148635737</x:v>
      </x:c>
      <x:c r="O2114" s="52" t="n">
        <x:f>IFERROR(K2114/J2114-1,"")</x:f>
        <x:v>0.24164983688053443</x:v>
      </x:c>
      <x:c r="P2114" s="52" t="n">
        <x:f>IFERROR((K2114/G2114)^(1/4)-1,"")</x:f>
        <x:v>0.12343724014730362</x:v>
      </x:c>
      <x:c r="Q2114" s="51" t="n">
        <x:v>3442</x:v>
      </x:c>
      <x:c r="R2114" s="52" t="n">
        <x:f>IFERROR(Q2114/K2114,"")</x:f>
        <x:v>0.053831717234907726</x:v>
      </x:c>
      <x:c r="S2114" s="53" t="n">
        <x:v>23651</x:v>
      </x:c>
      <x:c r="T2114" s="50" t="str">
        <x:v>EDINET_company_history</x:v>
      </x:c>
      <x:c r="U2114" s="50" t="str">
        <x:v>日本マスタートラスト信託銀行株式会社</x:v>
      </x:c>
      <x:c r="V2114" s="54" t="n">
        <x:v>0.2546</x:v>
      </x:c>
      <x:c r="W2114" s="50" t="str">
        <x:v>奈 良 正 / 金 田 雅 年</x:v>
      </x:c>
      <x:c r="X2114" s="50" t="b">
        <x:f>AND(COUNT(L2114:O2114)=4,L2114&gt;='設定'!$B$6,M2114&gt;='設定'!$B$6,N2114&gt;='設定'!$B$6,O2114&gt;='設定'!$B$6)</x:f>
        <x:v>0</x:v>
      </x:c>
      <x:c r="Y2114" s="50" t="b">
        <x:f>AND(COUNT(G2114:K2114)=5,P2114&gt;='設定'!$B$7)</x:f>
        <x:v>0</x:v>
      </x:c>
      <x:c r="Z2114" s="50" t="b">
        <x:f>AND(ISNUMBER(R2114),R2114&gt;='設定'!$B$8)</x:f>
        <x:v>0</x:v>
      </x:c>
      <x:c r="AA2114" s="50" t="b">
        <x:f>AND(ISNUMBER(S2114),S2114&gt;=DATE(YEAR('設定'!$B$10)-'設定'!$B$9,MONTH('設定'!$B$10),DAY('設定'!$B$10)))</x:f>
        <x:v>0</x:v>
      </x:c>
      <x:c r="AB2114" s="55" t="b">
        <x:v>0</x:v>
      </x:c>
      <x:c r="AC2114" s="55" t="b">
        <x:v>0</x:v>
      </x:c>
      <x:c r="AD2114" s="50" t="n">
        <x:f>IF(X2114,1,0)+IF(Z2114,1,0)+IF(AA2114,1,0)+IF(AB2114,1,0)</x:f>
        <x:v>0</x:v>
      </x:c>
      <x:c r="AE2114" s="50" t="n">
        <x:f>IF(Y2114,1,0)+IF(Z2114,1,0)+IF(AA2114,1,0)+IF(AB2114,1,0)</x:f>
        <x:v>0</x:v>
      </x:c>
      <x:c r="AF2114" s="50" t="n">
        <x:f>IF(Y2114,1,0)+IF(Z2114,1,0)+IF(AA2114,1,0)+IF(AC2114,1,0)</x:f>
        <x:v>0</x:v>
      </x:c>
      <x:c r="AG2114" s="53" t="n">
        <x:v>44348</x:v>
      </x:c>
      <x:c r="AH2114" s="50" t="str">
        <x:v>S100W3K3</x:v>
      </x:c>
      <x:c r="AI2114" s="50" t="str">
        <x:v>NetSalesSummaryOfBusinessResults</x:v>
      </x:c>
      <x:c r="AJ2114" s="50" t="str">
        <x:v>OperatingIncome</x:v>
      </x:c>
      <x:c r="AK2114" s="53" t="n">
        <x:v>45747</x:v>
      </x:c>
      <x:c r="AL2114" s="50" t="str">
        <x:v>365/365/365/366/365</x:v>
      </x:c>
      <x:c r="AM2114" s="51" t="n">
        <x:v>30437423</x:v>
      </x:c>
      <x:c r="AN2114" s="51" t="n">
        <x:v>1686</x:v>
      </x:c>
      <x:c r="AO2114" s="51" t="n">
        <x:f>IFERROR(AM2114*AN2114,"")</x:f>
        <x:v>51317495178</x:v>
      </x:c>
      <x:c r="AP2114" s="56" t="n">
        <x:f>IFERROR(AO2114/(K2114*1000000),"")</x:f>
        <x:v>0.8025882886768846</x:v>
      </x:c>
      <x:c r="AQ2114" s="57" t="n">
        <x:v>4600344573.333333</x:v>
      </x:c>
      <x:c r="AR2114" s="52" t="n">
        <x:v>0.583290702770308</x:v>
      </x:c>
      <x:c r="AS2114" s="52" t="n">
        <x:v>-0.6552721318374307</x:v>
      </x:c>
      <x:c r="AT2114" s="55" t="b">
        <x:v>1</x:v>
      </x:c>
      <x:c r="AU2114" s="50"/>
      <x:c r="AV2114" s="58" t="n">
        <x:v>0.6071755881056528</x:v>
      </x:c>
      <x:c r="AW2114" s="50" t="n">
        <x:v>30</x:v>
      </x:c>
      <x:c r="AX2114" s="50" t="str">
        <x:v>Transformation Moat</x:v>
      </x:c>
      <x:c r="AY2114" s="50" t="str">
        <x:v>ローカル5年最大下落率-60%以下</x:v>
      </x:c>
      <x:c r="AZ2114" s="59" t="str">
        <x:v>2025-06-25 15:07</x:v>
      </x:c>
      <x:c r="BA2114" s="53" t="n">
        <x:v>23651</x:v>
      </x:c>
      <x:c r="BB2114" s="50"/>
      <x:c r="BC2114" s="50"/>
      <x:c r="BD2114" s="50" t="str">
        <x:v>TOPIX Small 2</x:v>
      </x:c>
    </x:row>
    <x:row r="2115">
      <x:c r="A2115" s="50" t="n">
        <x:v>2114</x:v>
      </x:c>
      <x:c r="B2115" s="50" t="str">
        <x:v>7814</x:v>
      </x:c>
      <x:c r="C2115" s="50" t="str">
        <x:v>7814.T</x:v>
      </x:c>
      <x:c r="D2115" s="50" t="str">
        <x:v>JAPAN Creative Platform Group Co.,Ltd.</x:v>
      </x:c>
      <x:c r="E2115" s="50" t="str">
        <x:v>Standard Market(Domestic)</x:v>
      </x:c>
      <x:c r="F2115" s="50" t="str">
        <x:v>Other Products</x:v>
      </x:c>
      <x:c r="G2115" s="51" t="n">
        <x:v>54620</x:v>
      </x:c>
      <x:c r="H2115" s="51" t="n">
        <x:v>64416</x:v>
      </x:c>
      <x:c r="I2115" s="51" t="n">
        <x:v>74846</x:v>
      </x:c>
      <x:c r="J2115" s="51" t="n">
        <x:v>80100</x:v>
      </x:c>
      <x:c r="K2115" s="51" t="n">
        <x:v>86987</x:v>
      </x:c>
      <x:c r="L2115" s="52" t="n">
        <x:f>IFERROR(H2115/G2115-1,"")</x:f>
        <x:v>0.17934822409373852</x:v>
      </x:c>
      <x:c r="M2115" s="52" t="n">
        <x:f>IFERROR(I2115/H2115-1,"")</x:f>
        <x:v>0.16191629408842534</x:v>
      </x:c>
      <x:c r="N2115" s="52" t="n">
        <x:f>IFERROR(J2115/I2115-1,"")</x:f>
        <x:v>0.07019747214279981</x:v>
      </x:c>
      <x:c r="O2115" s="52" t="n">
        <x:f>IFERROR(K2115/J2115-1,"")</x:f>
        <x:v>0.08598002496878898</x:v>
      </x:c>
      <x:c r="P2115" s="52" t="n">
        <x:f>IFERROR((K2115/G2115)^(1/4)-1,"")</x:f>
        <x:v>0.12337735295942487</x:v>
      </x:c>
      <x:c r="Q2115" s="51" t="n">
        <x:v>3010</x:v>
      </x:c>
      <x:c r="R2115" s="52" t="n">
        <x:f>IFERROR(Q2115/K2115,"")</x:f>
        <x:v>0.03460287169347144</x:v>
      </x:c>
      <x:c r="S2115" s="53" t="n">
        <x:v>38322</x:v>
      </x:c>
      <x:c r="T2115" s="50" t="str">
        <x:v>EDINET_company_history</x:v>
      </x:c>
      <x:c r="U2115" s="50" t="str">
        <x:v>株式会社ＴＫＯ</x:v>
      </x:c>
      <x:c r="V2115" s="54" t="n">
        <x:v>0.3661</x:v>
      </x:c>
      <x:c r="W2115" s="50" t="str">
        <x:v>藤田 一郎</x:v>
      </x:c>
      <x:c r="X2115" s="50" t="b">
        <x:f>AND(COUNT(L2115:O2115)=4,L2115&gt;='設定'!$B$6,M2115&gt;='設定'!$B$6,N2115&gt;='設定'!$B$6,O2115&gt;='設定'!$B$6)</x:f>
        <x:v>0</x:v>
      </x:c>
      <x:c r="Y2115" s="50" t="b">
        <x:f>AND(COUNT(G2115:K2115)=5,P2115&gt;='設定'!$B$7)</x:f>
        <x:v>0</x:v>
      </x:c>
      <x:c r="Z2115" s="50" t="b">
        <x:f>AND(ISNUMBER(R2115),R2115&gt;='設定'!$B$8)</x:f>
        <x:v>0</x:v>
      </x:c>
      <x:c r="AA2115" s="50" t="b">
        <x:f>AND(ISNUMBER(S2115),S2115&gt;=DATE(YEAR('設定'!$B$10)-'設定'!$B$9,MONTH('設定'!$B$10),DAY('設定'!$B$10)))</x:f>
        <x:v>0</x:v>
      </x:c>
      <x:c r="AB2115" s="55" t="b">
        <x:v>0</x:v>
      </x:c>
      <x:c r="AC2115" s="55" t="b">
        <x:v>0</x:v>
      </x:c>
      <x:c r="AD2115" s="50" t="n">
        <x:f>IF(X2115,1,0)+IF(Z2115,1,0)+IF(AA2115,1,0)+IF(AB2115,1,0)</x:f>
        <x:v>0</x:v>
      </x:c>
      <x:c r="AE2115" s="50" t="n">
        <x:f>IF(Y2115,1,0)+IF(Z2115,1,0)+IF(AA2115,1,0)+IF(AB2115,1,0)</x:f>
        <x:v>0</x:v>
      </x:c>
      <x:c r="AF2115" s="50" t="n">
        <x:f>IF(Y2115,1,0)+IF(Z2115,1,0)+IF(AA2115,1,0)+IF(AC2115,1,0)</x:f>
        <x:v>0</x:v>
      </x:c>
      <x:c r="AG2115" s="53" t="n">
        <x:v>44348</x:v>
      </x:c>
      <x:c r="AH2115" s="50" t="str">
        <x:v>S100XTTY</x:v>
      </x:c>
      <x:c r="AI2115" s="50" t="str">
        <x:v>NetSalesSummaryOfBusinessResults</x:v>
      </x:c>
      <x:c r="AJ2115" s="50" t="str">
        <x:v>OperatingIncome</x:v>
      </x:c>
      <x:c r="AK2115" s="53" t="n">
        <x:v>46022</x:v>
      </x:c>
      <x:c r="AL2115" s="50" t="str">
        <x:v>365/365/365/366/365</x:v>
      </x:c>
      <x:c r="AM2115" s="51" t="n">
        <x:v>47359800</x:v>
      </x:c>
      <x:c r="AN2115" s="51" t="n">
        <x:v>605</x:v>
      </x:c>
      <x:c r="AO2115" s="51" t="n">
        <x:f>IFERROR(AM2115*AN2115,"")</x:f>
        <x:v>28652679000</x:v>
      </x:c>
      <x:c r="AP2115" s="56" t="n">
        <x:f>IFERROR(AO2115/(K2115*1000000),"")</x:f>
        <x:v>0.32939035717980847</x:v>
      </x:c>
      <x:c r="AQ2115" s="57" t="n">
        <x:v>27549426.666666668</x:v>
      </x:c>
      <x:c r="AR2115" s="52" t="n">
        <x:v>0.3141314907836779</x:v>
      </x:c>
      <x:c r="AS2115" s="52" t="n">
        <x:v>-0.408521458073413</x:v>
      </x:c>
      <x:c r="AT2115" s="55" t="b">
        <x:v>1</x:v>
      </x:c>
      <x:c r="AU2115" s="50"/>
      <x:c r="AV2115" s="58" t="n">
        <x:v>-0.0975489583814036</x:v>
      </x:c>
      <x:c r="AW2115" s="50" t="n">
        <x:v>2590</x:v>
      </x:c>
      <x:c r="AX2115" s="50" t="str">
        <x:v>Core Moat</x:v>
      </x:c>
      <x:c r="AY2115" s="50" t="str">
        <x:v>目立つ機械的警告なし（定性確認は別途必要）</x:v>
      </x:c>
      <x:c r="AZ2115" s="59" t="str">
        <x:v>2026-03-25 15:04</x:v>
      </x:c>
      <x:c r="BA2115" s="53" t="n">
        <x:v>38322</x:v>
      </x:c>
      <x:c r="BB2115" s="50"/>
      <x:c r="BC2115" s="50"/>
      <x:c r="BD2115" s="50"/>
    </x:row>
    <x:row r="2116">
      <x:c r="A2116" s="50" t="n">
        <x:v>2115</x:v>
      </x:c>
      <x:c r="B2116" s="50" t="str">
        <x:v>9845</x:v>
      </x:c>
      <x:c r="C2116" s="50" t="str">
        <x:v>9845.T</x:v>
      </x:c>
      <x:c r="D2116" s="50" t="str">
        <x:v>PARKER CORPORATION</x:v>
      </x:c>
      <x:c r="E2116" s="50" t="str">
        <x:v>Standard Market(Domestic)</x:v>
      </x:c>
      <x:c r="F2116" s="50" t="str">
        <x:v>Chemicals</x:v>
      </x:c>
      <x:c r="G2116" s="51" t="n">
        <x:v>44061</x:v>
      </x:c>
      <x:c r="H2116" s="51" t="n">
        <x:v>49979</x:v>
      </x:c>
      <x:c r="I2116" s="51" t="n">
        <x:v>56786</x:v>
      </x:c>
      <x:c r="J2116" s="51" t="n">
        <x:v>67733</x:v>
      </x:c>
      <x:c r="K2116" s="51" t="n">
        <x:v>70014</x:v>
      </x:c>
      <x:c r="L2116" s="52" t="n">
        <x:f>IFERROR(H2116/G2116-1,"")</x:f>
        <x:v>0.13431379224257278</x:v>
      </x:c>
      <x:c r="M2116" s="52" t="n">
        <x:f>IFERROR(I2116/H2116-1,"")</x:f>
        <x:v>0.13619720282518655</x:v>
      </x:c>
      <x:c r="N2116" s="52" t="n">
        <x:f>IFERROR(J2116/I2116-1,"")</x:f>
        <x:v>0.19277638854647283</x:v>
      </x:c>
      <x:c r="O2116" s="52" t="n">
        <x:f>IFERROR(K2116/J2116-1,"")</x:f>
        <x:v>0.033676346832415494</x:v>
      </x:c>
      <x:c r="P2116" s="52" t="n">
        <x:f>IFERROR((K2116/G2116)^(1/4)-1,"")</x:f>
        <x:v>0.12274889203417438</x:v>
      </x:c>
      <x:c r="Q2116" s="51" t="n">
        <x:v>4910</x:v>
      </x:c>
      <x:c r="R2116" s="52" t="n">
        <x:f>IFERROR(Q2116/K2116,"")</x:f>
        <x:v>0.07012883137658182</x:v>
      </x:c>
      <x:c r="S2116" s="53" t="n">
        <x:v>38412</x:v>
      </x:c>
      <x:c r="T2116" s="50" t="str">
        <x:v>EDINET_company_history</x:v>
      </x:c>
      <x:c r="U2116" s="50" t="str">
        <x:v>日本パーカライジング株式会社</x:v>
      </x:c>
      <x:c r="V2116" s="54" t="n">
        <x:v>0.242</x:v>
      </x:c>
      <x:c r="W2116" s="50" t="str">
        <x:v>里見 嘉重</x:v>
      </x:c>
      <x:c r="X2116" s="50" t="b">
        <x:f>AND(COUNT(L2116:O2116)=4,L2116&gt;='設定'!$B$6,M2116&gt;='設定'!$B$6,N2116&gt;='設定'!$B$6,O2116&gt;='設定'!$B$6)</x:f>
        <x:v>0</x:v>
      </x:c>
      <x:c r="Y2116" s="50" t="b">
        <x:f>AND(COUNT(G2116:K2116)=5,P2116&gt;='設定'!$B$7)</x:f>
        <x:v>0</x:v>
      </x:c>
      <x:c r="Z2116" s="50" t="b">
        <x:f>AND(ISNUMBER(R2116),R2116&gt;='設定'!$B$8)</x:f>
        <x:v>0</x:v>
      </x:c>
      <x:c r="AA2116" s="50" t="b">
        <x:f>AND(ISNUMBER(S2116),S2116&gt;=DATE(YEAR('設定'!$B$10)-'設定'!$B$9,MONTH('設定'!$B$10),DAY('設定'!$B$10)))</x:f>
        <x:v>0</x:v>
      </x:c>
      <x:c r="AB2116" s="55" t="b">
        <x:v>0</x:v>
      </x:c>
      <x:c r="AC2116" s="55" t="b">
        <x:v>0</x:v>
      </x:c>
      <x:c r="AD2116" s="50" t="n">
        <x:f>IF(X2116,1,0)+IF(Z2116,1,0)+IF(AA2116,1,0)+IF(AB2116,1,0)</x:f>
        <x:v>0</x:v>
      </x:c>
      <x:c r="AE2116" s="50" t="n">
        <x:f>IF(Y2116,1,0)+IF(Z2116,1,0)+IF(AA2116,1,0)+IF(AB2116,1,0)</x:f>
        <x:v>0</x:v>
      </x:c>
      <x:c r="AF2116" s="50" t="n">
        <x:f>IF(Y2116,1,0)+IF(Z2116,1,0)+IF(AA2116,1,0)+IF(AC2116,1,0)</x:f>
        <x:v>0</x:v>
      </x:c>
      <x:c r="AG2116" s="53" t="n">
        <x:v>44348</x:v>
      </x:c>
      <x:c r="AH2116" s="50" t="str">
        <x:v>S100W3VF</x:v>
      </x:c>
      <x:c r="AI2116" s="50" t="str">
        <x:v>NetSalesSummaryOfBusinessResults</x:v>
      </x:c>
      <x:c r="AJ2116" s="50" t="str">
        <x:v>OperatingIncome</x:v>
      </x:c>
      <x:c r="AK2116" s="53" t="n">
        <x:v>45747</x:v>
      </x:c>
      <x:c r="AL2116" s="50" t="str">
        <x:v>365/365/365/366/365</x:v>
      </x:c>
      <x:c r="AM2116" s="51" t="n">
        <x:v>25022652</x:v>
      </x:c>
      <x:c r="AN2116" s="51" t="n">
        <x:v>1326</x:v>
      </x:c>
      <x:c r="AO2116" s="51" t="n">
        <x:f>IFERROR(AM2116*AN2116,"")</x:f>
        <x:v>33180036552</x:v>
      </x:c>
      <x:c r="AP2116" s="56" t="n">
        <x:f>IFERROR(AO2116/(K2116*1000000),"")</x:f>
        <x:v>0.4739057410232239</x:v>
      </x:c>
      <x:c r="AQ2116" s="57" t="n">
        <x:v>26654773.333333332</x:v>
      </x:c>
      <x:c r="AR2116" s="52" t="n">
        <x:v>0.2838024179379952</x:v>
      </x:c>
      <x:c r="AS2116" s="52" t="n">
        <x:v>-0.3399015328531998</x:v>
      </x:c>
      <x:c r="AT2116" s="55" t="b">
        <x:v>1</x:v>
      </x:c>
      <x:c r="AU2116" s="50"/>
      <x:c r="AV2116" s="58" t="n">
        <x:v>0.2568221801669772</x:v>
      </x:c>
      <x:c r="AW2116" s="50" t="n">
        <x:v>529</x:v>
      </x:c>
      <x:c r="AX2116" s="50" t="str">
        <x:v>Discovery</x:v>
      </x:c>
      <x:c r="AY2116" s="50" t="str">
        <x:v>目立つ機械的警告なし（定性確認は別途必要）</x:v>
      </x:c>
      <x:c r="AZ2116" s="59" t="str">
        <x:v>2025-06-24 16:07</x:v>
      </x:c>
      <x:c r="BA2116" s="53" t="n">
        <x:v>38412</x:v>
      </x:c>
      <x:c r="BB2116" s="50"/>
      <x:c r="BC2116" s="50"/>
      <x:c r="BD2116" s="50"/>
    </x:row>
    <x:row r="2117">
      <x:c r="A2117" s="50" t="n">
        <x:v>2116</x:v>
      </x:c>
      <x:c r="B2117" s="50" t="str">
        <x:v>7510</x:v>
      </x:c>
      <x:c r="C2117" s="50" t="str">
        <x:v>7510.T</x:v>
      </x:c>
      <x:c r="D2117" s="50" t="str">
        <x:v>TAKEBISHI CORPORATION</x:v>
      </x:c>
      <x:c r="E2117" s="50" t="str">
        <x:v>Prime Market (Domestic)</x:v>
      </x:c>
      <x:c r="F2117" s="50" t="str">
        <x:v>Wholesale Trade</x:v>
      </x:c>
      <x:c r="G2117" s="51" t="n">
        <x:v>63568</x:v>
      </x:c>
      <x:c r="H2117" s="51" t="n">
        <x:v>81603</x:v>
      </x:c>
      <x:c r="I2117" s="51" t="n">
        <x:v>97404</x:v>
      </x:c>
      <x:c r="J2117" s="51" t="n">
        <x:v>101355</x:v>
      </x:c>
      <x:c r="K2117" s="51" t="n">
        <x:v>100965</x:v>
      </x:c>
      <x:c r="L2117" s="52" t="n">
        <x:f>IFERROR(H2117/G2117-1,"")</x:f>
        <x:v>0.2837119305310849</x:v>
      </x:c>
      <x:c r="M2117" s="52" t="n">
        <x:f>IFERROR(I2117/H2117-1,"")</x:f>
        <x:v>0.1936325870372413</x:v>
      </x:c>
      <x:c r="N2117" s="52" t="n">
        <x:f>IFERROR(J2117/I2117-1,"")</x:f>
        <x:v>0.040563015892571164</x:v>
      </x:c>
      <x:c r="O2117" s="52" t="n">
        <x:f>IFERROR(K2117/J2117-1,"")</x:f>
        <x:v>-0.0038478614769867914</x:v>
      </x:c>
      <x:c r="P2117" s="52" t="n">
        <x:f>IFERROR((K2117/G2117)^(1/4)-1,"")</x:f>
        <x:v>0.12262077641839175</x:v>
      </x:c>
      <x:c r="Q2117" s="51" t="n">
        <x:v>3426</x:v>
      </x:c>
      <x:c r="R2117" s="52" t="n">
        <x:f>IFERROR(Q2117/K2117,"")</x:f>
        <x:v>0.033932550883969695</x:v>
      </x:c>
      <x:c r="S2117" s="53" t="n">
        <x:v>35309</x:v>
      </x:c>
      <x:c r="T2117" s="50" t="str">
        <x:v>EDINET_company_history</x:v>
      </x:c>
      <x:c r="U2117" s="50" t="str">
        <x:v>三菱電機株式会社</x:v>
      </x:c>
      <x:c r="V2117" s="54" t="n">
        <x:v>0.1462</x:v>
      </x:c>
      <x:c r="W2117" s="50" t="str">
        <x:v>岡垣 浩志</x:v>
      </x:c>
      <x:c r="X2117" s="50" t="b">
        <x:f>AND(COUNT(L2117:O2117)=4,L2117&gt;='設定'!$B$6,M2117&gt;='設定'!$B$6,N2117&gt;='設定'!$B$6,O2117&gt;='設定'!$B$6)</x:f>
        <x:v>0</x:v>
      </x:c>
      <x:c r="Y2117" s="50" t="b">
        <x:f>AND(COUNT(G2117:K2117)=5,P2117&gt;='設定'!$B$7)</x:f>
        <x:v>0</x:v>
      </x:c>
      <x:c r="Z2117" s="50" t="b">
        <x:f>AND(ISNUMBER(R2117),R2117&gt;='設定'!$B$8)</x:f>
        <x:v>0</x:v>
      </x:c>
      <x:c r="AA2117" s="50" t="b">
        <x:f>AND(ISNUMBER(S2117),S2117&gt;=DATE(YEAR('設定'!$B$10)-'設定'!$B$9,MONTH('設定'!$B$10),DAY('設定'!$B$10)))</x:f>
        <x:v>0</x:v>
      </x:c>
      <x:c r="AB2117" s="55" t="b">
        <x:v>0</x:v>
      </x:c>
      <x:c r="AC2117" s="55" t="b">
        <x:v>0</x:v>
      </x:c>
      <x:c r="AD2117" s="50" t="n">
        <x:f>IF(X2117,1,0)+IF(Z2117,1,0)+IF(AA2117,1,0)+IF(AB2117,1,0)</x:f>
        <x:v>0</x:v>
      </x:c>
      <x:c r="AE2117" s="50" t="n">
        <x:f>IF(Y2117,1,0)+IF(Z2117,1,0)+IF(AA2117,1,0)+IF(AB2117,1,0)</x:f>
        <x:v>0</x:v>
      </x:c>
      <x:c r="AF2117" s="50" t="n">
        <x:f>IF(Y2117,1,0)+IF(Z2117,1,0)+IF(AA2117,1,0)+IF(AC2117,1,0)</x:f>
        <x:v>0</x:v>
      </x:c>
      <x:c r="AG2117" s="53" t="n">
        <x:v>44348</x:v>
      </x:c>
      <x:c r="AH2117" s="50" t="str">
        <x:v>S100W3HK</x:v>
      </x:c>
      <x:c r="AI2117" s="50" t="str">
        <x:v>NetSalesSummaryOfBusinessResults</x:v>
      </x:c>
      <x:c r="AJ2117" s="50" t="str">
        <x:v>OperatingIncome</x:v>
      </x:c>
      <x:c r="AK2117" s="53" t="n">
        <x:v>45747</x:v>
      </x:c>
      <x:c r="AL2117" s="50" t="str">
        <x:v>365/365/365/366/365</x:v>
      </x:c>
      <x:c r="AM2117" s="51" t="n">
        <x:v>16005200</x:v>
      </x:c>
      <x:c r="AN2117" s="51" t="n">
        <x:v>2391</x:v>
      </x:c>
      <x:c r="AO2117" s="51" t="n">
        <x:f>IFERROR(AM2117*AN2117,"")</x:f>
        <x:v>38268433200</x:v>
      </x:c>
      <x:c r="AP2117" s="56" t="n">
        <x:f>IFERROR(AO2117/(K2117*1000000),"")</x:f>
        <x:v>0.37902672411231614</x:v>
      </x:c>
      <x:c r="AQ2117" s="57" t="n">
        <x:v>84549568.33333333</x:v>
      </x:c>
      <x:c r="AR2117" s="52" t="n">
        <x:v>0.2210304275471629</x:v>
      </x:c>
      <x:c r="AS2117" s="52" t="n">
        <x:v>-0.3781419055176385</x:v>
      </x:c>
      <x:c r="AT2117" s="55" t="b">
        <x:v>1</x:v>
      </x:c>
      <x:c r="AU2117" s="50"/>
      <x:c r="AV2117" s="58" t="n">
        <x:v>-0.0352153452760085</x:v>
      </x:c>
      <x:c r="AW2117" s="50" t="n">
        <x:v>2151</x:v>
      </x:c>
      <x:c r="AX2117" s="50" t="str">
        <x:v>Core Moat</x:v>
      </x:c>
      <x:c r="AY2117" s="50" t="str">
        <x:v>目立つ機械的警告なし（定性確認は別途必要）</x:v>
      </x:c>
      <x:c r="AZ2117" s="59" t="str">
        <x:v>2025-06-24 11:59</x:v>
      </x:c>
      <x:c r="BA2117" s="53" t="n">
        <x:v>35309</x:v>
      </x:c>
      <x:c r="BB2117" s="50"/>
      <x:c r="BC2117" s="50"/>
      <x:c r="BD2117" s="50" t="str">
        <x:v>TOPIX Small 2</x:v>
      </x:c>
    </x:row>
    <x:row r="2118">
      <x:c r="A2118" s="50" t="n">
        <x:v>2117</x:v>
      </x:c>
      <x:c r="B2118" s="50" t="str">
        <x:v>7731</x:v>
      </x:c>
      <x:c r="C2118" s="50" t="str">
        <x:v>7731.T</x:v>
      </x:c>
      <x:c r="D2118" s="50" t="str">
        <x:v>NIKON CORPORATION</x:v>
      </x:c>
      <x:c r="E2118" s="50" t="str">
        <x:v>Prime Market (Domestic)</x:v>
      </x:c>
      <x:c r="F2118" s="50" t="str">
        <x:v>Precision Instruments</x:v>
      </x:c>
      <x:c r="G2118" s="51" t="n">
        <x:v>451223</x:v>
      </x:c>
      <x:c r="H2118" s="51" t="n">
        <x:v>539612</x:v>
      </x:c>
      <x:c r="I2118" s="51" t="n">
        <x:v>628105</x:v>
      </x:c>
      <x:c r="J2118" s="51" t="n">
        <x:v>717245</x:v>
      </x:c>
      <x:c r="K2118" s="51" t="n">
        <x:v>715285</x:v>
      </x:c>
      <x:c r="L2118" s="52" t="n">
        <x:f>IFERROR(H2118/G2118-1,"")</x:f>
        <x:v>0.19588762097676748</x:v>
      </x:c>
      <x:c r="M2118" s="52" t="n">
        <x:f>IFERROR(I2118/H2118-1,"")</x:f>
        <x:v>0.163993758478314</x:v>
      </x:c>
      <x:c r="N2118" s="52" t="n">
        <x:f>IFERROR(J2118/I2118-1,"")</x:f>
        <x:v>0.14191894667292893</x:v>
      </x:c>
      <x:c r="O2118" s="52" t="n">
        <x:f>IFERROR(K2118/J2118-1,"")</x:f>
        <x:v>-0.0027326785129209163</x:v>
      </x:c>
      <x:c r="P2118" s="52" t="n">
        <x:f>IFERROR((K2118/G2118)^(1/4)-1,"")</x:f>
        <x:v>0.12207522202083299</x:v>
      </x:c>
      <x:c r="Q2118" s="51" t="n">
        <x:v>2422</x:v>
      </x:c>
      <x:c r="R2118" s="52" t="n">
        <x:f>IFERROR(Q2118/K2118,"")</x:f>
        <x:v>0.0033860628980056902</x:v>
      </x:c>
      <x:c r="S2118" s="53" t="n">
        <x:v>18019</x:v>
      </x:c>
      <x:c r="T2118" s="50" t="str">
        <x:v>EDINET_company_history</x:v>
      </x:c>
      <x:c r="U2118" s="50" t="str">
        <x:v>日本マスタートラスト信託銀行株式会社（信託口）</x:v>
      </x:c>
      <x:c r="V2118" s="54" t="n">
        <x:v>0.1915</x:v>
      </x:c>
      <x:c r="W2118" s="50" t="str">
        <x:v>馬立稔和 / 德成旨亮</x:v>
      </x:c>
      <x:c r="X2118" s="50" t="b">
        <x:f>AND(COUNT(L2118:O2118)=4,L2118&gt;='設定'!$B$6,M2118&gt;='設定'!$B$6,N2118&gt;='設定'!$B$6,O2118&gt;='設定'!$B$6)</x:f>
        <x:v>0</x:v>
      </x:c>
      <x:c r="Y2118" s="50" t="b">
        <x:f>AND(COUNT(G2118:K2118)=5,P2118&gt;='設定'!$B$7)</x:f>
        <x:v>0</x:v>
      </x:c>
      <x:c r="Z2118" s="50" t="b">
        <x:f>AND(ISNUMBER(R2118),R2118&gt;='設定'!$B$8)</x:f>
        <x:v>0</x:v>
      </x:c>
      <x:c r="AA2118" s="50" t="b">
        <x:f>AND(ISNUMBER(S2118),S2118&gt;=DATE(YEAR('設定'!$B$10)-'設定'!$B$9,MONTH('設定'!$B$10),DAY('設定'!$B$10)))</x:f>
        <x:v>0</x:v>
      </x:c>
      <x:c r="AB2118" s="55" t="b">
        <x:v>0</x:v>
      </x:c>
      <x:c r="AC2118" s="55" t="b">
        <x:v>0</x:v>
      </x:c>
      <x:c r="AD2118" s="50" t="n">
        <x:f>IF(X2118,1,0)+IF(Z2118,1,0)+IF(AA2118,1,0)+IF(AB2118,1,0)</x:f>
        <x:v>0</x:v>
      </x:c>
      <x:c r="AE2118" s="50" t="n">
        <x:f>IF(Y2118,1,0)+IF(Z2118,1,0)+IF(AA2118,1,0)+IF(AB2118,1,0)</x:f>
        <x:v>0</x:v>
      </x:c>
      <x:c r="AF2118" s="50" t="n">
        <x:f>IF(Y2118,1,0)+IF(Z2118,1,0)+IF(AA2118,1,0)+IF(AC2118,1,0)</x:f>
        <x:v>0</x:v>
      </x:c>
      <x:c r="AG2118" s="53" t="n">
        <x:v>44348</x:v>
      </x:c>
      <x:c r="AH2118" s="50" t="str">
        <x:v>S100W1PH</x:v>
      </x:c>
      <x:c r="AI2118" s="50" t="str">
        <x:v>RevenueIFRSSummaryOfBusinessResults</x:v>
      </x:c>
      <x:c r="AJ2118" s="50" t="str">
        <x:v>OperatingProfitLossIFRS</x:v>
      </x:c>
      <x:c r="AK2118" s="53" t="n">
        <x:v>45747</x:v>
      </x:c>
      <x:c r="AL2118" s="50" t="str">
        <x:v>365/365/365/366/365</x:v>
      </x:c>
      <x:c r="AM2118" s="51" t="n">
        <x:v>328828186</x:v>
      </x:c>
      <x:c r="AN2118" s="51" t="n">
        <x:v>1861</x:v>
      </x:c>
      <x:c r="AO2118" s="51" t="n">
        <x:f>IFERROR(AM2118*AN2118,"")</x:f>
        <x:v>611949254146</x:v>
      </x:c>
      <x:c r="AP2118" s="56" t="n">
        <x:f>IFERROR(AO2118/(K2118*1000000),"")</x:f>
        <x:v>0.8555320664434456</x:v>
      </x:c>
      <x:c r="AQ2118" s="57" t="n">
        <x:v>4114755836.6666665</x:v>
      </x:c>
      <x:c r="AR2118" s="52" t="n">
        <x:v>0.3679284256290211</x:v>
      </x:c>
      <x:c r="AS2118" s="52" t="n">
        <x:v>-0.3526233429888789</x:v>
      </x:c>
      <x:c r="AT2118" s="55" t="b">
        <x:v>0</x:v>
      </x:c>
      <x:c r="AU2118" s="50" t="str">
        <x:v>missing_financial_data</x:v>
      </x:c>
      <x:c r="AV2118" s="58" t="n">
        <x:v>0.2663036820992978</x:v>
      </x:c>
      <x:c r="AW2118" s="50" t="n">
        <x:v>504</x:v>
      </x:c>
      <x:c r="AX2118" s="50" t="str">
        <x:v>Future Moat</x:v>
      </x:c>
      <x:c r="AY2118" s="50" t="str">
        <x:v>既存適格性フィルター不通過: missing_financial_data</x:v>
      </x:c>
      <x:c r="AZ2118" s="59" t="str">
        <x:v>2025-06-26 15:32</x:v>
      </x:c>
      <x:c r="BA2118" s="53" t="n">
        <x:v>18019</x:v>
      </x:c>
      <x:c r="BB2118" s="50"/>
      <x:c r="BC2118" s="50"/>
      <x:c r="BD2118" s="50" t="str">
        <x:v>TOPIX Mid400</x:v>
      </x:c>
    </x:row>
    <x:row r="2119">
      <x:c r="A2119" s="50" t="n">
        <x:v>2118</x:v>
      </x:c>
      <x:c r="B2119" s="50" t="str">
        <x:v>3391</x:v>
      </x:c>
      <x:c r="C2119" s="50" t="str">
        <x:v>3391.T</x:v>
      </x:c>
      <x:c r="D2119" s="50" t="str">
        <x:v>TSURUHA HOLDINGS INC.</x:v>
      </x:c>
      <x:c r="E2119" s="50" t="str">
        <x:v>Prime Market (Domestic)</x:v>
      </x:c>
      <x:c r="F2119" s="50" t="str">
        <x:v>Retail Trade</x:v>
      </x:c>
      <x:c r="G2119" s="51" t="n">
        <x:v>915700</x:v>
      </x:c>
      <x:c r="H2119" s="51" t="n">
        <x:v>970079</x:v>
      </x:c>
      <x:c r="I2119" s="51" t="n">
        <x:v>1027462</x:v>
      </x:c>
      <x:c r="J2119" s="51" t="n">
        <x:v>845603</x:v>
      </x:c>
      <x:c r="K2119" s="51" t="n">
        <x:v>1450585</x:v>
      </x:c>
      <x:c r="L2119" s="52" t="n">
        <x:f>IFERROR(H2119/G2119-1,"")</x:f>
        <x:v>0.05938516981544173</x:v>
      </x:c>
      <x:c r="M2119" s="52" t="n">
        <x:f>IFERROR(I2119/H2119-1,"")</x:f>
        <x:v>0.05915291435027448</x:v>
      </x:c>
      <x:c r="N2119" s="52" t="n">
        <x:f>IFERROR(J2119/I2119-1,"")</x:f>
        <x:v>-0.17699827341546448</x:v>
      </x:c>
      <x:c r="O2119" s="52" t="n">
        <x:f>IFERROR(K2119/J2119-1,"")</x:f>
        <x:v>0.7154444816302685</x:v>
      </x:c>
      <x:c r="P2119" s="52" t="n">
        <x:f>IFERROR((K2119/G2119)^(1/4)-1,"")</x:f>
        <x:v>0.12188280587505251</x:v>
      </x:c>
      <x:c r="Q2119" s="51" t="n">
        <x:v>63037</x:v>
      </x:c>
      <x:c r="R2119" s="52" t="n">
        <x:f>IFERROR(Q2119/K2119,"")</x:f>
        <x:v>0.04345626074997329</x:v>
      </x:c>
      <x:c r="S2119" s="53" t="n">
        <x:v>36923</x:v>
      </x:c>
      <x:c r="T2119" s="50" t="str">
        <x:v>EDINET_company_history</x:v>
      </x:c>
      <x:c r="U2119" s="50" t="str">
        <x:v>イオン株式会社</x:v>
      </x:c>
      <x:c r="V2119" s="54" t="n">
        <x:v>0.5033</x:v>
      </x:c>
      <x:c r="W2119" s="50" t="str">
        <x:v>鶴羽 順</x:v>
      </x:c>
      <x:c r="X2119" s="50" t="b">
        <x:f>AND(COUNT(L2119:O2119)=4,L2119&gt;='設定'!$B$6,M2119&gt;='設定'!$B$6,N2119&gt;='設定'!$B$6,O2119&gt;='設定'!$B$6)</x:f>
        <x:v>0</x:v>
      </x:c>
      <x:c r="Y2119" s="50" t="b">
        <x:f>AND(COUNT(G2119:K2119)=5,P2119&gt;='設定'!$B$7)</x:f>
        <x:v>0</x:v>
      </x:c>
      <x:c r="Z2119" s="50" t="b">
        <x:f>AND(ISNUMBER(R2119),R2119&gt;='設定'!$B$8)</x:f>
        <x:v>0</x:v>
      </x:c>
      <x:c r="AA2119" s="50" t="b">
        <x:f>AND(ISNUMBER(S2119),S2119&gt;=DATE(YEAR('設定'!$B$10)-'設定'!$B$9,MONTH('設定'!$B$10),DAY('設定'!$B$10)))</x:f>
        <x:v>0</x:v>
      </x:c>
      <x:c r="AB2119" s="55" t="b">
        <x:v>0</x:v>
      </x:c>
      <x:c r="AC2119" s="55" t="b">
        <x:v>0</x:v>
      </x:c>
      <x:c r="AD2119" s="50" t="n">
        <x:f>IF(X2119,1,0)+IF(Z2119,1,0)+IF(AA2119,1,0)+IF(AB2119,1,0)</x:f>
        <x:v>0</x:v>
      </x:c>
      <x:c r="AE2119" s="50" t="n">
        <x:f>IF(Y2119,1,0)+IF(Z2119,1,0)+IF(AA2119,1,0)+IF(AB2119,1,0)</x:f>
        <x:v>0</x:v>
      </x:c>
      <x:c r="AF2119" s="50" t="n">
        <x:f>IF(Y2119,1,0)+IF(Z2119,1,0)+IF(AA2119,1,0)+IF(AC2119,1,0)</x:f>
        <x:v>0</x:v>
      </x:c>
      <x:c r="AG2119" s="53" t="n">
        <x:v>44348</x:v>
      </x:c>
      <x:c r="AH2119" s="50" t="str">
        <x:v>S100Y5EY</x:v>
      </x:c>
      <x:c r="AI2119" s="50" t="str">
        <x:v>NetSalesSummaryOfBusinessResults</x:v>
      </x:c>
      <x:c r="AJ2119" s="50" t="str">
        <x:v>OperatingIncome</x:v>
      </x:c>
      <x:c r="AK2119" s="53" t="n">
        <x:v>46081</x:v>
      </x:c>
      <x:c r="AL2119" s="50" t="str">
        <x:v>365/365/366/289/365</x:v>
      </x:c>
      <x:c r="AM2119" s="51" t="n">
        <x:v>454282490</x:v>
      </x:c>
      <x:c r="AN2119" s="51" t="n">
        <x:v>1946</x:v>
      </x:c>
      <x:c r="AO2119" s="51" t="n">
        <x:f>IFERROR(AM2119*AN2119,"")</x:f>
        <x:v>884033725540</x:v>
      </x:c>
      <x:c r="AP2119" s="56" t="n">
        <x:f>IFERROR(AO2119/(K2119*1000000),"")</x:f>
        <x:v>0.609432556892564</x:v>
      </x:c>
      <x:c r="AQ2119" s="57" t="n">
        <x:v>5370741455</x:v>
      </x:c>
      <x:c r="AR2119" s="52" t="n">
        <x:v>0.2982349703990067</x:v>
      </x:c>
      <x:c r="AS2119" s="52" t="n">
        <x:v>-0.559333720745643</x:v>
      </x:c>
      <x:c r="AT2119" s="55" t="b">
        <x:v>1</x:v>
      </x:c>
      <x:c r="AU2119" s="50"/>
      <x:c r="AV2119" s="58" t="n">
        <x:v>-0.0177992690843292</x:v>
      </x:c>
      <x:c r="AW2119" s="50" t="n">
        <x:v>2024</x:v>
      </x:c>
      <x:c r="AX2119" s="50" t="str">
        <x:v>Transformation Moat</x:v>
      </x:c>
      <x:c r="AY2119" s="50" t="str">
        <x:v>目立つ機械的警告なし（定性確認は別途必要）</x:v>
      </x:c>
      <x:c r="AZ2119" s="59" t="str">
        <x:v>2026-05-21 13:48</x:v>
      </x:c>
      <x:c r="BA2119" s="53" t="n">
        <x:v>36923</x:v>
      </x:c>
      <x:c r="BB2119" s="50"/>
      <x:c r="BC2119" s="50"/>
      <x:c r="BD2119" s="50" t="str">
        <x:v>TOPIX Mid400</x:v>
      </x:c>
    </x:row>
    <x:row r="2120">
      <x:c r="A2120" s="50" t="n">
        <x:v>2119</x:v>
      </x:c>
      <x:c r="B2120" s="50" t="str">
        <x:v>8059</x:v>
      </x:c>
      <x:c r="C2120" s="50" t="str">
        <x:v>8059.T</x:v>
      </x:c>
      <x:c r="D2120" s="50" t="str">
        <x:v>DAIICHI JITSUGYO CO.,LTD.</x:v>
      </x:c>
      <x:c r="E2120" s="50" t="str">
        <x:v>Prime Market (Domestic)</x:v>
      </x:c>
      <x:c r="F2120" s="50" t="str">
        <x:v>Wholesale Trade</x:v>
      </x:c>
      <x:c r="G2120" s="51" t="n">
        <x:v>140029</x:v>
      </x:c>
      <x:c r="H2120" s="51" t="n">
        <x:v>148075</x:v>
      </x:c>
      <x:c r="I2120" s="51" t="n">
        <x:v>153674</x:v>
      </x:c>
      <x:c r="J2120" s="51" t="n">
        <x:v>187790</x:v>
      </x:c>
      <x:c r="K2120" s="51" t="n">
        <x:v>221755</x:v>
      </x:c>
      <x:c r="L2120" s="52" t="n">
        <x:f>IFERROR(H2120/G2120-1,"")</x:f>
        <x:v>0.05745952624099293</x:v>
      </x:c>
      <x:c r="M2120" s="52" t="n">
        <x:f>IFERROR(I2120/H2120-1,"")</x:f>
        <x:v>0.037811919635319935</x:v>
      </x:c>
      <x:c r="N2120" s="52" t="n">
        <x:f>IFERROR(J2120/I2120-1,"")</x:f>
        <x:v>0.22200242070877318</x:v>
      </x:c>
      <x:c r="O2120" s="52" t="n">
        <x:f>IFERROR(K2120/J2120-1,"")</x:f>
        <x:v>0.18086692582139619</x:v>
      </x:c>
      <x:c r="P2120" s="52" t="n">
        <x:f>IFERROR((K2120/G2120)^(1/4)-1,"")</x:f>
        <x:v>0.12179592576051079</x:v>
      </x:c>
      <x:c r="Q2120" s="51" t="n">
        <x:v>13103</x:v>
      </x:c>
      <x:c r="R2120" s="52" t="n">
        <x:f>IFERROR(Q2120/K2120,"")</x:f>
        <x:v>0.05908773195643841</x:v>
      </x:c>
      <x:c r="S2120" s="53" t="n">
        <x:v>22859</x:v>
      </x:c>
      <x:c r="T2120" s="50" t="str">
        <x:v>EDINET_company_history</x:v>
      </x:c>
      <x:c r="U2120" s="50" t="str">
        <x:v>㈱ＵＨ Ｐａｒｔｎｅｒｓ ２</x:v>
      </x:c>
      <x:c r="V2120" s="54" t="n">
        <x:v>0.0953</x:v>
      </x:c>
      <x:c r="W2120" s="50" t="str">
        <x:v>宇 野 一 郎 / 船 渡 雄 司</x:v>
      </x:c>
      <x:c r="X2120" s="50" t="b">
        <x:f>AND(COUNT(L2120:O2120)=4,L2120&gt;='設定'!$B$6,M2120&gt;='設定'!$B$6,N2120&gt;='設定'!$B$6,O2120&gt;='設定'!$B$6)</x:f>
        <x:v>0</x:v>
      </x:c>
      <x:c r="Y2120" s="50" t="b">
        <x:f>AND(COUNT(G2120:K2120)=5,P2120&gt;='設定'!$B$7)</x:f>
        <x:v>0</x:v>
      </x:c>
      <x:c r="Z2120" s="50" t="b">
        <x:f>AND(ISNUMBER(R2120),R2120&gt;='設定'!$B$8)</x:f>
        <x:v>0</x:v>
      </x:c>
      <x:c r="AA2120" s="50" t="b">
        <x:f>AND(ISNUMBER(S2120),S2120&gt;=DATE(YEAR('設定'!$B$10)-'設定'!$B$9,MONTH('設定'!$B$10),DAY('設定'!$B$10)))</x:f>
        <x:v>0</x:v>
      </x:c>
      <x:c r="AB2120" s="55" t="b">
        <x:v>0</x:v>
      </x:c>
      <x:c r="AC2120" s="55" t="b">
        <x:v>0</x:v>
      </x:c>
      <x:c r="AD2120" s="50" t="n">
        <x:f>IF(X2120,1,0)+IF(Z2120,1,0)+IF(AA2120,1,0)+IF(AB2120,1,0)</x:f>
        <x:v>0</x:v>
      </x:c>
      <x:c r="AE2120" s="50" t="n">
        <x:f>IF(Y2120,1,0)+IF(Z2120,1,0)+IF(AA2120,1,0)+IF(AB2120,1,0)</x:f>
        <x:v>0</x:v>
      </x:c>
      <x:c r="AF2120" s="50" t="n">
        <x:f>IF(Y2120,1,0)+IF(Z2120,1,0)+IF(AA2120,1,0)+IF(AC2120,1,0)</x:f>
        <x:v>0</x:v>
      </x:c>
      <x:c r="AG2120" s="53" t="n">
        <x:v>44348</x:v>
      </x:c>
      <x:c r="AH2120" s="50" t="str">
        <x:v>S100W0GD</x:v>
      </x:c>
      <x:c r="AI2120" s="50" t="str">
        <x:v>NetSalesSummaryOfBusinessResults</x:v>
      </x:c>
      <x:c r="AJ2120" s="50" t="str">
        <x:v>OperatingIncome</x:v>
      </x:c>
      <x:c r="AK2120" s="53" t="n">
        <x:v>45747</x:v>
      </x:c>
      <x:c r="AL2120" s="50" t="str">
        <x:v>365/365/365/366/365</x:v>
      </x:c>
      <x:c r="AM2120" s="51" t="n">
        <x:v>31882400</x:v>
      </x:c>
      <x:c r="AN2120" s="51" t="n">
        <x:v>3040</x:v>
      </x:c>
      <x:c r="AO2120" s="51" t="n">
        <x:f>IFERROR(AM2120*AN2120,"")</x:f>
        <x:v>96922496000</x:v>
      </x:c>
      <x:c r="AP2120" s="56" t="n">
        <x:f>IFERROR(AO2120/(K2120*1000000),"")</x:f>
        <x:v>0.43707017203670717</x:v>
      </x:c>
      <x:c r="AQ2120" s="57" t="n">
        <x:v>121483230</x:v>
      </x:c>
      <x:c r="AR2120" s="52" t="n">
        <x:v>0.2848228163108581</x:v>
      </x:c>
      <x:c r="AS2120" s="52" t="n">
        <x:v>-0.4301352075923067</x:v>
      </x:c>
      <x:c r="AT2120" s="55" t="b">
        <x:v>1</x:v>
      </x:c>
      <x:c r="AU2120" s="50"/>
      <x:c r="AV2120" s="58" t="n">
        <x:v>0.0004619126806749</x:v>
      </x:c>
      <x:c r="AW2120" s="50" t="n">
        <x:v>1865</x:v>
      </x:c>
      <x:c r="AX2120" s="50" t="str">
        <x:v>Transformation Moat</x:v>
      </x:c>
      <x:c r="AY2120" s="50" t="str">
        <x:v>目立つ機械的警告なし（定性確認は別途必要）</x:v>
      </x:c>
      <x:c r="AZ2120" s="59" t="str">
        <x:v>2025-06-20 16:01</x:v>
      </x:c>
      <x:c r="BA2120" s="53" t="n">
        <x:v>22859</x:v>
      </x:c>
      <x:c r="BB2120" s="50"/>
      <x:c r="BC2120" s="50"/>
      <x:c r="BD2120" s="50" t="str">
        <x:v>TOPIX Small 2</x:v>
      </x:c>
    </x:row>
    <x:row r="2121">
      <x:c r="A2121" s="50" t="n">
        <x:v>2120</x:v>
      </x:c>
      <x:c r="B2121" s="50" t="str">
        <x:v>7037</x:v>
      </x:c>
      <x:c r="C2121" s="50" t="str">
        <x:v>7037.T</x:v>
      </x:c>
      <x:c r="D2121" s="50" t="str">
        <x:v>teno.Holdings Company Limited</x:v>
      </x:c>
      <x:c r="E2121" s="50" t="str">
        <x:v>Standard Market(Domestic)</x:v>
      </x:c>
      <x:c r="F2121" s="50" t="str">
        <x:v>Services</x:v>
      </x:c>
      <x:c r="G2121" s="51" t="n">
        <x:v>11454</x:v>
      </x:c>
      <x:c r="H2121" s="51" t="n">
        <x:v>12128</x:v>
      </x:c>
      <x:c r="I2121" s="51" t="n">
        <x:v>14557</x:v>
      </x:c>
      <x:c r="J2121" s="51" t="n">
        <x:v>16017</x:v>
      </x:c>
      <x:c r="K2121" s="51" t="n">
        <x:v>18129</x:v>
      </x:c>
      <x:c r="L2121" s="52" t="n">
        <x:f>IFERROR(H2121/G2121-1,"")</x:f>
        <x:v>0.058844071939933684</x:v>
      </x:c>
      <x:c r="M2121" s="52" t="n">
        <x:f>IFERROR(I2121/H2121-1,"")</x:f>
        <x:v>0.20028034300791564</x:v>
      </x:c>
      <x:c r="N2121" s="52" t="n">
        <x:f>IFERROR(J2121/I2121-1,"")</x:f>
        <x:v>0.1002953905337638</x:v>
      </x:c>
      <x:c r="O2121" s="52" t="n">
        <x:f>IFERROR(K2121/J2121-1,"")</x:f>
        <x:v>0.13185989885746396</x:v>
      </x:c>
      <x:c r="P2121" s="52" t="n">
        <x:f>IFERROR((K2121/G2121)^(1/4)-1,"")</x:f>
        <x:v>0.12164175314556513</x:v>
      </x:c>
      <x:c r="Q2121" s="51" t="n">
        <x:v>631</x:v>
      </x:c>
      <x:c r="R2121" s="52" t="n">
        <x:f>IFERROR(Q2121/K2121,"")</x:f>
        <x:v>0.03480611175464725</x:v>
      </x:c>
      <x:c r="S2121" s="53" t="n">
        <x:v>43435</x:v>
      </x:c>
      <x:c r="T2121" s="50" t="str">
        <x:v>EDINET_company_history</x:v>
      </x:c>
      <x:c r="U2121" s="50" t="str">
        <x:v>株式会社夢源</x:v>
      </x:c>
      <x:c r="V2121" s="54" t="n">
        <x:v>0.3283</x:v>
      </x:c>
      <x:c r="W2121" s="50" t="str">
        <x:v>池内 比呂子</x:v>
      </x:c>
      <x:c r="X2121" s="50" t="b">
        <x:f>AND(COUNT(L2121:O2121)=4,L2121&gt;='設定'!$B$6,M2121&gt;='設定'!$B$6,N2121&gt;='設定'!$B$6,O2121&gt;='設定'!$B$6)</x:f>
        <x:v>0</x:v>
      </x:c>
      <x:c r="Y2121" s="50" t="b">
        <x:f>AND(COUNT(G2121:K2121)=5,P2121&gt;='設定'!$B$7)</x:f>
        <x:v>0</x:v>
      </x:c>
      <x:c r="Z2121" s="50" t="b">
        <x:f>AND(ISNUMBER(R2121),R2121&gt;='設定'!$B$8)</x:f>
        <x:v>0</x:v>
      </x:c>
      <x:c r="AA2121" s="50" t="b">
        <x:f>AND(ISNUMBER(S2121),S2121&gt;=DATE(YEAR('設定'!$B$10)-'設定'!$B$9,MONTH('設定'!$B$10),DAY('設定'!$B$10)))</x:f>
        <x:v>0</x:v>
      </x:c>
      <x:c r="AB2121" s="55" t="b">
        <x:v>0</x:v>
      </x:c>
      <x:c r="AC2121" s="55" t="b">
        <x:v>0</x:v>
      </x:c>
      <x:c r="AD2121" s="50" t="n">
        <x:f>IF(X2121,1,0)+IF(Z2121,1,0)+IF(AA2121,1,0)+IF(AB2121,1,0)</x:f>
        <x:v>0</x:v>
      </x:c>
      <x:c r="AE2121" s="50" t="n">
        <x:f>IF(Y2121,1,0)+IF(Z2121,1,0)+IF(AA2121,1,0)+IF(AB2121,1,0)</x:f>
        <x:v>0</x:v>
      </x:c>
      <x:c r="AF2121" s="50" t="n">
        <x:f>IF(Y2121,1,0)+IF(Z2121,1,0)+IF(AA2121,1,0)+IF(AC2121,1,0)</x:f>
        <x:v>0</x:v>
      </x:c>
      <x:c r="AG2121" s="53" t="n">
        <x:v>44348</x:v>
      </x:c>
      <x:c r="AH2121" s="50" t="str">
        <x:v>S100XRYQ</x:v>
      </x:c>
      <x:c r="AI2121" s="50" t="str">
        <x:v>NetSalesSummaryOfBusinessResults</x:v>
      </x:c>
      <x:c r="AJ2121" s="50" t="str">
        <x:v>OperatingIncome</x:v>
      </x:c>
      <x:c r="AK2121" s="53" t="n">
        <x:v>46022</x:v>
      </x:c>
      <x:c r="AL2121" s="50" t="str">
        <x:v>365/365/365/366/365</x:v>
      </x:c>
      <x:c r="AM2121" s="51" t="n">
        <x:v>4568600</x:v>
      </x:c>
      <x:c r="AN2121" s="51" t="n">
        <x:v>895</x:v>
      </x:c>
      <x:c r="AO2121" s="51" t="n">
        <x:f>IFERROR(AM2121*AN2121,"")</x:f>
        <x:v>4088897000</x:v>
      </x:c>
      <x:c r="AP2121" s="56" t="n">
        <x:f>IFERROR(AO2121/(K2121*1000000),"")</x:f>
        <x:v>0.22554454189420267</x:v>
      </x:c>
      <x:c r="AQ2121" s="57" t="n">
        <x:v>4791393.333333333</x:v>
      </x:c>
      <x:c r="AR2121" s="52" t="n">
        <x:v>0.499939647546082</x:v>
      </x:c>
      <x:c r="AS2121" s="52" t="n">
        <x:v>-0.7093251035367749</x:v>
      </x:c>
      <x:c r="AT2121" s="55" t="b">
        <x:v>0</x:v>
      </x:c>
      <x:c r="AU2121" s="50" t="str">
        <x:v>low_liquidity</x:v>
      </x:c>
      <x:c r="AV2121" s="58" t="n">
        <x:v>-0.0592133839545554</x:v>
      </x:c>
      <x:c r="AW2121" s="50" t="n">
        <x:v>2332</x:v>
      </x:c>
      <x:c r="AX2121" s="50" t="str">
        <x:v>Transformation Moat</x:v>
      </x:c>
      <x:c r="AY2121" s="50" t="str">
        <x:v>既存適格性フィルター不通過: low_liquidity / 60日平均売買代金2,000万円未満 / ローカル5年最大下落率-60%以下</x:v>
      </x:c>
      <x:c r="AZ2121" s="59" t="str">
        <x:v>2026-03-19 13:59</x:v>
      </x:c>
      <x:c r="BA2121" s="53" t="n">
        <x:v>43435</x:v>
      </x:c>
      <x:c r="BB2121" s="50"/>
      <x:c r="BC2121" s="50"/>
      <x:c r="BD2121" s="50"/>
    </x:row>
    <x:row r="2122">
      <x:c r="A2122" s="50" t="n">
        <x:v>2121</x:v>
      </x:c>
      <x:c r="B2122" s="50" t="str">
        <x:v>7741</x:v>
      </x:c>
      <x:c r="C2122" s="50" t="str">
        <x:v>7741.T</x:v>
      </x:c>
      <x:c r="D2122" s="50" t="str">
        <x:v>HOYA CORPORATION</x:v>
      </x:c>
      <x:c r="E2122" s="50" t="str">
        <x:v>Prime Market (Domestic)</x:v>
      </x:c>
      <x:c r="F2122" s="50" t="str">
        <x:v>Precision Instruments</x:v>
      </x:c>
      <x:c r="G2122" s="51" t="n">
        <x:v>547921</x:v>
      </x:c>
      <x:c r="H2122" s="51" t="n">
        <x:v>661466</x:v>
      </x:c>
      <x:c r="I2122" s="51" t="n">
        <x:v>723582</x:v>
      </x:c>
      <x:c r="J2122" s="51" t="n">
        <x:v>762610</x:v>
      </x:c>
      <x:c r="K2122" s="51" t="n">
        <x:v>866032</x:v>
      </x:c>
      <x:c r="L2122" s="52" t="n">
        <x:f>IFERROR(H2122/G2122-1,"")</x:f>
        <x:v>0.207228779331327</x:v>
      </x:c>
      <x:c r="M2122" s="52" t="n">
        <x:f>IFERROR(I2122/H2122-1,"")</x:f>
        <x:v>0.09390656511445794</x:v>
      </x:c>
      <x:c r="N2122" s="52" t="n">
        <x:f>IFERROR(J2122/I2122-1,"")</x:f>
        <x:v>0.053937217896520284</x:v>
      </x:c>
      <x:c r="O2122" s="52" t="n">
        <x:f>IFERROR(K2122/J2122-1,"")</x:f>
        <x:v>0.13561584558293238</x:v>
      </x:c>
      <x:c r="P2122" s="52" t="n">
        <x:f>IFERROR((K2122/G2122)^(1/4)-1,"")</x:f>
        <x:v>0.12125398208313398</x:v>
      </x:c>
      <x:c r="Q2122" s="51" t="n">
        <x:v>56848</x:v>
      </x:c>
      <x:c r="R2122" s="52" t="n">
        <x:f>IFERROR(Q2122/K2122,"")</x:f>
        <x:v>0.06564191623404216</x:v>
      </x:c>
      <x:c r="S2122" s="53" t="n">
        <x:v>22555</x:v>
      </x:c>
      <x:c r="T2122" s="50" t="str">
        <x:v>EDINET_company_history</x:v>
      </x:c>
      <x:c r="U2122" s="50" t="str">
        <x:v>日本マスタートラスト信託銀行株式会社（信託口）</x:v>
      </x:c>
      <x:c r="V2122" s="54" t="n">
        <x:v>0.1946</x:v>
      </x:c>
      <x:c r="W2122" s="50"/>
      <x:c r="X2122" s="50" t="b">
        <x:f>AND(COUNT(L2122:O2122)=4,L2122&gt;='設定'!$B$6,M2122&gt;='設定'!$B$6,N2122&gt;='設定'!$B$6,O2122&gt;='設定'!$B$6)</x:f>
        <x:v>0</x:v>
      </x:c>
      <x:c r="Y2122" s="50" t="b">
        <x:f>AND(COUNT(G2122:K2122)=5,P2122&gt;='設定'!$B$7)</x:f>
        <x:v>0</x:v>
      </x:c>
      <x:c r="Z2122" s="50" t="b">
        <x:f>AND(ISNUMBER(R2122),R2122&gt;='設定'!$B$8)</x:f>
        <x:v>0</x:v>
      </x:c>
      <x:c r="AA2122" s="50" t="b">
        <x:f>AND(ISNUMBER(S2122),S2122&gt;=DATE(YEAR('設定'!$B$10)-'設定'!$B$9,MONTH('設定'!$B$10),DAY('設定'!$B$10)))</x:f>
        <x:v>0</x:v>
      </x:c>
      <x:c r="AB2122" s="55" t="b">
        <x:v>0</x:v>
      </x:c>
      <x:c r="AC2122" s="55" t="b">
        <x:v>0</x:v>
      </x:c>
      <x:c r="AD2122" s="50" t="n">
        <x:f>IF(X2122,1,0)+IF(Z2122,1,0)+IF(AA2122,1,0)+IF(AB2122,1,0)</x:f>
        <x:v>0</x:v>
      </x:c>
      <x:c r="AE2122" s="50" t="n">
        <x:f>IF(Y2122,1,0)+IF(Z2122,1,0)+IF(AA2122,1,0)+IF(AB2122,1,0)</x:f>
        <x:v>0</x:v>
      </x:c>
      <x:c r="AF2122" s="50" t="n">
        <x:f>IF(Y2122,1,0)+IF(Z2122,1,0)+IF(AA2122,1,0)+IF(AC2122,1,0)</x:f>
        <x:v>0</x:v>
      </x:c>
      <x:c r="AG2122" s="53" t="n">
        <x:v>44348</x:v>
      </x:c>
      <x:c r="AH2122" s="50" t="str">
        <x:v>S100VW2P</x:v>
      </x:c>
      <x:c r="AI2122" s="50" t="str">
        <x:v>RevenueIFRSSummaryOfBusinessResults</x:v>
      </x:c>
      <x:c r="AJ2122" s="50" t="str">
        <x:v>OperatingIncome</x:v>
      </x:c>
      <x:c r="AK2122" s="53" t="n">
        <x:v>45747</x:v>
      </x:c>
      <x:c r="AL2122" s="50" t="str">
        <x:v>365/365/365/366/365</x:v>
      </x:c>
      <x:c r="AM2122" s="51" t="n">
        <x:v>342757720</x:v>
      </x:c>
      <x:c r="AN2122" s="51" t="n">
        <x:v>26440</x:v>
      </x:c>
      <x:c r="AO2122" s="51" t="n">
        <x:f>IFERROR(AM2122*AN2122,"")</x:f>
        <x:v>9062514116800</x:v>
      </x:c>
      <x:c r="AP2122" s="56" t="n">
        <x:f>IFERROR(AO2122/(K2122*1000000),"")</x:f>
        <x:v>10.46441022595008</x:v>
      </x:c>
      <x:c r="AQ2122" s="57" t="n">
        <x:v>30656848466.666668</x:v>
      </x:c>
      <x:c r="AR2122" s="52" t="n">
        <x:v>0.3276378730927605</x:v>
      </x:c>
      <x:c r="AS2122" s="52" t="n">
        <x:v>-0.3980003453101125</x:v>
      </x:c>
      <x:c r="AT2122" s="55" t="b">
        <x:v>0</x:v>
      </x:c>
      <x:c r="AU2122" s="50" t="str">
        <x:v>missing_financial_data</x:v>
      </x:c>
      <x:c r="AV2122" s="58" t="n">
        <x:v>0.2860580070153138</x:v>
      </x:c>
      <x:c r="AW2122" s="50" t="n">
        <x:v>460</x:v>
      </x:c>
      <x:c r="AX2122" s="50" t="str">
        <x:v>Future Moat</x:v>
      </x:c>
      <x:c r="AY2122" s="50" t="str">
        <x:v>既存適格性フィルター不通過: missing_financial_data</x:v>
      </x:c>
      <x:c r="AZ2122" s="59" t="str">
        <x:v>2025-06-05 16:24</x:v>
      </x:c>
      <x:c r="BA2122" s="53" t="n">
        <x:v>22555</x:v>
      </x:c>
      <x:c r="BB2122" s="50"/>
      <x:c r="BC2122" s="50"/>
      <x:c r="BD2122" s="50" t="str">
        <x:v>TOPIX Core30</x:v>
      </x:c>
    </x:row>
    <x:row r="2123">
      <x:c r="A2123" s="50" t="n">
        <x:v>2122</x:v>
      </x:c>
      <x:c r="B2123" s="50" t="str">
        <x:v>3011</x:v>
      </x:c>
      <x:c r="C2123" s="50" t="str">
        <x:v>3011.T</x:v>
      </x:c>
      <x:c r="D2123" s="50" t="str">
        <x:v>BANNERS CO.,LTD.</x:v>
      </x:c>
      <x:c r="E2123" s="50" t="str">
        <x:v>Standard Market(Domestic)</x:v>
      </x:c>
      <x:c r="F2123" s="50" t="str">
        <x:v>Retail Trade</x:v>
      </x:c>
      <x:c r="G2123" s="51" t="n">
        <x:v>3547.259</x:v>
      </x:c>
      <x:c r="H2123" s="51" t="n">
        <x:v>3924.491</x:v>
      </x:c>
      <x:c r="I2123" s="51" t="n">
        <x:v>4335.315</x:v>
      </x:c>
      <x:c r="J2123" s="51" t="n">
        <x:v>4684.804</x:v>
      </x:c>
      <x:c r="K2123" s="51" t="n">
        <x:v>5601.271</x:v>
      </x:c>
      <x:c r="L2123" s="52" t="n">
        <x:f>IFERROR(H2123/G2123-1,"")</x:f>
        <x:v>0.1063446452599035</x:v>
      </x:c>
      <x:c r="M2123" s="52" t="n">
        <x:f>IFERROR(I2123/H2123-1,"")</x:f>
        <x:v>0.10468211036794317</x:v>
      </x:c>
      <x:c r="N2123" s="52" t="n">
        <x:f>IFERROR(J2123/I2123-1,"")</x:f>
        <x:v>0.08061444208782986</x:v>
      </x:c>
      <x:c r="O2123" s="52" t="n">
        <x:f>IFERROR(K2123/J2123-1,"")</x:f>
        <x:v>0.1956254733389058</x:v>
      </x:c>
      <x:c r="P2123" s="52" t="n">
        <x:f>IFERROR((K2123/G2123)^(1/4)-1,"")</x:f>
        <x:v>0.12098143844944031</x:v>
      </x:c>
      <x:c r="Q2123" s="51" t="n">
        <x:v>343.901</x:v>
      </x:c>
      <x:c r="R2123" s="52" t="n">
        <x:f>IFERROR(Q2123/K2123,"")</x:f>
        <x:v>0.06139695794043888</x:v>
      </x:c>
      <x:c r="S2123" s="53" t="n">
        <x:v>23132</x:v>
      </x:c>
      <x:c r="T2123" s="50" t="str">
        <x:v>EDINET_company_history</x:v>
      </x:c>
      <x:c r="U2123" s="50" t="str">
        <x:v>株式会社エルガみらい研究所</x:v>
      </x:c>
      <x:c r="V2123" s="54" t="n">
        <x:v>0.1977</x:v>
      </x:c>
      <x:c r="W2123" s="50" t="str">
        <x:v>小林 由佳</x:v>
      </x:c>
      <x:c r="X2123" s="50" t="b">
        <x:f>AND(COUNT(L2123:O2123)=4,L2123&gt;='設定'!$B$6,M2123&gt;='設定'!$B$6,N2123&gt;='設定'!$B$6,O2123&gt;='設定'!$B$6)</x:f>
        <x:v>0</x:v>
      </x:c>
      <x:c r="Y2123" s="50" t="b">
        <x:f>AND(COUNT(G2123:K2123)=5,P2123&gt;='設定'!$B$7)</x:f>
        <x:v>0</x:v>
      </x:c>
      <x:c r="Z2123" s="50" t="b">
        <x:f>AND(ISNUMBER(R2123),R2123&gt;='設定'!$B$8)</x:f>
        <x:v>0</x:v>
      </x:c>
      <x:c r="AA2123" s="50" t="b">
        <x:f>AND(ISNUMBER(S2123),S2123&gt;=DATE(YEAR('設定'!$B$10)-'設定'!$B$9,MONTH('設定'!$B$10),DAY('設定'!$B$10)))</x:f>
        <x:v>0</x:v>
      </x:c>
      <x:c r="AB2123" s="55" t="b">
        <x:v>0</x:v>
      </x:c>
      <x:c r="AC2123" s="55" t="b">
        <x:v>0</x:v>
      </x:c>
      <x:c r="AD2123" s="50" t="n">
        <x:f>IF(X2123,1,0)+IF(Z2123,1,0)+IF(AA2123,1,0)+IF(AB2123,1,0)</x:f>
        <x:v>0</x:v>
      </x:c>
      <x:c r="AE2123" s="50" t="n">
        <x:f>IF(Y2123,1,0)+IF(Z2123,1,0)+IF(AA2123,1,0)+IF(AB2123,1,0)</x:f>
        <x:v>0</x:v>
      </x:c>
      <x:c r="AF2123" s="50" t="n">
        <x:f>IF(Y2123,1,0)+IF(Z2123,1,0)+IF(AA2123,1,0)+IF(AC2123,1,0)</x:f>
        <x:v>0</x:v>
      </x:c>
      <x:c r="AG2123" s="53" t="n">
        <x:v>44348</x:v>
      </x:c>
      <x:c r="AH2123" s="50" t="str">
        <x:v>S100VXS4</x:v>
      </x:c>
      <x:c r="AI2123" s="50" t="str">
        <x:v>NetSalesSummaryOfBusinessResults</x:v>
      </x:c>
      <x:c r="AJ2123" s="50" t="str">
        <x:v>OperatingIncome</x:v>
      </x:c>
      <x:c r="AK2123" s="53" t="n">
        <x:v>45747</x:v>
      </x:c>
      <x:c r="AL2123" s="50" t="str">
        <x:v>365/365/365/366/365</x:v>
      </x:c>
      <x:c r="AM2123" s="51" t="n">
        <x:v>15312686</x:v>
      </x:c>
      <x:c r="AN2123" s="51" t="n">
        <x:v>151</x:v>
      </x:c>
      <x:c r="AO2123" s="51" t="n">
        <x:f>IFERROR(AM2123*AN2123,"")</x:f>
        <x:v>2312215586</x:v>
      </x:c>
      <x:c r="AP2123" s="56" t="n">
        <x:f>IFERROR(AO2123/(K2123*1000000),"")</x:f>
        <x:v>0.4128019490576335</x:v>
      </x:c>
      <x:c r="AQ2123" s="57" t="n">
        <x:v>25392270</x:v>
      </x:c>
      <x:c r="AR2123" s="52" t="n">
        <x:v>0.3357581826936725</x:v>
      </x:c>
      <x:c r="AS2123" s="52" t="n">
        <x:v>-0.3624454148471615</x:v>
      </x:c>
      <x:c r="AT2123" s="55" t="b">
        <x:v>1</x:v>
      </x:c>
      <x:c r="AU2123" s="50"/>
      <x:c r="AV2123" s="58" t="n">
        <x:v>-0.1125776592580169</x:v>
      </x:c>
      <x:c r="AW2123" s="50" t="n">
        <x:v>2672</x:v>
      </x:c>
      <x:c r="AX2123" s="50" t="str">
        <x:v>Transformation Moat</x:v>
      </x:c>
      <x:c r="AY2123" s="50" t="str">
        <x:v>目立つ機械的警告なし（定性確認は別途必要）</x:v>
      </x:c>
      <x:c r="AZ2123" s="59" t="str">
        <x:v>2025-06-27 15:15</x:v>
      </x:c>
      <x:c r="BA2123" s="53" t="n">
        <x:v>23132</x:v>
      </x:c>
      <x:c r="BB2123" s="50"/>
      <x:c r="BC2123" s="50"/>
      <x:c r="BD2123" s="50"/>
    </x:row>
    <x:row r="2124">
      <x:c r="A2124" s="50" t="n">
        <x:v>2123</x:v>
      </x:c>
      <x:c r="B2124" s="50" t="str">
        <x:v>2602</x:v>
      </x:c>
      <x:c r="C2124" s="50" t="str">
        <x:v>2602.T</x:v>
      </x:c>
      <x:c r="D2124" s="50" t="str">
        <x:v>The Nisshin OilliO Group,Ltd.</x:v>
      </x:c>
      <x:c r="E2124" s="50" t="str">
        <x:v>Prime Market (Domestic)</x:v>
      </x:c>
      <x:c r="F2124" s="50" t="str">
        <x:v>Foods</x:v>
      </x:c>
      <x:c r="G2124" s="51" t="n">
        <x:v>336306</x:v>
      </x:c>
      <x:c r="H2124" s="51" t="n">
        <x:v>432778</x:v>
      </x:c>
      <x:c r="I2124" s="51" t="n">
        <x:v>556565</x:v>
      </x:c>
      <x:c r="J2124" s="51" t="n">
        <x:v>513541</x:v>
      </x:c>
      <x:c r="K2124" s="51" t="n">
        <x:v>530878</x:v>
      </x:c>
      <x:c r="L2124" s="52" t="n">
        <x:f>IFERROR(H2124/G2124-1,"")</x:f>
        <x:v>0.2868578021206878</x:v>
      </x:c>
      <x:c r="M2124" s="52" t="n">
        <x:f>IFERROR(I2124/H2124-1,"")</x:f>
        <x:v>0.28602886468350985</x:v>
      </x:c>
      <x:c r="N2124" s="52" t="n">
        <x:f>IFERROR(J2124/I2124-1,"")</x:f>
        <x:v>-0.07730274091974887</x:v>
      </x:c>
      <x:c r="O2124" s="52" t="n">
        <x:f>IFERROR(K2124/J2124-1,"")</x:f>
        <x:v>0.033759719282394185</x:v>
      </x:c>
      <x:c r="P2124" s="52" t="n">
        <x:f>IFERROR((K2124/G2124)^(1/4)-1,"")</x:f>
        <x:v>0.12089524842679622</x:v>
      </x:c>
      <x:c r="Q2124" s="51" t="n">
        <x:v>19278</x:v>
      </x:c>
      <x:c r="R2124" s="52" t="n">
        <x:f>IFERROR(Q2124/K2124,"")</x:f>
        <x:v>0.03631342794389671</x:v>
      </x:c>
      <x:c r="S2124" s="53" t="n">
        <x:v>18050</x:v>
      </x:c>
      <x:c r="T2124" s="50" t="str">
        <x:v>EDINET_company_history</x:v>
      </x:c>
      <x:c r="U2124" s="50" t="str">
        <x:v>丸紅株式会社</x:v>
      </x:c>
      <x:c r="V2124" s="54" t="n">
        <x:v>0.1596</x:v>
      </x:c>
      <x:c r="W2124" s="50" t="str">
        <x:v>久 野 貴 久 / 尾 上 秀 俊</x:v>
      </x:c>
      <x:c r="X2124" s="50" t="b">
        <x:f>AND(COUNT(L2124:O2124)=4,L2124&gt;='設定'!$B$6,M2124&gt;='設定'!$B$6,N2124&gt;='設定'!$B$6,O2124&gt;='設定'!$B$6)</x:f>
        <x:v>0</x:v>
      </x:c>
      <x:c r="Y2124" s="50" t="b">
        <x:f>AND(COUNT(G2124:K2124)=5,P2124&gt;='設定'!$B$7)</x:f>
        <x:v>0</x:v>
      </x:c>
      <x:c r="Z2124" s="50" t="b">
        <x:f>AND(ISNUMBER(R2124),R2124&gt;='設定'!$B$8)</x:f>
        <x:v>0</x:v>
      </x:c>
      <x:c r="AA2124" s="50" t="b">
        <x:f>AND(ISNUMBER(S2124),S2124&gt;=DATE(YEAR('設定'!$B$10)-'設定'!$B$9,MONTH('設定'!$B$10),DAY('設定'!$B$10)))</x:f>
        <x:v>0</x:v>
      </x:c>
      <x:c r="AB2124" s="55" t="b">
        <x:v>0</x:v>
      </x:c>
      <x:c r="AC2124" s="55" t="b">
        <x:v>0</x:v>
      </x:c>
      <x:c r="AD2124" s="50" t="n">
        <x:f>IF(X2124,1,0)+IF(Z2124,1,0)+IF(AA2124,1,0)+IF(AB2124,1,0)</x:f>
        <x:v>0</x:v>
      </x:c>
      <x:c r="AE2124" s="50" t="n">
        <x:f>IF(Y2124,1,0)+IF(Z2124,1,0)+IF(AA2124,1,0)+IF(AB2124,1,0)</x:f>
        <x:v>0</x:v>
      </x:c>
      <x:c r="AF2124" s="50" t="n">
        <x:f>IF(Y2124,1,0)+IF(Z2124,1,0)+IF(AA2124,1,0)+IF(AC2124,1,0)</x:f>
        <x:v>0</x:v>
      </x:c>
      <x:c r="AG2124" s="53" t="n">
        <x:v>44348</x:v>
      </x:c>
      <x:c r="AH2124" s="50" t="str">
        <x:v>S100W0C9</x:v>
      </x:c>
      <x:c r="AI2124" s="50" t="str">
        <x:v>NetSalesSummaryOfBusinessResults</x:v>
      </x:c>
      <x:c r="AJ2124" s="50" t="str">
        <x:v>OperatingIncome</x:v>
      </x:c>
      <x:c r="AK2124" s="53" t="n">
        <x:v>45747</x:v>
      </x:c>
      <x:c r="AL2124" s="50" t="str">
        <x:v>365/365/365/366/365</x:v>
      </x:c>
      <x:c r="AM2124" s="51" t="n">
        <x:v>32500257</x:v>
      </x:c>
      <x:c r="AN2124" s="51" t="n">
        <x:v>1739</x:v>
      </x:c>
      <x:c r="AO2124" s="51" t="n">
        <x:f>IFERROR(AM2124*AN2124,"")</x:f>
        <x:v>56517946923</x:v>
      </x:c>
      <x:c r="AP2124" s="56" t="n">
        <x:f>IFERROR(AO2124/(K2124*1000000),"")</x:f>
        <x:v>0.10646127155956736</x:v>
      </x:c>
      <x:c r="AQ2124" s="57" t="n">
        <x:v>538747864.448649</x:v>
      </x:c>
      <x:c r="AR2124" s="52" t="n">
        <x:v>0.2019030327697335</x:v>
      </x:c>
      <x:c r="AS2124" s="52" t="n">
        <x:v>-0.1676244366878997</x:v>
      </x:c>
      <x:c r="AT2124" s="55" t="b">
        <x:v>1</x:v>
      </x:c>
      <x:c r="AU2124" s="50"/>
      <x:c r="AV2124" s="58" t="n">
        <x:v>-0.013132724022551</x:v>
      </x:c>
      <x:c r="AW2124" s="50" t="n">
        <x:v>1977</x:v>
      </x:c>
      <x:c r="AX2124" s="50" t="str">
        <x:v>Core Moat</x:v>
      </x:c>
      <x:c r="AY2124" s="50" t="str">
        <x:v>目立つ機械的警告なし（定性確認は別途必要）</x:v>
      </x:c>
      <x:c r="AZ2124" s="59" t="str">
        <x:v>2025-06-20 15:30</x:v>
      </x:c>
      <x:c r="BA2124" s="53" t="n">
        <x:v>18050</x:v>
      </x:c>
      <x:c r="BB2124" s="50"/>
      <x:c r="BC2124" s="50"/>
      <x:c r="BD2124" s="50" t="str">
        <x:v>TOPIX Small 1</x:v>
      </x:c>
    </x:row>
    <x:row r="2125">
      <x:c r="A2125" s="50" t="n">
        <x:v>2124</x:v>
      </x:c>
      <x:c r="B2125" s="50" t="str">
        <x:v>2674</x:v>
      </x:c>
      <x:c r="C2125" s="50" t="str">
        <x:v>2674.T</x:v>
      </x:c>
      <x:c r="D2125" s="50" t="str">
        <x:v>HARD OFF CORPORATION Co.,Ltd.</x:v>
      </x:c>
      <x:c r="E2125" s="50" t="str">
        <x:v>Prime Market (Domestic)</x:v>
      </x:c>
      <x:c r="F2125" s="50" t="str">
        <x:v>Retail Trade</x:v>
      </x:c>
      <x:c r="G2125" s="51" t="n">
        <x:v>21270.193</x:v>
      </x:c>
      <x:c r="H2125" s="51" t="n">
        <x:v>24507.275</x:v>
      </x:c>
      <x:c r="I2125" s="51" t="n">
        <x:v>27040.828</x:v>
      </x:c>
      <x:c r="J2125" s="51" t="n">
        <x:v>30105.147</x:v>
      </x:c>
      <x:c r="K2125" s="51" t="n">
        <x:v>33531.023</x:v>
      </x:c>
      <x:c r="L2125" s="52" t="n">
        <x:f>IFERROR(H2125/G2125-1,"")</x:f>
        <x:v>0.15218865197885134</x:v>
      </x:c>
      <x:c r="M2125" s="52" t="n">
        <x:f>IFERROR(I2125/H2125-1,"")</x:f>
        <x:v>0.10337962911013165</x:v>
      </x:c>
      <x:c r="N2125" s="52" t="n">
        <x:f>IFERROR(J2125/I2125-1,"")</x:f>
        <x:v>0.11332193673951108</x:v>
      </x:c>
      <x:c r="O2125" s="52" t="n">
        <x:f>IFERROR(K2125/J2125-1,"")</x:f>
        <x:v>0.11379701949304555</x:v>
      </x:c>
      <x:c r="P2125" s="52" t="n">
        <x:f>IFERROR((K2125/G2125)^(1/4)-1,"")</x:f>
        <x:v>0.12051801497923398</x:v>
      </x:c>
      <x:c r="Q2125" s="51" t="n">
        <x:v>3218.216</x:v>
      </x:c>
      <x:c r="R2125" s="52" t="n">
        <x:f>IFERROR(Q2125/K2125,"")</x:f>
        <x:v>0.09597726857304652</x:v>
      </x:c>
      <x:c r="S2125" s="53" t="n">
        <x:v>38018</x:v>
      </x:c>
      <x:c r="T2125" s="50" t="str">
        <x:v>EDINET_company_history</x:v>
      </x:c>
      <x:c r="U2125" s="50" t="str">
        <x:v>ヤマモトアセット株式会社</x:v>
      </x:c>
      <x:c r="V2125" s="54" t="n">
        <x:v>0.3355</x:v>
      </x:c>
      <x:c r="W2125" s="50" t="str">
        <x:v>山本 善政 / 山本 太郎 / 長橋 健</x:v>
      </x:c>
      <x:c r="X2125" s="50" t="b">
        <x:f>AND(COUNT(L2125:O2125)=4,L2125&gt;='設定'!$B$6,M2125&gt;='設定'!$B$6,N2125&gt;='設定'!$B$6,O2125&gt;='設定'!$B$6)</x:f>
        <x:v>0</x:v>
      </x:c>
      <x:c r="Y2125" s="50" t="b">
        <x:f>AND(COUNT(G2125:K2125)=5,P2125&gt;='設定'!$B$7)</x:f>
        <x:v>0</x:v>
      </x:c>
      <x:c r="Z2125" s="50" t="b">
        <x:f>AND(ISNUMBER(R2125),R2125&gt;='設定'!$B$8)</x:f>
        <x:v>0</x:v>
      </x:c>
      <x:c r="AA2125" s="50" t="b">
        <x:f>AND(ISNUMBER(S2125),S2125&gt;=DATE(YEAR('設定'!$B$10)-'設定'!$B$9,MONTH('設定'!$B$10),DAY('設定'!$B$10)))</x:f>
        <x:v>0</x:v>
      </x:c>
      <x:c r="AB2125" s="55" t="b">
        <x:v>0</x:v>
      </x:c>
      <x:c r="AC2125" s="55" t="b">
        <x:v>0</x:v>
      </x:c>
      <x:c r="AD2125" s="50" t="n">
        <x:f>IF(X2125,1,0)+IF(Z2125,1,0)+IF(AA2125,1,0)+IF(AB2125,1,0)</x:f>
        <x:v>0</x:v>
      </x:c>
      <x:c r="AE2125" s="50" t="n">
        <x:f>IF(Y2125,1,0)+IF(Z2125,1,0)+IF(AA2125,1,0)+IF(AB2125,1,0)</x:f>
        <x:v>0</x:v>
      </x:c>
      <x:c r="AF2125" s="50" t="n">
        <x:f>IF(Y2125,1,0)+IF(Z2125,1,0)+IF(AA2125,1,0)+IF(AC2125,1,0)</x:f>
        <x:v>0</x:v>
      </x:c>
      <x:c r="AG2125" s="53" t="n">
        <x:v>44348</x:v>
      </x:c>
      <x:c r="AH2125" s="50" t="str">
        <x:v>S100W2M6</x:v>
      </x:c>
      <x:c r="AI2125" s="50" t="str">
        <x:v>NetSalesSummaryOfBusinessResults</x:v>
      </x:c>
      <x:c r="AJ2125" s="50" t="str">
        <x:v>OperatingIncome</x:v>
      </x:c>
      <x:c r="AK2125" s="53" t="n">
        <x:v>45747</x:v>
      </x:c>
      <x:c r="AL2125" s="50" t="str">
        <x:v>365/365/365/366/365</x:v>
      </x:c>
      <x:c r="AM2125" s="51" t="n">
        <x:v>13896500</x:v>
      </x:c>
      <x:c r="AN2125" s="51" t="n">
        <x:v>2377</x:v>
      </x:c>
      <x:c r="AO2125" s="51" t="n">
        <x:f>IFERROR(AM2125*AN2125,"")</x:f>
        <x:v>33031980500</x:v>
      </x:c>
      <x:c r="AP2125" s="56" t="n">
        <x:f>IFERROR(AO2125/(K2125*1000000),"")</x:f>
        <x:v>0.9851169915096238</x:v>
      </x:c>
      <x:c r="AQ2125" s="57" t="n">
        <x:v>111042623.33333331</x:v>
      </x:c>
      <x:c r="AR2125" s="52" t="n">
        <x:v>0.2812595902474333</x:v>
      </x:c>
      <x:c r="AS2125" s="52" t="n">
        <x:v>-0.26457772328663</x:v>
      </x:c>
      <x:c r="AT2125" s="55" t="b">
        <x:v>1</x:v>
      </x:c>
      <x:c r="AU2125" s="50"/>
      <x:c r="AV2125" s="58" t="n">
        <x:v>0.0466544026539686</x:v>
      </x:c>
      <x:c r="AW2125" s="50" t="n">
        <x:v>1536</x:v>
      </x:c>
      <x:c r="AX2125" s="50" t="str">
        <x:v>Core Moat</x:v>
      </x:c>
      <x:c r="AY2125" s="50" t="str">
        <x:v>目立つ機械的警告なし（定性確認は別途必要）</x:v>
      </x:c>
      <x:c r="AZ2125" s="59" t="str">
        <x:v>2025-06-23 15:10</x:v>
      </x:c>
      <x:c r="BA2125" s="53" t="n">
        <x:v>38018</x:v>
      </x:c>
      <x:c r="BB2125" s="50"/>
      <x:c r="BC2125" s="50"/>
      <x:c r="BD2125" s="50" t="str">
        <x:v>TOPIX Small 2</x:v>
      </x:c>
    </x:row>
    <x:row r="2126">
      <x:c r="A2126" s="50" t="n">
        <x:v>2125</x:v>
      </x:c>
      <x:c r="B2126" s="50" t="str">
        <x:v>9612</x:v>
      </x:c>
      <x:c r="C2126" s="50" t="str">
        <x:v>9612.T</x:v>
      </x:c>
      <x:c r="D2126" s="50" t="str">
        <x:v>LUCKLAND CO.,LTD.</x:v>
      </x:c>
      <x:c r="E2126" s="50" t="str">
        <x:v>Prime Market (Domestic)</x:v>
      </x:c>
      <x:c r="F2126" s="50" t="str">
        <x:v>Services</x:v>
      </x:c>
      <x:c r="G2126" s="51" t="n">
        <x:v>35888</x:v>
      </x:c>
      <x:c r="H2126" s="51" t="n">
        <x:v>41027</x:v>
      </x:c>
      <x:c r="I2126" s="51" t="n">
        <x:v>45116</x:v>
      </x:c>
      <x:c r="J2126" s="51" t="n">
        <x:v>47659</x:v>
      </x:c>
      <x:c r="K2126" s="51" t="n">
        <x:v>56574</x:v>
      </x:c>
      <x:c r="L2126" s="52" t="n">
        <x:f>IFERROR(H2126/G2126-1,"")</x:f>
        <x:v>0.14319549710209545</x:v>
      </x:c>
      <x:c r="M2126" s="52" t="n">
        <x:f>IFERROR(I2126/H2126-1,"")</x:f>
        <x:v>0.0996660735613133</x:v>
      </x:c>
      <x:c r="N2126" s="52" t="n">
        <x:f>IFERROR(J2126/I2126-1,"")</x:f>
        <x:v>0.056365812572036544</x:v>
      </x:c>
      <x:c r="O2126" s="52" t="n">
        <x:f>IFERROR(K2126/J2126-1,"")</x:f>
        <x:v>0.1870580582890955</x:v>
      </x:c>
      <x:c r="P2126" s="52" t="n">
        <x:f>IFERROR((K2126/G2126)^(1/4)-1,"")</x:f>
        <x:v>0.12051302053730484</x:v>
      </x:c>
      <x:c r="Q2126" s="51" t="n">
        <x:v>4033</x:v>
      </x:c>
      <x:c r="R2126" s="52" t="n">
        <x:f>IFERROR(Q2126/K2126,"")</x:f>
        <x:v>0.07128716371478064</x:v>
      </x:c>
      <x:c r="S2126" s="53" t="n">
        <x:v>38412</x:v>
      </x:c>
      <x:c r="T2126" s="50" t="str">
        <x:v>EDINET_company_history</x:v>
      </x:c>
      <x:c r="U2126" s="50" t="str">
        <x:v>野村信託銀行株式会社 （取引先信託口）</x:v>
      </x:c>
      <x:c r="V2126" s="54" t="n">
        <x:v>0.1378</x:v>
      </x:c>
      <x:c r="W2126" s="50" t="str">
        <x:v>笠原 弘和</x:v>
      </x:c>
      <x:c r="X2126" s="50" t="b">
        <x:f>AND(COUNT(L2126:O2126)=4,L2126&gt;='設定'!$B$6,M2126&gt;='設定'!$B$6,N2126&gt;='設定'!$B$6,O2126&gt;='設定'!$B$6)</x:f>
        <x:v>0</x:v>
      </x:c>
      <x:c r="Y2126" s="50" t="b">
        <x:f>AND(COUNT(G2126:K2126)=5,P2126&gt;='設定'!$B$7)</x:f>
        <x:v>0</x:v>
      </x:c>
      <x:c r="Z2126" s="50" t="b">
        <x:f>AND(ISNUMBER(R2126),R2126&gt;='設定'!$B$8)</x:f>
        <x:v>0</x:v>
      </x:c>
      <x:c r="AA2126" s="50" t="b">
        <x:f>AND(ISNUMBER(S2126),S2126&gt;=DATE(YEAR('設定'!$B$10)-'設定'!$B$9,MONTH('設定'!$B$10),DAY('設定'!$B$10)))</x:f>
        <x:v>0</x:v>
      </x:c>
      <x:c r="AB2126" s="55" t="b">
        <x:v>0</x:v>
      </x:c>
      <x:c r="AC2126" s="55" t="b">
        <x:v>0</x:v>
      </x:c>
      <x:c r="AD2126" s="50" t="n">
        <x:f>IF(X2126,1,0)+IF(Z2126,1,0)+IF(AA2126,1,0)+IF(AB2126,1,0)</x:f>
        <x:v>0</x:v>
      </x:c>
      <x:c r="AE2126" s="50" t="n">
        <x:f>IF(Y2126,1,0)+IF(Z2126,1,0)+IF(AA2126,1,0)+IF(AB2126,1,0)</x:f>
        <x:v>0</x:v>
      </x:c>
      <x:c r="AF2126" s="50" t="n">
        <x:f>IF(Y2126,1,0)+IF(Z2126,1,0)+IF(AA2126,1,0)+IF(AC2126,1,0)</x:f>
        <x:v>0</x:v>
      </x:c>
      <x:c r="AG2126" s="53" t="n">
        <x:v>44348</x:v>
      </x:c>
      <x:c r="AH2126" s="50" t="str">
        <x:v>S100XUUG</x:v>
      </x:c>
      <x:c r="AI2126" s="50" t="str">
        <x:v>NetSalesSummaryOfBusinessResults</x:v>
      </x:c>
      <x:c r="AJ2126" s="50" t="str">
        <x:v>OperatingIncome</x:v>
      </x:c>
      <x:c r="AK2126" s="53" t="n">
        <x:v>46022</x:v>
      </x:c>
      <x:c r="AL2126" s="50" t="str">
        <x:v>365/365/365/366/365</x:v>
      </x:c>
      <x:c r="AM2126" s="51" t="n">
        <x:v>11365900</x:v>
      </x:c>
      <x:c r="AN2126" s="51" t="n">
        <x:v>1293</x:v>
      </x:c>
      <x:c r="AO2126" s="51" t="n">
        <x:f>IFERROR(AM2126*AN2126,"")</x:f>
        <x:v>14696108700</x:v>
      </x:c>
      <x:c r="AP2126" s="56" t="n">
        <x:f>IFERROR(AO2126/(K2126*1000000),"")</x:f>
        <x:v>0.2597678916109874</x:v>
      </x:c>
      <x:c r="AQ2126" s="57" t="n">
        <x:v>70864825</x:v>
      </x:c>
      <x:c r="AR2126" s="52" t="n">
        <x:v>0.3099533766637608</x:v>
      </x:c>
      <x:c r="AS2126" s="52" t="n">
        <x:v>-0.7232722229573962</x:v>
      </x:c>
      <x:c r="AT2126" s="55" t="b">
        <x:v>1</x:v>
      </x:c>
      <x:c r="AU2126" s="50"/>
      <x:c r="AV2126" s="58" t="n">
        <x:v>0.1095096384813845</x:v>
      </x:c>
      <x:c r="AW2126" s="50" t="n">
        <x:v>1173</x:v>
      </x:c>
      <x:c r="AX2126" s="50" t="str">
        <x:v>Transformation Moat</x:v>
      </x:c>
      <x:c r="AY2126" s="50" t="str">
        <x:v>ローカル5年最大下落率-60%以下</x:v>
      </x:c>
      <x:c r="AZ2126" s="59" t="str">
        <x:v>2026-03-27 15:47</x:v>
      </x:c>
      <x:c r="BA2126" s="53" t="n">
        <x:v>38412</x:v>
      </x:c>
      <x:c r="BB2126" s="50"/>
      <x:c r="BC2126" s="50"/>
      <x:c r="BD2126" s="50" t="str">
        <x:v>TOPIX Small 2</x:v>
      </x:c>
    </x:row>
    <x:row r="2127">
      <x:c r="A2127" s="50" t="n">
        <x:v>2126</x:v>
      </x:c>
      <x:c r="B2127" s="50" t="str">
        <x:v>1814</x:v>
      </x:c>
      <x:c r="C2127" s="50" t="str">
        <x:v>1814.T</x:v>
      </x:c>
      <x:c r="D2127" s="50" t="str">
        <x:v>DAISUE CONSTRUCTION CO.,LTD.</x:v>
      </x:c>
      <x:c r="E2127" s="50" t="str">
        <x:v>Prime Market (Domestic)</x:v>
      </x:c>
      <x:c r="F2127" s="50" t="str">
        <x:v>Construction</x:v>
      </x:c>
      <x:c r="G2127" s="51" t="n">
        <x:v>56490</x:v>
      </x:c>
      <x:c r="H2127" s="51" t="n">
        <x:v>69645</x:v>
      </x:c>
      <x:c r="I2127" s="51" t="n">
        <x:v>71834</x:v>
      </x:c>
      <x:c r="J2127" s="51" t="n">
        <x:v>77815</x:v>
      </x:c>
      <x:c r="K2127" s="51" t="n">
        <x:v>89027</x:v>
      </x:c>
      <x:c r="L2127" s="52" t="n">
        <x:f>IFERROR(H2127/G2127-1,"")</x:f>
        <x:v>0.2328730748805099</x:v>
      </x:c>
      <x:c r="M2127" s="52" t="n">
        <x:f>IFERROR(I2127/H2127-1,"")</x:f>
        <x:v>0.03143082776940198</x:v>
      </x:c>
      <x:c r="N2127" s="52" t="n">
        <x:f>IFERROR(J2127/I2127-1,"")</x:f>
        <x:v>0.08326140824679129</x:v>
      </x:c>
      <x:c r="O2127" s="52" t="n">
        <x:f>IFERROR(K2127/J2127-1,"")</x:f>
        <x:v>0.14408533059178819</x:v>
      </x:c>
      <x:c r="P2127" s="52" t="n">
        <x:f>IFERROR((K2127/G2127)^(1/4)-1,"")</x:f>
        <x:v>0.12043725547636086</x:v>
      </x:c>
      <x:c r="Q2127" s="51" t="n">
        <x:v>3695</x:v>
      </x:c>
      <x:c r="R2127" s="52" t="n">
        <x:f>IFERROR(Q2127/K2127,"")</x:f>
        <x:v>0.04150426275174947</x:v>
      </x:c>
      <x:c r="S2127" s="53" t="n">
        <x:v>22555</x:v>
      </x:c>
      <x:c r="T2127" s="50" t="str">
        <x:v>EDINET_company_history</x:v>
      </x:c>
      <x:c r="U2127" s="50" t="str">
        <x:v>ミサワホーム株式会社</x:v>
      </x:c>
      <x:c r="V2127" s="54" t="n">
        <x:v>0.1955</x:v>
      </x:c>
      <x:c r="W2127" s="50" t="str">
        <x:v>村尾 和則</x:v>
      </x:c>
      <x:c r="X2127" s="50" t="b">
        <x:f>AND(COUNT(L2127:O2127)=4,L2127&gt;='設定'!$B$6,M2127&gt;='設定'!$B$6,N2127&gt;='設定'!$B$6,O2127&gt;='設定'!$B$6)</x:f>
        <x:v>0</x:v>
      </x:c>
      <x:c r="Y2127" s="50" t="b">
        <x:f>AND(COUNT(G2127:K2127)=5,P2127&gt;='設定'!$B$7)</x:f>
        <x:v>0</x:v>
      </x:c>
      <x:c r="Z2127" s="50" t="b">
        <x:f>AND(ISNUMBER(R2127),R2127&gt;='設定'!$B$8)</x:f>
        <x:v>0</x:v>
      </x:c>
      <x:c r="AA2127" s="50" t="b">
        <x:f>AND(ISNUMBER(S2127),S2127&gt;=DATE(YEAR('設定'!$B$10)-'設定'!$B$9,MONTH('設定'!$B$10),DAY('設定'!$B$10)))</x:f>
        <x:v>0</x:v>
      </x:c>
      <x:c r="AB2127" s="55" t="b">
        <x:v>0</x:v>
      </x:c>
      <x:c r="AC2127" s="55" t="b">
        <x:v>0</x:v>
      </x:c>
      <x:c r="AD2127" s="50" t="n">
        <x:f>IF(X2127,1,0)+IF(Z2127,1,0)+IF(AA2127,1,0)+IF(AB2127,1,0)</x:f>
        <x:v>0</x:v>
      </x:c>
      <x:c r="AE2127" s="50" t="n">
        <x:f>IF(Y2127,1,0)+IF(Z2127,1,0)+IF(AA2127,1,0)+IF(AB2127,1,0)</x:f>
        <x:v>0</x:v>
      </x:c>
      <x:c r="AF2127" s="50" t="n">
        <x:f>IF(Y2127,1,0)+IF(Z2127,1,0)+IF(AA2127,1,0)+IF(AC2127,1,0)</x:f>
        <x:v>0</x:v>
      </x:c>
      <x:c r="AG2127" s="53" t="n">
        <x:v>44348</x:v>
      </x:c>
      <x:c r="AH2127" s="50" t="str">
        <x:v>S100W2U5</x:v>
      </x:c>
      <x:c r="AI2127" s="50" t="str">
        <x:v>NetSalesSummaryOfBusinessResults</x:v>
      </x:c>
      <x:c r="AJ2127" s="50" t="str">
        <x:v>OperatingIncome</x:v>
      </x:c>
      <x:c r="AK2127" s="53" t="n">
        <x:v>45747</x:v>
      </x:c>
      <x:c r="AL2127" s="50" t="str">
        <x:v>365/365/365/366/365</x:v>
      </x:c>
      <x:c r="AM2127" s="51" t="n">
        <x:v>10447025</x:v>
      </x:c>
      <x:c r="AN2127" s="51" t="n">
        <x:v>3180</x:v>
      </x:c>
      <x:c r="AO2127" s="51" t="n">
        <x:f>IFERROR(AM2127*AN2127,"")</x:f>
        <x:v>33221539500</x:v>
      </x:c>
      <x:c r="AP2127" s="56" t="n">
        <x:f>IFERROR(AO2127/(K2127*1000000),"")</x:f>
        <x:v>0.37316251811248274</x:v>
      </x:c>
      <x:c r="AQ2127" s="57" t="n">
        <x:v>380603916.6666667</x:v>
      </x:c>
      <x:c r="AR2127" s="52" t="n">
        <x:v>0.3221475573708358</x:v>
      </x:c>
      <x:c r="AS2127" s="52" t="n">
        <x:v>-0.2880156528381207</x:v>
      </x:c>
      <x:c r="AT2127" s="55" t="b">
        <x:v>0</x:v>
      </x:c>
      <x:c r="AU2127" s="50" t="str">
        <x:v>repeated_negative_operating_cf</x:v>
      </x:c>
      <x:c r="AV2127" s="58" t="n">
        <x:v>0.0084124331376552</x:v>
      </x:c>
      <x:c r="AW2127" s="50" t="n">
        <x:v>1800</x:v>
      </x:c>
      <x:c r="AX2127" s="50" t="str">
        <x:v>Transformation Moat</x:v>
      </x:c>
      <x:c r="AY2127" s="50" t="str">
        <x:v>既存適格性フィルター不通過: repeated_negative_operating_cf</x:v>
      </x:c>
      <x:c r="AZ2127" s="59" t="str">
        <x:v>2025-06-25 14:00</x:v>
      </x:c>
      <x:c r="BA2127" s="53" t="n">
        <x:v>22555</x:v>
      </x:c>
      <x:c r="BB2127" s="50"/>
      <x:c r="BC2127" s="50"/>
      <x:c r="BD2127" s="50"/>
    </x:row>
    <x:row r="2128">
      <x:c r="A2128" s="50" t="n">
        <x:v>2127</x:v>
      </x:c>
      <x:c r="B2128" s="50" t="str">
        <x:v>9324</x:v>
      </x:c>
      <x:c r="C2128" s="50" t="str">
        <x:v>9324.T</x:v>
      </x:c>
      <x:c r="D2128" s="50" t="str">
        <x:v>Yasuda Logistics Corporation</x:v>
      </x:c>
      <x:c r="E2128" s="50" t="str">
        <x:v>Prime Market (Domestic)</x:v>
      </x:c>
      <x:c r="F2128" s="50" t="str">
        <x:v>Warehousing and Harbor Transportation Service</x:v>
      </x:c>
      <x:c r="G2128" s="51" t="n">
        <x:v>47709</x:v>
      </x:c>
      <x:c r="H2128" s="51" t="n">
        <x:v>53040</x:v>
      </x:c>
      <x:c r="I2128" s="51" t="n">
        <x:v>59756</x:v>
      </x:c>
      <x:c r="J2128" s="51" t="n">
        <x:v>67384</x:v>
      </x:c>
      <x:c r="K2128" s="51" t="n">
        <x:v>75115</x:v>
      </x:c>
      <x:c r="L2128" s="52" t="n">
        <x:f>IFERROR(H2128/G2128-1,"")</x:f>
        <x:v>0.11173992328491478</x:v>
      </x:c>
      <x:c r="M2128" s="52" t="n">
        <x:f>IFERROR(I2128/H2128-1,"")</x:f>
        <x:v>0.12662141779788838</x:v>
      </x:c>
      <x:c r="N2128" s="52" t="n">
        <x:f>IFERROR(J2128/I2128-1,"")</x:f>
        <x:v>0.12765245331012776</x:v>
      </x:c>
      <x:c r="O2128" s="52" t="n">
        <x:f>IFERROR(K2128/J2128-1,"")</x:f>
        <x:v>0.11473049982191608</x:v>
      </x:c>
      <x:c r="P2128" s="52" t="n">
        <x:f>IFERROR((K2128/G2128)^(1/4)-1,"")</x:f>
        <x:v>0.1201639441422504</x:v>
      </x:c>
      <x:c r="Q2128" s="51" t="n">
        <x:v>3515</x:v>
      </x:c>
      <x:c r="R2128" s="52" t="n">
        <x:f>IFERROR(Q2128/K2128,"")</x:f>
        <x:v>0.04679491446448779</x:v>
      </x:c>
      <x:c r="S2128" s="53" t="n">
        <x:v>36312</x:v>
      </x:c>
      <x:c r="T2128" s="50" t="str">
        <x:v>EDINET_company_history</x:v>
      </x:c>
      <x:c r="U2128" s="50" t="str">
        <x:v>損害保険ジャパン株式会社</x:v>
      </x:c>
      <x:c r="V2128" s="54" t="n">
        <x:v>0.0703</x:v>
      </x:c>
      <x:c r="W2128" s="50" t="str">
        <x:v>藤井 信行 / 小川 一成</x:v>
      </x:c>
      <x:c r="X2128" s="50" t="b">
        <x:f>AND(COUNT(L2128:O2128)=4,L2128&gt;='設定'!$B$6,M2128&gt;='設定'!$B$6,N2128&gt;='設定'!$B$6,O2128&gt;='設定'!$B$6)</x:f>
        <x:v>0</x:v>
      </x:c>
      <x:c r="Y2128" s="50" t="b">
        <x:f>AND(COUNT(G2128:K2128)=5,P2128&gt;='設定'!$B$7)</x:f>
        <x:v>0</x:v>
      </x:c>
      <x:c r="Z2128" s="50" t="b">
        <x:f>AND(ISNUMBER(R2128),R2128&gt;='設定'!$B$8)</x:f>
        <x:v>0</x:v>
      </x:c>
      <x:c r="AA2128" s="50" t="b">
        <x:f>AND(ISNUMBER(S2128),S2128&gt;=DATE(YEAR('設定'!$B$10)-'設定'!$B$9,MONTH('設定'!$B$10),DAY('設定'!$B$10)))</x:f>
        <x:v>0</x:v>
      </x:c>
      <x:c r="AB2128" s="55" t="b">
        <x:v>0</x:v>
      </x:c>
      <x:c r="AC2128" s="55" t="b">
        <x:v>0</x:v>
      </x:c>
      <x:c r="AD2128" s="50" t="n">
        <x:f>IF(X2128,1,0)+IF(Z2128,1,0)+IF(AA2128,1,0)+IF(AB2128,1,0)</x:f>
        <x:v>0</x:v>
      </x:c>
      <x:c r="AE2128" s="50" t="n">
        <x:f>IF(Y2128,1,0)+IF(Z2128,1,0)+IF(AA2128,1,0)+IF(AB2128,1,0)</x:f>
        <x:v>0</x:v>
      </x:c>
      <x:c r="AF2128" s="50" t="n">
        <x:f>IF(Y2128,1,0)+IF(Z2128,1,0)+IF(AA2128,1,0)+IF(AC2128,1,0)</x:f>
        <x:v>0</x:v>
      </x:c>
      <x:c r="AG2128" s="53" t="n">
        <x:v>44348</x:v>
      </x:c>
      <x:c r="AH2128" s="50" t="str">
        <x:v>S100W2MV</x:v>
      </x:c>
      <x:c r="AI2128" s="50" t="str">
        <x:v>OperatingRevenue1SummaryOfBusinessResults</x:v>
      </x:c>
      <x:c r="AJ2128" s="50" t="str">
        <x:v>OperatingIncome</x:v>
      </x:c>
      <x:c r="AK2128" s="53" t="n">
        <x:v>45747</x:v>
      </x:c>
      <x:c r="AL2128" s="50" t="str">
        <x:v>365/365/365/366/365</x:v>
      </x:c>
      <x:c r="AM2128" s="51" t="n">
        <x:v>29104400</x:v>
      </x:c>
      <x:c r="AN2128" s="51" t="n">
        <x:v>2209</x:v>
      </x:c>
      <x:c r="AO2128" s="51" t="n">
        <x:f>IFERROR(AM2128*AN2128,"")</x:f>
        <x:v>64291619600</x:v>
      </x:c>
      <x:c r="AP2128" s="56" t="n">
        <x:f>IFERROR(AO2128/(K2128*1000000),"")</x:f>
        <x:v>0.8559092005591427</x:v>
      </x:c>
      <x:c r="AQ2128" s="57" t="n">
        <x:v>208140220</x:v>
      </x:c>
      <x:c r="AR2128" s="52" t="n">
        <x:v>0.2375066976788875</x:v>
      </x:c>
      <x:c r="AS2128" s="52" t="n">
        <x:v>-0.2585530343296761</x:v>
      </x:c>
      <x:c r="AT2128" s="55" t="b">
        <x:v>1</x:v>
      </x:c>
      <x:c r="AU2128" s="50"/>
      <x:c r="AV2128" s="58" t="n">
        <x:v>0.0157366775753695</x:v>
      </x:c>
      <x:c r="AW2128" s="50" t="n">
        <x:v>1749</x:v>
      </x:c>
      <x:c r="AX2128" s="50" t="str">
        <x:v>Core Moat</x:v>
      </x:c>
      <x:c r="AY2128" s="50" t="str">
        <x:v>目立つ機械的警告なし（定性確認は別途必要）</x:v>
      </x:c>
      <x:c r="AZ2128" s="59" t="str">
        <x:v>2025-06-24 15:00</x:v>
      </x:c>
      <x:c r="BA2128" s="53" t="n">
        <x:v>36312</x:v>
      </x:c>
      <x:c r="BB2128" s="50"/>
      <x:c r="BC2128" s="50"/>
      <x:c r="BD2128" s="50" t="str">
        <x:v>TOPIX Small 2</x:v>
      </x:c>
    </x:row>
    <x:row r="2129">
      <x:c r="A2129" s="50" t="n">
        <x:v>2128</x:v>
      </x:c>
      <x:c r="B2129" s="50" t="str">
        <x:v>7781</x:v>
      </x:c>
      <x:c r="C2129" s="50" t="str">
        <x:v>7781.T</x:v>
      </x:c>
      <x:c r="D2129" s="50" t="str">
        <x:v>HIRAYAMA HOLDINGS Co.,Ltd.</x:v>
      </x:c>
      <x:c r="E2129" s="50" t="str">
        <x:v>Standard Market(Domestic)</x:v>
      </x:c>
      <x:c r="F2129" s="50" t="str">
        <x:v>Precision Instruments</x:v>
      </x:c>
      <x:c r="G2129" s="51" t="n">
        <x:v>23043.217</x:v>
      </x:c>
      <x:c r="H2129" s="51" t="n">
        <x:v>27978.465</x:v>
      </x:c>
      <x:c r="I2129" s="51" t="n">
        <x:v>31674.036</x:v>
      </x:c>
      <x:c r="J2129" s="51" t="n">
        <x:v>35292.145</x:v>
      </x:c>
      <x:c r="K2129" s="51" t="n">
        <x:v>36220.268</x:v>
      </x:c>
      <x:c r="L2129" s="52" t="n">
        <x:f>IFERROR(H2129/G2129-1,"")</x:f>
        <x:v>0.21417356786597974</x:v>
      </x:c>
      <x:c r="M2129" s="52" t="n">
        <x:f>IFERROR(I2129/H2129-1,"")</x:f>
        <x:v>0.13208626706289994</x:v>
      </x:c>
      <x:c r="N2129" s="52" t="n">
        <x:f>IFERROR(J2129/I2129-1,"")</x:f>
        <x:v>0.11422949067810606</x:v>
      </x:c>
      <x:c r="O2129" s="52" t="n">
        <x:f>IFERROR(K2129/J2129-1,"")</x:f>
        <x:v>0.02629828818849056</x:v>
      </x:c>
      <x:c r="P2129" s="52" t="n">
        <x:f>IFERROR((K2129/G2129)^(1/4)-1,"")</x:f>
        <x:v>0.11970118399992646</x:v>
      </x:c>
      <x:c r="Q2129" s="51" t="n">
        <x:v>1270.461</x:v>
      </x:c>
      <x:c r="R2129" s="52" t="n">
        <x:f>IFERROR(Q2129/K2129,"")</x:f>
        <x:v>0.03507596906792628</x:v>
      </x:c>
      <x:c r="S2129" s="53" t="n">
        <x:v>41699</x:v>
      </x:c>
      <x:c r="T2129" s="50" t="str">
        <x:v>EDINET_company_history</x:v>
      </x:c>
      <x:c r="U2129" s="50" t="str">
        <x:v>株式会社ＳＵＮＢＡＳＥ</x:v>
      </x:c>
      <x:c r="V2129" s="54" t="n">
        <x:v>0.1959</x:v>
      </x:c>
      <x:c r="W2129" s="50" t="str">
        <x:v>平山 善一</x:v>
      </x:c>
      <x:c r="X2129" s="50" t="b">
        <x:f>AND(COUNT(L2129:O2129)=4,L2129&gt;='設定'!$B$6,M2129&gt;='設定'!$B$6,N2129&gt;='設定'!$B$6,O2129&gt;='設定'!$B$6)</x:f>
        <x:v>0</x:v>
      </x:c>
      <x:c r="Y2129" s="50" t="b">
        <x:f>AND(COUNT(G2129:K2129)=5,P2129&gt;='設定'!$B$7)</x:f>
        <x:v>0</x:v>
      </x:c>
      <x:c r="Z2129" s="50" t="b">
        <x:f>AND(ISNUMBER(R2129),R2129&gt;='設定'!$B$8)</x:f>
        <x:v>0</x:v>
      </x:c>
      <x:c r="AA2129" s="50" t="b">
        <x:f>AND(ISNUMBER(S2129),S2129&gt;=DATE(YEAR('設定'!$B$10)-'設定'!$B$9,MONTH('設定'!$B$10),DAY('設定'!$B$10)))</x:f>
        <x:v>0</x:v>
      </x:c>
      <x:c r="AB2129" s="55" t="b">
        <x:v>0</x:v>
      </x:c>
      <x:c r="AC2129" s="55" t="b">
        <x:v>0</x:v>
      </x:c>
      <x:c r="AD2129" s="50" t="n">
        <x:f>IF(X2129,1,0)+IF(Z2129,1,0)+IF(AA2129,1,0)+IF(AB2129,1,0)</x:f>
        <x:v>0</x:v>
      </x:c>
      <x:c r="AE2129" s="50" t="n">
        <x:f>IF(Y2129,1,0)+IF(Z2129,1,0)+IF(AA2129,1,0)+IF(AB2129,1,0)</x:f>
        <x:v>0</x:v>
      </x:c>
      <x:c r="AF2129" s="50" t="n">
        <x:f>IF(Y2129,1,0)+IF(Z2129,1,0)+IF(AA2129,1,0)+IF(AC2129,1,0)</x:f>
        <x:v>0</x:v>
      </x:c>
      <x:c r="AG2129" s="53" t="n">
        <x:v>44348</x:v>
      </x:c>
      <x:c r="AH2129" s="50" t="str">
        <x:v>S100WR5J</x:v>
      </x:c>
      <x:c r="AI2129" s="50" t="str">
        <x:v>NetSalesSummaryOfBusinessResults</x:v>
      </x:c>
      <x:c r="AJ2129" s="50" t="str">
        <x:v>OperatingIncome</x:v>
      </x:c>
      <x:c r="AK2129" s="53" t="n">
        <x:v>45838</x:v>
      </x:c>
      <x:c r="AL2129" s="50" t="str">
        <x:v>365/365/365/366/365</x:v>
      </x:c>
      <x:c r="AM2129" s="51" t="n">
        <x:v>7656500</x:v>
      </x:c>
      <x:c r="AN2129" s="51" t="n">
        <x:v>1404</x:v>
      </x:c>
      <x:c r="AO2129" s="51" t="n">
        <x:f>IFERROR(AM2129*AN2129,"")</x:f>
        <x:v>10749726000</x:v>
      </x:c>
      <x:c r="AP2129" s="56" t="n">
        <x:f>IFERROR(AO2129/(K2129*1000000),"")</x:f>
        <x:v>0.2967875886506417</x:v>
      </x:c>
      <x:c r="AQ2129" s="57" t="n">
        <x:v>14399883.333333334</x:v>
      </x:c>
      <x:c r="AR2129" s="52" t="n">
        <x:v>0.328136253142863</x:v>
      </x:c>
      <x:c r="AS2129" s="52" t="n">
        <x:v>-0.385428370551087</x:v>
      </x:c>
      <x:c r="AT2129" s="55" t="b">
        <x:v>0</x:v>
      </x:c>
      <x:c r="AU2129" s="50" t="str">
        <x:v>low_liquidity</x:v>
      </x:c>
      <x:c r="AV2129" s="58" t="n">
        <x:v>0.3496056486451375</x:v>
      </x:c>
      <x:c r="AW2129" s="50" t="n">
        <x:v>307</x:v>
      </x:c>
      <x:c r="AX2129" s="50" t="str">
        <x:v>Discovery</x:v>
      </x:c>
      <x:c r="AY2129" s="50" t="str">
        <x:v>既存適格性フィルター不通過: low_liquidity / 60日平均売買代金2,000万円未満</x:v>
      </x:c>
      <x:c r="AZ2129" s="59" t="str">
        <x:v>2025-09-25 14:19</x:v>
      </x:c>
      <x:c r="BA2129" s="53" t="n">
        <x:v>41699</x:v>
      </x:c>
      <x:c r="BB2129" s="50"/>
      <x:c r="BC2129" s="50"/>
      <x:c r="BD2129" s="50"/>
    </x:row>
    <x:row r="2130">
      <x:c r="A2130" s="50" t="n">
        <x:v>2129</x:v>
      </x:c>
      <x:c r="B2130" s="50" t="str">
        <x:v>6557</x:v>
      </x:c>
      <x:c r="C2130" s="50" t="str">
        <x:v>6557.T</x:v>
      </x:c>
      <x:c r="D2130" s="50" t="str">
        <x:v>AIAI Group Corporation</x:v>
      </x:c>
      <x:c r="E2130" s="50" t="str">
        <x:v>Growth Market(Domestic)</x:v>
      </x:c>
      <x:c r="F2130" s="50" t="str">
        <x:v>Services</x:v>
      </x:c>
      <x:c r="G2130" s="51" t="n">
        <x:v>8318.19</x:v>
      </x:c>
      <x:c r="H2130" s="51" t="n">
        <x:v>11975.131</x:v>
      </x:c>
      <x:c r="I2130" s="51" t="n">
        <x:v>10822.455</x:v>
      </x:c>
      <x:c r="J2130" s="51" t="n">
        <x:v>11818.228</x:v>
      </x:c>
      <x:c r="K2130" s="51" t="n">
        <x:v>13071.341</x:v>
      </x:c>
      <x:c r="L2130" s="52" t="n">
        <x:f>IFERROR(H2130/G2130-1,"")</x:f>
        <x:v>0.43963181894138015</x:v>
      </x:c>
      <x:c r="M2130" s="52" t="n">
        <x:f>IFERROR(I2130/H2130-1,"")</x:f>
        <x:v>-0.09625581548961759</x:v>
      </x:c>
      <x:c r="N2130" s="52" t="n">
        <x:f>IFERROR(J2130/I2130-1,"")</x:f>
        <x:v>0.09200989978706309</x:v>
      </x:c>
      <x:c r="O2130" s="52" t="n">
        <x:f>IFERROR(K2130/J2130-1,"")</x:f>
        <x:v>0.10603222412023205</x:v>
      </x:c>
      <x:c r="P2130" s="52" t="n">
        <x:f>IFERROR((K2130/G2130)^(1/4)-1,"")</x:f>
        <x:v>0.11962561842730701</x:v>
      </x:c>
      <x:c r="Q2130" s="51" t="n">
        <x:v>733.473</x:v>
      </x:c>
      <x:c r="R2130" s="52" t="n">
        <x:f>IFERROR(Q2130/K2130,"")</x:f>
        <x:v>0.05611306445145911</x:v>
      </x:c>
      <x:c r="S2130" s="53" t="n">
        <x:v>43009</x:v>
      </x:c>
      <x:c r="T2130" s="50" t="str">
        <x:v>EDINET_company_history</x:v>
      </x:c>
      <x:c r="U2130" s="50" t="str">
        <x:v>株式会社アニヴェルセルHOLDINGS</x:v>
      </x:c>
      <x:c r="V2130" s="54" t="n">
        <x:v>0.323</x:v>
      </x:c>
      <x:c r="W2130" s="50" t="str">
        <x:v>貞松 成</x:v>
      </x:c>
      <x:c r="X2130" s="50" t="b">
        <x:f>AND(COUNT(L2130:O2130)=4,L2130&gt;='設定'!$B$6,M2130&gt;='設定'!$B$6,N2130&gt;='設定'!$B$6,O2130&gt;='設定'!$B$6)</x:f>
        <x:v>0</x:v>
      </x:c>
      <x:c r="Y2130" s="50" t="b">
        <x:f>AND(COUNT(G2130:K2130)=5,P2130&gt;='設定'!$B$7)</x:f>
        <x:v>0</x:v>
      </x:c>
      <x:c r="Z2130" s="50" t="b">
        <x:f>AND(ISNUMBER(R2130),R2130&gt;='設定'!$B$8)</x:f>
        <x:v>0</x:v>
      </x:c>
      <x:c r="AA2130" s="50" t="b">
        <x:f>AND(ISNUMBER(S2130),S2130&gt;=DATE(YEAR('設定'!$B$10)-'設定'!$B$9,MONTH('設定'!$B$10),DAY('設定'!$B$10)))</x:f>
        <x:v>0</x:v>
      </x:c>
      <x:c r="AB2130" s="55" t="b">
        <x:v>0</x:v>
      </x:c>
      <x:c r="AC2130" s="55" t="b">
        <x:v>0</x:v>
      </x:c>
      <x:c r="AD2130" s="50" t="n">
        <x:f>IF(X2130,1,0)+IF(Z2130,1,0)+IF(AA2130,1,0)+IF(AB2130,1,0)</x:f>
        <x:v>0</x:v>
      </x:c>
      <x:c r="AE2130" s="50" t="n">
        <x:f>IF(Y2130,1,0)+IF(Z2130,1,0)+IF(AA2130,1,0)+IF(AB2130,1,0)</x:f>
        <x:v>0</x:v>
      </x:c>
      <x:c r="AF2130" s="50" t="n">
        <x:f>IF(Y2130,1,0)+IF(Z2130,1,0)+IF(AA2130,1,0)+IF(AC2130,1,0)</x:f>
        <x:v>0</x:v>
      </x:c>
      <x:c r="AG2130" s="53" t="n">
        <x:v>44348</x:v>
      </x:c>
      <x:c r="AH2130" s="50" t="str">
        <x:v>S100W3O4</x:v>
      </x:c>
      <x:c r="AI2130" s="50" t="str">
        <x:v>NetSalesSummaryOfBusinessResults</x:v>
      </x:c>
      <x:c r="AJ2130" s="50" t="str">
        <x:v>OperatingIncome</x:v>
      </x:c>
      <x:c r="AK2130" s="53" t="n">
        <x:v>45747</x:v>
      </x:c>
      <x:c r="AL2130" s="50" t="str">
        <x:v>366/455/365/366/365</x:v>
      </x:c>
      <x:c r="AM2130" s="51" t="n">
        <x:v>6592162</x:v>
      </x:c>
      <x:c r="AN2130" s="51" t="n">
        <x:v>632</x:v>
      </x:c>
      <x:c r="AO2130" s="51" t="n">
        <x:f>IFERROR(AM2130*AN2130,"")</x:f>
        <x:v>4166246384</x:v>
      </x:c>
      <x:c r="AP2130" s="56" t="n">
        <x:f>IFERROR(AO2130/(K2130*1000000),"")</x:f>
        <x:v>0.3187313668888295</x:v>
      </x:c>
      <x:c r="AQ2130" s="57" t="n">
        <x:v>40640223.333333336</x:v>
      </x:c>
      <x:c r="AR2130" s="52" t="n">
        <x:v>0.5962223809137331</x:v>
      </x:c>
      <x:c r="AS2130" s="52" t="n">
        <x:v>-0.6330914368650218</x:v>
      </x:c>
      <x:c r="AT2130" s="55" t="b">
        <x:v>1</x:v>
      </x:c>
      <x:c r="AU2130" s="50"/>
      <x:c r="AV2130" s="58" t="n">
        <x:v>-0.2447017982451874</x:v>
      </x:c>
      <x:c r="AW2130" s="50" t="n">
        <x:v>3178</x:v>
      </x:c>
      <x:c r="AX2130" s="50" t="str">
        <x:v>Future Moat</x:v>
      </x:c>
      <x:c r="AY2130" s="50" t="str">
        <x:v>ローカル5年最大下落率-60%以下</x:v>
      </x:c>
      <x:c r="AZ2130" s="59" t="str">
        <x:v>2025-06-25 10:00</x:v>
      </x:c>
      <x:c r="BA2130" s="53" t="n">
        <x:v>43009</x:v>
      </x:c>
      <x:c r="BB2130" s="50"/>
      <x:c r="BC2130" s="50"/>
      <x:c r="BD2130" s="50"/>
    </x:row>
    <x:row r="2131">
      <x:c r="A2131" s="50" t="n">
        <x:v>2130</x:v>
      </x:c>
      <x:c r="B2131" s="50" t="str">
        <x:v>8088</x:v>
      </x:c>
      <x:c r="C2131" s="50" t="str">
        <x:v>8088.T</x:v>
      </x:c>
      <x:c r="D2131" s="50" t="str">
        <x:v>IWATANI  CORPORATION</x:v>
      </x:c>
      <x:c r="E2131" s="50" t="str">
        <x:v>Prime Market (Domestic)</x:v>
      </x:c>
      <x:c r="F2131" s="50" t="str">
        <x:v>Wholesale Trade</x:v>
      </x:c>
      <x:c r="G2131" s="51" t="n">
        <x:v>562223</x:v>
      </x:c>
      <x:c r="H2131" s="51" t="n">
        <x:v>690392</x:v>
      </x:c>
      <x:c r="I2131" s="51" t="n">
        <x:v>906261</x:v>
      </x:c>
      <x:c r="J2131" s="51" t="n">
        <x:v>847888</x:v>
      </x:c>
      <x:c r="K2131" s="51" t="n">
        <x:v>883011</x:v>
      </x:c>
      <x:c r="L2131" s="52" t="n">
        <x:f>IFERROR(H2131/G2131-1,"")</x:f>
        <x:v>0.22796826170398576</x:v>
      </x:c>
      <x:c r="M2131" s="52" t="n">
        <x:f>IFERROR(I2131/H2131-1,"")</x:f>
        <x:v>0.31267598697551535</x:v>
      </x:c>
      <x:c r="N2131" s="52" t="n">
        <x:f>IFERROR(J2131/I2131-1,"")</x:f>
        <x:v>-0.06441080439299496</x:v>
      </x:c>
      <x:c r="O2131" s="52" t="n">
        <x:f>IFERROR(K2131/J2131-1,"")</x:f>
        <x:v>0.041424103183439254</x:v>
      </x:c>
      <x:c r="P2131" s="52" t="n">
        <x:f>IFERROR((K2131/G2131)^(1/4)-1,"")</x:f>
        <x:v>0.11947494068922393</x:v>
      </x:c>
      <x:c r="Q2131" s="51" t="n">
        <x:v>46228</x:v>
      </x:c>
      <x:c r="R2131" s="52" t="n">
        <x:f>IFERROR(Q2131/K2131,"")</x:f>
        <x:v>0.052352688698102286</x:v>
      </x:c>
      <x:c r="S2131" s="53" t="n">
        <x:v>22859</x:v>
      </x:c>
      <x:c r="T2131" s="50" t="str">
        <x:v>EDINET_company_history</x:v>
      </x:c>
      <x:c r="U2131" s="50" t="str">
        <x:v>日本マスタートラスト信託銀行 株式会社(信託口)</x:v>
      </x:c>
      <x:c r="V2131" s="54" t="n">
        <x:v>0.1196</x:v>
      </x:c>
      <x:c r="W2131" s="50" t="str">
        <x:v>牧 野 明 次 / 渡 邊 敏 夫 / 間 島 寬 / 廣 田 博 清</x:v>
      </x:c>
      <x:c r="X2131" s="50" t="b">
        <x:f>AND(COUNT(L2131:O2131)=4,L2131&gt;='設定'!$B$6,M2131&gt;='設定'!$B$6,N2131&gt;='設定'!$B$6,O2131&gt;='設定'!$B$6)</x:f>
        <x:v>0</x:v>
      </x:c>
      <x:c r="Y2131" s="50" t="b">
        <x:f>AND(COUNT(G2131:K2131)=5,P2131&gt;='設定'!$B$7)</x:f>
        <x:v>0</x:v>
      </x:c>
      <x:c r="Z2131" s="50" t="b">
        <x:f>AND(ISNUMBER(R2131),R2131&gt;='設定'!$B$8)</x:f>
        <x:v>0</x:v>
      </x:c>
      <x:c r="AA2131" s="50" t="b">
        <x:f>AND(ISNUMBER(S2131),S2131&gt;=DATE(YEAR('設定'!$B$10)-'設定'!$B$9,MONTH('設定'!$B$10),DAY('設定'!$B$10)))</x:f>
        <x:v>0</x:v>
      </x:c>
      <x:c r="AB2131" s="55" t="b">
        <x:v>0</x:v>
      </x:c>
      <x:c r="AC2131" s="55" t="b">
        <x:v>0</x:v>
      </x:c>
      <x:c r="AD2131" s="50" t="n">
        <x:f>IF(X2131,1,0)+IF(Z2131,1,0)+IF(AA2131,1,0)+IF(AB2131,1,0)</x:f>
        <x:v>0</x:v>
      </x:c>
      <x:c r="AE2131" s="50" t="n">
        <x:f>IF(Y2131,1,0)+IF(Z2131,1,0)+IF(AA2131,1,0)+IF(AB2131,1,0)</x:f>
        <x:v>0</x:v>
      </x:c>
      <x:c r="AF2131" s="50" t="n">
        <x:f>IF(Y2131,1,0)+IF(Z2131,1,0)+IF(AA2131,1,0)+IF(AC2131,1,0)</x:f>
        <x:v>0</x:v>
      </x:c>
      <x:c r="AG2131" s="53" t="n">
        <x:v>44348</x:v>
      </x:c>
      <x:c r="AH2131" s="50" t="str">
        <x:v>S100VY24</x:v>
      </x:c>
      <x:c r="AI2131" s="50" t="str">
        <x:v>NetSalesSummaryOfBusinessResults</x:v>
      </x:c>
      <x:c r="AJ2131" s="50" t="str">
        <x:v>OperatingIncome</x:v>
      </x:c>
      <x:c r="AK2131" s="53" t="n">
        <x:v>45747</x:v>
      </x:c>
      <x:c r="AL2131" s="50" t="str">
        <x:v>365/365/365/366/365</x:v>
      </x:c>
      <x:c r="AM2131" s="51" t="n">
        <x:v>229629196</x:v>
      </x:c>
      <x:c r="AN2131" s="51" t="n">
        <x:v>1958.5</x:v>
      </x:c>
      <x:c r="AO2131" s="51" t="n">
        <x:f>IFERROR(AM2131*AN2131,"")</x:f>
        <x:v>449728780366</x:v>
      </x:c>
      <x:c r="AP2131" s="56" t="n">
        <x:f>IFERROR(AO2131/(K2131*1000000),"")</x:f>
        <x:v>0.509312772282565</x:v>
      </x:c>
      <x:c r="AQ2131" s="57" t="n">
        <x:v>2687886657.5</x:v>
      </x:c>
      <x:c r="AR2131" s="52" t="n">
        <x:v>0.3011977756762308</x:v>
      </x:c>
      <x:c r="AS2131" s="52" t="n">
        <x:v>-0.5304761714556756</x:v>
      </x:c>
      <x:c r="AT2131" s="55" t="b">
        <x:v>1</x:v>
      </x:c>
      <x:c r="AU2131" s="50"/>
      <x:c r="AV2131" s="58" t="n">
        <x:v>-0.1179433810361167</x:v>
      </x:c>
      <x:c r="AW2131" s="50" t="n">
        <x:v>2700</x:v>
      </x:c>
      <x:c r="AX2131" s="50" t="str">
        <x:v>Core Moat</x:v>
      </x:c>
      <x:c r="AY2131" s="50" t="str">
        <x:v>目立つ機械的警告なし（定性確認は別途必要）</x:v>
      </x:c>
      <x:c r="AZ2131" s="59" t="str">
        <x:v>2025-06-17 16:00</x:v>
      </x:c>
      <x:c r="BA2131" s="53" t="n">
        <x:v>22859</x:v>
      </x:c>
      <x:c r="BB2131" s="50"/>
      <x:c r="BC2131" s="50"/>
      <x:c r="BD2131" s="50" t="str">
        <x:v>TOPIX Mid400</x:v>
      </x:c>
    </x:row>
    <x:row r="2132">
      <x:c r="A2132" s="50" t="n">
        <x:v>2131</x:v>
      </x:c>
      <x:c r="B2132" s="50" t="str">
        <x:v>6428</x:v>
      </x:c>
      <x:c r="C2132" s="50" t="str">
        <x:v>6428.T</x:v>
      </x:c>
      <x:c r="D2132" s="50" t="str">
        <x:v>OIZUMI Corporation</x:v>
      </x:c>
      <x:c r="E2132" s="50" t="str">
        <x:v>Standard Market(Domestic)</x:v>
      </x:c>
      <x:c r="F2132" s="50" t="str">
        <x:v>Machinery</x:v>
      </x:c>
      <x:c r="G2132" s="51" t="n">
        <x:v>12806.882</x:v>
      </x:c>
      <x:c r="H2132" s="51" t="n">
        <x:v>10793.51</x:v>
      </x:c>
      <x:c r="I2132" s="51" t="n">
        <x:v>18127.781</x:v>
      </x:c>
      <x:c r="J2132" s="51" t="n">
        <x:v>21393.001</x:v>
      </x:c>
      <x:c r="K2132" s="51" t="n">
        <x:v>20113.318</x:v>
      </x:c>
      <x:c r="L2132" s="52" t="n">
        <x:f>IFERROR(H2132/G2132-1,"")</x:f>
        <x:v>-0.15721016247358255</x:v>
      </x:c>
      <x:c r="M2132" s="52" t="n">
        <x:f>IFERROR(I2132/H2132-1,"")</x:f>
        <x:v>0.6795075003404822</x:v>
      </x:c>
      <x:c r="N2132" s="52" t="n">
        <x:f>IFERROR(J2132/I2132-1,"")</x:f>
        <x:v>0.18012243197333433</x:v>
      </x:c>
      <x:c r="O2132" s="52" t="n">
        <x:f>IFERROR(K2132/J2132-1,"")</x:f>
        <x:v>-0.059817834814292814</x:v>
      </x:c>
      <x:c r="P2132" s="52" t="n">
        <x:f>IFERROR((K2132/G2132)^(1/4)-1,"")</x:f>
        <x:v>0.11946386082803961</x:v>
      </x:c>
      <x:c r="Q2132" s="51" t="n">
        <x:v>93.594</x:v>
      </x:c>
      <x:c r="R2132" s="52" t="n">
        <x:f>IFERROR(Q2132/K2132,"")</x:f>
        <x:v>0.004653334671087087</x:v>
      </x:c>
      <x:c r="S2132" s="53" t="n">
        <x:v>37316</x:v>
      </x:c>
      <x:c r="T2132" s="50" t="str">
        <x:v>EDINET_company_history</x:v>
      </x:c>
      <x:c r="U2132" s="50" t="str">
        <x:v>株式会社オーイズミホールディングス</x:v>
      </x:c>
      <x:c r="V2132" s="54" t="n">
        <x:v>0.4725</x:v>
      </x:c>
      <x:c r="W2132" s="50" t="str">
        <x:v>大 泉 政 治 / 大 泉 秀 治</x:v>
      </x:c>
      <x:c r="X2132" s="50" t="b">
        <x:f>AND(COUNT(L2132:O2132)=4,L2132&gt;='設定'!$B$6,M2132&gt;='設定'!$B$6,N2132&gt;='設定'!$B$6,O2132&gt;='設定'!$B$6)</x:f>
        <x:v>0</x:v>
      </x:c>
      <x:c r="Y2132" s="50" t="b">
        <x:f>AND(COUNT(G2132:K2132)=5,P2132&gt;='設定'!$B$7)</x:f>
        <x:v>0</x:v>
      </x:c>
      <x:c r="Z2132" s="50" t="b">
        <x:f>AND(ISNUMBER(R2132),R2132&gt;='設定'!$B$8)</x:f>
        <x:v>0</x:v>
      </x:c>
      <x:c r="AA2132" s="50" t="b">
        <x:f>AND(ISNUMBER(S2132),S2132&gt;=DATE(YEAR('設定'!$B$10)-'設定'!$B$9,MONTH('設定'!$B$10),DAY('設定'!$B$10)))</x:f>
        <x:v>0</x:v>
      </x:c>
      <x:c r="AB2132" s="55" t="b">
        <x:v>0</x:v>
      </x:c>
      <x:c r="AC2132" s="55" t="b">
        <x:v>0</x:v>
      </x:c>
      <x:c r="AD2132" s="50" t="n">
        <x:f>IF(X2132,1,0)+IF(Z2132,1,0)+IF(AA2132,1,0)+IF(AB2132,1,0)</x:f>
        <x:v>0</x:v>
      </x:c>
      <x:c r="AE2132" s="50" t="n">
        <x:f>IF(Y2132,1,0)+IF(Z2132,1,0)+IF(AA2132,1,0)+IF(AB2132,1,0)</x:f>
        <x:v>0</x:v>
      </x:c>
      <x:c r="AF2132" s="50" t="n">
        <x:f>IF(Y2132,1,0)+IF(Z2132,1,0)+IF(AA2132,1,0)+IF(AC2132,1,0)</x:f>
        <x:v>0</x:v>
      </x:c>
      <x:c r="AG2132" s="53" t="n">
        <x:v>44348</x:v>
      </x:c>
      <x:c r="AH2132" s="50" t="str">
        <x:v>S100W6FB</x:v>
      </x:c>
      <x:c r="AI2132" s="50" t="str">
        <x:v>NetSalesSummaryOfBusinessResults</x:v>
      </x:c>
      <x:c r="AJ2132" s="50" t="str">
        <x:v>OperatingIncome</x:v>
      </x:c>
      <x:c r="AK2132" s="53" t="n">
        <x:v>45747</x:v>
      </x:c>
      <x:c r="AL2132" s="50" t="str">
        <x:v>365/365/365/366/365</x:v>
      </x:c>
      <x:c r="AM2132" s="51" t="n">
        <x:v>22495200</x:v>
      </x:c>
      <x:c r="AN2132" s="51" t="n">
        <x:v>319</x:v>
      </x:c>
      <x:c r="AO2132" s="51" t="n">
        <x:f>IFERROR(AM2132*AN2132,"")</x:f>
        <x:v>7175968800</x:v>
      </x:c>
      <x:c r="AP2132" s="56" t="n">
        <x:f>IFERROR(AO2132/(K2132*1000000),"")</x:f>
        <x:v>0.35677697732417896</x:v>
      </x:c>
      <x:c r="AQ2132" s="57" t="n">
        <x:v>4738221.666666667</x:v>
      </x:c>
      <x:c r="AR2132" s="52" t="n">
        <x:v>0.3223910058208979</x:v>
      </x:c>
      <x:c r="AS2132" s="52" t="n">
        <x:v>-0.5177939792344057</x:v>
      </x:c>
      <x:c r="AT2132" s="55" t="b">
        <x:v>0</x:v>
      </x:c>
      <x:c r="AU2132" s="50" t="str">
        <x:v>low_liquidity</x:v>
      </x:c>
      <x:c r="AV2132" s="58" t="n">
        <x:v>0.1201216314269393</x:v>
      </x:c>
      <x:c r="AW2132" s="50" t="n">
        <x:v>1120</x:v>
      </x:c>
      <x:c r="AX2132" s="50" t="str">
        <x:v>Discovery</x:v>
      </x:c>
      <x:c r="AY2132" s="50" t="str">
        <x:v>既存適格性フィルター不通過: low_liquidity / 60日平均売買代金2,000万円未満</x:v>
      </x:c>
      <x:c r="AZ2132" s="59" t="str">
        <x:v>2025-06-26 16:42</x:v>
      </x:c>
      <x:c r="BA2132" s="53" t="n">
        <x:v>37316</x:v>
      </x:c>
      <x:c r="BB2132" s="50"/>
      <x:c r="BC2132" s="50"/>
      <x:c r="BD2132" s="50"/>
    </x:row>
    <x:row r="2133">
      <x:c r="A2133" s="50" t="n">
        <x:v>2132</x:v>
      </x:c>
      <x:c r="B2133" s="50" t="str">
        <x:v>8053</x:v>
      </x:c>
      <x:c r="C2133" s="50" t="str">
        <x:v>8053.T</x:v>
      </x:c>
      <x:c r="D2133" s="50" t="str">
        <x:v>SUMITOMO CORPORATION (SUMITOMO SHOJI KAISHA,LTD.)</x:v>
      </x:c>
      <x:c r="E2133" s="50" t="str">
        <x:v>Prime Market (Domestic)</x:v>
      </x:c>
      <x:c r="F2133" s="50" t="str">
        <x:v>Wholesale Trade</x:v>
      </x:c>
      <x:c r="G2133" s="51" t="n">
        <x:v>4645059</x:v>
      </x:c>
      <x:c r="H2133" s="51" t="n">
        <x:v>5495015</x:v>
      </x:c>
      <x:c r="I2133" s="51" t="n">
        <x:v>6817872</x:v>
      </x:c>
      <x:c r="J2133" s="51" t="n">
        <x:v>6910302</x:v>
      </x:c>
      <x:c r="K2133" s="51" t="n">
        <x:v>7292084</x:v>
      </x:c>
      <x:c r="L2133" s="52" t="n">
        <x:f>IFERROR(H2133/G2133-1,"")</x:f>
        <x:v>0.18298066827568826</x:v>
      </x:c>
      <x:c r="M2133" s="52" t="n">
        <x:f>IFERROR(I2133/H2133-1,"")</x:f>
        <x:v>0.24073765039767858</x:v>
      </x:c>
      <x:c r="N2133" s="52" t="n">
        <x:f>IFERROR(J2133/I2133-1,"")</x:f>
        <x:v>0.0135570160308085</x:v>
      </x:c>
      <x:c r="O2133" s="52" t="n">
        <x:f>IFERROR(K2133/J2133-1,"")</x:f>
        <x:v>0.055248236618312685</x:v>
      </x:c>
      <x:c r="P2133" s="52" t="n">
        <x:f>IFERROR((K2133/G2133)^(1/4)-1,"")</x:f>
        <x:v>0.11934794695766304</x:v>
      </x:c>
      <x:c r="Q2133" s="51" t="n">
        <x:v>-34105</x:v>
      </x:c>
      <x:c r="R2133" s="52" t="n">
        <x:f>IFERROR(Q2133/K2133,"")</x:f>
        <x:v>-0.004676989458706181</x:v>
      </x:c>
      <x:c r="S2133" s="53" t="n">
        <x:v>18111</x:v>
      </x:c>
      <x:c r="T2133" s="50" t="str">
        <x:v>EDINET_company_history</x:v>
      </x:c>
      <x:c r="U2133" s="50" t="str">
        <x:v>日本マスタートラスト信託銀行(信託口)</x:v>
      </x:c>
      <x:c r="V2133" s="54" t="n">
        <x:v>0.1637</x:v>
      </x:c>
      <x:c r="W2133" s="50" t="str">
        <x:v>上 野 真 吾 / 清 島 隆 之 / 諸 岡 礼 二 / 野 中 紀 彦</x:v>
      </x:c>
      <x:c r="X2133" s="50" t="b">
        <x:f>AND(COUNT(L2133:O2133)=4,L2133&gt;='設定'!$B$6,M2133&gt;='設定'!$B$6,N2133&gt;='設定'!$B$6,O2133&gt;='設定'!$B$6)</x:f>
        <x:v>0</x:v>
      </x:c>
      <x:c r="Y2133" s="50" t="b">
        <x:f>AND(COUNT(G2133:K2133)=5,P2133&gt;='設定'!$B$7)</x:f>
        <x:v>0</x:v>
      </x:c>
      <x:c r="Z2133" s="50" t="b">
        <x:f>AND(ISNUMBER(R2133),R2133&gt;='設定'!$B$8)</x:f>
        <x:v>0</x:v>
      </x:c>
      <x:c r="AA2133" s="50" t="b">
        <x:f>AND(ISNUMBER(S2133),S2133&gt;=DATE(YEAR('設定'!$B$10)-'設定'!$B$9,MONTH('設定'!$B$10),DAY('設定'!$B$10)))</x:f>
        <x:v>0</x:v>
      </x:c>
      <x:c r="AB2133" s="55" t="b">
        <x:v>0</x:v>
      </x:c>
      <x:c r="AC2133" s="55" t="b">
        <x:v>0</x:v>
      </x:c>
      <x:c r="AD2133" s="50" t="n">
        <x:f>IF(X2133,1,0)+IF(Z2133,1,0)+IF(AA2133,1,0)+IF(AB2133,1,0)</x:f>
        <x:v>0</x:v>
      </x:c>
      <x:c r="AE2133" s="50" t="n">
        <x:f>IF(Y2133,1,0)+IF(Z2133,1,0)+IF(AA2133,1,0)+IF(AB2133,1,0)</x:f>
        <x:v>0</x:v>
      </x:c>
      <x:c r="AF2133" s="50" t="n">
        <x:f>IF(Y2133,1,0)+IF(Z2133,1,0)+IF(AA2133,1,0)+IF(AC2133,1,0)</x:f>
        <x:v>0</x:v>
      </x:c>
      <x:c r="AG2133" s="53" t="n">
        <x:v>44348</x:v>
      </x:c>
      <x:c r="AH2133" s="50" t="str">
        <x:v>S100VYV6</x:v>
      </x:c>
      <x:c r="AI2133" s="50" t="str">
        <x:v>RevenueIFRSSummaryOfBusinessResults</x:v>
      </x:c>
      <x:c r="AJ2133" s="50" t="str">
        <x:v>OperatingIncome</x:v>
      </x:c>
      <x:c r="AK2133" s="53" t="n">
        <x:v>45747</x:v>
      </x:c>
      <x:c r="AL2133" s="50" t="str">
        <x:v>365/365/365/366/365</x:v>
      </x:c>
      <x:c r="AM2133" s="51" t="n">
        <x:v>1210006667</x:v>
      </x:c>
      <x:c r="AN2133" s="51" t="n">
        <x:v>6982</x:v>
      </x:c>
      <x:c r="AO2133" s="51" t="n">
        <x:f>IFERROR(AM2133*AN2133,"")</x:f>
        <x:v>8448266548994</x:v>
      </x:c>
      <x:c r="AP2133" s="56" t="n">
        <x:f>IFERROR(AO2133/(K2133*1000000),"")</x:f>
        <x:v>1.1585531034741234</x:v>
      </x:c>
      <x:c r="AQ2133" s="57" t="n">
        <x:v>26348202643.333332</x:v>
      </x:c>
      <x:c r="AR2133" s="52" t="n">
        <x:v>0.2945657721109981</x:v>
      </x:c>
      <x:c r="AS2133" s="52" t="n">
        <x:v>-0.3576743932165794</x:v>
      </x:c>
      <x:c r="AT2133" s="55" t="b">
        <x:v>0</x:v>
      </x:c>
      <x:c r="AU2133" s="50" t="str">
        <x:v>missing_financial_data</x:v>
      </x:c>
      <x:c r="AV2133" s="58" t="n">
        <x:v>0.1839017031674291</x:v>
      </x:c>
      <x:c r="AW2133" s="50" t="n">
        <x:v>785</x:v>
      </x:c>
      <x:c r="AX2133" s="50" t="str">
        <x:v>Transformation Moat</x:v>
      </x:c>
      <x:c r="AY2133" s="50" t="str">
        <x:v>既存適格性フィルター不通過: missing_financial_data</x:v>
      </x:c>
      <x:c r="AZ2133" s="59" t="str">
        <x:v>2025-06-18 14:02</x:v>
      </x:c>
      <x:c r="BA2133" s="53" t="n">
        <x:v>18111</x:v>
      </x:c>
      <x:c r="BB2133" s="50"/>
      <x:c r="BC2133" s="50"/>
      <x:c r="BD2133" s="50" t="str">
        <x:v>TOPIX Large70</x:v>
      </x:c>
    </x:row>
    <x:row r="2134">
      <x:c r="A2134" s="50" t="n">
        <x:v>2133</x:v>
      </x:c>
      <x:c r="B2134" s="50" t="str">
        <x:v>5471</x:v>
      </x:c>
      <x:c r="C2134" s="50" t="str">
        <x:v>5471.T</x:v>
      </x:c>
      <x:c r="D2134" s="50" t="str">
        <x:v>Daido Steel Co.,Ltd.</x:v>
      </x:c>
      <x:c r="E2134" s="50" t="str">
        <x:v>Prime Market (Domestic)</x:v>
      </x:c>
      <x:c r="F2134" s="50" t="str">
        <x:v>Iron and Steel</x:v>
      </x:c>
      <x:c r="G2134" s="51" t="n">
        <x:v>245504</x:v>
      </x:c>
      <x:c r="H2134" s="51" t="n">
        <x:v>343692</x:v>
      </x:c>
      <x:c r="I2134" s="51" t="n">
        <x:v>395607</x:v>
      </x:c>
      <x:c r="J2134" s="51" t="n">
        <x:v>386646</x:v>
      </x:c>
      <x:c r="K2134" s="51" t="n">
        <x:v>385260</x:v>
      </x:c>
      <x:c r="L2134" s="52" t="n">
        <x:f>IFERROR(H2134/G2134-1,"")</x:f>
        <x:v>0.3999446037539103</x:v>
      </x:c>
      <x:c r="M2134" s="52" t="n">
        <x:f>IFERROR(I2134/H2134-1,"")</x:f>
        <x:v>0.15105094095876548</x:v>
      </x:c>
      <x:c r="N2134" s="52" t="n">
        <x:f>IFERROR(J2134/I2134-1,"")</x:f>
        <x:v>-0.02265126754582203</x:v>
      </x:c>
      <x:c r="O2134" s="52" t="n">
        <x:f>IFERROR(K2134/J2134-1,"")</x:f>
        <x:v>-0.003584674353284356</x:v>
      </x:c>
      <x:c r="P2134" s="52" t="n">
        <x:f>IFERROR((K2134/G2134)^(1/4)-1,"")</x:f>
        <x:v>0.11924158273927876</x:v>
      </x:c>
      <x:c r="Q2134" s="51" t="n">
        <x:v>30488</x:v>
      </x:c>
      <x:c r="R2134" s="52" t="n">
        <x:f>IFERROR(Q2134/K2134,"")</x:f>
        <x:v>0.07913616778279603</x:v>
      </x:c>
      <x:c r="S2134" s="53" t="n">
        <x:v>18507</x:v>
      </x:c>
      <x:c r="T2134" s="50" t="str">
        <x:v>EDINET_company_history</x:v>
      </x:c>
      <x:c r="U2134" s="50" t="str">
        <x:v>日本マスタートラスト信託銀行㈱（信託口）</x:v>
      </x:c>
      <x:c r="V2134" s="54" t="n">
        <x:v>0.0983</x:v>
      </x:c>
      <x:c r="W2134" s="50" t="str">
        <x:v>石 黒 武 / 清 水 哲 也 / 山 下 敏 明</x:v>
      </x:c>
      <x:c r="X2134" s="50" t="b">
        <x:f>AND(COUNT(L2134:O2134)=4,L2134&gt;='設定'!$B$6,M2134&gt;='設定'!$B$6,N2134&gt;='設定'!$B$6,O2134&gt;='設定'!$B$6)</x:f>
        <x:v>0</x:v>
      </x:c>
      <x:c r="Y2134" s="50" t="b">
        <x:f>AND(COUNT(G2134:K2134)=5,P2134&gt;='設定'!$B$7)</x:f>
        <x:v>0</x:v>
      </x:c>
      <x:c r="Z2134" s="50" t="b">
        <x:f>AND(ISNUMBER(R2134),R2134&gt;='設定'!$B$8)</x:f>
        <x:v>0</x:v>
      </x:c>
      <x:c r="AA2134" s="50" t="b">
        <x:f>AND(ISNUMBER(S2134),S2134&gt;=DATE(YEAR('設定'!$B$10)-'設定'!$B$9,MONTH('設定'!$B$10),DAY('設定'!$B$10)))</x:f>
        <x:v>0</x:v>
      </x:c>
      <x:c r="AB2134" s="55" t="b">
        <x:v>0</x:v>
      </x:c>
      <x:c r="AC2134" s="55" t="b">
        <x:v>0</x:v>
      </x:c>
      <x:c r="AD2134" s="50" t="n">
        <x:f>IF(X2134,1,0)+IF(Z2134,1,0)+IF(AA2134,1,0)+IF(AB2134,1,0)</x:f>
        <x:v>0</x:v>
      </x:c>
      <x:c r="AE2134" s="50" t="n">
        <x:f>IF(Y2134,1,0)+IF(Z2134,1,0)+IF(AA2134,1,0)+IF(AB2134,1,0)</x:f>
        <x:v>0</x:v>
      </x:c>
      <x:c r="AF2134" s="50" t="n">
        <x:f>IF(Y2134,1,0)+IF(Z2134,1,0)+IF(AA2134,1,0)+IF(AC2134,1,0)</x:f>
        <x:v>0</x:v>
      </x:c>
      <x:c r="AG2134" s="53" t="n">
        <x:v>44348</x:v>
      </x:c>
      <x:c r="AH2134" s="50" t="str">
        <x:v>S100W28E</x:v>
      </x:c>
      <x:c r="AI2134" s="50" t="str">
        <x:v>NetSalesSummaryOfBusinessResults</x:v>
      </x:c>
      <x:c r="AJ2134" s="50" t="str">
        <x:v>OperatingIncome</x:v>
      </x:c>
      <x:c r="AK2134" s="53" t="n">
        <x:v>45747</x:v>
      </x:c>
      <x:c r="AL2134" s="50" t="str">
        <x:v>365/365/365/366/365</x:v>
      </x:c>
      <x:c r="AM2134" s="51" t="n">
        <x:v>206124145</x:v>
      </x:c>
      <x:c r="AN2134" s="51" t="n">
        <x:v>2029</x:v>
      </x:c>
      <x:c r="AO2134" s="51" t="n">
        <x:f>IFERROR(AM2134*AN2134,"")</x:f>
        <x:v>418225890205</x:v>
      </x:c>
      <x:c r="AP2134" s="56" t="n">
        <x:f>IFERROR(AO2134/(K2134*1000000),"")</x:f>
        <x:v>1.0855679027280278</x:v>
      </x:c>
      <x:c r="AQ2134" s="57" t="n">
        <x:v>1839259875</x:v>
      </x:c>
      <x:c r="AR2134" s="52" t="n">
        <x:v>0.3376509349591952</x:v>
      </x:c>
      <x:c r="AS2134" s="52" t="n">
        <x:v>-0.4824717506444862</x:v>
      </x:c>
      <x:c r="AT2134" s="55" t="b">
        <x:v>1</x:v>
      </x:c>
      <x:c r="AU2134" s="50"/>
      <x:c r="AV2134" s="58" t="n">
        <x:v>-0.0460188884818513</x:v>
      </x:c>
      <x:c r="AW2134" s="50" t="n">
        <x:v>2234</x:v>
      </x:c>
      <x:c r="AX2134" s="50" t="str">
        <x:v>Core Moat</x:v>
      </x:c>
      <x:c r="AY2134" s="50" t="str">
        <x:v>目立つ機械的警告なし（定性確認は別途必要）</x:v>
      </x:c>
      <x:c r="AZ2134" s="59" t="str">
        <x:v>2025-06-23 11:47</x:v>
      </x:c>
      <x:c r="BA2134" s="53" t="n">
        <x:v>18507</x:v>
      </x:c>
      <x:c r="BB2134" s="50"/>
      <x:c r="BC2134" s="50"/>
      <x:c r="BD2134" s="50" t="str">
        <x:v>TOPIX Mid400</x:v>
      </x:c>
    </x:row>
    <x:row r="2135">
      <x:c r="A2135" s="50" t="n">
        <x:v>2134</x:v>
      </x:c>
      <x:c r="B2135" s="50" t="str">
        <x:v>8152</x:v>
      </x:c>
      <x:c r="C2135" s="50" t="str">
        <x:v>8152.T</x:v>
      </x:c>
      <x:c r="D2135" s="50" t="str">
        <x:v>SOMAR CORPORATION</x:v>
      </x:c>
      <x:c r="E2135" s="50" t="str">
        <x:v>Standard Market(Domestic)</x:v>
      </x:c>
      <x:c r="F2135" s="50" t="str">
        <x:v>Wholesale Trade</x:v>
      </x:c>
      <x:c r="G2135" s="51" t="n">
        <x:v>19373.39</x:v>
      </x:c>
      <x:c r="H2135" s="51" t="n">
        <x:v>22728.581</x:v>
      </x:c>
      <x:c r="I2135" s="51" t="n">
        <x:v>25059.933</x:v>
      </x:c>
      <x:c r="J2135" s="51" t="n">
        <x:v>26649.9</x:v>
      </x:c>
      <x:c r="K2135" s="51" t="n">
        <x:v>30363.512</x:v>
      </x:c>
      <x:c r="L2135" s="52" t="n">
        <x:f>IFERROR(H2135/G2135-1,"")</x:f>
        <x:v>0.17318553954677007</x:v>
      </x:c>
      <x:c r="M2135" s="52" t="n">
        <x:f>IFERROR(I2135/H2135-1,"")</x:f>
        <x:v>0.10257358345424206</x:v>
      </x:c>
      <x:c r="N2135" s="52" t="n">
        <x:f>IFERROR(J2135/I2135-1,"")</x:f>
        <x:v>0.0634465782490321</x:v>
      </x:c>
      <x:c r="O2135" s="52" t="n">
        <x:f>IFERROR(K2135/J2135-1,"")</x:f>
        <x:v>0.1393480650959289</x:v>
      </x:c>
      <x:c r="P2135" s="52" t="n">
        <x:f>IFERROR((K2135/G2135)^(1/4)-1,"")</x:f>
        <x:v>0.11888794672108216</x:v>
      </x:c>
      <x:c r="Q2135" s="51" t="n">
        <x:v>2570.297</x:v>
      </x:c>
      <x:c r="R2135" s="52" t="n">
        <x:f>IFERROR(Q2135/K2135,"")</x:f>
        <x:v>0.08465084671364762</x:v>
      </x:c>
      <x:c r="S2135" s="53" t="n">
        <x:v>32417</x:v>
      </x:c>
      <x:c r="T2135" s="50" t="str">
        <x:v>EDINET_company_history</x:v>
      </x:c>
      <x:c r="U2135" s="50" t="str">
        <x:v>株式会社ナガツタコーポレーション</x:v>
      </x:c>
      <x:c r="V2135" s="54" t="n">
        <x:v>0.329</x:v>
      </x:c>
      <x:c r="W2135" s="50" t="str">
        <x:v>曽谷 太</x:v>
      </x:c>
      <x:c r="X2135" s="50" t="b">
        <x:f>AND(COUNT(L2135:O2135)=4,L2135&gt;='設定'!$B$6,M2135&gt;='設定'!$B$6,N2135&gt;='設定'!$B$6,O2135&gt;='設定'!$B$6)</x:f>
        <x:v>0</x:v>
      </x:c>
      <x:c r="Y2135" s="50" t="b">
        <x:f>AND(COUNT(G2135:K2135)=5,P2135&gt;='設定'!$B$7)</x:f>
        <x:v>0</x:v>
      </x:c>
      <x:c r="Z2135" s="50" t="b">
        <x:f>AND(ISNUMBER(R2135),R2135&gt;='設定'!$B$8)</x:f>
        <x:v>0</x:v>
      </x:c>
      <x:c r="AA2135" s="50" t="b">
        <x:f>AND(ISNUMBER(S2135),S2135&gt;=DATE(YEAR('設定'!$B$10)-'設定'!$B$9,MONTH('設定'!$B$10),DAY('設定'!$B$10)))</x:f>
        <x:v>0</x:v>
      </x:c>
      <x:c r="AB2135" s="55" t="b">
        <x:v>0</x:v>
      </x:c>
      <x:c r="AC2135" s="55" t="b">
        <x:v>0</x:v>
      </x:c>
      <x:c r="AD2135" s="50" t="n">
        <x:f>IF(X2135,1,0)+IF(Z2135,1,0)+IF(AA2135,1,0)+IF(AB2135,1,0)</x:f>
        <x:v>0</x:v>
      </x:c>
      <x:c r="AE2135" s="50" t="n">
        <x:f>IF(Y2135,1,0)+IF(Z2135,1,0)+IF(AA2135,1,0)+IF(AB2135,1,0)</x:f>
        <x:v>0</x:v>
      </x:c>
      <x:c r="AF2135" s="50" t="n">
        <x:f>IF(Y2135,1,0)+IF(Z2135,1,0)+IF(AA2135,1,0)+IF(AC2135,1,0)</x:f>
        <x:v>0</x:v>
      </x:c>
      <x:c r="AG2135" s="53" t="n">
        <x:v>44348</x:v>
      </x:c>
      <x:c r="AH2135" s="50" t="str">
        <x:v>S100VW6T</x:v>
      </x:c>
      <x:c r="AI2135" s="50" t="str">
        <x:v>NetSalesSummaryOfBusinessResults</x:v>
      </x:c>
      <x:c r="AJ2135" s="50" t="str">
        <x:v>OperatingIncome</x:v>
      </x:c>
      <x:c r="AK2135" s="53" t="n">
        <x:v>45747</x:v>
      </x:c>
      <x:c r="AL2135" s="50" t="str">
        <x:v>365/365/365/366/365</x:v>
      </x:c>
      <x:c r="AM2135" s="51" t="n">
        <x:v>1938134</x:v>
      </x:c>
      <x:c r="AN2135" s="51" t="n">
        <x:v>7730</x:v>
      </x:c>
      <x:c r="AO2135" s="51" t="n">
        <x:f>IFERROR(AM2135*AN2135,"")</x:f>
        <x:v>14981775820</x:v>
      </x:c>
      <x:c r="AP2135" s="56" t="n">
        <x:f>IFERROR(AO2135/(K2135*1000000),"")</x:f>
        <x:v>0.49341379943137015</x:v>
      </x:c>
      <x:c r="AQ2135" s="57" t="n">
        <x:v>33660750</x:v>
      </x:c>
      <x:c r="AR2135" s="52" t="n">
        <x:v>0.3448710206167406</x:v>
      </x:c>
      <x:c r="AS2135" s="52" t="n">
        <x:v>-0.3398058717278709</x:v>
      </x:c>
      <x:c r="AT2135" s="55" t="b">
        <x:v>1</x:v>
      </x:c>
      <x:c r="AU2135" s="50"/>
      <x:c r="AV2135" s="58" t="n">
        <x:v>-0.0535670802715939</x:v>
      </x:c>
      <x:c r="AW2135" s="50" t="n">
        <x:v>2285</x:v>
      </x:c>
      <x:c r="AX2135" s="50" t="str">
        <x:v>Transformation Moat</x:v>
      </x:c>
      <x:c r="AY2135" s="50" t="str">
        <x:v>目立つ機械的警告なし（定性確認は別途必要）</x:v>
      </x:c>
      <x:c r="AZ2135" s="59" t="str">
        <x:v>2025-06-25 09:46</x:v>
      </x:c>
      <x:c r="BA2135" s="53" t="n">
        <x:v>32417</x:v>
      </x:c>
      <x:c r="BB2135" s="50"/>
      <x:c r="BC2135" s="50"/>
      <x:c r="BD2135" s="50"/>
    </x:row>
    <x:row r="2136">
      <x:c r="A2136" s="50" t="n">
        <x:v>2135</x:v>
      </x:c>
      <x:c r="B2136" s="50" t="str">
        <x:v>2768</x:v>
      </x:c>
      <x:c r="C2136" s="50" t="str">
        <x:v>2768.T</x:v>
      </x:c>
      <x:c r="D2136" s="50" t="str">
        <x:v>Sojitz Corporation</x:v>
      </x:c>
      <x:c r="E2136" s="50" t="str">
        <x:v>Prime Market (Domestic)</x:v>
      </x:c>
      <x:c r="F2136" s="50" t="str">
        <x:v>Wholesale Trade</x:v>
      </x:c>
      <x:c r="G2136" s="51" t="n">
        <x:v>1602485</x:v>
      </x:c>
      <x:c r="H2136" s="51" t="n">
        <x:v>2100752</x:v>
      </x:c>
      <x:c r="I2136" s="51" t="n">
        <x:v>2479840</x:v>
      </x:c>
      <x:c r="J2136" s="51" t="n">
        <x:v>2414649</x:v>
      </x:c>
      <x:c r="K2136" s="51" t="n">
        <x:v>2509714</x:v>
      </x:c>
      <x:c r="L2136" s="52" t="n">
        <x:f>IFERROR(H2136/G2136-1,"")</x:f>
        <x:v>0.31093395570005344</x:v>
      </x:c>
      <x:c r="M2136" s="52" t="n">
        <x:f>IFERROR(I2136/H2136-1,"")</x:f>
        <x:v>0.1804534757077465</x:v>
      </x:c>
      <x:c r="N2136" s="52" t="n">
        <x:f>IFERROR(J2136/I2136-1,"")</x:f>
        <x:v>-0.026288389573520865</x:v>
      </x:c>
      <x:c r="O2136" s="52" t="n">
        <x:f>IFERROR(K2136/J2136-1,"")</x:f>
        <x:v>0.03937011134951707</x:v>
      </x:c>
      <x:c r="P2136" s="52" t="n">
        <x:f>IFERROR((K2136/G2136)^(1/4)-1,"")</x:f>
        <x:v>0.11868435664234966</x:v>
      </x:c>
      <x:c r="Q2136" s="51" t="n">
        <x:v>-9088</x:v>
      </x:c>
      <x:c r="R2136" s="52" t="n">
        <x:f>IFERROR(Q2136/K2136,"")</x:f>
        <x:v>-0.0036211297382889047</x:v>
      </x:c>
      <x:c r="S2136" s="53" t="n">
        <x:v>37712</x:v>
      </x:c>
      <x:c r="T2136" s="50" t="str">
        <x:v>EDINET_company_history</x:v>
      </x:c>
      <x:c r="U2136" s="50" t="str">
        <x:v>日本マスタートラスト信託銀行株式会社（信託口)(注２)</x:v>
      </x:c>
      <x:c r="V2136" s="54" t="n">
        <x:v>0.187</x:v>
      </x:c>
      <x:c r="W2136" s="50" t="str">
        <x:v>藤本 昌義 / 植村 幸祐 / 渋谷 誠</x:v>
      </x:c>
      <x:c r="X2136" s="50" t="b">
        <x:f>AND(COUNT(L2136:O2136)=4,L2136&gt;='設定'!$B$6,M2136&gt;='設定'!$B$6,N2136&gt;='設定'!$B$6,O2136&gt;='設定'!$B$6)</x:f>
        <x:v>0</x:v>
      </x:c>
      <x:c r="Y2136" s="50" t="b">
        <x:f>AND(COUNT(G2136:K2136)=5,P2136&gt;='設定'!$B$7)</x:f>
        <x:v>0</x:v>
      </x:c>
      <x:c r="Z2136" s="50" t="b">
        <x:f>AND(ISNUMBER(R2136),R2136&gt;='設定'!$B$8)</x:f>
        <x:v>0</x:v>
      </x:c>
      <x:c r="AA2136" s="50" t="b">
        <x:f>AND(ISNUMBER(S2136),S2136&gt;=DATE(YEAR('設定'!$B$10)-'設定'!$B$9,MONTH('設定'!$B$10),DAY('設定'!$B$10)))</x:f>
        <x:v>0</x:v>
      </x:c>
      <x:c r="AB2136" s="55" t="b">
        <x:v>0</x:v>
      </x:c>
      <x:c r="AC2136" s="55" t="b">
        <x:v>0</x:v>
      </x:c>
      <x:c r="AD2136" s="50" t="n">
        <x:f>IF(X2136,1,0)+IF(Z2136,1,0)+IF(AA2136,1,0)+IF(AB2136,1,0)</x:f>
        <x:v>0</x:v>
      </x:c>
      <x:c r="AE2136" s="50" t="n">
        <x:f>IF(Y2136,1,0)+IF(Z2136,1,0)+IF(AA2136,1,0)+IF(AB2136,1,0)</x:f>
        <x:v>0</x:v>
      </x:c>
      <x:c r="AF2136" s="50" t="n">
        <x:f>IF(Y2136,1,0)+IF(Z2136,1,0)+IF(AA2136,1,0)+IF(AC2136,1,0)</x:f>
        <x:v>0</x:v>
      </x:c>
      <x:c r="AG2136" s="53" t="n">
        <x:v>44348</x:v>
      </x:c>
      <x:c r="AH2136" s="50" t="str">
        <x:v>S100VY7S</x:v>
      </x:c>
      <x:c r="AI2136" s="50" t="str">
        <x:v>RevenueIFRSSummaryOfBusinessResults</x:v>
      </x:c>
      <x:c r="AJ2136" s="50" t="str">
        <x:v>OperatingIncome</x:v>
      </x:c>
      <x:c r="AK2136" s="53" t="n">
        <x:v>45747</x:v>
      </x:c>
      <x:c r="AL2136" s="50" t="str">
        <x:v>365/365/365/366/365</x:v>
      </x:c>
      <x:c r="AM2136" s="51" t="n">
        <x:v>212109800</x:v>
      </x:c>
      <x:c r="AN2136" s="51" t="n">
        <x:v>5143</x:v>
      </x:c>
      <x:c r="AO2136" s="51" t="n">
        <x:f>IFERROR(AM2136*AN2136,"")</x:f>
        <x:v>1090880701400</x:v>
      </x:c>
      <x:c r="AP2136" s="56" t="n">
        <x:f>IFERROR(AO2136/(K2136*1000000),"")</x:f>
        <x:v>0.4346633526369937</x:v>
      </x:c>
      <x:c r="AQ2136" s="57" t="n">
        <x:v>10793430716.666666</x:v>
      </x:c>
      <x:c r="AR2136" s="52" t="n">
        <x:v>0.2880911295659944</x:v>
      </x:c>
      <x:c r="AS2136" s="52" t="n">
        <x:v>-0.3668208848108154</x:v>
      </x:c>
      <x:c r="AT2136" s="55" t="b">
        <x:v>0</x:v>
      </x:c>
      <x:c r="AU2136" s="50" t="str">
        <x:v>missing_financial_data</x:v>
      </x:c>
      <x:c r="AV2136" s="58" t="n">
        <x:v>0.162741429029302</x:v>
      </x:c>
      <x:c r="AW2136" s="50" t="n">
        <x:v>886</x:v>
      </x:c>
      <x:c r="AX2136" s="50" t="str">
        <x:v>Transformation Moat</x:v>
      </x:c>
      <x:c r="AY2136" s="50" t="str">
        <x:v>既存適格性フィルター不通過: missing_financial_data</x:v>
      </x:c>
      <x:c r="AZ2136" s="59" t="str">
        <x:v>2025-06-16 15:03</x:v>
      </x:c>
      <x:c r="BA2136" s="53" t="n">
        <x:v>37712</x:v>
      </x:c>
      <x:c r="BB2136" s="50"/>
      <x:c r="BC2136" s="50"/>
      <x:c r="BD2136" s="50" t="str">
        <x:v>TOPIX Mid400</x:v>
      </x:c>
    </x:row>
    <x:row r="2137">
      <x:c r="A2137" s="50" t="n">
        <x:v>2136</x:v>
      </x:c>
      <x:c r="B2137" s="50" t="str">
        <x:v>7819</x:v>
      </x:c>
      <x:c r="C2137" s="50" t="str">
        <x:v>7819.T</x:v>
      </x:c>
      <x:c r="D2137" s="50" t="str">
        <x:v>SHOBIDO Corporation</x:v>
      </x:c>
      <x:c r="E2137" s="50" t="str">
        <x:v>Standard Market(Domestic)</x:v>
      </x:c>
      <x:c r="F2137" s="50" t="str">
        <x:v>Other Products</x:v>
      </x:c>
      <x:c r="G2137" s="51" t="n">
        <x:v>14125.798</x:v>
      </x:c>
      <x:c r="H2137" s="51" t="n">
        <x:v>17280.493</x:v>
      </x:c>
      <x:c r="I2137" s="51" t="n">
        <x:v>20443.768</x:v>
      </x:c>
      <x:c r="J2137" s="51" t="n">
        <x:v>20919.562</x:v>
      </x:c>
      <x:c r="K2137" s="51" t="n">
        <x:v>22122.189</x:v>
      </x:c>
      <x:c r="L2137" s="52" t="n">
        <x:f>IFERROR(H2137/G2137-1,"")</x:f>
        <x:v>0.22332862185909774</x:v>
      </x:c>
      <x:c r="M2137" s="52" t="n">
        <x:f>IFERROR(I2137/H2137-1,"")</x:f>
        <x:v>0.18305467326655567</x:v>
      </x:c>
      <x:c r="N2137" s="52" t="n">
        <x:f>IFERROR(J2137/I2137-1,"")</x:f>
        <x:v>0.02327330265144867</x:v>
      </x:c>
      <x:c r="O2137" s="52" t="n">
        <x:f>IFERROR(K2137/J2137-1,"")</x:f>
        <x:v>0.057488153910679296</x:v>
      </x:c>
      <x:c r="P2137" s="52" t="n">
        <x:f>IFERROR((K2137/G2137)^(1/4)-1,"")</x:f>
        <x:v>0.11867459838141015</x:v>
      </x:c>
      <x:c r="Q2137" s="51" t="n">
        <x:v>1469.486</x:v>
      </x:c>
      <x:c r="R2137" s="52" t="n">
        <x:f>IFERROR(Q2137/K2137,"")</x:f>
        <x:v>0.06642588579276672</x:v>
      </x:c>
      <x:c r="S2137" s="53" t="n">
        <x:v>40057</x:v>
      </x:c>
      <x:c r="T2137" s="50" t="str">
        <x:v>EDINET_company_history</x:v>
      </x:c>
      <x:c r="U2137" s="50" t="str">
        <x:v>ＴＣＳ株式会社</x:v>
      </x:c>
      <x:c r="V2137" s="54" t="n">
        <x:v>0.282</x:v>
      </x:c>
      <x:c r="W2137" s="50" t="str">
        <x:v>寺 田 正 秀</x:v>
      </x:c>
      <x:c r="X2137" s="50" t="b">
        <x:f>AND(COUNT(L2137:O2137)=4,L2137&gt;='設定'!$B$6,M2137&gt;='設定'!$B$6,N2137&gt;='設定'!$B$6,O2137&gt;='設定'!$B$6)</x:f>
        <x:v>0</x:v>
      </x:c>
      <x:c r="Y2137" s="50" t="b">
        <x:f>AND(COUNT(G2137:K2137)=5,P2137&gt;='設定'!$B$7)</x:f>
        <x:v>0</x:v>
      </x:c>
      <x:c r="Z2137" s="50" t="b">
        <x:f>AND(ISNUMBER(R2137),R2137&gt;='設定'!$B$8)</x:f>
        <x:v>0</x:v>
      </x:c>
      <x:c r="AA2137" s="50" t="b">
        <x:f>AND(ISNUMBER(S2137),S2137&gt;=DATE(YEAR('設定'!$B$10)-'設定'!$B$9,MONTH('設定'!$B$10),DAY('設定'!$B$10)))</x:f>
        <x:v>0</x:v>
      </x:c>
      <x:c r="AB2137" s="55" t="b">
        <x:v>0</x:v>
      </x:c>
      <x:c r="AC2137" s="55" t="b">
        <x:v>0</x:v>
      </x:c>
      <x:c r="AD2137" s="50" t="n">
        <x:f>IF(X2137,1,0)+IF(Z2137,1,0)+IF(AA2137,1,0)+IF(AB2137,1,0)</x:f>
        <x:v>0</x:v>
      </x:c>
      <x:c r="AE2137" s="50" t="n">
        <x:f>IF(Y2137,1,0)+IF(Z2137,1,0)+IF(AA2137,1,0)+IF(AB2137,1,0)</x:f>
        <x:v>0</x:v>
      </x:c>
      <x:c r="AF2137" s="50" t="n">
        <x:f>IF(Y2137,1,0)+IF(Z2137,1,0)+IF(AA2137,1,0)+IF(AC2137,1,0)</x:f>
        <x:v>0</x:v>
      </x:c>
      <x:c r="AG2137" s="53" t="n">
        <x:v>44348</x:v>
      </x:c>
      <x:c r="AH2137" s="50" t="str">
        <x:v>S100XAKV</x:v>
      </x:c>
      <x:c r="AI2137" s="50" t="str">
        <x:v>NetSalesSummaryOfBusinessResults</x:v>
      </x:c>
      <x:c r="AJ2137" s="50" t="str">
        <x:v>OperatingIncome</x:v>
      </x:c>
      <x:c r="AK2137" s="53" t="n">
        <x:v>45930</x:v>
      </x:c>
      <x:c r="AL2137" s="50" t="str">
        <x:v>365/365/365/366/365</x:v>
      </x:c>
      <x:c r="AM2137" s="51" t="n">
        <x:v>13209800</x:v>
      </x:c>
      <x:c r="AN2137" s="51" t="n">
        <x:v>849</x:v>
      </x:c>
      <x:c r="AO2137" s="51" t="n">
        <x:f>IFERROR(AM2137*AN2137,"")</x:f>
        <x:v>11215120200</x:v>
      </x:c>
      <x:c r="AP2137" s="56" t="n">
        <x:f>IFERROR(AO2137/(K2137*1000000),"")</x:f>
        <x:v>0.5069624981506125</x:v>
      </x:c>
      <x:c r="AQ2137" s="57" t="n">
        <x:v>35987888.333333336</x:v>
      </x:c>
      <x:c r="AR2137" s="52" t="n">
        <x:v>0.345449004151788</x:v>
      </x:c>
      <x:c r="AS2137" s="52" t="n">
        <x:v>-0.417220083636581</x:v>
      </x:c>
      <x:c r="AT2137" s="55" t="b">
        <x:v>1</x:v>
      </x:c>
      <x:c r="AU2137" s="50"/>
      <x:c r="AV2137" s="58" t="n">
        <x:v>-0.0243970516729572</x:v>
      </x:c>
      <x:c r="AW2137" s="50" t="n">
        <x:v>2074</x:v>
      </x:c>
      <x:c r="AX2137" s="50" t="str">
        <x:v>Core Moat</x:v>
      </x:c>
      <x:c r="AY2137" s="50" t="str">
        <x:v>目立つ機械的警告なし（定性確認は別途必要）</x:v>
      </x:c>
      <x:c r="AZ2137" s="59" t="str">
        <x:v>2025-12-18 15:30</x:v>
      </x:c>
      <x:c r="BA2137" s="53" t="n">
        <x:v>40057</x:v>
      </x:c>
      <x:c r="BB2137" s="50"/>
      <x:c r="BC2137" s="50"/>
      <x:c r="BD2137" s="50"/>
    </x:row>
    <x:row r="2138">
      <x:c r="A2138" s="50" t="n">
        <x:v>2137</x:v>
      </x:c>
      <x:c r="B2138" s="50" t="str">
        <x:v>6023</x:v>
      </x:c>
      <x:c r="C2138" s="50" t="str">
        <x:v>6023.T</x:v>
      </x:c>
      <x:c r="D2138" s="50" t="str">
        <x:v>DAIHATSU INFINEARTH MFG.CO.,LTD.</x:v>
      </x:c>
      <x:c r="E2138" s="50" t="str">
        <x:v>Standard Market(Domestic)</x:v>
      </x:c>
      <x:c r="F2138" s="50" t="str">
        <x:v>Transportation Equipment</x:v>
      </x:c>
      <x:c r="G2138" s="51" t="n">
        <x:v>56745</x:v>
      </x:c>
      <x:c r="H2138" s="51" t="n">
        <x:v>57599</x:v>
      </x:c>
      <x:c r="I2138" s="51" t="n">
        <x:v>72113</x:v>
      </x:c>
      <x:c r="J2138" s="51" t="n">
        <x:v>81775</x:v>
      </x:c>
      <x:c r="K2138" s="51" t="n">
        <x:v>88781</x:v>
      </x:c>
      <x:c r="L2138" s="52" t="n">
        <x:f>IFERROR(H2138/G2138-1,"")</x:f>
        <x:v>0.015049784121949017</x:v>
      </x:c>
      <x:c r="M2138" s="52" t="n">
        <x:f>IFERROR(I2138/H2138-1,"")</x:f>
        <x:v>0.2519835413809268</x:v>
      </x:c>
      <x:c r="N2138" s="52" t="n">
        <x:f>IFERROR(J2138/I2138-1,"")</x:f>
        <x:v>0.13398416374301436</x:v>
      </x:c>
      <x:c r="O2138" s="52" t="n">
        <x:f>IFERROR(K2138/J2138-1,"")</x:f>
        <x:v>0.08567410577804946</x:v>
      </x:c>
      <x:c r="P2138" s="52" t="n">
        <x:f>IFERROR((K2138/G2138)^(1/4)-1,"")</x:f>
        <x:v>0.1184024454955177</x:v>
      </x:c>
      <x:c r="Q2138" s="51" t="n">
        <x:v>7634</x:v>
      </x:c>
      <x:c r="R2138" s="52" t="n">
        <x:f>IFERROR(Q2138/K2138,"")</x:f>
        <x:v>0.08598686655928633</x:v>
      </x:c>
      <x:c r="S2138" s="53" t="n">
        <x:v>28430</x:v>
      </x:c>
      <x:c r="T2138" s="50" t="str">
        <x:v>EDINET_company_history</x:v>
      </x:c>
      <x:c r="U2138" s="50" t="str">
        <x:v>ダイハツ工業株式会社</x:v>
      </x:c>
      <x:c r="V2138" s="54" t="n">
        <x:v>0.2534</x:v>
      </x:c>
      <x:c r="W2138" s="50" t="str">
        <x:v>堀 田 佳 伸 / 森 本 国 浩</x:v>
      </x:c>
      <x:c r="X2138" s="50" t="b">
        <x:f>AND(COUNT(L2138:O2138)=4,L2138&gt;='設定'!$B$6,M2138&gt;='設定'!$B$6,N2138&gt;='設定'!$B$6,O2138&gt;='設定'!$B$6)</x:f>
        <x:v>0</x:v>
      </x:c>
      <x:c r="Y2138" s="50" t="b">
        <x:f>AND(COUNT(G2138:K2138)=5,P2138&gt;='設定'!$B$7)</x:f>
        <x:v>0</x:v>
      </x:c>
      <x:c r="Z2138" s="50" t="b">
        <x:f>AND(ISNUMBER(R2138),R2138&gt;='設定'!$B$8)</x:f>
        <x:v>0</x:v>
      </x:c>
      <x:c r="AA2138" s="50" t="b">
        <x:f>AND(ISNUMBER(S2138),S2138&gt;=DATE(YEAR('設定'!$B$10)-'設定'!$B$9,MONTH('設定'!$B$10),DAY('設定'!$B$10)))</x:f>
        <x:v>0</x:v>
      </x:c>
      <x:c r="AB2138" s="55" t="b">
        <x:v>0</x:v>
      </x:c>
      <x:c r="AC2138" s="55" t="b">
        <x:v>0</x:v>
      </x:c>
      <x:c r="AD2138" s="50" t="n">
        <x:f>IF(X2138,1,0)+IF(Z2138,1,0)+IF(AA2138,1,0)+IF(AB2138,1,0)</x:f>
        <x:v>0</x:v>
      </x:c>
      <x:c r="AE2138" s="50" t="n">
        <x:f>IF(Y2138,1,0)+IF(Z2138,1,0)+IF(AA2138,1,0)+IF(AB2138,1,0)</x:f>
        <x:v>0</x:v>
      </x:c>
      <x:c r="AF2138" s="50" t="n">
        <x:f>IF(Y2138,1,0)+IF(Z2138,1,0)+IF(AA2138,1,0)+IF(AC2138,1,0)</x:f>
        <x:v>0</x:v>
      </x:c>
      <x:c r="AG2138" s="53" t="n">
        <x:v>44348</x:v>
      </x:c>
      <x:c r="AH2138" s="50" t="str">
        <x:v>S100W526</x:v>
      </x:c>
      <x:c r="AI2138" s="50" t="str">
        <x:v>NetSalesSummaryOfBusinessResults</x:v>
      </x:c>
      <x:c r="AJ2138" s="50" t="str">
        <x:v>OperatingIncome</x:v>
      </x:c>
      <x:c r="AK2138" s="53" t="n">
        <x:v>45747</x:v>
      </x:c>
      <x:c r="AL2138" s="50" t="str">
        <x:v>365/365/365/366/365</x:v>
      </x:c>
      <x:c r="AM2138" s="51" t="n">
        <x:v>25399400</x:v>
      </x:c>
      <x:c r="AN2138" s="51" t="n">
        <x:v>2858</x:v>
      </x:c>
      <x:c r="AO2138" s="51" t="n">
        <x:f>IFERROR(AM2138*AN2138,"")</x:f>
        <x:v>72591485200</x:v>
      </x:c>
      <x:c r="AP2138" s="56" t="n">
        <x:f>IFERROR(AO2138/(K2138*1000000),"")</x:f>
        <x:v>0.8176466270936349</x:v>
      </x:c>
      <x:c r="AQ2138" s="57" t="n">
        <x:v>586502921.6666666</x:v>
      </x:c>
      <x:c r="AR2138" s="52" t="n">
        <x:v>0.4674008390078013</x:v>
      </x:c>
      <x:c r="AS2138" s="52" t="n">
        <x:v>-0.4340777456517782</x:v>
      </x:c>
      <x:c r="AT2138" s="55" t="b">
        <x:v>1</x:v>
      </x:c>
      <x:c r="AU2138" s="50"/>
      <x:c r="AV2138" s="58" t="n">
        <x:v>0.0724205847602088</x:v>
      </x:c>
      <x:c r="AW2138" s="50" t="n">
        <x:v>1385</x:v>
      </x:c>
      <x:c r="AX2138" s="50" t="str">
        <x:v>Transformation Moat</x:v>
      </x:c>
      <x:c r="AY2138" s="50" t="str">
        <x:v>目立つ機械的警告なし（定性確認は別途必要）</x:v>
      </x:c>
      <x:c r="AZ2138" s="59" t="str">
        <x:v>2025-06-26 12:57</x:v>
      </x:c>
      <x:c r="BA2138" s="53" t="n">
        <x:v>28430</x:v>
      </x:c>
      <x:c r="BB2138" s="50"/>
      <x:c r="BC2138" s="50"/>
      <x:c r="BD2138" s="50"/>
    </x:row>
    <x:row r="2139">
      <x:c r="A2139" s="50" t="n">
        <x:v>2138</x:v>
      </x:c>
      <x:c r="B2139" s="50" t="str">
        <x:v>6622</x:v>
      </x:c>
      <x:c r="C2139" s="50" t="str">
        <x:v>6622.T</x:v>
      </x:c>
      <x:c r="D2139" s="50" t="str">
        <x:v>DAIHEN CORPORATION</x:v>
      </x:c>
      <x:c r="E2139" s="50" t="str">
        <x:v>Prime Market (Domestic)</x:v>
      </x:c>
      <x:c r="F2139" s="50" t="str">
        <x:v>Electric Appliances</x:v>
      </x:c>
      <x:c r="G2139" s="51" t="n">
        <x:v>145144</x:v>
      </x:c>
      <x:c r="H2139" s="51" t="n">
        <x:v>160618</x:v>
      </x:c>
      <x:c r="I2139" s="51" t="n">
        <x:v>185288</x:v>
      </x:c>
      <x:c r="J2139" s="51" t="n">
        <x:v>188571</x:v>
      </x:c>
      <x:c r="K2139" s="51" t="n">
        <x:v>226375</x:v>
      </x:c>
      <x:c r="L2139" s="52" t="n">
        <x:f>IFERROR(H2139/G2139-1,"")</x:f>
        <x:v>0.10661136526484039</x:v>
      </x:c>
      <x:c r="M2139" s="52" t="n">
        <x:f>IFERROR(I2139/H2139-1,"")</x:f>
        <x:v>0.1535942422393506</x:v>
      </x:c>
      <x:c r="N2139" s="52" t="n">
        <x:f>IFERROR(J2139/I2139-1,"")</x:f>
        <x:v>0.017718362764992834</x:v>
      </x:c>
      <x:c r="O2139" s="52" t="n">
        <x:f>IFERROR(K2139/J2139-1,"")</x:f>
        <x:v>0.20047621320351494</x:v>
      </x:c>
      <x:c r="P2139" s="52" t="n">
        <x:f>IFERROR((K2139/G2139)^(1/4)-1,"")</x:f>
        <x:v>0.11752524827376676</x:v>
      </x:c>
      <x:c r="Q2139" s="51" t="n">
        <x:v>16174</x:v>
      </x:c>
      <x:c r="R2139" s="52" t="n">
        <x:f>IFERROR(Q2139/K2139,"")</x:f>
        <x:v>0.07144781888459414</x:v>
      </x:c>
      <x:c r="S2139" s="53" t="n">
        <x:v>19664</x:v>
      </x:c>
      <x:c r="T2139" s="50" t="str">
        <x:v>EDINET_company_history</x:v>
      </x:c>
      <x:c r="U2139" s="50" t="str">
        <x:v>日本マスタートラスト信託銀行株式会社(信託口)</x:v>
      </x:c>
      <x:c r="V2139" s="54" t="n">
        <x:v>0.1415</x:v>
      </x:c>
      <x:c r="W2139" s="50" t="str">
        <x:v>田 尻 哲 也 / 蓑 毛 正一郎 / 加 茂 和 夫</x:v>
      </x:c>
      <x:c r="X2139" s="50" t="b">
        <x:f>AND(COUNT(L2139:O2139)=4,L2139&gt;='設定'!$B$6,M2139&gt;='設定'!$B$6,N2139&gt;='設定'!$B$6,O2139&gt;='設定'!$B$6)</x:f>
        <x:v>0</x:v>
      </x:c>
      <x:c r="Y2139" s="50" t="b">
        <x:f>AND(COUNT(G2139:K2139)=5,P2139&gt;='設定'!$B$7)</x:f>
        <x:v>0</x:v>
      </x:c>
      <x:c r="Z2139" s="50" t="b">
        <x:f>AND(ISNUMBER(R2139),R2139&gt;='設定'!$B$8)</x:f>
        <x:v>0</x:v>
      </x:c>
      <x:c r="AA2139" s="50" t="b">
        <x:f>AND(ISNUMBER(S2139),S2139&gt;=DATE(YEAR('設定'!$B$10)-'設定'!$B$9,MONTH('設定'!$B$10),DAY('設定'!$B$10)))</x:f>
        <x:v>0</x:v>
      </x:c>
      <x:c r="AB2139" s="55" t="b">
        <x:v>0</x:v>
      </x:c>
      <x:c r="AC2139" s="55" t="b">
        <x:v>0</x:v>
      </x:c>
      <x:c r="AD2139" s="50" t="n">
        <x:f>IF(X2139,1,0)+IF(Z2139,1,0)+IF(AA2139,1,0)+IF(AB2139,1,0)</x:f>
        <x:v>0</x:v>
      </x:c>
      <x:c r="AE2139" s="50" t="n">
        <x:f>IF(Y2139,1,0)+IF(Z2139,1,0)+IF(AA2139,1,0)+IF(AB2139,1,0)</x:f>
        <x:v>0</x:v>
      </x:c>
      <x:c r="AF2139" s="50" t="n">
        <x:f>IF(Y2139,1,0)+IF(Z2139,1,0)+IF(AA2139,1,0)+IF(AC2139,1,0)</x:f>
        <x:v>0</x:v>
      </x:c>
      <x:c r="AG2139" s="53" t="n">
        <x:v>44348</x:v>
      </x:c>
      <x:c r="AH2139" s="50" t="str">
        <x:v>S100W3VQ</x:v>
      </x:c>
      <x:c r="AI2139" s="50" t="str">
        <x:v>NetSalesSummaryOfBusinessResults</x:v>
      </x:c>
      <x:c r="AJ2139" s="50" t="str">
        <x:v>OperatingIncome</x:v>
      </x:c>
      <x:c r="AK2139" s="53" t="n">
        <x:v>45747</x:v>
      </x:c>
      <x:c r="AL2139" s="50" t="str">
        <x:v>365/365/365/366/365</x:v>
      </x:c>
      <x:c r="AM2139" s="51" t="n">
        <x:v>24017691</x:v>
      </x:c>
      <x:c r="AN2139" s="51" t="n">
        <x:v>15790</x:v>
      </x:c>
      <x:c r="AO2139" s="51" t="n">
        <x:f>IFERROR(AM2139*AN2139,"")</x:f>
        <x:v>379239340890</x:v>
      </x:c>
      <x:c r="AP2139" s="56" t="n">
        <x:f>IFERROR(AO2139/(K2139*1000000),"")</x:f>
        <x:v>1.675270418067366</x:v>
      </x:c>
      <x:c r="AQ2139" s="57" t="n">
        <x:v>3054266466.6666665</x:v>
      </x:c>
      <x:c r="AR2139" s="52" t="n">
        <x:v>0.3923832678846488</x:v>
      </x:c>
      <x:c r="AS2139" s="52" t="n">
        <x:v>-0.5256467370774288</x:v>
      </x:c>
      <x:c r="AT2139" s="55" t="b">
        <x:v>0</x:v>
      </x:c>
      <x:c r="AU2139" s="50" t="str">
        <x:v>repeated_negative_operating_cf</x:v>
      </x:c>
      <x:c r="AV2139" s="58" t="n">
        <x:v>0.4939072360692029</x:v>
      </x:c>
      <x:c r="AW2139" s="50" t="n">
        <x:v>92</x:v>
      </x:c>
      <x:c r="AX2139" s="50" t="str">
        <x:v>Future Moat</x:v>
      </x:c>
      <x:c r="AY2139" s="50" t="str">
        <x:v>既存適格性フィルター不通過: repeated_negative_operating_cf</x:v>
      </x:c>
      <x:c r="AZ2139" s="59" t="str">
        <x:v>2025-06-25 10:27</x:v>
      </x:c>
      <x:c r="BA2139" s="53" t="n">
        <x:v>19664</x:v>
      </x:c>
      <x:c r="BB2139" s="50"/>
      <x:c r="BC2139" s="50"/>
      <x:c r="BD2139" s="50" t="str">
        <x:v>TOPIX Small 1</x:v>
      </x:c>
    </x:row>
    <x:row r="2140">
      <x:c r="A2140" s="50" t="n">
        <x:v>2139</x:v>
      </x:c>
      <x:c r="B2140" s="50" t="str">
        <x:v>6092</x:v>
      </x:c>
      <x:c r="C2140" s="50" t="str">
        <x:v>6092.T</x:v>
      </x:c>
      <x:c r="D2140" s="50" t="str">
        <x:v>EnBio Holdings,Inc</x:v>
      </x:c>
      <x:c r="E2140" s="50" t="str">
        <x:v>Standard Market(Domestic)</x:v>
      </x:c>
      <x:c r="F2140" s="50" t="str">
        <x:v>Services</x:v>
      </x:c>
      <x:c r="G2140" s="51" t="n">
        <x:v>6840.611</x:v>
      </x:c>
      <x:c r="H2140" s="51" t="n">
        <x:v>8987.865</x:v>
      </x:c>
      <x:c r="I2140" s="51" t="n">
        <x:v>8120.309</x:v>
      </x:c>
      <x:c r="J2140" s="51" t="n">
        <x:v>9575.536</x:v>
      </x:c>
      <x:c r="K2140" s="51" t="n">
        <x:v>10668.079</x:v>
      </x:c>
      <x:c r="L2140" s="52" t="n">
        <x:f>IFERROR(H2140/G2140-1,"")</x:f>
        <x:v>0.31389798367426525</x:v>
      </x:c>
      <x:c r="M2140" s="52" t="n">
        <x:f>IFERROR(I2140/H2140-1,"")</x:f>
        <x:v>-0.09652525933578215</x:v>
      </x:c>
      <x:c r="N2140" s="52" t="n">
        <x:f>IFERROR(J2140/I2140-1,"")</x:f>
        <x:v>0.17920832815598509</x:v>
      </x:c>
      <x:c r="O2140" s="52" t="n">
        <x:f>IFERROR(K2140/J2140-1,"")</x:f>
        <x:v>0.11409732050508703</x:v>
      </x:c>
      <x:c r="P2140" s="52" t="n">
        <x:f>IFERROR((K2140/G2140)^(1/4)-1,"")</x:f>
        <x:v>0.1175007728811357</x:v>
      </x:c>
      <x:c r="Q2140" s="51" t="n">
        <x:v>839.454</x:v>
      </x:c>
      <x:c r="R2140" s="52" t="n">
        <x:f>IFERROR(Q2140/K2140,"")</x:f>
        <x:v>0.0786883936648763</x:v>
      </x:c>
      <x:c r="S2140" s="53" t="n">
        <x:v>36312</x:v>
      </x:c>
      <x:c r="T2140" s="50" t="str">
        <x:v>EDINET_company_history</x:v>
      </x:c>
      <x:c r="U2140" s="50" t="str">
        <x:v>株式会社シーアールイー</x:v>
      </x:c>
      <x:c r="V2140" s="54" t="n">
        <x:v>0.3432</x:v>
      </x:c>
      <x:c r="W2140" s="50" t="str">
        <x:v>中村 賀一</x:v>
      </x:c>
      <x:c r="X2140" s="50" t="b">
        <x:f>AND(COUNT(L2140:O2140)=4,L2140&gt;='設定'!$B$6,M2140&gt;='設定'!$B$6,N2140&gt;='設定'!$B$6,O2140&gt;='設定'!$B$6)</x:f>
        <x:v>0</x:v>
      </x:c>
      <x:c r="Y2140" s="50" t="b">
        <x:f>AND(COUNT(G2140:K2140)=5,P2140&gt;='設定'!$B$7)</x:f>
        <x:v>0</x:v>
      </x:c>
      <x:c r="Z2140" s="50" t="b">
        <x:f>AND(ISNUMBER(R2140),R2140&gt;='設定'!$B$8)</x:f>
        <x:v>0</x:v>
      </x:c>
      <x:c r="AA2140" s="50" t="b">
        <x:f>AND(ISNUMBER(S2140),S2140&gt;=DATE(YEAR('設定'!$B$10)-'設定'!$B$9,MONTH('設定'!$B$10),DAY('設定'!$B$10)))</x:f>
        <x:v>0</x:v>
      </x:c>
      <x:c r="AB2140" s="55" t="b">
        <x:v>0</x:v>
      </x:c>
      <x:c r="AC2140" s="55" t="b">
        <x:v>0</x:v>
      </x:c>
      <x:c r="AD2140" s="50" t="n">
        <x:f>IF(X2140,1,0)+IF(Z2140,1,0)+IF(AA2140,1,0)+IF(AB2140,1,0)</x:f>
        <x:v>0</x:v>
      </x:c>
      <x:c r="AE2140" s="50" t="n">
        <x:f>IF(Y2140,1,0)+IF(Z2140,1,0)+IF(AA2140,1,0)+IF(AB2140,1,0)</x:f>
        <x:v>0</x:v>
      </x:c>
      <x:c r="AF2140" s="50" t="n">
        <x:f>IF(Y2140,1,0)+IF(Z2140,1,0)+IF(AA2140,1,0)+IF(AC2140,1,0)</x:f>
        <x:v>0</x:v>
      </x:c>
      <x:c r="AG2140" s="53" t="n">
        <x:v>44348</x:v>
      </x:c>
      <x:c r="AH2140" s="50" t="str">
        <x:v>S100W6WO</x:v>
      </x:c>
      <x:c r="AI2140" s="50" t="str">
        <x:v>NetSalesSummaryOfBusinessResults</x:v>
      </x:c>
      <x:c r="AJ2140" s="50" t="str">
        <x:v>OperatingIncome</x:v>
      </x:c>
      <x:c r="AK2140" s="53" t="n">
        <x:v>45747</x:v>
      </x:c>
      <x:c r="AL2140" s="50" t="str">
        <x:v>365/365/365/366/365</x:v>
      </x:c>
      <x:c r="AM2140" s="51" t="n">
        <x:v>8100200</x:v>
      </x:c>
      <x:c r="AN2140" s="51" t="n">
        <x:v>782</x:v>
      </x:c>
      <x:c r="AO2140" s="51" t="n">
        <x:f>IFERROR(AM2140*AN2140,"")</x:f>
        <x:v>6334356400</x:v>
      </x:c>
      <x:c r="AP2140" s="56" t="n">
        <x:f>IFERROR(AO2140/(K2140*1000000),"")</x:f>
        <x:v>0.5937672939992289</x:v>
      </x:c>
      <x:c r="AQ2140" s="57" t="n">
        <x:v>71669373.33333333</x:v>
      </x:c>
      <x:c r="AR2140" s="52" t="n">
        <x:v>0.3748428698719304</x:v>
      </x:c>
      <x:c r="AS2140" s="52" t="n">
        <x:v>-0.4951690092285239</x:v>
      </x:c>
      <x:c r="AT2140" s="55" t="b">
        <x:v>1</x:v>
      </x:c>
      <x:c r="AU2140" s="50"/>
      <x:c r="AV2140" s="58" t="n">
        <x:v>-0.0198385203091734</x:v>
      </x:c>
      <x:c r="AW2140" s="50" t="n">
        <x:v>2040</x:v>
      </x:c>
      <x:c r="AX2140" s="50" t="str">
        <x:v>Future Moat</x:v>
      </x:c>
      <x:c r="AY2140" s="50" t="str">
        <x:v>目立つ機械的警告なし（定性確認は別途必要）</x:v>
      </x:c>
      <x:c r="AZ2140" s="59" t="str">
        <x:v>2025-06-26 15:35</x:v>
      </x:c>
      <x:c r="BA2140" s="53" t="n">
        <x:v>36312</x:v>
      </x:c>
      <x:c r="BB2140" s="50"/>
      <x:c r="BC2140" s="50"/>
      <x:c r="BD2140" s="50"/>
    </x:row>
    <x:row r="2141">
      <x:c r="A2141" s="50" t="n">
        <x:v>2140</x:v>
      </x:c>
      <x:c r="B2141" s="50" t="str">
        <x:v>9274</x:v>
      </x:c>
      <x:c r="C2141" s="50" t="str">
        <x:v>9274.T</x:v>
      </x:c>
      <x:c r="D2141" s="50" t="str">
        <x:v>KPP GROUP HOLDINGS CO.,LTD.</x:v>
      </x:c>
      <x:c r="E2141" s="50" t="str">
        <x:v>Prime Market (Domestic)</x:v>
      </x:c>
      <x:c r="F2141" s="50" t="str">
        <x:v>Wholesale Trade</x:v>
      </x:c>
      <x:c r="G2141" s="51" t="n">
        <x:v>430404</x:v>
      </x:c>
      <x:c r="H2141" s="51" t="n">
        <x:v>563414</x:v>
      </x:c>
      <x:c r="I2141" s="51" t="n">
        <x:v>659656</x:v>
      </x:c>
      <x:c r="J2141" s="51" t="n">
        <x:v>644435</x:v>
      </x:c>
      <x:c r="K2141" s="51" t="n">
        <x:v>670042</x:v>
      </x:c>
      <x:c r="L2141" s="52" t="n">
        <x:f>IFERROR(H2141/G2141-1,"")</x:f>
        <x:v>0.3090352320145724</x:v>
      </x:c>
      <x:c r="M2141" s="52" t="n">
        <x:f>IFERROR(I2141/H2141-1,"")</x:f>
        <x:v>0.1708193264633111</x:v>
      </x:c>
      <x:c r="N2141" s="52" t="n">
        <x:f>IFERROR(J2141/I2141-1,"")</x:f>
        <x:v>-0.02307414773760874</x:v>
      </x:c>
      <x:c r="O2141" s="52" t="n">
        <x:f>IFERROR(K2141/J2141-1,"")</x:f>
        <x:v>0.03973558233180996</x:v>
      </x:c>
      <x:c r="P2141" s="52" t="n">
        <x:f>IFERROR((K2141/G2141)^(1/4)-1,"")</x:f>
        <x:v>0.11700838148409343</x:v>
      </x:c>
      <x:c r="Q2141" s="51" t="n">
        <x:v>13544</x:v>
      </x:c>
      <x:c r="R2141" s="52" t="n">
        <x:f>IFERROR(Q2141/K2141,"")</x:f>
        <x:v>0.020213658248288913</x:v>
      </x:c>
      <x:c r="S2141" s="53" t="n">
        <x:v>43252</x:v>
      </x:c>
      <x:c r="T2141" s="50" t="str">
        <x:v>EDINET_company_history</x:v>
      </x:c>
      <x:c r="U2141" s="50" t="str">
        <x:v>王子ホールディングス株式会社</x:v>
      </x:c>
      <x:c r="V2141" s="54" t="n">
        <x:v>0.1745</x:v>
      </x:c>
      <x:c r="W2141" s="50" t="str">
        <x:v>田辺 円 / 坂田 保之</x:v>
      </x:c>
      <x:c r="X2141" s="50" t="b">
        <x:f>AND(COUNT(L2141:O2141)=4,L2141&gt;='設定'!$B$6,M2141&gt;='設定'!$B$6,N2141&gt;='設定'!$B$6,O2141&gt;='設定'!$B$6)</x:f>
        <x:v>0</x:v>
      </x:c>
      <x:c r="Y2141" s="50" t="b">
        <x:f>AND(COUNT(G2141:K2141)=5,P2141&gt;='設定'!$B$7)</x:f>
        <x:v>0</x:v>
      </x:c>
      <x:c r="Z2141" s="50" t="b">
        <x:f>AND(ISNUMBER(R2141),R2141&gt;='設定'!$B$8)</x:f>
        <x:v>0</x:v>
      </x:c>
      <x:c r="AA2141" s="50" t="b">
        <x:f>AND(ISNUMBER(S2141),S2141&gt;=DATE(YEAR('設定'!$B$10)-'設定'!$B$9,MONTH('設定'!$B$10),DAY('設定'!$B$10)))</x:f>
        <x:v>0</x:v>
      </x:c>
      <x:c r="AB2141" s="55" t="b">
        <x:v>0</x:v>
      </x:c>
      <x:c r="AC2141" s="55" t="b">
        <x:v>0</x:v>
      </x:c>
      <x:c r="AD2141" s="50" t="n">
        <x:f>IF(X2141,1,0)+IF(Z2141,1,0)+IF(AA2141,1,0)+IF(AB2141,1,0)</x:f>
        <x:v>0</x:v>
      </x:c>
      <x:c r="AE2141" s="50" t="n">
        <x:f>IF(Y2141,1,0)+IF(Z2141,1,0)+IF(AA2141,1,0)+IF(AB2141,1,0)</x:f>
        <x:v>0</x:v>
      </x:c>
      <x:c r="AF2141" s="50" t="n">
        <x:f>IF(Y2141,1,0)+IF(Z2141,1,0)+IF(AA2141,1,0)+IF(AC2141,1,0)</x:f>
        <x:v>0</x:v>
      </x:c>
      <x:c r="AG2141" s="53" t="n">
        <x:v>44348</x:v>
      </x:c>
      <x:c r="AH2141" s="50" t="str">
        <x:v>S100W4SL</x:v>
      </x:c>
      <x:c r="AI2141" s="50" t="str">
        <x:v>NetSalesSummaryOfBusinessResults</x:v>
      </x:c>
      <x:c r="AJ2141" s="50" t="str">
        <x:v>OperatingIncome</x:v>
      </x:c>
      <x:c r="AK2141" s="53" t="n">
        <x:v>45747</x:v>
      </x:c>
      <x:c r="AL2141" s="50" t="str">
        <x:v>365/365/365/366/365</x:v>
      </x:c>
      <x:c r="AM2141" s="51" t="n">
        <x:v>67244284</x:v>
      </x:c>
      <x:c r="AN2141" s="51" t="n">
        <x:v>972</x:v>
      </x:c>
      <x:c r="AO2141" s="51" t="n">
        <x:f>IFERROR(AM2141*AN2141,"")</x:f>
        <x:v>65361444048</x:v>
      </x:c>
      <x:c r="AP2141" s="56" t="n">
        <x:f>IFERROR(AO2141/(K2141*1000000),"")</x:f>
        <x:v>0.0975482791347408</x:v>
      </x:c>
      <x:c r="AQ2141" s="57" t="n">
        <x:v>270670861.6666667</x:v>
      </x:c>
      <x:c r="AR2141" s="52" t="n">
        <x:v>0.4493929481274098</x:v>
      </x:c>
      <x:c r="AS2141" s="52" t="n">
        <x:v>-0.4431475907947036</x:v>
      </x:c>
      <x:c r="AT2141" s="55" t="b">
        <x:v>1</x:v>
      </x:c>
      <x:c r="AU2141" s="50"/>
      <x:c r="AV2141" s="58" t="n">
        <x:v>-0.2450641403206538</x:v>
      </x:c>
      <x:c r="AW2141" s="50" t="n">
        <x:v>3179</x:v>
      </x:c>
      <x:c r="AX2141" s="50" t="str">
        <x:v>Transformation Moat</x:v>
      </x:c>
      <x:c r="AY2141" s="50" t="str">
        <x:v>目立つ機械的警告なし（定性確認は別途必要）</x:v>
      </x:c>
      <x:c r="AZ2141" s="59" t="str">
        <x:v>2025-06-25 15:25</x:v>
      </x:c>
      <x:c r="BA2141" s="53" t="n">
        <x:v>43252</x:v>
      </x:c>
      <x:c r="BB2141" s="50"/>
      <x:c r="BC2141" s="50"/>
      <x:c r="BD2141" s="50" t="str">
        <x:v>TOPIX Small 1</x:v>
      </x:c>
    </x:row>
    <x:row r="2142">
      <x:c r="A2142" s="50" t="n">
        <x:v>2141</x:v>
      </x:c>
      <x:c r="B2142" s="50" t="str">
        <x:v>4768</x:v>
      </x:c>
      <x:c r="C2142" s="50" t="str">
        <x:v>4768.T</x:v>
      </x:c>
      <x:c r="D2142" s="50" t="str">
        <x:v>OTSUKA CORPORATION</x:v>
      </x:c>
      <x:c r="E2142" s="50" t="str">
        <x:v>Prime Market (Domestic)</x:v>
      </x:c>
      <x:c r="F2142" s="50" t="str">
        <x:v>Information &amp; Communication</x:v>
      </x:c>
      <x:c r="G2142" s="51" t="n">
        <x:v>851894</x:v>
      </x:c>
      <x:c r="H2142" s="51" t="n">
        <x:v>861022</x:v>
      </x:c>
      <x:c r="I2142" s="51" t="n">
        <x:v>977370</x:v>
      </x:c>
      <x:c r="J2142" s="51" t="n">
        <x:v>1107668</x:v>
      </x:c>
      <x:c r="K2142" s="51" t="n">
        <x:v>1322791</x:v>
      </x:c>
      <x:c r="L2142" s="52" t="n">
        <x:f>IFERROR(H2142/G2142-1,"")</x:f>
        <x:v>0.010714948103871968</x:v>
      </x:c>
      <x:c r="M2142" s="52" t="n">
        <x:f>IFERROR(I2142/H2142-1,"")</x:f>
        <x:v>0.13512778999839736</x:v>
      </x:c>
      <x:c r="N2142" s="52" t="n">
        <x:f>IFERROR(J2142/I2142-1,"")</x:f>
        <x:v>0.13331491656179328</x:v>
      </x:c>
      <x:c r="O2142" s="52" t="n">
        <x:f>IFERROR(K2142/J2142-1,"")</x:f>
        <x:v>0.19421252577487125</x:v>
      </x:c>
      <x:c r="P2142" s="52" t="n">
        <x:f>IFERROR((K2142/G2142)^(1/4)-1,"")</x:f>
        <x:v>0.11628841600202966</x:v>
      </x:c>
      <x:c r="Q2142" s="51" t="n">
        <x:v>89943</x:v>
      </x:c>
      <x:c r="R2142" s="52" t="n">
        <x:f>IFERROR(Q2142/K2142,"")</x:f>
        <x:v>0.0679948684259267</x:v>
      </x:c>
      <x:c r="S2142" s="53" t="n">
        <x:v>36708</x:v>
      </x:c>
      <x:c r="T2142" s="50" t="str">
        <x:v>EDINET_company_history</x:v>
      </x:c>
      <x:c r="U2142" s="50" t="str">
        <x:v>大塚装備株式会社</x:v>
      </x:c>
      <x:c r="V2142" s="54" t="n">
        <x:v>0.3354</x:v>
      </x:c>
      <x:c r="W2142" s="50" t="str">
        <x:v>大 塚 裕 司</x:v>
      </x:c>
      <x:c r="X2142" s="50" t="b">
        <x:f>AND(COUNT(L2142:O2142)=4,L2142&gt;='設定'!$B$6,M2142&gt;='設定'!$B$6,N2142&gt;='設定'!$B$6,O2142&gt;='設定'!$B$6)</x:f>
        <x:v>0</x:v>
      </x:c>
      <x:c r="Y2142" s="50" t="b">
        <x:f>AND(COUNT(G2142:K2142)=5,P2142&gt;='設定'!$B$7)</x:f>
        <x:v>0</x:v>
      </x:c>
      <x:c r="Z2142" s="50" t="b">
        <x:f>AND(ISNUMBER(R2142),R2142&gt;='設定'!$B$8)</x:f>
        <x:v>0</x:v>
      </x:c>
      <x:c r="AA2142" s="50" t="b">
        <x:f>AND(ISNUMBER(S2142),S2142&gt;=DATE(YEAR('設定'!$B$10)-'設定'!$B$9,MONTH('設定'!$B$10),DAY('設定'!$B$10)))</x:f>
        <x:v>0</x:v>
      </x:c>
      <x:c r="AB2142" s="55" t="b">
        <x:v>0</x:v>
      </x:c>
      <x:c r="AC2142" s="55" t="b">
        <x:v>0</x:v>
      </x:c>
      <x:c r="AD2142" s="50" t="n">
        <x:f>IF(X2142,1,0)+IF(Z2142,1,0)+IF(AA2142,1,0)+IF(AB2142,1,0)</x:f>
        <x:v>0</x:v>
      </x:c>
      <x:c r="AE2142" s="50" t="n">
        <x:f>IF(Y2142,1,0)+IF(Z2142,1,0)+IF(AA2142,1,0)+IF(AB2142,1,0)</x:f>
        <x:v>0</x:v>
      </x:c>
      <x:c r="AF2142" s="50" t="n">
        <x:f>IF(Y2142,1,0)+IF(Z2142,1,0)+IF(AA2142,1,0)+IF(AC2142,1,0)</x:f>
        <x:v>0</x:v>
      </x:c>
      <x:c r="AG2142" s="53" t="n">
        <x:v>44348</x:v>
      </x:c>
      <x:c r="AH2142" s="50" t="str">
        <x:v>S100XU0X</x:v>
      </x:c>
      <x:c r="AI2142" s="50" t="str">
        <x:v>NetSalesSummaryOfBusinessResults</x:v>
      </x:c>
      <x:c r="AJ2142" s="50" t="str">
        <x:v>OperatingIncome</x:v>
      </x:c>
      <x:c r="AK2142" s="53" t="n">
        <x:v>46022</x:v>
      </x:c>
      <x:c r="AL2142" s="50" t="str">
        <x:v>365/365/365/366/365</x:v>
      </x:c>
      <x:c r="AM2142" s="51" t="n">
        <x:v>379201240</x:v>
      </x:c>
      <x:c r="AN2142" s="51" t="n">
        <x:v>3063</x:v>
      </x:c>
      <x:c r="AO2142" s="51" t="n">
        <x:f>IFERROR(AM2142*AN2142,"")</x:f>
        <x:v>1161493398120</x:v>
      </x:c>
      <x:c r="AP2142" s="56" t="n">
        <x:f>IFERROR(AO2142/(K2142*1000000),"")</x:f>
        <x:v>0.8780626706108523</x:v>
      </x:c>
      <x:c r="AQ2142" s="57" t="n">
        <x:v>4944641539.166667</x:v>
      </x:c>
      <x:c r="AR2142" s="52" t="n">
        <x:v>0.265090386289802</x:v>
      </x:c>
      <x:c r="AS2142" s="52" t="n">
        <x:v>-0.3834424827169453</x:v>
      </x:c>
      <x:c r="AT2142" s="55" t="b">
        <x:v>1</x:v>
      </x:c>
      <x:c r="AU2142" s="50"/>
      <x:c r="AV2142" s="58" t="n">
        <x:v>0.0254062292438007</x:v>
      </x:c>
      <x:c r="AW2142" s="50" t="n">
        <x:v>1685</x:v>
      </x:c>
      <x:c r="AX2142" s="50" t="str">
        <x:v>Core Moat</x:v>
      </x:c>
      <x:c r="AY2142" s="50" t="str">
        <x:v>目立つ機械的警告なし（定性確認は別途必要）</x:v>
      </x:c>
      <x:c r="AZ2142" s="59" t="str">
        <x:v>2026-03-26 14:26</x:v>
      </x:c>
      <x:c r="BA2142" s="53" t="n">
        <x:v>36708</x:v>
      </x:c>
      <x:c r="BB2142" s="50"/>
      <x:c r="BC2142" s="50"/>
      <x:c r="BD2142" s="50" t="str">
        <x:v>TOPIX Mid400</x:v>
      </x:c>
    </x:row>
    <x:row r="2143">
      <x:c r="A2143" s="50" t="n">
        <x:v>2142</x:v>
      </x:c>
      <x:c r="B2143" s="50" t="str">
        <x:v>2811</x:v>
      </x:c>
      <x:c r="C2143" s="50" t="str">
        <x:v>2811.T</x:v>
      </x:c>
      <x:c r="D2143" s="50" t="str">
        <x:v>KAGOME CO.,LTD.</x:v>
      </x:c>
      <x:c r="E2143" s="50" t="str">
        <x:v>Prime Market (Domestic)</x:v>
      </x:c>
      <x:c r="F2143" s="50" t="str">
        <x:v>Foods</x:v>
      </x:c>
      <x:c r="G2143" s="51" t="n">
        <x:v>189652</x:v>
      </x:c>
      <x:c r="H2143" s="51" t="n">
        <x:v>205618</x:v>
      </x:c>
      <x:c r="I2143" s="51" t="n">
        <x:v>224730</x:v>
      </x:c>
      <x:c r="J2143" s="51" t="n">
        <x:v>306869</x:v>
      </x:c>
      <x:c r="K2143" s="51" t="n">
        <x:v>294264</x:v>
      </x:c>
      <x:c r="L2143" s="52" t="n">
        <x:f>IFERROR(H2143/G2143-1,"")</x:f>
        <x:v>0.08418577183472897</x:v>
      </x:c>
      <x:c r="M2143" s="52" t="n">
        <x:f>IFERROR(I2143/H2143-1,"")</x:f>
        <x:v>0.09294906087988397</x:v>
      </x:c>
      <x:c r="N2143" s="52" t="n">
        <x:f>IFERROR(J2143/I2143-1,"")</x:f>
        <x:v>0.36550082321007427</x:v>
      </x:c>
      <x:c r="O2143" s="52" t="n">
        <x:f>IFERROR(K2143/J2143-1,"")</x:f>
        <x:v>-0.04107615953387278</x:v>
      </x:c>
      <x:c r="P2143" s="52" t="n">
        <x:f>IFERROR((K2143/G2143)^(1/4)-1,"")</x:f>
        <x:v>0.1160789748435671</x:v>
      </x:c>
      <x:c r="Q2143" s="51" t="n">
        <x:v>22638</x:v>
      </x:c>
      <x:c r="R2143" s="52" t="n">
        <x:f>IFERROR(Q2143/K2143,"")</x:f>
        <x:v>0.07693091917461871</x:v>
      </x:c>
      <x:c r="S2143" s="53" t="n">
        <x:v>28065</x:v>
      </x:c>
      <x:c r="T2143" s="50" t="str">
        <x:v>EDINET_company_history</x:v>
      </x:c>
      <x:c r="U2143" s="50" t="str">
        <x:v>日本マスタートラスト信託銀行㈱</x:v>
      </x:c>
      <x:c r="V2143" s="54" t="n">
        <x:v>0.14</x:v>
      </x:c>
      <x:c r="W2143" s="50" t="str">
        <x:v>奥 谷 晴 信</x:v>
      </x:c>
      <x:c r="X2143" s="50" t="b">
        <x:f>AND(COUNT(L2143:O2143)=4,L2143&gt;='設定'!$B$6,M2143&gt;='設定'!$B$6,N2143&gt;='設定'!$B$6,O2143&gt;='設定'!$B$6)</x:f>
        <x:v>0</x:v>
      </x:c>
      <x:c r="Y2143" s="50" t="b">
        <x:f>AND(COUNT(G2143:K2143)=5,P2143&gt;='設定'!$B$7)</x:f>
        <x:v>0</x:v>
      </x:c>
      <x:c r="Z2143" s="50" t="b">
        <x:f>AND(ISNUMBER(R2143),R2143&gt;='設定'!$B$8)</x:f>
        <x:v>0</x:v>
      </x:c>
      <x:c r="AA2143" s="50" t="b">
        <x:f>AND(ISNUMBER(S2143),S2143&gt;=DATE(YEAR('設定'!$B$10)-'設定'!$B$9,MONTH('設定'!$B$10),DAY('設定'!$B$10)))</x:f>
        <x:v>0</x:v>
      </x:c>
      <x:c r="AB2143" s="55" t="b">
        <x:v>0</x:v>
      </x:c>
      <x:c r="AC2143" s="55" t="b">
        <x:v>0</x:v>
      </x:c>
      <x:c r="AD2143" s="50" t="n">
        <x:f>IF(X2143,1,0)+IF(Z2143,1,0)+IF(AA2143,1,0)+IF(AB2143,1,0)</x:f>
        <x:v>0</x:v>
      </x:c>
      <x:c r="AE2143" s="50" t="n">
        <x:f>IF(Y2143,1,0)+IF(Z2143,1,0)+IF(AA2143,1,0)+IF(AB2143,1,0)</x:f>
        <x:v>0</x:v>
      </x:c>
      <x:c r="AF2143" s="50" t="n">
        <x:f>IF(Y2143,1,0)+IF(Z2143,1,0)+IF(AA2143,1,0)+IF(AC2143,1,0)</x:f>
        <x:v>0</x:v>
      </x:c>
      <x:c r="AG2143" s="53" t="n">
        <x:v>44348</x:v>
      </x:c>
      <x:c r="AH2143" s="50" t="str">
        <x:v>S100XQN0</x:v>
      </x:c>
      <x:c r="AI2143" s="50" t="str">
        <x:v>RevenueIFRSSummaryOfBusinessResults</x:v>
      </x:c>
      <x:c r="AJ2143" s="50" t="str">
        <x:v>OperatingProfitIFRSSummaryOfBusinessResults</x:v>
      </x:c>
      <x:c r="AK2143" s="53" t="n">
        <x:v>46022</x:v>
      </x:c>
      <x:c r="AL2143" s="50" t="str">
        <x:v>365/365/365/366/365</x:v>
      </x:c>
      <x:c r="AM2143" s="51" t="n">
        <x:v>91015944</x:v>
      </x:c>
      <x:c r="AN2143" s="51" t="n">
        <x:v>2533</x:v>
      </x:c>
      <x:c r="AO2143" s="51" t="n">
        <x:f>IFERROR(AM2143*AN2143,"")</x:f>
        <x:v>230543386152</x:v>
      </x:c>
      <x:c r="AP2143" s="56" t="n">
        <x:f>IFERROR(AO2143/(K2143*1000000),"")</x:f>
        <x:v>0.783457664383003</x:v>
      </x:c>
      <x:c r="AQ2143" s="57" t="n">
        <x:v>862974855</x:v>
      </x:c>
      <x:c r="AR2143" s="52" t="n">
        <x:v>0.2076136321753269</x:v>
      </x:c>
      <x:c r="AS2143" s="52" t="n">
        <x:v>-0.3529314143408657</x:v>
      </x:c>
      <x:c r="AT2143" s="55" t="b">
        <x:v>0</x:v>
      </x:c>
      <x:c r="AU2143" s="50" t="str">
        <x:v>missing_financial_data</x:v>
      </x:c>
      <x:c r="AV2143" s="58" t="n">
        <x:v>-0.0522271753868109</x:v>
      </x:c>
      <x:c r="AW2143" s="50" t="n">
        <x:v>2278</x:v>
      </x:c>
      <x:c r="AX2143" s="50" t="str">
        <x:v>Core Moat</x:v>
      </x:c>
      <x:c r="AY2143" s="50" t="str">
        <x:v>既存適格性フィルター不通過: missing_financial_data</x:v>
      </x:c>
      <x:c r="AZ2143" s="59" t="str">
        <x:v>2026-03-13 15:43</x:v>
      </x:c>
      <x:c r="BA2143" s="53" t="n">
        <x:v>28065</x:v>
      </x:c>
      <x:c r="BB2143" s="50"/>
      <x:c r="BC2143" s="50"/>
      <x:c r="BD2143" s="50" t="str">
        <x:v>TOPIX Mid400</x:v>
      </x:c>
    </x:row>
    <x:row r="2144">
      <x:c r="A2144" s="50" t="n">
        <x:v>2143</x:v>
      </x:c>
      <x:c r="B2144" s="50" t="str">
        <x:v>4421</x:v>
      </x:c>
      <x:c r="C2144" s="50" t="str">
        <x:v>4421.T</x:v>
      </x:c>
      <x:c r="D2144" s="50" t="str">
        <x:v>D.I.System Co.,Ltd.</x:v>
      </x:c>
      <x:c r="E2144" s="50" t="str">
        <x:v>Standard Market(Domestic)</x:v>
      </x:c>
      <x:c r="F2144" s="50" t="str">
        <x:v>Information &amp; Communication</x:v>
      </x:c>
      <x:c r="G2144" s="51" t="n">
        <x:v>4656.418</x:v>
      </x:c>
      <x:c r="H2144" s="51" t="n">
        <x:v>5498.24</x:v>
      </x:c>
      <x:c r="I2144" s="51" t="n">
        <x:v>6241.02</x:v>
      </x:c>
      <x:c r="J2144" s="51" t="n">
        <x:v>6831.167</x:v>
      </x:c>
      <x:c r="K2144" s="51" t="n">
        <x:v>7222.984</x:v>
      </x:c>
      <x:c r="L2144" s="52" t="n">
        <x:f>IFERROR(H2144/G2144-1,"")</x:f>
        <x:v>0.18078746366842502</x:v>
      </x:c>
      <x:c r="M2144" s="52" t="n">
        <x:f>IFERROR(I2144/H2144-1,"")</x:f>
        <x:v>0.1350941392154581</x:v>
      </x:c>
      <x:c r="N2144" s="52" t="n">
        <x:f>IFERROR(J2144/I2144-1,"")</x:f>
        <x:v>0.09455938292138133</x:v>
      </x:c>
      <x:c r="O2144" s="52" t="n">
        <x:f>IFERROR(K2144/J2144-1,"")</x:f>
        <x:v>0.057357256820101066</x:v>
      </x:c>
      <x:c r="P2144" s="52" t="n">
        <x:f>IFERROR((K2144/G2144)^(1/4)-1,"")</x:f>
        <x:v>0.11600508480108074</x:v>
      </x:c>
      <x:c r="Q2144" s="51" t="n">
        <x:v>356.984</x:v>
      </x:c>
      <x:c r="R2144" s="52" t="n">
        <x:f>IFERROR(Q2144/K2144,"")</x:f>
        <x:v>0.049423340824235516</x:v>
      </x:c>
      <x:c r="S2144" s="53" t="n">
        <x:v>37530</x:v>
      </x:c>
      <x:c r="T2144" s="50" t="str">
        <x:v>EDINET_company_history</x:v>
      </x:c>
      <x:c r="U2144" s="50" t="str">
        <x:v>株式会社ＮＡＭ</x:v>
      </x:c>
      <x:c r="V2144" s="54" t="n">
        <x:v>0.3534</x:v>
      </x:c>
      <x:c r="W2144" s="50" t="str">
        <x:v>富田 健太郎 / 関亦 在明</x:v>
      </x:c>
      <x:c r="X2144" s="50" t="b">
        <x:f>AND(COUNT(L2144:O2144)=4,L2144&gt;='設定'!$B$6,M2144&gt;='設定'!$B$6,N2144&gt;='設定'!$B$6,O2144&gt;='設定'!$B$6)</x:f>
        <x:v>0</x:v>
      </x:c>
      <x:c r="Y2144" s="50" t="b">
        <x:f>AND(COUNT(G2144:K2144)=5,P2144&gt;='設定'!$B$7)</x:f>
        <x:v>0</x:v>
      </x:c>
      <x:c r="Z2144" s="50" t="b">
        <x:f>AND(ISNUMBER(R2144),R2144&gt;='設定'!$B$8)</x:f>
        <x:v>0</x:v>
      </x:c>
      <x:c r="AA2144" s="50" t="b">
        <x:f>AND(ISNUMBER(S2144),S2144&gt;=DATE(YEAR('設定'!$B$10)-'設定'!$B$9,MONTH('設定'!$B$10),DAY('設定'!$B$10)))</x:f>
        <x:v>0</x:v>
      </x:c>
      <x:c r="AB2144" s="55" t="b">
        <x:v>0</x:v>
      </x:c>
      <x:c r="AC2144" s="55" t="b">
        <x:v>0</x:v>
      </x:c>
      <x:c r="AD2144" s="50" t="n">
        <x:f>IF(X2144,1,0)+IF(Z2144,1,0)+IF(AA2144,1,0)+IF(AB2144,1,0)</x:f>
        <x:v>0</x:v>
      </x:c>
      <x:c r="AE2144" s="50" t="n">
        <x:f>IF(Y2144,1,0)+IF(Z2144,1,0)+IF(AA2144,1,0)+IF(AB2144,1,0)</x:f>
        <x:v>0</x:v>
      </x:c>
      <x:c r="AF2144" s="50" t="n">
        <x:f>IF(Y2144,1,0)+IF(Z2144,1,0)+IF(AA2144,1,0)+IF(AC2144,1,0)</x:f>
        <x:v>0</x:v>
      </x:c>
      <x:c r="AG2144" s="53" t="n">
        <x:v>44348</x:v>
      </x:c>
      <x:c r="AH2144" s="50" t="str">
        <x:v>S100XCIO</x:v>
      </x:c>
      <x:c r="AI2144" s="50" t="str">
        <x:v>NetSalesSummaryOfBusinessResults</x:v>
      </x:c>
      <x:c r="AJ2144" s="50" t="str">
        <x:v>OperatingIncome</x:v>
      </x:c>
      <x:c r="AK2144" s="53" t="n">
        <x:v>45930</x:v>
      </x:c>
      <x:c r="AL2144" s="50" t="str">
        <x:v>365/365/365/366/365</x:v>
      </x:c>
      <x:c r="AM2144" s="51" t="n">
        <x:v>2908700</x:v>
      </x:c>
      <x:c r="AN2144" s="51" t="n">
        <x:v>898</x:v>
      </x:c>
      <x:c r="AO2144" s="51" t="n">
        <x:f>IFERROR(AM2144*AN2144,"")</x:f>
        <x:v>2612012600</x:v>
      </x:c>
      <x:c r="AP2144" s="56" t="n">
        <x:f>IFERROR(AO2144/(K2144*1000000),"")</x:f>
        <x:v>0.3616251399698518</x:v>
      </x:c>
      <x:c r="AQ2144" s="57" t="n">
        <x:v>1061018.3333333333</x:v>
      </x:c>
      <x:c r="AR2144" s="52" t="n">
        <x:v>0.3054113296304622</x:v>
      </x:c>
      <x:c r="AS2144" s="52" t="n">
        <x:v>-0.450344816526485</x:v>
      </x:c>
      <x:c r="AT2144" s="55" t="b">
        <x:v>0</x:v>
      </x:c>
      <x:c r="AU2144" s="50" t="str">
        <x:v>low_liquidity</x:v>
      </x:c>
      <x:c r="AV2144" s="58" t="n">
        <x:v>0.0488370012073941</x:v>
      </x:c>
      <x:c r="AW2144" s="50" t="n">
        <x:v>1520</x:v>
      </x:c>
      <x:c r="AX2144" s="50" t="str">
        <x:v>Discovery</x:v>
      </x:c>
      <x:c r="AY2144" s="50" t="str">
        <x:v>既存適格性フィルター不通過: low_liquidity / 60日平均売買代金2,000万円未満</x:v>
      </x:c>
      <x:c r="AZ2144" s="59" t="str">
        <x:v>2025-12-23 15:30</x:v>
      </x:c>
      <x:c r="BA2144" s="53" t="n">
        <x:v>37530</x:v>
      </x:c>
      <x:c r="BB2144" s="50"/>
      <x:c r="BC2144" s="50"/>
      <x:c r="BD2144" s="50"/>
    </x:row>
    <x:row r="2145">
      <x:c r="A2145" s="50" t="n">
        <x:v>2144</x:v>
      </x:c>
      <x:c r="B2145" s="50" t="str">
        <x:v>3179</x:v>
      </x:c>
      <x:c r="C2145" s="50" t="str">
        <x:v>3179.T</x:v>
      </x:c>
      <x:c r="D2145" s="50" t="str">
        <x:v>Syuppin Co.,Ltd.</x:v>
      </x:c>
      <x:c r="E2145" s="50" t="str">
        <x:v>Prime Market (Domestic)</x:v>
      </x:c>
      <x:c r="F2145" s="50" t="str">
        <x:v>Retail Trade</x:v>
      </x:c>
      <x:c r="G2145" s="51" t="n">
        <x:v>33960.608</x:v>
      </x:c>
      <x:c r="H2145" s="51" t="n">
        <x:v>43453.497</x:v>
      </x:c>
      <x:c r="I2145" s="51" t="n">
        <x:v>45618.523</x:v>
      </x:c>
      <x:c r="J2145" s="51" t="n">
        <x:v>48841.841</x:v>
      </x:c>
      <x:c r="K2145" s="51" t="n">
        <x:v>52658.393</x:v>
      </x:c>
      <x:c r="L2145" s="52" t="n">
        <x:f>IFERROR(H2145/G2145-1,"")</x:f>
        <x:v>0.27952647373097683</x:v>
      </x:c>
      <x:c r="M2145" s="52" t="n">
        <x:f>IFERROR(I2145/H2145-1,"")</x:f>
        <x:v>0.04982397619229584</x:v>
      </x:c>
      <x:c r="N2145" s="52" t="n">
        <x:f>IFERROR(J2145/I2145-1,"")</x:f>
        <x:v>0.07065809649295307</x:v>
      </x:c>
      <x:c r="O2145" s="52" t="n">
        <x:f>IFERROR(K2145/J2145-1,"")</x:f>
        <x:v>0.07814103485574986</x:v>
      </x:c>
      <x:c r="P2145" s="52" t="n">
        <x:f>IFERROR((K2145/G2145)^(1/4)-1,"")</x:f>
        <x:v>0.11589424072794663</x:v>
      </x:c>
      <x:c r="Q2145" s="51" t="n">
        <x:v>3396.866</x:v>
      </x:c>
      <x:c r="R2145" s="52" t="n">
        <x:f>IFERROR(Q2145/K2145,"")</x:f>
        <x:v>0.06450758951189414</x:v>
      </x:c>
      <x:c r="S2145" s="53" t="n">
        <x:v>41244</x:v>
      </x:c>
      <x:c r="T2145" s="50" t="str">
        <x:v>EDINET_company_history</x:v>
      </x:c>
      <x:c r="U2145" s="50" t="str">
        <x:v>日本マスタートラスト信託銀行株式会社（信託口）</x:v>
      </x:c>
      <x:c r="V2145" s="54" t="n">
        <x:v>0.0999</x:v>
      </x:c>
      <x:c r="W2145" s="50" t="str">
        <x:v>小野 尚彦</x:v>
      </x:c>
      <x:c r="X2145" s="50" t="b">
        <x:f>AND(COUNT(L2145:O2145)=4,L2145&gt;='設定'!$B$6,M2145&gt;='設定'!$B$6,N2145&gt;='設定'!$B$6,O2145&gt;='設定'!$B$6)</x:f>
        <x:v>0</x:v>
      </x:c>
      <x:c r="Y2145" s="50" t="b">
        <x:f>AND(COUNT(G2145:K2145)=5,P2145&gt;='設定'!$B$7)</x:f>
        <x:v>0</x:v>
      </x:c>
      <x:c r="Z2145" s="50" t="b">
        <x:f>AND(ISNUMBER(R2145),R2145&gt;='設定'!$B$8)</x:f>
        <x:v>0</x:v>
      </x:c>
      <x:c r="AA2145" s="50" t="b">
        <x:f>AND(ISNUMBER(S2145),S2145&gt;=DATE(YEAR('設定'!$B$10)-'設定'!$B$9,MONTH('設定'!$B$10),DAY('設定'!$B$10)))</x:f>
        <x:v>0</x:v>
      </x:c>
      <x:c r="AB2145" s="55" t="b">
        <x:v>0</x:v>
      </x:c>
      <x:c r="AC2145" s="55" t="b">
        <x:v>0</x:v>
      </x:c>
      <x:c r="AD2145" s="50" t="n">
        <x:f>IF(X2145,1,0)+IF(Z2145,1,0)+IF(AA2145,1,0)+IF(AB2145,1,0)</x:f>
        <x:v>0</x:v>
      </x:c>
      <x:c r="AE2145" s="50" t="n">
        <x:f>IF(Y2145,1,0)+IF(Z2145,1,0)+IF(AA2145,1,0)+IF(AB2145,1,0)</x:f>
        <x:v>0</x:v>
      </x:c>
      <x:c r="AF2145" s="50" t="n">
        <x:f>IF(Y2145,1,0)+IF(Z2145,1,0)+IF(AA2145,1,0)+IF(AC2145,1,0)</x:f>
        <x:v>0</x:v>
      </x:c>
      <x:c r="AG2145" s="53" t="n">
        <x:v>44348</x:v>
      </x:c>
      <x:c r="AH2145" s="50" t="str">
        <x:v>S100W1QS</x:v>
      </x:c>
      <x:c r="AI2145" s="50" t="str">
        <x:v>NetSalesSummaryOfBusinessResults</x:v>
      </x:c>
      <x:c r="AJ2145" s="50" t="str">
        <x:v>OperatingIncome</x:v>
      </x:c>
      <x:c r="AK2145" s="53" t="n">
        <x:v>45747</x:v>
      </x:c>
      <x:c r="AL2145" s="50" t="str">
        <x:v>365/365/365/366/365</x:v>
      </x:c>
      <x:c r="AM2145" s="51" t="n">
        <x:v>21797491</x:v>
      </x:c>
      <x:c r="AN2145" s="51" t="n">
        <x:v>1046</x:v>
      </x:c>
      <x:c r="AO2145" s="51" t="n">
        <x:f>IFERROR(AM2145*AN2145,"")</x:f>
        <x:v>22800175586</x:v>
      </x:c>
      <x:c r="AP2145" s="56" t="n">
        <x:f>IFERROR(AO2145/(K2145*1000000),"")</x:f>
        <x:v>0.4329827457134896</x:v>
      </x:c>
      <x:c r="AQ2145" s="57" t="n">
        <x:v>222297560</x:v>
      </x:c>
      <x:c r="AR2145" s="52" t="n">
        <x:v>0.4395169035907412</x:v>
      </x:c>
      <x:c r="AS2145" s="52" t="n">
        <x:v>-0.4602218753087144</x:v>
      </x:c>
      <x:c r="AT2145" s="55" t="b">
        <x:v>1</x:v>
      </x:c>
      <x:c r="AU2145" s="50"/>
      <x:c r="AV2145" s="58" t="n">
        <x:v>-0.1881958224553585</x:v>
      </x:c>
      <x:c r="AW2145" s="50" t="n">
        <x:v>2992</x:v>
      </x:c>
      <x:c r="AX2145" s="50" t="str">
        <x:v>Core Moat</x:v>
      </x:c>
      <x:c r="AY2145" s="50" t="str">
        <x:v>目立つ機械的警告なし（定性確認は別途必要）</x:v>
      </x:c>
      <x:c r="AZ2145" s="59" t="str">
        <x:v>2025-06-23 15:42</x:v>
      </x:c>
      <x:c r="BA2145" s="53" t="n">
        <x:v>41244</x:v>
      </x:c>
      <x:c r="BB2145" s="50"/>
      <x:c r="BC2145" s="50"/>
      <x:c r="BD2145" s="50" t="str">
        <x:v>TOPIX Small 2</x:v>
      </x:c>
    </x:row>
    <x:row r="2146">
      <x:c r="A2146" s="50" t="n">
        <x:v>2145</x:v>
      </x:c>
      <x:c r="B2146" s="50" t="str">
        <x:v>4343</x:v>
      </x:c>
      <x:c r="C2146" s="50" t="str">
        <x:v>4343.T</x:v>
      </x:c>
      <x:c r="D2146" s="50" t="str">
        <x:v>AEON Fantasy Co.,LTD.</x:v>
      </x:c>
      <x:c r="E2146" s="50" t="str">
        <x:v>Prime Market (Domestic)</x:v>
      </x:c>
      <x:c r="F2146" s="50" t="str">
        <x:v>Services</x:v>
      </x:c>
      <x:c r="G2146" s="51" t="n">
        <x:v>60170.526</x:v>
      </x:c>
      <x:c r="H2146" s="51" t="n">
        <x:v>72690.638</x:v>
      </x:c>
      <x:c r="I2146" s="51" t="n">
        <x:v>81758.939</x:v>
      </x:c>
      <x:c r="J2146" s="51" t="n">
        <x:v>87240.584</x:v>
      </x:c>
      <x:c r="K2146" s="51" t="n">
        <x:v>93290.048</x:v>
      </x:c>
      <x:c r="L2146" s="52" t="n">
        <x:f>IFERROR(H2146/G2146-1,"")</x:f>
        <x:v>0.2080771572447282</x:v>
      </x:c>
      <x:c r="M2146" s="52" t="n">
        <x:f>IFERROR(I2146/H2146-1,"")</x:f>
        <x:v>0.12475197975288088</x:v>
      </x:c>
      <x:c r="N2146" s="52" t="n">
        <x:f>IFERROR(J2146/I2146-1,"")</x:f>
        <x:v>0.06704643023804402</x:v>
      </x:c>
      <x:c r="O2146" s="52" t="n">
        <x:f>IFERROR(K2146/J2146-1,"")</x:f>
        <x:v>0.06934231435222848</x:v>
      </x:c>
      <x:c r="P2146" s="52" t="n">
        <x:f>IFERROR((K2146/G2146)^(1/4)-1,"")</x:f>
        <x:v>0.11586813804145701</x:v>
      </x:c>
      <x:c r="Q2146" s="51" t="n">
        <x:v>6114.924</x:v>
      </x:c>
      <x:c r="R2146" s="52" t="n">
        <x:f>IFERROR(Q2146/K2146,"")</x:f>
        <x:v>0.06554744188790641</x:v>
      </x:c>
      <x:c r="S2146" s="53" t="n">
        <x:v>37926</x:v>
      </x:c>
      <x:c r="T2146" s="50" t="str">
        <x:v>EDINET_company_history</x:v>
      </x:c>
      <x:c r="U2146" s="50" t="str">
        <x:v>イオン株式会社</x:v>
      </x:c>
      <x:c r="V2146" s="54" t="n">
        <x:v>0.6048</x:v>
      </x:c>
      <x:c r="W2146" s="50" t="str">
        <x:v>藤原 徳也</x:v>
      </x:c>
      <x:c r="X2146" s="50" t="b">
        <x:f>AND(COUNT(L2146:O2146)=4,L2146&gt;='設定'!$B$6,M2146&gt;='設定'!$B$6,N2146&gt;='設定'!$B$6,O2146&gt;='設定'!$B$6)</x:f>
        <x:v>0</x:v>
      </x:c>
      <x:c r="Y2146" s="50" t="b">
        <x:f>AND(COUNT(G2146:K2146)=5,P2146&gt;='設定'!$B$7)</x:f>
        <x:v>0</x:v>
      </x:c>
      <x:c r="Z2146" s="50" t="b">
        <x:f>AND(ISNUMBER(R2146),R2146&gt;='設定'!$B$8)</x:f>
        <x:v>0</x:v>
      </x:c>
      <x:c r="AA2146" s="50" t="b">
        <x:f>AND(ISNUMBER(S2146),S2146&gt;=DATE(YEAR('設定'!$B$10)-'設定'!$B$9,MONTH('設定'!$B$10),DAY('設定'!$B$10)))</x:f>
        <x:v>0</x:v>
      </x:c>
      <x:c r="AB2146" s="55" t="b">
        <x:v>0</x:v>
      </x:c>
      <x:c r="AC2146" s="55" t="b">
        <x:v>0</x:v>
      </x:c>
      <x:c r="AD2146" s="50" t="n">
        <x:f>IF(X2146,1,0)+IF(Z2146,1,0)+IF(AA2146,1,0)+IF(AB2146,1,0)</x:f>
        <x:v>0</x:v>
      </x:c>
      <x:c r="AE2146" s="50" t="n">
        <x:f>IF(Y2146,1,0)+IF(Z2146,1,0)+IF(AA2146,1,0)+IF(AB2146,1,0)</x:f>
        <x:v>0</x:v>
      </x:c>
      <x:c r="AF2146" s="50" t="n">
        <x:f>IF(Y2146,1,0)+IF(Z2146,1,0)+IF(AA2146,1,0)+IF(AC2146,1,0)</x:f>
        <x:v>0</x:v>
      </x:c>
      <x:c r="AG2146" s="53" t="n">
        <x:v>44348</x:v>
      </x:c>
      <x:c r="AH2146" s="50" t="str">
        <x:v>S100Y4UK</x:v>
      </x:c>
      <x:c r="AI2146" s="50" t="str">
        <x:v>NetSalesSummaryOfBusinessResults</x:v>
      </x:c>
      <x:c r="AJ2146" s="50" t="str">
        <x:v>OperatingIncome</x:v>
      </x:c>
      <x:c r="AK2146" s="53" t="n">
        <x:v>46081</x:v>
      </x:c>
      <x:c r="AL2146" s="50" t="str">
        <x:v>365/365/366/365/365</x:v>
      </x:c>
      <x:c r="AM2146" s="51" t="n">
        <x:v>19781825</x:v>
      </x:c>
      <x:c r="AN2146" s="51" t="n">
        <x:v>2553</x:v>
      </x:c>
      <x:c r="AO2146" s="51" t="n">
        <x:f>IFERROR(AM2146*AN2146,"")</x:f>
        <x:v>50502999225</x:v>
      </x:c>
      <x:c r="AP2146" s="56" t="n">
        <x:f>IFERROR(AO2146/(K2146*1000000),"")</x:f>
        <x:v>0.5413546279341608</x:v>
      </x:c>
      <x:c r="AQ2146" s="57" t="n">
        <x:v>204252251.66666663</x:v>
      </x:c>
      <x:c r="AR2146" s="52" t="n">
        <x:v>0.3710544223089974</x:v>
      </x:c>
      <x:c r="AS2146" s="52" t="n">
        <x:v>-0.469765580888829</x:v>
      </x:c>
      <x:c r="AT2146" s="55" t="b">
        <x:v>1</x:v>
      </x:c>
      <x:c r="AU2146" s="50"/>
      <x:c r="AV2146" s="58" t="n">
        <x:v>-0.0128018014531893</x:v>
      </x:c>
      <x:c r="AW2146" s="50" t="n">
        <x:v>1976</x:v>
      </x:c>
      <x:c r="AX2146" s="50" t="str">
        <x:v>Core Moat</x:v>
      </x:c>
      <x:c r="AY2146" s="50" t="str">
        <x:v>目立つ機械的警告なし（定性確認は別途必要）</x:v>
      </x:c>
      <x:c r="AZ2146" s="59" t="str">
        <x:v>2026-05-19 09:40</x:v>
      </x:c>
      <x:c r="BA2146" s="53" t="n">
        <x:v>37926</x:v>
      </x:c>
      <x:c r="BB2146" s="50"/>
      <x:c r="BC2146" s="50"/>
      <x:c r="BD2146" s="50" t="str">
        <x:v>TOPIX Small 2</x:v>
      </x:c>
    </x:row>
    <x:row r="2147">
      <x:c r="A2147" s="50" t="n">
        <x:v>2146</x:v>
      </x:c>
      <x:c r="B2147" s="50" t="str">
        <x:v>9508</x:v>
      </x:c>
      <x:c r="C2147" s="50" t="str">
        <x:v>9508.T</x:v>
      </x:c>
      <x:c r="D2147" s="50" t="str">
        <x:v>Kyushu Electric Power Company,Incorporated</x:v>
      </x:c>
      <x:c r="E2147" s="50" t="str">
        <x:v>Prime Market (Domestic)</x:v>
      </x:c>
      <x:c r="F2147" s="50" t="str">
        <x:v>Electric Power and Gas</x:v>
      </x:c>
      <x:c r="G2147" s="51" t="n">
        <x:v>1521977</x:v>
      </x:c>
      <x:c r="H2147" s="51" t="n">
        <x:v>1743310</x:v>
      </x:c>
      <x:c r="I2147" s="51" t="n">
        <x:v>2221300</x:v>
      </x:c>
      <x:c r="J2147" s="51" t="n">
        <x:v>2139447</x:v>
      </x:c>
      <x:c r="K2147" s="51" t="n">
        <x:v>2356833</x:v>
      </x:c>
      <x:c r="L2147" s="52" t="n">
        <x:f>IFERROR(H2147/G2147-1,"")</x:f>
        <x:v>0.14542466804688892</x:v>
      </x:c>
      <x:c r="M2147" s="52" t="n">
        <x:f>IFERROR(I2147/H2147-1,"")</x:f>
        <x:v>0.274185314143784</x:v>
      </x:c>
      <x:c r="N2147" s="52" t="n">
        <x:f>IFERROR(J2147/I2147-1,"")</x:f>
        <x:v>-0.03684914239409354</x:v>
      </x:c>
      <x:c r="O2147" s="52" t="n">
        <x:f>IFERROR(K2147/J2147-1,"")</x:f>
        <x:v>0.10160849976652853</x:v>
      </x:c>
      <x:c r="P2147" s="52" t="n">
        <x:f>IFERROR((K2147/G2147)^(1/4)-1,"")</x:f>
        <x:v>0.11552724125337077</x:v>
      </x:c>
      <x:c r="Q2147" s="51" t="n">
        <x:v>199564</x:v>
      </x:c>
      <x:c r="R2147" s="52" t="n">
        <x:f>IFERROR(Q2147/K2147,"")</x:f>
        <x:v>0.08467464601861906</x:v>
      </x:c>
      <x:c r="S2147" s="53" t="n">
        <x:v>18872</x:v>
      </x:c>
      <x:c r="T2147" s="50" t="str">
        <x:v>EDINET_company_history</x:v>
      </x:c>
      <x:c r="U2147" s="50" t="str">
        <x:v>日本マスタートラスト信託銀行株式会社(信託口)</x:v>
      </x:c>
      <x:c r="V2147" s="54" t="n">
        <x:v>0.1551</x:v>
      </x:c>
      <x:c r="W2147" s="50" t="str">
        <x:v>瓜生 道明 / 池辺 和弘 / 橋本 上 / 早田 敦</x:v>
      </x:c>
      <x:c r="X2147" s="50" t="b">
        <x:f>AND(COUNT(L2147:O2147)=4,L2147&gt;='設定'!$B$6,M2147&gt;='設定'!$B$6,N2147&gt;='設定'!$B$6,O2147&gt;='設定'!$B$6)</x:f>
        <x:v>0</x:v>
      </x:c>
      <x:c r="Y2147" s="50" t="b">
        <x:f>AND(COUNT(G2147:K2147)=5,P2147&gt;='設定'!$B$7)</x:f>
        <x:v>0</x:v>
      </x:c>
      <x:c r="Z2147" s="50" t="b">
        <x:f>AND(ISNUMBER(R2147),R2147&gt;='設定'!$B$8)</x:f>
        <x:v>0</x:v>
      </x:c>
      <x:c r="AA2147" s="50" t="b">
        <x:f>AND(ISNUMBER(S2147),S2147&gt;=DATE(YEAR('設定'!$B$10)-'設定'!$B$9,MONTH('設定'!$B$10),DAY('設定'!$B$10)))</x:f>
        <x:v>0</x:v>
      </x:c>
      <x:c r="AB2147" s="55" t="b">
        <x:v>0</x:v>
      </x:c>
      <x:c r="AC2147" s="55" t="b">
        <x:v>0</x:v>
      </x:c>
      <x:c r="AD2147" s="50" t="n">
        <x:f>IF(X2147,1,0)+IF(Z2147,1,0)+IF(AA2147,1,0)+IF(AB2147,1,0)</x:f>
        <x:v>0</x:v>
      </x:c>
      <x:c r="AE2147" s="50" t="n">
        <x:f>IF(Y2147,1,0)+IF(Z2147,1,0)+IF(AA2147,1,0)+IF(AB2147,1,0)</x:f>
        <x:v>0</x:v>
      </x:c>
      <x:c r="AF2147" s="50" t="n">
        <x:f>IF(Y2147,1,0)+IF(Z2147,1,0)+IF(AA2147,1,0)+IF(AC2147,1,0)</x:f>
        <x:v>0</x:v>
      </x:c>
      <x:c r="AG2147" s="53" t="n">
        <x:v>44348</x:v>
      </x:c>
      <x:c r="AH2147" s="50" t="str">
        <x:v>S100W361</x:v>
      </x:c>
      <x:c r="AI2147" s="50" t="str">
        <x:v>OperatingRevenue1SummaryOfBusinessResults</x:v>
      </x:c>
      <x:c r="AJ2147" s="50" t="str">
        <x:v>OperatingIncome</x:v>
      </x:c>
      <x:c r="AK2147" s="53" t="n">
        <x:v>45747</x:v>
      </x:c>
      <x:c r="AL2147" s="50" t="str">
        <x:v>365/365/365/366/365</x:v>
      </x:c>
      <x:c r="AM2147" s="51" t="n">
        <x:v>473375551</x:v>
      </x:c>
      <x:c r="AN2147" s="51" t="n">
        <x:v>1583</x:v>
      </x:c>
      <x:c r="AO2147" s="51" t="n">
        <x:f>IFERROR(AM2147*AN2147,"")</x:f>
        <x:v>749353497233</x:v>
      </x:c>
      <x:c r="AP2147" s="56" t="n">
        <x:f>IFERROR(AO2147/(K2147*1000000),"")</x:f>
        <x:v>0.3179493401666558</x:v>
      </x:c>
      <x:c r="AQ2147" s="57" t="n">
        <x:v>3069015738.3333335</x:v>
      </x:c>
      <x:c r="AR2147" s="52" t="n">
        <x:v>0.2836208525255442</x:v>
      </x:c>
      <x:c r="AS2147" s="52" t="n">
        <x:v>-0.3804011684840229</x:v>
      </x:c>
      <x:c r="AT2147" s="55" t="b">
        <x:v>1</x:v>
      </x:c>
      <x:c r="AU2147" s="50"/>
      <x:c r="AV2147" s="58" t="n">
        <x:v>0.1049636732001874</x:v>
      </x:c>
      <x:c r="AW2147" s="50" t="n">
        <x:v>1201</x:v>
      </x:c>
      <x:c r="AX2147" s="50" t="str">
        <x:v>Future Moat</x:v>
      </x:c>
      <x:c r="AY2147" s="50" t="str">
        <x:v>目立つ機械的警告なし（定性確認は別途必要）</x:v>
      </x:c>
      <x:c r="AZ2147" s="59" t="str">
        <x:v>2025-06-25 11:58</x:v>
      </x:c>
      <x:c r="BA2147" s="53" t="n">
        <x:v>18872</x:v>
      </x:c>
      <x:c r="BB2147" s="50"/>
      <x:c r="BC2147" s="50"/>
      <x:c r="BD2147" s="50" t="str">
        <x:v>TOPIX Mid400</x:v>
      </x:c>
    </x:row>
    <x:row r="2148">
      <x:c r="A2148" s="50" t="n">
        <x:v>2147</x:v>
      </x:c>
      <x:c r="B2148" s="50" t="str">
        <x:v>2820</x:v>
      </x:c>
      <x:c r="C2148" s="50" t="str">
        <x:v>2820.T</x:v>
      </x:c>
      <x:c r="D2148" s="50" t="str">
        <x:v>Yamami Company</x:v>
      </x:c>
      <x:c r="E2148" s="50" t="str">
        <x:v>Standard Market(Domestic)</x:v>
      </x:c>
      <x:c r="F2148" s="50" t="str">
        <x:v>Foods</x:v>
      </x:c>
      <x:c r="G2148" s="51" t="n">
        <x:v>13619.255</x:v>
      </x:c>
      <x:c r="H2148" s="51" t="n">
        <x:v>13811.788</x:v>
      </x:c>
      <x:c r="I2148" s="51" t="n">
        <x:v>16178.595</x:v>
      </x:c>
      <x:c r="J2148" s="51" t="n">
        <x:v>19001.012</x:v>
      </x:c>
      <x:c r="K2148" s="51" t="n">
        <x:v>21064.618</x:v>
      </x:c>
      <x:c r="L2148" s="52" t="n">
        <x:f>IFERROR(H2148/G2148-1,"")</x:f>
        <x:v>0.014136823196276183</x:v>
      </x:c>
      <x:c r="M2148" s="52" t="n">
        <x:f>IFERROR(I2148/H2148-1,"")</x:f>
        <x:v>0.17136137623890546</x:v>
      </x:c>
      <x:c r="N2148" s="52" t="n">
        <x:f>IFERROR(J2148/I2148-1,"")</x:f>
        <x:v>0.17445377673401175</x:v>
      </x:c>
      <x:c r="O2148" s="52" t="n">
        <x:f>IFERROR(K2148/J2148-1,"")</x:f>
        <x:v>0.10860505745693971</x:v>
      </x:c>
      <x:c r="P2148" s="52" t="n">
        <x:f>IFERROR((K2148/G2148)^(1/4)-1,"")</x:f>
        <x:v>0.11519306252150807</x:v>
      </x:c>
      <x:c r="Q2148" s="51" t="n">
        <x:v>1727.778</x:v>
      </x:c>
      <x:c r="R2148" s="52" t="n">
        <x:f>IFERROR(Q2148/K2148,"")</x:f>
        <x:v>0.08202275493436435</x:v>
      </x:c>
      <x:c r="S2148" s="53" t="n">
        <x:v>42522</x:v>
      </x:c>
      <x:c r="T2148" s="50" t="str">
        <x:v>EDINET_company_history</x:v>
      </x:c>
      <x:c r="U2148" s="50" t="str">
        <x:v>やまみホールディングス株式会社</x:v>
      </x:c>
      <x:c r="V2148" s="54" t="n">
        <x:v>0.3448</x:v>
      </x:c>
      <x:c r="W2148" s="50" t="str">
        <x:v>山名 清 / 山名 徹</x:v>
      </x:c>
      <x:c r="X2148" s="50" t="b">
        <x:f>AND(COUNT(L2148:O2148)=4,L2148&gt;='設定'!$B$6,M2148&gt;='設定'!$B$6,N2148&gt;='設定'!$B$6,O2148&gt;='設定'!$B$6)</x:f>
        <x:v>0</x:v>
      </x:c>
      <x:c r="Y2148" s="50" t="b">
        <x:f>AND(COUNT(G2148:K2148)=5,P2148&gt;='設定'!$B$7)</x:f>
        <x:v>0</x:v>
      </x:c>
      <x:c r="Z2148" s="50" t="b">
        <x:f>AND(ISNUMBER(R2148),R2148&gt;='設定'!$B$8)</x:f>
        <x:v>0</x:v>
      </x:c>
      <x:c r="AA2148" s="50" t="b">
        <x:f>AND(ISNUMBER(S2148),S2148&gt;=DATE(YEAR('設定'!$B$10)-'設定'!$B$9,MONTH('設定'!$B$10),DAY('設定'!$B$10)))</x:f>
        <x:v>0</x:v>
      </x:c>
      <x:c r="AB2148" s="55" t="b">
        <x:v>0</x:v>
      </x:c>
      <x:c r="AC2148" s="55" t="b">
        <x:v>0</x:v>
      </x:c>
      <x:c r="AD2148" s="50" t="n">
        <x:f>IF(X2148,1,0)+IF(Z2148,1,0)+IF(AA2148,1,0)+IF(AB2148,1,0)</x:f>
        <x:v>0</x:v>
      </x:c>
      <x:c r="AE2148" s="50" t="n">
        <x:f>IF(Y2148,1,0)+IF(Z2148,1,0)+IF(AA2148,1,0)+IF(AB2148,1,0)</x:f>
        <x:v>0</x:v>
      </x:c>
      <x:c r="AF2148" s="50" t="n">
        <x:f>IF(Y2148,1,0)+IF(Z2148,1,0)+IF(AA2148,1,0)+IF(AC2148,1,0)</x:f>
        <x:v>0</x:v>
      </x:c>
      <x:c r="AG2148" s="53" t="n">
        <x:v>44348</x:v>
      </x:c>
      <x:c r="AH2148" s="50" t="str">
        <x:v>S100WQUM</x:v>
      </x:c>
      <x:c r="AI2148" s="50" t="str">
        <x:v>NetSalesSummaryOfBusinessResults</x:v>
      </x:c>
      <x:c r="AJ2148" s="50" t="str">
        <x:v>OperatingIncome</x:v>
      </x:c>
      <x:c r="AK2148" s="53" t="n">
        <x:v>45838</x:v>
      </x:c>
      <x:c r="AL2148" s="50" t="str">
        <x:v>365/365/365/366/365</x:v>
      </x:c>
      <x:c r="AM2148" s="51" t="n">
        <x:v>6967200</x:v>
      </x:c>
      <x:c r="AN2148" s="51" t="n">
        <x:v>4510</x:v>
      </x:c>
      <x:c r="AO2148" s="51" t="n">
        <x:f>IFERROR(AM2148*AN2148,"")</x:f>
        <x:v>31422072000</x:v>
      </x:c>
      <x:c r="AP2148" s="56" t="n">
        <x:f>IFERROR(AO2148/(K2148*1000000),"")</x:f>
        <x:v>1.491699113651147</x:v>
      </x:c>
      <x:c r="AQ2148" s="57" t="n">
        <x:v>77433458.33333333</x:v>
      </x:c>
      <x:c r="AR2148" s="52" t="n">
        <x:v>0.4167799999760597</x:v>
      </x:c>
      <x:c r="AS2148" s="52" t="n">
        <x:v>-0.4193350585800031</x:v>
      </x:c>
      <x:c r="AT2148" s="55" t="b">
        <x:v>1</x:v>
      </x:c>
      <x:c r="AU2148" s="50"/>
      <x:c r="AV2148" s="58" t="n">
        <x:v>-0.1611487459774414</x:v>
      </x:c>
      <x:c r="AW2148" s="50" t="n">
        <x:v>2893</x:v>
      </x:c>
      <x:c r="AX2148" s="50" t="str">
        <x:v>Core Moat</x:v>
      </x:c>
      <x:c r="AY2148" s="50" t="str">
        <x:v>目立つ機械的警告なし（定性確認は別途必要）</x:v>
      </x:c>
      <x:c r="AZ2148" s="59" t="str">
        <x:v>2025-09-25 15:24</x:v>
      </x:c>
      <x:c r="BA2148" s="53" t="n">
        <x:v>42522</x:v>
      </x:c>
      <x:c r="BB2148" s="50"/>
      <x:c r="BC2148" s="50"/>
      <x:c r="BD2148" s="50"/>
    </x:row>
    <x:row r="2149">
      <x:c r="A2149" s="50" t="n">
        <x:v>2148</x:v>
      </x:c>
      <x:c r="B2149" s="50" t="str">
        <x:v>6349</x:v>
      </x:c>
      <x:c r="C2149" s="50" t="str">
        <x:v>6349.T</x:v>
      </x:c>
      <x:c r="D2149" s="50" t="str">
        <x:v>KOMORI CORPORATION</x:v>
      </x:c>
      <x:c r="E2149" s="50" t="str">
        <x:v>Prime Market (Domestic)</x:v>
      </x:c>
      <x:c r="F2149" s="50" t="str">
        <x:v>Machinery</x:v>
      </x:c>
      <x:c r="G2149" s="51" t="n">
        <x:v>71825</x:v>
      </x:c>
      <x:c r="H2149" s="51" t="n">
        <x:v>87623</x:v>
      </x:c>
      <x:c r="I2149" s="51" t="n">
        <x:v>97914</x:v>
      </x:c>
      <x:c r="J2149" s="51" t="n">
        <x:v>104278</x:v>
      </x:c>
      <x:c r="K2149" s="51" t="n">
        <x:v>111050</x:v>
      </x:c>
      <x:c r="L2149" s="52" t="n">
        <x:f>IFERROR(H2149/G2149-1,"")</x:f>
        <x:v>0.21995127044900808</x:v>
      </x:c>
      <x:c r="M2149" s="52" t="n">
        <x:f>IFERROR(I2149/H2149-1,"")</x:f>
        <x:v>0.11744633258391057</x:v>
      </x:c>
      <x:c r="N2149" s="52" t="n">
        <x:f>IFERROR(J2149/I2149-1,"")</x:f>
        <x:v>0.064995812651919</x:v>
      </x:c>
      <x:c r="O2149" s="52" t="n">
        <x:f>IFERROR(K2149/J2149-1,"")</x:f>
        <x:v>0.06494179021461854</x:v>
      </x:c>
      <x:c r="P2149" s="52" t="n">
        <x:f>IFERROR((K2149/G2149)^(1/4)-1,"")</x:f>
        <x:v>0.11509208212629374</x:v>
      </x:c>
      <x:c r="Q2149" s="51" t="n">
        <x:v>7118</x:v>
      </x:c>
      <x:c r="R2149" s="52" t="n">
        <x:f>IFERROR(Q2149/K2149,"")</x:f>
        <x:v>0.06409725348941918</x:v>
      </x:c>
      <x:c r="S2149" s="53" t="n">
        <x:v>30407</x:v>
      </x:c>
      <x:c r="T2149" s="50" t="str">
        <x:v>EDINET_company_history</x:v>
      </x:c>
      <x:c r="U2149" s="50" t="str">
        <x:v>日本マスタートラスト信託銀行株式会社（信託口）</x:v>
      </x:c>
      <x:c r="V2149" s="54" t="n">
        <x:v>0.1263</x:v>
      </x:c>
      <x:c r="W2149" s="50" t="str">
        <x:v>持田 訓</x:v>
      </x:c>
      <x:c r="X2149" s="50" t="b">
        <x:f>AND(COUNT(L2149:O2149)=4,L2149&gt;='設定'!$B$6,M2149&gt;='設定'!$B$6,N2149&gt;='設定'!$B$6,O2149&gt;='設定'!$B$6)</x:f>
        <x:v>0</x:v>
      </x:c>
      <x:c r="Y2149" s="50" t="b">
        <x:f>AND(COUNT(G2149:K2149)=5,P2149&gt;='設定'!$B$7)</x:f>
        <x:v>0</x:v>
      </x:c>
      <x:c r="Z2149" s="50" t="b">
        <x:f>AND(ISNUMBER(R2149),R2149&gt;='設定'!$B$8)</x:f>
        <x:v>0</x:v>
      </x:c>
      <x:c r="AA2149" s="50" t="b">
        <x:f>AND(ISNUMBER(S2149),S2149&gt;=DATE(YEAR('設定'!$B$10)-'設定'!$B$9,MONTH('設定'!$B$10),DAY('設定'!$B$10)))</x:f>
        <x:v>0</x:v>
      </x:c>
      <x:c r="AB2149" s="55" t="b">
        <x:v>0</x:v>
      </x:c>
      <x:c r="AC2149" s="55" t="b">
        <x:v>0</x:v>
      </x:c>
      <x:c r="AD2149" s="50" t="n">
        <x:f>IF(X2149,1,0)+IF(Z2149,1,0)+IF(AA2149,1,0)+IF(AB2149,1,0)</x:f>
        <x:v>0</x:v>
      </x:c>
      <x:c r="AE2149" s="50" t="n">
        <x:f>IF(Y2149,1,0)+IF(Z2149,1,0)+IF(AA2149,1,0)+IF(AB2149,1,0)</x:f>
        <x:v>0</x:v>
      </x:c>
      <x:c r="AF2149" s="50" t="n">
        <x:f>IF(Y2149,1,0)+IF(Z2149,1,0)+IF(AA2149,1,0)+IF(AC2149,1,0)</x:f>
        <x:v>0</x:v>
      </x:c>
      <x:c r="AG2149" s="53" t="n">
        <x:v>44348</x:v>
      </x:c>
      <x:c r="AH2149" s="50" t="str">
        <x:v>S100VYJU</x:v>
      </x:c>
      <x:c r="AI2149" s="50" t="str">
        <x:v>NetSalesSummaryOfBusinessResults</x:v>
      </x:c>
      <x:c r="AJ2149" s="50" t="str">
        <x:v>OperatingIncome</x:v>
      </x:c>
      <x:c r="AK2149" s="53" t="n">
        <x:v>45747</x:v>
      </x:c>
      <x:c r="AL2149" s="50" t="str">
        <x:v>365/365/365/366/365</x:v>
      </x:c>
      <x:c r="AM2149" s="51" t="n">
        <x:v>53473140</x:v>
      </x:c>
      <x:c r="AN2149" s="51" t="n">
        <x:v>1446</x:v>
      </x:c>
      <x:c r="AO2149" s="51" t="n">
        <x:f>IFERROR(AM2149*AN2149,"")</x:f>
        <x:v>77322160440</x:v>
      </x:c>
      <x:c r="AP2149" s="56" t="n">
        <x:f>IFERROR(AO2149/(K2149*1000000),"")</x:f>
        <x:v>0.6962823992796038</x:v>
      </x:c>
      <x:c r="AQ2149" s="57" t="n">
        <x:v>224976855</x:v>
      </x:c>
      <x:c r="AR2149" s="52" t="n">
        <x:v>0.3149008503778575</x:v>
      </x:c>
      <x:c r="AS2149" s="52" t="n">
        <x:v>-0.335942985097391</x:v>
      </x:c>
      <x:c r="AT2149" s="55" t="b">
        <x:v>1</x:v>
      </x:c>
      <x:c r="AU2149" s="50"/>
      <x:c r="AV2149" s="58" t="n">
        <x:v>0.2717079745234182</x:v>
      </x:c>
      <x:c r="AW2149" s="50" t="n">
        <x:v>487</x:v>
      </x:c>
      <x:c r="AX2149" s="50" t="str">
        <x:v>Future Moat</x:v>
      </x:c>
      <x:c r="AY2149" s="50" t="str">
        <x:v>目立つ機械的警告なし（定性確認は別途必要）</x:v>
      </x:c>
      <x:c r="AZ2149" s="59" t="str">
        <x:v>2025-06-19 16:17</x:v>
      </x:c>
      <x:c r="BA2149" s="53" t="n">
        <x:v>30407</x:v>
      </x:c>
      <x:c r="BB2149" s="50"/>
      <x:c r="BC2149" s="50"/>
      <x:c r="BD2149" s="50" t="str">
        <x:v>TOPIX Small 1</x:v>
      </x:c>
    </x:row>
    <x:row r="2150">
      <x:c r="A2150" s="50" t="n">
        <x:v>2149</x:v>
      </x:c>
      <x:c r="B2150" s="50" t="str">
        <x:v>1893</x:v>
      </x:c>
      <x:c r="C2150" s="50" t="str">
        <x:v>1893.T</x:v>
      </x:c>
      <x:c r="D2150" s="50" t="str">
        <x:v>PENTA-OCEAN CONSTRUCTION CO.,LTD.</x:v>
      </x:c>
      <x:c r="E2150" s="50" t="str">
        <x:v>Prime Market (Domestic)</x:v>
      </x:c>
      <x:c r="F2150" s="50" t="str">
        <x:v>Construction</x:v>
      </x:c>
      <x:c r="G2150" s="51" t="n">
        <x:v>471058</x:v>
      </x:c>
      <x:c r="H2150" s="51" t="n">
        <x:v>458231</x:v>
      </x:c>
      <x:c r="I2150" s="51" t="n">
        <x:v>502206</x:v>
      </x:c>
      <x:c r="J2150" s="51" t="n">
        <x:v>617708</x:v>
      </x:c>
      <x:c r="K2150" s="51" t="n">
        <x:v>727491</x:v>
      </x:c>
      <x:c r="L2150" s="52" t="n">
        <x:f>IFERROR(H2150/G2150-1,"")</x:f>
        <x:v>-0.02723019246037639</x:v>
      </x:c>
      <x:c r="M2150" s="52" t="n">
        <x:f>IFERROR(I2150/H2150-1,"")</x:f>
        <x:v>0.09596688133277764</x:v>
      </x:c>
      <x:c r="N2150" s="52" t="n">
        <x:f>IFERROR(J2150/I2150-1,"")</x:f>
        <x:v>0.22998928726458856</x:v>
      </x:c>
      <x:c r="O2150" s="52" t="n">
        <x:f>IFERROR(K2150/J2150-1,"")</x:f>
        <x:v>0.1777263690934876</x:v>
      </x:c>
      <x:c r="P2150" s="52" t="n">
        <x:f>IFERROR((K2150/G2150)^(1/4)-1,"")</x:f>
        <x:v>0.11477779692980361</x:v>
      </x:c>
      <x:c r="Q2150" s="51" t="n">
        <x:v>21697</x:v>
      </x:c>
      <x:c r="R2150" s="52" t="n">
        <x:f>IFERROR(Q2150/K2150,"")</x:f>
        <x:v>0.02982442394476358</x:v>
      </x:c>
      <x:c r="S2150" s="53" t="n">
        <x:v>22859</x:v>
      </x:c>
      <x:c r="T2150" s="50" t="str">
        <x:v>EDINET_company_history</x:v>
      </x:c>
      <x:c r="U2150" s="50" t="str">
        <x:v>日本マスタートラスト信託銀行株式会社(信託口)</x:v>
      </x:c>
      <x:c r="V2150" s="54" t="n">
        <x:v>0.1465</x:v>
      </x:c>
      <x:c r="W2150" s="50" t="str">
        <x:v>清 水 琢 三 / 植 田 和 哉 / 山 下 朋 之</x:v>
      </x:c>
      <x:c r="X2150" s="50" t="b">
        <x:f>AND(COUNT(L2150:O2150)=4,L2150&gt;='設定'!$B$6,M2150&gt;='設定'!$B$6,N2150&gt;='設定'!$B$6,O2150&gt;='設定'!$B$6)</x:f>
        <x:v>0</x:v>
      </x:c>
      <x:c r="Y2150" s="50" t="b">
        <x:f>AND(COUNT(G2150:K2150)=5,P2150&gt;='設定'!$B$7)</x:f>
        <x:v>0</x:v>
      </x:c>
      <x:c r="Z2150" s="50" t="b">
        <x:f>AND(ISNUMBER(R2150),R2150&gt;='設定'!$B$8)</x:f>
        <x:v>0</x:v>
      </x:c>
      <x:c r="AA2150" s="50" t="b">
        <x:f>AND(ISNUMBER(S2150),S2150&gt;=DATE(YEAR('設定'!$B$10)-'設定'!$B$9,MONTH('設定'!$B$10),DAY('設定'!$B$10)))</x:f>
        <x:v>0</x:v>
      </x:c>
      <x:c r="AB2150" s="55" t="b">
        <x:v>0</x:v>
      </x:c>
      <x:c r="AC2150" s="55" t="b">
        <x:v>0</x:v>
      </x:c>
      <x:c r="AD2150" s="50" t="n">
        <x:f>IF(X2150,1,0)+IF(Z2150,1,0)+IF(AA2150,1,0)+IF(AB2150,1,0)</x:f>
        <x:v>0</x:v>
      </x:c>
      <x:c r="AE2150" s="50" t="n">
        <x:f>IF(Y2150,1,0)+IF(Z2150,1,0)+IF(AA2150,1,0)+IF(AB2150,1,0)</x:f>
        <x:v>0</x:v>
      </x:c>
      <x:c r="AF2150" s="50" t="n">
        <x:f>IF(Y2150,1,0)+IF(Z2150,1,0)+IF(AA2150,1,0)+IF(AC2150,1,0)</x:f>
        <x:v>0</x:v>
      </x:c>
      <x:c r="AG2150" s="53" t="n">
        <x:v>44348</x:v>
      </x:c>
      <x:c r="AH2150" s="50" t="str">
        <x:v>S100W0M5</x:v>
      </x:c>
      <x:c r="AI2150" s="50" t="str">
        <x:v>NetSalesSummaryOfBusinessResults</x:v>
      </x:c>
      <x:c r="AJ2150" s="50" t="str">
        <x:v>OperatingIncome</x:v>
      </x:c>
      <x:c r="AK2150" s="53" t="n">
        <x:v>45747</x:v>
      </x:c>
      <x:c r="AL2150" s="50" t="str">
        <x:v>365/365/365/366/365</x:v>
      </x:c>
      <x:c r="AM2150" s="51" t="n">
        <x:v>282736110</x:v>
      </x:c>
      <x:c r="AN2150" s="51" t="n">
        <x:v>1691.5</x:v>
      </x:c>
      <x:c r="AO2150" s="51" t="n">
        <x:f>IFERROR(AM2150*AN2150,"")</x:f>
        <x:v>478248130065</x:v>
      </x:c>
      <x:c r="AP2150" s="56" t="n">
        <x:f>IFERROR(AO2150/(K2150*1000000),"")</x:f>
        <x:v>0.6573938785015897</x:v>
      </x:c>
      <x:c r="AQ2150" s="57" t="n">
        <x:v>4410752068.333333</x:v>
      </x:c>
      <x:c r="AR2150" s="52" t="n">
        <x:v>0.3126193755180096</x:v>
      </x:c>
      <x:c r="AS2150" s="52" t="n">
        <x:v>-0.4015020718721592</x:v>
      </x:c>
      <x:c r="AT2150" s="55" t="b">
        <x:v>1</x:v>
      </x:c>
      <x:c r="AU2150" s="50"/>
      <x:c r="AV2150" s="58" t="n">
        <x:v>-0.01641537420846</x:v>
      </x:c>
      <x:c r="AW2150" s="50" t="n">
        <x:v>2005</x:v>
      </x:c>
      <x:c r="AX2150" s="50" t="str">
        <x:v>Transformation Moat</x:v>
      </x:c>
      <x:c r="AY2150" s="50" t="str">
        <x:v>目立つ機械的警告なし（定性確認は別途必要）</x:v>
      </x:c>
      <x:c r="AZ2150" s="59" t="str">
        <x:v>2025-06-20 13:12</x:v>
      </x:c>
      <x:c r="BA2150" s="53" t="n">
        <x:v>22859</x:v>
      </x:c>
      <x:c r="BB2150" s="50"/>
      <x:c r="BC2150" s="50"/>
      <x:c r="BD2150" s="50" t="str">
        <x:v>TOPIX Mid400</x:v>
      </x:c>
    </x:row>
    <x:row r="2151">
      <x:c r="A2151" s="50" t="n">
        <x:v>2150</x:v>
      </x:c>
      <x:c r="B2151" s="50" t="str">
        <x:v>3434</x:v>
      </x:c>
      <x:c r="C2151" s="50" t="str">
        <x:v>3434.T</x:v>
      </x:c>
      <x:c r="D2151" s="50" t="str">
        <x:v>ALPHA Corporation</x:v>
      </x:c>
      <x:c r="E2151" s="50" t="str">
        <x:v>Standard Market(Domestic)</x:v>
      </x:c>
      <x:c r="F2151" s="50" t="str">
        <x:v>Metal Products</x:v>
      </x:c>
      <x:c r="G2151" s="51" t="n">
        <x:v>47612</x:v>
      </x:c>
      <x:c r="H2151" s="51" t="n">
        <x:v>53767</x:v>
      </x:c>
      <x:c r="I2151" s="51" t="n">
        <x:v>62882</x:v>
      </x:c>
      <x:c r="J2151" s="51" t="n">
        <x:v>74544</x:v>
      </x:c>
      <x:c r="K2151" s="51" t="n">
        <x:v>73511</x:v>
      </x:c>
      <x:c r="L2151" s="52" t="n">
        <x:f>IFERROR(H2151/G2151-1,"")</x:f>
        <x:v>0.12927413257162068</x:v>
      </x:c>
      <x:c r="M2151" s="52" t="n">
        <x:f>IFERROR(I2151/H2151-1,"")</x:f>
        <x:v>0.1695277772611452</x:v>
      </x:c>
      <x:c r="N2151" s="52" t="n">
        <x:f>IFERROR(J2151/I2151-1,"")</x:f>
        <x:v>0.18545847778378555</x:v>
      </x:c>
      <x:c r="O2151" s="52" t="n">
        <x:f>IFERROR(K2151/J2151-1,"")</x:f>
        <x:v>-0.013857587465121224</x:v>
      </x:c>
      <x:c r="P2151" s="52" t="n">
        <x:f>IFERROR((K2151/G2151)^(1/4)-1,"")</x:f>
        <x:v>0.11470250331955234</x:v>
      </x:c>
      <x:c r="Q2151" s="51" t="n">
        <x:v>913</x:v>
      </x:c>
      <x:c r="R2151" s="52" t="n">
        <x:f>IFERROR(Q2151/K2151,"")</x:f>
        <x:v>0.012419909945450341</x:v>
      </x:c>
      <x:c r="S2151" s="53" t="n">
        <x:v>38078</x:v>
      </x:c>
      <x:c r="T2151" s="50" t="str">
        <x:v>EDINET_company_history</x:v>
      </x:c>
      <x:c r="U2151" s="50" t="str">
        <x:v>株式会社ハイレックスコーポレーション</x:v>
      </x:c>
      <x:c r="V2151" s="54" t="n">
        <x:v>0.1782</x:v>
      </x:c>
      <x:c r="W2151" s="50" t="str">
        <x:v>塚野 哲幸 / 斉藤 雄一 / 入澤 昭</x:v>
      </x:c>
      <x:c r="X2151" s="50" t="b">
        <x:f>AND(COUNT(L2151:O2151)=4,L2151&gt;='設定'!$B$6,M2151&gt;='設定'!$B$6,N2151&gt;='設定'!$B$6,O2151&gt;='設定'!$B$6)</x:f>
        <x:v>0</x:v>
      </x:c>
      <x:c r="Y2151" s="50" t="b">
        <x:f>AND(COUNT(G2151:K2151)=5,P2151&gt;='設定'!$B$7)</x:f>
        <x:v>0</x:v>
      </x:c>
      <x:c r="Z2151" s="50" t="b">
        <x:f>AND(ISNUMBER(R2151),R2151&gt;='設定'!$B$8)</x:f>
        <x:v>0</x:v>
      </x:c>
      <x:c r="AA2151" s="50" t="b">
        <x:f>AND(ISNUMBER(S2151),S2151&gt;=DATE(YEAR('設定'!$B$10)-'設定'!$B$9,MONTH('設定'!$B$10),DAY('設定'!$B$10)))</x:f>
        <x:v>0</x:v>
      </x:c>
      <x:c r="AB2151" s="55" t="b">
        <x:v>0</x:v>
      </x:c>
      <x:c r="AC2151" s="55" t="b">
        <x:v>0</x:v>
      </x:c>
      <x:c r="AD2151" s="50" t="n">
        <x:f>IF(X2151,1,0)+IF(Z2151,1,0)+IF(AA2151,1,0)+IF(AB2151,1,0)</x:f>
        <x:v>0</x:v>
      </x:c>
      <x:c r="AE2151" s="50" t="n">
        <x:f>IF(Y2151,1,0)+IF(Z2151,1,0)+IF(AA2151,1,0)+IF(AB2151,1,0)</x:f>
        <x:v>0</x:v>
      </x:c>
      <x:c r="AF2151" s="50" t="n">
        <x:f>IF(Y2151,1,0)+IF(Z2151,1,0)+IF(AA2151,1,0)+IF(AC2151,1,0)</x:f>
        <x:v>0</x:v>
      </x:c>
      <x:c r="AG2151" s="53" t="n">
        <x:v>44348</x:v>
      </x:c>
      <x:c r="AH2151" s="50" t="str">
        <x:v>S100W33S</x:v>
      </x:c>
      <x:c r="AI2151" s="50" t="str">
        <x:v>NetSalesSummaryOfBusinessResults</x:v>
      </x:c>
      <x:c r="AJ2151" s="50" t="str">
        <x:v>OperatingIncome</x:v>
      </x:c>
      <x:c r="AK2151" s="53" t="n">
        <x:v>45747</x:v>
      </x:c>
      <x:c r="AL2151" s="50" t="str">
        <x:v>365/365/365/366/365</x:v>
      </x:c>
      <x:c r="AM2151" s="51" t="n">
        <x:v>9594700</x:v>
      </x:c>
      <x:c r="AN2151" s="51" t="n">
        <x:v>1232</x:v>
      </x:c>
      <x:c r="AO2151" s="51" t="n">
        <x:f>IFERROR(AM2151*AN2151,"")</x:f>
        <x:v>11820670400</x:v>
      </x:c>
      <x:c r="AP2151" s="56" t="n">
        <x:f>IFERROR(AO2151/(K2151*1000000),"")</x:f>
        <x:v>0.16080138210607936</x:v>
      </x:c>
      <x:c r="AQ2151" s="57" t="n">
        <x:v>9273623.333333334</x:v>
      </x:c>
      <x:c r="AR2151" s="52" t="n">
        <x:v>0.27008080682289</x:v>
      </x:c>
      <x:c r="AS2151" s="52" t="n">
        <x:v>-0.4102498213359522</x:v>
      </x:c>
      <x:c r="AT2151" s="55" t="b">
        <x:v>0</x:v>
      </x:c>
      <x:c r="AU2151" s="50" t="str">
        <x:v>low_liquidity</x:v>
      </x:c>
      <x:c r="AV2151" s="58" t="n">
        <x:v>0.097696561813671</x:v>
      </x:c>
      <x:c r="AW2151" s="50" t="n">
        <x:v>1253</x:v>
      </x:c>
      <x:c r="AX2151" s="50" t="str">
        <x:v>Discovery</x:v>
      </x:c>
      <x:c r="AY2151" s="50" t="str">
        <x:v>既存適格性フィルター不通過: low_liquidity / 60日平均売買代金2,000万円未満</x:v>
      </x:c>
      <x:c r="AZ2151" s="59" t="str">
        <x:v>2025-06-24 13:01</x:v>
      </x:c>
      <x:c r="BA2151" s="53" t="n">
        <x:v>38078</x:v>
      </x:c>
      <x:c r="BB2151" s="50"/>
      <x:c r="BC2151" s="50"/>
      <x:c r="BD2151" s="50"/>
    </x:row>
    <x:row r="2152">
      <x:c r="A2152" s="50" t="n">
        <x:v>2151</x:v>
      </x:c>
      <x:c r="B2152" s="50" t="str">
        <x:v>8163</x:v>
      </x:c>
      <x:c r="C2152" s="50" t="str">
        <x:v>8163.T</x:v>
      </x:c>
      <x:c r="D2152" s="50" t="str">
        <x:v>SRS HOLDINGS CO.,LTD.</x:v>
      </x:c>
      <x:c r="E2152" s="50" t="str">
        <x:v>Prime Market (Domestic)</x:v>
      </x:c>
      <x:c r="F2152" s="50" t="str">
        <x:v>Retail Trade</x:v>
      </x:c>
      <x:c r="G2152" s="51" t="n">
        <x:v>43707</x:v>
      </x:c>
      <x:c r="H2152" s="51" t="n">
        <x:v>42885</x:v>
      </x:c>
      <x:c r="I2152" s="51" t="n">
        <x:v>54505</x:v>
      </x:c>
      <x:c r="J2152" s="51" t="n">
        <x:v>60228</x:v>
      </x:c>
      <x:c r="K2152" s="51" t="n">
        <x:v>67478</x:v>
      </x:c>
      <x:c r="L2152" s="52" t="n">
        <x:f>IFERROR(H2152/G2152-1,"")</x:f>
        <x:v>-0.018807056077973727</x:v>
      </x:c>
      <x:c r="M2152" s="52" t="n">
        <x:f>IFERROR(I2152/H2152-1,"")</x:f>
        <x:v>0.2709572111460883</x:v>
      </x:c>
      <x:c r="N2152" s="52" t="n">
        <x:f>IFERROR(J2152/I2152-1,"")</x:f>
        <x:v>0.1049995413264837</x:v>
      </x:c>
      <x:c r="O2152" s="52" t="n">
        <x:f>IFERROR(K2152/J2152-1,"")</x:f>
        <x:v>0.12037590489473327</x:v>
      </x:c>
      <x:c r="P2152" s="52" t="n">
        <x:f>IFERROR((K2152/G2152)^(1/4)-1,"")</x:f>
        <x:v>0.11468665289436353</x:v>
      </x:c>
      <x:c r="Q2152" s="51" t="n">
        <x:v>2678.804</x:v>
      </x:c>
      <x:c r="R2152" s="52" t="n">
        <x:f>IFERROR(Q2152/K2152,"")</x:f>
        <x:v>0.03969892409377872</x:v>
      </x:c>
      <x:c r="S2152" s="53" t="n">
        <x:v>44348</x:v>
      </x:c>
      <x:c r="T2152" s="50" t="str">
        <x:v>not_identified_before_local_window</x:v>
      </x:c>
      <x:c r="U2152" s="50" t="str">
        <x:v>日本マスタートラスト 信託銀行株式会社（信託口）</x:v>
      </x:c>
      <x:c r="V2152" s="54" t="n">
        <x:v>0.076</x:v>
      </x:c>
      <x:c r="W2152" s="50" t="str">
        <x:v>重里 政彦</x:v>
      </x:c>
      <x:c r="X2152" s="50" t="b">
        <x:f>AND(COUNT(L2152:O2152)=4,L2152&gt;='設定'!$B$6,M2152&gt;='設定'!$B$6,N2152&gt;='設定'!$B$6,O2152&gt;='設定'!$B$6)</x:f>
        <x:v>0</x:v>
      </x:c>
      <x:c r="Y2152" s="50" t="b">
        <x:f>AND(COUNT(G2152:K2152)=5,P2152&gt;='設定'!$B$7)</x:f>
        <x:v>0</x:v>
      </x:c>
      <x:c r="Z2152" s="50" t="b">
        <x:f>AND(ISNUMBER(R2152),R2152&gt;='設定'!$B$8)</x:f>
        <x:v>0</x:v>
      </x:c>
      <x:c r="AA2152" s="50" t="b">
        <x:f>AND(ISNUMBER(S2152),S2152&gt;=DATE(YEAR('設定'!$B$10)-'設定'!$B$9,MONTH('設定'!$B$10),DAY('設定'!$B$10)))</x:f>
        <x:v>0</x:v>
      </x:c>
      <x:c r="AB2152" s="55" t="b">
        <x:v>0</x:v>
      </x:c>
      <x:c r="AC2152" s="55" t="b">
        <x:v>0</x:v>
      </x:c>
      <x:c r="AD2152" s="50" t="n">
        <x:f>IF(X2152,1,0)+IF(Z2152,1,0)+IF(AA2152,1,0)+IF(AB2152,1,0)</x:f>
        <x:v>0</x:v>
      </x:c>
      <x:c r="AE2152" s="50" t="n">
        <x:f>IF(Y2152,1,0)+IF(Z2152,1,0)+IF(AA2152,1,0)+IF(AB2152,1,0)</x:f>
        <x:v>0</x:v>
      </x:c>
      <x:c r="AF2152" s="50" t="n">
        <x:f>IF(Y2152,1,0)+IF(Z2152,1,0)+IF(AA2152,1,0)+IF(AC2152,1,0)</x:f>
        <x:v>0</x:v>
      </x:c>
      <x:c r="AG2152" s="53" t="n">
        <x:v>44348</x:v>
      </x:c>
      <x:c r="AH2152" s="50" t="str">
        <x:v>S100VZKI</x:v>
      </x:c>
      <x:c r="AI2152" s="50" t="str">
        <x:v>NetSalesSummaryOfBusinessResults</x:v>
      </x:c>
      <x:c r="AJ2152" s="50" t="str">
        <x:v>OperatingIncome</x:v>
      </x:c>
      <x:c r="AK2152" s="53" t="n">
        <x:v>45747</x:v>
      </x:c>
      <x:c r="AL2152" s="50" t="str">
        <x:v>365/365/365/366/365</x:v>
      </x:c>
      <x:c r="AM2152" s="51" t="n">
        <x:v>41469884</x:v>
      </x:c>
      <x:c r="AN2152" s="51" t="n">
        <x:v>1151</x:v>
      </x:c>
      <x:c r="AO2152" s="51" t="n">
        <x:f>IFERROR(AM2152*AN2152,"")</x:f>
        <x:v>47731836484</x:v>
      </x:c>
      <x:c r="AP2152" s="56" t="n">
        <x:f>IFERROR(AO2152/(K2152*1000000),"")</x:f>
        <x:v>0.7073688681347995</x:v>
      </x:c>
      <x:c r="AQ2152" s="57" t="n">
        <x:v>142190920</x:v>
      </x:c>
      <x:c r="AR2152" s="52" t="n">
        <x:v>0.1648801705692806</x:v>
      </x:c>
      <x:c r="AS2152" s="52" t="n">
        <x:v>-0.2254255827151453</x:v>
      </x:c>
      <x:c r="AT2152" s="55" t="b">
        <x:v>1</x:v>
      </x:c>
      <x:c r="AU2152" s="50"/>
      <x:c r="AV2152" s="58" t="n">
        <x:v>-0.0127322890109168</x:v>
      </x:c>
      <x:c r="AW2152" s="50" t="n">
        <x:v>1975</x:v>
      </x:c>
      <x:c r="AX2152" s="50" t="str">
        <x:v>Core Moat</x:v>
      </x:c>
      <x:c r="AY2152" s="50" t="str">
        <x:v>目立つ機械的警告なし（定性確認は別途必要）</x:v>
      </x:c>
      <x:c r="AZ2152" s="59" t="str">
        <x:v>2025-06-25 09:27</x:v>
      </x:c>
      <x:c r="BA2152" s="53"/>
      <x:c r="BB2152" s="50"/>
      <x:c r="BC2152" s="50"/>
      <x:c r="BD2152" s="50" t="str">
        <x:v>TOPIX Small 2</x:v>
      </x:c>
    </x:row>
    <x:row r="2153">
      <x:c r="A2153" s="50" t="n">
        <x:v>2152</x:v>
      </x:c>
      <x:c r="B2153" s="50" t="str">
        <x:v>6768</x:v>
      </x:c>
      <x:c r="C2153" s="50" t="str">
        <x:v>6768.T</x:v>
      </x:c>
      <x:c r="D2153" s="50" t="str">
        <x:v>TAMURA CORPORATION</x:v>
      </x:c>
      <x:c r="E2153" s="50" t="str">
        <x:v>Prime Market (Domestic)</x:v>
      </x:c>
      <x:c r="F2153" s="50" t="str">
        <x:v>Electric Appliances</x:v>
      </x:c>
      <x:c r="G2153" s="51" t="n">
        <x:v>73906</x:v>
      </x:c>
      <x:c r="H2153" s="51" t="n">
        <x:v>88328</x:v>
      </x:c>
      <x:c r="I2153" s="51" t="n">
        <x:v>107993</x:v>
      </x:c>
      <x:c r="J2153" s="51" t="n">
        <x:v>106622</x:v>
      </x:c>
      <x:c r="K2153" s="51" t="n">
        <x:v>114051</x:v>
      </x:c>
      <x:c r="L2153" s="52" t="n">
        <x:f>IFERROR(H2153/G2153-1,"")</x:f>
        <x:v>0.19513977214299238</x:v>
      </x:c>
      <x:c r="M2153" s="52" t="n">
        <x:f>IFERROR(I2153/H2153-1,"")</x:f>
        <x:v>0.22263608368807164</x:v>
      </x:c>
      <x:c r="N2153" s="52" t="n">
        <x:f>IFERROR(J2153/I2153-1,"")</x:f>
        <x:v>-0.012695267285842582</x:v>
      </x:c>
      <x:c r="O2153" s="52" t="n">
        <x:f>IFERROR(K2153/J2153-1,"")</x:f>
        <x:v>0.06967605184671077</x:v>
      </x:c>
      <x:c r="P2153" s="52" t="n">
        <x:f>IFERROR((K2153/G2153)^(1/4)-1,"")</x:f>
        <x:v>0.11456358569502778</x:v>
      </x:c>
      <x:c r="Q2153" s="51" t="n">
        <x:v>5195</x:v>
      </x:c>
      <x:c r="R2153" s="52" t="n">
        <x:f>IFERROR(Q2153/K2153,"")</x:f>
        <x:v>0.045549797897431854</x:v>
      </x:c>
      <x:c r="S2153" s="53" t="n">
        <x:v>22555</x:v>
      </x:c>
      <x:c r="T2153" s="50" t="str">
        <x:v>EDINET_company_history</x:v>
      </x:c>
      <x:c r="U2153" s="50" t="str">
        <x:v>日本マスタートラスト 信託銀行株式会社（信託口）</x:v>
      </x:c>
      <x:c r="V2153" s="54" t="n">
        <x:v>0.1383</x:v>
      </x:c>
      <x:c r="W2153" s="50" t="str">
        <x:v>浅田 昌弘 / 中村 充孝</x:v>
      </x:c>
      <x:c r="X2153" s="50" t="b">
        <x:f>AND(COUNT(L2153:O2153)=4,L2153&gt;='設定'!$B$6,M2153&gt;='設定'!$B$6,N2153&gt;='設定'!$B$6,O2153&gt;='設定'!$B$6)</x:f>
        <x:v>0</x:v>
      </x:c>
      <x:c r="Y2153" s="50" t="b">
        <x:f>AND(COUNT(G2153:K2153)=5,P2153&gt;='設定'!$B$7)</x:f>
        <x:v>0</x:v>
      </x:c>
      <x:c r="Z2153" s="50" t="b">
        <x:f>AND(ISNUMBER(R2153),R2153&gt;='設定'!$B$8)</x:f>
        <x:v>0</x:v>
      </x:c>
      <x:c r="AA2153" s="50" t="b">
        <x:f>AND(ISNUMBER(S2153),S2153&gt;=DATE(YEAR('設定'!$B$10)-'設定'!$B$9,MONTH('設定'!$B$10),DAY('設定'!$B$10)))</x:f>
        <x:v>0</x:v>
      </x:c>
      <x:c r="AB2153" s="55" t="b">
        <x:v>0</x:v>
      </x:c>
      <x:c r="AC2153" s="55" t="b">
        <x:v>0</x:v>
      </x:c>
      <x:c r="AD2153" s="50" t="n">
        <x:f>IF(X2153,1,0)+IF(Z2153,1,0)+IF(AA2153,1,0)+IF(AB2153,1,0)</x:f>
        <x:v>0</x:v>
      </x:c>
      <x:c r="AE2153" s="50" t="n">
        <x:f>IF(Y2153,1,0)+IF(Z2153,1,0)+IF(AA2153,1,0)+IF(AB2153,1,0)</x:f>
        <x:v>0</x:v>
      </x:c>
      <x:c r="AF2153" s="50" t="n">
        <x:f>IF(Y2153,1,0)+IF(Z2153,1,0)+IF(AA2153,1,0)+IF(AC2153,1,0)</x:f>
        <x:v>0</x:v>
      </x:c>
      <x:c r="AG2153" s="53" t="n">
        <x:v>44348</x:v>
      </x:c>
      <x:c r="AH2153" s="50" t="str">
        <x:v>S100W1MH</x:v>
      </x:c>
      <x:c r="AI2153" s="50" t="str">
        <x:v>NetSalesSummaryOfBusinessResults</x:v>
      </x:c>
      <x:c r="AJ2153" s="50" t="str">
        <x:v>OperatingIncome</x:v>
      </x:c>
      <x:c r="AK2153" s="53" t="n">
        <x:v>45747</x:v>
      </x:c>
      <x:c r="AL2153" s="50" t="str">
        <x:v>365/365/365/366/365</x:v>
      </x:c>
      <x:c r="AM2153" s="51" t="n">
        <x:v>82299673</x:v>
      </x:c>
      <x:c r="AN2153" s="51" t="n">
        <x:v>1086</x:v>
      </x:c>
      <x:c r="AO2153" s="51" t="n">
        <x:f>IFERROR(AM2153*AN2153,"")</x:f>
        <x:v>89377444878</x:v>
      </x:c>
      <x:c r="AP2153" s="56" t="n">
        <x:f>IFERROR(AO2153/(K2153*1000000),"")</x:f>
        <x:v>0.7836620886971618</x:v>
      </x:c>
      <x:c r="AQ2153" s="57" t="n">
        <x:v>807111445</x:v>
      </x:c>
      <x:c r="AR2153" s="52" t="n">
        <x:v>0.4238420612294216</x:v>
      </x:c>
      <x:c r="AS2153" s="52" t="n">
        <x:v>-0.5911092436833262</x:v>
      </x:c>
      <x:c r="AT2153" s="55" t="b">
        <x:v>1</x:v>
      </x:c>
      <x:c r="AU2153" s="50"/>
      <x:c r="AV2153" s="58" t="n">
        <x:v>0.3373686952901457</x:v>
      </x:c>
      <x:c r="AW2153" s="50" t="n">
        <x:v>334</x:v>
      </x:c>
      <x:c r="AX2153" s="50" t="str">
        <x:v>Future Moat</x:v>
      </x:c>
      <x:c r="AY2153" s="50" t="str">
        <x:v>目立つ機械的警告なし（定性確認は別途必要）</x:v>
      </x:c>
      <x:c r="AZ2153" s="59" t="str">
        <x:v>2025-06-25 15:02</x:v>
      </x:c>
      <x:c r="BA2153" s="53" t="n">
        <x:v>22555</x:v>
      </x:c>
      <x:c r="BB2153" s="50"/>
      <x:c r="BC2153" s="50"/>
      <x:c r="BD2153" s="50" t="str">
        <x:v>TOPIX Small 1</x:v>
      </x:c>
    </x:row>
    <x:row r="2154">
      <x:c r="A2154" s="50" t="n">
        <x:v>2153</x:v>
      </x:c>
      <x:c r="B2154" s="50" t="str">
        <x:v>6908</x:v>
      </x:c>
      <x:c r="C2154" s="50" t="str">
        <x:v>6908.T</x:v>
      </x:c>
      <x:c r="D2154" s="50" t="str">
        <x:v>IRISO ELECTRONICS CO.,LTD.</x:v>
      </x:c>
      <x:c r="E2154" s="50" t="str">
        <x:v>Prime Market (Domestic)</x:v>
      </x:c>
      <x:c r="F2154" s="50" t="str">
        <x:v>Electric Appliances</x:v>
      </x:c>
      <x:c r="G2154" s="51" t="n">
        <x:v>36520</x:v>
      </x:c>
      <x:c r="H2154" s="51" t="n">
        <x:v>43863</x:v>
      </x:c>
      <x:c r="I2154" s="51" t="n">
        <x:v>52903</x:v>
      </x:c>
      <x:c r="J2154" s="51" t="n">
        <x:v>55271</x:v>
      </x:c>
      <x:c r="K2154" s="51" t="n">
        <x:v>56332</x:v>
      </x:c>
      <x:c r="L2154" s="52" t="n">
        <x:f>IFERROR(H2154/G2154-1,"")</x:f>
        <x:v>0.2010679079956188</x:v>
      </x:c>
      <x:c r="M2154" s="52" t="n">
        <x:f>IFERROR(I2154/H2154-1,"")</x:f>
        <x:v>0.2060962542461755</x:v>
      </x:c>
      <x:c r="N2154" s="52" t="n">
        <x:f>IFERROR(J2154/I2154-1,"")</x:f>
        <x:v>0.04476116666351615</x:v>
      </x:c>
      <x:c r="O2154" s="52" t="n">
        <x:f>IFERROR(K2154/J2154-1,"")</x:f>
        <x:v>0.019196323569321994</x:v>
      </x:c>
      <x:c r="P2154" s="52" t="n">
        <x:f>IFERROR((K2154/G2154)^(1/4)-1,"")</x:f>
        <x:v>0.11443848303475357</x:v>
      </x:c>
      <x:c r="Q2154" s="51" t="n">
        <x:v>5307</x:v>
      </x:c>
      <x:c r="R2154" s="52" t="n">
        <x:f>IFERROR(Q2154/K2154,"")</x:f>
        <x:v>0.09420933039835262</x:v>
      </x:c>
      <x:c r="S2154" s="53" t="n">
        <x:v>40269</x:v>
      </x:c>
      <x:c r="T2154" s="50" t="str">
        <x:v>EDINET_company_history</x:v>
      </x:c>
      <x:c r="U2154" s="50" t="str">
        <x:v>日本マスタートラスト信託銀行株式会社(信託口)</x:v>
      </x:c>
      <x:c r="V2154" s="54" t="n">
        <x:v>0.141</x:v>
      </x:c>
      <x:c r="W2154" s="50" t="str">
        <x:v>鈴木 仁 / 武田 佳司</x:v>
      </x:c>
      <x:c r="X2154" s="50" t="b">
        <x:f>AND(COUNT(L2154:O2154)=4,L2154&gt;='設定'!$B$6,M2154&gt;='設定'!$B$6,N2154&gt;='設定'!$B$6,O2154&gt;='設定'!$B$6)</x:f>
        <x:v>0</x:v>
      </x:c>
      <x:c r="Y2154" s="50" t="b">
        <x:f>AND(COUNT(G2154:K2154)=5,P2154&gt;='設定'!$B$7)</x:f>
        <x:v>0</x:v>
      </x:c>
      <x:c r="Z2154" s="50" t="b">
        <x:f>AND(ISNUMBER(R2154),R2154&gt;='設定'!$B$8)</x:f>
        <x:v>0</x:v>
      </x:c>
      <x:c r="AA2154" s="50" t="b">
        <x:f>AND(ISNUMBER(S2154),S2154&gt;=DATE(YEAR('設定'!$B$10)-'設定'!$B$9,MONTH('設定'!$B$10),DAY('設定'!$B$10)))</x:f>
        <x:v>0</x:v>
      </x:c>
      <x:c r="AB2154" s="55" t="b">
        <x:v>0</x:v>
      </x:c>
      <x:c r="AC2154" s="55" t="b">
        <x:v>0</x:v>
      </x:c>
      <x:c r="AD2154" s="50" t="n">
        <x:f>IF(X2154,1,0)+IF(Z2154,1,0)+IF(AA2154,1,0)+IF(AB2154,1,0)</x:f>
        <x:v>0</x:v>
      </x:c>
      <x:c r="AE2154" s="50" t="n">
        <x:f>IF(Y2154,1,0)+IF(Z2154,1,0)+IF(AA2154,1,0)+IF(AB2154,1,0)</x:f>
        <x:v>0</x:v>
      </x:c>
      <x:c r="AF2154" s="50" t="n">
        <x:f>IF(Y2154,1,0)+IF(Z2154,1,0)+IF(AA2154,1,0)+IF(AC2154,1,0)</x:f>
        <x:v>0</x:v>
      </x:c>
      <x:c r="AG2154" s="53" t="n">
        <x:v>44348</x:v>
      </x:c>
      <x:c r="AH2154" s="50" t="str">
        <x:v>S100W0W0</x:v>
      </x:c>
      <x:c r="AI2154" s="50" t="str">
        <x:v>NetSalesSummaryOfBusinessResults</x:v>
      </x:c>
      <x:c r="AJ2154" s="50" t="str">
        <x:v>OperatingIncome</x:v>
      </x:c>
      <x:c r="AK2154" s="53" t="n">
        <x:v>45747</x:v>
      </x:c>
      <x:c r="AL2154" s="50" t="str">
        <x:v>365/365/365/366/365</x:v>
      </x:c>
      <x:c r="AM2154" s="51" t="n">
        <x:v>21454679</x:v>
      </x:c>
      <x:c r="AN2154" s="51" t="n">
        <x:v>3225</x:v>
      </x:c>
      <x:c r="AO2154" s="51" t="n">
        <x:f>IFERROR(AM2154*AN2154,"")</x:f>
        <x:v>69191339775</x:v>
      </x:c>
      <x:c r="AP2154" s="56" t="n">
        <x:f>IFERROR(AO2154/(K2154*1000000),"")</x:f>
        <x:v>1.2282777067208692</x:v>
      </x:c>
      <x:c r="AQ2154" s="57" t="n">
        <x:v>441843825</x:v>
      </x:c>
      <x:c r="AR2154" s="52" t="n">
        <x:v>0.3635028447068918</x:v>
      </x:c>
      <x:c r="AS2154" s="52" t="n">
        <x:v>-0.5689327688949259</x:v>
      </x:c>
      <x:c r="AT2154" s="55" t="b">
        <x:v>1</x:v>
      </x:c>
      <x:c r="AU2154" s="50"/>
      <x:c r="AV2154" s="58" t="n">
        <x:v>0.2766278527842383</x:v>
      </x:c>
      <x:c r="AW2154" s="50" t="n">
        <x:v>478</x:v>
      </x:c>
      <x:c r="AX2154" s="50" t="str">
        <x:v>Future Moat</x:v>
      </x:c>
      <x:c r="AY2154" s="50" t="str">
        <x:v>目立つ機械的警告なし（定性確認は別途必要）</x:v>
      </x:c>
      <x:c r="AZ2154" s="59" t="str">
        <x:v>2025-06-23 13:18</x:v>
      </x:c>
      <x:c r="BA2154" s="53" t="n">
        <x:v>40269</x:v>
      </x:c>
      <x:c r="BB2154" s="50"/>
      <x:c r="BC2154" s="50"/>
      <x:c r="BD2154" s="50" t="str">
        <x:v>TOPIX Small 1</x:v>
      </x:c>
    </x:row>
    <x:row r="2155">
      <x:c r="A2155" s="50" t="n">
        <x:v>2154</x:v>
      </x:c>
      <x:c r="B2155" s="50" t="str">
        <x:v>9509</x:v>
      </x:c>
      <x:c r="C2155" s="50" t="str">
        <x:v>9509.T</x:v>
      </x:c>
      <x:c r="D2155" s="50" t="str">
        <x:v>Hokkaido Electric Power Company,Incorporated</x:v>
      </x:c>
      <x:c r="E2155" s="50" t="str">
        <x:v>Prime Market (Domestic)</x:v>
      </x:c>
      <x:c r="F2155" s="50" t="str">
        <x:v>Electric Power and Gas</x:v>
      </x:c>
      <x:c r="G2155" s="51" t="n">
        <x:v>585203</x:v>
      </x:c>
      <x:c r="H2155" s="51" t="n">
        <x:v>663414</x:v>
      </x:c>
      <x:c r="I2155" s="51" t="n">
        <x:v>888874</x:v>
      </x:c>
      <x:c r="J2155" s="51" t="n">
        <x:v>953784</x:v>
      </x:c>
      <x:c r="K2155" s="51" t="n">
        <x:v>902053</x:v>
      </x:c>
      <x:c r="L2155" s="52" t="n">
        <x:f>IFERROR(H2155/G2155-1,"")</x:f>
        <x:v>0.13364764022057307</x:v>
      </x:c>
      <x:c r="M2155" s="52" t="n">
        <x:f>IFERROR(I2155/H2155-1,"")</x:f>
        <x:v>0.3398481189724667</x:v>
      </x:c>
      <x:c r="N2155" s="52" t="n">
        <x:f>IFERROR(J2155/I2155-1,"")</x:f>
        <x:v>0.07302497316830059</x:v>
      </x:c>
      <x:c r="O2155" s="52" t="n">
        <x:f>IFERROR(K2155/J2155-1,"")</x:f>
        <x:v>-0.05423764709829482</x:v>
      </x:c>
      <x:c r="P2155" s="52" t="n">
        <x:f>IFERROR((K2155/G2155)^(1/4)-1,"")</x:f>
        <x:v>0.11424675466464529</x:v>
      </x:c>
      <x:c r="Q2155" s="51" t="n">
        <x:v>75838</x:v>
      </x:c>
      <x:c r="R2155" s="52" t="n">
        <x:f>IFERROR(Q2155/K2155,"")</x:f>
        <x:v>0.08407266535336616</x:v>
      </x:c>
      <x:c r="S2155" s="53" t="n">
        <x:v>18841</x:v>
      </x:c>
      <x:c r="T2155" s="50" t="str">
        <x:v>EDINET_company_history</x:v>
      </x:c>
      <x:c r="U2155" s="50" t="str">
        <x:v>日本マスタートラスト信託銀行株式会社(信託口)</x:v>
      </x:c>
      <x:c r="V2155" s="54" t="n">
        <x:v>0.0999</x:v>
      </x:c>
      <x:c r="W2155" s="50" t="str">
        <x:v>藤 井 裕 / 齋 藤 晋 / 上 野 昌 裕 / 小 林 剛 史</x:v>
      </x:c>
      <x:c r="X2155" s="50" t="b">
        <x:f>AND(COUNT(L2155:O2155)=4,L2155&gt;='設定'!$B$6,M2155&gt;='設定'!$B$6,N2155&gt;='設定'!$B$6,O2155&gt;='設定'!$B$6)</x:f>
        <x:v>0</x:v>
      </x:c>
      <x:c r="Y2155" s="50" t="b">
        <x:f>AND(COUNT(G2155:K2155)=5,P2155&gt;='設定'!$B$7)</x:f>
        <x:v>0</x:v>
      </x:c>
      <x:c r="Z2155" s="50" t="b">
        <x:f>AND(ISNUMBER(R2155),R2155&gt;='設定'!$B$8)</x:f>
        <x:v>0</x:v>
      </x:c>
      <x:c r="AA2155" s="50" t="b">
        <x:f>AND(ISNUMBER(S2155),S2155&gt;=DATE(YEAR('設定'!$B$10)-'設定'!$B$9,MONTH('設定'!$B$10),DAY('設定'!$B$10)))</x:f>
        <x:v>0</x:v>
      </x:c>
      <x:c r="AB2155" s="55" t="b">
        <x:v>0</x:v>
      </x:c>
      <x:c r="AC2155" s="55" t="b">
        <x:v>0</x:v>
      </x:c>
      <x:c r="AD2155" s="50" t="n">
        <x:f>IF(X2155,1,0)+IF(Z2155,1,0)+IF(AA2155,1,0)+IF(AB2155,1,0)</x:f>
        <x:v>0</x:v>
      </x:c>
      <x:c r="AE2155" s="50" t="n">
        <x:f>IF(Y2155,1,0)+IF(Z2155,1,0)+IF(AA2155,1,0)+IF(AB2155,1,0)</x:f>
        <x:v>0</x:v>
      </x:c>
      <x:c r="AF2155" s="50" t="n">
        <x:f>IF(Y2155,1,0)+IF(Z2155,1,0)+IF(AA2155,1,0)+IF(AC2155,1,0)</x:f>
        <x:v>0</x:v>
      </x:c>
      <x:c r="AG2155" s="53" t="n">
        <x:v>44348</x:v>
      </x:c>
      <x:c r="AH2155" s="50" t="str">
        <x:v>S100W0BE</x:v>
      </x:c>
      <x:c r="AI2155" s="50" t="str">
        <x:v>NetSalesSummaryOfBusinessResults</x:v>
      </x:c>
      <x:c r="AJ2155" s="50" t="str">
        <x:v>OperatingIncome</x:v>
      </x:c>
      <x:c r="AK2155" s="53" t="n">
        <x:v>45747</x:v>
      </x:c>
      <x:c r="AL2155" s="50" t="str">
        <x:v>365/365/365/366/365</x:v>
      </x:c>
      <x:c r="AM2155" s="51" t="n">
        <x:v>205749082</x:v>
      </x:c>
      <x:c r="AN2155" s="51" t="n">
        <x:v>904.7999877929688</x:v>
      </x:c>
      <x:c r="AO2155" s="51" t="n">
        <x:f>IFERROR(AM2155*AN2155,"")</x:f>
        <x:v>186161766882.01453</x:v>
      </x:c>
      <x:c r="AP2155" s="56" t="n">
        <x:f>IFERROR(AO2155/(K2155*1000000),"")</x:f>
        <x:v>0.20637564187693463</x:v>
      </x:c>
      <x:c r="AQ2155" s="57" t="n">
        <x:v>3309542959.906718</x:v>
      </x:c>
      <x:c r="AR2155" s="52" t="n">
        <x:v>0.3766446759210016</x:v>
      </x:c>
      <x:c r="AS2155" s="52" t="n">
        <x:v>-0.6240929044831536</x:v>
      </x:c>
      <x:c r="AT2155" s="55" t="b">
        <x:v>1</x:v>
      </x:c>
      <x:c r="AU2155" s="50"/>
      <x:c r="AV2155" s="58" t="n">
        <x:v>-0.0177669946139141</x:v>
      </x:c>
      <x:c r="AW2155" s="50" t="n">
        <x:v>2023</x:v>
      </x:c>
      <x:c r="AX2155" s="50" t="str">
        <x:v>Future Moat</x:v>
      </x:c>
      <x:c r="AY2155" s="50" t="str">
        <x:v>ローカル5年最大下落率-60%以下</x:v>
      </x:c>
      <x:c r="AZ2155" s="59" t="str">
        <x:v>2025-06-24 13:15</x:v>
      </x:c>
      <x:c r="BA2155" s="53" t="n">
        <x:v>18841</x:v>
      </x:c>
      <x:c r="BB2155" s="50"/>
      <x:c r="BC2155" s="50"/>
      <x:c r="BD2155" s="50" t="str">
        <x:v>TOPIX Mid400</x:v>
      </x:c>
    </x:row>
    <x:row r="2156">
      <x:c r="A2156" s="50" t="n">
        <x:v>2155</x:v>
      </x:c>
      <x:c r="B2156" s="50" t="str">
        <x:v>6862</x:v>
      </x:c>
      <x:c r="C2156" s="50" t="str">
        <x:v>6862.T</x:v>
      </x:c>
      <x:c r="D2156" s="50" t="str">
        <x:v>MINATO HOLDINGS INC.</x:v>
      </x:c>
      <x:c r="E2156" s="50" t="str">
        <x:v>Standard Market(Domestic)</x:v>
      </x:c>
      <x:c r="F2156" s="50" t="str">
        <x:v>Electric Appliances</x:v>
      </x:c>
      <x:c r="G2156" s="51" t="n">
        <x:v>15920.673</x:v>
      </x:c>
      <x:c r="H2156" s="51" t="n">
        <x:v>24578.783</x:v>
      </x:c>
      <x:c r="I2156" s="51" t="n">
        <x:v>22599.087</x:v>
      </x:c>
      <x:c r="J2156" s="51" t="n">
        <x:v>19018.417</x:v>
      </x:c>
      <x:c r="K2156" s="51" t="n">
        <x:v>24540.461</x:v>
      </x:c>
      <x:c r="L2156" s="52" t="n">
        <x:f>IFERROR(H2156/G2156-1,"")</x:f>
        <x:v>0.5438281409334893</x:v>
      </x:c>
      <x:c r="M2156" s="52" t="n">
        <x:f>IFERROR(I2156/H2156-1,"")</x:f>
        <x:v>-0.0805449155070046</x:v>
      </x:c>
      <x:c r="N2156" s="52" t="n">
        <x:f>IFERROR(J2156/I2156-1,"")</x:f>
        <x:v>-0.15844312648559644</x:v>
      </x:c>
      <x:c r="O2156" s="52" t="n">
        <x:f>IFERROR(K2156/J2156-1,"")</x:f>
        <x:v>0.29035245152107025</x:v>
      </x:c>
      <x:c r="P2156" s="52" t="n">
        <x:f>IFERROR((K2156/G2156)^(1/4)-1,"")</x:f>
        <x:v>0.11424404991871606</x:v>
      </x:c>
      <x:c r="Q2156" s="51" t="n">
        <x:v>767.203</x:v>
      </x:c>
      <x:c r="R2156" s="52" t="n">
        <x:f>IFERROR(Q2156/K2156,"")</x:f>
        <x:v>0.03126277864136293</x:v>
      </x:c>
      <x:c r="S2156" s="53" t="n">
        <x:v>38322</x:v>
      </x:c>
      <x:c r="T2156" s="50" t="str">
        <x:v>EDINET_company_history</x:v>
      </x:c>
      <x:c r="U2156" s="50" t="str">
        <x:v>株式会社日本カストディ銀行（信託口）</x:v>
      </x:c>
      <x:c r="V2156" s="54" t="n">
        <x:v>0.0598</x:v>
      </x:c>
      <x:c r="W2156" s="50" t="str">
        <x:v>若 山 健 彦 / 相 澤 均</x:v>
      </x:c>
      <x:c r="X2156" s="50" t="b">
        <x:f>AND(COUNT(L2156:O2156)=4,L2156&gt;='設定'!$B$6,M2156&gt;='設定'!$B$6,N2156&gt;='設定'!$B$6,O2156&gt;='設定'!$B$6)</x:f>
        <x:v>0</x:v>
      </x:c>
      <x:c r="Y2156" s="50" t="b">
        <x:f>AND(COUNT(G2156:K2156)=5,P2156&gt;='設定'!$B$7)</x:f>
        <x:v>0</x:v>
      </x:c>
      <x:c r="Z2156" s="50" t="b">
        <x:f>AND(ISNUMBER(R2156),R2156&gt;='設定'!$B$8)</x:f>
        <x:v>0</x:v>
      </x:c>
      <x:c r="AA2156" s="50" t="b">
        <x:f>AND(ISNUMBER(S2156),S2156&gt;=DATE(YEAR('設定'!$B$10)-'設定'!$B$9,MONTH('設定'!$B$10),DAY('設定'!$B$10)))</x:f>
        <x:v>0</x:v>
      </x:c>
      <x:c r="AB2156" s="55" t="b">
        <x:v>0</x:v>
      </x:c>
      <x:c r="AC2156" s="55" t="b">
        <x:v>0</x:v>
      </x:c>
      <x:c r="AD2156" s="50" t="n">
        <x:f>IF(X2156,1,0)+IF(Z2156,1,0)+IF(AA2156,1,0)+IF(AB2156,1,0)</x:f>
        <x:v>0</x:v>
      </x:c>
      <x:c r="AE2156" s="50" t="n">
        <x:f>IF(Y2156,1,0)+IF(Z2156,1,0)+IF(AA2156,1,0)+IF(AB2156,1,0)</x:f>
        <x:v>0</x:v>
      </x:c>
      <x:c r="AF2156" s="50" t="n">
        <x:f>IF(Y2156,1,0)+IF(Z2156,1,0)+IF(AA2156,1,0)+IF(AC2156,1,0)</x:f>
        <x:v>0</x:v>
      </x:c>
      <x:c r="AG2156" s="53" t="n">
        <x:v>44348</x:v>
      </x:c>
      <x:c r="AH2156" s="50" t="str">
        <x:v>S100W6ZV</x:v>
      </x:c>
      <x:c r="AI2156" s="50" t="str">
        <x:v>NetSalesSummaryOfBusinessResults</x:v>
      </x:c>
      <x:c r="AJ2156" s="50" t="str">
        <x:v>OperatingIncome</x:v>
      </x:c>
      <x:c r="AK2156" s="53" t="n">
        <x:v>45747</x:v>
      </x:c>
      <x:c r="AL2156" s="50" t="str">
        <x:v>365/365/365/366/365</x:v>
      </x:c>
      <x:c r="AM2156" s="51" t="n">
        <x:v>7409614</x:v>
      </x:c>
      <x:c r="AN2156" s="51" t="n">
        <x:v>2175</x:v>
      </x:c>
      <x:c r="AO2156" s="51" t="n">
        <x:f>IFERROR(AM2156*AN2156,"")</x:f>
        <x:v>16115910450</x:v>
      </x:c>
      <x:c r="AP2156" s="56" t="n">
        <x:f>IFERROR(AO2156/(K2156*1000000),"")</x:f>
        <x:v>0.656707730551598</x:v>
      </x:c>
      <x:c r="AQ2156" s="57" t="n">
        <x:v>1443555933.3333333</x:v>
      </x:c>
      <x:c r="AR2156" s="52" t="n">
        <x:v>0.5818801117567233</x:v>
      </x:c>
      <x:c r="AS2156" s="52" t="n">
        <x:v>-0.6500503164867363</x:v>
      </x:c>
      <x:c r="AT2156" s="55" t="b">
        <x:v>1</x:v>
      </x:c>
      <x:c r="AU2156" s="50"/>
      <x:c r="AV2156" s="58" t="n">
        <x:v>0.3197372341249981</x:v>
      </x:c>
      <x:c r="AW2156" s="50" t="n">
        <x:v>377</x:v>
      </x:c>
      <x:c r="AX2156" s="50" t="str">
        <x:v>Future Moat</x:v>
      </x:c>
      <x:c r="AY2156" s="50" t="str">
        <x:v>ローカル5年最大下落率-60%以下</x:v>
      </x:c>
      <x:c r="AZ2156" s="59" t="str">
        <x:v>2025-06-26 16:00</x:v>
      </x:c>
      <x:c r="BA2156" s="53" t="n">
        <x:v>38322</x:v>
      </x:c>
      <x:c r="BB2156" s="50"/>
      <x:c r="BC2156" s="50"/>
      <x:c r="BD2156" s="50"/>
    </x:row>
    <x:row r="2157">
      <x:c r="A2157" s="50" t="n">
        <x:v>2156</x:v>
      </x:c>
      <x:c r="B2157" s="50" t="str">
        <x:v>6479</x:v>
      </x:c>
      <x:c r="C2157" s="50" t="str">
        <x:v>6479.T</x:v>
      </x:c>
      <x:c r="D2157" s="50" t="str">
        <x:v>MINEBEA MITSUMI Inc.</x:v>
      </x:c>
      <x:c r="E2157" s="50" t="str">
        <x:v>Prime Market (Domestic)</x:v>
      </x:c>
      <x:c r="F2157" s="50" t="str">
        <x:v>Electric Appliances</x:v>
      </x:c>
      <x:c r="G2157" s="51" t="n">
        <x:v>988424</x:v>
      </x:c>
      <x:c r="H2157" s="51" t="n">
        <x:v>1124140</x:v>
      </x:c>
      <x:c r="I2157" s="51" t="n">
        <x:v>1292203</x:v>
      </x:c>
      <x:c r="J2157" s="51" t="n">
        <x:v>1402127</x:v>
      </x:c>
      <x:c r="K2157" s="51" t="n">
        <x:v>1522703</x:v>
      </x:c>
      <x:c r="L2157" s="52" t="n">
        <x:f>IFERROR(H2157/G2157-1,"")</x:f>
        <x:v>0.1373054478644793</x:v>
      </x:c>
      <x:c r="M2157" s="52" t="n">
        <x:f>IFERROR(I2157/H2157-1,"")</x:f>
        <x:v>0.1495036205454836</x:v>
      </x:c>
      <x:c r="N2157" s="52" t="n">
        <x:f>IFERROR(J2157/I2157-1,"")</x:f>
        <x:v>0.08506712954543527</x:v>
      </x:c>
      <x:c r="O2157" s="52" t="n">
        <x:f>IFERROR(K2157/J2157-1,"")</x:f>
        <x:v>0.0859950632146731</x:v>
      </x:c>
      <x:c r="P2157" s="52" t="n">
        <x:f>IFERROR((K2157/G2157)^(1/4)-1,"")</x:f>
        <x:v>0.1140841108775259</x:v>
      </x:c>
      <x:c r="Q2157" s="51" t="n">
        <x:v>94482</x:v>
      </x:c>
      <x:c r="R2157" s="52" t="n">
        <x:f>IFERROR(Q2157/K2157,"")</x:f>
        <x:v>0.062048869674519586</x:v>
      </x:c>
      <x:c r="S2157" s="53" t="n">
        <x:v>22494</x:v>
      </x:c>
      <x:c r="T2157" s="50" t="str">
        <x:v>EDINET_company_history</x:v>
      </x:c>
      <x:c r="U2157" s="50" t="str">
        <x:v>日本マスタートラスト信託銀行株式会社（信託口）</x:v>
      </x:c>
      <x:c r="V2157" s="54" t="n">
        <x:v>0.1669</x:v>
      </x:c>
      <x:c r="W2157" s="50" t="str">
        <x:v>貝沼 由久 / 森部 茂 / 吉田 勝彦 / 岩屋 良造</x:v>
      </x:c>
      <x:c r="X2157" s="50" t="b">
        <x:f>AND(COUNT(L2157:O2157)=4,L2157&gt;='設定'!$B$6,M2157&gt;='設定'!$B$6,N2157&gt;='設定'!$B$6,O2157&gt;='設定'!$B$6)</x:f>
        <x:v>0</x:v>
      </x:c>
      <x:c r="Y2157" s="50" t="b">
        <x:f>AND(COUNT(G2157:K2157)=5,P2157&gt;='設定'!$B$7)</x:f>
        <x:v>0</x:v>
      </x:c>
      <x:c r="Z2157" s="50" t="b">
        <x:f>AND(ISNUMBER(R2157),R2157&gt;='設定'!$B$8)</x:f>
        <x:v>0</x:v>
      </x:c>
      <x:c r="AA2157" s="50" t="b">
        <x:f>AND(ISNUMBER(S2157),S2157&gt;=DATE(YEAR('設定'!$B$10)-'設定'!$B$9,MONTH('設定'!$B$10),DAY('設定'!$B$10)))</x:f>
        <x:v>0</x:v>
      </x:c>
      <x:c r="AB2157" s="55" t="b">
        <x:v>0</x:v>
      </x:c>
      <x:c r="AC2157" s="55" t="b">
        <x:v>0</x:v>
      </x:c>
      <x:c r="AD2157" s="50" t="n">
        <x:f>IF(X2157,1,0)+IF(Z2157,1,0)+IF(AA2157,1,0)+IF(AB2157,1,0)</x:f>
        <x:v>0</x:v>
      </x:c>
      <x:c r="AE2157" s="50" t="n">
        <x:f>IF(Y2157,1,0)+IF(Z2157,1,0)+IF(AA2157,1,0)+IF(AB2157,1,0)</x:f>
        <x:v>0</x:v>
      </x:c>
      <x:c r="AF2157" s="50" t="n">
        <x:f>IF(Y2157,1,0)+IF(Z2157,1,0)+IF(AA2157,1,0)+IF(AC2157,1,0)</x:f>
        <x:v>0</x:v>
      </x:c>
      <x:c r="AG2157" s="53" t="n">
        <x:v>44348</x:v>
      </x:c>
      <x:c r="AH2157" s="50" t="str">
        <x:v>S100W5ZE</x:v>
      </x:c>
      <x:c r="AI2157" s="50" t="str">
        <x:v>RevenueIFRSSummaryOfBusinessResults</x:v>
      </x:c>
      <x:c r="AJ2157" s="50" t="str">
        <x:v>OperatingProfitLossIFRS</x:v>
      </x:c>
      <x:c r="AK2157" s="53" t="n">
        <x:v>45747</x:v>
      </x:c>
      <x:c r="AL2157" s="50" t="str">
        <x:v>365/365/365/366/365</x:v>
      </x:c>
      <x:c r="AM2157" s="51" t="n">
        <x:v>401942806</x:v>
      </x:c>
      <x:c r="AN2157" s="51" t="n">
        <x:v>4721</x:v>
      </x:c>
      <x:c r="AO2157" s="51" t="n">
        <x:f>IFERROR(AM2157*AN2157,"")</x:f>
        <x:v>1897571987126</x:v>
      </x:c>
      <x:c r="AP2157" s="56" t="n">
        <x:f>IFERROR(AO2157/(K2157*1000000),"")</x:f>
        <x:v>1.2461865426980836</x:v>
      </x:c>
      <x:c r="AQ2157" s="57" t="n">
        <x:v>8078238877.5</x:v>
      </x:c>
      <x:c r="AR2157" s="52" t="n">
        <x:v>0.3475932110269392</x:v>
      </x:c>
      <x:c r="AS2157" s="52" t="n">
        <x:v>-0.5073848060133319</x:v>
      </x:c>
      <x:c r="AT2157" s="55" t="b">
        <x:v>0</x:v>
      </x:c>
      <x:c r="AU2157" s="50" t="str">
        <x:v>missing_financial_data</x:v>
      </x:c>
      <x:c r="AV2157" s="58" t="n">
        <x:v>0.3682506105661575</x:v>
      </x:c>
      <x:c r="AW2157" s="50" t="n">
        <x:v>255</x:v>
      </x:c>
      <x:c r="AX2157" s="50" t="str">
        <x:v>Future Moat</x:v>
      </x:c>
      <x:c r="AY2157" s="50" t="str">
        <x:v>既存適格性フィルター不通過: missing_financial_data</x:v>
      </x:c>
      <x:c r="AZ2157" s="59" t="str">
        <x:v>2025-06-26 09:30</x:v>
      </x:c>
      <x:c r="BA2157" s="53" t="n">
        <x:v>22494</x:v>
      </x:c>
      <x:c r="BB2157" s="50"/>
      <x:c r="BC2157" s="50"/>
      <x:c r="BD2157" s="50" t="str">
        <x:v>TOPIX Mid400</x:v>
      </x:c>
    </x:row>
    <x:row r="2158">
      <x:c r="A2158" s="50" t="n">
        <x:v>2157</x:v>
      </x:c>
      <x:c r="B2158" s="50" t="str">
        <x:v>8935</x:v>
      </x:c>
      <x:c r="C2158" s="50" t="str">
        <x:v>8935.T</x:v>
      </x:c>
      <x:c r="D2158" s="50" t="str">
        <x:v>FJ NEXT HOLDINGS CO.,LTD.</x:v>
      </x:c>
      <x:c r="E2158" s="50" t="str">
        <x:v>Prime Market (Domestic)</x:v>
      </x:c>
      <x:c r="F2158" s="50" t="str">
        <x:v>Real Estate</x:v>
      </x:c>
      <x:c r="G2158" s="51" t="n">
        <x:v>72988</x:v>
      </x:c>
      <x:c r="H2158" s="51" t="n">
        <x:v>82258</x:v>
      </x:c>
      <x:c r="I2158" s="51" t="n">
        <x:v>84688</x:v>
      </x:c>
      <x:c r="J2158" s="51" t="n">
        <x:v>100405</x:v>
      </x:c>
      <x:c r="K2158" s="51" t="n">
        <x:v>112429</x:v>
      </x:c>
      <x:c r="L2158" s="52" t="n">
        <x:f>IFERROR(H2158/G2158-1,"")</x:f>
        <x:v>0.1270071792623444</x:v>
      </x:c>
      <x:c r="M2158" s="52" t="n">
        <x:f>IFERROR(I2158/H2158-1,"")</x:f>
        <x:v>0.029541199640156668</x:v>
      </x:c>
      <x:c r="N2158" s="52" t="n">
        <x:f>IFERROR(J2158/I2158-1,"")</x:f>
        <x:v>0.1855870961647459</x:v>
      </x:c>
      <x:c r="O2158" s="52" t="n">
        <x:f>IFERROR(K2158/J2158-1,"")</x:f>
        <x:v>0.11975499228126085</x:v>
      </x:c>
      <x:c r="P2158" s="52" t="n">
        <x:f>IFERROR((K2158/G2158)^(1/4)-1,"")</x:f>
        <x:v>0.11405522825435321</x:v>
      </x:c>
      <x:c r="Q2158" s="51" t="n">
        <x:v>9488</x:v>
      </x:c>
      <x:c r="R2158" s="52" t="n">
        <x:f>IFERROR(Q2158/K2158,"")</x:f>
        <x:v>0.08439103789947433</x:v>
      </x:c>
      <x:c r="S2158" s="53" t="n">
        <x:v>38322</x:v>
      </x:c>
      <x:c r="T2158" s="50" t="str">
        <x:v>EDINET_company_history</x:v>
      </x:c>
      <x:c r="U2158" s="50" t="str">
        <x:v>株式会社エム・エム・ヨーク</x:v>
      </x:c>
      <x:c r="V2158" s="54" t="n">
        <x:v>0.1877</x:v>
      </x:c>
      <x:c r="W2158" s="50" t="str">
        <x:v>肥田 幸春 / 肥田 恵輔</x:v>
      </x:c>
      <x:c r="X2158" s="50" t="b">
        <x:f>AND(COUNT(L2158:O2158)=4,L2158&gt;='設定'!$B$6,M2158&gt;='設定'!$B$6,N2158&gt;='設定'!$B$6,O2158&gt;='設定'!$B$6)</x:f>
        <x:v>0</x:v>
      </x:c>
      <x:c r="Y2158" s="50" t="b">
        <x:f>AND(COUNT(G2158:K2158)=5,P2158&gt;='設定'!$B$7)</x:f>
        <x:v>0</x:v>
      </x:c>
      <x:c r="Z2158" s="50" t="b">
        <x:f>AND(ISNUMBER(R2158),R2158&gt;='設定'!$B$8)</x:f>
        <x:v>0</x:v>
      </x:c>
      <x:c r="AA2158" s="50" t="b">
        <x:f>AND(ISNUMBER(S2158),S2158&gt;=DATE(YEAR('設定'!$B$10)-'設定'!$B$9,MONTH('設定'!$B$10),DAY('設定'!$B$10)))</x:f>
        <x:v>0</x:v>
      </x:c>
      <x:c r="AB2158" s="55" t="b">
        <x:v>0</x:v>
      </x:c>
      <x:c r="AC2158" s="55" t="b">
        <x:v>0</x:v>
      </x:c>
      <x:c r="AD2158" s="50" t="n">
        <x:f>IF(X2158,1,0)+IF(Z2158,1,0)+IF(AA2158,1,0)+IF(AB2158,1,0)</x:f>
        <x:v>0</x:v>
      </x:c>
      <x:c r="AE2158" s="50" t="n">
        <x:f>IF(Y2158,1,0)+IF(Z2158,1,0)+IF(AA2158,1,0)+IF(AB2158,1,0)</x:f>
        <x:v>0</x:v>
      </x:c>
      <x:c r="AF2158" s="50" t="n">
        <x:f>IF(Y2158,1,0)+IF(Z2158,1,0)+IF(AA2158,1,0)+IF(AC2158,1,0)</x:f>
        <x:v>0</x:v>
      </x:c>
      <x:c r="AG2158" s="53" t="n">
        <x:v>44348</x:v>
      </x:c>
      <x:c r="AH2158" s="50" t="str">
        <x:v>S100W2SI</x:v>
      </x:c>
      <x:c r="AI2158" s="50" t="str">
        <x:v>NetSalesSummaryOfBusinessResults</x:v>
      </x:c>
      <x:c r="AJ2158" s="50" t="str">
        <x:v>OperatingIncome</x:v>
      </x:c>
      <x:c r="AK2158" s="53" t="n">
        <x:v>45747</x:v>
      </x:c>
      <x:c r="AL2158" s="50" t="str">
        <x:v>365/365/365/366/365</x:v>
      </x:c>
      <x:c r="AM2158" s="51" t="n">
        <x:v>32731400</x:v>
      </x:c>
      <x:c r="AN2158" s="51" t="n">
        <x:v>1787</x:v>
      </x:c>
      <x:c r="AO2158" s="51" t="n">
        <x:f>IFERROR(AM2158*AN2158,"")</x:f>
        <x:v>58491011800</x:v>
      </x:c>
      <x:c r="AP2158" s="56" t="n">
        <x:f>IFERROR(AO2158/(K2158*1000000),"")</x:f>
        <x:v>0.52024843945957</x:v>
      </x:c>
      <x:c r="AQ2158" s="57" t="n">
        <x:v>143541633.33333334</x:v>
      </x:c>
      <x:c r="AR2158" s="52" t="n">
        <x:v>0.2280121837649263</x:v>
      </x:c>
      <x:c r="AS2158" s="52" t="n">
        <x:v>-0.220088764265445</x:v>
      </x:c>
      <x:c r="AT2158" s="55" t="b">
        <x:v>0</x:v>
      </x:c>
      <x:c r="AU2158" s="50" t="str">
        <x:v>repeated_negative_operating_cf</x:v>
      </x:c>
      <x:c r="AV2158" s="58" t="n">
        <x:v>0.0171458566963019</x:v>
      </x:c>
      <x:c r="AW2158" s="50" t="n">
        <x:v>1743</x:v>
      </x:c>
      <x:c r="AX2158" s="50" t="str">
        <x:v>Core Moat</x:v>
      </x:c>
      <x:c r="AY2158" s="50" t="str">
        <x:v>既存適格性フィルター不通過: repeated_negative_operating_cf</x:v>
      </x:c>
      <x:c r="AZ2158" s="59" t="str">
        <x:v>2025-06-23 16:45</x:v>
      </x:c>
      <x:c r="BA2158" s="53" t="n">
        <x:v>38322</x:v>
      </x:c>
      <x:c r="BB2158" s="50"/>
      <x:c r="BC2158" s="50"/>
      <x:c r="BD2158" s="50" t="str">
        <x:v>TOPIX Small 2</x:v>
      </x:c>
    </x:row>
    <x:row r="2159">
      <x:c r="A2159" s="50" t="n">
        <x:v>2158</x:v>
      </x:c>
      <x:c r="B2159" s="50" t="str">
        <x:v>6332</x:v>
      </x:c>
      <x:c r="C2159" s="50" t="str">
        <x:v>6332.T</x:v>
      </x:c>
      <x:c r="D2159" s="50" t="str">
        <x:v>TSUKISHIMA HOLDINGS CO.,LTD.</x:v>
      </x:c>
      <x:c r="E2159" s="50" t="str">
        <x:v>Prime Market (Domestic)</x:v>
      </x:c>
      <x:c r="F2159" s="50" t="str">
        <x:v>Machinery</x:v>
      </x:c>
      <x:c r="G2159" s="51" t="n">
        <x:v>90553</x:v>
      </x:c>
      <x:c r="H2159" s="51" t="n">
        <x:v>93077</x:v>
      </x:c>
      <x:c r="I2159" s="51" t="n">
        <x:v>97778</x:v>
      </x:c>
      <x:c r="J2159" s="51" t="n">
        <x:v>124205</x:v>
      </x:c>
      <x:c r="K2159" s="51" t="n">
        <x:v>139235</x:v>
      </x:c>
      <x:c r="L2159" s="52" t="n">
        <x:f>IFERROR(H2159/G2159-1,"")</x:f>
        <x:v>0.027873179243095292</x:v>
      </x:c>
      <x:c r="M2159" s="52" t="n">
        <x:f>IFERROR(I2159/H2159-1,"")</x:f>
        <x:v>0.050506569829281034</x:v>
      </x:c>
      <x:c r="N2159" s="52" t="n">
        <x:f>IFERROR(J2159/I2159-1,"")</x:f>
        <x:v>0.2702755221010862</x:v>
      </x:c>
      <x:c r="O2159" s="52" t="n">
        <x:f>IFERROR(K2159/J2159-1,"")</x:f>
        <x:v>0.12100962119077341</x:v>
      </x:c>
      <x:c r="P2159" s="52" t="n">
        <x:f>IFERROR((K2159/G2159)^(1/4)-1,"")</x:f>
        <x:v>0.11355428655510802</x:v>
      </x:c>
      <x:c r="Q2159" s="51" t="n">
        <x:v>8915</x:v>
      </x:c>
      <x:c r="R2159" s="52" t="n">
        <x:f>IFERROR(Q2159/K2159,"")</x:f>
        <x:v>0.0640284411247172</x:v>
      </x:c>
      <x:c r="S2159" s="53" t="n">
        <x:v>18019</x:v>
      </x:c>
      <x:c r="T2159" s="50" t="str">
        <x:v>EDINET_company_history</x:v>
      </x:c>
      <x:c r="U2159" s="50" t="str">
        <x:v>日本マスタートラスト信託銀行株式会社（信託口）</x:v>
      </x:c>
      <x:c r="V2159" s="54" t="n">
        <x:v>0.0923</x:v>
      </x:c>
      <x:c r="W2159" s="50" t="str">
        <x:v>川﨑 淳 / 高野 亨</x:v>
      </x:c>
      <x:c r="X2159" s="50" t="b">
        <x:f>AND(COUNT(L2159:O2159)=4,L2159&gt;='設定'!$B$6,M2159&gt;='設定'!$B$6,N2159&gt;='設定'!$B$6,O2159&gt;='設定'!$B$6)</x:f>
        <x:v>0</x:v>
      </x:c>
      <x:c r="Y2159" s="50" t="b">
        <x:f>AND(COUNT(G2159:K2159)=5,P2159&gt;='設定'!$B$7)</x:f>
        <x:v>0</x:v>
      </x:c>
      <x:c r="Z2159" s="50" t="b">
        <x:f>AND(ISNUMBER(R2159),R2159&gt;='設定'!$B$8)</x:f>
        <x:v>0</x:v>
      </x:c>
      <x:c r="AA2159" s="50" t="b">
        <x:f>AND(ISNUMBER(S2159),S2159&gt;=DATE(YEAR('設定'!$B$10)-'設定'!$B$9,MONTH('設定'!$B$10),DAY('設定'!$B$10)))</x:f>
        <x:v>0</x:v>
      </x:c>
      <x:c r="AB2159" s="55" t="b">
        <x:v>0</x:v>
      </x:c>
      <x:c r="AC2159" s="55" t="b">
        <x:v>0</x:v>
      </x:c>
      <x:c r="AD2159" s="50" t="n">
        <x:f>IF(X2159,1,0)+IF(Z2159,1,0)+IF(AA2159,1,0)+IF(AB2159,1,0)</x:f>
        <x:v>0</x:v>
      </x:c>
      <x:c r="AE2159" s="50" t="n">
        <x:f>IF(Y2159,1,0)+IF(Z2159,1,0)+IF(AA2159,1,0)+IF(AB2159,1,0)</x:f>
        <x:v>0</x:v>
      </x:c>
      <x:c r="AF2159" s="50" t="n">
        <x:f>IF(Y2159,1,0)+IF(Z2159,1,0)+IF(AA2159,1,0)+IF(AC2159,1,0)</x:f>
        <x:v>0</x:v>
      </x:c>
      <x:c r="AG2159" s="53" t="n">
        <x:v>44348</x:v>
      </x:c>
      <x:c r="AH2159" s="50" t="str">
        <x:v>S100W02L</x:v>
      </x:c>
      <x:c r="AI2159" s="50" t="str">
        <x:v>NetSalesSummaryOfBusinessResults</x:v>
      </x:c>
      <x:c r="AJ2159" s="50" t="str">
        <x:v>OperatingIncome</x:v>
      </x:c>
      <x:c r="AK2159" s="53" t="n">
        <x:v>45747</x:v>
      </x:c>
      <x:c r="AL2159" s="50" t="str">
        <x:v>365/365/365/366/365</x:v>
      </x:c>
      <x:c r="AM2159" s="51" t="n">
        <x:v>43509400</x:v>
      </x:c>
      <x:c r="AN2159" s="51" t="n">
        <x:v>2573</x:v>
      </x:c>
      <x:c r="AO2159" s="51" t="n">
        <x:f>IFERROR(AM2159*AN2159,"")</x:f>
        <x:v>111949686200</x:v>
      </x:c>
      <x:c r="AP2159" s="56" t="n">
        <x:f>IFERROR(AO2159/(K2159*1000000),"")</x:f>
        <x:v>0.8040340876934678</x:v>
      </x:c>
      <x:c r="AQ2159" s="57" t="n">
        <x:v>512639051.6666667</x:v>
      </x:c>
      <x:c r="AR2159" s="52" t="n">
        <x:v>0.2928700717024362</x:v>
      </x:c>
      <x:c r="AS2159" s="52" t="n">
        <x:v>-0.312304350480036</x:v>
      </x:c>
      <x:c r="AT2159" s="55" t="b">
        <x:v>1</x:v>
      </x:c>
      <x:c r="AU2159" s="50"/>
      <x:c r="AV2159" s="58" t="n">
        <x:v>0.4035081259643668</x:v>
      </x:c>
      <x:c r="AW2159" s="50" t="n">
        <x:v>190</x:v>
      </x:c>
      <x:c r="AX2159" s="50" t="str">
        <x:v>Future Moat</x:v>
      </x:c>
      <x:c r="AY2159" s="50" t="str">
        <x:v>目立つ機械的警告なし（定性確認は別途必要）</x:v>
      </x:c>
      <x:c r="AZ2159" s="59" t="str">
        <x:v>2025-06-23 14:00</x:v>
      </x:c>
      <x:c r="BA2159" s="53" t="n">
        <x:v>18019</x:v>
      </x:c>
      <x:c r="BB2159" s="50"/>
      <x:c r="BC2159" s="50"/>
      <x:c r="BD2159" s="50" t="str">
        <x:v>TOPIX Small 1</x:v>
      </x:c>
    </x:row>
    <x:row r="2160">
      <x:c r="A2160" s="50" t="n">
        <x:v>2159</x:v>
      </x:c>
      <x:c r="B2160" s="50" t="str">
        <x:v>5973</x:v>
      </x:c>
      <x:c r="C2160" s="50" t="str">
        <x:v>5973.T</x:v>
      </x:c>
      <x:c r="D2160" s="50" t="str">
        <x:v>TOAMI CORPORATION</x:v>
      </x:c>
      <x:c r="E2160" s="50" t="str">
        <x:v>Standard Market(Domestic)</x:v>
      </x:c>
      <x:c r="F2160" s="50" t="str">
        <x:v>Metal Products</x:v>
      </x:c>
      <x:c r="G2160" s="51" t="n">
        <x:v>11784.859</x:v>
      </x:c>
      <x:c r="H2160" s="51" t="n">
        <x:v>12265.384</x:v>
      </x:c>
      <x:c r="I2160" s="51" t="n">
        <x:v>15414.519</x:v>
      </x:c>
      <x:c r="J2160" s="51" t="n">
        <x:v>17628.035</x:v>
      </x:c>
      <x:c r="K2160" s="51" t="n">
        <x:v>18104.665</x:v>
      </x:c>
      <x:c r="L2160" s="52" t="n">
        <x:f>IFERROR(H2160/G2160-1,"")</x:f>
        <x:v>0.0407747771950433</x:v>
      </x:c>
      <x:c r="M2160" s="52" t="n">
        <x:f>IFERROR(I2160/H2160-1,"")</x:f>
        <x:v>0.2567498090561209</x:v>
      </x:c>
      <x:c r="N2160" s="52" t="n">
        <x:f>IFERROR(J2160/I2160-1,"")</x:f>
        <x:v>0.14359942077985055</x:v>
      </x:c>
      <x:c r="O2160" s="52" t="n">
        <x:f>IFERROR(K2160/J2160-1,"")</x:f>
        <x:v>0.027038180943026235</x:v>
      </x:c>
      <x:c r="P2160" s="52" t="n">
        <x:f>IFERROR((K2160/G2160)^(1/4)-1,"")</x:f>
        <x:v>0.11331106539567437</x:v>
      </x:c>
      <x:c r="Q2160" s="51" t="n">
        <x:v>-111.742</x:v>
      </x:c>
      <x:c r="R2160" s="52" t="n">
        <x:f>IFERROR(Q2160/K2160,"")</x:f>
        <x:v>-0.006172000420885998</x:v>
      </x:c>
      <x:c r="S2160" s="53" t="n">
        <x:v>35034</x:v>
      </x:c>
      <x:c r="T2160" s="50" t="str">
        <x:v>EDINET_company_history</x:v>
      </x:c>
      <x:c r="U2160" s="50" t="str">
        <x:v>東洋物産株式会社</x:v>
      </x:c>
      <x:c r="V2160" s="54" t="n">
        <x:v>0.1078</x:v>
      </x:c>
      <x:c r="W2160" s="50" t="str">
        <x:v>北川 芳仁</x:v>
      </x:c>
      <x:c r="X2160" s="50" t="b">
        <x:f>AND(COUNT(L2160:O2160)=4,L2160&gt;='設定'!$B$6,M2160&gt;='設定'!$B$6,N2160&gt;='設定'!$B$6,O2160&gt;='設定'!$B$6)</x:f>
        <x:v>0</x:v>
      </x:c>
      <x:c r="Y2160" s="50" t="b">
        <x:f>AND(COUNT(G2160:K2160)=5,P2160&gt;='設定'!$B$7)</x:f>
        <x:v>0</x:v>
      </x:c>
      <x:c r="Z2160" s="50" t="b">
        <x:f>AND(ISNUMBER(R2160),R2160&gt;='設定'!$B$8)</x:f>
        <x:v>0</x:v>
      </x:c>
      <x:c r="AA2160" s="50" t="b">
        <x:f>AND(ISNUMBER(S2160),S2160&gt;=DATE(YEAR('設定'!$B$10)-'設定'!$B$9,MONTH('設定'!$B$10),DAY('設定'!$B$10)))</x:f>
        <x:v>0</x:v>
      </x:c>
      <x:c r="AB2160" s="55" t="b">
        <x:v>0</x:v>
      </x:c>
      <x:c r="AC2160" s="55" t="b">
        <x:v>0</x:v>
      </x:c>
      <x:c r="AD2160" s="50" t="n">
        <x:f>IF(X2160,1,0)+IF(Z2160,1,0)+IF(AA2160,1,0)+IF(AB2160,1,0)</x:f>
        <x:v>0</x:v>
      </x:c>
      <x:c r="AE2160" s="50" t="n">
        <x:f>IF(Y2160,1,0)+IF(Z2160,1,0)+IF(AA2160,1,0)+IF(AB2160,1,0)</x:f>
        <x:v>0</x:v>
      </x:c>
      <x:c r="AF2160" s="50" t="n">
        <x:f>IF(Y2160,1,0)+IF(Z2160,1,0)+IF(AA2160,1,0)+IF(AC2160,1,0)</x:f>
        <x:v>0</x:v>
      </x:c>
      <x:c r="AG2160" s="53" t="n">
        <x:v>44348</x:v>
      </x:c>
      <x:c r="AH2160" s="50" t="str">
        <x:v>S100W5W3</x:v>
      </x:c>
      <x:c r="AI2160" s="50" t="str">
        <x:v>NetSalesSummaryOfBusinessResults</x:v>
      </x:c>
      <x:c r="AJ2160" s="50" t="str">
        <x:v>OperatingIncome</x:v>
      </x:c>
      <x:c r="AK2160" s="53" t="n">
        <x:v>45747</x:v>
      </x:c>
      <x:c r="AL2160" s="50" t="str">
        <x:v>365/365/365/366/365</x:v>
      </x:c>
      <x:c r="AM2160" s="51" t="n">
        <x:v>5735600</x:v>
      </x:c>
      <x:c r="AN2160" s="51" t="n">
        <x:v>614</x:v>
      </x:c>
      <x:c r="AO2160" s="51" t="n">
        <x:f>IFERROR(AM2160*AN2160,"")</x:f>
        <x:v>3521658400</x:v>
      </x:c>
      <x:c r="AP2160" s="56" t="n">
        <x:f>IFERROR(AO2160/(K2160*1000000),"")</x:f>
        <x:v>0.19451662872524844</x:v>
      </x:c>
      <x:c r="AQ2160" s="57" t="n">
        <x:v>2500921.6666666665</x:v>
      </x:c>
      <x:c r="AR2160" s="52" t="n">
        <x:v>0.2299927902628177</x:v>
      </x:c>
      <x:c r="AS2160" s="52" t="n">
        <x:v>-0.2562462673454785</x:v>
      </x:c>
      <x:c r="AT2160" s="55" t="b">
        <x:v>0</x:v>
      </x:c>
      <x:c r="AU2160" s="50" t="str">
        <x:v>low_liquidity</x:v>
      </x:c>
      <x:c r="AV2160" s="58" t="n">
        <x:v>0.1371755170296941</x:v>
      </x:c>
      <x:c r="AW2160" s="50" t="n">
        <x:v>1018</x:v>
      </x:c>
      <x:c r="AX2160" s="50" t="str">
        <x:v>Discovery</x:v>
      </x:c>
      <x:c r="AY2160" s="50" t="str">
        <x:v>既存適格性フィルター不通過: low_liquidity / 60日平均売買代金2,000万円未満</x:v>
      </x:c>
      <x:c r="AZ2160" s="59" t="str">
        <x:v>2025-06-27 10:32</x:v>
      </x:c>
      <x:c r="BA2160" s="53" t="n">
        <x:v>35034</x:v>
      </x:c>
      <x:c r="BB2160" s="50"/>
      <x:c r="BC2160" s="50"/>
      <x:c r="BD2160" s="50"/>
    </x:row>
    <x:row r="2161">
      <x:c r="A2161" s="50" t="n">
        <x:v>2160</x:v>
      </x:c>
      <x:c r="B2161" s="50" t="str">
        <x:v>3116</x:v>
      </x:c>
      <x:c r="C2161" s="50" t="str">
        <x:v>3116.T</x:v>
      </x:c>
      <x:c r="D2161" s="50" t="str">
        <x:v>TOYOTA BOSHOKU CORPORATION</x:v>
      </x:c>
      <x:c r="E2161" s="50" t="str">
        <x:v>Prime Market (Domestic)</x:v>
      </x:c>
      <x:c r="F2161" s="50" t="str">
        <x:v>Transportation Equipment</x:v>
      </x:c>
      <x:c r="G2161" s="51" t="n">
        <x:v>1272140</x:v>
      </x:c>
      <x:c r="H2161" s="51" t="n">
        <x:v>1421451</x:v>
      </x:c>
      <x:c r="I2161" s="51" t="n">
        <x:v>1604036</x:v>
      </x:c>
      <x:c r="J2161" s="51" t="n">
        <x:v>1953625</x:v>
      </x:c>
      <x:c r="K2161" s="51" t="n">
        <x:v>1954218</x:v>
      </x:c>
      <x:c r="L2161" s="52" t="n">
        <x:f>IFERROR(H2161/G2161-1,"")</x:f>
        <x:v>0.11736994355967112</x:v>
      </x:c>
      <x:c r="M2161" s="52" t="n">
        <x:f>IFERROR(I2161/H2161-1,"")</x:f>
        <x:v>0.12844973199920373</x:v>
      </x:c>
      <x:c r="N2161" s="52" t="n">
        <x:f>IFERROR(J2161/I2161-1,"")</x:f>
        <x:v>0.21794336286716764</x:v>
      </x:c>
      <x:c r="O2161" s="52" t="n">
        <x:f>IFERROR(K2161/J2161-1,"")</x:f>
        <x:v>0.00030353829419671463</x:v>
      </x:c>
      <x:c r="P2161" s="52" t="n">
        <x:f>IFERROR((K2161/G2161)^(1/4)-1,"")</x:f>
        <x:v>0.11329312000854697</x:v>
      </x:c>
      <x:c r="Q2161" s="51" t="n">
        <x:v>42399</x:v>
      </x:c>
      <x:c r="R2161" s="52" t="n">
        <x:f>IFERROR(Q2161/K2161,"")</x:f>
        <x:v>0.02169614648928625</x:v>
      </x:c>
      <x:c r="S2161" s="53" t="n">
        <x:v>18476</x:v>
      </x:c>
      <x:c r="T2161" s="50" t="str">
        <x:v>EDINET_company_history</x:v>
      </x:c>
      <x:c r="U2161" s="50" t="str">
        <x:v>トヨタ自動車株式会社</x:v>
      </x:c>
      <x:c r="V2161" s="54" t="n">
        <x:v>0.3243</x:v>
      </x:c>
      <x:c r="W2161" s="50" t="str">
        <x:v>豊 田 周 平 / 白 柳 正 義</x:v>
      </x:c>
      <x:c r="X2161" s="50" t="b">
        <x:f>AND(COUNT(L2161:O2161)=4,L2161&gt;='設定'!$B$6,M2161&gt;='設定'!$B$6,N2161&gt;='設定'!$B$6,O2161&gt;='設定'!$B$6)</x:f>
        <x:v>0</x:v>
      </x:c>
      <x:c r="Y2161" s="50" t="b">
        <x:f>AND(COUNT(G2161:K2161)=5,P2161&gt;='設定'!$B$7)</x:f>
        <x:v>0</x:v>
      </x:c>
      <x:c r="Z2161" s="50" t="b">
        <x:f>AND(ISNUMBER(R2161),R2161&gt;='設定'!$B$8)</x:f>
        <x:v>0</x:v>
      </x:c>
      <x:c r="AA2161" s="50" t="b">
        <x:f>AND(ISNUMBER(S2161),S2161&gt;=DATE(YEAR('設定'!$B$10)-'設定'!$B$9,MONTH('設定'!$B$10),DAY('設定'!$B$10)))</x:f>
        <x:v>0</x:v>
      </x:c>
      <x:c r="AB2161" s="55" t="b">
        <x:v>0</x:v>
      </x:c>
      <x:c r="AC2161" s="55" t="b">
        <x:v>0</x:v>
      </x:c>
      <x:c r="AD2161" s="50" t="n">
        <x:f>IF(X2161,1,0)+IF(Z2161,1,0)+IF(AA2161,1,0)+IF(AB2161,1,0)</x:f>
        <x:v>0</x:v>
      </x:c>
      <x:c r="AE2161" s="50" t="n">
        <x:f>IF(Y2161,1,0)+IF(Z2161,1,0)+IF(AA2161,1,0)+IF(AB2161,1,0)</x:f>
        <x:v>0</x:v>
      </x:c>
      <x:c r="AF2161" s="50" t="n">
        <x:f>IF(Y2161,1,0)+IF(Z2161,1,0)+IF(AA2161,1,0)+IF(AC2161,1,0)</x:f>
        <x:v>0</x:v>
      </x:c>
      <x:c r="AG2161" s="53" t="n">
        <x:v>44348</x:v>
      </x:c>
      <x:c r="AH2161" s="50" t="str">
        <x:v>S100VWKM</x:v>
      </x:c>
      <x:c r="AI2161" s="50" t="str">
        <x:v>RevenueIFRSSummaryOfBusinessResults</x:v>
      </x:c>
      <x:c r="AJ2161" s="50" t="str">
        <x:v>OperatingProfitLossIFRS</x:v>
      </x:c>
      <x:c r="AK2161" s="53" t="n">
        <x:v>45747</x:v>
      </x:c>
      <x:c r="AL2161" s="50" t="str">
        <x:v>365/365/365/366/365</x:v>
      </x:c>
      <x:c r="AM2161" s="51" t="n">
        <x:v>178642238</x:v>
      </x:c>
      <x:c r="AN2161" s="51" t="n">
        <x:v>2208.5</x:v>
      </x:c>
      <x:c r="AO2161" s="51" t="n">
        <x:f>IFERROR(AM2161*AN2161,"")</x:f>
        <x:v>394531382623</x:v>
      </x:c>
      <x:c r="AP2161" s="56" t="n">
        <x:f>IFERROR(AO2161/(K2161*1000000),"")</x:f>
        <x:v>0.2018870886579696</x:v>
      </x:c>
      <x:c r="AQ2161" s="57" t="n">
        <x:v>1990186111.6666667</x:v>
      </x:c>
      <x:c r="AR2161" s="52" t="n">
        <x:v>0.2896352599431918</x:v>
      </x:c>
      <x:c r="AS2161" s="52" t="n">
        <x:v>-0.413225242720993</x:v>
      </x:c>
      <x:c r="AT2161" s="55" t="b">
        <x:v>0</x:v>
      </x:c>
      <x:c r="AU2161" s="50" t="str">
        <x:v>missing_financial_data</x:v>
      </x:c>
      <x:c r="AV2161" s="58" t="n">
        <x:v>-0.0223253721666212</x:v>
      </x:c>
      <x:c r="AW2161" s="50" t="n">
        <x:v>2060</x:v>
      </x:c>
      <x:c r="AX2161" s="50" t="str">
        <x:v>Future Moat</x:v>
      </x:c>
      <x:c r="AY2161" s="50" t="str">
        <x:v>既存適格性フィルター不通過: missing_financial_data</x:v>
      </x:c>
      <x:c r="AZ2161" s="59" t="str">
        <x:v>2025-06-10 10:40</x:v>
      </x:c>
      <x:c r="BA2161" s="53" t="n">
        <x:v>18476</x:v>
      </x:c>
      <x:c r="BB2161" s="50"/>
      <x:c r="BC2161" s="50"/>
      <x:c r="BD2161" s="50" t="str">
        <x:v>TOPIX Mid400</x:v>
      </x:c>
    </x:row>
    <x:row r="2162">
      <x:c r="A2162" s="50" t="n">
        <x:v>2161</x:v>
      </x:c>
      <x:c r="B2162" s="50" t="str">
        <x:v>2404</x:v>
      </x:c>
      <x:c r="C2162" s="50" t="str">
        <x:v>2404.T</x:v>
      </x:c>
      <x:c r="D2162" s="50" t="str">
        <x:v>TETSUJIN Holdings,Inc.</x:v>
      </x:c>
      <x:c r="E2162" s="50" t="str">
        <x:v>Standard Market(Domestic)</x:v>
      </x:c>
      <x:c r="F2162" s="50" t="str">
        <x:v>Services</x:v>
      </x:c>
      <x:c r="G2162" s="51" t="n">
        <x:v>5240.948</x:v>
      </x:c>
      <x:c r="H2162" s="51" t="n">
        <x:v>5878.218</x:v>
      </x:c>
      <x:c r="I2162" s="51" t="n">
        <x:v>6592.1</x:v>
      </x:c>
      <x:c r="J2162" s="51" t="n">
        <x:v>7069.182</x:v>
      </x:c>
      <x:c r="K2162" s="51" t="n">
        <x:v>8043.054</x:v>
      </x:c>
      <x:c r="L2162" s="52" t="n">
        <x:f>IFERROR(H2162/G2162-1,"")</x:f>
        <x:v>0.1215944138350542</x:v>
      </x:c>
      <x:c r="M2162" s="52" t="n">
        <x:f>IFERROR(I2162/H2162-1,"")</x:f>
        <x:v>0.12144530876534354</x:v>
      </x:c>
      <x:c r="N2162" s="52" t="n">
        <x:f>IFERROR(J2162/I2162-1,"")</x:f>
        <x:v>0.07237177834074116</x:v>
      </x:c>
      <x:c r="O2162" s="52" t="n">
        <x:f>IFERROR(K2162/J2162-1,"")</x:f>
        <x:v>0.1377630396274987</x:v>
      </x:c>
      <x:c r="P2162" s="52" t="n">
        <x:f>IFERROR((K2162/G2162)^(1/4)-1,"")</x:f>
        <x:v>0.11301952626439538</x:v>
      </x:c>
      <x:c r="Q2162" s="51" t="n">
        <x:v>211.164</x:v>
      </x:c>
      <x:c r="R2162" s="52" t="n">
        <x:f>IFERROR(Q2162/K2162,"")</x:f>
        <x:v>0.026254206424574544</x:v>
      </x:c>
      <x:c r="S2162" s="53" t="n">
        <x:v>38169</x:v>
      </x:c>
      <x:c r="T2162" s="50" t="str">
        <x:v>EDINET_company_history</x:v>
      </x:c>
      <x:c r="U2162" s="50" t="str">
        <x:v>ファースト・パシフィック・キャピタル有限会社</x:v>
      </x:c>
      <x:c r="V2162" s="54" t="n">
        <x:v>0.6233</x:v>
      </x:c>
      <x:c r="W2162" s="50" t="str">
        <x:v>根来 拓也</x:v>
      </x:c>
      <x:c r="X2162" s="50" t="b">
        <x:f>AND(COUNT(L2162:O2162)=4,L2162&gt;='設定'!$B$6,M2162&gt;='設定'!$B$6,N2162&gt;='設定'!$B$6,O2162&gt;='設定'!$B$6)</x:f>
        <x:v>0</x:v>
      </x:c>
      <x:c r="Y2162" s="50" t="b">
        <x:f>AND(COUNT(G2162:K2162)=5,P2162&gt;='設定'!$B$7)</x:f>
        <x:v>0</x:v>
      </x:c>
      <x:c r="Z2162" s="50" t="b">
        <x:f>AND(ISNUMBER(R2162),R2162&gt;='設定'!$B$8)</x:f>
        <x:v>0</x:v>
      </x:c>
      <x:c r="AA2162" s="50" t="b">
        <x:f>AND(ISNUMBER(S2162),S2162&gt;=DATE(YEAR('設定'!$B$10)-'設定'!$B$9,MONTH('設定'!$B$10),DAY('設定'!$B$10)))</x:f>
        <x:v>0</x:v>
      </x:c>
      <x:c r="AB2162" s="55" t="b">
        <x:v>0</x:v>
      </x:c>
      <x:c r="AC2162" s="55" t="b">
        <x:v>0</x:v>
      </x:c>
      <x:c r="AD2162" s="50" t="n">
        <x:f>IF(X2162,1,0)+IF(Z2162,1,0)+IF(AA2162,1,0)+IF(AB2162,1,0)</x:f>
        <x:v>0</x:v>
      </x:c>
      <x:c r="AE2162" s="50" t="n">
        <x:f>IF(Y2162,1,0)+IF(Z2162,1,0)+IF(AA2162,1,0)+IF(AB2162,1,0)</x:f>
        <x:v>0</x:v>
      </x:c>
      <x:c r="AF2162" s="50" t="n">
        <x:f>IF(Y2162,1,0)+IF(Z2162,1,0)+IF(AA2162,1,0)+IF(AC2162,1,0)</x:f>
        <x:v>0</x:v>
      </x:c>
      <x:c r="AG2162" s="53" t="n">
        <x:v>44348</x:v>
      </x:c>
      <x:c r="AH2162" s="50" t="str">
        <x:v>S100X7IQ</x:v>
      </x:c>
      <x:c r="AI2162" s="50" t="str">
        <x:v>NetSalesSummaryOfBusinessResults</x:v>
      </x:c>
      <x:c r="AJ2162" s="50" t="str">
        <x:v>OperatingIncome</x:v>
      </x:c>
      <x:c r="AK2162" s="53" t="n">
        <x:v>45900</x:v>
      </x:c>
      <x:c r="AL2162" s="50" t="str">
        <x:v>365/365/365/366/365</x:v>
      </x:c>
      <x:c r="AM2162" s="51" t="n">
        <x:v>13360062</x:v>
      </x:c>
      <x:c r="AN2162" s="51" t="n">
        <x:v>579</x:v>
      </x:c>
      <x:c r="AO2162" s="51" t="n">
        <x:f>IFERROR(AM2162*AN2162,"")</x:f>
        <x:v>7735475898</x:v>
      </x:c>
      <x:c r="AP2162" s="56" t="n">
        <x:f>IFERROR(AO2162/(K2162*1000000),"")</x:f>
        <x:v>0.9617585432100791</x:v>
      </x:c>
      <x:c r="AQ2162" s="57" t="n">
        <x:v>3345010</x:v>
      </x:c>
      <x:c r="AR2162" s="52" t="n">
        <x:v>0.4041328702711912</x:v>
      </x:c>
      <x:c r="AS2162" s="52" t="n">
        <x:v>-0.5808936825885979</x:v>
      </x:c>
      <x:c r="AT2162" s="55" t="b">
        <x:v>0</x:v>
      </x:c>
      <x:c r="AU2162" s="50" t="str">
        <x:v>low_liquidity</x:v>
      </x:c>
      <x:c r="AV2162" s="58" t="n">
        <x:v>0.0247093087444806</x:v>
      </x:c>
      <x:c r="AW2162" s="50" t="n">
        <x:v>1686</x:v>
      </x:c>
      <x:c r="AX2162" s="50" t="str">
        <x:v>Discovery</x:v>
      </x:c>
      <x:c r="AY2162" s="50" t="str">
        <x:v>既存適格性フィルター不通過: low_liquidity / 60日平均売買代金2,000万円未満</x:v>
      </x:c>
      <x:c r="AZ2162" s="59" t="str">
        <x:v>2025-11-28 14:23</x:v>
      </x:c>
      <x:c r="BA2162" s="53" t="n">
        <x:v>38169</x:v>
      </x:c>
      <x:c r="BB2162" s="50"/>
      <x:c r="BC2162" s="50"/>
      <x:c r="BD2162" s="50"/>
    </x:row>
    <x:row r="2163">
      <x:c r="A2163" s="50" t="n">
        <x:v>2162</x:v>
      </x:c>
      <x:c r="B2163" s="50" t="str">
        <x:v>2897</x:v>
      </x:c>
      <x:c r="C2163" s="50" t="str">
        <x:v>2897.T</x:v>
      </x:c>
      <x:c r="D2163" s="50" t="str">
        <x:v>NISSIN FOODS HOLDINGS CO.,LTD.</x:v>
      </x:c>
      <x:c r="E2163" s="50" t="str">
        <x:v>Prime Market (Domestic)</x:v>
      </x:c>
      <x:c r="F2163" s="50" t="str">
        <x:v>Foods</x:v>
      </x:c>
      <x:c r="G2163" s="51" t="n">
        <x:v>506107</x:v>
      </x:c>
      <x:c r="H2163" s="51" t="n">
        <x:v>569722</x:v>
      </x:c>
      <x:c r="I2163" s="51" t="n">
        <x:v>669248</x:v>
      </x:c>
      <x:c r="J2163" s="51" t="n">
        <x:v>732933</x:v>
      </x:c>
      <x:c r="K2163" s="51" t="n">
        <x:v>776594</x:v>
      </x:c>
      <x:c r="L2163" s="52" t="n">
        <x:f>IFERROR(H2163/G2163-1,"")</x:f>
        <x:v>0.12569476415066383</x:v>
      </x:c>
      <x:c r="M2163" s="52" t="n">
        <x:f>IFERROR(I2163/H2163-1,"")</x:f>
        <x:v>0.17469221830998283</x:v>
      </x:c>
      <x:c r="N2163" s="52" t="n">
        <x:f>IFERROR(J2163/I2163-1,"")</x:f>
        <x:v>0.09515904418093135</x:v>
      </x:c>
      <x:c r="O2163" s="52" t="n">
        <x:f>IFERROR(K2163/J2163-1,"")</x:f>
        <x:v>0.059570247212228145</x:v>
      </x:c>
      <x:c r="P2163" s="52" t="n">
        <x:f>IFERROR((K2163/G2163)^(1/4)-1,"")</x:f>
        <x:v>0.11298143885578082</x:v>
      </x:c>
      <x:c r="Q2163" s="51" t="n">
        <x:v>74369</x:v>
      </x:c>
      <x:c r="R2163" s="52" t="n">
        <x:f>IFERROR(Q2163/K2163,"")</x:f>
        <x:v>0.09576303705668598</x:v>
      </x:c>
      <x:c r="S2163" s="53" t="n">
        <x:v>23285</x:v>
      </x:c>
      <x:c r="T2163" s="50" t="str">
        <x:v>EDINET_company_history</x:v>
      </x:c>
      <x:c r="U2163" s="50" t="str">
        <x:v>日本マスタートラスト信託銀行 株式会社（信託口）</x:v>
      </x:c>
      <x:c r="V2163" s="54" t="n">
        <x:v>0.119</x:v>
      </x:c>
      <x:c r="W2163" s="50" t="str">
        <x:v>安藤 宏基 / 安藤 徳隆</x:v>
      </x:c>
      <x:c r="X2163" s="50" t="b">
        <x:f>AND(COUNT(L2163:O2163)=4,L2163&gt;='設定'!$B$6,M2163&gt;='設定'!$B$6,N2163&gt;='設定'!$B$6,O2163&gt;='設定'!$B$6)</x:f>
        <x:v>0</x:v>
      </x:c>
      <x:c r="Y2163" s="50" t="b">
        <x:f>AND(COUNT(G2163:K2163)=5,P2163&gt;='設定'!$B$7)</x:f>
        <x:v>0</x:v>
      </x:c>
      <x:c r="Z2163" s="50" t="b">
        <x:f>AND(ISNUMBER(R2163),R2163&gt;='設定'!$B$8)</x:f>
        <x:v>0</x:v>
      </x:c>
      <x:c r="AA2163" s="50" t="b">
        <x:f>AND(ISNUMBER(S2163),S2163&gt;=DATE(YEAR('設定'!$B$10)-'設定'!$B$9,MONTH('設定'!$B$10),DAY('設定'!$B$10)))</x:f>
        <x:v>0</x:v>
      </x:c>
      <x:c r="AB2163" s="55" t="b">
        <x:v>0</x:v>
      </x:c>
      <x:c r="AC2163" s="55" t="b">
        <x:v>0</x:v>
      </x:c>
      <x:c r="AD2163" s="50" t="n">
        <x:f>IF(X2163,1,0)+IF(Z2163,1,0)+IF(AA2163,1,0)+IF(AB2163,1,0)</x:f>
        <x:v>0</x:v>
      </x:c>
      <x:c r="AE2163" s="50" t="n">
        <x:f>IF(Y2163,1,0)+IF(Z2163,1,0)+IF(AA2163,1,0)+IF(AB2163,1,0)</x:f>
        <x:v>0</x:v>
      </x:c>
      <x:c r="AF2163" s="50" t="n">
        <x:f>IF(Y2163,1,0)+IF(Z2163,1,0)+IF(AA2163,1,0)+IF(AC2163,1,0)</x:f>
        <x:v>0</x:v>
      </x:c>
      <x:c r="AG2163" s="53" t="n">
        <x:v>44348</x:v>
      </x:c>
      <x:c r="AH2163" s="50" t="str">
        <x:v>S100W2GG</x:v>
      </x:c>
      <x:c r="AI2163" s="50" t="str">
        <x:v>RevenueIFRSSummaryOfBusinessResults</x:v>
      </x:c>
      <x:c r="AJ2163" s="50" t="str">
        <x:v>OperatingProfitLossIFRS</x:v>
      </x:c>
      <x:c r="AK2163" s="53" t="n">
        <x:v>45747</x:v>
      </x:c>
      <x:c r="AL2163" s="50" t="str">
        <x:v>365/365/365/366/365</x:v>
      </x:c>
      <x:c r="AM2163" s="51" t="n">
        <x:v>294178300</x:v>
      </x:c>
      <x:c r="AN2163" s="51" t="n">
        <x:v>2597</x:v>
      </x:c>
      <x:c r="AO2163" s="51" t="n">
        <x:f>IFERROR(AM2163*AN2163,"")</x:f>
        <x:v>763981045100</x:v>
      </x:c>
      <x:c r="AP2163" s="56" t="n">
        <x:f>IFERROR(AO2163/(K2163*1000000),"")</x:f>
        <x:v>0.9837586243262245</x:v>
      </x:c>
      <x:c r="AQ2163" s="57" t="n">
        <x:v>3573534384.1666665</x:v>
      </x:c>
      <x:c r="AR2163" s="52" t="n">
        <x:v>0.2256813724764844</x:v>
      </x:c>
      <x:c r="AS2163" s="52" t="n">
        <x:v>-0.4688399929533606</x:v>
      </x:c>
      <x:c r="AT2163" s="55" t="b">
        <x:v>0</x:v>
      </x:c>
      <x:c r="AU2163" s="50" t="str">
        <x:v>missing_financial_data</x:v>
      </x:c>
      <x:c r="AV2163" s="58" t="n">
        <x:v>-0.0695123363968507</x:v>
      </x:c>
      <x:c r="AW2163" s="50" t="n">
        <x:v>2401</x:v>
      </x:c>
      <x:c r="AX2163" s="50" t="str">
        <x:v>Core Moat</x:v>
      </x:c>
      <x:c r="AY2163" s="50" t="str">
        <x:v>既存適格性フィルター不通過: missing_financial_data</x:v>
      </x:c>
      <x:c r="AZ2163" s="59" t="str">
        <x:v>2025-06-24 12:01</x:v>
      </x:c>
      <x:c r="BA2163" s="53" t="n">
        <x:v>23285</x:v>
      </x:c>
      <x:c r="BB2163" s="50"/>
      <x:c r="BC2163" s="50"/>
      <x:c r="BD2163" s="50" t="str">
        <x:v>TOPIX Mid400</x:v>
      </x:c>
    </x:row>
    <x:row r="2164">
      <x:c r="A2164" s="50" t="n">
        <x:v>2163</x:v>
      </x:c>
      <x:c r="B2164" s="50" t="str">
        <x:v>7762</x:v>
      </x:c>
      <x:c r="C2164" s="50" t="str">
        <x:v>7762.T</x:v>
      </x:c>
      <x:c r="D2164" s="50" t="str">
        <x:v>Citizen Watch Co.,Ltd.</x:v>
      </x:c>
      <x:c r="E2164" s="50" t="str">
        <x:v>Prime Market (Domestic)</x:v>
      </x:c>
      <x:c r="F2164" s="50" t="str">
        <x:v>Precision Instruments</x:v>
      </x:c>
      <x:c r="G2164" s="51" t="n">
        <x:v>206641</x:v>
      </x:c>
      <x:c r="H2164" s="51" t="n">
        <x:v>281417</x:v>
      </x:c>
      <x:c r="I2164" s="51" t="n">
        <x:v>301366</x:v>
      </x:c>
      <x:c r="J2164" s="51" t="n">
        <x:v>312830</x:v>
      </x:c>
      <x:c r="K2164" s="51" t="n">
        <x:v>316885</x:v>
      </x:c>
      <x:c r="L2164" s="52" t="n">
        <x:f>IFERROR(H2164/G2164-1,"")</x:f>
        <x:v>0.36186429604967074</x:v>
      </x:c>
      <x:c r="M2164" s="52" t="n">
        <x:f>IFERROR(I2164/H2164-1,"")</x:f>
        <x:v>0.07088768624496744</x:v>
      </x:c>
      <x:c r="N2164" s="52" t="n">
        <x:f>IFERROR(J2164/I2164-1,"")</x:f>
        <x:v>0.038040123968861694</x:v>
      </x:c>
      <x:c r="O2164" s="52" t="n">
        <x:f>IFERROR(K2164/J2164-1,"")</x:f>
        <x:v>0.012962311798740522</x:v>
      </x:c>
      <x:c r="P2164" s="52" t="n">
        <x:f>IFERROR((K2164/G2164)^(1/4)-1,"")</x:f>
        <x:v>0.11281071003226217</x:v>
      </x:c>
      <x:c r="Q2164" s="51" t="n">
        <x:v>20592</x:v>
      </x:c>
      <x:c r="R2164" s="52" t="n">
        <x:f>IFERROR(Q2164/K2164,"")</x:f>
        <x:v>0.06498256465279202</x:v>
      </x:c>
      <x:c r="S2164" s="53" t="n">
        <x:v>18019</x:v>
      </x:c>
      <x:c r="T2164" s="50" t="str">
        <x:v>EDINET_company_history</x:v>
      </x:c>
      <x:c r="U2164" s="50" t="str">
        <x:v>日本マスタートラスト信託銀行株式会社</x:v>
      </x:c>
      <x:c r="V2164" s="54" t="n">
        <x:v>0.217</x:v>
      </x:c>
      <x:c r="W2164" s="50" t="str">
        <x:v>大治 良高</x:v>
      </x:c>
      <x:c r="X2164" s="50" t="b">
        <x:f>AND(COUNT(L2164:O2164)=4,L2164&gt;='設定'!$B$6,M2164&gt;='設定'!$B$6,N2164&gt;='設定'!$B$6,O2164&gt;='設定'!$B$6)</x:f>
        <x:v>0</x:v>
      </x:c>
      <x:c r="Y2164" s="50" t="b">
        <x:f>AND(COUNT(G2164:K2164)=5,P2164&gt;='設定'!$B$7)</x:f>
        <x:v>0</x:v>
      </x:c>
      <x:c r="Z2164" s="50" t="b">
        <x:f>AND(ISNUMBER(R2164),R2164&gt;='設定'!$B$8)</x:f>
        <x:v>0</x:v>
      </x:c>
      <x:c r="AA2164" s="50" t="b">
        <x:f>AND(ISNUMBER(S2164),S2164&gt;=DATE(YEAR('設定'!$B$10)-'設定'!$B$9,MONTH('設定'!$B$10),DAY('設定'!$B$10)))</x:f>
        <x:v>0</x:v>
      </x:c>
      <x:c r="AB2164" s="55" t="b">
        <x:v>0</x:v>
      </x:c>
      <x:c r="AC2164" s="55" t="b">
        <x:v>0</x:v>
      </x:c>
      <x:c r="AD2164" s="50" t="n">
        <x:f>IF(X2164,1,0)+IF(Z2164,1,0)+IF(AA2164,1,0)+IF(AB2164,1,0)</x:f>
        <x:v>0</x:v>
      </x:c>
      <x:c r="AE2164" s="50" t="n">
        <x:f>IF(Y2164,1,0)+IF(Z2164,1,0)+IF(AA2164,1,0)+IF(AB2164,1,0)</x:f>
        <x:v>0</x:v>
      </x:c>
      <x:c r="AF2164" s="50" t="n">
        <x:f>IF(Y2164,1,0)+IF(Z2164,1,0)+IF(AA2164,1,0)+IF(AC2164,1,0)</x:f>
        <x:v>0</x:v>
      </x:c>
      <x:c r="AG2164" s="53" t="n">
        <x:v>44348</x:v>
      </x:c>
      <x:c r="AH2164" s="50" t="str">
        <x:v>S100W634</x:v>
      </x:c>
      <x:c r="AI2164" s="50" t="str">
        <x:v>NetSalesSummaryOfBusinessResults</x:v>
      </x:c>
      <x:c r="AJ2164" s="50" t="str">
        <x:v>OperatingIncome</x:v>
      </x:c>
      <x:c r="AK2164" s="53" t="n">
        <x:v>45747</x:v>
      </x:c>
      <x:c r="AL2164" s="50" t="str">
        <x:v>365/365/365/366/365</x:v>
      </x:c>
      <x:c r="AM2164" s="51" t="n">
        <x:v>244268100</x:v>
      </x:c>
      <x:c r="AN2164" s="51" t="n">
        <x:v>2309</x:v>
      </x:c>
      <x:c r="AO2164" s="51" t="n">
        <x:f>IFERROR(AM2164*AN2164,"")</x:f>
        <x:v>564015042900</x:v>
      </x:c>
      <x:c r="AP2164" s="56" t="n">
        <x:f>IFERROR(AO2164/(K2164*1000000),"")</x:f>
        <x:v>1.7798729599065908</x:v>
      </x:c>
      <x:c r="AQ2164" s="57" t="n">
        <x:v>2374966998.3333335</x:v>
      </x:c>
      <x:c r="AR2164" s="52" t="n">
        <x:v>0.3189550534250913</x:v>
      </x:c>
      <x:c r="AS2164" s="52" t="n">
        <x:v>-0.2976236089658191</x:v>
      </x:c>
      <x:c r="AT2164" s="55" t="b">
        <x:v>1</x:v>
      </x:c>
      <x:c r="AU2164" s="50"/>
      <x:c r="AV2164" s="58" t="n">
        <x:v>0.5840136971528004</x:v>
      </x:c>
      <x:c r="AW2164" s="50" t="n">
        <x:v>45</x:v>
      </x:c>
      <x:c r="AX2164" s="50" t="str">
        <x:v>Future Moat</x:v>
      </x:c>
      <x:c r="AY2164" s="50" t="str">
        <x:v>目立つ機械的警告なし（定性確認は別途必要）</x:v>
      </x:c>
      <x:c r="AZ2164" s="59" t="str">
        <x:v>2025-06-26 09:29</x:v>
      </x:c>
      <x:c r="BA2164" s="53" t="n">
        <x:v>18019</x:v>
      </x:c>
      <x:c r="BB2164" s="50"/>
      <x:c r="BC2164" s="50"/>
      <x:c r="BD2164" s="50" t="str">
        <x:v>TOPIX Small 1</x:v>
      </x:c>
    </x:row>
    <x:row r="2165">
      <x:c r="A2165" s="50" t="n">
        <x:v>2164</x:v>
      </x:c>
      <x:c r="B2165" s="50" t="str">
        <x:v>4503</x:v>
      </x:c>
      <x:c r="C2165" s="50" t="str">
        <x:v>4503.T</x:v>
      </x:c>
      <x:c r="D2165" s="50" t="str">
        <x:v>Astellas Pharma Inc.</x:v>
      </x:c>
      <x:c r="E2165" s="50" t="str">
        <x:v>Prime Market (Domestic)</x:v>
      </x:c>
      <x:c r="F2165" s="50" t="str">
        <x:v>Pharmaceutical</x:v>
      </x:c>
      <x:c r="G2165" s="51" t="n">
        <x:v>1249528</x:v>
      </x:c>
      <x:c r="H2165" s="51" t="n">
        <x:v>1296163</x:v>
      </x:c>
      <x:c r="I2165" s="51" t="n">
        <x:v>1518619</x:v>
      </x:c>
      <x:c r="J2165" s="51" t="n">
        <x:v>1603672</x:v>
      </x:c>
      <x:c r="K2165" s="51" t="n">
        <x:v>1912323</x:v>
      </x:c>
      <x:c r="L2165" s="52" t="n">
        <x:f>IFERROR(H2165/G2165-1,"")</x:f>
        <x:v>0.03732209282224974</x:v>
      </x:c>
      <x:c r="M2165" s="52" t="n">
        <x:f>IFERROR(I2165/H2165-1,"")</x:f>
        <x:v>0.17162656239994512</x:v>
      </x:c>
      <x:c r="N2165" s="52" t="n">
        <x:f>IFERROR(J2165/I2165-1,"")</x:f>
        <x:v>0.05600680618377618</x:v>
      </x:c>
      <x:c r="O2165" s="52" t="n">
        <x:f>IFERROR(K2165/J2165-1,"")</x:f>
        <x:v>0.19246516744072362</x:v>
      </x:c>
      <x:c r="P2165" s="52" t="n">
        <x:f>IFERROR((K2165/G2165)^(1/4)-1,"")</x:f>
        <x:v>0.11225358439673272</x:v>
      </x:c>
      <x:c r="Q2165" s="51" t="n">
        <x:v>41039</x:v>
      </x:c>
      <x:c r="R2165" s="52" t="n">
        <x:f>IFERROR(Q2165/K2165,"")</x:f>
        <x:v>0.02146028678209696</x:v>
      </x:c>
      <x:c r="S2165" s="53" t="n">
        <x:v>18019</x:v>
      </x:c>
      <x:c r="T2165" s="50" t="str">
        <x:v>EDINET_company_history</x:v>
      </x:c>
      <x:c r="U2165" s="50" t="str">
        <x:v>日本マスタートラスト信託銀行株式会社 (信託口)</x:v>
      </x:c>
      <x:c r="V2165" s="54" t="n">
        <x:v>0.1988</x:v>
      </x:c>
      <x:c r="W2165" s="50" t="str">
        <x:v>安川 健司 / 岡村 直樹 / 杉田 勝好</x:v>
      </x:c>
      <x:c r="X2165" s="50" t="b">
        <x:f>AND(COUNT(L2165:O2165)=4,L2165&gt;='設定'!$B$6,M2165&gt;='設定'!$B$6,N2165&gt;='設定'!$B$6,O2165&gt;='設定'!$B$6)</x:f>
        <x:v>0</x:v>
      </x:c>
      <x:c r="Y2165" s="50" t="b">
        <x:f>AND(COUNT(G2165:K2165)=5,P2165&gt;='設定'!$B$7)</x:f>
        <x:v>0</x:v>
      </x:c>
      <x:c r="Z2165" s="50" t="b">
        <x:f>AND(ISNUMBER(R2165),R2165&gt;='設定'!$B$8)</x:f>
        <x:v>0</x:v>
      </x:c>
      <x:c r="AA2165" s="50" t="b">
        <x:f>AND(ISNUMBER(S2165),S2165&gt;=DATE(YEAR('設定'!$B$10)-'設定'!$B$9,MONTH('設定'!$B$10),DAY('設定'!$B$10)))</x:f>
        <x:v>0</x:v>
      </x:c>
      <x:c r="AB2165" s="55" t="b">
        <x:v>0</x:v>
      </x:c>
      <x:c r="AC2165" s="55" t="b">
        <x:v>0</x:v>
      </x:c>
      <x:c r="AD2165" s="50" t="n">
        <x:f>IF(X2165,1,0)+IF(Z2165,1,0)+IF(AA2165,1,0)+IF(AB2165,1,0)</x:f>
        <x:v>0</x:v>
      </x:c>
      <x:c r="AE2165" s="50" t="n">
        <x:f>IF(Y2165,1,0)+IF(Z2165,1,0)+IF(AA2165,1,0)+IF(AB2165,1,0)</x:f>
        <x:v>0</x:v>
      </x:c>
      <x:c r="AF2165" s="50" t="n">
        <x:f>IF(Y2165,1,0)+IF(Z2165,1,0)+IF(AA2165,1,0)+IF(AC2165,1,0)</x:f>
        <x:v>0</x:v>
      </x:c>
      <x:c r="AG2165" s="53" t="n">
        <x:v>44348</x:v>
      </x:c>
      <x:c r="AH2165" s="50" t="str">
        <x:v>S100VXR3</x:v>
      </x:c>
      <x:c r="AI2165" s="50" t="str">
        <x:v>RevenueIFRSSummaryOfBusinessResults</x:v>
      </x:c>
      <x:c r="AJ2165" s="50" t="str">
        <x:v>OperatingProfitLossIFRS</x:v>
      </x:c>
      <x:c r="AK2165" s="53" t="n">
        <x:v>45747</x:v>
      </x:c>
      <x:c r="AL2165" s="50" t="str">
        <x:v>365/365/365/366/365</x:v>
      </x:c>
      <x:c r="AM2165" s="51" t="n">
        <x:v>1809172875</x:v>
      </x:c>
      <x:c r="AN2165" s="51" t="n">
        <x:v>2174</x:v>
      </x:c>
      <x:c r="AO2165" s="51" t="n">
        <x:f>IFERROR(AM2165*AN2165,"")</x:f>
        <x:v>3933141830250</x:v>
      </x:c>
      <x:c r="AP2165" s="56" t="n">
        <x:f>IFERROR(AO2165/(K2165*1000000),"")</x:f>
        <x:v>2.056735096659926</x:v>
      </x:c>
      <x:c r="AQ2165" s="57" t="n">
        <x:v>15307902520</x:v>
      </x:c>
      <x:c r="AR2165" s="52" t="n">
        <x:v>0.2576242306599524</x:v>
      </x:c>
      <x:c r="AS2165" s="52" t="n">
        <x:v>-0.4160676871607521</x:v>
      </x:c>
      <x:c r="AT2165" s="55" t="b">
        <x:v>0</x:v>
      </x:c>
      <x:c r="AU2165" s="50" t="str">
        <x:v>missing_financial_data</x:v>
      </x:c>
      <x:c r="AV2165" s="58" t="n">
        <x:v>0.1932126243567795</x:v>
      </x:c>
      <x:c r="AW2165" s="50" t="n">
        <x:v>735</x:v>
      </x:c>
      <x:c r="AX2165" s="50" t="str">
        <x:v>Core Moat</x:v>
      </x:c>
      <x:c r="AY2165" s="50" t="str">
        <x:v>既存適格性フィルター不通過: missing_financial_data</x:v>
      </x:c>
      <x:c r="AZ2165" s="59" t="str">
        <x:v>2025-06-16 13:09</x:v>
      </x:c>
      <x:c r="BA2165" s="53" t="n">
        <x:v>18019</x:v>
      </x:c>
      <x:c r="BB2165" s="50"/>
      <x:c r="BC2165" s="50"/>
      <x:c r="BD2165" s="50" t="str">
        <x:v>TOPIX Large70</x:v>
      </x:c>
    </x:row>
    <x:row r="2166">
      <x:c r="A2166" s="50" t="n">
        <x:v>2165</x:v>
      </x:c>
      <x:c r="B2166" s="50" t="str">
        <x:v>3123</x:v>
      </x:c>
      <x:c r="C2166" s="50" t="str">
        <x:v>3123.T</x:v>
      </x:c>
      <x:c r="D2166" s="50" t="str">
        <x:v>SAIBO Co.,Ltd.</x:v>
      </x:c>
      <x:c r="E2166" s="50" t="str">
        <x:v>Standard Market(Domestic)</x:v>
      </x:c>
      <x:c r="F2166" s="50" t="str">
        <x:v>Textiles and Apparels</x:v>
      </x:c>
      <x:c r="G2166" s="51" t="n">
        <x:v>6729.224</x:v>
      </x:c>
      <x:c r="H2166" s="51" t="n">
        <x:v>8958.273</x:v>
      </x:c>
      <x:c r="I2166" s="51" t="n">
        <x:v>10182.253</x:v>
      </x:c>
      <x:c r="J2166" s="51" t="n">
        <x:v>11422.699</x:v>
      </x:c>
      <x:c r="K2166" s="51" t="n">
        <x:v>10297.819</x:v>
      </x:c>
      <x:c r="L2166" s="52" t="n">
        <x:f>IFERROR(H2166/G2166-1,"")</x:f>
        <x:v>0.3312490414942346</x:v>
      </x:c>
      <x:c r="M2166" s="52" t="n">
        <x:f>IFERROR(I2166/H2166-1,"")</x:f>
        <x:v>0.13663124577694852</x:v>
      </x:c>
      <x:c r="N2166" s="52" t="n">
        <x:f>IFERROR(J2166/I2166-1,"")</x:f>
        <x:v>0.12182431530624904</x:v>
      </x:c>
      <x:c r="O2166" s="52" t="n">
        <x:f>IFERROR(K2166/J2166-1,"")</x:f>
        <x:v>-0.09847760148455287</x:v>
      </x:c>
      <x:c r="P2166" s="52" t="n">
        <x:f>IFERROR((K2166/G2166)^(1/4)-1,"")</x:f>
        <x:v>0.1122311836761074</x:v>
      </x:c>
      <x:c r="Q2166" s="51" t="n">
        <x:v>806.022</x:v>
      </x:c>
      <x:c r="R2166" s="52" t="n">
        <x:f>IFERROR(Q2166/K2166,"")</x:f>
        <x:v>0.0782711368300414</x:v>
      </x:c>
      <x:c r="S2166" s="53" t="n">
        <x:v>22555</x:v>
      </x:c>
      <x:c r="T2166" s="50" t="str">
        <x:v>EDINET_company_history</x:v>
      </x:c>
      <x:c r="U2166" s="50" t="str">
        <x:v>埼栄不動産株式会社</x:v>
      </x:c>
      <x:c r="V2166" s="54" t="n">
        <x:v>0.1695</x:v>
      </x:c>
      <x:c r="W2166" s="50" t="str">
        <x:v>飯 塚 榮 一</x:v>
      </x:c>
      <x:c r="X2166" s="50" t="b">
        <x:f>AND(COUNT(L2166:O2166)=4,L2166&gt;='設定'!$B$6,M2166&gt;='設定'!$B$6,N2166&gt;='設定'!$B$6,O2166&gt;='設定'!$B$6)</x:f>
        <x:v>0</x:v>
      </x:c>
      <x:c r="Y2166" s="50" t="b">
        <x:f>AND(COUNT(G2166:K2166)=5,P2166&gt;='設定'!$B$7)</x:f>
        <x:v>0</x:v>
      </x:c>
      <x:c r="Z2166" s="50" t="b">
        <x:f>AND(ISNUMBER(R2166),R2166&gt;='設定'!$B$8)</x:f>
        <x:v>0</x:v>
      </x:c>
      <x:c r="AA2166" s="50" t="b">
        <x:f>AND(ISNUMBER(S2166),S2166&gt;=DATE(YEAR('設定'!$B$10)-'設定'!$B$9,MONTH('設定'!$B$10),DAY('設定'!$B$10)))</x:f>
        <x:v>0</x:v>
      </x:c>
      <x:c r="AB2166" s="55" t="b">
        <x:v>0</x:v>
      </x:c>
      <x:c r="AC2166" s="55" t="b">
        <x:v>0</x:v>
      </x:c>
      <x:c r="AD2166" s="50" t="n">
        <x:f>IF(X2166,1,0)+IF(Z2166,1,0)+IF(AA2166,1,0)+IF(AB2166,1,0)</x:f>
        <x:v>0</x:v>
      </x:c>
      <x:c r="AE2166" s="50" t="n">
        <x:f>IF(Y2166,1,0)+IF(Z2166,1,0)+IF(AA2166,1,0)+IF(AB2166,1,0)</x:f>
        <x:v>0</x:v>
      </x:c>
      <x:c r="AF2166" s="50" t="n">
        <x:f>IF(Y2166,1,0)+IF(Z2166,1,0)+IF(AA2166,1,0)+IF(AC2166,1,0)</x:f>
        <x:v>0</x:v>
      </x:c>
      <x:c r="AG2166" s="53" t="n">
        <x:v>44348</x:v>
      </x:c>
      <x:c r="AH2166" s="50" t="str">
        <x:v>S100W5WR</x:v>
      </x:c>
      <x:c r="AI2166" s="50" t="str">
        <x:v>NetSalesSummaryOfBusinessResults</x:v>
      </x:c>
      <x:c r="AJ2166" s="50" t="str">
        <x:v>OperatingIncome</x:v>
      </x:c>
      <x:c r="AK2166" s="53" t="n">
        <x:v>45747</x:v>
      </x:c>
      <x:c r="AL2166" s="50" t="str">
        <x:v>365/365/365/366/365</x:v>
      </x:c>
      <x:c r="AM2166" s="51" t="n">
        <x:v>12884700</x:v>
      </x:c>
      <x:c r="AN2166" s="51" t="n">
        <x:v>645</x:v>
      </x:c>
      <x:c r="AO2166" s="51" t="n">
        <x:f>IFERROR(AM2166*AN2166,"")</x:f>
        <x:v>8310631500</x:v>
      </x:c>
      <x:c r="AP2166" s="56" t="n">
        <x:f>IFERROR(AO2166/(K2166*1000000),"")</x:f>
        <x:v>0.8070283134710369</x:v>
      </x:c>
      <x:c r="AQ2166" s="57" t="n">
        <x:v>2370130</x:v>
      </x:c>
      <x:c r="AR2166" s="52" t="n">
        <x:v>0.1786211622209743</x:v>
      </x:c>
      <x:c r="AS2166" s="52" t="n">
        <x:v>-0.2071563168947994</x:v>
      </x:c>
      <x:c r="AT2166" s="55" t="b">
        <x:v>0</x:v>
      </x:c>
      <x:c r="AU2166" s="50" t="str">
        <x:v>low_liquidity</x:v>
      </x:c>
      <x:c r="AV2166" s="58" t="n">
        <x:v>0.0941849664516879</x:v>
      </x:c>
      <x:c r="AW2166" s="50" t="n">
        <x:v>1268</x:v>
      </x:c>
      <x:c r="AX2166" s="50" t="str">
        <x:v>Discovery</x:v>
      </x:c>
      <x:c r="AY2166" s="50" t="str">
        <x:v>既存適格性フィルター不通過: low_liquidity / 60日平均売買代金2,000万円未満</x:v>
      </x:c>
      <x:c r="AZ2166" s="59" t="str">
        <x:v>2025-06-27 14:09</x:v>
      </x:c>
      <x:c r="BA2166" s="53" t="n">
        <x:v>22555</x:v>
      </x:c>
      <x:c r="BB2166" s="50"/>
      <x:c r="BC2166" s="50"/>
      <x:c r="BD2166" s="50"/>
    </x:row>
    <x:row r="2167">
      <x:c r="A2167" s="50" t="n">
        <x:v>2166</x:v>
      </x:c>
      <x:c r="B2167" s="50" t="str">
        <x:v>5480</x:v>
      </x:c>
      <x:c r="C2167" s="50" t="str">
        <x:v>5480.T</x:v>
      </x:c>
      <x:c r="D2167" s="50" t="str">
        <x:v>Nippon Yakin kogyo Co.,Ltd.</x:v>
      </x:c>
      <x:c r="E2167" s="50" t="str">
        <x:v>Prime Market (Domestic)</x:v>
      </x:c>
      <x:c r="F2167" s="50" t="str">
        <x:v>Iron and Steel</x:v>
      </x:c>
      <x:c r="G2167" s="51" t="n">
        <x:v>112482</x:v>
      </x:c>
      <x:c r="H2167" s="51" t="n">
        <x:v>148925</x:v>
      </x:c>
      <x:c r="I2167" s="51" t="n">
        <x:v>199324</x:v>
      </x:c>
      <x:c r="J2167" s="51" t="n">
        <x:v>180341</x:v>
      </x:c>
      <x:c r="K2167" s="51" t="n">
        <x:v>172097</x:v>
      </x:c>
      <x:c r="L2167" s="52" t="n">
        <x:f>IFERROR(H2167/G2167-1,"")</x:f>
        <x:v>0.32398961611635646</x:v>
      </x:c>
      <x:c r="M2167" s="52" t="n">
        <x:f>IFERROR(I2167/H2167-1,"")</x:f>
        <x:v>0.3384186671143192</x:v>
      </x:c>
      <x:c r="N2167" s="52" t="n">
        <x:f>IFERROR(J2167/I2167-1,"")</x:f>
        <x:v>-0.09523690072444868</x:v>
      </x:c>
      <x:c r="O2167" s="52" t="n">
        <x:f>IFERROR(K2167/J2167-1,"")</x:f>
        <x:v>-0.045713398506163294</x:v>
      </x:c>
      <x:c r="P2167" s="52" t="n">
        <x:f>IFERROR((K2167/G2167)^(1/4)-1,"")</x:f>
        <x:v>0.1121735631565457</x:v>
      </x:c>
      <x:c r="Q2167" s="51" t="n">
        <x:v>16967</x:v>
      </x:c>
      <x:c r="R2167" s="52" t="n">
        <x:f>IFERROR(Q2167/K2167,"")</x:f>
        <x:v>0.0985897488044533</x:v>
      </x:c>
      <x:c r="S2167" s="53" t="n">
        <x:v>10472</x:v>
      </x:c>
      <x:c r="T2167" s="50" t="str">
        <x:v>EDINET_company_history</x:v>
      </x:c>
      <x:c r="U2167" s="50" t="str">
        <x:v>日本マスタートラスト信託銀行株式会社（信託口）</x:v>
      </x:c>
      <x:c r="V2167" s="54" t="n">
        <x:v>0.1337</x:v>
      </x:c>
      <x:c r="W2167" s="50" t="str">
        <x:v>浦田 成己 / 小林 伸互</x:v>
      </x:c>
      <x:c r="X2167" s="50" t="b">
        <x:f>AND(COUNT(L2167:O2167)=4,L2167&gt;='設定'!$B$6,M2167&gt;='設定'!$B$6,N2167&gt;='設定'!$B$6,O2167&gt;='設定'!$B$6)</x:f>
        <x:v>0</x:v>
      </x:c>
      <x:c r="Y2167" s="50" t="b">
        <x:f>AND(COUNT(G2167:K2167)=5,P2167&gt;='設定'!$B$7)</x:f>
        <x:v>0</x:v>
      </x:c>
      <x:c r="Z2167" s="50" t="b">
        <x:f>AND(ISNUMBER(R2167),R2167&gt;='設定'!$B$8)</x:f>
        <x:v>0</x:v>
      </x:c>
      <x:c r="AA2167" s="50" t="b">
        <x:f>AND(ISNUMBER(S2167),S2167&gt;=DATE(YEAR('設定'!$B$10)-'設定'!$B$9,MONTH('設定'!$B$10),DAY('設定'!$B$10)))</x:f>
        <x:v>0</x:v>
      </x:c>
      <x:c r="AB2167" s="55" t="b">
        <x:v>0</x:v>
      </x:c>
      <x:c r="AC2167" s="55" t="b">
        <x:v>0</x:v>
      </x:c>
      <x:c r="AD2167" s="50" t="n">
        <x:f>IF(X2167,1,0)+IF(Z2167,1,0)+IF(AA2167,1,0)+IF(AB2167,1,0)</x:f>
        <x:v>0</x:v>
      </x:c>
      <x:c r="AE2167" s="50" t="n">
        <x:f>IF(Y2167,1,0)+IF(Z2167,1,0)+IF(AA2167,1,0)+IF(AB2167,1,0)</x:f>
        <x:v>0</x:v>
      </x:c>
      <x:c r="AF2167" s="50" t="n">
        <x:f>IF(Y2167,1,0)+IF(Z2167,1,0)+IF(AA2167,1,0)+IF(AC2167,1,0)</x:f>
        <x:v>0</x:v>
      </x:c>
      <x:c r="AG2167" s="53" t="n">
        <x:v>44348</x:v>
      </x:c>
      <x:c r="AH2167" s="50" t="str">
        <x:v>S100VZ2C</x:v>
      </x:c>
      <x:c r="AI2167" s="50" t="str">
        <x:v>NetSalesSummaryOfBusinessResults</x:v>
      </x:c>
      <x:c r="AJ2167" s="50" t="str">
        <x:v>OperatingIncome</x:v>
      </x:c>
      <x:c r="AK2167" s="53" t="n">
        <x:v>45747</x:v>
      </x:c>
      <x:c r="AL2167" s="50" t="str">
        <x:v>365/365/365/366/365</x:v>
      </x:c>
      <x:c r="AM2167" s="51" t="n">
        <x:v>14078333</x:v>
      </x:c>
      <x:c r="AN2167" s="51" t="n">
        <x:v>4495</x:v>
      </x:c>
      <x:c r="AO2167" s="51" t="n">
        <x:f>IFERROR(AM2167*AN2167,"")</x:f>
        <x:v>63282106835</x:v>
      </x:c>
      <x:c r="AP2167" s="56" t="n">
        <x:f>IFERROR(AO2167/(K2167*1000000),"")</x:f>
        <x:v>0.36771185340244167</x:v>
      </x:c>
      <x:c r="AQ2167" s="57" t="n">
        <x:v>411949041.6666667</x:v>
      </x:c>
      <x:c r="AR2167" s="52" t="n">
        <x:v>0.3721506664059831</x:v>
      </x:c>
      <x:c r="AS2167" s="52" t="n">
        <x:v>-0.3362995279303593</x:v>
      </x:c>
      <x:c r="AT2167" s="55" t="b">
        <x:v>1</x:v>
      </x:c>
      <x:c r="AU2167" s="50"/>
      <x:c r="AV2167" s="58" t="n">
        <x:v>-0.1481110525114507</x:v>
      </x:c>
      <x:c r="AW2167" s="50" t="n">
        <x:v>2843</x:v>
      </x:c>
      <x:c r="AX2167" s="50" t="str">
        <x:v>Core Moat</x:v>
      </x:c>
      <x:c r="AY2167" s="50" t="str">
        <x:v>目立つ機械的警告なし（定性確認は別途必要）</x:v>
      </x:c>
      <x:c r="AZ2167" s="59" t="str">
        <x:v>2025-06-25 09:38</x:v>
      </x:c>
      <x:c r="BA2167" s="53" t="n">
        <x:v>10472</x:v>
      </x:c>
      <x:c r="BB2167" s="50"/>
      <x:c r="BC2167" s="50"/>
      <x:c r="BD2167" s="50" t="str">
        <x:v>TOPIX Small 1</x:v>
      </x:c>
    </x:row>
    <x:row r="2168">
      <x:c r="A2168" s="50" t="n">
        <x:v>2167</x:v>
      </x:c>
      <x:c r="B2168" s="50" t="str">
        <x:v>8904</x:v>
      </x:c>
      <x:c r="C2168" s="50" t="str">
        <x:v>8904.T</x:v>
      </x:c>
      <x:c r="D2168" s="50" t="str">
        <x:v>AVANTIA CO.,LTD.</x:v>
      </x:c>
      <x:c r="E2168" s="50" t="str">
        <x:v>Standard Market(Domestic)</x:v>
      </x:c>
      <x:c r="F2168" s="50" t="str">
        <x:v>Real Estate</x:v>
      </x:c>
      <x:c r="G2168" s="51" t="n">
        <x:v>45327.93</x:v>
      </x:c>
      <x:c r="H2168" s="51" t="n">
        <x:v>58753.402</x:v>
      </x:c>
      <x:c r="I2168" s="51" t="n">
        <x:v>58161.224</x:v>
      </x:c>
      <x:c r="J2168" s="51" t="n">
        <x:v>71021.5</x:v>
      </x:c>
      <x:c r="K2168" s="51" t="n">
        <x:v>69270.817</x:v>
      </x:c>
      <x:c r="L2168" s="52" t="n">
        <x:f>IFERROR(H2168/G2168-1,"")</x:f>
        <x:v>0.2961854203357621</x:v>
      </x:c>
      <x:c r="M2168" s="52" t="n">
        <x:f>IFERROR(I2168/H2168-1,"")</x:f>
        <x:v>-0.01007904189105513</x:v>
      </x:c>
      <x:c r="N2168" s="52" t="n">
        <x:f>IFERROR(J2168/I2168-1,"")</x:f>
        <x:v>0.2211142599062219</x:v>
      </x:c>
      <x:c r="O2168" s="52" t="n">
        <x:f>IFERROR(K2168/J2168-1,"")</x:f>
        <x:v>-0.024650042592736066</x:v>
      </x:c>
      <x:c r="P2168" s="52" t="n">
        <x:f>IFERROR((K2168/G2168)^(1/4)-1,"")</x:f>
        <x:v>0.11184975790350227</x:v>
      </x:c>
      <x:c r="Q2168" s="51" t="n">
        <x:v>1313.545</x:v>
      </x:c>
      <x:c r="R2168" s="52" t="n">
        <x:f>IFERROR(Q2168/K2168,"")</x:f>
        <x:v>0.018962458606486484</x:v>
      </x:c>
      <x:c r="S2168" s="53" t="n">
        <x:v>37438</x:v>
      </x:c>
      <x:c r="T2168" s="50" t="str">
        <x:v>EDINET_company_history</x:v>
      </x:c>
      <x:c r="U2168" s="50" t="str">
        <x:v>株式会社ＳＫエイト</x:v>
      </x:c>
      <x:c r="V2168" s="54" t="n">
        <x:v>0.2792</x:v>
      </x:c>
      <x:c r="W2168" s="50" t="str">
        <x:v>沢 田 康 成</x:v>
      </x:c>
      <x:c r="X2168" s="50" t="b">
        <x:f>AND(COUNT(L2168:O2168)=4,L2168&gt;='設定'!$B$6,M2168&gt;='設定'!$B$6,N2168&gt;='設定'!$B$6,O2168&gt;='設定'!$B$6)</x:f>
        <x:v>0</x:v>
      </x:c>
      <x:c r="Y2168" s="50" t="b">
        <x:f>AND(COUNT(G2168:K2168)=5,P2168&gt;='設定'!$B$7)</x:f>
        <x:v>0</x:v>
      </x:c>
      <x:c r="Z2168" s="50" t="b">
        <x:f>AND(ISNUMBER(R2168),R2168&gt;='設定'!$B$8)</x:f>
        <x:v>0</x:v>
      </x:c>
      <x:c r="AA2168" s="50" t="b">
        <x:f>AND(ISNUMBER(S2168),S2168&gt;=DATE(YEAR('設定'!$B$10)-'設定'!$B$9,MONTH('設定'!$B$10),DAY('設定'!$B$10)))</x:f>
        <x:v>0</x:v>
      </x:c>
      <x:c r="AB2168" s="55" t="b">
        <x:v>0</x:v>
      </x:c>
      <x:c r="AC2168" s="55" t="b">
        <x:v>0</x:v>
      </x:c>
      <x:c r="AD2168" s="50" t="n">
        <x:f>IF(X2168,1,0)+IF(Z2168,1,0)+IF(AA2168,1,0)+IF(AB2168,1,0)</x:f>
        <x:v>0</x:v>
      </x:c>
      <x:c r="AE2168" s="50" t="n">
        <x:f>IF(Y2168,1,0)+IF(Z2168,1,0)+IF(AA2168,1,0)+IF(AB2168,1,0)</x:f>
        <x:v>0</x:v>
      </x:c>
      <x:c r="AF2168" s="50" t="n">
        <x:f>IF(Y2168,1,0)+IF(Z2168,1,0)+IF(AA2168,1,0)+IF(AC2168,1,0)</x:f>
        <x:v>0</x:v>
      </x:c>
      <x:c r="AG2168" s="53" t="n">
        <x:v>44348</x:v>
      </x:c>
      <x:c r="AH2168" s="50" t="str">
        <x:v>S100X6R9</x:v>
      </x:c>
      <x:c r="AI2168" s="50" t="str">
        <x:v>NetSalesSummaryOfBusinessResults</x:v>
      </x:c>
      <x:c r="AJ2168" s="50" t="str">
        <x:v>OperatingIncome</x:v>
      </x:c>
      <x:c r="AK2168" s="53" t="n">
        <x:v>45900</x:v>
      </x:c>
      <x:c r="AL2168" s="50" t="str">
        <x:v>365/365/365/366/365</x:v>
      </x:c>
      <x:c r="AM2168" s="51" t="n">
        <x:v>14432500</x:v>
      </x:c>
      <x:c r="AN2168" s="51" t="n">
        <x:v>816</x:v>
      </x:c>
      <x:c r="AO2168" s="51" t="n">
        <x:f>IFERROR(AM2168*AN2168,"")</x:f>
        <x:v>11776920000</x:v>
      </x:c>
      <x:c r="AP2168" s="56" t="n">
        <x:f>IFERROR(AO2168/(K2168*1000000),"")</x:f>
        <x:v>0.17001271978645785</x:v>
      </x:c>
      <x:c r="AQ2168" s="57" t="n">
        <x:v>12652216.666666666</x:v>
      </x:c>
      <x:c r="AR2168" s="52" t="n">
        <x:v>0.1486468365097458</x:v>
      </x:c>
      <x:c r="AS2168" s="52" t="n">
        <x:v>-0.1740774769817631</x:v>
      </x:c>
      <x:c r="AT2168" s="55" t="b">
        <x:v>0</x:v>
      </x:c>
      <x:c r="AU2168" s="50" t="str">
        <x:v>low_liquidity</x:v>
      </x:c>
      <x:c r="AV2168" s="58" t="n">
        <x:v>-0.0072063092787021</x:v>
      </x:c>
      <x:c r="AW2168" s="50" t="n">
        <x:v>1926</x:v>
      </x:c>
      <x:c r="AX2168" s="50" t="str">
        <x:v>Core Moat</x:v>
      </x:c>
      <x:c r="AY2168" s="50" t="str">
        <x:v>既存適格性フィルター不通過: low_liquidity / 60日平均売買代金2,000万円未満</x:v>
      </x:c>
      <x:c r="AZ2168" s="59" t="str">
        <x:v>2025-11-26 16:01</x:v>
      </x:c>
      <x:c r="BA2168" s="53" t="n">
        <x:v>37438</x:v>
      </x:c>
      <x:c r="BB2168" s="50"/>
      <x:c r="BC2168" s="50"/>
      <x:c r="BD2168" s="50"/>
    </x:row>
    <x:row r="2169">
      <x:c r="A2169" s="50" t="n">
        <x:v>2168</x:v>
      </x:c>
      <x:c r="B2169" s="50" t="str">
        <x:v>6370</x:v>
      </x:c>
      <x:c r="C2169" s="50" t="str">
        <x:v>6370.T</x:v>
      </x:c>
      <x:c r="D2169" s="50" t="str">
        <x:v>Kurita Water Industries Ltd.</x:v>
      </x:c>
      <x:c r="E2169" s="50" t="str">
        <x:v>Prime Market (Domestic)</x:v>
      </x:c>
      <x:c r="F2169" s="50" t="str">
        <x:v>Machinery</x:v>
      </x:c>
      <x:c r="G2169" s="51" t="n">
        <x:v>267749</x:v>
      </x:c>
      <x:c r="H2169" s="51" t="n">
        <x:v>288207</x:v>
      </x:c>
      <x:c r="I2169" s="51" t="n">
        <x:v>344608</x:v>
      </x:c>
      <x:c r="J2169" s="51" t="n">
        <x:v>384825</x:v>
      </x:c>
      <x:c r="K2169" s="51" t="n">
        <x:v>408888</x:v>
      </x:c>
      <x:c r="L2169" s="52" t="n">
        <x:f>IFERROR(H2169/G2169-1,"")</x:f>
        <x:v>0.07640738154017379</x:v>
      </x:c>
      <x:c r="M2169" s="52" t="n">
        <x:f>IFERROR(I2169/H2169-1,"")</x:f>
        <x:v>0.19569614894849874</x:v>
      </x:c>
      <x:c r="N2169" s="52" t="n">
        <x:f>IFERROR(J2169/I2169-1,"")</x:f>
        <x:v>0.1167036168632185</x:v>
      </x:c>
      <x:c r="O2169" s="52" t="n">
        <x:f>IFERROR(K2169/J2169-1,"")</x:f>
        <x:v>0.0625297213018905</x:v>
      </x:c>
      <x:c r="P2169" s="52" t="n">
        <x:f>IFERROR((K2169/G2169)^(1/4)-1,"")</x:f>
        <x:v>0.1116526993908371</x:v>
      </x:c>
      <x:c r="Q2169" s="51" t="n">
        <x:v>31275</x:v>
      </x:c>
      <x:c r="R2169" s="52" t="n">
        <x:f>IFERROR(Q2169/K2169,"")</x:f>
        <x:v>0.07648793801725656</x:v>
      </x:c>
      <x:c r="S2169" s="53" t="n">
        <x:v>22555</x:v>
      </x:c>
      <x:c r="T2169" s="50" t="str">
        <x:v>EDINET_company_history</x:v>
      </x:c>
      <x:c r="U2169" s="50" t="str">
        <x:v>日本マスタートラスト信託銀行株式会社（信託口）</x:v>
      </x:c>
      <x:c r="V2169" s="54" t="n">
        <x:v>0.1422</x:v>
      </x:c>
      <x:c r="W2169" s="50" t="str">
        <x:v>江尻 裕彦 / 城出 秀司</x:v>
      </x:c>
      <x:c r="X2169" s="50" t="b">
        <x:f>AND(COUNT(L2169:O2169)=4,L2169&gt;='設定'!$B$6,M2169&gt;='設定'!$B$6,N2169&gt;='設定'!$B$6,O2169&gt;='設定'!$B$6)</x:f>
        <x:v>0</x:v>
      </x:c>
      <x:c r="Y2169" s="50" t="b">
        <x:f>AND(COUNT(G2169:K2169)=5,P2169&gt;='設定'!$B$7)</x:f>
        <x:v>0</x:v>
      </x:c>
      <x:c r="Z2169" s="50" t="b">
        <x:f>AND(ISNUMBER(R2169),R2169&gt;='設定'!$B$8)</x:f>
        <x:v>0</x:v>
      </x:c>
      <x:c r="AA2169" s="50" t="b">
        <x:f>AND(ISNUMBER(S2169),S2169&gt;=DATE(YEAR('設定'!$B$10)-'設定'!$B$9,MONTH('設定'!$B$10),DAY('設定'!$B$10)))</x:f>
        <x:v>0</x:v>
      </x:c>
      <x:c r="AB2169" s="55" t="b">
        <x:v>0</x:v>
      </x:c>
      <x:c r="AC2169" s="55" t="b">
        <x:v>0</x:v>
      </x:c>
      <x:c r="AD2169" s="50" t="n">
        <x:f>IF(X2169,1,0)+IF(Z2169,1,0)+IF(AA2169,1,0)+IF(AB2169,1,0)</x:f>
        <x:v>0</x:v>
      </x:c>
      <x:c r="AE2169" s="50" t="n">
        <x:f>IF(Y2169,1,0)+IF(Z2169,1,0)+IF(AA2169,1,0)+IF(AB2169,1,0)</x:f>
        <x:v>0</x:v>
      </x:c>
      <x:c r="AF2169" s="50" t="n">
        <x:f>IF(Y2169,1,0)+IF(Z2169,1,0)+IF(AA2169,1,0)+IF(AC2169,1,0)</x:f>
        <x:v>0</x:v>
      </x:c>
      <x:c r="AG2169" s="53" t="n">
        <x:v>44348</x:v>
      </x:c>
      <x:c r="AH2169" s="50" t="str">
        <x:v>S100W5YW</x:v>
      </x:c>
      <x:c r="AI2169" s="50" t="str">
        <x:v>RevenueIFRSSummaryOfBusinessResults</x:v>
      </x:c>
      <x:c r="AJ2169" s="50" t="str">
        <x:v>OperatingProfitLossIFRS</x:v>
      </x:c>
      <x:c r="AK2169" s="53" t="n">
        <x:v>45747</x:v>
      </x:c>
      <x:c r="AL2169" s="50" t="str">
        <x:v>365/365/365/366/365</x:v>
      </x:c>
      <x:c r="AM2169" s="51" t="n">
        <x:v>112164894</x:v>
      </x:c>
      <x:c r="AN2169" s="51" t="n">
        <x:v>8699</x:v>
      </x:c>
      <x:c r="AO2169" s="51" t="n">
        <x:f>IFERROR(AM2169*AN2169,"")</x:f>
        <x:v>975722412906</x:v>
      </x:c>
      <x:c r="AP2169" s="56" t="n">
        <x:f>IFERROR(AO2169/(K2169*1000000),"")</x:f>
        <x:v>2.386282827830604</x:v>
      </x:c>
      <x:c r="AQ2169" s="57" t="n">
        <x:v>4378568841.666667</x:v>
      </x:c>
      <x:c r="AR2169" s="52" t="n">
        <x:v>0.3528332943386171</x:v>
      </x:c>
      <x:c r="AS2169" s="52" t="n">
        <x:v>-0.4516719482412835</x:v>
      </x:c>
      <x:c r="AT2169" s="55" t="b">
        <x:v>0</x:v>
      </x:c>
      <x:c r="AU2169" s="50" t="str">
        <x:v>missing_financial_data</x:v>
      </x:c>
      <x:c r="AV2169" s="58" t="n">
        <x:v>0.106932514702194</x:v>
      </x:c>
      <x:c r="AW2169" s="50" t="n">
        <x:v>1190</x:v>
      </x:c>
      <x:c r="AX2169" s="50" t="str">
        <x:v>Future Moat</x:v>
      </x:c>
      <x:c r="AY2169" s="50" t="str">
        <x:v>既存適格性フィルター不通過: missing_financial_data</x:v>
      </x:c>
      <x:c r="AZ2169" s="59" t="str">
        <x:v>2025-06-25 15:47</x:v>
      </x:c>
      <x:c r="BA2169" s="53" t="n">
        <x:v>22555</x:v>
      </x:c>
      <x:c r="BB2169" s="50"/>
      <x:c r="BC2169" s="50"/>
      <x:c r="BD2169" s="50" t="str">
        <x:v>TOPIX Mid400</x:v>
      </x:c>
    </x:row>
    <x:row r="2170">
      <x:c r="A2170" s="50" t="n">
        <x:v>2169</x:v>
      </x:c>
      <x:c r="B2170" s="50" t="str">
        <x:v>1812</x:v>
      </x:c>
      <x:c r="C2170" s="50" t="str">
        <x:v>1812.T</x:v>
      </x:c>
      <x:c r="D2170" s="50" t="str">
        <x:v>KAJIMA CORPORATION</x:v>
      </x:c>
      <x:c r="E2170" s="50" t="str">
        <x:v>Prime Market (Domestic)</x:v>
      </x:c>
      <x:c r="F2170" s="50" t="str">
        <x:v>Construction</x:v>
      </x:c>
      <x:c r="G2170" s="51" t="n">
        <x:v>1907176</x:v>
      </x:c>
      <x:c r="H2170" s="51" t="n">
        <x:v>2079695</x:v>
      </x:c>
      <x:c r="I2170" s="51" t="n">
        <x:v>2391579</x:v>
      </x:c>
      <x:c r="J2170" s="51" t="n">
        <x:v>2665175</x:v>
      </x:c>
      <x:c r="K2170" s="51" t="n">
        <x:v>2911816</x:v>
      </x:c>
      <x:c r="L2170" s="52" t="n">
        <x:f>IFERROR(H2170/G2170-1,"")</x:f>
        <x:v>0.09045782874784503</x:v>
      </x:c>
      <x:c r="M2170" s="52" t="n">
        <x:f>IFERROR(I2170/H2170-1,"")</x:f>
        <x:v>0.14996622100836898</x:v>
      </x:c>
      <x:c r="N2170" s="52" t="n">
        <x:f>IFERROR(J2170/I2170-1,"")</x:f>
        <x:v>0.11439973339789322</x:v>
      </x:c>
      <x:c r="O2170" s="52" t="n">
        <x:f>IFERROR(K2170/J2170-1,"")</x:f>
        <x:v>0.09254214075998757</x:v>
      </x:c>
      <x:c r="P2170" s="52" t="n">
        <x:f>IFERROR((K2170/G2170)^(1/4)-1,"")</x:f>
        <x:v>0.11158656418948953</x:v>
      </x:c>
      <x:c r="Q2170" s="51" t="n">
        <x:v>151882</x:v>
      </x:c>
      <x:c r="R2170" s="52" t="n">
        <x:f>IFERROR(Q2170/K2170,"")</x:f>
        <x:v>0.05216057608035673</x:v>
      </x:c>
      <x:c r="S2170" s="53" t="n">
        <x:v>22555</x:v>
      </x:c>
      <x:c r="T2170" s="50" t="str">
        <x:v>EDINET_company_history</x:v>
      </x:c>
      <x:c r="U2170" s="50" t="str">
        <x:v>日本マスタートラスト信託銀行株式会社(信託口)</x:v>
      </x:c>
      <x:c r="V2170" s="54" t="n">
        <x:v>0.1714</x:v>
      </x:c>
      <x:c r="W2170" s="50" t="str">
        <x:v>押 味 至 一 / 天 野 裕 正 / 越 島 啓 介 / 風 間 優 / 石 川 洋 / 勝 見 剛</x:v>
      </x:c>
      <x:c r="X2170" s="50" t="b">
        <x:f>AND(COUNT(L2170:O2170)=4,L2170&gt;='設定'!$B$6,M2170&gt;='設定'!$B$6,N2170&gt;='設定'!$B$6,O2170&gt;='設定'!$B$6)</x:f>
        <x:v>0</x:v>
      </x:c>
      <x:c r="Y2170" s="50" t="b">
        <x:f>AND(COUNT(G2170:K2170)=5,P2170&gt;='設定'!$B$7)</x:f>
        <x:v>0</x:v>
      </x:c>
      <x:c r="Z2170" s="50" t="b">
        <x:f>AND(ISNUMBER(R2170),R2170&gt;='設定'!$B$8)</x:f>
        <x:v>0</x:v>
      </x:c>
      <x:c r="AA2170" s="50" t="b">
        <x:f>AND(ISNUMBER(S2170),S2170&gt;=DATE(YEAR('設定'!$B$10)-'設定'!$B$9,MONTH('設定'!$B$10),DAY('設定'!$B$10)))</x:f>
        <x:v>0</x:v>
      </x:c>
      <x:c r="AB2170" s="55" t="b">
        <x:v>0</x:v>
      </x:c>
      <x:c r="AC2170" s="55" t="b">
        <x:v>0</x:v>
      </x:c>
      <x:c r="AD2170" s="50" t="n">
        <x:f>IF(X2170,1,0)+IF(Z2170,1,0)+IF(AA2170,1,0)+IF(AB2170,1,0)</x:f>
        <x:v>0</x:v>
      </x:c>
      <x:c r="AE2170" s="50" t="n">
        <x:f>IF(Y2170,1,0)+IF(Z2170,1,0)+IF(AA2170,1,0)+IF(AB2170,1,0)</x:f>
        <x:v>0</x:v>
      </x:c>
      <x:c r="AF2170" s="50" t="n">
        <x:f>IF(Y2170,1,0)+IF(Z2170,1,0)+IF(AA2170,1,0)+IF(AC2170,1,0)</x:f>
        <x:v>0</x:v>
      </x:c>
      <x:c r="AG2170" s="53" t="n">
        <x:v>44348</x:v>
      </x:c>
      <x:c r="AH2170" s="50" t="str">
        <x:v>S100W14C</x:v>
      </x:c>
      <x:c r="AI2170" s="50" t="str">
        <x:v>NetSalesSummaryOfBusinessResults</x:v>
      </x:c>
      <x:c r="AJ2170" s="50" t="str">
        <x:v>OperatingIncome</x:v>
      </x:c>
      <x:c r="AK2170" s="53" t="n">
        <x:v>45747</x:v>
      </x:c>
      <x:c r="AL2170" s="50" t="str">
        <x:v>365/365/365/366/365</x:v>
      </x:c>
      <x:c r="AM2170" s="51" t="n">
        <x:v>473287311</x:v>
      </x:c>
      <x:c r="AN2170" s="51" t="n">
        <x:v>5628</x:v>
      </x:c>
      <x:c r="AO2170" s="51" t="n">
        <x:f>IFERROR(AM2170*AN2170,"")</x:f>
        <x:v>2663660986308</x:v>
      </x:c>
      <x:c r="AP2170" s="56" t="n">
        <x:f>IFERROR(AO2170/(K2170*1000000),"")</x:f>
        <x:v>0.914776547112867</x:v>
      </x:c>
      <x:c r="AQ2170" s="57" t="n">
        <x:v>13824471666.666666</x:v>
      </x:c>
      <x:c r="AR2170" s="52" t="n">
        <x:v>0.3029639325343696</x:v>
      </x:c>
      <x:c r="AS2170" s="52" t="n">
        <x:v>-0.2896585333886897</x:v>
      </x:c>
      <x:c r="AT2170" s="55" t="b">
        <x:v>1</x:v>
      </x:c>
      <x:c r="AU2170" s="50"/>
      <x:c r="AV2170" s="58" t="n">
        <x:v>-0.0203814279385754</x:v>
      </x:c>
      <x:c r="AW2170" s="50" t="n">
        <x:v>2047</x:v>
      </x:c>
      <x:c r="AX2170" s="50" t="str">
        <x:v>Core Moat</x:v>
      </x:c>
      <x:c r="AY2170" s="50" t="str">
        <x:v>目立つ機械的警告なし（定性確認は別途必要）</x:v>
      </x:c>
      <x:c r="AZ2170" s="59" t="str">
        <x:v>2025-06-25 10:17</x:v>
      </x:c>
      <x:c r="BA2170" s="53" t="n">
        <x:v>22555</x:v>
      </x:c>
      <x:c r="BB2170" s="50"/>
      <x:c r="BC2170" s="50"/>
      <x:c r="BD2170" s="50" t="str">
        <x:v>TOPIX Mid400</x:v>
      </x:c>
    </x:row>
    <x:row r="2171">
      <x:c r="A2171" s="50" t="n">
        <x:v>2170</x:v>
      </x:c>
      <x:c r="B2171" s="50" t="str">
        <x:v>5408</x:v>
      </x:c>
      <x:c r="C2171" s="50" t="str">
        <x:v>5408.T</x:v>
      </x:c>
      <x:c r="D2171" s="50" t="str">
        <x:v>NAKAYAMA STEEL WORKS,LTD.</x:v>
      </x:c>
      <x:c r="E2171" s="50" t="str">
        <x:v>Prime Market (Domestic)</x:v>
      </x:c>
      <x:c r="F2171" s="50" t="str">
        <x:v>Iron and Steel</x:v>
      </x:c>
      <x:c r="G2171" s="51" t="n">
        <x:v>110954</x:v>
      </x:c>
      <x:c r="H2171" s="51" t="n">
        <x:v>166701</x:v>
      </x:c>
      <x:c r="I2171" s="51" t="n">
        <x:v>188514</x:v>
      </x:c>
      <x:c r="J2171" s="51" t="n">
        <x:v>184445</x:v>
      </x:c>
      <x:c r="K2171" s="51" t="n">
        <x:v>169329</x:v>
      </x:c>
      <x:c r="L2171" s="52" t="n">
        <x:f>IFERROR(H2171/G2171-1,"")</x:f>
        <x:v>0.5024334408854119</x:v>
      </x:c>
      <x:c r="M2171" s="52" t="n">
        <x:f>IFERROR(I2171/H2171-1,"")</x:f>
        <x:v>0.13085104468479503</x:v>
      </x:c>
      <x:c r="N2171" s="52" t="n">
        <x:f>IFERROR(J2171/I2171-1,"")</x:f>
        <x:v>-0.021584603796004576</x:v>
      </x:c>
      <x:c r="O2171" s="52" t="n">
        <x:f>IFERROR(K2171/J2171-1,"")</x:f>
        <x:v>-0.08195397001816263</x:v>
      </x:c>
      <x:c r="P2171" s="52" t="n">
        <x:f>IFERROR((K2171/G2171)^(1/4)-1,"")</x:f>
        <x:v>0.11146833641101961</x:v>
      </x:c>
      <x:c r="Q2171" s="51" t="n">
        <x:v>8436</x:v>
      </x:c>
      <x:c r="R2171" s="52" t="n">
        <x:f>IFERROR(Q2171/K2171,"")</x:f>
        <x:v>0.04982017256347111</x:v>
      </x:c>
      <x:c r="S2171" s="53" t="n">
        <x:v>18019</x:v>
      </x:c>
      <x:c r="T2171" s="50" t="str">
        <x:v>EDINET_company_history</x:v>
      </x:c>
      <x:c r="U2171" s="50" t="str">
        <x:v>阪和興業株式会社</x:v>
      </x:c>
      <x:c r="V2171" s="54" t="n">
        <x:v>0.1487</x:v>
      </x:c>
      <x:c r="W2171" s="50" t="str">
        <x:v>箱 守 一 昭</x:v>
      </x:c>
      <x:c r="X2171" s="50" t="b">
        <x:f>AND(COUNT(L2171:O2171)=4,L2171&gt;='設定'!$B$6,M2171&gt;='設定'!$B$6,N2171&gt;='設定'!$B$6,O2171&gt;='設定'!$B$6)</x:f>
        <x:v>0</x:v>
      </x:c>
      <x:c r="Y2171" s="50" t="b">
        <x:f>AND(COUNT(G2171:K2171)=5,P2171&gt;='設定'!$B$7)</x:f>
        <x:v>0</x:v>
      </x:c>
      <x:c r="Z2171" s="50" t="b">
        <x:f>AND(ISNUMBER(R2171),R2171&gt;='設定'!$B$8)</x:f>
        <x:v>0</x:v>
      </x:c>
      <x:c r="AA2171" s="50" t="b">
        <x:f>AND(ISNUMBER(S2171),S2171&gt;=DATE(YEAR('設定'!$B$10)-'設定'!$B$9,MONTH('設定'!$B$10),DAY('設定'!$B$10)))</x:f>
        <x:v>0</x:v>
      </x:c>
      <x:c r="AB2171" s="55" t="b">
        <x:v>0</x:v>
      </x:c>
      <x:c r="AC2171" s="55" t="b">
        <x:v>0</x:v>
      </x:c>
      <x:c r="AD2171" s="50" t="n">
        <x:f>IF(X2171,1,0)+IF(Z2171,1,0)+IF(AA2171,1,0)+IF(AB2171,1,0)</x:f>
        <x:v>0</x:v>
      </x:c>
      <x:c r="AE2171" s="50" t="n">
        <x:f>IF(Y2171,1,0)+IF(Z2171,1,0)+IF(AA2171,1,0)+IF(AB2171,1,0)</x:f>
        <x:v>0</x:v>
      </x:c>
      <x:c r="AF2171" s="50" t="n">
        <x:f>IF(Y2171,1,0)+IF(Z2171,1,0)+IF(AA2171,1,0)+IF(AC2171,1,0)</x:f>
        <x:v>0</x:v>
      </x:c>
      <x:c r="AG2171" s="53" t="n">
        <x:v>44348</x:v>
      </x:c>
      <x:c r="AH2171" s="50" t="str">
        <x:v>S100W1Y9</x:v>
      </x:c>
      <x:c r="AI2171" s="50" t="str">
        <x:v>NetSalesSummaryOfBusinessResults</x:v>
      </x:c>
      <x:c r="AJ2171" s="50" t="str">
        <x:v>OperatingIncome</x:v>
      </x:c>
      <x:c r="AK2171" s="53" t="n">
        <x:v>45747</x:v>
      </x:c>
      <x:c r="AL2171" s="50" t="str">
        <x:v>365/365/365/366/365</x:v>
      </x:c>
      <x:c r="AM2171" s="51" t="n">
        <x:v>54175356</x:v>
      </x:c>
      <x:c r="AN2171" s="51" t="n">
        <x:v>616</x:v>
      </x:c>
      <x:c r="AO2171" s="51" t="n">
        <x:f>IFERROR(AM2171*AN2171,"")</x:f>
        <x:v>33372019296</x:v>
      </x:c>
      <x:c r="AP2171" s="56" t="n">
        <x:f>IFERROR(AO2171/(K2171*1000000),"")</x:f>
        <x:v>0.1970838975958046</x:v>
      </x:c>
      <x:c r="AQ2171" s="57" t="n">
        <x:v>239147871.66666663</x:v>
      </x:c>
      <x:c r="AR2171" s="52" t="n">
        <x:v>0.3180980347777256</x:v>
      </x:c>
      <x:c r="AS2171" s="52" t="n">
        <x:v>-0.4582859728795808</x:v>
      </x:c>
      <x:c r="AT2171" s="55" t="b">
        <x:v>1</x:v>
      </x:c>
      <x:c r="AU2171" s="50"/>
      <x:c r="AV2171" s="58" t="n">
        <x:v>-0.2003449961045278</x:v>
      </x:c>
      <x:c r="AW2171" s="50" t="n">
        <x:v>3031</x:v>
      </x:c>
      <x:c r="AX2171" s="50" t="str">
        <x:v>Core Moat</x:v>
      </x:c>
      <x:c r="AY2171" s="50" t="str">
        <x:v>目立つ機械的警告なし（定性確認は別途必要）</x:v>
      </x:c>
      <x:c r="AZ2171" s="59" t="str">
        <x:v>2025-06-25 14:30</x:v>
      </x:c>
      <x:c r="BA2171" s="53" t="n">
        <x:v>18019</x:v>
      </x:c>
      <x:c r="BB2171" s="50"/>
      <x:c r="BC2171" s="50"/>
      <x:c r="BD2171" s="50" t="str">
        <x:v>TOPIX Small 2</x:v>
      </x:c>
    </x:row>
    <x:row r="2172">
      <x:c r="A2172" s="50" t="n">
        <x:v>2171</x:v>
      </x:c>
      <x:c r="B2172" s="50" t="str">
        <x:v>4914</x:v>
      </x:c>
      <x:c r="C2172" s="50" t="str">
        <x:v>4914.T</x:v>
      </x:c>
      <x:c r="D2172" s="50" t="str">
        <x:v>TAKASAGO INTERNATIONAL CORPORATION</x:v>
      </x:c>
      <x:c r="E2172" s="50" t="str">
        <x:v>Prime Market (Domestic)</x:v>
      </x:c>
      <x:c r="F2172" s="50" t="str">
        <x:v>Chemicals</x:v>
      </x:c>
      <x:c r="G2172" s="51" t="n">
        <x:v>150367</x:v>
      </x:c>
      <x:c r="H2172" s="51" t="n">
        <x:v>162440</x:v>
      </x:c>
      <x:c r="I2172" s="51" t="n">
        <x:v>186792</x:v>
      </x:c>
      <x:c r="J2172" s="51" t="n">
        <x:v>195940</x:v>
      </x:c>
      <x:c r="K2172" s="51" t="n">
        <x:v>229207</x:v>
      </x:c>
      <x:c r="L2172" s="52" t="n">
        <x:f>IFERROR(H2172/G2172-1,"")</x:f>
        <x:v>0.08029022325377233</x:v>
      </x:c>
      <x:c r="M2172" s="52" t="n">
        <x:f>IFERROR(I2172/H2172-1,"")</x:f>
        <x:v>0.14991381433144535</x:v>
      </x:c>
      <x:c r="N2172" s="52" t="n">
        <x:f>IFERROR(J2172/I2172-1,"")</x:f>
        <x:v>0.048974260139620585</x:v>
      </x:c>
      <x:c r="O2172" s="52" t="n">
        <x:f>IFERROR(K2172/J2172-1,"")</x:f>
        <x:v>0.16978156578544445</x:v>
      </x:c>
      <x:c r="P2172" s="52" t="n">
        <x:f>IFERROR((K2172/G2172)^(1/4)-1,"")</x:f>
        <x:v>0.1111401365479896</x:v>
      </x:c>
      <x:c r="Q2172" s="51" t="n">
        <x:v>15341</x:v>
      </x:c>
      <x:c r="R2172" s="52" t="n">
        <x:f>IFERROR(Q2172/K2172,"")</x:f>
        <x:v>0.06693076563979285</x:v>
      </x:c>
      <x:c r="S2172" s="53" t="n">
        <x:v>23012</x:v>
      </x:c>
      <x:c r="T2172" s="50" t="str">
        <x:v>EDINET_company_history</x:v>
      </x:c>
      <x:c r="U2172" s="50" t="str">
        <x:v>日本マスタートラスト信託銀行株式会社（信託口）</x:v>
      </x:c>
      <x:c r="V2172" s="54" t="n">
        <x:v>0.097</x:v>
      </x:c>
      <x:c r="W2172" s="50" t="str">
        <x:v>桝 村 聡</x:v>
      </x:c>
      <x:c r="X2172" s="50" t="b">
        <x:f>AND(COUNT(L2172:O2172)=4,L2172&gt;='設定'!$B$6,M2172&gt;='設定'!$B$6,N2172&gt;='設定'!$B$6,O2172&gt;='設定'!$B$6)</x:f>
        <x:v>0</x:v>
      </x:c>
      <x:c r="Y2172" s="50" t="b">
        <x:f>AND(COUNT(G2172:K2172)=5,P2172&gt;='設定'!$B$7)</x:f>
        <x:v>0</x:v>
      </x:c>
      <x:c r="Z2172" s="50" t="b">
        <x:f>AND(ISNUMBER(R2172),R2172&gt;='設定'!$B$8)</x:f>
        <x:v>0</x:v>
      </x:c>
      <x:c r="AA2172" s="50" t="b">
        <x:f>AND(ISNUMBER(S2172),S2172&gt;=DATE(YEAR('設定'!$B$10)-'設定'!$B$9,MONTH('設定'!$B$10),DAY('設定'!$B$10)))</x:f>
        <x:v>0</x:v>
      </x:c>
      <x:c r="AB2172" s="55" t="b">
        <x:v>0</x:v>
      </x:c>
      <x:c r="AC2172" s="55" t="b">
        <x:v>0</x:v>
      </x:c>
      <x:c r="AD2172" s="50" t="n">
        <x:f>IF(X2172,1,0)+IF(Z2172,1,0)+IF(AA2172,1,0)+IF(AB2172,1,0)</x:f>
        <x:v>0</x:v>
      </x:c>
      <x:c r="AE2172" s="50" t="n">
        <x:f>IF(Y2172,1,0)+IF(Z2172,1,0)+IF(AA2172,1,0)+IF(AB2172,1,0)</x:f>
        <x:v>0</x:v>
      </x:c>
      <x:c r="AF2172" s="50" t="n">
        <x:f>IF(Y2172,1,0)+IF(Z2172,1,0)+IF(AA2172,1,0)+IF(AC2172,1,0)</x:f>
        <x:v>0</x:v>
      </x:c>
      <x:c r="AG2172" s="53" t="n">
        <x:v>44348</x:v>
      </x:c>
      <x:c r="AH2172" s="50" t="str">
        <x:v>S100W3K4</x:v>
      </x:c>
      <x:c r="AI2172" s="50" t="str">
        <x:v>NetSalesSummaryOfBusinessResults</x:v>
      </x:c>
      <x:c r="AJ2172" s="50" t="str">
        <x:v>OperatingIncome</x:v>
      </x:c>
      <x:c r="AK2172" s="53" t="n">
        <x:v>45747</x:v>
      </x:c>
      <x:c r="AL2172" s="50" t="str">
        <x:v>365/365/365/366/365</x:v>
      </x:c>
      <x:c r="AM2172" s="51" t="n">
        <x:v>19490497</x:v>
      </x:c>
      <x:c r="AN2172" s="51" t="n">
        <x:v>1093</x:v>
      </x:c>
      <x:c r="AO2172" s="51" t="n">
        <x:f>IFERROR(AM2172*AN2172,"")</x:f>
        <x:v>21303113221</x:v>
      </x:c>
      <x:c r="AP2172" s="56" t="n">
        <x:f>IFERROR(AO2172/(K2172*1000000),"")</x:f>
        <x:v>0.09294268159785696</x:v>
      </x:c>
      <x:c r="AQ2172" s="57" t="n">
        <x:v>222915165</x:v>
      </x:c>
      <x:c r="AR2172" s="52" t="n">
        <x:v>0.3151808628330317</x:v>
      </x:c>
      <x:c r="AS2172" s="52" t="n">
        <x:v>-0.3430162583711926</x:v>
      </x:c>
      <x:c r="AT2172" s="55" t="b">
        <x:v>1</x:v>
      </x:c>
      <x:c r="AU2172" s="50"/>
      <x:c r="AV2172" s="58" t="n">
        <x:v>0.1056765991692586</x:v>
      </x:c>
      <x:c r="AW2172" s="50" t="n">
        <x:v>1197</x:v>
      </x:c>
      <x:c r="AX2172" s="50" t="str">
        <x:v>Future Moat</x:v>
      </x:c>
      <x:c r="AY2172" s="50" t="str">
        <x:v>目立つ機械的警告なし（定性確認は別途必要）</x:v>
      </x:c>
      <x:c r="AZ2172" s="59" t="str">
        <x:v>2025-06-25 15:30</x:v>
      </x:c>
      <x:c r="BA2172" s="53" t="n">
        <x:v>23012</x:v>
      </x:c>
      <x:c r="BB2172" s="50"/>
      <x:c r="BC2172" s="50"/>
      <x:c r="BD2172" s="50" t="str">
        <x:v>TOPIX Small 1</x:v>
      </x:c>
    </x:row>
    <x:row r="2173">
      <x:c r="A2173" s="50" t="n">
        <x:v>2172</x:v>
      </x:c>
      <x:c r="B2173" s="50" t="str">
        <x:v>3038</x:v>
      </x:c>
      <x:c r="C2173" s="50" t="str">
        <x:v>3038.T</x:v>
      </x:c>
      <x:c r="D2173" s="50" t="str">
        <x:v>KOBE BUSSAN CO.,LTD.</x:v>
      </x:c>
      <x:c r="E2173" s="50" t="str">
        <x:v>Prime Market (Domestic)</x:v>
      </x:c>
      <x:c r="F2173" s="50" t="str">
        <x:v>Wholesale Trade</x:v>
      </x:c>
      <x:c r="G2173" s="51" t="n">
        <x:v>362064</x:v>
      </x:c>
      <x:c r="H2173" s="51" t="n">
        <x:v>406813</x:v>
      </x:c>
      <x:c r="I2173" s="51" t="n">
        <x:v>461546</x:v>
      </x:c>
      <x:c r="J2173" s="51" t="n">
        <x:v>507883</x:v>
      </x:c>
      <x:c r="K2173" s="51" t="n">
        <x:v>551701</x:v>
      </x:c>
      <x:c r="L2173" s="52" t="n">
        <x:f>IFERROR(H2173/G2173-1,"")</x:f>
        <x:v>0.12359417119625249</x:v>
      </x:c>
      <x:c r="M2173" s="52" t="n">
        <x:f>IFERROR(I2173/H2173-1,"")</x:f>
        <x:v>0.13454093158281566</x:v>
      </x:c>
      <x:c r="N2173" s="52" t="n">
        <x:f>IFERROR(J2173/I2173-1,"")</x:f>
        <x:v>0.10039519354517212</x:v>
      </x:c>
      <x:c r="O2173" s="52" t="n">
        <x:f>IFERROR(K2173/J2173-1,"")</x:f>
        <x:v>0.08627577611379</x:v>
      </x:c>
      <x:c r="P2173" s="52" t="n">
        <x:f>IFERROR((K2173/G2173)^(1/4)-1,"")</x:f>
        <x:v>0.11103977408051113</x:v>
      </x:c>
      <x:c r="Q2173" s="51" t="n">
        <x:v>39878</x:v>
      </x:c>
      <x:c r="R2173" s="52" t="n">
        <x:f>IFERROR(Q2173/K2173,"")</x:f>
        <x:v>0.0722819063224464</x:v>
      </x:c>
      <x:c r="S2173" s="53" t="n">
        <x:v>38869</x:v>
      </x:c>
      <x:c r="T2173" s="50" t="str">
        <x:v>EDINET_company_history</x:v>
      </x:c>
      <x:c r="U2173" s="50" t="str">
        <x:v>公益財団法人業務スーパージャパンドリーム財団</x:v>
      </x:c>
      <x:c r="V2173" s="54" t="n">
        <x:v>0.3171</x:v>
      </x:c>
      <x:c r="W2173" s="50" t="str">
        <x:v>沼田 博和 / 田中 康弘</x:v>
      </x:c>
      <x:c r="X2173" s="50" t="b">
        <x:f>AND(COUNT(L2173:O2173)=4,L2173&gt;='設定'!$B$6,M2173&gt;='設定'!$B$6,N2173&gt;='設定'!$B$6,O2173&gt;='設定'!$B$6)</x:f>
        <x:v>0</x:v>
      </x:c>
      <x:c r="Y2173" s="50" t="b">
        <x:f>AND(COUNT(G2173:K2173)=5,P2173&gt;='設定'!$B$7)</x:f>
        <x:v>0</x:v>
      </x:c>
      <x:c r="Z2173" s="50" t="b">
        <x:f>AND(ISNUMBER(R2173),R2173&gt;='設定'!$B$8)</x:f>
        <x:v>0</x:v>
      </x:c>
      <x:c r="AA2173" s="50" t="b">
        <x:f>AND(ISNUMBER(S2173),S2173&gt;=DATE(YEAR('設定'!$B$10)-'設定'!$B$9,MONTH('設定'!$B$10),DAY('設定'!$B$10)))</x:f>
        <x:v>0</x:v>
      </x:c>
      <x:c r="AB2173" s="55" t="b">
        <x:v>0</x:v>
      </x:c>
      <x:c r="AC2173" s="55" t="b">
        <x:v>0</x:v>
      </x:c>
      <x:c r="AD2173" s="50" t="n">
        <x:f>IF(X2173,1,0)+IF(Z2173,1,0)+IF(AA2173,1,0)+IF(AB2173,1,0)</x:f>
        <x:v>0</x:v>
      </x:c>
      <x:c r="AE2173" s="50" t="n">
        <x:f>IF(Y2173,1,0)+IF(Z2173,1,0)+IF(AA2173,1,0)+IF(AB2173,1,0)</x:f>
        <x:v>0</x:v>
      </x:c>
      <x:c r="AF2173" s="50" t="n">
        <x:f>IF(Y2173,1,0)+IF(Z2173,1,0)+IF(AA2173,1,0)+IF(AC2173,1,0)</x:f>
        <x:v>0</x:v>
      </x:c>
      <x:c r="AG2173" s="53" t="n">
        <x:v>44348</x:v>
      </x:c>
      <x:c r="AH2173" s="50" t="str">
        <x:v>S100XHUJ</x:v>
      </x:c>
      <x:c r="AI2173" s="50" t="str">
        <x:v>NetSalesSummaryOfBusinessResults</x:v>
      </x:c>
      <x:c r="AJ2173" s="50" t="str">
        <x:v>OperatingIncome</x:v>
      </x:c>
      <x:c r="AK2173" s="53" t="n">
        <x:v>45961</x:v>
      </x:c>
      <x:c r="AL2173" s="50" t="str">
        <x:v>365/365/365/366/365</x:v>
      </x:c>
      <x:c r="AM2173" s="51" t="n">
        <x:v>221992200</x:v>
      </x:c>
      <x:c r="AN2173" s="51" t="n">
        <x:v>2659</x:v>
      </x:c>
      <x:c r="AO2173" s="51" t="n">
        <x:f>IFERROR(AM2173*AN2173,"")</x:f>
        <x:v>590277259800</x:v>
      </x:c>
      <x:c r="AP2173" s="56" t="n">
        <x:f>IFERROR(AO2173/(K2173*1000000),"")</x:f>
        <x:v>1.0699224032582866</x:v>
      </x:c>
      <x:c r="AQ2173" s="57" t="n">
        <x:v>5781448567.5</x:v>
      </x:c>
      <x:c r="AR2173" s="52" t="n">
        <x:v>0.3198815222871747</x:v>
      </x:c>
      <x:c r="AS2173" s="52" t="n">
        <x:v>-0.4389001477292302</x:v>
      </x:c>
      <x:c r="AT2173" s="55" t="b">
        <x:v>1</x:v>
      </x:c>
      <x:c r="AU2173" s="50"/>
      <x:c r="AV2173" s="58" t="n">
        <x:v>-0.2981827685292841</x:v>
      </x:c>
      <x:c r="AW2173" s="50" t="n">
        <x:v>3277</x:v>
      </x:c>
      <x:c r="AX2173" s="50" t="str">
        <x:v>Core Moat</x:v>
      </x:c>
      <x:c r="AY2173" s="50" t="str">
        <x:v>目立つ機械的警告なし（定性確認は別途必要）</x:v>
      </x:c>
      <x:c r="AZ2173" s="59" t="str">
        <x:v>2026-01-28 12:24</x:v>
      </x:c>
      <x:c r="BA2173" s="53" t="n">
        <x:v>38869</x:v>
      </x:c>
      <x:c r="BB2173" s="50"/>
      <x:c r="BC2173" s="50"/>
      <x:c r="BD2173" s="50" t="str">
        <x:v>TOPIX Mid400</x:v>
      </x:c>
    </x:row>
    <x:row r="2174">
      <x:c r="A2174" s="50" t="n">
        <x:v>2173</x:v>
      </x:c>
      <x:c r="B2174" s="50" t="str">
        <x:v>4998</x:v>
      </x:c>
      <x:c r="C2174" s="50" t="str">
        <x:v>4998.T</x:v>
      </x:c>
      <x:c r="D2174" s="50" t="str">
        <x:v>FUMAKILLA LIMITED</x:v>
      </x:c>
      <x:c r="E2174" s="50" t="str">
        <x:v>Standard Market(Domestic)</x:v>
      </x:c>
      <x:c r="F2174" s="50" t="str">
        <x:v>Chemicals</x:v>
      </x:c>
      <x:c r="G2174" s="51" t="n">
        <x:v>48532</x:v>
      </x:c>
      <x:c r="H2174" s="51" t="n">
        <x:v>52729</x:v>
      </x:c>
      <x:c r="I2174" s="51" t="n">
        <x:v>61712</x:v>
      </x:c>
      <x:c r="J2174" s="51" t="n">
        <x:v>67672</x:v>
      </x:c>
      <x:c r="K2174" s="51" t="n">
        <x:v>73854</x:v>
      </x:c>
      <x:c r="L2174" s="52" t="n">
        <x:f>IFERROR(H2174/G2174-1,"")</x:f>
        <x:v>0.08647902414901498</x:v>
      </x:c>
      <x:c r="M2174" s="52" t="n">
        <x:f>IFERROR(I2174/H2174-1,"")</x:f>
        <x:v>0.17036166056629187</x:v>
      </x:c>
      <x:c r="N2174" s="52" t="n">
        <x:f>IFERROR(J2174/I2174-1,"")</x:f>
        <x:v>0.09657765102411209</x:v>
      </x:c>
      <x:c r="O2174" s="52" t="n">
        <x:f>IFERROR(K2174/J2174-1,"")</x:f>
        <x:v>0.09135240572171655</x:v>
      </x:c>
      <x:c r="P2174" s="52" t="n">
        <x:f>IFERROR((K2174/G2174)^(1/4)-1,"")</x:f>
        <x:v>0.11067362352145227</x:v>
      </x:c>
      <x:c r="Q2174" s="51" t="n">
        <x:v>2646</x:v>
      </x:c>
      <x:c r="R2174" s="52" t="n">
        <x:f>IFERROR(Q2174/K2174,"")</x:f>
        <x:v>0.035827443334145746</x:v>
      </x:c>
      <x:c r="S2174" s="53" t="n">
        <x:v>23498</x:v>
      </x:c>
      <x:c r="T2174" s="50" t="str">
        <x:v>EDINET_company_history</x:v>
      </x:c>
      <x:c r="U2174" s="50" t="str">
        <x:v>エステー株式会社</x:v>
      </x:c>
      <x:c r="V2174" s="54" t="n">
        <x:v>0.1048</x:v>
      </x:c>
      <x:c r="W2174" s="50" t="str">
        <x:v>大下 一明 / 加藤 孝彦</x:v>
      </x:c>
      <x:c r="X2174" s="50" t="b">
        <x:f>AND(COUNT(L2174:O2174)=4,L2174&gt;='設定'!$B$6,M2174&gt;='設定'!$B$6,N2174&gt;='設定'!$B$6,O2174&gt;='設定'!$B$6)</x:f>
        <x:v>0</x:v>
      </x:c>
      <x:c r="Y2174" s="50" t="b">
        <x:f>AND(COUNT(G2174:K2174)=5,P2174&gt;='設定'!$B$7)</x:f>
        <x:v>0</x:v>
      </x:c>
      <x:c r="Z2174" s="50" t="b">
        <x:f>AND(ISNUMBER(R2174),R2174&gt;='設定'!$B$8)</x:f>
        <x:v>0</x:v>
      </x:c>
      <x:c r="AA2174" s="50" t="b">
        <x:f>AND(ISNUMBER(S2174),S2174&gt;=DATE(YEAR('設定'!$B$10)-'設定'!$B$9,MONTH('設定'!$B$10),DAY('設定'!$B$10)))</x:f>
        <x:v>0</x:v>
      </x:c>
      <x:c r="AB2174" s="55" t="b">
        <x:v>0</x:v>
      </x:c>
      <x:c r="AC2174" s="55" t="b">
        <x:v>0</x:v>
      </x:c>
      <x:c r="AD2174" s="50" t="n">
        <x:f>IF(X2174,1,0)+IF(Z2174,1,0)+IF(AA2174,1,0)+IF(AB2174,1,0)</x:f>
        <x:v>0</x:v>
      </x:c>
      <x:c r="AE2174" s="50" t="n">
        <x:f>IF(Y2174,1,0)+IF(Z2174,1,0)+IF(AA2174,1,0)+IF(AB2174,1,0)</x:f>
        <x:v>0</x:v>
      </x:c>
      <x:c r="AF2174" s="50" t="n">
        <x:f>IF(Y2174,1,0)+IF(Z2174,1,0)+IF(AA2174,1,0)+IF(AC2174,1,0)</x:f>
        <x:v>0</x:v>
      </x:c>
      <x:c r="AG2174" s="53" t="n">
        <x:v>44348</x:v>
      </x:c>
      <x:c r="AH2174" s="50" t="str">
        <x:v>S100W4ZT</x:v>
      </x:c>
      <x:c r="AI2174" s="50" t="str">
        <x:v>NetSalesSummaryOfBusinessResults</x:v>
      </x:c>
      <x:c r="AJ2174" s="50" t="str">
        <x:v>OperatingIncome</x:v>
      </x:c>
      <x:c r="AK2174" s="53" t="n">
        <x:v>45747</x:v>
      </x:c>
      <x:c r="AL2174" s="50" t="str">
        <x:v>365/365/365/366/365</x:v>
      </x:c>
      <x:c r="AM2174" s="51" t="n">
        <x:v>16479600</x:v>
      </x:c>
      <x:c r="AN2174" s="51" t="n">
        <x:v>1130</x:v>
      </x:c>
      <x:c r="AO2174" s="51" t="n">
        <x:f>IFERROR(AM2174*AN2174,"")</x:f>
        <x:v>18621948000</x:v>
      </x:c>
      <x:c r="AP2174" s="56" t="n">
        <x:f>IFERROR(AO2174/(K2174*1000000),"")</x:f>
        <x:v>0.25214542204890733</x:v>
      </x:c>
      <x:c r="AQ2174" s="57" t="n">
        <x:v>20704675</x:v>
      </x:c>
      <x:c r="AR2174" s="52" t="n">
        <x:v>0.168510569627969</x:v>
      </x:c>
      <x:c r="AS2174" s="52" t="n">
        <x:v>-0.3015805355438382</x:v>
      </x:c>
      <x:c r="AT2174" s="55" t="b">
        <x:v>1</x:v>
      </x:c>
      <x:c r="AU2174" s="50"/>
      <x:c r="AV2174" s="58" t="n">
        <x:v>0.1573390641307097</x:v>
      </x:c>
      <x:c r="AW2174" s="50" t="n">
        <x:v>908</x:v>
      </x:c>
      <x:c r="AX2174" s="50" t="str">
        <x:v>Discovery</x:v>
      </x:c>
      <x:c r="AY2174" s="50" t="str">
        <x:v>目立つ機械的警告なし（定性確認は別途必要）</x:v>
      </x:c>
      <x:c r="AZ2174" s="59" t="str">
        <x:v>2025-06-26 09:03</x:v>
      </x:c>
      <x:c r="BA2174" s="53" t="n">
        <x:v>23498</x:v>
      </x:c>
      <x:c r="BB2174" s="50"/>
      <x:c r="BC2174" s="50"/>
      <x:c r="BD2174" s="50"/>
    </x:row>
    <x:row r="2175">
      <x:c r="A2175" s="50" t="n">
        <x:v>2174</x:v>
      </x:c>
      <x:c r="B2175" s="50" t="str">
        <x:v>6190</x:v>
      </x:c>
      <x:c r="C2175" s="50" t="str">
        <x:v>6190.T</x:v>
      </x:c>
      <x:c r="D2175" s="50" t="str">
        <x:v>PhoenixBio Co.,Ltd.</x:v>
      </x:c>
      <x:c r="E2175" s="50" t="str">
        <x:v>Growth Market(Domestic)</x:v>
      </x:c>
      <x:c r="F2175" s="50" t="str">
        <x:v>Services</x:v>
      </x:c>
      <x:c r="G2175" s="51" t="n">
        <x:v>1013.543</x:v>
      </x:c>
      <x:c r="H2175" s="51" t="n">
        <x:v>1324.817</x:v>
      </x:c>
      <x:c r="I2175" s="51" t="n">
        <x:v>2124.051</x:v>
      </x:c>
      <x:c r="J2175" s="51" t="n">
        <x:v>1715.321</x:v>
      </x:c>
      <x:c r="K2175" s="51" t="n">
        <x:v>1541.388</x:v>
      </x:c>
      <x:c r="L2175" s="52" t="n">
        <x:f>IFERROR(H2175/G2175-1,"")</x:f>
        <x:v>0.3071147450083518</x:v>
      </x:c>
      <x:c r="M2175" s="52" t="n">
        <x:f>IFERROR(I2175/H2175-1,"")</x:f>
        <x:v>0.6032787924671861</x:v>
      </x:c>
      <x:c r="N2175" s="52" t="n">
        <x:f>IFERROR(J2175/I2175-1,"")</x:f>
        <x:v>-0.19242946614747014</x:v>
      </x:c>
      <x:c r="O2175" s="52" t="n">
        <x:f>IFERROR(K2175/J2175-1,"")</x:f>
        <x:v>-0.10139967971009511</x:v>
      </x:c>
      <x:c r="P2175" s="52" t="n">
        <x:f>IFERROR((K2175/G2175)^(1/4)-1,"")</x:f>
        <x:v>0.11049715116843095</x:v>
      </x:c>
      <x:c r="Q2175" s="51" t="n">
        <x:v>-142.079</x:v>
      </x:c>
      <x:c r="R2175" s="52" t="n">
        <x:f>IFERROR(Q2175/K2175,"")</x:f>
        <x:v>-0.09217601278847377</x:v>
      </x:c>
      <x:c r="S2175" s="53" t="n">
        <x:v>42430</x:v>
      </x:c>
      <x:c r="T2175" s="50" t="str">
        <x:v>EDINET_company_history</x:v>
      </x:c>
      <x:c r="U2175" s="50" t="str">
        <x:v>三和商事株式会社</x:v>
      </x:c>
      <x:c r="V2175" s="54" t="n">
        <x:v>0.1748</x:v>
      </x:c>
      <x:c r="W2175" s="50" t="str">
        <x:v>島田 卓</x:v>
      </x:c>
      <x:c r="X2175" s="50" t="b">
        <x:f>AND(COUNT(L2175:O2175)=4,L2175&gt;='設定'!$B$6,M2175&gt;='設定'!$B$6,N2175&gt;='設定'!$B$6,O2175&gt;='設定'!$B$6)</x:f>
        <x:v>0</x:v>
      </x:c>
      <x:c r="Y2175" s="50" t="b">
        <x:f>AND(COUNT(G2175:K2175)=5,P2175&gt;='設定'!$B$7)</x:f>
        <x:v>0</x:v>
      </x:c>
      <x:c r="Z2175" s="50" t="b">
        <x:f>AND(ISNUMBER(R2175),R2175&gt;='設定'!$B$8)</x:f>
        <x:v>0</x:v>
      </x:c>
      <x:c r="AA2175" s="50" t="b">
        <x:f>AND(ISNUMBER(S2175),S2175&gt;=DATE(YEAR('設定'!$B$10)-'設定'!$B$9,MONTH('設定'!$B$10),DAY('設定'!$B$10)))</x:f>
        <x:v>0</x:v>
      </x:c>
      <x:c r="AB2175" s="55" t="b">
        <x:v>0</x:v>
      </x:c>
      <x:c r="AC2175" s="55" t="b">
        <x:v>0</x:v>
      </x:c>
      <x:c r="AD2175" s="50" t="n">
        <x:f>IF(X2175,1,0)+IF(Z2175,1,0)+IF(AA2175,1,0)+IF(AB2175,1,0)</x:f>
        <x:v>0</x:v>
      </x:c>
      <x:c r="AE2175" s="50" t="n">
        <x:f>IF(Y2175,1,0)+IF(Z2175,1,0)+IF(AA2175,1,0)+IF(AB2175,1,0)</x:f>
        <x:v>0</x:v>
      </x:c>
      <x:c r="AF2175" s="50" t="n">
        <x:f>IF(Y2175,1,0)+IF(Z2175,1,0)+IF(AA2175,1,0)+IF(AC2175,1,0)</x:f>
        <x:v>0</x:v>
      </x:c>
      <x:c r="AG2175" s="53" t="n">
        <x:v>44348</x:v>
      </x:c>
      <x:c r="AH2175" s="50" t="str">
        <x:v>S100W45D</x:v>
      </x:c>
      <x:c r="AI2175" s="50" t="str">
        <x:v>NetSalesSummaryOfBusinessResults</x:v>
      </x:c>
      <x:c r="AJ2175" s="50" t="str">
        <x:v>OperatingIncome</x:v>
      </x:c>
      <x:c r="AK2175" s="53" t="n">
        <x:v>45747</x:v>
      </x:c>
      <x:c r="AL2175" s="50" t="str">
        <x:v>365/365/365/366/365</x:v>
      </x:c>
      <x:c r="AM2175" s="51" t="n">
        <x:v>4050533</x:v>
      </x:c>
      <x:c r="AN2175" s="51" t="n">
        <x:v>411</x:v>
      </x:c>
      <x:c r="AO2175" s="51" t="n">
        <x:f>IFERROR(AM2175*AN2175,"")</x:f>
        <x:v>1664769063</x:v>
      </x:c>
      <x:c r="AP2175" s="56" t="n">
        <x:f>IFERROR(AO2175/(K2175*1000000),"")</x:f>
        <x:v>1.0800454285358392</x:v>
      </x:c>
      <x:c r="AQ2175" s="57" t="n">
        <x:v>15815028.333333334</x:v>
      </x:c>
      <x:c r="AR2175" s="52" t="n">
        <x:v>0.5300770501737071</x:v>
      </x:c>
      <x:c r="AS2175" s="52" t="n">
        <x:v>-0.6713021491782554</x:v>
      </x:c>
      <x:c r="AT2175" s="55" t="b">
        <x:v>0</x:v>
      </x:c>
      <x:c r="AU2175" s="50" t="str">
        <x:v>low_liquidity</x:v>
      </x:c>
      <x:c r="AV2175" s="58" t="n">
        <x:v>-0.3513859132575609</x:v>
      </x:c>
      <x:c r="AW2175" s="50" t="n">
        <x:v>3366</x:v>
      </x:c>
      <x:c r="AX2175" s="50" t="str">
        <x:v>Future Moat</x:v>
      </x:c>
      <x:c r="AY2175" s="50" t="str">
        <x:v>既存適格性フィルター不通過: low_liquidity / 60日平均売買代金2,000万円未満 / ローカル5年最大下落率-60%以下</x:v>
      </x:c>
      <x:c r="AZ2175" s="59" t="str">
        <x:v>2025-06-25 11:02</x:v>
      </x:c>
      <x:c r="BA2175" s="53" t="n">
        <x:v>42430</x:v>
      </x:c>
      <x:c r="BB2175" s="50"/>
      <x:c r="BC2175" s="50"/>
      <x:c r="BD2175" s="50"/>
    </x:row>
    <x:row r="2176">
      <x:c r="A2176" s="50" t="n">
        <x:v>2175</x:v>
      </x:c>
      <x:c r="B2176" s="50" t="str">
        <x:v>4554</x:v>
      </x:c>
      <x:c r="C2176" s="50" t="str">
        <x:v>4554.T</x:v>
      </x:c>
      <x:c r="D2176" s="50" t="str">
        <x:v>Fuji Pharma Co.,Ltd.</x:v>
      </x:c>
      <x:c r="E2176" s="50" t="str">
        <x:v>Prime Market (Domestic)</x:v>
      </x:c>
      <x:c r="F2176" s="50" t="str">
        <x:v>Pharmaceutical</x:v>
      </x:c>
      <x:c r="G2176" s="51" t="n">
        <x:v>33990</x:v>
      </x:c>
      <x:c r="H2176" s="51" t="n">
        <x:v>35426</x:v>
      </x:c>
      <x:c r="I2176" s="51" t="n">
        <x:v>40889</x:v>
      </x:c>
      <x:c r="J2176" s="51" t="n">
        <x:v>46138</x:v>
      </x:c>
      <x:c r="K2176" s="51" t="n">
        <x:v>51677</x:v>
      </x:c>
      <x:c r="L2176" s="52" t="n">
        <x:f>IFERROR(H2176/G2176-1,"")</x:f>
        <x:v>0.04224771991762277</x:v>
      </x:c>
      <x:c r="M2176" s="52" t="n">
        <x:f>IFERROR(I2176/H2176-1,"")</x:f>
        <x:v>0.1542087732174109</x:v>
      </x:c>
      <x:c r="N2176" s="52" t="n">
        <x:f>IFERROR(J2176/I2176-1,"")</x:f>
        <x:v>0.12837193377191913</x:v>
      </x:c>
      <x:c r="O2176" s="52" t="n">
        <x:f>IFERROR(K2176/J2176-1,"")</x:f>
        <x:v>0.1200528848237894</x:v>
      </x:c>
      <x:c r="P2176" s="52" t="n">
        <x:f>IFERROR((K2176/G2176)^(1/4)-1,"")</x:f>
        <x:v>0.11041810007397124</x:v>
      </x:c>
      <x:c r="Q2176" s="51" t="n">
        <x:v>4990</x:v>
      </x:c>
      <x:c r="R2176" s="52" t="n">
        <x:f>IFERROR(Q2176/K2176,"")</x:f>
        <x:v>0.09656133289471137</x:v>
      </x:c>
      <x:c r="S2176" s="53" t="n">
        <x:v>38322</x:v>
      </x:c>
      <x:c r="T2176" s="50" t="str">
        <x:v>EDINET_company_history</x:v>
      </x:c>
      <x:c r="U2176" s="50" t="str">
        <x:v>有限会社FJP</x:v>
      </x:c>
      <x:c r="V2176" s="54" t="n">
        <x:v>0.1758</x:v>
      </x:c>
      <x:c r="W2176" s="50" t="str">
        <x:v>岩井 孝之 / 森田 周平 / 上出 豊幸 / 鈴木 聡</x:v>
      </x:c>
      <x:c r="X2176" s="50" t="b">
        <x:f>AND(COUNT(L2176:O2176)=4,L2176&gt;='設定'!$B$6,M2176&gt;='設定'!$B$6,N2176&gt;='設定'!$B$6,O2176&gt;='設定'!$B$6)</x:f>
        <x:v>0</x:v>
      </x:c>
      <x:c r="Y2176" s="50" t="b">
        <x:f>AND(COUNT(G2176:K2176)=5,P2176&gt;='設定'!$B$7)</x:f>
        <x:v>0</x:v>
      </x:c>
      <x:c r="Z2176" s="50" t="b">
        <x:f>AND(ISNUMBER(R2176),R2176&gt;='設定'!$B$8)</x:f>
        <x:v>0</x:v>
      </x:c>
      <x:c r="AA2176" s="50" t="b">
        <x:f>AND(ISNUMBER(S2176),S2176&gt;=DATE(YEAR('設定'!$B$10)-'設定'!$B$9,MONTH('設定'!$B$10),DAY('設定'!$B$10)))</x:f>
        <x:v>0</x:v>
      </x:c>
      <x:c r="AB2176" s="55" t="b">
        <x:v>0</x:v>
      </x:c>
      <x:c r="AC2176" s="55" t="b">
        <x:v>0</x:v>
      </x:c>
      <x:c r="AD2176" s="50" t="n">
        <x:f>IF(X2176,1,0)+IF(Z2176,1,0)+IF(AA2176,1,0)+IF(AB2176,1,0)</x:f>
        <x:v>0</x:v>
      </x:c>
      <x:c r="AE2176" s="50" t="n">
        <x:f>IF(Y2176,1,0)+IF(Z2176,1,0)+IF(AA2176,1,0)+IF(AB2176,1,0)</x:f>
        <x:v>0</x:v>
      </x:c>
      <x:c r="AF2176" s="50" t="n">
        <x:f>IF(Y2176,1,0)+IF(Z2176,1,0)+IF(AA2176,1,0)+IF(AC2176,1,0)</x:f>
        <x:v>0</x:v>
      </x:c>
      <x:c r="AG2176" s="53" t="n">
        <x:v>44348</x:v>
      </x:c>
      <x:c r="AH2176" s="50" t="str">
        <x:v>S100XAU2</x:v>
      </x:c>
      <x:c r="AI2176" s="50" t="str">
        <x:v>NetSalesSummaryOfBusinessResults</x:v>
      </x:c>
      <x:c r="AJ2176" s="50" t="str">
        <x:v>OperatingIncome</x:v>
      </x:c>
      <x:c r="AK2176" s="53" t="n">
        <x:v>45930</x:v>
      </x:c>
      <x:c r="AL2176" s="50" t="str">
        <x:v>365/365/365/366/365</x:v>
      </x:c>
      <x:c r="AM2176" s="51" t="n">
        <x:v>24495500</x:v>
      </x:c>
      <x:c r="AN2176" s="51" t="n">
        <x:v>2282</x:v>
      </x:c>
      <x:c r="AO2176" s="51" t="n">
        <x:f>IFERROR(AM2176*AN2176,"")</x:f>
        <x:v>55898731000</x:v>
      </x:c>
      <x:c r="AP2176" s="56" t="n">
        <x:f>IFERROR(AO2176/(K2176*1000000),"")</x:f>
        <x:v>1.0816945836639125</x:v>
      </x:c>
      <x:c r="AQ2176" s="57" t="n">
        <x:v>320938188.3333333</x:v>
      </x:c>
      <x:c r="AR2176" s="52" t="n">
        <x:v>0.3082623992156587</x:v>
      </x:c>
      <x:c r="AS2176" s="52" t="n">
        <x:v>-0.4522142930973784</x:v>
      </x:c>
      <x:c r="AT2176" s="55" t="b">
        <x:v>1</x:v>
      </x:c>
      <x:c r="AU2176" s="50"/>
      <x:c r="AV2176" s="58" t="n">
        <x:v>0.0293980980329554</x:v>
      </x:c>
      <x:c r="AW2176" s="50" t="n">
        <x:v>1663</x:v>
      </x:c>
      <x:c r="AX2176" s="50" t="str">
        <x:v>Core Moat</x:v>
      </x:c>
      <x:c r="AY2176" s="50" t="str">
        <x:v>目立つ機械的警告なし（定性確認は別途必要）</x:v>
      </x:c>
      <x:c r="AZ2176" s="59" t="str">
        <x:v>2025-12-18 11:00</x:v>
      </x:c>
      <x:c r="BA2176" s="53" t="n">
        <x:v>38322</x:v>
      </x:c>
      <x:c r="BB2176" s="50"/>
      <x:c r="BC2176" s="50"/>
      <x:c r="BD2176" s="50" t="str">
        <x:v>TOPIX Small 2</x:v>
      </x:c>
    </x:row>
    <x:row r="2177">
      <x:c r="A2177" s="50" t="n">
        <x:v>2176</x:v>
      </x:c>
      <x:c r="B2177" s="50" t="str">
        <x:v>7525</x:v>
      </x:c>
      <x:c r="C2177" s="50" t="str">
        <x:v>7525.T</x:v>
      </x:c>
      <x:c r="D2177" s="50" t="str">
        <x:v>RIX CORPORATION</x:v>
      </x:c>
      <x:c r="E2177" s="50" t="str">
        <x:v>Prime Market (Domestic)</x:v>
      </x:c>
      <x:c r="F2177" s="50" t="str">
        <x:v>Wholesale Trade</x:v>
      </x:c>
      <x:c r="G2177" s="51" t="n">
        <x:v>36023.411</x:v>
      </x:c>
      <x:c r="H2177" s="51" t="n">
        <x:v>39969.548</x:v>
      </x:c>
      <x:c r="I2177" s="51" t="n">
        <x:v>45223.67</x:v>
      </x:c>
      <x:c r="J2177" s="51" t="n">
        <x:v>49752.635</x:v>
      </x:c>
      <x:c r="K2177" s="51" t="n">
        <x:v>54727.738</x:v>
      </x:c>
      <x:c r="L2177" s="52" t="n">
        <x:f>IFERROR(H2177/G2177-1,"")</x:f>
        <x:v>0.10954367980311486</x:v>
      </x:c>
      <x:c r="M2177" s="52" t="n">
        <x:f>IFERROR(I2177/H2177-1,"")</x:f>
        <x:v>0.13145312526426367</x:v>
      </x:c>
      <x:c r="N2177" s="52" t="n">
        <x:f>IFERROR(J2177/I2177-1,"")</x:f>
        <x:v>0.10014589704904542</x:v>
      </x:c>
      <x:c r="O2177" s="52" t="n">
        <x:f>IFERROR(K2177/J2177-1,"")</x:f>
        <x:v>0.09999677404020901</x:v>
      </x:c>
      <x:c r="P2177" s="52" t="n">
        <x:f>IFERROR((K2177/G2177)^(1/4)-1,"")</x:f>
        <x:v>0.11021135862119324</x:v>
      </x:c>
      <x:c r="Q2177" s="51" t="n">
        <x:v>3882.139</x:v>
      </x:c>
      <x:c r="R2177" s="52" t="n">
        <x:f>IFERROR(Q2177/K2177,"")</x:f>
        <x:v>0.07093549161487361</x:v>
      </x:c>
      <x:c r="S2177" s="53" t="n">
        <x:v>35370</x:v>
      </x:c>
      <x:c r="T2177" s="50" t="str">
        <x:v>EDINET_company_history</x:v>
      </x:c>
      <x:c r="U2177" s="50" t="str">
        <x:v>ＮＯＫ株式会社</x:v>
      </x:c>
      <x:c r="V2177" s="54" t="n">
        <x:v>0.1343</x:v>
      </x:c>
      <x:c r="W2177" s="50" t="str">
        <x:v>安 井 卓 / 柿 森 英 明</x:v>
      </x:c>
      <x:c r="X2177" s="50" t="b">
        <x:f>AND(COUNT(L2177:O2177)=4,L2177&gt;='設定'!$B$6,M2177&gt;='設定'!$B$6,N2177&gt;='設定'!$B$6,O2177&gt;='設定'!$B$6)</x:f>
        <x:v>0</x:v>
      </x:c>
      <x:c r="Y2177" s="50" t="b">
        <x:f>AND(COUNT(G2177:K2177)=5,P2177&gt;='設定'!$B$7)</x:f>
        <x:v>0</x:v>
      </x:c>
      <x:c r="Z2177" s="50" t="b">
        <x:f>AND(ISNUMBER(R2177),R2177&gt;='設定'!$B$8)</x:f>
        <x:v>0</x:v>
      </x:c>
      <x:c r="AA2177" s="50" t="b">
        <x:f>AND(ISNUMBER(S2177),S2177&gt;=DATE(YEAR('設定'!$B$10)-'設定'!$B$9,MONTH('設定'!$B$10),DAY('設定'!$B$10)))</x:f>
        <x:v>0</x:v>
      </x:c>
      <x:c r="AB2177" s="55" t="b">
        <x:v>0</x:v>
      </x:c>
      <x:c r="AC2177" s="55" t="b">
        <x:v>0</x:v>
      </x:c>
      <x:c r="AD2177" s="50" t="n">
        <x:f>IF(X2177,1,0)+IF(Z2177,1,0)+IF(AA2177,1,0)+IF(AB2177,1,0)</x:f>
        <x:v>0</x:v>
      </x:c>
      <x:c r="AE2177" s="50" t="n">
        <x:f>IF(Y2177,1,0)+IF(Z2177,1,0)+IF(AA2177,1,0)+IF(AB2177,1,0)</x:f>
        <x:v>0</x:v>
      </x:c>
      <x:c r="AF2177" s="50" t="n">
        <x:f>IF(Y2177,1,0)+IF(Z2177,1,0)+IF(AA2177,1,0)+IF(AC2177,1,0)</x:f>
        <x:v>0</x:v>
      </x:c>
      <x:c r="AG2177" s="53" t="n">
        <x:v>44348</x:v>
      </x:c>
      <x:c r="AH2177" s="50" t="str">
        <x:v>S100W29P</x:v>
      </x:c>
      <x:c r="AI2177" s="50" t="str">
        <x:v>NetSalesSummaryOfBusinessResults</x:v>
      </x:c>
      <x:c r="AJ2177" s="50" t="str">
        <x:v>OperatingIncome</x:v>
      </x:c>
      <x:c r="AK2177" s="53" t="n">
        <x:v>45747</x:v>
      </x:c>
      <x:c r="AL2177" s="50" t="str">
        <x:v>365/365/365/366/365</x:v>
      </x:c>
      <x:c r="AM2177" s="51" t="n">
        <x:v>8067900</x:v>
      </x:c>
      <x:c r="AN2177" s="51" t="n">
        <x:v>3440</x:v>
      </x:c>
      <x:c r="AO2177" s="51" t="n">
        <x:f>IFERROR(AM2177*AN2177,"")</x:f>
        <x:v>27753576000</x:v>
      </x:c>
      <x:c r="AP2177" s="56" t="n">
        <x:f>IFERROR(AO2177/(K2177*1000000),"")</x:f>
        <x:v>0.5071208314876818</x:v>
      </x:c>
      <x:c r="AQ2177" s="57" t="n">
        <x:v>60638650</x:v>
      </x:c>
      <x:c r="AR2177" s="52" t="n">
        <x:v>0.2965964132538707</x:v>
      </x:c>
      <x:c r="AS2177" s="52" t="n">
        <x:v>-0.4777179803235122</x:v>
      </x:c>
      <x:c r="AT2177" s="55" t="b">
        <x:v>1</x:v>
      </x:c>
      <x:c r="AU2177" s="50"/>
      <x:c r="AV2177" s="58" t="n">
        <x:v>-0.0702855152553459</x:v>
      </x:c>
      <x:c r="AW2177" s="50" t="n">
        <x:v>2404</x:v>
      </x:c>
      <x:c r="AX2177" s="50" t="str">
        <x:v>Core Moat</x:v>
      </x:c>
      <x:c r="AY2177" s="50" t="str">
        <x:v>目立つ機械的警告なし（定性確認は別途必要）</x:v>
      </x:c>
      <x:c r="AZ2177" s="59" t="str">
        <x:v>2025-06-24 13:55</x:v>
      </x:c>
      <x:c r="BA2177" s="53" t="n">
        <x:v>35370</x:v>
      </x:c>
      <x:c r="BB2177" s="50"/>
      <x:c r="BC2177" s="50"/>
      <x:c r="BD2177" s="50" t="str">
        <x:v>TOPIX Small 2</x:v>
      </x:c>
    </x:row>
    <x:row r="2178">
      <x:c r="A2178" s="50" t="n">
        <x:v>2177</x:v>
      </x:c>
      <x:c r="B2178" s="50" t="str">
        <x:v>6932</x:v>
      </x:c>
      <x:c r="C2178" s="50" t="str">
        <x:v>6932.T</x:v>
      </x:c>
      <x:c r="D2178" s="50" t="str">
        <x:v>ENDO Lighting Corporation</x:v>
      </x:c>
      <x:c r="E2178" s="50" t="str">
        <x:v>Standard Market(Domestic)</x:v>
      </x:c>
      <x:c r="F2178" s="50" t="str">
        <x:v>Electric Appliances</x:v>
      </x:c>
      <x:c r="G2178" s="51" t="n">
        <x:v>35417</x:v>
      </x:c>
      <x:c r="H2178" s="51" t="n">
        <x:v>40644</x:v>
      </x:c>
      <x:c r="I2178" s="51" t="n">
        <x:v>45731</x:v>
      </x:c>
      <x:c r="J2178" s="51" t="n">
        <x:v>51706</x:v>
      </x:c>
      <x:c r="K2178" s="51" t="n">
        <x:v>53735</x:v>
      </x:c>
      <x:c r="L2178" s="52" t="n">
        <x:f>IFERROR(H2178/G2178-1,"")</x:f>
        <x:v>0.14758449332241574</x:v>
      </x:c>
      <x:c r="M2178" s="52" t="n">
        <x:f>IFERROR(I2178/H2178-1,"")</x:f>
        <x:v>0.12515992520421215</x:v>
      </x:c>
      <x:c r="N2178" s="52" t="n">
        <x:f>IFERROR(J2178/I2178-1,"")</x:f>
        <x:v>0.13065535413614393</x:v>
      </x:c>
      <x:c r="O2178" s="52" t="n">
        <x:f>IFERROR(K2178/J2178-1,"")</x:f>
        <x:v>0.03924109387691943</x:v>
      </x:c>
      <x:c r="P2178" s="52" t="n">
        <x:f>IFERROR((K2178/G2178)^(1/4)-1,"")</x:f>
        <x:v>0.10984254827185369</x:v>
      </x:c>
      <x:c r="Q2178" s="51" t="n">
        <x:v>4930</x:v>
      </x:c>
      <x:c r="R2178" s="52" t="n">
        <x:f>IFERROR(Q2178/K2178,"")</x:f>
        <x:v>0.0917465339164418</x:v>
      </x:c>
      <x:c r="S2178" s="53" t="n">
        <x:v>32905</x:v>
      </x:c>
      <x:c r="T2178" s="50" t="str">
        <x:v>EDINET_company_history</x:v>
      </x:c>
      <x:c r="U2178" s="50" t="str">
        <x:v>株式会社アーバン</x:v>
      </x:c>
      <x:c r="V2178" s="54" t="n">
        <x:v>0.3338</x:v>
      </x:c>
      <x:c r="W2178" s="50" t="str">
        <x:v>遠 藤 邦 彦</x:v>
      </x:c>
      <x:c r="X2178" s="50" t="b">
        <x:f>AND(COUNT(L2178:O2178)=4,L2178&gt;='設定'!$B$6,M2178&gt;='設定'!$B$6,N2178&gt;='設定'!$B$6,O2178&gt;='設定'!$B$6)</x:f>
        <x:v>0</x:v>
      </x:c>
      <x:c r="Y2178" s="50" t="b">
        <x:f>AND(COUNT(G2178:K2178)=5,P2178&gt;='設定'!$B$7)</x:f>
        <x:v>0</x:v>
      </x:c>
      <x:c r="Z2178" s="50" t="b">
        <x:f>AND(ISNUMBER(R2178),R2178&gt;='設定'!$B$8)</x:f>
        <x:v>0</x:v>
      </x:c>
      <x:c r="AA2178" s="50" t="b">
        <x:f>AND(ISNUMBER(S2178),S2178&gt;=DATE(YEAR('設定'!$B$10)-'設定'!$B$9,MONTH('設定'!$B$10),DAY('設定'!$B$10)))</x:f>
        <x:v>0</x:v>
      </x:c>
      <x:c r="AB2178" s="55" t="b">
        <x:v>0</x:v>
      </x:c>
      <x:c r="AC2178" s="55" t="b">
        <x:v>0</x:v>
      </x:c>
      <x:c r="AD2178" s="50" t="n">
        <x:f>IF(X2178,1,0)+IF(Z2178,1,0)+IF(AA2178,1,0)+IF(AB2178,1,0)</x:f>
        <x:v>0</x:v>
      </x:c>
      <x:c r="AE2178" s="50" t="n">
        <x:f>IF(Y2178,1,0)+IF(Z2178,1,0)+IF(AA2178,1,0)+IF(AB2178,1,0)</x:f>
        <x:v>0</x:v>
      </x:c>
      <x:c r="AF2178" s="50" t="n">
        <x:f>IF(Y2178,1,0)+IF(Z2178,1,0)+IF(AA2178,1,0)+IF(AC2178,1,0)</x:f>
        <x:v>0</x:v>
      </x:c>
      <x:c r="AG2178" s="53" t="n">
        <x:v>44348</x:v>
      </x:c>
      <x:c r="AH2178" s="50" t="str">
        <x:v>S100W3D7</x:v>
      </x:c>
      <x:c r="AI2178" s="50" t="str">
        <x:v>NetSalesSummaryOfBusinessResults</x:v>
      </x:c>
      <x:c r="AJ2178" s="50" t="str">
        <x:v>OperatingIncome</x:v>
      </x:c>
      <x:c r="AK2178" s="53" t="n">
        <x:v>45747</x:v>
      </x:c>
      <x:c r="AL2178" s="50" t="str">
        <x:v>365/365/365/366/365</x:v>
      </x:c>
      <x:c r="AM2178" s="51" t="n">
        <x:v>14776221</x:v>
      </x:c>
      <x:c r="AN2178" s="51" t="n">
        <x:v>2558</x:v>
      </x:c>
      <x:c r="AO2178" s="51" t="n">
        <x:f>IFERROR(AM2178*AN2178,"")</x:f>
        <x:v>37797573318</x:v>
      </x:c>
      <x:c r="AP2178" s="56" t="n">
        <x:f>IFERROR(AO2178/(K2178*1000000),"")</x:f>
        <x:v>0.7034069659998139</x:v>
      </x:c>
      <x:c r="AQ2178" s="57" t="n">
        <x:v>158684013.33333334</x:v>
      </x:c>
      <x:c r="AR2178" s="52" t="n">
        <x:v>0.3917480870876182</x:v>
      </x:c>
      <x:c r="AS2178" s="52" t="n">
        <x:v>-0.4147691856962241</x:v>
      </x:c>
      <x:c r="AT2178" s="55" t="b">
        <x:v>1</x:v>
      </x:c>
      <x:c r="AU2178" s="50"/>
      <x:c r="AV2178" s="58" t="n">
        <x:v>0.3440945186380899</x:v>
      </x:c>
      <x:c r="AW2178" s="50" t="n">
        <x:v>324</x:v>
      </x:c>
      <x:c r="AX2178" s="50" t="str">
        <x:v>Future Moat</x:v>
      </x:c>
      <x:c r="AY2178" s="50" t="str">
        <x:v>目立つ機械的警告なし（定性確認は別途必要）</x:v>
      </x:c>
      <x:c r="AZ2178" s="59" t="str">
        <x:v>2025-06-24 14:54</x:v>
      </x:c>
      <x:c r="BA2178" s="53" t="n">
        <x:v>32905</x:v>
      </x:c>
      <x:c r="BB2178" s="50"/>
      <x:c r="BC2178" s="50"/>
      <x:c r="BD2178" s="50"/>
    </x:row>
    <x:row r="2179">
      <x:c r="A2179" s="50" t="n">
        <x:v>2178</x:v>
      </x:c>
      <x:c r="B2179" s="50" t="str">
        <x:v>9532</x:v>
      </x:c>
      <x:c r="C2179" s="50" t="str">
        <x:v>9532.T</x:v>
      </x:c>
      <x:c r="D2179" s="50" t="str">
        <x:v>OSAKA GAS CO.,LTD.</x:v>
      </x:c>
      <x:c r="E2179" s="50" t="str">
        <x:v>Prime Market (Domestic)</x:v>
      </x:c>
      <x:c r="F2179" s="50" t="str">
        <x:v>Electric Power and Gas</x:v>
      </x:c>
      <x:c r="G2179" s="51" t="n">
        <x:v>1364106</x:v>
      </x:c>
      <x:c r="H2179" s="51" t="n">
        <x:v>1591120</x:v>
      </x:c>
      <x:c r="I2179" s="51" t="n">
        <x:v>2275113</x:v>
      </x:c>
      <x:c r="J2179" s="51" t="n">
        <x:v>2083050</x:v>
      </x:c>
      <x:c r="K2179" s="51" t="n">
        <x:v>2069019</x:v>
      </x:c>
      <x:c r="L2179" s="52" t="n">
        <x:f>IFERROR(H2179/G2179-1,"")</x:f>
        <x:v>0.16641961841675057</x:v>
      </x:c>
      <x:c r="M2179" s="52" t="n">
        <x:f>IFERROR(I2179/H2179-1,"")</x:f>
        <x:v>0.42988146714264164</x:v>
      </x:c>
      <x:c r="N2179" s="52" t="n">
        <x:f>IFERROR(J2179/I2179-1,"")</x:f>
        <x:v>-0.0844191035785915</x:v>
      </x:c>
      <x:c r="O2179" s="52" t="n">
        <x:f>IFERROR(K2179/J2179-1,"")</x:f>
        <x:v>-0.006735796068265243</x:v>
      </x:c>
      <x:c r="P2179" s="52" t="n">
        <x:f>IFERROR((K2179/G2179)^(1/4)-1,"")</x:f>
        <x:v>0.10976005825408564</x:v>
      </x:c>
      <x:c r="Q2179" s="51" t="n">
        <x:v>160731</x:v>
      </x:c>
      <x:c r="R2179" s="52" t="n">
        <x:f>IFERROR(Q2179/K2179,"")</x:f>
        <x:v>0.07768464185200813</x:v>
      </x:c>
      <x:c r="S2179" s="53" t="n">
        <x:v>44348</x:v>
      </x:c>
      <x:c r="T2179" s="50" t="str">
        <x:v>not_identified_before_local_window</x:v>
      </x:c>
      <x:c r="U2179" s="50" t="str">
        <x:v>日本マスタートラスト信託銀行株式会社(信託口)</x:v>
      </x:c>
      <x:c r="V2179" s="54" t="n">
        <x:v>0.1668</x:v>
      </x:c>
      <x:c r="W2179" s="50" t="str">
        <x:v>藤 原 正 隆 / 田 坂 隆 之 / 竹 森 敬 司 / 坂 梨 興</x:v>
      </x:c>
      <x:c r="X2179" s="50" t="b">
        <x:f>AND(COUNT(L2179:O2179)=4,L2179&gt;='設定'!$B$6,M2179&gt;='設定'!$B$6,N2179&gt;='設定'!$B$6,O2179&gt;='設定'!$B$6)</x:f>
        <x:v>0</x:v>
      </x:c>
      <x:c r="Y2179" s="50" t="b">
        <x:f>AND(COUNT(G2179:K2179)=5,P2179&gt;='設定'!$B$7)</x:f>
        <x:v>0</x:v>
      </x:c>
      <x:c r="Z2179" s="50" t="b">
        <x:f>AND(ISNUMBER(R2179),R2179&gt;='設定'!$B$8)</x:f>
        <x:v>0</x:v>
      </x:c>
      <x:c r="AA2179" s="50" t="b">
        <x:f>AND(ISNUMBER(S2179),S2179&gt;=DATE(YEAR('設定'!$B$10)-'設定'!$B$9,MONTH('設定'!$B$10),DAY('設定'!$B$10)))</x:f>
        <x:v>0</x:v>
      </x:c>
      <x:c r="AB2179" s="55" t="b">
        <x:v>0</x:v>
      </x:c>
      <x:c r="AC2179" s="55" t="b">
        <x:v>0</x:v>
      </x:c>
      <x:c r="AD2179" s="50" t="n">
        <x:f>IF(X2179,1,0)+IF(Z2179,1,0)+IF(AA2179,1,0)+IF(AB2179,1,0)</x:f>
        <x:v>0</x:v>
      </x:c>
      <x:c r="AE2179" s="50" t="n">
        <x:f>IF(Y2179,1,0)+IF(Z2179,1,0)+IF(AA2179,1,0)+IF(AB2179,1,0)</x:f>
        <x:v>0</x:v>
      </x:c>
      <x:c r="AF2179" s="50" t="n">
        <x:f>IF(Y2179,1,0)+IF(Z2179,1,0)+IF(AA2179,1,0)+IF(AC2179,1,0)</x:f>
        <x:v>0</x:v>
      </x:c>
      <x:c r="AG2179" s="53" t="n">
        <x:v>44348</x:v>
      </x:c>
      <x:c r="AH2179" s="50" t="str">
        <x:v>S100W0XR</x:v>
      </x:c>
      <x:c r="AI2179" s="50" t="str">
        <x:v>NetSalesSummaryOfBusinessResults</x:v>
      </x:c>
      <x:c r="AJ2179" s="50" t="str">
        <x:v>OperatingIncome</x:v>
      </x:c>
      <x:c r="AK2179" s="53" t="n">
        <x:v>45747</x:v>
      </x:c>
      <x:c r="AL2179" s="50" t="str">
        <x:v>365/365/365/366/365</x:v>
      </x:c>
      <x:c r="AM2179" s="51" t="n">
        <x:v>396898000</x:v>
      </x:c>
      <x:c r="AN2179" s="51" t="n">
        <x:v>5340</x:v>
      </x:c>
      <x:c r="AO2179" s="51" t="n">
        <x:f>IFERROR(AM2179*AN2179,"")</x:f>
        <x:v>2119435320000</x:v>
      </x:c>
      <x:c r="AP2179" s="56" t="n">
        <x:f>IFERROR(AO2179/(K2179*1000000),"")</x:f>
        <x:v>1.0243672581063779</x:v>
      </x:c>
      <x:c r="AQ2179" s="57" t="n">
        <x:v>7527891846.666667</x:v>
      </x:c>
      <x:c r="AR2179" s="52" t="n">
        <x:v>0.2401538927193917</x:v>
      </x:c>
      <x:c r="AS2179" s="52" t="n">
        <x:v>-0.2205537626253381</x:v>
      </x:c>
      <x:c r="AT2179" s="55" t="b">
        <x:v>1</x:v>
      </x:c>
      <x:c r="AU2179" s="50"/>
      <x:c r="AV2179" s="58" t="n">
        <x:v>0.3568043544017449</x:v>
      </x:c>
      <x:c r="AW2179" s="50" t="n">
        <x:v>293</x:v>
      </x:c>
      <x:c r="AX2179" s="50" t="str">
        <x:v>Future Moat</x:v>
      </x:c>
      <x:c r="AY2179" s="50" t="str">
        <x:v>目立つ機械的警告なし（定性確認は別途必要）</x:v>
      </x:c>
      <x:c r="AZ2179" s="59" t="str">
        <x:v>2025-06-23 09:30</x:v>
      </x:c>
      <x:c r="BA2179" s="53"/>
      <x:c r="BB2179" s="50"/>
      <x:c r="BC2179" s="50"/>
      <x:c r="BD2179" s="50" t="str">
        <x:v>TOPIX Mid400</x:v>
      </x:c>
    </x:row>
    <x:row r="2180">
      <x:c r="A2180" s="50" t="n">
        <x:v>2179</x:v>
      </x:c>
      <x:c r="B2180" s="50" t="str">
        <x:v>7241</x:v>
      </x:c>
      <x:c r="C2180" s="50" t="str">
        <x:v>7241.T</x:v>
      </x:c>
      <x:c r="D2180" s="50" t="str">
        <x:v>FUTABA INDUSTRIAL CO.,LTD.</x:v>
      </x:c>
      <x:c r="E2180" s="50" t="str">
        <x:v>Prime Market (Domestic)</x:v>
      </x:c>
      <x:c r="F2180" s="50" t="str">
        <x:v>Transportation Equipment</x:v>
      </x:c>
      <x:c r="G2180" s="51" t="n">
        <x:v>466809</x:v>
      </x:c>
      <x:c r="H2180" s="51" t="n">
        <x:v>572118</x:v>
      </x:c>
      <x:c r="I2180" s="51" t="n">
        <x:v>708072</x:v>
      </x:c>
      <x:c r="J2180" s="51" t="n">
        <x:v>795802</x:v>
      </x:c>
      <x:c r="K2180" s="51" t="n">
        <x:v>707104</x:v>
      </x:c>
      <x:c r="L2180" s="52" t="n">
        <x:f>IFERROR(H2180/G2180-1,"")</x:f>
        <x:v>0.22559333688939165</x:v>
      </x:c>
      <x:c r="M2180" s="52" t="n">
        <x:f>IFERROR(I2180/H2180-1,"")</x:f>
        <x:v>0.23763279603158782</x:v>
      </x:c>
      <x:c r="N2180" s="52" t="n">
        <x:f>IFERROR(J2180/I2180-1,"")</x:f>
        <x:v>0.12389982939588062</x:v>
      </x:c>
      <x:c r="O2180" s="52" t="n">
        <x:f>IFERROR(K2180/J2180-1,"")</x:f>
        <x:v>-0.11145737256252186</x:v>
      </x:c>
      <x:c r="P2180" s="52" t="n">
        <x:f>IFERROR((K2180/G2180)^(1/4)-1,"")</x:f>
        <x:v>0.10939452526720794</x:v>
      </x:c>
      <x:c r="Q2180" s="51" t="n">
        <x:v>15178</x:v>
      </x:c>
      <x:c r="R2180" s="52" t="n">
        <x:f>IFERROR(Q2180/K2180,"")</x:f>
        <x:v>0.021465017875729738</x:v>
      </x:c>
      <x:c r="S2180" s="53" t="n">
        <x:v>25143</x:v>
      </x:c>
      <x:c r="T2180" s="50" t="str">
        <x:v>EDINET_company_history</x:v>
      </x:c>
      <x:c r="U2180" s="50" t="str">
        <x:v>トヨタ自動車株式会社</x:v>
      </x:c>
      <x:c r="V2180" s="54" t="n">
        <x:v>0.3141</x:v>
      </x:c>
      <x:c r="W2180" s="50" t="str">
        <x:v>魚住 吉博 / 横田 利夫</x:v>
      </x:c>
      <x:c r="X2180" s="50" t="b">
        <x:f>AND(COUNT(L2180:O2180)=4,L2180&gt;='設定'!$B$6,M2180&gt;='設定'!$B$6,N2180&gt;='設定'!$B$6,O2180&gt;='設定'!$B$6)</x:f>
        <x:v>0</x:v>
      </x:c>
      <x:c r="Y2180" s="50" t="b">
        <x:f>AND(COUNT(G2180:K2180)=5,P2180&gt;='設定'!$B$7)</x:f>
        <x:v>0</x:v>
      </x:c>
      <x:c r="Z2180" s="50" t="b">
        <x:f>AND(ISNUMBER(R2180),R2180&gt;='設定'!$B$8)</x:f>
        <x:v>0</x:v>
      </x:c>
      <x:c r="AA2180" s="50" t="b">
        <x:f>AND(ISNUMBER(S2180),S2180&gt;=DATE(YEAR('設定'!$B$10)-'設定'!$B$9,MONTH('設定'!$B$10),DAY('設定'!$B$10)))</x:f>
        <x:v>0</x:v>
      </x:c>
      <x:c r="AB2180" s="55" t="b">
        <x:v>0</x:v>
      </x:c>
      <x:c r="AC2180" s="55" t="b">
        <x:v>0</x:v>
      </x:c>
      <x:c r="AD2180" s="50" t="n">
        <x:f>IF(X2180,1,0)+IF(Z2180,1,0)+IF(AA2180,1,0)+IF(AB2180,1,0)</x:f>
        <x:v>0</x:v>
      </x:c>
      <x:c r="AE2180" s="50" t="n">
        <x:f>IF(Y2180,1,0)+IF(Z2180,1,0)+IF(AA2180,1,0)+IF(AB2180,1,0)</x:f>
        <x:v>0</x:v>
      </x:c>
      <x:c r="AF2180" s="50" t="n">
        <x:f>IF(Y2180,1,0)+IF(Z2180,1,0)+IF(AA2180,1,0)+IF(AC2180,1,0)</x:f>
        <x:v>0</x:v>
      </x:c>
      <x:c r="AG2180" s="53" t="n">
        <x:v>44348</x:v>
      </x:c>
      <x:c r="AH2180" s="50" t="str">
        <x:v>S100VZ7J</x:v>
      </x:c>
      <x:c r="AI2180" s="50" t="str">
        <x:v>NetSalesSummaryOfBusinessResults</x:v>
      </x:c>
      <x:c r="AJ2180" s="50" t="str">
        <x:v>OperatingIncome</x:v>
      </x:c>
      <x:c r="AK2180" s="53" t="n">
        <x:v>45747</x:v>
      </x:c>
      <x:c r="AL2180" s="50" t="str">
        <x:v>365/365/365/366/365</x:v>
      </x:c>
      <x:c r="AM2180" s="51" t="n">
        <x:v>89489827</x:v>
      </x:c>
      <x:c r="AN2180" s="51" t="n">
        <x:v>986</x:v>
      </x:c>
      <x:c r="AO2180" s="51" t="n">
        <x:f>IFERROR(AM2180*AN2180,"")</x:f>
        <x:v>88236969422</x:v>
      </x:c>
      <x:c r="AP2180" s="56" t="n">
        <x:f>IFERROR(AO2180/(K2180*1000000),"")</x:f>
        <x:v>0.12478640966816762</x:v>
      </x:c>
      <x:c r="AQ2180" s="57" t="n">
        <x:v>282187703.3333333</x:v>
      </x:c>
      <x:c r="AR2180" s="52" t="n">
        <x:v>0.3617695363922426</x:v>
      </x:c>
      <x:c r="AS2180" s="52" t="n">
        <x:v>-0.5012700982644825</x:v>
      </x:c>
      <x:c r="AT2180" s="55" t="b">
        <x:v>1</x:v>
      </x:c>
      <x:c r="AU2180" s="50"/>
      <x:c r="AV2180" s="58" t="n">
        <x:v>-0.0350687539227219</x:v>
      </x:c>
      <x:c r="AW2180" s="50" t="n">
        <x:v>2150</x:v>
      </x:c>
      <x:c r="AX2180" s="50" t="str">
        <x:v>Future Moat</x:v>
      </x:c>
      <x:c r="AY2180" s="50" t="str">
        <x:v>目立つ機械的警告なし（定性確認は別途必要）</x:v>
      </x:c>
      <x:c r="AZ2180" s="59" t="str">
        <x:v>2025-06-19 15:53</x:v>
      </x:c>
      <x:c r="BA2180" s="53" t="n">
        <x:v>25143</x:v>
      </x:c>
      <x:c r="BB2180" s="50"/>
      <x:c r="BC2180" s="50"/>
      <x:c r="BD2180" s="50" t="str">
        <x:v>TOPIX Small 1</x:v>
      </x:c>
    </x:row>
    <x:row r="2181">
      <x:c r="A2181" s="50" t="n">
        <x:v>2180</x:v>
      </x:c>
      <x:c r="B2181" s="50" t="str">
        <x:v>6996</x:v>
      </x:c>
      <x:c r="C2181" s="50" t="str">
        <x:v>6996.T</x:v>
      </x:c>
      <x:c r="D2181" s="50" t="str">
        <x:v>NICHICON CORPORATION</x:v>
      </x:c>
      <x:c r="E2181" s="50" t="str">
        <x:v>Prime Market (Domestic)</x:v>
      </x:c>
      <x:c r="F2181" s="50" t="str">
        <x:v>Electric Appliances</x:v>
      </x:c>
      <x:c r="G2181" s="51" t="n">
        <x:v>116073</x:v>
      </x:c>
      <x:c r="H2181" s="51" t="n">
        <x:v>142198</x:v>
      </x:c>
      <x:c r="I2181" s="51" t="n">
        <x:v>184725</x:v>
      </x:c>
      <x:c r="J2181" s="51" t="n">
        <x:v>181643</x:v>
      </x:c>
      <x:c r="K2181" s="51" t="n">
        <x:v>175751</x:v>
      </x:c>
      <x:c r="L2181" s="52" t="n">
        <x:f>IFERROR(H2181/G2181-1,"")</x:f>
        <x:v>0.2250738759229105</x:v>
      </x:c>
      <x:c r="M2181" s="52" t="n">
        <x:f>IFERROR(I2181/H2181-1,"")</x:f>
        <x:v>0.29906890392269925</x:v>
      </x:c>
      <x:c r="N2181" s="52" t="n">
        <x:f>IFERROR(J2181/I2181-1,"")</x:f>
        <x:v>-0.016684260387061833</x:v>
      </x:c>
      <x:c r="O2181" s="52" t="n">
        <x:f>IFERROR(K2181/J2181-1,"")</x:f>
        <x:v>-0.032437253293548296</x:v>
      </x:c>
      <x:c r="P2181" s="52" t="n">
        <x:f>IFERROR((K2181/G2181)^(1/4)-1,"")</x:f>
        <x:v>0.10928119031586303</x:v>
      </x:c>
      <x:c r="Q2181" s="51" t="n">
        <x:v>5203</x:v>
      </x:c>
      <x:c r="R2181" s="52" t="n">
        <x:f>IFERROR(Q2181/K2181,"")</x:f>
        <x:v>0.02960438347434723</x:v>
      </x:c>
      <x:c r="S2181" s="53" t="n">
        <x:v>22555</x:v>
      </x:c>
      <x:c r="T2181" s="50" t="str">
        <x:v>EDINET_company_history</x:v>
      </x:c>
      <x:c r="U2181" s="50" t="str">
        <x:v>日本マスタートラスト信託銀行株式会社（信託口）</x:v>
      </x:c>
      <x:c r="V2181" s="54" t="n">
        <x:v>0.118</x:v>
      </x:c>
      <x:c r="W2181" s="50" t="str">
        <x:v>武田 一平 / 森 克彦</x:v>
      </x:c>
      <x:c r="X2181" s="50" t="b">
        <x:f>AND(COUNT(L2181:O2181)=4,L2181&gt;='設定'!$B$6,M2181&gt;='設定'!$B$6,N2181&gt;='設定'!$B$6,O2181&gt;='設定'!$B$6)</x:f>
        <x:v>0</x:v>
      </x:c>
      <x:c r="Y2181" s="50" t="b">
        <x:f>AND(COUNT(G2181:K2181)=5,P2181&gt;='設定'!$B$7)</x:f>
        <x:v>0</x:v>
      </x:c>
      <x:c r="Z2181" s="50" t="b">
        <x:f>AND(ISNUMBER(R2181),R2181&gt;='設定'!$B$8)</x:f>
        <x:v>0</x:v>
      </x:c>
      <x:c r="AA2181" s="50" t="b">
        <x:f>AND(ISNUMBER(S2181),S2181&gt;=DATE(YEAR('設定'!$B$10)-'設定'!$B$9,MONTH('設定'!$B$10),DAY('設定'!$B$10)))</x:f>
        <x:v>0</x:v>
      </x:c>
      <x:c r="AB2181" s="55" t="b">
        <x:v>0</x:v>
      </x:c>
      <x:c r="AC2181" s="55" t="b">
        <x:v>0</x:v>
      </x:c>
      <x:c r="AD2181" s="50" t="n">
        <x:f>IF(X2181,1,0)+IF(Z2181,1,0)+IF(AA2181,1,0)+IF(AB2181,1,0)</x:f>
        <x:v>0</x:v>
      </x:c>
      <x:c r="AE2181" s="50" t="n">
        <x:f>IF(Y2181,1,0)+IF(Z2181,1,0)+IF(AA2181,1,0)+IF(AB2181,1,0)</x:f>
        <x:v>0</x:v>
      </x:c>
      <x:c r="AF2181" s="50" t="n">
        <x:f>IF(Y2181,1,0)+IF(Z2181,1,0)+IF(AA2181,1,0)+IF(AC2181,1,0)</x:f>
        <x:v>0</x:v>
      </x:c>
      <x:c r="AG2181" s="53" t="n">
        <x:v>44348</x:v>
      </x:c>
      <x:c r="AH2181" s="50" t="str">
        <x:v>S100W8DW</x:v>
      </x:c>
      <x:c r="AI2181" s="50" t="str">
        <x:v>NetSalesSummaryOfBusinessResults</x:v>
      </x:c>
      <x:c r="AJ2181" s="50" t="str">
        <x:v>OperatingIncome</x:v>
      </x:c>
      <x:c r="AK2181" s="53" t="n">
        <x:v>45747</x:v>
      </x:c>
      <x:c r="AL2181" s="50" t="str">
        <x:v>365/365/365/366/365</x:v>
      </x:c>
      <x:c r="AM2181" s="51" t="n">
        <x:v>67159300</x:v>
      </x:c>
      <x:c r="AN2181" s="51" t="n">
        <x:v>3970</x:v>
      </x:c>
      <x:c r="AO2181" s="51" t="n">
        <x:f>IFERROR(AM2181*AN2181,"")</x:f>
        <x:v>266622421000</x:v>
      </x:c>
      <x:c r="AP2181" s="56" t="n">
        <x:f>IFERROR(AO2181/(K2181*1000000),"")</x:f>
        <x:v>1.5170463951840958</x:v>
      </x:c>
      <x:c r="AQ2181" s="57" t="n">
        <x:v>1880553048.3333333</x:v>
      </x:c>
      <x:c r="AR2181" s="52" t="n">
        <x:v>0.3760154737690609</x:v>
      </x:c>
      <x:c r="AS2181" s="52" t="n">
        <x:v>-0.404290625120306</x:v>
      </x:c>
      <x:c r="AT2181" s="55" t="b">
        <x:v>1</x:v>
      </x:c>
      <x:c r="AU2181" s="50"/>
      <x:c r="AV2181" s="58" t="n">
        <x:v>0.5212839974178912</x:v>
      </x:c>
      <x:c r="AW2181" s="50" t="n">
        <x:v>73</x:v>
      </x:c>
      <x:c r="AX2181" s="50" t="str">
        <x:v>Future Moat</x:v>
      </x:c>
      <x:c r="AY2181" s="50" t="str">
        <x:v>目立つ機械的警告なし（定性確認は別途必要）</x:v>
      </x:c>
      <x:c r="AZ2181" s="59" t="str">
        <x:v>2025-06-27 14:30</x:v>
      </x:c>
      <x:c r="BA2181" s="53" t="n">
        <x:v>22555</x:v>
      </x:c>
      <x:c r="BB2181" s="50"/>
      <x:c r="BC2181" s="50"/>
      <x:c r="BD2181" s="50" t="str">
        <x:v>TOPIX Small 1</x:v>
      </x:c>
    </x:row>
    <x:row r="2182">
      <x:c r="A2182" s="50" t="n">
        <x:v>2181</x:v>
      </x:c>
      <x:c r="B2182" s="50" t="str">
        <x:v>9543</x:v>
      </x:c>
      <x:c r="C2182" s="50" t="str">
        <x:v>9543.T</x:v>
      </x:c>
      <x:c r="D2182" s="50" t="str">
        <x:v>SHIZUOKA GAS CO.,LTD.</x:v>
      </x:c>
      <x:c r="E2182" s="50" t="str">
        <x:v>Prime Market (Domestic)</x:v>
      </x:c>
      <x:c r="F2182" s="50" t="str">
        <x:v>Electric Power and Gas</x:v>
      </x:c>
      <x:c r="G2182" s="51" t="n">
        <x:v>132988</x:v>
      </x:c>
      <x:c r="H2182" s="51" t="n">
        <x:v>207325</x:v>
      </x:c>
      <x:c r="I2182" s="51" t="n">
        <x:v>214004</x:v>
      </x:c>
      <x:c r="J2182" s="51" t="n">
        <x:v>202237</x:v>
      </x:c>
      <x:c r="K2182" s="51" t="n">
        <x:v>201207</x:v>
      </x:c>
      <x:c r="L2182" s="52" t="n">
        <x:f>IFERROR(H2182/G2182-1,"")</x:f>
        <x:v>0.5589752458868469</x:v>
      </x:c>
      <x:c r="M2182" s="52" t="n">
        <x:f>IFERROR(I2182/H2182-1,"")</x:f>
        <x:v>0.032215121186542905</x:v>
      </x:c>
      <x:c r="N2182" s="52" t="n">
        <x:f>IFERROR(J2182/I2182-1,"")</x:f>
        <x:v>-0.054984953552270066</x:v>
      </x:c>
      <x:c r="O2182" s="52" t="n">
        <x:f>IFERROR(K2182/J2182-1,"")</x:f>
        <x:v>-0.005093034410122765</x:v>
      </x:c>
      <x:c r="P2182" s="52" t="n">
        <x:f>IFERROR((K2182/G2182)^(1/4)-1,"")</x:f>
        <x:v>0.10906667974582729</x:v>
      </x:c>
      <x:c r="Q2182" s="51" t="n">
        <x:v>14072</x:v>
      </x:c>
      <x:c r="R2182" s="52" t="n">
        <x:f>IFERROR(Q2182/K2182,"")</x:f>
        <x:v>0.06993792462488879</x:v>
      </x:c>
      <x:c r="S2182" s="53" t="n">
        <x:v>37226</x:v>
      </x:c>
      <x:c r="T2182" s="50" t="str">
        <x:v>EDINET_company_history</x:v>
      </x:c>
      <x:c r="U2182" s="50" t="str">
        <x:v>鈴与商事株式会社</x:v>
      </x:c>
      <x:c r="V2182" s="54" t="n">
        <x:v>0.1811</x:v>
      </x:c>
      <x:c r="W2182" s="50" t="str">
        <x:v>岸 田 裕 之 / 松 本 尚 武</x:v>
      </x:c>
      <x:c r="X2182" s="50" t="b">
        <x:f>AND(COUNT(L2182:O2182)=4,L2182&gt;='設定'!$B$6,M2182&gt;='設定'!$B$6,N2182&gt;='設定'!$B$6,O2182&gt;='設定'!$B$6)</x:f>
        <x:v>0</x:v>
      </x:c>
      <x:c r="Y2182" s="50" t="b">
        <x:f>AND(COUNT(G2182:K2182)=5,P2182&gt;='設定'!$B$7)</x:f>
        <x:v>0</x:v>
      </x:c>
      <x:c r="Z2182" s="50" t="b">
        <x:f>AND(ISNUMBER(R2182),R2182&gt;='設定'!$B$8)</x:f>
        <x:v>0</x:v>
      </x:c>
      <x:c r="AA2182" s="50" t="b">
        <x:f>AND(ISNUMBER(S2182),S2182&gt;=DATE(YEAR('設定'!$B$10)-'設定'!$B$9,MONTH('設定'!$B$10),DAY('設定'!$B$10)))</x:f>
        <x:v>0</x:v>
      </x:c>
      <x:c r="AB2182" s="55" t="b">
        <x:v>0</x:v>
      </x:c>
      <x:c r="AC2182" s="55" t="b">
        <x:v>0</x:v>
      </x:c>
      <x:c r="AD2182" s="50" t="n">
        <x:f>IF(X2182,1,0)+IF(Z2182,1,0)+IF(AA2182,1,0)+IF(AB2182,1,0)</x:f>
        <x:v>0</x:v>
      </x:c>
      <x:c r="AE2182" s="50" t="n">
        <x:f>IF(Y2182,1,0)+IF(Z2182,1,0)+IF(AA2182,1,0)+IF(AB2182,1,0)</x:f>
        <x:v>0</x:v>
      </x:c>
      <x:c r="AF2182" s="50" t="n">
        <x:f>IF(Y2182,1,0)+IF(Z2182,1,0)+IF(AA2182,1,0)+IF(AC2182,1,0)</x:f>
        <x:v>0</x:v>
      </x:c>
      <x:c r="AG2182" s="53" t="n">
        <x:v>44348</x:v>
      </x:c>
      <x:c r="AH2182" s="50" t="str">
        <x:v>S100XTDX</x:v>
      </x:c>
      <x:c r="AI2182" s="50" t="str">
        <x:v>NetSalesSummaryOfBusinessResults</x:v>
      </x:c>
      <x:c r="AJ2182" s="50" t="str">
        <x:v>OperatingIncome</x:v>
      </x:c>
      <x:c r="AK2182" s="53" t="n">
        <x:v>46022</x:v>
      </x:c>
      <x:c r="AL2182" s="50" t="str">
        <x:v>365/365/365/366/365</x:v>
      </x:c>
      <x:c r="AM2182" s="51" t="n">
        <x:v>75353050</x:v>
      </x:c>
      <x:c r="AN2182" s="51" t="n">
        <x:v>1198</x:v>
      </x:c>
      <x:c r="AO2182" s="51" t="n">
        <x:f>IFERROR(AM2182*AN2182,"")</x:f>
        <x:v>90272953900</x:v>
      </x:c>
      <x:c r="AP2182" s="56" t="n">
        <x:f>IFERROR(AO2182/(K2182*1000000),"")</x:f>
        <x:v>0.4486571237581197</x:v>
      </x:c>
      <x:c r="AQ2182" s="57" t="n">
        <x:v>209472231.66666663</x:v>
      </x:c>
      <x:c r="AR2182" s="52" t="n">
        <x:v>0.2517263170088419</x:v>
      </x:c>
      <x:c r="AS2182" s="52" t="n">
        <x:v>-0.3974401135656715</x:v>
      </x:c>
      <x:c r="AT2182" s="55" t="b">
        <x:v>1</x:v>
      </x:c>
      <x:c r="AU2182" s="50"/>
      <x:c r="AV2182" s="58" t="n">
        <x:v>0.1805248920401858</x:v>
      </x:c>
      <x:c r="AW2182" s="50" t="n">
        <x:v>826</x:v>
      </x:c>
      <x:c r="AX2182" s="50" t="str">
        <x:v>Core Moat</x:v>
      </x:c>
      <x:c r="AY2182" s="50" t="str">
        <x:v>目立つ機械的警告なし（定性確認は別途必要）</x:v>
      </x:c>
      <x:c r="AZ2182" s="59" t="str">
        <x:v>2026-03-25 10:40</x:v>
      </x:c>
      <x:c r="BA2182" s="53" t="n">
        <x:v>37226</x:v>
      </x:c>
      <x:c r="BB2182" s="50"/>
      <x:c r="BC2182" s="50"/>
      <x:c r="BD2182" s="50" t="str">
        <x:v>TOPIX Small 1</x:v>
      </x:c>
    </x:row>
    <x:row r="2183">
      <x:c r="A2183" s="50" t="n">
        <x:v>2182</x:v>
      </x:c>
      <x:c r="B2183" s="50" t="str">
        <x:v>8011</x:v>
      </x:c>
      <x:c r="C2183" s="50" t="str">
        <x:v>8011.T</x:v>
      </x:c>
      <x:c r="D2183" s="50" t="str">
        <x:v>SANYO SHOKAI LTD.</x:v>
      </x:c>
      <x:c r="E2183" s="50" t="str">
        <x:v>Prime Market (Domestic)</x:v>
      </x:c>
      <x:c r="F2183" s="50" t="str">
        <x:v>Textiles and Apparels</x:v>
      </x:c>
      <x:c r="G2183" s="51" t="n">
        <x:v>38642</x:v>
      </x:c>
      <x:c r="H2183" s="51" t="n">
        <x:v>58273</x:v>
      </x:c>
      <x:c r="I2183" s="51" t="n">
        <x:v>61353</x:v>
      </x:c>
      <x:c r="J2183" s="51" t="n">
        <x:v>60526</x:v>
      </x:c>
      <x:c r="K2183" s="51" t="n">
        <x:v>58448</x:v>
      </x:c>
      <x:c r="L2183" s="52" t="n">
        <x:f>IFERROR(H2183/G2183-1,"")</x:f>
        <x:v>0.5080223590911443</x:v>
      </x:c>
      <x:c r="M2183" s="52" t="n">
        <x:f>IFERROR(I2183/H2183-1,"")</x:f>
        <x:v>0.052854666826832375</x:v>
      </x:c>
      <x:c r="N2183" s="52" t="n">
        <x:f>IFERROR(J2183/I2183-1,"")</x:f>
        <x:v>-0.013479373461770416</x:v>
      </x:c>
      <x:c r="O2183" s="52" t="n">
        <x:f>IFERROR(K2183/J2183-1,"")</x:f>
        <x:v>-0.03433235303836368</x:v>
      </x:c>
      <x:c r="P2183" s="52" t="n">
        <x:f>IFERROR((K2183/G2183)^(1/4)-1,"")</x:f>
        <x:v>0.10898970540617237</x:v>
      </x:c>
      <x:c r="Q2183" s="51" t="n">
        <x:v>1298</x:v>
      </x:c>
      <x:c r="R2183" s="52" t="n">
        <x:f>IFERROR(Q2183/K2183,"")</x:f>
        <x:v>0.02220777443197372</x:v>
      </x:c>
      <x:c r="S2183" s="53" t="n">
        <x:v>26115</x:v>
      </x:c>
      <x:c r="T2183" s="50" t="str">
        <x:v>EDINET_company_history</x:v>
      </x:c>
      <x:c r="U2183" s="50" t="str">
        <x:v>八木通商株式会社</x:v>
      </x:c>
      <x:c r="V2183" s="54" t="n">
        <x:v>0.111</x:v>
      </x:c>
      <x:c r="W2183" s="50" t="str">
        <x:v>大江 伸治 / 平林 義規 / 加藤 郁郎</x:v>
      </x:c>
      <x:c r="X2183" s="50" t="b">
        <x:f>AND(COUNT(L2183:O2183)=4,L2183&gt;='設定'!$B$6,M2183&gt;='設定'!$B$6,N2183&gt;='設定'!$B$6,O2183&gt;='設定'!$B$6)</x:f>
        <x:v>0</x:v>
      </x:c>
      <x:c r="Y2183" s="50" t="b">
        <x:f>AND(COUNT(G2183:K2183)=5,P2183&gt;='設定'!$B$7)</x:f>
        <x:v>0</x:v>
      </x:c>
      <x:c r="Z2183" s="50" t="b">
        <x:f>AND(ISNUMBER(R2183),R2183&gt;='設定'!$B$8)</x:f>
        <x:v>0</x:v>
      </x:c>
      <x:c r="AA2183" s="50" t="b">
        <x:f>AND(ISNUMBER(S2183),S2183&gt;=DATE(YEAR('設定'!$B$10)-'設定'!$B$9,MONTH('設定'!$B$10),DAY('設定'!$B$10)))</x:f>
        <x:v>0</x:v>
      </x:c>
      <x:c r="AB2183" s="55" t="b">
        <x:v>0</x:v>
      </x:c>
      <x:c r="AC2183" s="55" t="b">
        <x:v>0</x:v>
      </x:c>
      <x:c r="AD2183" s="50" t="n">
        <x:f>IF(X2183,1,0)+IF(Z2183,1,0)+IF(AA2183,1,0)+IF(AB2183,1,0)</x:f>
        <x:v>0</x:v>
      </x:c>
      <x:c r="AE2183" s="50" t="n">
        <x:f>IF(Y2183,1,0)+IF(Z2183,1,0)+IF(AA2183,1,0)+IF(AB2183,1,0)</x:f>
        <x:v>0</x:v>
      </x:c>
      <x:c r="AF2183" s="50" t="n">
        <x:f>IF(Y2183,1,0)+IF(Z2183,1,0)+IF(AA2183,1,0)+IF(AC2183,1,0)</x:f>
        <x:v>0</x:v>
      </x:c>
      <x:c r="AG2183" s="53" t="n">
        <x:v>44348</x:v>
      </x:c>
      <x:c r="AH2183" s="50" t="str">
        <x:v>S100Y77K</x:v>
      </x:c>
      <x:c r="AI2183" s="50" t="str">
        <x:v>NetSalesSummaryOfBusinessResults</x:v>
      </x:c>
      <x:c r="AJ2183" s="50" t="str">
        <x:v>OperatingIncome</x:v>
      </x:c>
      <x:c r="AK2183" s="53" t="n">
        <x:v>46081</x:v>
      </x:c>
      <x:c r="AL2183" s="50" t="str">
        <x:v>365/365/366/365/365</x:v>
      </x:c>
      <x:c r="AM2183" s="51" t="n">
        <x:v>10196334</x:v>
      </x:c>
      <x:c r="AN2183" s="51" t="n">
        <x:v>3700</x:v>
      </x:c>
      <x:c r="AO2183" s="51" t="n">
        <x:f>IFERROR(AM2183*AN2183,"")</x:f>
        <x:v>37726435800</x:v>
      </x:c>
      <x:c r="AP2183" s="56" t="n">
        <x:f>IFERROR(AO2183/(K2183*1000000),"")</x:f>
        <x:v>0.6454700896523405</x:v>
      </x:c>
      <x:c r="AQ2183" s="57" t="n">
        <x:v>234527183.33333337</x:v>
      </x:c>
      <x:c r="AR2183" s="52" t="n">
        <x:v>0.4112577336482163</x:v>
      </x:c>
      <x:c r="AS2183" s="52" t="n">
        <x:v>-0.4759786104302124</x:v>
      </x:c>
      <x:c r="AT2183" s="55" t="b">
        <x:v>1</x:v>
      </x:c>
      <x:c r="AU2183" s="50"/>
      <x:c r="AV2183" s="58" t="n">
        <x:v>-0.1962431460801921</x:v>
      </x:c>
      <x:c r="AW2183" s="50" t="n">
        <x:v>3021</x:v>
      </x:c>
      <x:c r="AX2183" s="50" t="str">
        <x:v>Core Moat</x:v>
      </x:c>
      <x:c r="AY2183" s="50" t="str">
        <x:v>目立つ機械的警告なし（定性確認は別途必要）</x:v>
      </x:c>
      <x:c r="AZ2183" s="59" t="str">
        <x:v>2026-05-28 13:31</x:v>
      </x:c>
      <x:c r="BA2183" s="53" t="n">
        <x:v>26115</x:v>
      </x:c>
      <x:c r="BB2183" s="50"/>
      <x:c r="BC2183" s="50"/>
      <x:c r="BD2183" s="50" t="str">
        <x:v>TOPIX Small 2</x:v>
      </x:c>
    </x:row>
    <x:row r="2184">
      <x:c r="A2184" s="50" t="n">
        <x:v>2183</x:v>
      </x:c>
      <x:c r="B2184" s="50" t="str">
        <x:v>8835</x:v>
      </x:c>
      <x:c r="C2184" s="50" t="str">
        <x:v>8835.T</x:v>
      </x:c>
      <x:c r="D2184" s="50" t="str">
        <x:v>TAIHEIYO KOUHATSU INCORPORATED</x:v>
      </x:c>
      <x:c r="E2184" s="50" t="str">
        <x:v>Standard Market(Domestic)</x:v>
      </x:c>
      <x:c r="F2184" s="50" t="str">
        <x:v>Wholesale Trade</x:v>
      </x:c>
      <x:c r="G2184" s="51" t="n">
        <x:v>27825</x:v>
      </x:c>
      <x:c r="H2184" s="51" t="n">
        <x:v>32855</x:v>
      </x:c>
      <x:c r="I2184" s="51" t="n">
        <x:v>51016</x:v>
      </x:c>
      <x:c r="J2184" s="51" t="n">
        <x:v>41104</x:v>
      </x:c>
      <x:c r="K2184" s="51" t="n">
        <x:v>42076</x:v>
      </x:c>
      <x:c r="L2184" s="52" t="n">
        <x:f>IFERROR(H2184/G2184-1,"")</x:f>
        <x:v>0.18077268643306388</x:v>
      </x:c>
      <x:c r="M2184" s="52" t="n">
        <x:f>IFERROR(I2184/H2184-1,"")</x:f>
        <x:v>0.5527621366610866</x:v>
      </x:c>
      <x:c r="N2184" s="52" t="n">
        <x:f>IFERROR(J2184/I2184-1,"")</x:f>
        <x:v>-0.1942919868276619</x:v>
      </x:c>
      <x:c r="O2184" s="52" t="n">
        <x:f>IFERROR(K2184/J2184-1,"")</x:f>
        <x:v>0.02364733359283777</x:v>
      </x:c>
      <x:c r="P2184" s="52" t="n">
        <x:f>IFERROR((K2184/G2184)^(1/4)-1,"")</x:f>
        <x:v>0.10891898392262167</x:v>
      </x:c>
      <x:c r="Q2184" s="51" t="n">
        <x:v>857</x:v>
      </x:c>
      <x:c r="R2184" s="52" t="n">
        <x:f>IFERROR(Q2184/K2184,"")</x:f>
        <x:v>0.02036790569445765</x:v>
      </x:c>
      <x:c r="S2184" s="53" t="n">
        <x:v>18019</x:v>
      </x:c>
      <x:c r="T2184" s="50" t="str">
        <x:v>EDINET_company_history</x:v>
      </x:c>
      <x:c r="U2184" s="50" t="str">
        <x:v>クロダ株式会社</x:v>
      </x:c>
      <x:c r="V2184" s="54" t="n">
        <x:v>0.0504</x:v>
      </x:c>
      <x:c r="W2184" s="50" t="str">
        <x:v>板垣 好紀</x:v>
      </x:c>
      <x:c r="X2184" s="50" t="b">
        <x:f>AND(COUNT(L2184:O2184)=4,L2184&gt;='設定'!$B$6,M2184&gt;='設定'!$B$6,N2184&gt;='設定'!$B$6,O2184&gt;='設定'!$B$6)</x:f>
        <x:v>0</x:v>
      </x:c>
      <x:c r="Y2184" s="50" t="b">
        <x:f>AND(COUNT(G2184:K2184)=5,P2184&gt;='設定'!$B$7)</x:f>
        <x:v>0</x:v>
      </x:c>
      <x:c r="Z2184" s="50" t="b">
        <x:f>AND(ISNUMBER(R2184),R2184&gt;='設定'!$B$8)</x:f>
        <x:v>0</x:v>
      </x:c>
      <x:c r="AA2184" s="50" t="b">
        <x:f>AND(ISNUMBER(S2184),S2184&gt;=DATE(YEAR('設定'!$B$10)-'設定'!$B$9,MONTH('設定'!$B$10),DAY('設定'!$B$10)))</x:f>
        <x:v>0</x:v>
      </x:c>
      <x:c r="AB2184" s="55" t="b">
        <x:v>0</x:v>
      </x:c>
      <x:c r="AC2184" s="55" t="b">
        <x:v>0</x:v>
      </x:c>
      <x:c r="AD2184" s="50" t="n">
        <x:f>IF(X2184,1,0)+IF(Z2184,1,0)+IF(AA2184,1,0)+IF(AB2184,1,0)</x:f>
        <x:v>0</x:v>
      </x:c>
      <x:c r="AE2184" s="50" t="n">
        <x:f>IF(Y2184,1,0)+IF(Z2184,1,0)+IF(AA2184,1,0)+IF(AB2184,1,0)</x:f>
        <x:v>0</x:v>
      </x:c>
      <x:c r="AF2184" s="50" t="n">
        <x:f>IF(Y2184,1,0)+IF(Z2184,1,0)+IF(AA2184,1,0)+IF(AC2184,1,0)</x:f>
        <x:v>0</x:v>
      </x:c>
      <x:c r="AG2184" s="53" t="n">
        <x:v>44348</x:v>
      </x:c>
      <x:c r="AH2184" s="50" t="str">
        <x:v>S100W5SG</x:v>
      </x:c>
      <x:c r="AI2184" s="50" t="str">
        <x:v>NetSalesSummaryOfBusinessResults</x:v>
      </x:c>
      <x:c r="AJ2184" s="50" t="str">
        <x:v>OperatingIncome</x:v>
      </x:c>
      <x:c r="AK2184" s="53" t="n">
        <x:v>45747</x:v>
      </x:c>
      <x:c r="AL2184" s="50" t="str">
        <x:v>365/365/365/366/365</x:v>
      </x:c>
      <x:c r="AM2184" s="51" t="n">
        <x:v>7779348</x:v>
      </x:c>
      <x:c r="AN2184" s="51" t="n">
        <x:v>763</x:v>
      </x:c>
      <x:c r="AO2184" s="51" t="n">
        <x:f>IFERROR(AM2184*AN2184,"")</x:f>
        <x:v>5935642524</x:v>
      </x:c>
      <x:c r="AP2184" s="56" t="n">
        <x:f>IFERROR(AO2184/(K2184*1000000),"")</x:f>
        <x:v>0.14106955328453274</x:v>
      </x:c>
      <x:c r="AQ2184" s="57" t="n">
        <x:v>627204008.3333334</x:v>
      </x:c>
      <x:c r="AR2184" s="52" t="n">
        <x:v>0.2766357343899329</x:v>
      </x:c>
      <x:c r="AS2184" s="52" t="n">
        <x:v>-0.39540412044374</x:v>
      </x:c>
      <x:c r="AT2184" s="55" t="b">
        <x:v>1</x:v>
      </x:c>
      <x:c r="AU2184" s="50"/>
      <x:c r="AV2184" s="58" t="n">
        <x:v>-0.1509921819803342</x:v>
      </x:c>
      <x:c r="AW2184" s="50" t="n">
        <x:v>2854</x:v>
      </x:c>
      <x:c r="AX2184" s="50" t="str">
        <x:v>Core Moat</x:v>
      </x:c>
      <x:c r="AY2184" s="50" t="str">
        <x:v>目立つ機械的警告なし（定性確認は別途必要）</x:v>
      </x:c>
      <x:c r="AZ2184" s="59" t="str">
        <x:v>2025-06-26 13:31</x:v>
      </x:c>
      <x:c r="BA2184" s="53" t="n">
        <x:v>18019</x:v>
      </x:c>
      <x:c r="BB2184" s="50"/>
      <x:c r="BC2184" s="50"/>
      <x:c r="BD2184" s="50"/>
    </x:row>
    <x:row r="2185">
      <x:c r="A2185" s="50" t="n">
        <x:v>2184</x:v>
      </x:c>
      <x:c r="B2185" s="50" t="str">
        <x:v>6473</x:v>
      </x:c>
      <x:c r="C2185" s="50" t="str">
        <x:v>6473.T</x:v>
      </x:c>
      <x:c r="D2185" s="50" t="str">
        <x:v>JTEKT Corporation</x:v>
      </x:c>
      <x:c r="E2185" s="50" t="str">
        <x:v>Prime Market (Domestic)</x:v>
      </x:c>
      <x:c r="F2185" s="50" t="str">
        <x:v>Machinery</x:v>
      </x:c>
      <x:c r="G2185" s="51" t="n">
        <x:v>1246286</x:v>
      </x:c>
      <x:c r="H2185" s="51" t="n">
        <x:v>1428426</x:v>
      </x:c>
      <x:c r="I2185" s="51" t="n">
        <x:v>1678146</x:v>
      </x:c>
      <x:c r="J2185" s="51" t="n">
        <x:v>1891504</x:v>
      </x:c>
      <x:c r="K2185" s="51" t="n">
        <x:v>1884397</x:v>
      </x:c>
      <x:c r="L2185" s="52" t="n">
        <x:f>IFERROR(H2185/G2185-1,"")</x:f>
        <x:v>0.14614622967761814</x:v>
      </x:c>
      <x:c r="M2185" s="52" t="n">
        <x:f>IFERROR(I2185/H2185-1,"")</x:f>
        <x:v>0.1748217968589203</x:v>
      </x:c>
      <x:c r="N2185" s="52" t="n">
        <x:f>IFERROR(J2185/I2185-1,"")</x:f>
        <x:v>0.12713911662036548</x:v>
      </x:c>
      <x:c r="O2185" s="52" t="n">
        <x:f>IFERROR(K2185/J2185-1,"")</x:f>
        <x:v>-0.003757327502347363</x:v>
      </x:c>
      <x:c r="P2185" s="52" t="n">
        <x:f>IFERROR((K2185/G2185)^(1/4)-1,"")</x:f>
        <x:v>0.10889052320893566</x:v>
      </x:c>
      <x:c r="Q2185" s="51" t="n">
        <x:v>38452</x:v>
      </x:c>
      <x:c r="R2185" s="52" t="n">
        <x:f>IFERROR(Q2185/K2185,"")</x:f>
        <x:v>0.020405466576310618</x:v>
      </x:c>
      <x:c r="S2185" s="53" t="n">
        <x:v>15097</x:v>
      </x:c>
      <x:c r="T2185" s="50" t="str">
        <x:v>EDINET_company_history</x:v>
      </x:c>
      <x:c r="U2185" s="50" t="str">
        <x:v>トヨタ自動車株式会社</x:v>
      </x:c>
      <x:c r="V2185" s="54" t="n">
        <x:v>0.2426</x:v>
      </x:c>
      <x:c r="W2185" s="50" t="str">
        <x:v>近 藤 禎 人 / 松 本 巧 / 山 中 浩 一</x:v>
      </x:c>
      <x:c r="X2185" s="50" t="b">
        <x:f>AND(COUNT(L2185:O2185)=4,L2185&gt;='設定'!$B$6,M2185&gt;='設定'!$B$6,N2185&gt;='設定'!$B$6,O2185&gt;='設定'!$B$6)</x:f>
        <x:v>0</x:v>
      </x:c>
      <x:c r="Y2185" s="50" t="b">
        <x:f>AND(COUNT(G2185:K2185)=5,P2185&gt;='設定'!$B$7)</x:f>
        <x:v>0</x:v>
      </x:c>
      <x:c r="Z2185" s="50" t="b">
        <x:f>AND(ISNUMBER(R2185),R2185&gt;='設定'!$B$8)</x:f>
        <x:v>0</x:v>
      </x:c>
      <x:c r="AA2185" s="50" t="b">
        <x:f>AND(ISNUMBER(S2185),S2185&gt;=DATE(YEAR('設定'!$B$10)-'設定'!$B$9,MONTH('設定'!$B$10),DAY('設定'!$B$10)))</x:f>
        <x:v>0</x:v>
      </x:c>
      <x:c r="AB2185" s="55" t="b">
        <x:v>0</x:v>
      </x:c>
      <x:c r="AC2185" s="55" t="b">
        <x:v>0</x:v>
      </x:c>
      <x:c r="AD2185" s="50" t="n">
        <x:f>IF(X2185,1,0)+IF(Z2185,1,0)+IF(AA2185,1,0)+IF(AB2185,1,0)</x:f>
        <x:v>0</x:v>
      </x:c>
      <x:c r="AE2185" s="50" t="n">
        <x:f>IF(Y2185,1,0)+IF(Z2185,1,0)+IF(AA2185,1,0)+IF(AB2185,1,0)</x:f>
        <x:v>0</x:v>
      </x:c>
      <x:c r="AF2185" s="50" t="n">
        <x:f>IF(Y2185,1,0)+IF(Z2185,1,0)+IF(AA2185,1,0)+IF(AC2185,1,0)</x:f>
        <x:v>0</x:v>
      </x:c>
      <x:c r="AG2185" s="53" t="n">
        <x:v>44348</x:v>
      </x:c>
      <x:c r="AH2185" s="50" t="str">
        <x:v>S100W1C3</x:v>
      </x:c>
      <x:c r="AI2185" s="50" t="str">
        <x:v>RevenueIFRSSummaryOfBusinessResults</x:v>
      </x:c>
      <x:c r="AJ2185" s="50" t="str">
        <x:v>OperatingProfitLossIFRS</x:v>
      </x:c>
      <x:c r="AK2185" s="53" t="n">
        <x:v>45747</x:v>
      </x:c>
      <x:c r="AL2185" s="50" t="str">
        <x:v>365/365/365/366/365</x:v>
      </x:c>
      <x:c r="AM2185" s="51" t="n">
        <x:v>318282607</x:v>
      </x:c>
      <x:c r="AN2185" s="51" t="n">
        <x:v>2059</x:v>
      </x:c>
      <x:c r="AO2185" s="51" t="n">
        <x:f>IFERROR(AM2185*AN2185,"")</x:f>
        <x:v>655343887813</x:v>
      </x:c>
      <x:c r="AP2185" s="56" t="n">
        <x:f>IFERROR(AO2185/(K2185*1000000),"")</x:f>
        <x:v>0.3477737906677839</x:v>
      </x:c>
      <x:c r="AQ2185" s="57" t="n">
        <x:v>2387404313.3333335</x:v>
      </x:c>
      <x:c r="AR2185" s="52" t="n">
        <x:v>0.3310422203534481</x:v>
      </x:c>
      <x:c r="AS2185" s="52" t="n">
        <x:v>-0.4252571732116376</x:v>
      </x:c>
      <x:c r="AT2185" s="55" t="b">
        <x:v>0</x:v>
      </x:c>
      <x:c r="AU2185" s="50" t="str">
        <x:v>missing_financial_data</x:v>
      </x:c>
      <x:c r="AV2185" s="58" t="n">
        <x:v>0.3072539567226353</x:v>
      </x:c>
      <x:c r="AW2185" s="50" t="n">
        <x:v>412</x:v>
      </x:c>
      <x:c r="AX2185" s="50" t="str">
        <x:v>Future Moat</x:v>
      </x:c>
      <x:c r="AY2185" s="50" t="str">
        <x:v>既存適格性フィルター不通過: missing_financial_data</x:v>
      </x:c>
      <x:c r="AZ2185" s="59" t="str">
        <x:v>2025-06-23 16:02</x:v>
      </x:c>
      <x:c r="BA2185" s="53" t="n">
        <x:v>15097</x:v>
      </x:c>
      <x:c r="BB2185" s="50"/>
      <x:c r="BC2185" s="50"/>
      <x:c r="BD2185" s="50" t="str">
        <x:v>TOPIX Mid400</x:v>
      </x:c>
    </x:row>
    <x:row r="2186">
      <x:c r="A2186" s="50" t="n">
        <x:v>2185</x:v>
      </x:c>
      <x:c r="B2186" s="50" t="str">
        <x:v>6330</x:v>
      </x:c>
      <x:c r="C2186" s="50" t="str">
        <x:v>6330.T</x:v>
      </x:c>
      <x:c r="D2186" s="50" t="str">
        <x:v>TOYO ENGINEERING CORPORATION</x:v>
      </x:c>
      <x:c r="E2186" s="50" t="str">
        <x:v>Prime Market (Domestic)</x:v>
      </x:c>
      <x:c r="F2186" s="50" t="str">
        <x:v>Construction</x:v>
      </x:c>
      <x:c r="G2186" s="51" t="n">
        <x:v>184000</x:v>
      </x:c>
      <x:c r="H2186" s="51" t="n">
        <x:v>202986</x:v>
      </x:c>
      <x:c r="I2186" s="51" t="n">
        <x:v>192908</x:v>
      </x:c>
      <x:c r="J2186" s="51" t="n">
        <x:v>260825</x:v>
      </x:c>
      <x:c r="K2186" s="51" t="n">
        <x:v>278091</x:v>
      </x:c>
      <x:c r="L2186" s="52" t="n">
        <x:f>IFERROR(H2186/G2186-1,"")</x:f>
        <x:v>0.10318478260869557</x:v>
      </x:c>
      <x:c r="M2186" s="52" t="n">
        <x:f>IFERROR(I2186/H2186-1,"")</x:f>
        <x:v>-0.049648744248371846</x:v>
      </x:c>
      <x:c r="N2186" s="52" t="n">
        <x:f>IFERROR(J2186/I2186-1,"")</x:f>
        <x:v>0.35206938022269685</x:v>
      </x:c>
      <x:c r="O2186" s="52" t="n">
        <x:f>IFERROR(K2186/J2186-1,"")</x:f>
        <x:v>0.0661976420971917</x:v>
      </x:c>
      <x:c r="P2186" s="52" t="n">
        <x:f>IFERROR((K2186/G2186)^(1/4)-1,"")</x:f>
        <x:v>0.10877207046526682</x:v>
      </x:c>
      <x:c r="Q2186" s="51" t="n">
        <x:v>2591</x:v>
      </x:c>
      <x:c r="R2186" s="52" t="n">
        <x:f>IFERROR(Q2186/K2186,"")</x:f>
        <x:v>0.009317094044755133</x:v>
      </x:c>
      <x:c r="S2186" s="53" t="n">
        <x:v>29526</x:v>
      </x:c>
      <x:c r="T2186" s="50" t="str">
        <x:v>EDINET_company_history</x:v>
      </x:c>
      <x:c r="U2186" s="50" t="str">
        <x:v>インテグラルTeam投資事業有限責任組合</x:v>
      </x:c>
      <x:c r="V2186" s="54" t="n">
        <x:v>0.2999</x:v>
      </x:c>
      <x:c r="W2186" s="50" t="str">
        <x:v>細井 栄治 / 鳥越 紀良</x:v>
      </x:c>
      <x:c r="X2186" s="50" t="b">
        <x:f>AND(COUNT(L2186:O2186)=4,L2186&gt;='設定'!$B$6,M2186&gt;='設定'!$B$6,N2186&gt;='設定'!$B$6,O2186&gt;='設定'!$B$6)</x:f>
        <x:v>0</x:v>
      </x:c>
      <x:c r="Y2186" s="50" t="b">
        <x:f>AND(COUNT(G2186:K2186)=5,P2186&gt;='設定'!$B$7)</x:f>
        <x:v>0</x:v>
      </x:c>
      <x:c r="Z2186" s="50" t="b">
        <x:f>AND(ISNUMBER(R2186),R2186&gt;='設定'!$B$8)</x:f>
        <x:v>0</x:v>
      </x:c>
      <x:c r="AA2186" s="50" t="b">
        <x:f>AND(ISNUMBER(S2186),S2186&gt;=DATE(YEAR('設定'!$B$10)-'設定'!$B$9,MONTH('設定'!$B$10),DAY('設定'!$B$10)))</x:f>
        <x:v>0</x:v>
      </x:c>
      <x:c r="AB2186" s="55" t="b">
        <x:v>0</x:v>
      </x:c>
      <x:c r="AC2186" s="55" t="b">
        <x:v>0</x:v>
      </x:c>
      <x:c r="AD2186" s="50" t="n">
        <x:f>IF(X2186,1,0)+IF(Z2186,1,0)+IF(AA2186,1,0)+IF(AB2186,1,0)</x:f>
        <x:v>0</x:v>
      </x:c>
      <x:c r="AE2186" s="50" t="n">
        <x:f>IF(Y2186,1,0)+IF(Z2186,1,0)+IF(AA2186,1,0)+IF(AB2186,1,0)</x:f>
        <x:v>0</x:v>
      </x:c>
      <x:c r="AF2186" s="50" t="n">
        <x:f>IF(Y2186,1,0)+IF(Z2186,1,0)+IF(AA2186,1,0)+IF(AC2186,1,0)</x:f>
        <x:v>0</x:v>
      </x:c>
      <x:c r="AG2186" s="53" t="n">
        <x:v>44348</x:v>
      </x:c>
      <x:c r="AH2186" s="50" t="str">
        <x:v>S100W4SP</x:v>
      </x:c>
      <x:c r="AI2186" s="50" t="str">
        <x:v>NetSalesOfCompletedConstructionContractsSummaryOfBusinessResults</x:v>
      </x:c>
      <x:c r="AJ2186" s="50" t="str">
        <x:v>OperatingIncome</x:v>
      </x:c>
      <x:c r="AK2186" s="53" t="n">
        <x:v>45747</x:v>
      </x:c>
      <x:c r="AL2186" s="50" t="str">
        <x:v>365/365/365/366/365</x:v>
      </x:c>
      <x:c r="AM2186" s="51" t="n">
        <x:v>58599207</x:v>
      </x:c>
      <x:c r="AN2186" s="51" t="n">
        <x:v>1918</x:v>
      </x:c>
      <x:c r="AO2186" s="51" t="n">
        <x:f>IFERROR(AM2186*AN2186,"")</x:f>
        <x:v>112393279026</x:v>
      </x:c>
      <x:c r="AP2186" s="56" t="n">
        <x:f>IFERROR(AO2186/(K2186*1000000),"")</x:f>
        <x:v>0.4041600735946147</x:v>
      </x:c>
      <x:c r="AQ2186" s="57" t="n">
        <x:v>8782538288.333334</x:v>
      </x:c>
      <x:c r="AR2186" s="52" t="n">
        <x:v>0.61100090774573</x:v>
      </x:c>
      <x:c r="AS2186" s="52" t="n">
        <x:v>-0.7397557666214383</x:v>
      </x:c>
      <x:c r="AT2186" s="55" t="b">
        <x:v>0</x:v>
      </x:c>
      <x:c r="AU2186" s="50" t="str">
        <x:v>missing_financial_data</x:v>
      </x:c>
      <x:c r="AV2186" s="58" t="n">
        <x:v>-0.1994491173625636</x:v>
      </x:c>
      <x:c r="AW2186" s="50" t="n">
        <x:v>3029</x:v>
      </x:c>
      <x:c r="AX2186" s="50" t="str">
        <x:v>Transformation Moat</x:v>
      </x:c>
      <x:c r="AY2186" s="50" t="str">
        <x:v>既存適格性フィルター不通過: missing_financial_data / 年率ボラティリティ60%以上 / ローカル5年最大下落率-60%以下</x:v>
      </x:c>
      <x:c r="AZ2186" s="59" t="str">
        <x:v>2025-06-25 15:16</x:v>
      </x:c>
      <x:c r="BA2186" s="53" t="n">
        <x:v>29526</x:v>
      </x:c>
      <x:c r="BB2186" s="50"/>
      <x:c r="BC2186" s="50"/>
      <x:c r="BD2186" s="50" t="str">
        <x:v>TOPIX Small 2</x:v>
      </x:c>
    </x:row>
    <x:row r="2187">
      <x:c r="A2187" s="50" t="n">
        <x:v>2186</x:v>
      </x:c>
      <x:c r="B2187" s="50" t="str">
        <x:v>8012</x:v>
      </x:c>
      <x:c r="C2187" s="50" t="str">
        <x:v>8012.T</x:v>
      </x:c>
      <x:c r="D2187" s="50" t="str">
        <x:v>NAGASE &amp; CO.,LTD.</x:v>
      </x:c>
      <x:c r="E2187" s="50" t="str">
        <x:v>Prime Market (Domestic)</x:v>
      </x:c>
      <x:c r="F2187" s="50" t="str">
        <x:v>Wholesale Trade</x:v>
      </x:c>
      <x:c r="G2187" s="51" t="n">
        <x:v>625245</x:v>
      </x:c>
      <x:c r="H2187" s="51" t="n">
        <x:v>780557</x:v>
      </x:c>
      <x:c r="I2187" s="51" t="n">
        <x:v>912896</x:v>
      </x:c>
      <x:c r="J2187" s="51" t="n">
        <x:v>900149</x:v>
      </x:c>
      <x:c r="K2187" s="51" t="n">
        <x:v>944961</x:v>
      </x:c>
      <x:c r="L2187" s="52" t="n">
        <x:f>IFERROR(H2187/G2187-1,"")</x:f>
        <x:v>0.2484018264840182</x:v>
      </x:c>
      <x:c r="M2187" s="52" t="n">
        <x:f>IFERROR(I2187/H2187-1,"")</x:f>
        <x:v>0.16954431258703728</x:v>
      </x:c>
      <x:c r="N2187" s="52" t="n">
        <x:f>IFERROR(J2187/I2187-1,"")</x:f>
        <x:v>-0.01396325539820531</x:v>
      </x:c>
      <x:c r="O2187" s="52" t="n">
        <x:f>IFERROR(K2187/J2187-1,"")</x:f>
        <x:v>0.04978286928053022</x:v>
      </x:c>
      <x:c r="P2187" s="52" t="n">
        <x:f>IFERROR((K2187/G2187)^(1/4)-1,"")</x:f>
        <x:v>0.10876858982139193</x:v>
      </x:c>
      <x:c r="Q2187" s="51" t="n">
        <x:v>39078</x:v>
      </x:c>
      <x:c r="R2187" s="52" t="n">
        <x:f>IFERROR(Q2187/K2187,"")</x:f>
        <x:v>0.04135408762901326</x:v>
      </x:c>
      <x:c r="S2187" s="53" t="n">
        <x:v>23621</x:v>
      </x:c>
      <x:c r="T2187" s="50" t="str">
        <x:v>EDINET_company_history</x:v>
      </x:c>
      <x:c r="U2187" s="50" t="str">
        <x:v>日本マスタートラスト信託銀行㈱（信託口）</x:v>
      </x:c>
      <x:c r="V2187" s="54" t="n">
        <x:v>0.1258</x:v>
      </x:c>
      <x:c r="W2187" s="50" t="str">
        <x:v>朝 倉 研 二 / 上 島 宏 之 / 池 本 眞 也</x:v>
      </x:c>
      <x:c r="X2187" s="50" t="b">
        <x:f>AND(COUNT(L2187:O2187)=4,L2187&gt;='設定'!$B$6,M2187&gt;='設定'!$B$6,N2187&gt;='設定'!$B$6,O2187&gt;='設定'!$B$6)</x:f>
        <x:v>0</x:v>
      </x:c>
      <x:c r="Y2187" s="50" t="b">
        <x:f>AND(COUNT(G2187:K2187)=5,P2187&gt;='設定'!$B$7)</x:f>
        <x:v>0</x:v>
      </x:c>
      <x:c r="Z2187" s="50" t="b">
        <x:f>AND(ISNUMBER(R2187),R2187&gt;='設定'!$B$8)</x:f>
        <x:v>0</x:v>
      </x:c>
      <x:c r="AA2187" s="50" t="b">
        <x:f>AND(ISNUMBER(S2187),S2187&gt;=DATE(YEAR('設定'!$B$10)-'設定'!$B$9,MONTH('設定'!$B$10),DAY('設定'!$B$10)))</x:f>
        <x:v>0</x:v>
      </x:c>
      <x:c r="AB2187" s="55" t="b">
        <x:v>0</x:v>
      </x:c>
      <x:c r="AC2187" s="55" t="b">
        <x:v>0</x:v>
      </x:c>
      <x:c r="AD2187" s="50" t="n">
        <x:f>IF(X2187,1,0)+IF(Z2187,1,0)+IF(AA2187,1,0)+IF(AB2187,1,0)</x:f>
        <x:v>0</x:v>
      </x:c>
      <x:c r="AE2187" s="50" t="n">
        <x:f>IF(Y2187,1,0)+IF(Z2187,1,0)+IF(AA2187,1,0)+IF(AB2187,1,0)</x:f>
        <x:v>0</x:v>
      </x:c>
      <x:c r="AF2187" s="50" t="n">
        <x:f>IF(Y2187,1,0)+IF(Z2187,1,0)+IF(AA2187,1,0)+IF(AC2187,1,0)</x:f>
        <x:v>0</x:v>
      </x:c>
      <x:c r="AG2187" s="53" t="n">
        <x:v>44348</x:v>
      </x:c>
      <x:c r="AH2187" s="50" t="str">
        <x:v>S100VYOV</x:v>
      </x:c>
      <x:c r="AI2187" s="50" t="str">
        <x:v>NetSalesSummaryOfBusinessResults</x:v>
      </x:c>
      <x:c r="AJ2187" s="50" t="str">
        <x:v>OperatingIncome</x:v>
      </x:c>
      <x:c r="AK2187" s="53" t="n">
        <x:v>45747</x:v>
      </x:c>
      <x:c r="AL2187" s="50" t="str">
        <x:v>365/365/365/366/365</x:v>
      </x:c>
      <x:c r="AM2187" s="51" t="n">
        <x:v>108747485</x:v>
      </x:c>
      <x:c r="AN2187" s="51" t="n">
        <x:v>1156.5</x:v>
      </x:c>
      <x:c r="AO2187" s="51" t="n">
        <x:f>IFERROR(AM2187*AN2187,"")</x:f>
        <x:v>125766466402.5</x:v>
      </x:c>
      <x:c r="AP2187" s="56" t="n">
        <x:f>IFERROR(AO2187/(K2187*1000000),"")</x:f>
        <x:v>0.1330917005066876</x:v>
      </x:c>
      <x:c r="AQ2187" s="57" t="n">
        <x:v>1227580922.5</x:v>
      </x:c>
      <x:c r="AR2187" s="52" t="n">
        <x:v>0.265466707381737</x:v>
      </x:c>
      <x:c r="AS2187" s="52" t="n">
        <x:v>-0.3066228021556678</x:v>
      </x:c>
      <x:c r="AT2187" s="55" t="b">
        <x:v>1</x:v>
      </x:c>
      <x:c r="AU2187" s="50"/>
      <x:c r="AV2187" s="58" t="n">
        <x:v>0.0119510713144845</x:v>
      </x:c>
      <x:c r="AW2187" s="50" t="n">
        <x:v>1777</x:v>
      </x:c>
      <x:c r="AX2187" s="50" t="str">
        <x:v>Core Moat</x:v>
      </x:c>
      <x:c r="AY2187" s="50" t="str">
        <x:v>目立つ機械的警告なし（定性確認は別途必要）</x:v>
      </x:c>
      <x:c r="AZ2187" s="59" t="str">
        <x:v>2025-06-17 13:34</x:v>
      </x:c>
      <x:c r="BA2187" s="53" t="n">
        <x:v>23621</x:v>
      </x:c>
      <x:c r="BB2187" s="50"/>
      <x:c r="BC2187" s="50"/>
      <x:c r="BD2187" s="50" t="str">
        <x:v>TOPIX Mid400</x:v>
      </x:c>
    </x:row>
    <x:row r="2188">
      <x:c r="A2188" s="50" t="n">
        <x:v>2187</x:v>
      </x:c>
      <x:c r="B2188" s="50" t="str">
        <x:v>6294</x:v>
      </x:c>
      <x:c r="C2188" s="50" t="str">
        <x:v>6294.T</x:v>
      </x:c>
      <x:c r="D2188" s="50" t="str">
        <x:v>OKADA AIYON CORPORATION</x:v>
      </x:c>
      <x:c r="E2188" s="50" t="str">
        <x:v>Prime Market (Domestic)</x:v>
      </x:c>
      <x:c r="F2188" s="50" t="str">
        <x:v>Machinery</x:v>
      </x:c>
      <x:c r="G2188" s="51" t="n">
        <x:v>17591.769</x:v>
      </x:c>
      <x:c r="H2188" s="51" t="n">
        <x:v>20306.939</x:v>
      </x:c>
      <x:c r="I2188" s="51" t="n">
        <x:v>23575.691</x:v>
      </x:c>
      <x:c r="J2188" s="51" t="n">
        <x:v>27095.704</x:v>
      </x:c>
      <x:c r="K2188" s="51" t="n">
        <x:v>26582.659</x:v>
      </x:c>
      <x:c r="L2188" s="52" t="n">
        <x:f>IFERROR(H2188/G2188-1,"")</x:f>
        <x:v>0.1543432044838695</x:v>
      </x:c>
      <x:c r="M2188" s="52" t="n">
        <x:f>IFERROR(I2188/H2188-1,"")</x:f>
        <x:v>0.160967243758402</x:v>
      </x:c>
      <x:c r="N2188" s="52" t="n">
        <x:f>IFERROR(J2188/I2188-1,"")</x:f>
        <x:v>0.14930688563911043</x:v>
      </x:c>
      <x:c r="O2188" s="52" t="n">
        <x:f>IFERROR(K2188/J2188-1,"")</x:f>
        <x:v>-0.018934551396044275</x:v>
      </x:c>
      <x:c r="P2188" s="52" t="n">
        <x:f>IFERROR((K2188/G2188)^(1/4)-1,"")</x:f>
        <x:v>0.10872088048830775</x:v>
      </x:c>
      <x:c r="Q2188" s="51" t="n">
        <x:v>2279.268</x:v>
      </x:c>
      <x:c r="R2188" s="52" t="n">
        <x:f>IFERROR(Q2188/K2188,"")</x:f>
        <x:v>0.08574266404275058</x:v>
      </x:c>
      <x:c r="S2188" s="53" t="n">
        <x:v>33817</x:v>
      </x:c>
      <x:c r="T2188" s="50" t="str">
        <x:v>EDINET_company_history</x:v>
      </x:c>
      <x:c r="U2188" s="50" t="str">
        <x:v>日本マスタートラスト信託銀行株式会社(信託口)</x:v>
      </x:c>
      <x:c r="V2188" s="54" t="n">
        <x:v>0.071</x:v>
      </x:c>
      <x:c r="W2188" s="50" t="str">
        <x:v>岡田 祐司</x:v>
      </x:c>
      <x:c r="X2188" s="50" t="b">
        <x:f>AND(COUNT(L2188:O2188)=4,L2188&gt;='設定'!$B$6,M2188&gt;='設定'!$B$6,N2188&gt;='設定'!$B$6,O2188&gt;='設定'!$B$6)</x:f>
        <x:v>0</x:v>
      </x:c>
      <x:c r="Y2188" s="50" t="b">
        <x:f>AND(COUNT(G2188:K2188)=5,P2188&gt;='設定'!$B$7)</x:f>
        <x:v>0</x:v>
      </x:c>
      <x:c r="Z2188" s="50" t="b">
        <x:f>AND(ISNUMBER(R2188),R2188&gt;='設定'!$B$8)</x:f>
        <x:v>0</x:v>
      </x:c>
      <x:c r="AA2188" s="50" t="b">
        <x:f>AND(ISNUMBER(S2188),S2188&gt;=DATE(YEAR('設定'!$B$10)-'設定'!$B$9,MONTH('設定'!$B$10),DAY('設定'!$B$10)))</x:f>
        <x:v>0</x:v>
      </x:c>
      <x:c r="AB2188" s="55" t="b">
        <x:v>0</x:v>
      </x:c>
      <x:c r="AC2188" s="55" t="b">
        <x:v>0</x:v>
      </x:c>
      <x:c r="AD2188" s="50" t="n">
        <x:f>IF(X2188,1,0)+IF(Z2188,1,0)+IF(AA2188,1,0)+IF(AB2188,1,0)</x:f>
        <x:v>0</x:v>
      </x:c>
      <x:c r="AE2188" s="50" t="n">
        <x:f>IF(Y2188,1,0)+IF(Z2188,1,0)+IF(AA2188,1,0)+IF(AB2188,1,0)</x:f>
        <x:v>0</x:v>
      </x:c>
      <x:c r="AF2188" s="50" t="n">
        <x:f>IF(Y2188,1,0)+IF(Z2188,1,0)+IF(AA2188,1,0)+IF(AC2188,1,0)</x:f>
        <x:v>0</x:v>
      </x:c>
      <x:c r="AG2188" s="53" t="n">
        <x:v>44348</x:v>
      </x:c>
      <x:c r="AH2188" s="50" t="str">
        <x:v>S100VYA7</x:v>
      </x:c>
      <x:c r="AI2188" s="50" t="str">
        <x:v>NetSalesSummaryOfBusinessResults</x:v>
      </x:c>
      <x:c r="AJ2188" s="50" t="str">
        <x:v>OperatingIncome</x:v>
      </x:c>
      <x:c r="AK2188" s="53" t="n">
        <x:v>45747</x:v>
      </x:c>
      <x:c r="AL2188" s="50" t="str">
        <x:v>365/365/365/366/365</x:v>
      </x:c>
      <x:c r="AM2188" s="51" t="n">
        <x:v>8047500</x:v>
      </x:c>
      <x:c r="AN2188" s="51" t="n">
        <x:v>1950</x:v>
      </x:c>
      <x:c r="AO2188" s="51" t="n">
        <x:f>IFERROR(AM2188*AN2188,"")</x:f>
        <x:v>15692625000</x:v>
      </x:c>
      <x:c r="AP2188" s="56" t="n">
        <x:f>IFERROR(AO2188/(K2188*1000000),"")</x:f>
        <x:v>0.590333156664275</x:v>
      </x:c>
      <x:c r="AQ2188" s="57" t="n">
        <x:v>59169123.333333336</x:v>
      </x:c>
      <x:c r="AR2188" s="52" t="n">
        <x:v>0.2847646844722295</x:v>
      </x:c>
      <x:c r="AS2188" s="52" t="n">
        <x:v>-0.4578435117931035</x:v>
      </x:c>
      <x:c r="AT2188" s="55" t="b">
        <x:v>0</x:v>
      </x:c>
      <x:c r="AU2188" s="50" t="str">
        <x:v>repeated_negative_operating_cf</x:v>
      </x:c>
      <x:c r="AV2188" s="58" t="n">
        <x:v>0.2568268682029184</x:v>
      </x:c>
      <x:c r="AW2188" s="50" t="n">
        <x:v>528</x:v>
      </x:c>
      <x:c r="AX2188" s="50" t="str">
        <x:v>Future Moat</x:v>
      </x:c>
      <x:c r="AY2188" s="50" t="str">
        <x:v>既存適格性フィルター不通過: repeated_negative_operating_cf</x:v>
      </x:c>
      <x:c r="AZ2188" s="59" t="str">
        <x:v>2025-06-17 09:41</x:v>
      </x:c>
      <x:c r="BA2188" s="53" t="n">
        <x:v>33817</x:v>
      </x:c>
      <x:c r="BB2188" s="50"/>
      <x:c r="BC2188" s="50"/>
      <x:c r="BD2188" s="50"/>
    </x:row>
    <x:row r="2189">
      <x:c r="A2189" s="50" t="n">
        <x:v>2188</x:v>
      </x:c>
      <x:c r="B2189" s="50" t="str">
        <x:v>2685</x:v>
      </x:c>
      <x:c r="C2189" s="50" t="str">
        <x:v>2685.T</x:v>
      </x:c>
      <x:c r="D2189" s="50" t="str">
        <x:v>and ST HD Co.,Ltd.</x:v>
      </x:c>
      <x:c r="E2189" s="50" t="str">
        <x:v>Prime Market (Domestic)</x:v>
      </x:c>
      <x:c r="F2189" s="50" t="str">
        <x:v>Retail Trade</x:v>
      </x:c>
      <x:c r="G2189" s="51" t="n">
        <x:v>201582</x:v>
      </x:c>
      <x:c r="H2189" s="51" t="n">
        <x:v>242552</x:v>
      </x:c>
      <x:c r="I2189" s="51" t="n">
        <x:v>275596</x:v>
      </x:c>
      <x:c r="J2189" s="51" t="n">
        <x:v>293110</x:v>
      </x:c>
      <x:c r="K2189" s="51" t="n">
        <x:v>304351</x:v>
      </x:c>
      <x:c r="L2189" s="52" t="n">
        <x:f>IFERROR(H2189/G2189-1,"")</x:f>
        <x:v>0.20324235298786597</x:v>
      </x:c>
      <x:c r="M2189" s="52" t="n">
        <x:f>IFERROR(I2189/H2189-1,"")</x:f>
        <x:v>0.1362347043108283</x:v>
      </x:c>
      <x:c r="N2189" s="52" t="n">
        <x:f>IFERROR(J2189/I2189-1,"")</x:f>
        <x:v>0.0635495435347393</x:v>
      </x:c>
      <x:c r="O2189" s="52" t="n">
        <x:f>IFERROR(K2189/J2189-1,"")</x:f>
        <x:v>0.03835078980587503</x:v>
      </x:c>
      <x:c r="P2189" s="52" t="n">
        <x:f>IFERROR((K2189/G2189)^(1/4)-1,"")</x:f>
        <x:v>0.10848736146266336</x:v>
      </x:c>
      <x:c r="Q2189" s="51" t="n">
        <x:v>16524</x:v>
      </x:c>
      <x:c r="R2189" s="52" t="n">
        <x:f>IFERROR(Q2189/K2189,"")</x:f>
        <x:v>0.05429257666312908</x:v>
      </x:c>
      <x:c r="S2189" s="53" t="n">
        <x:v>37591</x:v>
      </x:c>
      <x:c r="T2189" s="50" t="str">
        <x:v>EDINET_company_history</x:v>
      </x:c>
      <x:c r="U2189" s="50" t="str">
        <x:v>株式会社フクゾウ</x:v>
      </x:c>
      <x:c r="V2189" s="54" t="n">
        <x:v>0.3662</x:v>
      </x:c>
      <x:c r="W2189" s="50" t="str">
        <x:v>福田 泰生</x:v>
      </x:c>
      <x:c r="X2189" s="50" t="b">
        <x:f>AND(COUNT(L2189:O2189)=4,L2189&gt;='設定'!$B$6,M2189&gt;='設定'!$B$6,N2189&gt;='設定'!$B$6,O2189&gt;='設定'!$B$6)</x:f>
        <x:v>0</x:v>
      </x:c>
      <x:c r="Y2189" s="50" t="b">
        <x:f>AND(COUNT(G2189:K2189)=5,P2189&gt;='設定'!$B$7)</x:f>
        <x:v>0</x:v>
      </x:c>
      <x:c r="Z2189" s="50" t="b">
        <x:f>AND(ISNUMBER(R2189),R2189&gt;='設定'!$B$8)</x:f>
        <x:v>0</x:v>
      </x:c>
      <x:c r="AA2189" s="50" t="b">
        <x:f>AND(ISNUMBER(S2189),S2189&gt;=DATE(YEAR('設定'!$B$10)-'設定'!$B$9,MONTH('設定'!$B$10),DAY('設定'!$B$10)))</x:f>
        <x:v>0</x:v>
      </x:c>
      <x:c r="AB2189" s="55" t="b">
        <x:v>0</x:v>
      </x:c>
      <x:c r="AC2189" s="55" t="b">
        <x:v>0</x:v>
      </x:c>
      <x:c r="AD2189" s="50" t="n">
        <x:f>IF(X2189,1,0)+IF(Z2189,1,0)+IF(AA2189,1,0)+IF(AB2189,1,0)</x:f>
        <x:v>0</x:v>
      </x:c>
      <x:c r="AE2189" s="50" t="n">
        <x:f>IF(Y2189,1,0)+IF(Z2189,1,0)+IF(AA2189,1,0)+IF(AB2189,1,0)</x:f>
        <x:v>0</x:v>
      </x:c>
      <x:c r="AF2189" s="50" t="n">
        <x:f>IF(Y2189,1,0)+IF(Z2189,1,0)+IF(AA2189,1,0)+IF(AC2189,1,0)</x:f>
        <x:v>0</x:v>
      </x:c>
      <x:c r="AG2189" s="53" t="n">
        <x:v>44348</x:v>
      </x:c>
      <x:c r="AH2189" s="50" t="str">
        <x:v>S100Y5ZC</x:v>
      </x:c>
      <x:c r="AI2189" s="50" t="str">
        <x:v>NetSalesSummaryOfBusinessResults</x:v>
      </x:c>
      <x:c r="AJ2189" s="50" t="str">
        <x:v>OperatingIncome</x:v>
      </x:c>
      <x:c r="AK2189" s="53" t="n">
        <x:v>46081</x:v>
      </x:c>
      <x:c r="AL2189" s="50" t="str">
        <x:v>365/365/366/365/365</x:v>
      </x:c>
      <x:c r="AM2189" s="51" t="n">
        <x:v>46788700</x:v>
      </x:c>
      <x:c r="AN2189" s="51" t="n">
        <x:v>3230</x:v>
      </x:c>
      <x:c r="AO2189" s="51" t="n">
        <x:f>IFERROR(AM2189*AN2189,"")</x:f>
        <x:v>151127501000</x:v>
      </x:c>
      <x:c r="AP2189" s="56" t="n">
        <x:f>IFERROR(AO2189/(K2189*1000000),"")</x:f>
        <x:v>0.49655661062391776</x:v>
      </x:c>
      <x:c r="AQ2189" s="57" t="n">
        <x:v>655337998.3333334</x:v>
      </x:c>
      <x:c r="AR2189" s="52" t="n">
        <x:v>0.3198145061593978</x:v>
      </x:c>
      <x:c r="AS2189" s="52" t="n">
        <x:v>-0.3343684160133343</x:v>
      </x:c>
      <x:c r="AT2189" s="55" t="b">
        <x:v>1</x:v>
      </x:c>
      <x:c r="AU2189" s="50"/>
      <x:c r="AV2189" s="58" t="n">
        <x:v>-0.1110949907730666</x:v>
      </x:c>
      <x:c r="AW2189" s="50" t="n">
        <x:v>2663</x:v>
      </x:c>
      <x:c r="AX2189" s="50" t="str">
        <x:v>Core Moat</x:v>
      </x:c>
      <x:c r="AY2189" s="50" t="str">
        <x:v>目立つ機械的警告なし（定性確認は別途必要）</x:v>
      </x:c>
      <x:c r="AZ2189" s="59" t="str">
        <x:v>2026-05-26 12:30</x:v>
      </x:c>
      <x:c r="BA2189" s="53" t="n">
        <x:v>37591</x:v>
      </x:c>
      <x:c r="BB2189" s="50"/>
      <x:c r="BC2189" s="50"/>
      <x:c r="BD2189" s="50" t="str">
        <x:v>TOPIX Small 1</x:v>
      </x:c>
    </x:row>
    <x:row r="2190">
      <x:c r="A2190" s="50" t="n">
        <x:v>2189</x:v>
      </x:c>
      <x:c r="B2190" s="50" t="str">
        <x:v>6145</x:v>
      </x:c>
      <x:c r="C2190" s="50" t="str">
        <x:v>6145.T</x:v>
      </x:c>
      <x:c r="D2190" s="50" t="str">
        <x:v>NITTOKU CO.,LTD.</x:v>
      </x:c>
      <x:c r="E2190" s="50" t="str">
        <x:v>Standard Market(Domestic)</x:v>
      </x:c>
      <x:c r="F2190" s="50" t="str">
        <x:v>Machinery</x:v>
      </x:c>
      <x:c r="G2190" s="51" t="n">
        <x:v>22046</x:v>
      </x:c>
      <x:c r="H2190" s="51" t="n">
        <x:v>28121</x:v>
      </x:c>
      <x:c r="I2190" s="51" t="n">
        <x:v>29461</x:v>
      </x:c>
      <x:c r="J2190" s="51" t="n">
        <x:v>30803</x:v>
      </x:c>
      <x:c r="K2190" s="51" t="n">
        <x:v>33268</x:v>
      </x:c>
      <x:c r="L2190" s="52" t="n">
        <x:f>IFERROR(H2190/G2190-1,"")</x:f>
        <x:v>0.2755601923251383</x:v>
      </x:c>
      <x:c r="M2190" s="52" t="n">
        <x:f>IFERROR(I2190/H2190-1,"")</x:f>
        <x:v>0.047651221507058805</x:v>
      </x:c>
      <x:c r="N2190" s="52" t="n">
        <x:f>IFERROR(J2190/I2190-1,"")</x:f>
        <x:v>0.04555174637656556</x:v>
      </x:c>
      <x:c r="O2190" s="52" t="n">
        <x:f>IFERROR(K2190/J2190-1,"")</x:f>
        <x:v>0.08002467292146864</x:v>
      </x:c>
      <x:c r="P2190" s="52" t="n">
        <x:f>IFERROR((K2190/G2190)^(1/4)-1,"")</x:f>
        <x:v>0.10834310131379898</x:v>
      </x:c>
      <x:c r="Q2190" s="51" t="n">
        <x:v>1119</x:v>
      </x:c>
      <x:c r="R2190" s="52" t="n">
        <x:f>IFERROR(Q2190/K2190,"")</x:f>
        <x:v>0.03363592641577492</x:v>
      </x:c>
      <x:c r="S2190" s="53" t="n">
        <x:v>37438</x:v>
      </x:c>
      <x:c r="T2190" s="50" t="str">
        <x:v>EDINET_company_history</x:v>
      </x:c>
      <x:c r="U2190" s="50" t="str">
        <x:v>株式会社日本カストディ銀行（信託口）</x:v>
      </x:c>
      <x:c r="V2190" s="54" t="n">
        <x:v>0.081</x:v>
      </x:c>
      <x:c r="W2190" s="50" t="str">
        <x:v>笹 澤 純 人</x:v>
      </x:c>
      <x:c r="X2190" s="50" t="b">
        <x:f>AND(COUNT(L2190:O2190)=4,L2190&gt;='設定'!$B$6,M2190&gt;='設定'!$B$6,N2190&gt;='設定'!$B$6,O2190&gt;='設定'!$B$6)</x:f>
        <x:v>0</x:v>
      </x:c>
      <x:c r="Y2190" s="50" t="b">
        <x:f>AND(COUNT(G2190:K2190)=5,P2190&gt;='設定'!$B$7)</x:f>
        <x:v>0</x:v>
      </x:c>
      <x:c r="Z2190" s="50" t="b">
        <x:f>AND(ISNUMBER(R2190),R2190&gt;='設定'!$B$8)</x:f>
        <x:v>0</x:v>
      </x:c>
      <x:c r="AA2190" s="50" t="b">
        <x:f>AND(ISNUMBER(S2190),S2190&gt;=DATE(YEAR('設定'!$B$10)-'設定'!$B$9,MONTH('設定'!$B$10),DAY('設定'!$B$10)))</x:f>
        <x:v>0</x:v>
      </x:c>
      <x:c r="AB2190" s="55" t="b">
        <x:v>0</x:v>
      </x:c>
      <x:c r="AC2190" s="55" t="b">
        <x:v>0</x:v>
      </x:c>
      <x:c r="AD2190" s="50" t="n">
        <x:f>IF(X2190,1,0)+IF(Z2190,1,0)+IF(AA2190,1,0)+IF(AB2190,1,0)</x:f>
        <x:v>0</x:v>
      </x:c>
      <x:c r="AE2190" s="50" t="n">
        <x:f>IF(Y2190,1,0)+IF(Z2190,1,0)+IF(AA2190,1,0)+IF(AB2190,1,0)</x:f>
        <x:v>0</x:v>
      </x:c>
      <x:c r="AF2190" s="50" t="n">
        <x:f>IF(Y2190,1,0)+IF(Z2190,1,0)+IF(AA2190,1,0)+IF(AC2190,1,0)</x:f>
        <x:v>0</x:v>
      </x:c>
      <x:c r="AG2190" s="53" t="n">
        <x:v>44348</x:v>
      </x:c>
      <x:c r="AH2190" s="50" t="str">
        <x:v>S100W68A</x:v>
      </x:c>
      <x:c r="AI2190" s="50" t="str">
        <x:v>NetSalesSummaryOfBusinessResults</x:v>
      </x:c>
      <x:c r="AJ2190" s="50" t="str">
        <x:v>OperatingIncome</x:v>
      </x:c>
      <x:c r="AK2190" s="53" t="n">
        <x:v>45747</x:v>
      </x:c>
      <x:c r="AL2190" s="50" t="str">
        <x:v>365/365/365/366/365</x:v>
      </x:c>
      <x:c r="AM2190" s="51" t="n">
        <x:v>16872223</x:v>
      </x:c>
      <x:c r="AN2190" s="51" t="n">
        <x:v>3345</x:v>
      </x:c>
      <x:c r="AO2190" s="51" t="n">
        <x:f>IFERROR(AM2190*AN2190,"")</x:f>
        <x:v>56437585935</x:v>
      </x:c>
      <x:c r="AP2190" s="56" t="n">
        <x:f>IFERROR(AO2190/(K2190*1000000),"")</x:f>
        <x:v>1.6964526251953829</x:v>
      </x:c>
      <x:c r="AQ2190" s="57" t="n">
        <x:v>329150408.3333333</x:v>
      </x:c>
      <x:c r="AR2190" s="52" t="n">
        <x:v>0.3613090403402448</x:v>
      </x:c>
      <x:c r="AS2190" s="52" t="n">
        <x:v>-0.6804339043756595</x:v>
      </x:c>
      <x:c r="AT2190" s="55" t="b">
        <x:v>1</x:v>
      </x:c>
      <x:c r="AU2190" s="50"/>
      <x:c r="AV2190" s="58" t="n">
        <x:v>0.1997696828614176</x:v>
      </x:c>
      <x:c r="AW2190" s="50" t="n">
        <x:v>712</x:v>
      </x:c>
      <x:c r="AX2190" s="50" t="str">
        <x:v>Future Moat</x:v>
      </x:c>
      <x:c r="AY2190" s="50" t="str">
        <x:v>ローカル5年最大下落率-60%以下</x:v>
      </x:c>
      <x:c r="AZ2190" s="59" t="str">
        <x:v>2025-06-27 15:15</x:v>
      </x:c>
      <x:c r="BA2190" s="53" t="n">
        <x:v>37438</x:v>
      </x:c>
      <x:c r="BB2190" s="50"/>
      <x:c r="BC2190" s="50"/>
      <x:c r="BD2190" s="50"/>
    </x:row>
    <x:row r="2191">
      <x:c r="A2191" s="50" t="n">
        <x:v>2190</x:v>
      </x:c>
      <x:c r="B2191" s="50" t="str">
        <x:v>9533</x:v>
      </x:c>
      <x:c r="C2191" s="50" t="str">
        <x:v>9533.T</x:v>
      </x:c>
      <x:c r="D2191" s="50" t="str">
        <x:v>TOHO GAS CO.,LTD.</x:v>
      </x:c>
      <x:c r="E2191" s="50" t="str">
        <x:v>Prime Market (Domestic)</x:v>
      </x:c>
      <x:c r="F2191" s="50" t="str">
        <x:v>Electric Power and Gas</x:v>
      </x:c>
      <x:c r="G2191" s="51" t="n">
        <x:v>434776</x:v>
      </x:c>
      <x:c r="H2191" s="51" t="n">
        <x:v>515313</x:v>
      </x:c>
      <x:c r="I2191" s="51" t="n">
        <x:v>706073</x:v>
      </x:c>
      <x:c r="J2191" s="51" t="n">
        <x:v>632985</x:v>
      </x:c>
      <x:c r="K2191" s="51" t="n">
        <x:v>656010</x:v>
      </x:c>
      <x:c r="L2191" s="52" t="n">
        <x:f>IFERROR(H2191/G2191-1,"")</x:f>
        <x:v>0.1852379156163173</x:v>
      </x:c>
      <x:c r="M2191" s="52" t="n">
        <x:f>IFERROR(I2191/H2191-1,"")</x:f>
        <x:v>0.3701827821149477</x:v>
      </x:c>
      <x:c r="N2191" s="52" t="n">
        <x:f>IFERROR(J2191/I2191-1,"")</x:f>
        <x:v>-0.1035133760956728</x:v>
      </x:c>
      <x:c r="O2191" s="52" t="n">
        <x:f>IFERROR(K2191/J2191-1,"")</x:f>
        <x:v>0.03637526955615056</x:v>
      </x:c>
      <x:c r="P2191" s="52" t="n">
        <x:f>IFERROR((K2191/G2191)^(1/4)-1,"")</x:f>
        <x:v>0.10830992974776477</x:v>
      </x:c>
      <x:c r="Q2191" s="51" t="n">
        <x:v>30887</x:v>
      </x:c>
      <x:c r="R2191" s="52" t="n">
        <x:f>IFERROR(Q2191/K2191,"")</x:f>
        <x:v>0.04708312373286993</x:v>
      </x:c>
      <x:c r="S2191" s="53" t="n">
        <x:v>18019</x:v>
      </x:c>
      <x:c r="T2191" s="50" t="str">
        <x:v>EDINET_company_history</x:v>
      </x:c>
      <x:c r="U2191" s="50" t="str">
        <x:v>日本マスタートラスト信託銀行株式会社（信託口）</x:v>
      </x:c>
      <x:c r="V2191" s="54" t="n">
        <x:v>0.1229</x:v>
      </x:c>
      <x:c r="W2191" s="50" t="str">
        <x:v>増 田 信 之 / 山 碕 聡 志 / 鏡 味 伸 輔</x:v>
      </x:c>
      <x:c r="X2191" s="50" t="b">
        <x:f>AND(COUNT(L2191:O2191)=4,L2191&gt;='設定'!$B$6,M2191&gt;='設定'!$B$6,N2191&gt;='設定'!$B$6,O2191&gt;='設定'!$B$6)</x:f>
        <x:v>0</x:v>
      </x:c>
      <x:c r="Y2191" s="50" t="b">
        <x:f>AND(COUNT(G2191:K2191)=5,P2191&gt;='設定'!$B$7)</x:f>
        <x:v>0</x:v>
      </x:c>
      <x:c r="Z2191" s="50" t="b">
        <x:f>AND(ISNUMBER(R2191),R2191&gt;='設定'!$B$8)</x:f>
        <x:v>0</x:v>
      </x:c>
      <x:c r="AA2191" s="50" t="b">
        <x:f>AND(ISNUMBER(S2191),S2191&gt;=DATE(YEAR('設定'!$B$10)-'設定'!$B$9,MONTH('設定'!$B$10),DAY('設定'!$B$10)))</x:f>
        <x:v>0</x:v>
      </x:c>
      <x:c r="AB2191" s="55" t="b">
        <x:v>0</x:v>
      </x:c>
      <x:c r="AC2191" s="55" t="b">
        <x:v>0</x:v>
      </x:c>
      <x:c r="AD2191" s="50" t="n">
        <x:f>IF(X2191,1,0)+IF(Z2191,1,0)+IF(AA2191,1,0)+IF(AB2191,1,0)</x:f>
        <x:v>0</x:v>
      </x:c>
      <x:c r="AE2191" s="50" t="n">
        <x:f>IF(Y2191,1,0)+IF(Z2191,1,0)+IF(AA2191,1,0)+IF(AB2191,1,0)</x:f>
        <x:v>0</x:v>
      </x:c>
      <x:c r="AF2191" s="50" t="n">
        <x:f>IF(Y2191,1,0)+IF(Z2191,1,0)+IF(AA2191,1,0)+IF(AC2191,1,0)</x:f>
        <x:v>0</x:v>
      </x:c>
      <x:c r="AG2191" s="53" t="n">
        <x:v>44348</x:v>
      </x:c>
      <x:c r="AH2191" s="50" t="str">
        <x:v>S100W1IJ</x:v>
      </x:c>
      <x:c r="AI2191" s="50" t="str">
        <x:v>NetSalesSummaryOfBusinessResults</x:v>
      </x:c>
      <x:c r="AJ2191" s="50" t="str">
        <x:v>OperatingIncome</x:v>
      </x:c>
      <x:c r="AK2191" s="53" t="n">
        <x:v>45747</x:v>
      </x:c>
      <x:c r="AL2191" s="50" t="str">
        <x:v>365/365/365/366/365</x:v>
      </x:c>
      <x:c r="AM2191" s="51" t="n">
        <x:v>97595885</x:v>
      </x:c>
      <x:c r="AN2191" s="51" t="n">
        <x:v>1210</x:v>
      </x:c>
      <x:c r="AO2191" s="51" t="n">
        <x:f>IFERROR(AM2191*AN2191,"")</x:f>
        <x:v>118091020850</x:v>
      </x:c>
      <x:c r="AP2191" s="56" t="n">
        <x:f>IFERROR(AO2191/(K2191*1000000),"")</x:f>
        <x:v>0.1800140559595128</x:v>
      </x:c>
      <x:c r="AQ2191" s="57" t="n">
        <x:v>1168177015.8333333</x:v>
      </x:c>
      <x:c r="AR2191" s="52" t="n">
        <x:v>0.3060526733739149</x:v>
      </x:c>
      <x:c r="AS2191" s="52" t="n">
        <x:v>-0.598751832642851</x:v>
      </x:c>
      <x:c r="AT2191" s="55" t="b">
        <x:v>1</x:v>
      </x:c>
      <x:c r="AU2191" s="50"/>
      <x:c r="AV2191" s="58" t="n">
        <x:v>0.0353462219954225</x:v>
      </x:c>
      <x:c r="AW2191" s="50" t="n">
        <x:v>1612</x:v>
      </x:c>
      <x:c r="AX2191" s="50" t="str">
        <x:v>Future Moat</x:v>
      </x:c>
      <x:c r="AY2191" s="50" t="str">
        <x:v>目立つ機械的警告なし（定性確認は別途必要）</x:v>
      </x:c>
      <x:c r="AZ2191" s="59" t="str">
        <x:v>2025-06-24 11:51</x:v>
      </x:c>
      <x:c r="BA2191" s="53" t="n">
        <x:v>18019</x:v>
      </x:c>
      <x:c r="BB2191" s="50"/>
      <x:c r="BC2191" s="50"/>
      <x:c r="BD2191" s="50" t="str">
        <x:v>TOPIX Mid400</x:v>
      </x:c>
    </x:row>
    <x:row r="2192">
      <x:c r="A2192" s="50" t="n">
        <x:v>2191</x:v>
      </x:c>
      <x:c r="B2192" s="50" t="str">
        <x:v>5411</x:v>
      </x:c>
      <x:c r="C2192" s="50" t="str">
        <x:v>5411.T</x:v>
      </x:c>
      <x:c r="D2192" s="50" t="str">
        <x:v>JFE Holdings,Inc.</x:v>
      </x:c>
      <x:c r="E2192" s="50" t="str">
        <x:v>Prime Market (Domestic)</x:v>
      </x:c>
      <x:c r="F2192" s="50" t="str">
        <x:v>Iron and Steel</x:v>
      </x:c>
      <x:c r="G2192" s="51" t="n">
        <x:v>3227285</x:v>
      </x:c>
      <x:c r="H2192" s="51" t="n">
        <x:v>4365145</x:v>
      </x:c>
      <x:c r="I2192" s="51" t="n">
        <x:v>5268794</x:v>
      </x:c>
      <x:c r="J2192" s="51" t="n">
        <x:v>5174632</x:v>
      </x:c>
      <x:c r="K2192" s="51" t="n">
        <x:v>4859647</x:v>
      </x:c>
      <x:c r="L2192" s="52" t="n">
        <x:f>IFERROR(H2192/G2192-1,"")</x:f>
        <x:v>0.3525749972500105</x:v>
      </x:c>
      <x:c r="M2192" s="52" t="n">
        <x:f>IFERROR(I2192/H2192-1,"")</x:f>
        <x:v>0.20701465816141273</x:v>
      </x:c>
      <x:c r="N2192" s="52" t="n">
        <x:f>IFERROR(J2192/I2192-1,"")</x:f>
        <x:v>-0.017871641973476238</x:v>
      </x:c>
      <x:c r="O2192" s="52" t="n">
        <x:f>IFERROR(K2192/J2192-1,"")</x:f>
        <x:v>-0.060870995270774775</x:v>
      </x:c>
      <x:c r="P2192" s="52" t="n">
        <x:f>IFERROR((K2192/G2192)^(1/4)-1,"")</x:f>
        <x:v>0.1077502355760982</x:v>
      </x:c>
      <x:c r="Q2192" s="51" t="n">
        <x:v>165068</x:v>
      </x:c>
      <x:c r="R2192" s="52" t="n">
        <x:f>IFERROR(Q2192/K2192,"")</x:f>
        <x:v>0.03396707620944484</x:v>
      </x:c>
      <x:c r="S2192" s="53" t="n">
        <x:v>37500</x:v>
      </x:c>
      <x:c r="T2192" s="50" t="str">
        <x:v>EDINET_company_history</x:v>
      </x:c>
      <x:c r="U2192" s="50" t="str">
        <x:v>日本マスタートラスト信託銀行株式会社(信託口)</x:v>
      </x:c>
      <x:c r="V2192" s="54" t="n">
        <x:v>0.1483</x:v>
      </x:c>
      <x:c r="W2192" s="50" t="str">
        <x:v>北野 嘉久 / 広瀬 政之 / 寺畑 雅史</x:v>
      </x:c>
      <x:c r="X2192" s="50" t="b">
        <x:f>AND(COUNT(L2192:O2192)=4,L2192&gt;='設定'!$B$6,M2192&gt;='設定'!$B$6,N2192&gt;='設定'!$B$6,O2192&gt;='設定'!$B$6)</x:f>
        <x:v>0</x:v>
      </x:c>
      <x:c r="Y2192" s="50" t="b">
        <x:f>AND(COUNT(G2192:K2192)=5,P2192&gt;='設定'!$B$7)</x:f>
        <x:v>0</x:v>
      </x:c>
      <x:c r="Z2192" s="50" t="b">
        <x:f>AND(ISNUMBER(R2192),R2192&gt;='設定'!$B$8)</x:f>
        <x:v>0</x:v>
      </x:c>
      <x:c r="AA2192" s="50" t="b">
        <x:f>AND(ISNUMBER(S2192),S2192&gt;=DATE(YEAR('設定'!$B$10)-'設定'!$B$9,MONTH('設定'!$B$10),DAY('設定'!$B$10)))</x:f>
        <x:v>0</x:v>
      </x:c>
      <x:c r="AB2192" s="55" t="b">
        <x:v>0</x:v>
      </x:c>
      <x:c r="AC2192" s="55" t="b">
        <x:v>0</x:v>
      </x:c>
      <x:c r="AD2192" s="50" t="n">
        <x:f>IF(X2192,1,0)+IF(Z2192,1,0)+IF(AA2192,1,0)+IF(AB2192,1,0)</x:f>
        <x:v>0</x:v>
      </x:c>
      <x:c r="AE2192" s="50" t="n">
        <x:f>IF(Y2192,1,0)+IF(Z2192,1,0)+IF(AA2192,1,0)+IF(AB2192,1,0)</x:f>
        <x:v>0</x:v>
      </x:c>
      <x:c r="AF2192" s="50" t="n">
        <x:f>IF(Y2192,1,0)+IF(Z2192,1,0)+IF(AA2192,1,0)+IF(AC2192,1,0)</x:f>
        <x:v>0</x:v>
      </x:c>
      <x:c r="AG2192" s="53" t="n">
        <x:v>44348</x:v>
      </x:c>
      <x:c r="AH2192" s="50" t="str">
        <x:v>S100VZW5</x:v>
      </x:c>
      <x:c r="AI2192" s="50" t="str">
        <x:v>RevenueIFRSSummaryOfBusinessResults</x:v>
      </x:c>
      <x:c r="AJ2192" s="50" t="str">
        <x:v>OperatingProfitLossIFRS</x:v>
      </x:c>
      <x:c r="AK2192" s="53" t="n">
        <x:v>45747</x:v>
      </x:c>
      <x:c r="AL2192" s="50" t="str">
        <x:v>365/365/365/366/365</x:v>
      </x:c>
      <x:c r="AM2192" s="51" t="n">
        <x:v>636670899</x:v>
      </x:c>
      <x:c r="AN2192" s="51" t="n">
        <x:v>1631</x:v>
      </x:c>
      <x:c r="AO2192" s="51" t="n">
        <x:f>IFERROR(AM2192*AN2192,"")</x:f>
        <x:v>1038410236269</x:v>
      </x:c>
      <x:c r="AP2192" s="56" t="n">
        <x:f>IFERROR(AO2192/(K2192*1000000),"")</x:f>
        <x:v>0.21368017806005252</x:v>
      </x:c>
      <x:c r="AQ2192" s="57" t="n">
        <x:v>8314669871.666667</x:v>
      </x:c>
      <x:c r="AR2192" s="52" t="n">
        <x:v>0.3032011878781579</x:v>
      </x:c>
      <x:c r="AS2192" s="52" t="n">
        <x:v>-0.3622894354733905</x:v>
      </x:c>
      <x:c r="AT2192" s="55" t="b">
        <x:v>0</x:v>
      </x:c>
      <x:c r="AU2192" s="50" t="str">
        <x:v>missing_financial_data</x:v>
      </x:c>
      <x:c r="AV2192" s="58" t="n">
        <x:v>0.6645853996712924</x:v>
      </x:c>
      <x:c r="AW2192" s="50" t="n">
        <x:v>17</x:v>
      </x:c>
      <x:c r="AX2192" s="50" t="str">
        <x:v>Transformation Moat</x:v>
      </x:c>
      <x:c r="AY2192" s="50" t="str">
        <x:v>既存適格性フィルター不通過: missing_financial_data</x:v>
      </x:c>
      <x:c r="AZ2192" s="59" t="str">
        <x:v>2025-06-25 15:50</x:v>
      </x:c>
      <x:c r="BA2192" s="53" t="n">
        <x:v>37500</x:v>
      </x:c>
      <x:c r="BB2192" s="50"/>
      <x:c r="BC2192" s="50"/>
      <x:c r="BD2192" s="50" t="str">
        <x:v>TOPIX Mid400</x:v>
      </x:c>
    </x:row>
    <x:row r="2193">
      <x:c r="A2193" s="50" t="n">
        <x:v>2192</x:v>
      </x:c>
      <x:c r="B2193" s="50" t="str">
        <x:v>8050</x:v>
      </x:c>
      <x:c r="C2193" s="50" t="str">
        <x:v>8050.T</x:v>
      </x:c>
      <x:c r="D2193" s="50" t="str">
        <x:v>SEIKO GROUP CORPORATION</x:v>
      </x:c>
      <x:c r="E2193" s="50" t="str">
        <x:v>Prime Market (Domestic)</x:v>
      </x:c>
      <x:c r="F2193" s="50" t="str">
        <x:v>Precision Instruments</x:v>
      </x:c>
      <x:c r="G2193" s="51" t="n">
        <x:v>202671</x:v>
      </x:c>
      <x:c r="H2193" s="51" t="n">
        <x:v>237382</x:v>
      </x:c>
      <x:c r="I2193" s="51" t="n">
        <x:v>260504</x:v>
      </x:c>
      <x:c r="J2193" s="51" t="n">
        <x:v>276807</x:v>
      </x:c>
      <x:c r="K2193" s="51" t="n">
        <x:v>304744</x:v>
      </x:c>
      <x:c r="L2193" s="52" t="n">
        <x:f>IFERROR(H2193/G2193-1,"")</x:f>
        <x:v>0.17126771960467946</x:v>
      </x:c>
      <x:c r="M2193" s="52" t="n">
        <x:f>IFERROR(I2193/H2193-1,"")</x:f>
        <x:v>0.09740418397351114</x:v>
      </x:c>
      <x:c r="N2193" s="52" t="n">
        <x:f>IFERROR(J2193/I2193-1,"")</x:f>
        <x:v>0.06258253232196043</x:v>
      </x:c>
      <x:c r="O2193" s="52" t="n">
        <x:f>IFERROR(K2193/J2193-1,"")</x:f>
        <x:v>0.10092591589085531</x:v>
      </x:c>
      <x:c r="P2193" s="52" t="n">
        <x:f>IFERROR((K2193/G2193)^(1/4)-1,"")</x:f>
        <x:v>0.10735249456204654</x:v>
      </x:c>
      <x:c r="Q2193" s="51" t="n">
        <x:v>21240</x:v>
      </x:c>
      <x:c r="R2193" s="52" t="n">
        <x:f>IFERROR(Q2193/K2193,"")</x:f>
        <x:v>0.06969784474837896</x:v>
      </x:c>
      <x:c r="S2193" s="53" t="n">
        <x:v>18019</x:v>
      </x:c>
      <x:c r="T2193" s="50" t="str">
        <x:v>EDINET_company_history</x:v>
      </x:c>
      <x:c r="U2193" s="50" t="str">
        <x:v>日本マスタートラスト信託銀行株式会社(信託口)</x:v>
      </x:c>
      <x:c r="V2193" s="54" t="n">
        <x:v>0.115</x:v>
      </x:c>
      <x:c r="W2193" s="50" t="str">
        <x:v>服部 真二 / 高橋 修司</x:v>
      </x:c>
      <x:c r="X2193" s="50" t="b">
        <x:f>AND(COUNT(L2193:O2193)=4,L2193&gt;='設定'!$B$6,M2193&gt;='設定'!$B$6,N2193&gt;='設定'!$B$6,O2193&gt;='設定'!$B$6)</x:f>
        <x:v>0</x:v>
      </x:c>
      <x:c r="Y2193" s="50" t="b">
        <x:f>AND(COUNT(G2193:K2193)=5,P2193&gt;='設定'!$B$7)</x:f>
        <x:v>0</x:v>
      </x:c>
      <x:c r="Z2193" s="50" t="b">
        <x:f>AND(ISNUMBER(R2193),R2193&gt;='設定'!$B$8)</x:f>
        <x:v>0</x:v>
      </x:c>
      <x:c r="AA2193" s="50" t="b">
        <x:f>AND(ISNUMBER(S2193),S2193&gt;=DATE(YEAR('設定'!$B$10)-'設定'!$B$9,MONTH('設定'!$B$10),DAY('設定'!$B$10)))</x:f>
        <x:v>0</x:v>
      </x:c>
      <x:c r="AB2193" s="55" t="b">
        <x:v>0</x:v>
      </x:c>
      <x:c r="AC2193" s="55" t="b">
        <x:v>0</x:v>
      </x:c>
      <x:c r="AD2193" s="50" t="n">
        <x:f>IF(X2193,1,0)+IF(Z2193,1,0)+IF(AA2193,1,0)+IF(AB2193,1,0)</x:f>
        <x:v>0</x:v>
      </x:c>
      <x:c r="AE2193" s="50" t="n">
        <x:f>IF(Y2193,1,0)+IF(Z2193,1,0)+IF(AA2193,1,0)+IF(AB2193,1,0)</x:f>
        <x:v>0</x:v>
      </x:c>
      <x:c r="AF2193" s="50" t="n">
        <x:f>IF(Y2193,1,0)+IF(Z2193,1,0)+IF(AA2193,1,0)+IF(AC2193,1,0)</x:f>
        <x:v>0</x:v>
      </x:c>
      <x:c r="AG2193" s="53" t="n">
        <x:v>44348</x:v>
      </x:c>
      <x:c r="AH2193" s="50" t="str">
        <x:v>S100W5ES</x:v>
      </x:c>
      <x:c r="AI2193" s="50" t="str">
        <x:v>NetSalesSummaryOfBusinessResults</x:v>
      </x:c>
      <x:c r="AJ2193" s="50" t="str">
        <x:v>OperatingIncome</x:v>
      </x:c>
      <x:c r="AK2193" s="53" t="n">
        <x:v>45747</x:v>
      </x:c>
      <x:c r="AL2193" s="50" t="str">
        <x:v>365/365/365/366/365</x:v>
      </x:c>
      <x:c r="AM2193" s="51" t="n">
        <x:v>41290761</x:v>
      </x:c>
      <x:c r="AN2193" s="51" t="n">
        <x:v>7420</x:v>
      </x:c>
      <x:c r="AO2193" s="51" t="n">
        <x:f>IFERROR(AM2193*AN2193,"")</x:f>
        <x:v>306377446620</x:v>
      </x:c>
      <x:c r="AP2193" s="56" t="n">
        <x:f>IFERROR(AO2193/(K2193*1000000),"")</x:f>
        <x:v>1.0053600616254954</x:v>
      </x:c>
      <x:c r="AQ2193" s="57" t="n">
        <x:v>1845328000</x:v>
      </x:c>
      <x:c r="AR2193" s="52" t="n">
        <x:v>0.3862891128609567</x:v>
      </x:c>
      <x:c r="AS2193" s="52" t="n">
        <x:v>-0.3719009043404572</x:v>
      </x:c>
      <x:c r="AT2193" s="55" t="b">
        <x:v>1</x:v>
      </x:c>
      <x:c r="AU2193" s="50"/>
      <x:c r="AV2193" s="58" t="n">
        <x:v>0.6784572489379831</x:v>
      </x:c>
      <x:c r="AW2193" s="50" t="n">
        <x:v>16</x:v>
      </x:c>
      <x:c r="AX2193" s="50" t="str">
        <x:v>Future Moat</x:v>
      </x:c>
      <x:c r="AY2193" s="50" t="str">
        <x:v>目立つ機械的警告なし（定性確認は別途必要）</x:v>
      </x:c>
      <x:c r="AZ2193" s="59" t="str">
        <x:v>2025-06-26 12:20</x:v>
      </x:c>
      <x:c r="BA2193" s="53" t="n">
        <x:v>18019</x:v>
      </x:c>
      <x:c r="BB2193" s="50"/>
      <x:c r="BC2193" s="50"/>
      <x:c r="BD2193" s="50" t="str">
        <x:v>TOPIX Small 1</x:v>
      </x:c>
    </x:row>
    <x:row r="2194">
      <x:c r="A2194" s="50" t="n">
        <x:v>2193</x:v>
      </x:c>
      <x:c r="B2194" s="50" t="str">
        <x:v>5161</x:v>
      </x:c>
      <x:c r="C2194" s="50" t="str">
        <x:v>5161.T</x:v>
      </x:c>
      <x:c r="D2194" s="50" t="str">
        <x:v>NISHIKAWA RUBBER CO.,LTD.</x:v>
      </x:c>
      <x:c r="E2194" s="50" t="str">
        <x:v>Standard Market(Domestic)</x:v>
      </x:c>
      <x:c r="F2194" s="50" t="str">
        <x:v>Rubber Products</x:v>
      </x:c>
      <x:c r="G2194" s="51" t="n">
        <x:v>80234</x:v>
      </x:c>
      <x:c r="H2194" s="51" t="n">
        <x:v>84503</x:v>
      </x:c>
      <x:c r="I2194" s="51" t="n">
        <x:v>98167</x:v>
      </x:c>
      <x:c r="J2194" s="51" t="n">
        <x:v>117904</x:v>
      </x:c>
      <x:c r="K2194" s="51" t="n">
        <x:v>120639</x:v>
      </x:c>
      <x:c r="L2194" s="52" t="n">
        <x:f>IFERROR(H2194/G2194-1,"")</x:f>
        <x:v>0.053206869905526366</x:v>
      </x:c>
      <x:c r="M2194" s="52" t="n">
        <x:f>IFERROR(I2194/H2194-1,"")</x:f>
        <x:v>0.16169840124019275</x:v>
      </x:c>
      <x:c r="N2194" s="52" t="n">
        <x:f>IFERROR(J2194/I2194-1,"")</x:f>
        <x:v>0.2010553444640255</x:v>
      </x:c>
      <x:c r="O2194" s="52" t="n">
        <x:f>IFERROR(K2194/J2194-1,"")</x:f>
        <x:v>0.023196838105577378</x:v>
      </x:c>
      <x:c r="P2194" s="52" t="n">
        <x:f>IFERROR((K2194/G2194)^(1/4)-1,"")</x:f>
        <x:v>0.10734339899030054</x:v>
      </x:c>
      <x:c r="Q2194" s="51" t="n">
        <x:v>7324</x:v>
      </x:c>
      <x:c r="R2194" s="52" t="n">
        <x:f>IFERROR(Q2194/K2194,"")</x:f>
        <x:v>0.06071005230481022</x:v>
      </x:c>
      <x:c r="S2194" s="53" t="n">
        <x:v>33543</x:v>
      </x:c>
      <x:c r="T2194" s="50" t="str">
        <x:v>EDINET_company_history</x:v>
      </x:c>
      <x:c r="U2194" s="50" t="str">
        <x:v>公益財団法人西川記念財団</x:v>
      </x:c>
      <x:c r="V2194" s="54" t="n">
        <x:v>0.0792</x:v>
      </x:c>
      <x:c r="W2194" s="50" t="str">
        <x:v>小川 秀樹 / 出口 幸三</x:v>
      </x:c>
      <x:c r="X2194" s="50" t="b">
        <x:f>AND(COUNT(L2194:O2194)=4,L2194&gt;='設定'!$B$6,M2194&gt;='設定'!$B$6,N2194&gt;='設定'!$B$6,O2194&gt;='設定'!$B$6)</x:f>
        <x:v>0</x:v>
      </x:c>
      <x:c r="Y2194" s="50" t="b">
        <x:f>AND(COUNT(G2194:K2194)=5,P2194&gt;='設定'!$B$7)</x:f>
        <x:v>0</x:v>
      </x:c>
      <x:c r="Z2194" s="50" t="b">
        <x:f>AND(ISNUMBER(R2194),R2194&gt;='設定'!$B$8)</x:f>
        <x:v>0</x:v>
      </x:c>
      <x:c r="AA2194" s="50" t="b">
        <x:f>AND(ISNUMBER(S2194),S2194&gt;=DATE(YEAR('設定'!$B$10)-'設定'!$B$9,MONTH('設定'!$B$10),DAY('設定'!$B$10)))</x:f>
        <x:v>0</x:v>
      </x:c>
      <x:c r="AB2194" s="55" t="b">
        <x:v>0</x:v>
      </x:c>
      <x:c r="AC2194" s="55" t="b">
        <x:v>0</x:v>
      </x:c>
      <x:c r="AD2194" s="50" t="n">
        <x:f>IF(X2194,1,0)+IF(Z2194,1,0)+IF(AA2194,1,0)+IF(AB2194,1,0)</x:f>
        <x:v>0</x:v>
      </x:c>
      <x:c r="AE2194" s="50" t="n">
        <x:f>IF(Y2194,1,0)+IF(Z2194,1,0)+IF(AA2194,1,0)+IF(AB2194,1,0)</x:f>
        <x:v>0</x:v>
      </x:c>
      <x:c r="AF2194" s="50" t="n">
        <x:f>IF(Y2194,1,0)+IF(Z2194,1,0)+IF(AA2194,1,0)+IF(AC2194,1,0)</x:f>
        <x:v>0</x:v>
      </x:c>
      <x:c r="AG2194" s="53" t="n">
        <x:v>44348</x:v>
      </x:c>
      <x:c r="AH2194" s="50" t="str">
        <x:v>S100W8Z8</x:v>
      </x:c>
      <x:c r="AI2194" s="50" t="str">
        <x:v>NetSalesSummaryOfBusinessResults</x:v>
      </x:c>
      <x:c r="AJ2194" s="50" t="str">
        <x:v>OperatingIncome</x:v>
      </x:c>
      <x:c r="AK2194" s="53" t="n">
        <x:v>45747</x:v>
      </x:c>
      <x:c r="AL2194" s="50" t="str">
        <x:v>365/365/365/366/365</x:v>
      </x:c>
      <x:c r="AM2194" s="51" t="n">
        <x:v>19313787</x:v>
      </x:c>
      <x:c r="AN2194" s="51" t="n">
        <x:v>2962</x:v>
      </x:c>
      <x:c r="AO2194" s="51" t="n">
        <x:f>IFERROR(AM2194*AN2194,"")</x:f>
        <x:v>57207437094</x:v>
      </x:c>
      <x:c r="AP2194" s="56" t="n">
        <x:f>IFERROR(AO2194/(K2194*1000000),"")</x:f>
        <x:v>0.474203508765822</x:v>
      </x:c>
      <x:c r="AQ2194" s="57" t="n">
        <x:v>386114608.3333333</x:v>
      </x:c>
      <x:c r="AR2194" s="52" t="n">
        <x:v>0.3733171276820591</x:v>
      </x:c>
      <x:c r="AS2194" s="52" t="n">
        <x:v>-0.3717710563332239</x:v>
      </x:c>
      <x:c r="AT2194" s="55" t="b">
        <x:v>1</x:v>
      </x:c>
      <x:c r="AU2194" s="50"/>
      <x:c r="AV2194" s="58" t="n">
        <x:v>0.0385201685594138</x:v>
      </x:c>
      <x:c r="AW2194" s="50" t="n">
        <x:v>1587</x:v>
      </x:c>
      <x:c r="AX2194" s="50" t="str">
        <x:v>Future Moat</x:v>
      </x:c>
      <x:c r="AY2194" s="50" t="str">
        <x:v>目立つ機械的警告なし（定性確認は別途必要）</x:v>
      </x:c>
      <x:c r="AZ2194" s="59" t="str">
        <x:v>2025-06-27 16:56</x:v>
      </x:c>
      <x:c r="BA2194" s="53" t="n">
        <x:v>33543</x:v>
      </x:c>
      <x:c r="BB2194" s="50"/>
      <x:c r="BC2194" s="50"/>
      <x:c r="BD2194" s="50"/>
    </x:row>
    <x:row r="2195">
      <x:c r="A2195" s="50" t="n">
        <x:v>2194</x:v>
      </x:c>
      <x:c r="B2195" s="50" t="str">
        <x:v>3223</x:v>
      </x:c>
      <x:c r="C2195" s="50" t="str">
        <x:v>3223.T</x:v>
      </x:c>
      <x:c r="D2195" s="50" t="str">
        <x:v>SLD Entertainment Inc.</x:v>
      </x:c>
      <x:c r="E2195" s="50" t="str">
        <x:v>Standard Market(Domestic)</x:v>
      </x:c>
      <x:c r="F2195" s="50" t="str">
        <x:v>Retail Trade</x:v>
      </x:c>
      <x:c r="G2195" s="51" t="n">
        <x:v>2432.475</x:v>
      </x:c>
      <x:c r="H2195" s="51" t="n">
        <x:v>3090.422</x:v>
      </x:c>
      <x:c r="I2195" s="51" t="n">
        <x:v>3585.627</x:v>
      </x:c>
      <x:c r="J2195" s="51" t="n">
        <x:v>3661.043</x:v>
      </x:c>
      <x:c r="K2195" s="51" t="n">
        <x:v>3656.915</x:v>
      </x:c>
      <x:c r="L2195" s="52" t="n">
        <x:f>IFERROR(H2195/G2195-1,"")</x:f>
        <x:v>0.2704845887419194</x:v>
      </x:c>
      <x:c r="M2195" s="52" t="n">
        <x:f>IFERROR(I2195/H2195-1,"")</x:f>
        <x:v>0.16023863407651118</x:v>
      </x:c>
      <x:c r="N2195" s="52" t="n">
        <x:f>IFERROR(J2195/I2195-1,"")</x:f>
        <x:v>0.02103286259279069</x:v>
      </x:c>
      <x:c r="O2195" s="52" t="n">
        <x:f>IFERROR(K2195/J2195-1,"")</x:f>
        <x:v>-0.0011275475322196638</x:v>
      </x:c>
      <x:c r="P2195" s="52" t="n">
        <x:f>IFERROR((K2195/G2195)^(1/4)-1,"")</x:f>
        <x:v>0.10730336602577983</x:v>
      </x:c>
      <x:c r="Q2195" s="51" t="n">
        <x:v>126.07</x:v>
      </x:c>
      <x:c r="R2195" s="52" t="n">
        <x:f>IFERROR(Q2195/K2195,"")</x:f>
        <x:v>0.03447441354256251</x:v>
      </x:c>
      <x:c r="S2195" s="53" t="n">
        <x:v>42064</x:v>
      </x:c>
      <x:c r="T2195" s="50" t="str">
        <x:v>EDINET_company_history</x:v>
      </x:c>
      <x:c r="U2195" s="50" t="str">
        <x:v>株式会社ＤＤグループ</x:v>
      </x:c>
      <x:c r="V2195" s="54" t="n">
        <x:v>0.4296</x:v>
      </x:c>
      <x:c r="W2195" s="50" t="str">
        <x:v>有村 譲</x:v>
      </x:c>
      <x:c r="X2195" s="50" t="b">
        <x:f>AND(COUNT(L2195:O2195)=4,L2195&gt;='設定'!$B$6,M2195&gt;='設定'!$B$6,N2195&gt;='設定'!$B$6,O2195&gt;='設定'!$B$6)</x:f>
        <x:v>0</x:v>
      </x:c>
      <x:c r="Y2195" s="50" t="b">
        <x:f>AND(COUNT(G2195:K2195)=5,P2195&gt;='設定'!$B$7)</x:f>
        <x:v>0</x:v>
      </x:c>
      <x:c r="Z2195" s="50" t="b">
        <x:f>AND(ISNUMBER(R2195),R2195&gt;='設定'!$B$8)</x:f>
        <x:v>0</x:v>
      </x:c>
      <x:c r="AA2195" s="50" t="b">
        <x:f>AND(ISNUMBER(S2195),S2195&gt;=DATE(YEAR('設定'!$B$10)-'設定'!$B$9,MONTH('設定'!$B$10),DAY('設定'!$B$10)))</x:f>
        <x:v>0</x:v>
      </x:c>
      <x:c r="AB2195" s="55" t="b">
        <x:v>0</x:v>
      </x:c>
      <x:c r="AC2195" s="55" t="b">
        <x:v>0</x:v>
      </x:c>
      <x:c r="AD2195" s="50" t="n">
        <x:f>IF(X2195,1,0)+IF(Z2195,1,0)+IF(AA2195,1,0)+IF(AB2195,1,0)</x:f>
        <x:v>0</x:v>
      </x:c>
      <x:c r="AE2195" s="50" t="n">
        <x:f>IF(Y2195,1,0)+IF(Z2195,1,0)+IF(AA2195,1,0)+IF(AB2195,1,0)</x:f>
        <x:v>0</x:v>
      </x:c>
      <x:c r="AF2195" s="50" t="n">
        <x:f>IF(Y2195,1,0)+IF(Z2195,1,0)+IF(AA2195,1,0)+IF(AC2195,1,0)</x:f>
        <x:v>0</x:v>
      </x:c>
      <x:c r="AG2195" s="53" t="n">
        <x:v>44348</x:v>
      </x:c>
      <x:c r="AH2195" s="50" t="str">
        <x:v>S100Y6RF</x:v>
      </x:c>
      <x:c r="AI2195" s="50" t="str">
        <x:v>NetSalesSummaryOfBusinessResults</x:v>
      </x:c>
      <x:c r="AJ2195" s="50" t="str">
        <x:v>OperatingIncome</x:v>
      </x:c>
      <x:c r="AK2195" s="53" t="n">
        <x:v>46081</x:v>
      </x:c>
      <x:c r="AL2195" s="50" t="str">
        <x:v>365/365/366/365/365</x:v>
      </x:c>
      <x:c r="AM2195" s="51" t="n">
        <x:v>1561764</x:v>
      </x:c>
      <x:c r="AN2195" s="51" t="n">
        <x:v>906</x:v>
      </x:c>
      <x:c r="AO2195" s="51" t="n">
        <x:f>IFERROR(AM2195*AN2195,"")</x:f>
        <x:v>1414958184</x:v>
      </x:c>
      <x:c r="AP2195" s="56" t="n">
        <x:f>IFERROR(AO2195/(K2195*1000000),"")</x:f>
        <x:v>0.3869267357868586</x:v>
      </x:c>
      <x:c r="AQ2195" s="57" t="n">
        <x:v>2490540</x:v>
      </x:c>
      <x:c r="AR2195" s="52" t="n">
        <x:v>0.3869988919916034</x:v>
      </x:c>
      <x:c r="AS2195" s="52" t="n">
        <x:v>-0.4695652173913044</x:v>
      </x:c>
      <x:c r="AT2195" s="55" t="b">
        <x:v>0</x:v>
      </x:c>
      <x:c r="AU2195" s="50" t="str">
        <x:v>low_liquidity</x:v>
      </x:c>
      <x:c r="AV2195" s="58" t="n">
        <x:v>-0.2084489982531267</x:v>
      </x:c>
      <x:c r="AW2195" s="50" t="n">
        <x:v>3052</x:v>
      </x:c>
      <x:c r="AX2195" s="50" t="str">
        <x:v>Core Moat</x:v>
      </x:c>
      <x:c r="AY2195" s="50" t="str">
        <x:v>既存適格性フィルター不通過: low_liquidity / 60日平均売買代金2,000万円未満</x:v>
      </x:c>
      <x:c r="AZ2195" s="59" t="str">
        <x:v>2026-05-28 15:30</x:v>
      </x:c>
      <x:c r="BA2195" s="53" t="n">
        <x:v>42064</x:v>
      </x:c>
      <x:c r="BB2195" s="50"/>
      <x:c r="BC2195" s="50"/>
      <x:c r="BD2195" s="50"/>
    </x:row>
    <x:row r="2196">
      <x:c r="A2196" s="50" t="n">
        <x:v>2195</x:v>
      </x:c>
      <x:c r="B2196" s="50" t="str">
        <x:v>7752</x:v>
      </x:c>
      <x:c r="C2196" s="50" t="str">
        <x:v>7752.T</x:v>
      </x:c>
      <x:c r="D2196" s="50" t="str">
        <x:v>RICOH COMPANY,LTD.</x:v>
      </x:c>
      <x:c r="E2196" s="50" t="str">
        <x:v>Prime Market (Domestic)</x:v>
      </x:c>
      <x:c r="F2196" s="50" t="str">
        <x:v>Electric Appliances</x:v>
      </x:c>
      <x:c r="G2196" s="51" t="n">
        <x:v>1682069</x:v>
      </x:c>
      <x:c r="H2196" s="51" t="n">
        <x:v>1758587</x:v>
      </x:c>
      <x:c r="I2196" s="51" t="n">
        <x:v>2134180</x:v>
      </x:c>
      <x:c r="J2196" s="51" t="n">
        <x:v>2348987</x:v>
      </x:c>
      <x:c r="K2196" s="51" t="n">
        <x:v>2527876</x:v>
      </x:c>
      <x:c r="L2196" s="52" t="n">
        <x:f>IFERROR(H2196/G2196-1,"")</x:f>
        <x:v>0.04549040497149637</x:v>
      </x:c>
      <x:c r="M2196" s="52" t="n">
        <x:f>IFERROR(I2196/H2196-1,"")</x:f>
        <x:v>0.21357658165333882</x:v>
      </x:c>
      <x:c r="N2196" s="52" t="n">
        <x:f>IFERROR(J2196/I2196-1,"")</x:f>
        <x:v>0.1006508354496809</x:v>
      </x:c>
      <x:c r="O2196" s="52" t="n">
        <x:f>IFERROR(K2196/J2196-1,"")</x:f>
        <x:v>0.07615580673711686</x:v>
      </x:c>
      <x:c r="P2196" s="52" t="n">
        <x:f>IFERROR((K2196/G2196)^(1/4)-1,"")</x:f>
        <x:v>0.10720487656853672</x:v>
      </x:c>
      <x:c r="Q2196" s="51" t="n">
        <x:v>63829</x:v>
      </x:c>
      <x:c r="R2196" s="52" t="n">
        <x:f>IFERROR(Q2196/K2196,"")</x:f>
        <x:v>0.025250051822162164</x:v>
      </x:c>
      <x:c r="S2196" s="53" t="n">
        <x:v>22555</x:v>
      </x:c>
      <x:c r="T2196" s="50" t="str">
        <x:v>EDINET_company_history</x:v>
      </x:c>
      <x:c r="U2196" s="50" t="str">
        <x:v>日本マスタートラスト信託銀行株式会社(信託口)</x:v>
      </x:c>
      <x:c r="V2196" s="54" t="n">
        <x:v>0.1655</x:v>
      </x:c>
      <x:c r="W2196" s="50" t="str">
        <x:v>大山 晃</x:v>
      </x:c>
      <x:c r="X2196" s="50" t="b">
        <x:f>AND(COUNT(L2196:O2196)=4,L2196&gt;='設定'!$B$6,M2196&gt;='設定'!$B$6,N2196&gt;='設定'!$B$6,O2196&gt;='設定'!$B$6)</x:f>
        <x:v>0</x:v>
      </x:c>
      <x:c r="Y2196" s="50" t="b">
        <x:f>AND(COUNT(G2196:K2196)=5,P2196&gt;='設定'!$B$7)</x:f>
        <x:v>0</x:v>
      </x:c>
      <x:c r="Z2196" s="50" t="b">
        <x:f>AND(ISNUMBER(R2196),R2196&gt;='設定'!$B$8)</x:f>
        <x:v>0</x:v>
      </x:c>
      <x:c r="AA2196" s="50" t="b">
        <x:f>AND(ISNUMBER(S2196),S2196&gt;=DATE(YEAR('設定'!$B$10)-'設定'!$B$9,MONTH('設定'!$B$10),DAY('設定'!$B$10)))</x:f>
        <x:v>0</x:v>
      </x:c>
      <x:c r="AB2196" s="55" t="b">
        <x:v>0</x:v>
      </x:c>
      <x:c r="AC2196" s="55" t="b">
        <x:v>0</x:v>
      </x:c>
      <x:c r="AD2196" s="50" t="n">
        <x:f>IF(X2196,1,0)+IF(Z2196,1,0)+IF(AA2196,1,0)+IF(AB2196,1,0)</x:f>
        <x:v>0</x:v>
      </x:c>
      <x:c r="AE2196" s="50" t="n">
        <x:f>IF(Y2196,1,0)+IF(Z2196,1,0)+IF(AA2196,1,0)+IF(AB2196,1,0)</x:f>
        <x:v>0</x:v>
      </x:c>
      <x:c r="AF2196" s="50" t="n">
        <x:f>IF(Y2196,1,0)+IF(Z2196,1,0)+IF(AA2196,1,0)+IF(AC2196,1,0)</x:f>
        <x:v>0</x:v>
      </x:c>
      <x:c r="AG2196" s="53" t="n">
        <x:v>44348</x:v>
      </x:c>
      <x:c r="AH2196" s="50" t="str">
        <x:v>S100VZRZ</x:v>
      </x:c>
      <x:c r="AI2196" s="50" t="str">
        <x:v>RevenueIFRSSummaryOfBusinessResults</x:v>
      </x:c>
      <x:c r="AJ2196" s="50" t="str">
        <x:v>OperatingProfitLossIFRS</x:v>
      </x:c>
      <x:c r="AK2196" s="53" t="n">
        <x:v>45747</x:v>
      </x:c>
      <x:c r="AL2196" s="50" t="str">
        <x:v>365/365/365/366/365</x:v>
      </x:c>
      <x:c r="AM2196" s="51" t="n">
        <x:v>569642678</x:v>
      </x:c>
      <x:c r="AN2196" s="51" t="n">
        <x:v>1467</x:v>
      </x:c>
      <x:c r="AO2196" s="51" t="n">
        <x:f>IFERROR(AM2196*AN2196,"")</x:f>
        <x:v>835665808626</x:v>
      </x:c>
      <x:c r="AP2196" s="56" t="n">
        <x:f>IFERROR(AO2196/(K2196*1000000),"")</x:f>
        <x:v>0.3305802217458451</x:v>
      </x:c>
      <x:c r="AQ2196" s="57" t="n">
        <x:v>3328781665</x:v>
      </x:c>
      <x:c r="AR2196" s="52" t="n">
        <x:v>0.3068754044088086</x:v>
      </x:c>
      <x:c r="AS2196" s="52" t="n">
        <x:v>-0.3527394374115029</x:v>
      </x:c>
      <x:c r="AT2196" s="55" t="b">
        <x:v>0</x:v>
      </x:c>
      <x:c r="AU2196" s="50" t="str">
        <x:v>missing_financial_data</x:v>
      </x:c>
      <x:c r="AV2196" s="58" t="n">
        <x:v>0.2141707463186195</x:v>
      </x:c>
      <x:c r="AW2196" s="50" t="n">
        <x:v>667</x:v>
      </x:c>
      <x:c r="AX2196" s="50" t="str">
        <x:v>Future Moat</x:v>
      </x:c>
      <x:c r="AY2196" s="50" t="str">
        <x:v>既存適格性フィルター不通過: missing_financial_data</x:v>
      </x:c>
      <x:c r="AZ2196" s="59" t="str">
        <x:v>2025-06-20 12:00</x:v>
      </x:c>
      <x:c r="BA2196" s="53" t="n">
        <x:v>22555</x:v>
      </x:c>
      <x:c r="BB2196" s="50"/>
      <x:c r="BC2196" s="50"/>
      <x:c r="BD2196" s="50" t="str">
        <x:v>TOPIX Mid400</x:v>
      </x:c>
    </x:row>
    <x:row r="2197">
      <x:c r="A2197" s="50" t="n">
        <x:v>2196</x:v>
      </x:c>
      <x:c r="B2197" s="50" t="str">
        <x:v>6324</x:v>
      </x:c>
      <x:c r="C2197" s="50" t="str">
        <x:v>6324.T</x:v>
      </x:c>
      <x:c r="D2197" s="50" t="str">
        <x:v>Harmonic Drive Systems Inc.</x:v>
      </x:c>
      <x:c r="E2197" s="50" t="str">
        <x:v>Prime Market (Domestic)</x:v>
      </x:c>
      <x:c r="F2197" s="50" t="str">
        <x:v>Machinery</x:v>
      </x:c>
      <x:c r="G2197" s="51" t="n">
        <x:v>37034.042</x:v>
      </x:c>
      <x:c r="H2197" s="51" t="n">
        <x:v>57087.914</x:v>
      </x:c>
      <x:c r="I2197" s="51" t="n">
        <x:v>71527.316</x:v>
      </x:c>
      <x:c r="J2197" s="51" t="n">
        <x:v>55796.455</x:v>
      </x:c>
      <x:c r="K2197" s="51" t="n">
        <x:v>55645.94</x:v>
      </x:c>
      <x:c r="L2197" s="52" t="n">
        <x:f>IFERROR(H2197/G2197-1,"")</x:f>
        <x:v>0.5414983328041805</x:v>
      </x:c>
      <x:c r="M2197" s="52" t="n">
        <x:f>IFERROR(I2197/H2197-1,"")</x:f>
        <x:v>0.25293273108560266</x:v>
      </x:c>
      <x:c r="N2197" s="52" t="n">
        <x:f>IFERROR(J2197/I2197-1,"")</x:f>
        <x:v>-0.21992802022656632</x:v>
      </x:c>
      <x:c r="O2197" s="52" t="n">
        <x:f>IFERROR(K2197/J2197-1,"")</x:f>
        <x:v>-0.002697572811749427</x:v>
      </x:c>
      <x:c r="P2197" s="52" t="n">
        <x:f>IFERROR((K2197/G2197)^(1/4)-1,"")</x:f>
        <x:v>0.10715414954208846</x:v>
      </x:c>
      <x:c r="Q2197" s="51" t="n">
        <x:v>6.993</x:v>
      </x:c>
      <x:c r="R2197" s="52" t="n">
        <x:f>IFERROR(Q2197/K2197,"")</x:f>
        <x:v>0.00012566954570270535</x:v>
      </x:c>
      <x:c r="S2197" s="53" t="n">
        <x:v>37712</x:v>
      </x:c>
      <x:c r="T2197" s="50" t="str">
        <x:v>EDINET_company_history</x:v>
      </x:c>
      <x:c r="U2197" s="50" t="str">
        <x:v>株式会社ＫＯＤＥＮホールディングス</x:v>
      </x:c>
      <x:c r="V2197" s="54" t="n">
        <x:v>0.3528</x:v>
      </x:c>
      <x:c r="W2197" s="50" t="str">
        <x:v>丸 山 顕 / 上 條 和 俊</x:v>
      </x:c>
      <x:c r="X2197" s="50" t="b">
        <x:f>AND(COUNT(L2197:O2197)=4,L2197&gt;='設定'!$B$6,M2197&gt;='設定'!$B$6,N2197&gt;='設定'!$B$6,O2197&gt;='設定'!$B$6)</x:f>
        <x:v>0</x:v>
      </x:c>
      <x:c r="Y2197" s="50" t="b">
        <x:f>AND(COUNT(G2197:K2197)=5,P2197&gt;='設定'!$B$7)</x:f>
        <x:v>0</x:v>
      </x:c>
      <x:c r="Z2197" s="50" t="b">
        <x:f>AND(ISNUMBER(R2197),R2197&gt;='設定'!$B$8)</x:f>
        <x:v>0</x:v>
      </x:c>
      <x:c r="AA2197" s="50" t="b">
        <x:f>AND(ISNUMBER(S2197),S2197&gt;=DATE(YEAR('設定'!$B$10)-'設定'!$B$9,MONTH('設定'!$B$10),DAY('設定'!$B$10)))</x:f>
        <x:v>0</x:v>
      </x:c>
      <x:c r="AB2197" s="55" t="b">
        <x:v>0</x:v>
      </x:c>
      <x:c r="AC2197" s="55" t="b">
        <x:v>0</x:v>
      </x:c>
      <x:c r="AD2197" s="50" t="n">
        <x:f>IF(X2197,1,0)+IF(Z2197,1,0)+IF(AA2197,1,0)+IF(AB2197,1,0)</x:f>
        <x:v>0</x:v>
      </x:c>
      <x:c r="AE2197" s="50" t="n">
        <x:f>IF(Y2197,1,0)+IF(Z2197,1,0)+IF(AA2197,1,0)+IF(AB2197,1,0)</x:f>
        <x:v>0</x:v>
      </x:c>
      <x:c r="AF2197" s="50" t="n">
        <x:f>IF(Y2197,1,0)+IF(Z2197,1,0)+IF(AA2197,1,0)+IF(AC2197,1,0)</x:f>
        <x:v>0</x:v>
      </x:c>
      <x:c r="AG2197" s="53" t="n">
        <x:v>44348</x:v>
      </x:c>
      <x:c r="AH2197" s="50" t="str">
        <x:v>S100VZ4X</x:v>
      </x:c>
      <x:c r="AI2197" s="50" t="str">
        <x:v>NetSalesSummaryOfBusinessResults</x:v>
      </x:c>
      <x:c r="AJ2197" s="50" t="str">
        <x:v>OperatingIncome</x:v>
      </x:c>
      <x:c r="AK2197" s="53" t="n">
        <x:v>45747</x:v>
      </x:c>
      <x:c r="AL2197" s="50" t="str">
        <x:v>365/365/365/366/365</x:v>
      </x:c>
      <x:c r="AM2197" s="51" t="n">
        <x:v>94903600</x:v>
      </x:c>
      <x:c r="AN2197" s="51" t="n">
        <x:v>7780</x:v>
      </x:c>
      <x:c r="AO2197" s="51" t="n">
        <x:f>IFERROR(AM2197*AN2197,"")</x:f>
        <x:v>738350008000</x:v>
      </x:c>
      <x:c r="AP2197" s="56" t="n">
        <x:f>IFERROR(AO2197/(K2197*1000000),"")</x:f>
        <x:v>13.268713009430696</x:v>
      </x:c>
      <x:c r="AQ2197" s="57" t="n">
        <x:v>9223113350</x:v>
      </x:c>
      <x:c r="AR2197" s="52" t="n">
        <x:v>0.5781865427287997</x:v>
      </x:c>
      <x:c r="AS2197" s="52" t="n">
        <x:v>-0.717204886782457</x:v>
      </x:c>
      <x:c r="AT2197" s="55" t="b">
        <x:v>0</x:v>
      </x:c>
      <x:c r="AU2197" s="50" t="str">
        <x:v>extreme_valuation_outlier</x:v>
      </x:c>
      <x:c r="AV2197" s="58" t="n">
        <x:v>-0.2374740652624223</x:v>
      </x:c>
      <x:c r="AW2197" s="50" t="n">
        <x:v>3156</x:v>
      </x:c>
      <x:c r="AX2197" s="50" t="str">
        <x:v>Future Moat</x:v>
      </x:c>
      <x:c r="AY2197" s="50" t="str">
        <x:v>既存適格性フィルター不通過: extreme_valuation_outlier / ローカル5年最大下落率-60%以下</x:v>
      </x:c>
      <x:c r="AZ2197" s="59" t="str">
        <x:v>2025-06-18 15:37</x:v>
      </x:c>
      <x:c r="BA2197" s="53" t="n">
        <x:v>37712</x:v>
      </x:c>
      <x:c r="BB2197" s="50"/>
      <x:c r="BC2197" s="50"/>
      <x:c r="BD2197" s="50" t="str">
        <x:v>TOPIX Small 2</x:v>
      </x:c>
    </x:row>
    <x:row r="2198">
      <x:c r="A2198" s="50" t="n">
        <x:v>2197</x:v>
      </x:c>
      <x:c r="B2198" s="50" t="str">
        <x:v>6835</x:v>
      </x:c>
      <x:c r="C2198" s="50" t="str">
        <x:v>6835.T</x:v>
      </x:c>
      <x:c r="D2198" s="50" t="str">
        <x:v>ALLIED TELESIS HOLDINGS K.K.</x:v>
      </x:c>
      <x:c r="E2198" s="50" t="str">
        <x:v>Standard Market(Domestic)</x:v>
      </x:c>
      <x:c r="F2198" s="50" t="str">
        <x:v>Electric Appliances</x:v>
      </x:c>
      <x:c r="G2198" s="51" t="n">
        <x:v>33265.424</x:v>
      </x:c>
      <x:c r="H2198" s="51" t="n">
        <x:v>41497.564</x:v>
      </x:c>
      <x:c r="I2198" s="51" t="n">
        <x:v>44385.722</x:v>
      </x:c>
      <x:c r="J2198" s="51" t="n">
        <x:v>48458.725</x:v>
      </x:c>
      <x:c r="K2198" s="51" t="n">
        <x:v>49950.064</x:v>
      </x:c>
      <x:c r="L2198" s="52" t="n">
        <x:f>IFERROR(H2198/G2198-1,"")</x:f>
        <x:v>0.24746836234523872</x:v>
      </x:c>
      <x:c r="M2198" s="52" t="n">
        <x:f>IFERROR(I2198/H2198-1,"")</x:f>
        <x:v>0.06959825400835595</x:v>
      </x:c>
      <x:c r="N2198" s="52" t="n">
        <x:f>IFERROR(J2198/I2198-1,"")</x:f>
        <x:v>0.09176381089396268</x:v>
      </x:c>
      <x:c r="O2198" s="52" t="n">
        <x:f>IFERROR(K2198/J2198-1,"")</x:f>
        <x:v>0.030775448590527388</x:v>
      </x:c>
      <x:c r="P2198" s="52" t="n">
        <x:f>IFERROR((K2198/G2198)^(1/4)-1,"")</x:f>
        <x:v>0.10696973288256029</x:v>
      </x:c>
      <x:c r="Q2198" s="51" t="n">
        <x:v>4228.756</x:v>
      </x:c>
      <x:c r="R2198" s="52" t="n">
        <x:f>IFERROR(Q2198/K2198,"")</x:f>
        <x:v>0.08465967130692767</x:v>
      </x:c>
      <x:c r="S2198" s="53" t="n">
        <x:v>36708</x:v>
      </x:c>
      <x:c r="T2198" s="50" t="str">
        <x:v>EDINET_company_history</x:v>
      </x:c>
      <x:c r="U2198" s="50" t="str">
        <x:v>OSHIMA GENERAL HOLDINGS No.1,LLC(常任代理人：みずほ証券株式会社)</x:v>
      </x:c>
      <x:c r="V2198" s="54" t="n">
        <x:v>0.4539</x:v>
      </x:c>
      <x:c r="W2198" s="50" t="str">
        <x:v>サチエ オオシマ(Sachie Oshima)</x:v>
      </x:c>
      <x:c r="X2198" s="50" t="b">
        <x:f>AND(COUNT(L2198:O2198)=4,L2198&gt;='設定'!$B$6,M2198&gt;='設定'!$B$6,N2198&gt;='設定'!$B$6,O2198&gt;='設定'!$B$6)</x:f>
        <x:v>0</x:v>
      </x:c>
      <x:c r="Y2198" s="50" t="b">
        <x:f>AND(COUNT(G2198:K2198)=5,P2198&gt;='設定'!$B$7)</x:f>
        <x:v>0</x:v>
      </x:c>
      <x:c r="Z2198" s="50" t="b">
        <x:f>AND(ISNUMBER(R2198),R2198&gt;='設定'!$B$8)</x:f>
        <x:v>0</x:v>
      </x:c>
      <x:c r="AA2198" s="50" t="b">
        <x:f>AND(ISNUMBER(S2198),S2198&gt;=DATE(YEAR('設定'!$B$10)-'設定'!$B$9,MONTH('設定'!$B$10),DAY('設定'!$B$10)))</x:f>
        <x:v>0</x:v>
      </x:c>
      <x:c r="AB2198" s="55" t="b">
        <x:v>0</x:v>
      </x:c>
      <x:c r="AC2198" s="55" t="b">
        <x:v>0</x:v>
      </x:c>
      <x:c r="AD2198" s="50" t="n">
        <x:f>IF(X2198,1,0)+IF(Z2198,1,0)+IF(AA2198,1,0)+IF(AB2198,1,0)</x:f>
        <x:v>0</x:v>
      </x:c>
      <x:c r="AE2198" s="50" t="n">
        <x:f>IF(Y2198,1,0)+IF(Z2198,1,0)+IF(AA2198,1,0)+IF(AB2198,1,0)</x:f>
        <x:v>0</x:v>
      </x:c>
      <x:c r="AF2198" s="50" t="n">
        <x:f>IF(Y2198,1,0)+IF(Z2198,1,0)+IF(AA2198,1,0)+IF(AC2198,1,0)</x:f>
        <x:v>0</x:v>
      </x:c>
      <x:c r="AG2198" s="53" t="n">
        <x:v>44348</x:v>
      </x:c>
      <x:c r="AH2198" s="50" t="str">
        <x:v>S100XVFP</x:v>
      </x:c>
      <x:c r="AI2198" s="50" t="str">
        <x:v>NetSalesSummaryOfBusinessResults</x:v>
      </x:c>
      <x:c r="AJ2198" s="50" t="str">
        <x:v>OperatingIncome</x:v>
      </x:c>
      <x:c r="AK2198" s="53" t="n">
        <x:v>46022</x:v>
      </x:c>
      <x:c r="AL2198" s="50" t="str">
        <x:v>365/365/365/366/365</x:v>
      </x:c>
      <x:c r="AM2198" s="51" t="n">
        <x:v>105012176</x:v>
      </x:c>
      <x:c r="AN2198" s="51" t="n">
        <x:v>286</x:v>
      </x:c>
      <x:c r="AO2198" s="51" t="n">
        <x:f>IFERROR(AM2198*AN2198,"")</x:f>
        <x:v>30033482336</x:v>
      </x:c>
      <x:c r="AP2198" s="56" t="n">
        <x:f>IFERROR(AO2198/(K2198*1000000),"")</x:f>
        <x:v>0.601270147241453</x:v>
      </x:c>
      <x:c r="AQ2198" s="57" t="n">
        <x:v>196985018.33333337</x:v>
      </x:c>
      <x:c r="AR2198" s="52" t="n">
        <x:v>0.5513341162330063</x:v>
      </x:c>
      <x:c r="AS2198" s="52" t="n">
        <x:v>-0.5422535422257454</x:v>
      </x:c>
      <x:c r="AT2198" s="55" t="b">
        <x:v>1</x:v>
      </x:c>
      <x:c r="AU2198" s="50"/>
      <x:c r="AV2198" s="58" t="n">
        <x:v>0.2322138941166494</x:v>
      </x:c>
      <x:c r="AW2198" s="50" t="n">
        <x:v>592</x:v>
      </x:c>
      <x:c r="AX2198" s="50" t="str">
        <x:v>Future Moat</x:v>
      </x:c>
      <x:c r="AY2198" s="50" t="str">
        <x:v>目立つ機械的警告なし（定性確認は別途必要）</x:v>
      </x:c>
      <x:c r="AZ2198" s="59" t="str">
        <x:v>2026-03-30 15:01</x:v>
      </x:c>
      <x:c r="BA2198" s="53" t="n">
        <x:v>36708</x:v>
      </x:c>
      <x:c r="BB2198" s="50"/>
      <x:c r="BC2198" s="50"/>
      <x:c r="BD2198" s="50"/>
    </x:row>
    <x:row r="2199">
      <x:c r="A2199" s="50" t="n">
        <x:v>2198</x:v>
      </x:c>
      <x:c r="B2199" s="50" t="str">
        <x:v>6674</x:v>
      </x:c>
      <x:c r="C2199" s="50" t="str">
        <x:v>6674.T</x:v>
      </x:c>
      <x:c r="D2199" s="50" t="str">
        <x:v>GS Yuasa Corporation</x:v>
      </x:c>
      <x:c r="E2199" s="50" t="str">
        <x:v>Prime Market (Domestic)</x:v>
      </x:c>
      <x:c r="F2199" s="50" t="str">
        <x:v>Electric Appliances</x:v>
      </x:c>
      <x:c r="G2199" s="51" t="n">
        <x:v>386511</x:v>
      </x:c>
      <x:c r="H2199" s="51" t="n">
        <x:v>432133</x:v>
      </x:c>
      <x:c r="I2199" s="51" t="n">
        <x:v>517735</x:v>
      </x:c>
      <x:c r="J2199" s="51" t="n">
        <x:v>562897</x:v>
      </x:c>
      <x:c r="K2199" s="51" t="n">
        <x:v>580340</x:v>
      </x:c>
      <x:c r="L2199" s="52" t="n">
        <x:f>IFERROR(H2199/G2199-1,"")</x:f>
        <x:v>0.1180354504787704</x:v>
      </x:c>
      <x:c r="M2199" s="52" t="n">
        <x:f>IFERROR(I2199/H2199-1,"")</x:f>
        <x:v>0.19809179118465847</x:v>
      </x:c>
      <x:c r="N2199" s="52" t="n">
        <x:f>IFERROR(J2199/I2199-1,"")</x:f>
        <x:v>0.08722995354766439</x:v>
      </x:c>
      <x:c r="O2199" s="52" t="n">
        <x:f>IFERROR(K2199/J2199-1,"")</x:f>
        <x:v>0.030987907201495135</x:v>
      </x:c>
      <x:c r="P2199" s="52" t="n">
        <x:f>IFERROR((K2199/G2199)^(1/4)-1,"")</x:f>
        <x:v>0.10695549828042727</x:v>
      </x:c>
      <x:c r="Q2199" s="51" t="n">
        <x:v>50028</x:v>
      </x:c>
      <x:c r="R2199" s="52" t="n">
        <x:f>IFERROR(Q2199/K2199,"")</x:f>
        <x:v>0.08620463866009581</x:v>
      </x:c>
      <x:c r="S2199" s="53" t="n">
        <x:v>38078</x:v>
      </x:c>
      <x:c r="T2199" s="50" t="str">
        <x:v>EDINET_company_history</x:v>
      </x:c>
      <x:c r="U2199" s="50" t="str">
        <x:v>日本マスタートラスト信託銀行㈱(信託口)</x:v>
      </x:c>
      <x:c r="V2199" s="54" t="n">
        <x:v>0.1699</x:v>
      </x:c>
      <x:c r="W2199" s="50" t="str">
        <x:v>阿部 貴志 / 澁谷 昌弘</x:v>
      </x:c>
      <x:c r="X2199" s="50" t="b">
        <x:f>AND(COUNT(L2199:O2199)=4,L2199&gt;='設定'!$B$6,M2199&gt;='設定'!$B$6,N2199&gt;='設定'!$B$6,O2199&gt;='設定'!$B$6)</x:f>
        <x:v>0</x:v>
      </x:c>
      <x:c r="Y2199" s="50" t="b">
        <x:f>AND(COUNT(G2199:K2199)=5,P2199&gt;='設定'!$B$7)</x:f>
        <x:v>0</x:v>
      </x:c>
      <x:c r="Z2199" s="50" t="b">
        <x:f>AND(ISNUMBER(R2199),R2199&gt;='設定'!$B$8)</x:f>
        <x:v>0</x:v>
      </x:c>
      <x:c r="AA2199" s="50" t="b">
        <x:f>AND(ISNUMBER(S2199),S2199&gt;=DATE(YEAR('設定'!$B$10)-'設定'!$B$9,MONTH('設定'!$B$10),DAY('設定'!$B$10)))</x:f>
        <x:v>0</x:v>
      </x:c>
      <x:c r="AB2199" s="55" t="b">
        <x:v>0</x:v>
      </x:c>
      <x:c r="AC2199" s="55" t="b">
        <x:v>0</x:v>
      </x:c>
      <x:c r="AD2199" s="50" t="n">
        <x:f>IF(X2199,1,0)+IF(Z2199,1,0)+IF(AA2199,1,0)+IF(AB2199,1,0)</x:f>
        <x:v>0</x:v>
      </x:c>
      <x:c r="AE2199" s="50" t="n">
        <x:f>IF(Y2199,1,0)+IF(Z2199,1,0)+IF(AA2199,1,0)+IF(AB2199,1,0)</x:f>
        <x:v>0</x:v>
      </x:c>
      <x:c r="AF2199" s="50" t="n">
        <x:f>IF(Y2199,1,0)+IF(Z2199,1,0)+IF(AA2199,1,0)+IF(AC2199,1,0)</x:f>
        <x:v>0</x:v>
      </x:c>
      <x:c r="AG2199" s="53" t="n">
        <x:v>44348</x:v>
      </x:c>
      <x:c r="AH2199" s="50" t="str">
        <x:v>S100W35B</x:v>
      </x:c>
      <x:c r="AI2199" s="50" t="str">
        <x:v>NetSalesSummaryOfBusinessResults</x:v>
      </x:c>
      <x:c r="AJ2199" s="50" t="str">
        <x:v>OperatingIncome</x:v>
      </x:c>
      <x:c r="AK2199" s="53" t="n">
        <x:v>45747</x:v>
      </x:c>
      <x:c r="AL2199" s="50" t="str">
        <x:v>365/365/365/366/365</x:v>
      </x:c>
      <x:c r="AM2199" s="51" t="n">
        <x:v>100419542</x:v>
      </x:c>
      <x:c r="AN2199" s="51" t="n">
        <x:v>6409</x:v>
      </x:c>
      <x:c r="AO2199" s="51" t="n">
        <x:f>IFERROR(AM2199*AN2199,"")</x:f>
        <x:v>643588844678</x:v>
      </x:c>
      <x:c r="AP2199" s="56" t="n">
        <x:f>IFERROR(AO2199/(K2199*1000000),"")</x:f>
        <x:v>1.1089858439500981</x:v>
      </x:c>
      <x:c r="AQ2199" s="57" t="n">
        <x:v>6837601991.666667</x:v>
      </x:c>
      <x:c r="AR2199" s="52" t="n">
        <x:v>0.3551608664196991</x:v>
      </x:c>
      <x:c r="AS2199" s="52" t="n">
        <x:v>-0.4158518182101257</x:v>
      </x:c>
      <x:c r="AT2199" s="55" t="b">
        <x:v>1</x:v>
      </x:c>
      <x:c r="AU2199" s="50"/>
      <x:c r="AV2199" s="58" t="n">
        <x:v>0.4671926552675207</x:v>
      </x:c>
      <x:c r="AW2199" s="50" t="n">
        <x:v>116</x:v>
      </x:c>
      <x:c r="AX2199" s="50" t="str">
        <x:v>Future Moat</x:v>
      </x:c>
      <x:c r="AY2199" s="50" t="str">
        <x:v>目立つ機械的警告なし（定性確認は別途必要）</x:v>
      </x:c>
      <x:c r="AZ2199" s="59" t="str">
        <x:v>2025-06-25 16:13</x:v>
      </x:c>
      <x:c r="BA2199" s="53" t="n">
        <x:v>38078</x:v>
      </x:c>
      <x:c r="BB2199" s="50"/>
      <x:c r="BC2199" s="50"/>
      <x:c r="BD2199" s="50" t="str">
        <x:v>TOPIX Mid400</x:v>
      </x:c>
    </x:row>
    <x:row r="2200">
      <x:c r="A2200" s="50" t="n">
        <x:v>2199</x:v>
      </x:c>
      <x:c r="B2200" s="50" t="str">
        <x:v>7771</x:v>
      </x:c>
      <x:c r="C2200" s="50" t="str">
        <x:v>7771.T</x:v>
      </x:c>
      <x:c r="D2200" s="50" t="str">
        <x:v>Nihon Seimitsu Co.,Ltd.</x:v>
      </x:c>
      <x:c r="E2200" s="50" t="str">
        <x:v>Standard Market(Domestic)</x:v>
      </x:c>
      <x:c r="F2200" s="50" t="str">
        <x:v>Precision Instruments</x:v>
      </x:c>
      <x:c r="G2200" s="51" t="n">
        <x:v>4767.963</x:v>
      </x:c>
      <x:c r="H2200" s="51" t="n">
        <x:v>5739.949</x:v>
      </x:c>
      <x:c r="I2200" s="51" t="n">
        <x:v>6900.896</x:v>
      </x:c>
      <x:c r="J2200" s="51" t="n">
        <x:v>6728.391</x:v>
      </x:c>
      <x:c r="K2200" s="51" t="n">
        <x:v>7158.415</x:v>
      </x:c>
      <x:c r="L2200" s="52" t="n">
        <x:f>IFERROR(H2200/G2200-1,"")</x:f>
        <x:v>0.20385770611055487</x:v>
      </x:c>
      <x:c r="M2200" s="52" t="n">
        <x:f>IFERROR(I2200/H2200-1,"")</x:f>
        <x:v>0.20225737197316573</x:v>
      </x:c>
      <x:c r="N2200" s="52" t="n">
        <x:f>IFERROR(J2200/I2200-1,"")</x:f>
        <x:v>-0.024997478588287714</x:v>
      </x:c>
      <x:c r="O2200" s="52" t="n">
        <x:f>IFERROR(K2200/J2200-1,"")</x:f>
        <x:v>0.06391186243486757</x:v>
      </x:c>
      <x:c r="P2200" s="52" t="n">
        <x:f>IFERROR((K2200/G2200)^(1/4)-1,"")</x:f>
        <x:v>0.10693214385984318</x:v>
      </x:c>
      <x:c r="Q2200" s="51" t="n">
        <x:v>275.644</x:v>
      </x:c>
      <x:c r="R2200" s="52" t="n">
        <x:f>IFERROR(Q2200/K2200,"")</x:f>
        <x:v>0.0385062894509469</x:v>
      </x:c>
      <x:c r="S2200" s="53" t="n">
        <x:v>44348</x:v>
      </x:c>
      <x:c r="T2200" s="50" t="str">
        <x:v>not_identified_before_local_window</x:v>
      </x:c>
      <x:c r="U2200" s="50" t="str">
        <x:v>株式会社ジエンコ(常任代理人 長木裕史)</x:v>
      </x:c>
      <x:c r="V2200" s="54" t="n">
        <x:v>0.2298</x:v>
      </x:c>
      <x:c r="W2200" s="50" t="str">
        <x:v>井 藤 秀 雄</x:v>
      </x:c>
      <x:c r="X2200" s="50" t="b">
        <x:f>AND(COUNT(L2200:O2200)=4,L2200&gt;='設定'!$B$6,M2200&gt;='設定'!$B$6,N2200&gt;='設定'!$B$6,O2200&gt;='設定'!$B$6)</x:f>
        <x:v>0</x:v>
      </x:c>
      <x:c r="Y2200" s="50" t="b">
        <x:f>AND(COUNT(G2200:K2200)=5,P2200&gt;='設定'!$B$7)</x:f>
        <x:v>0</x:v>
      </x:c>
      <x:c r="Z2200" s="50" t="b">
        <x:f>AND(ISNUMBER(R2200),R2200&gt;='設定'!$B$8)</x:f>
        <x:v>0</x:v>
      </x:c>
      <x:c r="AA2200" s="50" t="b">
        <x:f>AND(ISNUMBER(S2200),S2200&gt;=DATE(YEAR('設定'!$B$10)-'設定'!$B$9,MONTH('設定'!$B$10),DAY('設定'!$B$10)))</x:f>
        <x:v>0</x:v>
      </x:c>
      <x:c r="AB2200" s="55" t="b">
        <x:v>0</x:v>
      </x:c>
      <x:c r="AC2200" s="55" t="b">
        <x:v>0</x:v>
      </x:c>
      <x:c r="AD2200" s="50" t="n">
        <x:f>IF(X2200,1,0)+IF(Z2200,1,0)+IF(AA2200,1,0)+IF(AB2200,1,0)</x:f>
        <x:v>0</x:v>
      </x:c>
      <x:c r="AE2200" s="50" t="n">
        <x:f>IF(Y2200,1,0)+IF(Z2200,1,0)+IF(AA2200,1,0)+IF(AB2200,1,0)</x:f>
        <x:v>0</x:v>
      </x:c>
      <x:c r="AF2200" s="50" t="n">
        <x:f>IF(Y2200,1,0)+IF(Z2200,1,0)+IF(AA2200,1,0)+IF(AC2200,1,0)</x:f>
        <x:v>0</x:v>
      </x:c>
      <x:c r="AG2200" s="53" t="n">
        <x:v>44348</x:v>
      </x:c>
      <x:c r="AH2200" s="50" t="str">
        <x:v>S100VZHW</x:v>
      </x:c>
      <x:c r="AI2200" s="50" t="str">
        <x:v>NetSalesSummaryOfBusinessResults</x:v>
      </x:c>
      <x:c r="AJ2200" s="50" t="str">
        <x:v>OperatingIncome</x:v>
      </x:c>
      <x:c r="AK2200" s="53" t="n">
        <x:v>45747</x:v>
      </x:c>
      <x:c r="AL2200" s="50" t="str">
        <x:v>365/365/365/366/365</x:v>
      </x:c>
      <x:c r="AM2200" s="51" t="n">
        <x:v>22028599</x:v>
      </x:c>
      <x:c r="AN2200" s="51" t="n">
        <x:v>341</x:v>
      </x:c>
      <x:c r="AO2200" s="51" t="n">
        <x:f>IFERROR(AM2200*AN2200,"")</x:f>
        <x:v>7511752259</x:v>
      </x:c>
      <x:c r="AP2200" s="56" t="n">
        <x:f>IFERROR(AO2200/(K2200*1000000),"")</x:f>
        <x:v>1.0493597058846127</x:v>
      </x:c>
      <x:c r="AQ2200" s="57" t="n">
        <x:v>274396515</x:v>
      </x:c>
      <x:c r="AR2200" s="52" t="n">
        <x:v>0.7424291332852682</x:v>
      </x:c>
      <x:c r="AS2200" s="52" t="n">
        <x:v>-0.6313513513513513</x:v>
      </x:c>
      <x:c r="AT2200" s="55" t="b">
        <x:v>0</x:v>
      </x:c>
      <x:c r="AU2200" s="50" t="str">
        <x:v>low_equity_ratio;excessive_leverage</x:v>
      </x:c>
      <x:c r="AV2200" s="58" t="n">
        <x:v>0.1495605954167115</x:v>
      </x:c>
      <x:c r="AW2200" s="50" t="n">
        <x:v>947</x:v>
      </x:c>
      <x:c r="AX2200" s="50" t="str">
        <x:v>Future Moat</x:v>
      </x:c>
      <x:c r="AY2200" s="50" t="str">
        <x:v>既存適格性フィルター不通過: low_equity_ratio;excessive_leverage / 年率ボラティリティ60%以上 / ローカル5年最大下落率-60%以下</x:v>
      </x:c>
      <x:c r="AZ2200" s="59" t="str">
        <x:v>2025-06-19 15:50</x:v>
      </x:c>
      <x:c r="BA2200" s="53"/>
      <x:c r="BB2200" s="50"/>
      <x:c r="BC2200" s="50"/>
      <x:c r="BD2200" s="50"/>
    </x:row>
    <x:row r="2201">
      <x:c r="A2201" s="50" t="n">
        <x:v>2200</x:v>
      </x:c>
      <x:c r="B2201" s="50" t="str">
        <x:v>7294</x:v>
      </x:c>
      <x:c r="C2201" s="50" t="str">
        <x:v>7294.T</x:v>
      </x:c>
      <x:c r="D2201" s="50" t="str">
        <x:v>YOROZU CORPORATION</x:v>
      </x:c>
      <x:c r="E2201" s="50" t="str">
        <x:v>Prime Market (Domestic)</x:v>
      </x:c>
      <x:c r="F2201" s="50" t="str">
        <x:v>Transportation Equipment</x:v>
      </x:c>
      <x:c r="G2201" s="51" t="n">
        <x:v>118863</x:v>
      </x:c>
      <x:c r="H2201" s="51" t="n">
        <x:v>127316</x:v>
      </x:c>
      <x:c r="I2201" s="51" t="n">
        <x:v>160560</x:v>
      </x:c>
      <x:c r="J2201" s="51" t="n">
        <x:v>181468</x:v>
      </x:c>
      <x:c r="K2201" s="51" t="n">
        <x:v>178414</x:v>
      </x:c>
      <x:c r="L2201" s="52" t="n">
        <x:f>IFERROR(H2201/G2201-1,"")</x:f>
        <x:v>0.07111548589552674</x:v>
      </x:c>
      <x:c r="M2201" s="52" t="n">
        <x:f>IFERROR(I2201/H2201-1,"")</x:f>
        <x:v>0.26111407835621603</x:v>
      </x:c>
      <x:c r="N2201" s="52" t="n">
        <x:f>IFERROR(J2201/I2201-1,"")</x:f>
        <x:v>0.13021923268560043</x:v>
      </x:c>
      <x:c r="O2201" s="52" t="n">
        <x:f>IFERROR(K2201/J2201-1,"")</x:f>
        <x:v>-0.01682941345030531</x:v>
      </x:c>
      <x:c r="P2201" s="52" t="n">
        <x:f>IFERROR((K2201/G2201)^(1/4)-1,"")</x:f>
        <x:v>0.10686730856970339</x:v>
      </x:c>
      <x:c r="Q2201" s="51" t="n">
        <x:v>298</x:v>
      </x:c>
      <x:c r="R2201" s="52" t="n">
        <x:f>IFERROR(Q2201/K2201,"")</x:f>
        <x:v>0.0016702725122467968</x:v>
      </x:c>
      <x:c r="S2201" s="53" t="n">
        <x:v>34394</x:v>
      </x:c>
      <x:c r="T2201" s="50" t="str">
        <x:v>EDINET_company_history</x:v>
      </x:c>
      <x:c r="U2201" s="50" t="str">
        <x:v>株式会社南青山不動産</x:v>
      </x:c>
      <x:c r="V2201" s="54" t="n">
        <x:v>0.0813</x:v>
      </x:c>
      <x:c r="W2201" s="50" t="str">
        <x:v>志藤 昭彦 / 平 中 勉</x:v>
      </x:c>
      <x:c r="X2201" s="50" t="b">
        <x:f>AND(COUNT(L2201:O2201)=4,L2201&gt;='設定'!$B$6,M2201&gt;='設定'!$B$6,N2201&gt;='設定'!$B$6,O2201&gt;='設定'!$B$6)</x:f>
        <x:v>0</x:v>
      </x:c>
      <x:c r="Y2201" s="50" t="b">
        <x:f>AND(COUNT(G2201:K2201)=5,P2201&gt;='設定'!$B$7)</x:f>
        <x:v>0</x:v>
      </x:c>
      <x:c r="Z2201" s="50" t="b">
        <x:f>AND(ISNUMBER(R2201),R2201&gt;='設定'!$B$8)</x:f>
        <x:v>0</x:v>
      </x:c>
      <x:c r="AA2201" s="50" t="b">
        <x:f>AND(ISNUMBER(S2201),S2201&gt;=DATE(YEAR('設定'!$B$10)-'設定'!$B$9,MONTH('設定'!$B$10),DAY('設定'!$B$10)))</x:f>
        <x:v>0</x:v>
      </x:c>
      <x:c r="AB2201" s="55" t="b">
        <x:v>0</x:v>
      </x:c>
      <x:c r="AC2201" s="55" t="b">
        <x:v>0</x:v>
      </x:c>
      <x:c r="AD2201" s="50" t="n">
        <x:f>IF(X2201,1,0)+IF(Z2201,1,0)+IF(AA2201,1,0)+IF(AB2201,1,0)</x:f>
        <x:v>0</x:v>
      </x:c>
      <x:c r="AE2201" s="50" t="n">
        <x:f>IF(Y2201,1,0)+IF(Z2201,1,0)+IF(AA2201,1,0)+IF(AB2201,1,0)</x:f>
        <x:v>0</x:v>
      </x:c>
      <x:c r="AF2201" s="50" t="n">
        <x:f>IF(Y2201,1,0)+IF(Z2201,1,0)+IF(AA2201,1,0)+IF(AC2201,1,0)</x:f>
        <x:v>0</x:v>
      </x:c>
      <x:c r="AG2201" s="53" t="n">
        <x:v>44348</x:v>
      </x:c>
      <x:c r="AH2201" s="50" t="str">
        <x:v>S100W50Q</x:v>
      </x:c>
      <x:c r="AI2201" s="50" t="str">
        <x:v>NetSalesSummaryOfBusinessResults</x:v>
      </x:c>
      <x:c r="AJ2201" s="50" t="str">
        <x:v>OperatingIncome</x:v>
      </x:c>
      <x:c r="AK2201" s="53" t="n">
        <x:v>45747</x:v>
      </x:c>
      <x:c r="AL2201" s="50" t="str">
        <x:v>365/365/365/366/365</x:v>
      </x:c>
      <x:c r="AM2201" s="51" t="n">
        <x:v>24298836</x:v>
      </x:c>
      <x:c r="AN2201" s="51" t="n">
        <x:v>841</x:v>
      </x:c>
      <x:c r="AO2201" s="51" t="n">
        <x:f>IFERROR(AM2201*AN2201,"")</x:f>
        <x:v>20435321076</x:v>
      </x:c>
      <x:c r="AP2201" s="56" t="n">
        <x:f>IFERROR(AO2201/(K2201*1000000),"")</x:f>
        <x:v>0.11453877541000146</x:v>
      </x:c>
      <x:c r="AQ2201" s="57" t="n">
        <x:v>62071758.333333336</x:v>
      </x:c>
      <x:c r="AR2201" s="52" t="n">
        <x:v>0.2942837071462494</x:v>
      </x:c>
      <x:c r="AS2201" s="52" t="n">
        <x:v>-0.4758358645701114</x:v>
      </x:c>
      <x:c r="AT2201" s="55" t="b">
        <x:v>1</x:v>
      </x:c>
      <x:c r="AU2201" s="50"/>
      <x:c r="AV2201" s="58" t="n">
        <x:v>-0.1200644002908295</x:v>
      </x:c>
      <x:c r="AW2201" s="50" t="n">
        <x:v>2710</x:v>
      </x:c>
      <x:c r="AX2201" s="50" t="str">
        <x:v>Transformation Moat</x:v>
      </x:c>
      <x:c r="AY2201" s="50" t="str">
        <x:v>目立つ機械的警告なし（定性確認は別途必要）</x:v>
      </x:c>
      <x:c r="AZ2201" s="59" t="str">
        <x:v>2025-06-25 13:39</x:v>
      </x:c>
      <x:c r="BA2201" s="53" t="n">
        <x:v>34394</x:v>
      </x:c>
      <x:c r="BB2201" s="50"/>
      <x:c r="BC2201" s="50"/>
      <x:c r="BD2201" s="50" t="str">
        <x:v>TOPIX Small 2</x:v>
      </x:c>
    </x:row>
    <x:row r="2202">
      <x:c r="A2202" s="50" t="n">
        <x:v>2201</x:v>
      </x:c>
      <x:c r="B2202" s="50" t="str">
        <x:v>7600</x:v>
      </x:c>
      <x:c r="C2202" s="50" t="str">
        <x:v>7600.T</x:v>
      </x:c>
      <x:c r="D2202" s="50" t="str">
        <x:v>Japan Medical Dynamic Marketing,INC.</x:v>
      </x:c>
      <x:c r="E2202" s="50" t="str">
        <x:v>Prime Market (Domestic)</x:v>
      </x:c>
      <x:c r="F2202" s="50" t="str">
        <x:v>Precision Instruments</x:v>
      </x:c>
      <x:c r="G2202" s="51" t="n">
        <x:v>16738.174</x:v>
      </x:c>
      <x:c r="H2202" s="51" t="n">
        <x:v>19193.098</x:v>
      </x:c>
      <x:c r="I2202" s="51" t="n">
        <x:v>21307.946</x:v>
      </x:c>
      <x:c r="J2202" s="51" t="n">
        <x:v>23177.747</x:v>
      </x:c>
      <x:c r="K2202" s="51" t="n">
        <x:v>25114.033</x:v>
      </x:c>
      <x:c r="L2202" s="52" t="n">
        <x:f>IFERROR(H2202/G2202-1,"")</x:f>
        <x:v>0.14666617756512768</x:v>
      </x:c>
      <x:c r="M2202" s="52" t="n">
        <x:f>IFERROR(I2202/H2202-1,"")</x:f>
        <x:v>0.1101879436034765</x:v>
      </x:c>
      <x:c r="N2202" s="52" t="n">
        <x:f>IFERROR(J2202/I2202-1,"")</x:f>
        <x:v>0.08775134872220902</x:v>
      </x:c>
      <x:c r="O2202" s="52" t="n">
        <x:f>IFERROR(K2202/J2202-1,"")</x:f>
        <x:v>0.08354073413606589</x:v>
      </x:c>
      <x:c r="P2202" s="52" t="n">
        <x:f>IFERROR((K2202/G2202)^(1/4)-1,"")</x:f>
        <x:v>0.10675653648195227</x:v>
      </x:c>
      <x:c r="Q2202" s="51" t="n">
        <x:v>1555.934</x:v>
      </x:c>
      <x:c r="R2202" s="52" t="n">
        <x:f>IFERROR(Q2202/K2202,"")</x:f>
        <x:v>0.06195476449361996</x:v>
      </x:c>
      <x:c r="S2202" s="53" t="n">
        <x:v>36586</x:v>
      </x:c>
      <x:c r="T2202" s="50" t="str">
        <x:v>EDINET_company_history</x:v>
      </x:c>
      <x:c r="U2202" s="50" t="str">
        <x:v>三井化学株式会社</x:v>
      </x:c>
      <x:c r="V2202" s="54" t="n">
        <x:v>0.3001</x:v>
      </x:c>
      <x:c r="W2202" s="50" t="str">
        <x:v>弘中 俊行</x:v>
      </x:c>
      <x:c r="X2202" s="50" t="b">
        <x:f>AND(COUNT(L2202:O2202)=4,L2202&gt;='設定'!$B$6,M2202&gt;='設定'!$B$6,N2202&gt;='設定'!$B$6,O2202&gt;='設定'!$B$6)</x:f>
        <x:v>0</x:v>
      </x:c>
      <x:c r="Y2202" s="50" t="b">
        <x:f>AND(COUNT(G2202:K2202)=5,P2202&gt;='設定'!$B$7)</x:f>
        <x:v>0</x:v>
      </x:c>
      <x:c r="Z2202" s="50" t="b">
        <x:f>AND(ISNUMBER(R2202),R2202&gt;='設定'!$B$8)</x:f>
        <x:v>0</x:v>
      </x:c>
      <x:c r="AA2202" s="50" t="b">
        <x:f>AND(ISNUMBER(S2202),S2202&gt;=DATE(YEAR('設定'!$B$10)-'設定'!$B$9,MONTH('設定'!$B$10),DAY('設定'!$B$10)))</x:f>
        <x:v>0</x:v>
      </x:c>
      <x:c r="AB2202" s="55" t="b">
        <x:v>0</x:v>
      </x:c>
      <x:c r="AC2202" s="55" t="b">
        <x:v>0</x:v>
      </x:c>
      <x:c r="AD2202" s="50" t="n">
        <x:f>IF(X2202,1,0)+IF(Z2202,1,0)+IF(AA2202,1,0)+IF(AB2202,1,0)</x:f>
        <x:v>0</x:v>
      </x:c>
      <x:c r="AE2202" s="50" t="n">
        <x:f>IF(Y2202,1,0)+IF(Z2202,1,0)+IF(AA2202,1,0)+IF(AB2202,1,0)</x:f>
        <x:v>0</x:v>
      </x:c>
      <x:c r="AF2202" s="50" t="n">
        <x:f>IF(Y2202,1,0)+IF(Z2202,1,0)+IF(AA2202,1,0)+IF(AC2202,1,0)</x:f>
        <x:v>0</x:v>
      </x:c>
      <x:c r="AG2202" s="53" t="n">
        <x:v>44348</x:v>
      </x:c>
      <x:c r="AH2202" s="50" t="str">
        <x:v>S100W53A</x:v>
      </x:c>
      <x:c r="AI2202" s="50" t="str">
        <x:v>NetSalesSummaryOfBusinessResults</x:v>
      </x:c>
      <x:c r="AJ2202" s="50" t="str">
        <x:v>OperatingIncome</x:v>
      </x:c>
      <x:c r="AK2202" s="53" t="n">
        <x:v>45747</x:v>
      </x:c>
      <x:c r="AL2202" s="50" t="str">
        <x:v>365/365/365/366/365</x:v>
      </x:c>
      <x:c r="AM2202" s="51" t="n">
        <x:v>26460280</x:v>
      </x:c>
      <x:c r="AN2202" s="51" t="n">
        <x:v>842</x:v>
      </x:c>
      <x:c r="AO2202" s="51" t="n">
        <x:f>IFERROR(AM2202*AN2202,"")</x:f>
        <x:v>22279555760</x:v>
      </x:c>
      <x:c r="AP2202" s="56" t="n">
        <x:f>IFERROR(AO2202/(K2202*1000000),"")</x:f>
        <x:v>0.88713572049539</x:v>
      </x:c>
      <x:c r="AQ2202" s="57" t="n">
        <x:v>332300625</x:v>
      </x:c>
      <x:c r="AR2202" s="52" t="n">
        <x:v>0.3788591293988775</x:v>
      </x:c>
      <x:c r="AS2202" s="52" t="n">
        <x:v>-0.7974935220775909</x:v>
      </x:c>
      <x:c r="AT2202" s="55" t="b">
        <x:v>1</x:v>
      </x:c>
      <x:c r="AU2202" s="50"/>
      <x:c r="AV2202" s="58" t="n">
        <x:v>0.1289631846298374</x:v>
      </x:c>
      <x:c r="AW2202" s="50" t="n">
        <x:v>1070</x:v>
      </x:c>
      <x:c r="AX2202" s="50" t="str">
        <x:v>Future Moat</x:v>
      </x:c>
      <x:c r="AY2202" s="50" t="str">
        <x:v>ローカル5年最大下落率-60%以下</x:v>
      </x:c>
      <x:c r="AZ2202" s="59" t="str">
        <x:v>2025-06-25 12:02</x:v>
      </x:c>
      <x:c r="BA2202" s="53" t="n">
        <x:v>36586</x:v>
      </x:c>
      <x:c r="BB2202" s="50"/>
      <x:c r="BC2202" s="50"/>
      <x:c r="BD2202" s="50" t="str">
        <x:v>TOPIX Small 2</x:v>
      </x:c>
    </x:row>
    <x:row r="2203">
      <x:c r="A2203" s="50" t="n">
        <x:v>2202</x:v>
      </x:c>
      <x:c r="B2203" s="50" t="str">
        <x:v>9428</x:v>
      </x:c>
      <x:c r="C2203" s="50" t="str">
        <x:v>9428.T</x:v>
      </x:c>
      <x:c r="D2203" s="50" t="str">
        <x:v>CROPS CORPORATION</x:v>
      </x:c>
      <x:c r="E2203" s="50" t="str">
        <x:v>Standard Market(Domestic)</x:v>
      </x:c>
      <x:c r="F2203" s="50" t="str">
        <x:v>Information &amp; Communication</x:v>
      </x:c>
      <x:c r="G2203" s="51" t="n">
        <x:v>41041</x:v>
      </x:c>
      <x:c r="H2203" s="51" t="n">
        <x:v>45318</x:v>
      </x:c>
      <x:c r="I2203" s="51" t="n">
        <x:v>48380</x:v>
      </x:c>
      <x:c r="J2203" s="51" t="n">
        <x:v>54487</x:v>
      </x:c>
      <x:c r="K2203" s="51" t="n">
        <x:v>61568</x:v>
      </x:c>
      <x:c r="L2203" s="52" t="n">
        <x:f>IFERROR(H2203/G2203-1,"")</x:f>
        <x:v>0.10421286031042132</x:v>
      </x:c>
      <x:c r="M2203" s="52" t="n">
        <x:f>IFERROR(I2203/H2203-1,"")</x:f>
        <x:v>0.06756697118142907</x:v>
      </x:c>
      <x:c r="N2203" s="52" t="n">
        <x:f>IFERROR(J2203/I2203-1,"")</x:f>
        <x:v>0.12622984704423312</x:v>
      </x:c>
      <x:c r="O2203" s="52" t="n">
        <x:f>IFERROR(K2203/J2203-1,"")</x:f>
        <x:v>0.12995760456622674</x:v>
      </x:c>
      <x:c r="P2203" s="52" t="n">
        <x:f>IFERROR((K2203/G2203)^(1/4)-1,"")</x:f>
        <x:v>0.10671113092679785</x:v>
      </x:c>
      <x:c r="Q2203" s="51" t="n">
        <x:v>2416</x:v>
      </x:c>
      <x:c r="R2203" s="52" t="n">
        <x:f>IFERROR(Q2203/K2203,"")</x:f>
        <x:v>0.03924116424116424</x:v>
      </x:c>
      <x:c r="S2203" s="53" t="n">
        <x:v>38565</x:v>
      </x:c>
      <x:c r="T2203" s="50" t="str">
        <x:v>EDINET_company_history</x:v>
      </x:c>
      <x:c r="U2203" s="50" t="str">
        <x:v>株式会社アイ・エー・エイチ</x:v>
      </x:c>
      <x:c r="V2203" s="54" t="n">
        <x:v>0.3414</x:v>
      </x:c>
      <x:c r="W2203" s="50" t="str">
        <x:v>前田 有幾</x:v>
      </x:c>
      <x:c r="X2203" s="50" t="b">
        <x:f>AND(COUNT(L2203:O2203)=4,L2203&gt;='設定'!$B$6,M2203&gt;='設定'!$B$6,N2203&gt;='設定'!$B$6,O2203&gt;='設定'!$B$6)</x:f>
        <x:v>0</x:v>
      </x:c>
      <x:c r="Y2203" s="50" t="b">
        <x:f>AND(COUNT(G2203:K2203)=5,P2203&gt;='設定'!$B$7)</x:f>
        <x:v>0</x:v>
      </x:c>
      <x:c r="Z2203" s="50" t="b">
        <x:f>AND(ISNUMBER(R2203),R2203&gt;='設定'!$B$8)</x:f>
        <x:v>0</x:v>
      </x:c>
      <x:c r="AA2203" s="50" t="b">
        <x:f>AND(ISNUMBER(S2203),S2203&gt;=DATE(YEAR('設定'!$B$10)-'設定'!$B$9,MONTH('設定'!$B$10),DAY('設定'!$B$10)))</x:f>
        <x:v>0</x:v>
      </x:c>
      <x:c r="AB2203" s="55" t="b">
        <x:v>0</x:v>
      </x:c>
      <x:c r="AC2203" s="55" t="b">
        <x:v>0</x:v>
      </x:c>
      <x:c r="AD2203" s="50" t="n">
        <x:f>IF(X2203,1,0)+IF(Z2203,1,0)+IF(AA2203,1,0)+IF(AB2203,1,0)</x:f>
        <x:v>0</x:v>
      </x:c>
      <x:c r="AE2203" s="50" t="n">
        <x:f>IF(Y2203,1,0)+IF(Z2203,1,0)+IF(AA2203,1,0)+IF(AB2203,1,0)</x:f>
        <x:v>0</x:v>
      </x:c>
      <x:c r="AF2203" s="50" t="n">
        <x:f>IF(Y2203,1,0)+IF(Z2203,1,0)+IF(AA2203,1,0)+IF(AC2203,1,0)</x:f>
        <x:v>0</x:v>
      </x:c>
      <x:c r="AG2203" s="53" t="n">
        <x:v>44348</x:v>
      </x:c>
      <x:c r="AH2203" s="50" t="str">
        <x:v>S100W23S</x:v>
      </x:c>
      <x:c r="AI2203" s="50" t="str">
        <x:v>NetSalesSummaryOfBusinessResults</x:v>
      </x:c>
      <x:c r="AJ2203" s="50" t="str">
        <x:v>OperatingIncome</x:v>
      </x:c>
      <x:c r="AK2203" s="53" t="n">
        <x:v>45747</x:v>
      </x:c>
      <x:c r="AL2203" s="50" t="str">
        <x:v>365/365/365/366/365</x:v>
      </x:c>
      <x:c r="AM2203" s="51" t="n">
        <x:v>9456200</x:v>
      </x:c>
      <x:c r="AN2203" s="51" t="n">
        <x:v>1269</x:v>
      </x:c>
      <x:c r="AO2203" s="51" t="n">
        <x:f>IFERROR(AM2203*AN2203,"")</x:f>
        <x:v>11999917800</x:v>
      </x:c>
      <x:c r="AP2203" s="56" t="n">
        <x:f>IFERROR(AO2203/(K2203*1000000),"")</x:f>
        <x:v>0.1949051097972973</x:v>
      </x:c>
      <x:c r="AQ2203" s="57" t="n">
        <x:v>5267431.666666667</x:v>
      </x:c>
      <x:c r="AR2203" s="52" t="n">
        <x:v>0.3497890491309464</x:v>
      </x:c>
      <x:c r="AS2203" s="52" t="n">
        <x:v>-0.3532079665239991</x:v>
      </x:c>
      <x:c r="AT2203" s="55" t="b">
        <x:v>0</x:v>
      </x:c>
      <x:c r="AU2203" s="50" t="str">
        <x:v>low_liquidity</x:v>
      </x:c>
      <x:c r="AV2203" s="58" t="n">
        <x:v>0.0532947909081712</x:v>
      </x:c>
      <x:c r="AW2203" s="50" t="n">
        <x:v>1495</x:v>
      </x:c>
      <x:c r="AX2203" s="50" t="str">
        <x:v>Discovery</x:v>
      </x:c>
      <x:c r="AY2203" s="50" t="str">
        <x:v>既存適格性フィルター不通過: low_liquidity / 60日平均売買代金2,000万円未満</x:v>
      </x:c>
      <x:c r="AZ2203" s="59" t="str">
        <x:v>2025-06-23 14:11</x:v>
      </x:c>
      <x:c r="BA2203" s="53" t="n">
        <x:v>38565</x:v>
      </x:c>
      <x:c r="BB2203" s="50"/>
      <x:c r="BC2203" s="50"/>
      <x:c r="BD2203" s="50"/>
    </x:row>
    <x:row r="2204">
      <x:c r="A2204" s="50" t="n">
        <x:v>2203</x:v>
      </x:c>
      <x:c r="B2204" s="50" t="str">
        <x:v>8131</x:v>
      </x:c>
      <x:c r="C2204" s="50" t="str">
        <x:v>8131.T</x:v>
      </x:c>
      <x:c r="D2204" s="50" t="str">
        <x:v>Mitsuuroko Group Holdings Co.,Ltd.</x:v>
      </x:c>
      <x:c r="E2204" s="50" t="str">
        <x:v>Standard Market(Domestic)</x:v>
      </x:c>
      <x:c r="F2204" s="50" t="str">
        <x:v>Wholesale Trade</x:v>
      </x:c>
      <x:c r="G2204" s="51" t="n">
        <x:v>226462</x:v>
      </x:c>
      <x:c r="H2204" s="51" t="n">
        <x:v>250033</x:v>
      </x:c>
      <x:c r="I2204" s="51" t="n">
        <x:v>323700</x:v>
      </x:c>
      <x:c r="J2204" s="51" t="n">
        <x:v>309085</x:v>
      </x:c>
      <x:c r="K2204" s="51" t="n">
        <x:v>339656</x:v>
      </x:c>
      <x:c r="L2204" s="52" t="n">
        <x:f>IFERROR(H2204/G2204-1,"")</x:f>
        <x:v>0.10408368732944151</x:v>
      </x:c>
      <x:c r="M2204" s="52" t="n">
        <x:f>IFERROR(I2204/H2204-1,"")</x:f>
        <x:v>0.2946291089576176</x:v>
      </x:c>
      <x:c r="N2204" s="52" t="n">
        <x:f>IFERROR(J2204/I2204-1,"")</x:f>
        <x:v>-0.04514983008958917</x:v>
      </x:c>
      <x:c r="O2204" s="52" t="n">
        <x:f>IFERROR(K2204/J2204-1,"")</x:f>
        <x:v>0.09890806736011126</x:v>
      </x:c>
      <x:c r="P2204" s="52" t="n">
        <x:f>IFERROR((K2204/G2204)^(1/4)-1,"")</x:f>
        <x:v>0.1066517830006739</x:v>
      </x:c>
      <x:c r="Q2204" s="51" t="n">
        <x:v>8769</x:v>
      </x:c>
      <x:c r="R2204" s="52" t="n">
        <x:f>IFERROR(Q2204/K2204,"")</x:f>
        <x:v>0.025817297501001014</x:v>
      </x:c>
      <x:c r="S2204" s="53" t="n">
        <x:v>22859</x:v>
      </x:c>
      <x:c r="T2204" s="50" t="str">
        <x:v>EDINET_company_history</x:v>
      </x:c>
      <x:c r="U2204" s="50" t="str">
        <x:v>明治安田生命保険相互会社</x:v>
      </x:c>
      <x:c r="V2204" s="54" t="n">
        <x:v>0.0875</x:v>
      </x:c>
      <x:c r="W2204" s="50" t="str">
        <x:v>田島 晃平</x:v>
      </x:c>
      <x:c r="X2204" s="50" t="b">
        <x:f>AND(COUNT(L2204:O2204)=4,L2204&gt;='設定'!$B$6,M2204&gt;='設定'!$B$6,N2204&gt;='設定'!$B$6,O2204&gt;='設定'!$B$6)</x:f>
        <x:v>0</x:v>
      </x:c>
      <x:c r="Y2204" s="50" t="b">
        <x:f>AND(COUNT(G2204:K2204)=5,P2204&gt;='設定'!$B$7)</x:f>
        <x:v>0</x:v>
      </x:c>
      <x:c r="Z2204" s="50" t="b">
        <x:f>AND(ISNUMBER(R2204),R2204&gt;='設定'!$B$8)</x:f>
        <x:v>0</x:v>
      </x:c>
      <x:c r="AA2204" s="50" t="b">
        <x:f>AND(ISNUMBER(S2204),S2204&gt;=DATE(YEAR('設定'!$B$10)-'設定'!$B$9,MONTH('設定'!$B$10),DAY('設定'!$B$10)))</x:f>
        <x:v>0</x:v>
      </x:c>
      <x:c r="AB2204" s="55" t="b">
        <x:v>0</x:v>
      </x:c>
      <x:c r="AC2204" s="55" t="b">
        <x:v>0</x:v>
      </x:c>
      <x:c r="AD2204" s="50" t="n">
        <x:f>IF(X2204,1,0)+IF(Z2204,1,0)+IF(AA2204,1,0)+IF(AB2204,1,0)</x:f>
        <x:v>0</x:v>
      </x:c>
      <x:c r="AE2204" s="50" t="n">
        <x:f>IF(Y2204,1,0)+IF(Z2204,1,0)+IF(AA2204,1,0)+IF(AB2204,1,0)</x:f>
        <x:v>0</x:v>
      </x:c>
      <x:c r="AF2204" s="50" t="n">
        <x:f>IF(Y2204,1,0)+IF(Z2204,1,0)+IF(AA2204,1,0)+IF(AC2204,1,0)</x:f>
        <x:v>0</x:v>
      </x:c>
      <x:c r="AG2204" s="53" t="n">
        <x:v>44348</x:v>
      </x:c>
      <x:c r="AH2204" s="50" t="str">
        <x:v>S100VXKD</x:v>
      </x:c>
      <x:c r="AI2204" s="50" t="str">
        <x:v>NetSalesSummaryOfBusinessResults</x:v>
      </x:c>
      <x:c r="AJ2204" s="50" t="str">
        <x:v>OperatingIncome</x:v>
      </x:c>
      <x:c r="AK2204" s="53" t="n">
        <x:v>45747</x:v>
      </x:c>
      <x:c r="AL2204" s="50" t="str">
        <x:v>365/365/365/366/365</x:v>
      </x:c>
      <x:c r="AM2204" s="51" t="n">
        <x:v>56773323</x:v>
      </x:c>
      <x:c r="AN2204" s="51" t="n">
        <x:v>1722</x:v>
      </x:c>
      <x:c r="AO2204" s="51" t="n">
        <x:f>IFERROR(AM2204*AN2204,"")</x:f>
        <x:v>97763662206</x:v>
      </x:c>
      <x:c r="AP2204" s="56" t="n">
        <x:f>IFERROR(AO2204/(K2204*1000000),"")</x:f>
        <x:v>0.28783140061120666</x:v>
      </x:c>
      <x:c r="AQ2204" s="57" t="n">
        <x:v>122984106.66666669</x:v>
      </x:c>
      <x:c r="AR2204" s="52" t="n">
        <x:v>0.3433258738797968</x:v>
      </x:c>
      <x:c r="AS2204" s="52" t="n">
        <x:v>-0.4191801193146168</x:v>
      </x:c>
      <x:c r="AT2204" s="55" t="b">
        <x:v>1</x:v>
      </x:c>
      <x:c r="AU2204" s="50"/>
      <x:c r="AV2204" s="58" t="n">
        <x:v>-0.1808192963831865</x:v>
      </x:c>
      <x:c r="AW2204" s="50" t="n">
        <x:v>2958</x:v>
      </x:c>
      <x:c r="AX2204" s="50" t="str">
        <x:v>Core Moat</x:v>
      </x:c>
      <x:c r="AY2204" s="50" t="str">
        <x:v>目立つ機械的警告なし（定性確認は別途必要）</x:v>
      </x:c>
      <x:c r="AZ2204" s="59" t="str">
        <x:v>2025-06-13 10:30</x:v>
      </x:c>
      <x:c r="BA2204" s="53" t="n">
        <x:v>22859</x:v>
      </x:c>
      <x:c r="BB2204" s="50"/>
      <x:c r="BC2204" s="50"/>
      <x:c r="BD2204" s="50" t="str">
        <x:v>TOPIX Small 2</x:v>
      </x:c>
    </x:row>
    <x:row r="2205">
      <x:c r="A2205" s="50" t="n">
        <x:v>2204</x:v>
      </x:c>
      <x:c r="B2205" s="50" t="str">
        <x:v>6570</x:v>
      </x:c>
      <x:c r="C2205" s="50" t="str">
        <x:v>6570.T</x:v>
      </x:c>
      <x:c r="D2205" s="50" t="str">
        <x:v>Kyowa Corporation</x:v>
      </x:c>
      <x:c r="E2205" s="50" t="str">
        <x:v>Standard Market(Domestic)</x:v>
      </x:c>
      <x:c r="F2205" s="50" t="str">
        <x:v>Services</x:v>
      </x:c>
      <x:c r="G2205" s="51" t="n">
        <x:v>10710.003</x:v>
      </x:c>
      <x:c r="H2205" s="51" t="n">
        <x:v>10321.082</x:v>
      </x:c>
      <x:c r="I2205" s="51" t="n">
        <x:v>12244.975</x:v>
      </x:c>
      <x:c r="J2205" s="51" t="n">
        <x:v>13981.702</x:v>
      </x:c>
      <x:c r="K2205" s="51" t="n">
        <x:v>16050.58</x:v>
      </x:c>
      <x:c r="L2205" s="52" t="n">
        <x:f>IFERROR(H2205/G2205-1,"")</x:f>
        <x:v>-0.03631380868894252</x:v>
      </x:c>
      <x:c r="M2205" s="52" t="n">
        <x:f>IFERROR(I2205/H2205-1,"")</x:f>
        <x:v>0.1864041967692922</x:v>
      </x:c>
      <x:c r="N2205" s="52" t="n">
        <x:f>IFERROR(J2205/I2205-1,"")</x:f>
        <x:v>0.14183181264151212</x:v>
      </x:c>
      <x:c r="O2205" s="52" t="n">
        <x:f>IFERROR(K2205/J2205-1,"")</x:f>
        <x:v>0.14797039730928319</x:v>
      </x:c>
      <x:c r="P2205" s="52" t="n">
        <x:f>IFERROR((K2205/G2205)^(1/4)-1,"")</x:f>
        <x:v>0.1064334181962936</x:v>
      </x:c>
      <x:c r="Q2205" s="51" t="n">
        <x:v>1204.192</x:v>
      </x:c>
      <x:c r="R2205" s="52" t="n">
        <x:f>IFERROR(Q2205/K2205,"")</x:f>
        <x:v>0.07502482776323348</x:v>
      </x:c>
      <x:c r="S2205" s="53" t="n">
        <x:v>43160</x:v>
      </x:c>
      <x:c r="T2205" s="50" t="str">
        <x:v>EDINET_company_history</x:v>
      </x:c>
      <x:c r="U2205" s="50" t="str">
        <x:v>株式会社ユーミーコーポレーション</x:v>
      </x:c>
      <x:c r="V2205" s="54" t="n">
        <x:v>0.4303</x:v>
      </x:c>
      <x:c r="W2205" s="50" t="str">
        <x:v>宮本 和彦</x:v>
      </x:c>
      <x:c r="X2205" s="50" t="b">
        <x:f>AND(COUNT(L2205:O2205)=4,L2205&gt;='設定'!$B$6,M2205&gt;='設定'!$B$6,N2205&gt;='設定'!$B$6,O2205&gt;='設定'!$B$6)</x:f>
        <x:v>0</x:v>
      </x:c>
      <x:c r="Y2205" s="50" t="b">
        <x:f>AND(COUNT(G2205:K2205)=5,P2205&gt;='設定'!$B$7)</x:f>
        <x:v>0</x:v>
      </x:c>
      <x:c r="Z2205" s="50" t="b">
        <x:f>AND(ISNUMBER(R2205),R2205&gt;='設定'!$B$8)</x:f>
        <x:v>0</x:v>
      </x:c>
      <x:c r="AA2205" s="50" t="b">
        <x:f>AND(ISNUMBER(S2205),S2205&gt;=DATE(YEAR('設定'!$B$10)-'設定'!$B$9,MONTH('設定'!$B$10),DAY('設定'!$B$10)))</x:f>
        <x:v>0</x:v>
      </x:c>
      <x:c r="AB2205" s="55" t="b">
        <x:v>0</x:v>
      </x:c>
      <x:c r="AC2205" s="55" t="b">
        <x:v>0</x:v>
      </x:c>
      <x:c r="AD2205" s="50" t="n">
        <x:f>IF(X2205,1,0)+IF(Z2205,1,0)+IF(AA2205,1,0)+IF(AB2205,1,0)</x:f>
        <x:v>0</x:v>
      </x:c>
      <x:c r="AE2205" s="50" t="n">
        <x:f>IF(Y2205,1,0)+IF(Z2205,1,0)+IF(AA2205,1,0)+IF(AB2205,1,0)</x:f>
        <x:v>0</x:v>
      </x:c>
      <x:c r="AF2205" s="50" t="n">
        <x:f>IF(Y2205,1,0)+IF(Z2205,1,0)+IF(AA2205,1,0)+IF(AC2205,1,0)</x:f>
        <x:v>0</x:v>
      </x:c>
      <x:c r="AG2205" s="53" t="n">
        <x:v>44348</x:v>
      </x:c>
      <x:c r="AH2205" s="50" t="str">
        <x:v>S100W6S2</x:v>
      </x:c>
      <x:c r="AI2205" s="50" t="str">
        <x:v>NetSalesSummaryOfBusinessResults</x:v>
      </x:c>
      <x:c r="AJ2205" s="50" t="str">
        <x:v>OperatingIncome</x:v>
      </x:c>
      <x:c r="AK2205" s="53" t="n">
        <x:v>45747</x:v>
      </x:c>
      <x:c r="AL2205" s="50" t="str">
        <x:v>365/365/365/366/365</x:v>
      </x:c>
      <x:c r="AM2205" s="51" t="n">
        <x:v>5962930</x:v>
      </x:c>
      <x:c r="AN2205" s="51" t="n">
        <x:v>1666</x:v>
      </x:c>
      <x:c r="AO2205" s="51" t="n">
        <x:f>IFERROR(AM2205*AN2205,"")</x:f>
        <x:v>9934241380</x:v>
      </x:c>
      <x:c r="AP2205" s="56" t="n">
        <x:f>IFERROR(AO2205/(K2205*1000000),"")</x:f>
        <x:v>0.6189334827775694</x:v>
      </x:c>
      <x:c r="AQ2205" s="57" t="n">
        <x:v>10298501.666666666</x:v>
      </x:c>
      <x:c r="AR2205" s="52" t="n">
        <x:v>0.2933229668209999</x:v>
      </x:c>
      <x:c r="AS2205" s="52" t="n">
        <x:v>-0.2838284221397945</x:v>
      </x:c>
      <x:c r="AT2205" s="55" t="b">
        <x:v>0</x:v>
      </x:c>
      <x:c r="AU2205" s="50" t="str">
        <x:v>low_liquidity</x:v>
      </x:c>
      <x:c r="AV2205" s="58" t="n">
        <x:v>0.2033858761653462</x:v>
      </x:c>
      <x:c r="AW2205" s="50" t="n">
        <x:v>692</x:v>
      </x:c>
      <x:c r="AX2205" s="50" t="str">
        <x:v>Discovery</x:v>
      </x:c>
      <x:c r="AY2205" s="50" t="str">
        <x:v>既存適格性フィルター不通過: low_liquidity / 60日平均売買代金2,000万円未満</x:v>
      </x:c>
      <x:c r="AZ2205" s="59" t="str">
        <x:v>2025-06-27 13:20</x:v>
      </x:c>
      <x:c r="BA2205" s="53" t="n">
        <x:v>43160</x:v>
      </x:c>
      <x:c r="BB2205" s="50"/>
      <x:c r="BC2205" s="50"/>
      <x:c r="BD2205" s="50"/>
    </x:row>
    <x:row r="2206">
      <x:c r="A2206" s="50" t="n">
        <x:v>2205</x:v>
      </x:c>
      <x:c r="B2206" s="50" t="str">
        <x:v>4114</x:v>
      </x:c>
      <x:c r="C2206" s="50" t="str">
        <x:v>4114.T</x:v>
      </x:c>
      <x:c r="D2206" s="50" t="str">
        <x:v>NIPPON SHOKUBAI CO.,LTD.</x:v>
      </x:c>
      <x:c r="E2206" s="50" t="str">
        <x:v>Prime Market (Domestic)</x:v>
      </x:c>
      <x:c r="F2206" s="50" t="str">
        <x:v>Chemicals</x:v>
      </x:c>
      <x:c r="G2206" s="51" t="n">
        <x:v>273163</x:v>
      </x:c>
      <x:c r="H2206" s="51" t="n">
        <x:v>369293</x:v>
      </x:c>
      <x:c r="I2206" s="51" t="n">
        <x:v>419568</x:v>
      </x:c>
      <x:c r="J2206" s="51" t="n">
        <x:v>392009</x:v>
      </x:c>
      <x:c r="K2206" s="51" t="n">
        <x:v>409346</x:v>
      </x:c>
      <x:c r="L2206" s="52" t="n">
        <x:f>IFERROR(H2206/G2206-1,"")</x:f>
        <x:v>0.35191442472077106</x:v>
      </x:c>
      <x:c r="M2206" s="52" t="n">
        <x:f>IFERROR(I2206/H2206-1,"")</x:f>
        <x:v>0.1361385133214006</x:v>
      </x:c>
      <x:c r="N2206" s="52" t="n">
        <x:f>IFERROR(J2206/I2206-1,"")</x:f>
        <x:v>-0.06568422758646986</x:v>
      </x:c>
      <x:c r="O2206" s="52" t="n">
        <x:f>IFERROR(K2206/J2206-1,"")</x:f>
        <x:v>0.04422602542288567</x:v>
      </x:c>
      <x:c r="P2206" s="52" t="n">
        <x:f>IFERROR((K2206/G2206)^(1/4)-1,"")</x:f>
        <x:v>0.10641274361765252</x:v>
      </x:c>
      <x:c r="Q2206" s="51" t="n">
        <x:v>19062</x:v>
      </x:c>
      <x:c r="R2206" s="52" t="n">
        <x:f>IFERROR(Q2206/K2206,"")</x:f>
        <x:v>0.04656696291157114</x:v>
      </x:c>
      <x:c r="S2206" s="53" t="n">
        <x:v>19115</x:v>
      </x:c>
      <x:c r="T2206" s="50" t="str">
        <x:v>EDINET_company_history</x:v>
      </x:c>
      <x:c r="U2206" s="50" t="str">
        <x:v>日本マスタートラスト信託銀行株式会社（信託口）</x:v>
      </x:c>
      <x:c r="V2206" s="54" t="n">
        <x:v>0.1183</x:v>
      </x:c>
      <x:c r="W2206" s="50" t="str">
        <x:v>野田 和宏</x:v>
      </x:c>
      <x:c r="X2206" s="50" t="b">
        <x:f>AND(COUNT(L2206:O2206)=4,L2206&gt;='設定'!$B$6,M2206&gt;='設定'!$B$6,N2206&gt;='設定'!$B$6,O2206&gt;='設定'!$B$6)</x:f>
        <x:v>0</x:v>
      </x:c>
      <x:c r="Y2206" s="50" t="b">
        <x:f>AND(COUNT(G2206:K2206)=5,P2206&gt;='設定'!$B$7)</x:f>
        <x:v>0</x:v>
      </x:c>
      <x:c r="Z2206" s="50" t="b">
        <x:f>AND(ISNUMBER(R2206),R2206&gt;='設定'!$B$8)</x:f>
        <x:v>0</x:v>
      </x:c>
      <x:c r="AA2206" s="50" t="b">
        <x:f>AND(ISNUMBER(S2206),S2206&gt;=DATE(YEAR('設定'!$B$10)-'設定'!$B$9,MONTH('設定'!$B$10),DAY('設定'!$B$10)))</x:f>
        <x:v>0</x:v>
      </x:c>
      <x:c r="AB2206" s="55" t="b">
        <x:v>0</x:v>
      </x:c>
      <x:c r="AC2206" s="55" t="b">
        <x:v>0</x:v>
      </x:c>
      <x:c r="AD2206" s="50" t="n">
        <x:f>IF(X2206,1,0)+IF(Z2206,1,0)+IF(AA2206,1,0)+IF(AB2206,1,0)</x:f>
        <x:v>0</x:v>
      </x:c>
      <x:c r="AE2206" s="50" t="n">
        <x:f>IF(Y2206,1,0)+IF(Z2206,1,0)+IF(AA2206,1,0)+IF(AB2206,1,0)</x:f>
        <x:v>0</x:v>
      </x:c>
      <x:c r="AF2206" s="50" t="n">
        <x:f>IF(Y2206,1,0)+IF(Z2206,1,0)+IF(AA2206,1,0)+IF(AC2206,1,0)</x:f>
        <x:v>0</x:v>
      </x:c>
      <x:c r="AG2206" s="53" t="n">
        <x:v>44348</x:v>
      </x:c>
      <x:c r="AH2206" s="50" t="str">
        <x:v>S100VYV3</x:v>
      </x:c>
      <x:c r="AI2206" s="50" t="str">
        <x:v>RevenueIFRSSummaryOfBusinessResults</x:v>
      </x:c>
      <x:c r="AJ2206" s="50" t="str">
        <x:v>OperatingProfitLossIFRS</x:v>
      </x:c>
      <x:c r="AK2206" s="53" t="n">
        <x:v>45747</x:v>
      </x:c>
      <x:c r="AL2206" s="50" t="str">
        <x:v>365/365/365/366/365</x:v>
      </x:c>
      <x:c r="AM2206" s="51" t="n">
        <x:v>151692200</x:v>
      </x:c>
      <x:c r="AN2206" s="51" t="n">
        <x:v>2027.5</x:v>
      </x:c>
      <x:c r="AO2206" s="51" t="n">
        <x:f>IFERROR(AM2206*AN2206,"")</x:f>
        <x:v>307555935500</x:v>
      </x:c>
      <x:c r="AP2206" s="56" t="n">
        <x:f>IFERROR(AO2206/(K2206*1000000),"")</x:f>
        <x:v>0.7513348988386352</x:v>
      </x:c>
      <x:c r="AQ2206" s="57" t="n">
        <x:v>1474950961.6666667</x:v>
      </x:c>
      <x:c r="AR2206" s="52" t="n">
        <x:v>0.2238624009844887</x:v>
      </x:c>
      <x:c r="AS2206" s="52" t="n">
        <x:v>-0.1907374817348709</x:v>
      </x:c>
      <x:c r="AT2206" s="55" t="b">
        <x:v>0</x:v>
      </x:c>
      <x:c r="AU2206" s="50" t="str">
        <x:v>missing_financial_data</x:v>
      </x:c>
      <x:c r="AV2206" s="58" t="n">
        <x:v>0.2170690275927273</x:v>
      </x:c>
      <x:c r="AW2206" s="50" t="n">
        <x:v>649</x:v>
      </x:c>
      <x:c r="AX2206" s="50" t="str">
        <x:v>Future Moat</x:v>
      </x:c>
      <x:c r="AY2206" s="50" t="str">
        <x:v>既存適格性フィルター不通過: missing_financial_data</x:v>
      </x:c>
      <x:c r="AZ2206" s="59" t="str">
        <x:v>2025-06-17 15:20</x:v>
      </x:c>
      <x:c r="BA2206" s="53" t="n">
        <x:v>19115</x:v>
      </x:c>
      <x:c r="BB2206" s="50"/>
      <x:c r="BC2206" s="50"/>
      <x:c r="BD2206" s="50" t="str">
        <x:v>TOPIX Mid400</x:v>
      </x:c>
    </x:row>
    <x:row r="2207">
      <x:c r="A2207" s="50" t="n">
        <x:v>2206</x:v>
      </x:c>
      <x:c r="B2207" s="50" t="str">
        <x:v>7084</x:v>
      </x:c>
      <x:c r="C2207" s="50" t="str">
        <x:v>7084.T</x:v>
      </x:c>
      <x:c r="D2207" s="50" t="str">
        <x:v>Smile Holdings Inc.</x:v>
      </x:c>
      <x:c r="E2207" s="50" t="str">
        <x:v>Growth Market(Domestic)</x:v>
      </x:c>
      <x:c r="F2207" s="50" t="str">
        <x:v>Services</x:v>
      </x:c>
      <x:c r="G2207" s="51" t="n">
        <x:v>9113.368</x:v>
      </x:c>
      <x:c r="H2207" s="51" t="n">
        <x:v>10659.121</x:v>
      </x:c>
      <x:c r="I2207" s="51" t="n">
        <x:v>11860.76</x:v>
      </x:c>
      <x:c r="J2207" s="51" t="n">
        <x:v>12867.361</x:v>
      </x:c>
      <x:c r="K2207" s="51" t="n">
        <x:v>13656.5</x:v>
      </x:c>
      <x:c r="L2207" s="52" t="n">
        <x:f>IFERROR(H2207/G2207-1,"")</x:f>
        <x:v>0.16961380249321634</x:v>
      </x:c>
      <x:c r="M2207" s="52" t="n">
        <x:f>IFERROR(I2207/H2207-1,"")</x:f>
        <x:v>0.11273340456497305</x:v>
      </x:c>
      <x:c r="N2207" s="52" t="n">
        <x:f>IFERROR(J2207/I2207-1,"")</x:f>
        <x:v>0.08486817033647087</x:v>
      </x:c>
      <x:c r="O2207" s="52" t="n">
        <x:f>IFERROR(K2207/J2207-1,"")</x:f>
        <x:v>0.0613287371046789</x:v>
      </x:c>
      <x:c r="P2207" s="52" t="n">
        <x:f>IFERROR((K2207/G2207)^(1/4)-1,"")</x:f>
        <x:v>0.10640753646844603</x:v>
      </x:c>
      <x:c r="Q2207" s="51" t="n">
        <x:v>410.583</x:v>
      </x:c>
      <x:c r="R2207" s="52" t="n">
        <x:f>IFERROR(Q2207/K2207,"")</x:f>
        <x:v>0.03006502398125435</x:v>
      </x:c>
      <x:c r="S2207" s="53" t="n">
        <x:v>43891</x:v>
      </x:c>
      <x:c r="T2207" s="50" t="str">
        <x:v>EDINET_company_history</x:v>
      </x:c>
      <x:c r="U2207" s="50" t="str">
        <x:v>株式会社エーエムカンパニー</x:v>
      </x:c>
      <x:c r="V2207" s="54" t="n">
        <x:v>0.4605</x:v>
      </x:c>
      <x:c r="W2207" s="50" t="str">
        <x:v>中西正文 / 土居亜由美(戸籍名：中西亜由美)</x:v>
      </x:c>
      <x:c r="X2207" s="50" t="b">
        <x:f>AND(COUNT(L2207:O2207)=4,L2207&gt;='設定'!$B$6,M2207&gt;='設定'!$B$6,N2207&gt;='設定'!$B$6,O2207&gt;='設定'!$B$6)</x:f>
        <x:v>0</x:v>
      </x:c>
      <x:c r="Y2207" s="50" t="b">
        <x:f>AND(COUNT(G2207:K2207)=5,P2207&gt;='設定'!$B$7)</x:f>
        <x:v>0</x:v>
      </x:c>
      <x:c r="Z2207" s="50" t="b">
        <x:f>AND(ISNUMBER(R2207),R2207&gt;='設定'!$B$8)</x:f>
        <x:v>0</x:v>
      </x:c>
      <x:c r="AA2207" s="50" t="b">
        <x:f>AND(ISNUMBER(S2207),S2207&gt;=DATE(YEAR('設定'!$B$10)-'設定'!$B$9,MONTH('設定'!$B$10),DAY('設定'!$B$10)))</x:f>
        <x:v>0</x:v>
      </x:c>
      <x:c r="AB2207" s="55" t="b">
        <x:v>0</x:v>
      </x:c>
      <x:c r="AC2207" s="55" t="b">
        <x:v>0</x:v>
      </x:c>
      <x:c r="AD2207" s="50" t="n">
        <x:f>IF(X2207,1,0)+IF(Z2207,1,0)+IF(AA2207,1,0)+IF(AB2207,1,0)</x:f>
        <x:v>0</x:v>
      </x:c>
      <x:c r="AE2207" s="50" t="n">
        <x:f>IF(Y2207,1,0)+IF(Z2207,1,0)+IF(AA2207,1,0)+IF(AB2207,1,0)</x:f>
        <x:v>0</x:v>
      </x:c>
      <x:c r="AF2207" s="50" t="n">
        <x:f>IF(Y2207,1,0)+IF(Z2207,1,0)+IF(AA2207,1,0)+IF(AC2207,1,0)</x:f>
        <x:v>0</x:v>
      </x:c>
      <x:c r="AG2207" s="53" t="n">
        <x:v>44348</x:v>
      </x:c>
      <x:c r="AH2207" s="50" t="str">
        <x:v>S100W4G8</x:v>
      </x:c>
      <x:c r="AI2207" s="50" t="str">
        <x:v>NetSalesSummaryOfBusinessResults</x:v>
      </x:c>
      <x:c r="AJ2207" s="50" t="str">
        <x:v>OperatingIncome</x:v>
      </x:c>
      <x:c r="AK2207" s="53" t="n">
        <x:v>45747</x:v>
      </x:c>
      <x:c r="AL2207" s="50" t="str">
        <x:v>365/365/365/366/365</x:v>
      </x:c>
      <x:c r="AM2207" s="51" t="n">
        <x:v>3257300</x:v>
      </x:c>
      <x:c r="AN2207" s="51" t="n">
        <x:v>2278</x:v>
      </x:c>
      <x:c r="AO2207" s="51" t="n">
        <x:f>IFERROR(AM2207*AN2207,"")</x:f>
        <x:v>7420129400</x:v>
      </x:c>
      <x:c r="AP2207" s="56" t="n">
        <x:f>IFERROR(AO2207/(K2207*1000000),"")</x:f>
        <x:v>0.5433404898766155</x:v>
      </x:c>
      <x:c r="AQ2207" s="57" t="n">
        <x:v>18915778.333333332</x:v>
      </x:c>
      <x:c r="AR2207" s="52" t="n">
        <x:v>0.4151365212548936</x:v>
      </x:c>
      <x:c r="AS2207" s="52" t="n">
        <x:v>-0.5627329262976468</x:v>
      </x:c>
      <x:c r="AT2207" s="55" t="b">
        <x:v>0</x:v>
      </x:c>
      <x:c r="AU2207" s="50" t="str">
        <x:v>low_liquidity</x:v>
      </x:c>
      <x:c r="AV2207" s="58" t="n">
        <x:v>-0.0190974038571737</x:v>
      </x:c>
      <x:c r="AW2207" s="50" t="n">
        <x:v>2036</x:v>
      </x:c>
      <x:c r="AX2207" s="50" t="str">
        <x:v>Transformation Moat</x:v>
      </x:c>
      <x:c r="AY2207" s="50" t="str">
        <x:v>既存適格性フィルター不通過: low_liquidity / 60日平均売買代金2,000万円未満</x:v>
      </x:c>
      <x:c r="AZ2207" s="59" t="str">
        <x:v>2025-06-25 14:23</x:v>
      </x:c>
      <x:c r="BA2207" s="53" t="n">
        <x:v>43891</x:v>
      </x:c>
      <x:c r="BB2207" s="50"/>
      <x:c r="BC2207" s="50"/>
      <x:c r="BD2207" s="50"/>
    </x:row>
    <x:row r="2208">
      <x:c r="A2208" s="50" t="n">
        <x:v>2207</x:v>
      </x:c>
      <x:c r="B2208" s="50" t="str">
        <x:v>6925</x:v>
      </x:c>
      <x:c r="C2208" s="50" t="str">
        <x:v>6925.T</x:v>
      </x:c>
      <x:c r="D2208" s="50" t="str">
        <x:v>USHIO INC.</x:v>
      </x:c>
      <x:c r="E2208" s="50" t="str">
        <x:v>Prime Market (Domestic)</x:v>
      </x:c>
      <x:c r="F2208" s="50" t="str">
        <x:v>Electric Appliances</x:v>
      </x:c>
      <x:c r="G2208" s="51" t="n">
        <x:v>118558</x:v>
      </x:c>
      <x:c r="H2208" s="51" t="n">
        <x:v>148821</x:v>
      </x:c>
      <x:c r="I2208" s="51" t="n">
        <x:v>175025</x:v>
      </x:c>
      <x:c r="J2208" s="51" t="n">
        <x:v>179420</x:v>
      </x:c>
      <x:c r="K2208" s="51" t="n">
        <x:v>177616</x:v>
      </x:c>
      <x:c r="L2208" s="52" t="n">
        <x:f>IFERROR(H2208/G2208-1,"")</x:f>
        <x:v>0.25525902933585254</x:v>
      </x:c>
      <x:c r="M2208" s="52" t="n">
        <x:f>IFERROR(I2208/H2208-1,"")</x:f>
        <x:v>0.17607730091855323</x:v>
      </x:c>
      <x:c r="N2208" s="52" t="n">
        <x:f>IFERROR(J2208/I2208-1,"")</x:f>
        <x:v>0.02511069847164693</x:v>
      </x:c>
      <x:c r="O2208" s="52" t="n">
        <x:f>IFERROR(K2208/J2208-1,"")</x:f>
        <x:v>-0.010054620443651796</x:v>
      </x:c>
      <x:c r="P2208" s="52" t="n">
        <x:f>IFERROR((K2208/G2208)^(1/4)-1,"")</x:f>
        <x:v>0.10633793790272028</x:v>
      </x:c>
      <x:c r="Q2208" s="51" t="n">
        <x:v>8825</x:v>
      </x:c>
      <x:c r="R2208" s="52" t="n">
        <x:f>IFERROR(Q2208/K2208,"")</x:f>
        <x:v>0.04968583911359337</x:v>
      </x:c>
      <x:c r="S2208" s="53" t="n">
        <x:v>25689</x:v>
      </x:c>
      <x:c r="T2208" s="50" t="str">
        <x:v>EDINET_company_history</x:v>
      </x:c>
      <x:c r="U2208" s="50" t="str">
        <x:v>日本マスタートラスト信託銀行株式会社（信託口）</x:v>
      </x:c>
      <x:c r="V2208" s="54" t="n">
        <x:v>0.1616</x:v>
      </x:c>
      <x:c r="W2208" s="50" t="str">
        <x:v>朝日 崇文 / 中野 哲男</x:v>
      </x:c>
      <x:c r="X2208" s="50" t="b">
        <x:f>AND(COUNT(L2208:O2208)=4,L2208&gt;='設定'!$B$6,M2208&gt;='設定'!$B$6,N2208&gt;='設定'!$B$6,O2208&gt;='設定'!$B$6)</x:f>
        <x:v>0</x:v>
      </x:c>
      <x:c r="Y2208" s="50" t="b">
        <x:f>AND(COUNT(G2208:K2208)=5,P2208&gt;='設定'!$B$7)</x:f>
        <x:v>0</x:v>
      </x:c>
      <x:c r="Z2208" s="50" t="b">
        <x:f>AND(ISNUMBER(R2208),R2208&gt;='設定'!$B$8)</x:f>
        <x:v>0</x:v>
      </x:c>
      <x:c r="AA2208" s="50" t="b">
        <x:f>AND(ISNUMBER(S2208),S2208&gt;=DATE(YEAR('設定'!$B$10)-'設定'!$B$9,MONTH('設定'!$B$10),DAY('設定'!$B$10)))</x:f>
        <x:v>0</x:v>
      </x:c>
      <x:c r="AB2208" s="55" t="b">
        <x:v>0</x:v>
      </x:c>
      <x:c r="AC2208" s="55" t="b">
        <x:v>0</x:v>
      </x:c>
      <x:c r="AD2208" s="50" t="n">
        <x:f>IF(X2208,1,0)+IF(Z2208,1,0)+IF(AA2208,1,0)+IF(AB2208,1,0)</x:f>
        <x:v>0</x:v>
      </x:c>
      <x:c r="AE2208" s="50" t="n">
        <x:f>IF(Y2208,1,0)+IF(Z2208,1,0)+IF(AA2208,1,0)+IF(AB2208,1,0)</x:f>
        <x:v>0</x:v>
      </x:c>
      <x:c r="AF2208" s="50" t="n">
        <x:f>IF(Y2208,1,0)+IF(Z2208,1,0)+IF(AA2208,1,0)+IF(AC2208,1,0)</x:f>
        <x:v>0</x:v>
      </x:c>
      <x:c r="AG2208" s="53" t="n">
        <x:v>44348</x:v>
      </x:c>
      <x:c r="AH2208" s="50" t="str">
        <x:v>S100W6WA</x:v>
      </x:c>
      <x:c r="AI2208" s="50" t="str">
        <x:v>NetSalesSummaryOfBusinessResults</x:v>
      </x:c>
      <x:c r="AJ2208" s="50" t="str">
        <x:v>OperatingIncome</x:v>
      </x:c>
      <x:c r="AK2208" s="53" t="n">
        <x:v>45747</x:v>
      </x:c>
      <x:c r="AL2208" s="50" t="str">
        <x:v>365/365/365/366/365</x:v>
      </x:c>
      <x:c r="AM2208" s="51" t="n">
        <x:v>88950300</x:v>
      </x:c>
      <x:c r="AN2208" s="51" t="n">
        <x:v>4060</x:v>
      </x:c>
      <x:c r="AO2208" s="51" t="n">
        <x:f>IFERROR(AM2208*AN2208,"")</x:f>
        <x:v>361138218000</x:v>
      </x:c>
      <x:c r="AP2208" s="56" t="n">
        <x:f>IFERROR(AO2208/(K2208*1000000),"")</x:f>
        <x:v>2.0332527362399784</x:v>
      </x:c>
      <x:c r="AQ2208" s="57" t="n">
        <x:v>1485762752.5</x:v>
      </x:c>
      <x:c r="AR2208" s="52" t="n">
        <x:v>0.3070933005903837</x:v>
      </x:c>
      <x:c r="AS2208" s="52" t="n">
        <x:v>-0.346369953450405</x:v>
      </x:c>
      <x:c r="AT2208" s="55" t="b">
        <x:v>1</x:v>
      </x:c>
      <x:c r="AU2208" s="50"/>
      <x:c r="AV2208" s="58" t="n">
        <x:v>0.5210093335832992</x:v>
      </x:c>
      <x:c r="AW2208" s="50" t="n">
        <x:v>74</x:v>
      </x:c>
      <x:c r="AX2208" s="50" t="str">
        <x:v>Future Moat</x:v>
      </x:c>
      <x:c r="AY2208" s="50" t="str">
        <x:v>目立つ機械的警告なし（定性確認は別途必要）</x:v>
      </x:c>
      <x:c r="AZ2208" s="59" t="str">
        <x:v>2025-06-26 16:47</x:v>
      </x:c>
      <x:c r="BA2208" s="53" t="n">
        <x:v>25689</x:v>
      </x:c>
      <x:c r="BB2208" s="50"/>
      <x:c r="BC2208" s="50"/>
      <x:c r="BD2208" s="50" t="str">
        <x:v>TOPIX Mid400</x:v>
      </x:c>
    </x:row>
    <x:row r="2209">
      <x:c r="A2209" s="50" t="n">
        <x:v>2208</x:v>
      </x:c>
      <x:c r="B2209" s="50" t="str">
        <x:v>5406</x:v>
      </x:c>
      <x:c r="C2209" s="50" t="str">
        <x:v>5406.T</x:v>
      </x:c>
      <x:c r="D2209" s="50" t="str">
        <x:v>Kobe Steel,Ltd.</x:v>
      </x:c>
      <x:c r="E2209" s="50" t="str">
        <x:v>Prime Market (Domestic)</x:v>
      </x:c>
      <x:c r="F2209" s="50" t="str">
        <x:v>Iron and Steel</x:v>
      </x:c>
      <x:c r="G2209" s="51" t="n">
        <x:v>1705566</x:v>
      </x:c>
      <x:c r="H2209" s="51" t="n">
        <x:v>2082582</x:v>
      </x:c>
      <x:c r="I2209" s="51" t="n">
        <x:v>2472508</x:v>
      </x:c>
      <x:c r="J2209" s="51" t="n">
        <x:v>2543142</x:v>
      </x:c>
      <x:c r="K2209" s="51" t="n">
        <x:v>2555031</x:v>
      </x:c>
      <x:c r="L2209" s="52" t="n">
        <x:f>IFERROR(H2209/G2209-1,"")</x:f>
        <x:v>0.2210503727208446</x:v>
      </x:c>
      <x:c r="M2209" s="52" t="n">
        <x:f>IFERROR(I2209/H2209-1,"")</x:f>
        <x:v>0.18723200334968793</x:v>
      </x:c>
      <x:c r="N2209" s="52" t="n">
        <x:f>IFERROR(J2209/I2209-1,"")</x:f>
        <x:v>0.028567753875821555</x:v>
      </x:c>
      <x:c r="O2209" s="52" t="n">
        <x:f>IFERROR(K2209/J2209-1,"")</x:f>
        <x:v>0.004674925741464664</x:v>
      </x:c>
      <x:c r="P2209" s="52" t="n">
        <x:f>IFERROR((K2209/G2209)^(1/4)-1,"")</x:f>
        <x:v>0.10632292276319544</x:v>
      </x:c>
      <x:c r="Q2209" s="51" t="n">
        <x:v>158721</x:v>
      </x:c>
      <x:c r="R2209" s="52" t="n">
        <x:f>IFERROR(Q2209/K2209,"")</x:f>
        <x:v>0.0621209683952954</x:v>
      </x:c>
      <x:c r="S2209" s="53" t="n">
        <x:v>18019</x:v>
      </x:c>
      <x:c r="T2209" s="50" t="str">
        <x:v>EDINET_company_history</x:v>
      </x:c>
      <x:c r="U2209" s="50" t="str">
        <x:v>日本マスタートラスト信託銀行(株)（信託口）</x:v>
      </x:c>
      <x:c r="V2209" s="54" t="n">
        <x:v>0.1694</x:v>
      </x:c>
      <x:c r="W2209" s="50" t="str">
        <x:v>勝川 四志彦 / 永良 哉 / 宮岡 伸司 / 木本 和彦</x:v>
      </x:c>
      <x:c r="X2209" s="50" t="b">
        <x:f>AND(COUNT(L2209:O2209)=4,L2209&gt;='設定'!$B$6,M2209&gt;='設定'!$B$6,N2209&gt;='設定'!$B$6,O2209&gt;='設定'!$B$6)</x:f>
        <x:v>0</x:v>
      </x:c>
      <x:c r="Y2209" s="50" t="b">
        <x:f>AND(COUNT(G2209:K2209)=5,P2209&gt;='設定'!$B$7)</x:f>
        <x:v>0</x:v>
      </x:c>
      <x:c r="Z2209" s="50" t="b">
        <x:f>AND(ISNUMBER(R2209),R2209&gt;='設定'!$B$8)</x:f>
        <x:v>0</x:v>
      </x:c>
      <x:c r="AA2209" s="50" t="b">
        <x:f>AND(ISNUMBER(S2209),S2209&gt;=DATE(YEAR('設定'!$B$10)-'設定'!$B$9,MONTH('設定'!$B$10),DAY('設定'!$B$10)))</x:f>
        <x:v>0</x:v>
      </x:c>
      <x:c r="AB2209" s="55" t="b">
        <x:v>0</x:v>
      </x:c>
      <x:c r="AC2209" s="55" t="b">
        <x:v>0</x:v>
      </x:c>
      <x:c r="AD2209" s="50" t="n">
        <x:f>IF(X2209,1,0)+IF(Z2209,1,0)+IF(AA2209,1,0)+IF(AB2209,1,0)</x:f>
        <x:v>0</x:v>
      </x:c>
      <x:c r="AE2209" s="50" t="n">
        <x:f>IF(Y2209,1,0)+IF(Z2209,1,0)+IF(AA2209,1,0)+IF(AB2209,1,0)</x:f>
        <x:v>0</x:v>
      </x:c>
      <x:c r="AF2209" s="50" t="n">
        <x:f>IF(Y2209,1,0)+IF(Z2209,1,0)+IF(AA2209,1,0)+IF(AC2209,1,0)</x:f>
        <x:v>0</x:v>
      </x:c>
      <x:c r="AG2209" s="53" t="n">
        <x:v>44348</x:v>
      </x:c>
      <x:c r="AH2209" s="50" t="str">
        <x:v>S100VZ8O</x:v>
      </x:c>
      <x:c r="AI2209" s="50" t="str">
        <x:v>NetSalesSummaryOfBusinessResults</x:v>
      </x:c>
      <x:c r="AJ2209" s="50" t="str">
        <x:v>OperatingIncome</x:v>
      </x:c>
      <x:c r="AK2209" s="53" t="n">
        <x:v>45747</x:v>
      </x:c>
      <x:c r="AL2209" s="50" t="str">
        <x:v>365/365/365/366/365</x:v>
      </x:c>
      <x:c r="AM2209" s="51" t="n">
        <x:v>393725563</x:v>
      </x:c>
      <x:c r="AN2209" s="51" t="n">
        <x:v>1960</x:v>
      </x:c>
      <x:c r="AO2209" s="51" t="n">
        <x:f>IFERROR(AM2209*AN2209,"")</x:f>
        <x:v>771702103480</x:v>
      </x:c>
      <x:c r="AP2209" s="56" t="n">
        <x:f>IFERROR(AO2209/(K2209*1000000),"")</x:f>
        <x:v>0.30203238374798586</x:v>
      </x:c>
      <x:c r="AQ2209" s="57" t="n">
        <x:v>4657884126.666667</x:v>
      </x:c>
      <x:c r="AR2209" s="52" t="n">
        <x:v>0.3344318782175091</x:v>
      </x:c>
      <x:c r="AS2209" s="52" t="n">
        <x:v>-0.3038811431475466</x:v>
      </x:c>
      <x:c r="AT2209" s="55" t="b">
        <x:v>1</x:v>
      </x:c>
      <x:c r="AU2209" s="50"/>
      <x:c r="AV2209" s="58" t="n">
        <x:v>0.4061892461494247</x:v>
      </x:c>
      <x:c r="AW2209" s="50" t="n">
        <x:v>185</x:v>
      </x:c>
      <x:c r="AX2209" s="50" t="str">
        <x:v>Transformation Moat</x:v>
      </x:c>
      <x:c r="AY2209" s="50" t="str">
        <x:v>目立つ機械的警告なし（定性確認は別途必要）</x:v>
      </x:c>
      <x:c r="AZ2209" s="59" t="str">
        <x:v>2025-06-18 10:22</x:v>
      </x:c>
      <x:c r="BA2209" s="53" t="n">
        <x:v>18019</x:v>
      </x:c>
      <x:c r="BB2209" s="50"/>
      <x:c r="BC2209" s="50"/>
      <x:c r="BD2209" s="50" t="str">
        <x:v>TOPIX Mid400</x:v>
      </x:c>
    </x:row>
    <x:row r="2210">
      <x:c r="A2210" s="50" t="n">
        <x:v>2209</x:v>
      </x:c>
      <x:c r="B2210" s="50" t="str">
        <x:v>7004</x:v>
      </x:c>
      <x:c r="C2210" s="50" t="str">
        <x:v>7004.T</x:v>
      </x:c>
      <x:c r="D2210" s="50" t="str">
        <x:v>Kanadevia Corporation</x:v>
      </x:c>
      <x:c r="E2210" s="50" t="str">
        <x:v>Prime Market (Domestic)</x:v>
      </x:c>
      <x:c r="F2210" s="50" t="str">
        <x:v>Machinery</x:v>
      </x:c>
      <x:c r="G2210" s="51" t="n">
        <x:v>408592</x:v>
      </x:c>
      <x:c r="H2210" s="51" t="n">
        <x:v>441797</x:v>
      </x:c>
      <x:c r="I2210" s="51" t="n">
        <x:v>492692</x:v>
      </x:c>
      <x:c r="J2210" s="51" t="n">
        <x:v>555844</x:v>
      </x:c>
      <x:c r="K2210" s="51" t="n">
        <x:v>610523</x:v>
      </x:c>
      <x:c r="L2210" s="52" t="n">
        <x:f>IFERROR(H2210/G2210-1,"")</x:f>
        <x:v>0.08126688726162046</x:v>
      </x:c>
      <x:c r="M2210" s="52" t="n">
        <x:f>IFERROR(I2210/H2210-1,"")</x:f>
        <x:v>0.11519996740584482</x:v>
      </x:c>
      <x:c r="N2210" s="52" t="n">
        <x:f>IFERROR(J2210/I2210-1,"")</x:f>
        <x:v>0.12817744148474097</x:v>
      </x:c>
      <x:c r="O2210" s="52" t="n">
        <x:f>IFERROR(K2210/J2210-1,"")</x:f>
        <x:v>0.0983711257115305</x:v>
      </x:c>
      <x:c r="P2210" s="52" t="n">
        <x:f>IFERROR((K2210/G2210)^(1/4)-1,"")</x:f>
        <x:v>0.10561276080167525</x:v>
      </x:c>
      <x:c r="Q2210" s="51" t="n">
        <x:v>26946</x:v>
      </x:c>
      <x:c r="R2210" s="52" t="n">
        <x:f>IFERROR(Q2210/K2210,"")</x:f>
        <x:v>0.04413592935892669</x:v>
      </x:c>
      <x:c r="S2210" s="53" t="n">
        <x:v>18019</x:v>
      </x:c>
      <x:c r="T2210" s="50" t="str">
        <x:v>EDINET_company_history</x:v>
      </x:c>
      <x:c r="U2210" s="50" t="str">
        <x:v>日本マスタートラスト信託銀行株式会社（信託口）</x:v>
      </x:c>
      <x:c r="V2210" s="54" t="n">
        <x:v>0.1726</x:v>
      </x:c>
      <x:c r="W2210" s="50" t="str">
        <x:v>桑原 道</x:v>
      </x:c>
      <x:c r="X2210" s="50" t="b">
        <x:f>AND(COUNT(L2210:O2210)=4,L2210&gt;='設定'!$B$6,M2210&gt;='設定'!$B$6,N2210&gt;='設定'!$B$6,O2210&gt;='設定'!$B$6)</x:f>
        <x:v>0</x:v>
      </x:c>
      <x:c r="Y2210" s="50" t="b">
        <x:f>AND(COUNT(G2210:K2210)=5,P2210&gt;='設定'!$B$7)</x:f>
        <x:v>0</x:v>
      </x:c>
      <x:c r="Z2210" s="50" t="b">
        <x:f>AND(ISNUMBER(R2210),R2210&gt;='設定'!$B$8)</x:f>
        <x:v>0</x:v>
      </x:c>
      <x:c r="AA2210" s="50" t="b">
        <x:f>AND(ISNUMBER(S2210),S2210&gt;=DATE(YEAR('設定'!$B$10)-'設定'!$B$9,MONTH('設定'!$B$10),DAY('設定'!$B$10)))</x:f>
        <x:v>0</x:v>
      </x:c>
      <x:c r="AB2210" s="55" t="b">
        <x:v>0</x:v>
      </x:c>
      <x:c r="AC2210" s="55" t="b">
        <x:v>0</x:v>
      </x:c>
      <x:c r="AD2210" s="50" t="n">
        <x:f>IF(X2210,1,0)+IF(Z2210,1,0)+IF(AA2210,1,0)+IF(AB2210,1,0)</x:f>
        <x:v>0</x:v>
      </x:c>
      <x:c r="AE2210" s="50" t="n">
        <x:f>IF(Y2210,1,0)+IF(Z2210,1,0)+IF(AA2210,1,0)+IF(AB2210,1,0)</x:f>
        <x:v>0</x:v>
      </x:c>
      <x:c r="AF2210" s="50" t="n">
        <x:f>IF(Y2210,1,0)+IF(Z2210,1,0)+IF(AA2210,1,0)+IF(AC2210,1,0)</x:f>
        <x:v>0</x:v>
      </x:c>
      <x:c r="AG2210" s="53" t="n">
        <x:v>44348</x:v>
      </x:c>
      <x:c r="AH2210" s="50" t="str">
        <x:v>S100W2GB</x:v>
      </x:c>
      <x:c r="AI2210" s="50" t="str">
        <x:v>NetSalesSummaryOfBusinessResults</x:v>
      </x:c>
      <x:c r="AJ2210" s="50" t="str">
        <x:v>OperatingIncome</x:v>
      </x:c>
      <x:c r="AK2210" s="53" t="n">
        <x:v>45747</x:v>
      </x:c>
      <x:c r="AL2210" s="50" t="str">
        <x:v>365/365/365/366/365</x:v>
      </x:c>
      <x:c r="AM2210" s="51" t="n">
        <x:v>168518043</x:v>
      </x:c>
      <x:c r="AN2210" s="51" t="n">
        <x:v>1366</x:v>
      </x:c>
      <x:c r="AO2210" s="51" t="n">
        <x:f>IFERROR(AM2210*AN2210,"")</x:f>
        <x:v>230195646738</x:v>
      </x:c>
      <x:c r="AP2210" s="56" t="n">
        <x:f>IFERROR(AO2210/(K2210*1000000),"")</x:f>
        <x:v>0.37704664154831186</x:v>
      </x:c>
      <x:c r="AQ2210" s="57" t="n">
        <x:v>1440936808.3333333</x:v>
      </x:c>
      <x:c r="AR2210" s="52" t="n">
        <x:v>0.3543111196675476</x:v>
      </x:c>
      <x:c r="AS2210" s="52" t="n">
        <x:v>-0.4015725300455289</x:v>
      </x:c>
      <x:c r="AT2210" s="55" t="b">
        <x:v>1</x:v>
      </x:c>
      <x:c r="AU2210" s="50"/>
      <x:c r="AV2210" s="58" t="n">
        <x:v>0.2592037519616166</x:v>
      </x:c>
      <x:c r="AW2210" s="50" t="n">
        <x:v>524</x:v>
      </x:c>
      <x:c r="AX2210" s="50" t="str">
        <x:v>Future Moat</x:v>
      </x:c>
      <x:c r="AY2210" s="50" t="str">
        <x:v>目立つ機械的警告なし（定性確認は別途必要）</x:v>
      </x:c>
      <x:c r="AZ2210" s="59" t="str">
        <x:v>2025-06-23 14:20</x:v>
      </x:c>
      <x:c r="BA2210" s="53" t="n">
        <x:v>18019</x:v>
      </x:c>
      <x:c r="BB2210" s="50"/>
      <x:c r="BC2210" s="50"/>
      <x:c r="BD2210" s="50" t="str">
        <x:v>TOPIX Small 1</x:v>
      </x:c>
    </x:row>
    <x:row r="2211">
      <x:c r="A2211" s="50" t="n">
        <x:v>2210</x:v>
      </x:c>
      <x:c r="B2211" s="50" t="str">
        <x:v>4335</x:v>
      </x:c>
      <x:c r="C2211" s="50" t="str">
        <x:v>4335.T</x:v>
      </x:c>
      <x:c r="D2211" s="50" t="str">
        <x:v>IPS HOLDINGS CO.,LTD.</x:v>
      </x:c>
      <x:c r="E2211" s="50" t="str">
        <x:v>Standard Market(Domestic)</x:v>
      </x:c>
      <x:c r="F2211" s="50" t="str">
        <x:v>Information &amp; Communication</x:v>
      </x:c>
      <x:c r="G2211" s="51" t="n">
        <x:v>2498.609</x:v>
      </x:c>
      <x:c r="H2211" s="51" t="n">
        <x:v>2728.149</x:v>
      </x:c>
      <x:c r="I2211" s="51" t="n">
        <x:v>2831.469</x:v>
      </x:c>
      <x:c r="J2211" s="51" t="n">
        <x:v>3129.163</x:v>
      </x:c>
      <x:c r="K2211" s="51" t="n">
        <x:v>3732.794</x:v>
      </x:c>
      <x:c r="L2211" s="52" t="n">
        <x:f>IFERROR(H2211/G2211-1,"")</x:f>
        <x:v>0.09186711486270971</x:v>
      </x:c>
      <x:c r="M2211" s="52" t="n">
        <x:f>IFERROR(I2211/H2211-1,"")</x:f>
        <x:v>0.03787183178044895</x:v>
      </x:c>
      <x:c r="N2211" s="52" t="n">
        <x:f>IFERROR(J2211/I2211-1,"")</x:f>
        <x:v>0.10513765116270024</x:v>
      </x:c>
      <x:c r="O2211" s="52" t="n">
        <x:f>IFERROR(K2211/J2211-1,"")</x:f>
        <x:v>0.19290493975545542</x:v>
      </x:c>
      <x:c r="P2211" s="52" t="n">
        <x:f>IFERROR((K2211/G2211)^(1/4)-1,"")</x:f>
        <x:v>0.10556410776506531</x:v>
      </x:c>
      <x:c r="Q2211" s="51" t="n">
        <x:v>363.03</x:v>
      </x:c>
      <x:c r="R2211" s="52" t="n">
        <x:f>IFERROR(Q2211/K2211,"")</x:f>
        <x:v>0.09725422833405754</x:v>
      </x:c>
      <x:c r="S2211" s="53" t="n">
        <x:v>38322</x:v>
      </x:c>
      <x:c r="T2211" s="50" t="str">
        <x:v>EDINET_company_history</x:v>
      </x:c>
      <x:c r="U2211" s="50" t="str">
        <x:v>有限会社ファウンテン</x:v>
      </x:c>
      <x:c r="V2211" s="54" t="n">
        <x:v>0.4217</x:v>
      </x:c>
      <x:c r="W2211" s="50" t="str">
        <x:v>渡邉 寛 / 赤松 洋</x:v>
      </x:c>
      <x:c r="X2211" s="50" t="b">
        <x:f>AND(COUNT(L2211:O2211)=4,L2211&gt;='設定'!$B$6,M2211&gt;='設定'!$B$6,N2211&gt;='設定'!$B$6,O2211&gt;='設定'!$B$6)</x:f>
        <x:v>0</x:v>
      </x:c>
      <x:c r="Y2211" s="50" t="b">
        <x:f>AND(COUNT(G2211:K2211)=5,P2211&gt;='設定'!$B$7)</x:f>
        <x:v>0</x:v>
      </x:c>
      <x:c r="Z2211" s="50" t="b">
        <x:f>AND(ISNUMBER(R2211),R2211&gt;='設定'!$B$8)</x:f>
        <x:v>0</x:v>
      </x:c>
      <x:c r="AA2211" s="50" t="b">
        <x:f>AND(ISNUMBER(S2211),S2211&gt;=DATE(YEAR('設定'!$B$10)-'設定'!$B$9,MONTH('設定'!$B$10),DAY('設定'!$B$10)))</x:f>
        <x:v>0</x:v>
      </x:c>
      <x:c r="AB2211" s="55" t="b">
        <x:v>0</x:v>
      </x:c>
      <x:c r="AC2211" s="55" t="b">
        <x:v>0</x:v>
      </x:c>
      <x:c r="AD2211" s="50" t="n">
        <x:f>IF(X2211,1,0)+IF(Z2211,1,0)+IF(AA2211,1,0)+IF(AB2211,1,0)</x:f>
        <x:v>0</x:v>
      </x:c>
      <x:c r="AE2211" s="50" t="n">
        <x:f>IF(Y2211,1,0)+IF(Z2211,1,0)+IF(AA2211,1,0)+IF(AB2211,1,0)</x:f>
        <x:v>0</x:v>
      </x:c>
      <x:c r="AF2211" s="50" t="n">
        <x:f>IF(Y2211,1,0)+IF(Z2211,1,0)+IF(AA2211,1,0)+IF(AC2211,1,0)</x:f>
        <x:v>0</x:v>
      </x:c>
      <x:c r="AG2211" s="53" t="n">
        <x:v>44348</x:v>
      </x:c>
      <x:c r="AH2211" s="50" t="str">
        <x:v>S100WRPN</x:v>
      </x:c>
      <x:c r="AI2211" s="50" t="str">
        <x:v>NetSalesSummaryOfBusinessResults</x:v>
      </x:c>
      <x:c r="AJ2211" s="50" t="str">
        <x:v>OperatingIncome</x:v>
      </x:c>
      <x:c r="AK2211" s="53" t="n">
        <x:v>45838</x:v>
      </x:c>
      <x:c r="AL2211" s="50" t="str">
        <x:v>365/365/365/366/365</x:v>
      </x:c>
      <x:c r="AM2211" s="51" t="n">
        <x:v>2288000</x:v>
      </x:c>
      <x:c r="AN2211" s="51" t="n">
        <x:v>1238</x:v>
      </x:c>
      <x:c r="AO2211" s="51" t="n">
        <x:f>IFERROR(AM2211*AN2211,"")</x:f>
        <x:v>2832544000</x:v>
      </x:c>
      <x:c r="AP2211" s="56" t="n">
        <x:f>IFERROR(AO2211/(K2211*1000000),"")</x:f>
        <x:v>0.7588267662239063</x:v>
      </x:c>
      <x:c r="AQ2211" s="57" t="n">
        <x:v>4576578.333333333</x:v>
      </x:c>
      <x:c r="AR2211" s="52" t="n">
        <x:v>0.2964064962001569</x:v>
      </x:c>
      <x:c r="AS2211" s="52" t="n">
        <x:v>-0.4652548023150217</x:v>
      </x:c>
      <x:c r="AT2211" s="55" t="b">
        <x:v>0</x:v>
      </x:c>
      <x:c r="AU2211" s="50" t="str">
        <x:v>low_liquidity</x:v>
      </x:c>
      <x:c r="AV2211" s="58" t="n">
        <x:v>0.1235827226085105</x:v>
      </x:c>
      <x:c r="AW2211" s="50" t="n">
        <x:v>1093</x:v>
      </x:c>
      <x:c r="AX2211" s="50" t="str">
        <x:v>Discovery</x:v>
      </x:c>
      <x:c r="AY2211" s="50" t="str">
        <x:v>既存適格性フィルター不通過: low_liquidity / 60日平均売買代金2,000万円未満</x:v>
      </x:c>
      <x:c r="AZ2211" s="59" t="str">
        <x:v>2025-09-26 15:37</x:v>
      </x:c>
      <x:c r="BA2211" s="53" t="n">
        <x:v>38322</x:v>
      </x:c>
      <x:c r="BB2211" s="50"/>
      <x:c r="BC2211" s="50"/>
      <x:c r="BD2211" s="50"/>
    </x:row>
    <x:row r="2212">
      <x:c r="A2212" s="50" t="n">
        <x:v>2211</x:v>
      </x:c>
      <x:c r="B2212" s="50" t="str">
        <x:v>9531</x:v>
      </x:c>
      <x:c r="C2212" s="50" t="str">
        <x:v>9531.T</x:v>
      </x:c>
      <x:c r="D2212" s="50" t="str">
        <x:v>TOKYO GAS CO.,LTD.</x:v>
      </x:c>
      <x:c r="E2212" s="50" t="str">
        <x:v>Prime Market (Domestic)</x:v>
      </x:c>
      <x:c r="F2212" s="50" t="str">
        <x:v>Electric Power and Gas</x:v>
      </x:c>
      <x:c r="G2212" s="51" t="n">
        <x:v>1765146</x:v>
      </x:c>
      <x:c r="H2212" s="51" t="n">
        <x:v>2154860</x:v>
      </x:c>
      <x:c r="I2212" s="51" t="n">
        <x:v>3289634</x:v>
      </x:c>
      <x:c r="J2212" s="51" t="n">
        <x:v>2662420</x:v>
      </x:c>
      <x:c r="K2212" s="51" t="n">
        <x:v>2636809</x:v>
      </x:c>
      <x:c r="L2212" s="52" t="n">
        <x:f>IFERROR(H2212/G2212-1,"")</x:f>
        <x:v>0.2207828700855341</x:v>
      </x:c>
      <x:c r="M2212" s="52" t="n">
        <x:f>IFERROR(I2212/H2212-1,"")</x:f>
        <x:v>0.5266114735992129</x:v>
      </x:c>
      <x:c r="N2212" s="52" t="n">
        <x:f>IFERROR(J2212/I2212-1,"")</x:f>
        <x:v>-0.19066376381080696</x:v>
      </x:c>
      <x:c r="O2212" s="52" t="n">
        <x:f>IFERROR(K2212/J2212-1,"")</x:f>
        <x:v>-0.00961944396451353</x:v>
      </x:c>
      <x:c r="P2212" s="52" t="n">
        <x:f>IFERROR((K2212/G2212)^(1/4)-1,"")</x:f>
        <x:v>0.10554012545399893</x:v>
      </x:c>
      <x:c r="Q2212" s="51" t="n">
        <x:v>133090</x:v>
      </x:c>
      <x:c r="R2212" s="52" t="n">
        <x:f>IFERROR(Q2212/K2212,"")</x:f>
        <x:v>0.05047388718712656</x:v>
      </x:c>
      <x:c r="S2212" s="53" t="n">
        <x:v>18019</x:v>
      </x:c>
      <x:c r="T2212" s="50" t="str">
        <x:v>EDINET_company_history</x:v>
      </x:c>
      <x:c r="U2212" s="50" t="str">
        <x:v>日本マスタートラスト信託銀行株式会社（信託口）</x:v>
      </x:c>
      <x:c r="V2212" s="54" t="n">
        <x:v>0.1587</x:v>
      </x:c>
      <x:c r="W2212" s="50"/>
      <x:c r="X2212" s="50" t="b">
        <x:f>AND(COUNT(L2212:O2212)=4,L2212&gt;='設定'!$B$6,M2212&gt;='設定'!$B$6,N2212&gt;='設定'!$B$6,O2212&gt;='設定'!$B$6)</x:f>
        <x:v>0</x:v>
      </x:c>
      <x:c r="Y2212" s="50" t="b">
        <x:f>AND(COUNT(G2212:K2212)=5,P2212&gt;='設定'!$B$7)</x:f>
        <x:v>0</x:v>
      </x:c>
      <x:c r="Z2212" s="50" t="b">
        <x:f>AND(ISNUMBER(R2212),R2212&gt;='設定'!$B$8)</x:f>
        <x:v>0</x:v>
      </x:c>
      <x:c r="AA2212" s="50" t="b">
        <x:f>AND(ISNUMBER(S2212),S2212&gt;=DATE(YEAR('設定'!$B$10)-'設定'!$B$9,MONTH('設定'!$B$10),DAY('設定'!$B$10)))</x:f>
        <x:v>0</x:v>
      </x:c>
      <x:c r="AB2212" s="55" t="b">
        <x:v>0</x:v>
      </x:c>
      <x:c r="AC2212" s="55" t="b">
        <x:v>0</x:v>
      </x:c>
      <x:c r="AD2212" s="50" t="n">
        <x:f>IF(X2212,1,0)+IF(Z2212,1,0)+IF(AA2212,1,0)+IF(AB2212,1,0)</x:f>
        <x:v>0</x:v>
      </x:c>
      <x:c r="AE2212" s="50" t="n">
        <x:f>IF(Y2212,1,0)+IF(Z2212,1,0)+IF(AA2212,1,0)+IF(AB2212,1,0)</x:f>
        <x:v>0</x:v>
      </x:c>
      <x:c r="AF2212" s="50" t="n">
        <x:f>IF(Y2212,1,0)+IF(Z2212,1,0)+IF(AA2212,1,0)+IF(AC2212,1,0)</x:f>
        <x:v>0</x:v>
      </x:c>
      <x:c r="AG2212" s="53" t="n">
        <x:v>44348</x:v>
      </x:c>
      <x:c r="AH2212" s="50" t="str">
        <x:v>S100W10L</x:v>
      </x:c>
      <x:c r="AI2212" s="50" t="str">
        <x:v>NetSalesSummaryOfBusinessResults</x:v>
      </x:c>
      <x:c r="AJ2212" s="50" t="str">
        <x:v>OperatingIncome</x:v>
      </x:c>
      <x:c r="AK2212" s="53" t="n">
        <x:v>45747</x:v>
      </x:c>
      <x:c r="AL2212" s="50" t="str">
        <x:v>365/365/365/366/365</x:v>
      </x:c>
      <x:c r="AM2212" s="51" t="n">
        <x:v>369783259</x:v>
      </x:c>
      <x:c r="AN2212" s="51" t="n">
        <x:v>6175</x:v>
      </x:c>
      <x:c r="AO2212" s="51" t="n">
        <x:f>IFERROR(AM2212*AN2212,"")</x:f>
        <x:v>2283411624325</x:v>
      </x:c>
      <x:c r="AP2212" s="56" t="n">
        <x:f>IFERROR(AO2212/(K2212*1000000),"")</x:f>
        <x:v>0.8659753604925499</x:v>
      </x:c>
      <x:c r="AQ2212" s="57" t="n">
        <x:v>9789365941.666666</x:v>
      </x:c>
      <x:c r="AR2212" s="52" t="n">
        <x:v>0.2829900515798339</x:v>
      </x:c>
      <x:c r="AS2212" s="52" t="n">
        <x:v>-0.260172701234558</x:v>
      </x:c>
      <x:c r="AT2212" s="55" t="b">
        <x:v>1</x:v>
      </x:c>
      <x:c r="AU2212" s="50"/>
      <x:c r="AV2212" s="58" t="n">
        <x:v>0.3476218239109476</x:v>
      </x:c>
      <x:c r="AW2212" s="50" t="n">
        <x:v>312</x:v>
      </x:c>
      <x:c r="AX2212" s="50" t="str">
        <x:v>Future Moat</x:v>
      </x:c>
      <x:c r="AY2212" s="50" t="str">
        <x:v>目立つ機械的警告なし（定性確認は別途必要）</x:v>
      </x:c>
      <x:c r="AZ2212" s="59" t="str">
        <x:v>2025-06-24 09:31</x:v>
      </x:c>
      <x:c r="BA2212" s="53" t="n">
        <x:v>18019</x:v>
      </x:c>
      <x:c r="BB2212" s="50"/>
      <x:c r="BC2212" s="50"/>
      <x:c r="BD2212" s="50" t="str">
        <x:v>TOPIX Mid400</x:v>
      </x:c>
    </x:row>
    <x:row r="2213">
      <x:c r="A2213" s="50" t="n">
        <x:v>2212</x:v>
      </x:c>
      <x:c r="B2213" s="50" t="str">
        <x:v>4183</x:v>
      </x:c>
      <x:c r="C2213" s="50" t="str">
        <x:v>4183.T</x:v>
      </x:c>
      <x:c r="D2213" s="50" t="str">
        <x:v>Mitsui Chemicals,Inc.</x:v>
      </x:c>
      <x:c r="E2213" s="50" t="str">
        <x:v>Prime Market (Domestic)</x:v>
      </x:c>
      <x:c r="F2213" s="50" t="str">
        <x:v>Chemicals</x:v>
      </x:c>
      <x:c r="G2213" s="51" t="n">
        <x:v>1211725</x:v>
      </x:c>
      <x:c r="H2213" s="51" t="n">
        <x:v>1612688</x:v>
      </x:c>
      <x:c r="I2213" s="51" t="n">
        <x:v>1879547</x:v>
      </x:c>
      <x:c r="J2213" s="51" t="n">
        <x:v>1749743</x:v>
      </x:c>
      <x:c r="K2213" s="51" t="n">
        <x:v>1809164</x:v>
      </x:c>
      <x:c r="L2213" s="52" t="n">
        <x:f>IFERROR(H2213/G2213-1,"")</x:f>
        <x:v>0.33090263880005777</x:v>
      </x:c>
      <x:c r="M2213" s="52" t="n">
        <x:f>IFERROR(I2213/H2213-1,"")</x:f>
        <x:v>0.16547466093875562</x:v>
      </x:c>
      <x:c r="N2213" s="52" t="n">
        <x:f>IFERROR(J2213/I2213-1,"")</x:f>
        <x:v>-0.0690613216908117</x:v>
      </x:c>
      <x:c r="O2213" s="52" t="n">
        <x:f>IFERROR(K2213/J2213-1,"")</x:f>
        <x:v>0.03395984438857602</x:v>
      </x:c>
      <x:c r="P2213" s="52" t="n">
        <x:f>IFERROR((K2213/G2213)^(1/4)-1,"")</x:f>
        <x:v>0.10539747257369037</x:v>
      </x:c>
      <x:c r="Q2213" s="51" t="n">
        <x:v>78336</x:v>
      </x:c>
      <x:c r="R2213" s="52" t="n">
        <x:f>IFERROR(Q2213/K2213,"")</x:f>
        <x:v>0.043299557143520434</x:v>
      </x:c>
      <x:c r="S2213" s="53" t="n">
        <x:v>22920</x:v>
      </x:c>
      <x:c r="T2213" s="50" t="str">
        <x:v>EDINET_company_history</x:v>
      </x:c>
      <x:c r="U2213" s="50" t="str">
        <x:v>日本マスタートラスト信託銀行株式会社(信託口)</x:v>
      </x:c>
      <x:c r="V2213" s="54" t="n">
        <x:v>0.1782</x:v>
      </x:c>
      <x:c r="W2213" s="50" t="str">
        <x:v>橋本 修 / 芳野 正</x:v>
      </x:c>
      <x:c r="X2213" s="50" t="b">
        <x:f>AND(COUNT(L2213:O2213)=4,L2213&gt;='設定'!$B$6,M2213&gt;='設定'!$B$6,N2213&gt;='設定'!$B$6,O2213&gt;='設定'!$B$6)</x:f>
        <x:v>0</x:v>
      </x:c>
      <x:c r="Y2213" s="50" t="b">
        <x:f>AND(COUNT(G2213:K2213)=5,P2213&gt;='設定'!$B$7)</x:f>
        <x:v>0</x:v>
      </x:c>
      <x:c r="Z2213" s="50" t="b">
        <x:f>AND(ISNUMBER(R2213),R2213&gt;='設定'!$B$8)</x:f>
        <x:v>0</x:v>
      </x:c>
      <x:c r="AA2213" s="50" t="b">
        <x:f>AND(ISNUMBER(S2213),S2213&gt;=DATE(YEAR('設定'!$B$10)-'設定'!$B$9,MONTH('設定'!$B$10),DAY('設定'!$B$10)))</x:f>
        <x:v>0</x:v>
      </x:c>
      <x:c r="AB2213" s="55" t="b">
        <x:v>0</x:v>
      </x:c>
      <x:c r="AC2213" s="55" t="b">
        <x:v>0</x:v>
      </x:c>
      <x:c r="AD2213" s="50" t="n">
        <x:f>IF(X2213,1,0)+IF(Z2213,1,0)+IF(AA2213,1,0)+IF(AB2213,1,0)</x:f>
        <x:v>0</x:v>
      </x:c>
      <x:c r="AE2213" s="50" t="n">
        <x:f>IF(Y2213,1,0)+IF(Z2213,1,0)+IF(AA2213,1,0)+IF(AB2213,1,0)</x:f>
        <x:v>0</x:v>
      </x:c>
      <x:c r="AF2213" s="50" t="n">
        <x:f>IF(Y2213,1,0)+IF(Z2213,1,0)+IF(AA2213,1,0)+IF(AC2213,1,0)</x:f>
        <x:v>0</x:v>
      </x:c>
      <x:c r="AG2213" s="53" t="n">
        <x:v>44348</x:v>
      </x:c>
      <x:c r="AH2213" s="50" t="str">
        <x:v>S100W2O4</x:v>
      </x:c>
      <x:c r="AI2213" s="50" t="str">
        <x:v>RevenueIFRSSummaryOfBusinessResults</x:v>
      </x:c>
      <x:c r="AJ2213" s="50" t="str">
        <x:v>OperatingProfitLossIFRS</x:v>
      </x:c>
      <x:c r="AK2213" s="53" t="n">
        <x:v>45747</x:v>
      </x:c>
      <x:c r="AL2213" s="50" t="str">
        <x:v>365/365/365/366/365</x:v>
      </x:c>
      <x:c r="AM2213" s="51" t="n">
        <x:v>187341115</x:v>
      </x:c>
      <x:c r="AN2213" s="51" t="n">
        <x:v>2112</x:v>
      </x:c>
      <x:c r="AO2213" s="51" t="n">
        <x:f>IFERROR(AM2213*AN2213,"")</x:f>
        <x:v>395664434880</x:v>
      </x:c>
      <x:c r="AP2213" s="56" t="n">
        <x:f>IFERROR(AO2213/(K2213*1000000),"")</x:f>
        <x:v>0.2187001481789379</x:v>
      </x:c>
      <x:c r="AQ2213" s="57" t="n">
        <x:v>6770773060.833333</x:v>
      </x:c>
      <x:c r="AR2213" s="52" t="n">
        <x:v>0.3021550781619636</x:v>
      </x:c>
      <x:c r="AS2213" s="52" t="n">
        <x:v>-0.4016849537498608</x:v>
      </x:c>
      <x:c r="AT2213" s="55" t="b">
        <x:v>0</x:v>
      </x:c>
      <x:c r="AU2213" s="50" t="str">
        <x:v>missing_financial_data</x:v>
      </x:c>
      <x:c r="AV2213" s="58" t="n">
        <x:v>0.1116668045587342</x:v>
      </x:c>
      <x:c r="AW2213" s="50" t="n">
        <x:v>1162</x:v>
      </x:c>
      <x:c r="AX2213" s="50" t="str">
        <x:v>Future Moat</x:v>
      </x:c>
      <x:c r="AY2213" s="50" t="str">
        <x:v>既存適格性フィルター不通過: missing_financial_data</x:v>
      </x:c>
      <x:c r="AZ2213" s="59" t="str">
        <x:v>2025-06-23 15:19</x:v>
      </x:c>
      <x:c r="BA2213" s="53" t="n">
        <x:v>22920</x:v>
      </x:c>
      <x:c r="BB2213" s="50"/>
      <x:c r="BC2213" s="50"/>
      <x:c r="BD2213" s="50" t="str">
        <x:v>TOPIX Mid400</x:v>
      </x:c>
    </x:row>
    <x:row r="2214">
      <x:c r="A2214" s="50" t="n">
        <x:v>2213</x:v>
      </x:c>
      <x:c r="B2214" s="50" t="str">
        <x:v>9069</x:v>
      </x:c>
      <x:c r="C2214" s="50" t="str">
        <x:v>9069.T</x:v>
      </x:c>
      <x:c r="D2214" s="50" t="str">
        <x:v>SENKO Group Holdings Co.,Ltd.</x:v>
      </x:c>
      <x:c r="E2214" s="50" t="str">
        <x:v>Prime Market (Domestic)</x:v>
      </x:c>
      <x:c r="F2214" s="50" t="str">
        <x:v>Land Transportation</x:v>
      </x:c>
      <x:c r="G2214" s="51" t="n">
        <x:v>572405</x:v>
      </x:c>
      <x:c r="H2214" s="51" t="n">
        <x:v>623139</x:v>
      </x:c>
      <x:c r="I2214" s="51" t="n">
        <x:v>696288</x:v>
      </x:c>
      <x:c r="J2214" s="51" t="n">
        <x:v>778370</x:v>
      </x:c>
      <x:c r="K2214" s="51" t="n">
        <x:v>854550</x:v>
      </x:c>
      <x:c r="L2214" s="52" t="n">
        <x:f>IFERROR(H2214/G2214-1,"")</x:f>
        <x:v>0.08863304827875362</x:v>
      </x:c>
      <x:c r="M2214" s="52" t="n">
        <x:f>IFERROR(I2214/H2214-1,"")</x:f>
        <x:v>0.11738793431321093</x:v>
      </x:c>
      <x:c r="N2214" s="52" t="n">
        <x:f>IFERROR(J2214/I2214-1,"")</x:f>
        <x:v>0.11788512799301443</x:v>
      </x:c>
      <x:c r="O2214" s="52" t="n">
        <x:f>IFERROR(K2214/J2214-1,"")</x:f>
        <x:v>0.09787119236352892</x:v>
      </x:c>
      <x:c r="P2214" s="52" t="n">
        <x:f>IFERROR((K2214/G2214)^(1/4)-1,"")</x:f>
        <x:v>0.10537214154403696</x:v>
      </x:c>
      <x:c r="Q2214" s="51" t="n">
        <x:v>34946</x:v>
      </x:c>
      <x:c r="R2214" s="52" t="n">
        <x:f>IFERROR(Q2214/K2214,"")</x:f>
        <x:v>0.04089403779767129</x:v>
      </x:c>
      <x:c r="S2214" s="53" t="n">
        <x:v>22555</x:v>
      </x:c>
      <x:c r="T2214" s="50" t="str">
        <x:v>EDINET_company_history</x:v>
      </x:c>
      <x:c r="U2214" s="50" t="str">
        <x:v>日本マスタートラスト信託銀行株式会社（信託口）</x:v>
      </x:c>
      <x:c r="V2214" s="54" t="n">
        <x:v>0.1152</x:v>
      </x:c>
      <x:c r="W2214" s="50" t="str">
        <x:v>福田 泰久</x:v>
      </x:c>
      <x:c r="X2214" s="50" t="b">
        <x:f>AND(COUNT(L2214:O2214)=4,L2214&gt;='設定'!$B$6,M2214&gt;='設定'!$B$6,N2214&gt;='設定'!$B$6,O2214&gt;='設定'!$B$6)</x:f>
        <x:v>0</x:v>
      </x:c>
      <x:c r="Y2214" s="50" t="b">
        <x:f>AND(COUNT(G2214:K2214)=5,P2214&gt;='設定'!$B$7)</x:f>
        <x:v>0</x:v>
      </x:c>
      <x:c r="Z2214" s="50" t="b">
        <x:f>AND(ISNUMBER(R2214),R2214&gt;='設定'!$B$8)</x:f>
        <x:v>0</x:v>
      </x:c>
      <x:c r="AA2214" s="50" t="b">
        <x:f>AND(ISNUMBER(S2214),S2214&gt;=DATE(YEAR('設定'!$B$10)-'設定'!$B$9,MONTH('設定'!$B$10),DAY('設定'!$B$10)))</x:f>
        <x:v>0</x:v>
      </x:c>
      <x:c r="AB2214" s="55" t="b">
        <x:v>0</x:v>
      </x:c>
      <x:c r="AC2214" s="55" t="b">
        <x:v>0</x:v>
      </x:c>
      <x:c r="AD2214" s="50" t="n">
        <x:f>IF(X2214,1,0)+IF(Z2214,1,0)+IF(AA2214,1,0)+IF(AB2214,1,0)</x:f>
        <x:v>0</x:v>
      </x:c>
      <x:c r="AE2214" s="50" t="n">
        <x:f>IF(Y2214,1,0)+IF(Z2214,1,0)+IF(AA2214,1,0)+IF(AB2214,1,0)</x:f>
        <x:v>0</x:v>
      </x:c>
      <x:c r="AF2214" s="50" t="n">
        <x:f>IF(Y2214,1,0)+IF(Z2214,1,0)+IF(AA2214,1,0)+IF(AC2214,1,0)</x:f>
        <x:v>0</x:v>
      </x:c>
      <x:c r="AG2214" s="53" t="n">
        <x:v>44348</x:v>
      </x:c>
      <x:c r="AH2214" s="50" t="str">
        <x:v>S100W47X</x:v>
      </x:c>
      <x:c r="AI2214" s="50" t="str">
        <x:v>OperatingRevenue1SummaryOfBusinessResults</x:v>
      </x:c>
      <x:c r="AJ2214" s="50" t="str">
        <x:v>OperatingIncome</x:v>
      </x:c>
      <x:c r="AK2214" s="53" t="n">
        <x:v>45747</x:v>
      </x:c>
      <x:c r="AL2214" s="50" t="str">
        <x:v>365/365/365/366/365</x:v>
      </x:c>
      <x:c r="AM2214" s="51" t="n">
        <x:v>175231657</x:v>
      </x:c>
      <x:c r="AN2214" s="51" t="n">
        <x:v>1892</x:v>
      </x:c>
      <x:c r="AO2214" s="51" t="n">
        <x:f>IFERROR(AM2214*AN2214,"")</x:f>
        <x:v>331538295044</x:v>
      </x:c>
      <x:c r="AP2214" s="56" t="n">
        <x:f>IFERROR(AO2214/(K2214*1000000),"")</x:f>
        <x:v>0.387968281603183</x:v>
      </x:c>
      <x:c r="AQ2214" s="57" t="n">
        <x:v>729732463.3333334</x:v>
      </x:c>
      <x:c r="AR2214" s="52" t="n">
        <x:v>0.2099957679173391</x:v>
      </x:c>
      <x:c r="AS2214" s="52" t="n">
        <x:v>-0.2382895322159601</x:v>
      </x:c>
      <x:c r="AT2214" s="55" t="b">
        <x:v>1</x:v>
      </x:c>
      <x:c r="AU2214" s="50"/>
      <x:c r="AV2214" s="58" t="n">
        <x:v>-0.0185202580786197</x:v>
      </x:c>
      <x:c r="AW2214" s="50" t="n">
        <x:v>2030</x:v>
      </x:c>
      <x:c r="AX2214" s="50" t="str">
        <x:v>Core Moat</x:v>
      </x:c>
      <x:c r="AY2214" s="50" t="str">
        <x:v>目立つ機械的警告なし（定性確認は別途必要）</x:v>
      </x:c>
      <x:c r="AZ2214" s="59" t="str">
        <x:v>2025-06-25 16:30</x:v>
      </x:c>
      <x:c r="BA2214" s="53" t="n">
        <x:v>22555</x:v>
      </x:c>
      <x:c r="BB2214" s="50"/>
      <x:c r="BC2214" s="50"/>
      <x:c r="BD2214" s="50" t="str">
        <x:v>TOPIX Mid400</x:v>
      </x:c>
    </x:row>
    <x:row r="2215">
      <x:c r="A2215" s="50" t="n">
        <x:v>2214</x:v>
      </x:c>
      <x:c r="B2215" s="50" t="str">
        <x:v>1905</x:v>
      </x:c>
      <x:c r="C2215" s="50" t="str">
        <x:v>1905.T</x:v>
      </x:c>
      <x:c r="D2215" s="50" t="str">
        <x:v>TENOX CORPORATION</x:v>
      </x:c>
      <x:c r="E2215" s="50" t="str">
        <x:v>Standard Market(Domestic)</x:v>
      </x:c>
      <x:c r="F2215" s="50" t="str">
        <x:v>Construction</x:v>
      </x:c>
      <x:c r="G2215" s="51" t="n">
        <x:v>15906.872</x:v>
      </x:c>
      <x:c r="H2215" s="51" t="n">
        <x:v>14817.057</x:v>
      </x:c>
      <x:c r="I2215" s="51" t="n">
        <x:v>18317.876</x:v>
      </x:c>
      <x:c r="J2215" s="51" t="n">
        <x:v>20207.106</x:v>
      </x:c>
      <x:c r="K2215" s="51" t="n">
        <x:v>23717.112</x:v>
      </x:c>
      <x:c r="L2215" s="52" t="n">
        <x:f>IFERROR(H2215/G2215-1,"")</x:f>
        <x:v>-0.06851221283480491</x:v>
      </x:c>
      <x:c r="M2215" s="52" t="n">
        <x:f>IFERROR(I2215/H2215-1,"")</x:f>
        <x:v>0.23626952369826193</x:v>
      </x:c>
      <x:c r="N2215" s="52" t="n">
        <x:f>IFERROR(J2215/I2215-1,"")</x:f>
        <x:v>0.10313586575212108</x:v>
      </x:c>
      <x:c r="O2215" s="52" t="n">
        <x:f>IFERROR(K2215/J2215-1,"")</x:f>
        <x:v>0.17370156815132276</x:v>
      </x:c>
      <x:c r="P2215" s="52" t="n">
        <x:f>IFERROR((K2215/G2215)^(1/4)-1,"")</x:f>
        <x:v>0.10501775084373732</x:v>
      </x:c>
      <x:c r="Q2215" s="51" t="n">
        <x:v>1115.412</x:v>
      </x:c>
      <x:c r="R2215" s="52" t="n">
        <x:f>IFERROR(Q2215/K2215,"")</x:f>
        <x:v>0.04702984073271653</x:v>
      </x:c>
      <x:c r="S2215" s="53" t="n">
        <x:v>38322</x:v>
      </x:c>
      <x:c r="T2215" s="50" t="str">
        <x:v>EDINET_company_history</x:v>
      </x:c>
      <x:c r="U2215" s="50" t="str">
        <x:v>光通信株式会社</x:v>
      </x:c>
      <x:c r="V2215" s="54" t="n">
        <x:v>0.075</x:v>
      </x:c>
      <x:c r="W2215" s="50" t="str">
        <x:v>若尾 直 / 高橋 勝規</x:v>
      </x:c>
      <x:c r="X2215" s="50" t="b">
        <x:f>AND(COUNT(L2215:O2215)=4,L2215&gt;='設定'!$B$6,M2215&gt;='設定'!$B$6,N2215&gt;='設定'!$B$6,O2215&gt;='設定'!$B$6)</x:f>
        <x:v>0</x:v>
      </x:c>
      <x:c r="Y2215" s="50" t="b">
        <x:f>AND(COUNT(G2215:K2215)=5,P2215&gt;='設定'!$B$7)</x:f>
        <x:v>0</x:v>
      </x:c>
      <x:c r="Z2215" s="50" t="b">
        <x:f>AND(ISNUMBER(R2215),R2215&gt;='設定'!$B$8)</x:f>
        <x:v>0</x:v>
      </x:c>
      <x:c r="AA2215" s="50" t="b">
        <x:f>AND(ISNUMBER(S2215),S2215&gt;=DATE(YEAR('設定'!$B$10)-'設定'!$B$9,MONTH('設定'!$B$10),DAY('設定'!$B$10)))</x:f>
        <x:v>0</x:v>
      </x:c>
      <x:c r="AB2215" s="55" t="b">
        <x:v>0</x:v>
      </x:c>
      <x:c r="AC2215" s="55" t="b">
        <x:v>0</x:v>
      </x:c>
      <x:c r="AD2215" s="50" t="n">
        <x:f>IF(X2215,1,0)+IF(Z2215,1,0)+IF(AA2215,1,0)+IF(AB2215,1,0)</x:f>
        <x:v>0</x:v>
      </x:c>
      <x:c r="AE2215" s="50" t="n">
        <x:f>IF(Y2215,1,0)+IF(Z2215,1,0)+IF(AA2215,1,0)+IF(AB2215,1,0)</x:f>
        <x:v>0</x:v>
      </x:c>
      <x:c r="AF2215" s="50" t="n">
        <x:f>IF(Y2215,1,0)+IF(Z2215,1,0)+IF(AA2215,1,0)+IF(AC2215,1,0)</x:f>
        <x:v>0</x:v>
      </x:c>
      <x:c r="AG2215" s="53" t="n">
        <x:v>44348</x:v>
      </x:c>
      <x:c r="AH2215" s="50" t="str">
        <x:v>S100W5NI</x:v>
      </x:c>
      <x:c r="AI2215" s="50" t="str">
        <x:v>NetSalesSummaryOfBusinessResults</x:v>
      </x:c>
      <x:c r="AJ2215" s="50" t="str">
        <x:v>OperatingIncome</x:v>
      </x:c>
      <x:c r="AK2215" s="53" t="n">
        <x:v>45747</x:v>
      </x:c>
      <x:c r="AL2215" s="50" t="str">
        <x:v>365/365/365/366/365</x:v>
      </x:c>
      <x:c r="AM2215" s="51" t="n">
        <x:v>6854380</x:v>
      </x:c>
      <x:c r="AN2215" s="51" t="n">
        <x:v>1458</x:v>
      </x:c>
      <x:c r="AO2215" s="51" t="n">
        <x:f>IFERROR(AM2215*AN2215,"")</x:f>
        <x:v>9993686040</x:v>
      </x:c>
      <x:c r="AP2215" s="56" t="n">
        <x:f>IFERROR(AO2215/(K2215*1000000),"")</x:f>
        <x:v>0.42137027644849845</x:v>
      </x:c>
      <x:c r="AQ2215" s="57" t="n">
        <x:v>13639980</x:v>
      </x:c>
      <x:c r="AR2215" s="52" t="n">
        <x:v>0.252714595238299</x:v>
      </x:c>
      <x:c r="AS2215" s="52" t="n">
        <x:v>-0.2247664402464201</x:v>
      </x:c>
      <x:c r="AT2215" s="55" t="b">
        <x:v>0</x:v>
      </x:c>
      <x:c r="AU2215" s="50" t="str">
        <x:v>low_liquidity</x:v>
      </x:c>
      <x:c r="AV2215" s="58" t="n">
        <x:v>0.0597093840253782</x:v>
      </x:c>
      <x:c r="AW2215" s="50" t="n">
        <x:v>1459</x:v>
      </x:c>
      <x:c r="AX2215" s="50" t="str">
        <x:v>Discovery</x:v>
      </x:c>
      <x:c r="AY2215" s="50" t="str">
        <x:v>既存適格性フィルター不通過: low_liquidity / 60日平均売買代金2,000万円未満</x:v>
      </x:c>
      <x:c r="AZ2215" s="59" t="str">
        <x:v>2025-06-26 10:09</x:v>
      </x:c>
      <x:c r="BA2215" s="53" t="n">
        <x:v>38322</x:v>
      </x:c>
      <x:c r="BB2215" s="50"/>
      <x:c r="BC2215" s="50"/>
      <x:c r="BD2215" s="50"/>
    </x:row>
    <x:row r="2216">
      <x:c r="A2216" s="50" t="n">
        <x:v>2215</x:v>
      </x:c>
      <x:c r="B2216" s="50" t="str">
        <x:v>3077</x:v>
      </x:c>
      <x:c r="C2216" s="50" t="str">
        <x:v>3077.T</x:v>
      </x:c>
      <x:c r="D2216" s="50" t="str">
        <x:v>Horiifoodservice Co.,Ltd.</x:v>
      </x:c>
      <x:c r="E2216" s="50" t="str">
        <x:v>Standard Market(Domestic)</x:v>
      </x:c>
      <x:c r="F2216" s="50" t="str">
        <x:v>Retail Trade</x:v>
      </x:c>
      <x:c r="G2216" s="51" t="n">
        <x:v>2160.716</x:v>
      </x:c>
      <x:c r="H2216" s="51" t="n">
        <x:v>4053.791</x:v>
      </x:c>
      <x:c r="I2216" s="51" t="n">
        <x:v>4656.144</x:v>
      </x:c>
      <x:c r="J2216" s="51" t="n">
        <x:v>4770.157</x:v>
      </x:c>
      <x:c r="K2216" s="51" t="n">
        <x:v>3220.011</x:v>
      </x:c>
      <x:c r="L2216" s="52" t="n">
        <x:f>IFERROR(H2216/G2216-1,"")</x:f>
        <x:v>0.8761331891835855</x:v>
      </x:c>
      <x:c r="M2216" s="52" t="n">
        <x:f>IFERROR(I2216/H2216-1,"")</x:f>
        <x:v>0.14859004817959298</x:v>
      </x:c>
      <x:c r="N2216" s="52" t="n">
        <x:f>IFERROR(J2216/I2216-1,"")</x:f>
        <x:v>0.024486570862069623</x:v>
      </x:c>
      <x:c r="O2216" s="52" t="n">
        <x:f>IFERROR(K2216/J2216-1,"")</x:f>
        <x:v>-0.3249675010696713</x:v>
      </x:c>
      <x:c r="P2216" s="52" t="n">
        <x:f>IFERROR((K2216/G2216)^(1/4)-1,"")</x:f>
        <x:v>0.10487950288689452</x:v>
      </x:c>
      <x:c r="Q2216" s="51" t="n">
        <x:v>134.704</x:v>
      </x:c>
      <x:c r="R2216" s="52" t="n">
        <x:f>IFERROR(Q2216/K2216,"")</x:f>
        <x:v>0.04183339746354904</x:v>
      </x:c>
      <x:c r="S2216" s="53" t="n">
        <x:v>39173</x:v>
      </x:c>
      <x:c r="T2216" s="50" t="str">
        <x:v>EDINET_company_history</x:v>
      </x:c>
      <x:c r="U2216" s="50" t="str">
        <x:v>株式会社ＣＣＨ</x:v>
      </x:c>
      <x:c r="V2216" s="54" t="n">
        <x:v>0.4712</x:v>
      </x:c>
      <x:c r="W2216" s="50" t="str">
        <x:v>藤 田 明 久</x:v>
      </x:c>
      <x:c r="X2216" s="50" t="b">
        <x:f>AND(COUNT(L2216:O2216)=4,L2216&gt;='設定'!$B$6,M2216&gt;='設定'!$B$6,N2216&gt;='設定'!$B$6,O2216&gt;='設定'!$B$6)</x:f>
        <x:v>0</x:v>
      </x:c>
      <x:c r="Y2216" s="50" t="b">
        <x:f>AND(COUNT(G2216:K2216)=5,P2216&gt;='設定'!$B$7)</x:f>
        <x:v>0</x:v>
      </x:c>
      <x:c r="Z2216" s="50" t="b">
        <x:f>AND(ISNUMBER(R2216),R2216&gt;='設定'!$B$8)</x:f>
        <x:v>0</x:v>
      </x:c>
      <x:c r="AA2216" s="50" t="b">
        <x:f>AND(ISNUMBER(S2216),S2216&gt;=DATE(YEAR('設定'!$B$10)-'設定'!$B$9,MONTH('設定'!$B$10),DAY('設定'!$B$10)))</x:f>
        <x:v>0</x:v>
      </x:c>
      <x:c r="AB2216" s="55" t="b">
        <x:v>0</x:v>
      </x:c>
      <x:c r="AC2216" s="55" t="b">
        <x:v>0</x:v>
      </x:c>
      <x:c r="AD2216" s="50" t="n">
        <x:f>IF(X2216,1,0)+IF(Z2216,1,0)+IF(AA2216,1,0)+IF(AB2216,1,0)</x:f>
        <x:v>0</x:v>
      </x:c>
      <x:c r="AE2216" s="50" t="n">
        <x:f>IF(Y2216,1,0)+IF(Z2216,1,0)+IF(AA2216,1,0)+IF(AB2216,1,0)</x:f>
        <x:v>0</x:v>
      </x:c>
      <x:c r="AF2216" s="50" t="n">
        <x:f>IF(Y2216,1,0)+IF(Z2216,1,0)+IF(AA2216,1,0)+IF(AC2216,1,0)</x:f>
        <x:v>0</x:v>
      </x:c>
      <x:c r="AG2216" s="53" t="n">
        <x:v>44348</x:v>
      </x:c>
      <x:c r="AH2216" s="50" t="str">
        <x:v>S100XN95</x:v>
      </x:c>
      <x:c r="AI2216" s="50" t="str">
        <x:v>NetSalesSummaryOfBusinessResults</x:v>
      </x:c>
      <x:c r="AJ2216" s="50" t="str">
        <x:v>OperatingIncome</x:v>
      </x:c>
      <x:c r="AK2216" s="53" t="n">
        <x:v>45991</x:v>
      </x:c>
      <x:c r="AL2216" s="50" t="str">
        <x:v>365/365/366/365/244</x:v>
      </x:c>
      <x:c r="AM2216" s="51" t="n">
        <x:v>6929600</x:v>
      </x:c>
      <x:c r="AN2216" s="51" t="n">
        <x:v>797</x:v>
      </x:c>
      <x:c r="AO2216" s="51" t="n">
        <x:f>IFERROR(AM2216*AN2216,"")</x:f>
        <x:v>5522891200</x:v>
      </x:c>
      <x:c r="AP2216" s="56" t="n">
        <x:f>IFERROR(AO2216/(K2216*1000000),"")</x:f>
        <x:v>1.7151777431816226</x:v>
      </x:c>
      <x:c r="AQ2216" s="57" t="n">
        <x:v>70987671.66666667</x:v>
      </x:c>
      <x:c r="AR2216" s="52" t="n">
        <x:v>0.5783219756323386</x:v>
      </x:c>
      <x:c r="AS2216" s="52" t="n">
        <x:v>-0.6081081081081081</x:v>
      </x:c>
      <x:c r="AT2216" s="55" t="b">
        <x:v>1</x:v>
      </x:c>
      <x:c r="AU2216" s="50"/>
      <x:c r="AV2216" s="58" t="n">
        <x:v>-0.1423625611063342</x:v>
      </x:c>
      <x:c r="AW2216" s="50" t="n">
        <x:v>2816</x:v>
      </x:c>
      <x:c r="AX2216" s="50" t="str">
        <x:v>Transformation Moat</x:v>
      </x:c>
      <x:c r="AY2216" s="50" t="str">
        <x:v>ローカル5年最大下落率-60%以下</x:v>
      </x:c>
      <x:c r="AZ2216" s="59" t="str">
        <x:v>2026-02-25 16:31</x:v>
      </x:c>
      <x:c r="BA2216" s="53" t="n">
        <x:v>39173</x:v>
      </x:c>
      <x:c r="BB2216" s="50"/>
      <x:c r="BC2216" s="50"/>
      <x:c r="BD2216" s="50"/>
    </x:row>
    <x:row r="2217">
      <x:c r="A2217" s="50" t="n">
        <x:v>2216</x:v>
      </x:c>
      <x:c r="B2217" s="50" t="str">
        <x:v>3176</x:v>
      </x:c>
      <x:c r="C2217" s="50" t="str">
        <x:v>3176.T</x:v>
      </x:c>
      <x:c r="D2217" s="50" t="str">
        <x:v>Sanyo Trading Co.,Ltd.</x:v>
      </x:c>
      <x:c r="E2217" s="50" t="str">
        <x:v>Prime Market (Domestic)</x:v>
      </x:c>
      <x:c r="F2217" s="50" t="str">
        <x:v>Wholesale Trade</x:v>
      </x:c>
      <x:c r="G2217" s="51" t="n">
        <x:v>89057.724</x:v>
      </x:c>
      <x:c r="H2217" s="51" t="n">
        <x:v>107276.82</x:v>
      </x:c>
      <x:c r="I2217" s="51" t="n">
        <x:v>120525.654</x:v>
      </x:c>
      <x:c r="J2217" s="51" t="n">
        <x:v>129263.154</x:v>
      </x:c>
      <x:c r="K2217" s="51" t="n">
        <x:v>132703.798</x:v>
      </x:c>
      <x:c r="L2217" s="52" t="n">
        <x:f>IFERROR(H2217/G2217-1,"")</x:f>
        <x:v>0.20457625887677078</x:v>
      </x:c>
      <x:c r="M2217" s="52" t="n">
        <x:f>IFERROR(I2217/H2217-1,"")</x:f>
        <x:v>0.12350136776984999</x:v>
      </x:c>
      <x:c r="N2217" s="52" t="n">
        <x:f>IFERROR(J2217/I2217-1,"")</x:f>
        <x:v>0.07249493954208286</x:v>
      </x:c>
      <x:c r="O2217" s="52" t="n">
        <x:f>IFERROR(K2217/J2217-1,"")</x:f>
        <x:v>0.02661736073684251</x:v>
      </x:c>
      <x:c r="P2217" s="52" t="n">
        <x:f>IFERROR((K2217/G2217)^(1/4)-1,"")</x:f>
        <x:v>0.10484903367658949</x:v>
      </x:c>
      <x:c r="Q2217" s="51" t="n">
        <x:v>6430.352</x:v>
      </x:c>
      <x:c r="R2217" s="52" t="n">
        <x:f>IFERROR(Q2217/K2217,"")</x:f>
        <x:v>0.04845642775047026</x:v>
      </x:c>
      <x:c r="S2217" s="53" t="n">
        <x:v>41183</x:v>
      </x:c>
      <x:c r="T2217" s="50" t="str">
        <x:v>EDINET_company_history</x:v>
      </x:c>
      <x:c r="U2217" s="50" t="str">
        <x:v>日本マスタートラスト信託銀行㈱（信託口）</x:v>
      </x:c>
      <x:c r="V2217" s="54" t="n">
        <x:v>0.1129</x:v>
      </x:c>
      <x:c r="W2217" s="50" t="str">
        <x:v>新谷 正伸</x:v>
      </x:c>
      <x:c r="X2217" s="50" t="b">
        <x:f>AND(COUNT(L2217:O2217)=4,L2217&gt;='設定'!$B$6,M2217&gt;='設定'!$B$6,N2217&gt;='設定'!$B$6,O2217&gt;='設定'!$B$6)</x:f>
        <x:v>0</x:v>
      </x:c>
      <x:c r="Y2217" s="50" t="b">
        <x:f>AND(COUNT(G2217:K2217)=5,P2217&gt;='設定'!$B$7)</x:f>
        <x:v>0</x:v>
      </x:c>
      <x:c r="Z2217" s="50" t="b">
        <x:f>AND(ISNUMBER(R2217),R2217&gt;='設定'!$B$8)</x:f>
        <x:v>0</x:v>
      </x:c>
      <x:c r="AA2217" s="50" t="b">
        <x:f>AND(ISNUMBER(S2217),S2217&gt;=DATE(YEAR('設定'!$B$10)-'設定'!$B$9,MONTH('設定'!$B$10),DAY('設定'!$B$10)))</x:f>
        <x:v>0</x:v>
      </x:c>
      <x:c r="AB2217" s="55" t="b">
        <x:v>0</x:v>
      </x:c>
      <x:c r="AC2217" s="55" t="b">
        <x:v>0</x:v>
      </x:c>
      <x:c r="AD2217" s="50" t="n">
        <x:f>IF(X2217,1,0)+IF(Z2217,1,0)+IF(AA2217,1,0)+IF(AB2217,1,0)</x:f>
        <x:v>0</x:v>
      </x:c>
      <x:c r="AE2217" s="50" t="n">
        <x:f>IF(Y2217,1,0)+IF(Z2217,1,0)+IF(AA2217,1,0)+IF(AB2217,1,0)</x:f>
        <x:v>0</x:v>
      </x:c>
      <x:c r="AF2217" s="50" t="n">
        <x:f>IF(Y2217,1,0)+IF(Z2217,1,0)+IF(AA2217,1,0)+IF(AC2217,1,0)</x:f>
        <x:v>0</x:v>
      </x:c>
      <x:c r="AG2217" s="53" t="n">
        <x:v>44348</x:v>
      </x:c>
      <x:c r="AH2217" s="50" t="str">
        <x:v>S100XABQ</x:v>
      </x:c>
      <x:c r="AI2217" s="50" t="str">
        <x:v>NetSalesSummaryOfBusinessResults</x:v>
      </x:c>
      <x:c r="AJ2217" s="50" t="str">
        <x:v>OperatingIncome</x:v>
      </x:c>
      <x:c r="AK2217" s="53" t="n">
        <x:v>45930</x:v>
      </x:c>
      <x:c r="AL2217" s="50" t="str">
        <x:v>365/365/365/366/365</x:v>
      </x:c>
      <x:c r="AM2217" s="51" t="n">
        <x:v>28810208</x:v>
      </x:c>
      <x:c r="AN2217" s="51" t="n">
        <x:v>1540</x:v>
      </x:c>
      <x:c r="AO2217" s="51" t="n">
        <x:f>IFERROR(AM2217*AN2217,"")</x:f>
        <x:v>44367720320</x:v>
      </x:c>
      <x:c r="AP2217" s="56" t="n">
        <x:f>IFERROR(AO2217/(K2217*1000000),"")</x:f>
        <x:v>0.3343364770916353</x:v>
      </x:c>
      <x:c r="AQ2217" s="57" t="n">
        <x:v>137642525</x:v>
      </x:c>
      <x:c r="AR2217" s="52" t="n">
        <x:v>0.2707301796981232</x:v>
      </x:c>
      <x:c r="AS2217" s="52" t="n">
        <x:v>-0.3075407648327016</x:v>
      </x:c>
      <x:c r="AT2217" s="55" t="b">
        <x:v>1</x:v>
      </x:c>
      <x:c r="AU2217" s="50"/>
      <x:c r="AV2217" s="58" t="n">
        <x:v>-0.062196239893598</x:v>
      </x:c>
      <x:c r="AW2217" s="50" t="n">
        <x:v>2360</x:v>
      </x:c>
      <x:c r="AX2217" s="50" t="str">
        <x:v>Core Moat</x:v>
      </x:c>
      <x:c r="AY2217" s="50" t="str">
        <x:v>目立つ機械的警告なし（定性確認は別途必要）</x:v>
      </x:c>
      <x:c r="AZ2217" s="59" t="str">
        <x:v>2025-12-17 16:10</x:v>
      </x:c>
      <x:c r="BA2217" s="53" t="n">
        <x:v>41183</x:v>
      </x:c>
      <x:c r="BB2217" s="50"/>
      <x:c r="BC2217" s="50"/>
      <x:c r="BD2217" s="50" t="str">
        <x:v>TOPIX Small 2</x:v>
      </x:c>
    </x:row>
    <x:row r="2218">
      <x:c r="A2218" s="50" t="n">
        <x:v>2217</x:v>
      </x:c>
      <x:c r="B2218" s="50" t="str">
        <x:v>4664</x:v>
      </x:c>
      <x:c r="C2218" s="50" t="str">
        <x:v>4664.T</x:v>
      </x:c>
      <x:c r="D2218" s="50" t="str">
        <x:v>JAPAN RELIANCE SERVICE CORPORATION</x:v>
      </x:c>
      <x:c r="E2218" s="50" t="str">
        <x:v>Standard Market(Domestic)</x:v>
      </x:c>
      <x:c r="F2218" s="50" t="str">
        <x:v>Services</x:v>
      </x:c>
      <x:c r="G2218" s="51" t="n">
        <x:v>5935.746</x:v>
      </x:c>
      <x:c r="H2218" s="51" t="n">
        <x:v>5742.863</x:v>
      </x:c>
      <x:c r="I2218" s="51" t="n">
        <x:v>6027.732</x:v>
      </x:c>
      <x:c r="J2218" s="51" t="n">
        <x:v>8096.894</x:v>
      </x:c>
      <x:c r="K2218" s="51" t="n">
        <x:v>8844.777</x:v>
      </x:c>
      <x:c r="L2218" s="52" t="n">
        <x:f>IFERROR(H2218/G2218-1,"")</x:f>
        <x:v>-0.0324951573062594</x:v>
      </x:c>
      <x:c r="M2218" s="52" t="n">
        <x:f>IFERROR(I2218/H2218-1,"")</x:f>
        <x:v>0.049604004135219704</x:v>
      </x:c>
      <x:c r="N2218" s="52" t="n">
        <x:f>IFERROR(J2218/I2218-1,"")</x:f>
        <x:v>0.343273722189374</x:v>
      </x:c>
      <x:c r="O2218" s="52" t="n">
        <x:f>IFERROR(K2218/J2218-1,"")</x:f>
        <x:v>0.09236665318824722</x:v>
      </x:c>
      <x:c r="P2218" s="52" t="n">
        <x:f>IFERROR((K2218/G2218)^(1/4)-1,"")</x:f>
        <x:v>0.10484891822026232</x:v>
      </x:c>
      <x:c r="Q2218" s="51" t="n">
        <x:v>301.11</x:v>
      </x:c>
      <x:c r="R2218" s="52" t="n">
        <x:f>IFERROR(Q2218/K2218,"")</x:f>
        <x:v>0.03404382043775666</x:v>
      </x:c>
      <x:c r="S2218" s="53" t="n">
        <x:v>38322</x:v>
      </x:c>
      <x:c r="T2218" s="50" t="str">
        <x:v>EDINET_company_history</x:v>
      </x:c>
      <x:c r="U2218" s="50" t="str">
        <x:v>株式会社サンシャインシティ</x:v>
      </x:c>
      <x:c r="V2218" s="54" t="n">
        <x:v>0.2534</x:v>
      </x:c>
      <x:c r="W2218" s="50" t="str">
        <x:v>金 井 宏 夫 / 堀 伸 幸</x:v>
      </x:c>
      <x:c r="X2218" s="50" t="b">
        <x:f>AND(COUNT(L2218:O2218)=4,L2218&gt;='設定'!$B$6,M2218&gt;='設定'!$B$6,N2218&gt;='設定'!$B$6,O2218&gt;='設定'!$B$6)</x:f>
        <x:v>0</x:v>
      </x:c>
      <x:c r="Y2218" s="50" t="b">
        <x:f>AND(COUNT(G2218:K2218)=5,P2218&gt;='設定'!$B$7)</x:f>
        <x:v>0</x:v>
      </x:c>
      <x:c r="Z2218" s="50" t="b">
        <x:f>AND(ISNUMBER(R2218),R2218&gt;='設定'!$B$8)</x:f>
        <x:v>0</x:v>
      </x:c>
      <x:c r="AA2218" s="50" t="b">
        <x:f>AND(ISNUMBER(S2218),S2218&gt;=DATE(YEAR('設定'!$B$10)-'設定'!$B$9,MONTH('設定'!$B$10),DAY('設定'!$B$10)))</x:f>
        <x:v>0</x:v>
      </x:c>
      <x:c r="AB2218" s="55" t="b">
        <x:v>0</x:v>
      </x:c>
      <x:c r="AC2218" s="55" t="b">
        <x:v>0</x:v>
      </x:c>
      <x:c r="AD2218" s="50" t="n">
        <x:f>IF(X2218,1,0)+IF(Z2218,1,0)+IF(AA2218,1,0)+IF(AB2218,1,0)</x:f>
        <x:v>0</x:v>
      </x:c>
      <x:c r="AE2218" s="50" t="n">
        <x:f>IF(Y2218,1,0)+IF(Z2218,1,0)+IF(AA2218,1,0)+IF(AB2218,1,0)</x:f>
        <x:v>0</x:v>
      </x:c>
      <x:c r="AF2218" s="50" t="n">
        <x:f>IF(Y2218,1,0)+IF(Z2218,1,0)+IF(AA2218,1,0)+IF(AC2218,1,0)</x:f>
        <x:v>0</x:v>
      </x:c>
      <x:c r="AG2218" s="53" t="n">
        <x:v>44348</x:v>
      </x:c>
      <x:c r="AH2218" s="50" t="str">
        <x:v>S100W6Q8</x:v>
      </x:c>
      <x:c r="AI2218" s="50" t="str">
        <x:v>NetSalesSummaryOfBusinessResults</x:v>
      </x:c>
      <x:c r="AJ2218" s="50" t="str">
        <x:v>OperatingIncome</x:v>
      </x:c>
      <x:c r="AK2218" s="53" t="n">
        <x:v>45747</x:v>
      </x:c>
      <x:c r="AL2218" s="50" t="str">
        <x:v>365/365/365/366/365</x:v>
      </x:c>
      <x:c r="AM2218" s="51" t="n">
        <x:v>2853100</x:v>
      </x:c>
      <x:c r="AN2218" s="51" t="n">
        <x:v>908</x:v>
      </x:c>
      <x:c r="AO2218" s="51" t="n">
        <x:f>IFERROR(AM2218*AN2218,"")</x:f>
        <x:v>2590614800</x:v>
      </x:c>
      <x:c r="AP2218" s="56" t="n">
        <x:f>IFERROR(AO2218/(K2218*1000000),"")</x:f>
        <x:v>0.2928976954421802</x:v>
      </x:c>
      <x:c r="AQ2218" s="57" t="n">
        <x:v>126559708.33333331</x:v>
      </x:c>
      <x:c r="AR2218" s="52" t="n">
        <x:v>0.5648253309636153</x:v>
      </x:c>
      <x:c r="AS2218" s="52" t="n">
        <x:v>-0.6608183161126864</x:v>
      </x:c>
      <x:c r="AT2218" s="55" t="b">
        <x:v>1</x:v>
      </x:c>
      <x:c r="AU2218" s="50"/>
      <x:c r="AV2218" s="58" t="n">
        <x:v>-0.0873234177459964</x:v>
      </x:c>
      <x:c r="AW2218" s="50" t="n">
        <x:v>2521</x:v>
      </x:c>
      <x:c r="AX2218" s="50" t="str">
        <x:v>Transformation Moat</x:v>
      </x:c>
      <x:c r="AY2218" s="50" t="str">
        <x:v>ローカル5年最大下落率-60%以下</x:v>
      </x:c>
      <x:c r="AZ2218" s="59" t="str">
        <x:v>2025-06-30 10:00</x:v>
      </x:c>
      <x:c r="BA2218" s="53" t="n">
        <x:v>38322</x:v>
      </x:c>
      <x:c r="BB2218" s="50"/>
      <x:c r="BC2218" s="50"/>
      <x:c r="BD2218" s="50"/>
    </x:row>
    <x:row r="2219">
      <x:c r="A2219" s="50" t="n">
        <x:v>2218</x:v>
      </x:c>
      <x:c r="B2219" s="50" t="str">
        <x:v>1384</x:v>
      </x:c>
      <x:c r="C2219" s="50" t="str">
        <x:v>1384.T</x:v>
      </x:c>
      <x:c r="D2219" s="50" t="str">
        <x:v>Hokuryo Co.,Ltd.</x:v>
      </x:c>
      <x:c r="E2219" s="50" t="str">
        <x:v>Standard Market(Domestic)</x:v>
      </x:c>
      <x:c r="F2219" s="50" t="str">
        <x:v>Fishery, Agriculture and Forestry</x:v>
      </x:c>
      <x:c r="G2219" s="51" t="n">
        <x:v>13062</x:v>
      </x:c>
      <x:c r="H2219" s="51" t="n">
        <x:v>15359</x:v>
      </x:c>
      <x:c r="I2219" s="51" t="n">
        <x:v>17823</x:v>
      </x:c>
      <x:c r="J2219" s="51" t="n">
        <x:v>18901</x:v>
      </x:c>
      <x:c r="K2219" s="51" t="n">
        <x:v>19397</x:v>
      </x:c>
      <x:c r="L2219" s="52" t="n">
        <x:f>IFERROR(H2219/G2219-1,"")</x:f>
        <x:v>0.17585362119124182</x:v>
      </x:c>
      <x:c r="M2219" s="52" t="n">
        <x:f>IFERROR(I2219/H2219-1,"")</x:f>
        <x:v>0.16042711114004815</x:v>
      </x:c>
      <x:c r="N2219" s="52" t="n">
        <x:f>IFERROR(J2219/I2219-1,"")</x:f>
        <x:v>0.060483644728721364</x:v>
      </x:c>
      <x:c r="O2219" s="52" t="n">
        <x:f>IFERROR(K2219/J2219-1,"")</x:f>
        <x:v>0.026241997777895376</x:v>
      </x:c>
      <x:c r="P2219" s="52" t="n">
        <x:f>IFERROR((K2219/G2219)^(1/4)-1,"")</x:f>
        <x:v>0.10390378287501512</x:v>
      </x:c>
      <x:c r="Q2219" s="51" t="n">
        <x:v>1925</x:v>
      </x:c>
      <x:c r="R2219" s="52" t="n">
        <x:f>IFERROR(Q2219/K2219,"")</x:f>
        <x:v>0.09924215084806928</x:v>
      </x:c>
      <x:c r="S2219" s="53" t="n">
        <x:v>42036</x:v>
      </x:c>
      <x:c r="T2219" s="50" t="str">
        <x:v>EDINET_company_history</x:v>
      </x:c>
      <x:c r="U2219" s="50" t="str">
        <x:v>株式会社ココリコ</x:v>
      </x:c>
      <x:c r="V2219" s="54" t="n">
        <x:v>0.4204</x:v>
      </x:c>
      <x:c r="W2219" s="50" t="str">
        <x:v>米山 大介</x:v>
      </x:c>
      <x:c r="X2219" s="50" t="b">
        <x:f>AND(COUNT(L2219:O2219)=4,L2219&gt;='設定'!$B$6,M2219&gt;='設定'!$B$6,N2219&gt;='設定'!$B$6,O2219&gt;='設定'!$B$6)</x:f>
        <x:v>0</x:v>
      </x:c>
      <x:c r="Y2219" s="50" t="b">
        <x:f>AND(COUNT(G2219:K2219)=5,P2219&gt;='設定'!$B$7)</x:f>
        <x:v>0</x:v>
      </x:c>
      <x:c r="Z2219" s="50" t="b">
        <x:f>AND(ISNUMBER(R2219),R2219&gt;='設定'!$B$8)</x:f>
        <x:v>0</x:v>
      </x:c>
      <x:c r="AA2219" s="50" t="b">
        <x:f>AND(ISNUMBER(S2219),S2219&gt;=DATE(YEAR('設定'!$B$10)-'設定'!$B$9,MONTH('設定'!$B$10),DAY('設定'!$B$10)))</x:f>
        <x:v>0</x:v>
      </x:c>
      <x:c r="AB2219" s="55" t="b">
        <x:v>0</x:v>
      </x:c>
      <x:c r="AC2219" s="55" t="b">
        <x:v>0</x:v>
      </x:c>
      <x:c r="AD2219" s="50" t="n">
        <x:f>IF(X2219,1,0)+IF(Z2219,1,0)+IF(AA2219,1,0)+IF(AB2219,1,0)</x:f>
        <x:v>0</x:v>
      </x:c>
      <x:c r="AE2219" s="50" t="n">
        <x:f>IF(Y2219,1,0)+IF(Z2219,1,0)+IF(AA2219,1,0)+IF(AB2219,1,0)</x:f>
        <x:v>0</x:v>
      </x:c>
      <x:c r="AF2219" s="50" t="n">
        <x:f>IF(Y2219,1,0)+IF(Z2219,1,0)+IF(AA2219,1,0)+IF(AC2219,1,0)</x:f>
        <x:v>0</x:v>
      </x:c>
      <x:c r="AG2219" s="53" t="n">
        <x:v>44348</x:v>
      </x:c>
      <x:c r="AH2219" s="50" t="str">
        <x:v>S100W83V</x:v>
      </x:c>
      <x:c r="AI2219" s="50" t="str">
        <x:v>NetSalesSummaryOfBusinessResults</x:v>
      </x:c>
      <x:c r="AJ2219" s="50" t="str">
        <x:v>OperatingIncome</x:v>
      </x:c>
      <x:c r="AK2219" s="53" t="n">
        <x:v>45747</x:v>
      </x:c>
      <x:c r="AL2219" s="50" t="str">
        <x:v>365/365/365/366/365</x:v>
      </x:c>
      <x:c r="AM2219" s="51" t="n">
        <x:v>8459000</x:v>
      </x:c>
      <x:c r="AN2219" s="51" t="n">
        <x:v>2019</x:v>
      </x:c>
      <x:c r="AO2219" s="51" t="n">
        <x:f>IFERROR(AM2219*AN2219,"")</x:f>
        <x:v>17078721000</x:v>
      </x:c>
      <x:c r="AP2219" s="56" t="n">
        <x:f>IFERROR(AO2219/(K2219*1000000),"")</x:f>
        <x:v>0.880482600402124</x:v>
      </x:c>
      <x:c r="AQ2219" s="57" t="n">
        <x:v>94858213.33333331</x:v>
      </x:c>
      <x:c r="AR2219" s="52" t="n">
        <x:v>0.3258521546974537</x:v>
      </x:c>
      <x:c r="AS2219" s="52" t="n">
        <x:v>-0.3664203774575386</x:v>
      </x:c>
      <x:c r="AT2219" s="55" t="b">
        <x:v>1</x:v>
      </x:c>
      <x:c r="AU2219" s="50"/>
      <x:c r="AV2219" s="58" t="n">
        <x:v>0.0682319895992258</x:v>
      </x:c>
      <x:c r="AW2219" s="50" t="n">
        <x:v>1408</x:v>
      </x:c>
      <x:c r="AX2219" s="50" t="str">
        <x:v>Core Moat</x:v>
      </x:c>
      <x:c r="AY2219" s="50" t="str">
        <x:v>目立つ機械的警告なし（定性確認は別途必要）</x:v>
      </x:c>
      <x:c r="AZ2219" s="59" t="str">
        <x:v>2025-06-27 15:09</x:v>
      </x:c>
      <x:c r="BA2219" s="53" t="n">
        <x:v>42036</x:v>
      </x:c>
      <x:c r="BB2219" s="50"/>
      <x:c r="BC2219" s="50"/>
      <x:c r="BD2219" s="50"/>
    </x:row>
    <x:row r="2220">
      <x:c r="A2220" s="50" t="n">
        <x:v>2219</x:v>
      </x:c>
      <x:c r="B2220" s="50" t="str">
        <x:v>9083</x:v>
      </x:c>
      <x:c r="C2220" s="50" t="str">
        <x:v>9083.T</x:v>
      </x:c>
      <x:c r="D2220" s="50" t="str">
        <x:v>Shinki Bus Co.,Ltd.</x:v>
      </x:c>
      <x:c r="E2220" s="50" t="str">
        <x:v>Standard Market(Domestic)</x:v>
      </x:c>
      <x:c r="F2220" s="50" t="str">
        <x:v>Land Transportation</x:v>
      </x:c>
      <x:c r="G2220" s="51" t="n">
        <x:v>35669</x:v>
      </x:c>
      <x:c r="H2220" s="51" t="n">
        <x:v>38814</x:v>
      </x:c>
      <x:c r="I2220" s="51" t="n">
        <x:v>44820</x:v>
      </x:c>
      <x:c r="J2220" s="51" t="n">
        <x:v>49480</x:v>
      </x:c>
      <x:c r="K2220" s="51" t="n">
        <x:v>52954</x:v>
      </x:c>
      <x:c r="L2220" s="52" t="n">
        <x:f>IFERROR(H2220/G2220-1,"")</x:f>
        <x:v>0.08817180184473905</x:v>
      </x:c>
      <x:c r="M2220" s="52" t="n">
        <x:f>IFERROR(I2220/H2220-1,"")</x:f>
        <x:v>0.15473798114082538</x:v>
      </x:c>
      <x:c r="N2220" s="52" t="n">
        <x:f>IFERROR(J2220/I2220-1,"")</x:f>
        <x:v>0.10397144132083902</x:v>
      </x:c>
      <x:c r="O2220" s="52" t="n">
        <x:f>IFERROR(K2220/J2220-1,"")</x:f>
        <x:v>0.07021018593371053</x:v>
      </x:c>
      <x:c r="P2220" s="52" t="n">
        <x:f>IFERROR((K2220/G2220)^(1/4)-1,"")</x:f>
        <x:v>0.10382940558269671</x:v>
      </x:c>
      <x:c r="Q2220" s="51" t="n">
        <x:v>3474</x:v>
      </x:c>
      <x:c r="R2220" s="52" t="n">
        <x:f>IFERROR(Q2220/K2220,"")</x:f>
        <x:v>0.06560410922687615</x:v>
      </x:c>
      <x:c r="S2220" s="53" t="n">
        <x:v>18142</x:v>
      </x:c>
      <x:c r="T2220" s="50" t="str">
        <x:v>EDINET_company_history</x:v>
      </x:c>
      <x:c r="U2220" s="50" t="str">
        <x:v>阪神電気鉄道株式会社</x:v>
      </x:c>
      <x:c r="V2220" s="54" t="n">
        <x:v>0.0979</x:v>
      </x:c>
      <x:c r="W2220" s="50" t="str">
        <x:v>長尾 真 / 丸山 明則</x:v>
      </x:c>
      <x:c r="X2220" s="50" t="b">
        <x:f>AND(COUNT(L2220:O2220)=4,L2220&gt;='設定'!$B$6,M2220&gt;='設定'!$B$6,N2220&gt;='設定'!$B$6,O2220&gt;='設定'!$B$6)</x:f>
        <x:v>0</x:v>
      </x:c>
      <x:c r="Y2220" s="50" t="b">
        <x:f>AND(COUNT(G2220:K2220)=5,P2220&gt;='設定'!$B$7)</x:f>
        <x:v>0</x:v>
      </x:c>
      <x:c r="Z2220" s="50" t="b">
        <x:f>AND(ISNUMBER(R2220),R2220&gt;='設定'!$B$8)</x:f>
        <x:v>0</x:v>
      </x:c>
      <x:c r="AA2220" s="50" t="b">
        <x:f>AND(ISNUMBER(S2220),S2220&gt;=DATE(YEAR('設定'!$B$10)-'設定'!$B$9,MONTH('設定'!$B$10),DAY('設定'!$B$10)))</x:f>
        <x:v>0</x:v>
      </x:c>
      <x:c r="AB2220" s="55" t="b">
        <x:v>0</x:v>
      </x:c>
      <x:c r="AC2220" s="55" t="b">
        <x:v>0</x:v>
      </x:c>
      <x:c r="AD2220" s="50" t="n">
        <x:f>IF(X2220,1,0)+IF(Z2220,1,0)+IF(AA2220,1,0)+IF(AB2220,1,0)</x:f>
        <x:v>0</x:v>
      </x:c>
      <x:c r="AE2220" s="50" t="n">
        <x:f>IF(Y2220,1,0)+IF(Z2220,1,0)+IF(AA2220,1,0)+IF(AB2220,1,0)</x:f>
        <x:v>0</x:v>
      </x:c>
      <x:c r="AF2220" s="50" t="n">
        <x:f>IF(Y2220,1,0)+IF(Z2220,1,0)+IF(AA2220,1,0)+IF(AC2220,1,0)</x:f>
        <x:v>0</x:v>
      </x:c>
      <x:c r="AG2220" s="53" t="n">
        <x:v>44348</x:v>
      </x:c>
      <x:c r="AH2220" s="50" t="str">
        <x:v>S100W4OG</x:v>
      </x:c>
      <x:c r="AI2220" s="50" t="str">
        <x:v>OperatingRevenue1SummaryOfBusinessResults</x:v>
      </x:c>
      <x:c r="AJ2220" s="50" t="str">
        <x:v>OperatingIncome</x:v>
      </x:c>
      <x:c r="AK2220" s="53" t="n">
        <x:v>45747</x:v>
      </x:c>
      <x:c r="AL2220" s="50" t="str">
        <x:v>365/365/365/366/365</x:v>
      </x:c>
      <x:c r="AM2220" s="51" t="n">
        <x:v>6031100</x:v>
      </x:c>
      <x:c r="AN2220" s="51" t="n">
        <x:v>1980</x:v>
      </x:c>
      <x:c r="AO2220" s="51" t="n">
        <x:f>IFERROR(AM2220*AN2220,"")</x:f>
        <x:v>11941578000</x:v>
      </x:c>
      <x:c r="AP2220" s="56" t="n">
        <x:f>IFERROR(AO2220/(K2220*1000000),"")</x:f>
        <x:v>0.22550851682592438</x:v>
      </x:c>
      <x:c r="AQ2220" s="57" t="n">
        <x:v>9386271.666666666</x:v>
      </x:c>
      <x:c r="AR2220" s="52" t="n">
        <x:v>0.1295096124886907</x:v>
      </x:c>
      <x:c r="AS2220" s="52" t="n">
        <x:v>-0.0724848907818791</x:v>
      </x:c>
      <x:c r="AT2220" s="55" t="b">
        <x:v>0</x:v>
      </x:c>
      <x:c r="AU2220" s="50" t="str">
        <x:v>low_liquidity</x:v>
      </x:c>
      <x:c r="AV2220" s="58" t="n">
        <x:v>0.1261104677672967</x:v>
      </x:c>
      <x:c r="AW2220" s="50" t="n">
        <x:v>1081</x:v>
      </x:c>
      <x:c r="AX2220" s="50" t="str">
        <x:v>Discovery</x:v>
      </x:c>
      <x:c r="AY2220" s="50" t="str">
        <x:v>既存適格性フィルター不通過: low_liquidity / 60日平均売買代金2,000万円未満</x:v>
      </x:c>
      <x:c r="AZ2220" s="59" t="str">
        <x:v>2025-06-25 13:18</x:v>
      </x:c>
      <x:c r="BA2220" s="53" t="n">
        <x:v>18142</x:v>
      </x:c>
      <x:c r="BB2220" s="50"/>
      <x:c r="BC2220" s="50"/>
      <x:c r="BD2220" s="50"/>
    </x:row>
    <x:row r="2221">
      <x:c r="A2221" s="50" t="n">
        <x:v>2220</x:v>
      </x:c>
      <x:c r="B2221" s="50" t="str">
        <x:v>9262</x:v>
      </x:c>
      <x:c r="C2221" s="50" t="str">
        <x:v>9262.T</x:v>
      </x:c>
      <x:c r="D2221" s="50" t="str">
        <x:v>SILVER LIFE CO.,LTD.</x:v>
      </x:c>
      <x:c r="E2221" s="50" t="str">
        <x:v>Standard Market(Domestic)</x:v>
      </x:c>
      <x:c r="F2221" s="50" t="str">
        <x:v>Retail Trade</x:v>
      </x:c>
      <x:c r="G2221" s="51" t="n">
        <x:v>10050.07</x:v>
      </x:c>
      <x:c r="H2221" s="51" t="n">
        <x:v>11215.914</x:v>
      </x:c>
      <x:c r="I2221" s="51" t="n">
        <x:v>12266.758</x:v>
      </x:c>
      <x:c r="J2221" s="51" t="n">
        <x:v>13555.288</x:v>
      </x:c>
      <x:c r="K2221" s="51" t="n">
        <x:v>14918.337</x:v>
      </x:c>
      <x:c r="L2221" s="52" t="n">
        <x:f>IFERROR(H2221/G2221-1,"")</x:f>
        <x:v>0.11600357012438733</x:v>
      </x:c>
      <x:c r="M2221" s="52" t="n">
        <x:f>IFERROR(I2221/H2221-1,"")</x:f>
        <x:v>0.09369223052173892</x:v>
      </x:c>
      <x:c r="N2221" s="52" t="n">
        <x:f>IFERROR(J2221/I2221-1,"")</x:f>
        <x:v>0.10504242441238354</x:v>
      </x:c>
      <x:c r="O2221" s="52" t="n">
        <x:f>IFERROR(K2221/J2221-1,"")</x:f>
        <x:v>0.10055477980253902</x:v>
      </x:c>
      <x:c r="P2221" s="52" t="n">
        <x:f>IFERROR((K2221/G2221)^(1/4)-1,"")</x:f>
        <x:v>0.1037934985514215</x:v>
      </x:c>
      <x:c r="Q2221" s="51" t="n">
        <x:v>850.439</x:v>
      </x:c>
      <x:c r="R2221" s="52" t="n">
        <x:f>IFERROR(Q2221/K2221,"")</x:f>
        <x:v>0.05700628696080535</x:v>
      </x:c>
      <x:c r="S2221" s="53" t="n">
        <x:v>43009</x:v>
      </x:c>
      <x:c r="T2221" s="50" t="str">
        <x:v>EDINET_company_history</x:v>
      </x:c>
      <x:c r="U2221" s="50" t="str">
        <x:v>株式会社近江屋</x:v>
      </x:c>
      <x:c r="V2221" s="54" t="n">
        <x:v>0.3667</x:v>
      </x:c>
      <x:c r="W2221" s="50" t="str">
        <x:v>清水 貴久 / 横田 啓</x:v>
      </x:c>
      <x:c r="X2221" s="50" t="b">
        <x:f>AND(COUNT(L2221:O2221)=4,L2221&gt;='設定'!$B$6,M2221&gt;='設定'!$B$6,N2221&gt;='設定'!$B$6,O2221&gt;='設定'!$B$6)</x:f>
        <x:v>0</x:v>
      </x:c>
      <x:c r="Y2221" s="50" t="b">
        <x:f>AND(COUNT(G2221:K2221)=5,P2221&gt;='設定'!$B$7)</x:f>
        <x:v>0</x:v>
      </x:c>
      <x:c r="Z2221" s="50" t="b">
        <x:f>AND(ISNUMBER(R2221),R2221&gt;='設定'!$B$8)</x:f>
        <x:v>0</x:v>
      </x:c>
      <x:c r="AA2221" s="50" t="b">
        <x:f>AND(ISNUMBER(S2221),S2221&gt;=DATE(YEAR('設定'!$B$10)-'設定'!$B$9,MONTH('設定'!$B$10),DAY('設定'!$B$10)))</x:f>
        <x:v>0</x:v>
      </x:c>
      <x:c r="AB2221" s="55" t="b">
        <x:v>0</x:v>
      </x:c>
      <x:c r="AC2221" s="55" t="b">
        <x:v>0</x:v>
      </x:c>
      <x:c r="AD2221" s="50" t="n">
        <x:f>IF(X2221,1,0)+IF(Z2221,1,0)+IF(AA2221,1,0)+IF(AB2221,1,0)</x:f>
        <x:v>0</x:v>
      </x:c>
      <x:c r="AE2221" s="50" t="n">
        <x:f>IF(Y2221,1,0)+IF(Z2221,1,0)+IF(AA2221,1,0)+IF(AB2221,1,0)</x:f>
        <x:v>0</x:v>
      </x:c>
      <x:c r="AF2221" s="50" t="n">
        <x:f>IF(Y2221,1,0)+IF(Z2221,1,0)+IF(AA2221,1,0)+IF(AC2221,1,0)</x:f>
        <x:v>0</x:v>
      </x:c>
      <x:c r="AG2221" s="53" t="n">
        <x:v>44348</x:v>
      </x:c>
      <x:c r="AH2221" s="50" t="str">
        <x:v>S100WWED</x:v>
      </x:c>
      <x:c r="AI2221" s="50" t="str">
        <x:v>NetSalesSummaryOfBusinessResults</x:v>
      </x:c>
      <x:c r="AJ2221" s="50" t="str">
        <x:v>OperatingIncome</x:v>
      </x:c>
      <x:c r="AK2221" s="53" t="n">
        <x:v>45869</x:v>
      </x:c>
      <x:c r="AL2221" s="50" t="str">
        <x:v>365/365/365/366/365</x:v>
      </x:c>
      <x:c r="AM2221" s="51" t="n">
        <x:v>10907200</x:v>
      </x:c>
      <x:c r="AN2221" s="51" t="n">
        <x:v>728</x:v>
      </x:c>
      <x:c r="AO2221" s="51" t="n">
        <x:f>IFERROR(AM2221*AN2221,"")</x:f>
        <x:v>7940441600</x:v>
      </x:c>
      <x:c r="AP2221" s="56" t="n">
        <x:f>IFERROR(AO2221/(K2221*1000000),"")</x:f>
        <x:v>0.5322605059799896</x:v>
      </x:c>
      <x:c r="AQ2221" s="57" t="n">
        <x:v>25535793.333333332</x:v>
      </x:c>
      <x:c r="AR2221" s="52" t="n">
        <x:v>0.3972321906075216</x:v>
      </x:c>
      <x:c r="AS2221" s="52" t="n">
        <x:v>-0.7771097392917724</x:v>
      </x:c>
      <x:c r="AT2221" s="55" t="b">
        <x:v>1</x:v>
      </x:c>
      <x:c r="AU2221" s="50"/>
      <x:c r="AV2221" s="58" t="n">
        <x:v>-0.2337287986282347</x:v>
      </x:c>
      <x:c r="AW2221" s="50" t="n">
        <x:v>3142</x:v>
      </x:c>
      <x:c r="AX2221" s="50" t="str">
        <x:v>Core Moat</x:v>
      </x:c>
      <x:c r="AY2221" s="50" t="str">
        <x:v>ローカル5年最大下落率-60%以下</x:v>
      </x:c>
      <x:c r="AZ2221" s="59" t="str">
        <x:v>2025-10-24 16:00</x:v>
      </x:c>
      <x:c r="BA2221" s="53" t="n">
        <x:v>43009</x:v>
      </x:c>
      <x:c r="BB2221" s="50"/>
      <x:c r="BC2221" s="50"/>
      <x:c r="BD2221" s="50" t="str">
        <x:v>TOPIX Small 2</x:v>
      </x:c>
    </x:row>
    <x:row r="2222">
      <x:c r="A2222" s="50" t="n">
        <x:v>2221</x:v>
      </x:c>
      <x:c r="B2222" s="50" t="str">
        <x:v>2590</x:v>
      </x:c>
      <x:c r="C2222" s="50" t="str">
        <x:v>2590.T</x:v>
      </x:c>
      <x:c r="D2222" s="50" t="str">
        <x:v>DyDo GROUP HOLDINGS,INC.</x:v>
      </x:c>
      <x:c r="E2222" s="50" t="str">
        <x:v>Prime Market (Domestic)</x:v>
      </x:c>
      <x:c r="F2222" s="50" t="str">
        <x:v>Foods</x:v>
      </x:c>
      <x:c r="G2222" s="51" t="n">
        <x:v>162602</x:v>
      </x:c>
      <x:c r="H2222" s="51" t="n">
        <x:v>160130</x:v>
      </x:c>
      <x:c r="I2222" s="51" t="n">
        <x:v>213370</x:v>
      </x:c>
      <x:c r="J2222" s="51" t="n">
        <x:v>237189</x:v>
      </x:c>
      <x:c r="K2222" s="51" t="n">
        <x:v>241236</x:v>
      </x:c>
      <x:c r="L2222" s="52" t="n">
        <x:f>IFERROR(H2222/G2222-1,"")</x:f>
        <x:v>-0.015202765033640375</x:v>
      </x:c>
      <x:c r="M2222" s="52" t="n">
        <x:f>IFERROR(I2222/H2222-1,"")</x:f>
        <x:v>0.3324798601136576</x:v>
      </x:c>
      <x:c r="N2222" s="52" t="n">
        <x:f>IFERROR(J2222/I2222-1,"")</x:f>
        <x:v>0.11163237568542916</x:v>
      </x:c>
      <x:c r="O2222" s="52" t="n">
        <x:f>IFERROR(K2222/J2222-1,"")</x:f>
        <x:v>0.01706234268874196</x:v>
      </x:c>
      <x:c r="P2222" s="52" t="n">
        <x:f>IFERROR((K2222/G2222)^(1/4)-1,"")</x:f>
        <x:v>0.10364413297515163</x:v>
      </x:c>
      <x:c r="Q2222" s="51" t="n">
        <x:v>4163</x:v>
      </x:c>
      <x:c r="R2222" s="52" t="n">
        <x:f>IFERROR(Q2222/K2222,"")</x:f>
        <x:v>0.017256959989387984</x:v>
      </x:c>
      <x:c r="S2222" s="53" t="n">
        <x:v>37104</x:v>
      </x:c>
      <x:c r="T2222" s="50" t="str">
        <x:v>EDINET_company_history</x:v>
      </x:c>
      <x:c r="U2222" s="50" t="str">
        <x:v>ハイウッド株式会社</x:v>
      </x:c>
      <x:c r="V2222" s="54" t="n">
        <x:v>0.1551</x:v>
      </x:c>
      <x:c r="W2222" s="50" t="str">
        <x:v>髙松 富也</x:v>
      </x:c>
      <x:c r="X2222" s="50" t="b">
        <x:f>AND(COUNT(L2222:O2222)=4,L2222&gt;='設定'!$B$6,M2222&gt;='設定'!$B$6,N2222&gt;='設定'!$B$6,O2222&gt;='設定'!$B$6)</x:f>
        <x:v>0</x:v>
      </x:c>
      <x:c r="Y2222" s="50" t="b">
        <x:f>AND(COUNT(G2222:K2222)=5,P2222&gt;='設定'!$B$7)</x:f>
        <x:v>0</x:v>
      </x:c>
      <x:c r="Z2222" s="50" t="b">
        <x:f>AND(ISNUMBER(R2222),R2222&gt;='設定'!$B$8)</x:f>
        <x:v>0</x:v>
      </x:c>
      <x:c r="AA2222" s="50" t="b">
        <x:f>AND(ISNUMBER(S2222),S2222&gt;=DATE(YEAR('設定'!$B$10)-'設定'!$B$9,MONTH('設定'!$B$10),DAY('設定'!$B$10)))</x:f>
        <x:v>0</x:v>
      </x:c>
      <x:c r="AB2222" s="55" t="b">
        <x:v>0</x:v>
      </x:c>
      <x:c r="AC2222" s="55" t="b">
        <x:v>0</x:v>
      </x:c>
      <x:c r="AD2222" s="50" t="n">
        <x:f>IF(X2222,1,0)+IF(Z2222,1,0)+IF(AA2222,1,0)+IF(AB2222,1,0)</x:f>
        <x:v>0</x:v>
      </x:c>
      <x:c r="AE2222" s="50" t="n">
        <x:f>IF(Y2222,1,0)+IF(Z2222,1,0)+IF(AA2222,1,0)+IF(AB2222,1,0)</x:f>
        <x:v>0</x:v>
      </x:c>
      <x:c r="AF2222" s="50" t="n">
        <x:f>IF(Y2222,1,0)+IF(Z2222,1,0)+IF(AA2222,1,0)+IF(AC2222,1,0)</x:f>
        <x:v>0</x:v>
      </x:c>
      <x:c r="AG2222" s="53" t="n">
        <x:v>44348</x:v>
      </x:c>
      <x:c r="AH2222" s="50" t="str">
        <x:v>S100XYDT</x:v>
      </x:c>
      <x:c r="AI2222" s="50" t="str">
        <x:v>NetSalesSummaryOfBusinessResults</x:v>
      </x:c>
      <x:c r="AJ2222" s="50" t="str">
        <x:v>OperatingIncome</x:v>
      </x:c>
      <x:c r="AK2222" s="53" t="n">
        <x:v>46042</x:v>
      </x:c>
      <x:c r="AL2222" s="50" t="str">
        <x:v>365/365/365/366/365</x:v>
      </x:c>
      <x:c r="AM2222" s="51" t="n">
        <x:v>31853500</x:v>
      </x:c>
      <x:c r="AN2222" s="51" t="n">
        <x:v>2568</x:v>
      </x:c>
      <x:c r="AO2222" s="51" t="n">
        <x:f>IFERROR(AM2222*AN2222,"")</x:f>
        <x:v>81799788000</x:v>
      </x:c>
      <x:c r="AP2222" s="56" t="n">
        <x:f>IFERROR(AO2222/(K2222*1000000),"")</x:f>
        <x:v>0.3390861562950803</x:v>
      </x:c>
      <x:c r="AQ2222" s="57" t="n">
        <x:v>376493425</x:v>
      </x:c>
      <x:c r="AR2222" s="52" t="n">
        <x:v>0.2283474933188892</x:v>
      </x:c>
      <x:c r="AS2222" s="52" t="n">
        <x:v>-0.312929027103457</x:v>
      </x:c>
      <x:c r="AT2222" s="55" t="b">
        <x:v>1</x:v>
      </x:c>
      <x:c r="AU2222" s="50"/>
      <x:c r="AV2222" s="58" t="n">
        <x:v>-0.2608345185988119</x:v>
      </x:c>
      <x:c r="AW2222" s="50" t="n">
        <x:v>3215</x:v>
      </x:c>
      <x:c r="AX2222" s="50" t="str">
        <x:v>Transformation Moat</x:v>
      </x:c>
      <x:c r="AY2222" s="50" t="str">
        <x:v>目立つ機械的警告なし（定性確認は別途必要）</x:v>
      </x:c>
      <x:c r="AZ2222" s="59" t="str">
        <x:v>2026-04-14 15:33</x:v>
      </x:c>
      <x:c r="BA2222" s="53" t="n">
        <x:v>37104</x:v>
      </x:c>
      <x:c r="BB2222" s="50"/>
      <x:c r="BC2222" s="50"/>
      <x:c r="BD2222" s="50" t="str">
        <x:v>TOPIX Small 1</x:v>
      </x:c>
    </x:row>
    <x:row r="2223">
      <x:c r="A2223" s="50" t="n">
        <x:v>2222</x:v>
      </x:c>
      <x:c r="B2223" s="50" t="str">
        <x:v>1802</x:v>
      </x:c>
      <x:c r="C2223" s="50" t="str">
        <x:v>1802.T</x:v>
      </x:c>
      <x:c r="D2223" s="50" t="str">
        <x:v>OBAYASHI CORPORATION</x:v>
      </x:c>
      <x:c r="E2223" s="50" t="str">
        <x:v>Prime Market (Domestic)</x:v>
      </x:c>
      <x:c r="F2223" s="50" t="str">
        <x:v>Construction</x:v>
      </x:c>
      <x:c r="G2223" s="51" t="n">
        <x:v>1766893</x:v>
      </x:c>
      <x:c r="H2223" s="51" t="n">
        <x:v>1922884</x:v>
      </x:c>
      <x:c r="I2223" s="51" t="n">
        <x:v>1983888</x:v>
      </x:c>
      <x:c r="J2223" s="51" t="n">
        <x:v>2325162</x:v>
      </x:c>
      <x:c r="K2223" s="51" t="n">
        <x:v>2620101</x:v>
      </x:c>
      <x:c r="L2223" s="52" t="n">
        <x:f>IFERROR(H2223/G2223-1,"")</x:f>
        <x:v>0.08828548191656194</x:v>
      </x:c>
      <x:c r="M2223" s="52" t="n">
        <x:f>IFERROR(I2223/H2223-1,"")</x:f>
        <x:v>0.03172526267835196</x:v>
      </x:c>
      <x:c r="N2223" s="52" t="n">
        <x:f>IFERROR(J2223/I2223-1,"")</x:f>
        <x:v>0.17202281580411793</x:v>
      </x:c>
      <x:c r="O2223" s="52" t="n">
        <x:f>IFERROR(K2223/J2223-1,"")</x:f>
        <x:v>0.12684664552405378</x:v>
      </x:c>
      <x:c r="P2223" s="52" t="n">
        <x:f>IFERROR((K2223/G2223)^(1/4)-1,"")</x:f>
        <x:v>0.10351170899659934</x:v>
      </x:c>
      <x:c r="Q2223" s="51" t="n">
        <x:v>143442</x:v>
      </x:c>
      <x:c r="R2223" s="52" t="n">
        <x:f>IFERROR(Q2223/K2223,"")</x:f>
        <x:v>0.05474674449572745</x:v>
      </x:c>
      <x:c r="S2223" s="53" t="n">
        <x:v>21520</x:v>
      </x:c>
      <x:c r="T2223" s="50" t="str">
        <x:v>EDINET_company_history</x:v>
      </x:c>
      <x:c r="U2223" s="50" t="str">
        <x:v>日本マスタートラスト信託銀行株式会社（信託口）</x:v>
      </x:c>
      <x:c r="V2223" s="54" t="n">
        <x:v>0.1679</x:v>
      </x:c>
      <x:c r="W2223" s="50" t="str">
        <x:v>佐 藤 俊 美 / 笹 川 淳</x:v>
      </x:c>
      <x:c r="X2223" s="50" t="b">
        <x:f>AND(COUNT(L2223:O2223)=4,L2223&gt;='設定'!$B$6,M2223&gt;='設定'!$B$6,N2223&gt;='設定'!$B$6,O2223&gt;='設定'!$B$6)</x:f>
        <x:v>0</x:v>
      </x:c>
      <x:c r="Y2223" s="50" t="b">
        <x:f>AND(COUNT(G2223:K2223)=5,P2223&gt;='設定'!$B$7)</x:f>
        <x:v>0</x:v>
      </x:c>
      <x:c r="Z2223" s="50" t="b">
        <x:f>AND(ISNUMBER(R2223),R2223&gt;='設定'!$B$8)</x:f>
        <x:v>0</x:v>
      </x:c>
      <x:c r="AA2223" s="50" t="b">
        <x:f>AND(ISNUMBER(S2223),S2223&gt;=DATE(YEAR('設定'!$B$10)-'設定'!$B$9,MONTH('設定'!$B$10),DAY('設定'!$B$10)))</x:f>
        <x:v>0</x:v>
      </x:c>
      <x:c r="AB2223" s="55" t="b">
        <x:v>0</x:v>
      </x:c>
      <x:c r="AC2223" s="55" t="b">
        <x:v>0</x:v>
      </x:c>
      <x:c r="AD2223" s="50" t="n">
        <x:f>IF(X2223,1,0)+IF(Z2223,1,0)+IF(AA2223,1,0)+IF(AB2223,1,0)</x:f>
        <x:v>0</x:v>
      </x:c>
      <x:c r="AE2223" s="50" t="n">
        <x:f>IF(Y2223,1,0)+IF(Z2223,1,0)+IF(AA2223,1,0)+IF(AB2223,1,0)</x:f>
        <x:v>0</x:v>
      </x:c>
      <x:c r="AF2223" s="50" t="n">
        <x:f>IF(Y2223,1,0)+IF(Z2223,1,0)+IF(AA2223,1,0)+IF(AC2223,1,0)</x:f>
        <x:v>0</x:v>
      </x:c>
      <x:c r="AG2223" s="53" t="n">
        <x:v>44348</x:v>
      </x:c>
      <x:c r="AH2223" s="50" t="str">
        <x:v>S100W0FJ</x:v>
      </x:c>
      <x:c r="AI2223" s="50" t="str">
        <x:v>NetSalesSummaryOfBusinessResults</x:v>
      </x:c>
      <x:c r="AJ2223" s="50" t="str">
        <x:v>OperatingIncome</x:v>
      </x:c>
      <x:c r="AK2223" s="53" t="n">
        <x:v>45747</x:v>
      </x:c>
      <x:c r="AL2223" s="50" t="str">
        <x:v>365/365/365/366/365</x:v>
      </x:c>
      <x:c r="AM2223" s="51" t="n">
        <x:v>712049046</x:v>
      </x:c>
      <x:c r="AN2223" s="51" t="n">
        <x:v>3167</x:v>
      </x:c>
      <x:c r="AO2223" s="51" t="n">
        <x:f>IFERROR(AM2223*AN2223,"")</x:f>
        <x:v>2255059328682</x:v>
      </x:c>
      <x:c r="AP2223" s="56" t="n">
        <x:f>IFERROR(AO2223/(K2223*1000000),"")</x:f>
        <x:v>0.8606764886857415</x:v>
      </x:c>
      <x:c r="AQ2223" s="57" t="n">
        <x:v>10812431821.666666</x:v>
      </x:c>
      <x:c r="AR2223" s="52" t="n">
        <x:v>0.2972055491741145</x:v>
      </x:c>
      <x:c r="AS2223" s="52" t="n">
        <x:v>-0.2740869954114039</x:v>
      </x:c>
      <x:c r="AT2223" s="55" t="b">
        <x:v>1</x:v>
      </x:c>
      <x:c r="AU2223" s="50"/>
      <x:c r="AV2223" s="58" t="n">
        <x:v>0.0649168233569075</x:v>
      </x:c>
      <x:c r="AW2223" s="50" t="n">
        <x:v>1429</x:v>
      </x:c>
      <x:c r="AX2223" s="50" t="str">
        <x:v>Transformation Moat</x:v>
      </x:c>
      <x:c r="AY2223" s="50" t="str">
        <x:v>目立つ機械的警告なし（定性確認は別途必要）</x:v>
      </x:c>
      <x:c r="AZ2223" s="59" t="str">
        <x:v>2025-06-19 16:20</x:v>
      </x:c>
      <x:c r="BA2223" s="53" t="n">
        <x:v>21520</x:v>
      </x:c>
      <x:c r="BB2223" s="50"/>
      <x:c r="BC2223" s="50"/>
      <x:c r="BD2223" s="50" t="str">
        <x:v>TOPIX Mid400</x:v>
      </x:c>
    </x:row>
    <x:row r="2224">
      <x:c r="A2224" s="50" t="n">
        <x:v>2223</x:v>
      </x:c>
      <x:c r="B2224" s="50" t="str">
        <x:v>6493</x:v>
      </x:c>
      <x:c r="C2224" s="50" t="str">
        <x:v>6493.T</x:v>
      </x:c>
      <x:c r="D2224" s="50" t="str">
        <x:v>NITTAN Corporation</x:v>
      </x:c>
      <x:c r="E2224" s="50" t="str">
        <x:v>Standard Market(Domestic)</x:v>
      </x:c>
      <x:c r="F2224" s="50" t="str">
        <x:v>Transportation Equipment</x:v>
      </x:c>
      <x:c r="G2224" s="51" t="n">
        <x:v>34705.315</x:v>
      </x:c>
      <x:c r="H2224" s="51" t="n">
        <x:v>38669.892</x:v>
      </x:c>
      <x:c r="I2224" s="51" t="n">
        <x:v>41876.746</x:v>
      </x:c>
      <x:c r="J2224" s="51" t="n">
        <x:v>49478.572</x:v>
      </x:c>
      <x:c r="K2224" s="51" t="n">
        <x:v>51446.48</x:v>
      </x:c>
      <x:c r="L2224" s="52" t="n">
        <x:f>IFERROR(H2224/G2224-1,"")</x:f>
        <x:v>0.11423544203531932</x:v>
      </x:c>
      <x:c r="M2224" s="52" t="n">
        <x:f>IFERROR(I2224/H2224-1,"")</x:f>
        <x:v>0.08292896189107535</x:v>
      </x:c>
      <x:c r="N2224" s="52" t="n">
        <x:f>IFERROR(J2224/I2224-1,"")</x:f>
        <x:v>0.18152857435484604</x:v>
      </x:c>
      <x:c r="O2224" s="52" t="n">
        <x:f>IFERROR(K2224/J2224-1,"")</x:f>
        <x:v>0.03977293443311192</x:v>
      </x:c>
      <x:c r="P2224" s="52" t="n">
        <x:f>IFERROR((K2224/G2224)^(1/4)-1,"")</x:f>
        <x:v>0.10341763007976446</x:v>
      </x:c>
      <x:c r="Q2224" s="51" t="n">
        <x:v>1507.64</x:v>
      </x:c>
      <x:c r="R2224" s="52" t="n">
        <x:f>IFERROR(Q2224/K2224,"")</x:f>
        <x:v>0.029305017563883866</x:v>
      </x:c>
      <x:c r="S2224" s="53" t="n">
        <x:v>22890</x:v>
      </x:c>
      <x:c r="T2224" s="50" t="str">
        <x:v>EDINET_company_history</x:v>
      </x:c>
      <x:c r="U2224" s="50" t="str">
        <x:v>イートンコーポレーション（常任代理人 株式会社みずほ銀行決済営業部）</x:v>
      </x:c>
      <x:c r="V2224" s="54" t="n">
        <x:v>0.1719</x:v>
      </x:c>
      <x:c r="W2224" s="50" t="str">
        <x:v>李 太 煥</x:v>
      </x:c>
      <x:c r="X2224" s="50" t="b">
        <x:f>AND(COUNT(L2224:O2224)=4,L2224&gt;='設定'!$B$6,M2224&gt;='設定'!$B$6,N2224&gt;='設定'!$B$6,O2224&gt;='設定'!$B$6)</x:f>
        <x:v>0</x:v>
      </x:c>
      <x:c r="Y2224" s="50" t="b">
        <x:f>AND(COUNT(G2224:K2224)=5,P2224&gt;='設定'!$B$7)</x:f>
        <x:v>0</x:v>
      </x:c>
      <x:c r="Z2224" s="50" t="b">
        <x:f>AND(ISNUMBER(R2224),R2224&gt;='設定'!$B$8)</x:f>
        <x:v>0</x:v>
      </x:c>
      <x:c r="AA2224" s="50" t="b">
        <x:f>AND(ISNUMBER(S2224),S2224&gt;=DATE(YEAR('設定'!$B$10)-'設定'!$B$9,MONTH('設定'!$B$10),DAY('設定'!$B$10)))</x:f>
        <x:v>0</x:v>
      </x:c>
      <x:c r="AB2224" s="55" t="b">
        <x:v>0</x:v>
      </x:c>
      <x:c r="AC2224" s="55" t="b">
        <x:v>0</x:v>
      </x:c>
      <x:c r="AD2224" s="50" t="n">
        <x:f>IF(X2224,1,0)+IF(Z2224,1,0)+IF(AA2224,1,0)+IF(AB2224,1,0)</x:f>
        <x:v>0</x:v>
      </x:c>
      <x:c r="AE2224" s="50" t="n">
        <x:f>IF(Y2224,1,0)+IF(Z2224,1,0)+IF(AA2224,1,0)+IF(AB2224,1,0)</x:f>
        <x:v>0</x:v>
      </x:c>
      <x:c r="AF2224" s="50" t="n">
        <x:f>IF(Y2224,1,0)+IF(Z2224,1,0)+IF(AA2224,1,0)+IF(AC2224,1,0)</x:f>
        <x:v>0</x:v>
      </x:c>
      <x:c r="AG2224" s="53" t="n">
        <x:v>44348</x:v>
      </x:c>
      <x:c r="AH2224" s="50" t="str">
        <x:v>S100W1BA</x:v>
      </x:c>
      <x:c r="AI2224" s="50" t="str">
        <x:v>NetSalesSummaryOfBusinessResults</x:v>
      </x:c>
      <x:c r="AJ2224" s="50" t="str">
        <x:v>OperatingIncome</x:v>
      </x:c>
      <x:c r="AK2224" s="53" t="n">
        <x:v>45747</x:v>
      </x:c>
      <x:c r="AL2224" s="50" t="str">
        <x:v>365/365/365/366/365</x:v>
      </x:c>
      <x:c r="AM2224" s="51" t="n">
        <x:v>28775160</x:v>
      </x:c>
      <x:c r="AN2224" s="51" t="n">
        <x:v>478</x:v>
      </x:c>
      <x:c r="AO2224" s="51" t="n">
        <x:f>IFERROR(AM2224*AN2224,"")</x:f>
        <x:v>13754526480</x:v>
      </x:c>
      <x:c r="AP2224" s="56" t="n">
        <x:f>IFERROR(AO2224/(K2224*1000000),"")</x:f>
        <x:v>0.26735602669026143</x:v>
      </x:c>
      <x:c r="AQ2224" s="57" t="n">
        <x:v>70662133.33333333</x:v>
      </x:c>
      <x:c r="AR2224" s="52" t="n">
        <x:v>0.3709035810696634</x:v>
      </x:c>
      <x:c r="AS2224" s="52" t="n">
        <x:v>-0.4358852546142607</x:v>
      </x:c>
      <x:c r="AT2224" s="55" t="b">
        <x:v>1</x:v>
      </x:c>
      <x:c r="AU2224" s="50"/>
      <x:c r="AV2224" s="58" t="n">
        <x:v>0.1189479431359717</x:v>
      </x:c>
      <x:c r="AW2224" s="50" t="n">
        <x:v>1127</x:v>
      </x:c>
      <x:c r="AX2224" s="50" t="str">
        <x:v>Transformation Moat</x:v>
      </x:c>
      <x:c r="AY2224" s="50" t="str">
        <x:v>目立つ機械的警告なし（定性確認は別途必要）</x:v>
      </x:c>
      <x:c r="AZ2224" s="59" t="str">
        <x:v>2025-06-20 14:14</x:v>
      </x:c>
      <x:c r="BA2224" s="53" t="n">
        <x:v>22890</x:v>
      </x:c>
      <x:c r="BB2224" s="50"/>
      <x:c r="BC2224" s="50"/>
      <x:c r="BD2224" s="50"/>
    </x:row>
    <x:row r="2225">
      <x:c r="A2225" s="50" t="n">
        <x:v>2224</x:v>
      </x:c>
      <x:c r="B2225" s="50" t="str">
        <x:v>2134</x:v>
      </x:c>
      <x:c r="C2225" s="50" t="str">
        <x:v>2134.T</x:v>
      </x:c>
      <x:c r="D2225" s="50" t="str">
        <x:v>Kitahama Capital Partners Co.,Ltd.</x:v>
      </x:c>
      <x:c r="E2225" s="50" t="str">
        <x:v>Standard Market(Domestic)</x:v>
      </x:c>
      <x:c r="F2225" s="50" t="str">
        <x:v>Services</x:v>
      </x:c>
      <x:c r="G2225" s="51" t="n">
        <x:v>473.473</x:v>
      </x:c>
      <x:c r="H2225" s="51" t="n">
        <x:v>386.592</x:v>
      </x:c>
      <x:c r="I2225" s="51" t="n">
        <x:v>381.431</x:v>
      </x:c>
      <x:c r="J2225" s="51" t="n">
        <x:v>234.489</x:v>
      </x:c>
      <x:c r="K2225" s="51" t="n">
        <x:v>701.607</x:v>
      </x:c>
      <x:c r="L2225" s="52" t="n">
        <x:f>IFERROR(H2225/G2225-1,"")</x:f>
        <x:v>-0.18349726383553022</x:v>
      </x:c>
      <x:c r="M2225" s="52" t="n">
        <x:f>IFERROR(I2225/H2225-1,"")</x:f>
        <x:v>-0.013349991722539478</x:v>
      </x:c>
      <x:c r="N2225" s="52" t="n">
        <x:f>IFERROR(J2225/I2225-1,"")</x:f>
        <x:v>-0.38523874567090766</x:v>
      </x:c>
      <x:c r="O2225" s="52" t="n">
        <x:f>IFERROR(K2225/J2225-1,"")</x:f>
        <x:v>1.9920678581937743</x:v>
      </x:c>
      <x:c r="P2225" s="52" t="n">
        <x:f>IFERROR((K2225/G2225)^(1/4)-1,"")</x:f>
        <x:v>0.10331538403746365</x:v>
      </x:c>
      <x:c r="Q2225" s="51" t="n">
        <x:v>-579.063</x:v>
      </x:c>
      <x:c r="R2225" s="52" t="n">
        <x:f>IFERROR(Q2225/K2225,"")</x:f>
        <x:v>-0.8253381166379469</x:v>
      </x:c>
      <x:c r="S2225" s="53" t="n">
        <x:v>39052</x:v>
      </x:c>
      <x:c r="T2225" s="50" t="str">
        <x:v>EDINET_company_history</x:v>
      </x:c>
      <x:c r="U2225" s="50" t="str">
        <x:v>ＳＵＮ ＯＲＧＡＮＩＣ ＦＡＲＭ株式会社</x:v>
      </x:c>
      <x:c r="V2225" s="54" t="n">
        <x:v>0.12</x:v>
      </x:c>
      <x:c r="W2225" s="50" t="str">
        <x:v>前 田 健 晴 / 平 岡 佳 明 / 佐 藤 哲 寛 / 児 玉 舟</x:v>
      </x:c>
      <x:c r="X2225" s="50" t="b">
        <x:f>AND(COUNT(L2225:O2225)=4,L2225&gt;='設定'!$B$6,M2225&gt;='設定'!$B$6,N2225&gt;='設定'!$B$6,O2225&gt;='設定'!$B$6)</x:f>
        <x:v>0</x:v>
      </x:c>
      <x:c r="Y2225" s="50" t="b">
        <x:f>AND(COUNT(G2225:K2225)=5,P2225&gt;='設定'!$B$7)</x:f>
        <x:v>0</x:v>
      </x:c>
      <x:c r="Z2225" s="50" t="b">
        <x:f>AND(ISNUMBER(R2225),R2225&gt;='設定'!$B$8)</x:f>
        <x:v>0</x:v>
      </x:c>
      <x:c r="AA2225" s="50" t="b">
        <x:f>AND(ISNUMBER(S2225),S2225&gt;=DATE(YEAR('設定'!$B$10)-'設定'!$B$9,MONTH('設定'!$B$10),DAY('設定'!$B$10)))</x:f>
        <x:v>0</x:v>
      </x:c>
      <x:c r="AB2225" s="55" t="b">
        <x:v>0</x:v>
      </x:c>
      <x:c r="AC2225" s="55" t="b">
        <x:v>0</x:v>
      </x:c>
      <x:c r="AD2225" s="50" t="n">
        <x:f>IF(X2225,1,0)+IF(Z2225,1,0)+IF(AA2225,1,0)+IF(AB2225,1,0)</x:f>
        <x:v>0</x:v>
      </x:c>
      <x:c r="AE2225" s="50" t="n">
        <x:f>IF(Y2225,1,0)+IF(Z2225,1,0)+IF(AA2225,1,0)+IF(AB2225,1,0)</x:f>
        <x:v>0</x:v>
      </x:c>
      <x:c r="AF2225" s="50" t="n">
        <x:f>IF(Y2225,1,0)+IF(Z2225,1,0)+IF(AA2225,1,0)+IF(AC2225,1,0)</x:f>
        <x:v>0</x:v>
      </x:c>
      <x:c r="AG2225" s="53" t="n">
        <x:v>44348</x:v>
      </x:c>
      <x:c r="AH2225" s="50" t="str">
        <x:v>S100W9WY</x:v>
      </x:c>
      <x:c r="AI2225" s="50" t="str">
        <x:v>NetSalesSummaryOfBusinessResults</x:v>
      </x:c>
      <x:c r="AJ2225" s="50" t="str">
        <x:v>OperatingIncome</x:v>
      </x:c>
      <x:c r="AK2225" s="53" t="n">
        <x:v>45747</x:v>
      </x:c>
      <x:c r="AL2225" s="50" t="str">
        <x:v>365/365/365/366/365</x:v>
      </x:c>
      <x:c r="AM2225" s="51" t="n">
        <x:v>298626993</x:v>
      </x:c>
      <x:c r="AN2225" s="51" t="n">
        <x:v>28</x:v>
      </x:c>
      <x:c r="AO2225" s="51" t="n">
        <x:f>IFERROR(AM2225*AN2225,"")</x:f>
        <x:v>8361555804</x:v>
      </x:c>
      <x:c r="AP2225" s="56" t="n">
        <x:f>IFERROR(AO2225/(K2225*1000000),"")</x:f>
        <x:v>11.91772003985137</x:v>
      </x:c>
      <x:c r="AQ2225" s="57" t="n">
        <x:v>134564418.33333334</x:v>
      </x:c>
      <x:c r="AR2225" s="52" t="n">
        <x:v>1.2505680528735712</x:v>
      </x:c>
      <x:c r="AS2225" s="52" t="n">
        <x:v>-0.8</x:v>
      </x:c>
      <x:c r="AT2225" s="55" t="b">
        <x:v>0</x:v>
      </x:c>
      <x:c r="AU2225" s="50" t="str">
        <x:v>low_equity_ratio;repeated_operating_loss;repeated_negative_operating_cf;excessive_leverage;extreme_profitability_outlier</x:v>
      </x:c>
      <x:c r="AV2225" s="58" t="n">
        <x:v>-1.4731855345996223</x:v>
      </x:c>
      <x:c r="AW2225" s="50" t="n">
        <x:v>3643</x:v>
      </x:c>
      <x:c r="AX2225" s="50" t="str">
        <x:v>Transformation Moat</x:v>
      </x:c>
      <x:c r="AY2225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2225" s="59" t="str">
        <x:v>2025-06-30 16:29</x:v>
      </x:c>
      <x:c r="BA2225" s="53" t="n">
        <x:v>39052</x:v>
      </x:c>
      <x:c r="BB2225" s="50"/>
      <x:c r="BC2225" s="50"/>
      <x:c r="BD2225" s="50"/>
    </x:row>
    <x:row r="2226">
      <x:c r="A2226" s="50" t="n">
        <x:v>2225</x:v>
      </x:c>
      <x:c r="B2226" s="50" t="str">
        <x:v>5801</x:v>
      </x:c>
      <x:c r="C2226" s="50" t="str">
        <x:v>5801.T</x:v>
      </x:c>
      <x:c r="D2226" s="50" t="str">
        <x:v>Furukawa Electric Co.,Ltd.</x:v>
      </x:c>
      <x:c r="E2226" s="50" t="str">
        <x:v>Prime Market (Domestic)</x:v>
      </x:c>
      <x:c r="F2226" s="50" t="str">
        <x:v>Nonferrous Metals</x:v>
      </x:c>
      <x:c r="G2226" s="51" t="n">
        <x:v>811600</x:v>
      </x:c>
      <x:c r="H2226" s="51" t="n">
        <x:v>930496</x:v>
      </x:c>
      <x:c r="I2226" s="51" t="n">
        <x:v>1066326</x:v>
      </x:c>
      <x:c r="J2226" s="51" t="n">
        <x:v>1056528</x:v>
      </x:c>
      <x:c r="K2226" s="51" t="n">
        <x:v>1201762</x:v>
      </x:c>
      <x:c r="L2226" s="52" t="n">
        <x:f>IFERROR(H2226/G2226-1,"")</x:f>
        <x:v>0.14649581074420892</x:v>
      </x:c>
      <x:c r="M2226" s="52" t="n">
        <x:f>IFERROR(I2226/H2226-1,"")</x:f>
        <x:v>0.14597590962239493</x:v>
      </x:c>
      <x:c r="N2226" s="52" t="n">
        <x:f>IFERROR(J2226/I2226-1,"")</x:f>
        <x:v>-0.009188559596221002</x:v>
      </x:c>
      <x:c r="O2226" s="52" t="n">
        <x:f>IFERROR(K2226/J2226-1,"")</x:f>
        <x:v>0.13746346523707853</x:v>
      </x:c>
      <x:c r="P2226" s="52" t="n">
        <x:f>IFERROR((K2226/G2226)^(1/4)-1,"")</x:f>
        <x:v>0.10311072555898426</x:v>
      </x:c>
      <x:c r="Q2226" s="51" t="n">
        <x:v>47097</x:v>
      </x:c>
      <x:c r="R2226" s="52" t="n">
        <x:f>IFERROR(Q2226/K2226,"")</x:f>
        <x:v>0.03918995608115417</x:v>
      </x:c>
      <x:c r="S2226" s="53" t="n">
        <x:v>18019</x:v>
      </x:c>
      <x:c r="T2226" s="50" t="str">
        <x:v>EDINET_company_history</x:v>
      </x:c>
      <x:c r="U2226" s="50" t="str">
        <x:v>日本マスタートラスト信託銀行株式会社（信託口）</x:v>
      </x:c>
      <x:c r="V2226" s="54" t="n">
        <x:v>0.1741</x:v>
      </x:c>
      <x:c r="W2226" s="50" t="str">
        <x:v>森平 英也</x:v>
      </x:c>
      <x:c r="X2226" s="50" t="b">
        <x:f>AND(COUNT(L2226:O2226)=4,L2226&gt;='設定'!$B$6,M2226&gt;='設定'!$B$6,N2226&gt;='設定'!$B$6,O2226&gt;='設定'!$B$6)</x:f>
        <x:v>0</x:v>
      </x:c>
      <x:c r="Y2226" s="50" t="b">
        <x:f>AND(COUNT(G2226:K2226)=5,P2226&gt;='設定'!$B$7)</x:f>
        <x:v>0</x:v>
      </x:c>
      <x:c r="Z2226" s="50" t="b">
        <x:f>AND(ISNUMBER(R2226),R2226&gt;='設定'!$B$8)</x:f>
        <x:v>0</x:v>
      </x:c>
      <x:c r="AA2226" s="50" t="b">
        <x:f>AND(ISNUMBER(S2226),S2226&gt;=DATE(YEAR('設定'!$B$10)-'設定'!$B$9,MONTH('設定'!$B$10),DAY('設定'!$B$10)))</x:f>
        <x:v>0</x:v>
      </x:c>
      <x:c r="AB2226" s="55" t="b">
        <x:v>0</x:v>
      </x:c>
      <x:c r="AC2226" s="55" t="b">
        <x:v>0</x:v>
      </x:c>
      <x:c r="AD2226" s="50" t="n">
        <x:f>IF(X2226,1,0)+IF(Z2226,1,0)+IF(AA2226,1,0)+IF(AB2226,1,0)</x:f>
        <x:v>0</x:v>
      </x:c>
      <x:c r="AE2226" s="50" t="n">
        <x:f>IF(Y2226,1,0)+IF(Z2226,1,0)+IF(AA2226,1,0)+IF(AB2226,1,0)</x:f>
        <x:v>0</x:v>
      </x:c>
      <x:c r="AF2226" s="50" t="n">
        <x:f>IF(Y2226,1,0)+IF(Z2226,1,0)+IF(AA2226,1,0)+IF(AC2226,1,0)</x:f>
        <x:v>0</x:v>
      </x:c>
      <x:c r="AG2226" s="53" t="n">
        <x:v>44348</x:v>
      </x:c>
      <x:c r="AH2226" s="50" t="str">
        <x:v>S100VZIV</x:v>
      </x:c>
      <x:c r="AI2226" s="50" t="str">
        <x:v>NetSalesSummaryOfBusinessResults</x:v>
      </x:c>
      <x:c r="AJ2226" s="50" t="str">
        <x:v>OperatingIncome</x:v>
      </x:c>
      <x:c r="AK2226" s="53" t="n">
        <x:v>45747</x:v>
      </x:c>
      <x:c r="AL2226" s="50" t="str">
        <x:v>365/365/365/366/365</x:v>
      </x:c>
      <x:c r="AM2226" s="51" t="n">
        <x:v>70542317</x:v>
      </x:c>
      <x:c r="AN2226" s="51" t="n">
        <x:v>52130</x:v>
      </x:c>
      <x:c r="AO2226" s="51" t="n">
        <x:f>IFERROR(AM2226*AN2226,"")</x:f>
        <x:v>3677370985210</x:v>
      </x:c>
      <x:c r="AP2226" s="56" t="n">
        <x:f>IFERROR(AO2226/(K2226*1000000),"")</x:f>
        <x:v>3.059982746342454</x:v>
      </x:c>
      <x:c r="AQ2226" s="57" t="n">
        <x:v>285077684391.6667</x:v>
      </x:c>
      <x:c r="AR2226" s="52" t="n">
        <x:v>0.5264065215535839</x:v>
      </x:c>
      <x:c r="AS2226" s="52" t="n">
        <x:v>-0.5205658759078728</x:v>
      </x:c>
      <x:c r="AT2226" s="55" t="b">
        <x:v>1</x:v>
      </x:c>
      <x:c r="AU2226" s="50"/>
      <x:c r="AV2226" s="58" t="n">
        <x:v>0.2024336353293473</x:v>
      </x:c>
      <x:c r="AW2226" s="50" t="n">
        <x:v>695</x:v>
      </x:c>
      <x:c r="AX2226" s="50" t="str">
        <x:v>Future Moat</x:v>
      </x:c>
      <x:c r="AY2226" s="50" t="str">
        <x:v>目立つ機械的警告なし（定性確認は別途必要）</x:v>
      </x:c>
      <x:c r="AZ2226" s="59" t="str">
        <x:v>2025-06-23 11:34</x:v>
      </x:c>
      <x:c r="BA2226" s="53" t="n">
        <x:v>18019</x:v>
      </x:c>
      <x:c r="BB2226" s="50"/>
      <x:c r="BC2226" s="50"/>
      <x:c r="BD2226" s="50" t="str">
        <x:v>TOPIX Mid400</x:v>
      </x:c>
    </x:row>
    <x:row r="2227">
      <x:c r="A2227" s="50" t="n">
        <x:v>2226</x:v>
      </x:c>
      <x:c r="B2227" s="50" t="str">
        <x:v>5482</x:v>
      </x:c>
      <x:c r="C2227" s="50" t="str">
        <x:v>5482.T</x:v>
      </x:c>
      <x:c r="D2227" s="50" t="str">
        <x:v>AICHI STEEL CORPORATION</x:v>
      </x:c>
      <x:c r="E2227" s="50" t="str">
        <x:v>Prime Market (Domestic)</x:v>
      </x:c>
      <x:c r="F2227" s="50" t="str">
        <x:v>Iron and Steel</x:v>
      </x:c>
      <x:c r="G2227" s="51" t="n">
        <x:v>202247</x:v>
      </x:c>
      <x:c r="H2227" s="51" t="n">
        <x:v>260117</x:v>
      </x:c>
      <x:c r="I2227" s="51" t="n">
        <x:v>285141</x:v>
      </x:c>
      <x:c r="J2227" s="51" t="n">
        <x:v>296516</x:v>
      </x:c>
      <x:c r="K2227" s="51" t="n">
        <x:v>299287</x:v>
      </x:c>
      <x:c r="L2227" s="52" t="n">
        <x:f>IFERROR(H2227/G2227-1,"")</x:f>
        <x:v>0.2861352702388664</x:v>
      </x:c>
      <x:c r="M2227" s="52" t="n">
        <x:f>IFERROR(I2227/H2227-1,"")</x:f>
        <x:v>0.0962028625580027</x:v>
      </x:c>
      <x:c r="N2227" s="52" t="n">
        <x:f>IFERROR(J2227/I2227-1,"")</x:f>
        <x:v>0.039892544390319085</x:v>
      </x:c>
      <x:c r="O2227" s="52" t="n">
        <x:f>IFERROR(K2227/J2227-1,"")</x:f>
        <x:v>0.00934519553750901</x:v>
      </x:c>
      <x:c r="P2227" s="52" t="n">
        <x:f>IFERROR((K2227/G2227)^(1/4)-1,"")</x:f>
        <x:v>0.10293886666390706</x:v>
      </x:c>
      <x:c r="Q2227" s="51" t="n">
        <x:v>12016</x:v>
      </x:c>
      <x:c r="R2227" s="52" t="n">
        <x:f>IFERROR(Q2227/K2227,"")</x:f>
        <x:v>0.0401487535375743</x:v>
      </x:c>
      <x:c r="S2227" s="53" t="n">
        <x:v>18019</x:v>
      </x:c>
      <x:c r="T2227" s="50" t="str">
        <x:v>EDINET_company_history</x:v>
      </x:c>
      <x:c r="U2227" s="50" t="str">
        <x:v>トヨタ自動車株式会社</x:v>
      </x:c>
      <x:c r="V2227" s="54" t="n">
        <x:v>0.2469</x:v>
      </x:c>
      <x:c r="W2227" s="50" t="str">
        <x:v>藤岡 高広 / 後藤 尚英 / 中村 元志</x:v>
      </x:c>
      <x:c r="X2227" s="50" t="b">
        <x:f>AND(COUNT(L2227:O2227)=4,L2227&gt;='設定'!$B$6,M2227&gt;='設定'!$B$6,N2227&gt;='設定'!$B$6,O2227&gt;='設定'!$B$6)</x:f>
        <x:v>0</x:v>
      </x:c>
      <x:c r="Y2227" s="50" t="b">
        <x:f>AND(COUNT(G2227:K2227)=5,P2227&gt;='設定'!$B$7)</x:f>
        <x:v>0</x:v>
      </x:c>
      <x:c r="Z2227" s="50" t="b">
        <x:f>AND(ISNUMBER(R2227),R2227&gt;='設定'!$B$8)</x:f>
        <x:v>0</x:v>
      </x:c>
      <x:c r="AA2227" s="50" t="b">
        <x:f>AND(ISNUMBER(S2227),S2227&gt;=DATE(YEAR('設定'!$B$10)-'設定'!$B$9,MONTH('設定'!$B$10),DAY('設定'!$B$10)))</x:f>
        <x:v>0</x:v>
      </x:c>
      <x:c r="AB2227" s="55" t="b">
        <x:v>0</x:v>
      </x:c>
      <x:c r="AC2227" s="55" t="b">
        <x:v>0</x:v>
      </x:c>
      <x:c r="AD2227" s="50" t="n">
        <x:f>IF(X2227,1,0)+IF(Z2227,1,0)+IF(AA2227,1,0)+IF(AB2227,1,0)</x:f>
        <x:v>0</x:v>
      </x:c>
      <x:c r="AE2227" s="50" t="n">
        <x:f>IF(Y2227,1,0)+IF(Z2227,1,0)+IF(AA2227,1,0)+IF(AB2227,1,0)</x:f>
        <x:v>0</x:v>
      </x:c>
      <x:c r="AF2227" s="50" t="n">
        <x:f>IF(Y2227,1,0)+IF(Z2227,1,0)+IF(AA2227,1,0)+IF(AC2227,1,0)</x:f>
        <x:v>0</x:v>
      </x:c>
      <x:c r="AG2227" s="53" t="n">
        <x:v>44348</x:v>
      </x:c>
      <x:c r="AH2227" s="50" t="str">
        <x:v>S100W7BL</x:v>
      </x:c>
      <x:c r="AI2227" s="50" t="str">
        <x:v>RevenueIFRSSummaryOfBusinessResults</x:v>
      </x:c>
      <x:c r="AJ2227" s="50" t="str">
        <x:v>OperatingProfitLossIFRS</x:v>
      </x:c>
      <x:c r="AK2227" s="53" t="n">
        <x:v>45747</x:v>
      </x:c>
      <x:c r="AL2227" s="50" t="str">
        <x:v>365/365/365/366/365</x:v>
      </x:c>
      <x:c r="AM2227" s="51" t="n">
        <x:v>19101187</x:v>
      </x:c>
      <x:c r="AN2227" s="51" t="n">
        <x:v>2864</x:v>
      </x:c>
      <x:c r="AO2227" s="51" t="n">
        <x:f>IFERROR(AM2227*AN2227,"")</x:f>
        <x:v>54705799568</x:v>
      </x:c>
      <x:c r="AP2227" s="56" t="n">
        <x:f>IFERROR(AO2227/(K2227*1000000),"")</x:f>
        <x:v>0.18278708920868597</x:v>
      </x:c>
      <x:c r="AQ2227" s="57" t="n">
        <x:v>714710676.6666666</x:v>
      </x:c>
      <x:c r="AR2227" s="52" t="n">
        <x:v>0.3588123032414373</x:v>
      </x:c>
      <x:c r="AS2227" s="52" t="n">
        <x:v>-0.4046966491467169</x:v>
      </x:c>
      <x:c r="AT2227" s="55" t="b">
        <x:v>0</x:v>
      </x:c>
      <x:c r="AU2227" s="50" t="str">
        <x:v>missing_financial_data</x:v>
      </x:c>
      <x:c r="AV2227" s="58" t="n">
        <x:v>-0.0667420666770361</x:v>
      </x:c>
      <x:c r="AW2227" s="50" t="n">
        <x:v>2385</x:v>
      </x:c>
      <x:c r="AX2227" s="50" t="str">
        <x:v>Transformation Moat</x:v>
      </x:c>
      <x:c r="AY2227" s="50" t="str">
        <x:v>既存適格性フィルター不通過: missing_financial_data</x:v>
      </x:c>
      <x:c r="AZ2227" s="59" t="str">
        <x:v>2025-06-27 14:59</x:v>
      </x:c>
      <x:c r="BA2227" s="53" t="n">
        <x:v>18019</x:v>
      </x:c>
      <x:c r="BB2227" s="50"/>
      <x:c r="BC2227" s="50"/>
      <x:c r="BD2227" s="50" t="str">
        <x:v>TOPIX Small 1</x:v>
      </x:c>
    </x:row>
    <x:row r="2228">
      <x:c r="A2228" s="50" t="n">
        <x:v>2227</x:v>
      </x:c>
      <x:c r="B2228" s="50" t="str">
        <x:v>2594</x:v>
      </x:c>
      <x:c r="C2228" s="50" t="str">
        <x:v>2594.T</x:v>
      </x:c>
      <x:c r="D2228" s="50" t="str">
        <x:v>KEY COFFEE INC</x:v>
      </x:c>
      <x:c r="E2228" s="50" t="str">
        <x:v>Prime Market (Domestic)</x:v>
      </x:c>
      <x:c r="F2228" s="50" t="str">
        <x:v>Foods</x:v>
      </x:c>
      <x:c r="G2228" s="51" t="n">
        <x:v>52602</x:v>
      </x:c>
      <x:c r="H2228" s="51" t="n">
        <x:v>55680</x:v>
      </x:c>
      <x:c r="I2228" s="51" t="n">
        <x:v>63298</x:v>
      </x:c>
      <x:c r="J2228" s="51" t="n">
        <x:v>73800</x:v>
      </x:c>
      <x:c r="K2228" s="51" t="n">
        <x:v>77783</x:v>
      </x:c>
      <x:c r="L2228" s="52" t="n">
        <x:f>IFERROR(H2228/G2228-1,"")</x:f>
        <x:v>0.058514885365575475</x:v>
      </x:c>
      <x:c r="M2228" s="52" t="n">
        <x:f>IFERROR(I2228/H2228-1,"")</x:f>
        <x:v>0.13681752873563213</x:v>
      </x:c>
      <x:c r="N2228" s="52" t="n">
        <x:f>IFERROR(J2228/I2228-1,"")</x:f>
        <x:v>0.1659136149641378</x:v>
      </x:c>
      <x:c r="O2228" s="52" t="n">
        <x:f>IFERROR(K2228/J2228-1,"")</x:f>
        <x:v>0.05397018970189693</x:v>
      </x:c>
      <x:c r="P2228" s="52" t="n">
        <x:f>IFERROR((K2228/G2228)^(1/4)-1,"")</x:f>
        <x:v>0.10273360125465514</x:v>
      </x:c>
      <x:c r="Q2228" s="51" t="n">
        <x:v>607</x:v>
      </x:c>
      <x:c r="R2228" s="52" t="n">
        <x:f>IFERROR(Q2228/K2228,"")</x:f>
        <x:v>0.00780376174742553</x:v>
      </x:c>
      <x:c r="S2228" s="53" t="n">
        <x:v>35065</x:v>
      </x:c>
      <x:c r="T2228" s="50" t="str">
        <x:v>EDINET_company_history</x:v>
      </x:c>
      <x:c r="U2228" s="50" t="str">
        <x:v>博友興産有限会社</x:v>
      </x:c>
      <x:c r="V2228" s="54" t="n">
        <x:v>0.1047</x:v>
      </x:c>
      <x:c r="W2228" s="50" t="str">
        <x:v>柴 田 裕 / 小 澤 信 宏</x:v>
      </x:c>
      <x:c r="X2228" s="50" t="b">
        <x:f>AND(COUNT(L2228:O2228)=4,L2228&gt;='設定'!$B$6,M2228&gt;='設定'!$B$6,N2228&gt;='設定'!$B$6,O2228&gt;='設定'!$B$6)</x:f>
        <x:v>0</x:v>
      </x:c>
      <x:c r="Y2228" s="50" t="b">
        <x:f>AND(COUNT(G2228:K2228)=5,P2228&gt;='設定'!$B$7)</x:f>
        <x:v>0</x:v>
      </x:c>
      <x:c r="Z2228" s="50" t="b">
        <x:f>AND(ISNUMBER(R2228),R2228&gt;='設定'!$B$8)</x:f>
        <x:v>0</x:v>
      </x:c>
      <x:c r="AA2228" s="50" t="b">
        <x:f>AND(ISNUMBER(S2228),S2228&gt;=DATE(YEAR('設定'!$B$10)-'設定'!$B$9,MONTH('設定'!$B$10),DAY('設定'!$B$10)))</x:f>
        <x:v>0</x:v>
      </x:c>
      <x:c r="AB2228" s="55" t="b">
        <x:v>0</x:v>
      </x:c>
      <x:c r="AC2228" s="55" t="b">
        <x:v>0</x:v>
      </x:c>
      <x:c r="AD2228" s="50" t="n">
        <x:f>IF(X2228,1,0)+IF(Z2228,1,0)+IF(AA2228,1,0)+IF(AB2228,1,0)</x:f>
        <x:v>0</x:v>
      </x:c>
      <x:c r="AE2228" s="50" t="n">
        <x:f>IF(Y2228,1,0)+IF(Z2228,1,0)+IF(AA2228,1,0)+IF(AB2228,1,0)</x:f>
        <x:v>0</x:v>
      </x:c>
      <x:c r="AF2228" s="50" t="n">
        <x:f>IF(Y2228,1,0)+IF(Z2228,1,0)+IF(AA2228,1,0)+IF(AC2228,1,0)</x:f>
        <x:v>0</x:v>
      </x:c>
      <x:c r="AG2228" s="53" t="n">
        <x:v>44348</x:v>
      </x:c>
      <x:c r="AH2228" s="50" t="str">
        <x:v>S100W4XM</x:v>
      </x:c>
      <x:c r="AI2228" s="50" t="str">
        <x:v>NetSalesSummaryOfBusinessResults</x:v>
      </x:c>
      <x:c r="AJ2228" s="50" t="str">
        <x:v>OperatingIncome</x:v>
      </x:c>
      <x:c r="AK2228" s="53" t="n">
        <x:v>45747</x:v>
      </x:c>
      <x:c r="AL2228" s="50" t="str">
        <x:v>365/365/365/366/365</x:v>
      </x:c>
      <x:c r="AM2228" s="51" t="n">
        <x:v>21678600</x:v>
      </x:c>
      <x:c r="AN2228" s="51" t="n">
        <x:v>1951</x:v>
      </x:c>
      <x:c r="AO2228" s="51" t="n">
        <x:f>IFERROR(AM2228*AN2228,"")</x:f>
        <x:v>42294948600</x:v>
      </x:c>
      <x:c r="AP2228" s="56" t="n">
        <x:f>IFERROR(AO2228/(K2228*1000000),"")</x:f>
        <x:v>0.5437556869753031</x:v>
      </x:c>
      <x:c r="AQ2228" s="57" t="n">
        <x:v>166351081.66666666</x:v>
      </x:c>
      <x:c r="AR2228" s="52" t="n">
        <x:v>0.1052237646853434</x:v>
      </x:c>
      <x:c r="AS2228" s="52" t="n">
        <x:v>-0.176865442075215</x:v>
      </x:c>
      <x:c r="AT2228" s="55" t="b">
        <x:v>0</x:v>
      </x:c>
      <x:c r="AU2228" s="50" t="str">
        <x:v>repeated_negative_operating_cf</x:v>
      </x:c>
      <x:c r="AV2228" s="58" t="n">
        <x:v>0.0150501684296164</x:v>
      </x:c>
      <x:c r="AW2228" s="50" t="n">
        <x:v>1757</x:v>
      </x:c>
      <x:c r="AX2228" s="50" t="str">
        <x:v>Core Moat</x:v>
      </x:c>
      <x:c r="AY2228" s="50" t="str">
        <x:v>既存適格性フィルター不通過: repeated_negative_operating_cf</x:v>
      </x:c>
      <x:c r="AZ2228" s="59" t="str">
        <x:v>2025-06-25 13:18</x:v>
      </x:c>
      <x:c r="BA2228" s="53" t="n">
        <x:v>35065</x:v>
      </x:c>
      <x:c r="BB2228" s="50"/>
      <x:c r="BC2228" s="50"/>
      <x:c r="BD2228" s="50" t="str">
        <x:v>TOPIX Small 2</x:v>
      </x:c>
    </x:row>
    <x:row r="2229">
      <x:c r="A2229" s="50" t="n">
        <x:v>2228</x:v>
      </x:c>
      <x:c r="B2229" s="50" t="str">
        <x:v>2226</x:v>
      </x:c>
      <x:c r="C2229" s="50" t="str">
        <x:v>2226.T</x:v>
      </x:c>
      <x:c r="D2229" s="50" t="str">
        <x:v>KOIKE-YA Inc.</x:v>
      </x:c>
      <x:c r="E2229" s="50" t="str">
        <x:v>Standard Market(Domestic)</x:v>
      </x:c>
      <x:c r="F2229" s="50" t="str">
        <x:v>Foods</x:v>
      </x:c>
      <x:c r="G2229" s="51" t="n">
        <x:v>40205</x:v>
      </x:c>
      <x:c r="H2229" s="51" t="n">
        <x:v>30395</x:v>
      </x:c>
      <x:c r="I2229" s="51" t="n">
        <x:v>44574</x:v>
      </x:c>
      <x:c r="J2229" s="51" t="n">
        <x:v>54829</x:v>
      </x:c>
      <x:c r="K2229" s="51" t="n">
        <x:v>59383</x:v>
      </x:c>
      <x:c r="L2229" s="52" t="n">
        <x:f>IFERROR(H2229/G2229-1,"")</x:f>
        <x:v>-0.24399950254943414</x:v>
      </x:c>
      <x:c r="M2229" s="52" t="n">
        <x:f>IFERROR(I2229/H2229-1,"")</x:f>
        <x:v>0.4664911992103964</x:v>
      </x:c>
      <x:c r="N2229" s="52" t="n">
        <x:f>IFERROR(J2229/I2229-1,"")</x:f>
        <x:v>0.23006685511733305</x:v>
      </x:c>
      <x:c r="O2229" s="52" t="n">
        <x:f>IFERROR(K2229/J2229-1,"")</x:f>
        <x:v>0.08305823560524539</x:v>
      </x:c>
      <x:c r="P2229" s="52" t="n">
        <x:f>IFERROR((K2229/G2229)^(1/4)-1,"")</x:f>
        <x:v>0.10241602322803711</x:v>
      </x:c>
      <x:c r="Q2229" s="51" t="n">
        <x:v>4019</x:v>
      </x:c>
      <x:c r="R2229" s="52" t="n">
        <x:f>IFERROR(Q2229/K2229,"")</x:f>
        <x:v>0.06767930215718303</x:v>
      </x:c>
      <x:c r="S2229" s="53" t="n">
        <x:v>40269</x:v>
      </x:c>
      <x:c r="T2229" s="50" t="str">
        <x:v>EDINET_company_history</x:v>
      </x:c>
      <x:c r="U2229" s="50" t="str">
        <x:v>日清食品ホールディングス株式会社</x:v>
      </x:c>
      <x:c r="V2229" s="54" t="n">
        <x:v>0.451</x:v>
      </x:c>
      <x:c r="W2229" s="50" t="str">
        <x:v>小池 孝 / 佐藤 章</x:v>
      </x:c>
      <x:c r="X2229" s="50" t="b">
        <x:f>AND(COUNT(L2229:O2229)=4,L2229&gt;='設定'!$B$6,M2229&gt;='設定'!$B$6,N2229&gt;='設定'!$B$6,O2229&gt;='設定'!$B$6)</x:f>
        <x:v>0</x:v>
      </x:c>
      <x:c r="Y2229" s="50" t="b">
        <x:f>AND(COUNT(G2229:K2229)=5,P2229&gt;='設定'!$B$7)</x:f>
        <x:v>0</x:v>
      </x:c>
      <x:c r="Z2229" s="50" t="b">
        <x:f>AND(ISNUMBER(R2229),R2229&gt;='設定'!$B$8)</x:f>
        <x:v>0</x:v>
      </x:c>
      <x:c r="AA2229" s="50" t="b">
        <x:f>AND(ISNUMBER(S2229),S2229&gt;=DATE(YEAR('設定'!$B$10)-'設定'!$B$9,MONTH('設定'!$B$10),DAY('設定'!$B$10)))</x:f>
        <x:v>0</x:v>
      </x:c>
      <x:c r="AB2229" s="55" t="b">
        <x:v>0</x:v>
      </x:c>
      <x:c r="AC2229" s="55" t="b">
        <x:v>0</x:v>
      </x:c>
      <x:c r="AD2229" s="50" t="n">
        <x:f>IF(X2229,1,0)+IF(Z2229,1,0)+IF(AA2229,1,0)+IF(AB2229,1,0)</x:f>
        <x:v>0</x:v>
      </x:c>
      <x:c r="AE2229" s="50" t="n">
        <x:f>IF(Y2229,1,0)+IF(Z2229,1,0)+IF(AA2229,1,0)+IF(AB2229,1,0)</x:f>
        <x:v>0</x:v>
      </x:c>
      <x:c r="AF2229" s="50" t="n">
        <x:f>IF(Y2229,1,0)+IF(Z2229,1,0)+IF(AA2229,1,0)+IF(AC2229,1,0)</x:f>
        <x:v>0</x:v>
      </x:c>
      <x:c r="AG2229" s="53" t="n">
        <x:v>44348</x:v>
      </x:c>
      <x:c r="AH2229" s="50" t="str">
        <x:v>S100W0IO</x:v>
      </x:c>
      <x:c r="AI2229" s="50" t="str">
        <x:v>NetSalesSummaryOfBusinessResults</x:v>
      </x:c>
      <x:c r="AJ2229" s="50" t="str">
        <x:v>OperatingIncome</x:v>
      </x:c>
      <x:c r="AK2229" s="53" t="n">
        <x:v>45747</x:v>
      </x:c>
      <x:c r="AL2229" s="50" t="str">
        <x:v>365/274/365/366/365</x:v>
      </x:c>
      <x:c r="AM2229" s="51" t="n">
        <x:v>10667800</x:v>
      </x:c>
      <x:c r="AN2229" s="51" t="n">
        <x:v>4665</x:v>
      </x:c>
      <x:c r="AO2229" s="51" t="n">
        <x:f>IFERROR(AM2229*AN2229,"")</x:f>
        <x:v>49765287000</x:v>
      </x:c>
      <x:c r="AP2229" s="56" t="n">
        <x:f>IFERROR(AO2229/(K2229*1000000),"")</x:f>
        <x:v>0.838039287338127</x:v>
      </x:c>
      <x:c r="AQ2229" s="57" t="n">
        <x:v>6738658.333333333</x:v>
      </x:c>
      <x:c r="AR2229" s="52" t="n">
        <x:v>0.176435531754598</x:v>
      </x:c>
      <x:c r="AS2229" s="52" t="n">
        <x:v>-0.2021978533499441</x:v>
      </x:c>
      <x:c r="AT2229" s="55" t="b">
        <x:v>0</x:v>
      </x:c>
      <x:c r="AU2229" s="50" t="str">
        <x:v>low_liquidity</x:v>
      </x:c>
      <x:c r="AV2229" s="58" t="n">
        <x:v>0.0428766900393404</x:v>
      </x:c>
      <x:c r="AW2229" s="50" t="n">
        <x:v>1561</x:v>
      </x:c>
      <x:c r="AX2229" s="50" t="str">
        <x:v>Discovery</x:v>
      </x:c>
      <x:c r="AY2229" s="50" t="str">
        <x:v>既存適格性フィルター不通過: low_liquidity / 60日平均売買代金2,000万円未満</x:v>
      </x:c>
      <x:c r="AZ2229" s="59" t="str">
        <x:v>2025-06-20 09:15</x:v>
      </x:c>
      <x:c r="BA2229" s="53" t="n">
        <x:v>40269</x:v>
      </x:c>
      <x:c r="BB2229" s="50"/>
      <x:c r="BC2229" s="50"/>
      <x:c r="BD2229" s="50"/>
    </x:row>
    <x:row r="2230">
      <x:c r="A2230" s="50" t="n">
        <x:v>2229</x:v>
      </x:c>
      <x:c r="B2230" s="50" t="str">
        <x:v>2354</x:v>
      </x:c>
      <x:c r="C2230" s="50" t="str">
        <x:v>2354.T</x:v>
      </x:c>
      <x:c r="D2230" s="50" t="str">
        <x:v>YE DIGITAL Corporation</x:v>
      </x:c>
      <x:c r="E2230" s="50" t="str">
        <x:v>Standard Market(Domestic)</x:v>
      </x:c>
      <x:c r="F2230" s="50" t="str">
        <x:v>Information &amp; Communication</x:v>
      </x:c>
      <x:c r="G2230" s="51" t="n">
        <x:v>13725.533</x:v>
      </x:c>
      <x:c r="H2230" s="51" t="n">
        <x:v>16151.052</x:v>
      </x:c>
      <x:c r="I2230" s="51" t="n">
        <x:v>19504.878</x:v>
      </x:c>
      <x:c r="J2230" s="51" t="n">
        <x:v>19944.692</x:v>
      </x:c>
      <x:c r="K2230" s="51" t="n">
        <x:v>20263.161</x:v>
      </x:c>
      <x:c r="L2230" s="52" t="n">
        <x:f>IFERROR(H2230/G2230-1,"")</x:f>
        <x:v>0.17671583318476602</x:v>
      </x:c>
      <x:c r="M2230" s="52" t="n">
        <x:f>IFERROR(I2230/H2230-1,"")</x:f>
        <x:v>0.20765371816027844</x:v>
      </x:c>
      <x:c r="N2230" s="52" t="n">
        <x:f>IFERROR(J2230/I2230-1,"")</x:f>
        <x:v>0.022548923402648136</x:v>
      </x:c>
      <x:c r="O2230" s="52" t="n">
        <x:f>IFERROR(K2230/J2230-1,"")</x:f>
        <x:v>0.015967606819899727</x:v>
      </x:c>
      <x:c r="P2230" s="52" t="n">
        <x:f>IFERROR((K2230/G2230)^(1/4)-1,"")</x:f>
        <x:v>0.10228651441584935</x:v>
      </x:c>
      <x:c r="Q2230" s="51" t="n">
        <x:v>1628.448</x:v>
      </x:c>
      <x:c r="R2230" s="52" t="n">
        <x:f>IFERROR(Q2230/K2230,"")</x:f>
        <x:v>0.08036495391809798</x:v>
      </x:c>
      <x:c r="S2230" s="53" t="n">
        <x:v>37653</x:v>
      </x:c>
      <x:c r="T2230" s="50" t="str">
        <x:v>EDINET_company_history</x:v>
      </x:c>
      <x:c r="U2230" s="50" t="str">
        <x:v>株式会社安川電機</x:v>
      </x:c>
      <x:c r="V2230" s="54" t="n">
        <x:v>0.3893</x:v>
      </x:c>
      <x:c r="W2230" s="50" t="str">
        <x:v>玉 井 裕 治</x:v>
      </x:c>
      <x:c r="X2230" s="50" t="b">
        <x:f>AND(COUNT(L2230:O2230)=4,L2230&gt;='設定'!$B$6,M2230&gt;='設定'!$B$6,N2230&gt;='設定'!$B$6,O2230&gt;='設定'!$B$6)</x:f>
        <x:v>0</x:v>
      </x:c>
      <x:c r="Y2230" s="50" t="b">
        <x:f>AND(COUNT(G2230:K2230)=5,P2230&gt;='設定'!$B$7)</x:f>
        <x:v>0</x:v>
      </x:c>
      <x:c r="Z2230" s="50" t="b">
        <x:f>AND(ISNUMBER(R2230),R2230&gt;='設定'!$B$8)</x:f>
        <x:v>0</x:v>
      </x:c>
      <x:c r="AA2230" s="50" t="b">
        <x:f>AND(ISNUMBER(S2230),S2230&gt;=DATE(YEAR('設定'!$B$10)-'設定'!$B$9,MONTH('設定'!$B$10),DAY('設定'!$B$10)))</x:f>
        <x:v>0</x:v>
      </x:c>
      <x:c r="AB2230" s="55" t="b">
        <x:v>0</x:v>
      </x:c>
      <x:c r="AC2230" s="55" t="b">
        <x:v>0</x:v>
      </x:c>
      <x:c r="AD2230" s="50" t="n">
        <x:f>IF(X2230,1,0)+IF(Z2230,1,0)+IF(AA2230,1,0)+IF(AB2230,1,0)</x:f>
        <x:v>0</x:v>
      </x:c>
      <x:c r="AE2230" s="50" t="n">
        <x:f>IF(Y2230,1,0)+IF(Z2230,1,0)+IF(AA2230,1,0)+IF(AB2230,1,0)</x:f>
        <x:v>0</x:v>
      </x:c>
      <x:c r="AF2230" s="50" t="n">
        <x:f>IF(Y2230,1,0)+IF(Z2230,1,0)+IF(AA2230,1,0)+IF(AC2230,1,0)</x:f>
        <x:v>0</x:v>
      </x:c>
      <x:c r="AG2230" s="53" t="n">
        <x:v>44348</x:v>
      </x:c>
      <x:c r="AH2230" s="50" t="str">
        <x:v>S100Y56T</x:v>
      </x:c>
      <x:c r="AI2230" s="50" t="str">
        <x:v>NetSalesSummaryOfBusinessResults</x:v>
      </x:c>
      <x:c r="AJ2230" s="50" t="str">
        <x:v>OperatingIncome</x:v>
      </x:c>
      <x:c r="AK2230" s="53" t="n">
        <x:v>46081</x:v>
      </x:c>
      <x:c r="AL2230" s="50" t="str">
        <x:v>365/365/366/365/365</x:v>
      </x:c>
      <x:c r="AM2230" s="51" t="n">
        <x:v>17826000</x:v>
      </x:c>
      <x:c r="AN2230" s="51" t="n">
        <x:v>1009</x:v>
      </x:c>
      <x:c r="AO2230" s="51" t="n">
        <x:f>IFERROR(AM2230*AN2230,"")</x:f>
        <x:v>17986434000</x:v>
      </x:c>
      <x:c r="AP2230" s="56" t="n">
        <x:f>IFERROR(AO2230/(K2230*1000000),"")</x:f>
        <x:v>0.8876420613743334</x:v>
      </x:c>
      <x:c r="AQ2230" s="57" t="n">
        <x:v>160879241.66666666</x:v>
      </x:c>
      <x:c r="AR2230" s="52" t="n">
        <x:v>0.3930974819525705</x:v>
      </x:c>
      <x:c r="AS2230" s="52" t="n">
        <x:v>-0.4539972605414525</x:v>
      </x:c>
      <x:c r="AT2230" s="55" t="b">
        <x:v>1</x:v>
      </x:c>
      <x:c r="AU2230" s="50"/>
      <x:c r="AV2230" s="58" t="n">
        <x:v>0.1017697335605147</x:v>
      </x:c>
      <x:c r="AW2230" s="50" t="n">
        <x:v>1222</x:v>
      </x:c>
      <x:c r="AX2230" s="50" t="str">
        <x:v>Future Moat</x:v>
      </x:c>
      <x:c r="AY2230" s="50" t="str">
        <x:v>目立つ機械的警告なし（定性確認は別途必要）</x:v>
      </x:c>
      <x:c r="AZ2230" s="59" t="str">
        <x:v>2026-05-21 10:43</x:v>
      </x:c>
      <x:c r="BA2230" s="53" t="n">
        <x:v>37653</x:v>
      </x:c>
      <x:c r="BB2230" s="50"/>
      <x:c r="BC2230" s="50"/>
      <x:c r="BD2230" s="50"/>
    </x:row>
    <x:row r="2231">
      <x:c r="A2231" s="50" t="n">
        <x:v>2230</x:v>
      </x:c>
      <x:c r="B2231" s="50" t="str">
        <x:v>9755</x:v>
      </x:c>
      <x:c r="C2231" s="50" t="str">
        <x:v>9755.T</x:v>
      </x:c>
      <x:c r="D2231" s="50" t="str">
        <x:v>OYO Corporation</x:v>
      </x:c>
      <x:c r="E2231" s="50" t="str">
        <x:v>Prime Market (Domestic)</x:v>
      </x:c>
      <x:c r="F2231" s="50" t="str">
        <x:v>Services</x:v>
      </x:c>
      <x:c r="G2231" s="51" t="n">
        <x:v>51675</x:v>
      </x:c>
      <x:c r="H2231" s="51" t="n">
        <x:v>59011</x:v>
      </x:c>
      <x:c r="I2231" s="51" t="n">
        <x:v>65602</x:v>
      </x:c>
      <x:c r="J2231" s="51" t="n">
        <x:v>74085</x:v>
      </x:c>
      <x:c r="K2231" s="51" t="n">
        <x:v>76285</x:v>
      </x:c>
      <x:c r="L2231" s="52" t="n">
        <x:f>IFERROR(H2231/G2231-1,"")</x:f>
        <x:v>0.1419641993226899</x:v>
      </x:c>
      <x:c r="M2231" s="52" t="n">
        <x:f>IFERROR(I2231/H2231-1,"")</x:f>
        <x:v>0.11169104065343749</x:v>
      </x:c>
      <x:c r="N2231" s="52" t="n">
        <x:f>IFERROR(J2231/I2231-1,"")</x:f>
        <x:v>0.12931008200969485</x:v>
      </x:c>
      <x:c r="O2231" s="52" t="n">
        <x:f>IFERROR(K2231/J2231-1,"")</x:f>
        <x:v>0.029695619896065395</x:v>
      </x:c>
      <x:c r="P2231" s="52" t="n">
        <x:f>IFERROR((K2231/G2231)^(1/4)-1,"")</x:f>
        <x:v>0.10227426078223978</x:v>
      </x:c>
      <x:c r="Q2231" s="51" t="n">
        <x:v>4108</x:v>
      </x:c>
      <x:c r="R2231" s="52" t="n">
        <x:f>IFERROR(Q2231/K2231,"")</x:f>
        <x:v>0.05385069148587534</x:v>
      </x:c>
      <x:c r="S2231" s="53" t="n">
        <x:v>33512</x:v>
      </x:c>
      <x:c r="T2231" s="50" t="str">
        <x:v>EDINET_company_history</x:v>
      </x:c>
      <x:c r="U2231" s="50" t="str">
        <x:v>日本マスタートラスト信託銀行株式会社（信託口）</x:v>
      </x:c>
      <x:c r="V2231" s="54" t="n">
        <x:v>0.112</x:v>
      </x:c>
      <x:c r="W2231" s="50" t="str">
        <x:v>天 野 洋 文 / 平 嶋 優 一 / 五 十 嵐 崇 博</x:v>
      </x:c>
      <x:c r="X2231" s="50" t="b">
        <x:f>AND(COUNT(L2231:O2231)=4,L2231&gt;='設定'!$B$6,M2231&gt;='設定'!$B$6,N2231&gt;='設定'!$B$6,O2231&gt;='設定'!$B$6)</x:f>
        <x:v>0</x:v>
      </x:c>
      <x:c r="Y2231" s="50" t="b">
        <x:f>AND(COUNT(G2231:K2231)=5,P2231&gt;='設定'!$B$7)</x:f>
        <x:v>0</x:v>
      </x:c>
      <x:c r="Z2231" s="50" t="b">
        <x:f>AND(ISNUMBER(R2231),R2231&gt;='設定'!$B$8)</x:f>
        <x:v>0</x:v>
      </x:c>
      <x:c r="AA2231" s="50" t="b">
        <x:f>AND(ISNUMBER(S2231),S2231&gt;=DATE(YEAR('設定'!$B$10)-'設定'!$B$9,MONTH('設定'!$B$10),DAY('設定'!$B$10)))</x:f>
        <x:v>0</x:v>
      </x:c>
      <x:c r="AB2231" s="55" t="b">
        <x:v>0</x:v>
      </x:c>
      <x:c r="AC2231" s="55" t="b">
        <x:v>0</x:v>
      </x:c>
      <x:c r="AD2231" s="50" t="n">
        <x:f>IF(X2231,1,0)+IF(Z2231,1,0)+IF(AA2231,1,0)+IF(AB2231,1,0)</x:f>
        <x:v>0</x:v>
      </x:c>
      <x:c r="AE2231" s="50" t="n">
        <x:f>IF(Y2231,1,0)+IF(Z2231,1,0)+IF(AA2231,1,0)+IF(AB2231,1,0)</x:f>
        <x:v>0</x:v>
      </x:c>
      <x:c r="AF2231" s="50" t="n">
        <x:f>IF(Y2231,1,0)+IF(Z2231,1,0)+IF(AA2231,1,0)+IF(AC2231,1,0)</x:f>
        <x:v>0</x:v>
      </x:c>
      <x:c r="AG2231" s="53" t="n">
        <x:v>44348</x:v>
      </x:c>
      <x:c r="AH2231" s="50" t="str">
        <x:v>S100XTJV</x:v>
      </x:c>
      <x:c r="AI2231" s="50" t="str">
        <x:v>NetSalesSummaryOfBusinessResults</x:v>
      </x:c>
      <x:c r="AJ2231" s="50" t="str">
        <x:v>OperatingIncome</x:v>
      </x:c>
      <x:c r="AK2231" s="53" t="n">
        <x:v>46022</x:v>
      </x:c>
      <x:c r="AL2231" s="50" t="str">
        <x:v>365/365/365/366/365</x:v>
      </x:c>
      <x:c r="AM2231" s="51" t="n">
        <x:v>22787700</x:v>
      </x:c>
      <x:c r="AN2231" s="51" t="n">
        <x:v>2820</x:v>
      </x:c>
      <x:c r="AO2231" s="51" t="n">
        <x:f>IFERROR(AM2231*AN2231,"")</x:f>
        <x:v>64261314000</x:v>
      </x:c>
      <x:c r="AP2231" s="56" t="n">
        <x:f>IFERROR(AO2231/(K2231*1000000),"")</x:f>
        <x:v>0.8423846627777414</x:v>
      </x:c>
      <x:c r="AQ2231" s="57" t="n">
        <x:v>226440950</x:v>
      </x:c>
      <x:c r="AR2231" s="52" t="n">
        <x:v>0.3161415373250337</x:v>
      </x:c>
      <x:c r="AS2231" s="52" t="n">
        <x:v>-0.3254189687087285</x:v>
      </x:c>
      <x:c r="AT2231" s="55" t="b">
        <x:v>1</x:v>
      </x:c>
      <x:c r="AU2231" s="50"/>
      <x:c r="AV2231" s="58" t="n">
        <x:v>0.0613828181124181</x:v>
      </x:c>
      <x:c r="AW2231" s="50" t="n">
        <x:v>1448</x:v>
      </x:c>
      <x:c r="AX2231" s="50" t="str">
        <x:v>Core Moat</x:v>
      </x:c>
      <x:c r="AY2231" s="50" t="str">
        <x:v>目立つ機械的警告なし（定性確認は別途必要）</x:v>
      </x:c>
      <x:c r="AZ2231" s="59" t="str">
        <x:v>2026-03-25 10:01</x:v>
      </x:c>
      <x:c r="BA2231" s="53" t="n">
        <x:v>33512</x:v>
      </x:c>
      <x:c r="BB2231" s="50"/>
      <x:c r="BC2231" s="50"/>
      <x:c r="BD2231" s="50" t="str">
        <x:v>TOPIX Small 2</x:v>
      </x:c>
    </x:row>
    <x:row r="2232">
      <x:c r="A2232" s="50" t="n">
        <x:v>2231</x:v>
      </x:c>
      <x:c r="B2232" s="50" t="str">
        <x:v>5918</x:v>
      </x:c>
      <x:c r="C2232" s="50" t="str">
        <x:v>5918.T</x:v>
      </x:c>
      <x:c r="D2232" s="50" t="str">
        <x:v>The Takigami Steel Construction Co.,Ltd.</x:v>
      </x:c>
      <x:c r="E2232" s="50" t="str">
        <x:v>Standard Market(Domestic)</x:v>
      </x:c>
      <x:c r="F2232" s="50" t="str">
        <x:v>Metal Products</x:v>
      </x:c>
      <x:c r="G2232" s="51" t="n">
        <x:v>16181</x:v>
      </x:c>
      <x:c r="H2232" s="51" t="n">
        <x:v>14678</x:v>
      </x:c>
      <x:c r="I2232" s="51" t="n">
        <x:v>18617</x:v>
      </x:c>
      <x:c r="J2232" s="51" t="n">
        <x:v>23328</x:v>
      </x:c>
      <x:c r="K2232" s="51" t="n">
        <x:v>23840</x:v>
      </x:c>
      <x:c r="L2232" s="52" t="n">
        <x:f>IFERROR(H2232/G2232-1,"")</x:f>
        <x:v>-0.09288671899140966</x:v>
      </x:c>
      <x:c r="M2232" s="52" t="n">
        <x:f>IFERROR(I2232/H2232-1,"")</x:f>
        <x:v>0.26836081209974116</x:v>
      </x:c>
      <x:c r="N2232" s="52" t="n">
        <x:f>IFERROR(J2232/I2232-1,"")</x:f>
        <x:v>0.2530482891980448</x:v>
      </x:c>
      <x:c r="O2232" s="52" t="n">
        <x:f>IFERROR(K2232/J2232-1,"")</x:f>
        <x:v>0.021947873799725626</x:v>
      </x:c>
      <x:c r="P2232" s="52" t="n">
        <x:f>IFERROR((K2232/G2232)^(1/4)-1,"")</x:f>
        <x:v>0.10173012152984184</x:v>
      </x:c>
      <x:c r="Q2232" s="51" t="n">
        <x:v>-389</x:v>
      </x:c>
      <x:c r="R2232" s="52" t="n">
        <x:f>IFERROR(Q2232/K2232,"")</x:f>
        <x:v>-0.016317114093959733</x:v>
      </x:c>
      <x:c r="S2232" s="53" t="n">
        <x:v>22555</x:v>
      </x:c>
      <x:c r="T2232" s="50" t="str">
        <x:v>EDINET_company_history</x:v>
      </x:c>
      <x:c r="U2232" s="50" t="str">
        <x:v>瀧上精機工業株式会社</x:v>
      </x:c>
      <x:c r="V2232" s="54" t="n">
        <x:v>0.1709</x:v>
      </x:c>
      <x:c r="W2232" s="50" t="str">
        <x:v>瀧上 晶義 / 小山 研造 / 岩田 亮</x:v>
      </x:c>
      <x:c r="X2232" s="50" t="b">
        <x:f>AND(COUNT(L2232:O2232)=4,L2232&gt;='設定'!$B$6,M2232&gt;='設定'!$B$6,N2232&gt;='設定'!$B$6,O2232&gt;='設定'!$B$6)</x:f>
        <x:v>0</x:v>
      </x:c>
      <x:c r="Y2232" s="50" t="b">
        <x:f>AND(COUNT(G2232:K2232)=5,P2232&gt;='設定'!$B$7)</x:f>
        <x:v>0</x:v>
      </x:c>
      <x:c r="Z2232" s="50" t="b">
        <x:f>AND(ISNUMBER(R2232),R2232&gt;='設定'!$B$8)</x:f>
        <x:v>0</x:v>
      </x:c>
      <x:c r="AA2232" s="50" t="b">
        <x:f>AND(ISNUMBER(S2232),S2232&gt;=DATE(YEAR('設定'!$B$10)-'設定'!$B$9,MONTH('設定'!$B$10),DAY('設定'!$B$10)))</x:f>
        <x:v>0</x:v>
      </x:c>
      <x:c r="AB2232" s="55" t="b">
        <x:v>0</x:v>
      </x:c>
      <x:c r="AC2232" s="55" t="b">
        <x:v>0</x:v>
      </x:c>
      <x:c r="AD2232" s="50" t="n">
        <x:f>IF(X2232,1,0)+IF(Z2232,1,0)+IF(AA2232,1,0)+IF(AB2232,1,0)</x:f>
        <x:v>0</x:v>
      </x:c>
      <x:c r="AE2232" s="50" t="n">
        <x:f>IF(Y2232,1,0)+IF(Z2232,1,0)+IF(AA2232,1,0)+IF(AB2232,1,0)</x:f>
        <x:v>0</x:v>
      </x:c>
      <x:c r="AF2232" s="50" t="n">
        <x:f>IF(Y2232,1,0)+IF(Z2232,1,0)+IF(AA2232,1,0)+IF(AC2232,1,0)</x:f>
        <x:v>0</x:v>
      </x:c>
      <x:c r="AG2232" s="53" t="n">
        <x:v>44348</x:v>
      </x:c>
      <x:c r="AH2232" s="50" t="str">
        <x:v>S100W67V</x:v>
      </x:c>
      <x:c r="AI2232" s="50" t="str">
        <x:v>NetSalesSummaryOfBusinessResults</x:v>
      </x:c>
      <x:c r="AJ2232" s="50" t="str">
        <x:v>OperatingIncome</x:v>
      </x:c>
      <x:c r="AK2232" s="53" t="n">
        <x:v>45747</x:v>
      </x:c>
      <x:c r="AL2232" s="50" t="str">
        <x:v>365/365/365/366/365</x:v>
      </x:c>
      <x:c r="AM2232" s="51" t="n">
        <x:v>2102200</x:v>
      </x:c>
      <x:c r="AN2232" s="51" t="n">
        <x:v>7190</x:v>
      </x:c>
      <x:c r="AO2232" s="51" t="n">
        <x:f>IFERROR(AM2232*AN2232,"")</x:f>
        <x:v>15114818000</x:v>
      </x:c>
      <x:c r="AP2232" s="56" t="n">
        <x:f>IFERROR(AO2232/(K2232*1000000),"")</x:f>
        <x:v>0.634010822147651</x:v>
      </x:c>
      <x:c r="AQ2232" s="57" t="n">
        <x:v>24836100</x:v>
      </x:c>
      <x:c r="AR2232" s="52" t="n">
        <x:v>0.2462702030560998</x:v>
      </x:c>
      <x:c r="AS2232" s="52" t="n">
        <x:v>-0.302176433229936</x:v>
      </x:c>
      <x:c r="AT2232" s="55" t="b">
        <x:v>0</x:v>
      </x:c>
      <x:c r="AU2232" s="50" t="str">
        <x:v>repeated_negative_operating_cf</x:v>
      </x:c>
      <x:c r="AV2232" s="58" t="n">
        <x:v>0.1476874485510317</x:v>
      </x:c>
      <x:c r="AW2232" s="50" t="n">
        <x:v>956</x:v>
      </x:c>
      <x:c r="AX2232" s="50" t="str">
        <x:v>Discovery</x:v>
      </x:c>
      <x:c r="AY2232" s="50" t="str">
        <x:v>既存適格性フィルター不通過: repeated_negative_operating_cf</x:v>
      </x:c>
      <x:c r="AZ2232" s="59" t="str">
        <x:v>2025-06-26 09:09</x:v>
      </x:c>
      <x:c r="BA2232" s="53" t="n">
        <x:v>22555</x:v>
      </x:c>
      <x:c r="BB2232" s="50"/>
      <x:c r="BC2232" s="50"/>
      <x:c r="BD2232" s="50"/>
    </x:row>
    <x:row r="2233">
      <x:c r="A2233" s="50" t="n">
        <x:v>2232</x:v>
      </x:c>
      <x:c r="B2233" s="50" t="str">
        <x:v>7292</x:v>
      </x:c>
      <x:c r="C2233" s="50" t="str">
        <x:v>7292.T</x:v>
      </x:c>
      <x:c r="D2233" s="50" t="str">
        <x:v>MURAKAMI CORPORATION</x:v>
      </x:c>
      <x:c r="E2233" s="50" t="str">
        <x:v>Standard Market(Domestic)</x:v>
      </x:c>
      <x:c r="F2233" s="50" t="str">
        <x:v>Transportation Equipment</x:v>
      </x:c>
      <x:c r="G2233" s="51" t="n">
        <x:v>74147</x:v>
      </x:c>
      <x:c r="H2233" s="51" t="n">
        <x:v>73595</x:v>
      </x:c>
      <x:c r="I2233" s="51" t="n">
        <x:v>90643</x:v>
      </x:c>
      <x:c r="J2233" s="51" t="n">
        <x:v>104601</x:v>
      </x:c>
      <x:c r="K2233" s="51" t="n">
        <x:v>109205</x:v>
      </x:c>
      <x:c r="L2233" s="52" t="n">
        <x:f>IFERROR(H2233/G2233-1,"")</x:f>
        <x:v>-0.00744467072167454</x:v>
      </x:c>
      <x:c r="M2233" s="52" t="n">
        <x:f>IFERROR(I2233/H2233-1,"")</x:f>
        <x:v>0.2316461716149194</x:v>
      </x:c>
      <x:c r="N2233" s="52" t="n">
        <x:f>IFERROR(J2233/I2233-1,"")</x:f>
        <x:v>0.15398872499806937</x:v>
      </x:c>
      <x:c r="O2233" s="52" t="n">
        <x:f>IFERROR(K2233/J2233-1,"")</x:f>
        <x:v>0.044014875574803325</x:v>
      </x:c>
      <x:c r="P2233" s="52" t="n">
        <x:f>IFERROR((K2233/G2233)^(1/4)-1,"")</x:f>
        <x:v>0.10163375542590791</x:v>
      </x:c>
      <x:c r="Q2233" s="51" t="n">
        <x:v>8861</x:v>
      </x:c>
      <x:c r="R2233" s="52" t="n">
        <x:f>IFERROR(Q2233/K2233,"")</x:f>
        <x:v>0.0811409733986539</x:v>
      </x:c>
      <x:c r="S2233" s="53" t="n">
        <x:v>34759</x:v>
      </x:c>
      <x:c r="T2233" s="50" t="str">
        <x:v>EDINET_company_history</x:v>
      </x:c>
      <x:c r="U2233" s="50" t="str">
        <x:v>株式会社豊英社</x:v>
      </x:c>
      <x:c r="V2233" s="54" t="n">
        <x:v>0.1607</x:v>
      </x:c>
      <x:c r="W2233" s="50" t="str">
        <x:v>村上 太郎</x:v>
      </x:c>
      <x:c r="X2233" s="50" t="b">
        <x:f>AND(COUNT(L2233:O2233)=4,L2233&gt;='設定'!$B$6,M2233&gt;='設定'!$B$6,N2233&gt;='設定'!$B$6,O2233&gt;='設定'!$B$6)</x:f>
        <x:v>0</x:v>
      </x:c>
      <x:c r="Y2233" s="50" t="b">
        <x:f>AND(COUNT(G2233:K2233)=5,P2233&gt;='設定'!$B$7)</x:f>
        <x:v>0</x:v>
      </x:c>
      <x:c r="Z2233" s="50" t="b">
        <x:f>AND(ISNUMBER(R2233),R2233&gt;='設定'!$B$8)</x:f>
        <x:v>0</x:v>
      </x:c>
      <x:c r="AA2233" s="50" t="b">
        <x:f>AND(ISNUMBER(S2233),S2233&gt;=DATE(YEAR('設定'!$B$10)-'設定'!$B$9,MONTH('設定'!$B$10),DAY('設定'!$B$10)))</x:f>
        <x:v>0</x:v>
      </x:c>
      <x:c r="AB2233" s="55" t="b">
        <x:v>0</x:v>
      </x:c>
      <x:c r="AC2233" s="55" t="b">
        <x:v>0</x:v>
      </x:c>
      <x:c r="AD2233" s="50" t="n">
        <x:f>IF(X2233,1,0)+IF(Z2233,1,0)+IF(AA2233,1,0)+IF(AB2233,1,0)</x:f>
        <x:v>0</x:v>
      </x:c>
      <x:c r="AE2233" s="50" t="n">
        <x:f>IF(Y2233,1,0)+IF(Z2233,1,0)+IF(AA2233,1,0)+IF(AB2233,1,0)</x:f>
        <x:v>0</x:v>
      </x:c>
      <x:c r="AF2233" s="50" t="n">
        <x:f>IF(Y2233,1,0)+IF(Z2233,1,0)+IF(AA2233,1,0)+IF(AC2233,1,0)</x:f>
        <x:v>0</x:v>
      </x:c>
      <x:c r="AG2233" s="53" t="n">
        <x:v>44348</x:v>
      </x:c>
      <x:c r="AH2233" s="50" t="str">
        <x:v>S100W6YA</x:v>
      </x:c>
      <x:c r="AI2233" s="50" t="str">
        <x:v>NetSalesSummaryOfBusinessResults</x:v>
      </x:c>
      <x:c r="AJ2233" s="50" t="str">
        <x:v>OperatingIncome</x:v>
      </x:c>
      <x:c r="AK2233" s="53" t="n">
        <x:v>45747</x:v>
      </x:c>
      <x:c r="AL2233" s="50" t="str">
        <x:v>365/365/365/366/365</x:v>
      </x:c>
      <x:c r="AM2233" s="51" t="n">
        <x:v>11576200</x:v>
      </x:c>
      <x:c r="AN2233" s="51" t="n">
        <x:v>6560</x:v>
      </x:c>
      <x:c r="AO2233" s="51" t="n">
        <x:f>IFERROR(AM2233*AN2233,"")</x:f>
        <x:v>75939872000</x:v>
      </x:c>
      <x:c r="AP2233" s="56" t="n">
        <x:f>IFERROR(AO2233/(K2233*1000000),"")</x:f>
        <x:v>0.6953882331395083</x:v>
      </x:c>
      <x:c r="AQ2233" s="57" t="n">
        <x:v>40257966.666666664</x:v>
      </x:c>
      <x:c r="AR2233" s="52" t="n">
        <x:v>0.2898625361509025</x:v>
      </x:c>
      <x:c r="AS2233" s="52" t="n">
        <x:v>-0.3050479455768325</x:v>
      </x:c>
      <x:c r="AT2233" s="55" t="b">
        <x:v>1</x:v>
      </x:c>
      <x:c r="AU2233" s="50"/>
      <x:c r="AV2233" s="58" t="n">
        <x:v>0.1375240042853447</x:v>
      </x:c>
      <x:c r="AW2233" s="50" t="n">
        <x:v>1012</x:v>
      </x:c>
      <x:c r="AX2233" s="50" t="str">
        <x:v>Discovery</x:v>
      </x:c>
      <x:c r="AY2233" s="50" t="str">
        <x:v>目立つ機械的警告なし（定性確認は別途必要）</x:v>
      </x:c>
      <x:c r="AZ2233" s="59" t="str">
        <x:v>2025-06-26 15:36</x:v>
      </x:c>
      <x:c r="BA2233" s="53" t="n">
        <x:v>34759</x:v>
      </x:c>
      <x:c r="BB2233" s="50"/>
      <x:c r="BC2233" s="50"/>
      <x:c r="BD2233" s="50"/>
    </x:row>
    <x:row r="2234">
      <x:c r="A2234" s="50" t="n">
        <x:v>2233</x:v>
      </x:c>
      <x:c r="B2234" s="50" t="str">
        <x:v>3788</x:v>
      </x:c>
      <x:c r="C2234" s="50" t="str">
        <x:v>3788.T</x:v>
      </x:c>
      <x:c r="D2234" s="50" t="str">
        <x:v>GMO GlobalSign Holdings K.K.</x:v>
      </x:c>
      <x:c r="E2234" s="50" t="str">
        <x:v>Prime Market (Domestic)</x:v>
      </x:c>
      <x:c r="F2234" s="50" t="str">
        <x:v>Information &amp; Communication</x:v>
      </x:c>
      <x:c r="G2234" s="51" t="n">
        <x:v>14046.171</x:v>
      </x:c>
      <x:c r="H2234" s="51" t="n">
        <x:v>15960.064</x:v>
      </x:c>
      <x:c r="I2234" s="51" t="n">
        <x:v>17499.962</x:v>
      </x:c>
      <x:c r="J2234" s="51" t="n">
        <x:v>19166.085</x:v>
      </x:c>
      <x:c r="K2234" s="51" t="n">
        <x:v>20670.761</x:v>
      </x:c>
      <x:c r="L2234" s="52" t="n">
        <x:f>IFERROR(H2234/G2234-1,"")</x:f>
        <x:v>0.1362572760932499</x:v>
      </x:c>
      <x:c r="M2234" s="52" t="n">
        <x:f>IFERROR(I2234/H2234-1,"")</x:f>
        <x:v>0.09648445018766827</x:v>
      </x:c>
      <x:c r="N2234" s="52" t="n">
        <x:f>IFERROR(J2234/I2234-1,"")</x:f>
        <x:v>0.09520723530713959</x:v>
      </x:c>
      <x:c r="O2234" s="52" t="n">
        <x:f>IFERROR(K2234/J2234-1,"")</x:f>
        <x:v>0.07850721730598598</x:v>
      </x:c>
      <x:c r="P2234" s="52" t="n">
        <x:f>IFERROR((K2234/G2234)^(1/4)-1,"")</x:f>
        <x:v>0.10141155548854908</x:v>
      </x:c>
      <x:c r="Q2234" s="51" t="n">
        <x:v>1475.276</x:v>
      </x:c>
      <x:c r="R2234" s="52" t="n">
        <x:f>IFERROR(Q2234/K2234,"")</x:f>
        <x:v>0.07137018322644242</x:v>
      </x:c>
      <x:c r="S2234" s="53" t="n">
        <x:v>38687</x:v>
      </x:c>
      <x:c r="T2234" s="50" t="str">
        <x:v>EDINET_company_history</x:v>
      </x:c>
      <x:c r="U2234" s="50" t="str">
        <x:v>ＧＭＯインターネットグループ株式会社</x:v>
      </x:c>
      <x:c r="V2234" s="54" t="n">
        <x:v>0.5197</x:v>
      </x:c>
      <x:c r="W2234" s="50" t="str">
        <x:v>青 山 満 / 中 條 一 郎</x:v>
      </x:c>
      <x:c r="X2234" s="50" t="b">
        <x:f>AND(COUNT(L2234:O2234)=4,L2234&gt;='設定'!$B$6,M2234&gt;='設定'!$B$6,N2234&gt;='設定'!$B$6,O2234&gt;='設定'!$B$6)</x:f>
        <x:v>0</x:v>
      </x:c>
      <x:c r="Y2234" s="50" t="b">
        <x:f>AND(COUNT(G2234:K2234)=5,P2234&gt;='設定'!$B$7)</x:f>
        <x:v>0</x:v>
      </x:c>
      <x:c r="Z2234" s="50" t="b">
        <x:f>AND(ISNUMBER(R2234),R2234&gt;='設定'!$B$8)</x:f>
        <x:v>0</x:v>
      </x:c>
      <x:c r="AA2234" s="50" t="b">
        <x:f>AND(ISNUMBER(S2234),S2234&gt;=DATE(YEAR('設定'!$B$10)-'設定'!$B$9,MONTH('設定'!$B$10),DAY('設定'!$B$10)))</x:f>
        <x:v>0</x:v>
      </x:c>
      <x:c r="AB2234" s="55" t="b">
        <x:v>0</x:v>
      </x:c>
      <x:c r="AC2234" s="55" t="b">
        <x:v>0</x:v>
      </x:c>
      <x:c r="AD2234" s="50" t="n">
        <x:f>IF(X2234,1,0)+IF(Z2234,1,0)+IF(AA2234,1,0)+IF(AB2234,1,0)</x:f>
        <x:v>0</x:v>
      </x:c>
      <x:c r="AE2234" s="50" t="n">
        <x:f>IF(Y2234,1,0)+IF(Z2234,1,0)+IF(AA2234,1,0)+IF(AB2234,1,0)</x:f>
        <x:v>0</x:v>
      </x:c>
      <x:c r="AF2234" s="50" t="n">
        <x:f>IF(Y2234,1,0)+IF(Z2234,1,0)+IF(AA2234,1,0)+IF(AC2234,1,0)</x:f>
        <x:v>0</x:v>
      </x:c>
      <x:c r="AG2234" s="53" t="n">
        <x:v>44348</x:v>
      </x:c>
      <x:c r="AH2234" s="50" t="str">
        <x:v>S100XREJ</x:v>
      </x:c>
      <x:c r="AI2234" s="50" t="str">
        <x:v>NetSalesSummaryOfBusinessResults</x:v>
      </x:c>
      <x:c r="AJ2234" s="50" t="str">
        <x:v>OperatingIncome</x:v>
      </x:c>
      <x:c r="AK2234" s="53" t="n">
        <x:v>46022</x:v>
      </x:c>
      <x:c r="AL2234" s="50" t="str">
        <x:v>365/365/365/366/365</x:v>
      </x:c>
      <x:c r="AM2234" s="51" t="n">
        <x:v>11481700</x:v>
      </x:c>
      <x:c r="AN2234" s="51" t="n">
        <x:v>1934</x:v>
      </x:c>
      <x:c r="AO2234" s="51" t="n">
        <x:f>IFERROR(AM2234*AN2234,"")</x:f>
        <x:v>22205607800</x:v>
      </x:c>
      <x:c r="AP2234" s="56" t="n">
        <x:f>IFERROR(AO2234/(K2234*1000000),"")</x:f>
        <x:v>1.0742520703519334</x:v>
      </x:c>
      <x:c r="AQ2234" s="57" t="n">
        <x:v>63700548.333333336</x:v>
      </x:c>
      <x:c r="AR2234" s="52" t="n">
        <x:v>0.4652647734280316</x:v>
      </x:c>
      <x:c r="AS2234" s="52" t="n">
        <x:v>-0.7113573969510891</x:v>
      </x:c>
      <x:c r="AT2234" s="55" t="b">
        <x:v>1</x:v>
      </x:c>
      <x:c r="AU2234" s="50"/>
      <x:c r="AV2234" s="58" t="n">
        <x:v>-0.1160007707226779</x:v>
      </x:c>
      <x:c r="AW2234" s="50" t="n">
        <x:v>2692</x:v>
      </x:c>
      <x:c r="AX2234" s="50" t="str">
        <x:v>Future Moat</x:v>
      </x:c>
      <x:c r="AY2234" s="50" t="str">
        <x:v>ローカル5年最大下落率-60%以下</x:v>
      </x:c>
      <x:c r="AZ2234" s="59" t="str">
        <x:v>2026-03-18 14:14</x:v>
      </x:c>
      <x:c r="BA2234" s="53" t="n">
        <x:v>38687</x:v>
      </x:c>
      <x:c r="BB2234" s="50"/>
      <x:c r="BC2234" s="50"/>
      <x:c r="BD2234" s="50" t="str">
        <x:v>TOPIX Small 2</x:v>
      </x:c>
    </x:row>
    <x:row r="2235">
      <x:c r="A2235" s="50" t="n">
        <x:v>2234</x:v>
      </x:c>
      <x:c r="B2235" s="50" t="str">
        <x:v>5805</x:v>
      </x:c>
      <x:c r="C2235" s="50" t="str">
        <x:v>5805.T</x:v>
      </x:c>
      <x:c r="D2235" s="50" t="str">
        <x:v>SWCC Corporation</x:v>
      </x:c>
      <x:c r="E2235" s="50" t="str">
        <x:v>Prime Market (Domestic)</x:v>
      </x:c>
      <x:c r="F2235" s="50" t="str">
        <x:v>Nonferrous Metals</x:v>
      </x:c>
      <x:c r="G2235" s="51" t="n">
        <x:v>161697</x:v>
      </x:c>
      <x:c r="H2235" s="51" t="n">
        <x:v>199194</x:v>
      </x:c>
      <x:c r="I2235" s="51" t="n">
        <x:v>209111</x:v>
      </x:c>
      <x:c r="J2235" s="51" t="n">
        <x:v>213904</x:v>
      </x:c>
      <x:c r="K2235" s="51" t="n">
        <x:v>237862</x:v>
      </x:c>
      <x:c r="L2235" s="52" t="n">
        <x:f>IFERROR(H2235/G2235-1,"")</x:f>
        <x:v>0.23189669567153381</x:v>
      </x:c>
      <x:c r="M2235" s="52" t="n">
        <x:f>IFERROR(I2235/H2235-1,"")</x:f>
        <x:v>0.04978563611353759</x:v>
      </x:c>
      <x:c r="N2235" s="52" t="n">
        <x:f>IFERROR(J2235/I2235-1,"")</x:f>
        <x:v>0.02292084108440018</x:v>
      </x:c>
      <x:c r="O2235" s="52" t="n">
        <x:f>IFERROR(K2235/J2235-1,"")</x:f>
        <x:v>0.11200351559578126</x:v>
      </x:c>
      <x:c r="P2235" s="52" t="n">
        <x:f>IFERROR((K2235/G2235)^(1/4)-1,"")</x:f>
        <x:v>0.10130034671155563</x:v>
      </x:c>
      <x:c r="Q2235" s="51" t="n">
        <x:v>20935</x:v>
      </x:c>
      <x:c r="R2235" s="52" t="n">
        <x:f>IFERROR(Q2235/K2235,"")</x:f>
        <x:v>0.08801321774810604</x:v>
      </x:c>
      <x:c r="S2235" s="53" t="n">
        <x:v>13271</x:v>
      </x:c>
      <x:c r="T2235" s="50" t="str">
        <x:v>EDINET_company_history</x:v>
      </x:c>
      <x:c r="U2235" s="50" t="str">
        <x:v>日本マスタートラスト信託銀行㈱(信託口)</x:v>
      </x:c>
      <x:c r="V2235" s="54" t="n">
        <x:v>0.1659</x:v>
      </x:c>
      <x:c r="W2235" s="50" t="str">
        <x:v>長谷川 隆代 / 小又 哲夫</x:v>
      </x:c>
      <x:c r="X2235" s="50" t="b">
        <x:f>AND(COUNT(L2235:O2235)=4,L2235&gt;='設定'!$B$6,M2235&gt;='設定'!$B$6,N2235&gt;='設定'!$B$6,O2235&gt;='設定'!$B$6)</x:f>
        <x:v>0</x:v>
      </x:c>
      <x:c r="Y2235" s="50" t="b">
        <x:f>AND(COUNT(G2235:K2235)=5,P2235&gt;='設定'!$B$7)</x:f>
        <x:v>0</x:v>
      </x:c>
      <x:c r="Z2235" s="50" t="b">
        <x:f>AND(ISNUMBER(R2235),R2235&gt;='設定'!$B$8)</x:f>
        <x:v>0</x:v>
      </x:c>
      <x:c r="AA2235" s="50" t="b">
        <x:f>AND(ISNUMBER(S2235),S2235&gt;=DATE(YEAR('設定'!$B$10)-'設定'!$B$9,MONTH('設定'!$B$10),DAY('設定'!$B$10)))</x:f>
        <x:v>0</x:v>
      </x:c>
      <x:c r="AB2235" s="55" t="b">
        <x:v>0</x:v>
      </x:c>
      <x:c r="AC2235" s="55" t="b">
        <x:v>0</x:v>
      </x:c>
      <x:c r="AD2235" s="50" t="n">
        <x:f>IF(X2235,1,0)+IF(Z2235,1,0)+IF(AA2235,1,0)+IF(AB2235,1,0)</x:f>
        <x:v>0</x:v>
      </x:c>
      <x:c r="AE2235" s="50" t="n">
        <x:f>IF(Y2235,1,0)+IF(Z2235,1,0)+IF(AA2235,1,0)+IF(AB2235,1,0)</x:f>
        <x:v>0</x:v>
      </x:c>
      <x:c r="AF2235" s="50" t="n">
        <x:f>IF(Y2235,1,0)+IF(Z2235,1,0)+IF(AA2235,1,0)+IF(AC2235,1,0)</x:f>
        <x:v>0</x:v>
      </x:c>
      <x:c r="AG2235" s="53" t="n">
        <x:v>44348</x:v>
      </x:c>
      <x:c r="AH2235" s="50" t="str">
        <x:v>S100W4C3</x:v>
      </x:c>
      <x:c r="AI2235" s="50" t="str">
        <x:v>NetSalesSummaryOfBusinessResults</x:v>
      </x:c>
      <x:c r="AJ2235" s="50" t="str">
        <x:v>OperatingIncome</x:v>
      </x:c>
      <x:c r="AK2235" s="53" t="n">
        <x:v>45747</x:v>
      </x:c>
      <x:c r="AL2235" s="50" t="str">
        <x:v>365/365/365/366/365</x:v>
      </x:c>
      <x:c r="AM2235" s="51" t="n">
        <x:v>29697561</x:v>
      </x:c>
      <x:c r="AN2235" s="51" t="n">
        <x:v>15300</x:v>
      </x:c>
      <x:c r="AO2235" s="51" t="n">
        <x:f>IFERROR(AM2235*AN2235,"")</x:f>
        <x:v>454372683300</x:v>
      </x:c>
      <x:c r="AP2235" s="56" t="n">
        <x:f>IFERROR(AO2235/(K2235*1000000),"")</x:f>
        <x:v>1.9102365375722057</x:v>
      </x:c>
      <x:c r="AQ2235" s="57" t="n">
        <x:v>7136362733.333333</x:v>
      </x:c>
      <x:c r="AR2235" s="52" t="n">
        <x:v>0.4716346992295763</x:v>
      </x:c>
      <x:c r="AS2235" s="52" t="n">
        <x:v>-0.383672058633519</x:v>
      </x:c>
      <x:c r="AT2235" s="55" t="b">
        <x:v>1</x:v>
      </x:c>
      <x:c r="AU2235" s="50"/>
      <x:c r="AV2235" s="58" t="n">
        <x:v>0.0148268319303298</x:v>
      </x:c>
      <x:c r="AW2235" s="50" t="n">
        <x:v>1758</x:v>
      </x:c>
      <x:c r="AX2235" s="50" t="str">
        <x:v>Future Moat</x:v>
      </x:c>
      <x:c r="AY2235" s="50" t="str">
        <x:v>目立つ機械的警告なし（定性確認は別途必要）</x:v>
      </x:c>
      <x:c r="AZ2235" s="59" t="str">
        <x:v>2025-06-24 15:59</x:v>
      </x:c>
      <x:c r="BA2235" s="53" t="n">
        <x:v>13271</x:v>
      </x:c>
      <x:c r="BB2235" s="50"/>
      <x:c r="BC2235" s="50"/>
      <x:c r="BD2235" s="50" t="str">
        <x:v>TOPIX Small 1</x:v>
      </x:c>
    </x:row>
    <x:row r="2236">
      <x:c r="A2236" s="50" t="n">
        <x:v>2235</x:v>
      </x:c>
      <x:c r="B2236" s="50" t="str">
        <x:v>8135</x:v>
      </x:c>
      <x:c r="C2236" s="50" t="str">
        <x:v>8135.T</x:v>
      </x:c>
      <x:c r="D2236" s="50" t="str">
        <x:v>ZETT CORPORATION</x:v>
      </x:c>
      <x:c r="E2236" s="50" t="str">
        <x:v>Standard Market(Domestic)</x:v>
      </x:c>
      <x:c r="F2236" s="50" t="str">
        <x:v>Wholesale Trade</x:v>
      </x:c>
      <x:c r="G2236" s="51" t="n">
        <x:v>37611</x:v>
      </x:c>
      <x:c r="H2236" s="51" t="n">
        <x:v>44762</x:v>
      </x:c>
      <x:c r="I2236" s="51" t="n">
        <x:v>49887</x:v>
      </x:c>
      <x:c r="J2236" s="51" t="n">
        <x:v>51957</x:v>
      </x:c>
      <x:c r="K2236" s="51" t="n">
        <x:v>55309</x:v>
      </x:c>
      <x:c r="L2236" s="52" t="n">
        <x:f>IFERROR(H2236/G2236-1,"")</x:f>
        <x:v>0.19013054691446651</x:v>
      </x:c>
      <x:c r="M2236" s="52" t="n">
        <x:f>IFERROR(I2236/H2236-1,"")</x:f>
        <x:v>0.11449443724587827</x:v>
      </x:c>
      <x:c r="N2236" s="52" t="n">
        <x:f>IFERROR(J2236/I2236-1,"")</x:f>
        <x:v>0.04149377593361003</x:v>
      </x:c>
      <x:c r="O2236" s="52" t="n">
        <x:f>IFERROR(K2236/J2236-1,"")</x:f>
        <x:v>0.06451488731066068</x:v>
      </x:c>
      <x:c r="P2236" s="52" t="n">
        <x:f>IFERROR((K2236/G2236)^(1/4)-1,"")</x:f>
        <x:v>0.10121021532440966</x:v>
      </x:c>
      <x:c r="Q2236" s="51" t="n">
        <x:v>1072</x:v>
      </x:c>
      <x:c r="R2236" s="52" t="n">
        <x:f>IFERROR(Q2236/K2236,"")</x:f>
        <x:v>0.01938201739319098</x:v>
      </x:c>
      <x:c r="S2236" s="53" t="n">
        <x:v>29646</x:v>
      </x:c>
      <x:c r="T2236" s="50" t="str">
        <x:v>EDINET_company_history</x:v>
      </x:c>
      <x:c r="U2236" s="50" t="str">
        <x:v>有限会社眞徳</x:v>
      </x:c>
      <x:c r="V2236" s="54" t="n">
        <x:v>0.1973</x:v>
      </x:c>
      <x:c r="W2236" s="50" t="str">
        <x:v>渡辺 裕之 / 和田 耕一</x:v>
      </x:c>
      <x:c r="X2236" s="50" t="b">
        <x:f>AND(COUNT(L2236:O2236)=4,L2236&gt;='設定'!$B$6,M2236&gt;='設定'!$B$6,N2236&gt;='設定'!$B$6,O2236&gt;='設定'!$B$6)</x:f>
        <x:v>0</x:v>
      </x:c>
      <x:c r="Y2236" s="50" t="b">
        <x:f>AND(COUNT(G2236:K2236)=5,P2236&gt;='設定'!$B$7)</x:f>
        <x:v>0</x:v>
      </x:c>
      <x:c r="Z2236" s="50" t="b">
        <x:f>AND(ISNUMBER(R2236),R2236&gt;='設定'!$B$8)</x:f>
        <x:v>0</x:v>
      </x:c>
      <x:c r="AA2236" s="50" t="b">
        <x:f>AND(ISNUMBER(S2236),S2236&gt;=DATE(YEAR('設定'!$B$10)-'設定'!$B$9,MONTH('設定'!$B$10),DAY('設定'!$B$10)))</x:f>
        <x:v>0</x:v>
      </x:c>
      <x:c r="AB2236" s="55" t="b">
        <x:v>0</x:v>
      </x:c>
      <x:c r="AC2236" s="55" t="b">
        <x:v>0</x:v>
      </x:c>
      <x:c r="AD2236" s="50" t="n">
        <x:f>IF(X2236,1,0)+IF(Z2236,1,0)+IF(AA2236,1,0)+IF(AB2236,1,0)</x:f>
        <x:v>0</x:v>
      </x:c>
      <x:c r="AE2236" s="50" t="n">
        <x:f>IF(Y2236,1,0)+IF(Z2236,1,0)+IF(AA2236,1,0)+IF(AB2236,1,0)</x:f>
        <x:v>0</x:v>
      </x:c>
      <x:c r="AF2236" s="50" t="n">
        <x:f>IF(Y2236,1,0)+IF(Z2236,1,0)+IF(AA2236,1,0)+IF(AC2236,1,0)</x:f>
        <x:v>0</x:v>
      </x:c>
      <x:c r="AG2236" s="53" t="n">
        <x:v>44348</x:v>
      </x:c>
      <x:c r="AH2236" s="50" t="str">
        <x:v>S100W675</x:v>
      </x:c>
      <x:c r="AI2236" s="50" t="str">
        <x:v>NetSalesSummaryOfBusinessResults</x:v>
      </x:c>
      <x:c r="AJ2236" s="50" t="str">
        <x:v>OperatingIncome</x:v>
      </x:c>
      <x:c r="AK2236" s="53" t="n">
        <x:v>45747</x:v>
      </x:c>
      <x:c r="AL2236" s="50" t="str">
        <x:v>365/365/365/366/365</x:v>
      </x:c>
      <x:c r="AM2236" s="51" t="n">
        <x:v>19574900</x:v>
      </x:c>
      <x:c r="AN2236" s="51" t="n">
        <x:v>414</x:v>
      </x:c>
      <x:c r="AO2236" s="51" t="n">
        <x:f>IFERROR(AM2236*AN2236,"")</x:f>
        <x:v>8104008600</x:v>
      </x:c>
      <x:c r="AP2236" s="56" t="n">
        <x:f>IFERROR(AO2236/(K2236*1000000),"")</x:f>
        <x:v>0.14652242130575494</x:v>
      </x:c>
      <x:c r="AQ2236" s="57" t="n">
        <x:v>18725446.666666668</x:v>
      </x:c>
      <x:c r="AR2236" s="52" t="n">
        <x:v>0.3855752146750786</x:v>
      </x:c>
      <x:c r="AS2236" s="52" t="n">
        <x:v>-0.4591392950116366</x:v>
      </x:c>
      <x:c r="AT2236" s="55" t="b">
        <x:v>0</x:v>
      </x:c>
      <x:c r="AU2236" s="50" t="str">
        <x:v>low_liquidity</x:v>
      </x:c>
      <x:c r="AV2236" s="58" t="n">
        <x:v>-0.187573820327845</x:v>
      </x:c>
      <x:c r="AW2236" s="50" t="n">
        <x:v>2991</x:v>
      </x:c>
      <x:c r="AX2236" s="50" t="str">
        <x:v>Transformation Moat</x:v>
      </x:c>
      <x:c r="AY2236" s="50" t="str">
        <x:v>既存適格性フィルター不通過: low_liquidity / 60日平均売買代金2,000万円未満</x:v>
      </x:c>
      <x:c r="AZ2236" s="59" t="str">
        <x:v>2025-06-27 09:03</x:v>
      </x:c>
      <x:c r="BA2236" s="53" t="n">
        <x:v>29646</x:v>
      </x:c>
      <x:c r="BB2236" s="50"/>
      <x:c r="BC2236" s="50"/>
      <x:c r="BD2236" s="50"/>
    </x:row>
    <x:row r="2237">
      <x:c r="A2237" s="50" t="n">
        <x:v>2236</x:v>
      </x:c>
      <x:c r="B2237" s="50" t="str">
        <x:v>9861</x:v>
      </x:c>
      <x:c r="C2237" s="50" t="str">
        <x:v>9861.T</x:v>
      </x:c>
      <x:c r="D2237" s="50" t="str">
        <x:v>YOSHINOYA HOLDINGS CO.,LTD.</x:v>
      </x:c>
      <x:c r="E2237" s="50" t="str">
        <x:v>Prime Market (Domestic)</x:v>
      </x:c>
      <x:c r="F2237" s="50" t="str">
        <x:v>Retail Trade</x:v>
      </x:c>
      <x:c r="G2237" s="51" t="n">
        <x:v>153601</x:v>
      </x:c>
      <x:c r="H2237" s="51" t="n">
        <x:v>168099</x:v>
      </x:c>
      <x:c r="I2237" s="51" t="n">
        <x:v>187472</x:v>
      </x:c>
      <x:c r="J2237" s="51" t="n">
        <x:v>204983</x:v>
      </x:c>
      <x:c r="K2237" s="51" t="n">
        <x:v>225667</x:v>
      </x:c>
      <x:c r="L2237" s="52" t="n">
        <x:f>IFERROR(H2237/G2237-1,"")</x:f>
        <x:v>0.09438740633199005</x:v>
      </x:c>
      <x:c r="M2237" s="52" t="n">
        <x:f>IFERROR(I2237/H2237-1,"")</x:f>
        <x:v>0.11524756244831913</x:v>
      </x:c>
      <x:c r="N2237" s="52" t="n">
        <x:f>IFERROR(J2237/I2237-1,"")</x:f>
        <x:v>0.09340594862166074</x:v>
      </x:c>
      <x:c r="O2237" s="52" t="n">
        <x:f>IFERROR(K2237/J2237-1,"")</x:f>
        <x:v>0.10090592878433813</x:v>
      </x:c>
      <x:c r="P2237" s="52" t="n">
        <x:f>IFERROR((K2237/G2237)^(1/4)-1,"")</x:f>
        <x:v>0.10095230000923316</x:v>
      </x:c>
      <x:c r="Q2237" s="51" t="n">
        <x:v>8089</x:v>
      </x:c>
      <x:c r="R2237" s="52" t="n">
        <x:f>IFERROR(Q2237/K2237,"")</x:f>
        <x:v>0.035844851041578966</x:v>
      </x:c>
      <x:c r="S2237" s="53" t="n">
        <x:v>36831</x:v>
      </x:c>
      <x:c r="T2237" s="50" t="str">
        <x:v>EDINET_company_history</x:v>
      </x:c>
      <x:c r="U2237" s="50" t="str">
        <x:v>日本マスタートラスト信託銀行㈱</x:v>
      </x:c>
      <x:c r="V2237" s="54" t="n">
        <x:v>0.104</x:v>
      </x:c>
      <x:c r="W2237" s="50" t="str">
        <x:v>成 瀬 哲 也 / 小 澤 典 裕</x:v>
      </x:c>
      <x:c r="X2237" s="50" t="b">
        <x:f>AND(COUNT(L2237:O2237)=4,L2237&gt;='設定'!$B$6,M2237&gt;='設定'!$B$6,N2237&gt;='設定'!$B$6,O2237&gt;='設定'!$B$6)</x:f>
        <x:v>0</x:v>
      </x:c>
      <x:c r="Y2237" s="50" t="b">
        <x:f>AND(COUNT(G2237:K2237)=5,P2237&gt;='設定'!$B$7)</x:f>
        <x:v>0</x:v>
      </x:c>
      <x:c r="Z2237" s="50" t="b">
        <x:f>AND(ISNUMBER(R2237),R2237&gt;='設定'!$B$8)</x:f>
        <x:v>0</x:v>
      </x:c>
      <x:c r="AA2237" s="50" t="b">
        <x:f>AND(ISNUMBER(S2237),S2237&gt;=DATE(YEAR('設定'!$B$10)-'設定'!$B$9,MONTH('設定'!$B$10),DAY('設定'!$B$10)))</x:f>
        <x:v>0</x:v>
      </x:c>
      <x:c r="AB2237" s="55" t="b">
        <x:v>0</x:v>
      </x:c>
      <x:c r="AC2237" s="55" t="b">
        <x:v>0</x:v>
      </x:c>
      <x:c r="AD2237" s="50" t="n">
        <x:f>IF(X2237,1,0)+IF(Z2237,1,0)+IF(AA2237,1,0)+IF(AB2237,1,0)</x:f>
        <x:v>0</x:v>
      </x:c>
      <x:c r="AE2237" s="50" t="n">
        <x:f>IF(Y2237,1,0)+IF(Z2237,1,0)+IF(AA2237,1,0)+IF(AB2237,1,0)</x:f>
        <x:v>0</x:v>
      </x:c>
      <x:c r="AF2237" s="50" t="n">
        <x:f>IF(Y2237,1,0)+IF(Z2237,1,0)+IF(AA2237,1,0)+IF(AC2237,1,0)</x:f>
        <x:v>0</x:v>
      </x:c>
      <x:c r="AG2237" s="53" t="n">
        <x:v>44348</x:v>
      </x:c>
      <x:c r="AH2237" s="50" t="str">
        <x:v>S100Y5NR</x:v>
      </x:c>
      <x:c r="AI2237" s="50" t="str">
        <x:v>NetSalesSummaryOfBusinessResults</x:v>
      </x:c>
      <x:c r="AJ2237" s="50" t="str">
        <x:v>OperatingIncome</x:v>
      </x:c>
      <x:c r="AK2237" s="53" t="n">
        <x:v>46081</x:v>
      </x:c>
      <x:c r="AL2237" s="50" t="str">
        <x:v>365/365/366/365/365</x:v>
      </x:c>
      <x:c r="AM2237" s="51" t="n">
        <x:v>64718258</x:v>
      </x:c>
      <x:c r="AN2237" s="51" t="n">
        <x:v>3163</x:v>
      </x:c>
      <x:c r="AO2237" s="51" t="n">
        <x:f>IFERROR(AM2237*AN2237,"")</x:f>
        <x:v>204703850054</x:v>
      </x:c>
      <x:c r="AP2237" s="56" t="n">
        <x:f>IFERROR(AO2237/(K2237*1000000),"")</x:f>
        <x:v>0.9071058243074973</x:v>
      </x:c>
      <x:c r="AQ2237" s="57" t="n">
        <x:v>1260047870</x:v>
      </x:c>
      <x:c r="AR2237" s="52" t="n">
        <x:v>0.213707675950892</x:v>
      </x:c>
      <x:c r="AS2237" s="52" t="n">
        <x:v>-0.237964887616523</x:v>
      </x:c>
      <x:c r="AT2237" s="55" t="b">
        <x:v>1</x:v>
      </x:c>
      <x:c r="AU2237" s="50"/>
      <x:c r="AV2237" s="58" t="n">
        <x:v>-0.0265795053849866</x:v>
      </x:c>
      <x:c r="AW2237" s="50" t="n">
        <x:v>2089</x:v>
      </x:c>
      <x:c r="AX2237" s="50" t="str">
        <x:v>Core Moat</x:v>
      </x:c>
      <x:c r="AY2237" s="50" t="str">
        <x:v>目立つ機械的警告なし（定性確認は別途必要）</x:v>
      </x:c>
      <x:c r="AZ2237" s="59" t="str">
        <x:v>2026-05-22 10:00</x:v>
      </x:c>
      <x:c r="BA2237" s="53" t="n">
        <x:v>36831</x:v>
      </x:c>
      <x:c r="BB2237" s="50"/>
      <x:c r="BC2237" s="50"/>
      <x:c r="BD2237" s="50" t="str">
        <x:v>TOPIX Mid400</x:v>
      </x:c>
    </x:row>
    <x:row r="2238">
      <x:c r="A2238" s="50" t="n">
        <x:v>2237</x:v>
      </x:c>
      <x:c r="B2238" s="50" t="str">
        <x:v>7282</x:v>
      </x:c>
      <x:c r="C2238" s="50" t="str">
        <x:v>7282.T</x:v>
      </x:c>
      <x:c r="D2238" s="50" t="str">
        <x:v>TOYODA GOSEI CO.,LTD.</x:v>
      </x:c>
      <x:c r="E2238" s="50" t="str">
        <x:v>Prime Market (Domestic)</x:v>
      </x:c>
      <x:c r="F2238" s="50" t="str">
        <x:v>Transportation Equipment</x:v>
      </x:c>
      <x:c r="G2238" s="51" t="n">
        <x:v>721498</x:v>
      </x:c>
      <x:c r="H2238" s="51" t="n">
        <x:v>830243</x:v>
      </x:c>
      <x:c r="I2238" s="51" t="n">
        <x:v>951877</x:v>
      </x:c>
      <x:c r="J2238" s="51" t="n">
        <x:v>1071107</x:v>
      </x:c>
      <x:c r="K2238" s="51" t="n">
        <x:v>1059798</x:v>
      </x:c>
      <x:c r="L2238" s="52" t="n">
        <x:f>IFERROR(H2238/G2238-1,"")</x:f>
        <x:v>0.15072113852013458</x:v>
      </x:c>
      <x:c r="M2238" s="52" t="n">
        <x:f>IFERROR(I2238/H2238-1,"")</x:f>
        <x:v>0.14650409578882329</x:v>
      </x:c>
      <x:c r="N2238" s="52" t="n">
        <x:f>IFERROR(J2238/I2238-1,"")</x:f>
        <x:v>0.12525778015436861</x:v>
      </x:c>
      <x:c r="O2238" s="52" t="n">
        <x:f>IFERROR(K2238/J2238-1,"")</x:f>
        <x:v>-0.01055823554509494</x:v>
      </x:c>
      <x:c r="P2238" s="52" t="n">
        <x:f>IFERROR((K2238/G2238)^(1/4)-1,"")</x:f>
        <x:v>0.1008977674662832</x:v>
      </x:c>
      <x:c r="Q2238" s="51" t="n">
        <x:v>59844</x:v>
      </x:c>
      <x:c r="R2238" s="52" t="n">
        <x:f>IFERROR(Q2238/K2238,"")</x:f>
        <x:v>0.056467364535505826</x:v>
      </x:c>
      <x:c r="S2238" s="53" t="n">
        <x:v>28825</x:v>
      </x:c>
      <x:c r="T2238" s="50" t="str">
        <x:v>EDINET_company_history</x:v>
      </x:c>
      <x:c r="U2238" s="50" t="str">
        <x:v>トヨタ自動車株式会社</x:v>
      </x:c>
      <x:c r="V2238" s="54" t="n">
        <x:v>0.4358</x:v>
      </x:c>
      <x:c r="W2238" s="50" t="str">
        <x:v>齋藤 克巳 / 安田 洋</x:v>
      </x:c>
      <x:c r="X2238" s="50" t="b">
        <x:f>AND(COUNT(L2238:O2238)=4,L2238&gt;='設定'!$B$6,M2238&gt;='設定'!$B$6,N2238&gt;='設定'!$B$6,O2238&gt;='設定'!$B$6)</x:f>
        <x:v>0</x:v>
      </x:c>
      <x:c r="Y2238" s="50" t="b">
        <x:f>AND(COUNT(G2238:K2238)=5,P2238&gt;='設定'!$B$7)</x:f>
        <x:v>0</x:v>
      </x:c>
      <x:c r="Z2238" s="50" t="b">
        <x:f>AND(ISNUMBER(R2238),R2238&gt;='設定'!$B$8)</x:f>
        <x:v>0</x:v>
      </x:c>
      <x:c r="AA2238" s="50" t="b">
        <x:f>AND(ISNUMBER(S2238),S2238&gt;=DATE(YEAR('設定'!$B$10)-'設定'!$B$9,MONTH('設定'!$B$10),DAY('設定'!$B$10)))</x:f>
        <x:v>0</x:v>
      </x:c>
      <x:c r="AB2238" s="55" t="b">
        <x:v>0</x:v>
      </x:c>
      <x:c r="AC2238" s="55" t="b">
        <x:v>0</x:v>
      </x:c>
      <x:c r="AD2238" s="50" t="n">
        <x:f>IF(X2238,1,0)+IF(Z2238,1,0)+IF(AA2238,1,0)+IF(AB2238,1,0)</x:f>
        <x:v>0</x:v>
      </x:c>
      <x:c r="AE2238" s="50" t="n">
        <x:f>IF(Y2238,1,0)+IF(Z2238,1,0)+IF(AA2238,1,0)+IF(AB2238,1,0)</x:f>
        <x:v>0</x:v>
      </x:c>
      <x:c r="AF2238" s="50" t="n">
        <x:f>IF(Y2238,1,0)+IF(Z2238,1,0)+IF(AA2238,1,0)+IF(AC2238,1,0)</x:f>
        <x:v>0</x:v>
      </x:c>
      <x:c r="AG2238" s="53" t="n">
        <x:v>44348</x:v>
      </x:c>
      <x:c r="AH2238" s="50" t="str">
        <x:v>S100VXIY</x:v>
      </x:c>
      <x:c r="AI2238" s="50" t="str">
        <x:v>RevenueIFRSSummaryOfBusinessResults</x:v>
      </x:c>
      <x:c r="AJ2238" s="50" t="str">
        <x:v>OperatingProfitLossIFRS</x:v>
      </x:c>
      <x:c r="AK2238" s="53" t="n">
        <x:v>45747</x:v>
      </x:c>
      <x:c r="AL2238" s="50" t="str">
        <x:v>365/365/365/366/365</x:v>
      </x:c>
      <x:c r="AM2238" s="51" t="n">
        <x:v>127145947</x:v>
      </x:c>
      <x:c r="AN2238" s="51" t="n">
        <x:v>4740</x:v>
      </x:c>
      <x:c r="AO2238" s="51" t="n">
        <x:f>IFERROR(AM2238*AN2238,"")</x:f>
        <x:v>602671788780</x:v>
      </x:c>
      <x:c r="AP2238" s="56" t="n">
        <x:f>IFERROR(AO2238/(K2238*1000000),"")</x:f>
        <x:v>0.5686666598540476</x:v>
      </x:c>
      <x:c r="AQ2238" s="57" t="n">
        <x:v>2666565795</x:v>
      </x:c>
      <x:c r="AR2238" s="52" t="n">
        <x:v>0.3123508456059373</x:v>
      </x:c>
      <x:c r="AS2238" s="52" t="n">
        <x:v>-0.3716238915002153</x:v>
      </x:c>
      <x:c r="AT2238" s="55" t="b">
        <x:v>0</x:v>
      </x:c>
      <x:c r="AU2238" s="50" t="str">
        <x:v>missing_financial_data</x:v>
      </x:c>
      <x:c r="AV2238" s="58" t="n">
        <x:v>0.1049728276891413</x:v>
      </x:c>
      <x:c r="AW2238" s="50" t="n">
        <x:v>1200</x:v>
      </x:c>
      <x:c r="AX2238" s="50" t="str">
        <x:v>Future Moat</x:v>
      </x:c>
      <x:c r="AY2238" s="50" t="str">
        <x:v>既存適格性フィルター不通過: missing_financial_data</x:v>
      </x:c>
      <x:c r="AZ2238" s="59" t="str">
        <x:v>2025-06-18 09:00</x:v>
      </x:c>
      <x:c r="BA2238" s="53" t="n">
        <x:v>28825</x:v>
      </x:c>
      <x:c r="BB2238" s="50"/>
      <x:c r="BC2238" s="50"/>
      <x:c r="BD2238" s="50" t="str">
        <x:v>TOPIX Mid400</x:v>
      </x:c>
    </x:row>
    <x:row r="2239">
      <x:c r="A2239" s="50" t="n">
        <x:v>2238</x:v>
      </x:c>
      <x:c r="B2239" s="50" t="str">
        <x:v>4763</x:v>
      </x:c>
      <x:c r="C2239" s="50" t="str">
        <x:v>4763.T</x:v>
      </x:c>
      <x:c r="D2239" s="50" t="str">
        <x:v>CREEK &amp; RIVER Co.,Ltd.</x:v>
      </x:c>
      <x:c r="E2239" s="50" t="str">
        <x:v>Prime Market (Domestic)</x:v>
      </x:c>
      <x:c r="F2239" s="50" t="str">
        <x:v>Services</x:v>
      </x:c>
      <x:c r="G2239" s="51" t="n">
        <x:v>41799.798</x:v>
      </x:c>
      <x:c r="H2239" s="51" t="n">
        <x:v>44121.199</x:v>
      </x:c>
      <x:c r="I2239" s="51" t="n">
        <x:v>49799.694</x:v>
      </x:c>
      <x:c r="J2239" s="51" t="n">
        <x:v>50275.801</x:v>
      </x:c>
      <x:c r="K2239" s="51" t="n">
        <x:v>61393.938</x:v>
      </x:c>
      <x:c r="L2239" s="52" t="n">
        <x:f>IFERROR(H2239/G2239-1,"")</x:f>
        <x:v>0.05553617747147954</x:v>
      </x:c>
      <x:c r="M2239" s="52" t="n">
        <x:f>IFERROR(I2239/H2239-1,"")</x:f>
        <x:v>0.12870219143409956</x:v>
      </x:c>
      <x:c r="N2239" s="52" t="n">
        <x:f>IFERROR(J2239/I2239-1,"")</x:f>
        <x:v>0.009560440270978354</x:v>
      </x:c>
      <x:c r="O2239" s="52" t="n">
        <x:f>IFERROR(K2239/J2239-1,"")</x:f>
        <x:v>0.22114291127852947</x:v>
      </x:c>
      <x:c r="P2239" s="52" t="n">
        <x:f>IFERROR((K2239/G2239)^(1/4)-1,"")</x:f>
        <x:v>0.10087453792989276</x:v>
      </x:c>
      <x:c r="Q2239" s="51" t="n">
        <x:v>4914.413</x:v>
      </x:c>
      <x:c r="R2239" s="52" t="n">
        <x:f>IFERROR(Q2239/K2239,"")</x:f>
        <x:v>0.08004720270590884</x:v>
      </x:c>
      <x:c r="S2239" s="53" t="n">
        <x:v>36678</x:v>
      </x:c>
      <x:c r="T2239" s="50" t="str">
        <x:v>EDINET_company_history</x:v>
      </x:c>
      <x:c r="U2239" s="50" t="str">
        <x:v>株式会社シー・アンド・アール</x:v>
      </x:c>
      <x:c r="V2239" s="54" t="n">
        <x:v>0.2889</x:v>
      </x:c>
      <x:c r="W2239" s="50" t="str">
        <x:v>井川 幸広 / 黒崎 淳</x:v>
      </x:c>
      <x:c r="X2239" s="50" t="b">
        <x:f>AND(COUNT(L2239:O2239)=4,L2239&gt;='設定'!$B$6,M2239&gt;='設定'!$B$6,N2239&gt;='設定'!$B$6,O2239&gt;='設定'!$B$6)</x:f>
        <x:v>0</x:v>
      </x:c>
      <x:c r="Y2239" s="50" t="b">
        <x:f>AND(COUNT(G2239:K2239)=5,P2239&gt;='設定'!$B$7)</x:f>
        <x:v>0</x:v>
      </x:c>
      <x:c r="Z2239" s="50" t="b">
        <x:f>AND(ISNUMBER(R2239),R2239&gt;='設定'!$B$8)</x:f>
        <x:v>0</x:v>
      </x:c>
      <x:c r="AA2239" s="50" t="b">
        <x:f>AND(ISNUMBER(S2239),S2239&gt;=DATE(YEAR('設定'!$B$10)-'設定'!$B$9,MONTH('設定'!$B$10),DAY('設定'!$B$10)))</x:f>
        <x:v>0</x:v>
      </x:c>
      <x:c r="AB2239" s="55" t="b">
        <x:v>0</x:v>
      </x:c>
      <x:c r="AC2239" s="55" t="b">
        <x:v>0</x:v>
      </x:c>
      <x:c r="AD2239" s="50" t="n">
        <x:f>IF(X2239,1,0)+IF(Z2239,1,0)+IF(AA2239,1,0)+IF(AB2239,1,0)</x:f>
        <x:v>0</x:v>
      </x:c>
      <x:c r="AE2239" s="50" t="n">
        <x:f>IF(Y2239,1,0)+IF(Z2239,1,0)+IF(AA2239,1,0)+IF(AB2239,1,0)</x:f>
        <x:v>0</x:v>
      </x:c>
      <x:c r="AF2239" s="50" t="n">
        <x:f>IF(Y2239,1,0)+IF(Z2239,1,0)+IF(AA2239,1,0)+IF(AC2239,1,0)</x:f>
        <x:v>0</x:v>
      </x:c>
      <x:c r="AG2239" s="53" t="n">
        <x:v>44348</x:v>
      </x:c>
      <x:c r="AH2239" s="50" t="str">
        <x:v>S100Y6IG</x:v>
      </x:c>
      <x:c r="AI2239" s="50" t="str">
        <x:v>NetSalesSummaryOfBusinessResults</x:v>
      </x:c>
      <x:c r="AJ2239" s="50" t="str">
        <x:v>OperatingIncome</x:v>
      </x:c>
      <x:c r="AK2239" s="53" t="n">
        <x:v>46081</x:v>
      </x:c>
      <x:c r="AL2239" s="50" t="str">
        <x:v>365/365/366/365/365</x:v>
      </x:c>
      <x:c r="AM2239" s="51" t="n">
        <x:v>21779000</x:v>
      </x:c>
      <x:c r="AN2239" s="51" t="n">
        <x:v>1254</x:v>
      </x:c>
      <x:c r="AO2239" s="51" t="n">
        <x:f>IFERROR(AM2239*AN2239,"")</x:f>
        <x:v>27310866000</x:v>
      </x:c>
      <x:c r="AP2239" s="56" t="n">
        <x:f>IFERROR(AO2239/(K2239*1000000),"")</x:f>
        <x:v>0.4448462973657106</x:v>
      </x:c>
      <x:c r="AQ2239" s="57" t="n">
        <x:v>72374811.66666667</x:v>
      </x:c>
      <x:c r="AR2239" s="52" t="n">
        <x:v>0.3311796600371721</x:v>
      </x:c>
      <x:c r="AS2239" s="52" t="n">
        <x:v>-0.4882920452169004</x:v>
      </x:c>
      <x:c r="AT2239" s="55" t="b">
        <x:v>1</x:v>
      </x:c>
      <x:c r="AU2239" s="50"/>
      <x:c r="AV2239" s="58" t="n">
        <x:v>-0.0156677573385145</x:v>
      </x:c>
      <x:c r="AW2239" s="50" t="n">
        <x:v>1993</x:v>
      </x:c>
      <x:c r="AX2239" s="50" t="str">
        <x:v>Core Moat</x:v>
      </x:c>
      <x:c r="AY2239" s="50" t="str">
        <x:v>目立つ機械的警告なし（定性確認は別途必要）</x:v>
      </x:c>
      <x:c r="AZ2239" s="59" t="str">
        <x:v>2026-05-26 16:01</x:v>
      </x:c>
      <x:c r="BA2239" s="53" t="n">
        <x:v>36678</x:v>
      </x:c>
      <x:c r="BB2239" s="50"/>
      <x:c r="BC2239" s="50"/>
      <x:c r="BD2239" s="50" t="str">
        <x:v>TOPIX Small 2</x:v>
      </x:c>
    </x:row>
    <x:row r="2240">
      <x:c r="A2240" s="50" t="n">
        <x:v>2239</x:v>
      </x:c>
      <x:c r="B2240" s="50" t="str">
        <x:v>6472</x:v>
      </x:c>
      <x:c r="C2240" s="50" t="str">
        <x:v>6472.T</x:v>
      </x:c>
      <x:c r="D2240" s="50" t="str">
        <x:v>NTN CORPORATION</x:v>
      </x:c>
      <x:c r="E2240" s="50" t="str">
        <x:v>Prime Market (Domestic)</x:v>
      </x:c>
      <x:c r="F2240" s="50" t="str">
        <x:v>Machinery</x:v>
      </x:c>
      <x:c r="G2240" s="51" t="n">
        <x:v>562847</x:v>
      </x:c>
      <x:c r="H2240" s="51" t="n">
        <x:v>642023</x:v>
      </x:c>
      <x:c r="I2240" s="51" t="n">
        <x:v>773960</x:v>
      </x:c>
      <x:c r="J2240" s="51" t="n">
        <x:v>836285</x:v>
      </x:c>
      <x:c r="K2240" s="51" t="n">
        <x:v>825587</x:v>
      </x:c>
      <x:c r="L2240" s="52" t="n">
        <x:f>IFERROR(H2240/G2240-1,"")</x:f>
        <x:v>0.14067055523081762</x:v>
      </x:c>
      <x:c r="M2240" s="52" t="n">
        <x:f>IFERROR(I2240/H2240-1,"")</x:f>
        <x:v>0.20550198357379723</x:v>
      </x:c>
      <x:c r="N2240" s="52" t="n">
        <x:f>IFERROR(J2240/I2240-1,"")</x:f>
        <x:v>0.08052741743759362</x:v>
      </x:c>
      <x:c r="O2240" s="52" t="n">
        <x:f>IFERROR(K2240/J2240-1,"")</x:f>
        <x:v>-0.012792289709847693</x:v>
      </x:c>
      <x:c r="P2240" s="52" t="n">
        <x:f>IFERROR((K2240/G2240)^(1/4)-1,"")</x:f>
        <x:v>0.10050779370588203</x:v>
      </x:c>
      <x:c r="Q2240" s="51" t="n">
        <x:v>22959</x:v>
      </x:c>
      <x:c r="R2240" s="52" t="n">
        <x:f>IFERROR(Q2240/K2240,"")</x:f>
        <x:v>0.02780930416782241</x:v>
      </x:c>
      <x:c r="S2240" s="53" t="n">
        <x:v>18019</x:v>
      </x:c>
      <x:c r="T2240" s="50" t="str">
        <x:v>EDINET_company_history</x:v>
      </x:c>
      <x:c r="U2240" s="50" t="str">
        <x:v>日本マスタートラスト信託銀行株式会社（信託口）</x:v>
      </x:c>
      <x:c r="V2240" s="54" t="n">
        <x:v>0.1684</x:v>
      </x:c>
      <x:c r="W2240" s="50"/>
      <x:c r="X2240" s="50" t="b">
        <x:f>AND(COUNT(L2240:O2240)=4,L2240&gt;='設定'!$B$6,M2240&gt;='設定'!$B$6,N2240&gt;='設定'!$B$6,O2240&gt;='設定'!$B$6)</x:f>
        <x:v>0</x:v>
      </x:c>
      <x:c r="Y2240" s="50" t="b">
        <x:f>AND(COUNT(G2240:K2240)=5,P2240&gt;='設定'!$B$7)</x:f>
        <x:v>0</x:v>
      </x:c>
      <x:c r="Z2240" s="50" t="b">
        <x:f>AND(ISNUMBER(R2240),R2240&gt;='設定'!$B$8)</x:f>
        <x:v>0</x:v>
      </x:c>
      <x:c r="AA2240" s="50" t="b">
        <x:f>AND(ISNUMBER(S2240),S2240&gt;=DATE(YEAR('設定'!$B$10)-'設定'!$B$9,MONTH('設定'!$B$10),DAY('設定'!$B$10)))</x:f>
        <x:v>0</x:v>
      </x:c>
      <x:c r="AB2240" s="55" t="b">
        <x:v>0</x:v>
      </x:c>
      <x:c r="AC2240" s="55" t="b">
        <x:v>0</x:v>
      </x:c>
      <x:c r="AD2240" s="50" t="n">
        <x:f>IF(X2240,1,0)+IF(Z2240,1,0)+IF(AA2240,1,0)+IF(AB2240,1,0)</x:f>
        <x:v>0</x:v>
      </x:c>
      <x:c r="AE2240" s="50" t="n">
        <x:f>IF(Y2240,1,0)+IF(Z2240,1,0)+IF(AA2240,1,0)+IF(AB2240,1,0)</x:f>
        <x:v>0</x:v>
      </x:c>
      <x:c r="AF2240" s="50" t="n">
        <x:f>IF(Y2240,1,0)+IF(Z2240,1,0)+IF(AA2240,1,0)+IF(AC2240,1,0)</x:f>
        <x:v>0</x:v>
      </x:c>
      <x:c r="AG2240" s="53" t="n">
        <x:v>44348</x:v>
      </x:c>
      <x:c r="AH2240" s="50" t="str">
        <x:v>S100W1RK</x:v>
      </x:c>
      <x:c r="AI2240" s="50" t="str">
        <x:v>NetSalesSummaryOfBusinessResults</x:v>
      </x:c>
      <x:c r="AJ2240" s="50" t="str">
        <x:v>OperatingIncome</x:v>
      </x:c>
      <x:c r="AK2240" s="53" t="n">
        <x:v>45747</x:v>
      </x:c>
      <x:c r="AL2240" s="50" t="str">
        <x:v>365/365/365/366/365</x:v>
      </x:c>
      <x:c r="AM2240" s="51" t="n">
        <x:v>531580427</x:v>
      </x:c>
      <x:c r="AN2240" s="51" t="n">
        <x:v>441</x:v>
      </x:c>
      <x:c r="AO2240" s="51" t="n">
        <x:f>IFERROR(AM2240*AN2240,"")</x:f>
        <x:v>234426968307</x:v>
      </x:c>
      <x:c r="AP2240" s="56" t="n">
        <x:f>IFERROR(AO2240/(K2240*1000000),"")</x:f>
        <x:v>0.28395186492398744</x:v>
      </x:c>
      <x:c r="AQ2240" s="57" t="n">
        <x:v>1800549502.1690369</x:v>
      </x:c>
      <x:c r="AR2240" s="52" t="n">
        <x:v>0.3467963325851625</x:v>
      </x:c>
      <x:c r="AS2240" s="52" t="n">
        <x:v>-0.4296232467696924</x:v>
      </x:c>
      <x:c r="AT2240" s="55" t="b">
        <x:v>1</x:v>
      </x:c>
      <x:c r="AU2240" s="50"/>
      <x:c r="AV2240" s="58" t="n">
        <x:v>0.2183420193263045</x:v>
      </x:c>
      <x:c r="AW2240" s="50" t="n">
        <x:v>638</x:v>
      </x:c>
      <x:c r="AX2240" s="50" t="str">
        <x:v>Future Moat</x:v>
      </x:c>
      <x:c r="AY2240" s="50" t="str">
        <x:v>目立つ機械的警告なし（定性確認は別途必要）</x:v>
      </x:c>
      <x:c r="AZ2240" s="59" t="str">
        <x:v>2025-06-26 15:00</x:v>
      </x:c>
      <x:c r="BA2240" s="53" t="n">
        <x:v>18019</x:v>
      </x:c>
      <x:c r="BB2240" s="50"/>
      <x:c r="BC2240" s="50"/>
      <x:c r="BD2240" s="50" t="str">
        <x:v>TOPIX Mid400</x:v>
      </x:c>
    </x:row>
    <x:row r="2241">
      <x:c r="A2241" s="50" t="n">
        <x:v>2240</x:v>
      </x:c>
      <x:c r="B2241" s="50" t="str">
        <x:v>9908</x:v>
      </x:c>
      <x:c r="C2241" s="50" t="str">
        <x:v>9908.T</x:v>
      </x:c>
      <x:c r="D2241" s="50" t="str">
        <x:v>NIHON DENKEI CO.,LTD</x:v>
      </x:c>
      <x:c r="E2241" s="50" t="str">
        <x:v>Standard Market(Domestic)</x:v>
      </x:c>
      <x:c r="F2241" s="50" t="str">
        <x:v>Wholesale Trade</x:v>
      </x:c>
      <x:c r="G2241" s="51" t="n">
        <x:v>82669.514</x:v>
      </x:c>
      <x:c r="H2241" s="51" t="n">
        <x:v>91857.312</x:v>
      </x:c>
      <x:c r="I2241" s="51" t="n">
        <x:v>104778.43</x:v>
      </x:c>
      <x:c r="J2241" s="51" t="n">
        <x:v>108539.433</x:v>
      </x:c>
      <x:c r="K2241" s="51" t="n">
        <x:v>121235.333</x:v>
      </x:c>
      <x:c r="L2241" s="52" t="n">
        <x:f>IFERROR(H2241/G2241-1,"")</x:f>
        <x:v>0.1111388897242096</x:v>
      </x:c>
      <x:c r="M2241" s="52" t="n">
        <x:f>IFERROR(I2241/H2241-1,"")</x:f>
        <x:v>0.14066510023720258</x:v>
      </x:c>
      <x:c r="N2241" s="52" t="n">
        <x:f>IFERROR(J2241/I2241-1,"")</x:f>
        <x:v>0.03589482110010622</x:v>
      </x:c>
      <x:c r="O2241" s="52" t="n">
        <x:f>IFERROR(K2241/J2241-1,"")</x:f>
        <x:v>0.1169703917653595</x:v>
      </x:c>
      <x:c r="P2241" s="52" t="n">
        <x:f>IFERROR((K2241/G2241)^(1/4)-1,"")</x:f>
        <x:v>0.10045162560410348</x:v>
      </x:c>
      <x:c r="Q2241" s="51" t="n">
        <x:v>4738.147</x:v>
      </x:c>
      <x:c r="R2241" s="52" t="n">
        <x:f>IFERROR(Q2241/K2241,"")</x:f>
        <x:v>0.03908222861069718</x:v>
      </x:c>
      <x:c r="S2241" s="53" t="n">
        <x:v>38322</x:v>
      </x:c>
      <x:c r="T2241" s="50" t="str">
        <x:v>EDINET_company_history</x:v>
      </x:c>
      <x:c r="U2241" s="50" t="str">
        <x:v>あいホールディングス株式会社</x:v>
      </x:c>
      <x:c r="V2241" s="54" t="n">
        <x:v>0.215</x:v>
      </x:c>
      <x:c r="W2241" s="50" t="str">
        <x:v>森田 幸哉</x:v>
      </x:c>
      <x:c r="X2241" s="50" t="b">
        <x:f>AND(COUNT(L2241:O2241)=4,L2241&gt;='設定'!$B$6,M2241&gt;='設定'!$B$6,N2241&gt;='設定'!$B$6,O2241&gt;='設定'!$B$6)</x:f>
        <x:v>0</x:v>
      </x:c>
      <x:c r="Y2241" s="50" t="b">
        <x:f>AND(COUNT(G2241:K2241)=5,P2241&gt;='設定'!$B$7)</x:f>
        <x:v>0</x:v>
      </x:c>
      <x:c r="Z2241" s="50" t="b">
        <x:f>AND(ISNUMBER(R2241),R2241&gt;='設定'!$B$8)</x:f>
        <x:v>0</x:v>
      </x:c>
      <x:c r="AA2241" s="50" t="b">
        <x:f>AND(ISNUMBER(S2241),S2241&gt;=DATE(YEAR('設定'!$B$10)-'設定'!$B$9,MONTH('設定'!$B$10),DAY('設定'!$B$10)))</x:f>
        <x:v>0</x:v>
      </x:c>
      <x:c r="AB2241" s="55" t="b">
        <x:v>0</x:v>
      </x:c>
      <x:c r="AC2241" s="55" t="b">
        <x:v>0</x:v>
      </x:c>
      <x:c r="AD2241" s="50" t="n">
        <x:f>IF(X2241,1,0)+IF(Z2241,1,0)+IF(AA2241,1,0)+IF(AB2241,1,0)</x:f>
        <x:v>0</x:v>
      </x:c>
      <x:c r="AE2241" s="50" t="n">
        <x:f>IF(Y2241,1,0)+IF(Z2241,1,0)+IF(AA2241,1,0)+IF(AB2241,1,0)</x:f>
        <x:v>0</x:v>
      </x:c>
      <x:c r="AF2241" s="50" t="n">
        <x:f>IF(Y2241,1,0)+IF(Z2241,1,0)+IF(AA2241,1,0)+IF(AC2241,1,0)</x:f>
        <x:v>0</x:v>
      </x:c>
      <x:c r="AG2241" s="53" t="n">
        <x:v>44348</x:v>
      </x:c>
      <x:c r="AH2241" s="50" t="str">
        <x:v>S100VZOI</x:v>
      </x:c>
      <x:c r="AI2241" s="50" t="str">
        <x:v>NetSalesSummaryOfBusinessResults</x:v>
      </x:c>
      <x:c r="AJ2241" s="50" t="str">
        <x:v>OperatingIncome</x:v>
      </x:c>
      <x:c r="AK2241" s="53" t="n">
        <x:v>45747</x:v>
      </x:c>
      <x:c r="AL2241" s="50" t="str">
        <x:v>365/365/365/366/365</x:v>
      </x:c>
      <x:c r="AM2241" s="51" t="n">
        <x:v>11367207</x:v>
      </x:c>
      <x:c r="AN2241" s="51" t="n">
        <x:v>2487</x:v>
      </x:c>
      <x:c r="AO2241" s="51" t="n">
        <x:f>IFERROR(AM2241*AN2241,"")</x:f>
        <x:v>28270243809</x:v>
      </x:c>
      <x:c r="AP2241" s="56" t="n">
        <x:f>IFERROR(AO2241/(K2241*1000000),"")</x:f>
        <x:v>0.2331848571653612</x:v>
      </x:c>
      <x:c r="AQ2241" s="57" t="n">
        <x:v>34894515</x:v>
      </x:c>
      <x:c r="AR2241" s="52" t="n">
        <x:v>0.2216333102453995</x:v>
      </x:c>
      <x:c r="AS2241" s="52" t="n">
        <x:v>-0.3092568481290256</x:v>
      </x:c>
      <x:c r="AT2241" s="55" t="b">
        <x:v>1</x:v>
      </x:c>
      <x:c r="AU2241" s="50"/>
      <x:c r="AV2241" s="58" t="n">
        <x:v>-0.0290415635684345</x:v>
      </x:c>
      <x:c r="AW2241" s="50" t="n">
        <x:v>2105</x:v>
      </x:c>
      <x:c r="AX2241" s="50" t="str">
        <x:v>Core Moat</x:v>
      </x:c>
      <x:c r="AY2241" s="50" t="str">
        <x:v>目立つ機械的警告なし（定性確認は別途必要）</x:v>
      </x:c>
      <x:c r="AZ2241" s="59" t="str">
        <x:v>2025-06-19 15:37</x:v>
      </x:c>
      <x:c r="BA2241" s="53" t="n">
        <x:v>38322</x:v>
      </x:c>
      <x:c r="BB2241" s="50"/>
      <x:c r="BC2241" s="50"/>
      <x:c r="BD2241" s="50"/>
    </x:row>
    <x:row r="2242">
      <x:c r="A2242" s="50" t="n">
        <x:v>2241</x:v>
      </x:c>
      <x:c r="B2242" s="50" t="str">
        <x:v>1964</x:v>
      </x:c>
      <x:c r="C2242" s="50" t="str">
        <x:v>1964.T</x:v>
      </x:c>
      <x:c r="D2242" s="50" t="str">
        <x:v>Chugai Ro Co.,Ltd.</x:v>
      </x:c>
      <x:c r="E2242" s="50" t="str">
        <x:v>Prime Market (Domestic)</x:v>
      </x:c>
      <x:c r="F2242" s="50" t="str">
        <x:v>Construction</x:v>
      </x:c>
      <x:c r="G2242" s="51" t="n">
        <x:v>24718</x:v>
      </x:c>
      <x:c r="H2242" s="51" t="n">
        <x:v>26317</x:v>
      </x:c>
      <x:c r="I2242" s="51" t="n">
        <x:v>27977</x:v>
      </x:c>
      <x:c r="J2242" s="51" t="n">
        <x:v>29283</x:v>
      </x:c>
      <x:c r="K2242" s="51" t="n">
        <x:v>36247</x:v>
      </x:c>
      <x:c r="L2242" s="52" t="n">
        <x:f>IFERROR(H2242/G2242-1,"")</x:f>
        <x:v>0.06468969981390083</x:v>
      </x:c>
      <x:c r="M2242" s="52" t="n">
        <x:f>IFERROR(I2242/H2242-1,"")</x:f>
        <x:v>0.0630770984534712</x:v>
      </x:c>
      <x:c r="N2242" s="52" t="n">
        <x:f>IFERROR(J2242/I2242-1,"")</x:f>
        <x:v>0.046681202416270606</x:v>
      </x:c>
      <x:c r="O2242" s="52" t="n">
        <x:f>IFERROR(K2242/J2242-1,"")</x:f>
        <x:v>0.2378171635419868</x:v>
      </x:c>
      <x:c r="P2242" s="52" t="n">
        <x:f>IFERROR((K2242/G2242)^(1/4)-1,"")</x:f>
        <x:v>0.10043573491883051</x:v>
      </x:c>
      <x:c r="Q2242" s="51" t="n">
        <x:v>2735</x:v>
      </x:c>
      <x:c r="R2242" s="52" t="n">
        <x:f>IFERROR(Q2242/K2242,"")</x:f>
        <x:v>0.07545452037409993</x:v>
      </x:c>
      <x:c r="S2242" s="53" t="n">
        <x:v>22920</x:v>
      </x:c>
      <x:c r="T2242" s="50" t="str">
        <x:v>EDINET_company_history</x:v>
      </x:c>
      <x:c r="U2242" s="50" t="str">
        <x:v>日本マスタートラスト信託銀行株式会社(信託口)</x:v>
      </x:c>
      <x:c r="V2242" s="54" t="n">
        <x:v>0.1307</x:v>
      </x:c>
      <x:c r="W2242" s="50" t="str">
        <x:v>尾 崎 彰</x:v>
      </x:c>
      <x:c r="X2242" s="50" t="b">
        <x:f>AND(COUNT(L2242:O2242)=4,L2242&gt;='設定'!$B$6,M2242&gt;='設定'!$B$6,N2242&gt;='設定'!$B$6,O2242&gt;='設定'!$B$6)</x:f>
        <x:v>0</x:v>
      </x:c>
      <x:c r="Y2242" s="50" t="b">
        <x:f>AND(COUNT(G2242:K2242)=5,P2242&gt;='設定'!$B$7)</x:f>
        <x:v>0</x:v>
      </x:c>
      <x:c r="Z2242" s="50" t="b">
        <x:f>AND(ISNUMBER(R2242),R2242&gt;='設定'!$B$8)</x:f>
        <x:v>0</x:v>
      </x:c>
      <x:c r="AA2242" s="50" t="b">
        <x:f>AND(ISNUMBER(S2242),S2242&gt;=DATE(YEAR('設定'!$B$10)-'設定'!$B$9,MONTH('設定'!$B$10),DAY('設定'!$B$10)))</x:f>
        <x:v>0</x:v>
      </x:c>
      <x:c r="AB2242" s="55" t="b">
        <x:v>0</x:v>
      </x:c>
      <x:c r="AC2242" s="55" t="b">
        <x:v>0</x:v>
      </x:c>
      <x:c r="AD2242" s="50" t="n">
        <x:f>IF(X2242,1,0)+IF(Z2242,1,0)+IF(AA2242,1,0)+IF(AB2242,1,0)</x:f>
        <x:v>0</x:v>
      </x:c>
      <x:c r="AE2242" s="50" t="n">
        <x:f>IF(Y2242,1,0)+IF(Z2242,1,0)+IF(AA2242,1,0)+IF(AB2242,1,0)</x:f>
        <x:v>0</x:v>
      </x:c>
      <x:c r="AF2242" s="50" t="n">
        <x:f>IF(Y2242,1,0)+IF(Z2242,1,0)+IF(AA2242,1,0)+IF(AC2242,1,0)</x:f>
        <x:v>0</x:v>
      </x:c>
      <x:c r="AG2242" s="53" t="n">
        <x:v>44348</x:v>
      </x:c>
      <x:c r="AH2242" s="50" t="str">
        <x:v>S100VY3Q</x:v>
      </x:c>
      <x:c r="AI2242" s="50" t="str">
        <x:v>NetSalesSummaryOfBusinessResults</x:v>
      </x:c>
      <x:c r="AJ2242" s="50" t="str">
        <x:v>OperatingIncome</x:v>
      </x:c>
      <x:c r="AK2242" s="53" t="n">
        <x:v>45747</x:v>
      </x:c>
      <x:c r="AL2242" s="50" t="str">
        <x:v>365/365/365/366/365</x:v>
      </x:c>
      <x:c r="AM2242" s="51" t="n">
        <x:v>7341000</x:v>
      </x:c>
      <x:c r="AN2242" s="51" t="n">
        <x:v>4160</x:v>
      </x:c>
      <x:c r="AO2242" s="51" t="n">
        <x:f>IFERROR(AM2242*AN2242,"")</x:f>
        <x:v>30538560000</x:v>
      </x:c>
      <x:c r="AP2242" s="56" t="n">
        <x:f>IFERROR(AO2242/(K2242*1000000),"")</x:f>
        <x:v>0.842512759676663</x:v>
      </x:c>
      <x:c r="AQ2242" s="57" t="n">
        <x:v>167249083.33333334</x:v>
      </x:c>
      <x:c r="AR2242" s="52" t="n">
        <x:v>0.3179993767730976</x:v>
      </x:c>
      <x:c r="AS2242" s="52" t="n">
        <x:v>-0.3612903173279235</x:v>
      </x:c>
      <x:c r="AT2242" s="55" t="b">
        <x:v>0</x:v>
      </x:c>
      <x:c r="AU2242" s="50" t="str">
        <x:v>repeated_negative_operating_cf</x:v>
      </x:c>
      <x:c r="AV2242" s="58" t="n">
        <x:v>-0.0858481198095962</x:v>
      </x:c>
      <x:c r="AW2242" s="50" t="n">
        <x:v>2510</x:v>
      </x:c>
      <x:c r="AX2242" s="50" t="str">
        <x:v>Transformation Moat</x:v>
      </x:c>
      <x:c r="AY2242" s="50" t="str">
        <x:v>既存適格性フィルター不通過: repeated_negative_operating_cf</x:v>
      </x:c>
      <x:c r="AZ2242" s="59" t="str">
        <x:v>2025-06-16 16:31</x:v>
      </x:c>
      <x:c r="BA2242" s="53" t="n">
        <x:v>22920</x:v>
      </x:c>
      <x:c r="BB2242" s="50"/>
      <x:c r="BC2242" s="50"/>
      <x:c r="BD2242" s="50" t="str">
        <x:v>TOPIX Small 2</x:v>
      </x:c>
    </x:row>
    <x:row r="2243">
      <x:c r="A2243" s="50" t="n">
        <x:v>2242</x:v>
      </x:c>
      <x:c r="B2243" s="50" t="str">
        <x:v>9716</x:v>
      </x:c>
      <x:c r="C2243" s="50" t="str">
        <x:v>9716.T</x:v>
      </x:c>
      <x:c r="D2243" s="50" t="str">
        <x:v>NOMURA Co.,Ltd.</x:v>
      </x:c>
      <x:c r="E2243" s="50" t="str">
        <x:v>Prime Market (Domestic)</x:v>
      </x:c>
      <x:c r="F2243" s="50" t="str">
        <x:v>Services</x:v>
      </x:c>
      <x:c r="G2243" s="51" t="n">
        <x:v>111081</x:v>
      </x:c>
      <x:c r="H2243" s="51" t="n">
        <x:v>110928</x:v>
      </x:c>
      <x:c r="I2243" s="51" t="n">
        <x:v>134138</x:v>
      </x:c>
      <x:c r="J2243" s="51" t="n">
        <x:v>150256</x:v>
      </x:c>
      <x:c r="K2243" s="51" t="n">
        <x:v>162679</x:v>
      </x:c>
      <x:c r="L2243" s="52" t="n">
        <x:f>IFERROR(H2243/G2243-1,"")</x:f>
        <x:v>-0.0013773732681556794</x:v>
      </x:c>
      <x:c r="M2243" s="52" t="n">
        <x:f>IFERROR(I2243/H2243-1,"")</x:f>
        <x:v>0.20923481898168172</x:v>
      </x:c>
      <x:c r="N2243" s="52" t="n">
        <x:f>IFERROR(J2243/I2243-1,"")</x:f>
        <x:v>0.1201598353934008</x:v>
      </x:c>
      <x:c r="O2243" s="52" t="n">
        <x:f>IFERROR(K2243/J2243-1,"")</x:f>
        <x:v>0.08267889468640188</x:v>
      </x:c>
      <x:c r="P2243" s="52" t="n">
        <x:f>IFERROR((K2243/G2243)^(1/4)-1,"")</x:f>
        <x:v>0.10007660387512196</x:v>
      </x:c>
      <x:c r="Q2243" s="51" t="n">
        <x:v>12818</x:v>
      </x:c>
      <x:c r="R2243" s="52" t="n">
        <x:f>IFERROR(Q2243/K2243,"")</x:f>
        <x:v>0.0787932062528046</x:v>
      </x:c>
      <x:c r="S2243" s="53" t="n">
        <x:v>33543</x:v>
      </x:c>
      <x:c r="T2243" s="50" t="str">
        <x:v>EDINET_company_history</x:v>
      </x:c>
      <x:c r="U2243" s="50" t="str">
        <x:v>日本マスタートラスト信託銀行株式会社（信託口）</x:v>
      </x:c>
      <x:c r="V2243" s="54" t="n">
        <x:v>0.1073</x:v>
      </x:c>
      <x:c r="W2243" s="50" t="str">
        <x:v>奥本 清孝</x:v>
      </x:c>
      <x:c r="X2243" s="50" t="b">
        <x:f>AND(COUNT(L2243:O2243)=4,L2243&gt;='設定'!$B$6,M2243&gt;='設定'!$B$6,N2243&gt;='設定'!$B$6,O2243&gt;='設定'!$B$6)</x:f>
        <x:v>0</x:v>
      </x:c>
      <x:c r="Y2243" s="50" t="b">
        <x:f>AND(COUNT(G2243:K2243)=5,P2243&gt;='設定'!$B$7)</x:f>
        <x:v>0</x:v>
      </x:c>
      <x:c r="Z2243" s="50" t="b">
        <x:f>AND(ISNUMBER(R2243),R2243&gt;='設定'!$B$8)</x:f>
        <x:v>0</x:v>
      </x:c>
      <x:c r="AA2243" s="50" t="b">
        <x:f>AND(ISNUMBER(S2243),S2243&gt;=DATE(YEAR('設定'!$B$10)-'設定'!$B$9,MONTH('設定'!$B$10),DAY('設定'!$B$10)))</x:f>
        <x:v>0</x:v>
      </x:c>
      <x:c r="AB2243" s="55" t="b">
        <x:v>0</x:v>
      </x:c>
      <x:c r="AC2243" s="55" t="b">
        <x:v>0</x:v>
      </x:c>
      <x:c r="AD2243" s="50" t="n">
        <x:f>IF(X2243,1,0)+IF(Z2243,1,0)+IF(AA2243,1,0)+IF(AB2243,1,0)</x:f>
        <x:v>0</x:v>
      </x:c>
      <x:c r="AE2243" s="50" t="n">
        <x:f>IF(Y2243,1,0)+IF(Z2243,1,0)+IF(AA2243,1,0)+IF(AB2243,1,0)</x:f>
        <x:v>0</x:v>
      </x:c>
      <x:c r="AF2243" s="50" t="n">
        <x:f>IF(Y2243,1,0)+IF(Z2243,1,0)+IF(AA2243,1,0)+IF(AC2243,1,0)</x:f>
        <x:v>0</x:v>
      </x:c>
      <x:c r="AG2243" s="53" t="n">
        <x:v>44348</x:v>
      </x:c>
      <x:c r="AH2243" s="50" t="str">
        <x:v>S100Y66D</x:v>
      </x:c>
      <x:c r="AI2243" s="50" t="str">
        <x:v>NetSalesSummaryOfBusinessResults</x:v>
      </x:c>
      <x:c r="AJ2243" s="50" t="str">
        <x:v>OperatingIncome</x:v>
      </x:c>
      <x:c r="AK2243" s="53" t="n">
        <x:v>46081</x:v>
      </x:c>
      <x:c r="AL2243" s="50" t="str">
        <x:v>365/365/366/365/365</x:v>
      </x:c>
      <x:c r="AM2243" s="51" t="n">
        <x:v>111592888</x:v>
      </x:c>
      <x:c r="AN2243" s="51" t="n">
        <x:v>1095</x:v>
      </x:c>
      <x:c r="AO2243" s="51" t="n">
        <x:f>IFERROR(AM2243*AN2243,"")</x:f>
        <x:v>122194212360</x:v>
      </x:c>
      <x:c r="AP2243" s="56" t="n">
        <x:f>IFERROR(AO2243/(K2243*1000000),"")</x:f>
        <x:v>0.7511369774832646</x:v>
      </x:c>
      <x:c r="AQ2243" s="57" t="n">
        <x:v>403327315</x:v>
      </x:c>
      <x:c r="AR2243" s="52" t="n">
        <x:v>0.278984729701845</x:v>
      </x:c>
      <x:c r="AS2243" s="52" t="n">
        <x:v>-0.2779491274177501</x:v>
      </x:c>
      <x:c r="AT2243" s="55" t="b">
        <x:v>1</x:v>
      </x:c>
      <x:c r="AU2243" s="50"/>
      <x:c r="AV2243" s="58" t="n">
        <x:v>0.1928838602287731</x:v>
      </x:c>
      <x:c r="AW2243" s="50" t="n">
        <x:v>736</x:v>
      </x:c>
      <x:c r="AX2243" s="50" t="str">
        <x:v>Core Moat</x:v>
      </x:c>
      <x:c r="AY2243" s="50" t="str">
        <x:v>目立つ機械的警告なし（定性確認は別途必要）</x:v>
      </x:c>
      <x:c r="AZ2243" s="59" t="str">
        <x:v>2026-05-26 15:10</x:v>
      </x:c>
      <x:c r="BA2243" s="53" t="n">
        <x:v>33543</x:v>
      </x:c>
      <x:c r="BB2243" s="50"/>
      <x:c r="BC2243" s="50"/>
      <x:c r="BD2243" s="50" t="str">
        <x:v>TOPIX Small 1</x:v>
      </x:c>
    </x:row>
    <x:row r="2244">
      <x:c r="A2244" s="50" t="n">
        <x:v>2243</x:v>
      </x:c>
      <x:c r="B2244" s="50" t="str">
        <x:v>8078</x:v>
      </x:c>
      <x:c r="C2244" s="50" t="str">
        <x:v>8078.T</x:v>
      </x:c>
      <x:c r="D2244" s="50" t="str">
        <x:v>HANWA CO.,LTD.</x:v>
      </x:c>
      <x:c r="E2244" s="50" t="str">
        <x:v>Prime Market (Domestic)</x:v>
      </x:c>
      <x:c r="F2244" s="50" t="str">
        <x:v>Wholesale Trade</x:v>
      </x:c>
      <x:c r="G2244" s="51" t="n">
        <x:v>1745501</x:v>
      </x:c>
      <x:c r="H2244" s="51" t="n">
        <x:v>2164049</x:v>
      </x:c>
      <x:c r="I2244" s="51" t="n">
        <x:v>2668228</x:v>
      </x:c>
      <x:c r="J2244" s="51" t="n">
        <x:v>2431980</x:v>
      </x:c>
      <x:c r="K2244" s="51" t="n">
        <x:v>2554514</x:v>
      </x:c>
      <x:c r="L2244" s="52" t="n">
        <x:f>IFERROR(H2244/G2244-1,"")</x:f>
        <x:v>0.23978674317574145</x:v>
      </x:c>
      <x:c r="M2244" s="52" t="n">
        <x:f>IFERROR(I2244/H2244-1,"")</x:f>
        <x:v>0.2329794750488552</x:v>
      </x:c>
      <x:c r="N2244" s="52" t="n">
        <x:f>IFERROR(J2244/I2244-1,"")</x:f>
        <x:v>-0.08854115915131688</x:v>
      </x:c>
      <x:c r="O2244" s="52" t="n">
        <x:f>IFERROR(K2244/J2244-1,"")</x:f>
        <x:v>0.05038446039852307</x:v>
      </x:c>
      <x:c r="P2244" s="52" t="n">
        <x:f>IFERROR((K2244/G2244)^(1/4)-1,"")</x:f>
        <x:v>0.09988440999314707</x:v>
      </x:c>
      <x:c r="Q2244" s="51" t="n">
        <x:v>61532</x:v>
      </x:c>
      <x:c r="R2244" s="52" t="n">
        <x:f>IFERROR(Q2244/K2244,"")</x:f>
        <x:v>0.02408755638058746</x:v>
      </x:c>
      <x:c r="S2244" s="53" t="n">
        <x:v>23224</x:v>
      </x:c>
      <x:c r="T2244" s="50" t="str">
        <x:v>EDINET_company_history</x:v>
      </x:c>
      <x:c r="U2244" s="50" t="str">
        <x:v>日本マスタートラスト信託銀行株式会社(信託口)</x:v>
      </x:c>
      <x:c r="V2244" s="54" t="n">
        <x:v>0.1365</x:v>
      </x:c>
      <x:c r="W2244" s="50" t="str">
        <x:v>中川 洋一 / 山本 浩雅 / 畠中 康司</x:v>
      </x:c>
      <x:c r="X2244" s="50" t="b">
        <x:f>AND(COUNT(L2244:O2244)=4,L2244&gt;='設定'!$B$6,M2244&gt;='設定'!$B$6,N2244&gt;='設定'!$B$6,O2244&gt;='設定'!$B$6)</x:f>
        <x:v>0</x:v>
      </x:c>
      <x:c r="Y2244" s="50" t="b">
        <x:f>AND(COUNT(G2244:K2244)=5,P2244&gt;='設定'!$B$7)</x:f>
        <x:v>0</x:v>
      </x:c>
      <x:c r="Z2244" s="50" t="b">
        <x:f>AND(ISNUMBER(R2244),R2244&gt;='設定'!$B$8)</x:f>
        <x:v>0</x:v>
      </x:c>
      <x:c r="AA2244" s="50" t="b">
        <x:f>AND(ISNUMBER(S2244),S2244&gt;=DATE(YEAR('設定'!$B$10)-'設定'!$B$9,MONTH('設定'!$B$10),DAY('設定'!$B$10)))</x:f>
        <x:v>0</x:v>
      </x:c>
      <x:c r="AB2244" s="55" t="b">
        <x:v>0</x:v>
      </x:c>
      <x:c r="AC2244" s="55" t="b">
        <x:v>0</x:v>
      </x:c>
      <x:c r="AD2244" s="50" t="n">
        <x:f>IF(X2244,1,0)+IF(Z2244,1,0)+IF(AA2244,1,0)+IF(AB2244,1,0)</x:f>
        <x:v>0</x:v>
      </x:c>
      <x:c r="AE2244" s="50" t="n">
        <x:f>IF(Y2244,1,0)+IF(Z2244,1,0)+IF(AA2244,1,0)+IF(AB2244,1,0)</x:f>
        <x:v>0</x:v>
      </x:c>
      <x:c r="AF2244" s="50" t="n">
        <x:f>IF(Y2244,1,0)+IF(Z2244,1,0)+IF(AA2244,1,0)+IF(AC2244,1,0)</x:f>
        <x:v>0</x:v>
      </x:c>
      <x:c r="AG2244" s="53" t="n">
        <x:v>44348</x:v>
      </x:c>
      <x:c r="AH2244" s="50" t="str">
        <x:v>S100W5R7</x:v>
      </x:c>
      <x:c r="AI2244" s="50" t="str">
        <x:v>NetSalesSummaryOfBusinessResults</x:v>
      </x:c>
      <x:c r="AJ2244" s="50" t="str">
        <x:v>OperatingIncome</x:v>
      </x:c>
      <x:c r="AK2244" s="53" t="n">
        <x:v>45747</x:v>
      </x:c>
      <x:c r="AL2244" s="50" t="str">
        <x:v>365/365/365/366/365</x:v>
      </x:c>
      <x:c r="AM2244" s="51" t="n">
        <x:v>40382740</x:v>
      </x:c>
      <x:c r="AN2244" s="51" t="n">
        <x:v>1765</x:v>
      </x:c>
      <x:c r="AO2244" s="51" t="n">
        <x:f>IFERROR(AM2244*AN2244,"")</x:f>
        <x:v>71275536100</x:v>
      </x:c>
      <x:c r="AP2244" s="56" t="n">
        <x:f>IFERROR(AO2244/(K2244*1000000),"")</x:f>
        <x:v>0.027901798972328983</x:v>
      </x:c>
      <x:c r="AQ2244" s="57" t="n">
        <x:v>938953120</x:v>
      </x:c>
      <x:c r="AR2244" s="52" t="n">
        <x:v>0.3077385357374901</x:v>
      </x:c>
      <x:c r="AS2244" s="52" t="n">
        <x:v>-0.3598932587990171</x:v>
      </x:c>
      <x:c r="AT2244" s="55" t="b">
        <x:v>1</x:v>
      </x:c>
      <x:c r="AU2244" s="50"/>
      <x:c r="AV2244" s="58" t="n">
        <x:v>-0.0661639644491698</x:v>
      </x:c>
      <x:c r="AW2244" s="50" t="n">
        <x:v>2382</x:v>
      </x:c>
      <x:c r="AX2244" s="50" t="str">
        <x:v>Core Moat</x:v>
      </x:c>
      <x:c r="AY2244" s="50" t="str">
        <x:v>目立つ機械的警告なし（定性確認は別途必要）</x:v>
      </x:c>
      <x:c r="AZ2244" s="59" t="str">
        <x:v>2025-06-27 10:05</x:v>
      </x:c>
      <x:c r="BA2244" s="53" t="n">
        <x:v>23224</x:v>
      </x:c>
      <x:c r="BB2244" s="50"/>
      <x:c r="BC2244" s="50"/>
      <x:c r="BD2244" s="50" t="str">
        <x:v>TOPIX Small 1</x:v>
      </x:c>
    </x:row>
    <x:row r="2245">
      <x:c r="A2245" s="50" t="n">
        <x:v>2244</x:v>
      </x:c>
      <x:c r="B2245" s="50" t="str">
        <x:v>7013</x:v>
      </x:c>
      <x:c r="C2245" s="50" t="str">
        <x:v>7013.T</x:v>
      </x:c>
      <x:c r="D2245" s="50" t="str">
        <x:v>IHI Corporation</x:v>
      </x:c>
      <x:c r="E2245" s="50" t="str">
        <x:v>Prime Market (Domestic)</x:v>
      </x:c>
      <x:c r="F2245" s="50" t="str">
        <x:v>Machinery</x:v>
      </x:c>
      <x:c r="G2245" s="51" t="n">
        <x:v>1112906</x:v>
      </x:c>
      <x:c r="H2245" s="51" t="n">
        <x:v>1172904</x:v>
      </x:c>
      <x:c r="I2245" s="51" t="n">
        <x:v>1352940</x:v>
      </x:c>
      <x:c r="J2245" s="51" t="n">
        <x:v>1322591</x:v>
      </x:c>
      <x:c r="K2245" s="51" t="n">
        <x:v>1626831</x:v>
      </x:c>
      <x:c r="L2245" s="52" t="n">
        <x:f>IFERROR(H2245/G2245-1,"")</x:f>
        <x:v>0.053911111989691785</x:v>
      </x:c>
      <x:c r="M2245" s="52" t="n">
        <x:f>IFERROR(I2245/H2245-1,"")</x:f>
        <x:v>0.15349593828650931</x:v>
      </x:c>
      <x:c r="N2245" s="52" t="n">
        <x:f>IFERROR(J2245/I2245-1,"")</x:f>
        <x:v>-0.022431889071207856</x:v>
      </x:c>
      <x:c r="O2245" s="52" t="n">
        <x:f>IFERROR(K2245/J2245-1,"")</x:f>
        <x:v>0.23003332095863338</x:v>
      </x:c>
      <x:c r="P2245" s="52" t="n">
        <x:f>IFERROR((K2245/G2245)^(1/4)-1,"")</x:f>
        <x:v>0.09956520622271525</x:v>
      </x:c>
      <x:c r="Q2245" s="51" t="n">
        <x:v>143517</x:v>
      </x:c>
      <x:c r="R2245" s="52" t="n">
        <x:f>IFERROR(Q2245/K2245,"")</x:f>
        <x:v>0.08821875167119388</x:v>
      </x:c>
      <x:c r="S2245" s="53" t="n">
        <x:v>18019</x:v>
      </x:c>
      <x:c r="T2245" s="50" t="str">
        <x:v>EDINET_company_history</x:v>
      </x:c>
      <x:c r="U2245" s="50" t="str">
        <x:v>日本マスタートラスト信託銀行株式会社（信託口）</x:v>
      </x:c>
      <x:c r="V2245" s="54" t="n">
        <x:v>0.1616</x:v>
      </x:c>
      <x:c r="W2245" s="50" t="str">
        <x:v>井手 博 / 盛田 英夫 / 小林 淳</x:v>
      </x:c>
      <x:c r="X2245" s="50" t="b">
        <x:f>AND(COUNT(L2245:O2245)=4,L2245&gt;='設定'!$B$6,M2245&gt;='設定'!$B$6,N2245&gt;='設定'!$B$6,O2245&gt;='設定'!$B$6)</x:f>
        <x:v>0</x:v>
      </x:c>
      <x:c r="Y2245" s="50" t="b">
        <x:f>AND(COUNT(G2245:K2245)=5,P2245&gt;='設定'!$B$7)</x:f>
        <x:v>0</x:v>
      </x:c>
      <x:c r="Z2245" s="50" t="b">
        <x:f>AND(ISNUMBER(R2245),R2245&gt;='設定'!$B$8)</x:f>
        <x:v>0</x:v>
      </x:c>
      <x:c r="AA2245" s="50" t="b">
        <x:f>AND(ISNUMBER(S2245),S2245&gt;=DATE(YEAR('設定'!$B$10)-'設定'!$B$9,MONTH('設定'!$B$10),DAY('設定'!$B$10)))</x:f>
        <x:v>0</x:v>
      </x:c>
      <x:c r="AB2245" s="55" t="b">
        <x:v>0</x:v>
      </x:c>
      <x:c r="AC2245" s="55" t="b">
        <x:v>0</x:v>
      </x:c>
      <x:c r="AD2245" s="50" t="n">
        <x:f>IF(X2245,1,0)+IF(Z2245,1,0)+IF(AA2245,1,0)+IF(AB2245,1,0)</x:f>
        <x:v>0</x:v>
      </x:c>
      <x:c r="AE2245" s="50" t="n">
        <x:f>IF(Y2245,1,0)+IF(Z2245,1,0)+IF(AA2245,1,0)+IF(AB2245,1,0)</x:f>
        <x:v>0</x:v>
      </x:c>
      <x:c r="AF2245" s="50" t="n">
        <x:f>IF(Y2245,1,0)+IF(Z2245,1,0)+IF(AA2245,1,0)+IF(AC2245,1,0)</x:f>
        <x:v>0</x:v>
      </x:c>
      <x:c r="AG2245" s="53" t="n">
        <x:v>44348</x:v>
      </x:c>
      <x:c r="AH2245" s="50" t="str">
        <x:v>S100W1K1</x:v>
      </x:c>
      <x:c r="AI2245" s="50" t="str">
        <x:v>RevenueIFRSSummaryOfBusinessResults</x:v>
      </x:c>
      <x:c r="AJ2245" s="50" t="str">
        <x:v>OperatingProfitLossIFRSKeyFinancialData</x:v>
      </x:c>
      <x:c r="AK2245" s="53" t="n">
        <x:v>45747</x:v>
      </x:c>
      <x:c r="AL2245" s="50" t="str">
        <x:v>365/365/365/366/365</x:v>
      </x:c>
      <x:c r="AM2245" s="51" t="n">
        <x:v>151910554</x:v>
      </x:c>
      <x:c r="AN2245" s="51" t="n">
        <x:v>2694</x:v>
      </x:c>
      <x:c r="AO2245" s="51" t="n">
        <x:f>IFERROR(AM2245*AN2245,"")</x:f>
        <x:v>409247032476</x:v>
      </x:c>
      <x:c r="AP2245" s="56" t="n">
        <x:f>IFERROR(AO2245/(K2245*1000000),"")</x:f>
        <x:v>0.25156087662209536</x:v>
      </x:c>
      <x:c r="AQ2245" s="57" t="n">
        <x:v>60936384141.666664</x:v>
      </x:c>
      <x:c r="AR2245" s="52" t="n">
        <x:v>0.4501117377483042</x:v>
      </x:c>
      <x:c r="AS2245" s="52" t="n">
        <x:v>-0.4307068078295312</x:v>
      </x:c>
      <x:c r="AT2245" s="55" t="b">
        <x:v>0</x:v>
      </x:c>
      <x:c r="AU2245" s="50" t="str">
        <x:v>missing_financial_data</x:v>
      </x:c>
      <x:c r="AV2245" s="58" t="n">
        <x:v>0.4201120494261347</x:v>
      </x:c>
      <x:c r="AW2245" s="50" t="n">
        <x:v>167</x:v>
      </x:c>
      <x:c r="AX2245" s="50" t="str">
        <x:v>Future Moat</x:v>
      </x:c>
      <x:c r="AY2245" s="50" t="str">
        <x:v>既存適格性フィルター不通過: missing_financial_data</x:v>
      </x:c>
      <x:c r="AZ2245" s="59" t="str">
        <x:v>2025-06-23 15:28</x:v>
      </x:c>
      <x:c r="BA2245" s="53" t="n">
        <x:v>18019</x:v>
      </x:c>
      <x:c r="BB2245" s="50"/>
      <x:c r="BC2245" s="50"/>
      <x:c r="BD2245" s="50" t="str">
        <x:v>TOPIX Mid400</x:v>
      </x:c>
    </x:row>
    <x:row r="2246">
      <x:c r="A2246" s="50" t="n">
        <x:v>2245</x:v>
      </x:c>
      <x:c r="B2246" s="50" t="str">
        <x:v>6613</x:v>
      </x:c>
      <x:c r="C2246" s="50" t="str">
        <x:v>6613.T</x:v>
      </x:c>
      <x:c r="D2246" s="50" t="str">
        <x:v>QD Laser,Inc.</x:v>
      </x:c>
      <x:c r="E2246" s="50" t="str">
        <x:v>Growth Market(Domestic)</x:v>
      </x:c>
      <x:c r="F2246" s="50" t="str">
        <x:v>Electric Appliances</x:v>
      </x:c>
      <x:c r="G2246" s="51" t="n">
        <x:v>895.62</x:v>
      </x:c>
      <x:c r="H2246" s="51" t="n">
        <x:v>1101.346</x:v>
      </x:c>
      <x:c r="I2246" s="51" t="n">
        <x:v>1159.479</x:v>
      </x:c>
      <x:c r="J2246" s="51" t="n">
        <x:v>1247.485</x:v>
      </x:c>
      <x:c r="K2246" s="51" t="n">
        <x:v>1308.87</x:v>
      </x:c>
      <x:c r="L2246" s="52" t="n">
        <x:f>IFERROR(H2246/G2246-1,"")</x:f>
        <x:v>0.2297023291127933</x:v>
      </x:c>
      <x:c r="M2246" s="52" t="n">
        <x:f>IFERROR(I2246/H2246-1,"")</x:f>
        <x:v>0.05278359389329057</x:v>
      </x:c>
      <x:c r="N2246" s="52" t="n">
        <x:f>IFERROR(J2246/I2246-1,"")</x:f>
        <x:v>0.07590133154632372</x:v>
      </x:c>
      <x:c r="O2246" s="52" t="n">
        <x:f>IFERROR(K2246/J2246-1,"")</x:f>
        <x:v>0.04920700449303994</x:v>
      </x:c>
      <x:c r="P2246" s="52" t="n">
        <x:f>IFERROR((K2246/G2246)^(1/4)-1,"")</x:f>
        <x:v>0.099494807239215</x:v>
      </x:c>
      <x:c r="Q2246" s="51" t="n">
        <x:v>-445.689</x:v>
      </x:c>
      <x:c r="R2246" s="52" t="n">
        <x:f>IFERROR(Q2246/K2246,"")</x:f>
        <x:v>-0.34051433679433407</x:v>
      </x:c>
      <x:c r="S2246" s="53" t="n">
        <x:v>44228</x:v>
      </x:c>
      <x:c r="T2246" s="50" t="str">
        <x:v>EDINET_company_history</x:v>
      </x:c>
      <x:c r="U2246" s="50" t="str">
        <x:v>HSBC BANK PLC A/C M AND G (ACS) VALUE PARTNERS CHINA EQUITY FUND（常任代理人 香港上海銀行東京支店カストディ業務部）</x:v>
      </x:c>
      <x:c r="V2246" s="54" t="n">
        <x:v>0.0295</x:v>
      </x:c>
      <x:c r="W2246" s="50" t="str">
        <x:v>長尾 收</x:v>
      </x:c>
      <x:c r="X2246" s="50" t="b">
        <x:f>AND(COUNT(L2246:O2246)=4,L2246&gt;='設定'!$B$6,M2246&gt;='設定'!$B$6,N2246&gt;='設定'!$B$6,O2246&gt;='設定'!$B$6)</x:f>
        <x:v>0</x:v>
      </x:c>
      <x:c r="Y2246" s="50" t="b">
        <x:f>AND(COUNT(G2246:K2246)=5,P2246&gt;='設定'!$B$7)</x:f>
        <x:v>0</x:v>
      </x:c>
      <x:c r="Z2246" s="50" t="b">
        <x:f>AND(ISNUMBER(R2246),R2246&gt;='設定'!$B$8)</x:f>
        <x:v>0</x:v>
      </x:c>
      <x:c r="AA2246" s="50" t="b">
        <x:f>AND(ISNUMBER(S2246),S2246&gt;=DATE(YEAR('設定'!$B$10)-'設定'!$B$9,MONTH('設定'!$B$10),DAY('設定'!$B$10)))</x:f>
        <x:v>0</x:v>
      </x:c>
      <x:c r="AB2246" s="55" t="b">
        <x:v>0</x:v>
      </x:c>
      <x:c r="AC2246" s="55" t="b">
        <x:v>0</x:v>
      </x:c>
      <x:c r="AD2246" s="50" t="n">
        <x:f>IF(X2246,1,0)+IF(Z2246,1,0)+IF(AA2246,1,0)+IF(AB2246,1,0)</x:f>
        <x:v>0</x:v>
      </x:c>
      <x:c r="AE2246" s="50" t="n">
        <x:f>IF(Y2246,1,0)+IF(Z2246,1,0)+IF(AA2246,1,0)+IF(AB2246,1,0)</x:f>
        <x:v>0</x:v>
      </x:c>
      <x:c r="AF2246" s="50" t="n">
        <x:f>IF(Y2246,1,0)+IF(Z2246,1,0)+IF(AA2246,1,0)+IF(AC2246,1,0)</x:f>
        <x:v>0</x:v>
      </x:c>
      <x:c r="AG2246" s="53" t="n">
        <x:v>44348</x:v>
      </x:c>
      <x:c r="AH2246" s="50" t="str">
        <x:v>S100W0Q4</x:v>
      </x:c>
      <x:c r="AI2246" s="50" t="str">
        <x:v>NetSalesSummaryOfBusinessResults</x:v>
      </x:c>
      <x:c r="AJ2246" s="50" t="str">
        <x:v>OperatingIncome</x:v>
      </x:c>
      <x:c r="AK2246" s="53" t="n">
        <x:v>45747</x:v>
      </x:c>
      <x:c r="AL2246" s="50" t="str">
        <x:v>365/365/365/366/365</x:v>
      </x:c>
      <x:c r="AM2246" s="51" t="n">
        <x:v>41760992</x:v>
      </x:c>
      <x:c r="AN2246" s="51" t="n">
        <x:v>2423</x:v>
      </x:c>
      <x:c r="AO2246" s="51" t="n">
        <x:f>IFERROR(AM2246*AN2246,"")</x:f>
        <x:v>101186883616</x:v>
      </x:c>
      <x:c r="AP2246" s="56" t="n">
        <x:f>IFERROR(AO2246/(K2246*1000000),"")</x:f>
        <x:v>77.30858191875434</x:v>
      </x:c>
      <x:c r="AQ2246" s="57" t="n">
        <x:v>19955912568.333332</x:v>
      </x:c>
      <x:c r="AR2246" s="52" t="n">
        <x:v>0.6959375001602193</x:v>
      </x:c>
      <x:c r="AS2246" s="52" t="n">
        <x:v>-0.8686567164179104</x:v>
      </x:c>
      <x:c r="AT2246" s="55" t="b">
        <x:v>0</x:v>
      </x:c>
      <x:c r="AU2246" s="50" t="str">
        <x:v>repeated_operating_loss;repeated_negative_operating_cf;extreme_valuation_outlier</x:v>
      </x:c>
      <x:c r="AV2246" s="58" t="n">
        <x:v>-0.1333465916666003</x:v>
      </x:c>
      <x:c r="AW2246" s="50" t="n">
        <x:v>2772</x:v>
      </x:c>
      <x:c r="AX2246" s="50" t="str">
        <x:v>Future Moat</x:v>
      </x:c>
      <x:c r="AY2246" s="50" t="str">
        <x:v>既存適格性フィルター不通過: repeated_operating_loss;repeated_negative_operating_cf;extreme_valuation_outlier / 年率ボラティリティ60%以上 / ローカル5年最大下落率-60%以下 / 概算PSR15倍以上</x:v>
      </x:c>
      <x:c r="AZ2246" s="59" t="str">
        <x:v>2025-06-20 16:27</x:v>
      </x:c>
      <x:c r="BA2246" s="53" t="n">
        <x:v>44228</x:v>
      </x:c>
      <x:c r="BB2246" s="50"/>
      <x:c r="BC2246" s="50"/>
      <x:c r="BD2246" s="50"/>
    </x:row>
    <x:row r="2247">
      <x:c r="A2247" s="50" t="n">
        <x:v>2246</x:v>
      </x:c>
      <x:c r="B2247" s="50" t="str">
        <x:v>3965</x:v>
      </x:c>
      <x:c r="C2247" s="50" t="str">
        <x:v>3965.T</x:v>
      </x:c>
      <x:c r="D2247" s="50" t="str">
        <x:v>Capital Asset Planning,Inc.</x:v>
      </x:c>
      <x:c r="E2247" s="50" t="str">
        <x:v>Standard Market(Domestic)</x:v>
      </x:c>
      <x:c r="F2247" s="50" t="str">
        <x:v>Information &amp; Communication</x:v>
      </x:c>
      <x:c r="G2247" s="51" t="n">
        <x:v>6631.364</x:v>
      </x:c>
      <x:c r="H2247" s="51" t="n">
        <x:v>6747.089</x:v>
      </x:c>
      <x:c r="I2247" s="51" t="n">
        <x:v>8046.862</x:v>
      </x:c>
      <x:c r="J2247" s="51" t="n">
        <x:v>8178.887</x:v>
      </x:c>
      <x:c r="K2247" s="51" t="n">
        <x:v>9689.408</x:v>
      </x:c>
      <x:c r="L2247" s="52" t="n">
        <x:f>IFERROR(H2247/G2247-1,"")</x:f>
        <x:v>0.0174511608773098</x:v>
      </x:c>
      <x:c r="M2247" s="52" t="n">
        <x:f>IFERROR(I2247/H2247-1,"")</x:f>
        <x:v>0.19264204162713727</x:v>
      </x:c>
      <x:c r="N2247" s="52" t="n">
        <x:f>IFERROR(J2247/I2247-1,"")</x:f>
        <x:v>0.016407016797355345</x:v>
      </x:c>
      <x:c r="O2247" s="52" t="n">
        <x:f>IFERROR(K2247/J2247-1,"")</x:f>
        <x:v>0.18468539790316219</x:v>
      </x:c>
      <x:c r="P2247" s="52" t="n">
        <x:f>IFERROR((K2247/G2247)^(1/4)-1,"")</x:f>
        <x:v>0.09944521644452253</x:v>
      </x:c>
      <x:c r="Q2247" s="51" t="n">
        <x:v>530.589</x:v>
      </x:c>
      <x:c r="R2247" s="52" t="n">
        <x:f>IFERROR(Q2247/K2247,"")</x:f>
        <x:v>0.0547596922330033</x:v>
      </x:c>
      <x:c r="S2247" s="53" t="n">
        <x:v>42644</x:v>
      </x:c>
      <x:c r="T2247" s="50" t="str">
        <x:v>EDINET_company_history</x:v>
      </x:c>
      <x:c r="U2247" s="50" t="str">
        <x:v>合同会社フィンテックマネジメント</x:v>
      </x:c>
      <x:c r="V2247" s="54" t="n">
        <x:v>0.1533</x:v>
      </x:c>
      <x:c r="W2247" s="50" t="str">
        <x:v>北 山 雅 一</x:v>
      </x:c>
      <x:c r="X2247" s="50" t="b">
        <x:f>AND(COUNT(L2247:O2247)=4,L2247&gt;='設定'!$B$6,M2247&gt;='設定'!$B$6,N2247&gt;='設定'!$B$6,O2247&gt;='設定'!$B$6)</x:f>
        <x:v>0</x:v>
      </x:c>
      <x:c r="Y2247" s="50" t="b">
        <x:f>AND(COUNT(G2247:K2247)=5,P2247&gt;='設定'!$B$7)</x:f>
        <x:v>0</x:v>
      </x:c>
      <x:c r="Z2247" s="50" t="b">
        <x:f>AND(ISNUMBER(R2247),R2247&gt;='設定'!$B$8)</x:f>
        <x:v>0</x:v>
      </x:c>
      <x:c r="AA2247" s="50" t="b">
        <x:f>AND(ISNUMBER(S2247),S2247&gt;=DATE(YEAR('設定'!$B$10)-'設定'!$B$9,MONTH('設定'!$B$10),DAY('設定'!$B$10)))</x:f>
        <x:v>0</x:v>
      </x:c>
      <x:c r="AB2247" s="55" t="b">
        <x:v>0</x:v>
      </x:c>
      <x:c r="AC2247" s="55" t="b">
        <x:v>0</x:v>
      </x:c>
      <x:c r="AD2247" s="50" t="n">
        <x:f>IF(X2247,1,0)+IF(Z2247,1,0)+IF(AA2247,1,0)+IF(AB2247,1,0)</x:f>
        <x:v>0</x:v>
      </x:c>
      <x:c r="AE2247" s="50" t="n">
        <x:f>IF(Y2247,1,0)+IF(Z2247,1,0)+IF(AA2247,1,0)+IF(AB2247,1,0)</x:f>
        <x:v>0</x:v>
      </x:c>
      <x:c r="AF2247" s="50" t="n">
        <x:f>IF(Y2247,1,0)+IF(Z2247,1,0)+IF(AA2247,1,0)+IF(AC2247,1,0)</x:f>
        <x:v>0</x:v>
      </x:c>
      <x:c r="AG2247" s="53" t="n">
        <x:v>44348</x:v>
      </x:c>
      <x:c r="AH2247" s="50" t="str">
        <x:v>S100XB9Q</x:v>
      </x:c>
      <x:c r="AI2247" s="50" t="str">
        <x:v>NetSalesSummaryOfBusinessResults</x:v>
      </x:c>
      <x:c r="AJ2247" s="50" t="str">
        <x:v>OperatingIncome</x:v>
      </x:c>
      <x:c r="AK2247" s="53" t="n">
        <x:v>45930</x:v>
      </x:c>
      <x:c r="AL2247" s="50" t="str">
        <x:v>365/365/365/366/365</x:v>
      </x:c>
      <x:c r="AM2247" s="51" t="n">
        <x:v>5746116</x:v>
      </x:c>
      <x:c r="AN2247" s="51" t="n">
        <x:v>800</x:v>
      </x:c>
      <x:c r="AO2247" s="51" t="n">
        <x:f>IFERROR(AM2247*AN2247,"")</x:f>
        <x:v>4596892800</x:v>
      </x:c>
      <x:c r="AP2247" s="56" t="n">
        <x:f>IFERROR(AO2247/(K2247*1000000),"")</x:f>
        <x:v>0.4744245262455663</x:v>
      </x:c>
      <x:c r="AQ2247" s="57" t="n">
        <x:v>6653586.666666667</x:v>
      </x:c>
      <x:c r="AR2247" s="52" t="n">
        <x:v>0.2972902961118137</x:v>
      </x:c>
      <x:c r="AS2247" s="52" t="n">
        <x:v>-0.4992913409312682</x:v>
      </x:c>
      <x:c r="AT2247" s="55" t="b">
        <x:v>0</x:v>
      </x:c>
      <x:c r="AU2247" s="50" t="str">
        <x:v>low_liquidity</x:v>
      </x:c>
      <x:c r="AV2247" s="58" t="n">
        <x:v>0.0789619207594608</x:v>
      </x:c>
      <x:c r="AW2247" s="50" t="n">
        <x:v>1351</x:v>
      </x:c>
      <x:c r="AX2247" s="50" t="str">
        <x:v>Discovery</x:v>
      </x:c>
      <x:c r="AY2247" s="50" t="str">
        <x:v>既存適格性フィルター不通過: low_liquidity / 60日平均売買代金2,000万円未満</x:v>
      </x:c>
      <x:c r="AZ2247" s="59" t="str">
        <x:v>2025-12-18 13:32</x:v>
      </x:c>
      <x:c r="BA2247" s="53" t="n">
        <x:v>42644</x:v>
      </x:c>
      <x:c r="BB2247" s="50"/>
      <x:c r="BC2247" s="50"/>
      <x:c r="BD2247" s="50"/>
    </x:row>
    <x:row r="2248">
      <x:c r="A2248" s="50" t="n">
        <x:v>2247</x:v>
      </x:c>
      <x:c r="B2248" s="50" t="str">
        <x:v>3976</x:v>
      </x:c>
      <x:c r="C2248" s="50" t="str">
        <x:v>3976.T</x:v>
      </x:c>
      <x:c r="D2248" s="50" t="str">
        <x:v>SHANON Inc.</x:v>
      </x:c>
      <x:c r="E2248" s="50" t="str">
        <x:v>Growth Market(Domestic)</x:v>
      </x:c>
      <x:c r="F2248" s="50" t="str">
        <x:v>Information &amp; Communication</x:v>
      </x:c>
      <x:c r="G2248" s="51" t="n">
        <x:v>2196.093</x:v>
      </x:c>
      <x:c r="H2248" s="51" t="n">
        <x:v>2456.133</x:v>
      </x:c>
      <x:c r="I2248" s="51" t="n">
        <x:v>2934.302</x:v>
      </x:c>
      <x:c r="J2248" s="51" t="n">
        <x:v>3206.743</x:v>
      </x:c>
      <x:c r="K2248" s="51" t="n">
        <x:v>3208.384</x:v>
      </x:c>
      <x:c r="L2248" s="52" t="n">
        <x:f>IFERROR(H2248/G2248-1,"")</x:f>
        <x:v>0.11841028590319258</x:v>
      </x:c>
      <x:c r="M2248" s="52" t="n">
        <x:f>IFERROR(I2248/H2248-1,"")</x:f>
        <x:v>0.19468367551757182</x:v>
      </x:c>
      <x:c r="N2248" s="52" t="n">
        <x:f>IFERROR(J2248/I2248-1,"")</x:f>
        <x:v>0.09284695304028001</x:v>
      </x:c>
      <x:c r="O2248" s="52" t="n">
        <x:f>IFERROR(K2248/J2248-1,"")</x:f>
        <x:v>0.0005117341801323949</x:v>
      </x:c>
      <x:c r="P2248" s="52" t="n">
        <x:f>IFERROR((K2248/G2248)^(1/4)-1,"")</x:f>
        <x:v>0.09940802711530128</x:v>
      </x:c>
      <x:c r="Q2248" s="51" t="n">
        <x:v>120.747</x:v>
      </x:c>
      <x:c r="R2248" s="52" t="n">
        <x:f>IFERROR(Q2248/K2248,"")</x:f>
        <x:v>0.037634834234306115</x:v>
      </x:c>
      <x:c r="S2248" s="53" t="n">
        <x:v>42736</x:v>
      </x:c>
      <x:c r="T2248" s="50" t="str">
        <x:v>EDINET_company_history</x:v>
      </x:c>
      <x:c r="U2248" s="50" t="str">
        <x:v>株式会社イノベーション</x:v>
      </x:c>
      <x:c r="V2248" s="54" t="n">
        <x:v>0.5671</x:v>
      </x:c>
      <x:c r="W2248" s="50" t="str">
        <x:v>山﨑 浩史</x:v>
      </x:c>
      <x:c r="X2248" s="50" t="b">
        <x:f>AND(COUNT(L2248:O2248)=4,L2248&gt;='設定'!$B$6,M2248&gt;='設定'!$B$6,N2248&gt;='設定'!$B$6,O2248&gt;='設定'!$B$6)</x:f>
        <x:v>0</x:v>
      </x:c>
      <x:c r="Y2248" s="50" t="b">
        <x:f>AND(COUNT(G2248:K2248)=5,P2248&gt;='設定'!$B$7)</x:f>
        <x:v>0</x:v>
      </x:c>
      <x:c r="Z2248" s="50" t="b">
        <x:f>AND(ISNUMBER(R2248),R2248&gt;='設定'!$B$8)</x:f>
        <x:v>0</x:v>
      </x:c>
      <x:c r="AA2248" s="50" t="b">
        <x:f>AND(ISNUMBER(S2248),S2248&gt;=DATE(YEAR('設定'!$B$10)-'設定'!$B$9,MONTH('設定'!$B$10),DAY('設定'!$B$10)))</x:f>
        <x:v>0</x:v>
      </x:c>
      <x:c r="AB2248" s="55" t="b">
        <x:v>0</x:v>
      </x:c>
      <x:c r="AC2248" s="55" t="b">
        <x:v>0</x:v>
      </x:c>
      <x:c r="AD2248" s="50" t="n">
        <x:f>IF(X2248,1,0)+IF(Z2248,1,0)+IF(AA2248,1,0)+IF(AB2248,1,0)</x:f>
        <x:v>0</x:v>
      </x:c>
      <x:c r="AE2248" s="50" t="n">
        <x:f>IF(Y2248,1,0)+IF(Z2248,1,0)+IF(AA2248,1,0)+IF(AB2248,1,0)</x:f>
        <x:v>0</x:v>
      </x:c>
      <x:c r="AF2248" s="50" t="n">
        <x:f>IF(Y2248,1,0)+IF(Z2248,1,0)+IF(AA2248,1,0)+IF(AC2248,1,0)</x:f>
        <x:v>0</x:v>
      </x:c>
      <x:c r="AG2248" s="53" t="n">
        <x:v>44348</x:v>
      </x:c>
      <x:c r="AH2248" s="50" t="str">
        <x:v>S100XV3B</x:v>
      </x:c>
      <x:c r="AI2248" s="50" t="str">
        <x:v>NetSalesSummaryOfBusinessResults</x:v>
      </x:c>
      <x:c r="AJ2248" s="50" t="str">
        <x:v>OperatingIncome</x:v>
      </x:c>
      <x:c r="AK2248" s="53" t="n">
        <x:v>46022</x:v>
      </x:c>
      <x:c r="AL2248" s="50" t="str">
        <x:v>365/365/365/366/426</x:v>
      </x:c>
      <x:c r="AM2248" s="51" t="n">
        <x:v>5926000</x:v>
      </x:c>
      <x:c r="AN2248" s="51" t="n">
        <x:v>464</x:v>
      </x:c>
      <x:c r="AO2248" s="51" t="n">
        <x:f>IFERROR(AM2248*AN2248,"")</x:f>
        <x:v>2749664000</x:v>
      </x:c>
      <x:c r="AP2248" s="56" t="n">
        <x:f>IFERROR(AO2248/(K2248*1000000),"")</x:f>
        <x:v>0.8570245955596337</x:v>
      </x:c>
      <x:c r="AQ2248" s="57" t="n">
        <x:v>9096418.333333334</x:v>
      </x:c>
      <x:c r="AR2248" s="52" t="n">
        <x:v>0.6488865364626613</x:v>
      </x:c>
      <x:c r="AS2248" s="52" t="n">
        <x:v>-0.8740188383045526</x:v>
      </x:c>
      <x:c r="AT2248" s="55" t="b">
        <x:v>0</x:v>
      </x:c>
      <x:c r="AU2248" s="50" t="str">
        <x:v>low_liquidity</x:v>
      </x:c>
      <x:c r="AV2248" s="58" t="n">
        <x:v>-0.2503454778608991</x:v>
      </x:c>
      <x:c r="AW2248" s="50" t="n">
        <x:v>3190</x:v>
      </x:c>
      <x:c r="AX2248" s="50" t="str">
        <x:v>Future Moat</x:v>
      </x:c>
      <x:c r="AY2248" s="50" t="str">
        <x:v>既存適格性フィルター不通過: low_liquidity / 60日平均売買代金2,000万円未満 / 年率ボラティリティ60%以上 / ローカル5年最大下落率-60%以下</x:v>
      </x:c>
      <x:c r="AZ2248" s="59" t="str">
        <x:v>2026-03-27 15:49</x:v>
      </x:c>
      <x:c r="BA2248" s="53" t="n">
        <x:v>42736</x:v>
      </x:c>
      <x:c r="BB2248" s="50"/>
      <x:c r="BC2248" s="50"/>
      <x:c r="BD2248" s="50"/>
    </x:row>
    <x:row r="2249">
      <x:c r="A2249" s="50" t="n">
        <x:v>2248</x:v>
      </x:c>
      <x:c r="B2249" s="50" t="str">
        <x:v>8132</x:v>
      </x:c>
      <x:c r="C2249" s="50" t="str">
        <x:v>8132.T</x:v>
      </x:c>
      <x:c r="D2249" s="50" t="str">
        <x:v>SINANEN HOLDINGS CO.,LTD.</x:v>
      </x:c>
      <x:c r="E2249" s="50" t="str">
        <x:v>Prime Market (Domestic)</x:v>
      </x:c>
      <x:c r="F2249" s="50" t="str">
        <x:v>Wholesale Trade</x:v>
      </x:c>
      <x:c r="G2249" s="51" t="n">
        <x:v>217122</x:v>
      </x:c>
      <x:c r="H2249" s="51" t="n">
        <x:v>289340</x:v>
      </x:c>
      <x:c r="I2249" s="51" t="n">
        <x:v>342254</x:v>
      </x:c>
      <x:c r="J2249" s="51" t="n">
        <x:v>348282</x:v>
      </x:c>
      <x:c r="K2249" s="51" t="n">
        <x:v>317118</x:v>
      </x:c>
      <x:c r="L2249" s="52" t="n">
        <x:f>IFERROR(H2249/G2249-1,"")</x:f>
        <x:v>0.3326148432678402</x:v>
      </x:c>
      <x:c r="M2249" s="52" t="n">
        <x:f>IFERROR(I2249/H2249-1,"")</x:f>
        <x:v>0.18287827469413154</x:v>
      </x:c>
      <x:c r="N2249" s="52" t="n">
        <x:f>IFERROR(J2249/I2249-1,"")</x:f>
        <x:v>0.017612650253904905</x:v>
      </x:c>
      <x:c r="O2249" s="52" t="n">
        <x:f>IFERROR(K2249/J2249-1,"")</x:f>
        <x:v>-0.0894792151187831</x:v>
      </x:c>
      <x:c r="P2249" s="52" t="n">
        <x:f>IFERROR((K2249/G2249)^(1/4)-1,"")</x:f>
        <x:v>0.09933300214372087</x:v>
      </x:c>
      <x:c r="Q2249" s="51" t="n">
        <x:v>4009</x:v>
      </x:c>
      <x:c r="R2249" s="52" t="n">
        <x:f>IFERROR(Q2249/K2249,"")</x:f>
        <x:v>0.012641981849027806</x:v>
      </x:c>
      <x:c r="S2249" s="53" t="n">
        <x:v>23012</x:v>
      </x:c>
      <x:c r="T2249" s="50" t="str">
        <x:v>EDINET_company_history</x:v>
      </x:c>
      <x:c r="U2249" s="50" t="str">
        <x:v>株式会社ＵＨＰａｒｔｎｅｒｓ２</x:v>
      </x:c>
      <x:c r="V2249" s="54" t="n">
        <x:v>0.0981</x:v>
      </x:c>
      <x:c r="W2249" s="50" t="str">
        <x:v>中込 太郎</x:v>
      </x:c>
      <x:c r="X2249" s="50" t="b">
        <x:f>AND(COUNT(L2249:O2249)=4,L2249&gt;='設定'!$B$6,M2249&gt;='設定'!$B$6,N2249&gt;='設定'!$B$6,O2249&gt;='設定'!$B$6)</x:f>
        <x:v>0</x:v>
      </x:c>
      <x:c r="Y2249" s="50" t="b">
        <x:f>AND(COUNT(G2249:K2249)=5,P2249&gt;='設定'!$B$7)</x:f>
        <x:v>0</x:v>
      </x:c>
      <x:c r="Z2249" s="50" t="b">
        <x:f>AND(ISNUMBER(R2249),R2249&gt;='設定'!$B$8)</x:f>
        <x:v>0</x:v>
      </x:c>
      <x:c r="AA2249" s="50" t="b">
        <x:f>AND(ISNUMBER(S2249),S2249&gt;=DATE(YEAR('設定'!$B$10)-'設定'!$B$9,MONTH('設定'!$B$10),DAY('設定'!$B$10)))</x:f>
        <x:v>0</x:v>
      </x:c>
      <x:c r="AB2249" s="55" t="b">
        <x:v>0</x:v>
      </x:c>
      <x:c r="AC2249" s="55" t="b">
        <x:v>0</x:v>
      </x:c>
      <x:c r="AD2249" s="50" t="n">
        <x:f>IF(X2249,1,0)+IF(Z2249,1,0)+IF(AA2249,1,0)+IF(AB2249,1,0)</x:f>
        <x:v>0</x:v>
      </x:c>
      <x:c r="AE2249" s="50" t="n">
        <x:f>IF(Y2249,1,0)+IF(Z2249,1,0)+IF(AA2249,1,0)+IF(AB2249,1,0)</x:f>
        <x:v>0</x:v>
      </x:c>
      <x:c r="AF2249" s="50" t="n">
        <x:f>IF(Y2249,1,0)+IF(Z2249,1,0)+IF(AA2249,1,0)+IF(AC2249,1,0)</x:f>
        <x:v>0</x:v>
      </x:c>
      <x:c r="AG2249" s="53" t="n">
        <x:v>44348</x:v>
      </x:c>
      <x:c r="AH2249" s="50" t="str">
        <x:v>S100W65X</x:v>
      </x:c>
      <x:c r="AI2249" s="50" t="str">
        <x:v>NetSalesSummaryOfBusinessResults</x:v>
      </x:c>
      <x:c r="AJ2249" s="50" t="str">
        <x:v>OperatingIncome</x:v>
      </x:c>
      <x:c r="AK2249" s="53" t="n">
        <x:v>45747</x:v>
      </x:c>
      <x:c r="AL2249" s="50" t="str">
        <x:v>365/365/365/366/365</x:v>
      </x:c>
      <x:c r="AM2249" s="51" t="n">
        <x:v>10870491</x:v>
      </x:c>
      <x:c r="AN2249" s="51" t="n">
        <x:v>7530</x:v>
      </x:c>
      <x:c r="AO2249" s="51" t="n">
        <x:f>IFERROR(AM2249*AN2249,"")</x:f>
        <x:v>81854797230</x:v>
      </x:c>
      <x:c r="AP2249" s="56" t="n">
        <x:f>IFERROR(AO2249/(K2249*1000000),"")</x:f>
        <x:v>0.25812094308743116</x:v>
      </x:c>
      <x:c r="AQ2249" s="57" t="n">
        <x:v>69673283.33333333</x:v>
      </x:c>
      <x:c r="AR2249" s="52" t="n">
        <x:v>0.3269518939242953</x:v>
      </x:c>
      <x:c r="AS2249" s="52" t="n">
        <x:v>-0.2444987120734878</x:v>
      </x:c>
      <x:c r="AT2249" s="55" t="b">
        <x:v>1</x:v>
      </x:c>
      <x:c r="AU2249" s="50"/>
      <x:c r="AV2249" s="58" t="n">
        <x:v>-0.0040824302640911</x:v>
      </x:c>
      <x:c r="AW2249" s="50" t="n">
        <x:v>1900</x:v>
      </x:c>
      <x:c r="AX2249" s="50" t="str">
        <x:v>Transformation Moat</x:v>
      </x:c>
      <x:c r="AY2249" s="50" t="str">
        <x:v>目立つ機械的警告なし（定性確認は別途必要）</x:v>
      </x:c>
      <x:c r="AZ2249" s="59" t="str">
        <x:v>2025-06-25 16:31</x:v>
      </x:c>
      <x:c r="BA2249" s="53" t="n">
        <x:v>23012</x:v>
      </x:c>
      <x:c r="BB2249" s="50"/>
      <x:c r="BC2249" s="50"/>
      <x:c r="BD2249" s="50" t="str">
        <x:v>TOPIX Small 2</x:v>
      </x:c>
    </x:row>
    <x:row r="2250">
      <x:c r="A2250" s="50" t="n">
        <x:v>2249</x:v>
      </x:c>
      <x:c r="B2250" s="50" t="str">
        <x:v>5998</x:v>
      </x:c>
      <x:c r="C2250" s="50" t="str">
        <x:v>5998.T</x:v>
      </x:c>
      <x:c r="D2250" s="50" t="str">
        <x:v>Advanex Inc.</x:v>
      </x:c>
      <x:c r="E2250" s="50" t="str">
        <x:v>Standard Market(Domestic)</x:v>
      </x:c>
      <x:c r="F2250" s="50" t="str">
        <x:v>Metal Products</x:v>
      </x:c>
      <x:c r="G2250" s="51" t="n">
        <x:v>19539.638</x:v>
      </x:c>
      <x:c r="H2250" s="51" t="n">
        <x:v>21722.466</x:v>
      </x:c>
      <x:c r="I2250" s="51" t="n">
        <x:v>24628.999</x:v>
      </x:c>
      <x:c r="J2250" s="51" t="n">
        <x:v>26549.467</x:v>
      </x:c>
      <x:c r="K2250" s="51" t="n">
        <x:v>28532.758</x:v>
      </x:c>
      <x:c r="L2250" s="52" t="n">
        <x:f>IFERROR(H2250/G2250-1,"")</x:f>
        <x:v>0.11171281678811051</x:v>
      </x:c>
      <x:c r="M2250" s="52" t="n">
        <x:f>IFERROR(I2250/H2250-1,"")</x:f>
        <x:v>0.13380308662929896</x:v>
      </x:c>
      <x:c r="N2250" s="52" t="n">
        <x:f>IFERROR(J2250/I2250-1,"")</x:f>
        <x:v>0.077975885256238</x:v>
      </x:c>
      <x:c r="O2250" s="52" t="n">
        <x:f>IFERROR(K2250/J2250-1,"")</x:f>
        <x:v>0.07470172565046229</x:v>
      </x:c>
      <x:c r="P2250" s="52" t="n">
        <x:f>IFERROR((K2250/G2250)^(1/4)-1,"")</x:f>
        <x:v>0.09927616083084412</x:v>
      </x:c>
      <x:c r="Q2250" s="51" t="n">
        <x:v>1109.298</x:v>
      </x:c>
      <x:c r="R2250" s="52" t="n">
        <x:f>IFERROR(Q2250/K2250,"")</x:f>
        <x:v>0.038878050274705304</x:v>
      </x:c>
      <x:c r="S2250" s="53" t="n">
        <x:v>23498</x:v>
      </x:c>
      <x:c r="T2250" s="50" t="str">
        <x:v>EDINET_company_history</x:v>
      </x:c>
      <x:c r="U2250" s="50" t="str">
        <x:v>ＡＡＡ株式会社</x:v>
      </x:c>
      <x:c r="V2250" s="54" t="n">
        <x:v>0.1086</x:v>
      </x:c>
      <x:c r="W2250" s="50" t="str">
        <x:v>朝 田 英太郎</x:v>
      </x:c>
      <x:c r="X2250" s="50" t="b">
        <x:f>AND(COUNT(L2250:O2250)=4,L2250&gt;='設定'!$B$6,M2250&gt;='設定'!$B$6,N2250&gt;='設定'!$B$6,O2250&gt;='設定'!$B$6)</x:f>
        <x:v>0</x:v>
      </x:c>
      <x:c r="Y2250" s="50" t="b">
        <x:f>AND(COUNT(G2250:K2250)=5,P2250&gt;='設定'!$B$7)</x:f>
        <x:v>0</x:v>
      </x:c>
      <x:c r="Z2250" s="50" t="b">
        <x:f>AND(ISNUMBER(R2250),R2250&gt;='設定'!$B$8)</x:f>
        <x:v>0</x:v>
      </x:c>
      <x:c r="AA2250" s="50" t="b">
        <x:f>AND(ISNUMBER(S2250),S2250&gt;=DATE(YEAR('設定'!$B$10)-'設定'!$B$9,MONTH('設定'!$B$10),DAY('設定'!$B$10)))</x:f>
        <x:v>0</x:v>
      </x:c>
      <x:c r="AB2250" s="55" t="b">
        <x:v>0</x:v>
      </x:c>
      <x:c r="AC2250" s="55" t="b">
        <x:v>0</x:v>
      </x:c>
      <x:c r="AD2250" s="50" t="n">
        <x:f>IF(X2250,1,0)+IF(Z2250,1,0)+IF(AA2250,1,0)+IF(AB2250,1,0)</x:f>
        <x:v>0</x:v>
      </x:c>
      <x:c r="AE2250" s="50" t="n">
        <x:f>IF(Y2250,1,0)+IF(Z2250,1,0)+IF(AA2250,1,0)+IF(AB2250,1,0)</x:f>
        <x:v>0</x:v>
      </x:c>
      <x:c r="AF2250" s="50" t="n">
        <x:f>IF(Y2250,1,0)+IF(Z2250,1,0)+IF(AA2250,1,0)+IF(AC2250,1,0)</x:f>
        <x:v>0</x:v>
      </x:c>
      <x:c r="AG2250" s="53" t="n">
        <x:v>44348</x:v>
      </x:c>
      <x:c r="AH2250" s="50" t="str">
        <x:v>S100W7KN</x:v>
      </x:c>
      <x:c r="AI2250" s="50" t="str">
        <x:v>NetSalesSummaryOfBusinessResults</x:v>
      </x:c>
      <x:c r="AJ2250" s="50" t="str">
        <x:v>OperatingIncome</x:v>
      </x:c>
      <x:c r="AK2250" s="53" t="n">
        <x:v>45747</x:v>
      </x:c>
      <x:c r="AL2250" s="50" t="str">
        <x:v>365/365/365/366/365</x:v>
      </x:c>
      <x:c r="AM2250" s="51" t="n">
        <x:v>4105970</x:v>
      </x:c>
      <x:c r="AN2250" s="51" t="n">
        <x:v>2909</x:v>
      </x:c>
      <x:c r="AO2250" s="51" t="n">
        <x:f>IFERROR(AM2250*AN2250,"")</x:f>
        <x:v>11944266730</x:v>
      </x:c>
      <x:c r="AP2250" s="56" t="n">
        <x:f>IFERROR(AO2250/(K2250*1000000),"")</x:f>
        <x:v>0.41861591963875344</x:v>
      </x:c>
      <x:c r="AQ2250" s="57" t="n">
        <x:v>52582613.333333336</x:v>
      </x:c>
      <x:c r="AR2250" s="52" t="n">
        <x:v>0.5186648628282463</x:v>
      </x:c>
      <x:c r="AS2250" s="52" t="n">
        <x:v>-0.579530592242243</x:v>
      </x:c>
      <x:c r="AT2250" s="55" t="b">
        <x:v>1</x:v>
      </x:c>
      <x:c r="AU2250" s="50"/>
      <x:c r="AV2250" s="58" t="n">
        <x:v>0.1803336157973928</x:v>
      </x:c>
      <x:c r="AW2250" s="50" t="n">
        <x:v>827</x:v>
      </x:c>
      <x:c r="AX2250" s="50" t="str">
        <x:v>Transformation Moat</x:v>
      </x:c>
      <x:c r="AY2250" s="50" t="str">
        <x:v>目立つ機械的警告なし（定性確認は別途必要）</x:v>
      </x:c>
      <x:c r="AZ2250" s="59" t="str">
        <x:v>2025-06-27 09:16</x:v>
      </x:c>
      <x:c r="BA2250" s="53" t="n">
        <x:v>23498</x:v>
      </x:c>
      <x:c r="BB2250" s="50"/>
      <x:c r="BC2250" s="50"/>
      <x:c r="BD2250" s="50"/>
    </x:row>
    <x:row r="2251">
      <x:c r="A2251" s="50" t="n">
        <x:v>2250</x:v>
      </x:c>
      <x:c r="B2251" s="50" t="str">
        <x:v>3941</x:v>
      </x:c>
      <x:c r="C2251" s="50" t="str">
        <x:v>3941.T</x:v>
      </x:c>
      <x:c r="D2251" s="50" t="str">
        <x:v>Rengo Co.,Ltd.</x:v>
      </x:c>
      <x:c r="E2251" s="50" t="str">
        <x:v>Prime Market (Domestic)</x:v>
      </x:c>
      <x:c r="F2251" s="50" t="str">
        <x:v>Pulp and Paper</x:v>
      </x:c>
      <x:c r="G2251" s="51" t="n">
        <x:v>680714</x:v>
      </x:c>
      <x:c r="H2251" s="51" t="n">
        <x:v>746926</x:v>
      </x:c>
      <x:c r="I2251" s="51" t="n">
        <x:v>846080</x:v>
      </x:c>
      <x:c r="J2251" s="51" t="n">
        <x:v>900791</x:v>
      </x:c>
      <x:c r="K2251" s="51" t="n">
        <x:v>993251</x:v>
      </x:c>
      <x:c r="L2251" s="52" t="n">
        <x:f>IFERROR(H2251/G2251-1,"")</x:f>
        <x:v>0.09726845635612014</x:v>
      </x:c>
      <x:c r="M2251" s="52" t="n">
        <x:f>IFERROR(I2251/H2251-1,"")</x:f>
        <x:v>0.13274942899296582</x:v>
      </x:c>
      <x:c r="N2251" s="52" t="n">
        <x:f>IFERROR(J2251/I2251-1,"")</x:f>
        <x:v>0.06466409795763983</x:v>
      </x:c>
      <x:c r="O2251" s="52" t="n">
        <x:f>IFERROR(K2251/J2251-1,"")</x:f>
        <x:v>0.1026431214343837</x:v>
      </x:c>
      <x:c r="P2251" s="52" t="n">
        <x:f>IFERROR((K2251/G2251)^(1/4)-1,"")</x:f>
        <x:v>0.09906551677674935</x:v>
      </x:c>
      <x:c r="Q2251" s="51" t="n">
        <x:v>37408</x:v>
      </x:c>
      <x:c r="R2251" s="52" t="n">
        <x:f>IFERROR(Q2251/K2251,"")</x:f>
        <x:v>0.03766218206676862</x:v>
      </x:c>
      <x:c r="S2251" s="53" t="n">
        <x:v>18019</x:v>
      </x:c>
      <x:c r="T2251" s="50" t="str">
        <x:v>EDINET_company_history</x:v>
      </x:c>
      <x:c r="U2251" s="50" t="str">
        <x:v>日本マスタートラスト信託銀行㈱</x:v>
      </x:c>
      <x:c r="V2251" s="54" t="n">
        <x:v>0.1052</x:v>
      </x:c>
      <x:c r="W2251" s="50" t="str">
        <x:v>大 坪 清 / 川 本 洋 祐 / 長 谷 川 一 郎 / 井 上 貞 登 士</x:v>
      </x:c>
      <x:c r="X2251" s="50" t="b">
        <x:f>AND(COUNT(L2251:O2251)=4,L2251&gt;='設定'!$B$6,M2251&gt;='設定'!$B$6,N2251&gt;='設定'!$B$6,O2251&gt;='設定'!$B$6)</x:f>
        <x:v>0</x:v>
      </x:c>
      <x:c r="Y2251" s="50" t="b">
        <x:f>AND(COUNT(G2251:K2251)=5,P2251&gt;='設定'!$B$7)</x:f>
        <x:v>0</x:v>
      </x:c>
      <x:c r="Z2251" s="50" t="b">
        <x:f>AND(ISNUMBER(R2251),R2251&gt;='設定'!$B$8)</x:f>
        <x:v>0</x:v>
      </x:c>
      <x:c r="AA2251" s="50" t="b">
        <x:f>AND(ISNUMBER(S2251),S2251&gt;=DATE(YEAR('設定'!$B$10)-'設定'!$B$9,MONTH('設定'!$B$10),DAY('設定'!$B$10)))</x:f>
        <x:v>0</x:v>
      </x:c>
      <x:c r="AB2251" s="55" t="b">
        <x:v>0</x:v>
      </x:c>
      <x:c r="AC2251" s="55" t="b">
        <x:v>0</x:v>
      </x:c>
      <x:c r="AD2251" s="50" t="n">
        <x:f>IF(X2251,1,0)+IF(Z2251,1,0)+IF(AA2251,1,0)+IF(AB2251,1,0)</x:f>
        <x:v>0</x:v>
      </x:c>
      <x:c r="AE2251" s="50" t="n">
        <x:f>IF(Y2251,1,0)+IF(Z2251,1,0)+IF(AA2251,1,0)+IF(AB2251,1,0)</x:f>
        <x:v>0</x:v>
      </x:c>
      <x:c r="AF2251" s="50" t="n">
        <x:f>IF(Y2251,1,0)+IF(Z2251,1,0)+IF(AA2251,1,0)+IF(AC2251,1,0)</x:f>
        <x:v>0</x:v>
      </x:c>
      <x:c r="AG2251" s="53" t="n">
        <x:v>44348</x:v>
      </x:c>
      <x:c r="AH2251" s="50" t="str">
        <x:v>S100W3X3</x:v>
      </x:c>
      <x:c r="AI2251" s="50" t="str">
        <x:v>NetSalesSummaryOfBusinessResults</x:v>
      </x:c>
      <x:c r="AJ2251" s="50" t="str">
        <x:v>OperatingIncome</x:v>
      </x:c>
      <x:c r="AK2251" s="53" t="n">
        <x:v>45747</x:v>
      </x:c>
      <x:c r="AL2251" s="50" t="str">
        <x:v>365/365/365/366/365</x:v>
      </x:c>
      <x:c r="AM2251" s="51" t="n">
        <x:v>249527929</x:v>
      </x:c>
      <x:c r="AN2251" s="51" t="n">
        <x:v>1413</x:v>
      </x:c>
      <x:c r="AO2251" s="51" t="n">
        <x:f>IFERROR(AM2251*AN2251,"")</x:f>
        <x:v>352582963677</x:v>
      </x:c>
      <x:c r="AP2251" s="56" t="n">
        <x:f>IFERROR(AO2251/(K2251*1000000),"")</x:f>
        <x:v>0.3549787150247017</x:v>
      </x:c>
      <x:c r="AQ2251" s="57" t="n">
        <x:v>1438263301.6666667</x:v>
      </x:c>
      <x:c r="AR2251" s="52" t="n">
        <x:v>0.2494609773978909</x:v>
      </x:c>
      <x:c r="AS2251" s="52" t="n">
        <x:v>-0.4085310405015292</x:v>
      </x:c>
      <x:c r="AT2251" s="55" t="b">
        <x:v>1</x:v>
      </x:c>
      <x:c r="AU2251" s="50"/>
      <x:c r="AV2251" s="58" t="n">
        <x:v>0.0380633755670561</x:v>
      </x:c>
      <x:c r="AW2251" s="50" t="n">
        <x:v>1588</x:v>
      </x:c>
      <x:c r="AX2251" s="50" t="str">
        <x:v>Core Moat</x:v>
      </x:c>
      <x:c r="AY2251" s="50" t="str">
        <x:v>目立つ機械的警告なし（定性確認は別途必要）</x:v>
      </x:c>
      <x:c r="AZ2251" s="59" t="str">
        <x:v>2025-06-26 11:54</x:v>
      </x:c>
      <x:c r="BA2251" s="53" t="n">
        <x:v>18019</x:v>
      </x:c>
      <x:c r="BB2251" s="50"/>
      <x:c r="BC2251" s="50"/>
      <x:c r="BD2251" s="50" t="str">
        <x:v>TOPIX Mid400</x:v>
      </x:c>
    </x:row>
    <x:row r="2252">
      <x:c r="A2252" s="50" t="n">
        <x:v>2251</x:v>
      </x:c>
      <x:c r="B2252" s="50" t="str">
        <x:v>4422</x:v>
      </x:c>
      <x:c r="C2252" s="50" t="str">
        <x:v>4422.T</x:v>
      </x:c>
      <x:c r="D2252" s="50" t="str">
        <x:v>VALUENEX Japan Inc.</x:v>
      </x:c>
      <x:c r="E2252" s="50" t="str">
        <x:v>Growth Market(Domestic)</x:v>
      </x:c>
      <x:c r="F2252" s="50" t="str">
        <x:v>Information &amp; Communication</x:v>
      </x:c>
      <x:c r="G2252" s="51" t="n">
        <x:v>473.544</x:v>
      </x:c>
      <x:c r="H2252" s="51" t="n">
        <x:v>653.401</x:v>
      </x:c>
      <x:c r="I2252" s="51" t="n">
        <x:v>704.48</x:v>
      </x:c>
      <x:c r="J2252" s="51" t="n">
        <x:v>786.381</x:v>
      </x:c>
      <x:c r="K2252" s="51" t="n">
        <x:v>690.858</x:v>
      </x:c>
      <x:c r="L2252" s="52" t="n">
        <x:f>IFERROR(H2252/G2252-1,"")</x:f>
        <x:v>0.3798105350294798</x:v>
      </x:c>
      <x:c r="M2252" s="52" t="n">
        <x:f>IFERROR(I2252/H2252-1,"")</x:f>
        <x:v>0.07817404625949465</x:v>
      </x:c>
      <x:c r="N2252" s="52" t="n">
        <x:f>IFERROR(J2252/I2252-1,"")</x:f>
        <x:v>0.11625738133091068</x:v>
      </x:c>
      <x:c r="O2252" s="52" t="n">
        <x:f>IFERROR(K2252/J2252-1,"")</x:f>
        <x:v>-0.12147165305367247</x:v>
      </x:c>
      <x:c r="P2252" s="52" t="n">
        <x:f>IFERROR((K2252/G2252)^(1/4)-1,"")</x:f>
        <x:v>0.09902383986332963</x:v>
      </x:c>
      <x:c r="Q2252" s="51" t="n">
        <x:v>-73.387</x:v>
      </x:c>
      <x:c r="R2252" s="52" t="n">
        <x:f>IFERROR(Q2252/K2252,"")</x:f>
        <x:v>-0.10622588144018019</x:v>
      </x:c>
      <x:c r="S2252" s="53" t="n">
        <x:v>43374</x:v>
      </x:c>
      <x:c r="T2252" s="50" t="str">
        <x:v>EDINET_company_history</x:v>
      </x:c>
      <x:c r="U2252" s="50" t="str">
        <x:v>早稲田１号投資事業有限責任組合</x:v>
      </x:c>
      <x:c r="V2252" s="54" t="n">
        <x:v>0.3883</x:v>
      </x:c>
      <x:c r="W2252" s="50" t="str">
        <x:v>中村 達生</x:v>
      </x:c>
      <x:c r="X2252" s="50" t="b">
        <x:f>AND(COUNT(L2252:O2252)=4,L2252&gt;='設定'!$B$6,M2252&gt;='設定'!$B$6,N2252&gt;='設定'!$B$6,O2252&gt;='設定'!$B$6)</x:f>
        <x:v>0</x:v>
      </x:c>
      <x:c r="Y2252" s="50" t="b">
        <x:f>AND(COUNT(G2252:K2252)=5,P2252&gt;='設定'!$B$7)</x:f>
        <x:v>0</x:v>
      </x:c>
      <x:c r="Z2252" s="50" t="b">
        <x:f>AND(ISNUMBER(R2252),R2252&gt;='設定'!$B$8)</x:f>
        <x:v>0</x:v>
      </x:c>
      <x:c r="AA2252" s="50" t="b">
        <x:f>AND(ISNUMBER(S2252),S2252&gt;=DATE(YEAR('設定'!$B$10)-'設定'!$B$9,MONTH('設定'!$B$10),DAY('設定'!$B$10)))</x:f>
        <x:v>0</x:v>
      </x:c>
      <x:c r="AB2252" s="55" t="b">
        <x:v>0</x:v>
      </x:c>
      <x:c r="AC2252" s="55" t="b">
        <x:v>0</x:v>
      </x:c>
      <x:c r="AD2252" s="50" t="n">
        <x:f>IF(X2252,1,0)+IF(Z2252,1,0)+IF(AA2252,1,0)+IF(AB2252,1,0)</x:f>
        <x:v>0</x:v>
      </x:c>
      <x:c r="AE2252" s="50" t="n">
        <x:f>IF(Y2252,1,0)+IF(Z2252,1,0)+IF(AA2252,1,0)+IF(AB2252,1,0)</x:f>
        <x:v>0</x:v>
      </x:c>
      <x:c r="AF2252" s="50" t="n">
        <x:f>IF(Y2252,1,0)+IF(Z2252,1,0)+IF(AA2252,1,0)+IF(AC2252,1,0)</x:f>
        <x:v>0</x:v>
      </x:c>
      <x:c r="AG2252" s="53" t="n">
        <x:v>44348</x:v>
      </x:c>
      <x:c r="AH2252" s="50" t="str">
        <x:v>S100WX4G</x:v>
      </x:c>
      <x:c r="AI2252" s="50" t="str">
        <x:v>NetSalesSummaryOfBusinessResults</x:v>
      </x:c>
      <x:c r="AJ2252" s="50" t="str">
        <x:v>OperatingIncome</x:v>
      </x:c>
      <x:c r="AK2252" s="53" t="n">
        <x:v>45869</x:v>
      </x:c>
      <x:c r="AL2252" s="50" t="str">
        <x:v>365/365/365/366/365</x:v>
      </x:c>
      <x:c r="AM2252" s="51" t="n">
        <x:v>2848700</x:v>
      </x:c>
      <x:c r="AN2252" s="51" t="n">
        <x:v>707</x:v>
      </x:c>
      <x:c r="AO2252" s="51" t="n">
        <x:f>IFERROR(AM2252*AN2252,"")</x:f>
        <x:v>2014030900</x:v>
      </x:c>
      <x:c r="AP2252" s="56" t="n">
        <x:f>IFERROR(AO2252/(K2252*1000000),"")</x:f>
        <x:v>2.9152602995116217</x:v>
      </x:c>
      <x:c r="AQ2252" s="57" t="n">
        <x:v>813743218.3333334</x:v>
      </x:c>
      <x:c r="AR2252" s="52" t="n">
        <x:v>0.8339011092020575</x:v>
      </x:c>
      <x:c r="AS2252" s="52" t="n">
        <x:v>-0.772609811235768</x:v>
      </x:c>
      <x:c r="AT2252" s="55" t="b">
        <x:v>0</x:v>
      </x:c>
      <x:c r="AU2252" s="50" t="str">
        <x:v>repeated_operating_loss;repeated_negative_operating_cf</x:v>
      </x:c>
      <x:c r="AV2252" s="58" t="n">
        <x:v>0.0040306361224012</x:v>
      </x:c>
      <x:c r="AW2252" s="50" t="n">
        <x:v>1836</x:v>
      </x:c>
      <x:c r="AX2252" s="50" t="str">
        <x:v>Future Moat</x:v>
      </x:c>
      <x:c r="AY2252" s="50" t="str">
        <x:v>既存適格性フィルター不通過: repeated_operating_loss;repeated_negative_operating_cf / 年率ボラティリティ60%以上 / ローカル5年最大下落率-60%以下</x:v>
      </x:c>
      <x:c r="AZ2252" s="59" t="str">
        <x:v>2025-10-30 15:30</x:v>
      </x:c>
      <x:c r="BA2252" s="53" t="n">
        <x:v>43374</x:v>
      </x:c>
      <x:c r="BB2252" s="50"/>
      <x:c r="BC2252" s="50"/>
      <x:c r="BD2252" s="50"/>
    </x:row>
    <x:row r="2253">
      <x:c r="A2253" s="50" t="n">
        <x:v>2252</x:v>
      </x:c>
      <x:c r="B2253" s="50" t="str">
        <x:v>8275</x:v>
      </x:c>
      <x:c r="C2253" s="50" t="str">
        <x:v>8275.T</x:v>
      </x:c>
      <x:c r="D2253" s="50" t="str">
        <x:v>FORVAL CORPORATION</x:v>
      </x:c>
      <x:c r="E2253" s="50" t="str">
        <x:v>Standard Market(Domestic)</x:v>
      </x:c>
      <x:c r="F2253" s="50" t="str">
        <x:v>Wholesale Trade</x:v>
      </x:c>
      <x:c r="G2253" s="51" t="n">
        <x:v>49788</x:v>
      </x:c>
      <x:c r="H2253" s="51" t="n">
        <x:v>51535</x:v>
      </x:c>
      <x:c r="I2253" s="51" t="n">
        <x:v>59538</x:v>
      </x:c>
      <x:c r="J2253" s="51" t="n">
        <x:v>63527</x:v>
      </x:c>
      <x:c r="K2253" s="51" t="n">
        <x:v>72629</x:v>
      </x:c>
      <x:c r="L2253" s="52" t="n">
        <x:f>IFERROR(H2253/G2253-1,"")</x:f>
        <x:v>0.03508877641198693</x:v>
      </x:c>
      <x:c r="M2253" s="52" t="n">
        <x:f>IFERROR(I2253/H2253-1,"")</x:f>
        <x:v>0.155292519646842</x:v>
      </x:c>
      <x:c r="N2253" s="52" t="n">
        <x:f>IFERROR(J2253/I2253-1,"")</x:f>
        <x:v>0.0669992273841915</x:v>
      </x:c>
      <x:c r="O2253" s="52" t="n">
        <x:f>IFERROR(K2253/J2253-1,"")</x:f>
        <x:v>0.1432776614667779</x:v>
      </x:c>
      <x:c r="P2253" s="52" t="n">
        <x:f>IFERROR((K2253/G2253)^(1/4)-1,"")</x:f>
        <x:v>0.09899659263363736</x:v>
      </x:c>
      <x:c r="Q2253" s="51" t="n">
        <x:v>3740.4</x:v>
      </x:c>
      <x:c r="R2253" s="52" t="n">
        <x:f>IFERROR(Q2253/K2253,"")</x:f>
        <x:v>0.05150008949593138</x:v>
      </x:c>
      <x:c r="S2253" s="53" t="n">
        <x:v>36831</x:v>
      </x:c>
      <x:c r="T2253" s="50" t="str">
        <x:v>EDINET_company_history</x:v>
      </x:c>
      <x:c r="U2253" s="50" t="str">
        <x:v>有限会社エス・エヌ・ケー</x:v>
      </x:c>
      <x:c r="V2253" s="54" t="n">
        <x:v>0.266</x:v>
      </x:c>
      <x:c r="W2253" s="50" t="str">
        <x:v>大久保 秀夫 / 中島 將典</x:v>
      </x:c>
      <x:c r="X2253" s="50" t="b">
        <x:f>AND(COUNT(L2253:O2253)=4,L2253&gt;='設定'!$B$6,M2253&gt;='設定'!$B$6,N2253&gt;='設定'!$B$6,O2253&gt;='設定'!$B$6)</x:f>
        <x:v>0</x:v>
      </x:c>
      <x:c r="Y2253" s="50" t="b">
        <x:f>AND(COUNT(G2253:K2253)=5,P2253&gt;='設定'!$B$7)</x:f>
        <x:v>0</x:v>
      </x:c>
      <x:c r="Z2253" s="50" t="b">
        <x:f>AND(ISNUMBER(R2253),R2253&gt;='設定'!$B$8)</x:f>
        <x:v>0</x:v>
      </x:c>
      <x:c r="AA2253" s="50" t="b">
        <x:f>AND(ISNUMBER(S2253),S2253&gt;=DATE(YEAR('設定'!$B$10)-'設定'!$B$9,MONTH('設定'!$B$10),DAY('設定'!$B$10)))</x:f>
        <x:v>0</x:v>
      </x:c>
      <x:c r="AB2253" s="55" t="b">
        <x:v>0</x:v>
      </x:c>
      <x:c r="AC2253" s="55" t="b">
        <x:v>0</x:v>
      </x:c>
      <x:c r="AD2253" s="50" t="n">
        <x:f>IF(X2253,1,0)+IF(Z2253,1,0)+IF(AA2253,1,0)+IF(AB2253,1,0)</x:f>
        <x:v>0</x:v>
      </x:c>
      <x:c r="AE2253" s="50" t="n">
        <x:f>IF(Y2253,1,0)+IF(Z2253,1,0)+IF(AA2253,1,0)+IF(AB2253,1,0)</x:f>
        <x:v>0</x:v>
      </x:c>
      <x:c r="AF2253" s="50" t="n">
        <x:f>IF(Y2253,1,0)+IF(Z2253,1,0)+IF(AA2253,1,0)+IF(AC2253,1,0)</x:f>
        <x:v>0</x:v>
      </x:c>
      <x:c r="AG2253" s="53" t="n">
        <x:v>44348</x:v>
      </x:c>
      <x:c r="AH2253" s="50" t="str">
        <x:v>S100W0YM</x:v>
      </x:c>
      <x:c r="AI2253" s="50" t="str">
        <x:v>NetSalesSummaryOfBusinessResults</x:v>
      </x:c>
      <x:c r="AJ2253" s="50" t="str">
        <x:v>OperatingIncome</x:v>
      </x:c>
      <x:c r="AK2253" s="53" t="n">
        <x:v>45747</x:v>
      </x:c>
      <x:c r="AL2253" s="50" t="str">
        <x:v>365/365/365/366/365</x:v>
      </x:c>
      <x:c r="AM2253" s="51" t="n">
        <x:v>26044722</x:v>
      </x:c>
      <x:c r="AN2253" s="51" t="n">
        <x:v>1010</x:v>
      </x:c>
      <x:c r="AO2253" s="51" t="n">
        <x:f>IFERROR(AM2253*AN2253,"")</x:f>
        <x:v>26305169220</x:v>
      </x:c>
      <x:c r="AP2253" s="56" t="n">
        <x:f>IFERROR(AO2253/(K2253*1000000),"")</x:f>
        <x:v>0.3621854799047213</x:v>
      </x:c>
      <x:c r="AQ2253" s="57" t="n">
        <x:v>9814435</x:v>
      </x:c>
      <x:c r="AR2253" s="52" t="n">
        <x:v>0.3740332804525302</x:v>
      </x:c>
      <x:c r="AS2253" s="52" t="n">
        <x:v>-0.3892178359644648</x:v>
      </x:c>
      <x:c r="AT2253" s="55" t="b">
        <x:v>0</x:v>
      </x:c>
      <x:c r="AU2253" s="50" t="str">
        <x:v>low_liquidity</x:v>
      </x:c>
      <x:c r="AV2253" s="58" t="n">
        <x:v>-0.190806923041104</x:v>
      </x:c>
      <x:c r="AW2253" s="50" t="n">
        <x:v>3004</x:v>
      </x:c>
      <x:c r="AX2253" s="50" t="str">
        <x:v>Transformation Moat</x:v>
      </x:c>
      <x:c r="AY2253" s="50" t="str">
        <x:v>既存適格性フィルター不通過: low_liquidity / 60日平均売買代金2,000万円未満</x:v>
      </x:c>
      <x:c r="AZ2253" s="59" t="str">
        <x:v>2025-06-20 15:33</x:v>
      </x:c>
      <x:c r="BA2253" s="53" t="n">
        <x:v>36831</x:v>
      </x:c>
      <x:c r="BB2253" s="50"/>
      <x:c r="BC2253" s="50"/>
      <x:c r="BD2253" s="50" t="str">
        <x:v>TOPIX Small 2</x:v>
      </x:c>
    </x:row>
    <x:row r="2254">
      <x:c r="A2254" s="50" t="n">
        <x:v>2253</x:v>
      </x:c>
      <x:c r="B2254" s="50" t="str">
        <x:v>7287</x:v>
      </x:c>
      <x:c r="C2254" s="50" t="str">
        <x:v>7287.T</x:v>
      </x:c>
      <x:c r="D2254" s="50" t="str">
        <x:v>NIPPON SEIKI CO.,LTD.</x:v>
      </x:c>
      <x:c r="E2254" s="50" t="str">
        <x:v>Standard Market(Domestic)</x:v>
      </x:c>
      <x:c r="F2254" s="50" t="str">
        <x:v>Transportation Equipment</x:v>
      </x:c>
      <x:c r="G2254" s="51" t="n">
        <x:v>216926</x:v>
      </x:c>
      <x:c r="H2254" s="51" t="n">
        <x:v>223621</x:v>
      </x:c>
      <x:c r="I2254" s="51" t="n">
        <x:v>275776</x:v>
      </x:c>
      <x:c r="J2254" s="51" t="n">
        <x:v>312355</x:v>
      </x:c>
      <x:c r="K2254" s="51" t="n">
        <x:v>316397</x:v>
      </x:c>
      <x:c r="L2254" s="52" t="n">
        <x:f>IFERROR(H2254/G2254-1,"")</x:f>
        <x:v>0.030863059292108863</x:v>
      </x:c>
      <x:c r="M2254" s="52" t="n">
        <x:f>IFERROR(I2254/H2254-1,"")</x:f>
        <x:v>0.23322943730687196</x:v>
      </x:c>
      <x:c r="N2254" s="52" t="n">
        <x:f>IFERROR(J2254/I2254-1,"")</x:f>
        <x:v>0.13264025876073338</x:v>
      </x:c>
      <x:c r="O2254" s="52" t="n">
        <x:f>IFERROR(K2254/J2254-1,"")</x:f>
        <x:v>0.01294040434761734</x:v>
      </x:c>
      <x:c r="P2254" s="52" t="n">
        <x:f>IFERROR((K2254/G2254)^(1/4)-1,"")</x:f>
        <x:v>0.09895570320760516</x:v>
      </x:c>
      <x:c r="Q2254" s="51" t="n">
        <x:v>9584</x:v>
      </x:c>
      <x:c r="R2254" s="52" t="n">
        <x:f>IFERROR(Q2254/K2254,"")</x:f>
        <x:v>0.030291058385509346</x:v>
      </x:c>
      <x:c r="S2254" s="53" t="n">
        <x:v>32540</x:v>
      </x:c>
      <x:c r="T2254" s="50" t="str">
        <x:v>EDINET_company_history</x:v>
      </x:c>
      <x:c r="U2254" s="50" t="str">
        <x:v>本田技研工業株式会社</x:v>
      </x:c>
      <x:c r="V2254" s="54" t="n">
        <x:v>0.0654</x:v>
      </x:c>
      <x:c r="W2254" s="50" t="str">
        <x:v>佐 藤 浩 一 / 永 野 恵 一</x:v>
      </x:c>
      <x:c r="X2254" s="50" t="b">
        <x:f>AND(COUNT(L2254:O2254)=4,L2254&gt;='設定'!$B$6,M2254&gt;='設定'!$B$6,N2254&gt;='設定'!$B$6,O2254&gt;='設定'!$B$6)</x:f>
        <x:v>0</x:v>
      </x:c>
      <x:c r="Y2254" s="50" t="b">
        <x:f>AND(COUNT(G2254:K2254)=5,P2254&gt;='設定'!$B$7)</x:f>
        <x:v>0</x:v>
      </x:c>
      <x:c r="Z2254" s="50" t="b">
        <x:f>AND(ISNUMBER(R2254),R2254&gt;='設定'!$B$8)</x:f>
        <x:v>0</x:v>
      </x:c>
      <x:c r="AA2254" s="50" t="b">
        <x:f>AND(ISNUMBER(S2254),S2254&gt;=DATE(YEAR('設定'!$B$10)-'設定'!$B$9,MONTH('設定'!$B$10),DAY('設定'!$B$10)))</x:f>
        <x:v>0</x:v>
      </x:c>
      <x:c r="AB2254" s="55" t="b">
        <x:v>0</x:v>
      </x:c>
      <x:c r="AC2254" s="55" t="b">
        <x:v>0</x:v>
      </x:c>
      <x:c r="AD2254" s="50" t="n">
        <x:f>IF(X2254,1,0)+IF(Z2254,1,0)+IF(AA2254,1,0)+IF(AB2254,1,0)</x:f>
        <x:v>0</x:v>
      </x:c>
      <x:c r="AE2254" s="50" t="n">
        <x:f>IF(Y2254,1,0)+IF(Z2254,1,0)+IF(AA2254,1,0)+IF(AB2254,1,0)</x:f>
        <x:v>0</x:v>
      </x:c>
      <x:c r="AF2254" s="50" t="n">
        <x:f>IF(Y2254,1,0)+IF(Z2254,1,0)+IF(AA2254,1,0)+IF(AC2254,1,0)</x:f>
        <x:v>0</x:v>
      </x:c>
      <x:c r="AG2254" s="53" t="n">
        <x:v>44348</x:v>
      </x:c>
      <x:c r="AH2254" s="50" t="str">
        <x:v>S100W6PR</x:v>
      </x:c>
      <x:c r="AI2254" s="50" t="str">
        <x:v>RevenueIFRSSummaryOfBusinessResults</x:v>
      </x:c>
      <x:c r="AJ2254" s="50" t="str">
        <x:v>OperatingProfitLossIFRS</x:v>
      </x:c>
      <x:c r="AK2254" s="53" t="n">
        <x:v>45747</x:v>
      </x:c>
      <x:c r="AL2254" s="50" t="str">
        <x:v>365/365/365/366/365</x:v>
      </x:c>
      <x:c r="AM2254" s="51" t="n">
        <x:v>57361399</x:v>
      </x:c>
      <x:c r="AN2254" s="51" t="n">
        <x:v>2615</x:v>
      </x:c>
      <x:c r="AO2254" s="51" t="n">
        <x:f>IFERROR(AM2254*AN2254,"")</x:f>
        <x:v>150000058385</x:v>
      </x:c>
      <x:c r="AP2254" s="56" t="n">
        <x:f>IFERROR(AO2254/(K2254*1000000),"")</x:f>
        <x:v>0.47408811836079356</x:v>
      </x:c>
      <x:c r="AQ2254" s="57" t="n">
        <x:v>518556870</x:v>
      </x:c>
      <x:c r="AR2254" s="52" t="n">
        <x:v>0.3326379572792732</x:v>
      </x:c>
      <x:c r="AS2254" s="52" t="n">
        <x:v>-0.3900966022902048</x:v>
      </x:c>
      <x:c r="AT2254" s="55" t="b">
        <x:v>0</x:v>
      </x:c>
      <x:c r="AU2254" s="50" t="str">
        <x:v>missing_financial_data</x:v>
      </x:c>
      <x:c r="AV2254" s="58" t="n">
        <x:v>0.059433661911661</x:v>
      </x:c>
      <x:c r="AW2254" s="50" t="n">
        <x:v>1461</x:v>
      </x:c>
      <x:c r="AX2254" s="50" t="str">
        <x:v>Future Moat</x:v>
      </x:c>
      <x:c r="AY2254" s="50" t="str">
        <x:v>既存適格性フィルター不通過: missing_financial_data</x:v>
      </x:c>
      <x:c r="AZ2254" s="59" t="str">
        <x:v>2025-06-26 10:18</x:v>
      </x:c>
      <x:c r="BA2254" s="53" t="n">
        <x:v>32540</x:v>
      </x:c>
      <x:c r="BB2254" s="50"/>
      <x:c r="BC2254" s="50"/>
      <x:c r="BD2254" s="50"/>
    </x:row>
    <x:row r="2255">
      <x:c r="A2255" s="50" t="n">
        <x:v>2254</x:v>
      </x:c>
      <x:c r="B2255" s="50" t="str">
        <x:v>6495</x:v>
      </x:c>
      <x:c r="C2255" s="50" t="str">
        <x:v>6495.T</x:v>
      </x:c>
      <x:c r="D2255" s="50" t="str">
        <x:v>MIYAIRI VALVE MFG.CO.,LTD.</x:v>
      </x:c>
      <x:c r="E2255" s="50" t="str">
        <x:v>Standard Market(Domestic)</x:v>
      </x:c>
      <x:c r="F2255" s="50" t="str">
        <x:v>Machinery</x:v>
      </x:c>
      <x:c r="G2255" s="51" t="n">
        <x:v>4652.555</x:v>
      </x:c>
      <x:c r="H2255" s="51" t="n">
        <x:v>5386.058</x:v>
      </x:c>
      <x:c r="I2255" s="51" t="n">
        <x:v>6331.411</x:v>
      </x:c>
      <x:c r="J2255" s="51" t="n">
        <x:v>6157.848</x:v>
      </x:c>
      <x:c r="K2255" s="51" t="n">
        <x:v>6785.681</x:v>
      </x:c>
      <x:c r="L2255" s="52" t="n">
        <x:f>IFERROR(H2255/G2255-1,"")</x:f>
        <x:v>0.15765595463137982</x:v>
      </x:c>
      <x:c r="M2255" s="52" t="n">
        <x:f>IFERROR(I2255/H2255-1,"")</x:f>
        <x:v>0.1755185332203999</x:v>
      </x:c>
      <x:c r="N2255" s="52" t="n">
        <x:f>IFERROR(J2255/I2255-1,"")</x:f>
        <x:v>-0.02741300477887154</x:v>
      </x:c>
      <x:c r="O2255" s="52" t="n">
        <x:f>IFERROR(K2255/J2255-1,"")</x:f>
        <x:v>0.10195656014893517</x:v>
      </x:c>
      <x:c r="P2255" s="52" t="n">
        <x:f>IFERROR((K2255/G2255)^(1/4)-1,"")</x:f>
        <x:v>0.09894379416989829</x:v>
      </x:c>
      <x:c r="Q2255" s="51" t="n">
        <x:v>81.985</x:v>
      </x:c>
      <x:c r="R2255" s="52" t="n">
        <x:f>IFERROR(Q2255/K2255,"")</x:f>
        <x:v>0.012082059265680189</x:v>
      </x:c>
      <x:c r="S2255" s="53" t="n">
        <x:v>23255</x:v>
      </x:c>
      <x:c r="T2255" s="50" t="str">
        <x:v>EDINET_company_history</x:v>
      </x:c>
      <x:c r="U2255" s="50" t="str">
        <x:v>昌栄機工株式会社</x:v>
      </x:c>
      <x:c r="V2255" s="54" t="n">
        <x:v>0.048</x:v>
      </x:c>
      <x:c r="W2255" s="50" t="str">
        <x:v>西田 憲司</x:v>
      </x:c>
      <x:c r="X2255" s="50" t="b">
        <x:f>AND(COUNT(L2255:O2255)=4,L2255&gt;='設定'!$B$6,M2255&gt;='設定'!$B$6,N2255&gt;='設定'!$B$6,O2255&gt;='設定'!$B$6)</x:f>
        <x:v>0</x:v>
      </x:c>
      <x:c r="Y2255" s="50" t="b">
        <x:f>AND(COUNT(G2255:K2255)=5,P2255&gt;='設定'!$B$7)</x:f>
        <x:v>0</x:v>
      </x:c>
      <x:c r="Z2255" s="50" t="b">
        <x:f>AND(ISNUMBER(R2255),R2255&gt;='設定'!$B$8)</x:f>
        <x:v>0</x:v>
      </x:c>
      <x:c r="AA2255" s="50" t="b">
        <x:f>AND(ISNUMBER(S2255),S2255&gt;=DATE(YEAR('設定'!$B$10)-'設定'!$B$9,MONTH('設定'!$B$10),DAY('設定'!$B$10)))</x:f>
        <x:v>0</x:v>
      </x:c>
      <x:c r="AB2255" s="55" t="b">
        <x:v>0</x:v>
      </x:c>
      <x:c r="AC2255" s="55" t="b">
        <x:v>0</x:v>
      </x:c>
      <x:c r="AD2255" s="50" t="n">
        <x:f>IF(X2255,1,0)+IF(Z2255,1,0)+IF(AA2255,1,0)+IF(AB2255,1,0)</x:f>
        <x:v>0</x:v>
      </x:c>
      <x:c r="AE2255" s="50" t="n">
        <x:f>IF(Y2255,1,0)+IF(Z2255,1,0)+IF(AA2255,1,0)+IF(AB2255,1,0)</x:f>
        <x:v>0</x:v>
      </x:c>
      <x:c r="AF2255" s="50" t="n">
        <x:f>IF(Y2255,1,0)+IF(Z2255,1,0)+IF(AA2255,1,0)+IF(AC2255,1,0)</x:f>
        <x:v>0</x:v>
      </x:c>
      <x:c r="AG2255" s="53" t="n">
        <x:v>44348</x:v>
      </x:c>
      <x:c r="AH2255" s="50" t="str">
        <x:v>S100W3CI</x:v>
      </x:c>
      <x:c r="AI2255" s="50" t="str">
        <x:v>NetSalesSummaryOfBusinessResults</x:v>
      </x:c>
      <x:c r="AJ2255" s="50" t="str">
        <x:v>OperatingIncome</x:v>
      </x:c>
      <x:c r="AK2255" s="53" t="n">
        <x:v>45747</x:v>
      </x:c>
      <x:c r="AL2255" s="50" t="str">
        <x:v>365/365/365/366/365</x:v>
      </x:c>
      <x:c r="AM2255" s="51" t="n">
        <x:v>48155335</x:v>
      </x:c>
      <x:c r="AN2255" s="51" t="n">
        <x:v>142</x:v>
      </x:c>
      <x:c r="AO2255" s="51" t="n">
        <x:f>IFERROR(AM2255*AN2255,"")</x:f>
        <x:v>6838057570</x:v>
      </x:c>
      <x:c r="AP2255" s="56" t="n">
        <x:f>IFERROR(AO2255/(K2255*1000000),"")</x:f>
        <x:v>1.0077186902832598</x:v>
      </x:c>
      <x:c r="AQ2255" s="57" t="n">
        <x:v>153049576.66666666</x:v>
      </x:c>
      <x:c r="AR2255" s="52" t="n">
        <x:v>0.4421308399204079</x:v>
      </x:c>
      <x:c r="AS2255" s="52" t="n">
        <x:v>-0.5535173495235801</x:v>
      </x:c>
      <x:c r="AT2255" s="55" t="b">
        <x:v>1</x:v>
      </x:c>
      <x:c r="AU2255" s="50"/>
      <x:c r="AV2255" s="58" t="n">
        <x:v>0.0817830183440302</x:v>
      </x:c>
      <x:c r="AW2255" s="50" t="n">
        <x:v>1340</x:v>
      </x:c>
      <x:c r="AX2255" s="50" t="str">
        <x:v>Future Moat</x:v>
      </x:c>
      <x:c r="AY2255" s="50" t="str">
        <x:v>目立つ機械的警告なし（定性確認は別途必要）</x:v>
      </x:c>
      <x:c r="AZ2255" s="59" t="str">
        <x:v>2025-06-24 10:43</x:v>
      </x:c>
      <x:c r="BA2255" s="53" t="n">
        <x:v>23255</x:v>
      </x:c>
      <x:c r="BB2255" s="50"/>
      <x:c r="BC2255" s="50"/>
      <x:c r="BD2255" s="50"/>
    </x:row>
    <x:row r="2256">
      <x:c r="A2256" s="50" t="n">
        <x:v>2255</x:v>
      </x:c>
      <x:c r="B2256" s="50" t="str">
        <x:v>4203</x:v>
      </x:c>
      <x:c r="C2256" s="50" t="str">
        <x:v>4203.T</x:v>
      </x:c>
      <x:c r="D2256" s="50" t="str">
        <x:v>Sumitomo Bakelite Company,Limited</x:v>
      </x:c>
      <x:c r="E2256" s="50" t="str">
        <x:v>Prime Market (Domestic)</x:v>
      </x:c>
      <x:c r="F2256" s="50" t="str">
        <x:v>Chemicals</x:v>
      </x:c>
      <x:c r="G2256" s="51" t="n">
        <x:v>209002</x:v>
      </x:c>
      <x:c r="H2256" s="51" t="n">
        <x:v>263114</x:v>
      </x:c>
      <x:c r="I2256" s="51" t="n">
        <x:v>284939</x:v>
      </x:c>
      <x:c r="J2256" s="51" t="n">
        <x:v>287267</x:v>
      </x:c>
      <x:c r="K2256" s="51" t="n">
        <x:v>304773</x:v>
      </x:c>
      <x:c r="L2256" s="52" t="n">
        <x:f>IFERROR(H2256/G2256-1,"")</x:f>
        <x:v>0.2589066133338438</x:v>
      </x:c>
      <x:c r="M2256" s="52" t="n">
        <x:f>IFERROR(I2256/H2256-1,"")</x:f>
        <x:v>0.08294883586582236</x:v>
      </x:c>
      <x:c r="N2256" s="52" t="n">
        <x:f>IFERROR(J2256/I2256-1,"")</x:f>
        <x:v>0.008170169755632006</x:v>
      </x:c>
      <x:c r="O2256" s="52" t="n">
        <x:f>IFERROR(K2256/J2256-1,"")</x:f>
        <x:v>0.06093982253443664</x:v>
      </x:c>
      <x:c r="P2256" s="52" t="n">
        <x:f>IFERROR((K2256/G2256)^(1/4)-1,"")</x:f>
        <x:v>0.09889579617479094</x:v>
      </x:c>
      <x:c r="Q2256" s="51" t="n">
        <x:v>24792</x:v>
      </x:c>
      <x:c r="R2256" s="52" t="n">
        <x:f>IFERROR(Q2256/K2256,"")</x:f>
        <x:v>0.08134578850488725</x:v>
      </x:c>
      <x:c r="S2256" s="53" t="n">
        <x:v>11689</x:v>
      </x:c>
      <x:c r="T2256" s="50" t="str">
        <x:v>EDINET_company_history</x:v>
      </x:c>
      <x:c r="U2256" s="50" t="str">
        <x:v>日本マスタートラスト信託銀行株式会社（信託口）</x:v>
      </x:c>
      <x:c r="V2256" s="54" t="n">
        <x:v>0.1365</x:v>
      </x:c>
      <x:c r="W2256" s="50" t="str">
        <x:v>藤 原 一 彦 / 稲 垣 昌 幸</x:v>
      </x:c>
      <x:c r="X2256" s="50" t="b">
        <x:f>AND(COUNT(L2256:O2256)=4,L2256&gt;='設定'!$B$6,M2256&gt;='設定'!$B$6,N2256&gt;='設定'!$B$6,O2256&gt;='設定'!$B$6)</x:f>
        <x:v>0</x:v>
      </x:c>
      <x:c r="Y2256" s="50" t="b">
        <x:f>AND(COUNT(G2256:K2256)=5,P2256&gt;='設定'!$B$7)</x:f>
        <x:v>0</x:v>
      </x:c>
      <x:c r="Z2256" s="50" t="b">
        <x:f>AND(ISNUMBER(R2256),R2256&gt;='設定'!$B$8)</x:f>
        <x:v>0</x:v>
      </x:c>
      <x:c r="AA2256" s="50" t="b">
        <x:f>AND(ISNUMBER(S2256),S2256&gt;=DATE(YEAR('設定'!$B$10)-'設定'!$B$9,MONTH('設定'!$B$10),DAY('設定'!$B$10)))</x:f>
        <x:v>0</x:v>
      </x:c>
      <x:c r="AB2256" s="55" t="b">
        <x:v>0</x:v>
      </x:c>
      <x:c r="AC2256" s="55" t="b">
        <x:v>0</x:v>
      </x:c>
      <x:c r="AD2256" s="50" t="n">
        <x:f>IF(X2256,1,0)+IF(Z2256,1,0)+IF(AA2256,1,0)+IF(AB2256,1,0)</x:f>
        <x:v>0</x:v>
      </x:c>
      <x:c r="AE2256" s="50" t="n">
        <x:f>IF(Y2256,1,0)+IF(Z2256,1,0)+IF(AA2256,1,0)+IF(AB2256,1,0)</x:f>
        <x:v>0</x:v>
      </x:c>
      <x:c r="AF2256" s="50" t="n">
        <x:f>IF(Y2256,1,0)+IF(Z2256,1,0)+IF(AA2256,1,0)+IF(AC2256,1,0)</x:f>
        <x:v>0</x:v>
      </x:c>
      <x:c r="AG2256" s="53" t="n">
        <x:v>44348</x:v>
      </x:c>
      <x:c r="AH2256" s="50" t="str">
        <x:v>S100VYAM</x:v>
      </x:c>
      <x:c r="AI2256" s="50" t="str">
        <x:v>RevenueIFRSSummaryOfBusinessResults</x:v>
      </x:c>
      <x:c r="AJ2256" s="50" t="str">
        <x:v>OperatingProfitLossIFRS</x:v>
      </x:c>
      <x:c r="AK2256" s="53" t="n">
        <x:v>45747</x:v>
      </x:c>
      <x:c r="AL2256" s="50" t="str">
        <x:v>365/365/365/366/365</x:v>
      </x:c>
      <x:c r="AM2256" s="51" t="n">
        <x:v>87635556</x:v>
      </x:c>
      <x:c r="AN2256" s="51" t="n">
        <x:v>6865</x:v>
      </x:c>
      <x:c r="AO2256" s="51" t="n">
        <x:f>IFERROR(AM2256*AN2256,"")</x:f>
        <x:v>601618091940</x:v>
      </x:c>
      <x:c r="AP2256" s="56" t="n">
        <x:f>IFERROR(AO2256/(K2256*1000000),"")</x:f>
        <x:v>1.9739874986957506</x:v>
      </x:c>
      <x:c r="AQ2256" s="57" t="n">
        <x:v>3475224111.6666665</x:v>
      </x:c>
      <x:c r="AR2256" s="52" t="n">
        <x:v>0.3250218064577307</x:v>
      </x:c>
      <x:c r="AS2256" s="52" t="n">
        <x:v>-0.3886168887070005</x:v>
      </x:c>
      <x:c r="AT2256" s="55" t="b">
        <x:v>0</x:v>
      </x:c>
      <x:c r="AU2256" s="50" t="str">
        <x:v>missing_financial_data</x:v>
      </x:c>
      <x:c r="AV2256" s="58" t="n">
        <x:v>0.2292399578982184</x:v>
      </x:c>
      <x:c r="AW2256" s="50" t="n">
        <x:v>602</x:v>
      </x:c>
      <x:c r="AX2256" s="50" t="str">
        <x:v>Future Moat</x:v>
      </x:c>
      <x:c r="AY2256" s="50" t="str">
        <x:v>既存適格性フィルター不通過: missing_financial_data</x:v>
      </x:c>
      <x:c r="AZ2256" s="59" t="str">
        <x:v>2025-06-20 11:37</x:v>
      </x:c>
      <x:c r="BA2256" s="53" t="n">
        <x:v>11689</x:v>
      </x:c>
      <x:c r="BB2256" s="50"/>
      <x:c r="BC2256" s="50"/>
      <x:c r="BD2256" s="50" t="str">
        <x:v>TOPIX Mid400</x:v>
      </x:c>
    </x:row>
    <x:row r="2257">
      <x:c r="A2257" s="50" t="n">
        <x:v>2256</x:v>
      </x:c>
      <x:c r="B2257" s="50" t="str">
        <x:v>7522</x:v>
      </x:c>
      <x:c r="C2257" s="50" t="str">
        <x:v>7522.T</x:v>
      </x:c>
      <x:c r="D2257" s="50" t="str">
        <x:v>WATAMI CO.,LTD.</x:v>
      </x:c>
      <x:c r="E2257" s="50" t="str">
        <x:v>Prime Market (Domestic)</x:v>
      </x:c>
      <x:c r="F2257" s="50" t="str">
        <x:v>Retail Trade</x:v>
      </x:c>
      <x:c r="G2257" s="51" t="n">
        <x:v>60852</x:v>
      </x:c>
      <x:c r="H2257" s="51" t="n">
        <x:v>64362</x:v>
      </x:c>
      <x:c r="I2257" s="51" t="n">
        <x:v>77922</x:v>
      </x:c>
      <x:c r="J2257" s="51" t="n">
        <x:v>82302</x:v>
      </x:c>
      <x:c r="K2257" s="51" t="n">
        <x:v>88713</x:v>
      </x:c>
      <x:c r="L2257" s="52" t="n">
        <x:f>IFERROR(H2257/G2257-1,"")</x:f>
        <x:v>0.057680930782883166</x:v>
      </x:c>
      <x:c r="M2257" s="52" t="n">
        <x:f>IFERROR(I2257/H2257-1,"")</x:f>
        <x:v>0.21068332245735055</x:v>
      </x:c>
      <x:c r="N2257" s="52" t="n">
        <x:f>IFERROR(J2257/I2257-1,"")</x:f>
        <x:v>0.05621005621005626</x:v>
      </x:c>
      <x:c r="O2257" s="52" t="n">
        <x:f>IFERROR(K2257/J2257-1,"")</x:f>
        <x:v>0.07789604140847128</x:v>
      </x:c>
      <x:c r="P2257" s="52" t="n">
        <x:f>IFERROR((K2257/G2257)^(1/4)-1,"")</x:f>
        <x:v>0.09882391357172304</x:v>
      </x:c>
      <x:c r="Q2257" s="51" t="n">
        <x:v>4568</x:v>
      </x:c>
      <x:c r="R2257" s="52" t="n">
        <x:f>IFERROR(Q2257/K2257,"")</x:f>
        <x:v>0.0514918895764995</x:v>
      </x:c>
      <x:c r="S2257" s="53" t="n">
        <x:v>36008</x:v>
      </x:c>
      <x:c r="T2257" s="50" t="str">
        <x:v>EDINET_company_history</x:v>
      </x:c>
      <x:c r="U2257" s="50" t="str">
        <x:v>有限会社アレーテー</x:v>
      </x:c>
      <x:c r="V2257" s="54" t="n">
        <x:v>0.2436</x:v>
      </x:c>
      <x:c r="W2257" s="50" t="str">
        <x:v>渡邉 美樹 / 清水 邦晃</x:v>
      </x:c>
      <x:c r="X2257" s="50" t="b">
        <x:f>AND(COUNT(L2257:O2257)=4,L2257&gt;='設定'!$B$6,M2257&gt;='設定'!$B$6,N2257&gt;='設定'!$B$6,O2257&gt;='設定'!$B$6)</x:f>
        <x:v>0</x:v>
      </x:c>
      <x:c r="Y2257" s="50" t="b">
        <x:f>AND(COUNT(G2257:K2257)=5,P2257&gt;='設定'!$B$7)</x:f>
        <x:v>0</x:v>
      </x:c>
      <x:c r="Z2257" s="50" t="b">
        <x:f>AND(ISNUMBER(R2257),R2257&gt;='設定'!$B$8)</x:f>
        <x:v>0</x:v>
      </x:c>
      <x:c r="AA2257" s="50" t="b">
        <x:f>AND(ISNUMBER(S2257),S2257&gt;=DATE(YEAR('設定'!$B$10)-'設定'!$B$9,MONTH('設定'!$B$10),DAY('設定'!$B$10)))</x:f>
        <x:v>0</x:v>
      </x:c>
      <x:c r="AB2257" s="55" t="b">
        <x:v>0</x:v>
      </x:c>
      <x:c r="AC2257" s="55" t="b">
        <x:v>0</x:v>
      </x:c>
      <x:c r="AD2257" s="50" t="n">
        <x:f>IF(X2257,1,0)+IF(Z2257,1,0)+IF(AA2257,1,0)+IF(AB2257,1,0)</x:f>
        <x:v>0</x:v>
      </x:c>
      <x:c r="AE2257" s="50" t="n">
        <x:f>IF(Y2257,1,0)+IF(Z2257,1,0)+IF(AA2257,1,0)+IF(AB2257,1,0)</x:f>
        <x:v>0</x:v>
      </x:c>
      <x:c r="AF2257" s="50" t="n">
        <x:f>IF(Y2257,1,0)+IF(Z2257,1,0)+IF(AA2257,1,0)+IF(AC2257,1,0)</x:f>
        <x:v>0</x:v>
      </x:c>
      <x:c r="AG2257" s="53" t="n">
        <x:v>44348</x:v>
      </x:c>
      <x:c r="AH2257" s="50" t="str">
        <x:v>S100W9GC</x:v>
      </x:c>
      <x:c r="AI2257" s="50" t="str">
        <x:v>NetSalesSummaryOfBusinessResults</x:v>
      </x:c>
      <x:c r="AJ2257" s="50" t="str">
        <x:v>OperatingIncome</x:v>
      </x:c>
      <x:c r="AK2257" s="53" t="n">
        <x:v>45747</x:v>
      </x:c>
      <x:c r="AL2257" s="50" t="str">
        <x:v>365/365/365/366/365</x:v>
      </x:c>
      <x:c r="AM2257" s="51" t="n">
        <x:v>40066200</x:v>
      </x:c>
      <x:c r="AN2257" s="51" t="n">
        <x:v>923</x:v>
      </x:c>
      <x:c r="AO2257" s="51" t="n">
        <x:f>IFERROR(AM2257*AN2257,"")</x:f>
        <x:v>36981102600</x:v>
      </x:c>
      <x:c r="AP2257" s="56" t="n">
        <x:f>IFERROR(AO2257/(K2257*1000000),"")</x:f>
        <x:v>0.4168622704676879</x:v>
      </x:c>
      <x:c r="AQ2257" s="57" t="n">
        <x:v>93923431.66666669</x:v>
      </x:c>
      <x:c r="AR2257" s="52" t="n">
        <x:v>0.2504100975849377</x:v>
      </x:c>
      <x:c r="AS2257" s="52" t="n">
        <x:v>-0.3154183286062226</x:v>
      </x:c>
      <x:c r="AT2257" s="55" t="b">
        <x:v>1</x:v>
      </x:c>
      <x:c r="AU2257" s="50"/>
      <x:c r="AV2257" s="58" t="n">
        <x:v>-0.0800988612559873</x:v>
      </x:c>
      <x:c r="AW2257" s="50" t="n">
        <x:v>2480</x:v>
      </x:c>
      <x:c r="AX2257" s="50" t="str">
        <x:v>Core Moat</x:v>
      </x:c>
      <x:c r="AY2257" s="50" t="str">
        <x:v>目立つ機械的警告なし（定性確認は別途必要）</x:v>
      </x:c>
      <x:c r="AZ2257" s="59" t="str">
        <x:v>2025-06-30 15:00</x:v>
      </x:c>
      <x:c r="BA2257" s="53" t="n">
        <x:v>36008</x:v>
      </x:c>
      <x:c r="BB2257" s="50"/>
      <x:c r="BC2257" s="50"/>
      <x:c r="BD2257" s="50" t="str">
        <x:v>TOPIX Small 2</x:v>
      </x:c>
    </x:row>
    <x:row r="2258">
      <x:c r="A2258" s="50" t="n">
        <x:v>2257</x:v>
      </x:c>
      <x:c r="B2258" s="50" t="str">
        <x:v>4901</x:v>
      </x:c>
      <x:c r="C2258" s="50" t="str">
        <x:v>4901.T</x:v>
      </x:c>
      <x:c r="D2258" s="50" t="str">
        <x:v>FUJIFILM Holdings Corporation</x:v>
      </x:c>
      <x:c r="E2258" s="50" t="str">
        <x:v>Prime Market (Domestic)</x:v>
      </x:c>
      <x:c r="F2258" s="50" t="str">
        <x:v>Chemicals</x:v>
      </x:c>
      <x:c r="G2258" s="51" t="n">
        <x:v>2192519</x:v>
      </x:c>
      <x:c r="H2258" s="51" t="n">
        <x:v>2525773</x:v>
      </x:c>
      <x:c r="I2258" s="51" t="n">
        <x:v>2859041</x:v>
      </x:c>
      <x:c r="J2258" s="51" t="n">
        <x:v>2960916</x:v>
      </x:c>
      <x:c r="K2258" s="51" t="n">
        <x:v>3195828</x:v>
      </x:c>
      <x:c r="L2258" s="52" t="n">
        <x:f>IFERROR(H2258/G2258-1,"")</x:f>
        <x:v>0.15199594621528933</x:v>
      </x:c>
      <x:c r="M2258" s="52" t="n">
        <x:f>IFERROR(I2258/H2258-1,"")</x:f>
        <x:v>0.13194693268159896</x:v>
      </x:c>
      <x:c r="N2258" s="52" t="n">
        <x:f>IFERROR(J2258/I2258-1,"")</x:f>
        <x:v>0.03563257749713977</x:v>
      </x:c>
      <x:c r="O2258" s="52" t="n">
        <x:f>IFERROR(K2258/J2258-1,"")</x:f>
        <x:v>0.07933761038813669</x:v>
      </x:c>
      <x:c r="P2258" s="52" t="n">
        <x:f>IFERROR((K2258/G2258)^(1/4)-1,"")</x:f>
        <x:v>0.09877813329962248</x:v>
      </x:c>
      <x:c r="Q2258" s="51" t="n">
        <x:v>1180</x:v>
      </x:c>
      <x:c r="R2258" s="52" t="n">
        <x:f>IFERROR(Q2258/K2258,"")</x:f>
        <x:v>0.0003692313854187397</x:v>
      </x:c>
      <x:c r="S2258" s="53" t="n">
        <x:v>44348</x:v>
      </x:c>
      <x:c r="T2258" s="50" t="str">
        <x:v>not_identified_before_local_window</x:v>
      </x:c>
      <x:c r="U2258" s="50" t="str">
        <x:v>日本マスタートラスト信託銀行株式会社（信託口）</x:v>
      </x:c>
      <x:c r="V2258" s="54" t="n">
        <x:v>0.1897</x:v>
      </x:c>
      <x:c r="W2258" s="50" t="str">
        <x:v>後 藤 禎 一</x:v>
      </x:c>
      <x:c r="X2258" s="50" t="b">
        <x:f>AND(COUNT(L2258:O2258)=4,L2258&gt;='設定'!$B$6,M2258&gt;='設定'!$B$6,N2258&gt;='設定'!$B$6,O2258&gt;='設定'!$B$6)</x:f>
        <x:v>0</x:v>
      </x:c>
      <x:c r="Y2258" s="50" t="b">
        <x:f>AND(COUNT(G2258:K2258)=5,P2258&gt;='設定'!$B$7)</x:f>
        <x:v>0</x:v>
      </x:c>
      <x:c r="Z2258" s="50" t="b">
        <x:f>AND(ISNUMBER(R2258),R2258&gt;='設定'!$B$8)</x:f>
        <x:v>0</x:v>
      </x:c>
      <x:c r="AA2258" s="50" t="b">
        <x:f>AND(ISNUMBER(S2258),S2258&gt;=DATE(YEAR('設定'!$B$10)-'設定'!$B$9,MONTH('設定'!$B$10),DAY('設定'!$B$10)))</x:f>
        <x:v>0</x:v>
      </x:c>
      <x:c r="AB2258" s="55" t="b">
        <x:v>0</x:v>
      </x:c>
      <x:c r="AC2258" s="55" t="b">
        <x:v>0</x:v>
      </x:c>
      <x:c r="AD2258" s="50" t="n">
        <x:f>IF(X2258,1,0)+IF(Z2258,1,0)+IF(AA2258,1,0)+IF(AB2258,1,0)</x:f>
        <x:v>0</x:v>
      </x:c>
      <x:c r="AE2258" s="50" t="n">
        <x:f>IF(Y2258,1,0)+IF(Z2258,1,0)+IF(AA2258,1,0)+IF(AB2258,1,0)</x:f>
        <x:v>0</x:v>
      </x:c>
      <x:c r="AF2258" s="50" t="n">
        <x:f>IF(Y2258,1,0)+IF(Z2258,1,0)+IF(AA2258,1,0)+IF(AC2258,1,0)</x:f>
        <x:v>0</x:v>
      </x:c>
      <x:c r="AG2258" s="53" t="n">
        <x:v>44348</x:v>
      </x:c>
      <x:c r="AH2258" s="50" t="str">
        <x:v>S100W3XJ</x:v>
      </x:c>
      <x:c r="AI2258" s="50" t="str">
        <x:v>RevenuesUSGAAPSummaryOfBusinessResults</x:v>
      </x:c>
      <x:c r="AJ2258" s="50" t="str">
        <x:v>OperatingIncome</x:v>
      </x:c>
      <x:c r="AK2258" s="53" t="n">
        <x:v>45747</x:v>
      </x:c>
      <x:c r="AL2258" s="50" t="str">
        <x:v>365/365/365/366/365</x:v>
      </x:c>
      <x:c r="AM2258" s="51" t="n">
        <x:v>1205491284</x:v>
      </x:c>
      <x:c r="AN2258" s="51" t="n">
        <x:v>3381</x:v>
      </x:c>
      <x:c r="AO2258" s="51" t="n">
        <x:f>IFERROR(AM2258*AN2258,"")</x:f>
        <x:v>4075766031204</x:v>
      </x:c>
      <x:c r="AP2258" s="56" t="n">
        <x:f>IFERROR(AO2258/(K2258*1000000),"")</x:f>
        <x:v>1.2753396087661788</x:v>
      </x:c>
      <x:c r="AQ2258" s="57" t="n">
        <x:v>16797339932.5</x:v>
      </x:c>
      <x:c r="AR2258" s="52" t="n">
        <x:v>0.2761471193996042</x:v>
      </x:c>
      <x:c r="AS2258" s="52" t="n">
        <x:v>-0.3542887350791355</x:v>
      </x:c>
      <x:c r="AT2258" s="55" t="b">
        <x:v>0</x:v>
      </x:c>
      <x:c r="AU2258" s="50" t="str">
        <x:v>missing_financial_data</x:v>
      </x:c>
      <x:c r="AV2258" s="58" t="n">
        <x:v>0.2165900099652452</x:v>
      </x:c>
      <x:c r="AW2258" s="50" t="n">
        <x:v>652</x:v>
      </x:c>
      <x:c r="AX2258" s="50" t="str">
        <x:v>Transformation Moat</x:v>
      </x:c>
      <x:c r="AY2258" s="50" t="str">
        <x:v>既存適格性フィルター不通過: missing_financial_data</x:v>
      </x:c>
      <x:c r="AZ2258" s="59" t="str">
        <x:v>2025-06-25 16:24</x:v>
      </x:c>
      <x:c r="BA2258" s="53"/>
      <x:c r="BB2258" s="50"/>
      <x:c r="BC2258" s="50"/>
      <x:c r="BD2258" s="50" t="str">
        <x:v>TOPIX Large70</x:v>
      </x:c>
    </x:row>
    <x:row r="2259">
      <x:c r="A2259" s="50" t="n">
        <x:v>2258</x:v>
      </x:c>
      <x:c r="B2259" s="50" t="str">
        <x:v>1801</x:v>
      </x:c>
      <x:c r="C2259" s="50" t="str">
        <x:v>1801.T</x:v>
      </x:c>
      <x:c r="D2259" s="50" t="str">
        <x:v>TAISEI CORPORATION</x:v>
      </x:c>
      <x:c r="E2259" s="50" t="str">
        <x:v>Prime Market (Domestic)</x:v>
      </x:c>
      <x:c r="F2259" s="50" t="str">
        <x:v>Construction</x:v>
      </x:c>
      <x:c r="G2259" s="51" t="n">
        <x:v>1480141</x:v>
      </x:c>
      <x:c r="H2259" s="51" t="n">
        <x:v>1543240</x:v>
      </x:c>
      <x:c r="I2259" s="51" t="n">
        <x:v>1642712</x:v>
      </x:c>
      <x:c r="J2259" s="51" t="n">
        <x:v>1765023</x:v>
      </x:c>
      <x:c r="K2259" s="51" t="n">
        <x:v>2154223</x:v>
      </x:c>
      <x:c r="L2259" s="52" t="n">
        <x:f>IFERROR(H2259/G2259-1,"")</x:f>
        <x:v>0.04263039804991542</x:v>
      </x:c>
      <x:c r="M2259" s="52" t="n">
        <x:f>IFERROR(I2259/H2259-1,"")</x:f>
        <x:v>0.06445659780721091</x:v>
      </x:c>
      <x:c r="N2259" s="52" t="n">
        <x:f>IFERROR(J2259/I2259-1,"")</x:f>
        <x:v>0.07445675200522062</x:v>
      </x:c>
      <x:c r="O2259" s="52" t="n">
        <x:f>IFERROR(K2259/J2259-1,"")</x:f>
        <x:v>0.22050704155129996</x:v>
      </x:c>
      <x:c r="P2259" s="52" t="n">
        <x:f>IFERROR((K2259/G2259)^(1/4)-1,"")</x:f>
        <x:v>0.09836552349507799</x:v>
      </x:c>
      <x:c r="Q2259" s="51" t="n">
        <x:v>120160</x:v>
      </x:c>
      <x:c r="R2259" s="52" t="n">
        <x:f>IFERROR(Q2259/K2259,"")</x:f>
        <x:v>0.05577881212854936</x:v>
      </x:c>
      <x:c r="S2259" s="53" t="n">
        <x:v>21064</x:v>
      </x:c>
      <x:c r="T2259" s="50" t="str">
        <x:v>EDINET_company_history</x:v>
      </x:c>
      <x:c r="U2259" s="50" t="str">
        <x:v>日本マスタートラスト信託銀行株式会社（信託口）</x:v>
      </x:c>
      <x:c r="V2259" s="54" t="n">
        <x:v>0.178</x:v>
      </x:c>
      <x:c r="W2259" s="50" t="str">
        <x:v>田 中 茂 義 / 相 川 善 郎 / 岡 田 正 彦</x:v>
      </x:c>
      <x:c r="X2259" s="50" t="b">
        <x:f>AND(COUNT(L2259:O2259)=4,L2259&gt;='設定'!$B$6,M2259&gt;='設定'!$B$6,N2259&gt;='設定'!$B$6,O2259&gt;='設定'!$B$6)</x:f>
        <x:v>0</x:v>
      </x:c>
      <x:c r="Y2259" s="50" t="b">
        <x:f>AND(COUNT(G2259:K2259)=5,P2259&gt;='設定'!$B$7)</x:f>
        <x:v>0</x:v>
      </x:c>
      <x:c r="Z2259" s="50" t="b">
        <x:f>AND(ISNUMBER(R2259),R2259&gt;='設定'!$B$8)</x:f>
        <x:v>0</x:v>
      </x:c>
      <x:c r="AA2259" s="50" t="b">
        <x:f>AND(ISNUMBER(S2259),S2259&gt;=DATE(YEAR('設定'!$B$10)-'設定'!$B$9,MONTH('設定'!$B$10),DAY('設定'!$B$10)))</x:f>
        <x:v>0</x:v>
      </x:c>
      <x:c r="AB2259" s="55" t="b">
        <x:v>0</x:v>
      </x:c>
      <x:c r="AC2259" s="55" t="b">
        <x:v>0</x:v>
      </x:c>
      <x:c r="AD2259" s="50" t="n">
        <x:f>IF(X2259,1,0)+IF(Z2259,1,0)+IF(AA2259,1,0)+IF(AB2259,1,0)</x:f>
        <x:v>0</x:v>
      </x:c>
      <x:c r="AE2259" s="50" t="n">
        <x:f>IF(Y2259,1,0)+IF(Z2259,1,0)+IF(AA2259,1,0)+IF(AB2259,1,0)</x:f>
        <x:v>0</x:v>
      </x:c>
      <x:c r="AF2259" s="50" t="n">
        <x:f>IF(Y2259,1,0)+IF(Z2259,1,0)+IF(AA2259,1,0)+IF(AC2259,1,0)</x:f>
        <x:v>0</x:v>
      </x:c>
      <x:c r="AG2259" s="53" t="n">
        <x:v>44348</x:v>
      </x:c>
      <x:c r="AH2259" s="50" t="str">
        <x:v>S100VY00</x:v>
      </x:c>
      <x:c r="AI2259" s="50" t="str">
        <x:v>NetSalesSummaryOfBusinessResults</x:v>
      </x:c>
      <x:c r="AJ2259" s="50" t="str">
        <x:v>OperatingIncome</x:v>
      </x:c>
      <x:c r="AK2259" s="53" t="n">
        <x:v>45747</x:v>
      </x:c>
      <x:c r="AL2259" s="50" t="str">
        <x:v>365/365/365/366/365</x:v>
      </x:c>
      <x:c r="AM2259" s="51" t="n">
        <x:v>171792372</x:v>
      </x:c>
      <x:c r="AN2259" s="51" t="n">
        <x:v>13305</x:v>
      </x:c>
      <x:c r="AO2259" s="51" t="n">
        <x:f>IFERROR(AM2259*AN2259,"")</x:f>
        <x:v>2285697509460</x:v>
      </x:c>
      <x:c r="AP2259" s="56" t="n">
        <x:f>IFERROR(AO2259/(K2259*1000000),"")</x:f>
        <x:v>1.0610310582794817</x:v>
      </x:c>
      <x:c r="AQ2259" s="57" t="n">
        <x:v>15360286533.333334</x:v>
      </x:c>
      <x:c r="AR2259" s="52" t="n">
        <x:v>0.3255037012361911</x:v>
      </x:c>
      <x:c r="AS2259" s="52" t="n">
        <x:v>-0.3401424665984028</x:v>
      </x:c>
      <x:c r="AT2259" s="55" t="b">
        <x:v>1</x:v>
      </x:c>
      <x:c r="AU2259" s="50"/>
      <x:c r="AV2259" s="58" t="n">
        <x:v>0.0340743063721266</x:v>
      </x:c>
      <x:c r="AW2259" s="50" t="n">
        <x:v>1623</x:v>
      </x:c>
      <x:c r="AX2259" s="50" t="str">
        <x:v>Transformation Moat</x:v>
      </x:c>
      <x:c r="AY2259" s="50" t="str">
        <x:v>目立つ機械的警告なし（定性確認は別途必要）</x:v>
      </x:c>
      <x:c r="AZ2259" s="59" t="str">
        <x:v>2025-06-17 11:04</x:v>
      </x:c>
      <x:c r="BA2259" s="53" t="n">
        <x:v>21064</x:v>
      </x:c>
      <x:c r="BB2259" s="50"/>
      <x:c r="BC2259" s="50"/>
      <x:c r="BD2259" s="50" t="str">
        <x:v>TOPIX Mid400</x:v>
      </x:c>
    </x:row>
    <x:row r="2260">
      <x:c r="A2260" s="50" t="n">
        <x:v>2259</x:v>
      </x:c>
      <x:c r="B2260" s="50" t="str">
        <x:v>7630</x:v>
      </x:c>
      <x:c r="C2260" s="50" t="str">
        <x:v>7630.T</x:v>
      </x:c>
      <x:c r="D2260" s="50" t="str">
        <x:v>ICHIBANYA CO.,LTD.</x:v>
      </x:c>
      <x:c r="E2260" s="50" t="str">
        <x:v>Prime Market (Domestic)</x:v>
      </x:c>
      <x:c r="F2260" s="50" t="str">
        <x:v>Retail Trade</x:v>
      </x:c>
      <x:c r="G2260" s="51" t="n">
        <x:v>45022</x:v>
      </x:c>
      <x:c r="H2260" s="51" t="n">
        <x:v>48286</x:v>
      </x:c>
      <x:c r="I2260" s="51" t="n">
        <x:v>55137</x:v>
      </x:c>
      <x:c r="J2260" s="51" t="n">
        <x:v>61006</x:v>
      </x:c>
      <x:c r="K2260" s="51" t="n">
        <x:v>65518</x:v>
      </x:c>
      <x:c r="L2260" s="52" t="n">
        <x:f>IFERROR(H2260/G2260-1,"")</x:f>
        <x:v>0.07249788992048334</x:v>
      </x:c>
      <x:c r="M2260" s="52" t="n">
        <x:f>IFERROR(I2260/H2260-1,"")</x:f>
        <x:v>0.14188377583564593</x:v>
      </x:c>
      <x:c r="N2260" s="52" t="n">
        <x:f>IFERROR(J2260/I2260-1,"")</x:f>
        <x:v>0.10644394870957785</x:v>
      </x:c>
      <x:c r="O2260" s="52" t="n">
        <x:f>IFERROR(K2260/J2260-1,"")</x:f>
        <x:v>0.07395993836671799</x:v>
      </x:c>
      <x:c r="P2260" s="52" t="n">
        <x:f>IFERROR((K2260/G2260)^(1/4)-1,"")</x:f>
        <x:v>0.09833282197992443</x:v>
      </x:c>
      <x:c r="Q2260" s="51" t="n">
        <x:v>4715</x:v>
      </x:c>
      <x:c r="R2260" s="52" t="n">
        <x:f>IFERROR(Q2260/K2260,"")</x:f>
        <x:v>0.07196495619524405</x:v>
      </x:c>
      <x:c r="S2260" s="53" t="n">
        <x:v>38047</x:v>
      </x:c>
      <x:c r="T2260" s="50" t="str">
        <x:v>EDINET_company_history</x:v>
      </x:c>
      <x:c r="U2260" s="50" t="str">
        <x:v>ハウス食品グループ本社株式会社</x:v>
      </x:c>
      <x:c r="V2260" s="54" t="n">
        <x:v>0.5101</x:v>
      </x:c>
      <x:c r="W2260" s="50" t="str">
        <x:v>葛原 守</x:v>
      </x:c>
      <x:c r="X2260" s="50" t="b">
        <x:f>AND(COUNT(L2260:O2260)=4,L2260&gt;='設定'!$B$6,M2260&gt;='設定'!$B$6,N2260&gt;='設定'!$B$6,O2260&gt;='設定'!$B$6)</x:f>
        <x:v>0</x:v>
      </x:c>
      <x:c r="Y2260" s="50" t="b">
        <x:f>AND(COUNT(G2260:K2260)=5,P2260&gt;='設定'!$B$7)</x:f>
        <x:v>0</x:v>
      </x:c>
      <x:c r="Z2260" s="50" t="b">
        <x:f>AND(ISNUMBER(R2260),R2260&gt;='設定'!$B$8)</x:f>
        <x:v>0</x:v>
      </x:c>
      <x:c r="AA2260" s="50" t="b">
        <x:f>AND(ISNUMBER(S2260),S2260&gt;=DATE(YEAR('設定'!$B$10)-'設定'!$B$9,MONTH('設定'!$B$10),DAY('設定'!$B$10)))</x:f>
        <x:v>0</x:v>
      </x:c>
      <x:c r="AB2260" s="55" t="b">
        <x:v>0</x:v>
      </x:c>
      <x:c r="AC2260" s="55" t="b">
        <x:v>0</x:v>
      </x:c>
      <x:c r="AD2260" s="50" t="n">
        <x:f>IF(X2260,1,0)+IF(Z2260,1,0)+IF(AA2260,1,0)+IF(AB2260,1,0)</x:f>
        <x:v>0</x:v>
      </x:c>
      <x:c r="AE2260" s="50" t="n">
        <x:f>IF(Y2260,1,0)+IF(Z2260,1,0)+IF(AA2260,1,0)+IF(AB2260,1,0)</x:f>
        <x:v>0</x:v>
      </x:c>
      <x:c r="AF2260" s="50" t="n">
        <x:f>IF(Y2260,1,0)+IF(Z2260,1,0)+IF(AA2260,1,0)+IF(AC2260,1,0)</x:f>
        <x:v>0</x:v>
      </x:c>
      <x:c r="AG2260" s="53" t="n">
        <x:v>44348</x:v>
      </x:c>
      <x:c r="AH2260" s="50" t="str">
        <x:v>S100Y73F</x:v>
      </x:c>
      <x:c r="AI2260" s="50" t="str">
        <x:v>NetSalesSummaryOfBusinessResults</x:v>
      </x:c>
      <x:c r="AJ2260" s="50" t="str">
        <x:v>OperatingIncome</x:v>
      </x:c>
      <x:c r="AK2260" s="53" t="n">
        <x:v>46081</x:v>
      </x:c>
      <x:c r="AL2260" s="50" t="str">
        <x:v>365/365/366/365/365</x:v>
      </x:c>
      <x:c r="AM2260" s="51" t="n">
        <x:v>159605400</x:v>
      </x:c>
      <x:c r="AN2260" s="51" t="n">
        <x:v>867</x:v>
      </x:c>
      <x:c r="AO2260" s="51" t="n">
        <x:f>IFERROR(AM2260*AN2260,"")</x:f>
        <x:v>138377881800</x:v>
      </x:c>
      <x:c r="AP2260" s="56" t="n">
        <x:f>IFERROR(AO2260/(K2260*1000000),"")</x:f>
        <x:v>2.1120590036325897</x:v>
      </x:c>
      <x:c r="AQ2260" s="57" t="n">
        <x:v>354370326.6666667</x:v>
      </x:c>
      <x:c r="AR2260" s="52" t="n">
        <x:v>0.17003158773398</x:v>
      </x:c>
      <x:c r="AS2260" s="52" t="n">
        <x:v>-0.3399098671924856</x:v>
      </x:c>
      <x:c r="AT2260" s="55" t="b">
        <x:v>1</x:v>
      </x:c>
      <x:c r="AU2260" s="50"/>
      <x:c r="AV2260" s="58" t="n">
        <x:v>-0.0061730152339209</x:v>
      </x:c>
      <x:c r="AW2260" s="50" t="n">
        <x:v>1916</x:v>
      </x:c>
      <x:c r="AX2260" s="50" t="str">
        <x:v>Core Moat</x:v>
      </x:c>
      <x:c r="AY2260" s="50" t="str">
        <x:v>目立つ機械的警告なし（定性確認は別途必要）</x:v>
      </x:c>
      <x:c r="AZ2260" s="59" t="str">
        <x:v>2026-05-28 09:47</x:v>
      </x:c>
      <x:c r="BA2260" s="53" t="n">
        <x:v>38047</x:v>
      </x:c>
      <x:c r="BB2260" s="50"/>
      <x:c r="BC2260" s="50"/>
      <x:c r="BD2260" s="50" t="str">
        <x:v>TOPIX Small 1</x:v>
      </x:c>
    </x:row>
    <x:row r="2261">
      <x:c r="A2261" s="50" t="n">
        <x:v>2260</x:v>
      </x:c>
      <x:c r="B2261" s="50" t="str">
        <x:v>7727</x:v>
      </x:c>
      <x:c r="C2261" s="50" t="str">
        <x:v>7727.T</x:v>
      </x:c>
      <x:c r="D2261" s="50" t="str">
        <x:v>OVAL Corporation</x:v>
      </x:c>
      <x:c r="E2261" s="50" t="str">
        <x:v>Standard Market(Domestic)</x:v>
      </x:c>
      <x:c r="F2261" s="50" t="str">
        <x:v>Precision Instruments</x:v>
      </x:c>
      <x:c r="G2261" s="51" t="n">
        <x:v>10341.798</x:v>
      </x:c>
      <x:c r="H2261" s="51" t="n">
        <x:v>11144.674</x:v>
      </x:c>
      <x:c r="I2261" s="51" t="n">
        <x:v>13312.886</x:v>
      </x:c>
      <x:c r="J2261" s="51" t="n">
        <x:v>14347.897</x:v>
      </x:c>
      <x:c r="K2261" s="51" t="n">
        <x:v>15048.652</x:v>
      </x:c>
      <x:c r="L2261" s="52" t="n">
        <x:f>IFERROR(H2261/G2261-1,"")</x:f>
        <x:v>0.07763408258409221</x:v>
      </x:c>
      <x:c r="M2261" s="52" t="n">
        <x:f>IFERROR(I2261/H2261-1,"")</x:f>
        <x:v>0.194551406348898</x:v>
      </x:c>
      <x:c r="N2261" s="52" t="n">
        <x:f>IFERROR(J2261/I2261-1,"")</x:f>
        <x:v>0.07774505092284278</x:v>
      </x:c>
      <x:c r="O2261" s="52" t="n">
        <x:f>IFERROR(K2261/J2261-1,"")</x:f>
        <x:v>0.04884025861072172</x:v>
      </x:c>
      <x:c r="P2261" s="52" t="n">
        <x:f>IFERROR((K2261/G2261)^(1/4)-1,"")</x:f>
        <x:v>0.0983111362832001</x:v>
      </x:c>
      <x:c r="Q2261" s="51" t="n">
        <x:v>1422.55</x:v>
      </x:c>
      <x:c r="R2261" s="52" t="n">
        <x:f>IFERROR(Q2261/K2261,"")</x:f>
        <x:v>0.09453006156298915</x:v>
      </x:c>
      <x:c r="S2261" s="53" t="n">
        <x:v>22463</x:v>
      </x:c>
      <x:c r="T2261" s="50" t="str">
        <x:v>EDINET_company_history</x:v>
      </x:c>
      <x:c r="U2261" s="50" t="str">
        <x:v>明治安田生命保険相互会社（常任代理人 株式会社日本カストディ銀行）</x:v>
      </x:c>
      <x:c r="V2261" s="54" t="n">
        <x:v>0.0848</x:v>
      </x:c>
      <x:c r="W2261" s="50" t="str">
        <x:v>谷 本 淳</x:v>
      </x:c>
      <x:c r="X2261" s="50" t="b">
        <x:f>AND(COUNT(L2261:O2261)=4,L2261&gt;='設定'!$B$6,M2261&gt;='設定'!$B$6,N2261&gt;='設定'!$B$6,O2261&gt;='設定'!$B$6)</x:f>
        <x:v>0</x:v>
      </x:c>
      <x:c r="Y2261" s="50" t="b">
        <x:f>AND(COUNT(G2261:K2261)=5,P2261&gt;='設定'!$B$7)</x:f>
        <x:v>0</x:v>
      </x:c>
      <x:c r="Z2261" s="50" t="b">
        <x:f>AND(ISNUMBER(R2261),R2261&gt;='設定'!$B$8)</x:f>
        <x:v>0</x:v>
      </x:c>
      <x:c r="AA2261" s="50" t="b">
        <x:f>AND(ISNUMBER(S2261),S2261&gt;=DATE(YEAR('設定'!$B$10)-'設定'!$B$9,MONTH('設定'!$B$10),DAY('設定'!$B$10)))</x:f>
        <x:v>0</x:v>
      </x:c>
      <x:c r="AB2261" s="55" t="b">
        <x:v>0</x:v>
      </x:c>
      <x:c r="AC2261" s="55" t="b">
        <x:v>0</x:v>
      </x:c>
      <x:c r="AD2261" s="50" t="n">
        <x:f>IF(X2261,1,0)+IF(Z2261,1,0)+IF(AA2261,1,0)+IF(AB2261,1,0)</x:f>
        <x:v>0</x:v>
      </x:c>
      <x:c r="AE2261" s="50" t="n">
        <x:f>IF(Y2261,1,0)+IF(Z2261,1,0)+IF(AA2261,1,0)+IF(AB2261,1,0)</x:f>
        <x:v>0</x:v>
      </x:c>
      <x:c r="AF2261" s="50" t="n">
        <x:f>IF(Y2261,1,0)+IF(Z2261,1,0)+IF(AA2261,1,0)+IF(AC2261,1,0)</x:f>
        <x:v>0</x:v>
      </x:c>
      <x:c r="AG2261" s="53" t="n">
        <x:v>44348</x:v>
      </x:c>
      <x:c r="AH2261" s="50" t="str">
        <x:v>S100W6CO</x:v>
      </x:c>
      <x:c r="AI2261" s="50" t="str">
        <x:v>NetSalesSummaryOfBusinessResults</x:v>
      </x:c>
      <x:c r="AJ2261" s="50" t="str">
        <x:v>OperatingIncome</x:v>
      </x:c>
      <x:c r="AK2261" s="53" t="n">
        <x:v>45747</x:v>
      </x:c>
      <x:c r="AL2261" s="50" t="str">
        <x:v>365/365/365/366/365</x:v>
      </x:c>
      <x:c r="AM2261" s="51" t="n">
        <x:v>22403900</x:v>
      </x:c>
      <x:c r="AN2261" s="51" t="n">
        <x:v>762</x:v>
      </x:c>
      <x:c r="AO2261" s="51" t="n">
        <x:f>IFERROR(AM2261*AN2261,"")</x:f>
        <x:v>17071771800</x:v>
      </x:c>
      <x:c r="AP2261" s="56" t="n">
        <x:f>IFERROR(AO2261/(K2261*1000000),"")</x:f>
        <x:v>1.1344386061954252</x:v>
      </x:c>
      <x:c r="AQ2261" s="57" t="n">
        <x:v>127465995</x:v>
      </x:c>
      <x:c r="AR2261" s="52" t="n">
        <x:v>0.4775935802422001</x:v>
      </x:c>
      <x:c r="AS2261" s="52" t="n">
        <x:v>-0.5748253361410856</x:v>
      </x:c>
      <x:c r="AT2261" s="55" t="b">
        <x:v>1</x:v>
      </x:c>
      <x:c r="AU2261" s="50"/>
      <x:c r="AV2261" s="58" t="n">
        <x:v>0.3169851119894245</x:v>
      </x:c>
      <x:c r="AW2261" s="50" t="n">
        <x:v>387</x:v>
      </x:c>
      <x:c r="AX2261" s="50" t="str">
        <x:v>Future Moat</x:v>
      </x:c>
      <x:c r="AY2261" s="50" t="str">
        <x:v>目立つ機械的警告なし（定性確認は別途必要）</x:v>
      </x:c>
      <x:c r="AZ2261" s="59" t="str">
        <x:v>2025-06-27 13:34</x:v>
      </x:c>
      <x:c r="BA2261" s="53" t="n">
        <x:v>22463</x:v>
      </x:c>
      <x:c r="BB2261" s="50"/>
      <x:c r="BC2261" s="50"/>
      <x:c r="BD2261" s="50"/>
    </x:row>
    <x:row r="2262">
      <x:c r="A2262" s="50" t="n">
        <x:v>2261</x:v>
      </x:c>
      <x:c r="B2262" s="50" t="str">
        <x:v>1808</x:v>
      </x:c>
      <x:c r="C2262" s="50" t="str">
        <x:v>1808.T</x:v>
      </x:c>
      <x:c r="D2262" s="50" t="str">
        <x:v>HASEKO Corporation</x:v>
      </x:c>
      <x:c r="E2262" s="50" t="str">
        <x:v>Prime Market (Domestic)</x:v>
      </x:c>
      <x:c r="F2262" s="50" t="str">
        <x:v>Construction</x:v>
      </x:c>
      <x:c r="G2262" s="51" t="n">
        <x:v>809438</x:v>
      </x:c>
      <x:c r="H2262" s="51" t="n">
        <x:v>909708</x:v>
      </x:c>
      <x:c r="I2262" s="51" t="n">
        <x:v>1027277</x:v>
      </x:c>
      <x:c r="J2262" s="51" t="n">
        <x:v>1094421</x:v>
      </x:c>
      <x:c r="K2262" s="51" t="n">
        <x:v>1177353</x:v>
      </x:c>
      <x:c r="L2262" s="52" t="n">
        <x:f>IFERROR(H2262/G2262-1,"")</x:f>
        <x:v>0.12387607204010687</x:v>
      </x:c>
      <x:c r="M2262" s="52" t="n">
        <x:f>IFERROR(I2262/H2262-1,"")</x:f>
        <x:v>0.12923817312808072</x:v>
      </x:c>
      <x:c r="N2262" s="52" t="n">
        <x:f>IFERROR(J2262/I2262-1,"")</x:f>
        <x:v>0.06536114407311766</x:v>
      </x:c>
      <x:c r="O2262" s="52" t="n">
        <x:f>IFERROR(K2262/J2262-1,"")</x:f>
        <x:v>0.07577705471660368</x:v>
      </x:c>
      <x:c r="P2262" s="52" t="n">
        <x:f>IFERROR((K2262/G2262)^(1/4)-1,"")</x:f>
        <x:v>0.09819832365002124</x:v>
      </x:c>
      <x:c r="Q2262" s="51" t="n">
        <x:v>84701</x:v>
      </x:c>
      <x:c r="R2262" s="52" t="n">
        <x:f>IFERROR(Q2262/K2262,"")</x:f>
        <x:v>0.07194188998541644</x:v>
      </x:c>
      <x:c r="S2262" s="53" t="n">
        <x:v>22706</x:v>
      </x:c>
      <x:c r="T2262" s="50" t="str">
        <x:v>EDINET_company_history</x:v>
      </x:c>
      <x:c r="U2262" s="50" t="str">
        <x:v>いちごトラスト・ピーティーイー・リミテッド(常任代理人 香港上海銀行東京支店)</x:v>
      </x:c>
      <x:c r="V2262" s="54" t="n">
        <x:v>0.1969</x:v>
      </x:c>
      <x:c r="W2262" s="50" t="str">
        <x:v>池上 一夫 / 熊野 聡 / 楢岡 祥之 / 三森 国吉</x:v>
      </x:c>
      <x:c r="X2262" s="50" t="b">
        <x:f>AND(COUNT(L2262:O2262)=4,L2262&gt;='設定'!$B$6,M2262&gt;='設定'!$B$6,N2262&gt;='設定'!$B$6,O2262&gt;='設定'!$B$6)</x:f>
        <x:v>0</x:v>
      </x:c>
      <x:c r="Y2262" s="50" t="b">
        <x:f>AND(COUNT(G2262:K2262)=5,P2262&gt;='設定'!$B$7)</x:f>
        <x:v>0</x:v>
      </x:c>
      <x:c r="Z2262" s="50" t="b">
        <x:f>AND(ISNUMBER(R2262),R2262&gt;='設定'!$B$8)</x:f>
        <x:v>0</x:v>
      </x:c>
      <x:c r="AA2262" s="50" t="b">
        <x:f>AND(ISNUMBER(S2262),S2262&gt;=DATE(YEAR('設定'!$B$10)-'設定'!$B$9,MONTH('設定'!$B$10),DAY('設定'!$B$10)))</x:f>
        <x:v>0</x:v>
      </x:c>
      <x:c r="AB2262" s="55" t="b">
        <x:v>0</x:v>
      </x:c>
      <x:c r="AC2262" s="55" t="b">
        <x:v>0</x:v>
      </x:c>
      <x:c r="AD2262" s="50" t="n">
        <x:f>IF(X2262,1,0)+IF(Z2262,1,0)+IF(AA2262,1,0)+IF(AB2262,1,0)</x:f>
        <x:v>0</x:v>
      </x:c>
      <x:c r="AE2262" s="50" t="n">
        <x:f>IF(Y2262,1,0)+IF(Z2262,1,0)+IF(AA2262,1,0)+IF(AB2262,1,0)</x:f>
        <x:v>0</x:v>
      </x:c>
      <x:c r="AF2262" s="50" t="n">
        <x:f>IF(Y2262,1,0)+IF(Z2262,1,0)+IF(AA2262,1,0)+IF(AC2262,1,0)</x:f>
        <x:v>0</x:v>
      </x:c>
      <x:c r="AG2262" s="53" t="n">
        <x:v>44348</x:v>
      </x:c>
      <x:c r="AH2262" s="50" t="str">
        <x:v>S100W5AH</x:v>
      </x:c>
      <x:c r="AI2262" s="50" t="str">
        <x:v>NetSalesSummaryOfBusinessResults</x:v>
      </x:c>
      <x:c r="AJ2262" s="50" t="str">
        <x:v>OperatingIncome</x:v>
      </x:c>
      <x:c r="AK2262" s="53" t="n">
        <x:v>45747</x:v>
      </x:c>
      <x:c r="AL2262" s="50" t="str">
        <x:v>365/365/365/366/365</x:v>
      </x:c>
      <x:c r="AM2262" s="51" t="n">
        <x:v>277313897</x:v>
      </x:c>
      <x:c r="AN2262" s="51" t="n">
        <x:v>2660.5</x:v>
      </x:c>
      <x:c r="AO2262" s="51" t="n">
        <x:f>IFERROR(AM2262*AN2262,"")</x:f>
        <x:v>737793622968.5</x:v>
      </x:c>
      <x:c r="AP2262" s="56" t="n">
        <x:f>IFERROR(AO2262/(K2262*1000000),"")</x:f>
        <x:v>0.6266545572725427</x:v>
      </x:c>
      <x:c r="AQ2262" s="57" t="n">
        <x:v>2806570245.8333335</x:v>
      </x:c>
      <x:c r="AR2262" s="52" t="n">
        <x:v>0.2089747941200425</x:v>
      </x:c>
      <x:c r="AS2262" s="52" t="n">
        <x:v>-0.226275130295374</x:v>
      </x:c>
      <x:c r="AT2262" s="55" t="b">
        <x:v>1</x:v>
      </x:c>
      <x:c r="AU2262" s="50"/>
      <x:c r="AV2262" s="58" t="n">
        <x:v>0.003065199433017</x:v>
      </x:c>
      <x:c r="AW2262" s="50" t="n">
        <x:v>1843</x:v>
      </x:c>
      <x:c r="AX2262" s="50" t="str">
        <x:v>Core Moat</x:v>
      </x:c>
      <x:c r="AY2262" s="50" t="str">
        <x:v>目立つ機械的警告なし（定性確認は別途必要）</x:v>
      </x:c>
      <x:c r="AZ2262" s="59" t="str">
        <x:v>2025-06-26 10:00</x:v>
      </x:c>
      <x:c r="BA2262" s="53" t="n">
        <x:v>22706</x:v>
      </x:c>
      <x:c r="BB2262" s="50"/>
      <x:c r="BC2262" s="50"/>
      <x:c r="BD2262" s="50" t="str">
        <x:v>TOPIX Mid400</x:v>
      </x:c>
    </x:row>
    <x:row r="2263">
      <x:c r="A2263" s="50" t="n">
        <x:v>2262</x:v>
      </x:c>
      <x:c r="B2263" s="50" t="str">
        <x:v>4235</x:v>
      </x:c>
      <x:c r="C2263" s="50" t="str">
        <x:v>4235.T</x:v>
      </x:c>
      <x:c r="D2263" s="50" t="str">
        <x:v>Ultrafabrics Holdings Co.,Ltd.</x:v>
      </x:c>
      <x:c r="E2263" s="50" t="str">
        <x:v>Standard Market(Domestic)</x:v>
      </x:c>
      <x:c r="F2263" s="50" t="str">
        <x:v>Chemicals</x:v>
      </x:c>
      <x:c r="G2263" s="51" t="n">
        <x:v>14134</x:v>
      </x:c>
      <x:c r="H2263" s="51" t="n">
        <x:v>19595</x:v>
      </x:c>
      <x:c r="I2263" s="51" t="n">
        <x:v>21045</x:v>
      </x:c>
      <x:c r="J2263" s="51" t="n">
        <x:v>20296</x:v>
      </x:c>
      <x:c r="K2263" s="51" t="n">
        <x:v>20553</x:v>
      </x:c>
      <x:c r="L2263" s="52" t="n">
        <x:f>IFERROR(H2263/G2263-1,"")</x:f>
        <x:v>0.3863732842790435</x:v>
      </x:c>
      <x:c r="M2263" s="52" t="n">
        <x:f>IFERROR(I2263/H2263-1,"")</x:f>
        <x:v>0.07399846899719309</x:v>
      </x:c>
      <x:c r="N2263" s="52" t="n">
        <x:f>IFERROR(J2263/I2263-1,"")</x:f>
        <x:v>-0.03559040152055115</x:v>
      </x:c>
      <x:c r="O2263" s="52" t="n">
        <x:f>IFERROR(K2263/J2263-1,"")</x:f>
        <x:v>0.01266259361450528</x:v>
      </x:c>
      <x:c r="P2263" s="52" t="n">
        <x:f>IFERROR((K2263/G2263)^(1/4)-1,"")</x:f>
        <x:v>0.09812690897757759</x:v>
      </x:c>
      <x:c r="Q2263" s="51" t="n">
        <x:v>1621</x:v>
      </x:c>
      <x:c r="R2263" s="52" t="n">
        <x:f>IFERROR(Q2263/K2263,"")</x:f>
        <x:v>0.0788692648275191</x:v>
      </x:c>
      <x:c r="S2263" s="53" t="n">
        <x:v>38322</x:v>
      </x:c>
      <x:c r="T2263" s="50" t="str">
        <x:v>EDINET_company_history</x:v>
      </x:c>
      <x:c r="U2263" s="50" t="str">
        <x:v>東京中小企業投資育成株式会社</x:v>
      </x:c>
      <x:c r="V2263" s="54" t="n">
        <x:v>0.1283</x:v>
      </x:c>
      <x:c r="W2263" s="50" t="str">
        <x:v>吉村 昇</x:v>
      </x:c>
      <x:c r="X2263" s="50" t="b">
        <x:f>AND(COUNT(L2263:O2263)=4,L2263&gt;='設定'!$B$6,M2263&gt;='設定'!$B$6,N2263&gt;='設定'!$B$6,O2263&gt;='設定'!$B$6)</x:f>
        <x:v>0</x:v>
      </x:c>
      <x:c r="Y2263" s="50" t="b">
        <x:f>AND(COUNT(G2263:K2263)=5,P2263&gt;='設定'!$B$7)</x:f>
        <x:v>0</x:v>
      </x:c>
      <x:c r="Z2263" s="50" t="b">
        <x:f>AND(ISNUMBER(R2263),R2263&gt;='設定'!$B$8)</x:f>
        <x:v>0</x:v>
      </x:c>
      <x:c r="AA2263" s="50" t="b">
        <x:f>AND(ISNUMBER(S2263),S2263&gt;=DATE(YEAR('設定'!$B$10)-'設定'!$B$9,MONTH('設定'!$B$10),DAY('設定'!$B$10)))</x:f>
        <x:v>0</x:v>
      </x:c>
      <x:c r="AB2263" s="55" t="b">
        <x:v>0</x:v>
      </x:c>
      <x:c r="AC2263" s="55" t="b">
        <x:v>0</x:v>
      </x:c>
      <x:c r="AD2263" s="50" t="n">
        <x:f>IF(X2263,1,0)+IF(Z2263,1,0)+IF(AA2263,1,0)+IF(AB2263,1,0)</x:f>
        <x:v>0</x:v>
      </x:c>
      <x:c r="AE2263" s="50" t="n">
        <x:f>IF(Y2263,1,0)+IF(Z2263,1,0)+IF(AA2263,1,0)+IF(AB2263,1,0)</x:f>
        <x:v>0</x:v>
      </x:c>
      <x:c r="AF2263" s="50" t="n">
        <x:f>IF(Y2263,1,0)+IF(Z2263,1,0)+IF(AA2263,1,0)+IF(AC2263,1,0)</x:f>
        <x:v>0</x:v>
      </x:c>
      <x:c r="AG2263" s="53" t="n">
        <x:v>44348</x:v>
      </x:c>
      <x:c r="AH2263" s="50" t="str">
        <x:v>S100XU4V</x:v>
      </x:c>
      <x:c r="AI2263" s="50" t="str">
        <x:v>RevenueIFRSSummaryOfBusinessResults</x:v>
      </x:c>
      <x:c r="AJ2263" s="50" t="str">
        <x:v>OperatingProfitLossIFRS</x:v>
      </x:c>
      <x:c r="AK2263" s="53" t="n">
        <x:v>46022</x:v>
      </x:c>
      <x:c r="AL2263" s="50" t="str">
        <x:v>365/365/365/366/365</x:v>
      </x:c>
      <x:c r="AM2263" s="51" t="n">
        <x:v>17760600</x:v>
      </x:c>
      <x:c r="AN2263" s="51" t="n">
        <x:v>667</x:v>
      </x:c>
      <x:c r="AO2263" s="51" t="n">
        <x:f>IFERROR(AM2263*AN2263,"")</x:f>
        <x:v>11846320200</x:v>
      </x:c>
      <x:c r="AP2263" s="56" t="n">
        <x:f>IFERROR(AO2263/(K2263*1000000),"")</x:f>
        <x:v>0.5763791271347248</x:v>
      </x:c>
      <x:c r="AQ2263" s="57" t="n">
        <x:v>20860921.666666668</x:v>
      </x:c>
      <x:c r="AR2263" s="52" t="n">
        <x:v>0.5449378647743042</x:v>
      </x:c>
      <x:c r="AS2263" s="52" t="n">
        <x:v>-0.7724461321560658</x:v>
      </x:c>
      <x:c r="AT2263" s="55" t="b">
        <x:v>0</x:v>
      </x:c>
      <x:c r="AU2263" s="50" t="str">
        <x:v>missing_financial_data</x:v>
      </x:c>
      <x:c r="AV2263" s="58" t="n">
        <x:v>-0.071488560015186</x:v>
      </x:c>
      <x:c r="AW2263" s="50" t="n">
        <x:v>2410</x:v>
      </x:c>
      <x:c r="AX2263" s="50" t="str">
        <x:v>Future Moat</x:v>
      </x:c>
      <x:c r="AY2263" s="50" t="str">
        <x:v>既存適格性フィルター不通過: missing_financial_data / ローカル5年最大下落率-60%以下</x:v>
      </x:c>
      <x:c r="AZ2263" s="59" t="str">
        <x:v>2026-03-26 13:49</x:v>
      </x:c>
      <x:c r="BA2263" s="53" t="n">
        <x:v>38322</x:v>
      </x:c>
      <x:c r="BB2263" s="50"/>
      <x:c r="BC2263" s="50"/>
      <x:c r="BD2263" s="50"/>
    </x:row>
    <x:row r="2264">
      <x:c r="A2264" s="50" t="n">
        <x:v>2263</x:v>
      </x:c>
      <x:c r="B2264" s="50" t="str">
        <x:v>7255</x:v>
      </x:c>
      <x:c r="C2264" s="50" t="str">
        <x:v>7255.T</x:v>
      </x:c>
      <x:c r="D2264" s="50" t="str">
        <x:v>SAKURAI LTD.</x:v>
      </x:c>
      <x:c r="E2264" s="50" t="str">
        <x:v>Standard Market(Domestic)</x:v>
      </x:c>
      <x:c r="F2264" s="50" t="str">
        <x:v>Transportation Equipment</x:v>
      </x:c>
      <x:c r="G2264" s="51" t="n">
        <x:v>3414</x:v>
      </x:c>
      <x:c r="H2264" s="51" t="n">
        <x:v>4871</x:v>
      </x:c>
      <x:c r="I2264" s="51" t="n">
        <x:v>4598</x:v>
      </x:c>
      <x:c r="J2264" s="51" t="n">
        <x:v>5539</x:v>
      </x:c>
      <x:c r="K2264" s="51" t="n">
        <x:v>4964</x:v>
      </x:c>
      <x:c r="L2264" s="52" t="n">
        <x:f>IFERROR(H2264/G2264-1,"")</x:f>
        <x:v>0.42677211482132393</x:v>
      </x:c>
      <x:c r="M2264" s="52" t="n">
        <x:f>IFERROR(I2264/H2264-1,"")</x:f>
        <x:v>-0.056045986450420804</x:v>
      </x:c>
      <x:c r="N2264" s="52" t="n">
        <x:f>IFERROR(J2264/I2264-1,"")</x:f>
        <x:v>0.20465419747716407</x:v>
      </x:c>
      <x:c r="O2264" s="52" t="n">
        <x:f>IFERROR(K2264/J2264-1,"")</x:f>
        <x:v>-0.10380935186856832</x:v>
      </x:c>
      <x:c r="P2264" s="52" t="n">
        <x:f>IFERROR((K2264/G2264)^(1/4)-1,"")</x:f>
        <x:v>0.09810043607865393</x:v>
      </x:c>
      <x:c r="Q2264" s="51" t="n">
        <x:v>163.562</x:v>
      </x:c>
      <x:c r="R2264" s="52" t="n">
        <x:f>IFERROR(Q2264/K2264,"")</x:f>
        <x:v>0.03294963738920226</x:v>
      </x:c>
      <x:c r="S2264" s="53" t="n">
        <x:v>38322</x:v>
      </x:c>
      <x:c r="T2264" s="50" t="str">
        <x:v>EDINET_company_history</x:v>
      </x:c>
      <x:c r="U2264" s="50" t="str">
        <x:v>桜井興産株式会社</x:v>
      </x:c>
      <x:c r="V2264" s="54" t="n">
        <x:v>0.2703</x:v>
      </x:c>
      <x:c r="W2264" s="50" t="str">
        <x:v>櫻井 成二</x:v>
      </x:c>
      <x:c r="X2264" s="50" t="b">
        <x:f>AND(COUNT(L2264:O2264)=4,L2264&gt;='設定'!$B$6,M2264&gt;='設定'!$B$6,N2264&gt;='設定'!$B$6,O2264&gt;='設定'!$B$6)</x:f>
        <x:v>0</x:v>
      </x:c>
      <x:c r="Y2264" s="50" t="b">
        <x:f>AND(COUNT(G2264:K2264)=5,P2264&gt;='設定'!$B$7)</x:f>
        <x:v>0</x:v>
      </x:c>
      <x:c r="Z2264" s="50" t="b">
        <x:f>AND(ISNUMBER(R2264),R2264&gt;='設定'!$B$8)</x:f>
        <x:v>0</x:v>
      </x:c>
      <x:c r="AA2264" s="50" t="b">
        <x:f>AND(ISNUMBER(S2264),S2264&gt;=DATE(YEAR('設定'!$B$10)-'設定'!$B$9,MONTH('設定'!$B$10),DAY('設定'!$B$10)))</x:f>
        <x:v>0</x:v>
      </x:c>
      <x:c r="AB2264" s="55" t="b">
        <x:v>0</x:v>
      </x:c>
      <x:c r="AC2264" s="55" t="b">
        <x:v>0</x:v>
      </x:c>
      <x:c r="AD2264" s="50" t="n">
        <x:f>IF(X2264,1,0)+IF(Z2264,1,0)+IF(AA2264,1,0)+IF(AB2264,1,0)</x:f>
        <x:v>0</x:v>
      </x:c>
      <x:c r="AE2264" s="50" t="n">
        <x:f>IF(Y2264,1,0)+IF(Z2264,1,0)+IF(AA2264,1,0)+IF(AB2264,1,0)</x:f>
        <x:v>0</x:v>
      </x:c>
      <x:c r="AF2264" s="50" t="n">
        <x:f>IF(Y2264,1,0)+IF(Z2264,1,0)+IF(AA2264,1,0)+IF(AC2264,1,0)</x:f>
        <x:v>0</x:v>
      </x:c>
      <x:c r="AG2264" s="53" t="n">
        <x:v>44348</x:v>
      </x:c>
      <x:c r="AH2264" s="50" t="str">
        <x:v>S100W5W6</x:v>
      </x:c>
      <x:c r="AI2264" s="50" t="str">
        <x:v>NetSalesSummaryOfBusinessResults</x:v>
      </x:c>
      <x:c r="AJ2264" s="50" t="str">
        <x:v>OperatingIncome</x:v>
      </x:c>
      <x:c r="AK2264" s="53" t="n">
        <x:v>45747</x:v>
      </x:c>
      <x:c r="AL2264" s="50" t="str">
        <x:v>365/365/365/366/365</x:v>
      </x:c>
      <x:c r="AM2264" s="51" t="n">
        <x:v>3404100</x:v>
      </x:c>
      <x:c r="AN2264" s="51" t="n">
        <x:v>473</x:v>
      </x:c>
      <x:c r="AO2264" s="51" t="n">
        <x:f>IFERROR(AM2264*AN2264,"")</x:f>
        <x:v>1610139300</x:v>
      </x:c>
      <x:c r="AP2264" s="56" t="n">
        <x:f>IFERROR(AO2264/(K2264*1000000),"")</x:f>
        <x:v>0.3243632755842063</x:v>
      </x:c>
      <x:c r="AQ2264" s="57" t="n">
        <x:v>8492800</x:v>
      </x:c>
      <x:c r="AR2264" s="52" t="n">
        <x:v>0.2102465314650881</x:v>
      </x:c>
      <x:c r="AS2264" s="52" t="n">
        <x:v>-0.3651239938130156</x:v>
      </x:c>
      <x:c r="AT2264" s="55" t="b">
        <x:v>0</x:v>
      </x:c>
      <x:c r="AU2264" s="50" t="str">
        <x:v>low_liquidity</x:v>
      </x:c>
      <x:c r="AV2264" s="58" t="n">
        <x:v>0.0482155955401404</x:v>
      </x:c>
      <x:c r="AW2264" s="50" t="n">
        <x:v>1525</x:v>
      </x:c>
      <x:c r="AX2264" s="50" t="str">
        <x:v>Discovery</x:v>
      </x:c>
      <x:c r="AY2264" s="50" t="str">
        <x:v>既存適格性フィルター不通過: low_liquidity / 60日平均売買代金2,000万円未満</x:v>
      </x:c>
      <x:c r="AZ2264" s="59" t="str">
        <x:v>2025-06-26 10:43</x:v>
      </x:c>
      <x:c r="BA2264" s="53" t="n">
        <x:v>38322</x:v>
      </x:c>
      <x:c r="BB2264" s="50"/>
      <x:c r="BC2264" s="50"/>
      <x:c r="BD2264" s="50"/>
    </x:row>
    <x:row r="2265">
      <x:c r="A2265" s="50" t="n">
        <x:v>2264</x:v>
      </x:c>
      <x:c r="B2265" s="50" t="str">
        <x:v>5261</x:v>
      </x:c>
      <x:c r="C2265" s="50" t="str">
        <x:v>5261.T</x:v>
      </x:c>
      <x:c r="D2265" s="50" t="str">
        <x:v>RESOL HOLDINGS Co.,Ltd.</x:v>
      </x:c>
      <x:c r="E2265" s="50" t="str">
        <x:v>Prime Market (Domestic)</x:v>
      </x:c>
      <x:c r="F2265" s="50" t="str">
        <x:v>Services</x:v>
      </x:c>
      <x:c r="G2265" s="51" t="n">
        <x:v>19534</x:v>
      </x:c>
      <x:c r="H2265" s="51" t="n">
        <x:v>20902</x:v>
      </x:c>
      <x:c r="I2265" s="51" t="n">
        <x:v>22061</x:v>
      </x:c>
      <x:c r="J2265" s="51" t="n">
        <x:v>25717</x:v>
      </x:c>
      <x:c r="K2265" s="51" t="n">
        <x:v>28400</x:v>
      </x:c>
      <x:c r="L2265" s="52" t="n">
        <x:f>IFERROR(H2265/G2265-1,"")</x:f>
        <x:v>0.07003173953107411</x:v>
      </x:c>
      <x:c r="M2265" s="52" t="n">
        <x:f>IFERROR(I2265/H2265-1,"")</x:f>
        <x:v>0.055449239307243436</x:v>
      </x:c>
      <x:c r="N2265" s="52" t="n">
        <x:f>IFERROR(J2265/I2265-1,"")</x:f>
        <x:v>0.16572231539821414</x:v>
      </x:c>
      <x:c r="O2265" s="52" t="n">
        <x:f>IFERROR(K2265/J2265-1,"")</x:f>
        <x:v>0.10432787650192488</x:v>
      </x:c>
      <x:c r="P2265" s="52" t="n">
        <x:f>IFERROR((K2265/G2265)^(1/4)-1,"")</x:f>
        <x:v>0.09807445674943494</x:v>
      </x:c>
      <x:c r="Q2265" s="51" t="n">
        <x:v>2681</x:v>
      </x:c>
      <x:c r="R2265" s="52" t="n">
        <x:f>IFERROR(Q2265/K2265,"")</x:f>
        <x:v>0.09440140845070423</x:v>
      </x:c>
      <x:c r="S2265" s="53" t="n">
        <x:v>18019</x:v>
      </x:c>
      <x:c r="T2265" s="50" t="str">
        <x:v>EDINET_company_history</x:v>
      </x:c>
      <x:c r="U2265" s="50" t="str">
        <x:v>三井不動産株式会社</x:v>
      </x:c>
      <x:c r="V2265" s="54" t="n">
        <x:v>0.3104</x:v>
      </x:c>
      <x:c r="W2265" s="50" t="str">
        <x:v>大澤 勝</x:v>
      </x:c>
      <x:c r="X2265" s="50" t="b">
        <x:f>AND(COUNT(L2265:O2265)=4,L2265&gt;='設定'!$B$6,M2265&gt;='設定'!$B$6,N2265&gt;='設定'!$B$6,O2265&gt;='設定'!$B$6)</x:f>
        <x:v>0</x:v>
      </x:c>
      <x:c r="Y2265" s="50" t="b">
        <x:f>AND(COUNT(G2265:K2265)=5,P2265&gt;='設定'!$B$7)</x:f>
        <x:v>0</x:v>
      </x:c>
      <x:c r="Z2265" s="50" t="b">
        <x:f>AND(ISNUMBER(R2265),R2265&gt;='設定'!$B$8)</x:f>
        <x:v>0</x:v>
      </x:c>
      <x:c r="AA2265" s="50" t="b">
        <x:f>AND(ISNUMBER(S2265),S2265&gt;=DATE(YEAR('設定'!$B$10)-'設定'!$B$9,MONTH('設定'!$B$10),DAY('設定'!$B$10)))</x:f>
        <x:v>0</x:v>
      </x:c>
      <x:c r="AB2265" s="55" t="b">
        <x:v>0</x:v>
      </x:c>
      <x:c r="AC2265" s="55" t="b">
        <x:v>0</x:v>
      </x:c>
      <x:c r="AD2265" s="50" t="n">
        <x:f>IF(X2265,1,0)+IF(Z2265,1,0)+IF(AA2265,1,0)+IF(AB2265,1,0)</x:f>
        <x:v>0</x:v>
      </x:c>
      <x:c r="AE2265" s="50" t="n">
        <x:f>IF(Y2265,1,0)+IF(Z2265,1,0)+IF(AA2265,1,0)+IF(AB2265,1,0)</x:f>
        <x:v>0</x:v>
      </x:c>
      <x:c r="AF2265" s="50" t="n">
        <x:f>IF(Y2265,1,0)+IF(Z2265,1,0)+IF(AA2265,1,0)+IF(AC2265,1,0)</x:f>
        <x:v>0</x:v>
      </x:c>
      <x:c r="AG2265" s="53" t="n">
        <x:v>44348</x:v>
      </x:c>
      <x:c r="AH2265" s="50" t="str">
        <x:v>S100W6E1</x:v>
      </x:c>
      <x:c r="AI2265" s="50" t="str">
        <x:v>NetSalesSummaryOfBusinessResults</x:v>
      </x:c>
      <x:c r="AJ2265" s="50" t="str">
        <x:v>OperatingIncome</x:v>
      </x:c>
      <x:c r="AK2265" s="53" t="n">
        <x:v>45747</x:v>
      </x:c>
      <x:c r="AL2265" s="50" t="str">
        <x:v>365/365/365/366/365</x:v>
      </x:c>
      <x:c r="AM2265" s="51" t="n">
        <x:v>5556200</x:v>
      </x:c>
      <x:c r="AN2265" s="51" t="n">
        <x:v>6680</x:v>
      </x:c>
      <x:c r="AO2265" s="51" t="n">
        <x:f>IFERROR(AM2265*AN2265,"")</x:f>
        <x:v>37115416000</x:v>
      </x:c>
      <x:c r="AP2265" s="56" t="n">
        <x:f>IFERROR(AO2265/(K2265*1000000),"")</x:f>
        <x:v>1.3068808450704226</x:v>
      </x:c>
      <x:c r="AQ2265" s="57" t="n">
        <x:v>75703533.33333333</x:v>
      </x:c>
      <x:c r="AR2265" s="52" t="n">
        <x:v>0.1953255723649698</x:v>
      </x:c>
      <x:c r="AS2265" s="52" t="n">
        <x:v>-0.3376253445264909</x:v>
      </x:c>
      <x:c r="AT2265" s="55" t="b">
        <x:v>1</x:v>
      </x:c>
      <x:c r="AU2265" s="50"/>
      <x:c r="AV2265" s="58" t="n">
        <x:v>0.3136025558345137</x:v>
      </x:c>
      <x:c r="AW2265" s="50" t="n">
        <x:v>396</x:v>
      </x:c>
      <x:c r="AX2265" s="50" t="str">
        <x:v>Transformation Moat</x:v>
      </x:c>
      <x:c r="AY2265" s="50" t="str">
        <x:v>目立つ機械的警告なし（定性確認は別途必要）</x:v>
      </x:c>
      <x:c r="AZ2265" s="59" t="str">
        <x:v>2025-06-26 09:26</x:v>
      </x:c>
      <x:c r="BA2265" s="53" t="n">
        <x:v>18019</x:v>
      </x:c>
      <x:c r="BB2265" s="50"/>
      <x:c r="BC2265" s="50"/>
      <x:c r="BD2265" s="50"/>
    </x:row>
    <x:row r="2266">
      <x:c r="A2266" s="50" t="n">
        <x:v>2265</x:v>
      </x:c>
      <x:c r="B2266" s="50" t="str">
        <x:v>4220</x:v>
      </x:c>
      <x:c r="C2266" s="50" t="str">
        <x:v>4220.T</x:v>
      </x:c>
      <x:c r="D2266" s="50" t="str">
        <x:v>RIKEN TECHNOS CORPORATION</x:v>
      </x:c>
      <x:c r="E2266" s="50" t="str">
        <x:v>Prime Market (Domestic)</x:v>
      </x:c>
      <x:c r="F2266" s="50" t="str">
        <x:v>Chemicals</x:v>
      </x:c>
      <x:c r="G2266" s="51" t="n">
        <x:v>88224.442</x:v>
      </x:c>
      <x:c r="H2266" s="51" t="n">
        <x:v>109923.705</x:v>
      </x:c>
      <x:c r="I2266" s="51" t="n">
        <x:v>123497.991</x:v>
      </x:c>
      <x:c r="J2266" s="51" t="n">
        <x:v>125739.116</x:v>
      </x:c>
      <x:c r="K2266" s="51" t="n">
        <x:v>128141.144</x:v>
      </x:c>
      <x:c r="L2266" s="52" t="n">
        <x:f>IFERROR(H2266/G2266-1,"")</x:f>
        <x:v>0.245955230864481</x:v>
      </x:c>
      <x:c r="M2266" s="52" t="n">
        <x:f>IFERROR(I2266/H2266-1,"")</x:f>
        <x:v>0.12348825032780675</x:v>
      </x:c>
      <x:c r="N2266" s="52" t="n">
        <x:f>IFERROR(J2266/I2266-1,"")</x:f>
        <x:v>0.01814705633551572</x:v>
      </x:c>
      <x:c r="O2266" s="52" t="n">
        <x:f>IFERROR(K2266/J2266-1,"")</x:f>
        <x:v>0.019103267753210584</x:v>
      </x:c>
      <x:c r="P2266" s="52" t="n">
        <x:f>IFERROR((K2266/G2266)^(1/4)-1,"")</x:f>
        <x:v>0.09780427883979748</x:v>
      </x:c>
      <x:c r="Q2266" s="51" t="n">
        <x:v>10488.509</x:v>
      </x:c>
      <x:c r="R2266" s="52" t="n">
        <x:f>IFERROR(Q2266/K2266,"")</x:f>
        <x:v>0.081851220245076</x:v>
      </x:c>
      <x:c r="S2266" s="53" t="n">
        <x:v>22555</x:v>
      </x:c>
      <x:c r="T2266" s="50" t="str">
        <x:v>EDINET_company_history</x:v>
      </x:c>
      <x:c r="U2266" s="50" t="str">
        <x:v>日本マスタートラスト信託銀行株式会社（信託口）</x:v>
      </x:c>
      <x:c r="V2266" s="54" t="n">
        <x:v>0.1079</x:v>
      </x:c>
      <x:c r="W2266" s="50" t="str">
        <x:v>常盤 和明 / 入江 淳二</x:v>
      </x:c>
      <x:c r="X2266" s="50" t="b">
        <x:f>AND(COUNT(L2266:O2266)=4,L2266&gt;='設定'!$B$6,M2266&gt;='設定'!$B$6,N2266&gt;='設定'!$B$6,O2266&gt;='設定'!$B$6)</x:f>
        <x:v>0</x:v>
      </x:c>
      <x:c r="Y2266" s="50" t="b">
        <x:f>AND(COUNT(G2266:K2266)=5,P2266&gt;='設定'!$B$7)</x:f>
        <x:v>0</x:v>
      </x:c>
      <x:c r="Z2266" s="50" t="b">
        <x:f>AND(ISNUMBER(R2266),R2266&gt;='設定'!$B$8)</x:f>
        <x:v>0</x:v>
      </x:c>
      <x:c r="AA2266" s="50" t="b">
        <x:f>AND(ISNUMBER(S2266),S2266&gt;=DATE(YEAR('設定'!$B$10)-'設定'!$B$9,MONTH('設定'!$B$10),DAY('設定'!$B$10)))</x:f>
        <x:v>0</x:v>
      </x:c>
      <x:c r="AB2266" s="55" t="b">
        <x:v>0</x:v>
      </x:c>
      <x:c r="AC2266" s="55" t="b">
        <x:v>0</x:v>
      </x:c>
      <x:c r="AD2266" s="50" t="n">
        <x:f>IF(X2266,1,0)+IF(Z2266,1,0)+IF(AA2266,1,0)+IF(AB2266,1,0)</x:f>
        <x:v>0</x:v>
      </x:c>
      <x:c r="AE2266" s="50" t="n">
        <x:f>IF(Y2266,1,0)+IF(Z2266,1,0)+IF(AA2266,1,0)+IF(AB2266,1,0)</x:f>
        <x:v>0</x:v>
      </x:c>
      <x:c r="AF2266" s="50" t="n">
        <x:f>IF(Y2266,1,0)+IF(Z2266,1,0)+IF(AA2266,1,0)+IF(AC2266,1,0)</x:f>
        <x:v>0</x:v>
      </x:c>
      <x:c r="AG2266" s="53" t="n">
        <x:v>44348</x:v>
      </x:c>
      <x:c r="AH2266" s="50" t="str">
        <x:v>S100VZ92</x:v>
      </x:c>
      <x:c r="AI2266" s="50" t="str">
        <x:v>NetSalesSummaryOfBusinessResults</x:v>
      </x:c>
      <x:c r="AJ2266" s="50" t="str">
        <x:v>OperatingIncome</x:v>
      </x:c>
      <x:c r="AK2266" s="53" t="n">
        <x:v>45747</x:v>
      </x:c>
      <x:c r="AL2266" s="50" t="str">
        <x:v>365/365/365/366/365</x:v>
      </x:c>
      <x:c r="AM2266" s="51" t="n">
        <x:v>51178019</x:v>
      </x:c>
      <x:c r="AN2266" s="51" t="n">
        <x:v>1529</x:v>
      </x:c>
      <x:c r="AO2266" s="51" t="n">
        <x:f>IFERROR(AM2266*AN2266,"")</x:f>
        <x:v>78251191051</x:v>
      </x:c>
      <x:c r="AP2266" s="56" t="n">
        <x:f>IFERROR(AO2266/(K2266*1000000),"")</x:f>
        <x:v>0.6106640584619722</x:v>
      </x:c>
      <x:c r="AQ2266" s="57" t="n">
        <x:v>201720043.33333337</x:v>
      </x:c>
      <x:c r="AR2266" s="52" t="n">
        <x:v>0.3029289809160596</x:v>
      </x:c>
      <x:c r="AS2266" s="52" t="n">
        <x:v>-0.333345259577967</x:v>
      </x:c>
      <x:c r="AT2266" s="55" t="b">
        <x:v>1</x:v>
      </x:c>
      <x:c r="AU2266" s="50"/>
      <x:c r="AV2266" s="58" t="n">
        <x:v>0.228701585009334</x:v>
      </x:c>
      <x:c r="AW2266" s="50" t="n">
        <x:v>604</x:v>
      </x:c>
      <x:c r="AX2266" s="50" t="str">
        <x:v>Future Moat</x:v>
      </x:c>
      <x:c r="AY2266" s="50" t="str">
        <x:v>目立つ機械的警告なし（定性確認は別途必要）</x:v>
      </x:c>
      <x:c r="AZ2266" s="59" t="str">
        <x:v>2025-06-18 14:00</x:v>
      </x:c>
      <x:c r="BA2266" s="53" t="n">
        <x:v>22555</x:v>
      </x:c>
      <x:c r="BB2266" s="50"/>
      <x:c r="BC2266" s="50"/>
      <x:c r="BD2266" s="50" t="str">
        <x:v>TOPIX Small 2</x:v>
      </x:c>
    </x:row>
    <x:row r="2267">
      <x:c r="A2267" s="50" t="n">
        <x:v>2266</x:v>
      </x:c>
      <x:c r="B2267" s="50" t="str">
        <x:v>7291</x:v>
      </x:c>
      <x:c r="C2267" s="50" t="str">
        <x:v>7291.T</x:v>
      </x:c>
      <x:c r="D2267" s="50" t="str">
        <x:v>NIHON PLAST CO.,LTD.</x:v>
      </x:c>
      <x:c r="E2267" s="50" t="str">
        <x:v>Standard Market(Domestic)</x:v>
      </x:c>
      <x:c r="F2267" s="50" t="str">
        <x:v>Transportation Equipment</x:v>
      </x:c>
      <x:c r="G2267" s="51" t="n">
        <x:v>83065</x:v>
      </x:c>
      <x:c r="H2267" s="51" t="n">
        <x:v>86504</x:v>
      </x:c>
      <x:c r="I2267" s="51" t="n">
        <x:v>103359</x:v>
      </x:c>
      <x:c r="J2267" s="51" t="n">
        <x:v>124255</x:v>
      </x:c>
      <x:c r="K2267" s="51" t="n">
        <x:v>120591</x:v>
      </x:c>
      <x:c r="L2267" s="52" t="n">
        <x:f>IFERROR(H2267/G2267-1,"")</x:f>
        <x:v>0.04140131222536558</x:v>
      </x:c>
      <x:c r="M2267" s="52" t="n">
        <x:f>IFERROR(I2267/H2267-1,"")</x:f>
        <x:v>0.19484648108757985</x:v>
      </x:c>
      <x:c r="N2267" s="52" t="n">
        <x:f>IFERROR(J2267/I2267-1,"")</x:f>
        <x:v>0.20216913863330732</x:v>
      </x:c>
      <x:c r="O2267" s="52" t="n">
        <x:f>IFERROR(K2267/J2267-1,"")</x:f>
        <x:v>-0.02948774697195289</x:v>
      </x:c>
      <x:c r="P2267" s="52" t="n">
        <x:f>IFERROR((K2267/G2267)^(1/4)-1,"")</x:f>
        <x:v>0.09767609618516615</x:v>
      </x:c>
      <x:c r="Q2267" s="51" t="n">
        <x:v>2772</x:v>
      </x:c>
      <x:c r="R2267" s="52" t="n">
        <x:f>IFERROR(Q2267/K2267,"")</x:f>
        <x:v>0.022986790058959625</x:v>
      </x:c>
      <x:c r="S2267" s="53" t="n">
        <x:v>39508</x:v>
      </x:c>
      <x:c r="T2267" s="50" t="str">
        <x:v>EDINET_company_history</x:v>
      </x:c>
      <x:c r="U2267" s="50" t="str">
        <x:v>東京中小企業投資育成株式会社</x:v>
      </x:c>
      <x:c r="V2267" s="54" t="n">
        <x:v>0.0736</x:v>
      </x:c>
      <x:c r="W2267" s="50" t="str">
        <x:v>時 田 孝 志 / 豊 田 剛 志</x:v>
      </x:c>
      <x:c r="X2267" s="50" t="b">
        <x:f>AND(COUNT(L2267:O2267)=4,L2267&gt;='設定'!$B$6,M2267&gt;='設定'!$B$6,N2267&gt;='設定'!$B$6,O2267&gt;='設定'!$B$6)</x:f>
        <x:v>0</x:v>
      </x:c>
      <x:c r="Y2267" s="50" t="b">
        <x:f>AND(COUNT(G2267:K2267)=5,P2267&gt;='設定'!$B$7)</x:f>
        <x:v>0</x:v>
      </x:c>
      <x:c r="Z2267" s="50" t="b">
        <x:f>AND(ISNUMBER(R2267),R2267&gt;='設定'!$B$8)</x:f>
        <x:v>0</x:v>
      </x:c>
      <x:c r="AA2267" s="50" t="b">
        <x:f>AND(ISNUMBER(S2267),S2267&gt;=DATE(YEAR('設定'!$B$10)-'設定'!$B$9,MONTH('設定'!$B$10),DAY('設定'!$B$10)))</x:f>
        <x:v>0</x:v>
      </x:c>
      <x:c r="AB2267" s="55" t="b">
        <x:v>0</x:v>
      </x:c>
      <x:c r="AC2267" s="55" t="b">
        <x:v>0</x:v>
      </x:c>
      <x:c r="AD2267" s="50" t="n">
        <x:f>IF(X2267,1,0)+IF(Z2267,1,0)+IF(AA2267,1,0)+IF(AB2267,1,0)</x:f>
        <x:v>0</x:v>
      </x:c>
      <x:c r="AE2267" s="50" t="n">
        <x:f>IF(Y2267,1,0)+IF(Z2267,1,0)+IF(AA2267,1,0)+IF(AB2267,1,0)</x:f>
        <x:v>0</x:v>
      </x:c>
      <x:c r="AF2267" s="50" t="n">
        <x:f>IF(Y2267,1,0)+IF(Z2267,1,0)+IF(AA2267,1,0)+IF(AC2267,1,0)</x:f>
        <x:v>0</x:v>
      </x:c>
      <x:c r="AG2267" s="53" t="n">
        <x:v>44348</x:v>
      </x:c>
      <x:c r="AH2267" s="50" t="str">
        <x:v>S100W76E</x:v>
      </x:c>
      <x:c r="AI2267" s="50" t="str">
        <x:v>NetSalesSummaryOfBusinessResults</x:v>
      </x:c>
      <x:c r="AJ2267" s="50" t="str">
        <x:v>OperatingIncome</x:v>
      </x:c>
      <x:c r="AK2267" s="53" t="n">
        <x:v>45747</x:v>
      </x:c>
      <x:c r="AL2267" s="50" t="str">
        <x:v>365/365/365/366/365</x:v>
      </x:c>
      <x:c r="AM2267" s="51" t="n">
        <x:v>19316700</x:v>
      </x:c>
      <x:c r="AN2267" s="51" t="n">
        <x:v>465</x:v>
      </x:c>
      <x:c r="AO2267" s="51" t="n">
        <x:f>IFERROR(AM2267*AN2267,"")</x:f>
        <x:v>8982265500</x:v>
      </x:c>
      <x:c r="AP2267" s="56" t="n">
        <x:f>IFERROR(AO2267/(K2267*1000000),"")</x:f>
        <x:v>0.07448537204268975</x:v>
      </x:c>
      <x:c r="AQ2267" s="57" t="n">
        <x:v>26034083.333333332</x:v>
      </x:c>
      <x:c r="AR2267" s="52" t="n">
        <x:v>0.3262929398111154</x:v>
      </x:c>
      <x:c r="AS2267" s="52" t="n">
        <x:v>-0.605129758808229</x:v>
      </x:c>
      <x:c r="AT2267" s="55" t="b">
        <x:v>1</x:v>
      </x:c>
      <x:c r="AU2267" s="50"/>
      <x:c r="AV2267" s="58" t="n">
        <x:v>-0.0503225455178624</x:v>
      </x:c>
      <x:c r="AW2267" s="50" t="n">
        <x:v>2267</x:v>
      </x:c>
      <x:c r="AX2267" s="50" t="str">
        <x:v>Future Moat</x:v>
      </x:c>
      <x:c r="AY2267" s="50" t="str">
        <x:v>ローカル5年最大下落率-60%以下</x:v>
      </x:c>
      <x:c r="AZ2267" s="59" t="str">
        <x:v>2025-06-27 15:06</x:v>
      </x:c>
      <x:c r="BA2267" s="53" t="n">
        <x:v>39508</x:v>
      </x:c>
      <x:c r="BB2267" s="50"/>
      <x:c r="BC2267" s="50"/>
      <x:c r="BD2267" s="50"/>
    </x:row>
    <x:row r="2268">
      <x:c r="A2268" s="50" t="n">
        <x:v>2267</x:v>
      </x:c>
      <x:c r="B2268" s="50" t="str">
        <x:v>4027</x:v>
      </x:c>
      <x:c r="C2268" s="50" t="str">
        <x:v>4027.T</x:v>
      </x:c>
      <x:c r="D2268" s="50" t="str">
        <x:v>TAYCA CORPORATION</x:v>
      </x:c>
      <x:c r="E2268" s="50" t="str">
        <x:v>Prime Market (Domestic)</x:v>
      </x:c>
      <x:c r="F2268" s="50" t="str">
        <x:v>Chemicals</x:v>
      </x:c>
      <x:c r="G2268" s="51" t="n">
        <x:v>38402</x:v>
      </x:c>
      <x:c r="H2268" s="51" t="n">
        <x:v>46362</x:v>
      </x:c>
      <x:c r="I2268" s="51" t="n">
        <x:v>54773</x:v>
      </x:c>
      <x:c r="J2268" s="51" t="n">
        <x:v>52993</x:v>
      </x:c>
      <x:c r="K2268" s="51" t="n">
        <x:v>55737</x:v>
      </x:c>
      <x:c r="L2268" s="52" t="n">
        <x:f>IFERROR(H2268/G2268-1,"")</x:f>
        <x:v>0.20728087078797985</x:v>
      </x:c>
      <x:c r="M2268" s="52" t="n">
        <x:f>IFERROR(I2268/H2268-1,"")</x:f>
        <x:v>0.18142012855355683</x:v>
      </x:c>
      <x:c r="N2268" s="52" t="n">
        <x:f>IFERROR(J2268/I2268-1,"")</x:f>
        <x:v>-0.03249776349661326</x:v>
      </x:c>
      <x:c r="O2268" s="52" t="n">
        <x:f>IFERROR(K2268/J2268-1,"")</x:f>
        <x:v>0.051780423829562494</x:v>
      </x:c>
      <x:c r="P2268" s="52" t="n">
        <x:f>IFERROR((K2268/G2268)^(1/4)-1,"")</x:f>
        <x:v>0.09760843666992391</x:v>
      </x:c>
      <x:c r="Q2268" s="51" t="n">
        <x:v>3525</x:v>
      </x:c>
      <x:c r="R2268" s="52" t="n">
        <x:f>IFERROR(Q2268/K2268,"")</x:f>
        <x:v>0.0632434469024167</x:v>
      </x:c>
      <x:c r="S2268" s="53" t="n">
        <x:v>18019</x:v>
      </x:c>
      <x:c r="T2268" s="50" t="str">
        <x:v>EDINET_company_history</x:v>
      </x:c>
      <x:c r="U2268" s="50" t="str">
        <x:v>CACEIS BANK/QUINTET LUXEMBOURG SUB AC / UCITS CUSTOMERS ACCOUNT (常任代理人香港上海銀行東京支店カストディ業務部)</x:v>
      </x:c>
      <x:c r="V2268" s="54" t="n">
        <x:v>0.0927</x:v>
      </x:c>
      <x:c r="W2268" s="50" t="str">
        <x:v>出 井 俊 治</x:v>
      </x:c>
      <x:c r="X2268" s="50" t="b">
        <x:f>AND(COUNT(L2268:O2268)=4,L2268&gt;='設定'!$B$6,M2268&gt;='設定'!$B$6,N2268&gt;='設定'!$B$6,O2268&gt;='設定'!$B$6)</x:f>
        <x:v>0</x:v>
      </x:c>
      <x:c r="Y2268" s="50" t="b">
        <x:f>AND(COUNT(G2268:K2268)=5,P2268&gt;='設定'!$B$7)</x:f>
        <x:v>0</x:v>
      </x:c>
      <x:c r="Z2268" s="50" t="b">
        <x:f>AND(ISNUMBER(R2268),R2268&gt;='設定'!$B$8)</x:f>
        <x:v>0</x:v>
      </x:c>
      <x:c r="AA2268" s="50" t="b">
        <x:f>AND(ISNUMBER(S2268),S2268&gt;=DATE(YEAR('設定'!$B$10)-'設定'!$B$9,MONTH('設定'!$B$10),DAY('設定'!$B$10)))</x:f>
        <x:v>0</x:v>
      </x:c>
      <x:c r="AB2268" s="55" t="b">
        <x:v>0</x:v>
      </x:c>
      <x:c r="AC2268" s="55" t="b">
        <x:v>0</x:v>
      </x:c>
      <x:c r="AD2268" s="50" t="n">
        <x:f>IF(X2268,1,0)+IF(Z2268,1,0)+IF(AA2268,1,0)+IF(AB2268,1,0)</x:f>
        <x:v>0</x:v>
      </x:c>
      <x:c r="AE2268" s="50" t="n">
        <x:f>IF(Y2268,1,0)+IF(Z2268,1,0)+IF(AA2268,1,0)+IF(AB2268,1,0)</x:f>
        <x:v>0</x:v>
      </x:c>
      <x:c r="AF2268" s="50" t="n">
        <x:f>IF(Y2268,1,0)+IF(Z2268,1,0)+IF(AA2268,1,0)+IF(AC2268,1,0)</x:f>
        <x:v>0</x:v>
      </x:c>
      <x:c r="AG2268" s="53" t="n">
        <x:v>44348</x:v>
      </x:c>
      <x:c r="AH2268" s="50" t="str">
        <x:v>S100W6NI</x:v>
      </x:c>
      <x:c r="AI2268" s="50" t="str">
        <x:v>NetSalesSummaryOfBusinessResults</x:v>
      </x:c>
      <x:c r="AJ2268" s="50" t="str">
        <x:v>OperatingIncome</x:v>
      </x:c>
      <x:c r="AK2268" s="53" t="n">
        <x:v>45747</x:v>
      </x:c>
      <x:c r="AL2268" s="50" t="str">
        <x:v>365/365/365/366/365</x:v>
      </x:c>
      <x:c r="AM2268" s="51" t="n">
        <x:v>22818514</x:v>
      </x:c>
      <x:c r="AN2268" s="51" t="n">
        <x:v>2310</x:v>
      </x:c>
      <x:c r="AO2268" s="51" t="n">
        <x:f>IFERROR(AM2268*AN2268,"")</x:f>
        <x:v>52710767340</x:v>
      </x:c>
      <x:c r="AP2268" s="56" t="n">
        <x:f>IFERROR(AO2268/(K2268*1000000),"")</x:f>
        <x:v>0.9457051391355832</x:v>
      </x:c>
      <x:c r="AQ2268" s="57" t="n">
        <x:v>226978911.66666663</x:v>
      </x:c>
      <x:c r="AR2268" s="52" t="n">
        <x:v>0.3373776489874492</x:v>
      </x:c>
      <x:c r="AS2268" s="52" t="n">
        <x:v>-0.4067811889365645</x:v>
      </x:c>
      <x:c r="AT2268" s="55" t="b">
        <x:v>1</x:v>
      </x:c>
      <x:c r="AU2268" s="50"/>
      <x:c r="AV2268" s="58" t="n">
        <x:v>0.1542935459340131</x:v>
      </x:c>
      <x:c r="AW2268" s="50" t="n">
        <x:v>921</x:v>
      </x:c>
      <x:c r="AX2268" s="50" t="str">
        <x:v>Future Moat</x:v>
      </x:c>
      <x:c r="AY2268" s="50" t="str">
        <x:v>目立つ機械的警告なし（定性確認は別途必要）</x:v>
      </x:c>
      <x:c r="AZ2268" s="59" t="str">
        <x:v>2025-06-26 09:26</x:v>
      </x:c>
      <x:c r="BA2268" s="53" t="n">
        <x:v>18019</x:v>
      </x:c>
      <x:c r="BB2268" s="50"/>
      <x:c r="BC2268" s="50"/>
      <x:c r="BD2268" s="50" t="str">
        <x:v>TOPIX Small 2</x:v>
      </x:c>
    </x:row>
    <x:row r="2269">
      <x:c r="A2269" s="50" t="n">
        <x:v>2268</x:v>
      </x:c>
      <x:c r="B2269" s="50" t="str">
        <x:v>4042</x:v>
      </x:c>
      <x:c r="C2269" s="50" t="str">
        <x:v>4042.T</x:v>
      </x:c>
      <x:c r="D2269" s="50" t="str">
        <x:v>TOSOH CORPORATION</x:v>
      </x:c>
      <x:c r="E2269" s="50" t="str">
        <x:v>Prime Market (Domestic)</x:v>
      </x:c>
      <x:c r="F2269" s="50" t="str">
        <x:v>Chemicals</x:v>
      </x:c>
      <x:c r="G2269" s="51" t="n">
        <x:v>732850</x:v>
      </x:c>
      <x:c r="H2269" s="51" t="n">
        <x:v>918580</x:v>
      </x:c>
      <x:c r="I2269" s="51" t="n">
        <x:v>1064376</x:v>
      </x:c>
      <x:c r="J2269" s="51" t="n">
        <x:v>1005640</x:v>
      </x:c>
      <x:c r="K2269" s="51" t="n">
        <x:v>1063382</x:v>
      </x:c>
      <x:c r="L2269" s="52" t="n">
        <x:f>IFERROR(H2269/G2269-1,"")</x:f>
        <x:v>0.2534352186668487</x:v>
      </x:c>
      <x:c r="M2269" s="52" t="n">
        <x:f>IFERROR(I2269/H2269-1,"")</x:f>
        <x:v>0.15871889220318325</x:v>
      </x:c>
      <x:c r="N2269" s="52" t="n">
        <x:f>IFERROR(J2269/I2269-1,"")</x:f>
        <x:v>-0.0551835065803814</x:v>
      </x:c>
      <x:c r="O2269" s="52" t="n">
        <x:f>IFERROR(K2269/J2269-1,"")</x:f>
        <x:v>0.057418161568752346</x:v>
      </x:c>
      <x:c r="P2269" s="52" t="n">
        <x:f>IFERROR((K2269/G2269)^(1/4)-1,"")</x:f>
        <x:v>0.09753544097266276</x:v>
      </x:c>
      <x:c r="Q2269" s="51" t="n">
        <x:v>98906</x:v>
      </x:c>
      <x:c r="R2269" s="52" t="n">
        <x:f>IFERROR(Q2269/K2269,"")</x:f>
        <x:v>0.09301079010176963</x:v>
      </x:c>
      <x:c r="S2269" s="53" t="n">
        <x:v>18019</x:v>
      </x:c>
      <x:c r="T2269" s="50" t="str">
        <x:v>EDINET_company_history</x:v>
      </x:c>
      <x:c r="U2269" s="50" t="str">
        <x:v>日本マスタートラスト信託銀行株式会社（信託口）</x:v>
      </x:c>
      <x:c r="V2269" s="54" t="n">
        <x:v>0.1614</x:v>
      </x:c>
      <x:c r="W2269" s="50" t="str">
        <x:v>桒 田 守 / 安 達 徹</x:v>
      </x:c>
      <x:c r="X2269" s="50" t="b">
        <x:f>AND(COUNT(L2269:O2269)=4,L2269&gt;='設定'!$B$6,M2269&gt;='設定'!$B$6,N2269&gt;='設定'!$B$6,O2269&gt;='設定'!$B$6)</x:f>
        <x:v>0</x:v>
      </x:c>
      <x:c r="Y2269" s="50" t="b">
        <x:f>AND(COUNT(G2269:K2269)=5,P2269&gt;='設定'!$B$7)</x:f>
        <x:v>0</x:v>
      </x:c>
      <x:c r="Z2269" s="50" t="b">
        <x:f>AND(ISNUMBER(R2269),R2269&gt;='設定'!$B$8)</x:f>
        <x:v>0</x:v>
      </x:c>
      <x:c r="AA2269" s="50" t="b">
        <x:f>AND(ISNUMBER(S2269),S2269&gt;=DATE(YEAR('設定'!$B$10)-'設定'!$B$9,MONTH('設定'!$B$10),DAY('設定'!$B$10)))</x:f>
        <x:v>0</x:v>
      </x:c>
      <x:c r="AB2269" s="55" t="b">
        <x:v>0</x:v>
      </x:c>
      <x:c r="AC2269" s="55" t="b">
        <x:v>0</x:v>
      </x:c>
      <x:c r="AD2269" s="50" t="n">
        <x:f>IF(X2269,1,0)+IF(Z2269,1,0)+IF(AA2269,1,0)+IF(AB2269,1,0)</x:f>
        <x:v>0</x:v>
      </x:c>
      <x:c r="AE2269" s="50" t="n">
        <x:f>IF(Y2269,1,0)+IF(Z2269,1,0)+IF(AA2269,1,0)+IF(AB2269,1,0)</x:f>
        <x:v>0</x:v>
      </x:c>
      <x:c r="AF2269" s="50" t="n">
        <x:f>IF(Y2269,1,0)+IF(Z2269,1,0)+IF(AA2269,1,0)+IF(AC2269,1,0)</x:f>
        <x:v>0</x:v>
      </x:c>
      <x:c r="AG2269" s="53" t="n">
        <x:v>44348</x:v>
      </x:c>
      <x:c r="AH2269" s="50" t="str">
        <x:v>S100VWX1</x:v>
      </x:c>
      <x:c r="AI2269" s="50" t="str">
        <x:v>NetSalesSummaryOfBusinessResults</x:v>
      </x:c>
      <x:c r="AJ2269" s="50" t="str">
        <x:v>OperatingIncome</x:v>
      </x:c>
      <x:c r="AK2269" s="53" t="n">
        <x:v>45747</x:v>
      </x:c>
      <x:c r="AL2269" s="50" t="str">
        <x:v>365/365/365/366/365</x:v>
      </x:c>
      <x:c r="AM2269" s="51" t="n">
        <x:v>318541856</x:v>
      </x:c>
      <x:c r="AN2269" s="51" t="n">
        <x:v>2645</x:v>
      </x:c>
      <x:c r="AO2269" s="51" t="n">
        <x:f>IFERROR(AM2269*AN2269,"")</x:f>
        <x:v>842543209120</x:v>
      </x:c>
      <x:c r="AP2269" s="56" t="n">
        <x:f>IFERROR(AO2269/(K2269*1000000),"")</x:f>
        <x:v>0.7923241216420815</x:v>
      </x:c>
      <x:c r="AQ2269" s="57" t="n">
        <x:v>3747044575.8333335</x:v>
      </x:c>
      <x:c r="AR2269" s="52" t="n">
        <x:v>0.2553853396088713</x:v>
      </x:c>
      <x:c r="AS2269" s="52" t="n">
        <x:v>-0.2788657875728192</x:v>
      </x:c>
      <x:c r="AT2269" s="55" t="b">
        <x:v>1</x:v>
      </x:c>
      <x:c r="AU2269" s="50"/>
      <x:c r="AV2269" s="58" t="n">
        <x:v>0.1880493559220619</x:v>
      </x:c>
      <x:c r="AW2269" s="50" t="n">
        <x:v>764</x:v>
      </x:c>
      <x:c r="AX2269" s="50" t="str">
        <x:v>Future Moat</x:v>
      </x:c>
      <x:c r="AY2269" s="50" t="str">
        <x:v>目立つ機械的警告なし（定性確認は別途必要）</x:v>
      </x:c>
      <x:c r="AZ2269" s="59" t="str">
        <x:v>2025-06-25 14:53</x:v>
      </x:c>
      <x:c r="BA2269" s="53" t="n">
        <x:v>18019</x:v>
      </x:c>
      <x:c r="BB2269" s="50"/>
      <x:c r="BC2269" s="50"/>
      <x:c r="BD2269" s="50" t="str">
        <x:v>TOPIX Mid400</x:v>
      </x:c>
    </x:row>
    <x:row r="2270">
      <x:c r="A2270" s="50" t="n">
        <x:v>2269</x:v>
      </x:c>
      <x:c r="B2270" s="50" t="str">
        <x:v>2789</x:v>
      </x:c>
      <x:c r="C2270" s="50" t="str">
        <x:v>2789.T</x:v>
      </x:c>
      <x:c r="D2270" s="50" t="str">
        <x:v>Karula Co.,LTD.</x:v>
      </x:c>
      <x:c r="E2270" s="50" t="str">
        <x:v>Standard Market(Domestic)</x:v>
      </x:c>
      <x:c r="F2270" s="50" t="str">
        <x:v>Retail Trade</x:v>
      </x:c>
      <x:c r="G2270" s="51" t="n">
        <x:v>5199.61</x:v>
      </x:c>
      <x:c r="H2270" s="51" t="n">
        <x:v>6041.392</x:v>
      </x:c>
      <x:c r="I2270" s="51" t="n">
        <x:v>6840.572</x:v>
      </x:c>
      <x:c r="J2270" s="51" t="n">
        <x:v>7263.713</x:v>
      </x:c>
      <x:c r="K2270" s="51" t="n">
        <x:v>7544.571</x:v>
      </x:c>
      <x:c r="L2270" s="52" t="n">
        <x:f>IFERROR(H2270/G2270-1,"")</x:f>
        <x:v>0.1618932958433421</x:v>
      </x:c>
      <x:c r="M2270" s="52" t="n">
        <x:f>IFERROR(I2270/H2270-1,"")</x:f>
        <x:v>0.13228408287361604</x:v>
      </x:c>
      <x:c r="N2270" s="52" t="n">
        <x:f>IFERROR(J2270/I2270-1,"")</x:f>
        <x:v>0.06185754641570895</x:v>
      </x:c>
      <x:c r="O2270" s="52" t="n">
        <x:f>IFERROR(K2270/J2270-1,"")</x:f>
        <x:v>0.03866589993299563</x:v>
      </x:c>
      <x:c r="P2270" s="52" t="n">
        <x:f>IFERROR((K2270/G2270)^(1/4)-1,"")</x:f>
        <x:v>0.09752884956951591</x:v>
      </x:c>
      <x:c r="Q2270" s="51" t="n">
        <x:v>306.809</x:v>
      </x:c>
      <x:c r="R2270" s="52" t="n">
        <x:f>IFERROR(Q2270/K2270,"")</x:f>
        <x:v>0.04066619559945821</x:v>
      </x:c>
      <x:c r="S2270" s="53" t="n">
        <x:v>38322</x:v>
      </x:c>
      <x:c r="T2270" s="50" t="str">
        <x:v>EDINET_company_history</x:v>
      </x:c>
      <x:c r="U2270" s="50" t="str">
        <x:v>株式会社アセットシステム</x:v>
      </x:c>
      <x:c r="V2270" s="54" t="n">
        <x:v>0.3697</x:v>
      </x:c>
      <x:c r="W2270" s="50" t="str">
        <x:v>井 上 純 子</x:v>
      </x:c>
      <x:c r="X2270" s="50" t="b">
        <x:f>AND(COUNT(L2270:O2270)=4,L2270&gt;='設定'!$B$6,M2270&gt;='設定'!$B$6,N2270&gt;='設定'!$B$6,O2270&gt;='設定'!$B$6)</x:f>
        <x:v>0</x:v>
      </x:c>
      <x:c r="Y2270" s="50" t="b">
        <x:f>AND(COUNT(G2270:K2270)=5,P2270&gt;='設定'!$B$7)</x:f>
        <x:v>0</x:v>
      </x:c>
      <x:c r="Z2270" s="50" t="b">
        <x:f>AND(ISNUMBER(R2270),R2270&gt;='設定'!$B$8)</x:f>
        <x:v>0</x:v>
      </x:c>
      <x:c r="AA2270" s="50" t="b">
        <x:f>AND(ISNUMBER(S2270),S2270&gt;=DATE(YEAR('設定'!$B$10)-'設定'!$B$9,MONTH('設定'!$B$10),DAY('設定'!$B$10)))</x:f>
        <x:v>0</x:v>
      </x:c>
      <x:c r="AB2270" s="55" t="b">
        <x:v>0</x:v>
      </x:c>
      <x:c r="AC2270" s="55" t="b">
        <x:v>0</x:v>
      </x:c>
      <x:c r="AD2270" s="50" t="n">
        <x:f>IF(X2270,1,0)+IF(Z2270,1,0)+IF(AA2270,1,0)+IF(AB2270,1,0)</x:f>
        <x:v>0</x:v>
      </x:c>
      <x:c r="AE2270" s="50" t="n">
        <x:f>IF(Y2270,1,0)+IF(Z2270,1,0)+IF(AA2270,1,0)+IF(AB2270,1,0)</x:f>
        <x:v>0</x:v>
      </x:c>
      <x:c r="AF2270" s="50" t="n">
        <x:f>IF(Y2270,1,0)+IF(Z2270,1,0)+IF(AA2270,1,0)+IF(AC2270,1,0)</x:f>
        <x:v>0</x:v>
      </x:c>
      <x:c r="AG2270" s="53" t="n">
        <x:v>44348</x:v>
      </x:c>
      <x:c r="AH2270" s="50" t="str">
        <x:v>S100Y72L</x:v>
      </x:c>
      <x:c r="AI2270" s="50" t="str">
        <x:v>NetSalesSummaryOfBusinessResults</x:v>
      </x:c>
      <x:c r="AJ2270" s="50" t="str">
        <x:v>OperatingIncome</x:v>
      </x:c>
      <x:c r="AK2270" s="53" t="n">
        <x:v>46081</x:v>
      </x:c>
      <x:c r="AL2270" s="50" t="str">
        <x:v>365/365/366/365/365</x:v>
      </x:c>
      <x:c r="AM2270" s="51" t="n">
        <x:v>5764412</x:v>
      </x:c>
      <x:c r="AN2270" s="51" t="n">
        <x:v>454</x:v>
      </x:c>
      <x:c r="AO2270" s="51" t="n">
        <x:f>IFERROR(AM2270*AN2270,"")</x:f>
        <x:v>2617043048</x:v>
      </x:c>
      <x:c r="AP2270" s="56" t="n">
        <x:f>IFERROR(AO2270/(K2270*1000000),"")</x:f>
        <x:v>0.346877648576705</x:v>
      </x:c>
      <x:c r="AQ2270" s="57" t="n">
        <x:v>1412426.6666666667</x:v>
      </x:c>
      <x:c r="AR2270" s="52" t="n">
        <x:v>0.1781104721500818</x:v>
      </x:c>
      <x:c r="AS2270" s="52" t="n">
        <x:v>-0.2566706371296899</x:v>
      </x:c>
      <x:c r="AT2270" s="55" t="b">
        <x:v>0</x:v>
      </x:c>
      <x:c r="AU2270" s="50" t="str">
        <x:v>low_liquidity</x:v>
      </x:c>
      <x:c r="AV2270" s="58" t="n">
        <x:v>-0.0344386831217941</x:v>
      </x:c>
      <x:c r="AW2270" s="50" t="n">
        <x:v>2143</x:v>
      </x:c>
      <x:c r="AX2270" s="50" t="str">
        <x:v>Core Moat</x:v>
      </x:c>
      <x:c r="AY2270" s="50" t="str">
        <x:v>既存適格性フィルター不通過: low_liquidity / 60日平均売買代金2,000万円未満</x:v>
      </x:c>
      <x:c r="AZ2270" s="59" t="str">
        <x:v>2026-05-29 09:48</x:v>
      </x:c>
      <x:c r="BA2270" s="53" t="n">
        <x:v>38322</x:v>
      </x:c>
      <x:c r="BB2270" s="50"/>
      <x:c r="BC2270" s="50"/>
      <x:c r="BD2270" s="50"/>
    </x:row>
    <x:row r="2271">
      <x:c r="A2271" s="50" t="n">
        <x:v>2270</x:v>
      </x:c>
      <x:c r="B2271" s="50" t="str">
        <x:v>6902</x:v>
      </x:c>
      <x:c r="C2271" s="50" t="str">
        <x:v>6902.T</x:v>
      </x:c>
      <x:c r="D2271" s="50" t="str">
        <x:v>DENSO CORPORATION</x:v>
      </x:c>
      <x:c r="E2271" s="50" t="str">
        <x:v>Prime Market (Domestic)</x:v>
      </x:c>
      <x:c r="F2271" s="50" t="str">
        <x:v>Transportation Equipment</x:v>
      </x:c>
      <x:c r="G2271" s="51" t="n">
        <x:v>4936725</x:v>
      </x:c>
      <x:c r="H2271" s="51" t="n">
        <x:v>5515512</x:v>
      </x:c>
      <x:c r="I2271" s="51" t="n">
        <x:v>6401320</x:v>
      </x:c>
      <x:c r="J2271" s="51" t="n">
        <x:v>7144733</x:v>
      </x:c>
      <x:c r="K2271" s="51" t="n">
        <x:v>7161777</x:v>
      </x:c>
      <x:c r="L2271" s="52" t="n">
        <x:f>IFERROR(H2271/G2271-1,"")</x:f>
        <x:v>0.11724108594260363</x:v>
      </x:c>
      <x:c r="M2271" s="52" t="n">
        <x:f>IFERROR(I2271/H2271-1,"")</x:f>
        <x:v>0.16060304102320866</x:v>
      </x:c>
      <x:c r="N2271" s="52" t="n">
        <x:f>IFERROR(J2271/I2271-1,"")</x:f>
        <x:v>0.1161343285447376</x:v>
      </x:c>
      <x:c r="O2271" s="52" t="n">
        <x:f>IFERROR(K2271/J2271-1,"")</x:f>
        <x:v>0.0023855335111893083</x:v>
      </x:c>
      <x:c r="P2271" s="52" t="n">
        <x:f>IFERROR((K2271/G2271)^(1/4)-1,"")</x:f>
        <x:v>0.09747709398361337</x:v>
      </x:c>
      <x:c r="Q2271" s="51" t="n">
        <x:v>518953</x:v>
      </x:c>
      <x:c r="R2271" s="52" t="n">
        <x:f>IFERROR(Q2271/K2271,"")</x:f>
        <x:v>0.07246148546652598</x:v>
      </x:c>
      <x:c r="S2271" s="53" t="n">
        <x:v>18963</x:v>
      </x:c>
      <x:c r="T2271" s="50" t="str">
        <x:v>EDINET_company_history</x:v>
      </x:c>
      <x:c r="U2271" s="50" t="str">
        <x:v>トヨタ自動車株式会社</x:v>
      </x:c>
      <x:c r="V2271" s="54" t="n">
        <x:v>0.2125</x:v>
      </x:c>
      <x:c r="W2271" s="50" t="str">
        <x:v>有馬 浩二 / 林 新之助 / 松井 靖 / 山崎 康彦</x:v>
      </x:c>
      <x:c r="X2271" s="50" t="b">
        <x:f>AND(COUNT(L2271:O2271)=4,L2271&gt;='設定'!$B$6,M2271&gt;='設定'!$B$6,N2271&gt;='設定'!$B$6,O2271&gt;='設定'!$B$6)</x:f>
        <x:v>0</x:v>
      </x:c>
      <x:c r="Y2271" s="50" t="b">
        <x:f>AND(COUNT(G2271:K2271)=5,P2271&gt;='設定'!$B$7)</x:f>
        <x:v>0</x:v>
      </x:c>
      <x:c r="Z2271" s="50" t="b">
        <x:f>AND(ISNUMBER(R2271),R2271&gt;='設定'!$B$8)</x:f>
        <x:v>0</x:v>
      </x:c>
      <x:c r="AA2271" s="50" t="b">
        <x:f>AND(ISNUMBER(S2271),S2271&gt;=DATE(YEAR('設定'!$B$10)-'設定'!$B$9,MONTH('設定'!$B$10),DAY('設定'!$B$10)))</x:f>
        <x:v>0</x:v>
      </x:c>
      <x:c r="AB2271" s="55" t="b">
        <x:v>0</x:v>
      </x:c>
      <x:c r="AC2271" s="55" t="b">
        <x:v>0</x:v>
      </x:c>
      <x:c r="AD2271" s="50" t="n">
        <x:f>IF(X2271,1,0)+IF(Z2271,1,0)+IF(AA2271,1,0)+IF(AB2271,1,0)</x:f>
        <x:v>0</x:v>
      </x:c>
      <x:c r="AE2271" s="50" t="n">
        <x:f>IF(Y2271,1,0)+IF(Z2271,1,0)+IF(AA2271,1,0)+IF(AB2271,1,0)</x:f>
        <x:v>0</x:v>
      </x:c>
      <x:c r="AF2271" s="50" t="n">
        <x:f>IF(Y2271,1,0)+IF(Z2271,1,0)+IF(AA2271,1,0)+IF(AC2271,1,0)</x:f>
        <x:v>0</x:v>
      </x:c>
      <x:c r="AG2271" s="53" t="n">
        <x:v>44348</x:v>
      </x:c>
      <x:c r="AH2271" s="50" t="str">
        <x:v>S100VWHL</x:v>
      </x:c>
      <x:c r="AI2271" s="50" t="str">
        <x:v>RevenueIFRSSummaryOfBusinessResults</x:v>
      </x:c>
      <x:c r="AJ2271" s="50" t="str">
        <x:v>OperatingProfitLossIFRSSummaryOfBusinessResults</x:v>
      </x:c>
      <x:c r="AK2271" s="53" t="n">
        <x:v>45747</x:v>
      </x:c>
      <x:c r="AL2271" s="50" t="str">
        <x:v>365/365/365/366/365</x:v>
      </x:c>
      <x:c r="AM2271" s="51" t="n">
        <x:v>2817059291</x:v>
      </x:c>
      <x:c r="AN2271" s="51" t="n">
        <x:v>1869</x:v>
      </x:c>
      <x:c r="AO2271" s="51" t="n">
        <x:f>IFERROR(AM2271*AN2271,"")</x:f>
        <x:v>5265083814879</x:v>
      </x:c>
      <x:c r="AP2271" s="56" t="n">
        <x:f>IFERROR(AO2271/(K2271*1000000),"")</x:f>
        <x:v>0.7351644452038928</x:v>
      </x:c>
      <x:c r="AQ2271" s="57" t="n">
        <x:v>16174082561.666666</x:v>
      </x:c>
      <x:c r="AR2271" s="52" t="n">
        <x:v>0.309442937761324</x:v>
      </x:c>
      <x:c r="AS2271" s="52" t="n">
        <x:v>-0.4311807511920174</x:v>
      </x:c>
      <x:c r="AT2271" s="55" t="b">
        <x:v>0</x:v>
      </x:c>
      <x:c r="AU2271" s="50" t="str">
        <x:v>missing_financial_data</x:v>
      </x:c>
      <x:c r="AV2271" s="58" t="n">
        <x:v>0.2316205989316981</x:v>
      </x:c>
      <x:c r="AW2271" s="50" t="n">
        <x:v>596</x:v>
      </x:c>
      <x:c r="AX2271" s="50" t="str">
        <x:v>Transformation Moat</x:v>
      </x:c>
      <x:c r="AY2271" s="50" t="str">
        <x:v>既存適格性フィルター不通過: missing_financial_data</x:v>
      </x:c>
      <x:c r="AZ2271" s="59" t="str">
        <x:v>2025-06-11 15:37</x:v>
      </x:c>
      <x:c r="BA2271" s="53" t="n">
        <x:v>18963</x:v>
      </x:c>
      <x:c r="BB2271" s="50"/>
      <x:c r="BC2271" s="50"/>
      <x:c r="BD2271" s="50" t="str">
        <x:v>TOPIX Large70</x:v>
      </x:c>
    </x:row>
    <x:row r="2272">
      <x:c r="A2272" s="50" t="n">
        <x:v>2271</x:v>
      </x:c>
      <x:c r="B2272" s="50" t="str">
        <x:v>8098</x:v>
      </x:c>
      <x:c r="C2272" s="50" t="str">
        <x:v>8098.T</x:v>
      </x:c>
      <x:c r="D2272" s="50" t="str">
        <x:v>Inabata &amp; Co.,Ltd.</x:v>
      </x:c>
      <x:c r="E2272" s="50" t="str">
        <x:v>Prime Market (Domestic)</x:v>
      </x:c>
      <x:c r="F2272" s="50" t="str">
        <x:v>Wholesale Trade</x:v>
      </x:c>
      <x:c r="G2272" s="51" t="n">
        <x:v>577583</x:v>
      </x:c>
      <x:c r="H2272" s="51" t="n">
        <x:v>680962</x:v>
      </x:c>
      <x:c r="I2272" s="51" t="n">
        <x:v>735620</x:v>
      </x:c>
      <x:c r="J2272" s="51" t="n">
        <x:v>766022</x:v>
      </x:c>
      <x:c r="K2272" s="51" t="n">
        <x:v>837838</x:v>
      </x:c>
      <x:c r="L2272" s="52" t="n">
        <x:f>IFERROR(H2272/G2272-1,"")</x:f>
        <x:v>0.17898553108384418</x:v>
      </x:c>
      <x:c r="M2272" s="52" t="n">
        <x:f>IFERROR(I2272/H2272-1,"")</x:f>
        <x:v>0.0802658591815697</x:v>
      </x:c>
      <x:c r="N2272" s="52" t="n">
        <x:f>IFERROR(J2272/I2272-1,"")</x:f>
        <x:v>0.04132840325167875</x:v>
      </x:c>
      <x:c r="O2272" s="52" t="n">
        <x:f>IFERROR(K2272/J2272-1,"")</x:f>
        <x:v>0.09375187657795725</x:v>
      </x:c>
      <x:c r="P2272" s="52" t="n">
        <x:f>IFERROR((K2272/G2272)^(1/4)-1,"")</x:f>
        <x:v>0.09745422024868655</x:v>
      </x:c>
      <x:c r="Q2272" s="51" t="n">
        <x:v>25824</x:v>
      </x:c>
      <x:c r="R2272" s="52" t="n">
        <x:f>IFERROR(Q2272/K2272,"")</x:f>
        <x:v>0.030822187582802404</x:v>
      </x:c>
      <x:c r="S2272" s="53" t="n">
        <x:v>22555</x:v>
      </x:c>
      <x:c r="T2272" s="50" t="str">
        <x:v>EDINET_company_history</x:v>
      </x:c>
      <x:c r="U2272" s="50" t="str">
        <x:v>日本マスタートラスト信託銀行株式会社（信託口）</x:v>
      </x:c>
      <x:c r="V2272" s="54" t="n">
        <x:v>0.1496</x:v>
      </x:c>
      <x:c r="W2272" s="50" t="str">
        <x:v>稲畑 勝太郎 / 赤尾 豊弘 / 横田 健一</x:v>
      </x:c>
      <x:c r="X2272" s="50" t="b">
        <x:f>AND(COUNT(L2272:O2272)=4,L2272&gt;='設定'!$B$6,M2272&gt;='設定'!$B$6,N2272&gt;='設定'!$B$6,O2272&gt;='設定'!$B$6)</x:f>
        <x:v>0</x:v>
      </x:c>
      <x:c r="Y2272" s="50" t="b">
        <x:f>AND(COUNT(G2272:K2272)=5,P2272&gt;='設定'!$B$7)</x:f>
        <x:v>0</x:v>
      </x:c>
      <x:c r="Z2272" s="50" t="b">
        <x:f>AND(ISNUMBER(R2272),R2272&gt;='設定'!$B$8)</x:f>
        <x:v>0</x:v>
      </x:c>
      <x:c r="AA2272" s="50" t="b">
        <x:f>AND(ISNUMBER(S2272),S2272&gt;=DATE(YEAR('設定'!$B$10)-'設定'!$B$9,MONTH('設定'!$B$10),DAY('設定'!$B$10)))</x:f>
        <x:v>0</x:v>
      </x:c>
      <x:c r="AB2272" s="55" t="b">
        <x:v>0</x:v>
      </x:c>
      <x:c r="AC2272" s="55" t="b">
        <x:v>0</x:v>
      </x:c>
      <x:c r="AD2272" s="50" t="n">
        <x:f>IF(X2272,1,0)+IF(Z2272,1,0)+IF(AA2272,1,0)+IF(AB2272,1,0)</x:f>
        <x:v>0</x:v>
      </x:c>
      <x:c r="AE2272" s="50" t="n">
        <x:f>IF(Y2272,1,0)+IF(Z2272,1,0)+IF(AA2272,1,0)+IF(AB2272,1,0)</x:f>
        <x:v>0</x:v>
      </x:c>
      <x:c r="AF2272" s="50" t="n">
        <x:f>IF(Y2272,1,0)+IF(Z2272,1,0)+IF(AA2272,1,0)+IF(AC2272,1,0)</x:f>
        <x:v>0</x:v>
      </x:c>
      <x:c r="AG2272" s="53" t="n">
        <x:v>44348</x:v>
      </x:c>
      <x:c r="AH2272" s="50" t="str">
        <x:v>S100VXMQ</x:v>
      </x:c>
      <x:c r="AI2272" s="50" t="str">
        <x:v>NetSalesSummaryOfBusinessResults</x:v>
      </x:c>
      <x:c r="AJ2272" s="50" t="str">
        <x:v>OperatingIncome</x:v>
      </x:c>
      <x:c r="AK2272" s="53" t="n">
        <x:v>45747</x:v>
      </x:c>
      <x:c r="AL2272" s="50" t="str">
        <x:v>365/365/365/366/365</x:v>
      </x:c>
      <x:c r="AM2272" s="51" t="n">
        <x:v>54638227</x:v>
      </x:c>
      <x:c r="AN2272" s="51" t="n">
        <x:v>3785</x:v>
      </x:c>
      <x:c r="AO2272" s="51" t="n">
        <x:f>IFERROR(AM2272*AN2272,"")</x:f>
        <x:v>206805689195</x:v>
      </x:c>
      <x:c r="AP2272" s="56" t="n">
        <x:f>IFERROR(AO2272/(K2272*1000000),"")</x:f>
        <x:v>0.2468325490070873</x:v>
      </x:c>
      <x:c r="AQ2272" s="57" t="n">
        <x:v>358874666.6666667</x:v>
      </x:c>
      <x:c r="AR2272" s="52" t="n">
        <x:v>0.2320364439893787</x:v>
      </x:c>
      <x:c r="AS2272" s="52" t="n">
        <x:v>-0.2238392583241326</x:v>
      </x:c>
      <x:c r="AT2272" s="55" t="b">
        <x:v>1</x:v>
      </x:c>
      <x:c r="AU2272" s="50"/>
      <x:c r="AV2272" s="58" t="n">
        <x:v>-0.0133924313400487</x:v>
      </x:c>
      <x:c r="AW2272" s="50" t="n">
        <x:v>1978</x:v>
      </x:c>
      <x:c r="AX2272" s="50" t="str">
        <x:v>Core Moat</x:v>
      </x:c>
      <x:c r="AY2272" s="50" t="str">
        <x:v>目立つ機械的警告なし（定性確認は別途必要）</x:v>
      </x:c>
      <x:c r="AZ2272" s="59" t="str">
        <x:v>2025-06-16 10:36</x:v>
      </x:c>
      <x:c r="BA2272" s="53" t="n">
        <x:v>22555</x:v>
      </x:c>
      <x:c r="BB2272" s="50"/>
      <x:c r="BC2272" s="50"/>
      <x:c r="BD2272" s="50" t="str">
        <x:v>TOPIX Small 1</x:v>
      </x:c>
    </x:row>
    <x:row r="2273">
      <x:c r="A2273" s="50" t="n">
        <x:v>2272</x:v>
      </x:c>
      <x:c r="B2273" s="50" t="str">
        <x:v>2502</x:v>
      </x:c>
      <x:c r="C2273" s="50" t="str">
        <x:v>2502.T</x:v>
      </x:c>
      <x:c r="D2273" s="50" t="str">
        <x:v>Asahi Group Holdings,Ltd.</x:v>
      </x:c>
      <x:c r="E2273" s="50" t="str">
        <x:v>Prime Market (Domestic)</x:v>
      </x:c>
      <x:c r="F2273" s="50" t="str">
        <x:v>Foods</x:v>
      </x:c>
      <x:c r="G2273" s="51" t="n">
        <x:v>2027762</x:v>
      </x:c>
      <x:c r="H2273" s="51" t="n">
        <x:v>2236076</x:v>
      </x:c>
      <x:c r="I2273" s="51" t="n">
        <x:v>2511108</x:v>
      </x:c>
      <x:c r="J2273" s="51" t="n">
        <x:v>2769091</x:v>
      </x:c>
      <x:c r="K2273" s="51" t="n">
        <x:v>2939422</x:v>
      </x:c>
      <x:c r="L2273" s="52" t="n">
        <x:f>IFERROR(H2273/G2273-1,"")</x:f>
        <x:v>0.10273099111236927</x:v>
      </x:c>
      <x:c r="M2273" s="52" t="n">
        <x:f>IFERROR(I2273/H2273-1,"")</x:f>
        <x:v>0.12299760831027218</x:v>
      </x:c>
      <x:c r="N2273" s="52" t="n">
        <x:f>IFERROR(J2273/I2273-1,"")</x:f>
        <x:v>0.10273672020478619</x:v>
      </x:c>
      <x:c r="O2273" s="52" t="n">
        <x:f>IFERROR(K2273/J2273-1,"")</x:f>
        <x:v>0.0615115212898385</x:v>
      </x:c>
      <x:c r="P2273" s="52" t="n">
        <x:f>IFERROR((K2273/G2273)^(1/4)-1,"")</x:f>
        <x:v>0.09726427619267031</x:v>
      </x:c>
      <x:c r="Q2273" s="51" t="n">
        <x:v>269052</x:v>
      </x:c>
      <x:c r="R2273" s="52" t="n">
        <x:f>IFERROR(Q2273/K2273,"")</x:f>
        <x:v>0.0915322808361644</x:v>
      </x:c>
      <x:c r="S2273" s="53" t="n">
        <x:v>18172</x:v>
      </x:c>
      <x:c r="T2273" s="50" t="str">
        <x:v>EDINET_company_history</x:v>
      </x:c>
      <x:c r="U2273" s="50" t="str">
        <x:v>日本マスタートラスト信託銀行株式会社（信託口）</x:v>
      </x:c>
      <x:c r="V2273" s="54" t="n">
        <x:v>0.1897</x:v>
      </x:c>
      <x:c r="W2273" s="50" t="str">
        <x:v>勝木 敦志</x:v>
      </x:c>
      <x:c r="X2273" s="50" t="b">
        <x:f>AND(COUNT(L2273:O2273)=4,L2273&gt;='設定'!$B$6,M2273&gt;='設定'!$B$6,N2273&gt;='設定'!$B$6,O2273&gt;='設定'!$B$6)</x:f>
        <x:v>0</x:v>
      </x:c>
      <x:c r="Y2273" s="50" t="b">
        <x:f>AND(COUNT(G2273:K2273)=5,P2273&gt;='設定'!$B$7)</x:f>
        <x:v>0</x:v>
      </x:c>
      <x:c r="Z2273" s="50" t="b">
        <x:f>AND(ISNUMBER(R2273),R2273&gt;='設定'!$B$8)</x:f>
        <x:v>0</x:v>
      </x:c>
      <x:c r="AA2273" s="50" t="b">
        <x:f>AND(ISNUMBER(S2273),S2273&gt;=DATE(YEAR('設定'!$B$10)-'設定'!$B$9,MONTH('設定'!$B$10),DAY('設定'!$B$10)))</x:f>
        <x:v>0</x:v>
      </x:c>
      <x:c r="AB2273" s="55" t="b">
        <x:v>0</x:v>
      </x:c>
      <x:c r="AC2273" s="55" t="b">
        <x:v>0</x:v>
      </x:c>
      <x:c r="AD2273" s="50" t="n">
        <x:f>IF(X2273,1,0)+IF(Z2273,1,0)+IF(AA2273,1,0)+IF(AB2273,1,0)</x:f>
        <x:v>0</x:v>
      </x:c>
      <x:c r="AE2273" s="50" t="n">
        <x:f>IF(Y2273,1,0)+IF(Z2273,1,0)+IF(AA2273,1,0)+IF(AB2273,1,0)</x:f>
        <x:v>0</x:v>
      </x:c>
      <x:c r="AF2273" s="50" t="n">
        <x:f>IF(Y2273,1,0)+IF(Z2273,1,0)+IF(AA2273,1,0)+IF(AC2273,1,0)</x:f>
        <x:v>0</x:v>
      </x:c>
      <x:c r="AG2273" s="53" t="n">
        <x:v>44348</x:v>
      </x:c>
      <x:c r="AH2273" s="50" t="str">
        <x:v>S100VHC1</x:v>
      </x:c>
      <x:c r="AI2273" s="50" t="str">
        <x:v>RevenueIFRSSummaryOfBusinessResults</x:v>
      </x:c>
      <x:c r="AJ2273" s="50" t="str">
        <x:v>OperatingProfitLossIFRS</x:v>
      </x:c>
      <x:c r="AK2273" s="53" t="n">
        <x:v>45657</x:v>
      </x:c>
      <x:c r="AL2273" s="50" t="str">
        <x:v>366/365/365/365/366</x:v>
      </x:c>
      <x:c r="AM2273" s="51" t="n">
        <x:v>1503221386</x:v>
      </x:c>
      <x:c r="AN2273" s="51" t="n">
        <x:v>1489</x:v>
      </x:c>
      <x:c r="AO2273" s="51" t="n">
        <x:f>IFERROR(AM2273*AN2273,"")</x:f>
        <x:v>2238296643754</x:v>
      </x:c>
      <x:c r="AP2273" s="56" t="n">
        <x:f>IFERROR(AO2273/(K2273*1000000),"")</x:f>
        <x:v>0.7614750939994326</x:v>
      </x:c>
      <x:c r="AQ2273" s="57" t="n">
        <x:v>10966719740.833334</x:v>
      </x:c>
      <x:c r="AR2273" s="52" t="n">
        <x:v>0.2400000356920293</x:v>
      </x:c>
      <x:c r="AS2273" s="52" t="n">
        <x:v>-0.2924643467000165</x:v>
      </x:c>
      <x:c r="AT2273" s="55" t="b">
        <x:v>0</x:v>
      </x:c>
      <x:c r="AU2273" s="50" t="str">
        <x:v>missing_financial_data</x:v>
      </x:c>
      <x:c r="AV2273" s="58" t="n">
        <x:v>0.3338893820193592</x:v>
      </x:c>
      <x:c r="AW2273" s="50" t="n">
        <x:v>340</x:v>
      </x:c>
      <x:c r="AX2273" s="50" t="str">
        <x:v>Core Moat</x:v>
      </x:c>
      <x:c r="AY2273" s="50" t="str">
        <x:v>既存適格性フィルター不通過: missing_financial_data</x:v>
      </x:c>
      <x:c r="AZ2273" s="59" t="str">
        <x:v>2025-03-27 15:30</x:v>
      </x:c>
      <x:c r="BA2273" s="53" t="n">
        <x:v>18172</x:v>
      </x:c>
      <x:c r="BB2273" s="50"/>
      <x:c r="BC2273" s="50"/>
      <x:c r="BD2273" s="50" t="str">
        <x:v>TOPIX Large70</x:v>
      </x:c>
    </x:row>
    <x:row r="2274">
      <x:c r="A2274" s="50" t="n">
        <x:v>2273</x:v>
      </x:c>
      <x:c r="B2274" s="50" t="str">
        <x:v>6366</x:v>
      </x:c>
      <x:c r="C2274" s="50" t="str">
        <x:v>6366.T</x:v>
      </x:c>
      <x:c r="D2274" s="50" t="str">
        <x:v>Chiyoda Corporation</x:v>
      </x:c>
      <x:c r="E2274" s="50" t="str">
        <x:v>Standard Market(Domestic)</x:v>
      </x:c>
      <x:c r="F2274" s="50" t="str">
        <x:v>Construction</x:v>
      </x:c>
      <x:c r="G2274" s="51" t="n">
        <x:v>315393</x:v>
      </x:c>
      <x:c r="H2274" s="51" t="n">
        <x:v>311115</x:v>
      </x:c>
      <x:c r="I2274" s="51" t="n">
        <x:v>430163</x:v>
      </x:c>
      <x:c r="J2274" s="51" t="n">
        <x:v>505981</x:v>
      </x:c>
      <x:c r="K2274" s="51" t="n">
        <x:v>456969</x:v>
      </x:c>
      <x:c r="L2274" s="52" t="n">
        <x:f>IFERROR(H2274/G2274-1,"")</x:f>
        <x:v>-0.013564029639211994</x:v>
      </x:c>
      <x:c r="M2274" s="52" t="n">
        <x:f>IFERROR(I2274/H2274-1,"")</x:f>
        <x:v>0.38264950259550323</x:v>
      </x:c>
      <x:c r="N2274" s="52" t="n">
        <x:f>IFERROR(J2274/I2274-1,"")</x:f>
        <x:v>0.17625411762517929</x:v>
      </x:c>
      <x:c r="O2274" s="52" t="n">
        <x:f>IFERROR(K2274/J2274-1,"")</x:f>
        <x:v>-0.09686529731353544</x:v>
      </x:c>
      <x:c r="P2274" s="52" t="n">
        <x:f>IFERROR((K2274/G2274)^(1/4)-1,"")</x:f>
        <x:v>0.09713146947211748</x:v>
      </x:c>
      <x:c r="Q2274" s="51" t="n">
        <x:v>24421</x:v>
      </x:c>
      <x:c r="R2274" s="52" t="n">
        <x:f>IFERROR(Q2274/K2274,"")</x:f>
        <x:v>0.053441261879908705</x:v>
      </x:c>
      <x:c r="S2274" s="53" t="n">
        <x:v>22555</x:v>
      </x:c>
      <x:c r="T2274" s="50" t="str">
        <x:v>EDINET_company_history</x:v>
      </x:c>
      <x:c r="U2274" s="50" t="str">
        <x:v>三菱商事株式会社</x:v>
      </x:c>
      <x:c r="V2274" s="54" t="n">
        <x:v>0.6023</x:v>
      </x:c>
      <x:c r="W2274" s="50" t="str">
        <x:v>太田 光治 / 清水 啓之 / 出口 篤 / 小林 直樹</x:v>
      </x:c>
      <x:c r="X2274" s="50" t="b">
        <x:f>AND(COUNT(L2274:O2274)=4,L2274&gt;='設定'!$B$6,M2274&gt;='設定'!$B$6,N2274&gt;='設定'!$B$6,O2274&gt;='設定'!$B$6)</x:f>
        <x:v>0</x:v>
      </x:c>
      <x:c r="Y2274" s="50" t="b">
        <x:f>AND(COUNT(G2274:K2274)=5,P2274&gt;='設定'!$B$7)</x:f>
        <x:v>0</x:v>
      </x:c>
      <x:c r="Z2274" s="50" t="b">
        <x:f>AND(ISNUMBER(R2274),R2274&gt;='設定'!$B$8)</x:f>
        <x:v>0</x:v>
      </x:c>
      <x:c r="AA2274" s="50" t="b">
        <x:f>AND(ISNUMBER(S2274),S2274&gt;=DATE(YEAR('設定'!$B$10)-'設定'!$B$9,MONTH('設定'!$B$10),DAY('設定'!$B$10)))</x:f>
        <x:v>0</x:v>
      </x:c>
      <x:c r="AB2274" s="55" t="b">
        <x:v>0</x:v>
      </x:c>
      <x:c r="AC2274" s="55" t="b">
        <x:v>0</x:v>
      </x:c>
      <x:c r="AD2274" s="50" t="n">
        <x:f>IF(X2274,1,0)+IF(Z2274,1,0)+IF(AA2274,1,0)+IF(AB2274,1,0)</x:f>
        <x:v>0</x:v>
      </x:c>
      <x:c r="AE2274" s="50" t="n">
        <x:f>IF(Y2274,1,0)+IF(Z2274,1,0)+IF(AA2274,1,0)+IF(AB2274,1,0)</x:f>
        <x:v>0</x:v>
      </x:c>
      <x:c r="AF2274" s="50" t="n">
        <x:f>IF(Y2274,1,0)+IF(Z2274,1,0)+IF(AA2274,1,0)+IF(AC2274,1,0)</x:f>
        <x:v>0</x:v>
      </x:c>
      <x:c r="AG2274" s="53" t="n">
        <x:v>44348</x:v>
      </x:c>
      <x:c r="AH2274" s="50" t="str">
        <x:v>S100W258</x:v>
      </x:c>
      <x:c r="AI2274" s="50" t="str">
        <x:v>NetSalesSummaryOfBusinessResults</x:v>
      </x:c>
      <x:c r="AJ2274" s="50" t="str">
        <x:v>OperatingIncome</x:v>
      </x:c>
      <x:c r="AK2274" s="53" t="n">
        <x:v>45747</x:v>
      </x:c>
      <x:c r="AL2274" s="50" t="str">
        <x:v>365/365/365/366/365</x:v>
      </x:c>
      <x:c r="AM2274" s="51" t="n">
        <x:v>434875729</x:v>
      </x:c>
      <x:c r="AN2274" s="51" t="n">
        <x:v>727</x:v>
      </x:c>
      <x:c r="AO2274" s="51" t="n">
        <x:f>IFERROR(AM2274*AN2274,"")</x:f>
        <x:v>316154654983</x:v>
      </x:c>
      <x:c r="AP2274" s="56" t="n">
        <x:f>IFERROR(AO2274/(K2274*1000000),"")</x:f>
        <x:v>0.6918514275213417</x:v>
      </x:c>
      <x:c r="AQ2274" s="57" t="n">
        <x:v>7886265126.666667</x:v>
      </x:c>
      <x:c r="AR2274" s="52" t="n">
        <x:v>0.5074868928260848</x:v>
      </x:c>
      <x:c r="AS2274" s="52" t="n">
        <x:v>-0.5882012724117986</x:v>
      </x:c>
      <x:c r="AT2274" s="55" t="b">
        <x:v>0</x:v>
      </x:c>
      <x:c r="AU2274" s="50" t="str">
        <x:v>missing_financial_data;low_equity_ratio;excessive_leverage</x:v>
      </x:c>
      <x:c r="AV2274" s="58" t="n">
        <x:v>0.2415881814701829</x:v>
      </x:c>
      <x:c r="AW2274" s="50" t="n">
        <x:v>576</x:v>
      </x:c>
      <x:c r="AX2274" s="50" t="str">
        <x:v>Transformation Moat</x:v>
      </x:c>
      <x:c r="AY2274" s="50" t="str">
        <x:v>既存適格性フィルター不通過: missing_financial_data;low_equity_ratio;excessive_leverage</x:v>
      </x:c>
      <x:c r="AZ2274" s="59" t="str">
        <x:v>2025-06-23 16:01</x:v>
      </x:c>
      <x:c r="BA2274" s="53" t="n">
        <x:v>22555</x:v>
      </x:c>
      <x:c r="BB2274" s="50"/>
      <x:c r="BC2274" s="50"/>
      <x:c r="BD2274" s="50"/>
    </x:row>
    <x:row r="2275">
      <x:c r="A2275" s="50" t="n">
        <x:v>2274</x:v>
      </x:c>
      <x:c r="B2275" s="50" t="str">
        <x:v>7841</x:v>
      </x:c>
      <x:c r="C2275" s="50" t="str">
        <x:v>7841.T</x:v>
      </x:c>
      <x:c r="D2275" s="50" t="str">
        <x:v>ENDO MANUFACTURING CO.,LTD.</x:v>
      </x:c>
      <x:c r="E2275" s="50" t="str">
        <x:v>Standard Market(Domestic)</x:v>
      </x:c>
      <x:c r="F2275" s="50" t="str">
        <x:v>Other Products</x:v>
      </x:c>
      <x:c r="G2275" s="51" t="n">
        <x:v>12589.516</x:v>
      </x:c>
      <x:c r="H2275" s="51" t="n">
        <x:v>14582.181</x:v>
      </x:c>
      <x:c r="I2275" s="51" t="n">
        <x:v>15709.155</x:v>
      </x:c>
      <x:c r="J2275" s="51" t="n">
        <x:v>17416.558</x:v>
      </x:c>
      <x:c r="K2275" s="51" t="n">
        <x:v>18237.248</x:v>
      </x:c>
      <x:c r="L2275" s="52" t="n">
        <x:f>IFERROR(H2275/G2275-1,"")</x:f>
        <x:v>0.15827971464510626</x:v>
      </x:c>
      <x:c r="M2275" s="52" t="n">
        <x:f>IFERROR(I2275/H2275-1,"")</x:f>
        <x:v>0.07728432392932172</x:v>
      </x:c>
      <x:c r="N2275" s="52" t="n">
        <x:f>IFERROR(J2275/I2275-1,"")</x:f>
        <x:v>0.10868840494603305</x:v>
      </x:c>
      <x:c r="O2275" s="52" t="n">
        <x:f>IFERROR(K2275/J2275-1,"")</x:f>
        <x:v>0.047121250938331194</x:v>
      </x:c>
      <x:c r="P2275" s="52" t="n">
        <x:f>IFERROR((K2275/G2275)^(1/4)-1,"")</x:f>
        <x:v>0.09707815492588301</x:v>
      </x:c>
      <x:c r="Q2275" s="51" t="n">
        <x:v>1027.055</x:v>
      </x:c>
      <x:c r="R2275" s="52" t="n">
        <x:f>IFERROR(Q2275/K2275,"")</x:f>
        <x:v>0.05631633676309058</x:v>
      </x:c>
      <x:c r="S2275" s="53" t="n">
        <x:v>38322</x:v>
      </x:c>
      <x:c r="T2275" s="50" t="str">
        <x:v>EDINET_company_history</x:v>
      </x:c>
      <x:c r="U2275" s="50" t="str">
        <x:v>株式会社遠藤栄松ファンデーション</x:v>
      </x:c>
      <x:c r="V2275" s="54" t="n">
        <x:v>0.217</x:v>
      </x:c>
      <x:c r="W2275" s="50" t="str">
        <x:v>渡部 大史</x:v>
      </x:c>
      <x:c r="X2275" s="50" t="b">
        <x:f>AND(COUNT(L2275:O2275)=4,L2275&gt;='設定'!$B$6,M2275&gt;='設定'!$B$6,N2275&gt;='設定'!$B$6,O2275&gt;='設定'!$B$6)</x:f>
        <x:v>0</x:v>
      </x:c>
      <x:c r="Y2275" s="50" t="b">
        <x:f>AND(COUNT(G2275:K2275)=5,P2275&gt;='設定'!$B$7)</x:f>
        <x:v>0</x:v>
      </x:c>
      <x:c r="Z2275" s="50" t="b">
        <x:f>AND(ISNUMBER(R2275),R2275&gt;='設定'!$B$8)</x:f>
        <x:v>0</x:v>
      </x:c>
      <x:c r="AA2275" s="50" t="b">
        <x:f>AND(ISNUMBER(S2275),S2275&gt;=DATE(YEAR('設定'!$B$10)-'設定'!$B$9,MONTH('設定'!$B$10),DAY('設定'!$B$10)))</x:f>
        <x:v>0</x:v>
      </x:c>
      <x:c r="AB2275" s="55" t="b">
        <x:v>0</x:v>
      </x:c>
      <x:c r="AC2275" s="55" t="b">
        <x:v>0</x:v>
      </x:c>
      <x:c r="AD2275" s="50" t="n">
        <x:f>IF(X2275,1,0)+IF(Z2275,1,0)+IF(AA2275,1,0)+IF(AB2275,1,0)</x:f>
        <x:v>0</x:v>
      </x:c>
      <x:c r="AE2275" s="50" t="n">
        <x:f>IF(Y2275,1,0)+IF(Z2275,1,0)+IF(AA2275,1,0)+IF(AB2275,1,0)</x:f>
        <x:v>0</x:v>
      </x:c>
      <x:c r="AF2275" s="50" t="n">
        <x:f>IF(Y2275,1,0)+IF(Z2275,1,0)+IF(AA2275,1,0)+IF(AC2275,1,0)</x:f>
        <x:v>0</x:v>
      </x:c>
      <x:c r="AG2275" s="53" t="n">
        <x:v>44348</x:v>
      </x:c>
      <x:c r="AH2275" s="50" t="str">
        <x:v>S100XTH1</x:v>
      </x:c>
      <x:c r="AI2275" s="50" t="str">
        <x:v>NetSalesSummaryOfBusinessResults</x:v>
      </x:c>
      <x:c r="AJ2275" s="50" t="str">
        <x:v>OperatingIncome</x:v>
      </x:c>
      <x:c r="AK2275" s="53" t="n">
        <x:v>46022</x:v>
      </x:c>
      <x:c r="AL2275" s="50" t="str">
        <x:v>365/365/365/366/365</x:v>
      </x:c>
      <x:c r="AM2275" s="51" t="n">
        <x:v>8930700</x:v>
      </x:c>
      <x:c r="AN2275" s="51" t="n">
        <x:v>1065</x:v>
      </x:c>
      <x:c r="AO2275" s="51" t="n">
        <x:f>IFERROR(AM2275*AN2275,"")</x:f>
        <x:v>9511195500</x:v>
      </x:c>
      <x:c r="AP2275" s="56" t="n">
        <x:f>IFERROR(AO2275/(K2275*1000000),"")</x:f>
        <x:v>0.5215258080605144</x:v>
      </x:c>
      <x:c r="AQ2275" s="57" t="n">
        <x:v>29402410</x:v>
      </x:c>
      <x:c r="AR2275" s="52" t="n">
        <x:v>0.3618758722704295</x:v>
      </x:c>
      <x:c r="AS2275" s="52" t="n">
        <x:v>-0.3373239670358063</x:v>
      </x:c>
      <x:c r="AT2275" s="55" t="b">
        <x:v>1</x:v>
      </x:c>
      <x:c r="AU2275" s="50"/>
      <x:c r="AV2275" s="58" t="n">
        <x:v>-0.1132954816754274</x:v>
      </x:c>
      <x:c r="AW2275" s="50" t="n">
        <x:v>2676</x:v>
      </x:c>
      <x:c r="AX2275" s="50" t="str">
        <x:v>Core Moat</x:v>
      </x:c>
      <x:c r="AY2275" s="50" t="str">
        <x:v>目立つ機械的警告なし（定性確認は別途必要）</x:v>
      </x:c>
      <x:c r="AZ2275" s="59" t="str">
        <x:v>2026-03-25 13:00</x:v>
      </x:c>
      <x:c r="BA2275" s="53" t="n">
        <x:v>38322</x:v>
      </x:c>
      <x:c r="BB2275" s="50"/>
      <x:c r="BC2275" s="50"/>
      <x:c r="BD2275" s="50"/>
    </x:row>
    <x:row r="2276">
      <x:c r="A2276" s="50" t="n">
        <x:v>2275</x:v>
      </x:c>
      <x:c r="B2276" s="50" t="str">
        <x:v>4736</x:v>
      </x:c>
      <x:c r="C2276" s="50" t="str">
        <x:v>4736.T</x:v>
      </x:c>
      <x:c r="D2276" s="50" t="str">
        <x:v>Nippon RAD Inc.</x:v>
      </x:c>
      <x:c r="E2276" s="50" t="str">
        <x:v>Standard Market(Domestic)</x:v>
      </x:c>
      <x:c r="F2276" s="50" t="str">
        <x:v>Information &amp; Communication</x:v>
      </x:c>
      <x:c r="G2276" s="51" t="n">
        <x:v>3008.076</x:v>
      </x:c>
      <x:c r="H2276" s="51" t="n">
        <x:v>3314.114</x:v>
      </x:c>
      <x:c r="I2276" s="51" t="n">
        <x:v>3555.483</x:v>
      </x:c>
      <x:c r="J2276" s="51" t="n">
        <x:v>3984.68</x:v>
      </x:c>
      <x:c r="K2276" s="51" t="n">
        <x:v>4356.055</x:v>
      </x:c>
      <x:c r="L2276" s="52" t="n">
        <x:f>IFERROR(H2276/G2276-1,"")</x:f>
        <x:v>0.10173878585514462</x:v>
      </x:c>
      <x:c r="M2276" s="52" t="n">
        <x:f>IFERROR(I2276/H2276-1,"")</x:f>
        <x:v>0.07283062682816599</x:v>
      </x:c>
      <x:c r="N2276" s="52" t="n">
        <x:f>IFERROR(J2276/I2276-1,"")</x:f>
        <x:v>0.12071411957250233</x:v>
      </x:c>
      <x:c r="O2276" s="52" t="n">
        <x:f>IFERROR(K2276/J2276-1,"")</x:f>
        <x:v>0.09320070871437625</x:v>
      </x:c>
      <x:c r="P2276" s="52" t="n">
        <x:f>IFERROR((K2276/G2276)^(1/4)-1,"")</x:f>
        <x:v>0.09698613245962018</x:v>
      </x:c>
      <x:c r="Q2276" s="51" t="n">
        <x:v>318.253</x:v>
      </x:c>
      <x:c r="R2276" s="52" t="n">
        <x:f>IFERROR(Q2276/K2276,"")</x:f>
        <x:v>0.07305991315536649</x:v>
      </x:c>
      <x:c r="S2276" s="53" t="n">
        <x:v>38322</x:v>
      </x:c>
      <x:c r="T2276" s="50" t="str">
        <x:v>EDINET_company_history</x:v>
      </x:c>
      <x:c r="U2276" s="50" t="str">
        <x:v>ADVANTECH CO., LTD.（常任代理人 大和証券株式会社 決済部）</x:v>
      </x:c>
      <x:c r="V2276" s="54" t="n">
        <x:v>0.1608</x:v>
      </x:c>
      <x:c r="W2276" s="50" t="str">
        <x:v>大 塚 隆 之</x:v>
      </x:c>
      <x:c r="X2276" s="50" t="b">
        <x:f>AND(COUNT(L2276:O2276)=4,L2276&gt;='設定'!$B$6,M2276&gt;='設定'!$B$6,N2276&gt;='設定'!$B$6,O2276&gt;='設定'!$B$6)</x:f>
        <x:v>0</x:v>
      </x:c>
      <x:c r="Y2276" s="50" t="b">
        <x:f>AND(COUNT(G2276:K2276)=5,P2276&gt;='設定'!$B$7)</x:f>
        <x:v>0</x:v>
      </x:c>
      <x:c r="Z2276" s="50" t="b">
        <x:f>AND(ISNUMBER(R2276),R2276&gt;='設定'!$B$8)</x:f>
        <x:v>0</x:v>
      </x:c>
      <x:c r="AA2276" s="50" t="b">
        <x:f>AND(ISNUMBER(S2276),S2276&gt;=DATE(YEAR('設定'!$B$10)-'設定'!$B$9,MONTH('設定'!$B$10),DAY('設定'!$B$10)))</x:f>
        <x:v>0</x:v>
      </x:c>
      <x:c r="AB2276" s="55" t="b">
        <x:v>0</x:v>
      </x:c>
      <x:c r="AC2276" s="55" t="b">
        <x:v>0</x:v>
      </x:c>
      <x:c r="AD2276" s="50" t="n">
        <x:f>IF(X2276,1,0)+IF(Z2276,1,0)+IF(AA2276,1,0)+IF(AB2276,1,0)</x:f>
        <x:v>0</x:v>
      </x:c>
      <x:c r="AE2276" s="50" t="n">
        <x:f>IF(Y2276,1,0)+IF(Z2276,1,0)+IF(AA2276,1,0)+IF(AB2276,1,0)</x:f>
        <x:v>0</x:v>
      </x:c>
      <x:c r="AF2276" s="50" t="n">
        <x:f>IF(Y2276,1,0)+IF(Z2276,1,0)+IF(AA2276,1,0)+IF(AC2276,1,0)</x:f>
        <x:v>0</x:v>
      </x:c>
      <x:c r="AG2276" s="53" t="n">
        <x:v>44348</x:v>
      </x:c>
      <x:c r="AH2276" s="50" t="str">
        <x:v>S100W5VL</x:v>
      </x:c>
      <x:c r="AI2276" s="50" t="str">
        <x:v>NetSalesSummaryOfBusinessResults</x:v>
      </x:c>
      <x:c r="AJ2276" s="50" t="str">
        <x:v>OperatingIncome</x:v>
      </x:c>
      <x:c r="AK2276" s="53" t="n">
        <x:v>45747</x:v>
      </x:c>
      <x:c r="AL2276" s="50" t="str">
        <x:v>365/365/365/366/365</x:v>
      </x:c>
      <x:c r="AM2276" s="51" t="n">
        <x:v>5286090</x:v>
      </x:c>
      <x:c r="AN2276" s="51" t="n">
        <x:v>583</x:v>
      </x:c>
      <x:c r="AO2276" s="51" t="n">
        <x:f>IFERROR(AM2276*AN2276,"")</x:f>
        <x:v>3081790470</x:v>
      </x:c>
      <x:c r="AP2276" s="56" t="n">
        <x:f>IFERROR(AO2276/(K2276*1000000),"")</x:f>
        <x:v>0.7074728096867464</x:v>
      </x:c>
      <x:c r="AQ2276" s="57" t="n">
        <x:v>8955436.666666666</x:v>
      </x:c>
      <x:c r="AR2276" s="52" t="n">
        <x:v>0.516276055055301</x:v>
      </x:c>
      <x:c r="AS2276" s="52" t="n">
        <x:v>-0.7313085460145907</x:v>
      </x:c>
      <x:c r="AT2276" s="55" t="b">
        <x:v>0</x:v>
      </x:c>
      <x:c r="AU2276" s="50" t="str">
        <x:v>low_liquidity</x:v>
      </x:c>
      <x:c r="AV2276" s="58" t="n">
        <x:v>-0.1356423401559126</x:v>
      </x:c>
      <x:c r="AW2276" s="50" t="n">
        <x:v>2785</x:v>
      </x:c>
      <x:c r="AX2276" s="50" t="str">
        <x:v>Future Moat</x:v>
      </x:c>
      <x:c r="AY2276" s="50" t="str">
        <x:v>既存適格性フィルター不通過: low_liquidity / 60日平均売買代金2,000万円未満 / ローカル5年最大下落率-60%以下</x:v>
      </x:c>
      <x:c r="AZ2276" s="59" t="str">
        <x:v>2025-06-25 15:05</x:v>
      </x:c>
      <x:c r="BA2276" s="53" t="n">
        <x:v>38322</x:v>
      </x:c>
      <x:c r="BB2276" s="50"/>
      <x:c r="BC2276" s="50"/>
      <x:c r="BD2276" s="50"/>
    </x:row>
    <x:row r="2277">
      <x:c r="A2277" s="50" t="n">
        <x:v>2276</x:v>
      </x:c>
      <x:c r="B2277" s="50" t="str">
        <x:v>7863</x:v>
      </x:c>
      <x:c r="C2277" s="50" t="str">
        <x:v>7863.T</x:v>
      </x:c>
      <x:c r="D2277" s="50" t="str">
        <x:v>HIRAGA CO.,LTD.</x:v>
      </x:c>
      <x:c r="E2277" s="50" t="str">
        <x:v>Standard Market(Domestic)</x:v>
      </x:c>
      <x:c r="F2277" s="50" t="str">
        <x:v>Other Products</x:v>
      </x:c>
      <x:c r="G2277" s="51" t="n">
        <x:v>6765.261</x:v>
      </x:c>
      <x:c r="H2277" s="51" t="n">
        <x:v>8507.988</x:v>
      </x:c>
      <x:c r="I2277" s="51" t="n">
        <x:v>9010.656</x:v>
      </x:c>
      <x:c r="J2277" s="51" t="n">
        <x:v>9954.938</x:v>
      </x:c>
      <x:c r="K2277" s="51" t="n">
        <x:v>9792.084</x:v>
      </x:c>
      <x:c r="L2277" s="52" t="n">
        <x:f>IFERROR(H2277/G2277-1,"")</x:f>
        <x:v>0.2575993742148306</x:v>
      </x:c>
      <x:c r="M2277" s="52" t="n">
        <x:f>IFERROR(I2277/H2277-1,"")</x:f>
        <x:v>0.05908188869095743</x:v>
      </x:c>
      <x:c r="N2277" s="52" t="n">
        <x:f>IFERROR(J2277/I2277-1,"")</x:f>
        <x:v>0.10479614358821365</x:v>
      </x:c>
      <x:c r="O2277" s="52" t="n">
        <x:f>IFERROR(K2277/J2277-1,"")</x:f>
        <x:v>-0.01635911745507601</x:v>
      </x:c>
      <x:c r="P2277" s="52" t="n">
        <x:f>IFERROR((K2277/G2277)^(1/4)-1,"")</x:f>
        <x:v>0.09685102028939041</x:v>
      </x:c>
      <x:c r="Q2277" s="51" t="n">
        <x:v>365.288</x:v>
      </x:c>
      <x:c r="R2277" s="52" t="n">
        <x:f>IFERROR(Q2277/K2277,"")</x:f>
        <x:v>0.03730441854869709</x:v>
      </x:c>
      <x:c r="S2277" s="53" t="n">
        <x:v>35490</x:v>
      </x:c>
      <x:c r="T2277" s="50" t="str">
        <x:v>EDINET_company_history</x:v>
      </x:c>
      <x:c r="U2277" s="50" t="str">
        <x:v>株式会社スノーボールキャピタル</x:v>
      </x:c>
      <x:c r="V2277" s="54" t="n">
        <x:v>0.3879</x:v>
      </x:c>
      <x:c r="W2277" s="50" t="str">
        <x:v>中 前 圭 司</x:v>
      </x:c>
      <x:c r="X2277" s="50" t="b">
        <x:f>AND(COUNT(L2277:O2277)=4,L2277&gt;='設定'!$B$6,M2277&gt;='設定'!$B$6,N2277&gt;='設定'!$B$6,O2277&gt;='設定'!$B$6)</x:f>
        <x:v>0</x:v>
      </x:c>
      <x:c r="Y2277" s="50" t="b">
        <x:f>AND(COUNT(G2277:K2277)=5,P2277&gt;='設定'!$B$7)</x:f>
        <x:v>0</x:v>
      </x:c>
      <x:c r="Z2277" s="50" t="b">
        <x:f>AND(ISNUMBER(R2277),R2277&gt;='設定'!$B$8)</x:f>
        <x:v>0</x:v>
      </x:c>
      <x:c r="AA2277" s="50" t="b">
        <x:f>AND(ISNUMBER(S2277),S2277&gt;=DATE(YEAR('設定'!$B$10)-'設定'!$B$9,MONTH('設定'!$B$10),DAY('設定'!$B$10)))</x:f>
        <x:v>0</x:v>
      </x:c>
      <x:c r="AB2277" s="55" t="b">
        <x:v>0</x:v>
      </x:c>
      <x:c r="AC2277" s="55" t="b">
        <x:v>0</x:v>
      </x:c>
      <x:c r="AD2277" s="50" t="n">
        <x:f>IF(X2277,1,0)+IF(Z2277,1,0)+IF(AA2277,1,0)+IF(AB2277,1,0)</x:f>
        <x:v>0</x:v>
      </x:c>
      <x:c r="AE2277" s="50" t="n">
        <x:f>IF(Y2277,1,0)+IF(Z2277,1,0)+IF(AA2277,1,0)+IF(AB2277,1,0)</x:f>
        <x:v>0</x:v>
      </x:c>
      <x:c r="AF2277" s="50" t="n">
        <x:f>IF(Y2277,1,0)+IF(Z2277,1,0)+IF(AA2277,1,0)+IF(AC2277,1,0)</x:f>
        <x:v>0</x:v>
      </x:c>
      <x:c r="AG2277" s="53" t="n">
        <x:v>44348</x:v>
      </x:c>
      <x:c r="AH2277" s="50" t="str">
        <x:v>S100W2YE</x:v>
      </x:c>
      <x:c r="AI2277" s="50" t="str">
        <x:v>NetSalesSummaryOfBusinessResults</x:v>
      </x:c>
      <x:c r="AJ2277" s="50" t="str">
        <x:v>OperatingIncome</x:v>
      </x:c>
      <x:c r="AK2277" s="53" t="n">
        <x:v>45747</x:v>
      </x:c>
      <x:c r="AL2277" s="50" t="str">
        <x:v>365/365/365/366/365</x:v>
      </x:c>
      <x:c r="AM2277" s="51" t="n">
        <x:v>2874985</x:v>
      </x:c>
      <x:c r="AN2277" s="51" t="n">
        <x:v>919</x:v>
      </x:c>
      <x:c r="AO2277" s="51" t="n">
        <x:f>IFERROR(AM2277*AN2277,"")</x:f>
        <x:v>2642111215</x:v>
      </x:c>
      <x:c r="AP2277" s="56" t="n">
        <x:f>IFERROR(AO2277/(K2277*1000000),"")</x:f>
        <x:v>0.269821134602195</x:v>
      </x:c>
      <x:c r="AQ2277" s="57" t="n">
        <x:v>1426268.3333333333</x:v>
      </x:c>
      <x:c r="AR2277" s="52" t="n">
        <x:v>0.3103536423121974</x:v>
      </x:c>
      <x:c r="AS2277" s="52" t="n">
        <x:v>-0.2721891654412469</x:v>
      </x:c>
      <x:c r="AT2277" s="55" t="b">
        <x:v>0</x:v>
      </x:c>
      <x:c r="AU2277" s="50" t="str">
        <x:v>low_liquidity</x:v>
      </x:c>
      <x:c r="AV2277" s="58" t="n">
        <x:v>-0.1269855125003876</x:v>
      </x:c>
      <x:c r="AW2277" s="50" t="n">
        <x:v>2737</x:v>
      </x:c>
      <x:c r="AX2277" s="50" t="str">
        <x:v>Core Moat</x:v>
      </x:c>
      <x:c r="AY2277" s="50" t="str">
        <x:v>既存適格性フィルター不通過: low_liquidity / 60日平均売買代金2,000万円未満</x:v>
      </x:c>
      <x:c r="AZ2277" s="59" t="str">
        <x:v>2025-06-27 14:31</x:v>
      </x:c>
      <x:c r="BA2277" s="53" t="n">
        <x:v>35490</x:v>
      </x:c>
      <x:c r="BB2277" s="50"/>
      <x:c r="BC2277" s="50"/>
      <x:c r="BD2277" s="50"/>
    </x:row>
    <x:row r="2278">
      <x:c r="A2278" s="50" t="n">
        <x:v>2277</x:v>
      </x:c>
      <x:c r="B2278" s="50" t="str">
        <x:v>7081</x:v>
      </x:c>
      <x:c r="C2278" s="50" t="str">
        <x:v>7081.T</x:v>
      </x:c>
      <x:c r="D2278" s="50" t="str">
        <x:v>Koyou Rentia Co.,Ltd.</x:v>
      </x:c>
      <x:c r="E2278" s="50" t="str">
        <x:v>Standard Market(Domestic)</x:v>
      </x:c>
      <x:c r="F2278" s="50" t="str">
        <x:v>Services</x:v>
      </x:c>
      <x:c r="G2278" s="51" t="n">
        <x:v>23994.795</x:v>
      </x:c>
      <x:c r="H2278" s="51" t="n">
        <x:v>26188.165</x:v>
      </x:c>
      <x:c r="I2278" s="51" t="n">
        <x:v>30960.771</x:v>
      </x:c>
      <x:c r="J2278" s="51" t="n">
        <x:v>31861.162</x:v>
      </x:c>
      <x:c r="K2278" s="51" t="n">
        <x:v>34701.56</x:v>
      </x:c>
      <x:c r="L2278" s="52" t="n">
        <x:f>IFERROR(H2278/G2278-1,"")</x:f>
        <x:v>0.09141024126274067</x:v>
      </x:c>
      <x:c r="M2278" s="52" t="n">
        <x:f>IFERROR(I2278/H2278-1,"")</x:f>
        <x:v>0.18224285664917717</x:v>
      </x:c>
      <x:c r="N2278" s="52" t="n">
        <x:f>IFERROR(J2278/I2278-1,"")</x:f>
        <x:v>0.029081672417007987</x:v>
      </x:c>
      <x:c r="O2278" s="52" t="n">
        <x:f>IFERROR(K2278/J2278-1,"")</x:f>
        <x:v>0.08914922814177317</x:v>
      </x:c>
      <x:c r="P2278" s="52" t="n">
        <x:f>IFERROR((K2278/G2278)^(1/4)-1,"")</x:f>
        <x:v>0.0966246120749561</x:v>
      </x:c>
      <x:c r="Q2278" s="51" t="n">
        <x:v>3005.594</x:v>
      </x:c>
      <x:c r="R2278" s="52" t="n">
        <x:f>IFERROR(Q2278/K2278,"")</x:f>
        <x:v>0.08661264796164785</x:v>
      </x:c>
      <x:c r="S2278" s="53" t="n">
        <x:v>25842</x:v>
      </x:c>
      <x:c r="T2278" s="50" t="str">
        <x:v>EDINET_company_history</x:v>
      </x:c>
      <x:c r="U2278" s="50" t="str">
        <x:v>ワイドフレンズ株式会社</x:v>
      </x:c>
      <x:c r="V2278" s="54" t="n">
        <x:v>0.6833</x:v>
      </x:c>
      <x:c r="W2278" s="50" t="str">
        <x:v>梅木 孝治</x:v>
      </x:c>
      <x:c r="X2278" s="50" t="b">
        <x:f>AND(COUNT(L2278:O2278)=4,L2278&gt;='設定'!$B$6,M2278&gt;='設定'!$B$6,N2278&gt;='設定'!$B$6,O2278&gt;='設定'!$B$6)</x:f>
        <x:v>0</x:v>
      </x:c>
      <x:c r="Y2278" s="50" t="b">
        <x:f>AND(COUNT(G2278:K2278)=5,P2278&gt;='設定'!$B$7)</x:f>
        <x:v>0</x:v>
      </x:c>
      <x:c r="Z2278" s="50" t="b">
        <x:f>AND(ISNUMBER(R2278),R2278&gt;='設定'!$B$8)</x:f>
        <x:v>0</x:v>
      </x:c>
      <x:c r="AA2278" s="50" t="b">
        <x:f>AND(ISNUMBER(S2278),S2278&gt;=DATE(YEAR('設定'!$B$10)-'設定'!$B$9,MONTH('設定'!$B$10),DAY('設定'!$B$10)))</x:f>
        <x:v>0</x:v>
      </x:c>
      <x:c r="AB2278" s="55" t="b">
        <x:v>0</x:v>
      </x:c>
      <x:c r="AC2278" s="55" t="b">
        <x:v>0</x:v>
      </x:c>
      <x:c r="AD2278" s="50" t="n">
        <x:f>IF(X2278,1,0)+IF(Z2278,1,0)+IF(AA2278,1,0)+IF(AB2278,1,0)</x:f>
        <x:v>0</x:v>
      </x:c>
      <x:c r="AE2278" s="50" t="n">
        <x:f>IF(Y2278,1,0)+IF(Z2278,1,0)+IF(AA2278,1,0)+IF(AB2278,1,0)</x:f>
        <x:v>0</x:v>
      </x:c>
      <x:c r="AF2278" s="50" t="n">
        <x:f>IF(Y2278,1,0)+IF(Z2278,1,0)+IF(AA2278,1,0)+IF(AC2278,1,0)</x:f>
        <x:v>0</x:v>
      </x:c>
      <x:c r="AG2278" s="53" t="n">
        <x:v>44348</x:v>
      </x:c>
      <x:c r="AH2278" s="50" t="str">
        <x:v>S100XTYD</x:v>
      </x:c>
      <x:c r="AI2278" s="50" t="str">
        <x:v>NetSalesSummaryOfBusinessResults</x:v>
      </x:c>
      <x:c r="AJ2278" s="50" t="str">
        <x:v>OperatingIncome</x:v>
      </x:c>
      <x:c r="AK2278" s="53" t="n">
        <x:v>46022</x:v>
      </x:c>
      <x:c r="AL2278" s="50" t="str">
        <x:v>365/365/365/366/365</x:v>
      </x:c>
      <x:c r="AM2278" s="51" t="n">
        <x:v>11122000</x:v>
      </x:c>
      <x:c r="AN2278" s="51" t="n">
        <x:v>1305</x:v>
      </x:c>
      <x:c r="AO2278" s="51" t="n">
        <x:f>IFERROR(AM2278*AN2278,"")</x:f>
        <x:v>14514210000</x:v>
      </x:c>
      <x:c r="AP2278" s="56" t="n">
        <x:f>IFERROR(AO2278/(K2278*1000000),"")</x:f>
        <x:v>0.418258141708903</x:v>
      </x:c>
      <x:c r="AQ2278" s="57" t="n">
        <x:v>6572961.666666667</x:v>
      </x:c>
      <x:c r="AR2278" s="52" t="n">
        <x:v>0.286258149280639</x:v>
      </x:c>
      <x:c r="AS2278" s="52" t="n">
        <x:v>-0.3556607818021793</x:v>
      </x:c>
      <x:c r="AT2278" s="55" t="b">
        <x:v>0</x:v>
      </x:c>
      <x:c r="AU2278" s="50" t="str">
        <x:v>low_liquidity</x:v>
      </x:c>
      <x:c r="AV2278" s="58" t="n">
        <x:v>0.1253371826408218</x:v>
      </x:c>
      <x:c r="AW2278" s="50" t="n">
        <x:v>1083</x:v>
      </x:c>
      <x:c r="AX2278" s="50" t="str">
        <x:v>Discovery</x:v>
      </x:c>
      <x:c r="AY2278" s="50" t="str">
        <x:v>既存適格性フィルター不通過: low_liquidity / 60日平均売買代金2,000万円未満</x:v>
      </x:c>
      <x:c r="AZ2278" s="59" t="str">
        <x:v>2026-03-25 15:45</x:v>
      </x:c>
      <x:c r="BA2278" s="53" t="n">
        <x:v>25842</x:v>
      </x:c>
      <x:c r="BB2278" s="50"/>
      <x:c r="BC2278" s="50"/>
      <x:c r="BD2278" s="50"/>
    </x:row>
    <x:row r="2279">
      <x:c r="A2279" s="50" t="n">
        <x:v>2278</x:v>
      </x:c>
      <x:c r="B2279" s="50" t="str">
        <x:v>8737</x:v>
      </x:c>
      <x:c r="C2279" s="50" t="str">
        <x:v>8737.T</x:v>
      </x:c>
      <x:c r="D2279" s="50" t="str">
        <x:v>Akatsuki Corp.</x:v>
      </x:c>
      <x:c r="E2279" s="50" t="str">
        <x:v>Standard Market(Domestic)</x:v>
      </x:c>
      <x:c r="F2279" s="50" t="str">
        <x:v>Securities and Commodities Futures</x:v>
      </x:c>
      <x:c r="G2279" s="51" t="n">
        <x:v>39090.144</x:v>
      </x:c>
      <x:c r="H2279" s="51" t="n">
        <x:v>35312.879</x:v>
      </x:c>
      <x:c r="I2279" s="51" t="n">
        <x:v>39336.351</x:v>
      </x:c>
      <x:c r="J2279" s="51" t="n">
        <x:v>46681.744</x:v>
      </x:c>
      <x:c r="K2279" s="51" t="n">
        <x:v>56483.749</x:v>
      </x:c>
      <x:c r="L2279" s="52" t="n">
        <x:f>IFERROR(H2279/G2279-1,"")</x:f>
        <x:v>-0.09662960054585623</x:v>
      </x:c>
      <x:c r="M2279" s="52" t="n">
        <x:f>IFERROR(I2279/H2279-1,"")</x:f>
        <x:v>0.11393780722325131</x:v>
      </x:c>
      <x:c r="N2279" s="52" t="n">
        <x:f>IFERROR(J2279/I2279-1,"")</x:f>
        <x:v>0.1867329534455291</x:v>
      </x:c>
      <x:c r="O2279" s="52" t="n">
        <x:f>IFERROR(K2279/J2279-1,"")</x:f>
        <x:v>0.2099751243226904</x:v>
      </x:c>
      <x:c r="P2279" s="52" t="n">
        <x:f>IFERROR((K2279/G2279)^(1/4)-1,"")</x:f>
        <x:v>0.09638746357921413</x:v>
      </x:c>
      <x:c r="Q2279" s="51" t="n">
        <x:v>3725.14</x:v>
      </x:c>
      <x:c r="R2279" s="52" t="n">
        <x:f>IFERROR(Q2279/K2279,"")</x:f>
        <x:v>0.06595065069069689</x:v>
      </x:c>
      <x:c r="S2279" s="53" t="n">
        <x:v>37653</x:v>
      </x:c>
      <x:c r="T2279" s="50" t="str">
        <x:v>EDINET_company_history</x:v>
      </x:c>
      <x:c r="U2279" s="50" t="str">
        <x:v>㈱日本カストディ銀行（信託Ｅ口）</x:v>
      </x:c>
      <x:c r="V2279" s="54" t="n">
        <x:v>0.0953</x:v>
      </x:c>
      <x:c r="W2279" s="50" t="str">
        <x:v>島根 秀明</x:v>
      </x:c>
      <x:c r="X2279" s="50" t="b">
        <x:f>AND(COUNT(L2279:O2279)=4,L2279&gt;='設定'!$B$6,M2279&gt;='設定'!$B$6,N2279&gt;='設定'!$B$6,O2279&gt;='設定'!$B$6)</x:f>
        <x:v>0</x:v>
      </x:c>
      <x:c r="Y2279" s="50" t="b">
        <x:f>AND(COUNT(G2279:K2279)=5,P2279&gt;='設定'!$B$7)</x:f>
        <x:v>0</x:v>
      </x:c>
      <x:c r="Z2279" s="50" t="b">
        <x:f>AND(ISNUMBER(R2279),R2279&gt;='設定'!$B$8)</x:f>
        <x:v>0</x:v>
      </x:c>
      <x:c r="AA2279" s="50" t="b">
        <x:f>AND(ISNUMBER(S2279),S2279&gt;=DATE(YEAR('設定'!$B$10)-'設定'!$B$9,MONTH('設定'!$B$10),DAY('設定'!$B$10)))</x:f>
        <x:v>0</x:v>
      </x:c>
      <x:c r="AB2279" s="55" t="b">
        <x:v>0</x:v>
      </x:c>
      <x:c r="AC2279" s="55" t="b">
        <x:v>0</x:v>
      </x:c>
      <x:c r="AD2279" s="50" t="n">
        <x:f>IF(X2279,1,0)+IF(Z2279,1,0)+IF(AA2279,1,0)+IF(AB2279,1,0)</x:f>
        <x:v>0</x:v>
      </x:c>
      <x:c r="AE2279" s="50" t="n">
        <x:f>IF(Y2279,1,0)+IF(Z2279,1,0)+IF(AA2279,1,0)+IF(AB2279,1,0)</x:f>
        <x:v>0</x:v>
      </x:c>
      <x:c r="AF2279" s="50" t="n">
        <x:f>IF(Y2279,1,0)+IF(Z2279,1,0)+IF(AA2279,1,0)+IF(AC2279,1,0)</x:f>
        <x:v>0</x:v>
      </x:c>
      <x:c r="AG2279" s="53" t="n">
        <x:v>44348</x:v>
      </x:c>
      <x:c r="AH2279" s="50" t="str">
        <x:v>S100W632</x:v>
      </x:c>
      <x:c r="AI2279" s="50" t="str">
        <x:v>OperatingRevenue1SummaryOfBusinessResults</x:v>
      </x:c>
      <x:c r="AJ2279" s="50" t="str">
        <x:v>OperatingIncome</x:v>
      </x:c>
      <x:c r="AK2279" s="53" t="n">
        <x:v>45747</x:v>
      </x:c>
      <x:c r="AL2279" s="50" t="str">
        <x:v>365/365/365/366/365</x:v>
      </x:c>
      <x:c r="AM2279" s="51" t="n">
        <x:v>33455444</x:v>
      </x:c>
      <x:c r="AN2279" s="51" t="n">
        <x:v>599</x:v>
      </x:c>
      <x:c r="AO2279" s="51" t="n">
        <x:f>IFERROR(AM2279*AN2279,"")</x:f>
        <x:v>20039810956</x:v>
      </x:c>
      <x:c r="AP2279" s="56" t="n">
        <x:f>IFERROR(AO2279/(K2279*1000000),"")</x:f>
        <x:v>0.3547889669292313</x:v>
      </x:c>
      <x:c r="AQ2279" s="57" t="n">
        <x:v>50285853.333333336</x:v>
      </x:c>
      <x:c r="AR2279" s="52" t="n">
        <x:v>0.2096656376548585</x:v>
      </x:c>
      <x:c r="AS2279" s="52" t="n">
        <x:v>-0.2697988513418557</x:v>
      </x:c>
      <x:c r="AT2279" s="55" t="b">
        <x:v>1</x:v>
      </x:c>
      <x:c r="AU2279" s="50"/>
      <x:c r="AV2279" s="58" t="n">
        <x:v>0.011726499206272</x:v>
      </x:c>
      <x:c r="AW2279" s="50" t="n">
        <x:v>1779</x:v>
      </x:c>
      <x:c r="AX2279" s="50" t="str">
        <x:v>Transformation Moat</x:v>
      </x:c>
      <x:c r="AY2279" s="50" t="str">
        <x:v>目立つ機械的警告なし（定性確認は別途必要）</x:v>
      </x:c>
      <x:c r="AZ2279" s="59" t="str">
        <x:v>2025-06-25 16:50</x:v>
      </x:c>
      <x:c r="BA2279" s="53" t="n">
        <x:v>37653</x:v>
      </x:c>
      <x:c r="BB2279" s="50"/>
      <x:c r="BC2279" s="50"/>
      <x:c r="BD2279" s="50"/>
    </x:row>
    <x:row r="2280">
      <x:c r="A2280" s="50" t="n">
        <x:v>2279</x:v>
      </x:c>
      <x:c r="B2280" s="50" t="str">
        <x:v>8058</x:v>
      </x:c>
      <x:c r="C2280" s="50" t="str">
        <x:v>8058.T</x:v>
      </x:c>
      <x:c r="D2280" s="50" t="str">
        <x:v>Mitsubishi Corporation</x:v>
      </x:c>
      <x:c r="E2280" s="50" t="str">
        <x:v>Prime Market (Domestic)</x:v>
      </x:c>
      <x:c r="F2280" s="50" t="str">
        <x:v>Wholesale Trade</x:v>
      </x:c>
      <x:c r="G2280" s="51" t="n">
        <x:v>12884521</x:v>
      </x:c>
      <x:c r="H2280" s="51" t="n">
        <x:v>17264828</x:v>
      </x:c>
      <x:c r="I2280" s="51" t="n">
        <x:v>21571973</x:v>
      </x:c>
      <x:c r="J2280" s="51" t="n">
        <x:v>19567601</x:v>
      </x:c>
      <x:c r="K2280" s="51" t="n">
        <x:v>18617601</x:v>
      </x:c>
      <x:c r="L2280" s="52" t="n">
        <x:f>IFERROR(H2280/G2280-1,"")</x:f>
        <x:v>0.33996661575544795</x:v>
      </x:c>
      <x:c r="M2280" s="52" t="n">
        <x:f>IFERROR(I2280/H2280-1,"")</x:f>
        <x:v>0.24947511785231802</x:v>
      </x:c>
      <x:c r="N2280" s="52" t="n">
        <x:f>IFERROR(J2280/I2280-1,"")</x:f>
        <x:v>-0.0929155622436576</x:v>
      </x:c>
      <x:c r="O2280" s="52" t="n">
        <x:f>IFERROR(K2280/J2280-1,"")</x:f>
        <x:v>-0.048549640806760164</x:v>
      </x:c>
      <x:c r="P2280" s="52" t="n">
        <x:f>IFERROR((K2280/G2280)^(1/4)-1,"")</x:f>
        <x:v>0.09638695659099561</x:v>
      </x:c>
      <x:c r="Q2280" s="51" t="n">
        <x:v>-187155</x:v>
      </x:c>
      <x:c r="R2280" s="52" t="n">
        <x:f>IFERROR(Q2280/K2280,"")</x:f>
        <x:v>-0.010052584111132256</x:v>
      </x:c>
      <x:c r="S2280" s="53" t="n">
        <x:v>19876</x:v>
      </x:c>
      <x:c r="T2280" s="50" t="str">
        <x:v>EDINET_company_history</x:v>
      </x:c>
      <x:c r="U2280" s="50" t="str">
        <x:v>日本マスタートラスト信託銀行株式会社(信託口)</x:v>
      </x:c>
      <x:c r="V2280" s="54" t="n">
        <x:v>0.155</x:v>
      </x:c>
      <x:c r="W2280" s="50" t="str">
        <x:v>中西 勝也 / 塚本 光太郎 / 柏木 豊 / 野内 雄三 / 野島 嘉之</x:v>
      </x:c>
      <x:c r="X2280" s="50" t="b">
        <x:f>AND(COUNT(L2280:O2280)=4,L2280&gt;='設定'!$B$6,M2280&gt;='設定'!$B$6,N2280&gt;='設定'!$B$6,O2280&gt;='設定'!$B$6)</x:f>
        <x:v>0</x:v>
      </x:c>
      <x:c r="Y2280" s="50" t="b">
        <x:f>AND(COUNT(G2280:K2280)=5,P2280&gt;='設定'!$B$7)</x:f>
        <x:v>0</x:v>
      </x:c>
      <x:c r="Z2280" s="50" t="b">
        <x:f>AND(ISNUMBER(R2280),R2280&gt;='設定'!$B$8)</x:f>
        <x:v>0</x:v>
      </x:c>
      <x:c r="AA2280" s="50" t="b">
        <x:f>AND(ISNUMBER(S2280),S2280&gt;=DATE(YEAR('設定'!$B$10)-'設定'!$B$9,MONTH('設定'!$B$10),DAY('設定'!$B$10)))</x:f>
        <x:v>0</x:v>
      </x:c>
      <x:c r="AB2280" s="55" t="b">
        <x:v>0</x:v>
      </x:c>
      <x:c r="AC2280" s="55" t="b">
        <x:v>0</x:v>
      </x:c>
      <x:c r="AD2280" s="50" t="n">
        <x:f>IF(X2280,1,0)+IF(Z2280,1,0)+IF(AA2280,1,0)+IF(AB2280,1,0)</x:f>
        <x:v>0</x:v>
      </x:c>
      <x:c r="AE2280" s="50" t="n">
        <x:f>IF(Y2280,1,0)+IF(Z2280,1,0)+IF(AA2280,1,0)+IF(AB2280,1,0)</x:f>
        <x:v>0</x:v>
      </x:c>
      <x:c r="AF2280" s="50" t="n">
        <x:f>IF(Y2280,1,0)+IF(Z2280,1,0)+IF(AA2280,1,0)+IF(AC2280,1,0)</x:f>
        <x:v>0</x:v>
      </x:c>
      <x:c r="AG2280" s="53" t="n">
        <x:v>44348</x:v>
      </x:c>
      <x:c r="AH2280" s="50" t="str">
        <x:v>S100VYM1</x:v>
      </x:c>
      <x:c r="AI2280" s="50" t="str">
        <x:v>RevenueIFRSSummaryOfBusinessResults</x:v>
      </x:c>
      <x:c r="AJ2280" s="50" t="str">
        <x:v>OperatingIncome</x:v>
      </x:c>
      <x:c r="AK2280" s="53" t="n">
        <x:v>45747</x:v>
      </x:c>
      <x:c r="AL2280" s="50" t="str">
        <x:v>365/365/365/366/365</x:v>
      </x:c>
      <x:c r="AM2280" s="51" t="n">
        <x:v>3997522953</x:v>
      </x:c>
      <x:c r="AN2280" s="51" t="n">
        <x:v>4921</x:v>
      </x:c>
      <x:c r="AO2280" s="51" t="n">
        <x:f>IFERROR(AM2280*AN2280,"")</x:f>
        <x:v>19671810451713</x:v>
      </x:c>
      <x:c r="AP2280" s="56" t="n">
        <x:f>IFERROR(AO2280/(K2280*1000000),"")</x:f>
        <x:v>1.0566243444422834</x:v>
      </x:c>
      <x:c r="AQ2280" s="57" t="n">
        <x:v>66805619855</x:v>
      </x:c>
      <x:c r="AR2280" s="52" t="n">
        <x:v>0.298194824731239</x:v>
      </x:c>
      <x:c r="AS2280" s="52" t="n">
        <x:v>-0.3372687499799481</x:v>
      </x:c>
      <x:c r="AT2280" s="55" t="b">
        <x:v>0</x:v>
      </x:c>
      <x:c r="AU2280" s="50" t="str">
        <x:v>missing_financial_data;repeated_operating_loss</x:v>
      </x:c>
      <x:c r="AV2280" s="58" t="n">
        <x:v>-0.1388698909139438</x:v>
      </x:c>
      <x:c r="AW2280" s="50" t="n">
        <x:v>2802</x:v>
      </x:c>
      <x:c r="AX2280" s="50" t="str">
        <x:v>Core Moat</x:v>
      </x:c>
      <x:c r="AY2280" s="50" t="str">
        <x:v>既存適格性フィルター不通過: missing_financial_data;repeated_operating_loss</x:v>
      </x:c>
      <x:c r="AZ2280" s="59" t="str">
        <x:v>2025-06-18 14:06</x:v>
      </x:c>
      <x:c r="BA2280" s="53" t="n">
        <x:v>19876</x:v>
      </x:c>
      <x:c r="BB2280" s="50"/>
      <x:c r="BC2280" s="50"/>
      <x:c r="BD2280" s="50" t="str">
        <x:v>TOPIX Core30</x:v>
      </x:c>
    </x:row>
    <x:row r="2281">
      <x:c r="A2281" s="50" t="n">
        <x:v>2280</x:v>
      </x:c>
      <x:c r="B2281" s="50" t="str">
        <x:v>4068</x:v>
      </x:c>
      <x:c r="C2281" s="50" t="str">
        <x:v>4068.T</x:v>
      </x:c>
      <x:c r="D2281" s="50" t="str">
        <x:v>Basis Corporation</x:v>
      </x:c>
      <x:c r="E2281" s="50" t="str">
        <x:v>Growth Market(Domestic)</x:v>
      </x:c>
      <x:c r="F2281" s="50" t="str">
        <x:v>Information &amp; Communication</x:v>
      </x:c>
      <x:c r="G2281" s="51" t="n">
        <x:v>4894.065</x:v>
      </x:c>
      <x:c r="H2281" s="51" t="n">
        <x:v>6264.47</x:v>
      </x:c>
      <x:c r="I2281" s="51" t="n">
        <x:v>6863.464</x:v>
      </x:c>
      <x:c r="J2281" s="51" t="n">
        <x:v>6289.905</x:v>
      </x:c>
      <x:c r="K2281" s="51" t="n">
        <x:v>7065.825</x:v>
      </x:c>
      <x:c r="L2281" s="52" t="n">
        <x:f>IFERROR(H2281/G2281-1,"")</x:f>
        <x:v>0.2800136491852889</x:v>
      </x:c>
      <x:c r="M2281" s="52" t="n">
        <x:f>IFERROR(I2281/H2281-1,"")</x:f>
        <x:v>0.09561766597972365</x:v>
      </x:c>
      <x:c r="N2281" s="52" t="n">
        <x:f>IFERROR(J2281/I2281-1,"")</x:f>
        <x:v>-0.08356698600007229</x:v>
      </x:c>
      <x:c r="O2281" s="52" t="n">
        <x:f>IFERROR(K2281/J2281-1,"")</x:f>
        <x:v>0.12335957379324491</x:v>
      </x:c>
      <x:c r="P2281" s="52" t="n">
        <x:f>IFERROR((K2281/G2281)^(1/4)-1,"")</x:f>
        <x:v>0.09615832357569443</x:v>
      </x:c>
      <x:c r="Q2281" s="51" t="n">
        <x:v>149.319</x:v>
      </x:c>
      <x:c r="R2281" s="52" t="n">
        <x:f>IFERROR(Q2281/K2281,"")</x:f>
        <x:v>0.021132564137945675</x:v>
      </x:c>
      <x:c r="S2281" s="53" t="n">
        <x:v>44348</x:v>
      </x:c>
      <x:c r="T2281" s="50" t="str">
        <x:v>EDINET_company_history</x:v>
      </x:c>
      <x:c r="U2281" s="50" t="str">
        <x:v>ワイズマネージメント株式会社</x:v>
      </x:c>
      <x:c r="V2281" s="54" t="n">
        <x:v>0.4171</x:v>
      </x:c>
      <x:c r="W2281" s="50" t="str">
        <x:v>吉村 公孝</x:v>
      </x:c>
      <x:c r="X2281" s="50" t="b">
        <x:f>AND(COUNT(L2281:O2281)=4,L2281&gt;='設定'!$B$6,M2281&gt;='設定'!$B$6,N2281&gt;='設定'!$B$6,O2281&gt;='設定'!$B$6)</x:f>
        <x:v>0</x:v>
      </x:c>
      <x:c r="Y2281" s="50" t="b">
        <x:f>AND(COUNT(G2281:K2281)=5,P2281&gt;='設定'!$B$7)</x:f>
        <x:v>0</x:v>
      </x:c>
      <x:c r="Z2281" s="50" t="b">
        <x:f>AND(ISNUMBER(R2281),R2281&gt;='設定'!$B$8)</x:f>
        <x:v>0</x:v>
      </x:c>
      <x:c r="AA2281" s="50" t="b">
        <x:f>AND(ISNUMBER(S2281),S2281&gt;=DATE(YEAR('設定'!$B$10)-'設定'!$B$9,MONTH('設定'!$B$10),DAY('設定'!$B$10)))</x:f>
        <x:v>0</x:v>
      </x:c>
      <x:c r="AB2281" s="55" t="b">
        <x:v>0</x:v>
      </x:c>
      <x:c r="AC2281" s="55" t="b">
        <x:v>0</x:v>
      </x:c>
      <x:c r="AD2281" s="50" t="n">
        <x:f>IF(X2281,1,0)+IF(Z2281,1,0)+IF(AA2281,1,0)+IF(AB2281,1,0)</x:f>
        <x:v>0</x:v>
      </x:c>
      <x:c r="AE2281" s="50" t="n">
        <x:f>IF(Y2281,1,0)+IF(Z2281,1,0)+IF(AA2281,1,0)+IF(AB2281,1,0)</x:f>
        <x:v>0</x:v>
      </x:c>
      <x:c r="AF2281" s="50" t="n">
        <x:f>IF(Y2281,1,0)+IF(Z2281,1,0)+IF(AA2281,1,0)+IF(AC2281,1,0)</x:f>
        <x:v>0</x:v>
      </x:c>
      <x:c r="AG2281" s="53" t="n">
        <x:v>44372</x:v>
      </x:c>
      <x:c r="AH2281" s="50" t="str">
        <x:v>S100WR7P</x:v>
      </x:c>
      <x:c r="AI2281" s="50" t="str">
        <x:v>NetSalesSummaryOfBusinessResults</x:v>
      </x:c>
      <x:c r="AJ2281" s="50" t="str">
        <x:v>OperatingIncome</x:v>
      </x:c>
      <x:c r="AK2281" s="53" t="n">
        <x:v>45838</x:v>
      </x:c>
      <x:c r="AL2281" s="50" t="str">
        <x:v>365/365/365/366/365</x:v>
      </x:c>
      <x:c r="AM2281" s="51" t="n">
        <x:v>1858119</x:v>
      </x:c>
      <x:c r="AN2281" s="51" t="n">
        <x:v>1750</x:v>
      </x:c>
      <x:c r="AO2281" s="51" t="n">
        <x:f>IFERROR(AM2281*AN2281,"")</x:f>
        <x:v>3251708250</x:v>
      </x:c>
      <x:c r="AP2281" s="56" t="n">
        <x:f>IFERROR(AO2281/(K2281*1000000),"")</x:f>
        <x:v>0.46020220568723397</x:v>
      </x:c>
      <x:c r="AQ2281" s="57" t="n">
        <x:v>3137950</x:v>
      </x:c>
      <x:c r="AR2281" s="52" t="n">
        <x:v>0.5517118015663415</x:v>
      </x:c>
      <x:c r="AS2281" s="52" t="n">
        <x:v>-0.904059040590406</x:v>
      </x:c>
      <x:c r="AT2281" s="55" t="b">
        <x:v>0</x:v>
      </x:c>
      <x:c r="AU2281" s="50" t="str">
        <x:v>low_liquidity</x:v>
      </x:c>
      <x:c r="AV2281" s="58" t="n">
        <x:v>-0.3195628867062727</x:v>
      </x:c>
      <x:c r="AW2281" s="50" t="n">
        <x:v>3310</x:v>
      </x:c>
      <x:c r="AX2281" s="50" t="str">
        <x:v>Future Moat</x:v>
      </x:c>
      <x:c r="AY2281" s="50" t="str">
        <x:v>既存適格性フィルター不通過: low_liquidity / 60日平均売買代金2,000万円未満 / ローカル5年最大下落率-60%以下</x:v>
      </x:c>
      <x:c r="AZ2281" s="59" t="str">
        <x:v>2025-09-25 15:16</x:v>
      </x:c>
      <x:c r="BA2281" s="53" t="n">
        <x:v>44348</x:v>
      </x:c>
      <x:c r="BB2281" s="50"/>
      <x:c r="BC2281" s="50"/>
      <x:c r="BD2281" s="50"/>
    </x:row>
    <x:row r="2282">
      <x:c r="A2282" s="50" t="n">
        <x:v>2281</x:v>
      </x:c>
      <x:c r="B2282" s="50" t="str">
        <x:v>6371</x:v>
      </x:c>
      <x:c r="C2282" s="50" t="str">
        <x:v>6371.T</x:v>
      </x:c>
      <x:c r="D2282" s="50" t="str">
        <x:v>TSUBAKIMOTO CHAIN CO.</x:v>
      </x:c>
      <x:c r="E2282" s="50" t="str">
        <x:v>Prime Market (Domestic)</x:v>
      </x:c>
      <x:c r="F2282" s="50" t="str">
        <x:v>Machinery</x:v>
      </x:c>
      <x:c r="G2282" s="51" t="n">
        <x:v>193399</x:v>
      </x:c>
      <x:c r="H2282" s="51" t="n">
        <x:v>215879</x:v>
      </x:c>
      <x:c r="I2282" s="51" t="n">
        <x:v>251574</x:v>
      </x:c>
      <x:c r="J2282" s="51" t="n">
        <x:v>266812</x:v>
      </x:c>
      <x:c r="K2282" s="51" t="n">
        <x:v>279193</x:v>
      </x:c>
      <x:c r="L2282" s="52" t="n">
        <x:f>IFERROR(H2282/G2282-1,"")</x:f>
        <x:v>0.11623638178067108</x:v>
      </x:c>
      <x:c r="M2282" s="52" t="n">
        <x:f>IFERROR(I2282/H2282-1,"")</x:f>
        <x:v>0.1653472547121304</x:v>
      </x:c>
      <x:c r="N2282" s="52" t="n">
        <x:f>IFERROR(J2282/I2282-1,"")</x:f>
        <x:v>0.060570647205196115</x:v>
      </x:c>
      <x:c r="O2282" s="52" t="n">
        <x:f>IFERROR(K2282/J2282-1,"")</x:f>
        <x:v>0.04640346011423779</x:v>
      </x:c>
      <x:c r="P2282" s="52" t="n">
        <x:f>IFERROR((K2282/G2282)^(1/4)-1,"")</x:f>
        <x:v>0.09613129015770627</x:v>
      </x:c>
      <x:c r="Q2282" s="51" t="n">
        <x:v>22854</x:v>
      </x:c>
      <x:c r="R2282" s="52" t="n">
        <x:f>IFERROR(Q2282/K2282,"")</x:f>
        <x:v>0.08185735315713503</x:v>
      </x:c>
      <x:c r="S2282" s="53" t="n">
        <x:v>18019</x:v>
      </x:c>
      <x:c r="T2282" s="50" t="str">
        <x:v>EDINET_company_history</x:v>
      </x:c>
      <x:c r="U2282" s="50" t="str">
        <x:v>日本マスタートラスト信託銀行 株式会社（信託口）</x:v>
      </x:c>
      <x:c r="V2282" s="54" t="n">
        <x:v>0.1132</x:v>
      </x:c>
      <x:c r="W2282" s="50" t="str">
        <x:v>古 世 憲 二 / 木 村 隆 利</x:v>
      </x:c>
      <x:c r="X2282" s="50" t="b">
        <x:f>AND(COUNT(L2282:O2282)=4,L2282&gt;='設定'!$B$6,M2282&gt;='設定'!$B$6,N2282&gt;='設定'!$B$6,O2282&gt;='設定'!$B$6)</x:f>
        <x:v>0</x:v>
      </x:c>
      <x:c r="Y2282" s="50" t="b">
        <x:f>AND(COUNT(G2282:K2282)=5,P2282&gt;='設定'!$B$7)</x:f>
        <x:v>0</x:v>
      </x:c>
      <x:c r="Z2282" s="50" t="b">
        <x:f>AND(ISNUMBER(R2282),R2282&gt;='設定'!$B$8)</x:f>
        <x:v>0</x:v>
      </x:c>
      <x:c r="AA2282" s="50" t="b">
        <x:f>AND(ISNUMBER(S2282),S2282&gt;=DATE(YEAR('設定'!$B$10)-'設定'!$B$9,MONTH('設定'!$B$10),DAY('設定'!$B$10)))</x:f>
        <x:v>0</x:v>
      </x:c>
      <x:c r="AB2282" s="55" t="b">
        <x:v>0</x:v>
      </x:c>
      <x:c r="AC2282" s="55" t="b">
        <x:v>0</x:v>
      </x:c>
      <x:c r="AD2282" s="50" t="n">
        <x:f>IF(X2282,1,0)+IF(Z2282,1,0)+IF(AA2282,1,0)+IF(AB2282,1,0)</x:f>
        <x:v>0</x:v>
      </x:c>
      <x:c r="AE2282" s="50" t="n">
        <x:f>IF(Y2282,1,0)+IF(Z2282,1,0)+IF(AA2282,1,0)+IF(AB2282,1,0)</x:f>
        <x:v>0</x:v>
      </x:c>
      <x:c r="AF2282" s="50" t="n">
        <x:f>IF(Y2282,1,0)+IF(Z2282,1,0)+IF(AA2282,1,0)+IF(AC2282,1,0)</x:f>
        <x:v>0</x:v>
      </x:c>
      <x:c r="AG2282" s="53" t="n">
        <x:v>44348</x:v>
      </x:c>
      <x:c r="AH2282" s="50" t="str">
        <x:v>S100W70D</x:v>
      </x:c>
      <x:c r="AI2282" s="50" t="str">
        <x:v>NetSalesSummaryOfBusinessResults</x:v>
      </x:c>
      <x:c r="AJ2282" s="50" t="str">
        <x:v>OperatingIncome</x:v>
      </x:c>
      <x:c r="AK2282" s="53" t="n">
        <x:v>45747</x:v>
      </x:c>
      <x:c r="AL2282" s="50" t="str">
        <x:v>365/365/365/366/365</x:v>
      </x:c>
      <x:c r="AM2282" s="51" t="n">
        <x:v>102564479</x:v>
      </x:c>
      <x:c r="AN2282" s="51" t="n">
        <x:v>2649</x:v>
      </x:c>
      <x:c r="AO2282" s="51" t="n">
        <x:f>IFERROR(AM2282*AN2282,"")</x:f>
        <x:v>271693304871</x:v>
      </x:c>
      <x:c r="AP2282" s="56" t="n">
        <x:f>IFERROR(AO2282/(K2282*1000000),"")</x:f>
        <x:v>0.9731379542861032</x:v>
      </x:c>
      <x:c r="AQ2282" s="57" t="n">
        <x:v>534057133.3333333</x:v>
      </x:c>
      <x:c r="AR2282" s="52" t="n">
        <x:v>0.2572773985163257</x:v>
      </x:c>
      <x:c r="AS2282" s="52" t="n">
        <x:v>-0.2565913598093186</x:v>
      </x:c>
      <x:c r="AT2282" s="55" t="b">
        <x:v>1</x:v>
      </x:c>
      <x:c r="AU2282" s="50"/>
      <x:c r="AV2282" s="58" t="n">
        <x:v>0.3933636910812478</x:v>
      </x:c>
      <x:c r="AW2282" s="50" t="n">
        <x:v>211</x:v>
      </x:c>
      <x:c r="AX2282" s="50" t="str">
        <x:v>Future Moat</x:v>
      </x:c>
      <x:c r="AY2282" s="50" t="str">
        <x:v>目立つ機械的警告なし（定性確認は別途必要）</x:v>
      </x:c>
      <x:c r="AZ2282" s="59" t="str">
        <x:v>2025-06-26 13:37</x:v>
      </x:c>
      <x:c r="BA2282" s="53" t="n">
        <x:v>18019</x:v>
      </x:c>
      <x:c r="BB2282" s="50"/>
      <x:c r="BC2282" s="50"/>
      <x:c r="BD2282" s="50" t="str">
        <x:v>TOPIX Small 1</x:v>
      </x:c>
    </x:row>
    <x:row r="2283">
      <x:c r="A2283" s="50" t="n">
        <x:v>2282</x:v>
      </x:c>
      <x:c r="B2283" s="50" t="str">
        <x:v>4996</x:v>
      </x:c>
      <x:c r="C2283" s="50" t="str">
        <x:v>4996.T</x:v>
      </x:c>
      <x:c r="D2283" s="50" t="str">
        <x:v>KUMIAI CHEMICAL INDUSTRY CO.,LTD.</x:v>
      </x:c>
      <x:c r="E2283" s="50" t="str">
        <x:v>Prime Market (Domestic)</x:v>
      </x:c>
      <x:c r="F2283" s="50" t="str">
        <x:v>Chemicals</x:v>
      </x:c>
      <x:c r="G2283" s="51" t="n">
        <x:v>118176</x:v>
      </x:c>
      <x:c r="H2283" s="51" t="n">
        <x:v>145302</x:v>
      </x:c>
      <x:c r="I2283" s="51" t="n">
        <x:v>161002</x:v>
      </x:c>
      <x:c r="J2283" s="51" t="n">
        <x:v>161049</x:v>
      </x:c>
      <x:c r="K2283" s="51" t="n">
        <x:v>170462</x:v>
      </x:c>
      <x:c r="L2283" s="52" t="n">
        <x:f>IFERROR(H2283/G2283-1,"")</x:f>
        <x:v>0.2295389926888709</x:v>
      </x:c>
      <x:c r="M2283" s="52" t="n">
        <x:f>IFERROR(I2283/H2283-1,"")</x:f>
        <x:v>0.10805081829568763</x:v>
      </x:c>
      <x:c r="N2283" s="52" t="n">
        <x:f>IFERROR(J2283/I2283-1,"")</x:f>
        <x:v>0.0002919218394803469</x:v>
      </x:c>
      <x:c r="O2283" s="52" t="n">
        <x:f>IFERROR(K2283/J2283-1,"")</x:f>
        <x:v>0.05844804997236874</x:v>
      </x:c>
      <x:c r="P2283" s="52" t="n">
        <x:f>IFERROR((K2283/G2283)^(1/4)-1,"")</x:f>
        <x:v>0.09590920158878902</x:v>
      </x:c>
      <x:c r="Q2283" s="51" t="n">
        <x:v>10567</x:v>
      </x:c>
      <x:c r="R2283" s="52" t="n">
        <x:f>IFERROR(Q2283/K2283,"")</x:f>
        <x:v>0.061990355621780804</x:v>
      </x:c>
      <x:c r="S2283" s="53" t="n">
        <x:v>22951</x:v>
      </x:c>
      <x:c r="T2283" s="50" t="str">
        <x:v>EDINET_company_history</x:v>
      </x:c>
      <x:c r="U2283" s="50" t="str">
        <x:v>全国農業協同組合連合会</x:v>
      </x:c>
      <x:c r="V2283" s="54" t="n">
        <x:v>0.2202</x:v>
      </x:c>
      <x:c r="W2283" s="50" t="str">
        <x:v>横 山 優 / 今 井 克 樹</x:v>
      </x:c>
      <x:c r="X2283" s="50" t="b">
        <x:f>AND(COUNT(L2283:O2283)=4,L2283&gt;='設定'!$B$6,M2283&gt;='設定'!$B$6,N2283&gt;='設定'!$B$6,O2283&gt;='設定'!$B$6)</x:f>
        <x:v>0</x:v>
      </x:c>
      <x:c r="Y2283" s="50" t="b">
        <x:f>AND(COUNT(G2283:K2283)=5,P2283&gt;='設定'!$B$7)</x:f>
        <x:v>0</x:v>
      </x:c>
      <x:c r="Z2283" s="50" t="b">
        <x:f>AND(ISNUMBER(R2283),R2283&gt;='設定'!$B$8)</x:f>
        <x:v>0</x:v>
      </x:c>
      <x:c r="AA2283" s="50" t="b">
        <x:f>AND(ISNUMBER(S2283),S2283&gt;=DATE(YEAR('設定'!$B$10)-'設定'!$B$9,MONTH('設定'!$B$10),DAY('設定'!$B$10)))</x:f>
        <x:v>0</x:v>
      </x:c>
      <x:c r="AB2283" s="55" t="b">
        <x:v>0</x:v>
      </x:c>
      <x:c r="AC2283" s="55" t="b">
        <x:v>0</x:v>
      </x:c>
      <x:c r="AD2283" s="50" t="n">
        <x:f>IF(X2283,1,0)+IF(Z2283,1,0)+IF(AA2283,1,0)+IF(AB2283,1,0)</x:f>
        <x:v>0</x:v>
      </x:c>
      <x:c r="AE2283" s="50" t="n">
        <x:f>IF(Y2283,1,0)+IF(Z2283,1,0)+IF(AA2283,1,0)+IF(AB2283,1,0)</x:f>
        <x:v>0</x:v>
      </x:c>
      <x:c r="AF2283" s="50" t="n">
        <x:f>IF(Y2283,1,0)+IF(Z2283,1,0)+IF(AA2283,1,0)+IF(AC2283,1,0)</x:f>
        <x:v>0</x:v>
      </x:c>
      <x:c r="AG2283" s="53" t="n">
        <x:v>44348</x:v>
      </x:c>
      <x:c r="AH2283" s="50" t="str">
        <x:v>S100XH23</x:v>
      </x:c>
      <x:c r="AI2283" s="50" t="str">
        <x:v>NetSalesSummaryOfBusinessResults</x:v>
      </x:c>
      <x:c r="AJ2283" s="50" t="str">
        <x:v>OperatingIncome</x:v>
      </x:c>
      <x:c r="AK2283" s="53" t="n">
        <x:v>45961</x:v>
      </x:c>
      <x:c r="AL2283" s="50" t="str">
        <x:v>365/365/365/366/365</x:v>
      </x:c>
      <x:c r="AM2283" s="51" t="n">
        <x:v>120423112</x:v>
      </x:c>
      <x:c r="AN2283" s="51" t="n">
        <x:v>733</x:v>
      </x:c>
      <x:c r="AO2283" s="51" t="n">
        <x:f>IFERROR(AM2283*AN2283,"")</x:f>
        <x:v>88270141096</x:v>
      </x:c>
      <x:c r="AP2283" s="56" t="n">
        <x:f>IFERROR(AO2283/(K2283*1000000),"")</x:f>
        <x:v>0.5178288480482454</x:v>
      </x:c>
      <x:c r="AQ2283" s="57" t="n">
        <x:v>498276386.6666667</x:v>
      </x:c>
      <x:c r="AR2283" s="52" t="n">
        <x:v>0.295894983150869</x:v>
      </x:c>
      <x:c r="AS2283" s="52" t="n">
        <x:v>-0.423735145560083</x:v>
      </x:c>
      <x:c r="AT2283" s="55" t="b">
        <x:v>1</x:v>
      </x:c>
      <x:c r="AU2283" s="50"/>
      <x:c r="AV2283" s="58" t="n">
        <x:v>0.0829123723952808</x:v>
      </x:c>
      <x:c r="AW2283" s="50" t="n">
        <x:v>1334</x:v>
      </x:c>
      <x:c r="AX2283" s="50" t="str">
        <x:v>Future Moat</x:v>
      </x:c>
      <x:c r="AY2283" s="50" t="str">
        <x:v>目立つ機械的警告なし（定性確認は別途必要）</x:v>
      </x:c>
      <x:c r="AZ2283" s="59" t="str">
        <x:v>2026-01-27 09:15</x:v>
      </x:c>
      <x:c r="BA2283" s="53" t="n">
        <x:v>22951</x:v>
      </x:c>
      <x:c r="BB2283" s="50"/>
      <x:c r="BC2283" s="50"/>
      <x:c r="BD2283" s="50" t="str">
        <x:v>TOPIX Small 1</x:v>
      </x:c>
    </x:row>
    <x:row r="2284">
      <x:c r="A2284" s="50" t="n">
        <x:v>2283</x:v>
      </x:c>
      <x:c r="B2284" s="50" t="str">
        <x:v>3407</x:v>
      </x:c>
      <x:c r="C2284" s="50" t="str">
        <x:v>3407.T</x:v>
      </x:c>
      <x:c r="D2284" s="50" t="str">
        <x:v>ASAHI KASEI CORPORATION</x:v>
      </x:c>
      <x:c r="E2284" s="50" t="str">
        <x:v>Prime Market (Domestic)</x:v>
      </x:c>
      <x:c r="F2284" s="50" t="str">
        <x:v>Chemicals</x:v>
      </x:c>
      <x:c r="G2284" s="51" t="n">
        <x:v>2106051</x:v>
      </x:c>
      <x:c r="H2284" s="51" t="n">
        <x:v>2461317</x:v>
      </x:c>
      <x:c r="I2284" s="51" t="n">
        <x:v>2726485</x:v>
      </x:c>
      <x:c r="J2284" s="51" t="n">
        <x:v>2784878</x:v>
      </x:c>
      <x:c r="K2284" s="51" t="n">
        <x:v>3037312</x:v>
      </x:c>
      <x:c r="L2284" s="52" t="n">
        <x:f>IFERROR(H2284/G2284-1,"")</x:f>
        <x:v>0.16868822264987893</x:v>
      </x:c>
      <x:c r="M2284" s="52" t="n">
        <x:f>IFERROR(I2284/H2284-1,"")</x:f>
        <x:v>0.10773419271065054</x:v>
      </x:c>
      <x:c r="N2284" s="52" t="n">
        <x:f>IFERROR(J2284/I2284-1,"")</x:f>
        <x:v>0.021416952596474914</x:v>
      </x:c>
      <x:c r="O2284" s="52" t="n">
        <x:f>IFERROR(K2284/J2284-1,"")</x:f>
        <x:v>0.09064454529067345</x:v>
      </x:c>
      <x:c r="P2284" s="52" t="n">
        <x:f>IFERROR((K2284/G2284)^(1/4)-1,"")</x:f>
        <x:v>0.0958601400625625</x:v>
      </x:c>
      <x:c r="Q2284" s="51" t="n">
        <x:v>211921</x:v>
      </x:c>
      <x:c r="R2284" s="52" t="n">
        <x:f>IFERROR(Q2284/K2284,"")</x:f>
        <x:v>0.06977254888533019</x:v>
      </x:c>
      <x:c r="S2284" s="53" t="n">
        <x:v>44348</x:v>
      </x:c>
      <x:c r="T2284" s="50" t="str">
        <x:v>not_identified_before_local_window</x:v>
      </x:c>
      <x:c r="U2284" s="50" t="str">
        <x:v>日本マスタートラスト信託銀行株式会社(信託口) (注) １</x:v>
      </x:c>
      <x:c r="V2284" s="54" t="n">
        <x:v>0.1654</x:v>
      </x:c>
      <x:c r="W2284" s="50" t="str">
        <x:v>工藤 幸四郎 / 堀江 俊保</x:v>
      </x:c>
      <x:c r="X2284" s="50" t="b">
        <x:f>AND(COUNT(L2284:O2284)=4,L2284&gt;='設定'!$B$6,M2284&gt;='設定'!$B$6,N2284&gt;='設定'!$B$6,O2284&gt;='設定'!$B$6)</x:f>
        <x:v>0</x:v>
      </x:c>
      <x:c r="Y2284" s="50" t="b">
        <x:f>AND(COUNT(G2284:K2284)=5,P2284&gt;='設定'!$B$7)</x:f>
        <x:v>0</x:v>
      </x:c>
      <x:c r="Z2284" s="50" t="b">
        <x:f>AND(ISNUMBER(R2284),R2284&gt;='設定'!$B$8)</x:f>
        <x:v>0</x:v>
      </x:c>
      <x:c r="AA2284" s="50" t="b">
        <x:f>AND(ISNUMBER(S2284),S2284&gt;=DATE(YEAR('設定'!$B$10)-'設定'!$B$9,MONTH('設定'!$B$10),DAY('設定'!$B$10)))</x:f>
        <x:v>0</x:v>
      </x:c>
      <x:c r="AB2284" s="55" t="b">
        <x:v>0</x:v>
      </x:c>
      <x:c r="AC2284" s="55" t="b">
        <x:v>0</x:v>
      </x:c>
      <x:c r="AD2284" s="50" t="n">
        <x:f>IF(X2284,1,0)+IF(Z2284,1,0)+IF(AA2284,1,0)+IF(AB2284,1,0)</x:f>
        <x:v>0</x:v>
      </x:c>
      <x:c r="AE2284" s="50" t="n">
        <x:f>IF(Y2284,1,0)+IF(Z2284,1,0)+IF(AA2284,1,0)+IF(AB2284,1,0)</x:f>
        <x:v>0</x:v>
      </x:c>
      <x:c r="AF2284" s="50" t="n">
        <x:f>IF(Y2284,1,0)+IF(Z2284,1,0)+IF(AA2284,1,0)+IF(AC2284,1,0)</x:f>
        <x:v>0</x:v>
      </x:c>
      <x:c r="AG2284" s="53" t="n">
        <x:v>44348</x:v>
      </x:c>
      <x:c r="AH2284" s="50" t="str">
        <x:v>S100W2HS</x:v>
      </x:c>
      <x:c r="AI2284" s="50" t="str">
        <x:v>NetSalesSummaryOfBusinessResults</x:v>
      </x:c>
      <x:c r="AJ2284" s="50" t="str">
        <x:v>OperatingIncome</x:v>
      </x:c>
      <x:c r="AK2284" s="53" t="n">
        <x:v>45747</x:v>
      </x:c>
      <x:c r="AL2284" s="50" t="str">
        <x:v>365/365/365/366/365</x:v>
      </x:c>
      <x:c r="AM2284" s="51" t="n">
        <x:v>1357918132</x:v>
      </x:c>
      <x:c r="AN2284" s="51" t="n">
        <x:v>1768</x:v>
      </x:c>
      <x:c r="AO2284" s="51" t="n">
        <x:f>IFERROR(AM2284*AN2284,"")</x:f>
        <x:v>2400799257376</x:v>
      </x:c>
      <x:c r="AP2284" s="56" t="n">
        <x:f>IFERROR(AO2284/(K2284*1000000),"")</x:f>
        <x:v>0.7904355092186776</x:v>
      </x:c>
      <x:c r="AQ2284" s="57" t="n">
        <x:v>9208645430</x:v>
      </x:c>
      <x:c r="AR2284" s="52" t="n">
        <x:v>0.2546202078188406</x:v>
      </x:c>
      <x:c r="AS2284" s="52" t="n">
        <x:v>-0.2616810286211052</x:v>
      </x:c>
      <x:c r="AT2284" s="55" t="b">
        <x:v>1</x:v>
      </x:c>
      <x:c r="AU2284" s="50"/>
      <x:c r="AV2284" s="58" t="n">
        <x:v>0.3469445290797303</x:v>
      </x:c>
      <x:c r="AW2284" s="50" t="n">
        <x:v>316</x:v>
      </x:c>
      <x:c r="AX2284" s="50" t="str">
        <x:v>Future Moat</x:v>
      </x:c>
      <x:c r="AY2284" s="50" t="str">
        <x:v>目立つ機械的警告なし（定性確認は別途必要）</x:v>
      </x:c>
      <x:c r="AZ2284" s="59" t="str">
        <x:v>2025-06-25 13:50</x:v>
      </x:c>
      <x:c r="BA2284" s="53"/>
      <x:c r="BB2284" s="50"/>
      <x:c r="BC2284" s="50"/>
      <x:c r="BD2284" s="50" t="str">
        <x:v>TOPIX Large70</x:v>
      </x:c>
    </x:row>
    <x:row r="2285">
      <x:c r="A2285" s="50" t="n">
        <x:v>2284</x:v>
      </x:c>
      <x:c r="B2285" s="50" t="str">
        <x:v>9534</x:v>
      </x:c>
      <x:c r="C2285" s="50" t="str">
        <x:v>9534.T</x:v>
      </x:c>
      <x:c r="D2285" s="50" t="str">
        <x:v>HOKKAIDO GAS CO.,LTD.</x:v>
      </x:c>
      <x:c r="E2285" s="50" t="str">
        <x:v>Prime Market (Domestic)</x:v>
      </x:c>
      <x:c r="F2285" s="50" t="str">
        <x:v>Electric Power and Gas</x:v>
      </x:c>
      <x:c r="G2285" s="51" t="n">
        <x:v>118161</x:v>
      </x:c>
      <x:c r="H2285" s="51" t="n">
        <x:v>126957</x:v>
      </x:c>
      <x:c r="I2285" s="51" t="n">
        <x:v>174840</x:v>
      </x:c>
      <x:c r="J2285" s="51" t="n">
        <x:v>173885</x:v>
      </x:c>
      <x:c r="K2285" s="51" t="n">
        <x:v>170295</x:v>
      </x:c>
      <x:c r="L2285" s="52" t="n">
        <x:f>IFERROR(H2285/G2285-1,"")</x:f>
        <x:v>0.07444080534186415</x:v>
      </x:c>
      <x:c r="M2285" s="52" t="n">
        <x:f>IFERROR(I2285/H2285-1,"")</x:f>
        <x:v>0.37715919563316724</x:v>
      </x:c>
      <x:c r="N2285" s="52" t="n">
        <x:f>IFERROR(J2285/I2285-1,"")</x:f>
        <x:v>-0.005462136810798435</x:v>
      </x:c>
      <x:c r="O2285" s="52" t="n">
        <x:f>IFERROR(K2285/J2285-1,"")</x:f>
        <x:v>-0.020645829139948835</x:v>
      </x:c>
      <x:c r="P2285" s="52" t="n">
        <x:f>IFERROR((K2285/G2285)^(1/4)-1,"")</x:f>
        <x:v>0.09567545995849347</x:v>
      </x:c>
      <x:c r="Q2285" s="51" t="n">
        <x:v>14328</x:v>
      </x:c>
      <x:c r="R2285" s="52" t="n">
        <x:f>IFERROR(Q2285/K2285,"")</x:f>
        <x:v>0.08413635162512112</x:v>
      </x:c>
      <x:c r="S2285" s="53" t="n">
        <x:v>18019</x:v>
      </x:c>
      <x:c r="T2285" s="50" t="str">
        <x:v>EDINET_company_history</x:v>
      </x:c>
      <x:c r="U2285" s="50" t="str">
        <x:v>日本マスタートラスト信託銀行株式会社(信託口)</x:v>
      </x:c>
      <x:c r="V2285" s="54" t="n">
        <x:v>0.0855</x:v>
      </x:c>
      <x:c r="W2285" s="50" t="str">
        <x:v>大 槻 博 / 川 村 智 郷</x:v>
      </x:c>
      <x:c r="X2285" s="50" t="b">
        <x:f>AND(COUNT(L2285:O2285)=4,L2285&gt;='設定'!$B$6,M2285&gt;='設定'!$B$6,N2285&gt;='設定'!$B$6,O2285&gt;='設定'!$B$6)</x:f>
        <x:v>0</x:v>
      </x:c>
      <x:c r="Y2285" s="50" t="b">
        <x:f>AND(COUNT(G2285:K2285)=5,P2285&gt;='設定'!$B$7)</x:f>
        <x:v>0</x:v>
      </x:c>
      <x:c r="Z2285" s="50" t="b">
        <x:f>AND(ISNUMBER(R2285),R2285&gt;='設定'!$B$8)</x:f>
        <x:v>0</x:v>
      </x:c>
      <x:c r="AA2285" s="50" t="b">
        <x:f>AND(ISNUMBER(S2285),S2285&gt;=DATE(YEAR('設定'!$B$10)-'設定'!$B$9,MONTH('設定'!$B$10),DAY('設定'!$B$10)))</x:f>
        <x:v>0</x:v>
      </x:c>
      <x:c r="AB2285" s="55" t="b">
        <x:v>0</x:v>
      </x:c>
      <x:c r="AC2285" s="55" t="b">
        <x:v>0</x:v>
      </x:c>
      <x:c r="AD2285" s="50" t="n">
        <x:f>IF(X2285,1,0)+IF(Z2285,1,0)+IF(AA2285,1,0)+IF(AB2285,1,0)</x:f>
        <x:v>0</x:v>
      </x:c>
      <x:c r="AE2285" s="50" t="n">
        <x:f>IF(Y2285,1,0)+IF(Z2285,1,0)+IF(AA2285,1,0)+IF(AB2285,1,0)</x:f>
        <x:v>0</x:v>
      </x:c>
      <x:c r="AF2285" s="50" t="n">
        <x:f>IF(Y2285,1,0)+IF(Z2285,1,0)+IF(AA2285,1,0)+IF(AC2285,1,0)</x:f>
        <x:v>0</x:v>
      </x:c>
      <x:c r="AG2285" s="53" t="n">
        <x:v>44348</x:v>
      </x:c>
      <x:c r="AH2285" s="50" t="str">
        <x:v>S100VZH3</x:v>
      </x:c>
      <x:c r="AI2285" s="50" t="str">
        <x:v>NetSalesSummaryOfBusinessResults</x:v>
      </x:c>
      <x:c r="AJ2285" s="50" t="str">
        <x:v>OperatingIncome</x:v>
      </x:c>
      <x:c r="AK2285" s="53" t="n">
        <x:v>45747</x:v>
      </x:c>
      <x:c r="AL2285" s="50" t="str">
        <x:v>365/365/365/366/365</x:v>
      </x:c>
      <x:c r="AM2285" s="51" t="n">
        <x:v>88144330</x:v>
      </x:c>
      <x:c r="AN2285" s="51" t="n">
        <x:v>732</x:v>
      </x:c>
      <x:c r="AO2285" s="51" t="n">
        <x:f>IFERROR(AM2285*AN2285,"")</x:f>
        <x:v>64521649560</x:v>
      </x:c>
      <x:c r="AP2285" s="56" t="n">
        <x:f>IFERROR(AO2285/(K2285*1000000),"")</x:f>
        <x:v>0.37888164397075663</x:v>
      </x:c>
      <x:c r="AQ2285" s="57" t="n">
        <x:v>192052623.33333337</x:v>
      </x:c>
      <x:c r="AR2285" s="52" t="n">
        <x:v>0.263837936363565</x:v>
      </x:c>
      <x:c r="AS2285" s="52" t="n">
        <x:v>-0.3860254499361208</x:v>
      </x:c>
      <x:c r="AT2285" s="55" t="b">
        <x:v>1</x:v>
      </x:c>
      <x:c r="AU2285" s="50"/>
      <x:c r="AV2285" s="58" t="n">
        <x:v>0.2193509951292182</x:v>
      </x:c>
      <x:c r="AW2285" s="50" t="n">
        <x:v>630</x:v>
      </x:c>
      <x:c r="AX2285" s="50" t="str">
        <x:v>Core Moat</x:v>
      </x:c>
      <x:c r="AY2285" s="50" t="str">
        <x:v>目立つ機械的警告なし（定性確認は別途必要）</x:v>
      </x:c>
      <x:c r="AZ2285" s="59" t="str">
        <x:v>2025-06-19 09:59</x:v>
      </x:c>
      <x:c r="BA2285" s="53" t="n">
        <x:v>18019</x:v>
      </x:c>
      <x:c r="BB2285" s="50"/>
      <x:c r="BC2285" s="50"/>
      <x:c r="BD2285" s="50" t="str">
        <x:v>TOPIX Small 2</x:v>
      </x:c>
    </x:row>
    <x:row r="2286">
      <x:c r="A2286" s="50" t="n">
        <x:v>2285</x:v>
      </x:c>
      <x:c r="B2286" s="50" t="str">
        <x:v>5351</x:v>
      </x:c>
      <x:c r="C2286" s="50" t="str">
        <x:v>5351.T</x:v>
      </x:c>
      <x:c r="D2286" s="50" t="str">
        <x:v>SHINAGAWA REFRA CO.,LTD.</x:v>
      </x:c>
      <x:c r="E2286" s="50" t="str">
        <x:v>Prime Market (Domestic)</x:v>
      </x:c>
      <x:c r="F2286" s="50" t="str">
        <x:v>Glass and Ceramics Products</x:v>
      </x:c>
      <x:c r="G2286" s="51" t="n">
        <x:v>99969</x:v>
      </x:c>
      <x:c r="H2286" s="51" t="n">
        <x:v>110784</x:v>
      </x:c>
      <x:c r="I2286" s="51" t="n">
        <x:v>124963</x:v>
      </x:c>
      <x:c r="J2286" s="51" t="n">
        <x:v>144175</x:v>
      </x:c>
      <x:c r="K2286" s="51" t="n">
        <x:v>144072</x:v>
      </x:c>
      <x:c r="L2286" s="52" t="n">
        <x:f>IFERROR(H2286/G2286-1,"")</x:f>
        <x:v>0.10818353689643789</x:v>
      </x:c>
      <x:c r="M2286" s="52" t="n">
        <x:f>IFERROR(I2286/H2286-1,"")</x:f>
        <x:v>0.1279877960716349</x:v>
      </x:c>
      <x:c r="N2286" s="52" t="n">
        <x:f>IFERROR(J2286/I2286-1,"")</x:f>
        <x:v>0.15374150748621584</x:v>
      </x:c>
      <x:c r="O2286" s="52" t="n">
        <x:f>IFERROR(K2286/J2286-1,"")</x:f>
        <x:v>-0.0007144095717011023</x:v>
      </x:c>
      <x:c r="P2286" s="52" t="n">
        <x:f>IFERROR((K2286/G2286)^(1/4)-1,"")</x:f>
        <x:v>0.09566694404392262</x:v>
      </x:c>
      <x:c r="Q2286" s="51" t="n">
        <x:v>13278</x:v>
      </x:c>
      <x:c r="R2286" s="52" t="n">
        <x:f>IFERROR(Q2286/K2286,"")</x:f>
        <x:v>0.09216225220722972</x:v>
      </x:c>
      <x:c r="S2286" s="53" t="n">
        <x:v>18019</x:v>
      </x:c>
      <x:c r="T2286" s="50" t="str">
        <x:v>EDINET_company_history</x:v>
      </x:c>
      <x:c r="U2286" s="50" t="str">
        <x:v>ＪＦＥスチール株式会社</x:v>
      </x:c>
      <x:c r="V2286" s="54" t="n">
        <x:v>0.3488</x:v>
      </x:c>
      <x:c r="W2286" s="50" t="str">
        <x:v>藤原 弘之 / 小形 昌徳 / 三木 平基 / 福﨑 良雄</x:v>
      </x:c>
      <x:c r="X2286" s="50" t="b">
        <x:f>AND(COUNT(L2286:O2286)=4,L2286&gt;='設定'!$B$6,M2286&gt;='設定'!$B$6,N2286&gt;='設定'!$B$6,O2286&gt;='設定'!$B$6)</x:f>
        <x:v>0</x:v>
      </x:c>
      <x:c r="Y2286" s="50" t="b">
        <x:f>AND(COUNT(G2286:K2286)=5,P2286&gt;='設定'!$B$7)</x:f>
        <x:v>0</x:v>
      </x:c>
      <x:c r="Z2286" s="50" t="b">
        <x:f>AND(ISNUMBER(R2286),R2286&gt;='設定'!$B$8)</x:f>
        <x:v>0</x:v>
      </x:c>
      <x:c r="AA2286" s="50" t="b">
        <x:f>AND(ISNUMBER(S2286),S2286&gt;=DATE(YEAR('設定'!$B$10)-'設定'!$B$9,MONTH('設定'!$B$10),DAY('設定'!$B$10)))</x:f>
        <x:v>0</x:v>
      </x:c>
      <x:c r="AB2286" s="55" t="b">
        <x:v>0</x:v>
      </x:c>
      <x:c r="AC2286" s="55" t="b">
        <x:v>0</x:v>
      </x:c>
      <x:c r="AD2286" s="50" t="n">
        <x:f>IF(X2286,1,0)+IF(Z2286,1,0)+IF(AA2286,1,0)+IF(AB2286,1,0)</x:f>
        <x:v>0</x:v>
      </x:c>
      <x:c r="AE2286" s="50" t="n">
        <x:f>IF(Y2286,1,0)+IF(Z2286,1,0)+IF(AA2286,1,0)+IF(AB2286,1,0)</x:f>
        <x:v>0</x:v>
      </x:c>
      <x:c r="AF2286" s="50" t="n">
        <x:f>IF(Y2286,1,0)+IF(Z2286,1,0)+IF(AA2286,1,0)+IF(AC2286,1,0)</x:f>
        <x:v>0</x:v>
      </x:c>
      <x:c r="AG2286" s="53" t="n">
        <x:v>44348</x:v>
      </x:c>
      <x:c r="AH2286" s="50" t="str">
        <x:v>S100W6X8</x:v>
      </x:c>
      <x:c r="AI2286" s="50" t="str">
        <x:v>NetSalesSummaryOfBusinessResults</x:v>
      </x:c>
      <x:c r="AJ2286" s="50" t="str">
        <x:v>OperatingIncome</x:v>
      </x:c>
      <x:c r="AK2286" s="53" t="n">
        <x:v>45747</x:v>
      </x:c>
      <x:c r="AL2286" s="50" t="str">
        <x:v>365/365/365/366/365</x:v>
      </x:c>
      <x:c r="AM2286" s="51" t="n">
        <x:v>45603430</x:v>
      </x:c>
      <x:c r="AN2286" s="51" t="n">
        <x:v>1877</x:v>
      </x:c>
      <x:c r="AO2286" s="51" t="n">
        <x:f>IFERROR(AM2286*AN2286,"")</x:f>
        <x:v>85597638110</x:v>
      </x:c>
      <x:c r="AP2286" s="56" t="n">
        <x:f>IFERROR(AO2286/(K2286*1000000),"")</x:f>
        <x:v>0.5941309769420845</x:v>
      </x:c>
      <x:c r="AQ2286" s="57" t="n">
        <x:v>161283495</x:v>
      </x:c>
      <x:c r="AR2286" s="52" t="n">
        <x:v>0.2907382710618182</x:v>
      </x:c>
      <x:c r="AS2286" s="52" t="n">
        <x:v>-0.3092614752396548</x:v>
      </x:c>
      <x:c r="AT2286" s="55" t="b">
        <x:v>1</x:v>
      </x:c>
      <x:c r="AU2286" s="50"/>
      <x:c r="AV2286" s="58" t="n">
        <x:v>-0.0427232726021622</x:v>
      </x:c>
      <x:c r="AW2286" s="50" t="n">
        <x:v>2215</x:v>
      </x:c>
      <x:c r="AX2286" s="50" t="str">
        <x:v>Core Moat</x:v>
      </x:c>
      <x:c r="AY2286" s="50" t="str">
        <x:v>目立つ機械的警告なし（定性確認は別途必要）</x:v>
      </x:c>
      <x:c r="AZ2286" s="59" t="str">
        <x:v>2025-06-26 15:56</x:v>
      </x:c>
      <x:c r="BA2286" s="53" t="n">
        <x:v>18019</x:v>
      </x:c>
      <x:c r="BB2286" s="50"/>
      <x:c r="BC2286" s="50"/>
      <x:c r="BD2286" s="50" t="str">
        <x:v>TOPIX Small 1</x:v>
      </x:c>
    </x:row>
    <x:row r="2287">
      <x:c r="A2287" s="50" t="n">
        <x:v>2286</x:v>
      </x:c>
      <x:c r="B2287" s="50" t="str">
        <x:v>8014</x:v>
      </x:c>
      <x:c r="C2287" s="50" t="str">
        <x:v>8014.T</x:v>
      </x:c>
      <x:c r="D2287" s="50" t="str">
        <x:v>CHORI CO.,LTD.</x:v>
      </x:c>
      <x:c r="E2287" s="50" t="str">
        <x:v>Prime Market (Domestic)</x:v>
      </x:c>
      <x:c r="F2287" s="50" t="str">
        <x:v>Wholesale Trade</x:v>
      </x:c>
      <x:c r="G2287" s="51" t="n">
        <x:v>216233</x:v>
      </x:c>
      <x:c r="H2287" s="51" t="n">
        <x:v>284096</x:v>
      </x:c>
      <x:c r="I2287" s="51" t="n">
        <x:v>329389</x:v>
      </x:c>
      <x:c r="J2287" s="51" t="n">
        <x:v>307699</x:v>
      </x:c>
      <x:c r="K2287" s="51" t="n">
        <x:v>311546</x:v>
      </x:c>
      <x:c r="L2287" s="52" t="n">
        <x:f>IFERROR(H2287/G2287-1,"")</x:f>
        <x:v>0.3138420130137398</x:v>
      </x:c>
      <x:c r="M2287" s="52" t="n">
        <x:f>IFERROR(I2287/H2287-1,"")</x:f>
        <x:v>0.15942850304122547</x:v>
      </x:c>
      <x:c r="N2287" s="52" t="n">
        <x:f>IFERROR(J2287/I2287-1,"")</x:f>
        <x:v>-0.06584919350676555</x:v>
      </x:c>
      <x:c r="O2287" s="52" t="n">
        <x:f>IFERROR(K2287/J2287-1,"")</x:f>
        <x:v>0.012502478071102052</x:v>
      </x:c>
      <x:c r="P2287" s="52" t="n">
        <x:f>IFERROR((K2287/G2287)^(1/4)-1,"")</x:f>
        <x:v>0.09559502495878158</x:v>
      </x:c>
      <x:c r="Q2287" s="51" t="n">
        <x:v>14492</x:v>
      </x:c>
      <x:c r="R2287" s="52" t="n">
        <x:f>IFERROR(Q2287/K2287,"")</x:f>
        <x:v>0.04651640528204503</x:v>
      </x:c>
      <x:c r="S2287" s="53" t="n">
        <x:v>21794</x:v>
      </x:c>
      <x:c r="T2287" s="50" t="str">
        <x:v>EDINET_company_history</x:v>
      </x:c>
      <x:c r="U2287" s="50" t="str">
        <x:v>東レ株式会社</x:v>
      </x:c>
      <x:c r="V2287" s="54" t="n">
        <x:v>0.5233</x:v>
      </x:c>
      <x:c r="W2287" s="50" t="str">
        <x:v>迫 田 竜 之 / 垰 和 博</x:v>
      </x:c>
      <x:c r="X2287" s="50" t="b">
        <x:f>AND(COUNT(L2287:O2287)=4,L2287&gt;='設定'!$B$6,M2287&gt;='設定'!$B$6,N2287&gt;='設定'!$B$6,O2287&gt;='設定'!$B$6)</x:f>
        <x:v>0</x:v>
      </x:c>
      <x:c r="Y2287" s="50" t="b">
        <x:f>AND(COUNT(G2287:K2287)=5,P2287&gt;='設定'!$B$7)</x:f>
        <x:v>0</x:v>
      </x:c>
      <x:c r="Z2287" s="50" t="b">
        <x:f>AND(ISNUMBER(R2287),R2287&gt;='設定'!$B$8)</x:f>
        <x:v>0</x:v>
      </x:c>
      <x:c r="AA2287" s="50" t="b">
        <x:f>AND(ISNUMBER(S2287),S2287&gt;=DATE(YEAR('設定'!$B$10)-'設定'!$B$9,MONTH('設定'!$B$10),DAY('設定'!$B$10)))</x:f>
        <x:v>0</x:v>
      </x:c>
      <x:c r="AB2287" s="55" t="b">
        <x:v>0</x:v>
      </x:c>
      <x:c r="AC2287" s="55" t="b">
        <x:v>0</x:v>
      </x:c>
      <x:c r="AD2287" s="50" t="n">
        <x:f>IF(X2287,1,0)+IF(Z2287,1,0)+IF(AA2287,1,0)+IF(AB2287,1,0)</x:f>
        <x:v>0</x:v>
      </x:c>
      <x:c r="AE2287" s="50" t="n">
        <x:f>IF(Y2287,1,0)+IF(Z2287,1,0)+IF(AA2287,1,0)+IF(AB2287,1,0)</x:f>
        <x:v>0</x:v>
      </x:c>
      <x:c r="AF2287" s="50" t="n">
        <x:f>IF(Y2287,1,0)+IF(Z2287,1,0)+IF(AA2287,1,0)+IF(AC2287,1,0)</x:f>
        <x:v>0</x:v>
      </x:c>
      <x:c r="AG2287" s="53" t="n">
        <x:v>44348</x:v>
      </x:c>
      <x:c r="AH2287" s="50" t="str">
        <x:v>S100VWT5</x:v>
      </x:c>
      <x:c r="AI2287" s="50" t="str">
        <x:v>NetSalesSummaryOfBusinessResults</x:v>
      </x:c>
      <x:c r="AJ2287" s="50" t="str">
        <x:v>OperatingIncome</x:v>
      </x:c>
      <x:c r="AK2287" s="53" t="n">
        <x:v>45747</x:v>
      </x:c>
      <x:c r="AL2287" s="50" t="str">
        <x:v>365/365/365/366/365</x:v>
      </x:c>
      <x:c r="AM2287" s="51" t="n">
        <x:v>24781078</x:v>
      </x:c>
      <x:c r="AN2287" s="51" t="n">
        <x:v>3995</x:v>
      </x:c>
      <x:c r="AO2287" s="51" t="n">
        <x:f>IFERROR(AM2287*AN2287,"")</x:f>
        <x:v>99000406610</x:v>
      </x:c>
      <x:c r="AP2287" s="56" t="n">
        <x:f>IFERROR(AO2287/(K2287*1000000),"")</x:f>
        <x:v>0.3177713936625731</x:v>
      </x:c>
      <x:c r="AQ2287" s="57" t="n">
        <x:v>159292383.33333334</x:v>
      </x:c>
      <x:c r="AR2287" s="52" t="n">
        <x:v>0.2722841548312177</x:v>
      </x:c>
      <x:c r="AS2287" s="52" t="n">
        <x:v>-0.3751244150133349</x:v>
      </x:c>
      <x:c r="AT2287" s="55" t="b">
        <x:v>1</x:v>
      </x:c>
      <x:c r="AU2287" s="50"/>
      <x:c r="AV2287" s="58" t="n">
        <x:v>-0.083866155851429</x:v>
      </x:c>
      <x:c r="AW2287" s="50" t="n">
        <x:v>2497</x:v>
      </x:c>
      <x:c r="AX2287" s="50" t="str">
        <x:v>Core Moat</x:v>
      </x:c>
      <x:c r="AY2287" s="50" t="str">
        <x:v>目立つ機械的警告なし（定性確認は別途必要）</x:v>
      </x:c>
      <x:c r="AZ2287" s="59" t="str">
        <x:v>2025-06-13 13:40</x:v>
      </x:c>
      <x:c r="BA2287" s="53" t="n">
        <x:v>21794</x:v>
      </x:c>
      <x:c r="BB2287" s="50"/>
      <x:c r="BC2287" s="50"/>
      <x:c r="BD2287" s="50" t="str">
        <x:v>TOPIX Small 2</x:v>
      </x:c>
    </x:row>
    <x:row r="2288">
      <x:c r="A2288" s="50" t="n">
        <x:v>2287</x:v>
      </x:c>
      <x:c r="B2288" s="50" t="str">
        <x:v>1332</x:v>
      </x:c>
      <x:c r="C2288" s="50" t="str">
        <x:v>1332.T</x:v>
      </x:c>
      <x:c r="D2288" s="50" t="str">
        <x:v>Nissui Corporation</x:v>
      </x:c>
      <x:c r="E2288" s="50" t="str">
        <x:v>Prime Market (Domestic)</x:v>
      </x:c>
      <x:c r="F2288" s="50" t="str">
        <x:v>Fishery, Agriculture and Forestry</x:v>
      </x:c>
      <x:c r="G2288" s="51" t="n">
        <x:v>615044</x:v>
      </x:c>
      <x:c r="H2288" s="51" t="n">
        <x:v>693682</x:v>
      </x:c>
      <x:c r="I2288" s="51" t="n">
        <x:v>768181</x:v>
      </x:c>
      <x:c r="J2288" s="51" t="n">
        <x:v>831375</x:v>
      </x:c>
      <x:c r="K2288" s="51" t="n">
        <x:v>886126</x:v>
      </x:c>
      <x:c r="L2288" s="52" t="n">
        <x:f>IFERROR(H2288/G2288-1,"")</x:f>
        <x:v>0.1278575191368423</x:v>
      </x:c>
      <x:c r="M2288" s="52" t="n">
        <x:f>IFERROR(I2288/H2288-1,"")</x:f>
        <x:v>0.10739647273534558</x:v>
      </x:c>
      <x:c r="N2288" s="52" t="n">
        <x:f>IFERROR(J2288/I2288-1,"")</x:f>
        <x:v>0.08226446631718298</x:v>
      </x:c>
      <x:c r="O2288" s="52" t="n">
        <x:f>IFERROR(K2288/J2288-1,"")</x:f>
        <x:v>0.06585596150954753</x:v>
      </x:c>
      <x:c r="P2288" s="52" t="n">
        <x:f>IFERROR((K2288/G2288)^(1/4)-1,"")</x:f>
        <x:v>0.0955881426848999</x:v>
      </x:c>
      <x:c r="Q2288" s="51" t="n">
        <x:v>31779</x:v>
      </x:c>
      <x:c r="R2288" s="52" t="n">
        <x:f>IFERROR(Q2288/K2288,"")</x:f>
        <x:v>0.0358628456901163</x:v>
      </x:c>
      <x:c r="S2288" s="53" t="n">
        <x:v>18019</x:v>
      </x:c>
      <x:c r="T2288" s="50" t="str">
        <x:v>EDINET_company_history</x:v>
      </x:c>
      <x:c r="U2288" s="50" t="str">
        <x:v>日本マスタートラスト信託銀行株式会社（信託口）</x:v>
      </x:c>
      <x:c r="V2288" s="54" t="n">
        <x:v>0.2239</x:v>
      </x:c>
      <x:c r="W2288" s="50" t="str">
        <x:v>浜 田 晋 吾 / 田 中 輝</x:v>
      </x:c>
      <x:c r="X2288" s="50" t="b">
        <x:f>AND(COUNT(L2288:O2288)=4,L2288&gt;='設定'!$B$6,M2288&gt;='設定'!$B$6,N2288&gt;='設定'!$B$6,O2288&gt;='設定'!$B$6)</x:f>
        <x:v>0</x:v>
      </x:c>
      <x:c r="Y2288" s="50" t="b">
        <x:f>AND(COUNT(G2288:K2288)=5,P2288&gt;='設定'!$B$7)</x:f>
        <x:v>0</x:v>
      </x:c>
      <x:c r="Z2288" s="50" t="b">
        <x:f>AND(ISNUMBER(R2288),R2288&gt;='設定'!$B$8)</x:f>
        <x:v>0</x:v>
      </x:c>
      <x:c r="AA2288" s="50" t="b">
        <x:f>AND(ISNUMBER(S2288),S2288&gt;=DATE(YEAR('設定'!$B$10)-'設定'!$B$9,MONTH('設定'!$B$10),DAY('設定'!$B$10)))</x:f>
        <x:v>0</x:v>
      </x:c>
      <x:c r="AB2288" s="55" t="b">
        <x:v>0</x:v>
      </x:c>
      <x:c r="AC2288" s="55" t="b">
        <x:v>0</x:v>
      </x:c>
      <x:c r="AD2288" s="50" t="n">
        <x:f>IF(X2288,1,0)+IF(Z2288,1,0)+IF(AA2288,1,0)+IF(AB2288,1,0)</x:f>
        <x:v>0</x:v>
      </x:c>
      <x:c r="AE2288" s="50" t="n">
        <x:f>IF(Y2288,1,0)+IF(Z2288,1,0)+IF(AA2288,1,0)+IF(AB2288,1,0)</x:f>
        <x:v>0</x:v>
      </x:c>
      <x:c r="AF2288" s="50" t="n">
        <x:f>IF(Y2288,1,0)+IF(Z2288,1,0)+IF(AA2288,1,0)+IF(AC2288,1,0)</x:f>
        <x:v>0</x:v>
      </x:c>
      <x:c r="AG2288" s="53" t="n">
        <x:v>44348</x:v>
      </x:c>
      <x:c r="AH2288" s="50" t="str">
        <x:v>S100W2X5</x:v>
      </x:c>
      <x:c r="AI2288" s="50" t="str">
        <x:v>NetSalesSummaryOfBusinessResults</x:v>
      </x:c>
      <x:c r="AJ2288" s="50" t="str">
        <x:v>OperatingIncome</x:v>
      </x:c>
      <x:c r="AK2288" s="53" t="n">
        <x:v>45747</x:v>
      </x:c>
      <x:c r="AL2288" s="50" t="str">
        <x:v>365/365/365/366/365</x:v>
      </x:c>
      <x:c r="AM2288" s="51" t="n">
        <x:v>311145377</x:v>
      </x:c>
      <x:c r="AN2288" s="51" t="n">
        <x:v>1308.5</x:v>
      </x:c>
      <x:c r="AO2288" s="51" t="n">
        <x:f>IFERROR(AM2288*AN2288,"")</x:f>
        <x:v>407133725804.5</x:v>
      </x:c>
      <x:c r="AP2288" s="56" t="n">
        <x:f>IFERROR(AO2288/(K2288*1000000),"")</x:f>
        <x:v>0.45945353798951843</x:v>
      </x:c>
      <x:c r="AQ2288" s="57" t="n">
        <x:v>1936423690.8333333</x:v>
      </x:c>
      <x:c r="AR2288" s="52" t="n">
        <x:v>0.2593559639152851</x:v>
      </x:c>
      <x:c r="AS2288" s="52" t="n">
        <x:v>-0.2650957831909872</x:v>
      </x:c>
      <x:c r="AT2288" s="55" t="b">
        <x:v>1</x:v>
      </x:c>
      <x:c r="AU2288" s="50"/>
      <x:c r="AV2288" s="58" t="n">
        <x:v>0.0061781310989038</x:v>
      </x:c>
      <x:c r="AW2288" s="50" t="n">
        <x:v>1817</x:v>
      </x:c>
      <x:c r="AX2288" s="50" t="str">
        <x:v>Core Moat</x:v>
      </x:c>
      <x:c r="AY2288" s="50" t="str">
        <x:v>目立つ機械的警告なし（定性確認は別途必要）</x:v>
      </x:c>
      <x:c r="AZ2288" s="59" t="str">
        <x:v>2025-06-26 13:21</x:v>
      </x:c>
      <x:c r="BA2288" s="53" t="n">
        <x:v>18019</x:v>
      </x:c>
      <x:c r="BB2288" s="50"/>
      <x:c r="BC2288" s="50"/>
      <x:c r="BD2288" s="50" t="str">
        <x:v>TOPIX Mid400</x:v>
      </x:c>
    </x:row>
    <x:row r="2289">
      <x:c r="A2289" s="50" t="n">
        <x:v>2288</x:v>
      </x:c>
      <x:c r="B2289" s="50" t="str">
        <x:v>7682</x:v>
      </x:c>
      <x:c r="C2289" s="50" t="str">
        <x:v>7682.T</x:v>
      </x:c>
      <x:c r="D2289" s="50" t="str">
        <x:v>HAMAYUU CO.,LTD.</x:v>
      </x:c>
      <x:c r="E2289" s="50" t="str">
        <x:v>Standard Market(Domestic)</x:v>
      </x:c>
      <x:c r="F2289" s="50" t="str">
        <x:v>Retail Trade</x:v>
      </x:c>
      <x:c r="G2289" s="51" t="n">
        <x:v>4228.619</x:v>
      </x:c>
      <x:c r="H2289" s="51" t="n">
        <x:v>4545.428</x:v>
      </x:c>
      <x:c r="I2289" s="51" t="n">
        <x:v>5271.739</x:v>
      </x:c>
      <x:c r="J2289" s="51" t="n">
        <x:v>5774.73</x:v>
      </x:c>
      <x:c r="K2289" s="51" t="n">
        <x:v>6092.106</x:v>
      </x:c>
      <x:c r="L2289" s="52" t="n">
        <x:f>IFERROR(H2289/G2289-1,"")</x:f>
        <x:v>0.07492020444499725</x:v>
      </x:c>
      <x:c r="M2289" s="52" t="n">
        <x:f>IFERROR(I2289/H2289-1,"")</x:f>
        <x:v>0.15978935316982246</x:v>
      </x:c>
      <x:c r="N2289" s="52" t="n">
        <x:f>IFERROR(J2289/I2289-1,"")</x:f>
        <x:v>0.09541272813392321</x:v>
      </x:c>
      <x:c r="O2289" s="52" t="n">
        <x:f>IFERROR(K2289/J2289-1,"")</x:f>
        <x:v>0.05495945264973434</x:v>
      </x:c>
      <x:c r="P2289" s="52" t="n">
        <x:f>IFERROR((K2289/G2289)^(1/4)-1,"")</x:f>
        <x:v>0.09557527776683528</x:v>
      </x:c>
      <x:c r="Q2289" s="51" t="n">
        <x:v>189.447</x:v>
      </x:c>
      <x:c r="R2289" s="52" t="n">
        <x:f>IFERROR(Q2289/K2289,"")</x:f>
        <x:v>0.03109712798825234</x:v>
      </x:c>
      <x:c r="S2289" s="53" t="n">
        <x:v>43739</x:v>
      </x:c>
      <x:c r="T2289" s="50" t="str">
        <x:v>EDINET_company_history</x:v>
      </x:c>
      <x:c r="U2289" s="50" t="str">
        <x:v>有限会社AMcosmos</x:v>
      </x:c>
      <x:c r="V2289" s="54" t="n">
        <x:v>0.1941</x:v>
      </x:c>
      <x:c r="W2289" s="50" t="str">
        <x:v>林 永芳</x:v>
      </x:c>
      <x:c r="X2289" s="50" t="b">
        <x:f>AND(COUNT(L2289:O2289)=4,L2289&gt;='設定'!$B$6,M2289&gt;='設定'!$B$6,N2289&gt;='設定'!$B$6,O2289&gt;='設定'!$B$6)</x:f>
        <x:v>0</x:v>
      </x:c>
      <x:c r="Y2289" s="50" t="b">
        <x:f>AND(COUNT(G2289:K2289)=5,P2289&gt;='設定'!$B$7)</x:f>
        <x:v>0</x:v>
      </x:c>
      <x:c r="Z2289" s="50" t="b">
        <x:f>AND(ISNUMBER(R2289),R2289&gt;='設定'!$B$8)</x:f>
        <x:v>0</x:v>
      </x:c>
      <x:c r="AA2289" s="50" t="b">
        <x:f>AND(ISNUMBER(S2289),S2289&gt;=DATE(YEAR('設定'!$B$10)-'設定'!$B$9,MONTH('設定'!$B$10),DAY('設定'!$B$10)))</x:f>
        <x:v>0</x:v>
      </x:c>
      <x:c r="AB2289" s="55" t="b">
        <x:v>0</x:v>
      </x:c>
      <x:c r="AC2289" s="55" t="b">
        <x:v>0</x:v>
      </x:c>
      <x:c r="AD2289" s="50" t="n">
        <x:f>IF(X2289,1,0)+IF(Z2289,1,0)+IF(AA2289,1,0)+IF(AB2289,1,0)</x:f>
        <x:v>0</x:v>
      </x:c>
      <x:c r="AE2289" s="50" t="n">
        <x:f>IF(Y2289,1,0)+IF(Z2289,1,0)+IF(AA2289,1,0)+IF(AB2289,1,0)</x:f>
        <x:v>0</x:v>
      </x:c>
      <x:c r="AF2289" s="50" t="n">
        <x:f>IF(Y2289,1,0)+IF(Z2289,1,0)+IF(AA2289,1,0)+IF(AC2289,1,0)</x:f>
        <x:v>0</x:v>
      </x:c>
      <x:c r="AG2289" s="53" t="n">
        <x:v>44348</x:v>
      </x:c>
      <x:c r="AH2289" s="50" t="str">
        <x:v>S100WXPT</x:v>
      </x:c>
      <x:c r="AI2289" s="50" t="str">
        <x:v>NetSalesSummaryOfBusinessResults</x:v>
      </x:c>
      <x:c r="AJ2289" s="50" t="str">
        <x:v>OperatingIncome</x:v>
      </x:c>
      <x:c r="AK2289" s="53" t="n">
        <x:v>45869</x:v>
      </x:c>
      <x:c r="AL2289" s="50" t="str">
        <x:v>365/365/365/366/365</x:v>
      </x:c>
      <x:c r="AM2289" s="51" t="n">
        <x:v>2163170</x:v>
      </x:c>
      <x:c r="AN2289" s="51" t="n">
        <x:v>4065</x:v>
      </x:c>
      <x:c r="AO2289" s="51" t="n">
        <x:f>IFERROR(AM2289*AN2289,"")</x:f>
        <x:v>8793286050</x:v>
      </x:c>
      <x:c r="AP2289" s="56" t="n">
        <x:f>IFERROR(AO2289/(K2289*1000000),"")</x:f>
        <x:v>1.4433901921601495</x:v>
      </x:c>
      <x:c r="AQ2289" s="57" t="n">
        <x:v>6283433.333333333</x:v>
      </x:c>
      <x:c r="AR2289" s="52" t="n">
        <x:v>0.2108704056818842</x:v>
      </x:c>
      <x:c r="AS2289" s="52" t="n">
        <x:v>-0.3144753428672325</x:v>
      </x:c>
      <x:c r="AT2289" s="55" t="b">
        <x:v>0</x:v>
      </x:c>
      <x:c r="AU2289" s="50" t="str">
        <x:v>low_liquidity</x:v>
      </x:c>
      <x:c r="AV2289" s="58" t="n">
        <x:v>-0.0851548849367879</x:v>
      </x:c>
      <x:c r="AW2289" s="50" t="n">
        <x:v>2504</x:v>
      </x:c>
      <x:c r="AX2289" s="50" t="str">
        <x:v>Transformation Moat</x:v>
      </x:c>
      <x:c r="AY2289" s="50" t="str">
        <x:v>既存適格性フィルター不通過: low_liquidity / 60日平均売買代金2,000万円未満</x:v>
      </x:c>
      <x:c r="AZ2289" s="59" t="str">
        <x:v>2025-10-30 15:30</x:v>
      </x:c>
      <x:c r="BA2289" s="53" t="n">
        <x:v>43739</x:v>
      </x:c>
      <x:c r="BB2289" s="50"/>
      <x:c r="BC2289" s="50"/>
      <x:c r="BD2289" s="50"/>
    </x:row>
    <x:row r="2290">
      <x:c r="A2290" s="50" t="n">
        <x:v>2289</x:v>
      </x:c>
      <x:c r="B2290" s="50" t="str">
        <x:v>6125</x:v>
      </x:c>
      <x:c r="C2290" s="50" t="str">
        <x:v>6125.T</x:v>
      </x:c>
      <x:c r="D2290" s="50" t="str">
        <x:v>OKAMOTO MACHINE TOOL WORKS,LTD.</x:v>
      </x:c>
      <x:c r="E2290" s="50" t="str">
        <x:v>Standard Market(Domestic)</x:v>
      </x:c>
      <x:c r="F2290" s="50" t="str">
        <x:v>Machinery</x:v>
      </x:c>
      <x:c r="G2290" s="51" t="n">
        <x:v>30372</x:v>
      </x:c>
      <x:c r="H2290" s="51" t="n">
        <x:v>37547</x:v>
      </x:c>
      <x:c r="I2290" s="51" t="n">
        <x:v>45524</x:v>
      </x:c>
      <x:c r="J2290" s="51" t="n">
        <x:v>50198</x:v>
      </x:c>
      <x:c r="K2290" s="51" t="n">
        <x:v>43734</x:v>
      </x:c>
      <x:c r="L2290" s="52" t="n">
        <x:f>IFERROR(H2290/G2290-1,"")</x:f>
        <x:v>0.23623732385091523</x:v>
      </x:c>
      <x:c r="M2290" s="52" t="n">
        <x:f>IFERROR(I2290/H2290-1,"")</x:f>
        <x:v>0.21245372466508639</x:v>
      </x:c>
      <x:c r="N2290" s="52" t="n">
        <x:f>IFERROR(J2290/I2290-1,"")</x:f>
        <x:v>0.10267111853088484</x:v>
      </x:c>
      <x:c r="O2290" s="52" t="n">
        <x:f>IFERROR(K2290/J2290-1,"")</x:f>
        <x:v>-0.12877007052073786</x:v>
      </x:c>
      <x:c r="P2290" s="52" t="n">
        <x:f>IFERROR((K2290/G2290)^(1/4)-1,"")</x:f>
        <x:v>0.0954345951424378</x:v>
      </x:c>
      <x:c r="Q2290" s="51" t="n">
        <x:v>3015</x:v>
      </x:c>
      <x:c r="R2290" s="52" t="n">
        <x:f>IFERROR(Q2290/K2290,"")</x:f>
        <x:v>0.06893949787350803</x:v>
      </x:c>
      <x:c r="S2290" s="53" t="n">
        <x:v>23285</x:v>
      </x:c>
      <x:c r="T2290" s="50" t="str">
        <x:v>EDINET_company_history</x:v>
      </x:c>
      <x:c r="U2290" s="50" t="str">
        <x:v>三井物産株式会社</x:v>
      </x:c>
      <x:c r="V2290" s="54" t="n">
        <x:v>0.3004</x:v>
      </x:c>
      <x:c r="W2290" s="50" t="str">
        <x:v>石井 常路</x:v>
      </x:c>
      <x:c r="X2290" s="50" t="b">
        <x:f>AND(COUNT(L2290:O2290)=4,L2290&gt;='設定'!$B$6,M2290&gt;='設定'!$B$6,N2290&gt;='設定'!$B$6,O2290&gt;='設定'!$B$6)</x:f>
        <x:v>0</x:v>
      </x:c>
      <x:c r="Y2290" s="50" t="b">
        <x:f>AND(COUNT(G2290:K2290)=5,P2290&gt;='設定'!$B$7)</x:f>
        <x:v>0</x:v>
      </x:c>
      <x:c r="Z2290" s="50" t="b">
        <x:f>AND(ISNUMBER(R2290),R2290&gt;='設定'!$B$8)</x:f>
        <x:v>0</x:v>
      </x:c>
      <x:c r="AA2290" s="50" t="b">
        <x:f>AND(ISNUMBER(S2290),S2290&gt;=DATE(YEAR('設定'!$B$10)-'設定'!$B$9,MONTH('設定'!$B$10),DAY('設定'!$B$10)))</x:f>
        <x:v>0</x:v>
      </x:c>
      <x:c r="AB2290" s="55" t="b">
        <x:v>0</x:v>
      </x:c>
      <x:c r="AC2290" s="55" t="b">
        <x:v>0</x:v>
      </x:c>
      <x:c r="AD2290" s="50" t="n">
        <x:f>IF(X2290,1,0)+IF(Z2290,1,0)+IF(AA2290,1,0)+IF(AB2290,1,0)</x:f>
        <x:v>0</x:v>
      </x:c>
      <x:c r="AE2290" s="50" t="n">
        <x:f>IF(Y2290,1,0)+IF(Z2290,1,0)+IF(AA2290,1,0)+IF(AB2290,1,0)</x:f>
        <x:v>0</x:v>
      </x:c>
      <x:c r="AF2290" s="50" t="n">
        <x:f>IF(Y2290,1,0)+IF(Z2290,1,0)+IF(AA2290,1,0)+IF(AC2290,1,0)</x:f>
        <x:v>0</x:v>
      </x:c>
      <x:c r="AG2290" s="53" t="n">
        <x:v>44348</x:v>
      </x:c>
      <x:c r="AH2290" s="50" t="str">
        <x:v>S100W4PC</x:v>
      </x:c>
      <x:c r="AI2290" s="50" t="str">
        <x:v>NetSalesSummaryOfBusinessResults</x:v>
      </x:c>
      <x:c r="AJ2290" s="50" t="str">
        <x:v>OperatingIncome</x:v>
      </x:c>
      <x:c r="AK2290" s="53" t="n">
        <x:v>45747</x:v>
      </x:c>
      <x:c r="AL2290" s="50" t="str">
        <x:v>365/365/365/366/365</x:v>
      </x:c>
      <x:c r="AM2290" s="51" t="n">
        <x:v>6611095</x:v>
      </x:c>
      <x:c r="AN2290" s="51" t="n">
        <x:v>5340</x:v>
      </x:c>
      <x:c r="AO2290" s="51" t="n">
        <x:f>IFERROR(AM2290*AN2290,"")</x:f>
        <x:v>35303247300</x:v>
      </x:c>
      <x:c r="AP2290" s="56" t="n">
        <x:f>IFERROR(AO2290/(K2290*1000000),"")</x:f>
        <x:v>0.8072265811496776</x:v>
      </x:c>
      <x:c r="AQ2290" s="57" t="n">
        <x:v>237973250</x:v>
      </x:c>
      <x:c r="AR2290" s="52" t="n">
        <x:v>0.414740940537994</x:v>
      </x:c>
      <x:c r="AS2290" s="52" t="n">
        <x:v>-0.5433265965630905</x:v>
      </x:c>
      <x:c r="AT2290" s="55" t="b">
        <x:v>1</x:v>
      </x:c>
      <x:c r="AU2290" s="50"/>
      <x:c r="AV2290" s="58" t="n">
        <x:v>0.103936751456088</x:v>
      </x:c>
      <x:c r="AW2290" s="50" t="n">
        <x:v>1209</x:v>
      </x:c>
      <x:c r="AX2290" s="50" t="str">
        <x:v>Future Moat</x:v>
      </x:c>
      <x:c r="AY2290" s="50" t="str">
        <x:v>目立つ機械的警告なし（定性確認は別途必要）</x:v>
      </x:c>
      <x:c r="AZ2290" s="59" t="str">
        <x:v>2025-06-26 11:03</x:v>
      </x:c>
      <x:c r="BA2290" s="53" t="n">
        <x:v>23285</x:v>
      </x:c>
      <x:c r="BB2290" s="50"/>
      <x:c r="BC2290" s="50"/>
      <x:c r="BD2290" s="50"/>
    </x:row>
    <x:row r="2291">
      <x:c r="A2291" s="50" t="n">
        <x:v>2290</x:v>
      </x:c>
      <x:c r="B2291" s="50" t="str">
        <x:v>7239</x:v>
      </x:c>
      <x:c r="C2291" s="50" t="str">
        <x:v>7239.T</x:v>
      </x:c>
      <x:c r="D2291" s="50" t="str">
        <x:v>TACHI-S CO.,LTD.</x:v>
      </x:c>
      <x:c r="E2291" s="50" t="str">
        <x:v>Prime Market (Domestic)</x:v>
      </x:c>
      <x:c r="F2291" s="50" t="str">
        <x:v>Transportation Equipment</x:v>
      </x:c>
      <x:c r="G2291" s="51" t="n">
        <x:v>198500</x:v>
      </x:c>
      <x:c r="H2291" s="51" t="n">
        <x:v>206441</x:v>
      </x:c>
      <x:c r="I2291" s="51" t="n">
        <x:v>243436</x:v>
      </x:c>
      <x:c r="J2291" s="51" t="n">
        <x:v>292947</x:v>
      </x:c>
      <x:c r="K2291" s="51" t="n">
        <x:v>285394</x:v>
      </x:c>
      <x:c r="L2291" s="52" t="n">
        <x:f>IFERROR(H2291/G2291-1,"")</x:f>
        <x:v>0.040005037783375386</x:v>
      </x:c>
      <x:c r="M2291" s="52" t="n">
        <x:f>IFERROR(I2291/H2291-1,"")</x:f>
        <x:v>0.17920374344243628</x:v>
      </x:c>
      <x:c r="N2291" s="52" t="n">
        <x:f>IFERROR(J2291/I2291-1,"")</x:f>
        <x:v>0.2033840516603953</x:v>
      </x:c>
      <x:c r="O2291" s="52" t="n">
        <x:f>IFERROR(K2291/J2291-1,"")</x:f>
        <x:v>-0.025782820783281646</x:v>
      </x:c>
      <x:c r="P2291" s="52" t="n">
        <x:f>IFERROR((K2291/G2291)^(1/4)-1,"")</x:f>
        <x:v>0.09501755531628708</x:v>
      </x:c>
      <x:c r="Q2291" s="51" t="n">
        <x:v>9625</x:v>
      </x:c>
      <x:c r="R2291" s="52" t="n">
        <x:f>IFERROR(Q2291/K2291,"")</x:f>
        <x:v>0.03372530606810234</x:v>
      </x:c>
      <x:c r="S2291" s="53" t="n">
        <x:v>30956</x:v>
      </x:c>
      <x:c r="T2291" s="50" t="str">
        <x:v>EDINET_company_history</x:v>
      </x:c>
      <x:c r="U2291" s="50" t="str">
        <x:v>日本マスタートラスト信託銀行株式会社（信託口）</x:v>
      </x:c>
      <x:c r="V2291" s="54" t="n">
        <x:v>0.1438</x:v>
      </x:c>
      <x:c r="W2291" s="50" t="str">
        <x:v>山 本 雄 一 郎 / 小 松 篤 司</x:v>
      </x:c>
      <x:c r="X2291" s="50" t="b">
        <x:f>AND(COUNT(L2291:O2291)=4,L2291&gt;='設定'!$B$6,M2291&gt;='設定'!$B$6,N2291&gt;='設定'!$B$6,O2291&gt;='設定'!$B$6)</x:f>
        <x:v>0</x:v>
      </x:c>
      <x:c r="Y2291" s="50" t="b">
        <x:f>AND(COUNT(G2291:K2291)=5,P2291&gt;='設定'!$B$7)</x:f>
        <x:v>0</x:v>
      </x:c>
      <x:c r="Z2291" s="50" t="b">
        <x:f>AND(ISNUMBER(R2291),R2291&gt;='設定'!$B$8)</x:f>
        <x:v>0</x:v>
      </x:c>
      <x:c r="AA2291" s="50" t="b">
        <x:f>AND(ISNUMBER(S2291),S2291&gt;=DATE(YEAR('設定'!$B$10)-'設定'!$B$9,MONTH('設定'!$B$10),DAY('設定'!$B$10)))</x:f>
        <x:v>0</x:v>
      </x:c>
      <x:c r="AB2291" s="55" t="b">
        <x:v>0</x:v>
      </x:c>
      <x:c r="AC2291" s="55" t="b">
        <x:v>0</x:v>
      </x:c>
      <x:c r="AD2291" s="50" t="n">
        <x:f>IF(X2291,1,0)+IF(Z2291,1,0)+IF(AA2291,1,0)+IF(AB2291,1,0)</x:f>
        <x:v>0</x:v>
      </x:c>
      <x:c r="AE2291" s="50" t="n">
        <x:f>IF(Y2291,1,0)+IF(Z2291,1,0)+IF(AA2291,1,0)+IF(AB2291,1,0)</x:f>
        <x:v>0</x:v>
      </x:c>
      <x:c r="AF2291" s="50" t="n">
        <x:f>IF(Y2291,1,0)+IF(Z2291,1,0)+IF(AA2291,1,0)+IF(AC2291,1,0)</x:f>
        <x:v>0</x:v>
      </x:c>
      <x:c r="AG2291" s="53" t="n">
        <x:v>44348</x:v>
      </x:c>
      <x:c r="AH2291" s="50" t="str">
        <x:v>S100W02F</x:v>
      </x:c>
      <x:c r="AI2291" s="50" t="str">
        <x:v>NetSalesSummaryOfBusinessResults</x:v>
      </x:c>
      <x:c r="AJ2291" s="50" t="str">
        <x:v>OperatingIncome</x:v>
      </x:c>
      <x:c r="AK2291" s="53" t="n">
        <x:v>45747</x:v>
      </x:c>
      <x:c r="AL2291" s="50" t="str">
        <x:v>365/365/365/366/365</x:v>
      </x:c>
      <x:c r="AM2291" s="51" t="n">
        <x:v>34613146</x:v>
      </x:c>
      <x:c r="AN2291" s="51" t="n">
        <x:v>2197</x:v>
      </x:c>
      <x:c r="AO2291" s="51" t="n">
        <x:f>IFERROR(AM2291*AN2291,"")</x:f>
        <x:v>76045081762</x:v>
      </x:c>
      <x:c r="AP2291" s="56" t="n">
        <x:f>IFERROR(AO2291/(K2291*1000000),"")</x:f>
        <x:v>0.2664564838854356</x:v>
      </x:c>
      <x:c r="AQ2291" s="57" t="n">
        <x:v>269835560</x:v>
      </x:c>
      <x:c r="AR2291" s="52" t="n">
        <x:v>0.2656373908612676</x:v>
      </x:c>
      <x:c r="AS2291" s="52" t="n">
        <x:v>-0.363161619211649</x:v>
      </x:c>
      <x:c r="AT2291" s="55" t="b">
        <x:v>1</x:v>
      </x:c>
      <x:c r="AU2291" s="50"/>
      <x:c r="AV2291" s="58" t="n">
        <x:v>0.0848288233963447</x:v>
      </x:c>
      <x:c r="AW2291" s="50" t="n">
        <x:v>1323</x:v>
      </x:c>
      <x:c r="AX2291" s="50" t="str">
        <x:v>Transformation Moat</x:v>
      </x:c>
      <x:c r="AY2291" s="50" t="str">
        <x:v>目立つ機械的警告なし（定性確認は別途必要）</x:v>
      </x:c>
      <x:c r="AZ2291" s="59" t="str">
        <x:v>2025-06-26 16:08</x:v>
      </x:c>
      <x:c r="BA2291" s="53" t="n">
        <x:v>30956</x:v>
      </x:c>
      <x:c r="BB2291" s="50"/>
      <x:c r="BC2291" s="50"/>
      <x:c r="BD2291" s="50" t="str">
        <x:v>TOPIX Small 1</x:v>
      </x:c>
    </x:row>
    <x:row r="2292">
      <x:c r="A2292" s="50" t="n">
        <x:v>2291</x:v>
      </x:c>
      <x:c r="B2292" s="50" t="str">
        <x:v>7018</x:v>
      </x:c>
      <x:c r="C2292" s="50" t="str">
        <x:v>7018.T</x:v>
      </x:c>
      <x:c r="D2292" s="50" t="str">
        <x:v>Naikai Zosen Corporation</x:v>
      </x:c>
      <x:c r="E2292" s="50" t="str">
        <x:v>Standard Market(Domestic)</x:v>
      </x:c>
      <x:c r="F2292" s="50" t="str">
        <x:v>Transportation Equipment</x:v>
      </x:c>
      <x:c r="G2292" s="51" t="n">
        <x:v>31121</x:v>
      </x:c>
      <x:c r="H2292" s="51" t="n">
        <x:v>33035</x:v>
      </x:c>
      <x:c r="I2292" s="51" t="n">
        <x:v>37617</x:v>
      </x:c>
      <x:c r="J2292" s="51" t="n">
        <x:v>46383</x:v>
      </x:c>
      <x:c r="K2292" s="51" t="n">
        <x:v>44648</x:v>
      </x:c>
      <x:c r="L2292" s="52" t="n">
        <x:f>IFERROR(H2292/G2292-1,"")</x:f>
        <x:v>0.061501879759647826</x:v>
      </x:c>
      <x:c r="M2292" s="52" t="n">
        <x:f>IFERROR(I2292/H2292-1,"")</x:f>
        <x:v>0.13870137732707732</x:v>
      </x:c>
      <x:c r="N2292" s="52" t="n">
        <x:f>IFERROR(J2292/I2292-1,"")</x:f>
        <x:v>0.2330329372358242</x:v>
      </x:c>
      <x:c r="O2292" s="52" t="n">
        <x:f>IFERROR(K2292/J2292-1,"")</x:f>
        <x:v>-0.03740594614406145</x:v>
      </x:c>
      <x:c r="P2292" s="52" t="n">
        <x:f>IFERROR((K2292/G2292)^(1/4)-1,"")</x:f>
        <x:v>0.09442780070451073</x:v>
      </x:c>
      <x:c r="Q2292" s="51" t="n">
        <x:v>1415</x:v>
      </x:c>
      <x:c r="R2292" s="52" t="n">
        <x:f>IFERROR(Q2292/K2292,"")</x:f>
        <x:v>0.031692349041390434</x:v>
      </x:c>
      <x:c r="S2292" s="53" t="n">
        <x:v>27334</x:v>
      </x:c>
      <x:c r="T2292" s="50" t="str">
        <x:v>EDINET_company_history</x:v>
      </x:c>
      <x:c r="U2292" s="50" t="str">
        <x:v>カナデビア株式会社</x:v>
      </x:c>
      <x:c r="V2292" s="54" t="n">
        <x:v>0.3937</x:v>
      </x:c>
      <x:c r="W2292" s="50" t="str">
        <x:v>寺尾 弘志</x:v>
      </x:c>
      <x:c r="X2292" s="50" t="b">
        <x:f>AND(COUNT(L2292:O2292)=4,L2292&gt;='設定'!$B$6,M2292&gt;='設定'!$B$6,N2292&gt;='設定'!$B$6,O2292&gt;='設定'!$B$6)</x:f>
        <x:v>0</x:v>
      </x:c>
      <x:c r="Y2292" s="50" t="b">
        <x:f>AND(COUNT(G2292:K2292)=5,P2292&gt;='設定'!$B$7)</x:f>
        <x:v>0</x:v>
      </x:c>
      <x:c r="Z2292" s="50" t="b">
        <x:f>AND(ISNUMBER(R2292),R2292&gt;='設定'!$B$8)</x:f>
        <x:v>0</x:v>
      </x:c>
      <x:c r="AA2292" s="50" t="b">
        <x:f>AND(ISNUMBER(S2292),S2292&gt;=DATE(YEAR('設定'!$B$10)-'設定'!$B$9,MONTH('設定'!$B$10),DAY('設定'!$B$10)))</x:f>
        <x:v>0</x:v>
      </x:c>
      <x:c r="AB2292" s="55" t="b">
        <x:v>0</x:v>
      </x:c>
      <x:c r="AC2292" s="55" t="b">
        <x:v>0</x:v>
      </x:c>
      <x:c r="AD2292" s="50" t="n">
        <x:f>IF(X2292,1,0)+IF(Z2292,1,0)+IF(AA2292,1,0)+IF(AB2292,1,0)</x:f>
        <x:v>0</x:v>
      </x:c>
      <x:c r="AE2292" s="50" t="n">
        <x:f>IF(Y2292,1,0)+IF(Z2292,1,0)+IF(AA2292,1,0)+IF(AB2292,1,0)</x:f>
        <x:v>0</x:v>
      </x:c>
      <x:c r="AF2292" s="50" t="n">
        <x:f>IF(Y2292,1,0)+IF(Z2292,1,0)+IF(AA2292,1,0)+IF(AC2292,1,0)</x:f>
        <x:v>0</x:v>
      </x:c>
      <x:c r="AG2292" s="53" t="n">
        <x:v>44348</x:v>
      </x:c>
      <x:c r="AH2292" s="50" t="str">
        <x:v>S100W785</x:v>
      </x:c>
      <x:c r="AI2292" s="50" t="str">
        <x:v>NetSalesSummaryOfBusinessResults</x:v>
      </x:c>
      <x:c r="AJ2292" s="50" t="str">
        <x:v>OperatingIncome</x:v>
      </x:c>
      <x:c r="AK2292" s="53" t="n">
        <x:v>45747</x:v>
      </x:c>
      <x:c r="AL2292" s="50" t="str">
        <x:v>365/365/365/366/365</x:v>
      </x:c>
      <x:c r="AM2292" s="51" t="n">
        <x:v>1694800</x:v>
      </x:c>
      <x:c r="AN2292" s="51" t="n">
        <x:v>9590</x:v>
      </x:c>
      <x:c r="AO2292" s="51" t="n">
        <x:f>IFERROR(AM2292*AN2292,"")</x:f>
        <x:v>16253132000</x:v>
      </x:c>
      <x:c r="AP2292" s="56" t="n">
        <x:f>IFERROR(AO2292/(K2292*1000000),"")</x:f>
        <x:v>0.36402822074896973</x:v>
      </x:c>
      <x:c r="AQ2292" s="57" t="n">
        <x:v>426868750</x:v>
      </x:c>
      <x:c r="AR2292" s="52" t="n">
        <x:v>0.6944223789926937</x:v>
      </x:c>
      <x:c r="AS2292" s="52" t="n">
        <x:v>-0.5787419933875262</x:v>
      </x:c>
      <x:c r="AT2292" s="55" t="b">
        <x:v>0</x:v>
      </x:c>
      <x:c r="AU2292" s="50" t="str">
        <x:v>repeated_negative_operating_cf</x:v>
      </x:c>
      <x:c r="AV2292" s="58" t="n">
        <x:v>-0.1674877962093648</x:v>
      </x:c>
      <x:c r="AW2292" s="50" t="n">
        <x:v>2915</x:v>
      </x:c>
      <x:c r="AX2292" s="50" t="str">
        <x:v>Future Moat</x:v>
      </x:c>
      <x:c r="AY2292" s="50" t="str">
        <x:v>既存適格性フィルター不通過: repeated_negative_operating_cf / 年率ボラティリティ60%以上</x:v>
      </x:c>
      <x:c r="AZ2292" s="59" t="str">
        <x:v>2025-06-27 14:59</x:v>
      </x:c>
      <x:c r="BA2292" s="53" t="n">
        <x:v>27334</x:v>
      </x:c>
      <x:c r="BB2292" s="50"/>
      <x:c r="BC2292" s="50"/>
      <x:c r="BD2292" s="50"/>
    </x:row>
    <x:row r="2293">
      <x:c r="A2293" s="50" t="n">
        <x:v>2292</x:v>
      </x:c>
      <x:c r="B2293" s="50" t="str">
        <x:v>9048</x:v>
      </x:c>
      <x:c r="C2293" s="50" t="str">
        <x:v>9048.T</x:v>
      </x:c>
      <x:c r="D2293" s="50" t="str">
        <x:v>Nagoya Railroad Co., Ltd.</x:v>
      </x:c>
      <x:c r="E2293" s="50" t="str">
        <x:v>Prime Market (Domestic)</x:v>
      </x:c>
      <x:c r="F2293" s="50" t="str">
        <x:v>Land Transportation</x:v>
      </x:c>
      <x:c r="G2293" s="51" t="n">
        <x:v>481645</x:v>
      </x:c>
      <x:c r="H2293" s="51" t="n">
        <x:v>490919</x:v>
      </x:c>
      <x:c r="I2293" s="51" t="n">
        <x:v>551504</x:v>
      </x:c>
      <x:c r="J2293" s="51" t="n">
        <x:v>601121</x:v>
      </x:c>
      <x:c r="K2293" s="51" t="n">
        <x:v>690720</x:v>
      </x:c>
      <x:c r="L2293" s="52" t="n">
        <x:f>IFERROR(H2293/G2293-1,"")</x:f>
        <x:v>0.019254845373667395</x:v>
      </x:c>
      <x:c r="M2293" s="52" t="n">
        <x:f>IFERROR(I2293/H2293-1,"")</x:f>
        <x:v>0.12341139780697019</x:v>
      </x:c>
      <x:c r="N2293" s="52" t="n">
        <x:f>IFERROR(J2293/I2293-1,"")</x:f>
        <x:v>0.08996670921697758</x:v>
      </x:c>
      <x:c r="O2293" s="52" t="n">
        <x:f>IFERROR(K2293/J2293-1,"")</x:f>
        <x:v>0.14905318563151182</x:v>
      </x:c>
      <x:c r="P2293" s="52" t="n">
        <x:f>IFERROR((K2293/G2293)^(1/4)-1,"")</x:f>
        <x:v>0.09431850637548389</x:v>
      </x:c>
      <x:c r="Q2293" s="51" t="n">
        <x:v>42076</x:v>
      </x:c>
      <x:c r="R2293" s="52" t="n">
        <x:f>IFERROR(Q2293/K2293,"")</x:f>
        <x:v>0.06091614547139217</x:v>
      </x:c>
      <x:c r="S2293" s="53" t="n">
        <x:v>18019</x:v>
      </x:c>
      <x:c r="T2293" s="50" t="str">
        <x:v>EDINET_company_history</x:v>
      </x:c>
      <x:c r="U2293" s="50" t="str">
        <x:v>日本マスタートラスト信託銀行株式会社(信託口)</x:v>
      </x:c>
      <x:c r="V2293" s="54" t="n">
        <x:v>0.131</x:v>
      </x:c>
      <x:c r="W2293" s="50" t="str">
        <x:v>安 藤 隆 司 / 髙 﨑 裕 樹 / 鈴 木 清 美</x:v>
      </x:c>
      <x:c r="X2293" s="50" t="b">
        <x:f>AND(COUNT(L2293:O2293)=4,L2293&gt;='設定'!$B$6,M2293&gt;='設定'!$B$6,N2293&gt;='設定'!$B$6,O2293&gt;='設定'!$B$6)</x:f>
        <x:v>0</x:v>
      </x:c>
      <x:c r="Y2293" s="50" t="b">
        <x:f>AND(COUNT(G2293:K2293)=5,P2293&gt;='設定'!$B$7)</x:f>
        <x:v>0</x:v>
      </x:c>
      <x:c r="Z2293" s="50" t="b">
        <x:f>AND(ISNUMBER(R2293),R2293&gt;='設定'!$B$8)</x:f>
        <x:v>0</x:v>
      </x:c>
      <x:c r="AA2293" s="50" t="b">
        <x:f>AND(ISNUMBER(S2293),S2293&gt;=DATE(YEAR('設定'!$B$10)-'設定'!$B$9,MONTH('設定'!$B$10),DAY('設定'!$B$10)))</x:f>
        <x:v>0</x:v>
      </x:c>
      <x:c r="AB2293" s="55" t="b">
        <x:v>0</x:v>
      </x:c>
      <x:c r="AC2293" s="55" t="b">
        <x:v>0</x:v>
      </x:c>
      <x:c r="AD2293" s="50" t="n">
        <x:f>IF(X2293,1,0)+IF(Z2293,1,0)+IF(AA2293,1,0)+IF(AB2293,1,0)</x:f>
        <x:v>0</x:v>
      </x:c>
      <x:c r="AE2293" s="50" t="n">
        <x:f>IF(Y2293,1,0)+IF(Z2293,1,0)+IF(AA2293,1,0)+IF(AB2293,1,0)</x:f>
        <x:v>0</x:v>
      </x:c>
      <x:c r="AF2293" s="50" t="n">
        <x:f>IF(Y2293,1,0)+IF(Z2293,1,0)+IF(AA2293,1,0)+IF(AC2293,1,0)</x:f>
        <x:v>0</x:v>
      </x:c>
      <x:c r="AG2293" s="53" t="n">
        <x:v>44348</x:v>
      </x:c>
      <x:c r="AH2293" s="50" t="str">
        <x:v>S100W4F4</x:v>
      </x:c>
      <x:c r="AI2293" s="50" t="str">
        <x:v>OperatingRevenue1SummaryOfBusinessResults</x:v>
      </x:c>
      <x:c r="AJ2293" s="50" t="str">
        <x:v>OperatingIncome</x:v>
      </x:c>
      <x:c r="AK2293" s="53" t="n">
        <x:v>45747</x:v>
      </x:c>
      <x:c r="AL2293" s="50" t="str">
        <x:v>365/365/365/366/365</x:v>
      </x:c>
      <x:c r="AM2293" s="51" t="n">
        <x:v>196096392</x:v>
      </x:c>
      <x:c r="AN2293" s="51" t="n">
        <x:v>1795.5</x:v>
      </x:c>
      <x:c r="AO2293" s="51" t="n">
        <x:f>IFERROR(AM2293*AN2293,"")</x:f>
        <x:v>352091071836</x:v>
      </x:c>
      <x:c r="AP2293" s="56" t="n">
        <x:f>IFERROR(AO2293/(K2293*1000000),"")</x:f>
        <x:v>0.5097450078700486</x:v>
      </x:c>
      <x:c r="AQ2293" s="57" t="n">
        <x:v>1709724983.3333333</x:v>
      </x:c>
      <x:c r="AR2293" s="52" t="n">
        <x:v>0.2165189673469238</x:v>
      </x:c>
      <x:c r="AS2293" s="52" t="n">
        <x:v>-0.3376859692489816</x:v>
      </x:c>
      <x:c r="AT2293" s="55" t="b">
        <x:v>1</x:v>
      </x:c>
      <x:c r="AU2293" s="50"/>
      <x:c r="AV2293" s="58" t="n">
        <x:v>-0.0278315001603067</x:v>
      </x:c>
      <x:c r="AW2293" s="50" t="n">
        <x:v>2096</x:v>
      </x:c>
      <x:c r="AX2293" s="50" t="str">
        <x:v>Core Moat</x:v>
      </x:c>
      <x:c r="AY2293" s="50" t="str">
        <x:v>目立つ機械的警告なし（定性確認は別途必要）</x:v>
      </x:c>
      <x:c r="AZ2293" s="59" t="str">
        <x:v>2025-06-25 11:29</x:v>
      </x:c>
      <x:c r="BA2293" s="53" t="n">
        <x:v>18019</x:v>
      </x:c>
      <x:c r="BB2293" s="50"/>
      <x:c r="BC2293" s="50"/>
      <x:c r="BD2293" s="50" t="str">
        <x:v>TOPIX Mid400</x:v>
      </x:c>
    </x:row>
    <x:row r="2294">
      <x:c r="A2294" s="50" t="n">
        <x:v>2293</x:v>
      </x:c>
      <x:c r="B2294" s="50" t="str">
        <x:v>4082</x:v>
      </x:c>
      <x:c r="C2294" s="50" t="str">
        <x:v>4082.T</x:v>
      </x:c>
      <x:c r="D2294" s="50" t="str">
        <x:v>DAIICHI KIGENSO KAGAKU-KOGYO CO.,LTD</x:v>
      </x:c>
      <x:c r="E2294" s="50" t="str">
        <x:v>Prime Market (Domestic)</x:v>
      </x:c>
      <x:c r="F2294" s="50" t="str">
        <x:v>Chemicals</x:v>
      </x:c>
      <x:c r="G2294" s="51" t="n">
        <x:v>23465</x:v>
      </x:c>
      <x:c r="H2294" s="51" t="n">
        <x:v>29365</x:v>
      </x:c>
      <x:c r="I2294" s="51" t="n">
        <x:v>35748</x:v>
      </x:c>
      <x:c r="J2294" s="51" t="n">
        <x:v>35220</x:v>
      </x:c>
      <x:c r="K2294" s="51" t="n">
        <x:v>33641</x:v>
      </x:c>
      <x:c r="L2294" s="52" t="n">
        <x:f>IFERROR(H2294/G2294-1,"")</x:f>
        <x:v>0.2514383123801407</x:v>
      </x:c>
      <x:c r="M2294" s="52" t="n">
        <x:f>IFERROR(I2294/H2294-1,"")</x:f>
        <x:v>0.2173676145070662</x:v>
      </x:c>
      <x:c r="N2294" s="52" t="n">
        <x:f>IFERROR(J2294/I2294-1,"")</x:f>
        <x:v>-0.01477005706612955</x:v>
      </x:c>
      <x:c r="O2294" s="52" t="n">
        <x:f>IFERROR(K2294/J2294-1,"")</x:f>
        <x:v>-0.044832481544576974</x:v>
      </x:c>
      <x:c r="P2294" s="52" t="n">
        <x:f>IFERROR((K2294/G2294)^(1/4)-1,"")</x:f>
        <x:v>0.09423873573279473</x:v>
      </x:c>
      <x:c r="Q2294" s="51" t="n">
        <x:v>2282</x:v>
      </x:c>
      <x:c r="R2294" s="52" t="n">
        <x:f>IFERROR(Q2294/K2294,"")</x:f>
        <x:v>0.0678338931660771</x:v>
      </x:c>
      <x:c r="S2294" s="53" t="n">
        <x:v>38322</x:v>
      </x:c>
      <x:c r="T2294" s="50" t="str">
        <x:v>EDINET_company_history</x:v>
      </x:c>
      <x:c r="U2294" s="50" t="str">
        <x:v>日本マスタートラスト信託銀行株式会社（信託口）</x:v>
      </x:c>
      <x:c r="V2294" s="54" t="n">
        <x:v>0.113</x:v>
      </x:c>
      <x:c r="W2294" s="50" t="str">
        <x:v>國部 洋</x:v>
      </x:c>
      <x:c r="X2294" s="50" t="b">
        <x:f>AND(COUNT(L2294:O2294)=4,L2294&gt;='設定'!$B$6,M2294&gt;='設定'!$B$6,N2294&gt;='設定'!$B$6,O2294&gt;='設定'!$B$6)</x:f>
        <x:v>0</x:v>
      </x:c>
      <x:c r="Y2294" s="50" t="b">
        <x:f>AND(COUNT(G2294:K2294)=5,P2294&gt;='設定'!$B$7)</x:f>
        <x:v>0</x:v>
      </x:c>
      <x:c r="Z2294" s="50" t="b">
        <x:f>AND(ISNUMBER(R2294),R2294&gt;='設定'!$B$8)</x:f>
        <x:v>0</x:v>
      </x:c>
      <x:c r="AA2294" s="50" t="b">
        <x:f>AND(ISNUMBER(S2294),S2294&gt;=DATE(YEAR('設定'!$B$10)-'設定'!$B$9,MONTH('設定'!$B$10),DAY('設定'!$B$10)))</x:f>
        <x:v>0</x:v>
      </x:c>
      <x:c r="AB2294" s="55" t="b">
        <x:v>0</x:v>
      </x:c>
      <x:c r="AC2294" s="55" t="b">
        <x:v>0</x:v>
      </x:c>
      <x:c r="AD2294" s="50" t="n">
        <x:f>IF(X2294,1,0)+IF(Z2294,1,0)+IF(AA2294,1,0)+IF(AB2294,1,0)</x:f>
        <x:v>0</x:v>
      </x:c>
      <x:c r="AE2294" s="50" t="n">
        <x:f>IF(Y2294,1,0)+IF(Z2294,1,0)+IF(AA2294,1,0)+IF(AB2294,1,0)</x:f>
        <x:v>0</x:v>
      </x:c>
      <x:c r="AF2294" s="50" t="n">
        <x:f>IF(Y2294,1,0)+IF(Z2294,1,0)+IF(AA2294,1,0)+IF(AC2294,1,0)</x:f>
        <x:v>0</x:v>
      </x:c>
      <x:c r="AG2294" s="53" t="n">
        <x:v>44348</x:v>
      </x:c>
      <x:c r="AH2294" s="50" t="str">
        <x:v>S100VZQT</x:v>
      </x:c>
      <x:c r="AI2294" s="50" t="str">
        <x:v>NetSalesSummaryOfBusinessResults</x:v>
      </x:c>
      <x:c r="AJ2294" s="50" t="str">
        <x:v>OperatingIncome</x:v>
      </x:c>
      <x:c r="AK2294" s="53" t="n">
        <x:v>45747</x:v>
      </x:c>
      <x:c r="AL2294" s="50" t="str">
        <x:v>365/365/365/366/365</x:v>
      </x:c>
      <x:c r="AM2294" s="51" t="n">
        <x:v>24220000</x:v>
      </x:c>
      <x:c r="AN2294" s="51" t="n">
        <x:v>2275</x:v>
      </x:c>
      <x:c r="AO2294" s="51" t="n">
        <x:f>IFERROR(AM2294*AN2294,"")</x:f>
        <x:v>55100500000</x:v>
      </x:c>
      <x:c r="AP2294" s="56" t="n">
        <x:f>IFERROR(AO2294/(K2294*1000000),"")</x:f>
        <x:v>1.6378972087631165</x:v>
      </x:c>
      <x:c r="AQ2294" s="57" t="n">
        <x:v>1139434183.3333333</x:v>
      </x:c>
      <x:c r="AR2294" s="52" t="n">
        <x:v>0.5250089394066605</x:v>
      </x:c>
      <x:c r="AS2294" s="52" t="n">
        <x:v>-0.6653463358554805</x:v>
      </x:c>
      <x:c r="AT2294" s="55" t="b">
        <x:v>1</x:v>
      </x:c>
      <x:c r="AU2294" s="50"/>
      <x:c r="AV2294" s="58" t="n">
        <x:v>0.3082077383602867</x:v>
      </x:c>
      <x:c r="AW2294" s="50" t="n">
        <x:v>408</x:v>
      </x:c>
      <x:c r="AX2294" s="50" t="str">
        <x:v>Future Moat</x:v>
      </x:c>
      <x:c r="AY2294" s="50" t="str">
        <x:v>ローカル5年最大下落率-60%以下</x:v>
      </x:c>
      <x:c r="AZ2294" s="59" t="str">
        <x:v>2025-06-19 09:18</x:v>
      </x:c>
      <x:c r="BA2294" s="53" t="n">
        <x:v>38322</x:v>
      </x:c>
      <x:c r="BB2294" s="50"/>
      <x:c r="BC2294" s="50"/>
      <x:c r="BD2294" s="50" t="str">
        <x:v>TOPIX Small 2</x:v>
      </x:c>
    </x:row>
    <x:row r="2295">
      <x:c r="A2295" s="50" t="n">
        <x:v>2294</x:v>
      </x:c>
      <x:c r="B2295" s="50" t="str">
        <x:v>4502</x:v>
      </x:c>
      <x:c r="C2295" s="50" t="str">
        <x:v>4502.T</x:v>
      </x:c>
      <x:c r="D2295" s="50" t="str">
        <x:v>Takeda Pharmaceutical Company Limited</x:v>
      </x:c>
      <x:c r="E2295" s="50" t="str">
        <x:v>Prime Market (Domestic)</x:v>
      </x:c>
      <x:c r="F2295" s="50" t="str">
        <x:v>Pharmaceutical</x:v>
      </x:c>
      <x:c r="G2295" s="51" t="n">
        <x:v>3197812</x:v>
      </x:c>
      <x:c r="H2295" s="51" t="n">
        <x:v>3569006</x:v>
      </x:c>
      <x:c r="I2295" s="51" t="n">
        <x:v>4027478</x:v>
      </x:c>
      <x:c r="J2295" s="51" t="n">
        <x:v>4263762</x:v>
      </x:c>
      <x:c r="K2295" s="51" t="n">
        <x:v>4581551</x:v>
      </x:c>
      <x:c r="L2295" s="52" t="n">
        <x:f>IFERROR(H2295/G2295-1,"")</x:f>
        <x:v>0.11607749298582903</x:v>
      </x:c>
      <x:c r="M2295" s="52" t="n">
        <x:f>IFERROR(I2295/H2295-1,"")</x:f>
        <x:v>0.12845929651000865</x:v>
      </x:c>
      <x:c r="N2295" s="52" t="n">
        <x:f>IFERROR(J2295/I2295-1,"")</x:f>
        <x:v>0.058667980309265566</x:v>
      </x:c>
      <x:c r="O2295" s="52" t="n">
        <x:f>IFERROR(K2295/J2295-1,"")</x:f>
        <x:v>0.07453253722886033</x:v>
      </x:c>
      <x:c r="P2295" s="52" t="n">
        <x:f>IFERROR((K2295/G2295)^(1/4)-1,"")</x:f>
        <x:v>0.09405687447559852</x:v>
      </x:c>
      <x:c r="Q2295" s="51" t="n">
        <x:v>342586</x:v>
      </x:c>
      <x:c r="R2295" s="52" t="n">
        <x:f>IFERROR(Q2295/K2295,"")</x:f>
        <x:v>0.07477511436629211</x:v>
      </x:c>
      <x:c r="S2295" s="53" t="n">
        <x:v>43891</x:v>
      </x:c>
      <x:c r="T2295" s="50" t="str">
        <x:v>EDINET_company_history</x:v>
      </x:c>
      <x:c r="U2295" s="50" t="str">
        <x:v>日本マスタートラスト信託銀行株式会社（信託口）</x:v>
      </x:c>
      <x:c r="V2295" s="54" t="n">
        <x:v>0.1762</x:v>
      </x:c>
      <x:c r="W2295" s="50" t="str">
        <x:v>クリストフウェバー(Christophe Weber)</x:v>
      </x:c>
      <x:c r="X2295" s="50" t="b">
        <x:f>AND(COUNT(L2295:O2295)=4,L2295&gt;='設定'!$B$6,M2295&gt;='設定'!$B$6,N2295&gt;='設定'!$B$6,O2295&gt;='設定'!$B$6)</x:f>
        <x:v>0</x:v>
      </x:c>
      <x:c r="Y2295" s="50" t="b">
        <x:f>AND(COUNT(G2295:K2295)=5,P2295&gt;='設定'!$B$7)</x:f>
        <x:v>0</x:v>
      </x:c>
      <x:c r="Z2295" s="50" t="b">
        <x:f>AND(ISNUMBER(R2295),R2295&gt;='設定'!$B$8)</x:f>
        <x:v>0</x:v>
      </x:c>
      <x:c r="AA2295" s="50" t="b">
        <x:f>AND(ISNUMBER(S2295),S2295&gt;=DATE(YEAR('設定'!$B$10)-'設定'!$B$9,MONTH('設定'!$B$10),DAY('設定'!$B$10)))</x:f>
        <x:v>0</x:v>
      </x:c>
      <x:c r="AB2295" s="55" t="b">
        <x:v>0</x:v>
      </x:c>
      <x:c r="AC2295" s="55" t="b">
        <x:v>0</x:v>
      </x:c>
      <x:c r="AD2295" s="50" t="n">
        <x:f>IF(X2295,1,0)+IF(Z2295,1,0)+IF(AA2295,1,0)+IF(AB2295,1,0)</x:f>
        <x:v>0</x:v>
      </x:c>
      <x:c r="AE2295" s="50" t="n">
        <x:f>IF(Y2295,1,0)+IF(Z2295,1,0)+IF(AA2295,1,0)+IF(AB2295,1,0)</x:f>
        <x:v>0</x:v>
      </x:c>
      <x:c r="AF2295" s="50" t="n">
        <x:f>IF(Y2295,1,0)+IF(Z2295,1,0)+IF(AA2295,1,0)+IF(AC2295,1,0)</x:f>
        <x:v>0</x:v>
      </x:c>
      <x:c r="AG2295" s="53" t="n">
        <x:v>44348</x:v>
      </x:c>
      <x:c r="AH2295" s="50" t="str">
        <x:v>S100W07G</x:v>
      </x:c>
      <x:c r="AI2295" s="50" t="str">
        <x:v>RevenueIFRSSummaryOfBusinessResults</x:v>
      </x:c>
      <x:c r="AJ2295" s="50" t="str">
        <x:v>OperatingProfitLossIFRS</x:v>
      </x:c>
      <x:c r="AK2295" s="53" t="n">
        <x:v>45747</x:v>
      </x:c>
      <x:c r="AL2295" s="50" t="str">
        <x:v>365/365/365/366/365</x:v>
      </x:c>
      <x:c r="AM2295" s="51" t="n">
        <x:v>1579215209</x:v>
      </x:c>
      <x:c r="AN2295" s="51" t="n">
        <x:v>4881</x:v>
      </x:c>
      <x:c r="AO2295" s="51" t="n">
        <x:f>IFERROR(AM2295*AN2295,"")</x:f>
        <x:v>7708149435129</x:v>
      </x:c>
      <x:c r="AP2295" s="56" t="n">
        <x:f>IFERROR(AO2295/(K2295*1000000),"")</x:f>
        <x:v>1.6824323106146806</x:v>
      </x:c>
      <x:c r="AQ2295" s="57" t="n">
        <x:v>24389459820</x:v>
      </x:c>
      <x:c r="AR2295" s="52" t="n">
        <x:v>0.1872922499742233</x:v>
      </x:c>
      <x:c r="AS2295" s="52" t="n">
        <x:v>-0.190828596561161</x:v>
      </x:c>
      <x:c r="AT2295" s="55" t="b">
        <x:v>0</x:v>
      </x:c>
      <x:c r="AU2295" s="50" t="str">
        <x:v>missing_financial_data</x:v>
      </x:c>
      <x:c r="AV2295" s="58" t="n">
        <x:v>-0.0491461471967059</x:v>
      </x:c>
      <x:c r="AW2295" s="50" t="n">
        <x:v>2260</x:v>
      </x:c>
      <x:c r="AX2295" s="50" t="str">
        <x:v>Core Moat</x:v>
      </x:c>
      <x:c r="AY2295" s="50" t="str">
        <x:v>既存適格性フィルター不通過: missing_financial_data</x:v>
      </x:c>
      <x:c r="AZ2295" s="59" t="str">
        <x:v>2025-06-25 16:31</x:v>
      </x:c>
      <x:c r="BA2295" s="53" t="n">
        <x:v>43891</x:v>
      </x:c>
      <x:c r="BB2295" s="50"/>
      <x:c r="BC2295" s="50"/>
      <x:c r="BD2295" s="50" t="str">
        <x:v>TOPIX Core30</x:v>
      </x:c>
    </x:row>
    <x:row r="2296">
      <x:c r="A2296" s="50" t="n">
        <x:v>2295</x:v>
      </x:c>
      <x:c r="B2296" s="50" t="str">
        <x:v>7256</x:v>
      </x:c>
      <x:c r="C2296" s="50" t="str">
        <x:v>7256.T</x:v>
      </x:c>
      <x:c r="D2296" s="50" t="str">
        <x:v>KASAI KOGYO CO.,LTD.</x:v>
      </x:c>
      <x:c r="E2296" s="50" t="str">
        <x:v>Standard Market(Domestic)</x:v>
      </x:c>
      <x:c r="F2296" s="50" t="str">
        <x:v>Transportation Equipment</x:v>
      </x:c>
      <x:c r="G2296" s="51" t="n">
        <x:v>152755</x:v>
      </x:c>
      <x:c r="H2296" s="51" t="n">
        <x:v>146375</x:v>
      </x:c>
      <x:c r="I2296" s="51" t="n">
        <x:v>175430</x:v>
      </x:c>
      <x:c r="J2296" s="51" t="n">
        <x:v>214239</x:v>
      </x:c>
      <x:c r="K2296" s="51" t="n">
        <x:v>218801</x:v>
      </x:c>
      <x:c r="L2296" s="52" t="n">
        <x:f>IFERROR(H2296/G2296-1,"")</x:f>
        <x:v>-0.04176622696474752</x:v>
      </x:c>
      <x:c r="M2296" s="52" t="n">
        <x:f>IFERROR(I2296/H2296-1,"")</x:f>
        <x:v>0.19849701110162266</x:v>
      </x:c>
      <x:c r="N2296" s="52" t="n">
        <x:f>IFERROR(J2296/I2296-1,"")</x:f>
        <x:v>0.2212221398848544</x:v>
      </x:c>
      <x:c r="O2296" s="52" t="n">
        <x:f>IFERROR(K2296/J2296-1,"")</x:f>
        <x:v>0.021293975419974798</x:v>
      </x:c>
      <x:c r="P2296" s="52" t="n">
        <x:f>IFERROR((K2296/G2296)^(1/4)-1,"")</x:f>
        <x:v>0.09399028920185648</x:v>
      </x:c>
      <x:c r="Q2296" s="51" t="n">
        <x:v>-289</x:v>
      </x:c>
      <x:c r="R2296" s="52" t="n">
        <x:f>IFERROR(Q2296/K2296,"")</x:f>
        <x:v>-0.0013208349139172124</x:v>
      </x:c>
      <x:c r="S2296" s="53" t="n">
        <x:v>23559</x:v>
      </x:c>
      <x:c r="T2296" s="50" t="str">
        <x:v>EDINET_company_history</x:v>
      </x:c>
      <x:c r="U2296" s="50" t="str">
        <x:v>日産自動車株式会社</x:v>
      </x:c>
      <x:c r="V2296" s="54" t="n">
        <x:v>0.1304</x:v>
      </x:c>
      <x:c r="W2296" s="50" t="str">
        <x:v>古川幸二 / 稲津茂樹</x:v>
      </x:c>
      <x:c r="X2296" s="50" t="b">
        <x:f>AND(COUNT(L2296:O2296)=4,L2296&gt;='設定'!$B$6,M2296&gt;='設定'!$B$6,N2296&gt;='設定'!$B$6,O2296&gt;='設定'!$B$6)</x:f>
        <x:v>0</x:v>
      </x:c>
      <x:c r="Y2296" s="50" t="b">
        <x:f>AND(COUNT(G2296:K2296)=5,P2296&gt;='設定'!$B$7)</x:f>
        <x:v>0</x:v>
      </x:c>
      <x:c r="Z2296" s="50" t="b">
        <x:f>AND(ISNUMBER(R2296),R2296&gt;='設定'!$B$8)</x:f>
        <x:v>0</x:v>
      </x:c>
      <x:c r="AA2296" s="50" t="b">
        <x:f>AND(ISNUMBER(S2296),S2296&gt;=DATE(YEAR('設定'!$B$10)-'設定'!$B$9,MONTH('設定'!$B$10),DAY('設定'!$B$10)))</x:f>
        <x:v>0</x:v>
      </x:c>
      <x:c r="AB2296" s="55" t="b">
        <x:v>0</x:v>
      </x:c>
      <x:c r="AC2296" s="55" t="b">
        <x:v>0</x:v>
      </x:c>
      <x:c r="AD2296" s="50" t="n">
        <x:f>IF(X2296,1,0)+IF(Z2296,1,0)+IF(AA2296,1,0)+IF(AB2296,1,0)</x:f>
        <x:v>0</x:v>
      </x:c>
      <x:c r="AE2296" s="50" t="n">
        <x:f>IF(Y2296,1,0)+IF(Z2296,1,0)+IF(AA2296,1,0)+IF(AB2296,1,0)</x:f>
        <x:v>0</x:v>
      </x:c>
      <x:c r="AF2296" s="50" t="n">
        <x:f>IF(Y2296,1,0)+IF(Z2296,1,0)+IF(AA2296,1,0)+IF(AC2296,1,0)</x:f>
        <x:v>0</x:v>
      </x:c>
      <x:c r="AG2296" s="53" t="n">
        <x:v>44348</x:v>
      </x:c>
      <x:c r="AH2296" s="50" t="str">
        <x:v>S100WU0J</x:v>
      </x:c>
      <x:c r="AI2296" s="50" t="str">
        <x:v>NetSalesSummaryOfBusinessResults</x:v>
      </x:c>
      <x:c r="AJ2296" s="50" t="str">
        <x:v>OperatingIncome</x:v>
      </x:c>
      <x:c r="AK2296" s="53" t="n">
        <x:v>45747</x:v>
      </x:c>
      <x:c r="AL2296" s="50" t="str">
        <x:v>365/365/365/366/365</x:v>
      </x:c>
      <x:c r="AM2296" s="51" t="n">
        <x:v>44675702</x:v>
      </x:c>
      <x:c r="AN2296" s="51" t="n">
        <x:v>368</x:v>
      </x:c>
      <x:c r="AO2296" s="51" t="n">
        <x:f>IFERROR(AM2296*AN2296,"")</x:f>
        <x:v>16440658336</x:v>
      </x:c>
      <x:c r="AP2296" s="56" t="n">
        <x:f>IFERROR(AO2296/(K2296*1000000),"")</x:f>
        <x:v>0.07513977694800297</x:v>
      </x:c>
      <x:c r="AQ2296" s="57" t="n">
        <x:v>615751601.6666666</x:v>
      </x:c>
      <x:c r="AR2296" s="52" t="n">
        <x:v>0.7316609858160829</x:v>
      </x:c>
      <x:c r="AS2296" s="52" t="n">
        <x:v>-0.8220140515222483</x:v>
      </x:c>
      <x:c r="AT2296" s="55" t="b">
        <x:v>0</x:v>
      </x:c>
      <x:c r="AU2296" s="50" t="str">
        <x:v>low_equity_ratio;repeated_negative_operating_cf;excessive_leverage</x:v>
      </x:c>
      <x:c r="AV2296" s="58" t="n">
        <x:v>0.1351121357913506</x:v>
      </x:c>
      <x:c r="AW2296" s="50" t="n">
        <x:v>1034</x:v>
      </x:c>
      <x:c r="AX2296" s="50" t="str">
        <x:v>Transformation Moat</x:v>
      </x:c>
      <x:c r="AY2296" s="50" t="str">
        <x:v>既存適格性フィルター不通過: low_equity_ratio;repeated_negative_operating_cf;excessive_leverage / 年率ボラティリティ60%以上 / ローカル5年最大下落率-60%以下</x:v>
      </x:c>
      <x:c r="AZ2296" s="59" t="str">
        <x:v>2025-10-08 13:28</x:v>
      </x:c>
      <x:c r="BA2296" s="53" t="n">
        <x:v>23559</x:v>
      </x:c>
      <x:c r="BB2296" s="50"/>
      <x:c r="BC2296" s="50"/>
      <x:c r="BD2296" s="50"/>
    </x:row>
    <x:row r="2297">
      <x:c r="A2297" s="50" t="n">
        <x:v>2296</x:v>
      </x:c>
      <x:c r="B2297" s="50" t="str">
        <x:v>6093</x:v>
      </x:c>
      <x:c r="C2297" s="50" t="str">
        <x:v>6093.T</x:v>
      </x:c>
      <x:c r="D2297" s="50" t="str">
        <x:v>Escrow Agent Japan,Inc.</x:v>
      </x:c>
      <x:c r="E2297" s="50" t="str">
        <x:v>Standard Market(Domestic)</x:v>
      </x:c>
      <x:c r="F2297" s="50" t="str">
        <x:v>Services</x:v>
      </x:c>
      <x:c r="G2297" s="51" t="n">
        <x:v>3552.931</x:v>
      </x:c>
      <x:c r="H2297" s="51" t="n">
        <x:v>3710.804</x:v>
      </x:c>
      <x:c r="I2297" s="51" t="n">
        <x:v>4138.525</x:v>
      </x:c>
      <x:c r="J2297" s="51" t="n">
        <x:v>4741.362</x:v>
      </x:c>
      <x:c r="K2297" s="51" t="n">
        <x:v>5078.141</x:v>
      </x:c>
      <x:c r="L2297" s="52" t="n">
        <x:f>IFERROR(H2297/G2297-1,"")</x:f>
        <x:v>0.044434580913617516</x:v>
      </x:c>
      <x:c r="M2297" s="52" t="n">
        <x:f>IFERROR(I2297/H2297-1,"")</x:f>
        <x:v>0.11526370026549482</x:v>
      </x:c>
      <x:c r="N2297" s="52" t="n">
        <x:f>IFERROR(J2297/I2297-1,"")</x:f>
        <x:v>0.14566469937961002</x:v>
      </x:c>
      <x:c r="O2297" s="52" t="n">
        <x:f>IFERROR(K2297/J2297-1,"")</x:f>
        <x:v>0.07103001205138937</x:v>
      </x:c>
      <x:c r="P2297" s="52" t="n">
        <x:f>IFERROR((K2297/G2297)^(1/4)-1,"")</x:f>
        <x:v>0.09340107240102569</x:v>
      </x:c>
      <x:c r="Q2297" s="51" t="n">
        <x:v>323.403</x:v>
      </x:c>
      <x:c r="R2297" s="52" t="n">
        <x:f>IFERROR(Q2297/K2297,"")</x:f>
        <x:v>0.06368531318842861</x:v>
      </x:c>
      <x:c r="S2297" s="53" t="n">
        <x:v>41699</x:v>
      </x:c>
      <x:c r="T2297" s="50" t="str">
        <x:v>EDINET_company_history</x:v>
      </x:c>
      <x:c r="U2297" s="50" t="str">
        <x:v>株式会社中央グループホールディングス</x:v>
      </x:c>
      <x:c r="V2297" s="54" t="n">
        <x:v>0.427</x:v>
      </x:c>
      <x:c r="W2297" s="50" t="str">
        <x:v>本間 英明 / 成宮 正一郎</x:v>
      </x:c>
      <x:c r="X2297" s="50" t="b">
        <x:f>AND(COUNT(L2297:O2297)=4,L2297&gt;='設定'!$B$6,M2297&gt;='設定'!$B$6,N2297&gt;='設定'!$B$6,O2297&gt;='設定'!$B$6)</x:f>
        <x:v>0</x:v>
      </x:c>
      <x:c r="Y2297" s="50" t="b">
        <x:f>AND(COUNT(G2297:K2297)=5,P2297&gt;='設定'!$B$7)</x:f>
        <x:v>0</x:v>
      </x:c>
      <x:c r="Z2297" s="50" t="b">
        <x:f>AND(ISNUMBER(R2297),R2297&gt;='設定'!$B$8)</x:f>
        <x:v>0</x:v>
      </x:c>
      <x:c r="AA2297" s="50" t="b">
        <x:f>AND(ISNUMBER(S2297),S2297&gt;=DATE(YEAR('設定'!$B$10)-'設定'!$B$9,MONTH('設定'!$B$10),DAY('設定'!$B$10)))</x:f>
        <x:v>0</x:v>
      </x:c>
      <x:c r="AB2297" s="55" t="b">
        <x:v>0</x:v>
      </x:c>
      <x:c r="AC2297" s="55" t="b">
        <x:v>0</x:v>
      </x:c>
      <x:c r="AD2297" s="50" t="n">
        <x:f>IF(X2297,1,0)+IF(Z2297,1,0)+IF(AA2297,1,0)+IF(AB2297,1,0)</x:f>
        <x:v>0</x:v>
      </x:c>
      <x:c r="AE2297" s="50" t="n">
        <x:f>IF(Y2297,1,0)+IF(Z2297,1,0)+IF(AA2297,1,0)+IF(AB2297,1,0)</x:f>
        <x:v>0</x:v>
      </x:c>
      <x:c r="AF2297" s="50" t="n">
        <x:f>IF(Y2297,1,0)+IF(Z2297,1,0)+IF(AA2297,1,0)+IF(AC2297,1,0)</x:f>
        <x:v>0</x:v>
      </x:c>
      <x:c r="AG2297" s="53" t="n">
        <x:v>44348</x:v>
      </x:c>
      <x:c r="AH2297" s="50" t="str">
        <x:v>S100Y5Q4</x:v>
      </x:c>
      <x:c r="AI2297" s="50" t="str">
        <x:v>NetSalesSummaryOfBusinessResults</x:v>
      </x:c>
      <x:c r="AJ2297" s="50" t="str">
        <x:v>OperatingIncome</x:v>
      </x:c>
      <x:c r="AK2297" s="53" t="n">
        <x:v>46081</x:v>
      </x:c>
      <x:c r="AL2297" s="50" t="str">
        <x:v>365/365/366/365/365</x:v>
      </x:c>
      <x:c r="AM2297" s="51" t="n">
        <x:v>43551238</x:v>
      </x:c>
      <x:c r="AN2297" s="51" t="n">
        <x:v>149</x:v>
      </x:c>
      <x:c r="AO2297" s="51" t="n">
        <x:f>IFERROR(AM2297*AN2297,"")</x:f>
        <x:v>6489134462</x:v>
      </x:c>
      <x:c r="AP2297" s="56" t="n">
        <x:f>IFERROR(AO2297/(K2297*1000000),"")</x:f>
        <x:v>1.2778562985943085</x:v>
      </x:c>
      <x:c r="AQ2297" s="57" t="n">
        <x:v>49817765</x:v>
      </x:c>
      <x:c r="AR2297" s="52" t="n">
        <x:v>0.32656275724786</x:v>
      </x:c>
      <x:c r="AS2297" s="52" t="n">
        <x:v>-0.5060174896162077</x:v>
      </x:c>
      <x:c r="AT2297" s="55" t="b">
        <x:v>1</x:v>
      </x:c>
      <x:c r="AU2297" s="50"/>
      <x:c r="AV2297" s="58" t="n">
        <x:v>0.0752241217130243</x:v>
      </x:c>
      <x:c r="AW2297" s="50" t="n">
        <x:v>1367</x:v>
      </x:c>
      <x:c r="AX2297" s="50" t="str">
        <x:v>Discovery</x:v>
      </x:c>
      <x:c r="AY2297" s="50" t="str">
        <x:v>目立つ機械的警告なし（定性確認は別途必要）</x:v>
      </x:c>
      <x:c r="AZ2297" s="59" t="str">
        <x:v>2026-05-22 16:04</x:v>
      </x:c>
      <x:c r="BA2297" s="53" t="n">
        <x:v>41699</x:v>
      </x:c>
      <x:c r="BB2297" s="50"/>
      <x:c r="BC2297" s="50"/>
      <x:c r="BD2297" s="50"/>
    </x:row>
    <x:row r="2298">
      <x:c r="A2298" s="50" t="n">
        <x:v>2297</x:v>
      </x:c>
      <x:c r="B2298" s="50" t="str">
        <x:v>4008</x:v>
      </x:c>
      <x:c r="C2298" s="50" t="str">
        <x:v>4008.T</x:v>
      </x:c>
      <x:c r="D2298" s="50" t="str">
        <x:v>Sumitomo Seika Chemicals Company,Limited.</x:v>
      </x:c>
      <x:c r="E2298" s="50" t="str">
        <x:v>Prime Market (Domestic)</x:v>
      </x:c>
      <x:c r="F2298" s="50" t="str">
        <x:v>Chemicals</x:v>
      </x:c>
      <x:c r="G2298" s="51" t="n">
        <x:v>103254</x:v>
      </x:c>
      <x:c r="H2298" s="51" t="n">
        <x:v>115583</x:v>
      </x:c>
      <x:c r="I2298" s="51" t="n">
        <x:v>143041</x:v>
      </x:c>
      <x:c r="J2298" s="51" t="n">
        <x:v>142986</x:v>
      </x:c>
      <x:c r="K2298" s="51" t="n">
        <x:v>147571</x:v>
      </x:c>
      <x:c r="L2298" s="52" t="n">
        <x:f>IFERROR(H2298/G2298-1,"")</x:f>
        <x:v>0.11940457512541891</x:v>
      </x:c>
      <x:c r="M2298" s="52" t="n">
        <x:f>IFERROR(I2298/H2298-1,"")</x:f>
        <x:v>0.23756088698164946</x:v>
      </x:c>
      <x:c r="N2298" s="52" t="n">
        <x:f>IFERROR(J2298/I2298-1,"")</x:f>
        <x:v>-0.00038450514188237417</x:v>
      </x:c>
      <x:c r="O2298" s="52" t="n">
        <x:f>IFERROR(K2298/J2298-1,"")</x:f>
        <x:v>0.032066076399088095</x:v>
      </x:c>
      <x:c r="P2298" s="52" t="n">
        <x:f>IFERROR((K2298/G2298)^(1/4)-1,"")</x:f>
        <x:v>0.09338606305796038</x:v>
      </x:c>
      <x:c r="Q2298" s="51" t="n">
        <x:v>10712</x:v>
      </x:c>
      <x:c r="R2298" s="52" t="n">
        <x:f>IFERROR(Q2298/K2298,"")</x:f>
        <x:v>0.0725887877699548</x:v>
      </x:c>
      <x:c r="S2298" s="53" t="n">
        <x:v>19176</x:v>
      </x:c>
      <x:c r="T2298" s="50" t="str">
        <x:v>EDINET_company_history</x:v>
      </x:c>
      <x:c r="U2298" s="50" t="str">
        <x:v>住友化学株式会社</x:v>
      </x:c>
      <x:c r="V2298" s="54" t="n">
        <x:v>0.3201</x:v>
      </x:c>
      <x:c r="W2298" s="50" t="str">
        <x:v>小 川 育 三 / 濱 谷 和 弘 / 町 田 研一郎</x:v>
      </x:c>
      <x:c r="X2298" s="50" t="b">
        <x:f>AND(COUNT(L2298:O2298)=4,L2298&gt;='設定'!$B$6,M2298&gt;='設定'!$B$6,N2298&gt;='設定'!$B$6,O2298&gt;='設定'!$B$6)</x:f>
        <x:v>0</x:v>
      </x:c>
      <x:c r="Y2298" s="50" t="b">
        <x:f>AND(COUNT(G2298:K2298)=5,P2298&gt;='設定'!$B$7)</x:f>
        <x:v>0</x:v>
      </x:c>
      <x:c r="Z2298" s="50" t="b">
        <x:f>AND(ISNUMBER(R2298),R2298&gt;='設定'!$B$8)</x:f>
        <x:v>0</x:v>
      </x:c>
      <x:c r="AA2298" s="50" t="b">
        <x:f>AND(ISNUMBER(S2298),S2298&gt;=DATE(YEAR('設定'!$B$10)-'設定'!$B$9,MONTH('設定'!$B$10),DAY('設定'!$B$10)))</x:f>
        <x:v>0</x:v>
      </x:c>
      <x:c r="AB2298" s="55" t="b">
        <x:v>0</x:v>
      </x:c>
      <x:c r="AC2298" s="55" t="b">
        <x:v>0</x:v>
      </x:c>
      <x:c r="AD2298" s="50" t="n">
        <x:f>IF(X2298,1,0)+IF(Z2298,1,0)+IF(AA2298,1,0)+IF(AB2298,1,0)</x:f>
        <x:v>0</x:v>
      </x:c>
      <x:c r="AE2298" s="50" t="n">
        <x:f>IF(Y2298,1,0)+IF(Z2298,1,0)+IF(AA2298,1,0)+IF(AB2298,1,0)</x:f>
        <x:v>0</x:v>
      </x:c>
      <x:c r="AF2298" s="50" t="n">
        <x:f>IF(Y2298,1,0)+IF(Z2298,1,0)+IF(AA2298,1,0)+IF(AC2298,1,0)</x:f>
        <x:v>0</x:v>
      </x:c>
      <x:c r="AG2298" s="53" t="n">
        <x:v>44348</x:v>
      </x:c>
      <x:c r="AH2298" s="50" t="str">
        <x:v>S100W0HV</x:v>
      </x:c>
      <x:c r="AI2298" s="50" t="str">
        <x:v>NetSalesSummaryOfBusinessResults</x:v>
      </x:c>
      <x:c r="AJ2298" s="50" t="str">
        <x:v>OperatingIncome</x:v>
      </x:c>
      <x:c r="AK2298" s="53" t="n">
        <x:v>45747</x:v>
      </x:c>
      <x:c r="AL2298" s="50" t="str">
        <x:v>365/365/365/366/365</x:v>
      </x:c>
      <x:c r="AM2298" s="51" t="n">
        <x:v>13106620</x:v>
      </x:c>
      <x:c r="AN2298" s="51" t="n">
        <x:v>1272</x:v>
      </x:c>
      <x:c r="AO2298" s="51" t="n">
        <x:f>IFERROR(AM2298*AN2298,"")</x:f>
        <x:v>16671620640</x:v>
      </x:c>
      <x:c r="AP2298" s="56" t="n">
        <x:f>IFERROR(AO2298/(K2298*1000000),"")</x:f>
        <x:v>0.11297355605098562</x:v>
      </x:c>
      <x:c r="AQ2298" s="57" t="n">
        <x:v>267441945</x:v>
      </x:c>
      <x:c r="AR2298" s="52" t="n">
        <x:v>0.2649487992418989</x:v>
      </x:c>
      <x:c r="AS2298" s="52" t="n">
        <x:v>-0.233931860916981</x:v>
      </x:c>
      <x:c r="AT2298" s="55" t="b">
        <x:v>1</x:v>
      </x:c>
      <x:c r="AU2298" s="50"/>
      <x:c r="AV2298" s="58" t="n">
        <x:v>0.215842545714232</x:v>
      </x:c>
      <x:c r="AW2298" s="50" t="n">
        <x:v>656</x:v>
      </x:c>
      <x:c r="AX2298" s="50" t="str">
        <x:v>Future Moat</x:v>
      </x:c>
      <x:c r="AY2298" s="50" t="str">
        <x:v>目立つ機械的警告なし（定性確認は別途必要）</x:v>
      </x:c>
      <x:c r="AZ2298" s="59" t="str">
        <x:v>2025-06-20 09:34</x:v>
      </x:c>
      <x:c r="BA2298" s="53" t="n">
        <x:v>19176</x:v>
      </x:c>
      <x:c r="BB2298" s="50"/>
      <x:c r="BC2298" s="50"/>
      <x:c r="BD2298" s="50" t="str">
        <x:v>TOPIX Small 1</x:v>
      </x:c>
    </x:row>
    <x:row r="2299">
      <x:c r="A2299" s="50" t="n">
        <x:v>2298</x:v>
      </x:c>
      <x:c r="B2299" s="50" t="str">
        <x:v>3184</x:v>
      </x:c>
      <x:c r="C2299" s="50" t="str">
        <x:v>3184.T</x:v>
      </x:c>
      <x:c r="D2299" s="50" t="str">
        <x:v>International Conglomerate of Distribution for Automobile Holdings Co.,Ltd.</x:v>
      </x:c>
      <x:c r="E2299" s="50" t="str">
        <x:v>Standard Market(Domestic)</x:v>
      </x:c>
      <x:c r="F2299" s="50" t="str">
        <x:v>Retail Trade</x:v>
      </x:c>
      <x:c r="G2299" s="51" t="n">
        <x:v>26717.33</x:v>
      </x:c>
      <x:c r="H2299" s="51" t="n">
        <x:v>28453.314</x:v>
      </x:c>
      <x:c r="I2299" s="51" t="n">
        <x:v>30496.316</x:v>
      </x:c>
      <x:c r="J2299" s="51" t="n">
        <x:v>33101.903</x:v>
      </x:c>
      <x:c r="K2299" s="51" t="n">
        <x:v>38181.309</x:v>
      </x:c>
      <x:c r="L2299" s="52" t="n">
        <x:f>IFERROR(H2299/G2299-1,"")</x:f>
        <x:v>0.06497595380975563</x:v>
      </x:c>
      <x:c r="M2299" s="52" t="n">
        <x:f>IFERROR(I2299/H2299-1,"")</x:f>
        <x:v>0.07180189977167517</x:v>
      </x:c>
      <x:c r="N2299" s="52" t="n">
        <x:f>IFERROR(J2299/I2299-1,"")</x:f>
        <x:v>0.08543940192644905</x:v>
      </x:c>
      <x:c r="O2299" s="52" t="n">
        <x:f>IFERROR(K2299/J2299-1,"")</x:f>
        <x:v>0.15344755254705467</x:v>
      </x:c>
      <x:c r="P2299" s="52" t="n">
        <x:f>IFERROR((K2299/G2299)^(1/4)-1,"")</x:f>
        <x:v>0.09336316786548382</x:v>
      </x:c>
      <x:c r="Q2299" s="51" t="n">
        <x:v>1812.551</x:v>
      </x:c>
      <x:c r="R2299" s="52" t="n">
        <x:f>IFERROR(Q2299/K2299,"")</x:f>
        <x:v>0.04747220688531134</x:v>
      </x:c>
      <x:c r="S2299" s="53" t="n">
        <x:v>41426</x:v>
      </x:c>
      <x:c r="T2299" s="50" t="str">
        <x:v>EDINET_company_history</x:v>
      </x:c>
      <x:c r="U2299" s="50" t="str">
        <x:v>株式会社エム・エフ</x:v>
      </x:c>
      <x:c r="V2299" s="54" t="n">
        <x:v>0.252</x:v>
      </x:c>
      <x:c r="W2299" s="50" t="str">
        <x:v>向井 弘光 / 向井 俊樹</x:v>
      </x:c>
      <x:c r="X2299" s="50" t="b">
        <x:f>AND(COUNT(L2299:O2299)=4,L2299&gt;='設定'!$B$6,M2299&gt;='設定'!$B$6,N2299&gt;='設定'!$B$6,O2299&gt;='設定'!$B$6)</x:f>
        <x:v>0</x:v>
      </x:c>
      <x:c r="Y2299" s="50" t="b">
        <x:f>AND(COUNT(G2299:K2299)=5,P2299&gt;='設定'!$B$7)</x:f>
        <x:v>0</x:v>
      </x:c>
      <x:c r="Z2299" s="50" t="b">
        <x:f>AND(ISNUMBER(R2299),R2299&gt;='設定'!$B$8)</x:f>
        <x:v>0</x:v>
      </x:c>
      <x:c r="AA2299" s="50" t="b">
        <x:f>AND(ISNUMBER(S2299),S2299&gt;=DATE(YEAR('設定'!$B$10)-'設定'!$B$9,MONTH('設定'!$B$10),DAY('設定'!$B$10)))</x:f>
        <x:v>0</x:v>
      </x:c>
      <x:c r="AB2299" s="55" t="b">
        <x:v>0</x:v>
      </x:c>
      <x:c r="AC2299" s="55" t="b">
        <x:v>0</x:v>
      </x:c>
      <x:c r="AD2299" s="50" t="n">
        <x:f>IF(X2299,1,0)+IF(Z2299,1,0)+IF(AA2299,1,0)+IF(AB2299,1,0)</x:f>
        <x:v>0</x:v>
      </x:c>
      <x:c r="AE2299" s="50" t="n">
        <x:f>IF(Y2299,1,0)+IF(Z2299,1,0)+IF(AA2299,1,0)+IF(AB2299,1,0)</x:f>
        <x:v>0</x:v>
      </x:c>
      <x:c r="AF2299" s="50" t="n">
        <x:f>IF(Y2299,1,0)+IF(Z2299,1,0)+IF(AA2299,1,0)+IF(AC2299,1,0)</x:f>
        <x:v>0</x:v>
      </x:c>
      <x:c r="AG2299" s="53" t="n">
        <x:v>44348</x:v>
      </x:c>
      <x:c r="AH2299" s="50" t="str">
        <x:v>S100VXHU</x:v>
      </x:c>
      <x:c r="AI2299" s="50" t="str">
        <x:v>NetSalesSummaryOfBusinessResults</x:v>
      </x:c>
      <x:c r="AJ2299" s="50" t="str">
        <x:v>OperatingIncome</x:v>
      </x:c>
      <x:c r="AK2299" s="53" t="n">
        <x:v>45747</x:v>
      </x:c>
      <x:c r="AL2299" s="50" t="str">
        <x:v>365/365/365/366/365</x:v>
      </x:c>
      <x:c r="AM2299" s="51" t="n">
        <x:v>2099800</x:v>
      </x:c>
      <x:c r="AN2299" s="51" t="n">
        <x:v>4445</x:v>
      </x:c>
      <x:c r="AO2299" s="51" t="n">
        <x:f>IFERROR(AM2299*AN2299,"")</x:f>
        <x:v>9333611000</x:v>
      </x:c>
      <x:c r="AP2299" s="56" t="n">
        <x:f>IFERROR(AO2299/(K2299*1000000),"")</x:f>
        <x:v>0.24445497664839097</x:v>
      </x:c>
      <x:c r="AQ2299" s="57" t="n">
        <x:v>2253258.3333333335</x:v>
      </x:c>
      <x:c r="AR2299" s="52" t="n">
        <x:v>0.2388466264602153</x:v>
      </x:c>
      <x:c r="AS2299" s="52" t="n">
        <x:v>-0.2003163920717852</x:v>
      </x:c>
      <x:c r="AT2299" s="55" t="b">
        <x:v>0</x:v>
      </x:c>
      <x:c r="AU2299" s="50" t="str">
        <x:v>low_liquidity</x:v>
      </x:c>
      <x:c r="AV2299" s="58" t="n">
        <x:v>0.0721071808105033</x:v>
      </x:c>
      <x:c r="AW2299" s="50" t="n">
        <x:v>1388</x:v>
      </x:c>
      <x:c r="AX2299" s="50" t="str">
        <x:v>Discovery</x:v>
      </x:c>
      <x:c r="AY2299" s="50" t="str">
        <x:v>既存適格性フィルター不通過: low_liquidity / 60日平均売買代金2,000万円未満</x:v>
      </x:c>
      <x:c r="AZ2299" s="59" t="str">
        <x:v>2025-06-20 15:47</x:v>
      </x:c>
      <x:c r="BA2299" s="53" t="n">
        <x:v>41426</x:v>
      </x:c>
      <x:c r="BB2299" s="50"/>
      <x:c r="BC2299" s="50"/>
      <x:c r="BD2299" s="50"/>
    </x:row>
    <x:row r="2300">
      <x:c r="A2300" s="50" t="n">
        <x:v>2299</x:v>
      </x:c>
      <x:c r="B2300" s="50" t="str">
        <x:v>2802</x:v>
      </x:c>
      <x:c r="C2300" s="50" t="str">
        <x:v>2802.T</x:v>
      </x:c>
      <x:c r="D2300" s="50" t="str">
        <x:v>Ajinomoto Co.,Inc.</x:v>
      </x:c>
      <x:c r="E2300" s="50" t="str">
        <x:v>Prime Market (Domestic)</x:v>
      </x:c>
      <x:c r="F2300" s="50" t="str">
        <x:v>Foods</x:v>
      </x:c>
      <x:c r="G2300" s="51" t="n">
        <x:v>1071453</x:v>
      </x:c>
      <x:c r="H2300" s="51" t="n">
        <x:v>1149370</x:v>
      </x:c>
      <x:c r="I2300" s="51" t="n">
        <x:v>1359115</x:v>
      </x:c>
      <x:c r="J2300" s="51" t="n">
        <x:v>1439231</x:v>
      </x:c>
      <x:c r="K2300" s="51" t="n">
        <x:v>1530556</x:v>
      </x:c>
      <x:c r="L2300" s="52" t="n">
        <x:f>IFERROR(H2300/G2300-1,"")</x:f>
        <x:v>0.07272087529737647</x:v>
      </x:c>
      <x:c r="M2300" s="52" t="n">
        <x:f>IFERROR(I2300/H2300-1,"")</x:f>
        <x:v>0.18248692762121865</x:v>
      </x:c>
      <x:c r="N2300" s="52" t="n">
        <x:f>IFERROR(J2300/I2300-1,"")</x:f>
        <x:v>0.05894718254158038</x:v>
      </x:c>
      <x:c r="O2300" s="52" t="n">
        <x:f>IFERROR(K2300/J2300-1,"")</x:f>
        <x:v>0.06345402510090459</x:v>
      </x:c>
      <x:c r="P2300" s="52" t="n">
        <x:f>IFERROR((K2300/G2300)^(1/4)-1,"")</x:f>
        <x:v>0.09324883886340896</x:v>
      </x:c>
      <x:c r="Q2300" s="51" t="n">
        <x:v>113968</x:v>
      </x:c>
      <x:c r="R2300" s="52" t="n">
        <x:f>IFERROR(Q2300/K2300,"")</x:f>
        <x:v>0.07446182955736347</x:v>
      </x:c>
      <x:c r="S2300" s="53" t="n">
        <x:v>14946</x:v>
      </x:c>
      <x:c r="T2300" s="50" t="str">
        <x:v>EDINET_company_history</x:v>
      </x:c>
      <x:c r="U2300" s="50" t="str">
        <x:v>日本マスタートラスト信託銀行株式会社(信託口)</x:v>
      </x:c>
      <x:c r="V2300" s="54" t="n">
        <x:v>0.1734</x:v>
      </x:c>
      <x:c r="W2300" s="50"/>
      <x:c r="X2300" s="50" t="b">
        <x:f>AND(COUNT(L2300:O2300)=4,L2300&gt;='設定'!$B$6,M2300&gt;='設定'!$B$6,N2300&gt;='設定'!$B$6,O2300&gt;='設定'!$B$6)</x:f>
        <x:v>0</x:v>
      </x:c>
      <x:c r="Y2300" s="50" t="b">
        <x:f>AND(COUNT(G2300:K2300)=5,P2300&gt;='設定'!$B$7)</x:f>
        <x:v>0</x:v>
      </x:c>
      <x:c r="Z2300" s="50" t="b">
        <x:f>AND(ISNUMBER(R2300),R2300&gt;='設定'!$B$8)</x:f>
        <x:v>0</x:v>
      </x:c>
      <x:c r="AA2300" s="50" t="b">
        <x:f>AND(ISNUMBER(S2300),S2300&gt;=DATE(YEAR('設定'!$B$10)-'設定'!$B$9,MONTH('設定'!$B$10),DAY('設定'!$B$10)))</x:f>
        <x:v>0</x:v>
      </x:c>
      <x:c r="AB2300" s="55" t="b">
        <x:v>0</x:v>
      </x:c>
      <x:c r="AC2300" s="55" t="b">
        <x:v>0</x:v>
      </x:c>
      <x:c r="AD2300" s="50" t="n">
        <x:f>IF(X2300,1,0)+IF(Z2300,1,0)+IF(AA2300,1,0)+IF(AB2300,1,0)</x:f>
        <x:v>0</x:v>
      </x:c>
      <x:c r="AE2300" s="50" t="n">
        <x:f>IF(Y2300,1,0)+IF(Z2300,1,0)+IF(AA2300,1,0)+IF(AB2300,1,0)</x:f>
        <x:v>0</x:v>
      </x:c>
      <x:c r="AF2300" s="50" t="n">
        <x:f>IF(Y2300,1,0)+IF(Z2300,1,0)+IF(AA2300,1,0)+IF(AC2300,1,0)</x:f>
        <x:v>0</x:v>
      </x:c>
      <x:c r="AG2300" s="53" t="n">
        <x:v>44348</x:v>
      </x:c>
      <x:c r="AH2300" s="50" t="str">
        <x:v>S100VXJA</x:v>
      </x:c>
      <x:c r="AI2300" s="50" t="str">
        <x:v>RevenueIFRSSummaryOfBusinessResults</x:v>
      </x:c>
      <x:c r="AJ2300" s="50" t="str">
        <x:v>OperatingProfitLossIFRS</x:v>
      </x:c>
      <x:c r="AK2300" s="53" t="n">
        <x:v>45747</x:v>
      </x:c>
      <x:c r="AL2300" s="50" t="str">
        <x:v>365/365/365/366/365</x:v>
      </x:c>
      <x:c r="AM2300" s="51" t="n">
        <x:v>497605508</x:v>
      </x:c>
      <x:c r="AN2300" s="51" t="n">
        <x:v>5380</x:v>
      </x:c>
      <x:c r="AO2300" s="51" t="n">
        <x:f>IFERROR(AM2300*AN2300,"")</x:f>
        <x:v>2677117633040</x:v>
      </x:c>
      <x:c r="AP2300" s="56" t="n">
        <x:f>IFERROR(AO2300/(K2300*1000000),"")</x:f>
        <x:v>1.7491144610455285</x:v>
      </x:c>
      <x:c r="AQ2300" s="57" t="n">
        <x:v>20690147405</x:v>
      </x:c>
      <x:c r="AR2300" s="52" t="n">
        <x:v>0.2955678281736408</x:v>
      </x:c>
      <x:c r="AS2300" s="52" t="n">
        <x:v>-0.2564217824169575</x:v>
      </x:c>
      <x:c r="AT2300" s="55" t="b">
        <x:v>0</x:v>
      </x:c>
      <x:c r="AU2300" s="50" t="str">
        <x:v>missing_financial_data;repeated_operating_loss</x:v>
      </x:c>
      <x:c r="AV2300" s="58" t="n">
        <x:v>-0.0816705984241985</x:v>
      </x:c>
      <x:c r="AW2300" s="50" t="n">
        <x:v>2487</x:v>
      </x:c>
      <x:c r="AX2300" s="50" t="str">
        <x:v>Core Moat</x:v>
      </x:c>
      <x:c r="AY2300" s="50" t="str">
        <x:v>既存適格性フィルター不通過: missing_financial_data;repeated_operating_loss</x:v>
      </x:c>
      <x:c r="AZ2300" s="59" t="str">
        <x:v>2025-06-18 09:39</x:v>
      </x:c>
      <x:c r="BA2300" s="53" t="n">
        <x:v>14946</x:v>
      </x:c>
      <x:c r="BB2300" s="50"/>
      <x:c r="BC2300" s="50"/>
      <x:c r="BD2300" s="50" t="str">
        <x:v>TOPIX Large70</x:v>
      </x:c>
    </x:row>
    <x:row r="2301">
      <x:c r="A2301" s="50" t="n">
        <x:v>2300</x:v>
      </x:c>
      <x:c r="B2301" s="50" t="str">
        <x:v>5451</x:v>
      </x:c>
      <x:c r="C2301" s="50" t="str">
        <x:v>5451.T</x:v>
      </x:c>
      <x:c r="D2301" s="50" t="str">
        <x:v>YODOKO,Ltd.</x:v>
      </x:c>
      <x:c r="E2301" s="50" t="str">
        <x:v>Prime Market (Domestic)</x:v>
      </x:c>
      <x:c r="F2301" s="50" t="str">
        <x:v>Iron and Steel</x:v>
      </x:c>
      <x:c r="G2301" s="51" t="n">
        <x:v>145963</x:v>
      </x:c>
      <x:c r="H2301" s="51" t="n">
        <x:v>201655</x:v>
      </x:c>
      <x:c r="I2301" s="51" t="n">
        <x:v>220314</x:v>
      </x:c>
      <x:c r="J2301" s="51" t="n">
        <x:v>203957</x:v>
      </x:c>
      <x:c r="K2301" s="51" t="n">
        <x:v>208460</x:v>
      </x:c>
      <x:c r="L2301" s="52" t="n">
        <x:f>IFERROR(H2301/G2301-1,"")</x:f>
        <x:v>0.38154874865548116</x:v>
      </x:c>
      <x:c r="M2301" s="52" t="n">
        <x:f>IFERROR(I2301/H2301-1,"")</x:f>
        <x:v>0.0925293198780095</x:v>
      </x:c>
      <x:c r="N2301" s="52" t="n">
        <x:f>IFERROR(J2301/I2301-1,"")</x:f>
        <x:v>-0.07424403351580022</x:v>
      </x:c>
      <x:c r="O2301" s="52" t="n">
        <x:f>IFERROR(K2301/J2301-1,"")</x:f>
        <x:v>0.022078183146447605</x:v>
      </x:c>
      <x:c r="P2301" s="52" t="n">
        <x:f>IFERROR((K2301/G2301)^(1/4)-1,"")</x:f>
        <x:v>0.09318833318335074</x:v>
      </x:c>
      <x:c r="Q2301" s="51" t="n">
        <x:v>13889</x:v>
      </x:c>
      <x:c r="R2301" s="52" t="n">
        <x:f>IFERROR(Q2301/K2301,"")</x:f>
        <x:v>0.06662669097188909</x:v>
      </x:c>
      <x:c r="S2301" s="53" t="n">
        <x:v>18019</x:v>
      </x:c>
      <x:c r="T2301" s="50" t="str">
        <x:v>EDINET_company_history</x:v>
      </x:c>
      <x:c r="U2301" s="50" t="str">
        <x:v>日本マスタートラスト信託銀行株式会社（信託口）</x:v>
      </x:c>
      <x:c r="V2301" s="54" t="n">
        <x:v>0.0791</x:v>
      </x:c>
      <x:c r="W2301" s="50" t="str">
        <x:v>田中 栄一</x:v>
      </x:c>
      <x:c r="X2301" s="50" t="b">
        <x:f>AND(COUNT(L2301:O2301)=4,L2301&gt;='設定'!$B$6,M2301&gt;='設定'!$B$6,N2301&gt;='設定'!$B$6,O2301&gt;='設定'!$B$6)</x:f>
        <x:v>0</x:v>
      </x:c>
      <x:c r="Y2301" s="50" t="b">
        <x:f>AND(COUNT(G2301:K2301)=5,P2301&gt;='設定'!$B$7)</x:f>
        <x:v>0</x:v>
      </x:c>
      <x:c r="Z2301" s="50" t="b">
        <x:f>AND(ISNUMBER(R2301),R2301&gt;='設定'!$B$8)</x:f>
        <x:v>0</x:v>
      </x:c>
      <x:c r="AA2301" s="50" t="b">
        <x:f>AND(ISNUMBER(S2301),S2301&gt;=DATE(YEAR('設定'!$B$10)-'設定'!$B$9,MONTH('設定'!$B$10),DAY('設定'!$B$10)))</x:f>
        <x:v>0</x:v>
      </x:c>
      <x:c r="AB2301" s="55" t="b">
        <x:v>0</x:v>
      </x:c>
      <x:c r="AC2301" s="55" t="b">
        <x:v>0</x:v>
      </x:c>
      <x:c r="AD2301" s="50" t="n">
        <x:f>IF(X2301,1,0)+IF(Z2301,1,0)+IF(AA2301,1,0)+IF(AB2301,1,0)</x:f>
        <x:v>0</x:v>
      </x:c>
      <x:c r="AE2301" s="50" t="n">
        <x:f>IF(Y2301,1,0)+IF(Z2301,1,0)+IF(AA2301,1,0)+IF(AB2301,1,0)</x:f>
        <x:v>0</x:v>
      </x:c>
      <x:c r="AF2301" s="50" t="n">
        <x:f>IF(Y2301,1,0)+IF(Z2301,1,0)+IF(AA2301,1,0)+IF(AC2301,1,0)</x:f>
        <x:v>0</x:v>
      </x:c>
      <x:c r="AG2301" s="53" t="n">
        <x:v>44348</x:v>
      </x:c>
      <x:c r="AH2301" s="50" t="str">
        <x:v>S100W0UT</x:v>
      </x:c>
      <x:c r="AI2301" s="50" t="str">
        <x:v>NetSalesSummaryOfBusinessResults</x:v>
      </x:c>
      <x:c r="AJ2301" s="50" t="str">
        <x:v>OperatingIncome</x:v>
      </x:c>
      <x:c r="AK2301" s="53" t="n">
        <x:v>45747</x:v>
      </x:c>
      <x:c r="AL2301" s="50" t="str">
        <x:v>365/365/365/366/365</x:v>
      </x:c>
      <x:c r="AM2301" s="51" t="n">
        <x:v>28492830</x:v>
      </x:c>
      <x:c r="AN2301" s="51" t="n">
        <x:v>1240</x:v>
      </x:c>
      <x:c r="AO2301" s="51" t="n">
        <x:f>IFERROR(AM2301*AN2301,"")</x:f>
        <x:v>35331109200</x:v>
      </x:c>
      <x:c r="AP2301" s="56" t="n">
        <x:f>IFERROR(AO2301/(K2301*1000000),"")</x:f>
        <x:v>0.16948627650388565</x:v>
      </x:c>
      <x:c r="AQ2301" s="57" t="n">
        <x:v>940082116.6666666</x:v>
      </x:c>
      <x:c r="AR2301" s="52" t="n">
        <x:v>0.2733008296611142</x:v>
      </x:c>
      <x:c r="AS2301" s="52" t="n">
        <x:v>-0.2434879572053176</x:v>
      </x:c>
      <x:c r="AT2301" s="55" t="b">
        <x:v>1</x:v>
      </x:c>
      <x:c r="AU2301" s="50"/>
      <x:c r="AV2301" s="58" t="n">
        <x:v>-0.005849293309125</x:v>
      </x:c>
      <x:c r="AW2301" s="50" t="n">
        <x:v>1910</x:v>
      </x:c>
      <x:c r="AX2301" s="50" t="str">
        <x:v>Core Moat</x:v>
      </x:c>
      <x:c r="AY2301" s="50" t="str">
        <x:v>目立つ機械的警告なし（定性確認は別途必要）</x:v>
      </x:c>
      <x:c r="AZ2301" s="59" t="str">
        <x:v>2025-06-23 10:24</x:v>
      </x:c>
      <x:c r="BA2301" s="53" t="n">
        <x:v>18019</x:v>
      </x:c>
      <x:c r="BB2301" s="50"/>
      <x:c r="BC2301" s="50"/>
      <x:c r="BD2301" s="50" t="str">
        <x:v>TOPIX Small 1</x:v>
      </x:c>
    </x:row>
    <x:row r="2302">
      <x:c r="A2302" s="50" t="n">
        <x:v>2301</x:v>
      </x:c>
      <x:c r="B2302" s="50" t="str">
        <x:v>4028</x:v>
      </x:c>
      <x:c r="C2302" s="50" t="str">
        <x:v>4028.T</x:v>
      </x:c>
      <x:c r="D2302" s="50" t="str">
        <x:v>ISHIHARA SANGYO KAISHA,LTD.</x:v>
      </x:c>
      <x:c r="E2302" s="50" t="str">
        <x:v>Prime Market (Domestic)</x:v>
      </x:c>
      <x:c r="F2302" s="50" t="str">
        <x:v>Chemicals</x:v>
      </x:c>
      <x:c r="G2302" s="51" t="n">
        <x:v>101774</x:v>
      </x:c>
      <x:c r="H2302" s="51" t="n">
        <x:v>110955</x:v>
      </x:c>
      <x:c r="I2302" s="51" t="n">
        <x:v>131238</x:v>
      </x:c>
      <x:c r="J2302" s="51" t="n">
        <x:v>138456</x:v>
      </x:c>
      <x:c r="K2302" s="51" t="n">
        <x:v>145196</x:v>
      </x:c>
      <x:c r="L2302" s="52" t="n">
        <x:f>IFERROR(H2302/G2302-1,"")</x:f>
        <x:v>0.09020968027197518</x:v>
      </x:c>
      <x:c r="M2302" s="52" t="n">
        <x:f>IFERROR(I2302/H2302-1,"")</x:f>
        <x:v>0.18280383939434897</x:v>
      </x:c>
      <x:c r="N2302" s="52" t="n">
        <x:f>IFERROR(J2302/I2302-1,"")</x:f>
        <x:v>0.05499931422301474</x:v>
      </x:c>
      <x:c r="O2302" s="52" t="n">
        <x:f>IFERROR(K2302/J2302-1,"")</x:f>
        <x:v>0.04867972496677653</x:v>
      </x:c>
      <x:c r="P2302" s="52" t="n">
        <x:f>IFERROR((K2302/G2302)^(1/4)-1,"")</x:f>
        <x:v>0.09289754924411908</x:v>
      </x:c>
      <x:c r="Q2302" s="51" t="n">
        <x:v>10482</x:v>
      </x:c>
      <x:c r="R2302" s="52" t="n">
        <x:f>IFERROR(Q2302/K2302,"")</x:f>
        <x:v>0.07219207140692581</x:v>
      </x:c>
      <x:c r="S2302" s="53" t="n">
        <x:v>18080</x:v>
      </x:c>
      <x:c r="T2302" s="50" t="str">
        <x:v>EDINET_company_history</x:v>
      </x:c>
      <x:c r="U2302" s="50" t="str">
        <x:v>日本マスタートラスト信託銀行株式会社(信託口)</x:v>
      </x:c>
      <x:c r="V2302" s="54" t="n">
        <x:v>0.14</x:v>
      </x:c>
      <x:c r="W2302" s="50" t="str">
        <x:v>大 久 保 浩 / 堀 江 幹 也</x:v>
      </x:c>
      <x:c r="X2302" s="50" t="b">
        <x:f>AND(COUNT(L2302:O2302)=4,L2302&gt;='設定'!$B$6,M2302&gt;='設定'!$B$6,N2302&gt;='設定'!$B$6,O2302&gt;='設定'!$B$6)</x:f>
        <x:v>0</x:v>
      </x:c>
      <x:c r="Y2302" s="50" t="b">
        <x:f>AND(COUNT(G2302:K2302)=5,P2302&gt;='設定'!$B$7)</x:f>
        <x:v>0</x:v>
      </x:c>
      <x:c r="Z2302" s="50" t="b">
        <x:f>AND(ISNUMBER(R2302),R2302&gt;='設定'!$B$8)</x:f>
        <x:v>0</x:v>
      </x:c>
      <x:c r="AA2302" s="50" t="b">
        <x:f>AND(ISNUMBER(S2302),S2302&gt;=DATE(YEAR('設定'!$B$10)-'設定'!$B$9,MONTH('設定'!$B$10),DAY('設定'!$B$10)))</x:f>
        <x:v>0</x:v>
      </x:c>
      <x:c r="AB2302" s="55" t="b">
        <x:v>0</x:v>
      </x:c>
      <x:c r="AC2302" s="55" t="b">
        <x:v>0</x:v>
      </x:c>
      <x:c r="AD2302" s="50" t="n">
        <x:f>IF(X2302,1,0)+IF(Z2302,1,0)+IF(AA2302,1,0)+IF(AB2302,1,0)</x:f>
        <x:v>0</x:v>
      </x:c>
      <x:c r="AE2302" s="50" t="n">
        <x:f>IF(Y2302,1,0)+IF(Z2302,1,0)+IF(AA2302,1,0)+IF(AB2302,1,0)</x:f>
        <x:v>0</x:v>
      </x:c>
      <x:c r="AF2302" s="50" t="n">
        <x:f>IF(Y2302,1,0)+IF(Z2302,1,0)+IF(AA2302,1,0)+IF(AC2302,1,0)</x:f>
        <x:v>0</x:v>
      </x:c>
      <x:c r="AG2302" s="53" t="n">
        <x:v>44348</x:v>
      </x:c>
      <x:c r="AH2302" s="50" t="str">
        <x:v>S100W4FV</x:v>
      </x:c>
      <x:c r="AI2302" s="50" t="str">
        <x:v>NetSalesSummaryOfBusinessResults</x:v>
      </x:c>
      <x:c r="AJ2302" s="50" t="str">
        <x:v>OperatingIncome</x:v>
      </x:c>
      <x:c r="AK2302" s="53" t="n">
        <x:v>45747</x:v>
      </x:c>
      <x:c r="AL2302" s="50" t="str">
        <x:v>365/365/365/366/365</x:v>
      </x:c>
      <x:c r="AM2302" s="51" t="n">
        <x:v>38258943</x:v>
      </x:c>
      <x:c r="AN2302" s="51" t="n">
        <x:v>3335</x:v>
      </x:c>
      <x:c r="AO2302" s="51" t="n">
        <x:f>IFERROR(AM2302*AN2302,"")</x:f>
        <x:v>127593574905</x:v>
      </x:c>
      <x:c r="AP2302" s="56" t="n">
        <x:f>IFERROR(AO2302/(K2302*1000000),"")</x:f>
        <x:v>0.8787678373026805</x:v>
      </x:c>
      <x:c r="AQ2302" s="57" t="n">
        <x:v>1360033703.3333333</x:v>
      </x:c>
      <x:c r="AR2302" s="52" t="n">
        <x:v>0.3734869628495012</x:v>
      </x:c>
      <x:c r="AS2302" s="52" t="n">
        <x:v>-0.3866810237459365</x:v>
      </x:c>
      <x:c r="AT2302" s="55" t="b">
        <x:v>0</x:v>
      </x:c>
      <x:c r="AU2302" s="50" t="str">
        <x:v>repeated_negative_operating_cf</x:v>
      </x:c>
      <x:c r="AV2302" s="58" t="n">
        <x:v>0.2002097083171001</x:v>
      </x:c>
      <x:c r="AW2302" s="50" t="n">
        <x:v>708</x:v>
      </x:c>
      <x:c r="AX2302" s="50" t="str">
        <x:v>Future Moat</x:v>
      </x:c>
      <x:c r="AY2302" s="50" t="str">
        <x:v>既存適格性フィルター不通過: repeated_negative_operating_cf</x:v>
      </x:c>
      <x:c r="AZ2302" s="59" t="str">
        <x:v>2025-06-25 15:22</x:v>
      </x:c>
      <x:c r="BA2302" s="53" t="n">
        <x:v>18080</x:v>
      </x:c>
      <x:c r="BB2302" s="50"/>
      <x:c r="BC2302" s="50"/>
      <x:c r="BD2302" s="50" t="str">
        <x:v>TOPIX Small 1</x:v>
      </x:c>
    </x:row>
    <x:row r="2303">
      <x:c r="A2303" s="50" t="n">
        <x:v>2302</x:v>
      </x:c>
      <x:c r="B2303" s="50" t="str">
        <x:v>5440</x:v>
      </x:c>
      <x:c r="C2303" s="50" t="str">
        <x:v>5440.T</x:v>
      </x:c>
      <x:c r="D2303" s="50" t="str">
        <x:v>KYOEI STEEL LTD.</x:v>
      </x:c>
      <x:c r="E2303" s="50" t="str">
        <x:v>Prime Market (Domestic)</x:v>
      </x:c>
      <x:c r="F2303" s="50" t="str">
        <x:v>Iron and Steel</x:v>
      </x:c>
      <x:c r="G2303" s="51" t="n">
        <x:v>226371</x:v>
      </x:c>
      <x:c r="H2303" s="51" t="n">
        <x:v>292719</x:v>
      </x:c>
      <x:c r="I2303" s="51" t="n">
        <x:v>355715</x:v>
      </x:c>
      <x:c r="J2303" s="51" t="n">
        <x:v>320982</x:v>
      </x:c>
      <x:c r="K2303" s="51" t="n">
        <x:v>322849</x:v>
      </x:c>
      <x:c r="L2303" s="52" t="n">
        <x:f>IFERROR(H2303/G2303-1,"")</x:f>
        <x:v>0.29309408007209403</x:v>
      </x:c>
      <x:c r="M2303" s="52" t="n">
        <x:f>IFERROR(I2303/H2303-1,"")</x:f>
        <x:v>0.2152098087244081</x:v>
      </x:c>
      <x:c r="N2303" s="52" t="n">
        <x:f>IFERROR(J2303/I2303-1,"")</x:f>
        <x:v>-0.0976427758177193</x:v>
      </x:c>
      <x:c r="O2303" s="52" t="n">
        <x:f>IFERROR(K2303/J2303-1,"")</x:f>
        <x:v>0.005816525537257533</x:v>
      </x:c>
      <x:c r="P2303" s="52" t="n">
        <x:f>IFERROR((K2303/G2303)^(1/4)-1,"")</x:f>
        <x:v>0.0928100090187105</x:v>
      </x:c>
      <x:c r="Q2303" s="51" t="n">
        <x:v>15332</x:v>
      </x:c>
      <x:c r="R2303" s="52" t="n">
        <x:f>IFERROR(Q2303/K2303,"")</x:f>
        <x:v>0.047489693324123665</x:v>
      </x:c>
      <x:c r="S2303" s="53" t="n">
        <x:v>39052</x:v>
      </x:c>
      <x:c r="T2303" s="50" t="str">
        <x:v>EDINET_company_history</x:v>
      </x:c>
      <x:c r="U2303" s="50" t="str">
        <x:v>日本製鉄株式会社</x:v>
      </x:c>
      <x:c r="V2303" s="54" t="n">
        <x:v>0.2668</x:v>
      </x:c>
      <x:c r="W2303" s="50" t="str">
        <x:v>高島 秀一郎 / 廣冨 靖以 / 坂本 尚吾</x:v>
      </x:c>
      <x:c r="X2303" s="50" t="b">
        <x:f>AND(COUNT(L2303:O2303)=4,L2303&gt;='設定'!$B$6,M2303&gt;='設定'!$B$6,N2303&gt;='設定'!$B$6,O2303&gt;='設定'!$B$6)</x:f>
        <x:v>0</x:v>
      </x:c>
      <x:c r="Y2303" s="50" t="b">
        <x:f>AND(COUNT(G2303:K2303)=5,P2303&gt;='設定'!$B$7)</x:f>
        <x:v>0</x:v>
      </x:c>
      <x:c r="Z2303" s="50" t="b">
        <x:f>AND(ISNUMBER(R2303),R2303&gt;='設定'!$B$8)</x:f>
        <x:v>0</x:v>
      </x:c>
      <x:c r="AA2303" s="50" t="b">
        <x:f>AND(ISNUMBER(S2303),S2303&gt;=DATE(YEAR('設定'!$B$10)-'設定'!$B$9,MONTH('設定'!$B$10),DAY('設定'!$B$10)))</x:f>
        <x:v>0</x:v>
      </x:c>
      <x:c r="AB2303" s="55" t="b">
        <x:v>0</x:v>
      </x:c>
      <x:c r="AC2303" s="55" t="b">
        <x:v>0</x:v>
      </x:c>
      <x:c r="AD2303" s="50" t="n">
        <x:f>IF(X2303,1,0)+IF(Z2303,1,0)+IF(AA2303,1,0)+IF(AB2303,1,0)</x:f>
        <x:v>0</x:v>
      </x:c>
      <x:c r="AE2303" s="50" t="n">
        <x:f>IF(Y2303,1,0)+IF(Z2303,1,0)+IF(AA2303,1,0)+IF(AB2303,1,0)</x:f>
        <x:v>0</x:v>
      </x:c>
      <x:c r="AF2303" s="50" t="n">
        <x:f>IF(Y2303,1,0)+IF(Z2303,1,0)+IF(AA2303,1,0)+IF(AC2303,1,0)</x:f>
        <x:v>0</x:v>
      </x:c>
      <x:c r="AG2303" s="53" t="n">
        <x:v>44348</x:v>
      </x:c>
      <x:c r="AH2303" s="50" t="str">
        <x:v>S100W2DI</x:v>
      </x:c>
      <x:c r="AI2303" s="50" t="str">
        <x:v>NetSalesSummaryOfBusinessResults</x:v>
      </x:c>
      <x:c r="AJ2303" s="50" t="str">
        <x:v>OperatingIncome</x:v>
      </x:c>
      <x:c r="AK2303" s="53" t="n">
        <x:v>45747</x:v>
      </x:c>
      <x:c r="AL2303" s="50" t="str">
        <x:v>365/365/365/366/365</x:v>
      </x:c>
      <x:c r="AM2303" s="51" t="n">
        <x:v>43459030</x:v>
      </x:c>
      <x:c r="AN2303" s="51" t="n">
        <x:v>1754</x:v>
      </x:c>
      <x:c r="AO2303" s="51" t="n">
        <x:f>IFERROR(AM2303*AN2303,"")</x:f>
        <x:v>76227138620</x:v>
      </x:c>
      <x:c r="AP2303" s="56" t="n">
        <x:f>IFERROR(AO2303/(K2303*1000000),"")</x:f>
        <x:v>0.23610771171662295</x:v>
      </x:c>
      <x:c r="AQ2303" s="57" t="n">
        <x:v>298099328.3333333</x:v>
      </x:c>
      <x:c r="AR2303" s="52" t="n">
        <x:v>0.3063203527149859</x:v>
      </x:c>
      <x:c r="AS2303" s="52" t="n">
        <x:v>-0.4184425232277826</x:v>
      </x:c>
      <x:c r="AT2303" s="55" t="b">
        <x:v>1</x:v>
      </x:c>
      <x:c r="AU2303" s="50"/>
      <x:c r="AV2303" s="58" t="n">
        <x:v>-0.1206032220423172</x:v>
      </x:c>
      <x:c r="AW2303" s="50" t="n">
        <x:v>2712</x:v>
      </x:c>
      <x:c r="AX2303" s="50" t="str">
        <x:v>Core Moat</x:v>
      </x:c>
      <x:c r="AY2303" s="50" t="str">
        <x:v>目立つ機械的警告なし（定性確認は別途必要）</x:v>
      </x:c>
      <x:c r="AZ2303" s="59" t="str">
        <x:v>2025-06-24 13:10</x:v>
      </x:c>
      <x:c r="BA2303" s="53" t="n">
        <x:v>39052</x:v>
      </x:c>
      <x:c r="BB2303" s="50"/>
      <x:c r="BC2303" s="50"/>
      <x:c r="BD2303" s="50" t="str">
        <x:v>TOPIX Small 1</x:v>
      </x:c>
    </x:row>
    <x:row r="2304">
      <x:c r="A2304" s="50" t="n">
        <x:v>2303</x:v>
      </x:c>
      <x:c r="B2304" s="50" t="str">
        <x:v>5697</x:v>
      </x:c>
      <x:c r="C2304" s="50" t="str">
        <x:v>5697.T</x:v>
      </x:c>
      <x:c r="D2304" s="50" t="str">
        <x:v>SANYU CO.,LTD.</x:v>
      </x:c>
      <x:c r="E2304" s="50" t="str">
        <x:v>Standard Market(Domestic)</x:v>
      </x:c>
      <x:c r="F2304" s="50" t="str">
        <x:v>Iron and Steel</x:v>
      </x:c>
      <x:c r="G2304" s="51" t="n">
        <x:v>17142.502</x:v>
      </x:c>
      <x:c r="H2304" s="51" t="n">
        <x:v>21070.268</x:v>
      </x:c>
      <x:c r="I2304" s="51" t="n">
        <x:v>23935.603</x:v>
      </x:c>
      <x:c r="J2304" s="51" t="n">
        <x:v>24012.108</x:v>
      </x:c>
      <x:c r="K2304" s="51" t="n">
        <x:v>24444.766</x:v>
      </x:c>
      <x:c r="L2304" s="52" t="n">
        <x:f>IFERROR(H2304/G2304-1,"")</x:f>
        <x:v>0.22912443002777527</x:v>
      </x:c>
      <x:c r="M2304" s="52" t="n">
        <x:f>IFERROR(I2304/H2304-1,"")</x:f>
        <x:v>0.13598949002452176</x:v>
      </x:c>
      <x:c r="N2304" s="52" t="n">
        <x:f>IFERROR(J2304/I2304-1,"")</x:f>
        <x:v>0.003196284630890611</x:v>
      </x:c>
      <x:c r="O2304" s="52" t="n">
        <x:f>IFERROR(K2304/J2304-1,"")</x:f>
        <x:v>0.01801832642098722</x:v>
      </x:c>
      <x:c r="P2304" s="52" t="n">
        <x:f>IFERROR((K2304/G2304)^(1/4)-1,"")</x:f>
        <x:v>0.0927678741444109</x:v>
      </x:c>
      <x:c r="Q2304" s="51" t="n">
        <x:v>668.622</x:v>
      </x:c>
      <x:c r="R2304" s="52" t="n">
        <x:f>IFERROR(Q2304/K2304,"")</x:f>
        <x:v>0.027352358373976662</x:v>
      </x:c>
      <x:c r="S2304" s="53" t="n">
        <x:v>35400</x:v>
      </x:c>
      <x:c r="T2304" s="50" t="str">
        <x:v>EDINET_company_history</x:v>
      </x:c>
      <x:c r="U2304" s="50" t="str">
        <x:v>日本製鉄株式会社</x:v>
      </x:c>
      <x:c r="V2304" s="54" t="n">
        <x:v>0.3367</x:v>
      </x:c>
      <x:c r="W2304" s="50" t="str">
        <x:v>喜多 章</x:v>
      </x:c>
      <x:c r="X2304" s="50" t="b">
        <x:f>AND(COUNT(L2304:O2304)=4,L2304&gt;='設定'!$B$6,M2304&gt;='設定'!$B$6,N2304&gt;='設定'!$B$6,O2304&gt;='設定'!$B$6)</x:f>
        <x:v>0</x:v>
      </x:c>
      <x:c r="Y2304" s="50" t="b">
        <x:f>AND(COUNT(G2304:K2304)=5,P2304&gt;='設定'!$B$7)</x:f>
        <x:v>0</x:v>
      </x:c>
      <x:c r="Z2304" s="50" t="b">
        <x:f>AND(ISNUMBER(R2304),R2304&gt;='設定'!$B$8)</x:f>
        <x:v>0</x:v>
      </x:c>
      <x:c r="AA2304" s="50" t="b">
        <x:f>AND(ISNUMBER(S2304),S2304&gt;=DATE(YEAR('設定'!$B$10)-'設定'!$B$9,MONTH('設定'!$B$10),DAY('設定'!$B$10)))</x:f>
        <x:v>0</x:v>
      </x:c>
      <x:c r="AB2304" s="55" t="b">
        <x:v>0</x:v>
      </x:c>
      <x:c r="AC2304" s="55" t="b">
        <x:v>0</x:v>
      </x:c>
      <x:c r="AD2304" s="50" t="n">
        <x:f>IF(X2304,1,0)+IF(Z2304,1,0)+IF(AA2304,1,0)+IF(AB2304,1,0)</x:f>
        <x:v>0</x:v>
      </x:c>
      <x:c r="AE2304" s="50" t="n">
        <x:f>IF(Y2304,1,0)+IF(Z2304,1,0)+IF(AA2304,1,0)+IF(AB2304,1,0)</x:f>
        <x:v>0</x:v>
      </x:c>
      <x:c r="AF2304" s="50" t="n">
        <x:f>IF(Y2304,1,0)+IF(Z2304,1,0)+IF(AA2304,1,0)+IF(AC2304,1,0)</x:f>
        <x:v>0</x:v>
      </x:c>
      <x:c r="AG2304" s="53" t="n">
        <x:v>44348</x:v>
      </x:c>
      <x:c r="AH2304" s="50" t="str">
        <x:v>S100W174</x:v>
      </x:c>
      <x:c r="AI2304" s="50" t="str">
        <x:v>NetSalesSummaryOfBusinessResults</x:v>
      </x:c>
      <x:c r="AJ2304" s="50" t="str">
        <x:v>OperatingIncome</x:v>
      </x:c>
      <x:c r="AK2304" s="53" t="n">
        <x:v>45747</x:v>
      </x:c>
      <x:c r="AL2304" s="50" t="str">
        <x:v>365/365/365/366/365</x:v>
      </x:c>
      <x:c r="AM2304" s="51" t="n">
        <x:v>6044500</x:v>
      </x:c>
      <x:c r="AN2304" s="51" t="n">
        <x:v>710</x:v>
      </x:c>
      <x:c r="AO2304" s="51" t="n">
        <x:f>IFERROR(AM2304*AN2304,"")</x:f>
        <x:v>4291595000</x:v>
      </x:c>
      <x:c r="AP2304" s="56" t="n">
        <x:f>IFERROR(AO2304/(K2304*1000000),"")</x:f>
        <x:v>0.1755629405493184</x:v>
      </x:c>
      <x:c r="AQ2304" s="57" t="n">
        <x:v>4165395</x:v>
      </x:c>
      <x:c r="AR2304" s="52" t="n">
        <x:v>0.3093931644307166</x:v>
      </x:c>
      <x:c r="AS2304" s="52" t="n">
        <x:v>-0.4141861692892139</x:v>
      </x:c>
      <x:c r="AT2304" s="55" t="b">
        <x:v>0</x:v>
      </x:c>
      <x:c r="AU2304" s="50" t="str">
        <x:v>low_liquidity</x:v>
      </x:c>
      <x:c r="AV2304" s="58" t="n">
        <x:v>-0.1093471560128348</x:v>
      </x:c>
      <x:c r="AW2304" s="50" t="n">
        <x:v>2652</x:v>
      </x:c>
      <x:c r="AX2304" s="50" t="str">
        <x:v>Core Moat</x:v>
      </x:c>
      <x:c r="AY2304" s="50" t="str">
        <x:v>既存適格性フィルター不通過: low_liquidity / 60日平均売買代金2,000万円未満</x:v>
      </x:c>
      <x:c r="AZ2304" s="59" t="str">
        <x:v>2025-06-24 12:58</x:v>
      </x:c>
      <x:c r="BA2304" s="53" t="n">
        <x:v>35400</x:v>
      </x:c>
      <x:c r="BB2304" s="50"/>
      <x:c r="BC2304" s="50"/>
      <x:c r="BD2304" s="50"/>
    </x:row>
    <x:row r="2305">
      <x:c r="A2305" s="50" t="n">
        <x:v>2304</x:v>
      </x:c>
      <x:c r="B2305" s="50" t="str">
        <x:v>3657</x:v>
      </x:c>
      <x:c r="C2305" s="50" t="str">
        <x:v>3657.T</x:v>
      </x:c>
      <x:c r="D2305" s="50" t="str">
        <x:v>Pole To Win Holdings,Inc.</x:v>
      </x:c>
      <x:c r="E2305" s="50" t="str">
        <x:v>Prime Market (Domestic)</x:v>
      </x:c>
      <x:c r="F2305" s="50" t="str">
        <x:v>Information &amp; Communication</x:v>
      </x:c>
      <x:c r="G2305" s="51" t="n">
        <x:v>34252.376</x:v>
      </x:c>
      <x:c r="H2305" s="51" t="n">
        <x:v>39929.25</x:v>
      </x:c>
      <x:c r="I2305" s="51" t="n">
        <x:v>46724.757</x:v>
      </x:c>
      <x:c r="J2305" s="51" t="n">
        <x:v>52225.791</x:v>
      </x:c>
      <x:c r="K2305" s="51" t="n">
        <x:v>48837.73</x:v>
      </x:c>
      <x:c r="L2305" s="52" t="n">
        <x:f>IFERROR(H2305/G2305-1,"")</x:f>
        <x:v>0.16573664845907343</x:v>
      </x:c>
      <x:c r="M2305" s="52" t="n">
        <x:f>IFERROR(I2305/H2305-1,"")</x:f>
        <x:v>0.17018869625650357</x:v>
      </x:c>
      <x:c r="N2305" s="52" t="n">
        <x:f>IFERROR(J2305/I2305-1,"")</x:f>
        <x:v>0.11773274711733661</x:v>
      </x:c>
      <x:c r="O2305" s="52" t="n">
        <x:f>IFERROR(K2305/J2305-1,"")</x:f>
        <x:v>-0.06487333049680366</x:v>
      </x:c>
      <x:c r="P2305" s="52" t="n">
        <x:f>IFERROR((K2305/G2305)^(1/4)-1,"")</x:f>
        <x:v>0.09273836671532276</x:v>
      </x:c>
      <x:c r="Q2305" s="51" t="n">
        <x:v>-238.516</x:v>
      </x:c>
      <x:c r="R2305" s="52" t="n">
        <x:f>IFERROR(Q2305/K2305,"")</x:f>
        <x:v>-0.004883846976507712</x:v>
      </x:c>
      <x:c r="S2305" s="53" t="n">
        <x:v>40817</x:v>
      </x:c>
      <x:c r="T2305" s="50" t="str">
        <x:v>EDINET_company_history</x:v>
      </x:c>
      <x:c r="U2305" s="50" t="str">
        <x:v>日本マスタートラスト信託銀行 株式会社（信託口）</x:v>
      </x:c>
      <x:c r="V2305" s="54" t="n">
        <x:v>0.117</x:v>
      </x:c>
      <x:c r="W2305" s="50" t="str">
        <x:v>橘 民義 / 橘 鉄平</x:v>
      </x:c>
      <x:c r="X2305" s="50" t="b">
        <x:f>AND(COUNT(L2305:O2305)=4,L2305&gt;='設定'!$B$6,M2305&gt;='設定'!$B$6,N2305&gt;='設定'!$B$6,O2305&gt;='設定'!$B$6)</x:f>
        <x:v>0</x:v>
      </x:c>
      <x:c r="Y2305" s="50" t="b">
        <x:f>AND(COUNT(G2305:K2305)=5,P2305&gt;='設定'!$B$7)</x:f>
        <x:v>0</x:v>
      </x:c>
      <x:c r="Z2305" s="50" t="b">
        <x:f>AND(ISNUMBER(R2305),R2305&gt;='設定'!$B$8)</x:f>
        <x:v>0</x:v>
      </x:c>
      <x:c r="AA2305" s="50" t="b">
        <x:f>AND(ISNUMBER(S2305),S2305&gt;=DATE(YEAR('設定'!$B$10)-'設定'!$B$9,MONTH('設定'!$B$10),DAY('設定'!$B$10)))</x:f>
        <x:v>0</x:v>
      </x:c>
      <x:c r="AB2305" s="55" t="b">
        <x:v>0</x:v>
      </x:c>
      <x:c r="AC2305" s="55" t="b">
        <x:v>0</x:v>
      </x:c>
      <x:c r="AD2305" s="50" t="n">
        <x:f>IF(X2305,1,0)+IF(Z2305,1,0)+IF(AA2305,1,0)+IF(AB2305,1,0)</x:f>
        <x:v>0</x:v>
      </x:c>
      <x:c r="AE2305" s="50" t="n">
        <x:f>IF(Y2305,1,0)+IF(Z2305,1,0)+IF(AA2305,1,0)+IF(AB2305,1,0)</x:f>
        <x:v>0</x:v>
      </x:c>
      <x:c r="AF2305" s="50" t="n">
        <x:f>IF(Y2305,1,0)+IF(Z2305,1,0)+IF(AA2305,1,0)+IF(AC2305,1,0)</x:f>
        <x:v>0</x:v>
      </x:c>
      <x:c r="AG2305" s="53" t="n">
        <x:v>44348</x:v>
      </x:c>
      <x:c r="AH2305" s="50" t="str">
        <x:v>S100XZNA</x:v>
      </x:c>
      <x:c r="AI2305" s="50" t="str">
        <x:v>NetSalesSummaryOfBusinessResults</x:v>
      </x:c>
      <x:c r="AJ2305" s="50" t="str">
        <x:v>OperatingIncome</x:v>
      </x:c>
      <x:c r="AK2305" s="53" t="n">
        <x:v>46053</x:v>
      </x:c>
      <x:c r="AL2305" s="50" t="str">
        <x:v>365/365/365/366/365</x:v>
      </x:c>
      <x:c r="AM2305" s="51" t="n">
        <x:v>35360300</x:v>
      </x:c>
      <x:c r="AN2305" s="51" t="n">
        <x:v>300</x:v>
      </x:c>
      <x:c r="AO2305" s="51" t="n">
        <x:f>IFERROR(AM2305*AN2305,"")</x:f>
        <x:v>10608090000</x:v>
      </x:c>
      <x:c r="AP2305" s="56" t="n">
        <x:f>IFERROR(AO2305/(K2305*1000000),"")</x:f>
        <x:v>0.21721095554605016</x:v>
      </x:c>
      <x:c r="AQ2305" s="57" t="n">
        <x:v>60802366.666666664</x:v>
      </x:c>
      <x:c r="AR2305" s="52" t="n">
        <x:v>0.3268811673572211</x:v>
      </x:c>
      <x:c r="AS2305" s="52" t="n">
        <x:v>-0.7299298277796786</x:v>
      </x:c>
      <x:c r="AT2305" s="55" t="b">
        <x:v>1</x:v>
      </x:c>
      <x:c r="AU2305" s="50"/>
      <x:c r="AV2305" s="58" t="n">
        <x:v>-0.2844820246885182</x:v>
      </x:c>
      <x:c r="AW2305" s="50" t="n">
        <x:v>3253</x:v>
      </x:c>
      <x:c r="AX2305" s="50" t="str">
        <x:v>Future Moat</x:v>
      </x:c>
      <x:c r="AY2305" s="50" t="str">
        <x:v>ローカル5年最大下落率-60%以下</x:v>
      </x:c>
      <x:c r="AZ2305" s="59" t="str">
        <x:v>2026-04-21 15:13</x:v>
      </x:c>
      <x:c r="BA2305" s="53" t="n">
        <x:v>40817</x:v>
      </x:c>
      <x:c r="BB2305" s="50"/>
      <x:c r="BC2305" s="50"/>
      <x:c r="BD2305" s="50" t="str">
        <x:v>TOPIX Small 2</x:v>
      </x:c>
    </x:row>
    <x:row r="2306">
      <x:c r="A2306" s="50" t="n">
        <x:v>2305</x:v>
      </x:c>
      <x:c r="B2306" s="50" t="str">
        <x:v>7609</x:v>
      </x:c>
      <x:c r="C2306" s="50" t="str">
        <x:v>7609.T</x:v>
      </x:c>
      <x:c r="D2306" s="50" t="str">
        <x:v>Daitron Co.,Ltd.</x:v>
      </x:c>
      <x:c r="E2306" s="50" t="str">
        <x:v>Prime Market (Domestic)</x:v>
      </x:c>
      <x:c r="F2306" s="50" t="str">
        <x:v>Wholesale Trade</x:v>
      </x:c>
      <x:c r="G2306" s="51" t="n">
        <x:v>72341.759</x:v>
      </x:c>
      <x:c r="H2306" s="51" t="n">
        <x:v>87639.991</x:v>
      </x:c>
      <x:c r="I2306" s="51" t="n">
        <x:v>92156.38</x:v>
      </x:c>
      <x:c r="J2306" s="51" t="n">
        <x:v>93542.92</x:v>
      </x:c>
      <x:c r="K2306" s="51" t="n">
        <x:v>103142.476</x:v>
      </x:c>
      <x:c r="L2306" s="52" t="n">
        <x:f>IFERROR(H2306/G2306-1,"")</x:f>
        <x:v>0.21147166189309807</x:v>
      </x:c>
      <x:c r="M2306" s="52" t="n">
        <x:f>IFERROR(I2306/H2306-1,"")</x:f>
        <x:v>0.05153342610452816</x:v>
      </x:c>
      <x:c r="N2306" s="52" t="n">
        <x:f>IFERROR(J2306/I2306-1,"")</x:f>
        <x:v>0.015045512855431209</x:v>
      </x:c>
      <x:c r="O2306" s="52" t="n">
        <x:f>IFERROR(K2306/J2306-1,"")</x:f>
        <x:v>0.1026219408160447</x:v>
      </x:c>
      <x:c r="P2306" s="52" t="n">
        <x:f>IFERROR((K2306/G2306)^(1/4)-1,"")</x:f>
        <x:v>0.09272812706152678</x:v>
      </x:c>
      <x:c r="Q2306" s="51" t="n">
        <x:v>7010.903</x:v>
      </x:c>
      <x:c r="R2306" s="52" t="n">
        <x:f>IFERROR(Q2306/K2306,"")</x:f>
        <x:v>0.0679729949472999</x:v>
      </x:c>
      <x:c r="S2306" s="53" t="n">
        <x:v>37043</x:v>
      </x:c>
      <x:c r="T2306" s="50" t="str">
        <x:v>EDINET_company_history</x:v>
      </x:c>
      <x:c r="U2306" s="50" t="str">
        <x:v>日本マスタートラスト信託銀行株式会社（信託口）</x:v>
      </x:c>
      <x:c r="V2306" s="54" t="n">
        <x:v>0.1044</x:v>
      </x:c>
      <x:c r="W2306" s="50" t="str">
        <x:v>土屋 伸介 / 毛利 肇</x:v>
      </x:c>
      <x:c r="X2306" s="50" t="b">
        <x:f>AND(COUNT(L2306:O2306)=4,L2306&gt;='設定'!$B$6,M2306&gt;='設定'!$B$6,N2306&gt;='設定'!$B$6,O2306&gt;='設定'!$B$6)</x:f>
        <x:v>0</x:v>
      </x:c>
      <x:c r="Y2306" s="50" t="b">
        <x:f>AND(COUNT(G2306:K2306)=5,P2306&gt;='設定'!$B$7)</x:f>
        <x:v>0</x:v>
      </x:c>
      <x:c r="Z2306" s="50" t="b">
        <x:f>AND(ISNUMBER(R2306),R2306&gt;='設定'!$B$8)</x:f>
        <x:v>0</x:v>
      </x:c>
      <x:c r="AA2306" s="50" t="b">
        <x:f>AND(ISNUMBER(S2306),S2306&gt;=DATE(YEAR('設定'!$B$10)-'設定'!$B$9,MONTH('設定'!$B$10),DAY('設定'!$B$10)))</x:f>
        <x:v>0</x:v>
      </x:c>
      <x:c r="AB2306" s="55" t="b">
        <x:v>0</x:v>
      </x:c>
      <x:c r="AC2306" s="55" t="b">
        <x:v>0</x:v>
      </x:c>
      <x:c r="AD2306" s="50" t="n">
        <x:f>IF(X2306,1,0)+IF(Z2306,1,0)+IF(AA2306,1,0)+IF(AB2306,1,0)</x:f>
        <x:v>0</x:v>
      </x:c>
      <x:c r="AE2306" s="50" t="n">
        <x:f>IF(Y2306,1,0)+IF(Z2306,1,0)+IF(AA2306,1,0)+IF(AB2306,1,0)</x:f>
        <x:v>0</x:v>
      </x:c>
      <x:c r="AF2306" s="50" t="n">
        <x:f>IF(Y2306,1,0)+IF(Z2306,1,0)+IF(AA2306,1,0)+IF(AC2306,1,0)</x:f>
        <x:v>0</x:v>
      </x:c>
      <x:c r="AG2306" s="53" t="n">
        <x:v>44348</x:v>
      </x:c>
      <x:c r="AH2306" s="50" t="str">
        <x:v>S100XUE0</x:v>
      </x:c>
      <x:c r="AI2306" s="50" t="str">
        <x:v>NetSalesSummaryOfBusinessResults</x:v>
      </x:c>
      <x:c r="AJ2306" s="50" t="str">
        <x:v>OperatingIncome</x:v>
      </x:c>
      <x:c r="AK2306" s="53" t="n">
        <x:v>46022</x:v>
      </x:c>
      <x:c r="AL2306" s="50" t="str">
        <x:v>365/365/365/366/365</x:v>
      </x:c>
      <x:c r="AM2306" s="51" t="n">
        <x:v>10532649</x:v>
      </x:c>
      <x:c r="AN2306" s="51" t="n">
        <x:v>3565</x:v>
      </x:c>
      <x:c r="AO2306" s="51" t="n">
        <x:f>IFERROR(AM2306*AN2306,"")</x:f>
        <x:v>37548893685</x:v>
      </x:c>
      <x:c r="AP2306" s="56" t="n">
        <x:f>IFERROR(AO2306/(K2306*1000000),"")</x:f>
        <x:v>0.3640487909656154</x:v>
      </x:c>
      <x:c r="AQ2306" s="57" t="n">
        <x:v>358066731.6666667</x:v>
      </x:c>
      <x:c r="AR2306" s="52" t="n">
        <x:v>0.3156100316409431</x:v>
      </x:c>
      <x:c r="AS2306" s="52" t="n">
        <x:v>-0.347407936171647</x:v>
      </x:c>
      <x:c r="AT2306" s="55" t="b">
        <x:v>1</x:v>
      </x:c>
      <x:c r="AU2306" s="50"/>
      <x:c r="AV2306" s="58" t="n">
        <x:v>0.0354483189143997</x:v>
      </x:c>
      <x:c r="AW2306" s="50" t="n">
        <x:v>1610</x:v>
      </x:c>
      <x:c r="AX2306" s="50" t="str">
        <x:v>Core Moat</x:v>
      </x:c>
      <x:c r="AY2306" s="50" t="str">
        <x:v>目立つ機械的警告なし（定性確認は別途必要）</x:v>
      </x:c>
      <x:c r="AZ2306" s="59" t="str">
        <x:v>2026-03-27 09:16</x:v>
      </x:c>
      <x:c r="BA2306" s="53" t="n">
        <x:v>37043</x:v>
      </x:c>
      <x:c r="BB2306" s="50"/>
      <x:c r="BC2306" s="50"/>
      <x:c r="BD2306" s="50" t="str">
        <x:v>TOPIX Small 2</x:v>
      </x:c>
    </x:row>
    <x:row r="2307">
      <x:c r="A2307" s="50" t="n">
        <x:v>2306</x:v>
      </x:c>
      <x:c r="B2307" s="50" t="str">
        <x:v>2001</x:v>
      </x:c>
      <x:c r="C2307" s="50" t="str">
        <x:v>2001.T</x:v>
      </x:c>
      <x:c r="D2307" s="50" t="str">
        <x:v>NIPPN CORPORATION</x:v>
      </x:c>
      <x:c r="E2307" s="50" t="str">
        <x:v>Prime Market (Domestic)</x:v>
      </x:c>
      <x:c r="F2307" s="50" t="str">
        <x:v>Foods</x:v>
      </x:c>
      <x:c r="G2307" s="51" t="n">
        <x:v>288324</x:v>
      </x:c>
      <x:c r="H2307" s="51" t="n">
        <x:v>321317</x:v>
      </x:c>
      <x:c r="I2307" s="51" t="n">
        <x:v>365525</x:v>
      </x:c>
      <x:c r="J2307" s="51" t="n">
        <x:v>400514</x:v>
      </x:c>
      <x:c r="K2307" s="51" t="n">
        <x:v>410878</x:v>
      </x:c>
      <x:c r="L2307" s="52" t="n">
        <x:f>IFERROR(H2307/G2307-1,"")</x:f>
        <x:v>0.11443029369736823</x:v>
      </x:c>
      <x:c r="M2307" s="52" t="n">
        <x:f>IFERROR(I2307/H2307-1,"")</x:f>
        <x:v>0.13758375685071123</x:v>
      </x:c>
      <x:c r="N2307" s="52" t="n">
        <x:f>IFERROR(J2307/I2307-1,"")</x:f>
        <x:v>0.09572259079406331</x:v>
      </x:c>
      <x:c r="O2307" s="52" t="n">
        <x:f>IFERROR(K2307/J2307-1,"")</x:f>
        <x:v>0.025876748378333758</x:v>
      </x:c>
      <x:c r="P2307" s="52" t="n">
        <x:f>IFERROR((K2307/G2307)^(1/4)-1,"")</x:f>
        <x:v>0.09259201796689087</x:v>
      </x:c>
      <x:c r="Q2307" s="51" t="n">
        <x:v>21486</x:v>
      </x:c>
      <x:c r="R2307" s="52" t="n">
        <x:f>IFERROR(Q2307/K2307,"")</x:f>
        <x:v>0.052292894727875426</x:v>
      </x:c>
      <x:c r="S2307" s="53" t="n">
        <x:v>18019</x:v>
      </x:c>
      <x:c r="T2307" s="50" t="str">
        <x:v>EDINET_company_history</x:v>
      </x:c>
      <x:c r="U2307" s="50" t="str">
        <x:v>日本マスタートラスト信託銀行株式会社（信託口）</x:v>
      </x:c>
      <x:c r="V2307" s="54" t="n">
        <x:v>0.096</x:v>
      </x:c>
      <x:c r="W2307" s="50" t="str">
        <x:v>前鶴 俊哉 / 木村 富雄</x:v>
      </x:c>
      <x:c r="X2307" s="50" t="b">
        <x:f>AND(COUNT(L2307:O2307)=4,L2307&gt;='設定'!$B$6,M2307&gt;='設定'!$B$6,N2307&gt;='設定'!$B$6,O2307&gt;='設定'!$B$6)</x:f>
        <x:v>0</x:v>
      </x:c>
      <x:c r="Y2307" s="50" t="b">
        <x:f>AND(COUNT(G2307:K2307)=5,P2307&gt;='設定'!$B$7)</x:f>
        <x:v>0</x:v>
      </x:c>
      <x:c r="Z2307" s="50" t="b">
        <x:f>AND(ISNUMBER(R2307),R2307&gt;='設定'!$B$8)</x:f>
        <x:v>0</x:v>
      </x:c>
      <x:c r="AA2307" s="50" t="b">
        <x:f>AND(ISNUMBER(S2307),S2307&gt;=DATE(YEAR('設定'!$B$10)-'設定'!$B$9,MONTH('設定'!$B$10),DAY('設定'!$B$10)))</x:f>
        <x:v>0</x:v>
      </x:c>
      <x:c r="AB2307" s="55" t="b">
        <x:v>0</x:v>
      </x:c>
      <x:c r="AC2307" s="55" t="b">
        <x:v>0</x:v>
      </x:c>
      <x:c r="AD2307" s="50" t="n">
        <x:f>IF(X2307,1,0)+IF(Z2307,1,0)+IF(AA2307,1,0)+IF(AB2307,1,0)</x:f>
        <x:v>0</x:v>
      </x:c>
      <x:c r="AE2307" s="50" t="n">
        <x:f>IF(Y2307,1,0)+IF(Z2307,1,0)+IF(AA2307,1,0)+IF(AB2307,1,0)</x:f>
        <x:v>0</x:v>
      </x:c>
      <x:c r="AF2307" s="50" t="n">
        <x:f>IF(Y2307,1,0)+IF(Z2307,1,0)+IF(AA2307,1,0)+IF(AC2307,1,0)</x:f>
        <x:v>0</x:v>
      </x:c>
      <x:c r="AG2307" s="53" t="n">
        <x:v>44348</x:v>
      </x:c>
      <x:c r="AH2307" s="50" t="str">
        <x:v>S100W7OT</x:v>
      </x:c>
      <x:c r="AI2307" s="50" t="str">
        <x:v>NetSalesSummaryOfBusinessResults</x:v>
      </x:c>
      <x:c r="AJ2307" s="50" t="str">
        <x:v>OperatingIncome</x:v>
      </x:c>
      <x:c r="AK2307" s="53" t="n">
        <x:v>45747</x:v>
      </x:c>
      <x:c r="AL2307" s="50" t="str">
        <x:v>365/365/365/366/365</x:v>
      </x:c>
      <x:c r="AM2307" s="51" t="n">
        <x:v>78432309</x:v>
      </x:c>
      <x:c r="AN2307" s="51" t="n">
        <x:v>2583</x:v>
      </x:c>
      <x:c r="AO2307" s="51" t="n">
        <x:f>IFERROR(AM2307*AN2307,"")</x:f>
        <x:v>202590654147</x:v>
      </x:c>
      <x:c r="AP2307" s="56" t="n">
        <x:f>IFERROR(AO2307/(K2307*1000000),"")</x:f>
        <x:v>0.49306766034443317</x:v>
      </x:c>
      <x:c r="AQ2307" s="57" t="n">
        <x:v>587806231.6666666</x:v>
      </x:c>
      <x:c r="AR2307" s="52" t="n">
        <x:v>0.1541074224170548</x:v>
      </x:c>
      <x:c r="AS2307" s="52" t="n">
        <x:v>-0.1457619187854818</x:v>
      </x:c>
      <x:c r="AT2307" s="55" t="b">
        <x:v>1</x:v>
      </x:c>
      <x:c r="AU2307" s="50"/>
      <x:c r="AV2307" s="58" t="n">
        <x:v>0.0924080668442474</x:v>
      </x:c>
      <x:c r="AW2307" s="50" t="n">
        <x:v>1275</x:v>
      </x:c>
      <x:c r="AX2307" s="50" t="str">
        <x:v>Core Moat</x:v>
      </x:c>
      <x:c r="AY2307" s="50" t="str">
        <x:v>目立つ機械的警告なし（定性確認は別途必要）</x:v>
      </x:c>
      <x:c r="AZ2307" s="59" t="str">
        <x:v>2025-06-27 15:31</x:v>
      </x:c>
      <x:c r="BA2307" s="53" t="n">
        <x:v>18019</x:v>
      </x:c>
      <x:c r="BB2307" s="50"/>
      <x:c r="BC2307" s="50"/>
      <x:c r="BD2307" s="50" t="str">
        <x:v>TOPIX Small 1</x:v>
      </x:c>
    </x:row>
    <x:row r="2308">
      <x:c r="A2308" s="50" t="n">
        <x:v>2307</x:v>
      </x:c>
      <x:c r="B2308" s="50" t="str">
        <x:v>5820</x:v>
      </x:c>
      <x:c r="C2308" s="50" t="str">
        <x:v>5820.T</x:v>
      </x:c>
      <x:c r="D2308" s="50" t="str">
        <x:v>MITSUBOSHI CO.,LTD.</x:v>
      </x:c>
      <x:c r="E2308" s="50" t="str">
        <x:v>Standard Market(Domestic)</x:v>
      </x:c>
      <x:c r="F2308" s="50" t="str">
        <x:v>Nonferrous Metals</x:v>
      </x:c>
      <x:c r="G2308" s="51" t="n">
        <x:v>7637.791</x:v>
      </x:c>
      <x:c r="H2308" s="51" t="n">
        <x:v>9187.413</x:v>
      </x:c>
      <x:c r="I2308" s="51" t="n">
        <x:v>9946.843</x:v>
      </x:c>
      <x:c r="J2308" s="51" t="n">
        <x:v>10329.646</x:v>
      </x:c>
      <x:c r="K2308" s="51" t="n">
        <x:v>10876.358</x:v>
      </x:c>
      <x:c r="L2308" s="52" t="n">
        <x:f>IFERROR(H2308/G2308-1,"")</x:f>
        <x:v>0.2028887671841244</x:v>
      </x:c>
      <x:c r="M2308" s="52" t="n">
        <x:f>IFERROR(I2308/H2308-1,"")</x:f>
        <x:v>0.08265983035703317</x:v>
      </x:c>
      <x:c r="N2308" s="52" t="n">
        <x:f>IFERROR(J2308/I2308-1,"")</x:f>
        <x:v>0.038484874044960815</x:v>
      </x:c>
      <x:c r="O2308" s="52" t="n">
        <x:f>IFERROR(K2308/J2308-1,"")</x:f>
        <x:v>0.052926499126881854</x:v>
      </x:c>
      <x:c r="P2308" s="52" t="n">
        <x:f>IFERROR((K2308/G2308)^(1/4)-1,"")</x:f>
        <x:v>0.09239305646204876</x:v>
      </x:c>
      <x:c r="Q2308" s="51" t="n">
        <x:v>118.376</x:v>
      </x:c>
      <x:c r="R2308" s="52" t="n">
        <x:f>IFERROR(Q2308/K2308,"")</x:f>
        <x:v>0.010883790327607827</x:v>
      </x:c>
      <x:c r="S2308" s="53" t="n">
        <x:v>38322</x:v>
      </x:c>
      <x:c r="T2308" s="50" t="str">
        <x:v>EDINET_company_history</x:v>
      </x:c>
      <x:c r="U2308" s="50" t="str">
        <x:v>スイス・プランツ有限責任事業組合</x:v>
      </x:c>
      <x:c r="V2308" s="54" t="n">
        <x:v>0.07</x:v>
      </x:c>
      <x:c r="W2308" s="50" t="str">
        <x:v>青木 邦博 / 唐澤 利武</x:v>
      </x:c>
      <x:c r="X2308" s="50" t="b">
        <x:f>AND(COUNT(L2308:O2308)=4,L2308&gt;='設定'!$B$6,M2308&gt;='設定'!$B$6,N2308&gt;='設定'!$B$6,O2308&gt;='設定'!$B$6)</x:f>
        <x:v>0</x:v>
      </x:c>
      <x:c r="Y2308" s="50" t="b">
        <x:f>AND(COUNT(G2308:K2308)=5,P2308&gt;='設定'!$B$7)</x:f>
        <x:v>0</x:v>
      </x:c>
      <x:c r="Z2308" s="50" t="b">
        <x:f>AND(ISNUMBER(R2308),R2308&gt;='設定'!$B$8)</x:f>
        <x:v>0</x:v>
      </x:c>
      <x:c r="AA2308" s="50" t="b">
        <x:f>AND(ISNUMBER(S2308),S2308&gt;=DATE(YEAR('設定'!$B$10)-'設定'!$B$9,MONTH('設定'!$B$10),DAY('設定'!$B$10)))</x:f>
        <x:v>0</x:v>
      </x:c>
      <x:c r="AB2308" s="55" t="b">
        <x:v>0</x:v>
      </x:c>
      <x:c r="AC2308" s="55" t="b">
        <x:v>0</x:v>
      </x:c>
      <x:c r="AD2308" s="50" t="n">
        <x:f>IF(X2308,1,0)+IF(Z2308,1,0)+IF(AA2308,1,0)+IF(AB2308,1,0)</x:f>
        <x:v>0</x:v>
      </x:c>
      <x:c r="AE2308" s="50" t="n">
        <x:f>IF(Y2308,1,0)+IF(Z2308,1,0)+IF(AA2308,1,0)+IF(AB2308,1,0)</x:f>
        <x:v>0</x:v>
      </x:c>
      <x:c r="AF2308" s="50" t="n">
        <x:f>IF(Y2308,1,0)+IF(Z2308,1,0)+IF(AA2308,1,0)+IF(AC2308,1,0)</x:f>
        <x:v>0</x:v>
      </x:c>
      <x:c r="AG2308" s="53" t="n">
        <x:v>44348</x:v>
      </x:c>
      <x:c r="AH2308" s="50" t="str">
        <x:v>S100W1YU</x:v>
      </x:c>
      <x:c r="AI2308" s="50" t="str">
        <x:v>NetSalesSummaryOfBusinessResults</x:v>
      </x:c>
      <x:c r="AJ2308" s="50" t="str">
        <x:v>OperatingIncome</x:v>
      </x:c>
      <x:c r="AK2308" s="53" t="n">
        <x:v>45747</x:v>
      </x:c>
      <x:c r="AL2308" s="50" t="str">
        <x:v>365/365/365/366/365</x:v>
      </x:c>
      <x:c r="AM2308" s="51" t="n">
        <x:v>3442365</x:v>
      </x:c>
      <x:c r="AN2308" s="51" t="n">
        <x:v>700</x:v>
      </x:c>
      <x:c r="AO2308" s="51" t="n">
        <x:f>IFERROR(AM2308*AN2308,"")</x:f>
        <x:v>2409655500</x:v>
      </x:c>
      <x:c r="AP2308" s="56" t="n">
        <x:f>IFERROR(AO2308/(K2308*1000000),"")</x:f>
        <x:v>0.22154985152198925</x:v>
      </x:c>
      <x:c r="AQ2308" s="57" t="n">
        <x:v>59666088.333333336</x:v>
      </x:c>
      <x:c r="AR2308" s="52" t="n">
        <x:v>0.7149898077903948</x:v>
      </x:c>
      <x:c r="AS2308" s="52" t="n">
        <x:v>-0.8501837423778281</x:v>
      </x:c>
      <x:c r="AT2308" s="55" t="b">
        <x:v>1</x:v>
      </x:c>
      <x:c r="AU2308" s="50"/>
      <x:c r="AV2308" s="58" t="n">
        <x:v>-0.3567436876056797</x:v>
      </x:c>
      <x:c r="AW2308" s="50" t="n">
        <x:v>3375</x:v>
      </x:c>
      <x:c r="AX2308" s="50" t="str">
        <x:v>Future Moat</x:v>
      </x:c>
      <x:c r="AY2308" s="50" t="str">
        <x:v>年率ボラティリティ60%以上 / ローカル5年最大下落率-60%以下</x:v>
      </x:c>
      <x:c r="AZ2308" s="59" t="str">
        <x:v>2025-06-23 09:26</x:v>
      </x:c>
      <x:c r="BA2308" s="53" t="n">
        <x:v>38322</x:v>
      </x:c>
      <x:c r="BB2308" s="50"/>
      <x:c r="BC2308" s="50"/>
      <x:c r="BD2308" s="50"/>
    </x:row>
    <x:row r="2309">
      <x:c r="A2309" s="50" t="n">
        <x:v>2308</x:v>
      </x:c>
      <x:c r="B2309" s="50" t="str">
        <x:v>6208</x:v>
      </x:c>
      <x:c r="C2309" s="50" t="str">
        <x:v>6208.T</x:v>
      </x:c>
      <x:c r="D2309" s="50" t="str">
        <x:v>Ishikawa Seisakusho,Ltd.</x:v>
      </x:c>
      <x:c r="E2309" s="50" t="str">
        <x:v>Standard Market(Domestic)</x:v>
      </x:c>
      <x:c r="F2309" s="50" t="str">
        <x:v>Machinery</x:v>
      </x:c>
      <x:c r="G2309" s="51" t="n">
        <x:v>11383</x:v>
      </x:c>
      <x:c r="H2309" s="51" t="n">
        <x:v>12079</x:v>
      </x:c>
      <x:c r="I2309" s="51" t="n">
        <x:v>12593</x:v>
      </x:c>
      <x:c r="J2309" s="51" t="n">
        <x:v>13598</x:v>
      </x:c>
      <x:c r="K2309" s="51" t="n">
        <x:v>16203</x:v>
      </x:c>
      <x:c r="L2309" s="52" t="n">
        <x:f>IFERROR(H2309/G2309-1,"")</x:f>
        <x:v>0.061143810946147736</x:v>
      </x:c>
      <x:c r="M2309" s="52" t="n">
        <x:f>IFERROR(I2309/H2309-1,"")</x:f>
        <x:v>0.042553191489361764</x:v>
      </x:c>
      <x:c r="N2309" s="52" t="n">
        <x:f>IFERROR(J2309/I2309-1,"")</x:f>
        <x:v>0.07980624156277294</x:v>
      </x:c>
      <x:c r="O2309" s="52" t="n">
        <x:f>IFERROR(K2309/J2309-1,"")</x:f>
        <x:v>0.1915722900426533</x:v>
      </x:c>
      <x:c r="P2309" s="52" t="n">
        <x:f>IFERROR((K2309/G2309)^(1/4)-1,"")</x:f>
        <x:v>0.09228174139315137</x:v>
      </x:c>
      <x:c r="Q2309" s="51" t="n">
        <x:v>692.601</x:v>
      </x:c>
      <x:c r="R2309" s="52" t="n">
        <x:f>IFERROR(Q2309/K2309,"")</x:f>
        <x:v>0.04274523236437697</x:v>
      </x:c>
      <x:c r="S2309" s="53" t="n">
        <x:v>19360</x:v>
      </x:c>
      <x:c r="T2309" s="50" t="str">
        <x:v>EDINET_company_history</x:v>
      </x:c>
      <x:c r="U2309" s="50" t="str">
        <x:v>レンゴー株式会社</x:v>
      </x:c>
      <x:c r="V2309" s="54" t="n">
        <x:v>0.2002</x:v>
      </x:c>
      <x:c r="W2309" s="50" t="str">
        <x:v>小長谷 育教 / 野口 俊和</x:v>
      </x:c>
      <x:c r="X2309" s="50" t="b">
        <x:f>AND(COUNT(L2309:O2309)=4,L2309&gt;='設定'!$B$6,M2309&gt;='設定'!$B$6,N2309&gt;='設定'!$B$6,O2309&gt;='設定'!$B$6)</x:f>
        <x:v>0</x:v>
      </x:c>
      <x:c r="Y2309" s="50" t="b">
        <x:f>AND(COUNT(G2309:K2309)=5,P2309&gt;='設定'!$B$7)</x:f>
        <x:v>0</x:v>
      </x:c>
      <x:c r="Z2309" s="50" t="b">
        <x:f>AND(ISNUMBER(R2309),R2309&gt;='設定'!$B$8)</x:f>
        <x:v>0</x:v>
      </x:c>
      <x:c r="AA2309" s="50" t="b">
        <x:f>AND(ISNUMBER(S2309),S2309&gt;=DATE(YEAR('設定'!$B$10)-'設定'!$B$9,MONTH('設定'!$B$10),DAY('設定'!$B$10)))</x:f>
        <x:v>0</x:v>
      </x:c>
      <x:c r="AB2309" s="55" t="b">
        <x:v>0</x:v>
      </x:c>
      <x:c r="AC2309" s="55" t="b">
        <x:v>0</x:v>
      </x:c>
      <x:c r="AD2309" s="50" t="n">
        <x:f>IF(X2309,1,0)+IF(Z2309,1,0)+IF(AA2309,1,0)+IF(AB2309,1,0)</x:f>
        <x:v>0</x:v>
      </x:c>
      <x:c r="AE2309" s="50" t="n">
        <x:f>IF(Y2309,1,0)+IF(Z2309,1,0)+IF(AA2309,1,0)+IF(AB2309,1,0)</x:f>
        <x:v>0</x:v>
      </x:c>
      <x:c r="AF2309" s="50" t="n">
        <x:f>IF(Y2309,1,0)+IF(Z2309,1,0)+IF(AA2309,1,0)+IF(AC2309,1,0)</x:f>
        <x:v>0</x:v>
      </x:c>
      <x:c r="AG2309" s="53" t="n">
        <x:v>44348</x:v>
      </x:c>
      <x:c r="AH2309" s="50" t="str">
        <x:v>S100VZHX</x:v>
      </x:c>
      <x:c r="AI2309" s="50" t="str">
        <x:v>NetSalesSummaryOfBusinessResults</x:v>
      </x:c>
      <x:c r="AJ2309" s="50" t="str">
        <x:v>OperatingIncome</x:v>
      </x:c>
      <x:c r="AK2309" s="53" t="n">
        <x:v>45747</x:v>
      </x:c>
      <x:c r="AL2309" s="50" t="str">
        <x:v>365/365/365/366/365</x:v>
      </x:c>
      <x:c r="AM2309" s="51" t="n">
        <x:v>6378872</x:v>
      </x:c>
      <x:c r="AN2309" s="51" t="n">
        <x:v>1865</x:v>
      </x:c>
      <x:c r="AO2309" s="51" t="n">
        <x:f>IFERROR(AM2309*AN2309,"")</x:f>
        <x:v>11896596280</x:v>
      </x:c>
      <x:c r="AP2309" s="56" t="n">
        <x:f>IFERROR(AO2309/(K2309*1000000),"")</x:f>
        <x:v>0.7342218280565327</x:v>
      </x:c>
      <x:c r="AQ2309" s="57" t="n">
        <x:v>462115130</x:v>
      </x:c>
      <x:c r="AR2309" s="52" t="n">
        <x:v>0.4492739178226172</x:v>
      </x:c>
      <x:c r="AS2309" s="52" t="n">
        <x:v>-0.4706249257836632</x:v>
      </x:c>
      <x:c r="AT2309" s="55" t="b">
        <x:v>0</x:v>
      </x:c>
      <x:c r="AU2309" s="50" t="str">
        <x:v>repeated_negative_operating_cf</x:v>
      </x:c>
      <x:c r="AV2309" s="58" t="n">
        <x:v>0.1713161506325805</x:v>
      </x:c>
      <x:c r="AW2309" s="50" t="n">
        <x:v>865</x:v>
      </x:c>
      <x:c r="AX2309" s="50" t="str">
        <x:v>Future Moat</x:v>
      </x:c>
      <x:c r="AY2309" s="50" t="str">
        <x:v>既存適格性フィルター不通過: repeated_negative_operating_cf</x:v>
      </x:c>
      <x:c r="AZ2309" s="59" t="str">
        <x:v>2025-06-19 13:04</x:v>
      </x:c>
      <x:c r="BA2309" s="53" t="n">
        <x:v>19360</x:v>
      </x:c>
      <x:c r="BB2309" s="50"/>
      <x:c r="BC2309" s="50"/>
      <x:c r="BD2309" s="50"/>
    </x:row>
    <x:row r="2310">
      <x:c r="A2310" s="50" t="n">
        <x:v>2309</x:v>
      </x:c>
      <x:c r="B2310" s="50" t="str">
        <x:v>8101</x:v>
      </x:c>
      <x:c r="C2310" s="50" t="str">
        <x:v>8101.T</x:v>
      </x:c>
      <x:c r="D2310" s="50" t="str">
        <x:v>GSI Creos Corporation</x:v>
      </x:c>
      <x:c r="E2310" s="50" t="str">
        <x:v>Prime Market (Domestic)</x:v>
      </x:c>
      <x:c r="F2310" s="50" t="str">
        <x:v>Wholesale Trade</x:v>
      </x:c>
      <x:c r="G2310" s="51" t="n">
        <x:v>116375</x:v>
      </x:c>
      <x:c r="H2310" s="51" t="n">
        <x:v>111829</x:v>
      </x:c>
      <x:c r="I2310" s="51" t="n">
        <x:v>131054</x:v>
      </x:c>
      <x:c r="J2310" s="51" t="n">
        <x:v>146194</x:v>
      </x:c>
      <x:c r="K2310" s="51" t="n">
        <x:v>165541</x:v>
      </x:c>
      <x:c r="L2310" s="52" t="n">
        <x:f>IFERROR(H2310/G2310-1,"")</x:f>
        <x:v>-0.03906337271750804</x:v>
      </x:c>
      <x:c r="M2310" s="52" t="n">
        <x:f>IFERROR(I2310/H2310-1,"")</x:f>
        <x:v>0.17191426195351833</x:v>
      </x:c>
      <x:c r="N2310" s="52" t="n">
        <x:f>IFERROR(J2310/I2310-1,"")</x:f>
        <x:v>0.11552489813359368</x:v>
      </x:c>
      <x:c r="O2310" s="52" t="n">
        <x:f>IFERROR(K2310/J2310-1,"")</x:f>
        <x:v>0.13233785244264462</x:v>
      </x:c>
      <x:c r="P2310" s="52" t="n">
        <x:f>IFERROR((K2310/G2310)^(1/4)-1,"")</x:f>
        <x:v>0.09209764373990481</x:v>
      </x:c>
      <x:c r="Q2310" s="51" t="n">
        <x:v>2950</x:v>
      </x:c>
      <x:c r="R2310" s="52" t="n">
        <x:f>IFERROR(Q2310/K2310,"")</x:f>
        <x:v>0.017820358702677886</x:v>
      </x:c>
      <x:c r="S2310" s="53" t="n">
        <x:v>26696</x:v>
      </x:c>
      <x:c r="T2310" s="50" t="str">
        <x:v>EDINET_company_history</x:v>
      </x:c>
      <x:c r="U2310" s="50" t="str">
        <x:v>日本マスタートラスト信託銀行株式会社(信託口)</x:v>
      </x:c>
      <x:c r="V2310" s="54" t="n">
        <x:v>0.1181</x:v>
      </x:c>
      <x:c r="W2310" s="50" t="str">
        <x:v>吉 永 直 明</x:v>
      </x:c>
      <x:c r="X2310" s="50" t="b">
        <x:f>AND(COUNT(L2310:O2310)=4,L2310&gt;='設定'!$B$6,M2310&gt;='設定'!$B$6,N2310&gt;='設定'!$B$6,O2310&gt;='設定'!$B$6)</x:f>
        <x:v>0</x:v>
      </x:c>
      <x:c r="Y2310" s="50" t="b">
        <x:f>AND(COUNT(G2310:K2310)=5,P2310&gt;='設定'!$B$7)</x:f>
        <x:v>0</x:v>
      </x:c>
      <x:c r="Z2310" s="50" t="b">
        <x:f>AND(ISNUMBER(R2310),R2310&gt;='設定'!$B$8)</x:f>
        <x:v>0</x:v>
      </x:c>
      <x:c r="AA2310" s="50" t="b">
        <x:f>AND(ISNUMBER(S2310),S2310&gt;=DATE(YEAR('設定'!$B$10)-'設定'!$B$9,MONTH('設定'!$B$10),DAY('設定'!$B$10)))</x:f>
        <x:v>0</x:v>
      </x:c>
      <x:c r="AB2310" s="55" t="b">
        <x:v>0</x:v>
      </x:c>
      <x:c r="AC2310" s="55" t="b">
        <x:v>0</x:v>
      </x:c>
      <x:c r="AD2310" s="50" t="n">
        <x:f>IF(X2310,1,0)+IF(Z2310,1,0)+IF(AA2310,1,0)+IF(AB2310,1,0)</x:f>
        <x:v>0</x:v>
      </x:c>
      <x:c r="AE2310" s="50" t="n">
        <x:f>IF(Y2310,1,0)+IF(Z2310,1,0)+IF(AA2310,1,0)+IF(AB2310,1,0)</x:f>
        <x:v>0</x:v>
      </x:c>
      <x:c r="AF2310" s="50" t="n">
        <x:f>IF(Y2310,1,0)+IF(Z2310,1,0)+IF(AA2310,1,0)+IF(AC2310,1,0)</x:f>
        <x:v>0</x:v>
      </x:c>
      <x:c r="AG2310" s="53" t="n">
        <x:v>44348</x:v>
      </x:c>
      <x:c r="AH2310" s="50" t="str">
        <x:v>S100W83R</x:v>
      </x:c>
      <x:c r="AI2310" s="50" t="str">
        <x:v>NetSalesSummaryOfBusinessResults</x:v>
      </x:c>
      <x:c r="AJ2310" s="50" t="str">
        <x:v>OperatingIncome</x:v>
      </x:c>
      <x:c r="AK2310" s="53" t="n">
        <x:v>45747</x:v>
      </x:c>
      <x:c r="AL2310" s="50" t="str">
        <x:v>365/365/365/366/365</x:v>
      </x:c>
      <x:c r="AM2310" s="51" t="n">
        <x:v>12273442</x:v>
      </x:c>
      <x:c r="AN2310" s="51" t="n">
        <x:v>2272</x:v>
      </x:c>
      <x:c r="AO2310" s="51" t="n">
        <x:f>IFERROR(AM2310*AN2310,"")</x:f>
        <x:v>27885260224</x:v>
      </x:c>
      <x:c r="AP2310" s="56" t="n">
        <x:f>IFERROR(AO2310/(K2310*1000000),"")</x:f>
        <x:v>0.1684492676980325</x:v>
      </x:c>
      <x:c r="AQ2310" s="57" t="n">
        <x:v>88640040</x:v>
      </x:c>
      <x:c r="AR2310" s="52" t="n">
        <x:v>0.2832437690026912</x:v>
      </x:c>
      <x:c r="AS2310" s="52" t="n">
        <x:v>-0.2810430084433848</x:v>
      </x:c>
      <x:c r="AT2310" s="55" t="b">
        <x:v>1</x:v>
      </x:c>
      <x:c r="AU2310" s="50"/>
      <x:c r="AV2310" s="58" t="n">
        <x:v>-0.0792363834086329</x:v>
      </x:c>
      <x:c r="AW2310" s="50" t="n">
        <x:v>2476</x:v>
      </x:c>
      <x:c r="AX2310" s="50" t="str">
        <x:v>Transformation Moat</x:v>
      </x:c>
      <x:c r="AY2310" s="50" t="str">
        <x:v>目立つ機械的警告なし（定性確認は別途必要）</x:v>
      </x:c>
      <x:c r="AZ2310" s="59" t="str">
        <x:v>2025-06-27 09:38</x:v>
      </x:c>
      <x:c r="BA2310" s="53" t="n">
        <x:v>26696</x:v>
      </x:c>
      <x:c r="BB2310" s="50"/>
      <x:c r="BC2310" s="50"/>
      <x:c r="BD2310" s="50" t="str">
        <x:v>TOPIX Small 2</x:v>
      </x:c>
    </x:row>
    <x:row r="2311">
      <x:c r="A2311" s="50" t="n">
        <x:v>2310</x:v>
      </x:c>
      <x:c r="B2311" s="50" t="str">
        <x:v>9960</x:v>
      </x:c>
      <x:c r="C2311" s="50" t="str">
        <x:v>9960.T</x:v>
      </x:c>
      <x:c r="D2311" s="50" t="str">
        <x:v>TOTECH CORPORATION</x:v>
      </x:c>
      <x:c r="E2311" s="50" t="str">
        <x:v>Prime Market (Domestic)</x:v>
      </x:c>
      <x:c r="F2311" s="50" t="str">
        <x:v>Wholesale Trade</x:v>
      </x:c>
      <x:c r="G2311" s="51" t="n">
        <x:v>109650</x:v>
      </x:c>
      <x:c r="H2311" s="51" t="n">
        <x:v>110120</x:v>
      </x:c>
      <x:c r="I2311" s="51" t="n">
        <x:v>126696</x:v>
      </x:c>
      <x:c r="J2311" s="51" t="n">
        <x:v>140732</x:v>
      </x:c>
      <x:c r="K2311" s="51" t="n">
        <x:v>155958</x:v>
      </x:c>
      <x:c r="L2311" s="52" t="n">
        <x:f>IFERROR(H2311/G2311-1,"")</x:f>
        <x:v>0.004286365709074369</x:v>
      </x:c>
      <x:c r="M2311" s="52" t="n">
        <x:f>IFERROR(I2311/H2311-1,"")</x:f>
        <x:v>0.15052669814747555</x:v>
      </x:c>
      <x:c r="N2311" s="52" t="n">
        <x:f>IFERROR(J2311/I2311-1,"")</x:f>
        <x:v>0.1107848708720085</x:v>
      </x:c>
      <x:c r="O2311" s="52" t="n">
        <x:f>IFERROR(K2311/J2311-1,"")</x:f>
        <x:v>0.10819145610095782</x:v>
      </x:c>
      <x:c r="P2311" s="52" t="n">
        <x:f>IFERROR((K2311/G2311)^(1/4)-1,"")</x:f>
        <x:v>0.09206818553756668</x:v>
      </x:c>
      <x:c r="Q2311" s="51" t="n">
        <x:v>14691</x:v>
      </x:c>
      <x:c r="R2311" s="52" t="n">
        <x:f>IFERROR(Q2311/K2311,"")</x:f>
        <x:v>0.09419843804101104</x:v>
      </x:c>
      <x:c r="S2311" s="53" t="n">
        <x:v>38322</x:v>
      </x:c>
      <x:c r="T2311" s="50" t="str">
        <x:v>EDINET_company_history</x:v>
      </x:c>
      <x:c r="U2311" s="50" t="str">
        <x:v>日本レイ株式会社</x:v>
      </x:c>
      <x:c r="V2311" s="54" t="n">
        <x:v>0.1278</x:v>
      </x:c>
      <x:c r="W2311" s="50" t="str">
        <x:v>小山 馨</x:v>
      </x:c>
      <x:c r="X2311" s="50" t="b">
        <x:f>AND(COUNT(L2311:O2311)=4,L2311&gt;='設定'!$B$6,M2311&gt;='設定'!$B$6,N2311&gt;='設定'!$B$6,O2311&gt;='設定'!$B$6)</x:f>
        <x:v>0</x:v>
      </x:c>
      <x:c r="Y2311" s="50" t="b">
        <x:f>AND(COUNT(G2311:K2311)=5,P2311&gt;='設定'!$B$7)</x:f>
        <x:v>0</x:v>
      </x:c>
      <x:c r="Z2311" s="50" t="b">
        <x:f>AND(ISNUMBER(R2311),R2311&gt;='設定'!$B$8)</x:f>
        <x:v>0</x:v>
      </x:c>
      <x:c r="AA2311" s="50" t="b">
        <x:f>AND(ISNUMBER(S2311),S2311&gt;=DATE(YEAR('設定'!$B$10)-'設定'!$B$9,MONTH('設定'!$B$10),DAY('設定'!$B$10)))</x:f>
        <x:v>0</x:v>
      </x:c>
      <x:c r="AB2311" s="55" t="b">
        <x:v>0</x:v>
      </x:c>
      <x:c r="AC2311" s="55" t="b">
        <x:v>0</x:v>
      </x:c>
      <x:c r="AD2311" s="50" t="n">
        <x:f>IF(X2311,1,0)+IF(Z2311,1,0)+IF(AA2311,1,0)+IF(AB2311,1,0)</x:f>
        <x:v>0</x:v>
      </x:c>
      <x:c r="AE2311" s="50" t="n">
        <x:f>IF(Y2311,1,0)+IF(Z2311,1,0)+IF(AA2311,1,0)+IF(AB2311,1,0)</x:f>
        <x:v>0</x:v>
      </x:c>
      <x:c r="AF2311" s="50" t="n">
        <x:f>IF(Y2311,1,0)+IF(Z2311,1,0)+IF(AA2311,1,0)+IF(AC2311,1,0)</x:f>
        <x:v>0</x:v>
      </x:c>
      <x:c r="AG2311" s="53" t="n">
        <x:v>44348</x:v>
      </x:c>
      <x:c r="AH2311" s="50" t="str">
        <x:v>S100W4DK</x:v>
      </x:c>
      <x:c r="AI2311" s="50" t="str">
        <x:v>NetSalesSummaryOfBusinessResults</x:v>
      </x:c>
      <x:c r="AJ2311" s="50" t="str">
        <x:v>OperatingIncome</x:v>
      </x:c>
      <x:c r="AK2311" s="53" t="n">
        <x:v>45747</x:v>
      </x:c>
      <x:c r="AL2311" s="50" t="str">
        <x:v>365/365/365/366/365</x:v>
      </x:c>
      <x:c r="AM2311" s="51" t="n">
        <x:v>41318400</x:v>
      </x:c>
      <x:c r="AN2311" s="51" t="n">
        <x:v>3605</x:v>
      </x:c>
      <x:c r="AO2311" s="51" t="n">
        <x:f>IFERROR(AM2311*AN2311,"")</x:f>
        <x:v>148952832000</x:v>
      </x:c>
      <x:c r="AP2311" s="56" t="n">
        <x:f>IFERROR(AO2311/(K2311*1000000),"")</x:f>
        <x:v>0.9550829838802755</x:v>
      </x:c>
      <x:c r="AQ2311" s="57" t="n">
        <x:v>285223000</x:v>
      </x:c>
      <x:c r="AR2311" s="52" t="n">
        <x:v>0.3398623757022871</x:v>
      </x:c>
      <x:c r="AS2311" s="52" t="n">
        <x:v>-0.3779141210242859</x:v>
      </x:c>
      <x:c r="AT2311" s="55" t="b">
        <x:v>1</x:v>
      </x:c>
      <x:c r="AU2311" s="50"/>
      <x:c r="AV2311" s="58" t="n">
        <x:v>-0.0113405722116829</x:v>
      </x:c>
      <x:c r="AW2311" s="50" t="n">
        <x:v>1959</x:v>
      </x:c>
      <x:c r="AX2311" s="50" t="str">
        <x:v>Core Moat</x:v>
      </x:c>
      <x:c r="AY2311" s="50" t="str">
        <x:v>目立つ機械的警告なし（定性確認は別途必要）</x:v>
      </x:c>
      <x:c r="AZ2311" s="59" t="str">
        <x:v>2025-06-25 16:59</x:v>
      </x:c>
      <x:c r="BA2311" s="53" t="n">
        <x:v>38322</x:v>
      </x:c>
      <x:c r="BB2311" s="50"/>
      <x:c r="BC2311" s="50"/>
      <x:c r="BD2311" s="50" t="str">
        <x:v>TOPIX Small 1</x:v>
      </x:c>
    </x:row>
    <x:row r="2312">
      <x:c r="A2312" s="50" t="n">
        <x:v>2311</x:v>
      </x:c>
      <x:c r="B2312" s="50" t="str">
        <x:v>3041</x:v>
      </x:c>
      <x:c r="C2312" s="50" t="str">
        <x:v>3041.T</x:v>
      </x:c>
      <x:c r="D2312" s="50" t="str">
        <x:v>Beauty Kadan Holdings Co.,Ltd.</x:v>
      </x:c>
      <x:c r="E2312" s="50" t="str">
        <x:v>Standard Market(Domestic)</x:v>
      </x:c>
      <x:c r="F2312" s="50" t="str">
        <x:v>Wholesale Trade</x:v>
      </x:c>
      <x:c r="G2312" s="51" t="n">
        <x:v>5348.516</x:v>
      </x:c>
      <x:c r="H2312" s="51" t="n">
        <x:v>5857.851</x:v>
      </x:c>
      <x:c r="I2312" s="51" t="n">
        <x:v>6413.063</x:v>
      </x:c>
      <x:c r="J2312" s="51" t="n">
        <x:v>6982.903</x:v>
      </x:c>
      <x:c r="K2312" s="51" t="n">
        <x:v>7602.614</x:v>
      </x:c>
      <x:c r="L2312" s="52" t="n">
        <x:f>IFERROR(H2312/G2312-1,"")</x:f>
        <x:v>0.09522921872160439</x:v>
      </x:c>
      <x:c r="M2312" s="52" t="n">
        <x:f>IFERROR(I2312/H2312-1,"")</x:f>
        <x:v>0.09478083344899013</x:v>
      </x:c>
      <x:c r="N2312" s="52" t="n">
        <x:f>IFERROR(J2312/I2312-1,"")</x:f>
        <x:v>0.088856136295558</x:v>
      </x:c>
      <x:c r="O2312" s="52" t="n">
        <x:f>IFERROR(K2312/J2312-1,"")</x:f>
        <x:v>0.08874690082333947</x:v>
      </x:c>
      <x:c r="P2312" s="52" t="n">
        <x:f>IFERROR((K2312/G2312)^(1/4)-1,"")</x:f>
        <x:v>0.09189885463034497</x:v>
      </x:c>
      <x:c r="Q2312" s="51" t="n">
        <x:v>-5.956</x:v>
      </x:c>
      <x:c r="R2312" s="52" t="n">
        <x:f>IFERROR(Q2312/K2312,"")</x:f>
        <x:v>-0.0007834147570822352</x:v>
      </x:c>
      <x:c r="S2312" s="53" t="n">
        <x:v>38869</x:v>
      </x:c>
      <x:c r="T2312" s="50" t="str">
        <x:v>EDINET_company_history</x:v>
      </x:c>
      <x:c r="U2312" s="50" t="str">
        <x:v>株式会社ＭＭＣ</x:v>
      </x:c>
      <x:c r="V2312" s="54" t="n">
        <x:v>0.2222</x:v>
      </x:c>
      <x:c r="W2312" s="50" t="str">
        <x:v>三 島 美佐夫 / 舛 田 正 一</x:v>
      </x:c>
      <x:c r="X2312" s="50" t="b">
        <x:f>AND(COUNT(L2312:O2312)=4,L2312&gt;='設定'!$B$6,M2312&gt;='設定'!$B$6,N2312&gt;='設定'!$B$6,O2312&gt;='設定'!$B$6)</x:f>
        <x:v>0</x:v>
      </x:c>
      <x:c r="Y2312" s="50" t="b">
        <x:f>AND(COUNT(G2312:K2312)=5,P2312&gt;='設定'!$B$7)</x:f>
        <x:v>0</x:v>
      </x:c>
      <x:c r="Z2312" s="50" t="b">
        <x:f>AND(ISNUMBER(R2312),R2312&gt;='設定'!$B$8)</x:f>
        <x:v>0</x:v>
      </x:c>
      <x:c r="AA2312" s="50" t="b">
        <x:f>AND(ISNUMBER(S2312),S2312&gt;=DATE(YEAR('設定'!$B$10)-'設定'!$B$9,MONTH('設定'!$B$10),DAY('設定'!$B$10)))</x:f>
        <x:v>0</x:v>
      </x:c>
      <x:c r="AB2312" s="55" t="b">
        <x:v>0</x:v>
      </x:c>
      <x:c r="AC2312" s="55" t="b">
        <x:v>0</x:v>
      </x:c>
      <x:c r="AD2312" s="50" t="n">
        <x:f>IF(X2312,1,0)+IF(Z2312,1,0)+IF(AA2312,1,0)+IF(AB2312,1,0)</x:f>
        <x:v>0</x:v>
      </x:c>
      <x:c r="AE2312" s="50" t="n">
        <x:f>IF(Y2312,1,0)+IF(Z2312,1,0)+IF(AA2312,1,0)+IF(AB2312,1,0)</x:f>
        <x:v>0</x:v>
      </x:c>
      <x:c r="AF2312" s="50" t="n">
        <x:f>IF(Y2312,1,0)+IF(Z2312,1,0)+IF(AA2312,1,0)+IF(AC2312,1,0)</x:f>
        <x:v>0</x:v>
      </x:c>
      <x:c r="AG2312" s="53" t="n">
        <x:v>44348</x:v>
      </x:c>
      <x:c r="AH2312" s="50" t="str">
        <x:v>S100WRES</x:v>
      </x:c>
      <x:c r="AI2312" s="50" t="str">
        <x:v>NetSalesSummaryOfBusinessResults</x:v>
      </x:c>
      <x:c r="AJ2312" s="50" t="str">
        <x:v>OperatingIncome</x:v>
      </x:c>
      <x:c r="AK2312" s="53" t="n">
        <x:v>45838</x:v>
      </x:c>
      <x:c r="AL2312" s="50" t="str">
        <x:v>365/365/365/366/365</x:v>
      </x:c>
      <x:c r="AM2312" s="51" t="n">
        <x:v>4094900</x:v>
      </x:c>
      <x:c r="AN2312" s="51" t="n">
        <x:v>570</x:v>
      </x:c>
      <x:c r="AO2312" s="51" t="n">
        <x:f>IFERROR(AM2312*AN2312,"")</x:f>
        <x:v>2334093000</x:v>
      </x:c>
      <x:c r="AP2312" s="56" t="n">
        <x:f>IFERROR(AO2312/(K2312*1000000),"")</x:f>
        <x:v>0.3070119040635234</x:v>
      </x:c>
      <x:c r="AQ2312" s="57" t="n">
        <x:v>8164265</x:v>
      </x:c>
      <x:c r="AR2312" s="52" t="n">
        <x:v>0.79481188348969</x:v>
      </x:c>
      <x:c r="AS2312" s="52" t="n">
        <x:v>-0.8628092192494802</x:v>
      </x:c>
      <x:c r="AT2312" s="55" t="b">
        <x:v>0</x:v>
      </x:c>
      <x:c r="AU2312" s="50" t="str">
        <x:v>low_liquidity</x:v>
      </x:c>
      <x:c r="AV2312" s="58" t="n">
        <x:v>-0.6203538802791709</x:v>
      </x:c>
      <x:c r="AW2312" s="50" t="n">
        <x:v>3550</x:v>
      </x:c>
      <x:c r="AX2312" s="50" t="str">
        <x:v>Transformation Moat</x:v>
      </x:c>
      <x:c r="AY2312" s="50" t="str">
        <x:v>既存適格性フィルター不通過: low_liquidity / 60日平均売買代金2,000万円未満 / 年率ボラティリティ60%以上 / ローカル5年最大下落率-60%以下</x:v>
      </x:c>
      <x:c r="AZ2312" s="59" t="str">
        <x:v>2025-09-26 15:50</x:v>
      </x:c>
      <x:c r="BA2312" s="53" t="n">
        <x:v>38869</x:v>
      </x:c>
      <x:c r="BB2312" s="50"/>
      <x:c r="BC2312" s="50"/>
      <x:c r="BD2312" s="50"/>
    </x:row>
    <x:row r="2313">
      <x:c r="A2313" s="50" t="n">
        <x:v>2312</x:v>
      </x:c>
      <x:c r="B2313" s="50" t="str">
        <x:v>8001</x:v>
      </x:c>
      <x:c r="C2313" s="50" t="str">
        <x:v>8001.T</x:v>
      </x:c>
      <x:c r="D2313" s="50" t="str">
        <x:v>ITOCHU Corporation</x:v>
      </x:c>
      <x:c r="E2313" s="50" t="str">
        <x:v>Prime Market (Domestic)</x:v>
      </x:c>
      <x:c r="F2313" s="50" t="str">
        <x:v>Wholesale Trade</x:v>
      </x:c>
      <x:c r="G2313" s="51" t="n">
        <x:v>10362628</x:v>
      </x:c>
      <x:c r="H2313" s="51" t="n">
        <x:v>12293348</x:v>
      </x:c>
      <x:c r="I2313" s="51" t="n">
        <x:v>13945633</x:v>
      </x:c>
      <x:c r="J2313" s="51" t="n">
        <x:v>14029910</x:v>
      </x:c>
      <x:c r="K2313" s="51" t="n">
        <x:v>14724234</x:v>
      </x:c>
      <x:c r="L2313" s="52" t="n">
        <x:f>IFERROR(H2313/G2313-1,"")</x:f>
        <x:v>0.18631567204766974</x:v>
      </x:c>
      <x:c r="M2313" s="52" t="n">
        <x:f>IFERROR(I2313/H2313-1,"")</x:f>
        <x:v>0.13440480168624536</x:v>
      </x:c>
      <x:c r="N2313" s="52" t="n">
        <x:f>IFERROR(J2313/I2313-1,"")</x:f>
        <x:v>0.006043253827201722</x:v>
      </x:c>
      <x:c r="O2313" s="52" t="n">
        <x:f>IFERROR(K2313/J2313-1,"")</x:f>
        <x:v>0.04948884205244375</x:v>
      </x:c>
      <x:c r="P2313" s="52" t="n">
        <x:f>IFERROR((K2313/G2313)^(1/4)-1,"")</x:f>
        <x:v>0.09179399340573213</x:v>
      </x:c>
      <x:c r="Q2313" s="51" t="n">
        <x:v>35457</x:v>
      </x:c>
      <x:c r="R2313" s="52" t="n">
        <x:f>IFERROR(Q2313/K2313,"")</x:f>
        <x:v>0.0024080709393778993</x:v>
      </x:c>
      <x:c r="S2313" s="53" t="n">
        <x:v>18445</x:v>
      </x:c>
      <x:c r="T2313" s="50" t="str">
        <x:v>EDINET_company_history</x:v>
      </x:c>
      <x:c r="U2313" s="50" t="str">
        <x:v>日本マスタートラスト信託銀行株式会社（信託口）</x:v>
      </x:c>
      <x:c r="V2313" s="54" t="n">
        <x:v>0.1636</x:v>
      </x:c>
      <x:c r="W2313" s="50" t="str">
        <x:v>岡 藤 正 広 / 石 井 敬 太 / 小 林 文 彦 / 鉢 村 剛 / 都 梅 博 之 / 中 宏 之</x:v>
      </x:c>
      <x:c r="X2313" s="50" t="b">
        <x:f>AND(COUNT(L2313:O2313)=4,L2313&gt;='設定'!$B$6,M2313&gt;='設定'!$B$6,N2313&gt;='設定'!$B$6,O2313&gt;='設定'!$B$6)</x:f>
        <x:v>0</x:v>
      </x:c>
      <x:c r="Y2313" s="50" t="b">
        <x:f>AND(COUNT(G2313:K2313)=5,P2313&gt;='設定'!$B$7)</x:f>
        <x:v>0</x:v>
      </x:c>
      <x:c r="Z2313" s="50" t="b">
        <x:f>AND(ISNUMBER(R2313),R2313&gt;='設定'!$B$8)</x:f>
        <x:v>0</x:v>
      </x:c>
      <x:c r="AA2313" s="50" t="b">
        <x:f>AND(ISNUMBER(S2313),S2313&gt;=DATE(YEAR('設定'!$B$10)-'設定'!$B$9,MONTH('設定'!$B$10),DAY('設定'!$B$10)))</x:f>
        <x:v>0</x:v>
      </x:c>
      <x:c r="AB2313" s="55" t="b">
        <x:v>0</x:v>
      </x:c>
      <x:c r="AC2313" s="55" t="b">
        <x:v>0</x:v>
      </x:c>
      <x:c r="AD2313" s="50" t="n">
        <x:f>IF(X2313,1,0)+IF(Z2313,1,0)+IF(AA2313,1,0)+IF(AB2313,1,0)</x:f>
        <x:v>0</x:v>
      </x:c>
      <x:c r="AE2313" s="50" t="n">
        <x:f>IF(Y2313,1,0)+IF(Z2313,1,0)+IF(AA2313,1,0)+IF(AB2313,1,0)</x:f>
        <x:v>0</x:v>
      </x:c>
      <x:c r="AF2313" s="50" t="n">
        <x:f>IF(Y2313,1,0)+IF(Z2313,1,0)+IF(AA2313,1,0)+IF(AC2313,1,0)</x:f>
        <x:v>0</x:v>
      </x:c>
      <x:c r="AG2313" s="53" t="n">
        <x:v>44348</x:v>
      </x:c>
      <x:c r="AH2313" s="50" t="str">
        <x:v>S100VYN4</x:v>
      </x:c>
      <x:c r="AI2313" s="50" t="str">
        <x:v>RevenueIFRSSummaryOfBusinessResults</x:v>
      </x:c>
      <x:c r="AJ2313" s="50" t="str">
        <x:v>OperatingIncome</x:v>
      </x:c>
      <x:c r="AK2313" s="53" t="n">
        <x:v>45747</x:v>
      </x:c>
      <x:c r="AL2313" s="50" t="str">
        <x:v>365/365/365/366/365</x:v>
      </x:c>
      <x:c r="AM2313" s="51" t="n">
        <x:v>1419510604</x:v>
      </x:c>
      <x:c r="AN2313" s="51" t="n">
        <x:v>1879.5</x:v>
      </x:c>
      <x:c r="AO2313" s="51" t="n">
        <x:f>IFERROR(AM2313*AN2313,"")</x:f>
        <x:v>2667970180218</x:v>
      </x:c>
      <x:c r="AP2313" s="56" t="n">
        <x:f>IFERROR(AO2313/(K2313*1000000),"")</x:f>
        <x:v>0.18119585577205577</x:v>
      </x:c>
      <x:c r="AQ2313" s="57" t="n">
        <x:v>31587851405.833332</x:v>
      </x:c>
      <x:c r="AR2313" s="52" t="n">
        <x:v>0.2730239164246728</x:v>
      </x:c>
      <x:c r="AS2313" s="52" t="n">
        <x:v>-0.2794513453778712</x:v>
      </x:c>
      <x:c r="AT2313" s="55" t="b">
        <x:v>0</x:v>
      </x:c>
      <x:c r="AU2313" s="50" t="str">
        <x:v>missing_financial_data</x:v>
      </x:c>
      <x:c r="AV2313" s="58" t="n">
        <x:v>-0.0809686430955795</x:v>
      </x:c>
      <x:c r="AW2313" s="50" t="n">
        <x:v>2483</x:v>
      </x:c>
      <x:c r="AX2313" s="50" t="str">
        <x:v>Core Moat</x:v>
      </x:c>
      <x:c r="AY2313" s="50" t="str">
        <x:v>既存適格性フィルター不通過: missing_financial_data</x:v>
      </x:c>
      <x:c r="AZ2313" s="59" t="str">
        <x:v>2025-06-18 16:04</x:v>
      </x:c>
      <x:c r="BA2313" s="53" t="n">
        <x:v>18445</x:v>
      </x:c>
      <x:c r="BB2313" s="50"/>
      <x:c r="BC2313" s="50"/>
      <x:c r="BD2313" s="50" t="str">
        <x:v>TOPIX Core30</x:v>
      </x:c>
    </x:row>
    <x:row r="2314">
      <x:c r="A2314" s="50" t="n">
        <x:v>2313</x:v>
      </x:c>
      <x:c r="B2314" s="50" t="str">
        <x:v>8127</x:v>
      </x:c>
      <x:c r="C2314" s="50" t="str">
        <x:v>8127.T</x:v>
      </x:c>
      <x:c r="D2314" s="50" t="str">
        <x:v>YAMATO INTERNATIONAL INC.</x:v>
      </x:c>
      <x:c r="E2314" s="50" t="str">
        <x:v>Standard Market(Domestic)</x:v>
      </x:c>
      <x:c r="F2314" s="50" t="str">
        <x:v>Textiles and Apparels</x:v>
      </x:c>
      <x:c r="G2314" s="51" t="n">
        <x:v>13691.168</x:v>
      </x:c>
      <x:c r="H2314" s="51" t="n">
        <x:v>19398.61</x:v>
      </x:c>
      <x:c r="I2314" s="51" t="n">
        <x:v>20801.951</x:v>
      </x:c>
      <x:c r="J2314" s="51" t="n">
        <x:v>21139.916</x:v>
      </x:c>
      <x:c r="K2314" s="51" t="n">
        <x:v>19444.522</x:v>
      </x:c>
      <x:c r="L2314" s="52" t="n">
        <x:f>IFERROR(H2314/G2314-1,"")</x:f>
        <x:v>0.41687035028713404</x:v>
      </x:c>
      <x:c r="M2314" s="52" t="n">
        <x:f>IFERROR(I2314/H2314-1,"")</x:f>
        <x:v>0.07234234824041508</x:v>
      </x:c>
      <x:c r="N2314" s="52" t="n">
        <x:f>IFERROR(J2314/I2314-1,"")</x:f>
        <x:v>0.01624679338971613</x:v>
      </x:c>
      <x:c r="O2314" s="52" t="n">
        <x:f>IFERROR(K2314/J2314-1,"")</x:f>
        <x:v>-0.08019871034492287</x:v>
      </x:c>
      <x:c r="P2314" s="52" t="n">
        <x:f>IFERROR((K2314/G2314)^(1/4)-1,"")</x:f>
        <x:v>0.09166451337352743</x:v>
      </x:c>
      <x:c r="Q2314" s="51" t="n">
        <x:v>-201.508</x:v>
      </x:c>
      <x:c r="R2314" s="52" t="n">
        <x:f>IFERROR(Q2314/K2314,"")</x:f>
        <x:v>-0.010363227236956506</x:v>
      </x:c>
      <x:c r="S2314" s="53" t="n">
        <x:v>30133</x:v>
      </x:c>
      <x:c r="T2314" s="50" t="str">
        <x:v>EDINET_company_history</x:v>
      </x:c>
      <x:c r="U2314" s="50" t="str">
        <x:v>セネシオ有限会社</x:v>
      </x:c>
      <x:c r="V2314" s="54" t="n">
        <x:v>0.127</x:v>
      </x:c>
      <x:c r="W2314" s="50" t="str">
        <x:v>盤若 智基</x:v>
      </x:c>
      <x:c r="X2314" s="50" t="b">
        <x:f>AND(COUNT(L2314:O2314)=4,L2314&gt;='設定'!$B$6,M2314&gt;='設定'!$B$6,N2314&gt;='設定'!$B$6,O2314&gt;='設定'!$B$6)</x:f>
        <x:v>0</x:v>
      </x:c>
      <x:c r="Y2314" s="50" t="b">
        <x:f>AND(COUNT(G2314:K2314)=5,P2314&gt;='設定'!$B$7)</x:f>
        <x:v>0</x:v>
      </x:c>
      <x:c r="Z2314" s="50" t="b">
        <x:f>AND(ISNUMBER(R2314),R2314&gt;='設定'!$B$8)</x:f>
        <x:v>0</x:v>
      </x:c>
      <x:c r="AA2314" s="50" t="b">
        <x:f>AND(ISNUMBER(S2314),S2314&gt;=DATE(YEAR('設定'!$B$10)-'設定'!$B$9,MONTH('設定'!$B$10),DAY('設定'!$B$10)))</x:f>
        <x:v>0</x:v>
      </x:c>
      <x:c r="AB2314" s="55" t="b">
        <x:v>0</x:v>
      </x:c>
      <x:c r="AC2314" s="55" t="b">
        <x:v>0</x:v>
      </x:c>
      <x:c r="AD2314" s="50" t="n">
        <x:f>IF(X2314,1,0)+IF(Z2314,1,0)+IF(AA2314,1,0)+IF(AB2314,1,0)</x:f>
        <x:v>0</x:v>
      </x:c>
      <x:c r="AE2314" s="50" t="n">
        <x:f>IF(Y2314,1,0)+IF(Z2314,1,0)+IF(AA2314,1,0)+IF(AB2314,1,0)</x:f>
        <x:v>0</x:v>
      </x:c>
      <x:c r="AF2314" s="50" t="n">
        <x:f>IF(Y2314,1,0)+IF(Z2314,1,0)+IF(AA2314,1,0)+IF(AC2314,1,0)</x:f>
        <x:v>0</x:v>
      </x:c>
      <x:c r="AG2314" s="53" t="n">
        <x:v>44348</x:v>
      </x:c>
      <x:c r="AH2314" s="50" t="str">
        <x:v>S100X5IF</x:v>
      </x:c>
      <x:c r="AI2314" s="50" t="str">
        <x:v>NetSalesSummaryOfBusinessResults</x:v>
      </x:c>
      <x:c r="AJ2314" s="50" t="str">
        <x:v>OperatingIncome</x:v>
      </x:c>
      <x:c r="AK2314" s="53" t="n">
        <x:v>45900</x:v>
      </x:c>
      <x:c r="AL2314" s="50" t="str">
        <x:v>365/365/365/366/365</x:v>
      </x:c>
      <x:c r="AM2314" s="51" t="n">
        <x:v>20472036</x:v>
      </x:c>
      <x:c r="AN2314" s="51" t="n">
        <x:v>589</x:v>
      </x:c>
      <x:c r="AO2314" s="51" t="n">
        <x:f>IFERROR(AM2314*AN2314,"")</x:f>
        <x:v>12058029204</x:v>
      </x:c>
      <x:c r="AP2314" s="56" t="n">
        <x:f>IFERROR(AO2314/(K2314*1000000),"")</x:f>
        <x:v>0.6201247427938831</x:v>
      </x:c>
      <x:c r="AQ2314" s="57" t="n">
        <x:v>15537623.333333334</x:v>
      </x:c>
      <x:c r="AR2314" s="52" t="n">
        <x:v>0.2655454081161404</x:v>
      </x:c>
      <x:c r="AS2314" s="52" t="n">
        <x:v>-0.3075636416704871</x:v>
      </x:c>
      <x:c r="AT2314" s="55" t="b">
        <x:v>0</x:v>
      </x:c>
      <x:c r="AU2314" s="50" t="str">
        <x:v>low_liquidity</x:v>
      </x:c>
      <x:c r="AV2314" s="58" t="n">
        <x:v>-0.0389330407550282</x:v>
      </x:c>
      <x:c r="AW2314" s="50" t="n">
        <x:v>2180</x:v>
      </x:c>
      <x:c r="AX2314" s="50" t="str">
        <x:v>Core Moat</x:v>
      </x:c>
      <x:c r="AY2314" s="50" t="str">
        <x:v>既存適格性フィルター不通過: low_liquidity / 60日平均売買代金2,000万円未満</x:v>
      </x:c>
      <x:c r="AZ2314" s="59" t="str">
        <x:v>2025-11-20 15:31</x:v>
      </x:c>
      <x:c r="BA2314" s="53" t="n">
        <x:v>30133</x:v>
      </x:c>
      <x:c r="BB2314" s="50"/>
      <x:c r="BC2314" s="50"/>
      <x:c r="BD2314" s="50"/>
    </x:row>
    <x:row r="2315">
      <x:c r="A2315" s="50" t="n">
        <x:v>2314</x:v>
      </x:c>
      <x:c r="B2315" s="50" t="str">
        <x:v>4633</x:v>
      </x:c>
      <x:c r="C2315" s="50" t="str">
        <x:v>4633.T</x:v>
      </x:c>
      <x:c r="D2315" s="50" t="str">
        <x:v>SAKATA INX CORPORATION</x:v>
      </x:c>
      <x:c r="E2315" s="50" t="str">
        <x:v>Prime Market (Domestic)</x:v>
      </x:c>
      <x:c r="F2315" s="50" t="str">
        <x:v>Chemicals</x:v>
      </x:c>
      <x:c r="G2315" s="51" t="n">
        <x:v>181487</x:v>
      </x:c>
      <x:c r="H2315" s="51" t="n">
        <x:v>215531</x:v>
      </x:c>
      <x:c r="I2315" s="51" t="n">
        <x:v>228362</x:v>
      </x:c>
      <x:c r="J2315" s="51" t="n">
        <x:v>245570</x:v>
      </x:c>
      <x:c r="K2315" s="51" t="n">
        <x:v>257668</x:v>
      </x:c>
      <x:c r="L2315" s="52" t="n">
        <x:f>IFERROR(H2315/G2315-1,"")</x:f>
        <x:v>0.1875836836798228</x:v>
      </x:c>
      <x:c r="M2315" s="52" t="n">
        <x:f>IFERROR(I2315/H2315-1,"")</x:f>
        <x:v>0.05953203947459995</x:v>
      </x:c>
      <x:c r="N2315" s="52" t="n">
        <x:f>IFERROR(J2315/I2315-1,"")</x:f>
        <x:v>0.07535404314202898</x:v>
      </x:c>
      <x:c r="O2315" s="52" t="n">
        <x:f>IFERROR(K2315/J2315-1,"")</x:f>
        <x:v>0.04926497536344021</x:v>
      </x:c>
      <x:c r="P2315" s="52" t="n">
        <x:f>IFERROR((K2315/G2315)^(1/4)-1,"")</x:f>
        <x:v>0.09157540362181171</x:v>
      </x:c>
      <x:c r="Q2315" s="51" t="n">
        <x:v>15226</x:v>
      </x:c>
      <x:c r="R2315" s="52" t="n">
        <x:f>IFERROR(Q2315/K2315,"")</x:f>
        <x:v>0.05909154415759815</x:v>
      </x:c>
      <x:c r="S2315" s="53" t="n">
        <x:v>22555</x:v>
      </x:c>
      <x:c r="T2315" s="50" t="str">
        <x:v>EDINET_company_history</x:v>
      </x:c>
      <x:c r="U2315" s="50" t="str">
        <x:v>日本マスタートラスト信託銀行 株式会社（信託口）</x:v>
      </x:c>
      <x:c r="V2315" s="54" t="n">
        <x:v>0.1224</x:v>
      </x:c>
      <x:c r="W2315" s="50" t="str">
        <x:v>上 野 吉 昭</x:v>
      </x:c>
      <x:c r="X2315" s="50" t="b">
        <x:f>AND(COUNT(L2315:O2315)=4,L2315&gt;='設定'!$B$6,M2315&gt;='設定'!$B$6,N2315&gt;='設定'!$B$6,O2315&gt;='設定'!$B$6)</x:f>
        <x:v>0</x:v>
      </x:c>
      <x:c r="Y2315" s="50" t="b">
        <x:f>AND(COUNT(G2315:K2315)=5,P2315&gt;='設定'!$B$7)</x:f>
        <x:v>0</x:v>
      </x:c>
      <x:c r="Z2315" s="50" t="b">
        <x:f>AND(ISNUMBER(R2315),R2315&gt;='設定'!$B$8)</x:f>
        <x:v>0</x:v>
      </x:c>
      <x:c r="AA2315" s="50" t="b">
        <x:f>AND(ISNUMBER(S2315),S2315&gt;=DATE(YEAR('設定'!$B$10)-'設定'!$B$9,MONTH('設定'!$B$10),DAY('設定'!$B$10)))</x:f>
        <x:v>0</x:v>
      </x:c>
      <x:c r="AB2315" s="55" t="b">
        <x:v>0</x:v>
      </x:c>
      <x:c r="AC2315" s="55" t="b">
        <x:v>0</x:v>
      </x:c>
      <x:c r="AD2315" s="50" t="n">
        <x:f>IF(X2315,1,0)+IF(Z2315,1,0)+IF(AA2315,1,0)+IF(AB2315,1,0)</x:f>
        <x:v>0</x:v>
      </x:c>
      <x:c r="AE2315" s="50" t="n">
        <x:f>IF(Y2315,1,0)+IF(Z2315,1,0)+IF(AA2315,1,0)+IF(AB2315,1,0)</x:f>
        <x:v>0</x:v>
      </x:c>
      <x:c r="AF2315" s="50" t="n">
        <x:f>IF(Y2315,1,0)+IF(Z2315,1,0)+IF(AA2315,1,0)+IF(AC2315,1,0)</x:f>
        <x:v>0</x:v>
      </x:c>
      <x:c r="AG2315" s="53" t="n">
        <x:v>44348</x:v>
      </x:c>
      <x:c r="AH2315" s="50" t="str">
        <x:v>S100XSP9</x:v>
      </x:c>
      <x:c r="AI2315" s="50" t="str">
        <x:v>NetSalesSummaryOfBusinessResults</x:v>
      </x:c>
      <x:c r="AJ2315" s="50" t="str">
        <x:v>OperatingIncome</x:v>
      </x:c>
      <x:c r="AK2315" s="53" t="n">
        <x:v>46022</x:v>
      </x:c>
      <x:c r="AL2315" s="50" t="str">
        <x:v>365/365/365/366/365</x:v>
      </x:c>
      <x:c r="AM2315" s="51" t="n">
        <x:v>49255461</x:v>
      </x:c>
      <x:c r="AN2315" s="51" t="n">
        <x:v>2323</x:v>
      </x:c>
      <x:c r="AO2315" s="51" t="n">
        <x:f>IFERROR(AM2315*AN2315,"")</x:f>
        <x:v>114420435903</x:v>
      </x:c>
      <x:c r="AP2315" s="56" t="n">
        <x:f>IFERROR(AO2315/(K2315*1000000),"")</x:f>
        <x:v>0.4440614896028999</x:v>
      </x:c>
      <x:c r="AQ2315" s="57" t="n">
        <x:v>551415293.3333334</x:v>
      </x:c>
      <x:c r="AR2315" s="52" t="n">
        <x:v>0.2938188625861523</x:v>
      </x:c>
      <x:c r="AS2315" s="52" t="n">
        <x:v>-0.3099856622015606</x:v>
      </x:c>
      <x:c r="AT2315" s="55" t="b">
        <x:v>1</x:v>
      </x:c>
      <x:c r="AU2315" s="50"/>
      <x:c r="AV2315" s="58" t="n">
        <x:v>0.1589993570214039</x:v>
      </x:c>
      <x:c r="AW2315" s="50" t="n">
        <x:v>902</x:v>
      </x:c>
      <x:c r="AX2315" s="50" t="str">
        <x:v>Future Moat</x:v>
      </x:c>
      <x:c r="AY2315" s="50" t="str">
        <x:v>目立つ機械的警告なし（定性確認は別途必要）</x:v>
      </x:c>
      <x:c r="AZ2315" s="59" t="str">
        <x:v>2026-03-23 14:36</x:v>
      </x:c>
      <x:c r="BA2315" s="53" t="n">
        <x:v>22555</x:v>
      </x:c>
      <x:c r="BB2315" s="50"/>
      <x:c r="BC2315" s="50"/>
      <x:c r="BD2315" s="50" t="str">
        <x:v>TOPIX Small 1</x:v>
      </x:c>
    </x:row>
    <x:row r="2316">
      <x:c r="A2316" s="50" t="n">
        <x:v>2315</x:v>
      </x:c>
      <x:c r="B2316" s="50" t="str">
        <x:v>4548</x:v>
      </x:c>
      <x:c r="C2316" s="50" t="str">
        <x:v>4548.T</x:v>
      </x:c>
      <x:c r="D2316" s="50" t="str">
        <x:v>SEIKAGAKU CORPORATION</x:v>
      </x:c>
      <x:c r="E2316" s="50" t="str">
        <x:v>Prime Market (Domestic)</x:v>
      </x:c>
      <x:c r="F2316" s="50" t="str">
        <x:v>Pharmaceutical</x:v>
      </x:c>
      <x:c r="G2316" s="51" t="n">
        <x:v>27734</x:v>
      </x:c>
      <x:c r="H2316" s="51" t="n">
        <x:v>34851</x:v>
      </x:c>
      <x:c r="I2316" s="51" t="n">
        <x:v>33456</x:v>
      </x:c>
      <x:c r="J2316" s="51" t="n">
        <x:v>36213</x:v>
      </x:c>
      <x:c r="K2316" s="51" t="n">
        <x:v>39374</x:v>
      </x:c>
      <x:c r="L2316" s="52" t="n">
        <x:f>IFERROR(H2316/G2316-1,"")</x:f>
        <x:v>0.2566164274897238</x:v>
      </x:c>
      <x:c r="M2316" s="52" t="n">
        <x:f>IFERROR(I2316/H2316-1,"")</x:f>
        <x:v>-0.04002754583799606</x:v>
      </x:c>
      <x:c r="N2316" s="52" t="n">
        <x:f>IFERROR(J2316/I2316-1,"")</x:f>
        <x:v>0.08240674318507901</x:v>
      </x:c>
      <x:c r="O2316" s="52" t="n">
        <x:f>IFERROR(K2316/J2316-1,"")</x:f>
        <x:v>0.08728909507635385</x:v>
      </x:c>
      <x:c r="P2316" s="52" t="n">
        <x:f>IFERROR((K2316/G2316)^(1/4)-1,"")</x:f>
        <x:v>0.09156413150242648</x:v>
      </x:c>
      <x:c r="Q2316" s="51" t="n">
        <x:v>1333</x:v>
      </x:c>
      <x:c r="R2316" s="52" t="n">
        <x:f>IFERROR(Q2316/K2316,"")</x:f>
        <x:v>0.03385482805912531</x:v>
      </x:c>
      <x:c r="S2316" s="53" t="n">
        <x:v>38047</x:v>
      </x:c>
      <x:c r="T2316" s="50" t="str">
        <x:v>EDINET_company_history</x:v>
      </x:c>
      <x:c r="U2316" s="50" t="str">
        <x:v>新業株式会社</x:v>
      </x:c>
      <x:c r="V2316" s="54" t="n">
        <x:v>0.1437</x:v>
      </x:c>
      <x:c r="W2316" s="50" t="str">
        <x:v>水谷 建</x:v>
      </x:c>
      <x:c r="X2316" s="50" t="b">
        <x:f>AND(COUNT(L2316:O2316)=4,L2316&gt;='設定'!$B$6,M2316&gt;='設定'!$B$6,N2316&gt;='設定'!$B$6,O2316&gt;='設定'!$B$6)</x:f>
        <x:v>0</x:v>
      </x:c>
      <x:c r="Y2316" s="50" t="b">
        <x:f>AND(COUNT(G2316:K2316)=5,P2316&gt;='設定'!$B$7)</x:f>
        <x:v>0</x:v>
      </x:c>
      <x:c r="Z2316" s="50" t="b">
        <x:f>AND(ISNUMBER(R2316),R2316&gt;='設定'!$B$8)</x:f>
        <x:v>0</x:v>
      </x:c>
      <x:c r="AA2316" s="50" t="b">
        <x:f>AND(ISNUMBER(S2316),S2316&gt;=DATE(YEAR('設定'!$B$10)-'設定'!$B$9,MONTH('設定'!$B$10),DAY('設定'!$B$10)))</x:f>
        <x:v>0</x:v>
      </x:c>
      <x:c r="AB2316" s="55" t="b">
        <x:v>0</x:v>
      </x:c>
      <x:c r="AC2316" s="55" t="b">
        <x:v>0</x:v>
      </x:c>
      <x:c r="AD2316" s="50" t="n">
        <x:f>IF(X2316,1,0)+IF(Z2316,1,0)+IF(AA2316,1,0)+IF(AB2316,1,0)</x:f>
        <x:v>0</x:v>
      </x:c>
      <x:c r="AE2316" s="50" t="n">
        <x:f>IF(Y2316,1,0)+IF(Z2316,1,0)+IF(AA2316,1,0)+IF(AB2316,1,0)</x:f>
        <x:v>0</x:v>
      </x:c>
      <x:c r="AF2316" s="50" t="n">
        <x:f>IF(Y2316,1,0)+IF(Z2316,1,0)+IF(AA2316,1,0)+IF(AC2316,1,0)</x:f>
        <x:v>0</x:v>
      </x:c>
      <x:c r="AG2316" s="53" t="n">
        <x:v>44348</x:v>
      </x:c>
      <x:c r="AH2316" s="50" t="str">
        <x:v>S100W2GP</x:v>
      </x:c>
      <x:c r="AI2316" s="50" t="str">
        <x:v>NetSalesSummaryOfBusinessResults</x:v>
      </x:c>
      <x:c r="AJ2316" s="50" t="str">
        <x:v>OperatingIncome</x:v>
      </x:c>
      <x:c r="AK2316" s="53" t="n">
        <x:v>45747</x:v>
      </x:c>
      <x:c r="AL2316" s="50" t="str">
        <x:v>365/365/365/366/365</x:v>
      </x:c>
      <x:c r="AM2316" s="51" t="n">
        <x:v>54577693</x:v>
      </x:c>
      <x:c r="AN2316" s="51" t="n">
        <x:v>728</x:v>
      </x:c>
      <x:c r="AO2316" s="51" t="n">
        <x:f>IFERROR(AM2316*AN2316,"")</x:f>
        <x:v>39732560504</x:v>
      </x:c>
      <x:c r="AP2316" s="56" t="n">
        <x:f>IFERROR(AO2316/(K2316*1000000),"")</x:f>
        <x:v>1.0091065297912327</x:v>
      </x:c>
      <x:c r="AQ2316" s="57" t="n">
        <x:v>116632163.33333331</x:v>
      </x:c>
      <x:c r="AR2316" s="52" t="n">
        <x:v>0.2225527080564352</x:v>
      </x:c>
      <x:c r="AS2316" s="52" t="n">
        <x:v>-0.4015601308621565</x:v>
      </x:c>
      <x:c r="AT2316" s="55" t="b">
        <x:v>1</x:v>
      </x:c>
      <x:c r="AU2316" s="50"/>
      <x:c r="AV2316" s="58" t="n">
        <x:v>-0.0430561392224249</x:v>
      </x:c>
      <x:c r="AW2316" s="50" t="n">
        <x:v>2221</x:v>
      </x:c>
      <x:c r="AX2316" s="50" t="str">
        <x:v>Core Moat</x:v>
      </x:c>
      <x:c r="AY2316" s="50" t="str">
        <x:v>目立つ機械的警告なし（定性確認は別途必要）</x:v>
      </x:c>
      <x:c r="AZ2316" s="59" t="str">
        <x:v>2025-06-23 13:56</x:v>
      </x:c>
      <x:c r="BA2316" s="53" t="n">
        <x:v>38047</x:v>
      </x:c>
      <x:c r="BB2316" s="50"/>
      <x:c r="BC2316" s="50"/>
      <x:c r="BD2316" s="50" t="str">
        <x:v>TOPIX Small 2</x:v>
      </x:c>
    </x:row>
    <x:row r="2317">
      <x:c r="A2317" s="50" t="n">
        <x:v>2316</x:v>
      </x:c>
      <x:c r="B2317" s="50" t="str">
        <x:v>6287</x:v>
      </x:c>
      <x:c r="C2317" s="50" t="str">
        <x:v>6287.T</x:v>
      </x:c>
      <x:c r="D2317" s="50" t="str">
        <x:v>SATO CORPORATION</x:v>
      </x:c>
      <x:c r="E2317" s="50" t="str">
        <x:v>Prime Market (Domestic)</x:v>
      </x:c>
      <x:c r="F2317" s="50" t="str">
        <x:v>Machinery</x:v>
      </x:c>
      <x:c r="G2317" s="51" t="n">
        <x:v>109052</x:v>
      </x:c>
      <x:c r="H2317" s="51" t="n">
        <x:v>124783</x:v>
      </x:c>
      <x:c r="I2317" s="51" t="n">
        <x:v>142824</x:v>
      </x:c>
      <x:c r="J2317" s="51" t="n">
        <x:v>143446</x:v>
      </x:c>
      <x:c r="K2317" s="51" t="n">
        <x:v>154807</x:v>
      </x:c>
      <x:c r="L2317" s="52" t="n">
        <x:f>IFERROR(H2317/G2317-1,"")</x:f>
        <x:v>0.14425228331438222</x:v>
      </x:c>
      <x:c r="M2317" s="52" t="n">
        <x:f>IFERROR(I2317/H2317-1,"")</x:f>
        <x:v>0.14457898912512124</x:v>
      </x:c>
      <x:c r="N2317" s="52" t="n">
        <x:f>IFERROR(J2317/I2317-1,"")</x:f>
        <x:v>0.004355010362404155</x:v>
      </x:c>
      <x:c r="O2317" s="52" t="n">
        <x:f>IFERROR(K2317/J2317-1,"")</x:f>
        <x:v>0.07920053539310956</x:v>
      </x:c>
      <x:c r="P2317" s="52" t="n">
        <x:f>IFERROR((K2317/G2317)^(1/4)-1,"")</x:f>
        <x:v>0.09153895607084261</x:v>
      </x:c>
      <x:c r="Q2317" s="51" t="n">
        <x:v>12341</x:v>
      </x:c>
      <x:c r="R2317" s="52" t="n">
        <x:f>IFERROR(Q2317/K2317,"")</x:f>
        <x:v>0.07971861737518329</x:v>
      </x:c>
      <x:c r="S2317" s="53" t="n">
        <x:v>34547</x:v>
      </x:c>
      <x:c r="T2317" s="50" t="str">
        <x:v>EDINET_company_history</x:v>
      </x:c>
      <x:c r="U2317" s="50" t="str">
        <x:v>日本マスタートラスト信託銀行株式会社（信託口）</x:v>
      </x:c>
      <x:c r="V2317" s="54" t="n">
        <x:v>0.1258</x:v>
      </x:c>
      <x:c r="W2317" s="50" t="str">
        <x:v>小沼 宏行 / 笹原 美徳</x:v>
      </x:c>
      <x:c r="X2317" s="50" t="b">
        <x:f>AND(COUNT(L2317:O2317)=4,L2317&gt;='設定'!$B$6,M2317&gt;='設定'!$B$6,N2317&gt;='設定'!$B$6,O2317&gt;='設定'!$B$6)</x:f>
        <x:v>0</x:v>
      </x:c>
      <x:c r="Y2317" s="50" t="b">
        <x:f>AND(COUNT(G2317:K2317)=5,P2317&gt;='設定'!$B$7)</x:f>
        <x:v>0</x:v>
      </x:c>
      <x:c r="Z2317" s="50" t="b">
        <x:f>AND(ISNUMBER(R2317),R2317&gt;='設定'!$B$8)</x:f>
        <x:v>0</x:v>
      </x:c>
      <x:c r="AA2317" s="50" t="b">
        <x:f>AND(ISNUMBER(S2317),S2317&gt;=DATE(YEAR('設定'!$B$10)-'設定'!$B$9,MONTH('設定'!$B$10),DAY('設定'!$B$10)))</x:f>
        <x:v>0</x:v>
      </x:c>
      <x:c r="AB2317" s="55" t="b">
        <x:v>0</x:v>
      </x:c>
      <x:c r="AC2317" s="55" t="b">
        <x:v>0</x:v>
      </x:c>
      <x:c r="AD2317" s="50" t="n">
        <x:f>IF(X2317,1,0)+IF(Z2317,1,0)+IF(AA2317,1,0)+IF(AB2317,1,0)</x:f>
        <x:v>0</x:v>
      </x:c>
      <x:c r="AE2317" s="50" t="n">
        <x:f>IF(Y2317,1,0)+IF(Z2317,1,0)+IF(AA2317,1,0)+IF(AB2317,1,0)</x:f>
        <x:v>0</x:v>
      </x:c>
      <x:c r="AF2317" s="50" t="n">
        <x:f>IF(Y2317,1,0)+IF(Z2317,1,0)+IF(AA2317,1,0)+IF(AC2317,1,0)</x:f>
        <x:v>0</x:v>
      </x:c>
      <x:c r="AG2317" s="53" t="n">
        <x:v>44348</x:v>
      </x:c>
      <x:c r="AH2317" s="50" t="str">
        <x:v>S100W2WD</x:v>
      </x:c>
      <x:c r="AI2317" s="50" t="str">
        <x:v>NetSalesSummaryOfBusinessResults</x:v>
      </x:c>
      <x:c r="AJ2317" s="50" t="str">
        <x:v>OperatingIncome</x:v>
      </x:c>
      <x:c r="AK2317" s="53" t="n">
        <x:v>45747</x:v>
      </x:c>
      <x:c r="AL2317" s="50" t="str">
        <x:v>365/365/365/366/365</x:v>
      </x:c>
      <x:c r="AM2317" s="51" t="n">
        <x:v>32604942</x:v>
      </x:c>
      <x:c r="AN2317" s="51" t="n">
        <x:v>2219</x:v>
      </x:c>
      <x:c r="AO2317" s="51" t="n">
        <x:f>IFERROR(AM2317*AN2317,"")</x:f>
        <x:v>72350366298</x:v>
      </x:c>
      <x:c r="AP2317" s="56" t="n">
        <x:f>IFERROR(AO2317/(K2317*1000000),"")</x:f>
        <x:v>0.46735849346605773</x:v>
      </x:c>
      <x:c r="AQ2317" s="57" t="n">
        <x:v>169072476.66666666</x:v>
      </x:c>
      <x:c r="AR2317" s="52" t="n">
        <x:v>0.2617269776019035</x:v>
      </x:c>
      <x:c r="AS2317" s="52" t="n">
        <x:v>-0.4415028742696781</x:v>
      </x:c>
      <x:c r="AT2317" s="55" t="b">
        <x:v>1</x:v>
      </x:c>
      <x:c r="AU2317" s="50"/>
      <x:c r="AV2317" s="58" t="n">
        <x:v>0.2691016185299185</x:v>
      </x:c>
      <x:c r="AW2317" s="50" t="n">
        <x:v>494</x:v>
      </x:c>
      <x:c r="AX2317" s="50" t="str">
        <x:v>Future Moat</x:v>
      </x:c>
      <x:c r="AY2317" s="50" t="str">
        <x:v>目立つ機械的警告なし（定性確認は別途必要）</x:v>
      </x:c>
      <x:c r="AZ2317" s="59" t="str">
        <x:v>2025-06-24 09:27</x:v>
      </x:c>
      <x:c r="BA2317" s="53" t="n">
        <x:v>34547</x:v>
      </x:c>
      <x:c r="BB2317" s="50"/>
      <x:c r="BC2317" s="50"/>
      <x:c r="BD2317" s="50" t="str">
        <x:v>TOPIX Small 1</x:v>
      </x:c>
    </x:row>
    <x:row r="2318">
      <x:c r="A2318" s="50" t="n">
        <x:v>2317</x:v>
      </x:c>
      <x:c r="B2318" s="50" t="str">
        <x:v>6888</x:v>
      </x:c>
      <x:c r="C2318" s="50" t="str">
        <x:v>6888.T</x:v>
      </x:c>
      <x:c r="D2318" s="50" t="str">
        <x:v>ACMOS INC.</x:v>
      </x:c>
      <x:c r="E2318" s="50" t="str">
        <x:v>Standard Market(Domestic)</x:v>
      </x:c>
      <x:c r="F2318" s="50" t="str">
        <x:v>Information &amp; Communication</x:v>
      </x:c>
      <x:c r="G2318" s="51" t="n">
        <x:v>4526</x:v>
      </x:c>
      <x:c r="H2318" s="51" t="n">
        <x:v>4614</x:v>
      </x:c>
      <x:c r="I2318" s="51" t="n">
        <x:v>5867</x:v>
      </x:c>
      <x:c r="J2318" s="51" t="n">
        <x:v>6230</x:v>
      </x:c>
      <x:c r="K2318" s="51" t="n">
        <x:v>6421</x:v>
      </x:c>
      <x:c r="L2318" s="52" t="n">
        <x:f>IFERROR(H2318/G2318-1,"")</x:f>
        <x:v>0.01944321696862561</x:v>
      </x:c>
      <x:c r="M2318" s="52" t="n">
        <x:f>IFERROR(I2318/H2318-1,"")</x:f>
        <x:v>0.2715648027741655</x:v>
      </x:c>
      <x:c r="N2318" s="52" t="n">
        <x:f>IFERROR(J2318/I2318-1,"")</x:f>
        <x:v>0.06187148457474012</x:v>
      </x:c>
      <x:c r="O2318" s="52" t="n">
        <x:f>IFERROR(K2318/J2318-1,"")</x:f>
        <x:v>0.030658105939004754</x:v>
      </x:c>
      <x:c r="P2318" s="52" t="n">
        <x:f>IFERROR((K2318/G2318)^(1/4)-1,"")</x:f>
        <x:v>0.0913700465343863</x:v>
      </x:c>
      <x:c r="Q2318" s="51" t="n">
        <x:v>583.984</x:v>
      </x:c>
      <x:c r="R2318" s="52" t="n">
        <x:f>IFERROR(Q2318/K2318,"")</x:f>
        <x:v>0.09094907335306028</x:v>
      </x:c>
      <x:c r="S2318" s="53" t="n">
        <x:v>44348</x:v>
      </x:c>
      <x:c r="T2318" s="50" t="str">
        <x:v>not_identified_before_local_window</x:v>
      </x:c>
      <x:c r="U2318" s="50" t="str">
        <x:v>コンセーユ・ティ・アイ株式会社</x:v>
      </x:c>
      <x:c r="V2318" s="54" t="n">
        <x:v>0.2398</x:v>
      </x:c>
      <x:c r="W2318" s="50" t="str">
        <x:v>飯 島 秀 幸 / 清 川 明 宏 / 深 作 耕 一</x:v>
      </x:c>
      <x:c r="X2318" s="50" t="b">
        <x:f>AND(COUNT(L2318:O2318)=4,L2318&gt;='設定'!$B$6,M2318&gt;='設定'!$B$6,N2318&gt;='設定'!$B$6,O2318&gt;='設定'!$B$6)</x:f>
        <x:v>0</x:v>
      </x:c>
      <x:c r="Y2318" s="50" t="b">
        <x:f>AND(COUNT(G2318:K2318)=5,P2318&gt;='設定'!$B$7)</x:f>
        <x:v>0</x:v>
      </x:c>
      <x:c r="Z2318" s="50" t="b">
        <x:f>AND(ISNUMBER(R2318),R2318&gt;='設定'!$B$8)</x:f>
        <x:v>0</x:v>
      </x:c>
      <x:c r="AA2318" s="50" t="b">
        <x:f>AND(ISNUMBER(S2318),S2318&gt;=DATE(YEAR('設定'!$B$10)-'設定'!$B$9,MONTH('設定'!$B$10),DAY('設定'!$B$10)))</x:f>
        <x:v>0</x:v>
      </x:c>
      <x:c r="AB2318" s="55" t="b">
        <x:v>0</x:v>
      </x:c>
      <x:c r="AC2318" s="55" t="b">
        <x:v>0</x:v>
      </x:c>
      <x:c r="AD2318" s="50" t="n">
        <x:f>IF(X2318,1,0)+IF(Z2318,1,0)+IF(AA2318,1,0)+IF(AB2318,1,0)</x:f>
        <x:v>0</x:v>
      </x:c>
      <x:c r="AE2318" s="50" t="n">
        <x:f>IF(Y2318,1,0)+IF(Z2318,1,0)+IF(AA2318,1,0)+IF(AB2318,1,0)</x:f>
        <x:v>0</x:v>
      </x:c>
      <x:c r="AF2318" s="50" t="n">
        <x:f>IF(Y2318,1,0)+IF(Z2318,1,0)+IF(AA2318,1,0)+IF(AC2318,1,0)</x:f>
        <x:v>0</x:v>
      </x:c>
      <x:c r="AG2318" s="53" t="n">
        <x:v>44348</x:v>
      </x:c>
      <x:c r="AH2318" s="50" t="str">
        <x:v>S100WQFV</x:v>
      </x:c>
      <x:c r="AI2318" s="50" t="str">
        <x:v>NetSalesSummaryOfBusinessResults</x:v>
      </x:c>
      <x:c r="AJ2318" s="50" t="str">
        <x:v>OperatingIncome</x:v>
      </x:c>
      <x:c r="AK2318" s="53" t="n">
        <x:v>45838</x:v>
      </x:c>
      <x:c r="AL2318" s="50" t="str">
        <x:v>365/365/365/366/365</x:v>
      </x:c>
      <x:c r="AM2318" s="51" t="n">
        <x:v>9948100</x:v>
      </x:c>
      <x:c r="AN2318" s="51" t="n">
        <x:v>530</x:v>
      </x:c>
      <x:c r="AO2318" s="51" t="n">
        <x:f>IFERROR(AM2318*AN2318,"")</x:f>
        <x:v>5272493000</x:v>
      </x:c>
      <x:c r="AP2318" s="56" t="n">
        <x:f>IFERROR(AO2318/(K2318*1000000),"")</x:f>
        <x:v>0.82113268961221</x:v>
      </x:c>
      <x:c r="AQ2318" s="57" t="n">
        <x:v>9282755</x:v>
      </x:c>
      <x:c r="AR2318" s="52" t="n">
        <x:v>0.2540206741182741</x:v>
      </x:c>
      <x:c r="AS2318" s="52" t="n">
        <x:v>-0.2847759883835492</x:v>
      </x:c>
      <x:c r="AT2318" s="55" t="b">
        <x:v>0</x:v>
      </x:c>
      <x:c r="AU2318" s="50" t="str">
        <x:v>low_liquidity</x:v>
      </x:c>
      <x:c r="AV2318" s="58" t="n">
        <x:v>0.1325456467803569</x:v>
      </x:c>
      <x:c r="AW2318" s="50" t="n">
        <x:v>1050</x:v>
      </x:c>
      <x:c r="AX2318" s="50" t="str">
        <x:v>Discovery</x:v>
      </x:c>
      <x:c r="AY2318" s="50" t="str">
        <x:v>既存適格性フィルター不通過: low_liquidity / 60日平均売買代金2,000万円未満</x:v>
      </x:c>
      <x:c r="AZ2318" s="59" t="str">
        <x:v>2025-09-24 15:08</x:v>
      </x:c>
      <x:c r="BA2318" s="53"/>
      <x:c r="BB2318" s="50"/>
      <x:c r="BC2318" s="50"/>
      <x:c r="BD2318" s="50"/>
    </x:row>
    <x:row r="2319">
      <x:c r="A2319" s="50" t="n">
        <x:v>2318</x:v>
      </x:c>
      <x:c r="B2319" s="50" t="str">
        <x:v>7878</x:v>
      </x:c>
      <x:c r="C2319" s="50" t="str">
        <x:v>7878.T</x:v>
      </x:c>
      <x:c r="D2319" s="50" t="str">
        <x:v>Kohsai Co.,Ltd.</x:v>
      </x:c>
      <x:c r="E2319" s="50" t="str">
        <x:v>Standard Market(Domestic)</x:v>
      </x:c>
      <x:c r="F2319" s="50" t="str">
        <x:v>Other Products</x:v>
      </x:c>
      <x:c r="G2319" s="51" t="n">
        <x:v>2989.984</x:v>
      </x:c>
      <x:c r="H2319" s="51" t="n">
        <x:v>3358.012</x:v>
      </x:c>
      <x:c r="I2319" s="51" t="n">
        <x:v>3525.791</x:v>
      </x:c>
      <x:c r="J2319" s="51" t="n">
        <x:v>3930.97</x:v>
      </x:c>
      <x:c r="K2319" s="51" t="n">
        <x:v>4241.718</x:v>
      </x:c>
      <x:c r="L2319" s="52" t="n">
        <x:f>IFERROR(H2319/G2319-1,"")</x:f>
        <x:v>0.12308694628466244</x:v>
      </x:c>
      <x:c r="M2319" s="52" t="n">
        <x:f>IFERROR(I2319/H2319-1,"")</x:f>
        <x:v>0.04996378809843449</x:v>
      </x:c>
      <x:c r="N2319" s="52" t="n">
        <x:f>IFERROR(J2319/I2319-1,"")</x:f>
        <x:v>0.11491860975310209</x:v>
      </x:c>
      <x:c r="O2319" s="52" t="n">
        <x:f>IFERROR(K2319/J2319-1,"")</x:f>
        <x:v>0.07905122654204932</x:v>
      </x:c>
      <x:c r="P2319" s="52" t="n">
        <x:f>IFERROR((K2319/G2319)^(1/4)-1,"")</x:f>
        <x:v>0.09136050200976764</x:v>
      </x:c>
      <x:c r="Q2319" s="51" t="n">
        <x:v>179.987</x:v>
      </x:c>
      <x:c r="R2319" s="52" t="n">
        <x:f>IFERROR(Q2319/K2319,"")</x:f>
        <x:v>0.04243257095356174</x:v>
      </x:c>
      <x:c r="S2319" s="53" t="n">
        <x:v>38261</x:v>
      </x:c>
      <x:c r="T2319" s="50" t="str">
        <x:v>EDINET_company_history</x:v>
      </x:c>
      <x:c r="U2319" s="50" t="str">
        <x:v>株式会社エスティオ</x:v>
      </x:c>
      <x:c r="V2319" s="54" t="n">
        <x:v>0.5445</x:v>
      </x:c>
      <x:c r="W2319" s="50" t="str">
        <x:v>深沢 栄二</x:v>
      </x:c>
      <x:c r="X2319" s="50" t="b">
        <x:f>AND(COUNT(L2319:O2319)=4,L2319&gt;='設定'!$B$6,M2319&gt;='設定'!$B$6,N2319&gt;='設定'!$B$6,O2319&gt;='設定'!$B$6)</x:f>
        <x:v>0</x:v>
      </x:c>
      <x:c r="Y2319" s="50" t="b">
        <x:f>AND(COUNT(G2319:K2319)=5,P2319&gt;='設定'!$B$7)</x:f>
        <x:v>0</x:v>
      </x:c>
      <x:c r="Z2319" s="50" t="b">
        <x:f>AND(ISNUMBER(R2319),R2319&gt;='設定'!$B$8)</x:f>
        <x:v>0</x:v>
      </x:c>
      <x:c r="AA2319" s="50" t="b">
        <x:f>AND(ISNUMBER(S2319),S2319&gt;=DATE(YEAR('設定'!$B$10)-'設定'!$B$9,MONTH('設定'!$B$10),DAY('設定'!$B$10)))</x:f>
        <x:v>0</x:v>
      </x:c>
      <x:c r="AB2319" s="55" t="b">
        <x:v>0</x:v>
      </x:c>
      <x:c r="AC2319" s="55" t="b">
        <x:v>0</x:v>
      </x:c>
      <x:c r="AD2319" s="50" t="n">
        <x:f>IF(X2319,1,0)+IF(Z2319,1,0)+IF(AA2319,1,0)+IF(AB2319,1,0)</x:f>
        <x:v>0</x:v>
      </x:c>
      <x:c r="AE2319" s="50" t="n">
        <x:f>IF(Y2319,1,0)+IF(Z2319,1,0)+IF(AA2319,1,0)+IF(AB2319,1,0)</x:f>
        <x:v>0</x:v>
      </x:c>
      <x:c r="AF2319" s="50" t="n">
        <x:f>IF(Y2319,1,0)+IF(Z2319,1,0)+IF(AA2319,1,0)+IF(AC2319,1,0)</x:f>
        <x:v>0</x:v>
      </x:c>
      <x:c r="AG2319" s="53" t="n">
        <x:v>44348</x:v>
      </x:c>
      <x:c r="AH2319" s="50" t="str">
        <x:v>S100Y03W</x:v>
      </x:c>
      <x:c r="AI2319" s="50" t="str">
        <x:v>NetSalesSummaryOfBusinessResults</x:v>
      </x:c>
      <x:c r="AJ2319" s="50" t="str">
        <x:v>OperatingIncome</x:v>
      </x:c>
      <x:c r="AK2319" s="53" t="n">
        <x:v>46053</x:v>
      </x:c>
      <x:c r="AL2319" s="50" t="str">
        <x:v>365/365/365/366/365</x:v>
      </x:c>
      <x:c r="AM2319" s="51" t="n">
        <x:v>1496500</x:v>
      </x:c>
      <x:c r="AN2319" s="51" t="n">
        <x:v>891</x:v>
      </x:c>
      <x:c r="AO2319" s="51" t="n">
        <x:f>IFERROR(AM2319*AN2319,"")</x:f>
        <x:v>1333381500</x:v>
      </x:c>
      <x:c r="AP2319" s="56" t="n">
        <x:f>IFERROR(AO2319/(K2319*1000000),"")</x:f>
        <x:v>0.3143493980505069</x:v>
      </x:c>
      <x:c r="AQ2319" s="57" t="n">
        <x:v>4127451.6666666665</x:v>
      </x:c>
      <x:c r="AR2319" s="52" t="n">
        <x:v>0.6677771547063795</x:v>
      </x:c>
      <x:c r="AS2319" s="52" t="n">
        <x:v>-0.7129898097221185</x:v>
      </x:c>
      <x:c r="AT2319" s="55" t="b">
        <x:v>0</x:v>
      </x:c>
      <x:c r="AU2319" s="50" t="str">
        <x:v>low_liquidity</x:v>
      </x:c>
      <x:c r="AV2319" s="58" t="n">
        <x:v>-0.4710170682332988</x:v>
      </x:c>
      <x:c r="AW2319" s="50" t="n">
        <x:v>3471</x:v>
      </x:c>
      <x:c r="AX2319" s="50" t="str">
        <x:v>Transformation Moat</x:v>
      </x:c>
      <x:c r="AY2319" s="50" t="str">
        <x:v>既存適格性フィルター不通過: low_liquidity / 60日平均売買代金2,000万円未満 / 年率ボラティリティ60%以上 / ローカル5年最大下落率-60%以下</x:v>
      </x:c>
      <x:c r="AZ2319" s="59" t="str">
        <x:v>2026-04-22 15:32</x:v>
      </x:c>
      <x:c r="BA2319" s="53" t="n">
        <x:v>38261</x:v>
      </x:c>
      <x:c r="BB2319" s="50"/>
      <x:c r="BC2319" s="50"/>
      <x:c r="BD2319" s="50"/>
    </x:row>
    <x:row r="2320">
      <x:c r="A2320" s="50" t="n">
        <x:v>2319</x:v>
      </x:c>
      <x:c r="B2320" s="50" t="str">
        <x:v>5185</x:v>
      </x:c>
      <x:c r="C2320" s="50" t="str">
        <x:v>5185.T</x:v>
      </x:c>
      <x:c r="D2320" s="50" t="str">
        <x:v>Fukoku Co.,Ltd.</x:v>
      </x:c>
      <x:c r="E2320" s="50" t="str">
        <x:v>Prime Market (Domestic)</x:v>
      </x:c>
      <x:c r="F2320" s="50" t="str">
        <x:v>Rubber Products</x:v>
      </x:c>
      <x:c r="G2320" s="51" t="n">
        <x:v>63214</x:v>
      </x:c>
      <x:c r="H2320" s="51" t="n">
        <x:v>71504</x:v>
      </x:c>
      <x:c r="I2320" s="51" t="n">
        <x:v>82318</x:v>
      </x:c>
      <x:c r="J2320" s="51" t="n">
        <x:v>88847</x:v>
      </x:c>
      <x:c r="K2320" s="51" t="n">
        <x:v>89657</x:v>
      </x:c>
      <x:c r="L2320" s="52" t="n">
        <x:f>IFERROR(H2320/G2320-1,"")</x:f>
        <x:v>0.1311418356693137</x:v>
      </x:c>
      <x:c r="M2320" s="52" t="n">
        <x:f>IFERROR(I2320/H2320-1,"")</x:f>
        <x:v>0.15123629447303655</x:v>
      </x:c>
      <x:c r="N2320" s="52" t="n">
        <x:f>IFERROR(J2320/I2320-1,"")</x:f>
        <x:v>0.07931436623824673</x:v>
      </x:c>
      <x:c r="O2320" s="52" t="n">
        <x:f>IFERROR(K2320/J2320-1,"")</x:f>
        <x:v>0.00911679629025186</x:v>
      </x:c>
      <x:c r="P2320" s="52" t="n">
        <x:f>IFERROR((K2320/G2320)^(1/4)-1,"")</x:f>
        <x:v>0.0912964255276345</x:v>
      </x:c>
      <x:c r="Q2320" s="51" t="n">
        <x:v>4721</x:v>
      </x:c>
      <x:c r="R2320" s="52" t="n">
        <x:f>IFERROR(Q2320/K2320,"")</x:f>
        <x:v>0.05265623431522357</x:v>
      </x:c>
      <x:c r="S2320" s="53" t="n">
        <x:v>38047</x:v>
      </x:c>
      <x:c r="T2320" s="50" t="str">
        <x:v>EDINET_company_history</x:v>
      </x:c>
      <x:c r="U2320" s="50" t="str">
        <x:v>日本マスタートラスト信託銀行㈱</x:v>
      </x:c>
      <x:c r="V2320" s="54" t="n">
        <x:v>0.118</x:v>
      </x:c>
      <x:c r="W2320" s="50" t="str">
        <x:v>大城 郁男</x:v>
      </x:c>
      <x:c r="X2320" s="50" t="b">
        <x:f>AND(COUNT(L2320:O2320)=4,L2320&gt;='設定'!$B$6,M2320&gt;='設定'!$B$6,N2320&gt;='設定'!$B$6,O2320&gt;='設定'!$B$6)</x:f>
        <x:v>0</x:v>
      </x:c>
      <x:c r="Y2320" s="50" t="b">
        <x:f>AND(COUNT(G2320:K2320)=5,P2320&gt;='設定'!$B$7)</x:f>
        <x:v>0</x:v>
      </x:c>
      <x:c r="Z2320" s="50" t="b">
        <x:f>AND(ISNUMBER(R2320),R2320&gt;='設定'!$B$8)</x:f>
        <x:v>0</x:v>
      </x:c>
      <x:c r="AA2320" s="50" t="b">
        <x:f>AND(ISNUMBER(S2320),S2320&gt;=DATE(YEAR('設定'!$B$10)-'設定'!$B$9,MONTH('設定'!$B$10),DAY('設定'!$B$10)))</x:f>
        <x:v>0</x:v>
      </x:c>
      <x:c r="AB2320" s="55" t="b">
        <x:v>0</x:v>
      </x:c>
      <x:c r="AC2320" s="55" t="b">
        <x:v>0</x:v>
      </x:c>
      <x:c r="AD2320" s="50" t="n">
        <x:f>IF(X2320,1,0)+IF(Z2320,1,0)+IF(AA2320,1,0)+IF(AB2320,1,0)</x:f>
        <x:v>0</x:v>
      </x:c>
      <x:c r="AE2320" s="50" t="n">
        <x:f>IF(Y2320,1,0)+IF(Z2320,1,0)+IF(AA2320,1,0)+IF(AB2320,1,0)</x:f>
        <x:v>0</x:v>
      </x:c>
      <x:c r="AF2320" s="50" t="n">
        <x:f>IF(Y2320,1,0)+IF(Z2320,1,0)+IF(AA2320,1,0)+IF(AC2320,1,0)</x:f>
        <x:v>0</x:v>
      </x:c>
      <x:c r="AG2320" s="53" t="n">
        <x:v>44348</x:v>
      </x:c>
      <x:c r="AH2320" s="50" t="str">
        <x:v>S100W2HO</x:v>
      </x:c>
      <x:c r="AI2320" s="50" t="str">
        <x:v>NetSalesSummaryOfBusinessResults</x:v>
      </x:c>
      <x:c r="AJ2320" s="50" t="str">
        <x:v>OperatingIncome</x:v>
      </x:c>
      <x:c r="AK2320" s="53" t="n">
        <x:v>45747</x:v>
      </x:c>
      <x:c r="AL2320" s="50" t="str">
        <x:v>365/365/365/366/365</x:v>
      </x:c>
      <x:c r="AM2320" s="51" t="n">
        <x:v>16119430</x:v>
      </x:c>
      <x:c r="AN2320" s="51" t="n">
        <x:v>1738</x:v>
      </x:c>
      <x:c r="AO2320" s="51" t="n">
        <x:f>IFERROR(AM2320*AN2320,"")</x:f>
        <x:v>28015569340</x:v>
      </x:c>
      <x:c r="AP2320" s="56" t="n">
        <x:f>IFERROR(AO2320/(K2320*1000000),"")</x:f>
        <x:v>0.3124749806484714</x:v>
      </x:c>
      <x:c r="AQ2320" s="57" t="n">
        <x:v>83295231.66666667</x:v>
      </x:c>
      <x:c r="AR2320" s="52" t="n">
        <x:v>0.2891952801921571</x:v>
      </x:c>
      <x:c r="AS2320" s="52" t="n">
        <x:v>-0.4245253647233904</x:v>
      </x:c>
      <x:c r="AT2320" s="55" t="b">
        <x:v>1</x:v>
      </x:c>
      <x:c r="AU2320" s="50"/>
      <x:c r="AV2320" s="58" t="n">
        <x:v>0.0547813235214143</x:v>
      </x:c>
      <x:c r="AW2320" s="50" t="n">
        <x:v>1490</x:v>
      </x:c>
      <x:c r="AX2320" s="50" t="str">
        <x:v>Core Moat</x:v>
      </x:c>
      <x:c r="AY2320" s="50" t="str">
        <x:v>目立つ機械的警告なし（定性確認は別途必要）</x:v>
      </x:c>
      <x:c r="AZ2320" s="59" t="str">
        <x:v>2025-06-23 14:45</x:v>
      </x:c>
      <x:c r="BA2320" s="53" t="n">
        <x:v>38047</x:v>
      </x:c>
      <x:c r="BB2320" s="50"/>
      <x:c r="BC2320" s="50"/>
      <x:c r="BD2320" s="50" t="str">
        <x:v>TOPIX Small 2</x:v>
      </x:c>
    </x:row>
    <x:row r="2321">
      <x:c r="A2321" s="50" t="n">
        <x:v>2320</x:v>
      </x:c>
      <x:c r="B2321" s="50" t="str">
        <x:v>4840</x:v>
      </x:c>
      <x:c r="C2321" s="50" t="str">
        <x:v>4840.T</x:v>
      </x:c>
      <x:c r="D2321" s="50" t="str">
        <x:v>TriIs Incorporated</x:v>
      </x:c>
      <x:c r="E2321" s="50" t="str">
        <x:v>Standard Market(Domestic)</x:v>
      </x:c>
      <x:c r="F2321" s="50" t="str">
        <x:v>Services</x:v>
      </x:c>
      <x:c r="G2321" s="51" t="n">
        <x:v>1004.73</x:v>
      </x:c>
      <x:c r="H2321" s="51" t="n">
        <x:v>721.89</x:v>
      </x:c>
      <x:c r="I2321" s="51" t="n">
        <x:v>636.103</x:v>
      </x:c>
      <x:c r="J2321" s="51" t="n">
        <x:v>961.299</x:v>
      </x:c>
      <x:c r="K2321" s="51" t="n">
        <x:v>1424.424</x:v>
      </x:c>
      <x:c r="L2321" s="52" t="n">
        <x:f>IFERROR(H2321/G2321-1,"")</x:f>
        <x:v>-0.2815084649607358</x:v>
      </x:c>
      <x:c r="M2321" s="52" t="n">
        <x:f>IFERROR(I2321/H2321-1,"")</x:f>
        <x:v>-0.11883666486583833</x:v>
      </x:c>
      <x:c r="N2321" s="52" t="n">
        <x:f>IFERROR(J2321/I2321-1,"")</x:f>
        <x:v>0.5112316716003542</x:v>
      </x:c>
      <x:c r="O2321" s="52" t="n">
        <x:f>IFERROR(K2321/J2321-1,"")</x:f>
        <x:v>0.48176997999581817</x:v>
      </x:c>
      <x:c r="P2321" s="52" t="n">
        <x:f>IFERROR((K2321/G2321)^(1/4)-1,"")</x:f>
        <x:v>0.09118271562464986</x:v>
      </x:c>
      <x:c r="Q2321" s="51" t="n">
        <x:v>-204.944</x:v>
      </x:c>
      <x:c r="R2321" s="52" t="n">
        <x:f>IFERROR(Q2321/K2321,"")</x:f>
        <x:v>-0.14387850808467142</x:v>
      </x:c>
      <x:c r="S2321" s="53" t="n">
        <x:v>36982</x:v>
      </x:c>
      <x:c r="T2321" s="50" t="str">
        <x:v>EDINET_company_history</x:v>
      </x:c>
      <x:c r="U2321" s="50" t="str">
        <x:v>チャレンジ２号投資事業組合</x:v>
      </x:c>
      <x:c r="V2321" s="54" t="n">
        <x:v>0.1234</x:v>
      </x:c>
      <x:c r="W2321" s="50" t="str">
        <x:v>東郷 薫</x:v>
      </x:c>
      <x:c r="X2321" s="50" t="b">
        <x:f>AND(COUNT(L2321:O2321)=4,L2321&gt;='設定'!$B$6,M2321&gt;='設定'!$B$6,N2321&gt;='設定'!$B$6,O2321&gt;='設定'!$B$6)</x:f>
        <x:v>0</x:v>
      </x:c>
      <x:c r="Y2321" s="50" t="b">
        <x:f>AND(COUNT(G2321:K2321)=5,P2321&gt;='設定'!$B$7)</x:f>
        <x:v>0</x:v>
      </x:c>
      <x:c r="Z2321" s="50" t="b">
        <x:f>AND(ISNUMBER(R2321),R2321&gt;='設定'!$B$8)</x:f>
        <x:v>0</x:v>
      </x:c>
      <x:c r="AA2321" s="50" t="b">
        <x:f>AND(ISNUMBER(S2321),S2321&gt;=DATE(YEAR('設定'!$B$10)-'設定'!$B$9,MONTH('設定'!$B$10),DAY('設定'!$B$10)))</x:f>
        <x:v>0</x:v>
      </x:c>
      <x:c r="AB2321" s="55" t="b">
        <x:v>0</x:v>
      </x:c>
      <x:c r="AC2321" s="55" t="b">
        <x:v>0</x:v>
      </x:c>
      <x:c r="AD2321" s="50" t="n">
        <x:f>IF(X2321,1,0)+IF(Z2321,1,0)+IF(AA2321,1,0)+IF(AB2321,1,0)</x:f>
        <x:v>0</x:v>
      </x:c>
      <x:c r="AE2321" s="50" t="n">
        <x:f>IF(Y2321,1,0)+IF(Z2321,1,0)+IF(AA2321,1,0)+IF(AB2321,1,0)</x:f>
        <x:v>0</x:v>
      </x:c>
      <x:c r="AF2321" s="50" t="n">
        <x:f>IF(Y2321,1,0)+IF(Z2321,1,0)+IF(AA2321,1,0)+IF(AC2321,1,0)</x:f>
        <x:v>0</x:v>
      </x:c>
      <x:c r="AG2321" s="53" t="n">
        <x:v>44348</x:v>
      </x:c>
      <x:c r="AH2321" s="50" t="str">
        <x:v>S100XU05</x:v>
      </x:c>
      <x:c r="AI2321" s="50" t="str">
        <x:v>NetSalesSummaryOfBusinessResults</x:v>
      </x:c>
      <x:c r="AJ2321" s="50" t="str">
        <x:v>OperatingIncome</x:v>
      </x:c>
      <x:c r="AK2321" s="53" t="n">
        <x:v>46022</x:v>
      </x:c>
      <x:c r="AL2321" s="50" t="str">
        <x:v>365/365/365/366/365</x:v>
      </x:c>
      <x:c r="AM2321" s="51" t="n">
        <x:v>7804800</x:v>
      </x:c>
      <x:c r="AN2321" s="51" t="n">
        <x:v>849</x:v>
      </x:c>
      <x:c r="AO2321" s="51" t="n">
        <x:f>IFERROR(AM2321*AN2321,"")</x:f>
        <x:v>6626275200</x:v>
      </x:c>
      <x:c r="AP2321" s="56" t="n">
        <x:f>IFERROR(AO2321/(K2321*1000000),"")</x:f>
        <x:v>4.651898030361746</x:v>
      </x:c>
      <x:c r="AQ2321" s="57" t="n">
        <x:v>360887193.3333333</x:v>
      </x:c>
      <x:c r="AR2321" s="52" t="n">
        <x:v>0.4385227052152595</x:v>
      </x:c>
      <x:c r="AS2321" s="52" t="n">
        <x:v>-0.4941634241245136</x:v>
      </x:c>
      <x:c r="AT2321" s="55" t="b">
        <x:v>0</x:v>
      </x:c>
      <x:c r="AU2321" s="50" t="str">
        <x:v>repeated_negative_operating_cf</x:v>
      </x:c>
      <x:c r="AV2321" s="58" t="n">
        <x:v>-0.0097680766666289</x:v>
      </x:c>
      <x:c r="AW2321" s="50" t="n">
        <x:v>1948</x:v>
      </x:c>
      <x:c r="AX2321" s="50" t="str">
        <x:v>Transformation Moat</x:v>
      </x:c>
      <x:c r="AY2321" s="50" t="str">
        <x:v>既存適格性フィルター不通過: repeated_negative_operating_cf</x:v>
      </x:c>
      <x:c r="AZ2321" s="59" t="str">
        <x:v>2026-03-25 16:02</x:v>
      </x:c>
      <x:c r="BA2321" s="53" t="n">
        <x:v>36982</x:v>
      </x:c>
      <x:c r="BB2321" s="50"/>
      <x:c r="BC2321" s="50"/>
      <x:c r="BD2321" s="50"/>
    </x:row>
    <x:row r="2322">
      <x:c r="A2322" s="50" t="n">
        <x:v>2321</x:v>
      </x:c>
      <x:c r="B2322" s="50" t="str">
        <x:v>8037</x:v>
      </x:c>
      <x:c r="C2322" s="50" t="str">
        <x:v>8037.T</x:v>
      </x:c>
      <x:c r="D2322" s="50" t="str">
        <x:v>KAMEI CORPORATION</x:v>
      </x:c>
      <x:c r="E2322" s="50" t="str">
        <x:v>Prime Market (Domestic)</x:v>
      </x:c>
      <x:c r="F2322" s="50" t="str">
        <x:v>Wholesale Trade</x:v>
      </x:c>
      <x:c r="G2322" s="51" t="n">
        <x:v>405332</x:v>
      </x:c>
      <x:c r="H2322" s="51" t="n">
        <x:v>482557</x:v>
      </x:c>
      <x:c r="I2322" s="51" t="n">
        <x:v>551245</x:v>
      </x:c>
      <x:c r="J2322" s="51" t="n">
        <x:v>572233</x:v>
      </x:c>
      <x:c r="K2322" s="51" t="n">
        <x:v>574281</x:v>
      </x:c>
      <x:c r="L2322" s="52" t="n">
        <x:f>IFERROR(H2322/G2322-1,"")</x:f>
        <x:v>0.1905228306672062</x:v>
      </x:c>
      <x:c r="M2322" s="52" t="n">
        <x:f>IFERROR(I2322/H2322-1,"")</x:f>
        <x:v>0.14234173372264824</x:v>
      </x:c>
      <x:c r="N2322" s="52" t="n">
        <x:f>IFERROR(J2322/I2322-1,"")</x:f>
        <x:v>0.03807381472847826</x:v>
      </x:c>
      <x:c r="O2322" s="52" t="n">
        <x:f>IFERROR(K2322/J2322-1,"")</x:f>
        <x:v>0.003578961716643292</x:v>
      </x:c>
      <x:c r="P2322" s="52" t="n">
        <x:f>IFERROR((K2322/G2322)^(1/4)-1,"")</x:f>
        <x:v>0.0910091403779727</x:v>
      </x:c>
      <x:c r="Q2322" s="51" t="n">
        <x:v>15912</x:v>
      </x:c>
      <x:c r="R2322" s="52" t="n">
        <x:f>IFERROR(Q2322/K2322,"")</x:f>
        <x:v>0.027707690137754863</x:v>
      </x:c>
      <x:c r="S2322" s="53" t="n">
        <x:v>31686</x:v>
      </x:c>
      <x:c r="T2322" s="50" t="str">
        <x:v>EDINET_company_history</x:v>
      </x:c>
      <x:c r="U2322" s="50" t="str">
        <x:v>有限会社亀井興産</x:v>
      </x:c>
      <x:c r="V2322" s="54" t="n">
        <x:v>0.098</x:v>
      </x:c>
      <x:c r="W2322" s="50" t="str">
        <x:v>亀井 文行 / 亀井 昭男</x:v>
      </x:c>
      <x:c r="X2322" s="50" t="b">
        <x:f>AND(COUNT(L2322:O2322)=4,L2322&gt;='設定'!$B$6,M2322&gt;='設定'!$B$6,N2322&gt;='設定'!$B$6,O2322&gt;='設定'!$B$6)</x:f>
        <x:v>0</x:v>
      </x:c>
      <x:c r="Y2322" s="50" t="b">
        <x:f>AND(COUNT(G2322:K2322)=5,P2322&gt;='設定'!$B$7)</x:f>
        <x:v>0</x:v>
      </x:c>
      <x:c r="Z2322" s="50" t="b">
        <x:f>AND(ISNUMBER(R2322),R2322&gt;='設定'!$B$8)</x:f>
        <x:v>0</x:v>
      </x:c>
      <x:c r="AA2322" s="50" t="b">
        <x:f>AND(ISNUMBER(S2322),S2322&gt;=DATE(YEAR('設定'!$B$10)-'設定'!$B$9,MONTH('設定'!$B$10),DAY('設定'!$B$10)))</x:f>
        <x:v>0</x:v>
      </x:c>
      <x:c r="AB2322" s="55" t="b">
        <x:v>0</x:v>
      </x:c>
      <x:c r="AC2322" s="55" t="b">
        <x:v>0</x:v>
      </x:c>
      <x:c r="AD2322" s="50" t="n">
        <x:f>IF(X2322,1,0)+IF(Z2322,1,0)+IF(AA2322,1,0)+IF(AB2322,1,0)</x:f>
        <x:v>0</x:v>
      </x:c>
      <x:c r="AE2322" s="50" t="n">
        <x:f>IF(Y2322,1,0)+IF(Z2322,1,0)+IF(AA2322,1,0)+IF(AB2322,1,0)</x:f>
        <x:v>0</x:v>
      </x:c>
      <x:c r="AF2322" s="50" t="n">
        <x:f>IF(Y2322,1,0)+IF(Z2322,1,0)+IF(AA2322,1,0)+IF(AC2322,1,0)</x:f>
        <x:v>0</x:v>
      </x:c>
      <x:c r="AG2322" s="53" t="n">
        <x:v>44348</x:v>
      </x:c>
      <x:c r="AH2322" s="50" t="str">
        <x:v>S100W79K</x:v>
      </x:c>
      <x:c r="AI2322" s="50" t="str">
        <x:v>NetSalesSummaryOfBusinessResults</x:v>
      </x:c>
      <x:c r="AJ2322" s="50" t="str">
        <x:v>OperatingIncome</x:v>
      </x:c>
      <x:c r="AK2322" s="53" t="n">
        <x:v>45747</x:v>
      </x:c>
      <x:c r="AL2322" s="50" t="str">
        <x:v>365/365/365/366/365</x:v>
      </x:c>
      <x:c r="AM2322" s="51" t="n">
        <x:v>30599769</x:v>
      </x:c>
      <x:c r="AN2322" s="51" t="n">
        <x:v>3460</x:v>
      </x:c>
      <x:c r="AO2322" s="51" t="n">
        <x:f>IFERROR(AM2322*AN2322,"")</x:f>
        <x:v>105875200740</x:v>
      </x:c>
      <x:c r="AP2322" s="56" t="n">
        <x:f>IFERROR(AO2322/(K2322*1000000),"")</x:f>
        <x:v>0.18436131569736766</x:v>
      </x:c>
      <x:c r="AQ2322" s="57" t="n">
        <x:v>185679500</x:v>
      </x:c>
      <x:c r="AR2322" s="52" t="n">
        <x:v>0.2929336188023921</x:v>
      </x:c>
      <x:c r="AS2322" s="52" t="n">
        <x:v>-0.2933224108726023</x:v>
      </x:c>
      <x:c r="AT2322" s="55" t="b">
        <x:v>1</x:v>
      </x:c>
      <x:c r="AU2322" s="50"/>
      <x:c r="AV2322" s="58" t="n">
        <x:v>-0.0414647884488931</x:v>
      </x:c>
      <x:c r="AW2322" s="50" t="n">
        <x:v>2206</x:v>
      </x:c>
      <x:c r="AX2322" s="50" t="str">
        <x:v>Core Moat</x:v>
      </x:c>
      <x:c r="AY2322" s="50" t="str">
        <x:v>目立つ機械的警告なし（定性確認は別途必要）</x:v>
      </x:c>
      <x:c r="AZ2322" s="59" t="str">
        <x:v>2025-06-26 13:48</x:v>
      </x:c>
      <x:c r="BA2322" s="53" t="n">
        <x:v>31686</x:v>
      </x:c>
      <x:c r="BB2322" s="50"/>
      <x:c r="BC2322" s="50"/>
      <x:c r="BD2322" s="50" t="str">
        <x:v>TOPIX Small 2</x:v>
      </x:c>
    </x:row>
    <x:row r="2323">
      <x:c r="A2323" s="50" t="n">
        <x:v>2322</x:v>
      </x:c>
      <x:c r="B2323" s="50" t="str">
        <x:v>6923</x:v>
      </x:c>
      <x:c r="C2323" s="50" t="str">
        <x:v>6923.T</x:v>
      </x:c>
      <x:c r="D2323" s="50" t="str">
        <x:v>Stanley Electric Co.,Ltd.</x:v>
      </x:c>
      <x:c r="E2323" s="50" t="str">
        <x:v>Prime Market (Domestic)</x:v>
      </x:c>
      <x:c r="F2323" s="50" t="str">
        <x:v>Electric Appliances</x:v>
      </x:c>
      <x:c r="G2323" s="51" t="n">
        <x:v>359710</x:v>
      </x:c>
      <x:c r="H2323" s="51" t="n">
        <x:v>382561</x:v>
      </x:c>
      <x:c r="I2323" s="51" t="n">
        <x:v>439574</x:v>
      </x:c>
      <x:c r="J2323" s="51" t="n">
        <x:v>472397</x:v>
      </x:c>
      <x:c r="K2323" s="51" t="n">
        <x:v>509565</x:v>
      </x:c>
      <x:c r="L2323" s="52" t="n">
        <x:f>IFERROR(H2323/G2323-1,"")</x:f>
        <x:v>0.06352617386227788</x:v>
      </x:c>
      <x:c r="M2323" s="52" t="n">
        <x:f>IFERROR(I2323/H2323-1,"")</x:f>
        <x:v>0.14902982792286723</x:v>
      </x:c>
      <x:c r="N2323" s="52" t="n">
        <x:f>IFERROR(J2323/I2323-1,"")</x:f>
        <x:v>0.0746700214298388</x:v>
      </x:c>
      <x:c r="O2323" s="52" t="n">
        <x:f>IFERROR(K2323/J2323-1,"")</x:f>
        <x:v>0.07867958517941487</x:v>
      </x:c>
      <x:c r="P2323" s="52" t="n">
        <x:f>IFERROR((K2323/G2323)^(1/4)-1,"")</x:f>
        <x:v>0.09096739102006013</x:v>
      </x:c>
      <x:c r="Q2323" s="51" t="n">
        <x:v>49002</x:v>
      </x:c>
      <x:c r="R2323" s="52" t="n">
        <x:f>IFERROR(Q2323/K2323,"")</x:f>
        <x:v>0.09616437549674722</x:v>
      </x:c>
      <x:c r="S2323" s="53" t="n">
        <x:v>22555</x:v>
      </x:c>
      <x:c r="T2323" s="50" t="str">
        <x:v>EDINET_company_history</x:v>
      </x:c>
      <x:c r="U2323" s="50" t="str">
        <x:v>日本マスタートラスト信託銀行株式会社（信託口）</x:v>
      </x:c>
      <x:c r="V2323" s="54" t="n">
        <x:v>0.1331</x:v>
      </x:c>
      <x:c r="W2323" s="50" t="str">
        <x:v>貝 住 泰 昭</x:v>
      </x:c>
      <x:c r="X2323" s="50" t="b">
        <x:f>AND(COUNT(L2323:O2323)=4,L2323&gt;='設定'!$B$6,M2323&gt;='設定'!$B$6,N2323&gt;='設定'!$B$6,O2323&gt;='設定'!$B$6)</x:f>
        <x:v>0</x:v>
      </x:c>
      <x:c r="Y2323" s="50" t="b">
        <x:f>AND(COUNT(G2323:K2323)=5,P2323&gt;='設定'!$B$7)</x:f>
        <x:v>0</x:v>
      </x:c>
      <x:c r="Z2323" s="50" t="b">
        <x:f>AND(ISNUMBER(R2323),R2323&gt;='設定'!$B$8)</x:f>
        <x:v>0</x:v>
      </x:c>
      <x:c r="AA2323" s="50" t="b">
        <x:f>AND(ISNUMBER(S2323),S2323&gt;=DATE(YEAR('設定'!$B$10)-'設定'!$B$9,MONTH('設定'!$B$10),DAY('設定'!$B$10)))</x:f>
        <x:v>0</x:v>
      </x:c>
      <x:c r="AB2323" s="55" t="b">
        <x:v>0</x:v>
      </x:c>
      <x:c r="AC2323" s="55" t="b">
        <x:v>0</x:v>
      </x:c>
      <x:c r="AD2323" s="50" t="n">
        <x:f>IF(X2323,1,0)+IF(Z2323,1,0)+IF(AA2323,1,0)+IF(AB2323,1,0)</x:f>
        <x:v>0</x:v>
      </x:c>
      <x:c r="AE2323" s="50" t="n">
        <x:f>IF(Y2323,1,0)+IF(Z2323,1,0)+IF(AA2323,1,0)+IF(AB2323,1,0)</x:f>
        <x:v>0</x:v>
      </x:c>
      <x:c r="AF2323" s="50" t="n">
        <x:f>IF(Y2323,1,0)+IF(Z2323,1,0)+IF(AA2323,1,0)+IF(AC2323,1,0)</x:f>
        <x:v>0</x:v>
      </x:c>
      <x:c r="AG2323" s="53" t="n">
        <x:v>44348</x:v>
      </x:c>
      <x:c r="AH2323" s="50" t="str">
        <x:v>S100W0LQ</x:v>
      </x:c>
      <x:c r="AI2323" s="50" t="str">
        <x:v>NetSalesSummaryOfBusinessResults</x:v>
      </x:c>
      <x:c r="AJ2323" s="50" t="str">
        <x:v>OperatingIncome</x:v>
      </x:c>
      <x:c r="AK2323" s="53" t="n">
        <x:v>45747</x:v>
      </x:c>
      <x:c r="AL2323" s="50" t="str">
        <x:v>365/365/365/366/365</x:v>
      </x:c>
      <x:c r="AM2323" s="51" t="n">
        <x:v>149112100</x:v>
      </x:c>
      <x:c r="AN2323" s="51" t="n">
        <x:v>3586</x:v>
      </x:c>
      <x:c r="AO2323" s="51" t="n">
        <x:f>IFERROR(AM2323*AN2323,"")</x:f>
        <x:v>534715990600</x:v>
      </x:c>
      <x:c r="AP2323" s="56" t="n">
        <x:f>IFERROR(AO2323/(K2323*1000000),"")</x:f>
        <x:v>1.0493577671150884</x:v>
      </x:c>
      <x:c r="AQ2323" s="57" t="n">
        <x:v>2066017589.1666667</x:v>
      </x:c>
      <x:c r="AR2323" s="52" t="n">
        <x:v>0.284513330109944</x:v>
      </x:c>
      <x:c r="AS2323" s="52" t="n">
        <x:v>-0.3913335596142544</x:v>
      </x:c>
      <x:c r="AT2323" s="55" t="b">
        <x:v>1</x:v>
      </x:c>
      <x:c r="AU2323" s="50"/>
      <x:c r="AV2323" s="58" t="n">
        <x:v>0.3985750065268544</x:v>
      </x:c>
      <x:c r="AW2323" s="50" t="n">
        <x:v>199</x:v>
      </x:c>
      <x:c r="AX2323" s="50" t="str">
        <x:v>Future Moat</x:v>
      </x:c>
      <x:c r="AY2323" s="50" t="str">
        <x:v>目立つ機械的警告なし（定性確認は別途必要）</x:v>
      </x:c>
      <x:c r="AZ2323" s="59" t="str">
        <x:v>2025-06-24 13:10</x:v>
      </x:c>
      <x:c r="BA2323" s="53" t="n">
        <x:v>22555</x:v>
      </x:c>
      <x:c r="BB2323" s="50"/>
      <x:c r="BC2323" s="50"/>
      <x:c r="BD2323" s="50" t="str">
        <x:v>TOPIX Mid400</x:v>
      </x:c>
    </x:row>
    <x:row r="2324">
      <x:c r="A2324" s="50" t="n">
        <x:v>2323</x:v>
      </x:c>
      <x:c r="B2324" s="50" t="str">
        <x:v>4673</x:v>
      </x:c>
      <x:c r="C2324" s="50" t="str">
        <x:v>4673.T</x:v>
      </x:c>
      <x:c r="D2324" s="50" t="str">
        <x:v>Kawasaki Geological Engineering Co.,Ltd.</x:v>
      </x:c>
      <x:c r="E2324" s="50" t="str">
        <x:v>Standard Market(Domestic)</x:v>
      </x:c>
      <x:c r="F2324" s="50" t="str">
        <x:v>Services</x:v>
      </x:c>
      <x:c r="G2324" s="51" t="n">
        <x:v>8755.254</x:v>
      </x:c>
      <x:c r="H2324" s="51" t="n">
        <x:v>9383.433</x:v>
      </x:c>
      <x:c r="I2324" s="51" t="n">
        <x:v>9158.753</x:v>
      </x:c>
      <x:c r="J2324" s="51" t="n">
        <x:v>9215.306</x:v>
      </x:c>
      <x:c r="K2324" s="51" t="n">
        <x:v>12390.307</x:v>
      </x:c>
      <x:c r="L2324" s="52" t="n">
        <x:f>IFERROR(H2324/G2324-1,"")</x:f>
        <x:v>0.07174880363265301</x:v>
      </x:c>
      <x:c r="M2324" s="52" t="n">
        <x:f>IFERROR(I2324/H2324-1,"")</x:f>
        <x:v>-0.02394432826450621</x:v>
      </x:c>
      <x:c r="N2324" s="52" t="n">
        <x:f>IFERROR(J2324/I2324-1,"")</x:f>
        <x:v>0.00617474889867653</x:v>
      </x:c>
      <x:c r="O2324" s="52" t="n">
        <x:f>IFERROR(K2324/J2324-1,"")</x:f>
        <x:v>0.34453560196481803</x:v>
      </x:c>
      <x:c r="P2324" s="52" t="n">
        <x:f>IFERROR((K2324/G2324)^(1/4)-1,"")</x:f>
        <x:v>0.09069501776481914</x:v>
      </x:c>
      <x:c r="Q2324" s="51" t="n">
        <x:v>607.99</x:v>
      </x:c>
      <x:c r="R2324" s="52" t="n">
        <x:f>IFERROR(Q2324/K2324,"")</x:f>
        <x:v>0.04906980916614899</x:v>
      </x:c>
      <x:c r="S2324" s="53" t="n">
        <x:v>44348</x:v>
      </x:c>
      <x:c r="T2324" s="50" t="str">
        <x:v>not_identified_before_local_window</x:v>
      </x:c>
      <x:c r="U2324" s="50" t="str">
        <x:v>株式会社日本カストディ銀行(信託Ｅ口)</x:v>
      </x:c>
      <x:c r="V2324" s="54" t="n">
        <x:v>0.0755</x:v>
      </x:c>
      <x:c r="W2324" s="50" t="str">
        <x:v>栃本 泰浩 / 太田 史朗</x:v>
      </x:c>
      <x:c r="X2324" s="50" t="b">
        <x:f>AND(COUNT(L2324:O2324)=4,L2324&gt;='設定'!$B$6,M2324&gt;='設定'!$B$6,N2324&gt;='設定'!$B$6,O2324&gt;='設定'!$B$6)</x:f>
        <x:v>0</x:v>
      </x:c>
      <x:c r="Y2324" s="50" t="b">
        <x:f>AND(COUNT(G2324:K2324)=5,P2324&gt;='設定'!$B$7)</x:f>
        <x:v>0</x:v>
      </x:c>
      <x:c r="Z2324" s="50" t="b">
        <x:f>AND(ISNUMBER(R2324),R2324&gt;='設定'!$B$8)</x:f>
        <x:v>0</x:v>
      </x:c>
      <x:c r="AA2324" s="50" t="b">
        <x:f>AND(ISNUMBER(S2324),S2324&gt;=DATE(YEAR('設定'!$B$10)-'設定'!$B$9,MONTH('設定'!$B$10),DAY('設定'!$B$10)))</x:f>
        <x:v>0</x:v>
      </x:c>
      <x:c r="AB2324" s="55" t="b">
        <x:v>0</x:v>
      </x:c>
      <x:c r="AC2324" s="55" t="b">
        <x:v>0</x:v>
      </x:c>
      <x:c r="AD2324" s="50" t="n">
        <x:f>IF(X2324,1,0)+IF(Z2324,1,0)+IF(AA2324,1,0)+IF(AB2324,1,0)</x:f>
        <x:v>0</x:v>
      </x:c>
      <x:c r="AE2324" s="50" t="n">
        <x:f>IF(Y2324,1,0)+IF(Z2324,1,0)+IF(AA2324,1,0)+IF(AB2324,1,0)</x:f>
        <x:v>0</x:v>
      </x:c>
      <x:c r="AF2324" s="50" t="n">
        <x:f>IF(Y2324,1,0)+IF(Z2324,1,0)+IF(AA2324,1,0)+IF(AC2324,1,0)</x:f>
        <x:v>0</x:v>
      </x:c>
      <x:c r="AG2324" s="53" t="n">
        <x:v>44348</x:v>
      </x:c>
      <x:c r="AH2324" s="50" t="str">
        <x:v>S100XN3U</x:v>
      </x:c>
      <x:c r="AI2324" s="50" t="str">
        <x:v>NetSalesSummaryOfBusinessResults</x:v>
      </x:c>
      <x:c r="AJ2324" s="50" t="str">
        <x:v>OperatingIncome</x:v>
      </x:c>
      <x:c r="AK2324" s="53" t="n">
        <x:v>45991</x:v>
      </x:c>
      <x:c r="AL2324" s="50" t="str">
        <x:v>365/365/365/366/365</x:v>
      </x:c>
      <x:c r="AM2324" s="51" t="n">
        <x:v>872680</x:v>
      </x:c>
      <x:c r="AN2324" s="51" t="n">
        <x:v>4665</x:v>
      </x:c>
      <x:c r="AO2324" s="51" t="n">
        <x:f>IFERROR(AM2324*AN2324,"")</x:f>
        <x:v>4071052200</x:v>
      </x:c>
      <x:c r="AP2324" s="56" t="n">
        <x:f>IFERROR(AO2324/(K2324*1000000),"")</x:f>
        <x:v>0.3285675003855837</x:v>
      </x:c>
      <x:c r="AQ2324" s="57" t="n">
        <x:v>75247000</x:v>
      </x:c>
      <x:c r="AR2324" s="52" t="n">
        <x:v>0.5069983641931699</x:v>
      </x:c>
      <x:c r="AS2324" s="52" t="n">
        <x:v>-0.686623976417577</x:v>
      </x:c>
      <x:c r="AT2324" s="55" t="b">
        <x:v>1</x:v>
      </x:c>
      <x:c r="AU2324" s="50"/>
      <x:c r="AV2324" s="58" t="n">
        <x:v>-0.0164397324107694</x:v>
      </x:c>
      <x:c r="AW2324" s="50" t="n">
        <x:v>2007</x:v>
      </x:c>
      <x:c r="AX2324" s="50" t="str">
        <x:v>Transformation Moat</x:v>
      </x:c>
      <x:c r="AY2324" s="50" t="str">
        <x:v>ローカル5年最大下落率-60%以下</x:v>
      </x:c>
      <x:c r="AZ2324" s="59" t="str">
        <x:v>2026-02-25 16:35</x:v>
      </x:c>
      <x:c r="BA2324" s="53"/>
      <x:c r="BB2324" s="50"/>
      <x:c r="BC2324" s="50"/>
      <x:c r="BD2324" s="50"/>
    </x:row>
    <x:row r="2325">
      <x:c r="A2325" s="50" t="n">
        <x:v>2324</x:v>
      </x:c>
      <x:c r="B2325" s="50" t="str">
        <x:v>8086</x:v>
      </x:c>
      <x:c r="C2325" s="50" t="str">
        <x:v>8086.T</x:v>
      </x:c>
      <x:c r="D2325" s="50" t="str">
        <x:v>NIPRO CORPORATION</x:v>
      </x:c>
      <x:c r="E2325" s="50" t="str">
        <x:v>Prime Market (Domestic)</x:v>
      </x:c>
      <x:c r="F2325" s="50" t="str">
        <x:v>Precision Instruments</x:v>
      </x:c>
      <x:c r="G2325" s="51" t="n">
        <x:v>455559</x:v>
      </x:c>
      <x:c r="H2325" s="51" t="n">
        <x:v>494789</x:v>
      </x:c>
      <x:c r="I2325" s="51" t="n">
        <x:v>545199</x:v>
      </x:c>
      <x:c r="J2325" s="51" t="n">
        <x:v>586785</x:v>
      </x:c>
      <x:c r="K2325" s="51" t="n">
        <x:v>644586</x:v>
      </x:c>
      <x:c r="L2325" s="52" t="n">
        <x:f>IFERROR(H2325/G2325-1,"")</x:f>
        <x:v>0.08611398304061613</x:v>
      </x:c>
      <x:c r="M2325" s="52" t="n">
        <x:f>IFERROR(I2325/H2325-1,"")</x:f>
        <x:v>0.10188181224724069</x:v>
      </x:c>
      <x:c r="N2325" s="52" t="n">
        <x:f>IFERROR(J2325/I2325-1,"")</x:f>
        <x:v>0.0762767356506524</x:v>
      </x:c>
      <x:c r="O2325" s="52" t="n">
        <x:f>IFERROR(K2325/J2325-1,"")</x:f>
        <x:v>0.0985045630000767</x:v>
      </x:c>
      <x:c r="P2325" s="52" t="n">
        <x:f>IFERROR((K2325/G2325)^(1/4)-1,"")</x:f>
        <x:v>0.09064662412137303</x:v>
      </x:c>
      <x:c r="Q2325" s="51" t="n">
        <x:v>26598</x:v>
      </x:c>
      <x:c r="R2325" s="52" t="n">
        <x:f>IFERROR(Q2325/K2325,"")</x:f>
        <x:v>0.04126369483668587</x:v>
      </x:c>
      <x:c r="S2325" s="53" t="n">
        <x:v>31809</x:v>
      </x:c>
      <x:c r="T2325" s="50" t="str">
        <x:v>EDINET_company_history</x:v>
      </x:c>
      <x:c r="U2325" s="50" t="str">
        <x:v>日本マスタートラスト信託銀行株式会社（信託口）</x:v>
      </x:c>
      <x:c r="V2325" s="54" t="n">
        <x:v>0.1189</x:v>
      </x:c>
      <x:c r="W2325" s="50" t="str">
        <x:v>佐 野 嘉 彦</x:v>
      </x:c>
      <x:c r="X2325" s="50" t="b">
        <x:f>AND(COUNT(L2325:O2325)=4,L2325&gt;='設定'!$B$6,M2325&gt;='設定'!$B$6,N2325&gt;='設定'!$B$6,O2325&gt;='設定'!$B$6)</x:f>
        <x:v>0</x:v>
      </x:c>
      <x:c r="Y2325" s="50" t="b">
        <x:f>AND(COUNT(G2325:K2325)=5,P2325&gt;='設定'!$B$7)</x:f>
        <x:v>0</x:v>
      </x:c>
      <x:c r="Z2325" s="50" t="b">
        <x:f>AND(ISNUMBER(R2325),R2325&gt;='設定'!$B$8)</x:f>
        <x:v>0</x:v>
      </x:c>
      <x:c r="AA2325" s="50" t="b">
        <x:f>AND(ISNUMBER(S2325),S2325&gt;=DATE(YEAR('設定'!$B$10)-'設定'!$B$9,MONTH('設定'!$B$10),DAY('設定'!$B$10)))</x:f>
        <x:v>0</x:v>
      </x:c>
      <x:c r="AB2325" s="55" t="b">
        <x:v>0</x:v>
      </x:c>
      <x:c r="AC2325" s="55" t="b">
        <x:v>0</x:v>
      </x:c>
      <x:c r="AD2325" s="50" t="n">
        <x:f>IF(X2325,1,0)+IF(Z2325,1,0)+IF(AA2325,1,0)+IF(AB2325,1,0)</x:f>
        <x:v>0</x:v>
      </x:c>
      <x:c r="AE2325" s="50" t="n">
        <x:f>IF(Y2325,1,0)+IF(Z2325,1,0)+IF(AA2325,1,0)+IF(AB2325,1,0)</x:f>
        <x:v>0</x:v>
      </x:c>
      <x:c r="AF2325" s="50" t="n">
        <x:f>IF(Y2325,1,0)+IF(Z2325,1,0)+IF(AA2325,1,0)+IF(AC2325,1,0)</x:f>
        <x:v>0</x:v>
      </x:c>
      <x:c r="AG2325" s="53" t="n">
        <x:v>44348</x:v>
      </x:c>
      <x:c r="AH2325" s="50" t="str">
        <x:v>S100W5PM</x:v>
      </x:c>
      <x:c r="AI2325" s="50" t="str">
        <x:v>NetSalesSummaryOfBusinessResults</x:v>
      </x:c>
      <x:c r="AJ2325" s="50" t="str">
        <x:v>OperatingIncome</x:v>
      </x:c>
      <x:c r="AK2325" s="53" t="n">
        <x:v>45747</x:v>
      </x:c>
      <x:c r="AL2325" s="50" t="str">
        <x:v>365/365/365/366/365</x:v>
      </x:c>
      <x:c r="AM2325" s="51" t="n">
        <x:v>163695279</x:v>
      </x:c>
      <x:c r="AN2325" s="51" t="n">
        <x:v>1728</x:v>
      </x:c>
      <x:c r="AO2325" s="51" t="n">
        <x:f>IFERROR(AM2325*AN2325,"")</x:f>
        <x:v>282865442112</x:v>
      </x:c>
      <x:c r="AP2325" s="56" t="n">
        <x:f>IFERROR(AO2325/(K2325*1000000),"")</x:f>
        <x:v>0.43883274243002485</x:v>
      </x:c>
      <x:c r="AQ2325" s="57" t="n">
        <x:v>1319637650.8333333</x:v>
      </x:c>
      <x:c r="AR2325" s="52" t="n">
        <x:v>0.209276694007159</x:v>
      </x:c>
      <x:c r="AS2325" s="52" t="n">
        <x:v>-0.2650726890113096</x:v>
      </x:c>
      <x:c r="AT2325" s="55" t="b">
        <x:v>1</x:v>
      </x:c>
      <x:c r="AU2325" s="50"/>
      <x:c r="AV2325" s="58" t="n">
        <x:v>0.4008592956344475</x:v>
      </x:c>
      <x:c r="AW2325" s="50" t="n">
        <x:v>193</x:v>
      </x:c>
      <x:c r="AX2325" s="50" t="str">
        <x:v>Future Moat</x:v>
      </x:c>
      <x:c r="AY2325" s="50" t="str">
        <x:v>目立つ機械的警告なし（定性確認は別途必要）</x:v>
      </x:c>
      <x:c r="AZ2325" s="59" t="str">
        <x:v>2025-06-25 14:24</x:v>
      </x:c>
      <x:c r="BA2325" s="53" t="n">
        <x:v>31809</x:v>
      </x:c>
      <x:c r="BB2325" s="50"/>
      <x:c r="BC2325" s="50"/>
      <x:c r="BD2325" s="50" t="str">
        <x:v>TOPIX Mid400</x:v>
      </x:c>
    </x:row>
    <x:row r="2326">
      <x:c r="A2326" s="50" t="n">
        <x:v>2325</x:v>
      </x:c>
      <x:c r="B2326" s="50" t="str">
        <x:v>9823</x:v>
      </x:c>
      <x:c r="C2326" s="50" t="str">
        <x:v>9823.T</x:v>
      </x:c>
      <x:c r="D2326" s="50" t="str">
        <x:v>Mammy Mart Holdings Corporation</x:v>
      </x:c>
      <x:c r="E2326" s="50" t="str">
        <x:v>Standard Market(Domestic)</x:v>
      </x:c>
      <x:c r="F2326" s="50" t="str">
        <x:v>Retail Trade</x:v>
      </x:c>
      <x:c r="G2326" s="51" t="n">
        <x:v>135325</x:v>
      </x:c>
      <x:c r="H2326" s="51" t="n">
        <x:v>130705</x:v>
      </x:c>
      <x:c r="I2326" s="51" t="n">
        <x:v>142647</x:v>
      </x:c>
      <x:c r="J2326" s="51" t="n">
        <x:v>158458</x:v>
      </x:c>
      <x:c r="K2326" s="51" t="n">
        <x:v>191390</x:v>
      </x:c>
      <x:c r="L2326" s="52" t="n">
        <x:f>IFERROR(H2326/G2326-1,"")</x:f>
        <x:v>-0.03414003325327919</x:v>
      </x:c>
      <x:c r="M2326" s="52" t="n">
        <x:f>IFERROR(I2326/H2326-1,"")</x:f>
        <x:v>0.09136605332619263</x:v>
      </x:c>
      <x:c r="N2326" s="52" t="n">
        <x:f>IFERROR(J2326/I2326-1,"")</x:f>
        <x:v>0.11084004570723538</x:v>
      </x:c>
      <x:c r="O2326" s="52" t="n">
        <x:f>IFERROR(K2326/J2326-1,"")</x:f>
        <x:v>0.20782794178899144</x:v>
      </x:c>
      <x:c r="P2326" s="52" t="n">
        <x:f>IFERROR((K2326/G2326)^(1/4)-1,"")</x:f>
        <x:v>0.09052418530324036</x:v>
      </x:c>
      <x:c r="Q2326" s="51" t="n">
        <x:v>6744</x:v>
      </x:c>
      <x:c r="R2326" s="52" t="n">
        <x:f>IFERROR(Q2326/K2326,"")</x:f>
        <x:v>0.035236950728878204</x:v>
      </x:c>
      <x:c r="S2326" s="53" t="n">
        <x:v>38322</x:v>
      </x:c>
      <x:c r="T2326" s="50" t="str">
        <x:v>EDINET_company_history</x:v>
      </x:c>
      <x:c r="U2326" s="50" t="str">
        <x:v>株式会社ライブ・コア</x:v>
      </x:c>
      <x:c r="V2326" s="54" t="n">
        <x:v>0.3247</x:v>
      </x:c>
      <x:c r="W2326" s="50" t="str">
        <x:v>岩崎 裕文 / 斯波 範雄</x:v>
      </x:c>
      <x:c r="X2326" s="50" t="b">
        <x:f>AND(COUNT(L2326:O2326)=4,L2326&gt;='設定'!$B$6,M2326&gt;='設定'!$B$6,N2326&gt;='設定'!$B$6,O2326&gt;='設定'!$B$6)</x:f>
        <x:v>0</x:v>
      </x:c>
      <x:c r="Y2326" s="50" t="b">
        <x:f>AND(COUNT(G2326:K2326)=5,P2326&gt;='設定'!$B$7)</x:f>
        <x:v>0</x:v>
      </x:c>
      <x:c r="Z2326" s="50" t="b">
        <x:f>AND(ISNUMBER(R2326),R2326&gt;='設定'!$B$8)</x:f>
        <x:v>0</x:v>
      </x:c>
      <x:c r="AA2326" s="50" t="b">
        <x:f>AND(ISNUMBER(S2326),S2326&gt;=DATE(YEAR('設定'!$B$10)-'設定'!$B$9,MONTH('設定'!$B$10),DAY('設定'!$B$10)))</x:f>
        <x:v>0</x:v>
      </x:c>
      <x:c r="AB2326" s="55" t="b">
        <x:v>0</x:v>
      </x:c>
      <x:c r="AC2326" s="55" t="b">
        <x:v>0</x:v>
      </x:c>
      <x:c r="AD2326" s="50" t="n">
        <x:f>IF(X2326,1,0)+IF(Z2326,1,0)+IF(AA2326,1,0)+IF(AB2326,1,0)</x:f>
        <x:v>0</x:v>
      </x:c>
      <x:c r="AE2326" s="50" t="n">
        <x:f>IF(Y2326,1,0)+IF(Z2326,1,0)+IF(AA2326,1,0)+IF(AB2326,1,0)</x:f>
        <x:v>0</x:v>
      </x:c>
      <x:c r="AF2326" s="50" t="n">
        <x:f>IF(Y2326,1,0)+IF(Z2326,1,0)+IF(AA2326,1,0)+IF(AC2326,1,0)</x:f>
        <x:v>0</x:v>
      </x:c>
      <x:c r="AG2326" s="53" t="n">
        <x:v>44348</x:v>
      </x:c>
      <x:c r="AH2326" s="50" t="str">
        <x:v>S100XBFS</x:v>
      </x:c>
      <x:c r="AI2326" s="50" t="str">
        <x:v>NetSalesSummaryOfBusinessResults</x:v>
      </x:c>
      <x:c r="AJ2326" s="50" t="str">
        <x:v>OperatingIncome</x:v>
      </x:c>
      <x:c r="AK2326" s="53" t="n">
        <x:v>45930</x:v>
      </x:c>
      <x:c r="AL2326" s="50" t="str">
        <x:v>365/365/365/366/365</x:v>
      </x:c>
      <x:c r="AM2326" s="51" t="n">
        <x:v>10002793</x:v>
      </x:c>
      <x:c r="AN2326" s="51" t="n">
        <x:v>994</x:v>
      </x:c>
      <x:c r="AO2326" s="51" t="n">
        <x:f>IFERROR(AM2326*AN2326,"")</x:f>
        <x:v>9942776242</x:v>
      </x:c>
      <x:c r="AP2326" s="56" t="n">
        <x:f>IFERROR(AO2326/(K2326*1000000),"")</x:f>
        <x:v>0.051950343497570405</x:v>
      </x:c>
      <x:c r="AQ2326" s="57" t="n">
        <x:v>128441468.33333331</x:v>
      </x:c>
      <x:c r="AR2326" s="52" t="n">
        <x:v>0.3072297287799995</x:v>
      </x:c>
      <x:c r="AS2326" s="52" t="n">
        <x:v>-0.4488779126687756</x:v>
      </x:c>
      <x:c r="AT2326" s="55" t="b">
        <x:v>1</x:v>
      </x:c>
      <x:c r="AU2326" s="50"/>
      <x:c r="AV2326" s="58" t="n">
        <x:v>-0.1199678687625253</x:v>
      </x:c>
      <x:c r="AW2326" s="50" t="n">
        <x:v>2709</x:v>
      </x:c>
      <x:c r="AX2326" s="50" t="str">
        <x:v>Transformation Moat</x:v>
      </x:c>
      <x:c r="AY2326" s="50" t="str">
        <x:v>目立つ機械的警告なし（定性確認は別途必要）</x:v>
      </x:c>
      <x:c r="AZ2326" s="59" t="str">
        <x:v>2025-12-18 13:58</x:v>
      </x:c>
      <x:c r="BA2326" s="53" t="n">
        <x:v>38322</x:v>
      </x:c>
      <x:c r="BB2326" s="50"/>
      <x:c r="BC2326" s="50"/>
      <x:c r="BD2326" s="50"/>
    </x:row>
    <x:row r="2327">
      <x:c r="A2327" s="50" t="n">
        <x:v>2326</x:v>
      </x:c>
      <x:c r="B2327" s="50" t="str">
        <x:v>9702</x:v>
      </x:c>
      <x:c r="C2327" s="50" t="str">
        <x:v>9702.T</x:v>
      </x:c>
      <x:c r="D2327" s="50" t="str">
        <x:v>ISB CORPORATION</x:v>
      </x:c>
      <x:c r="E2327" s="50" t="str">
        <x:v>Prime Market (Domestic)</x:v>
      </x:c>
      <x:c r="F2327" s="50" t="str">
        <x:v>Information &amp; Communication</x:v>
      </x:c>
      <x:c r="G2327" s="51" t="n">
        <x:v>26176</x:v>
      </x:c>
      <x:c r="H2327" s="51" t="n">
        <x:v>28952</x:v>
      </x:c>
      <x:c r="I2327" s="51" t="n">
        <x:v>32388</x:v>
      </x:c>
      <x:c r="J2327" s="51" t="n">
        <x:v>33954</x:v>
      </x:c>
      <x:c r="K2327" s="51" t="n">
        <x:v>37020</x:v>
      </x:c>
      <x:c r="L2327" s="52" t="n">
        <x:f>IFERROR(H2327/G2327-1,"")</x:f>
        <x:v>0.10605134474327627</x:v>
      </x:c>
      <x:c r="M2327" s="52" t="n">
        <x:f>IFERROR(I2327/H2327-1,"")</x:f>
        <x:v>0.11867919314727815</x:v>
      </x:c>
      <x:c r="N2327" s="52" t="n">
        <x:f>IFERROR(J2327/I2327-1,"")</x:f>
        <x:v>0.04835124120044454</x:v>
      </x:c>
      <x:c r="O2327" s="52" t="n">
        <x:f>IFERROR(K2327/J2327-1,"")</x:f>
        <x:v>0.09029863933557158</x:v>
      </x:c>
      <x:c r="P2327" s="52" t="n">
        <x:f>IFERROR((K2327/G2327)^(1/4)-1,"")</x:f>
        <x:v>0.0905191166562287</x:v>
      </x:c>
      <x:c r="Q2327" s="51" t="n">
        <x:v>2314</x:v>
      </x:c>
      <x:c r="R2327" s="52" t="n">
        <x:f>IFERROR(Q2327/K2327,"")</x:f>
        <x:v>0.06250675310642896</x:v>
      </x:c>
      <x:c r="S2327" s="53" t="n">
        <x:v>38322</x:v>
      </x:c>
      <x:c r="T2327" s="50" t="str">
        <x:v>EDINET_company_history</x:v>
      </x:c>
      <x:c r="U2327" s="50" t="str">
        <x:v>有限会社若尾商事</x:v>
      </x:c>
      <x:c r="V2327" s="54" t="n">
        <x:v>0.1745</x:v>
      </x:c>
      <x:c r="W2327" s="50" t="str">
        <x:v>若尾 一史</x:v>
      </x:c>
      <x:c r="X2327" s="50" t="b">
        <x:f>AND(COUNT(L2327:O2327)=4,L2327&gt;='設定'!$B$6,M2327&gt;='設定'!$B$6,N2327&gt;='設定'!$B$6,O2327&gt;='設定'!$B$6)</x:f>
        <x:v>0</x:v>
      </x:c>
      <x:c r="Y2327" s="50" t="b">
        <x:f>AND(COUNT(G2327:K2327)=5,P2327&gt;='設定'!$B$7)</x:f>
        <x:v>0</x:v>
      </x:c>
      <x:c r="Z2327" s="50" t="b">
        <x:f>AND(ISNUMBER(R2327),R2327&gt;='設定'!$B$8)</x:f>
        <x:v>0</x:v>
      </x:c>
      <x:c r="AA2327" s="50" t="b">
        <x:f>AND(ISNUMBER(S2327),S2327&gt;=DATE(YEAR('設定'!$B$10)-'設定'!$B$9,MONTH('設定'!$B$10),DAY('設定'!$B$10)))</x:f>
        <x:v>0</x:v>
      </x:c>
      <x:c r="AB2327" s="55" t="b">
        <x:v>0</x:v>
      </x:c>
      <x:c r="AC2327" s="55" t="b">
        <x:v>0</x:v>
      </x:c>
      <x:c r="AD2327" s="50" t="n">
        <x:f>IF(X2327,1,0)+IF(Z2327,1,0)+IF(AA2327,1,0)+IF(AB2327,1,0)</x:f>
        <x:v>0</x:v>
      </x:c>
      <x:c r="AE2327" s="50" t="n">
        <x:f>IF(Y2327,1,0)+IF(Z2327,1,0)+IF(AA2327,1,0)+IF(AB2327,1,0)</x:f>
        <x:v>0</x:v>
      </x:c>
      <x:c r="AF2327" s="50" t="n">
        <x:f>IF(Y2327,1,0)+IF(Z2327,1,0)+IF(AA2327,1,0)+IF(AC2327,1,0)</x:f>
        <x:v>0</x:v>
      </x:c>
      <x:c r="AG2327" s="53" t="n">
        <x:v>44348</x:v>
      </x:c>
      <x:c r="AH2327" s="50" t="str">
        <x:v>S100XU2G</x:v>
      </x:c>
      <x:c r="AI2327" s="50" t="str">
        <x:v>NetSalesSummaryOfBusinessResults</x:v>
      </x:c>
      <x:c r="AJ2327" s="50" t="str">
        <x:v>OperatingIncome</x:v>
      </x:c>
      <x:c r="AK2327" s="53" t="n">
        <x:v>46022</x:v>
      </x:c>
      <x:c r="AL2327" s="50" t="str">
        <x:v>365/365/365/366/365</x:v>
      </x:c>
      <x:c r="AM2327" s="51" t="n">
        <x:v>11463041</x:v>
      </x:c>
      <x:c r="AN2327" s="51" t="n">
        <x:v>2357</x:v>
      </x:c>
      <x:c r="AO2327" s="51" t="n">
        <x:f>IFERROR(AM2327*AN2327,"")</x:f>
        <x:v>27018387637</x:v>
      </x:c>
      <x:c r="AP2327" s="56" t="n">
        <x:f>IFERROR(AO2327/(K2327*1000000),"")</x:f>
        <x:v>0.7298321890059427</x:v>
      </x:c>
      <x:c r="AQ2327" s="57" t="n">
        <x:v>111980473.33333331</x:v>
      </x:c>
      <x:c r="AR2327" s="52" t="n">
        <x:v>0.320521863901376</x:v>
      </x:c>
      <x:c r="AS2327" s="52" t="n">
        <x:v>-0.4098406391590721</x:v>
      </x:c>
      <x:c r="AT2327" s="55" t="b">
        <x:v>1</x:v>
      </x:c>
      <x:c r="AU2327" s="50"/>
      <x:c r="AV2327" s="58" t="n">
        <x:v>0.1524265603995817</x:v>
      </x:c>
      <x:c r="AW2327" s="50" t="n">
        <x:v>935</x:v>
      </x:c>
      <x:c r="AX2327" s="50" t="str">
        <x:v>Future Moat</x:v>
      </x:c>
      <x:c r="AY2327" s="50" t="str">
        <x:v>目立つ機械的警告なし（定性確認は別途必要）</x:v>
      </x:c>
      <x:c r="AZ2327" s="59" t="str">
        <x:v>2026-03-26 12:28</x:v>
      </x:c>
      <x:c r="BA2327" s="53" t="n">
        <x:v>38322</x:v>
      </x:c>
      <x:c r="BB2327" s="50"/>
      <x:c r="BC2327" s="50"/>
      <x:c r="BD2327" s="50" t="str">
        <x:v>TOPIX Small 2</x:v>
      </x:c>
    </x:row>
    <x:row r="2328">
      <x:c r="A2328" s="50" t="n">
        <x:v>2327</x:v>
      </x:c>
      <x:c r="B2328" s="50" t="str">
        <x:v>6482</x:v>
      </x:c>
      <x:c r="C2328" s="50" t="str">
        <x:v>6482.T</x:v>
      </x:c>
      <x:c r="D2328" s="50" t="str">
        <x:v>Yushin Company</x:v>
      </x:c>
      <x:c r="E2328" s="50" t="str">
        <x:v>Standard Market(Domestic)</x:v>
      </x:c>
      <x:c r="F2328" s="50" t="str">
        <x:v>Machinery</x:v>
      </x:c>
      <x:c r="G2328" s="51" t="n">
        <x:v>18473.964</x:v>
      </x:c>
      <x:c r="H2328" s="51" t="n">
        <x:v>20874.646</x:v>
      </x:c>
      <x:c r="I2328" s="51" t="n">
        <x:v>22373.189</x:v>
      </x:c>
      <x:c r="J2328" s="51" t="n">
        <x:v>23615.543</x:v>
      </x:c>
      <x:c r="K2328" s="51" t="n">
        <x:v>26126.713</x:v>
      </x:c>
      <x:c r="L2328" s="52" t="n">
        <x:f>IFERROR(H2328/G2328-1,"")</x:f>
        <x:v>0.12994947916971156</x:v>
      </x:c>
      <x:c r="M2328" s="52" t="n">
        <x:f>IFERROR(I2328/H2328-1,"")</x:f>
        <x:v>0.0717877083999412</x:v>
      </x:c>
      <x:c r="N2328" s="52" t="n">
        <x:f>IFERROR(J2328/I2328-1,"")</x:f>
        <x:v>0.055528695529278416</x:v>
      </x:c>
      <x:c r="O2328" s="52" t="n">
        <x:f>IFERROR(K2328/J2328-1,"")</x:f>
        <x:v>0.10633547575001767</x:v>
      </x:c>
      <x:c r="P2328" s="52" t="n">
        <x:f>IFERROR((K2328/G2328)^(1/4)-1,"")</x:f>
        <x:v>0.09051381164927297</x:v>
      </x:c>
      <x:c r="Q2328" s="51" t="n">
        <x:v>2586.655</x:v>
      </x:c>
      <x:c r="R2328" s="52" t="n">
        <x:f>IFERROR(Q2328/K2328,"")</x:f>
        <x:v>0.09900422605782826</x:v>
      </x:c>
      <x:c r="S2328" s="53" t="n">
        <x:v>35400</x:v>
      </x:c>
      <x:c r="T2328" s="50" t="str">
        <x:v>EDINET_company_history</x:v>
      </x:c>
      <x:c r="U2328" s="50" t="str">
        <x:v>株式会社ユーシンインダストリー</x:v>
      </x:c>
      <x:c r="V2328" s="54" t="n">
        <x:v>0.3524</x:v>
      </x:c>
      <x:c r="W2328" s="50" t="str">
        <x:v>小谷 高代 / 小田 康太</x:v>
      </x:c>
      <x:c r="X2328" s="50" t="b">
        <x:f>AND(COUNT(L2328:O2328)=4,L2328&gt;='設定'!$B$6,M2328&gt;='設定'!$B$6,N2328&gt;='設定'!$B$6,O2328&gt;='設定'!$B$6)</x:f>
        <x:v>0</x:v>
      </x:c>
      <x:c r="Y2328" s="50" t="b">
        <x:f>AND(COUNT(G2328:K2328)=5,P2328&gt;='設定'!$B$7)</x:f>
        <x:v>0</x:v>
      </x:c>
      <x:c r="Z2328" s="50" t="b">
        <x:f>AND(ISNUMBER(R2328),R2328&gt;='設定'!$B$8)</x:f>
        <x:v>0</x:v>
      </x:c>
      <x:c r="AA2328" s="50" t="b">
        <x:f>AND(ISNUMBER(S2328),S2328&gt;=DATE(YEAR('設定'!$B$10)-'設定'!$B$9,MONTH('設定'!$B$10),DAY('設定'!$B$10)))</x:f>
        <x:v>0</x:v>
      </x:c>
      <x:c r="AB2328" s="55" t="b">
        <x:v>0</x:v>
      </x:c>
      <x:c r="AC2328" s="55" t="b">
        <x:v>0</x:v>
      </x:c>
      <x:c r="AD2328" s="50" t="n">
        <x:f>IF(X2328,1,0)+IF(Z2328,1,0)+IF(AA2328,1,0)+IF(AB2328,1,0)</x:f>
        <x:v>0</x:v>
      </x:c>
      <x:c r="AE2328" s="50" t="n">
        <x:f>IF(Y2328,1,0)+IF(Z2328,1,0)+IF(AA2328,1,0)+IF(AB2328,1,0)</x:f>
        <x:v>0</x:v>
      </x:c>
      <x:c r="AF2328" s="50" t="n">
        <x:f>IF(Y2328,1,0)+IF(Z2328,1,0)+IF(AA2328,1,0)+IF(AC2328,1,0)</x:f>
        <x:v>0</x:v>
      </x:c>
      <x:c r="AG2328" s="53" t="n">
        <x:v>44348</x:v>
      </x:c>
      <x:c r="AH2328" s="50" t="str">
        <x:v>S100W49K</x:v>
      </x:c>
      <x:c r="AI2328" s="50" t="str">
        <x:v>NetSalesSummaryOfBusinessResults</x:v>
      </x:c>
      <x:c r="AJ2328" s="50" t="str">
        <x:v>OperatingIncome</x:v>
      </x:c>
      <x:c r="AK2328" s="53" t="n">
        <x:v>45747</x:v>
      </x:c>
      <x:c r="AL2328" s="50" t="str">
        <x:v>365/365/365/366/365</x:v>
      </x:c>
      <x:c r="AM2328" s="51" t="n">
        <x:v>34034466</x:v>
      </x:c>
      <x:c r="AN2328" s="51" t="n">
        <x:v>661</x:v>
      </x:c>
      <x:c r="AO2328" s="51" t="n">
        <x:f>IFERROR(AM2328*AN2328,"")</x:f>
        <x:v>22496782026</x:v>
      </x:c>
      <x:c r="AP2328" s="56" t="n">
        <x:f>IFERROR(AO2328/(K2328*1000000),"")</x:f>
        <x:v>0.8610643836444332</x:v>
      </x:c>
      <x:c r="AQ2328" s="57" t="n">
        <x:v>55788075</x:v>
      </x:c>
      <x:c r="AR2328" s="52" t="n">
        <x:v>0.2342743779745266</x:v>
      </x:c>
      <x:c r="AS2328" s="52" t="n">
        <x:v>-0.301983670151208</x:v>
      </x:c>
      <x:c r="AT2328" s="55" t="b">
        <x:v>1</x:v>
      </x:c>
      <x:c r="AU2328" s="50"/>
      <x:c r="AV2328" s="58" t="n">
        <x:v>0.3342494014608136</x:v>
      </x:c>
      <x:c r="AW2328" s="50" t="n">
        <x:v>339</x:v>
      </x:c>
      <x:c r="AX2328" s="50" t="str">
        <x:v>Future Moat</x:v>
      </x:c>
      <x:c r="AY2328" s="50" t="str">
        <x:v>目立つ機械的警告なし（定性確認は別途必要）</x:v>
      </x:c>
      <x:c r="AZ2328" s="59" t="str">
        <x:v>2025-06-24 16:09</x:v>
      </x:c>
      <x:c r="BA2328" s="53" t="n">
        <x:v>35400</x:v>
      </x:c>
      <x:c r="BB2328" s="50"/>
      <x:c r="BC2328" s="50"/>
      <x:c r="BD2328" s="50" t="str">
        <x:v>TOPIX Small 2</x:v>
      </x:c>
    </x:row>
    <x:row r="2329">
      <x:c r="A2329" s="50" t="n">
        <x:v>2328</x:v>
      </x:c>
      <x:c r="B2329" s="50" t="str">
        <x:v>4347</x:v>
      </x:c>
      <x:c r="C2329" s="50" t="str">
        <x:v>4347.T</x:v>
      </x:c>
      <x:c r="D2329" s="50" t="str">
        <x:v>Broadmedia Corporation</x:v>
      </x:c>
      <x:c r="E2329" s="50" t="str">
        <x:v>Standard Market(Domestic)</x:v>
      </x:c>
      <x:c r="F2329" s="50" t="str">
        <x:v>Services</x:v>
      </x:c>
      <x:c r="G2329" s="51" t="n">
        <x:v>10991.126</x:v>
      </x:c>
      <x:c r="H2329" s="51" t="n">
        <x:v>12339.888</x:v>
      </x:c>
      <x:c r="I2329" s="51" t="n">
        <x:v>13023.01</x:v>
      </x:c>
      <x:c r="J2329" s="51" t="n">
        <x:v>14179.495</x:v>
      </x:c>
      <x:c r="K2329" s="51" t="n">
        <x:v>15533.925</x:v>
      </x:c>
      <x:c r="L2329" s="52" t="n">
        <x:f>IFERROR(H2329/G2329-1,"")</x:f>
        <x:v>0.12271372378043899</x:v>
      </x:c>
      <x:c r="M2329" s="52" t="n">
        <x:f>IFERROR(I2329/H2329-1,"")</x:f>
        <x:v>0.05535884928615231</x:v>
      </x:c>
      <x:c r="N2329" s="52" t="n">
        <x:f>IFERROR(J2329/I2329-1,"")</x:f>
        <x:v>0.08880320294616983</x:v>
      </x:c>
      <x:c r="O2329" s="52" t="n">
        <x:f>IFERROR(K2329/J2329-1,"")</x:f>
        <x:v>0.09552032706383407</x:v>
      </x:c>
      <x:c r="P2329" s="52" t="n">
        <x:f>IFERROR((K2329/G2329)^(1/4)-1,"")</x:f>
        <x:v>0.09033450063615778</x:v>
      </x:c>
      <x:c r="Q2329" s="51" t="n">
        <x:v>707.02</x:v>
      </x:c>
      <x:c r="R2329" s="52" t="n">
        <x:f>IFERROR(Q2329/K2329,"")</x:f>
        <x:v>0.04551457535683995</x:v>
      </x:c>
      <x:c r="S2329" s="53" t="n">
        <x:v>37316</x:v>
      </x:c>
      <x:c r="T2329" s="50" t="str">
        <x:v>EDINET_company_history</x:v>
      </x:c>
      <x:c r="U2329" s="50" t="str">
        <x:v>エイブイアイ ジャパン オポチュニティー トラスト ピーエルシー (常任代理人 株式会社みずほ銀行決済営業部)</x:v>
      </x:c>
      <x:c r="V2329" s="54" t="n">
        <x:v>0.1181</x:v>
      </x:c>
      <x:c r="W2329" s="50" t="str">
        <x:v>橋 本 太 郎</x:v>
      </x:c>
      <x:c r="X2329" s="50" t="b">
        <x:f>AND(COUNT(L2329:O2329)=4,L2329&gt;='設定'!$B$6,M2329&gt;='設定'!$B$6,N2329&gt;='設定'!$B$6,O2329&gt;='設定'!$B$6)</x:f>
        <x:v>0</x:v>
      </x:c>
      <x:c r="Y2329" s="50" t="b">
        <x:f>AND(COUNT(G2329:K2329)=5,P2329&gt;='設定'!$B$7)</x:f>
        <x:v>0</x:v>
      </x:c>
      <x:c r="Z2329" s="50" t="b">
        <x:f>AND(ISNUMBER(R2329),R2329&gt;='設定'!$B$8)</x:f>
        <x:v>0</x:v>
      </x:c>
      <x:c r="AA2329" s="50" t="b">
        <x:f>AND(ISNUMBER(S2329),S2329&gt;=DATE(YEAR('設定'!$B$10)-'設定'!$B$9,MONTH('設定'!$B$10),DAY('設定'!$B$10)))</x:f>
        <x:v>0</x:v>
      </x:c>
      <x:c r="AB2329" s="55" t="b">
        <x:v>0</x:v>
      </x:c>
      <x:c r="AC2329" s="55" t="b">
        <x:v>0</x:v>
      </x:c>
      <x:c r="AD2329" s="50" t="n">
        <x:f>IF(X2329,1,0)+IF(Z2329,1,0)+IF(AA2329,1,0)+IF(AB2329,1,0)</x:f>
        <x:v>0</x:v>
      </x:c>
      <x:c r="AE2329" s="50" t="n">
        <x:f>IF(Y2329,1,0)+IF(Z2329,1,0)+IF(AA2329,1,0)+IF(AB2329,1,0)</x:f>
        <x:v>0</x:v>
      </x:c>
      <x:c r="AF2329" s="50" t="n">
        <x:f>IF(Y2329,1,0)+IF(Z2329,1,0)+IF(AA2329,1,0)+IF(AC2329,1,0)</x:f>
        <x:v>0</x:v>
      </x:c>
      <x:c r="AG2329" s="53" t="n">
        <x:v>44348</x:v>
      </x:c>
      <x:c r="AH2329" s="50" t="str">
        <x:v>S100W8CN</x:v>
      </x:c>
      <x:c r="AI2329" s="50" t="str">
        <x:v>NetSalesSummaryOfBusinessResults</x:v>
      </x:c>
      <x:c r="AJ2329" s="50" t="str">
        <x:v>OperatingIncome</x:v>
      </x:c>
      <x:c r="AK2329" s="53" t="n">
        <x:v>45747</x:v>
      </x:c>
      <x:c r="AL2329" s="50" t="str">
        <x:v>365/365/365/366/365</x:v>
      </x:c>
      <x:c r="AM2329" s="51" t="n">
        <x:v>7125300</x:v>
      </x:c>
      <x:c r="AN2329" s="51" t="n">
        <x:v>1825</x:v>
      </x:c>
      <x:c r="AO2329" s="51" t="n">
        <x:f>IFERROR(AM2329*AN2329,"")</x:f>
        <x:v>13003672500</x:v>
      </x:c>
      <x:c r="AP2329" s="56" t="n">
        <x:f>IFERROR(AO2329/(K2329*1000000),"")</x:f>
        <x:v>0.8371144124875072</x:v>
      </x:c>
      <x:c r="AQ2329" s="57" t="n">
        <x:v>34892985</x:v>
      </x:c>
      <x:c r="AR2329" s="52" t="n">
        <x:v>0.4081706099876064</x:v>
      </x:c>
      <x:c r="AS2329" s="52" t="n">
        <x:v>-0.47130521412737</x:v>
      </x:c>
      <x:c r="AT2329" s="55" t="b">
        <x:v>1</x:v>
      </x:c>
      <x:c r="AU2329" s="50"/>
      <x:c r="AV2329" s="58" t="n">
        <x:v>-0.0100031742093526</x:v>
      </x:c>
      <x:c r="AW2329" s="50" t="n">
        <x:v>1949</x:v>
      </x:c>
      <x:c r="AX2329" s="50" t="str">
        <x:v>Future Moat</x:v>
      </x:c>
      <x:c r="AY2329" s="50" t="str">
        <x:v>目立つ機械的警告なし（定性確認は別途必要）</x:v>
      </x:c>
      <x:c r="AZ2329" s="59" t="str">
        <x:v>2025-06-27 15:37</x:v>
      </x:c>
      <x:c r="BA2329" s="53" t="n">
        <x:v>37316</x:v>
      </x:c>
      <x:c r="BB2329" s="50"/>
      <x:c r="BC2329" s="50"/>
      <x:c r="BD2329" s="50"/>
    </x:row>
    <x:row r="2330">
      <x:c r="A2330" s="50" t="n">
        <x:v>2329</x:v>
      </x:c>
      <x:c r="B2330" s="50" t="str">
        <x:v>6018</x:v>
      </x:c>
      <x:c r="C2330" s="50" t="str">
        <x:v>6018.T</x:v>
      </x:c>
      <x:c r="D2330" s="50" t="str">
        <x:v>THE HANSHIN DIESEL WORKS,LTD.</x:v>
      </x:c>
      <x:c r="E2330" s="50" t="str">
        <x:v>Standard Market(Domestic)</x:v>
      </x:c>
      <x:c r="F2330" s="50" t="str">
        <x:v>Transportation Equipment</x:v>
      </x:c>
      <x:c r="G2330" s="51" t="n">
        <x:v>9438.115</x:v>
      </x:c>
      <x:c r="H2330" s="51" t="n">
        <x:v>10142.015</x:v>
      </x:c>
      <x:c r="I2330" s="51" t="n">
        <x:v>9064.4</x:v>
      </x:c>
      <x:c r="J2330" s="51" t="n">
        <x:v>9636.583</x:v>
      </x:c>
      <x:c r="K2330" s="51" t="n">
        <x:v>13337.098</x:v>
      </x:c>
      <x:c r="L2330" s="52" t="n">
        <x:f>IFERROR(H2330/G2330-1,"")</x:f>
        <x:v>0.07458057037872501</x:v>
      </x:c>
      <x:c r="M2330" s="52" t="n">
        <x:f>IFERROR(I2330/H2330-1,"")</x:f>
        <x:v>-0.10625255434940684</x:v>
      </x:c>
      <x:c r="N2330" s="52" t="n">
        <x:f>IFERROR(J2330/I2330-1,"")</x:f>
        <x:v>0.06312420016768905</x:v>
      </x:c>
      <x:c r="O2330" s="52" t="n">
        <x:f>IFERROR(K2330/J2330-1,"")</x:f>
        <x:v>0.38400696595463346</x:v>
      </x:c>
      <x:c r="P2330" s="52" t="n">
        <x:f>IFERROR((K2330/G2330)^(1/4)-1,"")</x:f>
        <x:v>0.09029499734898061</x:v>
      </x:c>
      <x:c r="Q2330" s="51" t="n">
        <x:v>611.955</x:v>
      </x:c>
      <x:c r="R2330" s="52" t="n">
        <x:f>IFERROR(Q2330/K2330,"")</x:f>
        <x:v>0.04588366974584726</x:v>
      </x:c>
      <x:c r="S2330" s="53" t="n">
        <x:v>20333</x:v>
      </x:c>
      <x:c r="T2330" s="50" t="str">
        <x:v>EDINET_company_history</x:v>
      </x:c>
      <x:c r="U2330" s="50" t="str">
        <x:v>光通信株式会社</x:v>
      </x:c>
      <x:c r="V2330" s="54" t="n">
        <x:v>0.0742</x:v>
      </x:c>
      <x:c r="W2330" s="50" t="str">
        <x:v>木下 和彦 / 川元 克幸</x:v>
      </x:c>
      <x:c r="X2330" s="50" t="b">
        <x:f>AND(COUNT(L2330:O2330)=4,L2330&gt;='設定'!$B$6,M2330&gt;='設定'!$B$6,N2330&gt;='設定'!$B$6,O2330&gt;='設定'!$B$6)</x:f>
        <x:v>0</x:v>
      </x:c>
      <x:c r="Y2330" s="50" t="b">
        <x:f>AND(COUNT(G2330:K2330)=5,P2330&gt;='設定'!$B$7)</x:f>
        <x:v>0</x:v>
      </x:c>
      <x:c r="Z2330" s="50" t="b">
        <x:f>AND(ISNUMBER(R2330),R2330&gt;='設定'!$B$8)</x:f>
        <x:v>0</x:v>
      </x:c>
      <x:c r="AA2330" s="50" t="b">
        <x:f>AND(ISNUMBER(S2330),S2330&gt;=DATE(YEAR('設定'!$B$10)-'設定'!$B$9,MONTH('設定'!$B$10),DAY('設定'!$B$10)))</x:f>
        <x:v>0</x:v>
      </x:c>
      <x:c r="AB2330" s="55" t="b">
        <x:v>0</x:v>
      </x:c>
      <x:c r="AC2330" s="55" t="b">
        <x:v>0</x:v>
      </x:c>
      <x:c r="AD2330" s="50" t="n">
        <x:f>IF(X2330,1,0)+IF(Z2330,1,0)+IF(AA2330,1,0)+IF(AB2330,1,0)</x:f>
        <x:v>0</x:v>
      </x:c>
      <x:c r="AE2330" s="50" t="n">
        <x:f>IF(Y2330,1,0)+IF(Z2330,1,0)+IF(AA2330,1,0)+IF(AB2330,1,0)</x:f>
        <x:v>0</x:v>
      </x:c>
      <x:c r="AF2330" s="50" t="n">
        <x:f>IF(Y2330,1,0)+IF(Z2330,1,0)+IF(AA2330,1,0)+IF(AC2330,1,0)</x:f>
        <x:v>0</x:v>
      </x:c>
      <x:c r="AG2330" s="53" t="n">
        <x:v>44348</x:v>
      </x:c>
      <x:c r="AH2330" s="50" t="str">
        <x:v>S100W7AH</x:v>
      </x:c>
      <x:c r="AI2330" s="50" t="str">
        <x:v>NetSalesSummaryOfBusinessResults</x:v>
      </x:c>
      <x:c r="AJ2330" s="50" t="str">
        <x:v>OperatingIncome</x:v>
      </x:c>
      <x:c r="AK2330" s="53" t="n">
        <x:v>45747</x:v>
      </x:c>
      <x:c r="AL2330" s="50" t="str">
        <x:v>365/365/365/366/365</x:v>
      </x:c>
      <x:c r="AM2330" s="51" t="n">
        <x:v>3239048</x:v>
      </x:c>
      <x:c r="AN2330" s="51" t="n">
        <x:v>6060</x:v>
      </x:c>
      <x:c r="AO2330" s="51" t="n">
        <x:f>IFERROR(AM2330*AN2330,"")</x:f>
        <x:v>19628630880</x:v>
      </x:c>
      <x:c r="AP2330" s="56" t="n">
        <x:f>IFERROR(AO2330/(K2330*1000000),"")</x:f>
        <x:v>1.471731772534025</x:v>
      </x:c>
      <x:c r="AQ2330" s="57" t="n">
        <x:v>50570491.666666664</x:v>
      </x:c>
      <x:c r="AR2330" s="52" t="n">
        <x:v>0.4253692838330268</x:v>
      </x:c>
      <x:c r="AS2330" s="52" t="n">
        <x:v>-0.3941216038209857</x:v>
      </x:c>
      <x:c r="AT2330" s="55" t="b">
        <x:v>1</x:v>
      </x:c>
      <x:c r="AU2330" s="50"/>
      <x:c r="AV2330" s="58" t="n">
        <x:v>0.1871600602032125</x:v>
      </x:c>
      <x:c r="AW2330" s="50" t="n">
        <x:v>769</x:v>
      </x:c>
      <x:c r="AX2330" s="50" t="str">
        <x:v>Transformation Moat</x:v>
      </x:c>
      <x:c r="AY2330" s="50" t="str">
        <x:v>目立つ機械的警告なし（定性確認は別途必要）</x:v>
      </x:c>
      <x:c r="AZ2330" s="59" t="str">
        <x:v>2025-06-27 13:06</x:v>
      </x:c>
      <x:c r="BA2330" s="53" t="n">
        <x:v>20333</x:v>
      </x:c>
      <x:c r="BB2330" s="50"/>
      <x:c r="BC2330" s="50"/>
      <x:c r="BD2330" s="50"/>
    </x:row>
    <x:row r="2331">
      <x:c r="A2331" s="50" t="n">
        <x:v>2330</x:v>
      </x:c>
      <x:c r="B2331" s="50" t="str">
        <x:v>9830</x:v>
      </x:c>
      <x:c r="C2331" s="50" t="str">
        <x:v>9830.T</x:v>
      </x:c>
      <x:c r="D2331" s="50" t="str">
        <x:v>TRUSCO NAKAYAMA CORPORATION</x:v>
      </x:c>
      <x:c r="E2331" s="50" t="str">
        <x:v>Prime Market (Domestic)</x:v>
      </x:c>
      <x:c r="F2331" s="50" t="str">
        <x:v>Wholesale Trade</x:v>
      </x:c>
      <x:c r="G2331" s="51" t="n">
        <x:v>226833</x:v>
      </x:c>
      <x:c r="H2331" s="51" t="n">
        <x:v>246453</x:v>
      </x:c>
      <x:c r="I2331" s="51" t="n">
        <x:v>268154</x:v>
      </x:c>
      <x:c r="J2331" s="51" t="n">
        <x:v>295024</x:v>
      </x:c>
      <x:c r="K2331" s="51" t="n">
        <x:v>320043</x:v>
      </x:c>
      <x:c r="L2331" s="52" t="n">
        <x:f>IFERROR(H2331/G2331-1,"")</x:f>
        <x:v>0.08649535120551244</x:v>
      </x:c>
      <x:c r="M2331" s="52" t="n">
        <x:f>IFERROR(I2331/H2331-1,"")</x:f>
        <x:v>0.08805330022357194</x:v>
      </x:c>
      <x:c r="N2331" s="52" t="n">
        <x:f>IFERROR(J2331/I2331-1,"")</x:f>
        <x:v>0.10020361434101299</x:v>
      </x:c>
      <x:c r="O2331" s="52" t="n">
        <x:f>IFERROR(K2331/J2331-1,"")</x:f>
        <x:v>0.08480327024242085</x:v>
      </x:c>
      <x:c r="P2331" s="52" t="n">
        <x:f>IFERROR((K2331/G2331)^(1/4)-1,"")</x:f>
        <x:v>0.08987207226952543</x:v>
      </x:c>
      <x:c r="Q2331" s="51" t="n">
        <x:v>22816</x:v>
      </x:c>
      <x:c r="R2331" s="52" t="n">
        <x:f>IFERROR(Q2331/K2331,"")</x:f>
        <x:v>0.0712904203497655</x:v>
      </x:c>
      <x:c r="S2331" s="53" t="n">
        <x:v>44348</x:v>
      </x:c>
      <x:c r="T2331" s="50" t="str">
        <x:v>not_identified_before_local_window</x:v>
      </x:c>
      <x:c r="U2331" s="50" t="str">
        <x:v>株式会社ＮＳホールディングス</x:v>
      </x:c>
      <x:c r="V2331" s="54" t="n">
        <x:v>0.1201</x:v>
      </x:c>
      <x:c r="W2331" s="50" t="str">
        <x:v>中 山 哲 也</x:v>
      </x:c>
      <x:c r="X2331" s="50" t="b">
        <x:f>AND(COUNT(L2331:O2331)=4,L2331&gt;='設定'!$B$6,M2331&gt;='設定'!$B$6,N2331&gt;='設定'!$B$6,O2331&gt;='設定'!$B$6)</x:f>
        <x:v>0</x:v>
      </x:c>
      <x:c r="Y2331" s="50" t="b">
        <x:f>AND(COUNT(G2331:K2331)=5,P2331&gt;='設定'!$B$7)</x:f>
        <x:v>0</x:v>
      </x:c>
      <x:c r="Z2331" s="50" t="b">
        <x:f>AND(ISNUMBER(R2331),R2331&gt;='設定'!$B$8)</x:f>
        <x:v>0</x:v>
      </x:c>
      <x:c r="AA2331" s="50" t="b">
        <x:f>AND(ISNUMBER(S2331),S2331&gt;=DATE(YEAR('設定'!$B$10)-'設定'!$B$9,MONTH('設定'!$B$10),DAY('設定'!$B$10)))</x:f>
        <x:v>0</x:v>
      </x:c>
      <x:c r="AB2331" s="55" t="b">
        <x:v>0</x:v>
      </x:c>
      <x:c r="AC2331" s="55" t="b">
        <x:v>0</x:v>
      </x:c>
      <x:c r="AD2331" s="50" t="n">
        <x:f>IF(X2331,1,0)+IF(Z2331,1,0)+IF(AA2331,1,0)+IF(AB2331,1,0)</x:f>
        <x:v>0</x:v>
      </x:c>
      <x:c r="AE2331" s="50" t="n">
        <x:f>IF(Y2331,1,0)+IF(Z2331,1,0)+IF(AA2331,1,0)+IF(AB2331,1,0)</x:f>
        <x:v>0</x:v>
      </x:c>
      <x:c r="AF2331" s="50" t="n">
        <x:f>IF(Y2331,1,0)+IF(Z2331,1,0)+IF(AA2331,1,0)+IF(AC2331,1,0)</x:f>
        <x:v>0</x:v>
      </x:c>
      <x:c r="AG2331" s="53" t="n">
        <x:v>44348</x:v>
      </x:c>
      <x:c r="AH2331" s="50" t="str">
        <x:v>S100XRJW</x:v>
      </x:c>
      <x:c r="AI2331" s="50" t="str">
        <x:v>NetSalesSummaryOfBusinessResults</x:v>
      </x:c>
      <x:c r="AJ2331" s="50" t="str">
        <x:v>OperatingIncome</x:v>
      </x:c>
      <x:c r="AK2331" s="53" t="n">
        <x:v>46022</x:v>
      </x:c>
      <x:c r="AL2331" s="50" t="str">
        <x:v>365/365/365/366/365</x:v>
      </x:c>
      <x:c r="AM2331" s="51" t="n">
        <x:v>65940444</x:v>
      </x:c>
      <x:c r="AN2331" s="51" t="n">
        <x:v>2210</x:v>
      </x:c>
      <x:c r="AO2331" s="51" t="n">
        <x:f>IFERROR(AM2331*AN2331,"")</x:f>
        <x:v>145728381240</x:v>
      </x:c>
      <x:c r="AP2331" s="56" t="n">
        <x:f>IFERROR(AO2331/(K2331*1000000),"")</x:f>
        <x:v>0.4553400050618198</x:v>
      </x:c>
      <x:c r="AQ2331" s="57" t="n">
        <x:v>335124091.6666667</x:v>
      </x:c>
      <x:c r="AR2331" s="52" t="n">
        <x:v>0.26922426864652</x:v>
      </x:c>
      <x:c r="AS2331" s="52" t="n">
        <x:v>-0.4641418477667076</x:v>
      </x:c>
      <x:c r="AT2331" s="55" t="b">
        <x:v>1</x:v>
      </x:c>
      <x:c r="AU2331" s="50"/>
      <x:c r="AV2331" s="58" t="n">
        <x:v>-0.0854639067017363</x:v>
      </x:c>
      <x:c r="AW2331" s="50" t="n">
        <x:v>2507</x:v>
      </x:c>
      <x:c r="AX2331" s="50" t="str">
        <x:v>Core Moat</x:v>
      </x:c>
      <x:c r="AY2331" s="50" t="str">
        <x:v>目立つ機械的警告なし（定性確認は別途必要）</x:v>
      </x:c>
      <x:c r="AZ2331" s="59" t="str">
        <x:v>2026-03-18 10:00</x:v>
      </x:c>
      <x:c r="BA2331" s="53"/>
      <x:c r="BB2331" s="50"/>
      <x:c r="BC2331" s="50"/>
      <x:c r="BD2331" s="50" t="str">
        <x:v>TOPIX Small 1</x:v>
      </x:c>
    </x:row>
    <x:row r="2332">
      <x:c r="A2332" s="50" t="n">
        <x:v>2331</x:v>
      </x:c>
      <x:c r="B2332" s="50" t="str">
        <x:v>9267</x:v>
      </x:c>
      <x:c r="C2332" s="50" t="str">
        <x:v>9267.T</x:v>
      </x:c>
      <x:c r="D2332" s="50" t="str">
        <x:v>Genky DrugStores Co.,Ltd.</x:v>
      </x:c>
      <x:c r="E2332" s="50" t="str">
        <x:v>Prime Market (Domestic)</x:v>
      </x:c>
      <x:c r="F2332" s="50" t="str">
        <x:v>Retail Trade</x:v>
      </x:c>
      <x:c r="G2332" s="51" t="n">
        <x:v>142376</x:v>
      </x:c>
      <x:c r="H2332" s="51" t="n">
        <x:v>154639</x:v>
      </x:c>
      <x:c r="I2332" s="51" t="n">
        <x:v>169059</x:v>
      </x:c>
      <x:c r="J2332" s="51" t="n">
        <x:v>184860</x:v>
      </x:c>
      <x:c r="K2332" s="51" t="n">
        <x:v>200786</x:v>
      </x:c>
      <x:c r="L2332" s="52" t="n">
        <x:f>IFERROR(H2332/G2332-1,"")</x:f>
        <x:v>0.0861310895094678</x:v>
      </x:c>
      <x:c r="M2332" s="52" t="n">
        <x:f>IFERROR(I2332/H2332-1,"")</x:f>
        <x:v>0.09324943901603078</x:v>
      </x:c>
      <x:c r="N2332" s="52" t="n">
        <x:f>IFERROR(J2332/I2332-1,"")</x:f>
        <x:v>0.0934644118325556</x:v>
      </x:c>
      <x:c r="O2332" s="52" t="n">
        <x:f>IFERROR(K2332/J2332-1,"")</x:f>
        <x:v>0.08615168235421411</x:v>
      </x:c>
      <x:c r="P2332" s="52" t="n">
        <x:f>IFERROR((K2332/G2332)^(1/4)-1,"")</x:f>
        <x:v>0.08974318098651879</x:v>
      </x:c>
      <x:c r="Q2332" s="51" t="n">
        <x:v>9658</x:v>
      </x:c>
      <x:c r="R2332" s="52" t="n">
        <x:f>IFERROR(Q2332/K2332,"")</x:f>
        <x:v>0.04810096321456675</x:v>
      </x:c>
      <x:c r="S2332" s="53" t="n">
        <x:v>38322</x:v>
      </x:c>
      <x:c r="T2332" s="50" t="str">
        <x:v>EDINET_company_history</x:v>
      </x:c>
      <x:c r="U2332" s="50" t="str">
        <x:v>フジナガインターナショナルキャピタルズ有限会社</x:v>
      </x:c>
      <x:c r="V2332" s="54" t="n">
        <x:v>0.3812</x:v>
      </x:c>
      <x:c r="W2332" s="50" t="str">
        <x:v>藤永 賢一 / 吉岡 伸洋</x:v>
      </x:c>
      <x:c r="X2332" s="50" t="b">
        <x:f>AND(COUNT(L2332:O2332)=4,L2332&gt;='設定'!$B$6,M2332&gt;='設定'!$B$6,N2332&gt;='設定'!$B$6,O2332&gt;='設定'!$B$6)</x:f>
        <x:v>0</x:v>
      </x:c>
      <x:c r="Y2332" s="50" t="b">
        <x:f>AND(COUNT(G2332:K2332)=5,P2332&gt;='設定'!$B$7)</x:f>
        <x:v>0</x:v>
      </x:c>
      <x:c r="Z2332" s="50" t="b">
        <x:f>AND(ISNUMBER(R2332),R2332&gt;='設定'!$B$8)</x:f>
        <x:v>0</x:v>
      </x:c>
      <x:c r="AA2332" s="50" t="b">
        <x:f>AND(ISNUMBER(S2332),S2332&gt;=DATE(YEAR('設定'!$B$10)-'設定'!$B$9,MONTH('設定'!$B$10),DAY('設定'!$B$10)))</x:f>
        <x:v>0</x:v>
      </x:c>
      <x:c r="AB2332" s="55" t="b">
        <x:v>0</x:v>
      </x:c>
      <x:c r="AC2332" s="55" t="b">
        <x:v>0</x:v>
      </x:c>
      <x:c r="AD2332" s="50" t="n">
        <x:f>IF(X2332,1,0)+IF(Z2332,1,0)+IF(AA2332,1,0)+IF(AB2332,1,0)</x:f>
        <x:v>0</x:v>
      </x:c>
      <x:c r="AE2332" s="50" t="n">
        <x:f>IF(Y2332,1,0)+IF(Z2332,1,0)+IF(AA2332,1,0)+IF(AB2332,1,0)</x:f>
        <x:v>0</x:v>
      </x:c>
      <x:c r="AF2332" s="50" t="n">
        <x:f>IF(Y2332,1,0)+IF(Z2332,1,0)+IF(AA2332,1,0)+IF(AC2332,1,0)</x:f>
        <x:v>0</x:v>
      </x:c>
      <x:c r="AG2332" s="53" t="n">
        <x:v>44348</x:v>
      </x:c>
      <x:c r="AH2332" s="50" t="str">
        <x:v>S100WNXO</x:v>
      </x:c>
      <x:c r="AI2332" s="50" t="str">
        <x:v>NetSalesSummaryOfBusinessResults</x:v>
      </x:c>
      <x:c r="AJ2332" s="50" t="str">
        <x:v>OperatingIncome</x:v>
      </x:c>
      <x:c r="AK2332" s="53" t="n">
        <x:v>45828</x:v>
      </x:c>
      <x:c r="AL2332" s="50" t="str">
        <x:v>365/365/365/366/365</x:v>
      </x:c>
      <x:c r="AM2332" s="51" t="n">
        <x:v>30395968</x:v>
      </x:c>
      <x:c r="AN2332" s="51" t="n">
        <x:v>3310</x:v>
      </x:c>
      <x:c r="AO2332" s="51" t="n">
        <x:f>IFERROR(AM2332*AN2332,"")</x:f>
        <x:v>100610654080</x:v>
      </x:c>
      <x:c r="AP2332" s="56" t="n">
        <x:f>IFERROR(AO2332/(K2332*1000000),"")</x:f>
        <x:v>0.5010840102397578</x:v>
      </x:c>
      <x:c r="AQ2332" s="57" t="n">
        <x:v>320991541.6666667</x:v>
      </x:c>
      <x:c r="AR2332" s="52" t="n">
        <x:v>0.3710811072264399</x:v>
      </x:c>
      <x:c r="AS2332" s="52" t="n">
        <x:v>-0.5217390554162196</x:v>
      </x:c>
      <x:c r="AT2332" s="55" t="b">
        <x:v>1</x:v>
      </x:c>
      <x:c r="AU2332" s="50"/>
      <x:c r="AV2332" s="58" t="n">
        <x:v>-0.181267966922583</x:v>
      </x:c>
      <x:c r="AW2332" s="50" t="n">
        <x:v>2960</x:v>
      </x:c>
      <x:c r="AX2332" s="50" t="str">
        <x:v>Transformation Moat</x:v>
      </x:c>
      <x:c r="AY2332" s="50" t="str">
        <x:v>目立つ機械的警告なし（定性確認は別途必要）</x:v>
      </x:c>
      <x:c r="AZ2332" s="59" t="str">
        <x:v>2025-09-10 10:53</x:v>
      </x:c>
      <x:c r="BA2332" s="53" t="n">
        <x:v>38322</x:v>
      </x:c>
      <x:c r="BB2332" s="50"/>
      <x:c r="BC2332" s="50"/>
      <x:c r="BD2332" s="50" t="str">
        <x:v>TOPIX Small 1</x:v>
      </x:c>
    </x:row>
    <x:row r="2333">
      <x:c r="A2333" s="50" t="n">
        <x:v>2332</x:v>
      </x:c>
      <x:c r="B2333" s="50" t="str">
        <x:v>7780</x:v>
      </x:c>
      <x:c r="C2333" s="50" t="str">
        <x:v>7780.T</x:v>
      </x:c>
      <x:c r="D2333" s="50" t="str">
        <x:v>Menicon Co.,Ltd.</x:v>
      </x:c>
      <x:c r="E2333" s="50" t="str">
        <x:v>Prime Market (Domestic)</x:v>
      </x:c>
      <x:c r="F2333" s="50" t="str">
        <x:v>Precision Instruments</x:v>
      </x:c>
      <x:c r="G2333" s="51" t="n">
        <x:v>86209</x:v>
      </x:c>
      <x:c r="H2333" s="51" t="n">
        <x:v>100172</x:v>
      </x:c>
      <x:c r="I2333" s="51" t="n">
        <x:v>110194</x:v>
      </x:c>
      <x:c r="J2333" s="51" t="n">
        <x:v>116192</x:v>
      </x:c>
      <x:c r="K2333" s="51" t="n">
        <x:v>121491</x:v>
      </x:c>
      <x:c r="L2333" s="52" t="n">
        <x:f>IFERROR(H2333/G2333-1,"")</x:f>
        <x:v>0.16196684800890848</x:v>
      </x:c>
      <x:c r="M2333" s="52" t="n">
        <x:f>IFERROR(I2333/H2333-1,"")</x:f>
        <x:v>0.10004791758175946</x:v>
      </x:c>
      <x:c r="N2333" s="52" t="n">
        <x:f>IFERROR(J2333/I2333-1,"")</x:f>
        <x:v>0.05443127575004092</x:v>
      </x:c>
      <x:c r="O2333" s="52" t="n">
        <x:f>IFERROR(K2333/J2333-1,"")</x:f>
        <x:v>0.04560554943541728</x:v>
      </x:c>
      <x:c r="P2333" s="52" t="n">
        <x:f>IFERROR((K2333/G2333)^(1/4)-1,"")</x:f>
        <x:v>0.0895517807477002</x:v>
      </x:c>
      <x:c r="Q2333" s="51" t="n">
        <x:v>10051</x:v>
      </x:c>
      <x:c r="R2333" s="52" t="n">
        <x:f>IFERROR(Q2333/K2333,"")</x:f>
        <x:v>0.08273040801376233</x:v>
      </x:c>
      <x:c r="S2333" s="53" t="n">
        <x:v>42156</x:v>
      </x:c>
      <x:c r="T2333" s="50" t="str">
        <x:v>EDINET_company_history</x:v>
      </x:c>
      <x:c r="U2333" s="50" t="str">
        <x:v>日本マスタートラスト信託銀行株式会社（信託口）</x:v>
      </x:c>
      <x:c r="V2333" s="54" t="n">
        <x:v>0.1228</x:v>
      </x:c>
      <x:c r="W2333" s="50"/>
      <x:c r="X2333" s="50" t="b">
        <x:f>AND(COUNT(L2333:O2333)=4,L2333&gt;='設定'!$B$6,M2333&gt;='設定'!$B$6,N2333&gt;='設定'!$B$6,O2333&gt;='設定'!$B$6)</x:f>
        <x:v>0</x:v>
      </x:c>
      <x:c r="Y2333" s="50" t="b">
        <x:f>AND(COUNT(G2333:K2333)=5,P2333&gt;='設定'!$B$7)</x:f>
        <x:v>0</x:v>
      </x:c>
      <x:c r="Z2333" s="50" t="b">
        <x:f>AND(ISNUMBER(R2333),R2333&gt;='設定'!$B$8)</x:f>
        <x:v>0</x:v>
      </x:c>
      <x:c r="AA2333" s="50" t="b">
        <x:f>AND(ISNUMBER(S2333),S2333&gt;=DATE(YEAR('設定'!$B$10)-'設定'!$B$9,MONTH('設定'!$B$10),DAY('設定'!$B$10)))</x:f>
        <x:v>0</x:v>
      </x:c>
      <x:c r="AB2333" s="55" t="b">
        <x:v>0</x:v>
      </x:c>
      <x:c r="AC2333" s="55" t="b">
        <x:v>0</x:v>
      </x:c>
      <x:c r="AD2333" s="50" t="n">
        <x:f>IF(X2333,1,0)+IF(Z2333,1,0)+IF(AA2333,1,0)+IF(AB2333,1,0)</x:f>
        <x:v>0</x:v>
      </x:c>
      <x:c r="AE2333" s="50" t="n">
        <x:f>IF(Y2333,1,0)+IF(Z2333,1,0)+IF(AA2333,1,0)+IF(AB2333,1,0)</x:f>
        <x:v>0</x:v>
      </x:c>
      <x:c r="AF2333" s="50" t="n">
        <x:f>IF(Y2333,1,0)+IF(Z2333,1,0)+IF(AA2333,1,0)+IF(AC2333,1,0)</x:f>
        <x:v>0</x:v>
      </x:c>
      <x:c r="AG2333" s="53" t="n">
        <x:v>44348</x:v>
      </x:c>
      <x:c r="AH2333" s="50" t="str">
        <x:v>S100W68P</x:v>
      </x:c>
      <x:c r="AI2333" s="50" t="str">
        <x:v>NetSalesSummaryOfBusinessResults</x:v>
      </x:c>
      <x:c r="AJ2333" s="50" t="str">
        <x:v>OperatingIncome</x:v>
      </x:c>
      <x:c r="AK2333" s="53" t="n">
        <x:v>45747</x:v>
      </x:c>
      <x:c r="AL2333" s="50" t="str">
        <x:v>365/365/365/366/365</x:v>
      </x:c>
      <x:c r="AM2333" s="51" t="n">
        <x:v>76645788</x:v>
      </x:c>
      <x:c r="AN2333" s="51" t="n">
        <x:v>1625</x:v>
      </x:c>
      <x:c r="AO2333" s="51" t="n">
        <x:f>IFERROR(AM2333*AN2333,"")</x:f>
        <x:v>124549405500</x:v>
      </x:c>
      <x:c r="AP2333" s="56" t="n">
        <x:f>IFERROR(AO2333/(K2333*1000000),"")</x:f>
        <x:v>1.0251739264636888</x:v>
      </x:c>
      <x:c r="AQ2333" s="57" t="n">
        <x:v>448455850</x:v>
      </x:c>
      <x:c r="AR2333" s="52" t="n">
        <x:v>0.3641403083958516</x:v>
      </x:c>
      <x:c r="AS2333" s="52" t="n">
        <x:v>-0.7765978492128986</x:v>
      </x:c>
      <x:c r="AT2333" s="55" t="b">
        <x:v>1</x:v>
      </x:c>
      <x:c r="AU2333" s="50"/>
      <x:c r="AV2333" s="58" t="n">
        <x:v>0.2624177959794259</x:v>
      </x:c>
      <x:c r="AW2333" s="50" t="n">
        <x:v>516</x:v>
      </x:c>
      <x:c r="AX2333" s="50" t="str">
        <x:v>Future Moat</x:v>
      </x:c>
      <x:c r="AY2333" s="50" t="str">
        <x:v>ローカル5年最大下落率-60%以下</x:v>
      </x:c>
      <x:c r="AZ2333" s="59" t="str">
        <x:v>2025-06-27 14:02</x:v>
      </x:c>
      <x:c r="BA2333" s="53" t="n">
        <x:v>42156</x:v>
      </x:c>
      <x:c r="BB2333" s="50"/>
      <x:c r="BC2333" s="50"/>
      <x:c r="BD2333" s="50" t="str">
        <x:v>TOPIX Small 1</x:v>
      </x:c>
    </x:row>
    <x:row r="2334">
      <x:c r="A2334" s="50" t="n">
        <x:v>2333</x:v>
      </x:c>
      <x:c r="B2334" s="50" t="str">
        <x:v>1429</x:v>
      </x:c>
      <x:c r="C2334" s="50" t="str">
        <x:v>1429.T</x:v>
      </x:c>
      <x:c r="D2334" s="50" t="str">
        <x:v>Nippon Aqua Co.,Ltd.</x:v>
      </x:c>
      <x:c r="E2334" s="50" t="str">
        <x:v>Prime Market (Domestic)</x:v>
      </x:c>
      <x:c r="F2334" s="50" t="str">
        <x:v>Construction</x:v>
      </x:c>
      <x:c r="G2334" s="51" t="n">
        <x:v>23903.421</x:v>
      </x:c>
      <x:c r="H2334" s="51" t="n">
        <x:v>25670.205</x:v>
      </x:c>
      <x:c r="I2334" s="51" t="n">
        <x:v>28341.797</x:v>
      </x:c>
      <x:c r="J2334" s="51" t="n">
        <x:v>30265.345</x:v>
      </x:c>
      <x:c r="K2334" s="51" t="n">
        <x:v>33670.846</x:v>
      </x:c>
      <x:c r="L2334" s="52" t="n">
        <x:f>IFERROR(H2334/G2334-1,"")</x:f>
        <x:v>0.07391343690930285</x:v>
      </x:c>
      <x:c r="M2334" s="52" t="n">
        <x:f>IFERROR(I2334/H2334-1,"")</x:f>
        <x:v>0.10407365270359148</x:v>
      </x:c>
      <x:c r="N2334" s="52" t="n">
        <x:f>IFERROR(J2334/I2334-1,"")</x:f>
        <x:v>0.06786965554795277</x:v>
      </x:c>
      <x:c r="O2334" s="52" t="n">
        <x:f>IFERROR(K2334/J2334-1,"")</x:f>
        <x:v>0.1125214663834162</x:v>
      </x:c>
      <x:c r="P2334" s="52" t="n">
        <x:f>IFERROR((K2334/G2334)^(1/4)-1,"")</x:f>
        <x:v>0.08942789674368168</x:v>
      </x:c>
      <x:c r="Q2334" s="51" t="n">
        <x:v>2774.429</x:v>
      </x:c>
      <x:c r="R2334" s="52" t="n">
        <x:f>IFERROR(Q2334/K2334,"")</x:f>
        <x:v>0.08239855333602251</x:v>
      </x:c>
      <x:c r="S2334" s="53" t="n">
        <x:v>41609</x:v>
      </x:c>
      <x:c r="T2334" s="50" t="str">
        <x:v>EDINET_company_history</x:v>
      </x:c>
      <x:c r="U2334" s="50" t="str">
        <x:v>株式会社ヒノキヤグループ</x:v>
      </x:c>
      <x:c r="V2334" s="54" t="n">
        <x:v>0.5494</x:v>
      </x:c>
      <x:c r="W2334" s="50" t="str">
        <x:v>中村 文隆</x:v>
      </x:c>
      <x:c r="X2334" s="50" t="b">
        <x:f>AND(COUNT(L2334:O2334)=4,L2334&gt;='設定'!$B$6,M2334&gt;='設定'!$B$6,N2334&gt;='設定'!$B$6,O2334&gt;='設定'!$B$6)</x:f>
        <x:v>0</x:v>
      </x:c>
      <x:c r="Y2334" s="50" t="b">
        <x:f>AND(COUNT(G2334:K2334)=5,P2334&gt;='設定'!$B$7)</x:f>
        <x:v>0</x:v>
      </x:c>
      <x:c r="Z2334" s="50" t="b">
        <x:f>AND(ISNUMBER(R2334),R2334&gt;='設定'!$B$8)</x:f>
        <x:v>0</x:v>
      </x:c>
      <x:c r="AA2334" s="50" t="b">
        <x:f>AND(ISNUMBER(S2334),S2334&gt;=DATE(YEAR('設定'!$B$10)-'設定'!$B$9,MONTH('設定'!$B$10),DAY('設定'!$B$10)))</x:f>
        <x:v>0</x:v>
      </x:c>
      <x:c r="AB2334" s="55" t="b">
        <x:v>0</x:v>
      </x:c>
      <x:c r="AC2334" s="55" t="b">
        <x:v>0</x:v>
      </x:c>
      <x:c r="AD2334" s="50" t="n">
        <x:f>IF(X2334,1,0)+IF(Z2334,1,0)+IF(AA2334,1,0)+IF(AB2334,1,0)</x:f>
        <x:v>0</x:v>
      </x:c>
      <x:c r="AE2334" s="50" t="n">
        <x:f>IF(Y2334,1,0)+IF(Z2334,1,0)+IF(AA2334,1,0)+IF(AB2334,1,0)</x:f>
        <x:v>0</x:v>
      </x:c>
      <x:c r="AF2334" s="50" t="n">
        <x:f>IF(Y2334,1,0)+IF(Z2334,1,0)+IF(AA2334,1,0)+IF(AC2334,1,0)</x:f>
        <x:v>0</x:v>
      </x:c>
      <x:c r="AG2334" s="53" t="n">
        <x:v>44348</x:v>
      </x:c>
      <x:c r="AH2334" s="50" t="str">
        <x:v>S100XUQB</x:v>
      </x:c>
      <x:c r="AI2334" s="50" t="str">
        <x:v>NetSalesSummaryOfBusinessResults</x:v>
      </x:c>
      <x:c r="AJ2334" s="50" t="str">
        <x:v>OperatingIncome</x:v>
      </x:c>
      <x:c r="AK2334" s="53" t="n">
        <x:v>46022</x:v>
      </x:c>
      <x:c r="AL2334" s="50" t="str">
        <x:v>365/365/365/366/365</x:v>
      </x:c>
      <x:c r="AM2334" s="51" t="n">
        <x:v>32211300</x:v>
      </x:c>
      <x:c r="AN2334" s="51" t="n">
        <x:v>693</x:v>
      </x:c>
      <x:c r="AO2334" s="51" t="n">
        <x:f>IFERROR(AM2334*AN2334,"")</x:f>
        <x:v>22322430900</x:v>
      </x:c>
      <x:c r="AP2334" s="56" t="n">
        <x:f>IFERROR(AO2334/(K2334*1000000),"")</x:f>
        <x:v>0.6629602030195499</x:v>
      </x:c>
      <x:c r="AQ2334" s="57" t="n">
        <x:v>148338330</x:v>
      </x:c>
      <x:c r="AR2334" s="52" t="n">
        <x:v>0.339531651369267</x:v>
      </x:c>
      <x:c r="AS2334" s="52" t="n">
        <x:v>-0.3788018364985965</x:v>
      </x:c>
      <x:c r="AT2334" s="55" t="b">
        <x:v>1</x:v>
      </x:c>
      <x:c r="AU2334" s="50"/>
      <x:c r="AV2334" s="58" t="n">
        <x:v>-0.1443084123055483</x:v>
      </x:c>
      <x:c r="AW2334" s="50" t="n">
        <x:v>2824</x:v>
      </x:c>
      <x:c r="AX2334" s="50" t="str">
        <x:v>Core Moat</x:v>
      </x:c>
      <x:c r="AY2334" s="50" t="str">
        <x:v>目立つ機械的警告なし（定性確認は別途必要）</x:v>
      </x:c>
      <x:c r="AZ2334" s="59" t="str">
        <x:v>2026-03-27 11:37</x:v>
      </x:c>
      <x:c r="BA2334" s="53" t="n">
        <x:v>41609</x:v>
      </x:c>
      <x:c r="BB2334" s="50"/>
      <x:c r="BC2334" s="50"/>
      <x:c r="BD2334" s="50"/>
    </x:row>
    <x:row r="2335">
      <x:c r="A2335" s="50" t="n">
        <x:v>2334</x:v>
      </x:c>
      <x:c r="B2335" s="50" t="str">
        <x:v>7236</x:v>
      </x:c>
      <x:c r="C2335" s="50" t="str">
        <x:v>7236.T</x:v>
      </x:c>
      <x:c r="D2335" s="50" t="str">
        <x:v>T.RAD Co., Ltd.</x:v>
      </x:c>
      <x:c r="E2335" s="50" t="str">
        <x:v>Prime Market (Domestic)</x:v>
      </x:c>
      <x:c r="F2335" s="50" t="str">
        <x:v>Transportation Equipment</x:v>
      </x:c>
      <x:c r="G2335" s="51" t="n">
        <x:v>113046</x:v>
      </x:c>
      <x:c r="H2335" s="51" t="n">
        <x:v>133581</x:v>
      </x:c>
      <x:c r="I2335" s="51" t="n">
        <x:v>149413</x:v>
      </x:c>
      <x:c r="J2335" s="51" t="n">
        <x:v>158659</x:v>
      </x:c>
      <x:c r="K2335" s="51" t="n">
        <x:v>159235</x:v>
      </x:c>
      <x:c r="L2335" s="52" t="n">
        <x:f>IFERROR(H2335/G2335-1,"")</x:f>
        <x:v>0.18165171700015925</x:v>
      </x:c>
      <x:c r="M2335" s="52" t="n">
        <x:f>IFERROR(I2335/H2335-1,"")</x:f>
        <x:v>0.118519849379777</x:v>
      </x:c>
      <x:c r="N2335" s="52" t="n">
        <x:f>IFERROR(J2335/I2335-1,"")</x:f>
        <x:v>0.061882165541151</x:v>
      </x:c>
      <x:c r="O2335" s="52" t="n">
        <x:f>IFERROR(K2335/J2335-1,"")</x:f>
        <x:v>0.0036304275206575642</x:v>
      </x:c>
      <x:c r="P2335" s="52" t="n">
        <x:f>IFERROR((K2335/G2335)^(1/4)-1,"")</x:f>
        <x:v>0.08942122692056076</x:v>
      </x:c>
      <x:c r="Q2335" s="51" t="n">
        <x:v>7316</x:v>
      </x:c>
      <x:c r="R2335" s="52" t="n">
        <x:f>IFERROR(Q2335/K2335,"")</x:f>
        <x:v>0.045944672967626464</x:v>
      </x:c>
      <x:c r="S2335" s="53" t="n">
        <x:v>22555</x:v>
      </x:c>
      <x:c r="T2335" s="50" t="str">
        <x:v>EDINET_company_history</x:v>
      </x:c>
      <x:c r="U2335" s="50" t="str">
        <x:v>株式会社陣屋コネクト</x:v>
      </x:c>
      <x:c r="V2335" s="54" t="n">
        <x:v>0.3462</x:v>
      </x:c>
      <x:c r="W2335" s="50" t="str">
        <x:v>宮﨑 富夫</x:v>
      </x:c>
      <x:c r="X2335" s="50" t="b">
        <x:f>AND(COUNT(L2335:O2335)=4,L2335&gt;='設定'!$B$6,M2335&gt;='設定'!$B$6,N2335&gt;='設定'!$B$6,O2335&gt;='設定'!$B$6)</x:f>
        <x:v>0</x:v>
      </x:c>
      <x:c r="Y2335" s="50" t="b">
        <x:f>AND(COUNT(G2335:K2335)=5,P2335&gt;='設定'!$B$7)</x:f>
        <x:v>0</x:v>
      </x:c>
      <x:c r="Z2335" s="50" t="b">
        <x:f>AND(ISNUMBER(R2335),R2335&gt;='設定'!$B$8)</x:f>
        <x:v>0</x:v>
      </x:c>
      <x:c r="AA2335" s="50" t="b">
        <x:f>AND(ISNUMBER(S2335),S2335&gt;=DATE(YEAR('設定'!$B$10)-'設定'!$B$9,MONTH('設定'!$B$10),DAY('設定'!$B$10)))</x:f>
        <x:v>0</x:v>
      </x:c>
      <x:c r="AB2335" s="55" t="b">
        <x:v>0</x:v>
      </x:c>
      <x:c r="AC2335" s="55" t="b">
        <x:v>0</x:v>
      </x:c>
      <x:c r="AD2335" s="50" t="n">
        <x:f>IF(X2335,1,0)+IF(Z2335,1,0)+IF(AA2335,1,0)+IF(AB2335,1,0)</x:f>
        <x:v>0</x:v>
      </x:c>
      <x:c r="AE2335" s="50" t="n">
        <x:f>IF(Y2335,1,0)+IF(Z2335,1,0)+IF(AA2335,1,0)+IF(AB2335,1,0)</x:f>
        <x:v>0</x:v>
      </x:c>
      <x:c r="AF2335" s="50" t="n">
        <x:f>IF(Y2335,1,0)+IF(Z2335,1,0)+IF(AA2335,1,0)+IF(AC2335,1,0)</x:f>
        <x:v>0</x:v>
      </x:c>
      <x:c r="AG2335" s="53" t="n">
        <x:v>44348</x:v>
      </x:c>
      <x:c r="AH2335" s="50" t="str">
        <x:v>S100VYN1</x:v>
      </x:c>
      <x:c r="AI2335" s="50" t="str">
        <x:v>NetSalesSummaryOfBusinessResults</x:v>
      </x:c>
      <x:c r="AJ2335" s="50" t="str">
        <x:v>OperatingIncome</x:v>
      </x:c>
      <x:c r="AK2335" s="53" t="n">
        <x:v>45747</x:v>
      </x:c>
      <x:c r="AL2335" s="50" t="str">
        <x:v>365/365/365/366/365</x:v>
      </x:c>
      <x:c r="AM2335" s="51" t="n">
        <x:v>6354011</x:v>
      </x:c>
      <x:c r="AN2335" s="51" t="n">
        <x:v>15320</x:v>
      </x:c>
      <x:c r="AO2335" s="51" t="n">
        <x:f>IFERROR(AM2335*AN2335,"")</x:f>
        <x:v>97343448520</x:v>
      </x:c>
      <x:c r="AP2335" s="56" t="n">
        <x:f>IFERROR(AO2335/(K2335*1000000),"")</x:f>
        <x:v>0.6113194242471819</x:v>
      </x:c>
      <x:c r="AQ2335" s="57" t="n">
        <x:v>558537033.3333334</x:v>
      </x:c>
      <x:c r="AR2335" s="52" t="n">
        <x:v>0.4765349658276748</x:v>
      </x:c>
      <x:c r="AS2335" s="52" t="n">
        <x:v>-0.4540150665829136</x:v>
      </x:c>
      <x:c r="AT2335" s="55" t="b">
        <x:v>1</x:v>
      </x:c>
      <x:c r="AU2335" s="50"/>
      <x:c r="AV2335" s="58" t="n">
        <x:v>0.1537781496024395</x:v>
      </x:c>
      <x:c r="AW2335" s="50" t="n">
        <x:v>925</x:v>
      </x:c>
      <x:c r="AX2335" s="50" t="str">
        <x:v>Transformation Moat</x:v>
      </x:c>
      <x:c r="AY2335" s="50" t="str">
        <x:v>目立つ機械的警告なし（定性確認は別途必要）</x:v>
      </x:c>
      <x:c r="AZ2335" s="59" t="str">
        <x:v>2025-06-17 13:06</x:v>
      </x:c>
      <x:c r="BA2335" s="53" t="n">
        <x:v>22555</x:v>
      </x:c>
      <x:c r="BB2335" s="50"/>
      <x:c r="BC2335" s="50"/>
      <x:c r="BD2335" s="50" t="str">
        <x:v>TOPIX Small 2</x:v>
      </x:c>
    </x:row>
    <x:row r="2336">
      <x:c r="A2336" s="50" t="n">
        <x:v>2335</x:v>
      </x:c>
      <x:c r="B2336" s="50" t="str">
        <x:v>7607</x:v>
      </x:c>
      <x:c r="C2336" s="50" t="str">
        <x:v>7607.T</x:v>
      </x:c>
      <x:c r="D2336" s="50" t="str">
        <x:v>Shinwa Co.,Ltd.</x:v>
      </x:c>
      <x:c r="E2336" s="50" t="str">
        <x:v>Prime Market (Domestic)</x:v>
      </x:c>
      <x:c r="F2336" s="50" t="str">
        <x:v>Wholesale Trade</x:v>
      </x:c>
      <x:c r="G2336" s="51" t="n">
        <x:v>61160.734</x:v>
      </x:c>
      <x:c r="H2336" s="51" t="n">
        <x:v>71062.63</x:v>
      </x:c>
      <x:c r="I2336" s="51" t="n">
        <x:v>76114.006</x:v>
      </x:c>
      <x:c r="J2336" s="51" t="n">
        <x:v>77845.803</x:v>
      </x:c>
      <x:c r="K2336" s="51" t="n">
        <x:v>86146.486</x:v>
      </x:c>
      <x:c r="L2336" s="52" t="n">
        <x:f>IFERROR(H2336/G2336-1,"")</x:f>
        <x:v>0.1618995612446379</x:v>
      </x:c>
      <x:c r="M2336" s="52" t="n">
        <x:f>IFERROR(I2336/H2336-1,"")</x:f>
        <x:v>0.07108343724401966</x:v>
      </x:c>
      <x:c r="N2336" s="52" t="n">
        <x:f>IFERROR(J2336/I2336-1,"")</x:f>
        <x:v>0.022752671827574122</x:v>
      </x:c>
      <x:c r="O2336" s="52" t="n">
        <x:f>IFERROR(K2336/J2336-1,"")</x:f>
        <x:v>0.10662980764679131</x:v>
      </x:c>
      <x:c r="P2336" s="52" t="n">
        <x:f>IFERROR((K2336/G2336)^(1/4)-1,"")</x:f>
        <x:v>0.08940965393911182</x:v>
      </x:c>
      <x:c r="Q2336" s="51" t="n">
        <x:v>4536.051</x:v>
      </x:c>
      <x:c r="R2336" s="52" t="n">
        <x:f>IFERROR(Q2336/K2336,"")</x:f>
        <x:v>0.05265509030745607</x:v>
      </x:c>
      <x:c r="S2336" s="53" t="n">
        <x:v>36373</x:v>
      </x:c>
      <x:c r="T2336" s="50" t="str">
        <x:v>EDINET_company_history</x:v>
      </x:c>
      <x:c r="U2336" s="50" t="str">
        <x:v>日本マスタートラスト信託銀行株式会社（信託口）</x:v>
      </x:c>
      <x:c r="V2336" s="54" t="n">
        <x:v>0.108</x:v>
      </x:c>
      <x:c r="W2336" s="50" t="str">
        <x:v>根本 哲夫 / 瀧谷 善郎</x:v>
      </x:c>
      <x:c r="X2336" s="50" t="b">
        <x:f>AND(COUNT(L2336:O2336)=4,L2336&gt;='設定'!$B$6,M2336&gt;='設定'!$B$6,N2336&gt;='設定'!$B$6,O2336&gt;='設定'!$B$6)</x:f>
        <x:v>0</x:v>
      </x:c>
      <x:c r="Y2336" s="50" t="b">
        <x:f>AND(COUNT(G2336:K2336)=5,P2336&gt;='設定'!$B$7)</x:f>
        <x:v>0</x:v>
      </x:c>
      <x:c r="Z2336" s="50" t="b">
        <x:f>AND(ISNUMBER(R2336),R2336&gt;='設定'!$B$8)</x:f>
        <x:v>0</x:v>
      </x:c>
      <x:c r="AA2336" s="50" t="b">
        <x:f>AND(ISNUMBER(S2336),S2336&gt;=DATE(YEAR('設定'!$B$10)-'設定'!$B$9,MONTH('設定'!$B$10),DAY('設定'!$B$10)))</x:f>
        <x:v>0</x:v>
      </x:c>
      <x:c r="AB2336" s="55" t="b">
        <x:v>0</x:v>
      </x:c>
      <x:c r="AC2336" s="55" t="b">
        <x:v>0</x:v>
      </x:c>
      <x:c r="AD2336" s="50" t="n">
        <x:f>IF(X2336,1,0)+IF(Z2336,1,0)+IF(AA2336,1,0)+IF(AB2336,1,0)</x:f>
        <x:v>0</x:v>
      </x:c>
      <x:c r="AE2336" s="50" t="n">
        <x:f>IF(Y2336,1,0)+IF(Z2336,1,0)+IF(AA2336,1,0)+IF(AB2336,1,0)</x:f>
        <x:v>0</x:v>
      </x:c>
      <x:c r="AF2336" s="50" t="n">
        <x:f>IF(Y2336,1,0)+IF(Z2336,1,0)+IF(AA2336,1,0)+IF(AC2336,1,0)</x:f>
        <x:v>0</x:v>
      </x:c>
      <x:c r="AG2336" s="53" t="n">
        <x:v>44348</x:v>
      </x:c>
      <x:c r="AH2336" s="50" t="str">
        <x:v>S100X5L9</x:v>
      </x:c>
      <x:c r="AI2336" s="50" t="str">
        <x:v>NetSalesSummaryOfBusinessResults</x:v>
      </x:c>
      <x:c r="AJ2336" s="50" t="str">
        <x:v>OperatingIncome</x:v>
      </x:c>
      <x:c r="AK2336" s="53" t="n">
        <x:v>45900</x:v>
      </x:c>
      <x:c r="AL2336" s="50" t="str">
        <x:v>365/365/365/366/365</x:v>
      </x:c>
      <x:c r="AM2336" s="51" t="n">
        <x:v>13401619</x:v>
      </x:c>
      <x:c r="AN2336" s="51" t="n">
        <x:v>2925</x:v>
      </x:c>
      <x:c r="AO2336" s="51" t="n">
        <x:f>IFERROR(AM2336*AN2336,"")</x:f>
        <x:v>39199735575</x:v>
      </x:c>
      <x:c r="AP2336" s="56" t="n">
        <x:f>IFERROR(AO2336/(K2336*1000000),"")</x:f>
        <x:v>0.4550358046525543</x:v>
      </x:c>
      <x:c r="AQ2336" s="57" t="n">
        <x:v>65014403.333333336</x:v>
      </x:c>
      <x:c r="AR2336" s="52" t="n">
        <x:v>0.2399389292567329</x:v>
      </x:c>
      <x:c r="AS2336" s="52" t="n">
        <x:v>-0.28947695103091</x:v>
      </x:c>
      <x:c r="AT2336" s="55" t="b">
        <x:v>1</x:v>
      </x:c>
      <x:c r="AU2336" s="50"/>
      <x:c r="AV2336" s="58" t="n">
        <x:v>-0.0548863271615188</x:v>
      </x:c>
      <x:c r="AW2336" s="50" t="n">
        <x:v>2297</x:v>
      </x:c>
      <x:c r="AX2336" s="50" t="str">
        <x:v>Core Moat</x:v>
      </x:c>
      <x:c r="AY2336" s="50" t="str">
        <x:v>目立つ機械的警告なし（定性確認は別途必要）</x:v>
      </x:c>
      <x:c r="AZ2336" s="59" t="str">
        <x:v>2025-11-19 13:32</x:v>
      </x:c>
      <x:c r="BA2336" s="53" t="n">
        <x:v>36373</x:v>
      </x:c>
      <x:c r="BB2336" s="50"/>
      <x:c r="BC2336" s="50"/>
      <x:c r="BD2336" s="50" t="str">
        <x:v>TOPIX Small 2</x:v>
      </x:c>
    </x:row>
    <x:row r="2337">
      <x:c r="A2337" s="50" t="n">
        <x:v>2336</x:v>
      </x:c>
      <x:c r="B2337" s="50" t="str">
        <x:v>5949</x:v>
      </x:c>
      <x:c r="C2337" s="50" t="str">
        <x:v>5949.T</x:v>
      </x:c>
      <x:c r="D2337" s="50" t="str">
        <x:v>UNIPRES CORPORATION</x:v>
      </x:c>
      <x:c r="E2337" s="50" t="str">
        <x:v>Prime Market (Domestic)</x:v>
      </x:c>
      <x:c r="F2337" s="50" t="str">
        <x:v>Transportation Equipment</x:v>
      </x:c>
      <x:c r="G2337" s="51" t="n">
        <x:v>234545</x:v>
      </x:c>
      <x:c r="H2337" s="51" t="n">
        <x:v>254450</x:v>
      </x:c>
      <x:c r="I2337" s="51" t="n">
        <x:v>304442</x:v>
      </x:c>
      <x:c r="J2337" s="51" t="n">
        <x:v>335079</x:v>
      </x:c>
      <x:c r="K2337" s="51" t="n">
        <x:v>330045</x:v>
      </x:c>
      <x:c r="L2337" s="52" t="n">
        <x:f>IFERROR(H2337/G2337-1,"")</x:f>
        <x:v>0.08486644353961936</x:v>
      </x:c>
      <x:c r="M2337" s="52" t="n">
        <x:f>IFERROR(I2337/H2337-1,"")</x:f>
        <x:v>0.19647081941442335</x:v>
      </x:c>
      <x:c r="N2337" s="52" t="n">
        <x:f>IFERROR(J2337/I2337-1,"")</x:f>
        <x:v>0.10063328975634112</x:v>
      </x:c>
      <x:c r="O2337" s="52" t="n">
        <x:f>IFERROR(K2337/J2337-1,"")</x:f>
        <x:v>-0.015023322858191634</x:v>
      </x:c>
      <x:c r="P2337" s="52" t="n">
        <x:f>IFERROR((K2337/G2337)^(1/4)-1,"")</x:f>
        <x:v>0.08914761466074683</x:v>
      </x:c>
      <x:c r="Q2337" s="51" t="n">
        <x:v>12198</x:v>
      </x:c>
      <x:c r="R2337" s="52" t="n">
        <x:f>IFERROR(Q2337/K2337,"")</x:f>
        <x:v>0.036958596555015225</x:v>
      </x:c>
      <x:c r="S2337" s="53" t="n">
        <x:v>38018</x:v>
      </x:c>
      <x:c r="T2337" s="50" t="str">
        <x:v>EDINET_company_history</x:v>
      </x:c>
      <x:c r="U2337" s="50" t="str">
        <x:v>日本製鉄株式会社</x:v>
      </x:c>
      <x:c r="V2337" s="54" t="n">
        <x:v>0.151</x:v>
      </x:c>
      <x:c r="W2337" s="50" t="str">
        <x:v>浦西 信哉 / 森田 幸彦 / 山本 邦雄 / 佐久間 一史</x:v>
      </x:c>
      <x:c r="X2337" s="50" t="b">
        <x:f>AND(COUNT(L2337:O2337)=4,L2337&gt;='設定'!$B$6,M2337&gt;='設定'!$B$6,N2337&gt;='設定'!$B$6,O2337&gt;='設定'!$B$6)</x:f>
        <x:v>0</x:v>
      </x:c>
      <x:c r="Y2337" s="50" t="b">
        <x:f>AND(COUNT(G2337:K2337)=5,P2337&gt;='設定'!$B$7)</x:f>
        <x:v>0</x:v>
      </x:c>
      <x:c r="Z2337" s="50" t="b">
        <x:f>AND(ISNUMBER(R2337),R2337&gt;='設定'!$B$8)</x:f>
        <x:v>0</x:v>
      </x:c>
      <x:c r="AA2337" s="50" t="b">
        <x:f>AND(ISNUMBER(S2337),S2337&gt;=DATE(YEAR('設定'!$B$10)-'設定'!$B$9,MONTH('設定'!$B$10),DAY('設定'!$B$10)))</x:f>
        <x:v>0</x:v>
      </x:c>
      <x:c r="AB2337" s="55" t="b">
        <x:v>0</x:v>
      </x:c>
      <x:c r="AC2337" s="55" t="b">
        <x:v>0</x:v>
      </x:c>
      <x:c r="AD2337" s="50" t="n">
        <x:f>IF(X2337,1,0)+IF(Z2337,1,0)+IF(AA2337,1,0)+IF(AB2337,1,0)</x:f>
        <x:v>0</x:v>
      </x:c>
      <x:c r="AE2337" s="50" t="n">
        <x:f>IF(Y2337,1,0)+IF(Z2337,1,0)+IF(AA2337,1,0)+IF(AB2337,1,0)</x:f>
        <x:v>0</x:v>
      </x:c>
      <x:c r="AF2337" s="50" t="n">
        <x:f>IF(Y2337,1,0)+IF(Z2337,1,0)+IF(AA2337,1,0)+IF(AC2337,1,0)</x:f>
        <x:v>0</x:v>
      </x:c>
      <x:c r="AG2337" s="53" t="n">
        <x:v>44348</x:v>
      </x:c>
      <x:c r="AH2337" s="50" t="str">
        <x:v>S100W7QC</x:v>
      </x:c>
      <x:c r="AI2337" s="50" t="str">
        <x:v>NetSalesSummaryOfBusinessResults</x:v>
      </x:c>
      <x:c r="AJ2337" s="50" t="str">
        <x:v>OperatingIncome</x:v>
      </x:c>
      <x:c r="AK2337" s="53" t="n">
        <x:v>45747</x:v>
      </x:c>
      <x:c r="AL2337" s="50" t="str">
        <x:v>365/365/365/366/365</x:v>
      </x:c>
      <x:c r="AM2337" s="51" t="n">
        <x:v>44251073</x:v>
      </x:c>
      <x:c r="AN2337" s="51" t="n">
        <x:v>1281</x:v>
      </x:c>
      <x:c r="AO2337" s="51" t="n">
        <x:f>IFERROR(AM2337*AN2337,"")</x:f>
        <x:v>56685624513</x:v>
      </x:c>
      <x:c r="AP2337" s="56" t="n">
        <x:f>IFERROR(AO2337/(K2337*1000000),"")</x:f>
        <x:v>0.17175119911830206</x:v>
      </x:c>
      <x:c r="AQ2337" s="57" t="n">
        <x:v>239581620</x:v>
      </x:c>
      <x:c r="AR2337" s="52" t="n">
        <x:v>0.3530819658759314</x:v>
      </x:c>
      <x:c r="AS2337" s="52" t="n">
        <x:v>-0.4273256010769664</x:v>
      </x:c>
      <x:c r="AT2337" s="55" t="b">
        <x:v>1</x:v>
      </x:c>
      <x:c r="AU2337" s="50"/>
      <x:c r="AV2337" s="58" t="n">
        <x:v>-0.0065601750425899</x:v>
      </x:c>
      <x:c r="AW2337" s="50" t="n">
        <x:v>1920</x:v>
      </x:c>
      <x:c r="AX2337" s="50" t="str">
        <x:v>Transformation Moat</x:v>
      </x:c>
      <x:c r="AY2337" s="50" t="str">
        <x:v>目立つ機械的警告なし（定性確認は別途必要）</x:v>
      </x:c>
      <x:c r="AZ2337" s="59" t="str">
        <x:v>2025-06-27 09:26</x:v>
      </x:c>
      <x:c r="BA2337" s="53" t="n">
        <x:v>38018</x:v>
      </x:c>
      <x:c r="BB2337" s="50"/>
      <x:c r="BC2337" s="50"/>
      <x:c r="BD2337" s="50" t="str">
        <x:v>TOPIX Small 1</x:v>
      </x:c>
    </x:row>
    <x:row r="2338">
      <x:c r="A2338" s="50" t="n">
        <x:v>2337</x:v>
      </x:c>
      <x:c r="B2338" s="50" t="str">
        <x:v>1972</x:v>
      </x:c>
      <x:c r="C2338" s="50" t="str">
        <x:v>1972.T</x:v>
      </x:c>
      <x:c r="D2338" s="50" t="str">
        <x:v>SANKO METAL INDUSTRIAL CO.,LTD.</x:v>
      </x:c>
      <x:c r="E2338" s="50" t="str">
        <x:v>Standard Market(Domestic)</x:v>
      </x:c>
      <x:c r="F2338" s="50" t="str">
        <x:v>Construction</x:v>
      </x:c>
      <x:c r="G2338" s="51" t="n">
        <x:v>32239</x:v>
      </x:c>
      <x:c r="H2338" s="51" t="n">
        <x:v>34772</x:v>
      </x:c>
      <x:c r="I2338" s="51" t="n">
        <x:v>39797</x:v>
      </x:c>
      <x:c r="J2338" s="51" t="n">
        <x:v>42914</x:v>
      </x:c>
      <x:c r="K2338" s="51" t="n">
        <x:v>45362</x:v>
      </x:c>
      <x:c r="L2338" s="52" t="n">
        <x:f>IFERROR(H2338/G2338-1,"")</x:f>
        <x:v>0.07856943453581056</x:v>
      </x:c>
      <x:c r="M2338" s="52" t="n">
        <x:f>IFERROR(I2338/H2338-1,"")</x:f>
        <x:v>0.14451282641205565</x:v>
      </x:c>
      <x:c r="N2338" s="52" t="n">
        <x:f>IFERROR(J2338/I2338-1,"")</x:f>
        <x:v>0.0783224866195944</x:v>
      </x:c>
      <x:c r="O2338" s="52" t="n">
        <x:f>IFERROR(K2338/J2338-1,"")</x:f>
        <x:v>0.057044321200540704</x:v>
      </x:c>
      <x:c r="P2338" s="52" t="n">
        <x:f>IFERROR((K2338/G2338)^(1/4)-1,"")</x:f>
        <x:v>0.08912482685455259</x:v>
      </x:c>
      <x:c r="Q2338" s="51" t="n">
        <x:v>4112</x:v>
      </x:c>
      <x:c r="R2338" s="52" t="n">
        <x:f>IFERROR(Q2338/K2338,"")</x:f>
        <x:v>0.09064856046911512</x:v>
      </x:c>
      <x:c r="S2338" s="53" t="n">
        <x:v>22890</x:v>
      </x:c>
      <x:c r="T2338" s="50" t="str">
        <x:v>EDINET_company_history</x:v>
      </x:c>
      <x:c r="U2338" s="50" t="str">
        <x:v>日本製鉄株式会社</x:v>
      </x:c>
      <x:c r="V2338" s="54" t="n">
        <x:v>0.3231</x:v>
      </x:c>
      <x:c r="W2338" s="50" t="str">
        <x:v>青 木 栄 一</x:v>
      </x:c>
      <x:c r="X2338" s="50" t="b">
        <x:f>AND(COUNT(L2338:O2338)=4,L2338&gt;='設定'!$B$6,M2338&gt;='設定'!$B$6,N2338&gt;='設定'!$B$6,O2338&gt;='設定'!$B$6)</x:f>
        <x:v>0</x:v>
      </x:c>
      <x:c r="Y2338" s="50" t="b">
        <x:f>AND(COUNT(G2338:K2338)=5,P2338&gt;='設定'!$B$7)</x:f>
        <x:v>0</x:v>
      </x:c>
      <x:c r="Z2338" s="50" t="b">
        <x:f>AND(ISNUMBER(R2338),R2338&gt;='設定'!$B$8)</x:f>
        <x:v>0</x:v>
      </x:c>
      <x:c r="AA2338" s="50" t="b">
        <x:f>AND(ISNUMBER(S2338),S2338&gt;=DATE(YEAR('設定'!$B$10)-'設定'!$B$9,MONTH('設定'!$B$10),DAY('設定'!$B$10)))</x:f>
        <x:v>0</x:v>
      </x:c>
      <x:c r="AB2338" s="55" t="b">
        <x:v>0</x:v>
      </x:c>
      <x:c r="AC2338" s="55" t="b">
        <x:v>0</x:v>
      </x:c>
      <x:c r="AD2338" s="50" t="n">
        <x:f>IF(X2338,1,0)+IF(Z2338,1,0)+IF(AA2338,1,0)+IF(AB2338,1,0)</x:f>
        <x:v>0</x:v>
      </x:c>
      <x:c r="AE2338" s="50" t="n">
        <x:f>IF(Y2338,1,0)+IF(Z2338,1,0)+IF(AA2338,1,0)+IF(AB2338,1,0)</x:f>
        <x:v>0</x:v>
      </x:c>
      <x:c r="AF2338" s="50" t="n">
        <x:f>IF(Y2338,1,0)+IF(Z2338,1,0)+IF(AA2338,1,0)+IF(AC2338,1,0)</x:f>
        <x:v>0</x:v>
      </x:c>
      <x:c r="AG2338" s="53" t="n">
        <x:v>44348</x:v>
      </x:c>
      <x:c r="AH2338" s="50" t="str">
        <x:v>S100W7TM</x:v>
      </x:c>
      <x:c r="AI2338" s="50" t="str">
        <x:v>NetSalesSummaryOfBusinessResults</x:v>
      </x:c>
      <x:c r="AJ2338" s="50" t="str">
        <x:v>OperatingIncome</x:v>
      </x:c>
      <x:c r="AK2338" s="53" t="n">
        <x:v>45747</x:v>
      </x:c>
      <x:c r="AL2338" s="50" t="str">
        <x:v>365/365/365/366/365</x:v>
      </x:c>
      <x:c r="AM2338" s="51" t="n">
        <x:v>3855600</x:v>
      </x:c>
      <x:c r="AN2338" s="51" t="n">
        <x:v>1197</x:v>
      </x:c>
      <x:c r="AO2338" s="51" t="n">
        <x:f>IFERROR(AM2338*AN2338,"")</x:f>
        <x:v>4615153200</x:v>
      </x:c>
      <x:c r="AP2338" s="56" t="n">
        <x:f>IFERROR(AO2338/(K2338*1000000),"")</x:f>
        <x:v>0.10174051408668049</x:v>
      </x:c>
      <x:c r="AQ2338" s="57" t="n">
        <x:v>121127770</x:v>
      </x:c>
      <x:c r="AR2338" s="52" t="n">
        <x:v>0.2831901857944272</x:v>
      </x:c>
      <x:c r="AS2338" s="52" t="n">
        <x:v>-0.2833333948238614</x:v>
      </x:c>
      <x:c r="AT2338" s="55" t="b">
        <x:v>1</x:v>
      </x:c>
      <x:c r="AU2338" s="50"/>
      <x:c r="AV2338" s="58" t="n">
        <x:v>-0.0368577565150968</x:v>
      </x:c>
      <x:c r="AW2338" s="50" t="n">
        <x:v>2166</x:v>
      </x:c>
      <x:c r="AX2338" s="50" t="str">
        <x:v>Core Moat</x:v>
      </x:c>
      <x:c r="AY2338" s="50" t="str">
        <x:v>目立つ機械的警告なし（定性確認は別途必要）</x:v>
      </x:c>
      <x:c r="AZ2338" s="59" t="str">
        <x:v>2025-06-27 14:00</x:v>
      </x:c>
      <x:c r="BA2338" s="53" t="n">
        <x:v>22890</x:v>
      </x:c>
      <x:c r="BB2338" s="50"/>
      <x:c r="BC2338" s="50"/>
      <x:c r="BD2338" s="50"/>
    </x:row>
    <x:row r="2339">
      <x:c r="A2339" s="50" t="n">
        <x:v>2338</x:v>
      </x:c>
      <x:c r="B2339" s="50" t="str">
        <x:v>8016</x:v>
      </x:c>
      <x:c r="C2339" s="50" t="str">
        <x:v>8016.T</x:v>
      </x:c>
      <x:c r="D2339" s="50" t="str">
        <x:v>ONWARD HOLDINGS CO.,LTD.</x:v>
      </x:c>
      <x:c r="E2339" s="50" t="str">
        <x:v>Prime Market (Domestic)</x:v>
      </x:c>
      <x:c r="F2339" s="50" t="str">
        <x:v>Textiles and Apparels</x:v>
      </x:c>
      <x:c r="G2339" s="51" t="n">
        <x:v>168453</x:v>
      </x:c>
      <x:c r="H2339" s="51" t="n">
        <x:v>176072</x:v>
      </x:c>
      <x:c r="I2339" s="51" t="n">
        <x:v>189629</x:v>
      </x:c>
      <x:c r="J2339" s="51" t="n">
        <x:v>208393</x:v>
      </x:c>
      <x:c r="K2339" s="51" t="n">
        <x:v>236804</x:v>
      </x:c>
      <x:c r="L2339" s="52" t="n">
        <x:f>IFERROR(H2339/G2339-1,"")</x:f>
        <x:v>0.04522923307985027</x:v>
      </x:c>
      <x:c r="M2339" s="52" t="n">
        <x:f>IFERROR(I2339/H2339-1,"")</x:f>
        <x:v>0.0769969103548549</x:v>
      </x:c>
      <x:c r="N2339" s="52" t="n">
        <x:f>IFERROR(J2339/I2339-1,"")</x:f>
        <x:v>0.09895110979860666</x:v>
      </x:c>
      <x:c r="O2339" s="52" t="n">
        <x:f>IFERROR(K2339/J2339-1,"")</x:f>
        <x:v>0.13633375401285064</x:v>
      </x:c>
      <x:c r="P2339" s="52" t="n">
        <x:f>IFERROR((K2339/G2339)^(1/4)-1,"")</x:f>
        <x:v>0.08887385749807586</x:v>
      </x:c>
      <x:c r="Q2339" s="51" t="n">
        <x:v>11604</x:v>
      </x:c>
      <x:c r="R2339" s="52" t="n">
        <x:f>IFERROR(Q2339/K2339,"")</x:f>
        <x:v>0.049002550632590666</x:v>
      </x:c>
      <x:c r="S2339" s="53" t="n">
        <x:v>22190</x:v>
      </x:c>
      <x:c r="T2339" s="50" t="str">
        <x:v>EDINET_company_history</x:v>
      </x:c>
      <x:c r="U2339" s="50" t="str">
        <x:v>日本マスタートラスト信託銀行株式会社 (信託口)</x:v>
      </x:c>
      <x:c r="V2339" s="54" t="n">
        <x:v>0.117</x:v>
      </x:c>
      <x:c r="W2339" s="50" t="str">
        <x:v>保元 道宣</x:v>
      </x:c>
      <x:c r="X2339" s="50" t="b">
        <x:f>AND(COUNT(L2339:O2339)=4,L2339&gt;='設定'!$B$6,M2339&gt;='設定'!$B$6,N2339&gt;='設定'!$B$6,O2339&gt;='設定'!$B$6)</x:f>
        <x:v>0</x:v>
      </x:c>
      <x:c r="Y2339" s="50" t="b">
        <x:f>AND(COUNT(G2339:K2339)=5,P2339&gt;='設定'!$B$7)</x:f>
        <x:v>0</x:v>
      </x:c>
      <x:c r="Z2339" s="50" t="b">
        <x:f>AND(ISNUMBER(R2339),R2339&gt;='設定'!$B$8)</x:f>
        <x:v>0</x:v>
      </x:c>
      <x:c r="AA2339" s="50" t="b">
        <x:f>AND(ISNUMBER(S2339),S2339&gt;=DATE(YEAR('設定'!$B$10)-'設定'!$B$9,MONTH('設定'!$B$10),DAY('設定'!$B$10)))</x:f>
        <x:v>0</x:v>
      </x:c>
      <x:c r="AB2339" s="55" t="b">
        <x:v>0</x:v>
      </x:c>
      <x:c r="AC2339" s="55" t="b">
        <x:v>0</x:v>
      </x:c>
      <x:c r="AD2339" s="50" t="n">
        <x:f>IF(X2339,1,0)+IF(Z2339,1,0)+IF(AA2339,1,0)+IF(AB2339,1,0)</x:f>
        <x:v>0</x:v>
      </x:c>
      <x:c r="AE2339" s="50" t="n">
        <x:f>IF(Y2339,1,0)+IF(Z2339,1,0)+IF(AA2339,1,0)+IF(AB2339,1,0)</x:f>
        <x:v>0</x:v>
      </x:c>
      <x:c r="AF2339" s="50" t="n">
        <x:f>IF(Y2339,1,0)+IF(Z2339,1,0)+IF(AA2339,1,0)+IF(AC2339,1,0)</x:f>
        <x:v>0</x:v>
      </x:c>
      <x:c r="AG2339" s="53" t="n">
        <x:v>44348</x:v>
      </x:c>
      <x:c r="AH2339" s="50" t="str">
        <x:v>S100Y6J6</x:v>
      </x:c>
      <x:c r="AI2339" s="50" t="str">
        <x:v>NetSalesSummaryOfBusinessResults</x:v>
      </x:c>
      <x:c r="AJ2339" s="50" t="str">
        <x:v>OperatingIncome</x:v>
      </x:c>
      <x:c r="AK2339" s="53" t="n">
        <x:v>46081</x:v>
      </x:c>
      <x:c r="AL2339" s="50" t="str">
        <x:v>365/365/366/365/365</x:v>
      </x:c>
      <x:c r="AM2339" s="51" t="n">
        <x:v>136015169</x:v>
      </x:c>
      <x:c r="AN2339" s="51" t="n">
        <x:v>725</x:v>
      </x:c>
      <x:c r="AO2339" s="51" t="n">
        <x:f>IFERROR(AM2339*AN2339,"")</x:f>
        <x:v>98610997525</x:v>
      </x:c>
      <x:c r="AP2339" s="56" t="n">
        <x:f>IFERROR(AO2339/(K2339*1000000),"")</x:f>
        <x:v>0.41642454318761507</x:v>
      </x:c>
      <x:c r="AQ2339" s="57" t="n">
        <x:v>464536056.6666667</x:v>
      </x:c>
      <x:c r="AR2339" s="52" t="n">
        <x:v>0.3264445614319535</x:v>
      </x:c>
      <x:c r="AS2339" s="52" t="n">
        <x:v>-0.3822617453833894</x:v>
      </x:c>
      <x:c r="AT2339" s="55" t="b">
        <x:v>1</x:v>
      </x:c>
      <x:c r="AU2339" s="50"/>
      <x:c r="AV2339" s="58" t="n">
        <x:v>-0.0747004359886214</x:v>
      </x:c>
      <x:c r="AW2339" s="50" t="n">
        <x:v>2434</x:v>
      </x:c>
      <x:c r="AX2339" s="50" t="str">
        <x:v>Transformation Moat</x:v>
      </x:c>
      <x:c r="AY2339" s="50" t="str">
        <x:v>目立つ機械的警告なし（定性確認は別途必要）</x:v>
      </x:c>
      <x:c r="AZ2339" s="59" t="str">
        <x:v>2026-05-27 14:57</x:v>
      </x:c>
      <x:c r="BA2339" s="53" t="n">
        <x:v>22190</x:v>
      </x:c>
      <x:c r="BB2339" s="50"/>
      <x:c r="BC2339" s="50"/>
      <x:c r="BD2339" s="50" t="str">
        <x:v>TOPIX Small 1</x:v>
      </x:c>
    </x:row>
    <x:row r="2340">
      <x:c r="A2340" s="50" t="n">
        <x:v>2339</x:v>
      </x:c>
      <x:c r="B2340" s="50" t="str">
        <x:v>4398</x:v>
      </x:c>
      <x:c r="C2340" s="50" t="str">
        <x:v>4398.T</x:v>
      </x:c>
      <x:c r="D2340" s="50" t="str">
        <x:v>BroadBand Security,Inc.</x:v>
      </x:c>
      <x:c r="E2340" s="50" t="str">
        <x:v>Standard Market(Domestic)</x:v>
      </x:c>
      <x:c r="F2340" s="50" t="str">
        <x:v>Information &amp; Communication</x:v>
      </x:c>
      <x:c r="G2340" s="51" t="n">
        <x:v>4342.306</x:v>
      </x:c>
      <x:c r="H2340" s="51" t="n">
        <x:v>5216.754</x:v>
      </x:c>
      <x:c r="I2340" s="51" t="n">
        <x:v>5904.427</x:v>
      </x:c>
      <x:c r="J2340" s="51" t="n">
        <x:v>6457.471</x:v>
      </x:c>
      <x:c r="K2340" s="51" t="n">
        <x:v>6103.956</x:v>
      </x:c>
      <x:c r="L2340" s="52" t="n">
        <x:f>IFERROR(H2340/G2340-1,"")</x:f>
        <x:v>0.2013787144434318</x:v>
      </x:c>
      <x:c r="M2340" s="52" t="n">
        <x:f>IFERROR(I2340/H2340-1,"")</x:f>
        <x:v>0.13182009349108648</x:v>
      </x:c>
      <x:c r="N2340" s="52" t="n">
        <x:f>IFERROR(J2340/I2340-1,"")</x:f>
        <x:v>0.09366598994280051</x:v>
      </x:c>
      <x:c r="O2340" s="52" t="n">
        <x:f>IFERROR(K2340/J2340-1,"")</x:f>
        <x:v>-0.054745116160800356</x:v>
      </x:c>
      <x:c r="P2340" s="52" t="n">
        <x:f>IFERROR((K2340/G2340)^(1/4)-1,"")</x:f>
        <x:v>0.08886175106662142</x:v>
      </x:c>
      <x:c r="Q2340" s="51" t="n">
        <x:v>257.905</x:v>
      </x:c>
      <x:c r="R2340" s="52" t="n">
        <x:f>IFERROR(Q2340/K2340,"")</x:f>
        <x:v>0.04225210666656181</x:v>
      </x:c>
      <x:c r="S2340" s="53" t="n">
        <x:v>43344</x:v>
      </x:c>
      <x:c r="T2340" s="50" t="str">
        <x:v>EDINET_company_history</x:v>
      </x:c>
      <x:c r="U2340" s="50" t="str">
        <x:v>グローバルセキュリティエキスパート株式会社</x:v>
      </x:c>
      <x:c r="V2340" s="54" t="n">
        <x:v>0.2262</x:v>
      </x:c>
      <x:c r="W2340" s="50" t="str">
        <x:v>滝澤 貴志</x:v>
      </x:c>
      <x:c r="X2340" s="50" t="b">
        <x:f>AND(COUNT(L2340:O2340)=4,L2340&gt;='設定'!$B$6,M2340&gt;='設定'!$B$6,N2340&gt;='設定'!$B$6,O2340&gt;='設定'!$B$6)</x:f>
        <x:v>0</x:v>
      </x:c>
      <x:c r="Y2340" s="50" t="b">
        <x:f>AND(COUNT(G2340:K2340)=5,P2340&gt;='設定'!$B$7)</x:f>
        <x:v>0</x:v>
      </x:c>
      <x:c r="Z2340" s="50" t="b">
        <x:f>AND(ISNUMBER(R2340),R2340&gt;='設定'!$B$8)</x:f>
        <x:v>0</x:v>
      </x:c>
      <x:c r="AA2340" s="50" t="b">
        <x:f>AND(ISNUMBER(S2340),S2340&gt;=DATE(YEAR('設定'!$B$10)-'設定'!$B$9,MONTH('設定'!$B$10),DAY('設定'!$B$10)))</x:f>
        <x:v>0</x:v>
      </x:c>
      <x:c r="AB2340" s="55" t="b">
        <x:v>0</x:v>
      </x:c>
      <x:c r="AC2340" s="55" t="b">
        <x:v>0</x:v>
      </x:c>
      <x:c r="AD2340" s="50" t="n">
        <x:f>IF(X2340,1,0)+IF(Z2340,1,0)+IF(AA2340,1,0)+IF(AB2340,1,0)</x:f>
        <x:v>0</x:v>
      </x:c>
      <x:c r="AE2340" s="50" t="n">
        <x:f>IF(Y2340,1,0)+IF(Z2340,1,0)+IF(AA2340,1,0)+IF(AB2340,1,0)</x:f>
        <x:v>0</x:v>
      </x:c>
      <x:c r="AF2340" s="50" t="n">
        <x:f>IF(Y2340,1,0)+IF(Z2340,1,0)+IF(AA2340,1,0)+IF(AC2340,1,0)</x:f>
        <x:v>0</x:v>
      </x:c>
      <x:c r="AG2340" s="53" t="n">
        <x:v>44348</x:v>
      </x:c>
      <x:c r="AH2340" s="50" t="str">
        <x:v>S100WPQK</x:v>
      </x:c>
      <x:c r="AI2340" s="50" t="str">
        <x:v>NetSalesSummaryOfBusinessResults</x:v>
      </x:c>
      <x:c r="AJ2340" s="50" t="str">
        <x:v>OperatingIncome</x:v>
      </x:c>
      <x:c r="AK2340" s="53" t="n">
        <x:v>45838</x:v>
      </x:c>
      <x:c r="AL2340" s="50" t="str">
        <x:v>365/365/365/366/365</x:v>
      </x:c>
      <x:c r="AM2340" s="51" t="n">
        <x:v>4468574</x:v>
      </x:c>
      <x:c r="AN2340" s="51" t="n">
        <x:v>1279</x:v>
      </x:c>
      <x:c r="AO2340" s="51" t="n">
        <x:f>IFERROR(AM2340*AN2340,"")</x:f>
        <x:v>5715306146</x:v>
      </x:c>
      <x:c r="AP2340" s="56" t="n">
        <x:f>IFERROR(AO2340/(K2340*1000000),"")</x:f>
        <x:v>0.9363282019070911</x:v>
      </x:c>
      <x:c r="AQ2340" s="57" t="n">
        <x:v>6733155</x:v>
      </x:c>
      <x:c r="AR2340" s="52" t="n">
        <x:v>0.4282392959001964</x:v>
      </x:c>
      <x:c r="AS2340" s="52" t="n">
        <x:v>-0.4466178193041038</x:v>
      </x:c>
      <x:c r="AT2340" s="55" t="b">
        <x:v>0</x:v>
      </x:c>
      <x:c r="AU2340" s="50" t="str">
        <x:v>low_liquidity</x:v>
      </x:c>
      <x:c r="AV2340" s="58" t="n">
        <x:v>-0.1081706198045561</x:v>
      </x:c>
      <x:c r="AW2340" s="50" t="n">
        <x:v>2646</x:v>
      </x:c>
      <x:c r="AX2340" s="50" t="str">
        <x:v>Future Moat</x:v>
      </x:c>
      <x:c r="AY2340" s="50" t="str">
        <x:v>既存適格性フィルター不通過: low_liquidity / 60日平均売買代金2,000万円未満</x:v>
      </x:c>
      <x:c r="AZ2340" s="59" t="str">
        <x:v>2025-09-19 15:30</x:v>
      </x:c>
      <x:c r="BA2340" s="53" t="n">
        <x:v>43344</x:v>
      </x:c>
      <x:c r="BB2340" s="50"/>
      <x:c r="BC2340" s="50"/>
      <x:c r="BD2340" s="50"/>
    </x:row>
    <x:row r="2341">
      <x:c r="A2341" s="50" t="n">
        <x:v>2340</x:v>
      </x:c>
      <x:c r="B2341" s="50" t="str">
        <x:v>7552</x:v>
      </x:c>
      <x:c r="C2341" s="50" t="str">
        <x:v>7552.T</x:v>
      </x:c>
      <x:c r="D2341" s="50" t="str">
        <x:v>HAPPINET CORPORATION</x:v>
      </x:c>
      <x:c r="E2341" s="50" t="str">
        <x:v>Prime Market (Domestic)</x:v>
      </x:c>
      <x:c r="F2341" s="50" t="str">
        <x:v>Wholesale Trade</x:v>
      </x:c>
      <x:c r="G2341" s="51" t="n">
        <x:v>259313</x:v>
      </x:c>
      <x:c r="H2341" s="51" t="n">
        <x:v>282441</x:v>
      </x:c>
      <x:c r="I2341" s="51" t="n">
        <x:v>307253</x:v>
      </x:c>
      <x:c r="J2341" s="51" t="n">
        <x:v>350461</x:v>
      </x:c>
      <x:c r="K2341" s="51" t="n">
        <x:v>364418</x:v>
      </x:c>
      <x:c r="L2341" s="52" t="n">
        <x:f>IFERROR(H2341/G2341-1,"")</x:f>
        <x:v>0.08918951228823846</x:v>
      </x:c>
      <x:c r="M2341" s="52" t="n">
        <x:f>IFERROR(I2341/H2341-1,"")</x:f>
        <x:v>0.08784843560247979</x:v>
      </x:c>
      <x:c r="N2341" s="52" t="n">
        <x:f>IFERROR(J2341/I2341-1,"")</x:f>
        <x:v>0.14062677988498073</x:v>
      </x:c>
      <x:c r="O2341" s="52" t="n">
        <x:f>IFERROR(K2341/J2341-1,"")</x:f>
        <x:v>0.03982468805373496</x:v>
      </x:c>
      <x:c r="P2341" s="52" t="n">
        <x:f>IFERROR((K2341/G2341)^(1/4)-1,"")</x:f>
        <x:v>0.08878939643163486</x:v>
      </x:c>
      <x:c r="Q2341" s="51" t="n">
        <x:v>11677</x:v>
      </x:c>
      <x:c r="R2341" s="52" t="n">
        <x:f>IFERROR(Q2341/K2341,"")</x:f>
        <x:v>0.03204287384267517</x:v>
      </x:c>
      <x:c r="S2341" s="53" t="n">
        <x:v>36130</x:v>
      </x:c>
      <x:c r="T2341" s="50" t="str">
        <x:v>EDINET_company_history</x:v>
      </x:c>
      <x:c r="U2341" s="50" t="str">
        <x:v>株式会社バンダイナムコホールディングス</x:v>
      </x:c>
      <x:c r="V2341" s="54" t="n">
        <x:v>0.2616</x:v>
      </x:c>
      <x:c r="W2341" s="50" t="str">
        <x:v>苗手 一彦 / 水谷 敏之</x:v>
      </x:c>
      <x:c r="X2341" s="50" t="b">
        <x:f>AND(COUNT(L2341:O2341)=4,L2341&gt;='設定'!$B$6,M2341&gt;='設定'!$B$6,N2341&gt;='設定'!$B$6,O2341&gt;='設定'!$B$6)</x:f>
        <x:v>0</x:v>
      </x:c>
      <x:c r="Y2341" s="50" t="b">
        <x:f>AND(COUNT(G2341:K2341)=5,P2341&gt;='設定'!$B$7)</x:f>
        <x:v>0</x:v>
      </x:c>
      <x:c r="Z2341" s="50" t="b">
        <x:f>AND(ISNUMBER(R2341),R2341&gt;='設定'!$B$8)</x:f>
        <x:v>0</x:v>
      </x:c>
      <x:c r="AA2341" s="50" t="b">
        <x:f>AND(ISNUMBER(S2341),S2341&gt;=DATE(YEAR('設定'!$B$10)-'設定'!$B$9,MONTH('設定'!$B$10),DAY('設定'!$B$10)))</x:f>
        <x:v>0</x:v>
      </x:c>
      <x:c r="AB2341" s="55" t="b">
        <x:v>0</x:v>
      </x:c>
      <x:c r="AC2341" s="55" t="b">
        <x:v>0</x:v>
      </x:c>
      <x:c r="AD2341" s="50" t="n">
        <x:f>IF(X2341,1,0)+IF(Z2341,1,0)+IF(AA2341,1,0)+IF(AB2341,1,0)</x:f>
        <x:v>0</x:v>
      </x:c>
      <x:c r="AE2341" s="50" t="n">
        <x:f>IF(Y2341,1,0)+IF(Z2341,1,0)+IF(AA2341,1,0)+IF(AB2341,1,0)</x:f>
        <x:v>0</x:v>
      </x:c>
      <x:c r="AF2341" s="50" t="n">
        <x:f>IF(Y2341,1,0)+IF(Z2341,1,0)+IF(AA2341,1,0)+IF(AC2341,1,0)</x:f>
        <x:v>0</x:v>
      </x:c>
      <x:c r="AG2341" s="53" t="n">
        <x:v>44348</x:v>
      </x:c>
      <x:c r="AH2341" s="50" t="str">
        <x:v>S100VYP3</x:v>
      </x:c>
      <x:c r="AI2341" s="50" t="str">
        <x:v>NetSalesSummaryOfBusinessResults</x:v>
      </x:c>
      <x:c r="AJ2341" s="50" t="str">
        <x:v>OperatingIncome</x:v>
      </x:c>
      <x:c r="AK2341" s="53" t="n">
        <x:v>45747</x:v>
      </x:c>
      <x:c r="AL2341" s="50" t="str">
        <x:v>365/365/365/366/365</x:v>
      </x:c>
      <x:c r="AM2341" s="51" t="n">
        <x:v>22493000</x:v>
      </x:c>
      <x:c r="AN2341" s="51" t="n">
        <x:v>2797</x:v>
      </x:c>
      <x:c r="AO2341" s="51" t="n">
        <x:f>IFERROR(AM2341*AN2341,"")</x:f>
        <x:v>62912921000</x:v>
      </x:c>
      <x:c r="AP2341" s="56" t="n">
        <x:f>IFERROR(AO2341/(K2341*1000000),"")</x:f>
        <x:v>0.17263944426455335</x:v>
      </x:c>
      <x:c r="AQ2341" s="57" t="n">
        <x:v>648253933.3333334</x:v>
      </x:c>
      <x:c r="AR2341" s="52" t="n">
        <x:v>0.3425160259041412</x:v>
      </x:c>
      <x:c r="AS2341" s="52" t="n">
        <x:v>-0.3021276768431006</x:v>
      </x:c>
      <x:c r="AT2341" s="55" t="b">
        <x:v>1</x:v>
      </x:c>
      <x:c r="AU2341" s="50"/>
      <x:c r="AV2341" s="58" t="n">
        <x:v>-0.1151676617771167</x:v>
      </x:c>
      <x:c r="AW2341" s="50" t="n">
        <x:v>2689</x:v>
      </x:c>
      <x:c r="AX2341" s="50" t="str">
        <x:v>Transformation Moat</x:v>
      </x:c>
      <x:c r="AY2341" s="50" t="str">
        <x:v>目立つ機械的警告なし（定性確認は別途必要）</x:v>
      </x:c>
      <x:c r="AZ2341" s="59" t="str">
        <x:v>2025-06-20 10:14</x:v>
      </x:c>
      <x:c r="BA2341" s="53" t="n">
        <x:v>36130</x:v>
      </x:c>
      <x:c r="BB2341" s="50"/>
      <x:c r="BC2341" s="50"/>
      <x:c r="BD2341" s="50" t="str">
        <x:v>TOPIX Small 1</x:v>
      </x:c>
    </x:row>
    <x:row r="2342">
      <x:c r="A2342" s="50" t="n">
        <x:v>2341</x:v>
      </x:c>
      <x:c r="B2342" s="50" t="str">
        <x:v>8139</x:v>
      </x:c>
      <x:c r="C2342" s="50" t="str">
        <x:v>8139.T</x:v>
      </x:c>
      <x:c r="D2342" s="50" t="str">
        <x:v>NAGAHORI CORPORATION</x:v>
      </x:c>
      <x:c r="E2342" s="50" t="str">
        <x:v>Standard Market(Domestic)</x:v>
      </x:c>
      <x:c r="F2342" s="50" t="str">
        <x:v>Wholesale Trade</x:v>
      </x:c>
      <x:c r="G2342" s="51" t="n">
        <x:v>16295.195</x:v>
      </x:c>
      <x:c r="H2342" s="51" t="n">
        <x:v>16927.017</x:v>
      </x:c>
      <x:c r="I2342" s="51" t="n">
        <x:v>17673.563</x:v>
      </x:c>
      <x:c r="J2342" s="51" t="n">
        <x:v>21820.464</x:v>
      </x:c>
      <x:c r="K2342" s="51" t="n">
        <x:v>22891.436</x:v>
      </x:c>
      <x:c r="L2342" s="52" t="n">
        <x:f>IFERROR(H2342/G2342-1,"")</x:f>
        <x:v>0.03877351575111554</x:v>
      </x:c>
      <x:c r="M2342" s="52" t="n">
        <x:f>IFERROR(I2342/H2342-1,"")</x:f>
        <x:v>0.04410381344805159</x:v>
      </x:c>
      <x:c r="N2342" s="52" t="n">
        <x:f>IFERROR(J2342/I2342-1,"")</x:f>
        <x:v>0.23463865209295953</x:v>
      </x:c>
      <x:c r="O2342" s="52" t="n">
        <x:f>IFERROR(K2342/J2342-1,"")</x:f>
        <x:v>0.04908108278540735</x:v>
      </x:c>
      <x:c r="P2342" s="52" t="n">
        <x:f>IFERROR((K2342/G2342)^(1/4)-1,"")</x:f>
        <x:v>0.08868783169981498</x:v>
      </x:c>
      <x:c r="Q2342" s="51" t="n">
        <x:v>723.028</x:v>
      </x:c>
      <x:c r="R2342" s="52" t="n">
        <x:f>IFERROR(Q2342/K2342,"")</x:f>
        <x:v>0.031585087104190404</x:v>
      </x:c>
      <x:c r="S2342" s="53" t="n">
        <x:v>44348</x:v>
      </x:c>
      <x:c r="T2342" s="50" t="str">
        <x:v>not_identified_before_local_window</x:v>
      </x:c>
      <x:c r="U2342" s="50" t="str">
        <x:v>リ・ジェネレーション株式会社</x:v>
      </x:c>
      <x:c r="V2342" s="54" t="n">
        <x:v>0.1156</x:v>
      </x:c>
      <x:c r="W2342" s="50" t="str">
        <x:v>長堀 慶太</x:v>
      </x:c>
      <x:c r="X2342" s="50" t="b">
        <x:f>AND(COUNT(L2342:O2342)=4,L2342&gt;='設定'!$B$6,M2342&gt;='設定'!$B$6,N2342&gt;='設定'!$B$6,O2342&gt;='設定'!$B$6)</x:f>
        <x:v>0</x:v>
      </x:c>
      <x:c r="Y2342" s="50" t="b">
        <x:f>AND(COUNT(G2342:K2342)=5,P2342&gt;='設定'!$B$7)</x:f>
        <x:v>0</x:v>
      </x:c>
      <x:c r="Z2342" s="50" t="b">
        <x:f>AND(ISNUMBER(R2342),R2342&gt;='設定'!$B$8)</x:f>
        <x:v>0</x:v>
      </x:c>
      <x:c r="AA2342" s="50" t="b">
        <x:f>AND(ISNUMBER(S2342),S2342&gt;=DATE(YEAR('設定'!$B$10)-'設定'!$B$9,MONTH('設定'!$B$10),DAY('設定'!$B$10)))</x:f>
        <x:v>0</x:v>
      </x:c>
      <x:c r="AB2342" s="55" t="b">
        <x:v>0</x:v>
      </x:c>
      <x:c r="AC2342" s="55" t="b">
        <x:v>0</x:v>
      </x:c>
      <x:c r="AD2342" s="50" t="n">
        <x:f>IF(X2342,1,0)+IF(Z2342,1,0)+IF(AA2342,1,0)+IF(AB2342,1,0)</x:f>
        <x:v>0</x:v>
      </x:c>
      <x:c r="AE2342" s="50" t="n">
        <x:f>IF(Y2342,1,0)+IF(Z2342,1,0)+IF(AA2342,1,0)+IF(AB2342,1,0)</x:f>
        <x:v>0</x:v>
      </x:c>
      <x:c r="AF2342" s="50" t="n">
        <x:f>IF(Y2342,1,0)+IF(Z2342,1,0)+IF(AA2342,1,0)+IF(AC2342,1,0)</x:f>
        <x:v>0</x:v>
      </x:c>
      <x:c r="AG2342" s="53" t="n">
        <x:v>44348</x:v>
      </x:c>
      <x:c r="AH2342" s="50" t="str">
        <x:v>S100W5Q4</x:v>
      </x:c>
      <x:c r="AI2342" s="50" t="str">
        <x:v>NetSalesSummaryOfBusinessResults</x:v>
      </x:c>
      <x:c r="AJ2342" s="50" t="str">
        <x:v>OperatingIncome</x:v>
      </x:c>
      <x:c r="AK2342" s="53" t="n">
        <x:v>45747</x:v>
      </x:c>
      <x:c r="AL2342" s="50" t="str">
        <x:v>365/365/365/366/365</x:v>
      </x:c>
      <x:c r="AM2342" s="51" t="n">
        <x:v>15335076</x:v>
      </x:c>
      <x:c r="AN2342" s="51" t="n">
        <x:v>2364</x:v>
      </x:c>
      <x:c r="AO2342" s="51" t="n">
        <x:f>IFERROR(AM2342*AN2342,"")</x:f>
        <x:v>36252119664</x:v>
      </x:c>
      <x:c r="AP2342" s="56" t="n">
        <x:f>IFERROR(AO2342/(K2342*1000000),"")</x:f>
        <x:v>1.583654239253492</x:v>
      </x:c>
      <x:c r="AQ2342" s="57" t="n">
        <x:v>81269403.33333333</x:v>
      </x:c>
      <x:c r="AR2342" s="52" t="n">
        <x:v>0.5559034777834994</x:v>
      </x:c>
      <x:c r="AS2342" s="52" t="n">
        <x:v>-0.4923617910538995</x:v>
      </x:c>
      <x:c r="AT2342" s="55" t="b">
        <x:v>0</x:v>
      </x:c>
      <x:c r="AU2342" s="50" t="str">
        <x:v>repeated_negative_operating_cf</x:v>
      </x:c>
      <x:c r="AV2342" s="58" t="n">
        <x:v>-0.2811447518155481</x:v>
      </x:c>
      <x:c r="AW2342" s="50" t="n">
        <x:v>3249</x:v>
      </x:c>
      <x:c r="AX2342" s="50" t="str">
        <x:v>Transformation Moat</x:v>
      </x:c>
      <x:c r="AY2342" s="50" t="str">
        <x:v>既存適格性フィルター不通過: repeated_negative_operating_cf</x:v>
      </x:c>
      <x:c r="AZ2342" s="59" t="str">
        <x:v>2025-06-26 15:30</x:v>
      </x:c>
      <x:c r="BA2342" s="53"/>
      <x:c r="BB2342" s="50"/>
      <x:c r="BC2342" s="50"/>
      <x:c r="BD2342" s="50"/>
    </x:row>
    <x:row r="2343">
      <x:c r="A2343" s="50" t="n">
        <x:v>2342</x:v>
      </x:c>
      <x:c r="B2343" s="50" t="str">
        <x:v>6584</x:v>
      </x:c>
      <x:c r="C2343" s="50" t="str">
        <x:v>6584.T</x:v>
      </x:c>
      <x:c r="D2343" s="50" t="str">
        <x:v>Sanoh Industrial Co.,Ltd.</x:v>
      </x:c>
      <x:c r="E2343" s="50" t="str">
        <x:v>Prime Market (Domestic)</x:v>
      </x:c>
      <x:c r="F2343" s="50" t="str">
        <x:v>Transportation Equipment</x:v>
      </x:c>
      <x:c r="G2343" s="51" t="n">
        <x:v>113657</x:v>
      </x:c>
      <x:c r="H2343" s="51" t="n">
        <x:v>115940</x:v>
      </x:c>
      <x:c r="I2343" s="51" t="n">
        <x:v>137692</x:v>
      </x:c>
      <x:c r="J2343" s="51" t="n">
        <x:v>156814</x:v>
      </x:c>
      <x:c r="K2343" s="51" t="n">
        <x:v>159538</x:v>
      </x:c>
      <x:c r="L2343" s="52" t="n">
        <x:f>IFERROR(H2343/G2343-1,"")</x:f>
        <x:v>0.02008675224579215</x:v>
      </x:c>
      <x:c r="M2343" s="52" t="n">
        <x:f>IFERROR(I2343/H2343-1,"")</x:f>
        <x:v>0.18761428324995677</x:v>
      </x:c>
      <x:c r="N2343" s="52" t="n">
        <x:f>IFERROR(J2343/I2343-1,"")</x:f>
        <x:v>0.13887517067077249</x:v>
      </x:c>
      <x:c r="O2343" s="52" t="n">
        <x:f>IFERROR(K2343/J2343-1,"")</x:f>
        <x:v>0.017370898006555446</x:v>
      </x:c>
      <x:c r="P2343" s="52" t="n">
        <x:f>IFERROR((K2343/G2343)^(1/4)-1,"")</x:f>
        <x:v>0.08847131584027612</x:v>
      </x:c>
      <x:c r="Q2343" s="51" t="n">
        <x:v>4860</x:v>
      </x:c>
      <x:c r="R2343" s="52" t="n">
        <x:f>IFERROR(Q2343/K2343,"")</x:f>
        <x:v>0.030462961802203863</x:v>
      </x:c>
      <x:c r="S2343" s="53" t="n">
        <x:v>22555</x:v>
      </x:c>
      <x:c r="T2343" s="50" t="str">
        <x:v>EDINET_company_history</x:v>
      </x:c>
      <x:c r="U2343" s="50" t="str">
        <x:v>日本マスタートラスト信託銀行株式会社（信託口）</x:v>
      </x:c>
      <x:c r="V2343" s="54" t="n">
        <x:v>0.0959</x:v>
      </x:c>
      <x:c r="W2343" s="50" t="str">
        <x:v>竹田 陽三 / 竹田 玄哉 / 中本 浩寿</x:v>
      </x:c>
      <x:c r="X2343" s="50" t="b">
        <x:f>AND(COUNT(L2343:O2343)=4,L2343&gt;='設定'!$B$6,M2343&gt;='設定'!$B$6,N2343&gt;='設定'!$B$6,O2343&gt;='設定'!$B$6)</x:f>
        <x:v>0</x:v>
      </x:c>
      <x:c r="Y2343" s="50" t="b">
        <x:f>AND(COUNT(G2343:K2343)=5,P2343&gt;='設定'!$B$7)</x:f>
        <x:v>0</x:v>
      </x:c>
      <x:c r="Z2343" s="50" t="b">
        <x:f>AND(ISNUMBER(R2343),R2343&gt;='設定'!$B$8)</x:f>
        <x:v>0</x:v>
      </x:c>
      <x:c r="AA2343" s="50" t="b">
        <x:f>AND(ISNUMBER(S2343),S2343&gt;=DATE(YEAR('設定'!$B$10)-'設定'!$B$9,MONTH('設定'!$B$10),DAY('設定'!$B$10)))</x:f>
        <x:v>0</x:v>
      </x:c>
      <x:c r="AB2343" s="55" t="b">
        <x:v>0</x:v>
      </x:c>
      <x:c r="AC2343" s="55" t="b">
        <x:v>0</x:v>
      </x:c>
      <x:c r="AD2343" s="50" t="n">
        <x:f>IF(X2343,1,0)+IF(Z2343,1,0)+IF(AA2343,1,0)+IF(AB2343,1,0)</x:f>
        <x:v>0</x:v>
      </x:c>
      <x:c r="AE2343" s="50" t="n">
        <x:f>IF(Y2343,1,0)+IF(Z2343,1,0)+IF(AA2343,1,0)+IF(AB2343,1,0)</x:f>
        <x:v>0</x:v>
      </x:c>
      <x:c r="AF2343" s="50" t="n">
        <x:f>IF(Y2343,1,0)+IF(Z2343,1,0)+IF(AA2343,1,0)+IF(AC2343,1,0)</x:f>
        <x:v>0</x:v>
      </x:c>
      <x:c r="AG2343" s="53" t="n">
        <x:v>44348</x:v>
      </x:c>
      <x:c r="AH2343" s="50" t="str">
        <x:v>S100W2OY</x:v>
      </x:c>
      <x:c r="AI2343" s="50" t="str">
        <x:v>NetSalesSummaryOfBusinessResults</x:v>
      </x:c>
      <x:c r="AJ2343" s="50" t="str">
        <x:v>OperatingIncome</x:v>
      </x:c>
      <x:c r="AK2343" s="53" t="n">
        <x:v>45747</x:v>
      </x:c>
      <x:c r="AL2343" s="50" t="str">
        <x:v>365/365/365/366/365</x:v>
      </x:c>
      <x:c r="AM2343" s="51" t="n">
        <x:v>36394300</x:v>
      </x:c>
      <x:c r="AN2343" s="51" t="n">
        <x:v>982</x:v>
      </x:c>
      <x:c r="AO2343" s="51" t="n">
        <x:f>IFERROR(AM2343*AN2343,"")</x:f>
        <x:v>35739202600</x:v>
      </x:c>
      <x:c r="AP2343" s="56" t="n">
        <x:f>IFERROR(AO2343/(K2343*1000000),"")</x:f>
        <x:v>0.224016864947536</x:v>
      </x:c>
      <x:c r="AQ2343" s="57" t="n">
        <x:v>511124351.6666667</x:v>
      </x:c>
      <x:c r="AR2343" s="52" t="n">
        <x:v>0.3893830981131886</x:v>
      </x:c>
      <x:c r="AS2343" s="52" t="n">
        <x:v>-0.5891500749701839</x:v>
      </x:c>
      <x:c r="AT2343" s="55" t="b">
        <x:v>1</x:v>
      </x:c>
      <x:c r="AU2343" s="50"/>
      <x:c r="AV2343" s="58" t="n">
        <x:v>-0.1080214168564351</x:v>
      </x:c>
      <x:c r="AW2343" s="50" t="n">
        <x:v>2645</x:v>
      </x:c>
      <x:c r="AX2343" s="50" t="str">
        <x:v>Future Moat</x:v>
      </x:c>
      <x:c r="AY2343" s="50" t="str">
        <x:v>目立つ機械的警告なし（定性確認は別途必要）</x:v>
      </x:c>
      <x:c r="AZ2343" s="59" t="str">
        <x:v>2025-06-23 16:07</x:v>
      </x:c>
      <x:c r="BA2343" s="53" t="n">
        <x:v>22555</x:v>
      </x:c>
      <x:c r="BB2343" s="50"/>
      <x:c r="BC2343" s="50"/>
      <x:c r="BD2343" s="50" t="str">
        <x:v>TOPIX Small 2</x:v>
      </x:c>
    </x:row>
    <x:row r="2344">
      <x:c r="A2344" s="50" t="n">
        <x:v>2343</x:v>
      </x:c>
      <x:c r="B2344" s="50" t="str">
        <x:v>6995</x:v>
      </x:c>
      <x:c r="C2344" s="50" t="str">
        <x:v>6995.T</x:v>
      </x:c>
      <x:c r="D2344" s="50" t="str">
        <x:v>TOKAI RIKA CO.,LTD.</x:v>
      </x:c>
      <x:c r="E2344" s="50" t="str">
        <x:v>Prime Market (Domestic)</x:v>
      </x:c>
      <x:c r="F2344" s="50" t="str">
        <x:v>Transportation Equipment</x:v>
      </x:c>
      <x:c r="G2344" s="51" t="n">
        <x:v>440061</x:v>
      </x:c>
      <x:c r="H2344" s="51" t="n">
        <x:v>487303</x:v>
      </x:c>
      <x:c r="I2344" s="51" t="n">
        <x:v>553124</x:v>
      </x:c>
      <x:c r="J2344" s="51" t="n">
        <x:v>623558</x:v>
      </x:c>
      <x:c r="K2344" s="51" t="n">
        <x:v>617660</x:v>
      </x:c>
      <x:c r="L2344" s="52" t="n">
        <x:f>IFERROR(H2344/G2344-1,"")</x:f>
        <x:v>0.10735329874721922</x:v>
      </x:c>
      <x:c r="M2344" s="52" t="n">
        <x:f>IFERROR(I2344/H2344-1,"")</x:f>
        <x:v>0.13507201884659037</x:v>
      </x:c>
      <x:c r="N2344" s="52" t="n">
        <x:f>IFERROR(J2344/I2344-1,"")</x:f>
        <x:v>0.1273385353013068</x:v>
      </x:c>
      <x:c r="O2344" s="52" t="n">
        <x:f>IFERROR(K2344/J2344-1,"")</x:f>
        <x:v>-0.009458622934835237</x:v>
      </x:c>
      <x:c r="P2344" s="52" t="n">
        <x:f>IFERROR((K2344/G2344)^(1/4)-1,"")</x:f>
        <x:v>0.08845166726852671</x:v>
      </x:c>
      <x:c r="Q2344" s="51" t="n">
        <x:v>35439</x:v>
      </x:c>
      <x:c r="R2344" s="52" t="n">
        <x:f>IFERROR(Q2344/K2344,"")</x:f>
        <x:v>0.05737622640287537</x:v>
      </x:c>
      <x:c r="S2344" s="53" t="n">
        <x:v>22555</x:v>
      </x:c>
      <x:c r="T2344" s="50" t="str">
        <x:v>EDINET_company_history</x:v>
      </x:c>
      <x:c r="U2344" s="50" t="str">
        <x:v>トヨタ自動車株式会社</x:v>
      </x:c>
      <x:c r="V2344" s="54" t="n">
        <x:v>0.3438</x:v>
      </x:c>
      <x:c r="W2344" s="50" t="str">
        <x:v>二 之 夕 裕 美 / 佐 藤 雅 彦</x:v>
      </x:c>
      <x:c r="X2344" s="50" t="b">
        <x:f>AND(COUNT(L2344:O2344)=4,L2344&gt;='設定'!$B$6,M2344&gt;='設定'!$B$6,N2344&gt;='設定'!$B$6,O2344&gt;='設定'!$B$6)</x:f>
        <x:v>0</x:v>
      </x:c>
      <x:c r="Y2344" s="50" t="b">
        <x:f>AND(COUNT(G2344:K2344)=5,P2344&gt;='設定'!$B$7)</x:f>
        <x:v>0</x:v>
      </x:c>
      <x:c r="Z2344" s="50" t="b">
        <x:f>AND(ISNUMBER(R2344),R2344&gt;='設定'!$B$8)</x:f>
        <x:v>0</x:v>
      </x:c>
      <x:c r="AA2344" s="50" t="b">
        <x:f>AND(ISNUMBER(S2344),S2344&gt;=DATE(YEAR('設定'!$B$10)-'設定'!$B$9,MONTH('設定'!$B$10),DAY('設定'!$B$10)))</x:f>
        <x:v>0</x:v>
      </x:c>
      <x:c r="AB2344" s="55" t="b">
        <x:v>0</x:v>
      </x:c>
      <x:c r="AC2344" s="55" t="b">
        <x:v>0</x:v>
      </x:c>
      <x:c r="AD2344" s="50" t="n">
        <x:f>IF(X2344,1,0)+IF(Z2344,1,0)+IF(AA2344,1,0)+IF(AB2344,1,0)</x:f>
        <x:v>0</x:v>
      </x:c>
      <x:c r="AE2344" s="50" t="n">
        <x:f>IF(Y2344,1,0)+IF(Z2344,1,0)+IF(AA2344,1,0)+IF(AB2344,1,0)</x:f>
        <x:v>0</x:v>
      </x:c>
      <x:c r="AF2344" s="50" t="n">
        <x:f>IF(Y2344,1,0)+IF(Z2344,1,0)+IF(AA2344,1,0)+IF(AC2344,1,0)</x:f>
        <x:v>0</x:v>
      </x:c>
      <x:c r="AG2344" s="53" t="n">
        <x:v>44348</x:v>
      </x:c>
      <x:c r="AH2344" s="50" t="str">
        <x:v>S100VWO0</x:v>
      </x:c>
      <x:c r="AI2344" s="50" t="str">
        <x:v>NetSalesSummaryOfBusinessResults</x:v>
      </x:c>
      <x:c r="AJ2344" s="50" t="str">
        <x:v>OperatingIncome</x:v>
      </x:c>
      <x:c r="AK2344" s="53" t="n">
        <x:v>45747</x:v>
      </x:c>
      <x:c r="AL2344" s="50" t="str">
        <x:v>365/365/365/366/365</x:v>
      </x:c>
      <x:c r="AM2344" s="51" t="n">
        <x:v>85397671</x:v>
      </x:c>
      <x:c r="AN2344" s="51" t="n">
        <x:v>2853</x:v>
      </x:c>
      <x:c r="AO2344" s="51" t="n">
        <x:f>IFERROR(AM2344*AN2344,"")</x:f>
        <x:v>243639555363</x:v>
      </x:c>
      <x:c r="AP2344" s="56" t="n">
        <x:f>IFERROR(AO2344/(K2344*1000000),"")</x:f>
        <x:v>0.39445577722857234</x:v>
      </x:c>
      <x:c r="AQ2344" s="57" t="n">
        <x:v>468268355</x:v>
      </x:c>
      <x:c r="AR2344" s="52" t="n">
        <x:v>0.2712273064226047</x:v>
      </x:c>
      <x:c r="AS2344" s="52" t="n">
        <x:v>-0.3369106846839329</x:v>
      </x:c>
      <x:c r="AT2344" s="55" t="b">
        <x:v>1</x:v>
      </x:c>
      <x:c r="AU2344" s="50"/>
      <x:c r="AV2344" s="58" t="n">
        <x:v>0.1216635790736394</x:v>
      </x:c>
      <x:c r="AW2344" s="50" t="n">
        <x:v>1111</x:v>
      </x:c>
      <x:c r="AX2344" s="50" t="str">
        <x:v>Core Moat</x:v>
      </x:c>
      <x:c r="AY2344" s="50" t="str">
        <x:v>目立つ機械的警告なし（定性確認は別途必要）</x:v>
      </x:c>
      <x:c r="AZ2344" s="59" t="str">
        <x:v>2025-06-10 10:22</x:v>
      </x:c>
      <x:c r="BA2344" s="53" t="n">
        <x:v>22555</x:v>
      </x:c>
      <x:c r="BB2344" s="50"/>
      <x:c r="BC2344" s="50"/>
      <x:c r="BD2344" s="50" t="str">
        <x:v>TOPIX Small 1</x:v>
      </x:c>
    </x:row>
    <x:row r="2345">
      <x:c r="A2345" s="50" t="n">
        <x:v>2344</x:v>
      </x:c>
      <x:c r="B2345" s="50" t="str">
        <x:v>6817</x:v>
      </x:c>
      <x:c r="C2345" s="50" t="str">
        <x:v>6817.T</x:v>
      </x:c>
      <x:c r="D2345" s="50" t="str">
        <x:v>SUMIDA CORPORATION</x:v>
      </x:c>
      <x:c r="E2345" s="50" t="str">
        <x:v>Prime Market (Domestic)</x:v>
      </x:c>
      <x:c r="F2345" s="50" t="str">
        <x:v>Electric Appliances</x:v>
      </x:c>
      <x:c r="G2345" s="51" t="n">
        <x:v>104920</x:v>
      </x:c>
      <x:c r="H2345" s="51" t="n">
        <x:v>138600</x:v>
      </x:c>
      <x:c r="I2345" s="51" t="n">
        <x:v>147672</x:v>
      </x:c>
      <x:c r="J2345" s="51" t="n">
        <x:v>143978</x:v>
      </x:c>
      <x:c r="K2345" s="51" t="n">
        <x:v>147194</x:v>
      </x:c>
      <x:c r="L2345" s="52" t="n">
        <x:f>IFERROR(H2345/G2345-1,"")</x:f>
        <x:v>0.32100648112847874</x:v>
      </x:c>
      <x:c r="M2345" s="52" t="n">
        <x:f>IFERROR(I2345/H2345-1,"")</x:f>
        <x:v>0.06545454545454543</x:v>
      </x:c>
      <x:c r="N2345" s="52" t="n">
        <x:f>IFERROR(J2345/I2345-1,"")</x:f>
        <x:v>-0.02501489788179212</x:v>
      </x:c>
      <x:c r="O2345" s="52" t="n">
        <x:f>IFERROR(K2345/J2345-1,"")</x:f>
        <x:v>0.0223367458917334</x:v>
      </x:c>
      <x:c r="P2345" s="52" t="n">
        <x:f>IFERROR((K2345/G2345)^(1/4)-1,"")</x:f>
        <x:v>0.08832337332082041</x:v>
      </x:c>
      <x:c r="Q2345" s="51" t="n">
        <x:v>7439</x:v>
      </x:c>
      <x:c r="R2345" s="52" t="n">
        <x:f>IFERROR(Q2345/K2345,"")</x:f>
        <x:v>0.0505387447857929</x:v>
      </x:c>
      <x:c r="S2345" s="53" t="n">
        <x:v>36130</x:v>
      </x:c>
      <x:c r="T2345" s="50" t="str">
        <x:v>EDINET_company_history</x:v>
      </x:c>
      <x:c r="U2345" s="50" t="str">
        <x:v>日本マスタートラスト信託銀行株式会社（信託口）</x:v>
      </x:c>
      <x:c r="V2345" s="54" t="n">
        <x:v>0.1497</x:v>
      </x:c>
      <x:c r="W2345" s="50"/>
      <x:c r="X2345" s="50" t="b">
        <x:f>AND(COUNT(L2345:O2345)=4,L2345&gt;='設定'!$B$6,M2345&gt;='設定'!$B$6,N2345&gt;='設定'!$B$6,O2345&gt;='設定'!$B$6)</x:f>
        <x:v>0</x:v>
      </x:c>
      <x:c r="Y2345" s="50" t="b">
        <x:f>AND(COUNT(G2345:K2345)=5,P2345&gt;='設定'!$B$7)</x:f>
        <x:v>0</x:v>
      </x:c>
      <x:c r="Z2345" s="50" t="b">
        <x:f>AND(ISNUMBER(R2345),R2345&gt;='設定'!$B$8)</x:f>
        <x:v>0</x:v>
      </x:c>
      <x:c r="AA2345" s="50" t="b">
        <x:f>AND(ISNUMBER(S2345),S2345&gt;=DATE(YEAR('設定'!$B$10)-'設定'!$B$9,MONTH('設定'!$B$10),DAY('設定'!$B$10)))</x:f>
        <x:v>0</x:v>
      </x:c>
      <x:c r="AB2345" s="55" t="b">
        <x:v>0</x:v>
      </x:c>
      <x:c r="AC2345" s="55" t="b">
        <x:v>0</x:v>
      </x:c>
      <x:c r="AD2345" s="50" t="n">
        <x:f>IF(X2345,1,0)+IF(Z2345,1,0)+IF(AA2345,1,0)+IF(AB2345,1,0)</x:f>
        <x:v>0</x:v>
      </x:c>
      <x:c r="AE2345" s="50" t="n">
        <x:f>IF(Y2345,1,0)+IF(Z2345,1,0)+IF(AA2345,1,0)+IF(AB2345,1,0)</x:f>
        <x:v>0</x:v>
      </x:c>
      <x:c r="AF2345" s="50" t="n">
        <x:f>IF(Y2345,1,0)+IF(Z2345,1,0)+IF(AA2345,1,0)+IF(AC2345,1,0)</x:f>
        <x:v>0</x:v>
      </x:c>
      <x:c r="AG2345" s="53" t="n">
        <x:v>44348</x:v>
      </x:c>
      <x:c r="AH2345" s="50" t="str">
        <x:v>S100XQT8</x:v>
      </x:c>
      <x:c r="AI2345" s="50" t="str">
        <x:v>RevenueIFRSSummaryOfBusinessResults</x:v>
      </x:c>
      <x:c r="AJ2345" s="50" t="str">
        <x:v>OperatingProfitLossIFRS</x:v>
      </x:c>
      <x:c r="AK2345" s="53" t="n">
        <x:v>46022</x:v>
      </x:c>
      <x:c r="AL2345" s="50" t="str">
        <x:v>365/365/365/366/365</x:v>
      </x:c>
      <x:c r="AM2345" s="51" t="n">
        <x:v>33062017</x:v>
      </x:c>
      <x:c r="AN2345" s="51" t="n">
        <x:v>1521</x:v>
      </x:c>
      <x:c r="AO2345" s="51" t="n">
        <x:f>IFERROR(AM2345*AN2345,"")</x:f>
        <x:v>50287327857</x:v>
      </x:c>
      <x:c r="AP2345" s="56" t="n">
        <x:f>IFERROR(AO2345/(K2345*1000000),"")</x:f>
        <x:v>0.34163979412883677</x:v>
      </x:c>
      <x:c r="AQ2345" s="57" t="n">
        <x:v>362250190</x:v>
      </x:c>
      <x:c r="AR2345" s="52" t="n">
        <x:v>0.3930612226020599</x:v>
      </x:c>
      <x:c r="AS2345" s="52" t="n">
        <x:v>-0.5253413493751867</x:v>
      </x:c>
      <x:c r="AT2345" s="55" t="b">
        <x:v>0</x:v>
      </x:c>
      <x:c r="AU2345" s="50" t="str">
        <x:v>missing_financial_data</x:v>
      </x:c>
      <x:c r="AV2345" s="58" t="n">
        <x:v>0.5916750180628034</x:v>
      </x:c>
      <x:c r="AW2345" s="50" t="n">
        <x:v>40</x:v>
      </x:c>
      <x:c r="AX2345" s="50" t="str">
        <x:v>Future Moat</x:v>
      </x:c>
      <x:c r="AY2345" s="50" t="str">
        <x:v>既存適格性フィルター不通過: missing_financial_data</x:v>
      </x:c>
      <x:c r="AZ2345" s="59" t="str">
        <x:v>2026-03-16 10:00</x:v>
      </x:c>
      <x:c r="BA2345" s="53" t="n">
        <x:v>36130</x:v>
      </x:c>
      <x:c r="BB2345" s="50"/>
      <x:c r="BC2345" s="50"/>
      <x:c r="BD2345" s="50" t="str">
        <x:v>TOPIX Small 2</x:v>
      </x:c>
    </x:row>
    <x:row r="2346">
      <x:c r="A2346" s="50" t="n">
        <x:v>2345</x:v>
      </x:c>
      <x:c r="B2346" s="50" t="str">
        <x:v>9974</x:v>
      </x:c>
      <x:c r="C2346" s="50" t="str">
        <x:v>9974.T</x:v>
      </x:c>
      <x:c r="D2346" s="50" t="str">
        <x:v>Belc CO.,LTD.</x:v>
      </x:c>
      <x:c r="E2346" s="50" t="str">
        <x:v>Prime Market (Domestic)</x:v>
      </x:c>
      <x:c r="F2346" s="50" t="str">
        <x:v>Retail Trade</x:v>
      </x:c>
      <x:c r="G2346" s="51" t="n">
        <x:v>297019</x:v>
      </x:c>
      <x:c r="H2346" s="51" t="n">
        <x:v>305561</x:v>
      </x:c>
      <x:c r="I2346" s="51" t="n">
        <x:v>346072</x:v>
      </x:c>
      <x:c r="J2346" s="51" t="n">
        <x:v>381440</x:v>
      </x:c>
      <x:c r="K2346" s="51" t="n">
        <x:v>416514</x:v>
      </x:c>
      <x:c r="L2346" s="52" t="n">
        <x:f>IFERROR(H2346/G2346-1,"")</x:f>
        <x:v>0.028759102953009652</x:v>
      </x:c>
      <x:c r="M2346" s="52" t="n">
        <x:f>IFERROR(I2346/H2346-1,"")</x:f>
        <x:v>0.13257909222708397</x:v>
      </x:c>
      <x:c r="N2346" s="52" t="n">
        <x:f>IFERROR(J2346/I2346-1,"")</x:f>
        <x:v>0.10219838646293256</x:v>
      </x:c>
      <x:c r="O2346" s="52" t="n">
        <x:f>IFERROR(K2346/J2346-1,"")</x:f>
        <x:v>0.09195155201342287</x:v>
      </x:c>
      <x:c r="P2346" s="52" t="n">
        <x:f>IFERROR((K2346/G2346)^(1/4)-1,"")</x:f>
        <x:v>0.08820656850061237</x:v>
      </x:c>
      <x:c r="Q2346" s="51" t="n">
        <x:v>17900</x:v>
      </x:c>
      <x:c r="R2346" s="52" t="n">
        <x:f>IFERROR(Q2346/K2346,"")</x:f>
        <x:v>0.04297574631344925</x:v>
      </x:c>
      <x:c r="S2346" s="53" t="n">
        <x:v>38322</x:v>
      </x:c>
      <x:c r="T2346" s="50" t="str">
        <x:v>EDINET_company_history</x:v>
      </x:c>
      <x:c r="U2346" s="50" t="str">
        <x:v>イオン株式会社</x:v>
      </x:c>
      <x:c r="V2346" s="54" t="n">
        <x:v>0.15</x:v>
      </x:c>
      <x:c r="W2346" s="50" t="str">
        <x:v>原 島 一 誠</x:v>
      </x:c>
      <x:c r="X2346" s="50" t="b">
        <x:f>AND(COUNT(L2346:O2346)=4,L2346&gt;='設定'!$B$6,M2346&gt;='設定'!$B$6,N2346&gt;='設定'!$B$6,O2346&gt;='設定'!$B$6)</x:f>
        <x:v>0</x:v>
      </x:c>
      <x:c r="Y2346" s="50" t="b">
        <x:f>AND(COUNT(G2346:K2346)=5,P2346&gt;='設定'!$B$7)</x:f>
        <x:v>0</x:v>
      </x:c>
      <x:c r="Z2346" s="50" t="b">
        <x:f>AND(ISNUMBER(R2346),R2346&gt;='設定'!$B$8)</x:f>
        <x:v>0</x:v>
      </x:c>
      <x:c r="AA2346" s="50" t="b">
        <x:f>AND(ISNUMBER(S2346),S2346&gt;=DATE(YEAR('設定'!$B$10)-'設定'!$B$9,MONTH('設定'!$B$10),DAY('設定'!$B$10)))</x:f>
        <x:v>0</x:v>
      </x:c>
      <x:c r="AB2346" s="55" t="b">
        <x:v>0</x:v>
      </x:c>
      <x:c r="AC2346" s="55" t="b">
        <x:v>0</x:v>
      </x:c>
      <x:c r="AD2346" s="50" t="n">
        <x:f>IF(X2346,1,0)+IF(Z2346,1,0)+IF(AA2346,1,0)+IF(AB2346,1,0)</x:f>
        <x:v>0</x:v>
      </x:c>
      <x:c r="AE2346" s="50" t="n">
        <x:f>IF(Y2346,1,0)+IF(Z2346,1,0)+IF(AA2346,1,0)+IF(AB2346,1,0)</x:f>
        <x:v>0</x:v>
      </x:c>
      <x:c r="AF2346" s="50" t="n">
        <x:f>IF(Y2346,1,0)+IF(Z2346,1,0)+IF(AA2346,1,0)+IF(AC2346,1,0)</x:f>
        <x:v>0</x:v>
      </x:c>
      <x:c r="AG2346" s="53" t="n">
        <x:v>44348</x:v>
      </x:c>
      <x:c r="AH2346" s="50" t="str">
        <x:v>S100Y4X3</x:v>
      </x:c>
      <x:c r="AI2346" s="50" t="str">
        <x:v>NetSalesSummaryOfBusinessResults</x:v>
      </x:c>
      <x:c r="AJ2346" s="50" t="str">
        <x:v>OperatingIncome</x:v>
      </x:c>
      <x:c r="AK2346" s="53" t="n">
        <x:v>46081</x:v>
      </x:c>
      <x:c r="AL2346" s="50" t="str">
        <x:v>365/365/366/365/365</x:v>
      </x:c>
      <x:c r="AM2346" s="51" t="n">
        <x:v>20866400</x:v>
      </x:c>
      <x:c r="AN2346" s="51" t="n">
        <x:v>6130</x:v>
      </x:c>
      <x:c r="AO2346" s="51" t="n">
        <x:f>IFERROR(AM2346*AN2346,"")</x:f>
        <x:v>127911032000</x:v>
      </x:c>
      <x:c r="AP2346" s="56" t="n">
        <x:f>IFERROR(AO2346/(K2346*1000000),"")</x:f>
        <x:v>0.3070989978728206</x:v>
      </x:c>
      <x:c r="AQ2346" s="57" t="n">
        <x:v>187348066.66666663</x:v>
      </x:c>
      <x:c r="AR2346" s="52" t="n">
        <x:v>0.2562115368573393</x:v>
      </x:c>
      <x:c r="AS2346" s="52" t="n">
        <x:v>-0.3613550489111974</x:v>
      </x:c>
      <x:c r="AT2346" s="55" t="b">
        <x:v>1</x:v>
      </x:c>
      <x:c r="AU2346" s="50"/>
      <x:c r="AV2346" s="58" t="n">
        <x:v>-0.086160195289248</x:v>
      </x:c>
      <x:c r="AW2346" s="50" t="n">
        <x:v>2512</x:v>
      </x:c>
      <x:c r="AX2346" s="50" t="str">
        <x:v>Core Moat</x:v>
      </x:c>
      <x:c r="AY2346" s="50" t="str">
        <x:v>目立つ機械的警告なし（定性確認は別途必要）</x:v>
      </x:c>
      <x:c r="AZ2346" s="59" t="str">
        <x:v>2026-05-20 16:03</x:v>
      </x:c>
      <x:c r="BA2346" s="53" t="n">
        <x:v>38322</x:v>
      </x:c>
      <x:c r="BB2346" s="50"/>
      <x:c r="BC2346" s="50"/>
      <x:c r="BD2346" s="50" t="str">
        <x:v>TOPIX Small 1</x:v>
      </x:c>
    </x:row>
    <x:row r="2347">
      <x:c r="A2347" s="50" t="n">
        <x:v>2346</x:v>
      </x:c>
      <x:c r="B2347" s="50" t="str">
        <x:v>6874</x:v>
      </x:c>
      <x:c r="C2347" s="50" t="str">
        <x:v>6874.T</x:v>
      </x:c>
      <x:c r="D2347" s="50" t="str">
        <x:v>KYORITSU ELECTRIC CORPORATION</x:v>
      </x:c>
      <x:c r="E2347" s="50" t="str">
        <x:v>Standard Market(Domestic)</x:v>
      </x:c>
      <x:c r="F2347" s="50" t="str">
        <x:v>Electric Appliances</x:v>
      </x:c>
      <x:c r="G2347" s="51" t="n">
        <x:v>27294.211</x:v>
      </x:c>
      <x:c r="H2347" s="51" t="n">
        <x:v>28331.527</x:v>
      </x:c>
      <x:c r="I2347" s="51" t="n">
        <x:v>33616.27</x:v>
      </x:c>
      <x:c r="J2347" s="51" t="n">
        <x:v>34361.619</x:v>
      </x:c>
      <x:c r="K2347" s="51" t="n">
        <x:v>38246.325</x:v>
      </x:c>
      <x:c r="L2347" s="52" t="n">
        <x:f>IFERROR(H2347/G2347-1,"")</x:f>
        <x:v>0.038004982082097793</x:v>
      </x:c>
      <x:c r="M2347" s="52" t="n">
        <x:f>IFERROR(I2347/H2347-1,"")</x:f>
        <x:v>0.18653223315495837</x:v>
      </x:c>
      <x:c r="N2347" s="52" t="n">
        <x:f>IFERROR(J2347/I2347-1,"")</x:f>
        <x:v>0.022172269558758284</x:v>
      </x:c>
      <x:c r="O2347" s="52" t="n">
        <x:f>IFERROR(K2347/J2347-1,"")</x:f>
        <x:v>0.11305363696629067</x:v>
      </x:c>
      <x:c r="P2347" s="52" t="n">
        <x:f>IFERROR((K2347/G2347)^(1/4)-1,"")</x:f>
        <x:v>0.08800224538068502</x:v>
      </x:c>
      <x:c r="Q2347" s="51" t="n">
        <x:v>3354.708</x:v>
      </x:c>
      <x:c r="R2347" s="52" t="n">
        <x:f>IFERROR(Q2347/K2347,"")</x:f>
        <x:v>0.08771321166151258</x:v>
      </x:c>
      <x:c r="S2347" s="53" t="n">
        <x:v>44348</x:v>
      </x:c>
      <x:c r="T2347" s="50" t="str">
        <x:v>not_identified_before_local_window</x:v>
      </x:c>
      <x:c r="U2347" s="50" t="str">
        <x:v>エム・エヌ・エス株式会社</x:v>
      </x:c>
      <x:c r="V2347" s="54" t="n">
        <x:v>0.2952</x:v>
      </x:c>
      <x:c r="W2347" s="50" t="str">
        <x:v>西 信 之</x:v>
      </x:c>
      <x:c r="X2347" s="50" t="b">
        <x:f>AND(COUNT(L2347:O2347)=4,L2347&gt;='設定'!$B$6,M2347&gt;='設定'!$B$6,N2347&gt;='設定'!$B$6,O2347&gt;='設定'!$B$6)</x:f>
        <x:v>0</x:v>
      </x:c>
      <x:c r="Y2347" s="50" t="b">
        <x:f>AND(COUNT(G2347:K2347)=5,P2347&gt;='設定'!$B$7)</x:f>
        <x:v>0</x:v>
      </x:c>
      <x:c r="Z2347" s="50" t="b">
        <x:f>AND(ISNUMBER(R2347),R2347&gt;='設定'!$B$8)</x:f>
        <x:v>0</x:v>
      </x:c>
      <x:c r="AA2347" s="50" t="b">
        <x:f>AND(ISNUMBER(S2347),S2347&gt;=DATE(YEAR('設定'!$B$10)-'設定'!$B$9,MONTH('設定'!$B$10),DAY('設定'!$B$10)))</x:f>
        <x:v>0</x:v>
      </x:c>
      <x:c r="AB2347" s="55" t="b">
        <x:v>0</x:v>
      </x:c>
      <x:c r="AC2347" s="55" t="b">
        <x:v>0</x:v>
      </x:c>
      <x:c r="AD2347" s="50" t="n">
        <x:f>IF(X2347,1,0)+IF(Z2347,1,0)+IF(AA2347,1,0)+IF(AB2347,1,0)</x:f>
        <x:v>0</x:v>
      </x:c>
      <x:c r="AE2347" s="50" t="n">
        <x:f>IF(Y2347,1,0)+IF(Z2347,1,0)+IF(AA2347,1,0)+IF(AB2347,1,0)</x:f>
        <x:v>0</x:v>
      </x:c>
      <x:c r="AF2347" s="50" t="n">
        <x:f>IF(Y2347,1,0)+IF(Z2347,1,0)+IF(AA2347,1,0)+IF(AC2347,1,0)</x:f>
        <x:v>0</x:v>
      </x:c>
      <x:c r="AG2347" s="53" t="n">
        <x:v>44348</x:v>
      </x:c>
      <x:c r="AH2347" s="50" t="str">
        <x:v>S100WQ31</x:v>
      </x:c>
      <x:c r="AI2347" s="50" t="str">
        <x:v>NetSalesSummaryOfBusinessResults</x:v>
      </x:c>
      <x:c r="AJ2347" s="50" t="str">
        <x:v>OperatingIncome</x:v>
      </x:c>
      <x:c r="AK2347" s="53" t="n">
        <x:v>45838</x:v>
      </x:c>
      <x:c r="AL2347" s="50" t="str">
        <x:v>365/365/365/366/365</x:v>
      </x:c>
      <x:c r="AM2347" s="51" t="n">
        <x:v>4023900</x:v>
      </x:c>
      <x:c r="AN2347" s="51" t="n">
        <x:v>2700</x:v>
      </x:c>
      <x:c r="AO2347" s="51" t="n">
        <x:f>IFERROR(AM2347*AN2347,"")</x:f>
        <x:v>10864530000</x:v>
      </x:c>
      <x:c r="AP2347" s="56" t="n">
        <x:f>IFERROR(AO2347/(K2347*1000000),"")</x:f>
        <x:v>0.2840672927398907</x:v>
      </x:c>
      <x:c r="AQ2347" s="57" t="n">
        <x:v>13132196.666666666</x:v>
      </x:c>
      <x:c r="AR2347" s="52" t="n">
        <x:v>0.3030932824612596</x:v>
      </x:c>
      <x:c r="AS2347" s="52" t="n">
        <x:v>-0.3595992419584862</x:v>
      </x:c>
      <x:c r="AT2347" s="55" t="b">
        <x:v>0</x:v>
      </x:c>
      <x:c r="AU2347" s="50" t="str">
        <x:v>low_liquidity</x:v>
      </x:c>
      <x:c r="AV2347" s="58" t="n">
        <x:v>0.367059508119309</x:v>
      </x:c>
      <x:c r="AW2347" s="50" t="n">
        <x:v>257</x:v>
      </x:c>
      <x:c r="AX2347" s="50" t="str">
        <x:v>Discovery</x:v>
      </x:c>
      <x:c r="AY2347" s="50" t="str">
        <x:v>既存適格性フィルター不通過: low_liquidity / 60日平均売買代金2,000万円未満</x:v>
      </x:c>
      <x:c r="AZ2347" s="59" t="str">
        <x:v>2025-09-24 11:27</x:v>
      </x:c>
      <x:c r="BA2347" s="53"/>
      <x:c r="BB2347" s="50"/>
      <x:c r="BC2347" s="50"/>
      <x:c r="BD2347" s="50"/>
    </x:row>
    <x:row r="2348">
      <x:c r="A2348" s="50" t="n">
        <x:v>2347</x:v>
      </x:c>
      <x:c r="B2348" s="50" t="str">
        <x:v>2613</x:v>
      </x:c>
      <x:c r="C2348" s="50" t="str">
        <x:v>2613.T</x:v>
      </x:c>
      <x:c r="D2348" s="50" t="str">
        <x:v>J-OIL MILLS, INC.</x:v>
      </x:c>
      <x:c r="E2348" s="50" t="str">
        <x:v>Prime Market (Domestic)</x:v>
      </x:c>
      <x:c r="F2348" s="50" t="str">
        <x:v>Foods</x:v>
      </x:c>
      <x:c r="G2348" s="51" t="n">
        <x:v>164816</x:v>
      </x:c>
      <x:c r="H2348" s="51" t="n">
        <x:v>201551</x:v>
      </x:c>
      <x:c r="I2348" s="51" t="n">
        <x:v>260410</x:v>
      </x:c>
      <x:c r="J2348" s="51" t="n">
        <x:v>244319</x:v>
      </x:c>
      <x:c r="K2348" s="51" t="n">
        <x:v>230783</x:v>
      </x:c>
      <x:c r="L2348" s="52" t="n">
        <x:f>IFERROR(H2348/G2348-1,"")</x:f>
        <x:v>0.22288491408601097</x:v>
      </x:c>
      <x:c r="M2348" s="52" t="n">
        <x:f>IFERROR(I2348/H2348-1,"")</x:f>
        <x:v>0.2920303049848425</x:v>
      </x:c>
      <x:c r="N2348" s="52" t="n">
        <x:f>IFERROR(J2348/I2348-1,"")</x:f>
        <x:v>-0.06179102185015939</x:v>
      </x:c>
      <x:c r="O2348" s="52" t="n">
        <x:f>IFERROR(K2348/J2348-1,"")</x:f>
        <x:v>-0.05540297725514598</x:v>
      </x:c>
      <x:c r="P2348" s="52" t="n">
        <x:f>IFERROR((K2348/G2348)^(1/4)-1,"")</x:f>
        <x:v>0.08780515153580049</x:v>
      </x:c>
      <x:c r="Q2348" s="51" t="n">
        <x:v>8572</x:v>
      </x:c>
      <x:c r="R2348" s="52" t="n">
        <x:f>IFERROR(Q2348/K2348,"")</x:f>
        <x:v>0.037143117127344735</x:v>
      </x:c>
      <x:c r="S2348" s="53" t="n">
        <x:v>37316</x:v>
      </x:c>
      <x:c r="T2348" s="50" t="str">
        <x:v>EDINET_company_history</x:v>
      </x:c>
      <x:c r="U2348" s="50" t="str">
        <x:v>味の素株式会社</x:v>
      </x:c>
      <x:c r="V2348" s="54" t="n">
        <x:v>0.2716</x:v>
      </x:c>
      <x:c r="W2348" s="50" t="str">
        <x:v>佐藤 達也</x:v>
      </x:c>
      <x:c r="X2348" s="50" t="b">
        <x:f>AND(COUNT(L2348:O2348)=4,L2348&gt;='設定'!$B$6,M2348&gt;='設定'!$B$6,N2348&gt;='設定'!$B$6,O2348&gt;='設定'!$B$6)</x:f>
        <x:v>0</x:v>
      </x:c>
      <x:c r="Y2348" s="50" t="b">
        <x:f>AND(COUNT(G2348:K2348)=5,P2348&gt;='設定'!$B$7)</x:f>
        <x:v>0</x:v>
      </x:c>
      <x:c r="Z2348" s="50" t="b">
        <x:f>AND(ISNUMBER(R2348),R2348&gt;='設定'!$B$8)</x:f>
        <x:v>0</x:v>
      </x:c>
      <x:c r="AA2348" s="50" t="b">
        <x:f>AND(ISNUMBER(S2348),S2348&gt;=DATE(YEAR('設定'!$B$10)-'設定'!$B$9,MONTH('設定'!$B$10),DAY('設定'!$B$10)))</x:f>
        <x:v>0</x:v>
      </x:c>
      <x:c r="AB2348" s="55" t="b">
        <x:v>0</x:v>
      </x:c>
      <x:c r="AC2348" s="55" t="b">
        <x:v>0</x:v>
      </x:c>
      <x:c r="AD2348" s="50" t="n">
        <x:f>IF(X2348,1,0)+IF(Z2348,1,0)+IF(AA2348,1,0)+IF(AB2348,1,0)</x:f>
        <x:v>0</x:v>
      </x:c>
      <x:c r="AE2348" s="50" t="n">
        <x:f>IF(Y2348,1,0)+IF(Z2348,1,0)+IF(AA2348,1,0)+IF(AB2348,1,0)</x:f>
        <x:v>0</x:v>
      </x:c>
      <x:c r="AF2348" s="50" t="n">
        <x:f>IF(Y2348,1,0)+IF(Z2348,1,0)+IF(AA2348,1,0)+IF(AC2348,1,0)</x:f>
        <x:v>0</x:v>
      </x:c>
      <x:c r="AG2348" s="53" t="n">
        <x:v>44348</x:v>
      </x:c>
      <x:c r="AH2348" s="50" t="str">
        <x:v>S100W2BH</x:v>
      </x:c>
      <x:c r="AI2348" s="50" t="str">
        <x:v>NetSalesSummaryOfBusinessResults</x:v>
      </x:c>
      <x:c r="AJ2348" s="50" t="str">
        <x:v>OperatingIncome</x:v>
      </x:c>
      <x:c r="AK2348" s="53" t="n">
        <x:v>45747</x:v>
      </x:c>
      <x:c r="AL2348" s="50" t="str">
        <x:v>365/365/365/366/365</x:v>
      </x:c>
      <x:c r="AM2348" s="51" t="n">
        <x:v>33332346</x:v>
      </x:c>
      <x:c r="AN2348" s="51" t="n">
        <x:v>1968</x:v>
      </x:c>
      <x:c r="AO2348" s="51" t="n">
        <x:f>IFERROR(AM2348*AN2348,"")</x:f>
        <x:v>65598056928</x:v>
      </x:c>
      <x:c r="AP2348" s="56" t="n">
        <x:f>IFERROR(AO2348/(K2348*1000000),"")</x:f>
        <x:v>0.2842412869578782</x:v>
      </x:c>
      <x:c r="AQ2348" s="57" t="n">
        <x:v>210030045</x:v>
      </x:c>
      <x:c r="AR2348" s="52" t="n">
        <x:v>0.1639306844365627</x:v>
      </x:c>
      <x:c r="AS2348" s="52" t="n">
        <x:v>-0.2051538433600787</x:v>
      </x:c>
      <x:c r="AT2348" s="55" t="b">
        <x:v>1</x:v>
      </x:c>
      <x:c r="AU2348" s="50"/>
      <x:c r="AV2348" s="58" t="n">
        <x:v>0.0761885619630158</x:v>
      </x:c>
      <x:c r="AW2348" s="50" t="n">
        <x:v>1360</x:v>
      </x:c>
      <x:c r="AX2348" s="50" t="str">
        <x:v>Core Moat</x:v>
      </x:c>
      <x:c r="AY2348" s="50" t="str">
        <x:v>目立つ機械的警告なし（定性確認は別途必要）</x:v>
      </x:c>
      <x:c r="AZ2348" s="59" t="str">
        <x:v>2025-06-24 14:49</x:v>
      </x:c>
      <x:c r="BA2348" s="53" t="n">
        <x:v>37316</x:v>
      </x:c>
      <x:c r="BB2348" s="50"/>
      <x:c r="BC2348" s="50"/>
      <x:c r="BD2348" s="50" t="str">
        <x:v>TOPIX Small 2</x:v>
      </x:c>
    </x:row>
    <x:row r="2349">
      <x:c r="A2349" s="50" t="n">
        <x:v>2348</x:v>
      </x:c>
      <x:c r="B2349" s="50" t="str">
        <x:v>5991</x:v>
      </x:c>
      <x:c r="C2349" s="50" t="str">
        <x:v>5991.T</x:v>
      </x:c>
      <x:c r="D2349" s="50" t="str">
        <x:v>NHK SPRING CO.,LTD.</x:v>
      </x:c>
      <x:c r="E2349" s="50" t="str">
        <x:v>Prime Market (Domestic)</x:v>
      </x:c>
      <x:c r="F2349" s="50" t="str">
        <x:v>Metal Products</x:v>
      </x:c>
      <x:c r="G2349" s="51" t="n">
        <x:v>572639</x:v>
      </x:c>
      <x:c r="H2349" s="51" t="n">
        <x:v>586903</x:v>
      </x:c>
      <x:c r="I2349" s="51" t="n">
        <x:v>693246</x:v>
      </x:c>
      <x:c r="J2349" s="51" t="n">
        <x:v>766934</x:v>
      </x:c>
      <x:c r="K2349" s="51" t="n">
        <x:v>801698</x:v>
      </x:c>
      <x:c r="L2349" s="52" t="n">
        <x:f>IFERROR(H2349/G2349-1,"")</x:f>
        <x:v>0.02490923601082007</x:v>
      </x:c>
      <x:c r="M2349" s="52" t="n">
        <x:f>IFERROR(I2349/H2349-1,"")</x:f>
        <x:v>0.18119348512445832</x:v>
      </x:c>
      <x:c r="N2349" s="52" t="n">
        <x:f>IFERROR(J2349/I2349-1,"")</x:f>
        <x:v>0.10629415820646648</x:v>
      </x:c>
      <x:c r="O2349" s="52" t="n">
        <x:f>IFERROR(K2349/J2349-1,"")</x:f>
        <x:v>0.045328541960586</x:v>
      </x:c>
      <x:c r="P2349" s="52" t="n">
        <x:f>IFERROR((K2349/G2349)^(1/4)-1,"")</x:f>
        <x:v>0.08775845923460457</x:v>
      </x:c>
      <x:c r="Q2349" s="51" t="n">
        <x:v>52160</x:v>
      </x:c>
      <x:c r="R2349" s="52" t="n">
        <x:f>IFERROR(Q2349/K2349,"")</x:f>
        <x:v>0.06506190610429363</x:v>
      </x:c>
      <x:c r="S2349" s="53" t="n">
        <x:v>19784</x:v>
      </x:c>
      <x:c r="T2349" s="50" t="str">
        <x:v>EDINET_company_history</x:v>
      </x:c>
      <x:c r="U2349" s="50" t="str">
        <x:v>日本マスタートラスト信託銀行株式会社（信託口）</x:v>
      </x:c>
      <x:c r="V2349" s="54" t="n">
        <x:v>0.1311</x:v>
      </x:c>
      <x:c r="W2349" s="50" t="str">
        <x:v>茅 本 隆 司 / 上 村 和 久 / 高 村 典 利 / 堀 江 雅 之</x:v>
      </x:c>
      <x:c r="X2349" s="50" t="b">
        <x:f>AND(COUNT(L2349:O2349)=4,L2349&gt;='設定'!$B$6,M2349&gt;='設定'!$B$6,N2349&gt;='設定'!$B$6,O2349&gt;='設定'!$B$6)</x:f>
        <x:v>0</x:v>
      </x:c>
      <x:c r="Y2349" s="50" t="b">
        <x:f>AND(COUNT(G2349:K2349)=5,P2349&gt;='設定'!$B$7)</x:f>
        <x:v>0</x:v>
      </x:c>
      <x:c r="Z2349" s="50" t="b">
        <x:f>AND(ISNUMBER(R2349),R2349&gt;='設定'!$B$8)</x:f>
        <x:v>0</x:v>
      </x:c>
      <x:c r="AA2349" s="50" t="b">
        <x:f>AND(ISNUMBER(S2349),S2349&gt;=DATE(YEAR('設定'!$B$10)-'設定'!$B$9,MONTH('設定'!$B$10),DAY('設定'!$B$10)))</x:f>
        <x:v>0</x:v>
      </x:c>
      <x:c r="AB2349" s="55" t="b">
        <x:v>0</x:v>
      </x:c>
      <x:c r="AC2349" s="55" t="b">
        <x:v>0</x:v>
      </x:c>
      <x:c r="AD2349" s="50" t="n">
        <x:f>IF(X2349,1,0)+IF(Z2349,1,0)+IF(AA2349,1,0)+IF(AB2349,1,0)</x:f>
        <x:v>0</x:v>
      </x:c>
      <x:c r="AE2349" s="50" t="n">
        <x:f>IF(Y2349,1,0)+IF(Z2349,1,0)+IF(AA2349,1,0)+IF(AB2349,1,0)</x:f>
        <x:v>0</x:v>
      </x:c>
      <x:c r="AF2349" s="50" t="n">
        <x:f>IF(Y2349,1,0)+IF(Z2349,1,0)+IF(AA2349,1,0)+IF(AC2349,1,0)</x:f>
        <x:v>0</x:v>
      </x:c>
      <x:c r="AG2349" s="53" t="n">
        <x:v>44348</x:v>
      </x:c>
      <x:c r="AH2349" s="50" t="str">
        <x:v>S100W53K</x:v>
      </x:c>
      <x:c r="AI2349" s="50" t="str">
        <x:v>NetSalesSummaryOfBusinessResults</x:v>
      </x:c>
      <x:c r="AJ2349" s="50" t="str">
        <x:v>OperatingIncome</x:v>
      </x:c>
      <x:c r="AK2349" s="53" t="n">
        <x:v>45747</x:v>
      </x:c>
      <x:c r="AL2349" s="50" t="str">
        <x:v>365/365/365/366/365</x:v>
      </x:c>
      <x:c r="AM2349" s="51" t="n">
        <x:v>204122144</x:v>
      </x:c>
      <x:c r="AN2349" s="51" t="n">
        <x:v>3570</x:v>
      </x:c>
      <x:c r="AO2349" s="51" t="n">
        <x:f>IFERROR(AM2349*AN2349,"")</x:f>
        <x:v>728716054080</x:v>
      </x:c>
      <x:c r="AP2349" s="56" t="n">
        <x:f>IFERROR(AO2349/(K2349*1000000),"")</x:f>
        <x:v>0.9089657877155737</x:v>
      </x:c>
      <x:c r="AQ2349" s="57" t="n">
        <x:v>2265217429.1666665</x:v>
      </x:c>
      <x:c r="AR2349" s="52" t="n">
        <x:v>0.3667597694193597</x:v>
      </x:c>
      <x:c r="AS2349" s="52" t="n">
        <x:v>-0.357995233342499</x:v>
      </x:c>
      <x:c r="AT2349" s="55" t="b">
        <x:v>1</x:v>
      </x:c>
      <x:c r="AU2349" s="50"/>
      <x:c r="AV2349" s="58" t="n">
        <x:v>0.2551475454612788</x:v>
      </x:c>
      <x:c r="AW2349" s="50" t="n">
        <x:v>538</x:v>
      </x:c>
      <x:c r="AX2349" s="50" t="str">
        <x:v>Future Moat</x:v>
      </x:c>
      <x:c r="AY2349" s="50" t="str">
        <x:v>目立つ機械的警告なし（定性確認は別途必要）</x:v>
      </x:c>
      <x:c r="AZ2349" s="59" t="str">
        <x:v>2025-06-26 09:33</x:v>
      </x:c>
      <x:c r="BA2349" s="53" t="n">
        <x:v>19784</x:v>
      </x:c>
      <x:c r="BB2349" s="50"/>
      <x:c r="BC2349" s="50"/>
      <x:c r="BD2349" s="50" t="str">
        <x:v>TOPIX Mid400</x:v>
      </x:c>
    </x:row>
    <x:row r="2350">
      <x:c r="A2350" s="50" t="n">
        <x:v>2349</x:v>
      </x:c>
      <x:c r="B2350" s="50" t="str">
        <x:v>4118</x:v>
      </x:c>
      <x:c r="C2350" s="50" t="str">
        <x:v>4118.T</x:v>
      </x:c>
      <x:c r="D2350" s="50" t="str">
        <x:v>KANEKA CORPORATION</x:v>
      </x:c>
      <x:c r="E2350" s="50" t="str">
        <x:v>Prime Market (Domestic)</x:v>
      </x:c>
      <x:c r="F2350" s="50" t="str">
        <x:v>Chemicals</x:v>
      </x:c>
      <x:c r="G2350" s="51" t="n">
        <x:v>577426</x:v>
      </x:c>
      <x:c r="H2350" s="51" t="n">
        <x:v>691530</x:v>
      </x:c>
      <x:c r="I2350" s="51" t="n">
        <x:v>755821</x:v>
      </x:c>
      <x:c r="J2350" s="51" t="n">
        <x:v>762302</x:v>
      </x:c>
      <x:c r="K2350" s="51" t="n">
        <x:v>807200</x:v>
      </x:c>
      <x:c r="L2350" s="52" t="n">
        <x:f>IFERROR(H2350/G2350-1,"")</x:f>
        <x:v>0.19760800518161625</x:v>
      </x:c>
      <x:c r="M2350" s="52" t="n">
        <x:f>IFERROR(I2350/H2350-1,"")</x:f>
        <x:v>0.09296921319393237</x:v>
      </x:c>
      <x:c r="N2350" s="52" t="n">
        <x:f>IFERROR(J2350/I2350-1,"")</x:f>
        <x:v>0.008574781595113157</x:v>
      </x:c>
      <x:c r="O2350" s="52" t="n">
        <x:f>IFERROR(K2350/J2350-1,"")</x:f>
        <x:v>0.058897917098472696</x:v>
      </x:c>
      <x:c r="P2350" s="52" t="n">
        <x:f>IFERROR((K2350/G2350)^(1/4)-1,"")</x:f>
        <x:v>0.08735462115233816</x:v>
      </x:c>
      <x:c r="Q2350" s="51" t="n">
        <x:v>40050</x:v>
      </x:c>
      <x:c r="R2350" s="52" t="n">
        <x:f>IFERROR(Q2350/K2350,"")</x:f>
        <x:v>0.04961595639246779</x:v>
      </x:c>
      <x:c r="S2350" s="53" t="n">
        <x:v>18172</x:v>
      </x:c>
      <x:c r="T2350" s="50" t="str">
        <x:v>EDINET_company_history</x:v>
      </x:c>
      <x:c r="U2350" s="50" t="str">
        <x:v>日本マスタートラスト信託銀行株式会社（信託口）</x:v>
      </x:c>
      <x:c r="V2350" s="54" t="n">
        <x:v>0.1211</x:v>
      </x:c>
      <x:c r="W2350" s="50" t="str">
        <x:v>菅 原 公 一 / 藤 井 一 彦 / 亀 高 真一郎 / 角 倉 護 / 木 村 雅 昭</x:v>
      </x:c>
      <x:c r="X2350" s="50" t="b">
        <x:f>AND(COUNT(L2350:O2350)=4,L2350&gt;='設定'!$B$6,M2350&gt;='設定'!$B$6,N2350&gt;='設定'!$B$6,O2350&gt;='設定'!$B$6)</x:f>
        <x:v>0</x:v>
      </x:c>
      <x:c r="Y2350" s="50" t="b">
        <x:f>AND(COUNT(G2350:K2350)=5,P2350&gt;='設定'!$B$7)</x:f>
        <x:v>0</x:v>
      </x:c>
      <x:c r="Z2350" s="50" t="b">
        <x:f>AND(ISNUMBER(R2350),R2350&gt;='設定'!$B$8)</x:f>
        <x:v>0</x:v>
      </x:c>
      <x:c r="AA2350" s="50" t="b">
        <x:f>AND(ISNUMBER(S2350),S2350&gt;=DATE(YEAR('設定'!$B$10)-'設定'!$B$9,MONTH('設定'!$B$10),DAY('設定'!$B$10)))</x:f>
        <x:v>0</x:v>
      </x:c>
      <x:c r="AB2350" s="55" t="b">
        <x:v>0</x:v>
      </x:c>
      <x:c r="AC2350" s="55" t="b">
        <x:v>0</x:v>
      </x:c>
      <x:c r="AD2350" s="50" t="n">
        <x:f>IF(X2350,1,0)+IF(Z2350,1,0)+IF(AA2350,1,0)+IF(AB2350,1,0)</x:f>
        <x:v>0</x:v>
      </x:c>
      <x:c r="AE2350" s="50" t="n">
        <x:f>IF(Y2350,1,0)+IF(Z2350,1,0)+IF(AA2350,1,0)+IF(AB2350,1,0)</x:f>
        <x:v>0</x:v>
      </x:c>
      <x:c r="AF2350" s="50" t="n">
        <x:f>IF(Y2350,1,0)+IF(Z2350,1,0)+IF(AA2350,1,0)+IF(AC2350,1,0)</x:f>
        <x:v>0</x:v>
      </x:c>
      <x:c r="AG2350" s="53" t="n">
        <x:v>44348</x:v>
      </x:c>
      <x:c r="AH2350" s="50" t="str">
        <x:v>S100W4R9</x:v>
      </x:c>
      <x:c r="AI2350" s="50" t="str">
        <x:v>NetSalesSummaryOfBusinessResults</x:v>
      </x:c>
      <x:c r="AJ2350" s="50" t="str">
        <x:v>OperatingIncome</x:v>
      </x:c>
      <x:c r="AK2350" s="53" t="n">
        <x:v>45747</x:v>
      </x:c>
      <x:c r="AL2350" s="50" t="str">
        <x:v>365/365/365/366/365</x:v>
      </x:c>
      <x:c r="AM2350" s="51" t="n">
        <x:v>62927500</x:v>
      </x:c>
      <x:c r="AN2350" s="51" t="n">
        <x:v>5553</x:v>
      </x:c>
      <x:c r="AO2350" s="51" t="n">
        <x:f>IFERROR(AM2350*AN2350,"")</x:f>
        <x:v>349436407500</x:v>
      </x:c>
      <x:c r="AP2350" s="56" t="n">
        <x:f>IFERROR(AO2350/(K2350*1000000),"")</x:f>
        <x:v>0.4328994146432111</x:v>
      </x:c>
      <x:c r="AQ2350" s="57" t="n">
        <x:v>1211886806.6666667</x:v>
      </x:c>
      <x:c r="AR2350" s="52" t="n">
        <x:v>0.2428152474729021</x:v>
      </x:c>
      <x:c r="AS2350" s="52" t="n">
        <x:v>-0.3550258255148343</x:v>
      </x:c>
      <x:c r="AT2350" s="55" t="b">
        <x:v>1</x:v>
      </x:c>
      <x:c r="AU2350" s="50"/>
      <x:c r="AV2350" s="58" t="n">
        <x:v>0.1831264308213052</x:v>
      </x:c>
      <x:c r="AW2350" s="50" t="n">
        <x:v>791</x:v>
      </x:c>
      <x:c r="AX2350" s="50" t="str">
        <x:v>Future Moat</x:v>
      </x:c>
      <x:c r="AY2350" s="50" t="str">
        <x:v>目立つ機械的警告なし（定性確認は別途必要）</x:v>
      </x:c>
      <x:c r="AZ2350" s="59" t="str">
        <x:v>2025-06-26 14:23</x:v>
      </x:c>
      <x:c r="BA2350" s="53" t="n">
        <x:v>18172</x:v>
      </x:c>
      <x:c r="BB2350" s="50"/>
      <x:c r="BC2350" s="50"/>
      <x:c r="BD2350" s="50" t="str">
        <x:v>TOPIX Mid400</x:v>
      </x:c>
    </x:row>
    <x:row r="2351">
      <x:c r="A2351" s="50" t="n">
        <x:v>2350</x:v>
      </x:c>
      <x:c r="B2351" s="50" t="str">
        <x:v>4997</x:v>
      </x:c>
      <x:c r="C2351" s="50" t="str">
        <x:v>4997.T</x:v>
      </x:c>
      <x:c r="D2351" s="50" t="str">
        <x:v>NIHON NOHYAKU CO.,LTD.</x:v>
      </x:c>
      <x:c r="E2351" s="50" t="str">
        <x:v>Prime Market (Domestic)</x:v>
      </x:c>
      <x:c r="F2351" s="50" t="str">
        <x:v>Chemicals</x:v>
      </x:c>
      <x:c r="G2351" s="51" t="n">
        <x:v>71525</x:v>
      </x:c>
      <x:c r="H2351" s="51" t="n">
        <x:v>80110</x:v>
      </x:c>
      <x:c r="I2351" s="51" t="n">
        <x:v>102090</x:v>
      </x:c>
      <x:c r="J2351" s="51" t="n">
        <x:v>103033</x:v>
      </x:c>
      <x:c r="K2351" s="51" t="n">
        <x:v>99966</x:v>
      </x:c>
      <x:c r="L2351" s="52" t="n">
        <x:f>IFERROR(H2351/G2351-1,"")</x:f>
        <x:v>0.12002796225096124</x:v>
      </x:c>
      <x:c r="M2351" s="52" t="n">
        <x:f>IFERROR(I2351/H2351-1,"")</x:f>
        <x:v>0.2743727374859568</x:v>
      </x:c>
      <x:c r="N2351" s="52" t="n">
        <x:f>IFERROR(J2351/I2351-1,"")</x:f>
        <x:v>0.009236947791164685</x:v>
      </x:c>
      <x:c r="O2351" s="52" t="n">
        <x:f>IFERROR(K2351/J2351-1,"")</x:f>
        <x:v>-0.029767161977230616</x:v>
      </x:c>
      <x:c r="P2351" s="52" t="n">
        <x:f>IFERROR((K2351/G2351)^(1/4)-1,"")</x:f>
        <x:v>0.08729805730992624</x:v>
      </x:c>
      <x:c r="Q2351" s="51" t="n">
        <x:v>8576</x:v>
      </x:c>
      <x:c r="R2351" s="52" t="n">
        <x:f>IFERROR(Q2351/K2351,"")</x:f>
        <x:v>0.08578916831722785</x:v>
      </x:c>
      <x:c r="S2351" s="53" t="n">
        <x:v>23193</x:v>
      </x:c>
      <x:c r="T2351" s="50" t="str">
        <x:v>EDINET_company_history</x:v>
      </x:c>
      <x:c r="U2351" s="50" t="str">
        <x:v>株式会社ＡＤＥＫＡ</x:v>
      </x:c>
      <x:c r="V2351" s="54" t="n">
        <x:v>0.51</x:v>
      </x:c>
      <x:c r="W2351" s="50" t="str">
        <x:v>岩田 浩幸 / 宍戸 康司</x:v>
      </x:c>
      <x:c r="X2351" s="50" t="b">
        <x:f>AND(COUNT(L2351:O2351)=4,L2351&gt;='設定'!$B$6,M2351&gt;='設定'!$B$6,N2351&gt;='設定'!$B$6,O2351&gt;='設定'!$B$6)</x:f>
        <x:v>0</x:v>
      </x:c>
      <x:c r="Y2351" s="50" t="b">
        <x:f>AND(COUNT(G2351:K2351)=5,P2351&gt;='設定'!$B$7)</x:f>
        <x:v>0</x:v>
      </x:c>
      <x:c r="Z2351" s="50" t="b">
        <x:f>AND(ISNUMBER(R2351),R2351&gt;='設定'!$B$8)</x:f>
        <x:v>0</x:v>
      </x:c>
      <x:c r="AA2351" s="50" t="b">
        <x:f>AND(ISNUMBER(S2351),S2351&gt;=DATE(YEAR('設定'!$B$10)-'設定'!$B$9,MONTH('設定'!$B$10),DAY('設定'!$B$10)))</x:f>
        <x:v>0</x:v>
      </x:c>
      <x:c r="AB2351" s="55" t="b">
        <x:v>0</x:v>
      </x:c>
      <x:c r="AC2351" s="55" t="b">
        <x:v>0</x:v>
      </x:c>
      <x:c r="AD2351" s="50" t="n">
        <x:f>IF(X2351,1,0)+IF(Z2351,1,0)+IF(AA2351,1,0)+IF(AB2351,1,0)</x:f>
        <x:v>0</x:v>
      </x:c>
      <x:c r="AE2351" s="50" t="n">
        <x:f>IF(Y2351,1,0)+IF(Z2351,1,0)+IF(AA2351,1,0)+IF(AB2351,1,0)</x:f>
        <x:v>0</x:v>
      </x:c>
      <x:c r="AF2351" s="50" t="n">
        <x:f>IF(Y2351,1,0)+IF(Z2351,1,0)+IF(AA2351,1,0)+IF(AC2351,1,0)</x:f>
        <x:v>0</x:v>
      </x:c>
      <x:c r="AG2351" s="53" t="n">
        <x:v>44348</x:v>
      </x:c>
      <x:c r="AH2351" s="50" t="str">
        <x:v>S100VYTC</x:v>
      </x:c>
      <x:c r="AI2351" s="50" t="str">
        <x:v>NetSalesSummaryOfBusinessResults</x:v>
      </x:c>
      <x:c r="AJ2351" s="50" t="str">
        <x:v>OperatingIncome</x:v>
      </x:c>
      <x:c r="AK2351" s="53" t="n">
        <x:v>45747</x:v>
      </x:c>
      <x:c r="AL2351" s="50" t="str">
        <x:v>365/365/365/366/365</x:v>
      </x:c>
      <x:c r="AM2351" s="51" t="n">
        <x:v>78771882</x:v>
      </x:c>
      <x:c r="AN2351" s="51" t="n">
        <x:v>992</x:v>
      </x:c>
      <x:c r="AO2351" s="51" t="n">
        <x:f>IFERROR(AM2351*AN2351,"")</x:f>
        <x:v>78141706944</x:v>
      </x:c>
      <x:c r="AP2351" s="56" t="n">
        <x:f>IFERROR(AO2351/(K2351*1000000),"")</x:f>
        <x:v>0.7816828416061461</x:v>
      </x:c>
      <x:c r="AQ2351" s="57" t="n">
        <x:v>154991463.33333334</x:v>
      </x:c>
      <x:c r="AR2351" s="52" t="n">
        <x:v>0.3175609303812313</x:v>
      </x:c>
      <x:c r="AS2351" s="52" t="n">
        <x:v>-0.3505147275822866</x:v>
      </x:c>
      <x:c r="AT2351" s="55" t="b">
        <x:v>0</x:v>
      </x:c>
      <x:c r="AU2351" s="50" t="str">
        <x:v>repeated_negative_operating_cf</x:v>
      </x:c>
      <x:c r="AV2351" s="58" t="n">
        <x:v>0.0887896188230965</x:v>
      </x:c>
      <x:c r="AW2351" s="50" t="n">
        <x:v>1303</x:v>
      </x:c>
      <x:c r="AX2351" s="50" t="str">
        <x:v>Future Moat</x:v>
      </x:c>
      <x:c r="AY2351" s="50" t="str">
        <x:v>既存適格性フィルター不通過: repeated_negative_operating_cf</x:v>
      </x:c>
      <x:c r="AZ2351" s="59" t="str">
        <x:v>2025-06-18 13:50</x:v>
      </x:c>
      <x:c r="BA2351" s="53" t="n">
        <x:v>23193</x:v>
      </x:c>
      <x:c r="BB2351" s="50"/>
      <x:c r="BC2351" s="50"/>
      <x:c r="BD2351" s="50" t="str">
        <x:v>TOPIX Small 2</x:v>
      </x:c>
    </x:row>
    <x:row r="2352">
      <x:c r="A2352" s="50" t="n">
        <x:v>2351</x:v>
      </x:c>
      <x:c r="B2352" s="50" t="str">
        <x:v>6150</x:v>
      </x:c>
      <x:c r="C2352" s="50" t="str">
        <x:v>6150.T</x:v>
      </x:c>
      <x:c r="D2352" s="50" t="str">
        <x:v>TAKEDA MACHINERY CO.,LTD.</x:v>
      </x:c>
      <x:c r="E2352" s="50" t="str">
        <x:v>Standard Market(Domestic)</x:v>
      </x:c>
      <x:c r="F2352" s="50" t="str">
        <x:v>Machinery</x:v>
      </x:c>
      <x:c r="G2352" s="51" t="n">
        <x:v>3500.164</x:v>
      </x:c>
      <x:c r="H2352" s="51" t="n">
        <x:v>4444.438</x:v>
      </x:c>
      <x:c r="I2352" s="51" t="n">
        <x:v>4689.021</x:v>
      </x:c>
      <x:c r="J2352" s="51" t="n">
        <x:v>5464.515</x:v>
      </x:c>
      <x:c r="K2352" s="51" t="n">
        <x:v>4890.771</x:v>
      </x:c>
      <x:c r="L2352" s="52" t="n">
        <x:f>IFERROR(H2352/G2352-1,"")</x:f>
        <x:v>0.26977993031183667</x:v>
      </x:c>
      <x:c r="M2352" s="52" t="n">
        <x:f>IFERROR(I2352/H2352-1,"")</x:f>
        <x:v>0.05503125479531934</x:v>
      </x:c>
      <x:c r="N2352" s="52" t="n">
        <x:f>IFERROR(J2352/I2352-1,"")</x:f>
        <x:v>0.16538505585707552</x:v>
      </x:c>
      <x:c r="O2352" s="52" t="n">
        <x:f>IFERROR(K2352/J2352-1,"")</x:f>
        <x:v>-0.10499449630937063</x:v>
      </x:c>
      <x:c r="P2352" s="52" t="n">
        <x:f>IFERROR((K2352/G2352)^(1/4)-1,"")</x:f>
        <x:v>0.08723201845993023</x:v>
      </x:c>
      <x:c r="Q2352" s="51" t="n">
        <x:v>431.528</x:v>
      </x:c>
      <x:c r="R2352" s="52" t="n">
        <x:f>IFERROR(Q2352/K2352,"")</x:f>
        <x:v>0.08823312316197181</x:v>
      </x:c>
      <x:c r="S2352" s="53" t="n">
        <x:v>38322</x:v>
      </x:c>
      <x:c r="T2352" s="50" t="str">
        <x:v>EDINET_company_history</x:v>
      </x:c>
      <x:c r="U2352" s="50" t="str">
        <x:v>株式会社テーエスワイ</x:v>
      </x:c>
      <x:c r="V2352" s="54" t="n">
        <x:v>0.1272</x:v>
      </x:c>
      <x:c r="W2352" s="50" t="str">
        <x:v>竹田 雄一</x:v>
      </x:c>
      <x:c r="X2352" s="50" t="b">
        <x:f>AND(COUNT(L2352:O2352)=4,L2352&gt;='設定'!$B$6,M2352&gt;='設定'!$B$6,N2352&gt;='設定'!$B$6,O2352&gt;='設定'!$B$6)</x:f>
        <x:v>0</x:v>
      </x:c>
      <x:c r="Y2352" s="50" t="b">
        <x:f>AND(COUNT(G2352:K2352)=5,P2352&gt;='設定'!$B$7)</x:f>
        <x:v>0</x:v>
      </x:c>
      <x:c r="Z2352" s="50" t="b">
        <x:f>AND(ISNUMBER(R2352),R2352&gt;='設定'!$B$8)</x:f>
        <x:v>0</x:v>
      </x:c>
      <x:c r="AA2352" s="50" t="b">
        <x:f>AND(ISNUMBER(S2352),S2352&gt;=DATE(YEAR('設定'!$B$10)-'設定'!$B$9,MONTH('設定'!$B$10),DAY('設定'!$B$10)))</x:f>
        <x:v>0</x:v>
      </x:c>
      <x:c r="AB2352" s="55" t="b">
        <x:v>0</x:v>
      </x:c>
      <x:c r="AC2352" s="55" t="b">
        <x:v>0</x:v>
      </x:c>
      <x:c r="AD2352" s="50" t="n">
        <x:f>IF(X2352,1,0)+IF(Z2352,1,0)+IF(AA2352,1,0)+IF(AB2352,1,0)</x:f>
        <x:v>0</x:v>
      </x:c>
      <x:c r="AE2352" s="50" t="n">
        <x:f>IF(Y2352,1,0)+IF(Z2352,1,0)+IF(AA2352,1,0)+IF(AB2352,1,0)</x:f>
        <x:v>0</x:v>
      </x:c>
      <x:c r="AF2352" s="50" t="n">
        <x:f>IF(Y2352,1,0)+IF(Z2352,1,0)+IF(AA2352,1,0)+IF(AC2352,1,0)</x:f>
        <x:v>0</x:v>
      </x:c>
      <x:c r="AG2352" s="53" t="n">
        <x:v>44348</x:v>
      </x:c>
      <x:c r="AH2352" s="50" t="str">
        <x:v>S100WLR3</x:v>
      </x:c>
      <x:c r="AI2352" s="50" t="str">
        <x:v>NetSalesSummaryOfBusinessResults</x:v>
      </x:c>
      <x:c r="AJ2352" s="50" t="str">
        <x:v>OperatingIncome</x:v>
      </x:c>
      <x:c r="AK2352" s="53" t="n">
        <x:v>45808</x:v>
      </x:c>
      <x:c r="AL2352" s="50" t="str">
        <x:v>365/365/365/366/365</x:v>
      </x:c>
      <x:c r="AM2352" s="51" t="n">
        <x:v>919400</x:v>
      </x:c>
      <x:c r="AN2352" s="51" t="n">
        <x:v>2736</x:v>
      </x:c>
      <x:c r="AO2352" s="51" t="n">
        <x:f>IFERROR(AM2352*AN2352,"")</x:f>
        <x:v>2515478400</x:v>
      </x:c>
      <x:c r="AP2352" s="56" t="n">
        <x:f>IFERROR(AO2352/(K2352*1000000),"")</x:f>
        <x:v>0.5143316667249397</x:v>
      </x:c>
      <x:c r="AQ2352" s="57" t="n">
        <x:v>11596856.666666666</x:v>
      </x:c>
      <x:c r="AR2352" s="52" t="n">
        <x:v>0.2431459906522848</x:v>
      </x:c>
      <x:c r="AS2352" s="52" t="n">
        <x:v>-0.3782181151788766</x:v>
      </x:c>
      <x:c r="AT2352" s="55" t="b">
        <x:v>0</x:v>
      </x:c>
      <x:c r="AU2352" s="50" t="str">
        <x:v>low_liquidity</x:v>
      </x:c>
      <x:c r="AV2352" s="58" t="n">
        <x:v>0.2352695088798588</x:v>
      </x:c>
      <x:c r="AW2352" s="50" t="n">
        <x:v>588</x:v>
      </x:c>
      <x:c r="AX2352" s="50" t="str">
        <x:v>Discovery</x:v>
      </x:c>
      <x:c r="AY2352" s="50" t="str">
        <x:v>既存適格性フィルター不通過: low_liquidity / 60日平均売買代金2,000万円未満</x:v>
      </x:c>
      <x:c r="AZ2352" s="59" t="str">
        <x:v>2025-08-29 11:15</x:v>
      </x:c>
      <x:c r="BA2352" s="53" t="n">
        <x:v>38322</x:v>
      </x:c>
      <x:c r="BB2352" s="50"/>
      <x:c r="BC2352" s="50"/>
      <x:c r="BD2352" s="50"/>
    </x:row>
    <x:row r="2353">
      <x:c r="A2353" s="50" t="n">
        <x:v>2352</x:v>
      </x:c>
      <x:c r="B2353" s="50" t="str">
        <x:v>8425</x:v>
      </x:c>
      <x:c r="C2353" s="50" t="str">
        <x:v>8425.T</x:v>
      </x:c>
      <x:c r="D2353" s="50" t="str">
        <x:v>Mizuho Leasing Company,Limited</x:v>
      </x:c>
      <x:c r="E2353" s="50" t="str">
        <x:v>Prime Market (Domestic)</x:v>
      </x:c>
      <x:c r="F2353" s="50" t="str">
        <x:v>Other Financing Business</x:v>
      </x:c>
      <x:c r="G2353" s="51" t="n">
        <x:v>497852</x:v>
      </x:c>
      <x:c r="H2353" s="51" t="n">
        <x:v>554809</x:v>
      </x:c>
      <x:c r="I2353" s="51" t="n">
        <x:v>529700</x:v>
      </x:c>
      <x:c r="J2353" s="51" t="n">
        <x:v>656127</x:v>
      </x:c>
      <x:c r="K2353" s="51" t="n">
        <x:v>695423</x:v>
      </x:c>
      <x:c r="L2353" s="52" t="n">
        <x:f>IFERROR(H2353/G2353-1,"")</x:f>
        <x:v>0.11440548596771727</x:v>
      </x:c>
      <x:c r="M2353" s="52" t="n">
        <x:f>IFERROR(I2353/H2353-1,"")</x:f>
        <x:v>-0.04525701637860957</x:v>
      </x:c>
      <x:c r="N2353" s="52" t="n">
        <x:f>IFERROR(J2353/I2353-1,"")</x:f>
        <x:v>0.238676609401548</x:v>
      </x:c>
      <x:c r="O2353" s="52" t="n">
        <x:f>IFERROR(K2353/J2353-1,"")</x:f>
        <x:v>0.059890844303008395</x:v>
      </x:c>
      <x:c r="P2353" s="52" t="n">
        <x:f>IFERROR((K2353/G2353)^(1/4)-1,"")</x:f>
        <x:v>0.08714431341052409</x:v>
      </x:c>
      <x:c r="Q2353" s="51" t="n">
        <x:v>48966</x:v>
      </x:c>
      <x:c r="R2353" s="52" t="n">
        <x:f>IFERROR(Q2353/K2353,"")</x:f>
        <x:v>0.07041182129437766</x:v>
      </x:c>
      <x:c r="S2353" s="53" t="n">
        <x:v>38261</x:v>
      </x:c>
      <x:c r="T2353" s="50" t="str">
        <x:v>EDINET_company_history</x:v>
      </x:c>
      <x:c r="U2353" s="50" t="str">
        <x:v>株式会社みずほフィナンシャルグループ</x:v>
      </x:c>
      <x:c r="V2353" s="54" t="n">
        <x:v>0.2309</x:v>
      </x:c>
      <x:c r="W2353" s="50" t="str">
        <x:v>中村 昭 / 永峰 宏司 / 石附 武積</x:v>
      </x:c>
      <x:c r="X2353" s="50" t="b">
        <x:f>AND(COUNT(L2353:O2353)=4,L2353&gt;='設定'!$B$6,M2353&gt;='設定'!$B$6,N2353&gt;='設定'!$B$6,O2353&gt;='設定'!$B$6)</x:f>
        <x:v>0</x:v>
      </x:c>
      <x:c r="Y2353" s="50" t="b">
        <x:f>AND(COUNT(G2353:K2353)=5,P2353&gt;='設定'!$B$7)</x:f>
        <x:v>0</x:v>
      </x:c>
      <x:c r="Z2353" s="50" t="b">
        <x:f>AND(ISNUMBER(R2353),R2353&gt;='設定'!$B$8)</x:f>
        <x:v>0</x:v>
      </x:c>
      <x:c r="AA2353" s="50" t="b">
        <x:f>AND(ISNUMBER(S2353),S2353&gt;=DATE(YEAR('設定'!$B$10)-'設定'!$B$9,MONTH('設定'!$B$10),DAY('設定'!$B$10)))</x:f>
        <x:v>0</x:v>
      </x:c>
      <x:c r="AB2353" s="55" t="b">
        <x:v>0</x:v>
      </x:c>
      <x:c r="AC2353" s="55" t="b">
        <x:v>0</x:v>
      </x:c>
      <x:c r="AD2353" s="50" t="n">
        <x:f>IF(X2353,1,0)+IF(Z2353,1,0)+IF(AA2353,1,0)+IF(AB2353,1,0)</x:f>
        <x:v>0</x:v>
      </x:c>
      <x:c r="AE2353" s="50" t="n">
        <x:f>IF(Y2353,1,0)+IF(Z2353,1,0)+IF(AA2353,1,0)+IF(AB2353,1,0)</x:f>
        <x:v>0</x:v>
      </x:c>
      <x:c r="AF2353" s="50" t="n">
        <x:f>IF(Y2353,1,0)+IF(Z2353,1,0)+IF(AA2353,1,0)+IF(AC2353,1,0)</x:f>
        <x:v>0</x:v>
      </x:c>
      <x:c r="AG2353" s="53" t="n">
        <x:v>44348</x:v>
      </x:c>
      <x:c r="AH2353" s="50" t="str">
        <x:v>S100W17L</x:v>
      </x:c>
      <x:c r="AI2353" s="50" t="str">
        <x:v>NetSalesSummaryOfBusinessResults</x:v>
      </x:c>
      <x:c r="AJ2353" s="50" t="str">
        <x:v>OperatingIncome</x:v>
      </x:c>
      <x:c r="AK2353" s="53" t="n">
        <x:v>45747</x:v>
      </x:c>
      <x:c r="AL2353" s="50" t="str">
        <x:v>365/365/365/366/365</x:v>
      </x:c>
      <x:c r="AM2353" s="51" t="n">
        <x:v>282658800</x:v>
      </x:c>
      <x:c r="AN2353" s="51" t="n">
        <x:v>1250</x:v>
      </x:c>
      <x:c r="AO2353" s="51" t="n">
        <x:f>IFERROR(AM2353*AN2353,"")</x:f>
        <x:v>353323500000</x:v>
      </x:c>
      <x:c r="AP2353" s="56" t="n">
        <x:f>IFERROR(AO2353/(K2353*1000000),"")</x:f>
        <x:v>0.5080699085304915</x:v>
      </x:c>
      <x:c r="AQ2353" s="57" t="n">
        <x:v>652571928.3333334</x:v>
      </x:c>
      <x:c r="AR2353" s="52" t="n">
        <x:v>0.22755857005132</x:v>
      </x:c>
      <x:c r="AS2353" s="52" t="n">
        <x:v>-0.2542373709513769</x:v>
      </x:c>
      <x:c r="AT2353" s="55" t="b">
        <x:v>1</x:v>
      </x:c>
      <x:c r="AU2353" s="50"/>
      <x:c r="AV2353" s="58" t="n">
        <x:v>0.0495984628093931</x:v>
      </x:c>
      <x:c r="AW2353" s="50" t="n">
        <x:v>1515</x:v>
      </x:c>
      <x:c r="AX2353" s="50" t="str">
        <x:v>Core Moat</x:v>
      </x:c>
      <x:c r="AY2353" s="50" t="str">
        <x:v>目立つ機械的警告なし（定性確認は別途必要）</x:v>
      </x:c>
      <x:c r="AZ2353" s="59" t="str">
        <x:v>2025-06-20 15:39</x:v>
      </x:c>
      <x:c r="BA2353" s="53" t="n">
        <x:v>38261</x:v>
      </x:c>
      <x:c r="BB2353" s="50"/>
      <x:c r="BC2353" s="50"/>
      <x:c r="BD2353" s="50" t="str">
        <x:v>TOPIX Small 1</x:v>
      </x:c>
    </x:row>
    <x:row r="2354">
      <x:c r="A2354" s="50" t="n">
        <x:v>2353</x:v>
      </x:c>
      <x:c r="B2354" s="50" t="str">
        <x:v>7279</x:v>
      </x:c>
      <x:c r="C2354" s="50" t="str">
        <x:v>7279.T</x:v>
      </x:c>
      <x:c r="D2354" s="50" t="str">
        <x:v>HI-LEX CORPORATION</x:v>
      </x:c>
      <x:c r="E2354" s="50" t="str">
        <x:v>Standard Market(Domestic)</x:v>
      </x:c>
      <x:c r="F2354" s="50" t="str">
        <x:v>Transportation Equipment</x:v>
      </x:c>
      <x:c r="G2354" s="51" t="n">
        <x:v>217754</x:v>
      </x:c>
      <x:c r="H2354" s="51" t="n">
        <x:v>255616</x:v>
      </x:c>
      <x:c r="I2354" s="51" t="n">
        <x:v>298623</x:v>
      </x:c>
      <x:c r="J2354" s="51" t="n">
        <x:v>308382</x:v>
      </x:c>
      <x:c r="K2354" s="51" t="n">
        <x:v>304123</x:v>
      </x:c>
      <x:c r="L2354" s="52" t="n">
        <x:f>IFERROR(H2354/G2354-1,"")</x:f>
        <x:v>0.1738751067718618</x:v>
      </x:c>
      <x:c r="M2354" s="52" t="n">
        <x:f>IFERROR(I2354/H2354-1,"")</x:f>
        <x:v>0.16824846644967462</x:v>
      </x:c>
      <x:c r="N2354" s="52" t="n">
        <x:f>IFERROR(J2354/I2354-1,"")</x:f>
        <x:v>0.03268000120553349</x:v>
      </x:c>
      <x:c r="O2354" s="52" t="n">
        <x:f>IFERROR(K2354/J2354-1,"")</x:f>
        <x:v>-0.013810793107250086</x:v>
      </x:c>
      <x:c r="P2354" s="52" t="n">
        <x:f>IFERROR((K2354/G2354)^(1/4)-1,"")</x:f>
        <x:v>0.08710321746027039</x:v>
      </x:c>
      <x:c r="Q2354" s="51" t="n">
        <x:v>3391</x:v>
      </x:c>
      <x:c r="R2354" s="52" t="n">
        <x:f>IFERROR(Q2354/K2354,"")</x:f>
        <x:v>0.011150093876490762</x:v>
      </x:c>
      <x:c r="S2354" s="53" t="n">
        <x:v>28277</x:v>
      </x:c>
      <x:c r="T2354" s="50" t="str">
        <x:v>EDINET_company_history</x:v>
      </x:c>
      <x:c r="U2354" s="50" t="str">
        <x:v>寺浦興産株式会社</x:v>
      </x:c>
      <x:c r="V2354" s="54" t="n">
        <x:v>0.2805</x:v>
      </x:c>
      <x:c r="W2354" s="50" t="str">
        <x:v>寺浦 太郎</x:v>
      </x:c>
      <x:c r="X2354" s="50" t="b">
        <x:f>AND(COUNT(L2354:O2354)=4,L2354&gt;='設定'!$B$6,M2354&gt;='設定'!$B$6,N2354&gt;='設定'!$B$6,O2354&gt;='設定'!$B$6)</x:f>
        <x:v>0</x:v>
      </x:c>
      <x:c r="Y2354" s="50" t="b">
        <x:f>AND(COUNT(G2354:K2354)=5,P2354&gt;='設定'!$B$7)</x:f>
        <x:v>0</x:v>
      </x:c>
      <x:c r="Z2354" s="50" t="b">
        <x:f>AND(ISNUMBER(R2354),R2354&gt;='設定'!$B$8)</x:f>
        <x:v>0</x:v>
      </x:c>
      <x:c r="AA2354" s="50" t="b">
        <x:f>AND(ISNUMBER(S2354),S2354&gt;=DATE(YEAR('設定'!$B$10)-'設定'!$B$9,MONTH('設定'!$B$10),DAY('設定'!$B$10)))</x:f>
        <x:v>0</x:v>
      </x:c>
      <x:c r="AB2354" s="55" t="b">
        <x:v>0</x:v>
      </x:c>
      <x:c r="AC2354" s="55" t="b">
        <x:v>0</x:v>
      </x:c>
      <x:c r="AD2354" s="50" t="n">
        <x:f>IF(X2354,1,0)+IF(Z2354,1,0)+IF(AA2354,1,0)+IF(AB2354,1,0)</x:f>
        <x:v>0</x:v>
      </x:c>
      <x:c r="AE2354" s="50" t="n">
        <x:f>IF(Y2354,1,0)+IF(Z2354,1,0)+IF(AA2354,1,0)+IF(AB2354,1,0)</x:f>
        <x:v>0</x:v>
      </x:c>
      <x:c r="AF2354" s="50" t="n">
        <x:f>IF(Y2354,1,0)+IF(Z2354,1,0)+IF(AA2354,1,0)+IF(AC2354,1,0)</x:f>
        <x:v>0</x:v>
      </x:c>
      <x:c r="AG2354" s="53" t="n">
        <x:v>44348</x:v>
      </x:c>
      <x:c r="AH2354" s="50" t="str">
        <x:v>S100XGCL</x:v>
      </x:c>
      <x:c r="AI2354" s="50" t="str">
        <x:v>NetSalesSummaryOfBusinessResults</x:v>
      </x:c>
      <x:c r="AJ2354" s="50" t="str">
        <x:v>OperatingIncome</x:v>
      </x:c>
      <x:c r="AK2354" s="53" t="n">
        <x:v>45961</x:v>
      </x:c>
      <x:c r="AL2354" s="50" t="str">
        <x:v>365/365/365/366/365</x:v>
      </x:c>
      <x:c r="AM2354" s="51" t="n">
        <x:v>36991459</x:v>
      </x:c>
      <x:c r="AN2354" s="51" t="n">
        <x:v>2348</x:v>
      </x:c>
      <x:c r="AO2354" s="51" t="n">
        <x:f>IFERROR(AM2354*AN2354,"")</x:f>
        <x:v>86855945732</x:v>
      </x:c>
      <x:c r="AP2354" s="56" t="n">
        <x:f>IFERROR(AO2354/(K2354*1000000),"")</x:f>
        <x:v>0.28559479464558746</x:v>
      </x:c>
      <x:c r="AQ2354" s="57" t="n">
        <x:v>275418620</x:v>
      </x:c>
      <x:c r="AR2354" s="52" t="n">
        <x:v>0.3685894081528434</x:v>
      </x:c>
      <x:c r="AS2354" s="52" t="n">
        <x:v>-0.4644132088367912</x:v>
      </x:c>
      <x:c r="AT2354" s="55" t="b">
        <x:v>1</x:v>
      </x:c>
      <x:c r="AU2354" s="50"/>
      <x:c r="AV2354" s="58" t="n">
        <x:v>0.0396361786945291</x:v>
      </x:c>
      <x:c r="AW2354" s="50" t="n">
        <x:v>1579</x:v>
      </x:c>
      <x:c r="AX2354" s="50" t="str">
        <x:v>Future Moat</x:v>
      </x:c>
      <x:c r="AY2354" s="50" t="str">
        <x:v>目立つ機械的警告なし（定性確認は別途必要）</x:v>
      </x:c>
      <x:c r="AZ2354" s="59" t="str">
        <x:v>2026-01-23 15:33</x:v>
      </x:c>
      <x:c r="BA2354" s="53" t="n">
        <x:v>28277</x:v>
      </x:c>
      <x:c r="BB2354" s="50"/>
      <x:c r="BC2354" s="50"/>
      <x:c r="BD2354" s="50"/>
    </x:row>
    <x:row r="2355">
      <x:c r="A2355" s="50" t="n">
        <x:v>2354</x:v>
      </x:c>
      <x:c r="B2355" s="50" t="str">
        <x:v>6763</x:v>
      </x:c>
      <x:c r="C2355" s="50" t="str">
        <x:v>6763.T</x:v>
      </x:c>
      <x:c r="D2355" s="50" t="str">
        <x:v>Teikoku Tsushin Kogyo Co.,Ltd.</x:v>
      </x:c>
      <x:c r="E2355" s="50" t="str">
        <x:v>Prime Market (Domestic)</x:v>
      </x:c>
      <x:c r="F2355" s="50" t="str">
        <x:v>Electric Appliances</x:v>
      </x:c>
      <x:c r="G2355" s="51" t="n">
        <x:v>12022.184</x:v>
      </x:c>
      <x:c r="H2355" s="51" t="n">
        <x:v>15109.134</x:v>
      </x:c>
      <x:c r="I2355" s="51" t="n">
        <x:v>16493.67</x:v>
      </x:c>
      <x:c r="J2355" s="51" t="n">
        <x:v>15223.69</x:v>
      </x:c>
      <x:c r="K2355" s="51" t="n">
        <x:v>16790.04</x:v>
      </x:c>
      <x:c r="L2355" s="52" t="n">
        <x:f>IFERROR(H2355/G2355-1,"")</x:f>
        <x:v>0.2567711490690876</x:v>
      </x:c>
      <x:c r="M2355" s="52" t="n">
        <x:f>IFERROR(I2355/H2355-1,"")</x:f>
        <x:v>0.09163569533502036</x:v>
      </x:c>
      <x:c r="N2355" s="52" t="n">
        <x:f>IFERROR(J2355/I2355-1,"")</x:f>
        <x:v>-0.07699802409045398</x:v>
      </x:c>
      <x:c r="O2355" s="52" t="n">
        <x:f>IFERROR(K2355/J2355-1,"")</x:f>
        <x:v>0.10288898420816506</x:v>
      </x:c>
      <x:c r="P2355" s="52" t="n">
        <x:f>IFERROR((K2355/G2355)^(1/4)-1,"")</x:f>
        <x:v>0.08709397823611709</x:v>
      </x:c>
      <x:c r="Q2355" s="51" t="n">
        <x:v>1663.027</x:v>
      </x:c>
      <x:c r="R2355" s="52" t="n">
        <x:f>IFERROR(Q2355/K2355,"")</x:f>
        <x:v>0.09904842394657785</x:v>
      </x:c>
      <x:c r="S2355" s="53" t="n">
        <x:v>22555</x:v>
      </x:c>
      <x:c r="T2355" s="50" t="str">
        <x:v>EDINET_company_history</x:v>
      </x:c>
      <x:c r="U2355" s="50" t="str">
        <x:v>日本マスタートラスト信託銀行株式会社（信託口）</x:v>
      </x:c>
      <x:c r="V2355" s="54" t="n">
        <x:v>0.1135</x:v>
      </x:c>
      <x:c r="W2355" s="50" t="str">
        <x:v>羽生 満寿夫</x:v>
      </x:c>
      <x:c r="X2355" s="50" t="b">
        <x:f>AND(COUNT(L2355:O2355)=4,L2355&gt;='設定'!$B$6,M2355&gt;='設定'!$B$6,N2355&gt;='設定'!$B$6,O2355&gt;='設定'!$B$6)</x:f>
        <x:v>0</x:v>
      </x:c>
      <x:c r="Y2355" s="50" t="b">
        <x:f>AND(COUNT(G2355:K2355)=5,P2355&gt;='設定'!$B$7)</x:f>
        <x:v>0</x:v>
      </x:c>
      <x:c r="Z2355" s="50" t="b">
        <x:f>AND(ISNUMBER(R2355),R2355&gt;='設定'!$B$8)</x:f>
        <x:v>0</x:v>
      </x:c>
      <x:c r="AA2355" s="50" t="b">
        <x:f>AND(ISNUMBER(S2355),S2355&gt;=DATE(YEAR('設定'!$B$10)-'設定'!$B$9,MONTH('設定'!$B$10),DAY('設定'!$B$10)))</x:f>
        <x:v>0</x:v>
      </x:c>
      <x:c r="AB2355" s="55" t="b">
        <x:v>0</x:v>
      </x:c>
      <x:c r="AC2355" s="55" t="b">
        <x:v>0</x:v>
      </x:c>
      <x:c r="AD2355" s="50" t="n">
        <x:f>IF(X2355,1,0)+IF(Z2355,1,0)+IF(AA2355,1,0)+IF(AB2355,1,0)</x:f>
        <x:v>0</x:v>
      </x:c>
      <x:c r="AE2355" s="50" t="n">
        <x:f>IF(Y2355,1,0)+IF(Z2355,1,0)+IF(AA2355,1,0)+IF(AB2355,1,0)</x:f>
        <x:v>0</x:v>
      </x:c>
      <x:c r="AF2355" s="50" t="n">
        <x:f>IF(Y2355,1,0)+IF(Z2355,1,0)+IF(AA2355,1,0)+IF(AC2355,1,0)</x:f>
        <x:v>0</x:v>
      </x:c>
      <x:c r="AG2355" s="53" t="n">
        <x:v>44348</x:v>
      </x:c>
      <x:c r="AH2355" s="50" t="str">
        <x:v>S100W5M5</x:v>
      </x:c>
      <x:c r="AI2355" s="50" t="str">
        <x:v>NetSalesSummaryOfBusinessResults</x:v>
      </x:c>
      <x:c r="AJ2355" s="50" t="str">
        <x:v>OperatingIncome</x:v>
      </x:c>
      <x:c r="AK2355" s="53" t="n">
        <x:v>45747</x:v>
      </x:c>
      <x:c r="AL2355" s="50" t="str">
        <x:v>365/365/365/366/365</x:v>
      </x:c>
      <x:c r="AM2355" s="51" t="n">
        <x:v>9580907</x:v>
      </x:c>
      <x:c r="AN2355" s="51" t="n">
        <x:v>2928</x:v>
      </x:c>
      <x:c r="AO2355" s="51" t="n">
        <x:f>IFERROR(AM2355*AN2355,"")</x:f>
        <x:v>28052895696</x:v>
      </x:c>
      <x:c r="AP2355" s="56" t="n">
        <x:f>IFERROR(AO2355/(K2355*1000000),"")</x:f>
        <x:v>1.6708057691345584</x:v>
      </x:c>
      <x:c r="AQ2355" s="57" t="n">
        <x:v>37660443.333333336</x:v>
      </x:c>
      <x:c r="AR2355" s="52" t="n">
        <x:v>0.2988790128622803</x:v>
      </x:c>
      <x:c r="AS2355" s="52" t="n">
        <x:v>-0.3928279433706581</x:v>
      </x:c>
      <x:c r="AT2355" s="55" t="b">
        <x:v>1</x:v>
      </x:c>
      <x:c r="AU2355" s="50"/>
      <x:c r="AV2355" s="58" t="n">
        <x:v>0.3976077711035676</x:v>
      </x:c>
      <x:c r="AW2355" s="50" t="n">
        <x:v>203</x:v>
      </x:c>
      <x:c r="AX2355" s="50" t="str">
        <x:v>Discovery</x:v>
      </x:c>
      <x:c r="AY2355" s="50" t="str">
        <x:v>目立つ機械的警告なし（定性確認は別途必要）</x:v>
      </x:c>
      <x:c r="AZ2355" s="59" t="str">
        <x:v>2025-06-27 13:03</x:v>
      </x:c>
      <x:c r="BA2355" s="53" t="n">
        <x:v>22555</x:v>
      </x:c>
      <x:c r="BB2355" s="50"/>
      <x:c r="BC2355" s="50"/>
      <x:c r="BD2355" s="50" t="str">
        <x:v>TOPIX Small 2</x:v>
      </x:c>
    </x:row>
    <x:row r="2356">
      <x:c r="A2356" s="50" t="n">
        <x:v>2355</x:v>
      </x:c>
      <x:c r="B2356" s="50" t="str">
        <x:v>2929</x:v>
      </x:c>
      <x:c r="C2356" s="50" t="str">
        <x:v>2929.T</x:v>
      </x:c>
      <x:c r="D2356" s="50" t="str">
        <x:v>Pharma Foods International Co.,Ltd.</x:v>
      </x:c>
      <x:c r="E2356" s="50" t="str">
        <x:v>Prime Market (Domestic)</x:v>
      </x:c>
      <x:c r="F2356" s="50" t="str">
        <x:v>Foods</x:v>
      </x:c>
      <x:c r="G2356" s="51" t="n">
        <x:v>46752</x:v>
      </x:c>
      <x:c r="H2356" s="51" t="n">
        <x:v>60185</x:v>
      </x:c>
      <x:c r="I2356" s="51" t="n">
        <x:v>68572</x:v>
      </x:c>
      <x:c r="J2356" s="51" t="n">
        <x:v>62147</x:v>
      </x:c>
      <x:c r="K2356" s="51" t="n">
        <x:v>65260</x:v>
      </x:c>
      <x:c r="L2356" s="52" t="n">
        <x:f>IFERROR(H2356/G2356-1,"")</x:f>
        <x:v>0.2873246064339494</x:v>
      </x:c>
      <x:c r="M2356" s="52" t="n">
        <x:f>IFERROR(I2356/H2356-1,"")</x:f>
        <x:v>0.1393536595497218</x:v>
      </x:c>
      <x:c r="N2356" s="52" t="n">
        <x:f>IFERROR(J2356/I2356-1,"")</x:f>
        <x:v>-0.09369713585720119</x:v>
      </x:c>
      <x:c r="O2356" s="52" t="n">
        <x:f>IFERROR(K2356/J2356-1,"")</x:f>
        <x:v>0.050090913479331256</x:v>
      </x:c>
      <x:c r="P2356" s="52" t="n">
        <x:f>IFERROR((K2356/G2356)^(1/4)-1,"")</x:f>
        <x:v>0.08695538582686568</x:v>
      </x:c>
      <x:c r="Q2356" s="51" t="n">
        <x:v>2367</x:v>
      </x:c>
      <x:c r="R2356" s="52" t="n">
        <x:f>IFERROR(Q2356/K2356,"")</x:f>
        <x:v>0.036270303401777504</x:v>
      </x:c>
      <x:c r="S2356" s="53" t="n">
        <x:v>38869</x:v>
      </x:c>
      <x:c r="T2356" s="50" t="str">
        <x:v>EDINET_company_history</x:v>
      </x:c>
      <x:c r="U2356" s="50" t="str">
        <x:v>日本マスタートラスト信託銀行株式会社（信託口）</x:v>
      </x:c>
      <x:c r="V2356" s="54" t="n">
        <x:v>0.1082</x:v>
      </x:c>
      <x:c r="W2356" s="50" t="str">
        <x:v>金 武 祚</x:v>
      </x:c>
      <x:c r="X2356" s="50" t="b">
        <x:f>AND(COUNT(L2356:O2356)=4,L2356&gt;='設定'!$B$6,M2356&gt;='設定'!$B$6,N2356&gt;='設定'!$B$6,O2356&gt;='設定'!$B$6)</x:f>
        <x:v>0</x:v>
      </x:c>
      <x:c r="Y2356" s="50" t="b">
        <x:f>AND(COUNT(G2356:K2356)=5,P2356&gt;='設定'!$B$7)</x:f>
        <x:v>0</x:v>
      </x:c>
      <x:c r="Z2356" s="50" t="b">
        <x:f>AND(ISNUMBER(R2356),R2356&gt;='設定'!$B$8)</x:f>
        <x:v>0</x:v>
      </x:c>
      <x:c r="AA2356" s="50" t="b">
        <x:f>AND(ISNUMBER(S2356),S2356&gt;=DATE(YEAR('設定'!$B$10)-'設定'!$B$9,MONTH('設定'!$B$10),DAY('設定'!$B$10)))</x:f>
        <x:v>0</x:v>
      </x:c>
      <x:c r="AB2356" s="55" t="b">
        <x:v>0</x:v>
      </x:c>
      <x:c r="AC2356" s="55" t="b">
        <x:v>0</x:v>
      </x:c>
      <x:c r="AD2356" s="50" t="n">
        <x:f>IF(X2356,1,0)+IF(Z2356,1,0)+IF(AA2356,1,0)+IF(AB2356,1,0)</x:f>
        <x:v>0</x:v>
      </x:c>
      <x:c r="AE2356" s="50" t="n">
        <x:f>IF(Y2356,1,0)+IF(Z2356,1,0)+IF(AA2356,1,0)+IF(AB2356,1,0)</x:f>
        <x:v>0</x:v>
      </x:c>
      <x:c r="AF2356" s="50" t="n">
        <x:f>IF(Y2356,1,0)+IF(Z2356,1,0)+IF(AA2356,1,0)+IF(AC2356,1,0)</x:f>
        <x:v>0</x:v>
      </x:c>
      <x:c r="AG2356" s="53" t="n">
        <x:v>44348</x:v>
      </x:c>
      <x:c r="AH2356" s="50" t="str">
        <x:v>S100WW38</x:v>
      </x:c>
      <x:c r="AI2356" s="50" t="str">
        <x:v>NetSalesSummaryOfBusinessResults</x:v>
      </x:c>
      <x:c r="AJ2356" s="50" t="str">
        <x:v>OperatingIncome</x:v>
      </x:c>
      <x:c r="AK2356" s="53" t="n">
        <x:v>45869</x:v>
      </x:c>
      <x:c r="AL2356" s="50" t="str">
        <x:v>365/365/365/366/365</x:v>
      </x:c>
      <x:c r="AM2356" s="51" t="n">
        <x:v>28872100</x:v>
      </x:c>
      <x:c r="AN2356" s="51" t="n">
        <x:v>644</x:v>
      </x:c>
      <x:c r="AO2356" s="51" t="n">
        <x:f>IFERROR(AM2356*AN2356,"")</x:f>
        <x:v>18593632400</x:v>
      </x:c>
      <x:c r="AP2356" s="56" t="n">
        <x:f>IFERROR(AO2356/(K2356*1000000),"")</x:f>
        <x:v>0.2849162182041067</x:v>
      </x:c>
      <x:c r="AQ2356" s="57" t="n">
        <x:v>187330905</x:v>
      </x:c>
      <x:c r="AR2356" s="52" t="n">
        <x:v>0.4748927397135518</x:v>
      </x:c>
      <x:c r="AS2356" s="52" t="n">
        <x:v>-0.8126014763527054</x:v>
      </x:c>
      <x:c r="AT2356" s="55" t="b">
        <x:v>1</x:v>
      </x:c>
      <x:c r="AU2356" s="50"/>
      <x:c r="AV2356" s="58" t="n">
        <x:v>-0.3961253733870897</x:v>
      </x:c>
      <x:c r="AW2356" s="50" t="n">
        <x:v>3413</x:v>
      </x:c>
      <x:c r="AX2356" s="50" t="str">
        <x:v>Transformation Moat</x:v>
      </x:c>
      <x:c r="AY2356" s="50" t="str">
        <x:v>ローカル5年最大下落率-60%以下</x:v>
      </x:c>
      <x:c r="AZ2356" s="59" t="str">
        <x:v>2025-10-21 15:32</x:v>
      </x:c>
      <x:c r="BA2356" s="53" t="n">
        <x:v>38869</x:v>
      </x:c>
      <x:c r="BB2356" s="50"/>
      <x:c r="BC2356" s="50"/>
      <x:c r="BD2356" s="50" t="str">
        <x:v>TOPIX Small 2</x:v>
      </x:c>
    </x:row>
    <x:row r="2357">
      <x:c r="A2357" s="50" t="n">
        <x:v>2356</x:v>
      </x:c>
      <x:c r="B2357" s="50" t="str">
        <x:v>7539</x:v>
      </x:c>
      <x:c r="C2357" s="50" t="str">
        <x:v>7539.T</x:v>
      </x:c>
      <x:c r="D2357" s="50" t="str">
        <x:v>AINAVO HOLDINGS Co.,Ltd.</x:v>
      </x:c>
      <x:c r="E2357" s="50" t="str">
        <x:v>Standard Market(Domestic)</x:v>
      </x:c>
      <x:c r="F2357" s="50" t="str">
        <x:v>Wholesale Trade</x:v>
      </x:c>
      <x:c r="G2357" s="51" t="n">
        <x:v>66121.899</x:v>
      </x:c>
      <x:c r="H2357" s="51" t="n">
        <x:v>79143.55</x:v>
      </x:c>
      <x:c r="I2357" s="51" t="n">
        <x:v>86085.923</x:v>
      </x:c>
      <x:c r="J2357" s="51" t="n">
        <x:v>89782.84</x:v>
      </x:c>
      <x:c r="K2357" s="51" t="n">
        <x:v>92272.175</x:v>
      </x:c>
      <x:c r="L2357" s="52" t="n">
        <x:f>IFERROR(H2357/G2357-1,"")</x:f>
        <x:v>0.19693401425146595</x:v>
      </x:c>
      <x:c r="M2357" s="52" t="n">
        <x:f>IFERROR(I2357/H2357-1,"")</x:f>
        <x:v>0.08771874650555844</x:v>
      </x:c>
      <x:c r="N2357" s="52" t="n">
        <x:f>IFERROR(J2357/I2357-1,"")</x:f>
        <x:v>0.042944500926127116</x:v>
      </x:c>
      <x:c r="O2357" s="52" t="n">
        <x:f>IFERROR(K2357/J2357-1,"")</x:f>
        <x:v>0.027726177964519705</x:v>
      </x:c>
      <x:c r="P2357" s="52" t="n">
        <x:f>IFERROR((K2357/G2357)^(1/4)-1,"")</x:f>
        <x:v>0.08687940616858691</x:v>
      </x:c>
      <x:c r="Q2357" s="51" t="n">
        <x:v>2531.85</x:v>
      </x:c>
      <x:c r="R2357" s="52" t="n">
        <x:f>IFERROR(Q2357/K2357,"")</x:f>
        <x:v>0.02743893270100114</x:v>
      </x:c>
      <x:c r="S2357" s="53" t="n">
        <x:v>40269</x:v>
      </x:c>
      <x:c r="T2357" s="50" t="str">
        <x:v>EDINET_company_history</x:v>
      </x:c>
      <x:c r="U2357" s="50" t="str">
        <x:v>株式会社アベタ</x:v>
      </x:c>
      <x:c r="V2357" s="54" t="n">
        <x:v>0.074</x:v>
      </x:c>
      <x:c r="W2357" s="50" t="str">
        <x:v>阿部 一成</x:v>
      </x:c>
      <x:c r="X2357" s="50" t="b">
        <x:f>AND(COUNT(L2357:O2357)=4,L2357&gt;='設定'!$B$6,M2357&gt;='設定'!$B$6,N2357&gt;='設定'!$B$6,O2357&gt;='設定'!$B$6)</x:f>
        <x:v>0</x:v>
      </x:c>
      <x:c r="Y2357" s="50" t="b">
        <x:f>AND(COUNT(G2357:K2357)=5,P2357&gt;='設定'!$B$7)</x:f>
        <x:v>0</x:v>
      </x:c>
      <x:c r="Z2357" s="50" t="b">
        <x:f>AND(ISNUMBER(R2357),R2357&gt;='設定'!$B$8)</x:f>
        <x:v>0</x:v>
      </x:c>
      <x:c r="AA2357" s="50" t="b">
        <x:f>AND(ISNUMBER(S2357),S2357&gt;=DATE(YEAR('設定'!$B$10)-'設定'!$B$9,MONTH('設定'!$B$10),DAY('設定'!$B$10)))</x:f>
        <x:v>0</x:v>
      </x:c>
      <x:c r="AB2357" s="55" t="b">
        <x:v>0</x:v>
      </x:c>
      <x:c r="AC2357" s="55" t="b">
        <x:v>0</x:v>
      </x:c>
      <x:c r="AD2357" s="50" t="n">
        <x:f>IF(X2357,1,0)+IF(Z2357,1,0)+IF(AA2357,1,0)+IF(AB2357,1,0)</x:f>
        <x:v>0</x:v>
      </x:c>
      <x:c r="AE2357" s="50" t="n">
        <x:f>IF(Y2357,1,0)+IF(Z2357,1,0)+IF(AA2357,1,0)+IF(AB2357,1,0)</x:f>
        <x:v>0</x:v>
      </x:c>
      <x:c r="AF2357" s="50" t="n">
        <x:f>IF(Y2357,1,0)+IF(Z2357,1,0)+IF(AA2357,1,0)+IF(AC2357,1,0)</x:f>
        <x:v>0</x:v>
      </x:c>
      <x:c r="AG2357" s="53" t="n">
        <x:v>44348</x:v>
      </x:c>
      <x:c r="AH2357" s="50" t="str">
        <x:v>S100XAO8</x:v>
      </x:c>
      <x:c r="AI2357" s="50" t="str">
        <x:v>NetSalesSummaryOfBusinessResults</x:v>
      </x:c>
      <x:c r="AJ2357" s="50" t="str">
        <x:v>OperatingIncome</x:v>
      </x:c>
      <x:c r="AK2357" s="53" t="n">
        <x:v>45930</x:v>
      </x:c>
      <x:c r="AL2357" s="50" t="str">
        <x:v>365/365/365/366/365</x:v>
      </x:c>
      <x:c r="AM2357" s="51" t="n">
        <x:v>23231440</x:v>
      </x:c>
      <x:c r="AN2357" s="51" t="n">
        <x:v>744</x:v>
      </x:c>
      <x:c r="AO2357" s="51" t="n">
        <x:f>IFERROR(AM2357*AN2357,"")</x:f>
        <x:v>17284191360</x:v>
      </x:c>
      <x:c r="AP2357" s="56" t="n">
        <x:f>IFERROR(AO2357/(K2357*1000000),"")</x:f>
        <x:v>0.18731748070314805</x:v>
      </x:c>
      <x:c r="AQ2357" s="57" t="n">
        <x:v>20081751.666666668</x:v>
      </x:c>
      <x:c r="AR2357" s="52" t="n">
        <x:v>0.195998466852804</x:v>
      </x:c>
      <x:c r="AS2357" s="52" t="n">
        <x:v>-0.2813793661111879</x:v>
      </x:c>
      <x:c r="AT2357" s="55" t="b">
        <x:v>1</x:v>
      </x:c>
      <x:c r="AU2357" s="50"/>
      <x:c r="AV2357" s="58" t="n">
        <x:v>-0.0101831486209943</x:v>
      </x:c>
      <x:c r="AW2357" s="50" t="n">
        <x:v>1951</x:v>
      </x:c>
      <x:c r="AX2357" s="50" t="str">
        <x:v>Core Moat</x:v>
      </x:c>
      <x:c r="AY2357" s="50" t="str">
        <x:v>目立つ機械的警告なし（定性確認は別途必要）</x:v>
      </x:c>
      <x:c r="AZ2357" s="59" t="str">
        <x:v>2025-12-17 11:09</x:v>
      </x:c>
      <x:c r="BA2357" s="53" t="n">
        <x:v>40269</x:v>
      </x:c>
      <x:c r="BB2357" s="50"/>
      <x:c r="BC2357" s="50"/>
      <x:c r="BD2357" s="50"/>
    </x:row>
    <x:row r="2358">
      <x:c r="A2358" s="50" t="n">
        <x:v>2357</x:v>
      </x:c>
      <x:c r="B2358" s="50" t="str">
        <x:v>5192</x:v>
      </x:c>
      <x:c r="C2358" s="50" t="str">
        <x:v>5192.T</x:v>
      </x:c>
      <x:c r="D2358" s="50" t="str">
        <x:v>Mitsuboshi Belting Ltd.</x:v>
      </x:c>
      <x:c r="E2358" s="50" t="str">
        <x:v>Prime Market (Domestic)</x:v>
      </x:c>
      <x:c r="F2358" s="50" t="str">
        <x:v>Rubber Products</x:v>
      </x:c>
      <x:c r="G2358" s="51" t="n">
        <x:v>64862</x:v>
      </x:c>
      <x:c r="H2358" s="51" t="n">
        <x:v>74870</x:v>
      </x:c>
      <x:c r="I2358" s="51" t="n">
        <x:v>82911</x:v>
      </x:c>
      <x:c r="J2358" s="51" t="n">
        <x:v>84014</x:v>
      </x:c>
      <x:c r="K2358" s="51" t="n">
        <x:v>90510</x:v>
      </x:c>
      <x:c r="L2358" s="52" t="n">
        <x:f>IFERROR(H2358/G2358-1,"")</x:f>
        <x:v>0.154296814775986</x:v>
      </x:c>
      <x:c r="M2358" s="52" t="n">
        <x:f>IFERROR(I2358/H2358-1,"")</x:f>
        <x:v>0.10739949245358615</x:v>
      </x:c>
      <x:c r="N2358" s="52" t="n">
        <x:f>IFERROR(J2358/I2358-1,"")</x:f>
        <x:v>0.013303421741385435</x:v>
      </x:c>
      <x:c r="O2358" s="52" t="n">
        <x:f>IFERROR(K2358/J2358-1,"")</x:f>
        <x:v>0.07732044659223458</x:v>
      </x:c>
      <x:c r="P2358" s="52" t="n">
        <x:f>IFERROR((K2358/G2358)^(1/4)-1,"")</x:f>
        <x:v>0.08686738681608563</x:v>
      </x:c>
      <x:c r="Q2358" s="51" t="n">
        <x:v>8928</x:v>
      </x:c>
      <x:c r="R2358" s="52" t="n">
        <x:f>IFERROR(Q2358/K2358,"")</x:f>
        <x:v>0.09864103413987405</x:v>
      </x:c>
      <x:c r="S2358" s="53" t="n">
        <x:v>21367</x:v>
      </x:c>
      <x:c r="T2358" s="50" t="str">
        <x:v>EDINET_company_history</x:v>
      </x:c>
      <x:c r="U2358" s="50" t="str">
        <x:v>日本マスタートラスト信託銀行㈱（信託口）</x:v>
      </x:c>
      <x:c r="V2358" s="54" t="n">
        <x:v>0.1459</x:v>
      </x:c>
      <x:c r="W2358" s="50" t="str">
        <x:v>池 田 浩</x:v>
      </x:c>
      <x:c r="X2358" s="50" t="b">
        <x:f>AND(COUNT(L2358:O2358)=4,L2358&gt;='設定'!$B$6,M2358&gt;='設定'!$B$6,N2358&gt;='設定'!$B$6,O2358&gt;='設定'!$B$6)</x:f>
        <x:v>0</x:v>
      </x:c>
      <x:c r="Y2358" s="50" t="b">
        <x:f>AND(COUNT(G2358:K2358)=5,P2358&gt;='設定'!$B$7)</x:f>
        <x:v>0</x:v>
      </x:c>
      <x:c r="Z2358" s="50" t="b">
        <x:f>AND(ISNUMBER(R2358),R2358&gt;='設定'!$B$8)</x:f>
        <x:v>0</x:v>
      </x:c>
      <x:c r="AA2358" s="50" t="b">
        <x:f>AND(ISNUMBER(S2358),S2358&gt;=DATE(YEAR('設定'!$B$10)-'設定'!$B$9,MONTH('設定'!$B$10),DAY('設定'!$B$10)))</x:f>
        <x:v>0</x:v>
      </x:c>
      <x:c r="AB2358" s="55" t="b">
        <x:v>0</x:v>
      </x:c>
      <x:c r="AC2358" s="55" t="b">
        <x:v>0</x:v>
      </x:c>
      <x:c r="AD2358" s="50" t="n">
        <x:f>IF(X2358,1,0)+IF(Z2358,1,0)+IF(AA2358,1,0)+IF(AB2358,1,0)</x:f>
        <x:v>0</x:v>
      </x:c>
      <x:c r="AE2358" s="50" t="n">
        <x:f>IF(Y2358,1,0)+IF(Z2358,1,0)+IF(AA2358,1,0)+IF(AB2358,1,0)</x:f>
        <x:v>0</x:v>
      </x:c>
      <x:c r="AF2358" s="50" t="n">
        <x:f>IF(Y2358,1,0)+IF(Z2358,1,0)+IF(AA2358,1,0)+IF(AC2358,1,0)</x:f>
        <x:v>0</x:v>
      </x:c>
      <x:c r="AG2358" s="53" t="n">
        <x:v>44348</x:v>
      </x:c>
      <x:c r="AH2358" s="50" t="str">
        <x:v>S100W75T</x:v>
      </x:c>
      <x:c r="AI2358" s="50" t="str">
        <x:v>NetSalesSummaryOfBusinessResults</x:v>
      </x:c>
      <x:c r="AJ2358" s="50" t="str">
        <x:v>OperatingIncome</x:v>
      </x:c>
      <x:c r="AK2358" s="53" t="n">
        <x:v>45747</x:v>
      </x:c>
      <x:c r="AL2358" s="50" t="str">
        <x:v>365/365/365/366/365</x:v>
      </x:c>
      <x:c r="AM2358" s="51" t="n">
        <x:v>28203398</x:v>
      </x:c>
      <x:c r="AN2358" s="51" t="n">
        <x:v>3875</x:v>
      </x:c>
      <x:c r="AO2358" s="51" t="n">
        <x:f>IFERROR(AM2358*AN2358,"")</x:f>
        <x:v>109288167250</x:v>
      </x:c>
      <x:c r="AP2358" s="56" t="n">
        <x:f>IFERROR(AO2358/(K2358*1000000),"")</x:f>
        <x:v>1.2074706358413434</x:v>
      </x:c>
      <x:c r="AQ2358" s="57" t="n">
        <x:v>270403166.6666667</x:v>
      </x:c>
      <x:c r="AR2358" s="52" t="n">
        <x:v>0.2357762780115107</x:v>
      </x:c>
      <x:c r="AS2358" s="52" t="n">
        <x:v>-0.3073088258104545</x:v>
      </x:c>
      <x:c r="AT2358" s="55" t="b">
        <x:v>1</x:v>
      </x:c>
      <x:c r="AU2358" s="50"/>
      <x:c r="AV2358" s="58" t="n">
        <x:v>0.1346468131101339</x:v>
      </x:c>
      <x:c r="AW2358" s="50" t="n">
        <x:v>1040</x:v>
      </x:c>
      <x:c r="AX2358" s="50" t="str">
        <x:v>Core Moat</x:v>
      </x:c>
      <x:c r="AY2358" s="50" t="str">
        <x:v>目立つ機械的警告なし（定性確認は別途必要）</x:v>
      </x:c>
      <x:c r="AZ2358" s="59" t="str">
        <x:v>2025-06-27 12:52</x:v>
      </x:c>
      <x:c r="BA2358" s="53" t="n">
        <x:v>21367</x:v>
      </x:c>
      <x:c r="BB2358" s="50"/>
      <x:c r="BC2358" s="50"/>
      <x:c r="BD2358" s="50" t="str">
        <x:v>TOPIX Small 1</x:v>
      </x:c>
    </x:row>
    <x:row r="2359">
      <x:c r="A2359" s="50" t="n">
        <x:v>2358</x:v>
      </x:c>
      <x:c r="B2359" s="50" t="str">
        <x:v>8150</x:v>
      </x:c>
      <x:c r="C2359" s="50" t="str">
        <x:v>8150.T</x:v>
      </x:c>
      <x:c r="D2359" s="50" t="str">
        <x:v>SANSHIN ELECTRONICS CO.,LTD.</x:v>
      </x:c>
      <x:c r="E2359" s="50" t="str">
        <x:v>Prime Market (Domestic)</x:v>
      </x:c>
      <x:c r="F2359" s="50" t="str">
        <x:v>Wholesale Trade</x:v>
      </x:c>
      <x:c r="G2359" s="51" t="n">
        <x:v>112791</x:v>
      </x:c>
      <x:c r="H2359" s="51" t="n">
        <x:v>123583</x:v>
      </x:c>
      <x:c r="I2359" s="51" t="n">
        <x:v>161107</x:v>
      </x:c>
      <x:c r="J2359" s="51" t="n">
        <x:v>140197</x:v>
      </x:c>
      <x:c r="K2359" s="51" t="n">
        <x:v>157342</x:v>
      </x:c>
      <x:c r="L2359" s="52" t="n">
        <x:f>IFERROR(H2359/G2359-1,"")</x:f>
        <x:v>0.09568139301894663</x:v>
      </x:c>
      <x:c r="M2359" s="52" t="n">
        <x:f>IFERROR(I2359/H2359-1,"")</x:f>
        <x:v>0.3036339949669453</x:v>
      </x:c>
      <x:c r="N2359" s="52" t="n">
        <x:f>IFERROR(J2359/I2359-1,"")</x:f>
        <x:v>-0.1297895187670306</x:v>
      </x:c>
      <x:c r="O2359" s="52" t="n">
        <x:f>IFERROR(K2359/J2359-1,"")</x:f>
        <x:v>0.12229220311418931</x:v>
      </x:c>
      <x:c r="P2359" s="52" t="n">
        <x:f>IFERROR((K2359/G2359)^(1/4)-1,"")</x:f>
        <x:v>0.08678229541664839</x:v>
      </x:c>
      <x:c r="Q2359" s="51" t="n">
        <x:v>5791</x:v>
      </x:c>
      <x:c r="R2359" s="52" t="n">
        <x:f>IFERROR(Q2359/K2359,"")</x:f>
        <x:v>0.03680517598606856</x:v>
      </x:c>
      <x:c r="S2359" s="53" t="n">
        <x:v>31229</x:v>
      </x:c>
      <x:c r="T2359" s="50" t="str">
        <x:v>EDINET_company_history</x:v>
      </x:c>
      <x:c r="U2359" s="50" t="str">
        <x:v>日本マスタートラスト信託銀行株式会社（信託口）</x:v>
      </x:c>
      <x:c r="V2359" s="54" t="n">
        <x:v>0.0952</x:v>
      </x:c>
      <x:c r="W2359" s="50" t="str">
        <x:v>鈴木 俊郎</x:v>
      </x:c>
      <x:c r="X2359" s="50" t="b">
        <x:f>AND(COUNT(L2359:O2359)=4,L2359&gt;='設定'!$B$6,M2359&gt;='設定'!$B$6,N2359&gt;='設定'!$B$6,O2359&gt;='設定'!$B$6)</x:f>
        <x:v>0</x:v>
      </x:c>
      <x:c r="Y2359" s="50" t="b">
        <x:f>AND(COUNT(G2359:K2359)=5,P2359&gt;='設定'!$B$7)</x:f>
        <x:v>0</x:v>
      </x:c>
      <x:c r="Z2359" s="50" t="b">
        <x:f>AND(ISNUMBER(R2359),R2359&gt;='設定'!$B$8)</x:f>
        <x:v>0</x:v>
      </x:c>
      <x:c r="AA2359" s="50" t="b">
        <x:f>AND(ISNUMBER(S2359),S2359&gt;=DATE(YEAR('設定'!$B$10)-'設定'!$B$9,MONTH('設定'!$B$10),DAY('設定'!$B$10)))</x:f>
        <x:v>0</x:v>
      </x:c>
      <x:c r="AB2359" s="55" t="b">
        <x:v>0</x:v>
      </x:c>
      <x:c r="AC2359" s="55" t="b">
        <x:v>0</x:v>
      </x:c>
      <x:c r="AD2359" s="50" t="n">
        <x:f>IF(X2359,1,0)+IF(Z2359,1,0)+IF(AA2359,1,0)+IF(AB2359,1,0)</x:f>
        <x:v>0</x:v>
      </x:c>
      <x:c r="AE2359" s="50" t="n">
        <x:f>IF(Y2359,1,0)+IF(Z2359,1,0)+IF(AA2359,1,0)+IF(AB2359,1,0)</x:f>
        <x:v>0</x:v>
      </x:c>
      <x:c r="AF2359" s="50" t="n">
        <x:f>IF(Y2359,1,0)+IF(Z2359,1,0)+IF(AA2359,1,0)+IF(AC2359,1,0)</x:f>
        <x:v>0</x:v>
      </x:c>
      <x:c r="AG2359" s="53" t="n">
        <x:v>44348</x:v>
      </x:c>
      <x:c r="AH2359" s="50" t="str">
        <x:v>S100VYO4</x:v>
      </x:c>
      <x:c r="AI2359" s="50" t="str">
        <x:v>NetSalesSummaryOfBusinessResults</x:v>
      </x:c>
      <x:c r="AJ2359" s="50" t="str">
        <x:v>OperatingIncome</x:v>
      </x:c>
      <x:c r="AK2359" s="53" t="n">
        <x:v>45747</x:v>
      </x:c>
      <x:c r="AL2359" s="50" t="str">
        <x:v>365/365/365/366/365</x:v>
      </x:c>
      <x:c r="AM2359" s="51" t="n">
        <x:v>12354573</x:v>
      </x:c>
      <x:c r="AN2359" s="51" t="n">
        <x:v>2814</x:v>
      </x:c>
      <x:c r="AO2359" s="51" t="n">
        <x:f>IFERROR(AM2359*AN2359,"")</x:f>
        <x:v>34765768422</x:v>
      </x:c>
      <x:c r="AP2359" s="56" t="n">
        <x:f>IFERROR(AO2359/(K2359*1000000),"")</x:f>
        <x:v>0.22095669574557333</x:v>
      </x:c>
      <x:c r="AQ2359" s="57" t="n">
        <x:v>241860426.66666663</x:v>
      </x:c>
      <x:c r="AR2359" s="52" t="n">
        <x:v>0.2635657365919905</x:v>
      </x:c>
      <x:c r="AS2359" s="52" t="n">
        <x:v>-0.3583940792399498</x:v>
      </x:c>
      <x:c r="AT2359" s="55" t="b">
        <x:v>1</x:v>
      </x:c>
      <x:c r="AU2359" s="50"/>
      <x:c r="AV2359" s="58" t="n">
        <x:v>0.0396366645964262</x:v>
      </x:c>
      <x:c r="AW2359" s="50" t="n">
        <x:v>1578</x:v>
      </x:c>
      <x:c r="AX2359" s="50" t="str">
        <x:v>Core Moat</x:v>
      </x:c>
      <x:c r="AY2359" s="50" t="str">
        <x:v>目立つ機械的警告なし（定性確認は別途必要）</x:v>
      </x:c>
      <x:c r="AZ2359" s="59" t="str">
        <x:v>2025-06-19 09:01</x:v>
      </x:c>
      <x:c r="BA2359" s="53" t="n">
        <x:v>31229</x:v>
      </x:c>
      <x:c r="BB2359" s="50"/>
      <x:c r="BC2359" s="50"/>
      <x:c r="BD2359" s="50" t="str">
        <x:v>TOPIX Small 2</x:v>
      </x:c>
    </x:row>
    <x:row r="2360">
      <x:c r="A2360" s="50" t="n">
        <x:v>2359</x:v>
      </x:c>
      <x:c r="B2360" s="50" t="str">
        <x:v>6721</x:v>
      </x:c>
      <x:c r="C2360" s="50" t="str">
        <x:v>6721.T</x:v>
      </x:c>
      <x:c r="D2360" s="50" t="str">
        <x:v>Wintest Corp.</x:v>
      </x:c>
      <x:c r="E2360" s="50" t="str">
        <x:v>Standard Market(Domestic)</x:v>
      </x:c>
      <x:c r="F2360" s="50" t="str">
        <x:v>Electric Appliances</x:v>
      </x:c>
      <x:c r="G2360" s="51" t="n">
        <x:v>307.576</x:v>
      </x:c>
      <x:c r="H2360" s="51" t="n">
        <x:v>210.315</x:v>
      </x:c>
      <x:c r="I2360" s="51" t="n">
        <x:v>407.449</x:v>
      </x:c>
      <x:c r="J2360" s="51" t="n">
        <x:v>417.09</x:v>
      </x:c>
      <x:c r="K2360" s="51" t="n">
        <x:v>429.053</x:v>
      </x:c>
      <x:c r="L2360" s="52" t="n">
        <x:f>IFERROR(H2360/G2360-1,"")</x:f>
        <x:v>-0.3162177803209614</x:v>
      </x:c>
      <x:c r="M2360" s="52" t="n">
        <x:f>IFERROR(I2360/H2360-1,"")</x:f>
        <x:v>0.9373273423198536</x:v>
      </x:c>
      <x:c r="N2360" s="52" t="n">
        <x:f>IFERROR(J2360/I2360-1,"")</x:f>
        <x:v>0.023661857066773928</x:v>
      </x:c>
      <x:c r="O2360" s="52" t="n">
        <x:f>IFERROR(K2360/J2360-1,"")</x:f>
        <x:v>0.028682059028027673</x:v>
      </x:c>
      <x:c r="P2360" s="52" t="n">
        <x:f>IFERROR((K2360/G2360)^(1/4)-1,"")</x:f>
        <x:v>0.08677496285084163</x:v>
      </x:c>
      <x:c r="Q2360" s="51" t="n">
        <x:v>-1218.662</x:v>
      </x:c>
      <x:c r="R2360" s="52" t="n">
        <x:f>IFERROR(Q2360/K2360,"")</x:f>
        <x:v>-2.8403530566153834</x:v>
      </x:c>
      <x:c r="S2360" s="53" t="n">
        <x:v>37865</x:v>
      </x:c>
      <x:c r="T2360" s="50" t="str">
        <x:v>EDINET_company_history</x:v>
      </x:c>
      <x:c r="U2360" s="50" t="str">
        <x:v>Wuhan Jingce Electronic Group Co., Ltd. （常任代理人 三田証券株式会社 代表取締役社長 門倉 健仁）</x:v>
      </x:c>
      <x:c r="V2360" s="54" t="n">
        <x:v>0.3728</x:v>
      </x:c>
      <x:c r="W2360" s="50" t="str">
        <x:v>姜 輝</x:v>
      </x:c>
      <x:c r="X2360" s="50" t="b">
        <x:f>AND(COUNT(L2360:O2360)=4,L2360&gt;='設定'!$B$6,M2360&gt;='設定'!$B$6,N2360&gt;='設定'!$B$6,O2360&gt;='設定'!$B$6)</x:f>
        <x:v>0</x:v>
      </x:c>
      <x:c r="Y2360" s="50" t="b">
        <x:f>AND(COUNT(G2360:K2360)=5,P2360&gt;='設定'!$B$7)</x:f>
        <x:v>0</x:v>
      </x:c>
      <x:c r="Z2360" s="50" t="b">
        <x:f>AND(ISNUMBER(R2360),R2360&gt;='設定'!$B$8)</x:f>
        <x:v>0</x:v>
      </x:c>
      <x:c r="AA2360" s="50" t="b">
        <x:f>AND(ISNUMBER(S2360),S2360&gt;=DATE(YEAR('設定'!$B$10)-'設定'!$B$9,MONTH('設定'!$B$10),DAY('設定'!$B$10)))</x:f>
        <x:v>0</x:v>
      </x:c>
      <x:c r="AB2360" s="55" t="b">
        <x:v>0</x:v>
      </x:c>
      <x:c r="AC2360" s="55" t="b">
        <x:v>0</x:v>
      </x:c>
      <x:c r="AD2360" s="50" t="n">
        <x:f>IF(X2360,1,0)+IF(Z2360,1,0)+IF(AA2360,1,0)+IF(AB2360,1,0)</x:f>
        <x:v>0</x:v>
      </x:c>
      <x:c r="AE2360" s="50" t="n">
        <x:f>IF(Y2360,1,0)+IF(Z2360,1,0)+IF(AA2360,1,0)+IF(AB2360,1,0)</x:f>
        <x:v>0</x:v>
      </x:c>
      <x:c r="AF2360" s="50" t="n">
        <x:f>IF(Y2360,1,0)+IF(Z2360,1,0)+IF(AA2360,1,0)+IF(AC2360,1,0)</x:f>
        <x:v>0</x:v>
      </x:c>
      <x:c r="AG2360" s="53" t="n">
        <x:v>44348</x:v>
      </x:c>
      <x:c r="AH2360" s="50" t="str">
        <x:v>S100XW0L</x:v>
      </x:c>
      <x:c r="AI2360" s="50" t="str">
        <x:v>NetSalesSummaryOfBusinessResults</x:v>
      </x:c>
      <x:c r="AJ2360" s="50" t="str">
        <x:v>OperatingIncome</x:v>
      </x:c>
      <x:c r="AK2360" s="53" t="n">
        <x:v>46022</x:v>
      </x:c>
      <x:c r="AL2360" s="50" t="str">
        <x:v>365/365/365/366/365</x:v>
      </x:c>
      <x:c r="AM2360" s="51" t="n">
        <x:v>53641000</x:v>
      </x:c>
      <x:c r="AN2360" s="51" t="n">
        <x:v>83</x:v>
      </x:c>
      <x:c r="AO2360" s="51" t="n">
        <x:f>IFERROR(AM2360*AN2360,"")</x:f>
        <x:v>4452203000</x:v>
      </x:c>
      <x:c r="AP2360" s="56" t="n">
        <x:f>IFERROR(AO2360/(K2360*1000000),"")</x:f>
        <x:v>10.376813587132592</x:v>
      </x:c>
      <x:c r="AQ2360" s="57" t="n">
        <x:v>76523300</x:v>
      </x:c>
      <x:c r="AR2360" s="52" t="n">
        <x:v>0.7815139008838702</x:v>
      </x:c>
      <x:c r="AS2360" s="52" t="n">
        <x:v>-0.8112582781456954</x:v>
      </x:c>
      <x:c r="AT2360" s="55" t="b">
        <x:v>0</x:v>
      </x:c>
      <x:c r="AU2360" s="50" t="str">
        <x:v>low_equity_ratio;repeated_operating_loss;repeated_negative_operating_cf;excessive_leverage;extreme_profitability_outlier</x:v>
      </x:c>
      <x:c r="AV2360" s="58" t="n">
        <x:v>-1.0496457992405102</x:v>
      </x:c>
      <x:c r="AW2360" s="50" t="n">
        <x:v>3621</x:v>
      </x:c>
      <x:c r="AX2360" s="50" t="str">
        <x:v>Future Moat</x:v>
      </x:c>
      <x:c r="AY2360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2360" s="59" t="str">
        <x:v>2026-03-31 16:20</x:v>
      </x:c>
      <x:c r="BA2360" s="53" t="n">
        <x:v>37865</x:v>
      </x:c>
      <x:c r="BB2360" s="50"/>
      <x:c r="BC2360" s="50"/>
      <x:c r="BD2360" s="50"/>
    </x:row>
    <x:row r="2361">
      <x:c r="A2361" s="50" t="n">
        <x:v>2360</x:v>
      </x:c>
      <x:c r="B2361" s="50" t="str">
        <x:v>2737</x:v>
      </x:c>
      <x:c r="C2361" s="50" t="str">
        <x:v>2737.T</x:v>
      </x:c>
      <x:c r="D2361" s="50" t="str">
        <x:v>TOMEN DEVICES CORPORATION</x:v>
      </x:c>
      <x:c r="E2361" s="50" t="str">
        <x:v>Prime Market (Domestic)</x:v>
      </x:c>
      <x:c r="F2361" s="50" t="str">
        <x:v>Wholesale Trade</x:v>
      </x:c>
      <x:c r="G2361" s="51" t="n">
        <x:v>302385</x:v>
      </x:c>
      <x:c r="H2361" s="51" t="n">
        <x:v>462822</x:v>
      </x:c>
      <x:c r="I2361" s="51" t="n">
        <x:v>417621</x:v>
      </x:c>
      <x:c r="J2361" s="51" t="n">
        <x:v>370676</x:v>
      </x:c>
      <x:c r="K2361" s="51" t="n">
        <x:v>421671</x:v>
      </x:c>
      <x:c r="L2361" s="52" t="n">
        <x:f>IFERROR(H2361/G2361-1,"")</x:f>
        <x:v>0.5305719529738577</x:v>
      </x:c>
      <x:c r="M2361" s="52" t="n">
        <x:f>IFERROR(I2361/H2361-1,"")</x:f>
        <x:v>-0.09766389670326825</x:v>
      </x:c>
      <x:c r="N2361" s="52" t="n">
        <x:f>IFERROR(J2361/I2361-1,"")</x:f>
        <x:v>-0.11241053491084019</x:v>
      </x:c>
      <x:c r="O2361" s="52" t="n">
        <x:f>IFERROR(K2361/J2361-1,"")</x:f>
        <x:v>0.13757297478121044</x:v>
      </x:c>
      <x:c r="P2361" s="52" t="n">
        <x:f>IFERROR((K2361/G2361)^(1/4)-1,"")</x:f>
        <x:v>0.08668424972161537</x:v>
      </x:c>
      <x:c r="Q2361" s="51" t="n">
        <x:v>10169</x:v>
      </x:c>
      <x:c r="R2361" s="52" t="n">
        <x:f>IFERROR(Q2361/K2361,"")</x:f>
        <x:v>0.024115957701620457</x:v>
      </x:c>
      <x:c r="S2361" s="53" t="n">
        <x:v>38047</x:v>
      </x:c>
      <x:c r="T2361" s="50" t="str">
        <x:v>EDINET_company_history</x:v>
      </x:c>
      <x:c r="U2361" s="50" t="str">
        <x:v>豊田通商株式会社</x:v>
      </x:c>
      <x:c r="V2361" s="54" t="n">
        <x:v>0.2662</x:v>
      </x:c>
      <x:c r="W2361" s="50" t="str">
        <x:v>中尾 清隆 / 小井戸 信夫</x:v>
      </x:c>
      <x:c r="X2361" s="50" t="b">
        <x:f>AND(COUNT(L2361:O2361)=4,L2361&gt;='設定'!$B$6,M2361&gt;='設定'!$B$6,N2361&gt;='設定'!$B$6,O2361&gt;='設定'!$B$6)</x:f>
        <x:v>0</x:v>
      </x:c>
      <x:c r="Y2361" s="50" t="b">
        <x:f>AND(COUNT(G2361:K2361)=5,P2361&gt;='設定'!$B$7)</x:f>
        <x:v>0</x:v>
      </x:c>
      <x:c r="Z2361" s="50" t="b">
        <x:f>AND(ISNUMBER(R2361),R2361&gt;='設定'!$B$8)</x:f>
        <x:v>0</x:v>
      </x:c>
      <x:c r="AA2361" s="50" t="b">
        <x:f>AND(ISNUMBER(S2361),S2361&gt;=DATE(YEAR('設定'!$B$10)-'設定'!$B$9,MONTH('設定'!$B$10),DAY('設定'!$B$10)))</x:f>
        <x:v>0</x:v>
      </x:c>
      <x:c r="AB2361" s="55" t="b">
        <x:v>0</x:v>
      </x:c>
      <x:c r="AC2361" s="55" t="b">
        <x:v>0</x:v>
      </x:c>
      <x:c r="AD2361" s="50" t="n">
        <x:f>IF(X2361,1,0)+IF(Z2361,1,0)+IF(AA2361,1,0)+IF(AB2361,1,0)</x:f>
        <x:v>0</x:v>
      </x:c>
      <x:c r="AE2361" s="50" t="n">
        <x:f>IF(Y2361,1,0)+IF(Z2361,1,0)+IF(AA2361,1,0)+IF(AB2361,1,0)</x:f>
        <x:v>0</x:v>
      </x:c>
      <x:c r="AF2361" s="50" t="n">
        <x:f>IF(Y2361,1,0)+IF(Z2361,1,0)+IF(AA2361,1,0)+IF(AC2361,1,0)</x:f>
        <x:v>0</x:v>
      </x:c>
      <x:c r="AG2361" s="53" t="n">
        <x:v>44348</x:v>
      </x:c>
      <x:c r="AH2361" s="50" t="str">
        <x:v>S100W1B1</x:v>
      </x:c>
      <x:c r="AI2361" s="50" t="str">
        <x:v>NetSalesSummaryOfBusinessResults</x:v>
      </x:c>
      <x:c r="AJ2361" s="50" t="str">
        <x:v>OperatingIncome</x:v>
      </x:c>
      <x:c r="AK2361" s="53" t="n">
        <x:v>45747</x:v>
      </x:c>
      <x:c r="AL2361" s="50" t="str">
        <x:v>365/365/365/366/365</x:v>
      </x:c>
      <x:c r="AM2361" s="51" t="n">
        <x:v>6801000</x:v>
      </x:c>
      <x:c r="AN2361" s="51" t="n">
        <x:v>14370</x:v>
      </x:c>
      <x:c r="AO2361" s="51" t="n">
        <x:f>IFERROR(AM2361*AN2361,"")</x:f>
        <x:v>97730370000</x:v>
      </x:c>
      <x:c r="AP2361" s="56" t="n">
        <x:f>IFERROR(AO2361/(K2361*1000000),"")</x:f>
        <x:v>0.2317692466401531</x:v>
      </x:c>
      <x:c r="AQ2361" s="57" t="n">
        <x:v>1569758833.3333333</x:v>
      </x:c>
      <x:c r="AR2361" s="52" t="n">
        <x:v>0.4035196640130393</x:v>
      </x:c>
      <x:c r="AS2361" s="52" t="n">
        <x:v>-0.4023864110163303</x:v>
      </x:c>
      <x:c r="AT2361" s="55" t="b">
        <x:v>1</x:v>
      </x:c>
      <x:c r="AU2361" s="50"/>
      <x:c r="AV2361" s="58" t="n">
        <x:v>0.0523725368054717</x:v>
      </x:c>
      <x:c r="AW2361" s="50" t="n">
        <x:v>1500</x:v>
      </x:c>
      <x:c r="AX2361" s="50" t="str">
        <x:v>Transformation Moat</x:v>
      </x:c>
      <x:c r="AY2361" s="50" t="str">
        <x:v>目立つ機械的警告なし（定性確認は別途必要）</x:v>
      </x:c>
      <x:c r="AZ2361" s="59" t="str">
        <x:v>2025-06-23 14:17</x:v>
      </x:c>
      <x:c r="BA2361" s="53" t="n">
        <x:v>38047</x:v>
      </x:c>
      <x:c r="BB2361" s="50"/>
      <x:c r="BC2361" s="50"/>
      <x:c r="BD2361" s="50" t="str">
        <x:v>TOPIX Small 2</x:v>
      </x:c>
    </x:row>
    <x:row r="2362">
      <x:c r="A2362" s="50" t="n">
        <x:v>2361</x:v>
      </x:c>
      <x:c r="B2362" s="50" t="str">
        <x:v>8174</x:v>
      </x:c>
      <x:c r="C2362" s="50" t="str">
        <x:v>8174.T</x:v>
      </x:c>
      <x:c r="D2362" s="50" t="str">
        <x:v>NIPPON GAS CO.,LTD.</x:v>
      </x:c>
      <x:c r="E2362" s="50" t="str">
        <x:v>Prime Market (Domestic)</x:v>
      </x:c>
      <x:c r="F2362" s="50" t="str">
        <x:v>Retail Trade</x:v>
      </x:c>
      <x:c r="G2362" s="51" t="n">
        <x:v>143490</x:v>
      </x:c>
      <x:c r="H2362" s="51" t="n">
        <x:v>162552</x:v>
      </x:c>
      <x:c r="I2362" s="51" t="n">
        <x:v>207942</x:v>
      </x:c>
      <x:c r="J2362" s="51" t="n">
        <x:v>194364</x:v>
      </x:c>
      <x:c r="K2362" s="51" t="n">
        <x:v>200057</x:v>
      </x:c>
      <x:c r="L2362" s="52" t="n">
        <x:f>IFERROR(H2362/G2362-1,"")</x:f>
        <x:v>0.1328454944595443</x:v>
      </x:c>
      <x:c r="M2362" s="52" t="n">
        <x:f>IFERROR(I2362/H2362-1,"")</x:f>
        <x:v>0.2792337221319947</x:v>
      </x:c>
      <x:c r="N2362" s="52" t="n">
        <x:f>IFERROR(J2362/I2362-1,"")</x:f>
        <x:v>-0.06529705398620766</x:v>
      </x:c>
      <x:c r="O2362" s="52" t="n">
        <x:f>IFERROR(K2362/J2362-1,"")</x:f>
        <x:v>0.02929040357267798</x:v>
      </x:c>
      <x:c r="P2362" s="52" t="n">
        <x:f>IFERROR((K2362/G2362)^(1/4)-1,"")</x:f>
        <x:v>0.08663334800542177</x:v>
      </x:c>
      <x:c r="Q2362" s="51" t="n">
        <x:v>18546</x:v>
      </x:c>
      <x:c r="R2362" s="52" t="n">
        <x:f>IFERROR(Q2362/K2362,"")</x:f>
        <x:v>0.09270357947984824</x:v>
      </x:c>
      <x:c r="S2362" s="53" t="n">
        <x:v>26696</x:v>
      </x:c>
      <x:c r="T2362" s="50" t="str">
        <x:v>EDINET_company_history</x:v>
      </x:c>
      <x:c r="U2362" s="50" t="str">
        <x:v>日本マスタートラスト信託銀行株式会社 (信託口）</x:v>
      </x:c>
      <x:c r="V2362" s="54" t="n">
        <x:v>0.18</x:v>
      </x:c>
      <x:c r="W2362" s="50" t="str">
        <x:v>柏 谷 邦 彦 / 吉 田 恵 一 / 土 屋 友 紀</x:v>
      </x:c>
      <x:c r="X2362" s="50" t="b">
        <x:f>AND(COUNT(L2362:O2362)=4,L2362&gt;='設定'!$B$6,M2362&gt;='設定'!$B$6,N2362&gt;='設定'!$B$6,O2362&gt;='設定'!$B$6)</x:f>
        <x:v>0</x:v>
      </x:c>
      <x:c r="Y2362" s="50" t="b">
        <x:f>AND(COUNT(G2362:K2362)=5,P2362&gt;='設定'!$B$7)</x:f>
        <x:v>0</x:v>
      </x:c>
      <x:c r="Z2362" s="50" t="b">
        <x:f>AND(ISNUMBER(R2362),R2362&gt;='設定'!$B$8)</x:f>
        <x:v>0</x:v>
      </x:c>
      <x:c r="AA2362" s="50" t="b">
        <x:f>AND(ISNUMBER(S2362),S2362&gt;=DATE(YEAR('設定'!$B$10)-'設定'!$B$9,MONTH('設定'!$B$10),DAY('設定'!$B$10)))</x:f>
        <x:v>0</x:v>
      </x:c>
      <x:c r="AB2362" s="55" t="b">
        <x:v>0</x:v>
      </x:c>
      <x:c r="AC2362" s="55" t="b">
        <x:v>0</x:v>
      </x:c>
      <x:c r="AD2362" s="50" t="n">
        <x:f>IF(X2362,1,0)+IF(Z2362,1,0)+IF(AA2362,1,0)+IF(AB2362,1,0)</x:f>
        <x:v>0</x:v>
      </x:c>
      <x:c r="AE2362" s="50" t="n">
        <x:f>IF(Y2362,1,0)+IF(Z2362,1,0)+IF(AA2362,1,0)+IF(AB2362,1,0)</x:f>
        <x:v>0</x:v>
      </x:c>
      <x:c r="AF2362" s="50" t="n">
        <x:f>IF(Y2362,1,0)+IF(Z2362,1,0)+IF(AA2362,1,0)+IF(AC2362,1,0)</x:f>
        <x:v>0</x:v>
      </x:c>
      <x:c r="AG2362" s="53" t="n">
        <x:v>44348</x:v>
      </x:c>
      <x:c r="AH2362" s="50" t="str">
        <x:v>S100VZQ0</x:v>
      </x:c>
      <x:c r="AI2362" s="50" t="str">
        <x:v>NetSalesSummaryOfBusinessResults</x:v>
      </x:c>
      <x:c r="AJ2362" s="50" t="str">
        <x:v>OperatingIncome</x:v>
      </x:c>
      <x:c r="AK2362" s="53" t="n">
        <x:v>45747</x:v>
      </x:c>
      <x:c r="AL2362" s="50" t="str">
        <x:v>365/365/365/366/365</x:v>
      </x:c>
      <x:c r="AM2362" s="51" t="n">
        <x:v>110105598</x:v>
      </x:c>
      <x:c r="AN2362" s="51" t="n">
        <x:v>2725</x:v>
      </x:c>
      <x:c r="AO2362" s="51" t="n">
        <x:f>IFERROR(AM2362*AN2362,"")</x:f>
        <x:v>300037754550</x:v>
      </x:c>
      <x:c r="AP2362" s="56" t="n">
        <x:f>IFERROR(AO2362/(K2362*1000000),"")</x:f>
        <x:v>1.4997613407678811</x:v>
      </x:c>
      <x:c r="AQ2362" s="57" t="n">
        <x:v>944809907.5</x:v>
      </x:c>
      <x:c r="AR2362" s="52" t="n">
        <x:v>0.2778201413561447</x:v>
      </x:c>
      <x:c r="AS2362" s="52" t="n">
        <x:v>-0.3062776341895854</x:v>
      </x:c>
      <x:c r="AT2362" s="55" t="b">
        <x:v>1</x:v>
      </x:c>
      <x:c r="AU2362" s="50"/>
      <x:c r="AV2362" s="58" t="n">
        <x:v>-0.028410637077108</x:v>
      </x:c>
      <x:c r="AW2362" s="50" t="n">
        <x:v>2100</x:v>
      </x:c>
      <x:c r="AX2362" s="50" t="str">
        <x:v>Core Moat</x:v>
      </x:c>
      <x:c r="AY2362" s="50" t="str">
        <x:v>目立つ機械的警告なし（定性確認は別途必要）</x:v>
      </x:c>
      <x:c r="AZ2362" s="59" t="str">
        <x:v>2025-06-19 15:21</x:v>
      </x:c>
      <x:c r="BA2362" s="53" t="n">
        <x:v>26696</x:v>
      </x:c>
      <x:c r="BB2362" s="50"/>
      <x:c r="BC2362" s="50"/>
      <x:c r="BD2362" s="50" t="str">
        <x:v>TOPIX Mid400</x:v>
      </x:c>
    </x:row>
    <x:row r="2363">
      <x:c r="A2363" s="50" t="n">
        <x:v>2362</x:v>
      </x:c>
      <x:c r="B2363" s="50" t="str">
        <x:v>4205</x:v>
      </x:c>
      <x:c r="C2363" s="50" t="str">
        <x:v>4205.T</x:v>
      </x:c>
      <x:c r="D2363" s="50" t="str">
        <x:v>ZEON CORPORATION</x:v>
      </x:c>
      <x:c r="E2363" s="50" t="str">
        <x:v>Prime Market (Domestic)</x:v>
      </x:c>
      <x:c r="F2363" s="50" t="str">
        <x:v>Chemicals</x:v>
      </x:c>
      <x:c r="G2363" s="51" t="n">
        <x:v>301961</x:v>
      </x:c>
      <x:c r="H2363" s="51" t="n">
        <x:v>361730</x:v>
      </x:c>
      <x:c r="I2363" s="51" t="n">
        <x:v>388614</x:v>
      </x:c>
      <x:c r="J2363" s="51" t="n">
        <x:v>382279</x:v>
      </x:c>
      <x:c r="K2363" s="51" t="n">
        <x:v>420647</x:v>
      </x:c>
      <x:c r="L2363" s="52" t="n">
        <x:f>IFERROR(H2363/G2363-1,"")</x:f>
        <x:v>0.19793615731832914</x:v>
      </x:c>
      <x:c r="M2363" s="52" t="n">
        <x:f>IFERROR(I2363/H2363-1,"")</x:f>
        <x:v>0.07432062588118216</x:v>
      </x:c>
      <x:c r="N2363" s="52" t="n">
        <x:f>IFERROR(J2363/I2363-1,"")</x:f>
        <x:v>-0.016301522847864458</x:v>
      </x:c>
      <x:c r="O2363" s="52" t="n">
        <x:f>IFERROR(K2363/J2363-1,"")</x:f>
        <x:v>0.1003664862574194</x:v>
      </x:c>
      <x:c r="P2363" s="52" t="n">
        <x:f>IFERROR((K2363/G2363)^(1/4)-1,"")</x:f>
        <x:v>0.08640494880759086</x:v>
      </x:c>
      <x:c r="Q2363" s="51" t="n">
        <x:v>29321</x:v>
      </x:c>
      <x:c r="R2363" s="52" t="n">
        <x:f>IFERROR(Q2363/K2363,"")</x:f>
        <x:v>0.06970452659831165</x:v>
      </x:c>
      <x:c r="S2363" s="53" t="n">
        <x:v>19085</x:v>
      </x:c>
      <x:c r="T2363" s="50" t="str">
        <x:v>EDINET_company_history</x:v>
      </x:c>
      <x:c r="U2363" s="50" t="str">
        <x:v>日本マスタートラスト信託銀行株式会社（信託口）</x:v>
      </x:c>
      <x:c r="V2363" s="54" t="n">
        <x:v>0.1286</x:v>
      </x:c>
      <x:c r="W2363" s="50" t="str">
        <x:v>田中 公章 / 豊嶋 哲也</x:v>
      </x:c>
      <x:c r="X2363" s="50" t="b">
        <x:f>AND(COUNT(L2363:O2363)=4,L2363&gt;='設定'!$B$6,M2363&gt;='設定'!$B$6,N2363&gt;='設定'!$B$6,O2363&gt;='設定'!$B$6)</x:f>
        <x:v>0</x:v>
      </x:c>
      <x:c r="Y2363" s="50" t="b">
        <x:f>AND(COUNT(G2363:K2363)=5,P2363&gt;='設定'!$B$7)</x:f>
        <x:v>0</x:v>
      </x:c>
      <x:c r="Z2363" s="50" t="b">
        <x:f>AND(ISNUMBER(R2363),R2363&gt;='設定'!$B$8)</x:f>
        <x:v>0</x:v>
      </x:c>
      <x:c r="AA2363" s="50" t="b">
        <x:f>AND(ISNUMBER(S2363),S2363&gt;=DATE(YEAR('設定'!$B$10)-'設定'!$B$9,MONTH('設定'!$B$10),DAY('設定'!$B$10)))</x:f>
        <x:v>0</x:v>
      </x:c>
      <x:c r="AB2363" s="55" t="b">
        <x:v>0</x:v>
      </x:c>
      <x:c r="AC2363" s="55" t="b">
        <x:v>0</x:v>
      </x:c>
      <x:c r="AD2363" s="50" t="n">
        <x:f>IF(X2363,1,0)+IF(Z2363,1,0)+IF(AA2363,1,0)+IF(AB2363,1,0)</x:f>
        <x:v>0</x:v>
      </x:c>
      <x:c r="AE2363" s="50" t="n">
        <x:f>IF(Y2363,1,0)+IF(Z2363,1,0)+IF(AA2363,1,0)+IF(AB2363,1,0)</x:f>
        <x:v>0</x:v>
      </x:c>
      <x:c r="AF2363" s="50" t="n">
        <x:f>IF(Y2363,1,0)+IF(Z2363,1,0)+IF(AA2363,1,0)+IF(AC2363,1,0)</x:f>
        <x:v>0</x:v>
      </x:c>
      <x:c r="AG2363" s="53" t="n">
        <x:v>44348</x:v>
      </x:c>
      <x:c r="AH2363" s="50" t="str">
        <x:v>S100W1KZ</x:v>
      </x:c>
      <x:c r="AI2363" s="50" t="str">
        <x:v>NetSalesSummaryOfBusinessResults</x:v>
      </x:c>
      <x:c r="AJ2363" s="50" t="str">
        <x:v>OperatingIncome</x:v>
      </x:c>
      <x:c r="AK2363" s="53" t="n">
        <x:v>45747</x:v>
      </x:c>
      <x:c r="AL2363" s="50" t="str">
        <x:v>365/365/365/366/365</x:v>
      </x:c>
      <x:c r="AM2363" s="51" t="n">
        <x:v>198681556</x:v>
      </x:c>
      <x:c r="AN2363" s="51" t="n">
        <x:v>2153</x:v>
      </x:c>
      <x:c r="AO2363" s="51" t="n">
        <x:f>IFERROR(AM2363*AN2363,"")</x:f>
        <x:v>427761390068</x:v>
      </x:c>
      <x:c r="AP2363" s="56" t="n">
        <x:f>IFERROR(AO2363/(K2363*1000000),"")</x:f>
        <x:v>1.0169129699439197</x:v>
      </x:c>
      <x:c r="AQ2363" s="57" t="n">
        <x:v>1978478704.1666667</x:v>
      </x:c>
      <x:c r="AR2363" s="52" t="n">
        <x:v>0.3030434728867952</x:v>
      </x:c>
      <x:c r="AS2363" s="52" t="n">
        <x:v>-0.3567217031902526</x:v>
      </x:c>
      <x:c r="AT2363" s="55" t="b">
        <x:v>1</x:v>
      </x:c>
      <x:c r="AU2363" s="50"/>
      <x:c r="AV2363" s="58" t="n">
        <x:v>0.1501187078677121</x:v>
      </x:c>
      <x:c r="AW2363" s="50" t="n">
        <x:v>945</x:v>
      </x:c>
      <x:c r="AX2363" s="50" t="str">
        <x:v>Future Moat</x:v>
      </x:c>
      <x:c r="AY2363" s="50" t="str">
        <x:v>目立つ機械的警告なし（定性確認は別途必要）</x:v>
      </x:c>
      <x:c r="AZ2363" s="59" t="str">
        <x:v>2025-06-26 15:30</x:v>
      </x:c>
      <x:c r="BA2363" s="53" t="n">
        <x:v>19085</x:v>
      </x:c>
      <x:c r="BB2363" s="50"/>
      <x:c r="BC2363" s="50"/>
      <x:c r="BD2363" s="50" t="str">
        <x:v>TOPIX Mid400</x:v>
      </x:c>
    </x:row>
    <x:row r="2364">
      <x:c r="A2364" s="50" t="n">
        <x:v>2363</x:v>
      </x:c>
      <x:c r="B2364" s="50" t="str">
        <x:v>3349</x:v>
      </x:c>
      <x:c r="C2364" s="50" t="str">
        <x:v>3349.T</x:v>
      </x:c>
      <x:c r="D2364" s="50" t="str">
        <x:v>COSMOS Pharmaceutical Corporation</x:v>
      </x:c>
      <x:c r="E2364" s="50" t="str">
        <x:v>Prime Market (Domestic)</x:v>
      </x:c>
      <x:c r="F2364" s="50" t="str">
        <x:v>Retail Trade</x:v>
      </x:c>
      <x:c r="G2364" s="51" t="n">
        <x:v>726424</x:v>
      </x:c>
      <x:c r="H2364" s="51" t="n">
        <x:v>755414</x:v>
      </x:c>
      <x:c r="I2364" s="51" t="n">
        <x:v>827697</x:v>
      </x:c>
      <x:c r="J2364" s="51" t="n">
        <x:v>964989</x:v>
      </x:c>
      <x:c r="K2364" s="51" t="n">
        <x:v>1011390</x:v>
      </x:c>
      <x:c r="L2364" s="52" t="n">
        <x:f>IFERROR(H2364/G2364-1,"")</x:f>
        <x:v>0.03990782242877433</x:v>
      </x:c>
      <x:c r="M2364" s="52" t="n">
        <x:f>IFERROR(I2364/H2364-1,"")</x:f>
        <x:v>0.09568660363721082</x:v>
      </x:c>
      <x:c r="N2364" s="52" t="n">
        <x:f>IFERROR(J2364/I2364-1,"")</x:f>
        <x:v>0.16587229384666125</x:v>
      </x:c>
      <x:c r="O2364" s="52" t="n">
        <x:f>IFERROR(K2364/J2364-1,"")</x:f>
        <x:v>0.04808448593714543</x:v>
      </x:c>
      <x:c r="P2364" s="52" t="n">
        <x:f>IFERROR((K2364/G2364)^(1/4)-1,"")</x:f>
        <x:v>0.08625582354669259</x:v>
      </x:c>
      <x:c r="Q2364" s="51" t="n">
        <x:v>40404</x:v>
      </x:c>
      <x:c r="R2364" s="52" t="n">
        <x:f>IFERROR(Q2364/K2364,"")</x:f>
        <x:v>0.03994898110521164</x:v>
      </x:c>
      <x:c r="S2364" s="53" t="n">
        <x:v>38292</x:v>
      </x:c>
      <x:c r="T2364" s="50" t="str">
        <x:v>EDINET_company_history</x:v>
      </x:c>
      <x:c r="U2364" s="50" t="str">
        <x:v>有限会社萬緑</x:v>
      </x:c>
      <x:c r="V2364" s="54" t="n">
        <x:v>0.3865</x:v>
      </x:c>
      <x:c r="W2364" s="50" t="str">
        <x:v>横 山 英 昭</x:v>
      </x:c>
      <x:c r="X2364" s="50" t="b">
        <x:f>AND(COUNT(L2364:O2364)=4,L2364&gt;='設定'!$B$6,M2364&gt;='設定'!$B$6,N2364&gt;='設定'!$B$6,O2364&gt;='設定'!$B$6)</x:f>
        <x:v>0</x:v>
      </x:c>
      <x:c r="Y2364" s="50" t="b">
        <x:f>AND(COUNT(G2364:K2364)=5,P2364&gt;='設定'!$B$7)</x:f>
        <x:v>0</x:v>
      </x:c>
      <x:c r="Z2364" s="50" t="b">
        <x:f>AND(ISNUMBER(R2364),R2364&gt;='設定'!$B$8)</x:f>
        <x:v>0</x:v>
      </x:c>
      <x:c r="AA2364" s="50" t="b">
        <x:f>AND(ISNUMBER(S2364),S2364&gt;=DATE(YEAR('設定'!$B$10)-'設定'!$B$9,MONTH('設定'!$B$10),DAY('設定'!$B$10)))</x:f>
        <x:v>0</x:v>
      </x:c>
      <x:c r="AB2364" s="55" t="b">
        <x:v>0</x:v>
      </x:c>
      <x:c r="AC2364" s="55" t="b">
        <x:v>0</x:v>
      </x:c>
      <x:c r="AD2364" s="50" t="n">
        <x:f>IF(X2364,1,0)+IF(Z2364,1,0)+IF(AA2364,1,0)+IF(AB2364,1,0)</x:f>
        <x:v>0</x:v>
      </x:c>
      <x:c r="AE2364" s="50" t="n">
        <x:f>IF(Y2364,1,0)+IF(Z2364,1,0)+IF(AA2364,1,0)+IF(AB2364,1,0)</x:f>
        <x:v>0</x:v>
      </x:c>
      <x:c r="AF2364" s="50" t="n">
        <x:f>IF(Y2364,1,0)+IF(Z2364,1,0)+IF(AA2364,1,0)+IF(AC2364,1,0)</x:f>
        <x:v>0</x:v>
      </x:c>
      <x:c r="AG2364" s="53" t="n">
        <x:v>44348</x:v>
      </x:c>
      <x:c r="AH2364" s="50" t="str">
        <x:v>S100WLSP</x:v>
      </x:c>
      <x:c r="AI2364" s="50" t="str">
        <x:v>NetSalesSummaryOfBusinessResults</x:v>
      </x:c>
      <x:c r="AJ2364" s="50" t="str">
        <x:v>OperatingIncome</x:v>
      </x:c>
      <x:c r="AK2364" s="53" t="n">
        <x:v>45808</x:v>
      </x:c>
      <x:c r="AL2364" s="50" t="str">
        <x:v>365/365/365/366/365</x:v>
      </x:c>
      <x:c r="AM2364" s="51" t="n">
        <x:v>79257400</x:v>
      </x:c>
      <x:c r="AN2364" s="51" t="n">
        <x:v>5829</x:v>
      </x:c>
      <x:c r="AO2364" s="51" t="n">
        <x:f>IFERROR(AM2364*AN2364,"")</x:f>
        <x:v>461991384600</x:v>
      </x:c>
      <x:c r="AP2364" s="56" t="n">
        <x:f>IFERROR(AO2364/(K2364*1000000),"")</x:f>
        <x:v>0.45678856286892294</x:v>
      </x:c>
      <x:c r="AQ2364" s="57" t="n">
        <x:v>2960785696.6666665</x:v>
      </x:c>
      <x:c r="AR2364" s="52" t="n">
        <x:v>0.2953357862328626</x:v>
      </x:c>
      <x:c r="AS2364" s="52" t="n">
        <x:v>-0.4594294396244268</x:v>
      </x:c>
      <x:c r="AT2364" s="55" t="b">
        <x:v>1</x:v>
      </x:c>
      <x:c r="AU2364" s="50"/>
      <x:c r="AV2364" s="58" t="n">
        <x:v>-0.1834190745233954</x:v>
      </x:c>
      <x:c r="AW2364" s="50" t="n">
        <x:v>2971</x:v>
      </x:c>
      <x:c r="AX2364" s="50" t="str">
        <x:v>Core Moat</x:v>
      </x:c>
      <x:c r="AY2364" s="50" t="str">
        <x:v>目立つ機械的警告なし（定性確認は別途必要）</x:v>
      </x:c>
      <x:c r="AZ2364" s="59" t="str">
        <x:v>2025-08-28 17:02</x:v>
      </x:c>
      <x:c r="BA2364" s="53" t="n">
        <x:v>38292</x:v>
      </x:c>
      <x:c r="BB2364" s="50"/>
      <x:c r="BC2364" s="50"/>
      <x:c r="BD2364" s="50" t="str">
        <x:v>TOPIX Mid400</x:v>
      </x:c>
    </x:row>
    <x:row r="2365">
      <x:c r="A2365" s="50" t="n">
        <x:v>2364</x:v>
      </x:c>
      <x:c r="B2365" s="50" t="str">
        <x:v>5989</x:v>
      </x:c>
      <x:c r="C2365" s="50" t="str">
        <x:v>5989.T</x:v>
      </x:c>
      <x:c r="D2365" s="50" t="str">
        <x:v>H-ONE CO.,LTD.</x:v>
      </x:c>
      <x:c r="E2365" s="50" t="str">
        <x:v>Prime Market (Domestic)</x:v>
      </x:c>
      <x:c r="F2365" s="50" t="str">
        <x:v>Metal Products</x:v>
      </x:c>
      <x:c r="G2365" s="51" t="n">
        <x:v>163927</x:v>
      </x:c>
      <x:c r="H2365" s="51" t="n">
        <x:v>170588</x:v>
      </x:c>
      <x:c r="I2365" s="51" t="n">
        <x:v>225511</x:v>
      </x:c>
      <x:c r="J2365" s="51" t="n">
        <x:v>232730</x:v>
      </x:c>
      <x:c r="K2365" s="51" t="n">
        <x:v>228145</x:v>
      </x:c>
      <x:c r="L2365" s="52" t="n">
        <x:f>IFERROR(H2365/G2365-1,"")</x:f>
        <x:v>0.04063394071751447</x:v>
      </x:c>
      <x:c r="M2365" s="52" t="n">
        <x:f>IFERROR(I2365/H2365-1,"")</x:f>
        <x:v>0.32196285787980394</x:v>
      </x:c>
      <x:c r="N2365" s="52" t="n">
        <x:f>IFERROR(J2365/I2365-1,"")</x:f>
        <x:v>0.03201174222100023</x:v>
      </x:c>
      <x:c r="O2365" s="52" t="n">
        <x:f>IFERROR(K2365/J2365-1,"")</x:f>
        <x:v>-0.019700941004597627</x:v>
      </x:c>
      <x:c r="P2365" s="52" t="n">
        <x:f>IFERROR((K2365/G2365)^(1/4)-1,"")</x:f>
        <x:v>0.0861507741175005</x:v>
      </x:c>
      <x:c r="Q2365" s="51" t="n">
        <x:v>11860</x:v>
      </x:c>
      <x:c r="R2365" s="52" t="n">
        <x:f>IFERROR(Q2365/K2365,"")</x:f>
        <x:v>0.05198448355212694</x:v>
      </x:c>
      <x:c r="S2365" s="53" t="n">
        <x:v>38322</x:v>
      </x:c>
      <x:c r="T2365" s="50" t="str">
        <x:v>EDINET_company_history</x:v>
      </x:c>
      <x:c r="U2365" s="50" t="str">
        <x:v>本田技研工業株式会社</x:v>
      </x:c>
      <x:c r="V2365" s="54" t="n">
        <x:v>0.2133</x:v>
      </x:c>
      <x:c r="W2365" s="50" t="str">
        <x:v>真 弓 世 紀 / 奥 田 正 道</x:v>
      </x:c>
      <x:c r="X2365" s="50" t="b">
        <x:f>AND(COUNT(L2365:O2365)=4,L2365&gt;='設定'!$B$6,M2365&gt;='設定'!$B$6,N2365&gt;='設定'!$B$6,O2365&gt;='設定'!$B$6)</x:f>
        <x:v>0</x:v>
      </x:c>
      <x:c r="Y2365" s="50" t="b">
        <x:f>AND(COUNT(G2365:K2365)=5,P2365&gt;='設定'!$B$7)</x:f>
        <x:v>0</x:v>
      </x:c>
      <x:c r="Z2365" s="50" t="b">
        <x:f>AND(ISNUMBER(R2365),R2365&gt;='設定'!$B$8)</x:f>
        <x:v>0</x:v>
      </x:c>
      <x:c r="AA2365" s="50" t="b">
        <x:f>AND(ISNUMBER(S2365),S2365&gt;=DATE(YEAR('設定'!$B$10)-'設定'!$B$9,MONTH('設定'!$B$10),DAY('設定'!$B$10)))</x:f>
        <x:v>0</x:v>
      </x:c>
      <x:c r="AB2365" s="55" t="b">
        <x:v>0</x:v>
      </x:c>
      <x:c r="AC2365" s="55" t="b">
        <x:v>0</x:v>
      </x:c>
      <x:c r="AD2365" s="50" t="n">
        <x:f>IF(X2365,1,0)+IF(Z2365,1,0)+IF(AA2365,1,0)+IF(AB2365,1,0)</x:f>
        <x:v>0</x:v>
      </x:c>
      <x:c r="AE2365" s="50" t="n">
        <x:f>IF(Y2365,1,0)+IF(Z2365,1,0)+IF(AA2365,1,0)+IF(AB2365,1,0)</x:f>
        <x:v>0</x:v>
      </x:c>
      <x:c r="AF2365" s="50" t="n">
        <x:f>IF(Y2365,1,0)+IF(Z2365,1,0)+IF(AA2365,1,0)+IF(AC2365,1,0)</x:f>
        <x:v>0</x:v>
      </x:c>
      <x:c r="AG2365" s="53" t="n">
        <x:v>44348</x:v>
      </x:c>
      <x:c r="AH2365" s="50" t="str">
        <x:v>S100W6QU</x:v>
      </x:c>
      <x:c r="AI2365" s="50" t="str">
        <x:v>RevenueIFRSSummaryOfBusinessResults</x:v>
      </x:c>
      <x:c r="AJ2365" s="50" t="str">
        <x:v>OperatingProfitLossIFRS</x:v>
      </x:c>
      <x:c r="AK2365" s="53" t="n">
        <x:v>45747</x:v>
      </x:c>
      <x:c r="AL2365" s="50" t="str">
        <x:v>365/365/365/366/365</x:v>
      </x:c>
      <x:c r="AM2365" s="51" t="n">
        <x:v>28390930</x:v>
      </x:c>
      <x:c r="AN2365" s="51" t="n">
        <x:v>1692</x:v>
      </x:c>
      <x:c r="AO2365" s="51" t="n">
        <x:f>IFERROR(AM2365*AN2365,"")</x:f>
        <x:v>48037453560</x:v>
      </x:c>
      <x:c r="AP2365" s="56" t="n">
        <x:f>IFERROR(AO2365/(K2365*1000000),"")</x:f>
        <x:v>0.21055667912950096</x:v>
      </x:c>
      <x:c r="AQ2365" s="57" t="n">
        <x:v>357256775</x:v>
      </x:c>
      <x:c r="AR2365" s="52" t="n">
        <x:v>0.3876386983827614</x:v>
      </x:c>
      <x:c r="AS2365" s="52" t="n">
        <x:v>-0.3456345280259975</x:v>
      </x:c>
      <x:c r="AT2365" s="55" t="b">
        <x:v>0</x:v>
      </x:c>
      <x:c r="AU2365" s="50" t="str">
        <x:v>missing_financial_data</x:v>
      </x:c>
      <x:c r="AV2365" s="58" t="n">
        <x:v>0.0623749317716198</x:v>
      </x:c>
      <x:c r="AW2365" s="50" t="n">
        <x:v>1442</x:v>
      </x:c>
      <x:c r="AX2365" s="50" t="str">
        <x:v>Future Moat</x:v>
      </x:c>
      <x:c r="AY2365" s="50" t="str">
        <x:v>既存適格性フィルター不通過: missing_financial_data</x:v>
      </x:c>
      <x:c r="AZ2365" s="59" t="str">
        <x:v>2025-06-26 13:54</x:v>
      </x:c>
      <x:c r="BA2365" s="53" t="n">
        <x:v>38322</x:v>
      </x:c>
      <x:c r="BB2365" s="50"/>
      <x:c r="BC2365" s="50"/>
      <x:c r="BD2365" s="50" t="str">
        <x:v>TOPIX Small 2</x:v>
      </x:c>
    </x:row>
    <x:row r="2366">
      <x:c r="A2366" s="50" t="n">
        <x:v>2365</x:v>
      </x:c>
      <x:c r="B2366" s="50" t="str">
        <x:v>3280</x:v>
      </x:c>
      <x:c r="C2366" s="50" t="str">
        <x:v>3280.T</x:v>
      </x:c>
      <x:c r="D2366" s="50" t="str">
        <x:v>STrust Co.,Ltd.</x:v>
      </x:c>
      <x:c r="E2366" s="50" t="str">
        <x:v>Standard Market(Domestic)</x:v>
      </x:c>
      <x:c r="F2366" s="50" t="str">
        <x:v>Real Estate</x:v>
      </x:c>
      <x:c r="G2366" s="51" t="n">
        <x:v>16035</x:v>
      </x:c>
      <x:c r="H2366" s="51" t="n">
        <x:v>15619</x:v>
      </x:c>
      <x:c r="I2366" s="51" t="n">
        <x:v>18044</x:v>
      </x:c>
      <x:c r="J2366" s="51" t="n">
        <x:v>19218</x:v>
      </x:c>
      <x:c r="K2366" s="51" t="n">
        <x:v>22313</x:v>
      </x:c>
      <x:c r="L2366" s="52" t="n">
        <x:f>IFERROR(H2366/G2366-1,"")</x:f>
        <x:v>-0.02594324914250079</x:v>
      </x:c>
      <x:c r="M2366" s="52" t="n">
        <x:f>IFERROR(I2366/H2366-1,"")</x:f>
        <x:v>0.1552596196939624</x:v>
      </x:c>
      <x:c r="N2366" s="52" t="n">
        <x:f>IFERROR(J2366/I2366-1,"")</x:f>
        <x:v>0.06506317889603186</x:v>
      </x:c>
      <x:c r="O2366" s="52" t="n">
        <x:f>IFERROR(K2366/J2366-1,"")</x:f>
        <x:v>0.1610469351649495</x:v>
      </x:c>
      <x:c r="P2366" s="52" t="n">
        <x:f>IFERROR((K2366/G2366)^(1/4)-1,"")</x:f>
        <x:v>0.08610609355177434</x:v>
      </x:c>
      <x:c r="Q2366" s="51" t="n">
        <x:v>2095</x:v>
      </x:c>
      <x:c r="R2366" s="52" t="n">
        <x:f>IFERROR(Q2366/K2366,"")</x:f>
        <x:v>0.09389145341280868</x:v>
      </x:c>
      <x:c r="S2366" s="53" t="n">
        <x:v>41214</x:v>
      </x:c>
      <x:c r="T2366" s="50" t="str">
        <x:v>EDINET_company_history</x:v>
      </x:c>
      <x:c r="U2366" s="50" t="str">
        <x:v>西部ガスホールディングス株式会社</x:v>
      </x:c>
      <x:c r="V2366" s="54" t="n">
        <x:v>0.519</x:v>
      </x:c>
      <x:c r="W2366" s="50" t="str">
        <x:v>藤田 尚久</x:v>
      </x:c>
      <x:c r="X2366" s="50" t="b">
        <x:f>AND(COUNT(L2366:O2366)=4,L2366&gt;='設定'!$B$6,M2366&gt;='設定'!$B$6,N2366&gt;='設定'!$B$6,O2366&gt;='設定'!$B$6)</x:f>
        <x:v>0</x:v>
      </x:c>
      <x:c r="Y2366" s="50" t="b">
        <x:f>AND(COUNT(G2366:K2366)=5,P2366&gt;='設定'!$B$7)</x:f>
        <x:v>0</x:v>
      </x:c>
      <x:c r="Z2366" s="50" t="b">
        <x:f>AND(ISNUMBER(R2366),R2366&gt;='設定'!$B$8)</x:f>
        <x:v>0</x:v>
      </x:c>
      <x:c r="AA2366" s="50" t="b">
        <x:f>AND(ISNUMBER(S2366),S2366&gt;=DATE(YEAR('設定'!$B$10)-'設定'!$B$9,MONTH('設定'!$B$10),DAY('設定'!$B$10)))</x:f>
        <x:v>0</x:v>
      </x:c>
      <x:c r="AB2366" s="55" t="b">
        <x:v>0</x:v>
      </x:c>
      <x:c r="AC2366" s="55" t="b">
        <x:v>0</x:v>
      </x:c>
      <x:c r="AD2366" s="50" t="n">
        <x:f>IF(X2366,1,0)+IF(Z2366,1,0)+IF(AA2366,1,0)+IF(AB2366,1,0)</x:f>
        <x:v>0</x:v>
      </x:c>
      <x:c r="AE2366" s="50" t="n">
        <x:f>IF(Y2366,1,0)+IF(Z2366,1,0)+IF(AA2366,1,0)+IF(AB2366,1,0)</x:f>
        <x:v>0</x:v>
      </x:c>
      <x:c r="AF2366" s="50" t="n">
        <x:f>IF(Y2366,1,0)+IF(Z2366,1,0)+IF(AA2366,1,0)+IF(AC2366,1,0)</x:f>
        <x:v>0</x:v>
      </x:c>
      <x:c r="AG2366" s="53" t="n">
        <x:v>44348</x:v>
      </x:c>
      <x:c r="AH2366" s="50" t="str">
        <x:v>S100Y6PQ</x:v>
      </x:c>
      <x:c r="AI2366" s="50" t="str">
        <x:v>NetSalesSummaryOfBusinessResults</x:v>
      </x:c>
      <x:c r="AJ2366" s="50" t="str">
        <x:v>OperatingIncome</x:v>
      </x:c>
      <x:c r="AK2366" s="53" t="n">
        <x:v>46081</x:v>
      </x:c>
      <x:c r="AL2366" s="50" t="str">
        <x:v>365/365/366/365/365</x:v>
      </x:c>
      <x:c r="AM2366" s="51" t="n">
        <x:v>6060100</x:v>
      </x:c>
      <x:c r="AN2366" s="51" t="n">
        <x:v>966</x:v>
      </x:c>
      <x:c r="AO2366" s="51" t="n">
        <x:f>IFERROR(AM2366*AN2366,"")</x:f>
        <x:v>5854056600</x:v>
      </x:c>
      <x:c r="AP2366" s="56" t="n">
        <x:f>IFERROR(AO2366/(K2366*1000000),"")</x:f>
        <x:v>0.26236080311925786</x:v>
      </x:c>
      <x:c r="AQ2366" s="57" t="n">
        <x:v>11916026.666666666</x:v>
      </x:c>
      <x:c r="AR2366" s="52" t="n">
        <x:v>0.2504125253296316</x:v>
      </x:c>
      <x:c r="AS2366" s="52" t="n">
        <x:v>-0.2713755468393954</x:v>
      </x:c>
      <x:c r="AT2366" s="55" t="b">
        <x:v>0</x:v>
      </x:c>
      <x:c r="AU2366" s="50" t="str">
        <x:v>low_liquidity</x:v>
      </x:c>
      <x:c r="AV2366" s="58" t="n">
        <x:v>-0.1075008888630136</x:v>
      </x:c>
      <x:c r="AW2366" s="50" t="n">
        <x:v>2642</x:v>
      </x:c>
      <x:c r="AX2366" s="50" t="str">
        <x:v>Transformation Moat</x:v>
      </x:c>
      <x:c r="AY2366" s="50" t="str">
        <x:v>既存適格性フィルター不通過: low_liquidity / 60日平均売買代金2,000万円未満</x:v>
      </x:c>
      <x:c r="AZ2366" s="59" t="str">
        <x:v>2026-05-27 13:00</x:v>
      </x:c>
      <x:c r="BA2366" s="53" t="n">
        <x:v>41214</x:v>
      </x:c>
      <x:c r="BB2366" s="50"/>
      <x:c r="BC2366" s="50"/>
      <x:c r="BD2366" s="50"/>
    </x:row>
    <x:row r="2367">
      <x:c r="A2367" s="50" t="n">
        <x:v>2366</x:v>
      </x:c>
      <x:c r="B2367" s="50" t="str">
        <x:v>2892</x:v>
      </x:c>
      <x:c r="C2367" s="50" t="str">
        <x:v>2892.T</x:v>
      </x:c>
      <x:c r="D2367" s="50" t="str">
        <x:v>NIHON SHOKUHIN KAKO CO.,LTD.</x:v>
      </x:c>
      <x:c r="E2367" s="50" t="str">
        <x:v>Standard Market(Domestic)</x:v>
      </x:c>
      <x:c r="F2367" s="50" t="str">
        <x:v>Foods</x:v>
      </x:c>
      <x:c r="G2367" s="51" t="n">
        <x:v>45060</x:v>
      </x:c>
      <x:c r="H2367" s="51" t="n">
        <x:v>50610</x:v>
      </x:c>
      <x:c r="I2367" s="51" t="n">
        <x:v>64612</x:v>
      </x:c>
      <x:c r="J2367" s="51" t="n">
        <x:v>66676</x:v>
      </x:c>
      <x:c r="K2367" s="51" t="n">
        <x:v>62697</x:v>
      </x:c>
      <x:c r="L2367" s="52" t="n">
        <x:f>IFERROR(H2367/G2367-1,"")</x:f>
        <x:v>0.12316910785619184</x:v>
      </x:c>
      <x:c r="M2367" s="52" t="n">
        <x:f>IFERROR(I2367/H2367-1,"")</x:f>
        <x:v>0.2766646907725745</x:v>
      </x:c>
      <x:c r="N2367" s="52" t="n">
        <x:f>IFERROR(J2367/I2367-1,"")</x:f>
        <x:v>0.031944530427784334</x:v>
      </x:c>
      <x:c r="O2367" s="52" t="n">
        <x:f>IFERROR(K2367/J2367-1,"")</x:f>
        <x:v>-0.05967664526966221</x:v>
      </x:c>
      <x:c r="P2367" s="52" t="n">
        <x:f>IFERROR((K2367/G2367)^(1/4)-1,"")</x:f>
        <x:v>0.08608519421865157</x:v>
      </x:c>
      <x:c r="Q2367" s="51" t="n">
        <x:v>1197</x:v>
      </x:c>
      <x:c r="R2367" s="52" t="n">
        <x:f>IFERROR(Q2367/K2367,"")</x:f>
        <x:v>0.019091822575242834</x:v>
      </x:c>
      <x:c r="S2367" s="53" t="n">
        <x:v>22555</x:v>
      </x:c>
      <x:c r="T2367" s="50" t="str">
        <x:v>EDINET_company_history</x:v>
      </x:c>
      <x:c r="U2367" s="50" t="str">
        <x:v>三菱商事株式会社</x:v>
      </x:c>
      <x:c r="V2367" s="54" t="n">
        <x:v>0.5983</x:v>
      </x:c>
      <x:c r="W2367" s="50" t="str">
        <x:v>荒川 健</x:v>
      </x:c>
      <x:c r="X2367" s="50" t="b">
        <x:f>AND(COUNT(L2367:O2367)=4,L2367&gt;='設定'!$B$6,M2367&gt;='設定'!$B$6,N2367&gt;='設定'!$B$6,O2367&gt;='設定'!$B$6)</x:f>
        <x:v>0</x:v>
      </x:c>
      <x:c r="Y2367" s="50" t="b">
        <x:f>AND(COUNT(G2367:K2367)=5,P2367&gt;='設定'!$B$7)</x:f>
        <x:v>0</x:v>
      </x:c>
      <x:c r="Z2367" s="50" t="b">
        <x:f>AND(ISNUMBER(R2367),R2367&gt;='設定'!$B$8)</x:f>
        <x:v>0</x:v>
      </x:c>
      <x:c r="AA2367" s="50" t="b">
        <x:f>AND(ISNUMBER(S2367),S2367&gt;=DATE(YEAR('設定'!$B$10)-'設定'!$B$9,MONTH('設定'!$B$10),DAY('設定'!$B$10)))</x:f>
        <x:v>0</x:v>
      </x:c>
      <x:c r="AB2367" s="55" t="b">
        <x:v>0</x:v>
      </x:c>
      <x:c r="AC2367" s="55" t="b">
        <x:v>0</x:v>
      </x:c>
      <x:c r="AD2367" s="50" t="n">
        <x:f>IF(X2367,1,0)+IF(Z2367,1,0)+IF(AA2367,1,0)+IF(AB2367,1,0)</x:f>
        <x:v>0</x:v>
      </x:c>
      <x:c r="AE2367" s="50" t="n">
        <x:f>IF(Y2367,1,0)+IF(Z2367,1,0)+IF(AA2367,1,0)+IF(AB2367,1,0)</x:f>
        <x:v>0</x:v>
      </x:c>
      <x:c r="AF2367" s="50" t="n">
        <x:f>IF(Y2367,1,0)+IF(Z2367,1,0)+IF(AA2367,1,0)+IF(AC2367,1,0)</x:f>
        <x:v>0</x:v>
      </x:c>
      <x:c r="AG2367" s="53" t="n">
        <x:v>44348</x:v>
      </x:c>
      <x:c r="AH2367" s="50" t="str">
        <x:v>S100W24D</x:v>
      </x:c>
      <x:c r="AI2367" s="50" t="str">
        <x:v>NetSalesSummaryOfBusinessResults</x:v>
      </x:c>
      <x:c r="AJ2367" s="50" t="str">
        <x:v>OperatingIncome</x:v>
      </x:c>
      <x:c r="AK2367" s="53" t="n">
        <x:v>45747</x:v>
      </x:c>
      <x:c r="AL2367" s="50" t="str">
        <x:v>365/365/365/366/365</x:v>
      </x:c>
      <x:c r="AM2367" s="51" t="n">
        <x:v>4918400</x:v>
      </x:c>
      <x:c r="AN2367" s="51" t="n">
        <x:v>3975</x:v>
      </x:c>
      <x:c r="AO2367" s="51" t="n">
        <x:f>IFERROR(AM2367*AN2367,"")</x:f>
        <x:v>19550640000</x:v>
      </x:c>
      <x:c r="AP2367" s="56" t="n">
        <x:f>IFERROR(AO2367/(K2367*1000000),"")</x:f>
        <x:v>0.3118273601607732</x:v>
      </x:c>
      <x:c r="AQ2367" s="57" t="n">
        <x:v>27981833.333333332</x:v>
      </x:c>
      <x:c r="AR2367" s="52" t="n">
        <x:v>0.3044786593153169</x:v>
      </x:c>
      <x:c r="AS2367" s="52" t="n">
        <x:v>-0.5102365710125747</x:v>
      </x:c>
      <x:c r="AT2367" s="55" t="b">
        <x:v>1</x:v>
      </x:c>
      <x:c r="AU2367" s="50"/>
      <x:c r="AV2367" s="58" t="n">
        <x:v>-0.1511711461903285</x:v>
      </x:c>
      <x:c r="AW2367" s="50" t="n">
        <x:v>2857</x:v>
      </x:c>
      <x:c r="AX2367" s="50" t="str">
        <x:v>Core Moat</x:v>
      </x:c>
      <x:c r="AY2367" s="50" t="str">
        <x:v>目立つ機械的警告なし（定性確認は別途必要）</x:v>
      </x:c>
      <x:c r="AZ2367" s="59" t="str">
        <x:v>2025-06-24 14:10</x:v>
      </x:c>
      <x:c r="BA2367" s="53" t="n">
        <x:v>22555</x:v>
      </x:c>
      <x:c r="BB2367" s="50"/>
      <x:c r="BC2367" s="50"/>
      <x:c r="BD2367" s="50"/>
    </x:row>
    <x:row r="2368">
      <x:c r="A2368" s="50" t="n">
        <x:v>2367</x:v>
      </x:c>
      <x:c r="B2368" s="50" t="str">
        <x:v>7358</x:v>
      </x:c>
      <x:c r="C2368" s="50" t="str">
        <x:v>7358.T</x:v>
      </x:c>
      <x:c r="D2368" s="50" t="str">
        <x:v>Poppins Corporation</x:v>
      </x:c>
      <x:c r="E2368" s="50" t="str">
        <x:v>Standard Market(Domestic)</x:v>
      </x:c>
      <x:c r="F2368" s="50" t="str">
        <x:v>Services</x:v>
      </x:c>
      <x:c r="G2368" s="51" t="n">
        <x:v>24749</x:v>
      </x:c>
      <x:c r="H2368" s="51" t="n">
        <x:v>26258</x:v>
      </x:c>
      <x:c r="I2368" s="51" t="n">
        <x:v>28893</x:v>
      </x:c>
      <x:c r="J2368" s="51" t="n">
        <x:v>31690</x:v>
      </x:c>
      <x:c r="K2368" s="51" t="n">
        <x:v>34409</x:v>
      </x:c>
      <x:c r="L2368" s="52" t="n">
        <x:f>IFERROR(H2368/G2368-1,"")</x:f>
        <x:v>0.060972160491332916</x:v>
      </x:c>
      <x:c r="M2368" s="52" t="n">
        <x:f>IFERROR(I2368/H2368-1,"")</x:f>
        <x:v>0.1003503694112271</x:v>
      </x:c>
      <x:c r="N2368" s="52" t="n">
        <x:f>IFERROR(J2368/I2368-1,"")</x:f>
        <x:v>0.09680545460838275</x:v>
      </x:c>
      <x:c r="O2368" s="52" t="n">
        <x:f>IFERROR(K2368/J2368-1,"")</x:f>
        <x:v>0.08579993688860843</x:v>
      </x:c>
      <x:c r="P2368" s="52" t="n">
        <x:f>IFERROR((K2368/G2368)^(1/4)-1,"")</x:f>
        <x:v>0.0858719105591439</x:v>
      </x:c>
      <x:c r="Q2368" s="51" t="n">
        <x:v>1840</x:v>
      </x:c>
      <x:c r="R2368" s="52" t="n">
        <x:f>IFERROR(Q2368/K2368,"")</x:f>
        <x:v>0.05347438170246156</x:v>
      </x:c>
      <x:c r="S2368" s="53" t="n">
        <x:v>43525</x:v>
      </x:c>
      <x:c r="T2368" s="50" t="str">
        <x:v>EDINET_company_history</x:v>
      </x:c>
      <x:c r="U2368" s="50" t="str">
        <x:v>株式会社スピネカ</x:v>
      </x:c>
      <x:c r="V2368" s="54" t="n">
        <x:v>0.4055</x:v>
      </x:c>
      <x:c r="W2368" s="50" t="str">
        <x:v>轟 麻衣子</x:v>
      </x:c>
      <x:c r="X2368" s="50" t="b">
        <x:f>AND(COUNT(L2368:O2368)=4,L2368&gt;='設定'!$B$6,M2368&gt;='設定'!$B$6,N2368&gt;='設定'!$B$6,O2368&gt;='設定'!$B$6)</x:f>
        <x:v>0</x:v>
      </x:c>
      <x:c r="Y2368" s="50" t="b">
        <x:f>AND(COUNT(G2368:K2368)=5,P2368&gt;='設定'!$B$7)</x:f>
        <x:v>0</x:v>
      </x:c>
      <x:c r="Z2368" s="50" t="b">
        <x:f>AND(ISNUMBER(R2368),R2368&gt;='設定'!$B$8)</x:f>
        <x:v>0</x:v>
      </x:c>
      <x:c r="AA2368" s="50" t="b">
        <x:f>AND(ISNUMBER(S2368),S2368&gt;=DATE(YEAR('設定'!$B$10)-'設定'!$B$9,MONTH('設定'!$B$10),DAY('設定'!$B$10)))</x:f>
        <x:v>0</x:v>
      </x:c>
      <x:c r="AB2368" s="55" t="b">
        <x:v>0</x:v>
      </x:c>
      <x:c r="AC2368" s="55" t="b">
        <x:v>0</x:v>
      </x:c>
      <x:c r="AD2368" s="50" t="n">
        <x:f>IF(X2368,1,0)+IF(Z2368,1,0)+IF(AA2368,1,0)+IF(AB2368,1,0)</x:f>
        <x:v>0</x:v>
      </x:c>
      <x:c r="AE2368" s="50" t="n">
        <x:f>IF(Y2368,1,0)+IF(Z2368,1,0)+IF(AA2368,1,0)+IF(AB2368,1,0)</x:f>
        <x:v>0</x:v>
      </x:c>
      <x:c r="AF2368" s="50" t="n">
        <x:f>IF(Y2368,1,0)+IF(Z2368,1,0)+IF(AA2368,1,0)+IF(AC2368,1,0)</x:f>
        <x:v>0</x:v>
      </x:c>
      <x:c r="AG2368" s="53" t="n">
        <x:v>44348</x:v>
      </x:c>
      <x:c r="AH2368" s="50" t="str">
        <x:v>S100XTK0</x:v>
      </x:c>
      <x:c r="AI2368" s="50" t="str">
        <x:v>NetSalesSummaryOfBusinessResults</x:v>
      </x:c>
      <x:c r="AJ2368" s="50" t="str">
        <x:v>OperatingIncome</x:v>
      </x:c>
      <x:c r="AK2368" s="53" t="n">
        <x:v>46022</x:v>
      </x:c>
      <x:c r="AL2368" s="50" t="str">
        <x:v>365/365/365/366/365</x:v>
      </x:c>
      <x:c r="AM2368" s="51" t="n">
        <x:v>9764900</x:v>
      </x:c>
      <x:c r="AN2368" s="51" t="n">
        <x:v>1362</x:v>
      </x:c>
      <x:c r="AO2368" s="51" t="n">
        <x:f>IFERROR(AM2368*AN2368,"")</x:f>
        <x:v>13299793800</x:v>
      </x:c>
      <x:c r="AP2368" s="56" t="n">
        <x:f>IFERROR(AO2368/(K2368*1000000),"")</x:f>
        <x:v>0.3865207881658868</x:v>
      </x:c>
      <x:c r="AQ2368" s="57" t="n">
        <x:v>26278570</x:v>
      </x:c>
      <x:c r="AR2368" s="52" t="n">
        <x:v>0.4254765648332219</x:v>
      </x:c>
      <x:c r="AS2368" s="52" t="n">
        <x:v>-0.794692428365289</x:v>
      </x:c>
      <x:c r="AT2368" s="55" t="b">
        <x:v>1</x:v>
      </x:c>
      <x:c r="AU2368" s="50"/>
      <x:c r="AV2368" s="58" t="n">
        <x:v>-0.1091123250216654</x:v>
      </x:c>
      <x:c r="AW2368" s="50" t="n">
        <x:v>2650</x:v>
      </x:c>
      <x:c r="AX2368" s="50" t="str">
        <x:v>Future Moat</x:v>
      </x:c>
      <x:c r="AY2368" s="50" t="str">
        <x:v>ローカル5年最大下落率-60%以下</x:v>
      </x:c>
      <x:c r="AZ2368" s="59" t="str">
        <x:v>2026-03-25 15:30</x:v>
      </x:c>
      <x:c r="BA2368" s="53" t="n">
        <x:v>43525</x:v>
      </x:c>
      <x:c r="BB2368" s="50"/>
      <x:c r="BC2368" s="50"/>
      <x:c r="BD2368" s="50" t="str">
        <x:v>TOPIX Small 2</x:v>
      </x:c>
    </x:row>
    <x:row r="2369">
      <x:c r="A2369" s="50" t="n">
        <x:v>2368</x:v>
      </x:c>
      <x:c r="B2369" s="50" t="str">
        <x:v>3075</x:v>
      </x:c>
      <x:c r="C2369" s="50" t="str">
        <x:v>3075.T</x:v>
      </x:c>
      <x:c r="D2369" s="50" t="str">
        <x:v>Choushimaru Co.,Ltd.</x:v>
      </x:c>
      <x:c r="E2369" s="50" t="str">
        <x:v>Standard Market(Domestic)</x:v>
      </x:c>
      <x:c r="F2369" s="50" t="str">
        <x:v>Retail Trade</x:v>
      </x:c>
      <x:c r="G2369" s="51" t="n">
        <x:v>17033</x:v>
      </x:c>
      <x:c r="H2369" s="51" t="n">
        <x:v>19310</x:v>
      </x:c>
      <x:c r="I2369" s="51" t="n">
        <x:v>21360</x:v>
      </x:c>
      <x:c r="J2369" s="51" t="n">
        <x:v>17388</x:v>
      </x:c>
      <x:c r="K2369" s="51" t="n">
        <x:v>23667</x:v>
      </x:c>
      <x:c r="L2369" s="52" t="n">
        <x:f>IFERROR(H2369/G2369-1,"")</x:f>
        <x:v>0.13368167674514186</x:v>
      </x:c>
      <x:c r="M2369" s="52" t="n">
        <x:f>IFERROR(I2369/H2369-1,"")</x:f>
        <x:v>0.10616261004660799</x:v>
      </x:c>
      <x:c r="N2369" s="52" t="n">
        <x:f>IFERROR(J2369/I2369-1,"")</x:f>
        <x:v>-0.18595505617977526</x:v>
      </x:c>
      <x:c r="O2369" s="52" t="n">
        <x:f>IFERROR(K2369/J2369-1,"")</x:f>
        <x:v>0.36111111111111116</x:v>
      </x:c>
      <x:c r="P2369" s="52" t="n">
        <x:f>IFERROR((K2369/G2369)^(1/4)-1,"")</x:f>
        <x:v>0.08570794542051208</x:v>
      </x:c>
      <x:c r="Q2369" s="51" t="n">
        <x:v>1575.461</x:v>
      </x:c>
      <x:c r="R2369" s="52" t="n">
        <x:f>IFERROR(Q2369/K2369,"")</x:f>
        <x:v>0.06656783707271728</x:v>
      </x:c>
      <x:c r="S2369" s="53" t="n">
        <x:v>39142</x:v>
      </x:c>
      <x:c r="T2369" s="50" t="str">
        <x:v>EDINET_company_history</x:v>
      </x:c>
      <x:c r="U2369" s="50" t="str">
        <x:v>有限会社オール・エム</x:v>
      </x:c>
      <x:c r="V2369" s="54" t="n">
        <x:v>0.3131</x:v>
      </x:c>
      <x:c r="W2369" s="50" t="str">
        <x:v>石井 憲</x:v>
      </x:c>
      <x:c r="X2369" s="50" t="b">
        <x:f>AND(COUNT(L2369:O2369)=4,L2369&gt;='設定'!$B$6,M2369&gt;='設定'!$B$6,N2369&gt;='設定'!$B$6,O2369&gt;='設定'!$B$6)</x:f>
        <x:v>0</x:v>
      </x:c>
      <x:c r="Y2369" s="50" t="b">
        <x:f>AND(COUNT(G2369:K2369)=5,P2369&gt;='設定'!$B$7)</x:f>
        <x:v>0</x:v>
      </x:c>
      <x:c r="Z2369" s="50" t="b">
        <x:f>AND(ISNUMBER(R2369),R2369&gt;='設定'!$B$8)</x:f>
        <x:v>0</x:v>
      </x:c>
      <x:c r="AA2369" s="50" t="b">
        <x:f>AND(ISNUMBER(S2369),S2369&gt;=DATE(YEAR('設定'!$B$10)-'設定'!$B$9,MONTH('設定'!$B$10),DAY('設定'!$B$10)))</x:f>
        <x:v>0</x:v>
      </x:c>
      <x:c r="AB2369" s="55" t="b">
        <x:v>0</x:v>
      </x:c>
      <x:c r="AC2369" s="55" t="b">
        <x:v>0</x:v>
      </x:c>
      <x:c r="AD2369" s="50" t="n">
        <x:f>IF(X2369,1,0)+IF(Z2369,1,0)+IF(AA2369,1,0)+IF(AB2369,1,0)</x:f>
        <x:v>0</x:v>
      </x:c>
      <x:c r="AE2369" s="50" t="n">
        <x:f>IF(Y2369,1,0)+IF(Z2369,1,0)+IF(AA2369,1,0)+IF(AB2369,1,0)</x:f>
        <x:v>0</x:v>
      </x:c>
      <x:c r="AF2369" s="50" t="n">
        <x:f>IF(Y2369,1,0)+IF(Z2369,1,0)+IF(AA2369,1,0)+IF(AC2369,1,0)</x:f>
        <x:v>0</x:v>
      </x:c>
      <x:c r="AG2369" s="53" t="n">
        <x:v>44348</x:v>
      </x:c>
      <x:c r="AH2369" s="50" t="str">
        <x:v>S100Y6WM</x:v>
      </x:c>
      <x:c r="AI2369" s="50" t="str">
        <x:v>NetSalesSummaryOfBusinessResults</x:v>
      </x:c>
      <x:c r="AJ2369" s="50" t="str">
        <x:v>OperatingIncome</x:v>
      </x:c>
      <x:c r="AK2369" s="53" t="n">
        <x:v>46081</x:v>
      </x:c>
      <x:c r="AL2369" s="50" t="str">
        <x:v>365/365/366/289/365</x:v>
      </x:c>
      <x:c r="AM2369" s="51" t="n">
        <x:v>12520800</x:v>
      </x:c>
      <x:c r="AN2369" s="51" t="n">
        <x:v>1598</x:v>
      </x:c>
      <x:c r="AO2369" s="51" t="n">
        <x:f>IFERROR(AM2369*AN2369,"")</x:f>
        <x:v>20008238400</x:v>
      </x:c>
      <x:c r="AP2369" s="56" t="n">
        <x:f>IFERROR(AO2369/(K2369*1000000),"")</x:f>
        <x:v>0.8454066168082139</x:v>
      </x:c>
      <x:c r="AQ2369" s="57" t="n">
        <x:v>10630475</x:v>
      </x:c>
      <x:c r="AR2369" s="52" t="n">
        <x:v>0.2010736098579629</x:v>
      </x:c>
      <x:c r="AS2369" s="52" t="n">
        <x:v>-0.3568471195256847</x:v>
      </x:c>
      <x:c r="AT2369" s="55" t="b">
        <x:v>0</x:v>
      </x:c>
      <x:c r="AU2369" s="50" t="str">
        <x:v>low_liquidity</x:v>
      </x:c>
      <x:c r="AV2369" s="58" t="n">
        <x:v>0.0080660635061308</x:v>
      </x:c>
      <x:c r="AW2369" s="50" t="n">
        <x:v>1804</x:v>
      </x:c>
      <x:c r="AX2369" s="50" t="str">
        <x:v>Discovery</x:v>
      </x:c>
      <x:c r="AY2369" s="50" t="str">
        <x:v>既存適格性フィルター不通過: low_liquidity / 60日平均売買代金2,000万円未満</x:v>
      </x:c>
      <x:c r="AZ2369" s="59" t="str">
        <x:v>2026-05-28 15:31</x:v>
      </x:c>
      <x:c r="BA2369" s="53" t="n">
        <x:v>39142</x:v>
      </x:c>
      <x:c r="BB2369" s="50"/>
      <x:c r="BC2369" s="50"/>
      <x:c r="BD2369" s="50"/>
    </x:row>
    <x:row r="2370">
      <x:c r="A2370" s="50" t="n">
        <x:v>2369</x:v>
      </x:c>
      <x:c r="B2370" s="50" t="str">
        <x:v>7259</x:v>
      </x:c>
      <x:c r="C2370" s="50" t="str">
        <x:v>7259.T</x:v>
      </x:c>
      <x:c r="D2370" s="50" t="str">
        <x:v>AISIN CORPORATION</x:v>
      </x:c>
      <x:c r="E2370" s="50" t="str">
        <x:v>Prime Market (Domestic)</x:v>
      </x:c>
      <x:c r="F2370" s="50" t="str">
        <x:v>Transportation Equipment</x:v>
      </x:c>
      <x:c r="G2370" s="51" t="n">
        <x:v>3525799</x:v>
      </x:c>
      <x:c r="H2370" s="51" t="n">
        <x:v>3917434</x:v>
      </x:c>
      <x:c r="I2370" s="51" t="n">
        <x:v>4402823</x:v>
      </x:c>
      <x:c r="J2370" s="51" t="n">
        <x:v>4909557</x:v>
      </x:c>
      <x:c r="K2370" s="51" t="n">
        <x:v>4896104</x:v>
      </x:c>
      <x:c r="L2370" s="52" t="n">
        <x:f>IFERROR(H2370/G2370-1,"")</x:f>
        <x:v>0.11107695021752506</x:v>
      </x:c>
      <x:c r="M2370" s="52" t="n">
        <x:f>IFERROR(I2370/H2370-1,"")</x:f>
        <x:v>0.1239048315810809</x:v>
      </x:c>
      <x:c r="N2370" s="52" t="n">
        <x:f>IFERROR(J2370/I2370-1,"")</x:f>
        <x:v>0.11509297557498899</x:v>
      </x:c>
      <x:c r="O2370" s="52" t="n">
        <x:f>IFERROR(K2370/J2370-1,"")</x:f>
        <x:v>-0.002740165762409874</x:v>
      </x:c>
      <x:c r="P2370" s="52" t="n">
        <x:f>IFERROR((K2370/G2370)^(1/4)-1,"")</x:f>
        <x:v>0.08554609896805876</x:v>
      </x:c>
      <x:c r="Q2370" s="51" t="n">
        <x:v>202941</x:v>
      </x:c>
      <x:c r="R2370" s="52" t="n">
        <x:f>IFERROR(Q2370/K2370,"")</x:f>
        <x:v>0.04144948718409576</x:v>
      </x:c>
      <x:c r="S2370" s="53" t="n">
        <x:v>19176</x:v>
      </x:c>
      <x:c r="T2370" s="50" t="str">
        <x:v>EDINET_company_history</x:v>
      </x:c>
      <x:c r="U2370" s="50" t="str">
        <x:v>トヨタ自動車株式会社</x:v>
      </x:c>
      <x:c r="V2370" s="54" t="n">
        <x:v>0.2135</x:v>
      </x:c>
      <x:c r="W2370" s="50" t="str">
        <x:v>吉 田 守 孝 / 伊 藤 慎太郎</x:v>
      </x:c>
      <x:c r="X2370" s="50" t="b">
        <x:f>AND(COUNT(L2370:O2370)=4,L2370&gt;='設定'!$B$6,M2370&gt;='設定'!$B$6,N2370&gt;='設定'!$B$6,O2370&gt;='設定'!$B$6)</x:f>
        <x:v>0</x:v>
      </x:c>
      <x:c r="Y2370" s="50" t="b">
        <x:f>AND(COUNT(G2370:K2370)=5,P2370&gt;='設定'!$B$7)</x:f>
        <x:v>0</x:v>
      </x:c>
      <x:c r="Z2370" s="50" t="b">
        <x:f>AND(ISNUMBER(R2370),R2370&gt;='設定'!$B$8)</x:f>
        <x:v>0</x:v>
      </x:c>
      <x:c r="AA2370" s="50" t="b">
        <x:f>AND(ISNUMBER(S2370),S2370&gt;=DATE(YEAR('設定'!$B$10)-'設定'!$B$9,MONTH('設定'!$B$10),DAY('設定'!$B$10)))</x:f>
        <x:v>0</x:v>
      </x:c>
      <x:c r="AB2370" s="55" t="b">
        <x:v>0</x:v>
      </x:c>
      <x:c r="AC2370" s="55" t="b">
        <x:v>0</x:v>
      </x:c>
      <x:c r="AD2370" s="50" t="n">
        <x:f>IF(X2370,1,0)+IF(Z2370,1,0)+IF(AA2370,1,0)+IF(AB2370,1,0)</x:f>
        <x:v>0</x:v>
      </x:c>
      <x:c r="AE2370" s="50" t="n">
        <x:f>IF(Y2370,1,0)+IF(Z2370,1,0)+IF(AA2370,1,0)+IF(AB2370,1,0)</x:f>
        <x:v>0</x:v>
      </x:c>
      <x:c r="AF2370" s="50" t="n">
        <x:f>IF(Y2370,1,0)+IF(Z2370,1,0)+IF(AA2370,1,0)+IF(AC2370,1,0)</x:f>
        <x:v>0</x:v>
      </x:c>
      <x:c r="AG2370" s="53" t="n">
        <x:v>44348</x:v>
      </x:c>
      <x:c r="AH2370" s="50" t="str">
        <x:v>S100VXZU</x:v>
      </x:c>
      <x:c r="AI2370" s="50" t="str">
        <x:v>RevenueIFRSSummaryOfBusinessResults</x:v>
      </x:c>
      <x:c r="AJ2370" s="50" t="str">
        <x:v>OperatingProfitLossIFRS</x:v>
      </x:c>
      <x:c r="AK2370" s="53" t="n">
        <x:v>45747</x:v>
      </x:c>
      <x:c r="AL2370" s="50" t="str">
        <x:v>365/365/365/366/365</x:v>
      </x:c>
      <x:c r="AM2370" s="51" t="n">
        <x:v>757661102</x:v>
      </x:c>
      <x:c r="AN2370" s="51" t="n">
        <x:v>2326</x:v>
      </x:c>
      <x:c r="AO2370" s="51" t="n">
        <x:f>IFERROR(AM2370*AN2370,"")</x:f>
        <x:v>1762319723252</x:v>
      </x:c>
      <x:c r="AP2370" s="56" t="n">
        <x:f>IFERROR(AO2370/(K2370*1000000),"")</x:f>
        <x:v>0.35994327801288534</x:v>
      </x:c>
      <x:c r="AQ2370" s="57" t="n">
        <x:v>6674682075</x:v>
      </x:c>
      <x:c r="AR2370" s="52" t="n">
        <x:v>0.3166129449159773</x:v>
      </x:c>
      <x:c r="AS2370" s="52" t="n">
        <x:v>-0.3301343740282286</x:v>
      </x:c>
      <x:c r="AT2370" s="55" t="b">
        <x:v>0</x:v>
      </x:c>
      <x:c r="AU2370" s="50" t="str">
        <x:v>missing_financial_data</x:v>
      </x:c>
      <x:c r="AV2370" s="58" t="n">
        <x:v>0.3579560872947831</x:v>
      </x:c>
      <x:c r="AW2370" s="50" t="n">
        <x:v>288</x:v>
      </x:c>
      <x:c r="AX2370" s="50" t="str">
        <x:v>Transformation Moat</x:v>
      </x:c>
      <x:c r="AY2370" s="50" t="str">
        <x:v>既存適格性フィルター不通過: missing_financial_data</x:v>
      </x:c>
      <x:c r="AZ2370" s="59" t="str">
        <x:v>2025-06-16 16:03</x:v>
      </x:c>
      <x:c r="BA2370" s="53" t="n">
        <x:v>19176</x:v>
      </x:c>
      <x:c r="BB2370" s="50"/>
      <x:c r="BC2370" s="50"/>
      <x:c r="BD2370" s="50" t="str">
        <x:v>TOPIX Mid400</x:v>
      </x:c>
    </x:row>
    <x:row r="2371">
      <x:c r="A2371" s="50" t="n">
        <x:v>2370</x:v>
      </x:c>
      <x:c r="B2371" s="50" t="str">
        <x:v>7694</x:v>
      </x:c>
      <x:c r="C2371" s="50" t="str">
        <x:v>7694.T</x:v>
      </x:c>
      <x:c r="D2371" s="50" t="str">
        <x:v>itsumo.inc.</x:v>
      </x:c>
      <x:c r="E2371" s="50" t="str">
        <x:v>Growth Market(Domestic)</x:v>
      </x:c>
      <x:c r="F2371" s="50" t="str">
        <x:v>Retail Trade</x:v>
      </x:c>
      <x:c r="G2371" s="51" t="n">
        <x:v>8797.169</x:v>
      </x:c>
      <x:c r="H2371" s="51" t="n">
        <x:v>9744.841</x:v>
      </x:c>
      <x:c r="I2371" s="51" t="n">
        <x:v>9545.536</x:v>
      </x:c>
      <x:c r="J2371" s="51" t="n">
        <x:v>11678.773</x:v>
      </x:c>
      <x:c r="K2371" s="51" t="n">
        <x:v>12210.021</x:v>
      </x:c>
      <x:c r="L2371" s="52" t="n">
        <x:f>IFERROR(H2371/G2371-1,"")</x:f>
        <x:v>0.10772465551133559</x:v>
      </x:c>
      <x:c r="M2371" s="52" t="n">
        <x:f>IFERROR(I2371/H2371-1,"")</x:f>
        <x:v>-0.020452360382278156</x:v>
      </x:c>
      <x:c r="N2371" s="52" t="n">
        <x:f>IFERROR(J2371/I2371-1,"")</x:f>
        <x:v>0.2234800643986885</x:v>
      </x:c>
      <x:c r="O2371" s="52" t="n">
        <x:f>IFERROR(K2371/J2371-1,"")</x:f>
        <x:v>0.04548834025629245</x:v>
      </x:c>
      <x:c r="P2371" s="52" t="n">
        <x:f>IFERROR((K2371/G2371)^(1/4)-1,"")</x:f>
        <x:v>0.08540887650627993</x:v>
      </x:c>
      <x:c r="Q2371" s="51" t="n">
        <x:v>331.804</x:v>
      </x:c>
      <x:c r="R2371" s="52" t="n">
        <x:f>IFERROR(Q2371/K2371,"")</x:f>
        <x:v>0.027174728036913284</x:v>
      </x:c>
      <x:c r="S2371" s="53" t="n">
        <x:v>44166</x:v>
      </x:c>
      <x:c r="T2371" s="50" t="str">
        <x:v>EDINET_company_history</x:v>
      </x:c>
      <x:c r="U2371" s="50" t="str">
        <x:v>株式会社つづく</x:v>
      </x:c>
      <x:c r="V2371" s="54" t="n">
        <x:v>0.4048</x:v>
      </x:c>
      <x:c r="W2371" s="50" t="str">
        <x:v>坂本 守 / 望月 智之</x:v>
      </x:c>
      <x:c r="X2371" s="50" t="b">
        <x:f>AND(COUNT(L2371:O2371)=4,L2371&gt;='設定'!$B$6,M2371&gt;='設定'!$B$6,N2371&gt;='設定'!$B$6,O2371&gt;='設定'!$B$6)</x:f>
        <x:v>0</x:v>
      </x:c>
      <x:c r="Y2371" s="50" t="b">
        <x:f>AND(COUNT(G2371:K2371)=5,P2371&gt;='設定'!$B$7)</x:f>
        <x:v>0</x:v>
      </x:c>
      <x:c r="Z2371" s="50" t="b">
        <x:f>AND(ISNUMBER(R2371),R2371&gt;='設定'!$B$8)</x:f>
        <x:v>0</x:v>
      </x:c>
      <x:c r="AA2371" s="50" t="b">
        <x:f>AND(ISNUMBER(S2371),S2371&gt;=DATE(YEAR('設定'!$B$10)-'設定'!$B$9,MONTH('設定'!$B$10),DAY('設定'!$B$10)))</x:f>
        <x:v>0</x:v>
      </x:c>
      <x:c r="AB2371" s="55" t="b">
        <x:v>0</x:v>
      </x:c>
      <x:c r="AC2371" s="55" t="b">
        <x:v>0</x:v>
      </x:c>
      <x:c r="AD2371" s="50" t="n">
        <x:f>IF(X2371,1,0)+IF(Z2371,1,0)+IF(AA2371,1,0)+IF(AB2371,1,0)</x:f>
        <x:v>0</x:v>
      </x:c>
      <x:c r="AE2371" s="50" t="n">
        <x:f>IF(Y2371,1,0)+IF(Z2371,1,0)+IF(AA2371,1,0)+IF(AB2371,1,0)</x:f>
        <x:v>0</x:v>
      </x:c>
      <x:c r="AF2371" s="50" t="n">
        <x:f>IF(Y2371,1,0)+IF(Z2371,1,0)+IF(AA2371,1,0)+IF(AC2371,1,0)</x:f>
        <x:v>0</x:v>
      </x:c>
      <x:c r="AG2371" s="53" t="n">
        <x:v>44348</x:v>
      </x:c>
      <x:c r="AH2371" s="50" t="str">
        <x:v>S100W4K6</x:v>
      </x:c>
      <x:c r="AI2371" s="50" t="str">
        <x:v>NetSalesSummaryOfBusinessResults</x:v>
      </x:c>
      <x:c r="AJ2371" s="50" t="str">
        <x:v>OperatingIncome</x:v>
      </x:c>
      <x:c r="AK2371" s="53" t="n">
        <x:v>45747</x:v>
      </x:c>
      <x:c r="AL2371" s="50" t="str">
        <x:v>365/365/365/366/365</x:v>
      </x:c>
      <x:c r="AM2371" s="51" t="n">
        <x:v>5929552</x:v>
      </x:c>
      <x:c r="AN2371" s="51" t="n">
        <x:v>472</x:v>
      </x:c>
      <x:c r="AO2371" s="51" t="n">
        <x:f>IFERROR(AM2371*AN2371,"")</x:f>
        <x:v>2798748544</x:v>
      </x:c>
      <x:c r="AP2371" s="56" t="n">
        <x:f>IFERROR(AO2371/(K2371*1000000),"")</x:f>
        <x:v>0.2292173407400364</x:v>
      </x:c>
      <x:c r="AQ2371" s="57" t="n">
        <x:v>11102033.333333334</x:v>
      </x:c>
      <x:c r="AR2371" s="52" t="n">
        <x:v>0.6342992723104224</x:v>
      </x:c>
      <x:c r="AS2371" s="52" t="n">
        <x:v>-0.9142857142857144</x:v>
      </x:c>
      <x:c r="AT2371" s="55" t="b">
        <x:v>0</x:v>
      </x:c>
      <x:c r="AU2371" s="50" t="str">
        <x:v>low_liquidity</x:v>
      </x:c>
      <x:c r="AV2371" s="58" t="n">
        <x:v>-0.5681143747454616</x:v>
      </x:c>
      <x:c r="AW2371" s="50" t="n">
        <x:v>3529</x:v>
      </x:c>
      <x:c r="AX2371" s="50" t="str">
        <x:v>Transformation Moat</x:v>
      </x:c>
      <x:c r="AY2371" s="50" t="str">
        <x:v>既存適格性フィルター不通過: low_liquidity / 60日平均売買代金2,000万円未満 / 年率ボラティリティ60%以上 / ローカル5年最大下落率-60%以下</x:v>
      </x:c>
      <x:c r="AZ2371" s="59" t="str">
        <x:v>2025-06-25 12:51</x:v>
      </x:c>
      <x:c r="BA2371" s="53" t="n">
        <x:v>44166</x:v>
      </x:c>
      <x:c r="BB2371" s="50"/>
      <x:c r="BC2371" s="50"/>
      <x:c r="BD2371" s="50"/>
    </x:row>
    <x:row r="2372">
      <x:c r="A2372" s="50" t="n">
        <x:v>2371</x:v>
      </x:c>
      <x:c r="B2372" s="50" t="str">
        <x:v>6448</x:v>
      </x:c>
      <x:c r="C2372" s="50" t="str">
        <x:v>6448.T</x:v>
      </x:c>
      <x:c r="D2372" s="50" t="str">
        <x:v>BROTHER INDUSTRIES,LTD.</x:v>
      </x:c>
      <x:c r="E2372" s="50" t="str">
        <x:v>Prime Market (Domestic)</x:v>
      </x:c>
      <x:c r="F2372" s="50" t="str">
        <x:v>Electric Appliances</x:v>
      </x:c>
      <x:c r="G2372" s="51" t="n">
        <x:v>631812</x:v>
      </x:c>
      <x:c r="H2372" s="51" t="n">
        <x:v>710938</x:v>
      </x:c>
      <x:c r="I2372" s="51" t="n">
        <x:v>815269</x:v>
      </x:c>
      <x:c r="J2372" s="51" t="n">
        <x:v>822930</x:v>
      </x:c>
      <x:c r="K2372" s="51" t="n">
        <x:v>876558</x:v>
      </x:c>
      <x:c r="L2372" s="52" t="n">
        <x:f>IFERROR(H2372/G2372-1,"")</x:f>
        <x:v>0.12523662102017696</x:v>
      </x:c>
      <x:c r="M2372" s="52" t="n">
        <x:f>IFERROR(I2372/H2372-1,"")</x:f>
        <x:v>0.14675119349366605</x:v>
      </x:c>
      <x:c r="N2372" s="52" t="n">
        <x:f>IFERROR(J2372/I2372-1,"")</x:f>
        <x:v>0.009396898447015634</x:v>
      </x:c>
      <x:c r="O2372" s="52" t="n">
        <x:f>IFERROR(K2372/J2372-1,"")</x:f>
        <x:v>0.06516714665888967</x:v>
      </x:c>
      <x:c r="P2372" s="52" t="n">
        <x:f>IFERROR((K2372/G2372)^(1/4)-1,"")</x:f>
        <x:v>0.08529598630451907</x:v>
      </x:c>
      <x:c r="Q2372" s="51" t="n">
        <x:v>69888</x:v>
      </x:c>
      <x:c r="R2372" s="52" t="n">
        <x:f>IFERROR(Q2372/K2372,"")</x:f>
        <x:v>0.07973003497771967</x:v>
      </x:c>
      <x:c r="S2372" s="53" t="n">
        <x:v>23012</x:v>
      </x:c>
      <x:c r="T2372" s="50" t="str">
        <x:v>EDINET_company_history</x:v>
      </x:c>
      <x:c r="U2372" s="50" t="str">
        <x:v>日本マスタートラスト信託銀行株式会社（信託口）</x:v>
      </x:c>
      <x:c r="V2372" s="54" t="n">
        <x:v>0.1566</x:v>
      </x:c>
      <x:c r="W2372" s="50" t="str">
        <x:v>池田 和史 / 石黒 雅 / 桑原 悟</x:v>
      </x:c>
      <x:c r="X2372" s="50" t="b">
        <x:f>AND(COUNT(L2372:O2372)=4,L2372&gt;='設定'!$B$6,M2372&gt;='設定'!$B$6,N2372&gt;='設定'!$B$6,O2372&gt;='設定'!$B$6)</x:f>
        <x:v>0</x:v>
      </x:c>
      <x:c r="Y2372" s="50" t="b">
        <x:f>AND(COUNT(G2372:K2372)=5,P2372&gt;='設定'!$B$7)</x:f>
        <x:v>0</x:v>
      </x:c>
      <x:c r="Z2372" s="50" t="b">
        <x:f>AND(ISNUMBER(R2372),R2372&gt;='設定'!$B$8)</x:f>
        <x:v>0</x:v>
      </x:c>
      <x:c r="AA2372" s="50" t="b">
        <x:f>AND(ISNUMBER(S2372),S2372&gt;=DATE(YEAR('設定'!$B$10)-'設定'!$B$9,MONTH('設定'!$B$10),DAY('設定'!$B$10)))</x:f>
        <x:v>0</x:v>
      </x:c>
      <x:c r="AB2372" s="55" t="b">
        <x:v>0</x:v>
      </x:c>
      <x:c r="AC2372" s="55" t="b">
        <x:v>0</x:v>
      </x:c>
      <x:c r="AD2372" s="50" t="n">
        <x:f>IF(X2372,1,0)+IF(Z2372,1,0)+IF(AA2372,1,0)+IF(AB2372,1,0)</x:f>
        <x:v>0</x:v>
      </x:c>
      <x:c r="AE2372" s="50" t="n">
        <x:f>IF(Y2372,1,0)+IF(Z2372,1,0)+IF(AA2372,1,0)+IF(AB2372,1,0)</x:f>
        <x:v>0</x:v>
      </x:c>
      <x:c r="AF2372" s="50" t="n">
        <x:f>IF(Y2372,1,0)+IF(Z2372,1,0)+IF(AA2372,1,0)+IF(AC2372,1,0)</x:f>
        <x:v>0</x:v>
      </x:c>
      <x:c r="AG2372" s="53" t="n">
        <x:v>44348</x:v>
      </x:c>
      <x:c r="AH2372" s="50" t="str">
        <x:v>S100W0FQ</x:v>
      </x:c>
      <x:c r="AI2372" s="50" t="str">
        <x:v>RevenueIFRSSummaryOfBusinessResults</x:v>
      </x:c>
      <x:c r="AJ2372" s="50" t="str">
        <x:v>OperatingProfitLossIFRS</x:v>
      </x:c>
      <x:c r="AK2372" s="53" t="n">
        <x:v>45747</x:v>
      </x:c>
      <x:c r="AL2372" s="50" t="str">
        <x:v>365/365/365/366/365</x:v>
      </x:c>
      <x:c r="AM2372" s="51" t="n">
        <x:v>256273830</x:v>
      </x:c>
      <x:c r="AN2372" s="51" t="n">
        <x:v>3728</x:v>
      </x:c>
      <x:c r="AO2372" s="51" t="n">
        <x:f>IFERROR(AM2372*AN2372,"")</x:f>
        <x:v>955388838240</x:v>
      </x:c>
      <x:c r="AP2372" s="56" t="n">
        <x:f>IFERROR(AO2372/(K2372*1000000),"")</x:f>
        <x:v>1.0899322557548958</x:v>
      </x:c>
      <x:c r="AQ2372" s="57" t="n">
        <x:v>2377151500.8333335</x:v>
      </x:c>
      <x:c r="AR2372" s="52" t="n">
        <x:v>0.3003387897553106</x:v>
      </x:c>
      <x:c r="AS2372" s="52" t="n">
        <x:v>-0.2817503853440145</x:v>
      </x:c>
      <x:c r="AT2372" s="55" t="b">
        <x:v>0</x:v>
      </x:c>
      <x:c r="AU2372" s="50" t="str">
        <x:v>missing_financial_data</x:v>
      </x:c>
      <x:c r="AV2372" s="58" t="n">
        <x:v>0.5345623297064238</x:v>
      </x:c>
      <x:c r="AW2372" s="50" t="n">
        <x:v>64</x:v>
      </x:c>
      <x:c r="AX2372" s="50" t="str">
        <x:v>Future Moat</x:v>
      </x:c>
      <x:c r="AY2372" s="50" t="str">
        <x:v>既存適格性フィルター不通過: missing_financial_data</x:v>
      </x:c>
      <x:c r="AZ2372" s="59" t="str">
        <x:v>2025-06-23 15:30</x:v>
      </x:c>
      <x:c r="BA2372" s="53" t="n">
        <x:v>23012</x:v>
      </x:c>
      <x:c r="BB2372" s="50"/>
      <x:c r="BC2372" s="50"/>
      <x:c r="BD2372" s="50" t="str">
        <x:v>TOPIX Mid400</x:v>
      </x:c>
    </x:row>
    <x:row r="2373">
      <x:c r="A2373" s="50" t="n">
        <x:v>2372</x:v>
      </x:c>
      <x:c r="B2373" s="50" t="str">
        <x:v>1969</x:v>
      </x:c>
      <x:c r="C2373" s="50" t="str">
        <x:v>1969.T</x:v>
      </x:c>
      <x:c r="D2373" s="50" t="str">
        <x:v>Takasago Thermal Engineering Co.,Ltd.</x:v>
      </x:c>
      <x:c r="E2373" s="50" t="str">
        <x:v>Prime Market (Domestic)</x:v>
      </x:c>
      <x:c r="F2373" s="50" t="str">
        <x:v>Construction</x:v>
      </x:c>
      <x:c r="G2373" s="51" t="n">
        <x:v>275181</x:v>
      </x:c>
      <x:c r="H2373" s="51" t="n">
        <x:v>302746</x:v>
      </x:c>
      <x:c r="I2373" s="51" t="n">
        <x:v>338831</x:v>
      </x:c>
      <x:c r="J2373" s="51" t="n">
        <x:v>363366</x:v>
      </x:c>
      <x:c r="K2373" s="51" t="n">
        <x:v>381661</x:v>
      </x:c>
      <x:c r="L2373" s="52" t="n">
        <x:f>IFERROR(H2373/G2373-1,"")</x:f>
        <x:v>0.10017043327846031</x:v>
      </x:c>
      <x:c r="M2373" s="52" t="n">
        <x:f>IFERROR(I2373/H2373-1,"")</x:f>
        <x:v>0.11919232624047882</x:v>
      </x:c>
      <x:c r="N2373" s="52" t="n">
        <x:f>IFERROR(J2373/I2373-1,"")</x:f>
        <x:v>0.07241072983286645</x:v>
      </x:c>
      <x:c r="O2373" s="52" t="n">
        <x:f>IFERROR(K2373/J2373-1,"")</x:f>
        <x:v>0.05034868424673755</x:v>
      </x:c>
      <x:c r="P2373" s="52" t="n">
        <x:f>IFERROR((K2373/G2373)^(1/4)-1,"")</x:f>
        <x:v>0.08521261819831816</x:v>
      </x:c>
      <x:c r="Q2373" s="51" t="n">
        <x:v>32415</x:v>
      </x:c>
      <x:c r="R2373" s="52" t="n">
        <x:f>IFERROR(Q2373/K2373,"")</x:f>
        <x:v>0.0849313919944663</x:v>
      </x:c>
      <x:c r="S2373" s="53" t="n">
        <x:v>25508</x:v>
      </x:c>
      <x:c r="T2373" s="50" t="str">
        <x:v>EDINET_company_history</x:v>
      </x:c>
      <x:c r="U2373" s="50" t="str">
        <x:v>日本マスタートラスト信託銀行株式会社（信託口）</x:v>
      </x:c>
      <x:c r="V2373" s="54" t="n">
        <x:v>0.106</x:v>
      </x:c>
      <x:c r="W2373" s="50" t="str">
        <x:v>小島 和人 / 久保田 浩司</x:v>
      </x:c>
      <x:c r="X2373" s="50" t="b">
        <x:f>AND(COUNT(L2373:O2373)=4,L2373&gt;='設定'!$B$6,M2373&gt;='設定'!$B$6,N2373&gt;='設定'!$B$6,O2373&gt;='設定'!$B$6)</x:f>
        <x:v>0</x:v>
      </x:c>
      <x:c r="Y2373" s="50" t="b">
        <x:f>AND(COUNT(G2373:K2373)=5,P2373&gt;='設定'!$B$7)</x:f>
        <x:v>0</x:v>
      </x:c>
      <x:c r="Z2373" s="50" t="b">
        <x:f>AND(ISNUMBER(R2373),R2373&gt;='設定'!$B$8)</x:f>
        <x:v>0</x:v>
      </x:c>
      <x:c r="AA2373" s="50" t="b">
        <x:f>AND(ISNUMBER(S2373),S2373&gt;=DATE(YEAR('設定'!$B$10)-'設定'!$B$9,MONTH('設定'!$B$10),DAY('設定'!$B$10)))</x:f>
        <x:v>0</x:v>
      </x:c>
      <x:c r="AB2373" s="55" t="b">
        <x:v>0</x:v>
      </x:c>
      <x:c r="AC2373" s="55" t="b">
        <x:v>0</x:v>
      </x:c>
      <x:c r="AD2373" s="50" t="n">
        <x:f>IF(X2373,1,0)+IF(Z2373,1,0)+IF(AA2373,1,0)+IF(AB2373,1,0)</x:f>
        <x:v>0</x:v>
      </x:c>
      <x:c r="AE2373" s="50" t="n">
        <x:f>IF(Y2373,1,0)+IF(Z2373,1,0)+IF(AA2373,1,0)+IF(AB2373,1,0)</x:f>
        <x:v>0</x:v>
      </x:c>
      <x:c r="AF2373" s="50" t="n">
        <x:f>IF(Y2373,1,0)+IF(Z2373,1,0)+IF(AA2373,1,0)+IF(AC2373,1,0)</x:f>
        <x:v>0</x:v>
      </x:c>
      <x:c r="AG2373" s="53" t="n">
        <x:v>44348</x:v>
      </x:c>
      <x:c r="AH2373" s="50" t="str">
        <x:v>S100VYJS</x:v>
      </x:c>
      <x:c r="AI2373" s="50" t="str">
        <x:v>NetSalesSummaryOfBusinessResults</x:v>
      </x:c>
      <x:c r="AJ2373" s="50" t="str">
        <x:v>OperatingIncome</x:v>
      </x:c>
      <x:c r="AK2373" s="53" t="n">
        <x:v>45747</x:v>
      </x:c>
      <x:c r="AL2373" s="50" t="str">
        <x:v>365/365/365/366/365</x:v>
      </x:c>
      <x:c r="AM2373" s="51" t="n">
        <x:v>66863602</x:v>
      </x:c>
      <x:c r="AN2373" s="51" t="n">
        <x:v>4440</x:v>
      </x:c>
      <x:c r="AO2373" s="51" t="n">
        <x:f>IFERROR(AM2373*AN2373,"")</x:f>
        <x:v>296874392880</x:v>
      </x:c>
      <x:c r="AP2373" s="56" t="n">
        <x:f>IFERROR(AO2373/(K2373*1000000),"")</x:f>
        <x:v>0.7778483860808414</x:v>
      </x:c>
      <x:c r="AQ2373" s="57" t="n">
        <x:v>3151319321.6666665</x:v>
      </x:c>
      <x:c r="AR2373" s="52" t="n">
        <x:v>0.3100369976666893</x:v>
      </x:c>
      <x:c r="AS2373" s="52" t="n">
        <x:v>-0.2957053418695677</x:v>
      </x:c>
      <x:c r="AT2373" s="55" t="b">
        <x:v>1</x:v>
      </x:c>
      <x:c r="AU2373" s="50"/>
      <x:c r="AV2373" s="58" t="n">
        <x:v>0.0030566435490737</x:v>
      </x:c>
      <x:c r="AW2373" s="50" t="n">
        <x:v>1844</x:v>
      </x:c>
      <x:c r="AX2373" s="50" t="str">
        <x:v>Core Moat</x:v>
      </x:c>
      <x:c r="AY2373" s="50" t="str">
        <x:v>目立つ機械的警告なし（定性確認は別途必要）</x:v>
      </x:c>
      <x:c r="AZ2373" s="59" t="str">
        <x:v>2025-06-17 12:57</x:v>
      </x:c>
      <x:c r="BA2373" s="53" t="n">
        <x:v>25508</x:v>
      </x:c>
      <x:c r="BB2373" s="50"/>
      <x:c r="BC2373" s="50"/>
      <x:c r="BD2373" s="50" t="str">
        <x:v>TOPIX Mid400</x:v>
      </x:c>
    </x:row>
    <x:row r="2374">
      <x:c r="A2374" s="50" t="n">
        <x:v>2373</x:v>
      </x:c>
      <x:c r="B2374" s="50" t="str">
        <x:v>8052</x:v>
      </x:c>
      <x:c r="C2374" s="50" t="str">
        <x:v>8052.T</x:v>
      </x:c>
      <x:c r="D2374" s="50" t="str">
        <x:v>TSUBAKIMOTO KOGYO CO.,LTD.</x:v>
      </x:c>
      <x:c r="E2374" s="50" t="str">
        <x:v>Prime Market (Domestic)</x:v>
      </x:c>
      <x:c r="F2374" s="50" t="str">
        <x:v>Wholesale Trade</x:v>
      </x:c>
      <x:c r="G2374" s="51" t="n">
        <x:v>89646</x:v>
      </x:c>
      <x:c r="H2374" s="51" t="n">
        <x:v>96890</x:v>
      </x:c>
      <x:c r="I2374" s="51" t="n">
        <x:v>107963</x:v>
      </x:c>
      <x:c r="J2374" s="51" t="n">
        <x:v>113503</x:v>
      </x:c>
      <x:c r="K2374" s="51" t="n">
        <x:v>124323</x:v>
      </x:c>
      <x:c r="L2374" s="52" t="n">
        <x:f>IFERROR(H2374/G2374-1,"")</x:f>
        <x:v>0.08080672868839667</x:v>
      </x:c>
      <x:c r="M2374" s="52" t="n">
        <x:f>IFERROR(I2374/H2374-1,"")</x:f>
        <x:v>0.11428423985963465</x:v>
      </x:c>
      <x:c r="N2374" s="52" t="n">
        <x:f>IFERROR(J2374/I2374-1,"")</x:f>
        <x:v>0.05131387605012838</x:v>
      </x:c>
      <x:c r="O2374" s="52" t="n">
        <x:f>IFERROR(K2374/J2374-1,"")</x:f>
        <x:v>0.09532787679620802</x:v>
      </x:c>
      <x:c r="P2374" s="52" t="n">
        <x:f>IFERROR((K2374/G2374)^(1/4)-1,"")</x:f>
        <x:v>0.08518839636970355</x:v>
      </x:c>
      <x:c r="Q2374" s="51" t="n">
        <x:v>6021</x:v>
      </x:c>
      <x:c r="R2374" s="52" t="n">
        <x:f>IFERROR(Q2374/K2374,"")</x:f>
        <x:v>0.0484302984966579</x:v>
      </x:c>
      <x:c r="S2374" s="53" t="n">
        <x:v>22920</x:v>
      </x:c>
      <x:c r="T2374" s="50" t="str">
        <x:v>EDINET_company_history</x:v>
      </x:c>
      <x:c r="U2374" s="50" t="str">
        <x:v>株式会社椿本チエイン</x:v>
      </x:c>
      <x:c r="V2374" s="54" t="n">
        <x:v>0.1082</x:v>
      </x:c>
      <x:c r="W2374" s="50" t="str">
        <x:v>椿 本 哲 也 / 香 田 昌 司</x:v>
      </x:c>
      <x:c r="X2374" s="50" t="b">
        <x:f>AND(COUNT(L2374:O2374)=4,L2374&gt;='設定'!$B$6,M2374&gt;='設定'!$B$6,N2374&gt;='設定'!$B$6,O2374&gt;='設定'!$B$6)</x:f>
        <x:v>0</x:v>
      </x:c>
      <x:c r="Y2374" s="50" t="b">
        <x:f>AND(COUNT(G2374:K2374)=5,P2374&gt;='設定'!$B$7)</x:f>
        <x:v>0</x:v>
      </x:c>
      <x:c r="Z2374" s="50" t="b">
        <x:f>AND(ISNUMBER(R2374),R2374&gt;='設定'!$B$8)</x:f>
        <x:v>0</x:v>
      </x:c>
      <x:c r="AA2374" s="50" t="b">
        <x:f>AND(ISNUMBER(S2374),S2374&gt;=DATE(YEAR('設定'!$B$10)-'設定'!$B$9,MONTH('設定'!$B$10),DAY('設定'!$B$10)))</x:f>
        <x:v>0</x:v>
      </x:c>
      <x:c r="AB2374" s="55" t="b">
        <x:v>0</x:v>
      </x:c>
      <x:c r="AC2374" s="55" t="b">
        <x:v>0</x:v>
      </x:c>
      <x:c r="AD2374" s="50" t="n">
        <x:f>IF(X2374,1,0)+IF(Z2374,1,0)+IF(AA2374,1,0)+IF(AB2374,1,0)</x:f>
        <x:v>0</x:v>
      </x:c>
      <x:c r="AE2374" s="50" t="n">
        <x:f>IF(Y2374,1,0)+IF(Z2374,1,0)+IF(AA2374,1,0)+IF(AB2374,1,0)</x:f>
        <x:v>0</x:v>
      </x:c>
      <x:c r="AF2374" s="50" t="n">
        <x:f>IF(Y2374,1,0)+IF(Z2374,1,0)+IF(AA2374,1,0)+IF(AC2374,1,0)</x:f>
        <x:v>0</x:v>
      </x:c>
      <x:c r="AG2374" s="53" t="n">
        <x:v>44348</x:v>
      </x:c>
      <x:c r="AH2374" s="50" t="str">
        <x:v>S100W4VE</x:v>
      </x:c>
      <x:c r="AI2374" s="50" t="str">
        <x:v>NetSalesSummaryOfBusinessResults</x:v>
      </x:c>
      <x:c r="AJ2374" s="50" t="str">
        <x:v>OperatingIncome</x:v>
      </x:c>
      <x:c r="AK2374" s="53" t="n">
        <x:v>45747</x:v>
      </x:c>
      <x:c r="AL2374" s="50" t="str">
        <x:v>365/365/365/366/365</x:v>
      </x:c>
      <x:c r="AM2374" s="51" t="n">
        <x:v>18613107</x:v>
      </x:c>
      <x:c r="AN2374" s="51" t="n">
        <x:v>2673</x:v>
      </x:c>
      <x:c r="AO2374" s="51" t="n">
        <x:f>IFERROR(AM2374*AN2374,"")</x:f>
        <x:v>49752835011</x:v>
      </x:c>
      <x:c r="AP2374" s="56" t="n">
        <x:f>IFERROR(AO2374/(K2374*1000000),"")</x:f>
        <x:v>0.4001901097222557</x:v>
      </x:c>
      <x:c r="AQ2374" s="57" t="n">
        <x:v>194498681.66666663</x:v>
      </x:c>
      <x:c r="AR2374" s="52" t="n">
        <x:v>0.2633178067519571</x:v>
      </x:c>
      <x:c r="AS2374" s="52" t="n">
        <x:v>-0.2891666106205743</x:v>
      </x:c>
      <x:c r="AT2374" s="55" t="b">
        <x:v>1</x:v>
      </x:c>
      <x:c r="AU2374" s="50"/>
      <x:c r="AV2374" s="58" t="n">
        <x:v>-0.0413574227386421</x:v>
      </x:c>
      <x:c r="AW2374" s="50" t="n">
        <x:v>2204</x:v>
      </x:c>
      <x:c r="AX2374" s="50" t="str">
        <x:v>Core Moat</x:v>
      </x:c>
      <x:c r="AY2374" s="50" t="str">
        <x:v>目立つ機械的警告なし（定性確認は別途必要）</x:v>
      </x:c>
      <x:c r="AZ2374" s="59" t="str">
        <x:v>2025-06-26 10:00</x:v>
      </x:c>
      <x:c r="BA2374" s="53" t="n">
        <x:v>22920</x:v>
      </x:c>
      <x:c r="BB2374" s="50"/>
      <x:c r="BC2374" s="50"/>
      <x:c r="BD2374" s="50" t="str">
        <x:v>TOPIX Small 2</x:v>
      </x:c>
    </x:row>
    <x:row r="2375">
      <x:c r="A2375" s="50" t="n">
        <x:v>2374</x:v>
      </x:c>
      <x:c r="B2375" s="50" t="str">
        <x:v>6369</x:v>
      </x:c>
      <x:c r="C2375" s="50" t="str">
        <x:v>6369.T</x:v>
      </x:c>
      <x:c r="D2375" s="50" t="str">
        <x:v>TOYO KANETSU K.K.</x:v>
      </x:c>
      <x:c r="E2375" s="50" t="str">
        <x:v>Prime Market (Domestic)</x:v>
      </x:c>
      <x:c r="F2375" s="50" t="str">
        <x:v>Machinery</x:v>
      </x:c>
      <x:c r="G2375" s="51" t="n">
        <x:v>43617</x:v>
      </x:c>
      <x:c r="H2375" s="51" t="n">
        <x:v>59177</x:v>
      </x:c>
      <x:c r="I2375" s="51" t="n">
        <x:v>47351</x:v>
      </x:c>
      <x:c r="J2375" s="51" t="n">
        <x:v>53787</x:v>
      </x:c>
      <x:c r="K2375" s="51" t="n">
        <x:v>60474</x:v>
      </x:c>
      <x:c r="L2375" s="52" t="n">
        <x:f>IFERROR(H2375/G2375-1,"")</x:f>
        <x:v>0.356741637434945</x:v>
      </x:c>
      <x:c r="M2375" s="52" t="n">
        <x:f>IFERROR(I2375/H2375-1,"")</x:f>
        <x:v>-0.19984115450259388</x:v>
      </x:c>
      <x:c r="N2375" s="52" t="n">
        <x:f>IFERROR(J2375/I2375-1,"")</x:f>
        <x:v>0.13592109987117484</x:v>
      </x:c>
      <x:c r="O2375" s="52" t="n">
        <x:f>IFERROR(K2375/J2375-1,"")</x:f>
        <x:v>0.12432372134530656</x:v>
      </x:c>
      <x:c r="P2375" s="52" t="n">
        <x:f>IFERROR((K2375/G2375)^(1/4)-1,"")</x:f>
        <x:v>0.08512114430382156</x:v>
      </x:c>
      <x:c r="Q2375" s="51" t="n">
        <x:v>4131</x:v>
      </x:c>
      <x:c r="R2375" s="52" t="n">
        <x:f>IFERROR(Q2375/K2375,"")</x:f>
        <x:v>0.06831034824883421</x:v>
      </x:c>
      <x:c r="S2375" s="53" t="n">
        <x:v>22555</x:v>
      </x:c>
      <x:c r="T2375" s="50" t="str">
        <x:v>EDINET_company_history</x:v>
      </x:c>
      <x:c r="U2375" s="50" t="str">
        <x:v>日本マスタートラスト信託銀行株式会社（信託口）</x:v>
      </x:c>
      <x:c r="V2375" s="54" t="n">
        <x:v>0.1296</x:v>
      </x:c>
      <x:c r="W2375" s="50" t="str">
        <x:v>大和田 能史</x:v>
      </x:c>
      <x:c r="X2375" s="50" t="b">
        <x:f>AND(COUNT(L2375:O2375)=4,L2375&gt;='設定'!$B$6,M2375&gt;='設定'!$B$6,N2375&gt;='設定'!$B$6,O2375&gt;='設定'!$B$6)</x:f>
        <x:v>0</x:v>
      </x:c>
      <x:c r="Y2375" s="50" t="b">
        <x:f>AND(COUNT(G2375:K2375)=5,P2375&gt;='設定'!$B$7)</x:f>
        <x:v>0</x:v>
      </x:c>
      <x:c r="Z2375" s="50" t="b">
        <x:f>AND(ISNUMBER(R2375),R2375&gt;='設定'!$B$8)</x:f>
        <x:v>0</x:v>
      </x:c>
      <x:c r="AA2375" s="50" t="b">
        <x:f>AND(ISNUMBER(S2375),S2375&gt;=DATE(YEAR('設定'!$B$10)-'設定'!$B$9,MONTH('設定'!$B$10),DAY('設定'!$B$10)))</x:f>
        <x:v>0</x:v>
      </x:c>
      <x:c r="AB2375" s="55" t="b">
        <x:v>0</x:v>
      </x:c>
      <x:c r="AC2375" s="55" t="b">
        <x:v>0</x:v>
      </x:c>
      <x:c r="AD2375" s="50" t="n">
        <x:f>IF(X2375,1,0)+IF(Z2375,1,0)+IF(AA2375,1,0)+IF(AB2375,1,0)</x:f>
        <x:v>0</x:v>
      </x:c>
      <x:c r="AE2375" s="50" t="n">
        <x:f>IF(Y2375,1,0)+IF(Z2375,1,0)+IF(AA2375,1,0)+IF(AB2375,1,0)</x:f>
        <x:v>0</x:v>
      </x:c>
      <x:c r="AF2375" s="50" t="n">
        <x:f>IF(Y2375,1,0)+IF(Z2375,1,0)+IF(AA2375,1,0)+IF(AC2375,1,0)</x:f>
        <x:v>0</x:v>
      </x:c>
      <x:c r="AG2375" s="53" t="n">
        <x:v>44348</x:v>
      </x:c>
      <x:c r="AH2375" s="50" t="str">
        <x:v>S100W5UY</x:v>
      </x:c>
      <x:c r="AI2375" s="50" t="str">
        <x:v>NetSalesSummaryOfBusinessResults</x:v>
      </x:c>
      <x:c r="AJ2375" s="50" t="str">
        <x:v>OperatingIncome</x:v>
      </x:c>
      <x:c r="AK2375" s="53" t="n">
        <x:v>45747</x:v>
      </x:c>
      <x:c r="AL2375" s="50" t="str">
        <x:v>365/365/365/366/365</x:v>
      </x:c>
      <x:c r="AM2375" s="51" t="n">
        <x:v>7791674</x:v>
      </x:c>
      <x:c r="AN2375" s="51" t="n">
        <x:v>2249</x:v>
      </x:c>
      <x:c r="AO2375" s="51" t="n">
        <x:f>IFERROR(AM2375*AN2375,"")</x:f>
        <x:v>17523474826</x:v>
      </x:c>
      <x:c r="AP2375" s="56" t="n">
        <x:f>IFERROR(AO2375/(K2375*1000000),"")</x:f>
        <x:v>0.289768740715018</x:v>
      </x:c>
      <x:c r="AQ2375" s="57" t="n">
        <x:v>329005731.6666667</x:v>
      </x:c>
      <x:c r="AR2375" s="52" t="n">
        <x:v>0.2821071068105203</x:v>
      </x:c>
      <x:c r="AS2375" s="52" t="n">
        <x:v>-0.3175304017773164</x:v>
      </x:c>
      <x:c r="AT2375" s="55" t="b">
        <x:v>1</x:v>
      </x:c>
      <x:c r="AU2375" s="50"/>
      <x:c r="AV2375" s="58" t="n">
        <x:v>0.3871183717025705</x:v>
      </x:c>
      <x:c r="AW2375" s="50" t="n">
        <x:v>217</x:v>
      </x:c>
      <x:c r="AX2375" s="50" t="str">
        <x:v>Future Moat</x:v>
      </x:c>
      <x:c r="AY2375" s="50" t="str">
        <x:v>目立つ機械的警告なし（定性確認は別途必要）</x:v>
      </x:c>
      <x:c r="AZ2375" s="59" t="str">
        <x:v>2025-06-26 11:34</x:v>
      </x:c>
      <x:c r="BA2375" s="53" t="n">
        <x:v>22555</x:v>
      </x:c>
      <x:c r="BB2375" s="50"/>
      <x:c r="BC2375" s="50"/>
      <x:c r="BD2375" s="50" t="str">
        <x:v>TOPIX Small 2</x:v>
      </x:c>
    </x:row>
    <x:row r="2376">
      <x:c r="A2376" s="50" t="n">
        <x:v>2375</x:v>
      </x:c>
      <x:c r="B2376" s="50" t="str">
        <x:v>4662</x:v>
      </x:c>
      <x:c r="C2376" s="50" t="str">
        <x:v>4662.T</x:v>
      </x:c>
      <x:c r="D2376" s="50" t="str">
        <x:v>Focus Systems Corporation</x:v>
      </x:c>
      <x:c r="E2376" s="50" t="str">
        <x:v>Prime Market (Domestic)</x:v>
      </x:c>
      <x:c r="F2376" s="50" t="str">
        <x:v>Information &amp; Communication</x:v>
      </x:c>
      <x:c r="G2376" s="51" t="n">
        <x:v>23485.572</x:v>
      </x:c>
      <x:c r="H2376" s="51" t="n">
        <x:v>26278.513</x:v>
      </x:c>
      <x:c r="I2376" s="51" t="n">
        <x:v>29124.032</x:v>
      </x:c>
      <x:c r="J2376" s="51" t="n">
        <x:v>31509.959</x:v>
      </x:c>
      <x:c r="K2376" s="51" t="n">
        <x:v>32555.008</x:v>
      </x:c>
      <x:c r="L2376" s="52" t="n">
        <x:f>IFERROR(H2376/G2376-1,"")</x:f>
        <x:v>0.11892156597250425</x:v>
      </x:c>
      <x:c r="M2376" s="52" t="n">
        <x:f>IFERROR(I2376/H2376-1,"")</x:f>
        <x:v>0.10828310566887867</x:v>
      </x:c>
      <x:c r="N2376" s="52" t="n">
        <x:f>IFERROR(J2376/I2376-1,"")</x:f>
        <x:v>0.0819229631391698</x:v>
      </x:c>
      <x:c r="O2376" s="52" t="n">
        <x:f>IFERROR(K2376/J2376-1,"")</x:f>
        <x:v>0.03316567311306251</x:v>
      </x:c>
      <x:c r="P2376" s="52" t="n">
        <x:f>IFERROR((K2376/G2376)^(1/4)-1,"")</x:f>
        <x:v>0.08506103006476606</x:v>
      </x:c>
      <x:c r="Q2376" s="51" t="n">
        <x:v>2171.902</x:v>
      </x:c>
      <x:c r="R2376" s="52" t="n">
        <x:f>IFERROR(Q2376/K2376,"")</x:f>
        <x:v>0.06671483539491067</x:v>
      </x:c>
      <x:c r="S2376" s="53" t="n">
        <x:v>38322</x:v>
      </x:c>
      <x:c r="T2376" s="50" t="str">
        <x:v>EDINET_company_history</x:v>
      </x:c>
      <x:c r="U2376" s="50" t="str">
        <x:v>日本マスタートラスト信託銀行株式会社（信託口）</x:v>
      </x:c>
      <x:c r="V2376" s="54" t="n">
        <x:v>0.1156</x:v>
      </x:c>
      <x:c r="W2376" s="50" t="str">
        <x:v>森 啓 一 / 三 浦 宏 介</x:v>
      </x:c>
      <x:c r="X2376" s="50" t="b">
        <x:f>AND(COUNT(L2376:O2376)=4,L2376&gt;='設定'!$B$6,M2376&gt;='設定'!$B$6,N2376&gt;='設定'!$B$6,O2376&gt;='設定'!$B$6)</x:f>
        <x:v>0</x:v>
      </x:c>
      <x:c r="Y2376" s="50" t="b">
        <x:f>AND(COUNT(G2376:K2376)=5,P2376&gt;='設定'!$B$7)</x:f>
        <x:v>0</x:v>
      </x:c>
      <x:c r="Z2376" s="50" t="b">
        <x:f>AND(ISNUMBER(R2376),R2376&gt;='設定'!$B$8)</x:f>
        <x:v>0</x:v>
      </x:c>
      <x:c r="AA2376" s="50" t="b">
        <x:f>AND(ISNUMBER(S2376),S2376&gt;=DATE(YEAR('設定'!$B$10)-'設定'!$B$9,MONTH('設定'!$B$10),DAY('設定'!$B$10)))</x:f>
        <x:v>0</x:v>
      </x:c>
      <x:c r="AB2376" s="55" t="b">
        <x:v>0</x:v>
      </x:c>
      <x:c r="AC2376" s="55" t="b">
        <x:v>0</x:v>
      </x:c>
      <x:c r="AD2376" s="50" t="n">
        <x:f>IF(X2376,1,0)+IF(Z2376,1,0)+IF(AA2376,1,0)+IF(AB2376,1,0)</x:f>
        <x:v>0</x:v>
      </x:c>
      <x:c r="AE2376" s="50" t="n">
        <x:f>IF(Y2376,1,0)+IF(Z2376,1,0)+IF(AA2376,1,0)+IF(AB2376,1,0)</x:f>
        <x:v>0</x:v>
      </x:c>
      <x:c r="AF2376" s="50" t="n">
        <x:f>IF(Y2376,1,0)+IF(Z2376,1,0)+IF(AA2376,1,0)+IF(AC2376,1,0)</x:f>
        <x:v>0</x:v>
      </x:c>
      <x:c r="AG2376" s="53" t="n">
        <x:v>44348</x:v>
      </x:c>
      <x:c r="AH2376" s="50" t="str">
        <x:v>S100W7DE</x:v>
      </x:c>
      <x:c r="AI2376" s="50" t="str">
        <x:v>NetSalesSummaryOfBusinessResults</x:v>
      </x:c>
      <x:c r="AJ2376" s="50" t="str">
        <x:v>OperatingIncome</x:v>
      </x:c>
      <x:c r="AK2376" s="53" t="n">
        <x:v>45747</x:v>
      </x:c>
      <x:c r="AL2376" s="50" t="str">
        <x:v>365/365/365/366/365</x:v>
      </x:c>
      <x:c r="AM2376" s="51" t="n">
        <x:v>15118542</x:v>
      </x:c>
      <x:c r="AN2376" s="51" t="n">
        <x:v>1559</x:v>
      </x:c>
      <x:c r="AO2376" s="51" t="n">
        <x:f>IFERROR(AM2376*AN2376,"")</x:f>
        <x:v>23569806978</x:v>
      </x:c>
      <x:c r="AP2376" s="56" t="n">
        <x:f>IFERROR(AO2376/(K2376*1000000),"")</x:f>
        <x:v>0.7239994220858431</x:v>
      </x:c>
      <x:c r="AQ2376" s="57" t="n">
        <x:v>89678351.66666667</x:v>
      </x:c>
      <x:c r="AR2376" s="52" t="n">
        <x:v>0.3406648707170884</x:v>
      </x:c>
      <x:c r="AS2376" s="52" t="n">
        <x:v>-0.3464321583056268</x:v>
      </x:c>
      <x:c r="AT2376" s="55" t="b">
        <x:v>1</x:v>
      </x:c>
      <x:c r="AU2376" s="50"/>
      <x:c r="AV2376" s="58" t="n">
        <x:v>0.1172225662715094</x:v>
      </x:c>
      <x:c r="AW2376" s="50" t="n">
        <x:v>1140</x:v>
      </x:c>
      <x:c r="AX2376" s="50" t="str">
        <x:v>Future Moat</x:v>
      </x:c>
      <x:c r="AY2376" s="50" t="str">
        <x:v>目立つ機械的警告なし（定性確認は別途必要）</x:v>
      </x:c>
      <x:c r="AZ2376" s="59" t="str">
        <x:v>2025-06-30 15:00</x:v>
      </x:c>
      <x:c r="BA2376" s="53" t="n">
        <x:v>38322</x:v>
      </x:c>
      <x:c r="BB2376" s="50"/>
      <x:c r="BC2376" s="50"/>
      <x:c r="BD2376" s="50" t="str">
        <x:v>TOPIX Small 2</x:v>
      </x:c>
    </x:row>
    <x:row r="2377">
      <x:c r="A2377" s="50" t="n">
        <x:v>2376</x:v>
      </x:c>
      <x:c r="B2377" s="50" t="str">
        <x:v>5458</x:v>
      </x:c>
      <x:c r="C2377" s="50" t="str">
        <x:v>5458.T</x:v>
      </x:c>
      <x:c r="D2377" s="50" t="str">
        <x:v>TAKASAGO TEKKO K.K.</x:v>
      </x:c>
      <x:c r="E2377" s="50" t="str">
        <x:v>Standard Market(Domestic)</x:v>
      </x:c>
      <x:c r="F2377" s="50" t="str">
        <x:v>Iron and Steel</x:v>
      </x:c>
      <x:c r="G2377" s="51" t="n">
        <x:v>8730</x:v>
      </x:c>
      <x:c r="H2377" s="51" t="n">
        <x:v>10830</x:v>
      </x:c>
      <x:c r="I2377" s="51" t="n">
        <x:v>12236</x:v>
      </x:c>
      <x:c r="J2377" s="51" t="n">
        <x:v>12181</x:v>
      </x:c>
      <x:c r="K2377" s="51" t="n">
        <x:v>12100</x:v>
      </x:c>
      <x:c r="L2377" s="52" t="n">
        <x:f>IFERROR(H2377/G2377-1,"")</x:f>
        <x:v>0.2405498281786942</x:v>
      </x:c>
      <x:c r="M2377" s="52" t="n">
        <x:f>IFERROR(I2377/H2377-1,"")</x:f>
        <x:v>0.12982456140350873</x:v>
      </x:c>
      <x:c r="N2377" s="52" t="n">
        <x:f>IFERROR(J2377/I2377-1,"")</x:f>
        <x:v>-0.004494932984635547</x:v>
      </x:c>
      <x:c r="O2377" s="52" t="n">
        <x:f>IFERROR(K2377/J2377-1,"")</x:f>
        <x:v>-0.006649700353008825</x:v>
      </x:c>
      <x:c r="P2377" s="52" t="n">
        <x:f>IFERROR((K2377/G2377)^(1/4)-1,"")</x:f>
        <x:v>0.08503258704883221</x:v>
      </x:c>
      <x:c r="Q2377" s="51" t="n">
        <x:v>512</x:v>
      </x:c>
      <x:c r="R2377" s="52" t="n">
        <x:f>IFERROR(Q2377/K2377,"")</x:f>
        <x:v>0.04231404958677686</x:v>
      </x:c>
      <x:c r="S2377" s="53" t="n">
        <x:v>22555</x:v>
      </x:c>
      <x:c r="T2377" s="50" t="str">
        <x:v>EDINET_company_history</x:v>
      </x:c>
      <x:c r="U2377" s="50" t="str">
        <x:v>日鉄ステンレス株式会社</x:v>
      </x:c>
      <x:c r="V2377" s="54" t="n">
        <x:v>0.3072</x:v>
      </x:c>
      <x:c r="W2377" s="50" t="str">
        <x:v>加藤 勘二</x:v>
      </x:c>
      <x:c r="X2377" s="50" t="b">
        <x:f>AND(COUNT(L2377:O2377)=4,L2377&gt;='設定'!$B$6,M2377&gt;='設定'!$B$6,N2377&gt;='設定'!$B$6,O2377&gt;='設定'!$B$6)</x:f>
        <x:v>0</x:v>
      </x:c>
      <x:c r="Y2377" s="50" t="b">
        <x:f>AND(COUNT(G2377:K2377)=5,P2377&gt;='設定'!$B$7)</x:f>
        <x:v>0</x:v>
      </x:c>
      <x:c r="Z2377" s="50" t="b">
        <x:f>AND(ISNUMBER(R2377),R2377&gt;='設定'!$B$8)</x:f>
        <x:v>0</x:v>
      </x:c>
      <x:c r="AA2377" s="50" t="b">
        <x:f>AND(ISNUMBER(S2377),S2377&gt;=DATE(YEAR('設定'!$B$10)-'設定'!$B$9,MONTH('設定'!$B$10),DAY('設定'!$B$10)))</x:f>
        <x:v>0</x:v>
      </x:c>
      <x:c r="AB2377" s="55" t="b">
        <x:v>0</x:v>
      </x:c>
      <x:c r="AC2377" s="55" t="b">
        <x:v>0</x:v>
      </x:c>
      <x:c r="AD2377" s="50" t="n">
        <x:f>IF(X2377,1,0)+IF(Z2377,1,0)+IF(AA2377,1,0)+IF(AB2377,1,0)</x:f>
        <x:v>0</x:v>
      </x:c>
      <x:c r="AE2377" s="50" t="n">
        <x:f>IF(Y2377,1,0)+IF(Z2377,1,0)+IF(AA2377,1,0)+IF(AB2377,1,0)</x:f>
        <x:v>0</x:v>
      </x:c>
      <x:c r="AF2377" s="50" t="n">
        <x:f>IF(Y2377,1,0)+IF(Z2377,1,0)+IF(AA2377,1,0)+IF(AC2377,1,0)</x:f>
        <x:v>0</x:v>
      </x:c>
      <x:c r="AG2377" s="53" t="n">
        <x:v>44348</x:v>
      </x:c>
      <x:c r="AH2377" s="50" t="str">
        <x:v>S100W2RY</x:v>
      </x:c>
      <x:c r="AI2377" s="50" t="str">
        <x:v>NetSalesSummaryOfBusinessResults</x:v>
      </x:c>
      <x:c r="AJ2377" s="50" t="str">
        <x:v>OperatingIncome</x:v>
      </x:c>
      <x:c r="AK2377" s="53" t="n">
        <x:v>45747</x:v>
      </x:c>
      <x:c r="AL2377" s="50" t="str">
        <x:v>365/365/365/366/365</x:v>
      </x:c>
      <x:c r="AM2377" s="51" t="n">
        <x:v>3002200</x:v>
      </x:c>
      <x:c r="AN2377" s="51" t="n">
        <x:v>1221</x:v>
      </x:c>
      <x:c r="AO2377" s="51" t="n">
        <x:f>IFERROR(AM2377*AN2377,"")</x:f>
        <x:v>3665686200</x:v>
      </x:c>
      <x:c r="AP2377" s="56" t="n">
        <x:f>IFERROR(AO2377/(K2377*1000000),"")</x:f>
        <x:v>0.30294927272727273</x:v>
      </x:c>
      <x:c r="AQ2377" s="57" t="n">
        <x:v>3422768.3333333335</x:v>
      </x:c>
      <x:c r="AR2377" s="52" t="n">
        <x:v>0.2538158572506955</x:v>
      </x:c>
      <x:c r="AS2377" s="52" t="n">
        <x:v>-0.166666623701208</x:v>
      </x:c>
      <x:c r="AT2377" s="55" t="b">
        <x:v>0</x:v>
      </x:c>
      <x:c r="AU2377" s="50" t="str">
        <x:v>low_liquidity</x:v>
      </x:c>
      <x:c r="AV2377" s="58" t="n">
        <x:v>-0.0574678081157197</x:v>
      </x:c>
      <x:c r="AW2377" s="50" t="n">
        <x:v>2315</x:v>
      </x:c>
      <x:c r="AX2377" s="50" t="str">
        <x:v>Core Moat</x:v>
      </x:c>
      <x:c r="AY2377" s="50" t="str">
        <x:v>既存適格性フィルター不通過: low_liquidity / 60日平均売買代金2,000万円未満</x:v>
      </x:c>
      <x:c r="AZ2377" s="59" t="str">
        <x:v>2025-06-26 13:24</x:v>
      </x:c>
      <x:c r="BA2377" s="53" t="n">
        <x:v>22555</x:v>
      </x:c>
      <x:c r="BB2377" s="50"/>
      <x:c r="BC2377" s="50"/>
      <x:c r="BD2377" s="50"/>
    </x:row>
    <x:row r="2378">
      <x:c r="A2378" s="50" t="n">
        <x:v>2377</x:v>
      </x:c>
      <x:c r="B2378" s="50" t="str">
        <x:v>7942</x:v>
      </x:c>
      <x:c r="C2378" s="50" t="str">
        <x:v>7942.T</x:v>
      </x:c>
      <x:c r="D2378" s="50" t="str">
        <x:v>JSP Corporation</x:v>
      </x:c>
      <x:c r="E2378" s="50" t="str">
        <x:v>Prime Market (Domestic)</x:v>
      </x:c>
      <x:c r="F2378" s="50" t="str">
        <x:v>Chemicals</x:v>
      </x:c>
      <x:c r="G2378" s="51" t="n">
        <x:v>102668</x:v>
      </x:c>
      <x:c r="H2378" s="51" t="n">
        <x:v>114125</x:v>
      </x:c>
      <x:c r="I2378" s="51" t="n">
        <x:v>131714</x:v>
      </x:c>
      <x:c r="J2378" s="51" t="n">
        <x:v>135051</x:v>
      </x:c>
      <x:c r="K2378" s="51" t="n">
        <x:v>142250</x:v>
      </x:c>
      <x:c r="L2378" s="52" t="n">
        <x:f>IFERROR(H2378/G2378-1,"")</x:f>
        <x:v>0.11159270658822606</x:v>
      </x:c>
      <x:c r="M2378" s="52" t="n">
        <x:f>IFERROR(I2378/H2378-1,"")</x:f>
        <x:v>0.15412048192771088</x:v>
      </x:c>
      <x:c r="N2378" s="52" t="n">
        <x:f>IFERROR(J2378/I2378-1,"")</x:f>
        <x:v>0.025335195954871992</x:v>
      </x:c>
      <x:c r="O2378" s="52" t="n">
        <x:f>IFERROR(K2378/J2378-1,"")</x:f>
        <x:v>0.05330578818372311</x:v>
      </x:c>
      <x:c r="P2378" s="52" t="n">
        <x:f>IFERROR((K2378/G2378)^(1/4)-1,"")</x:f>
        <x:v>0.08493643274365348</x:v>
      </x:c>
      <x:c r="Q2378" s="51" t="n">
        <x:v>6888</x:v>
      </x:c>
      <x:c r="R2378" s="52" t="n">
        <x:f>IFERROR(Q2378/K2378,"")</x:f>
        <x:v>0.048421792618629174</x:v>
      </x:c>
      <x:c r="S2378" s="53" t="n">
        <x:v>32905</x:v>
      </x:c>
      <x:c r="T2378" s="50" t="str">
        <x:v>EDINET_company_history</x:v>
      </x:c>
      <x:c r="U2378" s="50" t="str">
        <x:v>三菱瓦斯化学株式会社</x:v>
      </x:c>
      <x:c r="V2378" s="54" t="n">
        <x:v>0.4739</x:v>
      </x:c>
      <x:c r="W2378" s="50" t="str">
        <x:v>大久保 知彦 / 小森 康</x:v>
      </x:c>
      <x:c r="X2378" s="50" t="b">
        <x:f>AND(COUNT(L2378:O2378)=4,L2378&gt;='設定'!$B$6,M2378&gt;='設定'!$B$6,N2378&gt;='設定'!$B$6,O2378&gt;='設定'!$B$6)</x:f>
        <x:v>0</x:v>
      </x:c>
      <x:c r="Y2378" s="50" t="b">
        <x:f>AND(COUNT(G2378:K2378)=5,P2378&gt;='設定'!$B$7)</x:f>
        <x:v>0</x:v>
      </x:c>
      <x:c r="Z2378" s="50" t="b">
        <x:f>AND(ISNUMBER(R2378),R2378&gt;='設定'!$B$8)</x:f>
        <x:v>0</x:v>
      </x:c>
      <x:c r="AA2378" s="50" t="b">
        <x:f>AND(ISNUMBER(S2378),S2378&gt;=DATE(YEAR('設定'!$B$10)-'設定'!$B$9,MONTH('設定'!$B$10),DAY('設定'!$B$10)))</x:f>
        <x:v>0</x:v>
      </x:c>
      <x:c r="AB2378" s="55" t="b">
        <x:v>0</x:v>
      </x:c>
      <x:c r="AC2378" s="55" t="b">
        <x:v>0</x:v>
      </x:c>
      <x:c r="AD2378" s="50" t="n">
        <x:f>IF(X2378,1,0)+IF(Z2378,1,0)+IF(AA2378,1,0)+IF(AB2378,1,0)</x:f>
        <x:v>0</x:v>
      </x:c>
      <x:c r="AE2378" s="50" t="n">
        <x:f>IF(Y2378,1,0)+IF(Z2378,1,0)+IF(AA2378,1,0)+IF(AB2378,1,0)</x:f>
        <x:v>0</x:v>
      </x:c>
      <x:c r="AF2378" s="50" t="n">
        <x:f>IF(Y2378,1,0)+IF(Z2378,1,0)+IF(AA2378,1,0)+IF(AC2378,1,0)</x:f>
        <x:v>0</x:v>
      </x:c>
      <x:c r="AG2378" s="53" t="n">
        <x:v>44348</x:v>
      </x:c>
      <x:c r="AH2378" s="50" t="str">
        <x:v>S100W6DX</x:v>
      </x:c>
      <x:c r="AI2378" s="50" t="str">
        <x:v>NetSalesSummaryOfBusinessResults</x:v>
      </x:c>
      <x:c r="AJ2378" s="50" t="str">
        <x:v>OperatingIncome</x:v>
      </x:c>
      <x:c r="AK2378" s="53" t="n">
        <x:v>45747</x:v>
      </x:c>
      <x:c r="AL2378" s="50" t="str">
        <x:v>365/365/365/366/365</x:v>
      </x:c>
      <x:c r="AM2378" s="51" t="n">
        <x:v>26207373</x:v>
      </x:c>
      <x:c r="AN2378" s="51" t="n">
        <x:v>2569</x:v>
      </x:c>
      <x:c r="AO2378" s="51" t="n">
        <x:f>IFERROR(AM2378*AN2378,"")</x:f>
        <x:v>67326741237</x:v>
      </x:c>
      <x:c r="AP2378" s="56" t="n">
        <x:f>IFERROR(AO2378/(K2378*1000000),"")</x:f>
        <x:v>0.47329870816871705</x:v>
      </x:c>
      <x:c r="AQ2378" s="57" t="n">
        <x:v>226544830</x:v>
      </x:c>
      <x:c r="AR2378" s="52" t="n">
        <x:v>0.2361680095630628</x:v>
      </x:c>
      <x:c r="AS2378" s="52" t="n">
        <x:v>-0.2801004612549493</x:v>
      </x:c>
      <x:c r="AT2378" s="55" t="b">
        <x:v>1</x:v>
      </x:c>
      <x:c r="AU2378" s="50"/>
      <x:c r="AV2378" s="58" t="n">
        <x:v>0.218707679587633</x:v>
      </x:c>
      <x:c r="AW2378" s="50" t="n">
        <x:v>635</x:v>
      </x:c>
      <x:c r="AX2378" s="50" t="str">
        <x:v>Future Moat</x:v>
      </x:c>
      <x:c r="AY2378" s="50" t="str">
        <x:v>目立つ機械的警告なし（定性確認は別途必要）</x:v>
      </x:c>
      <x:c r="AZ2378" s="59" t="str">
        <x:v>2025-06-27 13:13</x:v>
      </x:c>
      <x:c r="BA2378" s="53" t="n">
        <x:v>32905</x:v>
      </x:c>
      <x:c r="BB2378" s="50"/>
      <x:c r="BC2378" s="50"/>
      <x:c r="BD2378" s="50" t="str">
        <x:v>TOPIX Small 2</x:v>
      </x:c>
    </x:row>
    <x:row r="2379">
      <x:c r="A2379" s="50" t="n">
        <x:v>2378</x:v>
      </x:c>
      <x:c r="B2379" s="50" t="str">
        <x:v>8151</x:v>
      </x:c>
      <x:c r="C2379" s="50" t="str">
        <x:v>8151.T</x:v>
      </x:c>
      <x:c r="D2379" s="50" t="str">
        <x:v>TOYO Corporation</x:v>
      </x:c>
      <x:c r="E2379" s="50" t="str">
        <x:v>Prime Market (Domestic)</x:v>
      </x:c>
      <x:c r="F2379" s="50" t="str">
        <x:v>Wholesale Trade</x:v>
      </x:c>
      <x:c r="G2379" s="51" t="n">
        <x:v>23511.633</x:v>
      </x:c>
      <x:c r="H2379" s="51" t="n">
        <x:v>26490.197</x:v>
      </x:c>
      <x:c r="I2379" s="51" t="n">
        <x:v>28172.589</x:v>
      </x:c>
      <x:c r="J2379" s="51" t="n">
        <x:v>35042.582</x:v>
      </x:c>
      <x:c r="K2379" s="51" t="n">
        <x:v>32559.176</x:v>
      </x:c>
      <x:c r="L2379" s="52" t="n">
        <x:f>IFERROR(H2379/G2379-1,"")</x:f>
        <x:v>0.12668469263704485</x:v>
      </x:c>
      <x:c r="M2379" s="52" t="n">
        <x:f>IFERROR(I2379/H2379-1,"")</x:f>
        <x:v>0.06350998446708411</x:v>
      </x:c>
      <x:c r="N2379" s="52" t="n">
        <x:f>IFERROR(J2379/I2379-1,"")</x:f>
        <x:v>0.24385380413564417</x:v>
      </x:c>
      <x:c r="O2379" s="52" t="n">
        <x:f>IFERROR(K2379/J2379-1,"")</x:f>
        <x:v>-0.07086823682113386</x:v>
      </x:c>
      <x:c r="P2379" s="52" t="n">
        <x:f>IFERROR((K2379/G2379)^(1/4)-1,"")</x:f>
        <x:v>0.08479494509564867</x:v>
      </x:c>
      <x:c r="Q2379" s="51" t="n">
        <x:v>1914.644</x:v>
      </x:c>
      <x:c r="R2379" s="52" t="n">
        <x:f>IFERROR(Q2379/K2379,"")</x:f>
        <x:v>0.058805050840352965</x:v>
      </x:c>
      <x:c r="S2379" s="53" t="n">
        <x:v>30987</x:v>
      </x:c>
      <x:c r="T2379" s="50" t="str">
        <x:v>EDINET_company_history</x:v>
      </x:c>
      <x:c r="U2379" s="50" t="str">
        <x:v>日本マスタートラスト信託銀行株式会社（信託口）</x:v>
      </x:c>
      <x:c r="V2379" s="54" t="n">
        <x:v>0.1569</x:v>
      </x:c>
      <x:c r="W2379" s="50" t="str">
        <x:v>高野 俊也</x:v>
      </x:c>
      <x:c r="X2379" s="50" t="b">
        <x:f>AND(COUNT(L2379:O2379)=4,L2379&gt;='設定'!$B$6,M2379&gt;='設定'!$B$6,N2379&gt;='設定'!$B$6,O2379&gt;='設定'!$B$6)</x:f>
        <x:v>0</x:v>
      </x:c>
      <x:c r="Y2379" s="50" t="b">
        <x:f>AND(COUNT(G2379:K2379)=5,P2379&gt;='設定'!$B$7)</x:f>
        <x:v>0</x:v>
      </x:c>
      <x:c r="Z2379" s="50" t="b">
        <x:f>AND(ISNUMBER(R2379),R2379&gt;='設定'!$B$8)</x:f>
        <x:v>0</x:v>
      </x:c>
      <x:c r="AA2379" s="50" t="b">
        <x:f>AND(ISNUMBER(S2379),S2379&gt;=DATE(YEAR('設定'!$B$10)-'設定'!$B$9,MONTH('設定'!$B$10),DAY('設定'!$B$10)))</x:f>
        <x:v>0</x:v>
      </x:c>
      <x:c r="AB2379" s="55" t="b">
        <x:v>0</x:v>
      </x:c>
      <x:c r="AC2379" s="55" t="b">
        <x:v>0</x:v>
      </x:c>
      <x:c r="AD2379" s="50" t="n">
        <x:f>IF(X2379,1,0)+IF(Z2379,1,0)+IF(AA2379,1,0)+IF(AB2379,1,0)</x:f>
        <x:v>0</x:v>
      </x:c>
      <x:c r="AE2379" s="50" t="n">
        <x:f>IF(Y2379,1,0)+IF(Z2379,1,0)+IF(AA2379,1,0)+IF(AB2379,1,0)</x:f>
        <x:v>0</x:v>
      </x:c>
      <x:c r="AF2379" s="50" t="n">
        <x:f>IF(Y2379,1,0)+IF(Z2379,1,0)+IF(AA2379,1,0)+IF(AC2379,1,0)</x:f>
        <x:v>0</x:v>
      </x:c>
      <x:c r="AG2379" s="53" t="n">
        <x:v>44348</x:v>
      </x:c>
      <x:c r="AH2379" s="50" t="str">
        <x:v>S100X93C</x:v>
      </x:c>
      <x:c r="AI2379" s="50" t="str">
        <x:v>NetSalesSummaryOfBusinessResults</x:v>
      </x:c>
      <x:c r="AJ2379" s="50" t="str">
        <x:v>OperatingIncome</x:v>
      </x:c>
      <x:c r="AK2379" s="53" t="n">
        <x:v>45930</x:v>
      </x:c>
      <x:c r="AL2379" s="50" t="str">
        <x:v>365/365/365/366/365</x:v>
      </x:c>
      <x:c r="AM2379" s="51" t="n">
        <x:v>21547900</x:v>
      </x:c>
      <x:c r="AN2379" s="51" t="n">
        <x:v>2085</x:v>
      </x:c>
      <x:c r="AO2379" s="51" t="n">
        <x:f>IFERROR(AM2379*AN2379,"")</x:f>
        <x:v>44927371500</x:v>
      </x:c>
      <x:c r="AP2379" s="56" t="n">
        <x:f>IFERROR(AO2379/(K2379*1000000),"")</x:f>
        <x:v>1.3798681975244091</x:v>
      </x:c>
      <x:c r="AQ2379" s="57" t="n">
        <x:v>235796443.33333337</x:v>
      </x:c>
      <x:c r="AR2379" s="52" t="n">
        <x:v>0.2574299499896235</x:v>
      </x:c>
      <x:c r="AS2379" s="52" t="n">
        <x:v>-0.2998537675763764</x:v>
      </x:c>
      <x:c r="AT2379" s="55" t="b">
        <x:v>1</x:v>
      </x:c>
      <x:c r="AU2379" s="50"/>
      <x:c r="AV2379" s="58" t="n">
        <x:v>0.0186337263936511</x:v>
      </x:c>
      <x:c r="AW2379" s="50" t="n">
        <x:v>1730</x:v>
      </x:c>
      <x:c r="AX2379" s="50" t="str">
        <x:v>Core Moat</x:v>
      </x:c>
      <x:c r="AY2379" s="50" t="str">
        <x:v>目立つ機械的警告なし（定性確認は別途必要）</x:v>
      </x:c>
      <x:c r="AZ2379" s="59" t="str">
        <x:v>2025-12-18 09:00</x:v>
      </x:c>
      <x:c r="BA2379" s="53" t="n">
        <x:v>30987</x:v>
      </x:c>
      <x:c r="BB2379" s="50"/>
      <x:c r="BC2379" s="50"/>
      <x:c r="BD2379" s="50" t="str">
        <x:v>TOPIX Small 2</x:v>
      </x:c>
    </x:row>
    <x:row r="2380">
      <x:c r="A2380" s="50" t="n">
        <x:v>2379</x:v>
      </x:c>
      <x:c r="B2380" s="50" t="str">
        <x:v>9934</x:v>
      </x:c>
      <x:c r="C2380" s="50" t="str">
        <x:v>9934.T</x:v>
      </x:c>
      <x:c r="D2380" s="50" t="str">
        <x:v>INABA DENKISANGYO CO.,LTD.</x:v>
      </x:c>
      <x:c r="E2380" s="50" t="str">
        <x:v>Prime Market (Domestic)</x:v>
      </x:c>
      <x:c r="F2380" s="50" t="str">
        <x:v>Wholesale Trade</x:v>
      </x:c>
      <x:c r="G2380" s="51" t="n">
        <x:v>277369</x:v>
      </x:c>
      <x:c r="H2380" s="51" t="n">
        <x:v>289071</x:v>
      </x:c>
      <x:c r="I2380" s="51" t="n">
        <x:v>316947</x:v>
      </x:c>
      <x:c r="J2380" s="51" t="n">
        <x:v>345369</x:v>
      </x:c>
      <x:c r="K2380" s="51" t="n">
        <x:v>384012</x:v>
      </x:c>
      <x:c r="L2380" s="52" t="n">
        <x:f>IFERROR(H2380/G2380-1,"")</x:f>
        <x:v>0.04218928575291403</x:v>
      </x:c>
      <x:c r="M2380" s="52" t="n">
        <x:f>IFERROR(I2380/H2380-1,"")</x:f>
        <x:v>0.09643305623877874</x:v>
      </x:c>
      <x:c r="N2380" s="52" t="n">
        <x:f>IFERROR(J2380/I2380-1,"")</x:f>
        <x:v>0.08967429885753764</x:v>
      </x:c>
      <x:c r="O2380" s="52" t="n">
        <x:f>IFERROR(K2380/J2380-1,"")</x:f>
        <x:v>0.11188902304491721</x:v>
      </x:c>
      <x:c r="P2380" s="52" t="n">
        <x:f>IFERROR((K2380/G2380)^(1/4)-1,"")</x:f>
        <x:v>0.08473016814744017</x:v>
      </x:c>
      <x:c r="Q2380" s="51" t="n">
        <x:v>25556</x:v>
      </x:c>
      <x:c r="R2380" s="52" t="n">
        <x:f>IFERROR(Q2380/K2380,"")</x:f>
        <x:v>0.0665500036457194</x:v>
      </x:c>
      <x:c r="S2380" s="53" t="n">
        <x:v>34001</x:v>
      </x:c>
      <x:c r="T2380" s="50" t="str">
        <x:v>EDINET_company_history</x:v>
      </x:c>
      <x:c r="U2380" s="50" t="str">
        <x:v>日本マスタートラスト信託銀行株式会社（信託口）</x:v>
      </x:c>
      <x:c r="V2380" s="54" t="n">
        <x:v>0.1489</x:v>
      </x:c>
      <x:c r="W2380" s="50" t="str">
        <x:v>喜多 肇一 / 玉垣 雅之</x:v>
      </x:c>
      <x:c r="X2380" s="50" t="b">
        <x:f>AND(COUNT(L2380:O2380)=4,L2380&gt;='設定'!$B$6,M2380&gt;='設定'!$B$6,N2380&gt;='設定'!$B$6,O2380&gt;='設定'!$B$6)</x:f>
        <x:v>0</x:v>
      </x:c>
      <x:c r="Y2380" s="50" t="b">
        <x:f>AND(COUNT(G2380:K2380)=5,P2380&gt;='設定'!$B$7)</x:f>
        <x:v>0</x:v>
      </x:c>
      <x:c r="Z2380" s="50" t="b">
        <x:f>AND(ISNUMBER(R2380),R2380&gt;='設定'!$B$8)</x:f>
        <x:v>0</x:v>
      </x:c>
      <x:c r="AA2380" s="50" t="b">
        <x:f>AND(ISNUMBER(S2380),S2380&gt;=DATE(YEAR('設定'!$B$10)-'設定'!$B$9,MONTH('設定'!$B$10),DAY('設定'!$B$10)))</x:f>
        <x:v>0</x:v>
      </x:c>
      <x:c r="AB2380" s="55" t="b">
        <x:v>0</x:v>
      </x:c>
      <x:c r="AC2380" s="55" t="b">
        <x:v>0</x:v>
      </x:c>
      <x:c r="AD2380" s="50" t="n">
        <x:f>IF(X2380,1,0)+IF(Z2380,1,0)+IF(AA2380,1,0)+IF(AB2380,1,0)</x:f>
        <x:v>0</x:v>
      </x:c>
      <x:c r="AE2380" s="50" t="n">
        <x:f>IF(Y2380,1,0)+IF(Z2380,1,0)+IF(AA2380,1,0)+IF(AB2380,1,0)</x:f>
        <x:v>0</x:v>
      </x:c>
      <x:c r="AF2380" s="50" t="n">
        <x:f>IF(Y2380,1,0)+IF(Z2380,1,0)+IF(AA2380,1,0)+IF(AC2380,1,0)</x:f>
        <x:v>0</x:v>
      </x:c>
      <x:c r="AG2380" s="53" t="n">
        <x:v>44348</x:v>
      </x:c>
      <x:c r="AH2380" s="50" t="str">
        <x:v>S100W2KD</x:v>
      </x:c>
      <x:c r="AI2380" s="50" t="str">
        <x:v>NetSalesSummaryOfBusinessResults</x:v>
      </x:c>
      <x:c r="AJ2380" s="50" t="str">
        <x:v>OperatingIncome</x:v>
      </x:c>
      <x:c r="AK2380" s="53" t="n">
        <x:v>45747</x:v>
      </x:c>
      <x:c r="AL2380" s="50" t="str">
        <x:v>365/365/365/366/365</x:v>
      </x:c>
      <x:c r="AM2380" s="51" t="n">
        <x:v>56116600</x:v>
      </x:c>
      <x:c r="AN2380" s="51" t="n">
        <x:v>2707</x:v>
      </x:c>
      <x:c r="AO2380" s="51" t="n">
        <x:f>IFERROR(AM2380*AN2380,"")</x:f>
        <x:v>151907636200</x:v>
      </x:c>
      <x:c r="AP2380" s="56" t="n">
        <x:f>IFERROR(AO2380/(K2380*1000000),"")</x:f>
        <x:v>0.39558044071539433</x:v>
      </x:c>
      <x:c r="AQ2380" s="57" t="n">
        <x:v>532289361.6666667</x:v>
      </x:c>
      <x:c r="AR2380" s="52" t="n">
        <x:v>0.2006560983587296</x:v>
      </x:c>
      <x:c r="AS2380" s="52" t="n">
        <x:v>-0.1811506481574795</x:v>
      </x:c>
      <x:c r="AT2380" s="55" t="b">
        <x:v>1</x:v>
      </x:c>
      <x:c r="AU2380" s="50"/>
      <x:c r="AV2380" s="58" t="n">
        <x:v>0.096594572007045</x:v>
      </x:c>
      <x:c r="AW2380" s="50" t="n">
        <x:v>1260</x:v>
      </x:c>
      <x:c r="AX2380" s="50" t="str">
        <x:v>Core Moat</x:v>
      </x:c>
      <x:c r="AY2380" s="50" t="str">
        <x:v>目立つ機械的警告なし（定性確認は別途必要）</x:v>
      </x:c>
      <x:c r="AZ2380" s="59" t="str">
        <x:v>2025-06-24 13:08</x:v>
      </x:c>
      <x:c r="BA2380" s="53" t="n">
        <x:v>34001</x:v>
      </x:c>
      <x:c r="BB2380" s="50"/>
      <x:c r="BC2380" s="50"/>
      <x:c r="BD2380" s="50" t="str">
        <x:v>TOPIX Mid400</x:v>
      </x:c>
    </x:row>
    <x:row r="2381">
      <x:c r="A2381" s="50" t="n">
        <x:v>2380</x:v>
      </x:c>
      <x:c r="B2381" s="50" t="str">
        <x:v>6800</x:v>
      </x:c>
      <x:c r="C2381" s="50" t="str">
        <x:v>6800.T</x:v>
      </x:c>
      <x:c r="D2381" s="50" t="str">
        <x:v>YOKOWO CO.,LTD.</x:v>
      </x:c>
      <x:c r="E2381" s="50" t="str">
        <x:v>Prime Market (Domestic)</x:v>
      </x:c>
      <x:c r="F2381" s="50" t="str">
        <x:v>Electric Appliances</x:v>
      </x:c>
      <x:c r="G2381" s="51" t="n">
        <x:v>59976</x:v>
      </x:c>
      <x:c r="H2381" s="51" t="n">
        <x:v>66848</x:v>
      </x:c>
      <x:c r="I2381" s="51" t="n">
        <x:v>77962</x:v>
      </x:c>
      <x:c r="J2381" s="51" t="n">
        <x:v>76895</x:v>
      </x:c>
      <x:c r="K2381" s="51" t="n">
        <x:v>82884</x:v>
      </x:c>
      <x:c r="L2381" s="52" t="n">
        <x:f>IFERROR(H2381/G2381-1,"")</x:f>
        <x:v>0.11457916499933307</x:v>
      </x:c>
      <x:c r="M2381" s="52" t="n">
        <x:f>IFERROR(I2381/H2381-1,"")</x:f>
        <x:v>0.1662577788415509</x:v>
      </x:c>
      <x:c r="N2381" s="52" t="n">
        <x:f>IFERROR(J2381/I2381-1,"")</x:f>
        <x:v>-0.013686154793360883</x:v>
      </x:c>
      <x:c r="O2381" s="52" t="n">
        <x:f>IFERROR(K2381/J2381-1,"")</x:f>
        <x:v>0.07788542818128619</x:v>
      </x:c>
      <x:c r="P2381" s="52" t="n">
        <x:f>IFERROR((K2381/G2381)^(1/4)-1,"")</x:f>
        <x:v>0.08423469666757621</x:v>
      </x:c>
      <x:c r="Q2381" s="51" t="n">
        <x:v>4226</x:v>
      </x:c>
      <x:c r="R2381" s="52" t="n">
        <x:f>IFERROR(Q2381/K2381,"")</x:f>
        <x:v>0.050986921480623525</x:v>
      </x:c>
      <x:c r="S2381" s="53" t="n">
        <x:v>44348</x:v>
      </x:c>
      <x:c r="T2381" s="50" t="str">
        <x:v>not_identified_before_local_window</x:v>
      </x:c>
      <x:c r="U2381" s="50" t="str">
        <x:v>日本マスタートラスト信託銀行株式会社</x:v>
      </x:c>
      <x:c r="V2381" s="54" t="n">
        <x:v>0.1923</x:v>
      </x:c>
      <x:c r="W2381" s="50" t="str">
        <x:v>徳間 孝之</x:v>
      </x:c>
      <x:c r="X2381" s="50" t="b">
        <x:f>AND(COUNT(L2381:O2381)=4,L2381&gt;='設定'!$B$6,M2381&gt;='設定'!$B$6,N2381&gt;='設定'!$B$6,O2381&gt;='設定'!$B$6)</x:f>
        <x:v>0</x:v>
      </x:c>
      <x:c r="Y2381" s="50" t="b">
        <x:f>AND(COUNT(G2381:K2381)=5,P2381&gt;='設定'!$B$7)</x:f>
        <x:v>0</x:v>
      </x:c>
      <x:c r="Z2381" s="50" t="b">
        <x:f>AND(ISNUMBER(R2381),R2381&gt;='設定'!$B$8)</x:f>
        <x:v>0</x:v>
      </x:c>
      <x:c r="AA2381" s="50" t="b">
        <x:f>AND(ISNUMBER(S2381),S2381&gt;=DATE(YEAR('設定'!$B$10)-'設定'!$B$9,MONTH('設定'!$B$10),DAY('設定'!$B$10)))</x:f>
        <x:v>0</x:v>
      </x:c>
      <x:c r="AB2381" s="55" t="b">
        <x:v>0</x:v>
      </x:c>
      <x:c r="AC2381" s="55" t="b">
        <x:v>0</x:v>
      </x:c>
      <x:c r="AD2381" s="50" t="n">
        <x:f>IF(X2381,1,0)+IF(Z2381,1,0)+IF(AA2381,1,0)+IF(AB2381,1,0)</x:f>
        <x:v>0</x:v>
      </x:c>
      <x:c r="AE2381" s="50" t="n">
        <x:f>IF(Y2381,1,0)+IF(Z2381,1,0)+IF(AA2381,1,0)+IF(AB2381,1,0)</x:f>
        <x:v>0</x:v>
      </x:c>
      <x:c r="AF2381" s="50" t="n">
        <x:f>IF(Y2381,1,0)+IF(Z2381,1,0)+IF(AA2381,1,0)+IF(AC2381,1,0)</x:f>
        <x:v>0</x:v>
      </x:c>
      <x:c r="AG2381" s="53" t="n">
        <x:v>44348</x:v>
      </x:c>
      <x:c r="AH2381" s="50" t="str">
        <x:v>S100W2TG</x:v>
      </x:c>
      <x:c r="AI2381" s="50" t="str">
        <x:v>NetSalesSummaryOfBusinessResults</x:v>
      </x:c>
      <x:c r="AJ2381" s="50" t="str">
        <x:v>OperatingIncome</x:v>
      </x:c>
      <x:c r="AK2381" s="53" t="n">
        <x:v>45747</x:v>
      </x:c>
      <x:c r="AL2381" s="50" t="str">
        <x:v>365/365/365/366/365</x:v>
      </x:c>
      <x:c r="AM2381" s="51" t="n">
        <x:v>23310778</x:v>
      </x:c>
      <x:c r="AN2381" s="51" t="n">
        <x:v>5170</x:v>
      </x:c>
      <x:c r="AO2381" s="51" t="n">
        <x:f>IFERROR(AM2381*AN2381,"")</x:f>
        <x:v>120516722260</x:v>
      </x:c>
      <x:c r="AP2381" s="56" t="n">
        <x:f>IFERROR(AO2381/(K2381*1000000),"")</x:f>
        <x:v>1.4540408554123836</x:v>
      </x:c>
      <x:c r="AQ2381" s="57" t="n">
        <x:v>835476995</x:v>
      </x:c>
      <x:c r="AR2381" s="52" t="n">
        <x:v>0.425757660455745</x:v>
      </x:c>
      <x:c r="AS2381" s="52" t="n">
        <x:v>-0.6154404403033261</x:v>
      </x:c>
      <x:c r="AT2381" s="55" t="b">
        <x:v>1</x:v>
      </x:c>
      <x:c r="AU2381" s="50"/>
      <x:c r="AV2381" s="58" t="n">
        <x:v>0.7004234832402013</x:v>
      </x:c>
      <x:c r="AW2381" s="50" t="n">
        <x:v>13</x:v>
      </x:c>
      <x:c r="AX2381" s="50" t="str">
        <x:v>Future Moat</x:v>
      </x:c>
      <x:c r="AY2381" s="50" t="str">
        <x:v>ローカル5年最大下落率-60%以下</x:v>
      </x:c>
      <x:c r="AZ2381" s="59" t="str">
        <x:v>2025-06-24 15:13</x:v>
      </x:c>
      <x:c r="BA2381" s="53"/>
      <x:c r="BB2381" s="50"/>
      <x:c r="BC2381" s="50"/>
      <x:c r="BD2381" s="50" t="str">
        <x:v>TOPIX Small 2</x:v>
      </x:c>
    </x:row>
    <x:row r="2382">
      <x:c r="A2382" s="50" t="n">
        <x:v>2381</x:v>
      </x:c>
      <x:c r="B2382" s="50" t="str">
        <x:v>9633</x:v>
      </x:c>
      <x:c r="C2382" s="50" t="str">
        <x:v>9633.T</x:v>
      </x:c>
      <x:c r="D2382" s="50" t="str">
        <x:v>TOKYO THEATRES COMPANY,INCORPORATED</x:v>
      </x:c>
      <x:c r="E2382" s="50" t="str">
        <x:v>Standard Market(Domestic)</x:v>
      </x:c>
      <x:c r="F2382" s="50" t="str">
        <x:v>Real Estate</x:v>
      </x:c>
      <x:c r="G2382" s="51" t="n">
        <x:v>13306.037</x:v>
      </x:c>
      <x:c r="H2382" s="51" t="n">
        <x:v>13056.074</x:v>
      </x:c>
      <x:c r="I2382" s="51" t="n">
        <x:v>16317.111</x:v>
      </x:c>
      <x:c r="J2382" s="51" t="n">
        <x:v>17087.103</x:v>
      </x:c>
      <x:c r="K2382" s="51" t="n">
        <x:v>18387.146</x:v>
      </x:c>
      <x:c r="L2382" s="52" t="n">
        <x:f>IFERROR(H2382/G2382-1,"")</x:f>
        <x:v>-0.018785683520946117</x:v>
      </x:c>
      <x:c r="M2382" s="52" t="n">
        <x:f>IFERROR(I2382/H2382-1,"")</x:f>
        <x:v>0.24977163885560083</x:v>
      </x:c>
      <x:c r="N2382" s="52" t="n">
        <x:f>IFERROR(J2382/I2382-1,"")</x:f>
        <x:v>0.04718923588863233</x:v>
      </x:c>
      <x:c r="O2382" s="52" t="n">
        <x:f>IFERROR(K2382/J2382-1,"")</x:f>
        <x:v>0.076083289250378</x:v>
      </x:c>
      <x:c r="P2382" s="52" t="n">
        <x:f>IFERROR((K2382/G2382)^(1/4)-1,"")</x:f>
        <x:v>0.08421746664068941</x:v>
      </x:c>
      <x:c r="Q2382" s="51" t="n">
        <x:v>267.537</x:v>
      </x:c>
      <x:c r="R2382" s="52" t="n">
        <x:f>IFERROR(Q2382/K2382,"")</x:f>
        <x:v>0.014550218940992798</x:v>
      </x:c>
      <x:c r="S2382" s="53" t="n">
        <x:v>18019</x:v>
      </x:c>
      <x:c r="T2382" s="50" t="str">
        <x:v>EDINET_company_history</x:v>
      </x:c>
      <x:c r="U2382" s="50" t="str">
        <x:v>三井住友信託銀行株式会社</x:v>
      </x:c>
      <x:c r="V2382" s="54" t="n">
        <x:v>0.0506</x:v>
      </x:c>
      <x:c r="W2382" s="50" t="str">
        <x:v>太田 和宏</x:v>
      </x:c>
      <x:c r="X2382" s="50" t="b">
        <x:f>AND(COUNT(L2382:O2382)=4,L2382&gt;='設定'!$B$6,M2382&gt;='設定'!$B$6,N2382&gt;='設定'!$B$6,O2382&gt;='設定'!$B$6)</x:f>
        <x:v>0</x:v>
      </x:c>
      <x:c r="Y2382" s="50" t="b">
        <x:f>AND(COUNT(G2382:K2382)=5,P2382&gt;='設定'!$B$7)</x:f>
        <x:v>0</x:v>
      </x:c>
      <x:c r="Z2382" s="50" t="b">
        <x:f>AND(ISNUMBER(R2382),R2382&gt;='設定'!$B$8)</x:f>
        <x:v>0</x:v>
      </x:c>
      <x:c r="AA2382" s="50" t="b">
        <x:f>AND(ISNUMBER(S2382),S2382&gt;=DATE(YEAR('設定'!$B$10)-'設定'!$B$9,MONTH('設定'!$B$10),DAY('設定'!$B$10)))</x:f>
        <x:v>0</x:v>
      </x:c>
      <x:c r="AB2382" s="55" t="b">
        <x:v>0</x:v>
      </x:c>
      <x:c r="AC2382" s="55" t="b">
        <x:v>0</x:v>
      </x:c>
      <x:c r="AD2382" s="50" t="n">
        <x:f>IF(X2382,1,0)+IF(Z2382,1,0)+IF(AA2382,1,0)+IF(AB2382,1,0)</x:f>
        <x:v>0</x:v>
      </x:c>
      <x:c r="AE2382" s="50" t="n">
        <x:f>IF(Y2382,1,0)+IF(Z2382,1,0)+IF(AA2382,1,0)+IF(AB2382,1,0)</x:f>
        <x:v>0</x:v>
      </x:c>
      <x:c r="AF2382" s="50" t="n">
        <x:f>IF(Y2382,1,0)+IF(Z2382,1,0)+IF(AA2382,1,0)+IF(AC2382,1,0)</x:f>
        <x:v>0</x:v>
      </x:c>
      <x:c r="AG2382" s="53" t="n">
        <x:v>44348</x:v>
      </x:c>
      <x:c r="AH2382" s="50" t="str">
        <x:v>S100W9CX</x:v>
      </x:c>
      <x:c r="AI2382" s="50" t="str">
        <x:v>NetSalesSummaryOfBusinessResults</x:v>
      </x:c>
      <x:c r="AJ2382" s="50" t="str">
        <x:v>OperatingIncome</x:v>
      </x:c>
      <x:c r="AK2382" s="53" t="n">
        <x:v>45747</x:v>
      </x:c>
      <x:c r="AL2382" s="50" t="str">
        <x:v>365/365/365/366/365</x:v>
      </x:c>
      <x:c r="AM2382" s="51" t="n">
        <x:v>6895800</x:v>
      </x:c>
      <x:c r="AN2382" s="51" t="n">
        <x:v>1658</x:v>
      </x:c>
      <x:c r="AO2382" s="51" t="n">
        <x:f>IFERROR(AM2382*AN2382,"")</x:f>
        <x:v>11433236400</x:v>
      </x:c>
      <x:c r="AP2382" s="56" t="n">
        <x:f>IFERROR(AO2382/(K2382*1000000),"")</x:f>
        <x:v>0.621805928989741</x:v>
      </x:c>
      <x:c r="AQ2382" s="57" t="n">
        <x:v>16655906.666666666</x:v>
      </x:c>
      <x:c r="AR2382" s="52" t="n">
        <x:v>0.1239644171031168</x:v>
      </x:c>
      <x:c r="AS2382" s="52" t="n">
        <x:v>-0.1917360016885838</x:v>
      </x:c>
      <x:c r="AT2382" s="55" t="b">
        <x:v>0</x:v>
      </x:c>
      <x:c r="AU2382" s="50" t="str">
        <x:v>low_liquidity</x:v>
      </x:c>
      <x:c r="AV2382" s="58" t="n">
        <x:v>0.155468503138149</x:v>
      </x:c>
      <x:c r="AW2382" s="50" t="n">
        <x:v>915</x:v>
      </x:c>
      <x:c r="AX2382" s="50" t="str">
        <x:v>Discovery</x:v>
      </x:c>
      <x:c r="AY2382" s="50" t="str">
        <x:v>既存適格性フィルター不通過: low_liquidity / 60日平均売買代金2,000万円未満</x:v>
      </x:c>
      <x:c r="AZ2382" s="59" t="str">
        <x:v>2025-06-30 14:50</x:v>
      </x:c>
      <x:c r="BA2382" s="53" t="n">
        <x:v>18019</x:v>
      </x:c>
      <x:c r="BB2382" s="50"/>
      <x:c r="BC2382" s="50"/>
      <x:c r="BD2382" s="50"/>
    </x:row>
    <x:row r="2383">
      <x:c r="A2383" s="50" t="n">
        <x:v>2382</x:v>
      </x:c>
      <x:c r="B2383" s="50" t="str">
        <x:v>2742</x:v>
      </x:c>
      <x:c r="C2383" s="50" t="str">
        <x:v>2742.T</x:v>
      </x:c>
      <x:c r="D2383" s="50" t="str">
        <x:v>HALOWS CO.,LTD.</x:v>
      </x:c>
      <x:c r="E2383" s="50" t="str">
        <x:v>Prime Market (Domestic)</x:v>
      </x:c>
      <x:c r="F2383" s="50" t="str">
        <x:v>Retail Trade</x:v>
      </x:c>
      <x:c r="G2383" s="51" t="n">
        <x:v>163374</x:v>
      </x:c>
      <x:c r="H2383" s="51" t="n">
        <x:v>174107</x:v>
      </x:c>
      <x:c r="I2383" s="51" t="n">
        <x:v>195444</x:v>
      </x:c>
      <x:c r="J2383" s="51" t="n">
        <x:v>210752</x:v>
      </x:c>
      <x:c r="K2383" s="51" t="n">
        <x:v>225719</x:v>
      </x:c>
      <x:c r="L2383" s="52" t="n">
        <x:f>IFERROR(H2383/G2383-1,"")</x:f>
        <x:v>0.06569588796258885</x:v>
      </x:c>
      <x:c r="M2383" s="52" t="n">
        <x:f>IFERROR(I2383/H2383-1,"")</x:f>
        <x:v>0.12255107491370243</x:v>
      </x:c>
      <x:c r="N2383" s="52" t="n">
        <x:f>IFERROR(J2383/I2383-1,"")</x:f>
        <x:v>0.07832422586520948</x:v>
      </x:c>
      <x:c r="O2383" s="52" t="n">
        <x:f>IFERROR(K2383/J2383-1,"")</x:f>
        <x:v>0.0710171196477376</x:v>
      </x:c>
      <x:c r="P2383" s="52" t="n">
        <x:f>IFERROR((K2383/G2383)^(1/4)-1,"")</x:f>
        <x:v>0.08416727402777968</x:v>
      </x:c>
      <x:c r="Q2383" s="51" t="n">
        <x:v>12473</x:v>
      </x:c>
      <x:c r="R2383" s="52" t="n">
        <x:f>IFERROR(Q2383/K2383,"")</x:f>
        <x:v>0.055258972439183235</x:v>
      </x:c>
      <x:c r="S2383" s="53" t="n">
        <x:v>38322</x:v>
      </x:c>
      <x:c r="T2383" s="50" t="str">
        <x:v>EDINET_company_history</x:v>
      </x:c>
      <x:c r="U2383" s="50" t="str">
        <x:v>株式会社サンローズ</x:v>
      </x:c>
      <x:c r="V2383" s="54" t="n">
        <x:v>0.228</x:v>
      </x:c>
      <x:c r="W2383" s="50" t="str">
        <x:v>佐 藤 利 行 / 佐 藤 太 志</x:v>
      </x:c>
      <x:c r="X2383" s="50" t="b">
        <x:f>AND(COUNT(L2383:O2383)=4,L2383&gt;='設定'!$B$6,M2383&gt;='設定'!$B$6,N2383&gt;='設定'!$B$6,O2383&gt;='設定'!$B$6)</x:f>
        <x:v>0</x:v>
      </x:c>
      <x:c r="Y2383" s="50" t="b">
        <x:f>AND(COUNT(G2383:K2383)=5,P2383&gt;='設定'!$B$7)</x:f>
        <x:v>0</x:v>
      </x:c>
      <x:c r="Z2383" s="50" t="b">
        <x:f>AND(ISNUMBER(R2383),R2383&gt;='設定'!$B$8)</x:f>
        <x:v>0</x:v>
      </x:c>
      <x:c r="AA2383" s="50" t="b">
        <x:f>AND(ISNUMBER(S2383),S2383&gt;=DATE(YEAR('設定'!$B$10)-'設定'!$B$9,MONTH('設定'!$B$10),DAY('設定'!$B$10)))</x:f>
        <x:v>0</x:v>
      </x:c>
      <x:c r="AB2383" s="55" t="b">
        <x:v>0</x:v>
      </x:c>
      <x:c r="AC2383" s="55" t="b">
        <x:v>0</x:v>
      </x:c>
      <x:c r="AD2383" s="50" t="n">
        <x:f>IF(X2383,1,0)+IF(Z2383,1,0)+IF(AA2383,1,0)+IF(AB2383,1,0)</x:f>
        <x:v>0</x:v>
      </x:c>
      <x:c r="AE2383" s="50" t="n">
        <x:f>IF(Y2383,1,0)+IF(Z2383,1,0)+IF(AA2383,1,0)+IF(AB2383,1,0)</x:f>
        <x:v>0</x:v>
      </x:c>
      <x:c r="AF2383" s="50" t="n">
        <x:f>IF(Y2383,1,0)+IF(Z2383,1,0)+IF(AA2383,1,0)+IF(AC2383,1,0)</x:f>
        <x:v>0</x:v>
      </x:c>
      <x:c r="AG2383" s="53" t="n">
        <x:v>44348</x:v>
      </x:c>
      <x:c r="AH2383" s="50" t="str">
        <x:v>S100Y5WR</x:v>
      </x:c>
      <x:c r="AI2383" s="50" t="str">
        <x:v>OperatingRevenue1SummaryOfBusinessResults</x:v>
      </x:c>
      <x:c r="AJ2383" s="50" t="str">
        <x:v>OperatingIncome</x:v>
      </x:c>
      <x:c r="AK2383" s="53" t="n">
        <x:v>46081</x:v>
      </x:c>
      <x:c r="AL2383" s="50" t="str">
        <x:v>365/365/366/365/365</x:v>
      </x:c>
      <x:c r="AM2383" s="51" t="n">
        <x:v>21346100</x:v>
      </x:c>
      <x:c r="AN2383" s="51" t="n">
        <x:v>3720</x:v>
      </x:c>
      <x:c r="AO2383" s="51" t="n">
        <x:f>IFERROR(AM2383*AN2383,"")</x:f>
        <x:v>79407492000</x:v>
      </x:c>
      <x:c r="AP2383" s="56" t="n">
        <x:f>IFERROR(AO2383/(K2383*1000000),"")</x:f>
        <x:v>0.35179799662412115</x:v>
      </x:c>
      <x:c r="AQ2383" s="57" t="n">
        <x:v>139080066.66666666</x:v>
      </x:c>
      <x:c r="AR2383" s="52" t="n">
        <x:v>0.2574088473423154</x:v>
      </x:c>
      <x:c r="AS2383" s="52" t="n">
        <x:v>-0.2893737099407594</x:v>
      </x:c>
      <x:c r="AT2383" s="55" t="b">
        <x:v>1</x:v>
      </x:c>
      <x:c r="AU2383" s="50"/>
      <x:c r="AV2383" s="58" t="n">
        <x:v>-0.068832157675389</x:v>
      </x:c>
      <x:c r="AW2383" s="50" t="n">
        <x:v>2396</x:v>
      </x:c>
      <x:c r="AX2383" s="50" t="str">
        <x:v>Core Moat</x:v>
      </x:c>
      <x:c r="AY2383" s="50" t="str">
        <x:v>目立つ機械的警告なし（定性確認は別途必要）</x:v>
      </x:c>
      <x:c r="AZ2383" s="59" t="str">
        <x:v>2026-05-25 10:43</x:v>
      </x:c>
      <x:c r="BA2383" s="53" t="n">
        <x:v>38322</x:v>
      </x:c>
      <x:c r="BB2383" s="50"/>
      <x:c r="BC2383" s="50"/>
      <x:c r="BD2383" s="50" t="str">
        <x:v>TOPIX Small 2</x:v>
      </x:c>
    </x:row>
    <x:row r="2384">
      <x:c r="A2384" s="50" t="n">
        <x:v>2383</x:v>
      </x:c>
      <x:c r="B2384" s="50" t="str">
        <x:v>8097</x:v>
      </x:c>
      <x:c r="C2384" s="50" t="str">
        <x:v>8097.T</x:v>
      </x:c>
      <x:c r="D2384" s="50" t="str">
        <x:v>SAN-AI OBBLI CO.,LTD.</x:v>
      </x:c>
      <x:c r="E2384" s="50" t="str">
        <x:v>Prime Market (Domestic)</x:v>
      </x:c>
      <x:c r="F2384" s="50" t="str">
        <x:v>Wholesale Trade</x:v>
      </x:c>
      <x:c r="G2384" s="51" t="n">
        <x:v>473899</x:v>
      </x:c>
      <x:c r="H2384" s="51" t="n">
        <x:v>598731</x:v>
      </x:c>
      <x:c r="I2384" s="51" t="n">
        <x:v>647833</x:v>
      </x:c>
      <x:c r="J2384" s="51" t="n">
        <x:v>659588</x:v>
      </x:c>
      <x:c r="K2384" s="51" t="n">
        <x:v>654404</x:v>
      </x:c>
      <x:c r="L2384" s="52" t="n">
        <x:f>IFERROR(H2384/G2384-1,"")</x:f>
        <x:v>0.26341477825443826</x:v>
      </x:c>
      <x:c r="M2384" s="52" t="n">
        <x:f>IFERROR(I2384/H2384-1,"")</x:f>
        <x:v>0.08201011806637704</x:v>
      </x:c>
      <x:c r="N2384" s="52" t="n">
        <x:f>IFERROR(J2384/I2384-1,"")</x:f>
        <x:v>0.018145108384413966</x:v>
      </x:c>
      <x:c r="O2384" s="52" t="n">
        <x:f>IFERROR(K2384/J2384-1,"")</x:f>
        <x:v>-0.007859451657701522</x:v>
      </x:c>
      <x:c r="P2384" s="52" t="n">
        <x:f>IFERROR((K2384/G2384)^(1/4)-1,"")</x:f>
        <x:v>0.08402684744826283</x:v>
      </x:c>
      <x:c r="Q2384" s="51" t="n">
        <x:v>11808</x:v>
      </x:c>
      <x:c r="R2384" s="52" t="n">
        <x:f>IFERROR(Q2384/K2384,"")</x:f>
        <x:v>0.018043899487166948</x:v>
      </x:c>
      <x:c r="S2384" s="53" t="n">
        <x:v>22555</x:v>
      </x:c>
      <x:c r="T2384" s="50" t="str">
        <x:v>EDINET_company_history</x:v>
      </x:c>
      <x:c r="U2384" s="50" t="str">
        <x:v>公益財団法人市村清新技術財団</x:v>
      </x:c>
      <x:c r="V2384" s="54" t="n">
        <x:v>0.1329</x:v>
      </x:c>
      <x:c r="W2384" s="50" t="str">
        <x:v>金田 凖 / 隼田 洋</x:v>
      </x:c>
      <x:c r="X2384" s="50" t="b">
        <x:f>AND(COUNT(L2384:O2384)=4,L2384&gt;='設定'!$B$6,M2384&gt;='設定'!$B$6,N2384&gt;='設定'!$B$6,O2384&gt;='設定'!$B$6)</x:f>
        <x:v>0</x:v>
      </x:c>
      <x:c r="Y2384" s="50" t="b">
        <x:f>AND(COUNT(G2384:K2384)=5,P2384&gt;='設定'!$B$7)</x:f>
        <x:v>0</x:v>
      </x:c>
      <x:c r="Z2384" s="50" t="b">
        <x:f>AND(ISNUMBER(R2384),R2384&gt;='設定'!$B$8)</x:f>
        <x:v>0</x:v>
      </x:c>
      <x:c r="AA2384" s="50" t="b">
        <x:f>AND(ISNUMBER(S2384),S2384&gt;=DATE(YEAR('設定'!$B$10)-'設定'!$B$9,MONTH('設定'!$B$10),DAY('設定'!$B$10)))</x:f>
        <x:v>0</x:v>
      </x:c>
      <x:c r="AB2384" s="55" t="b">
        <x:v>0</x:v>
      </x:c>
      <x:c r="AC2384" s="55" t="b">
        <x:v>0</x:v>
      </x:c>
      <x:c r="AD2384" s="50" t="n">
        <x:f>IF(X2384,1,0)+IF(Z2384,1,0)+IF(AA2384,1,0)+IF(AB2384,1,0)</x:f>
        <x:v>0</x:v>
      </x:c>
      <x:c r="AE2384" s="50" t="n">
        <x:f>IF(Y2384,1,0)+IF(Z2384,1,0)+IF(AA2384,1,0)+IF(AB2384,1,0)</x:f>
        <x:v>0</x:v>
      </x:c>
      <x:c r="AF2384" s="50" t="n">
        <x:f>IF(Y2384,1,0)+IF(Z2384,1,0)+IF(AA2384,1,0)+IF(AC2384,1,0)</x:f>
        <x:v>0</x:v>
      </x:c>
      <x:c r="AG2384" s="53" t="n">
        <x:v>44348</x:v>
      </x:c>
      <x:c r="AH2384" s="50" t="str">
        <x:v>S100W2Q4</x:v>
      </x:c>
      <x:c r="AI2384" s="50" t="str">
        <x:v>NetSalesSummaryOfBusinessResults</x:v>
      </x:c>
      <x:c r="AJ2384" s="50" t="str">
        <x:v>OperatingIncome</x:v>
      </x:c>
      <x:c r="AK2384" s="53" t="n">
        <x:v>45747</x:v>
      </x:c>
      <x:c r="AL2384" s="50" t="str">
        <x:v>365/365/365/366/365</x:v>
      </x:c>
      <x:c r="AM2384" s="51" t="n">
        <x:v>62317700</x:v>
      </x:c>
      <x:c r="AN2384" s="51" t="n">
        <x:v>2079</x:v>
      </x:c>
      <x:c r="AO2384" s="51" t="n">
        <x:f>IFERROR(AM2384*AN2384,"")</x:f>
        <x:v>129558498300</x:v>
      </x:c>
      <x:c r="AP2384" s="56" t="n">
        <x:f>IFERROR(AO2384/(K2384*1000000),"")</x:f>
        <x:v>0.19797938016882538</x:v>
      </x:c>
      <x:c r="AQ2384" s="57" t="n">
        <x:v>294202571.6666667</x:v>
      </x:c>
      <x:c r="AR2384" s="52" t="n">
        <x:v>0.2891034134072744</x:v>
      </x:c>
      <x:c r="AS2384" s="52" t="n">
        <x:v>-0.447257553027911</x:v>
      </x:c>
      <x:c r="AT2384" s="55" t="b">
        <x:v>1</x:v>
      </x:c>
      <x:c r="AU2384" s="50"/>
      <x:c r="AV2384" s="58" t="n">
        <x:v>-0.1217672361432772</x:v>
      </x:c>
      <x:c r="AW2384" s="50" t="n">
        <x:v>2718</x:v>
      </x:c>
      <x:c r="AX2384" s="50" t="str">
        <x:v>Core Moat</x:v>
      </x:c>
      <x:c r="AY2384" s="50" t="str">
        <x:v>目立つ機械的警告なし（定性確認は別途必要）</x:v>
      </x:c>
      <x:c r="AZ2384" s="59" t="str">
        <x:v>2025-06-25 16:00</x:v>
      </x:c>
      <x:c r="BA2384" s="53" t="n">
        <x:v>22555</x:v>
      </x:c>
      <x:c r="BB2384" s="50"/>
      <x:c r="BC2384" s="50"/>
      <x:c r="BD2384" s="50" t="str">
        <x:v>TOPIX Small 1</x:v>
      </x:c>
    </x:row>
    <x:row r="2385">
      <x:c r="A2385" s="50" t="n">
        <x:v>2384</x:v>
      </x:c>
      <x:c r="B2385" s="50" t="str">
        <x:v>7932</x:v>
      </x:c>
      <x:c r="C2385" s="50" t="str">
        <x:v>7932.T</x:v>
      </x:c>
      <x:c r="D2385" s="50" t="str">
        <x:v>Nippi,Incorporated</x:v>
      </x:c>
      <x:c r="E2385" s="50" t="str">
        <x:v>Standard Market(Domestic)</x:v>
      </x:c>
      <x:c r="F2385" s="50" t="str">
        <x:v>Other Products</x:v>
      </x:c>
      <x:c r="G2385" s="51" t="n">
        <x:v>35595</x:v>
      </x:c>
      <x:c r="H2385" s="51" t="n">
        <x:v>39349</x:v>
      </x:c>
      <x:c r="I2385" s="51" t="n">
        <x:v>44811</x:v>
      </x:c>
      <x:c r="J2385" s="51" t="n">
        <x:v>49046</x:v>
      </x:c>
      <x:c r="K2385" s="51" t="n">
        <x:v>49141</x:v>
      </x:c>
      <x:c r="L2385" s="52" t="n">
        <x:f>IFERROR(H2385/G2385-1,"")</x:f>
        <x:v>0.10546425059699405</x:v>
      </x:c>
      <x:c r="M2385" s="52" t="n">
        <x:f>IFERROR(I2385/H2385-1,"")</x:f>
        <x:v>0.1388091184019924</x:v>
      </x:c>
      <x:c r="N2385" s="52" t="n">
        <x:f>IFERROR(J2385/I2385-1,"")</x:f>
        <x:v>0.09450804489968978</x:v>
      </x:c>
      <x:c r="O2385" s="52" t="n">
        <x:f>IFERROR(K2385/J2385-1,"")</x:f>
        <x:v>0.001936957142274709</x:v>
      </x:c>
      <x:c r="P2385" s="52" t="n">
        <x:f>IFERROR((K2385/G2385)^(1/4)-1,"")</x:f>
        <x:v>0.08396122771547754</x:v>
      </x:c>
      <x:c r="Q2385" s="51" t="n">
        <x:v>3627</x:v>
      </x:c>
      <x:c r="R2385" s="52" t="n">
        <x:f>IFERROR(Q2385/K2385,"")</x:f>
        <x:v>0.07380802181477789</x:v>
      </x:c>
      <x:c r="S2385" s="53" t="n">
        <x:v>40269</x:v>
      </x:c>
      <x:c r="T2385" s="50" t="str">
        <x:v>EDINET_company_history</x:v>
      </x:c>
      <x:c r="U2385" s="50" t="str">
        <x:v>株式会社リーガルコーポレーション</x:v>
      </x:c>
      <x:c r="V2385" s="54" t="n">
        <x:v>0.1445</x:v>
      </x:c>
      <x:c r="W2385" s="50" t="str">
        <x:v>伊 藤 隆 男 / 伊 藤 裕 子</x:v>
      </x:c>
      <x:c r="X2385" s="50" t="b">
        <x:f>AND(COUNT(L2385:O2385)=4,L2385&gt;='設定'!$B$6,M2385&gt;='設定'!$B$6,N2385&gt;='設定'!$B$6,O2385&gt;='設定'!$B$6)</x:f>
        <x:v>0</x:v>
      </x:c>
      <x:c r="Y2385" s="50" t="b">
        <x:f>AND(COUNT(G2385:K2385)=5,P2385&gt;='設定'!$B$7)</x:f>
        <x:v>0</x:v>
      </x:c>
      <x:c r="Z2385" s="50" t="b">
        <x:f>AND(ISNUMBER(R2385),R2385&gt;='設定'!$B$8)</x:f>
        <x:v>0</x:v>
      </x:c>
      <x:c r="AA2385" s="50" t="b">
        <x:f>AND(ISNUMBER(S2385),S2385&gt;=DATE(YEAR('設定'!$B$10)-'設定'!$B$9,MONTH('設定'!$B$10),DAY('設定'!$B$10)))</x:f>
        <x:v>0</x:v>
      </x:c>
      <x:c r="AB2385" s="55" t="b">
        <x:v>0</x:v>
      </x:c>
      <x:c r="AC2385" s="55" t="b">
        <x:v>0</x:v>
      </x:c>
      <x:c r="AD2385" s="50" t="n">
        <x:f>IF(X2385,1,0)+IF(Z2385,1,0)+IF(AA2385,1,0)+IF(AB2385,1,0)</x:f>
        <x:v>0</x:v>
      </x:c>
      <x:c r="AE2385" s="50" t="n">
        <x:f>IF(Y2385,1,0)+IF(Z2385,1,0)+IF(AA2385,1,0)+IF(AB2385,1,0)</x:f>
        <x:v>0</x:v>
      </x:c>
      <x:c r="AF2385" s="50" t="n">
        <x:f>IF(Y2385,1,0)+IF(Z2385,1,0)+IF(AA2385,1,0)+IF(AC2385,1,0)</x:f>
        <x:v>0</x:v>
      </x:c>
      <x:c r="AG2385" s="53" t="n">
        <x:v>44348</x:v>
      </x:c>
      <x:c r="AH2385" s="50" t="str">
        <x:v>S100W3MZ</x:v>
      </x:c>
      <x:c r="AI2385" s="50" t="str">
        <x:v>NetSalesSummaryOfBusinessResults</x:v>
      </x:c>
      <x:c r="AJ2385" s="50" t="str">
        <x:v>OperatingIncome</x:v>
      </x:c>
      <x:c r="AK2385" s="53" t="n">
        <x:v>45747</x:v>
      </x:c>
      <x:c r="AL2385" s="50" t="str">
        <x:v>365/365/365/366/365</x:v>
      </x:c>
      <x:c r="AM2385" s="51" t="n">
        <x:v>2875800</x:v>
      </x:c>
      <x:c r="AN2385" s="51" t="n">
        <x:v>11560</x:v>
      </x:c>
      <x:c r="AO2385" s="51" t="n">
        <x:f>IFERROR(AM2385*AN2385,"")</x:f>
        <x:v>33244248000</x:v>
      </x:c>
      <x:c r="AP2385" s="56" t="n">
        <x:f>IFERROR(AO2385/(K2385*1000000),"")</x:f>
        <x:v>0.676507356382654</x:v>
      </x:c>
      <x:c r="AQ2385" s="57" t="n">
        <x:v>125096716.66666669</x:v>
      </x:c>
      <x:c r="AR2385" s="52" t="n">
        <x:v>0.2910866588549688</x:v>
      </x:c>
      <x:c r="AS2385" s="52" t="n">
        <x:v>-0.3239624981560669</x:v>
      </x:c>
      <x:c r="AT2385" s="55" t="b">
        <x:v>1</x:v>
      </x:c>
      <x:c r="AU2385" s="50"/>
      <x:c r="AV2385" s="58" t="n">
        <x:v>-0.0210690824006313</x:v>
      </x:c>
      <x:c r="AW2385" s="50" t="n">
        <x:v>2051</x:v>
      </x:c>
      <x:c r="AX2385" s="50" t="str">
        <x:v>Core Moat</x:v>
      </x:c>
      <x:c r="AY2385" s="50" t="str">
        <x:v>目立つ機械的警告なし（定性確認は別途必要）</x:v>
      </x:c>
      <x:c r="AZ2385" s="59" t="str">
        <x:v>2025-06-25 10:29</x:v>
      </x:c>
      <x:c r="BA2385" s="53" t="n">
        <x:v>40269</x:v>
      </x:c>
      <x:c r="BB2385" s="50"/>
      <x:c r="BC2385" s="50"/>
      <x:c r="BD2385" s="50"/>
    </x:row>
    <x:row r="2386">
      <x:c r="A2386" s="50" t="n">
        <x:v>2385</x:v>
      </x:c>
      <x:c r="B2386" s="50" t="str">
        <x:v>2162</x:v>
      </x:c>
      <x:c r="C2386" s="50" t="str">
        <x:v>2162.T</x:v>
      </x:c>
      <x:c r="D2386" s="50" t="str">
        <x:v>nms Holdings Corporation</x:v>
      </x:c>
      <x:c r="E2386" s="50" t="str">
        <x:v>Standard Market(Domestic)</x:v>
      </x:c>
      <x:c r="F2386" s="50" t="str">
        <x:v>Services</x:v>
      </x:c>
      <x:c r="G2386" s="51" t="n">
        <x:v>54856.858</x:v>
      </x:c>
      <x:c r="H2386" s="51" t="n">
        <x:v>63277.443</x:v>
      </x:c>
      <x:c r="I2386" s="51" t="n">
        <x:v>79033.542</x:v>
      </x:c>
      <x:c r="J2386" s="51" t="n">
        <x:v>72874.1</x:v>
      </x:c>
      <x:c r="K2386" s="51" t="n">
        <x:v>75707.594</x:v>
      </x:c>
      <x:c r="L2386" s="52" t="n">
        <x:f>IFERROR(H2386/G2386-1,"")</x:f>
        <x:v>0.1535010444819862</x:v>
      </x:c>
      <x:c r="M2386" s="52" t="n">
        <x:f>IFERROR(I2386/H2386-1,"")</x:f>
        <x:v>0.24900024800306797</x:v>
      </x:c>
      <x:c r="N2386" s="52" t="n">
        <x:f>IFERROR(J2386/I2386-1,"")</x:f>
        <x:v>-0.07793453063257616</x:v>
      </x:c>
      <x:c r="O2386" s="52" t="n">
        <x:f>IFERROR(K2386/J2386-1,"")</x:f>
        <x:v>0.03888204451238497</x:v>
      </x:c>
      <x:c r="P2386" s="52" t="n">
        <x:f>IFERROR((K2386/G2386)^(1/4)-1,"")</x:f>
        <x:v>0.08386983285004024</x:v>
      </x:c>
      <x:c r="Q2386" s="51" t="n">
        <x:v>1650.184</x:v>
      </x:c>
      <x:c r="R2386" s="52" t="n">
        <x:f>IFERROR(Q2386/K2386,"")</x:f>
        <x:v>0.021796809445562358</x:v>
      </x:c>
      <x:c r="S2386" s="53" t="n">
        <x:v>38261</x:v>
      </x:c>
      <x:c r="T2386" s="50" t="str">
        <x:v>EDINET_company_history</x:v>
      </x:c>
      <x:c r="U2386" s="50" t="str">
        <x:v>株式会社ワールドホールディングス</x:v>
      </x:c>
      <x:c r="V2386" s="54" t="n">
        <x:v>0.1937</x:v>
      </x:c>
      <x:c r="W2386" s="50" t="str">
        <x:v>河野 寿子</x:v>
      </x:c>
      <x:c r="X2386" s="50" t="b">
        <x:f>AND(COUNT(L2386:O2386)=4,L2386&gt;='設定'!$B$6,M2386&gt;='設定'!$B$6,N2386&gt;='設定'!$B$6,O2386&gt;='設定'!$B$6)</x:f>
        <x:v>0</x:v>
      </x:c>
      <x:c r="Y2386" s="50" t="b">
        <x:f>AND(COUNT(G2386:K2386)=5,P2386&gt;='設定'!$B$7)</x:f>
        <x:v>0</x:v>
      </x:c>
      <x:c r="Z2386" s="50" t="b">
        <x:f>AND(ISNUMBER(R2386),R2386&gt;='設定'!$B$8)</x:f>
        <x:v>0</x:v>
      </x:c>
      <x:c r="AA2386" s="50" t="b">
        <x:f>AND(ISNUMBER(S2386),S2386&gt;=DATE(YEAR('設定'!$B$10)-'設定'!$B$9,MONTH('設定'!$B$10),DAY('設定'!$B$10)))</x:f>
        <x:v>0</x:v>
      </x:c>
      <x:c r="AB2386" s="55" t="b">
        <x:v>0</x:v>
      </x:c>
      <x:c r="AC2386" s="55" t="b">
        <x:v>0</x:v>
      </x:c>
      <x:c r="AD2386" s="50" t="n">
        <x:f>IF(X2386,1,0)+IF(Z2386,1,0)+IF(AA2386,1,0)+IF(AB2386,1,0)</x:f>
        <x:v>0</x:v>
      </x:c>
      <x:c r="AE2386" s="50" t="n">
        <x:f>IF(Y2386,1,0)+IF(Z2386,1,0)+IF(AA2386,1,0)+IF(AB2386,1,0)</x:f>
        <x:v>0</x:v>
      </x:c>
      <x:c r="AF2386" s="50" t="n">
        <x:f>IF(Y2386,1,0)+IF(Z2386,1,0)+IF(AA2386,1,0)+IF(AC2386,1,0)</x:f>
        <x:v>0</x:v>
      </x:c>
      <x:c r="AG2386" s="53" t="n">
        <x:v>44348</x:v>
      </x:c>
      <x:c r="AH2386" s="50" t="str">
        <x:v>S100W7H8</x:v>
      </x:c>
      <x:c r="AI2386" s="50" t="str">
        <x:v>NetSalesSummaryOfBusinessResults</x:v>
      </x:c>
      <x:c r="AJ2386" s="50" t="str">
        <x:v>OperatingIncome</x:v>
      </x:c>
      <x:c r="AK2386" s="53" t="n">
        <x:v>45747</x:v>
      </x:c>
      <x:c r="AL2386" s="50" t="str">
        <x:v>365/365/365/366/365</x:v>
      </x:c>
      <x:c r="AM2386" s="51" t="n">
        <x:v>19200800</x:v>
      </x:c>
      <x:c r="AN2386" s="51" t="n">
        <x:v>471</x:v>
      </x:c>
      <x:c r="AO2386" s="51" t="n">
        <x:f>IFERROR(AM2386*AN2386,"")</x:f>
        <x:v>9043576800</x:v>
      </x:c>
      <x:c r="AP2386" s="56" t="n">
        <x:f>IFERROR(AO2386/(K2386*1000000),"")</x:f>
        <x:v>0.11945402465174101</x:v>
      </x:c>
      <x:c r="AQ2386" s="57" t="n">
        <x:v>15175833.333333334</x:v>
      </x:c>
      <x:c r="AR2386" s="52" t="n">
        <x:v>0.4878006462208329</x:v>
      </x:c>
      <x:c r="AS2386" s="52" t="n">
        <x:v>-0.5555556312017079</x:v>
      </x:c>
      <x:c r="AT2386" s="55" t="b">
        <x:v>0</x:v>
      </x:c>
      <x:c r="AU2386" s="50" t="str">
        <x:v>low_liquidity</x:v>
      </x:c>
      <x:c r="AV2386" s="58" t="n">
        <x:v>-0.3390251682067831</x:v>
      </x:c>
      <x:c r="AW2386" s="50" t="n">
        <x:v>3348</x:v>
      </x:c>
      <x:c r="AX2386" s="50" t="str">
        <x:v>Future Moat</x:v>
      </x:c>
      <x:c r="AY2386" s="50" t="str">
        <x:v>既存適格性フィルター不通過: low_liquidity / 60日平均売買代金2,000万円未満</x:v>
      </x:c>
      <x:c r="AZ2386" s="59" t="str">
        <x:v>2025-06-26 15:28</x:v>
      </x:c>
      <x:c r="BA2386" s="53" t="n">
        <x:v>38261</x:v>
      </x:c>
      <x:c r="BB2386" s="50"/>
      <x:c r="BC2386" s="50"/>
      <x:c r="BD2386" s="50"/>
    </x:row>
    <x:row r="2387">
      <x:c r="A2387" s="50" t="n">
        <x:v>2386</x:v>
      </x:c>
      <x:c r="B2387" s="50" t="str">
        <x:v>6770</x:v>
      </x:c>
      <x:c r="C2387" s="50" t="str">
        <x:v>6770.T</x:v>
      </x:c>
      <x:c r="D2387" s="50" t="str">
        <x:v>ALPS ALPINE CO.,LTD.</x:v>
      </x:c>
      <x:c r="E2387" s="50" t="str">
        <x:v>Prime Market (Domestic)</x:v>
      </x:c>
      <x:c r="F2387" s="50" t="str">
        <x:v>Electric Appliances</x:v>
      </x:c>
      <x:c r="G2387" s="51" t="n">
        <x:v>718013</x:v>
      </x:c>
      <x:c r="H2387" s="51" t="n">
        <x:v>802854</x:v>
      </x:c>
      <x:c r="I2387" s="51" t="n">
        <x:v>933114</x:v>
      </x:c>
      <x:c r="J2387" s="51" t="n">
        <x:v>964090</x:v>
      </x:c>
      <x:c r="K2387" s="51" t="n">
        <x:v>990407</x:v>
      </x:c>
      <x:c r="L2387" s="52" t="n">
        <x:f>IFERROR(H2387/G2387-1,"")</x:f>
        <x:v>0.11816081324432837</x:v>
      </x:c>
      <x:c r="M2387" s="52" t="n">
        <x:f>IFERROR(I2387/H2387-1,"")</x:f>
        <x:v>0.16224618672884494</x:v>
      </x:c>
      <x:c r="N2387" s="52" t="n">
        <x:f>IFERROR(J2387/I2387-1,"")</x:f>
        <x:v>0.03319637257612684</x:v>
      </x:c>
      <x:c r="O2387" s="52" t="n">
        <x:f>IFERROR(K2387/J2387-1,"")</x:f>
        <x:v>0.027297244033233303</x:v>
      </x:c>
      <x:c r="P2387" s="52" t="n">
        <x:f>IFERROR((K2387/G2387)^(1/4)-1,"")</x:f>
        <x:v>0.08372813517751809</x:v>
      </x:c>
      <x:c r="Q2387" s="51" t="n">
        <x:v>34106</x:v>
      </x:c>
      <x:c r="R2387" s="52" t="n">
        <x:f>IFERROR(Q2387/K2387,"")</x:f>
        <x:v>0.034436347885263334</x:v>
      </x:c>
      <x:c r="S2387" s="53" t="n">
        <x:v>22555</x:v>
      </x:c>
      <x:c r="T2387" s="50" t="str">
        <x:v>EDINET_company_history</x:v>
      </x:c>
      <x:c r="U2387" s="50" t="str">
        <x:v>日本マスタートラスト信託銀行株式会社（信託口）</x:v>
      </x:c>
      <x:c r="V2387" s="54" t="n">
        <x:v>0.1988</x:v>
      </x:c>
      <x:c r="W2387" s="50" t="str">
        <x:v>泉 英 男 / 小 平 哲</x:v>
      </x:c>
      <x:c r="X2387" s="50" t="b">
        <x:f>AND(COUNT(L2387:O2387)=4,L2387&gt;='設定'!$B$6,M2387&gt;='設定'!$B$6,N2387&gt;='設定'!$B$6,O2387&gt;='設定'!$B$6)</x:f>
        <x:v>0</x:v>
      </x:c>
      <x:c r="Y2387" s="50" t="b">
        <x:f>AND(COUNT(G2387:K2387)=5,P2387&gt;='設定'!$B$7)</x:f>
        <x:v>0</x:v>
      </x:c>
      <x:c r="Z2387" s="50" t="b">
        <x:f>AND(ISNUMBER(R2387),R2387&gt;='設定'!$B$8)</x:f>
        <x:v>0</x:v>
      </x:c>
      <x:c r="AA2387" s="50" t="b">
        <x:f>AND(ISNUMBER(S2387),S2387&gt;=DATE(YEAR('設定'!$B$10)-'設定'!$B$9,MONTH('設定'!$B$10),DAY('設定'!$B$10)))</x:f>
        <x:v>0</x:v>
      </x:c>
      <x:c r="AB2387" s="55" t="b">
        <x:v>0</x:v>
      </x:c>
      <x:c r="AC2387" s="55" t="b">
        <x:v>0</x:v>
      </x:c>
      <x:c r="AD2387" s="50" t="n">
        <x:f>IF(X2387,1,0)+IF(Z2387,1,0)+IF(AA2387,1,0)+IF(AB2387,1,0)</x:f>
        <x:v>0</x:v>
      </x:c>
      <x:c r="AE2387" s="50" t="n">
        <x:f>IF(Y2387,1,0)+IF(Z2387,1,0)+IF(AA2387,1,0)+IF(AB2387,1,0)</x:f>
        <x:v>0</x:v>
      </x:c>
      <x:c r="AF2387" s="50" t="n">
        <x:f>IF(Y2387,1,0)+IF(Z2387,1,0)+IF(AA2387,1,0)+IF(AC2387,1,0)</x:f>
        <x:v>0</x:v>
      </x:c>
      <x:c r="AG2387" s="53" t="n">
        <x:v>44348</x:v>
      </x:c>
      <x:c r="AH2387" s="50" t="str">
        <x:v>S100W240</x:v>
      </x:c>
      <x:c r="AI2387" s="50" t="str">
        <x:v>NetSalesSummaryOfBusinessResults</x:v>
      </x:c>
      <x:c r="AJ2387" s="50" t="str">
        <x:v>OperatingIncome</x:v>
      </x:c>
      <x:c r="AK2387" s="53" t="n">
        <x:v>45747</x:v>
      </x:c>
      <x:c r="AL2387" s="50" t="str">
        <x:v>365/365/365/366/365</x:v>
      </x:c>
      <x:c r="AM2387" s="51" t="n">
        <x:v>205652650</x:v>
      </x:c>
      <x:c r="AN2387" s="51" t="n">
        <x:v>2214</x:v>
      </x:c>
      <x:c r="AO2387" s="51" t="n">
        <x:f>IFERROR(AM2387*AN2387,"")</x:f>
        <x:v>455314967100</x:v>
      </x:c>
      <x:c r="AP2387" s="56" t="n">
        <x:f>IFERROR(AO2387/(K2387*1000000),"")</x:f>
        <x:v>0.4597251100810071</x:v>
      </x:c>
      <x:c r="AQ2387" s="57" t="n">
        <x:v>3605413966.6666665</x:v>
      </x:c>
      <x:c r="AR2387" s="52" t="n">
        <x:v>0.3372264380053349</x:v>
      </x:c>
      <x:c r="AS2387" s="52" t="n">
        <x:v>-0.3054782306345949</x:v>
      </x:c>
      <x:c r="AT2387" s="55" t="b">
        <x:v>1</x:v>
      </x:c>
      <x:c r="AU2387" s="50"/>
      <x:c r="AV2387" s="58" t="n">
        <x:v>0.3957658536809974</x:v>
      </x:c>
      <x:c r="AW2387" s="50" t="n">
        <x:v>207</x:v>
      </x:c>
      <x:c r="AX2387" s="50" t="str">
        <x:v>Future Moat</x:v>
      </x:c>
      <x:c r="AY2387" s="50" t="str">
        <x:v>目立つ機械的警告なし（定性確認は別途必要）</x:v>
      </x:c>
      <x:c r="AZ2387" s="59" t="str">
        <x:v>2025-06-24 15:30</x:v>
      </x:c>
      <x:c r="BA2387" s="53" t="n">
        <x:v>22555</x:v>
      </x:c>
      <x:c r="BB2387" s="50"/>
      <x:c r="BC2387" s="50"/>
      <x:c r="BD2387" s="50" t="str">
        <x:v>TOPIX Mid400</x:v>
      </x:c>
    </x:row>
    <x:row r="2388">
      <x:c r="A2388" s="50" t="n">
        <x:v>2387</x:v>
      </x:c>
      <x:c r="B2388" s="50" t="str">
        <x:v>8130</x:v>
      </x:c>
      <x:c r="C2388" s="50" t="str">
        <x:v>8130.T</x:v>
      </x:c>
      <x:c r="D2388" s="50" t="str">
        <x:v>Sangetsu Corporation</x:v>
      </x:c>
      <x:c r="E2388" s="50" t="str">
        <x:v>Prime Market (Domestic)</x:v>
      </x:c>
      <x:c r="F2388" s="50" t="str">
        <x:v>Wholesale Trade</x:v>
      </x:c>
      <x:c r="G2388" s="51" t="n">
        <x:v>145316</x:v>
      </x:c>
      <x:c r="H2388" s="51" t="n">
        <x:v>149481</x:v>
      </x:c>
      <x:c r="I2388" s="51" t="n">
        <x:v>176022</x:v>
      </x:c>
      <x:c r="J2388" s="51" t="n">
        <x:v>189859</x:v>
      </x:c>
      <x:c r="K2388" s="51" t="n">
        <x:v>200378</x:v>
      </x:c>
      <x:c r="L2388" s="52" t="n">
        <x:f>IFERROR(H2388/G2388-1,"")</x:f>
        <x:v>0.028661675245671425</x:v>
      </x:c>
      <x:c r="M2388" s="52" t="n">
        <x:f>IFERROR(I2388/H2388-1,"")</x:f>
        <x:v>0.1775543380095128</x:v>
      </x:c>
      <x:c r="N2388" s="52" t="n">
        <x:f>IFERROR(J2388/I2388-1,"")</x:f>
        <x:v>0.07860949199531886</x:v>
      </x:c>
      <x:c r="O2388" s="52" t="n">
        <x:f>IFERROR(K2388/J2388-1,"")</x:f>
        <x:v>0.055404273697849504</x:v>
      </x:c>
      <x:c r="P2388" s="52" t="n">
        <x:f>IFERROR((K2388/G2388)^(1/4)-1,"")</x:f>
        <x:v>0.08363781188396202</x:v>
      </x:c>
      <x:c r="Q2388" s="51" t="n">
        <x:v>18174</x:v>
      </x:c>
      <x:c r="R2388" s="52" t="n">
        <x:f>IFERROR(Q2388/K2388,"")</x:f>
        <x:v>0.09069857968439649</x:v>
      </x:c>
      <x:c r="S2388" s="53" t="n">
        <x:v>29526</x:v>
      </x:c>
      <x:c r="T2388" s="50" t="str">
        <x:v>EDINET_company_history</x:v>
      </x:c>
      <x:c r="U2388" s="50" t="str">
        <x:v>日本マスタートラスト信託銀行株式会社（信託口）</x:v>
      </x:c>
      <x:c r="V2388" s="54" t="n">
        <x:v>0.164</x:v>
      </x:c>
      <x:c r="W2388" s="50" t="str">
        <x:v>近 藤 康 正</x:v>
      </x:c>
      <x:c r="X2388" s="50" t="b">
        <x:f>AND(COUNT(L2388:O2388)=4,L2388&gt;='設定'!$B$6,M2388&gt;='設定'!$B$6,N2388&gt;='設定'!$B$6,O2388&gt;='設定'!$B$6)</x:f>
        <x:v>0</x:v>
      </x:c>
      <x:c r="Y2388" s="50" t="b">
        <x:f>AND(COUNT(G2388:K2388)=5,P2388&gt;='設定'!$B$7)</x:f>
        <x:v>0</x:v>
      </x:c>
      <x:c r="Z2388" s="50" t="b">
        <x:f>AND(ISNUMBER(R2388),R2388&gt;='設定'!$B$8)</x:f>
        <x:v>0</x:v>
      </x:c>
      <x:c r="AA2388" s="50" t="b">
        <x:f>AND(ISNUMBER(S2388),S2388&gt;=DATE(YEAR('設定'!$B$10)-'設定'!$B$9,MONTH('設定'!$B$10),DAY('設定'!$B$10)))</x:f>
        <x:v>0</x:v>
      </x:c>
      <x:c r="AB2388" s="55" t="b">
        <x:v>0</x:v>
      </x:c>
      <x:c r="AC2388" s="55" t="b">
        <x:v>0</x:v>
      </x:c>
      <x:c r="AD2388" s="50" t="n">
        <x:f>IF(X2388,1,0)+IF(Z2388,1,0)+IF(AA2388,1,0)+IF(AB2388,1,0)</x:f>
        <x:v>0</x:v>
      </x:c>
      <x:c r="AE2388" s="50" t="n">
        <x:f>IF(Y2388,1,0)+IF(Z2388,1,0)+IF(AA2388,1,0)+IF(AB2388,1,0)</x:f>
        <x:v>0</x:v>
      </x:c>
      <x:c r="AF2388" s="50" t="n">
        <x:f>IF(Y2388,1,0)+IF(Z2388,1,0)+IF(AA2388,1,0)+IF(AC2388,1,0)</x:f>
        <x:v>0</x:v>
      </x:c>
      <x:c r="AG2388" s="53" t="n">
        <x:v>44348</x:v>
      </x:c>
      <x:c r="AH2388" s="50" t="str">
        <x:v>S100VY7B</x:v>
      </x:c>
      <x:c r="AI2388" s="50" t="str">
        <x:v>NetSalesSummaryOfBusinessResults</x:v>
      </x:c>
      <x:c r="AJ2388" s="50" t="str">
        <x:v>OperatingIncome</x:v>
      </x:c>
      <x:c r="AK2388" s="53" t="n">
        <x:v>45747</x:v>
      </x:c>
      <x:c r="AL2388" s="50" t="str">
        <x:v>365/365/365/366/365</x:v>
      </x:c>
      <x:c r="AM2388" s="51" t="n">
        <x:v>58770100</x:v>
      </x:c>
      <x:c r="AN2388" s="51" t="n">
        <x:v>2876</x:v>
      </x:c>
      <x:c r="AO2388" s="51" t="n">
        <x:f>IFERROR(AM2388*AN2388,"")</x:f>
        <x:v>169022807600</x:v>
      </x:c>
      <x:c r="AP2388" s="56" t="n">
        <x:f>IFERROR(AO2388/(K2388*1000000),"")</x:f>
        <x:v>0.8435197856052061</x:v>
      </x:c>
      <x:c r="AQ2388" s="57" t="n">
        <x:v>537035846.6666666</x:v>
      </x:c>
      <x:c r="AR2388" s="52" t="n">
        <x:v>0.2167342262045849</x:v>
      </x:c>
      <x:c r="AS2388" s="52" t="n">
        <x:v>-0.2712425546123479</x:v>
      </x:c>
      <x:c r="AT2388" s="55" t="b">
        <x:v>1</x:v>
      </x:c>
      <x:c r="AU2388" s="50"/>
      <x:c r="AV2388" s="58" t="n">
        <x:v>-0.0022180883980126</x:v>
      </x:c>
      <x:c r="AW2388" s="50" t="n">
        <x:v>1885</x:v>
      </x:c>
      <x:c r="AX2388" s="50" t="str">
        <x:v>Core Moat</x:v>
      </x:c>
      <x:c r="AY2388" s="50" t="str">
        <x:v>目立つ機械的警告なし（定性確認は別途必要）</x:v>
      </x:c>
      <x:c r="AZ2388" s="59" t="str">
        <x:v>2025-06-17 12:57</x:v>
      </x:c>
      <x:c r="BA2388" s="53" t="n">
        <x:v>29526</x:v>
      </x:c>
      <x:c r="BB2388" s="50"/>
      <x:c r="BC2388" s="50"/>
      <x:c r="BD2388" s="50" t="str">
        <x:v>TOPIX Small 1</x:v>
      </x:c>
    </x:row>
    <x:row r="2389">
      <x:c r="A2389" s="50" t="n">
        <x:v>2388</x:v>
      </x:c>
      <x:c r="B2389" s="50" t="str">
        <x:v>8142</x:v>
      </x:c>
      <x:c r="C2389" s="50" t="str">
        <x:v>8142.T</x:v>
      </x:c>
      <x:c r="D2389" s="50" t="str">
        <x:v>TOHO Co.,Ltd.</x:v>
      </x:c>
      <x:c r="E2389" s="50" t="str">
        <x:v>Prime Market (Domestic)</x:v>
      </x:c>
      <x:c r="F2389" s="50" t="str">
        <x:v>Wholesale Trade</x:v>
      </x:c>
      <x:c r="G2389" s="51" t="n">
        <x:v>188567</x:v>
      </x:c>
      <x:c r="H2389" s="51" t="n">
        <x:v>215573</x:v>
      </x:c>
      <x:c r="I2389" s="51" t="n">
        <x:v>244930</x:v>
      </x:c>
      <x:c r="J2389" s="51" t="n">
        <x:v>246465</x:v>
      </x:c>
      <x:c r="K2389" s="51" t="n">
        <x:v>259747</x:v>
      </x:c>
      <x:c r="L2389" s="52" t="n">
        <x:f>IFERROR(H2389/G2389-1,"")</x:f>
        <x:v>0.14321699979317692</x:v>
      </x:c>
      <x:c r="M2389" s="52" t="n">
        <x:f>IFERROR(I2389/H2389-1,"")</x:f>
        <x:v>0.1361812471877275</x:v>
      </x:c>
      <x:c r="N2389" s="52" t="n">
        <x:f>IFERROR(J2389/I2389-1,"")</x:f>
        <x:v>0.006267096721512377</x:v>
      </x:c>
      <x:c r="O2389" s="52" t="n">
        <x:f>IFERROR(K2389/J2389-1,"")</x:f>
        <x:v>0.05389000466597693</x:v>
      </x:c>
      <x:c r="P2389" s="52" t="n">
        <x:f>IFERROR((K2389/G2389)^(1/4)-1,"")</x:f>
        <x:v>0.0833560478893749</x:v>
      </x:c>
      <x:c r="Q2389" s="51" t="n">
        <x:v>7853</x:v>
      </x:c>
      <x:c r="R2389" s="52" t="n">
        <x:f>IFERROR(Q2389/K2389,"")</x:f>
        <x:v>0.030233265446761658</x:v>
      </x:c>
      <x:c r="S2389" s="53" t="n">
        <x:v>30560</x:v>
      </x:c>
      <x:c r="T2389" s="50" t="str">
        <x:v>EDINET_company_history</x:v>
      </x:c>
      <x:c r="U2389" s="50" t="str">
        <x:v>国分ホールディングス株式会社</x:v>
      </x:c>
      <x:c r="V2389" s="54" t="n">
        <x:v>0.0917</x:v>
      </x:c>
      <x:c r="W2389" s="50" t="str">
        <x:v>古賀 裕之 / 奥野 邦治</x:v>
      </x:c>
      <x:c r="X2389" s="50" t="b">
        <x:f>AND(COUNT(L2389:O2389)=4,L2389&gt;='設定'!$B$6,M2389&gt;='設定'!$B$6,N2389&gt;='設定'!$B$6,O2389&gt;='設定'!$B$6)</x:f>
        <x:v>0</x:v>
      </x:c>
      <x:c r="Y2389" s="50" t="b">
        <x:f>AND(COUNT(G2389:K2389)=5,P2389&gt;='設定'!$B$7)</x:f>
        <x:v>0</x:v>
      </x:c>
      <x:c r="Z2389" s="50" t="b">
        <x:f>AND(ISNUMBER(R2389),R2389&gt;='設定'!$B$8)</x:f>
        <x:v>0</x:v>
      </x:c>
      <x:c r="AA2389" s="50" t="b">
        <x:f>AND(ISNUMBER(S2389),S2389&gt;=DATE(YEAR('設定'!$B$10)-'設定'!$B$9,MONTH('設定'!$B$10),DAY('設定'!$B$10)))</x:f>
        <x:v>0</x:v>
      </x:c>
      <x:c r="AB2389" s="55" t="b">
        <x:v>0</x:v>
      </x:c>
      <x:c r="AC2389" s="55" t="b">
        <x:v>0</x:v>
      </x:c>
      <x:c r="AD2389" s="50" t="n">
        <x:f>IF(X2389,1,0)+IF(Z2389,1,0)+IF(AA2389,1,0)+IF(AB2389,1,0)</x:f>
        <x:v>0</x:v>
      </x:c>
      <x:c r="AE2389" s="50" t="n">
        <x:f>IF(Y2389,1,0)+IF(Z2389,1,0)+IF(AA2389,1,0)+IF(AB2389,1,0)</x:f>
        <x:v>0</x:v>
      </x:c>
      <x:c r="AF2389" s="50" t="n">
        <x:f>IF(Y2389,1,0)+IF(Z2389,1,0)+IF(AA2389,1,0)+IF(AC2389,1,0)</x:f>
        <x:v>0</x:v>
      </x:c>
      <x:c r="AG2389" s="53" t="n">
        <x:v>44348</x:v>
      </x:c>
      <x:c r="AH2389" s="50" t="str">
        <x:v>S100Y0S6</x:v>
      </x:c>
      <x:c r="AI2389" s="50" t="str">
        <x:v>NetSalesSummaryOfBusinessResults</x:v>
      </x:c>
      <x:c r="AJ2389" s="50" t="str">
        <x:v>OperatingIncome</x:v>
      </x:c>
      <x:c r="AK2389" s="53" t="n">
        <x:v>46053</x:v>
      </x:c>
      <x:c r="AL2389" s="50" t="str">
        <x:v>365/365/365/366/365</x:v>
      </x:c>
      <x:c r="AM2389" s="51" t="n">
        <x:v>10656266</x:v>
      </x:c>
      <x:c r="AN2389" s="51" t="n">
        <x:v>1318</x:v>
      </x:c>
      <x:c r="AO2389" s="51" t="n">
        <x:f>IFERROR(AM2389*AN2389,"")</x:f>
        <x:v>14044958588</x:v>
      </x:c>
      <x:c r="AP2389" s="56" t="n">
        <x:f>IFERROR(AO2389/(K2389*1000000),"")</x:f>
        <x:v>0.05407168740351188</x:v>
      </x:c>
      <x:c r="AQ2389" s="57" t="n">
        <x:v>182888551.66666663</x:v>
      </x:c>
      <x:c r="AR2389" s="52" t="n">
        <x:v>0.4028425774674485</x:v>
      </x:c>
      <x:c r="AS2389" s="52" t="n">
        <x:v>-0.4521396919280688</x:v>
      </x:c>
      <x:c r="AT2389" s="55" t="b">
        <x:v>1</x:v>
      </x:c>
      <x:c r="AU2389" s="50"/>
      <x:c r="AV2389" s="58" t="n">
        <x:v>-0.1848221737135023</x:v>
      </x:c>
      <x:c r="AW2389" s="50" t="n">
        <x:v>2978</x:v>
      </x:c>
      <x:c r="AX2389" s="50" t="str">
        <x:v>Transformation Moat</x:v>
      </x:c>
      <x:c r="AY2389" s="50" t="str">
        <x:v>目立つ機械的警告なし（定性確認は別途必要）</x:v>
      </x:c>
      <x:c r="AZ2389" s="59" t="str">
        <x:v>2026-04-27 13:09</x:v>
      </x:c>
      <x:c r="BA2389" s="53" t="n">
        <x:v>30560</x:v>
      </x:c>
      <x:c r="BB2389" s="50"/>
      <x:c r="BC2389" s="50"/>
      <x:c r="BD2389" s="50" t="str">
        <x:v>TOPIX Small 2</x:v>
      </x:c>
    </x:row>
    <x:row r="2390">
      <x:c r="A2390" s="50" t="n">
        <x:v>2389</x:v>
      </x:c>
      <x:c r="B2390" s="50" t="str">
        <x:v>9936</x:v>
      </x:c>
      <x:c r="C2390" s="50" t="str">
        <x:v>9936.T</x:v>
      </x:c>
      <x:c r="D2390" s="50" t="str">
        <x:v>OHSHO FOOD SERVICE CORP.</x:v>
      </x:c>
      <x:c r="E2390" s="50" t="str">
        <x:v>Prime Market (Domestic)</x:v>
      </x:c>
      <x:c r="F2390" s="50" t="str">
        <x:v>Retail Trade</x:v>
      </x:c>
      <x:c r="G2390" s="51" t="n">
        <x:v>80616</x:v>
      </x:c>
      <x:c r="H2390" s="51" t="n">
        <x:v>84775</x:v>
      </x:c>
      <x:c r="I2390" s="51" t="n">
        <x:v>93022</x:v>
      </x:c>
      <x:c r="J2390" s="51" t="n">
        <x:v>101401</x:v>
      </x:c>
      <x:c r="K2390" s="51" t="n">
        <x:v>111033</x:v>
      </x:c>
      <x:c r="L2390" s="52" t="n">
        <x:f>IFERROR(H2390/G2390-1,"")</x:f>
        <x:v>0.051590255036221055</x:v>
      </x:c>
      <x:c r="M2390" s="52" t="n">
        <x:f>IFERROR(I2390/H2390-1,"")</x:f>
        <x:v>0.0972810380418756</x:v>
      </x:c>
      <x:c r="N2390" s="52" t="n">
        <x:f>IFERROR(J2390/I2390-1,"")</x:f>
        <x:v>0.09007546601879124</x:v>
      </x:c>
      <x:c r="O2390" s="52" t="n">
        <x:f>IFERROR(K2390/J2390-1,"")</x:f>
        <x:v>0.09498920128992805</x:v>
      </x:c>
      <x:c r="P2390" s="52" t="n">
        <x:f>IFERROR((K2390/G2390)^(1/4)-1,"")</x:f>
        <x:v>0.08332235996792847</x:v>
      </x:c>
      <x:c r="Q2390" s="51" t="n">
        <x:v>10904</x:v>
      </x:c>
      <x:c r="R2390" s="52" t="n">
        <x:f>IFERROR(Q2390/K2390,"")</x:f>
        <x:v>0.0982050381418137</x:v>
      </x:c>
      <x:c r="S2390" s="53" t="n">
        <x:v>34700</x:v>
      </x:c>
      <x:c r="T2390" s="50" t="str">
        <x:v>EDINET_company_history</x:v>
      </x:c>
      <x:c r="U2390" s="50" t="str">
        <x:v>アサヒビール株式会社</x:v>
      </x:c>
      <x:c r="V2390" s="54" t="n">
        <x:v>0.109</x:v>
      </x:c>
      <x:c r="W2390" s="50" t="str">
        <x:v>渡邊 直人</x:v>
      </x:c>
      <x:c r="X2390" s="50" t="b">
        <x:f>AND(COUNT(L2390:O2390)=4,L2390&gt;='設定'!$B$6,M2390&gt;='設定'!$B$6,N2390&gt;='設定'!$B$6,O2390&gt;='設定'!$B$6)</x:f>
        <x:v>0</x:v>
      </x:c>
      <x:c r="Y2390" s="50" t="b">
        <x:f>AND(COUNT(G2390:K2390)=5,P2390&gt;='設定'!$B$7)</x:f>
        <x:v>0</x:v>
      </x:c>
      <x:c r="Z2390" s="50" t="b">
        <x:f>AND(ISNUMBER(R2390),R2390&gt;='設定'!$B$8)</x:f>
        <x:v>0</x:v>
      </x:c>
      <x:c r="AA2390" s="50" t="b">
        <x:f>AND(ISNUMBER(S2390),S2390&gt;=DATE(YEAR('設定'!$B$10)-'設定'!$B$9,MONTH('設定'!$B$10),DAY('設定'!$B$10)))</x:f>
        <x:v>0</x:v>
      </x:c>
      <x:c r="AB2390" s="55" t="b">
        <x:v>0</x:v>
      </x:c>
      <x:c r="AC2390" s="55" t="b">
        <x:v>0</x:v>
      </x:c>
      <x:c r="AD2390" s="50" t="n">
        <x:f>IF(X2390,1,0)+IF(Z2390,1,0)+IF(AA2390,1,0)+IF(AB2390,1,0)</x:f>
        <x:v>0</x:v>
      </x:c>
      <x:c r="AE2390" s="50" t="n">
        <x:f>IF(Y2390,1,0)+IF(Z2390,1,0)+IF(AA2390,1,0)+IF(AB2390,1,0)</x:f>
        <x:v>0</x:v>
      </x:c>
      <x:c r="AF2390" s="50" t="n">
        <x:f>IF(Y2390,1,0)+IF(Z2390,1,0)+IF(AA2390,1,0)+IF(AC2390,1,0)</x:f>
        <x:v>0</x:v>
      </x:c>
      <x:c r="AG2390" s="53" t="n">
        <x:v>44348</x:v>
      </x:c>
      <x:c r="AH2390" s="50" t="str">
        <x:v>S100W2HP</x:v>
      </x:c>
      <x:c r="AI2390" s="50" t="str">
        <x:v>NetSalesSummaryOfBusinessResults</x:v>
      </x:c>
      <x:c r="AJ2390" s="50" t="str">
        <x:v>OperatingIncome</x:v>
      </x:c>
      <x:c r="AK2390" s="53" t="n">
        <x:v>45747</x:v>
      </x:c>
      <x:c r="AL2390" s="50" t="str">
        <x:v>365/365/365/366/365</x:v>
      </x:c>
      <x:c r="AM2390" s="51" t="n">
        <x:v>56510090</x:v>
      </x:c>
      <x:c r="AN2390" s="51" t="n">
        <x:v>2682</x:v>
      </x:c>
      <x:c r="AO2390" s="51" t="n">
        <x:f>IFERROR(AM2390*AN2390,"")</x:f>
        <x:v>151560061380</x:v>
      </x:c>
      <x:c r="AP2390" s="56" t="n">
        <x:f>IFERROR(AO2390/(K2390*1000000),"")</x:f>
        <x:v>1.3650001475237092</x:v>
      </x:c>
      <x:c r="AQ2390" s="57" t="n">
        <x:v>707268498.3333334</x:v>
      </x:c>
      <x:c r="AR2390" s="52" t="n">
        <x:v>0.1920022474617208</x:v>
      </x:c>
      <x:c r="AS2390" s="52" t="n">
        <x:v>-0.3126048647088041</x:v>
      </x:c>
      <x:c r="AT2390" s="55" t="b">
        <x:v>1</x:v>
      </x:c>
      <x:c r="AU2390" s="50"/>
      <x:c r="AV2390" s="58" t="n">
        <x:v>0.007916707042912</x:v>
      </x:c>
      <x:c r="AW2390" s="50" t="n">
        <x:v>1806</x:v>
      </x:c>
      <x:c r="AX2390" s="50" t="str">
        <x:v>Core Moat</x:v>
      </x:c>
      <x:c r="AY2390" s="50" t="str">
        <x:v>目立つ機械的警告なし（定性確認は別途必要）</x:v>
      </x:c>
      <x:c r="AZ2390" s="59" t="str">
        <x:v>2025-06-25 14:21</x:v>
      </x:c>
      <x:c r="BA2390" s="53" t="n">
        <x:v>34700</x:v>
      </x:c>
      <x:c r="BB2390" s="50"/>
      <x:c r="BC2390" s="50"/>
      <x:c r="BD2390" s="50" t="str">
        <x:v>TOPIX Small 1</x:v>
      </x:c>
    </x:row>
    <x:row r="2391">
      <x:c r="A2391" s="50" t="n">
        <x:v>2390</x:v>
      </x:c>
      <x:c r="B2391" s="50" t="str">
        <x:v>4619</x:v>
      </x:c>
      <x:c r="C2391" s="50" t="str">
        <x:v>4619.T</x:v>
      </x:c>
      <x:c r="D2391" s="50" t="str">
        <x:v>Nihon Tokushu Toryo Co.,Ltd.</x:v>
      </x:c>
      <x:c r="E2391" s="50" t="str">
        <x:v>Standard Market(Domestic)</x:v>
      </x:c>
      <x:c r="F2391" s="50" t="str">
        <x:v>Chemicals</x:v>
      </x:c>
      <x:c r="G2391" s="51" t="n">
        <x:v>48004</x:v>
      </x:c>
      <x:c r="H2391" s="51" t="n">
        <x:v>54779</x:v>
      </x:c>
      <x:c r="I2391" s="51" t="n">
        <x:v>60738</x:v>
      </x:c>
      <x:c r="J2391" s="51" t="n">
        <x:v>64693</x:v>
      </x:c>
      <x:c r="K2391" s="51" t="n">
        <x:v>66060</x:v>
      </x:c>
      <x:c r="L2391" s="52" t="n">
        <x:f>IFERROR(H2391/G2391-1,"")</x:f>
        <x:v>0.14113407216065332</x:v>
      </x:c>
      <x:c r="M2391" s="52" t="n">
        <x:f>IFERROR(I2391/H2391-1,"")</x:f>
        <x:v>0.1087825626608736</x:v>
      </x:c>
      <x:c r="N2391" s="52" t="n">
        <x:f>IFERROR(J2391/I2391-1,"")</x:f>
        <x:v>0.0651157430274294</x:v>
      </x:c>
      <x:c r="O2391" s="52" t="n">
        <x:f>IFERROR(K2391/J2391-1,"")</x:f>
        <x:v>0.021130570540862204</x:v>
      </x:c>
      <x:c r="P2391" s="52" t="n">
        <x:f>IFERROR((K2391/G2391)^(1/4)-1,"")</x:f>
        <x:v>0.08309184422142946</x:v>
      </x:c>
      <x:c r="Q2391" s="51" t="n">
        <x:v>4456</x:v>
      </x:c>
      <x:c r="R2391" s="52" t="n">
        <x:f>IFERROR(Q2391/K2391,"")</x:f>
        <x:v>0.06745382985165002</x:v>
      </x:c>
      <x:c r="S2391" s="53" t="n">
        <x:v>10745</x:v>
      </x:c>
      <x:c r="T2391" s="50" t="str">
        <x:v>EDINET_company_history</x:v>
      </x:c>
      <x:c r="U2391" s="50" t="str">
        <x:v>AUTONEUM HOLDING AG（常任代理人 東海東京証券株式会社）</x:v>
      </x:c>
      <x:c r="V2391" s="54" t="n">
        <x:v>0.1425</x:v>
      </x:c>
      <x:c r="W2391" s="50" t="str">
        <x:v>遠 田 比呂志</x:v>
      </x:c>
      <x:c r="X2391" s="50" t="b">
        <x:f>AND(COUNT(L2391:O2391)=4,L2391&gt;='設定'!$B$6,M2391&gt;='設定'!$B$6,N2391&gt;='設定'!$B$6,O2391&gt;='設定'!$B$6)</x:f>
        <x:v>0</x:v>
      </x:c>
      <x:c r="Y2391" s="50" t="b">
        <x:f>AND(COUNT(G2391:K2391)=5,P2391&gt;='設定'!$B$7)</x:f>
        <x:v>0</x:v>
      </x:c>
      <x:c r="Z2391" s="50" t="b">
        <x:f>AND(ISNUMBER(R2391),R2391&gt;='設定'!$B$8)</x:f>
        <x:v>0</x:v>
      </x:c>
      <x:c r="AA2391" s="50" t="b">
        <x:f>AND(ISNUMBER(S2391),S2391&gt;=DATE(YEAR('設定'!$B$10)-'設定'!$B$9,MONTH('設定'!$B$10),DAY('設定'!$B$10)))</x:f>
        <x:v>0</x:v>
      </x:c>
      <x:c r="AB2391" s="55" t="b">
        <x:v>0</x:v>
      </x:c>
      <x:c r="AC2391" s="55" t="b">
        <x:v>0</x:v>
      </x:c>
      <x:c r="AD2391" s="50" t="n">
        <x:f>IF(X2391,1,0)+IF(Z2391,1,0)+IF(AA2391,1,0)+IF(AB2391,1,0)</x:f>
        <x:v>0</x:v>
      </x:c>
      <x:c r="AE2391" s="50" t="n">
        <x:f>IF(Y2391,1,0)+IF(Z2391,1,0)+IF(AA2391,1,0)+IF(AB2391,1,0)</x:f>
        <x:v>0</x:v>
      </x:c>
      <x:c r="AF2391" s="50" t="n">
        <x:f>IF(Y2391,1,0)+IF(Z2391,1,0)+IF(AA2391,1,0)+IF(AC2391,1,0)</x:f>
        <x:v>0</x:v>
      </x:c>
      <x:c r="AG2391" s="53" t="n">
        <x:v>44348</x:v>
      </x:c>
      <x:c r="AH2391" s="50" t="str">
        <x:v>S100VZSL</x:v>
      </x:c>
      <x:c r="AI2391" s="50" t="str">
        <x:v>NetSalesSummaryOfBusinessResults</x:v>
      </x:c>
      <x:c r="AJ2391" s="50" t="str">
        <x:v>OperatingIncome</x:v>
      </x:c>
      <x:c r="AK2391" s="53" t="n">
        <x:v>45747</x:v>
      </x:c>
      <x:c r="AL2391" s="50" t="str">
        <x:v>365/365/365/366/365</x:v>
      </x:c>
      <x:c r="AM2391" s="51" t="n">
        <x:v>21594100</x:v>
      </x:c>
      <x:c r="AN2391" s="51" t="n">
        <x:v>2325</x:v>
      </x:c>
      <x:c r="AO2391" s="51" t="n">
        <x:f>IFERROR(AM2391*AN2391,"")</x:f>
        <x:v>50206282500</x:v>
      </x:c>
      <x:c r="AP2391" s="56" t="n">
        <x:f>IFERROR(AO2391/(K2391*1000000),"")</x:f>
        <x:v>0.7600103315168029</x:v>
      </x:c>
      <x:c r="AQ2391" s="57" t="n">
        <x:v>119799161.66666669</x:v>
      </x:c>
      <x:c r="AR2391" s="52" t="n">
        <x:v>0.2901961223871235</x:v>
      </x:c>
      <x:c r="AS2391" s="52" t="n">
        <x:v>-0.3307081637363098</x:v>
      </x:c>
      <x:c r="AT2391" s="55" t="b">
        <x:v>1</x:v>
      </x:c>
      <x:c r="AU2391" s="50"/>
      <x:c r="AV2391" s="58" t="n">
        <x:v>0.1809631555226305</x:v>
      </x:c>
      <x:c r="AW2391" s="50" t="n">
        <x:v>809</x:v>
      </x:c>
      <x:c r="AX2391" s="50" t="str">
        <x:v>Future Moat</x:v>
      </x:c>
      <x:c r="AY2391" s="50" t="str">
        <x:v>目立つ機械的警告なし（定性確認は別途必要）</x:v>
      </x:c>
      <x:c r="AZ2391" s="59" t="str">
        <x:v>2025-06-19 13:08</x:v>
      </x:c>
      <x:c r="BA2391" s="53" t="n">
        <x:v>10745</x:v>
      </x:c>
      <x:c r="BB2391" s="50"/>
      <x:c r="BC2391" s="50"/>
      <x:c r="BD2391" s="50"/>
    </x:row>
    <x:row r="2392">
      <x:c r="A2392" s="50" t="n">
        <x:v>2391</x:v>
      </x:c>
      <x:c r="B2392" s="50" t="str">
        <x:v>9619</x:v>
      </x:c>
      <x:c r="C2392" s="50" t="str">
        <x:v>9619.T</x:v>
      </x:c>
      <x:c r="D2392" s="50" t="str">
        <x:v>ICHINEN HOLDINGS CO.,LTD.</x:v>
      </x:c>
      <x:c r="E2392" s="50" t="str">
        <x:v>Prime Market (Domestic)</x:v>
      </x:c>
      <x:c r="F2392" s="50" t="str">
        <x:v>Services</x:v>
      </x:c>
      <x:c r="G2392" s="51" t="n">
        <x:v>112618</x:v>
      </x:c>
      <x:c r="H2392" s="51" t="n">
        <x:v>120644</x:v>
      </x:c>
      <x:c r="I2392" s="51" t="n">
        <x:v>127822</x:v>
      </x:c>
      <x:c r="J2392" s="51" t="n">
        <x:v>138253</x:v>
      </x:c>
      <x:c r="K2392" s="51" t="n">
        <x:v>154920</x:v>
      </x:c>
      <x:c r="L2392" s="52" t="n">
        <x:f>IFERROR(H2392/G2392-1,"")</x:f>
        <x:v>0.07126747056420824</x:v>
      </x:c>
      <x:c r="M2392" s="52" t="n">
        <x:f>IFERROR(I2392/H2392-1,"")</x:f>
        <x:v>0.05949736414575124</x:v>
      </x:c>
      <x:c r="N2392" s="52" t="n">
        <x:f>IFERROR(J2392/I2392-1,"")</x:f>
        <x:v>0.08160567038537958</x:v>
      </x:c>
      <x:c r="O2392" s="52" t="n">
        <x:f>IFERROR(K2392/J2392-1,"")</x:f>
        <x:v>0.12055434601780801</x:v>
      </x:c>
      <x:c r="P2392" s="52" t="n">
        <x:f>IFERROR((K2392/G2392)^(1/4)-1,"")</x:f>
        <x:v>0.08299117947131407</x:v>
      </x:c>
      <x:c r="Q2392" s="51" t="n">
        <x:v>10279</x:v>
      </x:c>
      <x:c r="R2392" s="52" t="n">
        <x:f>IFERROR(Q2392/K2392,"")</x:f>
        <x:v>0.06635037438678028</x:v>
      </x:c>
      <x:c r="S2392" s="53" t="n">
        <x:v>34547</x:v>
      </x:c>
      <x:c r="T2392" s="50" t="str">
        <x:v>EDINET_company_history</x:v>
      </x:c>
      <x:c r="U2392" s="50" t="str">
        <x:v>日本マスタートラスト信託銀行株式会社（信託口）</x:v>
      </x:c>
      <x:c r="V2392" s="54" t="n">
        <x:v>0.1206</x:v>
      </x:c>
      <x:c r="W2392" s="50" t="str">
        <x:v>黒田 雅史 / 黒田 勝彦</x:v>
      </x:c>
      <x:c r="X2392" s="50" t="b">
        <x:f>AND(COUNT(L2392:O2392)=4,L2392&gt;='設定'!$B$6,M2392&gt;='設定'!$B$6,N2392&gt;='設定'!$B$6,O2392&gt;='設定'!$B$6)</x:f>
        <x:v>0</x:v>
      </x:c>
      <x:c r="Y2392" s="50" t="b">
        <x:f>AND(COUNT(G2392:K2392)=5,P2392&gt;='設定'!$B$7)</x:f>
        <x:v>0</x:v>
      </x:c>
      <x:c r="Z2392" s="50" t="b">
        <x:f>AND(ISNUMBER(R2392),R2392&gt;='設定'!$B$8)</x:f>
        <x:v>0</x:v>
      </x:c>
      <x:c r="AA2392" s="50" t="b">
        <x:f>AND(ISNUMBER(S2392),S2392&gt;=DATE(YEAR('設定'!$B$10)-'設定'!$B$9,MONTH('設定'!$B$10),DAY('設定'!$B$10)))</x:f>
        <x:v>0</x:v>
      </x:c>
      <x:c r="AB2392" s="55" t="b">
        <x:v>0</x:v>
      </x:c>
      <x:c r="AC2392" s="55" t="b">
        <x:v>0</x:v>
      </x:c>
      <x:c r="AD2392" s="50" t="n">
        <x:f>IF(X2392,1,0)+IF(Z2392,1,0)+IF(AA2392,1,0)+IF(AB2392,1,0)</x:f>
        <x:v>0</x:v>
      </x:c>
      <x:c r="AE2392" s="50" t="n">
        <x:f>IF(Y2392,1,0)+IF(Z2392,1,0)+IF(AA2392,1,0)+IF(AB2392,1,0)</x:f>
        <x:v>0</x:v>
      </x:c>
      <x:c r="AF2392" s="50" t="n">
        <x:f>IF(Y2392,1,0)+IF(Z2392,1,0)+IF(AA2392,1,0)+IF(AC2392,1,0)</x:f>
        <x:v>0</x:v>
      </x:c>
      <x:c r="AG2392" s="53" t="n">
        <x:v>44348</x:v>
      </x:c>
      <x:c r="AH2392" s="50" t="str">
        <x:v>S100VXBB</x:v>
      </x:c>
      <x:c r="AI2392" s="50" t="str">
        <x:v>NetSalesSummaryOfBusinessResults</x:v>
      </x:c>
      <x:c r="AJ2392" s="50" t="str">
        <x:v>OperatingIncome</x:v>
      </x:c>
      <x:c r="AK2392" s="53" t="n">
        <x:v>45747</x:v>
      </x:c>
      <x:c r="AL2392" s="50" t="str">
        <x:v>365/365/365/366/365</x:v>
      </x:c>
      <x:c r="AM2392" s="51" t="n">
        <x:v>23552427</x:v>
      </x:c>
      <x:c r="AN2392" s="51" t="n">
        <x:v>2110</x:v>
      </x:c>
      <x:c r="AO2392" s="51" t="n">
        <x:f>IFERROR(AM2392*AN2392,"")</x:f>
        <x:v>49695620970</x:v>
      </x:c>
      <x:c r="AP2392" s="56" t="n">
        <x:f>IFERROR(AO2392/(K2392*1000000),"")</x:f>
        <x:v>0.32078247463206816</x:v>
      </x:c>
      <x:c r="AQ2392" s="57" t="n">
        <x:v>78034051.66666667</x:v>
      </x:c>
      <x:c r="AR2392" s="52" t="n">
        <x:v>0.2469659688800892</x:v>
      </x:c>
      <x:c r="AS2392" s="52" t="n">
        <x:v>-0.2688814982073175</x:v>
      </x:c>
      <x:c r="AT2392" s="55" t="b">
        <x:v>1</x:v>
      </x:c>
      <x:c r="AU2392" s="50"/>
      <x:c r="AV2392" s="58" t="n">
        <x:v>0.1327924690308465</x:v>
      </x:c>
      <x:c r="AW2392" s="50" t="n">
        <x:v>1048</x:v>
      </x:c>
      <x:c r="AX2392" s="50" t="str">
        <x:v>Future Moat</x:v>
      </x:c>
      <x:c r="AY2392" s="50" t="str">
        <x:v>目立つ機械的警告なし（定性確認は別途必要）</x:v>
      </x:c>
      <x:c r="AZ2392" s="59" t="str">
        <x:v>2025-06-17 10:50</x:v>
      </x:c>
      <x:c r="BA2392" s="53" t="n">
        <x:v>34547</x:v>
      </x:c>
      <x:c r="BB2392" s="50"/>
      <x:c r="BC2392" s="50"/>
      <x:c r="BD2392" s="50" t="str">
        <x:v>TOPIX Small 2</x:v>
      </x:c>
    </x:row>
    <x:row r="2393">
      <x:c r="A2393" s="50" t="n">
        <x:v>2392</x:v>
      </x:c>
      <x:c r="B2393" s="50" t="str">
        <x:v>8746</x:v>
      </x:c>
      <x:c r="C2393" s="50" t="str">
        <x:v>8746.T</x:v>
      </x:c>
      <x:c r="D2393" s="50" t="str">
        <x:v>unbanked inc.</x:v>
      </x:c>
      <x:c r="E2393" s="50" t="str">
        <x:v>Standard Market(Domestic)</x:v>
      </x:c>
      <x:c r="F2393" s="50" t="str">
        <x:v>Securities and Commodities Futures</x:v>
      </x:c>
      <x:c r="G2393" s="51" t="n">
        <x:v>6901.538</x:v>
      </x:c>
      <x:c r="H2393" s="51" t="n">
        <x:v>5152.889</x:v>
      </x:c>
      <x:c r="I2393" s="51" t="n">
        <x:v>4637.686</x:v>
      </x:c>
      <x:c r="J2393" s="51" t="n">
        <x:v>5310.427</x:v>
      </x:c>
      <x:c r="K2393" s="51" t="n">
        <x:v>9489.72</x:v>
      </x:c>
      <x:c r="L2393" s="52" t="n">
        <x:f>IFERROR(H2393/G2393-1,"")</x:f>
        <x:v>-0.2533709152945328</x:v>
      </x:c>
      <x:c r="M2393" s="52" t="n">
        <x:f>IFERROR(I2393/H2393-1,"")</x:f>
        <x:v>-0.09998332973988</x:v>
      </x:c>
      <x:c r="N2393" s="52" t="n">
        <x:f>IFERROR(J2393/I2393-1,"")</x:f>
        <x:v>0.1450596267190145</x:v>
      </x:c>
      <x:c r="O2393" s="52" t="n">
        <x:f>IFERROR(K2393/J2393-1,"")</x:f>
        <x:v>0.7869975427588025</x:v>
      </x:c>
      <x:c r="P2393" s="52" t="n">
        <x:f>IFERROR((K2393/G2393)^(1/4)-1,"")</x:f>
        <x:v>0.08287138786430326</x:v>
      </x:c>
      <x:c r="Q2393" s="51" t="n">
        <x:v>187.221</x:v>
      </x:c>
      <x:c r="R2393" s="52" t="n">
        <x:f>IFERROR(Q2393/K2393,"")</x:f>
        <x:v>0.01972882234670781</x:v>
      </x:c>
      <x:c r="S2393" s="53" t="n">
        <x:v>38322</x:v>
      </x:c>
      <x:c r="T2393" s="50" t="str">
        <x:v>EDINET_company_history</x:v>
      </x:c>
      <x:c r="U2393" s="50" t="str">
        <x:v>ＣＢ戦略１号投資事業有限責任組合</x:v>
      </x:c>
      <x:c r="V2393" s="54" t="n">
        <x:v>0.1276</x:v>
      </x:c>
      <x:c r="W2393" s="50" t="str">
        <x:v>安達 哲也</x:v>
      </x:c>
      <x:c r="X2393" s="50" t="b">
        <x:f>AND(COUNT(L2393:O2393)=4,L2393&gt;='設定'!$B$6,M2393&gt;='設定'!$B$6,N2393&gt;='設定'!$B$6,O2393&gt;='設定'!$B$6)</x:f>
        <x:v>0</x:v>
      </x:c>
      <x:c r="Y2393" s="50" t="b">
        <x:f>AND(COUNT(G2393:K2393)=5,P2393&gt;='設定'!$B$7)</x:f>
        <x:v>0</x:v>
      </x:c>
      <x:c r="Z2393" s="50" t="b">
        <x:f>AND(ISNUMBER(R2393),R2393&gt;='設定'!$B$8)</x:f>
        <x:v>0</x:v>
      </x:c>
      <x:c r="AA2393" s="50" t="b">
        <x:f>AND(ISNUMBER(S2393),S2393&gt;=DATE(YEAR('設定'!$B$10)-'設定'!$B$9,MONTH('設定'!$B$10),DAY('設定'!$B$10)))</x:f>
        <x:v>0</x:v>
      </x:c>
      <x:c r="AB2393" s="55" t="b">
        <x:v>0</x:v>
      </x:c>
      <x:c r="AC2393" s="55" t="b">
        <x:v>0</x:v>
      </x:c>
      <x:c r="AD2393" s="50" t="n">
        <x:f>IF(X2393,1,0)+IF(Z2393,1,0)+IF(AA2393,1,0)+IF(AB2393,1,0)</x:f>
        <x:v>0</x:v>
      </x:c>
      <x:c r="AE2393" s="50" t="n">
        <x:f>IF(Y2393,1,0)+IF(Z2393,1,0)+IF(AA2393,1,0)+IF(AB2393,1,0)</x:f>
        <x:v>0</x:v>
      </x:c>
      <x:c r="AF2393" s="50" t="n">
        <x:f>IF(Y2393,1,0)+IF(Z2393,1,0)+IF(AA2393,1,0)+IF(AC2393,1,0)</x:f>
        <x:v>0</x:v>
      </x:c>
      <x:c r="AG2393" s="53" t="n">
        <x:v>44348</x:v>
      </x:c>
      <x:c r="AH2393" s="50" t="str">
        <x:v>S100W9K4</x:v>
      </x:c>
      <x:c r="AI2393" s="50" t="str">
        <x:v>NetSalesSummaryOfBusinessResults</x:v>
      </x:c>
      <x:c r="AJ2393" s="50" t="str">
        <x:v>OperatingIncome</x:v>
      </x:c>
      <x:c r="AK2393" s="53" t="n">
        <x:v>45747</x:v>
      </x:c>
      <x:c r="AL2393" s="50" t="str">
        <x:v>365/365/365/366/365</x:v>
      </x:c>
      <x:c r="AM2393" s="51" t="n">
        <x:v>10023514</x:v>
      </x:c>
      <x:c r="AN2393" s="51" t="n">
        <x:v>198</x:v>
      </x:c>
      <x:c r="AO2393" s="51" t="n">
        <x:f>IFERROR(AM2393*AN2393,"")</x:f>
        <x:v>1984655772</x:v>
      </x:c>
      <x:c r="AP2393" s="56" t="n">
        <x:f>IFERROR(AO2393/(K2393*1000000),"")</x:f>
        <x:v>0.2091374426221216</x:v>
      </x:c>
      <x:c r="AQ2393" s="57" t="n">
        <x:v>48334020</x:v>
      </x:c>
      <x:c r="AR2393" s="52" t="n">
        <x:v>0.7445246013754026</x:v>
      </x:c>
      <x:c r="AS2393" s="52" t="n">
        <x:v>-0.7341430499325236</x:v>
      </x:c>
      <x:c r="AT2393" s="55" t="b">
        <x:v>1</x:v>
      </x:c>
      <x:c r="AU2393" s="50"/>
      <x:c r="AV2393" s="58" t="n">
        <x:v>-0.5805997824240392</x:v>
      </x:c>
      <x:c r="AW2393" s="50" t="n">
        <x:v>3537</x:v>
      </x:c>
      <x:c r="AX2393" s="50" t="str">
        <x:v>Transformation Moat</x:v>
      </x:c>
      <x:c r="AY2393" s="50" t="str">
        <x:v>年率ボラティリティ60%以上 / ローカル5年最大下落率-60%以下</x:v>
      </x:c>
      <x:c r="AZ2393" s="59" t="str">
        <x:v>2025-06-30 13:38</x:v>
      </x:c>
      <x:c r="BA2393" s="53" t="n">
        <x:v>38322</x:v>
      </x:c>
      <x:c r="BB2393" s="50"/>
      <x:c r="BC2393" s="50"/>
      <x:c r="BD2393" s="50"/>
    </x:row>
    <x:row r="2394">
      <x:c r="A2394" s="50" t="n">
        <x:v>2393</x:v>
      </x:c>
      <x:c r="B2394" s="50" t="str">
        <x:v>6326</x:v>
      </x:c>
      <x:c r="C2394" s="50" t="str">
        <x:v>6326.T</x:v>
      </x:c>
      <x:c r="D2394" s="50" t="str">
        <x:v>KUBOTA CORPORATION</x:v>
      </x:c>
      <x:c r="E2394" s="50" t="str">
        <x:v>Prime Market (Domestic)</x:v>
      </x:c>
      <x:c r="F2394" s="50" t="str">
        <x:v>Machinery</x:v>
      </x:c>
      <x:c r="G2394" s="51" t="n">
        <x:v>2196766</x:v>
      </x:c>
      <x:c r="H2394" s="51" t="n">
        <x:v>2676980</x:v>
      </x:c>
      <x:c r="I2394" s="51" t="n">
        <x:v>3020711</x:v>
      </x:c>
      <x:c r="J2394" s="51" t="n">
        <x:v>3016281</x:v>
      </x:c>
      <x:c r="K2394" s="51" t="n">
        <x:v>3018891</x:v>
      </x:c>
      <x:c r="L2394" s="52" t="n">
        <x:f>IFERROR(H2394/G2394-1,"")</x:f>
        <x:v>0.21860043354640402</x:v>
      </x:c>
      <x:c r="M2394" s="52" t="n">
        <x:f>IFERROR(I2394/H2394-1,"")</x:f>
        <x:v>0.12840252822210108</x:v>
      </x:c>
      <x:c r="N2394" s="52" t="n">
        <x:f>IFERROR(J2394/I2394-1,"")</x:f>
        <x:v>-0.0014665421485207109</x:v>
      </x:c>
      <x:c r="O2394" s="52" t="n">
        <x:f>IFERROR(K2394/J2394-1,"")</x:f>
        <x:v>0.000865303995218003</x:v>
      </x:c>
      <x:c r="P2394" s="52" t="n">
        <x:f>IFERROR((K2394/G2394)^(1/4)-1,"")</x:f>
        <x:v>0.08271937541720997</x:v>
      </x:c>
      <x:c r="Q2394" s="51" t="n">
        <x:v>265470</x:v>
      </x:c>
      <x:c r="R2394" s="52" t="n">
        <x:f>IFERROR(Q2394/K2394,"")</x:f>
        <x:v>0.08793626533717183</x:v>
      </x:c>
      <x:c r="S2394" s="53" t="n">
        <x:v>18019</x:v>
      </x:c>
      <x:c r="T2394" s="50" t="str">
        <x:v>EDINET_company_history</x:v>
      </x:c>
      <x:c r="U2394" s="50" t="str">
        <x:v>日本マスタートラスト信託銀行 株式会社(信託口)</x:v>
      </x:c>
      <x:c r="V2394" s="54" t="n">
        <x:v>0.1511</x:v>
      </x:c>
      <x:c r="W2394" s="50" t="str">
        <x:v>北 尾 裕 一 / 花 田 晋 吾 / 吉 川 正 人 / 渡 邉 大 / 吉 岡 榮 司</x:v>
      </x:c>
      <x:c r="X2394" s="50" t="b">
        <x:f>AND(COUNT(L2394:O2394)=4,L2394&gt;='設定'!$B$6,M2394&gt;='設定'!$B$6,N2394&gt;='設定'!$B$6,O2394&gt;='設定'!$B$6)</x:f>
        <x:v>0</x:v>
      </x:c>
      <x:c r="Y2394" s="50" t="b">
        <x:f>AND(COUNT(G2394:K2394)=5,P2394&gt;='設定'!$B$7)</x:f>
        <x:v>0</x:v>
      </x:c>
      <x:c r="Z2394" s="50" t="b">
        <x:f>AND(ISNUMBER(R2394),R2394&gt;='設定'!$B$8)</x:f>
        <x:v>0</x:v>
      </x:c>
      <x:c r="AA2394" s="50" t="b">
        <x:f>AND(ISNUMBER(S2394),S2394&gt;=DATE(YEAR('設定'!$B$10)-'設定'!$B$9,MONTH('設定'!$B$10),DAY('設定'!$B$10)))</x:f>
        <x:v>0</x:v>
      </x:c>
      <x:c r="AB2394" s="55" t="b">
        <x:v>0</x:v>
      </x:c>
      <x:c r="AC2394" s="55" t="b">
        <x:v>0</x:v>
      </x:c>
      <x:c r="AD2394" s="50" t="n">
        <x:f>IF(X2394,1,0)+IF(Z2394,1,0)+IF(AA2394,1,0)+IF(AB2394,1,0)</x:f>
        <x:v>0</x:v>
      </x:c>
      <x:c r="AE2394" s="50" t="n">
        <x:f>IF(Y2394,1,0)+IF(Z2394,1,0)+IF(AA2394,1,0)+IF(AB2394,1,0)</x:f>
        <x:v>0</x:v>
      </x:c>
      <x:c r="AF2394" s="50" t="n">
        <x:f>IF(Y2394,1,0)+IF(Z2394,1,0)+IF(AA2394,1,0)+IF(AC2394,1,0)</x:f>
        <x:v>0</x:v>
      </x:c>
      <x:c r="AG2394" s="53" t="n">
        <x:v>44348</x:v>
      </x:c>
      <x:c r="AH2394" s="50" t="str">
        <x:v>S100XR0M</x:v>
      </x:c>
      <x:c r="AI2394" s="50" t="str">
        <x:v>RevenueIFRSSummaryOfBusinessResults</x:v>
      </x:c>
      <x:c r="AJ2394" s="50" t="str">
        <x:v>OperatingProfitLossIFRS</x:v>
      </x:c>
      <x:c r="AK2394" s="53" t="n">
        <x:v>46022</x:v>
      </x:c>
      <x:c r="AL2394" s="50" t="str">
        <x:v>365/365/365/366/365</x:v>
      </x:c>
      <x:c r="AM2394" s="51" t="n">
        <x:v>1137692546</x:v>
      </x:c>
      <x:c r="AN2394" s="51" t="n">
        <x:v>2789.5</x:v>
      </x:c>
      <x:c r="AO2394" s="51" t="n">
        <x:f>IFERROR(AM2394*AN2394,"")</x:f>
        <x:v>3173593357067</x:v>
      </x:c>
      <x:c r="AP2394" s="56" t="n">
        <x:f>IFERROR(AO2394/(K2394*1000000),"")</x:f>
        <x:v>1.0512447640762783</x:v>
      </x:c>
      <x:c r="AQ2394" s="57" t="n">
        <x:v>12088184578.333334</x:v>
      </x:c>
      <x:c r="AR2394" s="52" t="n">
        <x:v>0.3209008744629225</x:v>
      </x:c>
      <x:c r="AS2394" s="52" t="n">
        <x:v>-0.4016771037726868</x:v>
      </x:c>
      <x:c r="AT2394" s="55" t="b">
        <x:v>0</x:v>
      </x:c>
      <x:c r="AU2394" s="50" t="str">
        <x:v>missing_financial_data</x:v>
      </x:c>
      <x:c r="AV2394" s="58" t="n">
        <x:v>0.397365024751088</x:v>
      </x:c>
      <x:c r="AW2394" s="50" t="n">
        <x:v>204</x:v>
      </x:c>
      <x:c r="AX2394" s="50" t="str">
        <x:v>Future Moat</x:v>
      </x:c>
      <x:c r="AY2394" s="50" t="str">
        <x:v>既存適格性フィルター不通過: missing_financial_data</x:v>
      </x:c>
      <x:c r="AZ2394" s="59" t="str">
        <x:v>2026-03-16 15:00</x:v>
      </x:c>
      <x:c r="BA2394" s="53" t="n">
        <x:v>18019</x:v>
      </x:c>
      <x:c r="BB2394" s="50"/>
      <x:c r="BC2394" s="50"/>
      <x:c r="BD2394" s="50" t="str">
        <x:v>TOPIX Large70</x:v>
      </x:c>
    </x:row>
    <x:row r="2395">
      <x:c r="A2395" s="50" t="n">
        <x:v>2394</x:v>
      </x:c>
      <x:c r="B2395" s="50" t="str">
        <x:v>2112</x:v>
      </x:c>
      <x:c r="C2395" s="50" t="str">
        <x:v>2112.T</x:v>
      </x:c>
      <x:c r="D2395" s="50" t="str">
        <x:v>Ensuiko Sugar Refining Co.,Ltd.</x:v>
      </x:c>
      <x:c r="E2395" s="50" t="str">
        <x:v>Standard Market(Domestic)</x:v>
      </x:c>
      <x:c r="F2395" s="50" t="str">
        <x:v>Foods</x:v>
      </x:c>
      <x:c r="G2395" s="51" t="n">
        <x:v>23686</x:v>
      </x:c>
      <x:c r="H2395" s="51" t="n">
        <x:v>25134</x:v>
      </x:c>
      <x:c r="I2395" s="51" t="n">
        <x:v>27950</x:v>
      </x:c>
      <x:c r="J2395" s="51" t="n">
        <x:v>31550</x:v>
      </x:c>
      <x:c r="K2395" s="51" t="n">
        <x:v>32519</x:v>
      </x:c>
      <x:c r="L2395" s="52" t="n">
        <x:f>IFERROR(H2395/G2395-1,"")</x:f>
        <x:v>0.061133158827999745</x:v>
      </x:c>
      <x:c r="M2395" s="52" t="n">
        <x:f>IFERROR(I2395/H2395-1,"")</x:f>
        <x:v>0.11203946844911283</x:v>
      </x:c>
      <x:c r="N2395" s="52" t="n">
        <x:f>IFERROR(J2395/I2395-1,"")</x:f>
        <x:v>0.12880143112701248</x:v>
      </x:c>
      <x:c r="O2395" s="52" t="n">
        <x:f>IFERROR(K2395/J2395-1,"")</x:f>
        <x:v>0.030713153724247322</x:v>
      </x:c>
      <x:c r="P2395" s="52" t="n">
        <x:f>IFERROR((K2395/G2395)^(1/4)-1,"")</x:f>
        <x:v>0.08245877215481312</x:v>
      </x:c>
      <x:c r="Q2395" s="51" t="n">
        <x:v>2880</x:v>
      </x:c>
      <x:c r="R2395" s="52" t="n">
        <x:f>IFERROR(Q2395/K2395,"")</x:f>
        <x:v>0.0885636089670654</x:v>
      </x:c>
      <x:c r="S2395" s="53" t="n">
        <x:v>22555</x:v>
      </x:c>
      <x:c r="T2395" s="50" t="str">
        <x:v>EDINET_company_history</x:v>
      </x:c>
      <x:c r="U2395" s="50" t="str">
        <x:v>大東製糖株式会社</x:v>
      </x:c>
      <x:c r="V2395" s="54" t="n">
        <x:v>0.1479</x:v>
      </x:c>
      <x:c r="W2395" s="50" t="str">
        <x:v>久野 修慈 / 木村 成克</x:v>
      </x:c>
      <x:c r="X2395" s="50" t="b">
        <x:f>AND(COUNT(L2395:O2395)=4,L2395&gt;='設定'!$B$6,M2395&gt;='設定'!$B$6,N2395&gt;='設定'!$B$6,O2395&gt;='設定'!$B$6)</x:f>
        <x:v>0</x:v>
      </x:c>
      <x:c r="Y2395" s="50" t="b">
        <x:f>AND(COUNT(G2395:K2395)=5,P2395&gt;='設定'!$B$7)</x:f>
        <x:v>0</x:v>
      </x:c>
      <x:c r="Z2395" s="50" t="b">
        <x:f>AND(ISNUMBER(R2395),R2395&gt;='設定'!$B$8)</x:f>
        <x:v>0</x:v>
      </x:c>
      <x:c r="AA2395" s="50" t="b">
        <x:f>AND(ISNUMBER(S2395),S2395&gt;=DATE(YEAR('設定'!$B$10)-'設定'!$B$9,MONTH('設定'!$B$10),DAY('設定'!$B$10)))</x:f>
        <x:v>0</x:v>
      </x:c>
      <x:c r="AB2395" s="55" t="b">
        <x:v>0</x:v>
      </x:c>
      <x:c r="AC2395" s="55" t="b">
        <x:v>0</x:v>
      </x:c>
      <x:c r="AD2395" s="50" t="n">
        <x:f>IF(X2395,1,0)+IF(Z2395,1,0)+IF(AA2395,1,0)+IF(AB2395,1,0)</x:f>
        <x:v>0</x:v>
      </x:c>
      <x:c r="AE2395" s="50" t="n">
        <x:f>IF(Y2395,1,0)+IF(Z2395,1,0)+IF(AA2395,1,0)+IF(AB2395,1,0)</x:f>
        <x:v>0</x:v>
      </x:c>
      <x:c r="AF2395" s="50" t="n">
        <x:f>IF(Y2395,1,0)+IF(Z2395,1,0)+IF(AA2395,1,0)+IF(AC2395,1,0)</x:f>
        <x:v>0</x:v>
      </x:c>
      <x:c r="AG2395" s="53" t="n">
        <x:v>44348</x:v>
      </x:c>
      <x:c r="AH2395" s="50" t="str">
        <x:v>S100W7GM</x:v>
      </x:c>
      <x:c r="AI2395" s="50" t="str">
        <x:v>NetSalesSummaryOfBusinessResults</x:v>
      </x:c>
      <x:c r="AJ2395" s="50" t="str">
        <x:v>OperatingIncome</x:v>
      </x:c>
      <x:c r="AK2395" s="53" t="n">
        <x:v>45747</x:v>
      </x:c>
      <x:c r="AL2395" s="50" t="str">
        <x:v>365/365/365/366/365</x:v>
      </x:c>
      <x:c r="AM2395" s="51" t="n">
        <x:v>27446600</x:v>
      </x:c>
      <x:c r="AN2395" s="51" t="n">
        <x:v>427</x:v>
      </x:c>
      <x:c r="AO2395" s="51" t="n">
        <x:f>IFERROR(AM2395*AN2395,"")</x:f>
        <x:v>11719698200</x:v>
      </x:c>
      <x:c r="AP2395" s="56" t="n">
        <x:f>IFERROR(AO2395/(K2395*1000000),"")</x:f>
        <x:v>0.36039540576278484</x:v>
      </x:c>
      <x:c r="AQ2395" s="57" t="n">
        <x:v>57909498.333333336</x:v>
      </x:c>
      <x:c r="AR2395" s="52" t="n">
        <x:v>0.2932209735445693</x:v>
      </x:c>
      <x:c r="AS2395" s="52" t="n">
        <x:v>-0.3005050424242036</x:v>
      </x:c>
      <x:c r="AT2395" s="55" t="b">
        <x:v>1</x:v>
      </x:c>
      <x:c r="AU2395" s="50"/>
      <x:c r="AV2395" s="58" t="n">
        <x:v>0.0750370794417436</x:v>
      </x:c>
      <x:c r="AW2395" s="50" t="n">
        <x:v>1369</x:v>
      </x:c>
      <x:c r="AX2395" s="50" t="str">
        <x:v>Core Moat</x:v>
      </x:c>
      <x:c r="AY2395" s="50" t="str">
        <x:v>目立つ機械的警告なし（定性確認は別途必要）</x:v>
      </x:c>
      <x:c r="AZ2395" s="59" t="str">
        <x:v>2025-06-27 13:16</x:v>
      </x:c>
      <x:c r="BA2395" s="53" t="n">
        <x:v>22555</x:v>
      </x:c>
      <x:c r="BB2395" s="50"/>
      <x:c r="BC2395" s="50"/>
      <x:c r="BD2395" s="50"/>
    </x:row>
    <x:row r="2396">
      <x:c r="A2396" s="50" t="n">
        <x:v>2395</x:v>
      </x:c>
      <x:c r="B2396" s="50" t="str">
        <x:v>6742</x:v>
      </x:c>
      <x:c r="C2396" s="50" t="str">
        <x:v>6742.T</x:v>
      </x:c>
      <x:c r="D2396" s="50" t="str">
        <x:v>Kyosan Electric Manufacturing Co.,Ltd.</x:v>
      </x:c>
      <x:c r="E2396" s="50" t="str">
        <x:v>Prime Market (Domestic)</x:v>
      </x:c>
      <x:c r="F2396" s="50" t="str">
        <x:v>Electric Appliances</x:v>
      </x:c>
      <x:c r="G2396" s="51" t="n">
        <x:v>62218</x:v>
      </x:c>
      <x:c r="H2396" s="51" t="n">
        <x:v>72916</x:v>
      </x:c>
      <x:c r="I2396" s="51" t="n">
        <x:v>72327</x:v>
      </x:c>
      <x:c r="J2396" s="51" t="n">
        <x:v>70525</x:v>
      </x:c>
      <x:c r="K2396" s="51" t="n">
        <x:v>85367</x:v>
      </x:c>
      <x:c r="L2396" s="52" t="n">
        <x:f>IFERROR(H2396/G2396-1,"")</x:f>
        <x:v>0.17194381047285345</x:v>
      </x:c>
      <x:c r="M2396" s="52" t="n">
        <x:f>IFERROR(I2396/H2396-1,"")</x:f>
        <x:v>-0.008077788139777331</x:v>
      </x:c>
      <x:c r="N2396" s="52" t="n">
        <x:f>IFERROR(J2396/I2396-1,"")</x:f>
        <x:v>-0.024914623861075347</x:v>
      </x:c>
      <x:c r="O2396" s="52" t="n">
        <x:f>IFERROR(K2396/J2396-1,"")</x:f>
        <x:v>0.210450194966324</x:v>
      </x:c>
      <x:c r="P2396" s="52" t="n">
        <x:f>IFERROR((K2396/G2396)^(1/4)-1,"")</x:f>
        <x:v>0.0822896199894092</x:v>
      </x:c>
      <x:c r="Q2396" s="51" t="n">
        <x:v>6112</x:v>
      </x:c>
      <x:c r="R2396" s="52" t="n">
        <x:f>IFERROR(Q2396/K2396,"")</x:f>
        <x:v>0.07159675284360467</x:v>
      </x:c>
      <x:c r="S2396" s="53" t="n">
        <x:v>18019</x:v>
      </x:c>
      <x:c r="T2396" s="50" t="str">
        <x:v>EDINET_company_history</x:v>
      </x:c>
      <x:c r="U2396" s="50" t="str">
        <x:v>日本生命保険相互会社</x:v>
      </x:c>
      <x:c r="V2396" s="54" t="n">
        <x:v>0.097</x:v>
      </x:c>
      <x:c r="W2396" s="50" t="str">
        <x:v>國 澤 良 治</x:v>
      </x:c>
      <x:c r="X2396" s="50" t="b">
        <x:f>AND(COUNT(L2396:O2396)=4,L2396&gt;='設定'!$B$6,M2396&gt;='設定'!$B$6,N2396&gt;='設定'!$B$6,O2396&gt;='設定'!$B$6)</x:f>
        <x:v>0</x:v>
      </x:c>
      <x:c r="Y2396" s="50" t="b">
        <x:f>AND(COUNT(G2396:K2396)=5,P2396&gt;='設定'!$B$7)</x:f>
        <x:v>0</x:v>
      </x:c>
      <x:c r="Z2396" s="50" t="b">
        <x:f>AND(ISNUMBER(R2396),R2396&gt;='設定'!$B$8)</x:f>
        <x:v>0</x:v>
      </x:c>
      <x:c r="AA2396" s="50" t="b">
        <x:f>AND(ISNUMBER(S2396),S2396&gt;=DATE(YEAR('設定'!$B$10)-'設定'!$B$9,MONTH('設定'!$B$10),DAY('設定'!$B$10)))</x:f>
        <x:v>0</x:v>
      </x:c>
      <x:c r="AB2396" s="55" t="b">
        <x:v>0</x:v>
      </x:c>
      <x:c r="AC2396" s="55" t="b">
        <x:v>0</x:v>
      </x:c>
      <x:c r="AD2396" s="50" t="n">
        <x:f>IF(X2396,1,0)+IF(Z2396,1,0)+IF(AA2396,1,0)+IF(AB2396,1,0)</x:f>
        <x:v>0</x:v>
      </x:c>
      <x:c r="AE2396" s="50" t="n">
        <x:f>IF(Y2396,1,0)+IF(Z2396,1,0)+IF(AA2396,1,0)+IF(AB2396,1,0)</x:f>
        <x:v>0</x:v>
      </x:c>
      <x:c r="AF2396" s="50" t="n">
        <x:f>IF(Y2396,1,0)+IF(Z2396,1,0)+IF(AA2396,1,0)+IF(AC2396,1,0)</x:f>
        <x:v>0</x:v>
      </x:c>
      <x:c r="AG2396" s="53" t="n">
        <x:v>44348</x:v>
      </x:c>
      <x:c r="AH2396" s="50" t="str">
        <x:v>S100W346</x:v>
      </x:c>
      <x:c r="AI2396" s="50" t="str">
        <x:v>NetSalesSummaryOfBusinessResults</x:v>
      </x:c>
      <x:c r="AJ2396" s="50" t="str">
        <x:v>OperatingIncome</x:v>
      </x:c>
      <x:c r="AK2396" s="53" t="n">
        <x:v>45747</x:v>
      </x:c>
      <x:c r="AL2396" s="50" t="str">
        <x:v>365/365/365/366/365</x:v>
      </x:c>
      <x:c r="AM2396" s="51" t="n">
        <x:v>62654251</x:v>
      </x:c>
      <x:c r="AN2396" s="51" t="n">
        <x:v>747</x:v>
      </x:c>
      <x:c r="AO2396" s="51" t="n">
        <x:f>IFERROR(AM2396*AN2396,"")</x:f>
        <x:v>46802725497</x:v>
      </x:c>
      <x:c r="AP2396" s="56" t="n">
        <x:f>IFERROR(AO2396/(K2396*1000000),"")</x:f>
        <x:v>0.5482531364227394</x:v>
      </x:c>
      <x:c r="AQ2396" s="57" t="n">
        <x:v>166148170</x:v>
      </x:c>
      <x:c r="AR2396" s="52" t="n">
        <x:v>0.2754683584245286</x:v>
      </x:c>
      <x:c r="AS2396" s="52" t="n">
        <x:v>-0.4261635158422296</x:v>
      </x:c>
      <x:c r="AT2396" s="55" t="b">
        <x:v>0</x:v>
      </x:c>
      <x:c r="AU2396" s="50" t="str">
        <x:v>repeated_negative_operating_cf</x:v>
      </x:c>
      <x:c r="AV2396" s="58" t="n">
        <x:v>0.4124613892863545</x:v>
      </x:c>
      <x:c r="AW2396" s="50" t="n">
        <x:v>176</x:v>
      </x:c>
      <x:c r="AX2396" s="50" t="str">
        <x:v>Future Moat</x:v>
      </x:c>
      <x:c r="AY2396" s="50" t="str">
        <x:v>既存適格性フィルター不通過: repeated_negative_operating_cf</x:v>
      </x:c>
      <x:c r="AZ2396" s="59" t="str">
        <x:v>2025-06-24 14:36</x:v>
      </x:c>
      <x:c r="BA2396" s="53" t="n">
        <x:v>18019</x:v>
      </x:c>
      <x:c r="BB2396" s="50"/>
      <x:c r="BC2396" s="50"/>
      <x:c r="BD2396" s="50" t="str">
        <x:v>TOPIX Small 2</x:v>
      </x:c>
    </x:row>
    <x:row r="2397">
      <x:c r="A2397" s="50" t="n">
        <x:v>2396</x:v>
      </x:c>
      <x:c r="B2397" s="50" t="str">
        <x:v>2484</x:v>
      </x:c>
      <x:c r="C2397" s="50" t="str">
        <x:v>2484.T</x:v>
      </x:c>
      <x:c r="D2397" s="50" t="str">
        <x:v>DEMAE-CAN CO.,LTD</x:v>
      </x:c>
      <x:c r="E2397" s="50" t="str">
        <x:v>Standard Market(Domestic)</x:v>
      </x:c>
      <x:c r="F2397" s="50" t="str">
        <x:v>Information &amp; Communication</x:v>
      </x:c>
      <x:c r="G2397" s="51" t="n">
        <x:v>28954</x:v>
      </x:c>
      <x:c r="H2397" s="51" t="n">
        <x:v>47314</x:v>
      </x:c>
      <x:c r="I2397" s="51" t="n">
        <x:v>51416</x:v>
      </x:c>
      <x:c r="J2397" s="51" t="n">
        <x:v>50411</x:v>
      </x:c>
      <x:c r="K2397" s="51" t="n">
        <x:v>39721</x:v>
      </x:c>
      <x:c r="L2397" s="52" t="n">
        <x:f>IFERROR(H2397/G2397-1,"")</x:f>
        <x:v>0.6341092767838641</x:v>
      </x:c>
      <x:c r="M2397" s="52" t="n">
        <x:f>IFERROR(I2397/H2397-1,"")</x:f>
        <x:v>0.0866973834383058</x:v>
      </x:c>
      <x:c r="N2397" s="52" t="n">
        <x:f>IFERROR(J2397/I2397-1,"")</x:f>
        <x:v>-0.019546444686478925</x:v>
      </x:c>
      <x:c r="O2397" s="52" t="n">
        <x:f>IFERROR(K2397/J2397-1,"")</x:f>
        <x:v>-0.21205689234492475</x:v>
      </x:c>
      <x:c r="P2397" s="52" t="n">
        <x:f>IFERROR((K2397/G2397)^(1/4)-1,"")</x:f>
        <x:v>0.08225076352819305</x:v>
      </x:c>
      <x:c r="Q2397" s="51" t="n">
        <x:v>-4923</x:v>
      </x:c>
      <x:c r="R2397" s="52" t="n">
        <x:f>IFERROR(Q2397/K2397,"")</x:f>
        <x:v>-0.12393947785805996</x:v>
      </x:c>
      <x:c r="S2397" s="53" t="n">
        <x:v>38869</x:v>
      </x:c>
      <x:c r="T2397" s="50" t="str">
        <x:v>EDINET_company_history</x:v>
      </x:c>
      <x:c r="U2397" s="50" t="str">
        <x:v>LINEヤフー株式会社</x:v>
      </x:c>
      <x:c r="V2397" s="54" t="n">
        <x:v>0.353</x:v>
      </x:c>
      <x:c r="W2397" s="50" t="str">
        <x:v>矢野 哲</x:v>
      </x:c>
      <x:c r="X2397" s="50" t="b">
        <x:f>AND(COUNT(L2397:O2397)=4,L2397&gt;='設定'!$B$6,M2397&gt;='設定'!$B$6,N2397&gt;='設定'!$B$6,O2397&gt;='設定'!$B$6)</x:f>
        <x:v>0</x:v>
      </x:c>
      <x:c r="Y2397" s="50" t="b">
        <x:f>AND(COUNT(G2397:K2397)=5,P2397&gt;='設定'!$B$7)</x:f>
        <x:v>0</x:v>
      </x:c>
      <x:c r="Z2397" s="50" t="b">
        <x:f>AND(ISNUMBER(R2397),R2397&gt;='設定'!$B$8)</x:f>
        <x:v>0</x:v>
      </x:c>
      <x:c r="AA2397" s="50" t="b">
        <x:f>AND(ISNUMBER(S2397),S2397&gt;=DATE(YEAR('設定'!$B$10)-'設定'!$B$9,MONTH('設定'!$B$10),DAY('設定'!$B$10)))</x:f>
        <x:v>0</x:v>
      </x:c>
      <x:c r="AB2397" s="55" t="b">
        <x:v>0</x:v>
      </x:c>
      <x:c r="AC2397" s="55" t="b">
        <x:v>0</x:v>
      </x:c>
      <x:c r="AD2397" s="50" t="n">
        <x:f>IF(X2397,1,0)+IF(Z2397,1,0)+IF(AA2397,1,0)+IF(AB2397,1,0)</x:f>
        <x:v>0</x:v>
      </x:c>
      <x:c r="AE2397" s="50" t="n">
        <x:f>IF(Y2397,1,0)+IF(Z2397,1,0)+IF(AA2397,1,0)+IF(AB2397,1,0)</x:f>
        <x:v>0</x:v>
      </x:c>
      <x:c r="AF2397" s="50" t="n">
        <x:f>IF(Y2397,1,0)+IF(Z2397,1,0)+IF(AA2397,1,0)+IF(AC2397,1,0)</x:f>
        <x:v>0</x:v>
      </x:c>
      <x:c r="AG2397" s="53" t="n">
        <x:v>44348</x:v>
      </x:c>
      <x:c r="AH2397" s="50" t="str">
        <x:v>S100X153</x:v>
      </x:c>
      <x:c r="AI2397" s="50" t="str">
        <x:v>NetSalesSummaryOfBusinessResults</x:v>
      </x:c>
      <x:c r="AJ2397" s="50" t="str">
        <x:v>OperatingIncome</x:v>
      </x:c>
      <x:c r="AK2397" s="53" t="n">
        <x:v>45900</x:v>
      </x:c>
      <x:c r="AL2397" s="50" t="str">
        <x:v>365/365/365/366/365</x:v>
      </x:c>
      <x:c r="AM2397" s="51" t="n">
        <x:v>111548230</x:v>
      </x:c>
      <x:c r="AN2397" s="51" t="n">
        <x:v>118</x:v>
      </x:c>
      <x:c r="AO2397" s="51" t="n">
        <x:f>IFERROR(AM2397*AN2397,"")</x:f>
        <x:v>13162691140</x:v>
      </x:c>
      <x:c r="AP2397" s="56" t="n">
        <x:f>IFERROR(AO2397/(K2397*1000000),"")</x:f>
        <x:v>0.3313786445457063</x:v>
      </x:c>
      <x:c r="AQ2397" s="57" t="n">
        <x:v>65827140</x:v>
      </x:c>
      <x:c r="AR2397" s="52" t="n">
        <x:v>0.537866759446825</x:v>
      </x:c>
      <x:c r="AS2397" s="52" t="n">
        <x:v>-0.941717791411043</x:v>
      </x:c>
      <x:c r="AT2397" s="55" t="b">
        <x:v>0</x:v>
      </x:c>
      <x:c r="AU2397" s="50" t="str">
        <x:v>repeated_operating_loss;repeated_negative_operating_cf;other_data_quality_issue</x:v>
      </x:c>
      <x:c r="AV2397" s="58" t="n">
        <x:v>-0.4516692606140234</x:v>
      </x:c>
      <x:c r="AW2397" s="50" t="n">
        <x:v>3460</x:v>
      </x:c>
      <x:c r="AX2397" s="50" t="str">
        <x:v>Future Moat</x:v>
      </x:c>
      <x:c r="AY2397" s="50" t="str">
        <x:v>既存適格性フィルター不通過: repeated_operating_loss;repeated_negative_operating_cf;other_data_quality_issue / ローカル5年最大下落率-60%以下</x:v>
      </x:c>
      <x:c r="AZ2397" s="59" t="str">
        <x:v>2025-11-26 16:31</x:v>
      </x:c>
      <x:c r="BA2397" s="53" t="n">
        <x:v>38869</x:v>
      </x:c>
      <x:c r="BB2397" s="50"/>
      <x:c r="BC2397" s="50"/>
      <x:c r="BD2397" s="50"/>
    </x:row>
    <x:row r="2398">
      <x:c r="A2398" s="50" t="n">
        <x:v>2397</x:v>
      </x:c>
      <x:c r="B2398" s="50" t="str">
        <x:v>5659</x:v>
      </x:c>
      <x:c r="C2398" s="50" t="str">
        <x:v>5659.T</x:v>
      </x:c>
      <x:c r="D2398" s="50" t="str">
        <x:v>Nippon Seisen Co.,Ltd.</x:v>
      </x:c>
      <x:c r="E2398" s="50" t="str">
        <x:v>Prime Market (Domestic)</x:v>
      </x:c>
      <x:c r="F2398" s="50" t="str">
        <x:v>Iron and Steel</x:v>
      </x:c>
      <x:c r="G2398" s="51" t="n">
        <x:v>34108</x:v>
      </x:c>
      <x:c r="H2398" s="51" t="n">
        <x:v>44795</x:v>
      </x:c>
      <x:c r="I2398" s="51" t="n">
        <x:v>49055</x:v>
      </x:c>
      <x:c r="J2398" s="51" t="n">
        <x:v>44727</x:v>
      </x:c>
      <x:c r="K2398" s="51" t="n">
        <x:v>46749</x:v>
      </x:c>
      <x:c r="L2398" s="52" t="n">
        <x:f>IFERROR(H2398/G2398-1,"")</x:f>
        <x:v>0.31332825143661314</x:v>
      </x:c>
      <x:c r="M2398" s="52" t="n">
        <x:f>IFERROR(I2398/H2398-1,"")</x:f>
        <x:v>0.09509989954235953</x:v>
      </x:c>
      <x:c r="N2398" s="52" t="n">
        <x:f>IFERROR(J2398/I2398-1,"")</x:f>
        <x:v>-0.08822749974518396</x:v>
      </x:c>
      <x:c r="O2398" s="52" t="n">
        <x:f>IFERROR(K2398/J2398-1,"")</x:f>
        <x:v>0.04520759272922392</x:v>
      </x:c>
      <x:c r="P2398" s="52" t="n">
        <x:f>IFERROR((K2398/G2398)^(1/4)-1,"")</x:f>
        <x:v>0.08200437738988064</x:v>
      </x:c>
      <x:c r="Q2398" s="51" t="n">
        <x:v>4576</x:v>
      </x:c>
      <x:c r="R2398" s="52" t="n">
        <x:f>IFERROR(Q2398/K2398,"")</x:f>
        <x:v>0.09788444672613318</x:v>
      </x:c>
      <x:c r="S2398" s="53" t="n">
        <x:v>22706</x:v>
      </x:c>
      <x:c r="T2398" s="50" t="str">
        <x:v>EDINET_company_history</x:v>
      </x:c>
      <x:c r="U2398" s="50" t="str">
        <x:v>大同特殊鋼株式会社</x:v>
      </x:c>
      <x:c r="V2398" s="54" t="n">
        <x:v>0.5037</x:v>
      </x:c>
      <x:c r="W2398" s="50" t="str">
        <x:v>利光 一浩</x:v>
      </x:c>
      <x:c r="X2398" s="50" t="b">
        <x:f>AND(COUNT(L2398:O2398)=4,L2398&gt;='設定'!$B$6,M2398&gt;='設定'!$B$6,N2398&gt;='設定'!$B$6,O2398&gt;='設定'!$B$6)</x:f>
        <x:v>0</x:v>
      </x:c>
      <x:c r="Y2398" s="50" t="b">
        <x:f>AND(COUNT(G2398:K2398)=5,P2398&gt;='設定'!$B$7)</x:f>
        <x:v>0</x:v>
      </x:c>
      <x:c r="Z2398" s="50" t="b">
        <x:f>AND(ISNUMBER(R2398),R2398&gt;='設定'!$B$8)</x:f>
        <x:v>0</x:v>
      </x:c>
      <x:c r="AA2398" s="50" t="b">
        <x:f>AND(ISNUMBER(S2398),S2398&gt;=DATE(YEAR('設定'!$B$10)-'設定'!$B$9,MONTH('設定'!$B$10),DAY('設定'!$B$10)))</x:f>
        <x:v>0</x:v>
      </x:c>
      <x:c r="AB2398" s="55" t="b">
        <x:v>0</x:v>
      </x:c>
      <x:c r="AC2398" s="55" t="b">
        <x:v>0</x:v>
      </x:c>
      <x:c r="AD2398" s="50" t="n">
        <x:f>IF(X2398,1,0)+IF(Z2398,1,0)+IF(AA2398,1,0)+IF(AB2398,1,0)</x:f>
        <x:v>0</x:v>
      </x:c>
      <x:c r="AE2398" s="50" t="n">
        <x:f>IF(Y2398,1,0)+IF(Z2398,1,0)+IF(AA2398,1,0)+IF(AB2398,1,0)</x:f>
        <x:v>0</x:v>
      </x:c>
      <x:c r="AF2398" s="50" t="n">
        <x:f>IF(Y2398,1,0)+IF(Z2398,1,0)+IF(AA2398,1,0)+IF(AC2398,1,0)</x:f>
        <x:v>0</x:v>
      </x:c>
      <x:c r="AG2398" s="53" t="n">
        <x:v>44348</x:v>
      </x:c>
      <x:c r="AH2398" s="50" t="str">
        <x:v>S100W0AF</x:v>
      </x:c>
      <x:c r="AI2398" s="50" t="str">
        <x:v>NetSalesSummaryOfBusinessResults</x:v>
      </x:c>
      <x:c r="AJ2398" s="50" t="str">
        <x:v>OperatingIncome</x:v>
      </x:c>
      <x:c r="AK2398" s="53" t="n">
        <x:v>45747</x:v>
      </x:c>
      <x:c r="AL2398" s="50" t="str">
        <x:v>365/365/365/366/365</x:v>
      </x:c>
      <x:c r="AM2398" s="51" t="n">
        <x:v>30941790</x:v>
      </x:c>
      <x:c r="AN2398" s="51" t="n">
        <x:v>1402</x:v>
      </x:c>
      <x:c r="AO2398" s="51" t="n">
        <x:f>IFERROR(AM2398*AN2398,"")</x:f>
        <x:v>43380389580</x:v>
      </x:c>
      <x:c r="AP2398" s="56" t="n">
        <x:f>IFERROR(AO2398/(K2398*1000000),"")</x:f>
        <x:v>0.9279426208047231</x:v>
      </x:c>
      <x:c r="AQ2398" s="57" t="n">
        <x:v>134588461.66666666</x:v>
      </x:c>
      <x:c r="AR2398" s="52" t="n">
        <x:v>0.2914930513709811</x:v>
      </x:c>
      <x:c r="AS2398" s="52" t="n">
        <x:v>-0.3081312693582607</x:v>
      </x:c>
      <x:c r="AT2398" s="55" t="b">
        <x:v>1</x:v>
      </x:c>
      <x:c r="AU2398" s="50"/>
      <x:c r="AV2398" s="58" t="n">
        <x:v>0.0009194838517943</x:v>
      </x:c>
      <x:c r="AW2398" s="50" t="n">
        <x:v>1860</x:v>
      </x:c>
      <x:c r="AX2398" s="50" t="str">
        <x:v>Core Moat</x:v>
      </x:c>
      <x:c r="AY2398" s="50" t="str">
        <x:v>目立つ機械的警告なし（定性確認は別途必要）</x:v>
      </x:c>
      <x:c r="AZ2398" s="59" t="str">
        <x:v>2025-06-23 10:02</x:v>
      </x:c>
      <x:c r="BA2398" s="53" t="n">
        <x:v>22706</x:v>
      </x:c>
      <x:c r="BB2398" s="50"/>
      <x:c r="BC2398" s="50"/>
      <x:c r="BD2398" s="50" t="str">
        <x:v>TOPIX Small 2</x:v>
      </x:c>
    </x:row>
    <x:row r="2399">
      <x:c r="A2399" s="50" t="n">
        <x:v>2398</x:v>
      </x:c>
      <x:c r="B2399" s="50" t="str">
        <x:v>7721</x:v>
      </x:c>
      <x:c r="C2399" s="50" t="str">
        <x:v>7721.T</x:v>
      </x:c>
      <x:c r="D2399" s="50" t="str">
        <x:v>TOKYO KEIKI INC.</x:v>
      </x:c>
      <x:c r="E2399" s="50" t="str">
        <x:v>Prime Market (Domestic)</x:v>
      </x:c>
      <x:c r="F2399" s="50" t="str">
        <x:v>Precision Instruments</x:v>
      </x:c>
      <x:c r="G2399" s="51" t="n">
        <x:v>42081</x:v>
      </x:c>
      <x:c r="H2399" s="51" t="n">
        <x:v>41510</x:v>
      </x:c>
      <x:c r="I2399" s="51" t="n">
        <x:v>44296</x:v>
      </x:c>
      <x:c r="J2399" s="51" t="n">
        <x:v>47166</x:v>
      </x:c>
      <x:c r="K2399" s="51" t="n">
        <x:v>57650</x:v>
      </x:c>
      <x:c r="L2399" s="52" t="n">
        <x:f>IFERROR(H2399/G2399-1,"")</x:f>
        <x:v>-0.01356906917611278</x:v>
      </x:c>
      <x:c r="M2399" s="52" t="n">
        <x:f>IFERROR(I2399/H2399-1,"")</x:f>
        <x:v>0.06711635750421596</x:v>
      </x:c>
      <x:c r="N2399" s="52" t="n">
        <x:f>IFERROR(J2399/I2399-1,"")</x:f>
        <x:v>0.06479140328697852</x:v>
      </x:c>
      <x:c r="O2399" s="52" t="n">
        <x:f>IFERROR(K2399/J2399-1,"")</x:f>
        <x:v>0.2222787601238181</x:v>
      </x:c>
      <x:c r="P2399" s="52" t="n">
        <x:f>IFERROR((K2399/G2399)^(1/4)-1,"")</x:f>
        <x:v>0.08187806347298254</x:v>
      </x:c>
      <x:c r="Q2399" s="51" t="n">
        <x:v>4856</x:v>
      </x:c>
      <x:c r="R2399" s="52" t="n">
        <x:f>IFERROR(Q2399/K2399,"")</x:f>
        <x:v>0.08423243712055507</x:v>
      </x:c>
      <x:c r="S2399" s="53" t="n">
        <x:v>18019</x:v>
      </x:c>
      <x:c r="T2399" s="50" t="str">
        <x:v>EDINET_company_history</x:v>
      </x:c>
      <x:c r="U2399" s="50" t="str">
        <x:v>日本マスタートラスト信託銀行株式会社（信託口）</x:v>
      </x:c>
      <x:c r="V2399" s="54" t="n">
        <x:v>0.115</x:v>
      </x:c>
      <x:c r="W2399" s="50" t="str">
        <x:v>安藤 毅</x:v>
      </x:c>
      <x:c r="X2399" s="50" t="b">
        <x:f>AND(COUNT(L2399:O2399)=4,L2399&gt;='設定'!$B$6,M2399&gt;='設定'!$B$6,N2399&gt;='設定'!$B$6,O2399&gt;='設定'!$B$6)</x:f>
        <x:v>0</x:v>
      </x:c>
      <x:c r="Y2399" s="50" t="b">
        <x:f>AND(COUNT(G2399:K2399)=5,P2399&gt;='設定'!$B$7)</x:f>
        <x:v>0</x:v>
      </x:c>
      <x:c r="Z2399" s="50" t="b">
        <x:f>AND(ISNUMBER(R2399),R2399&gt;='設定'!$B$8)</x:f>
        <x:v>0</x:v>
      </x:c>
      <x:c r="AA2399" s="50" t="b">
        <x:f>AND(ISNUMBER(S2399),S2399&gt;=DATE(YEAR('設定'!$B$10)-'設定'!$B$9,MONTH('設定'!$B$10),DAY('設定'!$B$10)))</x:f>
        <x:v>0</x:v>
      </x:c>
      <x:c r="AB2399" s="55" t="b">
        <x:v>0</x:v>
      </x:c>
      <x:c r="AC2399" s="55" t="b">
        <x:v>0</x:v>
      </x:c>
      <x:c r="AD2399" s="50" t="n">
        <x:f>IF(X2399,1,0)+IF(Z2399,1,0)+IF(AA2399,1,0)+IF(AB2399,1,0)</x:f>
        <x:v>0</x:v>
      </x:c>
      <x:c r="AE2399" s="50" t="n">
        <x:f>IF(Y2399,1,0)+IF(Z2399,1,0)+IF(AA2399,1,0)+IF(AB2399,1,0)</x:f>
        <x:v>0</x:v>
      </x:c>
      <x:c r="AF2399" s="50" t="n">
        <x:f>IF(Y2399,1,0)+IF(Z2399,1,0)+IF(AA2399,1,0)+IF(AC2399,1,0)</x:f>
        <x:v>0</x:v>
      </x:c>
      <x:c r="AG2399" s="53" t="n">
        <x:v>44348</x:v>
      </x:c>
      <x:c r="AH2399" s="50" t="str">
        <x:v>S100W7Z5</x:v>
      </x:c>
      <x:c r="AI2399" s="50" t="str">
        <x:v>NetSalesSummaryOfBusinessResults</x:v>
      </x:c>
      <x:c r="AJ2399" s="50" t="str">
        <x:v>OperatingIncome</x:v>
      </x:c>
      <x:c r="AK2399" s="53" t="n">
        <x:v>45747</x:v>
      </x:c>
      <x:c r="AL2399" s="50" t="str">
        <x:v>365/365/365/366/365</x:v>
      </x:c>
      <x:c r="AM2399" s="51" t="n">
        <x:v>16429339</x:v>
      </x:c>
      <x:c r="AN2399" s="51" t="n">
        <x:v>5790</x:v>
      </x:c>
      <x:c r="AO2399" s="51" t="n">
        <x:f>IFERROR(AM2399*AN2399,"")</x:f>
        <x:v>95125872810</x:v>
      </x:c>
      <x:c r="AP2399" s="56" t="n">
        <x:f>IFERROR(AO2399/(K2399*1000000),"")</x:f>
        <x:v>1.6500585049436254</x:v>
      </x:c>
      <x:c r="AQ2399" s="57" t="n">
        <x:v>2532862416.6666665</x:v>
      </x:c>
      <x:c r="AR2399" s="52" t="n">
        <x:v>0.4771808897630638</x:v>
      </x:c>
      <x:c r="AS2399" s="52" t="n">
        <x:v>-0.3908075291738736</x:v>
      </x:c>
      <x:c r="AT2399" s="55" t="b">
        <x:v>0</x:v>
      </x:c>
      <x:c r="AU2399" s="50" t="str">
        <x:v>repeated_negative_operating_cf</x:v>
      </x:c>
      <x:c r="AV2399" s="58" t="n">
        <x:v>0.4128767431542725</x:v>
      </x:c>
      <x:c r="AW2399" s="50" t="n">
        <x:v>175</x:v>
      </x:c>
      <x:c r="AX2399" s="50" t="str">
        <x:v>Future Moat</x:v>
      </x:c>
      <x:c r="AY2399" s="50" t="str">
        <x:v>既存適格性フィルター不通過: repeated_negative_operating_cf</x:v>
      </x:c>
      <x:c r="AZ2399" s="59" t="str">
        <x:v>2025-06-27 14:02</x:v>
      </x:c>
      <x:c r="BA2399" s="53" t="n">
        <x:v>18019</x:v>
      </x:c>
      <x:c r="BB2399" s="50"/>
      <x:c r="BC2399" s="50"/>
      <x:c r="BD2399" s="50" t="str">
        <x:v>TOPIX Small 1</x:v>
      </x:c>
    </x:row>
    <x:row r="2400">
      <x:c r="A2400" s="50" t="n">
        <x:v>2399</x:v>
      </x:c>
      <x:c r="B2400" s="50" t="str">
        <x:v>3553</x:v>
      </x:c>
      <x:c r="C2400" s="50" t="str">
        <x:v>3553.T</x:v>
      </x:c>
      <x:c r="D2400" s="50" t="str">
        <x:v>KYOWA LEATHER CLOTH CO.,LTD.</x:v>
      </x:c>
      <x:c r="E2400" s="50" t="str">
        <x:v>Standard Market(Domestic)</x:v>
      </x:c>
      <x:c r="F2400" s="50" t="str">
        <x:v>Chemicals</x:v>
      </x:c>
      <x:c r="G2400" s="51" t="n">
        <x:v>41182</x:v>
      </x:c>
      <x:c r="H2400" s="51" t="n">
        <x:v>47096</x:v>
      </x:c>
      <x:c r="I2400" s="51" t="n">
        <x:v>45792</x:v>
      </x:c>
      <x:c r="J2400" s="51" t="n">
        <x:v>52037</x:v>
      </x:c>
      <x:c r="K2400" s="51" t="n">
        <x:v>56397</x:v>
      </x:c>
      <x:c r="L2400" s="52" t="n">
        <x:f>IFERROR(H2400/G2400-1,"")</x:f>
        <x:v>0.14360642999368656</x:v>
      </x:c>
      <x:c r="M2400" s="52" t="n">
        <x:f>IFERROR(I2400/H2400-1,"")</x:f>
        <x:v>-0.027688126380159717</x:v>
      </x:c>
      <x:c r="N2400" s="52" t="n">
        <x:f>IFERROR(J2400/I2400-1,"")</x:f>
        <x:v>0.13637753319357082</x:v>
      </x:c>
      <x:c r="O2400" s="52" t="n">
        <x:f>IFERROR(K2400/J2400-1,"")</x:f>
        <x:v>0.08378653650287293</x:v>
      </x:c>
      <x:c r="P2400" s="52" t="n">
        <x:f>IFERROR((K2400/G2400)^(1/4)-1,"")</x:f>
        <x:v>0.08177550185980476</x:v>
      </x:c>
      <x:c r="Q2400" s="51" t="n">
        <x:v>2140</x:v>
      </x:c>
      <x:c r="R2400" s="52" t="n">
        <x:f>IFERROR(Q2400/K2400,"")</x:f>
        <x:v>0.03794528077734631</x:v>
      </x:c>
      <x:c r="S2400" s="53" t="n">
        <x:v>22525</x:v>
      </x:c>
      <x:c r="T2400" s="50" t="str">
        <x:v>EDINET_company_history</x:v>
      </x:c>
      <x:c r="U2400" s="50" t="str">
        <x:v>トヨタ自動車株式会社</x:v>
      </x:c>
      <x:c r="V2400" s="54" t="n">
        <x:v>0.3508</x:v>
      </x:c>
      <x:c r="W2400" s="50" t="str">
        <x:v>花 井 幹 雄 / 河 島 竜 太</x:v>
      </x:c>
      <x:c r="X2400" s="50" t="b">
        <x:f>AND(COUNT(L2400:O2400)=4,L2400&gt;='設定'!$B$6,M2400&gt;='設定'!$B$6,N2400&gt;='設定'!$B$6,O2400&gt;='設定'!$B$6)</x:f>
        <x:v>0</x:v>
      </x:c>
      <x:c r="Y2400" s="50" t="b">
        <x:f>AND(COUNT(G2400:K2400)=5,P2400&gt;='設定'!$B$7)</x:f>
        <x:v>0</x:v>
      </x:c>
      <x:c r="Z2400" s="50" t="b">
        <x:f>AND(ISNUMBER(R2400),R2400&gt;='設定'!$B$8)</x:f>
        <x:v>0</x:v>
      </x:c>
      <x:c r="AA2400" s="50" t="b">
        <x:f>AND(ISNUMBER(S2400),S2400&gt;=DATE(YEAR('設定'!$B$10)-'設定'!$B$9,MONTH('設定'!$B$10),DAY('設定'!$B$10)))</x:f>
        <x:v>0</x:v>
      </x:c>
      <x:c r="AB2400" s="55" t="b">
        <x:v>0</x:v>
      </x:c>
      <x:c r="AC2400" s="55" t="b">
        <x:v>0</x:v>
      </x:c>
      <x:c r="AD2400" s="50" t="n">
        <x:f>IF(X2400,1,0)+IF(Z2400,1,0)+IF(AA2400,1,0)+IF(AB2400,1,0)</x:f>
        <x:v>0</x:v>
      </x:c>
      <x:c r="AE2400" s="50" t="n">
        <x:f>IF(Y2400,1,0)+IF(Z2400,1,0)+IF(AA2400,1,0)+IF(AB2400,1,0)</x:f>
        <x:v>0</x:v>
      </x:c>
      <x:c r="AF2400" s="50" t="n">
        <x:f>IF(Y2400,1,0)+IF(Z2400,1,0)+IF(AA2400,1,0)+IF(AC2400,1,0)</x:f>
        <x:v>0</x:v>
      </x:c>
      <x:c r="AG2400" s="53" t="n">
        <x:v>44348</x:v>
      </x:c>
      <x:c r="AH2400" s="50" t="str">
        <x:v>S100VYZ7</x:v>
      </x:c>
      <x:c r="AI2400" s="50" t="str">
        <x:v>NetSalesSummaryOfBusinessResults</x:v>
      </x:c>
      <x:c r="AJ2400" s="50" t="str">
        <x:v>OperatingIncome</x:v>
      </x:c>
      <x:c r="AK2400" s="53" t="n">
        <x:v>45747</x:v>
      </x:c>
      <x:c r="AL2400" s="50" t="str">
        <x:v>365/365/365/366/365</x:v>
      </x:c>
      <x:c r="AM2400" s="51" t="n">
        <x:v>23830800</x:v>
      </x:c>
      <x:c r="AN2400" s="51" t="n">
        <x:v>864</x:v>
      </x:c>
      <x:c r="AO2400" s="51" t="n">
        <x:f>IFERROR(AM2400*AN2400,"")</x:f>
        <x:v>20589811200</x:v>
      </x:c>
      <x:c r="AP2400" s="56" t="n">
        <x:f>IFERROR(AO2400/(K2400*1000000),"")</x:f>
        <x:v>0.365086993989042</x:v>
      </x:c>
      <x:c r="AQ2400" s="57" t="n">
        <x:v>95241720</x:v>
      </x:c>
      <x:c r="AR2400" s="52" t="n">
        <x:v>0.2663082516144779</x:v>
      </x:c>
      <x:c r="AS2400" s="52" t="n">
        <x:v>-0.3079280425432911</x:v>
      </x:c>
      <x:c r="AT2400" s="55" t="b">
        <x:v>1</x:v>
      </x:c>
      <x:c r="AU2400" s="50"/>
      <x:c r="AV2400" s="58" t="n">
        <x:v>0.1300006571278947</x:v>
      </x:c>
      <x:c r="AW2400" s="50" t="n">
        <x:v>1063</x:v>
      </x:c>
      <x:c r="AX2400" s="50" t="str">
        <x:v>Future Moat</x:v>
      </x:c>
      <x:c r="AY2400" s="50" t="str">
        <x:v>目立つ機械的警告なし（定性確認は別途必要）</x:v>
      </x:c>
      <x:c r="AZ2400" s="59" t="str">
        <x:v>2025-06-18 11:13</x:v>
      </x:c>
      <x:c r="BA2400" s="53" t="n">
        <x:v>22525</x:v>
      </x:c>
      <x:c r="BB2400" s="50"/>
      <x:c r="BC2400" s="50"/>
      <x:c r="BD2400" s="50"/>
    </x:row>
    <x:row r="2401">
      <x:c r="A2401" s="50" t="n">
        <x:v>2400</x:v>
      </x:c>
      <x:c r="B2401" s="50" t="str">
        <x:v>6724</x:v>
      </x:c>
      <x:c r="C2401" s="50" t="str">
        <x:v>6724.T</x:v>
      </x:c>
      <x:c r="D2401" s="50" t="str">
        <x:v>SEIKO EPSON CORPORATION</x:v>
      </x:c>
      <x:c r="E2401" s="50" t="str">
        <x:v>Prime Market (Domestic)</x:v>
      </x:c>
      <x:c r="F2401" s="50" t="str">
        <x:v>Electric Appliances</x:v>
      </x:c>
      <x:c r="G2401" s="51" t="n">
        <x:v>995940</x:v>
      </x:c>
      <x:c r="H2401" s="51" t="n">
        <x:v>1128914</x:v>
      </x:c>
      <x:c r="I2401" s="51" t="n">
        <x:v>1330331</x:v>
      </x:c>
      <x:c r="J2401" s="51" t="n">
        <x:v>1313998</x:v>
      </x:c>
      <x:c r="K2401" s="51" t="n">
        <x:v>1362944</x:v>
      </x:c>
      <x:c r="L2401" s="52" t="n">
        <x:f>IFERROR(H2401/G2401-1,"")</x:f>
        <x:v>0.13351607526557818</x:v>
      </x:c>
      <x:c r="M2401" s="52" t="n">
        <x:f>IFERROR(I2401/H2401-1,"")</x:f>
        <x:v>0.17841660215038524</x:v>
      </x:c>
      <x:c r="N2401" s="52" t="n">
        <x:f>IFERROR(J2401/I2401-1,"")</x:f>
        <x:v>-0.01227739562559993</x:v>
      </x:c>
      <x:c r="O2401" s="52" t="n">
        <x:f>IFERROR(K2401/J2401-1,"")</x:f>
        <x:v>0.03724967617911146</x:v>
      </x:c>
      <x:c r="P2401" s="52" t="n">
        <x:f>IFERROR((K2401/G2401)^(1/4)-1,"")</x:f>
        <x:v>0.08158637868036234</x:v>
      </x:c>
      <x:c r="Q2401" s="51" t="n">
        <x:v>75108</x:v>
      </x:c>
      <x:c r="R2401" s="52" t="n">
        <x:f>IFERROR(Q2401/K2401,"")</x:f>
        <x:v>0.05510717975206612</x:v>
      </x:c>
      <x:c r="S2401" s="53" t="n">
        <x:v>37773</x:v>
      </x:c>
      <x:c r="T2401" s="50" t="str">
        <x:v>EDINET_company_history</x:v>
      </x:c>
      <x:c r="U2401" s="50" t="str">
        <x:v>日本マスタートラスト信託銀行株式会社（信託口）</x:v>
      </x:c>
      <x:c r="V2401" s="54" t="n">
        <x:v>0.2219</x:v>
      </x:c>
      <x:c r="W2401" s="50" t="str">
        <x:v>吉田 潤吉</x:v>
      </x:c>
      <x:c r="X2401" s="50" t="b">
        <x:f>AND(COUNT(L2401:O2401)=4,L2401&gt;='設定'!$B$6,M2401&gt;='設定'!$B$6,N2401&gt;='設定'!$B$6,O2401&gt;='設定'!$B$6)</x:f>
        <x:v>0</x:v>
      </x:c>
      <x:c r="Y2401" s="50" t="b">
        <x:f>AND(COUNT(G2401:K2401)=5,P2401&gt;='設定'!$B$7)</x:f>
        <x:v>0</x:v>
      </x:c>
      <x:c r="Z2401" s="50" t="b">
        <x:f>AND(ISNUMBER(R2401),R2401&gt;='設定'!$B$8)</x:f>
        <x:v>0</x:v>
      </x:c>
      <x:c r="AA2401" s="50" t="b">
        <x:f>AND(ISNUMBER(S2401),S2401&gt;=DATE(YEAR('設定'!$B$10)-'設定'!$B$9,MONTH('設定'!$B$10),DAY('設定'!$B$10)))</x:f>
        <x:v>0</x:v>
      </x:c>
      <x:c r="AB2401" s="55" t="b">
        <x:v>0</x:v>
      </x:c>
      <x:c r="AC2401" s="55" t="b">
        <x:v>0</x:v>
      </x:c>
      <x:c r="AD2401" s="50" t="n">
        <x:f>IF(X2401,1,0)+IF(Z2401,1,0)+IF(AA2401,1,0)+IF(AB2401,1,0)</x:f>
        <x:v>0</x:v>
      </x:c>
      <x:c r="AE2401" s="50" t="n">
        <x:f>IF(Y2401,1,0)+IF(Z2401,1,0)+IF(AA2401,1,0)+IF(AB2401,1,0)</x:f>
        <x:v>0</x:v>
      </x:c>
      <x:c r="AF2401" s="50" t="n">
        <x:f>IF(Y2401,1,0)+IF(Z2401,1,0)+IF(AA2401,1,0)+IF(AC2401,1,0)</x:f>
        <x:v>0</x:v>
      </x:c>
      <x:c r="AG2401" s="53" t="n">
        <x:v>44348</x:v>
      </x:c>
      <x:c r="AH2401" s="50" t="str">
        <x:v>S100W55U</x:v>
      </x:c>
      <x:c r="AI2401" s="50" t="str">
        <x:v>RevenueIFRSSummaryOfBusinessResults</x:v>
      </x:c>
      <x:c r="AJ2401" s="50" t="str">
        <x:v>OperatingProfitLossIFRS</x:v>
      </x:c>
      <x:c r="AK2401" s="53" t="n">
        <x:v>45747</x:v>
      </x:c>
      <x:c r="AL2401" s="50" t="str">
        <x:v>365/365/365/366/365</x:v>
      </x:c>
      <x:c r="AM2401" s="51" t="n">
        <x:v>320343952</x:v>
      </x:c>
      <x:c r="AN2401" s="51" t="n">
        <x:v>2923.5</x:v>
      </x:c>
      <x:c r="AO2401" s="51" t="n">
        <x:f>IFERROR(AM2401*AN2401,"")</x:f>
        <x:v>936525543672</x:v>
      </x:c>
      <x:c r="AP2401" s="56" t="n">
        <x:f>IFERROR(AO2401/(K2401*1000000),"")</x:f>
        <x:v>0.687134279671065</x:v>
      </x:c>
      <x:c r="AQ2401" s="57" t="n">
        <x:v>4520620509.166667</x:v>
      </x:c>
      <x:c r="AR2401" s="52" t="n">
        <x:v>0.3063320836133327</x:v>
      </x:c>
      <x:c r="AS2401" s="52" t="n">
        <x:v>-0.368317022320496</x:v>
      </x:c>
      <x:c r="AT2401" s="55" t="b">
        <x:v>0</x:v>
      </x:c>
      <x:c r="AU2401" s="50" t="str">
        <x:v>missing_financial_data</x:v>
      </x:c>
      <x:c r="AV2401" s="58" t="n">
        <x:v>0.3366267957950261</x:v>
      </x:c>
      <x:c r="AW2401" s="50" t="n">
        <x:v>335</x:v>
      </x:c>
      <x:c r="AX2401" s="50" t="str">
        <x:v>Future Moat</x:v>
      </x:c>
      <x:c r="AY2401" s="50" t="str">
        <x:v>既存適格性フィルター不通過: missing_financial_data</x:v>
      </x:c>
      <x:c r="AZ2401" s="59" t="str">
        <x:v>2025-06-25 11:31</x:v>
      </x:c>
      <x:c r="BA2401" s="53" t="n">
        <x:v>37773</x:v>
      </x:c>
      <x:c r="BB2401" s="50"/>
      <x:c r="BC2401" s="50"/>
      <x:c r="BD2401" s="50" t="str">
        <x:v>TOPIX Mid400</x:v>
      </x:c>
    </x:row>
    <x:row r="2402">
      <x:c r="A2402" s="50" t="n">
        <x:v>2401</x:v>
      </x:c>
      <x:c r="B2402" s="50" t="str">
        <x:v>9601</x:v>
      </x:c>
      <x:c r="C2402" s="50" t="str">
        <x:v>9601.T</x:v>
      </x:c>
      <x:c r="D2402" s="50" t="str">
        <x:v>Shochiku Co.,Ltd.</x:v>
      </x:c>
      <x:c r="E2402" s="50" t="str">
        <x:v>Prime Market (Domestic)</x:v>
      </x:c>
      <x:c r="F2402" s="50" t="str">
        <x:v>Information &amp; Communication</x:v>
      </x:c>
      <x:c r="G2402" s="51" t="n">
        <x:v>71835</x:v>
      </x:c>
      <x:c r="H2402" s="51" t="n">
        <x:v>78212</x:v>
      </x:c>
      <x:c r="I2402" s="51" t="n">
        <x:v>85428</x:v>
      </x:c>
      <x:c r="J2402" s="51" t="n">
        <x:v>83974</x:v>
      </x:c>
      <x:c r="K2402" s="51" t="n">
        <x:v>98249</x:v>
      </x:c>
      <x:c r="L2402" s="52" t="n">
        <x:f>IFERROR(H2402/G2402-1,"")</x:f>
        <x:v>0.0887728822997147</x:v>
      </x:c>
      <x:c r="M2402" s="52" t="n">
        <x:f>IFERROR(I2402/H2402-1,"")</x:f>
        <x:v>0.09226205697335454</x:v>
      </x:c>
      <x:c r="N2402" s="52" t="n">
        <x:f>IFERROR(J2402/I2402-1,"")</x:f>
        <x:v>-0.01702018073699485</x:v>
      </x:c>
      <x:c r="O2402" s="52" t="n">
        <x:f>IFERROR(K2402/J2402-1,"")</x:f>
        <x:v>0.16999309310024535</x:v>
      </x:c>
      <x:c r="P2402" s="52" t="n">
        <x:f>IFERROR((K2402/G2402)^(1/4)-1,"")</x:f>
        <x:v>0.08142899765795586</x:v>
      </x:c>
      <x:c r="Q2402" s="51" t="n">
        <x:v>6173</x:v>
      </x:c>
      <x:c r="R2402" s="52" t="n">
        <x:f>IFERROR(Q2402/K2402,"")</x:f>
        <x:v>0.06283015603212247</x:v>
      </x:c>
      <x:c r="S2402" s="53" t="n">
        <x:v>18019</x:v>
      </x:c>
      <x:c r="T2402" s="50" t="str">
        <x:v>EDINET_company_history</x:v>
      </x:c>
      <x:c r="U2402" s="50" t="str">
        <x:v>日本マスタートラスト信託銀行株式会社 その他信託口</x:v>
      </x:c>
      <x:c r="V2402" s="54" t="n">
        <x:v>0.0543</x:v>
      </x:c>
      <x:c r="W2402" s="50" t="str">
        <x:v>迫本 淳一 / 髙橋 敏弘 / 山根 成之</x:v>
      </x:c>
      <x:c r="X2402" s="50" t="b">
        <x:f>AND(COUNT(L2402:O2402)=4,L2402&gt;='設定'!$B$6,M2402&gt;='設定'!$B$6,N2402&gt;='設定'!$B$6,O2402&gt;='設定'!$B$6)</x:f>
        <x:v>0</x:v>
      </x:c>
      <x:c r="Y2402" s="50" t="b">
        <x:f>AND(COUNT(G2402:K2402)=5,P2402&gt;='設定'!$B$7)</x:f>
        <x:v>0</x:v>
      </x:c>
      <x:c r="Z2402" s="50" t="b">
        <x:f>AND(ISNUMBER(R2402),R2402&gt;='設定'!$B$8)</x:f>
        <x:v>0</x:v>
      </x:c>
      <x:c r="AA2402" s="50" t="b">
        <x:f>AND(ISNUMBER(S2402),S2402&gt;=DATE(YEAR('設定'!$B$10)-'設定'!$B$9,MONTH('設定'!$B$10),DAY('設定'!$B$10)))</x:f>
        <x:v>0</x:v>
      </x:c>
      <x:c r="AB2402" s="55" t="b">
        <x:v>0</x:v>
      </x:c>
      <x:c r="AC2402" s="55" t="b">
        <x:v>0</x:v>
      </x:c>
      <x:c r="AD2402" s="50" t="n">
        <x:f>IF(X2402,1,0)+IF(Z2402,1,0)+IF(AA2402,1,0)+IF(AB2402,1,0)</x:f>
        <x:v>0</x:v>
      </x:c>
      <x:c r="AE2402" s="50" t="n">
        <x:f>IF(Y2402,1,0)+IF(Z2402,1,0)+IF(AA2402,1,0)+IF(AB2402,1,0)</x:f>
        <x:v>0</x:v>
      </x:c>
      <x:c r="AF2402" s="50" t="n">
        <x:f>IF(Y2402,1,0)+IF(Z2402,1,0)+IF(AA2402,1,0)+IF(AC2402,1,0)</x:f>
        <x:v>0</x:v>
      </x:c>
      <x:c r="AG2402" s="53" t="n">
        <x:v>44348</x:v>
      </x:c>
      <x:c r="AH2402" s="50" t="str">
        <x:v>S100Y66K</x:v>
      </x:c>
      <x:c r="AI2402" s="50" t="str">
        <x:v>NetSalesSummaryOfBusinessResults</x:v>
      </x:c>
      <x:c r="AJ2402" s="50" t="str">
        <x:v>OperatingIncome</x:v>
      </x:c>
      <x:c r="AK2402" s="53" t="n">
        <x:v>46081</x:v>
      </x:c>
      <x:c r="AL2402" s="50" t="str">
        <x:v>365/365/366/365/365</x:v>
      </x:c>
      <x:c r="AM2402" s="51" t="n">
        <x:v>13822357</x:v>
      </x:c>
      <x:c r="AN2402" s="51" t="n">
        <x:v>10220</x:v>
      </x:c>
      <x:c r="AO2402" s="51" t="n">
        <x:f>IFERROR(AM2402*AN2402,"")</x:f>
        <x:v>141264488540</x:v>
      </x:c>
      <x:c r="AP2402" s="56" t="n">
        <x:f>IFERROR(AO2402/(K2402*1000000),"")</x:f>
        <x:v>1.4378211334466509</x:v>
      </x:c>
      <x:c r="AQ2402" s="57" t="n">
        <x:v>646830483.3333334</x:v>
      </x:c>
      <x:c r="AR2402" s="52" t="n">
        <x:v>0.2760268544066111</x:v>
      </x:c>
      <x:c r="AS2402" s="52" t="n">
        <x:v>-0.3605881737499637</x:v>
      </x:c>
      <x:c r="AT2402" s="55" t="b">
        <x:v>1</x:v>
      </x:c>
      <x:c r="AU2402" s="50"/>
      <x:c r="AV2402" s="58" t="n">
        <x:v>0.0597331490873871</x:v>
      </x:c>
      <x:c r="AW2402" s="50" t="n">
        <x:v>1458</x:v>
      </x:c>
      <x:c r="AX2402" s="50" t="str">
        <x:v>Future Moat</x:v>
      </x:c>
      <x:c r="AY2402" s="50" t="str">
        <x:v>目立つ機械的警告なし（定性確認は別途必要）</x:v>
      </x:c>
      <x:c r="AZ2402" s="59" t="str">
        <x:v>2026-05-25 15:34</x:v>
      </x:c>
      <x:c r="BA2402" s="53" t="n">
        <x:v>18019</x:v>
      </x:c>
      <x:c r="BB2402" s="50"/>
      <x:c r="BC2402" s="50"/>
      <x:c r="BD2402" s="50" t="str">
        <x:v>TOPIX Small 1</x:v>
      </x:c>
    </x:row>
    <x:row r="2403">
      <x:c r="A2403" s="50" t="n">
        <x:v>2402</x:v>
      </x:c>
      <x:c r="B2403" s="50" t="str">
        <x:v>6380</x:v>
      </x:c>
      <x:c r="C2403" s="50" t="str">
        <x:v>6380.T</x:v>
      </x:c>
      <x:c r="D2403" s="50" t="str">
        <x:v>ORIENTAL CHAIN MFG. CO.,LTD.</x:v>
      </x:c>
      <x:c r="E2403" s="50" t="str">
        <x:v>Standard Market(Domestic)</x:v>
      </x:c>
      <x:c r="F2403" s="50" t="str">
        <x:v>Machinery</x:v>
      </x:c>
      <x:c r="G2403" s="51" t="n">
        <x:v>2929.75</x:v>
      </x:c>
      <x:c r="H2403" s="51" t="n">
        <x:v>3356.997</x:v>
      </x:c>
      <x:c r="I2403" s="51" t="n">
        <x:v>3904.68</x:v>
      </x:c>
      <x:c r="J2403" s="51" t="n">
        <x:v>4082.51</x:v>
      </x:c>
      <x:c r="K2403" s="51" t="n">
        <x:v>4004.327</x:v>
      </x:c>
      <x:c r="L2403" s="52" t="n">
        <x:f>IFERROR(H2403/G2403-1,"")</x:f>
        <x:v>0.14583053161532544</x:v>
      </x:c>
      <x:c r="M2403" s="52" t="n">
        <x:f>IFERROR(I2403/H2403-1,"")</x:f>
        <x:v>0.16314670522493757</x:v>
      </x:c>
      <x:c r="N2403" s="52" t="n">
        <x:f>IFERROR(J2403/I2403-1,"")</x:f>
        <x:v>0.04554278455596883</x:v>
      </x:c>
      <x:c r="O2403" s="52" t="n">
        <x:f>IFERROR(K2403/J2403-1,"")</x:f>
        <x:v>-0.019150718553047064</x:v>
      </x:c>
      <x:c r="P2403" s="52" t="n">
        <x:f>IFERROR((K2403/G2403)^(1/4)-1,"")</x:f>
        <x:v>0.08124657088528431</x:v>
      </x:c>
      <x:c r="Q2403" s="51" t="n">
        <x:v>148.086</x:v>
      </x:c>
      <x:c r="R2403" s="52" t="n">
        <x:f>IFERROR(Q2403/K2403,"")</x:f>
        <x:v>0.03698149526749439</x:v>
      </x:c>
      <x:c r="S2403" s="53" t="n">
        <x:v>22555</x:v>
      </x:c>
      <x:c r="T2403" s="50" t="str">
        <x:v>EDINET_company_history</x:v>
      </x:c>
      <x:c r="U2403" s="50" t="str">
        <x:v>合同会社シーディーワン</x:v>
      </x:c>
      <x:c r="V2403" s="54" t="n">
        <x:v>0.1845</x:v>
      </x:c>
      <x:c r="W2403" s="50" t="str">
        <x:v>杉山 敏之</x:v>
      </x:c>
      <x:c r="X2403" s="50" t="b">
        <x:f>AND(COUNT(L2403:O2403)=4,L2403&gt;='設定'!$B$6,M2403&gt;='設定'!$B$6,N2403&gt;='設定'!$B$6,O2403&gt;='設定'!$B$6)</x:f>
        <x:v>0</x:v>
      </x:c>
      <x:c r="Y2403" s="50" t="b">
        <x:f>AND(COUNT(G2403:K2403)=5,P2403&gt;='設定'!$B$7)</x:f>
        <x:v>0</x:v>
      </x:c>
      <x:c r="Z2403" s="50" t="b">
        <x:f>AND(ISNUMBER(R2403),R2403&gt;='設定'!$B$8)</x:f>
        <x:v>0</x:v>
      </x:c>
      <x:c r="AA2403" s="50" t="b">
        <x:f>AND(ISNUMBER(S2403),S2403&gt;=DATE(YEAR('設定'!$B$10)-'設定'!$B$9,MONTH('設定'!$B$10),DAY('設定'!$B$10)))</x:f>
        <x:v>0</x:v>
      </x:c>
      <x:c r="AB2403" s="55" t="b">
        <x:v>0</x:v>
      </x:c>
      <x:c r="AC2403" s="55" t="b">
        <x:v>0</x:v>
      </x:c>
      <x:c r="AD2403" s="50" t="n">
        <x:f>IF(X2403,1,0)+IF(Z2403,1,0)+IF(AA2403,1,0)+IF(AB2403,1,0)</x:f>
        <x:v>0</x:v>
      </x:c>
      <x:c r="AE2403" s="50" t="n">
        <x:f>IF(Y2403,1,0)+IF(Z2403,1,0)+IF(AA2403,1,0)+IF(AB2403,1,0)</x:f>
        <x:v>0</x:v>
      </x:c>
      <x:c r="AF2403" s="50" t="n">
        <x:f>IF(Y2403,1,0)+IF(Z2403,1,0)+IF(AA2403,1,0)+IF(AC2403,1,0)</x:f>
        <x:v>0</x:v>
      </x:c>
      <x:c r="AG2403" s="53" t="n">
        <x:v>44348</x:v>
      </x:c>
      <x:c r="AH2403" s="50" t="str">
        <x:v>S100W9U3</x:v>
      </x:c>
      <x:c r="AI2403" s="50" t="str">
        <x:v>NetSalesSummaryOfBusinessResults</x:v>
      </x:c>
      <x:c r="AJ2403" s="50" t="str">
        <x:v>OperatingIncome</x:v>
      </x:c>
      <x:c r="AK2403" s="53" t="n">
        <x:v>45747</x:v>
      </x:c>
      <x:c r="AL2403" s="50" t="str">
        <x:v>365/365/365/366/365</x:v>
      </x:c>
      <x:c r="AM2403" s="51" t="n">
        <x:v>1385833</x:v>
      </x:c>
      <x:c r="AN2403" s="51" t="n">
        <x:v>5220</x:v>
      </x:c>
      <x:c r="AO2403" s="51" t="n">
        <x:f>IFERROR(AM2403*AN2403,"")</x:f>
        <x:v>7234048260</x:v>
      </x:c>
      <x:c r="AP2403" s="56" t="n">
        <x:f>IFERROR(AO2403/(K2403*1000000),"")</x:f>
        <x:v>1.8065578210770499</x:v>
      </x:c>
      <x:c r="AQ2403" s="57" t="n">
        <x:v>46343541.666666664</x:v>
      </x:c>
      <x:c r="AR2403" s="52" t="n">
        <x:v>0.4091357619520354</x:v>
      </x:c>
      <x:c r="AS2403" s="52" t="n">
        <x:v>-0.3232682196771312</x:v>
      </x:c>
      <x:c r="AT2403" s="55" t="b">
        <x:v>1</x:v>
      </x:c>
      <x:c r="AU2403" s="50"/>
      <x:c r="AV2403" s="58" t="n">
        <x:v>0.4133121160851819</x:v>
      </x:c>
      <x:c r="AW2403" s="50" t="n">
        <x:v>174</x:v>
      </x:c>
      <x:c r="AX2403" s="50" t="str">
        <x:v>Discovery</x:v>
      </x:c>
      <x:c r="AY2403" s="50" t="str">
        <x:v>目立つ機械的警告なし（定性確認は別途必要）</x:v>
      </x:c>
      <x:c r="AZ2403" s="59" t="str">
        <x:v>2025-06-30 15:46</x:v>
      </x:c>
      <x:c r="BA2403" s="53" t="n">
        <x:v>22555</x:v>
      </x:c>
      <x:c r="BB2403" s="50"/>
      <x:c r="BC2403" s="50"/>
      <x:c r="BD2403" s="50"/>
    </x:row>
    <x:row r="2404">
      <x:c r="A2404" s="50" t="n">
        <x:v>2403</x:v>
      </x:c>
      <x:c r="B2404" s="50" t="str">
        <x:v>1783</x:v>
      </x:c>
      <x:c r="C2404" s="50" t="str">
        <x:v>1783.T</x:v>
      </x:c>
      <x:c r="D2404" s="50" t="str">
        <x:v>Fantasista Co.,Ltd.</x:v>
      </x:c>
      <x:c r="E2404" s="50" t="str">
        <x:v>Standard Market(Domestic)</x:v>
      </x:c>
      <x:c r="F2404" s="50" t="str">
        <x:v>Real Estate</x:v>
      </x:c>
      <x:c r="G2404" s="51" t="n">
        <x:v>6894.583</x:v>
      </x:c>
      <x:c r="H2404" s="51" t="n">
        <x:v>5027.291</x:v>
      </x:c>
      <x:c r="I2404" s="51" t="n">
        <x:v>10586.03</x:v>
      </x:c>
      <x:c r="J2404" s="51" t="n">
        <x:v>8806.039</x:v>
      </x:c>
      <x:c r="K2404" s="51" t="n">
        <x:v>9422.342</x:v>
      </x:c>
      <x:c r="L2404" s="52" t="n">
        <x:f>IFERROR(H2404/G2404-1,"")</x:f>
        <x:v>-0.27083465381445104</x:v>
      </x:c>
      <x:c r="M2404" s="52" t="n">
        <x:f>IFERROR(I2404/H2404-1,"")</x:f>
        <x:v>1.1057125994894665</x:v>
      </x:c>
      <x:c r="N2404" s="52" t="n">
        <x:f>IFERROR(J2404/I2404-1,"")</x:f>
        <x:v>-0.16814528203679757</x:v>
      </x:c>
      <x:c r="O2404" s="52" t="n">
        <x:f>IFERROR(K2404/J2404-1,"")</x:f>
        <x:v>0.06998640364867792</x:v>
      </x:c>
      <x:c r="P2404" s="52" t="n">
        <x:f>IFERROR((K2404/G2404)^(1/4)-1,"")</x:f>
        <x:v>0.08121662497139881</x:v>
      </x:c>
      <x:c r="Q2404" s="51" t="n">
        <x:v>211.69</x:v>
      </x:c>
      <x:c r="R2404" s="52" t="n">
        <x:f>IFERROR(Q2404/K2404,"")</x:f>
        <x:v>0.022466813452536535</x:v>
      </x:c>
      <x:c r="S2404" s="53" t="n">
        <x:v>38322</x:v>
      </x:c>
      <x:c r="T2404" s="50" t="str">
        <x:v>EDINET_company_history</x:v>
      </x:c>
      <x:c r="U2404" s="50" t="str">
        <x:v>アクセスアジア株式会社</x:v>
      </x:c>
      <x:c r="V2404" s="54" t="n">
        <x:v>0.2002</x:v>
      </x:c>
      <x:c r="W2404" s="50" t="str">
        <x:v>田 野 大 地</x:v>
      </x:c>
      <x:c r="X2404" s="50" t="b">
        <x:f>AND(COUNT(L2404:O2404)=4,L2404&gt;='設定'!$B$6,M2404&gt;='設定'!$B$6,N2404&gt;='設定'!$B$6,O2404&gt;='設定'!$B$6)</x:f>
        <x:v>0</x:v>
      </x:c>
      <x:c r="Y2404" s="50" t="b">
        <x:f>AND(COUNT(G2404:K2404)=5,P2404&gt;='設定'!$B$7)</x:f>
        <x:v>0</x:v>
      </x:c>
      <x:c r="Z2404" s="50" t="b">
        <x:f>AND(ISNUMBER(R2404),R2404&gt;='設定'!$B$8)</x:f>
        <x:v>0</x:v>
      </x:c>
      <x:c r="AA2404" s="50" t="b">
        <x:f>AND(ISNUMBER(S2404),S2404&gt;=DATE(YEAR('設定'!$B$10)-'設定'!$B$9,MONTH('設定'!$B$10),DAY('設定'!$B$10)))</x:f>
        <x:v>0</x:v>
      </x:c>
      <x:c r="AB2404" s="55" t="b">
        <x:v>0</x:v>
      </x:c>
      <x:c r="AC2404" s="55" t="b">
        <x:v>0</x:v>
      </x:c>
      <x:c r="AD2404" s="50" t="n">
        <x:f>IF(X2404,1,0)+IF(Z2404,1,0)+IF(AA2404,1,0)+IF(AB2404,1,0)</x:f>
        <x:v>0</x:v>
      </x:c>
      <x:c r="AE2404" s="50" t="n">
        <x:f>IF(Y2404,1,0)+IF(Z2404,1,0)+IF(AA2404,1,0)+IF(AB2404,1,0)</x:f>
        <x:v>0</x:v>
      </x:c>
      <x:c r="AF2404" s="50" t="n">
        <x:f>IF(Y2404,1,0)+IF(Z2404,1,0)+IF(AA2404,1,0)+IF(AC2404,1,0)</x:f>
        <x:v>0</x:v>
      </x:c>
      <x:c r="AG2404" s="53" t="n">
        <x:v>44348</x:v>
      </x:c>
      <x:c r="AH2404" s="50" t="str">
        <x:v>S100XC79</x:v>
      </x:c>
      <x:c r="AI2404" s="50" t="str">
        <x:v>NetSalesSummaryOfBusinessResults</x:v>
      </x:c>
      <x:c r="AJ2404" s="50" t="str">
        <x:v>OperatingIncome</x:v>
      </x:c>
      <x:c r="AK2404" s="53" t="n">
        <x:v>45930</x:v>
      </x:c>
      <x:c r="AL2404" s="50" t="str">
        <x:v>365/365/365/366/365</x:v>
      </x:c>
      <x:c r="AM2404" s="51" t="n">
        <x:v>170042651</x:v>
      </x:c>
      <x:c r="AN2404" s="51" t="n">
        <x:v>56</x:v>
      </x:c>
      <x:c r="AO2404" s="51" t="n">
        <x:f>IFERROR(AM2404*AN2404,"")</x:f>
        <x:v>9522388456</x:v>
      </x:c>
      <x:c r="AP2404" s="56" t="n">
        <x:f>IFERROR(AO2404/(K2404*1000000),"")</x:f>
        <x:v>1.0106180030400085</x:v>
      </x:c>
      <x:c r="AQ2404" s="57" t="n">
        <x:v>77294278.33333333</x:v>
      </x:c>
      <x:c r="AR2404" s="52" t="n">
        <x:v>0.6300728778611915</x:v>
      </x:c>
      <x:c r="AS2404" s="52" t="n">
        <x:v>-0.7421875</x:v>
      </x:c>
      <x:c r="AT2404" s="55" t="b">
        <x:v>0</x:v>
      </x:c>
      <x:c r="AU2404" s="50" t="str">
        <x:v>low_equity_ratio;excessive_leverage</x:v>
      </x:c>
      <x:c r="AV2404" s="58" t="n">
        <x:v>-0.505887925267616</x:v>
      </x:c>
      <x:c r="AW2404" s="50" t="n">
        <x:v>3498</x:v>
      </x:c>
      <x:c r="AX2404" s="50" t="str">
        <x:v>Transformation Moat</x:v>
      </x:c>
      <x:c r="AY2404" s="50" t="str">
        <x:v>既存適格性フィルター不通過: low_equity_ratio;excessive_leverage / 年率ボラティリティ60%以上 / ローカル5年最大下落率-60%以下</x:v>
      </x:c>
      <x:c r="AZ2404" s="59" t="str">
        <x:v>2025-12-22 15:30</x:v>
      </x:c>
      <x:c r="BA2404" s="53" t="n">
        <x:v>38322</x:v>
      </x:c>
      <x:c r="BB2404" s="50"/>
      <x:c r="BC2404" s="50"/>
      <x:c r="BD2404" s="50"/>
    </x:row>
    <x:row r="2405">
      <x:c r="A2405" s="50" t="n">
        <x:v>2404</x:v>
      </x:c>
      <x:c r="B2405" s="50" t="str">
        <x:v>1795</x:v>
      </x:c>
      <x:c r="C2405" s="50" t="str">
        <x:v>1795.T</x:v>
      </x:c>
      <x:c r="D2405" s="50" t="str">
        <x:v>MASARU CORPORATION</x:v>
      </x:c>
      <x:c r="E2405" s="50" t="str">
        <x:v>Standard Market(Domestic)</x:v>
      </x:c>
      <x:c r="F2405" s="50" t="str">
        <x:v>Construction</x:v>
      </x:c>
      <x:c r="G2405" s="51" t="n">
        <x:v>7794.17</x:v>
      </x:c>
      <x:c r="H2405" s="51" t="n">
        <x:v>6959.599</x:v>
      </x:c>
      <x:c r="I2405" s="51" t="n">
        <x:v>8635.485</x:v>
      </x:c>
      <x:c r="J2405" s="51" t="n">
        <x:v>8947.614</x:v>
      </x:c>
      <x:c r="K2405" s="51" t="n">
        <x:v>10647.689</x:v>
      </x:c>
      <x:c r="L2405" s="52" t="n">
        <x:f>IFERROR(H2405/G2405-1,"")</x:f>
        <x:v>-0.10707631473267842</x:v>
      </x:c>
      <x:c r="M2405" s="52" t="n">
        <x:f>IFERROR(I2405/H2405-1,"")</x:f>
        <x:v>0.24080209218950688</x:v>
      </x:c>
      <x:c r="N2405" s="52" t="n">
        <x:f>IFERROR(J2405/I2405-1,"")</x:f>
        <x:v>0.036144929902605316</x:v>
      </x:c>
      <x:c r="O2405" s="52" t="n">
        <x:f>IFERROR(K2405/J2405-1,"")</x:f>
        <x:v>0.19000316732483102</x:v>
      </x:c>
      <x:c r="P2405" s="52" t="n">
        <x:f>IFERROR((K2405/G2405)^(1/4)-1,"")</x:f>
        <x:v>0.08111370024774356</x:v>
      </x:c>
      <x:c r="Q2405" s="51" t="n">
        <x:v>638.156</x:v>
      </x:c>
      <x:c r="R2405" s="52" t="n">
        <x:f>IFERROR(Q2405/K2405,"")</x:f>
        <x:v>0.05993375651749407</x:v>
      </x:c>
      <x:c r="S2405" s="53" t="n">
        <x:v>38322</x:v>
      </x:c>
      <x:c r="T2405" s="50" t="str">
        <x:v>EDINET_company_history</x:v>
      </x:c>
      <x:c r="U2405" s="50" t="str">
        <x:v>株式会社操上</x:v>
      </x:c>
      <x:c r="V2405" s="54" t="n">
        <x:v>0.163</x:v>
      </x:c>
      <x:c r="W2405" s="50" t="str">
        <x:v>苅谷 純 / 勝又 健 / 操上 悦郎</x:v>
      </x:c>
      <x:c r="X2405" s="50" t="b">
        <x:f>AND(COUNT(L2405:O2405)=4,L2405&gt;='設定'!$B$6,M2405&gt;='設定'!$B$6,N2405&gt;='設定'!$B$6,O2405&gt;='設定'!$B$6)</x:f>
        <x:v>0</x:v>
      </x:c>
      <x:c r="Y2405" s="50" t="b">
        <x:f>AND(COUNT(G2405:K2405)=5,P2405&gt;='設定'!$B$7)</x:f>
        <x:v>0</x:v>
      </x:c>
      <x:c r="Z2405" s="50" t="b">
        <x:f>AND(ISNUMBER(R2405),R2405&gt;='設定'!$B$8)</x:f>
        <x:v>0</x:v>
      </x:c>
      <x:c r="AA2405" s="50" t="b">
        <x:f>AND(ISNUMBER(S2405),S2405&gt;=DATE(YEAR('設定'!$B$10)-'設定'!$B$9,MONTH('設定'!$B$10),DAY('設定'!$B$10)))</x:f>
        <x:v>0</x:v>
      </x:c>
      <x:c r="AB2405" s="55" t="b">
        <x:v>0</x:v>
      </x:c>
      <x:c r="AC2405" s="55" t="b">
        <x:v>0</x:v>
      </x:c>
      <x:c r="AD2405" s="50" t="n">
        <x:f>IF(X2405,1,0)+IF(Z2405,1,0)+IF(AA2405,1,0)+IF(AB2405,1,0)</x:f>
        <x:v>0</x:v>
      </x:c>
      <x:c r="AE2405" s="50" t="n">
        <x:f>IF(Y2405,1,0)+IF(Z2405,1,0)+IF(AA2405,1,0)+IF(AB2405,1,0)</x:f>
        <x:v>0</x:v>
      </x:c>
      <x:c r="AF2405" s="50" t="n">
        <x:f>IF(Y2405,1,0)+IF(Z2405,1,0)+IF(AA2405,1,0)+IF(AC2405,1,0)</x:f>
        <x:v>0</x:v>
      </x:c>
      <x:c r="AG2405" s="53" t="n">
        <x:v>44348</x:v>
      </x:c>
      <x:c r="AH2405" s="50" t="str">
        <x:v>S100XCIB</x:v>
      </x:c>
      <x:c r="AI2405" s="50" t="str">
        <x:v>NetSalesSummaryOfBusinessResults</x:v>
      </x:c>
      <x:c r="AJ2405" s="50" t="str">
        <x:v>OperatingIncome</x:v>
      </x:c>
      <x:c r="AK2405" s="53" t="n">
        <x:v>45930</x:v>
      </x:c>
      <x:c r="AL2405" s="50" t="str">
        <x:v>365/365/365/366/365</x:v>
      </x:c>
      <x:c r="AM2405" s="51" t="n">
        <x:v>889651</x:v>
      </x:c>
      <x:c r="AN2405" s="51" t="n">
        <x:v>4810</x:v>
      </x:c>
      <x:c r="AO2405" s="51" t="n">
        <x:f>IFERROR(AM2405*AN2405,"")</x:f>
        <x:v>4279221310</x:v>
      </x:c>
      <x:c r="AP2405" s="56" t="n">
        <x:f>IFERROR(AO2405/(K2405*1000000),"")</x:f>
        <x:v>0.4018920265233141</x:v>
      </x:c>
      <x:c r="AQ2405" s="57" t="n">
        <x:v>2750983.3333333335</x:v>
      </x:c>
      <x:c r="AR2405" s="52" t="n">
        <x:v>0.2270357728798934</x:v>
      </x:c>
      <x:c r="AS2405" s="52" t="n">
        <x:v>-0.2316647172357606</x:v>
      </x:c>
      <x:c r="AT2405" s="55" t="b">
        <x:v>0</x:v>
      </x:c>
      <x:c r="AU2405" s="50" t="str">
        <x:v>low_liquidity</x:v>
      </x:c>
      <x:c r="AV2405" s="58" t="n">
        <x:v>0.0348077488730107</x:v>
      </x:c>
      <x:c r="AW2405" s="50" t="n">
        <x:v>1617</x:v>
      </x:c>
      <x:c r="AX2405" s="50" t="str">
        <x:v>Discovery</x:v>
      </x:c>
      <x:c r="AY2405" s="50" t="str">
        <x:v>既存適格性フィルター不通過: low_liquidity / 60日平均売買代金2,000万円未満</x:v>
      </x:c>
      <x:c r="AZ2405" s="59" t="str">
        <x:v>2025-12-24 13:34</x:v>
      </x:c>
      <x:c r="BA2405" s="53" t="n">
        <x:v>38322</x:v>
      </x:c>
      <x:c r="BB2405" s="50"/>
      <x:c r="BC2405" s="50"/>
      <x:c r="BD2405" s="50"/>
    </x:row>
    <x:row r="2406">
      <x:c r="A2406" s="50" t="n">
        <x:v>2405</x:v>
      </x:c>
      <x:c r="B2406" s="50" t="str">
        <x:v>6958</x:v>
      </x:c>
      <x:c r="C2406" s="50" t="str">
        <x:v>6958.T</x:v>
      </x:c>
      <x:c r="D2406" s="50" t="str">
        <x:v>CMK CORPORATION</x:v>
      </x:c>
      <x:c r="E2406" s="50" t="str">
        <x:v>Prime Market (Domestic)</x:v>
      </x:c>
      <x:c r="F2406" s="50" t="str">
        <x:v>Electric Appliances</x:v>
      </x:c>
      <x:c r="G2406" s="51" t="n">
        <x:v>69967</x:v>
      </x:c>
      <x:c r="H2406" s="51" t="n">
        <x:v>81486</x:v>
      </x:c>
      <x:c r="I2406" s="51" t="n">
        <x:v>83840</x:v>
      </x:c>
      <x:c r="J2406" s="51" t="n">
        <x:v>90568</x:v>
      </x:c>
      <x:c r="K2406" s="51" t="n">
        <x:v>95486</x:v>
      </x:c>
      <x:c r="L2406" s="52" t="n">
        <x:f>IFERROR(H2406/G2406-1,"")</x:f>
        <x:v>0.1646347563851529</x:v>
      </x:c>
      <x:c r="M2406" s="52" t="n">
        <x:f>IFERROR(I2406/H2406-1,"")</x:f>
        <x:v>0.02888839800701959</x:v>
      </x:c>
      <x:c r="N2406" s="52" t="n">
        <x:f>IFERROR(J2406/I2406-1,"")</x:f>
        <x:v>0.08024809160305346</x:v>
      </x:c>
      <x:c r="O2406" s="52" t="n">
        <x:f>IFERROR(K2406/J2406-1,"")</x:f>
        <x:v>0.05430174012896383</x:v>
      </x:c>
      <x:c r="P2406" s="52" t="n">
        <x:f>IFERROR((K2406/G2406)^(1/4)-1,"")</x:f>
        <x:v>0.08084050560493039</x:v>
      </x:c>
      <x:c r="Q2406" s="51" t="n">
        <x:v>3807</x:v>
      </x:c>
      <x:c r="R2406" s="52" t="n">
        <x:f>IFERROR(Q2406/K2406,"")</x:f>
        <x:v>0.0398697191211277</x:v>
      </x:c>
      <x:c r="S2406" s="53" t="n">
        <x:v>29738</x:v>
      </x:c>
      <x:c r="T2406" s="50" t="str">
        <x:v>EDINET_company_history</x:v>
      </x:c>
      <x:c r="U2406" s="50" t="str">
        <x:v>日本マスタートラスト信託銀行株式会社（信託口）</x:v>
      </x:c>
      <x:c r="V2406" s="54" t="n">
        <x:v>0.1487</x:v>
      </x:c>
      <x:c r="W2406" s="50" t="str">
        <x:v>大澤 功 / 石坂 嘉章</x:v>
      </x:c>
      <x:c r="X2406" s="50" t="b">
        <x:f>AND(COUNT(L2406:O2406)=4,L2406&gt;='設定'!$B$6,M2406&gt;='設定'!$B$6,N2406&gt;='設定'!$B$6,O2406&gt;='設定'!$B$6)</x:f>
        <x:v>0</x:v>
      </x:c>
      <x:c r="Y2406" s="50" t="b">
        <x:f>AND(COUNT(G2406:K2406)=5,P2406&gt;='設定'!$B$7)</x:f>
        <x:v>0</x:v>
      </x:c>
      <x:c r="Z2406" s="50" t="b">
        <x:f>AND(ISNUMBER(R2406),R2406&gt;='設定'!$B$8)</x:f>
        <x:v>0</x:v>
      </x:c>
      <x:c r="AA2406" s="50" t="b">
        <x:f>AND(ISNUMBER(S2406),S2406&gt;=DATE(YEAR('設定'!$B$10)-'設定'!$B$9,MONTH('設定'!$B$10),DAY('設定'!$B$10)))</x:f>
        <x:v>0</x:v>
      </x:c>
      <x:c r="AB2406" s="55" t="b">
        <x:v>0</x:v>
      </x:c>
      <x:c r="AC2406" s="55" t="b">
        <x:v>0</x:v>
      </x:c>
      <x:c r="AD2406" s="50" t="n">
        <x:f>IF(X2406,1,0)+IF(Z2406,1,0)+IF(AA2406,1,0)+IF(AB2406,1,0)</x:f>
        <x:v>0</x:v>
      </x:c>
      <x:c r="AE2406" s="50" t="n">
        <x:f>IF(Y2406,1,0)+IF(Z2406,1,0)+IF(AA2406,1,0)+IF(AB2406,1,0)</x:f>
        <x:v>0</x:v>
      </x:c>
      <x:c r="AF2406" s="50" t="n">
        <x:f>IF(Y2406,1,0)+IF(Z2406,1,0)+IF(AA2406,1,0)+IF(AC2406,1,0)</x:f>
        <x:v>0</x:v>
      </x:c>
      <x:c r="AG2406" s="53" t="n">
        <x:v>44348</x:v>
      </x:c>
      <x:c r="AH2406" s="50" t="str">
        <x:v>S100W5CU</x:v>
      </x:c>
      <x:c r="AI2406" s="50" t="str">
        <x:v>NetSalesSummaryOfBusinessResults</x:v>
      </x:c>
      <x:c r="AJ2406" s="50" t="str">
        <x:v>OperatingIncome</x:v>
      </x:c>
      <x:c r="AK2406" s="53" t="n">
        <x:v>45747</x:v>
      </x:c>
      <x:c r="AL2406" s="50" t="str">
        <x:v>365/365/365/366/365</x:v>
      </x:c>
      <x:c r="AM2406" s="51" t="n">
        <x:v>71251976</x:v>
      </x:c>
      <x:c r="AN2406" s="51" t="n">
        <x:v>772</x:v>
      </x:c>
      <x:c r="AO2406" s="51" t="n">
        <x:f>IFERROR(AM2406*AN2406,"")</x:f>
        <x:v>55006525472</x:v>
      </x:c>
      <x:c r="AP2406" s="56" t="n">
        <x:f>IFERROR(AO2406/(K2406*1000000),"")</x:f>
        <x:v>0.5760690098234296</x:v>
      </x:c>
      <x:c r="AQ2406" s="57" t="n">
        <x:v>624305203.3333334</x:v>
      </x:c>
      <x:c r="AR2406" s="52" t="n">
        <x:v>0.4427196258671459</x:v>
      </x:c>
      <x:c r="AS2406" s="52" t="n">
        <x:v>-0.59383877048708</x:v>
      </x:c>
      <x:c r="AT2406" s="55" t="b">
        <x:v>1</x:v>
      </x:c>
      <x:c r="AU2406" s="50"/>
      <x:c r="AV2406" s="58" t="n">
        <x:v>0.311578152888418</x:v>
      </x:c>
      <x:c r="AW2406" s="50" t="n">
        <x:v>401</x:v>
      </x:c>
      <x:c r="AX2406" s="50" t="str">
        <x:v>Future Moat</x:v>
      </x:c>
      <x:c r="AY2406" s="50" t="str">
        <x:v>目立つ機械的警告なし（定性確認は別途必要）</x:v>
      </x:c>
      <x:c r="AZ2406" s="59" t="str">
        <x:v>2025-06-25 15:30</x:v>
      </x:c>
      <x:c r="BA2406" s="53" t="n">
        <x:v>29738</x:v>
      </x:c>
      <x:c r="BB2406" s="50"/>
      <x:c r="BC2406" s="50"/>
      <x:c r="BD2406" s="50" t="str">
        <x:v>TOPIX Small 2</x:v>
      </x:c>
    </x:row>
    <x:row r="2407">
      <x:c r="A2407" s="50" t="n">
        <x:v>2406</x:v>
      </x:c>
      <x:c r="B2407" s="50" t="str">
        <x:v>2676</x:v>
      </x:c>
      <x:c r="C2407" s="50" t="str">
        <x:v>2676.T</x:v>
      </x:c>
      <x:c r="D2407" s="50" t="str">
        <x:v>TAKACHIHO KOHEKI CO.,LTD.</x:v>
      </x:c>
      <x:c r="E2407" s="50" t="str">
        <x:v>Prime Market (Domestic)</x:v>
      </x:c>
      <x:c r="F2407" s="50" t="str">
        <x:v>Wholesale Trade</x:v>
      </x:c>
      <x:c r="G2407" s="51" t="n">
        <x:v>20591.23</x:v>
      </x:c>
      <x:c r="H2407" s="51" t="n">
        <x:v>20784.663</x:v>
      </x:c>
      <x:c r="I2407" s="51" t="n">
        <x:v>23360.96</x:v>
      </x:c>
      <x:c r="J2407" s="51" t="n">
        <x:v>25224.43</x:v>
      </x:c>
      <x:c r="K2407" s="51" t="n">
        <x:v>28098.418</x:v>
      </x:c>
      <x:c r="L2407" s="52" t="n">
        <x:f>IFERROR(H2407/G2407-1,"")</x:f>
        <x:v>0.009393950725624434</x:v>
      </x:c>
      <x:c r="M2407" s="52" t="n">
        <x:f>IFERROR(I2407/H2407-1,"")</x:f>
        <x:v>0.12395182928874049</x:v>
      </x:c>
      <x:c r="N2407" s="52" t="n">
        <x:f>IFERROR(J2407/I2407-1,"")</x:f>
        <x:v>0.0797685540320261</x:v>
      </x:c>
      <x:c r="O2407" s="52" t="n">
        <x:f>IFERROR(K2407/J2407-1,"")</x:f>
        <x:v>0.1139366875683614</x:v>
      </x:c>
      <x:c r="P2407" s="52" t="n">
        <x:f>IFERROR((K2407/G2407)^(1/4)-1,"")</x:f>
        <x:v>0.08081134526438416</x:v>
      </x:c>
      <x:c r="Q2407" s="51" t="n">
        <x:v>2079.798</x:v>
      </x:c>
      <x:c r="R2407" s="52" t="n">
        <x:f>IFERROR(Q2407/K2407,"")</x:f>
        <x:v>0.07401833085407156</x:v>
      </x:c>
      <x:c r="S2407" s="53" t="n">
        <x:v>36251</x:v>
      </x:c>
      <x:c r="T2407" s="50" t="str">
        <x:v>EDINET_company_history</x:v>
      </x:c>
      <x:c r="U2407" s="50" t="str">
        <x:v>株式会社マースグループホールディングス</x:v>
      </x:c>
      <x:c r="V2407" s="54" t="n">
        <x:v>0.0859</x:v>
      </x:c>
      <x:c r="W2407" s="50" t="str">
        <x:v>井出 尊信</x:v>
      </x:c>
      <x:c r="X2407" s="50" t="b">
        <x:f>AND(COUNT(L2407:O2407)=4,L2407&gt;='設定'!$B$6,M2407&gt;='設定'!$B$6,N2407&gt;='設定'!$B$6,O2407&gt;='設定'!$B$6)</x:f>
        <x:v>0</x:v>
      </x:c>
      <x:c r="Y2407" s="50" t="b">
        <x:f>AND(COUNT(G2407:K2407)=5,P2407&gt;='設定'!$B$7)</x:f>
        <x:v>0</x:v>
      </x:c>
      <x:c r="Z2407" s="50" t="b">
        <x:f>AND(ISNUMBER(R2407),R2407&gt;='設定'!$B$8)</x:f>
        <x:v>0</x:v>
      </x:c>
      <x:c r="AA2407" s="50" t="b">
        <x:f>AND(ISNUMBER(S2407),S2407&gt;=DATE(YEAR('設定'!$B$10)-'設定'!$B$9,MONTH('設定'!$B$10),DAY('設定'!$B$10)))</x:f>
        <x:v>0</x:v>
      </x:c>
      <x:c r="AB2407" s="55" t="b">
        <x:v>0</x:v>
      </x:c>
      <x:c r="AC2407" s="55" t="b">
        <x:v>0</x:v>
      </x:c>
      <x:c r="AD2407" s="50" t="n">
        <x:f>IF(X2407,1,0)+IF(Z2407,1,0)+IF(AA2407,1,0)+IF(AB2407,1,0)</x:f>
        <x:v>0</x:v>
      </x:c>
      <x:c r="AE2407" s="50" t="n">
        <x:f>IF(Y2407,1,0)+IF(Z2407,1,0)+IF(AA2407,1,0)+IF(AB2407,1,0)</x:f>
        <x:v>0</x:v>
      </x:c>
      <x:c r="AF2407" s="50" t="n">
        <x:f>IF(Y2407,1,0)+IF(Z2407,1,0)+IF(AA2407,1,0)+IF(AC2407,1,0)</x:f>
        <x:v>0</x:v>
      </x:c>
      <x:c r="AG2407" s="53" t="n">
        <x:v>44348</x:v>
      </x:c>
      <x:c r="AH2407" s="50" t="str">
        <x:v>S100W7HH</x:v>
      </x:c>
      <x:c r="AI2407" s="50" t="str">
        <x:v>NetSalesSummaryOfBusinessResults</x:v>
      </x:c>
      <x:c r="AJ2407" s="50" t="str">
        <x:v>OperatingIncome</x:v>
      </x:c>
      <x:c r="AK2407" s="53" t="n">
        <x:v>45747</x:v>
      </x:c>
      <x:c r="AL2407" s="50" t="str">
        <x:v>365/365/365/366/365</x:v>
      </x:c>
      <x:c r="AM2407" s="51" t="n">
        <x:v>9357000</x:v>
      </x:c>
      <x:c r="AN2407" s="51" t="n">
        <x:v>1993</x:v>
      </x:c>
      <x:c r="AO2407" s="51" t="n">
        <x:f>IFERROR(AM2407*AN2407,"")</x:f>
        <x:v>18648501000</x:v>
      </x:c>
      <x:c r="AP2407" s="56" t="n">
        <x:f>IFERROR(AO2407/(K2407*1000000),"")</x:f>
        <x:v>0.6636850871817765</x:v>
      </x:c>
      <x:c r="AQ2407" s="57" t="n">
        <x:v>56368933.333333336</x:v>
      </x:c>
      <x:c r="AR2407" s="52" t="n">
        <x:v>0.2493786130272521</x:v>
      </x:c>
      <x:c r="AS2407" s="52" t="n">
        <x:v>-0.242311604611781</x:v>
      </x:c>
      <x:c r="AT2407" s="55" t="b">
        <x:v>1</x:v>
      </x:c>
      <x:c r="AU2407" s="50"/>
      <x:c r="AV2407" s="58" t="n">
        <x:v>-0.0023540408385752</x:v>
      </x:c>
      <x:c r="AW2407" s="50" t="n">
        <x:v>1886</x:v>
      </x:c>
      <x:c r="AX2407" s="50" t="str">
        <x:v>Core Moat</x:v>
      </x:c>
      <x:c r="AY2407" s="50" t="str">
        <x:v>目立つ機械的警告なし（定性確認は別途必要）</x:v>
      </x:c>
      <x:c r="AZ2407" s="59" t="str">
        <x:v>2025-06-27 13:30</x:v>
      </x:c>
      <x:c r="BA2407" s="53" t="n">
        <x:v>36251</x:v>
      </x:c>
      <x:c r="BB2407" s="50"/>
      <x:c r="BC2407" s="50"/>
      <x:c r="BD2407" s="50" t="str">
        <x:v>TOPIX Small 2</x:v>
      </x:c>
    </x:row>
    <x:row r="2408">
      <x:c r="A2408" s="50" t="n">
        <x:v>2407</x:v>
      </x:c>
      <x:c r="B2408" s="50" t="str">
        <x:v>5108</x:v>
      </x:c>
      <x:c r="C2408" s="50" t="str">
        <x:v>5108.T</x:v>
      </x:c>
      <x:c r="D2408" s="50" t="str">
        <x:v>BRIDGESTONE CORPORATION</x:v>
      </x:c>
      <x:c r="E2408" s="50" t="str">
        <x:v>Prime Market (Domestic)</x:v>
      </x:c>
      <x:c r="F2408" s="50" t="str">
        <x:v>Rubber Products</x:v>
      </x:c>
      <x:c r="G2408" s="51" t="n">
        <x:v>3246057</x:v>
      </x:c>
      <x:c r="H2408" s="51" t="n">
        <x:v>4110070</x:v>
      </x:c>
      <x:c r="I2408" s="51" t="n">
        <x:v>4313800</x:v>
      </x:c>
      <x:c r="J2408" s="51" t="n">
        <x:v>4430096</x:v>
      </x:c>
      <x:c r="K2408" s="51" t="n">
        <x:v>4429452</x:v>
      </x:c>
      <x:c r="L2408" s="52" t="n">
        <x:f>IFERROR(H2408/G2408-1,"")</x:f>
        <x:v>0.26617308322065814</x:v>
      </x:c>
      <x:c r="M2408" s="52" t="n">
        <x:f>IFERROR(I2408/H2408-1,"")</x:f>
        <x:v>0.049568498833353125</x:v>
      </x:c>
      <x:c r="N2408" s="52" t="n">
        <x:f>IFERROR(J2408/I2408-1,"")</x:f>
        <x:v>0.026959061616208535</x:v>
      </x:c>
      <x:c r="O2408" s="52" t="n">
        <x:f>IFERROR(K2408/J2408-1,"")</x:f>
        <x:v>-0.00014536931028130695</x:v>
      </x:c>
      <x:c r="P2408" s="52" t="n">
        <x:f>IFERROR((K2408/G2408)^(1/4)-1,"")</x:f>
        <x:v>0.0808077857616436</x:v>
      </x:c>
      <x:c r="Q2408" s="51" t="n">
        <x:v>381237</x:v>
      </x:c>
      <x:c r="R2408" s="52" t="n">
        <x:f>IFERROR(Q2408/K2408,"")</x:f>
        <x:v>0.08606866041216837</x:v>
      </x:c>
      <x:c r="S2408" s="53" t="n">
        <x:v>22555</x:v>
      </x:c>
      <x:c r="T2408" s="50" t="str">
        <x:v>EDINET_company_history</x:v>
      </x:c>
      <x:c r="U2408" s="50" t="str">
        <x:v>日本マスタートラスト信託銀行株式会社(信託口)</x:v>
      </x:c>
      <x:c r="V2408" s="54" t="n">
        <x:v>0.1549</x:v>
      </x:c>
      <x:c r="W2408" s="50"/>
      <x:c r="X2408" s="50" t="b">
        <x:f>AND(COUNT(L2408:O2408)=4,L2408&gt;='設定'!$B$6,M2408&gt;='設定'!$B$6,N2408&gt;='設定'!$B$6,O2408&gt;='設定'!$B$6)</x:f>
        <x:v>0</x:v>
      </x:c>
      <x:c r="Y2408" s="50" t="b">
        <x:f>AND(COUNT(G2408:K2408)=5,P2408&gt;='設定'!$B$7)</x:f>
        <x:v>0</x:v>
      </x:c>
      <x:c r="Z2408" s="50" t="b">
        <x:f>AND(ISNUMBER(R2408),R2408&gt;='設定'!$B$8)</x:f>
        <x:v>0</x:v>
      </x:c>
      <x:c r="AA2408" s="50" t="b">
        <x:f>AND(ISNUMBER(S2408),S2408&gt;=DATE(YEAR('設定'!$B$10)-'設定'!$B$9,MONTH('設定'!$B$10),DAY('設定'!$B$10)))</x:f>
        <x:v>0</x:v>
      </x:c>
      <x:c r="AB2408" s="55" t="b">
        <x:v>0</x:v>
      </x:c>
      <x:c r="AC2408" s="55" t="b">
        <x:v>0</x:v>
      </x:c>
      <x:c r="AD2408" s="50" t="n">
        <x:f>IF(X2408,1,0)+IF(Z2408,1,0)+IF(AA2408,1,0)+IF(AB2408,1,0)</x:f>
        <x:v>0</x:v>
      </x:c>
      <x:c r="AE2408" s="50" t="n">
        <x:f>IF(Y2408,1,0)+IF(Z2408,1,0)+IF(AA2408,1,0)+IF(AB2408,1,0)</x:f>
        <x:v>0</x:v>
      </x:c>
      <x:c r="AF2408" s="50" t="n">
        <x:f>IF(Y2408,1,0)+IF(Z2408,1,0)+IF(AA2408,1,0)+IF(AC2408,1,0)</x:f>
        <x:v>0</x:v>
      </x:c>
      <x:c r="AG2408" s="53" t="n">
        <x:v>44348</x:v>
      </x:c>
      <x:c r="AH2408" s="50" t="str">
        <x:v>S100XRPR</x:v>
      </x:c>
      <x:c r="AI2408" s="50" t="str">
        <x:v>RevenueIFRSSummaryOfBusinessResults</x:v>
      </x:c>
      <x:c r="AJ2408" s="50" t="str">
        <x:v>OperatingProfitLossIFRS</x:v>
      </x:c>
      <x:c r="AK2408" s="53" t="n">
        <x:v>46022</x:v>
      </x:c>
      <x:c r="AL2408" s="50" t="str">
        <x:v>365/365/365/366/365</x:v>
      </x:c>
      <x:c r="AM2408" s="51" t="n">
        <x:v>638271921</x:v>
      </x:c>
      <x:c r="AN2408" s="51" t="n">
        <x:v>3419</x:v>
      </x:c>
      <x:c r="AO2408" s="51" t="n">
        <x:f>IFERROR(AM2408*AN2408,"")</x:f>
        <x:v>2182251697899</x:v>
      </x:c>
      <x:c r="AP2408" s="56" t="n">
        <x:f>IFERROR(AO2408/(K2408*1000000),"")</x:f>
        <x:v>0.49266855084985683</x:v>
      </x:c>
      <x:c r="AQ2408" s="57" t="n">
        <x:v>15898218103.333334</x:v>
      </x:c>
      <x:c r="AR2408" s="52" t="n">
        <x:v>0.2394769257664496</x:v>
      </x:c>
      <x:c r="AS2408" s="52" t="n">
        <x:v>-0.2636733284014626</x:v>
      </x:c>
      <x:c r="AT2408" s="55" t="b">
        <x:v>0</x:v>
      </x:c>
      <x:c r="AU2408" s="50" t="str">
        <x:v>missing_financial_data</x:v>
      </x:c>
      <x:c r="AV2408" s="58" t="n">
        <x:v>0.1220958030421192</x:v>
      </x:c>
      <x:c r="AW2408" s="50" t="n">
        <x:v>1106</x:v>
      </x:c>
      <x:c r="AX2408" s="50" t="str">
        <x:v>Core Moat</x:v>
      </x:c>
      <x:c r="AY2408" s="50" t="str">
        <x:v>既存適格性フィルター不通過: missing_financial_data</x:v>
      </x:c>
      <x:c r="AZ2408" s="59" t="str">
        <x:v>2026-03-18 15:24</x:v>
      </x:c>
      <x:c r="BA2408" s="53" t="n">
        <x:v>22555</x:v>
      </x:c>
      <x:c r="BB2408" s="50"/>
      <x:c r="BC2408" s="50"/>
      <x:c r="BD2408" s="50" t="str">
        <x:v>TOPIX Large70</x:v>
      </x:c>
    </x:row>
    <x:row r="2409">
      <x:c r="A2409" s="50" t="n">
        <x:v>2408</x:v>
      </x:c>
      <x:c r="B2409" s="50" t="str">
        <x:v>3896</x:v>
      </x:c>
      <x:c r="C2409" s="50" t="str">
        <x:v>3896.T</x:v>
      </x:c>
      <x:c r="D2409" s="50" t="str">
        <x:v>AWA PAPER &amp; TECHNOLOGICAL COMPANY,Inc.</x:v>
      </x:c>
      <x:c r="E2409" s="50" t="str">
        <x:v>Standard Market(Domestic)</x:v>
      </x:c>
      <x:c r="F2409" s="50" t="str">
        <x:v>Pulp and Paper</x:v>
      </x:c>
      <x:c r="G2409" s="51" t="n">
        <x:v>12551.062</x:v>
      </x:c>
      <x:c r="H2409" s="51" t="n">
        <x:v>15023.034</x:v>
      </x:c>
      <x:c r="I2409" s="51" t="n">
        <x:v>17309.115</x:v>
      </x:c>
      <x:c r="J2409" s="51" t="n">
        <x:v>16115.606</x:v>
      </x:c>
      <x:c r="K2409" s="51" t="n">
        <x:v>17124.457</x:v>
      </x:c>
      <x:c r="L2409" s="52" t="n">
        <x:f>IFERROR(H2409/G2409-1,"")</x:f>
        <x:v>0.19695321399894294</x:v>
      </x:c>
      <x:c r="M2409" s="52" t="n">
        <x:f>IFERROR(I2409/H2409-1,"")</x:f>
        <x:v>0.15217172509893828</x:v>
      </x:c>
      <x:c r="N2409" s="52" t="n">
        <x:f>IFERROR(J2409/I2409-1,"")</x:f>
        <x:v>-0.06895262987160244</x:v>
      </x:c>
      <x:c r="O2409" s="52" t="n">
        <x:f>IFERROR(K2409/J2409-1,"")</x:f>
        <x:v>0.06260087271927595</x:v>
      </x:c>
      <x:c r="P2409" s="52" t="n">
        <x:f>IFERROR((K2409/G2409)^(1/4)-1,"")</x:f>
        <x:v>0.0807719972264096</x:v>
      </x:c>
      <x:c r="Q2409" s="51" t="n">
        <x:v>432.414</x:v>
      </x:c>
      <x:c r="R2409" s="52" t="n">
        <x:f>IFERROR(Q2409/K2409,"")</x:f>
        <x:v>0.02525125322221896</x:v>
      </x:c>
      <x:c r="S2409" s="53" t="n">
        <x:v>41183</x:v>
      </x:c>
      <x:c r="T2409" s="50" t="str">
        <x:v>EDINET_company_history</x:v>
      </x:c>
      <x:c r="U2409" s="50" t="str">
        <x:v>株式会社徳応舎</x:v>
      </x:c>
      <x:c r="V2409" s="54" t="n">
        <x:v>0.2024</x:v>
      </x:c>
      <x:c r="W2409" s="50" t="str">
        <x:v>三木 康弘</x:v>
      </x:c>
      <x:c r="X2409" s="50" t="b">
        <x:f>AND(COUNT(L2409:O2409)=4,L2409&gt;='設定'!$B$6,M2409&gt;='設定'!$B$6,N2409&gt;='設定'!$B$6,O2409&gt;='設定'!$B$6)</x:f>
        <x:v>0</x:v>
      </x:c>
      <x:c r="Y2409" s="50" t="b">
        <x:f>AND(COUNT(G2409:K2409)=5,P2409&gt;='設定'!$B$7)</x:f>
        <x:v>0</x:v>
      </x:c>
      <x:c r="Z2409" s="50" t="b">
        <x:f>AND(ISNUMBER(R2409),R2409&gt;='設定'!$B$8)</x:f>
        <x:v>0</x:v>
      </x:c>
      <x:c r="AA2409" s="50" t="b">
        <x:f>AND(ISNUMBER(S2409),S2409&gt;=DATE(YEAR('設定'!$B$10)-'設定'!$B$9,MONTH('設定'!$B$10),DAY('設定'!$B$10)))</x:f>
        <x:v>0</x:v>
      </x:c>
      <x:c r="AB2409" s="55" t="b">
        <x:v>0</x:v>
      </x:c>
      <x:c r="AC2409" s="55" t="b">
        <x:v>0</x:v>
      </x:c>
      <x:c r="AD2409" s="50" t="n">
        <x:f>IF(X2409,1,0)+IF(Z2409,1,0)+IF(AA2409,1,0)+IF(AB2409,1,0)</x:f>
        <x:v>0</x:v>
      </x:c>
      <x:c r="AE2409" s="50" t="n">
        <x:f>IF(Y2409,1,0)+IF(Z2409,1,0)+IF(AA2409,1,0)+IF(AB2409,1,0)</x:f>
        <x:v>0</x:v>
      </x:c>
      <x:c r="AF2409" s="50" t="n">
        <x:f>IF(Y2409,1,0)+IF(Z2409,1,0)+IF(AA2409,1,0)+IF(AC2409,1,0)</x:f>
        <x:v>0</x:v>
      </x:c>
      <x:c r="AG2409" s="53" t="n">
        <x:v>44348</x:v>
      </x:c>
      <x:c r="AH2409" s="50" t="str">
        <x:v>S100W4A3</x:v>
      </x:c>
      <x:c r="AI2409" s="50" t="str">
        <x:v>NetSalesSummaryOfBusinessResults</x:v>
      </x:c>
      <x:c r="AJ2409" s="50" t="str">
        <x:v>OperatingIncome</x:v>
      </x:c>
      <x:c r="AK2409" s="53" t="n">
        <x:v>45747</x:v>
      </x:c>
      <x:c r="AL2409" s="50" t="str">
        <x:v>365/365/365/366/365</x:v>
      </x:c>
      <x:c r="AM2409" s="51" t="n">
        <x:v>9978776</x:v>
      </x:c>
      <x:c r="AN2409" s="51" t="n">
        <x:v>402</x:v>
      </x:c>
      <x:c r="AO2409" s="51" t="n">
        <x:f>IFERROR(AM2409*AN2409,"")</x:f>
        <x:v>4011467952</x:v>
      </x:c>
      <x:c r="AP2409" s="56" t="n">
        <x:f>IFERROR(AO2409/(K2409*1000000),"")</x:f>
        <x:v>0.234253731490581</x:v>
      </x:c>
      <x:c r="AQ2409" s="57" t="n">
        <x:v>40996015</x:v>
      </x:c>
      <x:c r="AR2409" s="52" t="n">
        <x:v>0.5413961863519907</x:v>
      </x:c>
      <x:c r="AS2409" s="52" t="n">
        <x:v>-0.6063920989593901</x:v>
      </x:c>
      <x:c r="AT2409" s="55" t="b">
        <x:v>1</x:v>
      </x:c>
      <x:c r="AU2409" s="50"/>
      <x:c r="AV2409" s="58" t="n">
        <x:v>-0.413090687574222</x:v>
      </x:c>
      <x:c r="AW2409" s="50" t="n">
        <x:v>3431</x:v>
      </x:c>
      <x:c r="AX2409" s="50" t="str">
        <x:v>Transformation Moat</x:v>
      </x:c>
      <x:c r="AY2409" s="50" t="str">
        <x:v>ローカル5年最大下落率-60%以下</x:v>
      </x:c>
      <x:c r="AZ2409" s="59" t="str">
        <x:v>2025-06-25 13:16</x:v>
      </x:c>
      <x:c r="BA2409" s="53" t="n">
        <x:v>41183</x:v>
      </x:c>
      <x:c r="BB2409" s="50"/>
      <x:c r="BC2409" s="50"/>
      <x:c r="BD2409" s="50"/>
    </x:row>
    <x:row r="2410">
      <x:c r="A2410" s="50" t="n">
        <x:v>2409</x:v>
      </x:c>
      <x:c r="B2410" s="50" t="str">
        <x:v>3360</x:v>
      </x:c>
      <x:c r="C2410" s="50" t="str">
        <x:v>3360.T</x:v>
      </x:c>
      <x:c r="D2410" s="50" t="str">
        <x:v>SHIP HEALTHCARE HOLDINGS,INC.</x:v>
      </x:c>
      <x:c r="E2410" s="50" t="str">
        <x:v>Prime Market (Domestic)</x:v>
      </x:c>
      <x:c r="F2410" s="50" t="str">
        <x:v>Wholesale Trade</x:v>
      </x:c>
      <x:c r="G2410" s="51" t="n">
        <x:v>497156</x:v>
      </x:c>
      <x:c r="H2410" s="51" t="n">
        <x:v>514353</x:v>
      </x:c>
      <x:c r="I2410" s="51" t="n">
        <x:v>572285</x:v>
      </x:c>
      <x:c r="J2410" s="51" t="n">
        <x:v>630988</x:v>
      </x:c>
      <x:c r="K2410" s="51" t="n">
        <x:v>678229</x:v>
      </x:c>
      <x:c r="L2410" s="52" t="n">
        <x:f>IFERROR(H2410/G2410-1,"")</x:f>
        <x:v>0.03459075219850516</x:v>
      </x:c>
      <x:c r="M2410" s="52" t="n">
        <x:f>IFERROR(I2410/H2410-1,"")</x:f>
        <x:v>0.11263081968997946</x:v>
      </x:c>
      <x:c r="N2410" s="52" t="n">
        <x:f>IFERROR(J2410/I2410-1,"")</x:f>
        <x:v>0.10257651345046614</x:v>
      </x:c>
      <x:c r="O2410" s="52" t="n">
        <x:f>IFERROR(K2410/J2410-1,"")</x:f>
        <x:v>0.0748683017743601</x:v>
      </x:c>
      <x:c r="P2410" s="52" t="n">
        <x:f>IFERROR((K2410/G2410)^(1/4)-1,"")</x:f>
        <x:v>0.08073923324853549</x:v>
      </x:c>
      <x:c r="Q2410" s="51" t="n">
        <x:v>24779</x:v>
      </x:c>
      <x:c r="R2410" s="52" t="n">
        <x:f>IFERROR(Q2410/K2410,"")</x:f>
        <x:v>0.0365348576955571</x:v>
      </x:c>
      <x:c r="S2410" s="53" t="n">
        <x:v>38384</x:v>
      </x:c>
      <x:c r="T2410" s="50" t="str">
        <x:v>EDINET_company_history</x:v>
      </x:c>
      <x:c r="U2410" s="50" t="str">
        <x:v>日本マスタートラスト信託銀行株式会社</x:v>
      </x:c>
      <x:c r="V2410" s="54" t="n">
        <x:v>0.1299</x:v>
      </x:c>
      <x:c r="W2410" s="50" t="str">
        <x:v>古川 國久 / 大橋 太 / 小西 賢三 / 小川 宏隆 / 横山 裕司</x:v>
      </x:c>
      <x:c r="X2410" s="50" t="b">
        <x:f>AND(COUNT(L2410:O2410)=4,L2410&gt;='設定'!$B$6,M2410&gt;='設定'!$B$6,N2410&gt;='設定'!$B$6,O2410&gt;='設定'!$B$6)</x:f>
        <x:v>0</x:v>
      </x:c>
      <x:c r="Y2410" s="50" t="b">
        <x:f>AND(COUNT(G2410:K2410)=5,P2410&gt;='設定'!$B$7)</x:f>
        <x:v>0</x:v>
      </x:c>
      <x:c r="Z2410" s="50" t="b">
        <x:f>AND(ISNUMBER(R2410),R2410&gt;='設定'!$B$8)</x:f>
        <x:v>0</x:v>
      </x:c>
      <x:c r="AA2410" s="50" t="b">
        <x:f>AND(ISNUMBER(S2410),S2410&gt;=DATE(YEAR('設定'!$B$10)-'設定'!$B$9,MONTH('設定'!$B$10),DAY('設定'!$B$10)))</x:f>
        <x:v>0</x:v>
      </x:c>
      <x:c r="AB2410" s="55" t="b">
        <x:v>0</x:v>
      </x:c>
      <x:c r="AC2410" s="55" t="b">
        <x:v>0</x:v>
      </x:c>
      <x:c r="AD2410" s="50" t="n">
        <x:f>IF(X2410,1,0)+IF(Z2410,1,0)+IF(AA2410,1,0)+IF(AB2410,1,0)</x:f>
        <x:v>0</x:v>
      </x:c>
      <x:c r="AE2410" s="50" t="n">
        <x:f>IF(Y2410,1,0)+IF(Z2410,1,0)+IF(AA2410,1,0)+IF(AB2410,1,0)</x:f>
        <x:v>0</x:v>
      </x:c>
      <x:c r="AF2410" s="50" t="n">
        <x:f>IF(Y2410,1,0)+IF(Z2410,1,0)+IF(AA2410,1,0)+IF(AC2410,1,0)</x:f>
        <x:v>0</x:v>
      </x:c>
      <x:c r="AG2410" s="53" t="n">
        <x:v>44348</x:v>
      </x:c>
      <x:c r="AH2410" s="50" t="str">
        <x:v>S100W7VG</x:v>
      </x:c>
      <x:c r="AI2410" s="50" t="str">
        <x:v>NetSalesSummaryOfBusinessResults</x:v>
      </x:c>
      <x:c r="AJ2410" s="50" t="str">
        <x:v>OperatingIncome</x:v>
      </x:c>
      <x:c r="AK2410" s="53" t="n">
        <x:v>45747</x:v>
      </x:c>
      <x:c r="AL2410" s="50" t="str">
        <x:v>365/365/365/366/365</x:v>
      </x:c>
      <x:c r="AM2410" s="51" t="n">
        <x:v>94350200</x:v>
      </x:c>
      <x:c r="AN2410" s="51" t="n">
        <x:v>1982.5</x:v>
      </x:c>
      <x:c r="AO2410" s="51" t="n">
        <x:f>IFERROR(AM2410*AN2410,"")</x:f>
        <x:v>187049271500</x:v>
      </x:c>
      <x:c r="AP2410" s="56" t="n">
        <x:f>IFERROR(AO2410/(K2410*1000000),"")</x:f>
        <x:v>0.2757907307118982</x:v>
      </x:c>
      <x:c r="AQ2410" s="57" t="n">
        <x:v>538698653.3333334</x:v>
      </x:c>
      <x:c r="AR2410" s="52" t="n">
        <x:v>0.2582124355103983</x:v>
      </x:c>
      <x:c r="AS2410" s="52" t="n">
        <x:v>-0.3653978447884888</x:v>
      </x:c>
      <x:c r="AT2410" s="55" t="b">
        <x:v>1</x:v>
      </x:c>
      <x:c r="AU2410" s="50"/>
      <x:c r="AV2410" s="58" t="n">
        <x:v>-0.0699855982532674</x:v>
      </x:c>
      <x:c r="AW2410" s="50" t="n">
        <x:v>2403</x:v>
      </x:c>
      <x:c r="AX2410" s="50" t="str">
        <x:v>Core Moat</x:v>
      </x:c>
      <x:c r="AY2410" s="50" t="str">
        <x:v>目立つ機械的警告なし（定性確認は別途必要）</x:v>
      </x:c>
      <x:c r="AZ2410" s="59" t="str">
        <x:v>2025-06-27 15:40</x:v>
      </x:c>
      <x:c r="BA2410" s="53" t="n">
        <x:v>38384</x:v>
      </x:c>
      <x:c r="BB2410" s="50"/>
      <x:c r="BC2410" s="50"/>
      <x:c r="BD2410" s="50" t="str">
        <x:v>TOPIX Mid400</x:v>
      </x:c>
    </x:row>
    <x:row r="2411">
      <x:c r="A2411" s="50" t="n">
        <x:v>2410</x:v>
      </x:c>
      <x:c r="B2411" s="50" t="str">
        <x:v>4531</x:v>
      </x:c>
      <x:c r="C2411" s="50" t="str">
        <x:v>4531.T</x:v>
      </x:c>
      <x:c r="D2411" s="50" t="str">
        <x:v>Yuki Gosei Kogyo Co.,Ltd.</x:v>
      </x:c>
      <x:c r="E2411" s="50" t="str">
        <x:v>Standard Market(Domestic)</x:v>
      </x:c>
      <x:c r="F2411" s="50" t="str">
        <x:v>Chemicals</x:v>
      </x:c>
      <x:c r="G2411" s="51" t="n">
        <x:v>11091</x:v>
      </x:c>
      <x:c r="H2411" s="51" t="n">
        <x:v>12361</x:v>
      </x:c>
      <x:c r="I2411" s="51" t="n">
        <x:v>12839</x:v>
      </x:c>
      <x:c r="J2411" s="51" t="n">
        <x:v>12932</x:v>
      </x:c>
      <x:c r="K2411" s="51" t="n">
        <x:v>15128</x:v>
      </x:c>
      <x:c r="L2411" s="52" t="n">
        <x:f>IFERROR(H2411/G2411-1,"")</x:f>
        <x:v>0.1145072581372284</x:v>
      </x:c>
      <x:c r="M2411" s="52" t="n">
        <x:f>IFERROR(I2411/H2411-1,"")</x:f>
        <x:v>0.038670010516948405</x:v>
      </x:c>
      <x:c r="N2411" s="52" t="n">
        <x:f>IFERROR(J2411/I2411-1,"")</x:f>
        <x:v>0.007243554793987084</x:v>
      </x:c>
      <x:c r="O2411" s="52" t="n">
        <x:f>IFERROR(K2411/J2411-1,"")</x:f>
        <x:v>0.16981132075471694</x:v>
      </x:c>
      <x:c r="P2411" s="52" t="n">
        <x:f>IFERROR((K2411/G2411)^(1/4)-1,"")</x:f>
        <x:v>0.08069390633504692</x:v>
      </x:c>
      <x:c r="Q2411" s="51" t="n">
        <x:v>1216</x:v>
      </x:c>
      <x:c r="R2411" s="52" t="n">
        <x:f>IFERROR(Q2411/K2411,"")</x:f>
        <x:v>0.08038075092543628</x:v>
      </x:c>
      <x:c r="S2411" s="53" t="n">
        <x:v>22920</x:v>
      </x:c>
      <x:c r="T2411" s="50" t="str">
        <x:v>EDINET_company_history</x:v>
      </x:c>
      <x:c r="U2411" s="50" t="str">
        <x:v>ニプロ株式会社</x:v>
      </x:c>
      <x:c r="V2411" s="54" t="n">
        <x:v>0.153</x:v>
      </x:c>
      <x:c r="W2411" s="50" t="str">
        <x:v>松本 清一郎</x:v>
      </x:c>
      <x:c r="X2411" s="50" t="b">
        <x:f>AND(COUNT(L2411:O2411)=4,L2411&gt;='設定'!$B$6,M2411&gt;='設定'!$B$6,N2411&gt;='設定'!$B$6,O2411&gt;='設定'!$B$6)</x:f>
        <x:v>0</x:v>
      </x:c>
      <x:c r="Y2411" s="50" t="b">
        <x:f>AND(COUNT(G2411:K2411)=5,P2411&gt;='設定'!$B$7)</x:f>
        <x:v>0</x:v>
      </x:c>
      <x:c r="Z2411" s="50" t="b">
        <x:f>AND(ISNUMBER(R2411),R2411&gt;='設定'!$B$8)</x:f>
        <x:v>0</x:v>
      </x:c>
      <x:c r="AA2411" s="50" t="b">
        <x:f>AND(ISNUMBER(S2411),S2411&gt;=DATE(YEAR('設定'!$B$10)-'設定'!$B$9,MONTH('設定'!$B$10),DAY('設定'!$B$10)))</x:f>
        <x:v>0</x:v>
      </x:c>
      <x:c r="AB2411" s="55" t="b">
        <x:v>0</x:v>
      </x:c>
      <x:c r="AC2411" s="55" t="b">
        <x:v>0</x:v>
      </x:c>
      <x:c r="AD2411" s="50" t="n">
        <x:f>IF(X2411,1,0)+IF(Z2411,1,0)+IF(AA2411,1,0)+IF(AB2411,1,0)</x:f>
        <x:v>0</x:v>
      </x:c>
      <x:c r="AE2411" s="50" t="n">
        <x:f>IF(Y2411,1,0)+IF(Z2411,1,0)+IF(AA2411,1,0)+IF(AB2411,1,0)</x:f>
        <x:v>0</x:v>
      </x:c>
      <x:c r="AF2411" s="50" t="n">
        <x:f>IF(Y2411,1,0)+IF(Z2411,1,0)+IF(AA2411,1,0)+IF(AC2411,1,0)</x:f>
        <x:v>0</x:v>
      </x:c>
      <x:c r="AG2411" s="53" t="n">
        <x:v>44348</x:v>
      </x:c>
      <x:c r="AH2411" s="50" t="str">
        <x:v>S100VZYG</x:v>
      </x:c>
      <x:c r="AI2411" s="50" t="str">
        <x:v>NetSalesSummaryOfBusinessResults</x:v>
      </x:c>
      <x:c r="AJ2411" s="50" t="str">
        <x:v>OperatingIncome</x:v>
      </x:c>
      <x:c r="AK2411" s="53" t="n">
        <x:v>45747</x:v>
      </x:c>
      <x:c r="AL2411" s="50" t="str">
        <x:v>365/365/365/366/365</x:v>
      </x:c>
      <x:c r="AM2411" s="51" t="n">
        <x:v>21542900</x:v>
      </x:c>
      <x:c r="AN2411" s="51" t="n">
        <x:v>392</x:v>
      </x:c>
      <x:c r="AO2411" s="51" t="n">
        <x:f>IFERROR(AM2411*AN2411,"")</x:f>
        <x:v>8444816800</x:v>
      </x:c>
      <x:c r="AP2411" s="56" t="n">
        <x:f>IFERROR(AO2411/(K2411*1000000),"")</x:f>
        <x:v>0.5582242728714966</x:v>
      </x:c>
      <x:c r="AQ2411" s="57" t="n">
        <x:v>35993951.666666664</x:v>
      </x:c>
      <x:c r="AR2411" s="52" t="n">
        <x:v>0.3406826900803623</x:v>
      </x:c>
      <x:c r="AS2411" s="52" t="n">
        <x:v>-0.406915465508438</x:v>
      </x:c>
      <x:c r="AT2411" s="55" t="b">
        <x:v>1</x:v>
      </x:c>
      <x:c r="AU2411" s="50"/>
      <x:c r="AV2411" s="58" t="n">
        <x:v>0.1483098030129257</x:v>
      </x:c>
      <x:c r="AW2411" s="50" t="n">
        <x:v>951</x:v>
      </x:c>
      <x:c r="AX2411" s="50" t="str">
        <x:v>Discovery</x:v>
      </x:c>
      <x:c r="AY2411" s="50" t="str">
        <x:v>目立つ機械的警告なし（定性確認は別途必要）</x:v>
      </x:c>
      <x:c r="AZ2411" s="59" t="str">
        <x:v>2025-06-19 13:05</x:v>
      </x:c>
      <x:c r="BA2411" s="53" t="n">
        <x:v>22920</x:v>
      </x:c>
      <x:c r="BB2411" s="50"/>
      <x:c r="BC2411" s="50"/>
      <x:c r="BD2411" s="50"/>
    </x:row>
    <x:row r="2412">
      <x:c r="A2412" s="50" t="n">
        <x:v>2411</x:v>
      </x:c>
      <x:c r="B2412" s="50" t="str">
        <x:v>1979</x:v>
      </x:c>
      <x:c r="C2412" s="50" t="str">
        <x:v>1979.T</x:v>
      </x:c>
      <x:c r="D2412" s="50" t="str">
        <x:v>Taikisha Ltd.</x:v>
      </x:c>
      <x:c r="E2412" s="50" t="str">
        <x:v>Prime Market (Domestic)</x:v>
      </x:c>
      <x:c r="F2412" s="50" t="str">
        <x:v>Construction</x:v>
      </x:c>
      <x:c r="G2412" s="51" t="n">
        <x:v>202548</x:v>
      </x:c>
      <x:c r="H2412" s="51" t="n">
        <x:v>209261</x:v>
      </x:c>
      <x:c r="I2412" s="51" t="n">
        <x:v>214793</x:v>
      </x:c>
      <x:c r="J2412" s="51" t="n">
        <x:v>293556</x:v>
      </x:c>
      <x:c r="K2412" s="51" t="n">
        <x:v>276212</x:v>
      </x:c>
      <x:c r="L2412" s="52" t="n">
        <x:f>IFERROR(H2412/G2412-1,"")</x:f>
        <x:v>0.033142761222031414</x:v>
      </x:c>
      <x:c r="M2412" s="52" t="n">
        <x:f>IFERROR(I2412/H2412-1,"")</x:f>
        <x:v>0.026435886285547605</x:v>
      </x:c>
      <x:c r="N2412" s="52" t="n">
        <x:f>IFERROR(J2412/I2412-1,"")</x:f>
        <x:v>0.36669258309162767</x:v>
      </x:c>
      <x:c r="O2412" s="52" t="n">
        <x:f>IFERROR(K2412/J2412-1,"")</x:f>
        <x:v>-0.059082423796481764</x:v>
      </x:c>
      <x:c r="P2412" s="52" t="n">
        <x:f>IFERROR((K2412/G2412)^(1/4)-1,"")</x:f>
        <x:v>0.08063404527235285</x:v>
      </x:c>
      <x:c r="Q2412" s="51" t="n">
        <x:v>17971</x:v>
      </x:c>
      <x:c r="R2412" s="52" t="n">
        <x:f>IFERROR(Q2412/K2412,"")</x:f>
        <x:v>0.06506234341737506</x:v>
      </x:c>
      <x:c r="S2412" s="53" t="n">
        <x:v>27303</x:v>
      </x:c>
      <x:c r="T2412" s="50" t="str">
        <x:v>EDINET_company_history</x:v>
      </x:c>
      <x:c r="U2412" s="50" t="str">
        <x:v>日本マスタートラスト信託銀行株式会社(信託口)(注３)</x:v>
      </x:c>
      <x:c r="V2412" s="54" t="n">
        <x:v>0.133</x:v>
      </x:c>
      <x:c r="W2412" s="50" t="str">
        <x:v>長田雅士 / 中島靖 / 中川正徳</x:v>
      </x:c>
      <x:c r="X2412" s="50" t="b">
        <x:f>AND(COUNT(L2412:O2412)=4,L2412&gt;='設定'!$B$6,M2412&gt;='設定'!$B$6,N2412&gt;='設定'!$B$6,O2412&gt;='設定'!$B$6)</x:f>
        <x:v>0</x:v>
      </x:c>
      <x:c r="Y2412" s="50" t="b">
        <x:f>AND(COUNT(G2412:K2412)=5,P2412&gt;='設定'!$B$7)</x:f>
        <x:v>0</x:v>
      </x:c>
      <x:c r="Z2412" s="50" t="b">
        <x:f>AND(ISNUMBER(R2412),R2412&gt;='設定'!$B$8)</x:f>
        <x:v>0</x:v>
      </x:c>
      <x:c r="AA2412" s="50" t="b">
        <x:f>AND(ISNUMBER(S2412),S2412&gt;=DATE(YEAR('設定'!$B$10)-'設定'!$B$9,MONTH('設定'!$B$10),DAY('設定'!$B$10)))</x:f>
        <x:v>0</x:v>
      </x:c>
      <x:c r="AB2412" s="55" t="b">
        <x:v>0</x:v>
      </x:c>
      <x:c r="AC2412" s="55" t="b">
        <x:v>0</x:v>
      </x:c>
      <x:c r="AD2412" s="50" t="n">
        <x:f>IF(X2412,1,0)+IF(Z2412,1,0)+IF(AA2412,1,0)+IF(AB2412,1,0)</x:f>
        <x:v>0</x:v>
      </x:c>
      <x:c r="AE2412" s="50" t="n">
        <x:f>IF(Y2412,1,0)+IF(Z2412,1,0)+IF(AA2412,1,0)+IF(AB2412,1,0)</x:f>
        <x:v>0</x:v>
      </x:c>
      <x:c r="AF2412" s="50" t="n">
        <x:f>IF(Y2412,1,0)+IF(Z2412,1,0)+IF(AA2412,1,0)+IF(AC2412,1,0)</x:f>
        <x:v>0</x:v>
      </x:c>
      <x:c r="AG2412" s="53" t="n">
        <x:v>44348</x:v>
      </x:c>
      <x:c r="AH2412" s="50" t="str">
        <x:v>S100W55I</x:v>
      </x:c>
      <x:c r="AI2412" s="50" t="str">
        <x:v>NetSalesOfCompletedConstructionContractsSummaryOfBusinessResults</x:v>
      </x:c>
      <x:c r="AJ2412" s="50" t="str">
        <x:v>OperatingIncome</x:v>
      </x:c>
      <x:c r="AK2412" s="53" t="n">
        <x:v>45747</x:v>
      </x:c>
      <x:c r="AL2412" s="50" t="str">
        <x:v>365/365/365/366/365</x:v>
      </x:c>
      <x:c r="AM2412" s="51" t="n">
        <x:v>32575809</x:v>
      </x:c>
      <x:c r="AN2412" s="51" t="n">
        <x:v>4390</x:v>
      </x:c>
      <x:c r="AO2412" s="51" t="n">
        <x:f>IFERROR(AM2412*AN2412,"")</x:f>
        <x:v>143007801510</x:v>
      </x:c>
      <x:c r="AP2412" s="56" t="n">
        <x:f>IFERROR(AO2412/(K2412*1000000),"")</x:f>
        <x:v>0.5177465190143803</x:v>
      </x:c>
      <x:c r="AQ2412" s="57" t="n">
        <x:v>715695591.6666666</x:v>
      </x:c>
      <x:c r="AR2412" s="52" t="n">
        <x:v>0.2716345861017679</x:v>
      </x:c>
      <x:c r="AS2412" s="52" t="n">
        <x:v>-0.2334750893270213</x:v>
      </x:c>
      <x:c r="AT2412" s="55" t="b">
        <x:v>1</x:v>
      </x:c>
      <x:c r="AU2412" s="50"/>
      <x:c r="AV2412" s="58" t="n">
        <x:v>0.0354741708035518</x:v>
      </x:c>
      <x:c r="AW2412" s="50" t="n">
        <x:v>1607</x:v>
      </x:c>
      <x:c r="AX2412" s="50" t="str">
        <x:v>Transformation Moat</x:v>
      </x:c>
      <x:c r="AY2412" s="50" t="str">
        <x:v>目立つ機械的警告なし（定性確認は別途必要）</x:v>
      </x:c>
      <x:c r="AZ2412" s="59" t="str">
        <x:v>2025-06-26 12:45</x:v>
      </x:c>
      <x:c r="BA2412" s="53" t="n">
        <x:v>27303</x:v>
      </x:c>
      <x:c r="BB2412" s="50"/>
      <x:c r="BC2412" s="50"/>
      <x:c r="BD2412" s="50" t="str">
        <x:v>TOPIX Small 1</x:v>
      </x:c>
    </x:row>
    <x:row r="2413">
      <x:c r="A2413" s="50" t="n">
        <x:v>2412</x:v>
      </x:c>
      <x:c r="B2413" s="50" t="str">
        <x:v>8159</x:v>
      </x:c>
      <x:c r="C2413" s="50" t="str">
        <x:v>8159.T</x:v>
      </x:c>
      <x:c r="D2413" s="50" t="str">
        <x:v>TACHIBANA ELETECH CO.,LTD.</x:v>
      </x:c>
      <x:c r="E2413" s="50" t="str">
        <x:v>Prime Market (Domestic)</x:v>
      </x:c>
      <x:c r="F2413" s="50" t="str">
        <x:v>Wholesale Trade</x:v>
      </x:c>
      <x:c r="G2413" s="51" t="n">
        <x:v>161440</x:v>
      </x:c>
      <x:c r="H2413" s="51" t="n">
        <x:v>193431</x:v>
      </x:c>
      <x:c r="I2413" s="51" t="n">
        <x:v>227266</x:v>
      </x:c>
      <x:c r="J2413" s="51" t="n">
        <x:v>231042</x:v>
      </x:c>
      <x:c r="K2413" s="51" t="n">
        <x:v>220112</x:v>
      </x:c>
      <x:c r="L2413" s="52" t="n">
        <x:f>IFERROR(H2413/G2413-1,"")</x:f>
        <x:v>0.1981603072348861</x:v>
      </x:c>
      <x:c r="M2413" s="52" t="n">
        <x:f>IFERROR(I2413/H2413-1,"")</x:f>
        <x:v>0.17492025580181036</x:v>
      </x:c>
      <x:c r="N2413" s="52" t="n">
        <x:f>IFERROR(J2413/I2413-1,"")</x:f>
        <x:v>0.016614891800797338</x:v>
      </x:c>
      <x:c r="O2413" s="52" t="n">
        <x:f>IFERROR(K2413/J2413-1,"")</x:f>
        <x:v>-0.04730741596765953</x:v>
      </x:c>
      <x:c r="P2413" s="52" t="n">
        <x:f>IFERROR((K2413/G2413)^(1/4)-1,"")</x:f>
        <x:v>0.08058302968901443</x:v>
      </x:c>
      <x:c r="Q2413" s="51" t="n">
        <x:v>8222</x:v>
      </x:c>
      <x:c r="R2413" s="52" t="n">
        <x:f>IFERROR(Q2413/K2413,"")</x:f>
        <x:v>0.037353710838118774</x:v>
      </x:c>
      <x:c r="S2413" s="53" t="n">
        <x:v>31533</x:v>
      </x:c>
      <x:c r="T2413" s="50" t="str">
        <x:v>EDINET_company_history</x:v>
      </x:c>
      <x:c r="U2413" s="50" t="str">
        <x:v>三菱電機株式会社</x:v>
      </x:c>
      <x:c r="V2413" s="54" t="n">
        <x:v>0.0836</x:v>
      </x:c>
      <x:c r="W2413" s="50" t="str">
        <x:v>布山 尚伸</x:v>
      </x:c>
      <x:c r="X2413" s="50" t="b">
        <x:f>AND(COUNT(L2413:O2413)=4,L2413&gt;='設定'!$B$6,M2413&gt;='設定'!$B$6,N2413&gt;='設定'!$B$6,O2413&gt;='設定'!$B$6)</x:f>
        <x:v>0</x:v>
      </x:c>
      <x:c r="Y2413" s="50" t="b">
        <x:f>AND(COUNT(G2413:K2413)=5,P2413&gt;='設定'!$B$7)</x:f>
        <x:v>0</x:v>
      </x:c>
      <x:c r="Z2413" s="50" t="b">
        <x:f>AND(ISNUMBER(R2413),R2413&gt;='設定'!$B$8)</x:f>
        <x:v>0</x:v>
      </x:c>
      <x:c r="AA2413" s="50" t="b">
        <x:f>AND(ISNUMBER(S2413),S2413&gt;=DATE(YEAR('設定'!$B$10)-'設定'!$B$9,MONTH('設定'!$B$10),DAY('設定'!$B$10)))</x:f>
        <x:v>0</x:v>
      </x:c>
      <x:c r="AB2413" s="55" t="b">
        <x:v>0</x:v>
      </x:c>
      <x:c r="AC2413" s="55" t="b">
        <x:v>0</x:v>
      </x:c>
      <x:c r="AD2413" s="50" t="n">
        <x:f>IF(X2413,1,0)+IF(Z2413,1,0)+IF(AA2413,1,0)+IF(AB2413,1,0)</x:f>
        <x:v>0</x:v>
      </x:c>
      <x:c r="AE2413" s="50" t="n">
        <x:f>IF(Y2413,1,0)+IF(Z2413,1,0)+IF(AA2413,1,0)+IF(AB2413,1,0)</x:f>
        <x:v>0</x:v>
      </x:c>
      <x:c r="AF2413" s="50" t="n">
        <x:f>IF(Y2413,1,0)+IF(Z2413,1,0)+IF(AA2413,1,0)+IF(AC2413,1,0)</x:f>
        <x:v>0</x:v>
      </x:c>
      <x:c r="AG2413" s="53" t="n">
        <x:v>44348</x:v>
      </x:c>
      <x:c r="AH2413" s="50" t="str">
        <x:v>S100W8E7</x:v>
      </x:c>
      <x:c r="AI2413" s="50" t="str">
        <x:v>NetSalesSummaryOfBusinessResults</x:v>
      </x:c>
      <x:c r="AJ2413" s="50" t="str">
        <x:v>OperatingIncome</x:v>
      </x:c>
      <x:c r="AK2413" s="53" t="n">
        <x:v>45747</x:v>
      </x:c>
      <x:c r="AL2413" s="50" t="str">
        <x:v>365/365/365/366/365</x:v>
      </x:c>
      <x:c r="AM2413" s="51" t="n">
        <x:v>22977242</x:v>
      </x:c>
      <x:c r="AN2413" s="51" t="n">
        <x:v>3160</x:v>
      </x:c>
      <x:c r="AO2413" s="51" t="n">
        <x:f>IFERROR(AM2413*AN2413,"")</x:f>
        <x:v>72608084720</x:v>
      </x:c>
      <x:c r="AP2413" s="56" t="n">
        <x:f>IFERROR(AO2413/(K2413*1000000),"")</x:f>
        <x:v>0.32986881551210295</x:v>
      </x:c>
      <x:c r="AQ2413" s="57" t="n">
        <x:v>99631495</x:v>
      </x:c>
      <x:c r="AR2413" s="52" t="n">
        <x:v>0.2696129494074505</x:v>
      </x:c>
      <x:c r="AS2413" s="52" t="n">
        <x:v>-0.3659515280539817</x:v>
      </x:c>
      <x:c r="AT2413" s="55" t="b">
        <x:v>1</x:v>
      </x:c>
      <x:c r="AU2413" s="50"/>
      <x:c r="AV2413" s="58" t="n">
        <x:v>-0.1039102111144625</x:v>
      </x:c>
      <x:c r="AW2413" s="50" t="n">
        <x:v>2630</x:v>
      </x:c>
      <x:c r="AX2413" s="50" t="str">
        <x:v>Core Moat</x:v>
      </x:c>
      <x:c r="AY2413" s="50" t="str">
        <x:v>目立つ機械的警告なし（定性確認は別途必要）</x:v>
      </x:c>
      <x:c r="AZ2413" s="59" t="str">
        <x:v>2025-06-27 13:57</x:v>
      </x:c>
      <x:c r="BA2413" s="53" t="n">
        <x:v>31533</x:v>
      </x:c>
      <x:c r="BB2413" s="50"/>
      <x:c r="BC2413" s="50"/>
      <x:c r="BD2413" s="50" t="str">
        <x:v>TOPIX Small 2</x:v>
      </x:c>
    </x:row>
    <x:row r="2414">
      <x:c r="A2414" s="50" t="n">
        <x:v>2413</x:v>
      </x:c>
      <x:c r="B2414" s="50" t="str">
        <x:v>7183</x:v>
      </x:c>
      <x:c r="C2414" s="50" t="str">
        <x:v>7183.T</x:v>
      </x:c>
      <x:c r="D2414" s="50" t="str">
        <x:v>Anshin Guarantor Service Co.,Ltd.</x:v>
      </x:c>
      <x:c r="E2414" s="50" t="str">
        <x:v>Standard Market(Domestic)</x:v>
      </x:c>
      <x:c r="F2414" s="50" t="str">
        <x:v>Other Financing Business</x:v>
      </x:c>
      <x:c r="G2414" s="51" t="n">
        <x:v>3946.73</x:v>
      </x:c>
      <x:c r="H2414" s="51" t="n">
        <x:v>4130.357</x:v>
      </x:c>
      <x:c r="I2414" s="51" t="n">
        <x:v>4497.713</x:v>
      </x:c>
      <x:c r="J2414" s="51" t="n">
        <x:v>4842.004</x:v>
      </x:c>
      <x:c r="K2414" s="51" t="n">
        <x:v>5376.184</x:v>
      </x:c>
      <x:c r="L2414" s="52" t="n">
        <x:f>IFERROR(H2414/G2414-1,"")</x:f>
        <x:v>0.04652636486407724</x:v>
      </x:c>
      <x:c r="M2414" s="52" t="n">
        <x:f>IFERROR(I2414/H2414-1,"")</x:f>
        <x:v>0.08894049594260256</x:v>
      </x:c>
      <x:c r="N2414" s="52" t="n">
        <x:f>IFERROR(J2414/I2414-1,"")</x:f>
        <x:v>0.07654801451315363</x:v>
      </x:c>
      <x:c r="O2414" s="52" t="n">
        <x:f>IFERROR(K2414/J2414-1,"")</x:f>
        <x:v>0.11032208977935598</x:v>
      </x:c>
      <x:c r="P2414" s="52" t="n">
        <x:f>IFERROR((K2414/G2414)^(1/4)-1,"")</x:f>
        <x:v>0.08033681711797391</x:v>
      </x:c>
      <x:c r="Q2414" s="51" t="n">
        <x:v>58.215</x:v>
      </x:c>
      <x:c r="R2414" s="52" t="n">
        <x:f>IFERROR(Q2414/K2414,"")</x:f>
        <x:v>0.010828312423830732</x:v>
      </x:c>
      <x:c r="S2414" s="53" t="n">
        <x:v>37591</x:v>
      </x:c>
      <x:c r="T2414" s="50" t="str">
        <x:v>EDINET_company_history</x:v>
      </x:c>
      <x:c r="U2414" s="50" t="str">
        <x:v>アイフル株式会社</x:v>
      </x:c>
      <x:c r="V2414" s="54" t="n">
        <x:v>0.369</x:v>
      </x:c>
      <x:c r="W2414" s="50" t="str">
        <x:v>雨 坂 甲</x:v>
      </x:c>
      <x:c r="X2414" s="50" t="b">
        <x:f>AND(COUNT(L2414:O2414)=4,L2414&gt;='設定'!$B$6,M2414&gt;='設定'!$B$6,N2414&gt;='設定'!$B$6,O2414&gt;='設定'!$B$6)</x:f>
        <x:v>0</x:v>
      </x:c>
      <x:c r="Y2414" s="50" t="b">
        <x:f>AND(COUNT(G2414:K2414)=5,P2414&gt;='設定'!$B$7)</x:f>
        <x:v>0</x:v>
      </x:c>
      <x:c r="Z2414" s="50" t="b">
        <x:f>AND(ISNUMBER(R2414),R2414&gt;='設定'!$B$8)</x:f>
        <x:v>0</x:v>
      </x:c>
      <x:c r="AA2414" s="50" t="b">
        <x:f>AND(ISNUMBER(S2414),S2414&gt;=DATE(YEAR('設定'!$B$10)-'設定'!$B$9,MONTH('設定'!$B$10),DAY('設定'!$B$10)))</x:f>
        <x:v>0</x:v>
      </x:c>
      <x:c r="AB2414" s="55" t="b">
        <x:v>0</x:v>
      </x:c>
      <x:c r="AC2414" s="55" t="b">
        <x:v>0</x:v>
      </x:c>
      <x:c r="AD2414" s="50" t="n">
        <x:f>IF(X2414,1,0)+IF(Z2414,1,0)+IF(AA2414,1,0)+IF(AB2414,1,0)</x:f>
        <x:v>0</x:v>
      </x:c>
      <x:c r="AE2414" s="50" t="n">
        <x:f>IF(Y2414,1,0)+IF(Z2414,1,0)+IF(AA2414,1,0)+IF(AB2414,1,0)</x:f>
        <x:v>0</x:v>
      </x:c>
      <x:c r="AF2414" s="50" t="n">
        <x:f>IF(Y2414,1,0)+IF(Z2414,1,0)+IF(AA2414,1,0)+IF(AC2414,1,0)</x:f>
        <x:v>0</x:v>
      </x:c>
      <x:c r="AG2414" s="53" t="n">
        <x:v>44348</x:v>
      </x:c>
      <x:c r="AH2414" s="50" t="str">
        <x:v>S100VZF1</x:v>
      </x:c>
      <x:c r="AI2414" s="50" t="str">
        <x:v>OperatingRevenue1SummaryOfBusinessResults</x:v>
      </x:c>
      <x:c r="AJ2414" s="50" t="str">
        <x:v>OperatingIncome</x:v>
      </x:c>
      <x:c r="AK2414" s="53" t="n">
        <x:v>45747</x:v>
      </x:c>
      <x:c r="AL2414" s="50" t="str">
        <x:v>365/365/365/366/365</x:v>
      </x:c>
      <x:c r="AM2414" s="51" t="n">
        <x:v>17371400</x:v>
      </x:c>
      <x:c r="AN2414" s="51" t="n">
        <x:v>256</x:v>
      </x:c>
      <x:c r="AO2414" s="51" t="n">
        <x:f>IFERROR(AM2414*AN2414,"")</x:f>
        <x:v>4447078400</x:v>
      </x:c>
      <x:c r="AP2414" s="56" t="n">
        <x:f>IFERROR(AO2414/(K2414*1000000),"")</x:f>
        <x:v>0.8271812125477849</x:v>
      </x:c>
      <x:c r="AQ2414" s="57" t="n">
        <x:v>43949656.666666664</x:v>
      </x:c>
      <x:c r="AR2414" s="52" t="n">
        <x:v>0.3416549281547977</x:v>
      </x:c>
      <x:c r="AS2414" s="52" t="n">
        <x:v>-0.6287575621717063</x:v>
      </x:c>
      <x:c r="AT2414" s="55" t="b">
        <x:v>1</x:v>
      </x:c>
      <x:c r="AU2414" s="50"/>
      <x:c r="AV2414" s="58" t="n">
        <x:v>-0.4055164618720211</x:v>
      </x:c>
      <x:c r="AW2414" s="50" t="n">
        <x:v>3419</x:v>
      </x:c>
      <x:c r="AX2414" s="50" t="str">
        <x:v>Transformation Moat</x:v>
      </x:c>
      <x:c r="AY2414" s="50" t="str">
        <x:v>ローカル5年最大下落率-60%以下</x:v>
      </x:c>
      <x:c r="AZ2414" s="59" t="str">
        <x:v>2025-06-19 12:55</x:v>
      </x:c>
      <x:c r="BA2414" s="53" t="n">
        <x:v>37591</x:v>
      </x:c>
      <x:c r="BB2414" s="50"/>
      <x:c r="BC2414" s="50"/>
      <x:c r="BD2414" s="50"/>
    </x:row>
    <x:row r="2415">
      <x:c r="A2415" s="50" t="n">
        <x:v>2414</x:v>
      </x:c>
      <x:c r="B2415" s="50" t="str">
        <x:v>7679</x:v>
      </x:c>
      <x:c r="C2415" s="50" t="str">
        <x:v>7679.T</x:v>
      </x:c>
      <x:c r="D2415" s="50" t="str">
        <x:v>YAKUODO HOLDINGS Co.,Ltd.</x:v>
      </x:c>
      <x:c r="E2415" s="50" t="str">
        <x:v>Prime Market (Domestic)</x:v>
      </x:c>
      <x:c r="F2415" s="50" t="str">
        <x:v>Retail Trade</x:v>
      </x:c>
      <x:c r="G2415" s="51" t="n">
        <x:v>120310</x:v>
      </x:c>
      <x:c r="H2415" s="51" t="n">
        <x:v>128791</x:v>
      </x:c>
      <x:c r="I2415" s="51" t="n">
        <x:v>142241</x:v>
      </x:c>
      <x:c r="J2415" s="51" t="n">
        <x:v>151957</x:v>
      </x:c>
      <x:c r="K2415" s="51" t="n">
        <x:v>163808</x:v>
      </x:c>
      <x:c r="L2415" s="52" t="n">
        <x:f>IFERROR(H2415/G2415-1,"")</x:f>
        <x:v>0.07049289335882314</x:v>
      </x:c>
      <x:c r="M2415" s="52" t="n">
        <x:f>IFERROR(I2415/H2415-1,"")</x:f>
        <x:v>0.10443276315891636</x:v>
      </x:c>
      <x:c r="N2415" s="52" t="n">
        <x:f>IFERROR(J2415/I2415-1,"")</x:f>
        <x:v>0.0683066063933746</x:v>
      </x:c>
      <x:c r="O2415" s="52" t="n">
        <x:f>IFERROR(K2415/J2415-1,"")</x:f>
        <x:v>0.07798916798831246</x:v>
      </x:c>
      <x:c r="P2415" s="52" t="n">
        <x:f>IFERROR((K2415/G2415)^(1/4)-1,"")</x:f>
        <x:v>0.0802103776725196</x:v>
      </x:c>
      <x:c r="Q2415" s="51" t="n">
        <x:v>5285</x:v>
      </x:c>
      <x:c r="R2415" s="52" t="n">
        <x:f>IFERROR(Q2415/K2415,"")</x:f>
        <x:v>0.03226338151982809</x:v>
      </x:c>
      <x:c r="S2415" s="53" t="n">
        <x:v>43709</x:v>
      </x:c>
      <x:c r="T2415" s="50" t="str">
        <x:v>EDINET_company_history</x:v>
      </x:c>
      <x:c r="U2415" s="50" t="str">
        <x:v>株式会社ＴＫコーポレーション</x:v>
      </x:c>
      <x:c r="V2415" s="54" t="n">
        <x:v>0.3899</x:v>
      </x:c>
      <x:c r="W2415" s="50" t="str">
        <x:v>西郷 辰弘 / 西郷 喜代子</x:v>
      </x:c>
      <x:c r="X2415" s="50" t="b">
        <x:f>AND(COUNT(L2415:O2415)=4,L2415&gt;='設定'!$B$6,M2415&gt;='設定'!$B$6,N2415&gt;='設定'!$B$6,O2415&gt;='設定'!$B$6)</x:f>
        <x:v>0</x:v>
      </x:c>
      <x:c r="Y2415" s="50" t="b">
        <x:f>AND(COUNT(G2415:K2415)=5,P2415&gt;='設定'!$B$7)</x:f>
        <x:v>0</x:v>
      </x:c>
      <x:c r="Z2415" s="50" t="b">
        <x:f>AND(ISNUMBER(R2415),R2415&gt;='設定'!$B$8)</x:f>
        <x:v>0</x:v>
      </x:c>
      <x:c r="AA2415" s="50" t="b">
        <x:f>AND(ISNUMBER(S2415),S2415&gt;=DATE(YEAR('設定'!$B$10)-'設定'!$B$9,MONTH('設定'!$B$10),DAY('設定'!$B$10)))</x:f>
        <x:v>0</x:v>
      </x:c>
      <x:c r="AB2415" s="55" t="b">
        <x:v>0</x:v>
      </x:c>
      <x:c r="AC2415" s="55" t="b">
        <x:v>0</x:v>
      </x:c>
      <x:c r="AD2415" s="50" t="n">
        <x:f>IF(X2415,1,0)+IF(Z2415,1,0)+IF(AA2415,1,0)+IF(AB2415,1,0)</x:f>
        <x:v>0</x:v>
      </x:c>
      <x:c r="AE2415" s="50" t="n">
        <x:f>IF(Y2415,1,0)+IF(Z2415,1,0)+IF(AA2415,1,0)+IF(AB2415,1,0)</x:f>
        <x:v>0</x:v>
      </x:c>
      <x:c r="AF2415" s="50" t="n">
        <x:f>IF(Y2415,1,0)+IF(Z2415,1,0)+IF(AA2415,1,0)+IF(AC2415,1,0)</x:f>
        <x:v>0</x:v>
      </x:c>
      <x:c r="AG2415" s="53" t="n">
        <x:v>44348</x:v>
      </x:c>
      <x:c r="AH2415" s="50" t="str">
        <x:v>S100Y4K3</x:v>
      </x:c>
      <x:c r="AI2415" s="50" t="str">
        <x:v>NetSalesSummaryOfBusinessResults</x:v>
      </x:c>
      <x:c r="AJ2415" s="50" t="str">
        <x:v>OperatingIncome</x:v>
      </x:c>
      <x:c r="AK2415" s="53" t="n">
        <x:v>46081</x:v>
      </x:c>
      <x:c r="AL2415" s="50" t="str">
        <x:v>365/365/366/365/365</x:v>
      </x:c>
      <x:c r="AM2415" s="51" t="n">
        <x:v>19451019</x:v>
      </x:c>
      <x:c r="AN2415" s="51" t="n">
        <x:v>1678</x:v>
      </x:c>
      <x:c r="AO2415" s="51" t="n">
        <x:f>IFERROR(AM2415*AN2415,"")</x:f>
        <x:v>32638809882</x:v>
      </x:c>
      <x:c r="AP2415" s="56" t="n">
        <x:f>IFERROR(AO2415/(K2415*1000000),"")</x:f>
        <x:v>0.1992504021903692</x:v>
      </x:c>
      <x:c r="AQ2415" s="57" t="n">
        <x:v>74198498.33333333</x:v>
      </x:c>
      <x:c r="AR2415" s="52" t="n">
        <x:v>0.2686961479469207</x:v>
      </x:c>
      <x:c r="AS2415" s="52" t="n">
        <x:v>-0.4343228185599302</x:v>
      </x:c>
      <x:c r="AT2415" s="55" t="b">
        <x:v>1</x:v>
      </x:c>
      <x:c r="AU2415" s="50"/>
      <x:c r="AV2415" s="58" t="n">
        <x:v>-0.1723673673761865</x:v>
      </x:c>
      <x:c r="AW2415" s="50" t="n">
        <x:v>2934</x:v>
      </x:c>
      <x:c r="AX2415" s="50" t="str">
        <x:v>Core Moat</x:v>
      </x:c>
      <x:c r="AY2415" s="50" t="str">
        <x:v>目立つ機械的警告なし（定性確認は別途必要）</x:v>
      </x:c>
      <x:c r="AZ2415" s="59" t="str">
        <x:v>2026-05-21 15:40</x:v>
      </x:c>
      <x:c r="BA2415" s="53" t="n">
        <x:v>43709</x:v>
      </x:c>
      <x:c r="BB2415" s="50"/>
      <x:c r="BC2415" s="50"/>
      <x:c r="BD2415" s="50" t="str">
        <x:v>TOPIX Small 2</x:v>
      </x:c>
    </x:row>
    <x:row r="2416">
      <x:c r="A2416" s="50" t="n">
        <x:v>2415</x:v>
      </x:c>
      <x:c r="B2416" s="50" t="str">
        <x:v>7278</x:v>
      </x:c>
      <x:c r="C2416" s="50" t="str">
        <x:v>7278.T</x:v>
      </x:c>
      <x:c r="D2416" s="50" t="str">
        <x:v>EXEDY Corporation</x:v>
      </x:c>
      <x:c r="E2416" s="50" t="str">
        <x:v>Prime Market (Domestic)</x:v>
      </x:c>
      <x:c r="F2416" s="50" t="str">
        <x:v>Transportation Equipment</x:v>
      </x:c>
      <x:c r="G2416" s="51" t="n">
        <x:v>227420</x:v>
      </x:c>
      <x:c r="H2416" s="51" t="n">
        <x:v>261095</x:v>
      </x:c>
      <x:c r="I2416" s="51" t="n">
        <x:v>285639</x:v>
      </x:c>
      <x:c r="J2416" s="51" t="n">
        <x:v>308338</x:v>
      </x:c>
      <x:c r="K2416" s="51" t="n">
        <x:v>309564</x:v>
      </x:c>
      <x:c r="L2416" s="52" t="n">
        <x:f>IFERROR(H2416/G2416-1,"")</x:f>
        <x:v>0.14807404801688495</x:v>
      </x:c>
      <x:c r="M2416" s="52" t="n">
        <x:f>IFERROR(I2416/H2416-1,"")</x:f>
        <x:v>0.0940040981252035</x:v>
      </x:c>
      <x:c r="N2416" s="52" t="n">
        <x:f>IFERROR(J2416/I2416-1,"")</x:f>
        <x:v>0.07946743967035319</x:v>
      </x:c>
      <x:c r="O2416" s="52" t="n">
        <x:f>IFERROR(K2416/J2416-1,"")</x:f>
        <x:v>0.00397615603655721</x:v>
      </x:c>
      <x:c r="P2416" s="52" t="n">
        <x:f>IFERROR((K2416/G2416)^(1/4)-1,"")</x:f>
        <x:v>0.08014099325130508</x:v>
      </x:c>
      <x:c r="Q2416" s="51" t="n">
        <x:v>21845</x:v>
      </x:c>
      <x:c r="R2416" s="52" t="n">
        <x:f>IFERROR(Q2416/K2416,"")</x:f>
        <x:v>0.0705669909937848</x:v>
      </x:c>
      <x:c r="S2416" s="53" t="n">
        <x:v>26938</x:v>
      </x:c>
      <x:c r="T2416" s="50" t="str">
        <x:v>EDINET_company_history</x:v>
      </x:c>
      <x:c r="U2416" s="50" t="str">
        <x:v>日本マスタートラスト信託銀行株式会社（信託口）</x:v>
      </x:c>
      <x:c r="V2416" s="54" t="n">
        <x:v>0.113</x:v>
      </x:c>
      <x:c r="W2416" s="50" t="str">
        <x:v>吉永 徹也 / 豊原 浩</x:v>
      </x:c>
      <x:c r="X2416" s="50" t="b">
        <x:f>AND(COUNT(L2416:O2416)=4,L2416&gt;='設定'!$B$6,M2416&gt;='設定'!$B$6,N2416&gt;='設定'!$B$6,O2416&gt;='設定'!$B$6)</x:f>
        <x:v>0</x:v>
      </x:c>
      <x:c r="Y2416" s="50" t="b">
        <x:f>AND(COUNT(G2416:K2416)=5,P2416&gt;='設定'!$B$7)</x:f>
        <x:v>0</x:v>
      </x:c>
      <x:c r="Z2416" s="50" t="b">
        <x:f>AND(ISNUMBER(R2416),R2416&gt;='設定'!$B$8)</x:f>
        <x:v>0</x:v>
      </x:c>
      <x:c r="AA2416" s="50" t="b">
        <x:f>AND(ISNUMBER(S2416),S2416&gt;=DATE(YEAR('設定'!$B$10)-'設定'!$B$9,MONTH('設定'!$B$10),DAY('設定'!$B$10)))</x:f>
        <x:v>0</x:v>
      </x:c>
      <x:c r="AB2416" s="55" t="b">
        <x:v>0</x:v>
      </x:c>
      <x:c r="AC2416" s="55" t="b">
        <x:v>0</x:v>
      </x:c>
      <x:c r="AD2416" s="50" t="n">
        <x:f>IF(X2416,1,0)+IF(Z2416,1,0)+IF(AA2416,1,0)+IF(AB2416,1,0)</x:f>
        <x:v>0</x:v>
      </x:c>
      <x:c r="AE2416" s="50" t="n">
        <x:f>IF(Y2416,1,0)+IF(Z2416,1,0)+IF(AA2416,1,0)+IF(AB2416,1,0)</x:f>
        <x:v>0</x:v>
      </x:c>
      <x:c r="AF2416" s="50" t="n">
        <x:f>IF(Y2416,1,0)+IF(Z2416,1,0)+IF(AA2416,1,0)+IF(AC2416,1,0)</x:f>
        <x:v>0</x:v>
      </x:c>
      <x:c r="AG2416" s="53" t="n">
        <x:v>44348</x:v>
      </x:c>
      <x:c r="AH2416" s="50" t="str">
        <x:v>S100W3GS</x:v>
      </x:c>
      <x:c r="AI2416" s="50" t="str">
        <x:v>RevenueIFRSSummaryOfBusinessResults</x:v>
      </x:c>
      <x:c r="AJ2416" s="50" t="str">
        <x:v>OperatingProfitLossIFRS</x:v>
      </x:c>
      <x:c r="AK2416" s="53" t="n">
        <x:v>45747</x:v>
      </x:c>
      <x:c r="AL2416" s="50" t="str">
        <x:v>365/365/365/366/365</x:v>
      </x:c>
      <x:c r="AM2416" s="51" t="n">
        <x:v>36630436</x:v>
      </x:c>
      <x:c r="AN2416" s="51" t="n">
        <x:v>6110</x:v>
      </x:c>
      <x:c r="AO2416" s="51" t="n">
        <x:f>IFERROR(AM2416*AN2416,"")</x:f>
        <x:v>223811963960</x:v>
      </x:c>
      <x:c r="AP2416" s="56" t="n">
        <x:f>IFERROR(AO2416/(K2416*1000000),"")</x:f>
        <x:v>0.7229909290485974</x:v>
      </x:c>
      <x:c r="AQ2416" s="57" t="n">
        <x:v>1003901033.3333334</x:v>
      </x:c>
      <x:c r="AR2416" s="52" t="n">
        <x:v>0.250897431170312</x:v>
      </x:c>
      <x:c r="AS2416" s="52" t="n">
        <x:v>-0.2051754954787817</x:v>
      </x:c>
      <x:c r="AT2416" s="55" t="b">
        <x:v>0</x:v>
      </x:c>
      <x:c r="AU2416" s="50" t="str">
        <x:v>missing_financial_data</x:v>
      </x:c>
      <x:c r="AV2416" s="58" t="n">
        <x:v>0.1868822528614242</x:v>
      </x:c>
      <x:c r="AW2416" s="50" t="n">
        <x:v>772</x:v>
      </x:c>
      <x:c r="AX2416" s="50" t="str">
        <x:v>Core Moat</x:v>
      </x:c>
      <x:c r="AY2416" s="50" t="str">
        <x:v>既存適格性フィルター不通過: missing_financial_data</x:v>
      </x:c>
      <x:c r="AZ2416" s="59" t="str">
        <x:v>2025-06-25 13:49</x:v>
      </x:c>
      <x:c r="BA2416" s="53" t="n">
        <x:v>26938</x:v>
      </x:c>
      <x:c r="BB2416" s="50"/>
      <x:c r="BC2416" s="50"/>
      <x:c r="BD2416" s="50" t="str">
        <x:v>TOPIX Small 1</x:v>
      </x:c>
    </x:row>
    <x:row r="2417">
      <x:c r="A2417" s="50" t="n">
        <x:v>2416</x:v>
      </x:c>
      <x:c r="B2417" s="50" t="str">
        <x:v>3469</x:v>
      </x:c>
      <x:c r="C2417" s="50" t="str">
        <x:v>3469.T</x:v>
      </x:c>
      <x:c r="D2417" s="50" t="str">
        <x:v>Dualtap Co.,Ltd.</x:v>
      </x:c>
      <x:c r="E2417" s="50" t="str">
        <x:v>Standard Market(Domestic)</x:v>
      </x:c>
      <x:c r="F2417" s="50" t="str">
        <x:v>Real Estate</x:v>
      </x:c>
      <x:c r="G2417" s="51" t="n">
        <x:v>6147.971</x:v>
      </x:c>
      <x:c r="H2417" s="51" t="n">
        <x:v>10756.498</x:v>
      </x:c>
      <x:c r="I2417" s="51" t="n">
        <x:v>8627.015</x:v>
      </x:c>
      <x:c r="J2417" s="51" t="n">
        <x:v>5172.911</x:v>
      </x:c>
      <x:c r="K2417" s="51" t="n">
        <x:v>8367.95</x:v>
      </x:c>
      <x:c r="L2417" s="52" t="n">
        <x:f>IFERROR(H2417/G2417-1,"")</x:f>
        <x:v>0.7496012912227465</x:v>
      </x:c>
      <x:c r="M2417" s="52" t="n">
        <x:f>IFERROR(I2417/H2417-1,"")</x:f>
        <x:v>-0.19797177482857342</x:v>
      </x:c>
      <x:c r="N2417" s="52" t="n">
        <x:f>IFERROR(J2417/I2417-1,"")</x:f>
        <x:v>-0.4003822875003694</x:v>
      </x:c>
      <x:c r="O2417" s="52" t="n">
        <x:f>IFERROR(K2417/J2417-1,"")</x:f>
        <x:v>0.6176481675404817</x:v>
      </x:c>
      <x:c r="P2417" s="52" t="n">
        <x:f>IFERROR((K2417/G2417)^(1/4)-1,"")</x:f>
        <x:v>0.0801195245252837</x:v>
      </x:c>
      <x:c r="Q2417" s="51" t="n">
        <x:v>166.021</x:v>
      </x:c>
      <x:c r="R2417" s="52" t="n">
        <x:f>IFERROR(Q2417/K2417,"")</x:f>
        <x:v>0.019840104207123604</x:v>
      </x:c>
      <x:c r="S2417" s="53" t="n">
        <x:v>42552</x:v>
      </x:c>
      <x:c r="T2417" s="50" t="str">
        <x:v>EDINET_company_history</x:v>
      </x:c>
      <x:c r="U2417" s="50" t="str">
        <x:v>株式会社Ｄｉｍｅｎｓｉｏｎ</x:v>
      </x:c>
      <x:c r="V2417" s="54" t="n">
        <x:v>0.3081</x:v>
      </x:c>
      <x:c r="W2417" s="50" t="str">
        <x:v>臼井 貴弘</x:v>
      </x:c>
      <x:c r="X2417" s="50" t="b">
        <x:f>AND(COUNT(L2417:O2417)=4,L2417&gt;='設定'!$B$6,M2417&gt;='設定'!$B$6,N2417&gt;='設定'!$B$6,O2417&gt;='設定'!$B$6)</x:f>
        <x:v>0</x:v>
      </x:c>
      <x:c r="Y2417" s="50" t="b">
        <x:f>AND(COUNT(G2417:K2417)=5,P2417&gt;='設定'!$B$7)</x:f>
        <x:v>0</x:v>
      </x:c>
      <x:c r="Z2417" s="50" t="b">
        <x:f>AND(ISNUMBER(R2417),R2417&gt;='設定'!$B$8)</x:f>
        <x:v>0</x:v>
      </x:c>
      <x:c r="AA2417" s="50" t="b">
        <x:f>AND(ISNUMBER(S2417),S2417&gt;=DATE(YEAR('設定'!$B$10)-'設定'!$B$9,MONTH('設定'!$B$10),DAY('設定'!$B$10)))</x:f>
        <x:v>0</x:v>
      </x:c>
      <x:c r="AB2417" s="55" t="b">
        <x:v>0</x:v>
      </x:c>
      <x:c r="AC2417" s="55" t="b">
        <x:v>0</x:v>
      </x:c>
      <x:c r="AD2417" s="50" t="n">
        <x:f>IF(X2417,1,0)+IF(Z2417,1,0)+IF(AA2417,1,0)+IF(AB2417,1,0)</x:f>
        <x:v>0</x:v>
      </x:c>
      <x:c r="AE2417" s="50" t="n">
        <x:f>IF(Y2417,1,0)+IF(Z2417,1,0)+IF(AA2417,1,0)+IF(AB2417,1,0)</x:f>
        <x:v>0</x:v>
      </x:c>
      <x:c r="AF2417" s="50" t="n">
        <x:f>IF(Y2417,1,0)+IF(Z2417,1,0)+IF(AA2417,1,0)+IF(AC2417,1,0)</x:f>
        <x:v>0</x:v>
      </x:c>
      <x:c r="AG2417" s="53" t="n">
        <x:v>44348</x:v>
      </x:c>
      <x:c r="AH2417" s="50" t="str">
        <x:v>S100WRQP</x:v>
      </x:c>
      <x:c r="AI2417" s="50" t="str">
        <x:v>NetSalesSummaryOfBusinessResults</x:v>
      </x:c>
      <x:c r="AJ2417" s="50" t="str">
        <x:v>OperatingIncome</x:v>
      </x:c>
      <x:c r="AK2417" s="53" t="n">
        <x:v>45838</x:v>
      </x:c>
      <x:c r="AL2417" s="50" t="str">
        <x:v>365/365/365/366/365</x:v>
      </x:c>
      <x:c r="AM2417" s="51" t="n">
        <x:v>4008300</x:v>
      </x:c>
      <x:c r="AN2417" s="51" t="n">
        <x:v>1015</x:v>
      </x:c>
      <x:c r="AO2417" s="51" t="n">
        <x:f>IFERROR(AM2417*AN2417,"")</x:f>
        <x:v>4068424500</x:v>
      </x:c>
      <x:c r="AP2417" s="56" t="n">
        <x:f>IFERROR(AO2417/(K2417*1000000),"")</x:f>
        <x:v>0.4861913013342574</x:v>
      </x:c>
      <x:c r="AQ2417" s="57" t="n">
        <x:v>5053941.666666667</x:v>
      </x:c>
      <x:c r="AR2417" s="52" t="n">
        <x:v>0.3898616993637714</x:v>
      </x:c>
      <x:c r="AS2417" s="52" t="n">
        <x:v>-0.439247268772311</x:v>
      </x:c>
      <x:c r="AT2417" s="55" t="b">
        <x:v>0</x:v>
      </x:c>
      <x:c r="AU2417" s="50" t="str">
        <x:v>low_liquidity</x:v>
      </x:c>
      <x:c r="AV2417" s="58" t="n">
        <x:v>-0.2992055576986182</x:v>
      </x:c>
      <x:c r="AW2417" s="50" t="n">
        <x:v>3279</x:v>
      </x:c>
      <x:c r="AX2417" s="50" t="str">
        <x:v>Core Moat</x:v>
      </x:c>
      <x:c r="AY2417" s="50" t="str">
        <x:v>既存適格性フィルター不通過: low_liquidity / 60日平均売買代金2,000万円未満</x:v>
      </x:c>
      <x:c r="AZ2417" s="59" t="str">
        <x:v>2025-09-26 16:00</x:v>
      </x:c>
      <x:c r="BA2417" s="53" t="n">
        <x:v>42552</x:v>
      </x:c>
      <x:c r="BB2417" s="50"/>
      <x:c r="BC2417" s="50"/>
      <x:c r="BD2417" s="50"/>
    </x:row>
    <x:row r="2418">
      <x:c r="A2418" s="50" t="n">
        <x:v>2417</x:v>
      </x:c>
      <x:c r="B2418" s="50" t="str">
        <x:v>3096</x:v>
      </x:c>
      <x:c r="C2418" s="50" t="str">
        <x:v>3096.T</x:v>
      </x:c>
      <x:c r="D2418" s="50" t="str">
        <x:v>OCEAN SYSTEM CORPORATION</x:v>
      </x:c>
      <x:c r="E2418" s="50" t="str">
        <x:v>Standard Market(Domestic)</x:v>
      </x:c>
      <x:c r="F2418" s="50" t="str">
        <x:v>Retail Trade</x:v>
      </x:c>
      <x:c r="G2418" s="51" t="n">
        <x:v>66906.332</x:v>
      </x:c>
      <x:c r="H2418" s="51" t="n">
        <x:v>72700.279</x:v>
      </x:c>
      <x:c r="I2418" s="51" t="n">
        <x:v>77710.592</x:v>
      </x:c>
      <x:c r="J2418" s="51" t="n">
        <x:v>85899.681</x:v>
      </x:c>
      <x:c r="K2418" s="51" t="n">
        <x:v>91061.864</x:v>
      </x:c>
      <x:c r="L2418" s="52" t="n">
        <x:f>IFERROR(H2418/G2418-1,"")</x:f>
        <x:v>0.08659788732701723</x:v>
      </x:c>
      <x:c r="M2418" s="52" t="n">
        <x:f>IFERROR(I2418/H2418-1,"")</x:f>
        <x:v>0.06891738338445719</x:v>
      </x:c>
      <x:c r="N2418" s="52" t="n">
        <x:f>IFERROR(J2418/I2418-1,"")</x:f>
        <x:v>0.10537931560217673</x:v>
      </x:c>
      <x:c r="O2418" s="52" t="n">
        <x:f>IFERROR(K2418/J2418-1,"")</x:f>
        <x:v>0.060095485104304514</x:v>
      </x:c>
      <x:c r="P2418" s="52" t="n">
        <x:f>IFERROR((K2418/G2418)^(1/4)-1,"")</x:f>
        <x:v>0.08010836285865164</x:v>
      </x:c>
      <x:c r="Q2418" s="51" t="n">
        <x:v>1752.109</x:v>
      </x:c>
      <x:c r="R2418" s="52" t="n">
        <x:f>IFERROR(Q2418/K2418,"")</x:f>
        <x:v>0.019240864649992227</x:v>
      </x:c>
      <x:c r="S2418" s="53" t="n">
        <x:v>44348</x:v>
      </x:c>
      <x:c r="T2418" s="50" t="str">
        <x:v>not_identified_before_local_window</x:v>
      </x:c>
      <x:c r="U2418" s="50" t="str">
        <x:v>株式会社ひぐち</x:v>
      </x:c>
      <x:c r="V2418" s="54" t="n">
        <x:v>0.288</x:v>
      </x:c>
      <x:c r="W2418" s="50" t="str">
        <x:v>樋口 勝人</x:v>
      </x:c>
      <x:c r="X2418" s="50" t="b">
        <x:f>AND(COUNT(L2418:O2418)=4,L2418&gt;='設定'!$B$6,M2418&gt;='設定'!$B$6,N2418&gt;='設定'!$B$6,O2418&gt;='設定'!$B$6)</x:f>
        <x:v>0</x:v>
      </x:c>
      <x:c r="Y2418" s="50" t="b">
        <x:f>AND(COUNT(G2418:K2418)=5,P2418&gt;='設定'!$B$7)</x:f>
        <x:v>0</x:v>
      </x:c>
      <x:c r="Z2418" s="50" t="b">
        <x:f>AND(ISNUMBER(R2418),R2418&gt;='設定'!$B$8)</x:f>
        <x:v>0</x:v>
      </x:c>
      <x:c r="AA2418" s="50" t="b">
        <x:f>AND(ISNUMBER(S2418),S2418&gt;=DATE(YEAR('設定'!$B$10)-'設定'!$B$9,MONTH('設定'!$B$10),DAY('設定'!$B$10)))</x:f>
        <x:v>0</x:v>
      </x:c>
      <x:c r="AB2418" s="55" t="b">
        <x:v>0</x:v>
      </x:c>
      <x:c r="AC2418" s="55" t="b">
        <x:v>0</x:v>
      </x:c>
      <x:c r="AD2418" s="50" t="n">
        <x:f>IF(X2418,1,0)+IF(Z2418,1,0)+IF(AA2418,1,0)+IF(AB2418,1,0)</x:f>
        <x:v>0</x:v>
      </x:c>
      <x:c r="AE2418" s="50" t="n">
        <x:f>IF(Y2418,1,0)+IF(Z2418,1,0)+IF(AA2418,1,0)+IF(AB2418,1,0)</x:f>
        <x:v>0</x:v>
      </x:c>
      <x:c r="AF2418" s="50" t="n">
        <x:f>IF(Y2418,1,0)+IF(Z2418,1,0)+IF(AA2418,1,0)+IF(AC2418,1,0)</x:f>
        <x:v>0</x:v>
      </x:c>
      <x:c r="AG2418" s="53" t="n">
        <x:v>44348</x:v>
      </x:c>
      <x:c r="AH2418" s="50" t="str">
        <x:v>S100W5MR</x:v>
      </x:c>
      <x:c r="AI2418" s="50" t="str">
        <x:v>NetSalesSummaryOfBusinessResults</x:v>
      </x:c>
      <x:c r="AJ2418" s="50" t="str">
        <x:v>OperatingIncome</x:v>
      </x:c>
      <x:c r="AK2418" s="53" t="n">
        <x:v>45747</x:v>
      </x:c>
      <x:c r="AL2418" s="50" t="str">
        <x:v>365/365/365/366/365</x:v>
      </x:c>
      <x:c r="AM2418" s="51" t="n">
        <x:v>9413700</x:v>
      </x:c>
      <x:c r="AN2418" s="51" t="n">
        <x:v>1614</x:v>
      </x:c>
      <x:c r="AO2418" s="51" t="n">
        <x:f>IFERROR(AM2418*AN2418,"")</x:f>
        <x:v>15193711800</x:v>
      </x:c>
      <x:c r="AP2418" s="56" t="n">
        <x:f>IFERROR(AO2418/(K2418*1000000),"")</x:f>
        <x:v>0.16685043697326468</x:v>
      </x:c>
      <x:c r="AQ2418" s="57" t="n">
        <x:v>7571130</x:v>
      </x:c>
      <x:c r="AR2418" s="52" t="n">
        <x:v>0.1393353907977081</x:v>
      </x:c>
      <x:c r="AS2418" s="52" t="n">
        <x:v>-0.1724587379636285</x:v>
      </x:c>
      <x:c r="AT2418" s="55" t="b">
        <x:v>0</x:v>
      </x:c>
      <x:c r="AU2418" s="50" t="str">
        <x:v>low_liquidity</x:v>
      </x:c>
      <x:c r="AV2418" s="58" t="n">
        <x:v>0.1298674039152361</x:v>
      </x:c>
      <x:c r="AW2418" s="50" t="n">
        <x:v>1065</x:v>
      </x:c>
      <x:c r="AX2418" s="50" t="str">
        <x:v>Discovery</x:v>
      </x:c>
      <x:c r="AY2418" s="50" t="str">
        <x:v>既存適格性フィルター不通過: low_liquidity / 60日平均売買代金2,000万円未満</x:v>
      </x:c>
      <x:c r="AZ2418" s="59" t="str">
        <x:v>2025-06-25 15:41</x:v>
      </x:c>
      <x:c r="BA2418" s="53"/>
      <x:c r="BB2418" s="50"/>
      <x:c r="BC2418" s="50"/>
      <x:c r="BD2418" s="50"/>
    </x:row>
    <x:row r="2419">
      <x:c r="A2419" s="50" t="n">
        <x:v>2418</x:v>
      </x:c>
      <x:c r="B2419" s="50" t="str">
        <x:v>2201</x:v>
      </x:c>
      <x:c r="C2419" s="50" t="str">
        <x:v>2201.T</x:v>
      </x:c>
      <x:c r="D2419" s="50" t="str">
        <x:v>Morinaga &amp; Co.,Ltd.</x:v>
      </x:c>
      <x:c r="E2419" s="50" t="str">
        <x:v>Prime Market (Domestic)</x:v>
      </x:c>
      <x:c r="F2419" s="50" t="str">
        <x:v>Foods</x:v>
      </x:c>
      <x:c r="G2419" s="51" t="n">
        <x:v>168240</x:v>
      </x:c>
      <x:c r="H2419" s="51" t="n">
        <x:v>181251</x:v>
      </x:c>
      <x:c r="I2419" s="51" t="n">
        <x:v>194373</x:v>
      </x:c>
      <x:c r="J2419" s="51" t="n">
        <x:v>213368</x:v>
      </x:c>
      <x:c r="K2419" s="51" t="n">
        <x:v>228957</x:v>
      </x:c>
      <x:c r="L2419" s="52" t="n">
        <x:f>IFERROR(H2419/G2419-1,"")</x:f>
        <x:v>0.0773359486447931</x:v>
      </x:c>
      <x:c r="M2419" s="52" t="n">
        <x:f>IFERROR(I2419/H2419-1,"")</x:f>
        <x:v>0.07239684194845819</x:v>
      </x:c>
      <x:c r="N2419" s="52" t="n">
        <x:f>IFERROR(J2419/I2419-1,"")</x:f>
        <x:v>0.09772447819398788</x:v>
      </x:c>
      <x:c r="O2419" s="52" t="n">
        <x:f>IFERROR(K2419/J2419-1,"")</x:f>
        <x:v>0.07306156499568828</x:v>
      </x:c>
      <x:c r="P2419" s="52" t="n">
        <x:f>IFERROR((K2419/G2419)^(1/4)-1,"")</x:f>
        <x:v>0.08008060261327277</x:v>
      </x:c>
      <x:c r="Q2419" s="51" t="n">
        <x:v>21266</x:v>
      </x:c>
      <x:c r="R2419" s="52" t="n">
        <x:f>IFERROR(Q2419/K2419,"")</x:f>
        <x:v>0.0928820695589128</x:v>
      </x:c>
      <x:c r="S2419" s="53" t="n">
        <x:v>16011</x:v>
      </x:c>
      <x:c r="T2419" s="50" t="str">
        <x:v>EDINET_company_history</x:v>
      </x:c>
      <x:c r="U2419" s="50" t="str">
        <x:v>日本マスタートラスト信託銀行株式会社（信託口）</x:v>
      </x:c>
      <x:c r="V2419" s="54" t="n">
        <x:v>0.1406</x:v>
      </x:c>
      <x:c r="W2419" s="50" t="str">
        <x:v>太 田 栄 二 郎 / 森 信 也</x:v>
      </x:c>
      <x:c r="X2419" s="50" t="b">
        <x:f>AND(COUNT(L2419:O2419)=4,L2419&gt;='設定'!$B$6,M2419&gt;='設定'!$B$6,N2419&gt;='設定'!$B$6,O2419&gt;='設定'!$B$6)</x:f>
        <x:v>0</x:v>
      </x:c>
      <x:c r="Y2419" s="50" t="b">
        <x:f>AND(COUNT(G2419:K2419)=5,P2419&gt;='設定'!$B$7)</x:f>
        <x:v>0</x:v>
      </x:c>
      <x:c r="Z2419" s="50" t="b">
        <x:f>AND(ISNUMBER(R2419),R2419&gt;='設定'!$B$8)</x:f>
        <x:v>0</x:v>
      </x:c>
      <x:c r="AA2419" s="50" t="b">
        <x:f>AND(ISNUMBER(S2419),S2419&gt;=DATE(YEAR('設定'!$B$10)-'設定'!$B$9,MONTH('設定'!$B$10),DAY('設定'!$B$10)))</x:f>
        <x:v>0</x:v>
      </x:c>
      <x:c r="AB2419" s="55" t="b">
        <x:v>0</x:v>
      </x:c>
      <x:c r="AC2419" s="55" t="b">
        <x:v>0</x:v>
      </x:c>
      <x:c r="AD2419" s="50" t="n">
        <x:f>IF(X2419,1,0)+IF(Z2419,1,0)+IF(AA2419,1,0)+IF(AB2419,1,0)</x:f>
        <x:v>0</x:v>
      </x:c>
      <x:c r="AE2419" s="50" t="n">
        <x:f>IF(Y2419,1,0)+IF(Z2419,1,0)+IF(AA2419,1,0)+IF(AB2419,1,0)</x:f>
        <x:v>0</x:v>
      </x:c>
      <x:c r="AF2419" s="50" t="n">
        <x:f>IF(Y2419,1,0)+IF(Z2419,1,0)+IF(AA2419,1,0)+IF(AC2419,1,0)</x:f>
        <x:v>0</x:v>
      </x:c>
      <x:c r="AG2419" s="53" t="n">
        <x:v>44348</x:v>
      </x:c>
      <x:c r="AH2419" s="50" t="str">
        <x:v>S100W3PB</x:v>
      </x:c>
      <x:c r="AI2419" s="50" t="str">
        <x:v>NetSalesSummaryOfBusinessResults</x:v>
      </x:c>
      <x:c r="AJ2419" s="50" t="str">
        <x:v>OperatingIncome</x:v>
      </x:c>
      <x:c r="AK2419" s="53" t="n">
        <x:v>45747</x:v>
      </x:c>
      <x:c r="AL2419" s="50" t="str">
        <x:v>365/365/365/366/365</x:v>
      </x:c>
      <x:c r="AM2419" s="51" t="n">
        <x:v>86001838</x:v>
      </x:c>
      <x:c r="AN2419" s="51" t="n">
        <x:v>2514.5</x:v>
      </x:c>
      <x:c r="AO2419" s="51" t="n">
        <x:f>IFERROR(AM2419*AN2419,"")</x:f>
        <x:v>216251621651</x:v>
      </x:c>
      <x:c r="AP2419" s="56" t="n">
        <x:f>IFERROR(AO2419/(K2419*1000000),"")</x:f>
        <x:v>0.94450757850164</x:v>
      </x:c>
      <x:c r="AQ2419" s="57" t="n">
        <x:v>912455010.8333334</x:v>
      </x:c>
      <x:c r="AR2419" s="52" t="n">
        <x:v>0.213392188596962</x:v>
      </x:c>
      <x:c r="AS2419" s="52" t="n">
        <x:v>-0.1922746150596996</x:v>
      </x:c>
      <x:c r="AT2419" s="55" t="b">
        <x:v>1</x:v>
      </x:c>
      <x:c r="AU2419" s="50"/>
      <x:c r="AV2419" s="58" t="n">
        <x:v>0.046189373331638</x:v>
      </x:c>
      <x:c r="AW2419" s="50" t="n">
        <x:v>1541</x:v>
      </x:c>
      <x:c r="AX2419" s="50" t="str">
        <x:v>Core Moat</x:v>
      </x:c>
      <x:c r="AY2419" s="50" t="str">
        <x:v>目立つ機械的警告なし（定性確認は別途必要）</x:v>
      </x:c>
      <x:c r="AZ2419" s="59" t="str">
        <x:v>2025-06-26 10:24</x:v>
      </x:c>
      <x:c r="BA2419" s="53" t="n">
        <x:v>16011</x:v>
      </x:c>
      <x:c r="BB2419" s="50"/>
      <x:c r="BC2419" s="50"/>
      <x:c r="BD2419" s="50" t="str">
        <x:v>TOPIX Mid400</x:v>
      </x:c>
    </x:row>
    <x:row r="2420">
      <x:c r="A2420" s="50" t="n">
        <x:v>2419</x:v>
      </x:c>
      <x:c r="B2420" s="50" t="str">
        <x:v>3402</x:v>
      </x:c>
      <x:c r="C2420" s="50" t="str">
        <x:v>3402.T</x:v>
      </x:c>
      <x:c r="D2420" s="50" t="str">
        <x:v>TORAY INDUSTRIES,INC.</x:v>
      </x:c>
      <x:c r="E2420" s="50" t="str">
        <x:v>Prime Market (Domestic)</x:v>
      </x:c>
      <x:c r="F2420" s="50" t="str">
        <x:v>Textiles and Apparels</x:v>
      </x:c>
      <x:c r="G2420" s="51" t="n">
        <x:v>1883600</x:v>
      </x:c>
      <x:c r="H2420" s="51" t="n">
        <x:v>2228523</x:v>
      </x:c>
      <x:c r="I2420" s="51" t="n">
        <x:v>2489330</x:v>
      </x:c>
      <x:c r="J2420" s="51" t="n">
        <x:v>2464596</x:v>
      </x:c>
      <x:c r="K2420" s="51" t="n">
        <x:v>2563280</x:v>
      </x:c>
      <x:c r="L2420" s="52" t="n">
        <x:f>IFERROR(H2420/G2420-1,"")</x:f>
        <x:v>0.18311902739435126</x:v>
      </x:c>
      <x:c r="M2420" s="52" t="n">
        <x:f>IFERROR(I2420/H2420-1,"")</x:f>
        <x:v>0.11703132523200344</x:v>
      </x:c>
      <x:c r="N2420" s="52" t="n">
        <x:f>IFERROR(J2420/I2420-1,"")</x:f>
        <x:v>-0.009936006877352521</x:v>
      </x:c>
      <x:c r="O2420" s="52" t="n">
        <x:f>IFERROR(K2420/J2420-1,"")</x:f>
        <x:v>0.04004063952063541</x:v>
      </x:c>
      <x:c r="P2420" s="52" t="n">
        <x:f>IFERROR((K2420/G2420)^(1/4)-1,"")</x:f>
        <x:v>0.08006984706254161</x:v>
      </x:c>
      <x:c r="Q2420" s="51" t="n">
        <x:v>127453</x:v>
      </x:c>
      <x:c r="R2420" s="52" t="n">
        <x:f>IFERROR(Q2420/K2420,"")</x:f>
        <x:v>0.0497226210168222</x:v>
      </x:c>
      <x:c r="S2420" s="53" t="n">
        <x:v>18019</x:v>
      </x:c>
      <x:c r="T2420" s="50" t="str">
        <x:v>EDINET_company_history</x:v>
      </x:c>
      <x:c r="U2420" s="50" t="str">
        <x:v>日本マスタートラスト信託銀行㈱(信託口)</x:v>
      </x:c>
      <x:c r="V2420" s="54" t="n">
        <x:v>0.1577</x:v>
      </x:c>
      <x:c r="W2420" s="50" t="str">
        <x:v>日 覺 昭 廣 / 大 矢 光 雄 / 首 藤 和 彦 / 恒 川 哲 也</x:v>
      </x:c>
      <x:c r="X2420" s="50" t="b">
        <x:f>AND(COUNT(L2420:O2420)=4,L2420&gt;='設定'!$B$6,M2420&gt;='設定'!$B$6,N2420&gt;='設定'!$B$6,O2420&gt;='設定'!$B$6)</x:f>
        <x:v>0</x:v>
      </x:c>
      <x:c r="Y2420" s="50" t="b">
        <x:f>AND(COUNT(G2420:K2420)=5,P2420&gt;='設定'!$B$7)</x:f>
        <x:v>0</x:v>
      </x:c>
      <x:c r="Z2420" s="50" t="b">
        <x:f>AND(ISNUMBER(R2420),R2420&gt;='設定'!$B$8)</x:f>
        <x:v>0</x:v>
      </x:c>
      <x:c r="AA2420" s="50" t="b">
        <x:f>AND(ISNUMBER(S2420),S2420&gt;=DATE(YEAR('設定'!$B$10)-'設定'!$B$9,MONTH('設定'!$B$10),DAY('設定'!$B$10)))</x:f>
        <x:v>0</x:v>
      </x:c>
      <x:c r="AB2420" s="55" t="b">
        <x:v>0</x:v>
      </x:c>
      <x:c r="AC2420" s="55" t="b">
        <x:v>0</x:v>
      </x:c>
      <x:c r="AD2420" s="50" t="n">
        <x:f>IF(X2420,1,0)+IF(Z2420,1,0)+IF(AA2420,1,0)+IF(AB2420,1,0)</x:f>
        <x:v>0</x:v>
      </x:c>
      <x:c r="AE2420" s="50" t="n">
        <x:f>IF(Y2420,1,0)+IF(Z2420,1,0)+IF(AA2420,1,0)+IF(AB2420,1,0)</x:f>
        <x:v>0</x:v>
      </x:c>
      <x:c r="AF2420" s="50" t="n">
        <x:f>IF(Y2420,1,0)+IF(Z2420,1,0)+IF(AA2420,1,0)+IF(AC2420,1,0)</x:f>
        <x:v>0</x:v>
      </x:c>
      <x:c r="AG2420" s="53" t="n">
        <x:v>44348</x:v>
      </x:c>
      <x:c r="AH2420" s="50" t="str">
        <x:v>S100W2HQ</x:v>
      </x:c>
      <x:c r="AI2420" s="50" t="str">
        <x:v>RevenueIFRSSummaryOfBusinessResults</x:v>
      </x:c>
      <x:c r="AJ2420" s="50" t="str">
        <x:v>OperatingProfitLossIFRS</x:v>
      </x:c>
      <x:c r="AK2420" s="53" t="n">
        <x:v>45747</x:v>
      </x:c>
      <x:c r="AL2420" s="50" t="str">
        <x:v>365/365/365/366/365</x:v>
      </x:c>
      <x:c r="AM2420" s="51" t="n">
        <x:v>1564534303</x:v>
      </x:c>
      <x:c r="AN2420" s="51" t="n">
        <x:v>1139</x:v>
      </x:c>
      <x:c r="AO2420" s="51" t="n">
        <x:f>IFERROR(AM2420*AN2420,"")</x:f>
        <x:v>1782004571117</x:v>
      </x:c>
      <x:c r="AP2420" s="56" t="n">
        <x:f>IFERROR(AO2420/(K2420*1000000),"")</x:f>
        <x:v>0.6952048044368934</x:v>
      </x:c>
      <x:c r="AQ2420" s="57" t="n">
        <x:v>6402814963.333333</x:v>
      </x:c>
      <x:c r="AR2420" s="52" t="n">
        <x:v>0.3001353324827738</x:v>
      </x:c>
      <x:c r="AS2420" s="52" t="n">
        <x:v>-0.2649181610608007</x:v>
      </x:c>
      <x:c r="AT2420" s="55" t="b">
        <x:v>0</x:v>
      </x:c>
      <x:c r="AU2420" s="50" t="str">
        <x:v>missing_financial_data</x:v>
      </x:c>
      <x:c r="AV2420" s="58" t="n">
        <x:v>0.0025029237241824</x:v>
      </x:c>
      <x:c r="AW2420" s="50" t="n">
        <x:v>1851</x:v>
      </x:c>
      <x:c r="AX2420" s="50" t="str">
        <x:v>Transformation Moat</x:v>
      </x:c>
      <x:c r="AY2420" s="50" t="str">
        <x:v>既存適格性フィルター不通過: missing_financial_data</x:v>
      </x:c>
      <x:c r="AZ2420" s="59" t="str">
        <x:v>2025-06-24 13:09</x:v>
      </x:c>
      <x:c r="BA2420" s="53" t="n">
        <x:v>18019</x:v>
      </x:c>
      <x:c r="BB2420" s="50"/>
      <x:c r="BC2420" s="50"/>
      <x:c r="BD2420" s="50" t="str">
        <x:v>TOPIX Mid400</x:v>
      </x:c>
    </x:row>
    <x:row r="2421">
      <x:c r="A2421" s="50" t="n">
        <x:v>2420</x:v>
      </x:c>
      <x:c r="B2421" s="50" t="str">
        <x:v>3861</x:v>
      </x:c>
      <x:c r="C2421" s="50" t="str">
        <x:v>3861.T</x:v>
      </x:c>
      <x:c r="D2421" s="50" t="str">
        <x:v>Oji Holdings Corporation</x:v>
      </x:c>
      <x:c r="E2421" s="50" t="str">
        <x:v>Prime Market (Domestic)</x:v>
      </x:c>
      <x:c r="F2421" s="50" t="str">
        <x:v>Pulp and Paper</x:v>
      </x:c>
      <x:c r="G2421" s="51" t="n">
        <x:v>1358985</x:v>
      </x:c>
      <x:c r="H2421" s="51" t="n">
        <x:v>1470161</x:v>
      </x:c>
      <x:c r="I2421" s="51" t="n">
        <x:v>1706641</x:v>
      </x:c>
      <x:c r="J2421" s="51" t="n">
        <x:v>1696268</x:v>
      </x:c>
      <x:c r="K2421" s="51" t="n">
        <x:v>1849264</x:v>
      </x:c>
      <x:c r="L2421" s="52" t="n">
        <x:f>IFERROR(H2421/G2421-1,"")</x:f>
        <x:v>0.0818081141440119</x:v>
      </x:c>
      <x:c r="M2421" s="52" t="n">
        <x:f>IFERROR(I2421/H2421-1,"")</x:f>
        <x:v>0.160853131051633</x:v>
      </x:c>
      <x:c r="N2421" s="52" t="n">
        <x:f>IFERROR(J2421/I2421-1,"")</x:f>
        <x:v>-0.006078021095239139</x:v>
      </x:c>
      <x:c r="O2421" s="52" t="n">
        <x:f>IFERROR(K2421/J2421-1,"")</x:f>
        <x:v>0.09019565304539134</x:v>
      </x:c>
      <x:c r="P2421" s="52" t="n">
        <x:f>IFERROR((K2421/G2421)^(1/4)-1,"")</x:f>
        <x:v>0.08005547561634718</x:v>
      </x:c>
      <x:c r="Q2421" s="51" t="n">
        <x:v>67686</x:v>
      </x:c>
      <x:c r="R2421" s="52" t="n">
        <x:f>IFERROR(Q2421/K2421,"")</x:f>
        <x:v>0.036601588523866795</x:v>
      </x:c>
      <x:c r="S2421" s="53" t="n">
        <x:v>44348</x:v>
      </x:c>
      <x:c r="T2421" s="50" t="str">
        <x:v>not_identified_before_local_window</x:v>
      </x:c>
      <x:c r="U2421" s="50" t="str">
        <x:v>日本マスタートラスト信託銀行株式会社（信託口）</x:v>
      </x:c>
      <x:c r="V2421" s="54" t="n">
        <x:v>0.145</x:v>
      </x:c>
      <x:c r="W2421" s="50" t="str">
        <x:v>加 来 正 年 / 磯 野 裕 之 / 鎌 田 和 彦</x:v>
      </x:c>
      <x:c r="X2421" s="50" t="b">
        <x:f>AND(COUNT(L2421:O2421)=4,L2421&gt;='設定'!$B$6,M2421&gt;='設定'!$B$6,N2421&gt;='設定'!$B$6,O2421&gt;='設定'!$B$6)</x:f>
        <x:v>0</x:v>
      </x:c>
      <x:c r="Y2421" s="50" t="b">
        <x:f>AND(COUNT(G2421:K2421)=5,P2421&gt;='設定'!$B$7)</x:f>
        <x:v>0</x:v>
      </x:c>
      <x:c r="Z2421" s="50" t="b">
        <x:f>AND(ISNUMBER(R2421),R2421&gt;='設定'!$B$8)</x:f>
        <x:v>0</x:v>
      </x:c>
      <x:c r="AA2421" s="50" t="b">
        <x:f>AND(ISNUMBER(S2421),S2421&gt;=DATE(YEAR('設定'!$B$10)-'設定'!$B$9,MONTH('設定'!$B$10),DAY('設定'!$B$10)))</x:f>
        <x:v>0</x:v>
      </x:c>
      <x:c r="AB2421" s="55" t="b">
        <x:v>0</x:v>
      </x:c>
      <x:c r="AC2421" s="55" t="b">
        <x:v>0</x:v>
      </x:c>
      <x:c r="AD2421" s="50" t="n">
        <x:f>IF(X2421,1,0)+IF(Z2421,1,0)+IF(AA2421,1,0)+IF(AB2421,1,0)</x:f>
        <x:v>0</x:v>
      </x:c>
      <x:c r="AE2421" s="50" t="n">
        <x:f>IF(Y2421,1,0)+IF(Z2421,1,0)+IF(AA2421,1,0)+IF(AB2421,1,0)</x:f>
        <x:v>0</x:v>
      </x:c>
      <x:c r="AF2421" s="50" t="n">
        <x:f>IF(Y2421,1,0)+IF(Z2421,1,0)+IF(AA2421,1,0)+IF(AC2421,1,0)</x:f>
        <x:v>0</x:v>
      </x:c>
      <x:c r="AG2421" s="53" t="n">
        <x:v>44348</x:v>
      </x:c>
      <x:c r="AH2421" s="50" t="str">
        <x:v>S100W463</x:v>
      </x:c>
      <x:c r="AI2421" s="50" t="str">
        <x:v>NetSalesSummaryOfBusinessResults</x:v>
      </x:c>
      <x:c r="AJ2421" s="50" t="str">
        <x:v>OperatingIncome</x:v>
      </x:c>
      <x:c r="AK2421" s="53" t="n">
        <x:v>45747</x:v>
      </x:c>
      <x:c r="AL2421" s="50" t="str">
        <x:v>365/365/365/366/365</x:v>
      </x:c>
      <x:c r="AM2421" s="51" t="n">
        <x:v>936671717</x:v>
      </x:c>
      <x:c r="AN2421" s="51" t="n">
        <x:v>770.2000122070312</x:v>
      </x:c>
      <x:c r="AO2421" s="51" t="n">
        <x:f>IFERROR(AM2421*AN2421,"")</x:f>
        <x:v>721424567867.3809</x:v>
      </x:c>
      <x:c r="AP2421" s="56" t="n">
        <x:f>IFERROR(AO2421/(K2421*1000000),"")</x:f>
        <x:v>0.3901144281548664</x:v>
      </x:c>
      <x:c r="AQ2421" s="57" t="n">
        <x:v>3960281667.903646</x:v>
      </x:c>
      <x:c r="AR2421" s="52" t="n">
        <x:v>0.2230197383910404</x:v>
      </x:c>
      <x:c r="AS2421" s="52" t="n">
        <x:v>-0.2275671567560004</x:v>
      </x:c>
      <x:c r="AT2421" s="55" t="b">
        <x:v>1</x:v>
      </x:c>
      <x:c r="AU2421" s="50"/>
      <x:c r="AV2421" s="58" t="n">
        <x:v>0.1833611224361081</x:v>
      </x:c>
      <x:c r="AW2421" s="50" t="n">
        <x:v>789</x:v>
      </x:c>
      <x:c r="AX2421" s="50" t="str">
        <x:v>Transformation Moat</x:v>
      </x:c>
      <x:c r="AY2421" s="50" t="str">
        <x:v>目立つ機械的警告なし（定性確認は別途必要）</x:v>
      </x:c>
      <x:c r="AZ2421" s="59" t="str">
        <x:v>2025-06-26 16:06</x:v>
      </x:c>
      <x:c r="BA2421" s="53"/>
      <x:c r="BB2421" s="50"/>
      <x:c r="BC2421" s="50"/>
      <x:c r="BD2421" s="50" t="str">
        <x:v>TOPIX Mid400</x:v>
      </x:c>
    </x:row>
    <x:row r="2422">
      <x:c r="A2422" s="50" t="n">
        <x:v>2421</x:v>
      </x:c>
      <x:c r="B2422" s="50" t="str">
        <x:v>6140</x:v>
      </x:c>
      <x:c r="C2422" s="50" t="str">
        <x:v>6140.T</x:v>
      </x:c>
      <x:c r="D2422" s="50" t="str">
        <x:v>Asahi Diamond Industrial Co.,Ltd.</x:v>
      </x:c>
      <x:c r="E2422" s="50" t="str">
        <x:v>Prime Market (Domestic)</x:v>
      </x:c>
      <x:c r="F2422" s="50" t="str">
        <x:v>Machinery</x:v>
      </x:c>
      <x:c r="G2422" s="51" t="n">
        <x:v>30143</x:v>
      </x:c>
      <x:c r="H2422" s="51" t="n">
        <x:v>37161</x:v>
      </x:c>
      <x:c r="I2422" s="51" t="n">
        <x:v>39320</x:v>
      </x:c>
      <x:c r="J2422" s="51" t="n">
        <x:v>38653</x:v>
      </x:c>
      <x:c r="K2422" s="51" t="n">
        <x:v>41006</x:v>
      </x:c>
      <x:c r="L2422" s="52" t="n">
        <x:f>IFERROR(H2422/G2422-1,"")</x:f>
        <x:v>0.23282354112065828</x:v>
      </x:c>
      <x:c r="M2422" s="52" t="n">
        <x:f>IFERROR(I2422/H2422-1,"")</x:f>
        <x:v>0.05809854417265403</x:v>
      </x:c>
      <x:c r="N2422" s="52" t="n">
        <x:f>IFERROR(J2422/I2422-1,"")</x:f>
        <x:v>-0.016963377416073233</x:v>
      </x:c>
      <x:c r="O2422" s="52" t="n">
        <x:f>IFERROR(K2422/J2422-1,"")</x:f>
        <x:v>0.06087496442708207</x:v>
      </x:c>
      <x:c r="P2422" s="52" t="n">
        <x:f>IFERROR((K2422/G2422)^(1/4)-1,"")</x:f>
        <x:v>0.07997880768391408</x:v>
      </x:c>
      <x:c r="Q2422" s="51" t="n">
        <x:v>2311</x:v>
      </x:c>
      <x:c r="R2422" s="52" t="n">
        <x:f>IFERROR(Q2422/K2422,"")</x:f>
        <x:v>0.05635760620397015</x:v>
      </x:c>
      <x:c r="S2422" s="53" t="n">
        <x:v>26573</x:v>
      </x:c>
      <x:c r="T2422" s="50" t="str">
        <x:v>EDINET_company_history</x:v>
      </x:c>
      <x:c r="U2422" s="50" t="str">
        <x:v>日本マスタートラスト信託銀行株式会社(信託口)</x:v>
      </x:c>
      <x:c r="V2422" s="54" t="n">
        <x:v>0.1696</x:v>
      </x:c>
      <x:c r="W2422" s="50" t="str">
        <x:v>片 岡 和 喜 / 原 智 彦</x:v>
      </x:c>
      <x:c r="X2422" s="50" t="b">
        <x:f>AND(COUNT(L2422:O2422)=4,L2422&gt;='設定'!$B$6,M2422&gt;='設定'!$B$6,N2422&gt;='設定'!$B$6,O2422&gt;='設定'!$B$6)</x:f>
        <x:v>0</x:v>
      </x:c>
      <x:c r="Y2422" s="50" t="b">
        <x:f>AND(COUNT(G2422:K2422)=5,P2422&gt;='設定'!$B$7)</x:f>
        <x:v>0</x:v>
      </x:c>
      <x:c r="Z2422" s="50" t="b">
        <x:f>AND(ISNUMBER(R2422),R2422&gt;='設定'!$B$8)</x:f>
        <x:v>0</x:v>
      </x:c>
      <x:c r="AA2422" s="50" t="b">
        <x:f>AND(ISNUMBER(S2422),S2422&gt;=DATE(YEAR('設定'!$B$10)-'設定'!$B$9,MONTH('設定'!$B$10),DAY('設定'!$B$10)))</x:f>
        <x:v>0</x:v>
      </x:c>
      <x:c r="AB2422" s="55" t="b">
        <x:v>0</x:v>
      </x:c>
      <x:c r="AC2422" s="55" t="b">
        <x:v>0</x:v>
      </x:c>
      <x:c r="AD2422" s="50" t="n">
        <x:f>IF(X2422,1,0)+IF(Z2422,1,0)+IF(AA2422,1,0)+IF(AB2422,1,0)</x:f>
        <x:v>0</x:v>
      </x:c>
      <x:c r="AE2422" s="50" t="n">
        <x:f>IF(Y2422,1,0)+IF(Z2422,1,0)+IF(AA2422,1,0)+IF(AB2422,1,0)</x:f>
        <x:v>0</x:v>
      </x:c>
      <x:c r="AF2422" s="50" t="n">
        <x:f>IF(Y2422,1,0)+IF(Z2422,1,0)+IF(AA2422,1,0)+IF(AC2422,1,0)</x:f>
        <x:v>0</x:v>
      </x:c>
      <x:c r="AG2422" s="53" t="n">
        <x:v>44348</x:v>
      </x:c>
      <x:c r="AH2422" s="50" t="str">
        <x:v>S100W3H3</x:v>
      </x:c>
      <x:c r="AI2422" s="50" t="str">
        <x:v>NetSalesSummaryOfBusinessResults</x:v>
      </x:c>
      <x:c r="AJ2422" s="50" t="str">
        <x:v>OperatingIncome</x:v>
      </x:c>
      <x:c r="AK2422" s="53" t="n">
        <x:v>45747</x:v>
      </x:c>
      <x:c r="AL2422" s="50" t="str">
        <x:v>365/365/365/366/365</x:v>
      </x:c>
      <x:c r="AM2422" s="51" t="n">
        <x:v>51640400</x:v>
      </x:c>
      <x:c r="AN2422" s="51" t="n">
        <x:v>1369</x:v>
      </x:c>
      <x:c r="AO2422" s="51" t="n">
        <x:f>IFERROR(AM2422*AN2422,"")</x:f>
        <x:v>70695707600</x:v>
      </x:c>
      <x:c r="AP2422" s="56" t="n">
        <x:f>IFERROR(AO2422/(K2422*1000000),"")</x:f>
        <x:v>1.7240332536701946</x:v>
      </x:c>
      <x:c r="AQ2422" s="57" t="n">
        <x:v>2903384098.3333335</x:v>
      </x:c>
      <x:c r="AR2422" s="52" t="n">
        <x:v>0.366919625077029</x:v>
      </x:c>
      <x:c r="AS2422" s="52" t="n">
        <x:v>-0.2973653239684289</x:v>
      </x:c>
      <x:c r="AT2422" s="55" t="b">
        <x:v>1</x:v>
      </x:c>
      <x:c r="AU2422" s="50"/>
      <x:c r="AV2422" s="58" t="n">
        <x:v>0.4095894077149927</x:v>
      </x:c>
      <x:c r="AW2422" s="50" t="n">
        <x:v>179</x:v>
      </x:c>
      <x:c r="AX2422" s="50" t="str">
        <x:v>Future Moat</x:v>
      </x:c>
      <x:c r="AY2422" s="50" t="str">
        <x:v>目立つ機械的警告なし（定性確認は別途必要）</x:v>
      </x:c>
      <x:c r="AZ2422" s="59" t="str">
        <x:v>2025-06-25 10:16</x:v>
      </x:c>
      <x:c r="BA2422" s="53" t="n">
        <x:v>26573</x:v>
      </x:c>
      <x:c r="BB2422" s="50"/>
      <x:c r="BC2422" s="50"/>
      <x:c r="BD2422" s="50" t="str">
        <x:v>TOPIX Small 1</x:v>
      </x:c>
    </x:row>
    <x:row r="2423">
      <x:c r="A2423" s="50" t="n">
        <x:v>2422</x:v>
      </x:c>
      <x:c r="B2423" s="50" t="str">
        <x:v>7011</x:v>
      </x:c>
      <x:c r="C2423" s="50" t="str">
        <x:v>7011.T</x:v>
      </x:c>
      <x:c r="D2423" s="50" t="str">
        <x:v>Mitsubishi Heavy Industries,Ltd.</x:v>
      </x:c>
      <x:c r="E2423" s="50" t="str">
        <x:v>Prime Market (Domestic)</x:v>
      </x:c>
      <x:c r="F2423" s="50" t="str">
        <x:v>Machinery</x:v>
      </x:c>
      <x:c r="G2423" s="51" t="n">
        <x:v>3699946</x:v>
      </x:c>
      <x:c r="H2423" s="51" t="n">
        <x:v>3860283</x:v>
      </x:c>
      <x:c r="I2423" s="51" t="n">
        <x:v>4202797</x:v>
      </x:c>
      <x:c r="J2423" s="51" t="n">
        <x:v>4657147</x:v>
      </x:c>
      <x:c r="K2423" s="51" t="n">
        <x:v>5027176</x:v>
      </x:c>
      <x:c r="L2423" s="52" t="n">
        <x:f>IFERROR(H2423/G2423-1,"")</x:f>
        <x:v>0.04333495678045041</x:v>
      </x:c>
      <x:c r="M2423" s="52" t="n">
        <x:f>IFERROR(I2423/H2423-1,"")</x:f>
        <x:v>0.0887276917262283</x:v>
      </x:c>
      <x:c r="N2423" s="52" t="n">
        <x:f>IFERROR(J2423/I2423-1,"")</x:f>
        <x:v>0.10810657759582498</x:v>
      </x:c>
      <x:c r="O2423" s="52" t="n">
        <x:f>IFERROR(K2423/J2423-1,"")</x:f>
        <x:v>0.0794540090746545</x:v>
      </x:c>
      <x:c r="P2423" s="52" t="n">
        <x:f>IFERROR((K2423/G2423)^(1/4)-1,"")</x:f>
        <x:v>0.07964797887943731</x:v>
      </x:c>
      <x:c r="Q2423" s="51" t="n">
        <x:v>145072</x:v>
      </x:c>
      <x:c r="R2423" s="52" t="n">
        <x:f>IFERROR(Q2423/K2423,"")</x:f>
        <x:v>0.028857553425621064</x:v>
      </x:c>
      <x:c r="S2423" s="53" t="n">
        <x:v>18384</x:v>
      </x:c>
      <x:c r="T2423" s="50" t="str">
        <x:v>EDINET_company_history</x:v>
      </x:c>
      <x:c r="U2423" s="50" t="str">
        <x:v>日本マスタートラスト信託銀行株式会社（信託口）</x:v>
      </x:c>
      <x:c r="V2423" s="54" t="n">
        <x:v>0.157</x:v>
      </x:c>
      <x:c r="W2423" s="50" t="str">
        <x:v>伊 藤 栄 作 / 末 松 正 之 / 西 尾 浩</x:v>
      </x:c>
      <x:c r="X2423" s="50" t="b">
        <x:f>AND(COUNT(L2423:O2423)=4,L2423&gt;='設定'!$B$6,M2423&gt;='設定'!$B$6,N2423&gt;='設定'!$B$6,O2423&gt;='設定'!$B$6)</x:f>
        <x:v>0</x:v>
      </x:c>
      <x:c r="Y2423" s="50" t="b">
        <x:f>AND(COUNT(G2423:K2423)=5,P2423&gt;='設定'!$B$7)</x:f>
        <x:v>0</x:v>
      </x:c>
      <x:c r="Z2423" s="50" t="b">
        <x:f>AND(ISNUMBER(R2423),R2423&gt;='設定'!$B$8)</x:f>
        <x:v>0</x:v>
      </x:c>
      <x:c r="AA2423" s="50" t="b">
        <x:f>AND(ISNUMBER(S2423),S2423&gt;=DATE(YEAR('設定'!$B$10)-'設定'!$B$9,MONTH('設定'!$B$10),DAY('設定'!$B$10)))</x:f>
        <x:v>0</x:v>
      </x:c>
      <x:c r="AB2423" s="55" t="b">
        <x:v>0</x:v>
      </x:c>
      <x:c r="AC2423" s="55" t="b">
        <x:v>0</x:v>
      </x:c>
      <x:c r="AD2423" s="50" t="n">
        <x:f>IF(X2423,1,0)+IF(Z2423,1,0)+IF(AA2423,1,0)+IF(AB2423,1,0)</x:f>
        <x:v>0</x:v>
      </x:c>
      <x:c r="AE2423" s="50" t="n">
        <x:f>IF(Y2423,1,0)+IF(Z2423,1,0)+IF(AA2423,1,0)+IF(AB2423,1,0)</x:f>
        <x:v>0</x:v>
      </x:c>
      <x:c r="AF2423" s="50" t="n">
        <x:f>IF(Y2423,1,0)+IF(Z2423,1,0)+IF(AA2423,1,0)+IF(AC2423,1,0)</x:f>
        <x:v>0</x:v>
      </x:c>
      <x:c r="AG2423" s="53" t="n">
        <x:v>44348</x:v>
      </x:c>
      <x:c r="AH2423" s="50" t="str">
        <x:v>S100W6XE</x:v>
      </x:c>
      <x:c r="AI2423" s="50" t="str">
        <x:v>RevenueIFRSSummaryOfBusinessResults</x:v>
      </x:c>
      <x:c r="AJ2423" s="50" t="str">
        <x:v>OperatingIncome</x:v>
      </x:c>
      <x:c r="AK2423" s="53" t="n">
        <x:v>45747</x:v>
      </x:c>
      <x:c r="AL2423" s="50" t="str">
        <x:v>365/365/365/366/365</x:v>
      </x:c>
      <x:c r="AM2423" s="51" t="n">
        <x:v>3369279310</x:v>
      </x:c>
      <x:c r="AN2423" s="51" t="n">
        <x:v>3636</x:v>
      </x:c>
      <x:c r="AO2423" s="51" t="n">
        <x:f>IFERROR(AM2423*AN2423,"")</x:f>
        <x:v>12250699571160</x:v>
      </x:c>
      <x:c r="AP2423" s="56" t="n">
        <x:f>IFERROR(AO2423/(K2423*1000000),"")</x:f>
        <x:v>2.436894903054916</x:v>
      </x:c>
      <x:c r="AQ2423" s="57" t="n">
        <x:v>113018106635</x:v>
      </x:c>
      <x:c r="AR2423" s="52" t="n">
        <x:v>0.4148953235010683</x:v>
      </x:c>
      <x:c r="AS2423" s="52" t="n">
        <x:v>-0.3579461765839117</x:v>
      </x:c>
      <x:c r="AT2423" s="55" t="b">
        <x:v>0</x:v>
      </x:c>
      <x:c r="AU2423" s="50" t="str">
        <x:v>missing_financial_data</x:v>
      </x:c>
      <x:c r="AV2423" s="58" t="n">
        <x:v>0.3158428869170899</x:v>
      </x:c>
      <x:c r="AW2423" s="50" t="n">
        <x:v>390</x:v>
      </x:c>
      <x:c r="AX2423" s="50" t="str">
        <x:v>Future Moat</x:v>
      </x:c>
      <x:c r="AY2423" s="50" t="str">
        <x:v>既存適格性フィルター不通過: missing_financial_data</x:v>
      </x:c>
      <x:c r="AZ2423" s="59" t="str">
        <x:v>2025-06-27 14:13</x:v>
      </x:c>
      <x:c r="BA2423" s="53" t="n">
        <x:v>18384</x:v>
      </x:c>
      <x:c r="BB2423" s="50"/>
      <x:c r="BC2423" s="50"/>
      <x:c r="BD2423" s="50" t="str">
        <x:v>TOPIX Core30</x:v>
      </x:c>
    </x:row>
    <x:row r="2424">
      <x:c r="A2424" s="50" t="n">
        <x:v>2423</x:v>
      </x:c>
      <x:c r="B2424" s="50" t="str">
        <x:v>6425</x:v>
      </x:c>
      <x:c r="C2424" s="50" t="str">
        <x:v>6425.T</x:v>
      </x:c>
      <x:c r="D2424" s="50" t="str">
        <x:v>Universal Entertainment Corporation</x:v>
      </x:c>
      <x:c r="E2424" s="50" t="str">
        <x:v>Standard Market(Domestic)</x:v>
      </x:c>
      <x:c r="F2424" s="50" t="str">
        <x:v>Machinery</x:v>
      </x:c>
      <x:c r="G2424" s="51" t="n">
        <x:v>90435</x:v>
      </x:c>
      <x:c r="H2424" s="51" t="n">
        <x:v>140998</x:v>
      </x:c>
      <x:c r="I2424" s="51" t="n">
        <x:v>178995</x:v>
      </x:c>
      <x:c r="J2424" s="51" t="n">
        <x:v>126328</x:v>
      </x:c>
      <x:c r="K2424" s="51" t="n">
        <x:v>122827</x:v>
      </x:c>
      <x:c r="L2424" s="52" t="n">
        <x:f>IFERROR(H2424/G2424-1,"")</x:f>
        <x:v>0.5591087521424227</x:v>
      </x:c>
      <x:c r="M2424" s="52" t="n">
        <x:f>IFERROR(I2424/H2424-1,"")</x:f>
        <x:v>0.2694860920013049</x:v>
      </x:c>
      <x:c r="N2424" s="52" t="n">
        <x:f>IFERROR(J2424/I2424-1,"")</x:f>
        <x:v>-0.2942372691974636</x:v>
      </x:c>
      <x:c r="O2424" s="52" t="n">
        <x:f>IFERROR(K2424/J2424-1,"")</x:f>
        <x:v>-0.027713571021467875</x:v>
      </x:c>
      <x:c r="P2424" s="52" t="n">
        <x:f>IFERROR((K2424/G2424)^(1/4)-1,"")</x:f>
        <x:v>0.07954145811694335</x:v>
      </x:c>
      <x:c r="Q2424" s="51" t="n">
        <x:v>-3228</x:v>
      </x:c>
      <x:c r="R2424" s="52" t="n">
        <x:f>IFERROR(Q2424/K2424,"")</x:f>
        <x:v>-0.026280866584708573</x:v>
      </x:c>
      <x:c r="S2424" s="53" t="n">
        <x:v>38322</x:v>
      </x:c>
      <x:c r="T2424" s="50" t="str">
        <x:v>EDINET_company_history</x:v>
      </x:c>
      <x:c r="U2424" s="50" t="str">
        <x:v>OKADA HOLDINGS LIMITED （常任代理人 SMBC日興証券株式会社）</x:v>
      </x:c>
      <x:c r="V2424" s="54" t="n">
        <x:v>0.7026</x:v>
      </x:c>
      <x:c r="W2424" s="50" t="str">
        <x:v>岡田 知裕</x:v>
      </x:c>
      <x:c r="X2424" s="50" t="b">
        <x:f>AND(COUNT(L2424:O2424)=4,L2424&gt;='設定'!$B$6,M2424&gt;='設定'!$B$6,N2424&gt;='設定'!$B$6,O2424&gt;='設定'!$B$6)</x:f>
        <x:v>0</x:v>
      </x:c>
      <x:c r="Y2424" s="50" t="b">
        <x:f>AND(COUNT(G2424:K2424)=5,P2424&gt;='設定'!$B$7)</x:f>
        <x:v>0</x:v>
      </x:c>
      <x:c r="Z2424" s="50" t="b">
        <x:f>AND(ISNUMBER(R2424),R2424&gt;='設定'!$B$8)</x:f>
        <x:v>0</x:v>
      </x:c>
      <x:c r="AA2424" s="50" t="b">
        <x:f>AND(ISNUMBER(S2424),S2424&gt;=DATE(YEAR('設定'!$B$10)-'設定'!$B$9,MONTH('設定'!$B$10),DAY('設定'!$B$10)))</x:f>
        <x:v>0</x:v>
      </x:c>
      <x:c r="AB2424" s="55" t="b">
        <x:v>0</x:v>
      </x:c>
      <x:c r="AC2424" s="55" t="b">
        <x:v>0</x:v>
      </x:c>
      <x:c r="AD2424" s="50" t="n">
        <x:f>IF(X2424,1,0)+IF(Z2424,1,0)+IF(AA2424,1,0)+IF(AB2424,1,0)</x:f>
        <x:v>0</x:v>
      </x:c>
      <x:c r="AE2424" s="50" t="n">
        <x:f>IF(Y2424,1,0)+IF(Z2424,1,0)+IF(AA2424,1,0)+IF(AB2424,1,0)</x:f>
        <x:v>0</x:v>
      </x:c>
      <x:c r="AF2424" s="50" t="n">
        <x:f>IF(Y2424,1,0)+IF(Z2424,1,0)+IF(AA2424,1,0)+IF(AC2424,1,0)</x:f>
        <x:v>0</x:v>
      </x:c>
      <x:c r="AG2424" s="53" t="n">
        <x:v>44348</x:v>
      </x:c>
      <x:c r="AH2424" s="50" t="str">
        <x:v>S100XVDD</x:v>
      </x:c>
      <x:c r="AI2424" s="50" t="str">
        <x:v>NetSalesSummaryOfBusinessResults</x:v>
      </x:c>
      <x:c r="AJ2424" s="50" t="str">
        <x:v>OperatingIncome</x:v>
      </x:c>
      <x:c r="AK2424" s="53" t="n">
        <x:v>46022</x:v>
      </x:c>
      <x:c r="AL2424" s="50" t="str">
        <x:v>365/365/365/366/365</x:v>
      </x:c>
      <x:c r="AM2424" s="51" t="n">
        <x:v>77490900</x:v>
      </x:c>
      <x:c r="AN2424" s="51" t="n">
        <x:v>714</x:v>
      </x:c>
      <x:c r="AO2424" s="51" t="n">
        <x:f>IFERROR(AM2424*AN2424,"")</x:f>
        <x:v>55328502600</x:v>
      </x:c>
      <x:c r="AP2424" s="56" t="n">
        <x:f>IFERROR(AO2424/(K2424*1000000),"")</x:f>
        <x:v>0.45045879651868076</x:v>
      </x:c>
      <x:c r="AQ2424" s="57" t="n">
        <x:v>272705786.6666667</x:v>
      </x:c>
      <x:c r="AR2424" s="52" t="n">
        <x:v>0.4297816091671233</x:v>
      </x:c>
      <x:c r="AS2424" s="52" t="n">
        <x:v>-0.7830112660991143</x:v>
      </x:c>
      <x:c r="AT2424" s="55" t="b">
        <x:v>0</x:v>
      </x:c>
      <x:c r="AU2424" s="50" t="str">
        <x:v>extreme_profitability_outlier</x:v>
      </x:c>
      <x:c r="AV2424" s="58" t="n">
        <x:v>-0.2202428463609562</x:v>
      </x:c>
      <x:c r="AW2424" s="50" t="n">
        <x:v>3104</x:v>
      </x:c>
      <x:c r="AX2424" s="50" t="str">
        <x:v>Future Moat</x:v>
      </x:c>
      <x:c r="AY2424" s="50" t="str">
        <x:v>既存適格性フィルター不通過: extreme_profitability_outlier / ローカル5年最大下落率-60%以下</x:v>
      </x:c>
      <x:c r="AZ2424" s="59" t="str">
        <x:v>2026-03-30 15:15</x:v>
      </x:c>
      <x:c r="BA2424" s="53" t="n">
        <x:v>38322</x:v>
      </x:c>
      <x:c r="BB2424" s="50"/>
      <x:c r="BC2424" s="50"/>
      <x:c r="BD2424" s="50"/>
    </x:row>
    <x:row r="2425">
      <x:c r="A2425" s="50" t="n">
        <x:v>2424</x:v>
      </x:c>
      <x:c r="B2425" s="50" t="str">
        <x:v>9072</x:v>
      </x:c>
      <x:c r="C2425" s="50" t="str">
        <x:v>9072.T</x:v>
      </x:c>
      <x:c r="D2425" s="50" t="str">
        <x:v>NIKKON Holdings Co.,Ltd.</x:v>
      </x:c>
      <x:c r="E2425" s="50" t="str">
        <x:v>Prime Market (Domestic)</x:v>
      </x:c>
      <x:c r="F2425" s="50" t="str">
        <x:v>Land Transportation</x:v>
      </x:c>
      <x:c r="G2425" s="51" t="n">
        <x:v>182536</x:v>
      </x:c>
      <x:c r="H2425" s="51" t="n">
        <x:v>198159</x:v>
      </x:c>
      <x:c r="I2425" s="51" t="n">
        <x:v>212071</x:v>
      </x:c>
      <x:c r="J2425" s="51" t="n">
        <x:v>222324</x:v>
      </x:c>
      <x:c r="K2425" s="51" t="n">
        <x:v>247890</x:v>
      </x:c>
      <x:c r="L2425" s="52" t="n">
        <x:f>IFERROR(H2425/G2425-1,"")</x:f>
        <x:v>0.08558859622211501</x:v>
      </x:c>
      <x:c r="M2425" s="52" t="n">
        <x:f>IFERROR(I2425/H2425-1,"")</x:f>
        <x:v>0.07020624851760449</x:v>
      </x:c>
      <x:c r="N2425" s="52" t="n">
        <x:f>IFERROR(J2425/I2425-1,"")</x:f>
        <x:v>0.04834701585789669</x:v>
      </x:c>
      <x:c r="O2425" s="52" t="n">
        <x:f>IFERROR(K2425/J2425-1,"")</x:f>
        <x:v>0.11499433259567127</x:v>
      </x:c>
      <x:c r="P2425" s="52" t="n">
        <x:f>IFERROR((K2425/G2425)^(1/4)-1,"")</x:f>
        <x:v>0.07951236079026103</x:v>
      </x:c>
      <x:c r="Q2425" s="51" t="n">
        <x:v>23155</x:v>
      </x:c>
      <x:c r="R2425" s="52" t="n">
        <x:f>IFERROR(Q2425/K2425,"")</x:f>
        <x:v>0.09340836661422405</x:v>
      </x:c>
      <x:c r="S2425" s="53" t="n">
        <x:v>44348</x:v>
      </x:c>
      <x:c r="T2425" s="50" t="str">
        <x:v>not_identified_before_local_window</x:v>
      </x:c>
      <x:c r="U2425" s="50" t="str">
        <x:v>GOLDMAN, SACHS &amp; CO.REG （常任代理人 ゴールドマン・サックス証券株式会社）</x:v>
      </x:c>
      <x:c r="V2425" s="54" t="n">
        <x:v>0.1735</x:v>
      </x:c>
      <x:c r="W2425" s="50" t="str">
        <x:v>黒岩 正勝 / 大岡 誠司</x:v>
      </x:c>
      <x:c r="X2425" s="50" t="b">
        <x:f>AND(COUNT(L2425:O2425)=4,L2425&gt;='設定'!$B$6,M2425&gt;='設定'!$B$6,N2425&gt;='設定'!$B$6,O2425&gt;='設定'!$B$6)</x:f>
        <x:v>0</x:v>
      </x:c>
      <x:c r="Y2425" s="50" t="b">
        <x:f>AND(COUNT(G2425:K2425)=5,P2425&gt;='設定'!$B$7)</x:f>
        <x:v>0</x:v>
      </x:c>
      <x:c r="Z2425" s="50" t="b">
        <x:f>AND(ISNUMBER(R2425),R2425&gt;='設定'!$B$8)</x:f>
        <x:v>0</x:v>
      </x:c>
      <x:c r="AA2425" s="50" t="b">
        <x:f>AND(ISNUMBER(S2425),S2425&gt;=DATE(YEAR('設定'!$B$10)-'設定'!$B$9,MONTH('設定'!$B$10),DAY('設定'!$B$10)))</x:f>
        <x:v>0</x:v>
      </x:c>
      <x:c r="AB2425" s="55" t="b">
        <x:v>0</x:v>
      </x:c>
      <x:c r="AC2425" s="55" t="b">
        <x:v>0</x:v>
      </x:c>
      <x:c r="AD2425" s="50" t="n">
        <x:f>IF(X2425,1,0)+IF(Z2425,1,0)+IF(AA2425,1,0)+IF(AB2425,1,0)</x:f>
        <x:v>0</x:v>
      </x:c>
      <x:c r="AE2425" s="50" t="n">
        <x:f>IF(Y2425,1,0)+IF(Z2425,1,0)+IF(AA2425,1,0)+IF(AB2425,1,0)</x:f>
        <x:v>0</x:v>
      </x:c>
      <x:c r="AF2425" s="50" t="n">
        <x:f>IF(Y2425,1,0)+IF(Z2425,1,0)+IF(AA2425,1,0)+IF(AC2425,1,0)</x:f>
        <x:v>0</x:v>
      </x:c>
      <x:c r="AG2425" s="53" t="n">
        <x:v>44348</x:v>
      </x:c>
      <x:c r="AH2425" s="50" t="str">
        <x:v>S100W5BJ</x:v>
      </x:c>
      <x:c r="AI2425" s="50" t="str">
        <x:v>NetSalesSummaryOfBusinessResults</x:v>
      </x:c>
      <x:c r="AJ2425" s="50" t="str">
        <x:v>OperatingIncome</x:v>
      </x:c>
      <x:c r="AK2425" s="53" t="n">
        <x:v>45747</x:v>
      </x:c>
      <x:c r="AL2425" s="50" t="str">
        <x:v>365/365/365/366/365</x:v>
      </x:c>
      <x:c r="AM2425" s="51" t="n">
        <x:v>120983884</x:v>
      </x:c>
      <x:c r="AN2425" s="51" t="n">
        <x:v>6069</x:v>
      </x:c>
      <x:c r="AO2425" s="51" t="n">
        <x:f>IFERROR(AM2425*AN2425,"")</x:f>
        <x:v>734251191996</x:v>
      </x:c>
      <x:c r="AP2425" s="56" t="n">
        <x:f>IFERROR(AO2425/(K2425*1000000),"")</x:f>
        <x:v>2.9620040824397917</x:v>
      </x:c>
      <x:c r="AQ2425" s="57" t="n">
        <x:v>1797056128.3333333</x:v>
      </x:c>
      <x:c r="AR2425" s="52" t="n">
        <x:v>0.2559070123000714</x:v>
      </x:c>
      <x:c r="AS2425" s="52" t="n">
        <x:v>-0.2374994743807528</x:v>
      </x:c>
      <x:c r="AT2425" s="55" t="b">
        <x:v>1</x:v>
      </x:c>
      <x:c r="AU2425" s="50"/>
      <x:c r="AV2425" s="58" t="n">
        <x:v>0.1063288148723904</x:v>
      </x:c>
      <x:c r="AW2425" s="50" t="n">
        <x:v>1193</x:v>
      </x:c>
      <x:c r="AX2425" s="50" t="str">
        <x:v>Core Moat</x:v>
      </x:c>
      <x:c r="AY2425" s="50" t="str">
        <x:v>目立つ機械的警告なし（定性確認は別途必要）</x:v>
      </x:c>
      <x:c r="AZ2425" s="59" t="str">
        <x:v>2025-06-26 10:42</x:v>
      </x:c>
      <x:c r="BA2425" s="53"/>
      <x:c r="BB2425" s="50"/>
      <x:c r="BC2425" s="50"/>
      <x:c r="BD2425" s="50" t="str">
        <x:v>TOPIX Mid400</x:v>
      </x:c>
    </x:row>
    <x:row r="2426">
      <x:c r="A2426" s="50" t="n">
        <x:v>2425</x:v>
      </x:c>
      <x:c r="B2426" s="50" t="str">
        <x:v>9621</x:v>
      </x:c>
      <x:c r="C2426" s="50" t="str">
        <x:v>9621.T</x:v>
      </x:c>
      <x:c r="D2426" s="50" t="str">
        <x:v>CTI Engineering Co.,Ltd.</x:v>
      </x:c>
      <x:c r="E2426" s="50" t="str">
        <x:v>Prime Market (Domestic)</x:v>
      </x:c>
      <x:c r="F2426" s="50" t="str">
        <x:v>Services</x:v>
      </x:c>
      <x:c r="G2426" s="51" t="n">
        <x:v>74409</x:v>
      </x:c>
      <x:c r="H2426" s="51" t="n">
        <x:v>83485</x:v>
      </x:c>
      <x:c r="I2426" s="51" t="n">
        <x:v>93057</x:v>
      </x:c>
      <x:c r="J2426" s="51" t="n">
        <x:v>97678</x:v>
      </x:c>
      <x:c r="K2426" s="51" t="n">
        <x:v>101038</x:v>
      </x:c>
      <x:c r="L2426" s="52" t="n">
        <x:f>IFERROR(H2426/G2426-1,"")</x:f>
        <x:v>0.12197449233291668</x:v>
      </x:c>
      <x:c r="M2426" s="52" t="n">
        <x:f>IFERROR(I2426/H2426-1,"")</x:f>
        <x:v>0.11465532730430605</x:v>
      </x:c>
      <x:c r="N2426" s="52" t="n">
        <x:f>IFERROR(J2426/I2426-1,"")</x:f>
        <x:v>0.04965773665602802</x:v>
      </x:c>
      <x:c r="O2426" s="52" t="n">
        <x:f>IFERROR(K2426/J2426-1,"")</x:f>
        <x:v>0.03439873871291388</x:v>
      </x:c>
      <x:c r="P2426" s="52" t="n">
        <x:f>IFERROR((K2426/G2426)^(1/4)-1,"")</x:f>
        <x:v>0.0794805415265527</x:v>
      </x:c>
      <x:c r="Q2426" s="51" t="n">
        <x:v>9136</x:v>
      </x:c>
      <x:c r="R2426" s="52" t="n">
        <x:f>IFERROR(Q2426/K2426,"")</x:f>
        <x:v>0.09042142560224865</x:v>
      </x:c>
      <x:c r="S2426" s="53" t="n">
        <x:v>35339</x:v>
      </x:c>
      <x:c r="T2426" s="50" t="str">
        <x:v>EDINET_company_history</x:v>
      </x:c>
      <x:c r="U2426" s="50" t="str">
        <x:v>日本マスタートラスト信託銀行株式会社(信託口)</x:v>
      </x:c>
      <x:c r="V2426" s="54" t="n">
        <x:v>0.113</x:v>
      </x:c>
      <x:c r="W2426" s="50" t="str">
        <x:v>中 村 哲 己 / 西 村 達 也 / 江 守 昌 弘</x:v>
      </x:c>
      <x:c r="X2426" s="50" t="b">
        <x:f>AND(COUNT(L2426:O2426)=4,L2426&gt;='設定'!$B$6,M2426&gt;='設定'!$B$6,N2426&gt;='設定'!$B$6,O2426&gt;='設定'!$B$6)</x:f>
        <x:v>0</x:v>
      </x:c>
      <x:c r="Y2426" s="50" t="b">
        <x:f>AND(COUNT(G2426:K2426)=5,P2426&gt;='設定'!$B$7)</x:f>
        <x:v>0</x:v>
      </x:c>
      <x:c r="Z2426" s="50" t="b">
        <x:f>AND(ISNUMBER(R2426),R2426&gt;='設定'!$B$8)</x:f>
        <x:v>0</x:v>
      </x:c>
      <x:c r="AA2426" s="50" t="b">
        <x:f>AND(ISNUMBER(S2426),S2426&gt;=DATE(YEAR('設定'!$B$10)-'設定'!$B$9,MONTH('設定'!$B$10),DAY('設定'!$B$10)))</x:f>
        <x:v>0</x:v>
      </x:c>
      <x:c r="AB2426" s="55" t="b">
        <x:v>0</x:v>
      </x:c>
      <x:c r="AC2426" s="55" t="b">
        <x:v>0</x:v>
      </x:c>
      <x:c r="AD2426" s="50" t="n">
        <x:f>IF(X2426,1,0)+IF(Z2426,1,0)+IF(AA2426,1,0)+IF(AB2426,1,0)</x:f>
        <x:v>0</x:v>
      </x:c>
      <x:c r="AE2426" s="50" t="n">
        <x:f>IF(Y2426,1,0)+IF(Z2426,1,0)+IF(AA2426,1,0)+IF(AB2426,1,0)</x:f>
        <x:v>0</x:v>
      </x:c>
      <x:c r="AF2426" s="50" t="n">
        <x:f>IF(Y2426,1,0)+IF(Z2426,1,0)+IF(AA2426,1,0)+IF(AC2426,1,0)</x:f>
        <x:v>0</x:v>
      </x:c>
      <x:c r="AG2426" s="53" t="n">
        <x:v>44348</x:v>
      </x:c>
      <x:c r="AH2426" s="50" t="str">
        <x:v>S100XUDU</x:v>
      </x:c>
      <x:c r="AI2426" s="50" t="str">
        <x:v>NetSalesSummaryOfBusinessResults</x:v>
      </x:c>
      <x:c r="AJ2426" s="50" t="str">
        <x:v>OperatingIncome</x:v>
      </x:c>
      <x:c r="AK2426" s="53" t="n">
        <x:v>46022</x:v>
      </x:c>
      <x:c r="AL2426" s="50" t="str">
        <x:v>365/365/365/366/365</x:v>
      </x:c>
      <x:c r="AM2426" s="51" t="n">
        <x:v>27577672</x:v>
      </x:c>
      <x:c r="AN2426" s="51" t="n">
        <x:v>2613</x:v>
      </x:c>
      <x:c r="AO2426" s="51" t="n">
        <x:f>IFERROR(AM2426*AN2426,"")</x:f>
        <x:v>72060456936</x:v>
      </x:c>
      <x:c r="AP2426" s="56" t="n">
        <x:f>IFERROR(AO2426/(K2426*1000000),"")</x:f>
        <x:v>0.7132015374017696</x:v>
      </x:c>
      <x:c r="AQ2426" s="57" t="n">
        <x:v>153798066.66666666</x:v>
      </x:c>
      <x:c r="AR2426" s="52" t="n">
        <x:v>0.302496273311287</x:v>
      </x:c>
      <x:c r="AS2426" s="52" t="n">
        <x:v>-0.3571428571428571</x:v>
      </x:c>
      <x:c r="AT2426" s="55" t="b">
        <x:v>1</x:v>
      </x:c>
      <x:c r="AU2426" s="50"/>
      <x:c r="AV2426" s="58" t="n">
        <x:v>0.0699410206233988</x:v>
      </x:c>
      <x:c r="AW2426" s="50" t="n">
        <x:v>1398</x:v>
      </x:c>
      <x:c r="AX2426" s="50" t="str">
        <x:v>Core Moat</x:v>
      </x:c>
      <x:c r="AY2426" s="50" t="str">
        <x:v>目立つ機械的警告なし（定性確認は別途必要）</x:v>
      </x:c>
      <x:c r="AZ2426" s="59" t="str">
        <x:v>2026-03-26 11:59</x:v>
      </x:c>
      <x:c r="BA2426" s="53" t="n">
        <x:v>35339</x:v>
      </x:c>
      <x:c r="BB2426" s="50"/>
      <x:c r="BC2426" s="50"/>
      <x:c r="BD2426" s="50" t="str">
        <x:v>TOPIX Small 1</x:v>
      </x:c>
    </x:row>
    <x:row r="2427">
      <x:c r="A2427" s="50" t="n">
        <x:v>2426</x:v>
      </x:c>
      <x:c r="B2427" s="50" t="str">
        <x:v>8742</x:v>
      </x:c>
      <x:c r="C2427" s="50" t="str">
        <x:v>8742.T</x:v>
      </x:c>
      <x:c r="D2427" s="50" t="str">
        <x:v>KOBAYASHI YOKO CO.,LTD.</x:v>
      </x:c>
      <x:c r="E2427" s="50" t="str">
        <x:v>Standard Market(Domestic)</x:v>
      </x:c>
      <x:c r="F2427" s="50" t="str">
        <x:v>Securities and Commodities Futures</x:v>
      </x:c>
      <x:c r="G2427" s="51" t="n">
        <x:v>3447.435</x:v>
      </x:c>
      <x:c r="H2427" s="51" t="n">
        <x:v>3598.4</x:v>
      </x:c>
      <x:c r="I2427" s="51" t="n">
        <x:v>4113.775</x:v>
      </x:c>
      <x:c r="J2427" s="51" t="n">
        <x:v>4486.809</x:v>
      </x:c>
      <x:c r="K2427" s="51" t="n">
        <x:v>4680.292</x:v>
      </x:c>
      <x:c r="L2427" s="52" t="n">
        <x:f>IFERROR(H2427/G2427-1,"")</x:f>
        <x:v>0.043790528320331035</x:v>
      </x:c>
      <x:c r="M2427" s="52" t="n">
        <x:f>IFERROR(I2427/H2427-1,"")</x:f>
        <x:v>0.14322337705646948</x:v>
      </x:c>
      <x:c r="N2427" s="52" t="n">
        <x:f>IFERROR(J2427/I2427-1,"")</x:f>
        <x:v>0.09067924230177882</x:v>
      </x:c>
      <x:c r="O2427" s="52" t="n">
        <x:f>IFERROR(K2427/J2427-1,"")</x:f>
        <x:v>0.04312262902209563</x:v>
      </x:c>
      <x:c r="P2427" s="52" t="n">
        <x:f>IFERROR((K2427/G2427)^(1/4)-1,"")</x:f>
        <x:v>0.0794293331126088</x:v>
      </x:c>
      <x:c r="Q2427" s="51" t="n">
        <x:v>181.28</x:v>
      </x:c>
      <x:c r="R2427" s="52" t="n">
        <x:f>IFERROR(Q2427/K2427,"")</x:f>
        <x:v>0.03873262608401356</x:v>
      </x:c>
      <x:c r="S2427" s="53" t="n">
        <x:v>36586</x:v>
      </x:c>
      <x:c r="T2427" s="50" t="str">
        <x:v>EDINET_company_history</x:v>
      </x:c>
      <x:c r="U2427" s="50" t="str">
        <x:v>株式会社東京洋行</x:v>
      </x:c>
      <x:c r="V2427" s="54" t="n">
        <x:v>0.2496</x:v>
      </x:c>
      <x:c r="W2427" s="50" t="str">
        <x:v>細金 成光</x:v>
      </x:c>
      <x:c r="X2427" s="50" t="b">
        <x:f>AND(COUNT(L2427:O2427)=4,L2427&gt;='設定'!$B$6,M2427&gt;='設定'!$B$6,N2427&gt;='設定'!$B$6,O2427&gt;='設定'!$B$6)</x:f>
        <x:v>0</x:v>
      </x:c>
      <x:c r="Y2427" s="50" t="b">
        <x:f>AND(COUNT(G2427:K2427)=5,P2427&gt;='設定'!$B$7)</x:f>
        <x:v>0</x:v>
      </x:c>
      <x:c r="Z2427" s="50" t="b">
        <x:f>AND(ISNUMBER(R2427),R2427&gt;='設定'!$B$8)</x:f>
        <x:v>0</x:v>
      </x:c>
      <x:c r="AA2427" s="50" t="b">
        <x:f>AND(ISNUMBER(S2427),S2427&gt;=DATE(YEAR('設定'!$B$10)-'設定'!$B$9,MONTH('設定'!$B$10),DAY('設定'!$B$10)))</x:f>
        <x:v>0</x:v>
      </x:c>
      <x:c r="AB2427" s="55" t="b">
        <x:v>0</x:v>
      </x:c>
      <x:c r="AC2427" s="55" t="b">
        <x:v>0</x:v>
      </x:c>
      <x:c r="AD2427" s="50" t="n">
        <x:f>IF(X2427,1,0)+IF(Z2427,1,0)+IF(AA2427,1,0)+IF(AB2427,1,0)</x:f>
        <x:v>0</x:v>
      </x:c>
      <x:c r="AE2427" s="50" t="n">
        <x:f>IF(Y2427,1,0)+IF(Z2427,1,0)+IF(AA2427,1,0)+IF(AB2427,1,0)</x:f>
        <x:v>0</x:v>
      </x:c>
      <x:c r="AF2427" s="50" t="n">
        <x:f>IF(Y2427,1,0)+IF(Z2427,1,0)+IF(AA2427,1,0)+IF(AC2427,1,0)</x:f>
        <x:v>0</x:v>
      </x:c>
      <x:c r="AG2427" s="53" t="n">
        <x:v>44348</x:v>
      </x:c>
      <x:c r="AH2427" s="50" t="str">
        <x:v>S100W8GM</x:v>
      </x:c>
      <x:c r="AI2427" s="50" t="str">
        <x:v>OperatingRevenue1SummaryOfBusinessResults</x:v>
      </x:c>
      <x:c r="AJ2427" s="50" t="str">
        <x:v>OperatingIncome</x:v>
      </x:c>
      <x:c r="AK2427" s="53" t="n">
        <x:v>45747</x:v>
      </x:c>
      <x:c r="AL2427" s="50" t="str">
        <x:v>365/365/365/366/365</x:v>
      </x:c>
      <x:c r="AM2427" s="51" t="n">
        <x:v>12449079</x:v>
      </x:c>
      <x:c r="AN2427" s="51" t="n">
        <x:v>551</x:v>
      </x:c>
      <x:c r="AO2427" s="51" t="n">
        <x:f>IFERROR(AM2427*AN2427,"")</x:f>
        <x:v>6859442529</x:v>
      </x:c>
      <x:c r="AP2427" s="56" t="n">
        <x:f>IFERROR(AO2427/(K2427*1000000),"")</x:f>
        <x:v>1.4656014045704842</x:v>
      </x:c>
      <x:c r="AQ2427" s="57" t="n">
        <x:v>9927193.333333334</x:v>
      </x:c>
      <x:c r="AR2427" s="52" t="n">
        <x:v>0.3076938227767289</x:v>
      </x:c>
      <x:c r="AS2427" s="52" t="n">
        <x:v>-0.5152173825516501</x:v>
      </x:c>
      <x:c r="AT2427" s="55" t="b">
        <x:v>0</x:v>
      </x:c>
      <x:c r="AU2427" s="50" t="str">
        <x:v>low_liquidity</x:v>
      </x:c>
      <x:c r="AV2427" s="58" t="n">
        <x:v>-0.2004125033547155</x:v>
      </x:c>
      <x:c r="AW2427" s="50" t="n">
        <x:v>3032</x:v>
      </x:c>
      <x:c r="AX2427" s="50" t="str">
        <x:v>Transformation Moat</x:v>
      </x:c>
      <x:c r="AY2427" s="50" t="str">
        <x:v>既存適格性フィルター不通過: low_liquidity / 60日平均売買代金2,000万円未満</x:v>
      </x:c>
      <x:c r="AZ2427" s="59" t="str">
        <x:v>2025-06-30 09:21</x:v>
      </x:c>
      <x:c r="BA2427" s="53" t="n">
        <x:v>36586</x:v>
      </x:c>
      <x:c r="BB2427" s="50"/>
      <x:c r="BC2427" s="50"/>
      <x:c r="BD2427" s="50"/>
    </x:row>
    <x:row r="2428">
      <x:c r="A2428" s="50" t="n">
        <x:v>2427</x:v>
      </x:c>
      <x:c r="B2428" s="50" t="str">
        <x:v>7030</x:v>
      </x:c>
      <x:c r="C2428" s="50" t="str">
        <x:v>7030.T</x:v>
      </x:c>
      <x:c r="D2428" s="50" t="str">
        <x:v>SPRIX Inc.</x:v>
      </x:c>
      <x:c r="E2428" s="50" t="str">
        <x:v>Standard Market(Domestic)</x:v>
      </x:c>
      <x:c r="F2428" s="50" t="str">
        <x:v>Services</x:v>
      </x:c>
      <x:c r="G2428" s="51" t="n">
        <x:v>25901</x:v>
      </x:c>
      <x:c r="H2428" s="51" t="n">
        <x:v>29352</x:v>
      </x:c>
      <x:c r="I2428" s="51" t="n">
        <x:v>30363</x:v>
      </x:c>
      <x:c r="J2428" s="51" t="n">
        <x:v>31860</x:v>
      </x:c>
      <x:c r="K2428" s="51" t="n">
        <x:v>35127</x:v>
      </x:c>
      <x:c r="L2428" s="52" t="n">
        <x:f>IFERROR(H2428/G2428-1,"")</x:f>
        <x:v>0.13323809891509986</x:v>
      </x:c>
      <x:c r="M2428" s="52" t="n">
        <x:f>IFERROR(I2428/H2428-1,"")</x:f>
        <x:v>0.03444399018806221</x:v>
      </x:c>
      <x:c r="N2428" s="52" t="n">
        <x:f>IFERROR(J2428/I2428-1,"")</x:f>
        <x:v>0.04930342851496894</x:v>
      </x:c>
      <x:c r="O2428" s="52" t="n">
        <x:f>IFERROR(K2428/J2428-1,"")</x:f>
        <x:v>0.10254237288135593</x:v>
      </x:c>
      <x:c r="P2428" s="52" t="n">
        <x:f>IFERROR((K2428/G2428)^(1/4)-1,"")</x:f>
        <x:v>0.07914830321185695</x:v>
      </x:c>
      <x:c r="Q2428" s="51" t="n">
        <x:v>2170</x:v>
      </x:c>
      <x:c r="R2428" s="52" t="n">
        <x:f>IFERROR(Q2428/K2428,"")</x:f>
        <x:v>0.061775841944942636</x:v>
      </x:c>
      <x:c r="S2428" s="53" t="n">
        <x:v>38322</x:v>
      </x:c>
      <x:c r="T2428" s="50" t="str">
        <x:v>EDINET_company_history</x:v>
      </x:c>
      <x:c r="U2428" s="50" t="str">
        <x:v>有限会社フラットストーン</x:v>
      </x:c>
      <x:c r="V2428" s="54" t="n">
        <x:v>0.4862</x:v>
      </x:c>
      <x:c r="W2428" s="50" t="str">
        <x:v>常石 博之</x:v>
      </x:c>
      <x:c r="X2428" s="50" t="b">
        <x:f>AND(COUNT(L2428:O2428)=4,L2428&gt;='設定'!$B$6,M2428&gt;='設定'!$B$6,N2428&gt;='設定'!$B$6,O2428&gt;='設定'!$B$6)</x:f>
        <x:v>0</x:v>
      </x:c>
      <x:c r="Y2428" s="50" t="b">
        <x:f>AND(COUNT(G2428:K2428)=5,P2428&gt;='設定'!$B$7)</x:f>
        <x:v>0</x:v>
      </x:c>
      <x:c r="Z2428" s="50" t="b">
        <x:f>AND(ISNUMBER(R2428),R2428&gt;='設定'!$B$8)</x:f>
        <x:v>0</x:v>
      </x:c>
      <x:c r="AA2428" s="50" t="b">
        <x:f>AND(ISNUMBER(S2428),S2428&gt;=DATE(YEAR('設定'!$B$10)-'設定'!$B$9,MONTH('設定'!$B$10),DAY('設定'!$B$10)))</x:f>
        <x:v>0</x:v>
      </x:c>
      <x:c r="AB2428" s="55" t="b">
        <x:v>0</x:v>
      </x:c>
      <x:c r="AC2428" s="55" t="b">
        <x:v>0</x:v>
      </x:c>
      <x:c r="AD2428" s="50" t="n">
        <x:f>IF(X2428,1,0)+IF(Z2428,1,0)+IF(AA2428,1,0)+IF(AB2428,1,0)</x:f>
        <x:v>0</x:v>
      </x:c>
      <x:c r="AE2428" s="50" t="n">
        <x:f>IF(Y2428,1,0)+IF(Z2428,1,0)+IF(AA2428,1,0)+IF(AB2428,1,0)</x:f>
        <x:v>0</x:v>
      </x:c>
      <x:c r="AF2428" s="50" t="n">
        <x:f>IF(Y2428,1,0)+IF(Z2428,1,0)+IF(AA2428,1,0)+IF(AC2428,1,0)</x:f>
        <x:v>0</x:v>
      </x:c>
      <x:c r="AG2428" s="53" t="n">
        <x:v>44348</x:v>
      </x:c>
      <x:c r="AH2428" s="50" t="str">
        <x:v>S100XCTM</x:v>
      </x:c>
      <x:c r="AI2428" s="50" t="str">
        <x:v>NetSalesSummaryOfBusinessResults</x:v>
      </x:c>
      <x:c r="AJ2428" s="50" t="str">
        <x:v>OperatingIncome</x:v>
      </x:c>
      <x:c r="AK2428" s="53" t="n">
        <x:v>45930</x:v>
      </x:c>
      <x:c r="AL2428" s="50" t="str">
        <x:v>365/365/365/366/365</x:v>
      </x:c>
      <x:c r="AM2428" s="51" t="n">
        <x:v>17642750</x:v>
      </x:c>
      <x:c r="AN2428" s="51" t="n">
        <x:v>1118</x:v>
      </x:c>
      <x:c r="AO2428" s="51" t="n">
        <x:f>IFERROR(AM2428*AN2428,"")</x:f>
        <x:v>19724594500</x:v>
      </x:c>
      <x:c r="AP2428" s="56" t="n">
        <x:f>IFERROR(AO2428/(K2428*1000000),"")</x:f>
        <x:v>0.561522319013864</x:v>
      </x:c>
      <x:c r="AQ2428" s="57" t="n">
        <x:v>16290210</x:v>
      </x:c>
      <x:c r="AR2428" s="52" t="n">
        <x:v>0.3320169352386431</x:v>
      </x:c>
      <x:c r="AS2428" s="52" t="n">
        <x:v>-0.5805631913022782</x:v>
      </x:c>
      <x:c r="AT2428" s="55" t="b">
        <x:v>0</x:v>
      </x:c>
      <x:c r="AU2428" s="50" t="str">
        <x:v>low_liquidity</x:v>
      </x:c>
      <x:c r="AV2428" s="58" t="n">
        <x:v>0.0430545832302798</x:v>
      </x:c>
      <x:c r="AW2428" s="50" t="n">
        <x:v>1560</x:v>
      </x:c>
      <x:c r="AX2428" s="50" t="str">
        <x:v>Discovery</x:v>
      </x:c>
      <x:c r="AY2428" s="50" t="str">
        <x:v>既存適格性フィルター不通過: low_liquidity / 60日平均売買代金2,000万円未満</x:v>
      </x:c>
      <x:c r="AZ2428" s="59" t="str">
        <x:v>2025-12-26 15:11</x:v>
      </x:c>
      <x:c r="BA2428" s="53" t="n">
        <x:v>38322</x:v>
      </x:c>
      <x:c r="BB2428" s="50"/>
      <x:c r="BC2428" s="50"/>
      <x:c r="BD2428" s="50"/>
    </x:row>
    <x:row r="2429">
      <x:c r="A2429" s="50" t="n">
        <x:v>2428</x:v>
      </x:c>
      <x:c r="B2429" s="50" t="str">
        <x:v>6258</x:v>
      </x:c>
      <x:c r="C2429" s="50" t="str">
        <x:v>6258.T</x:v>
      </x:c>
      <x:c r="D2429" s="50" t="str">
        <x:v>HIRATA Corporation</x:v>
      </x:c>
      <x:c r="E2429" s="50" t="str">
        <x:v>Prime Market (Domestic)</x:v>
      </x:c>
      <x:c r="F2429" s="50" t="str">
        <x:v>Machinery</x:v>
      </x:c>
      <x:c r="G2429" s="51" t="n">
        <x:v>65255.919</x:v>
      </x:c>
      <x:c r="H2429" s="51" t="n">
        <x:v>67087.433</x:v>
      </x:c>
      <x:c r="I2429" s="51" t="n">
        <x:v>78443.846</x:v>
      </x:c>
      <x:c r="J2429" s="51" t="n">
        <x:v>82839.457</x:v>
      </x:c>
      <x:c r="K2429" s="51" t="n">
        <x:v>88483.792</x:v>
      </x:c>
      <x:c r="L2429" s="52" t="n">
        <x:f>IFERROR(H2429/G2429-1,"")</x:f>
        <x:v>0.02806663407805199</x:v>
      </x:c>
      <x:c r="M2429" s="52" t="n">
        <x:f>IFERROR(I2429/H2429-1,"")</x:f>
        <x:v>0.16927779901788753</x:v>
      </x:c>
      <x:c r="N2429" s="52" t="n">
        <x:f>IFERROR(J2429/I2429-1,"")</x:f>
        <x:v>0.056035128619267294</x:v>
      </x:c>
      <x:c r="O2429" s="52" t="n">
        <x:f>IFERROR(K2429/J2429-1,"")</x:f>
        <x:v>0.0681358280752613</x:v>
      </x:c>
      <x:c r="P2429" s="52" t="n">
        <x:f>IFERROR((K2429/G2429)^(1/4)-1,"")</x:f>
        <x:v>0.07909816491539412</x:v>
      </x:c>
      <x:c r="Q2429" s="51" t="n">
        <x:v>6898.151</x:v>
      </x:c>
      <x:c r="R2429" s="52" t="n">
        <x:f>IFERROR(Q2429/K2429,"")</x:f>
        <x:v>0.07795948663682949</x:v>
      </x:c>
      <x:c r="S2429" s="53" t="n">
        <x:v>39052</x:v>
      </x:c>
      <x:c r="T2429" s="50" t="str">
        <x:v>EDINET_company_history</x:v>
      </x:c>
      <x:c r="U2429" s="50" t="str">
        <x:v>日本マスタートラスト信託 銀行株式会社（信託口）</x:v>
      </x:c>
      <x:c r="V2429" s="54" t="n">
        <x:v>0.0985</x:v>
      </x:c>
      <x:c r="W2429" s="50" t="str">
        <x:v>平田 雄一郎 / 前田 繁</x:v>
      </x:c>
      <x:c r="X2429" s="50" t="b">
        <x:f>AND(COUNT(L2429:O2429)=4,L2429&gt;='設定'!$B$6,M2429&gt;='設定'!$B$6,N2429&gt;='設定'!$B$6,O2429&gt;='設定'!$B$6)</x:f>
        <x:v>0</x:v>
      </x:c>
      <x:c r="Y2429" s="50" t="b">
        <x:f>AND(COUNT(G2429:K2429)=5,P2429&gt;='設定'!$B$7)</x:f>
        <x:v>0</x:v>
      </x:c>
      <x:c r="Z2429" s="50" t="b">
        <x:f>AND(ISNUMBER(R2429),R2429&gt;='設定'!$B$8)</x:f>
        <x:v>0</x:v>
      </x:c>
      <x:c r="AA2429" s="50" t="b">
        <x:f>AND(ISNUMBER(S2429),S2429&gt;=DATE(YEAR('設定'!$B$10)-'設定'!$B$9,MONTH('設定'!$B$10),DAY('設定'!$B$10)))</x:f>
        <x:v>0</x:v>
      </x:c>
      <x:c r="AB2429" s="55" t="b">
        <x:v>0</x:v>
      </x:c>
      <x:c r="AC2429" s="55" t="b">
        <x:v>0</x:v>
      </x:c>
      <x:c r="AD2429" s="50" t="n">
        <x:f>IF(X2429,1,0)+IF(Z2429,1,0)+IF(AA2429,1,0)+IF(AB2429,1,0)</x:f>
        <x:v>0</x:v>
      </x:c>
      <x:c r="AE2429" s="50" t="n">
        <x:f>IF(Y2429,1,0)+IF(Z2429,1,0)+IF(AA2429,1,0)+IF(AB2429,1,0)</x:f>
        <x:v>0</x:v>
      </x:c>
      <x:c r="AF2429" s="50" t="n">
        <x:f>IF(Y2429,1,0)+IF(Z2429,1,0)+IF(AA2429,1,0)+IF(AC2429,1,0)</x:f>
        <x:v>0</x:v>
      </x:c>
      <x:c r="AG2429" s="53" t="n">
        <x:v>44348</x:v>
      </x:c>
      <x:c r="AH2429" s="50" t="str">
        <x:v>S100W3DG</x:v>
      </x:c>
      <x:c r="AI2429" s="50" t="str">
        <x:v>NetSalesSummaryOfBusinessResults</x:v>
      </x:c>
      <x:c r="AJ2429" s="50" t="str">
        <x:v>OperatingIncome</x:v>
      </x:c>
      <x:c r="AK2429" s="53" t="n">
        <x:v>45747</x:v>
      </x:c>
      <x:c r="AL2429" s="50" t="str">
        <x:v>365/365/365/366/365</x:v>
      </x:c>
      <x:c r="AM2429" s="51" t="n">
        <x:v>10256990</x:v>
      </x:c>
      <x:c r="AN2429" s="51" t="n">
        <x:v>2857</x:v>
      </x:c>
      <x:c r="AO2429" s="51" t="n">
        <x:f>IFERROR(AM2429*AN2429,"")</x:f>
        <x:v>29304220430</x:v>
      </x:c>
      <x:c r="AP2429" s="56" t="n">
        <x:f>IFERROR(AO2429/(K2429*1000000),"")</x:f>
        <x:v>0.33118178784652447</x:v>
      </x:c>
      <x:c r="AQ2429" s="57" t="n">
        <x:v>1250363636.6666667</x:v>
      </x:c>
      <x:c r="AR2429" s="52" t="n">
        <x:v>0.4147182977794122</x:v>
      </x:c>
      <x:c r="AS2429" s="52" t="n">
        <x:v>-0.6037642712519311</x:v>
      </x:c>
      <x:c r="AT2429" s="55" t="b">
        <x:v>0</x:v>
      </x:c>
      <x:c r="AU2429" s="50" t="str">
        <x:v>repeated_negative_operating_cf</x:v>
      </x:c>
      <x:c r="AV2429" s="58" t="n">
        <x:v>0.2454866874226315</x:v>
      </x:c>
      <x:c r="AW2429" s="50" t="n">
        <x:v>566</x:v>
      </x:c>
      <x:c r="AX2429" s="50" t="str">
        <x:v>Future Moat</x:v>
      </x:c>
      <x:c r="AY2429" s="50" t="str">
        <x:v>既存適格性フィルター不通過: repeated_negative_operating_cf / ローカル5年最大下落率-60%以下</x:v>
      </x:c>
      <x:c r="AZ2429" s="59" t="str">
        <x:v>2025-06-25 11:02</x:v>
      </x:c>
      <x:c r="BA2429" s="53" t="n">
        <x:v>39052</x:v>
      </x:c>
      <x:c r="BB2429" s="50"/>
      <x:c r="BC2429" s="50"/>
      <x:c r="BD2429" s="50" t="str">
        <x:v>TOPIX Small 1</x:v>
      </x:c>
    </x:row>
    <x:row r="2430">
      <x:c r="A2430" s="50" t="n">
        <x:v>2429</x:v>
      </x:c>
      <x:c r="B2430" s="50" t="str">
        <x:v>3877</x:v>
      </x:c>
      <x:c r="C2430" s="50" t="str">
        <x:v>3877.T</x:v>
      </x:c>
      <x:c r="D2430" s="50" t="str">
        <x:v>Chuetsu Pulp &amp; Paper Co.,Ltd.</x:v>
      </x:c>
      <x:c r="E2430" s="50" t="str">
        <x:v>Prime Market (Domestic)</x:v>
      </x:c>
      <x:c r="F2430" s="50" t="str">
        <x:v>Pulp and Paper</x:v>
      </x:c>
      <x:c r="G2430" s="51" t="n">
        <x:v>81938</x:v>
      </x:c>
      <x:c r="H2430" s="51" t="n">
        <x:v>90104</x:v>
      </x:c>
      <x:c r="I2430" s="51" t="n">
        <x:v>105668</x:v>
      </x:c>
      <x:c r="J2430" s="51" t="n">
        <x:v>107826</x:v>
      </x:c>
      <x:c r="K2430" s="51" t="n">
        <x:v>111009</x:v>
      </x:c>
      <x:c r="L2430" s="52" t="n">
        <x:f>IFERROR(H2430/G2430-1,"")</x:f>
        <x:v>0.09966071908028029</x:v>
      </x:c>
      <x:c r="M2430" s="52" t="n">
        <x:f>IFERROR(I2430/H2430-1,"")</x:f>
        <x:v>0.17273372991210167</x:v>
      </x:c>
      <x:c r="N2430" s="52" t="n">
        <x:f>IFERROR(J2430/I2430-1,"")</x:f>
        <x:v>0.02042245523715791</x:v>
      </x:c>
      <x:c r="O2430" s="52" t="n">
        <x:f>IFERROR(K2430/J2430-1,"")</x:f>
        <x:v>0.02951978187079174</x:v>
      </x:c>
      <x:c r="P2430" s="52" t="n">
        <x:f>IFERROR((K2430/G2430)^(1/4)-1,"")</x:f>
        <x:v>0.07886774166586674</x:v>
      </x:c>
      <x:c r="Q2430" s="51" t="n">
        <x:v>4843</x:v>
      </x:c>
      <x:c r="R2430" s="52" t="n">
        <x:f>IFERROR(Q2430/K2430,"")</x:f>
        <x:v>0.043627093298741544</x:v>
      </x:c>
      <x:c r="S2430" s="53" t="n">
        <x:v>20455</x:v>
      </x:c>
      <x:c r="T2430" s="50" t="str">
        <x:v>EDINET_company_history</x:v>
      </x:c>
      <x:c r="U2430" s="50" t="str">
        <x:v>王子ホールディングス株式会社</x:v>
      </x:c>
      <x:c r="V2430" s="54" t="n">
        <x:v>0.2194</x:v>
      </x:c>
      <x:c r="W2430" s="50" t="str">
        <x:v>植 松 久 / 福 本 亮 治</x:v>
      </x:c>
      <x:c r="X2430" s="50" t="b">
        <x:f>AND(COUNT(L2430:O2430)=4,L2430&gt;='設定'!$B$6,M2430&gt;='設定'!$B$6,N2430&gt;='設定'!$B$6,O2430&gt;='設定'!$B$6)</x:f>
        <x:v>0</x:v>
      </x:c>
      <x:c r="Y2430" s="50" t="b">
        <x:f>AND(COUNT(G2430:K2430)=5,P2430&gt;='設定'!$B$7)</x:f>
        <x:v>0</x:v>
      </x:c>
      <x:c r="Z2430" s="50" t="b">
        <x:f>AND(ISNUMBER(R2430),R2430&gt;='設定'!$B$8)</x:f>
        <x:v>0</x:v>
      </x:c>
      <x:c r="AA2430" s="50" t="b">
        <x:f>AND(ISNUMBER(S2430),S2430&gt;=DATE(YEAR('設定'!$B$10)-'設定'!$B$9,MONTH('設定'!$B$10),DAY('設定'!$B$10)))</x:f>
        <x:v>0</x:v>
      </x:c>
      <x:c r="AB2430" s="55" t="b">
        <x:v>0</x:v>
      </x:c>
      <x:c r="AC2430" s="55" t="b">
        <x:v>0</x:v>
      </x:c>
      <x:c r="AD2430" s="50" t="n">
        <x:f>IF(X2430,1,0)+IF(Z2430,1,0)+IF(AA2430,1,0)+IF(AB2430,1,0)</x:f>
        <x:v>0</x:v>
      </x:c>
      <x:c r="AE2430" s="50" t="n">
        <x:f>IF(Y2430,1,0)+IF(Z2430,1,0)+IF(AA2430,1,0)+IF(AB2430,1,0)</x:f>
        <x:v>0</x:v>
      </x:c>
      <x:c r="AF2430" s="50" t="n">
        <x:f>IF(Y2430,1,0)+IF(Z2430,1,0)+IF(AA2430,1,0)+IF(AC2430,1,0)</x:f>
        <x:v>0</x:v>
      </x:c>
      <x:c r="AG2430" s="53" t="n">
        <x:v>44348</x:v>
      </x:c>
      <x:c r="AH2430" s="50" t="str">
        <x:v>S100W24I</x:v>
      </x:c>
      <x:c r="AI2430" s="50" t="str">
        <x:v>NetSalesSummaryOfBusinessResults</x:v>
      </x:c>
      <x:c r="AJ2430" s="50" t="str">
        <x:v>OperatingIncome</x:v>
      </x:c>
      <x:c r="AK2430" s="53" t="n">
        <x:v>45747</x:v>
      </x:c>
      <x:c r="AL2430" s="50" t="str">
        <x:v>365/365/365/366/365</x:v>
      </x:c>
      <x:c r="AM2430" s="51" t="n">
        <x:v>12549088</x:v>
      </x:c>
      <x:c r="AN2430" s="51" t="n">
        <x:v>1992</x:v>
      </x:c>
      <x:c r="AO2430" s="51" t="n">
        <x:f>IFERROR(AM2430*AN2430,"")</x:f>
        <x:v>24997783296</x:v>
      </x:c>
      <x:c r="AP2430" s="56" t="n">
        <x:f>IFERROR(AO2430/(K2430*1000000),"")</x:f>
        <x:v>0.22518699651379617</x:v>
      </x:c>
      <x:c r="AQ2430" s="57" t="n">
        <x:v>89059385</x:v>
      </x:c>
      <x:c r="AR2430" s="52" t="n">
        <x:v>0.2790947016135641</x:v>
      </x:c>
      <x:c r="AS2430" s="52" t="n">
        <x:v>-0.3815445998472484</x:v>
      </x:c>
      <x:c r="AT2430" s="55" t="b">
        <x:v>1</x:v>
      </x:c>
      <x:c r="AU2430" s="50"/>
      <x:c r="AV2430" s="58" t="n">
        <x:v>-0.0698599544328622</x:v>
      </x:c>
      <x:c r="AW2430" s="50" t="n">
        <x:v>2402</x:v>
      </x:c>
      <x:c r="AX2430" s="50" t="str">
        <x:v>Transformation Moat</x:v>
      </x:c>
      <x:c r="AY2430" s="50" t="str">
        <x:v>目立つ機械的警告なし（定性確認は別途必要）</x:v>
      </x:c>
      <x:c r="AZ2430" s="59" t="str">
        <x:v>2025-06-24 09:22</x:v>
      </x:c>
      <x:c r="BA2430" s="53" t="n">
        <x:v>20455</x:v>
      </x:c>
      <x:c r="BB2430" s="50"/>
      <x:c r="BC2430" s="50"/>
      <x:c r="BD2430" s="50"/>
    </x:row>
    <x:row r="2431">
      <x:c r="A2431" s="50" t="n">
        <x:v>2430</x:v>
      </x:c>
      <x:c r="B2431" s="50" t="str">
        <x:v>4524</x:v>
      </x:c>
      <x:c r="C2431" s="50" t="str">
        <x:v>4524.T</x:v>
      </x:c>
      <x:c r="D2431" s="50" t="str">
        <x:v>MORISHITA JINTAN CO.,LTD.</x:v>
      </x:c>
      <x:c r="E2431" s="50" t="str">
        <x:v>Standard Market(Domestic)</x:v>
      </x:c>
      <x:c r="F2431" s="50" t="str">
        <x:v>Pharmaceutical</x:v>
      </x:c>
      <x:c r="G2431" s="51" t="n">
        <x:v>9429</x:v>
      </x:c>
      <x:c r="H2431" s="51" t="n">
        <x:v>9563</x:v>
      </x:c>
      <x:c r="I2431" s="51" t="n">
        <x:v>11359</x:v>
      </x:c>
      <x:c r="J2431" s="51" t="n">
        <x:v>12406</x:v>
      </x:c>
      <x:c r="K2431" s="51" t="n">
        <x:v>12766</x:v>
      </x:c>
      <x:c r="L2431" s="52" t="n">
        <x:f>IFERROR(H2431/G2431-1,"")</x:f>
        <x:v>0.014211475235974103</x:v>
      </x:c>
      <x:c r="M2431" s="52" t="n">
        <x:f>IFERROR(I2431/H2431-1,"")</x:f>
        <x:v>0.18780717348112508</x:v>
      </x:c>
      <x:c r="N2431" s="52" t="n">
        <x:f>IFERROR(J2431/I2431-1,"")</x:f>
        <x:v>0.09217360683158726</x:v>
      </x:c>
      <x:c r="O2431" s="52" t="n">
        <x:f>IFERROR(K2431/J2431-1,"")</x:f>
        <x:v>0.02901821699177809</x:v>
      </x:c>
      <x:c r="P2431" s="52" t="n">
        <x:f>IFERROR((K2431/G2431)^(1/4)-1,"")</x:f>
        <x:v>0.0786916106465303</x:v>
      </x:c>
      <x:c r="Q2431" s="51" t="n">
        <x:v>804</x:v>
      </x:c>
      <x:c r="R2431" s="52" t="n">
        <x:f>IFERROR(Q2431/K2431,"")</x:f>
        <x:v>0.06297979006736644</x:v>
      </x:c>
      <x:c r="S2431" s="53" t="n">
        <x:v>22433</x:v>
      </x:c>
      <x:c r="T2431" s="50" t="str">
        <x:v>EDINET_company_history</x:v>
      </x:c>
      <x:c r="U2431" s="50" t="str">
        <x:v>株式会社森下泰山</x:v>
      </x:c>
      <x:c r="V2431" s="54" t="n">
        <x:v>0.268</x:v>
      </x:c>
      <x:c r="W2431" s="50" t="str">
        <x:v>森下 雄司</x:v>
      </x:c>
      <x:c r="X2431" s="50" t="b">
        <x:f>AND(COUNT(L2431:O2431)=4,L2431&gt;='設定'!$B$6,M2431&gt;='設定'!$B$6,N2431&gt;='設定'!$B$6,O2431&gt;='設定'!$B$6)</x:f>
        <x:v>0</x:v>
      </x:c>
      <x:c r="Y2431" s="50" t="b">
        <x:f>AND(COUNT(G2431:K2431)=5,P2431&gt;='設定'!$B$7)</x:f>
        <x:v>0</x:v>
      </x:c>
      <x:c r="Z2431" s="50" t="b">
        <x:f>AND(ISNUMBER(R2431),R2431&gt;='設定'!$B$8)</x:f>
        <x:v>0</x:v>
      </x:c>
      <x:c r="AA2431" s="50" t="b">
        <x:f>AND(ISNUMBER(S2431),S2431&gt;=DATE(YEAR('設定'!$B$10)-'設定'!$B$9,MONTH('設定'!$B$10),DAY('設定'!$B$10)))</x:f>
        <x:v>0</x:v>
      </x:c>
      <x:c r="AB2431" s="55" t="b">
        <x:v>0</x:v>
      </x:c>
      <x:c r="AC2431" s="55" t="b">
        <x:v>0</x:v>
      </x:c>
      <x:c r="AD2431" s="50" t="n">
        <x:f>IF(X2431,1,0)+IF(Z2431,1,0)+IF(AA2431,1,0)+IF(AB2431,1,0)</x:f>
        <x:v>0</x:v>
      </x:c>
      <x:c r="AE2431" s="50" t="n">
        <x:f>IF(Y2431,1,0)+IF(Z2431,1,0)+IF(AA2431,1,0)+IF(AB2431,1,0)</x:f>
        <x:v>0</x:v>
      </x:c>
      <x:c r="AF2431" s="50" t="n">
        <x:f>IF(Y2431,1,0)+IF(Z2431,1,0)+IF(AA2431,1,0)+IF(AC2431,1,0)</x:f>
        <x:v>0</x:v>
      </x:c>
      <x:c r="AG2431" s="53" t="n">
        <x:v>44348</x:v>
      </x:c>
      <x:c r="AH2431" s="50" t="str">
        <x:v>S100W0BR</x:v>
      </x:c>
      <x:c r="AI2431" s="50" t="str">
        <x:v>NetSalesSummaryOfBusinessResults</x:v>
      </x:c>
      <x:c r="AJ2431" s="50" t="str">
        <x:v>OperatingIncome</x:v>
      </x:c>
      <x:c r="AK2431" s="53" t="n">
        <x:v>45747</x:v>
      </x:c>
      <x:c r="AL2431" s="50" t="str">
        <x:v>365/365/365/366/365</x:v>
      </x:c>
      <x:c r="AM2431" s="51" t="n">
        <x:v>4091000</x:v>
      </x:c>
      <x:c r="AN2431" s="51" t="n">
        <x:v>2164</x:v>
      </x:c>
      <x:c r="AO2431" s="51" t="n">
        <x:f>IFERROR(AM2431*AN2431,"")</x:f>
        <x:v>8852924000</x:v>
      </x:c>
      <x:c r="AP2431" s="56" t="n">
        <x:f>IFERROR(AO2431/(K2431*1000000),"")</x:f>
        <x:v>0.6934767350775497</x:v>
      </x:c>
      <x:c r="AQ2431" s="57" t="n">
        <x:v>4468253.333333333</x:v>
      </x:c>
      <x:c r="AR2431" s="52" t="n">
        <x:v>0.1450846209011833</x:v>
      </x:c>
      <x:c r="AS2431" s="52" t="n">
        <x:v>-0.2114980698591845</x:v>
      </x:c>
      <x:c r="AT2431" s="55" t="b">
        <x:v>0</x:v>
      </x:c>
      <x:c r="AU2431" s="50" t="str">
        <x:v>low_liquidity</x:v>
      </x:c>
      <x:c r="AV2431" s="58" t="n">
        <x:v>0.0475442072686922</x:v>
      </x:c>
      <x:c r="AW2431" s="50" t="n">
        <x:v>1529</x:v>
      </x:c>
      <x:c r="AX2431" s="50" t="str">
        <x:v>Discovery</x:v>
      </x:c>
      <x:c r="AY2431" s="50" t="str">
        <x:v>既存適格性フィルター不通過: low_liquidity / 60日平均売買代金2,000万円未満</x:v>
      </x:c>
      <x:c r="AZ2431" s="59" t="str">
        <x:v>2025-06-20 15:35</x:v>
      </x:c>
      <x:c r="BA2431" s="53" t="n">
        <x:v>22433</x:v>
      </x:c>
      <x:c r="BB2431" s="50"/>
      <x:c r="BC2431" s="50"/>
      <x:c r="BD2431" s="50"/>
    </x:row>
    <x:row r="2432">
      <x:c r="A2432" s="50" t="n">
        <x:v>2431</x:v>
      </x:c>
      <x:c r="B2432" s="50" t="str">
        <x:v>6779</x:v>
      </x:c>
      <x:c r="C2432" s="50" t="str">
        <x:v>6779.T</x:v>
      </x:c>
      <x:c r="D2432" s="50" t="str">
        <x:v>NIHON DEMPA KOGYO CO.,LTD.</x:v>
      </x:c>
      <x:c r="E2432" s="50" t="str">
        <x:v>Prime Market (Domestic)</x:v>
      </x:c>
      <x:c r="F2432" s="50" t="str">
        <x:v>Electric Appliances</x:v>
      </x:c>
      <x:c r="G2432" s="51" t="n">
        <x:v>39195</x:v>
      </x:c>
      <x:c r="H2432" s="51" t="n">
        <x:v>45408</x:v>
      </x:c>
      <x:c r="I2432" s="51" t="n">
        <x:v>52508</x:v>
      </x:c>
      <x:c r="J2432" s="51" t="n">
        <x:v>50309</x:v>
      </x:c>
      <x:c r="K2432" s="51" t="n">
        <x:v>53064</x:v>
      </x:c>
      <x:c r="L2432" s="52" t="n">
        <x:f>IFERROR(H2432/G2432-1,"")</x:f>
        <x:v>0.15851511672407192</x:v>
      </x:c>
      <x:c r="M2432" s="52" t="n">
        <x:f>IFERROR(I2432/H2432-1,"")</x:f>
        <x:v>0.1563601127554617</x:v>
      </x:c>
      <x:c r="N2432" s="52" t="n">
        <x:f>IFERROR(J2432/I2432-1,"")</x:f>
        <x:v>-0.0418793326731165</x:v>
      </x:c>
      <x:c r="O2432" s="52" t="n">
        <x:f>IFERROR(K2432/J2432-1,"")</x:f>
        <x:v>0.05476157347591881</x:v>
      </x:c>
      <x:c r="P2432" s="52" t="n">
        <x:f>IFERROR((K2432/G2432)^(1/4)-1,"")</x:f>
        <x:v>0.0786792608396063</x:v>
      </x:c>
      <x:c r="Q2432" s="51" t="n">
        <x:v>4622</x:v>
      </x:c>
      <x:c r="R2432" s="52" t="n">
        <x:f>IFERROR(Q2432/K2432,"")</x:f>
        <x:v>0.08710236695311323</x:v>
      </x:c>
      <x:c r="S2432" s="53" t="n">
        <x:v>32387</x:v>
      </x:c>
      <x:c r="T2432" s="50" t="str">
        <x:v>EDINET_company_history</x:v>
      </x:c>
      <x:c r="U2432" s="50" t="str">
        <x:v>日本マスタートラスト信託銀行株式会社(信託口)</x:v>
      </x:c>
      <x:c r="V2432" s="54" t="n">
        <x:v>0.1372</x:v>
      </x:c>
      <x:c r="W2432" s="50" t="str">
        <x:v>加 藤 啓 美</x:v>
      </x:c>
      <x:c r="X2432" s="50" t="b">
        <x:f>AND(COUNT(L2432:O2432)=4,L2432&gt;='設定'!$B$6,M2432&gt;='設定'!$B$6,N2432&gt;='設定'!$B$6,O2432&gt;='設定'!$B$6)</x:f>
        <x:v>0</x:v>
      </x:c>
      <x:c r="Y2432" s="50" t="b">
        <x:f>AND(COUNT(G2432:K2432)=5,P2432&gt;='設定'!$B$7)</x:f>
        <x:v>0</x:v>
      </x:c>
      <x:c r="Z2432" s="50" t="b">
        <x:f>AND(ISNUMBER(R2432),R2432&gt;='設定'!$B$8)</x:f>
        <x:v>0</x:v>
      </x:c>
      <x:c r="AA2432" s="50" t="b">
        <x:f>AND(ISNUMBER(S2432),S2432&gt;=DATE(YEAR('設定'!$B$10)-'設定'!$B$9,MONTH('設定'!$B$10),DAY('設定'!$B$10)))</x:f>
        <x:v>0</x:v>
      </x:c>
      <x:c r="AB2432" s="55" t="b">
        <x:v>0</x:v>
      </x:c>
      <x:c r="AC2432" s="55" t="b">
        <x:v>0</x:v>
      </x:c>
      <x:c r="AD2432" s="50" t="n">
        <x:f>IF(X2432,1,0)+IF(Z2432,1,0)+IF(AA2432,1,0)+IF(AB2432,1,0)</x:f>
        <x:v>0</x:v>
      </x:c>
      <x:c r="AE2432" s="50" t="n">
        <x:f>IF(Y2432,1,0)+IF(Z2432,1,0)+IF(AA2432,1,0)+IF(AB2432,1,0)</x:f>
        <x:v>0</x:v>
      </x:c>
      <x:c r="AF2432" s="50" t="n">
        <x:f>IF(Y2432,1,0)+IF(Z2432,1,0)+IF(AA2432,1,0)+IF(AC2432,1,0)</x:f>
        <x:v>0</x:v>
      </x:c>
      <x:c r="AG2432" s="53" t="n">
        <x:v>44348</x:v>
      </x:c>
      <x:c r="AH2432" s="50" t="str">
        <x:v>S100W12A</x:v>
      </x:c>
      <x:c r="AI2432" s="50" t="str">
        <x:v>NetSalesIFRSSummaryOfBusinessResults</x:v>
      </x:c>
      <x:c r="AJ2432" s="50" t="str">
        <x:v>OperatingProfitLossIFRS</x:v>
      </x:c>
      <x:c r="AK2432" s="53" t="n">
        <x:v>45747</x:v>
      </x:c>
      <x:c r="AL2432" s="50" t="str">
        <x:v>365/365/365/366/365</x:v>
      </x:c>
      <x:c r="AM2432" s="51" t="n">
        <x:v>23059605</x:v>
      </x:c>
      <x:c r="AN2432" s="51" t="n">
        <x:v>3815</x:v>
      </x:c>
      <x:c r="AO2432" s="51" t="n">
        <x:f>IFERROR(AM2432*AN2432,"")</x:f>
        <x:v>87972393075</x:v>
      </x:c>
      <x:c r="AP2432" s="56" t="n">
        <x:f>IFERROR(AO2432/(K2432*1000000),"")</x:f>
        <x:v>1.6578545355608323</x:v>
      </x:c>
      <x:c r="AQ2432" s="57" t="n">
        <x:v>2909691296.6666665</x:v>
      </x:c>
      <x:c r="AR2432" s="52" t="n">
        <x:v>0.55730686764941</x:v>
      </x:c>
      <x:c r="AS2432" s="52" t="n">
        <x:v>-0.6531038605058309</x:v>
      </x:c>
      <x:c r="AT2432" s="55" t="b">
        <x:v>0</x:v>
      </x:c>
      <x:c r="AU2432" s="50" t="str">
        <x:v>missing_financial_data</x:v>
      </x:c>
      <x:c r="AV2432" s="58" t="n">
        <x:v>0.5175059261386502</x:v>
      </x:c>
      <x:c r="AW2432" s="50" t="n">
        <x:v>80</x:v>
      </x:c>
      <x:c r="AX2432" s="50" t="str">
        <x:v>Future Moat</x:v>
      </x:c>
      <x:c r="AY2432" s="50" t="str">
        <x:v>既存適格性フィルター不通過: missing_financial_data / ローカル5年最大下落率-60%以下</x:v>
      </x:c>
      <x:c r="AZ2432" s="59" t="str">
        <x:v>2025-06-23 13:34</x:v>
      </x:c>
      <x:c r="BA2432" s="53" t="n">
        <x:v>32387</x:v>
      </x:c>
      <x:c r="BB2432" s="50"/>
      <x:c r="BC2432" s="50"/>
      <x:c r="BD2432" s="50" t="str">
        <x:v>TOPIX Small 2</x:v>
      </x:c>
    </x:row>
    <x:row r="2433">
      <x:c r="A2433" s="50" t="n">
        <x:v>2432</x:v>
      </x:c>
      <x:c r="B2433" s="50" t="str">
        <x:v>6632</x:v>
      </x:c>
      <x:c r="C2433" s="50" t="str">
        <x:v>6632.T</x:v>
      </x:c>
      <x:c r="D2433" s="50" t="str">
        <x:v>JVCKENWOOD Corporation</x:v>
      </x:c>
      <x:c r="E2433" s="50" t="str">
        <x:v>Prime Market (Domestic)</x:v>
      </x:c>
      <x:c r="F2433" s="50" t="str">
        <x:v>Electric Appliances</x:v>
      </x:c>
      <x:c r="G2433" s="51" t="n">
        <x:v>273609</x:v>
      </x:c>
      <x:c r="H2433" s="51" t="n">
        <x:v>282088</x:v>
      </x:c>
      <x:c r="I2433" s="51" t="n">
        <x:v>336910</x:v>
      </x:c>
      <x:c r="J2433" s="51" t="n">
        <x:v>359459</x:v>
      </x:c>
      <x:c r="K2433" s="51" t="n">
        <x:v>370308</x:v>
      </x:c>
      <x:c r="L2433" s="52" t="n">
        <x:f>IFERROR(H2433/G2433-1,"")</x:f>
        <x:v>0.03098947768531013</x:v>
      </x:c>
      <x:c r="M2433" s="52" t="n">
        <x:f>IFERROR(I2433/H2433-1,"")</x:f>
        <x:v>0.19434360908652626</x:v>
      </x:c>
      <x:c r="N2433" s="52" t="n">
        <x:f>IFERROR(J2433/I2433-1,"")</x:f>
        <x:v>0.06692885340298593</x:v>
      </x:c>
      <x:c r="O2433" s="52" t="n">
        <x:f>IFERROR(K2433/J2433-1,"")</x:f>
        <x:v>0.030181467149243746</x:v>
      </x:c>
      <x:c r="P2433" s="52" t="n">
        <x:f>IFERROR((K2433/G2433)^(1/4)-1,"")</x:f>
        <x:v>0.07859444418960937</x:v>
      </x:c>
      <x:c r="Q2433" s="51" t="n">
        <x:v>21792</x:v>
      </x:c>
      <x:c r="R2433" s="52" t="n">
        <x:f>IFERROR(Q2433/K2433,"")</x:f>
        <x:v>0.058848310055413335</x:v>
      </x:c>
      <x:c r="S2433" s="53" t="n">
        <x:v>39722</x:v>
      </x:c>
      <x:c r="T2433" s="50" t="str">
        <x:v>EDINET_company_history</x:v>
      </x:c>
      <x:c r="U2433" s="50" t="str">
        <x:v>日本マスタートラスト信託銀行株式会社（信託口）</x:v>
      </x:c>
      <x:c r="V2433" s="54" t="n">
        <x:v>0.1636</x:v>
      </x:c>
      <x:c r="W2433" s="50" t="str">
        <x:v>江口 祥一郎 / 野村 昌雄 / 宮本 昌俊</x:v>
      </x:c>
      <x:c r="X2433" s="50" t="b">
        <x:f>AND(COUNT(L2433:O2433)=4,L2433&gt;='設定'!$B$6,M2433&gt;='設定'!$B$6,N2433&gt;='設定'!$B$6,O2433&gt;='設定'!$B$6)</x:f>
        <x:v>0</x:v>
      </x:c>
      <x:c r="Y2433" s="50" t="b">
        <x:f>AND(COUNT(G2433:K2433)=5,P2433&gt;='設定'!$B$7)</x:f>
        <x:v>0</x:v>
      </x:c>
      <x:c r="Z2433" s="50" t="b">
        <x:f>AND(ISNUMBER(R2433),R2433&gt;='設定'!$B$8)</x:f>
        <x:v>0</x:v>
      </x:c>
      <x:c r="AA2433" s="50" t="b">
        <x:f>AND(ISNUMBER(S2433),S2433&gt;=DATE(YEAR('設定'!$B$10)-'設定'!$B$9,MONTH('設定'!$B$10),DAY('設定'!$B$10)))</x:f>
        <x:v>0</x:v>
      </x:c>
      <x:c r="AB2433" s="55" t="b">
        <x:v>0</x:v>
      </x:c>
      <x:c r="AC2433" s="55" t="b">
        <x:v>0</x:v>
      </x:c>
      <x:c r="AD2433" s="50" t="n">
        <x:f>IF(X2433,1,0)+IF(Z2433,1,0)+IF(AA2433,1,0)+IF(AB2433,1,0)</x:f>
        <x:v>0</x:v>
      </x:c>
      <x:c r="AE2433" s="50" t="n">
        <x:f>IF(Y2433,1,0)+IF(Z2433,1,0)+IF(AA2433,1,0)+IF(AB2433,1,0)</x:f>
        <x:v>0</x:v>
      </x:c>
      <x:c r="AF2433" s="50" t="n">
        <x:f>IF(Y2433,1,0)+IF(Z2433,1,0)+IF(AA2433,1,0)+IF(AC2433,1,0)</x:f>
        <x:v>0</x:v>
      </x:c>
      <x:c r="AG2433" s="53" t="n">
        <x:v>44348</x:v>
      </x:c>
      <x:c r="AH2433" s="50" t="str">
        <x:v>S100W20P</x:v>
      </x:c>
      <x:c r="AI2433" s="50" t="str">
        <x:v>RevenueIFRSSummaryOfBusinessResults</x:v>
      </x:c>
      <x:c r="AJ2433" s="50" t="str">
        <x:v>OperatingProfitLossIFRS</x:v>
      </x:c>
      <x:c r="AK2433" s="53" t="n">
        <x:v>45747</x:v>
      </x:c>
      <x:c r="AL2433" s="50" t="str">
        <x:v>365/365/365/366/365</x:v>
      </x:c>
      <x:c r="AM2433" s="51" t="n">
        <x:v>149703101</x:v>
      </x:c>
      <x:c r="AN2433" s="51" t="n">
        <x:v>1127.5</x:v>
      </x:c>
      <x:c r="AO2433" s="51" t="n">
        <x:f>IFERROR(AM2433*AN2433,"")</x:f>
        <x:v>168790246377.5</x:v>
      </x:c>
      <x:c r="AP2433" s="56" t="n">
        <x:f>IFERROR(AO2433/(K2433*1000000),"")</x:f>
        <x:v>0.4558104236946002</x:v>
      </x:c>
      <x:c r="AQ2433" s="57" t="n">
        <x:v>1229373541.6666667</x:v>
      </x:c>
      <x:c r="AR2433" s="52" t="n">
        <x:v>0.4676890807613169</x:v>
      </x:c>
      <x:c r="AS2433" s="52" t="n">
        <x:v>-0.4810300834572002</x:v>
      </x:c>
      <x:c r="AT2433" s="55" t="b">
        <x:v>0</x:v>
      </x:c>
      <x:c r="AU2433" s="50" t="str">
        <x:v>missing_financial_data</x:v>
      </x:c>
      <x:c r="AV2433" s="58" t="n">
        <x:v>0.1547974563669072</x:v>
      </x:c>
      <x:c r="AW2433" s="50" t="n">
        <x:v>919</x:v>
      </x:c>
      <x:c r="AX2433" s="50" t="str">
        <x:v>Future Moat</x:v>
      </x:c>
      <x:c r="AY2433" s="50" t="str">
        <x:v>既存適格性フィルター不通過: missing_financial_data</x:v>
      </x:c>
      <x:c r="AZ2433" s="59" t="str">
        <x:v>2025-06-23 13:22</x:v>
      </x:c>
      <x:c r="BA2433" s="53" t="n">
        <x:v>39722</x:v>
      </x:c>
      <x:c r="BB2433" s="50"/>
      <x:c r="BC2433" s="50"/>
      <x:c r="BD2433" s="50" t="str">
        <x:v>TOPIX Mid400</x:v>
      </x:c>
    </x:row>
    <x:row r="2434">
      <x:c r="A2434" s="50" t="n">
        <x:v>2433</x:v>
      </x:c>
      <x:c r="B2434" s="50" t="str">
        <x:v>6144</x:v>
      </x:c>
      <x:c r="C2434" s="50" t="str">
        <x:v>6144.T</x:v>
      </x:c>
      <x:c r="D2434" s="50" t="str">
        <x:v>Seibu Electric &amp; Machinery Co.,Ltd.</x:v>
      </x:c>
      <x:c r="E2434" s="50" t="str">
        <x:v>Standard Market(Domestic)</x:v>
      </x:c>
      <x:c r="F2434" s="50" t="str">
        <x:v>Machinery</x:v>
      </x:c>
      <x:c r="G2434" s="51" t="n">
        <x:v>24648</x:v>
      </x:c>
      <x:c r="H2434" s="51" t="n">
        <x:v>26323</x:v>
      </x:c>
      <x:c r="I2434" s="51" t="n">
        <x:v>28478</x:v>
      </x:c>
      <x:c r="J2434" s="51" t="n">
        <x:v>31945</x:v>
      </x:c>
      <x:c r="K2434" s="51" t="n">
        <x:v>33352</x:v>
      </x:c>
      <x:c r="L2434" s="52" t="n">
        <x:f>IFERROR(H2434/G2434-1,"")</x:f>
        <x:v>0.0679568321973385</x:v>
      </x:c>
      <x:c r="M2434" s="52" t="n">
        <x:f>IFERROR(I2434/H2434-1,"")</x:f>
        <x:v>0.0818675682862895</x:v>
      </x:c>
      <x:c r="N2434" s="52" t="n">
        <x:f>IFERROR(J2434/I2434-1,"")</x:f>
        <x:v>0.12174309993679322</x:v>
      </x:c>
      <x:c r="O2434" s="52" t="n">
        <x:f>IFERROR(K2434/J2434-1,"")</x:f>
        <x:v>0.04404445140084512</x:v>
      </x:c>
      <x:c r="P2434" s="52" t="n">
        <x:f>IFERROR((K2434/G2434)^(1/4)-1,"")</x:f>
        <x:v>0.07853700178463852</x:v>
      </x:c>
      <x:c r="Q2434" s="51" t="n">
        <x:v>3192</x:v>
      </x:c>
      <x:c r="R2434" s="52" t="n">
        <x:f>IFERROR(Q2434/K2434,"")</x:f>
        <x:v>0.09570640441352843</x:v>
      </x:c>
      <x:c r="S2434" s="53" t="n">
        <x:v>31747</x:v>
      </x:c>
      <x:c r="T2434" s="50" t="str">
        <x:v>EDINET_company_history</x:v>
      </x:c>
      <x:c r="U2434" s="50" t="str">
        <x:v>株式会社安川電機</x:v>
      </x:c>
      <x:c r="V2434" s="54" t="n">
        <x:v>0.1736</x:v>
      </x:c>
      <x:c r="W2434" s="50" t="str">
        <x:v>税 所 幸 一</x:v>
      </x:c>
      <x:c r="X2434" s="50" t="b">
        <x:f>AND(COUNT(L2434:O2434)=4,L2434&gt;='設定'!$B$6,M2434&gt;='設定'!$B$6,N2434&gt;='設定'!$B$6,O2434&gt;='設定'!$B$6)</x:f>
        <x:v>0</x:v>
      </x:c>
      <x:c r="Y2434" s="50" t="b">
        <x:f>AND(COUNT(G2434:K2434)=5,P2434&gt;='設定'!$B$7)</x:f>
        <x:v>0</x:v>
      </x:c>
      <x:c r="Z2434" s="50" t="b">
        <x:f>AND(ISNUMBER(R2434),R2434&gt;='設定'!$B$8)</x:f>
        <x:v>0</x:v>
      </x:c>
      <x:c r="AA2434" s="50" t="b">
        <x:f>AND(ISNUMBER(S2434),S2434&gt;=DATE(YEAR('設定'!$B$10)-'設定'!$B$9,MONTH('設定'!$B$10),DAY('設定'!$B$10)))</x:f>
        <x:v>0</x:v>
      </x:c>
      <x:c r="AB2434" s="55" t="b">
        <x:v>0</x:v>
      </x:c>
      <x:c r="AC2434" s="55" t="b">
        <x:v>0</x:v>
      </x:c>
      <x:c r="AD2434" s="50" t="n">
        <x:f>IF(X2434,1,0)+IF(Z2434,1,0)+IF(AA2434,1,0)+IF(AB2434,1,0)</x:f>
        <x:v>0</x:v>
      </x:c>
      <x:c r="AE2434" s="50" t="n">
        <x:f>IF(Y2434,1,0)+IF(Z2434,1,0)+IF(AA2434,1,0)+IF(AB2434,1,0)</x:f>
        <x:v>0</x:v>
      </x:c>
      <x:c r="AF2434" s="50" t="n">
        <x:f>IF(Y2434,1,0)+IF(Z2434,1,0)+IF(AA2434,1,0)+IF(AC2434,1,0)</x:f>
        <x:v>0</x:v>
      </x:c>
      <x:c r="AG2434" s="53" t="n">
        <x:v>44348</x:v>
      </x:c>
      <x:c r="AH2434" s="50" t="str">
        <x:v>S100W6D6</x:v>
      </x:c>
      <x:c r="AI2434" s="50" t="str">
        <x:v>NetSalesSummaryOfBusinessResults</x:v>
      </x:c>
      <x:c r="AJ2434" s="50" t="str">
        <x:v>OperatingIncome</x:v>
      </x:c>
      <x:c r="AK2434" s="53" t="n">
        <x:v>45747</x:v>
      </x:c>
      <x:c r="AL2434" s="50" t="str">
        <x:v>365/365/365/366/365</x:v>
      </x:c>
      <x:c r="AM2434" s="51" t="n">
        <x:v>15149600</x:v>
      </x:c>
      <x:c r="AN2434" s="51" t="n">
        <x:v>2774</x:v>
      </x:c>
      <x:c r="AO2434" s="51" t="n">
        <x:f>IFERROR(AM2434*AN2434,"")</x:f>
        <x:v>42024990400</x:v>
      </x:c>
      <x:c r="AP2434" s="56" t="n">
        <x:f>IFERROR(AO2434/(K2434*1000000),"")</x:f>
        <x:v>1.2600440873111058</x:v>
      </x:c>
      <x:c r="AQ2434" s="57" t="n">
        <x:v>27735658.333333332</x:v>
      </x:c>
      <x:c r="AR2434" s="52" t="n">
        <x:v>0.2767508977959698</x:v>
      </x:c>
      <x:c r="AS2434" s="52" t="n">
        <x:v>-0.3672130854941378</x:v>
      </x:c>
      <x:c r="AT2434" s="55" t="b">
        <x:v>1</x:v>
      </x:c>
      <x:c r="AU2434" s="50"/>
      <x:c r="AV2434" s="58" t="n">
        <x:v>0.4274247936788034</x:v>
      </x:c>
      <x:c r="AW2434" s="50" t="n">
        <x:v>157</x:v>
      </x:c>
      <x:c r="AX2434" s="50" t="str">
        <x:v>Discovery</x:v>
      </x:c>
      <x:c r="AY2434" s="50" t="str">
        <x:v>目立つ機械的警告なし（定性確認は別途必要）</x:v>
      </x:c>
      <x:c r="AZ2434" s="59" t="str">
        <x:v>2025-06-26 14:46</x:v>
      </x:c>
      <x:c r="BA2434" s="53" t="n">
        <x:v>31747</x:v>
      </x:c>
      <x:c r="BB2434" s="50"/>
      <x:c r="BC2434" s="50"/>
      <x:c r="BD2434" s="50"/>
    </x:row>
    <x:row r="2435">
      <x:c r="A2435" s="50" t="n">
        <x:v>2434</x:v>
      </x:c>
      <x:c r="B2435" s="50" t="str">
        <x:v>4188</x:v>
      </x:c>
      <x:c r="C2435" s="50" t="str">
        <x:v>4188.T</x:v>
      </x:c>
      <x:c r="D2435" s="50" t="str">
        <x:v>Mitsubishi Chemical Group Corporation</x:v>
      </x:c>
      <x:c r="E2435" s="50" t="str">
        <x:v>Prime Market (Domestic)</x:v>
      </x:c>
      <x:c r="F2435" s="50" t="str">
        <x:v>Chemicals</x:v>
      </x:c>
      <x:c r="G2435" s="51" t="n">
        <x:v>3257535</x:v>
      </x:c>
      <x:c r="H2435" s="51" t="n">
        <x:v>3976948</x:v>
      </x:c>
      <x:c r="I2435" s="51" t="n">
        <x:v>4634532</x:v>
      </x:c>
      <x:c r="J2435" s="51" t="n">
        <x:v>4387218</x:v>
      </x:c>
      <x:c r="K2435" s="51" t="n">
        <x:v>4407405</x:v>
      </x:c>
      <x:c r="L2435" s="52" t="n">
        <x:f>IFERROR(H2435/G2435-1,"")</x:f>
        <x:v>0.22084582360588612</x:v>
      </x:c>
      <x:c r="M2435" s="52" t="n">
        <x:f>IFERROR(I2435/H2435-1,"")</x:f>
        <x:v>0.16534890574380157</x:v>
      </x:c>
      <x:c r="N2435" s="52" t="n">
        <x:f>IFERROR(J2435/I2435-1,"")</x:f>
        <x:v>-0.05336331694332885</x:v>
      </x:c>
      <x:c r="O2435" s="52" t="n">
        <x:f>IFERROR(K2435/J2435-1,"")</x:f>
        <x:v>0.004601321384075208</x:v>
      </x:c>
      <x:c r="P2435" s="52" t="n">
        <x:f>IFERROR((K2435/G2435)^(1/4)-1,"")</x:f>
        <x:v>0.0785082395302159</x:v>
      </x:c>
      <x:c r="Q2435" s="51" t="n">
        <x:v>196694</x:v>
      </x:c>
      <x:c r="R2435" s="52" t="n">
        <x:f>IFERROR(Q2435/K2435,"")</x:f>
        <x:v>0.04462807479684758</x:v>
      </x:c>
      <x:c r="S2435" s="53" t="n">
        <x:v>44348</x:v>
      </x:c>
      <x:c r="T2435" s="50" t="str">
        <x:v>not_identified_before_local_window</x:v>
      </x:c>
      <x:c r="U2435" s="50" t="str">
        <x:v>日本マスタートラスト信託銀行株式会社信託口</x:v>
      </x:c>
      <x:c r="V2435" s="54" t="n">
        <x:v>0.1648</x:v>
      </x:c>
      <x:c r="W2435" s="50"/>
      <x:c r="X2435" s="50" t="b">
        <x:f>AND(COUNT(L2435:O2435)=4,L2435&gt;='設定'!$B$6,M2435&gt;='設定'!$B$6,N2435&gt;='設定'!$B$6,O2435&gt;='設定'!$B$6)</x:f>
        <x:v>0</x:v>
      </x:c>
      <x:c r="Y2435" s="50" t="b">
        <x:f>AND(COUNT(G2435:K2435)=5,P2435&gt;='設定'!$B$7)</x:f>
        <x:v>0</x:v>
      </x:c>
      <x:c r="Z2435" s="50" t="b">
        <x:f>AND(ISNUMBER(R2435),R2435&gt;='設定'!$B$8)</x:f>
        <x:v>0</x:v>
      </x:c>
      <x:c r="AA2435" s="50" t="b">
        <x:f>AND(ISNUMBER(S2435),S2435&gt;=DATE(YEAR('設定'!$B$10)-'設定'!$B$9,MONTH('設定'!$B$10),DAY('設定'!$B$10)))</x:f>
        <x:v>0</x:v>
      </x:c>
      <x:c r="AB2435" s="55" t="b">
        <x:v>0</x:v>
      </x:c>
      <x:c r="AC2435" s="55" t="b">
        <x:v>0</x:v>
      </x:c>
      <x:c r="AD2435" s="50" t="n">
        <x:f>IF(X2435,1,0)+IF(Z2435,1,0)+IF(AA2435,1,0)+IF(AB2435,1,0)</x:f>
        <x:v>0</x:v>
      </x:c>
      <x:c r="AE2435" s="50" t="n">
        <x:f>IF(Y2435,1,0)+IF(Z2435,1,0)+IF(AA2435,1,0)+IF(AB2435,1,0)</x:f>
        <x:v>0</x:v>
      </x:c>
      <x:c r="AF2435" s="50" t="n">
        <x:f>IF(Y2435,1,0)+IF(Z2435,1,0)+IF(AA2435,1,0)+IF(AC2435,1,0)</x:f>
        <x:v>0</x:v>
      </x:c>
      <x:c r="AG2435" s="53" t="n">
        <x:v>44348</x:v>
      </x:c>
      <x:c r="AH2435" s="50" t="str">
        <x:v>S100W27P</x:v>
      </x:c>
      <x:c r="AI2435" s="50" t="str">
        <x:v>RevenueIFRSSummaryOfBusinessResults</x:v>
      </x:c>
      <x:c r="AJ2435" s="50" t="str">
        <x:v>OperatingProfitLossIFRS</x:v>
      </x:c>
      <x:c r="AK2435" s="53" t="n">
        <x:v>45747</x:v>
      </x:c>
      <x:c r="AL2435" s="50" t="str">
        <x:v>365/365/365/366/365</x:v>
      </x:c>
      <x:c r="AM2435" s="51" t="n">
        <x:v>1424766507</x:v>
      </x:c>
      <x:c r="AN2435" s="51" t="n">
        <x:v>1091.5</x:v>
      </x:c>
      <x:c r="AO2435" s="51" t="n">
        <x:f>IFERROR(AM2435*AN2435,"")</x:f>
        <x:v>1555132642390.5</x:v>
      </x:c>
      <x:c r="AP2435" s="56" t="n">
        <x:f>IFERROR(AO2435/(K2435*1000000),"")</x:f>
        <x:v>0.35284541411340686</x:v>
      </x:c>
      <x:c r="AQ2435" s="57" t="n">
        <x:v>7907529005.438538</x:v>
      </x:c>
      <x:c r="AR2435" s="52" t="n">
        <x:v>0.2894699923401045</x:v>
      </x:c>
      <x:c r="AS2435" s="52" t="n">
        <x:v>-0.3439968601498072</x:v>
      </x:c>
      <x:c r="AT2435" s="55" t="b">
        <x:v>0</x:v>
      </x:c>
      <x:c r="AU2435" s="50" t="str">
        <x:v>missing_financial_data</x:v>
      </x:c>
      <x:c r="AV2435" s="58" t="n">
        <x:v>0.5532875161634914</x:v>
      </x:c>
      <x:c r="AW2435" s="50" t="n">
        <x:v>51</x:v>
      </x:c>
      <x:c r="AX2435" s="50" t="str">
        <x:v>Core Moat</x:v>
      </x:c>
      <x:c r="AY2435" s="50" t="str">
        <x:v>既存適格性フィルター不通過: missing_financial_data</x:v>
      </x:c>
      <x:c r="AZ2435" s="59" t="str">
        <x:v>2025-06-23 15:05</x:v>
      </x:c>
      <x:c r="BA2435" s="53"/>
      <x:c r="BB2435" s="50"/>
      <x:c r="BC2435" s="50"/>
      <x:c r="BD2435" s="50" t="str">
        <x:v>TOPIX Large70</x:v>
      </x:c>
    </x:row>
    <x:row r="2436">
      <x:c r="A2436" s="50" t="n">
        <x:v>2435</x:v>
      </x:c>
      <x:c r="B2436" s="50" t="str">
        <x:v>4072</x:v>
      </x:c>
      <x:c r="C2436" s="50" t="str">
        <x:v>4072.T</x:v>
      </x:c>
      <x:c r="D2436" s="50" t="str">
        <x:v>Densan System Holdings Co.,Ltd.</x:v>
      </x:c>
      <x:c r="E2436" s="50" t="str">
        <x:v>Prime Market (Domestic)</x:v>
      </x:c>
      <x:c r="F2436" s="50" t="str">
        <x:v>Information &amp; Communication</x:v>
      </x:c>
      <x:c r="G2436" s="51" t="n">
        <x:v>50356</x:v>
      </x:c>
      <x:c r="H2436" s="51" t="n">
        <x:v>53479</x:v>
      </x:c>
      <x:c r="I2436" s="51" t="n">
        <x:v>59591</x:v>
      </x:c>
      <x:c r="J2436" s="51" t="n">
        <x:v>61256</x:v>
      </x:c>
      <x:c r="K2436" s="51" t="n">
        <x:v>68131</x:v>
      </x:c>
      <x:c r="L2436" s="52" t="n">
        <x:f>IFERROR(H2436/G2436-1,"")</x:f>
        <x:v>0.06201842878703623</x:v>
      </x:c>
      <x:c r="M2436" s="52" t="n">
        <x:f>IFERROR(I2436/H2436-1,"")</x:f>
        <x:v>0.11428785130612007</x:v>
      </x:c>
      <x:c r="N2436" s="52" t="n">
        <x:f>IFERROR(J2436/I2436-1,"")</x:f>
        <x:v>0.027940460807840184</x:v>
      </x:c>
      <x:c r="O2436" s="52" t="n">
        <x:f>IFERROR(K2436/J2436-1,"")</x:f>
        <x:v>0.11223390361760477</x:v>
      </x:c>
      <x:c r="P2436" s="52" t="n">
        <x:f>IFERROR((K2436/G2436)^(1/4)-1,"")</x:f>
        <x:v>0.07850803410195883</x:v>
      </x:c>
      <x:c r="Q2436" s="51" t="n">
        <x:v>3624</x:v>
      </x:c>
      <x:c r="R2436" s="52" t="n">
        <x:f>IFERROR(Q2436/K2436,"")</x:f>
        <x:v>0.05319164550645081</x:v>
      </x:c>
      <x:c r="S2436" s="53" t="n">
        <x:v>39722</x:v>
      </x:c>
      <x:c r="T2436" s="50" t="str">
        <x:v>EDINET_company_history</x:v>
      </x:c>
      <x:c r="U2436" s="50" t="str">
        <x:v>株式会社十六フィナンシャルグループ</x:v>
      </x:c>
      <x:c r="V2436" s="54" t="n">
        <x:v>0.0824</x:v>
      </x:c>
      <x:c r="W2436" s="50" t="str">
        <x:v>小林 領司</x:v>
      </x:c>
      <x:c r="X2436" s="50" t="b">
        <x:f>AND(COUNT(L2436:O2436)=4,L2436&gt;='設定'!$B$6,M2436&gt;='設定'!$B$6,N2436&gt;='設定'!$B$6,O2436&gt;='設定'!$B$6)</x:f>
        <x:v>0</x:v>
      </x:c>
      <x:c r="Y2436" s="50" t="b">
        <x:f>AND(COUNT(G2436:K2436)=5,P2436&gt;='設定'!$B$7)</x:f>
        <x:v>0</x:v>
      </x:c>
      <x:c r="Z2436" s="50" t="b">
        <x:f>AND(ISNUMBER(R2436),R2436&gt;='設定'!$B$8)</x:f>
        <x:v>0</x:v>
      </x:c>
      <x:c r="AA2436" s="50" t="b">
        <x:f>AND(ISNUMBER(S2436),S2436&gt;=DATE(YEAR('設定'!$B$10)-'設定'!$B$9,MONTH('設定'!$B$10),DAY('設定'!$B$10)))</x:f>
        <x:v>0</x:v>
      </x:c>
      <x:c r="AB2436" s="55" t="b">
        <x:v>0</x:v>
      </x:c>
      <x:c r="AC2436" s="55" t="b">
        <x:v>0</x:v>
      </x:c>
      <x:c r="AD2436" s="50" t="n">
        <x:f>IF(X2436,1,0)+IF(Z2436,1,0)+IF(AA2436,1,0)+IF(AB2436,1,0)</x:f>
        <x:v>0</x:v>
      </x:c>
      <x:c r="AE2436" s="50" t="n">
        <x:f>IF(Y2436,1,0)+IF(Z2436,1,0)+IF(AA2436,1,0)+IF(AB2436,1,0)</x:f>
        <x:v>0</x:v>
      </x:c>
      <x:c r="AF2436" s="50" t="n">
        <x:f>IF(Y2436,1,0)+IF(Z2436,1,0)+IF(AA2436,1,0)+IF(AC2436,1,0)</x:f>
        <x:v>0</x:v>
      </x:c>
      <x:c r="AG2436" s="53" t="n">
        <x:v>44378</x:v>
      </x:c>
      <x:c r="AH2436" s="50" t="str">
        <x:v>S100XSJW</x:v>
      </x:c>
      <x:c r="AI2436" s="50" t="str">
        <x:v>NetSalesSummaryOfBusinessResults</x:v>
      </x:c>
      <x:c r="AJ2436" s="50" t="str">
        <x:v>OperatingIncome</x:v>
      </x:c>
      <x:c r="AK2436" s="53" t="n">
        <x:v>46022</x:v>
      </x:c>
      <x:c r="AL2436" s="50" t="str">
        <x:v>365/365/365/366/365</x:v>
      </x:c>
      <x:c r="AM2436" s="51" t="n">
        <x:v>10797241</x:v>
      </x:c>
      <x:c r="AN2436" s="51" t="n">
        <x:v>2997</x:v>
      </x:c>
      <x:c r="AO2436" s="51" t="n">
        <x:f>IFERROR(AM2436*AN2436,"")</x:f>
        <x:v>32359331277</x:v>
      </x:c>
      <x:c r="AP2436" s="56" t="n">
        <x:f>IFERROR(AO2436/(K2436*1000000),"")</x:f>
        <x:v>0.47495752707284494</x:v>
      </x:c>
      <x:c r="AQ2436" s="57" t="n">
        <x:v>155785166.66666666</x:v>
      </x:c>
      <x:c r="AR2436" s="52" t="n">
        <x:v>0.3769514131240095</x:v>
      </x:c>
      <x:c r="AS2436" s="52" t="n">
        <x:v>-0.4172473132176869</x:v>
      </x:c>
      <x:c r="AT2436" s="55" t="b">
        <x:v>1</x:v>
      </x:c>
      <x:c r="AU2436" s="50"/>
      <x:c r="AV2436" s="58" t="n">
        <x:v>0.0046401043292362</x:v>
      </x:c>
      <x:c r="AW2436" s="50" t="n">
        <x:v>1829</x:v>
      </x:c>
      <x:c r="AX2436" s="50" t="str">
        <x:v>Future Moat</x:v>
      </x:c>
      <x:c r="AY2436" s="50" t="str">
        <x:v>目立つ機械的警告なし（定性確認は別途必要）</x:v>
      </x:c>
      <x:c r="AZ2436" s="59" t="str">
        <x:v>2026-03-24 09:43</x:v>
      </x:c>
      <x:c r="BA2436" s="53" t="n">
        <x:v>39722</x:v>
      </x:c>
      <x:c r="BB2436" s="50"/>
      <x:c r="BC2436" s="50"/>
      <x:c r="BD2436" s="50" t="str">
        <x:v>TOPIX Small 2</x:v>
      </x:c>
    </x:row>
    <x:row r="2437">
      <x:c r="A2437" s="50" t="n">
        <x:v>2436</x:v>
      </x:c>
      <x:c r="B2437" s="50" t="str">
        <x:v>5976</x:v>
      </x:c>
      <x:c r="C2437" s="50" t="str">
        <x:v>5976.T</x:v>
      </x:c>
      <x:c r="D2437" s="50" t="str">
        <x:v>Neturen Co.,Ltd.</x:v>
      </x:c>
      <x:c r="E2437" s="50" t="str">
        <x:v>Prime Market (Domestic)</x:v>
      </x:c>
      <x:c r="F2437" s="50" t="str">
        <x:v>Metal Products</x:v>
      </x:c>
      <x:c r="G2437" s="51" t="n">
        <x:v>42567</x:v>
      </x:c>
      <x:c r="H2437" s="51" t="n">
        <x:v>53004</x:v>
      </x:c>
      <x:c r="I2437" s="51" t="n">
        <x:v>57524</x:v>
      </x:c>
      <x:c r="J2437" s="51" t="n">
        <x:v>57205</x:v>
      </x:c>
      <x:c r="K2437" s="51" t="n">
        <x:v>57563</x:v>
      </x:c>
      <x:c r="L2437" s="52" t="n">
        <x:f>IFERROR(H2437/G2437-1,"")</x:f>
        <x:v>0.24518993586581161</x:v>
      </x:c>
      <x:c r="M2437" s="52" t="n">
        <x:f>IFERROR(I2437/H2437-1,"")</x:f>
        <x:v>0.08527658289940376</x:v>
      </x:c>
      <x:c r="N2437" s="52" t="n">
        <x:f>IFERROR(J2437/I2437-1,"")</x:f>
        <x:v>-0.005545511438703854</x:v>
      </x:c>
      <x:c r="O2437" s="52" t="n">
        <x:f>IFERROR(K2437/J2437-1,"")</x:f>
        <x:v>0.006258194213792478</x:v>
      </x:c>
      <x:c r="P2437" s="52" t="n">
        <x:f>IFERROR((K2437/G2437)^(1/4)-1,"")</x:f>
        <x:v>0.07836949527004955</x:v>
      </x:c>
      <x:c r="Q2437" s="51" t="n">
        <x:v>1617</x:v>
      </x:c>
      <x:c r="R2437" s="52" t="n">
        <x:f>IFERROR(Q2437/K2437,"")</x:f>
        <x:v>0.028090961207720238</x:v>
      </x:c>
      <x:c r="S2437" s="53" t="n">
        <x:v>23468</x:v>
      </x:c>
      <x:c r="T2437" s="50" t="str">
        <x:v>EDINET_company_history</x:v>
      </x:c>
      <x:c r="U2437" s="50" t="str">
        <x:v>日本マスタートラスト信託銀行株式会社(信託口)</x:v>
      </x:c>
      <x:c r="V2437" s="54" t="n">
        <x:v>0.1168</x:v>
      </x:c>
      <x:c r="W2437" s="50" t="str">
        <x:v>大宮 克己</x:v>
      </x:c>
      <x:c r="X2437" s="50" t="b">
        <x:f>AND(COUNT(L2437:O2437)=4,L2437&gt;='設定'!$B$6,M2437&gt;='設定'!$B$6,N2437&gt;='設定'!$B$6,O2437&gt;='設定'!$B$6)</x:f>
        <x:v>0</x:v>
      </x:c>
      <x:c r="Y2437" s="50" t="b">
        <x:f>AND(COUNT(G2437:K2437)=5,P2437&gt;='設定'!$B$7)</x:f>
        <x:v>0</x:v>
      </x:c>
      <x:c r="Z2437" s="50" t="b">
        <x:f>AND(ISNUMBER(R2437),R2437&gt;='設定'!$B$8)</x:f>
        <x:v>0</x:v>
      </x:c>
      <x:c r="AA2437" s="50" t="b">
        <x:f>AND(ISNUMBER(S2437),S2437&gt;=DATE(YEAR('設定'!$B$10)-'設定'!$B$9,MONTH('設定'!$B$10),DAY('設定'!$B$10)))</x:f>
        <x:v>0</x:v>
      </x:c>
      <x:c r="AB2437" s="55" t="b">
        <x:v>0</x:v>
      </x:c>
      <x:c r="AC2437" s="55" t="b">
        <x:v>0</x:v>
      </x:c>
      <x:c r="AD2437" s="50" t="n">
        <x:f>IF(X2437,1,0)+IF(Z2437,1,0)+IF(AA2437,1,0)+IF(AB2437,1,0)</x:f>
        <x:v>0</x:v>
      </x:c>
      <x:c r="AE2437" s="50" t="n">
        <x:f>IF(Y2437,1,0)+IF(Z2437,1,0)+IF(AA2437,1,0)+IF(AB2437,1,0)</x:f>
        <x:v>0</x:v>
      </x:c>
      <x:c r="AF2437" s="50" t="n">
        <x:f>IF(Y2437,1,0)+IF(Z2437,1,0)+IF(AA2437,1,0)+IF(AC2437,1,0)</x:f>
        <x:v>0</x:v>
      </x:c>
      <x:c r="AG2437" s="53" t="n">
        <x:v>44348</x:v>
      </x:c>
      <x:c r="AH2437" s="50" t="str">
        <x:v>S100W6ZZ</x:v>
      </x:c>
      <x:c r="AI2437" s="50" t="str">
        <x:v>NetSalesSummaryOfBusinessResults</x:v>
      </x:c>
      <x:c r="AJ2437" s="50" t="str">
        <x:v>OperatingIncome</x:v>
      </x:c>
      <x:c r="AK2437" s="53" t="n">
        <x:v>45747</x:v>
      </x:c>
      <x:c r="AL2437" s="50" t="str">
        <x:v>365/365/365/366/365</x:v>
      </x:c>
      <x:c r="AM2437" s="51" t="n">
        <x:v>34293300</x:v>
      </x:c>
      <x:c r="AN2437" s="51" t="n">
        <x:v>1269</x:v>
      </x:c>
      <x:c r="AO2437" s="51" t="n">
        <x:f>IFERROR(AM2437*AN2437,"")</x:f>
        <x:v>43518197700</x:v>
      </x:c>
      <x:c r="AP2437" s="56" t="n">
        <x:f>IFERROR(AO2437/(K2437*1000000),"")</x:f>
        <x:v>0.7560098969824366</x:v>
      </x:c>
      <x:c r="AQ2437" s="57" t="n">
        <x:v>132849148.33333331</x:v>
      </x:c>
      <x:c r="AR2437" s="52" t="n">
        <x:v>0.2613936202484049</x:v>
      </x:c>
      <x:c r="AS2437" s="52" t="n">
        <x:v>-0.2426087070549054</x:v>
      </x:c>
      <x:c r="AT2437" s="55" t="b">
        <x:v>1</x:v>
      </x:c>
      <x:c r="AU2437" s="50"/>
      <x:c r="AV2437" s="58" t="n">
        <x:v>0.1636916721925761</x:v>
      </x:c>
      <x:c r="AW2437" s="50" t="n">
        <x:v>880</x:v>
      </x:c>
      <x:c r="AX2437" s="50" t="str">
        <x:v>Future Moat</x:v>
      </x:c>
      <x:c r="AY2437" s="50" t="str">
        <x:v>目立つ機械的警告なし（定性確認は別途必要）</x:v>
      </x:c>
      <x:c r="AZ2437" s="59" t="str">
        <x:v>2025-06-27 09:07</x:v>
      </x:c>
      <x:c r="BA2437" s="53" t="n">
        <x:v>23468</x:v>
      </x:c>
      <x:c r="BB2437" s="50"/>
      <x:c r="BC2437" s="50"/>
      <x:c r="BD2437" s="50" t="str">
        <x:v>TOPIX Small 2</x:v>
      </x:c>
    </x:row>
    <x:row r="2438">
      <x:c r="A2438" s="50" t="n">
        <x:v>2437</x:v>
      </x:c>
      <x:c r="B2438" s="50" t="str">
        <x:v>2587</x:v>
      </x:c>
      <x:c r="C2438" s="50" t="str">
        <x:v>2587.T</x:v>
      </x:c>
      <x:c r="D2438" s="50" t="str">
        <x:v>Suntory Beverage &amp; Food Limited</x:v>
      </x:c>
      <x:c r="E2438" s="50" t="str">
        <x:v>Prime Market (Domestic)</x:v>
      </x:c>
      <x:c r="F2438" s="50" t="str">
        <x:v>Foods</x:v>
      </x:c>
      <x:c r="G2438" s="51" t="n">
        <x:v>1268917</x:v>
      </x:c>
      <x:c r="H2438" s="51" t="n">
        <x:v>1450397</x:v>
      </x:c>
      <x:c r="I2438" s="51" t="n">
        <x:v>1591722</x:v>
      </x:c>
      <x:c r="J2438" s="51" t="n">
        <x:v>1696765</x:v>
      </x:c>
      <x:c r="K2438" s="51" t="n">
        <x:v>1715438</x:v>
      </x:c>
      <x:c r="L2438" s="52" t="n">
        <x:f>IFERROR(H2438/G2438-1,"")</x:f>
        <x:v>0.14301959860258795</x:v>
      </x:c>
      <x:c r="M2438" s="52" t="n">
        <x:f>IFERROR(I2438/H2438-1,"")</x:f>
        <x:v>0.09743883915920959</x:v>
      </x:c>
      <x:c r="N2438" s="52" t="n">
        <x:f>IFERROR(J2438/I2438-1,"")</x:f>
        <x:v>0.0659933078766266</x:v>
      </x:c>
      <x:c r="O2438" s="52" t="n">
        <x:f>IFERROR(K2438/J2438-1,"")</x:f>
        <x:v>0.011005059628174774</x:v>
      </x:c>
      <x:c r="P2438" s="52" t="n">
        <x:f>IFERROR((K2438/G2438)^(1/4)-1,"")</x:f>
        <x:v>0.078289689671182</x:v>
      </x:c>
      <x:c r="Q2438" s="51" t="n">
        <x:v>148739</x:v>
      </x:c>
      <x:c r="R2438" s="52" t="n">
        <x:f>IFERROR(Q2438/K2438,"")</x:f>
        <x:v>0.08670613569245872</x:v>
      </x:c>
      <x:c r="S2438" s="53" t="n">
        <x:v>41456</x:v>
      </x:c>
      <x:c r="T2438" s="50" t="str">
        <x:v>EDINET_company_history</x:v>
      </x:c>
      <x:c r="U2438" s="50" t="str">
        <x:v>サントリーホールディングス株式会社</x:v>
      </x:c>
      <x:c r="V2438" s="54" t="n">
        <x:v>0.5948</x:v>
      </x:c>
      <x:c r="W2438" s="50" t="str">
        <x:v>小野 真紀子 / 内貴 八郎</x:v>
      </x:c>
      <x:c r="X2438" s="50" t="b">
        <x:f>AND(COUNT(L2438:O2438)=4,L2438&gt;='設定'!$B$6,M2438&gt;='設定'!$B$6,N2438&gt;='設定'!$B$6,O2438&gt;='設定'!$B$6)</x:f>
        <x:v>0</x:v>
      </x:c>
      <x:c r="Y2438" s="50" t="b">
        <x:f>AND(COUNT(G2438:K2438)=5,P2438&gt;='設定'!$B$7)</x:f>
        <x:v>0</x:v>
      </x:c>
      <x:c r="Z2438" s="50" t="b">
        <x:f>AND(ISNUMBER(R2438),R2438&gt;='設定'!$B$8)</x:f>
        <x:v>0</x:v>
      </x:c>
      <x:c r="AA2438" s="50" t="b">
        <x:f>AND(ISNUMBER(S2438),S2438&gt;=DATE(YEAR('設定'!$B$10)-'設定'!$B$9,MONTH('設定'!$B$10),DAY('設定'!$B$10)))</x:f>
        <x:v>0</x:v>
      </x:c>
      <x:c r="AB2438" s="55" t="b">
        <x:v>0</x:v>
      </x:c>
      <x:c r="AC2438" s="55" t="b">
        <x:v>0</x:v>
      </x:c>
      <x:c r="AD2438" s="50" t="n">
        <x:f>IF(X2438,1,0)+IF(Z2438,1,0)+IF(AA2438,1,0)+IF(AB2438,1,0)</x:f>
        <x:v>0</x:v>
      </x:c>
      <x:c r="AE2438" s="50" t="n">
        <x:f>IF(Y2438,1,0)+IF(Z2438,1,0)+IF(AA2438,1,0)+IF(AB2438,1,0)</x:f>
        <x:v>0</x:v>
      </x:c>
      <x:c r="AF2438" s="50" t="n">
        <x:f>IF(Y2438,1,0)+IF(Z2438,1,0)+IF(AA2438,1,0)+IF(AC2438,1,0)</x:f>
        <x:v>0</x:v>
      </x:c>
      <x:c r="AG2438" s="53" t="n">
        <x:v>44348</x:v>
      </x:c>
      <x:c r="AH2438" s="50" t="str">
        <x:v>S100XSOA</x:v>
      </x:c>
      <x:c r="AI2438" s="50" t="str">
        <x:v>RevenueIFRSSummaryOfBusinessResults</x:v>
      </x:c>
      <x:c r="AJ2438" s="50" t="str">
        <x:v>OperatingProfitLossIFRS</x:v>
      </x:c>
      <x:c r="AK2438" s="53" t="n">
        <x:v>46022</x:v>
      </x:c>
      <x:c r="AL2438" s="50" t="str">
        <x:v>365/365/365/366/365</x:v>
      </x:c>
      <x:c r="AM2438" s="51" t="n">
        <x:v>308999100</x:v>
      </x:c>
      <x:c r="AN2438" s="51" t="n">
        <x:v>4327</x:v>
      </x:c>
      <x:c r="AO2438" s="51" t="n">
        <x:f>IFERROR(AM2438*AN2438,"")</x:f>
        <x:v>1337039105700</x:v>
      </x:c>
      <x:c r="AP2438" s="56" t="n">
        <x:f>IFERROR(AO2438/(K2438*1000000),"")</x:f>
        <x:v>0.779415581151869</x:v>
      </x:c>
      <x:c r="AQ2438" s="57" t="n">
        <x:v>4097920073.3333335</x:v>
      </x:c>
      <x:c r="AR2438" s="52" t="n">
        <x:v>0.2314988754861752</x:v>
      </x:c>
      <x:c r="AS2438" s="52" t="n">
        <x:v>-0.260145898756454</x:v>
      </x:c>
      <x:c r="AT2438" s="55" t="b">
        <x:v>0</x:v>
      </x:c>
      <x:c r="AU2438" s="50" t="str">
        <x:v>missing_financial_data</x:v>
      </x:c>
      <x:c r="AV2438" s="58" t="n">
        <x:v>0.0873687481757806</x:v>
      </x:c>
      <x:c r="AW2438" s="50" t="n">
        <x:v>1312</x:v>
      </x:c>
      <x:c r="AX2438" s="50" t="str">
        <x:v>Core Moat</x:v>
      </x:c>
      <x:c r="AY2438" s="50" t="str">
        <x:v>既存適格性フィルター不通過: missing_financial_data</x:v>
      </x:c>
      <x:c r="AZ2438" s="59" t="str">
        <x:v>2026-03-23 13:44</x:v>
      </x:c>
      <x:c r="BA2438" s="53" t="n">
        <x:v>41456</x:v>
      </x:c>
      <x:c r="BB2438" s="50"/>
      <x:c r="BC2438" s="50"/>
      <x:c r="BD2438" s="50" t="str">
        <x:v>TOPIX Mid400</x:v>
      </x:c>
    </x:row>
    <x:row r="2439">
      <x:c r="A2439" s="50" t="n">
        <x:v>2438</x:v>
      </x:c>
      <x:c r="B2439" s="50" t="str">
        <x:v>1833</x:v>
      </x:c>
      <x:c r="C2439" s="50" t="str">
        <x:v>1833.T</x:v>
      </x:c>
      <x:c r="D2439" s="50" t="str">
        <x:v>OKUMURA CORPORATION</x:v>
      </x:c>
      <x:c r="E2439" s="50" t="str">
        <x:v>Prime Market (Domestic)</x:v>
      </x:c>
      <x:c r="F2439" s="50" t="str">
        <x:v>Construction</x:v>
      </x:c>
      <x:c r="G2439" s="51" t="n">
        <x:v>220712</x:v>
      </x:c>
      <x:c r="H2439" s="51" t="n">
        <x:v>242458</x:v>
      </x:c>
      <x:c r="I2439" s="51" t="n">
        <x:v>249442</x:v>
      </x:c>
      <x:c r="J2439" s="51" t="n">
        <x:v>288146</x:v>
      </x:c>
      <x:c r="K2439" s="51" t="n">
        <x:v>298222</x:v>
      </x:c>
      <x:c r="L2439" s="52" t="n">
        <x:f>IFERROR(H2439/G2439-1,"")</x:f>
        <x:v>0.09852658668309844</x:v>
      </x:c>
      <x:c r="M2439" s="52" t="n">
        <x:f>IFERROR(I2439/H2439-1,"")</x:f>
        <x:v>0.028804988905295037</x:v>
      </x:c>
      <x:c r="N2439" s="52" t="n">
        <x:f>IFERROR(J2439/I2439-1,"")</x:f>
        <x:v>0.15516232230338112</x:v>
      </x:c>
      <x:c r="O2439" s="52" t="n">
        <x:f>IFERROR(K2439/J2439-1,"")</x:f>
        <x:v>0.034968384083069015</x:v>
      </x:c>
      <x:c r="P2439" s="52" t="n">
        <x:f>IFERROR((K2439/G2439)^(1/4)-1,"")</x:f>
        <x:v>0.0781481277576519</x:v>
      </x:c>
      <x:c r="Q2439" s="51" t="n">
        <x:v>9731</x:v>
      </x:c>
      <x:c r="R2439" s="52" t="n">
        <x:f>IFERROR(Q2439/K2439,"")</x:f>
        <x:v>0.03263005412075568</x:v>
      </x:c>
      <x:c r="S2439" s="53" t="n">
        <x:v>22890</x:v>
      </x:c>
      <x:c r="T2439" s="50" t="str">
        <x:v>EDINET_company_history</x:v>
      </x:c>
      <x:c r="U2439" s="50" t="str">
        <x:v>日本マスタートラスト信託銀行株式会社(信託口)</x:v>
      </x:c>
      <x:c r="V2439" s="54" t="n">
        <x:v>0.1547</x:v>
      </x:c>
      <x:c r="W2439" s="50" t="str">
        <x:v>奥 村 太加典 / 金 重 昌 宏 / 小 西 邦 武 / 樫 木 正 成 / 松 島 弘 幸</x:v>
      </x:c>
      <x:c r="X2439" s="50" t="b">
        <x:f>AND(COUNT(L2439:O2439)=4,L2439&gt;='設定'!$B$6,M2439&gt;='設定'!$B$6,N2439&gt;='設定'!$B$6,O2439&gt;='設定'!$B$6)</x:f>
        <x:v>0</x:v>
      </x:c>
      <x:c r="Y2439" s="50" t="b">
        <x:f>AND(COUNT(G2439:K2439)=5,P2439&gt;='設定'!$B$7)</x:f>
        <x:v>0</x:v>
      </x:c>
      <x:c r="Z2439" s="50" t="b">
        <x:f>AND(ISNUMBER(R2439),R2439&gt;='設定'!$B$8)</x:f>
        <x:v>0</x:v>
      </x:c>
      <x:c r="AA2439" s="50" t="b">
        <x:f>AND(ISNUMBER(S2439),S2439&gt;=DATE(YEAR('設定'!$B$10)-'設定'!$B$9,MONTH('設定'!$B$10),DAY('設定'!$B$10)))</x:f>
        <x:v>0</x:v>
      </x:c>
      <x:c r="AB2439" s="55" t="b">
        <x:v>0</x:v>
      </x:c>
      <x:c r="AC2439" s="55" t="b">
        <x:v>0</x:v>
      </x:c>
      <x:c r="AD2439" s="50" t="n">
        <x:f>IF(X2439,1,0)+IF(Z2439,1,0)+IF(AA2439,1,0)+IF(AB2439,1,0)</x:f>
        <x:v>0</x:v>
      </x:c>
      <x:c r="AE2439" s="50" t="n">
        <x:f>IF(Y2439,1,0)+IF(Z2439,1,0)+IF(AA2439,1,0)+IF(AB2439,1,0)</x:f>
        <x:v>0</x:v>
      </x:c>
      <x:c r="AF2439" s="50" t="n">
        <x:f>IF(Y2439,1,0)+IF(Z2439,1,0)+IF(AA2439,1,0)+IF(AC2439,1,0)</x:f>
        <x:v>0</x:v>
      </x:c>
      <x:c r="AG2439" s="53" t="n">
        <x:v>44348</x:v>
      </x:c>
      <x:c r="AH2439" s="50" t="str">
        <x:v>S100VWHS</x:v>
      </x:c>
      <x:c r="AI2439" s="50" t="str">
        <x:v>NetSalesSummaryOfBusinessResults</x:v>
      </x:c>
      <x:c r="AJ2439" s="50" t="str">
        <x:v>OperatingIncome</x:v>
      </x:c>
      <x:c r="AK2439" s="53" t="n">
        <x:v>45747</x:v>
      </x:c>
      <x:c r="AL2439" s="50" t="str">
        <x:v>365/365/365/366/365</x:v>
      </x:c>
      <x:c r="AM2439" s="51" t="n">
        <x:v>36498226</x:v>
      </x:c>
      <x:c r="AN2439" s="51" t="n">
        <x:v>5590</x:v>
      </x:c>
      <x:c r="AO2439" s="51" t="n">
        <x:f>IFERROR(AM2439*AN2439,"")</x:f>
        <x:v>204025083340</x:v>
      </x:c>
      <x:c r="AP2439" s="56" t="n">
        <x:f>IFERROR(AO2439/(K2439*1000000),"")</x:f>
        <x:v>0.6841382706171912</x:v>
      </x:c>
      <x:c r="AQ2439" s="57" t="n">
        <x:v>669114400</x:v>
      </x:c>
      <x:c r="AR2439" s="52" t="n">
        <x:v>0.2221701791856121</x:v>
      </x:c>
      <x:c r="AS2439" s="52" t="n">
        <x:v>-0.2576889335672037</x:v>
      </x:c>
      <x:c r="AT2439" s="55" t="b">
        <x:v>0</x:v>
      </x:c>
      <x:c r="AU2439" s="50" t="str">
        <x:v>repeated_negative_operating_cf</x:v>
      </x:c>
      <x:c r="AV2439" s="58" t="n">
        <x:v>-0.016082195315852</x:v>
      </x:c>
      <x:c r="AW2439" s="50" t="n">
        <x:v>2001</x:v>
      </x:c>
      <x:c r="AX2439" s="50" t="str">
        <x:v>Transformation Moat</x:v>
      </x:c>
      <x:c r="AY2439" s="50" t="str">
        <x:v>既存適格性フィルター不通過: repeated_negative_operating_cf</x:v>
      </x:c>
      <x:c r="AZ2439" s="59" t="str">
        <x:v>2025-06-26 10:13</x:v>
      </x:c>
      <x:c r="BA2439" s="53" t="n">
        <x:v>22890</x:v>
      </x:c>
      <x:c r="BB2439" s="50"/>
      <x:c r="BC2439" s="50"/>
      <x:c r="BD2439" s="50" t="str">
        <x:v>TOPIX Small 1</x:v>
      </x:c>
    </x:row>
    <x:row r="2440">
      <x:c r="A2440" s="50" t="n">
        <x:v>2439</x:v>
      </x:c>
      <x:c r="B2440" s="50" t="str">
        <x:v>3577</x:v>
      </x:c>
      <x:c r="C2440" s="50" t="str">
        <x:v>3577.T</x:v>
      </x:c>
      <x:c r="D2440" s="50" t="str">
        <x:v>Tokai Senko K.K.</x:v>
      </x:c>
      <x:c r="E2440" s="50" t="str">
        <x:v>Standard Market(Domestic)</x:v>
      </x:c>
      <x:c r="F2440" s="50" t="str">
        <x:v>Textiles and Apparels</x:v>
      </x:c>
      <x:c r="G2440" s="51" t="n">
        <x:v>10624.564</x:v>
      </x:c>
      <x:c r="H2440" s="51" t="n">
        <x:v>11142.8</x:v>
      </x:c>
      <x:c r="I2440" s="51" t="n">
        <x:v>13057.451</x:v>
      </x:c>
      <x:c r="J2440" s="51" t="n">
        <x:v>13215.412</x:v>
      </x:c>
      <x:c r="K2440" s="51" t="n">
        <x:v>14347.362</x:v>
      </x:c>
      <x:c r="L2440" s="52" t="n">
        <x:f>IFERROR(H2440/G2440-1,"")</x:f>
        <x:v>0.048777154526058464</x:v>
      </x:c>
      <x:c r="M2440" s="52" t="n">
        <x:f>IFERROR(I2440/H2440-1,"")</x:f>
        <x:v>0.17182853501812834</x:v>
      </x:c>
      <x:c r="N2440" s="52" t="n">
        <x:f>IFERROR(J2440/I2440-1,"")</x:f>
        <x:v>0.01209738409127481</x:v>
      </x:c>
      <x:c r="O2440" s="52" t="n">
        <x:f>IFERROR(K2440/J2440-1,"")</x:f>
        <x:v>0.08565378060101336</x:v>
      </x:c>
      <x:c r="P2440" s="52" t="n">
        <x:f>IFERROR((K2440/G2440)^(1/4)-1,"")</x:f>
        <x:v>0.07799124773522847</x:v>
      </x:c>
      <x:c r="Q2440" s="51" t="n">
        <x:v>419.711</x:v>
      </x:c>
      <x:c r="R2440" s="52" t="n">
        <x:f>IFERROR(Q2440/K2440,"")</x:f>
        <x:v>0.029253531067244282</x:v>
      </x:c>
      <x:c r="S2440" s="53" t="n">
        <x:v>22555</x:v>
      </x:c>
      <x:c r="T2440" s="50" t="str">
        <x:v>EDINET_company_history</x:v>
      </x:c>
      <x:c r="U2440" s="50" t="str">
        <x:v>ミソノサービス株式会社</x:v>
      </x:c>
      <x:c r="V2440" s="54" t="n">
        <x:v>0.1831</x:v>
      </x:c>
      <x:c r="W2440" s="50" t="str">
        <x:v>鷲 裕一 / 八代 健太郎</x:v>
      </x:c>
      <x:c r="X2440" s="50" t="b">
        <x:f>AND(COUNT(L2440:O2440)=4,L2440&gt;='設定'!$B$6,M2440&gt;='設定'!$B$6,N2440&gt;='設定'!$B$6,O2440&gt;='設定'!$B$6)</x:f>
        <x:v>0</x:v>
      </x:c>
      <x:c r="Y2440" s="50" t="b">
        <x:f>AND(COUNT(G2440:K2440)=5,P2440&gt;='設定'!$B$7)</x:f>
        <x:v>0</x:v>
      </x:c>
      <x:c r="Z2440" s="50" t="b">
        <x:f>AND(ISNUMBER(R2440),R2440&gt;='設定'!$B$8)</x:f>
        <x:v>0</x:v>
      </x:c>
      <x:c r="AA2440" s="50" t="b">
        <x:f>AND(ISNUMBER(S2440),S2440&gt;=DATE(YEAR('設定'!$B$10)-'設定'!$B$9,MONTH('設定'!$B$10),DAY('設定'!$B$10)))</x:f>
        <x:v>0</x:v>
      </x:c>
      <x:c r="AB2440" s="55" t="b">
        <x:v>0</x:v>
      </x:c>
      <x:c r="AC2440" s="55" t="b">
        <x:v>0</x:v>
      </x:c>
      <x:c r="AD2440" s="50" t="n">
        <x:f>IF(X2440,1,0)+IF(Z2440,1,0)+IF(AA2440,1,0)+IF(AB2440,1,0)</x:f>
        <x:v>0</x:v>
      </x:c>
      <x:c r="AE2440" s="50" t="n">
        <x:f>IF(Y2440,1,0)+IF(Z2440,1,0)+IF(AA2440,1,0)+IF(AB2440,1,0)</x:f>
        <x:v>0</x:v>
      </x:c>
      <x:c r="AF2440" s="50" t="n">
        <x:f>IF(Y2440,1,0)+IF(Z2440,1,0)+IF(AA2440,1,0)+IF(AC2440,1,0)</x:f>
        <x:v>0</x:v>
      </x:c>
      <x:c r="AG2440" s="53" t="n">
        <x:v>44348</x:v>
      </x:c>
      <x:c r="AH2440" s="50" t="str">
        <x:v>S100W0AG</x:v>
      </x:c>
      <x:c r="AI2440" s="50" t="str">
        <x:v>NetSalesSummaryOfBusinessResults</x:v>
      </x:c>
      <x:c r="AJ2440" s="50" t="str">
        <x:v>OperatingIncome</x:v>
      </x:c>
      <x:c r="AK2440" s="53" t="n">
        <x:v>45747</x:v>
      </x:c>
      <x:c r="AL2440" s="50" t="str">
        <x:v>365/365/365/366/365</x:v>
      </x:c>
      <x:c r="AM2440" s="51" t="n">
        <x:v>3156452</x:v>
      </x:c>
      <x:c r="AN2440" s="51" t="n">
        <x:v>937</x:v>
      </x:c>
      <x:c r="AO2440" s="51" t="n">
        <x:f>IFERROR(AM2440*AN2440,"")</x:f>
        <x:v>2957595524</x:v>
      </x:c>
      <x:c r="AP2440" s="56" t="n">
        <x:f>IFERROR(AO2440/(K2440*1000000),"")</x:f>
        <x:v>0.2061421133724792</x:v>
      </x:c>
      <x:c r="AQ2440" s="57" t="n">
        <x:v>1449486.6666666667</x:v>
      </x:c>
      <x:c r="AR2440" s="52" t="n">
        <x:v>0.1933982626001451</x:v>
      </x:c>
      <x:c r="AS2440" s="52" t="n">
        <x:v>-0.4333465121328267</x:v>
      </x:c>
      <x:c r="AT2440" s="55" t="b">
        <x:v>0</x:v>
      </x:c>
      <x:c r="AU2440" s="50" t="str">
        <x:v>low_liquidity</x:v>
      </x:c>
      <x:c r="AV2440" s="58" t="n">
        <x:v>-0.0543058077411818</x:v>
      </x:c>
      <x:c r="AW2440" s="50" t="n">
        <x:v>2291</x:v>
      </x:c>
      <x:c r="AX2440" s="50" t="str">
        <x:v>Core Moat</x:v>
      </x:c>
      <x:c r="AY2440" s="50" t="str">
        <x:v>既存適格性フィルター不通過: low_liquidity / 60日平均売買代金2,000万円未満</x:v>
      </x:c>
      <x:c r="AZ2440" s="59" t="str">
        <x:v>2025-06-30 11:34</x:v>
      </x:c>
      <x:c r="BA2440" s="53" t="n">
        <x:v>22555</x:v>
      </x:c>
      <x:c r="BB2440" s="50"/>
      <x:c r="BC2440" s="50"/>
      <x:c r="BD2440" s="50"/>
    </x:row>
    <x:row r="2441">
      <x:c r="A2441" s="50" t="n">
        <x:v>2440</x:v>
      </x:c>
      <x:c r="B2441" s="50" t="str">
        <x:v>7698</x:v>
      </x:c>
      <x:c r="C2441" s="50" t="str">
        <x:v>7698.T</x:v>
      </x:c>
      <x:c r="D2441" s="50" t="str">
        <x:v>Iceco Inc.</x:v>
      </x:c>
      <x:c r="E2441" s="50" t="str">
        <x:v>Standard Market(Domestic)</x:v>
      </x:c>
      <x:c r="F2441" s="50" t="str">
        <x:v>Wholesale Trade</x:v>
      </x:c>
      <x:c r="G2441" s="51" t="n">
        <x:v>40551.298</x:v>
      </x:c>
      <x:c r="H2441" s="51" t="n">
        <x:v>42264.943</x:v>
      </x:c>
      <x:c r="I2441" s="51" t="n">
        <x:v>44886.754</x:v>
      </x:c>
      <x:c r="J2441" s="51" t="n">
        <x:v>50498.561</x:v>
      </x:c>
      <x:c r="K2441" s="51" t="n">
        <x:v>54717.434</x:v>
      </x:c>
      <x:c r="L2441" s="52" t="n">
        <x:f>IFERROR(H2441/G2441-1,"")</x:f>
        <x:v>0.04225869662667758</x:v>
      </x:c>
      <x:c r="M2441" s="52" t="n">
        <x:f>IFERROR(I2441/H2441-1,"")</x:f>
        <x:v>0.062032758449479086</x:v>
      </x:c>
      <x:c r="N2441" s="52" t="n">
        <x:f>IFERROR(J2441/I2441-1,"")</x:f>
        <x:v>0.12502144842106433</x:v>
      </x:c>
      <x:c r="O2441" s="52" t="n">
        <x:f>IFERROR(K2441/J2441-1,"")</x:f>
        <x:v>0.08354442020635</x:v>
      </x:c>
      <x:c r="P2441" s="52" t="n">
        <x:f>IFERROR((K2441/G2441)^(1/4)-1,"")</x:f>
        <x:v>0.07778029879293324</x:v>
      </x:c>
      <x:c r="Q2441" s="51" t="n">
        <x:v>627.979</x:v>
      </x:c>
      <x:c r="R2441" s="52" t="n">
        <x:f>IFERROR(Q2441/K2441,"")</x:f>
        <x:v>0.011476762598187628</x:v>
      </x:c>
      <x:c r="S2441" s="53" t="n">
        <x:v>44287</x:v>
      </x:c>
      <x:c r="T2441" s="50" t="str">
        <x:v>EDINET_company_history</x:v>
      </x:c>
      <x:c r="U2441" s="50" t="str">
        <x:v>株式会社KANコーポレーション</x:v>
      </x:c>
      <x:c r="V2441" s="54" t="n">
        <x:v>0.3456</x:v>
      </x:c>
      <x:c r="W2441" s="50" t="str">
        <x:v>相原 貴久</x:v>
      </x:c>
      <x:c r="X2441" s="50" t="b">
        <x:f>AND(COUNT(L2441:O2441)=4,L2441&gt;='設定'!$B$6,M2441&gt;='設定'!$B$6,N2441&gt;='設定'!$B$6,O2441&gt;='設定'!$B$6)</x:f>
        <x:v>0</x:v>
      </x:c>
      <x:c r="Y2441" s="50" t="b">
        <x:f>AND(COUNT(G2441:K2441)=5,P2441&gt;='設定'!$B$7)</x:f>
        <x:v>0</x:v>
      </x:c>
      <x:c r="Z2441" s="50" t="b">
        <x:f>AND(ISNUMBER(R2441),R2441&gt;='設定'!$B$8)</x:f>
        <x:v>0</x:v>
      </x:c>
      <x:c r="AA2441" s="50" t="b">
        <x:f>AND(ISNUMBER(S2441),S2441&gt;=DATE(YEAR('設定'!$B$10)-'設定'!$B$9,MONTH('設定'!$B$10),DAY('設定'!$B$10)))</x:f>
        <x:v>0</x:v>
      </x:c>
      <x:c r="AB2441" s="55" t="b">
        <x:v>0</x:v>
      </x:c>
      <x:c r="AC2441" s="55" t="b">
        <x:v>0</x:v>
      </x:c>
      <x:c r="AD2441" s="50" t="n">
        <x:f>IF(X2441,1,0)+IF(Z2441,1,0)+IF(AA2441,1,0)+IF(AB2441,1,0)</x:f>
        <x:v>0</x:v>
      </x:c>
      <x:c r="AE2441" s="50" t="n">
        <x:f>IF(Y2441,1,0)+IF(Z2441,1,0)+IF(AA2441,1,0)+IF(AB2441,1,0)</x:f>
        <x:v>0</x:v>
      </x:c>
      <x:c r="AF2441" s="50" t="n">
        <x:f>IF(Y2441,1,0)+IF(Z2441,1,0)+IF(AA2441,1,0)+IF(AC2441,1,0)</x:f>
        <x:v>0</x:v>
      </x:c>
      <x:c r="AG2441" s="53" t="n">
        <x:v>44348</x:v>
      </x:c>
      <x:c r="AH2441" s="50" t="str">
        <x:v>S100W76Y</x:v>
      </x:c>
      <x:c r="AI2441" s="50" t="str">
        <x:v>NetSalesSummaryOfBusinessResults</x:v>
      </x:c>
      <x:c r="AJ2441" s="50" t="str">
        <x:v>OperatingIncome</x:v>
      </x:c>
      <x:c r="AK2441" s="53" t="n">
        <x:v>45747</x:v>
      </x:c>
      <x:c r="AL2441" s="50" t="str">
        <x:v>365/365/365/366/365</x:v>
      </x:c>
      <x:c r="AM2441" s="51" t="n">
        <x:v>3905900</x:v>
      </x:c>
      <x:c r="AN2441" s="51" t="n">
        <x:v>2471</x:v>
      </x:c>
      <x:c r="AO2441" s="51" t="n">
        <x:f>IFERROR(AM2441*AN2441,"")</x:f>
        <x:v>9651478900</x:v>
      </x:c>
      <x:c r="AP2441" s="56" t="n">
        <x:f>IFERROR(AO2441/(K2441*1000000),"")</x:f>
        <x:v>0.17638763725652779</x:v>
      </x:c>
      <x:c r="AQ2441" s="57" t="n">
        <x:v>9552936.666666666</x:v>
      </x:c>
      <x:c r="AR2441" s="52" t="n">
        <x:v>0.3168434728053802</x:v>
      </x:c>
      <x:c r="AS2441" s="52" t="n">
        <x:v>-0.3912984675288541</x:v>
      </x:c>
      <x:c r="AT2441" s="55" t="b">
        <x:v>0</x:v>
      </x:c>
      <x:c r="AU2441" s="50" t="str">
        <x:v>low_liquidity</x:v>
      </x:c>
      <x:c r="AV2441" s="58" t="n">
        <x:v>-0.0775990771571442</x:v>
      </x:c>
      <x:c r="AW2441" s="50" t="n">
        <x:v>2462</x:v>
      </x:c>
      <x:c r="AX2441" s="50" t="str">
        <x:v>Transformation Moat</x:v>
      </x:c>
      <x:c r="AY2441" s="50" t="str">
        <x:v>既存適格性フィルター不通過: low_liquidity / 60日平均売買代金2,000万円未満</x:v>
      </x:c>
      <x:c r="AZ2441" s="59" t="str">
        <x:v>2025-06-26 13:28</x:v>
      </x:c>
      <x:c r="BA2441" s="53" t="n">
        <x:v>44287</x:v>
      </x:c>
      <x:c r="BB2441" s="50"/>
      <x:c r="BC2441" s="50"/>
      <x:c r="BD2441" s="50"/>
    </x:row>
    <x:row r="2442">
      <x:c r="A2442" s="50" t="n">
        <x:v>2441</x:v>
      </x:c>
      <x:c r="B2442" s="50" t="str">
        <x:v>6571</x:v>
      </x:c>
      <x:c r="C2442" s="50" t="str">
        <x:v>6571.T</x:v>
      </x:c>
      <x:c r="D2442" s="50" t="str">
        <x:v>QB Net Holdings Co.,Ltd.</x:v>
      </x:c>
      <x:c r="E2442" s="50" t="str">
        <x:v>Prime Market (Domestic)</x:v>
      </x:c>
      <x:c r="F2442" s="50" t="str">
        <x:v>Services</x:v>
      </x:c>
      <x:c r="G2442" s="51" t="n">
        <x:v>18933</x:v>
      </x:c>
      <x:c r="H2442" s="51" t="n">
        <x:v>20564</x:v>
      </x:c>
      <x:c r="I2442" s="51" t="n">
        <x:v>22746</x:v>
      </x:c>
      <x:c r="J2442" s="51" t="n">
        <x:v>24757</x:v>
      </x:c>
      <x:c r="K2442" s="51" t="n">
        <x:v>25543</x:v>
      </x:c>
      <x:c r="L2442" s="52" t="n">
        <x:f>IFERROR(H2442/G2442-1,"")</x:f>
        <x:v>0.08614588285005009</x:v>
      </x:c>
      <x:c r="M2442" s="52" t="n">
        <x:f>IFERROR(I2442/H2442-1,"")</x:f>
        <x:v>0.10610776113596576</x:v>
      </x:c>
      <x:c r="N2442" s="52" t="n">
        <x:f>IFERROR(J2442/I2442-1,"")</x:f>
        <x:v>0.08841114921304838</x:v>
      </x:c>
      <x:c r="O2442" s="52" t="n">
        <x:f>IFERROR(K2442/J2442-1,"")</x:f>
        <x:v>0.031748596356586</x:v>
      </x:c>
      <x:c r="P2442" s="52" t="n">
        <x:f>IFERROR((K2442/G2442)^(1/4)-1,"")</x:f>
        <x:v>0.07773780442755673</x:v>
      </x:c>
      <x:c r="Q2442" s="51" t="n">
        <x:v>1685</x:v>
      </x:c>
      <x:c r="R2442" s="52" t="n">
        <x:f>IFERROR(Q2442/K2442,"")</x:f>
        <x:v>0.06596719257722272</x:v>
      </x:c>
      <x:c r="S2442" s="53" t="n">
        <x:v>43160</x:v>
      </x:c>
      <x:c r="T2442" s="50" t="str">
        <x:v>EDINET_company_history</x:v>
      </x:c>
      <x:c r="U2442" s="50" t="str">
        <x:v>TVC MATSU FUND （常任代理人 香港上海銀行）</x:v>
      </x:c>
      <x:c r="V2442" s="54" t="n">
        <x:v>0.1137</x:v>
      </x:c>
      <x:c r="W2442" s="50" t="str">
        <x:v>北野 泰男</x:v>
      </x:c>
      <x:c r="X2442" s="50" t="b">
        <x:f>AND(COUNT(L2442:O2442)=4,L2442&gt;='設定'!$B$6,M2442&gt;='設定'!$B$6,N2442&gt;='設定'!$B$6,O2442&gt;='設定'!$B$6)</x:f>
        <x:v>0</x:v>
      </x:c>
      <x:c r="Y2442" s="50" t="b">
        <x:f>AND(COUNT(G2442:K2442)=5,P2442&gt;='設定'!$B$7)</x:f>
        <x:v>0</x:v>
      </x:c>
      <x:c r="Z2442" s="50" t="b">
        <x:f>AND(ISNUMBER(R2442),R2442&gt;='設定'!$B$8)</x:f>
        <x:v>0</x:v>
      </x:c>
      <x:c r="AA2442" s="50" t="b">
        <x:f>AND(ISNUMBER(S2442),S2442&gt;=DATE(YEAR('設定'!$B$10)-'設定'!$B$9,MONTH('設定'!$B$10),DAY('設定'!$B$10)))</x:f>
        <x:v>0</x:v>
      </x:c>
      <x:c r="AB2442" s="55" t="b">
        <x:v>0</x:v>
      </x:c>
      <x:c r="AC2442" s="55" t="b">
        <x:v>0</x:v>
      </x:c>
      <x:c r="AD2442" s="50" t="n">
        <x:f>IF(X2442,1,0)+IF(Z2442,1,0)+IF(AA2442,1,0)+IF(AB2442,1,0)</x:f>
        <x:v>0</x:v>
      </x:c>
      <x:c r="AE2442" s="50" t="n">
        <x:f>IF(Y2442,1,0)+IF(Z2442,1,0)+IF(AA2442,1,0)+IF(AB2442,1,0)</x:f>
        <x:v>0</x:v>
      </x:c>
      <x:c r="AF2442" s="50" t="n">
        <x:f>IF(Y2442,1,0)+IF(Z2442,1,0)+IF(AA2442,1,0)+IF(AC2442,1,0)</x:f>
        <x:v>0</x:v>
      </x:c>
      <x:c r="AG2442" s="53" t="n">
        <x:v>44348</x:v>
      </x:c>
      <x:c r="AH2442" s="50" t="str">
        <x:v>S100WQ4P</x:v>
      </x:c>
      <x:c r="AI2442" s="50" t="str">
        <x:v>RevenueIFRSSummaryOfBusinessResults</x:v>
      </x:c>
      <x:c r="AJ2442" s="50" t="str">
        <x:v>OperatingIncomeIFRSSummaryOfBusinessResults</x:v>
      </x:c>
      <x:c r="AK2442" s="53" t="n">
        <x:v>45838</x:v>
      </x:c>
      <x:c r="AL2442" s="50" t="str">
        <x:v>365/365/365/366/365</x:v>
      </x:c>
      <x:c r="AM2442" s="51" t="n">
        <x:v>13181900</x:v>
      </x:c>
      <x:c r="AN2442" s="51" t="n">
        <x:v>1305</x:v>
      </x:c>
      <x:c r="AO2442" s="51" t="n">
        <x:f>IFERROR(AM2442*AN2442,"")</x:f>
        <x:v>17202379500</x:v>
      </x:c>
      <x:c r="AP2442" s="56" t="n">
        <x:f>IFERROR(AO2442/(K2442*1000000),"")</x:f>
        <x:v>0.673467466624907</x:v>
      </x:c>
      <x:c r="AQ2442" s="57" t="n">
        <x:v>51892763.333333336</x:v>
      </x:c>
      <x:c r="AR2442" s="52" t="n">
        <x:v>0.3064127566087271</x:v>
      </x:c>
      <x:c r="AS2442" s="52" t="n">
        <x:v>-0.495106154348144</x:v>
      </x:c>
      <x:c r="AT2442" s="55" t="b">
        <x:v>0</x:v>
      </x:c>
      <x:c r="AU2442" s="50" t="str">
        <x:v>missing_financial_data;repeated_operating_loss</x:v>
      </x:c>
      <x:c r="AV2442" s="58" t="n">
        <x:v>-0.035547311050723</x:v>
      </x:c>
      <x:c r="AW2442" s="50" t="n">
        <x:v>2155</x:v>
      </x:c>
      <x:c r="AX2442" s="50" t="str">
        <x:v>Future Moat</x:v>
      </x:c>
      <x:c r="AY2442" s="50" t="str">
        <x:v>既存適格性フィルター不通過: missing_financial_data;repeated_operating_loss</x:v>
      </x:c>
      <x:c r="AZ2442" s="59" t="str">
        <x:v>2025-09-24 09:49</x:v>
      </x:c>
      <x:c r="BA2442" s="53" t="n">
        <x:v>43160</x:v>
      </x:c>
      <x:c r="BB2442" s="50"/>
      <x:c r="BC2442" s="50"/>
      <x:c r="BD2442" s="50" t="str">
        <x:v>TOPIX Small 2</x:v>
      </x:c>
    </x:row>
    <x:row r="2443">
      <x:c r="A2443" s="50" t="n">
        <x:v>2442</x:v>
      </x:c>
      <x:c r="B2443" s="50" t="str">
        <x:v>3910</x:v>
      </x:c>
      <x:c r="C2443" s="50" t="str">
        <x:v>3910.T</x:v>
      </x:c>
      <x:c r="D2443" s="50" t="str">
        <x:v>MKSystem Corporation</x:v>
      </x:c>
      <x:c r="E2443" s="50" t="str">
        <x:v>Standard Market(Domestic)</x:v>
      </x:c>
      <x:c r="F2443" s="50" t="str">
        <x:v>Information &amp; Communication</x:v>
      </x:c>
      <x:c r="G2443" s="51" t="n">
        <x:v>2439.074</x:v>
      </x:c>
      <x:c r="H2443" s="51" t="n">
        <x:v>2742.835</x:v>
      </x:c>
      <x:c r="I2443" s="51" t="n">
        <x:v>2867.469</x:v>
      </x:c>
      <x:c r="J2443" s="51" t="n">
        <x:v>2639.951</x:v>
      </x:c>
      <x:c r="K2443" s="51" t="n">
        <x:v>3290.195</x:v>
      </x:c>
      <x:c r="L2443" s="52" t="n">
        <x:f>IFERROR(H2443/G2443-1,"")</x:f>
        <x:v>0.12453947686704048</x:v>
      </x:c>
      <x:c r="M2443" s="52" t="n">
        <x:f>IFERROR(I2443/H2443-1,"")</x:f>
        <x:v>0.045439845998756834</x:v>
      </x:c>
      <x:c r="N2443" s="52" t="n">
        <x:f>IFERROR(J2443/I2443-1,"")</x:f>
        <x:v>-0.07934453694181176</x:v>
      </x:c>
      <x:c r="O2443" s="52" t="n">
        <x:f>IFERROR(K2443/J2443-1,"")</x:f>
        <x:v>0.2463091171010372</x:v>
      </x:c>
      <x:c r="P2443" s="52" t="n">
        <x:f>IFERROR((K2443/G2443)^(1/4)-1,"")</x:f>
        <x:v>0.0777031824468839</x:v>
      </x:c>
      <x:c r="Q2443" s="51" t="n">
        <x:v>-23.482</x:v>
      </x:c>
      <x:c r="R2443" s="52" t="n">
        <x:f>IFERROR(Q2443/K2443,"")</x:f>
        <x:v>-0.007136963006751879</x:v>
      </x:c>
      <x:c r="S2443" s="53" t="n">
        <x:v>42064</x:v>
      </x:c>
      <x:c r="T2443" s="50" t="str">
        <x:v>EDINET_company_history</x:v>
      </x:c>
      <x:c r="U2443" s="50" t="str">
        <x:v>株式会社エヌエムファミリー</x:v>
      </x:c>
      <x:c r="V2443" s="54" t="n">
        <x:v>0.2211</x:v>
      </x:c>
      <x:c r="W2443" s="50" t="str">
        <x:v>三宅 登</x:v>
      </x:c>
      <x:c r="X2443" s="50" t="b">
        <x:f>AND(COUNT(L2443:O2443)=4,L2443&gt;='設定'!$B$6,M2443&gt;='設定'!$B$6,N2443&gt;='設定'!$B$6,O2443&gt;='設定'!$B$6)</x:f>
        <x:v>0</x:v>
      </x:c>
      <x:c r="Y2443" s="50" t="b">
        <x:f>AND(COUNT(G2443:K2443)=5,P2443&gt;='設定'!$B$7)</x:f>
        <x:v>0</x:v>
      </x:c>
      <x:c r="Z2443" s="50" t="b">
        <x:f>AND(ISNUMBER(R2443),R2443&gt;='設定'!$B$8)</x:f>
        <x:v>0</x:v>
      </x:c>
      <x:c r="AA2443" s="50" t="b">
        <x:f>AND(ISNUMBER(S2443),S2443&gt;=DATE(YEAR('設定'!$B$10)-'設定'!$B$9,MONTH('設定'!$B$10),DAY('設定'!$B$10)))</x:f>
        <x:v>0</x:v>
      </x:c>
      <x:c r="AB2443" s="55" t="b">
        <x:v>0</x:v>
      </x:c>
      <x:c r="AC2443" s="55" t="b">
        <x:v>0</x:v>
      </x:c>
      <x:c r="AD2443" s="50" t="n">
        <x:f>IF(X2443,1,0)+IF(Z2443,1,0)+IF(AA2443,1,0)+IF(AB2443,1,0)</x:f>
        <x:v>0</x:v>
      </x:c>
      <x:c r="AE2443" s="50" t="n">
        <x:f>IF(Y2443,1,0)+IF(Z2443,1,0)+IF(AA2443,1,0)+IF(AB2443,1,0)</x:f>
        <x:v>0</x:v>
      </x:c>
      <x:c r="AF2443" s="50" t="n">
        <x:f>IF(Y2443,1,0)+IF(Z2443,1,0)+IF(AA2443,1,0)+IF(AC2443,1,0)</x:f>
        <x:v>0</x:v>
      </x:c>
      <x:c r="AG2443" s="53" t="n">
        <x:v>44348</x:v>
      </x:c>
      <x:c r="AH2443" s="50" t="str">
        <x:v>S100W51I</x:v>
      </x:c>
      <x:c r="AI2443" s="50" t="str">
        <x:v>NetSalesSummaryOfBusinessResults</x:v>
      </x:c>
      <x:c r="AJ2443" s="50" t="str">
        <x:v>OperatingIncome</x:v>
      </x:c>
      <x:c r="AK2443" s="53" t="n">
        <x:v>45747</x:v>
      </x:c>
      <x:c r="AL2443" s="50" t="str">
        <x:v>365/365/365/366/365</x:v>
      </x:c>
      <x:c r="AM2443" s="51" t="n">
        <x:v>5427500</x:v>
      </x:c>
      <x:c r="AN2443" s="51" t="n">
        <x:v>287</x:v>
      </x:c>
      <x:c r="AO2443" s="51" t="n">
        <x:f>IFERROR(AM2443*AN2443,"")</x:f>
        <x:v>1557692500</x:v>
      </x:c>
      <x:c r="AP2443" s="56" t="n">
        <x:f>IFERROR(AO2443/(K2443*1000000),"")</x:f>
        <x:v>0.47343470523783543</x:v>
      </x:c>
      <x:c r="AQ2443" s="57" t="n">
        <x:v>4046238.3333333335</x:v>
      </x:c>
      <x:c r="AR2443" s="52" t="n">
        <x:v>0.3499360478314463</x:v>
      </x:c>
      <x:c r="AS2443" s="52" t="n">
        <x:v>-0.5760004441119931</x:v>
      </x:c>
      <x:c r="AT2443" s="55" t="b">
        <x:v>0</x:v>
      </x:c>
      <x:c r="AU2443" s="50" t="str">
        <x:v>low_liquidity</x:v>
      </x:c>
      <x:c r="AV2443" s="58" t="n">
        <x:v>-0.1309413560271074</x:v>
      </x:c>
      <x:c r="AW2443" s="50" t="n">
        <x:v>2760</x:v>
      </x:c>
      <x:c r="AX2443" s="50" t="str">
        <x:v>Future Moat</x:v>
      </x:c>
      <x:c r="AY2443" s="50" t="str">
        <x:v>既存適格性フィルター不通過: low_liquidity / 60日平均売買代金2,000万円未満</x:v>
      </x:c>
      <x:c r="AZ2443" s="59" t="str">
        <x:v>2025-06-25 16:11</x:v>
      </x:c>
      <x:c r="BA2443" s="53" t="n">
        <x:v>42064</x:v>
      </x:c>
      <x:c r="BB2443" s="50"/>
      <x:c r="BC2443" s="50"/>
      <x:c r="BD2443" s="50"/>
    </x:row>
    <x:row r="2444">
      <x:c r="A2444" s="50" t="n">
        <x:v>2443</x:v>
      </x:c>
      <x:c r="B2444" s="50" t="str">
        <x:v>6247</x:v>
      </x:c>
      <x:c r="C2444" s="50" t="str">
        <x:v>6247.T</x:v>
      </x:c>
      <x:c r="D2444" s="50" t="str">
        <x:v>HISAKA WORKS,LTD.</x:v>
      </x:c>
      <x:c r="E2444" s="50" t="str">
        <x:v>Prime Market (Domestic)</x:v>
      </x:c>
      <x:c r="F2444" s="50" t="str">
        <x:v>Machinery</x:v>
      </x:c>
      <x:c r="G2444" s="51" t="n">
        <x:v>28437</x:v>
      </x:c>
      <x:c r="H2444" s="51" t="n">
        <x:v>30085</x:v>
      </x:c>
      <x:c r="I2444" s="51" t="n">
        <x:v>34074</x:v>
      </x:c>
      <x:c r="J2444" s="51" t="n">
        <x:v>34180</x:v>
      </x:c>
      <x:c r="K2444" s="51" t="n">
        <x:v>38353</x:v>
      </x:c>
      <x:c r="L2444" s="52" t="n">
        <x:f>IFERROR(H2444/G2444-1,"")</x:f>
        <x:v>0.05795266729964488</x:v>
      </x:c>
      <x:c r="M2444" s="52" t="n">
        <x:f>IFERROR(I2444/H2444-1,"")</x:f>
        <x:v>0.13259099218879844</x:v>
      </x:c>
      <x:c r="N2444" s="52" t="n">
        <x:f>IFERROR(J2444/I2444-1,"")</x:f>
        <x:v>0.003110876327992118</x:v>
      </x:c>
      <x:c r="O2444" s="52" t="n">
        <x:f>IFERROR(K2444/J2444-1,"")</x:f>
        <x:v>0.12208894090111166</x:v>
      </x:c>
      <x:c r="P2444" s="52" t="n">
        <x:f>IFERROR((K2444/G2444)^(1/4)-1,"")</x:f>
        <x:v>0.07765287185966963</x:v>
      </x:c>
      <x:c r="Q2444" s="51" t="n">
        <x:v>2930</x:v>
      </x:c>
      <x:c r="R2444" s="52" t="n">
        <x:f>IFERROR(Q2444/K2444,"")</x:f>
        <x:v>0.07639558835032462</x:v>
      </x:c>
      <x:c r="S2444" s="53" t="n">
        <x:v>26238</x:v>
      </x:c>
      <x:c r="T2444" s="50" t="str">
        <x:v>EDINET_company_history</x:v>
      </x:c>
      <x:c r="U2444" s="50" t="str">
        <x:v>日本マスタートラスト信託銀行株式会社（信託口）</x:v>
      </x:c>
      <x:c r="V2444" s="54" t="n">
        <x:v>0.1157</x:v>
      </x:c>
      <x:c r="W2444" s="50" t="str">
        <x:v>宇佐美 俊哉</x:v>
      </x:c>
      <x:c r="X2444" s="50" t="b">
        <x:f>AND(COUNT(L2444:O2444)=4,L2444&gt;='設定'!$B$6,M2444&gt;='設定'!$B$6,N2444&gt;='設定'!$B$6,O2444&gt;='設定'!$B$6)</x:f>
        <x:v>0</x:v>
      </x:c>
      <x:c r="Y2444" s="50" t="b">
        <x:f>AND(COUNT(G2444:K2444)=5,P2444&gt;='設定'!$B$7)</x:f>
        <x:v>0</x:v>
      </x:c>
      <x:c r="Z2444" s="50" t="b">
        <x:f>AND(ISNUMBER(R2444),R2444&gt;='設定'!$B$8)</x:f>
        <x:v>0</x:v>
      </x:c>
      <x:c r="AA2444" s="50" t="b">
        <x:f>AND(ISNUMBER(S2444),S2444&gt;=DATE(YEAR('設定'!$B$10)-'設定'!$B$9,MONTH('設定'!$B$10),DAY('設定'!$B$10)))</x:f>
        <x:v>0</x:v>
      </x:c>
      <x:c r="AB2444" s="55" t="b">
        <x:v>0</x:v>
      </x:c>
      <x:c r="AC2444" s="55" t="b">
        <x:v>0</x:v>
      </x:c>
      <x:c r="AD2444" s="50" t="n">
        <x:f>IF(X2444,1,0)+IF(Z2444,1,0)+IF(AA2444,1,0)+IF(AB2444,1,0)</x:f>
        <x:v>0</x:v>
      </x:c>
      <x:c r="AE2444" s="50" t="n">
        <x:f>IF(Y2444,1,0)+IF(Z2444,1,0)+IF(AA2444,1,0)+IF(AB2444,1,0)</x:f>
        <x:v>0</x:v>
      </x:c>
      <x:c r="AF2444" s="50" t="n">
        <x:f>IF(Y2444,1,0)+IF(Z2444,1,0)+IF(AA2444,1,0)+IF(AC2444,1,0)</x:f>
        <x:v>0</x:v>
      </x:c>
      <x:c r="AG2444" s="53" t="n">
        <x:v>44348</x:v>
      </x:c>
      <x:c r="AH2444" s="50" t="str">
        <x:v>S100W8GV</x:v>
      </x:c>
      <x:c r="AI2444" s="50" t="str">
        <x:v>NetSalesSummaryOfBusinessResults</x:v>
      </x:c>
      <x:c r="AJ2444" s="50" t="str">
        <x:v>OperatingIncome</x:v>
      </x:c>
      <x:c r="AK2444" s="53" t="n">
        <x:v>45747</x:v>
      </x:c>
      <x:c r="AL2444" s="50" t="str">
        <x:v>365/365/365/366/365</x:v>
      </x:c>
      <x:c r="AM2444" s="51" t="n">
        <x:v>27257200</x:v>
      </x:c>
      <x:c r="AN2444" s="51" t="n">
        <x:v>1417</x:v>
      </x:c>
      <x:c r="AO2444" s="51" t="n">
        <x:f>IFERROR(AM2444*AN2444,"")</x:f>
        <x:v>38623452400</x:v>
      </x:c>
      <x:c r="AP2444" s="56" t="n">
        <x:f>IFERROR(AO2444/(K2444*1000000),"")</x:f>
        <x:v>1.0070516621907022</x:v>
      </x:c>
      <x:c r="AQ2444" s="57" t="n">
        <x:v>119858228.33333331</x:v>
      </x:c>
      <x:c r="AR2444" s="52" t="n">
        <x:v>0.2636643096937762</x:v>
      </x:c>
      <x:c r="AS2444" s="52" t="n">
        <x:v>-0.2240279470748866</x:v>
      </x:c>
      <x:c r="AT2444" s="55" t="b">
        <x:v>1</x:v>
      </x:c>
      <x:c r="AU2444" s="50"/>
      <x:c r="AV2444" s="58" t="n">
        <x:v>0.4006798073927031</x:v>
      </x:c>
      <x:c r="AW2444" s="50" t="n">
        <x:v>194</x:v>
      </x:c>
      <x:c r="AX2444" s="50" t="str">
        <x:v>Future Moat</x:v>
      </x:c>
      <x:c r="AY2444" s="50" t="str">
        <x:v>目立つ機械的警告なし（定性確認は別途必要）</x:v>
      </x:c>
      <x:c r="AZ2444" s="59" t="str">
        <x:v>2025-06-27 14:11</x:v>
      </x:c>
      <x:c r="BA2444" s="53" t="n">
        <x:v>26238</x:v>
      </x:c>
      <x:c r="BB2444" s="50"/>
      <x:c r="BC2444" s="50"/>
      <x:c r="BD2444" s="50" t="str">
        <x:v>TOPIX Small 2</x:v>
      </x:c>
    </x:row>
    <x:row r="2445">
      <x:c r="A2445" s="50" t="n">
        <x:v>2444</x:v>
      </x:c>
      <x:c r="B2445" s="50" t="str">
        <x:v>4231</x:v>
      </x:c>
      <x:c r="C2445" s="50" t="str">
        <x:v>4231.T</x:v>
      </x:c>
      <x:c r="D2445" s="50" t="str">
        <x:v>TIGERS POLYMER CORPORATION</x:v>
      </x:c>
      <x:c r="E2445" s="50" t="str">
        <x:v>Standard Market(Domestic)</x:v>
      </x:c>
      <x:c r="F2445" s="50" t="str">
        <x:v>Chemicals</x:v>
      </x:c>
      <x:c r="G2445" s="51" t="n">
        <x:v>36589.964</x:v>
      </x:c>
      <x:c r="H2445" s="51" t="n">
        <x:v>40878.997</x:v>
      </x:c>
      <x:c r="I2445" s="51" t="n">
        <x:v>45285.261</x:v>
      </x:c>
      <x:c r="J2445" s="51" t="n">
        <x:v>47862.934</x:v>
      </x:c>
      <x:c r="K2445" s="51" t="n">
        <x:v>49336.406</x:v>
      </x:c>
      <x:c r="L2445" s="52" t="n">
        <x:f>IFERROR(H2445/G2445-1,"")</x:f>
        <x:v>0.11721883629073826</x:v>
      </x:c>
      <x:c r="M2445" s="52" t="n">
        <x:f>IFERROR(I2445/H2445-1,"")</x:f>
        <x:v>0.10778796749832176</x:v>
      </x:c>
      <x:c r="N2445" s="52" t="n">
        <x:f>IFERROR(J2445/I2445-1,"")</x:f>
        <x:v>0.05692079372138337</x:v>
      </x:c>
      <x:c r="O2445" s="52" t="n">
        <x:f>IFERROR(K2445/J2445-1,"")</x:f>
        <x:v>0.0307852418742236</x:v>
      </x:c>
      <x:c r="P2445" s="52" t="n">
        <x:f>IFERROR((K2445/G2445)^(1/4)-1,"")</x:f>
        <x:v>0.07758461395625105</x:v>
      </x:c>
      <x:c r="Q2445" s="51" t="n">
        <x:v>2833.493</x:v>
      </x:c>
      <x:c r="R2445" s="52" t="n">
        <x:f>IFERROR(Q2445/K2445,"")</x:f>
        <x:v>0.057432091830929066</x:v>
      </x:c>
      <x:c r="S2445" s="53" t="n">
        <x:v>31809</x:v>
      </x:c>
      <x:c r="T2445" s="50" t="str">
        <x:v>EDINET_company_history</x:v>
      </x:c>
      <x:c r="U2445" s="50" t="str">
        <x:v>タイガー興産有限会社</x:v>
      </x:c>
      <x:c r="V2445" s="54" t="n">
        <x:v>0.0987</x:v>
      </x:c>
      <x:c r="W2445" s="50" t="str">
        <x:v>澤 田 宏 治</x:v>
      </x:c>
      <x:c r="X2445" s="50" t="b">
        <x:f>AND(COUNT(L2445:O2445)=4,L2445&gt;='設定'!$B$6,M2445&gt;='設定'!$B$6,N2445&gt;='設定'!$B$6,O2445&gt;='設定'!$B$6)</x:f>
        <x:v>0</x:v>
      </x:c>
      <x:c r="Y2445" s="50" t="b">
        <x:f>AND(COUNT(G2445:K2445)=5,P2445&gt;='設定'!$B$7)</x:f>
        <x:v>0</x:v>
      </x:c>
      <x:c r="Z2445" s="50" t="b">
        <x:f>AND(ISNUMBER(R2445),R2445&gt;='設定'!$B$8)</x:f>
        <x:v>0</x:v>
      </x:c>
      <x:c r="AA2445" s="50" t="b">
        <x:f>AND(ISNUMBER(S2445),S2445&gt;=DATE(YEAR('設定'!$B$10)-'設定'!$B$9,MONTH('設定'!$B$10),DAY('設定'!$B$10)))</x:f>
        <x:v>0</x:v>
      </x:c>
      <x:c r="AB2445" s="55" t="b">
        <x:v>0</x:v>
      </x:c>
      <x:c r="AC2445" s="55" t="b">
        <x:v>0</x:v>
      </x:c>
      <x:c r="AD2445" s="50" t="n">
        <x:f>IF(X2445,1,0)+IF(Z2445,1,0)+IF(AA2445,1,0)+IF(AB2445,1,0)</x:f>
        <x:v>0</x:v>
      </x:c>
      <x:c r="AE2445" s="50" t="n">
        <x:f>IF(Y2445,1,0)+IF(Z2445,1,0)+IF(AA2445,1,0)+IF(AB2445,1,0)</x:f>
        <x:v>0</x:v>
      </x:c>
      <x:c r="AF2445" s="50" t="n">
        <x:f>IF(Y2445,1,0)+IF(Z2445,1,0)+IF(AA2445,1,0)+IF(AC2445,1,0)</x:f>
        <x:v>0</x:v>
      </x:c>
      <x:c r="AG2445" s="53" t="n">
        <x:v>44348</x:v>
      </x:c>
      <x:c r="AH2445" s="50" t="str">
        <x:v>S100W256</x:v>
      </x:c>
      <x:c r="AI2445" s="50" t="str">
        <x:v>NetSalesSummaryOfBusinessResults</x:v>
      </x:c>
      <x:c r="AJ2445" s="50" t="str">
        <x:v>OperatingIncome</x:v>
      </x:c>
      <x:c r="AK2445" s="53" t="n">
        <x:v>45747</x:v>
      </x:c>
      <x:c r="AL2445" s="50" t="str">
        <x:v>365/365/365/366/365</x:v>
      </x:c>
      <x:c r="AM2445" s="51" t="n">
        <x:v>19904798</x:v>
      </x:c>
      <x:c r="AN2445" s="51" t="n">
        <x:v>975</x:v>
      </x:c>
      <x:c r="AO2445" s="51" t="n">
        <x:f>IFERROR(AM2445*AN2445,"")</x:f>
        <x:v>19407178050</x:v>
      </x:c>
      <x:c r="AP2445" s="56" t="n">
        <x:f>IFERROR(AO2445/(K2445*1000000),"")</x:f>
        <x:v>0.3933642440432325</x:v>
      </x:c>
      <x:c r="AQ2445" s="57" t="n">
        <x:v>40221918.333333336</x:v>
      </x:c>
      <x:c r="AR2445" s="52" t="n">
        <x:v>0.345534027954213</x:v>
      </x:c>
      <x:c r="AS2445" s="52" t="n">
        <x:v>-0.4617391374285796</x:v>
      </x:c>
      <x:c r="AT2445" s="55" t="b">
        <x:v>1</x:v>
      </x:c>
      <x:c r="AU2445" s="50"/>
      <x:c r="AV2445" s="58" t="n">
        <x:v>0.119557366160324</x:v>
      </x:c>
      <x:c r="AW2445" s="50" t="n">
        <x:v>1123</x:v>
      </x:c>
      <x:c r="AX2445" s="50" t="str">
        <x:v>Discovery</x:v>
      </x:c>
      <x:c r="AY2445" s="50" t="str">
        <x:v>目立つ機械的警告なし（定性確認は別途必要）</x:v>
      </x:c>
      <x:c r="AZ2445" s="59" t="str">
        <x:v>2025-06-25 09:01</x:v>
      </x:c>
      <x:c r="BA2445" s="53" t="n">
        <x:v>31809</x:v>
      </x:c>
      <x:c r="BB2445" s="50"/>
      <x:c r="BC2445" s="50"/>
      <x:c r="BD2445" s="50"/>
    </x:row>
    <x:row r="2446">
      <x:c r="A2446" s="50" t="n">
        <x:v>2445</x:v>
      </x:c>
      <x:c r="B2446" s="50" t="str">
        <x:v>3529</x:v>
      </x:c>
      <x:c r="C2446" s="50" t="str">
        <x:v>3529.T</x:v>
      </x:c>
      <x:c r="D2446" s="50" t="str">
        <x:v>ATSUGI CO.,LTD.</x:v>
      </x:c>
      <x:c r="E2446" s="50" t="str">
        <x:v>Standard Market(Domestic)</x:v>
      </x:c>
      <x:c r="F2446" s="50" t="str">
        <x:v>Textiles and Apparels</x:v>
      </x:c>
      <x:c r="G2446" s="51" t="n">
        <x:v>16228</x:v>
      </x:c>
      <x:c r="H2446" s="51" t="n">
        <x:v>21445</x:v>
      </x:c>
      <x:c r="I2446" s="51" t="n">
        <x:v>20503</x:v>
      </x:c>
      <x:c r="J2446" s="51" t="n">
        <x:v>21209</x:v>
      </x:c>
      <x:c r="K2446" s="51" t="n">
        <x:v>21880</x:v>
      </x:c>
      <x:c r="L2446" s="52" t="n">
        <x:f>IFERROR(H2446/G2446-1,"")</x:f>
        <x:v>0.3214813901897955</x:v>
      </x:c>
      <x:c r="M2446" s="52" t="n">
        <x:f>IFERROR(I2446/H2446-1,"")</x:f>
        <x:v>-0.04392632315224998</x:v>
      </x:c>
      <x:c r="N2446" s="52" t="n">
        <x:f>IFERROR(J2446/I2446-1,"")</x:f>
        <x:v>0.034433985270448275</x:v>
      </x:c>
      <x:c r="O2446" s="52" t="n">
        <x:f>IFERROR(K2446/J2446-1,"")</x:f>
        <x:v>0.03163751237682111</x:v>
      </x:c>
      <x:c r="P2446" s="52" t="n">
        <x:f>IFERROR((K2446/G2446)^(1/4)-1,"")</x:f>
        <x:v>0.07757021763636107</x:v>
      </x:c>
      <x:c r="Q2446" s="51" t="n">
        <x:v>-930</x:v>
      </x:c>
      <x:c r="R2446" s="52" t="n">
        <x:f>IFERROR(Q2446/K2446,"")</x:f>
        <x:v>-0.04250457038391225</x:v>
      </x:c>
      <x:c r="S2446" s="53" t="n">
        <x:v>22920</x:v>
      </x:c>
      <x:c r="T2446" s="50" t="str">
        <x:v>EDINET_company_history</x:v>
      </x:c>
      <x:c r="U2446" s="50" t="str">
        <x:v>BNP PARIBAS SINGAPORE/2S/JASDEC/UOB KAYHIAN PRIVATE LIMITED（常任代理人 香港上海銀行）</x:v>
      </x:c>
      <x:c r="V2446" s="54" t="n">
        <x:v>0.0682</x:v>
      </x:c>
      <x:c r="W2446" s="50" t="str">
        <x:v>日 光 信 二</x:v>
      </x:c>
      <x:c r="X2446" s="50" t="b">
        <x:f>AND(COUNT(L2446:O2446)=4,L2446&gt;='設定'!$B$6,M2446&gt;='設定'!$B$6,N2446&gt;='設定'!$B$6,O2446&gt;='設定'!$B$6)</x:f>
        <x:v>0</x:v>
      </x:c>
      <x:c r="Y2446" s="50" t="b">
        <x:f>AND(COUNT(G2446:K2446)=5,P2446&gt;='設定'!$B$7)</x:f>
        <x:v>0</x:v>
      </x:c>
      <x:c r="Z2446" s="50" t="b">
        <x:f>AND(ISNUMBER(R2446),R2446&gt;='設定'!$B$8)</x:f>
        <x:v>0</x:v>
      </x:c>
      <x:c r="AA2446" s="50" t="b">
        <x:f>AND(ISNUMBER(S2446),S2446&gt;=DATE(YEAR('設定'!$B$10)-'設定'!$B$9,MONTH('設定'!$B$10),DAY('設定'!$B$10)))</x:f>
        <x:v>0</x:v>
      </x:c>
      <x:c r="AB2446" s="55" t="b">
        <x:v>0</x:v>
      </x:c>
      <x:c r="AC2446" s="55" t="b">
        <x:v>0</x:v>
      </x:c>
      <x:c r="AD2446" s="50" t="n">
        <x:f>IF(X2446,1,0)+IF(Z2446,1,0)+IF(AA2446,1,0)+IF(AB2446,1,0)</x:f>
        <x:v>0</x:v>
      </x:c>
      <x:c r="AE2446" s="50" t="n">
        <x:f>IF(Y2446,1,0)+IF(Z2446,1,0)+IF(AA2446,1,0)+IF(AB2446,1,0)</x:f>
        <x:v>0</x:v>
      </x:c>
      <x:c r="AF2446" s="50" t="n">
        <x:f>IF(Y2446,1,0)+IF(Z2446,1,0)+IF(AA2446,1,0)+IF(AC2446,1,0)</x:f>
        <x:v>0</x:v>
      </x:c>
      <x:c r="AG2446" s="53" t="n">
        <x:v>44348</x:v>
      </x:c>
      <x:c r="AH2446" s="50" t="str">
        <x:v>S100W3TR</x:v>
      </x:c>
      <x:c r="AI2446" s="50" t="str">
        <x:v>NetSalesSummaryOfBusinessResults</x:v>
      </x:c>
      <x:c r="AJ2446" s="50" t="str">
        <x:v>OperatingIncome</x:v>
      </x:c>
      <x:c r="AK2446" s="53" t="n">
        <x:v>45747</x:v>
      </x:c>
      <x:c r="AL2446" s="50" t="str">
        <x:v>365/365/365/366/365</x:v>
      </x:c>
      <x:c r="AM2446" s="51" t="n">
        <x:v>16017668</x:v>
      </x:c>
      <x:c r="AN2446" s="51" t="n">
        <x:v>1022</x:v>
      </x:c>
      <x:c r="AO2446" s="51" t="n">
        <x:f>IFERROR(AM2446*AN2446,"")</x:f>
        <x:v>16370056696</x:v>
      </x:c>
      <x:c r="AP2446" s="56" t="n">
        <x:f>IFERROR(AO2446/(K2446*1000000),"")</x:f>
        <x:v>0.7481744376599634</x:v>
      </x:c>
      <x:c r="AQ2446" s="57" t="n">
        <x:v>67376943.33333333</x:v>
      </x:c>
      <x:c r="AR2446" s="52" t="n">
        <x:v>0.3377132074733261</x:v>
      </x:c>
      <x:c r="AS2446" s="52" t="n">
        <x:v>-0.4934687953555878</x:v>
      </x:c>
      <x:c r="AT2446" s="55" t="b">
        <x:v>0</x:v>
      </x:c>
      <x:c r="AU2446" s="50" t="str">
        <x:v>repeated_operating_loss;repeated_negative_operating_cf</x:v>
      </x:c>
      <x:c r="AV2446" s="58" t="n">
        <x:v>-0.2244169200882942</x:v>
      </x:c>
      <x:c r="AW2446" s="50" t="n">
        <x:v>3116</x:v>
      </x:c>
      <x:c r="AX2446" s="50" t="str">
        <x:v>Transformation Moat</x:v>
      </x:c>
      <x:c r="AY2446" s="50" t="str">
        <x:v>既存適格性フィルター不通過: repeated_operating_loss;repeated_negative_operating_cf</x:v>
      </x:c>
      <x:c r="AZ2446" s="59" t="str">
        <x:v>2025-06-26 16:02</x:v>
      </x:c>
      <x:c r="BA2446" s="53" t="n">
        <x:v>22920</x:v>
      </x:c>
      <x:c r="BB2446" s="50"/>
      <x:c r="BC2446" s="50"/>
      <x:c r="BD2446" s="50"/>
    </x:row>
    <x:row r="2447">
      <x:c r="A2447" s="50" t="n">
        <x:v>2446</x:v>
      </x:c>
      <x:c r="B2447" s="50" t="str">
        <x:v>7044</x:v>
      </x:c>
      <x:c r="C2447" s="50" t="str">
        <x:v>7044.T</x:v>
      </x:c>
      <x:c r="D2447" s="50" t="str">
        <x:v>PIALA INC.</x:v>
      </x:c>
      <x:c r="E2447" s="50" t="str">
        <x:v>Standard Market(Domestic)</x:v>
      </x:c>
      <x:c r="F2447" s="50" t="str">
        <x:v>Services</x:v>
      </x:c>
      <x:c r="G2447" s="51" t="n">
        <x:v>11676.909</x:v>
      </x:c>
      <x:c r="H2447" s="51" t="n">
        <x:v>11775.448</x:v>
      </x:c>
      <x:c r="I2447" s="51" t="n">
        <x:v>9064.841</x:v>
      </x:c>
      <x:c r="J2447" s="51" t="n">
        <x:v>13488.568</x:v>
      </x:c>
      <x:c r="K2447" s="51" t="n">
        <x:v>15731.198</x:v>
      </x:c>
      <x:c r="L2447" s="52" t="n">
        <x:f>IFERROR(H2447/G2447-1,"")</x:f>
        <x:v>0.008438791464419282</x:v>
      </x:c>
      <x:c r="M2447" s="52" t="n">
        <x:f>IFERROR(I2447/H2447-1,"")</x:f>
        <x:v>-0.23019141182569014</x:v>
      </x:c>
      <x:c r="N2447" s="52" t="n">
        <x:f>IFERROR(J2447/I2447-1,"")</x:f>
        <x:v>0.4880093318790697</x:v>
      </x:c>
      <x:c r="O2447" s="52" t="n">
        <x:f>IFERROR(K2447/J2447-1,"")</x:f>
        <x:v>0.1662615334704174</x:v>
      </x:c>
      <x:c r="P2447" s="52" t="n">
        <x:f>IFERROR((K2447/G2447)^(1/4)-1,"")</x:f>
        <x:v>0.07735411649097146</x:v>
      </x:c>
      <x:c r="Q2447" s="51" t="n">
        <x:v>40.536</x:v>
      </x:c>
      <x:c r="R2447" s="52" t="n">
        <x:f>IFERROR(Q2447/K2447,"")</x:f>
        <x:v>0.002576790400832791</x:v>
      </x:c>
      <x:c r="S2447" s="53" t="n">
        <x:v>40940</x:v>
      </x:c>
      <x:c r="T2447" s="50" t="str">
        <x:v>EDINET_company_history</x:v>
      </x:c>
      <x:c r="U2447" s="50" t="str">
        <x:v>ＦＬＹＩＮＧ ＢＩＲＤ株式会社</x:v>
      </x:c>
      <x:c r="V2447" s="54" t="n">
        <x:v>0.2236</x:v>
      </x:c>
      <x:c r="W2447" s="50" t="str">
        <x:v>飛鳥 貴雄</x:v>
      </x:c>
      <x:c r="X2447" s="50" t="b">
        <x:f>AND(COUNT(L2447:O2447)=4,L2447&gt;='設定'!$B$6,M2447&gt;='設定'!$B$6,N2447&gt;='設定'!$B$6,O2447&gt;='設定'!$B$6)</x:f>
        <x:v>0</x:v>
      </x:c>
      <x:c r="Y2447" s="50" t="b">
        <x:f>AND(COUNT(G2447:K2447)=5,P2447&gt;='設定'!$B$7)</x:f>
        <x:v>0</x:v>
      </x:c>
      <x:c r="Z2447" s="50" t="b">
        <x:f>AND(ISNUMBER(R2447),R2447&gt;='設定'!$B$8)</x:f>
        <x:v>0</x:v>
      </x:c>
      <x:c r="AA2447" s="50" t="b">
        <x:f>AND(ISNUMBER(S2447),S2447&gt;=DATE(YEAR('設定'!$B$10)-'設定'!$B$9,MONTH('設定'!$B$10),DAY('設定'!$B$10)))</x:f>
        <x:v>0</x:v>
      </x:c>
      <x:c r="AB2447" s="55" t="b">
        <x:v>0</x:v>
      </x:c>
      <x:c r="AC2447" s="55" t="b">
        <x:v>0</x:v>
      </x:c>
      <x:c r="AD2447" s="50" t="n">
        <x:f>IF(X2447,1,0)+IF(Z2447,1,0)+IF(AA2447,1,0)+IF(AB2447,1,0)</x:f>
        <x:v>0</x:v>
      </x:c>
      <x:c r="AE2447" s="50" t="n">
        <x:f>IF(Y2447,1,0)+IF(Z2447,1,0)+IF(AA2447,1,0)+IF(AB2447,1,0)</x:f>
        <x:v>0</x:v>
      </x:c>
      <x:c r="AF2447" s="50" t="n">
        <x:f>IF(Y2447,1,0)+IF(Z2447,1,0)+IF(AA2447,1,0)+IF(AC2447,1,0)</x:f>
        <x:v>0</x:v>
      </x:c>
      <x:c r="AG2447" s="53" t="n">
        <x:v>44348</x:v>
      </x:c>
      <x:c r="AH2447" s="50" t="str">
        <x:v>S100XTO4</x:v>
      </x:c>
      <x:c r="AI2447" s="50" t="str">
        <x:v>NetSalesSummaryOfBusinessResults</x:v>
      </x:c>
      <x:c r="AJ2447" s="50" t="str">
        <x:v>OperatingIncome</x:v>
      </x:c>
      <x:c r="AK2447" s="53" t="n">
        <x:v>46022</x:v>
      </x:c>
      <x:c r="AL2447" s="50" t="str">
        <x:v>365/365/365/366/365</x:v>
      </x:c>
      <x:c r="AM2447" s="51" t="n">
        <x:v>7169400</x:v>
      </x:c>
      <x:c r="AN2447" s="51" t="n">
        <x:v>523</x:v>
      </x:c>
      <x:c r="AO2447" s="51" t="n">
        <x:f>IFERROR(AM2447*AN2447,"")</x:f>
        <x:v>3749596200</x:v>
      </x:c>
      <x:c r="AP2447" s="56" t="n">
        <x:f>IFERROR(AO2447/(K2447*1000000),"")</x:f>
        <x:v>0.23835414187781503</x:v>
      </x:c>
      <x:c r="AQ2447" s="57" t="n">
        <x:v>7593830</x:v>
      </x:c>
      <x:c r="AR2447" s="52" t="n">
        <x:v>0.6069308614574725</x:v>
      </x:c>
      <x:c r="AS2447" s="52" t="n">
        <x:v>-0.8503401360544218</x:v>
      </x:c>
      <x:c r="AT2447" s="55" t="b">
        <x:v>0</x:v>
      </x:c>
      <x:c r="AU2447" s="50" t="str">
        <x:v>low_liquidity</x:v>
      </x:c>
      <x:c r="AV2447" s="58" t="n">
        <x:v>-0.2780269079326414</x:v>
      </x:c>
      <x:c r="AW2447" s="50" t="n">
        <x:v>3245</x:v>
      </x:c>
      <x:c r="AX2447" s="50" t="str">
        <x:v>Transformation Moat</x:v>
      </x:c>
      <x:c r="AY2447" s="50" t="str">
        <x:v>既存適格性フィルター不通過: low_liquidity / 60日平均売買代金2,000万円未満 / 年率ボラティリティ60%以上 / ローカル5年最大下落率-60%以下</x:v>
      </x:c>
      <x:c r="AZ2447" s="59" t="str">
        <x:v>2026-03-27 16:21</x:v>
      </x:c>
      <x:c r="BA2447" s="53" t="n">
        <x:v>40940</x:v>
      </x:c>
      <x:c r="BB2447" s="50"/>
      <x:c r="BC2447" s="50"/>
      <x:c r="BD2447" s="50"/>
    </x:row>
    <x:row r="2448">
      <x:c r="A2448" s="50" t="n">
        <x:v>2447</x:v>
      </x:c>
      <x:c r="B2448" s="50" t="str">
        <x:v>8214</x:v>
      </x:c>
      <x:c r="C2448" s="50" t="str">
        <x:v>8214.T</x:v>
      </x:c>
      <x:c r="D2448" s="50" t="str">
        <x:v>AOKI Holdings Inc.</x:v>
      </x:c>
      <x:c r="E2448" s="50" t="str">
        <x:v>Prime Market (Domestic)</x:v>
      </x:c>
      <x:c r="F2448" s="50" t="str">
        <x:v>Retail Trade</x:v>
      </x:c>
      <x:c r="G2448" s="51" t="n">
        <x:v>143169</x:v>
      </x:c>
      <x:c r="H2448" s="51" t="n">
        <x:v>154916</x:v>
      </x:c>
      <x:c r="I2448" s="51" t="n">
        <x:v>176170</x:v>
      </x:c>
      <x:c r="J2448" s="51" t="n">
        <x:v>187716</x:v>
      </x:c>
      <x:c r="K2448" s="51" t="n">
        <x:v>192688</x:v>
      </x:c>
      <x:c r="L2448" s="52" t="n">
        <x:f>IFERROR(H2448/G2448-1,"")</x:f>
        <x:v>0.08204988510082489</x:v>
      </x:c>
      <x:c r="M2448" s="52" t="n">
        <x:f>IFERROR(I2448/H2448-1,"")</x:f>
        <x:v>0.13719693253117815</x:v>
      </x:c>
      <x:c r="N2448" s="52" t="n">
        <x:f>IFERROR(J2448/I2448-1,"")</x:f>
        <x:v>0.06553896804223203</x:v>
      </x:c>
      <x:c r="O2448" s="52" t="n">
        <x:f>IFERROR(K2448/J2448-1,"")</x:f>
        <x:v>0.026486820516098852</x:v>
      </x:c>
      <x:c r="P2448" s="52" t="n">
        <x:f>IFERROR((K2448/G2448)^(1/4)-1,"")</x:f>
        <x:v>0.0770885753619841</x:v>
      </x:c>
      <x:c r="Q2448" s="51" t="n">
        <x:v>15646</x:v>
      </x:c>
      <x:c r="R2448" s="52" t="n">
        <x:f>IFERROR(Q2448/K2448,"")</x:f>
        <x:v>0.08119862160591215</x:v>
      </x:c>
      <x:c r="S2448" s="53" t="n">
        <x:v>32629</x:v>
      </x:c>
      <x:c r="T2448" s="50" t="str">
        <x:v>EDINET_company_history</x:v>
      </x:c>
      <x:c r="U2448" s="50" t="str">
        <x:v>株式会社アニヴェルセルＨＯＬＤＩＮＧＳ</x:v>
      </x:c>
      <x:c r="V2448" s="54" t="n">
        <x:v>0.3854</x:v>
      </x:c>
      <x:c r="W2448" s="50" t="str">
        <x:v>青 木 彰 宏 / 田 村 春 生 / 照 井 則 男</x:v>
      </x:c>
      <x:c r="X2448" s="50" t="b">
        <x:f>AND(COUNT(L2448:O2448)=4,L2448&gt;='設定'!$B$6,M2448&gt;='設定'!$B$6,N2448&gt;='設定'!$B$6,O2448&gt;='設定'!$B$6)</x:f>
        <x:v>0</x:v>
      </x:c>
      <x:c r="Y2448" s="50" t="b">
        <x:f>AND(COUNT(G2448:K2448)=5,P2448&gt;='設定'!$B$7)</x:f>
        <x:v>0</x:v>
      </x:c>
      <x:c r="Z2448" s="50" t="b">
        <x:f>AND(ISNUMBER(R2448),R2448&gt;='設定'!$B$8)</x:f>
        <x:v>0</x:v>
      </x:c>
      <x:c r="AA2448" s="50" t="b">
        <x:f>AND(ISNUMBER(S2448),S2448&gt;=DATE(YEAR('設定'!$B$10)-'設定'!$B$9,MONTH('設定'!$B$10),DAY('設定'!$B$10)))</x:f>
        <x:v>0</x:v>
      </x:c>
      <x:c r="AB2448" s="55" t="b">
        <x:v>0</x:v>
      </x:c>
      <x:c r="AC2448" s="55" t="b">
        <x:v>0</x:v>
      </x:c>
      <x:c r="AD2448" s="50" t="n">
        <x:f>IF(X2448,1,0)+IF(Z2448,1,0)+IF(AA2448,1,0)+IF(AB2448,1,0)</x:f>
        <x:v>0</x:v>
      </x:c>
      <x:c r="AE2448" s="50" t="n">
        <x:f>IF(Y2448,1,0)+IF(Z2448,1,0)+IF(AA2448,1,0)+IF(AB2448,1,0)</x:f>
        <x:v>0</x:v>
      </x:c>
      <x:c r="AF2448" s="50" t="n">
        <x:f>IF(Y2448,1,0)+IF(Z2448,1,0)+IF(AA2448,1,0)+IF(AC2448,1,0)</x:f>
        <x:v>0</x:v>
      </x:c>
      <x:c r="AG2448" s="53" t="n">
        <x:v>44348</x:v>
      </x:c>
      <x:c r="AH2448" s="50" t="str">
        <x:v>S100W5EZ</x:v>
      </x:c>
      <x:c r="AI2448" s="50" t="str">
        <x:v>NetSalesSummaryOfBusinessResults</x:v>
      </x:c>
      <x:c r="AJ2448" s="50" t="str">
        <x:v>OperatingIncome</x:v>
      </x:c>
      <x:c r="AK2448" s="53" t="n">
        <x:v>45747</x:v>
      </x:c>
      <x:c r="AL2448" s="50" t="str">
        <x:v>365/365/365/366/365</x:v>
      </x:c>
      <x:c r="AM2448" s="51" t="n">
        <x:v>84097804</x:v>
      </x:c>
      <x:c r="AN2448" s="51" t="n">
        <x:v>1605</x:v>
      </x:c>
      <x:c r="AO2448" s="51" t="n">
        <x:f>IFERROR(AM2448*AN2448,"")</x:f>
        <x:v>134976975420</x:v>
      </x:c>
      <x:c r="AP2448" s="56" t="n">
        <x:f>IFERROR(AO2448/(K2448*1000000),"")</x:f>
        <x:v>0.700494973324753</x:v>
      </x:c>
      <x:c r="AQ2448" s="57" t="n">
        <x:v>389855761.6666667</x:v>
      </x:c>
      <x:c r="AR2448" s="52" t="n">
        <x:v>0.2956471403342772</x:v>
      </x:c>
      <x:c r="AS2448" s="52" t="n">
        <x:v>-0.3535521598689608</x:v>
      </x:c>
      <x:c r="AT2448" s="55" t="b">
        <x:v>1</x:v>
      </x:c>
      <x:c r="AU2448" s="50"/>
      <x:c r="AV2448" s="58" t="n">
        <x:v>-0.0631420499450892</x:v>
      </x:c>
      <x:c r="AW2448" s="50" t="n">
        <x:v>2365</x:v>
      </x:c>
      <x:c r="AX2448" s="50" t="str">
        <x:v>Core Moat</x:v>
      </x:c>
      <x:c r="AY2448" s="50" t="str">
        <x:v>目立つ機械的警告なし（定性確認は別途必要）</x:v>
      </x:c>
      <x:c r="AZ2448" s="59" t="str">
        <x:v>2025-06-25 16:34</x:v>
      </x:c>
      <x:c r="BA2448" s="53" t="n">
        <x:v>32629</x:v>
      </x:c>
      <x:c r="BB2448" s="50"/>
      <x:c r="BC2448" s="50"/>
      <x:c r="BD2448" s="50" t="str">
        <x:v>TOPIX Small 1</x:v>
      </x:c>
    </x:row>
    <x:row r="2449">
      <x:c r="A2449" s="50" t="n">
        <x:v>2448</x:v>
      </x:c>
      <x:c r="B2449" s="50" t="str">
        <x:v>3802</x:v>
      </x:c>
      <x:c r="C2449" s="50" t="str">
        <x:v>3802.T</x:v>
      </x:c>
      <x:c r="D2449" s="50" t="str">
        <x:v>ECOMIC CO.,LTD</x:v>
      </x:c>
      <x:c r="E2449" s="50" t="str">
        <x:v>Standard Market(Domestic)</x:v>
      </x:c>
      <x:c r="F2449" s="50" t="str">
        <x:v>Information &amp; Communication</x:v>
      </x:c>
      <x:c r="G2449" s="51" t="n">
        <x:v>1576.766</x:v>
      </x:c>
      <x:c r="H2449" s="51" t="n">
        <x:v>1755.879</x:v>
      </x:c>
      <x:c r="I2449" s="51" t="n">
        <x:v>2216.238</x:v>
      </x:c>
      <x:c r="J2449" s="51" t="n">
        <x:v>2156.112</x:v>
      </x:c>
      <x:c r="K2449" s="51" t="n">
        <x:v>2121.744</x:v>
      </x:c>
      <x:c r="L2449" s="52" t="n">
        <x:f>IFERROR(H2449/G2449-1,"")</x:f>
        <x:v>0.11359516884559895</x:v>
      </x:c>
      <x:c r="M2449" s="52" t="n">
        <x:f>IFERROR(I2449/H2449-1,"")</x:f>
        <x:v>0.26218150567322684</x:v>
      </x:c>
      <x:c r="N2449" s="52" t="n">
        <x:f>IFERROR(J2449/I2449-1,"")</x:f>
        <x:v>-0.027129757724576375</x:v>
      </x:c>
      <x:c r="O2449" s="52" t="n">
        <x:f>IFERROR(K2449/J2449-1,"")</x:f>
        <x:v>-0.015939802756071986</x:v>
      </x:c>
      <x:c r="P2449" s="52" t="n">
        <x:f>IFERROR((K2449/G2449)^(1/4)-1,"")</x:f>
        <x:v>0.07703901108617406</x:v>
      </x:c>
      <x:c r="Q2449" s="51" t="n">
        <x:v>46.811</x:v>
      </x:c>
      <x:c r="R2449" s="52" t="n">
        <x:f>IFERROR(Q2449/K2449,"")</x:f>
        <x:v>0.022062510840139053</x:v>
      </x:c>
      <x:c r="S2449" s="53" t="n">
        <x:v>38808</x:v>
      </x:c>
      <x:c r="T2449" s="50" t="str">
        <x:v>EDINET_company_history</x:v>
      </x:c>
      <x:c r="U2449" s="50" t="str">
        <x:v>キャリアバンク株式会社</x:v>
      </x:c>
      <x:c r="V2449" s="54" t="n">
        <x:v>0.3496</x:v>
      </x:c>
      <x:c r="W2449" s="50" t="str">
        <x:v>熊谷 浩二</x:v>
      </x:c>
      <x:c r="X2449" s="50" t="b">
        <x:f>AND(COUNT(L2449:O2449)=4,L2449&gt;='設定'!$B$6,M2449&gt;='設定'!$B$6,N2449&gt;='設定'!$B$6,O2449&gt;='設定'!$B$6)</x:f>
        <x:v>0</x:v>
      </x:c>
      <x:c r="Y2449" s="50" t="b">
        <x:f>AND(COUNT(G2449:K2449)=5,P2449&gt;='設定'!$B$7)</x:f>
        <x:v>0</x:v>
      </x:c>
      <x:c r="Z2449" s="50" t="b">
        <x:f>AND(ISNUMBER(R2449),R2449&gt;='設定'!$B$8)</x:f>
        <x:v>0</x:v>
      </x:c>
      <x:c r="AA2449" s="50" t="b">
        <x:f>AND(ISNUMBER(S2449),S2449&gt;=DATE(YEAR('設定'!$B$10)-'設定'!$B$9,MONTH('設定'!$B$10),DAY('設定'!$B$10)))</x:f>
        <x:v>0</x:v>
      </x:c>
      <x:c r="AB2449" s="55" t="b">
        <x:v>0</x:v>
      </x:c>
      <x:c r="AC2449" s="55" t="b">
        <x:v>0</x:v>
      </x:c>
      <x:c r="AD2449" s="50" t="n">
        <x:f>IF(X2449,1,0)+IF(Z2449,1,0)+IF(AA2449,1,0)+IF(AB2449,1,0)</x:f>
        <x:v>0</x:v>
      </x:c>
      <x:c r="AE2449" s="50" t="n">
        <x:f>IF(Y2449,1,0)+IF(Z2449,1,0)+IF(AA2449,1,0)+IF(AB2449,1,0)</x:f>
        <x:v>0</x:v>
      </x:c>
      <x:c r="AF2449" s="50" t="n">
        <x:f>IF(Y2449,1,0)+IF(Z2449,1,0)+IF(AA2449,1,0)+IF(AC2449,1,0)</x:f>
        <x:v>0</x:v>
      </x:c>
      <x:c r="AG2449" s="53" t="n">
        <x:v>44348</x:v>
      </x:c>
      <x:c r="AH2449" s="50" t="str">
        <x:v>S100W61Y</x:v>
      </x:c>
      <x:c r="AI2449" s="50" t="str">
        <x:v>NetSalesSummaryOfBusinessResults</x:v>
      </x:c>
      <x:c r="AJ2449" s="50" t="str">
        <x:v>OperatingIncome</x:v>
      </x:c>
      <x:c r="AK2449" s="53" t="n">
        <x:v>45747</x:v>
      </x:c>
      <x:c r="AL2449" s="50" t="str">
        <x:v>365/365/365/366/365</x:v>
      </x:c>
      <x:c r="AM2449" s="51" t="n">
        <x:v>4693200</x:v>
      </x:c>
      <x:c r="AN2449" s="51" t="n">
        <x:v>471</x:v>
      </x:c>
      <x:c r="AO2449" s="51" t="n">
        <x:f>IFERROR(AM2449*AN2449,"")</x:f>
        <x:v>2210497200</x:v>
      </x:c>
      <x:c r="AP2449" s="56" t="n">
        <x:f>IFERROR(AO2449/(K2449*1000000),"")</x:f>
        <x:v>1.041830305635364</x:v>
      </x:c>
      <x:c r="AQ2449" s="57" t="n">
        <x:v>1627435</x:v>
      </x:c>
      <x:c r="AR2449" s="52" t="n">
        <x:v>0.2506943155800135</x:v>
      </x:c>
      <x:c r="AS2449" s="52" t="n">
        <x:v>-0.3072631233849856</x:v>
      </x:c>
      <x:c r="AT2449" s="55" t="b">
        <x:v>0</x:v>
      </x:c>
      <x:c r="AU2449" s="50" t="str">
        <x:v>low_liquidity</x:v>
      </x:c>
      <x:c r="AV2449" s="58" t="n">
        <x:v>0.0922650990010207</x:v>
      </x:c>
      <x:c r="AW2449" s="50" t="n">
        <x:v>1276</x:v>
      </x:c>
      <x:c r="AX2449" s="50" t="str">
        <x:v>Discovery</x:v>
      </x:c>
      <x:c r="AY2449" s="50" t="str">
        <x:v>既存適格性フィルター不通過: low_liquidity / 60日平均売買代金2,000万円未満</x:v>
      </x:c>
      <x:c r="AZ2449" s="59" t="str">
        <x:v>2025-06-26 09:15</x:v>
      </x:c>
      <x:c r="BA2449" s="53" t="n">
        <x:v>38808</x:v>
      </x:c>
      <x:c r="BB2449" s="50"/>
      <x:c r="BC2449" s="50"/>
      <x:c r="BD2449" s="50"/>
    </x:row>
    <x:row r="2450">
      <x:c r="A2450" s="50" t="n">
        <x:v>2449</x:v>
      </x:c>
      <x:c r="B2450" s="50" t="str">
        <x:v>7995</x:v>
      </x:c>
      <x:c r="C2450" s="50" t="str">
        <x:v>7995.T</x:v>
      </x:c>
      <x:c r="D2450" s="50" t="str">
        <x:v>VALQUA,LTD.</x:v>
      </x:c>
      <x:c r="E2450" s="50" t="str">
        <x:v>Prime Market (Domestic)</x:v>
      </x:c>
      <x:c r="F2450" s="50" t="str">
        <x:v>Chemicals</x:v>
      </x:c>
      <x:c r="G2450" s="51" t="n">
        <x:v>44717</x:v>
      </x:c>
      <x:c r="H2450" s="51" t="n">
        <x:v>53167</x:v>
      </x:c>
      <x:c r="I2450" s="51" t="n">
        <x:v>62178</x:v>
      </x:c>
      <x:c r="J2450" s="51" t="n">
        <x:v>61744</x:v>
      </x:c>
      <x:c r="K2450" s="51" t="n">
        <x:v>60113</x:v>
      </x:c>
      <x:c r="L2450" s="52" t="n">
        <x:f>IFERROR(H2450/G2450-1,"")</x:f>
        <x:v>0.1889661649931793</x:v>
      </x:c>
      <x:c r="M2450" s="52" t="n">
        <x:f>IFERROR(I2450/H2450-1,"")</x:f>
        <x:v>0.16948483081610766</x:v>
      </x:c>
      <x:c r="N2450" s="52" t="n">
        <x:f>IFERROR(J2450/I2450-1,"")</x:f>
        <x:v>-0.006979960757824366</x:v>
      </x:c>
      <x:c r="O2450" s="52" t="n">
        <x:f>IFERROR(K2450/J2450-1,"")</x:f>
        <x:v>-0.02641552215599896</x:v>
      </x:c>
      <x:c r="P2450" s="52" t="n">
        <x:f>IFERROR((K2450/G2450)^(1/4)-1,"")</x:f>
        <x:v>0.07677245100469254</x:v>
      </x:c>
      <x:c r="Q2450" s="51" t="n">
        <x:v>5669</x:v>
      </x:c>
      <x:c r="R2450" s="52" t="n">
        <x:f>IFERROR(Q2450/K2450,"")</x:f>
        <x:v>0.09430572421938682</x:v>
      </x:c>
      <x:c r="S2450" s="53" t="n">
        <x:v>22890</x:v>
      </x:c>
      <x:c r="T2450" s="50" t="str">
        <x:v>EDINET_company_history</x:v>
      </x:c>
      <x:c r="U2450" s="50" t="str">
        <x:v>日本マスタートラスト信託銀行株式会社（信託口）</x:v>
      </x:c>
      <x:c r="V2450" s="54" t="n">
        <x:v>0.1491</x:v>
      </x:c>
      <x:c r="W2450" s="50" t="str">
        <x:v>瀧 澤 利 一 / 瀧 澤 利 治 / 中 澤 剛 太</x:v>
      </x:c>
      <x:c r="X2450" s="50" t="b">
        <x:f>AND(COUNT(L2450:O2450)=4,L2450&gt;='設定'!$B$6,M2450&gt;='設定'!$B$6,N2450&gt;='設定'!$B$6,O2450&gt;='設定'!$B$6)</x:f>
        <x:v>0</x:v>
      </x:c>
      <x:c r="Y2450" s="50" t="b">
        <x:f>AND(COUNT(G2450:K2450)=5,P2450&gt;='設定'!$B$7)</x:f>
        <x:v>0</x:v>
      </x:c>
      <x:c r="Z2450" s="50" t="b">
        <x:f>AND(ISNUMBER(R2450),R2450&gt;='設定'!$B$8)</x:f>
        <x:v>0</x:v>
      </x:c>
      <x:c r="AA2450" s="50" t="b">
        <x:f>AND(ISNUMBER(S2450),S2450&gt;=DATE(YEAR('設定'!$B$10)-'設定'!$B$9,MONTH('設定'!$B$10),DAY('設定'!$B$10)))</x:f>
        <x:v>0</x:v>
      </x:c>
      <x:c r="AB2450" s="55" t="b">
        <x:v>0</x:v>
      </x:c>
      <x:c r="AC2450" s="55" t="b">
        <x:v>0</x:v>
      </x:c>
      <x:c r="AD2450" s="50" t="n">
        <x:f>IF(X2450,1,0)+IF(Z2450,1,0)+IF(AA2450,1,0)+IF(AB2450,1,0)</x:f>
        <x:v>0</x:v>
      </x:c>
      <x:c r="AE2450" s="50" t="n">
        <x:f>IF(Y2450,1,0)+IF(Z2450,1,0)+IF(AA2450,1,0)+IF(AB2450,1,0)</x:f>
        <x:v>0</x:v>
      </x:c>
      <x:c r="AF2450" s="50" t="n">
        <x:f>IF(Y2450,1,0)+IF(Z2450,1,0)+IF(AA2450,1,0)+IF(AC2450,1,0)</x:f>
        <x:v>0</x:v>
      </x:c>
      <x:c r="AG2450" s="53" t="n">
        <x:v>44348</x:v>
      </x:c>
      <x:c r="AH2450" s="50" t="str">
        <x:v>S100W3A8</x:v>
      </x:c>
      <x:c r="AI2450" s="50" t="str">
        <x:v>NetSalesSummaryOfBusinessResults</x:v>
      </x:c>
      <x:c r="AJ2450" s="50" t="str">
        <x:v>OperatingIncome</x:v>
      </x:c>
      <x:c r="AK2450" s="53" t="n">
        <x:v>45747</x:v>
      </x:c>
      <x:c r="AL2450" s="50" t="str">
        <x:v>365/365/365/366/365</x:v>
      </x:c>
      <x:c r="AM2450" s="51" t="n">
        <x:v>17602033</x:v>
      </x:c>
      <x:c r="AN2450" s="51" t="n">
        <x:v>8360</x:v>
      </x:c>
      <x:c r="AO2450" s="51" t="n">
        <x:f>IFERROR(AM2450*AN2450,"")</x:f>
        <x:v>147152995880</x:v>
      </x:c>
      <x:c r="AP2450" s="56" t="n">
        <x:f>IFERROR(AO2450/(K2450*1000000),"")</x:f>
        <x:v>2.447939645001913</x:v>
      </x:c>
      <x:c r="AQ2450" s="57" t="n">
        <x:v>570078391.6666666</x:v>
      </x:c>
      <x:c r="AR2450" s="52" t="n">
        <x:v>0.3018748886667659</x:v>
      </x:c>
      <x:c r="AS2450" s="52" t="n">
        <x:v>-0.49132623863717</x:v>
      </x:c>
      <x:c r="AT2450" s="55" t="b">
        <x:v>1</x:v>
      </x:c>
      <x:c r="AU2450" s="50"/>
      <x:c r="AV2450" s="58" t="n">
        <x:v>0.3025559343921832</x:v>
      </x:c>
      <x:c r="AW2450" s="50" t="n">
        <x:v>427</x:v>
      </x:c>
      <x:c r="AX2450" s="50" t="str">
        <x:v>Future Moat</x:v>
      </x:c>
      <x:c r="AY2450" s="50" t="str">
        <x:v>目立つ機械的警告なし（定性確認は別途必要）</x:v>
      </x:c>
      <x:c r="AZ2450" s="59" t="str">
        <x:v>2025-06-24 10:07</x:v>
      </x:c>
      <x:c r="BA2450" s="53" t="n">
        <x:v>22890</x:v>
      </x:c>
      <x:c r="BB2450" s="50"/>
      <x:c r="BC2450" s="50"/>
      <x:c r="BD2450" s="50" t="str">
        <x:v>TOPIX Small 1</x:v>
      </x:c>
    </x:row>
    <x:row r="2451">
      <x:c r="A2451" s="50" t="n">
        <x:v>2450</x:v>
      </x:c>
      <x:c r="B2451" s="50" t="str">
        <x:v>9686</x:v>
      </x:c>
      <x:c r="C2451" s="50" t="str">
        <x:v>9686.T</x:v>
      </x:c>
      <x:c r="D2451" s="50" t="str">
        <x:v>TOYO TEC CO.,LTD.</x:v>
      </x:c>
      <x:c r="E2451" s="50" t="str">
        <x:v>Standard Market(Domestic)</x:v>
      </x:c>
      <x:c r="F2451" s="50" t="str">
        <x:v>Services</x:v>
      </x:c>
      <x:c r="G2451" s="51" t="n">
        <x:v>26000.822</x:v>
      </x:c>
      <x:c r="H2451" s="51" t="n">
        <x:v>27465.433</x:v>
      </x:c>
      <x:c r="I2451" s="51" t="n">
        <x:v>30139.013</x:v>
      </x:c>
      <x:c r="J2451" s="51" t="n">
        <x:v>31249.446</x:v>
      </x:c>
      <x:c r="K2451" s="51" t="n">
        <x:v>34925.058</x:v>
      </x:c>
      <x:c r="L2451" s="52" t="n">
        <x:f>IFERROR(H2451/G2451-1,"")</x:f>
        <x:v>0.056329411431684795</x:v>
      </x:c>
      <x:c r="M2451" s="52" t="n">
        <x:f>IFERROR(I2451/H2451-1,"")</x:f>
        <x:v>0.09734344985567844</x:v>
      </x:c>
      <x:c r="N2451" s="52" t="n">
        <x:f>IFERROR(J2451/I2451-1,"")</x:f>
        <x:v>0.03684370818646254</x:v>
      </x:c>
      <x:c r="O2451" s="52" t="n">
        <x:f>IFERROR(K2451/J2451-1,"")</x:f>
        <x:v>0.11762166919695138</x:v>
      </x:c>
      <x:c r="P2451" s="52" t="n">
        <x:f>IFERROR((K2451/G2451)^(1/4)-1,"")</x:f>
        <x:v>0.07655820298930349</x:v>
      </x:c>
      <x:c r="Q2451" s="51" t="n">
        <x:v>1049.132</x:v>
      </x:c>
      <x:c r="R2451" s="52" t="n">
        <x:f>IFERROR(Q2451/K2451,"")</x:f>
        <x:v>0.030039520621554877</x:v>
      </x:c>
      <x:c r="S2451" s="53" t="n">
        <x:v>33208</x:v>
      </x:c>
      <x:c r="T2451" s="50" t="str">
        <x:v>EDINET_company_history</x:v>
      </x:c>
      <x:c r="U2451" s="50" t="str">
        <x:v>セコム株式会社</x:v>
      </x:c>
      <x:c r="V2451" s="54" t="n">
        <x:v>0.2727</x:v>
      </x:c>
      <x:c r="W2451" s="50" t="str">
        <x:v>田 中 卓 / 池 田 博 之</x:v>
      </x:c>
      <x:c r="X2451" s="50" t="b">
        <x:f>AND(COUNT(L2451:O2451)=4,L2451&gt;='設定'!$B$6,M2451&gt;='設定'!$B$6,N2451&gt;='設定'!$B$6,O2451&gt;='設定'!$B$6)</x:f>
        <x:v>0</x:v>
      </x:c>
      <x:c r="Y2451" s="50" t="b">
        <x:f>AND(COUNT(G2451:K2451)=5,P2451&gt;='設定'!$B$7)</x:f>
        <x:v>0</x:v>
      </x:c>
      <x:c r="Z2451" s="50" t="b">
        <x:f>AND(ISNUMBER(R2451),R2451&gt;='設定'!$B$8)</x:f>
        <x:v>0</x:v>
      </x:c>
      <x:c r="AA2451" s="50" t="b">
        <x:f>AND(ISNUMBER(S2451),S2451&gt;=DATE(YEAR('設定'!$B$10)-'設定'!$B$9,MONTH('設定'!$B$10),DAY('設定'!$B$10)))</x:f>
        <x:v>0</x:v>
      </x:c>
      <x:c r="AB2451" s="55" t="b">
        <x:v>0</x:v>
      </x:c>
      <x:c r="AC2451" s="55" t="b">
        <x:v>0</x:v>
      </x:c>
      <x:c r="AD2451" s="50" t="n">
        <x:f>IF(X2451,1,0)+IF(Z2451,1,0)+IF(AA2451,1,0)+IF(AB2451,1,0)</x:f>
        <x:v>0</x:v>
      </x:c>
      <x:c r="AE2451" s="50" t="n">
        <x:f>IF(Y2451,1,0)+IF(Z2451,1,0)+IF(AA2451,1,0)+IF(AB2451,1,0)</x:f>
        <x:v>0</x:v>
      </x:c>
      <x:c r="AF2451" s="50" t="n">
        <x:f>IF(Y2451,1,0)+IF(Z2451,1,0)+IF(AA2451,1,0)+IF(AC2451,1,0)</x:f>
        <x:v>0</x:v>
      </x:c>
      <x:c r="AG2451" s="53" t="n">
        <x:v>44348</x:v>
      </x:c>
      <x:c r="AH2451" s="50" t="str">
        <x:v>S100W0WH</x:v>
      </x:c>
      <x:c r="AI2451" s="50" t="str">
        <x:v>NetSalesSummaryOfBusinessResults</x:v>
      </x:c>
      <x:c r="AJ2451" s="50" t="str">
        <x:v>OperatingIncome</x:v>
      </x:c>
      <x:c r="AK2451" s="53" t="n">
        <x:v>45747</x:v>
      </x:c>
      <x:c r="AL2451" s="50" t="str">
        <x:v>365/365/365/366/365</x:v>
      </x:c>
      <x:c r="AM2451" s="51" t="n">
        <x:v>10686900</x:v>
      </x:c>
      <x:c r="AN2451" s="51" t="n">
        <x:v>1630</x:v>
      </x:c>
      <x:c r="AO2451" s="51" t="n">
        <x:f>IFERROR(AM2451*AN2451,"")</x:f>
        <x:v>17419647000</x:v>
      </x:c>
      <x:c r="AP2451" s="56" t="n">
        <x:f>IFERROR(AO2451/(K2451*1000000),"")</x:f>
        <x:v>0.4987721709724863</x:v>
      </x:c>
      <x:c r="AQ2451" s="57" t="n">
        <x:v>14931268.333333334</x:v>
      </x:c>
      <x:c r="AR2451" s="52" t="n">
        <x:v>0.2304216097708073</x:v>
      </x:c>
      <x:c r="AS2451" s="52" t="n">
        <x:v>-0.2467188278689588</x:v>
      </x:c>
      <x:c r="AT2451" s="55" t="b">
        <x:v>0</x:v>
      </x:c>
      <x:c r="AU2451" s="50" t="str">
        <x:v>low_liquidity</x:v>
      </x:c>
      <x:c r="AV2451" s="58" t="n">
        <x:v>0.1258264213624484</x:v>
      </x:c>
      <x:c r="AW2451" s="50" t="n">
        <x:v>1082</x:v>
      </x:c>
      <x:c r="AX2451" s="50" t="str">
        <x:v>Discovery</x:v>
      </x:c>
      <x:c r="AY2451" s="50" t="str">
        <x:v>既存適格性フィルター不通過: low_liquidity / 60日平均売買代金2,000万円未満</x:v>
      </x:c>
      <x:c r="AZ2451" s="59" t="str">
        <x:v>2025-06-20 10:20</x:v>
      </x:c>
      <x:c r="BA2451" s="53" t="n">
        <x:v>33208</x:v>
      </x:c>
      <x:c r="BB2451" s="50"/>
      <x:c r="BC2451" s="50"/>
      <x:c r="BD2451" s="50"/>
    </x:row>
    <x:row r="2452">
      <x:c r="A2452" s="50" t="n">
        <x:v>2451</x:v>
      </x:c>
      <x:c r="B2452" s="50" t="str">
        <x:v>9551</x:v>
      </x:c>
      <x:c r="C2452" s="50" t="str">
        <x:v>9551.T</x:v>
      </x:c>
      <x:c r="D2452" s="50" t="str">
        <x:v>METAWATER Co.,Ltd.</x:v>
      </x:c>
      <x:c r="E2452" s="50" t="str">
        <x:v>Prime Market (Domestic)</x:v>
      </x:c>
      <x:c r="F2452" s="50" t="str">
        <x:v>Electric Power and Gas</x:v>
      </x:c>
      <x:c r="G2452" s="51" t="n">
        <x:v>133355</x:v>
      </x:c>
      <x:c r="H2452" s="51" t="n">
        <x:v>135557</x:v>
      </x:c>
      <x:c r="I2452" s="51" t="n">
        <x:v>150716</x:v>
      </x:c>
      <x:c r="J2452" s="51" t="n">
        <x:v>165561</x:v>
      </x:c>
      <x:c r="K2452" s="51" t="n">
        <x:v>179094</x:v>
      </x:c>
      <x:c r="L2452" s="52" t="n">
        <x:f>IFERROR(H2452/G2452-1,"")</x:f>
        <x:v>0.016512316748528377</x:v>
      </x:c>
      <x:c r="M2452" s="52" t="n">
        <x:f>IFERROR(I2452/H2452-1,"")</x:f>
        <x:v>0.11182749692011473</x:v>
      </x:c>
      <x:c r="N2452" s="52" t="n">
        <x:f>IFERROR(J2452/I2452-1,"")</x:f>
        <x:v>0.09849650999230342</x:v>
      </x:c>
      <x:c r="O2452" s="52" t="n">
        <x:f>IFERROR(K2452/J2452-1,"")</x:f>
        <x:v>0.08174026491746234</x:v>
      </x:c>
      <x:c r="P2452" s="52" t="n">
        <x:f>IFERROR((K2452/G2452)^(1/4)-1,"")</x:f>
        <x:v>0.07650966462911879</x:v>
      </x:c>
      <x:c r="Q2452" s="51" t="n">
        <x:v>10626</x:v>
      </x:c>
      <x:c r="R2452" s="52" t="n">
        <x:f>IFERROR(Q2452/K2452,"")</x:f>
        <x:v>0.059331970920298835</x:v>
      </x:c>
      <x:c r="S2452" s="53" t="n">
        <x:v>41974</x:v>
      </x:c>
      <x:c r="T2452" s="50" t="str">
        <x:v>EDINET_company_history</x:v>
      </x:c>
      <x:c r="U2452" s="50" t="str">
        <x:v>富士電機株式会社</x:v>
      </x:c>
      <x:c r="V2452" s="54" t="n">
        <x:v>0.2085</x:v>
      </x:c>
      <x:c r="W2452" s="50" t="str">
        <x:v>山口 賢二</x:v>
      </x:c>
      <x:c r="X2452" s="50" t="b">
        <x:f>AND(COUNT(L2452:O2452)=4,L2452&gt;='設定'!$B$6,M2452&gt;='設定'!$B$6,N2452&gt;='設定'!$B$6,O2452&gt;='設定'!$B$6)</x:f>
        <x:v>0</x:v>
      </x:c>
      <x:c r="Y2452" s="50" t="b">
        <x:f>AND(COUNT(G2452:K2452)=5,P2452&gt;='設定'!$B$7)</x:f>
        <x:v>0</x:v>
      </x:c>
      <x:c r="Z2452" s="50" t="b">
        <x:f>AND(ISNUMBER(R2452),R2452&gt;='設定'!$B$8)</x:f>
        <x:v>0</x:v>
      </x:c>
      <x:c r="AA2452" s="50" t="b">
        <x:f>AND(ISNUMBER(S2452),S2452&gt;=DATE(YEAR('設定'!$B$10)-'設定'!$B$9,MONTH('設定'!$B$10),DAY('設定'!$B$10)))</x:f>
        <x:v>0</x:v>
      </x:c>
      <x:c r="AB2452" s="55" t="b">
        <x:v>0</x:v>
      </x:c>
      <x:c r="AC2452" s="55" t="b">
        <x:v>0</x:v>
      </x:c>
      <x:c r="AD2452" s="50" t="n">
        <x:f>IF(X2452,1,0)+IF(Z2452,1,0)+IF(AA2452,1,0)+IF(AB2452,1,0)</x:f>
        <x:v>0</x:v>
      </x:c>
      <x:c r="AE2452" s="50" t="n">
        <x:f>IF(Y2452,1,0)+IF(Z2452,1,0)+IF(AA2452,1,0)+IF(AB2452,1,0)</x:f>
        <x:v>0</x:v>
      </x:c>
      <x:c r="AF2452" s="50" t="n">
        <x:f>IF(Y2452,1,0)+IF(Z2452,1,0)+IF(AA2452,1,0)+IF(AC2452,1,0)</x:f>
        <x:v>0</x:v>
      </x:c>
      <x:c r="AG2452" s="53" t="n">
        <x:v>44348</x:v>
      </x:c>
      <x:c r="AH2452" s="50" t="str">
        <x:v>S100W04R</x:v>
      </x:c>
      <x:c r="AI2452" s="50" t="str">
        <x:v>NetSalesSummaryOfBusinessResults</x:v>
      </x:c>
      <x:c r="AJ2452" s="50" t="str">
        <x:v>OperatingIncome</x:v>
      </x:c>
      <x:c r="AK2452" s="53" t="n">
        <x:v>45747</x:v>
      </x:c>
      <x:c r="AL2452" s="50" t="str">
        <x:v>365/365/365/366/365</x:v>
      </x:c>
      <x:c r="AM2452" s="51" t="n">
        <x:v>43638800</x:v>
      </x:c>
      <x:c r="AN2452" s="51" t="n">
        <x:v>3345</x:v>
      </x:c>
      <x:c r="AO2452" s="51" t="n">
        <x:f>IFERROR(AM2452*AN2452,"")</x:f>
        <x:v>145971786000</x:v>
      </x:c>
      <x:c r="AP2452" s="56" t="n">
        <x:f>IFERROR(AO2452/(K2452*1000000),"")</x:f>
        <x:v>0.8150568193239305</x:v>
      </x:c>
      <x:c r="AQ2452" s="57" t="n">
        <x:v>548529375</x:v>
      </x:c>
      <x:c r="AR2452" s="52" t="n">
        <x:v>0.2774205995825564</x:v>
      </x:c>
      <x:c r="AS2452" s="52" t="n">
        <x:v>-0.3394958068187332</x:v>
      </x:c>
      <x:c r="AT2452" s="55" t="b">
        <x:v>0</x:v>
      </x:c>
      <x:c r="AU2452" s="50" t="str">
        <x:v>repeated_negative_operating_cf</x:v>
      </x:c>
      <x:c r="AV2452" s="58" t="n">
        <x:v>0.2080139519933676</x:v>
      </x:c>
      <x:c r="AW2452" s="50" t="n">
        <x:v>677</x:v>
      </x:c>
      <x:c r="AX2452" s="50" t="str">
        <x:v>Future Moat</x:v>
      </x:c>
      <x:c r="AY2452" s="50" t="str">
        <x:v>既存適格性フィルター不通過: repeated_negative_operating_cf</x:v>
      </x:c>
      <x:c r="AZ2452" s="59" t="str">
        <x:v>2025-06-20 10:00</x:v>
      </x:c>
      <x:c r="BA2452" s="53" t="n">
        <x:v>41974</x:v>
      </x:c>
      <x:c r="BB2452" s="50"/>
      <x:c r="BC2452" s="50"/>
      <x:c r="BD2452" s="50" t="str">
        <x:v>TOPIX Small 1</x:v>
      </x:c>
    </x:row>
    <x:row r="2453">
      <x:c r="A2453" s="50" t="n">
        <x:v>2452</x:v>
      </x:c>
      <x:c r="B2453" s="50" t="str">
        <x:v>7040</x:v>
      </x:c>
      <x:c r="C2453" s="50" t="str">
        <x:v>7040.T</x:v>
      </x:c>
      <x:c r="D2453" s="50" t="str">
        <x:v>SUN-LIFE HOLDING CO.,LTD.</x:v>
      </x:c>
      <x:c r="E2453" s="50" t="str">
        <x:v>Standard Market(Domestic)</x:v>
      </x:c>
      <x:c r="F2453" s="50" t="str">
        <x:v>Services</x:v>
      </x:c>
      <x:c r="G2453" s="51" t="n">
        <x:v>10322.012</x:v>
      </x:c>
      <x:c r="H2453" s="51" t="n">
        <x:v>11055.219</x:v>
      </x:c>
      <x:c r="I2453" s="51" t="n">
        <x:v>12600.147</x:v>
      </x:c>
      <x:c r="J2453" s="51" t="n">
        <x:v>13502.022</x:v>
      </x:c>
      <x:c r="K2453" s="51" t="n">
        <x:v>13856.017</x:v>
      </x:c>
      <x:c r="L2453" s="52" t="n">
        <x:f>IFERROR(H2453/G2453-1,"")</x:f>
        <x:v>0.0710333411741817</x:v>
      </x:c>
      <x:c r="M2453" s="52" t="n">
        <x:f>IFERROR(I2453/H2453-1,"")</x:f>
        <x:v>0.13974648534778034</x:v>
      </x:c>
      <x:c r="N2453" s="52" t="n">
        <x:f>IFERROR(J2453/I2453-1,"")</x:f>
        <x:v>0.07157654589267892</x:v>
      </x:c>
      <x:c r="O2453" s="52" t="n">
        <x:f>IFERROR(K2453/J2453-1,"")</x:f>
        <x:v>0.02621792498930886</x:v>
      </x:c>
      <x:c r="P2453" s="52" t="n">
        <x:f>IFERROR((K2453/G2453)^(1/4)-1,"")</x:f>
        <x:v>0.07638716856797556</x:v>
      </x:c>
      <x:c r="Q2453" s="51" t="n">
        <x:v>1305.385</x:v>
      </x:c>
      <x:c r="R2453" s="52" t="n">
        <x:f>IFERROR(Q2453/K2453,"")</x:f>
        <x:v>0.09421069561332092</x:v>
      </x:c>
      <x:c r="S2453" s="53" t="n">
        <x:v>38322</x:v>
      </x:c>
      <x:c r="T2453" s="50" t="str">
        <x:v>EDINET_company_history</x:v>
      </x:c>
      <x:c r="U2453" s="50" t="str">
        <x:v>株式会社サカエヤ</x:v>
      </x:c>
      <x:c r="V2453" s="54" t="n">
        <x:v>0.4565</x:v>
      </x:c>
      <x:c r="W2453" s="50" t="str">
        <x:v>比 企 武</x:v>
      </x:c>
      <x:c r="X2453" s="50" t="b">
        <x:f>AND(COUNT(L2453:O2453)=4,L2453&gt;='設定'!$B$6,M2453&gt;='設定'!$B$6,N2453&gt;='設定'!$B$6,O2453&gt;='設定'!$B$6)</x:f>
        <x:v>0</x:v>
      </x:c>
      <x:c r="Y2453" s="50" t="b">
        <x:f>AND(COUNT(G2453:K2453)=5,P2453&gt;='設定'!$B$7)</x:f>
        <x:v>0</x:v>
      </x:c>
      <x:c r="Z2453" s="50" t="b">
        <x:f>AND(ISNUMBER(R2453),R2453&gt;='設定'!$B$8)</x:f>
        <x:v>0</x:v>
      </x:c>
      <x:c r="AA2453" s="50" t="b">
        <x:f>AND(ISNUMBER(S2453),S2453&gt;=DATE(YEAR('設定'!$B$10)-'設定'!$B$9,MONTH('設定'!$B$10),DAY('設定'!$B$10)))</x:f>
        <x:v>0</x:v>
      </x:c>
      <x:c r="AB2453" s="55" t="b">
        <x:v>0</x:v>
      </x:c>
      <x:c r="AC2453" s="55" t="b">
        <x:v>0</x:v>
      </x:c>
      <x:c r="AD2453" s="50" t="n">
        <x:f>IF(X2453,1,0)+IF(Z2453,1,0)+IF(AA2453,1,0)+IF(AB2453,1,0)</x:f>
        <x:v>0</x:v>
      </x:c>
      <x:c r="AE2453" s="50" t="n">
        <x:f>IF(Y2453,1,0)+IF(Z2453,1,0)+IF(AA2453,1,0)+IF(AB2453,1,0)</x:f>
        <x:v>0</x:v>
      </x:c>
      <x:c r="AF2453" s="50" t="n">
        <x:f>IF(Y2453,1,0)+IF(Z2453,1,0)+IF(AA2453,1,0)+IF(AC2453,1,0)</x:f>
        <x:v>0</x:v>
      </x:c>
      <x:c r="AG2453" s="53" t="n">
        <x:v>44348</x:v>
      </x:c>
      <x:c r="AH2453" s="50" t="str">
        <x:v>S100W69H</x:v>
      </x:c>
      <x:c r="AI2453" s="50" t="str">
        <x:v>NetSalesSummaryOfBusinessResults</x:v>
      </x:c>
      <x:c r="AJ2453" s="50" t="str">
        <x:v>OperatingIncome</x:v>
      </x:c>
      <x:c r="AK2453" s="53" t="n">
        <x:v>45747</x:v>
      </x:c>
      <x:c r="AL2453" s="50" t="str">
        <x:v>365/365/365/366/365</x:v>
      </x:c>
      <x:c r="AM2453" s="51" t="n">
        <x:v>6123200</x:v>
      </x:c>
      <x:c r="AN2453" s="51" t="n">
        <x:v>981</x:v>
      </x:c>
      <x:c r="AO2453" s="51" t="n">
        <x:f>IFERROR(AM2453*AN2453,"")</x:f>
        <x:v>6006859200</x:v>
      </x:c>
      <x:c r="AP2453" s="56" t="n">
        <x:f>IFERROR(AO2453/(K2453*1000000),"")</x:f>
        <x:v>0.4335199069111997</x:v>
      </x:c>
      <x:c r="AQ2453" s="57" t="n">
        <x:v>3336688.3333333335</x:v>
      </x:c>
      <x:c r="AR2453" s="52" t="n">
        <x:v>0.1614057773339453</x:v>
      </x:c>
      <x:c r="AS2453" s="52" t="n">
        <x:v>-0.1922249919358531</x:v>
      </x:c>
      <x:c r="AT2453" s="55" t="b">
        <x:v>0</x:v>
      </x:c>
      <x:c r="AU2453" s="50" t="str">
        <x:v>low_liquidity</x:v>
      </x:c>
      <x:c r="AV2453" s="58" t="n">
        <x:v>0.1944201007697625</x:v>
      </x:c>
      <x:c r="AW2453" s="50" t="n">
        <x:v>729</x:v>
      </x:c>
      <x:c r="AX2453" s="50" t="str">
        <x:v>Discovery</x:v>
      </x:c>
      <x:c r="AY2453" s="50" t="str">
        <x:v>既存適格性フィルター不通過: low_liquidity / 60日平均売買代金2,000万円未満</x:v>
      </x:c>
      <x:c r="AZ2453" s="59" t="str">
        <x:v>2025-06-25 17:10</x:v>
      </x:c>
      <x:c r="BA2453" s="53" t="n">
        <x:v>38322</x:v>
      </x:c>
      <x:c r="BB2453" s="50"/>
      <x:c r="BC2453" s="50"/>
      <x:c r="BD2453" s="50"/>
    </x:row>
    <x:row r="2454">
      <x:c r="A2454" s="50" t="n">
        <x:v>2453</x:v>
      </x:c>
      <x:c r="B2454" s="50" t="str">
        <x:v>5821</x:v>
      </x:c>
      <x:c r="C2454" s="50" t="str">
        <x:v>5821.T</x:v>
      </x:c>
      <x:c r="D2454" s="50" t="str">
        <x:v>HIRAKAWA HEWTECH CORP.</x:v>
      </x:c>
      <x:c r="E2454" s="50" t="str">
        <x:v>Prime Market (Domestic)</x:v>
      </x:c>
      <x:c r="F2454" s="50" t="str">
        <x:v>Nonferrous Metals</x:v>
      </x:c>
      <x:c r="G2454" s="51" t="n">
        <x:v>22954</x:v>
      </x:c>
      <x:c r="H2454" s="51" t="n">
        <x:v>27803</x:v>
      </x:c>
      <x:c r="I2454" s="51" t="n">
        <x:v>32224</x:v>
      </x:c>
      <x:c r="J2454" s="51" t="n">
        <x:v>29326</x:v>
      </x:c>
      <x:c r="K2454" s="51" t="n">
        <x:v>30802</x:v>
      </x:c>
      <x:c r="L2454" s="52" t="n">
        <x:f>IFERROR(H2454/G2454-1,"")</x:f>
        <x:v>0.21124858412477132</x:v>
      </x:c>
      <x:c r="M2454" s="52" t="n">
        <x:f>IFERROR(I2454/H2454-1,"")</x:f>
        <x:v>0.15901161745135428</x:v>
      </x:c>
      <x:c r="N2454" s="52" t="n">
        <x:f>IFERROR(J2454/I2454-1,"")</x:f>
        <x:v>-0.08993296921549154</x:v>
      </x:c>
      <x:c r="O2454" s="52" t="n">
        <x:f>IFERROR(K2454/J2454-1,"")</x:f>
        <x:v>0.05033076450930918</x:v>
      </x:c>
      <x:c r="P2454" s="52" t="n">
        <x:f>IFERROR((K2454/G2454)^(1/4)-1,"")</x:f>
        <x:v>0.07629205600037148</x:v>
      </x:c>
      <x:c r="Q2454" s="51" t="n">
        <x:v>2267</x:v>
      </x:c>
      <x:c r="R2454" s="52" t="n">
        <x:f>IFERROR(Q2454/K2454,"")</x:f>
        <x:v>0.07359911694045841</x:v>
      </x:c>
      <x:c r="S2454" s="53" t="n">
        <x:v>38838</x:v>
      </x:c>
      <x:c r="T2454" s="50" t="str">
        <x:v>EDINET_company_history</x:v>
      </x:c>
      <x:c r="U2454" s="50" t="str">
        <x:v>日本マスタートラスト信託銀行株式会社（信託口）</x:v>
      </x:c>
      <x:c r="V2454" s="54" t="n">
        <x:v>0.1308</x:v>
      </x:c>
      <x:c r="W2454" s="50" t="str">
        <x:v>篠 祐一</x:v>
      </x:c>
      <x:c r="X2454" s="50" t="b">
        <x:f>AND(COUNT(L2454:O2454)=4,L2454&gt;='設定'!$B$6,M2454&gt;='設定'!$B$6,N2454&gt;='設定'!$B$6,O2454&gt;='設定'!$B$6)</x:f>
        <x:v>0</x:v>
      </x:c>
      <x:c r="Y2454" s="50" t="b">
        <x:f>AND(COUNT(G2454:K2454)=5,P2454&gt;='設定'!$B$7)</x:f>
        <x:v>0</x:v>
      </x:c>
      <x:c r="Z2454" s="50" t="b">
        <x:f>AND(ISNUMBER(R2454),R2454&gt;='設定'!$B$8)</x:f>
        <x:v>0</x:v>
      </x:c>
      <x:c r="AA2454" s="50" t="b">
        <x:f>AND(ISNUMBER(S2454),S2454&gt;=DATE(YEAR('設定'!$B$10)-'設定'!$B$9,MONTH('設定'!$B$10),DAY('設定'!$B$10)))</x:f>
        <x:v>0</x:v>
      </x:c>
      <x:c r="AB2454" s="55" t="b">
        <x:v>0</x:v>
      </x:c>
      <x:c r="AC2454" s="55" t="b">
        <x:v>0</x:v>
      </x:c>
      <x:c r="AD2454" s="50" t="n">
        <x:f>IF(X2454,1,0)+IF(Z2454,1,0)+IF(AA2454,1,0)+IF(AB2454,1,0)</x:f>
        <x:v>0</x:v>
      </x:c>
      <x:c r="AE2454" s="50" t="n">
        <x:f>IF(Y2454,1,0)+IF(Z2454,1,0)+IF(AA2454,1,0)+IF(AB2454,1,0)</x:f>
        <x:v>0</x:v>
      </x:c>
      <x:c r="AF2454" s="50" t="n">
        <x:f>IF(Y2454,1,0)+IF(Z2454,1,0)+IF(AA2454,1,0)+IF(AC2454,1,0)</x:f>
        <x:v>0</x:v>
      </x:c>
      <x:c r="AG2454" s="53" t="n">
        <x:v>44348</x:v>
      </x:c>
      <x:c r="AH2454" s="50" t="str">
        <x:v>S100W8S5</x:v>
      </x:c>
      <x:c r="AI2454" s="50" t="str">
        <x:v>NetSalesSummaryOfBusinessResults</x:v>
      </x:c>
      <x:c r="AJ2454" s="50" t="str">
        <x:v>OperatingIncome</x:v>
      </x:c>
      <x:c r="AK2454" s="53" t="n">
        <x:v>45747</x:v>
      </x:c>
      <x:c r="AL2454" s="50" t="str">
        <x:v>365/365/365/366/365</x:v>
      </x:c>
      <x:c r="AM2454" s="51" t="n">
        <x:v>14047300</x:v>
      </x:c>
      <x:c r="AN2454" s="51" t="n">
        <x:v>3865</x:v>
      </x:c>
      <x:c r="AO2454" s="51" t="n">
        <x:f>IFERROR(AM2454*AN2454,"")</x:f>
        <x:v>54292814500</x:v>
      </x:c>
      <x:c r="AP2454" s="56" t="n">
        <x:f>IFERROR(AO2454/(K2454*1000000),"")</x:f>
        <x:v>1.762639260437634</x:v>
      </x:c>
      <x:c r="AQ2454" s="57" t="n">
        <x:v>431267400</x:v>
      </x:c>
      <x:c r="AR2454" s="52" t="n">
        <x:v>0.3677565236658223</x:v>
      </x:c>
      <x:c r="AS2454" s="52" t="n">
        <x:v>-0.3854224753020292</x:v>
      </x:c>
      <x:c r="AT2454" s="55" t="b">
        <x:v>1</x:v>
      </x:c>
      <x:c r="AU2454" s="50"/>
      <x:c r="AV2454" s="58" t="n">
        <x:v>0.3600360975029335</x:v>
      </x:c>
      <x:c r="AW2454" s="50" t="n">
        <x:v>274</x:v>
      </x:c>
      <x:c r="AX2454" s="50" t="str">
        <x:v>Future Moat</x:v>
      </x:c>
      <x:c r="AY2454" s="50" t="str">
        <x:v>目立つ機械的警告なし（定性確認は別途必要）</x:v>
      </x:c>
      <x:c r="AZ2454" s="59" t="str">
        <x:v>2025-06-27 15:32</x:v>
      </x:c>
      <x:c r="BA2454" s="53" t="n">
        <x:v>38838</x:v>
      </x:c>
      <x:c r="BB2454" s="50"/>
      <x:c r="BC2454" s="50"/>
      <x:c r="BD2454" s="50" t="str">
        <x:v>TOPIX Small 2</x:v>
      </x:c>
    </x:row>
    <x:row r="2455">
      <x:c r="A2455" s="50" t="n">
        <x:v>2454</x:v>
      </x:c>
      <x:c r="B2455" s="50" t="str">
        <x:v>9012</x:v>
      </x:c>
      <x:c r="C2455" s="50" t="str">
        <x:v>9012.T</x:v>
      </x:c>
      <x:c r="D2455" s="50" t="str">
        <x:v>Chichibu Railway Co.,Ltd.</x:v>
      </x:c>
      <x:c r="E2455" s="50" t="str">
        <x:v>Standard Market(Domestic)</x:v>
      </x:c>
      <x:c r="F2455" s="50" t="str">
        <x:v>Land Transportation</x:v>
      </x:c>
      <x:c r="G2455" s="51" t="n">
        <x:v>3933.279</x:v>
      </x:c>
      <x:c r="H2455" s="51" t="n">
        <x:v>4352.172</x:v>
      </x:c>
      <x:c r="I2455" s="51" t="n">
        <x:v>4688.28</x:v>
      </x:c>
      <x:c r="J2455" s="51" t="n">
        <x:v>4913.066</x:v>
      </x:c>
      <x:c r="K2455" s="51" t="n">
        <x:v>5276.389</x:v>
      </x:c>
      <x:c r="L2455" s="52" t="n">
        <x:f>IFERROR(H2455/G2455-1,"")</x:f>
        <x:v>0.10649969147878902</x:v>
      </x:c>
      <x:c r="M2455" s="52" t="n">
        <x:f>IFERROR(I2455/H2455-1,"")</x:f>
        <x:v>0.07722764633383061</x:v>
      </x:c>
      <x:c r="N2455" s="52" t="n">
        <x:f>IFERROR(J2455/I2455-1,"")</x:f>
        <x:v>0.04794636839096644</x:v>
      </x:c>
      <x:c r="O2455" s="52" t="n">
        <x:f>IFERROR(K2455/J2455-1,"")</x:f>
        <x:v>0.07395036012135803</x:v>
      </x:c>
      <x:c r="P2455" s="52" t="n">
        <x:f>IFERROR((K2455/G2455)^(1/4)-1,"")</x:f>
        <x:v>0.07620625833487349</x:v>
      </x:c>
      <x:c r="Q2455" s="51" t="n">
        <x:v>304.969</x:v>
      </x:c>
      <x:c r="R2455" s="52" t="n">
        <x:f>IFERROR(Q2455/K2455,"")</x:f>
        <x:v>0.05779880899607667</x:v>
      </x:c>
      <x:c r="S2455" s="53" t="n">
        <x:v>38322</x:v>
      </x:c>
      <x:c r="T2455" s="50" t="str">
        <x:v>EDINET_company_history</x:v>
      </x:c>
      <x:c r="U2455" s="50" t="str">
        <x:v>太平洋セメント株式会社</x:v>
      </x:c>
      <x:c r="V2455" s="54" t="n">
        <x:v>0.3352</x:v>
      </x:c>
      <x:c r="W2455" s="50" t="str">
        <x:v>牧野 英伸</x:v>
      </x:c>
      <x:c r="X2455" s="50" t="b">
        <x:f>AND(COUNT(L2455:O2455)=4,L2455&gt;='設定'!$B$6,M2455&gt;='設定'!$B$6,N2455&gt;='設定'!$B$6,O2455&gt;='設定'!$B$6)</x:f>
        <x:v>0</x:v>
      </x:c>
      <x:c r="Y2455" s="50" t="b">
        <x:f>AND(COUNT(G2455:K2455)=5,P2455&gt;='設定'!$B$7)</x:f>
        <x:v>0</x:v>
      </x:c>
      <x:c r="Z2455" s="50" t="b">
        <x:f>AND(ISNUMBER(R2455),R2455&gt;='設定'!$B$8)</x:f>
        <x:v>0</x:v>
      </x:c>
      <x:c r="AA2455" s="50" t="b">
        <x:f>AND(ISNUMBER(S2455),S2455&gt;=DATE(YEAR('設定'!$B$10)-'設定'!$B$9,MONTH('設定'!$B$10),DAY('設定'!$B$10)))</x:f>
        <x:v>0</x:v>
      </x:c>
      <x:c r="AB2455" s="55" t="b">
        <x:v>0</x:v>
      </x:c>
      <x:c r="AC2455" s="55" t="b">
        <x:v>0</x:v>
      </x:c>
      <x:c r="AD2455" s="50" t="n">
        <x:f>IF(X2455,1,0)+IF(Z2455,1,0)+IF(AA2455,1,0)+IF(AB2455,1,0)</x:f>
        <x:v>0</x:v>
      </x:c>
      <x:c r="AE2455" s="50" t="n">
        <x:f>IF(Y2455,1,0)+IF(Z2455,1,0)+IF(AA2455,1,0)+IF(AB2455,1,0)</x:f>
        <x:v>0</x:v>
      </x:c>
      <x:c r="AF2455" s="50" t="n">
        <x:f>IF(Y2455,1,0)+IF(Z2455,1,0)+IF(AA2455,1,0)+IF(AC2455,1,0)</x:f>
        <x:v>0</x:v>
      </x:c>
      <x:c r="AG2455" s="53" t="n">
        <x:v>44348</x:v>
      </x:c>
      <x:c r="AH2455" s="50" t="str">
        <x:v>S100W52S</x:v>
      </x:c>
      <x:c r="AI2455" s="50" t="str">
        <x:v>OperatingRevenue1SummaryOfBusinessResults</x:v>
      </x:c>
      <x:c r="AJ2455" s="50" t="str">
        <x:v>OperatingIncome</x:v>
      </x:c>
      <x:c r="AK2455" s="53" t="n">
        <x:v>45747</x:v>
      </x:c>
      <x:c r="AL2455" s="50" t="str">
        <x:v>365/365/365/366/365</x:v>
      </x:c>
      <x:c r="AM2455" s="51" t="n">
        <x:v>1485400</x:v>
      </x:c>
      <x:c r="AN2455" s="51" t="n">
        <x:v>2149</x:v>
      </x:c>
      <x:c r="AO2455" s="51" t="n">
        <x:f>IFERROR(AM2455*AN2455,"")</x:f>
        <x:v>3192124600</x:v>
      </x:c>
      <x:c r="AP2455" s="56" t="n">
        <x:f>IFERROR(AO2455/(K2455*1000000),"")</x:f>
        <x:v>0.6049828016850161</x:v>
      </x:c>
      <x:c r="AQ2455" s="57" t="n">
        <x:v>1097091.6666666667</x:v>
      </x:c>
      <x:c r="AR2455" s="52" t="n">
        <x:v>0.1876546971552044</x:v>
      </x:c>
      <x:c r="AS2455" s="52" t="n">
        <x:v>-0.319609211444522</x:v>
      </x:c>
      <x:c r="AT2455" s="55" t="b">
        <x:v>0</x:v>
      </x:c>
      <x:c r="AU2455" s="50" t="str">
        <x:v>low_liquidity</x:v>
      </x:c>
      <x:c r="AV2455" s="58" t="n">
        <x:v>-0.0116023404438303</x:v>
      </x:c>
      <x:c r="AW2455" s="50" t="n">
        <x:v>1965</x:v>
      </x:c>
      <x:c r="AX2455" s="50" t="str">
        <x:v>Transformation Moat</x:v>
      </x:c>
      <x:c r="AY2455" s="50" t="str">
        <x:v>既存適格性フィルター不通過: low_liquidity / 60日平均売買代金2,000万円未満</x:v>
      </x:c>
      <x:c r="AZ2455" s="59" t="str">
        <x:v>2025-06-25 12:05</x:v>
      </x:c>
      <x:c r="BA2455" s="53" t="n">
        <x:v>38322</x:v>
      </x:c>
      <x:c r="BB2455" s="50"/>
      <x:c r="BC2455" s="50"/>
      <x:c r="BD2455" s="50"/>
    </x:row>
    <x:row r="2456">
      <x:c r="A2456" s="50" t="n">
        <x:v>2455</x:v>
      </x:c>
      <x:c r="B2456" s="50" t="str">
        <x:v>7414</x:v>
      </x:c>
      <x:c r="C2456" s="50" t="str">
        <x:v>7414.T</x:v>
      </x:c>
      <x:c r="D2456" s="50" t="str">
        <x:v>ONOKEN CO.,LTD.</x:v>
      </x:c>
      <x:c r="E2456" s="50" t="str">
        <x:v>Prime Market (Domestic)</x:v>
      </x:c>
      <x:c r="F2456" s="50" t="str">
        <x:v>Wholesale Trade</x:v>
      </x:c>
      <x:c r="G2456" s="51" t="n">
        <x:v>202825</x:v>
      </x:c>
      <x:c r="H2456" s="51" t="n">
        <x:v>222759</x:v>
      </x:c>
      <x:c r="I2456" s="51" t="n">
        <x:v>262653</x:v>
      </x:c>
      <x:c r="J2456" s="51" t="n">
        <x:v>281933</x:v>
      </x:c>
      <x:c r="K2456" s="51" t="n">
        <x:v>271942</x:v>
      </x:c>
      <x:c r="L2456" s="52" t="n">
        <x:f>IFERROR(H2456/G2456-1,"")</x:f>
        <x:v>0.09828176999876748</x:v>
      </x:c>
      <x:c r="M2456" s="52" t="n">
        <x:f>IFERROR(I2456/H2456-1,"")</x:f>
        <x:v>0.17909040712159774</x:v>
      </x:c>
      <x:c r="N2456" s="52" t="n">
        <x:f>IFERROR(J2456/I2456-1,"")</x:f>
        <x:v>0.0734048345155014</x:v>
      </x:c>
      <x:c r="O2456" s="52" t="n">
        <x:f>IFERROR(K2456/J2456-1,"")</x:f>
        <x:v>-0.035437497561477405</x:v>
      </x:c>
      <x:c r="P2456" s="52" t="n">
        <x:f>IFERROR((K2456/G2456)^(1/4)-1,"")</x:f>
        <x:v>0.07606548278607317</x:v>
      </x:c>
      <x:c r="Q2456" s="51" t="n">
        <x:v>6810</x:v>
      </x:c>
      <x:c r="R2456" s="52" t="n">
        <x:f>IFERROR(Q2456/K2456,"")</x:f>
        <x:v>0.025042104566414897</x:v>
      </x:c>
      <x:c r="S2456" s="53" t="n">
        <x:v>36161</x:v>
      </x:c>
      <x:c r="T2456" s="50" t="str">
        <x:v>EDINET_company_history</x:v>
      </x:c>
      <x:c r="U2456" s="50" t="str">
        <x:v>日本マスタートラスト信託銀行㈱（信託口）</x:v>
      </x:c>
      <x:c r="V2456" s="54" t="n">
        <x:v>0.113</x:v>
      </x:c>
      <x:c r="W2456" s="50" t="str">
        <x:v>小野 剛 / 小野 哲司</x:v>
      </x:c>
      <x:c r="X2456" s="50" t="b">
        <x:f>AND(COUNT(L2456:O2456)=4,L2456&gt;='設定'!$B$6,M2456&gt;='設定'!$B$6,N2456&gt;='設定'!$B$6,O2456&gt;='設定'!$B$6)</x:f>
        <x:v>0</x:v>
      </x:c>
      <x:c r="Y2456" s="50" t="b">
        <x:f>AND(COUNT(G2456:K2456)=5,P2456&gt;='設定'!$B$7)</x:f>
        <x:v>0</x:v>
      </x:c>
      <x:c r="Z2456" s="50" t="b">
        <x:f>AND(ISNUMBER(R2456),R2456&gt;='設定'!$B$8)</x:f>
        <x:v>0</x:v>
      </x:c>
      <x:c r="AA2456" s="50" t="b">
        <x:f>AND(ISNUMBER(S2456),S2456&gt;=DATE(YEAR('設定'!$B$10)-'設定'!$B$9,MONTH('設定'!$B$10),DAY('設定'!$B$10)))</x:f>
        <x:v>0</x:v>
      </x:c>
      <x:c r="AB2456" s="55" t="b">
        <x:v>0</x:v>
      </x:c>
      <x:c r="AC2456" s="55" t="b">
        <x:v>0</x:v>
      </x:c>
      <x:c r="AD2456" s="50" t="n">
        <x:f>IF(X2456,1,0)+IF(Z2456,1,0)+IF(AA2456,1,0)+IF(AB2456,1,0)</x:f>
        <x:v>0</x:v>
      </x:c>
      <x:c r="AE2456" s="50" t="n">
        <x:f>IF(Y2456,1,0)+IF(Z2456,1,0)+IF(AA2456,1,0)+IF(AB2456,1,0)</x:f>
        <x:v>0</x:v>
      </x:c>
      <x:c r="AF2456" s="50" t="n">
        <x:f>IF(Y2456,1,0)+IF(Z2456,1,0)+IF(AA2456,1,0)+IF(AC2456,1,0)</x:f>
        <x:v>0</x:v>
      </x:c>
      <x:c r="AG2456" s="53" t="n">
        <x:v>44348</x:v>
      </x:c>
      <x:c r="AH2456" s="50" t="str">
        <x:v>S100W97U</x:v>
      </x:c>
      <x:c r="AI2456" s="50" t="str">
        <x:v>NetSalesSummaryOfBusinessResults</x:v>
      </x:c>
      <x:c r="AJ2456" s="50" t="str">
        <x:v>OperatingIncome</x:v>
      </x:c>
      <x:c r="AK2456" s="53" t="n">
        <x:v>45747</x:v>
      </x:c>
      <x:c r="AL2456" s="50" t="str">
        <x:v>365/365/365/366/365</x:v>
      </x:c>
      <x:c r="AM2456" s="51" t="n">
        <x:v>25121913</x:v>
      </x:c>
      <x:c r="AN2456" s="51" t="n">
        <x:v>1318</x:v>
      </x:c>
      <x:c r="AO2456" s="51" t="n">
        <x:f>IFERROR(AM2456*AN2456,"")</x:f>
        <x:v>33110681334</x:v>
      </x:c>
      <x:c r="AP2456" s="56" t="n">
        <x:f>IFERROR(AO2456/(K2456*1000000),"")</x:f>
        <x:v>0.12175640884453302</x:v>
      </x:c>
      <x:c r="AQ2456" s="57" t="n">
        <x:v>88305473.33333333</x:v>
      </x:c>
      <x:c r="AR2456" s="52" t="n">
        <x:v>0.2133811608111623</x:v>
      </x:c>
      <x:c r="AS2456" s="52" t="n">
        <x:v>-0.3023255846908041</x:v>
      </x:c>
      <x:c r="AT2456" s="55" t="b">
        <x:v>1</x:v>
      </x:c>
      <x:c r="AU2456" s="50"/>
      <x:c r="AV2456" s="58" t="n">
        <x:v>-0.1004909698299943</x:v>
      </x:c>
      <x:c r="AW2456" s="50" t="n">
        <x:v>2605</x:v>
      </x:c>
      <x:c r="AX2456" s="50" t="str">
        <x:v>Core Moat</x:v>
      </x:c>
      <x:c r="AY2456" s="50" t="str">
        <x:v>目立つ機械的警告なし（定性確認は別途必要）</x:v>
      </x:c>
      <x:c r="AZ2456" s="59" t="str">
        <x:v>2025-06-30 10:12</x:v>
      </x:c>
      <x:c r="BA2456" s="53" t="n">
        <x:v>36161</x:v>
      </x:c>
      <x:c r="BB2456" s="50"/>
      <x:c r="BC2456" s="50"/>
      <x:c r="BD2456" s="50" t="str">
        <x:v>TOPIX Small 2</x:v>
      </x:c>
    </x:row>
    <x:row r="2457">
      <x:c r="A2457" s="50" t="n">
        <x:v>2456</x:v>
      </x:c>
      <x:c r="B2457" s="50" t="str">
        <x:v>7504</x:v>
      </x:c>
      <x:c r="C2457" s="50" t="str">
        <x:v>7504.T</x:v>
      </x:c>
      <x:c r="D2457" s="50" t="str">
        <x:v>KOHSOKU CORPORATION</x:v>
      </x:c>
      <x:c r="E2457" s="50" t="str">
        <x:v>Prime Market (Domestic)</x:v>
      </x:c>
      <x:c r="F2457" s="50" t="str">
        <x:v>Wholesale Trade</x:v>
      </x:c>
      <x:c r="G2457" s="51" t="n">
        <x:v>86494.62</x:v>
      </x:c>
      <x:c r="H2457" s="51" t="n">
        <x:v>91817.782</x:v>
      </x:c>
      <x:c r="I2457" s="51" t="n">
        <x:v>98850.497</x:v>
      </x:c>
      <x:c r="J2457" s="51" t="n">
        <x:v>106216.978</x:v>
      </x:c>
      <x:c r="K2457" s="51" t="n">
        <x:v>115915.464</x:v>
      </x:c>
      <x:c r="L2457" s="52" t="n">
        <x:f>IFERROR(H2457/G2457-1,"")</x:f>
        <x:v>0.06154327286483263</x:v>
      </x:c>
      <x:c r="M2457" s="52" t="n">
        <x:f>IFERROR(I2457/H2457-1,"")</x:f>
        <x:v>0.07659425926886354</x:v>
      </x:c>
      <x:c r="N2457" s="52" t="n">
        <x:f>IFERROR(J2457/I2457-1,"")</x:f>
        <x:v>0.07452143614411977</x:v>
      </x:c>
      <x:c r="O2457" s="52" t="n">
        <x:f>IFERROR(K2457/J2457-1,"")</x:f>
        <x:v>0.09130824640859214</x:v>
      </x:c>
      <x:c r="P2457" s="52" t="n">
        <x:f>IFERROR((K2457/G2457)^(1/4)-1,"")</x:f>
        <x:v>0.0759400427492729</x:v>
      </x:c>
      <x:c r="Q2457" s="51" t="n">
        <x:v>4532.461</x:v>
      </x:c>
      <x:c r="R2457" s="52" t="n">
        <x:f>IFERROR(Q2457/K2457,"")</x:f>
        <x:v>0.03910143516312888</x:v>
      </x:c>
      <x:c r="S2457" s="53" t="n">
        <x:v>36495</x:v>
      </x:c>
      <x:c r="T2457" s="50" t="str">
        <x:v>EDINET_company_history</x:v>
      </x:c>
      <x:c r="U2457" s="50" t="str">
        <x:v>管理信託（高速興産B号株式会社 0700207号）受託者みずほ信託銀行株式会社</x:v>
      </x:c>
      <x:c r="V2457" s="54" t="n">
        <x:v>0.1126</x:v>
      </x:c>
      <x:c r="W2457" s="50" t="str">
        <x:v>赫 高規 / 赫 裕規 / 小原 純一 / 小林 弘美 / 三田村 崇</x:v>
      </x:c>
      <x:c r="X2457" s="50" t="b">
        <x:f>AND(COUNT(L2457:O2457)=4,L2457&gt;='設定'!$B$6,M2457&gt;='設定'!$B$6,N2457&gt;='設定'!$B$6,O2457&gt;='設定'!$B$6)</x:f>
        <x:v>0</x:v>
      </x:c>
      <x:c r="Y2457" s="50" t="b">
        <x:f>AND(COUNT(G2457:K2457)=5,P2457&gt;='設定'!$B$7)</x:f>
        <x:v>0</x:v>
      </x:c>
      <x:c r="Z2457" s="50" t="b">
        <x:f>AND(ISNUMBER(R2457),R2457&gt;='設定'!$B$8)</x:f>
        <x:v>0</x:v>
      </x:c>
      <x:c r="AA2457" s="50" t="b">
        <x:f>AND(ISNUMBER(S2457),S2457&gt;=DATE(YEAR('設定'!$B$10)-'設定'!$B$9,MONTH('設定'!$B$10),DAY('設定'!$B$10)))</x:f>
        <x:v>0</x:v>
      </x:c>
      <x:c r="AB2457" s="55" t="b">
        <x:v>0</x:v>
      </x:c>
      <x:c r="AC2457" s="55" t="b">
        <x:v>0</x:v>
      </x:c>
      <x:c r="AD2457" s="50" t="n">
        <x:f>IF(X2457,1,0)+IF(Z2457,1,0)+IF(AA2457,1,0)+IF(AB2457,1,0)</x:f>
        <x:v>0</x:v>
      </x:c>
      <x:c r="AE2457" s="50" t="n">
        <x:f>IF(Y2457,1,0)+IF(Z2457,1,0)+IF(AA2457,1,0)+IF(AB2457,1,0)</x:f>
        <x:v>0</x:v>
      </x:c>
      <x:c r="AF2457" s="50" t="n">
        <x:f>IF(Y2457,1,0)+IF(Z2457,1,0)+IF(AA2457,1,0)+IF(AC2457,1,0)</x:f>
        <x:v>0</x:v>
      </x:c>
      <x:c r="AG2457" s="53" t="n">
        <x:v>44348</x:v>
      </x:c>
      <x:c r="AH2457" s="50" t="str">
        <x:v>S100VZBQ</x:v>
      </x:c>
      <x:c r="AI2457" s="50" t="str">
        <x:v>NetSalesSummaryOfBusinessResults</x:v>
      </x:c>
      <x:c r="AJ2457" s="50" t="str">
        <x:v>OperatingIncome</x:v>
      </x:c>
      <x:c r="AK2457" s="53" t="n">
        <x:v>45747</x:v>
      </x:c>
      <x:c r="AL2457" s="50" t="str">
        <x:v>365/365/365/366/365</x:v>
      </x:c>
      <x:c r="AM2457" s="51" t="n">
        <x:v>19463220</x:v>
      </x:c>
      <x:c r="AN2457" s="51" t="n">
        <x:v>2795</x:v>
      </x:c>
      <x:c r="AO2457" s="51" t="n">
        <x:f>IFERROR(AM2457*AN2457,"")</x:f>
        <x:v>54399699900</x:v>
      </x:c>
      <x:c r="AP2457" s="56" t="n">
        <x:f>IFERROR(AO2457/(K2457*1000000),"")</x:f>
        <x:v>0.4693049401933119</x:v>
      </x:c>
      <x:c r="AQ2457" s="57" t="n">
        <x:v>164747950</x:v>
      </x:c>
      <x:c r="AR2457" s="52" t="n">
        <x:v>0.2691819845055099</x:v>
      </x:c>
      <x:c r="AS2457" s="52" t="n">
        <x:v>-0.2965341136664358</x:v>
      </x:c>
      <x:c r="AT2457" s="55" t="b">
        <x:v>1</x:v>
      </x:c>
      <x:c r="AU2457" s="50"/>
      <x:c r="AV2457" s="58" t="n">
        <x:v>-0.06020313521436</x:v>
      </x:c>
      <x:c r="AW2457" s="50" t="n">
        <x:v>2339</x:v>
      </x:c>
      <x:c r="AX2457" s="50" t="str">
        <x:v>Core Moat</x:v>
      </x:c>
      <x:c r="AY2457" s="50" t="str">
        <x:v>目立つ機械的警告なし（定性確認は別途必要）</x:v>
      </x:c>
      <x:c r="AZ2457" s="59" t="str">
        <x:v>2025-06-24 15:50</x:v>
      </x:c>
      <x:c r="BA2457" s="53" t="n">
        <x:v>36495</x:v>
      </x:c>
      <x:c r="BB2457" s="50"/>
      <x:c r="BC2457" s="50"/>
      <x:c r="BD2457" s="50" t="str">
        <x:v>TOPIX Small 2</x:v>
      </x:c>
    </x:row>
    <x:row r="2458">
      <x:c r="A2458" s="50" t="n">
        <x:v>2457</x:v>
      </x:c>
      <x:c r="B2458" s="50" t="str">
        <x:v>6543</x:v>
      </x:c>
      <x:c r="C2458" s="50" t="str">
        <x:v>6543.T</x:v>
      </x:c>
      <x:c r="D2458" s="50" t="str">
        <x:v>NISSEN INC.</x:v>
      </x:c>
      <x:c r="E2458" s="50" t="str">
        <x:v>Standard Market(Domestic)</x:v>
      </x:c>
      <x:c r="F2458" s="50" t="str">
        <x:v>Services</x:v>
      </x:c>
      <x:c r="G2458" s="51" t="n">
        <x:v>4837.302</x:v>
      </x:c>
      <x:c r="H2458" s="51" t="n">
        <x:v>5058.495</x:v>
      </x:c>
      <x:c r="I2458" s="51" t="n">
        <x:v>5224.656</x:v>
      </x:c>
      <x:c r="J2458" s="51" t="n">
        <x:v>5533.651</x:v>
      </x:c>
      <x:c r="K2458" s="51" t="n">
        <x:v>6481.269</x:v>
      </x:c>
      <x:c r="L2458" s="52" t="n">
        <x:f>IFERROR(H2458/G2458-1,"")</x:f>
        <x:v>0.04572652276000144</x:v>
      </x:c>
      <x:c r="M2458" s="52" t="n">
        <x:f>IFERROR(I2458/H2458-1,"")</x:f>
        <x:v>0.03284791227430284</x:v>
      </x:c>
      <x:c r="N2458" s="52" t="n">
        <x:f>IFERROR(J2458/I2458-1,"")</x:f>
        <x:v>0.05914169277364856</x:v>
      </x:c>
      <x:c r="O2458" s="52" t="n">
        <x:f>IFERROR(K2458/J2458-1,"")</x:f>
        <x:v>0.1712464338643691</x:v>
      </x:c>
      <x:c r="P2458" s="52" t="n">
        <x:f>IFERROR((K2458/G2458)^(1/4)-1,"")</x:f>
        <x:v>0.07588093381368632</x:v>
      </x:c>
      <x:c r="Q2458" s="51" t="n">
        <x:v>485.718</x:v>
      </x:c>
      <x:c r="R2458" s="52" t="n">
        <x:f>IFERROR(Q2458/K2458,"")</x:f>
        <x:v>0.0749418053779283</x:v>
      </x:c>
      <x:c r="S2458" s="53" t="n">
        <x:v>42767</x:v>
      </x:c>
      <x:c r="T2458" s="50" t="str">
        <x:v>EDINET_company_history</x:v>
      </x:c>
      <x:c r="U2458" s="50" t="str">
        <x:v>有限会社オオツコーポレーション</x:v>
      </x:c>
      <x:c r="V2458" s="54" t="n">
        <x:v>0.3587</x:v>
      </x:c>
      <x:c r="W2458" s="50" t="str">
        <x:v>飛川 亮 / 大津 裕司</x:v>
      </x:c>
      <x:c r="X2458" s="50" t="b">
        <x:f>AND(COUNT(L2458:O2458)=4,L2458&gt;='設定'!$B$6,M2458&gt;='設定'!$B$6,N2458&gt;='設定'!$B$6,O2458&gt;='設定'!$B$6)</x:f>
        <x:v>0</x:v>
      </x:c>
      <x:c r="Y2458" s="50" t="b">
        <x:f>AND(COUNT(G2458:K2458)=5,P2458&gt;='設定'!$B$7)</x:f>
        <x:v>0</x:v>
      </x:c>
      <x:c r="Z2458" s="50" t="b">
        <x:f>AND(ISNUMBER(R2458),R2458&gt;='設定'!$B$8)</x:f>
        <x:v>0</x:v>
      </x:c>
      <x:c r="AA2458" s="50" t="b">
        <x:f>AND(ISNUMBER(S2458),S2458&gt;=DATE(YEAR('設定'!$B$10)-'設定'!$B$9,MONTH('設定'!$B$10),DAY('設定'!$B$10)))</x:f>
        <x:v>0</x:v>
      </x:c>
      <x:c r="AB2458" s="55" t="b">
        <x:v>0</x:v>
      </x:c>
      <x:c r="AC2458" s="55" t="b">
        <x:v>0</x:v>
      </x:c>
      <x:c r="AD2458" s="50" t="n">
        <x:f>IF(X2458,1,0)+IF(Z2458,1,0)+IF(AA2458,1,0)+IF(AB2458,1,0)</x:f>
        <x:v>0</x:v>
      </x:c>
      <x:c r="AE2458" s="50" t="n">
        <x:f>IF(Y2458,1,0)+IF(Z2458,1,0)+IF(AA2458,1,0)+IF(AB2458,1,0)</x:f>
        <x:v>0</x:v>
      </x:c>
      <x:c r="AF2458" s="50" t="n">
        <x:f>IF(Y2458,1,0)+IF(Z2458,1,0)+IF(AA2458,1,0)+IF(AC2458,1,0)</x:f>
        <x:v>0</x:v>
      </x:c>
      <x:c r="AG2458" s="53" t="n">
        <x:v>44348</x:v>
      </x:c>
      <x:c r="AH2458" s="50" t="str">
        <x:v>S100Y6L2</x:v>
      </x:c>
      <x:c r="AI2458" s="50" t="str">
        <x:v>NetSalesSummaryOfBusinessResults</x:v>
      </x:c>
      <x:c r="AJ2458" s="50" t="str">
        <x:v>OperatingIncome</x:v>
      </x:c>
      <x:c r="AK2458" s="53" t="n">
        <x:v>46081</x:v>
      </x:c>
      <x:c r="AL2458" s="50" t="str">
        <x:v>365/365/366/365/365</x:v>
      </x:c>
      <x:c r="AM2458" s="51" t="n">
        <x:v>3944480</x:v>
      </x:c>
      <x:c r="AN2458" s="51" t="n">
        <x:v>1160</x:v>
      </x:c>
      <x:c r="AO2458" s="51" t="n">
        <x:f>IFERROR(AM2458*AN2458,"")</x:f>
        <x:v>4575596800</x:v>
      </x:c>
      <x:c r="AP2458" s="56" t="n">
        <x:f>IFERROR(AO2458/(K2458*1000000),"")</x:f>
        <x:v>0.7059723643625962</x:v>
      </x:c>
      <x:c r="AQ2458" s="57" t="n">
        <x:v>3719170</x:v>
      </x:c>
      <x:c r="AR2458" s="52" t="n">
        <x:v>0.2605268507044847</x:v>
      </x:c>
      <x:c r="AS2458" s="52" t="n">
        <x:v>-0.1778475172844223</x:v>
      </x:c>
      <x:c r="AT2458" s="55" t="b">
        <x:v>0</x:v>
      </x:c>
      <x:c r="AU2458" s="50" t="str">
        <x:v>low_liquidity</x:v>
      </x:c>
      <x:c r="AV2458" s="58" t="n">
        <x:v>0.3160125406115986</x:v>
      </x:c>
      <x:c r="AW2458" s="50" t="n">
        <x:v>389</x:v>
      </x:c>
      <x:c r="AX2458" s="50" t="str">
        <x:v>Discovery</x:v>
      </x:c>
      <x:c r="AY2458" s="50" t="str">
        <x:v>既存適格性フィルター不通過: low_liquidity / 60日平均売買代金2,000万円未満</x:v>
      </x:c>
      <x:c r="AZ2458" s="59" t="str">
        <x:v>2026-05-26 16:45</x:v>
      </x:c>
      <x:c r="BA2458" s="53" t="n">
        <x:v>42767</x:v>
      </x:c>
      <x:c r="BB2458" s="50"/>
      <x:c r="BC2458" s="50"/>
      <x:c r="BD2458" s="50"/>
    </x:row>
    <x:row r="2459">
      <x:c r="A2459" s="50" t="n">
        <x:v>2458</x:v>
      </x:c>
      <x:c r="B2459" s="50" t="str">
        <x:v>7966</x:v>
      </x:c>
      <x:c r="C2459" s="50" t="str">
        <x:v>7966.T</x:v>
      </x:c>
      <x:c r="D2459" s="50" t="str">
        <x:v>LINTEC Corporation</x:v>
      </x:c>
      <x:c r="E2459" s="50" t="str">
        <x:v>Prime Market (Domestic)</x:v>
      </x:c>
      <x:c r="F2459" s="50" t="str">
        <x:v>Other Products</x:v>
      </x:c>
      <x:c r="G2459" s="51" t="n">
        <x:v>235902</x:v>
      </x:c>
      <x:c r="H2459" s="51" t="n">
        <x:v>256836</x:v>
      </x:c>
      <x:c r="I2459" s="51" t="n">
        <x:v>284603</x:v>
      </x:c>
      <x:c r="J2459" s="51" t="n">
        <x:v>276321</x:v>
      </x:c>
      <x:c r="K2459" s="51" t="n">
        <x:v>315978</x:v>
      </x:c>
      <x:c r="L2459" s="52" t="n">
        <x:f>IFERROR(H2459/G2459-1,"")</x:f>
        <x:v>0.08874023959101662</x:v>
      </x:c>
      <x:c r="M2459" s="52" t="n">
        <x:f>IFERROR(I2459/H2459-1,"")</x:f>
        <x:v>0.1081117911819216</x:v>
      </x:c>
      <x:c r="N2459" s="52" t="n">
        <x:f>IFERROR(J2459/I2459-1,"")</x:f>
        <x:v>-0.029100185170219617</x:v>
      </x:c>
      <x:c r="O2459" s="52" t="n">
        <x:f>IFERROR(K2459/J2459-1,"")</x:f>
        <x:v>0.14351786509168685</x:v>
      </x:c>
      <x:c r="P2459" s="52" t="n">
        <x:f>IFERROR((K2459/G2459)^(1/4)-1,"")</x:f>
        <x:v>0.0757994198577181</x:v>
      </x:c>
      <x:c r="Q2459" s="51" t="n">
        <x:v>24562</x:v>
      </x:c>
      <x:c r="R2459" s="52" t="n">
        <x:f>IFERROR(Q2459/K2459,"")</x:f>
        <x:v>0.0777332599105001</x:v>
      </x:c>
      <x:c r="S2459" s="53" t="n">
        <x:v>31594</x:v>
      </x:c>
      <x:c r="T2459" s="50" t="str">
        <x:v>EDINET_company_history</x:v>
      </x:c>
      <x:c r="U2459" s="50" t="str">
        <x:v>日本製紙株式会社</x:v>
      </x:c>
      <x:c r="V2459" s="54" t="n">
        <x:v>0.3051</x:v>
      </x:c>
      <x:c r="W2459" s="50" t="str">
        <x:v>大 内 昭 彦 / 服 部 真</x:v>
      </x:c>
      <x:c r="X2459" s="50" t="b">
        <x:f>AND(COUNT(L2459:O2459)=4,L2459&gt;='設定'!$B$6,M2459&gt;='設定'!$B$6,N2459&gt;='設定'!$B$6,O2459&gt;='設定'!$B$6)</x:f>
        <x:v>0</x:v>
      </x:c>
      <x:c r="Y2459" s="50" t="b">
        <x:f>AND(COUNT(G2459:K2459)=5,P2459&gt;='設定'!$B$7)</x:f>
        <x:v>0</x:v>
      </x:c>
      <x:c r="Z2459" s="50" t="b">
        <x:f>AND(ISNUMBER(R2459),R2459&gt;='設定'!$B$8)</x:f>
        <x:v>0</x:v>
      </x:c>
      <x:c r="AA2459" s="50" t="b">
        <x:f>AND(ISNUMBER(S2459),S2459&gt;=DATE(YEAR('設定'!$B$10)-'設定'!$B$9,MONTH('設定'!$B$10),DAY('設定'!$B$10)))</x:f>
        <x:v>0</x:v>
      </x:c>
      <x:c r="AB2459" s="55" t="b">
        <x:v>0</x:v>
      </x:c>
      <x:c r="AC2459" s="55" t="b">
        <x:v>0</x:v>
      </x:c>
      <x:c r="AD2459" s="50" t="n">
        <x:f>IF(X2459,1,0)+IF(Z2459,1,0)+IF(AA2459,1,0)+IF(AB2459,1,0)</x:f>
        <x:v>0</x:v>
      </x:c>
      <x:c r="AE2459" s="50" t="n">
        <x:f>IF(Y2459,1,0)+IF(Z2459,1,0)+IF(AA2459,1,0)+IF(AB2459,1,0)</x:f>
        <x:v>0</x:v>
      </x:c>
      <x:c r="AF2459" s="50" t="n">
        <x:f>IF(Y2459,1,0)+IF(Z2459,1,0)+IF(AA2459,1,0)+IF(AC2459,1,0)</x:f>
        <x:v>0</x:v>
      </x:c>
      <x:c r="AG2459" s="53" t="n">
        <x:v>44348</x:v>
      </x:c>
      <x:c r="AH2459" s="50" t="str">
        <x:v>S100VZ46</x:v>
      </x:c>
      <x:c r="AI2459" s="50" t="str">
        <x:v>NetSalesSummaryOfBusinessResults</x:v>
      </x:c>
      <x:c r="AJ2459" s="50" t="str">
        <x:v>OperatingIncome</x:v>
      </x:c>
      <x:c r="AK2459" s="53" t="n">
        <x:v>45747</x:v>
      </x:c>
      <x:c r="AL2459" s="50" t="str">
        <x:v>365/365/365/366/365</x:v>
      </x:c>
      <x:c r="AM2459" s="51" t="n">
        <x:v>67258740</x:v>
      </x:c>
      <x:c r="AN2459" s="51" t="n">
        <x:v>5910</x:v>
      </x:c>
      <x:c r="AO2459" s="51" t="n">
        <x:f>IFERROR(AM2459*AN2459,"")</x:f>
        <x:v>397499153400</x:v>
      </x:c>
      <x:c r="AP2459" s="56" t="n">
        <x:f>IFERROR(AO2459/(K2459*1000000),"")</x:f>
        <x:v>1.257996295311699</x:v>
      </x:c>
      <x:c r="AQ2459" s="57" t="n">
        <x:v>1259046683.3333333</x:v>
      </x:c>
      <x:c r="AR2459" s="52" t="n">
        <x:v>0.2725601959815945</x:v>
      </x:c>
      <x:c r="AS2459" s="52" t="n">
        <x:v>-0.3177778115043057</x:v>
      </x:c>
      <x:c r="AT2459" s="55" t="b">
        <x:v>1</x:v>
      </x:c>
      <x:c r="AU2459" s="50"/>
      <x:c r="AV2459" s="58" t="n">
        <x:v>0.1291851037006432</x:v>
      </x:c>
      <x:c r="AW2459" s="50" t="n">
        <x:v>1068</x:v>
      </x:c>
      <x:c r="AX2459" s="50" t="str">
        <x:v>Core Moat</x:v>
      </x:c>
      <x:c r="AY2459" s="50" t="str">
        <x:v>目立つ機械的警告なし（定性確認は別途必要）</x:v>
      </x:c>
      <x:c r="AZ2459" s="59" t="str">
        <x:v>2025-06-20 14:20</x:v>
      </x:c>
      <x:c r="BA2459" s="53" t="n">
        <x:v>31594</x:v>
      </x:c>
      <x:c r="BB2459" s="50"/>
      <x:c r="BC2459" s="50"/>
      <x:c r="BD2459" s="50" t="str">
        <x:v>TOPIX Small 1</x:v>
      </x:c>
    </x:row>
    <x:row r="2460">
      <x:c r="A2460" s="50" t="n">
        <x:v>2459</x:v>
      </x:c>
      <x:c r="B2460" s="50" t="str">
        <x:v>6651</x:v>
      </x:c>
      <x:c r="C2460" s="50" t="str">
        <x:v>6651.T</x:v>
      </x:c>
      <x:c r="D2460" s="50" t="str">
        <x:v>NITTO KOGYO CORPORATION</x:v>
      </x:c>
      <x:c r="E2460" s="50" t="str">
        <x:v>Prime Market (Domestic)</x:v>
      </x:c>
      <x:c r="F2460" s="50" t="str">
        <x:v>Electric Appliances</x:v>
      </x:c>
      <x:c r="G2460" s="51" t="n">
        <x:v>137902</x:v>
      </x:c>
      <x:c r="H2460" s="51" t="n">
        <x:v>132735</x:v>
      </x:c>
      <x:c r="I2460" s="51" t="n">
        <x:v>146698</x:v>
      </x:c>
      <x:c r="J2460" s="51" t="n">
        <x:v>160709</x:v>
      </x:c>
      <x:c r="K2460" s="51" t="n">
        <x:v>184683</x:v>
      </x:c>
      <x:c r="L2460" s="52" t="n">
        <x:f>IFERROR(H2460/G2460-1,"")</x:f>
        <x:v>-0.037468637148119655</x:v>
      </x:c>
      <x:c r="M2460" s="52" t="n">
        <x:f>IFERROR(I2460/H2460-1,"")</x:f>
        <x:v>0.10519456059065058</x:v>
      </x:c>
      <x:c r="N2460" s="52" t="n">
        <x:f>IFERROR(J2460/I2460-1,"")</x:f>
        <x:v>0.09550914122891929</x:v>
      </x:c>
      <x:c r="O2460" s="52" t="n">
        <x:f>IFERROR(K2460/J2460-1,"")</x:f>
        <x:v>0.14917646180363264</x:v>
      </x:c>
      <x:c r="P2460" s="52" t="n">
        <x:f>IFERROR((K2460/G2460)^(1/4)-1,"")</x:f>
        <x:v>0.07575677265225744</x:v>
      </x:c>
      <x:c r="Q2460" s="51" t="n">
        <x:v>13432</x:v>
      </x:c>
      <x:c r="R2460" s="52" t="n">
        <x:f>IFERROR(Q2460/K2460,"")</x:f>
        <x:v>0.07273002929343794</x:v>
      </x:c>
      <x:c r="S2460" s="53" t="n">
        <x:v>29587</x:v>
      </x:c>
      <x:c r="T2460" s="50" t="str">
        <x:v>EDINET_company_history</x:v>
      </x:c>
      <x:c r="U2460" s="50" t="str">
        <x:v>名東興産株式会社</x:v>
      </x:c>
      <x:c r="V2460" s="54" t="n">
        <x:v>0.1819</x:v>
      </x:c>
      <x:c r="W2460" s="50" t="str">
        <x:v>加 藤 時 夫 / 黒 野 透</x:v>
      </x:c>
      <x:c r="X2460" s="50" t="b">
        <x:f>AND(COUNT(L2460:O2460)=4,L2460&gt;='設定'!$B$6,M2460&gt;='設定'!$B$6,N2460&gt;='設定'!$B$6,O2460&gt;='設定'!$B$6)</x:f>
        <x:v>0</x:v>
      </x:c>
      <x:c r="Y2460" s="50" t="b">
        <x:f>AND(COUNT(G2460:K2460)=5,P2460&gt;='設定'!$B$7)</x:f>
        <x:v>0</x:v>
      </x:c>
      <x:c r="Z2460" s="50" t="b">
        <x:f>AND(ISNUMBER(R2460),R2460&gt;='設定'!$B$8)</x:f>
        <x:v>0</x:v>
      </x:c>
      <x:c r="AA2460" s="50" t="b">
        <x:f>AND(ISNUMBER(S2460),S2460&gt;=DATE(YEAR('設定'!$B$10)-'設定'!$B$9,MONTH('設定'!$B$10),DAY('設定'!$B$10)))</x:f>
        <x:v>0</x:v>
      </x:c>
      <x:c r="AB2460" s="55" t="b">
        <x:v>0</x:v>
      </x:c>
      <x:c r="AC2460" s="55" t="b">
        <x:v>0</x:v>
      </x:c>
      <x:c r="AD2460" s="50" t="n">
        <x:f>IF(X2460,1,0)+IF(Z2460,1,0)+IF(AA2460,1,0)+IF(AB2460,1,0)</x:f>
        <x:v>0</x:v>
      </x:c>
      <x:c r="AE2460" s="50" t="n">
        <x:f>IF(Y2460,1,0)+IF(Z2460,1,0)+IF(AA2460,1,0)+IF(AB2460,1,0)</x:f>
        <x:v>0</x:v>
      </x:c>
      <x:c r="AF2460" s="50" t="n">
        <x:f>IF(Y2460,1,0)+IF(Z2460,1,0)+IF(AA2460,1,0)+IF(AC2460,1,0)</x:f>
        <x:v>0</x:v>
      </x:c>
      <x:c r="AG2460" s="53" t="n">
        <x:v>44348</x:v>
      </x:c>
      <x:c r="AH2460" s="50" t="str">
        <x:v>S100W6YI</x:v>
      </x:c>
      <x:c r="AI2460" s="50" t="str">
        <x:v>NetSalesSummaryOfBusinessResults</x:v>
      </x:c>
      <x:c r="AJ2460" s="50" t="str">
        <x:v>OperatingIncome</x:v>
      </x:c>
      <x:c r="AK2460" s="53" t="n">
        <x:v>45747</x:v>
      </x:c>
      <x:c r="AL2460" s="50" t="str">
        <x:v>365/365/365/366/365</x:v>
      </x:c>
      <x:c r="AM2460" s="51" t="n">
        <x:v>38032600</x:v>
      </x:c>
      <x:c r="AN2460" s="51" t="n">
        <x:v>4650</x:v>
      </x:c>
      <x:c r="AO2460" s="51" t="n">
        <x:f>IFERROR(AM2460*AN2460,"")</x:f>
        <x:v>176851590000</x:v>
      </x:c>
      <x:c r="AP2460" s="56" t="n">
        <x:f>IFERROR(AO2460/(K2460*1000000),"")</x:f>
        <x:v>0.9575953931872452</x:v>
      </x:c>
      <x:c r="AQ2460" s="57" t="n">
        <x:v>402120600</x:v>
      </x:c>
      <x:c r="AR2460" s="52" t="n">
        <x:v>0.2786657147328119</x:v>
      </x:c>
      <x:c r="AS2460" s="52" t="n">
        <x:v>-0.3615947645980324</x:v>
      </x:c>
      <x:c r="AT2460" s="55" t="b">
        <x:v>1</x:v>
      </x:c>
      <x:c r="AU2460" s="50"/>
      <x:c r="AV2460" s="58" t="n">
        <x:v>0.4590540612685381</x:v>
      </x:c>
      <x:c r="AW2460" s="50" t="n">
        <x:v>126</x:v>
      </x:c>
      <x:c r="AX2460" s="50" t="str">
        <x:v>Future Moat</x:v>
      </x:c>
      <x:c r="AY2460" s="50" t="str">
        <x:v>目立つ機械的警告なし（定性確認は別途必要）</x:v>
      </x:c>
      <x:c r="AZ2460" s="59" t="str">
        <x:v>2025-06-26 12:44</x:v>
      </x:c>
      <x:c r="BA2460" s="53" t="n">
        <x:v>29587</x:v>
      </x:c>
      <x:c r="BB2460" s="50"/>
      <x:c r="BC2460" s="50"/>
      <x:c r="BD2460" s="50" t="str">
        <x:v>TOPIX Small 1</x:v>
      </x:c>
    </x:row>
    <x:row r="2461">
      <x:c r="A2461" s="50" t="n">
        <x:v>2460</x:v>
      </x:c>
      <x:c r="B2461" s="50" t="str">
        <x:v>9514</x:v>
      </x:c>
      <x:c r="C2461" s="50" t="str">
        <x:v>9514.T</x:v>
      </x:c>
      <x:c r="D2461" s="50" t="str">
        <x:v>EF-ON INC.</x:v>
      </x:c>
      <x:c r="E2461" s="50" t="str">
        <x:v>Standard Market(Domestic)</x:v>
      </x:c>
      <x:c r="F2461" s="50" t="str">
        <x:v>Electric Power and Gas</x:v>
      </x:c>
      <x:c r="G2461" s="51" t="n">
        <x:v>13144</x:v>
      </x:c>
      <x:c r="H2461" s="51" t="n">
        <x:v>13258</x:v>
      </x:c>
      <x:c r="I2461" s="51" t="n">
        <x:v>16949</x:v>
      </x:c>
      <x:c r="J2461" s="51" t="n">
        <x:v>17473</x:v>
      </x:c>
      <x:c r="K2461" s="51" t="n">
        <x:v>17599</x:v>
      </x:c>
      <x:c r="L2461" s="52" t="n">
        <x:f>IFERROR(H2461/G2461-1,"")</x:f>
        <x:v>0.008673158855751595</x:v>
      </x:c>
      <x:c r="M2461" s="52" t="n">
        <x:f>IFERROR(I2461/H2461-1,"")</x:f>
        <x:v>0.2783979484085082</x:v>
      </x:c>
      <x:c r="N2461" s="52" t="n">
        <x:f>IFERROR(J2461/I2461-1,"")</x:f>
        <x:v>0.030916278246504225</x:v>
      </x:c>
      <x:c r="O2461" s="52" t="n">
        <x:f>IFERROR(K2461/J2461-1,"")</x:f>
        <x:v>0.007211125736851232</x:v>
      </x:c>
      <x:c r="P2461" s="52" t="n">
        <x:f>IFERROR((K2461/G2461)^(1/4)-1,"")</x:f>
        <x:v>0.07569737843887836</x:v>
      </x:c>
      <x:c r="Q2461" s="51" t="n">
        <x:v>1320</x:v>
      </x:c>
      <x:c r="R2461" s="52" t="n">
        <x:f>IFERROR(Q2461/K2461,"")</x:f>
        <x:v>0.07500426160577306</x:v>
      </x:c>
      <x:c r="S2461" s="53" t="n">
        <x:v>38412</x:v>
      </x:c>
      <x:c r="T2461" s="50" t="str">
        <x:v>EDINET_company_history</x:v>
      </x:c>
      <x:c r="U2461" s="50" t="str">
        <x:v>日本テクノ株式会社</x:v>
      </x:c>
      <x:c r="V2461" s="54" t="n">
        <x:v>0.3258</x:v>
      </x:c>
      <x:c r="W2461" s="50" t="str">
        <x:v>島﨑 知格</x:v>
      </x:c>
      <x:c r="X2461" s="50" t="b">
        <x:f>AND(COUNT(L2461:O2461)=4,L2461&gt;='設定'!$B$6,M2461&gt;='設定'!$B$6,N2461&gt;='設定'!$B$6,O2461&gt;='設定'!$B$6)</x:f>
        <x:v>0</x:v>
      </x:c>
      <x:c r="Y2461" s="50" t="b">
        <x:f>AND(COUNT(G2461:K2461)=5,P2461&gt;='設定'!$B$7)</x:f>
        <x:v>0</x:v>
      </x:c>
      <x:c r="Z2461" s="50" t="b">
        <x:f>AND(ISNUMBER(R2461),R2461&gt;='設定'!$B$8)</x:f>
        <x:v>0</x:v>
      </x:c>
      <x:c r="AA2461" s="50" t="b">
        <x:f>AND(ISNUMBER(S2461),S2461&gt;=DATE(YEAR('設定'!$B$10)-'設定'!$B$9,MONTH('設定'!$B$10),DAY('設定'!$B$10)))</x:f>
        <x:v>0</x:v>
      </x:c>
      <x:c r="AB2461" s="55" t="b">
        <x:v>0</x:v>
      </x:c>
      <x:c r="AC2461" s="55" t="b">
        <x:v>0</x:v>
      </x:c>
      <x:c r="AD2461" s="50" t="n">
        <x:f>IF(X2461,1,0)+IF(Z2461,1,0)+IF(AA2461,1,0)+IF(AB2461,1,0)</x:f>
        <x:v>0</x:v>
      </x:c>
      <x:c r="AE2461" s="50" t="n">
        <x:f>IF(Y2461,1,0)+IF(Z2461,1,0)+IF(AA2461,1,0)+IF(AB2461,1,0)</x:f>
        <x:v>0</x:v>
      </x:c>
      <x:c r="AF2461" s="50" t="n">
        <x:f>IF(Y2461,1,0)+IF(Z2461,1,0)+IF(AA2461,1,0)+IF(AC2461,1,0)</x:f>
        <x:v>0</x:v>
      </x:c>
      <x:c r="AG2461" s="53" t="n">
        <x:v>44348</x:v>
      </x:c>
      <x:c r="AH2461" s="50" t="str">
        <x:v>S100WRA0</x:v>
      </x:c>
      <x:c r="AI2461" s="50" t="str">
        <x:v>NetSalesSummaryOfBusinessResults</x:v>
      </x:c>
      <x:c r="AJ2461" s="50" t="str">
        <x:v>OperatingIncome</x:v>
      </x:c>
      <x:c r="AK2461" s="53" t="n">
        <x:v>45838</x:v>
      </x:c>
      <x:c r="AL2461" s="50" t="str">
        <x:v>365/365/365/366/365</x:v>
      </x:c>
      <x:c r="AM2461" s="51" t="n">
        <x:v>21155644</x:v>
      </x:c>
      <x:c r="AN2461" s="51" t="n">
        <x:v>346</x:v>
      </x:c>
      <x:c r="AO2461" s="51" t="n">
        <x:f>IFERROR(AM2461*AN2461,"")</x:f>
        <x:v>7319852824</x:v>
      </x:c>
      <x:c r="AP2461" s="56" t="n">
        <x:f>IFERROR(AO2461/(K2461*1000000),"")</x:f>
        <x:v>0.41592436070231265</x:v>
      </x:c>
      <x:c r="AQ2461" s="57" t="n">
        <x:v>114348866.66666669</x:v>
      </x:c>
      <x:c r="AR2461" s="52" t="n">
        <x:v>0.4325048155647978</x:v>
      </x:c>
      <x:c r="AS2461" s="52" t="n">
        <x:v>-0.7616719945274041</x:v>
      </x:c>
      <x:c r="AT2461" s="55" t="b">
        <x:v>1</x:v>
      </x:c>
      <x:c r="AU2461" s="50"/>
      <x:c r="AV2461" s="58" t="n">
        <x:v>-0.1033204903191225</x:v>
      </x:c>
      <x:c r="AW2461" s="50" t="n">
        <x:v>2626</x:v>
      </x:c>
      <x:c r="AX2461" s="50" t="str">
        <x:v>Future Moat</x:v>
      </x:c>
      <x:c r="AY2461" s="50" t="str">
        <x:v>ローカル5年最大下落率-60%以下</x:v>
      </x:c>
      <x:c r="AZ2461" s="59" t="str">
        <x:v>2025-09-26 15:40</x:v>
      </x:c>
      <x:c r="BA2461" s="53" t="n">
        <x:v>38412</x:v>
      </x:c>
      <x:c r="BB2461" s="50"/>
      <x:c r="BC2461" s="50"/>
      <x:c r="BD2461" s="50" t="str">
        <x:v>TOPIX Small 2</x:v>
      </x:c>
    </x:row>
    <x:row r="2462">
      <x:c r="A2462" s="50" t="n">
        <x:v>2461</x:v>
      </x:c>
      <x:c r="B2462" s="50" t="str">
        <x:v>5915</x:v>
      </x:c>
      <x:c r="C2462" s="50" t="str">
        <x:v>5915.T</x:v>
      </x:c>
      <x:c r="D2462" s="50" t="str">
        <x:v>KOMAIHALTEC Inc.</x:v>
      </x:c>
      <x:c r="E2462" s="50" t="str">
        <x:v>Standard Market(Domestic)</x:v>
      </x:c>
      <x:c r="F2462" s="50" t="str">
        <x:v>Metal Products</x:v>
      </x:c>
      <x:c r="G2462" s="51" t="n">
        <x:v>30293</x:v>
      </x:c>
      <x:c r="H2462" s="51" t="n">
        <x:v>29552</x:v>
      </x:c>
      <x:c r="I2462" s="51" t="n">
        <x:v>39727</x:v>
      </x:c>
      <x:c r="J2462" s="51" t="n">
        <x:v>55384</x:v>
      </x:c>
      <x:c r="K2462" s="51" t="n">
        <x:v>40553</x:v>
      </x:c>
      <x:c r="L2462" s="52" t="n">
        <x:f>IFERROR(H2462/G2462-1,"")</x:f>
        <x:v>-0.024461096622982237</x:v>
      </x:c>
      <x:c r="M2462" s="52" t="n">
        <x:f>IFERROR(I2462/H2462-1,"")</x:f>
        <x:v>0.34430833784515436</x:v>
      </x:c>
      <x:c r="N2462" s="52" t="n">
        <x:f>IFERROR(J2462/I2462-1,"")</x:f>
        <x:v>0.39411483374027734</x:v>
      </x:c>
      <x:c r="O2462" s="52" t="n">
        <x:f>IFERROR(K2462/J2462-1,"")</x:f>
        <x:v>-0.26778491983244257</x:v>
      </x:c>
      <x:c r="P2462" s="52" t="n">
        <x:f>IFERROR((K2462/G2462)^(1/4)-1,"")</x:f>
        <x:v>0.07564800407435901</x:v>
      </x:c>
      <x:c r="Q2462" s="51" t="n">
        <x:v>288</x:v>
      </x:c>
      <x:c r="R2462" s="52" t="n">
        <x:f>IFERROR(Q2462/K2462,"")</x:f>
        <x:v>0.00710181737479348</x:v>
      </x:c>
      <x:c r="S2462" s="53" t="n">
        <x:v>22494</x:v>
      </x:c>
      <x:c r="T2462" s="50" t="str">
        <x:v>EDINET_company_history</x:v>
      </x:c>
      <x:c r="U2462" s="50" t="str">
        <x:v>株式会社三井住友銀行</x:v>
      </x:c>
      <x:c r="V2462" s="54" t="n">
        <x:v>0.044</x:v>
      </x:c>
      <x:c r="W2462" s="50" t="str">
        <x:v>中 村 貴 任</x:v>
      </x:c>
      <x:c r="X2462" s="50" t="b">
        <x:f>AND(COUNT(L2462:O2462)=4,L2462&gt;='設定'!$B$6,M2462&gt;='設定'!$B$6,N2462&gt;='設定'!$B$6,O2462&gt;='設定'!$B$6)</x:f>
        <x:v>0</x:v>
      </x:c>
      <x:c r="Y2462" s="50" t="b">
        <x:f>AND(COUNT(G2462:K2462)=5,P2462&gt;='設定'!$B$7)</x:f>
        <x:v>0</x:v>
      </x:c>
      <x:c r="Z2462" s="50" t="b">
        <x:f>AND(ISNUMBER(R2462),R2462&gt;='設定'!$B$8)</x:f>
        <x:v>0</x:v>
      </x:c>
      <x:c r="AA2462" s="50" t="b">
        <x:f>AND(ISNUMBER(S2462),S2462&gt;=DATE(YEAR('設定'!$B$10)-'設定'!$B$9,MONTH('設定'!$B$10),DAY('設定'!$B$10)))</x:f>
        <x:v>0</x:v>
      </x:c>
      <x:c r="AB2462" s="55" t="b">
        <x:v>0</x:v>
      </x:c>
      <x:c r="AC2462" s="55" t="b">
        <x:v>0</x:v>
      </x:c>
      <x:c r="AD2462" s="50" t="n">
        <x:f>IF(X2462,1,0)+IF(Z2462,1,0)+IF(AA2462,1,0)+IF(AB2462,1,0)</x:f>
        <x:v>0</x:v>
      </x:c>
      <x:c r="AE2462" s="50" t="n">
        <x:f>IF(Y2462,1,0)+IF(Z2462,1,0)+IF(AA2462,1,0)+IF(AB2462,1,0)</x:f>
        <x:v>0</x:v>
      </x:c>
      <x:c r="AF2462" s="50" t="n">
        <x:f>IF(Y2462,1,0)+IF(Z2462,1,0)+IF(AA2462,1,0)+IF(AC2462,1,0)</x:f>
        <x:v>0</x:v>
      </x:c>
      <x:c r="AG2462" s="53" t="n">
        <x:v>44348</x:v>
      </x:c>
      <x:c r="AH2462" s="50" t="str">
        <x:v>S100W8F4</x:v>
      </x:c>
      <x:c r="AI2462" s="50" t="str">
        <x:v>NetSalesSummaryOfBusinessResults</x:v>
      </x:c>
      <x:c r="AJ2462" s="50" t="str">
        <x:v>OperatingIncome</x:v>
      </x:c>
      <x:c r="AK2462" s="53" t="n">
        <x:v>45747</x:v>
      </x:c>
      <x:c r="AL2462" s="50" t="str">
        <x:v>365/365/365/366/365</x:v>
      </x:c>
      <x:c r="AM2462" s="51" t="n">
        <x:v>4673209</x:v>
      </x:c>
      <x:c r="AN2462" s="51" t="n">
        <x:v>2225</x:v>
      </x:c>
      <x:c r="AO2462" s="51" t="n">
        <x:f>IFERROR(AM2462*AN2462,"")</x:f>
        <x:v>10397890025</x:v>
      </x:c>
      <x:c r="AP2462" s="56" t="n">
        <x:f>IFERROR(AO2462/(K2462*1000000),"")</x:f>
        <x:v>0.2564024862525584</x:v>
      </x:c>
      <x:c r="AQ2462" s="57" t="n">
        <x:v>77801481.66666667</x:v>
      </x:c>
      <x:c r="AR2462" s="52" t="n">
        <x:v>0.2944069424644942</x:v>
      </x:c>
      <x:c r="AS2462" s="52" t="n">
        <x:v>-0.4007474548870487</x:v>
      </x:c>
      <x:c r="AT2462" s="55" t="b">
        <x:v>0</x:v>
      </x:c>
      <x:c r="AU2462" s="50" t="str">
        <x:v>repeated_negative_operating_cf</x:v>
      </x:c>
      <x:c r="AV2462" s="58" t="n">
        <x:v>0.2012695387215198</x:v>
      </x:c>
      <x:c r="AW2462" s="50" t="n">
        <x:v>705</x:v>
      </x:c>
      <x:c r="AX2462" s="50" t="str">
        <x:v>Future Moat</x:v>
      </x:c>
      <x:c r="AY2462" s="50" t="str">
        <x:v>既存適格性フィルター不通過: repeated_negative_operating_cf</x:v>
      </x:c>
      <x:c r="AZ2462" s="59" t="str">
        <x:v>2025-06-27 13:01</x:v>
      </x:c>
      <x:c r="BA2462" s="53" t="n">
        <x:v>22494</x:v>
      </x:c>
      <x:c r="BB2462" s="50"/>
      <x:c r="BC2462" s="50"/>
      <x:c r="BD2462" s="50"/>
    </x:row>
    <x:row r="2463">
      <x:c r="A2463" s="50" t="n">
        <x:v>2462</x:v>
      </x:c>
      <x:c r="B2463" s="50" t="str">
        <x:v>2915</x:v>
      </x:c>
      <x:c r="C2463" s="50" t="str">
        <x:v>2915.T</x:v>
      </x:c>
      <x:c r="D2463" s="50" t="str">
        <x:v>KENKO Mayonnaise Co.,Ltd.</x:v>
      </x:c>
      <x:c r="E2463" s="50" t="str">
        <x:v>Prime Market (Domestic)</x:v>
      </x:c>
      <x:c r="F2463" s="50" t="str">
        <x:v>Foods</x:v>
      </x:c>
      <x:c r="G2463" s="51" t="n">
        <x:v>68502</x:v>
      </x:c>
      <x:c r="H2463" s="51" t="n">
        <x:v>75647</x:v>
      </x:c>
      <x:c r="I2463" s="51" t="n">
        <x:v>82363</x:v>
      </x:c>
      <x:c r="J2463" s="51" t="n">
        <x:v>88724</x:v>
      </x:c>
      <x:c r="K2463" s="51" t="n">
        <x:v>91703</x:v>
      </x:c>
      <x:c r="L2463" s="52" t="n">
        <x:f>IFERROR(H2463/G2463-1,"")</x:f>
        <x:v>0.10430352398470122</x:v>
      </x:c>
      <x:c r="M2463" s="52" t="n">
        <x:f>IFERROR(I2463/H2463-1,"")</x:f>
        <x:v>0.08878078443295845</x:v>
      </x:c>
      <x:c r="N2463" s="52" t="n">
        <x:f>IFERROR(J2463/I2463-1,"")</x:f>
        <x:v>0.07723128103638777</x:v>
      </x:c>
      <x:c r="O2463" s="52" t="n">
        <x:f>IFERROR(K2463/J2463-1,"")</x:f>
        <x:v>0.03357603354222083</x:v>
      </x:c>
      <x:c r="P2463" s="52" t="n">
        <x:f>IFERROR((K2463/G2463)^(1/4)-1,"")</x:f>
        <x:v>0.07564774977564026</x:v>
      </x:c>
      <x:c r="Q2463" s="51" t="n">
        <x:v>4845</x:v>
      </x:c>
      <x:c r="R2463" s="52" t="n">
        <x:f>IFERROR(Q2463/K2463,"")</x:f>
        <x:v>0.05283360413508827</x:v>
      </x:c>
      <x:c r="S2463" s="53" t="n">
        <x:v>40269</x:v>
      </x:c>
      <x:c r="T2463" s="50" t="str">
        <x:v>EDINET_company_history</x:v>
      </x:c>
      <x:c r="U2463" s="50" t="str">
        <x:v>日本マスタートラスト信託銀行 株式会社（信託口）（注）１</x:v>
      </x:c>
      <x:c r="V2463" s="54" t="n">
        <x:v>0.1072</x:v>
      </x:c>
      <x:c r="W2463" s="50" t="str">
        <x:v>炭井 孝志 / 島本 国一 / 寺島 洋一</x:v>
      </x:c>
      <x:c r="X2463" s="50" t="b">
        <x:f>AND(COUNT(L2463:O2463)=4,L2463&gt;='設定'!$B$6,M2463&gt;='設定'!$B$6,N2463&gt;='設定'!$B$6,O2463&gt;='設定'!$B$6)</x:f>
        <x:v>0</x:v>
      </x:c>
      <x:c r="Y2463" s="50" t="b">
        <x:f>AND(COUNT(G2463:K2463)=5,P2463&gt;='設定'!$B$7)</x:f>
        <x:v>0</x:v>
      </x:c>
      <x:c r="Z2463" s="50" t="b">
        <x:f>AND(ISNUMBER(R2463),R2463&gt;='設定'!$B$8)</x:f>
        <x:v>0</x:v>
      </x:c>
      <x:c r="AA2463" s="50" t="b">
        <x:f>AND(ISNUMBER(S2463),S2463&gt;=DATE(YEAR('設定'!$B$10)-'設定'!$B$9,MONTH('設定'!$B$10),DAY('設定'!$B$10)))</x:f>
        <x:v>0</x:v>
      </x:c>
      <x:c r="AB2463" s="55" t="b">
        <x:v>0</x:v>
      </x:c>
      <x:c r="AC2463" s="55" t="b">
        <x:v>0</x:v>
      </x:c>
      <x:c r="AD2463" s="50" t="n">
        <x:f>IF(X2463,1,0)+IF(Z2463,1,0)+IF(AA2463,1,0)+IF(AB2463,1,0)</x:f>
        <x:v>0</x:v>
      </x:c>
      <x:c r="AE2463" s="50" t="n">
        <x:f>IF(Y2463,1,0)+IF(Z2463,1,0)+IF(AA2463,1,0)+IF(AB2463,1,0)</x:f>
        <x:v>0</x:v>
      </x:c>
      <x:c r="AF2463" s="50" t="n">
        <x:f>IF(Y2463,1,0)+IF(Z2463,1,0)+IF(AA2463,1,0)+IF(AC2463,1,0)</x:f>
        <x:v>0</x:v>
      </x:c>
      <x:c r="AG2463" s="53" t="n">
        <x:v>44348</x:v>
      </x:c>
      <x:c r="AH2463" s="50" t="str">
        <x:v>S100W3MC</x:v>
      </x:c>
      <x:c r="AI2463" s="50" t="str">
        <x:v>NetSalesSummaryOfBusinessResults</x:v>
      </x:c>
      <x:c r="AJ2463" s="50" t="str">
        <x:v>OperatingIncome</x:v>
      </x:c>
      <x:c r="AK2463" s="53" t="n">
        <x:v>45747</x:v>
      </x:c>
      <x:c r="AL2463" s="50" t="str">
        <x:v>365/365/365/366/365</x:v>
      </x:c>
      <x:c r="AM2463" s="51" t="n">
        <x:v>14922100</x:v>
      </x:c>
      <x:c r="AN2463" s="51" t="n">
        <x:v>1932</x:v>
      </x:c>
      <x:c r="AO2463" s="51" t="n">
        <x:f>IFERROR(AM2463*AN2463,"")</x:f>
        <x:v>28829497200</x:v>
      </x:c>
      <x:c r="AP2463" s="56" t="n">
        <x:f>IFERROR(AO2463/(K2463*1000000),"")</x:f>
        <x:v>0.31437899741556985</x:v>
      </x:c>
      <x:c r="AQ2463" s="57" t="n">
        <x:v>89062971.66666667</x:v>
      </x:c>
      <x:c r="AR2463" s="52" t="n">
        <x:v>0.2719987098378259</x:v>
      </x:c>
      <x:c r="AS2463" s="52" t="n">
        <x:v>-0.3084097109088206</x:v>
      </x:c>
      <x:c r="AT2463" s="55" t="b">
        <x:v>1</x:v>
      </x:c>
      <x:c r="AU2463" s="50"/>
      <x:c r="AV2463" s="58" t="n">
        <x:v>-0.0272927842939606</x:v>
      </x:c>
      <x:c r="AW2463" s="50" t="n">
        <x:v>2094</x:v>
      </x:c>
      <x:c r="AX2463" s="50" t="str">
        <x:v>Transformation Moat</x:v>
      </x:c>
      <x:c r="AY2463" s="50" t="str">
        <x:v>目立つ機械的警告なし（定性確認は別途必要）</x:v>
      </x:c>
      <x:c r="AZ2463" s="59" t="str">
        <x:v>2025-06-24 14:02</x:v>
      </x:c>
      <x:c r="BA2463" s="53" t="n">
        <x:v>40269</x:v>
      </x:c>
      <x:c r="BB2463" s="50"/>
      <x:c r="BC2463" s="50"/>
      <x:c r="BD2463" s="50" t="str">
        <x:v>TOPIX Small 2</x:v>
      </x:c>
    </x:row>
    <x:row r="2464">
      <x:c r="A2464" s="50" t="n">
        <x:v>2463</x:v>
      </x:c>
      <x:c r="B2464" s="50" t="str">
        <x:v>4406</x:v>
      </x:c>
      <x:c r="C2464" s="50" t="str">
        <x:v>4406.T</x:v>
      </x:c>
      <x:c r="D2464" s="50" t="str">
        <x:v>New Japan Chemical Co.,Ltd.</x:v>
      </x:c>
      <x:c r="E2464" s="50" t="str">
        <x:v>Standard Market(Domestic)</x:v>
      </x:c>
      <x:c r="F2464" s="50" t="str">
        <x:v>Chemicals</x:v>
      </x:c>
      <x:c r="G2464" s="51" t="n">
        <x:v>24437</x:v>
      </x:c>
      <x:c r="H2464" s="51" t="n">
        <x:v>32358</x:v>
      </x:c>
      <x:c r="I2464" s="51" t="n">
        <x:v>33105</x:v>
      </x:c>
      <x:c r="J2464" s="51" t="n">
        <x:v>32863</x:v>
      </x:c>
      <x:c r="K2464" s="51" t="n">
        <x:v>32703</x:v>
      </x:c>
      <x:c r="L2464" s="52" t="n">
        <x:f>IFERROR(H2464/G2464-1,"")</x:f>
        <x:v>0.32413962434014</x:v>
      </x:c>
      <x:c r="M2464" s="52" t="n">
        <x:f>IFERROR(I2464/H2464-1,"")</x:f>
        <x:v>0.023085481179306422</x:v>
      </x:c>
      <x:c r="N2464" s="52" t="n">
        <x:f>IFERROR(J2464/I2464-1,"")</x:f>
        <x:v>-0.007310074006947609</x:v>
      </x:c>
      <x:c r="O2464" s="52" t="n">
        <x:f>IFERROR(K2464/J2464-1,"")</x:f>
        <x:v>-0.004868697319173498</x:v>
      </x:c>
      <x:c r="P2464" s="52" t="n">
        <x:f>IFERROR((K2464/G2464)^(1/4)-1,"")</x:f>
        <x:v>0.0755607031302592</x:v>
      </x:c>
      <x:c r="Q2464" s="51" t="n">
        <x:v>829</x:v>
      </x:c>
      <x:c r="R2464" s="52" t="n">
        <x:f>IFERROR(Q2464/K2464,"")</x:f>
        <x:v>0.025349356328165613</x:v>
      </x:c>
      <x:c r="S2464" s="53" t="n">
        <x:v>18142</x:v>
      </x:c>
      <x:c r="T2464" s="50" t="str">
        <x:v>EDINET_company_history</x:v>
      </x:c>
      <x:c r="U2464" s="50" t="str">
        <x:v>株式会社ワイエムシィ</x:v>
      </x:c>
      <x:c r="V2464" s="54" t="n">
        <x:v>0.0948</x:v>
      </x:c>
      <x:c r="W2464" s="50" t="str">
        <x:v>三浦 芳樹 / 盛田 賀容子 / 中川 真二</x:v>
      </x:c>
      <x:c r="X2464" s="50" t="b">
        <x:f>AND(COUNT(L2464:O2464)=4,L2464&gt;='設定'!$B$6,M2464&gt;='設定'!$B$6,N2464&gt;='設定'!$B$6,O2464&gt;='設定'!$B$6)</x:f>
        <x:v>0</x:v>
      </x:c>
      <x:c r="Y2464" s="50" t="b">
        <x:f>AND(COUNT(G2464:K2464)=5,P2464&gt;='設定'!$B$7)</x:f>
        <x:v>0</x:v>
      </x:c>
      <x:c r="Z2464" s="50" t="b">
        <x:f>AND(ISNUMBER(R2464),R2464&gt;='設定'!$B$8)</x:f>
        <x:v>0</x:v>
      </x:c>
      <x:c r="AA2464" s="50" t="b">
        <x:f>AND(ISNUMBER(S2464),S2464&gt;=DATE(YEAR('設定'!$B$10)-'設定'!$B$9,MONTH('設定'!$B$10),DAY('設定'!$B$10)))</x:f>
        <x:v>0</x:v>
      </x:c>
      <x:c r="AB2464" s="55" t="b">
        <x:v>0</x:v>
      </x:c>
      <x:c r="AC2464" s="55" t="b">
        <x:v>0</x:v>
      </x:c>
      <x:c r="AD2464" s="50" t="n">
        <x:f>IF(X2464,1,0)+IF(Z2464,1,0)+IF(AA2464,1,0)+IF(AB2464,1,0)</x:f>
        <x:v>0</x:v>
      </x:c>
      <x:c r="AE2464" s="50" t="n">
        <x:f>IF(Y2464,1,0)+IF(Z2464,1,0)+IF(AA2464,1,0)+IF(AB2464,1,0)</x:f>
        <x:v>0</x:v>
      </x:c>
      <x:c r="AF2464" s="50" t="n">
        <x:f>IF(Y2464,1,0)+IF(Z2464,1,0)+IF(AA2464,1,0)+IF(AC2464,1,0)</x:f>
        <x:v>0</x:v>
      </x:c>
      <x:c r="AG2464" s="53" t="n">
        <x:v>44348</x:v>
      </x:c>
      <x:c r="AH2464" s="50" t="str">
        <x:v>S100W17N</x:v>
      </x:c>
      <x:c r="AI2464" s="50" t="str">
        <x:v>NetSalesSummaryOfBusinessResults</x:v>
      </x:c>
      <x:c r="AJ2464" s="50" t="str">
        <x:v>OperatingIncome</x:v>
      </x:c>
      <x:c r="AK2464" s="53" t="n">
        <x:v>45747</x:v>
      </x:c>
      <x:c r="AL2464" s="50" t="str">
        <x:v>365/365/365/366/365</x:v>
      </x:c>
      <x:c r="AM2464" s="51" t="n">
        <x:v>37282906</x:v>
      </x:c>
      <x:c r="AN2464" s="51" t="n">
        <x:v>206</x:v>
      </x:c>
      <x:c r="AO2464" s="51" t="n">
        <x:f>IFERROR(AM2464*AN2464,"")</x:f>
        <x:v>7680278636</x:v>
      </x:c>
      <x:c r="AP2464" s="56" t="n">
        <x:f>IFERROR(AO2464/(K2464*1000000),"")</x:f>
        <x:v>0.2348493604868055</x:v>
      </x:c>
      <x:c r="AQ2464" s="57" t="n">
        <x:v>43772571.666666664</x:v>
      </x:c>
      <x:c r="AR2464" s="52" t="n">
        <x:v>0.3413129487511694</x:v>
      </x:c>
      <x:c r="AS2464" s="52" t="n">
        <x:v>-0.5865634330512588</x:v>
      </x:c>
      <x:c r="AT2464" s="55" t="b">
        <x:v>1</x:v>
      </x:c>
      <x:c r="AU2464" s="50"/>
      <x:c r="AV2464" s="58" t="n">
        <x:v>0.0074686073666057</x:v>
      </x:c>
      <x:c r="AW2464" s="50" t="n">
        <x:v>1809</x:v>
      </x:c>
      <x:c r="AX2464" s="50" t="str">
        <x:v>Discovery</x:v>
      </x:c>
      <x:c r="AY2464" s="50" t="str">
        <x:v>目立つ機械的警告なし（定性確認は別途必要）</x:v>
      </x:c>
      <x:c r="AZ2464" s="59" t="str">
        <x:v>2025-06-23 15:49</x:v>
      </x:c>
      <x:c r="BA2464" s="53" t="n">
        <x:v>18142</x:v>
      </x:c>
      <x:c r="BB2464" s="50"/>
      <x:c r="BC2464" s="50"/>
      <x:c r="BD2464" s="50"/>
    </x:row>
    <x:row r="2465">
      <x:c r="A2465" s="50" t="n">
        <x:v>2464</x:v>
      </x:c>
      <x:c r="B2465" s="50" t="str">
        <x:v>5947</x:v>
      </x:c>
      <x:c r="C2465" s="50" t="str">
        <x:v>5947.T</x:v>
      </x:c>
      <x:c r="D2465" s="50" t="str">
        <x:v>RINNAI CORPORATION</x:v>
      </x:c>
      <x:c r="E2465" s="50" t="str">
        <x:v>Prime Market (Domestic)</x:v>
      </x:c>
      <x:c r="F2465" s="50" t="str">
        <x:v>Metal Products</x:v>
      </x:c>
      <x:c r="G2465" s="51" t="n">
        <x:v>344364</x:v>
      </x:c>
      <x:c r="H2465" s="51" t="n">
        <x:v>366185</x:v>
      </x:c>
      <x:c r="I2465" s="51" t="n">
        <x:v>425229</x:v>
      </x:c>
      <x:c r="J2465" s="51" t="n">
        <x:v>430186</x:v>
      </x:c>
      <x:c r="K2465" s="51" t="n">
        <x:v>460319</x:v>
      </x:c>
      <x:c r="L2465" s="52" t="n">
        <x:f>IFERROR(H2465/G2465-1,"")</x:f>
        <x:v>0.06336608937054966</x:v>
      </x:c>
      <x:c r="M2465" s="52" t="n">
        <x:f>IFERROR(I2465/H2465-1,"")</x:f>
        <x:v>0.16124090282234382</x:v>
      </x:c>
      <x:c r="N2465" s="52" t="n">
        <x:f>IFERROR(J2465/I2465-1,"")</x:f>
        <x:v>0.01165724821213976</x:v>
      </x:c>
      <x:c r="O2465" s="52" t="n">
        <x:f>IFERROR(K2465/J2465-1,"")</x:f>
        <x:v>0.07004644502610491</x:v>
      </x:c>
      <x:c r="P2465" s="52" t="n">
        <x:f>IFERROR((K2465/G2465)^(1/4)-1,"")</x:f>
        <x:v>0.07525207501917963</x:v>
      </x:c>
      <x:c r="Q2465" s="51" t="n">
        <x:v>46005</x:v>
      </x:c>
      <x:c r="R2465" s="52" t="n">
        <x:f>IFERROR(Q2465/K2465,"")</x:f>
        <x:v>0.09994156226442967</x:v>
      </x:c>
      <x:c r="S2465" s="53" t="n">
        <x:v>29160</x:v>
      </x:c>
      <x:c r="T2465" s="50" t="str">
        <x:v>EDINET_company_history</x:v>
      </x:c>
      <x:c r="U2465" s="50" t="str">
        <x:v>内藤株式会社</x:v>
      </x:c>
      <x:c r="V2465" s="54" t="n">
        <x:v>0.1325</x:v>
      </x:c>
      <x:c r="W2465" s="50" t="str">
        <x:v>林 謙治 / 内藤 弘康 / 成田 常則</x:v>
      </x:c>
      <x:c r="X2465" s="50" t="b">
        <x:f>AND(COUNT(L2465:O2465)=4,L2465&gt;='設定'!$B$6,M2465&gt;='設定'!$B$6,N2465&gt;='設定'!$B$6,O2465&gt;='設定'!$B$6)</x:f>
        <x:v>0</x:v>
      </x:c>
      <x:c r="Y2465" s="50" t="b">
        <x:f>AND(COUNT(G2465:K2465)=5,P2465&gt;='設定'!$B$7)</x:f>
        <x:v>0</x:v>
      </x:c>
      <x:c r="Z2465" s="50" t="b">
        <x:f>AND(ISNUMBER(R2465),R2465&gt;='設定'!$B$8)</x:f>
        <x:v>0</x:v>
      </x:c>
      <x:c r="AA2465" s="50" t="b">
        <x:f>AND(ISNUMBER(S2465),S2465&gt;=DATE(YEAR('設定'!$B$10)-'設定'!$B$9,MONTH('設定'!$B$10),DAY('設定'!$B$10)))</x:f>
        <x:v>0</x:v>
      </x:c>
      <x:c r="AB2465" s="55" t="b">
        <x:v>0</x:v>
      </x:c>
      <x:c r="AC2465" s="55" t="b">
        <x:v>0</x:v>
      </x:c>
      <x:c r="AD2465" s="50" t="n">
        <x:f>IF(X2465,1,0)+IF(Z2465,1,0)+IF(AA2465,1,0)+IF(AB2465,1,0)</x:f>
        <x:v>0</x:v>
      </x:c>
      <x:c r="AE2465" s="50" t="n">
        <x:f>IF(Y2465,1,0)+IF(Z2465,1,0)+IF(AA2465,1,0)+IF(AB2465,1,0)</x:f>
        <x:v>0</x:v>
      </x:c>
      <x:c r="AF2465" s="50" t="n">
        <x:f>IF(Y2465,1,0)+IF(Z2465,1,0)+IF(AA2465,1,0)+IF(AC2465,1,0)</x:f>
        <x:v>0</x:v>
      </x:c>
      <x:c r="AG2465" s="53" t="n">
        <x:v>44348</x:v>
      </x:c>
      <x:c r="AH2465" s="50" t="str">
        <x:v>S100W18P</x:v>
      </x:c>
      <x:c r="AI2465" s="50" t="str">
        <x:v>NetSalesSummaryOfBusinessResults</x:v>
      </x:c>
      <x:c r="AJ2465" s="50" t="str">
        <x:v>OperatingIncome</x:v>
      </x:c>
      <x:c r="AK2465" s="53" t="n">
        <x:v>45747</x:v>
      </x:c>
      <x:c r="AL2465" s="50" t="str">
        <x:v>365/365/365/366/365</x:v>
      </x:c>
      <x:c r="AM2465" s="51" t="n">
        <x:v>140639671</x:v>
      </x:c>
      <x:c r="AN2465" s="51" t="n">
        <x:v>3350</x:v>
      </x:c>
      <x:c r="AO2465" s="51" t="n">
        <x:f>IFERROR(AM2465*AN2465,"")</x:f>
        <x:v>471142897850</x:v>
      </x:c>
      <x:c r="AP2465" s="56" t="n">
        <x:f>IFERROR(AO2465/(K2465*1000000),"")</x:f>
        <x:v>1.0235139063345202</x:v>
      </x:c>
      <x:c r="AQ2465" s="57" t="n">
        <x:v>1455609815</x:v>
      </x:c>
      <x:c r="AR2465" s="52" t="n">
        <x:v>0.2532917388715526</x:v>
      </x:c>
      <x:c r="AS2465" s="52" t="n">
        <x:v>-0.4053717002943267</x:v>
      </x:c>
      <x:c r="AT2465" s="55" t="b">
        <x:v>1</x:v>
      </x:c>
      <x:c r="AU2465" s="50"/>
      <x:c r="AV2465" s="58" t="n">
        <x:v>0.1463248571899009</x:v>
      </x:c>
      <x:c r="AW2465" s="50" t="n">
        <x:v>962</x:v>
      </x:c>
      <x:c r="AX2465" s="50" t="str">
        <x:v>Core Moat</x:v>
      </x:c>
      <x:c r="AY2465" s="50" t="str">
        <x:v>目立つ機械的警告なし（定性確認は別途必要）</x:v>
      </x:c>
      <x:c r="AZ2465" s="59" t="str">
        <x:v>2025-06-24 13:01</x:v>
      </x:c>
      <x:c r="BA2465" s="53" t="n">
        <x:v>29160</x:v>
      </x:c>
      <x:c r="BB2465" s="50"/>
      <x:c r="BC2465" s="50"/>
      <x:c r="BD2465" s="50" t="str">
        <x:v>TOPIX Mid400</x:v>
      </x:c>
    </x:row>
    <x:row r="2466">
      <x:c r="A2466" s="50" t="n">
        <x:v>2465</x:v>
      </x:c>
      <x:c r="B2466" s="50" t="str">
        <x:v>6555</x:v>
      </x:c>
      <x:c r="C2466" s="50" t="str">
        <x:v>6555.T</x:v>
      </x:c>
      <x:c r="D2466" s="50" t="str">
        <x:v>MS&amp;Consulting Co.,Ltd.</x:v>
      </x:c>
      <x:c r="E2466" s="50" t="str">
        <x:v>Standard Market(Domestic)</x:v>
      </x:c>
      <x:c r="F2466" s="50" t="str">
        <x:v>Services</x:v>
      </x:c>
      <x:c r="G2466" s="51" t="n">
        <x:v>1933.945</x:v>
      </x:c>
      <x:c r="H2466" s="51" t="n">
        <x:v>2213.08</x:v>
      </x:c>
      <x:c r="I2466" s="51" t="n">
        <x:v>2391.172</x:v>
      </x:c>
      <x:c r="J2466" s="51" t="n">
        <x:v>2552.146</x:v>
      </x:c>
      <x:c r="K2466" s="51" t="n">
        <x:v>2584.946</x:v>
      </x:c>
      <x:c r="L2466" s="52" t="n">
        <x:f>IFERROR(H2466/G2466-1,"")</x:f>
        <x:v>0.14433450796170533</x:v>
      </x:c>
      <x:c r="M2466" s="52" t="n">
        <x:f>IFERROR(I2466/H2466-1,"")</x:f>
        <x:v>0.08047246371572658</x:v>
      </x:c>
      <x:c r="N2466" s="52" t="n">
        <x:f>IFERROR(J2466/I2466-1,"")</x:f>
        <x:v>0.0673201258629661</x:v>
      </x:c>
      <x:c r="O2466" s="52" t="n">
        <x:f>IFERROR(K2466/J2466-1,"")</x:f>
        <x:v>0.012851929317523325</x:v>
      </x:c>
      <x:c r="P2466" s="52" t="n">
        <x:f>IFERROR((K2466/G2466)^(1/4)-1,"")</x:f>
        <x:v>0.07523115348143938</x:v>
      </x:c>
      <x:c r="Q2466" s="51" t="n">
        <x:v>252.089</x:v>
      </x:c>
      <x:c r="R2466" s="52" t="n">
        <x:f>IFERROR(Q2466/K2466,"")</x:f>
        <x:v>0.09752195983978001</x:v>
      </x:c>
      <x:c r="S2466" s="53" t="n">
        <x:v>43009</x:v>
      </x:c>
      <x:c r="T2466" s="50" t="str">
        <x:v>EDINET_company_history</x:v>
      </x:c>
      <x:c r="U2466" s="50" t="str">
        <x:v>株式会社Ｗｉｚ</x:v>
      </x:c>
      <x:c r="V2466" s="54" t="n">
        <x:v>0.0996</x:v>
      </x:c>
      <x:c r="W2466" s="50" t="str">
        <x:v>並木 昭憲 / 辻 秀敏</x:v>
      </x:c>
      <x:c r="X2466" s="50" t="b">
        <x:f>AND(COUNT(L2466:O2466)=4,L2466&gt;='設定'!$B$6,M2466&gt;='設定'!$B$6,N2466&gt;='設定'!$B$6,O2466&gt;='設定'!$B$6)</x:f>
        <x:v>0</x:v>
      </x:c>
      <x:c r="Y2466" s="50" t="b">
        <x:f>AND(COUNT(G2466:K2466)=5,P2466&gt;='設定'!$B$7)</x:f>
        <x:v>0</x:v>
      </x:c>
      <x:c r="Z2466" s="50" t="b">
        <x:f>AND(ISNUMBER(R2466),R2466&gt;='設定'!$B$8)</x:f>
        <x:v>0</x:v>
      </x:c>
      <x:c r="AA2466" s="50" t="b">
        <x:f>AND(ISNUMBER(S2466),S2466&gt;=DATE(YEAR('設定'!$B$10)-'設定'!$B$9,MONTH('設定'!$B$10),DAY('設定'!$B$10)))</x:f>
        <x:v>0</x:v>
      </x:c>
      <x:c r="AB2466" s="55" t="b">
        <x:v>0</x:v>
      </x:c>
      <x:c r="AC2466" s="55" t="b">
        <x:v>0</x:v>
      </x:c>
      <x:c r="AD2466" s="50" t="n">
        <x:f>IF(X2466,1,0)+IF(Z2466,1,0)+IF(AA2466,1,0)+IF(AB2466,1,0)</x:f>
        <x:v>0</x:v>
      </x:c>
      <x:c r="AE2466" s="50" t="n">
        <x:f>IF(Y2466,1,0)+IF(Z2466,1,0)+IF(AA2466,1,0)+IF(AB2466,1,0)</x:f>
        <x:v>0</x:v>
      </x:c>
      <x:c r="AF2466" s="50" t="n">
        <x:f>IF(Y2466,1,0)+IF(Z2466,1,0)+IF(AA2466,1,0)+IF(AC2466,1,0)</x:f>
        <x:v>0</x:v>
      </x:c>
      <x:c r="AG2466" s="53" t="n">
        <x:v>44348</x:v>
      </x:c>
      <x:c r="AH2466" s="50" t="str">
        <x:v>S100Y6L3</x:v>
      </x:c>
      <x:c r="AI2466" s="50" t="str">
        <x:v>RevenueIFRSSummaryOfBusinessResults</x:v>
      </x:c>
      <x:c r="AJ2466" s="50" t="str">
        <x:v>OperatingProfitLossIFRS</x:v>
      </x:c>
      <x:c r="AK2466" s="53" t="n">
        <x:v>46081</x:v>
      </x:c>
      <x:c r="AL2466" s="50" t="str">
        <x:v>365/365/366/365/365</x:v>
      </x:c>
      <x:c r="AM2466" s="51" t="n">
        <x:v>4499800</x:v>
      </x:c>
      <x:c r="AN2466" s="51" t="n">
        <x:v>447</x:v>
      </x:c>
      <x:c r="AO2466" s="51" t="n">
        <x:f>IFERROR(AM2466*AN2466,"")</x:f>
        <x:v>2011410600</x:v>
      </x:c>
      <x:c r="AP2466" s="56" t="n">
        <x:f>IFERROR(AO2466/(K2466*1000000),"")</x:f>
        <x:v>0.7781248041545162</x:v>
      </x:c>
      <x:c r="AQ2466" s="57" t="n">
        <x:v>2941866.6666666665</x:v>
      </x:c>
      <x:c r="AR2466" s="52" t="n">
        <x:v>0.3163386545141005</x:v>
      </x:c>
      <x:c r="AS2466" s="52" t="n">
        <x:v>-0.5280909256980061</x:v>
      </x:c>
      <x:c r="AT2466" s="55" t="b">
        <x:v>0</x:v>
      </x:c>
      <x:c r="AU2466" s="50" t="str">
        <x:v>low_liquidity</x:v>
      </x:c>
      <x:c r="AV2466" s="58" t="n">
        <x:v>-0.0021916066518952</x:v>
      </x:c>
      <x:c r="AW2466" s="50" t="n">
        <x:v>1884</x:v>
      </x:c>
      <x:c r="AX2466" s="50" t="str">
        <x:v>Future Moat</x:v>
      </x:c>
      <x:c r="AY2466" s="50" t="str">
        <x:v>既存適格性フィルター不通過: low_liquidity / 60日平均売買代金2,000万円未満</x:v>
      </x:c>
      <x:c r="AZ2466" s="59" t="str">
        <x:v>2026-05-26 16:19</x:v>
      </x:c>
      <x:c r="BA2466" s="53" t="n">
        <x:v>43009</x:v>
      </x:c>
      <x:c r="BB2466" s="50"/>
      <x:c r="BC2466" s="50"/>
      <x:c r="BD2466" s="50"/>
    </x:row>
    <x:row r="2467">
      <x:c r="A2467" s="50" t="n">
        <x:v>2466</x:v>
      </x:c>
      <x:c r="B2467" s="50" t="str">
        <x:v>8153</x:v>
      </x:c>
      <x:c r="C2467" s="50" t="str">
        <x:v>8153.T</x:v>
      </x:c>
      <x:c r="D2467" s="50" t="str">
        <x:v>MOS FOOD SERVICES,INC.</x:v>
      </x:c>
      <x:c r="E2467" s="50" t="str">
        <x:v>Prime Market (Domestic)</x:v>
      </x:c>
      <x:c r="F2467" s="50" t="str">
        <x:v>Wholesale Trade</x:v>
      </x:c>
      <x:c r="G2467" s="51" t="n">
        <x:v>71972</x:v>
      </x:c>
      <x:c r="H2467" s="51" t="n">
        <x:v>78447</x:v>
      </x:c>
      <x:c r="I2467" s="51" t="n">
        <x:v>85059</x:v>
      </x:c>
      <x:c r="J2467" s="51" t="n">
        <x:v>93058</x:v>
      </x:c>
      <x:c r="K2467" s="51" t="n">
        <x:v>96185</x:v>
      </x:c>
      <x:c r="L2467" s="52" t="n">
        <x:f>IFERROR(H2467/G2467-1,"")</x:f>
        <x:v>0.08996554215528252</x:v>
      </x:c>
      <x:c r="M2467" s="52" t="n">
        <x:f>IFERROR(I2467/H2467-1,"")</x:f>
        <x:v>0.0842862059734597</x:v>
      </x:c>
      <x:c r="N2467" s="52" t="n">
        <x:f>IFERROR(J2467/I2467-1,"")</x:f>
        <x:v>0.09404060710800732</x:v>
      </x:c>
      <x:c r="O2467" s="52" t="n">
        <x:f>IFERROR(K2467/J2467-1,"")</x:f>
        <x:v>0.03360269939177707</x:v>
      </x:c>
      <x:c r="P2467" s="52" t="n">
        <x:f>IFERROR((K2467/G2467)^(1/4)-1,"")</x:f>
        <x:v>0.07519180236262346</x:v>
      </x:c>
      <x:c r="Q2467" s="51" t="n">
        <x:v>5223</x:v>
      </x:c>
      <x:c r="R2467" s="52" t="n">
        <x:f>IFERROR(Q2467/K2467,"")</x:f>
        <x:v>0.05430160627956542</x:v>
      </x:c>
      <x:c r="S2467" s="53" t="n">
        <x:v>32203</x:v>
      </x:c>
      <x:c r="T2467" s="50" t="str">
        <x:v>EDINET_company_history</x:v>
      </x:c>
      <x:c r="U2467" s="50" t="str">
        <x:v>日本マスタートラスト信託銀行株式会社</x:v>
      </x:c>
      <x:c r="V2467" s="54" t="n">
        <x:v>0.1154</x:v>
      </x:c>
      <x:c r="W2467" s="50" t="str">
        <x:v>中村 栄輔</x:v>
      </x:c>
      <x:c r="X2467" s="50" t="b">
        <x:f>AND(COUNT(L2467:O2467)=4,L2467&gt;='設定'!$B$6,M2467&gt;='設定'!$B$6,N2467&gt;='設定'!$B$6,O2467&gt;='設定'!$B$6)</x:f>
        <x:v>0</x:v>
      </x:c>
      <x:c r="Y2467" s="50" t="b">
        <x:f>AND(COUNT(G2467:K2467)=5,P2467&gt;='設定'!$B$7)</x:f>
        <x:v>0</x:v>
      </x:c>
      <x:c r="Z2467" s="50" t="b">
        <x:f>AND(ISNUMBER(R2467),R2467&gt;='設定'!$B$8)</x:f>
        <x:v>0</x:v>
      </x:c>
      <x:c r="AA2467" s="50" t="b">
        <x:f>AND(ISNUMBER(S2467),S2467&gt;=DATE(YEAR('設定'!$B$10)-'設定'!$B$9,MONTH('設定'!$B$10),DAY('設定'!$B$10)))</x:f>
        <x:v>0</x:v>
      </x:c>
      <x:c r="AB2467" s="55" t="b">
        <x:v>0</x:v>
      </x:c>
      <x:c r="AC2467" s="55" t="b">
        <x:v>0</x:v>
      </x:c>
      <x:c r="AD2467" s="50" t="n">
        <x:f>IF(X2467,1,0)+IF(Z2467,1,0)+IF(AA2467,1,0)+IF(AB2467,1,0)</x:f>
        <x:v>0</x:v>
      </x:c>
      <x:c r="AE2467" s="50" t="n">
        <x:f>IF(Y2467,1,0)+IF(Z2467,1,0)+IF(AA2467,1,0)+IF(AB2467,1,0)</x:f>
        <x:v>0</x:v>
      </x:c>
      <x:c r="AF2467" s="50" t="n">
        <x:f>IF(Y2467,1,0)+IF(Z2467,1,0)+IF(AA2467,1,0)+IF(AC2467,1,0)</x:f>
        <x:v>0</x:v>
      </x:c>
      <x:c r="AG2467" s="53" t="n">
        <x:v>44348</x:v>
      </x:c>
      <x:c r="AH2467" s="50" t="str">
        <x:v>S100W05O</x:v>
      </x:c>
      <x:c r="AI2467" s="50" t="str">
        <x:v>NetSalesSummaryOfBusinessResults</x:v>
      </x:c>
      <x:c r="AJ2467" s="50" t="str">
        <x:v>OperatingIncome</x:v>
      </x:c>
      <x:c r="AK2467" s="53" t="n">
        <x:v>45747</x:v>
      </x:c>
      <x:c r="AL2467" s="50" t="str">
        <x:v>365/365/365/366/365</x:v>
      </x:c>
      <x:c r="AM2467" s="51" t="n">
        <x:v>31307210</x:v>
      </x:c>
      <x:c r="AN2467" s="51" t="n">
        <x:v>3515</x:v>
      </x:c>
      <x:c r="AO2467" s="51" t="n">
        <x:f>IFERROR(AM2467*AN2467,"")</x:f>
        <x:v>110044843150</x:v>
      </x:c>
      <x:c r="AP2467" s="56" t="n">
        <x:f>IFERROR(AO2467/(K2467*1000000),"")</x:f>
        <x:v>1.1440956817591101</x:v>
      </x:c>
      <x:c r="AQ2467" s="57" t="n">
        <x:v>552478033.3333334</x:v>
      </x:c>
      <x:c r="AR2467" s="52" t="n">
        <x:v>0.1461259223530207</x:v>
      </x:c>
      <x:c r="AS2467" s="52" t="n">
        <x:v>-0.1965714285714286</x:v>
      </x:c>
      <x:c r="AT2467" s="55" t="b">
        <x:v>1</x:v>
      </x:c>
      <x:c r="AU2467" s="50"/>
      <x:c r="AV2467" s="58" t="n">
        <x:v>0.0973675581643669</x:v>
      </x:c>
      <x:c r="AW2467" s="50" t="n">
        <x:v>1254</x:v>
      </x:c>
      <x:c r="AX2467" s="50" t="str">
        <x:v>Core Moat</x:v>
      </x:c>
      <x:c r="AY2467" s="50" t="str">
        <x:v>目立つ機械的警告なし（定性確認は別途必要）</x:v>
      </x:c>
      <x:c r="AZ2467" s="59" t="str">
        <x:v>2025-06-23 11:46</x:v>
      </x:c>
      <x:c r="BA2467" s="53" t="n">
        <x:v>32203</x:v>
      </x:c>
      <x:c r="BB2467" s="50"/>
      <x:c r="BC2467" s="50"/>
      <x:c r="BD2467" s="50" t="str">
        <x:v>TOPIX Small 1</x:v>
      </x:c>
    </x:row>
    <x:row r="2468">
      <x:c r="A2468" s="50" t="n">
        <x:v>2467</x:v>
      </x:c>
      <x:c r="B2468" s="50" t="str">
        <x:v>7810</x:v>
      </x:c>
      <x:c r="C2468" s="50" t="str">
        <x:v>7810.T</x:v>
      </x:c>
      <x:c r="D2468" s="50" t="str">
        <x:v>Crossfor Co.,Ltd.</x:v>
      </x:c>
      <x:c r="E2468" s="50" t="str">
        <x:v>Standard Market(Domestic)</x:v>
      </x:c>
      <x:c r="F2468" s="50" t="str">
        <x:v>Other Products</x:v>
      </x:c>
      <x:c r="G2468" s="51" t="n">
        <x:v>2811.604</x:v>
      </x:c>
      <x:c r="H2468" s="51" t="n">
        <x:v>3098.252</x:v>
      </x:c>
      <x:c r="I2468" s="51" t="n">
        <x:v>3006.121</x:v>
      </x:c>
      <x:c r="J2468" s="51" t="n">
        <x:v>3413.982</x:v>
      </x:c>
      <x:c r="K2468" s="51" t="n">
        <x:v>3757.259</x:v>
      </x:c>
      <x:c r="L2468" s="52" t="n">
        <x:f>IFERROR(H2468/G2468-1,"")</x:f>
        <x:v>0.10195176845672438</x:v>
      </x:c>
      <x:c r="M2468" s="52" t="n">
        <x:f>IFERROR(I2468/H2468-1,"")</x:f>
        <x:v>-0.029736444937338846</x:v>
      </x:c>
      <x:c r="N2468" s="52" t="n">
        <x:f>IFERROR(J2468/I2468-1,"")</x:f>
        <x:v>0.13567684068605357</x:v>
      </x:c>
      <x:c r="O2468" s="52" t="n">
        <x:f>IFERROR(K2468/J2468-1,"")</x:f>
        <x:v>0.10055032510423323</x:v>
      </x:c>
      <x:c r="P2468" s="52" t="n">
        <x:f>IFERROR((K2468/G2468)^(1/4)-1,"")</x:f>
        <x:v>0.07517521694043094</x:v>
      </x:c>
      <x:c r="Q2468" s="51" t="n">
        <x:v>55.452</x:v>
      </x:c>
      <x:c r="R2468" s="52" t="n">
        <x:f>IFERROR(Q2468/K2468,"")</x:f>
        <x:v>0.014758631225582266</x:v>
      </x:c>
      <x:c r="S2468" s="53" t="n">
        <x:v>42917</x:v>
      </x:c>
      <x:c r="T2468" s="50" t="str">
        <x:v>EDINET_company_history</x:v>
      </x:c>
      <x:c r="U2468" s="50" t="str">
        <x:v>株式会社Ｓ．Ｈホールディングス</x:v>
      </x:c>
      <x:c r="V2468" s="54" t="n">
        <x:v>0.4394</x:v>
      </x:c>
      <x:c r="W2468" s="50" t="str">
        <x:v>土橋秀位 / 内藤彰彦</x:v>
      </x:c>
      <x:c r="X2468" s="50" t="b">
        <x:f>AND(COUNT(L2468:O2468)=4,L2468&gt;='設定'!$B$6,M2468&gt;='設定'!$B$6,N2468&gt;='設定'!$B$6,O2468&gt;='設定'!$B$6)</x:f>
        <x:v>0</x:v>
      </x:c>
      <x:c r="Y2468" s="50" t="b">
        <x:f>AND(COUNT(G2468:K2468)=5,P2468&gt;='設定'!$B$7)</x:f>
        <x:v>0</x:v>
      </x:c>
      <x:c r="Z2468" s="50" t="b">
        <x:f>AND(ISNUMBER(R2468),R2468&gt;='設定'!$B$8)</x:f>
        <x:v>0</x:v>
      </x:c>
      <x:c r="AA2468" s="50" t="b">
        <x:f>AND(ISNUMBER(S2468),S2468&gt;=DATE(YEAR('設定'!$B$10)-'設定'!$B$9,MONTH('設定'!$B$10),DAY('設定'!$B$10)))</x:f>
        <x:v>0</x:v>
      </x:c>
      <x:c r="AB2468" s="55" t="b">
        <x:v>0</x:v>
      </x:c>
      <x:c r="AC2468" s="55" t="b">
        <x:v>0</x:v>
      </x:c>
      <x:c r="AD2468" s="50" t="n">
        <x:f>IF(X2468,1,0)+IF(Z2468,1,0)+IF(AA2468,1,0)+IF(AB2468,1,0)</x:f>
        <x:v>0</x:v>
      </x:c>
      <x:c r="AE2468" s="50" t="n">
        <x:f>IF(Y2468,1,0)+IF(Z2468,1,0)+IF(AA2468,1,0)+IF(AB2468,1,0)</x:f>
        <x:v>0</x:v>
      </x:c>
      <x:c r="AF2468" s="50" t="n">
        <x:f>IF(Y2468,1,0)+IF(Z2468,1,0)+IF(AA2468,1,0)+IF(AC2468,1,0)</x:f>
        <x:v>0</x:v>
      </x:c>
      <x:c r="AG2468" s="53" t="n">
        <x:v>44348</x:v>
      </x:c>
      <x:c r="AH2468" s="50" t="str">
        <x:v>S100WWNJ</x:v>
      </x:c>
      <x:c r="AI2468" s="50" t="str">
        <x:v>NetSalesSummaryOfBusinessResults</x:v>
      </x:c>
      <x:c r="AJ2468" s="50" t="str">
        <x:v>OperatingIncome</x:v>
      </x:c>
      <x:c r="AK2468" s="53" t="n">
        <x:v>45869</x:v>
      </x:c>
      <x:c r="AL2468" s="50" t="str">
        <x:v>365/365/365/366/365</x:v>
      </x:c>
      <x:c r="AM2468" s="51" t="n">
        <x:v>17047000</x:v>
      </x:c>
      <x:c r="AN2468" s="51" t="n">
        <x:v>165</x:v>
      </x:c>
      <x:c r="AO2468" s="51" t="n">
        <x:f>IFERROR(AM2468*AN2468,"")</x:f>
        <x:v>2812755000</x:v>
      </x:c>
      <x:c r="AP2468" s="56" t="n">
        <x:f>IFERROR(AO2468/(K2468*1000000),"")</x:f>
        <x:v>0.7486188734926179</x:v>
      </x:c>
      <x:c r="AQ2468" s="57" t="n">
        <x:v>35760865</x:v>
      </x:c>
      <x:c r="AR2468" s="52" t="n">
        <x:v>0.4666235424729107</x:v>
      </x:c>
      <x:c r="AS2468" s="52" t="n">
        <x:v>-0.5484764542936289</x:v>
      </x:c>
      <x:c r="AT2468" s="55" t="b">
        <x:v>0</x:v>
      </x:c>
      <x:c r="AU2468" s="50" t="str">
        <x:v>repeated_negative_operating_cf</x:v>
      </x:c>
      <x:c r="AV2468" s="58" t="n">
        <x:v>-0.3399212776064962</x:v>
      </x:c>
      <x:c r="AW2468" s="50" t="n">
        <x:v>3351</x:v>
      </x:c>
      <x:c r="AX2468" s="50" t="str">
        <x:v>Transformation Moat</x:v>
      </x:c>
      <x:c r="AY2468" s="50" t="str">
        <x:v>既存適格性フィルター不通過: repeated_negative_operating_cf</x:v>
      </x:c>
      <x:c r="AZ2468" s="59" t="str">
        <x:v>2025-10-23 13:32</x:v>
      </x:c>
      <x:c r="BA2468" s="53" t="n">
        <x:v>42917</x:v>
      </x:c>
      <x:c r="BB2468" s="50"/>
      <x:c r="BC2468" s="50"/>
      <x:c r="BD2468" s="50"/>
    </x:row>
    <x:row r="2469">
      <x:c r="A2469" s="50" t="n">
        <x:v>2468</x:v>
      </x:c>
      <x:c r="B2469" s="50" t="str">
        <x:v>7242</x:v>
      </x:c>
      <x:c r="C2469" s="50" t="str">
        <x:v>7242.T</x:v>
      </x:c>
      <x:c r="D2469" s="50" t="str">
        <x:v>KYB Corporation</x:v>
      </x:c>
      <x:c r="E2469" s="50" t="str">
        <x:v>Prime Market (Domestic)</x:v>
      </x:c>
      <x:c r="F2469" s="50" t="str">
        <x:v>Transportation Equipment</x:v>
      </x:c>
      <x:c r="G2469" s="51" t="n">
        <x:v>328037</x:v>
      </x:c>
      <x:c r="H2469" s="51" t="n">
        <x:v>388360</x:v>
      </x:c>
      <x:c r="I2469" s="51" t="n">
        <x:v>431205</x:v>
      </x:c>
      <x:c r="J2469" s="51" t="n">
        <x:v>442781</x:v>
      </x:c>
      <x:c r="K2469" s="51" t="n">
        <x:v>438316</x:v>
      </x:c>
      <x:c r="L2469" s="52" t="n">
        <x:f>IFERROR(H2469/G2469-1,"")</x:f>
        <x:v>0.18389084158189473</x:v>
      </x:c>
      <x:c r="M2469" s="52" t="n">
        <x:f>IFERROR(I2469/H2469-1,"")</x:f>
        <x:v>0.11032289628180036</x:v>
      </x:c>
      <x:c r="N2469" s="52" t="n">
        <x:f>IFERROR(J2469/I2469-1,"")</x:f>
        <x:v>0.026845699841142823</x:v>
      </x:c>
      <x:c r="O2469" s="52" t="n">
        <x:f>IFERROR(K2469/J2469-1,"")</x:f>
        <x:v>-0.01008399186053599</x:v>
      </x:c>
      <x:c r="P2469" s="52" t="n">
        <x:f>IFERROR((K2469/G2469)^(1/4)-1,"")</x:f>
        <x:v>0.07514273137042649</x:v>
      </x:c>
      <x:c r="Q2469" s="51" t="n">
        <x:v>22671</x:v>
      </x:c>
      <x:c r="R2469" s="52" t="n">
        <x:f>IFERROR(Q2469/K2469,"")</x:f>
        <x:v>0.051722957866014475</x:v>
      </x:c>
      <x:c r="S2469" s="53" t="n">
        <x:v>21824</x:v>
      </x:c>
      <x:c r="T2469" s="50" t="str">
        <x:v>EDINET_company_history</x:v>
      </x:c>
      <x:c r="U2469" s="50" t="str">
        <x:v>日本マスタートラスト信託銀行株式会社 (信託口)</x:v>
      </x:c>
      <x:c r="V2469" s="54" t="n">
        <x:v>0.1066</x:v>
      </x:c>
      <x:c r="W2469" s="50" t="str">
        <x:v>大野 雅生 / 川瀬 正裕 / 齋藤 考</x:v>
      </x:c>
      <x:c r="X2469" s="50" t="b">
        <x:f>AND(COUNT(L2469:O2469)=4,L2469&gt;='設定'!$B$6,M2469&gt;='設定'!$B$6,N2469&gt;='設定'!$B$6,O2469&gt;='設定'!$B$6)</x:f>
        <x:v>0</x:v>
      </x:c>
      <x:c r="Y2469" s="50" t="b">
        <x:f>AND(COUNT(G2469:K2469)=5,P2469&gt;='設定'!$B$7)</x:f>
        <x:v>0</x:v>
      </x:c>
      <x:c r="Z2469" s="50" t="b">
        <x:f>AND(ISNUMBER(R2469),R2469&gt;='設定'!$B$8)</x:f>
        <x:v>0</x:v>
      </x:c>
      <x:c r="AA2469" s="50" t="b">
        <x:f>AND(ISNUMBER(S2469),S2469&gt;=DATE(YEAR('設定'!$B$10)-'設定'!$B$9,MONTH('設定'!$B$10),DAY('設定'!$B$10)))</x:f>
        <x:v>0</x:v>
      </x:c>
      <x:c r="AB2469" s="55" t="b">
        <x:v>0</x:v>
      </x:c>
      <x:c r="AC2469" s="55" t="b">
        <x:v>0</x:v>
      </x:c>
      <x:c r="AD2469" s="50" t="n">
        <x:f>IF(X2469,1,0)+IF(Z2469,1,0)+IF(AA2469,1,0)+IF(AB2469,1,0)</x:f>
        <x:v>0</x:v>
      </x:c>
      <x:c r="AE2469" s="50" t="n">
        <x:f>IF(Y2469,1,0)+IF(Z2469,1,0)+IF(AA2469,1,0)+IF(AB2469,1,0)</x:f>
        <x:v>0</x:v>
      </x:c>
      <x:c r="AF2469" s="50" t="n">
        <x:f>IF(Y2469,1,0)+IF(Z2469,1,0)+IF(AA2469,1,0)+IF(AC2469,1,0)</x:f>
        <x:v>0</x:v>
      </x:c>
      <x:c r="AG2469" s="53" t="n">
        <x:v>44348</x:v>
      </x:c>
      <x:c r="AH2469" s="50" t="str">
        <x:v>S100W29I</x:v>
      </x:c>
      <x:c r="AI2469" s="50" t="str">
        <x:v>RevenueIFRSSummaryOfBusinessResults</x:v>
      </x:c>
      <x:c r="AJ2469" s="50" t="str">
        <x:v>OperatingProfitLossIFRS</x:v>
      </x:c>
      <x:c r="AK2469" s="53" t="n">
        <x:v>45747</x:v>
      </x:c>
      <x:c r="AL2469" s="50" t="str">
        <x:v>365/365/365/366/365</x:v>
      </x:c>
      <x:c r="AM2469" s="51" t="n">
        <x:v>47903587</x:v>
      </x:c>
      <x:c r="AN2469" s="51" t="n">
        <x:v>3935</x:v>
      </x:c>
      <x:c r="AO2469" s="51" t="n">
        <x:f>IFERROR(AM2469*AN2469,"")</x:f>
        <x:v>188500614845</x:v>
      </x:c>
      <x:c r="AP2469" s="56" t="n">
        <x:f>IFERROR(AO2469/(K2469*1000000),"")</x:f>
        <x:v>0.4300564315356957</x:v>
      </x:c>
      <x:c r="AQ2469" s="57" t="n">
        <x:v>549882091.6666666</x:v>
      </x:c>
      <x:c r="AR2469" s="52" t="n">
        <x:v>0.2944776593888421</x:v>
      </x:c>
      <x:c r="AS2469" s="52" t="n">
        <x:v>-0.3679402808582575</x:v>
      </x:c>
      <x:c r="AT2469" s="55" t="b">
        <x:v>0</x:v>
      </x:c>
      <x:c r="AU2469" s="50" t="str">
        <x:v>missing_financial_data</x:v>
      </x:c>
      <x:c r="AV2469" s="58" t="n">
        <x:v>0.0994672911152262</x:v>
      </x:c>
      <x:c r="AW2469" s="50" t="n">
        <x:v>1240</x:v>
      </x:c>
      <x:c r="AX2469" s="50" t="str">
        <x:v>Core Moat</x:v>
      </x:c>
      <x:c r="AY2469" s="50" t="str">
        <x:v>既存適格性フィルター不通過: missing_financial_data</x:v>
      </x:c>
      <x:c r="AZ2469" s="59" t="str">
        <x:v>2025-06-23 13:03</x:v>
      </x:c>
      <x:c r="BA2469" s="53" t="n">
        <x:v>21824</x:v>
      </x:c>
      <x:c r="BB2469" s="50"/>
      <x:c r="BC2469" s="50"/>
      <x:c r="BD2469" s="50" t="str">
        <x:v>TOPIX Small 1</x:v>
      </x:c>
    </x:row>
    <x:row r="2470">
      <x:c r="A2470" s="50" t="n">
        <x:v>2469</x:v>
      </x:c>
      <x:c r="B2470" s="50" t="str">
        <x:v>2503</x:v>
      </x:c>
      <x:c r="C2470" s="50" t="str">
        <x:v>2503.T</x:v>
      </x:c>
      <x:c r="D2470" s="50" t="str">
        <x:v>Kirin Holdings Company,Limited</x:v>
      </x:c>
      <x:c r="E2470" s="50" t="str">
        <x:v>Prime Market (Domestic)</x:v>
      </x:c>
      <x:c r="F2470" s="50" t="str">
        <x:v>Foods</x:v>
      </x:c>
      <x:c r="G2470" s="51" t="n">
        <x:v>1821570</x:v>
      </x:c>
      <x:c r="H2470" s="51" t="n">
        <x:v>1989468</x:v>
      </x:c>
      <x:c r="I2470" s="51" t="n">
        <x:v>2134393</x:v>
      </x:c>
      <x:c r="J2470" s="51" t="n">
        <x:v>2338385</x:v>
      </x:c>
      <x:c r="K2470" s="51" t="n">
        <x:v>2433363</x:v>
      </x:c>
      <x:c r="L2470" s="52" t="n">
        <x:f>IFERROR(H2470/G2470-1,"")</x:f>
        <x:v>0.09217213722228634</x:v>
      </x:c>
      <x:c r="M2470" s="52" t="n">
        <x:f>IFERROR(I2470/H2470-1,"")</x:f>
        <x:v>0.07284610760263543</x:v>
      </x:c>
      <x:c r="N2470" s="52" t="n">
        <x:f>IFERROR(J2470/I2470-1,"")</x:f>
        <x:v>0.09557377671309819</x:v>
      </x:c>
      <x:c r="O2470" s="52" t="n">
        <x:f>IFERROR(K2470/J2470-1,"")</x:f>
        <x:v>0.040616921507792725</x:v>
      </x:c>
      <x:c r="P2470" s="52" t="n">
        <x:f>IFERROR((K2470/G2470)^(1/4)-1,"")</x:f>
        <x:v>0.07507870316880627</x:v>
      </x:c>
      <x:c r="Q2470" s="51" t="n">
        <x:v>209677</x:v>
      </x:c>
      <x:c r="R2470" s="52" t="n">
        <x:f>IFERROR(Q2470/K2470,"")</x:f>
        <x:v>0.08616757960074185</x:v>
      </x:c>
      <x:c r="S2470" s="53" t="n">
        <x:v>18019</x:v>
      </x:c>
      <x:c r="T2470" s="50" t="str">
        <x:v>EDINET_company_history</x:v>
      </x:c>
      <x:c r="U2470" s="50" t="str">
        <x:v>日本マスタートラスト信託銀行株式会社(信託口)</x:v>
      </x:c>
      <x:c r="V2470" s="54" t="n">
        <x:v>0.1746</x:v>
      </x:c>
      <x:c r="W2470" s="50" t="str">
        <x:v>磯 崎 功 典 / 南 方 健 志 / 坪 井 純 子</x:v>
      </x:c>
      <x:c r="X2470" s="50" t="b">
        <x:f>AND(COUNT(L2470:O2470)=4,L2470&gt;='設定'!$B$6,M2470&gt;='設定'!$B$6,N2470&gt;='設定'!$B$6,O2470&gt;='設定'!$B$6)</x:f>
        <x:v>0</x:v>
      </x:c>
      <x:c r="Y2470" s="50" t="b">
        <x:f>AND(COUNT(G2470:K2470)=5,P2470&gt;='設定'!$B$7)</x:f>
        <x:v>0</x:v>
      </x:c>
      <x:c r="Z2470" s="50" t="b">
        <x:f>AND(ISNUMBER(R2470),R2470&gt;='設定'!$B$8)</x:f>
        <x:v>0</x:v>
      </x:c>
      <x:c r="AA2470" s="50" t="b">
        <x:f>AND(ISNUMBER(S2470),S2470&gt;=DATE(YEAR('設定'!$B$10)-'設定'!$B$9,MONTH('設定'!$B$10),DAY('設定'!$B$10)))</x:f>
        <x:v>0</x:v>
      </x:c>
      <x:c r="AB2470" s="55" t="b">
        <x:v>0</x:v>
      </x:c>
      <x:c r="AC2470" s="55" t="b">
        <x:v>0</x:v>
      </x:c>
      <x:c r="AD2470" s="50" t="n">
        <x:f>IF(X2470,1,0)+IF(Z2470,1,0)+IF(AA2470,1,0)+IF(AB2470,1,0)</x:f>
        <x:v>0</x:v>
      </x:c>
      <x:c r="AE2470" s="50" t="n">
        <x:f>IF(Y2470,1,0)+IF(Z2470,1,0)+IF(AA2470,1,0)+IF(AB2470,1,0)</x:f>
        <x:v>0</x:v>
      </x:c>
      <x:c r="AF2470" s="50" t="n">
        <x:f>IF(Y2470,1,0)+IF(Z2470,1,0)+IF(AA2470,1,0)+IF(AC2470,1,0)</x:f>
        <x:v>0</x:v>
      </x:c>
      <x:c r="AG2470" s="53" t="n">
        <x:v>44348</x:v>
      </x:c>
      <x:c r="AH2470" s="50" t="str">
        <x:v>S100XTVS</x:v>
      </x:c>
      <x:c r="AI2470" s="50" t="str">
        <x:v>RevenueIFRSSummaryOfBusinessResults</x:v>
      </x:c>
      <x:c r="AJ2470" s="50" t="str">
        <x:v>OperatingProfitLossIFRS</x:v>
      </x:c>
      <x:c r="AK2470" s="53" t="n">
        <x:v>46022</x:v>
      </x:c>
      <x:c r="AL2470" s="50" t="str">
        <x:v>365/365/365/366/365</x:v>
      </x:c>
      <x:c r="AM2470" s="51" t="n">
        <x:v>811747200</x:v>
      </x:c>
      <x:c r="AN2470" s="51" t="n">
        <x:v>2612.5</x:v>
      </x:c>
      <x:c r="AO2470" s="51" t="n">
        <x:f>IFERROR(AM2470*AN2470,"")</x:f>
        <x:v>2120689560000</x:v>
      </x:c>
      <x:c r="AP2470" s="56" t="n">
        <x:f>IFERROR(AO2470/(K2470*1000000),"")</x:f>
        <x:v>0.8715056323285921</x:v>
      </x:c>
      <x:c r="AQ2470" s="57" t="n">
        <x:v>9774626105.833334</x:v>
      </x:c>
      <x:c r="AR2470" s="52" t="n">
        <x:v>0.1916998424142408</x:v>
      </x:c>
      <x:c r="AS2470" s="52" t="n">
        <x:v>-0.2183305521260351</x:v>
      </x:c>
      <x:c r="AT2470" s="55" t="b">
        <x:v>0</x:v>
      </x:c>
      <x:c r="AU2470" s="50" t="str">
        <x:v>missing_financial_data</x:v>
      </x:c>
      <x:c r="AV2470" s="58" t="n">
        <x:v>0.1219293706223252</x:v>
      </x:c>
      <x:c r="AW2470" s="50" t="n">
        <x:v>1108</x:v>
      </x:c>
      <x:c r="AX2470" s="50" t="str">
        <x:v>Core Moat</x:v>
      </x:c>
      <x:c r="AY2470" s="50" t="str">
        <x:v>既存適格性フィルター不通過: missing_financial_data</x:v>
      </x:c>
      <x:c r="AZ2470" s="59" t="str">
        <x:v>2026-03-27 15:06</x:v>
      </x:c>
      <x:c r="BA2470" s="53" t="n">
        <x:v>18019</x:v>
      </x:c>
      <x:c r="BB2470" s="50"/>
      <x:c r="BC2470" s="50"/>
      <x:c r="BD2470" s="50" t="str">
        <x:v>TOPIX Large70</x:v>
      </x:c>
    </x:row>
    <x:row r="2471">
      <x:c r="A2471" s="50" t="n">
        <x:v>2470</x:v>
      </x:c>
      <x:c r="B2471" s="50" t="str">
        <x:v>6772</x:v>
      </x:c>
      <x:c r="C2471" s="50" t="str">
        <x:v>6772.T</x:v>
      </x:c>
      <x:c r="D2471" s="50" t="str">
        <x:v>Tokyo Cosmos Electric Co.,Ltd.</x:v>
      </x:c>
      <x:c r="E2471" s="50" t="str">
        <x:v>Standard Market(Domestic)</x:v>
      </x:c>
      <x:c r="F2471" s="50" t="str">
        <x:v>Electric Appliances</x:v>
      </x:c>
      <x:c r="G2471" s="51" t="n">
        <x:v>7865.125</x:v>
      </x:c>
      <x:c r="H2471" s="51" t="n">
        <x:v>9511.283</x:v>
      </x:c>
      <x:c r="I2471" s="51" t="n">
        <x:v>10712.917</x:v>
      </x:c>
      <x:c r="J2471" s="51" t="n">
        <x:v>10434.769</x:v>
      </x:c>
      <x:c r="K2471" s="51" t="n">
        <x:v>10506.474</x:v>
      </x:c>
      <x:c r="L2471" s="52" t="n">
        <x:f>IFERROR(H2471/G2471-1,"")</x:f>
        <x:v>0.209298390044659</x:v>
      </x:c>
      <x:c r="M2471" s="52" t="n">
        <x:f>IFERROR(I2471/H2471-1,"")</x:f>
        <x:v>0.12633774013453292</x:v>
      </x:c>
      <x:c r="N2471" s="52" t="n">
        <x:f>IFERROR(J2471/I2471-1,"")</x:f>
        <x:v>-0.025963796788493698</x:v>
      </x:c>
      <x:c r="O2471" s="52" t="n">
        <x:f>IFERROR(K2471/J2471-1,"")</x:f>
        <x:v>0.006871738128558569</x:v>
      </x:c>
      <x:c r="P2471" s="52" t="n">
        <x:f>IFERROR((K2471/G2471)^(1/4)-1,"")</x:f>
        <x:v>0.07507271618214717</x:v>
      </x:c>
      <x:c r="Q2471" s="51" t="n">
        <x:v>1040.448</x:v>
      </x:c>
      <x:c r="R2471" s="52" t="n">
        <x:f>IFERROR(Q2471/K2471,"")</x:f>
        <x:v>0.09902922712224864</x:v>
      </x:c>
      <x:c r="S2471" s="53" t="n">
        <x:v>22555</x:v>
      </x:c>
      <x:c r="T2471" s="50" t="str">
        <x:v>EDINET_company_history</x:v>
      </x:c>
      <x:c r="U2471" s="50" t="str">
        <x:v>成成株式会社</x:v>
      </x:c>
      <x:c r="V2471" s="54" t="n">
        <x:v>0.1541</x:v>
      </x:c>
      <x:c r="W2471" s="50" t="str">
        <x:v>門田 泰人 / 若林 勇人</x:v>
      </x:c>
      <x:c r="X2471" s="50" t="b">
        <x:f>AND(COUNT(L2471:O2471)=4,L2471&gt;='設定'!$B$6,M2471&gt;='設定'!$B$6,N2471&gt;='設定'!$B$6,O2471&gt;='設定'!$B$6)</x:f>
        <x:v>0</x:v>
      </x:c>
      <x:c r="Y2471" s="50" t="b">
        <x:f>AND(COUNT(G2471:K2471)=5,P2471&gt;='設定'!$B$7)</x:f>
        <x:v>0</x:v>
      </x:c>
      <x:c r="Z2471" s="50" t="b">
        <x:f>AND(ISNUMBER(R2471),R2471&gt;='設定'!$B$8)</x:f>
        <x:v>0</x:v>
      </x:c>
      <x:c r="AA2471" s="50" t="b">
        <x:f>AND(ISNUMBER(S2471),S2471&gt;=DATE(YEAR('設定'!$B$10)-'設定'!$B$9,MONTH('設定'!$B$10),DAY('設定'!$B$10)))</x:f>
        <x:v>0</x:v>
      </x:c>
      <x:c r="AB2471" s="55" t="b">
        <x:v>0</x:v>
      </x:c>
      <x:c r="AC2471" s="55" t="b">
        <x:v>0</x:v>
      </x:c>
      <x:c r="AD2471" s="50" t="n">
        <x:f>IF(X2471,1,0)+IF(Z2471,1,0)+IF(AA2471,1,0)+IF(AB2471,1,0)</x:f>
        <x:v>0</x:v>
      </x:c>
      <x:c r="AE2471" s="50" t="n">
        <x:f>IF(Y2471,1,0)+IF(Z2471,1,0)+IF(AA2471,1,0)+IF(AB2471,1,0)</x:f>
        <x:v>0</x:v>
      </x:c>
      <x:c r="AF2471" s="50" t="n">
        <x:f>IF(Y2471,1,0)+IF(Z2471,1,0)+IF(AA2471,1,0)+IF(AC2471,1,0)</x:f>
        <x:v>0</x:v>
      </x:c>
      <x:c r="AG2471" s="53" t="n">
        <x:v>44348</x:v>
      </x:c>
      <x:c r="AH2471" s="50" t="str">
        <x:v>S100W8EQ</x:v>
      </x:c>
      <x:c r="AI2471" s="50" t="str">
        <x:v>NetSalesSummaryOfBusinessResults</x:v>
      </x:c>
      <x:c r="AJ2471" s="50" t="str">
        <x:v>OperatingIncome</x:v>
      </x:c>
      <x:c r="AK2471" s="53" t="n">
        <x:v>45747</x:v>
      </x:c>
      <x:c r="AL2471" s="50" t="str">
        <x:v>365/365/365/366/365</x:v>
      </x:c>
      <x:c r="AM2471" s="51" t="n">
        <x:v>1351750</x:v>
      </x:c>
      <x:c r="AN2471" s="51" t="n">
        <x:v>1208</x:v>
      </x:c>
      <x:c r="AO2471" s="51" t="n">
        <x:f>IFERROR(AM2471*AN2471,"")</x:f>
        <x:v>1632914000</x:v>
      </x:c>
      <x:c r="AP2471" s="56" t="n">
        <x:f>IFERROR(AO2471/(K2471*1000000),"")</x:f>
        <x:v>0.15541979164465644</x:v>
      </x:c>
      <x:c r="AQ2471" s="57" t="n">
        <x:v>6570936.666666667</x:v>
      </x:c>
      <x:c r="AR2471" s="52" t="n">
        <x:v>0.4421620246197456</x:v>
      </x:c>
      <x:c r="AS2471" s="52" t="n">
        <x:v>-0.389002184458028</x:v>
      </x:c>
      <x:c r="AT2471" s="55" t="b">
        <x:v>0</x:v>
      </x:c>
      <x:c r="AU2471" s="50" t="str">
        <x:v>low_liquidity</x:v>
      </x:c>
      <x:c r="AV2471" s="58" t="n">
        <x:v>0.2641043240219333</x:v>
      </x:c>
      <x:c r="AW2471" s="50" t="n">
        <x:v>510</x:v>
      </x:c>
      <x:c r="AX2471" s="50" t="str">
        <x:v>Discovery</x:v>
      </x:c>
      <x:c r="AY2471" s="50" t="str">
        <x:v>既存適格性フィルター不通過: low_liquidity / 60日平均売買代金2,000万円未満</x:v>
      </x:c>
      <x:c r="AZ2471" s="59" t="str">
        <x:v>2025-06-30 16:18</x:v>
      </x:c>
      <x:c r="BA2471" s="53" t="n">
        <x:v>22555</x:v>
      </x:c>
      <x:c r="BB2471" s="50"/>
      <x:c r="BC2471" s="50"/>
      <x:c r="BD2471" s="50"/>
    </x:row>
    <x:row r="2472">
      <x:c r="A2472" s="50" t="n">
        <x:v>2471</x:v>
      </x:c>
      <x:c r="B2472" s="50" t="str">
        <x:v>7231</x:v>
      </x:c>
      <x:c r="C2472" s="50" t="str">
        <x:v>7231.T</x:v>
      </x:c>
      <x:c r="D2472" s="50" t="str">
        <x:v>TOPY INDUSTRIES,LIMITED</x:v>
      </x:c>
      <x:c r="E2472" s="50" t="str">
        <x:v>Prime Market (Domestic)</x:v>
      </x:c>
      <x:c r="F2472" s="50" t="str">
        <x:v>Transportation Equipment</x:v>
      </x:c>
      <x:c r="G2472" s="51" t="n">
        <x:v>225121</x:v>
      </x:c>
      <x:c r="H2472" s="51" t="n">
        <x:v>271178</x:v>
      </x:c>
      <x:c r="I2472" s="51" t="n">
        <x:v>334496</x:v>
      </x:c>
      <x:c r="J2472" s="51" t="n">
        <x:v>333992</x:v>
      </x:c>
      <x:c r="K2472" s="51" t="n">
        <x:v>300610</x:v>
      </x:c>
      <x:c r="L2472" s="52" t="n">
        <x:f>IFERROR(H2472/G2472-1,"")</x:f>
        <x:v>0.20458775502951743</x:v>
      </x:c>
      <x:c r="M2472" s="52" t="n">
        <x:f>IFERROR(I2472/H2472-1,"")</x:f>
        <x:v>0.23349239245071507</x:v>
      </x:c>
      <x:c r="N2472" s="52" t="n">
        <x:f>IFERROR(J2472/I2472-1,"")</x:f>
        <x:v>-0.0015067444752702164</x:v>
      </x:c>
      <x:c r="O2472" s="52" t="n">
        <x:f>IFERROR(K2472/J2472-1,"")</x:f>
        <x:v>-0.09994850176052117</x:v>
      </x:c>
      <x:c r="P2472" s="52" t="n">
        <x:f>IFERROR((K2472/G2472)^(1/4)-1,"")</x:f>
        <x:v>0.074971260747009</x:v>
      </x:c>
      <x:c r="Q2472" s="51" t="n">
        <x:v>5300</x:v>
      </x:c>
      <x:c r="R2472" s="52" t="n">
        <x:f>IFERROR(Q2472/K2472,"")</x:f>
        <x:v>0.017630817338079238</x:v>
      </x:c>
      <x:c r="S2472" s="53" t="n">
        <x:v>18019</x:v>
      </x:c>
      <x:c r="T2472" s="50" t="str">
        <x:v>EDINET_company_history</x:v>
      </x:c>
      <x:c r="U2472" s="50" t="str">
        <x:v>日本製鉄株式会社</x:v>
      </x:c>
      <x:c r="V2472" s="54" t="n">
        <x:v>0.218</x:v>
      </x:c>
      <x:c r="W2472" s="50" t="str">
        <x:v>石井 博美 / 立花 修一</x:v>
      </x:c>
      <x:c r="X2472" s="50" t="b">
        <x:f>AND(COUNT(L2472:O2472)=4,L2472&gt;='設定'!$B$6,M2472&gt;='設定'!$B$6,N2472&gt;='設定'!$B$6,O2472&gt;='設定'!$B$6)</x:f>
        <x:v>0</x:v>
      </x:c>
      <x:c r="Y2472" s="50" t="b">
        <x:f>AND(COUNT(G2472:K2472)=5,P2472&gt;='設定'!$B$7)</x:f>
        <x:v>0</x:v>
      </x:c>
      <x:c r="Z2472" s="50" t="b">
        <x:f>AND(ISNUMBER(R2472),R2472&gt;='設定'!$B$8)</x:f>
        <x:v>0</x:v>
      </x:c>
      <x:c r="AA2472" s="50" t="b">
        <x:f>AND(ISNUMBER(S2472),S2472&gt;=DATE(YEAR('設定'!$B$10)-'設定'!$B$9,MONTH('設定'!$B$10),DAY('設定'!$B$10)))</x:f>
        <x:v>0</x:v>
      </x:c>
      <x:c r="AB2472" s="55" t="b">
        <x:v>0</x:v>
      </x:c>
      <x:c r="AC2472" s="55" t="b">
        <x:v>0</x:v>
      </x:c>
      <x:c r="AD2472" s="50" t="n">
        <x:f>IF(X2472,1,0)+IF(Z2472,1,0)+IF(AA2472,1,0)+IF(AB2472,1,0)</x:f>
        <x:v>0</x:v>
      </x:c>
      <x:c r="AE2472" s="50" t="n">
        <x:f>IF(Y2472,1,0)+IF(Z2472,1,0)+IF(AA2472,1,0)+IF(AB2472,1,0)</x:f>
        <x:v>0</x:v>
      </x:c>
      <x:c r="AF2472" s="50" t="n">
        <x:f>IF(Y2472,1,0)+IF(Z2472,1,0)+IF(AA2472,1,0)+IF(AC2472,1,0)</x:f>
        <x:v>0</x:v>
      </x:c>
      <x:c r="AG2472" s="53" t="n">
        <x:v>44348</x:v>
      </x:c>
      <x:c r="AH2472" s="50" t="str">
        <x:v>S100W2NQ</x:v>
      </x:c>
      <x:c r="AI2472" s="50" t="str">
        <x:v>NetSalesSummaryOfBusinessResults</x:v>
      </x:c>
      <x:c r="AJ2472" s="50" t="str">
        <x:v>OperatingIncome</x:v>
      </x:c>
      <x:c r="AK2472" s="53" t="n">
        <x:v>45747</x:v>
      </x:c>
      <x:c r="AL2472" s="50" t="str">
        <x:v>365/365/365/366/365</x:v>
      </x:c>
      <x:c r="AM2472" s="51" t="n">
        <x:v>22093710</x:v>
      </x:c>
      <x:c r="AN2472" s="51" t="n">
        <x:v>2721</x:v>
      </x:c>
      <x:c r="AO2472" s="51" t="n">
        <x:f>IFERROR(AM2472*AN2472,"")</x:f>
        <x:v>60116984910</x:v>
      </x:c>
      <x:c r="AP2472" s="56" t="n">
        <x:f>IFERROR(AO2472/(K2472*1000000),"")</x:f>
        <x:v>0.19998331695552377</x:v>
      </x:c>
      <x:c r="AQ2472" s="57" t="n">
        <x:v>236382251.66666663</x:v>
      </x:c>
      <x:c r="AR2472" s="52" t="n">
        <x:v>0.3252909107269419</x:v>
      </x:c>
      <x:c r="AS2472" s="52" t="n">
        <x:v>-0.4414908297286007</x:v>
      </x:c>
      <x:c r="AT2472" s="55" t="b">
        <x:v>1</x:v>
      </x:c>
      <x:c r="AU2472" s="50"/>
      <x:c r="AV2472" s="58" t="n">
        <x:v>-0.0136671667933521</x:v>
      </x:c>
      <x:c r="AW2472" s="50" t="n">
        <x:v>1979</x:v>
      </x:c>
      <x:c r="AX2472" s="50" t="str">
        <x:v>Future Moat</x:v>
      </x:c>
      <x:c r="AY2472" s="50" t="str">
        <x:v>目立つ機械的警告なし（定性確認は別途必要）</x:v>
      </x:c>
      <x:c r="AZ2472" s="59" t="str">
        <x:v>2025-06-23 15:20</x:v>
      </x:c>
      <x:c r="BA2472" s="53" t="n">
        <x:v>18019</x:v>
      </x:c>
      <x:c r="BB2472" s="50"/>
      <x:c r="BC2472" s="50"/>
      <x:c r="BD2472" s="50" t="str">
        <x:v>TOPIX Small 2</x:v>
      </x:c>
    </x:row>
    <x:row r="2473">
      <x:c r="A2473" s="50" t="n">
        <x:v>2472</x:v>
      </x:c>
      <x:c r="B2473" s="50" t="str">
        <x:v>1803</x:v>
      </x:c>
      <x:c r="C2473" s="50" t="str">
        <x:v>1803.T</x:v>
      </x:c>
      <x:c r="D2473" s="50" t="str">
        <x:v>SHIMIZU CORPORATION</x:v>
      </x:c>
      <x:c r="E2473" s="50" t="str">
        <x:v>Prime Market (Domestic)</x:v>
      </x:c>
      <x:c r="F2473" s="50" t="str">
        <x:v>Construction</x:v>
      </x:c>
      <x:c r="G2473" s="51" t="n">
        <x:v>1456473</x:v>
      </x:c>
      <x:c r="H2473" s="51" t="n">
        <x:v>1482961</x:v>
      </x:c>
      <x:c r="I2473" s="51" t="n">
        <x:v>1933814</x:v>
      </x:c>
      <x:c r="J2473" s="51" t="n">
        <x:v>2005518</x:v>
      </x:c>
      <x:c r="K2473" s="51" t="n">
        <x:v>1944360</x:v>
      </x:c>
      <x:c r="L2473" s="52" t="n">
        <x:f>IFERROR(H2473/G2473-1,"")</x:f>
        <x:v>0.018186399610566006</x:v>
      </x:c>
      <x:c r="M2473" s="52" t="n">
        <x:f>IFERROR(I2473/H2473-1,"")</x:f>
        <x:v>0.3040221556736826</x:v>
      </x:c>
      <x:c r="N2473" s="52" t="n">
        <x:f>IFERROR(J2473/I2473-1,"")</x:f>
        <x:v>0.037079057241285795</x:v>
      </x:c>
      <x:c r="O2473" s="52" t="n">
        <x:f>IFERROR(K2473/J2473-1,"")</x:f>
        <x:v>-0.030494864668379917</x:v>
      </x:c>
      <x:c r="P2473" s="52" t="n">
        <x:f>IFERROR((K2473/G2473)^(1/4)-1,"")</x:f>
        <x:v>0.07490123034087359</x:v>
      </x:c>
      <x:c r="Q2473" s="51" t="n">
        <x:v>71030</x:v>
      </x:c>
      <x:c r="R2473" s="52" t="n">
        <x:f>IFERROR(Q2473/K2473,"")</x:f>
        <x:v>0.03653130078791993</x:v>
      </x:c>
      <x:c r="S2473" s="53" t="n">
        <x:v>22555</x:v>
      </x:c>
      <x:c r="T2473" s="50" t="str">
        <x:v>EDINET_company_history</x:v>
      </x:c>
      <x:c r="U2473" s="50" t="str">
        <x:v>日本マスタートラスト信託銀行株式会社（信託口）</x:v>
      </x:c>
      <x:c r="V2473" s="54" t="n">
        <x:v>0.1441</x:v>
      </x:c>
      <x:c r="W2473" s="50" t="str">
        <x:v>井 上 和 幸 / 新 村 達 也 / 池 田 謙太郎 / 関 口 猛 / 堤 義 人 / 東 佳 樹</x:v>
      </x:c>
      <x:c r="X2473" s="50" t="b">
        <x:f>AND(COUNT(L2473:O2473)=4,L2473&gt;='設定'!$B$6,M2473&gt;='設定'!$B$6,N2473&gt;='設定'!$B$6,O2473&gt;='設定'!$B$6)</x:f>
        <x:v>0</x:v>
      </x:c>
      <x:c r="Y2473" s="50" t="b">
        <x:f>AND(COUNT(G2473:K2473)=5,P2473&gt;='設定'!$B$7)</x:f>
        <x:v>0</x:v>
      </x:c>
      <x:c r="Z2473" s="50" t="b">
        <x:f>AND(ISNUMBER(R2473),R2473&gt;='設定'!$B$8)</x:f>
        <x:v>0</x:v>
      </x:c>
      <x:c r="AA2473" s="50" t="b">
        <x:f>AND(ISNUMBER(S2473),S2473&gt;=DATE(YEAR('設定'!$B$10)-'設定'!$B$9,MONTH('設定'!$B$10),DAY('設定'!$B$10)))</x:f>
        <x:v>0</x:v>
      </x:c>
      <x:c r="AB2473" s="55" t="b">
        <x:v>0</x:v>
      </x:c>
      <x:c r="AC2473" s="55" t="b">
        <x:v>0</x:v>
      </x:c>
      <x:c r="AD2473" s="50" t="n">
        <x:f>IF(X2473,1,0)+IF(Z2473,1,0)+IF(AA2473,1,0)+IF(AB2473,1,0)</x:f>
        <x:v>0</x:v>
      </x:c>
      <x:c r="AE2473" s="50" t="n">
        <x:f>IF(Y2473,1,0)+IF(Z2473,1,0)+IF(AA2473,1,0)+IF(AB2473,1,0)</x:f>
        <x:v>0</x:v>
      </x:c>
      <x:c r="AF2473" s="50" t="n">
        <x:f>IF(Y2473,1,0)+IF(Z2473,1,0)+IF(AA2473,1,0)+IF(AC2473,1,0)</x:f>
        <x:v>0</x:v>
      </x:c>
      <x:c r="AG2473" s="53" t="n">
        <x:v>44348</x:v>
      </x:c>
      <x:c r="AH2473" s="50" t="str">
        <x:v>S100W7C5</x:v>
      </x:c>
      <x:c r="AI2473" s="50" t="str">
        <x:v>NetSalesSummaryOfBusinessResults</x:v>
      </x:c>
      <x:c r="AJ2473" s="50" t="str">
        <x:v>OperatingIncome</x:v>
      </x:c>
      <x:c r="AK2473" s="53" t="n">
        <x:v>45747</x:v>
      </x:c>
      <x:c r="AL2473" s="50" t="str">
        <x:v>365/365/365/366/365</x:v>
      </x:c>
      <x:c r="AM2473" s="51" t="n">
        <x:v>682343413</x:v>
      </x:c>
      <x:c r="AN2473" s="51" t="n">
        <x:v>2568</x:v>
      </x:c>
      <x:c r="AO2473" s="51" t="n">
        <x:f>IFERROR(AM2473*AN2473,"")</x:f>
        <x:v>1752257884584</x:v>
      </x:c>
      <x:c r="AP2473" s="56" t="n">
        <x:f>IFERROR(AO2473/(K2473*1000000),"")</x:f>
        <x:v>0.9012003356292044</x:v>
      </x:c>
      <x:c r="AQ2473" s="57" t="n">
        <x:v>11804376233.333334</x:v>
      </x:c>
      <x:c r="AR2473" s="52" t="n">
        <x:v>0.3284755844753257</x:v>
      </x:c>
      <x:c r="AS2473" s="52" t="n">
        <x:v>-0.2842582354245504</x:v>
      </x:c>
      <x:c r="AT2473" s="55" t="b">
        <x:v>1</x:v>
      </x:c>
      <x:c r="AU2473" s="50"/>
      <x:c r="AV2473" s="58" t="n">
        <x:v>-0.002032682973601</x:v>
      </x:c>
      <x:c r="AW2473" s="50" t="n">
        <x:v>1880</x:v>
      </x:c>
      <x:c r="AX2473" s="50" t="str">
        <x:v>Core Moat</x:v>
      </x:c>
      <x:c r="AY2473" s="50" t="str">
        <x:v>目立つ機械的警告なし（定性確認は別途必要）</x:v>
      </x:c>
      <x:c r="AZ2473" s="59" t="str">
        <x:v>2025-06-27 16:05</x:v>
      </x:c>
      <x:c r="BA2473" s="53" t="n">
        <x:v>22555</x:v>
      </x:c>
      <x:c r="BB2473" s="50"/>
      <x:c r="BC2473" s="50"/>
      <x:c r="BD2473" s="50" t="str">
        <x:v>TOPIX Mid400</x:v>
      </x:c>
    </x:row>
    <x:row r="2474">
      <x:c r="A2474" s="50" t="n">
        <x:v>2473</x:v>
      </x:c>
      <x:c r="B2474" s="50" t="str">
        <x:v>7874</x:v>
      </x:c>
      <x:c r="C2474" s="50" t="str">
        <x:v>7874.T</x:v>
      </x:c>
      <x:c r="D2474" s="50" t="str">
        <x:v>LEC,INC.</x:v>
      </x:c>
      <x:c r="E2474" s="50" t="str">
        <x:v>Prime Market (Domestic)</x:v>
      </x:c>
      <x:c r="F2474" s="50" t="str">
        <x:v>Chemicals</x:v>
      </x:c>
      <x:c r="G2474" s="51" t="n">
        <x:v>49684</x:v>
      </x:c>
      <x:c r="H2474" s="51" t="n">
        <x:v>51423</x:v>
      </x:c>
      <x:c r="I2474" s="51" t="n">
        <x:v>55461</x:v>
      </x:c>
      <x:c r="J2474" s="51" t="n">
        <x:v>60783</x:v>
      </x:c>
      <x:c r="K2474" s="51" t="n">
        <x:v>66304</x:v>
      </x:c>
      <x:c r="L2474" s="52" t="n">
        <x:f>IFERROR(H2474/G2474-1,"")</x:f>
        <x:v>0.03500120763223569</x:v>
      </x:c>
      <x:c r="M2474" s="52" t="n">
        <x:f>IFERROR(I2474/H2474-1,"")</x:f>
        <x:v>0.07852517356046906</x:v>
      </x:c>
      <x:c r="N2474" s="52" t="n">
        <x:f>IFERROR(J2474/I2474-1,"")</x:f>
        <x:v>0.09595932276735009</x:v>
      </x:c>
      <x:c r="O2474" s="52" t="n">
        <x:f>IFERROR(K2474/J2474-1,"")</x:f>
        <x:v>0.09083131796719468</x:v>
      </x:c>
      <x:c r="P2474" s="52" t="n">
        <x:f>IFERROR((K2474/G2474)^(1/4)-1,"")</x:f>
        <x:v>0.07480776182472404</x:v>
      </x:c>
      <x:c r="Q2474" s="51" t="n">
        <x:v>2710</x:v>
      </x:c>
      <x:c r="R2474" s="52" t="n">
        <x:f>IFERROR(Q2474/K2474,"")</x:f>
        <x:v>0.04087234555984556</x:v>
      </x:c>
      <x:c r="S2474" s="53" t="n">
        <x:v>36951</x:v>
      </x:c>
      <x:c r="T2474" s="50" t="str">
        <x:v>EDINET_company_history</x:v>
      </x:c>
      <x:c r="U2474" s="50" t="str">
        <x:v>日本マスタートラスト信託銀行株式会社（信託口）</x:v>
      </x:c>
      <x:c r="V2474" s="54" t="n">
        <x:v>0.1144</x:v>
      </x:c>
      <x:c r="W2474" s="50" t="str">
        <x:v>青 木 光 男 / 青 木 勇</x:v>
      </x:c>
      <x:c r="X2474" s="50" t="b">
        <x:f>AND(COUNT(L2474:O2474)=4,L2474&gt;='設定'!$B$6,M2474&gt;='設定'!$B$6,N2474&gt;='設定'!$B$6,O2474&gt;='設定'!$B$6)</x:f>
        <x:v>0</x:v>
      </x:c>
      <x:c r="Y2474" s="50" t="b">
        <x:f>AND(COUNT(G2474:K2474)=5,P2474&gt;='設定'!$B$7)</x:f>
        <x:v>0</x:v>
      </x:c>
      <x:c r="Z2474" s="50" t="b">
        <x:f>AND(ISNUMBER(R2474),R2474&gt;='設定'!$B$8)</x:f>
        <x:v>0</x:v>
      </x:c>
      <x:c r="AA2474" s="50" t="b">
        <x:f>AND(ISNUMBER(S2474),S2474&gt;=DATE(YEAR('設定'!$B$10)-'設定'!$B$9,MONTH('設定'!$B$10),DAY('設定'!$B$10)))</x:f>
        <x:v>0</x:v>
      </x:c>
      <x:c r="AB2474" s="55" t="b">
        <x:v>0</x:v>
      </x:c>
      <x:c r="AC2474" s="55" t="b">
        <x:v>0</x:v>
      </x:c>
      <x:c r="AD2474" s="50" t="n">
        <x:f>IF(X2474,1,0)+IF(Z2474,1,0)+IF(AA2474,1,0)+IF(AB2474,1,0)</x:f>
        <x:v>0</x:v>
      </x:c>
      <x:c r="AE2474" s="50" t="n">
        <x:f>IF(Y2474,1,0)+IF(Z2474,1,0)+IF(AA2474,1,0)+IF(AB2474,1,0)</x:f>
        <x:v>0</x:v>
      </x:c>
      <x:c r="AF2474" s="50" t="n">
        <x:f>IF(Y2474,1,0)+IF(Z2474,1,0)+IF(AA2474,1,0)+IF(AC2474,1,0)</x:f>
        <x:v>0</x:v>
      </x:c>
      <x:c r="AG2474" s="53" t="n">
        <x:v>44348</x:v>
      </x:c>
      <x:c r="AH2474" s="50" t="str">
        <x:v>S100W6L2</x:v>
      </x:c>
      <x:c r="AI2474" s="50" t="str">
        <x:v>NetSalesSummaryOfBusinessResults</x:v>
      </x:c>
      <x:c r="AJ2474" s="50" t="str">
        <x:v>OperatingIncome</x:v>
      </x:c>
      <x:c r="AK2474" s="53" t="n">
        <x:v>45747</x:v>
      </x:c>
      <x:c r="AL2474" s="50" t="str">
        <x:v>365/365/365/366/365</x:v>
      </x:c>
      <x:c r="AM2474" s="51" t="n">
        <x:v>33402340</x:v>
      </x:c>
      <x:c r="AN2474" s="51" t="n">
        <x:v>884</x:v>
      </x:c>
      <x:c r="AO2474" s="51" t="n">
        <x:f>IFERROR(AM2474*AN2474,"")</x:f>
        <x:v>29527668560</x:v>
      </x:c>
      <x:c r="AP2474" s="56" t="n">
        <x:f>IFERROR(AO2474/(K2474*1000000),"")</x:f>
        <x:v>0.4453376652992278</x:v>
      </x:c>
      <x:c r="AQ2474" s="57" t="n">
        <x:v>83720245</x:v>
      </x:c>
      <x:c r="AR2474" s="52" t="n">
        <x:v>0.3185240061148015</x:v>
      </x:c>
      <x:c r="AS2474" s="52" t="n">
        <x:v>-0.4495009007963879</x:v>
      </x:c>
      <x:c r="AT2474" s="55" t="b">
        <x:v>1</x:v>
      </x:c>
      <x:c r="AU2474" s="50"/>
      <x:c r="AV2474" s="58" t="n">
        <x:v>0.0311948193042766</x:v>
      </x:c>
      <x:c r="AW2474" s="50" t="n">
        <x:v>1646</x:v>
      </x:c>
      <x:c r="AX2474" s="50" t="str">
        <x:v>Future Moat</x:v>
      </x:c>
      <x:c r="AY2474" s="50" t="str">
        <x:v>目立つ機械的警告なし（定性確認は別途必要）</x:v>
      </x:c>
      <x:c r="AZ2474" s="59" t="str">
        <x:v>2025-06-26 15:59</x:v>
      </x:c>
      <x:c r="BA2474" s="53" t="n">
        <x:v>36951</x:v>
      </x:c>
      <x:c r="BB2474" s="50"/>
      <x:c r="BC2474" s="50"/>
      <x:c r="BD2474" s="50" t="str">
        <x:v>TOPIX Small 2</x:v>
      </x:c>
    </x:row>
    <x:row r="2475">
      <x:c r="A2475" s="50" t="n">
        <x:v>2474</x:v>
      </x:c>
      <x:c r="B2475" s="50" t="str">
        <x:v>6070</x:v>
      </x:c>
      <x:c r="C2475" s="50" t="str">
        <x:v>6070.T</x:v>
      </x:c>
      <x:c r="D2475" s="50" t="str">
        <x:v>CAREERLINK CO.,LTD.</x:v>
      </x:c>
      <x:c r="E2475" s="50" t="str">
        <x:v>Prime Market (Domestic)</x:v>
      </x:c>
      <x:c r="F2475" s="50" t="str">
        <x:v>Services</x:v>
      </x:c>
      <x:c r="G2475" s="51" t="n">
        <x:v>30276.465</x:v>
      </x:c>
      <x:c r="H2475" s="51" t="n">
        <x:v>43100.558</x:v>
      </x:c>
      <x:c r="I2475" s="51" t="n">
        <x:v>52536.861</x:v>
      </x:c>
      <x:c r="J2475" s="51" t="n">
        <x:v>43791.209</x:v>
      </x:c>
      <x:c r="K2475" s="51" t="n">
        <x:v>40397.672</x:v>
      </x:c>
      <x:c r="L2475" s="52" t="n">
        <x:f>IFERROR(H2475/G2475-1,"")</x:f>
        <x:v>0.42356639059414625</x:v>
      </x:c>
      <x:c r="M2475" s="52" t="n">
        <x:f>IFERROR(I2475/H2475-1,"")</x:f>
        <x:v>0.21893691028315687</x:v>
      </x:c>
      <x:c r="N2475" s="52" t="n">
        <x:f>IFERROR(J2475/I2475-1,"")</x:f>
        <x:v>-0.16646696878216605</x:v>
      </x:c>
      <x:c r="O2475" s="52" t="n">
        <x:f>IFERROR(K2475/J2475-1,"")</x:f>
        <x:v>-0.07749356725912737</x:v>
      </x:c>
      <x:c r="P2475" s="52" t="n">
        <x:f>IFERROR((K2475/G2475)^(1/4)-1,"")</x:f>
        <x:v>0.07476321304118594</x:v>
      </x:c>
      <x:c r="Q2475" s="51" t="n">
        <x:v>2693.45</x:v>
      </x:c>
      <x:c r="R2475" s="52" t="n">
        <x:f>IFERROR(Q2475/K2475,"")</x:f>
        <x:v>0.06667339642739809</x:v>
      </x:c>
      <x:c r="S2475" s="53" t="n">
        <x:v>41214</x:v>
      </x:c>
      <x:c r="T2475" s="50" t="str">
        <x:v>EDINET_company_history</x:v>
      </x:c>
      <x:c r="U2475" s="50" t="str">
        <x:v>スマートキャピタル株式会社</x:v>
      </x:c>
      <x:c r="V2475" s="54" t="n">
        <x:v>0.4547</x:v>
      </x:c>
      <x:c r="W2475" s="50" t="str">
        <x:v>成 澤 素 明</x:v>
      </x:c>
      <x:c r="X2475" s="50" t="b">
        <x:f>AND(COUNT(L2475:O2475)=4,L2475&gt;='設定'!$B$6,M2475&gt;='設定'!$B$6,N2475&gt;='設定'!$B$6,O2475&gt;='設定'!$B$6)</x:f>
        <x:v>0</x:v>
      </x:c>
      <x:c r="Y2475" s="50" t="b">
        <x:f>AND(COUNT(G2475:K2475)=5,P2475&gt;='設定'!$B$7)</x:f>
        <x:v>0</x:v>
      </x:c>
      <x:c r="Z2475" s="50" t="b">
        <x:f>AND(ISNUMBER(R2475),R2475&gt;='設定'!$B$8)</x:f>
        <x:v>0</x:v>
      </x:c>
      <x:c r="AA2475" s="50" t="b">
        <x:f>AND(ISNUMBER(S2475),S2475&gt;=DATE(YEAR('設定'!$B$10)-'設定'!$B$9,MONTH('設定'!$B$10),DAY('設定'!$B$10)))</x:f>
        <x:v>0</x:v>
      </x:c>
      <x:c r="AB2475" s="55" t="b">
        <x:v>0</x:v>
      </x:c>
      <x:c r="AC2475" s="55" t="b">
        <x:v>0</x:v>
      </x:c>
      <x:c r="AD2475" s="50" t="n">
        <x:f>IF(X2475,1,0)+IF(Z2475,1,0)+IF(AA2475,1,0)+IF(AB2475,1,0)</x:f>
        <x:v>0</x:v>
      </x:c>
      <x:c r="AE2475" s="50" t="n">
        <x:f>IF(Y2475,1,0)+IF(Z2475,1,0)+IF(AA2475,1,0)+IF(AB2475,1,0)</x:f>
        <x:v>0</x:v>
      </x:c>
      <x:c r="AF2475" s="50" t="n">
        <x:f>IF(Y2475,1,0)+IF(Z2475,1,0)+IF(AA2475,1,0)+IF(AC2475,1,0)</x:f>
        <x:v>0</x:v>
      </x:c>
      <x:c r="AG2475" s="53" t="n">
        <x:v>44348</x:v>
      </x:c>
      <x:c r="AH2475" s="50" t="str">
        <x:v>S100W325</x:v>
      </x:c>
      <x:c r="AI2475" s="50" t="str">
        <x:v>NetSalesSummaryOfBusinessResults</x:v>
      </x:c>
      <x:c r="AJ2475" s="50" t="str">
        <x:v>OperatingIncome</x:v>
      </x:c>
      <x:c r="AK2475" s="53" t="n">
        <x:v>45747</x:v>
      </x:c>
      <x:c r="AL2475" s="50" t="str">
        <x:v>365/396/365/366/365</x:v>
      </x:c>
      <x:c r="AM2475" s="51" t="n">
        <x:v>11871700</x:v>
      </x:c>
      <x:c r="AN2475" s="51" t="n">
        <x:v>2141</x:v>
      </x:c>
      <x:c r="AO2475" s="51" t="n">
        <x:f>IFERROR(AM2475*AN2475,"")</x:f>
        <x:v>25417309700</x:v>
      </x:c>
      <x:c r="AP2475" s="56" t="n">
        <x:f>IFERROR(AO2475/(K2475*1000000),"")</x:f>
        <x:v>0.629177584787559</x:v>
      </x:c>
      <x:c r="AQ2475" s="57" t="n">
        <x:v>82121398.33333333</x:v>
      </x:c>
      <x:c r="AR2475" s="52" t="n">
        <x:v>0.3878009094105212</x:v>
      </x:c>
      <x:c r="AS2475" s="52" t="n">
        <x:v>-0.4908471683735973</x:v>
      </x:c>
      <x:c r="AT2475" s="55" t="b">
        <x:v>1</x:v>
      </x:c>
      <x:c r="AU2475" s="50"/>
      <x:c r="AV2475" s="58" t="n">
        <x:v>-0.0628304713215557</x:v>
      </x:c>
      <x:c r="AW2475" s="50" t="n">
        <x:v>2363</x:v>
      </x:c>
      <x:c r="AX2475" s="50" t="str">
        <x:v>Core Moat</x:v>
      </x:c>
      <x:c r="AY2475" s="50" t="str">
        <x:v>目立つ機械的警告なし（定性確認は別途必要）</x:v>
      </x:c>
      <x:c r="AZ2475" s="59" t="str">
        <x:v>2025-06-26 15:24</x:v>
      </x:c>
      <x:c r="BA2475" s="53" t="n">
        <x:v>41214</x:v>
      </x:c>
      <x:c r="BB2475" s="50"/>
      <x:c r="BC2475" s="50"/>
      <x:c r="BD2475" s="50" t="str">
        <x:v>TOPIX Small 2</x:v>
      </x:c>
    </x:row>
    <x:row r="2476">
      <x:c r="A2476" s="50" t="n">
        <x:v>2475</x:v>
      </x:c>
      <x:c r="B2476" s="50" t="str">
        <x:v>2433</x:v>
      </x:c>
      <x:c r="C2476" s="50" t="str">
        <x:v>2433.T</x:v>
      </x:c>
      <x:c r="D2476" s="50" t="str">
        <x:v>HAKUHODO DY HOLDINGS INCORPORATED</x:v>
      </x:c>
      <x:c r="E2476" s="50" t="str">
        <x:v>Prime Market (Domestic)</x:v>
      </x:c>
      <x:c r="F2476" s="50" t="str">
        <x:v>Services</x:v>
      </x:c>
      <x:c r="G2476" s="51" t="n">
        <x:v>714560</x:v>
      </x:c>
      <x:c r="H2476" s="51" t="n">
        <x:v>895080</x:v>
      </x:c>
      <x:c r="I2476" s="51" t="n">
        <x:v>991137</x:v>
      </x:c>
      <x:c r="J2476" s="51" t="n">
        <x:v>946776</x:v>
      </x:c>
      <x:c r="K2476" s="51" t="n">
        <x:v>953316</x:v>
      </x:c>
      <x:c r="L2476" s="52" t="n">
        <x:f>IFERROR(H2476/G2476-1,"")</x:f>
        <x:v>0.25263098969995523</x:v>
      </x:c>
      <x:c r="M2476" s="52" t="n">
        <x:f>IFERROR(I2476/H2476-1,"")</x:f>
        <x:v>0.10731666443222942</x:v>
      </x:c>
      <x:c r="N2476" s="52" t="n">
        <x:f>IFERROR(J2476/I2476-1,"")</x:f>
        <x:v>-0.04475768738327801</x:v>
      </x:c>
      <x:c r="O2476" s="52" t="n">
        <x:f>IFERROR(K2476/J2476-1,"")</x:f>
        <x:v>0.006907652918958673</x:v>
      </x:c>
      <x:c r="P2476" s="52" t="n">
        <x:f>IFERROR((K2476/G2476)^(1/4)-1,"")</x:f>
        <x:v>0.07473042869414659</x:v>
      </x:c>
      <x:c r="Q2476" s="51" t="n">
        <x:v>37581</x:v>
      </x:c>
      <x:c r="R2476" s="52" t="n">
        <x:f>IFERROR(Q2476/K2476,"")</x:f>
        <x:v>0.03942134612237705</x:v>
      </x:c>
      <x:c r="S2476" s="53" t="n">
        <x:v>38384</x:v>
      </x:c>
      <x:c r="T2476" s="50" t="str">
        <x:v>EDINET_company_history</x:v>
      </x:c>
      <x:c r="U2476" s="50" t="str">
        <x:v>公益財団法人博報堂教育財団</x:v>
      </x:c>
      <x:c r="V2476" s="54" t="n">
        <x:v>0.1932</x:v>
      </x:c>
      <x:c r="W2476" s="50" t="str">
        <x:v>水 島 正 幸 / 矢 嶋 弘 毅 / 西 岡 正 紀 / 江 花 昭 彦</x:v>
      </x:c>
      <x:c r="X2476" s="50" t="b">
        <x:f>AND(COUNT(L2476:O2476)=4,L2476&gt;='設定'!$B$6,M2476&gt;='設定'!$B$6,N2476&gt;='設定'!$B$6,O2476&gt;='設定'!$B$6)</x:f>
        <x:v>0</x:v>
      </x:c>
      <x:c r="Y2476" s="50" t="b">
        <x:f>AND(COUNT(G2476:K2476)=5,P2476&gt;='設定'!$B$7)</x:f>
        <x:v>0</x:v>
      </x:c>
      <x:c r="Z2476" s="50" t="b">
        <x:f>AND(ISNUMBER(R2476),R2476&gt;='設定'!$B$8)</x:f>
        <x:v>0</x:v>
      </x:c>
      <x:c r="AA2476" s="50" t="b">
        <x:f>AND(ISNUMBER(S2476),S2476&gt;=DATE(YEAR('設定'!$B$10)-'設定'!$B$9,MONTH('設定'!$B$10),DAY('設定'!$B$10)))</x:f>
        <x:v>0</x:v>
      </x:c>
      <x:c r="AB2476" s="55" t="b">
        <x:v>0</x:v>
      </x:c>
      <x:c r="AC2476" s="55" t="b">
        <x:v>0</x:v>
      </x:c>
      <x:c r="AD2476" s="50" t="n">
        <x:f>IF(X2476,1,0)+IF(Z2476,1,0)+IF(AA2476,1,0)+IF(AB2476,1,0)</x:f>
        <x:v>0</x:v>
      </x:c>
      <x:c r="AE2476" s="50" t="n">
        <x:f>IF(Y2476,1,0)+IF(Z2476,1,0)+IF(AA2476,1,0)+IF(AB2476,1,0)</x:f>
        <x:v>0</x:v>
      </x:c>
      <x:c r="AF2476" s="50" t="n">
        <x:f>IF(Y2476,1,0)+IF(Z2476,1,0)+IF(AA2476,1,0)+IF(AC2476,1,0)</x:f>
        <x:v>0</x:v>
      </x:c>
      <x:c r="AG2476" s="53" t="n">
        <x:v>44348</x:v>
      </x:c>
      <x:c r="AH2476" s="50" t="str">
        <x:v>S100W2XD</x:v>
      </x:c>
      <x:c r="AI2476" s="50" t="str">
        <x:v>RevenueSummaryOfBusinessResults</x:v>
      </x:c>
      <x:c r="AJ2476" s="50" t="str">
        <x:v>OperatingIncome</x:v>
      </x:c>
      <x:c r="AK2476" s="53" t="n">
        <x:v>45747</x:v>
      </x:c>
      <x:c r="AL2476" s="50" t="str">
        <x:v>365/365/365/366/365</x:v>
      </x:c>
      <x:c r="AM2476" s="51" t="n">
        <x:v>367385436</x:v>
      </x:c>
      <x:c r="AN2476" s="51" t="n">
        <x:v>1130.5</x:v>
      </x:c>
      <x:c r="AO2476" s="51" t="n">
        <x:f>IFERROR(AM2476*AN2476,"")</x:f>
        <x:v>415329235398</x:v>
      </x:c>
      <x:c r="AP2476" s="56" t="n">
        <x:f>IFERROR(AO2476/(K2476*1000000),"")</x:f>
        <x:v>0.4356679583663759</x:v>
      </x:c>
      <x:c r="AQ2476" s="57" t="n">
        <x:v>1050303739.1666666</x:v>
      </x:c>
      <x:c r="AR2476" s="52" t="n">
        <x:v>0.3022609545449604</x:v>
      </x:c>
      <x:c r="AS2476" s="52" t="n">
        <x:v>-0.4860113505533393</x:v>
      </x:c>
      <x:c r="AT2476" s="55" t="b">
        <x:v>1</x:v>
      </x:c>
      <x:c r="AU2476" s="50"/>
      <x:c r="AV2476" s="58" t="n">
        <x:v>0.3815642897712188</x:v>
      </x:c>
      <x:c r="AW2476" s="50" t="n">
        <x:v>228</x:v>
      </x:c>
      <x:c r="AX2476" s="50" t="str">
        <x:v>Core Moat</x:v>
      </x:c>
      <x:c r="AY2476" s="50" t="str">
        <x:v>目立つ機械的警告なし（定性確認は別途必要）</x:v>
      </x:c>
      <x:c r="AZ2476" s="59" t="str">
        <x:v>2025-06-26 16:01</x:v>
      </x:c>
      <x:c r="BA2476" s="53" t="n">
        <x:v>38384</x:v>
      </x:c>
      <x:c r="BB2476" s="50"/>
      <x:c r="BC2476" s="50"/>
      <x:c r="BD2476" s="50" t="str">
        <x:v>TOPIX Mid400</x:v>
      </x:c>
    </x:row>
    <x:row r="2477">
      <x:c r="A2477" s="50" t="n">
        <x:v>2476</x:v>
      </x:c>
      <x:c r="B2477" s="50" t="str">
        <x:v>4088</x:v>
      </x:c>
      <x:c r="C2477" s="50" t="str">
        <x:v>4088.T</x:v>
      </x:c>
      <x:c r="D2477" s="50" t="str">
        <x:v>AIR WATER INC.</x:v>
      </x:c>
      <x:c r="E2477" s="50" t="str">
        <x:v>Prime Market (Domestic)</x:v>
      </x:c>
      <x:c r="F2477" s="50" t="str">
        <x:v>Chemicals</x:v>
      </x:c>
      <x:c r="G2477" s="51" t="n">
        <x:v>806630</x:v>
      </x:c>
      <x:c r="H2477" s="51" t="n">
        <x:v>888668</x:v>
      </x:c>
      <x:c r="I2477" s="51" t="n">
        <x:v>1004914</x:v>
      </x:c>
      <x:c r="J2477" s="51" t="n">
        <x:v>1024540</x:v>
      </x:c>
      <x:c r="K2477" s="51" t="n">
        <x:v>1075929</x:v>
      </x:c>
      <x:c r="L2477" s="52" t="n">
        <x:f>IFERROR(H2477/G2477-1,"")</x:f>
        <x:v>0.10170462293740634</x:v>
      </x:c>
      <x:c r="M2477" s="52" t="n">
        <x:f>IFERROR(I2477/H2477-1,"")</x:f>
        <x:v>0.13080925610014082</x:v>
      </x:c>
      <x:c r="N2477" s="52" t="n">
        <x:f>IFERROR(J2477/I2477-1,"")</x:f>
        <x:v>0.019530029435354646</x:v>
      </x:c>
      <x:c r="O2477" s="52" t="n">
        <x:f>IFERROR(K2477/J2477-1,"")</x:f>
        <x:v>0.050158119741542606</x:v>
      </x:c>
      <x:c r="P2477" s="52" t="n">
        <x:f>IFERROR((K2477/G2477)^(1/4)-1,"")</x:f>
        <x:v>0.07467540766618175</x:v>
      </x:c>
      <x:c r="Q2477" s="51" t="n">
        <x:v>75246</x:v>
      </x:c>
      <x:c r="R2477" s="52" t="n">
        <x:f>IFERROR(Q2477/K2477,"")</x:f>
        <x:v>0.06993584149139953</x:v>
      </x:c>
      <x:c r="S2477" s="53" t="n">
        <x:v>22525</x:v>
      </x:c>
      <x:c r="T2477" s="50" t="str">
        <x:v>EDINET_company_history</x:v>
      </x:c>
      <x:c r="U2477" s="50" t="str">
        <x:v>日本マスタートラスト信託銀行株式会社（信託口）</x:v>
      </x:c>
      <x:c r="V2477" s="54" t="n">
        <x:v>0.126</x:v>
      </x:c>
      <x:c r="W2477" s="50" t="str">
        <x:v>豊 田 喜久夫 / 松 林 良 祐 / 田 中 豪 / 尾 上 英 俊</x:v>
      </x:c>
      <x:c r="X2477" s="50" t="b">
        <x:f>AND(COUNT(L2477:O2477)=4,L2477&gt;='設定'!$B$6,M2477&gt;='設定'!$B$6,N2477&gt;='設定'!$B$6,O2477&gt;='設定'!$B$6)</x:f>
        <x:v>0</x:v>
      </x:c>
      <x:c r="Y2477" s="50" t="b">
        <x:f>AND(COUNT(G2477:K2477)=5,P2477&gt;='設定'!$B$7)</x:f>
        <x:v>0</x:v>
      </x:c>
      <x:c r="Z2477" s="50" t="b">
        <x:f>AND(ISNUMBER(R2477),R2477&gt;='設定'!$B$8)</x:f>
        <x:v>0</x:v>
      </x:c>
      <x:c r="AA2477" s="50" t="b">
        <x:f>AND(ISNUMBER(S2477),S2477&gt;=DATE(YEAR('設定'!$B$10)-'設定'!$B$9,MONTH('設定'!$B$10),DAY('設定'!$B$10)))</x:f>
        <x:v>0</x:v>
      </x:c>
      <x:c r="AB2477" s="55" t="b">
        <x:v>0</x:v>
      </x:c>
      <x:c r="AC2477" s="55" t="b">
        <x:v>0</x:v>
      </x:c>
      <x:c r="AD2477" s="50" t="n">
        <x:f>IF(X2477,1,0)+IF(Z2477,1,0)+IF(AA2477,1,0)+IF(AB2477,1,0)</x:f>
        <x:v>0</x:v>
      </x:c>
      <x:c r="AE2477" s="50" t="n">
        <x:f>IF(Y2477,1,0)+IF(Z2477,1,0)+IF(AA2477,1,0)+IF(AB2477,1,0)</x:f>
        <x:v>0</x:v>
      </x:c>
      <x:c r="AF2477" s="50" t="n">
        <x:f>IF(Y2477,1,0)+IF(Z2477,1,0)+IF(AA2477,1,0)+IF(AC2477,1,0)</x:f>
        <x:v>0</x:v>
      </x:c>
      <x:c r="AG2477" s="53" t="n">
        <x:v>44348</x:v>
      </x:c>
      <x:c r="AH2477" s="50" t="str">
        <x:v>S100W4M2</x:v>
      </x:c>
      <x:c r="AI2477" s="50" t="str">
        <x:v>RevenueIFRSSummaryOfBusinessResults</x:v>
      </x:c>
      <x:c r="AJ2477" s="50" t="str">
        <x:v>OperatingProfitLossIFRS</x:v>
      </x:c>
      <x:c r="AK2477" s="53" t="n">
        <x:v>45747</x:v>
      </x:c>
      <x:c r="AL2477" s="50" t="str">
        <x:v>365/365/365/366/365</x:v>
      </x:c>
      <x:c r="AM2477" s="51" t="n">
        <x:v>228907957</x:v>
      </x:c>
      <x:c r="AN2477" s="51" t="n">
        <x:v>2464</x:v>
      </x:c>
      <x:c r="AO2477" s="51" t="n">
        <x:f>IFERROR(AM2477*AN2477,"")</x:f>
        <x:v>564029206048</x:v>
      </x:c>
      <x:c r="AP2477" s="56" t="n">
        <x:f>IFERROR(AO2477/(K2477*1000000),"")</x:f>
        <x:v>0.5242253030153476</x:v>
      </x:c>
      <x:c r="AQ2477" s="57" t="n">
        <x:v>4740940379.166667</x:v>
      </x:c>
      <x:c r="AR2477" s="52" t="n">
        <x:v>0.2818883862005704</x:v>
      </x:c>
      <x:c r="AS2477" s="52" t="n">
        <x:v>-0.2765258119172157</x:v>
      </x:c>
      <x:c r="AT2477" s="55" t="b">
        <x:v>0</x:v>
      </x:c>
      <x:c r="AU2477" s="50" t="str">
        <x:v>missing_financial_data;repeated_operating_loss</x:v>
      </x:c>
      <x:c r="AV2477" s="58" t="n">
        <x:v>-0.0476452160545039</x:v>
      </x:c>
      <x:c r="AW2477" s="50" t="n">
        <x:v>2245</x:v>
      </x:c>
      <x:c r="AX2477" s="50" t="str">
        <x:v>Future Moat</x:v>
      </x:c>
      <x:c r="AY2477" s="50" t="str">
        <x:v>既存適格性フィルター不通過: missing_financial_data;repeated_operating_loss</x:v>
      </x:c>
      <x:c r="AZ2477" s="59" t="str">
        <x:v>2025-06-25 15:39</x:v>
      </x:c>
      <x:c r="BA2477" s="53" t="n">
        <x:v>22525</x:v>
      </x:c>
      <x:c r="BB2477" s="50"/>
      <x:c r="BC2477" s="50"/>
      <x:c r="BD2477" s="50" t="str">
        <x:v>TOPIX Mid400</x:v>
      </x:c>
    </x:row>
    <x:row r="2478">
      <x:c r="A2478" s="50" t="n">
        <x:v>2477</x:v>
      </x:c>
      <x:c r="B2478" s="50" t="str">
        <x:v>1333</x:v>
      </x:c>
      <x:c r="C2478" s="50" t="str">
        <x:v>1333.T</x:v>
      </x:c>
      <x:c r="D2478" s="50" t="str">
        <x:v>Umios Corporation</x:v>
      </x:c>
      <x:c r="E2478" s="50" t="str">
        <x:v>Prime Market (Domestic)</x:v>
      </x:c>
      <x:c r="F2478" s="50" t="str">
        <x:v>Fishery, Agriculture and Forestry</x:v>
      </x:c>
      <x:c r="G2478" s="51" t="n">
        <x:v>809050</x:v>
      </x:c>
      <x:c r="H2478" s="51" t="n">
        <x:v>866702</x:v>
      </x:c>
      <x:c r="I2478" s="51" t="n">
        <x:v>1020456</x:v>
      </x:c>
      <x:c r="J2478" s="51" t="n">
        <x:v>1030674</x:v>
      </x:c>
      <x:c r="K2478" s="51" t="n">
        <x:v>1078631</x:v>
      </x:c>
      <x:c r="L2478" s="52" t="n">
        <x:f>IFERROR(H2478/G2478-1,"")</x:f>
        <x:v>0.07125888387615098</x:v>
      </x:c>
      <x:c r="M2478" s="52" t="n">
        <x:f>IFERROR(I2478/H2478-1,"")</x:f>
        <x:v>0.17740122902681654</x:v>
      </x:c>
      <x:c r="N2478" s="52" t="n">
        <x:f>IFERROR(J2478/I2478-1,"")</x:f>
        <x:v>0.010013170582563014</x:v>
      </x:c>
      <x:c r="O2478" s="52" t="n">
        <x:f>IFERROR(K2478/J2478-1,"")</x:f>
        <x:v>0.046529746554196505</x:v>
      </x:c>
      <x:c r="P2478" s="52" t="n">
        <x:f>IFERROR((K2478/G2478)^(1/4)-1,"")</x:f>
        <x:v>0.07454444632315771</x:v>
      </x:c>
      <x:c r="Q2478" s="51" t="n">
        <x:v>30381</x:v>
      </x:c>
      <x:c r="R2478" s="52" t="n">
        <x:f>IFERROR(Q2478/K2478,"")</x:f>
        <x:v>0.02816625889669405</x:v>
      </x:c>
      <x:c r="S2478" s="53" t="n">
        <x:v>41730</x:v>
      </x:c>
      <x:c r="T2478" s="50" t="str">
        <x:v>EDINET_company_history</x:v>
      </x:c>
      <x:c r="U2478" s="50" t="str">
        <x:v>日本マスタートラスト信託銀行株式会社（信託口）</x:v>
      </x:c>
      <x:c r="V2478" s="54" t="n">
        <x:v>0.1294</x:v>
      </x:c>
      <x:c r="W2478" s="50" t="str">
        <x:v>池見 賢</x:v>
      </x:c>
      <x:c r="X2478" s="50" t="b">
        <x:f>AND(COUNT(L2478:O2478)=4,L2478&gt;='設定'!$B$6,M2478&gt;='設定'!$B$6,N2478&gt;='設定'!$B$6,O2478&gt;='設定'!$B$6)</x:f>
        <x:v>0</x:v>
      </x:c>
      <x:c r="Y2478" s="50" t="b">
        <x:f>AND(COUNT(G2478:K2478)=5,P2478&gt;='設定'!$B$7)</x:f>
        <x:v>0</x:v>
      </x:c>
      <x:c r="Z2478" s="50" t="b">
        <x:f>AND(ISNUMBER(R2478),R2478&gt;='設定'!$B$8)</x:f>
        <x:v>0</x:v>
      </x:c>
      <x:c r="AA2478" s="50" t="b">
        <x:f>AND(ISNUMBER(S2478),S2478&gt;=DATE(YEAR('設定'!$B$10)-'設定'!$B$9,MONTH('設定'!$B$10),DAY('設定'!$B$10)))</x:f>
        <x:v>0</x:v>
      </x:c>
      <x:c r="AB2478" s="55" t="b">
        <x:v>0</x:v>
      </x:c>
      <x:c r="AC2478" s="55" t="b">
        <x:v>0</x:v>
      </x:c>
      <x:c r="AD2478" s="50" t="n">
        <x:f>IF(X2478,1,0)+IF(Z2478,1,0)+IF(AA2478,1,0)+IF(AB2478,1,0)</x:f>
        <x:v>0</x:v>
      </x:c>
      <x:c r="AE2478" s="50" t="n">
        <x:f>IF(Y2478,1,0)+IF(Z2478,1,0)+IF(AA2478,1,0)+IF(AB2478,1,0)</x:f>
        <x:v>0</x:v>
      </x:c>
      <x:c r="AF2478" s="50" t="n">
        <x:f>IF(Y2478,1,0)+IF(Z2478,1,0)+IF(AA2478,1,0)+IF(AC2478,1,0)</x:f>
        <x:v>0</x:v>
      </x:c>
      <x:c r="AG2478" s="53" t="n">
        <x:v>44348</x:v>
      </x:c>
      <x:c r="AH2478" s="50" t="str">
        <x:v>S100W172</x:v>
      </x:c>
      <x:c r="AI2478" s="50" t="str">
        <x:v>NetSalesSummaryOfBusinessResults</x:v>
      </x:c>
      <x:c r="AJ2478" s="50" t="str">
        <x:v>OperatingIncome</x:v>
      </x:c>
      <x:c r="AK2478" s="53" t="n">
        <x:v>45747</x:v>
      </x:c>
      <x:c r="AL2478" s="50" t="str">
        <x:v>365/365/365/366/365</x:v>
      </x:c>
      <x:c r="AM2478" s="51" t="n">
        <x:v>50532337</x:v>
      </x:c>
      <x:c r="AN2478" s="51" t="n">
        <x:v>1258.5</x:v>
      </x:c>
      <x:c r="AO2478" s="51" t="n">
        <x:f>IFERROR(AM2478*AN2478,"")</x:f>
        <x:v>63594946114.5</x:v>
      </x:c>
      <x:c r="AP2478" s="56" t="n">
        <x:f>IFERROR(AO2478/(K2478*1000000),"")</x:f>
        <x:v>0.0589589452875914</x:v>
      </x:c>
      <x:c r="AQ2478" s="57" t="n">
        <x:v>835708894.1666666</x:v>
      </x:c>
      <x:c r="AR2478" s="52" t="n">
        <x:v>0.2239578664812327</x:v>
      </x:c>
      <x:c r="AS2478" s="52" t="n">
        <x:v>-0.2332625780933241</x:v>
      </x:c>
      <x:c r="AT2478" s="55" t="b">
        <x:v>1</x:v>
      </x:c>
      <x:c r="AU2478" s="50"/>
      <x:c r="AV2478" s="58" t="n">
        <x:v>-0.0116586821824971</x:v>
      </x:c>
      <x:c r="AW2478" s="50" t="n">
        <x:v>1966</x:v>
      </x:c>
      <x:c r="AX2478" s="50" t="str">
        <x:v>Core Moat</x:v>
      </x:c>
      <x:c r="AY2478" s="50" t="str">
        <x:v>目立つ機械的警告なし（定性確認は別途必要）</x:v>
      </x:c>
      <x:c r="AZ2478" s="59" t="str">
        <x:v>2025-06-23 15:00</x:v>
      </x:c>
      <x:c r="BA2478" s="53" t="n">
        <x:v>41730</x:v>
      </x:c>
      <x:c r="BB2478" s="50"/>
      <x:c r="BC2478" s="50"/>
      <x:c r="BD2478" s="50" t="str">
        <x:v>TOPIX Mid400</x:v>
      </x:c>
    </x:row>
    <x:row r="2479">
      <x:c r="A2479" s="50" t="n">
        <x:v>2478</x:v>
      </x:c>
      <x:c r="B2479" s="50" t="str">
        <x:v>9360</x:v>
      </x:c>
      <x:c r="C2479" s="50" t="str">
        <x:v>9360.T</x:v>
      </x:c>
      <x:c r="D2479" s="50" t="str">
        <x:v>SUZUYO SHINWART CORPORATION</x:v>
      </x:c>
      <x:c r="E2479" s="50" t="str">
        <x:v>Standard Market(Domestic)</x:v>
      </x:c>
      <x:c r="F2479" s="50" t="str">
        <x:v>Information &amp; Communication</x:v>
      </x:c>
      <x:c r="G2479" s="51" t="n">
        <x:v>14349</x:v>
      </x:c>
      <x:c r="H2479" s="51" t="n">
        <x:v>14458</x:v>
      </x:c>
      <x:c r="I2479" s="51" t="n">
        <x:v>15503</x:v>
      </x:c>
      <x:c r="J2479" s="51" t="n">
        <x:v>17160</x:v>
      </x:c>
      <x:c r="K2479" s="51" t="n">
        <x:v>19116</x:v>
      </x:c>
      <x:c r="L2479" s="52" t="n">
        <x:f>IFERROR(H2479/G2479-1,"")</x:f>
        <x:v>0.0075963481775733754</x:v>
      </x:c>
      <x:c r="M2479" s="52" t="n">
        <x:f>IFERROR(I2479/H2479-1,"")</x:f>
        <x:v>0.07227832341956009</x:v>
      </x:c>
      <x:c r="N2479" s="52" t="n">
        <x:f>IFERROR(J2479/I2479-1,"")</x:f>
        <x:v>0.10688253886344579</x:v>
      </x:c>
      <x:c r="O2479" s="52" t="n">
        <x:f>IFERROR(K2479/J2479-1,"")</x:f>
        <x:v>0.11398601398601405</x:v>
      </x:c>
      <x:c r="P2479" s="52" t="n">
        <x:f>IFERROR((K2479/G2479)^(1/4)-1,"")</x:f>
        <x:v>0.07434519690969044</x:v>
      </x:c>
      <x:c r="Q2479" s="51" t="n">
        <x:v>1395</x:v>
      </x:c>
      <x:c r="R2479" s="52" t="n">
        <x:f>IFERROR(Q2479/K2479,"")</x:f>
        <x:v>0.07297551789077213</x:v>
      </x:c>
      <x:c r="S2479" s="53" t="n">
        <x:v>23163</x:v>
      </x:c>
      <x:c r="T2479" s="50" t="str">
        <x:v>EDINET_company_history</x:v>
      </x:c>
      <x:c r="U2479" s="50" t="str">
        <x:v>鈴与システムテクノロジー株式会社</x:v>
      </x:c>
      <x:c r="V2479" s="54" t="n">
        <x:v>0.1206</x:v>
      </x:c>
      <x:c r="W2479" s="50" t="str">
        <x:v>德田 康行 / 平野 文康</x:v>
      </x:c>
      <x:c r="X2479" s="50" t="b">
        <x:f>AND(COUNT(L2479:O2479)=4,L2479&gt;='設定'!$B$6,M2479&gt;='設定'!$B$6,N2479&gt;='設定'!$B$6,O2479&gt;='設定'!$B$6)</x:f>
        <x:v>0</x:v>
      </x:c>
      <x:c r="Y2479" s="50" t="b">
        <x:f>AND(COUNT(G2479:K2479)=5,P2479&gt;='設定'!$B$7)</x:f>
        <x:v>0</x:v>
      </x:c>
      <x:c r="Z2479" s="50" t="b">
        <x:f>AND(ISNUMBER(R2479),R2479&gt;='設定'!$B$8)</x:f>
        <x:v>0</x:v>
      </x:c>
      <x:c r="AA2479" s="50" t="b">
        <x:f>AND(ISNUMBER(S2479),S2479&gt;=DATE(YEAR('設定'!$B$10)-'設定'!$B$9,MONTH('設定'!$B$10),DAY('設定'!$B$10)))</x:f>
        <x:v>0</x:v>
      </x:c>
      <x:c r="AB2479" s="55" t="b">
        <x:v>0</x:v>
      </x:c>
      <x:c r="AC2479" s="55" t="b">
        <x:v>0</x:v>
      </x:c>
      <x:c r="AD2479" s="50" t="n">
        <x:f>IF(X2479,1,0)+IF(Z2479,1,0)+IF(AA2479,1,0)+IF(AB2479,1,0)</x:f>
        <x:v>0</x:v>
      </x:c>
      <x:c r="AE2479" s="50" t="n">
        <x:f>IF(Y2479,1,0)+IF(Z2479,1,0)+IF(AA2479,1,0)+IF(AB2479,1,0)</x:f>
        <x:v>0</x:v>
      </x:c>
      <x:c r="AF2479" s="50" t="n">
        <x:f>IF(Y2479,1,0)+IF(Z2479,1,0)+IF(AA2479,1,0)+IF(AC2479,1,0)</x:f>
        <x:v>0</x:v>
      </x:c>
      <x:c r="AG2479" s="53" t="n">
        <x:v>44348</x:v>
      </x:c>
      <x:c r="AH2479" s="50" t="str">
        <x:v>S100W7WR</x:v>
      </x:c>
      <x:c r="AI2479" s="50" t="str">
        <x:v>NetSalesSummaryOfBusinessResults</x:v>
      </x:c>
      <x:c r="AJ2479" s="50" t="str">
        <x:v>OperatingIncome</x:v>
      </x:c>
      <x:c r="AK2479" s="53" t="n">
        <x:v>45747</x:v>
      </x:c>
      <x:c r="AL2479" s="50" t="str">
        <x:v>365/365/365/366/365</x:v>
      </x:c>
      <x:c r="AM2479" s="51" t="n">
        <x:v>2845000</x:v>
      </x:c>
      <x:c r="AN2479" s="51" t="n">
        <x:v>2917</x:v>
      </x:c>
      <x:c r="AO2479" s="51" t="n">
        <x:f>IFERROR(AM2479*AN2479,"")</x:f>
        <x:v>8298865000</x:v>
      </x:c>
      <x:c r="AP2479" s="56" t="n">
        <x:f>IFERROR(AO2479/(K2479*1000000),"")</x:f>
        <x:v>0.4341318790541954</x:v>
      </x:c>
      <x:c r="AQ2479" s="57" t="n">
        <x:v>6320718.333333333</x:v>
      </x:c>
      <x:c r="AR2479" s="52" t="n">
        <x:v>0.4887473019573116</x:v>
      </x:c>
      <x:c r="AS2479" s="52" t="n">
        <x:v>-0.6170138661384028</x:v>
      </x:c>
      <x:c r="AT2479" s="55" t="b">
        <x:v>0</x:v>
      </x:c>
      <x:c r="AU2479" s="50" t="str">
        <x:v>low_liquidity</x:v>
      </x:c>
      <x:c r="AV2479" s="58" t="n">
        <x:v>-0.0183217334120018</x:v>
      </x:c>
      <x:c r="AW2479" s="50" t="n">
        <x:v>2029</x:v>
      </x:c>
      <x:c r="AX2479" s="50" t="str">
        <x:v>Future Moat</x:v>
      </x:c>
      <x:c r="AY2479" s="50" t="str">
        <x:v>既存適格性フィルター不通過: low_liquidity / 60日平均売買代金2,000万円未満 / ローカル5年最大下落率-60%以下</x:v>
      </x:c>
      <x:c r="AZ2479" s="59" t="str">
        <x:v>2025-06-27 16:04</x:v>
      </x:c>
      <x:c r="BA2479" s="53" t="n">
        <x:v>23163</x:v>
      </x:c>
      <x:c r="BB2479" s="50"/>
      <x:c r="BC2479" s="50"/>
      <x:c r="BD2479" s="50"/>
    </x:row>
    <x:row r="2480">
      <x:c r="A2480" s="50" t="n">
        <x:v>2479</x:v>
      </x:c>
      <x:c r="B2480" s="50" t="str">
        <x:v>1961</x:v>
      </x:c>
      <x:c r="C2480" s="50" t="str">
        <x:v>1961.T</x:v>
      </x:c>
      <x:c r="D2480" s="50" t="str">
        <x:v>SANKI ENGINEERING CO.,LTD.</x:v>
      </x:c>
      <x:c r="E2480" s="50" t="str">
        <x:v>Prime Market (Domestic)</x:v>
      </x:c>
      <x:c r="F2480" s="50" t="str">
        <x:v>Construction</x:v>
      </x:c>
      <x:c r="G2480" s="51" t="n">
        <x:v>190067</x:v>
      </x:c>
      <x:c r="H2480" s="51" t="n">
        <x:v>193189</x:v>
      </x:c>
      <x:c r="I2480" s="51" t="n">
        <x:v>190865</x:v>
      </x:c>
      <x:c r="J2480" s="51" t="n">
        <x:v>221920</x:v>
      </x:c>
      <x:c r="K2480" s="51" t="n">
        <x:v>253136</x:v>
      </x:c>
      <x:c r="L2480" s="52" t="n">
        <x:f>IFERROR(H2480/G2480-1,"")</x:f>
        <x:v>0.01642578669627026</x:v>
      </x:c>
      <x:c r="M2480" s="52" t="n">
        <x:f>IFERROR(I2480/H2480-1,"")</x:f>
        <x:v>-0.012029670426370043</x:v>
      </x:c>
      <x:c r="N2480" s="52" t="n">
        <x:f>IFERROR(J2480/I2480-1,"")</x:f>
        <x:v>0.16270662510151146</x:v>
      </x:c>
      <x:c r="O2480" s="52" t="n">
        <x:f>IFERROR(K2480/J2480-1,"")</x:f>
        <x:v>0.14066330209084366</x:v>
      </x:c>
      <x:c r="P2480" s="52" t="n">
        <x:f>IFERROR((K2480/G2480)^(1/4)-1,"")</x:f>
        <x:v>0.07426591981418018</x:v>
      </x:c>
      <x:c r="Q2480" s="51" t="n">
        <x:v>21893</x:v>
      </x:c>
      <x:c r="R2480" s="52" t="n">
        <x:f>IFERROR(Q2480/K2480,"")</x:f>
        <x:v>0.08648710574552809</x:v>
      </x:c>
      <x:c r="S2480" s="53" t="n">
        <x:v>18507</x:v>
      </x:c>
      <x:c r="T2480" s="50" t="str">
        <x:v>EDINET_company_history</x:v>
      </x:c>
      <x:c r="U2480" s="50" t="str">
        <x:v>日本マスタートラスト信託銀行株式会社（信託口）</x:v>
      </x:c>
      <x:c r="V2480" s="54" t="n">
        <x:v>0.125</x:v>
      </x:c>
      <x:c r="W2480" s="50" t="str">
        <x:v>長谷川 勉 / 石 田 博 一</x:v>
      </x:c>
      <x:c r="X2480" s="50" t="b">
        <x:f>AND(COUNT(L2480:O2480)=4,L2480&gt;='設定'!$B$6,M2480&gt;='設定'!$B$6,N2480&gt;='設定'!$B$6,O2480&gt;='設定'!$B$6)</x:f>
        <x:v>0</x:v>
      </x:c>
      <x:c r="Y2480" s="50" t="b">
        <x:f>AND(COUNT(G2480:K2480)=5,P2480&gt;='設定'!$B$7)</x:f>
        <x:v>0</x:v>
      </x:c>
      <x:c r="Z2480" s="50" t="b">
        <x:f>AND(ISNUMBER(R2480),R2480&gt;='設定'!$B$8)</x:f>
        <x:v>0</x:v>
      </x:c>
      <x:c r="AA2480" s="50" t="b">
        <x:f>AND(ISNUMBER(S2480),S2480&gt;=DATE(YEAR('設定'!$B$10)-'設定'!$B$9,MONTH('設定'!$B$10),DAY('設定'!$B$10)))</x:f>
        <x:v>0</x:v>
      </x:c>
      <x:c r="AB2480" s="55" t="b">
        <x:v>0</x:v>
      </x:c>
      <x:c r="AC2480" s="55" t="b">
        <x:v>0</x:v>
      </x:c>
      <x:c r="AD2480" s="50" t="n">
        <x:f>IF(X2480,1,0)+IF(Z2480,1,0)+IF(AA2480,1,0)+IF(AB2480,1,0)</x:f>
        <x:v>0</x:v>
      </x:c>
      <x:c r="AE2480" s="50" t="n">
        <x:f>IF(Y2480,1,0)+IF(Z2480,1,0)+IF(AA2480,1,0)+IF(AB2480,1,0)</x:f>
        <x:v>0</x:v>
      </x:c>
      <x:c r="AF2480" s="50" t="n">
        <x:f>IF(Y2480,1,0)+IF(Z2480,1,0)+IF(AA2480,1,0)+IF(AC2480,1,0)</x:f>
        <x:v>0</x:v>
      </x:c>
      <x:c r="AG2480" s="53" t="n">
        <x:v>44348</x:v>
      </x:c>
      <x:c r="AH2480" s="50" t="str">
        <x:v>S100W3GT</x:v>
      </x:c>
      <x:c r="AI2480" s="50" t="str">
        <x:v>NetSalesSummaryOfBusinessResults</x:v>
      </x:c>
      <x:c r="AJ2480" s="50" t="str">
        <x:v>OperatingIncome</x:v>
      </x:c>
      <x:c r="AK2480" s="53" t="n">
        <x:v>45747</x:v>
      </x:c>
      <x:c r="AL2480" s="50" t="str">
        <x:v>365/365/365/366/365</x:v>
      </x:c>
      <x:c r="AM2480" s="51" t="n">
        <x:v>51771056</x:v>
      </x:c>
      <x:c r="AN2480" s="51" t="n">
        <x:v>2211</x:v>
      </x:c>
      <x:c r="AO2480" s="51" t="n">
        <x:f>IFERROR(AM2480*AN2480,"")</x:f>
        <x:v>114465804816</x:v>
      </x:c>
      <x:c r="AP2480" s="56" t="n">
        <x:f>IFERROR(AO2480/(K2480*1000000),"")</x:f>
        <x:v>0.4521909361607989</x:v>
      </x:c>
      <x:c r="AQ2480" s="57" t="n">
        <x:v>1726008034.3977864</x:v>
      </x:c>
      <x:c r="AR2480" s="52" t="n">
        <x:v>0.2741882789742179</x:v>
      </x:c>
      <x:c r="AS2480" s="52" t="n">
        <x:v>-0.2253820225043606</x:v>
      </x:c>
      <x:c r="AT2480" s="55" t="b">
        <x:v>1</x:v>
      </x:c>
      <x:c r="AU2480" s="50"/>
      <x:c r="AV2480" s="58" t="n">
        <x:v>0.2039997291475996</x:v>
      </x:c>
      <x:c r="AW2480" s="50" t="n">
        <x:v>688</x:v>
      </x:c>
      <x:c r="AX2480" s="50" t="str">
        <x:v>Transformation Moat</x:v>
      </x:c>
      <x:c r="AY2480" s="50" t="str">
        <x:v>目立つ機械的警告なし（定性確認は別途必要）</x:v>
      </x:c>
      <x:c r="AZ2480" s="59" t="str">
        <x:v>2025-06-25 11:12</x:v>
      </x:c>
      <x:c r="BA2480" s="53" t="n">
        <x:v>18507</x:v>
      </x:c>
      <x:c r="BB2480" s="50"/>
      <x:c r="BC2480" s="50"/>
      <x:c r="BD2480" s="50" t="str">
        <x:v>TOPIX Small 1</x:v>
      </x:c>
    </x:row>
    <x:row r="2481">
      <x:c r="A2481" s="50" t="n">
        <x:v>2480</x:v>
      </x:c>
      <x:c r="B2481" s="50" t="str">
        <x:v>3571</x:v>
      </x:c>
      <x:c r="C2481" s="50" t="str">
        <x:v>3571.T</x:v>
      </x:c>
      <x:c r="D2481" s="50" t="str">
        <x:v>SOTOH CO.,LTD.</x:v>
      </x:c>
      <x:c r="E2481" s="50" t="str">
        <x:v>Standard Market(Domestic)</x:v>
      </x:c>
      <x:c r="F2481" s="50" t="str">
        <x:v>Textiles and Apparels</x:v>
      </x:c>
      <x:c r="G2481" s="51" t="n">
        <x:v>7545.39</x:v>
      </x:c>
      <x:c r="H2481" s="51" t="n">
        <x:v>7507.033</x:v>
      </x:c>
      <x:c r="I2481" s="51" t="n">
        <x:v>9826.143</x:v>
      </x:c>
      <x:c r="J2481" s="51" t="n">
        <x:v>10709.664</x:v>
      </x:c>
      <x:c r="K2481" s="51" t="n">
        <x:v>10043.078</x:v>
      </x:c>
      <x:c r="L2481" s="52" t="n">
        <x:f>IFERROR(H2481/G2481-1,"")</x:f>
        <x:v>-0.0050835013166979914</x:v>
      </x:c>
      <x:c r="M2481" s="52" t="n">
        <x:f>IFERROR(I2481/H2481-1,"")</x:f>
        <x:v>0.30892497741784264</x:v>
      </x:c>
      <x:c r="N2481" s="52" t="n">
        <x:f>IFERROR(J2481/I2481-1,"")</x:f>
        <x:v>0.08991534114657207</x:v>
      </x:c>
      <x:c r="O2481" s="52" t="n">
        <x:f>IFERROR(K2481/J2481-1,"")</x:f>
        <x:v>-0.06224154184482367</x:v>
      </x:c>
      <x:c r="P2481" s="52" t="n">
        <x:f>IFERROR((K2481/G2481)^(1/4)-1,"")</x:f>
        <x:v>0.07410388120088007</x:v>
      </x:c>
      <x:c r="Q2481" s="51" t="n">
        <x:v>-146.722</x:v>
      </x:c>
      <x:c r="R2481" s="52" t="n">
        <x:f>IFERROR(Q2481/K2481,"")</x:f>
        <x:v>-0.014609266203050501</x:v>
      </x:c>
      <x:c r="S2481" s="53" t="n">
        <x:v>18384</x:v>
      </x:c>
      <x:c r="T2481" s="50" t="str">
        <x:v>EDINET_company_history</x:v>
      </x:c>
      <x:c r="U2481" s="50" t="str">
        <x:v>ミソノサービス株式会社</x:v>
      </x:c>
      <x:c r="V2481" s="54" t="n">
        <x:v>0.185</x:v>
      </x:c>
      <x:c r="W2481" s="50" t="str">
        <x:v>上 田 康 彦</x:v>
      </x:c>
      <x:c r="X2481" s="50" t="b">
        <x:f>AND(COUNT(L2481:O2481)=4,L2481&gt;='設定'!$B$6,M2481&gt;='設定'!$B$6,N2481&gt;='設定'!$B$6,O2481&gt;='設定'!$B$6)</x:f>
        <x:v>0</x:v>
      </x:c>
      <x:c r="Y2481" s="50" t="b">
        <x:f>AND(COUNT(G2481:K2481)=5,P2481&gt;='設定'!$B$7)</x:f>
        <x:v>0</x:v>
      </x:c>
      <x:c r="Z2481" s="50" t="b">
        <x:f>AND(ISNUMBER(R2481),R2481&gt;='設定'!$B$8)</x:f>
        <x:v>0</x:v>
      </x:c>
      <x:c r="AA2481" s="50" t="b">
        <x:f>AND(ISNUMBER(S2481),S2481&gt;=DATE(YEAR('設定'!$B$10)-'設定'!$B$9,MONTH('設定'!$B$10),DAY('設定'!$B$10)))</x:f>
        <x:v>0</x:v>
      </x:c>
      <x:c r="AB2481" s="55" t="b">
        <x:v>0</x:v>
      </x:c>
      <x:c r="AC2481" s="55" t="b">
        <x:v>0</x:v>
      </x:c>
      <x:c r="AD2481" s="50" t="n">
        <x:f>IF(X2481,1,0)+IF(Z2481,1,0)+IF(AA2481,1,0)+IF(AB2481,1,0)</x:f>
        <x:v>0</x:v>
      </x:c>
      <x:c r="AE2481" s="50" t="n">
        <x:f>IF(Y2481,1,0)+IF(Z2481,1,0)+IF(AA2481,1,0)+IF(AB2481,1,0)</x:f>
        <x:v>0</x:v>
      </x:c>
      <x:c r="AF2481" s="50" t="n">
        <x:f>IF(Y2481,1,0)+IF(Z2481,1,0)+IF(AA2481,1,0)+IF(AC2481,1,0)</x:f>
        <x:v>0</x:v>
      </x:c>
      <x:c r="AG2481" s="53" t="n">
        <x:v>44348</x:v>
      </x:c>
      <x:c r="AH2481" s="50" t="str">
        <x:v>S100W3QG</x:v>
      </x:c>
      <x:c r="AI2481" s="50" t="str">
        <x:v>NetSalesSummaryOfBusinessResults</x:v>
      </x:c>
      <x:c r="AJ2481" s="50" t="str">
        <x:v>OperatingIncome</x:v>
      </x:c>
      <x:c r="AK2481" s="53" t="n">
        <x:v>45747</x:v>
      </x:c>
      <x:c r="AL2481" s="50" t="str">
        <x:v>365/365/365/366/365</x:v>
      </x:c>
      <x:c r="AM2481" s="51" t="n">
        <x:v>12586657</x:v>
      </x:c>
      <x:c r="AN2481" s="51" t="n">
        <x:v>699</x:v>
      </x:c>
      <x:c r="AO2481" s="51" t="n">
        <x:f>IFERROR(AM2481*AN2481,"")</x:f>
        <x:v>8798073243</x:v>
      </x:c>
      <x:c r="AP2481" s="56" t="n">
        <x:f>IFERROR(AO2481/(K2481*1000000),"")</x:f>
        <x:v>0.8760335469862924</x:v>
      </x:c>
      <x:c r="AQ2481" s="57" t="n">
        <x:v>8246501.666666667</x:v>
      </x:c>
      <x:c r="AR2481" s="52" t="n">
        <x:v>0.2161186569929669</x:v>
      </x:c>
      <x:c r="AS2481" s="52" t="n">
        <x:v>-0.2466786468112209</x:v>
      </x:c>
      <x:c r="AT2481" s="55" t="b">
        <x:v>0</x:v>
      </x:c>
      <x:c r="AU2481" s="50" t="str">
        <x:v>low_liquidity</x:v>
      </x:c>
      <x:c r="AV2481" s="58" t="n">
        <x:v>-0.054624621651211</x:v>
      </x:c>
      <x:c r="AW2481" s="50" t="n">
        <x:v>2295</x:v>
      </x:c>
      <x:c r="AX2481" s="50" t="str">
        <x:v>Core Moat</x:v>
      </x:c>
      <x:c r="AY2481" s="50" t="str">
        <x:v>既存適格性フィルター不通過: low_liquidity / 60日平均売買代金2,000万円未満</x:v>
      </x:c>
      <x:c r="AZ2481" s="59" t="str">
        <x:v>2025-06-24 13:48</x:v>
      </x:c>
      <x:c r="BA2481" s="53" t="n">
        <x:v>18384</x:v>
      </x:c>
      <x:c r="BB2481" s="50"/>
      <x:c r="BC2481" s="50"/>
      <x:c r="BD2481" s="50"/>
    </x:row>
    <x:row r="2482">
      <x:c r="A2482" s="50" t="n">
        <x:v>2481</x:v>
      </x:c>
      <x:c r="B2482" s="50" t="str">
        <x:v>9658</x:v>
      </x:c>
      <x:c r="C2482" s="50" t="str">
        <x:v>9658.T</x:v>
      </x:c>
      <x:c r="D2482" s="50" t="str">
        <x:v>BUSINESS BRAIN SHOWA・OTA INC.</x:v>
      </x:c>
      <x:c r="E2482" s="50" t="str">
        <x:v>Prime Market (Domestic)</x:v>
      </x:c>
      <x:c r="F2482" s="50" t="str">
        <x:v>Information &amp; Communication</x:v>
      </x:c>
      <x:c r="G2482" s="51" t="n">
        <x:v>29158.596</x:v>
      </x:c>
      <x:c r="H2482" s="51" t="n">
        <x:v>32345.564</x:v>
      </x:c>
      <x:c r="I2482" s="51" t="n">
        <x:v>37062.503</x:v>
      </x:c>
      <x:c r="J2482" s="51" t="n">
        <x:v>34217.891</x:v>
      </x:c>
      <x:c r="K2482" s="51" t="n">
        <x:v>38803.632</x:v>
      </x:c>
      <x:c r="L2482" s="52" t="n">
        <x:f>IFERROR(H2482/G2482-1,"")</x:f>
        <x:v>0.10929771790109499</x:v>
      </x:c>
      <x:c r="M2482" s="52" t="n">
        <x:f>IFERROR(I2482/H2482-1,"")</x:f>
        <x:v>0.14582954868247144</x:v>
      </x:c>
      <x:c r="N2482" s="52" t="n">
        <x:f>IFERROR(J2482/I2482-1,"")</x:f>
        <x:v>-0.07675175095432696</x:v>
      </x:c>
      <x:c r="O2482" s="52" t="n">
        <x:f>IFERROR(K2482/J2482-1,"")</x:f>
        <x:v>0.13401588660154395</x:v>
      </x:c>
      <x:c r="P2482" s="52" t="n">
        <x:f>IFERROR((K2482/G2482)^(1/4)-1,"")</x:f>
        <x:v>0.07405480448104473</x:v>
      </x:c>
      <x:c r="Q2482" s="51" t="n">
        <x:v>2872.43</x:v>
      </x:c>
      <x:c r="R2482" s="52" t="n">
        <x:f>IFERROR(Q2482/K2482,"")</x:f>
        <x:v>0.07402477170178297</x:v>
      </x:c>
      <x:c r="S2482" s="53" t="n">
        <x:v>38322</x:v>
      </x:c>
      <x:c r="T2482" s="50" t="str">
        <x:v>EDINET_company_history</x:v>
      </x:c>
      <x:c r="U2482" s="50" t="str">
        <x:v>日本マスタートラスト信託銀行株式会社（信託口）</x:v>
      </x:c>
      <x:c r="V2482" s="54" t="n">
        <x:v>0.0863</x:v>
      </x:c>
      <x:c r="W2482" s="50" t="str">
        <x:v>小宮 一浩</x:v>
      </x:c>
      <x:c r="X2482" s="50" t="b">
        <x:f>AND(COUNT(L2482:O2482)=4,L2482&gt;='設定'!$B$6,M2482&gt;='設定'!$B$6,N2482&gt;='設定'!$B$6,O2482&gt;='設定'!$B$6)</x:f>
        <x:v>0</x:v>
      </x:c>
      <x:c r="Y2482" s="50" t="b">
        <x:f>AND(COUNT(G2482:K2482)=5,P2482&gt;='設定'!$B$7)</x:f>
        <x:v>0</x:v>
      </x:c>
      <x:c r="Z2482" s="50" t="b">
        <x:f>AND(ISNUMBER(R2482),R2482&gt;='設定'!$B$8)</x:f>
        <x:v>0</x:v>
      </x:c>
      <x:c r="AA2482" s="50" t="b">
        <x:f>AND(ISNUMBER(S2482),S2482&gt;=DATE(YEAR('設定'!$B$10)-'設定'!$B$9,MONTH('設定'!$B$10),DAY('設定'!$B$10)))</x:f>
        <x:v>0</x:v>
      </x:c>
      <x:c r="AB2482" s="55" t="b">
        <x:v>0</x:v>
      </x:c>
      <x:c r="AC2482" s="55" t="b">
        <x:v>0</x:v>
      </x:c>
      <x:c r="AD2482" s="50" t="n">
        <x:f>IF(X2482,1,0)+IF(Z2482,1,0)+IF(AA2482,1,0)+IF(AB2482,1,0)</x:f>
        <x:v>0</x:v>
      </x:c>
      <x:c r="AE2482" s="50" t="n">
        <x:f>IF(Y2482,1,0)+IF(Z2482,1,0)+IF(AA2482,1,0)+IF(AB2482,1,0)</x:f>
        <x:v>0</x:v>
      </x:c>
      <x:c r="AF2482" s="50" t="n">
        <x:f>IF(Y2482,1,0)+IF(Z2482,1,0)+IF(AA2482,1,0)+IF(AC2482,1,0)</x:f>
        <x:v>0</x:v>
      </x:c>
      <x:c r="AG2482" s="53" t="n">
        <x:v>44348</x:v>
      </x:c>
      <x:c r="AH2482" s="50" t="str">
        <x:v>S100W0VO</x:v>
      </x:c>
      <x:c r="AI2482" s="50" t="str">
        <x:v>RevenueIFRSSummaryOfBusinessResults</x:v>
      </x:c>
      <x:c r="AJ2482" s="50" t="str">
        <x:v>OperatingProfitLossIFRS</x:v>
      </x:c>
      <x:c r="AK2482" s="53" t="n">
        <x:v>45747</x:v>
      </x:c>
      <x:c r="AL2482" s="50" t="str">
        <x:v>365/365/365/366/365</x:v>
      </x:c>
      <x:c r="AM2482" s="51" t="n">
        <x:v>11462400</x:v>
      </x:c>
      <x:c r="AN2482" s="51" t="n">
        <x:v>1026</x:v>
      </x:c>
      <x:c r="AO2482" s="51" t="n">
        <x:f>IFERROR(AM2482*AN2482,"")</x:f>
        <x:v>11760422400</x:v>
      </x:c>
      <x:c r="AP2482" s="56" t="n">
        <x:f>IFERROR(AO2482/(K2482*1000000),"")</x:f>
        <x:v>0.30307529975544556</x:v>
      </x:c>
      <x:c r="AQ2482" s="57" t="n">
        <x:v>104883823.36354572</x:v>
      </x:c>
      <x:c r="AR2482" s="52" t="n">
        <x:v>0.3258649092842105</x:v>
      </x:c>
      <x:c r="AS2482" s="52" t="n">
        <x:v>-0.3624389017016362</x:v>
      </x:c>
      <x:c r="AT2482" s="55" t="b">
        <x:v>0</x:v>
      </x:c>
      <x:c r="AU2482" s="50" t="str">
        <x:v>missing_financial_data</x:v>
      </x:c>
      <x:c r="AV2482" s="58" t="n">
        <x:v>0.135272209891828</x:v>
      </x:c>
      <x:c r="AW2482" s="50" t="n">
        <x:v>1031</x:v>
      </x:c>
      <x:c r="AX2482" s="50" t="str">
        <x:v>Core Moat</x:v>
      </x:c>
      <x:c r="AY2482" s="50" t="str">
        <x:v>既存適格性フィルター不通過: missing_financial_data</x:v>
      </x:c>
      <x:c r="AZ2482" s="59" t="str">
        <x:v>2025-06-20 09:51</x:v>
      </x:c>
      <x:c r="BA2482" s="53" t="n">
        <x:v>38322</x:v>
      </x:c>
      <x:c r="BB2482" s="50"/>
      <x:c r="BC2482" s="50"/>
      <x:c r="BD2482" s="50" t="str">
        <x:v>TOPIX Small 2</x:v>
      </x:c>
    </x:row>
    <x:row r="2483">
      <x:c r="A2483" s="50" t="n">
        <x:v>2482</x:v>
      </x:c>
      <x:c r="B2483" s="50" t="str">
        <x:v>7643</x:v>
      </x:c>
      <x:c r="C2483" s="50" t="str">
        <x:v>7643.T</x:v>
      </x:c>
      <x:c r="D2483" s="50" t="str">
        <x:v>DAIICHI CO.,LTD.</x:v>
      </x:c>
      <x:c r="E2483" s="50" t="str">
        <x:v>Standard Market(Domestic)</x:v>
      </x:c>
      <x:c r="F2483" s="50" t="str">
        <x:v>Retail Trade</x:v>
      </x:c>
      <x:c r="G2483" s="51" t="n">
        <x:v>44015.2</x:v>
      </x:c>
      <x:c r="H2483" s="51" t="n">
        <x:v>46560.034</x:v>
      </x:c>
      <x:c r="I2483" s="51" t="n">
        <x:v>48047.828</x:v>
      </x:c>
      <x:c r="J2483" s="51" t="n">
        <x:v>51827.537</x:v>
      </x:c>
      <x:c r="K2483" s="51" t="n">
        <x:v>58570.779</x:v>
      </x:c>
      <x:c r="L2483" s="52" t="n">
        <x:f>IFERROR(H2483/G2483-1,"")</x:f>
        <x:v>0.057817163161816953</x:v>
      </x:c>
      <x:c r="M2483" s="52" t="n">
        <x:f>IFERROR(I2483/H2483-1,"")</x:f>
        <x:v>0.03195431515363589</x:v>
      </x:c>
      <x:c r="N2483" s="52" t="n">
        <x:f>IFERROR(J2483/I2483-1,"")</x:f>
        <x:v>0.0786655538310701</x:v>
      </x:c>
      <x:c r="O2483" s="52" t="n">
        <x:f>IFERROR(K2483/J2483-1,"")</x:f>
        <x:v>0.13010925060938172</x:v>
      </x:c>
      <x:c r="P2483" s="52" t="n">
        <x:f>IFERROR((K2483/G2483)^(1/4)-1,"")</x:f>
        <x:v>0.07403783424499877</x:v>
      </x:c>
      <x:c r="Q2483" s="51" t="n">
        <x:v>1308.589</x:v>
      </x:c>
      <x:c r="R2483" s="52" t="n">
        <x:f>IFERROR(Q2483/K2483,"")</x:f>
        <x:v>0.022342011192987545</x:v>
      </x:c>
      <x:c r="S2483" s="53" t="n">
        <x:v>38322</x:v>
      </x:c>
      <x:c r="T2483" s="50" t="str">
        <x:v>EDINET_company_history</x:v>
      </x:c>
      <x:c r="U2483" s="50" t="str">
        <x:v>株式会社イトーヨーカ堂</x:v>
      </x:c>
      <x:c r="V2483" s="54" t="n">
        <x:v>0.3056</x:v>
      </x:c>
      <x:c r="W2483" s="50" t="str">
        <x:v>若園 清</x:v>
      </x:c>
      <x:c r="X2483" s="50" t="b">
        <x:f>AND(COUNT(L2483:O2483)=4,L2483&gt;='設定'!$B$6,M2483&gt;='設定'!$B$6,N2483&gt;='設定'!$B$6,O2483&gt;='設定'!$B$6)</x:f>
        <x:v>0</x:v>
      </x:c>
      <x:c r="Y2483" s="50" t="b">
        <x:f>AND(COUNT(G2483:K2483)=5,P2483&gt;='設定'!$B$7)</x:f>
        <x:v>0</x:v>
      </x:c>
      <x:c r="Z2483" s="50" t="b">
        <x:f>AND(ISNUMBER(R2483),R2483&gt;='設定'!$B$8)</x:f>
        <x:v>0</x:v>
      </x:c>
      <x:c r="AA2483" s="50" t="b">
        <x:f>AND(ISNUMBER(S2483),S2483&gt;=DATE(YEAR('設定'!$B$10)-'設定'!$B$9,MONTH('設定'!$B$10),DAY('設定'!$B$10)))</x:f>
        <x:v>0</x:v>
      </x:c>
      <x:c r="AB2483" s="55" t="b">
        <x:v>0</x:v>
      </x:c>
      <x:c r="AC2483" s="55" t="b">
        <x:v>0</x:v>
      </x:c>
      <x:c r="AD2483" s="50" t="n">
        <x:f>IF(X2483,1,0)+IF(Z2483,1,0)+IF(AA2483,1,0)+IF(AB2483,1,0)</x:f>
        <x:v>0</x:v>
      </x:c>
      <x:c r="AE2483" s="50" t="n">
        <x:f>IF(Y2483,1,0)+IF(Z2483,1,0)+IF(AA2483,1,0)+IF(AB2483,1,0)</x:f>
        <x:v>0</x:v>
      </x:c>
      <x:c r="AF2483" s="50" t="n">
        <x:f>IF(Y2483,1,0)+IF(Z2483,1,0)+IF(AA2483,1,0)+IF(AC2483,1,0)</x:f>
        <x:v>0</x:v>
      </x:c>
      <x:c r="AG2483" s="53" t="n">
        <x:v>44348</x:v>
      </x:c>
      <x:c r="AH2483" s="50" t="str">
        <x:v>S100XC2D</x:v>
      </x:c>
      <x:c r="AI2483" s="50" t="str">
        <x:v>NetSalesSummaryOfBusinessResults</x:v>
      </x:c>
      <x:c r="AJ2483" s="50" t="str">
        <x:v>OperatingIncome</x:v>
      </x:c>
      <x:c r="AK2483" s="53" t="n">
        <x:v>45930</x:v>
      </x:c>
      <x:c r="AL2483" s="50" t="str">
        <x:v>365/365/365/366/365</x:v>
      </x:c>
      <x:c r="AM2483" s="51" t="n">
        <x:v>11231940</x:v>
      </x:c>
      <x:c r="AN2483" s="51" t="n">
        <x:v>1696</x:v>
      </x:c>
      <x:c r="AO2483" s="51" t="n">
        <x:f>IFERROR(AM2483*AN2483,"")</x:f>
        <x:v>19049370240</x:v>
      </x:c>
      <x:c r="AP2483" s="56" t="n">
        <x:f>IFERROR(AO2483/(K2483*1000000),"")</x:f>
        <x:v>0.32523675739398994</x:v>
      </x:c>
      <x:c r="AQ2483" s="57" t="n">
        <x:v>5041718.333333333</x:v>
      </x:c>
      <x:c r="AR2483" s="52" t="n">
        <x:v>0.2054381490273359</x:v>
      </x:c>
      <x:c r="AS2483" s="52" t="n">
        <x:v>-0.2697889782052365</x:v>
      </x:c>
      <x:c r="AT2483" s="55" t="b">
        <x:v>0</x:v>
      </x:c>
      <x:c r="AU2483" s="50" t="str">
        <x:v>low_liquidity</x:v>
      </x:c>
      <x:c r="AV2483" s="58" t="n">
        <x:v>-0.0123184037671818</x:v>
      </x:c>
      <x:c r="AW2483" s="50" t="n">
        <x:v>1971</x:v>
      </x:c>
      <x:c r="AX2483" s="50" t="str">
        <x:v>Core Moat</x:v>
      </x:c>
      <x:c r="AY2483" s="50" t="str">
        <x:v>既存適格性フィルター不通過: low_liquidity / 60日平均売買代金2,000万円未満</x:v>
      </x:c>
      <x:c r="AZ2483" s="59" t="str">
        <x:v>2025-12-22 10:15</x:v>
      </x:c>
      <x:c r="BA2483" s="53" t="n">
        <x:v>38322</x:v>
      </x:c>
      <x:c r="BB2483" s="50"/>
      <x:c r="BC2483" s="50"/>
      <x:c r="BD2483" s="50"/>
    </x:row>
    <x:row r="2484">
      <x:c r="A2484" s="50" t="n">
        <x:v>2483</x:v>
      </x:c>
      <x:c r="B2484" s="50" t="str">
        <x:v>6633</x:v>
      </x:c>
      <x:c r="C2484" s="50" t="str">
        <x:v>6633.T</x:v>
      </x:c>
      <x:c r="D2484" s="50" t="str">
        <x:v>CGS HOLDINGS INC.</x:v>
      </x:c>
      <x:c r="E2484" s="50" t="str">
        <x:v>Standard Market(Domestic)</x:v>
      </x:c>
      <x:c r="F2484" s="50" t="str">
        <x:v>Electric Appliances</x:v>
      </x:c>
      <x:c r="G2484" s="51" t="n">
        <x:v>3744.841</x:v>
      </x:c>
      <x:c r="H2484" s="51" t="n">
        <x:v>4421.526</x:v>
      </x:c>
      <x:c r="I2484" s="51" t="n">
        <x:v>3826.057</x:v>
      </x:c>
      <x:c r="J2484" s="51" t="n">
        <x:v>3927.559</x:v>
      </x:c>
      <x:c r="K2484" s="51" t="n">
        <x:v>4982.129</x:v>
      </x:c>
      <x:c r="L2484" s="52" t="n">
        <x:f>IFERROR(H2484/G2484-1,"")</x:f>
        <x:v>0.18069792549269792</x:v>
      </x:c>
      <x:c r="M2484" s="52" t="n">
        <x:f>IFERROR(I2484/H2484-1,"")</x:f>
        <x:v>-0.13467499682236406</x:v>
      </x:c>
      <x:c r="N2484" s="52" t="n">
        <x:f>IFERROR(J2484/I2484-1,"")</x:f>
        <x:v>0.026529139529285706</x:v>
      </x:c>
      <x:c r="O2484" s="52" t="n">
        <x:f>IFERROR(K2484/J2484-1,"")</x:f>
        <x:v>0.26850519623002467</x:v>
      </x:c>
      <x:c r="P2484" s="52" t="n">
        <x:f>IFERROR((K2484/G2484)^(1/4)-1,"")</x:f>
        <x:v>0.07397802777282658</x:v>
      </x:c>
      <x:c r="Q2484" s="51" t="n">
        <x:v>342.9</x:v>
      </x:c>
      <x:c r="R2484" s="52" t="n">
        <x:f>IFERROR(Q2484/K2484,"")</x:f>
        <x:v>0.06882599788162852</x:v>
      </x:c>
      <x:c r="S2484" s="53" t="n">
        <x:v>39264</x:v>
      </x:c>
      <x:c r="T2484" s="50" t="str">
        <x:v>EDINET_company_history</x:v>
      </x:c>
      <x:c r="U2484" s="50" t="str">
        <x:v>株式会社山口クリエイト</x:v>
      </x:c>
      <x:c r="V2484" s="54" t="n">
        <x:v>0.1723</x:v>
      </x:c>
      <x:c r="W2484" s="50" t="str">
        <x:v>山口 修司 / 塩田 聖一</x:v>
      </x:c>
      <x:c r="X2484" s="50" t="b">
        <x:f>AND(COUNT(L2484:O2484)=4,L2484&gt;='設定'!$B$6,M2484&gt;='設定'!$B$6,N2484&gt;='設定'!$B$6,O2484&gt;='設定'!$B$6)</x:f>
        <x:v>0</x:v>
      </x:c>
      <x:c r="Y2484" s="50" t="b">
        <x:f>AND(COUNT(G2484:K2484)=5,P2484&gt;='設定'!$B$7)</x:f>
        <x:v>0</x:v>
      </x:c>
      <x:c r="Z2484" s="50" t="b">
        <x:f>AND(ISNUMBER(R2484),R2484&gt;='設定'!$B$8)</x:f>
        <x:v>0</x:v>
      </x:c>
      <x:c r="AA2484" s="50" t="b">
        <x:f>AND(ISNUMBER(S2484),S2484&gt;=DATE(YEAR('設定'!$B$10)-'設定'!$B$9,MONTH('設定'!$B$10),DAY('設定'!$B$10)))</x:f>
        <x:v>0</x:v>
      </x:c>
      <x:c r="AB2484" s="55" t="b">
        <x:v>0</x:v>
      </x:c>
      <x:c r="AC2484" s="55" t="b">
        <x:v>0</x:v>
      </x:c>
      <x:c r="AD2484" s="50" t="n">
        <x:f>IF(X2484,1,0)+IF(Z2484,1,0)+IF(AA2484,1,0)+IF(AB2484,1,0)</x:f>
        <x:v>0</x:v>
      </x:c>
      <x:c r="AE2484" s="50" t="n">
        <x:f>IF(Y2484,1,0)+IF(Z2484,1,0)+IF(AA2484,1,0)+IF(AB2484,1,0)</x:f>
        <x:v>0</x:v>
      </x:c>
      <x:c r="AF2484" s="50" t="n">
        <x:f>IF(Y2484,1,0)+IF(Z2484,1,0)+IF(AA2484,1,0)+IF(AC2484,1,0)</x:f>
        <x:v>0</x:v>
      </x:c>
      <x:c r="AG2484" s="53" t="n">
        <x:v>44348</x:v>
      </x:c>
      <x:c r="AH2484" s="50" t="str">
        <x:v>S100XRYC</x:v>
      </x:c>
      <x:c r="AI2484" s="50" t="str">
        <x:v>NetSalesSummaryOfBusinessResults</x:v>
      </x:c>
      <x:c r="AJ2484" s="50" t="str">
        <x:v>OperatingIncome</x:v>
      </x:c>
      <x:c r="AK2484" s="53" t="n">
        <x:v>46022</x:v>
      </x:c>
      <x:c r="AL2484" s="50" t="str">
        <x:v>365/365/365/366/365</x:v>
      </x:c>
      <x:c r="AM2484" s="51" t="n">
        <x:v>9701449</x:v>
      </x:c>
      <x:c r="AN2484" s="51" t="n">
        <x:v>333</x:v>
      </x:c>
      <x:c r="AO2484" s="51" t="n">
        <x:f>IFERROR(AM2484*AN2484,"")</x:f>
        <x:v>3230582517</x:v>
      </x:c>
      <x:c r="AP2484" s="56" t="n">
        <x:f>IFERROR(AO2484/(K2484*1000000),"")</x:f>
        <x:v>0.6484341366913623</x:v>
      </x:c>
      <x:c r="AQ2484" s="57" t="n">
        <x:v>6082273.333333333</x:v>
      </x:c>
      <x:c r="AR2484" s="52" t="n">
        <x:v>0.2913157923108881</x:v>
      </x:c>
      <x:c r="AS2484" s="52" t="n">
        <x:v>-0.305796397143058</x:v>
      </x:c>
      <x:c r="AT2484" s="55" t="b">
        <x:v>0</x:v>
      </x:c>
      <x:c r="AU2484" s="50" t="str">
        <x:v>low_liquidity</x:v>
      </x:c>
      <x:c r="AV2484" s="58" t="n">
        <x:v>0.3861352416185207</x:v>
      </x:c>
      <x:c r="AW2484" s="50" t="n">
        <x:v>219</x:v>
      </x:c>
      <x:c r="AX2484" s="50" t="str">
        <x:v>Discovery</x:v>
      </x:c>
      <x:c r="AY2484" s="50" t="str">
        <x:v>既存適格性フィルター不通過: low_liquidity / 60日平均売買代金2,000万円未満</x:v>
      </x:c>
      <x:c r="AZ2484" s="59" t="str">
        <x:v>2026-03-24 16:00</x:v>
      </x:c>
      <x:c r="BA2484" s="53" t="n">
        <x:v>39264</x:v>
      </x:c>
      <x:c r="BB2484" s="50"/>
      <x:c r="BC2484" s="50"/>
      <x:c r="BD2484" s="50"/>
    </x:row>
    <x:row r="2485">
      <x:c r="A2485" s="50" t="n">
        <x:v>2484</x:v>
      </x:c>
      <x:c r="B2485" s="50" t="str">
        <x:v>7313</x:v>
      </x:c>
      <x:c r="C2485" s="50" t="str">
        <x:v>7313.T</x:v>
      </x:c>
      <x:c r="D2485" s="50" t="str">
        <x:v>TS TECH CO.,LTD.</x:v>
      </x:c>
      <x:c r="E2485" s="50" t="str">
        <x:v>Prime Market (Domestic)</x:v>
      </x:c>
      <x:c r="F2485" s="50" t="str">
        <x:v>Transportation Equipment</x:v>
      </x:c>
      <x:c r="G2485" s="51" t="n">
        <x:v>346149</x:v>
      </x:c>
      <x:c r="H2485" s="51" t="n">
        <x:v>349958</x:v>
      </x:c>
      <x:c r="I2485" s="51" t="n">
        <x:v>409200</x:v>
      </x:c>
      <x:c r="J2485" s="51" t="n">
        <x:v>441713</x:v>
      </x:c>
      <x:c r="K2485" s="51" t="n">
        <x:v>460514</x:v>
      </x:c>
      <x:c r="L2485" s="52" t="n">
        <x:f>IFERROR(H2485/G2485-1,"")</x:f>
        <x:v>0.011003931832823444</x:v>
      </x:c>
      <x:c r="M2485" s="52" t="n">
        <x:f>IFERROR(I2485/H2485-1,"")</x:f>
        <x:v>0.16928317112339197</x:v>
      </x:c>
      <x:c r="N2485" s="52" t="n">
        <x:f>IFERROR(J2485/I2485-1,"")</x:f>
        <x:v>0.07945503421309863</x:v>
      </x:c>
      <x:c r="O2485" s="52" t="n">
        <x:f>IFERROR(K2485/J2485-1,"")</x:f>
        <x:v>0.04256383669939523</x:v>
      </x:c>
      <x:c r="P2485" s="52" t="n">
        <x:f>IFERROR((K2485/G2485)^(1/4)-1,"")</x:f>
        <x:v>0.07397689701157928</x:v>
      </x:c>
      <x:c r="Q2485" s="51" t="n">
        <x:v>16428</x:v>
      </x:c>
      <x:c r="R2485" s="52" t="n">
        <x:f>IFERROR(Q2485/K2485,"")</x:f>
        <x:v>0.03567318257425398</x:v>
      </x:c>
      <x:c r="S2485" s="53" t="n">
        <x:v>39114</x:v>
      </x:c>
      <x:c r="T2485" s="50" t="str">
        <x:v>EDINET_company_history</x:v>
      </x:c>
      <x:c r="U2485" s="50" t="str">
        <x:v>本田技研工業株式会社</x:v>
      </x:c>
      <x:c r="V2485" s="54" t="n">
        <x:v>0.2148</x:v>
      </x:c>
      <x:c r="W2485" s="50" t="str">
        <x:v>保田 真成 / 鳥羽 英二</x:v>
      </x:c>
      <x:c r="X2485" s="50" t="b">
        <x:f>AND(COUNT(L2485:O2485)=4,L2485&gt;='設定'!$B$6,M2485&gt;='設定'!$B$6,N2485&gt;='設定'!$B$6,O2485&gt;='設定'!$B$6)</x:f>
        <x:v>0</x:v>
      </x:c>
      <x:c r="Y2485" s="50" t="b">
        <x:f>AND(COUNT(G2485:K2485)=5,P2485&gt;='設定'!$B$7)</x:f>
        <x:v>0</x:v>
      </x:c>
      <x:c r="Z2485" s="50" t="b">
        <x:f>AND(ISNUMBER(R2485),R2485&gt;='設定'!$B$8)</x:f>
        <x:v>0</x:v>
      </x:c>
      <x:c r="AA2485" s="50" t="b">
        <x:f>AND(ISNUMBER(S2485),S2485&gt;=DATE(YEAR('設定'!$B$10)-'設定'!$B$9,MONTH('設定'!$B$10),DAY('設定'!$B$10)))</x:f>
        <x:v>0</x:v>
      </x:c>
      <x:c r="AB2485" s="55" t="b">
        <x:v>0</x:v>
      </x:c>
      <x:c r="AC2485" s="55" t="b">
        <x:v>0</x:v>
      </x:c>
      <x:c r="AD2485" s="50" t="n">
        <x:f>IF(X2485,1,0)+IF(Z2485,1,0)+IF(AA2485,1,0)+IF(AB2485,1,0)</x:f>
        <x:v>0</x:v>
      </x:c>
      <x:c r="AE2485" s="50" t="n">
        <x:f>IF(Y2485,1,0)+IF(Z2485,1,0)+IF(AA2485,1,0)+IF(AB2485,1,0)</x:f>
        <x:v>0</x:v>
      </x:c>
      <x:c r="AF2485" s="50" t="n">
        <x:f>IF(Y2485,1,0)+IF(Z2485,1,0)+IF(AA2485,1,0)+IF(AC2485,1,0)</x:f>
        <x:v>0</x:v>
      </x:c>
      <x:c r="AG2485" s="53" t="n">
        <x:v>44348</x:v>
      </x:c>
      <x:c r="AH2485" s="50" t="str">
        <x:v>S100VZ5K</x:v>
      </x:c>
      <x:c r="AI2485" s="50" t="str">
        <x:v>RevenueIFRSSummaryOfBusinessResults</x:v>
      </x:c>
      <x:c r="AJ2485" s="50" t="str">
        <x:v>OperatingProfitLossIFRSSummaryOfBusinessResults</x:v>
      </x:c>
      <x:c r="AK2485" s="53" t="n">
        <x:v>45747</x:v>
      </x:c>
      <x:c r="AL2485" s="50" t="str">
        <x:v>365/365/365/366/365</x:v>
      </x:c>
      <x:c r="AM2485" s="51" t="n">
        <x:v>119254600</x:v>
      </x:c>
      <x:c r="AN2485" s="51" t="n">
        <x:v>1784</x:v>
      </x:c>
      <x:c r="AO2485" s="51" t="n">
        <x:f>IFERROR(AM2485*AN2485,"")</x:f>
        <x:v>212750206400</x:v>
      </x:c>
      <x:c r="AP2485" s="56" t="n">
        <x:f>IFERROR(AO2485/(K2485*1000000),"")</x:f>
        <x:v>0.4619842315325918</x:v>
      </x:c>
      <x:c r="AQ2485" s="57" t="n">
        <x:v>796981601.6666666</x:v>
      </x:c>
      <x:c r="AR2485" s="52" t="n">
        <x:v>0.2428868917563273</x:v>
      </x:c>
      <x:c r="AS2485" s="52" t="n">
        <x:v>-0.2499259744433176</x:v>
      </x:c>
      <x:c r="AT2485" s="55" t="b">
        <x:v>0</x:v>
      </x:c>
      <x:c r="AU2485" s="50" t="str">
        <x:v>missing_financial_data</x:v>
      </x:c>
      <x:c r="AV2485" s="58" t="n">
        <x:v>0.1454217845649839</x:v>
      </x:c>
      <x:c r="AW2485" s="50" t="n">
        <x:v>972</x:v>
      </x:c>
      <x:c r="AX2485" s="50" t="str">
        <x:v>Core Moat</x:v>
      </x:c>
      <x:c r="AY2485" s="50" t="str">
        <x:v>既存適格性フィルター不通過: missing_financial_data</x:v>
      </x:c>
      <x:c r="AZ2485" s="59" t="str">
        <x:v>2025-06-18 16:13</x:v>
      </x:c>
      <x:c r="BA2485" s="53" t="n">
        <x:v>39114</x:v>
      </x:c>
      <x:c r="BB2485" s="50"/>
      <x:c r="BC2485" s="50"/>
      <x:c r="BD2485" s="50" t="str">
        <x:v>TOPIX Mid400</x:v>
      </x:c>
    </x:row>
    <x:row r="2486">
      <x:c r="A2486" s="50" t="n">
        <x:v>2485</x:v>
      </x:c>
      <x:c r="B2486" s="50" t="str">
        <x:v>7438</x:v>
      </x:c>
      <x:c r="C2486" s="50" t="str">
        <x:v>7438.T</x:v>
      </x:c>
      <x:c r="D2486" s="50" t="str">
        <x:v>KONDOTEC INC.</x:v>
      </x:c>
      <x:c r="E2486" s="50" t="str">
        <x:v>Prime Market (Domestic)</x:v>
      </x:c>
      <x:c r="F2486" s="50" t="str">
        <x:v>Wholesale Trade</x:v>
      </x:c>
      <x:c r="G2486" s="51" t="n">
        <x:v>59562</x:v>
      </x:c>
      <x:c r="H2486" s="51" t="n">
        <x:v>66139</x:v>
      </x:c>
      <x:c r="I2486" s="51" t="n">
        <x:v>75447</x:v>
      </x:c>
      <x:c r="J2486" s="51" t="n">
        <x:v>76873</x:v>
      </x:c>
      <x:c r="K2486" s="51" t="n">
        <x:v>79175</x:v>
      </x:c>
      <x:c r="L2486" s="52" t="n">
        <x:f>IFERROR(H2486/G2486-1,"")</x:f>
        <x:v>0.110422752761828</x:v>
      </x:c>
      <x:c r="M2486" s="52" t="n">
        <x:f>IFERROR(I2486/H2486-1,"")</x:f>
        <x:v>0.14073390888885529</x:v>
      </x:c>
      <x:c r="N2486" s="52" t="n">
        <x:f>IFERROR(J2486/I2486-1,"")</x:f>
        <x:v>0.018900685249247706</x:v>
      </x:c>
      <x:c r="O2486" s="52" t="n">
        <x:f>IFERROR(K2486/J2486-1,"")</x:f>
        <x:v>0.029945494516930626</x:v>
      </x:c>
      <x:c r="P2486" s="52" t="n">
        <x:f>IFERROR((K2486/G2486)^(1/4)-1,"")</x:f>
        <x:v>0.07375376573476045</x:v>
      </x:c>
      <x:c r="Q2486" s="51" t="n">
        <x:v>4465</x:v>
      </x:c>
      <x:c r="R2486" s="52" t="n">
        <x:f>IFERROR(Q2486/K2486,"")</x:f>
        <x:v>0.05639406378275971</x:v>
      </x:c>
      <x:c r="S2486" s="53" t="n">
        <x:v>34790</x:v>
      </x:c>
      <x:c r="T2486" s="50" t="str">
        <x:v>EDINET_company_history</x:v>
      </x:c>
      <x:c r="U2486" s="50" t="str">
        <x:v>有限会社藤和興産</x:v>
      </x:c>
      <x:c r="V2486" s="54" t="n">
        <x:v>0.1178</x:v>
      </x:c>
      <x:c r="W2486" s="50" t="str">
        <x:v>近 藤 勝 彦 / 濵 野 昇</x:v>
      </x:c>
      <x:c r="X2486" s="50" t="b">
        <x:f>AND(COUNT(L2486:O2486)=4,L2486&gt;='設定'!$B$6,M2486&gt;='設定'!$B$6,N2486&gt;='設定'!$B$6,O2486&gt;='設定'!$B$6)</x:f>
        <x:v>0</x:v>
      </x:c>
      <x:c r="Y2486" s="50" t="b">
        <x:f>AND(COUNT(G2486:K2486)=5,P2486&gt;='設定'!$B$7)</x:f>
        <x:v>0</x:v>
      </x:c>
      <x:c r="Z2486" s="50" t="b">
        <x:f>AND(ISNUMBER(R2486),R2486&gt;='設定'!$B$8)</x:f>
        <x:v>0</x:v>
      </x:c>
      <x:c r="AA2486" s="50" t="b">
        <x:f>AND(ISNUMBER(S2486),S2486&gt;=DATE(YEAR('設定'!$B$10)-'設定'!$B$9,MONTH('設定'!$B$10),DAY('設定'!$B$10)))</x:f>
        <x:v>0</x:v>
      </x:c>
      <x:c r="AB2486" s="55" t="b">
        <x:v>0</x:v>
      </x:c>
      <x:c r="AC2486" s="55" t="b">
        <x:v>0</x:v>
      </x:c>
      <x:c r="AD2486" s="50" t="n">
        <x:f>IF(X2486,1,0)+IF(Z2486,1,0)+IF(AA2486,1,0)+IF(AB2486,1,0)</x:f>
        <x:v>0</x:v>
      </x:c>
      <x:c r="AE2486" s="50" t="n">
        <x:f>IF(Y2486,1,0)+IF(Z2486,1,0)+IF(AA2486,1,0)+IF(AB2486,1,0)</x:f>
        <x:v>0</x:v>
      </x:c>
      <x:c r="AF2486" s="50" t="n">
        <x:f>IF(Y2486,1,0)+IF(Z2486,1,0)+IF(AA2486,1,0)+IF(AC2486,1,0)</x:f>
        <x:v>0</x:v>
      </x:c>
      <x:c r="AG2486" s="53" t="n">
        <x:v>44348</x:v>
      </x:c>
      <x:c r="AH2486" s="50" t="str">
        <x:v>S100W2E4</x:v>
      </x:c>
      <x:c r="AI2486" s="50" t="str">
        <x:v>NetSalesSummaryOfBusinessResults</x:v>
      </x:c>
      <x:c r="AJ2486" s="50" t="str">
        <x:v>OperatingIncome</x:v>
      </x:c>
      <x:c r="AK2486" s="53" t="n">
        <x:v>45747</x:v>
      </x:c>
      <x:c r="AL2486" s="50" t="str">
        <x:v>365/365/365/366/365</x:v>
      </x:c>
      <x:c r="AM2486" s="51" t="n">
        <x:v>25590500</x:v>
      </x:c>
      <x:c r="AN2486" s="51" t="n">
        <x:v>1414</x:v>
      </x:c>
      <x:c r="AO2486" s="51" t="n">
        <x:f>IFERROR(AM2486*AN2486,"")</x:f>
        <x:v>36184967000</x:v>
      </x:c>
      <x:c r="AP2486" s="56" t="n">
        <x:f>IFERROR(AO2486/(K2486*1000000),"")</x:f>
        <x:v>0.45702515945689925</x:v>
      </x:c>
      <x:c r="AQ2486" s="57" t="n">
        <x:v>62979135</x:v>
      </x:c>
      <x:c r="AR2486" s="52" t="n">
        <x:v>0.2131762224499644</x:v>
      </x:c>
      <x:c r="AS2486" s="52" t="n">
        <x:v>-0.1945030917165873</x:v>
      </x:c>
      <x:c r="AT2486" s="55" t="b">
        <x:v>1</x:v>
      </x:c>
      <x:c r="AU2486" s="50"/>
      <x:c r="AV2486" s="58" t="n">
        <x:v>-0.0112619379452982</x:v>
      </x:c>
      <x:c r="AW2486" s="50" t="n">
        <x:v>1958</x:v>
      </x:c>
      <x:c r="AX2486" s="50" t="str">
        <x:v>Core Moat</x:v>
      </x:c>
      <x:c r="AY2486" s="50" t="str">
        <x:v>目立つ機械的警告なし（定性確認は別途必要）</x:v>
      </x:c>
      <x:c r="AZ2486" s="59" t="str">
        <x:v>2025-06-25 15:38</x:v>
      </x:c>
      <x:c r="BA2486" s="53" t="n">
        <x:v>34790</x:v>
      </x:c>
      <x:c r="BB2486" s="50"/>
      <x:c r="BC2486" s="50"/>
      <x:c r="BD2486" s="50" t="str">
        <x:v>TOPIX Small 2</x:v>
      </x:c>
    </x:row>
    <x:row r="2487">
      <x:c r="A2487" s="50" t="n">
        <x:v>2486</x:v>
      </x:c>
      <x:c r="B2487" s="50" t="str">
        <x:v>7949</x:v>
      </x:c>
      <x:c r="C2487" s="50" t="str">
        <x:v>7949.T</x:v>
      </x:c>
      <x:c r="D2487" s="50" t="str">
        <x:v>KOMATSU WALL INDUSTRY CO.,LTD.</x:v>
      </x:c>
      <x:c r="E2487" s="50" t="str">
        <x:v>Prime Market (Domestic)</x:v>
      </x:c>
      <x:c r="F2487" s="50" t="str">
        <x:v>Other Products</x:v>
      </x:c>
      <x:c r="G2487" s="51" t="n">
        <x:v>33565</x:v>
      </x:c>
      <x:c r="H2487" s="51" t="n">
        <x:v>34541</x:v>
      </x:c>
      <x:c r="I2487" s="51" t="n">
        <x:v>37772</x:v>
      </x:c>
      <x:c r="J2487" s="51" t="n">
        <x:v>43551</x:v>
      </x:c>
      <x:c r="K2487" s="51" t="n">
        <x:v>44616</x:v>
      </x:c>
      <x:c r="L2487" s="52" t="n">
        <x:f>IFERROR(H2487/G2487-1,"")</x:f>
        <x:v>0.029077908535677155</x:v>
      </x:c>
      <x:c r="M2487" s="52" t="n">
        <x:f>IFERROR(I2487/H2487-1,"")</x:f>
        <x:v>0.09354100923540143</x:v>
      </x:c>
      <x:c r="N2487" s="52" t="n">
        <x:f>IFERROR(J2487/I2487-1,"")</x:f>
        <x:v>0.1529969289420734</x:v>
      </x:c>
      <x:c r="O2487" s="52" t="n">
        <x:f>IFERROR(K2487/J2487-1,"")</x:f>
        <x:v>0.02445408831025686</x:v>
      </x:c>
      <x:c r="P2487" s="52" t="n">
        <x:f>IFERROR((K2487/G2487)^(1/4)-1,"")</x:f>
        <x:v>0.0737446056093074</x:v>
      </x:c>
      <x:c r="Q2487" s="51" t="n">
        <x:v>3635</x:v>
      </x:c>
      <x:c r="R2487" s="52" t="n">
        <x:f>IFERROR(Q2487/K2487,"")</x:f>
        <x:v>0.08147301416532186</x:v>
      </x:c>
      <x:c r="S2487" s="53" t="n">
        <x:v>36220</x:v>
      </x:c>
      <x:c r="T2487" s="50" t="str">
        <x:v>EDINET_company_history</x:v>
      </x:c>
      <x:c r="U2487" s="50" t="str">
        <x:v>ＫＡＮＯ株式会社</x:v>
      </x:c>
      <x:c r="V2487" s="54" t="n">
        <x:v>0.1929</x:v>
      </x:c>
      <x:c r="W2487" s="50" t="str">
        <x:v>加 納 慎 也</x:v>
      </x:c>
      <x:c r="X2487" s="50" t="b">
        <x:f>AND(COUNT(L2487:O2487)=4,L2487&gt;='設定'!$B$6,M2487&gt;='設定'!$B$6,N2487&gt;='設定'!$B$6,O2487&gt;='設定'!$B$6)</x:f>
        <x:v>0</x:v>
      </x:c>
      <x:c r="Y2487" s="50" t="b">
        <x:f>AND(COUNT(G2487:K2487)=5,P2487&gt;='設定'!$B$7)</x:f>
        <x:v>0</x:v>
      </x:c>
      <x:c r="Z2487" s="50" t="b">
        <x:f>AND(ISNUMBER(R2487),R2487&gt;='設定'!$B$8)</x:f>
        <x:v>0</x:v>
      </x:c>
      <x:c r="AA2487" s="50" t="b">
        <x:f>AND(ISNUMBER(S2487),S2487&gt;=DATE(YEAR('設定'!$B$10)-'設定'!$B$9,MONTH('設定'!$B$10),DAY('設定'!$B$10)))</x:f>
        <x:v>0</x:v>
      </x:c>
      <x:c r="AB2487" s="55" t="b">
        <x:v>0</x:v>
      </x:c>
      <x:c r="AC2487" s="55" t="b">
        <x:v>0</x:v>
      </x:c>
      <x:c r="AD2487" s="50" t="n">
        <x:f>IF(X2487,1,0)+IF(Z2487,1,0)+IF(AA2487,1,0)+IF(AB2487,1,0)</x:f>
        <x:v>0</x:v>
      </x:c>
      <x:c r="AE2487" s="50" t="n">
        <x:f>IF(Y2487,1,0)+IF(Z2487,1,0)+IF(AA2487,1,0)+IF(AB2487,1,0)</x:f>
        <x:v>0</x:v>
      </x:c>
      <x:c r="AF2487" s="50" t="n">
        <x:f>IF(Y2487,1,0)+IF(Z2487,1,0)+IF(AA2487,1,0)+IF(AC2487,1,0)</x:f>
        <x:v>0</x:v>
      </x:c>
      <x:c r="AG2487" s="53" t="n">
        <x:v>44348</x:v>
      </x:c>
      <x:c r="AH2487" s="50" t="str">
        <x:v>S100W21J</x:v>
      </x:c>
      <x:c r="AI2487" s="50" t="str">
        <x:v>NetSalesSummaryOfBusinessResults</x:v>
      </x:c>
      <x:c r="AJ2487" s="50" t="str">
        <x:v>OperatingIncome</x:v>
      </x:c>
      <x:c r="AK2487" s="53" t="n">
        <x:v>45747</x:v>
      </x:c>
      <x:c r="AL2487" s="50" t="str">
        <x:v>365/365/365/366/365</x:v>
      </x:c>
      <x:c r="AM2487" s="51" t="n">
        <x:v>17952180</x:v>
      </x:c>
      <x:c r="AN2487" s="51" t="n">
        <x:v>2422</x:v>
      </x:c>
      <x:c r="AO2487" s="51" t="n">
        <x:f>IFERROR(AM2487*AN2487,"")</x:f>
        <x:v>43480179960</x:v>
      </x:c>
      <x:c r="AP2487" s="56" t="n">
        <x:f>IFERROR(AO2487/(K2487*1000000),"")</x:f>
        <x:v>0.9745423157611619</x:v>
      </x:c>
      <x:c r="AQ2487" s="57" t="n">
        <x:v>197142165</x:v>
      </x:c>
      <x:c r="AR2487" s="52" t="n">
        <x:v>0.2661626585301792</x:v>
      </x:c>
      <x:c r="AS2487" s="52" t="n">
        <x:v>-0.2287812290545632</x:v>
      </x:c>
      <x:c r="AT2487" s="55" t="b">
        <x:v>1</x:v>
      </x:c>
      <x:c r="AU2487" s="50"/>
      <x:c r="AV2487" s="58" t="n">
        <x:v>0.0206327199580098</x:v>
      </x:c>
      <x:c r="AW2487" s="50" t="n">
        <x:v>1710</x:v>
      </x:c>
      <x:c r="AX2487" s="50" t="str">
        <x:v>Core Moat</x:v>
      </x:c>
      <x:c r="AY2487" s="50" t="str">
        <x:v>目立つ機械的警告なし（定性確認は別途必要）</x:v>
      </x:c>
      <x:c r="AZ2487" s="59" t="str">
        <x:v>2025-06-25 13:22</x:v>
      </x:c>
      <x:c r="BA2487" s="53" t="n">
        <x:v>36220</x:v>
      </x:c>
      <x:c r="BB2487" s="50"/>
      <x:c r="BC2487" s="50"/>
      <x:c r="BD2487" s="50" t="str">
        <x:v>TOPIX Small 2</x:v>
      </x:c>
    </x:row>
    <x:row r="2488">
      <x:c r="A2488" s="50" t="n">
        <x:v>2487</x:v>
      </x:c>
      <x:c r="B2488" s="50" t="str">
        <x:v>8200</x:v>
      </x:c>
      <x:c r="C2488" s="50" t="str">
        <x:v>8200.T</x:v>
      </x:c>
      <x:c r="D2488" s="50" t="str">
        <x:v>RINGER HUT CO.,LTD.</x:v>
      </x:c>
      <x:c r="E2488" s="50" t="str">
        <x:v>Prime Market (Domestic)</x:v>
      </x:c>
      <x:c r="F2488" s="50" t="str">
        <x:v>Retail Trade</x:v>
      </x:c>
      <x:c r="G2488" s="51" t="n">
        <x:v>33920.484</x:v>
      </x:c>
      <x:c r="H2488" s="51" t="n">
        <x:v>37734.332</x:v>
      </x:c>
      <x:c r="I2488" s="51" t="n">
        <x:v>40209.849</x:v>
      </x:c>
      <x:c r="J2488" s="51" t="n">
        <x:v>43794.976</x:v>
      </x:c>
      <x:c r="K2488" s="51" t="n">
        <x:v>45084.681</x:v>
      </x:c>
      <x:c r="L2488" s="52" t="n">
        <x:f>IFERROR(H2488/G2488-1,"")</x:f>
        <x:v>0.11243495228428957</x:v>
      </x:c>
      <x:c r="M2488" s="52" t="n">
        <x:f>IFERROR(I2488/H2488-1,"")</x:f>
        <x:v>0.06560383790549151</x:v>
      </x:c>
      <x:c r="N2488" s="52" t="n">
        <x:f>IFERROR(J2488/I2488-1,"")</x:f>
        <x:v>0.08916041937884422</x:v>
      </x:c>
      <x:c r="O2488" s="52" t="n">
        <x:f>IFERROR(K2488/J2488-1,"")</x:f>
        <x:v>0.029448697494433906</x:v>
      </x:c>
      <x:c r="P2488" s="52" t="n">
        <x:f>IFERROR((K2488/G2488)^(1/4)-1,"")</x:f>
        <x:v>0.0737217243599817</x:v>
      </x:c>
      <x:c r="Q2488" s="51" t="n">
        <x:v>1418.176</x:v>
      </x:c>
      <x:c r="R2488" s="52" t="n">
        <x:f>IFERROR(Q2488/K2488,"")</x:f>
        <x:v>0.03145582864388017</x:v>
      </x:c>
      <x:c r="S2488" s="53" t="n">
        <x:v>31321</x:v>
      </x:c>
      <x:c r="T2488" s="50" t="str">
        <x:v>EDINET_company_history</x:v>
      </x:c>
      <x:c r="U2488" s="50" t="str">
        <x:v>日本マスタートラスト信託銀行株式会社（信託口）</x:v>
      </x:c>
      <x:c r="V2488" s="54" t="n">
        <x:v>0.0888</x:v>
      </x:c>
      <x:c r="W2488" s="50" t="str">
        <x:v>福原 扶美勇</x:v>
      </x:c>
      <x:c r="X2488" s="50" t="b">
        <x:f>AND(COUNT(L2488:O2488)=4,L2488&gt;='設定'!$B$6,M2488&gt;='設定'!$B$6,N2488&gt;='設定'!$B$6,O2488&gt;='設定'!$B$6)</x:f>
        <x:v>0</x:v>
      </x:c>
      <x:c r="Y2488" s="50" t="b">
        <x:f>AND(COUNT(G2488:K2488)=5,P2488&gt;='設定'!$B$7)</x:f>
        <x:v>0</x:v>
      </x:c>
      <x:c r="Z2488" s="50" t="b">
        <x:f>AND(ISNUMBER(R2488),R2488&gt;='設定'!$B$8)</x:f>
        <x:v>0</x:v>
      </x:c>
      <x:c r="AA2488" s="50" t="b">
        <x:f>AND(ISNUMBER(S2488),S2488&gt;=DATE(YEAR('設定'!$B$10)-'設定'!$B$9,MONTH('設定'!$B$10),DAY('設定'!$B$10)))</x:f>
        <x:v>0</x:v>
      </x:c>
      <x:c r="AB2488" s="55" t="b">
        <x:v>0</x:v>
      </x:c>
      <x:c r="AC2488" s="55" t="b">
        <x:v>0</x:v>
      </x:c>
      <x:c r="AD2488" s="50" t="n">
        <x:f>IF(X2488,1,0)+IF(Z2488,1,0)+IF(AA2488,1,0)+IF(AB2488,1,0)</x:f>
        <x:v>0</x:v>
      </x:c>
      <x:c r="AE2488" s="50" t="n">
        <x:f>IF(Y2488,1,0)+IF(Z2488,1,0)+IF(AA2488,1,0)+IF(AB2488,1,0)</x:f>
        <x:v>0</x:v>
      </x:c>
      <x:c r="AF2488" s="50" t="n">
        <x:f>IF(Y2488,1,0)+IF(Z2488,1,0)+IF(AA2488,1,0)+IF(AC2488,1,0)</x:f>
        <x:v>0</x:v>
      </x:c>
      <x:c r="AG2488" s="53" t="n">
        <x:v>44348</x:v>
      </x:c>
      <x:c r="AH2488" s="50" t="str">
        <x:v>S100Y5IT</x:v>
      </x:c>
      <x:c r="AI2488" s="50" t="str">
        <x:v>NetSalesAndOtherOperatingRevenueSummaryOfBusinessResults</x:v>
      </x:c>
      <x:c r="AJ2488" s="50" t="str">
        <x:v>OperatingIncome</x:v>
      </x:c>
      <x:c r="AK2488" s="53" t="n">
        <x:v>46081</x:v>
      </x:c>
      <x:c r="AL2488" s="50" t="str">
        <x:v>365/365/366/365/365</x:v>
      </x:c>
      <x:c r="AM2488" s="51" t="n">
        <x:v>26065872</x:v>
      </x:c>
      <x:c r="AN2488" s="51" t="n">
        <x:v>2085</x:v>
      </x:c>
      <x:c r="AO2488" s="51" t="n">
        <x:f>IFERROR(AM2488*AN2488,"")</x:f>
        <x:v>54347343120</x:v>
      </x:c>
      <x:c r="AP2488" s="56" t="n">
        <x:f>IFERROR(AO2488/(K2488*1000000),"")</x:f>
        <x:v>1.2054503195885982</x:v>
      </x:c>
      <x:c r="AQ2488" s="57" t="n">
        <x:v>264019746.66666663</x:v>
      </x:c>
      <x:c r="AR2488" s="52" t="n">
        <x:v>0.1586334174310874</x:v>
      </x:c>
      <x:c r="AS2488" s="52" t="n">
        <x:v>-0.1765284742216375</x:v>
      </x:c>
      <x:c r="AT2488" s="55" t="b">
        <x:v>1</x:v>
      </x:c>
      <x:c r="AU2488" s="50"/>
      <x:c r="AV2488" s="58" t="n">
        <x:v>0.0180113109472548</x:v>
      </x:c>
      <x:c r="AW2488" s="50" t="n">
        <x:v>1737</x:v>
      </x:c>
      <x:c r="AX2488" s="50" t="str">
        <x:v>Core Moat</x:v>
      </x:c>
      <x:c r="AY2488" s="50" t="str">
        <x:v>目立つ機械的警告なし（定性確認は別途必要）</x:v>
      </x:c>
      <x:c r="AZ2488" s="59" t="str">
        <x:v>2026-05-27 11:38</x:v>
      </x:c>
      <x:c r="BA2488" s="53" t="n">
        <x:v>31321</x:v>
      </x:c>
      <x:c r="BB2488" s="50"/>
      <x:c r="BC2488" s="50"/>
      <x:c r="BD2488" s="50" t="str">
        <x:v>TOPIX Small 1</x:v>
      </x:c>
    </x:row>
    <x:row r="2489">
      <x:c r="A2489" s="50" t="n">
        <x:v>2488</x:v>
      </x:c>
      <x:c r="B2489" s="50" t="str">
        <x:v>9301</x:v>
      </x:c>
      <x:c r="C2489" s="50" t="str">
        <x:v>9301.T</x:v>
      </x:c>
      <x:c r="D2489" s="50" t="str">
        <x:v>Mitsubishi Logistics Corporation</x:v>
      </x:c>
      <x:c r="E2489" s="50" t="str">
        <x:v>Prime Market (Domestic)</x:v>
      </x:c>
      <x:c r="F2489" s="50" t="str">
        <x:v>Warehousing and Harbor Transportation Service</x:v>
      </x:c>
      <x:c r="G2489" s="51" t="n">
        <x:v>213729</x:v>
      </x:c>
      <x:c r="H2489" s="51" t="n">
        <x:v>257230</x:v>
      </x:c>
      <x:c r="I2489" s="51" t="n">
        <x:v>300594</x:v>
      </x:c>
      <x:c r="J2489" s="51" t="n">
        <x:v>254507</x:v>
      </x:c>
      <x:c r="K2489" s="51" t="n">
        <x:v>284069</x:v>
      </x:c>
      <x:c r="L2489" s="52" t="n">
        <x:f>IFERROR(H2489/G2489-1,"")</x:f>
        <x:v>0.2035334465608316</x:v>
      </x:c>
      <x:c r="M2489" s="52" t="n">
        <x:f>IFERROR(I2489/H2489-1,"")</x:f>
        <x:v>0.16858064766940095</x:v>
      </x:c>
      <x:c r="N2489" s="52" t="n">
        <x:f>IFERROR(J2489/I2489-1,"")</x:f>
        <x:v>-0.15331976020812121</x:v>
      </x:c>
      <x:c r="O2489" s="52" t="n">
        <x:f>IFERROR(K2489/J2489-1,"")</x:f>
        <x:v>0.11615397611853506</x:v>
      </x:c>
      <x:c r="P2489" s="52" t="n">
        <x:f>IFERROR((K2489/G2489)^(1/4)-1,"")</x:f>
        <x:v>0.0737176622928466</x:v>
      </x:c>
      <x:c r="Q2489" s="51" t="n">
        <x:v>20310</x:v>
      </x:c>
      <x:c r="R2489" s="52" t="n">
        <x:f>IFERROR(Q2489/K2489,"")</x:f>
        <x:v>0.0714967138265703</x:v>
      </x:c>
      <x:c r="S2489" s="53" t="n">
        <x:v>18019</x:v>
      </x:c>
      <x:c r="T2489" s="50" t="str">
        <x:v>EDINET_company_history</x:v>
      </x:c>
      <x:c r="U2489" s="50" t="str">
        <x:v>日本マスタートラスト信託銀行株式会社（信託口）</x:v>
      </x:c>
      <x:c r="V2489" s="54" t="n">
        <x:v>0.1863</x:v>
      </x:c>
      <x:c r="W2489" s="50" t="str">
        <x:v>斉 藤 秀 親 / 前 川 昌 範</x:v>
      </x:c>
      <x:c r="X2489" s="50" t="b">
        <x:f>AND(COUNT(L2489:O2489)=4,L2489&gt;='設定'!$B$6,M2489&gt;='設定'!$B$6,N2489&gt;='設定'!$B$6,O2489&gt;='設定'!$B$6)</x:f>
        <x:v>0</x:v>
      </x:c>
      <x:c r="Y2489" s="50" t="b">
        <x:f>AND(COUNT(G2489:K2489)=5,P2489&gt;='設定'!$B$7)</x:f>
        <x:v>0</x:v>
      </x:c>
      <x:c r="Z2489" s="50" t="b">
        <x:f>AND(ISNUMBER(R2489),R2489&gt;='設定'!$B$8)</x:f>
        <x:v>0</x:v>
      </x:c>
      <x:c r="AA2489" s="50" t="b">
        <x:f>AND(ISNUMBER(S2489),S2489&gt;=DATE(YEAR('設定'!$B$10)-'設定'!$B$9,MONTH('設定'!$B$10),DAY('設定'!$B$10)))</x:f>
        <x:v>0</x:v>
      </x:c>
      <x:c r="AB2489" s="55" t="b">
        <x:v>0</x:v>
      </x:c>
      <x:c r="AC2489" s="55" t="b">
        <x:v>0</x:v>
      </x:c>
      <x:c r="AD2489" s="50" t="n">
        <x:f>IF(X2489,1,0)+IF(Z2489,1,0)+IF(AA2489,1,0)+IF(AB2489,1,0)</x:f>
        <x:v>0</x:v>
      </x:c>
      <x:c r="AE2489" s="50" t="n">
        <x:f>IF(Y2489,1,0)+IF(Z2489,1,0)+IF(AA2489,1,0)+IF(AB2489,1,0)</x:f>
        <x:v>0</x:v>
      </x:c>
      <x:c r="AF2489" s="50" t="n">
        <x:f>IF(Y2489,1,0)+IF(Z2489,1,0)+IF(AA2489,1,0)+IF(AC2489,1,0)</x:f>
        <x:v>0</x:v>
      </x:c>
      <x:c r="AG2489" s="53" t="n">
        <x:v>44348</x:v>
      </x:c>
      <x:c r="AH2489" s="50" t="str">
        <x:v>S100W207</x:v>
      </x:c>
      <x:c r="AI2489" s="50" t="str">
        <x:v>OperatingRevenue1SummaryOfBusinessResults</x:v>
      </x:c>
      <x:c r="AJ2489" s="50" t="str">
        <x:v>OperatingIncome</x:v>
      </x:c>
      <x:c r="AK2489" s="53" t="n">
        <x:v>45747</x:v>
      </x:c>
      <x:c r="AL2489" s="50" t="str">
        <x:v>365/365/365/366/365</x:v>
      </x:c>
      <x:c r="AM2489" s="51" t="n">
        <x:v>358911895</x:v>
      </x:c>
      <x:c r="AN2489" s="51" t="n">
        <x:v>1489</x:v>
      </x:c>
      <x:c r="AO2489" s="51" t="n">
        <x:f>IFERROR(AM2489*AN2489,"")</x:f>
        <x:v>534419811655</x:v>
      </x:c>
      <x:c r="AP2489" s="56" t="n">
        <x:f>IFERROR(AO2489/(K2489*1000000),"")</x:f>
        <x:v>1.8813028230993174</x:v>
      </x:c>
      <x:c r="AQ2489" s="57" t="n">
        <x:v>1861522054.1666667</x:v>
      </x:c>
      <x:c r="AR2489" s="52" t="n">
        <x:v>0.2289581346124655</x:v>
      </x:c>
      <x:c r="AS2489" s="52" t="n">
        <x:v>-0.2704515352545092</x:v>
      </x:c>
      <x:c r="AT2489" s="55" t="b">
        <x:v>1</x:v>
      </x:c>
      <x:c r="AU2489" s="50"/>
      <x:c r="AV2489" s="58" t="n">
        <x:v>0.0204922533557235</x:v>
      </x:c>
      <x:c r="AW2489" s="50" t="n">
        <x:v>1712</x:v>
      </x:c>
      <x:c r="AX2489" s="50" t="str">
        <x:v>Core Moat</x:v>
      </x:c>
      <x:c r="AY2489" s="50" t="str">
        <x:v>目立つ機械的警告なし（定性確認は別途必要）</x:v>
      </x:c>
      <x:c r="AZ2489" s="59" t="str">
        <x:v>2025-06-25 09:22</x:v>
      </x:c>
      <x:c r="BA2489" s="53" t="n">
        <x:v>18019</x:v>
      </x:c>
      <x:c r="BB2489" s="50"/>
      <x:c r="BC2489" s="50"/>
      <x:c r="BD2489" s="50" t="str">
        <x:v>TOPIX Mid400</x:v>
      </x:c>
    </x:row>
    <x:row r="2490">
      <x:c r="A2490" s="50" t="n">
        <x:v>2489</x:v>
      </x:c>
      <x:c r="B2490" s="50" t="str">
        <x:v>3168</x:v>
      </x:c>
      <x:c r="C2490" s="50" t="str">
        <x:v>3168.T</x:v>
      </x:c>
      <x:c r="D2490" s="50" t="str">
        <x:v>MERF Inc.</x:v>
      </x:c>
      <x:c r="E2490" s="50" t="str">
        <x:v>Standard Market(Domestic)</x:v>
      </x:c>
      <x:c r="F2490" s="50" t="str">
        <x:v>Wholesale Trade</x:v>
      </x:c>
      <x:c r="G2490" s="51" t="n">
        <x:v>62058.249</x:v>
      </x:c>
      <x:c r="H2490" s="51" t="n">
        <x:v>89102.685</x:v>
      </x:c>
      <x:c r="I2490" s="51" t="n">
        <x:v>84594.373</x:v>
      </x:c>
      <x:c r="J2490" s="51" t="n">
        <x:v>82070.144</x:v>
      </x:c>
      <x:c r="K2490" s="51" t="n">
        <x:v>82463.458</x:v>
      </x:c>
      <x:c r="L2490" s="52" t="n">
        <x:f>IFERROR(H2490/G2490-1,"")</x:f>
        <x:v>0.4357911548551747</x:v>
      </x:c>
      <x:c r="M2490" s="52" t="n">
        <x:f>IFERROR(I2490/H2490-1,"")</x:f>
        <x:v>-0.050596814226193</x:v>
      </x:c>
      <x:c r="N2490" s="52" t="n">
        <x:f>IFERROR(J2490/I2490-1,"")</x:f>
        <x:v>-0.029839206917462557</x:v>
      </x:c>
      <x:c r="O2490" s="52" t="n">
        <x:f>IFERROR(K2490/J2490-1,"")</x:f>
        <x:v>0.004792412695169723</x:v>
      </x:c>
      <x:c r="P2490" s="52" t="n">
        <x:f>IFERROR((K2490/G2490)^(1/4)-1,"")</x:f>
        <x:v>0.07365686713249442</x:v>
      </x:c>
      <x:c r="Q2490" s="51" t="n">
        <x:v>117.094</x:v>
      </x:c>
      <x:c r="R2490" s="52" t="n">
        <x:f>IFERROR(Q2490/K2490,"")</x:f>
        <x:v>0.0014199501553767003</x:v>
      </x:c>
      <x:c r="S2490" s="53" t="n">
        <x:v>40695</x:v>
      </x:c>
      <x:c r="T2490" s="50" t="str">
        <x:v>EDINET_company_history</x:v>
      </x:c>
      <x:c r="U2490" s="50" t="str">
        <x:v>株式会社黒谷商店</x:v>
      </x:c>
      <x:c r="V2490" s="54" t="n">
        <x:v>0.3995</x:v>
      </x:c>
      <x:c r="W2490" s="50" t="str">
        <x:v>黒谷 純久 / 黒谷 暁</x:v>
      </x:c>
      <x:c r="X2490" s="50" t="b">
        <x:f>AND(COUNT(L2490:O2490)=4,L2490&gt;='設定'!$B$6,M2490&gt;='設定'!$B$6,N2490&gt;='設定'!$B$6,O2490&gt;='設定'!$B$6)</x:f>
        <x:v>0</x:v>
      </x:c>
      <x:c r="Y2490" s="50" t="b">
        <x:f>AND(COUNT(G2490:K2490)=5,P2490&gt;='設定'!$B$7)</x:f>
        <x:v>0</x:v>
      </x:c>
      <x:c r="Z2490" s="50" t="b">
        <x:f>AND(ISNUMBER(R2490),R2490&gt;='設定'!$B$8)</x:f>
        <x:v>0</x:v>
      </x:c>
      <x:c r="AA2490" s="50" t="b">
        <x:f>AND(ISNUMBER(S2490),S2490&gt;=DATE(YEAR('設定'!$B$10)-'設定'!$B$9,MONTH('設定'!$B$10),DAY('設定'!$B$10)))</x:f>
        <x:v>0</x:v>
      </x:c>
      <x:c r="AB2490" s="55" t="b">
        <x:v>0</x:v>
      </x:c>
      <x:c r="AC2490" s="55" t="b">
        <x:v>0</x:v>
      </x:c>
      <x:c r="AD2490" s="50" t="n">
        <x:f>IF(X2490,1,0)+IF(Z2490,1,0)+IF(AA2490,1,0)+IF(AB2490,1,0)</x:f>
        <x:v>0</x:v>
      </x:c>
      <x:c r="AE2490" s="50" t="n">
        <x:f>IF(Y2490,1,0)+IF(Z2490,1,0)+IF(AA2490,1,0)+IF(AB2490,1,0)</x:f>
        <x:v>0</x:v>
      </x:c>
      <x:c r="AF2490" s="50" t="n">
        <x:f>IF(Y2490,1,0)+IF(Z2490,1,0)+IF(AA2490,1,0)+IF(AC2490,1,0)</x:f>
        <x:v>0</x:v>
      </x:c>
      <x:c r="AG2490" s="53" t="n">
        <x:v>44348</x:v>
      </x:c>
      <x:c r="AH2490" s="50" t="str">
        <x:v>S100X5OB</x:v>
      </x:c>
      <x:c r="AI2490" s="50" t="str">
        <x:v>NetSalesSummaryOfBusinessResults</x:v>
      </x:c>
      <x:c r="AJ2490" s="50" t="str">
        <x:v>OperatingIncome</x:v>
      </x:c>
      <x:c r="AK2490" s="53" t="n">
        <x:v>45900</x:v>
      </x:c>
      <x:c r="AL2490" s="50" t="str">
        <x:v>365/365/365/366/365</x:v>
      </x:c>
      <x:c r="AM2490" s="51" t="n">
        <x:v>14137200</x:v>
      </x:c>
      <x:c r="AN2490" s="51" t="n">
        <x:v>1413</x:v>
      </x:c>
      <x:c r="AO2490" s="51" t="n">
        <x:f>IFERROR(AM2490*AN2490,"")</x:f>
        <x:v>19975863600</x:v>
      </x:c>
      <x:c r="AP2490" s="56" t="n">
        <x:f>IFERROR(AO2490/(K2490*1000000),"")</x:f>
        <x:v>0.24223897571697758</x:v>
      </x:c>
      <x:c r="AQ2490" s="57" t="n">
        <x:v>277729266.6666667</x:v>
      </x:c>
      <x:c r="AR2490" s="52" t="n">
        <x:v>0.423775449699827</x:v>
      </x:c>
      <x:c r="AS2490" s="52" t="n">
        <x:v>-0.4611634905951098</x:v>
      </x:c>
      <x:c r="AT2490" s="55" t="b">
        <x:v>1</x:v>
      </x:c>
      <x:c r="AU2490" s="50"/>
      <x:c r="AV2490" s="58" t="n">
        <x:v>-0.0510167696746885</x:v>
      </x:c>
      <x:c r="AW2490" s="50" t="n">
        <x:v>2273</x:v>
      </x:c>
      <x:c r="AX2490" s="50" t="str">
        <x:v>Transformation Moat</x:v>
      </x:c>
      <x:c r="AY2490" s="50" t="str">
        <x:v>目立つ機械的警告なし（定性確認は別途必要）</x:v>
      </x:c>
      <x:c r="AZ2490" s="59" t="str">
        <x:v>2025-11-20 15:34</x:v>
      </x:c>
      <x:c r="BA2490" s="53" t="n">
        <x:v>40695</x:v>
      </x:c>
      <x:c r="BB2490" s="50"/>
      <x:c r="BC2490" s="50"/>
      <x:c r="BD2490" s="50"/>
    </x:row>
    <x:row r="2491">
      <x:c r="A2491" s="50" t="n">
        <x:v>2490</x:v>
      </x:c>
      <x:c r="B2491" s="50" t="str">
        <x:v>6222</x:v>
      </x:c>
      <x:c r="C2491" s="50" t="str">
        <x:v>6222.T</x:v>
      </x:c>
      <x:c r="D2491" s="50" t="str">
        <x:v>SHIMA SEIKI MFG.,LTD.</x:v>
      </x:c>
      <x:c r="E2491" s="50" t="str">
        <x:v>Prime Market (Domestic)</x:v>
      </x:c>
      <x:c r="F2491" s="50" t="str">
        <x:v>Machinery</x:v>
      </x:c>
      <x:c r="G2491" s="51" t="n">
        <x:v>24489</x:v>
      </x:c>
      <x:c r="H2491" s="51" t="n">
        <x:v>30998</x:v>
      </x:c>
      <x:c r="I2491" s="51" t="n">
        <x:v>37886</x:v>
      </x:c>
      <x:c r="J2491" s="51" t="n">
        <x:v>35910</x:v>
      </x:c>
      <x:c r="K2491" s="51" t="n">
        <x:v>32520</x:v>
      </x:c>
      <x:c r="L2491" s="52" t="n">
        <x:f>IFERROR(H2491/G2491-1,"")</x:f>
        <x:v>0.2657928049328271</x:v>
      </x:c>
      <x:c r="M2491" s="52" t="n">
        <x:f>IFERROR(I2491/H2491-1,"")</x:f>
        <x:v>0.22220788437963734</x:v>
      </x:c>
      <x:c r="N2491" s="52" t="n">
        <x:f>IFERROR(J2491/I2491-1,"")</x:f>
        <x:v>-0.052156469408224715</x:v>
      </x:c>
      <x:c r="O2491" s="52" t="n">
        <x:f>IFERROR(K2491/J2491-1,"")</x:f>
        <x:v>-0.09440267335004182</x:v>
      </x:c>
      <x:c r="P2491" s="52" t="n">
        <x:f>IFERROR((K2491/G2491)^(1/4)-1,"")</x:f>
        <x:v>0.073482259001312</x:v>
      </x:c>
      <x:c r="Q2491" s="51" t="n">
        <x:v>-11914</x:v>
      </x:c>
      <x:c r="R2491" s="52" t="n">
        <x:f>IFERROR(Q2491/K2491,"")</x:f>
        <x:v>-0.3663591635916359</x:v>
      </x:c>
      <x:c r="S2491" s="53" t="n">
        <x:v>33208</x:v>
      </x:c>
      <x:c r="T2491" s="50" t="str">
        <x:v>EDINET_company_history</x:v>
      </x:c>
      <x:c r="U2491" s="50" t="str">
        <x:v>日本マスタートラスト信託銀行株式会社（信託口）</x:v>
      </x:c>
      <x:c r="V2491" s="54" t="n">
        <x:v>0.1035</x:v>
      </x:c>
      <x:c r="W2491" s="50" t="str">
        <x:v>島 三 博</x:v>
      </x:c>
      <x:c r="X2491" s="50" t="b">
        <x:f>AND(COUNT(L2491:O2491)=4,L2491&gt;='設定'!$B$6,M2491&gt;='設定'!$B$6,N2491&gt;='設定'!$B$6,O2491&gt;='設定'!$B$6)</x:f>
        <x:v>0</x:v>
      </x:c>
      <x:c r="Y2491" s="50" t="b">
        <x:f>AND(COUNT(G2491:K2491)=5,P2491&gt;='設定'!$B$7)</x:f>
        <x:v>0</x:v>
      </x:c>
      <x:c r="Z2491" s="50" t="b">
        <x:f>AND(ISNUMBER(R2491),R2491&gt;='設定'!$B$8)</x:f>
        <x:v>0</x:v>
      </x:c>
      <x:c r="AA2491" s="50" t="b">
        <x:f>AND(ISNUMBER(S2491),S2491&gt;=DATE(YEAR('設定'!$B$10)-'設定'!$B$9,MONTH('設定'!$B$10),DAY('設定'!$B$10)))</x:f>
        <x:v>0</x:v>
      </x:c>
      <x:c r="AB2491" s="55" t="b">
        <x:v>0</x:v>
      </x:c>
      <x:c r="AC2491" s="55" t="b">
        <x:v>0</x:v>
      </x:c>
      <x:c r="AD2491" s="50" t="n">
        <x:f>IF(X2491,1,0)+IF(Z2491,1,0)+IF(AA2491,1,0)+IF(AB2491,1,0)</x:f>
        <x:v>0</x:v>
      </x:c>
      <x:c r="AE2491" s="50" t="n">
        <x:f>IF(Y2491,1,0)+IF(Z2491,1,0)+IF(AA2491,1,0)+IF(AB2491,1,0)</x:f>
        <x:v>0</x:v>
      </x:c>
      <x:c r="AF2491" s="50" t="n">
        <x:f>IF(Y2491,1,0)+IF(Z2491,1,0)+IF(AA2491,1,0)+IF(AC2491,1,0)</x:f>
        <x:v>0</x:v>
      </x:c>
      <x:c r="AG2491" s="53" t="n">
        <x:v>44348</x:v>
      </x:c>
      <x:c r="AH2491" s="50" t="str">
        <x:v>S100W7CP</x:v>
      </x:c>
      <x:c r="AI2491" s="50" t="str">
        <x:v>NetSalesSummaryOfBusinessResults</x:v>
      </x:c>
      <x:c r="AJ2491" s="50" t="str">
        <x:v>OperatingIncome</x:v>
      </x:c>
      <x:c r="AK2491" s="53" t="n">
        <x:v>45747</x:v>
      </x:c>
      <x:c r="AL2491" s="50" t="str">
        <x:v>365/365/365/366/365</x:v>
      </x:c>
      <x:c r="AM2491" s="51" t="n">
        <x:v>34518300</x:v>
      </x:c>
      <x:c r="AN2491" s="51" t="n">
        <x:v>927</x:v>
      </x:c>
      <x:c r="AO2491" s="51" t="n">
        <x:f>IFERROR(AM2491*AN2491,"")</x:f>
        <x:v>31998464100</x:v>
      </x:c>
      <x:c r="AP2491" s="56" t="n">
        <x:f>IFERROR(AO2491/(K2491*1000000),"")</x:f>
        <x:v>0.983962610701107</x:v>
      </x:c>
      <x:c r="AQ2491" s="57" t="n">
        <x:v>207372591.66666663</x:v>
      </x:c>
      <x:c r="AR2491" s="52" t="n">
        <x:v>0.344640170053787</x:v>
      </x:c>
      <x:c r="AS2491" s="52" t="n">
        <x:v>-0.704025100639792</x:v>
      </x:c>
      <x:c r="AT2491" s="55" t="b">
        <x:v>0</x:v>
      </x:c>
      <x:c r="AU2491" s="50" t="str">
        <x:v>repeated_negative_operating_cf</x:v>
      </x:c>
      <x:c r="AV2491" s="58" t="n">
        <x:v>-0.1123586572352666</x:v>
      </x:c>
      <x:c r="AW2491" s="50" t="n">
        <x:v>2670</x:v>
      </x:c>
      <x:c r="AX2491" s="50" t="str">
        <x:v>Future Moat</x:v>
      </x:c>
      <x:c r="AY2491" s="50" t="str">
        <x:v>既存適格性フィルター不通過: repeated_negative_operating_cf / ローカル5年最大下落率-60%以下</x:v>
      </x:c>
      <x:c r="AZ2491" s="59" t="str">
        <x:v>2025-06-27 09:39</x:v>
      </x:c>
      <x:c r="BA2491" s="53" t="n">
        <x:v>33208</x:v>
      </x:c>
      <x:c r="BB2491" s="50"/>
      <x:c r="BC2491" s="50"/>
      <x:c r="BD2491" s="50" t="str">
        <x:v>TOPIX Small 1</x:v>
      </x:c>
    </x:row>
    <x:row r="2492">
      <x:c r="A2492" s="50" t="n">
        <x:v>2491</x:v>
      </x:c>
      <x:c r="B2492" s="50" t="str">
        <x:v>9033</x:v>
      </x:c>
      <x:c r="C2492" s="50" t="str">
        <x:v>9033.T</x:v>
      </x:c>
      <x:c r="D2492" s="50" t="str">
        <x:v>Hiroshima Electric Railway Co.,Ltd.</x:v>
      </x:c>
      <x:c r="E2492" s="50" t="str">
        <x:v>Standard Market(Domestic)</x:v>
      </x:c>
      <x:c r="F2492" s="50" t="str">
        <x:v>Land Transportation</x:v>
      </x:c>
      <x:c r="G2492" s="51" t="n">
        <x:v>25409</x:v>
      </x:c>
      <x:c r="H2492" s="51" t="n">
        <x:v>27395</x:v>
      </x:c>
      <x:c r="I2492" s="51" t="n">
        <x:v>27450</x:v>
      </x:c>
      <x:c r="J2492" s="51" t="n">
        <x:v>30466</x:v>
      </x:c>
      <x:c r="K2492" s="51" t="n">
        <x:v>33709</x:v>
      </x:c>
      <x:c r="L2492" s="52" t="n">
        <x:f>IFERROR(H2492/G2492-1,"")</x:f>
        <x:v>0.07816128143571177</x:v>
      </x:c>
      <x:c r="M2492" s="52" t="n">
        <x:f>IFERROR(I2492/H2492-1,"")</x:f>
        <x:v>0.0020076656324146125</x:v>
      </x:c>
      <x:c r="N2492" s="52" t="n">
        <x:f>IFERROR(J2492/I2492-1,"")</x:f>
        <x:v>0.10987249544626598</x:v>
      </x:c>
      <x:c r="O2492" s="52" t="n">
        <x:f>IFERROR(K2492/J2492-1,"")</x:f>
        <x:v>0.1064465305586555</x:v>
      </x:c>
      <x:c r="P2492" s="52" t="n">
        <x:f>IFERROR((K2492/G2492)^(1/4)-1,"")</x:f>
        <x:v>0.073222017934782</x:v>
      </x:c>
      <x:c r="Q2492" s="51" t="n">
        <x:v>-1419</x:v>
      </x:c>
      <x:c r="R2492" s="52" t="n">
        <x:f>IFERROR(Q2492/K2492,"")</x:f>
        <x:v>-0.04209558278204634</x:v>
      </x:c>
      <x:c r="S2492" s="53" t="n">
        <x:v>18050</x:v>
      </x:c>
      <x:c r="T2492" s="50" t="str">
        <x:v>EDINET_company_history</x:v>
      </x:c>
      <x:c r="U2492" s="50" t="str">
        <x:v>広島日野自動車株式会社</x:v>
      </x:c>
      <x:c r="V2492" s="54" t="n">
        <x:v>0.0385</x:v>
      </x:c>
      <x:c r="W2492" s="50" t="str">
        <x:v>椋 田 昌 夫 / 仮 井 康 裕</x:v>
      </x:c>
      <x:c r="X2492" s="50" t="b">
        <x:f>AND(COUNT(L2492:O2492)=4,L2492&gt;='設定'!$B$6,M2492&gt;='設定'!$B$6,N2492&gt;='設定'!$B$6,O2492&gt;='設定'!$B$6)</x:f>
        <x:v>0</x:v>
      </x:c>
      <x:c r="Y2492" s="50" t="b">
        <x:f>AND(COUNT(G2492:K2492)=5,P2492&gt;='設定'!$B$7)</x:f>
        <x:v>0</x:v>
      </x:c>
      <x:c r="Z2492" s="50" t="b">
        <x:f>AND(ISNUMBER(R2492),R2492&gt;='設定'!$B$8)</x:f>
        <x:v>0</x:v>
      </x:c>
      <x:c r="AA2492" s="50" t="b">
        <x:f>AND(ISNUMBER(S2492),S2492&gt;=DATE(YEAR('設定'!$B$10)-'設定'!$B$9,MONTH('設定'!$B$10),DAY('設定'!$B$10)))</x:f>
        <x:v>0</x:v>
      </x:c>
      <x:c r="AB2492" s="55" t="b">
        <x:v>0</x:v>
      </x:c>
      <x:c r="AC2492" s="55" t="b">
        <x:v>0</x:v>
      </x:c>
      <x:c r="AD2492" s="50" t="n">
        <x:f>IF(X2492,1,0)+IF(Z2492,1,0)+IF(AA2492,1,0)+IF(AB2492,1,0)</x:f>
        <x:v>0</x:v>
      </x:c>
      <x:c r="AE2492" s="50" t="n">
        <x:f>IF(Y2492,1,0)+IF(Z2492,1,0)+IF(AA2492,1,0)+IF(AB2492,1,0)</x:f>
        <x:v>0</x:v>
      </x:c>
      <x:c r="AF2492" s="50" t="n">
        <x:f>IF(Y2492,1,0)+IF(Z2492,1,0)+IF(AA2492,1,0)+IF(AC2492,1,0)</x:f>
        <x:v>0</x:v>
      </x:c>
      <x:c r="AG2492" s="53" t="n">
        <x:v>44348</x:v>
      </x:c>
      <x:c r="AH2492" s="50" t="str">
        <x:v>S100W5O2</x:v>
      </x:c>
      <x:c r="AI2492" s="50" t="str">
        <x:v>OperatingRevenue1SummaryOfBusinessResults</x:v>
      </x:c>
      <x:c r="AJ2492" s="50" t="str">
        <x:v>OperatingIncome</x:v>
      </x:c>
      <x:c r="AK2492" s="53" t="n">
        <x:v>45747</x:v>
      </x:c>
      <x:c r="AL2492" s="50" t="str">
        <x:v>365/365/365/366/365</x:v>
      </x:c>
      <x:c r="AM2492" s="51" t="n">
        <x:v>30382800</x:v>
      </x:c>
      <x:c r="AN2492" s="51" t="n">
        <x:v>615</x:v>
      </x:c>
      <x:c r="AO2492" s="51" t="n">
        <x:f>IFERROR(AM2492*AN2492,"")</x:f>
        <x:v>18685422000</x:v>
      </x:c>
      <x:c r="AP2492" s="56" t="n">
        <x:f>IFERROR(AO2492/(K2492*1000000),"")</x:f>
        <x:v>0.5543155240440238</x:v>
      </x:c>
      <x:c r="AQ2492" s="57" t="n">
        <x:v>9041950</x:v>
      </x:c>
      <x:c r="AR2492" s="52" t="n">
        <x:v>0.1119310799164668</x:v>
      </x:c>
      <x:c r="AS2492" s="52" t="n">
        <x:v>-0.375464637433245</x:v>
      </x:c>
      <x:c r="AT2492" s="55" t="b">
        <x:v>0</x:v>
      </x:c>
      <x:c r="AU2492" s="50" t="str">
        <x:v>low_liquidity</x:v>
      </x:c>
      <x:c r="AV2492" s="58" t="n">
        <x:v>0.0918549683451042</x:v>
      </x:c>
      <x:c r="AW2492" s="50" t="n">
        <x:v>1281</x:v>
      </x:c>
      <x:c r="AX2492" s="50" t="str">
        <x:v>Discovery</x:v>
      </x:c>
      <x:c r="AY2492" s="50" t="str">
        <x:v>既存適格性フィルター不通過: low_liquidity / 60日平均売買代金2,000万円未満</x:v>
      </x:c>
      <x:c r="AZ2492" s="59" t="str">
        <x:v>2025-06-25 14:31</x:v>
      </x:c>
      <x:c r="BA2492" s="53" t="n">
        <x:v>18050</x:v>
      </x:c>
      <x:c r="BB2492" s="50"/>
      <x:c r="BC2492" s="50"/>
      <x:c r="BD2492" s="50"/>
    </x:row>
    <x:row r="2493">
      <x:c r="A2493" s="50" t="n">
        <x:v>2492</x:v>
      </x:c>
      <x:c r="B2493" s="50" t="str">
        <x:v>3143</x:v>
      </x:c>
      <x:c r="C2493" s="50" t="str">
        <x:v>3143.T</x:v>
      </x:c>
      <x:c r="D2493" s="50" t="str">
        <x:v>O'will Corporation</x:v>
      </x:c>
      <x:c r="E2493" s="50" t="str">
        <x:v>Standard Market(Domestic)</x:v>
      </x:c>
      <x:c r="F2493" s="50" t="str">
        <x:v>Wholesale Trade</x:v>
      </x:c>
      <x:c r="G2493" s="51" t="n">
        <x:v>29527.372</x:v>
      </x:c>
      <x:c r="H2493" s="51" t="n">
        <x:v>28312.984</x:v>
      </x:c>
      <x:c r="I2493" s="51" t="n">
        <x:v>31255.516</x:v>
      </x:c>
      <x:c r="J2493" s="51" t="n">
        <x:v>31775.239</x:v>
      </x:c>
      <x:c r="K2493" s="51" t="n">
        <x:v>39156.014</x:v>
      </x:c>
      <x:c r="L2493" s="52" t="n">
        <x:f>IFERROR(H2493/G2493-1,"")</x:f>
        <x:v>-0.04112753414018688</x:v>
      </x:c>
      <x:c r="M2493" s="52" t="n">
        <x:f>IFERROR(I2493/H2493-1,"")</x:f>
        <x:v>0.10392871341289922</x:v>
      </x:c>
      <x:c r="N2493" s="52" t="n">
        <x:f>IFERROR(J2493/I2493-1,"")</x:f>
        <x:v>0.01662820092299877</x:v>
      </x:c>
      <x:c r="O2493" s="52" t="n">
        <x:f>IFERROR(K2493/J2493-1,"")</x:f>
        <x:v>0.23228070762898123</x:v>
      </x:c>
      <x:c r="P2493" s="52" t="n">
        <x:f>IFERROR((K2493/G2493)^(1/4)-1,"")</x:f>
        <x:v>0.0731079687594054</x:v>
      </x:c>
      <x:c r="Q2493" s="51" t="n">
        <x:v>1162.943</x:v>
      </x:c>
      <x:c r="R2493" s="52" t="n">
        <x:f>IFERROR(Q2493/K2493,"")</x:f>
        <x:v>0.029700239661779666</x:v>
      </x:c>
      <x:c r="S2493" s="53" t="n">
        <x:v>39753</x:v>
      </x:c>
      <x:c r="T2493" s="50" t="str">
        <x:v>EDINET_company_history</x:v>
      </x:c>
      <x:c r="U2493" s="50" t="str">
        <x:v>株式会社ビアンナ</x:v>
      </x:c>
      <x:c r="V2493" s="54" t="n">
        <x:v>0.1035</x:v>
      </x:c>
      <x:c r="W2493" s="50" t="str">
        <x:v>小 口 英 噐 / 伊 達 一 紀</x:v>
      </x:c>
      <x:c r="X2493" s="50" t="b">
        <x:f>AND(COUNT(L2493:O2493)=4,L2493&gt;='設定'!$B$6,M2493&gt;='設定'!$B$6,N2493&gt;='設定'!$B$6,O2493&gt;='設定'!$B$6)</x:f>
        <x:v>0</x:v>
      </x:c>
      <x:c r="Y2493" s="50" t="b">
        <x:f>AND(COUNT(G2493:K2493)=5,P2493&gt;='設定'!$B$7)</x:f>
        <x:v>0</x:v>
      </x:c>
      <x:c r="Z2493" s="50" t="b">
        <x:f>AND(ISNUMBER(R2493),R2493&gt;='設定'!$B$8)</x:f>
        <x:v>0</x:v>
      </x:c>
      <x:c r="AA2493" s="50" t="b">
        <x:f>AND(ISNUMBER(S2493),S2493&gt;=DATE(YEAR('設定'!$B$10)-'設定'!$B$9,MONTH('設定'!$B$10),DAY('設定'!$B$10)))</x:f>
        <x:v>0</x:v>
      </x:c>
      <x:c r="AB2493" s="55" t="b">
        <x:v>0</x:v>
      </x:c>
      <x:c r="AC2493" s="55" t="b">
        <x:v>0</x:v>
      </x:c>
      <x:c r="AD2493" s="50" t="n">
        <x:f>IF(X2493,1,0)+IF(Z2493,1,0)+IF(AA2493,1,0)+IF(AB2493,1,0)</x:f>
        <x:v>0</x:v>
      </x:c>
      <x:c r="AE2493" s="50" t="n">
        <x:f>IF(Y2493,1,0)+IF(Z2493,1,0)+IF(AA2493,1,0)+IF(AB2493,1,0)</x:f>
        <x:v>0</x:v>
      </x:c>
      <x:c r="AF2493" s="50" t="n">
        <x:f>IF(Y2493,1,0)+IF(Z2493,1,0)+IF(AA2493,1,0)+IF(AC2493,1,0)</x:f>
        <x:v>0</x:v>
      </x:c>
      <x:c r="AG2493" s="53" t="n">
        <x:v>44348</x:v>
      </x:c>
      <x:c r="AH2493" s="50" t="str">
        <x:v>S100W4KR</x:v>
      </x:c>
      <x:c r="AI2493" s="50" t="str">
        <x:v>NetSalesSummaryOfBusinessResults</x:v>
      </x:c>
      <x:c r="AJ2493" s="50" t="str">
        <x:v>OperatingIncome</x:v>
      </x:c>
      <x:c r="AK2493" s="53" t="n">
        <x:v>45747</x:v>
      </x:c>
      <x:c r="AL2493" s="50" t="str">
        <x:v>365/365/365/366/365</x:v>
      </x:c>
      <x:c r="AM2493" s="51" t="n">
        <x:v>2994700</x:v>
      </x:c>
      <x:c r="AN2493" s="51" t="n">
        <x:v>646</x:v>
      </x:c>
      <x:c r="AO2493" s="51" t="n">
        <x:f>IFERROR(AM2493*AN2493,"")</x:f>
        <x:v>1934576200</x:v>
      </x:c>
      <x:c r="AP2493" s="56" t="n">
        <x:f>IFERROR(AO2493/(K2493*1000000),"")</x:f>
        <x:v>0.049406872722029364</x:v>
      </x:c>
      <x:c r="AQ2493" s="57" t="n">
        <x:v>9028146.666666666</x:v>
      </x:c>
      <x:c r="AR2493" s="52" t="n">
        <x:v>0.2659707855611068</x:v>
      </x:c>
      <x:c r="AS2493" s="52" t="n">
        <x:v>-0.2303370755767658</x:v>
      </x:c>
      <x:c r="AT2493" s="55" t="b">
        <x:v>0</x:v>
      </x:c>
      <x:c r="AU2493" s="50" t="str">
        <x:v>low_liquidity</x:v>
      </x:c>
      <x:c r="AV2493" s="58" t="n">
        <x:v>-0.0301998670000636</x:v>
      </x:c>
      <x:c r="AW2493" s="50" t="n">
        <x:v>2116</x:v>
      </x:c>
      <x:c r="AX2493" s="50" t="str">
        <x:v>Transformation Moat</x:v>
      </x:c>
      <x:c r="AY2493" s="50" t="str">
        <x:v>既存適格性フィルター不通過: low_liquidity / 60日平均売買代金2,000万円未満</x:v>
      </x:c>
      <x:c r="AZ2493" s="59" t="str">
        <x:v>2025-06-25 10:16</x:v>
      </x:c>
      <x:c r="BA2493" s="53" t="n">
        <x:v>39753</x:v>
      </x:c>
      <x:c r="BB2493" s="50"/>
      <x:c r="BC2493" s="50"/>
      <x:c r="BD2493" s="50"/>
    </x:row>
    <x:row r="2494">
      <x:c r="A2494" s="50" t="n">
        <x:v>2493</x:v>
      </x:c>
      <x:c r="B2494" s="50" t="str">
        <x:v>7972</x:v>
      </x:c>
      <x:c r="C2494" s="50" t="str">
        <x:v>7972.T</x:v>
      </x:c>
      <x:c r="D2494" s="50" t="str">
        <x:v>ITOKI CORPORATION</x:v>
      </x:c>
      <x:c r="E2494" s="50" t="str">
        <x:v>Prime Market (Domestic)</x:v>
      </x:c>
      <x:c r="F2494" s="50" t="str">
        <x:v>Other Products</x:v>
      </x:c>
      <x:c r="G2494" s="51" t="n">
        <x:v>115905</x:v>
      </x:c>
      <x:c r="H2494" s="51" t="n">
        <x:v>123324</x:v>
      </x:c>
      <x:c r="I2494" s="51" t="n">
        <x:v>132985</x:v>
      </x:c>
      <x:c r="J2494" s="51" t="n">
        <x:v>138460</x:v>
      </x:c>
      <x:c r="K2494" s="51" t="n">
        <x:v>153682</x:v>
      </x:c>
      <x:c r="L2494" s="52" t="n">
        <x:f>IFERROR(H2494/G2494-1,"")</x:f>
        <x:v>0.06400931797592846</x:v>
      </x:c>
      <x:c r="M2494" s="52" t="n">
        <x:f>IFERROR(I2494/H2494-1,"")</x:f>
        <x:v>0.0783383607408128</x:v>
      </x:c>
      <x:c r="N2494" s="52" t="n">
        <x:f>IFERROR(J2494/I2494-1,"")</x:f>
        <x:v>0.041170056773320196</x:v>
      </x:c>
      <x:c r="O2494" s="52" t="n">
        <x:f>IFERROR(K2494/J2494-1,"")</x:f>
        <x:v>0.10993788819875783</x:v>
      </x:c>
      <x:c r="P2494" s="52" t="n">
        <x:f>IFERROR((K2494/G2494)^(1/4)-1,"")</x:f>
        <x:v>0.0730753239664872</x:v>
      </x:c>
      <x:c r="Q2494" s="51" t="n">
        <x:v>13685</x:v>
      </x:c>
      <x:c r="R2494" s="52" t="n">
        <x:f>IFERROR(Q2494/K2494,"")</x:f>
        <x:v>0.08904751369711482</x:v>
      </x:c>
      <x:c r="S2494" s="53" t="n">
        <x:v>22890</x:v>
      </x:c>
      <x:c r="T2494" s="50" t="str">
        <x:v>EDINET_company_history</x:v>
      </x:c>
      <x:c r="U2494" s="50" t="str">
        <x:v>日本マスタートラスト信託銀行㈱（信託口）</x:v>
      </x:c>
      <x:c r="V2494" s="54" t="n">
        <x:v>0.1395</x:v>
      </x:c>
      <x:c r="W2494" s="50" t="str">
        <x:v>山田 匡通 / 湊 宏司</x:v>
      </x:c>
      <x:c r="X2494" s="50" t="b">
        <x:f>AND(COUNT(L2494:O2494)=4,L2494&gt;='設定'!$B$6,M2494&gt;='設定'!$B$6,N2494&gt;='設定'!$B$6,O2494&gt;='設定'!$B$6)</x:f>
        <x:v>0</x:v>
      </x:c>
      <x:c r="Y2494" s="50" t="b">
        <x:f>AND(COUNT(G2494:K2494)=5,P2494&gt;='設定'!$B$7)</x:f>
        <x:v>0</x:v>
      </x:c>
      <x:c r="Z2494" s="50" t="b">
        <x:f>AND(ISNUMBER(R2494),R2494&gt;='設定'!$B$8)</x:f>
        <x:v>0</x:v>
      </x:c>
      <x:c r="AA2494" s="50" t="b">
        <x:f>AND(ISNUMBER(S2494),S2494&gt;=DATE(YEAR('設定'!$B$10)-'設定'!$B$9,MONTH('設定'!$B$10),DAY('設定'!$B$10)))</x:f>
        <x:v>0</x:v>
      </x:c>
      <x:c r="AB2494" s="55" t="b">
        <x:v>0</x:v>
      </x:c>
      <x:c r="AC2494" s="55" t="b">
        <x:v>0</x:v>
      </x:c>
      <x:c r="AD2494" s="50" t="n">
        <x:f>IF(X2494,1,0)+IF(Z2494,1,0)+IF(AA2494,1,0)+IF(AB2494,1,0)</x:f>
        <x:v>0</x:v>
      </x:c>
      <x:c r="AE2494" s="50" t="n">
        <x:f>IF(Y2494,1,0)+IF(Z2494,1,0)+IF(AA2494,1,0)+IF(AB2494,1,0)</x:f>
        <x:v>0</x:v>
      </x:c>
      <x:c r="AF2494" s="50" t="n">
        <x:f>IF(Y2494,1,0)+IF(Z2494,1,0)+IF(AA2494,1,0)+IF(AC2494,1,0)</x:f>
        <x:v>0</x:v>
      </x:c>
      <x:c r="AG2494" s="53" t="n">
        <x:v>44348</x:v>
      </x:c>
      <x:c r="AH2494" s="50" t="str">
        <x:v>S100XRIU</x:v>
      </x:c>
      <x:c r="AI2494" s="50" t="str">
        <x:v>NetSalesSummaryOfBusinessResults</x:v>
      </x:c>
      <x:c r="AJ2494" s="50" t="str">
        <x:v>OperatingIncome</x:v>
      </x:c>
      <x:c r="AK2494" s="53" t="n">
        <x:v>46022</x:v>
      </x:c>
      <x:c r="AL2494" s="50" t="str">
        <x:v>365/365/365/366/365</x:v>
      </x:c>
      <x:c r="AM2494" s="51" t="n">
        <x:v>49407950</x:v>
      </x:c>
      <x:c r="AN2494" s="51" t="n">
        <x:v>2522</x:v>
      </x:c>
      <x:c r="AO2494" s="51" t="n">
        <x:f>IFERROR(AM2494*AN2494,"")</x:f>
        <x:v>124606849900</x:v>
      </x:c>
      <x:c r="AP2494" s="56" t="n">
        <x:f>IFERROR(AO2494/(K2494*1000000),"")</x:f>
        <x:v>0.8108096582553584</x:v>
      </x:c>
      <x:c r="AQ2494" s="57" t="n">
        <x:v>710911855</x:v>
      </x:c>
      <x:c r="AR2494" s="52" t="n">
        <x:v>0.3994430785858411</x:v>
      </x:c>
      <x:c r="AS2494" s="52" t="n">
        <x:v>-0.4676878978520642</x:v>
      </x:c>
      <x:c r="AT2494" s="55" t="b">
        <x:v>1</x:v>
      </x:c>
      <x:c r="AU2494" s="50"/>
      <x:c r="AV2494" s="58" t="n">
        <x:v>-0.0764056907186904</x:v>
      </x:c>
      <x:c r="AW2494" s="50" t="n">
        <x:v>2449</x:v>
      </x:c>
      <x:c r="AX2494" s="50" t="str">
        <x:v>Transformation Moat</x:v>
      </x:c>
      <x:c r="AY2494" s="50" t="str">
        <x:v>目立つ機械的警告なし（定性確認は別途必要）</x:v>
      </x:c>
      <x:c r="AZ2494" s="59" t="str">
        <x:v>2026-03-18 15:30</x:v>
      </x:c>
      <x:c r="BA2494" s="53" t="n">
        <x:v>22890</x:v>
      </x:c>
      <x:c r="BB2494" s="50"/>
      <x:c r="BC2494" s="50"/>
      <x:c r="BD2494" s="50" t="str">
        <x:v>TOPIX Small 1</x:v>
      </x:c>
    </x:row>
    <x:row r="2495">
      <x:c r="A2495" s="50" t="n">
        <x:v>2494</x:v>
      </x:c>
      <x:c r="B2495" s="50" t="str">
        <x:v>9536</x:v>
      </x:c>
      <x:c r="C2495" s="50" t="str">
        <x:v>9536.T</x:v>
      </x:c>
      <x:c r="D2495" s="50" t="str">
        <x:v>SAIBU GAS HOLDINGS CO.,LTD.</x:v>
      </x:c>
      <x:c r="E2495" s="50" t="str">
        <x:v>Prime Market (Domestic)</x:v>
      </x:c>
      <x:c r="F2495" s="50" t="str">
        <x:v>Electric Power and Gas</x:v>
      </x:c>
      <x:c r="G2495" s="51" t="n">
        <x:v>191993</x:v>
      </x:c>
      <x:c r="H2495" s="51" t="n">
        <x:v>215273</x:v>
      </x:c>
      <x:c r="I2495" s="51" t="n">
        <x:v>266319</x:v>
      </x:c>
      <x:c r="J2495" s="51" t="n">
        <x:v>256328</x:v>
      </x:c>
      <x:c r="K2495" s="51" t="n">
        <x:v>254442</x:v>
      </x:c>
      <x:c r="L2495" s="52" t="n">
        <x:f>IFERROR(H2495/G2495-1,"")</x:f>
        <x:v>0.12125442073408932</x:v>
      </x:c>
      <x:c r="M2495" s="52" t="n">
        <x:f>IFERROR(I2495/H2495-1,"")</x:f>
        <x:v>0.2371221658080669</x:v>
      </x:c>
      <x:c r="N2495" s="52" t="n">
        <x:f>IFERROR(J2495/I2495-1,"")</x:f>
        <x:v>-0.03751516039035896</x:v>
      </x:c>
      <x:c r="O2495" s="52" t="n">
        <x:f>IFERROR(K2495/J2495-1,"")</x:f>
        <x:v>-0.0073577603695265115</x:v>
      </x:c>
      <x:c r="P2495" s="52" t="n">
        <x:f>IFERROR((K2495/G2495)^(1/4)-1,"")</x:f>
        <x:v>0.07294102539761504</x:v>
      </x:c>
      <x:c r="Q2495" s="51" t="n">
        <x:v>10530</x:v>
      </x:c>
      <x:c r="R2495" s="52" t="n">
        <x:f>IFERROR(Q2495/K2495,"")</x:f>
        <x:v>0.04138467705803287</x:v>
      </x:c>
      <x:c r="S2495" s="53" t="n">
        <x:v>18050</x:v>
      </x:c>
      <x:c r="T2495" s="50" t="str">
        <x:v>EDINET_company_history</x:v>
      </x:c>
      <x:c r="U2495" s="50" t="str">
        <x:v>日本マスタートラスト信託銀行株式会社（信託口）</x:v>
      </x:c>
      <x:c r="V2495" s="54" t="n">
        <x:v>0.0784</x:v>
      </x:c>
      <x:c r="W2495" s="50" t="str">
        <x:v>道 永 幸 典 / 加 藤 卓 二</x:v>
      </x:c>
      <x:c r="X2495" s="50" t="b">
        <x:f>AND(COUNT(L2495:O2495)=4,L2495&gt;='設定'!$B$6,M2495&gt;='設定'!$B$6,N2495&gt;='設定'!$B$6,O2495&gt;='設定'!$B$6)</x:f>
        <x:v>0</x:v>
      </x:c>
      <x:c r="Y2495" s="50" t="b">
        <x:f>AND(COUNT(G2495:K2495)=5,P2495&gt;='設定'!$B$7)</x:f>
        <x:v>0</x:v>
      </x:c>
      <x:c r="Z2495" s="50" t="b">
        <x:f>AND(ISNUMBER(R2495),R2495&gt;='設定'!$B$8)</x:f>
        <x:v>0</x:v>
      </x:c>
      <x:c r="AA2495" s="50" t="b">
        <x:f>AND(ISNUMBER(S2495),S2495&gt;=DATE(YEAR('設定'!$B$10)-'設定'!$B$9,MONTH('設定'!$B$10),DAY('設定'!$B$10)))</x:f>
        <x:v>0</x:v>
      </x:c>
      <x:c r="AB2495" s="55" t="b">
        <x:v>0</x:v>
      </x:c>
      <x:c r="AC2495" s="55" t="b">
        <x:v>0</x:v>
      </x:c>
      <x:c r="AD2495" s="50" t="n">
        <x:f>IF(X2495,1,0)+IF(Z2495,1,0)+IF(AA2495,1,0)+IF(AB2495,1,0)</x:f>
        <x:v>0</x:v>
      </x:c>
      <x:c r="AE2495" s="50" t="n">
        <x:f>IF(Y2495,1,0)+IF(Z2495,1,0)+IF(AA2495,1,0)+IF(AB2495,1,0)</x:f>
        <x:v>0</x:v>
      </x:c>
      <x:c r="AF2495" s="50" t="n">
        <x:f>IF(Y2495,1,0)+IF(Z2495,1,0)+IF(AA2495,1,0)+IF(AC2495,1,0)</x:f>
        <x:v>0</x:v>
      </x:c>
      <x:c r="AG2495" s="53" t="n">
        <x:v>44348</x:v>
      </x:c>
      <x:c r="AH2495" s="50" t="str">
        <x:v>S100W1IE</x:v>
      </x:c>
      <x:c r="AI2495" s="50" t="str">
        <x:v>NetSalesSummaryOfBusinessResults</x:v>
      </x:c>
      <x:c r="AJ2495" s="50" t="str">
        <x:v>OperatingIncome</x:v>
      </x:c>
      <x:c r="AK2495" s="53" t="n">
        <x:v>45747</x:v>
      </x:c>
      <x:c r="AL2495" s="50" t="str">
        <x:v>365/365/365/366/365</x:v>
      </x:c>
      <x:c r="AM2495" s="51" t="n">
        <x:v>37068067</x:v>
      </x:c>
      <x:c r="AN2495" s="51" t="n">
        <x:v>2197</x:v>
      </x:c>
      <x:c r="AO2495" s="51" t="n">
        <x:f>IFERROR(AM2495*AN2495,"")</x:f>
        <x:v>81438543199</x:v>
      </x:c>
      <x:c r="AP2495" s="56" t="n">
        <x:f>IFERROR(AO2495/(K2495*1000000),"")</x:f>
        <x:v>0.3200672184584306</x:v>
      </x:c>
      <x:c r="AQ2495" s="57" t="n">
        <x:v>266079590</x:v>
      </x:c>
      <x:c r="AR2495" s="52" t="n">
        <x:v>0.219355245543741</x:v>
      </x:c>
      <x:c r="AS2495" s="52" t="n">
        <x:v>-0.3495237420842183</x:v>
      </x:c>
      <x:c r="AT2495" s="55" t="b">
        <x:v>1</x:v>
      </x:c>
      <x:c r="AU2495" s="50"/>
      <x:c r="AV2495" s="58" t="n">
        <x:v>0.1559064372666442</x:v>
      </x:c>
      <x:c r="AW2495" s="50" t="n">
        <x:v>912</x:v>
      </x:c>
      <x:c r="AX2495" s="50" t="str">
        <x:v>Future Moat</x:v>
      </x:c>
      <x:c r="AY2495" s="50" t="str">
        <x:v>目立つ機械的警告なし（定性確認は別途必要）</x:v>
      </x:c>
      <x:c r="AZ2495" s="59" t="str">
        <x:v>2025-06-23 13:22</x:v>
      </x:c>
      <x:c r="BA2495" s="53" t="n">
        <x:v>18050</x:v>
      </x:c>
      <x:c r="BB2495" s="50"/>
      <x:c r="BC2495" s="50"/>
      <x:c r="BD2495" s="50" t="str">
        <x:v>TOPIX Small 2</x:v>
      </x:c>
    </x:row>
    <x:row r="2496">
      <x:c r="A2496" s="50" t="n">
        <x:v>2495</x:v>
      </x:c>
      <x:c r="B2496" s="50" t="str">
        <x:v>9470</x:v>
      </x:c>
      <x:c r="C2496" s="50" t="str">
        <x:v>9470.T</x:v>
      </x:c>
      <x:c r="D2496" s="50" t="str">
        <x:v>GAKKEN HOLDINGS CO.,LTD.</x:v>
      </x:c>
      <x:c r="E2496" s="50" t="str">
        <x:v>Prime Market (Domestic)</x:v>
      </x:c>
      <x:c r="F2496" s="50" t="str">
        <x:v>Information &amp; Communication</x:v>
      </x:c>
      <x:c r="G2496" s="51" t="n">
        <x:v>150288</x:v>
      </x:c>
      <x:c r="H2496" s="51" t="n">
        <x:v>156032</x:v>
      </x:c>
      <x:c r="I2496" s="51" t="n">
        <x:v>164116</x:v>
      </x:c>
      <x:c r="J2496" s="51" t="n">
        <x:v>185566</x:v>
      </x:c>
      <x:c r="K2496" s="51" t="n">
        <x:v>199119</x:v>
      </x:c>
      <x:c r="L2496" s="52" t="n">
        <x:f>IFERROR(H2496/G2496-1,"")</x:f>
        <x:v>0.038219951027360866</x:v>
      </x:c>
      <x:c r="M2496" s="52" t="n">
        <x:f>IFERROR(I2496/H2496-1,"")</x:f>
        <x:v>0.05180988515176366</x:v>
      </x:c>
      <x:c r="N2496" s="52" t="n">
        <x:f>IFERROR(J2496/I2496-1,"")</x:f>
        <x:v>0.13070023641814332</x:v>
      </x:c>
      <x:c r="O2496" s="52" t="n">
        <x:f>IFERROR(K2496/J2496-1,"")</x:f>
        <x:v>0.0730360087516031</x:v>
      </x:c>
      <x:c r="P2496" s="52" t="n">
        <x:f>IFERROR((K2496/G2496)^(1/4)-1,"")</x:f>
        <x:v>0.07286999464005683</x:v>
      </x:c>
      <x:c r="Q2496" s="51" t="n">
        <x:v>8237</x:v>
      </x:c>
      <x:c r="R2496" s="52" t="n">
        <x:f>IFERROR(Q2496/K2496,"")</x:f>
        <x:v>0.04136722261562181</x:v>
      </x:c>
      <x:c r="S2496" s="53" t="n">
        <x:v>30164</x:v>
      </x:c>
      <x:c r="T2496" s="50" t="str">
        <x:v>EDINET_company_history</x:v>
      </x:c>
      <x:c r="U2496" s="50" t="str">
        <x:v>公益財団法人古岡奨学会</x:v>
      </x:c>
      <x:c r="V2496" s="54" t="n">
        <x:v>0.1341</x:v>
      </x:c>
      <x:c r="W2496" s="50" t="str">
        <x:v>宮 原 博 昭 / 福 住 一 彦</x:v>
      </x:c>
      <x:c r="X2496" s="50" t="b">
        <x:f>AND(COUNT(L2496:O2496)=4,L2496&gt;='設定'!$B$6,M2496&gt;='設定'!$B$6,N2496&gt;='設定'!$B$6,O2496&gt;='設定'!$B$6)</x:f>
        <x:v>0</x:v>
      </x:c>
      <x:c r="Y2496" s="50" t="b">
        <x:f>AND(COUNT(G2496:K2496)=5,P2496&gt;='設定'!$B$7)</x:f>
        <x:v>0</x:v>
      </x:c>
      <x:c r="Z2496" s="50" t="b">
        <x:f>AND(ISNUMBER(R2496),R2496&gt;='設定'!$B$8)</x:f>
        <x:v>0</x:v>
      </x:c>
      <x:c r="AA2496" s="50" t="b">
        <x:f>AND(ISNUMBER(S2496),S2496&gt;=DATE(YEAR('設定'!$B$10)-'設定'!$B$9,MONTH('設定'!$B$10),DAY('設定'!$B$10)))</x:f>
        <x:v>0</x:v>
      </x:c>
      <x:c r="AB2496" s="55" t="b">
        <x:v>0</x:v>
      </x:c>
      <x:c r="AC2496" s="55" t="b">
        <x:v>0</x:v>
      </x:c>
      <x:c r="AD2496" s="50" t="n">
        <x:f>IF(X2496,1,0)+IF(Z2496,1,0)+IF(AA2496,1,0)+IF(AB2496,1,0)</x:f>
        <x:v>0</x:v>
      </x:c>
      <x:c r="AE2496" s="50" t="n">
        <x:f>IF(Y2496,1,0)+IF(Z2496,1,0)+IF(AA2496,1,0)+IF(AB2496,1,0)</x:f>
        <x:v>0</x:v>
      </x:c>
      <x:c r="AF2496" s="50" t="n">
        <x:f>IF(Y2496,1,0)+IF(Z2496,1,0)+IF(AA2496,1,0)+IF(AC2496,1,0)</x:f>
        <x:v>0</x:v>
      </x:c>
      <x:c r="AG2496" s="53" t="n">
        <x:v>44348</x:v>
      </x:c>
      <x:c r="AH2496" s="50" t="str">
        <x:v>S100XBI1</x:v>
      </x:c>
      <x:c r="AI2496" s="50" t="str">
        <x:v>NetSalesSummaryOfBusinessResults</x:v>
      </x:c>
      <x:c r="AJ2496" s="50" t="str">
        <x:v>OperatingIncome</x:v>
      </x:c>
      <x:c r="AK2496" s="53" t="n">
        <x:v>45930</x:v>
      </x:c>
      <x:c r="AL2496" s="50" t="str">
        <x:v>365/365/365/366/365</x:v>
      </x:c>
      <x:c r="AM2496" s="51" t="n">
        <x:v>41416132</x:v>
      </x:c>
      <x:c r="AN2496" s="51" t="n">
        <x:v>941</x:v>
      </x:c>
      <x:c r="AO2496" s="51" t="n">
        <x:f>IFERROR(AM2496*AN2496,"")</x:f>
        <x:v>38972580212</x:v>
      </x:c>
      <x:c r="AP2496" s="56" t="n">
        <x:f>IFERROR(AO2496/(K2496*1000000),"")</x:f>
        <x:v>0.19572506999332057</x:v>
      </x:c>
      <x:c r="AQ2496" s="57" t="n">
        <x:v>121937936.66666669</x:v>
      </x:c>
      <x:c r="AR2496" s="52" t="n">
        <x:v>0.2140492926499262</x:v>
      </x:c>
      <x:c r="AS2496" s="52" t="n">
        <x:v>-0.4161830040712297</x:v>
      </x:c>
      <x:c r="AT2496" s="55" t="b">
        <x:v>1</x:v>
      </x:c>
      <x:c r="AU2496" s="50"/>
      <x:c r="AV2496" s="58" t="n">
        <x:v>0.0965034928075666</x:v>
      </x:c>
      <x:c r="AW2496" s="50" t="n">
        <x:v>1261</x:v>
      </x:c>
      <x:c r="AX2496" s="50" t="str">
        <x:v>Future Moat</x:v>
      </x:c>
      <x:c r="AY2496" s="50" t="str">
        <x:v>目立つ機械的警告なし（定性確認は別途必要）</x:v>
      </x:c>
      <x:c r="AZ2496" s="59" t="str">
        <x:v>2025-12-18 16:35</x:v>
      </x:c>
      <x:c r="BA2496" s="53" t="n">
        <x:v>30164</x:v>
      </x:c>
      <x:c r="BB2496" s="50"/>
      <x:c r="BC2496" s="50"/>
      <x:c r="BD2496" s="50" t="str">
        <x:v>TOPIX Small 2</x:v>
      </x:c>
    </x:row>
    <x:row r="2497">
      <x:c r="A2497" s="50" t="n">
        <x:v>2496</x:v>
      </x:c>
      <x:c r="B2497" s="50" t="str">
        <x:v>2373</x:v>
      </x:c>
      <x:c r="C2497" s="50" t="str">
        <x:v>2373.T</x:v>
      </x:c>
      <x:c r="D2497" s="50" t="str">
        <x:v>CARE TWENTYONE CORPORATION</x:v>
      </x:c>
      <x:c r="E2497" s="50" t="str">
        <x:v>Standard Market(Domestic)</x:v>
      </x:c>
      <x:c r="F2497" s="50" t="str">
        <x:v>Services</x:v>
      </x:c>
      <x:c r="G2497" s="51" t="n">
        <x:v>36361.002</x:v>
      </x:c>
      <x:c r="H2497" s="51" t="n">
        <x:v>38398.128</x:v>
      </x:c>
      <x:c r="I2497" s="51" t="n">
        <x:v>41098.987</x:v>
      </x:c>
      <x:c r="J2497" s="51" t="n">
        <x:v>45396.768</x:v>
      </x:c>
      <x:c r="K2497" s="51" t="n">
        <x:v>48158.162</x:v>
      </x:c>
      <x:c r="L2497" s="52" t="n">
        <x:f>IFERROR(H2497/G2497-1,"")</x:f>
        <x:v>0.056025023732844126</x:v>
      </x:c>
      <x:c r="M2497" s="52" t="n">
        <x:f>IFERROR(I2497/H2497-1,"")</x:f>
        <x:v>0.07033829878373243</x:v>
      </x:c>
      <x:c r="N2497" s="52" t="n">
        <x:f>IFERROR(J2497/I2497-1,"")</x:f>
        <x:v>0.10457145817243618</x:v>
      </x:c>
      <x:c r="O2497" s="52" t="n">
        <x:f>IFERROR(K2497/J2497-1,"")</x:f>
        <x:v>0.060827986697202796</x:v>
      </x:c>
      <x:c r="P2497" s="52" t="n">
        <x:f>IFERROR((K2497/G2497)^(1/4)-1,"")</x:f>
        <x:v>0.07277468146614186</x:v>
      </x:c>
      <x:c r="Q2497" s="51" t="n">
        <x:v>784.942</x:v>
      </x:c>
      <x:c r="R2497" s="52" t="n">
        <x:f>IFERROR(Q2497/K2497,"")</x:f>
        <x:v>0.01629925162010959</x:v>
      </x:c>
      <x:c r="S2497" s="53" t="n">
        <x:v>37895</x:v>
      </x:c>
      <x:c r="T2497" s="50" t="str">
        <x:v>EDINET_company_history</x:v>
      </x:c>
      <x:c r="U2497" s="50" t="str">
        <x:v>株式会社浅科依田</x:v>
      </x:c>
      <x:c r="V2497" s="54" t="n">
        <x:v>0.2232</x:v>
      </x:c>
      <x:c r="W2497" s="50" t="str">
        <x:v>依田 平 / 依田 雅</x:v>
      </x:c>
      <x:c r="X2497" s="50" t="b">
        <x:f>AND(COUNT(L2497:O2497)=4,L2497&gt;='設定'!$B$6,M2497&gt;='設定'!$B$6,N2497&gt;='設定'!$B$6,O2497&gt;='設定'!$B$6)</x:f>
        <x:v>0</x:v>
      </x:c>
      <x:c r="Y2497" s="50" t="b">
        <x:f>AND(COUNT(G2497:K2497)=5,P2497&gt;='設定'!$B$7)</x:f>
        <x:v>0</x:v>
      </x:c>
      <x:c r="Z2497" s="50" t="b">
        <x:f>AND(ISNUMBER(R2497),R2497&gt;='設定'!$B$8)</x:f>
        <x:v>0</x:v>
      </x:c>
      <x:c r="AA2497" s="50" t="b">
        <x:f>AND(ISNUMBER(S2497),S2497&gt;=DATE(YEAR('設定'!$B$10)-'設定'!$B$9,MONTH('設定'!$B$10),DAY('設定'!$B$10)))</x:f>
        <x:v>0</x:v>
      </x:c>
      <x:c r="AB2497" s="55" t="b">
        <x:v>0</x:v>
      </x:c>
      <x:c r="AC2497" s="55" t="b">
        <x:v>0</x:v>
      </x:c>
      <x:c r="AD2497" s="50" t="n">
        <x:f>IF(X2497,1,0)+IF(Z2497,1,0)+IF(AA2497,1,0)+IF(AB2497,1,0)</x:f>
        <x:v>0</x:v>
      </x:c>
      <x:c r="AE2497" s="50" t="n">
        <x:f>IF(Y2497,1,0)+IF(Z2497,1,0)+IF(AA2497,1,0)+IF(AB2497,1,0)</x:f>
        <x:v>0</x:v>
      </x:c>
      <x:c r="AF2497" s="50" t="n">
        <x:f>IF(Y2497,1,0)+IF(Z2497,1,0)+IF(AA2497,1,0)+IF(AC2497,1,0)</x:f>
        <x:v>0</x:v>
      </x:c>
      <x:c r="AG2497" s="53" t="n">
        <x:v>44348</x:v>
      </x:c>
      <x:c r="AH2497" s="50" t="str">
        <x:v>S100XHNL</x:v>
      </x:c>
      <x:c r="AI2497" s="50" t="str">
        <x:v>NetSalesSummaryOfBusinessResults</x:v>
      </x:c>
      <x:c r="AJ2497" s="50" t="str">
        <x:v>OperatingIncome</x:v>
      </x:c>
      <x:c r="AK2497" s="53" t="n">
        <x:v>45961</x:v>
      </x:c>
      <x:c r="AL2497" s="50" t="str">
        <x:v>365/365/365/366/365</x:v>
      </x:c>
      <x:c r="AM2497" s="51" t="n">
        <x:v>13509800</x:v>
      </x:c>
      <x:c r="AN2497" s="51" t="n">
        <x:v>409</x:v>
      </x:c>
      <x:c r="AO2497" s="51" t="n">
        <x:f>IFERROR(AM2497*AN2497,"")</x:f>
        <x:v>5525508200</x:v>
      </x:c>
      <x:c r="AP2497" s="56" t="n">
        <x:f>IFERROR(AO2497/(K2497*1000000),"")</x:f>
        <x:v>0.1147366919858777</x:v>
      </x:c>
      <x:c r="AQ2497" s="57" t="n">
        <x:v>5719023.333333333</x:v>
      </x:c>
      <x:c r="AR2497" s="52" t="n">
        <x:v>0.2529522177063899</x:v>
      </x:c>
      <x:c r="AS2497" s="52" t="n">
        <x:v>-0.6300694131025579</x:v>
      </x:c>
      <x:c r="AT2497" s="55" t="b">
        <x:v>0</x:v>
      </x:c>
      <x:c r="AU2497" s="50" t="str">
        <x:v>low_liquidity</x:v>
      </x:c>
      <x:c r="AV2497" s="58" t="n">
        <x:v>-0.041301823249442</x:v>
      </x:c>
      <x:c r="AW2497" s="50" t="n">
        <x:v>2203</x:v>
      </x:c>
      <x:c r="AX2497" s="50" t="str">
        <x:v>Future Moat</x:v>
      </x:c>
      <x:c r="AY2497" s="50" t="str">
        <x:v>既存適格性フィルター不通過: low_liquidity / 60日平均売買代金2,000万円未満 / ローカル5年最大下落率-60%以下</x:v>
      </x:c>
      <x:c r="AZ2497" s="59" t="str">
        <x:v>2026-01-28 17:14</x:v>
      </x:c>
      <x:c r="BA2497" s="53" t="n">
        <x:v>37895</x:v>
      </x:c>
      <x:c r="BB2497" s="50"/>
      <x:c r="BC2497" s="50"/>
      <x:c r="BD2497" s="50"/>
    </x:row>
    <x:row r="2498">
      <x:c r="A2498" s="50" t="n">
        <x:v>2497</x:v>
      </x:c>
      <x:c r="B2498" s="50" t="str">
        <x:v>4016</x:v>
      </x:c>
      <x:c r="C2498" s="50" t="str">
        <x:v>4016.T</x:v>
      </x:c>
      <x:c r="D2498" s="50" t="str">
        <x:v>MIT Holdings CO.,LTD.</x:v>
      </x:c>
      <x:c r="E2498" s="50" t="str">
        <x:v>Standard Market(Domestic)</x:v>
      </x:c>
      <x:c r="F2498" s="50" t="str">
        <x:v>Information &amp; Communication</x:v>
      </x:c>
      <x:c r="G2498" s="51" t="n">
        <x:v>3865.268</x:v>
      </x:c>
      <x:c r="H2498" s="51" t="n">
        <x:v>4357.363</x:v>
      </x:c>
      <x:c r="I2498" s="51" t="n">
        <x:v>4786.307</x:v>
      </x:c>
      <x:c r="J2498" s="51" t="n">
        <x:v>5240.301</x:v>
      </x:c>
      <x:c r="K2498" s="51" t="n">
        <x:v>5117.826</x:v>
      </x:c>
      <x:c r="L2498" s="52" t="n">
        <x:f>IFERROR(H2498/G2498-1,"")</x:f>
        <x:v>0.1273120000993464</x:v>
      </x:c>
      <x:c r="M2498" s="52" t="n">
        <x:f>IFERROR(I2498/H2498-1,"")</x:f>
        <x:v>0.0984411902336344</x:v>
      </x:c>
      <x:c r="N2498" s="52" t="n">
        <x:f>IFERROR(J2498/I2498-1,"")</x:f>
        <x:v>0.09485267033644118</x:v>
      </x:c>
      <x:c r="O2498" s="52" t="n">
        <x:f>IFERROR(K2498/J2498-1,"")</x:f>
        <x:v>-0.0233717490655595</x:v>
      </x:c>
      <x:c r="P2498" s="52" t="n">
        <x:f>IFERROR((K2498/G2498)^(1/4)-1,"")</x:f>
        <x:v>0.07269554324943361</x:v>
      </x:c>
      <x:c r="Q2498" s="51" t="n">
        <x:v>169.243</x:v>
      </x:c>
      <x:c r="R2498" s="52" t="n">
        <x:f>IFERROR(Q2498/K2498,"")</x:f>
        <x:v>0.03306931497866477</x:v>
      </x:c>
      <x:c r="S2498" s="53" t="n">
        <x:v>44136</x:v>
      </x:c>
      <x:c r="T2498" s="50" t="str">
        <x:v>EDINET_company_history</x:v>
      </x:c>
      <x:c r="U2498" s="50" t="str">
        <x:v>７ベルティーピー株式会社</x:v>
      </x:c>
      <x:c r="V2498" s="54" t="n">
        <x:v>0.1202</x:v>
      </x:c>
      <x:c r="W2498" s="50" t="str">
        <x:v>増田 典久</x:v>
      </x:c>
      <x:c r="X2498" s="50" t="b">
        <x:f>AND(COUNT(L2498:O2498)=4,L2498&gt;='設定'!$B$6,M2498&gt;='設定'!$B$6,N2498&gt;='設定'!$B$6,O2498&gt;='設定'!$B$6)</x:f>
        <x:v>0</x:v>
      </x:c>
      <x:c r="Y2498" s="50" t="b">
        <x:f>AND(COUNT(G2498:K2498)=5,P2498&gt;='設定'!$B$7)</x:f>
        <x:v>0</x:v>
      </x:c>
      <x:c r="Z2498" s="50" t="b">
        <x:f>AND(ISNUMBER(R2498),R2498&gt;='設定'!$B$8)</x:f>
        <x:v>0</x:v>
      </x:c>
      <x:c r="AA2498" s="50" t="b">
        <x:f>AND(ISNUMBER(S2498),S2498&gt;=DATE(YEAR('設定'!$B$10)-'設定'!$B$9,MONTH('設定'!$B$10),DAY('設定'!$B$10)))</x:f>
        <x:v>0</x:v>
      </x:c>
      <x:c r="AB2498" s="55" t="b">
        <x:v>0</x:v>
      </x:c>
      <x:c r="AC2498" s="55" t="b">
        <x:v>0</x:v>
      </x:c>
      <x:c r="AD2498" s="50" t="n">
        <x:f>IF(X2498,1,0)+IF(Z2498,1,0)+IF(AA2498,1,0)+IF(AB2498,1,0)</x:f>
        <x:v>0</x:v>
      </x:c>
      <x:c r="AE2498" s="50" t="n">
        <x:f>IF(Y2498,1,0)+IF(Z2498,1,0)+IF(AA2498,1,0)+IF(AB2498,1,0)</x:f>
        <x:v>0</x:v>
      </x:c>
      <x:c r="AF2498" s="50" t="n">
        <x:f>IF(Y2498,1,0)+IF(Z2498,1,0)+IF(AA2498,1,0)+IF(AC2498,1,0)</x:f>
        <x:v>0</x:v>
      </x:c>
      <x:c r="AG2498" s="53" t="n">
        <x:v>44348</x:v>
      </x:c>
      <x:c r="AH2498" s="50" t="str">
        <x:v>S100XMVG</x:v>
      </x:c>
      <x:c r="AI2498" s="50" t="str">
        <x:v>NetSalesSummaryOfBusinessResults</x:v>
      </x:c>
      <x:c r="AJ2498" s="50" t="str">
        <x:v>OperatingIncome</x:v>
      </x:c>
      <x:c r="AK2498" s="53" t="n">
        <x:v>45991</x:v>
      </x:c>
      <x:c r="AL2498" s="50" t="str">
        <x:v>365/365/365/366/365</x:v>
      </x:c>
      <x:c r="AM2498" s="51" t="n">
        <x:v>1996200</x:v>
      </x:c>
      <x:c r="AN2498" s="51" t="n">
        <x:v>900</x:v>
      </x:c>
      <x:c r="AO2498" s="51" t="n">
        <x:f>IFERROR(AM2498*AN2498,"")</x:f>
        <x:v>1796580000</x:v>
      </x:c>
      <x:c r="AP2498" s="56" t="n">
        <x:f>IFERROR(AO2498/(K2498*1000000),"")</x:f>
        <x:v>0.35104358764834914</x:v>
      </x:c>
      <x:c r="AQ2498" s="57" t="n">
        <x:v>3220271.6666666665</x:v>
      </x:c>
      <x:c r="AR2498" s="52" t="n">
        <x:v>0.442057110541469</x:v>
      </x:c>
      <x:c r="AS2498" s="52" t="n">
        <x:v>-0.5902556635711822</x:v>
      </x:c>
      <x:c r="AT2498" s="55" t="b">
        <x:v>0</x:v>
      </x:c>
      <x:c r="AU2498" s="50" t="str">
        <x:v>low_liquidity</x:v>
      </x:c>
      <x:c r="AV2498" s="58" t="n">
        <x:v>-0.0796249065954196</x:v>
      </x:c>
      <x:c r="AW2498" s="50" t="n">
        <x:v>2478</x:v>
      </x:c>
      <x:c r="AX2498" s="50" t="str">
        <x:v>Future Moat</x:v>
      </x:c>
      <x:c r="AY2498" s="50" t="str">
        <x:v>既存適格性フィルター不通過: low_liquidity / 60日平均売買代金2,000万円未満</x:v>
      </x:c>
      <x:c r="AZ2498" s="59" t="str">
        <x:v>2026-02-24 13:30</x:v>
      </x:c>
      <x:c r="BA2498" s="53" t="n">
        <x:v>44136</x:v>
      </x:c>
      <x:c r="BB2498" s="50"/>
      <x:c r="BC2498" s="50"/>
      <x:c r="BD2498" s="50"/>
    </x:row>
    <x:row r="2499">
      <x:c r="A2499" s="50" t="n">
        <x:v>2498</x:v>
      </x:c>
      <x:c r="B2499" s="50" t="str">
        <x:v>6203</x:v>
      </x:c>
      <x:c r="C2499" s="50" t="str">
        <x:v>6203.T</x:v>
      </x:c>
      <x:c r="D2499" s="50" t="str">
        <x:v>Howa Machinery,Ltd.</x:v>
      </x:c>
      <x:c r="E2499" s="50" t="str">
        <x:v>Standard Market(Domestic)</x:v>
      </x:c>
      <x:c r="F2499" s="50" t="str">
        <x:v>Machinery</x:v>
      </x:c>
      <x:c r="G2499" s="51" t="n">
        <x:v>18765</x:v>
      </x:c>
      <x:c r="H2499" s="51" t="n">
        <x:v>19697</x:v>
      </x:c>
      <x:c r="I2499" s="51" t="n">
        <x:v>19738</x:v>
      </x:c>
      <x:c r="J2499" s="51" t="n">
        <x:v>19786</x:v>
      </x:c>
      <x:c r="K2499" s="51" t="n">
        <x:v>24827</x:v>
      </x:c>
      <x:c r="L2499" s="52" t="n">
        <x:f>IFERROR(H2499/G2499-1,"")</x:f>
        <x:v>0.04966693312017045</x:v>
      </x:c>
      <x:c r="M2499" s="52" t="n">
        <x:f>IFERROR(I2499/H2499-1,"")</x:f>
        <x:v>0.002081535259176537</x:v>
      </x:c>
      <x:c r="N2499" s="52" t="n">
        <x:f>IFERROR(J2499/I2499-1,"")</x:f>
        <x:v>0.0024318573310366798</x:v>
      </x:c>
      <x:c r="O2499" s="52" t="n">
        <x:f>IFERROR(K2499/J2499-1,"")</x:f>
        <x:v>0.25477610431618314</x:v>
      </x:c>
      <x:c r="P2499" s="52" t="n">
        <x:f>IFERROR((K2499/G2499)^(1/4)-1,"")</x:f>
        <x:v>0.07249164814432607</x:v>
      </x:c>
      <x:c r="Q2499" s="51" t="n">
        <x:v>1253</x:v>
      </x:c>
      <x:c r="R2499" s="52" t="n">
        <x:f>IFERROR(Q2499/K2499,"")</x:f>
        <x:v>0.05046924719055867</x:v>
      </x:c>
      <x:c r="S2499" s="53" t="n">
        <x:v>18019</x:v>
      </x:c>
      <x:c r="T2499" s="50" t="str">
        <x:v>EDINET_company_history</x:v>
      </x:c>
      <x:c r="U2499" s="50" t="str">
        <x:v>日本生命保険相互会社</x:v>
      </x:c>
      <x:c r="V2499" s="54" t="n">
        <x:v>0.0429</x:v>
      </x:c>
      <x:c r="W2499" s="50" t="str">
        <x:v>塚本高広</x:v>
      </x:c>
      <x:c r="X2499" s="50" t="b">
        <x:f>AND(COUNT(L2499:O2499)=4,L2499&gt;='設定'!$B$6,M2499&gt;='設定'!$B$6,N2499&gt;='設定'!$B$6,O2499&gt;='設定'!$B$6)</x:f>
        <x:v>0</x:v>
      </x:c>
      <x:c r="Y2499" s="50" t="b">
        <x:f>AND(COUNT(G2499:K2499)=5,P2499&gt;='設定'!$B$7)</x:f>
        <x:v>0</x:v>
      </x:c>
      <x:c r="Z2499" s="50" t="b">
        <x:f>AND(ISNUMBER(R2499),R2499&gt;='設定'!$B$8)</x:f>
        <x:v>0</x:v>
      </x:c>
      <x:c r="AA2499" s="50" t="b">
        <x:f>AND(ISNUMBER(S2499),S2499&gt;=DATE(YEAR('設定'!$B$10)-'設定'!$B$9,MONTH('設定'!$B$10),DAY('設定'!$B$10)))</x:f>
        <x:v>0</x:v>
      </x:c>
      <x:c r="AB2499" s="55" t="b">
        <x:v>0</x:v>
      </x:c>
      <x:c r="AC2499" s="55" t="b">
        <x:v>0</x:v>
      </x:c>
      <x:c r="AD2499" s="50" t="n">
        <x:f>IF(X2499,1,0)+IF(Z2499,1,0)+IF(AA2499,1,0)+IF(AB2499,1,0)</x:f>
        <x:v>0</x:v>
      </x:c>
      <x:c r="AE2499" s="50" t="n">
        <x:f>IF(Y2499,1,0)+IF(Z2499,1,0)+IF(AA2499,1,0)+IF(AB2499,1,0)</x:f>
        <x:v>0</x:v>
      </x:c>
      <x:c r="AF2499" s="50" t="n">
        <x:f>IF(Y2499,1,0)+IF(Z2499,1,0)+IF(AA2499,1,0)+IF(AC2499,1,0)</x:f>
        <x:v>0</x:v>
      </x:c>
      <x:c r="AG2499" s="53" t="n">
        <x:v>44348</x:v>
      </x:c>
      <x:c r="AH2499" s="50" t="str">
        <x:v>S100W3GN</x:v>
      </x:c>
      <x:c r="AI2499" s="50" t="str">
        <x:v>NetSalesSummaryOfBusinessResults</x:v>
      </x:c>
      <x:c r="AJ2499" s="50" t="str">
        <x:v>OperatingIncome</x:v>
      </x:c>
      <x:c r="AK2499" s="53" t="n">
        <x:v>45747</x:v>
      </x:c>
      <x:c r="AL2499" s="50" t="str">
        <x:v>365/365/365/366/365</x:v>
      </x:c>
      <x:c r="AM2499" s="51" t="n">
        <x:v>12231234</x:v>
      </x:c>
      <x:c r="AN2499" s="51" t="n">
        <x:v>1716</x:v>
      </x:c>
      <x:c r="AO2499" s="51" t="n">
        <x:f>IFERROR(AM2499*AN2499,"")</x:f>
        <x:v>20988797544</x:v>
      </x:c>
      <x:c r="AP2499" s="56" t="n">
        <x:f>IFERROR(AO2499/(K2499*1000000),"")</x:f>
        <x:v>0.8454020841825431</x:v>
      </x:c>
      <x:c r="AQ2499" s="57" t="n">
        <x:v>752620498.3333334</x:v>
      </x:c>
      <x:c r="AR2499" s="52" t="n">
        <x:v>0.4157611880056447</x:v>
      </x:c>
      <x:c r="AS2499" s="52" t="n">
        <x:v>-0.3535775302808622</x:v>
      </x:c>
      <x:c r="AT2499" s="55" t="b">
        <x:v>0</x:v>
      </x:c>
      <x:c r="AU2499" s="50" t="str">
        <x:v>repeated_negative_operating_cf</x:v>
      </x:c>
      <x:c r="AV2499" s="58" t="n">
        <x:v>0.2900639382358688</x:v>
      </x:c>
      <x:c r="AW2499" s="50" t="n">
        <x:v>454</x:v>
      </x:c>
      <x:c r="AX2499" s="50" t="str">
        <x:v>Future Moat</x:v>
      </x:c>
      <x:c r="AY2499" s="50" t="str">
        <x:v>既存適格性フィルター不通過: repeated_negative_operating_cf</x:v>
      </x:c>
      <x:c r="AZ2499" s="59" t="str">
        <x:v>2025-06-26 13:15</x:v>
      </x:c>
      <x:c r="BA2499" s="53" t="n">
        <x:v>18019</x:v>
      </x:c>
      <x:c r="BB2499" s="50"/>
      <x:c r="BC2499" s="50"/>
      <x:c r="BD2499" s="50"/>
    </x:row>
    <x:row r="2500">
      <x:c r="A2500" s="50" t="n">
        <x:v>2499</x:v>
      </x:c>
      <x:c r="B2500" s="50" t="str">
        <x:v>2791</x:v>
      </x:c>
      <x:c r="C2500" s="50" t="str">
        <x:v>2791.T</x:v>
      </x:c>
      <x:c r="D2500" s="50" t="str">
        <x:v>DAIKOKUTENBUSSAN CO.,LTD.</x:v>
      </x:c>
      <x:c r="E2500" s="50" t="str">
        <x:v>Prime Market (Domestic)</x:v>
      </x:c>
      <x:c r="F2500" s="50" t="str">
        <x:v>Retail Trade</x:v>
      </x:c>
      <x:c r="G2500" s="51" t="n">
        <x:v>221551</x:v>
      </x:c>
      <x:c r="H2500" s="51" t="n">
        <x:v>224150</x:v>
      </x:c>
      <x:c r="I2500" s="51" t="n">
        <x:v>242243</x:v>
      </x:c>
      <x:c r="J2500" s="51" t="n">
        <x:v>270077</x:v>
      </x:c>
      <x:c r="K2500" s="51" t="n">
        <x:v>292940</x:v>
      </x:c>
      <x:c r="L2500" s="52" t="n">
        <x:f>IFERROR(H2500/G2500-1,"")</x:f>
        <x:v>0.011730933283984335</x:v>
      </x:c>
      <x:c r="M2500" s="52" t="n">
        <x:f>IFERROR(I2500/H2500-1,"")</x:f>
        <x:v>0.08071826901628376</x:v>
      </x:c>
      <x:c r="N2500" s="52" t="n">
        <x:f>IFERROR(J2500/I2500-1,"")</x:f>
        <x:v>0.11490115297449255</x:v>
      </x:c>
      <x:c r="O2500" s="52" t="n">
        <x:f>IFERROR(K2500/J2500-1,"")</x:f>
        <x:v>0.0846536358149712</x:v>
      </x:c>
      <x:c r="P2500" s="52" t="n">
        <x:f>IFERROR((K2500/G2500)^(1/4)-1,"")</x:f>
        <x:v>0.07232452957873492</x:v>
      </x:c>
      <x:c r="Q2500" s="51" t="n">
        <x:v>9812</x:v>
      </x:c>
      <x:c r="R2500" s="52" t="n">
        <x:f>IFERROR(Q2500/K2500,"")</x:f>
        <x:v>0.033494913634191305</x:v>
      </x:c>
      <x:c r="S2500" s="53" t="n">
        <x:v>38322</x:v>
      </x:c>
      <x:c r="T2500" s="50" t="str">
        <x:v>EDINET_company_history</x:v>
      </x:c>
      <x:c r="U2500" s="50" t="str">
        <x:v>七福神株式会社</x:v>
      </x:c>
      <x:c r="V2500" s="54" t="n">
        <x:v>0.4108</x:v>
      </x:c>
      <x:c r="W2500" s="50" t="str">
        <x:v>大賀 昌彦</x:v>
      </x:c>
      <x:c r="X2500" s="50" t="b">
        <x:f>AND(COUNT(L2500:O2500)=4,L2500&gt;='設定'!$B$6,M2500&gt;='設定'!$B$6,N2500&gt;='設定'!$B$6,O2500&gt;='設定'!$B$6)</x:f>
        <x:v>0</x:v>
      </x:c>
      <x:c r="Y2500" s="50" t="b">
        <x:f>AND(COUNT(G2500:K2500)=5,P2500&gt;='設定'!$B$7)</x:f>
        <x:v>0</x:v>
      </x:c>
      <x:c r="Z2500" s="50" t="b">
        <x:f>AND(ISNUMBER(R2500),R2500&gt;='設定'!$B$8)</x:f>
        <x:v>0</x:v>
      </x:c>
      <x:c r="AA2500" s="50" t="b">
        <x:f>AND(ISNUMBER(S2500),S2500&gt;=DATE(YEAR('設定'!$B$10)-'設定'!$B$9,MONTH('設定'!$B$10),DAY('設定'!$B$10)))</x:f>
        <x:v>0</x:v>
      </x:c>
      <x:c r="AB2500" s="55" t="b">
        <x:v>0</x:v>
      </x:c>
      <x:c r="AC2500" s="55" t="b">
        <x:v>0</x:v>
      </x:c>
      <x:c r="AD2500" s="50" t="n">
        <x:f>IF(X2500,1,0)+IF(Z2500,1,0)+IF(AA2500,1,0)+IF(AB2500,1,0)</x:f>
        <x:v>0</x:v>
      </x:c>
      <x:c r="AE2500" s="50" t="n">
        <x:f>IF(Y2500,1,0)+IF(Z2500,1,0)+IF(AA2500,1,0)+IF(AB2500,1,0)</x:f>
        <x:v>0</x:v>
      </x:c>
      <x:c r="AF2500" s="50" t="n">
        <x:f>IF(Y2500,1,0)+IF(Z2500,1,0)+IF(AA2500,1,0)+IF(AC2500,1,0)</x:f>
        <x:v>0</x:v>
      </x:c>
      <x:c r="AG2500" s="53" t="n">
        <x:v>44348</x:v>
      </x:c>
      <x:c r="AH2500" s="50" t="str">
        <x:v>S100WK2E</x:v>
      </x:c>
      <x:c r="AI2500" s="50" t="str">
        <x:v>NetSalesSummaryOfBusinessResults</x:v>
      </x:c>
      <x:c r="AJ2500" s="50" t="str">
        <x:v>OperatingIncome</x:v>
      </x:c>
      <x:c r="AK2500" s="53" t="n">
        <x:v>45808</x:v>
      </x:c>
      <x:c r="AL2500" s="50" t="str">
        <x:v>365/365/365/366/365</x:v>
      </x:c>
      <x:c r="AM2500" s="51" t="n">
        <x:v>13848900</x:v>
      </x:c>
      <x:c r="AN2500" s="51" t="n">
        <x:v>4060</x:v>
      </x:c>
      <x:c r="AO2500" s="51" t="n">
        <x:f>IFERROR(AM2500*AN2500,"")</x:f>
        <x:v>56226534000</x:v>
      </x:c>
      <x:c r="AP2500" s="56" t="n">
        <x:f>IFERROR(AO2500/(K2500*1000000),"")</x:f>
        <x:v>0.19193873830818597</x:v>
      </x:c>
      <x:c r="AQ2500" s="57" t="n">
        <x:v>485456225</x:v>
      </x:c>
      <x:c r="AR2500" s="52" t="n">
        <x:v>0.3610179636164289</x:v>
      </x:c>
      <x:c r="AS2500" s="52" t="n">
        <x:v>-0.6572506164425291</x:v>
      </x:c>
      <x:c r="AT2500" s="55" t="b">
        <x:v>1</x:v>
      </x:c>
      <x:c r="AU2500" s="50"/>
      <x:c r="AV2500" s="58" t="n">
        <x:v>-0.2801734770005373</x:v>
      </x:c>
      <x:c r="AW2500" s="50" t="n">
        <x:v>3248</x:v>
      </x:c>
      <x:c r="AX2500" s="50" t="str">
        <x:v>Transformation Moat</x:v>
      </x:c>
      <x:c r="AY2500" s="50" t="str">
        <x:v>ローカル5年最大下落率-60%以下</x:v>
      </x:c>
      <x:c r="AZ2500" s="59" t="str">
        <x:v>2025-08-19 10:46</x:v>
      </x:c>
      <x:c r="BA2500" s="53" t="n">
        <x:v>38322</x:v>
      </x:c>
      <x:c r="BB2500" s="50"/>
      <x:c r="BC2500" s="50"/>
      <x:c r="BD2500" s="50" t="str">
        <x:v>TOPIX Small 1</x:v>
      </x:c>
    </x:row>
    <x:row r="2501">
      <x:c r="A2501" s="50" t="n">
        <x:v>2500</x:v>
      </x:c>
      <x:c r="B2501" s="50" t="str">
        <x:v>4324</x:v>
      </x:c>
      <x:c r="C2501" s="50" t="str">
        <x:v>4324.T</x:v>
      </x:c>
      <x:c r="D2501" s="50" t="str">
        <x:v>DENTSU GROUP INC.</x:v>
      </x:c>
      <x:c r="E2501" s="50" t="str">
        <x:v>Prime Market (Domestic)</x:v>
      </x:c>
      <x:c r="F2501" s="50" t="str">
        <x:v>Services</x:v>
      </x:c>
      <x:c r="G2501" s="51" t="n">
        <x:v>1085592</x:v>
      </x:c>
      <x:c r="H2501" s="51" t="n">
        <x:v>1246401</x:v>
      </x:c>
      <x:c r="I2501" s="51" t="n">
        <x:v>1304552</x:v>
      </x:c>
      <x:c r="J2501" s="51" t="n">
        <x:v>1410961</x:v>
      </x:c>
      <x:c r="K2501" s="51" t="n">
        <x:v>1435245</x:v>
      </x:c>
      <x:c r="L2501" s="52" t="n">
        <x:f>IFERROR(H2501/G2501-1,"")</x:f>
        <x:v>0.1481302367740367</x:v>
      </x:c>
      <x:c r="M2501" s="52" t="n">
        <x:f>IFERROR(I2501/H2501-1,"")</x:f>
        <x:v>0.046655129448708754</x:v>
      </x:c>
      <x:c r="N2501" s="52" t="n">
        <x:f>IFERROR(J2501/I2501-1,"")</x:f>
        <x:v>0.08156746530609738</x:v>
      </x:c>
      <x:c r="O2501" s="52" t="n">
        <x:f>IFERROR(K2501/J2501-1,"")</x:f>
        <x:v>0.01721096472546013</x:v>
      </x:c>
      <x:c r="P2501" s="52" t="n">
        <x:f>IFERROR((K2501/G2501)^(1/4)-1,"")</x:f>
        <x:v>0.0722964102285455</x:v>
      </x:c>
      <x:c r="Q2501" s="51" t="n">
        <x:v>-289212</x:v>
      </x:c>
      <x:c r="R2501" s="52" t="n">
        <x:f>IFERROR(Q2501/K2501,"")</x:f>
        <x:v>-0.20150705977028313</x:v>
      </x:c>
      <x:c r="S2501" s="53" t="n">
        <x:v>36831</x:v>
      </x:c>
      <x:c r="T2501" s="50" t="str">
        <x:v>EDINET_company_history</x:v>
      </x:c>
      <x:c r="U2501" s="50" t="str">
        <x:v>日本マスタートラスト信託銀行株式会社（信託口）</x:v>
      </x:c>
      <x:c r="V2501" s="54" t="n">
        <x:v>0.1218</x:v>
      </x:c>
      <x:c r="W2501" s="50"/>
      <x:c r="X2501" s="50" t="b">
        <x:f>AND(COUNT(L2501:O2501)=4,L2501&gt;='設定'!$B$6,M2501&gt;='設定'!$B$6,N2501&gt;='設定'!$B$6,O2501&gt;='設定'!$B$6)</x:f>
        <x:v>0</x:v>
      </x:c>
      <x:c r="Y2501" s="50" t="b">
        <x:f>AND(COUNT(G2501:K2501)=5,P2501&gt;='設定'!$B$7)</x:f>
        <x:v>0</x:v>
      </x:c>
      <x:c r="Z2501" s="50" t="b">
        <x:f>AND(ISNUMBER(R2501),R2501&gt;='設定'!$B$8)</x:f>
        <x:v>0</x:v>
      </x:c>
      <x:c r="AA2501" s="50" t="b">
        <x:f>AND(ISNUMBER(S2501),S2501&gt;=DATE(YEAR('設定'!$B$10)-'設定'!$B$9,MONTH('設定'!$B$10),DAY('設定'!$B$10)))</x:f>
        <x:v>0</x:v>
      </x:c>
      <x:c r="AB2501" s="55" t="b">
        <x:v>0</x:v>
      </x:c>
      <x:c r="AC2501" s="55" t="b">
        <x:v>0</x:v>
      </x:c>
      <x:c r="AD2501" s="50" t="n">
        <x:f>IF(X2501,1,0)+IF(Z2501,1,0)+IF(AA2501,1,0)+IF(AB2501,1,0)</x:f>
        <x:v>0</x:v>
      </x:c>
      <x:c r="AE2501" s="50" t="n">
        <x:f>IF(Y2501,1,0)+IF(Z2501,1,0)+IF(AA2501,1,0)+IF(AB2501,1,0)</x:f>
        <x:v>0</x:v>
      </x:c>
      <x:c r="AF2501" s="50" t="n">
        <x:f>IF(Y2501,1,0)+IF(Z2501,1,0)+IF(AA2501,1,0)+IF(AC2501,1,0)</x:f>
        <x:v>0</x:v>
      </x:c>
      <x:c r="AG2501" s="53" t="n">
        <x:v>44348</x:v>
      </x:c>
      <x:c r="AH2501" s="50" t="str">
        <x:v>S100XS0O</x:v>
      </x:c>
      <x:c r="AI2501" s="50" t="str">
        <x:v>RevenueIFRSSummaryOfBusinessResults</x:v>
      </x:c>
      <x:c r="AJ2501" s="50" t="str">
        <x:v>OperatingProfitLossIFRSSummaryOfBusinessResults</x:v>
      </x:c>
      <x:c r="AK2501" s="53" t="n">
        <x:v>46022</x:v>
      </x:c>
      <x:c r="AL2501" s="50" t="str">
        <x:v>365/365/365/366/365</x:v>
      </x:c>
      <x:c r="AM2501" s="51" t="n">
        <x:v>260487500</x:v>
      </x:c>
      <x:c r="AN2501" s="51" t="n">
        <x:v>3027</x:v>
      </x:c>
      <x:c r="AO2501" s="51" t="n">
        <x:f>IFERROR(AM2501*AN2501,"")</x:f>
        <x:v>788495662500</x:v>
      </x:c>
      <x:c r="AP2501" s="56" t="n">
        <x:f>IFERROR(AO2501/(K2501*1000000),"")</x:f>
        <x:v>0.5493805325919965</x:v>
      </x:c>
      <x:c r="AQ2501" s="57" t="n">
        <x:v>4777089705</x:v>
      </x:c>
      <x:c r="AR2501" s="52" t="n">
        <x:v>0.3193791394397409</x:v>
      </x:c>
      <x:c r="AS2501" s="52" t="n">
        <x:v>-0.4401622576969148</x:v>
      </x:c>
      <x:c r="AT2501" s="55" t="b">
        <x:v>0</x:v>
      </x:c>
      <x:c r="AU2501" s="50" t="str">
        <x:v>missing_financial_data;low_equity_ratio;excessive_leverage;extreme_profitability_outlier</x:v>
      </x:c>
      <x:c r="AV2501" s="58" t="n">
        <x:v>0.2850119375619841</x:v>
      </x:c>
      <x:c r="AW2501" s="50" t="n">
        <x:v>462</x:v>
      </x:c>
      <x:c r="AX2501" s="50" t="str">
        <x:v>Core Moat</x:v>
      </x:c>
      <x:c r="AY2501" s="50" t="str">
        <x:v>既存適格性フィルター不通過: missing_financial_data;low_equity_ratio;excessive_leverage;extreme_profitability_outlier</x:v>
      </x:c>
      <x:c r="AZ2501" s="59" t="str">
        <x:v>2026-03-26 16:10</x:v>
      </x:c>
      <x:c r="BA2501" s="53" t="n">
        <x:v>36831</x:v>
      </x:c>
      <x:c r="BB2501" s="50"/>
      <x:c r="BC2501" s="50"/>
      <x:c r="BD2501" s="50" t="str">
        <x:v>TOPIX Mid400</x:v>
      </x:c>
    </x:row>
    <x:row r="2502">
      <x:c r="A2502" s="50" t="n">
        <x:v>2501</x:v>
      </x:c>
      <x:c r="B2502" s="50" t="str">
        <x:v>9173</x:v>
      </x:c>
      <x:c r="C2502" s="50" t="str">
        <x:v>9173.T</x:v>
      </x:c>
      <x:c r="D2502" s="50" t="str">
        <x:v>Tokai Kisen Co.,Ltd.</x:v>
      </x:c>
      <x:c r="E2502" s="50" t="str">
        <x:v>Standard Market(Domestic)</x:v>
      </x:c>
      <x:c r="F2502" s="50" t="str">
        <x:v>Marine Transportation</x:v>
      </x:c>
      <x:c r="G2502" s="51" t="n">
        <x:v>10810.451</x:v>
      </x:c>
      <x:c r="H2502" s="51" t="n">
        <x:v>13929.966</x:v>
      </x:c>
      <x:c r="I2502" s="51" t="n">
        <x:v>13176.318</x:v>
      </x:c>
      <x:c r="J2502" s="51" t="n">
        <x:v>14604.623</x:v>
      </x:c>
      <x:c r="K2502" s="51" t="n">
        <x:v>14288.469</x:v>
      </x:c>
      <x:c r="L2502" s="52" t="n">
        <x:f>IFERROR(H2502/G2502-1,"")</x:f>
        <x:v>0.2885647416560142</x:v>
      </x:c>
      <x:c r="M2502" s="52" t="n">
        <x:f>IFERROR(I2502/H2502-1,"")</x:f>
        <x:v>-0.05410264461521308</x:v>
      </x:c>
      <x:c r="N2502" s="52" t="n">
        <x:f>IFERROR(J2502/I2502-1,"")</x:f>
        <x:v>0.10839940262522507</x:v>
      </x:c>
      <x:c r="O2502" s="52" t="n">
        <x:f>IFERROR(K2502/J2502-1,"")</x:f>
        <x:v>-0.021647529005028088</x:v>
      </x:c>
      <x:c r="P2502" s="52" t="n">
        <x:f>IFERROR((K2502/G2502)^(1/4)-1,"")</x:f>
        <x:v>0.07222386939133707</x:v>
      </x:c>
      <x:c r="Q2502" s="51" t="n">
        <x:v>523.651</x:v>
      </x:c>
      <x:c r="R2502" s="52" t="n">
        <x:f>IFERROR(Q2502/K2502,"")</x:f>
        <x:v>0.036648503069153175</x:v>
      </x:c>
      <x:c r="S2502" s="53" t="n">
        <x:v>18019</x:v>
      </x:c>
      <x:c r="T2502" s="50" t="str">
        <x:v>EDINET_company_history</x:v>
      </x:c>
      <x:c r="U2502" s="50" t="str">
        <x:v>藤田観光株式会社</x:v>
      </x:c>
      <x:c r="V2502" s="54" t="n">
        <x:v>0.1804</x:v>
      </x:c>
      <x:c r="W2502" s="50" t="str">
        <x:v>山 﨑 潤 一</x:v>
      </x:c>
      <x:c r="X2502" s="50" t="b">
        <x:f>AND(COUNT(L2502:O2502)=4,L2502&gt;='設定'!$B$6,M2502&gt;='設定'!$B$6,N2502&gt;='設定'!$B$6,O2502&gt;='設定'!$B$6)</x:f>
        <x:v>0</x:v>
      </x:c>
      <x:c r="Y2502" s="50" t="b">
        <x:f>AND(COUNT(G2502:K2502)=5,P2502&gt;='設定'!$B$7)</x:f>
        <x:v>0</x:v>
      </x:c>
      <x:c r="Z2502" s="50" t="b">
        <x:f>AND(ISNUMBER(R2502),R2502&gt;='設定'!$B$8)</x:f>
        <x:v>0</x:v>
      </x:c>
      <x:c r="AA2502" s="50" t="b">
        <x:f>AND(ISNUMBER(S2502),S2502&gt;=DATE(YEAR('設定'!$B$10)-'設定'!$B$9,MONTH('設定'!$B$10),DAY('設定'!$B$10)))</x:f>
        <x:v>0</x:v>
      </x:c>
      <x:c r="AB2502" s="55" t="b">
        <x:v>0</x:v>
      </x:c>
      <x:c r="AC2502" s="55" t="b">
        <x:v>0</x:v>
      </x:c>
      <x:c r="AD2502" s="50" t="n">
        <x:f>IF(X2502,1,0)+IF(Z2502,1,0)+IF(AA2502,1,0)+IF(AB2502,1,0)</x:f>
        <x:v>0</x:v>
      </x:c>
      <x:c r="AE2502" s="50" t="n">
        <x:f>IF(Y2502,1,0)+IF(Z2502,1,0)+IF(AA2502,1,0)+IF(AB2502,1,0)</x:f>
        <x:v>0</x:v>
      </x:c>
      <x:c r="AF2502" s="50" t="n">
        <x:f>IF(Y2502,1,0)+IF(Z2502,1,0)+IF(AA2502,1,0)+IF(AC2502,1,0)</x:f>
        <x:v>0</x:v>
      </x:c>
      <x:c r="AG2502" s="53" t="n">
        <x:v>44348</x:v>
      </x:c>
      <x:c r="AH2502" s="50" t="str">
        <x:v>S100XTPA</x:v>
      </x:c>
      <x:c r="AI2502" s="50" t="str">
        <x:v>NetSalesSummaryOfBusinessResults</x:v>
      </x:c>
      <x:c r="AJ2502" s="50" t="str">
        <x:v>OperatingIncome</x:v>
      </x:c>
      <x:c r="AK2502" s="53" t="n">
        <x:v>46022</x:v>
      </x:c>
      <x:c r="AL2502" s="50" t="str">
        <x:v>365/365/365/366/365</x:v>
      </x:c>
      <x:c r="AM2502" s="51" t="n">
        <x:v>2194700</x:v>
      </x:c>
      <x:c r="AN2502" s="51" t="n">
        <x:v>2997</x:v>
      </x:c>
      <x:c r="AO2502" s="51" t="n">
        <x:f>IFERROR(AM2502*AN2502,"")</x:f>
        <x:v>6577515900</x:v>
      </x:c>
      <x:c r="AP2502" s="56" t="n">
        <x:f>IFERROR(AO2502/(K2502*1000000),"")</x:f>
        <x:v>0.46033734614954197</x:v>
      </x:c>
      <x:c r="AQ2502" s="57" t="n">
        <x:v>3663671.6666666665</x:v>
      </x:c>
      <x:c r="AR2502" s="52" t="n">
        <x:v>0.0966288864771829</x:v>
      </x:c>
      <x:c r="AS2502" s="52" t="n">
        <x:v>-0.1112443778110945</x:v>
      </x:c>
      <x:c r="AT2502" s="55" t="b">
        <x:v>0</x:v>
      </x:c>
      <x:c r="AU2502" s="50" t="str">
        <x:v>low_liquidity</x:v>
      </x:c>
      <x:c r="AV2502" s="58" t="n">
        <x:v>0.0411754178091805</x:v>
      </x:c>
      <x:c r="AW2502" s="50" t="n">
        <x:v>1571</x:v>
      </x:c>
      <x:c r="AX2502" s="50" t="str">
        <x:v>Discovery</x:v>
      </x:c>
      <x:c r="AY2502" s="50" t="str">
        <x:v>既存適格性フィルター不通過: low_liquidity / 60日平均売買代金2,000万円未満</x:v>
      </x:c>
      <x:c r="AZ2502" s="59" t="str">
        <x:v>2026-03-26 11:50</x:v>
      </x:c>
      <x:c r="BA2502" s="53" t="n">
        <x:v>18019</x:v>
      </x:c>
      <x:c r="BB2502" s="50"/>
      <x:c r="BC2502" s="50"/>
      <x:c r="BD2502" s="50"/>
    </x:row>
    <x:row r="2503">
      <x:c r="A2503" s="50" t="n">
        <x:v>2502</x:v>
      </x:c>
      <x:c r="B2503" s="50" t="str">
        <x:v>5711</x:v>
      </x:c>
      <x:c r="C2503" s="50" t="str">
        <x:v>5711.T</x:v>
      </x:c>
      <x:c r="D2503" s="50" t="str">
        <x:v>Mitsubishi Materials Corporation</x:v>
      </x:c>
      <x:c r="E2503" s="50" t="str">
        <x:v>Prime Market (Domestic)</x:v>
      </x:c>
      <x:c r="F2503" s="50" t="str">
        <x:v>Nonferrous Metals</x:v>
      </x:c>
      <x:c r="G2503" s="51" t="n">
        <x:v>1485121</x:v>
      </x:c>
      <x:c r="H2503" s="51" t="n">
        <x:v>1811759</x:v>
      </x:c>
      <x:c r="I2503" s="51" t="n">
        <x:v>1625933</x:v>
      </x:c>
      <x:c r="J2503" s="51" t="n">
        <x:v>1540642</x:v>
      </x:c>
      <x:c r="K2503" s="51" t="n">
        <x:v>1962076</x:v>
      </x:c>
      <x:c r="L2503" s="52" t="n">
        <x:f>IFERROR(H2503/G2503-1,"")</x:f>
        <x:v>0.2199403280944785</x:v>
      </x:c>
      <x:c r="M2503" s="52" t="n">
        <x:f>IFERROR(I2503/H2503-1,"")</x:f>
        <x:v>-0.10256662171955544</x:v>
      </x:c>
      <x:c r="N2503" s="52" t="n">
        <x:f>IFERROR(J2503/I2503-1,"")</x:f>
        <x:v>-0.052456651042816604</x:v>
      </x:c>
      <x:c r="O2503" s="52" t="n">
        <x:f>IFERROR(K2503/J2503-1,"")</x:f>
        <x:v>0.273544405514065</x:v>
      </x:c>
      <x:c r="P2503" s="52" t="n">
        <x:f>IFERROR((K2503/G2503)^(1/4)-1,"")</x:f>
        <x:v>0.07210790098791575</x:v>
      </x:c>
      <x:c r="Q2503" s="51" t="n">
        <x:v>37118</x:v>
      </x:c>
      <x:c r="R2503" s="52" t="n">
        <x:f>IFERROR(Q2503/K2503,"")</x:f>
        <x:v>0.018917717764245626</x:v>
      </x:c>
      <x:c r="S2503" s="53" t="n">
        <x:v>18019</x:v>
      </x:c>
      <x:c r="T2503" s="50" t="str">
        <x:v>EDINET_company_history</x:v>
      </x:c>
      <x:c r="U2503" s="50" t="str">
        <x:v>日本マスタートラスト信託銀行株式会社（信託口）</x:v>
      </x:c>
      <x:c r="V2503" s="54" t="n">
        <x:v>0.1861</x:v>
      </x:c>
      <x:c r="W2503" s="50"/>
      <x:c r="X2503" s="50" t="b">
        <x:f>AND(COUNT(L2503:O2503)=4,L2503&gt;='設定'!$B$6,M2503&gt;='設定'!$B$6,N2503&gt;='設定'!$B$6,O2503&gt;='設定'!$B$6)</x:f>
        <x:v>0</x:v>
      </x:c>
      <x:c r="Y2503" s="50" t="b">
        <x:f>AND(COUNT(G2503:K2503)=5,P2503&gt;='設定'!$B$7)</x:f>
        <x:v>0</x:v>
      </x:c>
      <x:c r="Z2503" s="50" t="b">
        <x:f>AND(ISNUMBER(R2503),R2503&gt;='設定'!$B$8)</x:f>
        <x:v>0</x:v>
      </x:c>
      <x:c r="AA2503" s="50" t="b">
        <x:f>AND(ISNUMBER(S2503),S2503&gt;=DATE(YEAR('設定'!$B$10)-'設定'!$B$9,MONTH('設定'!$B$10),DAY('設定'!$B$10)))</x:f>
        <x:v>0</x:v>
      </x:c>
      <x:c r="AB2503" s="55" t="b">
        <x:v>0</x:v>
      </x:c>
      <x:c r="AC2503" s="55" t="b">
        <x:v>0</x:v>
      </x:c>
      <x:c r="AD2503" s="50" t="n">
        <x:f>IF(X2503,1,0)+IF(Z2503,1,0)+IF(AA2503,1,0)+IF(AB2503,1,0)</x:f>
        <x:v>0</x:v>
      </x:c>
      <x:c r="AE2503" s="50" t="n">
        <x:f>IF(Y2503,1,0)+IF(Z2503,1,0)+IF(AA2503,1,0)+IF(AB2503,1,0)</x:f>
        <x:v>0</x:v>
      </x:c>
      <x:c r="AF2503" s="50" t="n">
        <x:f>IF(Y2503,1,0)+IF(Z2503,1,0)+IF(AA2503,1,0)+IF(AC2503,1,0)</x:f>
        <x:v>0</x:v>
      </x:c>
      <x:c r="AG2503" s="53" t="n">
        <x:v>44348</x:v>
      </x:c>
      <x:c r="AH2503" s="50" t="str">
        <x:v>S100W34Q</x:v>
      </x:c>
      <x:c r="AI2503" s="50" t="str">
        <x:v>NetSalesSummaryOfBusinessResults</x:v>
      </x:c>
      <x:c r="AJ2503" s="50" t="str">
        <x:v>OperatingIncome</x:v>
      </x:c>
      <x:c r="AK2503" s="53" t="n">
        <x:v>45747</x:v>
      </x:c>
      <x:c r="AL2503" s="50" t="str">
        <x:v>365/365/365/366/365</x:v>
      </x:c>
      <x:c r="AM2503" s="51" t="n">
        <x:v>130842235</x:v>
      </x:c>
      <x:c r="AN2503" s="51" t="n">
        <x:v>5089</x:v>
      </x:c>
      <x:c r="AO2503" s="51" t="n">
        <x:f>IFERROR(AM2503*AN2503,"")</x:f>
        <x:v>665856133915</x:v>
      </x:c>
      <x:c r="AP2503" s="56" t="n">
        <x:f>IFERROR(AO2503/(K2503*1000000),"")</x:f>
        <x:v>0.3393630694809987</x:v>
      </x:c>
      <x:c r="AQ2503" s="57" t="n">
        <x:v>8394102790</x:v>
      </x:c>
      <x:c r="AR2503" s="52" t="n">
        <x:v>0.3395342124136517</x:v>
      </x:c>
      <x:c r="AS2503" s="52" t="n">
        <x:v>-0.3590993708755179</x:v>
      </x:c>
      <x:c r="AT2503" s="55" t="b">
        <x:v>1</x:v>
      </x:c>
      <x:c r="AU2503" s="50"/>
      <x:c r="AV2503" s="58" t="n">
        <x:v>0.3584501072580138</x:v>
      </x:c>
      <x:c r="AW2503" s="50" t="n">
        <x:v>285</x:v>
      </x:c>
      <x:c r="AX2503" s="50" t="str">
        <x:v>Transformation Moat</x:v>
      </x:c>
      <x:c r="AY2503" s="50" t="str">
        <x:v>目立つ機械的警告なし（定性確認は別途必要）</x:v>
      </x:c>
      <x:c r="AZ2503" s="59" t="str">
        <x:v>2025-06-24 10:08</x:v>
      </x:c>
      <x:c r="BA2503" s="53" t="n">
        <x:v>18019</x:v>
      </x:c>
      <x:c r="BB2503" s="50"/>
      <x:c r="BC2503" s="50"/>
      <x:c r="BD2503" s="50" t="str">
        <x:v>TOPIX Mid400</x:v>
      </x:c>
    </x:row>
    <x:row r="2504">
      <x:c r="A2504" s="50" t="n">
        <x:v>2503</x:v>
      </x:c>
      <x:c r="B2504" s="50" t="str">
        <x:v>7713</x:v>
      </x:c>
      <x:c r="C2504" s="50" t="str">
        <x:v>7713.T</x:v>
      </x:c>
      <x:c r="D2504" s="50" t="str">
        <x:v>SIGMA KOKI CO.,LTD.</x:v>
      </x:c>
      <x:c r="E2504" s="50" t="str">
        <x:v>Standard Market(Domestic)</x:v>
      </x:c>
      <x:c r="F2504" s="50" t="str">
        <x:v>Precision Instruments</x:v>
      </x:c>
      <x:c r="G2504" s="51" t="n">
        <x:v>8765.878</x:v>
      </x:c>
      <x:c r="H2504" s="51" t="n">
        <x:v>10354.103</x:v>
      </x:c>
      <x:c r="I2504" s="51" t="n">
        <x:v>11367.532</x:v>
      </x:c>
      <x:c r="J2504" s="51" t="n">
        <x:v>11213.162</x:v>
      </x:c>
      <x:c r="K2504" s="51" t="n">
        <x:v>11580.528</x:v>
      </x:c>
      <x:c r="L2504" s="52" t="n">
        <x:f>IFERROR(H2504/G2504-1,"")</x:f>
        <x:v>0.18118264935925388</x:v>
      </x:c>
      <x:c r="M2504" s="52" t="n">
        <x:f>IFERROR(I2504/H2504-1,"")</x:f>
        <x:v>0.09787704449144452</x:v>
      </x:c>
      <x:c r="N2504" s="52" t="n">
        <x:f>IFERROR(J2504/I2504-1,"")</x:f>
        <x:v>-0.01357990459142755</x:v>
      </x:c>
      <x:c r="O2504" s="52" t="n">
        <x:f>IFERROR(K2504/J2504-1,"")</x:f>
        <x:v>0.03276203447341608</x:v>
      </x:c>
      <x:c r="P2504" s="52" t="n">
        <x:f>IFERROR((K2504/G2504)^(1/4)-1,"")</x:f>
        <x:v>0.07209491154364267</x:v>
      </x:c>
      <x:c r="Q2504" s="51" t="n">
        <x:v>1131.044</x:v>
      </x:c>
      <x:c r="R2504" s="52" t="n">
        <x:f>IFERROR(Q2504/K2504,"")</x:f>
        <x:v>0.09766774019284787</x:v>
      </x:c>
      <x:c r="S2504" s="53" t="n">
        <x:v>38322</x:v>
      </x:c>
      <x:c r="T2504" s="50" t="str">
        <x:v>EDINET_company_history</x:v>
      </x:c>
      <x:c r="U2504" s="50" t="str">
        <x:v>浜松ホトニクス株式会社</x:v>
      </x:c>
      <x:c r="V2504" s="54" t="n">
        <x:v>0.1411</x:v>
      </x:c>
      <x:c r="W2504" s="50" t="str">
        <x:v>近藤 洋介</x:v>
      </x:c>
      <x:c r="X2504" s="50" t="b">
        <x:f>AND(COUNT(L2504:O2504)=4,L2504&gt;='設定'!$B$6,M2504&gt;='設定'!$B$6,N2504&gt;='設定'!$B$6,O2504&gt;='設定'!$B$6)</x:f>
        <x:v>0</x:v>
      </x:c>
      <x:c r="Y2504" s="50" t="b">
        <x:f>AND(COUNT(G2504:K2504)=5,P2504&gt;='設定'!$B$7)</x:f>
        <x:v>0</x:v>
      </x:c>
      <x:c r="Z2504" s="50" t="b">
        <x:f>AND(ISNUMBER(R2504),R2504&gt;='設定'!$B$8)</x:f>
        <x:v>0</x:v>
      </x:c>
      <x:c r="AA2504" s="50" t="b">
        <x:f>AND(ISNUMBER(S2504),S2504&gt;=DATE(YEAR('設定'!$B$10)-'設定'!$B$9,MONTH('設定'!$B$10),DAY('設定'!$B$10)))</x:f>
        <x:v>0</x:v>
      </x:c>
      <x:c r="AB2504" s="55" t="b">
        <x:v>0</x:v>
      </x:c>
      <x:c r="AC2504" s="55" t="b">
        <x:v>0</x:v>
      </x:c>
      <x:c r="AD2504" s="50" t="n">
        <x:f>IF(X2504,1,0)+IF(Z2504,1,0)+IF(AA2504,1,0)+IF(AB2504,1,0)</x:f>
        <x:v>0</x:v>
      </x:c>
      <x:c r="AE2504" s="50" t="n">
        <x:f>IF(Y2504,1,0)+IF(Z2504,1,0)+IF(AA2504,1,0)+IF(AB2504,1,0)</x:f>
        <x:v>0</x:v>
      </x:c>
      <x:c r="AF2504" s="50" t="n">
        <x:f>IF(Y2504,1,0)+IF(Z2504,1,0)+IF(AA2504,1,0)+IF(AC2504,1,0)</x:f>
        <x:v>0</x:v>
      </x:c>
      <x:c r="AG2504" s="53" t="n">
        <x:v>44348</x:v>
      </x:c>
      <x:c r="AH2504" s="50" t="str">
        <x:v>S100WKLO</x:v>
      </x:c>
      <x:c r="AI2504" s="50" t="str">
        <x:v>NetSalesSummaryOfBusinessResults</x:v>
      </x:c>
      <x:c r="AJ2504" s="50" t="str">
        <x:v>OperatingIncome</x:v>
      </x:c>
      <x:c r="AK2504" s="53" t="n">
        <x:v>45808</x:v>
      </x:c>
      <x:c r="AL2504" s="50" t="str">
        <x:v>365/365/365/366/365</x:v>
      </x:c>
      <x:c r="AM2504" s="51" t="n">
        <x:v>7082228</x:v>
      </x:c>
      <x:c r="AN2504" s="51" t="n">
        <x:v>2324</x:v>
      </x:c>
      <x:c r="AO2504" s="51" t="n">
        <x:f>IFERROR(AM2504*AN2504,"")</x:f>
        <x:v>16459097872</x:v>
      </x:c>
      <x:c r="AP2504" s="56" t="n">
        <x:f>IFERROR(AO2504/(K2504*1000000),"")</x:f>
        <x:v>1.4212735267338414</x:v>
      </x:c>
      <x:c r="AQ2504" s="57" t="n">
        <x:v>171083445</x:v>
      </x:c>
      <x:c r="AR2504" s="52" t="n">
        <x:v>0.2977046683798405</x:v>
      </x:c>
      <x:c r="AS2504" s="52" t="n">
        <x:v>-0.4004762976734102</x:v>
      </x:c>
      <x:c r="AT2504" s="55" t="b">
        <x:v>1</x:v>
      </x:c>
      <x:c r="AU2504" s="50"/>
      <x:c r="AV2504" s="58" t="n">
        <x:v>0.4270676058613804</x:v>
      </x:c>
      <x:c r="AW2504" s="50" t="n">
        <x:v>158</x:v>
      </x:c>
      <x:c r="AX2504" s="50" t="str">
        <x:v>Future Moat</x:v>
      </x:c>
      <x:c r="AY2504" s="50" t="str">
        <x:v>目立つ機械的警告なし（定性確認は別途必要）</x:v>
      </x:c>
      <x:c r="AZ2504" s="59" t="str">
        <x:v>2025-08-27 14:41</x:v>
      </x:c>
      <x:c r="BA2504" s="53" t="n">
        <x:v>38322</x:v>
      </x:c>
      <x:c r="BB2504" s="50"/>
      <x:c r="BC2504" s="50"/>
      <x:c r="BD2504" s="50"/>
    </x:row>
    <x:row r="2505">
      <x:c r="A2505" s="50" t="n">
        <x:v>2504</x:v>
      </x:c>
      <x:c r="B2505" s="50" t="str">
        <x:v>1870</x:v>
      </x:c>
      <x:c r="C2505" s="50" t="str">
        <x:v>1870.T</x:v>
      </x:c>
      <x:c r="D2505" s="50" t="str">
        <x:v>YAHAGI CONSTRUCTION CO.,LTD.</x:v>
      </x:c>
      <x:c r="E2505" s="50" t="str">
        <x:v>Prime Market (Domestic)</x:v>
      </x:c>
      <x:c r="F2505" s="50" t="str">
        <x:v>Construction</x:v>
      </x:c>
      <x:c r="G2505" s="51" t="n">
        <x:v>106615</x:v>
      </x:c>
      <x:c r="H2505" s="51" t="n">
        <x:v>93090</x:v>
      </x:c>
      <x:c r="I2505" s="51" t="n">
        <x:v>111110</x:v>
      </x:c>
      <x:c r="J2505" s="51" t="n">
        <x:v>119824</x:v>
      </x:c>
      <x:c r="K2505" s="51" t="n">
        <x:v>140699</x:v>
      </x:c>
      <x:c r="L2505" s="52" t="n">
        <x:f>IFERROR(H2505/G2505-1,"")</x:f>
        <x:v>-0.12685832199971858</x:v>
      </x:c>
      <x:c r="M2505" s="52" t="n">
        <x:f>IFERROR(I2505/H2505-1,"")</x:f>
        <x:v>0.19357610914169077</x:v>
      </x:c>
      <x:c r="N2505" s="52" t="n">
        <x:f>IFERROR(J2505/I2505-1,"")</x:f>
        <x:v>0.07842678426784278</x:v>
      </x:c>
      <x:c r="O2505" s="52" t="n">
        <x:f>IFERROR(K2505/J2505-1,"")</x:f>
        <x:v>0.17421384697556408</x:v>
      </x:c>
      <x:c r="P2505" s="52" t="n">
        <x:f>IFERROR((K2505/G2505)^(1/4)-1,"")</x:f>
        <x:v>0.07181091357382763</x:v>
      </x:c>
      <x:c r="Q2505" s="51" t="n">
        <x:v>8654</x:v>
      </x:c>
      <x:c r="R2505" s="52" t="n">
        <x:f>IFERROR(Q2505/K2505,"")</x:f>
        <x:v>0.06150718910582165</x:v>
      </x:c>
      <x:c r="S2505" s="53" t="n">
        <x:v>30072</x:v>
      </x:c>
      <x:c r="T2505" s="50" t="str">
        <x:v>EDINET_company_history</x:v>
      </x:c>
      <x:c r="U2505" s="50" t="str">
        <x:v>名古屋鉄道株式会社</x:v>
      </x:c>
      <x:c r="V2505" s="54" t="n">
        <x:v>0.1908</x:v>
      </x:c>
      <x:c r="W2505" s="50" t="str">
        <x:v>髙柳 充広 / 名和 修司 / 山下 隆</x:v>
      </x:c>
      <x:c r="X2505" s="50" t="b">
        <x:f>AND(COUNT(L2505:O2505)=4,L2505&gt;='設定'!$B$6,M2505&gt;='設定'!$B$6,N2505&gt;='設定'!$B$6,O2505&gt;='設定'!$B$6)</x:f>
        <x:v>0</x:v>
      </x:c>
      <x:c r="Y2505" s="50" t="b">
        <x:f>AND(COUNT(G2505:K2505)=5,P2505&gt;='設定'!$B$7)</x:f>
        <x:v>0</x:v>
      </x:c>
      <x:c r="Z2505" s="50" t="b">
        <x:f>AND(ISNUMBER(R2505),R2505&gt;='設定'!$B$8)</x:f>
        <x:v>0</x:v>
      </x:c>
      <x:c r="AA2505" s="50" t="b">
        <x:f>AND(ISNUMBER(S2505),S2505&gt;=DATE(YEAR('設定'!$B$10)-'設定'!$B$9,MONTH('設定'!$B$10),DAY('設定'!$B$10)))</x:f>
        <x:v>0</x:v>
      </x:c>
      <x:c r="AB2505" s="55" t="b">
        <x:v>0</x:v>
      </x:c>
      <x:c r="AC2505" s="55" t="b">
        <x:v>0</x:v>
      </x:c>
      <x:c r="AD2505" s="50" t="n">
        <x:f>IF(X2505,1,0)+IF(Z2505,1,0)+IF(AA2505,1,0)+IF(AB2505,1,0)</x:f>
        <x:v>0</x:v>
      </x:c>
      <x:c r="AE2505" s="50" t="n">
        <x:f>IF(Y2505,1,0)+IF(Z2505,1,0)+IF(AA2505,1,0)+IF(AB2505,1,0)</x:f>
        <x:v>0</x:v>
      </x:c>
      <x:c r="AF2505" s="50" t="n">
        <x:f>IF(Y2505,1,0)+IF(Z2505,1,0)+IF(AA2505,1,0)+IF(AC2505,1,0)</x:f>
        <x:v>0</x:v>
      </x:c>
      <x:c r="AG2505" s="53" t="n">
        <x:v>44348</x:v>
      </x:c>
      <x:c r="AH2505" s="50" t="str">
        <x:v>S100W39Q</x:v>
      </x:c>
      <x:c r="AI2505" s="50" t="str">
        <x:v>NetSalesSummaryOfBusinessResults</x:v>
      </x:c>
      <x:c r="AJ2505" s="50" t="str">
        <x:v>OperatingIncome</x:v>
      </x:c>
      <x:c r="AK2505" s="53" t="n">
        <x:v>45747</x:v>
      </x:c>
      <x:c r="AL2505" s="50" t="str">
        <x:v>365/365/365/366/365</x:v>
      </x:c>
      <x:c r="AM2505" s="51" t="n">
        <x:v>43402357</x:v>
      </x:c>
      <x:c r="AN2505" s="51" t="n">
        <x:v>1855</x:v>
      </x:c>
      <x:c r="AO2505" s="51" t="n">
        <x:f>IFERROR(AM2505*AN2505,"")</x:f>
        <x:v>80511372235</x:v>
      </x:c>
      <x:c r="AP2505" s="56" t="n">
        <x:f>IFERROR(AO2505/(K2505*1000000),"")</x:f>
        <x:v>0.572224196582776</x:v>
      </x:c>
      <x:c r="AQ2505" s="57" t="n">
        <x:v>383455415</x:v>
      </x:c>
      <x:c r="AR2505" s="52" t="n">
        <x:v>0.2840853000306126</x:v>
      </x:c>
      <x:c r="AS2505" s="52" t="n">
        <x:v>-0.2968013997481329</x:v>
      </x:c>
      <x:c r="AT2505" s="55" t="b">
        <x:v>1</x:v>
      </x:c>
      <x:c r="AU2505" s="50"/>
      <x:c r="AV2505" s="58" t="n">
        <x:v>-0.0780682491388328</x:v>
      </x:c>
      <x:c r="AW2505" s="50" t="n">
        <x:v>2465</x:v>
      </x:c>
      <x:c r="AX2505" s="50" t="str">
        <x:v>Transformation Moat</x:v>
      </x:c>
      <x:c r="AY2505" s="50" t="str">
        <x:v>目立つ機械的警告なし（定性確認は別途必要）</x:v>
      </x:c>
      <x:c r="AZ2505" s="59" t="str">
        <x:v>2025-06-24 10:53</x:v>
      </x:c>
      <x:c r="BA2505" s="53" t="n">
        <x:v>30072</x:v>
      </x:c>
      <x:c r="BB2505" s="50"/>
      <x:c r="BC2505" s="50"/>
      <x:c r="BD2505" s="50" t="str">
        <x:v>TOPIX Small 1</x:v>
      </x:c>
    </x:row>
    <x:row r="2506">
      <x:c r="A2506" s="50" t="n">
        <x:v>2505</x:v>
      </x:c>
      <x:c r="B2506" s="50" t="str">
        <x:v>6971</x:v>
      </x:c>
      <x:c r="C2506" s="50" t="str">
        <x:v>6971.T</x:v>
      </x:c>
      <x:c r="D2506" s="50" t="str">
        <x:v>KYOCERA CORPORATION</x:v>
      </x:c>
      <x:c r="E2506" s="50" t="str">
        <x:v>Prime Market (Domestic)</x:v>
      </x:c>
      <x:c r="F2506" s="50" t="str">
        <x:v>Electric Appliances</x:v>
      </x:c>
      <x:c r="G2506" s="51" t="n">
        <x:v>1526897</x:v>
      </x:c>
      <x:c r="H2506" s="51" t="n">
        <x:v>1838938</x:v>
      </x:c>
      <x:c r="I2506" s="51" t="n">
        <x:v>2025332</x:v>
      </x:c>
      <x:c r="J2506" s="51" t="n">
        <x:v>2004221</x:v>
      </x:c>
      <x:c r="K2506" s="51" t="n">
        <x:v>2014454</x:v>
      </x:c>
      <x:c r="L2506" s="52" t="n">
        <x:f>IFERROR(H2506/G2506-1,"")</x:f>
        <x:v>0.2043628352141631</x:v>
      </x:c>
      <x:c r="M2506" s="52" t="n">
        <x:f>IFERROR(I2506/H2506-1,"")</x:f>
        <x:v>0.10135958906716813</x:v>
      </x:c>
      <x:c r="N2506" s="52" t="n">
        <x:f>IFERROR(J2506/I2506-1,"")</x:f>
        <x:v>-0.010423476249819763</x:v>
      </x:c>
      <x:c r="O2506" s="52" t="n">
        <x:f>IFERROR(K2506/J2506-1,"")</x:f>
        <x:v>0.005105724368719811</x:v>
      </x:c>
      <x:c r="P2506" s="52" t="n">
        <x:f>IFERROR((K2506/G2506)^(1/4)-1,"")</x:f>
        <x:v>0.07173373993809262</x:v>
      </x:c>
      <x:c r="Q2506" s="51" t="n">
        <x:v>27299</x:v>
      </x:c>
      <x:c r="R2506" s="52" t="n">
        <x:f>IFERROR(Q2506/K2506,"")</x:f>
        <x:v>0.013551562855245143</x:v>
      </x:c>
      <x:c r="S2506" s="53" t="n">
        <x:v>26207</x:v>
      </x:c>
      <x:c r="T2506" s="50" t="str">
        <x:v>EDINET_company_history</x:v>
      </x:c>
      <x:c r="U2506" s="50" t="str">
        <x:v>日本マスタートラスト信託銀行㈱ （信託口）</x:v>
      </x:c>
      <x:c r="V2506" s="54" t="n">
        <x:v>0.2196</x:v>
      </x:c>
      <x:c r="W2506" s="50" t="str">
        <x:v>山口 悟郎 / 谷本 秀夫</x:v>
      </x:c>
      <x:c r="X2506" s="50" t="b">
        <x:f>AND(COUNT(L2506:O2506)=4,L2506&gt;='設定'!$B$6,M2506&gt;='設定'!$B$6,N2506&gt;='設定'!$B$6,O2506&gt;='設定'!$B$6)</x:f>
        <x:v>0</x:v>
      </x:c>
      <x:c r="Y2506" s="50" t="b">
        <x:f>AND(COUNT(G2506:K2506)=5,P2506&gt;='設定'!$B$7)</x:f>
        <x:v>0</x:v>
      </x:c>
      <x:c r="Z2506" s="50" t="b">
        <x:f>AND(ISNUMBER(R2506),R2506&gt;='設定'!$B$8)</x:f>
        <x:v>0</x:v>
      </x:c>
      <x:c r="AA2506" s="50" t="b">
        <x:f>AND(ISNUMBER(S2506),S2506&gt;=DATE(YEAR('設定'!$B$10)-'設定'!$B$9,MONTH('設定'!$B$10),DAY('設定'!$B$10)))</x:f>
        <x:v>0</x:v>
      </x:c>
      <x:c r="AB2506" s="55" t="b">
        <x:v>0</x:v>
      </x:c>
      <x:c r="AC2506" s="55" t="b">
        <x:v>0</x:v>
      </x:c>
      <x:c r="AD2506" s="50" t="n">
        <x:f>IF(X2506,1,0)+IF(Z2506,1,0)+IF(AA2506,1,0)+IF(AB2506,1,0)</x:f>
        <x:v>0</x:v>
      </x:c>
      <x:c r="AE2506" s="50" t="n">
        <x:f>IF(Y2506,1,0)+IF(Z2506,1,0)+IF(AA2506,1,0)+IF(AB2506,1,0)</x:f>
        <x:v>0</x:v>
      </x:c>
      <x:c r="AF2506" s="50" t="n">
        <x:f>IF(Y2506,1,0)+IF(Z2506,1,0)+IF(AA2506,1,0)+IF(AC2506,1,0)</x:f>
        <x:v>0</x:v>
      </x:c>
      <x:c r="AG2506" s="53" t="n">
        <x:v>44348</x:v>
      </x:c>
      <x:c r="AH2506" s="50" t="str">
        <x:v>S100W0VP</x:v>
      </x:c>
      <x:c r="AI2506" s="50" t="str">
        <x:v>RevenueIFRSSummaryOfBusinessResults</x:v>
      </x:c>
      <x:c r="AJ2506" s="50" t="str">
        <x:v>OperatingProfitLossIFRS</x:v>
      </x:c>
      <x:c r="AK2506" s="53" t="n">
        <x:v>45747</x:v>
      </x:c>
      <x:c r="AL2506" s="50" t="str">
        <x:v>365/365/365/366/365</x:v>
      </x:c>
      <x:c r="AM2506" s="51" t="n">
        <x:v>1408748120</x:v>
      </x:c>
      <x:c r="AN2506" s="51" t="n">
        <x:v>3538</x:v>
      </x:c>
      <x:c r="AO2506" s="51" t="n">
        <x:f>IFERROR(AM2506*AN2506,"")</x:f>
        <x:v>4984150848560</x:v>
      </x:c>
      <x:c r="AP2506" s="56" t="n">
        <x:f>IFERROR(AO2506/(K2506*1000000),"")</x:f>
        <x:v>2.474194421198002</x:v>
      </x:c>
      <x:c r="AQ2506" s="57" t="n">
        <x:v>15417464265</x:v>
      </x:c>
      <x:c r="AR2506" s="52" t="n">
        <x:v>0.2587368877289736</x:v>
      </x:c>
      <x:c r="AS2506" s="52" t="n">
        <x:v>-0.3294005776847183</x:v>
      </x:c>
      <x:c r="AT2506" s="55" t="b">
        <x:v>0</x:v>
      </x:c>
      <x:c r="AU2506" s="50" t="str">
        <x:v>missing_financial_data</x:v>
      </x:c>
      <x:c r="AV2506" s="58" t="n">
        <x:v>0.3126120220520473</x:v>
      </x:c>
      <x:c r="AW2506" s="50" t="n">
        <x:v>399</x:v>
      </x:c>
      <x:c r="AX2506" s="50" t="str">
        <x:v>Future Moat</x:v>
      </x:c>
      <x:c r="AY2506" s="50" t="str">
        <x:v>既存適格性フィルター不通過: missing_financial_data</x:v>
      </x:c>
      <x:c r="AZ2506" s="59" t="str">
        <x:v>2025-06-20 15:41</x:v>
      </x:c>
      <x:c r="BA2506" s="53" t="n">
        <x:v>26207</x:v>
      </x:c>
      <x:c r="BB2506" s="50"/>
      <x:c r="BC2506" s="50"/>
      <x:c r="BD2506" s="50" t="str">
        <x:v>TOPIX Large70</x:v>
      </x:c>
    </x:row>
    <x:row r="2507">
      <x:c r="A2507" s="50" t="n">
        <x:v>2506</x:v>
      </x:c>
      <x:c r="B2507" s="50" t="str">
        <x:v>5930</x:v>
      </x:c>
      <x:c r="C2507" s="50" t="str">
        <x:v>5930.T</x:v>
      </x:c>
      <x:c r="D2507" s="50" t="str">
        <x:v>Bunka Shutter Co.,Ltd.</x:v>
      </x:c>
      <x:c r="E2507" s="50" t="str">
        <x:v>Prime Market (Domestic)</x:v>
      </x:c>
      <x:c r="F2507" s="50" t="str">
        <x:v>Metal Products</x:v>
      </x:c>
      <x:c r="G2507" s="51" t="n">
        <x:v>173143</x:v>
      </x:c>
      <x:c r="H2507" s="51" t="n">
        <x:v>182313</x:v>
      </x:c>
      <x:c r="I2507" s="51" t="n">
        <x:v>199179</x:v>
      </x:c>
      <x:c r="J2507" s="51" t="n">
        <x:v>221076</x:v>
      </x:c>
      <x:c r="K2507" s="51" t="n">
        <x:v>228419</x:v>
      </x:c>
      <x:c r="L2507" s="52" t="n">
        <x:f>IFERROR(H2507/G2507-1,"")</x:f>
        <x:v>0.05296200250659866</x:v>
      </x:c>
      <x:c r="M2507" s="52" t="n">
        <x:f>IFERROR(I2507/H2507-1,"")</x:f>
        <x:v>0.092511230685689</x:v>
      </x:c>
      <x:c r="N2507" s="52" t="n">
        <x:f>IFERROR(J2507/I2507-1,"")</x:f>
        <x:v>0.10993628846414527</x:v>
      </x:c>
      <x:c r="O2507" s="52" t="n">
        <x:f>IFERROR(K2507/J2507-1,"")</x:f>
        <x:v>0.03321482205214488</x:v>
      </x:c>
      <x:c r="P2507" s="52" t="n">
        <x:f>IFERROR((K2507/G2507)^(1/4)-1,"")</x:f>
        <x:v>0.07172120060833809</x:v>
      </x:c>
      <x:c r="Q2507" s="51" t="n">
        <x:v>14726</x:v>
      </x:c>
      <x:c r="R2507" s="52" t="n">
        <x:f>IFERROR(Q2507/K2507,"")</x:f>
        <x:v>0.06446924292637653</x:v>
      </x:c>
      <x:c r="S2507" s="53" t="n">
        <x:v>26969</x:v>
      </x:c>
      <x:c r="T2507" s="50" t="str">
        <x:v>EDINET_company_history</x:v>
      </x:c>
      <x:c r="U2507" s="50" t="str">
        <x:v>日本マスタートラスト信託銀行株式会社（信託口）</x:v>
      </x:c>
      <x:c r="V2507" s="54" t="n">
        <x:v>0.1004</x:v>
      </x:c>
      <x:c r="W2507" s="50" t="str">
        <x:v>潮崎 敏彦 / 小倉 博之</x:v>
      </x:c>
      <x:c r="X2507" s="50" t="b">
        <x:f>AND(COUNT(L2507:O2507)=4,L2507&gt;='設定'!$B$6,M2507&gt;='設定'!$B$6,N2507&gt;='設定'!$B$6,O2507&gt;='設定'!$B$6)</x:f>
        <x:v>0</x:v>
      </x:c>
      <x:c r="Y2507" s="50" t="b">
        <x:f>AND(COUNT(G2507:K2507)=5,P2507&gt;='設定'!$B$7)</x:f>
        <x:v>0</x:v>
      </x:c>
      <x:c r="Z2507" s="50" t="b">
        <x:f>AND(ISNUMBER(R2507),R2507&gt;='設定'!$B$8)</x:f>
        <x:v>0</x:v>
      </x:c>
      <x:c r="AA2507" s="50" t="b">
        <x:f>AND(ISNUMBER(S2507),S2507&gt;=DATE(YEAR('設定'!$B$10)-'設定'!$B$9,MONTH('設定'!$B$10),DAY('設定'!$B$10)))</x:f>
        <x:v>0</x:v>
      </x:c>
      <x:c r="AB2507" s="55" t="b">
        <x:v>0</x:v>
      </x:c>
      <x:c r="AC2507" s="55" t="b">
        <x:v>0</x:v>
      </x:c>
      <x:c r="AD2507" s="50" t="n">
        <x:f>IF(X2507,1,0)+IF(Z2507,1,0)+IF(AA2507,1,0)+IF(AB2507,1,0)</x:f>
        <x:v>0</x:v>
      </x:c>
      <x:c r="AE2507" s="50" t="n">
        <x:f>IF(Y2507,1,0)+IF(Z2507,1,0)+IF(AA2507,1,0)+IF(AB2507,1,0)</x:f>
        <x:v>0</x:v>
      </x:c>
      <x:c r="AF2507" s="50" t="n">
        <x:f>IF(Y2507,1,0)+IF(Z2507,1,0)+IF(AA2507,1,0)+IF(AC2507,1,0)</x:f>
        <x:v>0</x:v>
      </x:c>
      <x:c r="AG2507" s="53" t="n">
        <x:v>44348</x:v>
      </x:c>
      <x:c r="AH2507" s="50" t="str">
        <x:v>S100VXXD</x:v>
      </x:c>
      <x:c r="AI2507" s="50" t="str">
        <x:v>NetSalesSummaryOfBusinessResults</x:v>
      </x:c>
      <x:c r="AJ2507" s="50" t="str">
        <x:v>OperatingIncome</x:v>
      </x:c>
      <x:c r="AK2507" s="53" t="n">
        <x:v>45747</x:v>
      </x:c>
      <x:c r="AL2507" s="50" t="str">
        <x:v>365/365/365/366/365</x:v>
      </x:c>
      <x:c r="AM2507" s="51" t="n">
        <x:v>71349687</x:v>
      </x:c>
      <x:c r="AN2507" s="51" t="n">
        <x:v>1838</x:v>
      </x:c>
      <x:c r="AO2507" s="51" t="n">
        <x:f>IFERROR(AM2507*AN2507,"")</x:f>
        <x:v>131140724706</x:v>
      </x:c>
      <x:c r="AP2507" s="56" t="n">
        <x:f>IFERROR(AO2507/(K2507*1000000),"")</x:f>
        <x:v>0.57412353922397</x:v>
      </x:c>
      <x:c r="AQ2507" s="57" t="n">
        <x:v>198330333.33333337</x:v>
      </x:c>
      <x:c r="AR2507" s="52" t="n">
        <x:v>0.2307500742881289</x:v>
      </x:c>
      <x:c r="AS2507" s="52" t="n">
        <x:v>-0.330580526972824</x:v>
      </x:c>
      <x:c r="AT2507" s="55" t="b">
        <x:v>1</x:v>
      </x:c>
      <x:c r="AU2507" s="50"/>
      <x:c r="AV2507" s="58" t="n">
        <x:v>0.131611901353215</x:v>
      </x:c>
      <x:c r="AW2507" s="50" t="n">
        <x:v>1057</x:v>
      </x:c>
      <x:c r="AX2507" s="50" t="str">
        <x:v>Future Moat</x:v>
      </x:c>
      <x:c r="AY2507" s="50" t="str">
        <x:v>目立つ機械的警告なし（定性確認は別途必要）</x:v>
      </x:c>
      <x:c r="AZ2507" s="59" t="str">
        <x:v>2025-06-16 10:00</x:v>
      </x:c>
      <x:c r="BA2507" s="53" t="n">
        <x:v>26969</x:v>
      </x:c>
      <x:c r="BB2507" s="50"/>
      <x:c r="BC2507" s="50"/>
      <x:c r="BD2507" s="50" t="str">
        <x:v>TOPIX Small 1</x:v>
      </x:c>
    </x:row>
    <x:row r="2508">
      <x:c r="A2508" s="50" t="n">
        <x:v>2507</x:v>
      </x:c>
      <x:c r="B2508" s="50" t="str">
        <x:v>4826</x:v>
      </x:c>
      <x:c r="C2508" s="50" t="str">
        <x:v>4826.T</x:v>
      </x:c>
      <x:c r="D2508" s="50" t="str">
        <x:v>Computer Institute of Japan, Ltd.</x:v>
      </x:c>
      <x:c r="E2508" s="50" t="str">
        <x:v>Prime Market (Domestic)</x:v>
      </x:c>
      <x:c r="F2508" s="50" t="str">
        <x:v>Information &amp; Communication</x:v>
      </x:c>
      <x:c r="G2508" s="51" t="n">
        <x:v>20392.28</x:v>
      </x:c>
      <x:c r="H2508" s="51" t="n">
        <x:v>21467.114</x:v>
      </x:c>
      <x:c r="I2508" s="51" t="n">
        <x:v>22859.362</x:v>
      </x:c>
      <x:c r="J2508" s="51" t="n">
        <x:v>25733.333</x:v>
      </x:c>
      <x:c r="K2508" s="51" t="n">
        <x:v>26899.791</x:v>
      </x:c>
      <x:c r="L2508" s="52" t="n">
        <x:f>IFERROR(H2508/G2508-1,"")</x:f>
        <x:v>0.052707887494679584</x:v>
      </x:c>
      <x:c r="M2508" s="52" t="n">
        <x:f>IFERROR(I2508/H2508-1,"")</x:f>
        <x:v>0.06485492181203312</x:v>
      </x:c>
      <x:c r="N2508" s="52" t="n">
        <x:f>IFERROR(J2508/I2508-1,"")</x:f>
        <x:v>0.12572402501872082</x:v>
      </x:c>
      <x:c r="O2508" s="52" t="n">
        <x:f>IFERROR(K2508/J2508-1,"")</x:f>
        <x:v>0.045328679343635825</x:v>
      </x:c>
      <x:c r="P2508" s="52" t="n">
        <x:f>IFERROR((K2508/G2508)^(1/4)-1,"")</x:f>
        <x:v>0.0716939524834157</x:v>
      </x:c>
      <x:c r="Q2508" s="51" t="n">
        <x:v>2170.38</x:v>
      </x:c>
      <x:c r="R2508" s="52" t="n">
        <x:f>IFERROR(Q2508/K2508,"")</x:f>
        <x:v>0.08068389825036187</x:v>
      </x:c>
      <x:c r="S2508" s="53" t="n">
        <x:v>37288</x:v>
      </x:c>
      <x:c r="T2508" s="50" t="str">
        <x:v>EDINET_company_history</x:v>
      </x:c>
      <x:c r="U2508" s="50" t="str">
        <x:v>日本マスタートラスト信託銀行株式会社（信託口）</x:v>
      </x:c>
      <x:c r="V2508" s="54" t="n">
        <x:v>0.1196</x:v>
      </x:c>
      <x:c r="W2508" s="50" t="str">
        <x:v>坂元 昭彦</x:v>
      </x:c>
      <x:c r="X2508" s="50" t="b">
        <x:f>AND(COUNT(L2508:O2508)=4,L2508&gt;='設定'!$B$6,M2508&gt;='設定'!$B$6,N2508&gt;='設定'!$B$6,O2508&gt;='設定'!$B$6)</x:f>
        <x:v>0</x:v>
      </x:c>
      <x:c r="Y2508" s="50" t="b">
        <x:f>AND(COUNT(G2508:K2508)=5,P2508&gt;='設定'!$B$7)</x:f>
        <x:v>0</x:v>
      </x:c>
      <x:c r="Z2508" s="50" t="b">
        <x:f>AND(ISNUMBER(R2508),R2508&gt;='設定'!$B$8)</x:f>
        <x:v>0</x:v>
      </x:c>
      <x:c r="AA2508" s="50" t="b">
        <x:f>AND(ISNUMBER(S2508),S2508&gt;=DATE(YEAR('設定'!$B$10)-'設定'!$B$9,MONTH('設定'!$B$10),DAY('設定'!$B$10)))</x:f>
        <x:v>0</x:v>
      </x:c>
      <x:c r="AB2508" s="55" t="b">
        <x:v>0</x:v>
      </x:c>
      <x:c r="AC2508" s="55" t="b">
        <x:v>0</x:v>
      </x:c>
      <x:c r="AD2508" s="50" t="n">
        <x:f>IF(X2508,1,0)+IF(Z2508,1,0)+IF(AA2508,1,0)+IF(AB2508,1,0)</x:f>
        <x:v>0</x:v>
      </x:c>
      <x:c r="AE2508" s="50" t="n">
        <x:f>IF(Y2508,1,0)+IF(Z2508,1,0)+IF(AA2508,1,0)+IF(AB2508,1,0)</x:f>
        <x:v>0</x:v>
      </x:c>
      <x:c r="AF2508" s="50" t="n">
        <x:f>IF(Y2508,1,0)+IF(Z2508,1,0)+IF(AA2508,1,0)+IF(AC2508,1,0)</x:f>
        <x:v>0</x:v>
      </x:c>
      <x:c r="AG2508" s="53" t="n">
        <x:v>44348</x:v>
      </x:c>
      <x:c r="AH2508" s="50" t="str">
        <x:v>S100WOO0</x:v>
      </x:c>
      <x:c r="AI2508" s="50" t="str">
        <x:v>NetSalesSummaryOfBusinessResults</x:v>
      </x:c>
      <x:c r="AJ2508" s="50" t="str">
        <x:v>OperatingIncome</x:v>
      </x:c>
      <x:c r="AK2508" s="53" t="n">
        <x:v>45838</x:v>
      </x:c>
      <x:c r="AL2508" s="50" t="str">
        <x:v>365/365/365/366/365</x:v>
      </x:c>
      <x:c r="AM2508" s="51" t="n">
        <x:v>56556388</x:v>
      </x:c>
      <x:c r="AN2508" s="51" t="n">
        <x:v>478</x:v>
      </x:c>
      <x:c r="AO2508" s="51" t="n">
        <x:f>IFERROR(AM2508*AN2508,"")</x:f>
        <x:v>27033953464</x:v>
      </x:c>
      <x:c r="AP2508" s="56" t="n">
        <x:f>IFERROR(AO2508/(K2508*1000000),"")</x:f>
        <x:v>1.0049874909437029</x:v>
      </x:c>
      <x:c r="AQ2508" s="57" t="n">
        <x:v>163405246.66666666</x:v>
      </x:c>
      <x:c r="AR2508" s="52" t="n">
        <x:v>0.345533800684225</x:v>
      </x:c>
      <x:c r="AS2508" s="52" t="n">
        <x:v>-0.472465436788108</x:v>
      </x:c>
      <x:c r="AT2508" s="55" t="b">
        <x:v>1</x:v>
      </x:c>
      <x:c r="AU2508" s="50"/>
      <x:c r="AV2508" s="58" t="n">
        <x:v>0.0834459187263252</x:v>
      </x:c>
      <x:c r="AW2508" s="50" t="n">
        <x:v>1333</x:v>
      </x:c>
      <x:c r="AX2508" s="50" t="str">
        <x:v>Core Moat</x:v>
      </x:c>
      <x:c r="AY2508" s="50" t="str">
        <x:v>目立つ機械的警告なし（定性確認は別途必要）</x:v>
      </x:c>
      <x:c r="AZ2508" s="59" t="str">
        <x:v>2025-09-17 15:53</x:v>
      </x:c>
      <x:c r="BA2508" s="53" t="n">
        <x:v>37288</x:v>
      </x:c>
      <x:c r="BB2508" s="50"/>
      <x:c r="BC2508" s="50"/>
      <x:c r="BD2508" s="50" t="str">
        <x:v>TOPIX Small 2</x:v>
      </x:c>
    </x:row>
    <x:row r="2509">
      <x:c r="A2509" s="50" t="n">
        <x:v>2508</x:v>
      </x:c>
      <x:c r="B2509" s="50" t="str">
        <x:v>6745</x:v>
      </x:c>
      <x:c r="C2509" s="50" t="str">
        <x:v>6745.T</x:v>
      </x:c>
      <x:c r="D2509" s="50" t="str">
        <x:v>HOCHIKI CORPORATION</x:v>
      </x:c>
      <x:c r="E2509" s="50" t="str">
        <x:v>Prime Market (Domestic)</x:v>
      </x:c>
      <x:c r="F2509" s="50" t="str">
        <x:v>Electric Appliances</x:v>
      </x:c>
      <x:c r="G2509" s="51" t="n">
        <x:v>76567</x:v>
      </x:c>
      <x:c r="H2509" s="51" t="n">
        <x:v>81251</x:v>
      </x:c>
      <x:c r="I2509" s="51" t="n">
        <x:v>85457</x:v>
      </x:c>
      <x:c r="J2509" s="51" t="n">
        <x:v>93485</x:v>
      </x:c>
      <x:c r="K2509" s="51" t="n">
        <x:v>100900</x:v>
      </x:c>
      <x:c r="L2509" s="52" t="n">
        <x:f>IFERROR(H2509/G2509-1,"")</x:f>
        <x:v>0.06117517990779309</x:v>
      </x:c>
      <x:c r="M2509" s="52" t="n">
        <x:f>IFERROR(I2509/H2509-1,"")</x:f>
        <x:v>0.051765516732101835</x:v>
      </x:c>
      <x:c r="N2509" s="52" t="n">
        <x:f>IFERROR(J2509/I2509-1,"")</x:f>
        <x:v>0.09394198251752339</x:v>
      </x:c>
      <x:c r="O2509" s="52" t="n">
        <x:f>IFERROR(K2509/J2509-1,"")</x:f>
        <x:v>0.07931753757287274</x:v>
      </x:c>
      <x:c r="P2509" s="52" t="n">
        <x:f>IFERROR((K2509/G2509)^(1/4)-1,"")</x:f>
        <x:v>0.07142650006174867</x:v>
      </x:c>
      <x:c r="Q2509" s="51" t="n">
        <x:v>9553</x:v>
      </x:c>
      <x:c r="R2509" s="52" t="n">
        <x:f>IFERROR(Q2509/K2509,"")</x:f>
        <x:v>0.0946778989098117</x:v>
      </x:c>
      <x:c r="S2509" s="53" t="n">
        <x:v>7397</x:v>
      </x:c>
      <x:c r="T2509" s="50" t="str">
        <x:v>EDINET_company_history</x:v>
      </x:c>
      <x:c r="U2509" s="50" t="str">
        <x:v>綜合警備保障株式会社</x:v>
      </x:c>
      <x:c r="V2509" s="54" t="n">
        <x:v>0.1746</x:v>
      </x:c>
      <x:c r="W2509" s="50" t="str">
        <x:v>細井 元 / 小林 靖治</x:v>
      </x:c>
      <x:c r="X2509" s="50" t="b">
        <x:f>AND(COUNT(L2509:O2509)=4,L2509&gt;='設定'!$B$6,M2509&gt;='設定'!$B$6,N2509&gt;='設定'!$B$6,O2509&gt;='設定'!$B$6)</x:f>
        <x:v>0</x:v>
      </x:c>
      <x:c r="Y2509" s="50" t="b">
        <x:f>AND(COUNT(G2509:K2509)=5,P2509&gt;='設定'!$B$7)</x:f>
        <x:v>0</x:v>
      </x:c>
      <x:c r="Z2509" s="50" t="b">
        <x:f>AND(ISNUMBER(R2509),R2509&gt;='設定'!$B$8)</x:f>
        <x:v>0</x:v>
      </x:c>
      <x:c r="AA2509" s="50" t="b">
        <x:f>AND(ISNUMBER(S2509),S2509&gt;=DATE(YEAR('設定'!$B$10)-'設定'!$B$9,MONTH('設定'!$B$10),DAY('設定'!$B$10)))</x:f>
        <x:v>0</x:v>
      </x:c>
      <x:c r="AB2509" s="55" t="b">
        <x:v>0</x:v>
      </x:c>
      <x:c r="AC2509" s="55" t="b">
        <x:v>0</x:v>
      </x:c>
      <x:c r="AD2509" s="50" t="n">
        <x:f>IF(X2509,1,0)+IF(Z2509,1,0)+IF(AA2509,1,0)+IF(AB2509,1,0)</x:f>
        <x:v>0</x:v>
      </x:c>
      <x:c r="AE2509" s="50" t="n">
        <x:f>IF(Y2509,1,0)+IF(Z2509,1,0)+IF(AA2509,1,0)+IF(AB2509,1,0)</x:f>
        <x:v>0</x:v>
      </x:c>
      <x:c r="AF2509" s="50" t="n">
        <x:f>IF(Y2509,1,0)+IF(Z2509,1,0)+IF(AA2509,1,0)+IF(AC2509,1,0)</x:f>
        <x:v>0</x:v>
      </x:c>
      <x:c r="AG2509" s="53" t="n">
        <x:v>44348</x:v>
      </x:c>
      <x:c r="AH2509" s="50" t="str">
        <x:v>S100W2KY</x:v>
      </x:c>
      <x:c r="AI2509" s="50" t="str">
        <x:v>NetSalesSummaryOfBusinessResults</x:v>
      </x:c>
      <x:c r="AJ2509" s="50" t="str">
        <x:v>OperatingIncome</x:v>
      </x:c>
      <x:c r="AK2509" s="53" t="n">
        <x:v>45747</x:v>
      </x:c>
      <x:c r="AL2509" s="50" t="str">
        <x:v>365/365/365/366/365</x:v>
      </x:c>
      <x:c r="AM2509" s="51" t="n">
        <x:v>25080600</x:v>
      </x:c>
      <x:c r="AN2509" s="51" t="n">
        <x:v>1930</x:v>
      </x:c>
      <x:c r="AO2509" s="51" t="n">
        <x:f>IFERROR(AM2509*AN2509,"")</x:f>
        <x:v>48405558000</x:v>
      </x:c>
      <x:c r="AP2509" s="56" t="n">
        <x:f>IFERROR(AO2509/(K2509*1000000),"")</x:f>
        <x:v>0.47973793855302277</x:v>
      </x:c>
      <x:c r="AQ2509" s="57" t="n">
        <x:v>705398966.8503824</x:v>
      </x:c>
      <x:c r="AR2509" s="52" t="n">
        <x:v>0.3186495038011263</x:v>
      </x:c>
      <x:c r="AS2509" s="52" t="n">
        <x:v>-0.2748796685270059</x:v>
      </x:c>
      <x:c r="AT2509" s="55" t="b">
        <x:v>1</x:v>
      </x:c>
      <x:c r="AU2509" s="50"/>
      <x:c r="AV2509" s="58" t="n">
        <x:v>0.6005905453228351</x:v>
      </x:c>
      <x:c r="AW2509" s="50" t="n">
        <x:v>35</x:v>
      </x:c>
      <x:c r="AX2509" s="50" t="str">
        <x:v>Future Moat</x:v>
      </x:c>
      <x:c r="AY2509" s="50" t="str">
        <x:v>目立つ機械的警告なし（定性確認は別途必要）</x:v>
      </x:c>
      <x:c r="AZ2509" s="59" t="str">
        <x:v>2025-06-24 11:11</x:v>
      </x:c>
      <x:c r="BA2509" s="53" t="n">
        <x:v>7397</x:v>
      </x:c>
      <x:c r="BB2509" s="50"/>
      <x:c r="BC2509" s="50"/>
      <x:c r="BD2509" s="50" t="str">
        <x:v>TOPIX Small 2</x:v>
      </x:c>
    </x:row>
    <x:row r="2510">
      <x:c r="A2510" s="50" t="n">
        <x:v>2509</x:v>
      </x:c>
      <x:c r="B2510" s="50" t="str">
        <x:v>6503</x:v>
      </x:c>
      <x:c r="C2510" s="50" t="str">
        <x:v>6503.T</x:v>
      </x:c>
      <x:c r="D2510" s="50" t="str">
        <x:v>Mitsubishi Electric Corporation</x:v>
      </x:c>
      <x:c r="E2510" s="50" t="str">
        <x:v>Prime Market (Domestic)</x:v>
      </x:c>
      <x:c r="F2510" s="50" t="str">
        <x:v>Electric Appliances</x:v>
      </x:c>
      <x:c r="G2510" s="51" t="n">
        <x:v>4191433</x:v>
      </x:c>
      <x:c r="H2510" s="51" t="n">
        <x:v>4476758</x:v>
      </x:c>
      <x:c r="I2510" s="51" t="n">
        <x:v>5003694</x:v>
      </x:c>
      <x:c r="J2510" s="51" t="n">
        <x:v>5257914</x:v>
      </x:c>
      <x:c r="K2510" s="51" t="n">
        <x:v>5521711</x:v>
      </x:c>
      <x:c r="L2510" s="52" t="n">
        <x:f>IFERROR(H2510/G2510-1,"")</x:f>
        <x:v>0.06807337729125096</x:v>
      </x:c>
      <x:c r="M2510" s="52" t="n">
        <x:f>IFERROR(I2510/H2510-1,"")</x:f>
        <x:v>0.1177048212121361</x:v>
      </x:c>
      <x:c r="N2510" s="52" t="n">
        <x:f>IFERROR(J2510/I2510-1,"")</x:f>
        <x:v>0.05080646418426071</x:v>
      </x:c>
      <x:c r="O2510" s="52" t="n">
        <x:f>IFERROR(K2510/J2510-1,"")</x:f>
        <x:v>0.05017141779040135</x:v>
      </x:c>
      <x:c r="P2510" s="52" t="n">
        <x:f>IFERROR((K2510/G2510)^(1/4)-1,"")</x:f>
        <x:v>0.07134114906055622</x:v>
      </x:c>
      <x:c r="Q2510" s="51" t="n">
        <x:v>391850</x:v>
      </x:c>
      <x:c r="R2510" s="52" t="n">
        <x:f>IFERROR(Q2510/K2510,"")</x:f>
        <x:v>0.07096532216191684</x:v>
      </x:c>
      <x:c r="S2510" s="53" t="n">
        <x:v>18019</x:v>
      </x:c>
      <x:c r="T2510" s="50" t="str">
        <x:v>EDINET_company_history</x:v>
      </x:c>
      <x:c r="U2510" s="50" t="str">
        <x:v>日本マスタートラスト信託銀行株式会社(信託口)</x:v>
      </x:c>
      <x:c r="V2510" s="54" t="n">
        <x:v>0.1549</x:v>
      </x:c>
      <x:c r="W2510" s="50"/>
      <x:c r="X2510" s="50" t="b">
        <x:f>AND(COUNT(L2510:O2510)=4,L2510&gt;='設定'!$B$6,M2510&gt;='設定'!$B$6,N2510&gt;='設定'!$B$6,O2510&gt;='設定'!$B$6)</x:f>
        <x:v>0</x:v>
      </x:c>
      <x:c r="Y2510" s="50" t="b">
        <x:f>AND(COUNT(G2510:K2510)=5,P2510&gt;='設定'!$B$7)</x:f>
        <x:v>0</x:v>
      </x:c>
      <x:c r="Z2510" s="50" t="b">
        <x:f>AND(ISNUMBER(R2510),R2510&gt;='設定'!$B$8)</x:f>
        <x:v>0</x:v>
      </x:c>
      <x:c r="AA2510" s="50" t="b">
        <x:f>AND(ISNUMBER(S2510),S2510&gt;=DATE(YEAR('設定'!$B$10)-'設定'!$B$9,MONTH('設定'!$B$10),DAY('設定'!$B$10)))</x:f>
        <x:v>0</x:v>
      </x:c>
      <x:c r="AB2510" s="55" t="b">
        <x:v>0</x:v>
      </x:c>
      <x:c r="AC2510" s="55" t="b">
        <x:v>0</x:v>
      </x:c>
      <x:c r="AD2510" s="50" t="n">
        <x:f>IF(X2510,1,0)+IF(Z2510,1,0)+IF(AA2510,1,0)+IF(AB2510,1,0)</x:f>
        <x:v>0</x:v>
      </x:c>
      <x:c r="AE2510" s="50" t="n">
        <x:f>IF(Y2510,1,0)+IF(Z2510,1,0)+IF(AA2510,1,0)+IF(AB2510,1,0)</x:f>
        <x:v>0</x:v>
      </x:c>
      <x:c r="AF2510" s="50" t="n">
        <x:f>IF(Y2510,1,0)+IF(Z2510,1,0)+IF(AA2510,1,0)+IF(AC2510,1,0)</x:f>
        <x:v>0</x:v>
      </x:c>
      <x:c r="AG2510" s="53" t="n">
        <x:v>44348</x:v>
      </x:c>
      <x:c r="AH2510" s="50" t="str">
        <x:v>S100W0EM</x:v>
      </x:c>
      <x:c r="AI2510" s="50" t="str">
        <x:v>RevenueIFRSSummaryOfBusinessResults</x:v>
      </x:c>
      <x:c r="AJ2510" s="50" t="str">
        <x:v>OperatingProfitLossIFRS</x:v>
      </x:c>
      <x:c r="AK2510" s="53" t="n">
        <x:v>45747</x:v>
      </x:c>
      <x:c r="AL2510" s="50" t="str">
        <x:v>365/365/365/366/365</x:v>
      </x:c>
      <x:c r="AM2510" s="51" t="n">
        <x:v>2077299451</x:v>
      </x:c>
      <x:c r="AN2510" s="51" t="n">
        <x:v>6088</x:v>
      </x:c>
      <x:c r="AO2510" s="51" t="n">
        <x:f>IFERROR(AM2510*AN2510,"")</x:f>
        <x:v>12646599057688</x:v>
      </x:c>
      <x:c r="AP2510" s="56" t="n">
        <x:f>IFERROR(AO2510/(K2510*1000000),"")</x:f>
        <x:v>2.2903406313166337</x:v>
      </x:c>
      <x:c r="AQ2510" s="57" t="n">
        <x:v>40111108138.333336</x:v>
      </x:c>
      <x:c r="AR2510" s="52" t="n">
        <x:v>0.3367865016842614</x:v>
      </x:c>
      <x:c r="AS2510" s="52" t="n">
        <x:v>-0.3395148195519203</x:v>
      </x:c>
      <x:c r="AT2510" s="55" t="b">
        <x:v>0</x:v>
      </x:c>
      <x:c r="AU2510" s="50" t="str">
        <x:v>missing_financial_data</x:v>
      </x:c>
      <x:c r="AV2510" s="58" t="n">
        <x:v>0.4516785292427339</x:v>
      </x:c>
      <x:c r="AW2510" s="50" t="n">
        <x:v>133</x:v>
      </x:c>
      <x:c r="AX2510" s="50" t="str">
        <x:v>Future Moat</x:v>
      </x:c>
      <x:c r="AY2510" s="50" t="str">
        <x:v>既存適格性フィルター不通過: missing_financial_data</x:v>
      </x:c>
      <x:c r="AZ2510" s="59" t="str">
        <x:v>2025-06-20 12:44</x:v>
      </x:c>
      <x:c r="BA2510" s="53" t="n">
        <x:v>18019</x:v>
      </x:c>
      <x:c r="BB2510" s="50"/>
      <x:c r="BC2510" s="50"/>
      <x:c r="BD2510" s="50" t="str">
        <x:v>TOPIX Core30</x:v>
      </x:c>
    </x:row>
    <x:row r="2511">
      <x:c r="A2511" s="50" t="n">
        <x:v>2510</x:v>
      </x:c>
      <x:c r="B2511" s="50" t="str">
        <x:v>5446</x:v>
      </x:c>
      <x:c r="C2511" s="50" t="str">
        <x:v>5446.T</x:v>
      </x:c>
      <x:c r="D2511" s="50" t="str">
        <x:v>HOKUETSU METAL Co.,Ltd.</x:v>
      </x:c>
      <x:c r="E2511" s="50" t="str">
        <x:v>Standard Market(Domestic)</x:v>
      </x:c>
      <x:c r="F2511" s="50" t="str">
        <x:v>Iron and Steel</x:v>
      </x:c>
      <x:c r="G2511" s="51" t="n">
        <x:v>21815.517</x:v>
      </x:c>
      <x:c r="H2511" s="51" t="n">
        <x:v>27356.197</x:v>
      </x:c>
      <x:c r="I2511" s="51" t="n">
        <x:v>31041.069</x:v>
      </x:c>
      <x:c r="J2511" s="51" t="n">
        <x:v>31823.712</x:v>
      </x:c>
      <x:c r="K2511" s="51" t="n">
        <x:v>28729.754</x:v>
      </x:c>
      <x:c r="L2511" s="52" t="n">
        <x:f>IFERROR(H2511/G2511-1,"")</x:f>
        <x:v>0.25397885367557405</x:v>
      </x:c>
      <x:c r="M2511" s="52" t="n">
        <x:f>IFERROR(I2511/H2511-1,"")</x:f>
        <x:v>0.13469971721581042</x:v>
      </x:c>
      <x:c r="N2511" s="52" t="n">
        <x:f>IFERROR(J2511/I2511-1,"")</x:f>
        <x:v>0.025213145848810736</x:v>
      </x:c>
      <x:c r="O2511" s="52" t="n">
        <x:f>IFERROR(K2511/J2511-1,"")</x:f>
        <x:v>-0.09722178229868339</x:v>
      </x:c>
      <x:c r="P2511" s="52" t="n">
        <x:f>IFERROR((K2511/G2511)^(1/4)-1,"")</x:f>
        <x:v>0.0712518857157114</x:v>
      </x:c>
      <x:c r="Q2511" s="51" t="n">
        <x:v>668.152</x:v>
      </x:c>
      <x:c r="R2511" s="52" t="n">
        <x:f>IFERROR(Q2511/K2511,"")</x:f>
        <x:v>0.023256446957394764</x:v>
      </x:c>
      <x:c r="S2511" s="53" t="n">
        <x:v>18050</x:v>
      </x:c>
      <x:c r="T2511" s="50" t="str">
        <x:v>EDINET_company_history</x:v>
      </x:c>
      <x:c r="U2511" s="50" t="str">
        <x:v>トピー工業株式会社</x:v>
      </x:c>
      <x:c r="V2511" s="54" t="n">
        <x:v>0.3369</x:v>
      </x:c>
      <x:c r="W2511" s="50" t="str">
        <x:v>加 納 愛 仁</x:v>
      </x:c>
      <x:c r="X2511" s="50" t="b">
        <x:f>AND(COUNT(L2511:O2511)=4,L2511&gt;='設定'!$B$6,M2511&gt;='設定'!$B$6,N2511&gt;='設定'!$B$6,O2511&gt;='設定'!$B$6)</x:f>
        <x:v>0</x:v>
      </x:c>
      <x:c r="Y2511" s="50" t="b">
        <x:f>AND(COUNT(G2511:K2511)=5,P2511&gt;='設定'!$B$7)</x:f>
        <x:v>0</x:v>
      </x:c>
      <x:c r="Z2511" s="50" t="b">
        <x:f>AND(ISNUMBER(R2511),R2511&gt;='設定'!$B$8)</x:f>
        <x:v>0</x:v>
      </x:c>
      <x:c r="AA2511" s="50" t="b">
        <x:f>AND(ISNUMBER(S2511),S2511&gt;=DATE(YEAR('設定'!$B$10)-'設定'!$B$9,MONTH('設定'!$B$10),DAY('設定'!$B$10)))</x:f>
        <x:v>0</x:v>
      </x:c>
      <x:c r="AB2511" s="55" t="b">
        <x:v>0</x:v>
      </x:c>
      <x:c r="AC2511" s="55" t="b">
        <x:v>0</x:v>
      </x:c>
      <x:c r="AD2511" s="50" t="n">
        <x:f>IF(X2511,1,0)+IF(Z2511,1,0)+IF(AA2511,1,0)+IF(AB2511,1,0)</x:f>
        <x:v>0</x:v>
      </x:c>
      <x:c r="AE2511" s="50" t="n">
        <x:f>IF(Y2511,1,0)+IF(Z2511,1,0)+IF(AA2511,1,0)+IF(AB2511,1,0)</x:f>
        <x:v>0</x:v>
      </x:c>
      <x:c r="AF2511" s="50" t="n">
        <x:f>IF(Y2511,1,0)+IF(Z2511,1,0)+IF(AA2511,1,0)+IF(AC2511,1,0)</x:f>
        <x:v>0</x:v>
      </x:c>
      <x:c r="AG2511" s="53" t="n">
        <x:v>44348</x:v>
      </x:c>
      <x:c r="AH2511" s="50" t="str">
        <x:v>S100W06V</x:v>
      </x:c>
      <x:c r="AI2511" s="50" t="str">
        <x:v>NetSalesSummaryOfBusinessResults</x:v>
      </x:c>
      <x:c r="AJ2511" s="50" t="str">
        <x:v>OperatingIncome</x:v>
      </x:c>
      <x:c r="AK2511" s="53" t="n">
        <x:v>45747</x:v>
      </x:c>
      <x:c r="AL2511" s="50" t="str">
        <x:v>365/365/365/366/365</x:v>
      </x:c>
      <x:c r="AM2511" s="51" t="n">
        <x:v>3924400</x:v>
      </x:c>
      <x:c r="AN2511" s="51" t="n">
        <x:v>1231</x:v>
      </x:c>
      <x:c r="AO2511" s="51" t="n">
        <x:f>IFERROR(AM2511*AN2511,"")</x:f>
        <x:v>4830936400</x:v>
      </x:c>
      <x:c r="AP2511" s="56" t="n">
        <x:f>IFERROR(AO2511/(K2511*1000000),"")</x:f>
        <x:v>0.16815098381977095</x:v>
      </x:c>
      <x:c r="AQ2511" s="57" t="n">
        <x:v>2359248.3333333335</x:v>
      </x:c>
      <x:c r="AR2511" s="52" t="n">
        <x:v>0.2322421479426543</x:v>
      </x:c>
      <x:c r="AS2511" s="52" t="n">
        <x:v>-0.3017727201674973</x:v>
      </x:c>
      <x:c r="AT2511" s="55" t="b">
        <x:v>0</x:v>
      </x:c>
      <x:c r="AU2511" s="50" t="str">
        <x:v>low_liquidity</x:v>
      </x:c>
      <x:c r="AV2511" s="58" t="n">
        <x:v>-0.1178283821502562</x:v>
      </x:c>
      <x:c r="AW2511" s="50" t="n">
        <x:v>2699</x:v>
      </x:c>
      <x:c r="AX2511" s="50" t="str">
        <x:v>Core Moat</x:v>
      </x:c>
      <x:c r="AY2511" s="50" t="str">
        <x:v>既存適格性フィルター不通過: low_liquidity / 60日平均売買代金2,000万円未満</x:v>
      </x:c>
      <x:c r="AZ2511" s="59" t="str">
        <x:v>2025-06-20 13:38</x:v>
      </x:c>
      <x:c r="BA2511" s="53" t="n">
        <x:v>18050</x:v>
      </x:c>
      <x:c r="BB2511" s="50"/>
      <x:c r="BC2511" s="50"/>
      <x:c r="BD2511" s="50"/>
    </x:row>
    <x:row r="2512">
      <x:c r="A2512" s="50" t="n">
        <x:v>2511</x:v>
      </x:c>
      <x:c r="B2512" s="50" t="str">
        <x:v>3580</x:v>
      </x:c>
      <x:c r="C2512" s="50" t="str">
        <x:v>3580.T</x:v>
      </x:c>
      <x:c r="D2512" s="50" t="str">
        <x:v>KOMATSU MATERE Co.,Ltd.</x:v>
      </x:c>
      <x:c r="E2512" s="50" t="str">
        <x:v>Prime Market (Domestic)</x:v>
      </x:c>
      <x:c r="F2512" s="50" t="str">
        <x:v>Textiles and Apparels</x:v>
      </x:c>
      <x:c r="G2512" s="51" t="n">
        <x:v>30018</x:v>
      </x:c>
      <x:c r="H2512" s="51" t="n">
        <x:v>31449</x:v>
      </x:c>
      <x:c r="I2512" s="51" t="n">
        <x:v>35438</x:v>
      </x:c>
      <x:c r="J2512" s="51" t="n">
        <x:v>36670</x:v>
      </x:c>
      <x:c r="K2512" s="51" t="n">
        <x:v>39526</x:v>
      </x:c>
      <x:c r="L2512" s="52" t="n">
        <x:f>IFERROR(H2512/G2512-1,"")</x:f>
        <x:v>0.04767139716170288</x:v>
      </x:c>
      <x:c r="M2512" s="52" t="n">
        <x:f>IFERROR(I2512/H2512-1,"")</x:f>
        <x:v>0.12684028109001866</x:v>
      </x:c>
      <x:c r="N2512" s="52" t="n">
        <x:f>IFERROR(J2512/I2512-1,"")</x:f>
        <x:v>0.03476494158812571</x:v>
      </x:c>
      <x:c r="O2512" s="52" t="n">
        <x:f>IFERROR(K2512/J2512-1,"")</x:f>
        <x:v>0.07788382874284161</x:v>
      </x:c>
      <x:c r="P2512" s="52" t="n">
        <x:f>IFERROR((K2512/G2512)^(1/4)-1,"")</x:f>
        <x:v>0.07121162791362012</x:v>
      </x:c>
      <x:c r="Q2512" s="51" t="n">
        <x:v>2181</x:v>
      </x:c>
      <x:c r="R2512" s="52" t="n">
        <x:f>IFERROR(Q2512/K2512,"")</x:f>
        <x:v>0.055178869604817084</x:v>
      </x:c>
      <x:c r="S2512" s="53" t="n">
        <x:v>25842</x:v>
      </x:c>
      <x:c r="T2512" s="50" t="str">
        <x:v>EDINET_company_history</x:v>
      </x:c>
      <x:c r="U2512" s="50" t="str">
        <x:v>東レ株式会社</x:v>
      </x:c>
      <x:c r="V2512" s="54" t="n">
        <x:v>0.0942</x:v>
      </x:c>
      <x:c r="W2512" s="50" t="str">
        <x:v>佐々木 久衛 / 中山 大輔</x:v>
      </x:c>
      <x:c r="X2512" s="50" t="b">
        <x:f>AND(COUNT(L2512:O2512)=4,L2512&gt;='設定'!$B$6,M2512&gt;='設定'!$B$6,N2512&gt;='設定'!$B$6,O2512&gt;='設定'!$B$6)</x:f>
        <x:v>0</x:v>
      </x:c>
      <x:c r="Y2512" s="50" t="b">
        <x:f>AND(COUNT(G2512:K2512)=5,P2512&gt;='設定'!$B$7)</x:f>
        <x:v>0</x:v>
      </x:c>
      <x:c r="Z2512" s="50" t="b">
        <x:f>AND(ISNUMBER(R2512),R2512&gt;='設定'!$B$8)</x:f>
        <x:v>0</x:v>
      </x:c>
      <x:c r="AA2512" s="50" t="b">
        <x:f>AND(ISNUMBER(S2512),S2512&gt;=DATE(YEAR('設定'!$B$10)-'設定'!$B$9,MONTH('設定'!$B$10),DAY('設定'!$B$10)))</x:f>
        <x:v>0</x:v>
      </x:c>
      <x:c r="AB2512" s="55" t="b">
        <x:v>0</x:v>
      </x:c>
      <x:c r="AC2512" s="55" t="b">
        <x:v>0</x:v>
      </x:c>
      <x:c r="AD2512" s="50" t="n">
        <x:f>IF(X2512,1,0)+IF(Z2512,1,0)+IF(AA2512,1,0)+IF(AB2512,1,0)</x:f>
        <x:v>0</x:v>
      </x:c>
      <x:c r="AE2512" s="50" t="n">
        <x:f>IF(Y2512,1,0)+IF(Z2512,1,0)+IF(AA2512,1,0)+IF(AB2512,1,0)</x:f>
        <x:v>0</x:v>
      </x:c>
      <x:c r="AF2512" s="50" t="n">
        <x:f>IF(Y2512,1,0)+IF(Z2512,1,0)+IF(AA2512,1,0)+IF(AC2512,1,0)</x:f>
        <x:v>0</x:v>
      </x:c>
      <x:c r="AG2512" s="53" t="n">
        <x:v>44348</x:v>
      </x:c>
      <x:c r="AH2512" s="50" t="str">
        <x:v>S100W06K</x:v>
      </x:c>
      <x:c r="AI2512" s="50" t="str">
        <x:v>NetSalesSummaryOfBusinessResults</x:v>
      </x:c>
      <x:c r="AJ2512" s="50" t="str">
        <x:v>OperatingIncome</x:v>
      </x:c>
      <x:c r="AK2512" s="53" t="n">
        <x:v>45747</x:v>
      </x:c>
      <x:c r="AL2512" s="50" t="str">
        <x:v>365/365/365/366/365</x:v>
      </x:c>
      <x:c r="AM2512" s="51" t="n">
        <x:v>39588999</x:v>
      </x:c>
      <x:c r="AN2512" s="51" t="n">
        <x:v>691</x:v>
      </x:c>
      <x:c r="AO2512" s="51" t="n">
        <x:f>IFERROR(AM2512*AN2512,"")</x:f>
        <x:v>27355998309</x:v>
      </x:c>
      <x:c r="AP2512" s="56" t="n">
        <x:f>IFERROR(AO2512/(K2512*1000000),"")</x:f>
        <x:v>0.6921013588271011</x:v>
      </x:c>
      <x:c r="AQ2512" s="57" t="n">
        <x:v>48498541.666666664</x:v>
      </x:c>
      <x:c r="AR2512" s="52" t="n">
        <x:v>0.2861104572426016</x:v>
      </x:c>
      <x:c r="AS2512" s="52" t="n">
        <x:v>-0.5626944731130004</x:v>
      </x:c>
      <x:c r="AT2512" s="55" t="b">
        <x:v>1</x:v>
      </x:c>
      <x:c r="AU2512" s="50"/>
      <x:c r="AV2512" s="58" t="n">
        <x:v>-0.1106390673436767</x:v>
      </x:c>
      <x:c r="AW2512" s="50" t="n">
        <x:v>2659</x:v>
      </x:c>
      <x:c r="AX2512" s="50" t="str">
        <x:v>Core Moat</x:v>
      </x:c>
      <x:c r="AY2512" s="50" t="str">
        <x:v>目立つ機械的警告なし（定性確認は別途必要）</x:v>
      </x:c>
      <x:c r="AZ2512" s="59" t="str">
        <x:v>2025-06-19 14:51</x:v>
      </x:c>
      <x:c r="BA2512" s="53" t="n">
        <x:v>25842</x:v>
      </x:c>
      <x:c r="BB2512" s="50"/>
      <x:c r="BC2512" s="50"/>
      <x:c r="BD2512" s="50" t="str">
        <x:v>TOPIX Small 2</x:v>
      </x:c>
    </x:row>
    <x:row r="2513">
      <x:c r="A2513" s="50" t="n">
        <x:v>2512</x:v>
      </x:c>
      <x:c r="B2513" s="50" t="str">
        <x:v>7372</x:v>
      </x:c>
      <x:c r="C2513" s="50" t="str">
        <x:v>7372.T</x:v>
      </x:c>
      <x:c r="D2513" s="50" t="str">
        <x:v>Decollte Holdings Corporation</x:v>
      </x:c>
      <x:c r="E2513" s="50" t="str">
        <x:v>Growth Market(Domestic)</x:v>
      </x:c>
      <x:c r="F2513" s="50" t="str">
        <x:v>Services</x:v>
      </x:c>
      <x:c r="G2513" s="51" t="n">
        <x:v>4592.196</x:v>
      </x:c>
      <x:c r="H2513" s="51" t="n">
        <x:v>5322.418</x:v>
      </x:c>
      <x:c r="I2513" s="51" t="n">
        <x:v>5854</x:v>
      </x:c>
      <x:c r="J2513" s="51" t="n">
        <x:v>5589.551</x:v>
      </x:c>
      <x:c r="K2513" s="51" t="n">
        <x:v>6046.172</x:v>
      </x:c>
      <x:c r="L2513" s="52" t="n">
        <x:f>IFERROR(H2513/G2513-1,"")</x:f>
        <x:v>0.15901368321386977</x:v>
      </x:c>
      <x:c r="M2513" s="52" t="n">
        <x:f>IFERROR(I2513/H2513-1,"")</x:f>
        <x:v>0.09987603378765075</x:v>
      </x:c>
      <x:c r="N2513" s="52" t="n">
        <x:f>IFERROR(J2513/I2513-1,"")</x:f>
        <x:v>-0.04517406901264087</x:v>
      </x:c>
      <x:c r="O2513" s="52" t="n">
        <x:f>IFERROR(K2513/J2513-1,"")</x:f>
        <x:v>0.08169189260461152</x:v>
      </x:c>
      <x:c r="P2513" s="52" t="n">
        <x:f>IFERROR((K2513/G2513)^(1/4)-1,"")</x:f>
        <x:v>0.07118632672839142</x:v>
      </x:c>
      <x:c r="Q2513" s="51" t="n">
        <x:v>294.86</x:v>
      </x:c>
      <x:c r="R2513" s="52" t="n">
        <x:f>IFERROR(Q2513/K2513,"")</x:f>
        <x:v>0.04876804695599134</x:v>
      </x:c>
      <x:c r="S2513" s="53" t="n">
        <x:v>44348</x:v>
      </x:c>
      <x:c r="T2513" s="50" t="str">
        <x:v>EDINET_company_history</x:v>
      </x:c>
      <x:c r="U2513" s="50" t="str">
        <x:v>株式会社ＩＢＪ</x:v>
      </x:c>
      <x:c r="V2513" s="54" t="n">
        <x:v>0.3296</x:v>
      </x:c>
      <x:c r="W2513" s="50" t="str">
        <x:v>新井 賢二</x:v>
      </x:c>
      <x:c r="X2513" s="50" t="b">
        <x:f>AND(COUNT(L2513:O2513)=4,L2513&gt;='設定'!$B$6,M2513&gt;='設定'!$B$6,N2513&gt;='設定'!$B$6,O2513&gt;='設定'!$B$6)</x:f>
        <x:v>0</x:v>
      </x:c>
      <x:c r="Y2513" s="50" t="b">
        <x:f>AND(COUNT(G2513:K2513)=5,P2513&gt;='設定'!$B$7)</x:f>
        <x:v>0</x:v>
      </x:c>
      <x:c r="Z2513" s="50" t="b">
        <x:f>AND(ISNUMBER(R2513),R2513&gt;='設定'!$B$8)</x:f>
        <x:v>0</x:v>
      </x:c>
      <x:c r="AA2513" s="50" t="b">
        <x:f>AND(ISNUMBER(S2513),S2513&gt;=DATE(YEAR('設定'!$B$10)-'設定'!$B$9,MONTH('設定'!$B$10),DAY('設定'!$B$10)))</x:f>
        <x:v>0</x:v>
      </x:c>
      <x:c r="AB2513" s="55" t="b">
        <x:v>0</x:v>
      </x:c>
      <x:c r="AC2513" s="55" t="b">
        <x:v>0</x:v>
      </x:c>
      <x:c r="AD2513" s="50" t="n">
        <x:f>IF(X2513,1,0)+IF(Z2513,1,0)+IF(AA2513,1,0)+IF(AB2513,1,0)</x:f>
        <x:v>0</x:v>
      </x:c>
      <x:c r="AE2513" s="50" t="n">
        <x:f>IF(Y2513,1,0)+IF(Z2513,1,0)+IF(AA2513,1,0)+IF(AB2513,1,0)</x:f>
        <x:v>0</x:v>
      </x:c>
      <x:c r="AF2513" s="50" t="n">
        <x:f>IF(Y2513,1,0)+IF(Z2513,1,0)+IF(AA2513,1,0)+IF(AC2513,1,0)</x:f>
        <x:v>0</x:v>
      </x:c>
      <x:c r="AG2513" s="53" t="n">
        <x:v>44369</x:v>
      </x:c>
      <x:c r="AH2513" s="50" t="str">
        <x:v>S100XBN5</x:v>
      </x:c>
      <x:c r="AI2513" s="50" t="str">
        <x:v>RevenueIFRSSummaryOfBusinessResults</x:v>
      </x:c>
      <x:c r="AJ2513" s="50" t="str">
        <x:v>OperatingProfitLossIFRSSummaryOfBusinessResults</x:v>
      </x:c>
      <x:c r="AK2513" s="53" t="n">
        <x:v>45930</x:v>
      </x:c>
      <x:c r="AL2513" s="50" t="str">
        <x:v>365/365/365/366/365</x:v>
      </x:c>
      <x:c r="AM2513" s="51" t="n">
        <x:v>5127500</x:v>
      </x:c>
      <x:c r="AN2513" s="51" t="n">
        <x:v>378</x:v>
      </x:c>
      <x:c r="AO2513" s="51" t="n">
        <x:f>IFERROR(AM2513*AN2513,"")</x:f>
        <x:v>1938195000</x:v>
      </x:c>
      <x:c r="AP2513" s="56" t="n">
        <x:f>IFERROR(AO2513/(K2513*1000000),"")</x:f>
        <x:v>0.3205656405408248</x:v>
      </x:c>
      <x:c r="AQ2513" s="57" t="n">
        <x:v>2923618.3333333335</x:v>
      </x:c>
      <x:c r="AR2513" s="52" t="n">
        <x:v>0.5147662528197635</x:v>
      </x:c>
      <x:c r="AS2513" s="52" t="n">
        <x:v>-0.833555259653795</x:v>
      </x:c>
      <x:c r="AT2513" s="55" t="b">
        <x:v>0</x:v>
      </x:c>
      <x:c r="AU2513" s="50" t="str">
        <x:v>low_liquidity</x:v>
      </x:c>
      <x:c r="AV2513" s="58" t="n">
        <x:v>-0.2386869612254608</x:v>
      </x:c>
      <x:c r="AW2513" s="50" t="n">
        <x:v>3161</x:v>
      </x:c>
      <x:c r="AX2513" s="50" t="str">
        <x:v>Future Moat</x:v>
      </x:c>
      <x:c r="AY2513" s="50" t="str">
        <x:v>既存適格性フィルター不通過: low_liquidity / 60日平均売買代金2,000万円未満 / ローカル5年最大下落率-60%以下</x:v>
      </x:c>
      <x:c r="AZ2513" s="59" t="str">
        <x:v>2025-12-19 16:41</x:v>
      </x:c>
      <x:c r="BA2513" s="53" t="n">
        <x:v>44348</x:v>
      </x:c>
      <x:c r="BB2513" s="50"/>
      <x:c r="BC2513" s="50"/>
      <x:c r="BD2513" s="50"/>
    </x:row>
    <x:row r="2514">
      <x:c r="A2514" s="50" t="n">
        <x:v>2513</x:v>
      </x:c>
      <x:c r="B2514" s="50" t="str">
        <x:v>7751</x:v>
      </x:c>
      <x:c r="C2514" s="50" t="str">
        <x:v>7751.T</x:v>
      </x:c>
      <x:c r="D2514" s="50" t="str">
        <x:v>CANON INC.</x:v>
      </x:c>
      <x:c r="E2514" s="50" t="str">
        <x:v>Prime Market (Domestic)</x:v>
      </x:c>
      <x:c r="F2514" s="50" t="str">
        <x:v>Electric Appliances</x:v>
      </x:c>
      <x:c r="G2514" s="51" t="n">
        <x:v>3513357</x:v>
      </x:c>
      <x:c r="H2514" s="51" t="n">
        <x:v>4031414</x:v>
      </x:c>
      <x:c r="I2514" s="51" t="n">
        <x:v>4180972</x:v>
      </x:c>
      <x:c r="J2514" s="51" t="n">
        <x:v>4509821</x:v>
      </x:c>
      <x:c r="K2514" s="51" t="n">
        <x:v>4624727</x:v>
      </x:c>
      <x:c r="L2514" s="52" t="n">
        <x:f>IFERROR(H2514/G2514-1,"")</x:f>
        <x:v>0.1474535607966967</x:v>
      </x:c>
      <x:c r="M2514" s="52" t="n">
        <x:f>IFERROR(I2514/H2514-1,"")</x:f>
        <x:v>0.03709814968147662</x:v>
      </x:c>
      <x:c r="N2514" s="52" t="n">
        <x:f>IFERROR(J2514/I2514-1,"")</x:f>
        <x:v>0.0786537197570325</x:v>
      </x:c>
      <x:c r="O2514" s="52" t="n">
        <x:f>IFERROR(K2514/J2514-1,"")</x:f>
        <x:v>0.025479060033646528</x:v>
      </x:c>
      <x:c r="P2514" s="52" t="n">
        <x:f>IFERROR((K2514/G2514)^(1/4)-1,"")</x:f>
        <x:v>0.07112697073827379</x:v>
      </x:c>
      <x:c r="Q2514" s="51" t="n">
        <x:v>178187</x:v>
      </x:c>
      <x:c r="R2514" s="52" t="n">
        <x:f>IFERROR(Q2514/K2514,"")</x:f>
        <x:v>0.03852919318264624</x:v>
      </x:c>
      <x:c r="S2514" s="53" t="n">
        <x:v>18019</x:v>
      </x:c>
      <x:c r="T2514" s="50" t="str">
        <x:v>EDINET_company_history</x:v>
      </x:c>
      <x:c r="U2514" s="50" t="str">
        <x:v>日本マスタートラスト信託銀行(株) （信託口）</x:v>
      </x:c>
      <x:c r="V2514" s="54" t="n">
        <x:v>0.1759</x:v>
      </x:c>
      <x:c r="W2514" s="50" t="str">
        <x:v>御手洗 冨士夫 / 田中 稔三 / 本間 利夫 / 小川 一登 / 武石 洋明</x:v>
      </x:c>
      <x:c r="X2514" s="50" t="b">
        <x:f>AND(COUNT(L2514:O2514)=4,L2514&gt;='設定'!$B$6,M2514&gt;='設定'!$B$6,N2514&gt;='設定'!$B$6,O2514&gt;='設定'!$B$6)</x:f>
        <x:v>0</x:v>
      </x:c>
      <x:c r="Y2514" s="50" t="b">
        <x:f>AND(COUNT(G2514:K2514)=5,P2514&gt;='設定'!$B$7)</x:f>
        <x:v>0</x:v>
      </x:c>
      <x:c r="Z2514" s="50" t="b">
        <x:f>AND(ISNUMBER(R2514),R2514&gt;='設定'!$B$8)</x:f>
        <x:v>0</x:v>
      </x:c>
      <x:c r="AA2514" s="50" t="b">
        <x:f>AND(ISNUMBER(S2514),S2514&gt;=DATE(YEAR('設定'!$B$10)-'設定'!$B$9,MONTH('設定'!$B$10),DAY('設定'!$B$10)))</x:f>
        <x:v>0</x:v>
      </x:c>
      <x:c r="AB2514" s="55" t="b">
        <x:v>0</x:v>
      </x:c>
      <x:c r="AC2514" s="55" t="b">
        <x:v>0</x:v>
      </x:c>
      <x:c r="AD2514" s="50" t="n">
        <x:f>IF(X2514,1,0)+IF(Z2514,1,0)+IF(AA2514,1,0)+IF(AB2514,1,0)</x:f>
        <x:v>0</x:v>
      </x:c>
      <x:c r="AE2514" s="50" t="n">
        <x:f>IF(Y2514,1,0)+IF(Z2514,1,0)+IF(AA2514,1,0)+IF(AB2514,1,0)</x:f>
        <x:v>0</x:v>
      </x:c>
      <x:c r="AF2514" s="50" t="n">
        <x:f>IF(Y2514,1,0)+IF(Z2514,1,0)+IF(AA2514,1,0)+IF(AC2514,1,0)</x:f>
        <x:v>0</x:v>
      </x:c>
      <x:c r="AG2514" s="53" t="n">
        <x:v>44348</x:v>
      </x:c>
      <x:c r="AH2514" s="50" t="str">
        <x:v>S100XTLJ</x:v>
      </x:c>
      <x:c r="AI2514" s="50" t="str">
        <x:v>RevenuesUSGAAPSummaryOfBusinessResults</x:v>
      </x:c>
      <x:c r="AJ2514" s="50" t="str">
        <x:v>OperatingIncome</x:v>
      </x:c>
      <x:c r="AK2514" s="53" t="n">
        <x:v>46022</x:v>
      </x:c>
      <x:c r="AL2514" s="50" t="str">
        <x:v>365/365/365/366/365</x:v>
      </x:c>
      <x:c r="AM2514" s="51" t="n">
        <x:v>878624964</x:v>
      </x:c>
      <x:c r="AN2514" s="51" t="n">
        <x:v>4328</x:v>
      </x:c>
      <x:c r="AO2514" s="51" t="n">
        <x:f>IFERROR(AM2514*AN2514,"")</x:f>
        <x:v>3802688844192</x:v>
      </x:c>
      <x:c r="AP2514" s="56" t="n">
        <x:f>IFERROR(AO2514/(K2514*1000000),"")</x:f>
        <x:v>0.8222515284020008</x:v>
      </x:c>
      <x:c r="AQ2514" s="57" t="n">
        <x:v>18624328378.333332</x:v>
      </x:c>
      <x:c r="AR2514" s="52" t="n">
        <x:v>0.2477656252540052</x:v>
      </x:c>
      <x:c r="AS2514" s="52" t="n">
        <x:v>-0.2310803262804304</x:v>
      </x:c>
      <x:c r="AT2514" s="55" t="b">
        <x:v>0</x:v>
      </x:c>
      <x:c r="AU2514" s="50" t="str">
        <x:v>missing_financial_data;low_equity_ratio;excessive_leverage</x:v>
      </x:c>
      <x:c r="AV2514" s="58" t="n">
        <x:v>0.324667000307602</x:v>
      </x:c>
      <x:c r="AW2514" s="50" t="n">
        <x:v>355</x:v>
      </x:c>
      <x:c r="AX2514" s="50" t="str">
        <x:v>Future Moat</x:v>
      </x:c>
      <x:c r="AY2514" s="50" t="str">
        <x:v>既存適格性フィルター不通過: missing_financial_data;low_equity_ratio;excessive_leverage</x:v>
      </x:c>
      <x:c r="AZ2514" s="59" t="str">
        <x:v>2026-03-25 15:30</x:v>
      </x:c>
      <x:c r="BA2514" s="53" t="n">
        <x:v>18019</x:v>
      </x:c>
      <x:c r="BB2514" s="50"/>
      <x:c r="BC2514" s="50"/>
      <x:c r="BD2514" s="50" t="str">
        <x:v>TOPIX Large70</x:v>
      </x:c>
    </x:row>
    <x:row r="2515">
      <x:c r="A2515" s="50" t="n">
        <x:v>2514</x:v>
      </x:c>
      <x:c r="B2515" s="50" t="str">
        <x:v>8018</x:v>
      </x:c>
      <x:c r="C2515" s="50" t="str">
        <x:v>8018.T</x:v>
      </x:c>
      <x:c r="D2515" s="50" t="str">
        <x:v>SANKYO SEIKO CO.,LTD.</x:v>
      </x:c>
      <x:c r="E2515" s="50" t="str">
        <x:v>Standard Market(Domestic)</x:v>
      </x:c>
      <x:c r="F2515" s="50" t="str">
        <x:v>Wholesale Trade</x:v>
      </x:c>
      <x:c r="G2515" s="51" t="n">
        <x:v>17167</x:v>
      </x:c>
      <x:c r="H2515" s="51" t="n">
        <x:v>16914</x:v>
      </x:c>
      <x:c r="I2515" s="51" t="n">
        <x:v>19466</x:v>
      </x:c>
      <x:c r="J2515" s="51" t="n">
        <x:v>21271</x:v>
      </x:c>
      <x:c r="K2515" s="51" t="n">
        <x:v>22594</x:v>
      </x:c>
      <x:c r="L2515" s="52" t="n">
        <x:f>IFERROR(H2515/G2515-1,"")</x:f>
        <x:v>-0.014737577911108524</x:v>
      </x:c>
      <x:c r="M2515" s="52" t="n">
        <x:f>IFERROR(I2515/H2515-1,"")</x:f>
        <x:v>0.15088092704268652</x:v>
      </x:c>
      <x:c r="N2515" s="52" t="n">
        <x:f>IFERROR(J2515/I2515-1,"")</x:f>
        <x:v>0.09272577828007811</x:v>
      </x:c>
      <x:c r="O2515" s="52" t="n">
        <x:f>IFERROR(K2515/J2515-1,"")</x:f>
        <x:v>0.06219735790512915</x:v>
      </x:c>
      <x:c r="P2515" s="52" t="n">
        <x:f>IFERROR((K2515/G2515)^(1/4)-1,"")</x:f>
        <x:v>0.07108683006623173</x:v>
      </x:c>
      <x:c r="Q2515" s="51" t="n">
        <x:v>1766</x:v>
      </x:c>
      <x:c r="R2515" s="52" t="n">
        <x:f>IFERROR(Q2515/K2515,"")</x:f>
        <x:v>0.0781623439851288</x:v>
      </x:c>
      <x:c r="S2515" s="53" t="n">
        <x:v>22555</x:v>
      </x:c>
      <x:c r="T2515" s="50" t="str">
        <x:v>EDINET_company_history</x:v>
      </x:c>
      <x:c r="U2515" s="50" t="str">
        <x:v>公益財団法人三木瀧蔵奨学財団</x:v>
      </x:c>
      <x:c r="V2515" s="54" t="n">
        <x:v>0.2009</x:v>
      </x:c>
      <x:c r="W2515" s="50" t="str">
        <x:v>井ノ上 明</x:v>
      </x:c>
      <x:c r="X2515" s="50" t="b">
        <x:f>AND(COUNT(L2515:O2515)=4,L2515&gt;='設定'!$B$6,M2515&gt;='設定'!$B$6,N2515&gt;='設定'!$B$6,O2515&gt;='設定'!$B$6)</x:f>
        <x:v>0</x:v>
      </x:c>
      <x:c r="Y2515" s="50" t="b">
        <x:f>AND(COUNT(G2515:K2515)=5,P2515&gt;='設定'!$B$7)</x:f>
        <x:v>0</x:v>
      </x:c>
      <x:c r="Z2515" s="50" t="b">
        <x:f>AND(ISNUMBER(R2515),R2515&gt;='設定'!$B$8)</x:f>
        <x:v>0</x:v>
      </x:c>
      <x:c r="AA2515" s="50" t="b">
        <x:f>AND(ISNUMBER(S2515),S2515&gt;=DATE(YEAR('設定'!$B$10)-'設定'!$B$9,MONTH('設定'!$B$10),DAY('設定'!$B$10)))</x:f>
        <x:v>0</x:v>
      </x:c>
      <x:c r="AB2515" s="55" t="b">
        <x:v>0</x:v>
      </x:c>
      <x:c r="AC2515" s="55" t="b">
        <x:v>0</x:v>
      </x:c>
      <x:c r="AD2515" s="50" t="n">
        <x:f>IF(X2515,1,0)+IF(Z2515,1,0)+IF(AA2515,1,0)+IF(AB2515,1,0)</x:f>
        <x:v>0</x:v>
      </x:c>
      <x:c r="AE2515" s="50" t="n">
        <x:f>IF(Y2515,1,0)+IF(Z2515,1,0)+IF(AA2515,1,0)+IF(AB2515,1,0)</x:f>
        <x:v>0</x:v>
      </x:c>
      <x:c r="AF2515" s="50" t="n">
        <x:f>IF(Y2515,1,0)+IF(Z2515,1,0)+IF(AA2515,1,0)+IF(AC2515,1,0)</x:f>
        <x:v>0</x:v>
      </x:c>
      <x:c r="AG2515" s="53" t="n">
        <x:v>44348</x:v>
      </x:c>
      <x:c r="AH2515" s="50" t="str">
        <x:v>S100W01N</x:v>
      </x:c>
      <x:c r="AI2515" s="50" t="str">
        <x:v>NetSalesSummaryOfBusinessResults</x:v>
      </x:c>
      <x:c r="AJ2515" s="50" t="str">
        <x:v>OperatingIncome</x:v>
      </x:c>
      <x:c r="AK2515" s="53" t="n">
        <x:v>45747</x:v>
      </x:c>
      <x:c r="AL2515" s="50" t="str">
        <x:v>365/365/365/366/365</x:v>
      </x:c>
      <x:c r="AM2515" s="51" t="n">
        <x:v>38221800</x:v>
      </x:c>
      <x:c r="AN2515" s="51" t="n">
        <x:v>861</x:v>
      </x:c>
      <x:c r="AO2515" s="51" t="n">
        <x:f>IFERROR(AM2515*AN2515,"")</x:f>
        <x:v>32908969800</x:v>
      </x:c>
      <x:c r="AP2515" s="56" t="n">
        <x:f>IFERROR(AO2515/(K2515*1000000),"")</x:f>
        <x:v>1.456535797114278</x:v>
      </x:c>
      <x:c r="AQ2515" s="57" t="n">
        <x:v>55793758.333333336</x:v>
      </x:c>
      <x:c r="AR2515" s="52" t="n">
        <x:v>0.3098078946415804</x:v>
      </x:c>
      <x:c r="AS2515" s="52" t="n">
        <x:v>-0.3792191613437687</x:v>
      </x:c>
      <x:c r="AT2515" s="55" t="b">
        <x:v>1</x:v>
      </x:c>
      <x:c r="AU2515" s="50"/>
      <x:c r="AV2515" s="58" t="n">
        <x:v>-0.0246472644232238</x:v>
      </x:c>
      <x:c r="AW2515" s="50" t="n">
        <x:v>2076</x:v>
      </x:c>
      <x:c r="AX2515" s="50" t="str">
        <x:v>Core Moat</x:v>
      </x:c>
      <x:c r="AY2515" s="50" t="str">
        <x:v>目立つ機械的警告なし（定性確認は別途必要）</x:v>
      </x:c>
      <x:c r="AZ2515" s="59" t="str">
        <x:v>2025-06-23 10:21</x:v>
      </x:c>
      <x:c r="BA2515" s="53" t="n">
        <x:v>22555</x:v>
      </x:c>
      <x:c r="BB2515" s="50"/>
      <x:c r="BC2515" s="50"/>
      <x:c r="BD2515" s="50" t="str">
        <x:v>TOPIX Small 2</x:v>
      </x:c>
    </x:row>
    <x:row r="2516">
      <x:c r="A2516" s="50" t="n">
        <x:v>2515</x:v>
      </x:c>
      <x:c r="B2516" s="50" t="str">
        <x:v>6844</x:v>
      </x:c>
      <x:c r="C2516" s="50" t="str">
        <x:v>6844.T</x:v>
      </x:c>
      <x:c r="D2516" s="50" t="str">
        <x:v>Shindengen Electric Manufacturing Co.,Ltd.</x:v>
      </x:c>
      <x:c r="E2516" s="50" t="str">
        <x:v>Prime Market (Domestic)</x:v>
      </x:c>
      <x:c r="F2516" s="50" t="str">
        <x:v>Electric Appliances</x:v>
      </x:c>
      <x:c r="G2516" s="51" t="n">
        <x:v>80437</x:v>
      </x:c>
      <x:c r="H2516" s="51" t="n">
        <x:v>92168</x:v>
      </x:c>
      <x:c r="I2516" s="51" t="n">
        <x:v>101007</x:v>
      </x:c>
      <x:c r="J2516" s="51" t="n">
        <x:v>102261</x:v>
      </x:c>
      <x:c r="K2516" s="51" t="n">
        <x:v>105830</x:v>
      </x:c>
      <x:c r="L2516" s="52" t="n">
        <x:f>IFERROR(H2516/G2516-1,"")</x:f>
        <x:v>0.1458408443875332</x:v>
      </x:c>
      <x:c r="M2516" s="52" t="n">
        <x:f>IFERROR(I2516/H2516-1,"")</x:f>
        <x:v>0.09590096345803323</x:v>
      </x:c>
      <x:c r="N2516" s="52" t="n">
        <x:f>IFERROR(J2516/I2516-1,"")</x:f>
        <x:v>0.01241498113992101</x:v>
      </x:c>
      <x:c r="O2516" s="52" t="n">
        <x:f>IFERROR(K2516/J2516-1,"")</x:f>
        <x:v>0.03490089085770731</x:v>
      </x:c>
      <x:c r="P2516" s="52" t="n">
        <x:f>IFERROR((K2516/G2516)^(1/4)-1,"")</x:f>
        <x:v>0.07099694709538995</x:v>
      </x:c>
      <x:c r="Q2516" s="51" t="n">
        <x:v>128</x:v>
      </x:c>
      <x:c r="R2516" s="52" t="n">
        <x:f>IFERROR(Q2516/K2516,"")</x:f>
        <x:v>0.0012094869129736369</x:v>
      </x:c>
      <x:c r="S2516" s="53" t="n">
        <x:v>22555</x:v>
      </x:c>
      <x:c r="T2516" s="50" t="str">
        <x:v>EDINET_company_history</x:v>
      </x:c>
      <x:c r="U2516" s="50" t="str">
        <x:v>本田技研工業株式会社</x:v>
      </x:c>
      <x:c r="V2516" s="54" t="n">
        <x:v>0.1295</x:v>
      </x:c>
      <x:c r="W2516" s="50" t="str">
        <x:v>田中 信吉</x:v>
      </x:c>
      <x:c r="X2516" s="50" t="b">
        <x:f>AND(COUNT(L2516:O2516)=4,L2516&gt;='設定'!$B$6,M2516&gt;='設定'!$B$6,N2516&gt;='設定'!$B$6,O2516&gt;='設定'!$B$6)</x:f>
        <x:v>0</x:v>
      </x:c>
      <x:c r="Y2516" s="50" t="b">
        <x:f>AND(COUNT(G2516:K2516)=5,P2516&gt;='設定'!$B$7)</x:f>
        <x:v>0</x:v>
      </x:c>
      <x:c r="Z2516" s="50" t="b">
        <x:f>AND(ISNUMBER(R2516),R2516&gt;='設定'!$B$8)</x:f>
        <x:v>0</x:v>
      </x:c>
      <x:c r="AA2516" s="50" t="b">
        <x:f>AND(ISNUMBER(S2516),S2516&gt;=DATE(YEAR('設定'!$B$10)-'設定'!$B$9,MONTH('設定'!$B$10),DAY('設定'!$B$10)))</x:f>
        <x:v>0</x:v>
      </x:c>
      <x:c r="AB2516" s="55" t="b">
        <x:v>0</x:v>
      </x:c>
      <x:c r="AC2516" s="55" t="b">
        <x:v>0</x:v>
      </x:c>
      <x:c r="AD2516" s="50" t="n">
        <x:f>IF(X2516,1,0)+IF(Z2516,1,0)+IF(AA2516,1,0)+IF(AB2516,1,0)</x:f>
        <x:v>0</x:v>
      </x:c>
      <x:c r="AE2516" s="50" t="n">
        <x:f>IF(Y2516,1,0)+IF(Z2516,1,0)+IF(AA2516,1,0)+IF(AB2516,1,0)</x:f>
        <x:v>0</x:v>
      </x:c>
      <x:c r="AF2516" s="50" t="n">
        <x:f>IF(Y2516,1,0)+IF(Z2516,1,0)+IF(AA2516,1,0)+IF(AC2516,1,0)</x:f>
        <x:v>0</x:v>
      </x:c>
      <x:c r="AG2516" s="53" t="n">
        <x:v>44348</x:v>
      </x:c>
      <x:c r="AH2516" s="50" t="str">
        <x:v>S100W8PC</x:v>
      </x:c>
      <x:c r="AI2516" s="50" t="str">
        <x:v>NetSalesSummaryOfBusinessResults</x:v>
      </x:c>
      <x:c r="AJ2516" s="50" t="str">
        <x:v>OperatingIncome</x:v>
      </x:c>
      <x:c r="AK2516" s="53" t="n">
        <x:v>45747</x:v>
      </x:c>
      <x:c r="AL2516" s="50" t="str">
        <x:v>365/365/365/366/365</x:v>
      </x:c>
      <x:c r="AM2516" s="51" t="n">
        <x:v>10316984</x:v>
      </x:c>
      <x:c r="AN2516" s="51" t="n">
        <x:v>3485</x:v>
      </x:c>
      <x:c r="AO2516" s="51" t="n">
        <x:f>IFERROR(AM2516*AN2516,"")</x:f>
        <x:v>35954689240</x:v>
      </x:c>
      <x:c r="AP2516" s="56" t="n">
        <x:f>IFERROR(AO2516/(K2516*1000000),"")</x:f>
        <x:v>0.3397400476235472</x:v>
      </x:c>
      <x:c r="AQ2516" s="57" t="n">
        <x:v>304436435</x:v>
      </x:c>
      <x:c r="AR2516" s="52" t="n">
        <x:v>0.3745629222861165</x:v>
      </x:c>
      <x:c r="AS2516" s="52" t="n">
        <x:v>-0.6307032211250276</x:v>
      </x:c>
      <x:c r="AT2516" s="55" t="b">
        <x:v>1</x:v>
      </x:c>
      <x:c r="AU2516" s="50"/>
      <x:c r="AV2516" s="58" t="n">
        <x:v>0.2268481277425958</x:v>
      </x:c>
      <x:c r="AW2516" s="50" t="n">
        <x:v>607</x:v>
      </x:c>
      <x:c r="AX2516" s="50" t="str">
        <x:v>Future Moat</x:v>
      </x:c>
      <x:c r="AY2516" s="50" t="str">
        <x:v>ローカル5年最大下落率-60%以下</x:v>
      </x:c>
      <x:c r="AZ2516" s="59" t="str">
        <x:v>2025-06-30 10:07</x:v>
      </x:c>
      <x:c r="BA2516" s="53" t="n">
        <x:v>22555</x:v>
      </x:c>
      <x:c r="BB2516" s="50"/>
      <x:c r="BC2516" s="50"/>
      <x:c r="BD2516" s="50" t="str">
        <x:v>TOPIX Small 2</x:v>
      </x:c>
    </x:row>
    <x:row r="2517">
      <x:c r="A2517" s="50" t="n">
        <x:v>2516</x:v>
      </x:c>
      <x:c r="B2517" s="50" t="str">
        <x:v>3501</x:v>
      </x:c>
      <x:c r="C2517" s="50" t="str">
        <x:v>3501.T</x:v>
      </x:c>
      <x:c r="D2517" s="50" t="str">
        <x:v>SUMINOE Co.,Ltd.</x:v>
      </x:c>
      <x:c r="E2517" s="50" t="str">
        <x:v>Prime Market (Domestic)</x:v>
      </x:c>
      <x:c r="F2517" s="50" t="str">
        <x:v>Textiles and Apparels</x:v>
      </x:c>
      <x:c r="G2517" s="51" t="n">
        <x:v>79702</x:v>
      </x:c>
      <x:c r="H2517" s="51" t="n">
        <x:v>81713</x:v>
      </x:c>
      <x:c r="I2517" s="51" t="n">
        <x:v>94828</x:v>
      </x:c>
      <x:c r="J2517" s="51" t="n">
        <x:v>103478</x:v>
      </x:c>
      <x:c r="K2517" s="51" t="n">
        <x:v>104791</x:v>
      </x:c>
      <x:c r="L2517" s="52" t="n">
        <x:f>IFERROR(H2517/G2517-1,"")</x:f>
        <x:v>0.025231487290155785</x:v>
      </x:c>
      <x:c r="M2517" s="52" t="n">
        <x:f>IFERROR(I2517/H2517-1,"")</x:f>
        <x:v>0.16050077711012944</x:v>
      </x:c>
      <x:c r="N2517" s="52" t="n">
        <x:f>IFERROR(J2517/I2517-1,"")</x:f>
        <x:v>0.09121778377694345</x:v>
      </x:c>
      <x:c r="O2517" s="52" t="n">
        <x:f>IFERROR(K2517/J2517-1,"")</x:f>
        <x:v>0.01268868745047258</x:v>
      </x:c>
      <x:c r="P2517" s="52" t="n">
        <x:f>IFERROR((K2517/G2517)^(1/4)-1,"")</x:f>
        <x:v>0.07081313882235585</x:v>
      </x:c>
      <x:c r="Q2517" s="51" t="n">
        <x:v>3001</x:v>
      </x:c>
      <x:c r="R2517" s="52" t="n">
        <x:f>IFERROR(Q2517/K2517,"")</x:f>
        <x:v>0.02863795554961781</x:v>
      </x:c>
      <x:c r="S2517" s="53" t="n">
        <x:v>18019</x:v>
      </x:c>
      <x:c r="T2517" s="50" t="str">
        <x:v>EDINET_company_history</x:v>
      </x:c>
      <x:c r="U2517" s="50" t="str">
        <x:v>株式会社髙島屋</x:v>
      </x:c>
      <x:c r="V2517" s="54" t="n">
        <x:v>0.1397</x:v>
      </x:c>
      <x:c r="W2517" s="50" t="str">
        <x:v>永 田 鉄 平 / 薄 木 宏 明</x:v>
      </x:c>
      <x:c r="X2517" s="50" t="b">
        <x:f>AND(COUNT(L2517:O2517)=4,L2517&gt;='設定'!$B$6,M2517&gt;='設定'!$B$6,N2517&gt;='設定'!$B$6,O2517&gt;='設定'!$B$6)</x:f>
        <x:v>0</x:v>
      </x:c>
      <x:c r="Y2517" s="50" t="b">
        <x:f>AND(COUNT(G2517:K2517)=5,P2517&gt;='設定'!$B$7)</x:f>
        <x:v>0</x:v>
      </x:c>
      <x:c r="Z2517" s="50" t="b">
        <x:f>AND(ISNUMBER(R2517),R2517&gt;='設定'!$B$8)</x:f>
        <x:v>0</x:v>
      </x:c>
      <x:c r="AA2517" s="50" t="b">
        <x:f>AND(ISNUMBER(S2517),S2517&gt;=DATE(YEAR('設定'!$B$10)-'設定'!$B$9,MONTH('設定'!$B$10),DAY('設定'!$B$10)))</x:f>
        <x:v>0</x:v>
      </x:c>
      <x:c r="AB2517" s="55" t="b">
        <x:v>0</x:v>
      </x:c>
      <x:c r="AC2517" s="55" t="b">
        <x:v>0</x:v>
      </x:c>
      <x:c r="AD2517" s="50" t="n">
        <x:f>IF(X2517,1,0)+IF(Z2517,1,0)+IF(AA2517,1,0)+IF(AB2517,1,0)</x:f>
        <x:v>0</x:v>
      </x:c>
      <x:c r="AE2517" s="50" t="n">
        <x:f>IF(Y2517,1,0)+IF(Z2517,1,0)+IF(AA2517,1,0)+IF(AB2517,1,0)</x:f>
        <x:v>0</x:v>
      </x:c>
      <x:c r="AF2517" s="50" t="n">
        <x:f>IF(Y2517,1,0)+IF(Z2517,1,0)+IF(AA2517,1,0)+IF(AC2517,1,0)</x:f>
        <x:v>0</x:v>
      </x:c>
      <x:c r="AG2517" s="53" t="n">
        <x:v>44348</x:v>
      </x:c>
      <x:c r="AH2517" s="50" t="str">
        <x:v>S100WLEX</x:v>
      </x:c>
      <x:c r="AI2517" s="50" t="str">
        <x:v>NetSalesSummaryOfBusinessResults</x:v>
      </x:c>
      <x:c r="AJ2517" s="50" t="str">
        <x:v>OperatingIncome</x:v>
      </x:c>
      <x:c r="AK2517" s="53" t="n">
        <x:v>45808</x:v>
      </x:c>
      <x:c r="AL2517" s="50" t="str">
        <x:v>365/365/365/366/365</x:v>
      </x:c>
      <x:c r="AM2517" s="51" t="n">
        <x:v>13244724</x:v>
      </x:c>
      <x:c r="AN2517" s="51" t="n">
        <x:v>1116</x:v>
      </x:c>
      <x:c r="AO2517" s="51" t="n">
        <x:f>IFERROR(AM2517*AN2517,"")</x:f>
        <x:v>14781111984</x:v>
      </x:c>
      <x:c r="AP2517" s="56" t="n">
        <x:f>IFERROR(AO2517/(K2517*1000000),"")</x:f>
        <x:v>0.14105325823782577</x:v>
      </x:c>
      <x:c r="AQ2517" s="57" t="n">
        <x:v>54063843.333333336</x:v>
      </x:c>
      <x:c r="AR2517" s="52" t="n">
        <x:v>0.2452806659679052</x:v>
      </x:c>
      <x:c r="AS2517" s="52" t="n">
        <x:v>-0.3111624874696225</x:v>
      </x:c>
      <x:c r="AT2517" s="55" t="b">
        <x:v>1</x:v>
      </x:c>
      <x:c r="AU2517" s="50"/>
      <x:c r="AV2517" s="58" t="n">
        <x:v>-0.1000078585753696</x:v>
      </x:c>
      <x:c r="AW2517" s="50" t="n">
        <x:v>2603</x:v>
      </x:c>
      <x:c r="AX2517" s="50" t="str">
        <x:v>Transformation Moat</x:v>
      </x:c>
      <x:c r="AY2517" s="50" t="str">
        <x:v>目立つ機械的警告なし（定性確認は別途必要）</x:v>
      </x:c>
      <x:c r="AZ2517" s="59" t="str">
        <x:v>2025-08-27 15:03</x:v>
      </x:c>
      <x:c r="BA2517" s="53" t="n">
        <x:v>18019</x:v>
      </x:c>
      <x:c r="BB2517" s="50"/>
      <x:c r="BC2517" s="50"/>
      <x:c r="BD2517" s="50"/>
    </x:row>
    <x:row r="2518">
      <x:c r="A2518" s="50" t="n">
        <x:v>2517</x:v>
      </x:c>
      <x:c r="B2518" s="50" t="str">
        <x:v>7359</x:v>
      </x:c>
      <x:c r="C2518" s="50" t="str">
        <x:v>7359.T</x:v>
      </x:c>
      <x:c r="D2518" s="50" t="str">
        <x:v>Tokyo Communications Group,Inc.</x:v>
      </x:c>
      <x:c r="E2518" s="50" t="str">
        <x:v>Growth Market(Domestic)</x:v>
      </x:c>
      <x:c r="F2518" s="50" t="str">
        <x:v>Services</x:v>
      </x:c>
      <x:c r="G2518" s="51" t="n">
        <x:v>4731.506</x:v>
      </x:c>
      <x:c r="H2518" s="51" t="n">
        <x:v>5071.918</x:v>
      </x:c>
      <x:c r="I2518" s="51" t="n">
        <x:v>6219.251</x:v>
      </x:c>
      <x:c r="J2518" s="51" t="n">
        <x:v>5861.558</x:v>
      </x:c>
      <x:c r="K2518" s="51" t="n">
        <x:v>6219.055</x:v>
      </x:c>
      <x:c r="L2518" s="52" t="n">
        <x:f>IFERROR(H2518/G2518-1,"")</x:f>
        <x:v>0.07194580330237343</x:v>
      </x:c>
      <x:c r="M2518" s="52" t="n">
        <x:f>IFERROR(I2518/H2518-1,"")</x:f>
        <x:v>0.22621284492375482</x:v>
      </x:c>
      <x:c r="N2518" s="52" t="n">
        <x:f>IFERROR(J2518/I2518-1,"")</x:f>
        <x:v>-0.05751383888510053</x:v>
      </x:c>
      <x:c r="O2518" s="52" t="n">
        <x:f>IFERROR(K2518/J2518-1,"")</x:f>
        <x:v>0.06099009853694204</x:v>
      </x:c>
      <x:c r="P2518" s="52" t="n">
        <x:f>IFERROR((K2518/G2518)^(1/4)-1,"")</x:f>
        <x:v>0.07073315478103592</x:v>
      </x:c>
      <x:c r="Q2518" s="51" t="n">
        <x:v>195.512</x:v>
      </x:c>
      <x:c r="R2518" s="52" t="n">
        <x:f>IFERROR(Q2518/K2518,"")</x:f>
        <x:v>0.031437573714977594</x:v>
      </x:c>
      <x:c r="S2518" s="53" t="n">
        <x:v>44166</x:v>
      </x:c>
      <x:c r="T2518" s="50" t="str">
        <x:v>EDINET_company_history</x:v>
      </x:c>
      <x:c r="U2518" s="50" t="str">
        <x:v>株式会社トラストホールディングス</x:v>
      </x:c>
      <x:c r="V2518" s="54" t="n">
        <x:v>0.2146</x:v>
      </x:c>
      <x:c r="W2518" s="50" t="str">
        <x:v>古屋 佑樹</x:v>
      </x:c>
      <x:c r="X2518" s="50" t="b">
        <x:f>AND(COUNT(L2518:O2518)=4,L2518&gt;='設定'!$B$6,M2518&gt;='設定'!$B$6,N2518&gt;='設定'!$B$6,O2518&gt;='設定'!$B$6)</x:f>
        <x:v>0</x:v>
      </x:c>
      <x:c r="Y2518" s="50" t="b">
        <x:f>AND(COUNT(G2518:K2518)=5,P2518&gt;='設定'!$B$7)</x:f>
        <x:v>0</x:v>
      </x:c>
      <x:c r="Z2518" s="50" t="b">
        <x:f>AND(ISNUMBER(R2518),R2518&gt;='設定'!$B$8)</x:f>
        <x:v>0</x:v>
      </x:c>
      <x:c r="AA2518" s="50" t="b">
        <x:f>AND(ISNUMBER(S2518),S2518&gt;=DATE(YEAR('設定'!$B$10)-'設定'!$B$9,MONTH('設定'!$B$10),DAY('設定'!$B$10)))</x:f>
        <x:v>0</x:v>
      </x:c>
      <x:c r="AB2518" s="55" t="b">
        <x:v>0</x:v>
      </x:c>
      <x:c r="AC2518" s="55" t="b">
        <x:v>0</x:v>
      </x:c>
      <x:c r="AD2518" s="50" t="n">
        <x:f>IF(X2518,1,0)+IF(Z2518,1,0)+IF(AA2518,1,0)+IF(AB2518,1,0)</x:f>
        <x:v>0</x:v>
      </x:c>
      <x:c r="AE2518" s="50" t="n">
        <x:f>IF(Y2518,1,0)+IF(Z2518,1,0)+IF(AA2518,1,0)+IF(AB2518,1,0)</x:f>
        <x:v>0</x:v>
      </x:c>
      <x:c r="AF2518" s="50" t="n">
        <x:f>IF(Y2518,1,0)+IF(Z2518,1,0)+IF(AA2518,1,0)+IF(AC2518,1,0)</x:f>
        <x:v>0</x:v>
      </x:c>
      <x:c r="AG2518" s="53" t="n">
        <x:v>44348</x:v>
      </x:c>
      <x:c r="AH2518" s="50" t="str">
        <x:v>S100XU1Y</x:v>
      </x:c>
      <x:c r="AI2518" s="50" t="str">
        <x:v>NetSalesSummaryOfBusinessResults</x:v>
      </x:c>
      <x:c r="AJ2518" s="50" t="str">
        <x:v>OperatingIncome</x:v>
      </x:c>
      <x:c r="AK2518" s="53" t="n">
        <x:v>46022</x:v>
      </x:c>
      <x:c r="AL2518" s="50" t="str">
        <x:v>365/365/365/366/365</x:v>
      </x:c>
      <x:c r="AM2518" s="51" t="n">
        <x:v>10074422</x:v>
      </x:c>
      <x:c r="AN2518" s="51" t="n">
        <x:v>238</x:v>
      </x:c>
      <x:c r="AO2518" s="51" t="n">
        <x:f>IFERROR(AM2518*AN2518,"")</x:f>
        <x:v>2397712436</x:v>
      </x:c>
      <x:c r="AP2518" s="56" t="n">
        <x:f>IFERROR(AO2518/(K2518*1000000),"")</x:f>
        <x:v>0.38554288971555967</x:v>
      </x:c>
      <x:c r="AQ2518" s="57" t="n">
        <x:v>8312595</x:v>
      </x:c>
      <x:c r="AR2518" s="52" t="n">
        <x:v>0.7255190950010271</x:v>
      </x:c>
      <x:c r="AS2518" s="52" t="n">
        <x:v>-0.903359173126615</x:v>
      </x:c>
      <x:c r="AT2518" s="55" t="b">
        <x:v>0</x:v>
      </x:c>
      <x:c r="AU2518" s="50" t="str">
        <x:v>low_liquidity</x:v>
      </x:c>
      <x:c r="AV2518" s="58" t="n">
        <x:v>-0.3273420644923153</x:v>
      </x:c>
      <x:c r="AW2518" s="50" t="n">
        <x:v>3321</x:v>
      </x:c>
      <x:c r="AX2518" s="50" t="str">
        <x:v>Future Moat</x:v>
      </x:c>
      <x:c r="AY2518" s="50" t="str">
        <x:v>既存適格性フィルター不通過: low_liquidity / 60日平均売買代金2,000万円未満 / 年率ボラティリティ60%以上 / ローカル5年最大下落率-60%以下</x:v>
      </x:c>
      <x:c r="AZ2518" s="59" t="str">
        <x:v>2026-03-26 13:17</x:v>
      </x:c>
      <x:c r="BA2518" s="53" t="n">
        <x:v>44166</x:v>
      </x:c>
      <x:c r="BB2518" s="50"/>
      <x:c r="BC2518" s="50"/>
      <x:c r="BD2518" s="50"/>
    </x:row>
    <x:row r="2519">
      <x:c r="A2519" s="50" t="n">
        <x:v>2518</x:v>
      </x:c>
      <x:c r="B2519" s="50" t="str">
        <x:v>6658</x:v>
      </x:c>
      <x:c r="C2519" s="50" t="str">
        <x:v>6658.T</x:v>
      </x:c>
      <x:c r="D2519" s="50" t="str">
        <x:v>Shirai Electronics Industrial Co.,Ltd.</x:v>
      </x:c>
      <x:c r="E2519" s="50" t="str">
        <x:v>Standard Market(Domestic)</x:v>
      </x:c>
      <x:c r="F2519" s="50" t="str">
        <x:v>Electric Appliances</x:v>
      </x:c>
      <x:c r="G2519" s="51" t="n">
        <x:v>22355</x:v>
      </x:c>
      <x:c r="H2519" s="51" t="n">
        <x:v>29397</x:v>
      </x:c>
      <x:c r="I2519" s="51" t="n">
        <x:v>32864</x:v>
      </x:c>
      <x:c r="J2519" s="51" t="n">
        <x:v>28833</x:v>
      </x:c>
      <x:c r="K2519" s="51" t="n">
        <x:v>29337</x:v>
      </x:c>
      <x:c r="L2519" s="52" t="n">
        <x:f>IFERROR(H2519/G2519-1,"")</x:f>
        <x:v>0.31500782822634754</x:v>
      </x:c>
      <x:c r="M2519" s="52" t="n">
        <x:f>IFERROR(I2519/H2519-1,"")</x:f>
        <x:v>0.11793720447664735</x:v>
      </x:c>
      <x:c r="N2519" s="52" t="n">
        <x:f>IFERROR(J2519/I2519-1,"")</x:f>
        <x:v>-0.12265701071080815</x:v>
      </x:c>
      <x:c r="O2519" s="52" t="n">
        <x:f>IFERROR(K2519/J2519-1,"")</x:f>
        <x:v>0.017479970866715266</x:v>
      </x:c>
      <x:c r="P2519" s="52" t="n">
        <x:f>IFERROR((K2519/G2519)^(1/4)-1,"")</x:f>
        <x:v>0.07031165998650812</x:v>
      </x:c>
      <x:c r="Q2519" s="51" t="n">
        <x:v>2576</x:v>
      </x:c>
      <x:c r="R2519" s="52" t="n">
        <x:f>IFERROR(Q2519/K2519,"")</x:f>
        <x:v>0.08780720591744214</x:v>
      </x:c>
      <x:c r="S2519" s="53" t="n">
        <x:v>38777</x:v>
      </x:c>
      <x:c r="T2519" s="50" t="str">
        <x:v>EDINET_company_history</x:v>
      </x:c>
      <x:c r="U2519" s="50" t="str">
        <x:v>白井商事株式会社</x:v>
      </x:c>
      <x:c r="V2519" s="54" t="n">
        <x:v>0.1343</x:v>
      </x:c>
      <x:c r="W2519" s="50" t="str">
        <x:v>五 藤 学</x:v>
      </x:c>
      <x:c r="X2519" s="50" t="b">
        <x:f>AND(COUNT(L2519:O2519)=4,L2519&gt;='設定'!$B$6,M2519&gt;='設定'!$B$6,N2519&gt;='設定'!$B$6,O2519&gt;='設定'!$B$6)</x:f>
        <x:v>0</x:v>
      </x:c>
      <x:c r="Y2519" s="50" t="b">
        <x:f>AND(COUNT(G2519:K2519)=5,P2519&gt;='設定'!$B$7)</x:f>
        <x:v>0</x:v>
      </x:c>
      <x:c r="Z2519" s="50" t="b">
        <x:f>AND(ISNUMBER(R2519),R2519&gt;='設定'!$B$8)</x:f>
        <x:v>0</x:v>
      </x:c>
      <x:c r="AA2519" s="50" t="b">
        <x:f>AND(ISNUMBER(S2519),S2519&gt;=DATE(YEAR('設定'!$B$10)-'設定'!$B$9,MONTH('設定'!$B$10),DAY('設定'!$B$10)))</x:f>
        <x:v>0</x:v>
      </x:c>
      <x:c r="AB2519" s="55" t="b">
        <x:v>0</x:v>
      </x:c>
      <x:c r="AC2519" s="55" t="b">
        <x:v>0</x:v>
      </x:c>
      <x:c r="AD2519" s="50" t="n">
        <x:f>IF(X2519,1,0)+IF(Z2519,1,0)+IF(AA2519,1,0)+IF(AB2519,1,0)</x:f>
        <x:v>0</x:v>
      </x:c>
      <x:c r="AE2519" s="50" t="n">
        <x:f>IF(Y2519,1,0)+IF(Z2519,1,0)+IF(AA2519,1,0)+IF(AB2519,1,0)</x:f>
        <x:v>0</x:v>
      </x:c>
      <x:c r="AF2519" s="50" t="n">
        <x:f>IF(Y2519,1,0)+IF(Z2519,1,0)+IF(AA2519,1,0)+IF(AC2519,1,0)</x:f>
        <x:v>0</x:v>
      </x:c>
      <x:c r="AG2519" s="53" t="n">
        <x:v>44348</x:v>
      </x:c>
      <x:c r="AH2519" s="50" t="str">
        <x:v>S100W13C</x:v>
      </x:c>
      <x:c r="AI2519" s="50" t="str">
        <x:v>NetSalesSummaryOfBusinessResults</x:v>
      </x:c>
      <x:c r="AJ2519" s="50" t="str">
        <x:v>OperatingIncome</x:v>
      </x:c>
      <x:c r="AK2519" s="53" t="n">
        <x:v>45747</x:v>
      </x:c>
      <x:c r="AL2519" s="50" t="str">
        <x:v>365/365/365/366/365</x:v>
      </x:c>
      <x:c r="AM2519" s="51" t="n">
        <x:v>15088900</x:v>
      </x:c>
      <x:c r="AN2519" s="51" t="n">
        <x:v>455</x:v>
      </x:c>
      <x:c r="AO2519" s="51" t="n">
        <x:f>IFERROR(AM2519*AN2519,"")</x:f>
        <x:v>6865449500</x:v>
      </x:c>
      <x:c r="AP2519" s="56" t="n">
        <x:f>IFERROR(AO2519/(K2519*1000000),"")</x:f>
        <x:v>0.2340201622524457</x:v>
      </x:c>
      <x:c r="AQ2519" s="57" t="n">
        <x:v>79449121.66666667</x:v>
      </x:c>
      <x:c r="AR2519" s="52" t="n">
        <x:v>0.4838084104618348</x:v>
      </x:c>
      <x:c r="AS2519" s="52" t="n">
        <x:v>-0.4390314259249389</x:v>
      </x:c>
      <x:c r="AT2519" s="55" t="b">
        <x:v>1</x:v>
      </x:c>
      <x:c r="AU2519" s="50"/>
      <x:c r="AV2519" s="58" t="n">
        <x:v>0.2065891218828316</x:v>
      </x:c>
      <x:c r="AW2519" s="50" t="n">
        <x:v>681</x:v>
      </x:c>
      <x:c r="AX2519" s="50" t="str">
        <x:v>Future Moat</x:v>
      </x:c>
      <x:c r="AY2519" s="50" t="str">
        <x:v>目立つ機械的警告なし（定性確認は別途必要）</x:v>
      </x:c>
      <x:c r="AZ2519" s="59" t="str">
        <x:v>2025-06-20 15:32</x:v>
      </x:c>
      <x:c r="BA2519" s="53" t="n">
        <x:v>38777</x:v>
      </x:c>
      <x:c r="BB2519" s="50"/>
      <x:c r="BC2519" s="50"/>
      <x:c r="BD2519" s="50"/>
    </x:row>
    <x:row r="2520">
      <x:c r="A2520" s="50" t="n">
        <x:v>2519</x:v>
      </x:c>
      <x:c r="B2520" s="50" t="str">
        <x:v>9539</x:v>
      </x:c>
      <x:c r="C2520" s="50" t="str">
        <x:v>9539.T</x:v>
      </x:c>
      <x:c r="D2520" s="50" t="str">
        <x:v>KEIYO GAS CO.,LTD.</x:v>
      </x:c>
      <x:c r="E2520" s="50" t="str">
        <x:v>Standard Market(Domestic)</x:v>
      </x:c>
      <x:c r="F2520" s="50" t="str">
        <x:v>Electric Power and Gas</x:v>
      </x:c>
      <x:c r="G2520" s="51" t="n">
        <x:v>89711</x:v>
      </x:c>
      <x:c r="H2520" s="51" t="n">
        <x:v>118757</x:v>
      </x:c>
      <x:c r="I2520" s="51" t="n">
        <x:v>122853</x:v>
      </x:c>
      <x:c r="J2520" s="51" t="n">
        <x:v>115704</x:v>
      </x:c>
      <x:c r="K2520" s="51" t="n">
        <x:v>117665</x:v>
      </x:c>
      <x:c r="L2520" s="52" t="n">
        <x:f>IFERROR(H2520/G2520-1,"")</x:f>
        <x:v>0.3237730044253213</x:v>
      </x:c>
      <x:c r="M2520" s="52" t="n">
        <x:f>IFERROR(I2520/H2520-1,"")</x:f>
        <x:v>0.03449059844893343</x:v>
      </x:c>
      <x:c r="N2520" s="52" t="n">
        <x:f>IFERROR(J2520/I2520-1,"")</x:f>
        <x:v>-0.05819149715513661</x:v>
      </x:c>
      <x:c r="O2520" s="52" t="n">
        <x:f>IFERROR(K2520/J2520-1,"")</x:f>
        <x:v>0.01694842010647868</x:v>
      </x:c>
      <x:c r="P2520" s="52" t="n">
        <x:f>IFERROR((K2520/G2520)^(1/4)-1,"")</x:f>
        <x:v>0.0701641552520067</x:v>
      </x:c>
      <x:c r="Q2520" s="51" t="n">
        <x:v>3839</x:v>
      </x:c>
      <x:c r="R2520" s="52" t="n">
        <x:f>IFERROR(Q2520/K2520,"")</x:f>
        <x:v>0.03262652445502061</x:v>
      </x:c>
      <x:c r="S2520" s="53" t="n">
        <x:v>22859</x:v>
      </x:c>
      <x:c r="T2520" s="50" t="str">
        <x:v>EDINET_company_history</x:v>
      </x:c>
      <x:c r="U2520" s="50" t="str">
        <x:v>株式会社南悠商社</x:v>
      </x:c>
      <x:c r="V2520" s="54" t="n">
        <x:v>0.303</x:v>
      </x:c>
      <x:c r="W2520" s="50" t="str">
        <x:v>菊 池 節 / 江 口 孝</x:v>
      </x:c>
      <x:c r="X2520" s="50" t="b">
        <x:f>AND(COUNT(L2520:O2520)=4,L2520&gt;='設定'!$B$6,M2520&gt;='設定'!$B$6,N2520&gt;='設定'!$B$6,O2520&gt;='設定'!$B$6)</x:f>
        <x:v>0</x:v>
      </x:c>
      <x:c r="Y2520" s="50" t="b">
        <x:f>AND(COUNT(G2520:K2520)=5,P2520&gt;='設定'!$B$7)</x:f>
        <x:v>0</x:v>
      </x:c>
      <x:c r="Z2520" s="50" t="b">
        <x:f>AND(ISNUMBER(R2520),R2520&gt;='設定'!$B$8)</x:f>
        <x:v>0</x:v>
      </x:c>
      <x:c r="AA2520" s="50" t="b">
        <x:f>AND(ISNUMBER(S2520),S2520&gt;=DATE(YEAR('設定'!$B$10)-'設定'!$B$9,MONTH('設定'!$B$10),DAY('設定'!$B$10)))</x:f>
        <x:v>0</x:v>
      </x:c>
      <x:c r="AB2520" s="55" t="b">
        <x:v>0</x:v>
      </x:c>
      <x:c r="AC2520" s="55" t="b">
        <x:v>0</x:v>
      </x:c>
      <x:c r="AD2520" s="50" t="n">
        <x:f>IF(X2520,1,0)+IF(Z2520,1,0)+IF(AA2520,1,0)+IF(AB2520,1,0)</x:f>
        <x:v>0</x:v>
      </x:c>
      <x:c r="AE2520" s="50" t="n">
        <x:f>IF(Y2520,1,0)+IF(Z2520,1,0)+IF(AA2520,1,0)+IF(AB2520,1,0)</x:f>
        <x:v>0</x:v>
      </x:c>
      <x:c r="AF2520" s="50" t="n">
        <x:f>IF(Y2520,1,0)+IF(Z2520,1,0)+IF(AA2520,1,0)+IF(AC2520,1,0)</x:f>
        <x:v>0</x:v>
      </x:c>
      <x:c r="AG2520" s="53" t="n">
        <x:v>44348</x:v>
      </x:c>
      <x:c r="AH2520" s="50" t="str">
        <x:v>S100XTA9</x:v>
      </x:c>
      <x:c r="AI2520" s="50" t="str">
        <x:v>NetSalesSummaryOfBusinessResults</x:v>
      </x:c>
      <x:c r="AJ2520" s="50" t="str">
        <x:v>OperatingIncome</x:v>
      </x:c>
      <x:c r="AK2520" s="53" t="n">
        <x:v>46022</x:v>
      </x:c>
      <x:c r="AL2520" s="50" t="str">
        <x:v>365/365/365/366/365</x:v>
      </x:c>
      <x:c r="AM2520" s="51" t="n">
        <x:v>32679200</x:v>
      </x:c>
      <x:c r="AN2520" s="51" t="n">
        <x:v>1349</x:v>
      </x:c>
      <x:c r="AO2520" s="51" t="n">
        <x:f>IFERROR(AM2520*AN2520,"")</x:f>
        <x:v>44084240800</x:v>
      </x:c>
      <x:c r="AP2520" s="56" t="n">
        <x:f>IFERROR(AO2520/(K2520*1000000),"")</x:f>
        <x:v>0.3746589113160243</x:v>
      </x:c>
      <x:c r="AQ2520" s="57" t="n">
        <x:v>7608963.333333333</x:v>
      </x:c>
      <x:c r="AR2520" s="52" t="n">
        <x:v>0.2153419618880323</x:v>
      </x:c>
      <x:c r="AS2520" s="52" t="n">
        <x:v>-0.3913922729516144</x:v>
      </x:c>
      <x:c r="AT2520" s="55" t="b">
        <x:v>0</x:v>
      </x:c>
      <x:c r="AU2520" s="50" t="str">
        <x:v>low_liquidity</x:v>
      </x:c>
      <x:c r="AV2520" s="58" t="n">
        <x:v>0.1250035459647309</x:v>
      </x:c>
      <x:c r="AW2520" s="50" t="n">
        <x:v>1086</x:v>
      </x:c>
      <x:c r="AX2520" s="50" t="str">
        <x:v>Discovery</x:v>
      </x:c>
      <x:c r="AY2520" s="50" t="str">
        <x:v>既存適格性フィルター不通過: low_liquidity / 60日平均売買代金2,000万円未満</x:v>
      </x:c>
      <x:c r="AZ2520" s="59" t="str">
        <x:v>2026-03-25 16:02</x:v>
      </x:c>
      <x:c r="BA2520" s="53" t="n">
        <x:v>22859</x:v>
      </x:c>
      <x:c r="BB2520" s="50"/>
      <x:c r="BC2520" s="50"/>
      <x:c r="BD2520" s="50"/>
    </x:row>
    <x:row r="2521">
      <x:c r="A2521" s="50" t="n">
        <x:v>2520</x:v>
      </x:c>
      <x:c r="B2521" s="50" t="str">
        <x:v>4658</x:v>
      </x:c>
      <x:c r="C2521" s="50" t="str">
        <x:v>4658.T</x:v>
      </x:c>
      <x:c r="D2521" s="50" t="str">
        <x:v>Nippon Air Conditioning Services Co.,Ltd.</x:v>
      </x:c>
      <x:c r="E2521" s="50" t="str">
        <x:v>Prime Market (Domestic)</x:v>
      </x:c>
      <x:c r="F2521" s="50" t="str">
        <x:v>Services</x:v>
      </x:c>
      <x:c r="G2521" s="51" t="n">
        <x:v>49152</x:v>
      </x:c>
      <x:c r="H2521" s="51" t="n">
        <x:v>49886</x:v>
      </x:c>
      <x:c r="I2521" s="51" t="n">
        <x:v>52886</x:v>
      </x:c>
      <x:c r="J2521" s="51" t="n">
        <x:v>58232</x:v>
      </x:c>
      <x:c r="K2521" s="51" t="n">
        <x:v>64438</x:v>
      </x:c>
      <x:c r="L2521" s="52" t="n">
        <x:f>IFERROR(H2521/G2521-1,"")</x:f>
        <x:v>0.01493326822916674</x:v>
      </x:c>
      <x:c r="M2521" s="52" t="n">
        <x:f>IFERROR(I2521/H2521-1,"")</x:f>
        <x:v>0.06013711261676624</x:v>
      </x:c>
      <x:c r="N2521" s="52" t="n">
        <x:f>IFERROR(J2521/I2521-1,"")</x:f>
        <x:v>0.10108535340165647</x:v>
      </x:c>
      <x:c r="O2521" s="52" t="n">
        <x:f>IFERROR(K2521/J2521-1,"")</x:f>
        <x:v>0.10657370517928277</x:v>
      </x:c>
      <x:c r="P2521" s="52" t="n">
        <x:f>IFERROR((K2521/G2521)^(1/4)-1,"")</x:f>
        <x:v>0.070040497533431</x:v>
      </x:c>
      <x:c r="Q2521" s="51" t="n">
        <x:v>4191</x:v>
      </x:c>
      <x:c r="R2521" s="52" t="n">
        <x:f>IFERROR(Q2521/K2521,"")</x:f>
        <x:v>0.06503926254694435</x:v>
      </x:c>
      <x:c r="S2521" s="53" t="n">
        <x:v>38322</x:v>
      </x:c>
      <x:c r="T2521" s="50" t="str">
        <x:v>EDINET_company_history</x:v>
      </x:c>
      <x:c r="U2521" s="50" t="str">
        <x:v>日本マスタートラスト信託銀行株式会社（信託口）</x:v>
      </x:c>
      <x:c r="V2521" s="54" t="n">
        <x:v>0.1071</x:v>
      </x:c>
      <x:c r="W2521" s="50" t="str">
        <x:v>依 藤 敏 明</x:v>
      </x:c>
      <x:c r="X2521" s="50" t="b">
        <x:f>AND(COUNT(L2521:O2521)=4,L2521&gt;='設定'!$B$6,M2521&gt;='設定'!$B$6,N2521&gt;='設定'!$B$6,O2521&gt;='設定'!$B$6)</x:f>
        <x:v>0</x:v>
      </x:c>
      <x:c r="Y2521" s="50" t="b">
        <x:f>AND(COUNT(G2521:K2521)=5,P2521&gt;='設定'!$B$7)</x:f>
        <x:v>0</x:v>
      </x:c>
      <x:c r="Z2521" s="50" t="b">
        <x:f>AND(ISNUMBER(R2521),R2521&gt;='設定'!$B$8)</x:f>
        <x:v>0</x:v>
      </x:c>
      <x:c r="AA2521" s="50" t="b">
        <x:f>AND(ISNUMBER(S2521),S2521&gt;=DATE(YEAR('設定'!$B$10)-'設定'!$B$9,MONTH('設定'!$B$10),DAY('設定'!$B$10)))</x:f>
        <x:v>0</x:v>
      </x:c>
      <x:c r="AB2521" s="55" t="b">
        <x:v>0</x:v>
      </x:c>
      <x:c r="AC2521" s="55" t="b">
        <x:v>0</x:v>
      </x:c>
      <x:c r="AD2521" s="50" t="n">
        <x:f>IF(X2521,1,0)+IF(Z2521,1,0)+IF(AA2521,1,0)+IF(AB2521,1,0)</x:f>
        <x:v>0</x:v>
      </x:c>
      <x:c r="AE2521" s="50" t="n">
        <x:f>IF(Y2521,1,0)+IF(Z2521,1,0)+IF(AA2521,1,0)+IF(AB2521,1,0)</x:f>
        <x:v>0</x:v>
      </x:c>
      <x:c r="AF2521" s="50" t="n">
        <x:f>IF(Y2521,1,0)+IF(Z2521,1,0)+IF(AA2521,1,0)+IF(AC2521,1,0)</x:f>
        <x:v>0</x:v>
      </x:c>
      <x:c r="AG2521" s="53" t="n">
        <x:v>44348</x:v>
      </x:c>
      <x:c r="AH2521" s="50" t="str">
        <x:v>S100W06X</x:v>
      </x:c>
      <x:c r="AI2521" s="50" t="str">
        <x:v>NetSalesSummaryOfBusinessResults</x:v>
      </x:c>
      <x:c r="AJ2521" s="50" t="str">
        <x:v>OperatingIncome</x:v>
      </x:c>
      <x:c r="AK2521" s="53" t="n">
        <x:v>45747</x:v>
      </x:c>
      <x:c r="AL2521" s="50" t="str">
        <x:v>365/365/365/366/365</x:v>
      </x:c>
      <x:c r="AM2521" s="51" t="n">
        <x:v>34577300</x:v>
      </x:c>
      <x:c r="AN2521" s="51" t="n">
        <x:v>1584</x:v>
      </x:c>
      <x:c r="AO2521" s="51" t="n">
        <x:f>IFERROR(AM2521*AN2521,"")</x:f>
        <x:v>54770443200</x:v>
      </x:c>
      <x:c r="AP2521" s="56" t="n">
        <x:f>IFERROR(AO2521/(K2521*1000000),"")</x:f>
        <x:v>0.8499711847046774</x:v>
      </x:c>
      <x:c r="AQ2521" s="57" t="n">
        <x:v>167926066.66666666</x:v>
      </x:c>
      <x:c r="AR2521" s="52" t="n">
        <x:v>0.2234357338254718</x:v>
      </x:c>
      <x:c r="AS2521" s="52" t="n">
        <x:v>-0.2178217868971866</x:v>
      </x:c>
      <x:c r="AT2521" s="55" t="b">
        <x:v>1</x:v>
      </x:c>
      <x:c r="AU2521" s="50"/>
      <x:c r="AV2521" s="58" t="n">
        <x:v>0.3559631691050966</x:v>
      </x:c>
      <x:c r="AW2521" s="50" t="n">
        <x:v>296</x:v>
      </x:c>
      <x:c r="AX2521" s="50" t="str">
        <x:v>Future Moat</x:v>
      </x:c>
      <x:c r="AY2521" s="50" t="str">
        <x:v>目立つ機械的警告なし（定性確認は別途必要）</x:v>
      </x:c>
      <x:c r="AZ2521" s="59" t="str">
        <x:v>2025-06-24 15:30</x:v>
      </x:c>
      <x:c r="BA2521" s="53" t="n">
        <x:v>38322</x:v>
      </x:c>
      <x:c r="BB2521" s="50"/>
      <x:c r="BC2521" s="50"/>
      <x:c r="BD2521" s="50" t="str">
        <x:v>TOPIX Small 2</x:v>
      </x:c>
    </x:row>
    <x:row r="2522">
      <x:c r="A2522" s="50" t="n">
        <x:v>2521</x:v>
      </x:c>
      <x:c r="B2522" s="50" t="str">
        <x:v>7235</x:v>
      </x:c>
      <x:c r="C2522" s="50" t="str">
        <x:v>7235.T</x:v>
      </x:c>
      <x:c r="D2522" s="50" t="str">
        <x:v>TOKYO RADIATOR MFG.CO.,LTD.</x:v>
      </x:c>
      <x:c r="E2522" s="50" t="str">
        <x:v>Standard Market(Domestic)</x:v>
      </x:c>
      <x:c r="F2522" s="50" t="str">
        <x:v>Transportation Equipment</x:v>
      </x:c>
      <x:c r="G2522" s="51" t="n">
        <x:v>25996.144</x:v>
      </x:c>
      <x:c r="H2522" s="51" t="n">
        <x:v>26988.673</x:v>
      </x:c>
      <x:c r="I2522" s="51" t="n">
        <x:v>31785.486</x:v>
      </x:c>
      <x:c r="J2522" s="51" t="n">
        <x:v>33401.003</x:v>
      </x:c>
      <x:c r="K2522" s="51" t="n">
        <x:v>34060.23</x:v>
      </x:c>
      <x:c r="L2522" s="52" t="n">
        <x:f>IFERROR(H2522/G2522-1,"")</x:f>
        <x:v>0.03817985467383167</x:v>
      </x:c>
      <x:c r="M2522" s="52" t="n">
        <x:f>IFERROR(I2522/H2522-1,"")</x:f>
        <x:v>0.17773430357246545</x:v>
      </x:c>
      <x:c r="N2522" s="52" t="n">
        <x:f>IFERROR(J2522/I2522-1,"")</x:f>
        <x:v>0.050825618963321606</x:v>
      </x:c>
      <x:c r="O2522" s="52" t="n">
        <x:f>IFERROR(K2522/J2522-1,"")</x:f>
        <x:v>0.01973674263614189</x:v>
      </x:c>
      <x:c r="P2522" s="52" t="n">
        <x:f>IFERROR((K2522/G2522)^(1/4)-1,"")</x:f>
        <x:v>0.06987899379516649</x:v>
      </x:c>
      <x:c r="Q2522" s="51" t="n">
        <x:v>1714.975</x:v>
      </x:c>
      <x:c r="R2522" s="52" t="n">
        <x:f>IFERROR(Q2522/K2522,"")</x:f>
        <x:v>0.0503512454261172</x:v>
      </x:c>
      <x:c r="S2522" s="53" t="n">
        <x:v>22555</x:v>
      </x:c>
      <x:c r="T2522" s="50" t="str">
        <x:v>EDINET_company_history</x:v>
      </x:c>
      <x:c r="U2522" s="50" t="str">
        <x:v>マレリ株式会社</x:v>
      </x:c>
      <x:c r="V2522" s="54" t="n">
        <x:v>0.1222</x:v>
      </x:c>
      <x:c r="W2522" s="50" t="str">
        <x:v>木 村 裕 哲</x:v>
      </x:c>
      <x:c r="X2522" s="50" t="b">
        <x:f>AND(COUNT(L2522:O2522)=4,L2522&gt;='設定'!$B$6,M2522&gt;='設定'!$B$6,N2522&gt;='設定'!$B$6,O2522&gt;='設定'!$B$6)</x:f>
        <x:v>0</x:v>
      </x:c>
      <x:c r="Y2522" s="50" t="b">
        <x:f>AND(COUNT(G2522:K2522)=5,P2522&gt;='設定'!$B$7)</x:f>
        <x:v>0</x:v>
      </x:c>
      <x:c r="Z2522" s="50" t="b">
        <x:f>AND(ISNUMBER(R2522),R2522&gt;='設定'!$B$8)</x:f>
        <x:v>0</x:v>
      </x:c>
      <x:c r="AA2522" s="50" t="b">
        <x:f>AND(ISNUMBER(S2522),S2522&gt;=DATE(YEAR('設定'!$B$10)-'設定'!$B$9,MONTH('設定'!$B$10),DAY('設定'!$B$10)))</x:f>
        <x:v>0</x:v>
      </x:c>
      <x:c r="AB2522" s="55" t="b">
        <x:v>0</x:v>
      </x:c>
      <x:c r="AC2522" s="55" t="b">
        <x:v>0</x:v>
      </x:c>
      <x:c r="AD2522" s="50" t="n">
        <x:f>IF(X2522,1,0)+IF(Z2522,1,0)+IF(AA2522,1,0)+IF(AB2522,1,0)</x:f>
        <x:v>0</x:v>
      </x:c>
      <x:c r="AE2522" s="50" t="n">
        <x:f>IF(Y2522,1,0)+IF(Z2522,1,0)+IF(AA2522,1,0)+IF(AB2522,1,0)</x:f>
        <x:v>0</x:v>
      </x:c>
      <x:c r="AF2522" s="50" t="n">
        <x:f>IF(Y2522,1,0)+IF(Z2522,1,0)+IF(AA2522,1,0)+IF(AC2522,1,0)</x:f>
        <x:v>0</x:v>
      </x:c>
      <x:c r="AG2522" s="53" t="n">
        <x:v>44348</x:v>
      </x:c>
      <x:c r="AH2522" s="50" t="str">
        <x:v>S100W447</x:v>
      </x:c>
      <x:c r="AI2522" s="50" t="str">
        <x:v>NetSalesSummaryOfBusinessResults</x:v>
      </x:c>
      <x:c r="AJ2522" s="50" t="str">
        <x:v>OperatingIncome</x:v>
      </x:c>
      <x:c r="AK2522" s="53" t="n">
        <x:v>45747</x:v>
      </x:c>
      <x:c r="AL2522" s="50" t="str">
        <x:v>365/365/365/366/365</x:v>
      </x:c>
      <x:c r="AM2522" s="51" t="n">
        <x:v>9433900</x:v>
      </x:c>
      <x:c r="AN2522" s="51" t="n">
        <x:v>1509</x:v>
      </x:c>
      <x:c r="AO2522" s="51" t="n">
        <x:f>IFERROR(AM2522*AN2522,"")</x:f>
        <x:v>14235755100</x:v>
      </x:c>
      <x:c r="AP2522" s="56" t="n">
        <x:f>IFERROR(AO2522/(K2522*1000000),"")</x:f>
        <x:v>0.41795827861409035</x:v>
      </x:c>
      <x:c r="AQ2522" s="57" t="n">
        <x:v>63067490</x:v>
      </x:c>
      <x:c r="AR2522" s="52" t="n">
        <x:v>0.3197917519778789</x:v>
      </x:c>
      <x:c r="AS2522" s="52" t="n">
        <x:v>-0.3468585771839717</x:v>
      </x:c>
      <x:c r="AT2522" s="55" t="b">
        <x:v>1</x:v>
      </x:c>
      <x:c r="AU2522" s="50"/>
      <x:c r="AV2522" s="58" t="n">
        <x:v>0.1553562017621665</x:v>
      </x:c>
      <x:c r="AW2522" s="50" t="n">
        <x:v>916</x:v>
      </x:c>
      <x:c r="AX2522" s="50" t="str">
        <x:v>Core Moat</x:v>
      </x:c>
      <x:c r="AY2522" s="50" t="str">
        <x:v>目立つ機械的警告なし（定性確認は別途必要）</x:v>
      </x:c>
      <x:c r="AZ2522" s="59" t="str">
        <x:v>2025-06-25 10:50</x:v>
      </x:c>
      <x:c r="BA2522" s="53" t="n">
        <x:v>22555</x:v>
      </x:c>
      <x:c r="BB2522" s="50"/>
      <x:c r="BC2522" s="50"/>
      <x:c r="BD2522" s="50"/>
    </x:row>
    <x:row r="2523">
      <x:c r="A2523" s="50" t="n">
        <x:v>2522</x:v>
      </x:c>
      <x:c r="B2523" s="50" t="str">
        <x:v>2882</x:v>
      </x:c>
      <x:c r="C2523" s="50" t="str">
        <x:v>2882.T</x:v>
      </x:c>
      <x:c r="D2523" s="50" t="str">
        <x:v>EAT&amp;HOLDINGS Co.,Ltd</x:v>
      </x:c>
      <x:c r="E2523" s="50" t="str">
        <x:v>Prime Market (Domestic)</x:v>
      </x:c>
      <x:c r="F2523" s="50" t="str">
        <x:v>Foods</x:v>
      </x:c>
      <x:c r="G2523" s="51" t="n">
        <x:v>30881</x:v>
      </x:c>
      <x:c r="H2523" s="51" t="n">
        <x:v>33033</x:v>
      </x:c>
      <x:c r="I2523" s="51" t="n">
        <x:v>35922</x:v>
      </x:c>
      <x:c r="J2523" s="51" t="n">
        <x:v>37335</x:v>
      </x:c>
      <x:c r="K2523" s="51" t="n">
        <x:v>40456</x:v>
      </x:c>
      <x:c r="L2523" s="52" t="n">
        <x:f>IFERROR(H2523/G2523-1,"")</x:f>
        <x:v>0.06968686247207012</x:v>
      </x:c>
      <x:c r="M2523" s="52" t="n">
        <x:f>IFERROR(I2523/H2523-1,"")</x:f>
        <x:v>0.08745799654890574</x:v>
      </x:c>
      <x:c r="N2523" s="52" t="n">
        <x:f>IFERROR(J2523/I2523-1,"")</x:f>
        <x:v>0.039335226323701455</x:v>
      </x:c>
      <x:c r="O2523" s="52" t="n">
        <x:f>IFERROR(K2523/J2523-1,"")</x:f>
        <x:v>0.08359448238917899</x:v>
      </x:c>
      <x:c r="P2523" s="52" t="n">
        <x:f>IFERROR((K2523/G2523)^(1/4)-1,"")</x:f>
        <x:v>0.06985001305282745</x:v>
      </x:c>
      <x:c r="Q2523" s="51" t="n">
        <x:v>1142</x:v>
      </x:c>
      <x:c r="R2523" s="52" t="n">
        <x:f>IFERROR(Q2523/K2523,"")</x:f>
        <x:v>0.028228198536681827</x:v>
      </x:c>
      <x:c r="S2523" s="53" t="n">
        <x:v>40695</x:v>
      </x:c>
      <x:c r="T2523" s="50" t="str">
        <x:v>EDINET_company_history</x:v>
      </x:c>
      <x:c r="U2523" s="50" t="str">
        <x:v>株式会社文野屋</x:v>
      </x:c>
      <x:c r="V2523" s="54" t="n">
        <x:v>0.2311</x:v>
      </x:c>
      <x:c r="W2523" s="50" t="str">
        <x:v>文野 直樹 / 仲田 浩康</x:v>
      </x:c>
      <x:c r="X2523" s="50" t="b">
        <x:f>AND(COUNT(L2523:O2523)=4,L2523&gt;='設定'!$B$6,M2523&gt;='設定'!$B$6,N2523&gt;='設定'!$B$6,O2523&gt;='設定'!$B$6)</x:f>
        <x:v>0</x:v>
      </x:c>
      <x:c r="Y2523" s="50" t="b">
        <x:f>AND(COUNT(G2523:K2523)=5,P2523&gt;='設定'!$B$7)</x:f>
        <x:v>0</x:v>
      </x:c>
      <x:c r="Z2523" s="50" t="b">
        <x:f>AND(ISNUMBER(R2523),R2523&gt;='設定'!$B$8)</x:f>
        <x:v>0</x:v>
      </x:c>
      <x:c r="AA2523" s="50" t="b">
        <x:f>AND(ISNUMBER(S2523),S2523&gt;=DATE(YEAR('設定'!$B$10)-'設定'!$B$9,MONTH('設定'!$B$10),DAY('設定'!$B$10)))</x:f>
        <x:v>0</x:v>
      </x:c>
      <x:c r="AB2523" s="55" t="b">
        <x:v>0</x:v>
      </x:c>
      <x:c r="AC2523" s="55" t="b">
        <x:v>0</x:v>
      </x:c>
      <x:c r="AD2523" s="50" t="n">
        <x:f>IF(X2523,1,0)+IF(Z2523,1,0)+IF(AA2523,1,0)+IF(AB2523,1,0)</x:f>
        <x:v>0</x:v>
      </x:c>
      <x:c r="AE2523" s="50" t="n">
        <x:f>IF(Y2523,1,0)+IF(Z2523,1,0)+IF(AA2523,1,0)+IF(AB2523,1,0)</x:f>
        <x:v>0</x:v>
      </x:c>
      <x:c r="AF2523" s="50" t="n">
        <x:f>IF(Y2523,1,0)+IF(Z2523,1,0)+IF(AA2523,1,0)+IF(AC2523,1,0)</x:f>
        <x:v>0</x:v>
      </x:c>
      <x:c r="AG2523" s="53" t="n">
        <x:v>44348</x:v>
      </x:c>
      <x:c r="AH2523" s="50" t="str">
        <x:v>S100Y6XK</x:v>
      </x:c>
      <x:c r="AI2523" s="50" t="str">
        <x:v>NetSalesSummaryOfBusinessResults</x:v>
      </x:c>
      <x:c r="AJ2523" s="50" t="str">
        <x:v>OperatingIncome</x:v>
      </x:c>
      <x:c r="AK2523" s="53" t="n">
        <x:v>46081</x:v>
      </x:c>
      <x:c r="AL2523" s="50" t="str">
        <x:v>365/365/366/365/365</x:v>
      </x:c>
      <x:c r="AM2523" s="51" t="n">
        <x:v>11357680</x:v>
      </x:c>
      <x:c r="AN2523" s="51" t="n">
        <x:v>1980</x:v>
      </x:c>
      <x:c r="AO2523" s="51" t="n">
        <x:f>IFERROR(AM2523*AN2523,"")</x:f>
        <x:v>22488206400</x:v>
      </x:c>
      <x:c r="AP2523" s="56" t="n">
        <x:f>IFERROR(AO2523/(K2523*1000000),"")</x:f>
        <x:v>0.5558682618153055</x:v>
      </x:c>
      <x:c r="AQ2523" s="57" t="n">
        <x:v>48179930</x:v>
      </x:c>
      <x:c r="AR2523" s="52" t="n">
        <x:v>0.1658624961867007</x:v>
      </x:c>
      <x:c r="AS2523" s="52" t="n">
        <x:v>-0.2281676451861101</x:v>
      </x:c>
      <x:c r="AT2523" s="55" t="b">
        <x:v>1</x:v>
      </x:c>
      <x:c r="AU2523" s="50"/>
      <x:c r="AV2523" s="58" t="n">
        <x:v>-0.0309418162006865</x:v>
      </x:c>
      <x:c r="AW2523" s="50" t="n">
        <x:v>2122</x:v>
      </x:c>
      <x:c r="AX2523" s="50" t="str">
        <x:v>Core Moat</x:v>
      </x:c>
      <x:c r="AY2523" s="50" t="str">
        <x:v>目立つ機械的警告なし（定性確認は別途必要）</x:v>
      </x:c>
      <x:c r="AZ2523" s="59" t="str">
        <x:v>2026-05-27 15:41</x:v>
      </x:c>
      <x:c r="BA2523" s="53" t="n">
        <x:v>40695</x:v>
      </x:c>
      <x:c r="BB2523" s="50"/>
      <x:c r="BC2523" s="50"/>
      <x:c r="BD2523" s="50" t="str">
        <x:v>TOPIX Small 2</x:v>
      </x:c>
    </x:row>
    <x:row r="2524">
      <x:c r="A2524" s="50" t="n">
        <x:v>2523</x:v>
      </x:c>
      <x:c r="B2524" s="50" t="str">
        <x:v>8056</x:v>
      </x:c>
      <x:c r="C2524" s="50" t="str">
        <x:v>8056.T</x:v>
      </x:c>
      <x:c r="D2524" s="50" t="str">
        <x:v>BIPROGY Inc.</x:v>
      </x:c>
      <x:c r="E2524" s="50" t="str">
        <x:v>Prime Market (Domestic)</x:v>
      </x:c>
      <x:c r="F2524" s="50" t="str">
        <x:v>Information &amp; Communication</x:v>
      </x:c>
      <x:c r="G2524" s="51" t="n">
        <x:v>308426</x:v>
      </x:c>
      <x:c r="H2524" s="51" t="n">
        <x:v>317600</x:v>
      </x:c>
      <x:c r="I2524" s="51" t="n">
        <x:v>339898</x:v>
      </x:c>
      <x:c r="J2524" s="51" t="n">
        <x:v>370142</x:v>
      </x:c>
      <x:c r="K2524" s="51" t="n">
        <x:v>404010</x:v>
      </x:c>
      <x:c r="L2524" s="52" t="n">
        <x:f>IFERROR(H2524/G2524-1,"")</x:f>
        <x:v>0.029744574063146345</x:v>
      </x:c>
      <x:c r="M2524" s="52" t="n">
        <x:f>IFERROR(I2524/H2524-1,"")</x:f>
        <x:v>0.0702078085642317</x:v>
      </x:c>
      <x:c r="N2524" s="52" t="n">
        <x:f>IFERROR(J2524/I2524-1,"")</x:f>
        <x:v>0.08897963506699069</x:v>
      </x:c>
      <x:c r="O2524" s="52" t="n">
        <x:f>IFERROR(K2524/J2524-1,"")</x:f>
        <x:v>0.09150001891166104</x:v>
      </x:c>
      <x:c r="P2524" s="52" t="n">
        <x:f>IFERROR((K2524/G2524)^(1/4)-1,"")</x:f>
        <x:v>0.06981894243120434</x:v>
      </x:c>
      <x:c r="Q2524" s="51" t="n">
        <x:v>39066</x:v>
      </x:c>
      <x:c r="R2524" s="52" t="n">
        <x:f>IFERROR(Q2524/K2524,"")</x:f>
        <x:v>0.09669562634588252</x:v>
      </x:c>
      <x:c r="S2524" s="53" t="n">
        <x:v>25842</x:v>
      </x:c>
      <x:c r="T2524" s="50" t="str">
        <x:v>EDINET_company_history</x:v>
      </x:c>
      <x:c r="U2524" s="50" t="str">
        <x:v>大日本印刷株式会社</x:v>
      </x:c>
      <x:c r="V2524" s="54" t="n">
        <x:v>0.2108</x:v>
      </x:c>
      <x:c r="W2524" s="50" t="str">
        <x:v>齊 藤 昇 / 葛 谷 幸 司</x:v>
      </x:c>
      <x:c r="X2524" s="50" t="b">
        <x:f>AND(COUNT(L2524:O2524)=4,L2524&gt;='設定'!$B$6,M2524&gt;='設定'!$B$6,N2524&gt;='設定'!$B$6,O2524&gt;='設定'!$B$6)</x:f>
        <x:v>0</x:v>
      </x:c>
      <x:c r="Y2524" s="50" t="b">
        <x:f>AND(COUNT(G2524:K2524)=5,P2524&gt;='設定'!$B$7)</x:f>
        <x:v>0</x:v>
      </x:c>
      <x:c r="Z2524" s="50" t="b">
        <x:f>AND(ISNUMBER(R2524),R2524&gt;='設定'!$B$8)</x:f>
        <x:v>0</x:v>
      </x:c>
      <x:c r="AA2524" s="50" t="b">
        <x:f>AND(ISNUMBER(S2524),S2524&gt;=DATE(YEAR('設定'!$B$10)-'設定'!$B$9,MONTH('設定'!$B$10),DAY('設定'!$B$10)))</x:f>
        <x:v>0</x:v>
      </x:c>
      <x:c r="AB2524" s="55" t="b">
        <x:v>0</x:v>
      </x:c>
      <x:c r="AC2524" s="55" t="b">
        <x:v>0</x:v>
      </x:c>
      <x:c r="AD2524" s="50" t="n">
        <x:f>IF(X2524,1,0)+IF(Z2524,1,0)+IF(AA2524,1,0)+IF(AB2524,1,0)</x:f>
        <x:v>0</x:v>
      </x:c>
      <x:c r="AE2524" s="50" t="n">
        <x:f>IF(Y2524,1,0)+IF(Z2524,1,0)+IF(AA2524,1,0)+IF(AB2524,1,0)</x:f>
        <x:v>0</x:v>
      </x:c>
      <x:c r="AF2524" s="50" t="n">
        <x:f>IF(Y2524,1,0)+IF(Z2524,1,0)+IF(AA2524,1,0)+IF(AC2524,1,0)</x:f>
        <x:v>0</x:v>
      </x:c>
      <x:c r="AG2524" s="53" t="n">
        <x:v>44348</x:v>
      </x:c>
      <x:c r="AH2524" s="50" t="str">
        <x:v>S100W2VL</x:v>
      </x:c>
      <x:c r="AI2524" s="50" t="str">
        <x:v>RevenueIFRSSummaryOfBusinessResults</x:v>
      </x:c>
      <x:c r="AJ2524" s="50" t="str">
        <x:v>OperatingProfitLossIFRS</x:v>
      </x:c>
      <x:c r="AK2524" s="53" t="n">
        <x:v>45747</x:v>
      </x:c>
      <x:c r="AL2524" s="50" t="str">
        <x:v>365/365/365/366/365</x:v>
      </x:c>
      <x:c r="AM2524" s="51" t="n">
        <x:v>98286024</x:v>
      </x:c>
      <x:c r="AN2524" s="51" t="n">
        <x:v>4767</x:v>
      </x:c>
      <x:c r="AO2524" s="51" t="n">
        <x:f>IFERROR(AM2524*AN2524,"")</x:f>
        <x:v>468529476408</x:v>
      </x:c>
      <x:c r="AP2524" s="56" t="n">
        <x:f>IFERROR(AO2524/(K2524*1000000),"")</x:f>
        <x:v>1.1596977213633326</x:v>
      </x:c>
      <x:c r="AQ2524" s="57" t="n">
        <x:v>2538117900</x:v>
      </x:c>
      <x:c r="AR2524" s="52" t="n">
        <x:v>0.3006637672457197</x:v>
      </x:c>
      <x:c r="AS2524" s="52" t="n">
        <x:v>-0.3296583002931373</x:v>
      </x:c>
      <x:c r="AT2524" s="55" t="b">
        <x:v>0</x:v>
      </x:c>
      <x:c r="AU2524" s="50" t="str">
        <x:v>missing_financial_data</x:v>
      </x:c>
      <x:c r="AV2524" s="58" t="n">
        <x:v>0.0667821147588739</x:v>
      </x:c>
      <x:c r="AW2524" s="50" t="n">
        <x:v>1417</x:v>
      </x:c>
      <x:c r="AX2524" s="50" t="str">
        <x:v>Future Moat</x:v>
      </x:c>
      <x:c r="AY2524" s="50" t="str">
        <x:v>既存適格性フィルター不通過: missing_financial_data</x:v>
      </x:c>
      <x:c r="AZ2524" s="59" t="str">
        <x:v>2025-06-24 11:08</x:v>
      </x:c>
      <x:c r="BA2524" s="53" t="n">
        <x:v>25842</x:v>
      </x:c>
      <x:c r="BB2524" s="50"/>
      <x:c r="BC2524" s="50"/>
      <x:c r="BD2524" s="50" t="str">
        <x:v>TOPIX Mid400</x:v>
      </x:c>
    </x:row>
    <x:row r="2525">
      <x:c r="A2525" s="50" t="n">
        <x:v>2524</x:v>
      </x:c>
      <x:c r="B2525" s="50" t="str">
        <x:v>7508</x:v>
      </x:c>
      <x:c r="C2525" s="50" t="str">
        <x:v>7508.T</x:v>
      </x:c>
      <x:c r="D2525" s="50" t="str">
        <x:v>G-7 HOLDINGS Inc.</x:v>
      </x:c>
      <x:c r="E2525" s="50" t="str">
        <x:v>Prime Market (Domestic)</x:v>
      </x:c>
      <x:c r="F2525" s="50" t="str">
        <x:v>Retail Trade</x:v>
      </x:c>
      <x:c r="G2525" s="51" t="n">
        <x:v>163556</x:v>
      </x:c>
      <x:c r="H2525" s="51" t="n">
        <x:v>168525</x:v>
      </x:c>
      <x:c r="I2525" s="51" t="n">
        <x:v>176922</x:v>
      </x:c>
      <x:c r="J2525" s="51" t="n">
        <x:v>192992</x:v>
      </x:c>
      <x:c r="K2525" s="51" t="n">
        <x:v>214129</x:v>
      </x:c>
      <x:c r="L2525" s="52" t="n">
        <x:f>IFERROR(H2525/G2525-1,"")</x:f>
        <x:v>0.030381031573283757</x:v>
      </x:c>
      <x:c r="M2525" s="52" t="n">
        <x:f>IFERROR(I2525/H2525-1,"")</x:f>
        <x:v>0.049826435246995926</x:v>
      </x:c>
      <x:c r="N2525" s="52" t="n">
        <x:f>IFERROR(J2525/I2525-1,"")</x:f>
        <x:v>0.09083098766688136</x:v>
      </x:c>
      <x:c r="O2525" s="52" t="n">
        <x:f>IFERROR(K2525/J2525-1,"")</x:f>
        <x:v>0.10952267451500575</x:v>
      </x:c>
      <x:c r="P2525" s="52" t="n">
        <x:f>IFERROR((K2525/G2525)^(1/4)-1,"")</x:f>
        <x:v>0.06967600061025259</x:v>
      </x:c>
      <x:c r="Q2525" s="51" t="n">
        <x:v>7122</x:v>
      </x:c>
      <x:c r="R2525" s="52" t="n">
        <x:f>IFERROR(Q2525/K2525,"")</x:f>
        <x:v>0.03326032438389943</x:v>
      </x:c>
      <x:c r="S2525" s="53" t="n">
        <x:v>35278</x:v>
      </x:c>
      <x:c r="T2525" s="50" t="str">
        <x:v>EDINET_company_history</x:v>
      </x:c>
      <x:c r="U2525" s="50" t="str">
        <x:v>一般社団法人Ｋトラスト信託口</x:v>
      </x:c>
      <x:c r="V2525" s="54" t="n">
        <x:v>0.2708</x:v>
      </x:c>
      <x:c r="W2525" s="50" t="str">
        <x:v>金田 達三 / 岸本 安正</x:v>
      </x:c>
      <x:c r="X2525" s="50" t="b">
        <x:f>AND(COUNT(L2525:O2525)=4,L2525&gt;='設定'!$B$6,M2525&gt;='設定'!$B$6,N2525&gt;='設定'!$B$6,O2525&gt;='設定'!$B$6)</x:f>
        <x:v>0</x:v>
      </x:c>
      <x:c r="Y2525" s="50" t="b">
        <x:f>AND(COUNT(G2525:K2525)=5,P2525&gt;='設定'!$B$7)</x:f>
        <x:v>0</x:v>
      </x:c>
      <x:c r="Z2525" s="50" t="b">
        <x:f>AND(ISNUMBER(R2525),R2525&gt;='設定'!$B$8)</x:f>
        <x:v>0</x:v>
      </x:c>
      <x:c r="AA2525" s="50" t="b">
        <x:f>AND(ISNUMBER(S2525),S2525&gt;=DATE(YEAR('設定'!$B$10)-'設定'!$B$9,MONTH('設定'!$B$10),DAY('設定'!$B$10)))</x:f>
        <x:v>0</x:v>
      </x:c>
      <x:c r="AB2525" s="55" t="b">
        <x:v>0</x:v>
      </x:c>
      <x:c r="AC2525" s="55" t="b">
        <x:v>0</x:v>
      </x:c>
      <x:c r="AD2525" s="50" t="n">
        <x:f>IF(X2525,1,0)+IF(Z2525,1,0)+IF(AA2525,1,0)+IF(AB2525,1,0)</x:f>
        <x:v>0</x:v>
      </x:c>
      <x:c r="AE2525" s="50" t="n">
        <x:f>IF(Y2525,1,0)+IF(Z2525,1,0)+IF(AA2525,1,0)+IF(AB2525,1,0)</x:f>
        <x:v>0</x:v>
      </x:c>
      <x:c r="AF2525" s="50" t="n">
        <x:f>IF(Y2525,1,0)+IF(Z2525,1,0)+IF(AA2525,1,0)+IF(AC2525,1,0)</x:f>
        <x:v>0</x:v>
      </x:c>
      <x:c r="AG2525" s="53" t="n">
        <x:v>44348</x:v>
      </x:c>
      <x:c r="AH2525" s="50" t="str">
        <x:v>S100W5I0</x:v>
      </x:c>
      <x:c r="AI2525" s="50" t="str">
        <x:v>NetSalesSummaryOfBusinessResults</x:v>
      </x:c>
      <x:c r="AJ2525" s="50" t="str">
        <x:v>OperatingIncome</x:v>
      </x:c>
      <x:c r="AK2525" s="53" t="n">
        <x:v>45747</x:v>
      </x:c>
      <x:c r="AL2525" s="50" t="str">
        <x:v>365/365/365/366/365</x:v>
      </x:c>
      <x:c r="AM2525" s="51" t="n">
        <x:v>43702754</x:v>
      </x:c>
      <x:c r="AN2525" s="51" t="n">
        <x:v>1349</x:v>
      </x:c>
      <x:c r="AO2525" s="51" t="n">
        <x:f>IFERROR(AM2525*AN2525,"")</x:f>
        <x:v>58955015146</x:v>
      </x:c>
      <x:c r="AP2525" s="56" t="n">
        <x:f>IFERROR(AO2525/(K2525*1000000),"")</x:f>
        <x:v>0.2753247581878214</x:v>
      </x:c>
      <x:c r="AQ2525" s="57" t="n">
        <x:v>104220275</x:v>
      </x:c>
      <x:c r="AR2525" s="52" t="n">
        <x:v>0.3071458485682681</x:v>
      </x:c>
      <x:c r="AS2525" s="52" t="n">
        <x:v>-0.454760960930623</x:v>
      </x:c>
      <x:c r="AT2525" s="55" t="b">
        <x:v>1</x:v>
      </x:c>
      <x:c r="AU2525" s="50"/>
      <x:c r="AV2525" s="58" t="n">
        <x:v>-0.1463573660292905</x:v>
      </x:c>
      <x:c r="AW2525" s="50" t="n">
        <x:v>2834</x:v>
      </x:c>
      <x:c r="AX2525" s="50" t="str">
        <x:v>Core Moat</x:v>
      </x:c>
      <x:c r="AY2525" s="50" t="str">
        <x:v>目立つ機械的警告なし（定性確認は別途必要）</x:v>
      </x:c>
      <x:c r="AZ2525" s="59" t="str">
        <x:v>2025-06-26 09:38</x:v>
      </x:c>
      <x:c r="BA2525" s="53" t="n">
        <x:v>35278</x:v>
      </x:c>
      <x:c r="BB2525" s="50"/>
      <x:c r="BC2525" s="50"/>
      <x:c r="BD2525" s="50" t="str">
        <x:v>TOPIX Small 2</x:v>
      </x:c>
    </x:row>
    <x:row r="2526">
      <x:c r="A2526" s="50" t="n">
        <x:v>2525</x:v>
      </x:c>
      <x:c r="B2526" s="50" t="str">
        <x:v>6882</x:v>
      </x:c>
      <x:c r="C2526" s="50" t="str">
        <x:v>6882.T</x:v>
      </x:c>
      <x:c r="D2526" s="50" t="str">
        <x:v>Sansha Electric Manufacturing Co.,Ltd.</x:v>
      </x:c>
      <x:c r="E2526" s="50" t="str">
        <x:v>Standard Market(Domestic)</x:v>
      </x:c>
      <x:c r="F2526" s="50" t="str">
        <x:v>Electric Appliances</x:v>
      </x:c>
      <x:c r="G2526" s="51" t="n">
        <x:v>19436</x:v>
      </x:c>
      <x:c r="H2526" s="51" t="n">
        <x:v>22675</x:v>
      </x:c>
      <x:c r="I2526" s="51" t="n">
        <x:v>28088</x:v>
      </x:c>
      <x:c r="J2526" s="51" t="n">
        <x:v>31005</x:v>
      </x:c>
      <x:c r="K2526" s="51" t="n">
        <x:v>25440</x:v>
      </x:c>
      <x:c r="L2526" s="52" t="n">
        <x:f>IFERROR(H2526/G2526-1,"")</x:f>
        <x:v>0.16664951636139125</x:v>
      </x:c>
      <x:c r="M2526" s="52" t="n">
        <x:f>IFERROR(I2526/H2526-1,"")</x:f>
        <x:v>0.23872105843439906</x:v>
      </x:c>
      <x:c r="N2526" s="52" t="n">
        <x:f>IFERROR(J2526/I2526-1,"")</x:f>
        <x:v>0.10385217886641973</x:v>
      </x:c>
      <x:c r="O2526" s="52" t="n">
        <x:f>IFERROR(K2526/J2526-1,"")</x:f>
        <x:v>-0.17948717948717952</x:v>
      </x:c>
      <x:c r="P2526" s="52" t="n">
        <x:f>IFERROR((K2526/G2526)^(1/4)-1,"")</x:f>
        <x:v>0.06961517096794201</x:v>
      </x:c>
      <x:c r="Q2526" s="51" t="n">
        <x:v>1073</x:v>
      </x:c>
      <x:c r="R2526" s="52" t="n">
        <x:f>IFERROR(Q2526/K2526,"")</x:f>
        <x:v>0.04217767295597484</x:v>
      </x:c>
      <x:c r="S2526" s="53" t="n">
        <x:v>35674</x:v>
      </x:c>
      <x:c r="T2526" s="50" t="str">
        <x:v>EDINET_company_history</x:v>
      </x:c>
      <x:c r="U2526" s="50" t="str">
        <x:v>三菱重工業株式会社</x:v>
      </x:c>
      <x:c r="V2526" s="54" t="n">
        <x:v>0.0995</x:v>
      </x:c>
      <x:c r="W2526" s="50" t="str">
        <x:v>吉村 元 / 藤原 正樹</x:v>
      </x:c>
      <x:c r="X2526" s="50" t="b">
        <x:f>AND(COUNT(L2526:O2526)=4,L2526&gt;='設定'!$B$6,M2526&gt;='設定'!$B$6,N2526&gt;='設定'!$B$6,O2526&gt;='設定'!$B$6)</x:f>
        <x:v>0</x:v>
      </x:c>
      <x:c r="Y2526" s="50" t="b">
        <x:f>AND(COUNT(G2526:K2526)=5,P2526&gt;='設定'!$B$7)</x:f>
        <x:v>0</x:v>
      </x:c>
      <x:c r="Z2526" s="50" t="b">
        <x:f>AND(ISNUMBER(R2526),R2526&gt;='設定'!$B$8)</x:f>
        <x:v>0</x:v>
      </x:c>
      <x:c r="AA2526" s="50" t="b">
        <x:f>AND(ISNUMBER(S2526),S2526&gt;=DATE(YEAR('設定'!$B$10)-'設定'!$B$9,MONTH('設定'!$B$10),DAY('設定'!$B$10)))</x:f>
        <x:v>0</x:v>
      </x:c>
      <x:c r="AB2526" s="55" t="b">
        <x:v>0</x:v>
      </x:c>
      <x:c r="AC2526" s="55" t="b">
        <x:v>0</x:v>
      </x:c>
      <x:c r="AD2526" s="50" t="n">
        <x:f>IF(X2526,1,0)+IF(Z2526,1,0)+IF(AA2526,1,0)+IF(AB2526,1,0)</x:f>
        <x:v>0</x:v>
      </x:c>
      <x:c r="AE2526" s="50" t="n">
        <x:f>IF(Y2526,1,0)+IF(Z2526,1,0)+IF(AA2526,1,0)+IF(AB2526,1,0)</x:f>
        <x:v>0</x:v>
      </x:c>
      <x:c r="AF2526" s="50" t="n">
        <x:f>IF(Y2526,1,0)+IF(Z2526,1,0)+IF(AA2526,1,0)+IF(AC2526,1,0)</x:f>
        <x:v>0</x:v>
      </x:c>
      <x:c r="AG2526" s="53" t="n">
        <x:v>44348</x:v>
      </x:c>
      <x:c r="AH2526" s="50" t="str">
        <x:v>S100W3CS</x:v>
      </x:c>
      <x:c r="AI2526" s="50" t="str">
        <x:v>NetSalesSummaryOfBusinessResults</x:v>
      </x:c>
      <x:c r="AJ2526" s="50" t="str">
        <x:v>OperatingIncome</x:v>
      </x:c>
      <x:c r="AK2526" s="53" t="n">
        <x:v>45747</x:v>
      </x:c>
      <x:c r="AL2526" s="50" t="str">
        <x:v>365/365/365/366/365</x:v>
      </x:c>
      <x:c r="AM2526" s="51" t="n">
        <x:v>13423000</x:v>
      </x:c>
      <x:c r="AN2526" s="51" t="n">
        <x:v>1329</x:v>
      </x:c>
      <x:c r="AO2526" s="51" t="n">
        <x:f>IFERROR(AM2526*AN2526,"")</x:f>
        <x:v>17839167000</x:v>
      </x:c>
      <x:c r="AP2526" s="56" t="n">
        <x:f>IFERROR(AO2526/(K2526*1000000),"")</x:f>
        <x:v>0.7012251179245284</x:v>
      </x:c>
      <x:c r="AQ2526" s="57" t="n">
        <x:v>148393133.33333334</x:v>
      </x:c>
      <x:c r="AR2526" s="52" t="n">
        <x:v>0.3892926707804542</x:v>
      </x:c>
      <x:c r="AS2526" s="52" t="n">
        <x:v>-0.5977186186095804</x:v>
      </x:c>
      <x:c r="AT2526" s="55" t="b">
        <x:v>1</x:v>
      </x:c>
      <x:c r="AU2526" s="50"/>
      <x:c r="AV2526" s="58" t="n">
        <x:v>0.2386567560896055</x:v>
      </x:c>
      <x:c r="AW2526" s="50" t="n">
        <x:v>582</x:v>
      </x:c>
      <x:c r="AX2526" s="50" t="str">
        <x:v>Future Moat</x:v>
      </x:c>
      <x:c r="AY2526" s="50" t="str">
        <x:v>目立つ機械的警告なし（定性確認は別途必要）</x:v>
      </x:c>
      <x:c r="AZ2526" s="59" t="str">
        <x:v>2025-06-24 11:00</x:v>
      </x:c>
      <x:c r="BA2526" s="53" t="n">
        <x:v>35674</x:v>
      </x:c>
      <x:c r="BB2526" s="50"/>
      <x:c r="BC2526" s="50"/>
      <x:c r="BD2526" s="50"/>
    </x:row>
    <x:row r="2527">
      <x:c r="A2527" s="50" t="n">
        <x:v>2526</x:v>
      </x:c>
      <x:c r="B2527" s="50" t="str">
        <x:v>3611</x:v>
      </x:c>
      <x:c r="C2527" s="50" t="str">
        <x:v>3611.T</x:v>
      </x:c>
      <x:c r="D2527" s="50" t="str">
        <x:v>MATSUOKA CORPORATION</x:v>
      </x:c>
      <x:c r="E2527" s="50" t="str">
        <x:v>Standard Market(Domestic)</x:v>
      </x:c>
      <x:c r="F2527" s="50" t="str">
        <x:v>Textiles and Apparels</x:v>
      </x:c>
      <x:c r="G2527" s="51" t="n">
        <x:v>53928</x:v>
      </x:c>
      <x:c r="H2527" s="51" t="n">
        <x:v>51056</x:v>
      </x:c>
      <x:c r="I2527" s="51" t="n">
        <x:v>62778</x:v>
      </x:c>
      <x:c r="J2527" s="51" t="n">
        <x:v>60176</x:v>
      </x:c>
      <x:c r="K2527" s="51" t="n">
        <x:v>70579</x:v>
      </x:c>
      <x:c r="L2527" s="52" t="n">
        <x:f>IFERROR(H2527/G2527-1,"")</x:f>
        <x:v>-0.05325619344310928</x:v>
      </x:c>
      <x:c r="M2527" s="52" t="n">
        <x:f>IFERROR(I2527/H2527-1,"")</x:f>
        <x:v>0.22959103729238484</x:v>
      </x:c>
      <x:c r="N2527" s="52" t="n">
        <x:f>IFERROR(J2527/I2527-1,"")</x:f>
        <x:v>-0.04144764089330655</x:v>
      </x:c>
      <x:c r="O2527" s="52" t="n">
        <x:f>IFERROR(K2527/J2527-1,"")</x:f>
        <x:v>0.1728762297261366</x:v>
      </x:c>
      <x:c r="P2527" s="52" t="n">
        <x:f>IFERROR((K2527/G2527)^(1/4)-1,"")</x:f>
        <x:v>0.06958498266835411</x:v>
      </x:c>
      <x:c r="Q2527" s="51" t="n">
        <x:v>433</x:v>
      </x:c>
      <x:c r="R2527" s="52" t="n">
        <x:f>IFERROR(Q2527/K2527,"")</x:f>
        <x:v>0.006134969325153374</x:v>
      </x:c>
      <x:c r="S2527" s="53" t="n">
        <x:v>43070</x:v>
      </x:c>
      <x:c r="T2527" s="50" t="str">
        <x:v>EDINET_company_history</x:v>
      </x:c>
      <x:c r="U2527" s="50" t="str">
        <x:v>合同会社マツオカカンパニー</x:v>
      </x:c>
      <x:c r="V2527" s="54" t="n">
        <x:v>0.17</x:v>
      </x:c>
      <x:c r="W2527" s="50" t="str">
        <x:v>松岡 典之</x:v>
      </x:c>
      <x:c r="X2527" s="50" t="b">
        <x:f>AND(COUNT(L2527:O2527)=4,L2527&gt;='設定'!$B$6,M2527&gt;='設定'!$B$6,N2527&gt;='設定'!$B$6,O2527&gt;='設定'!$B$6)</x:f>
        <x:v>0</x:v>
      </x:c>
      <x:c r="Y2527" s="50" t="b">
        <x:f>AND(COUNT(G2527:K2527)=5,P2527&gt;='設定'!$B$7)</x:f>
        <x:v>0</x:v>
      </x:c>
      <x:c r="Z2527" s="50" t="b">
        <x:f>AND(ISNUMBER(R2527),R2527&gt;='設定'!$B$8)</x:f>
        <x:v>0</x:v>
      </x:c>
      <x:c r="AA2527" s="50" t="b">
        <x:f>AND(ISNUMBER(S2527),S2527&gt;=DATE(YEAR('設定'!$B$10)-'設定'!$B$9,MONTH('設定'!$B$10),DAY('設定'!$B$10)))</x:f>
        <x:v>0</x:v>
      </x:c>
      <x:c r="AB2527" s="55" t="b">
        <x:v>0</x:v>
      </x:c>
      <x:c r="AC2527" s="55" t="b">
        <x:v>0</x:v>
      </x:c>
      <x:c r="AD2527" s="50" t="n">
        <x:f>IF(X2527,1,0)+IF(Z2527,1,0)+IF(AA2527,1,0)+IF(AB2527,1,0)</x:f>
        <x:v>0</x:v>
      </x:c>
      <x:c r="AE2527" s="50" t="n">
        <x:f>IF(Y2527,1,0)+IF(Z2527,1,0)+IF(AA2527,1,0)+IF(AB2527,1,0)</x:f>
        <x:v>0</x:v>
      </x:c>
      <x:c r="AF2527" s="50" t="n">
        <x:f>IF(Y2527,1,0)+IF(Z2527,1,0)+IF(AA2527,1,0)+IF(AC2527,1,0)</x:f>
        <x:v>0</x:v>
      </x:c>
      <x:c r="AG2527" s="53" t="n">
        <x:v>44348</x:v>
      </x:c>
      <x:c r="AH2527" s="50" t="str">
        <x:v>S100W6S4</x:v>
      </x:c>
      <x:c r="AI2527" s="50" t="str">
        <x:v>NetSalesSummaryOfBusinessResults</x:v>
      </x:c>
      <x:c r="AJ2527" s="50" t="str">
        <x:v>OperatingIncome</x:v>
      </x:c>
      <x:c r="AK2527" s="53" t="n">
        <x:v>45747</x:v>
      </x:c>
      <x:c r="AL2527" s="50" t="str">
        <x:v>365/365/365/366/365</x:v>
      </x:c>
      <x:c r="AM2527" s="51" t="n">
        <x:v>10437500</x:v>
      </x:c>
      <x:c r="AN2527" s="51" t="n">
        <x:v>2291</x:v>
      </x:c>
      <x:c r="AO2527" s="51" t="n">
        <x:f>IFERROR(AM2527*AN2527,"")</x:f>
        <x:v>23912312500</x:v>
      </x:c>
      <x:c r="AP2527" s="56" t="n">
        <x:f>IFERROR(AO2527/(K2527*1000000),"")</x:f>
        <x:v>0.3388020870230522</x:v>
      </x:c>
      <x:c r="AQ2527" s="57" t="n">
        <x:v>93228618.33333331</x:v>
      </x:c>
      <x:c r="AR2527" s="52" t="n">
        <x:v>0.36477280828648</x:v>
      </x:c>
      <x:c r="AS2527" s="52" t="n">
        <x:v>-0.4791279113673381</x:v>
      </x:c>
      <x:c r="AT2527" s="55" t="b">
        <x:v>1</x:v>
      </x:c>
      <x:c r="AU2527" s="50"/>
      <x:c r="AV2527" s="58" t="n">
        <x:v>-0.1952094074140406</x:v>
      </x:c>
      <x:c r="AW2527" s="50" t="n">
        <x:v>3018</x:v>
      </x:c>
      <x:c r="AX2527" s="50" t="str">
        <x:v>Transformation Moat</x:v>
      </x:c>
      <x:c r="AY2527" s="50" t="str">
        <x:v>目立つ機械的警告なし（定性確認は別途必要）</x:v>
      </x:c>
      <x:c r="AZ2527" s="59" t="str">
        <x:v>2025-06-26 15:30</x:v>
      </x:c>
      <x:c r="BA2527" s="53" t="n">
        <x:v>43070</x:v>
      </x:c>
      <x:c r="BB2527" s="50"/>
      <x:c r="BC2527" s="50"/>
      <x:c r="BD2527" s="50"/>
    </x:row>
    <x:row r="2528">
      <x:c r="A2528" s="50" t="n">
        <x:v>2527</x:v>
      </x:c>
      <x:c r="B2528" s="50" t="str">
        <x:v>5484</x:v>
      </x:c>
      <x:c r="C2528" s="50" t="str">
        <x:v>5484.T</x:v>
      </x:c>
      <x:c r="D2528" s="50" t="str">
        <x:v>Tohoku Steel Co.,Ltd.</x:v>
      </x:c>
      <x:c r="E2528" s="50" t="str">
        <x:v>Standard Market(Domestic)</x:v>
      </x:c>
      <x:c r="F2528" s="50" t="str">
        <x:v>Iron and Steel</x:v>
      </x:c>
      <x:c r="G2528" s="51" t="n">
        <x:v>16186.968</x:v>
      </x:c>
      <x:c r="H2528" s="51" t="n">
        <x:v>19883.109</x:v>
      </x:c>
      <x:c r="I2528" s="51" t="n">
        <x:v>21557.759</x:v>
      </x:c>
      <x:c r="J2528" s="51" t="n">
        <x:v>21337.227</x:v>
      </x:c>
      <x:c r="K2528" s="51" t="n">
        <x:v>21178.08</x:v>
      </x:c>
      <x:c r="L2528" s="52" t="n">
        <x:f>IFERROR(H2528/G2528-1,"")</x:f>
        <x:v>0.2283405391299964</x:v>
      </x:c>
      <x:c r="M2528" s="52" t="n">
        <x:f>IFERROR(I2528/H2528-1,"")</x:f>
        <x:v>0.08422475579649036</x:v>
      </x:c>
      <x:c r="N2528" s="52" t="n">
        <x:f>IFERROR(J2528/I2528-1,"")</x:f>
        <x:v>-0.01022982027027941</x:v>
      </x:c>
      <x:c r="O2528" s="52" t="n">
        <x:f>IFERROR(K2528/J2528-1,"")</x:f>
        <x:v>-0.007458654304047907</x:v>
      </x:c>
      <x:c r="P2528" s="52" t="n">
        <x:f>IFERROR((K2528/G2528)^(1/4)-1,"")</x:f>
        <x:v>0.0694987198867949</x:v>
      </x:c>
      <x:c r="Q2528" s="51" t="n">
        <x:v>1249.815</x:v>
      </x:c>
      <x:c r="R2528" s="52" t="n">
        <x:f>IFERROR(Q2528/K2528,"")</x:f>
        <x:v>0.059014556560368074</x:v>
      </x:c>
      <x:c r="S2528" s="53" t="n">
        <x:v>22555</x:v>
      </x:c>
      <x:c r="T2528" s="50" t="str">
        <x:v>EDINET_company_history</x:v>
      </x:c>
      <x:c r="U2528" s="50" t="str">
        <x:v>大同特殊鋼株式会社</x:v>
      </x:c>
      <x:c r="V2528" s="54" t="n">
        <x:v>0.3432</x:v>
      </x:c>
      <x:c r="W2528" s="50" t="str">
        <x:v>成瀬 真司</x:v>
      </x:c>
      <x:c r="X2528" s="50" t="b">
        <x:f>AND(COUNT(L2528:O2528)=4,L2528&gt;='設定'!$B$6,M2528&gt;='設定'!$B$6,N2528&gt;='設定'!$B$6,O2528&gt;='設定'!$B$6)</x:f>
        <x:v>0</x:v>
      </x:c>
      <x:c r="Y2528" s="50" t="b">
        <x:f>AND(COUNT(G2528:K2528)=5,P2528&gt;='設定'!$B$7)</x:f>
        <x:v>0</x:v>
      </x:c>
      <x:c r="Z2528" s="50" t="b">
        <x:f>AND(ISNUMBER(R2528),R2528&gt;='設定'!$B$8)</x:f>
        <x:v>0</x:v>
      </x:c>
      <x:c r="AA2528" s="50" t="b">
        <x:f>AND(ISNUMBER(S2528),S2528&gt;=DATE(YEAR('設定'!$B$10)-'設定'!$B$9,MONTH('設定'!$B$10),DAY('設定'!$B$10)))</x:f>
        <x:v>0</x:v>
      </x:c>
      <x:c r="AB2528" s="55" t="b">
        <x:v>0</x:v>
      </x:c>
      <x:c r="AC2528" s="55" t="b">
        <x:v>0</x:v>
      </x:c>
      <x:c r="AD2528" s="50" t="n">
        <x:f>IF(X2528,1,0)+IF(Z2528,1,0)+IF(AA2528,1,0)+IF(AB2528,1,0)</x:f>
        <x:v>0</x:v>
      </x:c>
      <x:c r="AE2528" s="50" t="n">
        <x:f>IF(Y2528,1,0)+IF(Z2528,1,0)+IF(AA2528,1,0)+IF(AB2528,1,0)</x:f>
        <x:v>0</x:v>
      </x:c>
      <x:c r="AF2528" s="50" t="n">
        <x:f>IF(Y2528,1,0)+IF(Z2528,1,0)+IF(AA2528,1,0)+IF(AC2528,1,0)</x:f>
        <x:v>0</x:v>
      </x:c>
      <x:c r="AG2528" s="53" t="n">
        <x:v>44348</x:v>
      </x:c>
      <x:c r="AH2528" s="50" t="str">
        <x:v>S100W1VJ</x:v>
      </x:c>
      <x:c r="AI2528" s="50" t="str">
        <x:v>NetSalesSummaryOfBusinessResults</x:v>
      </x:c>
      <x:c r="AJ2528" s="50" t="str">
        <x:v>OperatingIncome</x:v>
      </x:c>
      <x:c r="AK2528" s="53" t="n">
        <x:v>45747</x:v>
      </x:c>
      <x:c r="AL2528" s="50" t="str">
        <x:v>365/365/365/366/365</x:v>
      </x:c>
      <x:c r="AM2528" s="51" t="n">
        <x:v>7427800</x:v>
      </x:c>
      <x:c r="AN2528" s="51" t="n">
        <x:v>4475</x:v>
      </x:c>
      <x:c r="AO2528" s="51" t="n">
        <x:f>IFERROR(AM2528*AN2528,"")</x:f>
        <x:v>33239405000</x:v>
      </x:c>
      <x:c r="AP2528" s="56" t="n">
        <x:f>IFERROR(AO2528/(K2528*1000000),"")</x:f>
        <x:v>1.5695192859787102</x:v>
      </x:c>
      <x:c r="AQ2528" s="57" t="n">
        <x:v>19826915</x:v>
      </x:c>
      <x:c r="AR2528" s="52" t="n">
        <x:v>0.2713189862724854</x:v>
      </x:c>
      <x:c r="AS2528" s="52" t="n">
        <x:v>-0.1873986276632082</x:v>
      </x:c>
      <x:c r="AT2528" s="55" t="b">
        <x:v>0</x:v>
      </x:c>
      <x:c r="AU2528" s="50" t="str">
        <x:v>low_liquidity</x:v>
      </x:c>
      <x:c r="AV2528" s="58" t="n">
        <x:v>-0.0056756692511599</x:v>
      </x:c>
      <x:c r="AW2528" s="50" t="n">
        <x:v>1908</x:v>
      </x:c>
      <x:c r="AX2528" s="50" t="str">
        <x:v>Core Moat</x:v>
      </x:c>
      <x:c r="AY2528" s="50" t="str">
        <x:v>既存適格性フィルター不通過: low_liquidity / 60日平均売買代金2,000万円未満</x:v>
      </x:c>
      <x:c r="AZ2528" s="59" t="str">
        <x:v>2025-06-23 14:30</x:v>
      </x:c>
      <x:c r="BA2528" s="53" t="n">
        <x:v>22555</x:v>
      </x:c>
      <x:c r="BB2528" s="50"/>
      <x:c r="BC2528" s="50"/>
      <x:c r="BD2528" s="50"/>
    </x:row>
    <x:row r="2529">
      <x:c r="A2529" s="50" t="n">
        <x:v>2528</x:v>
      </x:c>
      <x:c r="B2529" s="50" t="str">
        <x:v>6118</x:v>
      </x:c>
      <x:c r="C2529" s="50" t="str">
        <x:v>6118.T</x:v>
      </x:c>
      <x:c r="D2529" s="50" t="str">
        <x:v>AIDA ENGINEERING,LTD.</x:v>
      </x:c>
      <x:c r="E2529" s="50" t="str">
        <x:v>Prime Market (Domestic)</x:v>
      </x:c>
      <x:c r="F2529" s="50" t="str">
        <x:v>Machinery</x:v>
      </x:c>
      <x:c r="G2529" s="51" t="n">
        <x:v>58099</x:v>
      </x:c>
      <x:c r="H2529" s="51" t="n">
        <x:v>62466</x:v>
      </x:c>
      <x:c r="I2529" s="51" t="n">
        <x:v>68795</x:v>
      </x:c>
      <x:c r="J2529" s="51" t="n">
        <x:v>72742</x:v>
      </x:c>
      <x:c r="K2529" s="51" t="n">
        <x:v>76006</x:v>
      </x:c>
      <x:c r="L2529" s="52" t="n">
        <x:f>IFERROR(H2529/G2529-1,"")</x:f>
        <x:v>0.07516480490197774</x:v>
      </x:c>
      <x:c r="M2529" s="52" t="n">
        <x:f>IFERROR(I2529/H2529-1,"")</x:f>
        <x:v>0.10131911759997436</x:v>
      </x:c>
      <x:c r="N2529" s="52" t="n">
        <x:f>IFERROR(J2529/I2529-1,"")</x:f>
        <x:v>0.05737335562177481</x:v>
      </x:c>
      <x:c r="O2529" s="52" t="n">
        <x:f>IFERROR(K2529/J2529-1,"")</x:f>
        <x:v>0.04487091363998785</x:v>
      </x:c>
      <x:c r="P2529" s="52" t="n">
        <x:f>IFERROR((K2529/G2529)^(1/4)-1,"")</x:f>
        <x:v>0.06947295118213148</x:v>
      </x:c>
      <x:c r="Q2529" s="51" t="n">
        <x:v>5529</x:v>
      </x:c>
      <x:c r="R2529" s="52" t="n">
        <x:f>IFERROR(Q2529/K2529,"")</x:f>
        <x:v>0.07274425703233955</x:v>
      </x:c>
      <x:c r="S2529" s="53" t="n">
        <x:v>22798</x:v>
      </x:c>
      <x:c r="T2529" s="50" t="str">
        <x:v>EDINET_company_history</x:v>
      </x:c>
      <x:c r="U2529" s="50" t="str">
        <x:v>日本マスタートラスト信託銀行株式会社（信託口）</x:v>
      </x:c>
      <x:c r="V2529" s="54" t="n">
        <x:v>0.1078</x:v>
      </x:c>
      <x:c r="W2529" s="50" t="str">
        <x:v>会 田 仁 一 / 鈴 木 利 彦</x:v>
      </x:c>
      <x:c r="X2529" s="50" t="b">
        <x:f>AND(COUNT(L2529:O2529)=4,L2529&gt;='設定'!$B$6,M2529&gt;='設定'!$B$6,N2529&gt;='設定'!$B$6,O2529&gt;='設定'!$B$6)</x:f>
        <x:v>0</x:v>
      </x:c>
      <x:c r="Y2529" s="50" t="b">
        <x:f>AND(COUNT(G2529:K2529)=5,P2529&gt;='設定'!$B$7)</x:f>
        <x:v>0</x:v>
      </x:c>
      <x:c r="Z2529" s="50" t="b">
        <x:f>AND(ISNUMBER(R2529),R2529&gt;='設定'!$B$8)</x:f>
        <x:v>0</x:v>
      </x:c>
      <x:c r="AA2529" s="50" t="b">
        <x:f>AND(ISNUMBER(S2529),S2529&gt;=DATE(YEAR('設定'!$B$10)-'設定'!$B$9,MONTH('設定'!$B$10),DAY('設定'!$B$10)))</x:f>
        <x:v>0</x:v>
      </x:c>
      <x:c r="AB2529" s="55" t="b">
        <x:v>0</x:v>
      </x:c>
      <x:c r="AC2529" s="55" t="b">
        <x:v>0</x:v>
      </x:c>
      <x:c r="AD2529" s="50" t="n">
        <x:f>IF(X2529,1,0)+IF(Z2529,1,0)+IF(AA2529,1,0)+IF(AB2529,1,0)</x:f>
        <x:v>0</x:v>
      </x:c>
      <x:c r="AE2529" s="50" t="n">
        <x:f>IF(Y2529,1,0)+IF(Z2529,1,0)+IF(AA2529,1,0)+IF(AB2529,1,0)</x:f>
        <x:v>0</x:v>
      </x:c>
      <x:c r="AF2529" s="50" t="n">
        <x:f>IF(Y2529,1,0)+IF(Z2529,1,0)+IF(AA2529,1,0)+IF(AC2529,1,0)</x:f>
        <x:v>0</x:v>
      </x:c>
      <x:c r="AG2529" s="53" t="n">
        <x:v>44348</x:v>
      </x:c>
      <x:c r="AH2529" s="50" t="str">
        <x:v>S100W1LW</x:v>
      </x:c>
      <x:c r="AI2529" s="50" t="str">
        <x:v>NetSalesSummaryOfBusinessResults</x:v>
      </x:c>
      <x:c r="AJ2529" s="50" t="str">
        <x:v>OperatingIncome</x:v>
      </x:c>
      <x:c r="AK2529" s="53" t="n">
        <x:v>45747</x:v>
      </x:c>
      <x:c r="AL2529" s="50" t="str">
        <x:v>365/365/365/366/365</x:v>
      </x:c>
      <x:c r="AM2529" s="51" t="n">
        <x:v>57538721</x:v>
      </x:c>
      <x:c r="AN2529" s="51" t="n">
        <x:v>1100</x:v>
      </x:c>
      <x:c r="AO2529" s="51" t="n">
        <x:f>IFERROR(AM2529*AN2529,"")</x:f>
        <x:v>63292593100</x:v>
      </x:c>
      <x:c r="AP2529" s="56" t="n">
        <x:f>IFERROR(AO2529/(K2529*1000000),"")</x:f>
        <x:v>0.8327315356682368</x:v>
      </x:c>
      <x:c r="AQ2529" s="57" t="n">
        <x:v>206399750</x:v>
      </x:c>
      <x:c r="AR2529" s="52" t="n">
        <x:v>0.2790633999798635</x:v>
      </x:c>
      <x:c r="AS2529" s="52" t="n">
        <x:v>-0.3686222292660972</x:v>
      </x:c>
      <x:c r="AT2529" s="55" t="b">
        <x:v>1</x:v>
      </x:c>
      <x:c r="AU2529" s="50"/>
      <x:c r="AV2529" s="58" t="n">
        <x:v>0.3429211999630106</x:v>
      </x:c>
      <x:c r="AW2529" s="50" t="n">
        <x:v>326</x:v>
      </x:c>
      <x:c r="AX2529" s="50" t="str">
        <x:v>Future Moat</x:v>
      </x:c>
      <x:c r="AY2529" s="50" t="str">
        <x:v>目立つ機械的警告なし（定性確認は別途必要）</x:v>
      </x:c>
      <x:c r="AZ2529" s="59" t="str">
        <x:v>2025-06-23 14:01</x:v>
      </x:c>
      <x:c r="BA2529" s="53" t="n">
        <x:v>22798</x:v>
      </x:c>
      <x:c r="BB2529" s="50"/>
      <x:c r="BC2529" s="50"/>
      <x:c r="BD2529" s="50" t="str">
        <x:v>TOPIX Small 1</x:v>
      </x:c>
    </x:row>
    <x:row r="2530">
      <x:c r="A2530" s="50" t="n">
        <x:v>2529</x:v>
      </x:c>
      <x:c r="B2530" s="50" t="str">
        <x:v>6408</x:v>
      </x:c>
      <x:c r="C2530" s="50" t="str">
        <x:v>6408.T</x:v>
      </x:c>
      <x:c r="D2530" s="50" t="str">
        <x:v>OGURA CLUTCH CO.,LTD.</x:v>
      </x:c>
      <x:c r="E2530" s="50" t="str">
        <x:v>Standard Market(Domestic)</x:v>
      </x:c>
      <x:c r="F2530" s="50" t="str">
        <x:v>Machinery</x:v>
      </x:c>
      <x:c r="G2530" s="51" t="n">
        <x:v>33609</x:v>
      </x:c>
      <x:c r="H2530" s="51" t="n">
        <x:v>38914</x:v>
      </x:c>
      <x:c r="I2530" s="51" t="n">
        <x:v>44201</x:v>
      </x:c>
      <x:c r="J2530" s="51" t="n">
        <x:v>43491</x:v>
      </x:c>
      <x:c r="K2530" s="51" t="n">
        <x:v>43907</x:v>
      </x:c>
      <x:c r="L2530" s="52" t="n">
        <x:f>IFERROR(H2530/G2530-1,"")</x:f>
        <x:v>0.15784462495164986</x:v>
      </x:c>
      <x:c r="M2530" s="52" t="n">
        <x:f>IFERROR(I2530/H2530-1,"")</x:f>
        <x:v>0.13586369943979038</x:v>
      </x:c>
      <x:c r="N2530" s="52" t="n">
        <x:f>IFERROR(J2530/I2530-1,"")</x:f>
        <x:v>-0.016062985000339314</x:v>
      </x:c>
      <x:c r="O2530" s="52" t="n">
        <x:f>IFERROR(K2530/J2530-1,"")</x:f>
        <x:v>0.009565197397162661</x:v>
      </x:c>
      <x:c r="P2530" s="52" t="n">
        <x:f>IFERROR((K2530/G2530)^(1/4)-1,"")</x:f>
        <x:v>0.06910298821319127</x:v>
      </x:c>
      <x:c r="Q2530" s="51" t="n">
        <x:v>464</x:v>
      </x:c>
      <x:c r="R2530" s="52" t="n">
        <x:f>IFERROR(Q2530/K2530,"")</x:f>
        <x:v>0.010567791012822557</x:v>
      </x:c>
      <x:c r="S2530" s="53" t="n">
        <x:v>38322</x:v>
      </x:c>
      <x:c r="T2530" s="50" t="str">
        <x:v>EDINET_company_history</x:v>
      </x:c>
      <x:c r="U2530" s="50" t="str">
        <x:v>第一共栄ビル株式会社</x:v>
      </x:c>
      <x:c r="V2530" s="54" t="n">
        <x:v>0.1923</x:v>
      </x:c>
      <x:c r="W2530" s="50" t="str">
        <x:v>小倉 康宏</x:v>
      </x:c>
      <x:c r="X2530" s="50" t="b">
        <x:f>AND(COUNT(L2530:O2530)=4,L2530&gt;='設定'!$B$6,M2530&gt;='設定'!$B$6,N2530&gt;='設定'!$B$6,O2530&gt;='設定'!$B$6)</x:f>
        <x:v>0</x:v>
      </x:c>
      <x:c r="Y2530" s="50" t="b">
        <x:f>AND(COUNT(G2530:K2530)=5,P2530&gt;='設定'!$B$7)</x:f>
        <x:v>0</x:v>
      </x:c>
      <x:c r="Z2530" s="50" t="b">
        <x:f>AND(ISNUMBER(R2530),R2530&gt;='設定'!$B$8)</x:f>
        <x:v>0</x:v>
      </x:c>
      <x:c r="AA2530" s="50" t="b">
        <x:f>AND(ISNUMBER(S2530),S2530&gt;=DATE(YEAR('設定'!$B$10)-'設定'!$B$9,MONTH('設定'!$B$10),DAY('設定'!$B$10)))</x:f>
        <x:v>0</x:v>
      </x:c>
      <x:c r="AB2530" s="55" t="b">
        <x:v>0</x:v>
      </x:c>
      <x:c r="AC2530" s="55" t="b">
        <x:v>0</x:v>
      </x:c>
      <x:c r="AD2530" s="50" t="n">
        <x:f>IF(X2530,1,0)+IF(Z2530,1,0)+IF(AA2530,1,0)+IF(AB2530,1,0)</x:f>
        <x:v>0</x:v>
      </x:c>
      <x:c r="AE2530" s="50" t="n">
        <x:f>IF(Y2530,1,0)+IF(Z2530,1,0)+IF(AA2530,1,0)+IF(AB2530,1,0)</x:f>
        <x:v>0</x:v>
      </x:c>
      <x:c r="AF2530" s="50" t="n">
        <x:f>IF(Y2530,1,0)+IF(Z2530,1,0)+IF(AA2530,1,0)+IF(AC2530,1,0)</x:f>
        <x:v>0</x:v>
      </x:c>
      <x:c r="AG2530" s="53" t="n">
        <x:v>44348</x:v>
      </x:c>
      <x:c r="AH2530" s="50" t="str">
        <x:v>S100W782</x:v>
      </x:c>
      <x:c r="AI2530" s="50" t="str">
        <x:v>NetSalesSummaryOfBusinessResults</x:v>
      </x:c>
      <x:c r="AJ2530" s="50" t="str">
        <x:v>OperatingIncome</x:v>
      </x:c>
      <x:c r="AK2530" s="53" t="n">
        <x:v>45747</x:v>
      </x:c>
      <x:c r="AL2530" s="50" t="str">
        <x:v>365/365/365/366/365</x:v>
      </x:c>
      <x:c r="AM2530" s="51" t="n">
        <x:v>1496223</x:v>
      </x:c>
      <x:c r="AN2530" s="51" t="n">
        <x:v>4350</x:v>
      </x:c>
      <x:c r="AO2530" s="51" t="n">
        <x:f>IFERROR(AM2530*AN2530,"")</x:f>
        <x:v>6508570050</x:v>
      </x:c>
      <x:c r="AP2530" s="56" t="n">
        <x:f>IFERROR(AO2530/(K2530*1000000),"")</x:f>
        <x:v>0.14823536224292255</x:v>
      </x:c>
      <x:c r="AQ2530" s="57" t="n">
        <x:v>9447575</x:v>
      </x:c>
      <x:c r="AR2530" s="52" t="n">
        <x:v>0.3125459754738638</x:v>
      </x:c>
      <x:c r="AS2530" s="52" t="n">
        <x:v>-0.2550531703607868</x:v>
      </x:c>
      <x:c r="AT2530" s="55" t="b">
        <x:v>0</x:v>
      </x:c>
      <x:c r="AU2530" s="50" t="str">
        <x:v>low_liquidity</x:v>
      </x:c>
      <x:c r="AV2530" s="58" t="n">
        <x:v>0.2693380684191012</x:v>
      </x:c>
      <x:c r="AW2530" s="50" t="n">
        <x:v>492</x:v>
      </x:c>
      <x:c r="AX2530" s="50" t="str">
        <x:v>Discovery</x:v>
      </x:c>
      <x:c r="AY2530" s="50" t="str">
        <x:v>既存適格性フィルター不通過: low_liquidity / 60日平均売買代金2,000万円未満</x:v>
      </x:c>
      <x:c r="AZ2530" s="59" t="str">
        <x:v>2025-06-27 12:52</x:v>
      </x:c>
      <x:c r="BA2530" s="53" t="n">
        <x:v>38322</x:v>
      </x:c>
      <x:c r="BB2530" s="50"/>
      <x:c r="BC2530" s="50"/>
      <x:c r="BD2530" s="50"/>
    </x:row>
    <x:row r="2531">
      <x:c r="A2531" s="50" t="n">
        <x:v>2530</x:v>
      </x:c>
      <x:c r="B2531" s="50" t="str">
        <x:v>4902</x:v>
      </x:c>
      <x:c r="C2531" s="50" t="str">
        <x:v>4902.T</x:v>
      </x:c>
      <x:c r="D2531" s="50" t="str">
        <x:v>KONICA MINOLTA,INC.</x:v>
      </x:c>
      <x:c r="E2531" s="50" t="str">
        <x:v>Prime Market (Domestic)</x:v>
      </x:c>
      <x:c r="F2531" s="50" t="str">
        <x:v>Electric Appliances</x:v>
      </x:c>
      <x:c r="G2531" s="51" t="n">
        <x:v>863381</x:v>
      </x:c>
      <x:c r="H2531" s="51" t="n">
        <x:v>911426</x:v>
      </x:c>
      <x:c r="I2531" s="51" t="n">
        <x:v>1130397</x:v>
      </x:c>
      <x:c r="J2531" s="51" t="n">
        <x:v>1107705</x:v>
      </x:c>
      <x:c r="K2531" s="51" t="n">
        <x:v>1127882</x:v>
      </x:c>
      <x:c r="L2531" s="52" t="n">
        <x:f>IFERROR(H2531/G2531-1,"")</x:f>
        <x:v>0.055647506720671425</x:v>
      </x:c>
      <x:c r="M2531" s="52" t="n">
        <x:f>IFERROR(I2531/H2531-1,"")</x:f>
        <x:v>0.24025099130373717</x:v>
      </x:c>
      <x:c r="N2531" s="52" t="n">
        <x:f>IFERROR(J2531/I2531-1,"")</x:f>
        <x:v>-0.020074363254679595</x:v>
      </x:c>
      <x:c r="O2531" s="52" t="n">
        <x:f>IFERROR(K2531/J2531-1,"")</x:f>
        <x:v>0.018215138507093442</x:v>
      </x:c>
      <x:c r="P2531" s="52" t="n">
        <x:f>IFERROR((K2531/G2531)^(1/4)-1,"")</x:f>
        <x:v>0.0690925290620561</x:v>
      </x:c>
      <x:c r="Q2531" s="51" t="n">
        <x:v>-64014</x:v>
      </x:c>
      <x:c r="R2531" s="52" t="n">
        <x:f>IFERROR(Q2531/K2531,"")</x:f>
        <x:v>-0.056755937234568864</x:v>
      </x:c>
      <x:c r="S2531" s="53" t="n">
        <x:v>18019</x:v>
      </x:c>
      <x:c r="T2531" s="50" t="str">
        <x:v>EDINET_company_history</x:v>
      </x:c>
      <x:c r="U2531" s="50" t="str">
        <x:v>日本マスタートラスト信託銀行株式会社 （信託口）</x:v>
      </x:c>
      <x:c r="V2531" s="54" t="n">
        <x:v>0.1692</x:v>
      </x:c>
      <x:c r="W2531" s="50"/>
      <x:c r="X2531" s="50" t="b">
        <x:f>AND(COUNT(L2531:O2531)=4,L2531&gt;='設定'!$B$6,M2531&gt;='設定'!$B$6,N2531&gt;='設定'!$B$6,O2531&gt;='設定'!$B$6)</x:f>
        <x:v>0</x:v>
      </x:c>
      <x:c r="Y2531" s="50" t="b">
        <x:f>AND(COUNT(G2531:K2531)=5,P2531&gt;='設定'!$B$7)</x:f>
        <x:v>0</x:v>
      </x:c>
      <x:c r="Z2531" s="50" t="b">
        <x:f>AND(ISNUMBER(R2531),R2531&gt;='設定'!$B$8)</x:f>
        <x:v>0</x:v>
      </x:c>
      <x:c r="AA2531" s="50" t="b">
        <x:f>AND(ISNUMBER(S2531),S2531&gt;=DATE(YEAR('設定'!$B$10)-'設定'!$B$9,MONTH('設定'!$B$10),DAY('設定'!$B$10)))</x:f>
        <x:v>0</x:v>
      </x:c>
      <x:c r="AB2531" s="55" t="b">
        <x:v>0</x:v>
      </x:c>
      <x:c r="AC2531" s="55" t="b">
        <x:v>0</x:v>
      </x:c>
      <x:c r="AD2531" s="50" t="n">
        <x:f>IF(X2531,1,0)+IF(Z2531,1,0)+IF(AA2531,1,0)+IF(AB2531,1,0)</x:f>
        <x:v>0</x:v>
      </x:c>
      <x:c r="AE2531" s="50" t="n">
        <x:f>IF(Y2531,1,0)+IF(Z2531,1,0)+IF(AA2531,1,0)+IF(AB2531,1,0)</x:f>
        <x:v>0</x:v>
      </x:c>
      <x:c r="AF2531" s="50" t="n">
        <x:f>IF(Y2531,1,0)+IF(Z2531,1,0)+IF(AA2531,1,0)+IF(AC2531,1,0)</x:f>
        <x:v>0</x:v>
      </x:c>
      <x:c r="AG2531" s="53" t="n">
        <x:v>44348</x:v>
      </x:c>
      <x:c r="AH2531" s="50" t="str">
        <x:v>S100VX9B</x:v>
      </x:c>
      <x:c r="AI2531" s="50" t="str">
        <x:v>RevenueIFRSSummaryOfBusinessResults</x:v>
      </x:c>
      <x:c r="AJ2531" s="50" t="str">
        <x:v>OperatingProfitLossIFRS</x:v>
      </x:c>
      <x:c r="AK2531" s="53" t="n">
        <x:v>45747</x:v>
      </x:c>
      <x:c r="AL2531" s="50" t="str">
        <x:v>365/365/365/366/365</x:v>
      </x:c>
      <x:c r="AM2531" s="51" t="n">
        <x:v>496782737</x:v>
      </x:c>
      <x:c r="AN2531" s="51" t="n">
        <x:v>603.2999877929688</x:v>
      </x:c>
      <x:c r="AO2531" s="51" t="n">
        <x:f>IFERROR(AM2531*AN2531,"")</x:f>
        <x:v>299709019167.8576</x:v>
      </x:c>
      <x:c r="AP2531" s="56" t="n">
        <x:f>IFERROR(AO2531/(K2531*1000000),"")</x:f>
        <x:v>0.2657272827900947</x:v>
      </x:c>
      <x:c r="AQ2531" s="57" t="n">
        <x:v>1978231292.6737468</x:v>
      </x:c>
      <x:c r="AR2531" s="52" t="n">
        <x:v>0.35342188856683</x:v>
      </x:c>
      <x:c r="AS2531" s="52" t="n">
        <x:v>-0.4716874168575357</x:v>
      </x:c>
      <x:c r="AT2531" s="55" t="b">
        <x:v>0</x:v>
      </x:c>
      <x:c r="AU2531" s="50" t="str">
        <x:v>missing_financial_data</x:v>
      </x:c>
      <x:c r="AV2531" s="58" t="n">
        <x:v>0.1785738302419251</x:v>
      </x:c>
      <x:c r="AW2531" s="50" t="n">
        <x:v>833</x:v>
      </x:c>
      <x:c r="AX2531" s="50" t="str">
        <x:v>Future Moat</x:v>
      </x:c>
      <x:c r="AY2531" s="50" t="str">
        <x:v>既存適格性フィルター不通過: missing_financial_data</x:v>
      </x:c>
      <x:c r="AZ2531" s="59" t="str">
        <x:v>2025-06-13 14:13</x:v>
      </x:c>
      <x:c r="BA2531" s="53" t="n">
        <x:v>18019</x:v>
      </x:c>
      <x:c r="BB2531" s="50"/>
      <x:c r="BC2531" s="50"/>
      <x:c r="BD2531" s="50" t="str">
        <x:v>TOPIX Mid400</x:v>
      </x:c>
    </x:row>
    <x:row r="2532">
      <x:c r="A2532" s="50" t="n">
        <x:v>2531</x:v>
      </x:c>
      <x:c r="B2532" s="50" t="str">
        <x:v>1975</x:v>
      </x:c>
      <x:c r="C2532" s="50" t="str">
        <x:v>1975.T</x:v>
      </x:c>
      <x:c r="D2532" s="50" t="str">
        <x:v>ASAHI KOGYOSHA CO.,LTD.</x:v>
      </x:c>
      <x:c r="E2532" s="50" t="str">
        <x:v>Prime Market (Domestic)</x:v>
      </x:c>
      <x:c r="F2532" s="50" t="str">
        <x:v>Construction</x:v>
      </x:c>
      <x:c r="G2532" s="51" t="n">
        <x:v>70435</x:v>
      </x:c>
      <x:c r="H2532" s="51" t="n">
        <x:v>68820</x:v>
      </x:c>
      <x:c r="I2532" s="51" t="n">
        <x:v>80171</x:v>
      </x:c>
      <x:c r="J2532" s="51" t="n">
        <x:v>91676</x:v>
      </x:c>
      <x:c r="K2532" s="51" t="n">
        <x:v>91947</x:v>
      </x:c>
      <x:c r="L2532" s="52" t="n">
        <x:f>IFERROR(H2532/G2532-1,"")</x:f>
        <x:v>-0.022928941577340822</x:v>
      </x:c>
      <x:c r="M2532" s="52" t="n">
        <x:f>IFERROR(I2532/H2532-1,"")</x:f>
        <x:v>0.16493751816332458</x:v>
      </x:c>
      <x:c r="N2532" s="52" t="n">
        <x:f>IFERROR(J2532/I2532-1,"")</x:f>
        <x:v>0.1435057564455975</x:v>
      </x:c>
      <x:c r="O2532" s="52" t="n">
        <x:f>IFERROR(K2532/J2532-1,"")</x:f>
        <x:v>0.002956062655438796</x:v>
      </x:c>
      <x:c r="P2532" s="52" t="n">
        <x:f>IFERROR((K2532/G2532)^(1/4)-1,"")</x:f>
        <x:v>0.06890045326376026</x:v>
      </x:c>
      <x:c r="Q2532" s="51" t="n">
        <x:v>7248</x:v>
      </x:c>
      <x:c r="R2532" s="52" t="n">
        <x:f>IFERROR(Q2532/K2532,"")</x:f>
        <x:v>0.07882802049006493</x:v>
      </x:c>
      <x:c r="S2532" s="53" t="n">
        <x:v>26024</x:v>
      </x:c>
      <x:c r="T2532" s="50" t="str">
        <x:v>EDINET_company_history</x:v>
      </x:c>
      <x:c r="U2532" s="50" t="str">
        <x:v>日本マスタートラスト信託銀行株式会社（信託口）</x:v>
      </x:c>
      <x:c r="V2532" s="54" t="n">
        <x:v>0.0936</x:v>
      </x:c>
      <x:c r="W2532" s="50" t="str">
        <x:v>髙 須 康 有 / 亀 田 道 也</x:v>
      </x:c>
      <x:c r="X2532" s="50" t="b">
        <x:f>AND(COUNT(L2532:O2532)=4,L2532&gt;='設定'!$B$6,M2532&gt;='設定'!$B$6,N2532&gt;='設定'!$B$6,O2532&gt;='設定'!$B$6)</x:f>
        <x:v>0</x:v>
      </x:c>
      <x:c r="Y2532" s="50" t="b">
        <x:f>AND(COUNT(G2532:K2532)=5,P2532&gt;='設定'!$B$7)</x:f>
        <x:v>0</x:v>
      </x:c>
      <x:c r="Z2532" s="50" t="b">
        <x:f>AND(ISNUMBER(R2532),R2532&gt;='設定'!$B$8)</x:f>
        <x:v>0</x:v>
      </x:c>
      <x:c r="AA2532" s="50" t="b">
        <x:f>AND(ISNUMBER(S2532),S2532&gt;=DATE(YEAR('設定'!$B$10)-'設定'!$B$9,MONTH('設定'!$B$10),DAY('設定'!$B$10)))</x:f>
        <x:v>0</x:v>
      </x:c>
      <x:c r="AB2532" s="55" t="b">
        <x:v>0</x:v>
      </x:c>
      <x:c r="AC2532" s="55" t="b">
        <x:v>0</x:v>
      </x:c>
      <x:c r="AD2532" s="50" t="n">
        <x:f>IF(X2532,1,0)+IF(Z2532,1,0)+IF(AA2532,1,0)+IF(AB2532,1,0)</x:f>
        <x:v>0</x:v>
      </x:c>
      <x:c r="AE2532" s="50" t="n">
        <x:f>IF(Y2532,1,0)+IF(Z2532,1,0)+IF(AA2532,1,0)+IF(AB2532,1,0)</x:f>
        <x:v>0</x:v>
      </x:c>
      <x:c r="AF2532" s="50" t="n">
        <x:f>IF(Y2532,1,0)+IF(Z2532,1,0)+IF(AA2532,1,0)+IF(AC2532,1,0)</x:f>
        <x:v>0</x:v>
      </x:c>
      <x:c r="AG2532" s="53" t="n">
        <x:v>44348</x:v>
      </x:c>
      <x:c r="AH2532" s="50" t="str">
        <x:v>S100W3X9</x:v>
      </x:c>
      <x:c r="AI2532" s="50" t="str">
        <x:v>NetSalesSummaryOfBusinessResults</x:v>
      </x:c>
      <x:c r="AJ2532" s="50" t="str">
        <x:v>OperatingIncome</x:v>
      </x:c>
      <x:c r="AK2532" s="53" t="n">
        <x:v>45747</x:v>
      </x:c>
      <x:c r="AL2532" s="50" t="str">
        <x:v>365/365/365/366/365</x:v>
      </x:c>
      <x:c r="AM2532" s="51" t="n">
        <x:v>25755600</x:v>
      </x:c>
      <x:c r="AN2532" s="51" t="n">
        <x:v>3870</x:v>
      </x:c>
      <x:c r="AO2532" s="51" t="n">
        <x:f>IFERROR(AM2532*AN2532,"")</x:f>
        <x:v>99674172000</x:v>
      </x:c>
      <x:c r="AP2532" s="56" t="n">
        <x:f>IFERROR(AO2532/(K2532*1000000),"")</x:f>
        <x:v>1.084039414010245</x:v>
      </x:c>
      <x:c r="AQ2532" s="57" t="n">
        <x:v>410787575</x:v>
      </x:c>
      <x:c r="AR2532" s="52" t="n">
        <x:v>0.3432869863101445</x:v>
      </x:c>
      <x:c r="AS2532" s="52" t="n">
        <x:v>-0.3907224042832407</x:v>
      </x:c>
      <x:c r="AT2532" s="55" t="b">
        <x:v>1</x:v>
      </x:c>
      <x:c r="AU2532" s="50"/>
      <x:c r="AV2532" s="58" t="n">
        <x:v>0.0235170623346102</x:v>
      </x:c>
      <x:c r="AW2532" s="50" t="n">
        <x:v>1693</x:v>
      </x:c>
      <x:c r="AX2532" s="50" t="str">
        <x:v>Transformation Moat</x:v>
      </x:c>
      <x:c r="AY2532" s="50" t="str">
        <x:v>目立つ機械的警告なし（定性確認は別途必要）</x:v>
      </x:c>
      <x:c r="AZ2532" s="59" t="str">
        <x:v>2025-06-25 16:20</x:v>
      </x:c>
      <x:c r="BA2532" s="53" t="n">
        <x:v>26024</x:v>
      </x:c>
      <x:c r="BB2532" s="50"/>
      <x:c r="BC2532" s="50"/>
      <x:c r="BD2532" s="50" t="str">
        <x:v>TOPIX Small 1</x:v>
      </x:c>
    </x:row>
    <x:row r="2533">
      <x:c r="A2533" s="50" t="n">
        <x:v>2532</x:v>
      </x:c>
      <x:c r="B2533" s="50" t="str">
        <x:v>6227</x:v>
      </x:c>
      <x:c r="C2533" s="50" t="str">
        <x:v>6227.T</x:v>
      </x:c>
      <x:c r="D2533" s="50" t="str">
        <x:v>AIMECHATEC,Ltd.</x:v>
      </x:c>
      <x:c r="E2533" s="50" t="str">
        <x:v>Standard Market(Domestic)</x:v>
      </x:c>
      <x:c r="F2533" s="50" t="str">
        <x:v>Machinery</x:v>
      </x:c>
      <x:c r="G2533" s="51" t="n">
        <x:v>16105.197</x:v>
      </x:c>
      <x:c r="H2533" s="51" t="n">
        <x:v>14684.093</x:v>
      </x:c>
      <x:c r="I2533" s="51" t="n">
        <x:v>15461.469</x:v>
      </x:c>
      <x:c r="J2533" s="51" t="n">
        <x:v>15421.653</x:v>
      </x:c>
      <x:c r="K2533" s="51" t="n">
        <x:v>21005.577</x:v>
      </x:c>
      <x:c r="L2533" s="52" t="n">
        <x:f>IFERROR(H2533/G2533-1,"")</x:f>
        <x:v>-0.08823884613146915</x:v>
      </x:c>
      <x:c r="M2533" s="52" t="n">
        <x:f>IFERROR(I2533/H2533-1,"")</x:f>
        <x:v>0.05294000793920328</x:v>
      </x:c>
      <x:c r="N2533" s="52" t="n">
        <x:f>IFERROR(J2533/I2533-1,"")</x:f>
        <x:v>-0.0025751757481775606</x:v>
      </x:c>
      <x:c r="O2533" s="52" t="n">
        <x:f>IFERROR(K2533/J2533-1,"")</x:f>
        <x:v>0.3620833642152368</x:v>
      </x:c>
      <x:c r="P2533" s="52" t="n">
        <x:f>IFERROR((K2533/G2533)^(1/4)-1,"")</x:f>
        <x:v>0.06866637195055492</x:v>
      </x:c>
      <x:c r="Q2533" s="51" t="n">
        <x:v>2095.32</x:v>
      </x:c>
      <x:c r="R2533" s="52" t="n">
        <x:f>IFERROR(Q2533/K2533,"")</x:f>
        <x:v>0.09975065193400781</x:v>
      </x:c>
      <x:c r="S2533" s="53" t="n">
        <x:v>44378</x:v>
      </x:c>
      <x:c r="T2533" s="50" t="str">
        <x:v>EDINET_company_history</x:v>
      </x:c>
      <x:c r="U2533" s="50" t="str">
        <x:v>東京応化工業株式会社</x:v>
      </x:c>
      <x:c r="V2533" s="54" t="n">
        <x:v>0.1779</x:v>
      </x:c>
      <x:c r="W2533" s="50" t="str">
        <x:v>阿部 猪佐雄</x:v>
      </x:c>
      <x:c r="X2533" s="50" t="b">
        <x:f>AND(COUNT(L2533:O2533)=4,L2533&gt;='設定'!$B$6,M2533&gt;='設定'!$B$6,N2533&gt;='設定'!$B$6,O2533&gt;='設定'!$B$6)</x:f>
        <x:v>0</x:v>
      </x:c>
      <x:c r="Y2533" s="50" t="b">
        <x:f>AND(COUNT(G2533:K2533)=5,P2533&gt;='設定'!$B$7)</x:f>
        <x:v>0</x:v>
      </x:c>
      <x:c r="Z2533" s="50" t="b">
        <x:f>AND(ISNUMBER(R2533),R2533&gt;='設定'!$B$8)</x:f>
        <x:v>0</x:v>
      </x:c>
      <x:c r="AA2533" s="50" t="b">
        <x:f>AND(ISNUMBER(S2533),S2533&gt;=DATE(YEAR('設定'!$B$10)-'設定'!$B$9,MONTH('設定'!$B$10),DAY('設定'!$B$10)))</x:f>
        <x:v>0</x:v>
      </x:c>
      <x:c r="AB2533" s="55" t="b">
        <x:v>0</x:v>
      </x:c>
      <x:c r="AC2533" s="55" t="b">
        <x:v>0</x:v>
      </x:c>
      <x:c r="AD2533" s="50" t="n">
        <x:f>IF(X2533,1,0)+IF(Z2533,1,0)+IF(AA2533,1,0)+IF(AB2533,1,0)</x:f>
        <x:v>0</x:v>
      </x:c>
      <x:c r="AE2533" s="50" t="n">
        <x:f>IF(Y2533,1,0)+IF(Z2533,1,0)+IF(AA2533,1,0)+IF(AB2533,1,0)</x:f>
        <x:v>0</x:v>
      </x:c>
      <x:c r="AF2533" s="50" t="n">
        <x:f>IF(Y2533,1,0)+IF(Z2533,1,0)+IF(AA2533,1,0)+IF(AC2533,1,0)</x:f>
        <x:v>0</x:v>
      </x:c>
      <x:c r="AG2533" s="53" t="n">
        <x:v>44407</x:v>
      </x:c>
      <x:c r="AH2533" s="50" t="str">
        <x:v>S100WQVH</x:v>
      </x:c>
      <x:c r="AI2533" s="50" t="str">
        <x:v>NetSalesSummaryOfBusinessResults</x:v>
      </x:c>
      <x:c r="AJ2533" s="50" t="str">
        <x:v>OperatingIncome</x:v>
      </x:c>
      <x:c r="AK2533" s="53" t="n">
        <x:v>45838</x:v>
      </x:c>
      <x:c r="AL2533" s="50" t="str">
        <x:v>365/365/365/366/365</x:v>
      </x:c>
      <x:c r="AM2533" s="51" t="n">
        <x:v>6191500</x:v>
      </x:c>
      <x:c r="AN2533" s="51" t="n">
        <x:v>5950</x:v>
      </x:c>
      <x:c r="AO2533" s="51" t="n">
        <x:f>IFERROR(AM2533*AN2533,"")</x:f>
        <x:v>36839425000</x:v>
      </x:c>
      <x:c r="AP2533" s="56" t="n">
        <x:f>IFERROR(AO2533/(K2533*1000000),"")</x:f>
        <x:v>1.7537925761334716</x:v>
      </x:c>
      <x:c r="AQ2533" s="57" t="n">
        <x:v>11660062164.694824</x:v>
      </x:c>
      <x:c r="AR2533" s="52" t="n">
        <x:v>0.7194804979516619</x:v>
      </x:c>
      <x:c r="AS2533" s="52" t="n">
        <x:v>-0.7659498264507044</x:v>
      </x:c>
      <x:c r="AT2533" s="55" t="b">
        <x:v>0</x:v>
      </x:c>
      <x:c r="AU2533" s="50" t="str">
        <x:v>repeated_negative_operating_cf</x:v>
      </x:c>
      <x:c r="AV2533" s="58" t="n">
        <x:v>0.2502777980391983</x:v>
      </x:c>
      <x:c r="AW2533" s="50" t="n">
        <x:v>552</x:v>
      </x:c>
      <x:c r="AX2533" s="50" t="str">
        <x:v>Future Moat</x:v>
      </x:c>
      <x:c r="AY2533" s="50" t="str">
        <x:v>既存適格性フィルター不通過: repeated_negative_operating_cf / 年率ボラティリティ60%以上 / ローカル5年最大下落率-60%以下</x:v>
      </x:c>
      <x:c r="AZ2533" s="59" t="str">
        <x:v>2025-09-25 15:38</x:v>
      </x:c>
      <x:c r="BA2533" s="53" t="n">
        <x:v>44378</x:v>
      </x:c>
      <x:c r="BB2533" s="50"/>
      <x:c r="BC2533" s="50"/>
      <x:c r="BD2533" s="50"/>
    </x:row>
    <x:row r="2534">
      <x:c r="A2534" s="50" t="n">
        <x:v>2533</x:v>
      </x:c>
      <x:c r="B2534" s="50" t="str">
        <x:v>4668</x:v>
      </x:c>
      <x:c r="C2534" s="50" t="str">
        <x:v>4668.T</x:v>
      </x:c>
      <x:c r="D2534" s="50" t="str">
        <x:v>MEIKO NETWORK JAPAN CO.,LTD.</x:v>
      </x:c>
      <x:c r="E2534" s="50" t="str">
        <x:v>Prime Market (Domestic)</x:v>
      </x:c>
      <x:c r="F2534" s="50" t="str">
        <x:v>Services</x:v>
      </x:c>
      <x:c r="G2534" s="51" t="n">
        <x:v>19039</x:v>
      </x:c>
      <x:c r="H2534" s="51" t="n">
        <x:v>19674</x:v>
      </x:c>
      <x:c r="I2534" s="51" t="n">
        <x:v>20871</x:v>
      </x:c>
      <x:c r="J2534" s="51" t="n">
        <x:v>22579</x:v>
      </x:c>
      <x:c r="K2534" s="51" t="n">
        <x:v>24827</x:v>
      </x:c>
      <x:c r="L2534" s="52" t="n">
        <x:f>IFERROR(H2534/G2534-1,"")</x:f>
        <x:v>0.03335259204790164</x:v>
      </x:c>
      <x:c r="M2534" s="52" t="n">
        <x:f>IFERROR(I2534/H2534-1,"")</x:f>
        <x:v>0.06084172003659649</x:v>
      </x:c>
      <x:c r="N2534" s="52" t="n">
        <x:f>IFERROR(J2534/I2534-1,"")</x:f>
        <x:v>0.08183604043888648</x:v>
      </x:c>
      <x:c r="O2534" s="52" t="n">
        <x:f>IFERROR(K2534/J2534-1,"")</x:f>
        <x:v>0.09956153948359092</x:v>
      </x:c>
      <x:c r="P2534" s="52" t="n">
        <x:f>IFERROR((K2534/G2534)^(1/4)-1,"")</x:f>
        <x:v>0.06861195275646081</x:v>
      </x:c>
      <x:c r="Q2534" s="51" t="n">
        <x:v>1691</x:v>
      </x:c>
      <x:c r="R2534" s="52" t="n">
        <x:f>IFERROR(Q2534/K2534,"")</x:f>
        <x:v>0.06811133040641237</x:v>
      </x:c>
      <x:c r="S2534" s="53" t="n">
        <x:v>37834</x:v>
      </x:c>
      <x:c r="T2534" s="50" t="str">
        <x:v>EDINET_company_history</x:v>
      </x:c>
      <x:c r="U2534" s="50" t="str">
        <x:v>日本マスタートラスト信託銀行株式会社（信託口）</x:v>
      </x:c>
      <x:c r="V2534" s="54" t="n">
        <x:v>0.0907</x:v>
      </x:c>
      <x:c r="W2534" s="50" t="str">
        <x:v>山下 一仁 / 岡本 光太郎</x:v>
      </x:c>
      <x:c r="X2534" s="50" t="b">
        <x:f>AND(COUNT(L2534:O2534)=4,L2534&gt;='設定'!$B$6,M2534&gt;='設定'!$B$6,N2534&gt;='設定'!$B$6,O2534&gt;='設定'!$B$6)</x:f>
        <x:v>0</x:v>
      </x:c>
      <x:c r="Y2534" s="50" t="b">
        <x:f>AND(COUNT(G2534:K2534)=5,P2534&gt;='設定'!$B$7)</x:f>
        <x:v>0</x:v>
      </x:c>
      <x:c r="Z2534" s="50" t="b">
        <x:f>AND(ISNUMBER(R2534),R2534&gt;='設定'!$B$8)</x:f>
        <x:v>0</x:v>
      </x:c>
      <x:c r="AA2534" s="50" t="b">
        <x:f>AND(ISNUMBER(S2534),S2534&gt;=DATE(YEAR('設定'!$B$10)-'設定'!$B$9,MONTH('設定'!$B$10),DAY('設定'!$B$10)))</x:f>
        <x:v>0</x:v>
      </x:c>
      <x:c r="AB2534" s="55" t="b">
        <x:v>0</x:v>
      </x:c>
      <x:c r="AC2534" s="55" t="b">
        <x:v>0</x:v>
      </x:c>
      <x:c r="AD2534" s="50" t="n">
        <x:f>IF(X2534,1,0)+IF(Z2534,1,0)+IF(AA2534,1,0)+IF(AB2534,1,0)</x:f>
        <x:v>0</x:v>
      </x:c>
      <x:c r="AE2534" s="50" t="n">
        <x:f>IF(Y2534,1,0)+IF(Z2534,1,0)+IF(AA2534,1,0)+IF(AB2534,1,0)</x:f>
        <x:v>0</x:v>
      </x:c>
      <x:c r="AF2534" s="50" t="n">
        <x:f>IF(Y2534,1,0)+IF(Z2534,1,0)+IF(AA2534,1,0)+IF(AC2534,1,0)</x:f>
        <x:v>0</x:v>
      </x:c>
      <x:c r="AG2534" s="53" t="n">
        <x:v>44348</x:v>
      </x:c>
      <x:c r="AH2534" s="50" t="str">
        <x:v>S100X5JB</x:v>
      </x:c>
      <x:c r="AI2534" s="50" t="str">
        <x:v>NetSalesSummaryOfBusinessResults</x:v>
      </x:c>
      <x:c r="AJ2534" s="50" t="str">
        <x:v>OperatingIncome</x:v>
      </x:c>
      <x:c r="AK2534" s="53" t="n">
        <x:v>45900</x:v>
      </x:c>
      <x:c r="AL2534" s="50" t="str">
        <x:v>365/365/365/366/365</x:v>
      </x:c>
      <x:c r="AM2534" s="51" t="n">
        <x:v>25386900</x:v>
      </x:c>
      <x:c r="AN2534" s="51" t="n">
        <x:v>679</x:v>
      </x:c>
      <x:c r="AO2534" s="51" t="n">
        <x:f>IFERROR(AM2534*AN2534,"")</x:f>
        <x:v>17237705100</x:v>
      </x:c>
      <x:c r="AP2534" s="56" t="n">
        <x:f>IFERROR(AO2534/(K2534*1000000),"")</x:f>
        <x:v>0.6943128489144883</x:v>
      </x:c>
      <x:c r="AQ2534" s="57" t="n">
        <x:v>34207918.333333336</x:v>
      </x:c>
      <x:c r="AR2534" s="52" t="n">
        <x:v>0.1784195325067947</x:v>
      </x:c>
      <x:c r="AS2534" s="52" t="n">
        <x:v>-0.18376717002244</x:v>
      </x:c>
      <x:c r="AT2534" s="55" t="b">
        <x:v>1</x:v>
      </x:c>
      <x:c r="AU2534" s="50"/>
      <x:c r="AV2534" s="58" t="n">
        <x:v>0.2221900138078452</x:v>
      </x:c>
      <x:c r="AW2534" s="50" t="n">
        <x:v>617</x:v>
      </x:c>
      <x:c r="AX2534" s="50" t="str">
        <x:v>Discovery</x:v>
      </x:c>
      <x:c r="AY2534" s="50" t="str">
        <x:v>目立つ機械的警告なし（定性確認は別途必要）</x:v>
      </x:c>
      <x:c r="AZ2534" s="59" t="str">
        <x:v>2025-11-20 15:10</x:v>
      </x:c>
      <x:c r="BA2534" s="53" t="n">
        <x:v>37834</x:v>
      </x:c>
      <x:c r="BB2534" s="50"/>
      <x:c r="BC2534" s="50"/>
      <x:c r="BD2534" s="50" t="str">
        <x:v>TOPIX Small 2</x:v>
      </x:c>
    </x:row>
    <x:row r="2535">
      <x:c r="A2535" s="50" t="n">
        <x:v>2534</x:v>
      </x:c>
      <x:c r="B2535" s="50" t="str">
        <x:v>9837</x:v>
      </x:c>
      <x:c r="C2535" s="50" t="str">
        <x:v>9837.T</x:v>
      </x:c>
      <x:c r="D2535" s="50" t="str">
        <x:v>MORITO CO.,LTD.</x:v>
      </x:c>
      <x:c r="E2535" s="50" t="str">
        <x:v>Prime Market (Domestic)</x:v>
      </x:c>
      <x:c r="F2535" s="50" t="str">
        <x:v>Wholesale Trade</x:v>
      </x:c>
      <x:c r="G2535" s="51" t="n">
        <x:v>43636.848</x:v>
      </x:c>
      <x:c r="H2535" s="51" t="n">
        <x:v>48478.405</x:v>
      </x:c>
      <x:c r="I2535" s="51" t="n">
        <x:v>48529.542</x:v>
      </x:c>
      <x:c r="J2535" s="51" t="n">
        <x:v>48537.182</x:v>
      </x:c>
      <x:c r="K2535" s="51" t="n">
        <x:v>56867.188</x:v>
      </x:c>
      <x:c r="L2535" s="52" t="n">
        <x:f>IFERROR(H2535/G2535-1,"")</x:f>
        <x:v>0.11095111635927513</x:v>
      </x:c>
      <x:c r="M2535" s="52" t="n">
        <x:f>IFERROR(I2535/H2535-1,"")</x:f>
        <x:v>0.0010548408100472528</x:v>
      </x:c>
      <x:c r="N2535" s="52" t="n">
        <x:f>IFERROR(J2535/I2535-1,"")</x:f>
        <x:v>0.00015742988054578966</x:v>
      </x:c>
      <x:c r="O2535" s="52" t="n">
        <x:f>IFERROR(K2535/J2535-1,"")</x:f>
        <x:v>0.17162112954971298</x:v>
      </x:c>
      <x:c r="P2535" s="52" t="n">
        <x:f>IFERROR((K2535/G2535)^(1/4)-1,"")</x:f>
        <x:v>0.06844481335769137</x:v>
      </x:c>
      <x:c r="Q2535" s="51" t="n">
        <x:v>3333.803</x:v>
      </x:c>
      <x:c r="R2535" s="52" t="n">
        <x:f>IFERROR(Q2535/K2535,"")</x:f>
        <x:v>0.058624368766044835</x:v>
      </x:c>
      <x:c r="S2535" s="53" t="n">
        <x:v>32690</x:v>
      </x:c>
      <x:c r="T2535" s="50" t="str">
        <x:v>EDINET_company_history</x:v>
      </x:c>
      <x:c r="U2535" s="50" t="str">
        <x:v>日本マスタートラスト信託銀行株式会社（信託口）</x:v>
      </x:c>
      <x:c r="V2535" s="54" t="n">
        <x:v>0.092</x:v>
      </x:c>
      <x:c r="W2535" s="50" t="str">
        <x:v>一 坪 隆 紀</x:v>
      </x:c>
      <x:c r="X2535" s="50" t="b">
        <x:f>AND(COUNT(L2535:O2535)=4,L2535&gt;='設定'!$B$6,M2535&gt;='設定'!$B$6,N2535&gt;='設定'!$B$6,O2535&gt;='設定'!$B$6)</x:f>
        <x:v>0</x:v>
      </x:c>
      <x:c r="Y2535" s="50" t="b">
        <x:f>AND(COUNT(G2535:K2535)=5,P2535&gt;='設定'!$B$7)</x:f>
        <x:v>0</x:v>
      </x:c>
      <x:c r="Z2535" s="50" t="b">
        <x:f>AND(ISNUMBER(R2535),R2535&gt;='設定'!$B$8)</x:f>
        <x:v>0</x:v>
      </x:c>
      <x:c r="AA2535" s="50" t="b">
        <x:f>AND(ISNUMBER(S2535),S2535&gt;=DATE(YEAR('設定'!$B$10)-'設定'!$B$9,MONTH('設定'!$B$10),DAY('設定'!$B$10)))</x:f>
        <x:v>0</x:v>
      </x:c>
      <x:c r="AB2535" s="55" t="b">
        <x:v>0</x:v>
      </x:c>
      <x:c r="AC2535" s="55" t="b">
        <x:v>0</x:v>
      </x:c>
      <x:c r="AD2535" s="50" t="n">
        <x:f>IF(X2535,1,0)+IF(Z2535,1,0)+IF(AA2535,1,0)+IF(AB2535,1,0)</x:f>
        <x:v>0</x:v>
      </x:c>
      <x:c r="AE2535" s="50" t="n">
        <x:f>IF(Y2535,1,0)+IF(Z2535,1,0)+IF(AA2535,1,0)+IF(AB2535,1,0)</x:f>
        <x:v>0</x:v>
      </x:c>
      <x:c r="AF2535" s="50" t="n">
        <x:f>IF(Y2535,1,0)+IF(Z2535,1,0)+IF(AA2535,1,0)+IF(AC2535,1,0)</x:f>
        <x:v>0</x:v>
      </x:c>
      <x:c r="AG2535" s="53" t="n">
        <x:v>44348</x:v>
      </x:c>
      <x:c r="AH2535" s="50" t="str">
        <x:v>S100XMFU</x:v>
      </x:c>
      <x:c r="AI2535" s="50" t="str">
        <x:v>NetSalesSummaryOfBusinessResults</x:v>
      </x:c>
      <x:c r="AJ2535" s="50" t="str">
        <x:v>OperatingIncome</x:v>
      </x:c>
      <x:c r="AK2535" s="53" t="n">
        <x:v>45991</x:v>
      </x:c>
      <x:c r="AL2535" s="50" t="str">
        <x:v>365/365/365/366/365</x:v>
      </x:c>
      <x:c r="AM2535" s="51" t="n">
        <x:v>26102800</x:v>
      </x:c>
      <x:c r="AN2535" s="51" t="n">
        <x:v>1754</x:v>
      </x:c>
      <x:c r="AO2535" s="51" t="n">
        <x:f>IFERROR(AM2535*AN2535,"")</x:f>
        <x:v>45784311200</x:v>
      </x:c>
      <x:c r="AP2535" s="56" t="n">
        <x:f>IFERROR(AO2535/(K2535*1000000),"")</x:f>
        <x:v>0.8051094631230931</x:v>
      </x:c>
      <x:c r="AQ2535" s="57" t="n">
        <x:v>135956835</x:v>
      </x:c>
      <x:c r="AR2535" s="52" t="n">
        <x:v>0.2582243646338019</x:v>
      </x:c>
      <x:c r="AS2535" s="52" t="n">
        <x:v>-0.2344742147599803</x:v>
      </x:c>
      <x:c r="AT2535" s="55" t="b">
        <x:v>1</x:v>
      </x:c>
      <x:c r="AU2535" s="50"/>
      <x:c r="AV2535" s="58" t="n">
        <x:v>0.0298840310577082</x:v>
      </x:c>
      <x:c r="AW2535" s="50" t="n">
        <x:v>1659</x:v>
      </x:c>
      <x:c r="AX2535" s="50" t="str">
        <x:v>Core Moat</x:v>
      </x:c>
      <x:c r="AY2535" s="50" t="str">
        <x:v>目立つ機械的警告なし（定性確認は別途必要）</x:v>
      </x:c>
      <x:c r="AZ2535" s="59" t="str">
        <x:v>2026-02-24 14:42</x:v>
      </x:c>
      <x:c r="BA2535" s="53" t="n">
        <x:v>32690</x:v>
      </x:c>
      <x:c r="BB2535" s="50"/>
      <x:c r="BC2535" s="50"/>
      <x:c r="BD2535" s="50" t="str">
        <x:v>TOPIX Small 2</x:v>
      </x:c>
    </x:row>
    <x:row r="2536">
      <x:c r="A2536" s="50" t="n">
        <x:v>2535</x:v>
      </x:c>
      <x:c r="B2536" s="50" t="str">
        <x:v>8061</x:v>
      </x:c>
      <x:c r="C2536" s="50" t="str">
        <x:v>8061.T</x:v>
      </x:c>
      <x:c r="D2536" s="50" t="str">
        <x:v>SEIKA CORPORATION</x:v>
      </x:c>
      <x:c r="E2536" s="50" t="str">
        <x:v>Prime Market (Domestic)</x:v>
      </x:c>
      <x:c r="F2536" s="50" t="str">
        <x:v>Wholesale Trade</x:v>
      </x:c>
      <x:c r="G2536" s="51" t="n">
        <x:v>71933</x:v>
      </x:c>
      <x:c r="H2536" s="51" t="n">
        <x:v>85307</x:v>
      </x:c>
      <x:c r="I2536" s="51" t="n">
        <x:v>93311</x:v>
      </x:c>
      <x:c r="J2536" s="51" t="n">
        <x:v>86785</x:v>
      </x:c>
      <x:c r="K2536" s="51" t="n">
        <x:v>93734</x:v>
      </x:c>
      <x:c r="L2536" s="52" t="n">
        <x:f>IFERROR(H2536/G2536-1,"")</x:f>
        <x:v>0.185923011691435</x:v>
      </x:c>
      <x:c r="M2536" s="52" t="n">
        <x:f>IFERROR(I2536/H2536-1,"")</x:f>
        <x:v>0.09382582906443782</x:v>
      </x:c>
      <x:c r="N2536" s="52" t="n">
        <x:f>IFERROR(J2536/I2536-1,"")</x:f>
        <x:v>-0.06993816377490325</x:v>
      </x:c>
      <x:c r="O2536" s="52" t="n">
        <x:f>IFERROR(K2536/J2536-1,"")</x:f>
        <x:v>0.08007144091720919</x:v>
      </x:c>
      <x:c r="P2536" s="52" t="n">
        <x:f>IFERROR((K2536/G2536)^(1/4)-1,"")</x:f>
        <x:v>0.06842057875183483</x:v>
      </x:c>
      <x:c r="Q2536" s="51" t="n">
        <x:v>6487</x:v>
      </x:c>
      <x:c r="R2536" s="52" t="n">
        <x:f>IFERROR(Q2536/K2536,"")</x:f>
        <x:v>0.06920647790556254</x:v>
      </x:c>
      <x:c r="S2536" s="53" t="n">
        <x:v>22555</x:v>
      </x:c>
      <x:c r="T2536" s="50" t="str">
        <x:v>EDINET_company_history</x:v>
      </x:c>
      <x:c r="U2536" s="50" t="str">
        <x:v>日本マスタートラスト信託銀行株式会社 信託口</x:v>
      </x:c>
      <x:c r="V2536" s="54" t="n">
        <x:v>0.1236</x:v>
      </x:c>
      <x:c r="W2536" s="50" t="str">
        <x:v>櫻 井 昭 彦</x:v>
      </x:c>
      <x:c r="X2536" s="50" t="b">
        <x:f>AND(COUNT(L2536:O2536)=4,L2536&gt;='設定'!$B$6,M2536&gt;='設定'!$B$6,N2536&gt;='設定'!$B$6,O2536&gt;='設定'!$B$6)</x:f>
        <x:v>0</x:v>
      </x:c>
      <x:c r="Y2536" s="50" t="b">
        <x:f>AND(COUNT(G2536:K2536)=5,P2536&gt;='設定'!$B$7)</x:f>
        <x:v>0</x:v>
      </x:c>
      <x:c r="Z2536" s="50" t="b">
        <x:f>AND(ISNUMBER(R2536),R2536&gt;='設定'!$B$8)</x:f>
        <x:v>0</x:v>
      </x:c>
      <x:c r="AA2536" s="50" t="b">
        <x:f>AND(ISNUMBER(S2536),S2536&gt;=DATE(YEAR('設定'!$B$10)-'設定'!$B$9,MONTH('設定'!$B$10),DAY('設定'!$B$10)))</x:f>
        <x:v>0</x:v>
      </x:c>
      <x:c r="AB2536" s="55" t="b">
        <x:v>0</x:v>
      </x:c>
      <x:c r="AC2536" s="55" t="b">
        <x:v>0</x:v>
      </x:c>
      <x:c r="AD2536" s="50" t="n">
        <x:f>IF(X2536,1,0)+IF(Z2536,1,0)+IF(AA2536,1,0)+IF(AB2536,1,0)</x:f>
        <x:v>0</x:v>
      </x:c>
      <x:c r="AE2536" s="50" t="n">
        <x:f>IF(Y2536,1,0)+IF(Z2536,1,0)+IF(AA2536,1,0)+IF(AB2536,1,0)</x:f>
        <x:v>0</x:v>
      </x:c>
      <x:c r="AF2536" s="50" t="n">
        <x:f>IF(Y2536,1,0)+IF(Z2536,1,0)+IF(AA2536,1,0)+IF(AC2536,1,0)</x:f>
        <x:v>0</x:v>
      </x:c>
      <x:c r="AG2536" s="53" t="n">
        <x:v>44348</x:v>
      </x:c>
      <x:c r="AH2536" s="50" t="str">
        <x:v>S100VYSS</x:v>
      </x:c>
      <x:c r="AI2536" s="50" t="str">
        <x:v>NetSalesSummaryOfBusinessResults</x:v>
      </x:c>
      <x:c r="AJ2536" s="50" t="str">
        <x:v>OperatingIncome</x:v>
      </x:c>
      <x:c r="AK2536" s="53" t="n">
        <x:v>45747</x:v>
      </x:c>
      <x:c r="AL2536" s="50" t="str">
        <x:v>365/365/365/366/365</x:v>
      </x:c>
      <x:c r="AM2536" s="51" t="n">
        <x:v>12060050</x:v>
      </x:c>
      <x:c r="AN2536" s="51" t="n">
        <x:v>3180</x:v>
      </x:c>
      <x:c r="AO2536" s="51" t="n">
        <x:f>IFERROR(AM2536*AN2536,"")</x:f>
        <x:v>38350959000</x:v>
      </x:c>
      <x:c r="AP2536" s="56" t="n">
        <x:f>IFERROR(AO2536/(K2536*1000000),"")</x:f>
        <x:v>0.40914672370751276</x:v>
      </x:c>
      <x:c r="AQ2536" s="57" t="n">
        <x:v>724336140</x:v>
      </x:c>
      <x:c r="AR2536" s="52" t="n">
        <x:v>0.3610155958699883</x:v>
      </x:c>
      <x:c r="AS2536" s="52" t="n">
        <x:v>-0.3100107609322383</x:v>
      </x:c>
      <x:c r="AT2536" s="55" t="b">
        <x:v>1</x:v>
      </x:c>
      <x:c r="AU2536" s="50"/>
      <x:c r="AV2536" s="58" t="n">
        <x:v>0.0432361250636517</x:v>
      </x:c>
      <x:c r="AW2536" s="50" t="n">
        <x:v>1557</x:v>
      </x:c>
      <x:c r="AX2536" s="50" t="str">
        <x:v>Core Moat</x:v>
      </x:c>
      <x:c r="AY2536" s="50" t="str">
        <x:v>目立つ機械的警告なし（定性確認は別途必要）</x:v>
      </x:c>
      <x:c r="AZ2536" s="59" t="str">
        <x:v>2025-06-17 14:12</x:v>
      </x:c>
      <x:c r="BA2536" s="53" t="n">
        <x:v>22555</x:v>
      </x:c>
      <x:c r="BB2536" s="50"/>
      <x:c r="BC2536" s="50"/>
      <x:c r="BD2536" s="50" t="str">
        <x:v>TOPIX Small 1</x:v>
      </x:c>
    </x:row>
    <x:row r="2537">
      <x:c r="A2537" s="50" t="n">
        <x:v>2536</x:v>
      </x:c>
      <x:c r="B2537" s="50" t="str">
        <x:v>2531</x:v>
      </x:c>
      <x:c r="C2537" s="50" t="str">
        <x:v>2531.T</x:v>
      </x:c>
      <x:c r="D2537" s="50" t="str">
        <x:v>TAKARA HOLDINGS INC.</x:v>
      </x:c>
      <x:c r="E2537" s="50" t="str">
        <x:v>Prime Market (Domestic)</x:v>
      </x:c>
      <x:c r="F2537" s="50" t="str">
        <x:v>Foods</x:v>
      </x:c>
      <x:c r="G2537" s="51" t="n">
        <x:v>278443</x:v>
      </x:c>
      <x:c r="H2537" s="51" t="n">
        <x:v>300918</x:v>
      </x:c>
      <x:c r="I2537" s="51" t="n">
        <x:v>350665</x:v>
      </x:c>
      <x:c r="J2537" s="51" t="n">
        <x:v>339372</x:v>
      </x:c>
      <x:c r="K2537" s="51" t="n">
        <x:v>362693</x:v>
      </x:c>
      <x:c r="L2537" s="52" t="n">
        <x:f>IFERROR(H2537/G2537-1,"")</x:f>
        <x:v>0.0807166996476838</x:v>
      </x:c>
      <x:c r="M2537" s="52" t="n">
        <x:f>IFERROR(I2537/H2537-1,"")</x:f>
        <x:v>0.16531746189991958</x:v>
      </x:c>
      <x:c r="N2537" s="52" t="n">
        <x:f>IFERROR(J2537/I2537-1,"")</x:f>
        <x:v>-0.032204525686909125</x:v>
      </x:c>
      <x:c r="O2537" s="52" t="n">
        <x:f>IFERROR(K2537/J2537-1,"")</x:f>
        <x:v>0.06871810284879132</x:v>
      </x:c>
      <x:c r="P2537" s="52" t="n">
        <x:f>IFERROR((K2537/G2537)^(1/4)-1,"")</x:f>
        <x:v>0.06831842191618631</x:v>
      </x:c>
      <x:c r="Q2537" s="51" t="n">
        <x:v>20597</x:v>
      </x:c>
      <x:c r="R2537" s="52" t="n">
        <x:f>IFERROR(Q2537/K2537,"")</x:f>
        <x:v>0.05678907505796914</x:v>
      </x:c>
      <x:c r="S2537" s="53" t="n">
        <x:v>18019</x:v>
      </x:c>
      <x:c r="T2537" s="50" t="str">
        <x:v>EDINET_company_history</x:v>
      </x:c>
      <x:c r="U2537" s="50" t="str">
        <x:v>日本マスタートラスト信託銀行株式会社（信託口）</x:v>
      </x:c>
      <x:c r="V2537" s="54" t="n">
        <x:v>0.0979</x:v>
      </x:c>
      <x:c r="W2537" s="50" t="str">
        <x:v>木村 睦</x:v>
      </x:c>
      <x:c r="X2537" s="50" t="b">
        <x:f>AND(COUNT(L2537:O2537)=4,L2537&gt;='設定'!$B$6,M2537&gt;='設定'!$B$6,N2537&gt;='設定'!$B$6,O2537&gt;='設定'!$B$6)</x:f>
        <x:v>0</x:v>
      </x:c>
      <x:c r="Y2537" s="50" t="b">
        <x:f>AND(COUNT(G2537:K2537)=5,P2537&gt;='設定'!$B$7)</x:f>
        <x:v>0</x:v>
      </x:c>
      <x:c r="Z2537" s="50" t="b">
        <x:f>AND(ISNUMBER(R2537),R2537&gt;='設定'!$B$8)</x:f>
        <x:v>0</x:v>
      </x:c>
      <x:c r="AA2537" s="50" t="b">
        <x:f>AND(ISNUMBER(S2537),S2537&gt;=DATE(YEAR('設定'!$B$10)-'設定'!$B$9,MONTH('設定'!$B$10),DAY('設定'!$B$10)))</x:f>
        <x:v>0</x:v>
      </x:c>
      <x:c r="AB2537" s="55" t="b">
        <x:v>0</x:v>
      </x:c>
      <x:c r="AC2537" s="55" t="b">
        <x:v>0</x:v>
      </x:c>
      <x:c r="AD2537" s="50" t="n">
        <x:f>IF(X2537,1,0)+IF(Z2537,1,0)+IF(AA2537,1,0)+IF(AB2537,1,0)</x:f>
        <x:v>0</x:v>
      </x:c>
      <x:c r="AE2537" s="50" t="n">
        <x:f>IF(Y2537,1,0)+IF(Z2537,1,0)+IF(AA2537,1,0)+IF(AB2537,1,0)</x:f>
        <x:v>0</x:v>
      </x:c>
      <x:c r="AF2537" s="50" t="n">
        <x:f>IF(Y2537,1,0)+IF(Z2537,1,0)+IF(AA2537,1,0)+IF(AC2537,1,0)</x:f>
        <x:v>0</x:v>
      </x:c>
      <x:c r="AG2537" s="53" t="n">
        <x:v>44348</x:v>
      </x:c>
      <x:c r="AH2537" s="50" t="str">
        <x:v>S100W0VY</x:v>
      </x:c>
      <x:c r="AI2537" s="50" t="str">
        <x:v>NetSalesSummaryOfBusinessResults</x:v>
      </x:c>
      <x:c r="AJ2537" s="50" t="str">
        <x:v>OperatingIncome</x:v>
      </x:c>
      <x:c r="AK2537" s="53" t="n">
        <x:v>45747</x:v>
      </x:c>
      <x:c r="AL2537" s="50" t="str">
        <x:v>365/365/365/366/365</x:v>
      </x:c>
      <x:c r="AM2537" s="51" t="n">
        <x:v>195255943</x:v>
      </x:c>
      <x:c r="AN2537" s="51" t="n">
        <x:v>2230</x:v>
      </x:c>
      <x:c r="AO2537" s="51" t="n">
        <x:f>IFERROR(AM2537*AN2537,"")</x:f>
        <x:v>435420752890</x:v>
      </x:c>
      <x:c r="AP2537" s="56" t="n">
        <x:f>IFERROR(AO2537/(K2537*1000000),"")</x:f>
        <x:v>1.2005215234096054</x:v>
      </x:c>
      <x:c r="AQ2537" s="57" t="n">
        <x:v>1061036350.8333334</x:v>
      </x:c>
      <x:c r="AR2537" s="52" t="n">
        <x:v>0.2657623213370728</x:v>
      </x:c>
      <x:c r="AS2537" s="52" t="n">
        <x:v>-0.4139504875629368</x:v>
      </x:c>
      <x:c r="AT2537" s="55" t="b">
        <x:v>1</x:v>
      </x:c>
      <x:c r="AU2537" s="50"/>
      <x:c r="AV2537" s="58" t="n">
        <x:v>-0.0458973292243493</x:v>
      </x:c>
      <x:c r="AW2537" s="50" t="n">
        <x:v>2232</x:v>
      </x:c>
      <x:c r="AX2537" s="50" t="str">
        <x:v>Core Moat</x:v>
      </x:c>
      <x:c r="AY2537" s="50" t="str">
        <x:v>目立つ機械的警告なし（定性確認は別途必要）</x:v>
      </x:c>
      <x:c r="AZ2537" s="59" t="str">
        <x:v>2025-06-26 09:45</x:v>
      </x:c>
      <x:c r="BA2537" s="53" t="n">
        <x:v>18019</x:v>
      </x:c>
      <x:c r="BB2537" s="50"/>
      <x:c r="BC2537" s="50"/>
      <x:c r="BD2537" s="50" t="str">
        <x:v>TOPIX Mid400</x:v>
      </x:c>
    </x:row>
    <x:row r="2538">
      <x:c r="A2538" s="50" t="n">
        <x:v>2537</x:v>
      </x:c>
      <x:c r="B2538" s="50" t="str">
        <x:v>2341</x:v>
      </x:c>
      <x:c r="C2538" s="50" t="str">
        <x:v>2341.T</x:v>
      </x:c>
      <x:c r="D2538" s="50" t="str">
        <x:v>ARBEIT-TIMES CO.,LTD.</x:v>
      </x:c>
      <x:c r="E2538" s="50" t="str">
        <x:v>Standard Market(Domestic)</x:v>
      </x:c>
      <x:c r="F2538" s="50" t="str">
        <x:v>Services</x:v>
      </x:c>
      <x:c r="G2538" s="51" t="n">
        <x:v>3622.881</x:v>
      </x:c>
      <x:c r="H2538" s="51" t="n">
        <x:v>4044.389</x:v>
      </x:c>
      <x:c r="I2538" s="51" t="n">
        <x:v>4318.403</x:v>
      </x:c>
      <x:c r="J2538" s="51" t="n">
        <x:v>4160.588</x:v>
      </x:c>
      <x:c r="K2538" s="51" t="n">
        <x:v>4719.056</x:v>
      </x:c>
      <x:c r="L2538" s="52" t="n">
        <x:f>IFERROR(H2538/G2538-1,"")</x:f>
        <x:v>0.11634607926674945</x:v>
      </x:c>
      <x:c r="M2538" s="52" t="n">
        <x:f>IFERROR(I2538/H2538-1,"")</x:f>
        <x:v>0.0677516430788434</x:v>
      </x:c>
      <x:c r="N2538" s="52" t="n">
        <x:f>IFERROR(J2538/I2538-1,"")</x:f>
        <x:v>-0.03654475971788662</x:v>
      </x:c>
      <x:c r="O2538" s="52" t="n">
        <x:f>IFERROR(K2538/J2538-1,"")</x:f>
        <x:v>0.1342281427528993</x:v>
      </x:c>
      <x:c r="P2538" s="52" t="n">
        <x:f>IFERROR((K2538/G2538)^(1/4)-1,"")</x:f>
        <x:v>0.068317310352767</x:v>
      </x:c>
      <x:c r="Q2538" s="51" t="n">
        <x:v>160.091</x:v>
      </x:c>
      <x:c r="R2538" s="52" t="n">
        <x:f>IFERROR(Q2538/K2538,"")</x:f>
        <x:v>0.03392436961968665</x:v>
      </x:c>
      <x:c r="S2538" s="53" t="n">
        <x:v>38322</x:v>
      </x:c>
      <x:c r="T2538" s="50" t="str">
        <x:v>EDINET_company_history</x:v>
      </x:c>
      <x:c r="U2538" s="50" t="str">
        <x:v>公益財団法人就職支援財団</x:v>
      </x:c>
      <x:c r="V2538" s="54" t="n">
        <x:v>0.1012</x:v>
      </x:c>
      <x:c r="W2538" s="50" t="str">
        <x:v>堀 田 欣 弘</x:v>
      </x:c>
      <x:c r="X2538" s="50" t="b">
        <x:f>AND(COUNT(L2538:O2538)=4,L2538&gt;='設定'!$B$6,M2538&gt;='設定'!$B$6,N2538&gt;='設定'!$B$6,O2538&gt;='設定'!$B$6)</x:f>
        <x:v>0</x:v>
      </x:c>
      <x:c r="Y2538" s="50" t="b">
        <x:f>AND(COUNT(G2538:K2538)=5,P2538&gt;='設定'!$B$7)</x:f>
        <x:v>0</x:v>
      </x:c>
      <x:c r="Z2538" s="50" t="b">
        <x:f>AND(ISNUMBER(R2538),R2538&gt;='設定'!$B$8)</x:f>
        <x:v>0</x:v>
      </x:c>
      <x:c r="AA2538" s="50" t="b">
        <x:f>AND(ISNUMBER(S2538),S2538&gt;=DATE(YEAR('設定'!$B$10)-'設定'!$B$9,MONTH('設定'!$B$10),DAY('設定'!$B$10)))</x:f>
        <x:v>0</x:v>
      </x:c>
      <x:c r="AB2538" s="55" t="b">
        <x:v>0</x:v>
      </x:c>
      <x:c r="AC2538" s="55" t="b">
        <x:v>0</x:v>
      </x:c>
      <x:c r="AD2538" s="50" t="n">
        <x:f>IF(X2538,1,0)+IF(Z2538,1,0)+IF(AA2538,1,0)+IF(AB2538,1,0)</x:f>
        <x:v>0</x:v>
      </x:c>
      <x:c r="AE2538" s="50" t="n">
        <x:f>IF(Y2538,1,0)+IF(Z2538,1,0)+IF(AA2538,1,0)+IF(AB2538,1,0)</x:f>
        <x:v>0</x:v>
      </x:c>
      <x:c r="AF2538" s="50" t="n">
        <x:f>IF(Y2538,1,0)+IF(Z2538,1,0)+IF(AA2538,1,0)+IF(AC2538,1,0)</x:f>
        <x:v>0</x:v>
      </x:c>
      <x:c r="AG2538" s="53" t="n">
        <x:v>44348</x:v>
      </x:c>
      <x:c r="AH2538" s="50" t="str">
        <x:v>S100Y5RZ</x:v>
      </x:c>
      <x:c r="AI2538" s="50" t="str">
        <x:v>NetSalesSummaryOfBusinessResults</x:v>
      </x:c>
      <x:c r="AJ2538" s="50" t="str">
        <x:v>OperatingIncome</x:v>
      </x:c>
      <x:c r="AK2538" s="53" t="n">
        <x:v>46081</x:v>
      </x:c>
      <x:c r="AL2538" s="50" t="str">
        <x:v>365/365/366/365/365</x:v>
      </x:c>
      <x:c r="AM2538" s="51" t="n">
        <x:v>19748549</x:v>
      </x:c>
      <x:c r="AN2538" s="51" t="n">
        <x:v>162</x:v>
      </x:c>
      <x:c r="AO2538" s="51" t="n">
        <x:f>IFERROR(AM2538*AN2538,"")</x:f>
        <x:v>3199264938</x:v>
      </x:c>
      <x:c r="AP2538" s="56" t="n">
        <x:f>IFERROR(AO2538/(K2538*1000000),"")</x:f>
        <x:v>0.6779459574118214</x:v>
      </x:c>
      <x:c r="AQ2538" s="57" t="n">
        <x:v>19746480</x:v>
      </x:c>
      <x:c r="AR2538" s="52" t="n">
        <x:v>0.2599422751903932</x:v>
      </x:c>
      <x:c r="AS2538" s="52" t="n">
        <x:v>-0.3516484555649214</x:v>
      </x:c>
      <x:c r="AT2538" s="55" t="b">
        <x:v>0</x:v>
      </x:c>
      <x:c r="AU2538" s="50" t="str">
        <x:v>low_liquidity</x:v>
      </x:c>
      <x:c r="AV2538" s="58" t="n">
        <x:v>0.1809152100782021</x:v>
      </x:c>
      <x:c r="AW2538" s="50" t="n">
        <x:v>810</x:v>
      </x:c>
      <x:c r="AX2538" s="50" t="str">
        <x:v>Discovery</x:v>
      </x:c>
      <x:c r="AY2538" s="50" t="str">
        <x:v>既存適格性フィルター不通過: low_liquidity / 60日平均売買代金2,000万円未満</x:v>
      </x:c>
      <x:c r="AZ2538" s="59" t="str">
        <x:v>2026-05-25 09:31</x:v>
      </x:c>
      <x:c r="BA2538" s="53" t="n">
        <x:v>38322</x:v>
      </x:c>
      <x:c r="BB2538" s="50"/>
      <x:c r="BC2538" s="50"/>
      <x:c r="BD2538" s="50"/>
    </x:row>
    <x:row r="2539">
      <x:c r="A2539" s="50" t="n">
        <x:v>2538</x:v>
      </x:c>
      <x:c r="B2539" s="50" t="str">
        <x:v>2681</x:v>
      </x:c>
      <x:c r="C2539" s="50" t="str">
        <x:v>2681.T</x:v>
      </x:c>
      <x:c r="D2539" s="50" t="str">
        <x:v>GEO HOLDINGS CORPORATION</x:v>
      </x:c>
      <x:c r="E2539" s="50" t="str">
        <x:v>Prime Market (Domestic)</x:v>
      </x:c>
      <x:c r="F2539" s="50" t="str">
        <x:v>Retail Trade</x:v>
      </x:c>
      <x:c r="G2539" s="51" t="n">
        <x:v>328358</x:v>
      </x:c>
      <x:c r="H2539" s="51" t="n">
        <x:v>334788</x:v>
      </x:c>
      <x:c r="I2539" s="51" t="n">
        <x:v>377300</x:v>
      </x:c>
      <x:c r="J2539" s="51" t="n">
        <x:v>433848</x:v>
      </x:c>
      <x:c r="K2539" s="51" t="n">
        <x:v>427669</x:v>
      </x:c>
      <x:c r="L2539" s="52" t="n">
        <x:f>IFERROR(H2539/G2539-1,"")</x:f>
        <x:v>0.019582285188726845</x:v>
      </x:c>
      <x:c r="M2539" s="52" t="n">
        <x:f>IFERROR(I2539/H2539-1,"")</x:f>
        <x:v>0.1269818512013572</x:v>
      </x:c>
      <x:c r="N2539" s="52" t="n">
        <x:f>IFERROR(J2539/I2539-1,"")</x:f>
        <x:v>0.14987543069175713</x:v>
      </x:c>
      <x:c r="O2539" s="52" t="n">
        <x:f>IFERROR(K2539/J2539-1,"")</x:f>
        <x:v>-0.014242315280927897</x:v>
      </x:c>
      <x:c r="P2539" s="52" t="n">
        <x:f>IFERROR((K2539/G2539)^(1/4)-1,"")</x:f>
        <x:v>0.06829216282791872</x:v>
      </x:c>
      <x:c r="Q2539" s="51" t="n">
        <x:v>11250</x:v>
      </x:c>
      <x:c r="R2539" s="52" t="n">
        <x:f>IFERROR(Q2539/K2539,"")</x:f>
        <x:v>0.02630539038368458</x:v>
      </x:c>
      <x:c r="S2539" s="53" t="n">
        <x:v>36831</x:v>
      </x:c>
      <x:c r="T2539" s="50" t="str">
        <x:v>EDINET_company_history</x:v>
      </x:c>
      <x:c r="U2539" s="50" t="str">
        <x:v>株式会社城蔵屋</x:v>
      </x:c>
      <x:c r="V2539" s="54" t="n">
        <x:v>0.374</x:v>
      </x:c>
      <x:c r="W2539" s="50" t="str">
        <x:v>遠藤 結蔵</x:v>
      </x:c>
      <x:c r="X2539" s="50" t="b">
        <x:f>AND(COUNT(L2539:O2539)=4,L2539&gt;='設定'!$B$6,M2539&gt;='設定'!$B$6,N2539&gt;='設定'!$B$6,O2539&gt;='設定'!$B$6)</x:f>
        <x:v>0</x:v>
      </x:c>
      <x:c r="Y2539" s="50" t="b">
        <x:f>AND(COUNT(G2539:K2539)=5,P2539&gt;='設定'!$B$7)</x:f>
        <x:v>0</x:v>
      </x:c>
      <x:c r="Z2539" s="50" t="b">
        <x:f>AND(ISNUMBER(R2539),R2539&gt;='設定'!$B$8)</x:f>
        <x:v>0</x:v>
      </x:c>
      <x:c r="AA2539" s="50" t="b">
        <x:f>AND(ISNUMBER(S2539),S2539&gt;=DATE(YEAR('設定'!$B$10)-'設定'!$B$9,MONTH('設定'!$B$10),DAY('設定'!$B$10)))</x:f>
        <x:v>0</x:v>
      </x:c>
      <x:c r="AB2539" s="55" t="b">
        <x:v>0</x:v>
      </x:c>
      <x:c r="AC2539" s="55" t="b">
        <x:v>0</x:v>
      </x:c>
      <x:c r="AD2539" s="50" t="n">
        <x:f>IF(X2539,1,0)+IF(Z2539,1,0)+IF(AA2539,1,0)+IF(AB2539,1,0)</x:f>
        <x:v>0</x:v>
      </x:c>
      <x:c r="AE2539" s="50" t="n">
        <x:f>IF(Y2539,1,0)+IF(Z2539,1,0)+IF(AA2539,1,0)+IF(AB2539,1,0)</x:f>
        <x:v>0</x:v>
      </x:c>
      <x:c r="AF2539" s="50" t="n">
        <x:f>IF(Y2539,1,0)+IF(Z2539,1,0)+IF(AA2539,1,0)+IF(AC2539,1,0)</x:f>
        <x:v>0</x:v>
      </x:c>
      <x:c r="AG2539" s="53" t="n">
        <x:v>44348</x:v>
      </x:c>
      <x:c r="AH2539" s="50" t="str">
        <x:v>S100W7EV</x:v>
      </x:c>
      <x:c r="AI2539" s="50" t="str">
        <x:v>NetSalesSummaryOfBusinessResults</x:v>
      </x:c>
      <x:c r="AJ2539" s="50" t="str">
        <x:v>OperatingIncome</x:v>
      </x:c>
      <x:c r="AK2539" s="53" t="n">
        <x:v>45747</x:v>
      </x:c>
      <x:c r="AL2539" s="50" t="str">
        <x:v>365/365/365/366/365</x:v>
      </x:c>
      <x:c r="AM2539" s="51" t="n">
        <x:v>39718052</x:v>
      </x:c>
      <x:c r="AN2539" s="51" t="n">
        <x:v>2040</x:v>
      </x:c>
      <x:c r="AO2539" s="51" t="n">
        <x:f>IFERROR(AM2539*AN2539,"")</x:f>
        <x:v>81024826080</x:v>
      </x:c>
      <x:c r="AP2539" s="56" t="n">
        <x:f>IFERROR(AO2539/(K2539*1000000),"")</x:f>
        <x:v>0.18945686051595978</x:v>
      </x:c>
      <x:c r="AQ2539" s="57" t="n">
        <x:v>374649705</x:v>
      </x:c>
      <x:c r="AR2539" s="52" t="n">
        <x:v>0.3798925654092681</x:v>
      </x:c>
      <x:c r="AS2539" s="52" t="n">
        <x:v>-0.5230232323268689</x:v>
      </x:c>
      <x:c r="AT2539" s="55" t="b">
        <x:v>1</x:v>
      </x:c>
      <x:c r="AU2539" s="50"/>
      <x:c r="AV2539" s="58" t="n">
        <x:v>-0.235451605412263</x:v>
      </x:c>
      <x:c r="AW2539" s="50" t="n">
        <x:v>3149</x:v>
      </x:c>
      <x:c r="AX2539" s="50" t="str">
        <x:v>Transformation Moat</x:v>
      </x:c>
      <x:c r="AY2539" s="50" t="str">
        <x:v>目立つ機械的警告なし（定性確認は別途必要）</x:v>
      </x:c>
      <x:c r="AZ2539" s="59" t="str">
        <x:v>2025-06-27 10:00</x:v>
      </x:c>
      <x:c r="BA2539" s="53" t="n">
        <x:v>36831</x:v>
      </x:c>
      <x:c r="BB2539" s="50"/>
      <x:c r="BC2539" s="50"/>
      <x:c r="BD2539" s="50" t="str">
        <x:v>TOPIX Small 1</x:v>
      </x:c>
    </x:row>
    <x:row r="2540">
      <x:c r="A2540" s="50" t="n">
        <x:v>2539</x:v>
      </x:c>
      <x:c r="B2540" s="50" t="str">
        <x:v>6508</x:v>
      </x:c>
      <x:c r="C2540" s="50" t="str">
        <x:v>6508.T</x:v>
      </x:c>
      <x:c r="D2540" s="50" t="str">
        <x:v>MEIDENSHA CORPORATION</x:v>
      </x:c>
      <x:c r="E2540" s="50" t="str">
        <x:v>Prime Market (Domestic)</x:v>
      </x:c>
      <x:c r="F2540" s="50" t="str">
        <x:v>Electric Appliances</x:v>
      </x:c>
      <x:c r="G2540" s="51" t="n">
        <x:v>231254</x:v>
      </x:c>
      <x:c r="H2540" s="51" t="n">
        <x:v>255046</x:v>
      </x:c>
      <x:c r="I2540" s="51" t="n">
        <x:v>272578</x:v>
      </x:c>
      <x:c r="J2540" s="51" t="n">
        <x:v>287880</x:v>
      </x:c>
      <x:c r="K2540" s="51" t="n">
        <x:v>301101</x:v>
      </x:c>
      <x:c r="L2540" s="52" t="n">
        <x:f>IFERROR(H2540/G2540-1,"")</x:f>
        <x:v>0.10288254473436131</x:v>
      </x:c>
      <x:c r="M2540" s="52" t="n">
        <x:f>IFERROR(I2540/H2540-1,"")</x:f>
        <x:v>0.06874054092202986</x:v>
      </x:c>
      <x:c r="N2540" s="52" t="n">
        <x:f>IFERROR(J2540/I2540-1,"")</x:f>
        <x:v>0.05613805956460172</x:v>
      </x:c>
      <x:c r="O2540" s="52" t="n">
        <x:f>IFERROR(K2540/J2540-1,"")</x:f>
        <x:v>0.04592538557732384</x:v>
      </x:c>
      <x:c r="P2540" s="52" t="n">
        <x:f>IFERROR((K2540/G2540)^(1/4)-1,"")</x:f>
        <x:v>0.06820777850144388</x:v>
      </x:c>
      <x:c r="Q2540" s="51" t="n">
        <x:v>21512</x:v>
      </x:c>
      <x:c r="R2540" s="52" t="n">
        <x:f>IFERROR(Q2540/K2540,"")</x:f>
        <x:v>0.07144446547836109</x:v>
      </x:c>
      <x:c r="S2540" s="53" t="n">
        <x:v>18019</x:v>
      </x:c>
      <x:c r="T2540" s="50" t="str">
        <x:v>EDINET_company_history</x:v>
      </x:c>
      <x:c r="U2540" s="50" t="str">
        <x:v>日本マスタートラスト信託銀行株式会社（信託口）</x:v>
      </x:c>
      <x:c r="V2540" s="54" t="n">
        <x:v>0.1241</x:v>
      </x:c>
      <x:c r="W2540" s="50" t="str">
        <x:v>三 井 田 健 みいだ たけし / 井 上 晃 夫 いのうえ あきお / 鈴 木 雅 彦 すずき まさひこ</x:v>
      </x:c>
      <x:c r="X2540" s="50" t="b">
        <x:f>AND(COUNT(L2540:O2540)=4,L2540&gt;='設定'!$B$6,M2540&gt;='設定'!$B$6,N2540&gt;='設定'!$B$6,O2540&gt;='設定'!$B$6)</x:f>
        <x:v>0</x:v>
      </x:c>
      <x:c r="Y2540" s="50" t="b">
        <x:f>AND(COUNT(G2540:K2540)=5,P2540&gt;='設定'!$B$7)</x:f>
        <x:v>0</x:v>
      </x:c>
      <x:c r="Z2540" s="50" t="b">
        <x:f>AND(ISNUMBER(R2540),R2540&gt;='設定'!$B$8)</x:f>
        <x:v>0</x:v>
      </x:c>
      <x:c r="AA2540" s="50" t="b">
        <x:f>AND(ISNUMBER(S2540),S2540&gt;=DATE(YEAR('設定'!$B$10)-'設定'!$B$9,MONTH('設定'!$B$10),DAY('設定'!$B$10)))</x:f>
        <x:v>0</x:v>
      </x:c>
      <x:c r="AB2540" s="55" t="b">
        <x:v>0</x:v>
      </x:c>
      <x:c r="AC2540" s="55" t="b">
        <x:v>0</x:v>
      </x:c>
      <x:c r="AD2540" s="50" t="n">
        <x:f>IF(X2540,1,0)+IF(Z2540,1,0)+IF(AA2540,1,0)+IF(AB2540,1,0)</x:f>
        <x:v>0</x:v>
      </x:c>
      <x:c r="AE2540" s="50" t="n">
        <x:f>IF(Y2540,1,0)+IF(Z2540,1,0)+IF(AA2540,1,0)+IF(AB2540,1,0)</x:f>
        <x:v>0</x:v>
      </x:c>
      <x:c r="AF2540" s="50" t="n">
        <x:f>IF(Y2540,1,0)+IF(Z2540,1,0)+IF(AA2540,1,0)+IF(AC2540,1,0)</x:f>
        <x:v>0</x:v>
      </x:c>
      <x:c r="AG2540" s="53" t="n">
        <x:v>44348</x:v>
      </x:c>
      <x:c r="AH2540" s="50" t="str">
        <x:v>S100W34Y</x:v>
      </x:c>
      <x:c r="AI2540" s="50" t="str">
        <x:v>NetSalesSummaryOfBusinessResults</x:v>
      </x:c>
      <x:c r="AJ2540" s="50" t="str">
        <x:v>OperatingIncome</x:v>
      </x:c>
      <x:c r="AK2540" s="53" t="n">
        <x:v>45747</x:v>
      </x:c>
      <x:c r="AL2540" s="50" t="str">
        <x:v>365/365/365/366/365</x:v>
      </x:c>
      <x:c r="AM2540" s="51" t="n">
        <x:v>45365440</x:v>
      </x:c>
      <x:c r="AN2540" s="51" t="n">
        <x:v>9910</x:v>
      </x:c>
      <x:c r="AO2540" s="51" t="n">
        <x:f>IFERROR(AM2540*AN2540,"")</x:f>
        <x:v>449571510400</x:v>
      </x:c>
      <x:c r="AP2540" s="56" t="n">
        <x:f>IFERROR(AO2540/(K2540*1000000),"")</x:f>
        <x:v>1.4930920534969994</x:v>
      </x:c>
      <x:c r="AQ2540" s="57" t="n">
        <x:v>2498441766.6666665</x:v>
      </x:c>
      <x:c r="AR2540" s="52" t="n">
        <x:v>0.4070210714566696</x:v>
      </x:c>
      <x:c r="AS2540" s="52" t="n">
        <x:v>-0.3848131263852555</x:v>
      </x:c>
      <x:c r="AT2540" s="55" t="b">
        <x:v>1</x:v>
      </x:c>
      <x:c r="AU2540" s="50"/>
      <x:c r="AV2540" s="58" t="n">
        <x:v>0.4826853065316652</x:v>
      </x:c>
      <x:c r="AW2540" s="50" t="n">
        <x:v>104</x:v>
      </x:c>
      <x:c r="AX2540" s="50" t="str">
        <x:v>Future Moat</x:v>
      </x:c>
      <x:c r="AY2540" s="50" t="str">
        <x:v>目立つ機械的警告なし（定性確認は別途必要）</x:v>
      </x:c>
      <x:c r="AZ2540" s="59" t="str">
        <x:v>2025-06-24 15:17</x:v>
      </x:c>
      <x:c r="BA2540" s="53" t="n">
        <x:v>18019</x:v>
      </x:c>
      <x:c r="BB2540" s="50"/>
      <x:c r="BC2540" s="50"/>
      <x:c r="BD2540" s="50" t="str">
        <x:v>TOPIX Small 1</x:v>
      </x:c>
    </x:row>
    <x:row r="2541">
      <x:c r="A2541" s="50" t="n">
        <x:v>2540</x:v>
      </x:c>
      <x:c r="B2541" s="50" t="str">
        <x:v>2818</x:v>
      </x:c>
      <x:c r="C2541" s="50" t="str">
        <x:v>2818.T</x:v>
      </x:c>
      <x:c r="D2541" s="50" t="str">
        <x:v>PIETRO Co.,Ltd.</x:v>
      </x:c>
      <x:c r="E2541" s="50" t="str">
        <x:v>Standard Market(Domestic)</x:v>
      </x:c>
      <x:c r="F2541" s="50" t="str">
        <x:v>Foods</x:v>
      </x:c>
      <x:c r="G2541" s="51" t="n">
        <x:v>8556.251</x:v>
      </x:c>
      <x:c r="H2541" s="51" t="n">
        <x:v>8540.475</x:v>
      </x:c>
      <x:c r="I2541" s="51" t="n">
        <x:v>9108.269</x:v>
      </x:c>
      <x:c r="J2541" s="51" t="n">
        <x:v>10096.486</x:v>
      </x:c>
      <x:c r="K2541" s="51" t="n">
        <x:v>11135.028</x:v>
      </x:c>
      <x:c r="L2541" s="52" t="n">
        <x:f>IFERROR(H2541/G2541-1,"")</x:f>
        <x:v>-0.0018437981774961365</x:v>
      </x:c>
      <x:c r="M2541" s="52" t="n">
        <x:f>IFERROR(I2541/H2541-1,"")</x:f>
        <x:v>0.06648271905251169</x:v>
      </x:c>
      <x:c r="N2541" s="52" t="n">
        <x:f>IFERROR(J2541/I2541-1,"")</x:f>
        <x:v>0.10849668581373706</x:v>
      </x:c>
      <x:c r="O2541" s="52" t="n">
        <x:f>IFERROR(K2541/J2541-1,"")</x:f>
        <x:v>0.10286172832805396</x:v>
      </x:c>
      <x:c r="P2541" s="52" t="n">
        <x:f>IFERROR((K2541/G2541)^(1/4)-1,"")</x:f>
        <x:v>0.06807549056847995</x:v>
      </x:c>
      <x:c r="Q2541" s="51" t="n">
        <x:v>177.177</x:v>
      </x:c>
      <x:c r="R2541" s="52" t="n">
        <x:f>IFERROR(Q2541/K2541,"")</x:f>
        <x:v>0.01591167979101624</x:v>
      </x:c>
      <x:c r="S2541" s="53" t="n">
        <x:v>37347</x:v>
      </x:c>
      <x:c r="T2541" s="50" t="str">
        <x:v>EDINET_company_history</x:v>
      </x:c>
      <x:c r="U2541" s="50" t="str">
        <x:v>株式会社Ｍ・ＬＹＮＸ</x:v>
      </x:c>
      <x:c r="V2541" s="54" t="n">
        <x:v>0.2133</x:v>
      </x:c>
      <x:c r="W2541" s="50" t="str">
        <x:v>西川 啓子 / 高橋 泰行 / 宮川 慎一</x:v>
      </x:c>
      <x:c r="X2541" s="50" t="b">
        <x:f>AND(COUNT(L2541:O2541)=4,L2541&gt;='設定'!$B$6,M2541&gt;='設定'!$B$6,N2541&gt;='設定'!$B$6,O2541&gt;='設定'!$B$6)</x:f>
        <x:v>0</x:v>
      </x:c>
      <x:c r="Y2541" s="50" t="b">
        <x:f>AND(COUNT(G2541:K2541)=5,P2541&gt;='設定'!$B$7)</x:f>
        <x:v>0</x:v>
      </x:c>
      <x:c r="Z2541" s="50" t="b">
        <x:f>AND(ISNUMBER(R2541),R2541&gt;='設定'!$B$8)</x:f>
        <x:v>0</x:v>
      </x:c>
      <x:c r="AA2541" s="50" t="b">
        <x:f>AND(ISNUMBER(S2541),S2541&gt;=DATE(YEAR('設定'!$B$10)-'設定'!$B$9,MONTH('設定'!$B$10),DAY('設定'!$B$10)))</x:f>
        <x:v>0</x:v>
      </x:c>
      <x:c r="AB2541" s="55" t="b">
        <x:v>0</x:v>
      </x:c>
      <x:c r="AC2541" s="55" t="b">
        <x:v>0</x:v>
      </x:c>
      <x:c r="AD2541" s="50" t="n">
        <x:f>IF(X2541,1,0)+IF(Z2541,1,0)+IF(AA2541,1,0)+IF(AB2541,1,0)</x:f>
        <x:v>0</x:v>
      </x:c>
      <x:c r="AE2541" s="50" t="n">
        <x:f>IF(Y2541,1,0)+IF(Z2541,1,0)+IF(AA2541,1,0)+IF(AB2541,1,0)</x:f>
        <x:v>0</x:v>
      </x:c>
      <x:c r="AF2541" s="50" t="n">
        <x:f>IF(Y2541,1,0)+IF(Z2541,1,0)+IF(AA2541,1,0)+IF(AC2541,1,0)</x:f>
        <x:v>0</x:v>
      </x:c>
      <x:c r="AG2541" s="53" t="n">
        <x:v>44348</x:v>
      </x:c>
      <x:c r="AH2541" s="50" t="str">
        <x:v>S100W7A4</x:v>
      </x:c>
      <x:c r="AI2541" s="50" t="str">
        <x:v>NetSalesSummaryOfBusinessResults</x:v>
      </x:c>
      <x:c r="AJ2541" s="50" t="str">
        <x:v>OperatingIncome</x:v>
      </x:c>
      <x:c r="AK2541" s="53" t="n">
        <x:v>45747</x:v>
      </x:c>
      <x:c r="AL2541" s="50" t="str">
        <x:v>365/365/365/366/365</x:v>
      </x:c>
      <x:c r="AM2541" s="51" t="n">
        <x:v>6906630</x:v>
      </x:c>
      <x:c r="AN2541" s="51" t="n">
        <x:v>1722</x:v>
      </x:c>
      <x:c r="AO2541" s="51" t="n">
        <x:f>IFERROR(AM2541*AN2541,"")</x:f>
        <x:v>11893216860</x:v>
      </x:c>
      <x:c r="AP2541" s="56" t="n">
        <x:f>IFERROR(AO2541/(K2541*1000000),"")</x:f>
        <x:v>1.068090431384636</x:v>
      </x:c>
      <x:c r="AQ2541" s="57" t="n">
        <x:v>8440260</x:v>
      </x:c>
      <x:c r="AR2541" s="52" t="n">
        <x:v>0.0686984699698202</x:v>
      </x:c>
      <x:c r="AS2541" s="52" t="n">
        <x:v>-0.0736005893499689</x:v>
      </x:c>
      <x:c r="AT2541" s="55" t="b">
        <x:v>0</x:v>
      </x:c>
      <x:c r="AU2541" s="50" t="str">
        <x:v>low_liquidity</x:v>
      </x:c>
      <x:c r="AV2541" s="58" t="n">
        <x:v>0.1334337485936624</x:v>
      </x:c>
      <x:c r="AW2541" s="50" t="n">
        <x:v>1045</x:v>
      </x:c>
      <x:c r="AX2541" s="50" t="str">
        <x:v>Discovery</x:v>
      </x:c>
      <x:c r="AY2541" s="50" t="str">
        <x:v>既存適格性フィルター不通過: low_liquidity / 60日平均売買代金2,000万円未満</x:v>
      </x:c>
      <x:c r="AZ2541" s="59" t="str">
        <x:v>2025-06-27 10:00</x:v>
      </x:c>
      <x:c r="BA2541" s="53" t="n">
        <x:v>37347</x:v>
      </x:c>
      <x:c r="BB2541" s="50"/>
      <x:c r="BC2541" s="50"/>
      <x:c r="BD2541" s="50"/>
    </x:row>
    <x:row r="2542">
      <x:c r="A2542" s="50" t="n">
        <x:v>2541</x:v>
      </x:c>
      <x:c r="B2542" s="50" t="str">
        <x:v>6498</x:v>
      </x:c>
      <x:c r="C2542" s="50" t="str">
        <x:v>6498.T</x:v>
      </x:c>
      <x:c r="D2542" s="50" t="str">
        <x:v>KITZ CORPORATION</x:v>
      </x:c>
      <x:c r="E2542" s="50" t="str">
        <x:v>Prime Market (Domestic)</x:v>
      </x:c>
      <x:c r="F2542" s="50" t="str">
        <x:v>Machinery</x:v>
      </x:c>
      <x:c r="G2542" s="51" t="n">
        <x:v>135790</x:v>
      </x:c>
      <x:c r="H2542" s="51" t="n">
        <x:v>159914</x:v>
      </x:c>
      <x:c r="I2542" s="51" t="n">
        <x:v>166941</x:v>
      </x:c>
      <x:c r="J2542" s="51" t="n">
        <x:v>172042</x:v>
      </x:c>
      <x:c r="K2542" s="51" t="n">
        <x:v>176682</x:v>
      </x:c>
      <x:c r="L2542" s="52" t="n">
        <x:f>IFERROR(H2542/G2542-1,"")</x:f>
        <x:v>0.17765667574931876</x:v>
      </x:c>
      <x:c r="M2542" s="52" t="n">
        <x:f>IFERROR(I2542/H2542-1,"")</x:f>
        <x:v>0.043942369023350025</x:v>
      </x:c>
      <x:c r="N2542" s="52" t="n">
        <x:f>IFERROR(J2542/I2542-1,"")</x:f>
        <x:v>0.030555705309061265</x:v>
      </x:c>
      <x:c r="O2542" s="52" t="n">
        <x:f>IFERROR(K2542/J2542-1,"")</x:f>
        <x:v>0.02697015844968087</x:v>
      </x:c>
      <x:c r="P2542" s="52" t="n">
        <x:f>IFERROR((K2542/G2542)^(1/4)-1,"")</x:f>
        <x:v>0.06802428918661052</x:v>
      </x:c>
      <x:c r="Q2542" s="51" t="n">
        <x:v>15454</x:v>
      </x:c>
      <x:c r="R2542" s="52" t="n">
        <x:f>IFERROR(Q2542/K2542,"")</x:f>
        <x:v>0.08746788014625145</x:v>
      </x:c>
      <x:c r="S2542" s="53" t="n">
        <x:v>28185</x:v>
      </x:c>
      <x:c r="T2542" s="50" t="str">
        <x:v>EDINET_company_history</x:v>
      </x:c>
      <x:c r="U2542" s="50" t="str">
        <x:v>日本マスタートラスト信託銀行株式会社</x:v>
      </x:c>
      <x:c r="V2542" s="54" t="n">
        <x:v>0.1111</x:v>
      </x:c>
      <x:c r="W2542" s="50" t="str">
        <x:v>河野 誠</x:v>
      </x:c>
      <x:c r="X2542" s="50" t="b">
        <x:f>AND(COUNT(L2542:O2542)=4,L2542&gt;='設定'!$B$6,M2542&gt;='設定'!$B$6,N2542&gt;='設定'!$B$6,O2542&gt;='設定'!$B$6)</x:f>
        <x:v>0</x:v>
      </x:c>
      <x:c r="Y2542" s="50" t="b">
        <x:f>AND(COUNT(G2542:K2542)=5,P2542&gt;='設定'!$B$7)</x:f>
        <x:v>0</x:v>
      </x:c>
      <x:c r="Z2542" s="50" t="b">
        <x:f>AND(ISNUMBER(R2542),R2542&gt;='設定'!$B$8)</x:f>
        <x:v>0</x:v>
      </x:c>
      <x:c r="AA2542" s="50" t="b">
        <x:f>AND(ISNUMBER(S2542),S2542&gt;=DATE(YEAR('設定'!$B$10)-'設定'!$B$9,MONTH('設定'!$B$10),DAY('設定'!$B$10)))</x:f>
        <x:v>0</x:v>
      </x:c>
      <x:c r="AB2542" s="55" t="b">
        <x:v>0</x:v>
      </x:c>
      <x:c r="AC2542" s="55" t="b">
        <x:v>0</x:v>
      </x:c>
      <x:c r="AD2542" s="50" t="n">
        <x:f>IF(X2542,1,0)+IF(Z2542,1,0)+IF(AA2542,1,0)+IF(AB2542,1,0)</x:f>
        <x:v>0</x:v>
      </x:c>
      <x:c r="AE2542" s="50" t="n">
        <x:f>IF(Y2542,1,0)+IF(Z2542,1,0)+IF(AA2542,1,0)+IF(AB2542,1,0)</x:f>
        <x:v>0</x:v>
      </x:c>
      <x:c r="AF2542" s="50" t="n">
        <x:f>IF(Y2542,1,0)+IF(Z2542,1,0)+IF(AA2542,1,0)+IF(AC2542,1,0)</x:f>
        <x:v>0</x:v>
      </x:c>
      <x:c r="AG2542" s="53" t="n">
        <x:v>44348</x:v>
      </x:c>
      <x:c r="AH2542" s="50" t="str">
        <x:v>S100XS6X</x:v>
      </x:c>
      <x:c r="AI2542" s="50" t="str">
        <x:v>NetSalesSummaryOfBusinessResults</x:v>
      </x:c>
      <x:c r="AJ2542" s="50" t="str">
        <x:v>OperatingIncome</x:v>
      </x:c>
      <x:c r="AK2542" s="53" t="n">
        <x:v>46022</x:v>
      </x:c>
      <x:c r="AL2542" s="50" t="str">
        <x:v>365/365/365/366/365</x:v>
      </x:c>
      <x:c r="AM2542" s="51" t="n">
        <x:v>87269011</x:v>
      </x:c>
      <x:c r="AN2542" s="51" t="n">
        <x:v>2394</x:v>
      </x:c>
      <x:c r="AO2542" s="51" t="n">
        <x:f>IFERROR(AM2542*AN2542,"")</x:f>
        <x:v>208922012334</x:v>
      </x:c>
      <x:c r="AP2542" s="56" t="n">
        <x:f>IFERROR(AO2542/(K2542*1000000),"")</x:f>
        <x:v>1.182474798417496</x:v>
      </x:c>
      <x:c r="AQ2542" s="57" t="n">
        <x:v>771858006.6666666</x:v>
      </x:c>
      <x:c r="AR2542" s="52" t="n">
        <x:v>0.3030188957715608</x:v>
      </x:c>
      <x:c r="AS2542" s="52" t="n">
        <x:v>-0.3444894595051322</x:v>
      </x:c>
      <x:c r="AT2542" s="55" t="b">
        <x:v>1</x:v>
      </x:c>
      <x:c r="AU2542" s="50"/>
      <x:c r="AV2542" s="58" t="n">
        <x:v>0.4684021545788951</x:v>
      </x:c>
      <x:c r="AW2542" s="50" t="n">
        <x:v>115</x:v>
      </x:c>
      <x:c r="AX2542" s="50" t="str">
        <x:v>Future Moat</x:v>
      </x:c>
      <x:c r="AY2542" s="50" t="str">
        <x:v>目立つ機械的警告なし（定性確認は別途必要）</x:v>
      </x:c>
      <x:c r="AZ2542" s="59" t="str">
        <x:v>2026-03-19 15:59</x:v>
      </x:c>
      <x:c r="BA2542" s="53" t="n">
        <x:v>28185</x:v>
      </x:c>
      <x:c r="BB2542" s="50"/>
      <x:c r="BC2542" s="50"/>
      <x:c r="BD2542" s="50" t="str">
        <x:v>TOPIX Small 1</x:v>
      </x:c>
    </x:row>
    <x:row r="2543">
      <x:c r="A2543" s="50" t="n">
        <x:v>2542</x:v>
      </x:c>
      <x:c r="B2543" s="50" t="str">
        <x:v>7726</x:v>
      </x:c>
      <x:c r="C2543" s="50" t="str">
        <x:v>7726.T</x:v>
      </x:c>
      <x:c r="D2543" s="50" t="str">
        <x:v>KURODA PRECISION INDUSTRIES LTD.</x:v>
      </x:c>
      <x:c r="E2543" s="50" t="str">
        <x:v>Standard Market(Domestic)</x:v>
      </x:c>
      <x:c r="F2543" s="50" t="str">
        <x:v>Machinery</x:v>
      </x:c>
      <x:c r="G2543" s="51" t="n">
        <x:v>13289.499</x:v>
      </x:c>
      <x:c r="H2543" s="51" t="n">
        <x:v>18042.958</x:v>
      </x:c>
      <x:c r="I2543" s="51" t="n">
        <x:v>22746.564</x:v>
      </x:c>
      <x:c r="J2543" s="51" t="n">
        <x:v>18504.199</x:v>
      </x:c>
      <x:c r="K2543" s="51" t="n">
        <x:v>17284.135</x:v>
      </x:c>
      <x:c r="L2543" s="52" t="n">
        <x:f>IFERROR(H2543/G2543-1,"")</x:f>
        <x:v>0.3576853423895061</x:v>
      </x:c>
      <x:c r="M2543" s="52" t="n">
        <x:f>IFERROR(I2543/H2543-1,"")</x:f>
        <x:v>0.2606892949592856</x:v>
      </x:c>
      <x:c r="N2543" s="52" t="n">
        <x:f>IFERROR(J2543/I2543-1,"")</x:f>
        <x:v>-0.1865057509345147</x:v>
      </x:c>
      <x:c r="O2543" s="52" t="n">
        <x:f>IFERROR(K2543/J2543-1,"")</x:f>
        <x:v>-0.06593444006952165</x:v>
      </x:c>
      <x:c r="P2543" s="52" t="n">
        <x:f>IFERROR((K2543/G2543)^(1/4)-1,"")</x:f>
        <x:v>0.0679102629559758</x:v>
      </x:c>
      <x:c r="Q2543" s="51" t="n">
        <x:v>311.595</x:v>
      </x:c>
      <x:c r="R2543" s="52" t="n">
        <x:f>IFERROR(Q2543/K2543,"")</x:f>
        <x:v>0.01802780411053258</x:v>
      </x:c>
      <x:c r="S2543" s="53" t="n">
        <x:v>22555</x:v>
      </x:c>
      <x:c r="T2543" s="50" t="str">
        <x:v>EDINET_company_history</x:v>
      </x:c>
      <x:c r="U2543" s="50" t="str">
        <x:v>株式会社日本共創プラットフォーム</x:v>
      </x:c>
      <x:c r="V2543" s="54" t="n">
        <x:v>0.1988</x:v>
      </x:c>
      <x:c r="W2543" s="50" t="str">
        <x:v>黒田 浩史</x:v>
      </x:c>
      <x:c r="X2543" s="50" t="b">
        <x:f>AND(COUNT(L2543:O2543)=4,L2543&gt;='設定'!$B$6,M2543&gt;='設定'!$B$6,N2543&gt;='設定'!$B$6,O2543&gt;='設定'!$B$6)</x:f>
        <x:v>0</x:v>
      </x:c>
      <x:c r="Y2543" s="50" t="b">
        <x:f>AND(COUNT(G2543:K2543)=5,P2543&gt;='設定'!$B$7)</x:f>
        <x:v>0</x:v>
      </x:c>
      <x:c r="Z2543" s="50" t="b">
        <x:f>AND(ISNUMBER(R2543),R2543&gt;='設定'!$B$8)</x:f>
        <x:v>0</x:v>
      </x:c>
      <x:c r="AA2543" s="50" t="b">
        <x:f>AND(ISNUMBER(S2543),S2543&gt;=DATE(YEAR('設定'!$B$10)-'設定'!$B$9,MONTH('設定'!$B$10),DAY('設定'!$B$10)))</x:f>
        <x:v>0</x:v>
      </x:c>
      <x:c r="AB2543" s="55" t="b">
        <x:v>0</x:v>
      </x:c>
      <x:c r="AC2543" s="55" t="b">
        <x:v>0</x:v>
      </x:c>
      <x:c r="AD2543" s="50" t="n">
        <x:f>IF(X2543,1,0)+IF(Z2543,1,0)+IF(AA2543,1,0)+IF(AB2543,1,0)</x:f>
        <x:v>0</x:v>
      </x:c>
      <x:c r="AE2543" s="50" t="n">
        <x:f>IF(Y2543,1,0)+IF(Z2543,1,0)+IF(AA2543,1,0)+IF(AB2543,1,0)</x:f>
        <x:v>0</x:v>
      </x:c>
      <x:c r="AF2543" s="50" t="n">
        <x:f>IF(Y2543,1,0)+IF(Z2543,1,0)+IF(AA2543,1,0)+IF(AC2543,1,0)</x:f>
        <x:v>0</x:v>
      </x:c>
      <x:c r="AG2543" s="53" t="n">
        <x:v>44348</x:v>
      </x:c>
      <x:c r="AH2543" s="50" t="str">
        <x:v>S100W6EU</x:v>
      </x:c>
      <x:c r="AI2543" s="50" t="str">
        <x:v>NetSalesSummaryOfBusinessResults</x:v>
      </x:c>
      <x:c r="AJ2543" s="50" t="str">
        <x:v>OperatingIncome</x:v>
      </x:c>
      <x:c r="AK2543" s="53" t="n">
        <x:v>45747</x:v>
      </x:c>
      <x:c r="AL2543" s="50" t="str">
        <x:v>365/365/365/366/365</x:v>
      </x:c>
      <x:c r="AM2543" s="51" t="n">
        <x:v>5712234</x:v>
      </x:c>
      <x:c r="AN2543" s="51" t="n">
        <x:v>1410</x:v>
      </x:c>
      <x:c r="AO2543" s="51" t="n">
        <x:f>IFERROR(AM2543*AN2543,"")</x:f>
        <x:v>8054249940</x:v>
      </x:c>
      <x:c r="AP2543" s="56" t="n">
        <x:f>IFERROR(AO2543/(K2543*1000000),"")</x:f>
        <x:v>0.4659909182611684</x:v>
      </x:c>
      <x:c r="AQ2543" s="57" t="n">
        <x:v>21986856.666666668</x:v>
      </x:c>
      <x:c r="AR2543" s="52" t="n">
        <x:v>0.3867767839995529</x:v>
      </x:c>
      <x:c r="AS2543" s="52" t="n">
        <x:v>-0.7257139444928686</x:v>
      </x:c>
      <x:c r="AT2543" s="55" t="b">
        <x:v>1</x:v>
      </x:c>
      <x:c r="AU2543" s="50"/>
      <x:c r="AV2543" s="58" t="n">
        <x:v>0.0577613443707015</x:v>
      </x:c>
      <x:c r="AW2543" s="50" t="n">
        <x:v>1470</x:v>
      </x:c>
      <x:c r="AX2543" s="50" t="str">
        <x:v>Discovery</x:v>
      </x:c>
      <x:c r="AY2543" s="50" t="str">
        <x:v>ローカル5年最大下落率-60%以下</x:v>
      </x:c>
      <x:c r="AZ2543" s="59" t="str">
        <x:v>2025-06-26 14:25</x:v>
      </x:c>
      <x:c r="BA2543" s="53" t="n">
        <x:v>22555</x:v>
      </x:c>
      <x:c r="BB2543" s="50"/>
      <x:c r="BC2543" s="50"/>
      <x:c r="BD2543" s="50"/>
    </x:row>
    <x:row r="2544">
      <x:c r="A2544" s="50" t="n">
        <x:v>2543</x:v>
      </x:c>
      <x:c r="B2544" s="50" t="str">
        <x:v>6141</x:v>
      </x:c>
      <x:c r="C2544" s="50" t="str">
        <x:v>6141.T</x:v>
      </x:c>
      <x:c r="D2544" s="50" t="str">
        <x:v>DMG MORI CO.,LTD.</x:v>
      </x:c>
      <x:c r="E2544" s="50" t="str">
        <x:v>Prime Market (Domestic)</x:v>
      </x:c>
      <x:c r="F2544" s="50" t="str">
        <x:v>Machinery</x:v>
      </x:c>
      <x:c r="G2544" s="51" t="n">
        <x:v>396011</x:v>
      </x:c>
      <x:c r="H2544" s="51" t="n">
        <x:v>474771</x:v>
      </x:c>
      <x:c r="I2544" s="51" t="n">
        <x:v>539450</x:v>
      </x:c>
      <x:c r="J2544" s="51" t="n">
        <x:v>540945</x:v>
      </x:c>
      <x:c r="K2544" s="51" t="n">
        <x:v>514976</x:v>
      </x:c>
      <x:c r="L2544" s="52" t="n">
        <x:f>IFERROR(H2544/G2544-1,"")</x:f>
        <x:v>0.1988833643509902</x:v>
      </x:c>
      <x:c r="M2544" s="52" t="n">
        <x:f>IFERROR(I2544/H2544-1,"")</x:f>
        <x:v>0.1362319939507679</x:v>
      </x:c>
      <x:c r="N2544" s="52" t="n">
        <x:f>IFERROR(J2544/I2544-1,"")</x:f>
        <x:v>0.002771341180832332</x:v>
      </x:c>
      <x:c r="O2544" s="52" t="n">
        <x:f>IFERROR(K2544/J2544-1,"")</x:f>
        <x:v>-0.04800672896505187</x:v>
      </x:c>
      <x:c r="P2544" s="52" t="n">
        <x:f>IFERROR((K2544/G2544)^(1/4)-1,"")</x:f>
        <x:v>0.06787380906135665</x:v>
      </x:c>
      <x:c r="Q2544" s="51" t="n">
        <x:v>18974</x:v>
      </x:c>
      <x:c r="R2544" s="52" t="n">
        <x:f>IFERROR(Q2544/K2544,"")</x:f>
        <x:v>0.03684443546883738</x:v>
      </x:c>
      <x:c r="S2544" s="53" t="n">
        <x:v>29160</x:v>
      </x:c>
      <x:c r="T2544" s="50" t="str">
        <x:v>EDINET_company_history</x:v>
      </x:c>
      <x:c r="U2544" s="50" t="str">
        <x:v>日本マスタートラスト信託銀行株式会社（信託口）</x:v>
      </x:c>
      <x:c r="V2544" s="54" t="n">
        <x:v>0.1206</x:v>
      </x:c>
      <x:c r="W2544" s="50" t="str">
        <x:v>森 雅 彦 / 玉 井 宏 明 / 藤 嶋 誠 / アルフレッド ガイスラー （Alfred Geißler）</x:v>
      </x:c>
      <x:c r="X2544" s="50" t="b">
        <x:f>AND(COUNT(L2544:O2544)=4,L2544&gt;='設定'!$B$6,M2544&gt;='設定'!$B$6,N2544&gt;='設定'!$B$6,O2544&gt;='設定'!$B$6)</x:f>
        <x:v>0</x:v>
      </x:c>
      <x:c r="Y2544" s="50" t="b">
        <x:f>AND(COUNT(G2544:K2544)=5,P2544&gt;='設定'!$B$7)</x:f>
        <x:v>0</x:v>
      </x:c>
      <x:c r="Z2544" s="50" t="b">
        <x:f>AND(ISNUMBER(R2544),R2544&gt;='設定'!$B$8)</x:f>
        <x:v>0</x:v>
      </x:c>
      <x:c r="AA2544" s="50" t="b">
        <x:f>AND(ISNUMBER(S2544),S2544&gt;=DATE(YEAR('設定'!$B$10)-'設定'!$B$9,MONTH('設定'!$B$10),DAY('設定'!$B$10)))</x:f>
        <x:v>0</x:v>
      </x:c>
      <x:c r="AB2544" s="55" t="b">
        <x:v>0</x:v>
      </x:c>
      <x:c r="AC2544" s="55" t="b">
        <x:v>0</x:v>
      </x:c>
      <x:c r="AD2544" s="50" t="n">
        <x:f>IF(X2544,1,0)+IF(Z2544,1,0)+IF(AA2544,1,0)+IF(AB2544,1,0)</x:f>
        <x:v>0</x:v>
      </x:c>
      <x:c r="AE2544" s="50" t="n">
        <x:f>IF(Y2544,1,0)+IF(Z2544,1,0)+IF(AA2544,1,0)+IF(AB2544,1,0)</x:f>
        <x:v>0</x:v>
      </x:c>
      <x:c r="AF2544" s="50" t="n">
        <x:f>IF(Y2544,1,0)+IF(Z2544,1,0)+IF(AA2544,1,0)+IF(AC2544,1,0)</x:f>
        <x:v>0</x:v>
      </x:c>
      <x:c r="AG2544" s="53" t="n">
        <x:v>44348</x:v>
      </x:c>
      <x:c r="AH2544" s="50" t="str">
        <x:v>S100XUMY</x:v>
      </x:c>
      <x:c r="AI2544" s="50" t="str">
        <x:v>RevenueIFRSSummaryOfBusinessResults</x:v>
      </x:c>
      <x:c r="AJ2544" s="50" t="str">
        <x:v>OperatingProfitLossIFRS</x:v>
      </x:c>
      <x:c r="AK2544" s="53" t="n">
        <x:v>46022</x:v>
      </x:c>
      <x:c r="AL2544" s="50" t="str">
        <x:v>365/365/365/366/365</x:v>
      </x:c>
      <x:c r="AM2544" s="51" t="n">
        <x:v>139444434</x:v>
      </x:c>
      <x:c r="AN2544" s="51" t="n">
        <x:v>3434</x:v>
      </x:c>
      <x:c r="AO2544" s="51" t="n">
        <x:f>IFERROR(AM2544*AN2544,"")</x:f>
        <x:v>478852186356</x:v>
      </x:c>
      <x:c r="AP2544" s="56" t="n">
        <x:f>IFERROR(AO2544/(K2544*1000000),"")</x:f>
        <x:v>0.9298534035683216</x:v>
      </x:c>
      <x:c r="AQ2544" s="57" t="n">
        <x:v>4737484694.166667</x:v>
      </x:c>
      <x:c r="AR2544" s="52" t="n">
        <x:v>0.421264788860881</x:v>
      </x:c>
      <x:c r="AS2544" s="52" t="n">
        <x:v>-0.5484041175017378</x:v>
      </x:c>
      <x:c r="AT2544" s="55" t="b">
        <x:v>0</x:v>
      </x:c>
      <x:c r="AU2544" s="50" t="str">
        <x:v>missing_financial_data;repeated_operating_loss</x:v>
      </x:c>
      <x:c r="AV2544" s="58" t="n">
        <x:v>-0.1555563134831923</x:v>
      </x:c>
      <x:c r="AW2544" s="50" t="n">
        <x:v>2873</x:v>
      </x:c>
      <x:c r="AX2544" s="50" t="str">
        <x:v>Future Moat</x:v>
      </x:c>
      <x:c r="AY2544" s="50" t="str">
        <x:v>既存適格性フィルター不通過: missing_financial_data;repeated_operating_loss</x:v>
      </x:c>
      <x:c r="AZ2544" s="59" t="str">
        <x:v>2026-03-30 09:02</x:v>
      </x:c>
      <x:c r="BA2544" s="53" t="n">
        <x:v>29160</x:v>
      </x:c>
      <x:c r="BB2544" s="50"/>
      <x:c r="BC2544" s="50"/>
      <x:c r="BD2544" s="50" t="str">
        <x:v>TOPIX Mid400</x:v>
      </x:c>
    </x:row>
    <x:row r="2545">
      <x:c r="A2545" s="50" t="n">
        <x:v>2544</x:v>
      </x:c>
      <x:c r="B2545" s="50" t="str">
        <x:v>9081</x:v>
      </x:c>
      <x:c r="C2545" s="50" t="str">
        <x:v>9081.T</x:v>
      </x:c>
      <x:c r="D2545" s="50" t="str">
        <x:v>Kanagawa Chuo Kotsu Co.,Ltd.</x:v>
      </x:c>
      <x:c r="E2545" s="50" t="str">
        <x:v>Prime Market (Domestic)</x:v>
      </x:c>
      <x:c r="F2545" s="50" t="str">
        <x:v>Land Transportation</x:v>
      </x:c>
      <x:c r="G2545" s="51" t="n">
        <x:v>90915</x:v>
      </x:c>
      <x:c r="H2545" s="51" t="n">
        <x:v>97777</x:v>
      </x:c>
      <x:c r="I2545" s="51" t="n">
        <x:v>103865</x:v>
      </x:c>
      <x:c r="J2545" s="51" t="n">
        <x:v>117067</x:v>
      </x:c>
      <x:c r="K2545" s="51" t="n">
        <x:v>118149</x:v>
      </x:c>
      <x:c r="L2545" s="52" t="n">
        <x:f>IFERROR(H2545/G2545-1,"")</x:f>
        <x:v>0.07547709398889069</x:v>
      </x:c>
      <x:c r="M2545" s="52" t="n">
        <x:f>IFERROR(I2545/H2545-1,"")</x:f>
        <x:v>0.0622641316465018</x:v>
      </x:c>
      <x:c r="N2545" s="52" t="n">
        <x:f>IFERROR(J2545/I2545-1,"")</x:f>
        <x:v>0.12710730274876036</x:v>
      </x:c>
      <x:c r="O2545" s="52" t="n">
        <x:f>IFERROR(K2545/J2545-1,"")</x:f>
        <x:v>0.009242570493819713</x:v>
      </x:c>
      <x:c r="P2545" s="52" t="n">
        <x:f>IFERROR((K2545/G2545)^(1/4)-1,"")</x:f>
        <x:v>0.06769848570887782</x:v>
      </x:c>
      <x:c r="Q2545" s="51" t="n">
        <x:v>7388</x:v>
      </x:c>
      <x:c r="R2545" s="52" t="n">
        <x:f>IFERROR(Q2545/K2545,"")</x:f>
        <x:v>0.06253121059001769</x:v>
      </x:c>
      <x:c r="S2545" s="53" t="n">
        <x:v>18019</x:v>
      </x:c>
      <x:c r="T2545" s="50" t="str">
        <x:v>EDINET_company_history</x:v>
      </x:c>
      <x:c r="U2545" s="50" t="str">
        <x:v>小田急電鉄株式会社</x:v>
      </x:c>
      <x:c r="V2545" s="54" t="n">
        <x:v>0.4541</x:v>
      </x:c>
      <x:c r="W2545" s="50" t="str">
        <x:v>今 井 雅 之</x:v>
      </x:c>
      <x:c r="X2545" s="50" t="b">
        <x:f>AND(COUNT(L2545:O2545)=4,L2545&gt;='設定'!$B$6,M2545&gt;='設定'!$B$6,N2545&gt;='設定'!$B$6,O2545&gt;='設定'!$B$6)</x:f>
        <x:v>0</x:v>
      </x:c>
      <x:c r="Y2545" s="50" t="b">
        <x:f>AND(COUNT(G2545:K2545)=5,P2545&gt;='設定'!$B$7)</x:f>
        <x:v>0</x:v>
      </x:c>
      <x:c r="Z2545" s="50" t="b">
        <x:f>AND(ISNUMBER(R2545),R2545&gt;='設定'!$B$8)</x:f>
        <x:v>0</x:v>
      </x:c>
      <x:c r="AA2545" s="50" t="b">
        <x:f>AND(ISNUMBER(S2545),S2545&gt;=DATE(YEAR('設定'!$B$10)-'設定'!$B$9,MONTH('設定'!$B$10),DAY('設定'!$B$10)))</x:f>
        <x:v>0</x:v>
      </x:c>
      <x:c r="AB2545" s="55" t="b">
        <x:v>0</x:v>
      </x:c>
      <x:c r="AC2545" s="55" t="b">
        <x:v>0</x:v>
      </x:c>
      <x:c r="AD2545" s="50" t="n">
        <x:f>IF(X2545,1,0)+IF(Z2545,1,0)+IF(AA2545,1,0)+IF(AB2545,1,0)</x:f>
        <x:v>0</x:v>
      </x:c>
      <x:c r="AE2545" s="50" t="n">
        <x:f>IF(Y2545,1,0)+IF(Z2545,1,0)+IF(AA2545,1,0)+IF(AB2545,1,0)</x:f>
        <x:v>0</x:v>
      </x:c>
      <x:c r="AF2545" s="50" t="n">
        <x:f>IF(Y2545,1,0)+IF(Z2545,1,0)+IF(AA2545,1,0)+IF(AC2545,1,0)</x:f>
        <x:v>0</x:v>
      </x:c>
      <x:c r="AG2545" s="53" t="n">
        <x:v>44348</x:v>
      </x:c>
      <x:c r="AH2545" s="50" t="str">
        <x:v>S100W20C</x:v>
      </x:c>
      <x:c r="AI2545" s="50" t="str">
        <x:v>NetSalesSummaryOfBusinessResults</x:v>
      </x:c>
      <x:c r="AJ2545" s="50" t="str">
        <x:v>OperatingIncome</x:v>
      </x:c>
      <x:c r="AK2545" s="53" t="n">
        <x:v>45747</x:v>
      </x:c>
      <x:c r="AL2545" s="50" t="str">
        <x:v>365/365/365/366/365</x:v>
      </x:c>
      <x:c r="AM2545" s="51" t="n">
        <x:v>12271200</x:v>
      </x:c>
      <x:c r="AN2545" s="51" t="n">
        <x:v>3300</x:v>
      </x:c>
      <x:c r="AO2545" s="51" t="n">
        <x:f>IFERROR(AM2545*AN2545,"")</x:f>
        <x:v>40494960000</x:v>
      </x:c>
      <x:c r="AP2545" s="56" t="n">
        <x:f>IFERROR(AO2545/(K2545*1000000),"")</x:f>
        <x:v>0.342744839143793</x:v>
      </x:c>
      <x:c r="AQ2545" s="57" t="n">
        <x:v>46495450</x:v>
      </x:c>
      <x:c r="AR2545" s="52" t="n">
        <x:v>0.2004928935396187</x:v>
      </x:c>
      <x:c r="AS2545" s="52" t="n">
        <x:v>-0.2038995300052022</x:v>
      </x:c>
      <x:c r="AT2545" s="55" t="b">
        <x:v>1</x:v>
      </x:c>
      <x:c r="AU2545" s="50"/>
      <x:c r="AV2545" s="58" t="n">
        <x:v>-0.020517132145286</x:v>
      </x:c>
      <x:c r="AW2545" s="50" t="n">
        <x:v>2048</x:v>
      </x:c>
      <x:c r="AX2545" s="50" t="str">
        <x:v>Core Moat</x:v>
      </x:c>
      <x:c r="AY2545" s="50" t="str">
        <x:v>目立つ機械的警告なし（定性確認は別途必要）</x:v>
      </x:c>
      <x:c r="AZ2545" s="59" t="str">
        <x:v>2025-06-27 14:09</x:v>
      </x:c>
      <x:c r="BA2545" s="53" t="n">
        <x:v>18019</x:v>
      </x:c>
      <x:c r="BB2545" s="50"/>
      <x:c r="BC2545" s="50"/>
      <x:c r="BD2545" s="50" t="str">
        <x:v>TOPIX Small 2</x:v>
      </x:c>
    </x:row>
    <x:row r="2546">
      <x:c r="A2546" s="50" t="n">
        <x:v>2545</x:v>
      </x:c>
      <x:c r="B2546" s="50" t="str">
        <x:v>9130</x:v>
      </x:c>
      <x:c r="C2546" s="50" t="str">
        <x:v>9130.T</x:v>
      </x:c>
      <x:c r="D2546" s="50" t="str">
        <x:v>KYOEI TANKER CO.,LTD.</x:v>
      </x:c>
      <x:c r="E2546" s="50" t="str">
        <x:v>Standard Market(Domestic)</x:v>
      </x:c>
      <x:c r="F2546" s="50" t="str">
        <x:v>Marine Transportation</x:v>
      </x:c>
      <x:c r="G2546" s="51" t="n">
        <x:v>11670.148</x:v>
      </x:c>
      <x:c r="H2546" s="51" t="n">
        <x:v>12141.402</x:v>
      </x:c>
      <x:c r="I2546" s="51" t="n">
        <x:v>14270.994</x:v>
      </x:c>
      <x:c r="J2546" s="51" t="n">
        <x:v>14178.014</x:v>
      </x:c>
      <x:c r="K2546" s="51" t="n">
        <x:v>15160.07</x:v>
      </x:c>
      <x:c r="L2546" s="52" t="n">
        <x:f>IFERROR(H2546/G2546-1,"")</x:f>
        <x:v>0.04038115026476108</x:v>
      </x:c>
      <x:c r="M2546" s="52" t="n">
        <x:f>IFERROR(I2546/H2546-1,"")</x:f>
        <x:v>0.17539918371865126</x:v>
      </x:c>
      <x:c r="N2546" s="52" t="n">
        <x:f>IFERROR(J2546/I2546-1,"")</x:f>
        <x:v>-0.006515313509346421</x:v>
      </x:c>
      <x:c r="O2546" s="52" t="n">
        <x:f>IFERROR(K2546/J2546-1,"")</x:f>
        <x:v>0.0692661186538539</x:v>
      </x:c>
      <x:c r="P2546" s="52" t="n">
        <x:f>IFERROR((K2546/G2546)^(1/4)-1,"")</x:f>
        <x:v>0.06759421232015028</x:v>
      </x:c>
      <x:c r="Q2546" s="51" t="n">
        <x:v>1372.642</x:v>
      </x:c>
      <x:c r="R2546" s="52" t="n">
        <x:f>IFERROR(Q2546/K2546,"")</x:f>
        <x:v>0.09054324947048398</x:v>
      </x:c>
      <x:c r="S2546" s="53" t="n">
        <x:v>22313</x:v>
      </x:c>
      <x:c r="T2546" s="50" t="str">
        <x:v>EDINET_company_history</x:v>
      </x:c>
      <x:c r="U2546" s="50" t="str">
        <x:v>日本郵船株式会社</x:v>
      </x:c>
      <x:c r="V2546" s="54" t="n">
        <x:v>0.3001</x:v>
      </x:c>
      <x:c r="W2546" s="50" t="str">
        <x:v>近藤 耕司 / 松下 裕史</x:v>
      </x:c>
      <x:c r="X2546" s="50" t="b">
        <x:f>AND(COUNT(L2546:O2546)=4,L2546&gt;='設定'!$B$6,M2546&gt;='設定'!$B$6,N2546&gt;='設定'!$B$6,O2546&gt;='設定'!$B$6)</x:f>
        <x:v>0</x:v>
      </x:c>
      <x:c r="Y2546" s="50" t="b">
        <x:f>AND(COUNT(G2546:K2546)=5,P2546&gt;='設定'!$B$7)</x:f>
        <x:v>0</x:v>
      </x:c>
      <x:c r="Z2546" s="50" t="b">
        <x:f>AND(ISNUMBER(R2546),R2546&gt;='設定'!$B$8)</x:f>
        <x:v>0</x:v>
      </x:c>
      <x:c r="AA2546" s="50" t="b">
        <x:f>AND(ISNUMBER(S2546),S2546&gt;=DATE(YEAR('設定'!$B$10)-'設定'!$B$9,MONTH('設定'!$B$10),DAY('設定'!$B$10)))</x:f>
        <x:v>0</x:v>
      </x:c>
      <x:c r="AB2546" s="55" t="b">
        <x:v>0</x:v>
      </x:c>
      <x:c r="AC2546" s="55" t="b">
        <x:v>0</x:v>
      </x:c>
      <x:c r="AD2546" s="50" t="n">
        <x:f>IF(X2546,1,0)+IF(Z2546,1,0)+IF(AA2546,1,0)+IF(AB2546,1,0)</x:f>
        <x:v>0</x:v>
      </x:c>
      <x:c r="AE2546" s="50" t="n">
        <x:f>IF(Y2546,1,0)+IF(Z2546,1,0)+IF(AA2546,1,0)+IF(AB2546,1,0)</x:f>
        <x:v>0</x:v>
      </x:c>
      <x:c r="AF2546" s="50" t="n">
        <x:f>IF(Y2546,1,0)+IF(Z2546,1,0)+IF(AA2546,1,0)+IF(AC2546,1,0)</x:f>
        <x:v>0</x:v>
      </x:c>
      <x:c r="AG2546" s="53" t="n">
        <x:v>44348</x:v>
      </x:c>
      <x:c r="AH2546" s="50" t="str">
        <x:v>S100W7NI</x:v>
      </x:c>
      <x:c r="AI2546" s="50" t="str">
        <x:v>NetSalesSummaryOfBusinessResults</x:v>
      </x:c>
      <x:c r="AJ2546" s="50" t="str">
        <x:v>OperatingIncome</x:v>
      </x:c>
      <x:c r="AK2546" s="53" t="n">
        <x:v>45747</x:v>
      </x:c>
      <x:c r="AL2546" s="50" t="str">
        <x:v>365/365/365/366/365</x:v>
      </x:c>
      <x:c r="AM2546" s="51" t="n">
        <x:v>7647700</x:v>
      </x:c>
      <x:c r="AN2546" s="51" t="n">
        <x:v>1331</x:v>
      </x:c>
      <x:c r="AO2546" s="51" t="n">
        <x:f>IFERROR(AM2546*AN2546,"")</x:f>
        <x:v>10179088700</x:v>
      </x:c>
      <x:c r="AP2546" s="56" t="n">
        <x:f>IFERROR(AO2546/(K2546*1000000),"")</x:f>
        <x:v>0.6714407453263739</x:v>
      </x:c>
      <x:c r="AQ2546" s="57" t="n">
        <x:v>1690480143.3333333</x:v>
      </x:c>
      <x:c r="AR2546" s="52" t="n">
        <x:v>0.4684309054831667</x:v>
      </x:c>
      <x:c r="AS2546" s="52" t="n">
        <x:v>-0.4838532165896364</x:v>
      </x:c>
      <x:c r="AT2546" s="55" t="b">
        <x:v>0</x:v>
      </x:c>
      <x:c r="AU2546" s="50" t="str">
        <x:v>missing_financial_data</x:v>
      </x:c>
      <x:c r="AV2546" s="58" t="n">
        <x:v>-0.0909185392071094</x:v>
      </x:c>
      <x:c r="AW2546" s="50" t="n">
        <x:v>2540</x:v>
      </x:c>
      <x:c r="AX2546" s="50" t="str">
        <x:v>Transformation Moat</x:v>
      </x:c>
      <x:c r="AY2546" s="50" t="str">
        <x:v>既存適格性フィルター不通過: missing_financial_data</x:v>
      </x:c>
      <x:c r="AZ2546" s="59" t="str">
        <x:v>2025-06-26 16:07</x:v>
      </x:c>
      <x:c r="BA2546" s="53" t="n">
        <x:v>22313</x:v>
      </x:c>
      <x:c r="BB2546" s="50"/>
      <x:c r="BC2546" s="50"/>
      <x:c r="BD2546" s="50"/>
    </x:row>
    <x:row r="2547">
      <x:c r="A2547" s="50" t="n">
        <x:v>2546</x:v>
      </x:c>
      <x:c r="B2547" s="50" t="str">
        <x:v>4182</x:v>
      </x:c>
      <x:c r="C2547" s="50" t="str">
        <x:v>4182.T</x:v>
      </x:c>
      <x:c r="D2547" s="50" t="str">
        <x:v>Mitsubishi Gas Chemical Company,Inc.</x:v>
      </x:c>
      <x:c r="E2547" s="50" t="str">
        <x:v>Prime Market (Domestic)</x:v>
      </x:c>
      <x:c r="F2547" s="50" t="str">
        <x:v>Chemicals</x:v>
      </x:c>
      <x:c r="G2547" s="51" t="n">
        <x:v>595718</x:v>
      </x:c>
      <x:c r="H2547" s="51" t="n">
        <x:v>705656</x:v>
      </x:c>
      <x:c r="I2547" s="51" t="n">
        <x:v>781211</x:v>
      </x:c>
      <x:c r="J2547" s="51" t="n">
        <x:v>813417</x:v>
      </x:c>
      <x:c r="K2547" s="51" t="n">
        <x:v>773591</x:v>
      </x:c>
      <x:c r="L2547" s="52" t="n">
        <x:f>IFERROR(H2547/G2547-1,"")</x:f>
        <x:v>0.1845470507857745</x:v>
      </x:c>
      <x:c r="M2547" s="52" t="n">
        <x:f>IFERROR(I2547/H2547-1,"")</x:f>
        <x:v>0.10707058396725877</x:v>
      </x:c>
      <x:c r="N2547" s="52" t="n">
        <x:f>IFERROR(J2547/I2547-1,"")</x:f>
        <x:v>0.04122573798884033</x:v>
      </x:c>
      <x:c r="O2547" s="52" t="n">
        <x:f>IFERROR(K2547/J2547-1,"")</x:f>
        <x:v>-0.04896135684402958</x:v>
      </x:c>
      <x:c r="P2547" s="52" t="n">
        <x:f>IFERROR((K2547/G2547)^(1/4)-1,"")</x:f>
        <x:v>0.0674994782433338</x:v>
      </x:c>
      <x:c r="Q2547" s="51" t="n">
        <x:v>50851</x:v>
      </x:c>
      <x:c r="R2547" s="52" t="n">
        <x:f>IFERROR(Q2547/K2547,"")</x:f>
        <x:v>0.06573370165888694</x:v>
      </x:c>
      <x:c r="S2547" s="53" t="n">
        <x:v>19756</x:v>
      </x:c>
      <x:c r="T2547" s="50" t="str">
        <x:v>EDINET_company_history</x:v>
      </x:c>
      <x:c r="U2547" s="50" t="str">
        <x:v>日本マスタートラスト信託銀行株式会社（信託口）</x:v>
      </x:c>
      <x:c r="V2547" s="54" t="n">
        <x:v>0.1518</x:v>
      </x:c>
      <x:c r="W2547" s="50" t="str">
        <x:v>藤井 政志 / 伊佐早 禎則</x:v>
      </x:c>
      <x:c r="X2547" s="50" t="b">
        <x:f>AND(COUNT(L2547:O2547)=4,L2547&gt;='設定'!$B$6,M2547&gt;='設定'!$B$6,N2547&gt;='設定'!$B$6,O2547&gt;='設定'!$B$6)</x:f>
        <x:v>0</x:v>
      </x:c>
      <x:c r="Y2547" s="50" t="b">
        <x:f>AND(COUNT(G2547:K2547)=5,P2547&gt;='設定'!$B$7)</x:f>
        <x:v>0</x:v>
      </x:c>
      <x:c r="Z2547" s="50" t="b">
        <x:f>AND(ISNUMBER(R2547),R2547&gt;='設定'!$B$8)</x:f>
        <x:v>0</x:v>
      </x:c>
      <x:c r="AA2547" s="50" t="b">
        <x:f>AND(ISNUMBER(S2547),S2547&gt;=DATE(YEAR('設定'!$B$10)-'設定'!$B$9,MONTH('設定'!$B$10),DAY('設定'!$B$10)))</x:f>
        <x:v>0</x:v>
      </x:c>
      <x:c r="AB2547" s="55" t="b">
        <x:v>0</x:v>
      </x:c>
      <x:c r="AC2547" s="55" t="b">
        <x:v>0</x:v>
      </x:c>
      <x:c r="AD2547" s="50" t="n">
        <x:f>IF(X2547,1,0)+IF(Z2547,1,0)+IF(AA2547,1,0)+IF(AB2547,1,0)</x:f>
        <x:v>0</x:v>
      </x:c>
      <x:c r="AE2547" s="50" t="n">
        <x:f>IF(Y2547,1,0)+IF(Z2547,1,0)+IF(AA2547,1,0)+IF(AB2547,1,0)</x:f>
        <x:v>0</x:v>
      </x:c>
      <x:c r="AF2547" s="50" t="n">
        <x:f>IF(Y2547,1,0)+IF(Z2547,1,0)+IF(AA2547,1,0)+IF(AC2547,1,0)</x:f>
        <x:v>0</x:v>
      </x:c>
      <x:c r="AG2547" s="53" t="n">
        <x:v>44348</x:v>
      </x:c>
      <x:c r="AH2547" s="50" t="str">
        <x:v>S100W13H</x:v>
      </x:c>
      <x:c r="AI2547" s="50" t="str">
        <x:v>NetSalesSummaryOfBusinessResults</x:v>
      </x:c>
      <x:c r="AJ2547" s="50" t="str">
        <x:v>OperatingIncome</x:v>
      </x:c>
      <x:c r="AK2547" s="53" t="n">
        <x:v>45747</x:v>
      </x:c>
      <x:c r="AL2547" s="50" t="str">
        <x:v>365/365/365/366/365</x:v>
      </x:c>
      <x:c r="AM2547" s="51" t="n">
        <x:v>194635599</x:v>
      </x:c>
      <x:c r="AN2547" s="51" t="n">
        <x:v>5468</x:v>
      </x:c>
      <x:c r="AO2547" s="51" t="n">
        <x:f>IFERROR(AM2547*AN2547,"")</x:f>
        <x:v>1064267455332</x:v>
      </x:c>
      <x:c r="AP2547" s="56" t="n">
        <x:f>IFERROR(AO2547/(K2547*1000000),"")</x:f>
        <x:v>1.3757495308657934</x:v>
      </x:c>
      <x:c r="AQ2547" s="57" t="n">
        <x:v>7644054946.666667</x:v>
      </x:c>
      <x:c r="AR2547" s="52" t="n">
        <x:v>0.3451922706107876</x:v>
      </x:c>
      <x:c r="AS2547" s="52" t="n">
        <x:v>-0.3446466748540135</x:v>
      </x:c>
      <x:c r="AT2547" s="55" t="b">
        <x:v>1</x:v>
      </x:c>
      <x:c r="AU2547" s="50"/>
      <x:c r="AV2547" s="58" t="n">
        <x:v>0.2484944340997317</x:v>
      </x:c>
      <x:c r="AW2547" s="50" t="n">
        <x:v>559</x:v>
      </x:c>
      <x:c r="AX2547" s="50" t="str">
        <x:v>Future Moat</x:v>
      </x:c>
      <x:c r="AY2547" s="50" t="str">
        <x:v>目立つ機械的警告なし（定性確認は別途必要）</x:v>
      </x:c>
      <x:c r="AZ2547" s="59" t="str">
        <x:v>2025-06-24 11:08</x:v>
      </x:c>
      <x:c r="BA2547" s="53" t="n">
        <x:v>19756</x:v>
      </x:c>
      <x:c r="BB2547" s="50"/>
      <x:c r="BC2547" s="50"/>
      <x:c r="BD2547" s="50" t="str">
        <x:v>TOPIX Mid400</x:v>
      </x:c>
    </x:row>
    <x:row r="2548">
      <x:c r="A2548" s="50" t="n">
        <x:v>2547</x:v>
      </x:c>
      <x:c r="B2548" s="50" t="str">
        <x:v>6699</x:v>
      </x:c>
      <x:c r="C2548" s="50" t="str">
        <x:v>6699.T</x:v>
      </x:c>
      <x:c r="D2548" s="50" t="str">
        <x:v>DIAMOND ELECTRIC HOLDINGS Co.,Ltd.</x:v>
      </x:c>
      <x:c r="E2548" s="50" t="str">
        <x:v>Standard Market(Domestic)</x:v>
      </x:c>
      <x:c r="F2548" s="50" t="str">
        <x:v>Electric Appliances</x:v>
      </x:c>
      <x:c r="G2548" s="51" t="n">
        <x:v>70639</x:v>
      </x:c>
      <x:c r="H2548" s="51" t="n">
        <x:v>76271</x:v>
      </x:c>
      <x:c r="I2548" s="51" t="n">
        <x:v>91106</x:v>
      </x:c>
      <x:c r="J2548" s="51" t="n">
        <x:v>93334</x:v>
      </x:c>
      <x:c r="K2548" s="51" t="n">
        <x:v>91724</x:v>
      </x:c>
      <x:c r="L2548" s="52" t="n">
        <x:f>IFERROR(H2548/G2548-1,"")</x:f>
        <x:v>0.07972932799161936</x:v>
      </x:c>
      <x:c r="M2548" s="52" t="n">
        <x:f>IFERROR(I2548/H2548-1,"")</x:f>
        <x:v>0.19450380878708806</x:v>
      </x:c>
      <x:c r="N2548" s="52" t="n">
        <x:f>IFERROR(J2548/I2548-1,"")</x:f>
        <x:v>0.02445503040414465</x:v>
      </x:c>
      <x:c r="O2548" s="52" t="n">
        <x:f>IFERROR(K2548/J2548-1,"")</x:f>
        <x:v>-0.017249876786594398</x:v>
      </x:c>
      <x:c r="P2548" s="52" t="n">
        <x:f>IFERROR((K2548/G2548)^(1/4)-1,"")</x:f>
        <x:v>0.06747966528905258</x:v>
      </x:c>
      <x:c r="Q2548" s="51" t="n">
        <x:v>2270</x:v>
      </x:c>
      <x:c r="R2548" s="52" t="n">
        <x:f>IFERROR(Q2548/K2548,"")</x:f>
        <x:v>0.02474815751602634</x:v>
      </x:c>
      <x:c r="S2548" s="53" t="n">
        <x:v>31352</x:v>
      </x:c>
      <x:c r="T2548" s="50" t="str">
        <x:v>EDINET_company_history</x:v>
      </x:c>
      <x:c r="U2548" s="50" t="str">
        <x:v>株式会社日本カストディ銀行（信託口）</x:v>
      </x:c>
      <x:c r="V2548" s="54" t="n">
        <x:v>0.0866</x:v>
      </x:c>
      <x:c r="W2548" s="50" t="str">
        <x:v>小野 有理</x:v>
      </x:c>
      <x:c r="X2548" s="50" t="b">
        <x:f>AND(COUNT(L2548:O2548)=4,L2548&gt;='設定'!$B$6,M2548&gt;='設定'!$B$6,N2548&gt;='設定'!$B$6,O2548&gt;='設定'!$B$6)</x:f>
        <x:v>0</x:v>
      </x:c>
      <x:c r="Y2548" s="50" t="b">
        <x:f>AND(COUNT(G2548:K2548)=5,P2548&gt;='設定'!$B$7)</x:f>
        <x:v>0</x:v>
      </x:c>
      <x:c r="Z2548" s="50" t="b">
        <x:f>AND(ISNUMBER(R2548),R2548&gt;='設定'!$B$8)</x:f>
        <x:v>0</x:v>
      </x:c>
      <x:c r="AA2548" s="50" t="b">
        <x:f>AND(ISNUMBER(S2548),S2548&gt;=DATE(YEAR('設定'!$B$10)-'設定'!$B$9,MONTH('設定'!$B$10),DAY('設定'!$B$10)))</x:f>
        <x:v>0</x:v>
      </x:c>
      <x:c r="AB2548" s="55" t="b">
        <x:v>0</x:v>
      </x:c>
      <x:c r="AC2548" s="55" t="b">
        <x:v>0</x:v>
      </x:c>
      <x:c r="AD2548" s="50" t="n">
        <x:f>IF(X2548,1,0)+IF(Z2548,1,0)+IF(AA2548,1,0)+IF(AB2548,1,0)</x:f>
        <x:v>0</x:v>
      </x:c>
      <x:c r="AE2548" s="50" t="n">
        <x:f>IF(Y2548,1,0)+IF(Z2548,1,0)+IF(AA2548,1,0)+IF(AB2548,1,0)</x:f>
        <x:v>0</x:v>
      </x:c>
      <x:c r="AF2548" s="50" t="n">
        <x:f>IF(Y2548,1,0)+IF(Z2548,1,0)+IF(AA2548,1,0)+IF(AC2548,1,0)</x:f>
        <x:v>0</x:v>
      </x:c>
      <x:c r="AG2548" s="53" t="n">
        <x:v>44348</x:v>
      </x:c>
      <x:c r="AH2548" s="50" t="str">
        <x:v>S100W7YU</x:v>
      </x:c>
      <x:c r="AI2548" s="50" t="str">
        <x:v>NetSalesSummaryOfBusinessResults</x:v>
      </x:c>
      <x:c r="AJ2548" s="50" t="str">
        <x:v>OperatingIncome</x:v>
      </x:c>
      <x:c r="AK2548" s="53" t="n">
        <x:v>45747</x:v>
      </x:c>
      <x:c r="AL2548" s="50" t="str">
        <x:v>365/365/365/366/365</x:v>
      </x:c>
      <x:c r="AM2548" s="51" t="n">
        <x:v>9127601</x:v>
      </x:c>
      <x:c r="AN2548" s="51" t="n">
        <x:v>472</x:v>
      </x:c>
      <x:c r="AO2548" s="51" t="n">
        <x:f>IFERROR(AM2548*AN2548,"")</x:f>
        <x:v>4308227672</x:v>
      </x:c>
      <x:c r="AP2548" s="56" t="n">
        <x:f>IFERROR(AO2548/(K2548*1000000),"")</x:f>
        <x:v>0.046969470062361</x:v>
      </x:c>
      <x:c r="AQ2548" s="57" t="n">
        <x:v>161612486.66666666</x:v>
      </x:c>
      <x:c r="AR2548" s="52" t="n">
        <x:v>0.4861329347560377</x:v>
      </x:c>
      <x:c r="AS2548" s="52" t="n">
        <x:v>-0.8600360725392333</x:v>
      </x:c>
      <x:c r="AT2548" s="55" t="b">
        <x:v>1</x:v>
      </x:c>
      <x:c r="AU2548" s="50"/>
      <x:c r="AV2548" s="58" t="n">
        <x:v>-0.0759117012149329</x:v>
      </x:c>
      <x:c r="AW2548" s="50" t="n">
        <x:v>2446</x:v>
      </x:c>
      <x:c r="AX2548" s="50" t="str">
        <x:v>Future Moat</x:v>
      </x:c>
      <x:c r="AY2548" s="50" t="str">
        <x:v>ローカル5年最大下落率-60%以下</x:v>
      </x:c>
      <x:c r="AZ2548" s="59" t="str">
        <x:v>2025-06-30 11:00</x:v>
      </x:c>
      <x:c r="BA2548" s="53" t="n">
        <x:v>31352</x:v>
      </x:c>
      <x:c r="BB2548" s="50"/>
      <x:c r="BC2548" s="50"/>
      <x:c r="BD2548" s="50" t="str">
        <x:v>TOPIX Small 2</x:v>
      </x:c>
    </x:row>
    <x:row r="2549">
      <x:c r="A2549" s="50" t="n">
        <x:v>2548</x:v>
      </x:c>
      <x:c r="B2549" s="50" t="str">
        <x:v>6306</x:v>
      </x:c>
      <x:c r="C2549" s="50" t="str">
        <x:v>6306.T</x:v>
      </x:c>
      <x:c r="D2549" s="50" t="str">
        <x:v>NIKKO CO.,LTD.</x:v>
      </x:c>
      <x:c r="E2549" s="50" t="str">
        <x:v>Prime Market (Domestic)</x:v>
      </x:c>
      <x:c r="F2549" s="50" t="str">
        <x:v>Machinery</x:v>
      </x:c>
      <x:c r="G2549" s="51" t="n">
        <x:v>37866</x:v>
      </x:c>
      <x:c r="H2549" s="51" t="n">
        <x:v>38846</x:v>
      </x:c>
      <x:c r="I2549" s="51" t="n">
        <x:v>39665</x:v>
      </x:c>
      <x:c r="J2549" s="51" t="n">
        <x:v>44097</x:v>
      </x:c>
      <x:c r="K2549" s="51" t="n">
        <x:v>49162</x:v>
      </x:c>
      <x:c r="L2549" s="52" t="n">
        <x:f>IFERROR(H2549/G2549-1,"")</x:f>
        <x:v>0.025880737336924975</x:v>
      </x:c>
      <x:c r="M2549" s="52" t="n">
        <x:f>IFERROR(I2549/H2549-1,"")</x:f>
        <x:v>0.021083251814858706</x:v>
      </x:c>
      <x:c r="N2549" s="52" t="n">
        <x:f>IFERROR(J2549/I2549-1,"")</x:f>
        <x:v>0.1117357872179503</x:v>
      </x:c>
      <x:c r="O2549" s="52" t="n">
        <x:f>IFERROR(K2549/J2549-1,"")</x:f>
        <x:v>0.11486042134385555</x:v>
      </x:c>
      <x:c r="P2549" s="52" t="n">
        <x:f>IFERROR((K2549/G2549)^(1/4)-1,"")</x:f>
        <x:v>0.06744382189957876</x:v>
      </x:c>
      <x:c r="Q2549" s="51" t="n">
        <x:v>2766</x:v>
      </x:c>
      <x:c r="R2549" s="52" t="n">
        <x:f>IFERROR(Q2549/K2549,"")</x:f>
        <x:v>0.05626296733249257</x:v>
      </x:c>
      <x:c r="S2549" s="53" t="n">
        <x:v>18019</x:v>
      </x:c>
      <x:c r="T2549" s="50" t="str">
        <x:v>EDINET_company_history</x:v>
      </x:c>
      <x:c r="U2549" s="50" t="str">
        <x:v>日本マスタートラスト信託銀行株式会社（信託口）</x:v>
      </x:c>
      <x:c r="V2549" s="54" t="n">
        <x:v>0.1066</x:v>
      </x:c>
      <x:c r="W2549" s="50" t="str">
        <x:v>辻 勝 / 中山 知巳 / 川上 晃一</x:v>
      </x:c>
      <x:c r="X2549" s="50" t="b">
        <x:f>AND(COUNT(L2549:O2549)=4,L2549&gt;='設定'!$B$6,M2549&gt;='設定'!$B$6,N2549&gt;='設定'!$B$6,O2549&gt;='設定'!$B$6)</x:f>
        <x:v>0</x:v>
      </x:c>
      <x:c r="Y2549" s="50" t="b">
        <x:f>AND(COUNT(G2549:K2549)=5,P2549&gt;='設定'!$B$7)</x:f>
        <x:v>0</x:v>
      </x:c>
      <x:c r="Z2549" s="50" t="b">
        <x:f>AND(ISNUMBER(R2549),R2549&gt;='設定'!$B$8)</x:f>
        <x:v>0</x:v>
      </x:c>
      <x:c r="AA2549" s="50" t="b">
        <x:f>AND(ISNUMBER(S2549),S2549&gt;=DATE(YEAR('設定'!$B$10)-'設定'!$B$9,MONTH('設定'!$B$10),DAY('設定'!$B$10)))</x:f>
        <x:v>0</x:v>
      </x:c>
      <x:c r="AB2549" s="55" t="b">
        <x:v>0</x:v>
      </x:c>
      <x:c r="AC2549" s="55" t="b">
        <x:v>0</x:v>
      </x:c>
      <x:c r="AD2549" s="50" t="n">
        <x:f>IF(X2549,1,0)+IF(Z2549,1,0)+IF(AA2549,1,0)+IF(AB2549,1,0)</x:f>
        <x:v>0</x:v>
      </x:c>
      <x:c r="AE2549" s="50" t="n">
        <x:f>IF(Y2549,1,0)+IF(Z2549,1,0)+IF(AA2549,1,0)+IF(AB2549,1,0)</x:f>
        <x:v>0</x:v>
      </x:c>
      <x:c r="AF2549" s="50" t="n">
        <x:f>IF(Y2549,1,0)+IF(Z2549,1,0)+IF(AA2549,1,0)+IF(AC2549,1,0)</x:f>
        <x:v>0</x:v>
      </x:c>
      <x:c r="AG2549" s="53" t="n">
        <x:v>44348</x:v>
      </x:c>
      <x:c r="AH2549" s="50" t="str">
        <x:v>S100W1KG</x:v>
      </x:c>
      <x:c r="AI2549" s="50" t="str">
        <x:v>NetSalesSummaryOfBusinessResults</x:v>
      </x:c>
      <x:c r="AJ2549" s="50" t="str">
        <x:v>OperatingIncome</x:v>
      </x:c>
      <x:c r="AK2549" s="53" t="n">
        <x:v>45747</x:v>
      </x:c>
      <x:c r="AL2549" s="50" t="str">
        <x:v>365/365/365/366/365</x:v>
      </x:c>
      <x:c r="AM2549" s="51" t="n">
        <x:v>38487800</x:v>
      </x:c>
      <x:c r="AN2549" s="51" t="n">
        <x:v>844</x:v>
      </x:c>
      <x:c r="AO2549" s="51" t="n">
        <x:f>IFERROR(AM2549*AN2549,"")</x:f>
        <x:v>32483703200</x:v>
      </x:c>
      <x:c r="AP2549" s="56" t="n">
        <x:f>IFERROR(AO2549/(K2549*1000000),"")</x:f>
        <x:v>0.660748203897319</x:v>
      </x:c>
      <x:c r="AQ2549" s="57" t="n">
        <x:v>68182170</x:v>
      </x:c>
      <x:c r="AR2549" s="52" t="n">
        <x:v>0.1620401218389522</x:v>
      </x:c>
      <x:c r="AS2549" s="52" t="n">
        <x:v>-0.2079199764675907</x:v>
      </x:c>
      <x:c r="AT2549" s="55" t="b">
        <x:v>1</x:v>
      </x:c>
      <x:c r="AU2549" s="50"/>
      <x:c r="AV2549" s="58" t="n">
        <x:v>0.4511856831587625</x:v>
      </x:c>
      <x:c r="AW2549" s="50" t="n">
        <x:v>134</x:v>
      </x:c>
      <x:c r="AX2549" s="50" t="str">
        <x:v>Future Moat</x:v>
      </x:c>
      <x:c r="AY2549" s="50" t="str">
        <x:v>目立つ機械的警告なし（定性確認は別途必要）</x:v>
      </x:c>
      <x:c r="AZ2549" s="59" t="str">
        <x:v>2025-06-24 15:33</x:v>
      </x:c>
      <x:c r="BA2549" s="53" t="n">
        <x:v>18019</x:v>
      </x:c>
      <x:c r="BB2549" s="50"/>
      <x:c r="BC2549" s="50"/>
      <x:c r="BD2549" s="50" t="str">
        <x:v>TOPIX Small 2</x:v>
      </x:c>
    </x:row>
    <x:row r="2550">
      <x:c r="A2550" s="50" t="n">
        <x:v>2549</x:v>
      </x:c>
      <x:c r="B2550" s="50" t="str">
        <x:v>7280</x:v>
      </x:c>
      <x:c r="C2550" s="50" t="str">
        <x:v>7280.T</x:v>
      </x:c>
      <x:c r="D2550" s="50" t="str">
        <x:v>MITSUBA Corporation</x:v>
      </x:c>
      <x:c r="E2550" s="50" t="str">
        <x:v>Prime Market (Domestic)</x:v>
      </x:c>
      <x:c r="F2550" s="50" t="str">
        <x:v>Electric Appliances</x:v>
      </x:c>
      <x:c r="G2550" s="51" t="n">
        <x:v>269202</x:v>
      </x:c>
      <x:c r="H2550" s="51" t="n">
        <x:v>286482</x:v>
      </x:c>
      <x:c r="I2550" s="51" t="n">
        <x:v>319500</x:v>
      </x:c>
      <x:c r="J2550" s="51" t="n">
        <x:v>344154</x:v>
      </x:c>
      <x:c r="K2550" s="51" t="n">
        <x:v>349353</x:v>
      </x:c>
      <x:c r="L2550" s="52" t="n">
        <x:f>IFERROR(H2550/G2550-1,"")</x:f>
        <x:v>0.06418971627253889</x:v>
      </x:c>
      <x:c r="M2550" s="52" t="n">
        <x:f>IFERROR(I2550/H2550-1,"")</x:f>
        <x:v>0.11525331434435682</x:v>
      </x:c>
      <x:c r="N2550" s="52" t="n">
        <x:f>IFERROR(J2550/I2550-1,"")</x:f>
        <x:v>0.07716431924882627</x:v>
      </x:c>
      <x:c r="O2550" s="52" t="n">
        <x:f>IFERROR(K2550/J2550-1,"")</x:f>
        <x:v>0.015106609250509884</x:v>
      </x:c>
      <x:c r="P2550" s="52" t="n">
        <x:f>IFERROR((K2550/G2550)^(1/4)-1,"")</x:f>
        <x:v>0.06732467237180151</x:v>
      </x:c>
      <x:c r="Q2550" s="51" t="n">
        <x:v>20930</x:v>
      </x:c>
      <x:c r="R2550" s="52" t="n">
        <x:f>IFERROR(Q2550/K2550,"")</x:f>
        <x:v>0.05991074929941921</x:v>
      </x:c>
      <x:c r="S2550" s="53" t="n">
        <x:v>32174</x:v>
      </x:c>
      <x:c r="T2550" s="50" t="str">
        <x:v>EDINET_company_history</x:v>
      </x:c>
      <x:c r="U2550" s="50" t="str">
        <x:v>日本マスタートラスト信託銀行㈱(信託口)</x:v>
      </x:c>
      <x:c r="V2550" s="54" t="n">
        <x:v>0.0948</x:v>
      </x:c>
      <x:c r="W2550" s="50" t="str">
        <x:v>日 野 貞 実 / 武 信 幸</x:v>
      </x:c>
      <x:c r="X2550" s="50" t="b">
        <x:f>AND(COUNT(L2550:O2550)=4,L2550&gt;='設定'!$B$6,M2550&gt;='設定'!$B$6,N2550&gt;='設定'!$B$6,O2550&gt;='設定'!$B$6)</x:f>
        <x:v>0</x:v>
      </x:c>
      <x:c r="Y2550" s="50" t="b">
        <x:f>AND(COUNT(G2550:K2550)=5,P2550&gt;='設定'!$B$7)</x:f>
        <x:v>0</x:v>
      </x:c>
      <x:c r="Z2550" s="50" t="b">
        <x:f>AND(ISNUMBER(R2550),R2550&gt;='設定'!$B$8)</x:f>
        <x:v>0</x:v>
      </x:c>
      <x:c r="AA2550" s="50" t="b">
        <x:f>AND(ISNUMBER(S2550),S2550&gt;=DATE(YEAR('設定'!$B$10)-'設定'!$B$9,MONTH('設定'!$B$10),DAY('設定'!$B$10)))</x:f>
        <x:v>0</x:v>
      </x:c>
      <x:c r="AB2550" s="55" t="b">
        <x:v>0</x:v>
      </x:c>
      <x:c r="AC2550" s="55" t="b">
        <x:v>0</x:v>
      </x:c>
      <x:c r="AD2550" s="50" t="n">
        <x:f>IF(X2550,1,0)+IF(Z2550,1,0)+IF(AA2550,1,0)+IF(AB2550,1,0)</x:f>
        <x:v>0</x:v>
      </x:c>
      <x:c r="AE2550" s="50" t="n">
        <x:f>IF(Y2550,1,0)+IF(Z2550,1,0)+IF(AA2550,1,0)+IF(AB2550,1,0)</x:f>
        <x:v>0</x:v>
      </x:c>
      <x:c r="AF2550" s="50" t="n">
        <x:f>IF(Y2550,1,0)+IF(Z2550,1,0)+IF(AA2550,1,0)+IF(AC2550,1,0)</x:f>
        <x:v>0</x:v>
      </x:c>
      <x:c r="AG2550" s="53" t="n">
        <x:v>44348</x:v>
      </x:c>
      <x:c r="AH2550" s="50" t="str">
        <x:v>S100VZWJ</x:v>
      </x:c>
      <x:c r="AI2550" s="50" t="str">
        <x:v>NetSalesSummaryOfBusinessResults</x:v>
      </x:c>
      <x:c r="AJ2550" s="50" t="str">
        <x:v>OperatingIncome</x:v>
      </x:c>
      <x:c r="AK2550" s="53" t="n">
        <x:v>45747</x:v>
      </x:c>
      <x:c r="AL2550" s="50" t="str">
        <x:v>365/365/365/366/365</x:v>
      </x:c>
      <x:c r="AM2550" s="51" t="n">
        <x:v>44755609</x:v>
      </x:c>
      <x:c r="AN2550" s="51" t="n">
        <x:v>1256</x:v>
      </x:c>
      <x:c r="AO2550" s="51" t="n">
        <x:f>IFERROR(AM2550*AN2550,"")</x:f>
        <x:v>56213044904</x:v>
      </x:c>
      <x:c r="AP2550" s="56" t="n">
        <x:f>IFERROR(AO2550/(K2550*1000000),"")</x:f>
        <x:v>0.16090614623031718</x:v>
      </x:c>
      <x:c r="AQ2550" s="57" t="n">
        <x:v>401115181.6666667</x:v>
      </x:c>
      <x:c r="AR2550" s="52" t="n">
        <x:v>0.4835957925825941</x:v>
      </x:c>
      <x:c r="AS2550" s="52" t="n">
        <x:v>-0.6736401920624551</x:v>
      </x:c>
      <x:c r="AT2550" s="55" t="b">
        <x:v>1</x:v>
      </x:c>
      <x:c r="AU2550" s="50"/>
      <x:c r="AV2550" s="58" t="n">
        <x:v>0.2186221484391647</x:v>
      </x:c>
      <x:c r="AW2550" s="50" t="n">
        <x:v>636</x:v>
      </x:c>
      <x:c r="AX2550" s="50" t="str">
        <x:v>Future Moat</x:v>
      </x:c>
      <x:c r="AY2550" s="50" t="str">
        <x:v>ローカル5年最大下落率-60%以下</x:v>
      </x:c>
      <x:c r="AZ2550" s="59" t="str">
        <x:v>2025-06-25 14:00</x:v>
      </x:c>
      <x:c r="BA2550" s="53" t="n">
        <x:v>32174</x:v>
      </x:c>
      <x:c r="BB2550" s="50"/>
      <x:c r="BC2550" s="50"/>
      <x:c r="BD2550" s="50" t="str">
        <x:v>TOPIX Small 1</x:v>
      </x:c>
    </x:row>
    <x:row r="2551">
      <x:c r="A2551" s="50" t="n">
        <x:v>2550</x:v>
      </x:c>
      <x:c r="B2551" s="50" t="str">
        <x:v>7864</x:v>
      </x:c>
      <x:c r="C2551" s="50" t="str">
        <x:v>7864.T</x:v>
      </x:c>
      <x:c r="D2551" s="50" t="str">
        <x:v>FUJI SEAL INTERNATIONAL,INC.</x:v>
      </x:c>
      <x:c r="E2551" s="50" t="str">
        <x:v>Prime Market (Domestic)</x:v>
      </x:c>
      <x:c r="F2551" s="50" t="str">
        <x:v>Other Products</x:v>
      </x:c>
      <x:c r="G2551" s="51" t="n">
        <x:v>163635</x:v>
      </x:c>
      <x:c r="H2551" s="51" t="n">
        <x:v>170321</x:v>
      </x:c>
      <x:c r="I2551" s="51" t="n">
        <x:v>184035</x:v>
      </x:c>
      <x:c r="J2551" s="51" t="n">
        <x:v>196624</x:v>
      </x:c>
      <x:c r="K2551" s="51" t="n">
        <x:v>212345</x:v>
      </x:c>
      <x:c r="L2551" s="52" t="n">
        <x:f>IFERROR(H2551/G2551-1,"")</x:f>
        <x:v>0.040859229382467</x:v>
      </x:c>
      <x:c r="M2551" s="52" t="n">
        <x:f>IFERROR(I2551/H2551-1,"")</x:f>
        <x:v>0.08051855026684906</x:v>
      </x:c>
      <x:c r="N2551" s="52" t="n">
        <x:f>IFERROR(J2551/I2551-1,"")</x:f>
        <x:v>0.06840546635150924</x:v>
      </x:c>
      <x:c r="O2551" s="52" t="n">
        <x:f>IFERROR(K2551/J2551-1,"")</x:f>
        <x:v>0.07995463422573024</x:v>
      </x:c>
      <x:c r="P2551" s="52" t="n">
        <x:f>IFERROR((K2551/G2551)^(1/4)-1,"")</x:f>
        <x:v>0.06731216541638485</x:v>
      </x:c>
      <x:c r="Q2551" s="51" t="n">
        <x:v>18844</x:v>
      </x:c>
      <x:c r="R2551" s="52" t="n">
        <x:f>IFERROR(Q2551/K2551,"")</x:f>
        <x:v>0.08874237679248392</x:v>
      </x:c>
      <x:c r="S2551" s="53" t="n">
        <x:v>37956</x:v>
      </x:c>
      <x:c r="T2551" s="50" t="str">
        <x:v>EDINET_company_history</x:v>
      </x:c>
      <x:c r="U2551" s="50" t="str">
        <x:v>株式会社創包</x:v>
      </x:c>
      <x:c r="V2551" s="54" t="n">
        <x:v>0.144</x:v>
      </x:c>
      <x:c r="W2551" s="50"/>
      <x:c r="X2551" s="50" t="b">
        <x:f>AND(COUNT(L2551:O2551)=4,L2551&gt;='設定'!$B$6,M2551&gt;='設定'!$B$6,N2551&gt;='設定'!$B$6,O2551&gt;='設定'!$B$6)</x:f>
        <x:v>0</x:v>
      </x:c>
      <x:c r="Y2551" s="50" t="b">
        <x:f>AND(COUNT(G2551:K2551)=5,P2551&gt;='設定'!$B$7)</x:f>
        <x:v>0</x:v>
      </x:c>
      <x:c r="Z2551" s="50" t="b">
        <x:f>AND(ISNUMBER(R2551),R2551&gt;='設定'!$B$8)</x:f>
        <x:v>0</x:v>
      </x:c>
      <x:c r="AA2551" s="50" t="b">
        <x:f>AND(ISNUMBER(S2551),S2551&gt;=DATE(YEAR('設定'!$B$10)-'設定'!$B$9,MONTH('設定'!$B$10),DAY('設定'!$B$10)))</x:f>
        <x:v>0</x:v>
      </x:c>
      <x:c r="AB2551" s="55" t="b">
        <x:v>0</x:v>
      </x:c>
      <x:c r="AC2551" s="55" t="b">
        <x:v>0</x:v>
      </x:c>
      <x:c r="AD2551" s="50" t="n">
        <x:f>IF(X2551,1,0)+IF(Z2551,1,0)+IF(AA2551,1,0)+IF(AB2551,1,0)</x:f>
        <x:v>0</x:v>
      </x:c>
      <x:c r="AE2551" s="50" t="n">
        <x:f>IF(Y2551,1,0)+IF(Z2551,1,0)+IF(AA2551,1,0)+IF(AB2551,1,0)</x:f>
        <x:v>0</x:v>
      </x:c>
      <x:c r="AF2551" s="50" t="n">
        <x:f>IF(Y2551,1,0)+IF(Z2551,1,0)+IF(AA2551,1,0)+IF(AC2551,1,0)</x:f>
        <x:v>0</x:v>
      </x:c>
      <x:c r="AG2551" s="53" t="n">
        <x:v>44348</x:v>
      </x:c>
      <x:c r="AH2551" s="50" t="str">
        <x:v>S100W1PG</x:v>
      </x:c>
      <x:c r="AI2551" s="50" t="str">
        <x:v>NetSalesSummaryOfBusinessResults</x:v>
      </x:c>
      <x:c r="AJ2551" s="50" t="str">
        <x:v>OperatingIncome</x:v>
      </x:c>
      <x:c r="AK2551" s="53" t="n">
        <x:v>45747</x:v>
      </x:c>
      <x:c r="AL2551" s="50" t="str">
        <x:v>365/365/365/366/365</x:v>
      </x:c>
      <x:c r="AM2551" s="51" t="n">
        <x:v>54086556</x:v>
      </x:c>
      <x:c r="AN2551" s="51" t="n">
        <x:v>2621</x:v>
      </x:c>
      <x:c r="AO2551" s="51" t="n">
        <x:f>IFERROR(AM2551*AN2551,"")</x:f>
        <x:v>141760863276</x:v>
      </x:c>
      <x:c r="AP2551" s="56" t="n">
        <x:f>IFERROR(AO2551/(K2551*1000000),"")</x:f>
        <x:v>0.6675968978596153</x:v>
      </x:c>
      <x:c r="AQ2551" s="57" t="n">
        <x:v>597209216.6666666</x:v>
      </x:c>
      <x:c r="AR2551" s="52" t="n">
        <x:v>0.2799380576260095</x:v>
      </x:c>
      <x:c r="AS2551" s="52" t="n">
        <x:v>-0.464224263422954</x:v>
      </x:c>
      <x:c r="AT2551" s="55" t="b">
        <x:v>1</x:v>
      </x:c>
      <x:c r="AU2551" s="50"/>
      <x:c r="AV2551" s="58" t="n">
        <x:v>-0.0651467193950739</x:v>
      </x:c>
      <x:c r="AW2551" s="50" t="n">
        <x:v>2377</x:v>
      </x:c>
      <x:c r="AX2551" s="50" t="str">
        <x:v>Core Moat</x:v>
      </x:c>
      <x:c r="AY2551" s="50" t="str">
        <x:v>目立つ機械的警告なし（定性確認は別途必要）</x:v>
      </x:c>
      <x:c r="AZ2551" s="59" t="str">
        <x:v>2025-06-23 10:34</x:v>
      </x:c>
      <x:c r="BA2551" s="53" t="n">
        <x:v>37956</x:v>
      </x:c>
      <x:c r="BB2551" s="50"/>
      <x:c r="BC2551" s="50"/>
      <x:c r="BD2551" s="50" t="str">
        <x:v>TOPIX Small 1</x:v>
      </x:c>
    </x:row>
    <x:row r="2552">
      <x:c r="A2552" s="50" t="n">
        <x:v>2551</x:v>
      </x:c>
      <x:c r="B2552" s="50" t="str">
        <x:v>8154</x:v>
      </x:c>
      <x:c r="C2552" s="50" t="str">
        <x:v>8154.T</x:v>
      </x:c>
      <x:c r="D2552" s="50" t="str">
        <x:v>KAGA ELECTRONICS CO.,LTD.</x:v>
      </x:c>
      <x:c r="E2552" s="50" t="str">
        <x:v>Prime Market (Domestic)</x:v>
      </x:c>
      <x:c r="F2552" s="50" t="str">
        <x:v>Wholesale Trade</x:v>
      </x:c>
      <x:c r="G2552" s="51" t="n">
        <x:v>422365</x:v>
      </x:c>
      <x:c r="H2552" s="51" t="n">
        <x:v>495827</x:v>
      </x:c>
      <x:c r="I2552" s="51" t="n">
        <x:v>608064</x:v>
      </x:c>
      <x:c r="J2552" s="51" t="n">
        <x:v>542697</x:v>
      </x:c>
      <x:c r="K2552" s="51" t="n">
        <x:v>547779</x:v>
      </x:c>
      <x:c r="L2552" s="52" t="n">
        <x:f>IFERROR(H2552/G2552-1,"")</x:f>
        <x:v>0.17393013152131442</x:v>
      </x:c>
      <x:c r="M2552" s="52" t="n">
        <x:f>IFERROR(I2552/H2552-1,"")</x:f>
        <x:v>0.22636322749668736</x:v>
      </x:c>
      <x:c r="N2552" s="52" t="n">
        <x:f>IFERROR(J2552/I2552-1,"")</x:f>
        <x:v>-0.1075001973476476</x:v>
      </x:c>
      <x:c r="O2552" s="52" t="n">
        <x:f>IFERROR(K2552/J2552-1,"")</x:f>
        <x:v>0.009364341428089729</x:v>
      </x:c>
      <x:c r="P2552" s="52" t="n">
        <x:f>IFERROR((K2552/G2552)^(1/4)-1,"")</x:f>
        <x:v>0.06715957179018428</x:v>
      </x:c>
      <x:c r="Q2552" s="51" t="n">
        <x:v>23601</x:v>
      </x:c>
      <x:c r="R2552" s="52" t="n">
        <x:f>IFERROR(Q2552/K2552,"")</x:f>
        <x:v>0.043084893725389255</x:v>
      </x:c>
      <x:c r="S2552" s="53" t="n">
        <x:v>31747</x:v>
      </x:c>
      <x:c r="T2552" s="50" t="str">
        <x:v>EDINET_company_history</x:v>
      </x:c>
      <x:c r="U2552" s="50" t="str">
        <x:v>日本マスタートラスト信託銀行株式会社（信託口）</x:v>
      </x:c>
      <x:c r="V2552" s="54" t="n">
        <x:v>0.1163</x:v>
      </x:c>
      <x:c r="W2552" s="50" t="str">
        <x:v>塚本 勲 / 門 良一</x:v>
      </x:c>
      <x:c r="X2552" s="50" t="b">
        <x:f>AND(COUNT(L2552:O2552)=4,L2552&gt;='設定'!$B$6,M2552&gt;='設定'!$B$6,N2552&gt;='設定'!$B$6,O2552&gt;='設定'!$B$6)</x:f>
        <x:v>0</x:v>
      </x:c>
      <x:c r="Y2552" s="50" t="b">
        <x:f>AND(COUNT(G2552:K2552)=5,P2552&gt;='設定'!$B$7)</x:f>
        <x:v>0</x:v>
      </x:c>
      <x:c r="Z2552" s="50" t="b">
        <x:f>AND(ISNUMBER(R2552),R2552&gt;='設定'!$B$8)</x:f>
        <x:v>0</x:v>
      </x:c>
      <x:c r="AA2552" s="50" t="b">
        <x:f>AND(ISNUMBER(S2552),S2552&gt;=DATE(YEAR('設定'!$B$10)-'設定'!$B$9,MONTH('設定'!$B$10),DAY('設定'!$B$10)))</x:f>
        <x:v>0</x:v>
      </x:c>
      <x:c r="AB2552" s="55" t="b">
        <x:v>0</x:v>
      </x:c>
      <x:c r="AC2552" s="55" t="b">
        <x:v>0</x:v>
      </x:c>
      <x:c r="AD2552" s="50" t="n">
        <x:f>IF(X2552,1,0)+IF(Z2552,1,0)+IF(AA2552,1,0)+IF(AB2552,1,0)</x:f>
        <x:v>0</x:v>
      </x:c>
      <x:c r="AE2552" s="50" t="n">
        <x:f>IF(Y2552,1,0)+IF(Z2552,1,0)+IF(AA2552,1,0)+IF(AB2552,1,0)</x:f>
        <x:v>0</x:v>
      </x:c>
      <x:c r="AF2552" s="50" t="n">
        <x:f>IF(Y2552,1,0)+IF(Z2552,1,0)+IF(AA2552,1,0)+IF(AC2552,1,0)</x:f>
        <x:v>0</x:v>
      </x:c>
      <x:c r="AG2552" s="53" t="n">
        <x:v>44348</x:v>
      </x:c>
      <x:c r="AH2552" s="50" t="str">
        <x:v>S100W7GR</x:v>
      </x:c>
      <x:c r="AI2552" s="50" t="str">
        <x:v>NetSalesSummaryOfBusinessResults</x:v>
      </x:c>
      <x:c r="AJ2552" s="50" t="str">
        <x:v>OperatingIncome</x:v>
      </x:c>
      <x:c r="AK2552" s="53" t="n">
        <x:v>45747</x:v>
      </x:c>
      <x:c r="AL2552" s="50" t="str">
        <x:v>365/365/365/366/365</x:v>
      </x:c>
      <x:c r="AM2552" s="51" t="n">
        <x:v>52540836</x:v>
      </x:c>
      <x:c r="AN2552" s="51" t="n">
        <x:v>4625</x:v>
      </x:c>
      <x:c r="AO2552" s="51" t="n">
        <x:f>IFERROR(AM2552*AN2552,"")</x:f>
        <x:v>243001366500</x:v>
      </x:c>
      <x:c r="AP2552" s="56" t="n">
        <x:f>IFERROR(AO2552/(K2552*1000000),"")</x:f>
        <x:v>0.44361205248832103</x:v>
      </x:c>
      <x:c r="AQ2552" s="57" t="n">
        <x:v>617870541.6666666</x:v>
      </x:c>
      <x:c r="AR2552" s="52" t="n">
        <x:v>0.3075296633585584</x:v>
      </x:c>
      <x:c r="AS2552" s="52" t="n">
        <x:v>-0.385138548143341</x:v>
      </x:c>
      <x:c r="AT2552" s="55" t="b">
        <x:v>1</x:v>
      </x:c>
      <x:c r="AU2552" s="50"/>
      <x:c r="AV2552" s="58" t="n">
        <x:v>0.0848502661513739</x:v>
      </x:c>
      <x:c r="AW2552" s="50" t="n">
        <x:v>1322</x:v>
      </x:c>
      <x:c r="AX2552" s="50" t="str">
        <x:v>Core Moat</x:v>
      </x:c>
      <x:c r="AY2552" s="50" t="str">
        <x:v>目立つ機械的警告なし（定性確認は別途必要）</x:v>
      </x:c>
      <x:c r="AZ2552" s="59" t="str">
        <x:v>2025-06-26 15:17</x:v>
      </x:c>
      <x:c r="BA2552" s="53" t="n">
        <x:v>31747</x:v>
      </x:c>
      <x:c r="BB2552" s="50"/>
      <x:c r="BC2552" s="50"/>
      <x:c r="BD2552" s="50" t="str">
        <x:v>TOPIX Small 1</x:v>
      </x:c>
    </x:row>
    <x:row r="2553">
      <x:c r="A2553" s="50" t="n">
        <x:v>2552</x:v>
      </x:c>
      <x:c r="B2553" s="50" t="str">
        <x:v>6197</x:v>
      </x:c>
      <x:c r="C2553" s="50" t="str">
        <x:v>6197.T</x:v>
      </x:c>
      <x:c r="D2553" s="50" t="str">
        <x:v>Solasto Corporation</x:v>
      </x:c>
      <x:c r="E2553" s="50" t="str">
        <x:v>Prime Market (Domestic)</x:v>
      </x:c>
      <x:c r="F2553" s="50" t="str">
        <x:v>Services</x:v>
      </x:c>
      <x:c r="G2553" s="51" t="n">
        <x:v>106182</x:v>
      </x:c>
      <x:c r="H2553" s="51" t="n">
        <x:v>117239</x:v>
      </x:c>
      <x:c r="I2553" s="51" t="n">
        <x:v>131088</x:v>
      </x:c>
      <x:c r="J2553" s="51" t="n">
        <x:v>135139</x:v>
      </x:c>
      <x:c r="K2553" s="51" t="n">
        <x:v>137435</x:v>
      </x:c>
      <x:c r="L2553" s="52" t="n">
        <x:f>IFERROR(H2553/G2553-1,"")</x:f>
        <x:v>0.10413252717033017</x:v>
      </x:c>
      <x:c r="M2553" s="52" t="n">
        <x:f>IFERROR(I2553/H2553-1,"")</x:f>
        <x:v>0.11812622079683388</x:v>
      </x:c>
      <x:c r="N2553" s="52" t="n">
        <x:f>IFERROR(J2553/I2553-1,"")</x:f>
        <x:v>0.030902904918833185</x:v>
      </x:c>
      <x:c r="O2553" s="52" t="n">
        <x:f>IFERROR(K2553/J2553-1,"")</x:f>
        <x:v>0.01698991408845707</x:v>
      </x:c>
      <x:c r="P2553" s="52" t="n">
        <x:f>IFERROR((K2553/G2553)^(1/4)-1,"")</x:f>
        <x:v>0.0666246383202127</x:v>
      </x:c>
      <x:c r="Q2553" s="51" t="n">
        <x:v>7017</x:v>
      </x:c>
      <x:c r="R2553" s="52" t="n">
        <x:f>IFERROR(Q2553/K2553,"")</x:f>
        <x:v>0.05105686324444283</x:v>
      </x:c>
      <x:c r="S2553" s="53" t="n">
        <x:v>37591</x:v>
      </x:c>
      <x:c r="T2553" s="50" t="str">
        <x:v>EDINET_company_history</x:v>
      </x:c>
      <x:c r="U2553" s="50" t="str">
        <x:v>大東建託株式会社</x:v>
      </x:c>
      <x:c r="V2553" s="54" t="n">
        <x:v>0.3447</x:v>
      </x:c>
      <x:c r="W2553" s="50" t="str">
        <x:v>野田 亨</x:v>
      </x:c>
      <x:c r="X2553" s="50" t="b">
        <x:f>AND(COUNT(L2553:O2553)=4,L2553&gt;='設定'!$B$6,M2553&gt;='設定'!$B$6,N2553&gt;='設定'!$B$6,O2553&gt;='設定'!$B$6)</x:f>
        <x:v>0</x:v>
      </x:c>
      <x:c r="Y2553" s="50" t="b">
        <x:f>AND(COUNT(G2553:K2553)=5,P2553&gt;='設定'!$B$7)</x:f>
        <x:v>0</x:v>
      </x:c>
      <x:c r="Z2553" s="50" t="b">
        <x:f>AND(ISNUMBER(R2553),R2553&gt;='設定'!$B$8)</x:f>
        <x:v>0</x:v>
      </x:c>
      <x:c r="AA2553" s="50" t="b">
        <x:f>AND(ISNUMBER(S2553),S2553&gt;=DATE(YEAR('設定'!$B$10)-'設定'!$B$9,MONTH('設定'!$B$10),DAY('設定'!$B$10)))</x:f>
        <x:v>0</x:v>
      </x:c>
      <x:c r="AB2553" s="55" t="b">
        <x:v>0</x:v>
      </x:c>
      <x:c r="AC2553" s="55" t="b">
        <x:v>0</x:v>
      </x:c>
      <x:c r="AD2553" s="50" t="n">
        <x:f>IF(X2553,1,0)+IF(Z2553,1,0)+IF(AA2553,1,0)+IF(AB2553,1,0)</x:f>
        <x:v>0</x:v>
      </x:c>
      <x:c r="AE2553" s="50" t="n">
        <x:f>IF(Y2553,1,0)+IF(Z2553,1,0)+IF(AA2553,1,0)+IF(AB2553,1,0)</x:f>
        <x:v>0</x:v>
      </x:c>
      <x:c r="AF2553" s="50" t="n">
        <x:f>IF(Y2553,1,0)+IF(Z2553,1,0)+IF(AA2553,1,0)+IF(AC2553,1,0)</x:f>
        <x:v>0</x:v>
      </x:c>
      <x:c r="AG2553" s="53" t="n">
        <x:v>44348</x:v>
      </x:c>
      <x:c r="AH2553" s="50" t="str">
        <x:v>S100W2MF</x:v>
      </x:c>
      <x:c r="AI2553" s="50" t="str">
        <x:v>NetSalesSummaryOfBusinessResults</x:v>
      </x:c>
      <x:c r="AJ2553" s="50" t="str">
        <x:v>OperatingIncome</x:v>
      </x:c>
      <x:c r="AK2553" s="53" t="n">
        <x:v>45747</x:v>
      </x:c>
      <x:c r="AL2553" s="50" t="str">
        <x:v>365/365/365/366/365</x:v>
      </x:c>
      <x:c r="AM2553" s="51" t="n">
        <x:v>92259193</x:v>
      </x:c>
      <x:c r="AN2553" s="51" t="n">
        <x:v>1108</x:v>
      </x:c>
      <x:c r="AO2553" s="51" t="n">
        <x:f>IFERROR(AM2553*AN2553,"")</x:f>
        <x:v>102223185844</x:v>
      </x:c>
      <x:c r="AP2553" s="56" t="n">
        <x:f>IFERROR(AO2553/(K2553*1000000),"")</x:f>
        <x:v>0.7437929628115109</x:v>
      </x:c>
      <x:c r="AQ2553" s="57" t="n">
        <x:v>1364233406.6666667</x:v>
      </x:c>
      <x:c r="AR2553" s="52" t="n">
        <x:v>0.330293759920796</x:v>
      </x:c>
      <x:c r="AS2553" s="52" t="n">
        <x:v>-0.7174688415906177</x:v>
      </x:c>
      <x:c r="AT2553" s="55" t="b">
        <x:v>1</x:v>
      </x:c>
      <x:c r="AU2553" s="50"/>
      <x:c r="AV2553" s="58" t="n">
        <x:v>0.1873801369576371</x:v>
      </x:c>
      <x:c r="AW2553" s="50" t="n">
        <x:v>766</x:v>
      </x:c>
      <x:c r="AX2553" s="50" t="str">
        <x:v>Future Moat</x:v>
      </x:c>
      <x:c r="AY2553" s="50" t="str">
        <x:v>ローカル5年最大下落率-60%以下</x:v>
      </x:c>
      <x:c r="AZ2553" s="59" t="str">
        <x:v>2025-06-24 11:35</x:v>
      </x:c>
      <x:c r="BA2553" s="53" t="n">
        <x:v>37591</x:v>
      </x:c>
      <x:c r="BB2553" s="50"/>
      <x:c r="BC2553" s="50"/>
      <x:c r="BD2553" s="50" t="str">
        <x:v>TOPIX Small 2</x:v>
      </x:c>
    </x:row>
    <x:row r="2554">
      <x:c r="A2554" s="50" t="n">
        <x:v>2553</x:v>
      </x:c>
      <x:c r="B2554" s="50" t="str">
        <x:v>3950</x:v>
      </x:c>
      <x:c r="C2554" s="50" t="str">
        <x:v>3950.T</x:v>
      </x:c>
      <x:c r="D2554" s="50" t="str">
        <x:v>THE PACK CORPORATION</x:v>
      </x:c>
      <x:c r="E2554" s="50" t="str">
        <x:v>Prime Market (Domestic)</x:v>
      </x:c>
      <x:c r="F2554" s="50" t="str">
        <x:v>Pulp and Paper</x:v>
      </x:c>
      <x:c r="G2554" s="51" t="n">
        <x:v>79690</x:v>
      </x:c>
      <x:c r="H2554" s="51" t="n">
        <x:v>89060</x:v>
      </x:c>
      <x:c r="I2554" s="51" t="n">
        <x:v>97714</x:v>
      </x:c>
      <x:c r="J2554" s="51" t="n">
        <x:v>101461</x:v>
      </x:c>
      <x:c r="K2554" s="51" t="n">
        <x:v>103125</x:v>
      </x:c>
      <x:c r="L2554" s="52" t="n">
        <x:f>IFERROR(H2554/G2554-1,"")</x:f>
        <x:v>0.11758062492157118</x:v>
      </x:c>
      <x:c r="M2554" s="52" t="n">
        <x:f>IFERROR(I2554/H2554-1,"")</x:f>
        <x:v>0.0971704468897372</x:v>
      </x:c>
      <x:c r="N2554" s="52" t="n">
        <x:f>IFERROR(J2554/I2554-1,"")</x:f>
        <x:v>0.038346603352641395</x:v>
      </x:c>
      <x:c r="O2554" s="52" t="n">
        <x:f>IFERROR(K2554/J2554-1,"")</x:f>
        <x:v>0.016400390297749867</x:v>
      </x:c>
      <x:c r="P2554" s="52" t="n">
        <x:f>IFERROR((K2554/G2554)^(1/4)-1,"")</x:f>
        <x:v>0.06657164495129542</x:v>
      </x:c>
      <x:c r="Q2554" s="51" t="n">
        <x:v>7207</x:v>
      </x:c>
      <x:c r="R2554" s="52" t="n">
        <x:f>IFERROR(Q2554/K2554,"")</x:f>
        <x:v>0.0698860606060606</x:v>
      </x:c>
      <x:c r="S2554" s="53" t="n">
        <x:v>33482</x:v>
      </x:c>
      <x:c r="T2554" s="50" t="str">
        <x:v>EDINET_company_history</x:v>
      </x:c>
      <x:c r="U2554" s="50" t="str">
        <x:v>公益財団法人森田記念福祉財団</x:v>
      </x:c>
      <x:c r="V2554" s="54" t="n">
        <x:v>0.1124</x:v>
      </x:c>
      <x:c r="W2554" s="50" t="str">
        <x:v>瀧之上 輝 生 / 仲 村 直 樹</x:v>
      </x:c>
      <x:c r="X2554" s="50" t="b">
        <x:f>AND(COUNT(L2554:O2554)=4,L2554&gt;='設定'!$B$6,M2554&gt;='設定'!$B$6,N2554&gt;='設定'!$B$6,O2554&gt;='設定'!$B$6)</x:f>
        <x:v>0</x:v>
      </x:c>
      <x:c r="Y2554" s="50" t="b">
        <x:f>AND(COUNT(G2554:K2554)=5,P2554&gt;='設定'!$B$7)</x:f>
        <x:v>0</x:v>
      </x:c>
      <x:c r="Z2554" s="50" t="b">
        <x:f>AND(ISNUMBER(R2554),R2554&gt;='設定'!$B$8)</x:f>
        <x:v>0</x:v>
      </x:c>
      <x:c r="AA2554" s="50" t="b">
        <x:f>AND(ISNUMBER(S2554),S2554&gt;=DATE(YEAR('設定'!$B$10)-'設定'!$B$9,MONTH('設定'!$B$10),DAY('設定'!$B$10)))</x:f>
        <x:v>0</x:v>
      </x:c>
      <x:c r="AB2554" s="55" t="b">
        <x:v>0</x:v>
      </x:c>
      <x:c r="AC2554" s="55" t="b">
        <x:v>0</x:v>
      </x:c>
      <x:c r="AD2554" s="50" t="n">
        <x:f>IF(X2554,1,0)+IF(Z2554,1,0)+IF(AA2554,1,0)+IF(AB2554,1,0)</x:f>
        <x:v>0</x:v>
      </x:c>
      <x:c r="AE2554" s="50" t="n">
        <x:f>IF(Y2554,1,0)+IF(Z2554,1,0)+IF(AA2554,1,0)+IF(AB2554,1,0)</x:f>
        <x:v>0</x:v>
      </x:c>
      <x:c r="AF2554" s="50" t="n">
        <x:f>IF(Y2554,1,0)+IF(Z2554,1,0)+IF(AA2554,1,0)+IF(AC2554,1,0)</x:f>
        <x:v>0</x:v>
      </x:c>
      <x:c r="AG2554" s="53" t="n">
        <x:v>44348</x:v>
      </x:c>
      <x:c r="AH2554" s="50" t="str">
        <x:v>S100XU2H</x:v>
      </x:c>
      <x:c r="AI2554" s="50" t="str">
        <x:v>NetSalesSummaryOfBusinessResults</x:v>
      </x:c>
      <x:c r="AJ2554" s="50" t="str">
        <x:v>OperatingIncome</x:v>
      </x:c>
      <x:c r="AK2554" s="53" t="n">
        <x:v>46022</x:v>
      </x:c>
      <x:c r="AL2554" s="50" t="str">
        <x:v>365/365/365/366/365</x:v>
      </x:c>
      <x:c r="AM2554" s="51" t="n">
        <x:v>55584100</x:v>
      </x:c>
      <x:c r="AN2554" s="51" t="n">
        <x:v>1246</x:v>
      </x:c>
      <x:c r="AO2554" s="51" t="n">
        <x:f>IFERROR(AM2554*AN2554,"")</x:f>
        <x:v>69257788600</x:v>
      </x:c>
      <x:c r="AP2554" s="56" t="n">
        <x:f>IFERROR(AO2554/(K2554*1000000),"")</x:f>
        <x:v>0.6715906773333333</x:v>
      </x:c>
      <x:c r="AQ2554" s="57" t="n">
        <x:v>148391510</x:v>
      </x:c>
      <x:c r="AR2554" s="52" t="n">
        <x:v>0.2562539903393508</x:v>
      </x:c>
      <x:c r="AS2554" s="52" t="n">
        <x:v>-0.3345785106791616</x:v>
      </x:c>
      <x:c r="AT2554" s="55" t="b">
        <x:v>1</x:v>
      </x:c>
      <x:c r="AU2554" s="50"/>
      <x:c r="AV2554" s="58" t="n">
        <x:v>-0.0156850552723072</x:v>
      </x:c>
      <x:c r="AW2554" s="50" t="n">
        <x:v>1996</x:v>
      </x:c>
      <x:c r="AX2554" s="50" t="str">
        <x:v>Core Moat</x:v>
      </x:c>
      <x:c r="AY2554" s="50" t="str">
        <x:v>目立つ機械的警告なし（定性確認は別途必要）</x:v>
      </x:c>
      <x:c r="AZ2554" s="59" t="str">
        <x:v>2026-03-25 17:02</x:v>
      </x:c>
      <x:c r="BA2554" s="53" t="n">
        <x:v>33482</x:v>
      </x:c>
      <x:c r="BB2554" s="50"/>
      <x:c r="BC2554" s="50"/>
      <x:c r="BD2554" s="50" t="str">
        <x:v>TOPIX Small 2</x:v>
      </x:c>
    </x:row>
    <x:row r="2555">
      <x:c r="A2555" s="50" t="n">
        <x:v>2554</x:v>
      </x:c>
      <x:c r="B2555" s="50" t="str">
        <x:v>4801</x:v>
      </x:c>
      <x:c r="C2555" s="50" t="str">
        <x:v>4801.T</x:v>
      </x:c>
      <x:c r="D2555" s="50" t="str">
        <x:v>CENTRAL SPORTS CO.,LTD.</x:v>
      </x:c>
      <x:c r="E2555" s="50" t="str">
        <x:v>Prime Market (Domestic)</x:v>
      </x:c>
      <x:c r="F2555" s="50" t="str">
        <x:v>Services</x:v>
      </x:c>
      <x:c r="G2555" s="51" t="n">
        <x:v>36027</x:v>
      </x:c>
      <x:c r="H2555" s="51" t="n">
        <x:v>40338</x:v>
      </x:c>
      <x:c r="I2555" s="51" t="n">
        <x:v>43602</x:v>
      </x:c>
      <x:c r="J2555" s="51" t="n">
        <x:v>45379</x:v>
      </x:c>
      <x:c r="K2555" s="51" t="n">
        <x:v>46595</x:v>
      </x:c>
      <x:c r="L2555" s="52" t="n">
        <x:f>IFERROR(H2555/G2555-1,"")</x:f>
        <x:v>0.11966025480889342</x:v>
      </x:c>
      <x:c r="M2555" s="52" t="n">
        <x:f>IFERROR(I2555/H2555-1,"")</x:f>
        <x:v>0.08091625762308485</x:v>
      </x:c>
      <x:c r="N2555" s="52" t="n">
        <x:f>IFERROR(J2555/I2555-1,"")</x:f>
        <x:v>0.040755011238016614</x:v>
      </x:c>
      <x:c r="O2555" s="52" t="n">
        <x:f>IFERROR(K2555/J2555-1,"")</x:f>
        <x:v>0.026796535842570357</x:v>
      </x:c>
      <x:c r="P2555" s="52" t="n">
        <x:f>IFERROR((K2555/G2555)^(1/4)-1,"")</x:f>
        <x:v>0.06641882808778998</x:v>
      </x:c>
      <x:c r="Q2555" s="51" t="n">
        <x:v>1946</x:v>
      </x:c>
      <x:c r="R2555" s="52" t="n">
        <x:f>IFERROR(Q2555/K2555,"")</x:f>
        <x:v>0.04176413778302393</x:v>
      </x:c>
      <x:c r="S2555" s="53" t="n">
        <x:v>37316</x:v>
      </x:c>
      <x:c r="T2555" s="50" t="str">
        <x:v>EDINET_company_history</x:v>
      </x:c>
      <x:c r="U2555" s="50" t="str">
        <x:v>セントラルトラスト株式会社</x:v>
      </x:c>
      <x:c r="V2555" s="54" t="n">
        <x:v>0.3071</x:v>
      </x:c>
      <x:c r="W2555" s="50" t="str">
        <x:v>後藤 忠治 / 後藤 聖治</x:v>
      </x:c>
      <x:c r="X2555" s="50" t="b">
        <x:f>AND(COUNT(L2555:O2555)=4,L2555&gt;='設定'!$B$6,M2555&gt;='設定'!$B$6,N2555&gt;='設定'!$B$6,O2555&gt;='設定'!$B$6)</x:f>
        <x:v>0</x:v>
      </x:c>
      <x:c r="Y2555" s="50" t="b">
        <x:f>AND(COUNT(G2555:K2555)=5,P2555&gt;='設定'!$B$7)</x:f>
        <x:v>0</x:v>
      </x:c>
      <x:c r="Z2555" s="50" t="b">
        <x:f>AND(ISNUMBER(R2555),R2555&gt;='設定'!$B$8)</x:f>
        <x:v>0</x:v>
      </x:c>
      <x:c r="AA2555" s="50" t="b">
        <x:f>AND(ISNUMBER(S2555),S2555&gt;=DATE(YEAR('設定'!$B$10)-'設定'!$B$9,MONTH('設定'!$B$10),DAY('設定'!$B$10)))</x:f>
        <x:v>0</x:v>
      </x:c>
      <x:c r="AB2555" s="55" t="b">
        <x:v>0</x:v>
      </x:c>
      <x:c r="AC2555" s="55" t="b">
        <x:v>0</x:v>
      </x:c>
      <x:c r="AD2555" s="50" t="n">
        <x:f>IF(X2555,1,0)+IF(Z2555,1,0)+IF(AA2555,1,0)+IF(AB2555,1,0)</x:f>
        <x:v>0</x:v>
      </x:c>
      <x:c r="AE2555" s="50" t="n">
        <x:f>IF(Y2555,1,0)+IF(Z2555,1,0)+IF(AA2555,1,0)+IF(AB2555,1,0)</x:f>
        <x:v>0</x:v>
      </x:c>
      <x:c r="AF2555" s="50" t="n">
        <x:f>IF(Y2555,1,0)+IF(Z2555,1,0)+IF(AA2555,1,0)+IF(AC2555,1,0)</x:f>
        <x:v>0</x:v>
      </x:c>
      <x:c r="AG2555" s="53" t="n">
        <x:v>44348</x:v>
      </x:c>
      <x:c r="AH2555" s="50" t="str">
        <x:v>S100W21S</x:v>
      </x:c>
      <x:c r="AI2555" s="50" t="str">
        <x:v>NetSalesSummaryOfBusinessResults</x:v>
      </x:c>
      <x:c r="AJ2555" s="50" t="str">
        <x:v>OperatingIncome</x:v>
      </x:c>
      <x:c r="AK2555" s="53" t="n">
        <x:v>45747</x:v>
      </x:c>
      <x:c r="AL2555" s="50" t="str">
        <x:v>365/365/365/366/365</x:v>
      </x:c>
      <x:c r="AM2555" s="51" t="n">
        <x:v>11200700</x:v>
      </x:c>
      <x:c r="AN2555" s="51" t="n">
        <x:v>2276</x:v>
      </x:c>
      <x:c r="AO2555" s="51" t="n">
        <x:f>IFERROR(AM2555*AN2555,"")</x:f>
        <x:v>25492793200</x:v>
      </x:c>
      <x:c r="AP2555" s="56" t="n">
        <x:f>IFERROR(AO2555/(K2555*1000000),"")</x:f>
        <x:v>0.5471143513252494</x:v>
      </x:c>
      <x:c r="AQ2555" s="57" t="n">
        <x:v>43831528.333333336</x:v>
      </x:c>
      <x:c r="AR2555" s="52" t="n">
        <x:v>0.1665931078708919</x:v>
      </x:c>
      <x:c r="AS2555" s="52" t="n">
        <x:v>-0.1525487398581736</x:v>
      </x:c>
      <x:c r="AT2555" s="55" t="b">
        <x:v>1</x:v>
      </x:c>
      <x:c r="AU2555" s="50"/>
      <x:c r="AV2555" s="58" t="n">
        <x:v>0.1479505837692192</x:v>
      </x:c>
      <x:c r="AW2555" s="50" t="n">
        <x:v>953</x:v>
      </x:c>
      <x:c r="AX2555" s="50" t="str">
        <x:v>Discovery</x:v>
      </x:c>
      <x:c r="AY2555" s="50" t="str">
        <x:v>目立つ機械的警告なし（定性確認は別途必要）</x:v>
      </x:c>
      <x:c r="AZ2555" s="59" t="str">
        <x:v>2025-06-30 10:09</x:v>
      </x:c>
      <x:c r="BA2555" s="53" t="n">
        <x:v>37316</x:v>
      </x:c>
      <x:c r="BB2555" s="50"/>
      <x:c r="BC2555" s="50"/>
      <x:c r="BD2555" s="50" t="str">
        <x:v>TOPIX Small 2</x:v>
      </x:c>
    </x:row>
    <x:row r="2556">
      <x:c r="A2556" s="50" t="n">
        <x:v>2555</x:v>
      </x:c>
      <x:c r="B2556" s="50" t="str">
        <x:v>5331</x:v>
      </x:c>
      <x:c r="C2556" s="50" t="str">
        <x:v>5331.T</x:v>
      </x:c>
      <x:c r="D2556" s="50" t="str">
        <x:v>NORITAKE CO.,LIMITED</x:v>
      </x:c>
      <x:c r="E2556" s="50" t="str">
        <x:v>Prime Market (Domestic)</x:v>
      </x:c>
      <x:c r="F2556" s="50" t="str">
        <x:v>Glass and Ceramics Products</x:v>
      </x:c>
      <x:c r="G2556" s="51" t="n">
        <x:v>107000</x:v>
      </x:c>
      <x:c r="H2556" s="51" t="n">
        <x:v>127641</x:v>
      </x:c>
      <x:c r="I2556" s="51" t="n">
        <x:v>139494</x:v>
      </x:c>
      <x:c r="J2556" s="51" t="n">
        <x:v>137912</x:v>
      </x:c>
      <x:c r="K2556" s="51" t="n">
        <x:v>138182</x:v>
      </x:c>
      <x:c r="L2556" s="52" t="n">
        <x:f>IFERROR(H2556/G2556-1,"")</x:f>
        <x:v>0.19290654205607471</x:v>
      </x:c>
      <x:c r="M2556" s="52" t="n">
        <x:f>IFERROR(I2556/H2556-1,"")</x:f>
        <x:v>0.09286201142266193</x:v>
      </x:c>
      <x:c r="N2556" s="52" t="n">
        <x:f>IFERROR(J2556/I2556-1,"")</x:f>
        <x:v>-0.011340989576612559</x:v>
      </x:c>
      <x:c r="O2556" s="52" t="n">
        <x:f>IFERROR(K2556/J2556-1,"")</x:f>
        <x:v>0.0019577701722837126</x:v>
      </x:c>
      <x:c r="P2556" s="52" t="n">
        <x:f>IFERROR((K2556/G2556)^(1/4)-1,"")</x:f>
        <x:v>0.06602385718547144</x:v>
      </x:c>
      <x:c r="Q2556" s="51" t="n">
        <x:v>10213</x:v>
      </x:c>
      <x:c r="R2556" s="52" t="n">
        <x:f>IFERROR(Q2556/K2556,"")</x:f>
        <x:v>0.07390977117135372</x:v>
      </x:c>
      <x:c r="S2556" s="53" t="n">
        <x:v>18019</x:v>
      </x:c>
      <x:c r="T2556" s="50" t="str">
        <x:v>EDINET_company_history</x:v>
      </x:c>
      <x:c r="U2556" s="50" t="str">
        <x:v>日本マスタートラスト信託銀行株式会社（信託口）</x:v>
      </x:c>
      <x:c r="V2556" s="54" t="n">
        <x:v>0.1108</x:v>
      </x:c>
      <x:c r="W2556" s="50" t="str">
        <x:v>加 藤 博 / 東 山 明 / 岡 部 信</x:v>
      </x:c>
      <x:c r="X2556" s="50" t="b">
        <x:f>AND(COUNT(L2556:O2556)=4,L2556&gt;='設定'!$B$6,M2556&gt;='設定'!$B$6,N2556&gt;='設定'!$B$6,O2556&gt;='設定'!$B$6)</x:f>
        <x:v>0</x:v>
      </x:c>
      <x:c r="Y2556" s="50" t="b">
        <x:f>AND(COUNT(G2556:K2556)=5,P2556&gt;='設定'!$B$7)</x:f>
        <x:v>0</x:v>
      </x:c>
      <x:c r="Z2556" s="50" t="b">
        <x:f>AND(ISNUMBER(R2556),R2556&gt;='設定'!$B$8)</x:f>
        <x:v>0</x:v>
      </x:c>
      <x:c r="AA2556" s="50" t="b">
        <x:f>AND(ISNUMBER(S2556),S2556&gt;=DATE(YEAR('設定'!$B$10)-'設定'!$B$9,MONTH('設定'!$B$10),DAY('設定'!$B$10)))</x:f>
        <x:v>0</x:v>
      </x:c>
      <x:c r="AB2556" s="55" t="b">
        <x:v>0</x:v>
      </x:c>
      <x:c r="AC2556" s="55" t="b">
        <x:v>0</x:v>
      </x:c>
      <x:c r="AD2556" s="50" t="n">
        <x:f>IF(X2556,1,0)+IF(Z2556,1,0)+IF(AA2556,1,0)+IF(AB2556,1,0)</x:f>
        <x:v>0</x:v>
      </x:c>
      <x:c r="AE2556" s="50" t="n">
        <x:f>IF(Y2556,1,0)+IF(Z2556,1,0)+IF(AA2556,1,0)+IF(AB2556,1,0)</x:f>
        <x:v>0</x:v>
      </x:c>
      <x:c r="AF2556" s="50" t="n">
        <x:f>IF(Y2556,1,0)+IF(Z2556,1,0)+IF(AA2556,1,0)+IF(AC2556,1,0)</x:f>
        <x:v>0</x:v>
      </x:c>
      <x:c r="AG2556" s="53" t="n">
        <x:v>44348</x:v>
      </x:c>
      <x:c r="AH2556" s="50" t="str">
        <x:v>S100VD6B</x:v>
      </x:c>
      <x:c r="AI2556" s="50" t="str">
        <x:v>NetSalesSummaryOfBusinessResults</x:v>
      </x:c>
      <x:c r="AJ2556" s="50" t="str">
        <x:v>OperatingIncome</x:v>
      </x:c>
      <x:c r="AK2556" s="53" t="n">
        <x:v>45747</x:v>
      </x:c>
      <x:c r="AL2556" s="50" t="str">
        <x:v>365/365/365/366/365</x:v>
      </x:c>
      <x:c r="AM2556" s="51" t="n">
        <x:v>28768398</x:v>
      </x:c>
      <x:c r="AN2556" s="51" t="n">
        <x:v>4420</x:v>
      </x:c>
      <x:c r="AO2556" s="51" t="n">
        <x:f>IFERROR(AM2556*AN2556,"")</x:f>
        <x:v>127156319160</x:v>
      </x:c>
      <x:c r="AP2556" s="56" t="n">
        <x:f>IFERROR(AO2556/(K2556*1000000),"")</x:f>
        <x:v>0.920208993646061</x:v>
      </x:c>
      <x:c r="AQ2556" s="57" t="n">
        <x:v>853827866.6666666</x:v>
      </x:c>
      <x:c r="AR2556" s="52" t="n">
        <x:v>0.2826224134182467</x:v>
      </x:c>
      <x:c r="AS2556" s="52" t="n">
        <x:v>-0.275058227222816</x:v>
      </x:c>
      <x:c r="AT2556" s="55" t="b">
        <x:v>1</x:v>
      </x:c>
      <x:c r="AU2556" s="50"/>
      <x:c r="AV2556" s="58" t="n">
        <x:v>0.137556731294054</x:v>
      </x:c>
      <x:c r="AW2556" s="50" t="n">
        <x:v>1010</x:v>
      </x:c>
      <x:c r="AX2556" s="50" t="str">
        <x:v>Core Moat</x:v>
      </x:c>
      <x:c r="AY2556" s="50" t="str">
        <x:v>目立つ機械的警告なし（定性確認は別途必要）</x:v>
      </x:c>
      <x:c r="AZ2556" s="59" t="str">
        <x:v>2025-06-23 16:05</x:v>
      </x:c>
      <x:c r="BA2556" s="53" t="n">
        <x:v>18019</x:v>
      </x:c>
      <x:c r="BB2556" s="50"/>
      <x:c r="BC2556" s="50"/>
      <x:c r="BD2556" s="50" t="str">
        <x:v>TOPIX Small 1</x:v>
      </x:c>
    </x:row>
    <x:row r="2557">
      <x:c r="A2557" s="50" t="n">
        <x:v>2556</x:v>
      </x:c>
      <x:c r="B2557" s="50" t="str">
        <x:v>6904</x:v>
      </x:c>
      <x:c r="C2557" s="50" t="str">
        <x:v>6904.T</x:v>
      </x:c>
      <x:c r="D2557" s="50" t="str">
        <x:v>HARADA INDUSTRY CO.,LTD.</x:v>
      </x:c>
      <x:c r="E2557" s="50" t="str">
        <x:v>Standard Market(Domestic)</x:v>
      </x:c>
      <x:c r="F2557" s="50" t="str">
        <x:v>Electric Appliances</x:v>
      </x:c>
      <x:c r="G2557" s="51" t="n">
        <x:v>34705.105</x:v>
      </x:c>
      <x:c r="H2557" s="51" t="n">
        <x:v>35811.49</x:v>
      </x:c>
      <x:c r="I2557" s="51" t="n">
        <x:v>42105.413</x:v>
      </x:c>
      <x:c r="J2557" s="51" t="n">
        <x:v>46993.276</x:v>
      </x:c>
      <x:c r="K2557" s="51" t="n">
        <x:v>44817.176</x:v>
      </x:c>
      <x:c r="L2557" s="52" t="n">
        <x:f>IFERROR(H2557/G2557-1,"")</x:f>
        <x:v>0.03187960387960209</x:v>
      </x:c>
      <x:c r="M2557" s="52" t="n">
        <x:f>IFERROR(I2557/H2557-1,"")</x:f>
        <x:v>0.1757514976338601</x:v>
      </x:c>
      <x:c r="N2557" s="52" t="n">
        <x:f>IFERROR(J2557/I2557-1,"")</x:f>
        <x:v>0.11608633312776195</x:v>
      </x:c>
      <x:c r="O2557" s="52" t="n">
        <x:f>IFERROR(K2557/J2557-1,"")</x:f>
        <x:v>-0.04630662480308878</x:v>
      </x:c>
      <x:c r="P2557" s="52" t="n">
        <x:f>IFERROR((K2557/G2557)^(1/4)-1,"")</x:f>
        <x:v>0.06601368793817985</x:v>
      </x:c>
      <x:c r="Q2557" s="51" t="n">
        <x:v>1729.417</x:v>
      </x:c>
      <x:c r="R2557" s="52" t="n">
        <x:f>IFERROR(Q2557/K2557,"")</x:f>
        <x:v>0.03858826357109158</x:v>
      </x:c>
      <x:c r="S2557" s="53" t="n">
        <x:v>38322</x:v>
      </x:c>
      <x:c r="T2557" s="50" t="str">
        <x:v>EDINET_company_history</x:v>
      </x:c>
      <x:c r="U2557" s="50" t="str">
        <x:v>株式会社エスジェーエス</x:v>
      </x:c>
      <x:c r="V2557" s="54" t="n">
        <x:v>0.3972</x:v>
      </x:c>
      <x:c r="W2557" s="50" t="str">
        <x:v>原田 章二 / 三宅 康晴</x:v>
      </x:c>
      <x:c r="X2557" s="50" t="b">
        <x:f>AND(COUNT(L2557:O2557)=4,L2557&gt;='設定'!$B$6,M2557&gt;='設定'!$B$6,N2557&gt;='設定'!$B$6,O2557&gt;='設定'!$B$6)</x:f>
        <x:v>0</x:v>
      </x:c>
      <x:c r="Y2557" s="50" t="b">
        <x:f>AND(COUNT(G2557:K2557)=5,P2557&gt;='設定'!$B$7)</x:f>
        <x:v>0</x:v>
      </x:c>
      <x:c r="Z2557" s="50" t="b">
        <x:f>AND(ISNUMBER(R2557),R2557&gt;='設定'!$B$8)</x:f>
        <x:v>0</x:v>
      </x:c>
      <x:c r="AA2557" s="50" t="b">
        <x:f>AND(ISNUMBER(S2557),S2557&gt;=DATE(YEAR('設定'!$B$10)-'設定'!$B$9,MONTH('設定'!$B$10),DAY('設定'!$B$10)))</x:f>
        <x:v>0</x:v>
      </x:c>
      <x:c r="AB2557" s="55" t="b">
        <x:v>0</x:v>
      </x:c>
      <x:c r="AC2557" s="55" t="b">
        <x:v>0</x:v>
      </x:c>
      <x:c r="AD2557" s="50" t="n">
        <x:f>IF(X2557,1,0)+IF(Z2557,1,0)+IF(AA2557,1,0)+IF(AB2557,1,0)</x:f>
        <x:v>0</x:v>
      </x:c>
      <x:c r="AE2557" s="50" t="n">
        <x:f>IF(Y2557,1,0)+IF(Z2557,1,0)+IF(AA2557,1,0)+IF(AB2557,1,0)</x:f>
        <x:v>0</x:v>
      </x:c>
      <x:c r="AF2557" s="50" t="n">
        <x:f>IF(Y2557,1,0)+IF(Z2557,1,0)+IF(AA2557,1,0)+IF(AC2557,1,0)</x:f>
        <x:v>0</x:v>
      </x:c>
      <x:c r="AG2557" s="53" t="n">
        <x:v>44348</x:v>
      </x:c>
      <x:c r="AH2557" s="50" t="str">
        <x:v>S100W8RQ</x:v>
      </x:c>
      <x:c r="AI2557" s="50" t="str">
        <x:v>NetSalesSummaryOfBusinessResults</x:v>
      </x:c>
      <x:c r="AJ2557" s="50" t="str">
        <x:v>OperatingIncome</x:v>
      </x:c>
      <x:c r="AK2557" s="53" t="n">
        <x:v>45747</x:v>
      </x:c>
      <x:c r="AL2557" s="50" t="str">
        <x:v>365/365/365/366/365</x:v>
      </x:c>
      <x:c r="AM2557" s="51" t="n">
        <x:v>21152000</x:v>
      </x:c>
      <x:c r="AN2557" s="51" t="n">
        <x:v>448</x:v>
      </x:c>
      <x:c r="AO2557" s="51" t="n">
        <x:f>IFERROR(AM2557*AN2557,"")</x:f>
        <x:v>9476096000</x:v>
      </x:c>
      <x:c r="AP2557" s="56" t="n">
        <x:f>IFERROR(AO2557/(K2557*1000000),"")</x:f>
        <x:v>0.21143893582228385</x:v>
      </x:c>
      <x:c r="AQ2557" s="57" t="n">
        <x:v>3241761.6666666665</x:v>
      </x:c>
      <x:c r="AR2557" s="52" t="n">
        <x:v>0.1840198329173716</x:v>
      </x:c>
      <x:c r="AS2557" s="52" t="n">
        <x:v>-0.605882354000731</x:v>
      </x:c>
      <x:c r="AT2557" s="55" t="b">
        <x:v>0</x:v>
      </x:c>
      <x:c r="AU2557" s="50" t="str">
        <x:v>low_liquidity</x:v>
      </x:c>
      <x:c r="AV2557" s="58" t="n">
        <x:v>0.3099812340638252</x:v>
      </x:c>
      <x:c r="AW2557" s="50" t="n">
        <x:v>402</x:v>
      </x:c>
      <x:c r="AX2557" s="50" t="str">
        <x:v>Discovery</x:v>
      </x:c>
      <x:c r="AY2557" s="50" t="str">
        <x:v>既存適格性フィルター不通過: low_liquidity / 60日平均売買代金2,000万円未満 / ローカル5年最大下落率-60%以下</x:v>
      </x:c>
      <x:c r="AZ2557" s="59" t="str">
        <x:v>2025-06-27 15:34</x:v>
      </x:c>
      <x:c r="BA2557" s="53" t="n">
        <x:v>38322</x:v>
      </x:c>
      <x:c r="BB2557" s="50"/>
      <x:c r="BC2557" s="50"/>
      <x:c r="BD2557" s="50"/>
    </x:row>
    <x:row r="2558">
      <x:c r="A2558" s="50" t="n">
        <x:v>2557</x:v>
      </x:c>
      <x:c r="B2558" s="50" t="str">
        <x:v>9880</x:v>
      </x:c>
      <x:c r="C2558" s="50" t="str">
        <x:v>9880.T</x:v>
      </x:c>
      <x:c r="D2558" s="50" t="str">
        <x:v>INNOTECH CORPORATION</x:v>
      </x:c>
      <x:c r="E2558" s="50" t="str">
        <x:v>Prime Market (Domestic)</x:v>
      </x:c>
      <x:c r="F2558" s="50" t="str">
        <x:v>Electric Appliances</x:v>
      </x:c>
      <x:c r="G2558" s="51" t="n">
        <x:v>32536.419</x:v>
      </x:c>
      <x:c r="H2558" s="51" t="n">
        <x:v>37238.244</x:v>
      </x:c>
      <x:c r="I2558" s="51" t="n">
        <x:v>38629.761</x:v>
      </x:c>
      <x:c r="J2558" s="51" t="n">
        <x:v>41358.384</x:v>
      </x:c>
      <x:c r="K2558" s="51" t="n">
        <x:v>41977.111</x:v>
      </x:c>
      <x:c r="L2558" s="52" t="n">
        <x:f>IFERROR(H2558/G2558-1,"")</x:f>
        <x:v>0.1445096032233908</x:v>
      </x:c>
      <x:c r="M2558" s="52" t="n">
        <x:f>IFERROR(I2558/H2558-1,"")</x:f>
        <x:v>0.03736795429988593</x:v>
      </x:c>
      <x:c r="N2558" s="52" t="n">
        <x:f>IFERROR(J2558/I2558-1,"")</x:f>
        <x:v>0.0706352545127058</x:v>
      </x:c>
      <x:c r="O2558" s="52" t="n">
        <x:f>IFERROR(K2558/J2558-1,"")</x:f>
        <x:v>0.014960134806040859</x:v>
      </x:c>
      <x:c r="P2558" s="52" t="n">
        <x:f>IFERROR((K2558/G2558)^(1/4)-1,"")</x:f>
        <x:v>0.06576314619308965</x:v>
      </x:c>
      <x:c r="Q2558" s="51" t="n">
        <x:v>1887.431</x:v>
      </x:c>
      <x:c r="R2558" s="52" t="n">
        <x:f>IFERROR(Q2558/K2558,"")</x:f>
        <x:v>0.044963337281596155</x:v>
      </x:c>
      <x:c r="S2558" s="53" t="n">
        <x:v>38322</x:v>
      </x:c>
      <x:c r="T2558" s="50" t="str">
        <x:v>EDINET_company_history</x:v>
      </x:c>
      <x:c r="U2558" s="50" t="str">
        <x:v>日本マスタートラスト信託銀行株式会社（信託口）</x:v>
      </x:c>
      <x:c r="V2558" s="54" t="n">
        <x:v>0.1487</x:v>
      </x:c>
      <x:c r="W2558" s="50" t="str">
        <x:v>大塚 信行 / 棚橋 祥紀</x:v>
      </x:c>
      <x:c r="X2558" s="50" t="b">
        <x:f>AND(COUNT(L2558:O2558)=4,L2558&gt;='設定'!$B$6,M2558&gt;='設定'!$B$6,N2558&gt;='設定'!$B$6,O2558&gt;='設定'!$B$6)</x:f>
        <x:v>0</x:v>
      </x:c>
      <x:c r="Y2558" s="50" t="b">
        <x:f>AND(COUNT(G2558:K2558)=5,P2558&gt;='設定'!$B$7)</x:f>
        <x:v>0</x:v>
      </x:c>
      <x:c r="Z2558" s="50" t="b">
        <x:f>AND(ISNUMBER(R2558),R2558&gt;='設定'!$B$8)</x:f>
        <x:v>0</x:v>
      </x:c>
      <x:c r="AA2558" s="50" t="b">
        <x:f>AND(ISNUMBER(S2558),S2558&gt;=DATE(YEAR('設定'!$B$10)-'設定'!$B$9,MONTH('設定'!$B$10),DAY('設定'!$B$10)))</x:f>
        <x:v>0</x:v>
      </x:c>
      <x:c r="AB2558" s="55" t="b">
        <x:v>0</x:v>
      </x:c>
      <x:c r="AC2558" s="55" t="b">
        <x:v>0</x:v>
      </x:c>
      <x:c r="AD2558" s="50" t="n">
        <x:f>IF(X2558,1,0)+IF(Z2558,1,0)+IF(AA2558,1,0)+IF(AB2558,1,0)</x:f>
        <x:v>0</x:v>
      </x:c>
      <x:c r="AE2558" s="50" t="n">
        <x:f>IF(Y2558,1,0)+IF(Z2558,1,0)+IF(AA2558,1,0)+IF(AB2558,1,0)</x:f>
        <x:v>0</x:v>
      </x:c>
      <x:c r="AF2558" s="50" t="n">
        <x:f>IF(Y2558,1,0)+IF(Z2558,1,0)+IF(AA2558,1,0)+IF(AC2558,1,0)</x:f>
        <x:v>0</x:v>
      </x:c>
      <x:c r="AG2558" s="53" t="n">
        <x:v>44348</x:v>
      </x:c>
      <x:c r="AH2558" s="50" t="str">
        <x:v>S100W4Q1</x:v>
      </x:c>
      <x:c r="AI2558" s="50" t="str">
        <x:v>NetSalesSummaryOfBusinessResults</x:v>
      </x:c>
      <x:c r="AJ2558" s="50" t="str">
        <x:v>OperatingIncome</x:v>
      </x:c>
      <x:c r="AK2558" s="53" t="n">
        <x:v>45747</x:v>
      </x:c>
      <x:c r="AL2558" s="50" t="str">
        <x:v>365/365/365/366/365</x:v>
      </x:c>
      <x:c r="AM2558" s="51" t="n">
        <x:v>13209100</x:v>
      </x:c>
      <x:c r="AN2558" s="51" t="n">
        <x:v>4345</x:v>
      </x:c>
      <x:c r="AO2558" s="51" t="n">
        <x:f>IFERROR(AM2558*AN2558,"")</x:f>
        <x:v>57393539500</x:v>
      </x:c>
      <x:c r="AP2558" s="56" t="n">
        <x:f>IFERROR(AO2558/(K2558*1000000),"")</x:f>
        <x:v>1.3672579682770452</x:v>
      </x:c>
      <x:c r="AQ2558" s="57" t="n">
        <x:v>702919663.3333334</x:v>
      </x:c>
      <x:c r="AR2558" s="52" t="n">
        <x:v>0.3301876113558214</x:v>
      </x:c>
      <x:c r="AS2558" s="52" t="n">
        <x:v>-0.455449836134898</x:v>
      </x:c>
      <x:c r="AT2558" s="55" t="b">
        <x:v>1</x:v>
      </x:c>
      <x:c r="AU2558" s="50"/>
      <x:c r="AV2558" s="58" t="n">
        <x:v>0.5398498553860206</x:v>
      </x:c>
      <x:c r="AW2558" s="50" t="n">
        <x:v>61</x:v>
      </x:c>
      <x:c r="AX2558" s="50" t="str">
        <x:v>Future Moat</x:v>
      </x:c>
      <x:c r="AY2558" s="50" t="str">
        <x:v>目立つ機械的警告なし（定性確認は別途必要）</x:v>
      </x:c>
      <x:c r="AZ2558" s="59" t="str">
        <x:v>2025-06-25 15:30</x:v>
      </x:c>
      <x:c r="BA2558" s="53" t="n">
        <x:v>38322</x:v>
      </x:c>
      <x:c r="BB2558" s="50"/>
      <x:c r="BC2558" s="50"/>
      <x:c r="BD2558" s="50" t="str">
        <x:v>TOPIX Small 2</x:v>
      </x:c>
    </x:row>
    <x:row r="2559">
      <x:c r="A2559" s="50" t="n">
        <x:v>2558</x:v>
      </x:c>
      <x:c r="B2559" s="50" t="str">
        <x:v>2217</x:v>
      </x:c>
      <x:c r="C2559" s="50" t="str">
        <x:v>2217.T</x:v>
      </x:c>
      <x:c r="D2559" s="50" t="str">
        <x:v>Morozoff Limited</x:v>
      </x:c>
      <x:c r="E2559" s="50" t="str">
        <x:v>Prime Market (Domestic)</x:v>
      </x:c>
      <x:c r="F2559" s="50" t="str">
        <x:v>Foods</x:v>
      </x:c>
      <x:c r="G2559" s="51" t="n">
        <x:v>27207.405</x:v>
      </x:c>
      <x:c r="H2559" s="51" t="n">
        <x:v>31677.303</x:v>
      </x:c>
      <x:c r="I2559" s="51" t="n">
        <x:v>33698.884</x:v>
      </x:c>
      <x:c r="J2559" s="51" t="n">
        <x:v>34373.612</x:v>
      </x:c>
      <x:c r="K2559" s="51" t="n">
        <x:v>35093.216</x:v>
      </x:c>
      <x:c r="L2559" s="52" t="n">
        <x:f>IFERROR(H2559/G2559-1,"")</x:f>
        <x:v>0.16428975861534756</x:v>
      </x:c>
      <x:c r="M2559" s="52" t="n">
        <x:f>IFERROR(I2559/H2559-1,"")</x:f>
        <x:v>0.06381796455335853</x:v>
      </x:c>
      <x:c r="N2559" s="52" t="n">
        <x:f>IFERROR(J2559/I2559-1,"")</x:f>
        <x:v>0.02002226542576313</x:v>
      </x:c>
      <x:c r="O2559" s="52" t="n">
        <x:f>IFERROR(K2559/J2559-1,"")</x:f>
        <x:v>0.020934779853801766</x:v>
      </x:c>
      <x:c r="P2559" s="52" t="n">
        <x:f>IFERROR((K2559/G2559)^(1/4)-1,"")</x:f>
        <x:v>0.0656976596085328</x:v>
      </x:c>
      <x:c r="Q2559" s="51" t="n">
        <x:v>1313.567</x:v>
      </x:c>
      <x:c r="R2559" s="52" t="n">
        <x:f>IFERROR(Q2559/K2559,"")</x:f>
        <x:v>0.03743079574126236</x:v>
      </x:c>
      <x:c r="S2559" s="53" t="n">
        <x:v>27273</x:v>
      </x:c>
      <x:c r="T2559" s="50" t="str">
        <x:v>EDINET_company_history</x:v>
      </x:c>
      <x:c r="U2559" s="50" t="str">
        <x:v>日本マスタートラスト信託銀行（株）（信託口）</x:v>
      </x:c>
      <x:c r="V2559" s="54" t="n">
        <x:v>0.0766</x:v>
      </x:c>
      <x:c r="W2559" s="50" t="str">
        <x:v>山口 信二 / 山岡 祥記</x:v>
      </x:c>
      <x:c r="X2559" s="50" t="b">
        <x:f>AND(COUNT(L2559:O2559)=4,L2559&gt;='設定'!$B$6,M2559&gt;='設定'!$B$6,N2559&gt;='設定'!$B$6,O2559&gt;='設定'!$B$6)</x:f>
        <x:v>0</x:v>
      </x:c>
      <x:c r="Y2559" s="50" t="b">
        <x:f>AND(COUNT(G2559:K2559)=5,P2559&gt;='設定'!$B$7)</x:f>
        <x:v>0</x:v>
      </x:c>
      <x:c r="Z2559" s="50" t="b">
        <x:f>AND(ISNUMBER(R2559),R2559&gt;='設定'!$B$8)</x:f>
        <x:v>0</x:v>
      </x:c>
      <x:c r="AA2559" s="50" t="b">
        <x:f>AND(ISNUMBER(S2559),S2559&gt;=DATE(YEAR('設定'!$B$10)-'設定'!$B$9,MONTH('設定'!$B$10),DAY('設定'!$B$10)))</x:f>
        <x:v>0</x:v>
      </x:c>
      <x:c r="AB2559" s="55" t="b">
        <x:v>0</x:v>
      </x:c>
      <x:c r="AC2559" s="55" t="b">
        <x:v>0</x:v>
      </x:c>
      <x:c r="AD2559" s="50" t="n">
        <x:f>IF(X2559,1,0)+IF(Z2559,1,0)+IF(AA2559,1,0)+IF(AB2559,1,0)</x:f>
        <x:v>0</x:v>
      </x:c>
      <x:c r="AE2559" s="50" t="n">
        <x:f>IF(Y2559,1,0)+IF(Z2559,1,0)+IF(AA2559,1,0)+IF(AB2559,1,0)</x:f>
        <x:v>0</x:v>
      </x:c>
      <x:c r="AF2559" s="50" t="n">
        <x:f>IF(Y2559,1,0)+IF(Z2559,1,0)+IF(AA2559,1,0)+IF(AC2559,1,0)</x:f>
        <x:v>0</x:v>
      </x:c>
      <x:c r="AG2559" s="53" t="n">
        <x:v>44348</x:v>
      </x:c>
      <x:c r="AH2559" s="50" t="str">
        <x:v>S100Y0DZ</x:v>
      </x:c>
      <x:c r="AI2559" s="50" t="str">
        <x:v>NetSalesSummaryOfBusinessResults</x:v>
      </x:c>
      <x:c r="AJ2559" s="50" t="str">
        <x:v>OperatingIncome</x:v>
      </x:c>
      <x:c r="AK2559" s="53" t="n">
        <x:v>46053</x:v>
      </x:c>
      <x:c r="AL2559" s="50" t="str">
        <x:v>365/365/365/366/365</x:v>
      </x:c>
      <x:c r="AM2559" s="51" t="n">
        <x:v>20321856</x:v>
      </x:c>
      <x:c r="AN2559" s="51" t="n">
        <x:v>1474</x:v>
      </x:c>
      <x:c r="AO2559" s="51" t="n">
        <x:f>IFERROR(AM2559*AN2559,"")</x:f>
        <x:v>29954415744</x:v>
      </x:c>
      <x:c r="AP2559" s="56" t="n">
        <x:f>IFERROR(AO2559/(K2559*1000000),"")</x:f>
        <x:v>0.8535671322913237</x:v>
      </x:c>
      <x:c r="AQ2559" s="57" t="n">
        <x:v>49824975</x:v>
      </x:c>
      <x:c r="AR2559" s="52" t="n">
        <x:v>0.2011228423080694</x:v>
      </x:c>
      <x:c r="AS2559" s="52" t="n">
        <x:v>-0.2062727316918942</x:v>
      </x:c>
      <x:c r="AT2559" s="55" t="b">
        <x:v>1</x:v>
      </x:c>
      <x:c r="AU2559" s="50"/>
      <x:c r="AV2559" s="58" t="n">
        <x:v>-0.0611211071555683</x:v>
      </x:c>
      <x:c r="AW2559" s="50" t="n">
        <x:v>2351</x:v>
      </x:c>
      <x:c r="AX2559" s="50" t="str">
        <x:v>Core Moat</x:v>
      </x:c>
      <x:c r="AY2559" s="50" t="str">
        <x:v>目立つ機械的警告なし（定性確認は別途必要）</x:v>
      </x:c>
      <x:c r="AZ2559" s="59" t="str">
        <x:v>2026-04-23 09:17</x:v>
      </x:c>
      <x:c r="BA2559" s="53" t="n">
        <x:v>27273</x:v>
      </x:c>
      <x:c r="BB2559" s="50"/>
      <x:c r="BC2559" s="50"/>
      <x:c r="BD2559" s="50" t="str">
        <x:v>TOPIX Small 2</x:v>
      </x:c>
    </x:row>
    <x:row r="2560">
      <x:c r="A2560" s="50" t="n">
        <x:v>2559</x:v>
      </x:c>
      <x:c r="B2560" s="50" t="str">
        <x:v>3417</x:v>
      </x:c>
      <x:c r="C2560" s="50" t="str">
        <x:v>3417.T</x:v>
      </x:c>
      <x:c r="D2560" s="50" t="str">
        <x:v>OHKI HEALTHCARE HOLDINGS CO.,LTD.</x:v>
      </x:c>
      <x:c r="E2560" s="50" t="str">
        <x:v>Standard Market(Domestic)</x:v>
      </x:c>
      <x:c r="F2560" s="50" t="str">
        <x:v>Wholesale Trade</x:v>
      </x:c>
      <x:c r="G2560" s="51" t="n">
        <x:v>270927</x:v>
      </x:c>
      <x:c r="H2560" s="51" t="n">
        <x:v>278162</x:v>
      </x:c>
      <x:c r="I2560" s="51" t="n">
        <x:v>304445</x:v>
      </x:c>
      <x:c r="J2560" s="51" t="n">
        <x:v>334661</x:v>
      </x:c>
      <x:c r="K2560" s="51" t="n">
        <x:v>349452</x:v>
      </x:c>
      <x:c r="L2560" s="52" t="n">
        <x:f>IFERROR(H2560/G2560-1,"")</x:f>
        <x:v>0.026704610467026102</x:v>
      </x:c>
      <x:c r="M2560" s="52" t="n">
        <x:f>IFERROR(I2560/H2560-1,"")</x:f>
        <x:v>0.09448810405447183</x:v>
      </x:c>
      <x:c r="N2560" s="52" t="n">
        <x:f>IFERROR(J2560/I2560-1,"")</x:f>
        <x:v>0.09924945392435425</x:v>
      </x:c>
      <x:c r="O2560" s="52" t="n">
        <x:f>IFERROR(K2560/J2560-1,"")</x:f>
        <x:v>0.04419696349440172</x:v>
      </x:c>
      <x:c r="P2560" s="52" t="n">
        <x:f>IFERROR((K2560/G2560)^(1/4)-1,"")</x:f>
        <x:v>0.06569716532395464</x:v>
      </x:c>
      <x:c r="Q2560" s="51" t="n">
        <x:v>2768</x:v>
      </x:c>
      <x:c r="R2560" s="52" t="n">
        <x:f>IFERROR(Q2560/K2560,"")</x:f>
        <x:v>0.007920973409795909</x:v>
      </x:c>
      <x:c r="S2560" s="53" t="n">
        <x:v>42278</x:v>
      </x:c>
      <x:c r="T2560" s="50" t="str">
        <x:v>EDINET_company_history</x:v>
      </x:c>
      <x:c r="U2560" s="50" t="str">
        <x:v>ロート製薬株式会社</x:v>
      </x:c>
      <x:c r="V2560" s="54" t="n">
        <x:v>0.1289</x:v>
      </x:c>
      <x:c r="W2560" s="50" t="str">
        <x:v>松井秀正 / 宇部由信</x:v>
      </x:c>
      <x:c r="X2560" s="50" t="b">
        <x:f>AND(COUNT(L2560:O2560)=4,L2560&gt;='設定'!$B$6,M2560&gt;='設定'!$B$6,N2560&gt;='設定'!$B$6,O2560&gt;='設定'!$B$6)</x:f>
        <x:v>0</x:v>
      </x:c>
      <x:c r="Y2560" s="50" t="b">
        <x:f>AND(COUNT(G2560:K2560)=5,P2560&gt;='設定'!$B$7)</x:f>
        <x:v>0</x:v>
      </x:c>
      <x:c r="Z2560" s="50" t="b">
        <x:f>AND(ISNUMBER(R2560),R2560&gt;='設定'!$B$8)</x:f>
        <x:v>0</x:v>
      </x:c>
      <x:c r="AA2560" s="50" t="b">
        <x:f>AND(ISNUMBER(S2560),S2560&gt;=DATE(YEAR('設定'!$B$10)-'設定'!$B$9,MONTH('設定'!$B$10),DAY('設定'!$B$10)))</x:f>
        <x:v>0</x:v>
      </x:c>
      <x:c r="AB2560" s="55" t="b">
        <x:v>0</x:v>
      </x:c>
      <x:c r="AC2560" s="55" t="b">
        <x:v>0</x:v>
      </x:c>
      <x:c r="AD2560" s="50" t="n">
        <x:f>IF(X2560,1,0)+IF(Z2560,1,0)+IF(AA2560,1,0)+IF(AB2560,1,0)</x:f>
        <x:v>0</x:v>
      </x:c>
      <x:c r="AE2560" s="50" t="n">
        <x:f>IF(Y2560,1,0)+IF(Z2560,1,0)+IF(AA2560,1,0)+IF(AB2560,1,0)</x:f>
        <x:v>0</x:v>
      </x:c>
      <x:c r="AF2560" s="50" t="n">
        <x:f>IF(Y2560,1,0)+IF(Z2560,1,0)+IF(AA2560,1,0)+IF(AC2560,1,0)</x:f>
        <x:v>0</x:v>
      </x:c>
      <x:c r="AG2560" s="53" t="n">
        <x:v>44348</x:v>
      </x:c>
      <x:c r="AH2560" s="50" t="str">
        <x:v>S100W27G</x:v>
      </x:c>
      <x:c r="AI2560" s="50" t="str">
        <x:v>NetSalesSummaryOfBusinessResults</x:v>
      </x:c>
      <x:c r="AJ2560" s="50" t="str">
        <x:v>OperatingIncome</x:v>
      </x:c>
      <x:c r="AK2560" s="53" t="n">
        <x:v>45747</x:v>
      </x:c>
      <x:c r="AL2560" s="50" t="str">
        <x:v>365/365/365/366/365</x:v>
      </x:c>
      <x:c r="AM2560" s="51" t="n">
        <x:v>13638100</x:v>
      </x:c>
      <x:c r="AN2560" s="51" t="n">
        <x:v>1119</x:v>
      </x:c>
      <x:c r="AO2560" s="51" t="n">
        <x:f>IFERROR(AM2560*AN2560,"")</x:f>
        <x:v>15261033900</x:v>
      </x:c>
      <x:c r="AP2560" s="56" t="n">
        <x:f>IFERROR(AO2560/(K2560*1000000),"")</x:f>
        <x:v>0.04367133082655129</x:v>
      </x:c>
      <x:c r="AQ2560" s="57" t="n">
        <x:v>8723486.666666666</x:v>
      </x:c>
      <x:c r="AR2560" s="52" t="n">
        <x:v>0.2624891318178294</x:v>
      </x:c>
      <x:c r="AS2560" s="52" t="n">
        <x:v>-0.4384732323454536</x:v>
      </x:c>
      <x:c r="AT2560" s="55" t="b">
        <x:v>0</x:v>
      </x:c>
      <x:c r="AU2560" s="50" t="str">
        <x:v>low_liquidity</x:v>
      </x:c>
      <x:c r="AV2560" s="58" t="n">
        <x:v>-0.1379854117629138</x:v>
      </x:c>
      <x:c r="AW2560" s="50" t="n">
        <x:v>2797</x:v>
      </x:c>
      <x:c r="AX2560" s="50" t="str">
        <x:v>Transformation Moat</x:v>
      </x:c>
      <x:c r="AY2560" s="50" t="str">
        <x:v>既存適格性フィルター不通過: low_liquidity / 60日平均売買代金2,000万円未満</x:v>
      </x:c>
      <x:c r="AZ2560" s="59" t="str">
        <x:v>2025-06-24 10:37</x:v>
      </x:c>
      <x:c r="BA2560" s="53" t="n">
        <x:v>42278</x:v>
      </x:c>
      <x:c r="BB2560" s="50"/>
      <x:c r="BC2560" s="50"/>
      <x:c r="BD2560" s="50"/>
    </x:row>
    <x:row r="2561">
      <x:c r="A2561" s="50" t="n">
        <x:v>2560</x:v>
      </x:c>
      <x:c r="B2561" s="50" t="str">
        <x:v>3177</x:v>
      </x:c>
      <x:c r="C2561" s="50" t="str">
        <x:v>3177.T</x:v>
      </x:c>
      <x:c r="D2561" s="50" t="str">
        <x:v>ARIGATOU SERVICES COMPANY,LIMITED</x:v>
      </x:c>
      <x:c r="E2561" s="50" t="str">
        <x:v>Standard Market(Domestic)</x:v>
      </x:c>
      <x:c r="F2561" s="50" t="str">
        <x:v>Retail Trade</x:v>
      </x:c>
      <x:c r="G2561" s="51" t="n">
        <x:v>8836.975</x:v>
      </x:c>
      <x:c r="H2561" s="51" t="n">
        <x:v>9185.521</x:v>
      </x:c>
      <x:c r="I2561" s="51" t="n">
        <x:v>9730.666</x:v>
      </x:c>
      <x:c r="J2561" s="51" t="n">
        <x:v>10608.307</x:v>
      </x:c>
      <x:c r="K2561" s="51" t="n">
        <x:v>11398.039</x:v>
      </x:c>
      <x:c r="L2561" s="52" t="n">
        <x:f>IFERROR(H2561/G2561-1,"")</x:f>
        <x:v>0.039441777305016634</x:v>
      </x:c>
      <x:c r="M2561" s="52" t="n">
        <x:f>IFERROR(I2561/H2561-1,"")</x:f>
        <x:v>0.05934829390733509</x:v>
      </x:c>
      <x:c r="N2561" s="52" t="n">
        <x:f>IFERROR(J2561/I2561-1,"")</x:f>
        <x:v>0.09019331256462837</x:v>
      </x:c>
      <x:c r="O2561" s="52" t="n">
        <x:f>IFERROR(K2561/J2561-1,"")</x:f>
        <x:v>0.0744446781187611</x:v>
      </x:c>
      <x:c r="P2561" s="52" t="n">
        <x:f>IFERROR((K2561/G2561)^(1/4)-1,"")</x:f>
        <x:v>0.06569180974419653</x:v>
      </x:c>
      <x:c r="Q2561" s="51" t="n">
        <x:v>944.134</x:v>
      </x:c>
      <x:c r="R2561" s="52" t="n">
        <x:f>IFERROR(Q2561/K2561,"")</x:f>
        <x:v>0.08283302066258941</x:v>
      </x:c>
      <x:c r="S2561" s="53" t="n">
        <x:v>41214</x:v>
      </x:c>
      <x:c r="T2561" s="50" t="str">
        <x:v>EDINET_company_history</x:v>
      </x:c>
      <x:c r="U2561" s="50" t="str">
        <x:v>株式会社イモトカンパニー</x:v>
      </x:c>
      <x:c r="V2561" s="54" t="n">
        <x:v>0.3466</x:v>
      </x:c>
      <x:c r="W2561" s="50" t="str">
        <x:v>井本 雅之</x:v>
      </x:c>
      <x:c r="X2561" s="50" t="b">
        <x:f>AND(COUNT(L2561:O2561)=4,L2561&gt;='設定'!$B$6,M2561&gt;='設定'!$B$6,N2561&gt;='設定'!$B$6,O2561&gt;='設定'!$B$6)</x:f>
        <x:v>0</x:v>
      </x:c>
      <x:c r="Y2561" s="50" t="b">
        <x:f>AND(COUNT(G2561:K2561)=5,P2561&gt;='設定'!$B$7)</x:f>
        <x:v>0</x:v>
      </x:c>
      <x:c r="Z2561" s="50" t="b">
        <x:f>AND(ISNUMBER(R2561),R2561&gt;='設定'!$B$8)</x:f>
        <x:v>0</x:v>
      </x:c>
      <x:c r="AA2561" s="50" t="b">
        <x:f>AND(ISNUMBER(S2561),S2561&gt;=DATE(YEAR('設定'!$B$10)-'設定'!$B$9,MONTH('設定'!$B$10),DAY('設定'!$B$10)))</x:f>
        <x:v>0</x:v>
      </x:c>
      <x:c r="AB2561" s="55" t="b">
        <x:v>0</x:v>
      </x:c>
      <x:c r="AC2561" s="55" t="b">
        <x:v>0</x:v>
      </x:c>
      <x:c r="AD2561" s="50" t="n">
        <x:f>IF(X2561,1,0)+IF(Z2561,1,0)+IF(AA2561,1,0)+IF(AB2561,1,0)</x:f>
        <x:v>0</x:v>
      </x:c>
      <x:c r="AE2561" s="50" t="n">
        <x:f>IF(Y2561,1,0)+IF(Z2561,1,0)+IF(AA2561,1,0)+IF(AB2561,1,0)</x:f>
        <x:v>0</x:v>
      </x:c>
      <x:c r="AF2561" s="50" t="n">
        <x:f>IF(Y2561,1,0)+IF(Z2561,1,0)+IF(AA2561,1,0)+IF(AC2561,1,0)</x:f>
        <x:v>0</x:v>
      </x:c>
      <x:c r="AG2561" s="53" t="n">
        <x:v>44348</x:v>
      </x:c>
      <x:c r="AH2561" s="50" t="str">
        <x:v>S100Y7HH</x:v>
      </x:c>
      <x:c r="AI2561" s="50" t="str">
        <x:v>NetSalesSummaryOfBusinessResults</x:v>
      </x:c>
      <x:c r="AJ2561" s="50" t="str">
        <x:v>OperatingIncome</x:v>
      </x:c>
      <x:c r="AK2561" s="53" t="n">
        <x:v>46081</x:v>
      </x:c>
      <x:c r="AL2561" s="50" t="str">
        <x:v>365/365/366/365/365</x:v>
      </x:c>
      <x:c r="AM2561" s="51" t="n">
        <x:v>923200</x:v>
      </x:c>
      <x:c r="AN2561" s="51" t="n">
        <x:v>3355</x:v>
      </x:c>
      <x:c r="AO2561" s="51" t="n">
        <x:f>IFERROR(AM2561*AN2561,"")</x:f>
        <x:v>3097336000</x:v>
      </x:c>
      <x:c r="AP2561" s="56" t="n">
        <x:f>IFERROR(AO2561/(K2561*1000000),"")</x:f>
        <x:v>0.2717428848944981</x:v>
      </x:c>
      <x:c r="AQ2561" s="57" t="n">
        <x:v>7235441.666666667</x:v>
      </x:c>
      <x:c r="AR2561" s="52" t="n">
        <x:v>0.2503637541613283</x:v>
      </x:c>
      <x:c r="AS2561" s="52" t="n">
        <x:v>-0.2864193835798778</x:v>
      </x:c>
      <x:c r="AT2561" s="55" t="b">
        <x:v>0</x:v>
      </x:c>
      <x:c r="AU2561" s="50" t="str">
        <x:v>low_liquidity</x:v>
      </x:c>
      <x:c r="AV2561" s="58" t="n">
        <x:v>0.0176955412723241</x:v>
      </x:c>
      <x:c r="AW2561" s="50" t="n">
        <x:v>1739</x:v>
      </x:c>
      <x:c r="AX2561" s="50" t="str">
        <x:v>Discovery</x:v>
      </x:c>
      <x:c r="AY2561" s="50" t="str">
        <x:v>既存適格性フィルター不通過: low_liquidity / 60日平均売買代金2,000万円未満</x:v>
      </x:c>
      <x:c r="AZ2561" s="59" t="str">
        <x:v>2026-05-29 10:37</x:v>
      </x:c>
      <x:c r="BA2561" s="53" t="n">
        <x:v>41214</x:v>
      </x:c>
      <x:c r="BB2561" s="50"/>
      <x:c r="BC2561" s="50"/>
      <x:c r="BD2561" s="50"/>
    </x:row>
    <x:row r="2562">
      <x:c r="A2562" s="50" t="n">
        <x:v>2561</x:v>
      </x:c>
      <x:c r="B2562" s="50" t="str">
        <x:v>5110</x:v>
      </x:c>
      <x:c r="C2562" s="50" t="str">
        <x:v>5110.T</x:v>
      </x:c>
      <x:c r="D2562" s="50" t="str">
        <x:v>Sumitomo Rubber Industries,Ltd.</x:v>
      </x:c>
      <x:c r="E2562" s="50" t="str">
        <x:v>Prime Market (Domestic)</x:v>
      </x:c>
      <x:c r="F2562" s="50" t="str">
        <x:v>Rubber Products</x:v>
      </x:c>
      <x:c r="G2562" s="51" t="n">
        <x:v>936039</x:v>
      </x:c>
      <x:c r="H2562" s="51" t="n">
        <x:v>1098664</x:v>
      </x:c>
      <x:c r="I2562" s="51" t="n">
        <x:v>1177399</x:v>
      </x:c>
      <x:c r="J2562" s="51" t="n">
        <x:v>1211856</x:v>
      </x:c>
      <x:c r="K2562" s="51" t="n">
        <x:v>1207061</x:v>
      </x:c>
      <x:c r="L2562" s="52" t="n">
        <x:f>IFERROR(H2562/G2562-1,"")</x:f>
        <x:v>0.17373741906053053</x:v>
      </x:c>
      <x:c r="M2562" s="52" t="n">
        <x:f>IFERROR(I2562/H2562-1,"")</x:f>
        <x:v>0.0716643122920202</x:v>
      </x:c>
      <x:c r="N2562" s="52" t="n">
        <x:f>IFERROR(J2562/I2562-1,"")</x:f>
        <x:v>0.029265355244908475</x:v>
      </x:c>
      <x:c r="O2562" s="52" t="n">
        <x:f>IFERROR(K2562/J2562-1,"")</x:f>
        <x:v>-0.003956740734872843</x:v>
      </x:c>
      <x:c r="P2562" s="52" t="n">
        <x:f>IFERROR((K2562/G2562)^(1/4)-1,"")</x:f>
        <x:v>0.06563584015490398</x:v>
      </x:c>
      <x:c r="Q2562" s="51" t="n">
        <x:v>82584</x:v>
      </x:c>
      <x:c r="R2562" s="52" t="n">
        <x:f>IFERROR(Q2562/K2562,"")</x:f>
        <x:v>0.06841742049490457</x:v>
      </x:c>
      <x:c r="S2562" s="53" t="n">
        <x:v>27395</x:v>
      </x:c>
      <x:c r="T2562" s="50" t="str">
        <x:v>EDINET_company_history</x:v>
      </x:c>
      <x:c r="U2562" s="50" t="str">
        <x:v>住友電気工業株式会社</x:v>
      </x:c>
      <x:c r="V2562" s="54" t="n">
        <x:v>0.2887</x:v>
      </x:c>
      <x:c r="W2562" s="50" t="str">
        <x:v>山本 悟 / 西口 豪一</x:v>
      </x:c>
      <x:c r="X2562" s="50" t="b">
        <x:f>AND(COUNT(L2562:O2562)=4,L2562&gt;='設定'!$B$6,M2562&gt;='設定'!$B$6,N2562&gt;='設定'!$B$6,O2562&gt;='設定'!$B$6)</x:f>
        <x:v>0</x:v>
      </x:c>
      <x:c r="Y2562" s="50" t="b">
        <x:f>AND(COUNT(G2562:K2562)=5,P2562&gt;='設定'!$B$7)</x:f>
        <x:v>0</x:v>
      </x:c>
      <x:c r="Z2562" s="50" t="b">
        <x:f>AND(ISNUMBER(R2562),R2562&gt;='設定'!$B$8)</x:f>
        <x:v>0</x:v>
      </x:c>
      <x:c r="AA2562" s="50" t="b">
        <x:f>AND(ISNUMBER(S2562),S2562&gt;=DATE(YEAR('設定'!$B$10)-'設定'!$B$9,MONTH('設定'!$B$10),DAY('設定'!$B$10)))</x:f>
        <x:v>0</x:v>
      </x:c>
      <x:c r="AB2562" s="55" t="b">
        <x:v>0</x:v>
      </x:c>
      <x:c r="AC2562" s="55" t="b">
        <x:v>0</x:v>
      </x:c>
      <x:c r="AD2562" s="50" t="n">
        <x:f>IF(X2562,1,0)+IF(Z2562,1,0)+IF(AA2562,1,0)+IF(AB2562,1,0)</x:f>
        <x:v>0</x:v>
      </x:c>
      <x:c r="AE2562" s="50" t="n">
        <x:f>IF(Y2562,1,0)+IF(Z2562,1,0)+IF(AA2562,1,0)+IF(AB2562,1,0)</x:f>
        <x:v>0</x:v>
      </x:c>
      <x:c r="AF2562" s="50" t="n">
        <x:f>IF(Y2562,1,0)+IF(Z2562,1,0)+IF(AA2562,1,0)+IF(AC2562,1,0)</x:f>
        <x:v>0</x:v>
      </x:c>
      <x:c r="AG2562" s="53" t="n">
        <x:v>44348</x:v>
      </x:c>
      <x:c r="AH2562" s="50" t="str">
        <x:v>S100XT7A</x:v>
      </x:c>
      <x:c r="AI2562" s="50" t="str">
        <x:v>RevenueIFRSSummaryOfBusinessResults</x:v>
      </x:c>
      <x:c r="AJ2562" s="50" t="str">
        <x:v>OperatingProfitLossIFRS</x:v>
      </x:c>
      <x:c r="AK2562" s="53" t="n">
        <x:v>46022</x:v>
      </x:c>
      <x:c r="AL2562" s="50" t="str">
        <x:v>365/365/365/366/365</x:v>
      </x:c>
      <x:c r="AM2562" s="51" t="n">
        <x:v>262836257</x:v>
      </x:c>
      <x:c r="AN2562" s="51" t="n">
        <x:v>2019.5</x:v>
      </x:c>
      <x:c r="AO2562" s="51" t="n">
        <x:f>IFERROR(AM2562*AN2562,"")</x:f>
        <x:v>530797821011.5</x:v>
      </x:c>
      <x:c r="AP2562" s="56" t="n">
        <x:f>IFERROR(AO2562/(K2562*1000000),"")</x:f>
        <x:v>0.43974399057835517</x:v>
      </x:c>
      <x:c r="AQ2562" s="57" t="n">
        <x:v>4198928415</x:v>
      </x:c>
      <x:c r="AR2562" s="52" t="n">
        <x:v>0.3299299055853954</x:v>
      </x:c>
      <x:c r="AS2562" s="52" t="n">
        <x:v>-0.3534360230451296</x:v>
      </x:c>
      <x:c r="AT2562" s="55" t="b">
        <x:v>0</x:v>
      </x:c>
      <x:c r="AU2562" s="50" t="str">
        <x:v>missing_financial_data</x:v>
      </x:c>
      <x:c r="AV2562" s="58" t="n">
        <x:v>0.345950676955737</x:v>
      </x:c>
      <x:c r="AW2562" s="50" t="n">
        <x:v>319</x:v>
      </x:c>
      <x:c r="AX2562" s="50" t="str">
        <x:v>Transformation Moat</x:v>
      </x:c>
      <x:c r="AY2562" s="50" t="str">
        <x:v>既存適格性フィルター不通過: missing_financial_data</x:v>
      </x:c>
      <x:c r="AZ2562" s="59" t="str">
        <x:v>2026-03-24 14:45</x:v>
      </x:c>
      <x:c r="BA2562" s="53" t="n">
        <x:v>27395</x:v>
      </x:c>
      <x:c r="BB2562" s="50"/>
      <x:c r="BC2562" s="50"/>
      <x:c r="BD2562" s="50" t="str">
        <x:v>TOPIX Mid400</x:v>
      </x:c>
    </x:row>
    <x:row r="2563">
      <x:c r="A2563" s="50" t="n">
        <x:v>2562</x:v>
      </x:c>
      <x:c r="B2563" s="50" t="str">
        <x:v>6486</x:v>
      </x:c>
      <x:c r="C2563" s="50" t="str">
        <x:v>6486.T</x:v>
      </x:c>
      <x:c r="D2563" s="50" t="str">
        <x:v>EAGLE INDUSTRY CO.,LTD.</x:v>
      </x:c>
      <x:c r="E2563" s="50" t="str">
        <x:v>Prime Market (Domestic)</x:v>
      </x:c>
      <x:c r="F2563" s="50" t="str">
        <x:v>Machinery</x:v>
      </x:c>
      <x:c r="G2563" s="51" t="n">
        <x:v>130513</x:v>
      </x:c>
      <x:c r="H2563" s="51" t="n">
        <x:v>140842</x:v>
      </x:c>
      <x:c r="I2563" s="51" t="n">
        <x:v>157380</x:v>
      </x:c>
      <x:c r="J2563" s="51" t="n">
        <x:v>167042</x:v>
      </x:c>
      <x:c r="K2563" s="51" t="n">
        <x:v>168172</x:v>
      </x:c>
      <x:c r="L2563" s="52" t="n">
        <x:f>IFERROR(H2563/G2563-1,"")</x:f>
        <x:v>0.07914154145564045</x:v>
      </x:c>
      <x:c r="M2563" s="52" t="n">
        <x:f>IFERROR(I2563/H2563-1,"")</x:f>
        <x:v>0.11742235980744375</x:v>
      </x:c>
      <x:c r="N2563" s="52" t="n">
        <x:f>IFERROR(J2563/I2563-1,"")</x:f>
        <x:v>0.06139280721819795</x:v>
      </x:c>
      <x:c r="O2563" s="52" t="n">
        <x:f>IFERROR(K2563/J2563-1,"")</x:f>
        <x:v>0.006764765747536483</x:v>
      </x:c>
      <x:c r="P2563" s="52" t="n">
        <x:f>IFERROR((K2563/G2563)^(1/4)-1,"")</x:f>
        <x:v>0.0654301417986527</x:v>
      </x:c>
      <x:c r="Q2563" s="51" t="n">
        <x:v>8494</x:v>
      </x:c>
      <x:c r="R2563" s="52" t="n">
        <x:f>IFERROR(Q2563/K2563,"")</x:f>
        <x:v>0.050507813429108296</x:v>
      </x:c>
      <x:c r="S2563" s="53" t="n">
        <x:v>29952</x:v>
      </x:c>
      <x:c r="T2563" s="50" t="str">
        <x:v>EDINET_company_history</x:v>
      </x:c>
      <x:c r="U2563" s="50" t="str">
        <x:v>ＮＯＫ株式会社</x:v>
      </x:c>
      <x:c r="V2563" s="54" t="n">
        <x:v>0.3202</x:v>
      </x:c>
      <x:c r="W2563" s="50" t="str">
        <x:v>鶴 鉄二 / 中尾 正樹 / 安部 信二 / 上村 訓右</x:v>
      </x:c>
      <x:c r="X2563" s="50" t="b">
        <x:f>AND(COUNT(L2563:O2563)=4,L2563&gt;='設定'!$B$6,M2563&gt;='設定'!$B$6,N2563&gt;='設定'!$B$6,O2563&gt;='設定'!$B$6)</x:f>
        <x:v>0</x:v>
      </x:c>
      <x:c r="Y2563" s="50" t="b">
        <x:f>AND(COUNT(G2563:K2563)=5,P2563&gt;='設定'!$B$7)</x:f>
        <x:v>0</x:v>
      </x:c>
      <x:c r="Z2563" s="50" t="b">
        <x:f>AND(ISNUMBER(R2563),R2563&gt;='設定'!$B$8)</x:f>
        <x:v>0</x:v>
      </x:c>
      <x:c r="AA2563" s="50" t="b">
        <x:f>AND(ISNUMBER(S2563),S2563&gt;=DATE(YEAR('設定'!$B$10)-'設定'!$B$9,MONTH('設定'!$B$10),DAY('設定'!$B$10)))</x:f>
        <x:v>0</x:v>
      </x:c>
      <x:c r="AB2563" s="55" t="b">
        <x:v>0</x:v>
      </x:c>
      <x:c r="AC2563" s="55" t="b">
        <x:v>0</x:v>
      </x:c>
      <x:c r="AD2563" s="50" t="n">
        <x:f>IF(X2563,1,0)+IF(Z2563,1,0)+IF(AA2563,1,0)+IF(AB2563,1,0)</x:f>
        <x:v>0</x:v>
      </x:c>
      <x:c r="AE2563" s="50" t="n">
        <x:f>IF(Y2563,1,0)+IF(Z2563,1,0)+IF(AA2563,1,0)+IF(AB2563,1,0)</x:f>
        <x:v>0</x:v>
      </x:c>
      <x:c r="AF2563" s="50" t="n">
        <x:f>IF(Y2563,1,0)+IF(Z2563,1,0)+IF(AA2563,1,0)+IF(AC2563,1,0)</x:f>
        <x:v>0</x:v>
      </x:c>
      <x:c r="AG2563" s="53" t="n">
        <x:v>44348</x:v>
      </x:c>
      <x:c r="AH2563" s="50" t="str">
        <x:v>S100W2GM</x:v>
      </x:c>
      <x:c r="AI2563" s="50" t="str">
        <x:v>NetSalesSummaryOfBusinessResults</x:v>
      </x:c>
      <x:c r="AJ2563" s="50" t="str">
        <x:v>OperatingIncome</x:v>
      </x:c>
      <x:c r="AK2563" s="53" t="n">
        <x:v>45747</x:v>
      </x:c>
      <x:c r="AL2563" s="50" t="str">
        <x:v>365/365/365/366/365</x:v>
      </x:c>
      <x:c r="AM2563" s="51" t="n">
        <x:v>46253221</x:v>
      </x:c>
      <x:c r="AN2563" s="51" t="n">
        <x:v>2829</x:v>
      </x:c>
      <x:c r="AO2563" s="51" t="n">
        <x:f>IFERROR(AM2563*AN2563,"")</x:f>
        <x:v>130850362209</x:v>
      </x:c>
      <x:c r="AP2563" s="56" t="n">
        <x:f>IFERROR(AO2563/(K2563*1000000),"")</x:f>
        <x:v>0.7780746034357682</x:v>
      </x:c>
      <x:c r="AQ2563" s="57" t="n">
        <x:v>333603535</x:v>
      </x:c>
      <x:c r="AR2563" s="52" t="n">
        <x:v>0.2811572287837841</x:v>
      </x:c>
      <x:c r="AS2563" s="52" t="n">
        <x:v>-0.3086474232045304</x:v>
      </x:c>
      <x:c r="AT2563" s="55" t="b">
        <x:v>1</x:v>
      </x:c>
      <x:c r="AU2563" s="50"/>
      <x:c r="AV2563" s="58" t="n">
        <x:v>0.3740893391577</x:v>
      </x:c>
      <x:c r="AW2563" s="50" t="n">
        <x:v>245</x:v>
      </x:c>
      <x:c r="AX2563" s="50" t="str">
        <x:v>Future Moat</x:v>
      </x:c>
      <x:c r="AY2563" s="50" t="str">
        <x:v>目立つ機械的警告なし（定性確認は別途必要）</x:v>
      </x:c>
      <x:c r="AZ2563" s="59" t="str">
        <x:v>2025-06-24 09:39</x:v>
      </x:c>
      <x:c r="BA2563" s="53" t="n">
        <x:v>29952</x:v>
      </x:c>
      <x:c r="BB2563" s="50"/>
      <x:c r="BC2563" s="50"/>
      <x:c r="BD2563" s="50" t="str">
        <x:v>TOPIX Small 1</x:v>
      </x:c>
    </x:row>
    <x:row r="2564">
      <x:c r="A2564" s="50" t="n">
        <x:v>2563</x:v>
      </x:c>
      <x:c r="B2564" s="50" t="str">
        <x:v>6358</x:v>
      </x:c>
      <x:c r="C2564" s="50" t="str">
        <x:v>6358.T</x:v>
      </x:c>
      <x:c r="D2564" s="50" t="str">
        <x:v>SAKAI HEAVY INDUSTRIES,LTD.</x:v>
      </x:c>
      <x:c r="E2564" s="50" t="str">
        <x:v>Prime Market (Domestic)</x:v>
      </x:c>
      <x:c r="F2564" s="50" t="str">
        <x:v>Machinery</x:v>
      </x:c>
      <x:c r="G2564" s="51" t="n">
        <x:v>21624.456</x:v>
      </x:c>
      <x:c r="H2564" s="51" t="n">
        <x:v>26599.084</x:v>
      </x:c>
      <x:c r="I2564" s="51" t="n">
        <x:v>31459.945</x:v>
      </x:c>
      <x:c r="J2564" s="51" t="n">
        <x:v>33020.799</x:v>
      </x:c>
      <x:c r="K2564" s="51" t="n">
        <x:v>27854.055</x:v>
      </x:c>
      <x:c r="L2564" s="52" t="n">
        <x:f>IFERROR(H2564/G2564-1,"")</x:f>
        <x:v>0.2300463882189685</x:v>
      </x:c>
      <x:c r="M2564" s="52" t="n">
        <x:f>IFERROR(I2564/H2564-1,"")</x:f>
        <x:v>0.18274542837640584</x:v>
      </x:c>
      <x:c r="N2564" s="52" t="n">
        <x:f>IFERROR(J2564/I2564-1,"")</x:f>
        <x:v>0.049614009178973406</x:v>
      </x:c>
      <x:c r="O2564" s="52" t="n">
        <x:f>IFERROR(K2564/J2564-1,"")</x:f>
        <x:v>-0.15646938161611412</x:v>
      </x:c>
      <x:c r="P2564" s="52" t="n">
        <x:f>IFERROR((K2564/G2564)^(1/4)-1,"")</x:f>
        <x:v>0.06533405345492893</x:v>
      </x:c>
      <x:c r="Q2564" s="51" t="n">
        <x:v>1583.765</x:v>
      </x:c>
      <x:c r="R2564" s="52" t="n">
        <x:f>IFERROR(Q2564/K2564,"")</x:f>
        <x:v>0.05685940521048013</x:v>
      </x:c>
      <x:c r="S2564" s="53" t="n">
        <x:v>23621</x:v>
      </x:c>
      <x:c r="T2564" s="50" t="str">
        <x:v>EDINET_company_history</x:v>
      </x:c>
      <x:c r="U2564" s="50" t="str">
        <x:v>日本マスタートラスト信託銀行株式会社（信託口）</x:v>
      </x:c>
      <x:c r="V2564" s="54" t="n">
        <x:v>0.1157</x:v>
      </x:c>
      <x:c r="W2564" s="50" t="str">
        <x:v>酒井 一郎</x:v>
      </x:c>
      <x:c r="X2564" s="50" t="b">
        <x:f>AND(COUNT(L2564:O2564)=4,L2564&gt;='設定'!$B$6,M2564&gt;='設定'!$B$6,N2564&gt;='設定'!$B$6,O2564&gt;='設定'!$B$6)</x:f>
        <x:v>0</x:v>
      </x:c>
      <x:c r="Y2564" s="50" t="b">
        <x:f>AND(COUNT(G2564:K2564)=5,P2564&gt;='設定'!$B$7)</x:f>
        <x:v>0</x:v>
      </x:c>
      <x:c r="Z2564" s="50" t="b">
        <x:f>AND(ISNUMBER(R2564),R2564&gt;='設定'!$B$8)</x:f>
        <x:v>0</x:v>
      </x:c>
      <x:c r="AA2564" s="50" t="b">
        <x:f>AND(ISNUMBER(S2564),S2564&gt;=DATE(YEAR('設定'!$B$10)-'設定'!$B$9,MONTH('設定'!$B$10),DAY('設定'!$B$10)))</x:f>
        <x:v>0</x:v>
      </x:c>
      <x:c r="AB2564" s="55" t="b">
        <x:v>0</x:v>
      </x:c>
      <x:c r="AC2564" s="55" t="b">
        <x:v>0</x:v>
      </x:c>
      <x:c r="AD2564" s="50" t="n">
        <x:f>IF(X2564,1,0)+IF(Z2564,1,0)+IF(AA2564,1,0)+IF(AB2564,1,0)</x:f>
        <x:v>0</x:v>
      </x:c>
      <x:c r="AE2564" s="50" t="n">
        <x:f>IF(Y2564,1,0)+IF(Z2564,1,0)+IF(AA2564,1,0)+IF(AB2564,1,0)</x:f>
        <x:v>0</x:v>
      </x:c>
      <x:c r="AF2564" s="50" t="n">
        <x:f>IF(Y2564,1,0)+IF(Z2564,1,0)+IF(AA2564,1,0)+IF(AC2564,1,0)</x:f>
        <x:v>0</x:v>
      </x:c>
      <x:c r="AG2564" s="53" t="n">
        <x:v>44348</x:v>
      </x:c>
      <x:c r="AH2564" s="50" t="str">
        <x:v>S100W9E1</x:v>
      </x:c>
      <x:c r="AI2564" s="50" t="str">
        <x:v>NetSalesSummaryOfBusinessResults</x:v>
      </x:c>
      <x:c r="AJ2564" s="50" t="str">
        <x:v>OperatingIncome</x:v>
      </x:c>
      <x:c r="AK2564" s="53" t="n">
        <x:v>45747</x:v>
      </x:c>
      <x:c r="AL2564" s="50" t="str">
        <x:v>365/365/365/366/365</x:v>
      </x:c>
      <x:c r="AM2564" s="51" t="n">
        <x:v>8530934</x:v>
      </x:c>
      <x:c r="AN2564" s="51" t="n">
        <x:v>2088</x:v>
      </x:c>
      <x:c r="AO2564" s="51" t="n">
        <x:f>IFERROR(AM2564*AN2564,"")</x:f>
        <x:v>17812590192</x:v>
      </x:c>
      <x:c r="AP2564" s="56" t="n">
        <x:f>IFERROR(AO2564/(K2564*1000000),"")</x:f>
        <x:v>0.639497200389674</x:v>
      </x:c>
      <x:c r="AQ2564" s="57" t="n">
        <x:v>71873918.33333333</x:v>
      </x:c>
      <x:c r="AR2564" s="52" t="n">
        <x:v>0.3058327559082852</x:v>
      </x:c>
      <x:c r="AS2564" s="52" t="n">
        <x:v>-0.4779054066964813</x:v>
      </x:c>
      <x:c r="AT2564" s="55" t="b">
        <x:v>1</x:v>
      </x:c>
      <x:c r="AU2564" s="50"/>
      <x:c r="AV2564" s="58" t="n">
        <x:v>0.1762047653802554</x:v>
      </x:c>
      <x:c r="AW2564" s="50" t="n">
        <x:v>845</x:v>
      </x:c>
      <x:c r="AX2564" s="50" t="str">
        <x:v>Future Moat</x:v>
      </x:c>
      <x:c r="AY2564" s="50" t="str">
        <x:v>目立つ機械的警告なし（定性確認は別途必要）</x:v>
      </x:c>
      <x:c r="AZ2564" s="59" t="str">
        <x:v>2025-06-30 14:33</x:v>
      </x:c>
      <x:c r="BA2564" s="53" t="n">
        <x:v>23621</x:v>
      </x:c>
      <x:c r="BB2564" s="50"/>
      <x:c r="BC2564" s="50"/>
      <x:c r="BD2564" s="50" t="str">
        <x:v>TOPIX Small 2</x:v>
      </x:c>
    </x:row>
    <x:row r="2565">
      <x:c r="A2565" s="50" t="n">
        <x:v>2564</x:v>
      </x:c>
      <x:c r="B2565" s="50" t="str">
        <x:v>7994</x:v>
      </x:c>
      <x:c r="C2565" s="50" t="str">
        <x:v>7994.T</x:v>
      </x:c>
      <x:c r="D2565" s="50" t="str">
        <x:v>OKAMURA CORPORATION</x:v>
      </x:c>
      <x:c r="E2565" s="50" t="str">
        <x:v>Prime Market (Domestic)</x:v>
      </x:c>
      <x:c r="F2565" s="50" t="str">
        <x:v>Other Products</x:v>
      </x:c>
      <x:c r="G2565" s="51" t="n">
        <x:v>244454</x:v>
      </x:c>
      <x:c r="H2565" s="51" t="n">
        <x:v>261175</x:v>
      </x:c>
      <x:c r="I2565" s="51" t="n">
        <x:v>277015</x:v>
      </x:c>
      <x:c r="J2565" s="51" t="n">
        <x:v>298295</x:v>
      </x:c>
      <x:c r="K2565" s="51" t="n">
        <x:v>314527</x:v>
      </x:c>
      <x:c r="L2565" s="52" t="n">
        <x:f>IFERROR(H2565/G2565-1,"")</x:f>
        <x:v>0.06840141703551583</x:v>
      </x:c>
      <x:c r="M2565" s="52" t="n">
        <x:f>IFERROR(I2565/H2565-1,"")</x:f>
        <x:v>0.060648990140710346</x:v>
      </x:c>
      <x:c r="N2565" s="52" t="n">
        <x:f>IFERROR(J2565/I2565-1,"")</x:f>
        <x:v>0.07681894482248253</x:v>
      </x:c>
      <x:c r="O2565" s="52" t="n">
        <x:f>IFERROR(K2565/J2565-1,"")</x:f>
        <x:v>0.05441593053856075</x:v>
      </x:c>
      <x:c r="P2565" s="52" t="n">
        <x:f>IFERROR((K2565/G2565)^(1/4)-1,"")</x:f>
        <x:v>0.06503822731978048</x:v>
      </x:c>
      <x:c r="Q2565" s="51" t="n">
        <x:v>23935</x:v>
      </x:c>
      <x:c r="R2565" s="52" t="n">
        <x:f>IFERROR(Q2565/K2565,"")</x:f>
        <x:v>0.07609839536828317</x:v>
      </x:c>
      <x:c r="S2565" s="53" t="n">
        <x:v>22555</x:v>
      </x:c>
      <x:c r="T2565" s="50" t="str">
        <x:v>EDINET_company_history</x:v>
      </x:c>
      <x:c r="U2565" s="50" t="str">
        <x:v>日本マスタートラスト信託銀行株式会社（信託口）</x:v>
      </x:c>
      <x:c r="V2565" s="54" t="n">
        <x:v>0.1275</x:v>
      </x:c>
      <x:c r="W2565" s="50" t="str">
        <x:v>中 村 雅 行</x:v>
      </x:c>
      <x:c r="X2565" s="50" t="b">
        <x:f>AND(COUNT(L2565:O2565)=4,L2565&gt;='設定'!$B$6,M2565&gt;='設定'!$B$6,N2565&gt;='設定'!$B$6,O2565&gt;='設定'!$B$6)</x:f>
        <x:v>0</x:v>
      </x:c>
      <x:c r="Y2565" s="50" t="b">
        <x:f>AND(COUNT(G2565:K2565)=5,P2565&gt;='設定'!$B$7)</x:f>
        <x:v>0</x:v>
      </x:c>
      <x:c r="Z2565" s="50" t="b">
        <x:f>AND(ISNUMBER(R2565),R2565&gt;='設定'!$B$8)</x:f>
        <x:v>0</x:v>
      </x:c>
      <x:c r="AA2565" s="50" t="b">
        <x:f>AND(ISNUMBER(S2565),S2565&gt;=DATE(YEAR('設定'!$B$10)-'設定'!$B$9,MONTH('設定'!$B$10),DAY('設定'!$B$10)))</x:f>
        <x:v>0</x:v>
      </x:c>
      <x:c r="AB2565" s="55" t="b">
        <x:v>0</x:v>
      </x:c>
      <x:c r="AC2565" s="55" t="b">
        <x:v>0</x:v>
      </x:c>
      <x:c r="AD2565" s="50" t="n">
        <x:f>IF(X2565,1,0)+IF(Z2565,1,0)+IF(AA2565,1,0)+IF(AB2565,1,0)</x:f>
        <x:v>0</x:v>
      </x:c>
      <x:c r="AE2565" s="50" t="n">
        <x:f>IF(Y2565,1,0)+IF(Z2565,1,0)+IF(AA2565,1,0)+IF(AB2565,1,0)</x:f>
        <x:v>0</x:v>
      </x:c>
      <x:c r="AF2565" s="50" t="n">
        <x:f>IF(Y2565,1,0)+IF(Z2565,1,0)+IF(AA2565,1,0)+IF(AC2565,1,0)</x:f>
        <x:v>0</x:v>
      </x:c>
      <x:c r="AG2565" s="53" t="n">
        <x:v>44348</x:v>
      </x:c>
      <x:c r="AH2565" s="50" t="str">
        <x:v>S100W3JI</x:v>
      </x:c>
      <x:c r="AI2565" s="50" t="str">
        <x:v>NetSalesSummaryOfBusinessResults</x:v>
      </x:c>
      <x:c r="AJ2565" s="50" t="str">
        <x:v>OperatingIncome</x:v>
      </x:c>
      <x:c r="AK2565" s="53" t="n">
        <x:v>45747</x:v>
      </x:c>
      <x:c r="AL2565" s="50" t="str">
        <x:v>365/365/365/366/365</x:v>
      </x:c>
      <x:c r="AM2565" s="51" t="n">
        <x:v>94360721</x:v>
      </x:c>
      <x:c r="AN2565" s="51" t="n">
        <x:v>2280</x:v>
      </x:c>
      <x:c r="AO2565" s="51" t="n">
        <x:f>IFERROR(AM2565*AN2565,"")</x:f>
        <x:v>215142443880</x:v>
      </x:c>
      <x:c r="AP2565" s="56" t="n">
        <x:f>IFERROR(AO2565/(K2565*1000000),"")</x:f>
        <x:v>0.6840189995771428</x:v>
      </x:c>
      <x:c r="AQ2565" s="57" t="n">
        <x:v>456281468.3333333</x:v>
      </x:c>
      <x:c r="AR2565" s="52" t="n">
        <x:v>0.2772874435363897</x:v>
      </x:c>
      <x:c r="AS2565" s="52" t="n">
        <x:v>-0.393925381665734</x:v>
      </x:c>
      <x:c r="AT2565" s="55" t="b">
        <x:v>1</x:v>
      </x:c>
      <x:c r="AU2565" s="50"/>
      <x:c r="AV2565" s="58" t="n">
        <x:v>-0.0571642365828006</x:v>
      </x:c>
      <x:c r="AW2565" s="50" t="n">
        <x:v>2311</x:v>
      </x:c>
      <x:c r="AX2565" s="50" t="str">
        <x:v>Core Moat</x:v>
      </x:c>
      <x:c r="AY2565" s="50" t="str">
        <x:v>目立つ機械的警告なし（定性確認は別途必要）</x:v>
      </x:c>
      <x:c r="AZ2565" s="59" t="str">
        <x:v>2025-06-24 13:06</x:v>
      </x:c>
      <x:c r="BA2565" s="53" t="n">
        <x:v>22555</x:v>
      </x:c>
      <x:c r="BB2565" s="50"/>
      <x:c r="BC2565" s="50"/>
      <x:c r="BD2565" s="50" t="str">
        <x:v>TOPIX Small 1</x:v>
      </x:c>
    </x:row>
    <x:row r="2566">
      <x:c r="A2566" s="50" t="n">
        <x:v>2565</x:v>
      </x:c>
      <x:c r="B2566" s="50" t="str">
        <x:v>7805</x:v>
      </x:c>
      <x:c r="C2566" s="50" t="str">
        <x:v>7805.T</x:v>
      </x:c>
      <x:c r="D2566" s="50" t="str">
        <x:v>PRINTNET INC.</x:v>
      </x:c>
      <x:c r="E2566" s="50" t="str">
        <x:v>Standard Market(Domestic)</x:v>
      </x:c>
      <x:c r="F2566" s="50" t="str">
        <x:v>Other Products</x:v>
      </x:c>
      <x:c r="G2566" s="51" t="n">
        <x:v>7162.2</x:v>
      </x:c>
      <x:c r="H2566" s="51" t="n">
        <x:v>8648.684</x:v>
      </x:c>
      <x:c r="I2566" s="51" t="n">
        <x:v>9629.68</x:v>
      </x:c>
      <x:c r="J2566" s="51" t="n">
        <x:v>9306.6</x:v>
      </x:c>
      <x:c r="K2566" s="51" t="n">
        <x:v>9213.751</x:v>
      </x:c>
      <x:c r="L2566" s="52" t="n">
        <x:f>IFERROR(H2566/G2566-1,"")</x:f>
        <x:v>0.20754572617352207</x:v>
      </x:c>
      <x:c r="M2566" s="52" t="n">
        <x:f>IFERROR(I2566/H2566-1,"")</x:f>
        <x:v>0.11342719886632469</x:v>
      </x:c>
      <x:c r="N2566" s="52" t="n">
        <x:f>IFERROR(J2566/I2566-1,"")</x:f>
        <x:v>-0.03355043989000672</x:v>
      </x:c>
      <x:c r="O2566" s="52" t="n">
        <x:f>IFERROR(K2566/J2566-1,"")</x:f>
        <x:v>-0.009976683214063198</x:v>
      </x:c>
      <x:c r="P2566" s="52" t="n">
        <x:f>IFERROR((K2566/G2566)^(1/4)-1,"")</x:f>
        <x:v>0.06499484782530862</x:v>
      </x:c>
      <x:c r="Q2566" s="51" t="n">
        <x:v>563.276</x:v>
      </x:c>
      <x:c r="R2566" s="52" t="n">
        <x:f>IFERROR(Q2566/K2566,"")</x:f>
        <x:v>0.06113427636583623</x:v>
      </x:c>
      <x:c r="S2566" s="53" t="n">
        <x:v>43374</x:v>
      </x:c>
      <x:c r="T2566" s="50" t="str">
        <x:v>EDINET_company_history</x:v>
      </x:c>
      <x:c r="U2566" s="50" t="str">
        <x:v>ＰＮコーポレーション株式会社</x:v>
      </x:c>
      <x:c r="V2566" s="54" t="n">
        <x:v>0.3933</x:v>
      </x:c>
      <x:c r="W2566" s="50" t="str">
        <x:v>小田原 洋一</x:v>
      </x:c>
      <x:c r="X2566" s="50" t="b">
        <x:f>AND(COUNT(L2566:O2566)=4,L2566&gt;='設定'!$B$6,M2566&gt;='設定'!$B$6,N2566&gt;='設定'!$B$6,O2566&gt;='設定'!$B$6)</x:f>
        <x:v>0</x:v>
      </x:c>
      <x:c r="Y2566" s="50" t="b">
        <x:f>AND(COUNT(G2566:K2566)=5,P2566&gt;='設定'!$B$7)</x:f>
        <x:v>0</x:v>
      </x:c>
      <x:c r="Z2566" s="50" t="b">
        <x:f>AND(ISNUMBER(R2566),R2566&gt;='設定'!$B$8)</x:f>
        <x:v>0</x:v>
      </x:c>
      <x:c r="AA2566" s="50" t="b">
        <x:f>AND(ISNUMBER(S2566),S2566&gt;=DATE(YEAR('設定'!$B$10)-'設定'!$B$9,MONTH('設定'!$B$10),DAY('設定'!$B$10)))</x:f>
        <x:v>0</x:v>
      </x:c>
      <x:c r="AB2566" s="55" t="b">
        <x:v>0</x:v>
      </x:c>
      <x:c r="AC2566" s="55" t="b">
        <x:v>0</x:v>
      </x:c>
      <x:c r="AD2566" s="50" t="n">
        <x:f>IF(X2566,1,0)+IF(Z2566,1,0)+IF(AA2566,1,0)+IF(AB2566,1,0)</x:f>
        <x:v>0</x:v>
      </x:c>
      <x:c r="AE2566" s="50" t="n">
        <x:f>IF(Y2566,1,0)+IF(Z2566,1,0)+IF(AA2566,1,0)+IF(AB2566,1,0)</x:f>
        <x:v>0</x:v>
      </x:c>
      <x:c r="AF2566" s="50" t="n">
        <x:f>IF(Y2566,1,0)+IF(Z2566,1,0)+IF(AA2566,1,0)+IF(AC2566,1,0)</x:f>
        <x:v>0</x:v>
      </x:c>
      <x:c r="AG2566" s="53" t="n">
        <x:v>44348</x:v>
      </x:c>
      <x:c r="AH2566" s="50" t="str">
        <x:v>S100X68N</x:v>
      </x:c>
      <x:c r="AI2566" s="50" t="str">
        <x:v>NetSalesSummaryOfBusinessResults</x:v>
      </x:c>
      <x:c r="AJ2566" s="50" t="str">
        <x:v>OperatingIncome</x:v>
      </x:c>
      <x:c r="AK2566" s="53" t="n">
        <x:v>45900</x:v>
      </x:c>
      <x:c r="AL2566" s="50" t="str">
        <x:v>304/365/365/366/365</x:v>
      </x:c>
      <x:c r="AM2566" s="51" t="n">
        <x:v>5085300</x:v>
      </x:c>
      <x:c r="AN2566" s="51" t="n">
        <x:v>752</x:v>
      </x:c>
      <x:c r="AO2566" s="51" t="n">
        <x:f>IFERROR(AM2566*AN2566,"")</x:f>
        <x:v>3824145600</x:v>
      </x:c>
      <x:c r="AP2566" s="56" t="n">
        <x:f>IFERROR(AO2566/(K2566*1000000),"")</x:f>
        <x:v>0.41504763912113535</x:v>
      </x:c>
      <x:c r="AQ2566" s="57" t="n">
        <x:v>3887865</x:v>
      </x:c>
      <x:c r="AR2566" s="52" t="n">
        <x:v>0.2980183549719475</x:v>
      </x:c>
      <x:c r="AS2566" s="52" t="n">
        <x:v>-0.4981994858038933</x:v>
      </x:c>
      <x:c r="AT2566" s="55" t="b">
        <x:v>0</x:v>
      </x:c>
      <x:c r="AU2566" s="50" t="str">
        <x:v>low_liquidity</x:v>
      </x:c>
      <x:c r="AV2566" s="58" t="n">
        <x:v>-0.1033929334019877</x:v>
      </x:c>
      <x:c r="AW2566" s="50" t="n">
        <x:v>2627</x:v>
      </x:c>
      <x:c r="AX2566" s="50" t="str">
        <x:v>Core Moat</x:v>
      </x:c>
      <x:c r="AY2566" s="50" t="str">
        <x:v>既存適格性フィルター不通過: low_liquidity / 60日平均売買代金2,000万円未満</x:v>
      </x:c>
      <x:c r="AZ2566" s="59" t="str">
        <x:v>2025-11-26 09:46</x:v>
      </x:c>
      <x:c r="BA2566" s="53" t="n">
        <x:v>43374</x:v>
      </x:c>
      <x:c r="BB2566" s="50"/>
      <x:c r="BC2566" s="50"/>
      <x:c r="BD2566" s="50"/>
    </x:row>
    <x:row r="2567">
      <x:c r="A2567" s="50" t="n">
        <x:v>2566</x:v>
      </x:c>
      <x:c r="B2567" s="50" t="str">
        <x:v>4465</x:v>
      </x:c>
      <x:c r="C2567" s="50" t="str">
        <x:v>4465.T</x:v>
      </x:c>
      <x:c r="D2567" s="50" t="str">
        <x:v>Niitaka Co., Ltd.</x:v>
      </x:c>
      <x:c r="E2567" s="50" t="str">
        <x:v>Standard Market(Domestic)</x:v>
      </x:c>
      <x:c r="F2567" s="50" t="str">
        <x:v>Chemicals</x:v>
      </x:c>
      <x:c r="G2567" s="51" t="n">
        <x:v>18436.868</x:v>
      </x:c>
      <x:c r="H2567" s="51" t="n">
        <x:v>17792.438</x:v>
      </x:c>
      <x:c r="I2567" s="51" t="n">
        <x:v>19504.189</x:v>
      </x:c>
      <x:c r="J2567" s="51" t="n">
        <x:v>22739.125</x:v>
      </x:c>
      <x:c r="K2567" s="51" t="n">
        <x:v>23714.867</x:v>
      </x:c>
      <x:c r="L2567" s="52" t="n">
        <x:f>IFERROR(H2567/G2567-1,"")</x:f>
        <x:v>-0.03495333372240883</x:v>
      </x:c>
      <x:c r="M2567" s="52" t="n">
        <x:f>IFERROR(I2567/H2567-1,"")</x:f>
        <x:v>0.09620665813195473</x:v>
      </x:c>
      <x:c r="N2567" s="52" t="n">
        <x:f>IFERROR(J2567/I2567-1,"")</x:f>
        <x:v>0.16585852403296553</x:v>
      </x:c>
      <x:c r="O2567" s="52" t="n">
        <x:f>IFERROR(K2567/J2567-1,"")</x:f>
        <x:v>0.0429102702940416</x:v>
      </x:c>
      <x:c r="P2567" s="52" t="n">
        <x:f>IFERROR((K2567/G2567)^(1/4)-1,"")</x:f>
        <x:v>0.06496022268853308</x:v>
      </x:c>
      <x:c r="Q2567" s="51" t="n">
        <x:v>1925.108</x:v>
      </x:c>
      <x:c r="R2567" s="52" t="n">
        <x:f>IFERROR(Q2567/K2567,"")</x:f>
        <x:v>0.0811772631910607</x:v>
      </x:c>
      <x:c r="S2567" s="53" t="n">
        <x:v>37712</x:v>
      </x:c>
      <x:c r="T2567" s="50" t="str">
        <x:v>EDINET_company_history</x:v>
      </x:c>
      <x:c r="U2567" s="50" t="str">
        <x:v>株式会社ニイタカＳＣ</x:v>
      </x:c>
      <x:c r="V2567" s="54" t="n">
        <x:v>0.1991</x:v>
      </x:c>
      <x:c r="W2567" s="50" t="str">
        <x:v>奥山 吉昭 / 野尻 大介</x:v>
      </x:c>
      <x:c r="X2567" s="50" t="b">
        <x:f>AND(COUNT(L2567:O2567)=4,L2567&gt;='設定'!$B$6,M2567&gt;='設定'!$B$6,N2567&gt;='設定'!$B$6,O2567&gt;='設定'!$B$6)</x:f>
        <x:v>0</x:v>
      </x:c>
      <x:c r="Y2567" s="50" t="b">
        <x:f>AND(COUNT(G2567:K2567)=5,P2567&gt;='設定'!$B$7)</x:f>
        <x:v>0</x:v>
      </x:c>
      <x:c r="Z2567" s="50" t="b">
        <x:f>AND(ISNUMBER(R2567),R2567&gt;='設定'!$B$8)</x:f>
        <x:v>0</x:v>
      </x:c>
      <x:c r="AA2567" s="50" t="b">
        <x:f>AND(ISNUMBER(S2567),S2567&gt;=DATE(YEAR('設定'!$B$10)-'設定'!$B$9,MONTH('設定'!$B$10),DAY('設定'!$B$10)))</x:f>
        <x:v>0</x:v>
      </x:c>
      <x:c r="AB2567" s="55" t="b">
        <x:v>0</x:v>
      </x:c>
      <x:c r="AC2567" s="55" t="b">
        <x:v>0</x:v>
      </x:c>
      <x:c r="AD2567" s="50" t="n">
        <x:f>IF(X2567,1,0)+IF(Z2567,1,0)+IF(AA2567,1,0)+IF(AB2567,1,0)</x:f>
        <x:v>0</x:v>
      </x:c>
      <x:c r="AE2567" s="50" t="n">
        <x:f>IF(Y2567,1,0)+IF(Z2567,1,0)+IF(AA2567,1,0)+IF(AB2567,1,0)</x:f>
        <x:v>0</x:v>
      </x:c>
      <x:c r="AF2567" s="50" t="n">
        <x:f>IF(Y2567,1,0)+IF(Z2567,1,0)+IF(AA2567,1,0)+IF(AC2567,1,0)</x:f>
        <x:v>0</x:v>
      </x:c>
      <x:c r="AG2567" s="53" t="n">
        <x:v>44348</x:v>
      </x:c>
      <x:c r="AH2567" s="50" t="str">
        <x:v>S100WL0G</x:v>
      </x:c>
      <x:c r="AI2567" s="50" t="str">
        <x:v>NetSalesSummaryOfBusinessResults</x:v>
      </x:c>
      <x:c r="AJ2567" s="50" t="str">
        <x:v>OperatingIncome</x:v>
      </x:c>
      <x:c r="AK2567" s="53" t="n">
        <x:v>45808</x:v>
      </x:c>
      <x:c r="AL2567" s="50" t="str">
        <x:v>365/365/365/366/365</x:v>
      </x:c>
      <x:c r="AM2567" s="51" t="n">
        <x:v>5903452</x:v>
      </x:c>
      <x:c r="AN2567" s="51" t="n">
        <x:v>2153</x:v>
      </x:c>
      <x:c r="AO2567" s="51" t="n">
        <x:f>IFERROR(AM2567*AN2567,"")</x:f>
        <x:v>12710132156</x:v>
      </x:c>
      <x:c r="AP2567" s="56" t="n">
        <x:f>IFERROR(AO2567/(K2567*1000000),"")</x:f>
        <x:v>0.5359562908786291</x:v>
      </x:c>
      <x:c r="AQ2567" s="57" t="n">
        <x:v>28123728.333333332</x:v>
      </x:c>
      <x:c r="AR2567" s="52" t="n">
        <x:v>0.2395892511458956</x:v>
      </x:c>
      <x:c r="AS2567" s="52" t="n">
        <x:v>-0.3279984968074885</x:v>
      </x:c>
      <x:c r="AT2567" s="55" t="b">
        <x:v>1</x:v>
      </x:c>
      <x:c r="AU2567" s="50"/>
      <x:c r="AV2567" s="58" t="n">
        <x:v>0.1950198493287204</x:v>
      </x:c>
      <x:c r="AW2567" s="50" t="n">
        <x:v>728</x:v>
      </x:c>
      <x:c r="AX2567" s="50" t="str">
        <x:v>Discovery</x:v>
      </x:c>
      <x:c r="AY2567" s="50" t="str">
        <x:v>目立つ機械的警告なし（定性確認は別途必要）</x:v>
      </x:c>
      <x:c r="AZ2567" s="59" t="str">
        <x:v>2025-08-26 10:07</x:v>
      </x:c>
      <x:c r="BA2567" s="53" t="n">
        <x:v>37712</x:v>
      </x:c>
      <x:c r="BB2567" s="50"/>
      <x:c r="BC2567" s="50"/>
      <x:c r="BD2567" s="50"/>
    </x:row>
    <x:row r="2568">
      <x:c r="A2568" s="50" t="n">
        <x:v>2567</x:v>
      </x:c>
      <x:c r="B2568" s="50" t="str">
        <x:v>7917</x:v>
      </x:c>
      <x:c r="C2568" s="50" t="str">
        <x:v>7917.T</x:v>
      </x:c>
      <x:c r="D2568" s="50" t="str">
        <x:v>ZACROS Corporation</x:v>
      </x:c>
      <x:c r="E2568" s="50" t="str">
        <x:v>Prime Market (Domestic)</x:v>
      </x:c>
      <x:c r="F2568" s="50" t="str">
        <x:v>Chemicals</x:v>
      </x:c>
      <x:c r="G2568" s="51" t="n">
        <x:v>117250</x:v>
      </x:c>
      <x:c r="H2568" s="51" t="n">
        <x:v>127819</x:v>
      </x:c>
      <x:c r="I2568" s="51" t="n">
        <x:v>129364</x:v>
      </x:c>
      <x:c r="J2568" s="51" t="n">
        <x:v>136155</x:v>
      </x:c>
      <x:c r="K2568" s="51" t="n">
        <x:v>150735</x:v>
      </x:c>
      <x:c r="L2568" s="52" t="n">
        <x:f>IFERROR(H2568/G2568-1,"")</x:f>
        <x:v>0.090140724946695</x:v>
      </x:c>
      <x:c r="M2568" s="52" t="n">
        <x:f>IFERROR(I2568/H2568-1,"")</x:f>
        <x:v>0.012087404845914973</x:v>
      </x:c>
      <x:c r="N2568" s="52" t="n">
        <x:f>IFERROR(J2568/I2568-1,"")</x:f>
        <x:v>0.05249528462323361</x:v>
      </x:c>
      <x:c r="O2568" s="52" t="n">
        <x:f>IFERROR(K2568/J2568-1,"")</x:f>
        <x:v>0.10708383827255696</x:v>
      </x:c>
      <x:c r="P2568" s="52" t="n">
        <x:f>IFERROR((K2568/G2568)^(1/4)-1,"")</x:f>
        <x:v>0.06481782714997841</x:v>
      </x:c>
      <x:c r="Q2568" s="51" t="n">
        <x:v>10116</x:v>
      </x:c>
      <x:c r="R2568" s="52" t="n">
        <x:f>IFERROR(Q2568/K2568,"")</x:f>
        <x:v>0.06711115533883968</x:v>
      </x:c>
      <x:c r="S2568" s="53" t="n">
        <x:v>37591</x:v>
      </x:c>
      <x:c r="T2568" s="50" t="str">
        <x:v>EDINET_company_history</x:v>
      </x:c>
      <x:c r="U2568" s="50" t="str">
        <x:v>日本マスタートラスト信託銀行株式会社（信託口）</x:v>
      </x:c>
      <x:c r="V2568" s="54" t="n">
        <x:v>0.136</x:v>
      </x:c>
      <x:c r="W2568" s="50" t="str">
        <x:v>下田 拓 / 布山 英士</x:v>
      </x:c>
      <x:c r="X2568" s="50" t="b">
        <x:f>AND(COUNT(L2568:O2568)=4,L2568&gt;='設定'!$B$6,M2568&gt;='設定'!$B$6,N2568&gt;='設定'!$B$6,O2568&gt;='設定'!$B$6)</x:f>
        <x:v>0</x:v>
      </x:c>
      <x:c r="Y2568" s="50" t="b">
        <x:f>AND(COUNT(G2568:K2568)=5,P2568&gt;='設定'!$B$7)</x:f>
        <x:v>0</x:v>
      </x:c>
      <x:c r="Z2568" s="50" t="b">
        <x:f>AND(ISNUMBER(R2568),R2568&gt;='設定'!$B$8)</x:f>
        <x:v>0</x:v>
      </x:c>
      <x:c r="AA2568" s="50" t="b">
        <x:f>AND(ISNUMBER(S2568),S2568&gt;=DATE(YEAR('設定'!$B$10)-'設定'!$B$9,MONTH('設定'!$B$10),DAY('設定'!$B$10)))</x:f>
        <x:v>0</x:v>
      </x:c>
      <x:c r="AB2568" s="55" t="b">
        <x:v>0</x:v>
      </x:c>
      <x:c r="AC2568" s="55" t="b">
        <x:v>0</x:v>
      </x:c>
      <x:c r="AD2568" s="50" t="n">
        <x:f>IF(X2568,1,0)+IF(Z2568,1,0)+IF(AA2568,1,0)+IF(AB2568,1,0)</x:f>
        <x:v>0</x:v>
      </x:c>
      <x:c r="AE2568" s="50" t="n">
        <x:f>IF(Y2568,1,0)+IF(Z2568,1,0)+IF(AA2568,1,0)+IF(AB2568,1,0)</x:f>
        <x:v>0</x:v>
      </x:c>
      <x:c r="AF2568" s="50" t="n">
        <x:f>IF(Y2568,1,0)+IF(Z2568,1,0)+IF(AA2568,1,0)+IF(AC2568,1,0)</x:f>
        <x:v>0</x:v>
      </x:c>
      <x:c r="AG2568" s="53" t="n">
        <x:v>44348</x:v>
      </x:c>
      <x:c r="AH2568" s="50" t="str">
        <x:v>S100VWQZ</x:v>
      </x:c>
      <x:c r="AI2568" s="50" t="str">
        <x:v>NetSalesSummaryOfBusinessResults</x:v>
      </x:c>
      <x:c r="AJ2568" s="50" t="str">
        <x:v>OperatingIncome</x:v>
      </x:c>
      <x:c r="AK2568" s="53" t="n">
        <x:v>45747</x:v>
      </x:c>
      <x:c r="AL2568" s="50" t="str">
        <x:v>365/365/365/366/365</x:v>
      </x:c>
      <x:c r="AM2568" s="51" t="n">
        <x:v>18510460</x:v>
      </x:c>
      <x:c r="AN2568" s="51" t="n">
        <x:v>1254</x:v>
      </x:c>
      <x:c r="AO2568" s="51" t="n">
        <x:f>IFERROR(AM2568*AN2568,"")</x:f>
        <x:v>23212116840</x:v>
      </x:c>
      <x:c r="AP2568" s="56" t="n">
        <x:f>IFERROR(AO2568/(K2568*1000000),"")</x:f>
        <x:v>0.15399288048562046</x:v>
      </x:c>
      <x:c r="AQ2568" s="57" t="n">
        <x:v>238887251.66666663</x:v>
      </x:c>
      <x:c r="AR2568" s="52" t="n">
        <x:v>0.294109042284605</x:v>
      </x:c>
      <x:c r="AS2568" s="52" t="n">
        <x:v>-0.3927649791817656</x:v>
      </x:c>
      <x:c r="AT2568" s="55" t="b">
        <x:v>1</x:v>
      </x:c>
      <x:c r="AU2568" s="50"/>
      <x:c r="AV2568" s="58" t="n">
        <x:v>0.1788898161535569</x:v>
      </x:c>
      <x:c r="AW2568" s="50" t="n">
        <x:v>831</x:v>
      </x:c>
      <x:c r="AX2568" s="50" t="str">
        <x:v>Future Moat</x:v>
      </x:c>
      <x:c r="AY2568" s="50" t="str">
        <x:v>目立つ機械的警告なし（定性確認は別途必要）</x:v>
      </x:c>
      <x:c r="AZ2568" s="59" t="str">
        <x:v>2025-06-18 16:00</x:v>
      </x:c>
      <x:c r="BA2568" s="53" t="n">
        <x:v>37591</x:v>
      </x:c>
      <x:c r="BB2568" s="50"/>
      <x:c r="BC2568" s="50"/>
      <x:c r="BD2568" s="50" t="str">
        <x:v>TOPIX Small 2</x:v>
      </x:c>
    </x:row>
    <x:row r="2569">
      <x:c r="A2569" s="50" t="n">
        <x:v>2568</x:v>
      </x:c>
      <x:c r="B2569" s="50" t="str">
        <x:v>6376</x:v>
      </x:c>
      <x:c r="C2569" s="50" t="str">
        <x:v>6376.T</x:v>
      </x:c>
      <x:c r="D2569" s="50" t="str">
        <x:v>NIKKISO CO.,LTD.</x:v>
      </x:c>
      <x:c r="E2569" s="50" t="str">
        <x:v>Prime Market (Domestic)</x:v>
      </x:c>
      <x:c r="F2569" s="50" t="str">
        <x:v>Precision Instruments</x:v>
      </x:c>
      <x:c r="G2569" s="51" t="n">
        <x:v>167759</x:v>
      </x:c>
      <x:c r="H2569" s="51" t="n">
        <x:v>177109</x:v>
      </x:c>
      <x:c r="I2569" s="51" t="n">
        <x:v>192629</x:v>
      </x:c>
      <x:c r="J2569" s="51" t="n">
        <x:v>213379</x:v>
      </x:c>
      <x:c r="K2569" s="51" t="n">
        <x:v>215642</x:v>
      </x:c>
      <x:c r="L2569" s="52" t="n">
        <x:f>IFERROR(H2569/G2569-1,"")</x:f>
        <x:v>0.05573471467998736</x:v>
      </x:c>
      <x:c r="M2569" s="52" t="n">
        <x:f>IFERROR(I2569/H2569-1,"")</x:f>
        <x:v>0.0876296517963513</x:v>
      </x:c>
      <x:c r="N2569" s="52" t="n">
        <x:f>IFERROR(J2569/I2569-1,"")</x:f>
        <x:v>0.10772002138826453</x:v>
      </x:c>
      <x:c r="O2569" s="52" t="n">
        <x:f>IFERROR(K2569/J2569-1,"")</x:f>
        <x:v>0.010605542251111766</x:v>
      </x:c>
      <x:c r="P2569" s="52" t="n">
        <x:f>IFERROR((K2569/G2569)^(1/4)-1,"")</x:f>
        <x:v>0.06478489250732644</x:v>
      </x:c>
      <x:c r="Q2569" s="51" t="n">
        <x:v>15331</x:v>
      </x:c>
      <x:c r="R2569" s="52" t="n">
        <x:f>IFERROR(Q2569/K2569,"")</x:f>
        <x:v>0.07109468470891571</x:v>
      </x:c>
      <x:c r="S2569" s="53" t="n">
        <x:v>22555</x:v>
      </x:c>
      <x:c r="T2569" s="50" t="str">
        <x:v>EDINET_company_history</x:v>
      </x:c>
      <x:c r="U2569" s="50" t="str">
        <x:v>日本マスタートラスト信託銀行株式会社（信託口）</x:v>
      </x:c>
      <x:c r="V2569" s="54" t="n">
        <x:v>0.1153</x:v>
      </x:c>
      <x:c r="W2569" s="50" t="str">
        <x:v>加 藤 孝 一</x:v>
      </x:c>
      <x:c r="X2569" s="50" t="b">
        <x:f>AND(COUNT(L2569:O2569)=4,L2569&gt;='設定'!$B$6,M2569&gt;='設定'!$B$6,N2569&gt;='設定'!$B$6,O2569&gt;='設定'!$B$6)</x:f>
        <x:v>0</x:v>
      </x:c>
      <x:c r="Y2569" s="50" t="b">
        <x:f>AND(COUNT(G2569:K2569)=5,P2569&gt;='設定'!$B$7)</x:f>
        <x:v>0</x:v>
      </x:c>
      <x:c r="Z2569" s="50" t="b">
        <x:f>AND(ISNUMBER(R2569),R2569&gt;='設定'!$B$8)</x:f>
        <x:v>0</x:v>
      </x:c>
      <x:c r="AA2569" s="50" t="b">
        <x:f>AND(ISNUMBER(S2569),S2569&gt;=DATE(YEAR('設定'!$B$10)-'設定'!$B$9,MONTH('設定'!$B$10),DAY('設定'!$B$10)))</x:f>
        <x:v>0</x:v>
      </x:c>
      <x:c r="AB2569" s="55" t="b">
        <x:v>0</x:v>
      </x:c>
      <x:c r="AC2569" s="55" t="b">
        <x:v>0</x:v>
      </x:c>
      <x:c r="AD2569" s="50" t="n">
        <x:f>IF(X2569,1,0)+IF(Z2569,1,0)+IF(AA2569,1,0)+IF(AB2569,1,0)</x:f>
        <x:v>0</x:v>
      </x:c>
      <x:c r="AE2569" s="50" t="n">
        <x:f>IF(Y2569,1,0)+IF(Z2569,1,0)+IF(AA2569,1,0)+IF(AB2569,1,0)</x:f>
        <x:v>0</x:v>
      </x:c>
      <x:c r="AF2569" s="50" t="n">
        <x:f>IF(Y2569,1,0)+IF(Z2569,1,0)+IF(AA2569,1,0)+IF(AC2569,1,0)</x:f>
        <x:v>0</x:v>
      </x:c>
      <x:c r="AG2569" s="53" t="n">
        <x:v>44348</x:v>
      </x:c>
      <x:c r="AH2569" s="50" t="str">
        <x:v>S100XU3R</x:v>
      </x:c>
      <x:c r="AI2569" s="50" t="str">
        <x:v>RevenueIFRSSummaryOfBusinessResults</x:v>
      </x:c>
      <x:c r="AJ2569" s="50" t="str">
        <x:v>OperatingProfitLossIFRS</x:v>
      </x:c>
      <x:c r="AK2569" s="53" t="n">
        <x:v>46022</x:v>
      </x:c>
      <x:c r="AL2569" s="50" t="str">
        <x:v>365/365/365/366/365</x:v>
      </x:c>
      <x:c r="AM2569" s="51" t="n">
        <x:v>65265764</x:v>
      </x:c>
      <x:c r="AN2569" s="51" t="n">
        <x:v>3225</x:v>
      </x:c>
      <x:c r="AO2569" s="51" t="n">
        <x:f>IFERROR(AM2569*AN2569,"")</x:f>
        <x:v>210482088900</x:v>
      </x:c>
      <x:c r="AP2569" s="56" t="n">
        <x:f>IFERROR(AO2569/(K2569*1000000),"")</x:f>
        <x:v>0.9760718640153588</x:v>
      </x:c>
      <x:c r="AQ2569" s="57" t="n">
        <x:v>1070529495</x:v>
      </x:c>
      <x:c r="AR2569" s="52" t="n">
        <x:v>0.3404142124632206</x:v>
      </x:c>
      <x:c r="AS2569" s="52" t="n">
        <x:v>-0.4273568665385127</x:v>
      </x:c>
      <x:c r="AT2569" s="55" t="b">
        <x:v>0</x:v>
      </x:c>
      <x:c r="AU2569" s="50" t="str">
        <x:v>missing_financial_data</x:v>
      </x:c>
      <x:c r="AV2569" s="58" t="n">
        <x:v>0.4605102426381838</x:v>
      </x:c>
      <x:c r="AW2569" s="50" t="n">
        <x:v>125</x:v>
      </x:c>
      <x:c r="AX2569" s="50" t="str">
        <x:v>Future Moat</x:v>
      </x:c>
      <x:c r="AY2569" s="50" t="str">
        <x:v>既存適格性フィルター不通過: missing_financial_data</x:v>
      </x:c>
      <x:c r="AZ2569" s="59" t="str">
        <x:v>2026-03-26 10:06</x:v>
      </x:c>
      <x:c r="BA2569" s="53" t="n">
        <x:v>22555</x:v>
      </x:c>
      <x:c r="BB2569" s="50"/>
      <x:c r="BC2569" s="50"/>
      <x:c r="BD2569" s="50" t="str">
        <x:v>TOPIX Small 1</x:v>
      </x:c>
    </x:row>
    <x:row r="2570">
      <x:c r="A2570" s="50" t="n">
        <x:v>2569</x:v>
      </x:c>
      <x:c r="B2570" s="50" t="str">
        <x:v>1904</x:v>
      </x:c>
      <x:c r="C2570" s="50" t="str">
        <x:v>1904.T</x:v>
      </x:c>
      <x:c r="D2570" s="50" t="str">
        <x:v>TAISEI ONCHO CO.,LTD.</x:v>
      </x:c>
      <x:c r="E2570" s="50" t="str">
        <x:v>Standard Market(Domestic)</x:v>
      </x:c>
      <x:c r="F2570" s="50" t="str">
        <x:v>Construction</x:v>
      </x:c>
      <x:c r="G2570" s="51" t="n">
        <x:v>48633.913</x:v>
      </x:c>
      <x:c r="H2570" s="51" t="n">
        <x:v>49153.906</x:v>
      </x:c>
      <x:c r="I2570" s="51" t="n">
        <x:v>46459.747</x:v>
      </x:c>
      <x:c r="J2570" s="51" t="n">
        <x:v>61056.247</x:v>
      </x:c>
      <x:c r="K2570" s="51" t="n">
        <x:v>62502.203</x:v>
      </x:c>
      <x:c r="L2570" s="52" t="n">
        <x:f>IFERROR(H2570/G2570-1,"")</x:f>
        <x:v>0.010691983595891186</x:v>
      </x:c>
      <x:c r="M2570" s="52" t="n">
        <x:f>IFERROR(I2570/H2570-1,"")</x:f>
        <x:v>-0.05481067974536957</x:v>
      </x:c>
      <x:c r="N2570" s="52" t="n">
        <x:f>IFERROR(J2570/I2570-1,"")</x:f>
        <x:v>0.3141751934206616</x:v>
      </x:c>
      <x:c r="O2570" s="52" t="n">
        <x:f>IFERROR(K2570/J2570-1,"")</x:f>
        <x:v>0.023682359644542128</x:v>
      </x:c>
      <x:c r="P2570" s="52" t="n">
        <x:f>IFERROR((K2570/G2570)^(1/4)-1,"")</x:f>
        <x:v>0.06472886463588923</x:v>
      </x:c>
      <x:c r="Q2570" s="51" t="n">
        <x:v>3115.397</x:v>
      </x:c>
      <x:c r="R2570" s="52" t="n">
        <x:f>IFERROR(Q2570/K2570,"")</x:f>
        <x:v>0.049844595077712696</x:v>
      </x:c>
      <x:c r="S2570" s="53" t="n">
        <x:v>38322</x:v>
      </x:c>
      <x:c r="T2570" s="50" t="str">
        <x:v>EDINET_company_history</x:v>
      </x:c>
      <x:c r="U2570" s="50" t="str">
        <x:v>アクアウェッジ株式会社</x:v>
      </x:c>
      <x:c r="V2570" s="54" t="n">
        <x:v>0.1626</x:v>
      </x:c>
      <x:c r="W2570" s="50" t="str">
        <x:v>水谷 憲一 / 志田 憲彦</x:v>
      </x:c>
      <x:c r="X2570" s="50" t="b">
        <x:f>AND(COUNT(L2570:O2570)=4,L2570&gt;='設定'!$B$6,M2570&gt;='設定'!$B$6,N2570&gt;='設定'!$B$6,O2570&gt;='設定'!$B$6)</x:f>
        <x:v>0</x:v>
      </x:c>
      <x:c r="Y2570" s="50" t="b">
        <x:f>AND(COUNT(G2570:K2570)=5,P2570&gt;='設定'!$B$7)</x:f>
        <x:v>0</x:v>
      </x:c>
      <x:c r="Z2570" s="50" t="b">
        <x:f>AND(ISNUMBER(R2570),R2570&gt;='設定'!$B$8)</x:f>
        <x:v>0</x:v>
      </x:c>
      <x:c r="AA2570" s="50" t="b">
        <x:f>AND(ISNUMBER(S2570),S2570&gt;=DATE(YEAR('設定'!$B$10)-'設定'!$B$9,MONTH('設定'!$B$10),DAY('設定'!$B$10)))</x:f>
        <x:v>0</x:v>
      </x:c>
      <x:c r="AB2570" s="55" t="b">
        <x:v>0</x:v>
      </x:c>
      <x:c r="AC2570" s="55" t="b">
        <x:v>0</x:v>
      </x:c>
      <x:c r="AD2570" s="50" t="n">
        <x:f>IF(X2570,1,0)+IF(Z2570,1,0)+IF(AA2570,1,0)+IF(AB2570,1,0)</x:f>
        <x:v>0</x:v>
      </x:c>
      <x:c r="AE2570" s="50" t="n">
        <x:f>IF(Y2570,1,0)+IF(Z2570,1,0)+IF(AA2570,1,0)+IF(AB2570,1,0)</x:f>
        <x:v>0</x:v>
      </x:c>
      <x:c r="AF2570" s="50" t="n">
        <x:f>IF(Y2570,1,0)+IF(Z2570,1,0)+IF(AA2570,1,0)+IF(AC2570,1,0)</x:f>
        <x:v>0</x:v>
      </x:c>
      <x:c r="AG2570" s="53" t="n">
        <x:v>44348</x:v>
      </x:c>
      <x:c r="AH2570" s="50" t="str">
        <x:v>S100W2F0</x:v>
      </x:c>
      <x:c r="AI2570" s="50" t="str">
        <x:v>NetSalesSummaryOfBusinessResults</x:v>
      </x:c>
      <x:c r="AJ2570" s="50" t="str">
        <x:v>OperatingIncome</x:v>
      </x:c>
      <x:c r="AK2570" s="53" t="n">
        <x:v>45747</x:v>
      </x:c>
      <x:c r="AL2570" s="50" t="str">
        <x:v>365/365/365/366/365</x:v>
      </x:c>
      <x:c r="AM2570" s="51" t="n">
        <x:v>6106887</x:v>
      </x:c>
      <x:c r="AN2570" s="51" t="n">
        <x:v>5030</x:v>
      </x:c>
      <x:c r="AO2570" s="51" t="n">
        <x:f>IFERROR(AM2570*AN2570,"")</x:f>
        <x:v>30717641610</x:v>
      </x:c>
      <x:c r="AP2570" s="56" t="n">
        <x:f>IFERROR(AO2570/(K2570*1000000),"")</x:f>
        <x:v>0.4914649426037031</x:v>
      </x:c>
      <x:c r="AQ2570" s="57" t="n">
        <x:v>110884541.66666669</x:v>
      </x:c>
      <x:c r="AR2570" s="52" t="n">
        <x:v>0.2588156117143255</x:v>
      </x:c>
      <x:c r="AS2570" s="52" t="n">
        <x:v>-0.4346869019533198</x:v>
      </x:c>
      <x:c r="AT2570" s="55" t="b">
        <x:v>1</x:v>
      </x:c>
      <x:c r="AU2570" s="50"/>
      <x:c r="AV2570" s="58" t="n">
        <x:v>-0.0200047999396069</x:v>
      </x:c>
      <x:c r="AW2570" s="50" t="n">
        <x:v>2042</x:v>
      </x:c>
      <x:c r="AX2570" s="50" t="str">
        <x:v>Transformation Moat</x:v>
      </x:c>
      <x:c r="AY2570" s="50" t="str">
        <x:v>目立つ機械的警告なし（定性確認は別途必要）</x:v>
      </x:c>
      <x:c r="AZ2570" s="59" t="str">
        <x:v>2025-06-24 13:24</x:v>
      </x:c>
      <x:c r="BA2570" s="53" t="n">
        <x:v>38322</x:v>
      </x:c>
      <x:c r="BB2570" s="50"/>
      <x:c r="BC2570" s="50"/>
      <x:c r="BD2570" s="50"/>
    </x:row>
    <x:row r="2571">
      <x:c r="A2571" s="50" t="n">
        <x:v>2570</x:v>
      </x:c>
      <x:c r="B2571" s="50" t="str">
        <x:v>3405</x:v>
      </x:c>
      <x:c r="C2571" s="50" t="str">
        <x:v>3405.T</x:v>
      </x:c>
      <x:c r="D2571" s="50" t="str">
        <x:v>KURARAY CO.,LTD.</x:v>
      </x:c>
      <x:c r="E2571" s="50" t="str">
        <x:v>Prime Market (Domestic)</x:v>
      </x:c>
      <x:c r="F2571" s="50" t="str">
        <x:v>Chemicals</x:v>
      </x:c>
      <x:c r="G2571" s="51" t="n">
        <x:v>629370</x:v>
      </x:c>
      <x:c r="H2571" s="51" t="n">
        <x:v>756376</x:v>
      </x:c>
      <x:c r="I2571" s="51" t="n">
        <x:v>780938</x:v>
      </x:c>
      <x:c r="J2571" s="51" t="n">
        <x:v>826895</x:v>
      </x:c>
      <x:c r="K2571" s="51" t="n">
        <x:v>808447</x:v>
      </x:c>
      <x:c r="L2571" s="52" t="n">
        <x:f>IFERROR(H2571/G2571-1,"")</x:f>
        <x:v>0.20179862402084625</x:v>
      </x:c>
      <x:c r="M2571" s="52" t="n">
        <x:f>IFERROR(I2571/H2571-1,"")</x:f>
        <x:v>0.03247326726390054</x:v>
      </x:c>
      <x:c r="N2571" s="52" t="n">
        <x:f>IFERROR(J2571/I2571-1,"")</x:f>
        <x:v>0.05884846172167313</x:v>
      </x:c>
      <x:c r="O2571" s="52" t="n">
        <x:f>IFERROR(K2571/J2571-1,"")</x:f>
        <x:v>-0.02230996680352404</x:v>
      </x:c>
      <x:c r="P2571" s="52" t="n">
        <x:f>IFERROR((K2571/G2571)^(1/4)-1,"")</x:f>
        <x:v>0.06459979700641294</x:v>
      </x:c>
      <x:c r="Q2571" s="51" t="n">
        <x:v>58882</x:v>
      </x:c>
      <x:c r="R2571" s="52" t="n">
        <x:f>IFERROR(Q2571/K2571,"")</x:f>
        <x:v>0.0728334696028311</x:v>
      </x:c>
      <x:c r="S2571" s="53" t="n">
        <x:v>18019</x:v>
      </x:c>
      <x:c r="T2571" s="50" t="str">
        <x:v>EDINET_company_history</x:v>
      </x:c>
      <x:c r="U2571" s="50" t="str">
        <x:v>日本マスタートラスト信託銀行㈱(信託口)</x:v>
      </x:c>
      <x:c r="V2571" s="54" t="n">
        <x:v>0.1805</x:v>
      </x:c>
      <x:c r="W2571" s="50" t="str">
        <x:v>川原 仁 / 多賀 敬治</x:v>
      </x:c>
      <x:c r="X2571" s="50" t="b">
        <x:f>AND(COUNT(L2571:O2571)=4,L2571&gt;='設定'!$B$6,M2571&gt;='設定'!$B$6,N2571&gt;='設定'!$B$6,O2571&gt;='設定'!$B$6)</x:f>
        <x:v>0</x:v>
      </x:c>
      <x:c r="Y2571" s="50" t="b">
        <x:f>AND(COUNT(G2571:K2571)=5,P2571&gt;='設定'!$B$7)</x:f>
        <x:v>0</x:v>
      </x:c>
      <x:c r="Z2571" s="50" t="b">
        <x:f>AND(ISNUMBER(R2571),R2571&gt;='設定'!$B$8)</x:f>
        <x:v>0</x:v>
      </x:c>
      <x:c r="AA2571" s="50" t="b">
        <x:f>AND(ISNUMBER(S2571),S2571&gt;=DATE(YEAR('設定'!$B$10)-'設定'!$B$9,MONTH('設定'!$B$10),DAY('設定'!$B$10)))</x:f>
        <x:v>0</x:v>
      </x:c>
      <x:c r="AB2571" s="55" t="b">
        <x:v>0</x:v>
      </x:c>
      <x:c r="AC2571" s="55" t="b">
        <x:v>0</x:v>
      </x:c>
      <x:c r="AD2571" s="50" t="n">
        <x:f>IF(X2571,1,0)+IF(Z2571,1,0)+IF(AA2571,1,0)+IF(AB2571,1,0)</x:f>
        <x:v>0</x:v>
      </x:c>
      <x:c r="AE2571" s="50" t="n">
        <x:f>IF(Y2571,1,0)+IF(Z2571,1,0)+IF(AA2571,1,0)+IF(AB2571,1,0)</x:f>
        <x:v>0</x:v>
      </x:c>
      <x:c r="AF2571" s="50" t="n">
        <x:f>IF(Y2571,1,0)+IF(Z2571,1,0)+IF(AA2571,1,0)+IF(AC2571,1,0)</x:f>
        <x:v>0</x:v>
      </x:c>
      <x:c r="AG2571" s="53" t="n">
        <x:v>44348</x:v>
      </x:c>
      <x:c r="AH2571" s="50" t="str">
        <x:v>S100XSSZ</x:v>
      </x:c>
      <x:c r="AI2571" s="50" t="str">
        <x:v>NetSalesSummaryOfBusinessResults</x:v>
      </x:c>
      <x:c r="AJ2571" s="50" t="str">
        <x:v>OperatingIncome</x:v>
      </x:c>
      <x:c r="AK2571" s="53" t="n">
        <x:v>46022</x:v>
      </x:c>
      <x:c r="AL2571" s="50" t="str">
        <x:v>365/365/365/366/365</x:v>
      </x:c>
      <x:c r="AM2571" s="51" t="n">
        <x:v>307039203</x:v>
      </x:c>
      <x:c r="AN2571" s="51" t="n">
        <x:v>1610</x:v>
      </x:c>
      <x:c r="AO2571" s="51" t="n">
        <x:f>IFERROR(AM2571*AN2571,"")</x:f>
        <x:v>494333116830</x:v>
      </x:c>
      <x:c r="AP2571" s="56" t="n">
        <x:f>IFERROR(AO2571/(K2571*1000000),"")</x:f>
        <x:v>0.6114601412708563</x:v>
      </x:c>
      <x:c r="AQ2571" s="57" t="n">
        <x:v>2948053131.6666665</x:v>
      </x:c>
      <x:c r="AR2571" s="52" t="n">
        <x:v>0.2855390705145355</x:v>
      </x:c>
      <x:c r="AS2571" s="52" t="n">
        <x:v>-0.3600254859606144</x:v>
      </x:c>
      <x:c r="AT2571" s="55" t="b">
        <x:v>1</x:v>
      </x:c>
      <x:c r="AU2571" s="50"/>
      <x:c r="AV2571" s="58" t="n">
        <x:v>0.0755560047731778</x:v>
      </x:c>
      <x:c r="AW2571" s="50" t="n">
        <x:v>1364</x:v>
      </x:c>
      <x:c r="AX2571" s="50" t="str">
        <x:v>Future Moat</x:v>
      </x:c>
      <x:c r="AY2571" s="50" t="str">
        <x:v>目立つ機械的警告なし（定性確認は別途必要）</x:v>
      </x:c>
      <x:c r="AZ2571" s="59" t="str">
        <x:v>2026-03-25 16:52</x:v>
      </x:c>
      <x:c r="BA2571" s="53" t="n">
        <x:v>18019</x:v>
      </x:c>
      <x:c r="BB2571" s="50"/>
      <x:c r="BC2571" s="50"/>
      <x:c r="BD2571" s="50" t="str">
        <x:v>TOPIX Mid400</x:v>
      </x:c>
    </x:row>
    <x:row r="2572">
      <x:c r="A2572" s="50" t="n">
        <x:v>2571</x:v>
      </x:c>
      <x:c r="B2572" s="50" t="str">
        <x:v>7887</x:v>
      </x:c>
      <x:c r="C2572" s="50" t="str">
        <x:v>7887.T</x:v>
      </x:c>
      <x:c r="D2572" s="50" t="str">
        <x:v>NANKAI PLYWOOD CO.,LTD.</x:v>
      </x:c>
      <x:c r="E2572" s="50" t="str">
        <x:v>Standard Market(Domestic)</x:v>
      </x:c>
      <x:c r="F2572" s="50" t="str">
        <x:v>Other Products</x:v>
      </x:c>
      <x:c r="G2572" s="51" t="n">
        <x:v>19407.076</x:v>
      </x:c>
      <x:c r="H2572" s="51" t="n">
        <x:v>21934.694</x:v>
      </x:c>
      <x:c r="I2572" s="51" t="n">
        <x:v>23061.995</x:v>
      </x:c>
      <x:c r="J2572" s="51" t="n">
        <x:v>23774.742</x:v>
      </x:c>
      <x:c r="K2572" s="51" t="n">
        <x:v>24921.443</x:v>
      </x:c>
      <x:c r="L2572" s="52" t="n">
        <x:f>IFERROR(H2572/G2572-1,"")</x:f>
        <x:v>0.13024208283617789</x:v>
      </x:c>
      <x:c r="M2572" s="52" t="n">
        <x:f>IFERROR(I2572/H2572-1,"")</x:f>
        <x:v>0.05139351385526503</x:v>
      </x:c>
      <x:c r="N2572" s="52" t="n">
        <x:f>IFERROR(J2572/I2572-1,"")</x:f>
        <x:v>0.03090569571279489</x:v>
      </x:c>
      <x:c r="O2572" s="52" t="n">
        <x:f>IFERROR(K2572/J2572-1,"")</x:f>
        <x:v>0.04823190089717899</x:v>
      </x:c>
      <x:c r="P2572" s="52" t="n">
        <x:f>IFERROR((K2572/G2572)^(1/4)-1,"")</x:f>
        <x:v>0.06451863804101943</x:v>
      </x:c>
      <x:c r="Q2572" s="51" t="n">
        <x:v>961.735</x:v>
      </x:c>
      <x:c r="R2572" s="52" t="n">
        <x:f>IFERROR(Q2572/K2572,"")</x:f>
        <x:v>0.03859066266748679</x:v>
      </x:c>
      <x:c r="S2572" s="53" t="n">
        <x:v>34790</x:v>
      </x:c>
      <x:c r="T2572" s="50" t="str">
        <x:v>EDINET_company_history</x:v>
      </x:c>
      <x:c r="U2572" s="50" t="str">
        <x:v>南海興産株式会社</x:v>
      </x:c>
      <x:c r="V2572" s="54" t="n">
        <x:v>0.2493</x:v>
      </x:c>
      <x:c r="W2572" s="50" t="str">
        <x:v>丸山 徹</x:v>
      </x:c>
      <x:c r="X2572" s="50" t="b">
        <x:f>AND(COUNT(L2572:O2572)=4,L2572&gt;='設定'!$B$6,M2572&gt;='設定'!$B$6,N2572&gt;='設定'!$B$6,O2572&gt;='設定'!$B$6)</x:f>
        <x:v>0</x:v>
      </x:c>
      <x:c r="Y2572" s="50" t="b">
        <x:f>AND(COUNT(G2572:K2572)=5,P2572&gt;='設定'!$B$7)</x:f>
        <x:v>0</x:v>
      </x:c>
      <x:c r="Z2572" s="50" t="b">
        <x:f>AND(ISNUMBER(R2572),R2572&gt;='設定'!$B$8)</x:f>
        <x:v>0</x:v>
      </x:c>
      <x:c r="AA2572" s="50" t="b">
        <x:f>AND(ISNUMBER(S2572),S2572&gt;=DATE(YEAR('設定'!$B$10)-'設定'!$B$9,MONTH('設定'!$B$10),DAY('設定'!$B$10)))</x:f>
        <x:v>0</x:v>
      </x:c>
      <x:c r="AB2572" s="55" t="b">
        <x:v>0</x:v>
      </x:c>
      <x:c r="AC2572" s="55" t="b">
        <x:v>0</x:v>
      </x:c>
      <x:c r="AD2572" s="50" t="n">
        <x:f>IF(X2572,1,0)+IF(Z2572,1,0)+IF(AA2572,1,0)+IF(AB2572,1,0)</x:f>
        <x:v>0</x:v>
      </x:c>
      <x:c r="AE2572" s="50" t="n">
        <x:f>IF(Y2572,1,0)+IF(Z2572,1,0)+IF(AA2572,1,0)+IF(AB2572,1,0)</x:f>
        <x:v>0</x:v>
      </x:c>
      <x:c r="AF2572" s="50" t="n">
        <x:f>IF(Y2572,1,0)+IF(Z2572,1,0)+IF(AA2572,1,0)+IF(AC2572,1,0)</x:f>
        <x:v>0</x:v>
      </x:c>
      <x:c r="AG2572" s="53" t="n">
        <x:v>44348</x:v>
      </x:c>
      <x:c r="AH2572" s="50" t="str">
        <x:v>S100W3JE</x:v>
      </x:c>
      <x:c r="AI2572" s="50" t="str">
        <x:v>NetSalesSummaryOfBusinessResults</x:v>
      </x:c>
      <x:c r="AJ2572" s="50" t="str">
        <x:v>OperatingIncome</x:v>
      </x:c>
      <x:c r="AK2572" s="53" t="n">
        <x:v>45747</x:v>
      </x:c>
      <x:c r="AL2572" s="50" t="str">
        <x:v>365/365/365/366/365</x:v>
      </x:c>
      <x:c r="AM2572" s="51" t="n">
        <x:v>967980</x:v>
      </x:c>
      <x:c r="AN2572" s="51" t="n">
        <x:v>1564</x:v>
      </x:c>
      <x:c r="AO2572" s="51" t="n">
        <x:f>IFERROR(AM2572*AN2572,"")</x:f>
        <x:v>1513920720</x:v>
      </x:c>
      <x:c r="AP2572" s="56" t="n">
        <x:f>IFERROR(AO2572/(K2572*1000000),"")</x:f>
        <x:v>0.06074771513029964</x:v>
      </x:c>
      <x:c r="AQ2572" s="57" t="n">
        <x:v>21440878.333333332</x:v>
      </x:c>
      <x:c r="AR2572" s="52" t="n">
        <x:v>0.2889268105712075</x:v>
      </x:c>
      <x:c r="AS2572" s="52" t="n">
        <x:v>-0.3769366470287474</x:v>
      </x:c>
      <x:c r="AT2572" s="55" t="b">
        <x:v>1</x:v>
      </x:c>
      <x:c r="AU2572" s="50"/>
      <x:c r="AV2572" s="58" t="n">
        <x:v>0.0055016733114484</x:v>
      </x:c>
      <x:c r="AW2572" s="50" t="n">
        <x:v>1824</x:v>
      </x:c>
      <x:c r="AX2572" s="50" t="str">
        <x:v>Discovery</x:v>
      </x:c>
      <x:c r="AY2572" s="50" t="str">
        <x:v>目立つ機械的警告なし（定性確認は別途必要）</x:v>
      </x:c>
      <x:c r="AZ2572" s="59" t="str">
        <x:v>2025-06-26 10:34</x:v>
      </x:c>
      <x:c r="BA2572" s="53" t="n">
        <x:v>34790</x:v>
      </x:c>
      <x:c r="BB2572" s="50"/>
      <x:c r="BC2572" s="50"/>
      <x:c r="BD2572" s="50"/>
    </x:row>
    <x:row r="2573">
      <x:c r="A2573" s="50" t="n">
        <x:v>2572</x:v>
      </x:c>
      <x:c r="B2573" s="50" t="str">
        <x:v>4272</x:v>
      </x:c>
      <x:c r="C2573" s="50" t="str">
        <x:v>4272.T</x:v>
      </x:c>
      <x:c r="D2573" s="50" t="str">
        <x:v>NIPPON KAYAKU CO.,LTD.</x:v>
      </x:c>
      <x:c r="E2573" s="50" t="str">
        <x:v>Prime Market (Domestic)</x:v>
      </x:c>
      <x:c r="F2573" s="50" t="str">
        <x:v>Chemicals</x:v>
      </x:c>
      <x:c r="G2573" s="51" t="n">
        <x:v>173381</x:v>
      </x:c>
      <x:c r="H2573" s="51" t="n">
        <x:v>184805</x:v>
      </x:c>
      <x:c r="I2573" s="51" t="n">
        <x:v>198380</x:v>
      </x:c>
      <x:c r="J2573" s="51" t="n">
        <x:v>201791</x:v>
      </x:c>
      <x:c r="K2573" s="51" t="n">
        <x:v>222584</x:v>
      </x:c>
      <x:c r="L2573" s="52" t="n">
        <x:f>IFERROR(H2573/G2573-1,"")</x:f>
        <x:v>0.06588957267520668</x:v>
      </x:c>
      <x:c r="M2573" s="52" t="n">
        <x:f>IFERROR(I2573/H2573-1,"")</x:f>
        <x:v>0.07345580476718694</x:v>
      </x:c>
      <x:c r="N2573" s="52" t="n">
        <x:f>IFERROR(J2573/I2573-1,"")</x:f>
        <x:v>0.017194273616292</x:v>
      </x:c>
      <x:c r="O2573" s="52" t="n">
        <x:f>IFERROR(K2573/J2573-1,"")</x:f>
        <x:v>0.10304225659221666</x:v>
      </x:c>
      <x:c r="P2573" s="52" t="n">
        <x:f>IFERROR((K2573/G2573)^(1/4)-1,"")</x:f>
        <x:v>0.06444471448402611</x:v>
      </x:c>
      <x:c r="Q2573" s="51" t="n">
        <x:v>20401</x:v>
      </x:c>
      <x:c r="R2573" s="52" t="n">
        <x:f>IFERROR(Q2573/K2573,"")</x:f>
        <x:v>0.0916552851957014</x:v>
      </x:c>
      <x:c r="S2573" s="53" t="n">
        <x:v>18019</x:v>
      </x:c>
      <x:c r="T2573" s="50" t="str">
        <x:v>EDINET_company_history</x:v>
      </x:c>
      <x:c r="U2573" s="50" t="str">
        <x:v>日本マスタートラスト信託銀行株式会社（信託口）</x:v>
      </x:c>
      <x:c r="V2573" s="54" t="n">
        <x:v>0.1457</x:v>
      </x:c>
      <x:c r="W2573" s="50" t="str">
        <x:v>涌 元 厚 宏 / 石 田 由 次</x:v>
      </x:c>
      <x:c r="X2573" s="50" t="b">
        <x:f>AND(COUNT(L2573:O2573)=4,L2573&gt;='設定'!$B$6,M2573&gt;='設定'!$B$6,N2573&gt;='設定'!$B$6,O2573&gt;='設定'!$B$6)</x:f>
        <x:v>0</x:v>
      </x:c>
      <x:c r="Y2573" s="50" t="b">
        <x:f>AND(COUNT(G2573:K2573)=5,P2573&gt;='設定'!$B$7)</x:f>
        <x:v>0</x:v>
      </x:c>
      <x:c r="Z2573" s="50" t="b">
        <x:f>AND(ISNUMBER(R2573),R2573&gt;='設定'!$B$8)</x:f>
        <x:v>0</x:v>
      </x:c>
      <x:c r="AA2573" s="50" t="b">
        <x:f>AND(ISNUMBER(S2573),S2573&gt;=DATE(YEAR('設定'!$B$10)-'設定'!$B$9,MONTH('設定'!$B$10),DAY('設定'!$B$10)))</x:f>
        <x:v>0</x:v>
      </x:c>
      <x:c r="AB2573" s="55" t="b">
        <x:v>0</x:v>
      </x:c>
      <x:c r="AC2573" s="55" t="b">
        <x:v>0</x:v>
      </x:c>
      <x:c r="AD2573" s="50" t="n">
        <x:f>IF(X2573,1,0)+IF(Z2573,1,0)+IF(AA2573,1,0)+IF(AB2573,1,0)</x:f>
        <x:v>0</x:v>
      </x:c>
      <x:c r="AE2573" s="50" t="n">
        <x:f>IF(Y2573,1,0)+IF(Z2573,1,0)+IF(AA2573,1,0)+IF(AB2573,1,0)</x:f>
        <x:v>0</x:v>
      </x:c>
      <x:c r="AF2573" s="50" t="n">
        <x:f>IF(Y2573,1,0)+IF(Z2573,1,0)+IF(AA2573,1,0)+IF(AC2573,1,0)</x:f>
        <x:v>0</x:v>
      </x:c>
      <x:c r="AG2573" s="53" t="n">
        <x:v>44348</x:v>
      </x:c>
      <x:c r="AH2573" s="50" t="str">
        <x:v>S100W41Y</x:v>
      </x:c>
      <x:c r="AI2573" s="50" t="str">
        <x:v>NetSalesSummaryOfBusinessResults</x:v>
      </x:c>
      <x:c r="AJ2573" s="50" t="str">
        <x:v>OperatingIncome</x:v>
      </x:c>
      <x:c r="AK2573" s="53" t="n">
        <x:v>45747</x:v>
      </x:c>
      <x:c r="AL2573" s="50" t="str">
        <x:v>365/365/365/366/365</x:v>
      </x:c>
      <x:c r="AM2573" s="51" t="n">
        <x:v>159864170</x:v>
      </x:c>
      <x:c r="AN2573" s="51" t="n">
        <x:v>2115.5</x:v>
      </x:c>
      <x:c r="AO2573" s="51" t="n">
        <x:f>IFERROR(AM2573*AN2573,"")</x:f>
        <x:v>338192651635</x:v>
      </x:c>
      <x:c r="AP2573" s="56" t="n">
        <x:f>IFERROR(AO2573/(K2573*1000000),"")</x:f>
        <x:v>1.519393359967473</x:v>
      </x:c>
      <x:c r="AQ2573" s="57" t="n">
        <x:v>955660666.6666666</x:v>
      </x:c>
      <x:c r="AR2573" s="52" t="n">
        <x:v>0.2684804948831983</x:v>
      </x:c>
      <x:c r="AS2573" s="52" t="n">
        <x:v>-0.2011504393785985</x:v>
      </x:c>
      <x:c r="AT2573" s="55" t="b">
        <x:v>1</x:v>
      </x:c>
      <x:c r="AU2573" s="50"/>
      <x:c r="AV2573" s="58" t="n">
        <x:v>0.2784787475532612</x:v>
      </x:c>
      <x:c r="AW2573" s="50" t="n">
        <x:v>471</x:v>
      </x:c>
      <x:c r="AX2573" s="50" t="str">
        <x:v>Core Moat</x:v>
      </x:c>
      <x:c r="AY2573" s="50" t="str">
        <x:v>目立つ機械的警告なし（定性確認は別途必要）</x:v>
      </x:c>
      <x:c r="AZ2573" s="59" t="str">
        <x:v>2025-06-25 09:47</x:v>
      </x:c>
      <x:c r="BA2573" s="53" t="n">
        <x:v>18019</x:v>
      </x:c>
      <x:c r="BB2573" s="50"/>
      <x:c r="BC2573" s="50"/>
      <x:c r="BD2573" s="50" t="str">
        <x:v>TOPIX Mid400</x:v>
      </x:c>
    </x:row>
    <x:row r="2574">
      <x:c r="A2574" s="50" t="n">
        <x:v>2573</x:v>
      </x:c>
      <x:c r="B2574" s="50" t="str">
        <x:v>6277</x:v>
      </x:c>
      <x:c r="C2574" s="50" t="str">
        <x:v>6277.T</x:v>
      </x:c>
      <x:c r="D2574" s="50" t="str">
        <x:v>HOSOKAWA MICRON CORPORATION</x:v>
      </x:c>
      <x:c r="E2574" s="50" t="str">
        <x:v>Prime Market (Domestic)</x:v>
      </x:c>
      <x:c r="F2574" s="50" t="str">
        <x:v>Machinery</x:v>
      </x:c>
      <x:c r="G2574" s="51" t="n">
        <x:v>60754</x:v>
      </x:c>
      <x:c r="H2574" s="51" t="n">
        <x:v>66916</x:v>
      </x:c>
      <x:c r="I2574" s="51" t="n">
        <x:v>79531</x:v>
      </x:c>
      <x:c r="J2574" s="51" t="n">
        <x:v>85432</x:v>
      </x:c>
      <x:c r="K2574" s="51" t="n">
        <x:v>77994</x:v>
      </x:c>
      <x:c r="L2574" s="52" t="n">
        <x:f>IFERROR(H2574/G2574-1,"")</x:f>
        <x:v>0.10142542054844128</x:v>
      </x:c>
      <x:c r="M2574" s="52" t="n">
        <x:f>IFERROR(I2574/H2574-1,"")</x:f>
        <x:v>0.18851993544144907</x:v>
      </x:c>
      <x:c r="N2574" s="52" t="n">
        <x:f>IFERROR(J2574/I2574-1,"")</x:f>
        <x:v>0.07419748274257842</x:v>
      </x:c>
      <x:c r="O2574" s="52" t="n">
        <x:f>IFERROR(K2574/J2574-1,"")</x:f>
        <x:v>-0.0870633954490121</x:v>
      </x:c>
      <x:c r="P2574" s="52" t="n">
        <x:f>IFERROR((K2574/G2574)^(1/4)-1,"")</x:f>
        <x:v>0.06444096328923665</x:v>
      </x:c>
      <x:c r="Q2574" s="51" t="n">
        <x:v>7051</x:v>
      </x:c>
      <x:c r="R2574" s="52" t="n">
        <x:f>IFERROR(Q2574/K2574,"")</x:f>
        <x:v>0.09040439008128831</x:v>
      </x:c>
      <x:c r="S2574" s="53" t="n">
        <x:v>32660</x:v>
      </x:c>
      <x:c r="T2574" s="50" t="str">
        <x:v>EDINET_company_history</x:v>
      </x:c>
      <x:c r="U2574" s="50" t="str">
        <x:v>日本マスタートラスト信託銀行株式会社(信託口)</x:v>
      </x:c>
      <x:c r="V2574" s="54" t="n">
        <x:v>0.1191</x:v>
      </x:c>
      <x:c r="W2574" s="50" t="str">
        <x:v>細 川 晃 平 / 井 上 鉄 也</x:v>
      </x:c>
      <x:c r="X2574" s="50" t="b">
        <x:f>AND(COUNT(L2574:O2574)=4,L2574&gt;='設定'!$B$6,M2574&gt;='設定'!$B$6,N2574&gt;='設定'!$B$6,O2574&gt;='設定'!$B$6)</x:f>
        <x:v>0</x:v>
      </x:c>
      <x:c r="Y2574" s="50" t="b">
        <x:f>AND(COUNT(G2574:K2574)=5,P2574&gt;='設定'!$B$7)</x:f>
        <x:v>0</x:v>
      </x:c>
      <x:c r="Z2574" s="50" t="b">
        <x:f>AND(ISNUMBER(R2574),R2574&gt;='設定'!$B$8)</x:f>
        <x:v>0</x:v>
      </x:c>
      <x:c r="AA2574" s="50" t="b">
        <x:f>AND(ISNUMBER(S2574),S2574&gt;=DATE(YEAR('設定'!$B$10)-'設定'!$B$9,MONTH('設定'!$B$10),DAY('設定'!$B$10)))</x:f>
        <x:v>0</x:v>
      </x:c>
      <x:c r="AB2574" s="55" t="b">
        <x:v>0</x:v>
      </x:c>
      <x:c r="AC2574" s="55" t="b">
        <x:v>0</x:v>
      </x:c>
      <x:c r="AD2574" s="50" t="n">
        <x:f>IF(X2574,1,0)+IF(Z2574,1,0)+IF(AA2574,1,0)+IF(AB2574,1,0)</x:f>
        <x:v>0</x:v>
      </x:c>
      <x:c r="AE2574" s="50" t="n">
        <x:f>IF(Y2574,1,0)+IF(Z2574,1,0)+IF(AA2574,1,0)+IF(AB2574,1,0)</x:f>
        <x:v>0</x:v>
      </x:c>
      <x:c r="AF2574" s="50" t="n">
        <x:f>IF(Y2574,1,0)+IF(Z2574,1,0)+IF(AA2574,1,0)+IF(AC2574,1,0)</x:f>
        <x:v>0</x:v>
      </x:c>
      <x:c r="AG2574" s="53" t="n">
        <x:v>44348</x:v>
      </x:c>
      <x:c r="AH2574" s="50" t="str">
        <x:v>S100XB4O</x:v>
      </x:c>
      <x:c r="AI2574" s="50" t="str">
        <x:v>NetSalesSummaryOfBusinessResults</x:v>
      </x:c>
      <x:c r="AJ2574" s="50" t="str">
        <x:v>OperatingIncome</x:v>
      </x:c>
      <x:c r="AK2574" s="53" t="n">
        <x:v>45930</x:v>
      </x:c>
      <x:c r="AL2574" s="50" t="str">
        <x:v>365/365/365/366/365</x:v>
      </x:c>
      <x:c r="AM2574" s="51" t="n">
        <x:v>14680638</x:v>
      </x:c>
      <x:c r="AN2574" s="51" t="n">
        <x:v>5240</x:v>
      </x:c>
      <x:c r="AO2574" s="51" t="n">
        <x:f>IFERROR(AM2574*AN2574,"")</x:f>
        <x:v>76926543120</x:v>
      </x:c>
      <x:c r="AP2574" s="56" t="n">
        <x:f>IFERROR(AO2574/(K2574*1000000),"")</x:f>
        <x:v>0.9863136025848143</x:v>
      </x:c>
      <x:c r="AQ2574" s="57" t="n">
        <x:v>258869166.66666663</x:v>
      </x:c>
      <x:c r="AR2574" s="52" t="n">
        <x:v>0.3217482843416331</x:v>
      </x:c>
      <x:c r="AS2574" s="52" t="n">
        <x:v>-0.3636349056576581</x:v>
      </x:c>
      <x:c r="AT2574" s="55" t="b">
        <x:v>1</x:v>
      </x:c>
      <x:c r="AU2574" s="50"/>
      <x:c r="AV2574" s="58" t="n">
        <x:v>0.3496156008413065</x:v>
      </x:c>
      <x:c r="AW2574" s="50" t="n">
        <x:v>306</x:v>
      </x:c>
      <x:c r="AX2574" s="50" t="str">
        <x:v>Future Moat</x:v>
      </x:c>
      <x:c r="AY2574" s="50" t="str">
        <x:v>目立つ機械的警告なし（定性確認は別途必要）</x:v>
      </x:c>
      <x:c r="AZ2574" s="59" t="str">
        <x:v>2025-12-19 13:33</x:v>
      </x:c>
      <x:c r="BA2574" s="53" t="n">
        <x:v>32660</x:v>
      </x:c>
      <x:c r="BB2574" s="50"/>
      <x:c r="BC2574" s="50"/>
      <x:c r="BD2574" s="50" t="str">
        <x:v>TOPIX Small 1</x:v>
      </x:c>
    </x:row>
    <x:row r="2575">
      <x:c r="A2575" s="50" t="n">
        <x:v>2574</x:v>
      </x:c>
      <x:c r="B2575" s="50" t="str">
        <x:v>5210</x:v>
      </x:c>
      <x:c r="C2575" s="50" t="str">
        <x:v>5210.T</x:v>
      </x:c>
      <x:c r="D2575" s="50" t="str">
        <x:v>Nihon Yamamura Glass Co.,Ltd.</x:v>
      </x:c>
      <x:c r="E2575" s="50" t="str">
        <x:v>Standard Market(Domestic)</x:v>
      </x:c>
      <x:c r="F2575" s="50" t="str">
        <x:v>Glass and Ceramics Products</x:v>
      </x:c>
      <x:c r="G2575" s="51" t="n">
        <x:v>57136</x:v>
      </x:c>
      <x:c r="H2575" s="51" t="n">
        <x:v>64291</x:v>
      </x:c>
      <x:c r="I2575" s="51" t="n">
        <x:v>68138</x:v>
      </x:c>
      <x:c r="J2575" s="51" t="n">
        <x:v>72874</x:v>
      </x:c>
      <x:c r="K2575" s="51" t="n">
        <x:v>73337</x:v>
      </x:c>
      <x:c r="L2575" s="52" t="n">
        <x:f>IFERROR(H2575/G2575-1,"")</x:f>
        <x:v>0.12522752730327635</x:v>
      </x:c>
      <x:c r="M2575" s="52" t="n">
        <x:f>IFERROR(I2575/H2575-1,"")</x:f>
        <x:v>0.05983730226625816</x:v>
      </x:c>
      <x:c r="N2575" s="52" t="n">
        <x:f>IFERROR(J2575/I2575-1,"")</x:f>
        <x:v>0.06950600252428885</x:v>
      </x:c>
      <x:c r="O2575" s="52" t="n">
        <x:f>IFERROR(K2575/J2575-1,"")</x:f>
        <x:v>0.006353431951038768</x:v>
      </x:c>
      <x:c r="P2575" s="52" t="n">
        <x:f>IFERROR((K2575/G2575)^(1/4)-1,"")</x:f>
        <x:v>0.06439622806489198</x:v>
      </x:c>
      <x:c r="Q2575" s="51" t="n">
        <x:v>3108</x:v>
      </x:c>
      <x:c r="R2575" s="52" t="n">
        <x:f>IFERROR(Q2575/K2575,"")</x:f>
        <x:v>0.04237969919685834</x:v>
      </x:c>
      <x:c r="S2575" s="53" t="n">
        <x:v>22555</x:v>
      </x:c>
      <x:c r="T2575" s="50" t="str">
        <x:v>EDINET_company_history</x:v>
      </x:c>
      <x:c r="U2575" s="50" t="str">
        <x:v>ＭＵＲＡＫＡＭＩ ＴＡＫＡＴＥＲＵ （常任代理人 三田証券株式会社）</x:v>
      </x:c>
      <x:c r="V2575" s="54" t="n">
        <x:v>0.0926</x:v>
      </x:c>
      <x:c r="W2575" s="50" t="str">
        <x:v>山村 昇</x:v>
      </x:c>
      <x:c r="X2575" s="50" t="b">
        <x:f>AND(COUNT(L2575:O2575)=4,L2575&gt;='設定'!$B$6,M2575&gt;='設定'!$B$6,N2575&gt;='設定'!$B$6,O2575&gt;='設定'!$B$6)</x:f>
        <x:v>0</x:v>
      </x:c>
      <x:c r="Y2575" s="50" t="b">
        <x:f>AND(COUNT(G2575:K2575)=5,P2575&gt;='設定'!$B$7)</x:f>
        <x:v>0</x:v>
      </x:c>
      <x:c r="Z2575" s="50" t="b">
        <x:f>AND(ISNUMBER(R2575),R2575&gt;='設定'!$B$8)</x:f>
        <x:v>0</x:v>
      </x:c>
      <x:c r="AA2575" s="50" t="b">
        <x:f>AND(ISNUMBER(S2575),S2575&gt;=DATE(YEAR('設定'!$B$10)-'設定'!$B$9,MONTH('設定'!$B$10),DAY('設定'!$B$10)))</x:f>
        <x:v>0</x:v>
      </x:c>
      <x:c r="AB2575" s="55" t="b">
        <x:v>0</x:v>
      </x:c>
      <x:c r="AC2575" s="55" t="b">
        <x:v>0</x:v>
      </x:c>
      <x:c r="AD2575" s="50" t="n">
        <x:f>IF(X2575,1,0)+IF(Z2575,1,0)+IF(AA2575,1,0)+IF(AB2575,1,0)</x:f>
        <x:v>0</x:v>
      </x:c>
      <x:c r="AE2575" s="50" t="n">
        <x:f>IF(Y2575,1,0)+IF(Z2575,1,0)+IF(AA2575,1,0)+IF(AB2575,1,0)</x:f>
        <x:v>0</x:v>
      </x:c>
      <x:c r="AF2575" s="50" t="n">
        <x:f>IF(Y2575,1,0)+IF(Z2575,1,0)+IF(AA2575,1,0)+IF(AC2575,1,0)</x:f>
        <x:v>0</x:v>
      </x:c>
      <x:c r="AG2575" s="53" t="n">
        <x:v>44348</x:v>
      </x:c>
      <x:c r="AH2575" s="50" t="str">
        <x:v>S100W44O</x:v>
      </x:c>
      <x:c r="AI2575" s="50" t="str">
        <x:v>NetSalesSummaryOfBusinessResults</x:v>
      </x:c>
      <x:c r="AJ2575" s="50" t="str">
        <x:v>OperatingIncome</x:v>
      </x:c>
      <x:c r="AK2575" s="53" t="n">
        <x:v>45747</x:v>
      </x:c>
      <x:c r="AL2575" s="50" t="str">
        <x:v>365/365/365/366/365</x:v>
      </x:c>
      <x:c r="AM2575" s="51" t="n">
        <x:v>10699749</x:v>
      </x:c>
      <x:c r="AN2575" s="51" t="n">
        <x:v>2580</x:v>
      </x:c>
      <x:c r="AO2575" s="51" t="n">
        <x:f>IFERROR(AM2575*AN2575,"")</x:f>
        <x:v>27605352420</x:v>
      </x:c>
      <x:c r="AP2575" s="56" t="n">
        <x:f>IFERROR(AO2575/(K2575*1000000),"")</x:f>
        <x:v>0.37641780301893996</x:v>
      </x:c>
      <x:c r="AQ2575" s="57" t="n">
        <x:v>408525683.3333333</x:v>
      </x:c>
      <x:c r="AR2575" s="52" t="n">
        <x:v>0.444082576024922</x:v>
      </x:c>
      <x:c r="AS2575" s="52" t="n">
        <x:v>-0.4801223489246603</x:v>
      </x:c>
      <x:c r="AT2575" s="55" t="b">
        <x:v>1</x:v>
      </x:c>
      <x:c r="AU2575" s="50"/>
      <x:c r="AV2575" s="58" t="n">
        <x:v>-0.1164997142306429</x:v>
      </x:c>
      <x:c r="AW2575" s="50" t="n">
        <x:v>2694</x:v>
      </x:c>
      <x:c r="AX2575" s="50" t="str">
        <x:v>Transformation Moat</x:v>
      </x:c>
      <x:c r="AY2575" s="50" t="str">
        <x:v>目立つ機械的警告なし（定性確認は別途必要）</x:v>
      </x:c>
      <x:c r="AZ2575" s="59" t="str">
        <x:v>2025-06-25 15:58</x:v>
      </x:c>
      <x:c r="BA2575" s="53" t="n">
        <x:v>22555</x:v>
      </x:c>
      <x:c r="BB2575" s="50"/>
      <x:c r="BC2575" s="50"/>
      <x:c r="BD2575" s="50"/>
    </x:row>
    <x:row r="2576">
      <x:c r="A2576" s="50" t="n">
        <x:v>2575</x:v>
      </x:c>
      <x:c r="B2576" s="50" t="str">
        <x:v>5921</x:v>
      </x:c>
      <x:c r="C2576" s="50" t="str">
        <x:v>5921.T</x:v>
      </x:c>
      <x:c r="D2576" s="50" t="str">
        <x:v>Kawagishi Bridge Works Co.,Ltd.</x:v>
      </x:c>
      <x:c r="E2576" s="50" t="str">
        <x:v>Standard Market(Domestic)</x:v>
      </x:c>
      <x:c r="F2576" s="50" t="str">
        <x:v>Metal Products</x:v>
      </x:c>
      <x:c r="G2576" s="51" t="n">
        <x:v>18873</x:v>
      </x:c>
      <x:c r="H2576" s="51" t="n">
        <x:v>22049</x:v>
      </x:c>
      <x:c r="I2576" s="51" t="n">
        <x:v>25998</x:v>
      </x:c>
      <x:c r="J2576" s="51" t="n">
        <x:v>27566</x:v>
      </x:c>
      <x:c r="K2576" s="51" t="n">
        <x:v>24219</x:v>
      </x:c>
      <x:c r="L2576" s="52" t="n">
        <x:f>IFERROR(H2576/G2576-1,"")</x:f>
        <x:v>0.1682827319451068</x:v>
      </x:c>
      <x:c r="M2576" s="52" t="n">
        <x:f>IFERROR(I2576/H2576-1,"")</x:f>
        <x:v>0.17910109302009158</x:v>
      </x:c>
      <x:c r="N2576" s="52" t="n">
        <x:f>IFERROR(J2576/I2576-1,"")</x:f>
        <x:v>0.06031233171782446</x:v>
      </x:c>
      <x:c r="O2576" s="52" t="n">
        <x:f>IFERROR(K2576/J2576-1,"")</x:f>
        <x:v>-0.12141768845679457</x:v>
      </x:c>
      <x:c r="P2576" s="52" t="n">
        <x:f>IFERROR((K2576/G2576)^(1/4)-1,"")</x:f>
        <x:v>0.06433615902682899</x:v>
      </x:c>
      <x:c r="Q2576" s="51" t="n">
        <x:v>1873.084</x:v>
      </x:c>
      <x:c r="R2576" s="52" t="n">
        <x:f>IFERROR(Q2576/K2576,"")</x:f>
        <x:v>0.07733944423799496</x:v>
      </x:c>
      <x:c r="S2576" s="53" t="n">
        <x:v>22647</x:v>
      </x:c>
      <x:c r="T2576" s="50" t="str">
        <x:v>EDINET_company_history</x:v>
      </x:c>
      <x:c r="U2576" s="50" t="str">
        <x:v>伊藤忠丸紅住商テクノスチール株式会社</x:v>
      </x:c>
      <x:c r="V2576" s="54" t="n">
        <x:v>0.1822</x:v>
      </x:c>
      <x:c r="W2576" s="50" t="str">
        <x:v>金 本 秀 雄 / 清 時 康 夫</x:v>
      </x:c>
      <x:c r="X2576" s="50" t="b">
        <x:f>AND(COUNT(L2576:O2576)=4,L2576&gt;='設定'!$B$6,M2576&gt;='設定'!$B$6,N2576&gt;='設定'!$B$6,O2576&gt;='設定'!$B$6)</x:f>
        <x:v>0</x:v>
      </x:c>
      <x:c r="Y2576" s="50" t="b">
        <x:f>AND(COUNT(G2576:K2576)=5,P2576&gt;='設定'!$B$7)</x:f>
        <x:v>0</x:v>
      </x:c>
      <x:c r="Z2576" s="50" t="b">
        <x:f>AND(ISNUMBER(R2576),R2576&gt;='設定'!$B$8)</x:f>
        <x:v>0</x:v>
      </x:c>
      <x:c r="AA2576" s="50" t="b">
        <x:f>AND(ISNUMBER(S2576),S2576&gt;=DATE(YEAR('設定'!$B$10)-'設定'!$B$9,MONTH('設定'!$B$10),DAY('設定'!$B$10)))</x:f>
        <x:v>0</x:v>
      </x:c>
      <x:c r="AB2576" s="55" t="b">
        <x:v>0</x:v>
      </x:c>
      <x:c r="AC2576" s="55" t="b">
        <x:v>0</x:v>
      </x:c>
      <x:c r="AD2576" s="50" t="n">
        <x:f>IF(X2576,1,0)+IF(Z2576,1,0)+IF(AA2576,1,0)+IF(AB2576,1,0)</x:f>
        <x:v>0</x:v>
      </x:c>
      <x:c r="AE2576" s="50" t="n">
        <x:f>IF(Y2576,1,0)+IF(Z2576,1,0)+IF(AA2576,1,0)+IF(AB2576,1,0)</x:f>
        <x:v>0</x:v>
      </x:c>
      <x:c r="AF2576" s="50" t="n">
        <x:f>IF(Y2576,1,0)+IF(Z2576,1,0)+IF(AA2576,1,0)+IF(AC2576,1,0)</x:f>
        <x:v>0</x:v>
      </x:c>
      <x:c r="AG2576" s="53" t="n">
        <x:v>44348</x:v>
      </x:c>
      <x:c r="AH2576" s="50" t="str">
        <x:v>S100XBJH</x:v>
      </x:c>
      <x:c r="AI2576" s="50" t="str">
        <x:v>NetSalesSummaryOfBusinessResults</x:v>
      </x:c>
      <x:c r="AJ2576" s="50" t="str">
        <x:v>OperatingIncome</x:v>
      </x:c>
      <x:c r="AK2576" s="53" t="n">
        <x:v>45930</x:v>
      </x:c>
      <x:c r="AL2576" s="50" t="str">
        <x:v>365/365/365/366/365</x:v>
      </x:c>
      <x:c r="AM2576" s="51" t="n">
        <x:v>2743700</x:v>
      </x:c>
      <x:c r="AN2576" s="51" t="n">
        <x:v>4140</x:v>
      </x:c>
      <x:c r="AO2576" s="51" t="n">
        <x:f>IFERROR(AM2576*AN2576,"")</x:f>
        <x:v>11358918000</x:v>
      </x:c>
      <x:c r="AP2576" s="56" t="n">
        <x:f>IFERROR(AO2576/(K2576*1000000),"")</x:f>
        <x:v>0.469008547008547</x:v>
      </x:c>
      <x:c r="AQ2576" s="57" t="n">
        <x:v>7233466.666666667</x:v>
      </x:c>
      <x:c r="AR2576" s="52" t="n">
        <x:v>0.2063896557074963</x:v>
      </x:c>
      <x:c r="AS2576" s="52" t="n">
        <x:v>-0.3175456887445668</x:v>
      </x:c>
      <x:c r="AT2576" s="55" t="b">
        <x:v>0</x:v>
      </x:c>
      <x:c r="AU2576" s="50" t="str">
        <x:v>low_liquidity</x:v>
      </x:c>
      <x:c r="AV2576" s="58" t="n">
        <x:v>0.2205269140585283</x:v>
      </x:c>
      <x:c r="AW2576" s="50" t="n">
        <x:v>624</x:v>
      </x:c>
      <x:c r="AX2576" s="50" t="str">
        <x:v>Discovery</x:v>
      </x:c>
      <x:c r="AY2576" s="50" t="str">
        <x:v>既存適格性フィルター不通過: low_liquidity / 60日平均売買代金2,000万円未満</x:v>
      </x:c>
      <x:c r="AZ2576" s="59" t="str">
        <x:v>2025-12-22 13:21</x:v>
      </x:c>
      <x:c r="BA2576" s="53" t="n">
        <x:v>22647</x:v>
      </x:c>
      <x:c r="BB2576" s="50"/>
      <x:c r="BC2576" s="50"/>
      <x:c r="BD2576" s="50"/>
    </x:row>
    <x:row r="2577">
      <x:c r="A2577" s="50" t="n">
        <x:v>2576</x:v>
      </x:c>
      <x:c r="B2577" s="50" t="str">
        <x:v>9031</x:v>
      </x:c>
      <x:c r="C2577" s="50" t="str">
        <x:v>9031.T</x:v>
      </x:c>
      <x:c r="D2577" s="50" t="str">
        <x:v>Nishi-Nippon Railroad Co.,Ltd.</x:v>
      </x:c>
      <x:c r="E2577" s="50" t="str">
        <x:v>Prime Market (Domestic)</x:v>
      </x:c>
      <x:c r="F2577" s="50" t="str">
        <x:v>Land Transportation</x:v>
      </x:c>
      <x:c r="G2577" s="51" t="n">
        <x:v>346121</x:v>
      </x:c>
      <x:c r="H2577" s="51" t="n">
        <x:v>427159</x:v>
      </x:c>
      <x:c r="I2577" s="51" t="n">
        <x:v>494643</x:v>
      </x:c>
      <x:c r="J2577" s="51" t="n">
        <x:v>411649</x:v>
      </x:c>
      <x:c r="K2577" s="51" t="n">
        <x:v>443495</x:v>
      </x:c>
      <x:c r="L2577" s="52" t="n">
        <x:f>IFERROR(H2577/G2577-1,"")</x:f>
        <x:v>0.2341319943025706</x:v>
      </x:c>
      <x:c r="M2577" s="52" t="n">
        <x:f>IFERROR(I2577/H2577-1,"")</x:f>
        <x:v>0.1579833270515194</x:v>
      </x:c>
      <x:c r="N2577" s="52" t="n">
        <x:f>IFERROR(J2577/I2577-1,"")</x:f>
        <x:v>-0.16778565551316804</x:v>
      </x:c>
      <x:c r="O2577" s="52" t="n">
        <x:f>IFERROR(K2577/J2577-1,"")</x:f>
        <x:v>0.07736202444315432</x:v>
      </x:c>
      <x:c r="P2577" s="52" t="n">
        <x:f>IFERROR((K2577/G2577)^(1/4)-1,"")</x:f>
        <x:v>0.06393524138345996</x:v>
      </x:c>
      <x:c r="Q2577" s="51" t="n">
        <x:v>26655</x:v>
      </x:c>
      <x:c r="R2577" s="52" t="n">
        <x:f>IFERROR(Q2577/K2577,"")</x:f>
        <x:v>0.0601021432034183</x:v>
      </x:c>
      <x:c r="S2577" s="53" t="n">
        <x:v>18019</x:v>
      </x:c>
      <x:c r="T2577" s="50" t="str">
        <x:v>EDINET_company_history</x:v>
      </x:c>
      <x:c r="U2577" s="50" t="str">
        <x:v>日本マスタートラスト信託銀行株式会社（信託口）</x:v>
      </x:c>
      <x:c r="V2577" s="54" t="n">
        <x:v>0.0945</x:v>
      </x:c>
      <x:c r="W2577" s="50" t="str">
        <x:v>倉 富 純 男 / 林 田 浩 一</x:v>
      </x:c>
      <x:c r="X2577" s="50" t="b">
        <x:f>AND(COUNT(L2577:O2577)=4,L2577&gt;='設定'!$B$6,M2577&gt;='設定'!$B$6,N2577&gt;='設定'!$B$6,O2577&gt;='設定'!$B$6)</x:f>
        <x:v>0</x:v>
      </x:c>
      <x:c r="Y2577" s="50" t="b">
        <x:f>AND(COUNT(G2577:K2577)=5,P2577&gt;='設定'!$B$7)</x:f>
        <x:v>0</x:v>
      </x:c>
      <x:c r="Z2577" s="50" t="b">
        <x:f>AND(ISNUMBER(R2577),R2577&gt;='設定'!$B$8)</x:f>
        <x:v>0</x:v>
      </x:c>
      <x:c r="AA2577" s="50" t="b">
        <x:f>AND(ISNUMBER(S2577),S2577&gt;=DATE(YEAR('設定'!$B$10)-'設定'!$B$9,MONTH('設定'!$B$10),DAY('設定'!$B$10)))</x:f>
        <x:v>0</x:v>
      </x:c>
      <x:c r="AB2577" s="55" t="b">
        <x:v>0</x:v>
      </x:c>
      <x:c r="AC2577" s="55" t="b">
        <x:v>0</x:v>
      </x:c>
      <x:c r="AD2577" s="50" t="n">
        <x:f>IF(X2577,1,0)+IF(Z2577,1,0)+IF(AA2577,1,0)+IF(AB2577,1,0)</x:f>
        <x:v>0</x:v>
      </x:c>
      <x:c r="AE2577" s="50" t="n">
        <x:f>IF(Y2577,1,0)+IF(Z2577,1,0)+IF(AA2577,1,0)+IF(AB2577,1,0)</x:f>
        <x:v>0</x:v>
      </x:c>
      <x:c r="AF2577" s="50" t="n">
        <x:f>IF(Y2577,1,0)+IF(Z2577,1,0)+IF(AA2577,1,0)+IF(AC2577,1,0)</x:f>
        <x:v>0</x:v>
      </x:c>
      <x:c r="AG2577" s="53" t="n">
        <x:v>44348</x:v>
      </x:c>
      <x:c r="AH2577" s="50" t="str">
        <x:v>S100W6IJ</x:v>
      </x:c>
      <x:c r="AI2577" s="50" t="str">
        <x:v>OperatingRevenue1SummaryOfBusinessResults</x:v>
      </x:c>
      <x:c r="AJ2577" s="50" t="str">
        <x:v>OperatingIncome</x:v>
      </x:c>
      <x:c r="AK2577" s="53" t="n">
        <x:v>45747</x:v>
      </x:c>
      <x:c r="AL2577" s="50" t="str">
        <x:v>365/365/365/366/365</x:v>
      </x:c>
      <x:c r="AM2577" s="51" t="n">
        <x:v>77860986</x:v>
      </x:c>
      <x:c r="AN2577" s="51" t="n">
        <x:v>2754</x:v>
      </x:c>
      <x:c r="AO2577" s="51" t="n">
        <x:f>IFERROR(AM2577*AN2577,"")</x:f>
        <x:v>214429155444</x:v>
      </x:c>
      <x:c r="AP2577" s="56" t="n">
        <x:f>IFERROR(AO2577/(K2577*1000000),"")</x:f>
        <x:v>0.4834984733627211</x:v>
      </x:c>
      <x:c r="AQ2577" s="57" t="n">
        <x:v>661271084.1666666</x:v>
      </x:c>
      <x:c r="AR2577" s="52" t="n">
        <x:v>0.2183783366939508</x:v>
      </x:c>
      <x:c r="AS2577" s="52" t="n">
        <x:v>-0.3105747260890944</x:v>
      </x:c>
      <x:c r="AT2577" s="55" t="b">
        <x:v>1</x:v>
      </x:c>
      <x:c r="AU2577" s="50"/>
      <x:c r="AV2577" s="58" t="n">
        <x:v>-0.0427894855601738</x:v>
      </x:c>
      <x:c r="AW2577" s="50" t="n">
        <x:v>2217</x:v>
      </x:c>
      <x:c r="AX2577" s="50" t="str">
        <x:v>Core Moat</x:v>
      </x:c>
      <x:c r="AY2577" s="50" t="str">
        <x:v>目立つ機械的警告なし（定性確認は別途必要）</x:v>
      </x:c>
      <x:c r="AZ2577" s="59" t="str">
        <x:v>2025-06-26 15:13</x:v>
      </x:c>
      <x:c r="BA2577" s="53" t="n">
        <x:v>18019</x:v>
      </x:c>
      <x:c r="BB2577" s="50"/>
      <x:c r="BC2577" s="50"/>
      <x:c r="BD2577" s="50" t="str">
        <x:v>TOPIX Mid400</x:v>
      </x:c>
    </x:row>
    <x:row r="2578">
      <x:c r="A2578" s="50" t="n">
        <x:v>2577</x:v>
      </x:c>
      <x:c r="B2578" s="50" t="str">
        <x:v>7999</x:v>
      </x:c>
      <x:c r="C2578" s="50" t="str">
        <x:v>7999.T</x:v>
      </x:c>
      <x:c r="D2578" s="50" t="str">
        <x:v>MUTOH HOLDINGS CO.,LTD.</x:v>
      </x:c>
      <x:c r="E2578" s="50" t="str">
        <x:v>Standard Market(Domestic)</x:v>
      </x:c>
      <x:c r="F2578" s="50" t="str">
        <x:v>Electric Appliances</x:v>
      </x:c>
      <x:c r="G2578" s="51" t="n">
        <x:v>14151</x:v>
      </x:c>
      <x:c r="H2578" s="51" t="n">
        <x:v>15848</x:v>
      </x:c>
      <x:c r="I2578" s="51" t="n">
        <x:v>16794</x:v>
      </x:c>
      <x:c r="J2578" s="51" t="n">
        <x:v>17507</x:v>
      </x:c>
      <x:c r="K2578" s="51" t="n">
        <x:v>18128</x:v>
      </x:c>
      <x:c r="L2578" s="52" t="n">
        <x:f>IFERROR(H2578/G2578-1,"")</x:f>
        <x:v>0.11992085364991878</x:v>
      </x:c>
      <x:c r="M2578" s="52" t="n">
        <x:f>IFERROR(I2578/H2578-1,"")</x:f>
        <x:v>0.05969207470974247</x:v>
      </x:c>
      <x:c r="N2578" s="52" t="n">
        <x:f>IFERROR(J2578/I2578-1,"")</x:f>
        <x:v>0.04245563891866144</x:v>
      </x:c>
      <x:c r="O2578" s="52" t="n">
        <x:f>IFERROR(K2578/J2578-1,"")</x:f>
        <x:v>0.03547152567544409</x:v>
      </x:c>
      <x:c r="P2578" s="52" t="n">
        <x:f>IFERROR((K2578/G2578)^(1/4)-1,"")</x:f>
        <x:v>0.06387521278977304</x:v>
      </x:c>
      <x:c r="Q2578" s="51" t="n">
        <x:v>1317</x:v>
      </x:c>
      <x:c r="R2578" s="52" t="n">
        <x:f>IFERROR(Q2578/K2578,"")</x:f>
        <x:v>0.07265004413062666</x:v>
      </x:c>
      <x:c r="S2578" s="53" t="n">
        <x:v>30468</x:v>
      </x:c>
      <x:c r="T2578" s="50" t="str">
        <x:v>EDINET_company_history</x:v>
      </x:c>
      <x:c r="U2578" s="50" t="str">
        <x:v>ＴＣＳ－２投資事業有限責任組合</x:v>
      </x:c>
      <x:c r="V2578" s="54" t="n">
        <x:v>0.162</x:v>
      </x:c>
      <x:c r="W2578" s="50" t="str">
        <x:v>礒邊 泰彦</x:v>
      </x:c>
      <x:c r="X2578" s="50" t="b">
        <x:f>AND(COUNT(L2578:O2578)=4,L2578&gt;='設定'!$B$6,M2578&gt;='設定'!$B$6,N2578&gt;='設定'!$B$6,O2578&gt;='設定'!$B$6)</x:f>
        <x:v>0</x:v>
      </x:c>
      <x:c r="Y2578" s="50" t="b">
        <x:f>AND(COUNT(G2578:K2578)=5,P2578&gt;='設定'!$B$7)</x:f>
        <x:v>0</x:v>
      </x:c>
      <x:c r="Z2578" s="50" t="b">
        <x:f>AND(ISNUMBER(R2578),R2578&gt;='設定'!$B$8)</x:f>
        <x:v>0</x:v>
      </x:c>
      <x:c r="AA2578" s="50" t="b">
        <x:f>AND(ISNUMBER(S2578),S2578&gt;=DATE(YEAR('設定'!$B$10)-'設定'!$B$9,MONTH('設定'!$B$10),DAY('設定'!$B$10)))</x:f>
        <x:v>0</x:v>
      </x:c>
      <x:c r="AB2578" s="55" t="b">
        <x:v>0</x:v>
      </x:c>
      <x:c r="AC2578" s="55" t="b">
        <x:v>0</x:v>
      </x:c>
      <x:c r="AD2578" s="50" t="n">
        <x:f>IF(X2578,1,0)+IF(Z2578,1,0)+IF(AA2578,1,0)+IF(AB2578,1,0)</x:f>
        <x:v>0</x:v>
      </x:c>
      <x:c r="AE2578" s="50" t="n">
        <x:f>IF(Y2578,1,0)+IF(Z2578,1,0)+IF(AA2578,1,0)+IF(AB2578,1,0)</x:f>
        <x:v>0</x:v>
      </x:c>
      <x:c r="AF2578" s="50" t="n">
        <x:f>IF(Y2578,1,0)+IF(Z2578,1,0)+IF(AA2578,1,0)+IF(AC2578,1,0)</x:f>
        <x:v>0</x:v>
      </x:c>
      <x:c r="AG2578" s="53" t="n">
        <x:v>44348</x:v>
      </x:c>
      <x:c r="AH2578" s="50" t="str">
        <x:v>S100W6AN</x:v>
      </x:c>
      <x:c r="AI2578" s="50" t="str">
        <x:v>NetSalesSummaryOfBusinessResults</x:v>
      </x:c>
      <x:c r="AJ2578" s="50" t="str">
        <x:v>OperatingIncome</x:v>
      </x:c>
      <x:c r="AK2578" s="53" t="n">
        <x:v>45747</x:v>
      </x:c>
      <x:c r="AL2578" s="50" t="str">
        <x:v>365/365/365/366/365</x:v>
      </x:c>
      <x:c r="AM2578" s="51" t="n">
        <x:v>4575918</x:v>
      </x:c>
      <x:c r="AN2578" s="51" t="n">
        <x:v>7560</x:v>
      </x:c>
      <x:c r="AO2578" s="51" t="n">
        <x:f>IFERROR(AM2578*AN2578,"")</x:f>
        <x:v>34593940080</x:v>
      </x:c>
      <x:c r="AP2578" s="56" t="n">
        <x:f>IFERROR(AO2578/(K2578*1000000),"")</x:f>
        <x:v>1.9083153177405119</x:v>
      </x:c>
      <x:c r="AQ2578" s="57" t="n">
        <x:v>105031466.66666669</x:v>
      </x:c>
      <x:c r="AR2578" s="52" t="n">
        <x:v>0.422120496137478</x:v>
      </x:c>
      <x:c r="AS2578" s="52" t="n">
        <x:v>-0.3735892676985091</x:v>
      </x:c>
      <x:c r="AT2578" s="55" t="b">
        <x:v>1</x:v>
      </x:c>
      <x:c r="AU2578" s="50"/>
      <x:c r="AV2578" s="58" t="n">
        <x:v>0.5621899994615075</x:v>
      </x:c>
      <x:c r="AW2578" s="50" t="n">
        <x:v>49</x:v>
      </x:c>
      <x:c r="AX2578" s="50" t="str">
        <x:v>Future Moat</x:v>
      </x:c>
      <x:c r="AY2578" s="50" t="str">
        <x:v>目立つ機械的警告なし（定性確認は別途必要）</x:v>
      </x:c>
      <x:c r="AZ2578" s="59" t="str">
        <x:v>2025-06-26 15:07</x:v>
      </x:c>
      <x:c r="BA2578" s="53" t="n">
        <x:v>30468</x:v>
      </x:c>
      <x:c r="BB2578" s="50"/>
      <x:c r="BC2578" s="50"/>
      <x:c r="BD2578" s="50"/>
    </x:row>
    <x:row r="2579">
      <x:c r="A2579" s="50" t="n">
        <x:v>2578</x:v>
      </x:c>
      <x:c r="B2579" s="50" t="str">
        <x:v>9233</x:v>
      </x:c>
      <x:c r="C2579" s="50" t="str">
        <x:v>9233.T</x:v>
      </x:c>
      <x:c r="D2579" s="50" t="str">
        <x:v>Asia Air Survey Co.,Ltd.</x:v>
      </x:c>
      <x:c r="E2579" s="50" t="str">
        <x:v>Standard Market(Domestic)</x:v>
      </x:c>
      <x:c r="F2579" s="50" t="str">
        <x:v>Air Transportation</x:v>
      </x:c>
      <x:c r="G2579" s="51" t="n">
        <x:v>32506.681</x:v>
      </x:c>
      <x:c r="H2579" s="51" t="n">
        <x:v>33674.202</x:v>
      </x:c>
      <x:c r="I2579" s="51" t="n">
        <x:v>37304.148</x:v>
      </x:c>
      <x:c r="J2579" s="51" t="n">
        <x:v>40270.804</x:v>
      </x:c>
      <x:c r="K2579" s="51" t="n">
        <x:v>41591.491</x:v>
      </x:c>
      <x:c r="L2579" s="52" t="n">
        <x:f>IFERROR(H2579/G2579-1,"")</x:f>
        <x:v>0.03591633978258191</x:v>
      </x:c>
      <x:c r="M2579" s="52" t="n">
        <x:f>IFERROR(I2579/H2579-1,"")</x:f>
        <x:v>0.10779605111354984</x:v>
      </x:c>
      <x:c r="N2579" s="52" t="n">
        <x:f>IFERROR(J2579/I2579-1,"")</x:f>
        <x:v>0.07952616958307135</x:v>
      </x:c>
      <x:c r="O2579" s="52" t="n">
        <x:f>IFERROR(K2579/J2579-1,"")</x:f>
        <x:v>0.032795148564702226</x:v>
      </x:c>
      <x:c r="P2579" s="52" t="n">
        <x:f>IFERROR((K2579/G2579)^(1/4)-1,"")</x:f>
        <x:v>0.0635501300525152</x:v>
      </x:c>
      <x:c r="Q2579" s="51" t="n">
        <x:v>2856.466</x:v>
      </x:c>
      <x:c r="R2579" s="52" t="n">
        <x:f>IFERROR(Q2579/K2579,"")</x:f>
        <x:v>0.06867909592373113</x:v>
      </x:c>
      <x:c r="S2579" s="53" t="n">
        <x:v>23408</x:v>
      </x:c>
      <x:c r="T2579" s="50" t="str">
        <x:v>EDINET_company_history</x:v>
      </x:c>
      <x:c r="U2579" s="50" t="str">
        <x:v>西日本旅客鉄道株式会社</x:v>
      </x:c>
      <x:c r="V2579" s="54" t="n">
        <x:v>0.2801</x:v>
      </x:c>
      <x:c r="W2579" s="50" t="str">
        <x:v>畠山 仁 / 髙山 陶子</x:v>
      </x:c>
      <x:c r="X2579" s="50" t="b">
        <x:f>AND(COUNT(L2579:O2579)=4,L2579&gt;='設定'!$B$6,M2579&gt;='設定'!$B$6,N2579&gt;='設定'!$B$6,O2579&gt;='設定'!$B$6)</x:f>
        <x:v>0</x:v>
      </x:c>
      <x:c r="Y2579" s="50" t="b">
        <x:f>AND(COUNT(G2579:K2579)=5,P2579&gt;='設定'!$B$7)</x:f>
        <x:v>0</x:v>
      </x:c>
      <x:c r="Z2579" s="50" t="b">
        <x:f>AND(ISNUMBER(R2579),R2579&gt;='設定'!$B$8)</x:f>
        <x:v>0</x:v>
      </x:c>
      <x:c r="AA2579" s="50" t="b">
        <x:f>AND(ISNUMBER(S2579),S2579&gt;=DATE(YEAR('設定'!$B$10)-'設定'!$B$9,MONTH('設定'!$B$10),DAY('設定'!$B$10)))</x:f>
        <x:v>0</x:v>
      </x:c>
      <x:c r="AB2579" s="55" t="b">
        <x:v>0</x:v>
      </x:c>
      <x:c r="AC2579" s="55" t="b">
        <x:v>0</x:v>
      </x:c>
      <x:c r="AD2579" s="50" t="n">
        <x:f>IF(X2579,1,0)+IF(Z2579,1,0)+IF(AA2579,1,0)+IF(AB2579,1,0)</x:f>
        <x:v>0</x:v>
      </x:c>
      <x:c r="AE2579" s="50" t="n">
        <x:f>IF(Y2579,1,0)+IF(Z2579,1,0)+IF(AA2579,1,0)+IF(AB2579,1,0)</x:f>
        <x:v>0</x:v>
      </x:c>
      <x:c r="AF2579" s="50" t="n">
        <x:f>IF(Y2579,1,0)+IF(Z2579,1,0)+IF(AA2579,1,0)+IF(AC2579,1,0)</x:f>
        <x:v>0</x:v>
      </x:c>
      <x:c r="AG2579" s="53" t="n">
        <x:v>44348</x:v>
      </x:c>
      <x:c r="AH2579" s="50" t="str">
        <x:v>S100XAIS</x:v>
      </x:c>
      <x:c r="AI2579" s="50" t="str">
        <x:v>NetSalesSummaryOfBusinessResults</x:v>
      </x:c>
      <x:c r="AJ2579" s="50" t="str">
        <x:v>OperatingIncome</x:v>
      </x:c>
      <x:c r="AK2579" s="53" t="n">
        <x:v>45930</x:v>
      </x:c>
      <x:c r="AL2579" s="50" t="str">
        <x:v>365/365/365/366/365</x:v>
      </x:c>
      <x:c r="AM2579" s="51" t="n">
        <x:v>18249600</x:v>
      </x:c>
      <x:c r="AN2579" s="51" t="n">
        <x:v>1080</x:v>
      </x:c>
      <x:c r="AO2579" s="51" t="n">
        <x:f>IFERROR(AM2579*AN2579,"")</x:f>
        <x:v>19709568000</x:v>
      </x:c>
      <x:c r="AP2579" s="56" t="n">
        <x:f>IFERROR(AO2579/(K2579*1000000),"")</x:f>
        <x:v>0.4738846222175589</x:v>
      </x:c>
      <x:c r="AQ2579" s="57" t="n">
        <x:v>24084081.666666668</x:v>
      </x:c>
      <x:c r="AR2579" s="52" t="n">
        <x:v>0.2145770337753841</x:v>
      </x:c>
      <x:c r="AS2579" s="52" t="n">
        <x:v>-0.3551961784650721</x:v>
      </x:c>
      <x:c r="AT2579" s="55" t="b">
        <x:v>1</x:v>
      </x:c>
      <x:c r="AU2579" s="50"/>
      <x:c r="AV2579" s="58" t="n">
        <x:v>-0.052367010835905</x:v>
      </x:c>
      <x:c r="AW2579" s="50" t="n">
        <x:v>2280</x:v>
      </x:c>
      <x:c r="AX2579" s="50" t="str">
        <x:v>Core Moat</x:v>
      </x:c>
      <x:c r="AY2579" s="50" t="str">
        <x:v>目立つ機械的警告なし（定性確認は別途必要）</x:v>
      </x:c>
      <x:c r="AZ2579" s="59" t="str">
        <x:v>2025-12-17 15:27</x:v>
      </x:c>
      <x:c r="BA2579" s="53" t="n">
        <x:v>23408</x:v>
      </x:c>
      <x:c r="BB2579" s="50"/>
      <x:c r="BC2579" s="50"/>
      <x:c r="BD2579" s="50"/>
    </x:row>
    <x:row r="2580">
      <x:c r="A2580" s="50" t="n">
        <x:v>2579</x:v>
      </x:c>
      <x:c r="B2580" s="50" t="str">
        <x:v>2003</x:v>
      </x:c>
      <x:c r="C2580" s="50" t="str">
        <x:v>2003.T</x:v>
      </x:c>
      <x:c r="D2580" s="50" t="str">
        <x:v>NITTO FUJI FLOUR MILLING CO.,LTD.</x:v>
      </x:c>
      <x:c r="E2580" s="50" t="str">
        <x:v>Standard Market(Domestic)</x:v>
      </x:c>
      <x:c r="F2580" s="50" t="str">
        <x:v>Foods</x:v>
      </x:c>
      <x:c r="G2580" s="51" t="n">
        <x:v>56544</x:v>
      </x:c>
      <x:c r="H2580" s="51" t="n">
        <x:v>59340</x:v>
      </x:c>
      <x:c r="I2580" s="51" t="n">
        <x:v>69540</x:v>
      </x:c>
      <x:c r="J2580" s="51" t="n">
        <x:v>72598</x:v>
      </x:c>
      <x:c r="K2580" s="51" t="n">
        <x:v>72341</x:v>
      </x:c>
      <x:c r="L2580" s="52" t="n">
        <x:f>IFERROR(H2580/G2580-1,"")</x:f>
        <x:v>0.049448217317487275</x:v>
      </x:c>
      <x:c r="M2580" s="52" t="n">
        <x:f>IFERROR(I2580/H2580-1,"")</x:f>
        <x:v>0.17189079878665314</x:v>
      </x:c>
      <x:c r="N2580" s="52" t="n">
        <x:f>IFERROR(J2580/I2580-1,"")</x:f>
        <x:v>0.043974690825424156</x:v>
      </x:c>
      <x:c r="O2580" s="52" t="n">
        <x:f>IFERROR(K2580/J2580-1,"")</x:f>
        <x:v>-0.0035400424254111718</x:v>
      </x:c>
      <x:c r="P2580" s="52" t="n">
        <x:f>IFERROR((K2580/G2580)^(1/4)-1,"")</x:f>
        <x:v>0.06352938790723961</x:v>
      </x:c>
      <x:c r="Q2580" s="51" t="n">
        <x:v>5096</x:v>
      </x:c>
      <x:c r="R2580" s="52" t="n">
        <x:f>IFERROR(Q2580/K2580,"")</x:f>
        <x:v>0.07044414647295448</x:v>
      </x:c>
      <x:c r="S2580" s="53" t="n">
        <x:v>14093</x:v>
      </x:c>
      <x:c r="T2580" s="50" t="str">
        <x:v>EDINET_company_history</x:v>
      </x:c>
      <x:c r="U2580" s="50" t="str">
        <x:v>三菱商事株式会社</x:v>
      </x:c>
      <x:c r="V2580" s="54" t="n">
        <x:v>0.6474</x:v>
      </x:c>
      <x:c r="W2580" s="50" t="str">
        <x:v>宮 原 朋 宏</x:v>
      </x:c>
      <x:c r="X2580" s="50" t="b">
        <x:f>AND(COUNT(L2580:O2580)=4,L2580&gt;='設定'!$B$6,M2580&gt;='設定'!$B$6,N2580&gt;='設定'!$B$6,O2580&gt;='設定'!$B$6)</x:f>
        <x:v>0</x:v>
      </x:c>
      <x:c r="Y2580" s="50" t="b">
        <x:f>AND(COUNT(G2580:K2580)=5,P2580&gt;='設定'!$B$7)</x:f>
        <x:v>0</x:v>
      </x:c>
      <x:c r="Z2580" s="50" t="b">
        <x:f>AND(ISNUMBER(R2580),R2580&gt;='設定'!$B$8)</x:f>
        <x:v>0</x:v>
      </x:c>
      <x:c r="AA2580" s="50" t="b">
        <x:f>AND(ISNUMBER(S2580),S2580&gt;=DATE(YEAR('設定'!$B$10)-'設定'!$B$9,MONTH('設定'!$B$10),DAY('設定'!$B$10)))</x:f>
        <x:v>0</x:v>
      </x:c>
      <x:c r="AB2580" s="55" t="b">
        <x:v>0</x:v>
      </x:c>
      <x:c r="AC2580" s="55" t="b">
        <x:v>0</x:v>
      </x:c>
      <x:c r="AD2580" s="50" t="n">
        <x:f>IF(X2580,1,0)+IF(Z2580,1,0)+IF(AA2580,1,0)+IF(AB2580,1,0)</x:f>
        <x:v>0</x:v>
      </x:c>
      <x:c r="AE2580" s="50" t="n">
        <x:f>IF(Y2580,1,0)+IF(Z2580,1,0)+IF(AA2580,1,0)+IF(AB2580,1,0)</x:f>
        <x:v>0</x:v>
      </x:c>
      <x:c r="AF2580" s="50" t="n">
        <x:f>IF(Y2580,1,0)+IF(Z2580,1,0)+IF(AA2580,1,0)+IF(AC2580,1,0)</x:f>
        <x:v>0</x:v>
      </x:c>
      <x:c r="AG2580" s="53" t="n">
        <x:v>44348</x:v>
      </x:c>
      <x:c r="AH2580" s="50" t="str">
        <x:v>S100W5K7</x:v>
      </x:c>
      <x:c r="AI2580" s="50" t="str">
        <x:v>NetSalesSummaryOfBusinessResults</x:v>
      </x:c>
      <x:c r="AJ2580" s="50" t="str">
        <x:v>OperatingIncome</x:v>
      </x:c>
      <x:c r="AK2580" s="53" t="n">
        <x:v>45747</x:v>
      </x:c>
      <x:c r="AL2580" s="50" t="str">
        <x:v>365/365/365/366/365</x:v>
      </x:c>
      <x:c r="AM2580" s="51" t="n">
        <x:v>9122728</x:v>
      </x:c>
      <x:c r="AN2580" s="51" t="n">
        <x:v>1692</x:v>
      </x:c>
      <x:c r="AO2580" s="51" t="n">
        <x:f>IFERROR(AM2580*AN2580,"")</x:f>
        <x:v>15435655776</x:v>
      </x:c>
      <x:c r="AP2580" s="56" t="n">
        <x:f>IFERROR(AO2580/(K2580*1000000),"")</x:f>
        <x:v>0.21337354717241952</x:v>
      </x:c>
      <x:c r="AQ2580" s="57" t="n">
        <x:v>44604015</x:v>
      </x:c>
      <x:c r="AR2580" s="52" t="n">
        <x:v>0.2313163940898502</x:v>
      </x:c>
      <x:c r="AS2580" s="52" t="n">
        <x:v>-0.1537634006838172</x:v>
      </x:c>
      <x:c r="AT2580" s="55" t="b">
        <x:v>1</x:v>
      </x:c>
      <x:c r="AU2580" s="50"/>
      <x:c r="AV2580" s="58" t="n">
        <x:v>-0.0092674368643056</x:v>
      </x:c>
      <x:c r="AW2580" s="50" t="n">
        <x:v>1943</x:v>
      </x:c>
      <x:c r="AX2580" s="50" t="str">
        <x:v>Core Moat</x:v>
      </x:c>
      <x:c r="AY2580" s="50" t="str">
        <x:v>目立つ機械的警告なし（定性確認は別途必要）</x:v>
      </x:c>
      <x:c r="AZ2580" s="59" t="str">
        <x:v>2025-06-26 09:16</x:v>
      </x:c>
      <x:c r="BA2580" s="53" t="n">
        <x:v>14093</x:v>
      </x:c>
      <x:c r="BB2580" s="50"/>
      <x:c r="BC2580" s="50"/>
      <x:c r="BD2580" s="50" t="str">
        <x:v>TOPIX Small 2</x:v>
      </x:c>
    </x:row>
    <x:row r="2581">
      <x:c r="A2581" s="50" t="n">
        <x:v>2580</x:v>
      </x:c>
      <x:c r="B2581" s="50" t="str">
        <x:v>4547</x:v>
      </x:c>
      <x:c r="C2581" s="50" t="str">
        <x:v>4547.T</x:v>
      </x:c>
      <x:c r="D2581" s="50" t="str">
        <x:v>KISSEI PHARMACEUTICAL CO.,LTD.</x:v>
      </x:c>
      <x:c r="E2581" s="50" t="str">
        <x:v>Prime Market (Domestic)</x:v>
      </x:c>
      <x:c r="F2581" s="50" t="str">
        <x:v>Pharmaceutical</x:v>
      </x:c>
      <x:c r="G2581" s="51" t="n">
        <x:v>69044</x:v>
      </x:c>
      <x:c r="H2581" s="51" t="n">
        <x:v>65381</x:v>
      </x:c>
      <x:c r="I2581" s="51" t="n">
        <x:v>67493</x:v>
      </x:c>
      <x:c r="J2581" s="51" t="n">
        <x:v>75579</x:v>
      </x:c>
      <x:c r="K2581" s="51" t="n">
        <x:v>88330</x:v>
      </x:c>
      <x:c r="L2581" s="52" t="n">
        <x:f>IFERROR(H2581/G2581-1,"")</x:f>
        <x:v>-0.05305312554313191</x:v>
      </x:c>
      <x:c r="M2581" s="52" t="n">
        <x:f>IFERROR(I2581/H2581-1,"")</x:f>
        <x:v>0.032302962634404464</x:v>
      </x:c>
      <x:c r="N2581" s="52" t="n">
        <x:f>IFERROR(J2581/I2581-1,"")</x:f>
        <x:v>0.11980501681655875</x:v>
      </x:c>
      <x:c r="O2581" s="52" t="n">
        <x:f>IFERROR(K2581/J2581-1,"")</x:f>
        <x:v>0.16871088529882639</x:v>
      </x:c>
      <x:c r="P2581" s="52" t="n">
        <x:f>IFERROR((K2581/G2581)^(1/4)-1,"")</x:f>
        <x:v>0.06351978011408788</x:v>
      </x:c>
      <x:c r="Q2581" s="51" t="n">
        <x:v>5773</x:v>
      </x:c>
      <x:c r="R2581" s="52" t="n">
        <x:f>IFERROR(Q2581/K2581,"")</x:f>
        <x:v>0.06535718328993546</x:v>
      </x:c>
      <x:c r="S2581" s="53" t="n">
        <x:v>32478</x:v>
      </x:c>
      <x:c r="T2581" s="50" t="str">
        <x:v>EDINET_company_history</x:v>
      </x:c>
      <x:c r="U2581" s="50" t="str">
        <x:v>日本マスタートラスト信託銀行株式会社(信託口)</x:v>
      </x:c>
      <x:c r="V2581" s="54" t="n">
        <x:v>0.1148</x:v>
      </x:c>
      <x:c r="W2581" s="50" t="str">
        <x:v>神 澤 陸 雄 / 竹 花 泰 雄 / 福 島 敬 二</x:v>
      </x:c>
      <x:c r="X2581" s="50" t="b">
        <x:f>AND(COUNT(L2581:O2581)=4,L2581&gt;='設定'!$B$6,M2581&gt;='設定'!$B$6,N2581&gt;='設定'!$B$6,O2581&gt;='設定'!$B$6)</x:f>
        <x:v>0</x:v>
      </x:c>
      <x:c r="Y2581" s="50" t="b">
        <x:f>AND(COUNT(G2581:K2581)=5,P2581&gt;='設定'!$B$7)</x:f>
        <x:v>0</x:v>
      </x:c>
      <x:c r="Z2581" s="50" t="b">
        <x:f>AND(ISNUMBER(R2581),R2581&gt;='設定'!$B$8)</x:f>
        <x:v>0</x:v>
      </x:c>
      <x:c r="AA2581" s="50" t="b">
        <x:f>AND(ISNUMBER(S2581),S2581&gt;=DATE(YEAR('設定'!$B$10)-'設定'!$B$9,MONTH('設定'!$B$10),DAY('設定'!$B$10)))</x:f>
        <x:v>0</x:v>
      </x:c>
      <x:c r="AB2581" s="55" t="b">
        <x:v>0</x:v>
      </x:c>
      <x:c r="AC2581" s="55" t="b">
        <x:v>0</x:v>
      </x:c>
      <x:c r="AD2581" s="50" t="n">
        <x:f>IF(X2581,1,0)+IF(Z2581,1,0)+IF(AA2581,1,0)+IF(AB2581,1,0)</x:f>
        <x:v>0</x:v>
      </x:c>
      <x:c r="AE2581" s="50" t="n">
        <x:f>IF(Y2581,1,0)+IF(Z2581,1,0)+IF(AA2581,1,0)+IF(AB2581,1,0)</x:f>
        <x:v>0</x:v>
      </x:c>
      <x:c r="AF2581" s="50" t="n">
        <x:f>IF(Y2581,1,0)+IF(Z2581,1,0)+IF(AA2581,1,0)+IF(AC2581,1,0)</x:f>
        <x:v>0</x:v>
      </x:c>
      <x:c r="AG2581" s="53" t="n">
        <x:v>44348</x:v>
      </x:c>
      <x:c r="AH2581" s="50" t="str">
        <x:v>S100W31F</x:v>
      </x:c>
      <x:c r="AI2581" s="50" t="str">
        <x:v>NetSalesSummaryOfBusinessResults</x:v>
      </x:c>
      <x:c r="AJ2581" s="50" t="str">
        <x:v>OperatingIncome</x:v>
      </x:c>
      <x:c r="AK2581" s="53" t="n">
        <x:v>45747</x:v>
      </x:c>
      <x:c r="AL2581" s="50" t="str">
        <x:v>365/365/365/366/365</x:v>
      </x:c>
      <x:c r="AM2581" s="51" t="n">
        <x:v>42805085</x:v>
      </x:c>
      <x:c r="AN2581" s="51" t="n">
        <x:v>3810</x:v>
      </x:c>
      <x:c r="AO2581" s="51" t="n">
        <x:f>IFERROR(AM2581*AN2581,"")</x:f>
        <x:v>163087373850</x:v>
      </x:c>
      <x:c r="AP2581" s="56" t="n">
        <x:f>IFERROR(AO2581/(K2581*1000000),"")</x:f>
        <x:v>1.8463418300690593</x:v>
      </x:c>
      <x:c r="AQ2581" s="57" t="n">
        <x:v>492095616.6666667</x:v>
      </x:c>
      <x:c r="AR2581" s="52" t="n">
        <x:v>0.2729353324244022</x:v>
      </x:c>
      <x:c r="AS2581" s="52" t="n">
        <x:v>-0.2650144597143894</x:v>
      </x:c>
      <x:c r="AT2581" s="55" t="b">
        <x:v>0</x:v>
      </x:c>
      <x:c r="AU2581" s="50" t="str">
        <x:v>repeated_negative_operating_cf</x:v>
      </x:c>
      <x:c r="AV2581" s="58" t="n">
        <x:v>0.0239113262926712</x:v>
      </x:c>
      <x:c r="AW2581" s="50" t="n">
        <x:v>1691</x:v>
      </x:c>
      <x:c r="AX2581" s="50" t="str">
        <x:v>Core Moat</x:v>
      </x:c>
      <x:c r="AY2581" s="50" t="str">
        <x:v>既存適格性フィルター不通過: repeated_negative_operating_cf</x:v>
      </x:c>
      <x:c r="AZ2581" s="59" t="str">
        <x:v>2025-06-24 13:00</x:v>
      </x:c>
      <x:c r="BA2581" s="53" t="n">
        <x:v>32478</x:v>
      </x:c>
      <x:c r="BB2581" s="50"/>
      <x:c r="BC2581" s="50"/>
      <x:c r="BD2581" s="50" t="str">
        <x:v>TOPIX Small 1</x:v>
      </x:c>
    </x:row>
    <x:row r="2582">
      <x:c r="A2582" s="50" t="n">
        <x:v>2581</x:v>
      </x:c>
      <x:c r="B2582" s="50" t="str">
        <x:v>4025</x:v>
      </x:c>
      <x:c r="C2582" s="50" t="str">
        <x:v>4025.T</x:v>
      </x:c>
      <x:c r="D2582" s="50" t="str">
        <x:v>TAKI CHEMICAL CO.,LTD.</x:v>
      </x:c>
      <x:c r="E2582" s="50" t="str">
        <x:v>Prime Market (Domestic)</x:v>
      </x:c>
      <x:c r="F2582" s="50" t="str">
        <x:v>Chemicals</x:v>
      </x:c>
      <x:c r="G2582" s="51" t="n">
        <x:v>32812</x:v>
      </x:c>
      <x:c r="H2582" s="51" t="n">
        <x:v>35846</x:v>
      </x:c>
      <x:c r="I2582" s="51" t="n">
        <x:v>34852</x:v>
      </x:c>
      <x:c r="J2582" s="51" t="n">
        <x:v>38916</x:v>
      </x:c>
      <x:c r="K2582" s="51" t="n">
        <x:v>41977</x:v>
      </x:c>
      <x:c r="L2582" s="52" t="n">
        <x:f>IFERROR(H2582/G2582-1,"")</x:f>
        <x:v>0.09246617091308051</x:v>
      </x:c>
      <x:c r="M2582" s="52" t="n">
        <x:f>IFERROR(I2582/H2582-1,"")</x:f>
        <x:v>-0.02772973274563406</x:v>
      </x:c>
      <x:c r="N2582" s="52" t="n">
        <x:f>IFERROR(J2582/I2582-1,"")</x:f>
        <x:v>0.1166073683002411</x:v>
      </x:c>
      <x:c r="O2582" s="52" t="n">
        <x:f>IFERROR(K2582/J2582-1,"")</x:f>
        <x:v>0.07865659368897115</x:v>
      </x:c>
      <x:c r="P2582" s="52" t="n">
        <x:f>IFERROR((K2582/G2582)^(1/4)-1,"")</x:f>
        <x:v>0.06351758098732918</x:v>
      </x:c>
      <x:c r="Q2582" s="51" t="n">
        <x:v>3163</x:v>
      </x:c>
      <x:c r="R2582" s="52" t="n">
        <x:f>IFERROR(Q2582/K2582,"")</x:f>
        <x:v>0.07535078733592206</x:v>
      </x:c>
      <x:c r="S2582" s="53" t="n">
        <x:v>44348</x:v>
      </x:c>
      <x:c r="T2582" s="50" t="str">
        <x:v>not_identified_before_local_window</x:v>
      </x:c>
      <x:c r="U2582" s="50" t="str">
        <x:v>日本マスタートラスト信託銀行 株式会社（信託口）</x:v>
      </x:c>
      <x:c r="V2582" s="54" t="n">
        <x:v>0.0745</x:v>
      </x:c>
      <x:c r="W2582" s="50" t="str">
        <x:v>多木 勝彦 / 正木 貴久</x:v>
      </x:c>
      <x:c r="X2582" s="50" t="b">
        <x:f>AND(COUNT(L2582:O2582)=4,L2582&gt;='設定'!$B$6,M2582&gt;='設定'!$B$6,N2582&gt;='設定'!$B$6,O2582&gt;='設定'!$B$6)</x:f>
        <x:v>0</x:v>
      </x:c>
      <x:c r="Y2582" s="50" t="b">
        <x:f>AND(COUNT(G2582:K2582)=5,P2582&gt;='設定'!$B$7)</x:f>
        <x:v>0</x:v>
      </x:c>
      <x:c r="Z2582" s="50" t="b">
        <x:f>AND(ISNUMBER(R2582),R2582&gt;='設定'!$B$8)</x:f>
        <x:v>0</x:v>
      </x:c>
      <x:c r="AA2582" s="50" t="b">
        <x:f>AND(ISNUMBER(S2582),S2582&gt;=DATE(YEAR('設定'!$B$10)-'設定'!$B$9,MONTH('設定'!$B$10),DAY('設定'!$B$10)))</x:f>
        <x:v>0</x:v>
      </x:c>
      <x:c r="AB2582" s="55" t="b">
        <x:v>0</x:v>
      </x:c>
      <x:c r="AC2582" s="55" t="b">
        <x:v>0</x:v>
      </x:c>
      <x:c r="AD2582" s="50" t="n">
        <x:f>IF(X2582,1,0)+IF(Z2582,1,0)+IF(AA2582,1,0)+IF(AB2582,1,0)</x:f>
        <x:v>0</x:v>
      </x:c>
      <x:c r="AE2582" s="50" t="n">
        <x:f>IF(Y2582,1,0)+IF(Z2582,1,0)+IF(AA2582,1,0)+IF(AB2582,1,0)</x:f>
        <x:v>0</x:v>
      </x:c>
      <x:c r="AF2582" s="50" t="n">
        <x:f>IF(Y2582,1,0)+IF(Z2582,1,0)+IF(AA2582,1,0)+IF(AC2582,1,0)</x:f>
        <x:v>0</x:v>
      </x:c>
      <x:c r="AG2582" s="53" t="n">
        <x:v>44348</x:v>
      </x:c>
      <x:c r="AH2582" s="50" t="str">
        <x:v>S100XS6V</x:v>
      </x:c>
      <x:c r="AI2582" s="50" t="str">
        <x:v>NetSalesSummaryOfBusinessResults</x:v>
      </x:c>
      <x:c r="AJ2582" s="50" t="str">
        <x:v>OperatingIncome</x:v>
      </x:c>
      <x:c r="AK2582" s="53" t="n">
        <x:v>46022</x:v>
      </x:c>
      <x:c r="AL2582" s="50" t="str">
        <x:v>365/365/365/366/365</x:v>
      </x:c>
      <x:c r="AM2582" s="51" t="n">
        <x:v>8338868</x:v>
      </x:c>
      <x:c r="AN2582" s="51" t="n">
        <x:v>4980</x:v>
      </x:c>
      <x:c r="AO2582" s="51" t="n">
        <x:f>IFERROR(AM2582*AN2582,"")</x:f>
        <x:v>41527562640</x:v>
      </x:c>
      <x:c r="AP2582" s="56" t="n">
        <x:f>IFERROR(AO2582/(K2582*1000000),"")</x:f>
        <x:v>0.9892932472544489</x:v>
      </x:c>
      <x:c r="AQ2582" s="57" t="n">
        <x:v>352135866.6666667</x:v>
      </x:c>
      <x:c r="AR2582" s="52" t="n">
        <x:v>0.3432694468700922</x:v>
      </x:c>
      <x:c r="AS2582" s="52" t="n">
        <x:v>-0.5865142096403305</x:v>
      </x:c>
      <x:c r="AT2582" s="55" t="b">
        <x:v>1</x:v>
      </x:c>
      <x:c r="AU2582" s="50"/>
      <x:c r="AV2582" s="58" t="n">
        <x:v>0.1495617884048237</x:v>
      </x:c>
      <x:c r="AW2582" s="50" t="n">
        <x:v>946</x:v>
      </x:c>
      <x:c r="AX2582" s="50" t="str">
        <x:v>Future Moat</x:v>
      </x:c>
      <x:c r="AY2582" s="50" t="str">
        <x:v>目立つ機械的警告なし（定性確認は別途必要）</x:v>
      </x:c>
      <x:c r="AZ2582" s="59" t="str">
        <x:v>2026-03-25 09:02</x:v>
      </x:c>
      <x:c r="BA2582" s="53"/>
      <x:c r="BB2582" s="50"/>
      <x:c r="BC2582" s="50"/>
      <x:c r="BD2582" s="50" t="str">
        <x:v>TOPIX Small 2</x:v>
      </x:c>
    </x:row>
    <x:row r="2583">
      <x:c r="A2583" s="50" t="n">
        <x:v>2582</x:v>
      </x:c>
      <x:c r="B2583" s="50" t="str">
        <x:v>3232</x:v>
      </x:c>
      <x:c r="C2583" s="50" t="str">
        <x:v>3232.T</x:v>
      </x:c>
      <x:c r="D2583" s="50" t="str">
        <x:v>Mie Kotsu Group Holdings,Inc.</x:v>
      </x:c>
      <x:c r="E2583" s="50" t="str">
        <x:v>Prime Market (Domestic)</x:v>
      </x:c>
      <x:c r="F2583" s="50" t="str">
        <x:v>Real Estate</x:v>
      </x:c>
      <x:c r="G2583" s="51" t="n">
        <x:v>81179.53</x:v>
      </x:c>
      <x:c r="H2583" s="51" t="n">
        <x:v>84351.64</x:v>
      </x:c>
      <x:c r="I2583" s="51" t="n">
        <x:v>93124.69</x:v>
      </x:c>
      <x:c r="J2583" s="51" t="n">
        <x:v>98218.442</x:v>
      </x:c>
      <x:c r="K2583" s="51" t="n">
        <x:v>103849.178</x:v>
      </x:c>
      <x:c r="L2583" s="52" t="n">
        <x:f>IFERROR(H2583/G2583-1,"")</x:f>
        <x:v>0.039075244707625245</x:v>
      </x:c>
      <x:c r="M2583" s="52" t="n">
        <x:f>IFERROR(I2583/H2583-1,"")</x:f>
        <x:v>0.1040056838254717</x:v>
      </x:c>
      <x:c r="N2583" s="52" t="n">
        <x:f>IFERROR(J2583/I2583-1,"")</x:f>
        <x:v>0.0546981901362571</x:v>
      </x:c>
      <x:c r="O2583" s="52" t="n">
        <x:f>IFERROR(K2583/J2583-1,"")</x:f>
        <x:v>0.05732870411444724</x:v>
      </x:c>
      <x:c r="P2583" s="52" t="n">
        <x:f>IFERROR((K2583/G2583)^(1/4)-1,"")</x:f>
        <x:v>0.06350401222220925</x:v>
      </x:c>
      <x:c r="Q2583" s="51" t="n">
        <x:v>8415.671</x:v>
      </x:c>
      <x:c r="R2583" s="52" t="n">
        <x:f>IFERROR(Q2583/K2583,"")</x:f>
        <x:v>0.08103743488465552</x:v>
      </x:c>
      <x:c r="S2583" s="53" t="n">
        <x:v>44348</x:v>
      </x:c>
      <x:c r="T2583" s="50" t="str">
        <x:v>not_identified_before_local_window</x:v>
      </x:c>
      <x:c r="U2583" s="50" t="str">
        <x:v>日本マスタートラスト信託銀行株式会社</x:v>
      </x:c>
      <x:c r="V2583" s="54" t="n">
        <x:v>0.2769</x:v>
      </x:c>
      <x:c r="W2583" s="50" t="str">
        <x:v>小 倉 敏 秀 / 竹 谷 賢 一</x:v>
      </x:c>
      <x:c r="X2583" s="50" t="b">
        <x:f>AND(COUNT(L2583:O2583)=4,L2583&gt;='設定'!$B$6,M2583&gt;='設定'!$B$6,N2583&gt;='設定'!$B$6,O2583&gt;='設定'!$B$6)</x:f>
        <x:v>0</x:v>
      </x:c>
      <x:c r="Y2583" s="50" t="b">
        <x:f>AND(COUNT(G2583:K2583)=5,P2583&gt;='設定'!$B$7)</x:f>
        <x:v>0</x:v>
      </x:c>
      <x:c r="Z2583" s="50" t="b">
        <x:f>AND(ISNUMBER(R2583),R2583&gt;='設定'!$B$8)</x:f>
        <x:v>0</x:v>
      </x:c>
      <x:c r="AA2583" s="50" t="b">
        <x:f>AND(ISNUMBER(S2583),S2583&gt;=DATE(YEAR('設定'!$B$10)-'設定'!$B$9,MONTH('設定'!$B$10),DAY('設定'!$B$10)))</x:f>
        <x:v>0</x:v>
      </x:c>
      <x:c r="AB2583" s="55" t="b">
        <x:v>0</x:v>
      </x:c>
      <x:c r="AC2583" s="55" t="b">
        <x:v>0</x:v>
      </x:c>
      <x:c r="AD2583" s="50" t="n">
        <x:f>IF(X2583,1,0)+IF(Z2583,1,0)+IF(AA2583,1,0)+IF(AB2583,1,0)</x:f>
        <x:v>0</x:v>
      </x:c>
      <x:c r="AE2583" s="50" t="n">
        <x:f>IF(Y2583,1,0)+IF(Z2583,1,0)+IF(AA2583,1,0)+IF(AB2583,1,0)</x:f>
        <x:v>0</x:v>
      </x:c>
      <x:c r="AF2583" s="50" t="n">
        <x:f>IF(Y2583,1,0)+IF(Z2583,1,0)+IF(AA2583,1,0)+IF(AC2583,1,0)</x:f>
        <x:v>0</x:v>
      </x:c>
      <x:c r="AG2583" s="53" t="n">
        <x:v>44348</x:v>
      </x:c>
      <x:c r="AH2583" s="50" t="str">
        <x:v>S100VXZV</x:v>
      </x:c>
      <x:c r="AI2583" s="50" t="str">
        <x:v>OperatingRevenue1SummaryOfBusinessResults</x:v>
      </x:c>
      <x:c r="AJ2583" s="50" t="str">
        <x:v>OperatingIncome</x:v>
      </x:c>
      <x:c r="AK2583" s="53" t="n">
        <x:v>45747</x:v>
      </x:c>
      <x:c r="AL2583" s="50" t="str">
        <x:v>365/365/365/366/365</x:v>
      </x:c>
      <x:c r="AM2583" s="51" t="n">
        <x:v>100256083</x:v>
      </x:c>
      <x:c r="AN2583" s="51" t="n">
        <x:v>507</x:v>
      </x:c>
      <x:c r="AO2583" s="51" t="n">
        <x:f>IFERROR(AM2583*AN2583,"")</x:f>
        <x:v>50829834081</x:v>
      </x:c>
      <x:c r="AP2583" s="56" t="n">
        <x:f>IFERROR(AO2583/(K2583*1000000),"")</x:f>
        <x:v>0.4894582225869905</x:v>
      </x:c>
      <x:c r="AQ2583" s="57" t="n">
        <x:v>82209891.66666667</x:v>
      </x:c>
      <x:c r="AR2583" s="52" t="n">
        <x:v>0.2205071383053214</x:v>
      </x:c>
      <x:c r="AS2583" s="52" t="n">
        <x:v>-0.2784193319894864</x:v>
      </x:c>
      <x:c r="AT2583" s="55" t="b">
        <x:v>1</x:v>
      </x:c>
      <x:c r="AU2583" s="50"/>
      <x:c r="AV2583" s="58" t="n">
        <x:v>-0.0342725803996913</x:v>
      </x:c>
      <x:c r="AW2583" s="50" t="n">
        <x:v>2142</x:v>
      </x:c>
      <x:c r="AX2583" s="50" t="str">
        <x:v>Core Moat</x:v>
      </x:c>
      <x:c r="AY2583" s="50" t="str">
        <x:v>目立つ機械的警告なし（定性確認は別途必要）</x:v>
      </x:c>
      <x:c r="AZ2583" s="59" t="str">
        <x:v>2025-06-16 13:03</x:v>
      </x:c>
      <x:c r="BA2583" s="53"/>
      <x:c r="BB2583" s="50"/>
      <x:c r="BC2583" s="50"/>
      <x:c r="BD2583" s="50" t="str">
        <x:v>TOPIX Small 2</x:v>
      </x:c>
    </x:row>
    <x:row r="2584">
      <x:c r="A2584" s="50" t="n">
        <x:v>2583</x:v>
      </x:c>
      <x:c r="B2584" s="50" t="str">
        <x:v>5491</x:v>
      </x:c>
      <x:c r="C2584" s="50" t="str">
        <x:v>5491.T</x:v>
      </x:c>
      <x:c r="D2584" s="50" t="str">
        <x:v>NIPPON KINZOKU CO.,LTD.</x:v>
      </x:c>
      <x:c r="E2584" s="50" t="str">
        <x:v>Standard Market(Domestic)</x:v>
      </x:c>
      <x:c r="F2584" s="50" t="str">
        <x:v>Iron and Steel</x:v>
      </x:c>
      <x:c r="G2584" s="51" t="n">
        <x:v>40106</x:v>
      </x:c>
      <x:c r="H2584" s="51" t="n">
        <x:v>49117</x:v>
      </x:c>
      <x:c r="I2584" s="51" t="n">
        <x:v>52566</x:v>
      </x:c>
      <x:c r="J2584" s="51" t="n">
        <x:v>51411</x:v>
      </x:c>
      <x:c r="K2584" s="51" t="n">
        <x:v>51298</x:v>
      </x:c>
      <x:c r="L2584" s="52" t="n">
        <x:f>IFERROR(H2584/G2584-1,"")</x:f>
        <x:v>0.22467959906248436</x:v>
      </x:c>
      <x:c r="M2584" s="52" t="n">
        <x:f>IFERROR(I2584/H2584-1,"")</x:f>
        <x:v>0.07022008673168156</x:v>
      </x:c>
      <x:c r="N2584" s="52" t="n">
        <x:f>IFERROR(J2584/I2584-1,"")</x:f>
        <x:v>-0.021972377582467728</x:v>
      </x:c>
      <x:c r="O2584" s="52" t="n">
        <x:f>IFERROR(K2584/J2584-1,"")</x:f>
        <x:v>-0.0021979731963976956</x:v>
      </x:c>
      <x:c r="P2584" s="52" t="n">
        <x:f>IFERROR((K2584/G2584)^(1/4)-1,"")</x:f>
        <x:v>0.06346394619959028</x:v>
      </x:c>
      <x:c r="Q2584" s="51" t="n">
        <x:v>-189</x:v>
      </x:c>
      <x:c r="R2584" s="52" t="n">
        <x:f>IFERROR(Q2584/K2584,"")</x:f>
        <x:v>-0.003684354165854419</x:v>
      </x:c>
      <x:c r="S2584" s="53" t="n">
        <x:v>18203</x:v>
      </x:c>
      <x:c r="T2584" s="50" t="str">
        <x:v>EDINET_company_history</x:v>
      </x:c>
      <x:c r="U2584" s="50" t="str">
        <x:v>日鉄ステンレス株式会社</x:v>
      </x:c>
      <x:c r="V2584" s="54" t="n">
        <x:v>0.1243</x:v>
      </x:c>
      <x:c r="W2584" s="50" t="str">
        <x:v>下川 康志</x:v>
      </x:c>
      <x:c r="X2584" s="50" t="b">
        <x:f>AND(COUNT(L2584:O2584)=4,L2584&gt;='設定'!$B$6,M2584&gt;='設定'!$B$6,N2584&gt;='設定'!$B$6,O2584&gt;='設定'!$B$6)</x:f>
        <x:v>0</x:v>
      </x:c>
      <x:c r="Y2584" s="50" t="b">
        <x:f>AND(COUNT(G2584:K2584)=5,P2584&gt;='設定'!$B$7)</x:f>
        <x:v>0</x:v>
      </x:c>
      <x:c r="Z2584" s="50" t="b">
        <x:f>AND(ISNUMBER(R2584),R2584&gt;='設定'!$B$8)</x:f>
        <x:v>0</x:v>
      </x:c>
      <x:c r="AA2584" s="50" t="b">
        <x:f>AND(ISNUMBER(S2584),S2584&gt;=DATE(YEAR('設定'!$B$10)-'設定'!$B$9,MONTH('設定'!$B$10),DAY('設定'!$B$10)))</x:f>
        <x:v>0</x:v>
      </x:c>
      <x:c r="AB2584" s="55" t="b">
        <x:v>0</x:v>
      </x:c>
      <x:c r="AC2584" s="55" t="b">
        <x:v>0</x:v>
      </x:c>
      <x:c r="AD2584" s="50" t="n">
        <x:f>IF(X2584,1,0)+IF(Z2584,1,0)+IF(AA2584,1,0)+IF(AB2584,1,0)</x:f>
        <x:v>0</x:v>
      </x:c>
      <x:c r="AE2584" s="50" t="n">
        <x:f>IF(Y2584,1,0)+IF(Z2584,1,0)+IF(AA2584,1,0)+IF(AB2584,1,0)</x:f>
        <x:v>0</x:v>
      </x:c>
      <x:c r="AF2584" s="50" t="n">
        <x:f>IF(Y2584,1,0)+IF(Z2584,1,0)+IF(AA2584,1,0)+IF(AC2584,1,0)</x:f>
        <x:v>0</x:v>
      </x:c>
      <x:c r="AG2584" s="53" t="n">
        <x:v>44348</x:v>
      </x:c>
      <x:c r="AH2584" s="50" t="str">
        <x:v>S100W66M</x:v>
      </x:c>
      <x:c r="AI2584" s="50" t="str">
        <x:v>NetSalesSummaryOfBusinessResults</x:v>
      </x:c>
      <x:c r="AJ2584" s="50" t="str">
        <x:v>OperatingIncome</x:v>
      </x:c>
      <x:c r="AK2584" s="53" t="n">
        <x:v>45747</x:v>
      </x:c>
      <x:c r="AL2584" s="50" t="str">
        <x:v>365/365/365/366/365</x:v>
      </x:c>
      <x:c r="AM2584" s="51" t="n">
        <x:v>6694100</x:v>
      </x:c>
      <x:c r="AN2584" s="51" t="n">
        <x:v>905</x:v>
      </x:c>
      <x:c r="AO2584" s="51" t="n">
        <x:f>IFERROR(AM2584*AN2584,"")</x:f>
        <x:v>6058160500</x:v>
      </x:c>
      <x:c r="AP2584" s="56" t="n">
        <x:f>IFERROR(AO2584/(K2584*1000000),"")</x:f>
        <x:v>0.11809740145814651</x:v>
      </x:c>
      <x:c r="AQ2584" s="57" t="n">
        <x:v>57261641.666666664</x:v>
      </x:c>
      <x:c r="AR2584" s="52" t="n">
        <x:v>0.3419047888627228</x:v>
      </x:c>
      <x:c r="AS2584" s="52" t="n">
        <x:v>-0.658678065146833</x:v>
      </x:c>
      <x:c r="AT2584" s="55" t="b">
        <x:v>0</x:v>
      </x:c>
      <x:c r="AU2584" s="50" t="str">
        <x:v>repeated_negative_operating_cf</x:v>
      </x:c>
      <x:c r="AV2584" s="58" t="n">
        <x:v>-0.252567903519713</x:v>
      </x:c>
      <x:c r="AW2584" s="50" t="n">
        <x:v>3196</x:v>
      </x:c>
      <x:c r="AX2584" s="50" t="str">
        <x:v>Transformation Moat</x:v>
      </x:c>
      <x:c r="AY2584" s="50" t="str">
        <x:v>既存適格性フィルター不通過: repeated_negative_operating_cf / ローカル5年最大下落率-60%以下</x:v>
      </x:c>
      <x:c r="AZ2584" s="59" t="str">
        <x:v>2025-06-26 15:33</x:v>
      </x:c>
      <x:c r="BA2584" s="53" t="n">
        <x:v>18203</x:v>
      </x:c>
      <x:c r="BB2584" s="50"/>
      <x:c r="BC2584" s="50"/>
      <x:c r="BD2584" s="50"/>
    </x:row>
    <x:row r="2585">
      <x:c r="A2585" s="50" t="n">
        <x:v>2584</x:v>
      </x:c>
      <x:c r="B2585" s="50" t="str">
        <x:v>9171</x:v>
      </x:c>
      <x:c r="C2585" s="50" t="str">
        <x:v>9171.T</x:v>
      </x:c>
      <x:c r="D2585" s="50" t="str">
        <x:v>Kuribayashi Steamship Co.,Ltd.</x:v>
      </x:c>
      <x:c r="E2585" s="50" t="str">
        <x:v>Standard Market(Domestic)</x:v>
      </x:c>
      <x:c r="F2585" s="50" t="str">
        <x:v>Marine Transportation</x:v>
      </x:c>
      <x:c r="G2585" s="51" t="n">
        <x:v>41498.486</x:v>
      </x:c>
      <x:c r="H2585" s="51" t="n">
        <x:v>45255.5</x:v>
      </x:c>
      <x:c r="I2585" s="51" t="n">
        <x:v>49854.873</x:v>
      </x:c>
      <x:c r="J2585" s="51" t="n">
        <x:v>48885.9</x:v>
      </x:c>
      <x:c r="K2585" s="51" t="n">
        <x:v>53071.602</x:v>
      </x:c>
      <x:c r="L2585" s="52" t="n">
        <x:f>IFERROR(H2585/G2585-1,"")</x:f>
        <x:v>0.0905337606774379</x:v>
      </x:c>
      <x:c r="M2585" s="52" t="n">
        <x:f>IFERROR(I2585/H2585-1,"")</x:f>
        <x:v>0.10163124924042388</x:v>
      </x:c>
      <x:c r="N2585" s="52" t="n">
        <x:f>IFERROR(J2585/I2585-1,"")</x:f>
        <x:v>-0.01943587339997832</x:v>
      </x:c>
      <x:c r="O2585" s="52" t="n">
        <x:f>IFERROR(K2585/J2585-1,"")</x:f>
        <x:v>0.08562186642774283</x:v>
      </x:c>
      <x:c r="P2585" s="52" t="n">
        <x:f>IFERROR((K2585/G2585)^(1/4)-1,"")</x:f>
        <x:v>0.06342651885071726</x:v>
      </x:c>
      <x:c r="Q2585" s="51" t="n">
        <x:v>2705.868</x:v>
      </x:c>
      <x:c r="R2585" s="52" t="n">
        <x:f>IFERROR(Q2585/K2585,"")</x:f>
        <x:v>0.050985233119588136</x:v>
      </x:c>
      <x:c r="S2585" s="53" t="n">
        <x:v>44348</x:v>
      </x:c>
      <x:c r="T2585" s="50" t="str">
        <x:v>not_identified_before_local_window</x:v>
      </x:c>
      <x:c r="U2585" s="50" t="str">
        <x:v>栗林株式会社</x:v>
      </x:c>
      <x:c r="V2585" s="54" t="n">
        <x:v>0.0922</x:v>
      </x:c>
      <x:c r="W2585" s="50" t="str">
        <x:v>栗 林 宏 吉 / 楠 肇</x:v>
      </x:c>
      <x:c r="X2585" s="50" t="b">
        <x:f>AND(COUNT(L2585:O2585)=4,L2585&gt;='設定'!$B$6,M2585&gt;='設定'!$B$6,N2585&gt;='設定'!$B$6,O2585&gt;='設定'!$B$6)</x:f>
        <x:v>0</x:v>
      </x:c>
      <x:c r="Y2585" s="50" t="b">
        <x:f>AND(COUNT(G2585:K2585)=5,P2585&gt;='設定'!$B$7)</x:f>
        <x:v>0</x:v>
      </x:c>
      <x:c r="Z2585" s="50" t="b">
        <x:f>AND(ISNUMBER(R2585),R2585&gt;='設定'!$B$8)</x:f>
        <x:v>0</x:v>
      </x:c>
      <x:c r="AA2585" s="50" t="b">
        <x:f>AND(ISNUMBER(S2585),S2585&gt;=DATE(YEAR('設定'!$B$10)-'設定'!$B$9,MONTH('設定'!$B$10),DAY('設定'!$B$10)))</x:f>
        <x:v>0</x:v>
      </x:c>
      <x:c r="AB2585" s="55" t="b">
        <x:v>0</x:v>
      </x:c>
      <x:c r="AC2585" s="55" t="b">
        <x:v>0</x:v>
      </x:c>
      <x:c r="AD2585" s="50" t="n">
        <x:f>IF(X2585,1,0)+IF(Z2585,1,0)+IF(AA2585,1,0)+IF(AB2585,1,0)</x:f>
        <x:v>0</x:v>
      </x:c>
      <x:c r="AE2585" s="50" t="n">
        <x:f>IF(Y2585,1,0)+IF(Z2585,1,0)+IF(AA2585,1,0)+IF(AB2585,1,0)</x:f>
        <x:v>0</x:v>
      </x:c>
      <x:c r="AF2585" s="50" t="n">
        <x:f>IF(Y2585,1,0)+IF(Z2585,1,0)+IF(AA2585,1,0)+IF(AC2585,1,0)</x:f>
        <x:v>0</x:v>
      </x:c>
      <x:c r="AG2585" s="53" t="n">
        <x:v>44348</x:v>
      </x:c>
      <x:c r="AH2585" s="50" t="str">
        <x:v>S100W7OA</x:v>
      </x:c>
      <x:c r="AI2585" s="50" t="str">
        <x:v>NetSalesSummaryOfBusinessResults</x:v>
      </x:c>
      <x:c r="AJ2585" s="50" t="str">
        <x:v>OperatingIncome</x:v>
      </x:c>
      <x:c r="AK2585" s="53" t="n">
        <x:v>45747</x:v>
      </x:c>
      <x:c r="AL2585" s="50" t="str">
        <x:v>365/365/365/366/365</x:v>
      </x:c>
      <x:c r="AM2585" s="51" t="n">
        <x:v>12470296</x:v>
      </x:c>
      <x:c r="AN2585" s="51" t="n">
        <x:v>1750</x:v>
      </x:c>
      <x:c r="AO2585" s="51" t="n">
        <x:f>IFERROR(AM2585*AN2585,"")</x:f>
        <x:v>21823018000</x:v>
      </x:c>
      <x:c r="AP2585" s="56" t="n">
        <x:f>IFERROR(AO2585/(K2585*1000000),"")</x:f>
        <x:v>0.4111995337921022</x:v>
      </x:c>
      <x:c r="AQ2585" s="57" t="n">
        <x:v>15043925</x:v>
      </x:c>
      <x:c r="AR2585" s="52" t="n">
        <x:v>0.5592476037361066</x:v>
      </x:c>
      <x:c r="AS2585" s="52" t="n">
        <x:v>-0.5812672029686173</x:v>
      </x:c>
      <x:c r="AT2585" s="55" t="b">
        <x:v>0</x:v>
      </x:c>
      <x:c r="AU2585" s="50" t="str">
        <x:v>low_liquidity</x:v>
      </x:c>
      <x:c r="AV2585" s="58" t="n">
        <x:v>-0.2193245057047459</x:v>
      </x:c>
      <x:c r="AW2585" s="50" t="n">
        <x:v>3099</x:v>
      </x:c>
      <x:c r="AX2585" s="50" t="str">
        <x:v>Transformation Moat</x:v>
      </x:c>
      <x:c r="AY2585" s="50" t="str">
        <x:v>既存適格性フィルター不通過: low_liquidity / 60日平均売買代金2,000万円未満</x:v>
      </x:c>
      <x:c r="AZ2585" s="59" t="str">
        <x:v>2025-06-27 14:03</x:v>
      </x:c>
      <x:c r="BA2585" s="53"/>
      <x:c r="BB2585" s="50"/>
      <x:c r="BC2585" s="50"/>
      <x:c r="BD2585" s="50"/>
    </x:row>
    <x:row r="2586">
      <x:c r="A2586" s="50" t="n">
        <x:v>2585</x:v>
      </x:c>
      <x:c r="B2586" s="50" t="str">
        <x:v>5660</x:v>
      </x:c>
      <x:c r="C2586" s="50" t="str">
        <x:v>5660.T</x:v>
      </x:c>
      <x:c r="D2586" s="50" t="str">
        <x:v>KOBELCO WIRE COMPANY,LTD.</x:v>
      </x:c>
      <x:c r="E2586" s="50" t="str">
        <x:v>Standard Market(Domestic)</x:v>
      </x:c>
      <x:c r="F2586" s="50" t="str">
        <x:v>Iron and Steel</x:v>
      </x:c>
      <x:c r="G2586" s="51" t="n">
        <x:v>26827</x:v>
      </x:c>
      <x:c r="H2586" s="51" t="n">
        <x:v>29448</x:v>
      </x:c>
      <x:c r="I2586" s="51" t="n">
        <x:v>31280</x:v>
      </x:c>
      <x:c r="J2586" s="51" t="n">
        <x:v>32726</x:v>
      </x:c>
      <x:c r="K2586" s="51" t="n">
        <x:v>34293</x:v>
      </x:c>
      <x:c r="L2586" s="52" t="n">
        <x:f>IFERROR(H2586/G2586-1,"")</x:f>
        <x:v>0.09770007827934535</x:v>
      </x:c>
      <x:c r="M2586" s="52" t="n">
        <x:f>IFERROR(I2586/H2586-1,"")</x:f>
        <x:v>0.06221135560988866</x:v>
      </x:c>
      <x:c r="N2586" s="52" t="n">
        <x:f>IFERROR(J2586/I2586-1,"")</x:f>
        <x:v>0.04622762148337589</x:v>
      </x:c>
      <x:c r="O2586" s="52" t="n">
        <x:f>IFERROR(K2586/J2586-1,"")</x:f>
        <x:v>0.04788241764957535</x:v>
      </x:c>
      <x:c r="P2586" s="52" t="n">
        <x:f>IFERROR((K2586/G2586)^(1/4)-1,"")</x:f>
        <x:v>0.06330619107129443</x:v>
      </x:c>
      <x:c r="Q2586" s="51" t="n">
        <x:v>1167</x:v>
      </x:c>
      <x:c r="R2586" s="52" t="n">
        <x:f>IFERROR(Q2586/K2586,"")</x:f>
        <x:v>0.03403026856792932</x:v>
      </x:c>
      <x:c r="S2586" s="53" t="n">
        <x:v>22859</x:v>
      </x:c>
      <x:c r="T2586" s="50" t="str">
        <x:v>EDINET_company_history</x:v>
      </x:c>
      <x:c r="U2586" s="50" t="str">
        <x:v>株式会社神戸製鋼所</x:v>
      </x:c>
      <x:c r="V2586" s="54" t="n">
        <x:v>0.4253</x:v>
      </x:c>
      <x:c r="W2586" s="50" t="str">
        <x:v>北 山 修 二 / 森 啓 之 / 山 本 直 樹</x:v>
      </x:c>
      <x:c r="X2586" s="50" t="b">
        <x:f>AND(COUNT(L2586:O2586)=4,L2586&gt;='設定'!$B$6,M2586&gt;='設定'!$B$6,N2586&gt;='設定'!$B$6,O2586&gt;='設定'!$B$6)</x:f>
        <x:v>0</x:v>
      </x:c>
      <x:c r="Y2586" s="50" t="b">
        <x:f>AND(COUNT(G2586:K2586)=5,P2586&gt;='設定'!$B$7)</x:f>
        <x:v>0</x:v>
      </x:c>
      <x:c r="Z2586" s="50" t="b">
        <x:f>AND(ISNUMBER(R2586),R2586&gt;='設定'!$B$8)</x:f>
        <x:v>0</x:v>
      </x:c>
      <x:c r="AA2586" s="50" t="b">
        <x:f>AND(ISNUMBER(S2586),S2586&gt;=DATE(YEAR('設定'!$B$10)-'設定'!$B$9,MONTH('設定'!$B$10),DAY('設定'!$B$10)))</x:f>
        <x:v>0</x:v>
      </x:c>
      <x:c r="AB2586" s="55" t="b">
        <x:v>0</x:v>
      </x:c>
      <x:c r="AC2586" s="55" t="b">
        <x:v>0</x:v>
      </x:c>
      <x:c r="AD2586" s="50" t="n">
        <x:f>IF(X2586,1,0)+IF(Z2586,1,0)+IF(AA2586,1,0)+IF(AB2586,1,0)</x:f>
        <x:v>0</x:v>
      </x:c>
      <x:c r="AE2586" s="50" t="n">
        <x:f>IF(Y2586,1,0)+IF(Z2586,1,0)+IF(AA2586,1,0)+IF(AB2586,1,0)</x:f>
        <x:v>0</x:v>
      </x:c>
      <x:c r="AF2586" s="50" t="n">
        <x:f>IF(Y2586,1,0)+IF(Z2586,1,0)+IF(AA2586,1,0)+IF(AC2586,1,0)</x:f>
        <x:v>0</x:v>
      </x:c>
      <x:c r="AG2586" s="53" t="n">
        <x:v>44348</x:v>
      </x:c>
      <x:c r="AH2586" s="50" t="str">
        <x:v>S100W371</x:v>
      </x:c>
      <x:c r="AI2586" s="50" t="str">
        <x:v>NetSalesSummaryOfBusinessResults</x:v>
      </x:c>
      <x:c r="AJ2586" s="50" t="str">
        <x:v>OperatingIncome</x:v>
      </x:c>
      <x:c r="AK2586" s="53" t="n">
        <x:v>45747</x:v>
      </x:c>
      <x:c r="AL2586" s="50" t="str">
        <x:v>365/365/365/366/365</x:v>
      </x:c>
      <x:c r="AM2586" s="51" t="n">
        <x:v>5909899</x:v>
      </x:c>
      <x:c r="AN2586" s="51" t="n">
        <x:v>1834</x:v>
      </x:c>
      <x:c r="AO2586" s="51" t="n">
        <x:f>IFERROR(AM2586*AN2586,"")</x:f>
        <x:v>10838754766</x:v>
      </x:c>
      <x:c r="AP2586" s="56" t="n">
        <x:f>IFERROR(AO2586/(K2586*1000000),"")</x:f>
        <x:v>0.3160631839150847</x:v>
      </x:c>
      <x:c r="AQ2586" s="57" t="n">
        <x:v>23625010</x:v>
      </x:c>
      <x:c r="AR2586" s="52" t="n">
        <x:v>0.2767578470950359</x:v>
      </x:c>
      <x:c r="AS2586" s="52" t="n">
        <x:v>-0.3190392938496583</x:v>
      </x:c>
      <x:c r="AT2586" s="55" t="b">
        <x:v>1</x:v>
      </x:c>
      <x:c r="AU2586" s="50"/>
      <x:c r="AV2586" s="58" t="n">
        <x:v>-0.0751434539888446</x:v>
      </x:c>
      <x:c r="AW2586" s="50" t="n">
        <x:v>2436</x:v>
      </x:c>
      <x:c r="AX2586" s="50" t="str">
        <x:v>Core Moat</x:v>
      </x:c>
      <x:c r="AY2586" s="50" t="str">
        <x:v>目立つ機械的警告なし（定性確認は別途必要）</x:v>
      </x:c>
      <x:c r="AZ2586" s="59" t="str">
        <x:v>2025-06-25 15:56</x:v>
      </x:c>
      <x:c r="BA2586" s="53" t="n">
        <x:v>22859</x:v>
      </x:c>
      <x:c r="BB2586" s="50"/>
      <x:c r="BC2586" s="50"/>
      <x:c r="BD2586" s="50"/>
    </x:row>
    <x:row r="2587">
      <x:c r="A2587" s="50" t="n">
        <x:v>2586</x:v>
      </x:c>
      <x:c r="B2587" s="50" t="str">
        <x:v>8244</x:v>
      </x:c>
      <x:c r="C2587" s="50" t="str">
        <x:v>8244.T</x:v>
      </x:c>
      <x:c r="D2587" s="50" t="str">
        <x:v>Kintetsu Department Store CO.,Ltd.</x:v>
      </x:c>
      <x:c r="E2587" s="50" t="str">
        <x:v>Standard Market(Domestic)</x:v>
      </x:c>
      <x:c r="F2587" s="50" t="str">
        <x:v>Retail Trade</x:v>
      </x:c>
      <x:c r="G2587" s="51" t="n">
        <x:v>98146</x:v>
      </x:c>
      <x:c r="H2587" s="51" t="n">
        <x:v>107848</x:v>
      </x:c>
      <x:c r="I2587" s="51" t="n">
        <x:v>113506</x:v>
      </x:c>
      <x:c r="J2587" s="51" t="n">
        <x:v>115107</x:v>
      </x:c>
      <x:c r="K2587" s="51" t="n">
        <x:v>125450</x:v>
      </x:c>
      <x:c r="L2587" s="52" t="n">
        <x:f>IFERROR(H2587/G2587-1,"")</x:f>
        <x:v>0.09885272960691216</x:v>
      </x:c>
      <x:c r="M2587" s="52" t="n">
        <x:f>IFERROR(I2587/H2587-1,"")</x:f>
        <x:v>0.052462725317113046</x:v>
      </x:c>
      <x:c r="N2587" s="52" t="n">
        <x:f>IFERROR(J2587/I2587-1,"")</x:f>
        <x:v>0.014104981234472236</x:v>
      </x:c>
      <x:c r="O2587" s="52" t="n">
        <x:f>IFERROR(K2587/J2587-1,"")</x:f>
        <x:v>0.08985552572823541</x:v>
      </x:c>
      <x:c r="P2587" s="52" t="n">
        <x:f>IFERROR((K2587/G2587)^(1/4)-1,"")</x:f>
        <x:v>0.06328457911680929</x:v>
      </x:c>
      <x:c r="Q2587" s="51" t="n">
        <x:v>6718</x:v>
      </x:c>
      <x:c r="R2587" s="52" t="n">
        <x:f>IFERROR(Q2587/K2587,"")</x:f>
        <x:v>0.053551215623754485</x:v>
      </x:c>
      <x:c r="S2587" s="53" t="n">
        <x:v>18080</x:v>
      </x:c>
      <x:c r="T2587" s="50" t="str">
        <x:v>EDINET_company_history</x:v>
      </x:c>
      <x:c r="U2587" s="50" t="str">
        <x:v>近鉄グループホールディングス株式会社</x:v>
      </x:c>
      <x:c r="V2587" s="54" t="n">
        <x:v>0.6312</x:v>
      </x:c>
      <x:c r="W2587" s="50" t="str">
        <x:v>梶間 隆弘 / 長野 公俊 / 八木 徹</x:v>
      </x:c>
      <x:c r="X2587" s="50" t="b">
        <x:f>AND(COUNT(L2587:O2587)=4,L2587&gt;='設定'!$B$6,M2587&gt;='設定'!$B$6,N2587&gt;='設定'!$B$6,O2587&gt;='設定'!$B$6)</x:f>
        <x:v>0</x:v>
      </x:c>
      <x:c r="Y2587" s="50" t="b">
        <x:f>AND(COUNT(G2587:K2587)=5,P2587&gt;='設定'!$B$7)</x:f>
        <x:v>0</x:v>
      </x:c>
      <x:c r="Z2587" s="50" t="b">
        <x:f>AND(ISNUMBER(R2587),R2587&gt;='設定'!$B$8)</x:f>
        <x:v>0</x:v>
      </x:c>
      <x:c r="AA2587" s="50" t="b">
        <x:f>AND(ISNUMBER(S2587),S2587&gt;=DATE(YEAR('設定'!$B$10)-'設定'!$B$9,MONTH('設定'!$B$10),DAY('設定'!$B$10)))</x:f>
        <x:v>0</x:v>
      </x:c>
      <x:c r="AB2587" s="55" t="b">
        <x:v>0</x:v>
      </x:c>
      <x:c r="AC2587" s="55" t="b">
        <x:v>0</x:v>
      </x:c>
      <x:c r="AD2587" s="50" t="n">
        <x:f>IF(X2587,1,0)+IF(Z2587,1,0)+IF(AA2587,1,0)+IF(AB2587,1,0)</x:f>
        <x:v>0</x:v>
      </x:c>
      <x:c r="AE2587" s="50" t="n">
        <x:f>IF(Y2587,1,0)+IF(Z2587,1,0)+IF(AA2587,1,0)+IF(AB2587,1,0)</x:f>
        <x:v>0</x:v>
      </x:c>
      <x:c r="AF2587" s="50" t="n">
        <x:f>IF(Y2587,1,0)+IF(Z2587,1,0)+IF(AA2587,1,0)+IF(AC2587,1,0)</x:f>
        <x:v>0</x:v>
      </x:c>
      <x:c r="AG2587" s="53" t="n">
        <x:v>44348</x:v>
      </x:c>
      <x:c r="AH2587" s="50" t="str">
        <x:v>S100Y5TO</x:v>
      </x:c>
      <x:c r="AI2587" s="50" t="str">
        <x:v>NetSalesSummaryOfBusinessResults</x:v>
      </x:c>
      <x:c r="AJ2587" s="50" t="str">
        <x:v>OperatingIncome</x:v>
      </x:c>
      <x:c r="AK2587" s="53" t="n">
        <x:v>46081</x:v>
      </x:c>
      <x:c r="AL2587" s="50" t="str">
        <x:v>365/365/366/365/365</x:v>
      </x:c>
      <x:c r="AM2587" s="51" t="n">
        <x:v>40376240</x:v>
      </x:c>
      <x:c r="AN2587" s="51" t="n">
        <x:v>1712</x:v>
      </x:c>
      <x:c r="AO2587" s="51" t="n">
        <x:f>IFERROR(AM2587*AN2587,"")</x:f>
        <x:v>69124122880</x:v>
      </x:c>
      <x:c r="AP2587" s="56" t="n">
        <x:f>IFERROR(AO2587/(K2587*1000000),"")</x:f>
        <x:v>0.551009349382224</x:v>
      </x:c>
      <x:c r="AQ2587" s="57" t="n">
        <x:v>98360835</x:v>
      </x:c>
      <x:c r="AR2587" s="52" t="n">
        <x:v>0.2210464772039174</x:v>
      </x:c>
      <x:c r="AS2587" s="52" t="n">
        <x:v>-0.4914790754193031</x:v>
      </x:c>
      <x:c r="AT2587" s="55" t="b">
        <x:v>1</x:v>
      </x:c>
      <x:c r="AU2587" s="50"/>
      <x:c r="AV2587" s="58" t="n">
        <x:v>-0.122291130494867</x:v>
      </x:c>
      <x:c r="AW2587" s="50" t="n">
        <x:v>2720</x:v>
      </x:c>
      <x:c r="AX2587" s="50" t="str">
        <x:v>Core Moat</x:v>
      </x:c>
      <x:c r="AY2587" s="50" t="str">
        <x:v>目立つ機械的警告なし（定性確認は別途必要）</x:v>
      </x:c>
      <x:c r="AZ2587" s="59" t="str">
        <x:v>2026-05-25 11:00</x:v>
      </x:c>
      <x:c r="BA2587" s="53" t="n">
        <x:v>18080</x:v>
      </x:c>
      <x:c r="BB2587" s="50"/>
      <x:c r="BC2587" s="50"/>
      <x:c r="BD2587" s="50" t="str">
        <x:v>TOPIX Small 2</x:v>
      </x:c>
    </x:row>
    <x:row r="2588">
      <x:c r="A2588" s="50" t="n">
        <x:v>2587</x:v>
      </x:c>
      <x:c r="B2588" s="50" t="str">
        <x:v>9537</x:v>
      </x:c>
      <x:c r="C2588" s="50" t="str">
        <x:v>9537.T</x:v>
      </x:c>
      <x:c r="D2588" s="50" t="str">
        <x:v>HOKURIKU GAS CO.,LTD.</x:v>
      </x:c>
      <x:c r="E2588" s="50" t="str">
        <x:v>Standard Market(Domestic)</x:v>
      </x:c>
      <x:c r="F2588" s="50" t="str">
        <x:v>Electric Power and Gas</x:v>
      </x:c>
      <x:c r="G2588" s="51" t="n">
        <x:v>48333.606</x:v>
      </x:c>
      <x:c r="H2588" s="51" t="n">
        <x:v>52356.696</x:v>
      </x:c>
      <x:c r="I2588" s="51" t="n">
        <x:v>69634.501</x:v>
      </x:c>
      <x:c r="J2588" s="51" t="n">
        <x:v>61405.628</x:v>
      </x:c>
      <x:c r="K2588" s="51" t="n">
        <x:v>61766.221</x:v>
      </x:c>
      <x:c r="L2588" s="52" t="n">
        <x:f>IFERROR(H2588/G2588-1,"")</x:f>
        <x:v>0.0832358752624418</x:v>
      </x:c>
      <x:c r="M2588" s="52" t="n">
        <x:f>IFERROR(I2588/H2588-1,"")</x:f>
        <x:v>0.330001820588526</x:v>
      </x:c>
      <x:c r="N2588" s="52" t="n">
        <x:f>IFERROR(J2588/I2588-1,"")</x:f>
        <x:v>-0.11817235539607018</x:v>
      </x:c>
      <x:c r="O2588" s="52" t="n">
        <x:f>IFERROR(K2588/J2588-1,"")</x:f>
        <x:v>0.005872311899489002</x:v>
      </x:c>
      <x:c r="P2588" s="52" t="n">
        <x:f>IFERROR((K2588/G2588)^(1/4)-1,"")</x:f>
        <x:v>0.06322568203567802</x:v>
      </x:c>
      <x:c r="Q2588" s="51" t="n">
        <x:v>1410.126</x:v>
      </x:c>
      <x:c r="R2588" s="52" t="n">
        <x:f>IFERROR(Q2588/K2588,"")</x:f>
        <x:v>0.02283005139653922</x:v>
      </x:c>
      <x:c r="S2588" s="53" t="n">
        <x:v>18080</x:v>
      </x:c>
      <x:c r="T2588" s="50" t="str">
        <x:v>EDINET_company_history</x:v>
      </x:c>
      <x:c r="U2588" s="50" t="str">
        <x:v>敦井産業株式会社</x:v>
      </x:c>
      <x:c r="V2588" s="54" t="n">
        <x:v>0.113</x:v>
      </x:c>
      <x:c r="W2588" s="50" t="str">
        <x:v>敦井 榮一 / 敦井 一友 / 髙橋 嘉津夫</x:v>
      </x:c>
      <x:c r="X2588" s="50" t="b">
        <x:f>AND(COUNT(L2588:O2588)=4,L2588&gt;='設定'!$B$6,M2588&gt;='設定'!$B$6,N2588&gt;='設定'!$B$6,O2588&gt;='設定'!$B$6)</x:f>
        <x:v>0</x:v>
      </x:c>
      <x:c r="Y2588" s="50" t="b">
        <x:f>AND(COUNT(G2588:K2588)=5,P2588&gt;='設定'!$B$7)</x:f>
        <x:v>0</x:v>
      </x:c>
      <x:c r="Z2588" s="50" t="b">
        <x:f>AND(ISNUMBER(R2588),R2588&gt;='設定'!$B$8)</x:f>
        <x:v>0</x:v>
      </x:c>
      <x:c r="AA2588" s="50" t="b">
        <x:f>AND(ISNUMBER(S2588),S2588&gt;=DATE(YEAR('設定'!$B$10)-'設定'!$B$9,MONTH('設定'!$B$10),DAY('設定'!$B$10)))</x:f>
        <x:v>0</x:v>
      </x:c>
      <x:c r="AB2588" s="55" t="b">
        <x:v>0</x:v>
      </x:c>
      <x:c r="AC2588" s="55" t="b">
        <x:v>0</x:v>
      </x:c>
      <x:c r="AD2588" s="50" t="n">
        <x:f>IF(X2588,1,0)+IF(Z2588,1,0)+IF(AA2588,1,0)+IF(AB2588,1,0)</x:f>
        <x:v>0</x:v>
      </x:c>
      <x:c r="AE2588" s="50" t="n">
        <x:f>IF(Y2588,1,0)+IF(Z2588,1,0)+IF(AA2588,1,0)+IF(AB2588,1,0)</x:f>
        <x:v>0</x:v>
      </x:c>
      <x:c r="AF2588" s="50" t="n">
        <x:f>IF(Y2588,1,0)+IF(Z2588,1,0)+IF(AA2588,1,0)+IF(AC2588,1,0)</x:f>
        <x:v>0</x:v>
      </x:c>
      <x:c r="AG2588" s="53" t="n">
        <x:v>44348</x:v>
      </x:c>
      <x:c r="AH2588" s="50" t="str">
        <x:v>S100W3I4</x:v>
      </x:c>
      <x:c r="AI2588" s="50" t="str">
        <x:v>NetSalesSummaryOfBusinessResults</x:v>
      </x:c>
      <x:c r="AJ2588" s="50" t="str">
        <x:v>OperatingIncome</x:v>
      </x:c>
      <x:c r="AK2588" s="53" t="n">
        <x:v>45747</x:v>
      </x:c>
      <x:c r="AL2588" s="50" t="str">
        <x:v>365/365/365/366/365</x:v>
      </x:c>
      <x:c r="AM2588" s="51" t="n">
        <x:v>4694700</x:v>
      </x:c>
      <x:c r="AN2588" s="51" t="n">
        <x:v>4355</x:v>
      </x:c>
      <x:c r="AO2588" s="51" t="n">
        <x:f>IFERROR(AM2588*AN2588,"")</x:f>
        <x:v>20445418500</x:v>
      </x:c>
      <x:c r="AP2588" s="56" t="n">
        <x:f>IFERROR(AO2588/(K2588*1000000),"")</x:f>
        <x:v>0.33101294152349064</x:v>
      </x:c>
      <x:c r="AQ2588" s="57" t="n">
        <x:v>11260591.666666666</x:v>
      </x:c>
      <x:c r="AR2588" s="52" t="n">
        <x:v>0.2375656979953405</x:v>
      </x:c>
      <x:c r="AS2588" s="52" t="n">
        <x:v>-0.2309365476730687</x:v>
      </x:c>
      <x:c r="AT2588" s="55" t="b">
        <x:v>0</x:v>
      </x:c>
      <x:c r="AU2588" s="50" t="str">
        <x:v>low_liquidity</x:v>
      </x:c>
      <x:c r="AV2588" s="58" t="n">
        <x:v>0.3596276385766863</x:v>
      </x:c>
      <x:c r="AW2588" s="50" t="n">
        <x:v>281</x:v>
      </x:c>
      <x:c r="AX2588" s="50" t="str">
        <x:v>Discovery</x:v>
      </x:c>
      <x:c r="AY2588" s="50" t="str">
        <x:v>既存適格性フィルター不通過: low_liquidity / 60日平均売買代金2,000万円未満</x:v>
      </x:c>
      <x:c r="AZ2588" s="59" t="str">
        <x:v>2025-06-25 15:04</x:v>
      </x:c>
      <x:c r="BA2588" s="53" t="n">
        <x:v>18080</x:v>
      </x:c>
      <x:c r="BB2588" s="50"/>
      <x:c r="BC2588" s="50"/>
      <x:c r="BD2588" s="50"/>
    </x:row>
    <x:row r="2589">
      <x:c r="A2589" s="50" t="n">
        <x:v>2588</x:v>
      </x:c>
      <x:c r="B2589" s="50" t="str">
        <x:v>5355</x:v>
      </x:c>
      <x:c r="C2589" s="50" t="str">
        <x:v>5355.T</x:v>
      </x:c>
      <x:c r="D2589" s="50" t="str">
        <x:v>Nippon Crucible Co.,Ltd.</x:v>
      </x:c>
      <x:c r="E2589" s="50" t="str">
        <x:v>Standard Market(Domestic)</x:v>
      </x:c>
      <x:c r="F2589" s="50" t="str">
        <x:v>Glass and Ceramics Products</x:v>
      </x:c>
      <x:c r="G2589" s="51" t="n">
        <x:v>7657.79</x:v>
      </x:c>
      <x:c r="H2589" s="51" t="n">
        <x:v>8675.032</x:v>
      </x:c>
      <x:c r="I2589" s="51" t="n">
        <x:v>8841.987</x:v>
      </x:c>
      <x:c r="J2589" s="51" t="n">
        <x:v>9610.548</x:v>
      </x:c>
      <x:c r="K2589" s="51" t="n">
        <x:v>9784.442</x:v>
      </x:c>
      <x:c r="L2589" s="52" t="n">
        <x:f>IFERROR(H2589/G2589-1,"")</x:f>
        <x:v>0.13283754190177577</x:v>
      </x:c>
      <x:c r="M2589" s="52" t="n">
        <x:f>IFERROR(I2589/H2589-1,"")</x:f>
        <x:v>0.019245462149303894</x:v>
      </x:c>
      <x:c r="N2589" s="52" t="n">
        <x:f>IFERROR(J2589/I2589-1,"")</x:f>
        <x:v>0.08692175186414564</x:v>
      </x:c>
      <x:c r="O2589" s="52" t="n">
        <x:f>IFERROR(K2589/J2589-1,"")</x:f>
        <x:v>0.018094077465717673</x:v>
      </x:c>
      <x:c r="P2589" s="52" t="n">
        <x:f>IFERROR((K2589/G2589)^(1/4)-1,"")</x:f>
        <x:v>0.06318331563060142</x:v>
      </x:c>
      <x:c r="Q2589" s="51" t="n">
        <x:v>492.22</x:v>
      </x:c>
      <x:c r="R2589" s="52" t="n">
        <x:f>IFERROR(Q2589/K2589,"")</x:f>
        <x:v>0.05030639458029391</x:v>
      </x:c>
      <x:c r="S2589" s="53" t="n">
        <x:v>18354</x:v>
      </x:c>
      <x:c r="T2589" s="50" t="str">
        <x:v>EDINET_company_history</x:v>
      </x:c>
      <x:c r="U2589" s="50" t="str">
        <x:v>株式会社ＳＢＩ証券</x:v>
      </x:c>
      <x:c r="V2589" s="54" t="n">
        <x:v>0.0514</x:v>
      </x:c>
      <x:c r="W2589" s="50" t="str">
        <x:v>大久保 正 志 / 西 村 有 司</x:v>
      </x:c>
      <x:c r="X2589" s="50" t="b">
        <x:f>AND(COUNT(L2589:O2589)=4,L2589&gt;='設定'!$B$6,M2589&gt;='設定'!$B$6,N2589&gt;='設定'!$B$6,O2589&gt;='設定'!$B$6)</x:f>
        <x:v>0</x:v>
      </x:c>
      <x:c r="Y2589" s="50" t="b">
        <x:f>AND(COUNT(G2589:K2589)=5,P2589&gt;='設定'!$B$7)</x:f>
        <x:v>0</x:v>
      </x:c>
      <x:c r="Z2589" s="50" t="b">
        <x:f>AND(ISNUMBER(R2589),R2589&gt;='設定'!$B$8)</x:f>
        <x:v>0</x:v>
      </x:c>
      <x:c r="AA2589" s="50" t="b">
        <x:f>AND(ISNUMBER(S2589),S2589&gt;=DATE(YEAR('設定'!$B$10)-'設定'!$B$9,MONTH('設定'!$B$10),DAY('設定'!$B$10)))</x:f>
        <x:v>0</x:v>
      </x:c>
      <x:c r="AB2589" s="55" t="b">
        <x:v>0</x:v>
      </x:c>
      <x:c r="AC2589" s="55" t="b">
        <x:v>0</x:v>
      </x:c>
      <x:c r="AD2589" s="50" t="n">
        <x:f>IF(X2589,1,0)+IF(Z2589,1,0)+IF(AA2589,1,0)+IF(AB2589,1,0)</x:f>
        <x:v>0</x:v>
      </x:c>
      <x:c r="AE2589" s="50" t="n">
        <x:f>IF(Y2589,1,0)+IF(Z2589,1,0)+IF(AA2589,1,0)+IF(AB2589,1,0)</x:f>
        <x:v>0</x:v>
      </x:c>
      <x:c r="AF2589" s="50" t="n">
        <x:f>IF(Y2589,1,0)+IF(Z2589,1,0)+IF(AA2589,1,0)+IF(AC2589,1,0)</x:f>
        <x:v>0</x:v>
      </x:c>
      <x:c r="AG2589" s="53" t="n">
        <x:v>44348</x:v>
      </x:c>
      <x:c r="AH2589" s="50" t="str">
        <x:v>S100W355</x:v>
      </x:c>
      <x:c r="AI2589" s="50" t="str">
        <x:v>NetSalesSummaryOfBusinessResults</x:v>
      </x:c>
      <x:c r="AJ2589" s="50" t="str">
        <x:v>OperatingIncome</x:v>
      </x:c>
      <x:c r="AK2589" s="53" t="n">
        <x:v>45747</x:v>
      </x:c>
      <x:c r="AL2589" s="50" t="str">
        <x:v>365/365/365/366/365</x:v>
      </x:c>
      <x:c r="AM2589" s="51" t="n">
        <x:v>6727800</x:v>
      </x:c>
      <x:c r="AN2589" s="51" t="n">
        <x:v>653</x:v>
      </x:c>
      <x:c r="AO2589" s="51" t="n">
        <x:f>IFERROR(AM2589*AN2589,"")</x:f>
        <x:v>4393253400</x:v>
      </x:c>
      <x:c r="AP2589" s="56" t="n">
        <x:f>IFERROR(AO2589/(K2589*1000000),"")</x:f>
        <x:v>0.4490039799919096</x:v>
      </x:c>
      <x:c r="AQ2589" s="57" t="n">
        <x:v>6342816.666666667</x:v>
      </x:c>
      <x:c r="AR2589" s="52" t="n">
        <x:v>0.1213745433319879</x:v>
      </x:c>
      <x:c r="AS2589" s="52" t="n">
        <x:v>-0.1139028767469453</x:v>
      </x:c>
      <x:c r="AT2589" s="55" t="b">
        <x:v>0</x:v>
      </x:c>
      <x:c r="AU2589" s="50" t="str">
        <x:v>low_liquidity</x:v>
      </x:c>
      <x:c r="AV2589" s="58" t="n">
        <x:v>0.1115491463811416</x:v>
      </x:c>
      <x:c r="AW2589" s="50" t="n">
        <x:v>1164</x:v>
      </x:c>
      <x:c r="AX2589" s="50" t="str">
        <x:v>Discovery</x:v>
      </x:c>
      <x:c r="AY2589" s="50" t="str">
        <x:v>既存適格性フィルター不通過: low_liquidity / 60日平均売買代金2,000万円未満</x:v>
      </x:c>
      <x:c r="AZ2589" s="59" t="str">
        <x:v>2025-06-24 11:26</x:v>
      </x:c>
      <x:c r="BA2589" s="53" t="n">
        <x:v>18354</x:v>
      </x:c>
      <x:c r="BB2589" s="50"/>
      <x:c r="BC2589" s="50"/>
      <x:c r="BD2589" s="50"/>
    </x:row>
    <x:row r="2590">
      <x:c r="A2590" s="50" t="n">
        <x:v>2589</x:v>
      </x:c>
      <x:c r="B2590" s="50" t="str">
        <x:v>4245</x:v>
      </x:c>
      <x:c r="C2590" s="50" t="str">
        <x:v>4245.T</x:v>
      </x:c>
      <x:c r="D2590" s="50" t="str">
        <x:v>Daiki Axis Co.,Ltd.</x:v>
      </x:c>
      <x:c r="E2590" s="50" t="str">
        <x:v>Standard Market(Domestic)</x:v>
      </x:c>
      <x:c r="F2590" s="50" t="str">
        <x:v>Chemicals</x:v>
      </x:c>
      <x:c r="G2590" s="51" t="n">
        <x:v>37824</x:v>
      </x:c>
      <x:c r="H2590" s="51" t="n">
        <x:v>39478</x:v>
      </x:c>
      <x:c r="I2590" s="51" t="n">
        <x:v>42681</x:v>
      </x:c>
      <x:c r="J2590" s="51" t="n">
        <x:v>46818</x:v>
      </x:c>
      <x:c r="K2590" s="51" t="n">
        <x:v>48321</x:v>
      </x:c>
      <x:c r="L2590" s="52" t="n">
        <x:f>IFERROR(H2590/G2590-1,"")</x:f>
        <x:v>0.04372884940778343</x:v>
      </x:c>
      <x:c r="M2590" s="52" t="n">
        <x:f>IFERROR(I2590/H2590-1,"")</x:f>
        <x:v>0.08113379603829984</x:v>
      </x:c>
      <x:c r="N2590" s="52" t="n">
        <x:f>IFERROR(J2590/I2590-1,"")</x:f>
        <x:v>0.09692837562381396</x:v>
      </x:c>
      <x:c r="O2590" s="52" t="n">
        <x:f>IFERROR(K2590/J2590-1,"")</x:f>
        <x:v>0.032103037293348624</x:v>
      </x:c>
      <x:c r="P2590" s="52" t="n">
        <x:f>IFERROR((K2590/G2590)^(1/4)-1,"")</x:f>
        <x:v>0.06314405411389368</x:v>
      </x:c>
      <x:c r="Q2590" s="51" t="n">
        <x:v>1272</x:v>
      </x:c>
      <x:c r="R2590" s="52" t="n">
        <x:f>IFERROR(Q2590/K2590,"")</x:f>
        <x:v>0.026323958527348357</x:v>
      </x:c>
      <x:c r="S2590" s="53" t="n">
        <x:v>41609</x:v>
      </x:c>
      <x:c r="T2590" s="50" t="str">
        <x:v>EDINET_company_history</x:v>
      </x:c>
      <x:c r="U2590" s="50" t="str">
        <x:v>株式会社YOUプラニング</x:v>
      </x:c>
      <x:c r="V2590" s="54" t="n">
        <x:v>0.312</x:v>
      </x:c>
      <x:c r="W2590" s="50" t="str">
        <x:v>大亀 裕 / 大亀 裕貴</x:v>
      </x:c>
      <x:c r="X2590" s="50" t="b">
        <x:f>AND(COUNT(L2590:O2590)=4,L2590&gt;='設定'!$B$6,M2590&gt;='設定'!$B$6,N2590&gt;='設定'!$B$6,O2590&gt;='設定'!$B$6)</x:f>
        <x:v>0</x:v>
      </x:c>
      <x:c r="Y2590" s="50" t="b">
        <x:f>AND(COUNT(G2590:K2590)=5,P2590&gt;='設定'!$B$7)</x:f>
        <x:v>0</x:v>
      </x:c>
      <x:c r="Z2590" s="50" t="b">
        <x:f>AND(ISNUMBER(R2590),R2590&gt;='設定'!$B$8)</x:f>
        <x:v>0</x:v>
      </x:c>
      <x:c r="AA2590" s="50" t="b">
        <x:f>AND(ISNUMBER(S2590),S2590&gt;=DATE(YEAR('設定'!$B$10)-'設定'!$B$9,MONTH('設定'!$B$10),DAY('設定'!$B$10)))</x:f>
        <x:v>0</x:v>
      </x:c>
      <x:c r="AB2590" s="55" t="b">
        <x:v>0</x:v>
      </x:c>
      <x:c r="AC2590" s="55" t="b">
        <x:v>0</x:v>
      </x:c>
      <x:c r="AD2590" s="50" t="n">
        <x:f>IF(X2590,1,0)+IF(Z2590,1,0)+IF(AA2590,1,0)+IF(AB2590,1,0)</x:f>
        <x:v>0</x:v>
      </x:c>
      <x:c r="AE2590" s="50" t="n">
        <x:f>IF(Y2590,1,0)+IF(Z2590,1,0)+IF(AA2590,1,0)+IF(AB2590,1,0)</x:f>
        <x:v>0</x:v>
      </x:c>
      <x:c r="AF2590" s="50" t="n">
        <x:f>IF(Y2590,1,0)+IF(Z2590,1,0)+IF(AA2590,1,0)+IF(AC2590,1,0)</x:f>
        <x:v>0</x:v>
      </x:c>
      <x:c r="AG2590" s="53" t="n">
        <x:v>44348</x:v>
      </x:c>
      <x:c r="AH2590" s="50" t="str">
        <x:v>S100XU1D</x:v>
      </x:c>
      <x:c r="AI2590" s="50" t="str">
        <x:v>NetSalesSummaryOfBusinessResults</x:v>
      </x:c>
      <x:c r="AJ2590" s="50" t="str">
        <x:v>OperatingIncome</x:v>
      </x:c>
      <x:c r="AK2590" s="53" t="n">
        <x:v>46022</x:v>
      </x:c>
      <x:c r="AL2590" s="50" t="str">
        <x:v>365/365/365/366/365</x:v>
      </x:c>
      <x:c r="AM2590" s="51" t="n">
        <x:v>13672000</x:v>
      </x:c>
      <x:c r="AN2590" s="51" t="n">
        <x:v>655</x:v>
      </x:c>
      <x:c r="AO2590" s="51" t="n">
        <x:f>IFERROR(AM2590*AN2590,"")</x:f>
        <x:v>8955160000</x:v>
      </x:c>
      <x:c r="AP2590" s="56" t="n">
        <x:f>IFERROR(AO2590/(K2590*1000000),"")</x:f>
        <x:v>0.1853264626145982</x:v>
      </x:c>
      <x:c r="AQ2590" s="57" t="n">
        <x:v>17181600</x:v>
      </x:c>
      <x:c r="AR2590" s="52" t="n">
        <x:v>0.2022935981887115</x:v>
      </x:c>
      <x:c r="AS2590" s="52" t="n">
        <x:v>-0.3423666418984384</x:v>
      </x:c>
      <x:c r="AT2590" s="55" t="b">
        <x:v>0</x:v>
      </x:c>
      <x:c r="AU2590" s="50" t="str">
        <x:v>low_liquidity</x:v>
      </x:c>
      <x:c r="AV2590" s="58" t="n">
        <x:v>0.1141286089128128</x:v>
      </x:c>
      <x:c r="AW2590" s="50" t="n">
        <x:v>1153</x:v>
      </x:c>
      <x:c r="AX2590" s="50" t="str">
        <x:v>Discovery</x:v>
      </x:c>
      <x:c r="AY2590" s="50" t="str">
        <x:v>既存適格性フィルター不通過: low_liquidity / 60日平均売買代金2,000万円未満</x:v>
      </x:c>
      <x:c r="AZ2590" s="59" t="str">
        <x:v>2026-03-26 17:14</x:v>
      </x:c>
      <x:c r="BA2590" s="53" t="n">
        <x:v>41609</x:v>
      </x:c>
      <x:c r="BB2590" s="50"/>
      <x:c r="BC2590" s="50"/>
      <x:c r="BD2590" s="50"/>
    </x:row>
    <x:row r="2591">
      <x:c r="A2591" s="50" t="n">
        <x:v>2590</x:v>
      </x:c>
      <x:c r="B2591" s="50" t="str">
        <x:v>4766</x:v>
      </x:c>
      <x:c r="C2591" s="50" t="str">
        <x:v>4766.T</x:v>
      </x:c>
      <x:c r="D2591" s="50" t="str">
        <x:v>PA Co.,Ltd.</x:v>
      </x:c>
      <x:c r="E2591" s="50" t="str">
        <x:v>Standard Market(Domestic)</x:v>
      </x:c>
      <x:c r="F2591" s="50" t="str">
        <x:v>Services</x:v>
      </x:c>
      <x:c r="G2591" s="51" t="n">
        <x:v>1582.084</x:v>
      </x:c>
      <x:c r="H2591" s="51" t="n">
        <x:v>1666.419</x:v>
      </x:c>
      <x:c r="I2591" s="51" t="n">
        <x:v>1786.495</x:v>
      </x:c>
      <x:c r="J2591" s="51" t="n">
        <x:v>1877.19</x:v>
      </x:c>
      <x:c r="K2591" s="51" t="n">
        <x:v>2021.104</x:v>
      </x:c>
      <x:c r="L2591" s="52" t="n">
        <x:f>IFERROR(H2591/G2591-1,"")</x:f>
        <x:v>0.05330627198050175</x:v>
      </x:c>
      <x:c r="M2591" s="52" t="n">
        <x:f>IFERROR(I2591/H2591-1,"")</x:f>
        <x:v>0.07205630756730441</x:v>
      </x:c>
      <x:c r="N2591" s="52" t="n">
        <x:f>IFERROR(J2591/I2591-1,"")</x:f>
        <x:v>0.05076700466556039</x:v>
      </x:c>
      <x:c r="O2591" s="52" t="n">
        <x:f>IFERROR(K2591/J2591-1,"")</x:f>
        <x:v>0.07666458909327245</x:v>
      </x:c>
      <x:c r="P2591" s="52" t="n">
        <x:f>IFERROR((K2591/G2591)^(1/4)-1,"")</x:f>
        <x:v>0.06313834092516957</x:v>
      </x:c>
      <x:c r="Q2591" s="51" t="n">
        <x:v>127.491</x:v>
      </x:c>
      <x:c r="R2591" s="52" t="n">
        <x:f>IFERROR(Q2591/K2591,"")</x:f>
        <x:v>0.06307988109468884</x:v>
      </x:c>
      <x:c r="S2591" s="53" t="n">
        <x:v>44348</x:v>
      </x:c>
      <x:c r="T2591" s="50" t="str">
        <x:v>not_identified_before_local_window</x:v>
      </x:c>
      <x:c r="U2591" s="50" t="str">
        <x:v>有限会社PLEASANT</x:v>
      </x:c>
      <x:c r="V2591" s="54" t="n">
        <x:v>0.2712</x:v>
      </x:c>
      <x:c r="W2591" s="50" t="str">
        <x:v>加藤 博敏</x:v>
      </x:c>
      <x:c r="X2591" s="50" t="b">
        <x:f>AND(COUNT(L2591:O2591)=4,L2591&gt;='設定'!$B$6,M2591&gt;='設定'!$B$6,N2591&gt;='設定'!$B$6,O2591&gt;='設定'!$B$6)</x:f>
        <x:v>0</x:v>
      </x:c>
      <x:c r="Y2591" s="50" t="b">
        <x:f>AND(COUNT(G2591:K2591)=5,P2591&gt;='設定'!$B$7)</x:f>
        <x:v>0</x:v>
      </x:c>
      <x:c r="Z2591" s="50" t="b">
        <x:f>AND(ISNUMBER(R2591),R2591&gt;='設定'!$B$8)</x:f>
        <x:v>0</x:v>
      </x:c>
      <x:c r="AA2591" s="50" t="b">
        <x:f>AND(ISNUMBER(S2591),S2591&gt;=DATE(YEAR('設定'!$B$10)-'設定'!$B$9,MONTH('設定'!$B$10),DAY('設定'!$B$10)))</x:f>
        <x:v>0</x:v>
      </x:c>
      <x:c r="AB2591" s="55" t="b">
        <x:v>0</x:v>
      </x:c>
      <x:c r="AC2591" s="55" t="b">
        <x:v>0</x:v>
      </x:c>
      <x:c r="AD2591" s="50" t="n">
        <x:f>IF(X2591,1,0)+IF(Z2591,1,0)+IF(AA2591,1,0)+IF(AB2591,1,0)</x:f>
        <x:v>0</x:v>
      </x:c>
      <x:c r="AE2591" s="50" t="n">
        <x:f>IF(Y2591,1,0)+IF(Z2591,1,0)+IF(AA2591,1,0)+IF(AB2591,1,0)</x:f>
        <x:v>0</x:v>
      </x:c>
      <x:c r="AF2591" s="50" t="n">
        <x:f>IF(Y2591,1,0)+IF(Z2591,1,0)+IF(AA2591,1,0)+IF(AC2591,1,0)</x:f>
        <x:v>0</x:v>
      </x:c>
      <x:c r="AG2591" s="53" t="n">
        <x:v>44348</x:v>
      </x:c>
      <x:c r="AH2591" s="50" t="str">
        <x:v>S100XUYO</x:v>
      </x:c>
      <x:c r="AI2591" s="50" t="str">
        <x:v>NetSalesSummaryOfBusinessResults</x:v>
      </x:c>
      <x:c r="AJ2591" s="50" t="str">
        <x:v>OperatingIncome</x:v>
      </x:c>
      <x:c r="AK2591" s="53" t="n">
        <x:v>46022</x:v>
      </x:c>
      <x:c r="AL2591" s="50" t="str">
        <x:v>365/365/365/366/365</x:v>
      </x:c>
      <x:c r="AM2591" s="51" t="n">
        <x:v>10752900</x:v>
      </x:c>
      <x:c r="AN2591" s="51" t="n">
        <x:v>191</x:v>
      </x:c>
      <x:c r="AO2591" s="51" t="n">
        <x:f>IFERROR(AM2591*AN2591,"")</x:f>
        <x:v>2053803900</x:v>
      </x:c>
      <x:c r="AP2591" s="56" t="n">
        <x:f>IFERROR(AO2591/(K2591*1000000),"")</x:f>
        <x:v>1.0161792267988188</x:v>
      </x:c>
      <x:c r="AQ2591" s="57" t="n">
        <x:v>2948061.6666666665</x:v>
      </x:c>
      <x:c r="AR2591" s="52" t="n">
        <x:v>0.37541968106319</x:v>
      </x:c>
      <x:c r="AS2591" s="52" t="n">
        <x:v>-0.5175064687730409</x:v>
      </x:c>
      <x:c r="AT2591" s="55" t="b">
        <x:v>0</x:v>
      </x:c>
      <x:c r="AU2591" s="50" t="str">
        <x:v>low_liquidity</x:v>
      </x:c>
      <x:c r="AV2591" s="58" t="n">
        <x:v>-0.0515582272933932</x:v>
      </x:c>
      <x:c r="AW2591" s="50" t="n">
        <x:v>2277</x:v>
      </x:c>
      <x:c r="AX2591" s="50" t="str">
        <x:v>Core Moat</x:v>
      </x:c>
      <x:c r="AY2591" s="50" t="str">
        <x:v>既存適格性フィルター不通過: low_liquidity / 60日平均売買代金2,000万円未満</x:v>
      </x:c>
      <x:c r="AZ2591" s="59" t="str">
        <x:v>2026-03-27 16:00</x:v>
      </x:c>
      <x:c r="BA2591" s="53"/>
      <x:c r="BB2591" s="50"/>
      <x:c r="BC2591" s="50"/>
      <x:c r="BD2591" s="50"/>
    </x:row>
    <x:row r="2592">
      <x:c r="A2592" s="50" t="n">
        <x:v>2591</x:v>
      </x:c>
      <x:c r="B2592" s="50" t="str">
        <x:v>5018</x:v>
      </x:c>
      <x:c r="C2592" s="50" t="str">
        <x:v>5018.T</x:v>
      </x:c>
      <x:c r="D2592" s="50" t="str">
        <x:v>MORESCO Corporation</x:v>
      </x:c>
      <x:c r="E2592" s="50" t="str">
        <x:v>Standard Market(Domestic)</x:v>
      </x:c>
      <x:c r="F2592" s="50" t="str">
        <x:v>Oil and Coal Products</x:v>
      </x:c>
      <x:c r="G2592" s="51" t="n">
        <x:v>27300</x:v>
      </x:c>
      <x:c r="H2592" s="51" t="n">
        <x:v>30333</x:v>
      </x:c>
      <x:c r="I2592" s="51" t="n">
        <x:v>31886</x:v>
      </x:c>
      <x:c r="J2592" s="51" t="n">
        <x:v>34374</x:v>
      </x:c>
      <x:c r="K2592" s="51" t="n">
        <x:v>34871</x:v>
      </x:c>
      <x:c r="L2592" s="52" t="n">
        <x:f>IFERROR(H2592/G2592-1,"")</x:f>
        <x:v>0.11109890109890119</x:v>
      </x:c>
      <x:c r="M2592" s="52" t="n">
        <x:f>IFERROR(I2592/H2592-1,"")</x:f>
        <x:v>0.05119836481719586</x:v>
      </x:c>
      <x:c r="N2592" s="52" t="n">
        <x:f>IFERROR(J2592/I2592-1,"")</x:f>
        <x:v>0.07802797465972522</x:v>
      </x:c>
      <x:c r="O2592" s="52" t="n">
        <x:f>IFERROR(K2592/J2592-1,"")</x:f>
        <x:v>0.014458602432070755</x:v>
      </x:c>
      <x:c r="P2592" s="52" t="n">
        <x:f>IFERROR((K2592/G2592)^(1/4)-1,"")</x:f>
        <x:v>0.06310323256840977</x:v>
      </x:c>
      <x:c r="Q2592" s="51" t="n">
        <x:v>2367</x:v>
      </x:c>
      <x:c r="R2592" s="52" t="n">
        <x:f>IFERROR(Q2592/K2592,"")</x:f>
        <x:v>0.06787875311863727</x:v>
      </x:c>
      <x:c r="S2592" s="53" t="n">
        <x:v>38322</x:v>
      </x:c>
      <x:c r="T2592" s="50" t="str">
        <x:v>EDINET_company_history</x:v>
      </x:c>
      <x:c r="U2592" s="50" t="str">
        <x:v>松村石油株式会社</x:v>
      </x:c>
      <x:c r="V2592" s="54" t="n">
        <x:v>0.116</x:v>
      </x:c>
      <x:c r="W2592" s="50" t="str">
        <x:v>両角 元寿</x:v>
      </x:c>
      <x:c r="X2592" s="50" t="b">
        <x:f>AND(COUNT(L2592:O2592)=4,L2592&gt;='設定'!$B$6,M2592&gt;='設定'!$B$6,N2592&gt;='設定'!$B$6,O2592&gt;='設定'!$B$6)</x:f>
        <x:v>0</x:v>
      </x:c>
      <x:c r="Y2592" s="50" t="b">
        <x:f>AND(COUNT(G2592:K2592)=5,P2592&gt;='設定'!$B$7)</x:f>
        <x:v>0</x:v>
      </x:c>
      <x:c r="Z2592" s="50" t="b">
        <x:f>AND(ISNUMBER(R2592),R2592&gt;='設定'!$B$8)</x:f>
        <x:v>0</x:v>
      </x:c>
      <x:c r="AA2592" s="50" t="b">
        <x:f>AND(ISNUMBER(S2592),S2592&gt;=DATE(YEAR('設定'!$B$10)-'設定'!$B$9,MONTH('設定'!$B$10),DAY('設定'!$B$10)))</x:f>
        <x:v>0</x:v>
      </x:c>
      <x:c r="AB2592" s="55" t="b">
        <x:v>0</x:v>
      </x:c>
      <x:c r="AC2592" s="55" t="b">
        <x:v>0</x:v>
      </x:c>
      <x:c r="AD2592" s="50" t="n">
        <x:f>IF(X2592,1,0)+IF(Z2592,1,0)+IF(AA2592,1,0)+IF(AB2592,1,0)</x:f>
        <x:v>0</x:v>
      </x:c>
      <x:c r="AE2592" s="50" t="n">
        <x:f>IF(Y2592,1,0)+IF(Z2592,1,0)+IF(AA2592,1,0)+IF(AB2592,1,0)</x:f>
        <x:v>0</x:v>
      </x:c>
      <x:c r="AF2592" s="50" t="n">
        <x:f>IF(Y2592,1,0)+IF(Z2592,1,0)+IF(AA2592,1,0)+IF(AC2592,1,0)</x:f>
        <x:v>0</x:v>
      </x:c>
      <x:c r="AG2592" s="53" t="n">
        <x:v>44348</x:v>
      </x:c>
      <x:c r="AH2592" s="50" t="str">
        <x:v>S100Y64F</x:v>
      </x:c>
      <x:c r="AI2592" s="50" t="str">
        <x:v>NetSalesSummaryOfBusinessResults</x:v>
      </x:c>
      <x:c r="AJ2592" s="50" t="str">
        <x:v>OperatingIncome</x:v>
      </x:c>
      <x:c r="AK2592" s="53" t="n">
        <x:v>46081</x:v>
      </x:c>
      <x:c r="AL2592" s="50" t="str">
        <x:v>365/365/366/365/365</x:v>
      </x:c>
      <x:c r="AM2592" s="51" t="n">
        <x:v>9177200</x:v>
      </x:c>
      <x:c r="AN2592" s="51" t="n">
        <x:v>1944</x:v>
      </x:c>
      <x:c r="AO2592" s="51" t="n">
        <x:f>IFERROR(AM2592*AN2592,"")</x:f>
        <x:v>17840476800</x:v>
      </x:c>
      <x:c r="AP2592" s="56" t="n">
        <x:f>IFERROR(AO2592/(K2592*1000000),"")</x:f>
        <x:v>0.5116135700151989</x:v>
      </x:c>
      <x:c r="AQ2592" s="57" t="n">
        <x:v>71094721.66666667</x:v>
      </x:c>
      <x:c r="AR2592" s="52" t="n">
        <x:v>0.2530267736867281</x:v>
      </x:c>
      <x:c r="AS2592" s="52" t="n">
        <x:v>-0.2652646688848302</x:v>
      </x:c>
      <x:c r="AT2592" s="55" t="b">
        <x:v>1</x:v>
      </x:c>
      <x:c r="AU2592" s="50"/>
      <x:c r="AV2592" s="58" t="n">
        <x:v>0.062607013015805</x:v>
      </x:c>
      <x:c r="AW2592" s="50" t="n">
        <x:v>1439</x:v>
      </x:c>
      <x:c r="AX2592" s="50" t="str">
        <x:v>Core Moat</x:v>
      </x:c>
      <x:c r="AY2592" s="50" t="str">
        <x:v>目立つ機械的警告なし（定性確認は別途必要）</x:v>
      </x:c>
      <x:c r="AZ2592" s="59" t="str">
        <x:v>2026-05-26 09:07</x:v>
      </x:c>
      <x:c r="BA2592" s="53" t="n">
        <x:v>38322</x:v>
      </x:c>
      <x:c r="BB2592" s="50"/>
      <x:c r="BC2592" s="50"/>
      <x:c r="BD2592" s="50"/>
    </x:row>
    <x:row r="2593">
      <x:c r="A2593" s="50" t="n">
        <x:v>2592</x:v>
      </x:c>
      <x:c r="B2593" s="50" t="str">
        <x:v>9849</x:v>
      </x:c>
      <x:c r="C2593" s="50" t="str">
        <x:v>9849.T</x:v>
      </x:c>
      <x:c r="D2593" s="50" t="str">
        <x:v>KYODO PAPER HOLDINGS</x:v>
      </x:c>
      <x:c r="E2593" s="50" t="str">
        <x:v>Standard Market(Domestic)</x:v>
      </x:c>
      <x:c r="F2593" s="50" t="str">
        <x:v>Wholesale Trade</x:v>
      </x:c>
      <x:c r="G2593" s="51" t="n">
        <x:v>13224.906</x:v>
      </x:c>
      <x:c r="H2593" s="51" t="n">
        <x:v>14085.761</x:v>
      </x:c>
      <x:c r="I2593" s="51" t="n">
        <x:v>17023.669</x:v>
      </x:c>
      <x:c r="J2593" s="51" t="n">
        <x:v>16725.176</x:v>
      </x:c>
      <x:c r="K2593" s="51" t="n">
        <x:v>16888.324</x:v>
      </x:c>
      <x:c r="L2593" s="52" t="n">
        <x:f>IFERROR(H2593/G2593-1,"")</x:f>
        <x:v>0.06509346833920793</x:v>
      </x:c>
      <x:c r="M2593" s="52" t="n">
        <x:f>IFERROR(I2593/H2593-1,"")</x:f>
        <x:v>0.2085728985462696</x:v>
      </x:c>
      <x:c r="N2593" s="52" t="n">
        <x:f>IFERROR(J2593/I2593-1,"")</x:f>
        <x:v>-0.017533999280648693</x:v>
      </x:c>
      <x:c r="O2593" s="52" t="n">
        <x:f>IFERROR(K2593/J2593-1,"")</x:f>
        <x:v>0.009754635765865771</x:v>
      </x:c>
      <x:c r="P2593" s="52" t="n">
        <x:f>IFERROR((K2593/G2593)^(1/4)-1,"")</x:f>
        <x:v>0.06303726629056228</x:v>
      </x:c>
      <x:c r="Q2593" s="51" t="n">
        <x:v>-10.197</x:v>
      </x:c>
      <x:c r="R2593" s="52" t="n">
        <x:f>IFERROR(Q2593/K2593,"")</x:f>
        <x:v>-0.0006037899320264106</x:v>
      </x:c>
      <x:c r="S2593" s="53" t="n">
        <x:v>38322</x:v>
      </x:c>
      <x:c r="T2593" s="50" t="str">
        <x:v>EDINET_company_history</x:v>
      </x:c>
      <x:c r="U2593" s="50" t="str">
        <x:v>日本製紙株式会社</x:v>
      </x:c>
      <x:c r="V2593" s="54" t="n">
        <x:v>0.1871</x:v>
      </x:c>
      <x:c r="W2593" s="50" t="str">
        <x:v>郡司 勝美 / 市川 裕三 / 木村 純也</x:v>
      </x:c>
      <x:c r="X2593" s="50" t="b">
        <x:f>AND(COUNT(L2593:O2593)=4,L2593&gt;='設定'!$B$6,M2593&gt;='設定'!$B$6,N2593&gt;='設定'!$B$6,O2593&gt;='設定'!$B$6)</x:f>
        <x:v>0</x:v>
      </x:c>
      <x:c r="Y2593" s="50" t="b">
        <x:f>AND(COUNT(G2593:K2593)=5,P2593&gt;='設定'!$B$7)</x:f>
        <x:v>0</x:v>
      </x:c>
      <x:c r="Z2593" s="50" t="b">
        <x:f>AND(ISNUMBER(R2593),R2593&gt;='設定'!$B$8)</x:f>
        <x:v>0</x:v>
      </x:c>
      <x:c r="AA2593" s="50" t="b">
        <x:f>AND(ISNUMBER(S2593),S2593&gt;=DATE(YEAR('設定'!$B$10)-'設定'!$B$9,MONTH('設定'!$B$10),DAY('設定'!$B$10)))</x:f>
        <x:v>0</x:v>
      </x:c>
      <x:c r="AB2593" s="55" t="b">
        <x:v>0</x:v>
      </x:c>
      <x:c r="AC2593" s="55" t="b">
        <x:v>0</x:v>
      </x:c>
      <x:c r="AD2593" s="50" t="n">
        <x:f>IF(X2593,1,0)+IF(Z2593,1,0)+IF(AA2593,1,0)+IF(AB2593,1,0)</x:f>
        <x:v>0</x:v>
      </x:c>
      <x:c r="AE2593" s="50" t="n">
        <x:f>IF(Y2593,1,0)+IF(Z2593,1,0)+IF(AA2593,1,0)+IF(AB2593,1,0)</x:f>
        <x:v>0</x:v>
      </x:c>
      <x:c r="AF2593" s="50" t="n">
        <x:f>IF(Y2593,1,0)+IF(Z2593,1,0)+IF(AA2593,1,0)+IF(AC2593,1,0)</x:f>
        <x:v>0</x:v>
      </x:c>
      <x:c r="AG2593" s="53" t="n">
        <x:v>44348</x:v>
      </x:c>
      <x:c r="AH2593" s="50" t="str">
        <x:v>S100W59R</x:v>
      </x:c>
      <x:c r="AI2593" s="50" t="str">
        <x:v>NetSalesSummaryOfBusinessResults</x:v>
      </x:c>
      <x:c r="AJ2593" s="50" t="str">
        <x:v>OperatingIncome</x:v>
      </x:c>
      <x:c r="AK2593" s="53" t="n">
        <x:v>45747</x:v>
      </x:c>
      <x:c r="AL2593" s="50" t="str">
        <x:v>365/365/365/366/365</x:v>
      </x:c>
      <x:c r="AM2593" s="51" t="n">
        <x:v>676044</x:v>
      </x:c>
      <x:c r="AN2593" s="51" t="n">
        <x:v>4475</x:v>
      </x:c>
      <x:c r="AO2593" s="51" t="n">
        <x:f>IFERROR(AM2593*AN2593,"")</x:f>
        <x:v>3025296900</x:v>
      </x:c>
      <x:c r="AP2593" s="56" t="n">
        <x:f>IFERROR(AO2593/(K2593*1000000),"")</x:f>
        <x:v>0.17913541331869284</x:v>
      </x:c>
      <x:c r="AQ2593" s="57" t="n">
        <x:v>1399591.6666666667</x:v>
      </x:c>
      <x:c r="AR2593" s="52" t="n">
        <x:v>0.1284544611132662</x:v>
      </x:c>
      <x:c r="AS2593" s="52" t="n">
        <x:v>-0.1587092838151408</x:v>
      </x:c>
      <x:c r="AT2593" s="55" t="b">
        <x:v>0</x:v>
      </x:c>
      <x:c r="AU2593" s="50" t="str">
        <x:v>low_liquidity</x:v>
      </x:c>
      <x:c r="AV2593" s="58" t="n">
        <x:v>-0.0600380330788366</x:v>
      </x:c>
      <x:c r="AW2593" s="50" t="n">
        <x:v>2338</x:v>
      </x:c>
      <x:c r="AX2593" s="50" t="str">
        <x:v>Core Moat</x:v>
      </x:c>
      <x:c r="AY2593" s="50" t="str">
        <x:v>既存適格性フィルター不通過: low_liquidity / 60日平均売買代金2,000万円未満</x:v>
      </x:c>
      <x:c r="AZ2593" s="59" t="str">
        <x:v>2025-06-25 11:14</x:v>
      </x:c>
      <x:c r="BA2593" s="53" t="n">
        <x:v>38322</x:v>
      </x:c>
      <x:c r="BB2593" s="50"/>
      <x:c r="BC2593" s="50"/>
      <x:c r="BD2593" s="50"/>
    </x:row>
    <x:row r="2594">
      <x:c r="A2594" s="50" t="n">
        <x:v>2593</x:v>
      </x:c>
      <x:c r="B2594" s="50" t="str">
        <x:v>7613</x:v>
      </x:c>
      <x:c r="C2594" s="50" t="str">
        <x:v>7613.T</x:v>
      </x:c>
      <x:c r="D2594" s="50" t="str">
        <x:v>SIIX CORPORATION</x:v>
      </x:c>
      <x:c r="E2594" s="50" t="str">
        <x:v>Prime Market (Domestic)</x:v>
      </x:c>
      <x:c r="F2594" s="50" t="str">
        <x:v>Wholesale Trade</x:v>
      </x:c>
      <x:c r="G2594" s="51" t="n">
        <x:v>226833</x:v>
      </x:c>
      <x:c r="H2594" s="51" t="n">
        <x:v>277031</x:v>
      </x:c>
      <x:c r="I2594" s="51" t="n">
        <x:v>309768</x:v>
      </x:c>
      <x:c r="J2594" s="51" t="n">
        <x:v>302314</x:v>
      </x:c>
      <x:c r="K2594" s="51" t="n">
        <x:v>289491</x:v>
      </x:c>
      <x:c r="L2594" s="52" t="n">
        <x:f>IFERROR(H2594/G2594-1,"")</x:f>
        <x:v>0.22129937002111677</x:v>
      </x:c>
      <x:c r="M2594" s="52" t="n">
        <x:f>IFERROR(I2594/H2594-1,"")</x:f>
        <x:v>0.11817089062234909</x:v>
      </x:c>
      <x:c r="N2594" s="52" t="n">
        <x:f>IFERROR(J2594/I2594-1,"")</x:f>
        <x:v>-0.024063169856150424</x:v>
      </x:c>
      <x:c r="O2594" s="52" t="n">
        <x:f>IFERROR(K2594/J2594-1,"")</x:f>
        <x:v>-0.042416163326872036</x:v>
      </x:c>
      <x:c r="P2594" s="52" t="n">
        <x:f>IFERROR((K2594/G2594)^(1/4)-1,"")</x:f>
        <x:v>0.06287503763560975</x:v>
      </x:c>
      <x:c r="Q2594" s="51" t="n">
        <x:v>8853</x:v>
      </x:c>
      <x:c r="R2594" s="52" t="n">
        <x:f>IFERROR(Q2594/K2594,"")</x:f>
        <x:v>0.030581261593624672</x:v>
      </x:c>
      <x:c r="S2594" s="53" t="n">
        <x:v>36404</x:v>
      </x:c>
      <x:c r="T2594" s="50" t="str">
        <x:v>EDINET_company_history</x:v>
      </x:c>
      <x:c r="U2594" s="50" t="str">
        <x:v>サカタインクス株式会社</x:v>
      </x:c>
      <x:c r="V2594" s="54" t="n">
        <x:v>0.2294</x:v>
      </x:c>
      <x:c r="W2594" s="50" t="str">
        <x:v>平 岡 和 也 / 丸 山 徹</x:v>
      </x:c>
      <x:c r="X2594" s="50" t="b">
        <x:f>AND(COUNT(L2594:O2594)=4,L2594&gt;='設定'!$B$6,M2594&gt;='設定'!$B$6,N2594&gt;='設定'!$B$6,O2594&gt;='設定'!$B$6)</x:f>
        <x:v>0</x:v>
      </x:c>
      <x:c r="Y2594" s="50" t="b">
        <x:f>AND(COUNT(G2594:K2594)=5,P2594&gt;='設定'!$B$7)</x:f>
        <x:v>0</x:v>
      </x:c>
      <x:c r="Z2594" s="50" t="b">
        <x:f>AND(ISNUMBER(R2594),R2594&gt;='設定'!$B$8)</x:f>
        <x:v>0</x:v>
      </x:c>
      <x:c r="AA2594" s="50" t="b">
        <x:f>AND(ISNUMBER(S2594),S2594&gt;=DATE(YEAR('設定'!$B$10)-'設定'!$B$9,MONTH('設定'!$B$10),DAY('設定'!$B$10)))</x:f>
        <x:v>0</x:v>
      </x:c>
      <x:c r="AB2594" s="55" t="b">
        <x:v>0</x:v>
      </x:c>
      <x:c r="AC2594" s="55" t="b">
        <x:v>0</x:v>
      </x:c>
      <x:c r="AD2594" s="50" t="n">
        <x:f>IF(X2594,1,0)+IF(Z2594,1,0)+IF(AA2594,1,0)+IF(AB2594,1,0)</x:f>
        <x:v>0</x:v>
      </x:c>
      <x:c r="AE2594" s="50" t="n">
        <x:f>IF(Y2594,1,0)+IF(Z2594,1,0)+IF(AA2594,1,0)+IF(AB2594,1,0)</x:f>
        <x:v>0</x:v>
      </x:c>
      <x:c r="AF2594" s="50" t="n">
        <x:f>IF(Y2594,1,0)+IF(Z2594,1,0)+IF(AA2594,1,0)+IF(AC2594,1,0)</x:f>
        <x:v>0</x:v>
      </x:c>
      <x:c r="AG2594" s="53" t="n">
        <x:v>44348</x:v>
      </x:c>
      <x:c r="AH2594" s="50" t="str">
        <x:v>S100XUJ0</x:v>
      </x:c>
      <x:c r="AI2594" s="50" t="str">
        <x:v>NetSalesSummaryOfBusinessResults</x:v>
      </x:c>
      <x:c r="AJ2594" s="50" t="str">
        <x:v>OperatingIncome</x:v>
      </x:c>
      <x:c r="AK2594" s="53" t="n">
        <x:v>46022</x:v>
      </x:c>
      <x:c r="AL2594" s="50" t="str">
        <x:v>365/365/365/366/365</x:v>
      </x:c>
      <x:c r="AM2594" s="51" t="n">
        <x:v>47137700</x:v>
      </x:c>
      <x:c r="AN2594" s="51" t="n">
        <x:v>1408</x:v>
      </x:c>
      <x:c r="AO2594" s="51" t="n">
        <x:f>IFERROR(AM2594*AN2594,"")</x:f>
        <x:v>66369881600</x:v>
      </x:c>
      <x:c r="AP2594" s="56" t="n">
        <x:f>IFERROR(AO2594/(K2594*1000000),"")</x:f>
        <x:v>0.22926405864085583</x:v>
      </x:c>
      <x:c r="AQ2594" s="57" t="n">
        <x:v>366164821.6666667</x:v>
      </x:c>
      <x:c r="AR2594" s="52" t="n">
        <x:v>0.3277605964253481</x:v>
      </x:c>
      <x:c r="AS2594" s="52" t="n">
        <x:v>-0.481882231730024</x:v>
      </x:c>
      <x:c r="AT2594" s="55" t="b">
        <x:v>1</x:v>
      </x:c>
      <x:c r="AU2594" s="50"/>
      <x:c r="AV2594" s="58" t="n">
        <x:v>-0.2067097904792726</x:v>
      </x:c>
      <x:c r="AW2594" s="50" t="n">
        <x:v>3047</x:v>
      </x:c>
      <x:c r="AX2594" s="50" t="str">
        <x:v>Core Moat</x:v>
      </x:c>
      <x:c r="AY2594" s="50" t="str">
        <x:v>目立つ機械的警告なし（定性確認は別途必要）</x:v>
      </x:c>
      <x:c r="AZ2594" s="59" t="str">
        <x:v>2026-03-27 15:30</x:v>
      </x:c>
      <x:c r="BA2594" s="53" t="n">
        <x:v>36404</x:v>
      </x:c>
      <x:c r="BB2594" s="50"/>
      <x:c r="BC2594" s="50"/>
      <x:c r="BD2594" s="50" t="str">
        <x:v>TOPIX Small 1</x:v>
      </x:c>
    </x:row>
    <x:row r="2595">
      <x:c r="A2595" s="50" t="n">
        <x:v>2594</x:v>
      </x:c>
      <x:c r="B2595" s="50" t="str">
        <x:v>6653</x:v>
      </x:c>
      <x:c r="C2595" s="50" t="str">
        <x:v>6653.T</x:v>
      </x:c>
      <x:c r="D2595" s="50" t="str">
        <x:v>SEIKO ELECTRIC CO.,LTD.</x:v>
      </x:c>
      <x:c r="E2595" s="50" t="str">
        <x:v>Prime Market (Domestic)</x:v>
      </x:c>
      <x:c r="F2595" s="50" t="str">
        <x:v>Electric Appliances</x:v>
      </x:c>
      <x:c r="G2595" s="51" t="n">
        <x:v>24596</x:v>
      </x:c>
      <x:c r="H2595" s="51" t="n">
        <x:v>25007</x:v>
      </x:c>
      <x:c r="I2595" s="51" t="n">
        <x:v>27071</x:v>
      </x:c>
      <x:c r="J2595" s="51" t="n">
        <x:v>29099</x:v>
      </x:c>
      <x:c r="K2595" s="51" t="n">
        <x:v>31380</x:v>
      </x:c>
      <x:c r="L2595" s="52" t="n">
        <x:f>IFERROR(H2595/G2595-1,"")</x:f>
        <x:v>0.016710034151894648</x:v>
      </x:c>
      <x:c r="M2595" s="52" t="n">
        <x:f>IFERROR(I2595/H2595-1,"")</x:f>
        <x:v>0.08253688967089223</x:v>
      </x:c>
      <x:c r="N2595" s="52" t="n">
        <x:f>IFERROR(J2595/I2595-1,"")</x:f>
        <x:v>0.07491411473532561</x:v>
      </x:c>
      <x:c r="O2595" s="52" t="n">
        <x:f>IFERROR(K2595/J2595-1,"")</x:f>
        <x:v>0.07838757345613256</x:v>
      </x:c>
      <x:c r="P2595" s="52" t="n">
        <x:f>IFERROR((K2595/G2595)^(1/4)-1,"")</x:f>
        <x:v>0.06278915407494967</x:v>
      </x:c>
      <x:c r="Q2595" s="51" t="n">
        <x:v>2615</x:v>
      </x:c>
      <x:c r="R2595" s="52" t="n">
        <x:f>IFERROR(Q2595/K2595,"")</x:f>
        <x:v>0.08333333333333333</x:v>
      </x:c>
      <x:c r="S2595" s="53" t="n">
        <x:v>33147</x:v>
      </x:c>
      <x:c r="T2595" s="50" t="str">
        <x:v>EDINET_company_history</x:v>
      </x:c>
      <x:c r="U2595" s="50" t="str">
        <x:v>みずほ信託銀行株式会社 退職給付信託 九州電力口及び九州電力送配電口 再信託受託者 株式会社日本カストディ銀行</x:v>
      </x:c>
      <x:c r="V2595" s="54" t="n">
        <x:v>0.0877</x:v>
      </x:c>
      <x:c r="W2595" s="50" t="str">
        <x:v>土屋 直知 / 添田 英俊 / 有江 勝利</x:v>
      </x:c>
      <x:c r="X2595" s="50" t="b">
        <x:f>AND(COUNT(L2595:O2595)=4,L2595&gt;='設定'!$B$6,M2595&gt;='設定'!$B$6,N2595&gt;='設定'!$B$6,O2595&gt;='設定'!$B$6)</x:f>
        <x:v>0</x:v>
      </x:c>
      <x:c r="Y2595" s="50" t="b">
        <x:f>AND(COUNT(G2595:K2595)=5,P2595&gt;='設定'!$B$7)</x:f>
        <x:v>0</x:v>
      </x:c>
      <x:c r="Z2595" s="50" t="b">
        <x:f>AND(ISNUMBER(R2595),R2595&gt;='設定'!$B$8)</x:f>
        <x:v>0</x:v>
      </x:c>
      <x:c r="AA2595" s="50" t="b">
        <x:f>AND(ISNUMBER(S2595),S2595&gt;=DATE(YEAR('設定'!$B$10)-'設定'!$B$9,MONTH('設定'!$B$10),DAY('設定'!$B$10)))</x:f>
        <x:v>0</x:v>
      </x:c>
      <x:c r="AB2595" s="55" t="b">
        <x:v>0</x:v>
      </x:c>
      <x:c r="AC2595" s="55" t="b">
        <x:v>0</x:v>
      </x:c>
      <x:c r="AD2595" s="50" t="n">
        <x:f>IF(X2595,1,0)+IF(Z2595,1,0)+IF(AA2595,1,0)+IF(AB2595,1,0)</x:f>
        <x:v>0</x:v>
      </x:c>
      <x:c r="AE2595" s="50" t="n">
        <x:f>IF(Y2595,1,0)+IF(Z2595,1,0)+IF(AA2595,1,0)+IF(AB2595,1,0)</x:f>
        <x:v>0</x:v>
      </x:c>
      <x:c r="AF2595" s="50" t="n">
        <x:f>IF(Y2595,1,0)+IF(Z2595,1,0)+IF(AA2595,1,0)+IF(AC2595,1,0)</x:f>
        <x:v>0</x:v>
      </x:c>
      <x:c r="AG2595" s="53" t="n">
        <x:v>44348</x:v>
      </x:c>
      <x:c r="AH2595" s="50" t="str">
        <x:v>S100XU9B</x:v>
      </x:c>
      <x:c r="AI2595" s="50" t="str">
        <x:v>NetSalesSummaryOfBusinessResults</x:v>
      </x:c>
      <x:c r="AJ2595" s="50" t="str">
        <x:v>OperatingIncome</x:v>
      </x:c>
      <x:c r="AK2595" s="53" t="n">
        <x:v>46022</x:v>
      </x:c>
      <x:c r="AL2595" s="50" t="str">
        <x:v>365/365/365/366/365</x:v>
      </x:c>
      <x:c r="AM2595" s="51" t="n">
        <x:v>13525495</x:v>
      </x:c>
      <x:c r="AN2595" s="51" t="n">
        <x:v>2232</x:v>
      </x:c>
      <x:c r="AO2595" s="51" t="n">
        <x:f>IFERROR(AM2595*AN2595,"")</x:f>
        <x:v>30188904840</x:v>
      </x:c>
      <x:c r="AP2595" s="56" t="n">
        <x:f>IFERROR(AO2595/(K2595*1000000),"")</x:f>
        <x:v>0.9620428565965583</x:v>
      </x:c>
      <x:c r="AQ2595" s="57" t="n">
        <x:v>376538168.3333333</x:v>
      </x:c>
      <x:c r="AR2595" s="52" t="n">
        <x:v>0.3739922728506772</x:v>
      </x:c>
      <x:c r="AS2595" s="52" t="n">
        <x:v>-0.4796858507762221</x:v>
      </x:c>
      <x:c r="AT2595" s="55" t="b">
        <x:v>1</x:v>
      </x:c>
      <x:c r="AU2595" s="50"/>
      <x:c r="AV2595" s="58" t="n">
        <x:v>0.4146300107508582</x:v>
      </x:c>
      <x:c r="AW2595" s="50" t="n">
        <x:v>171</x:v>
      </x:c>
      <x:c r="AX2595" s="50" t="str">
        <x:v>Future Moat</x:v>
      </x:c>
      <x:c r="AY2595" s="50" t="str">
        <x:v>目立つ機械的警告なし（定性確認は別途必要）</x:v>
      </x:c>
      <x:c r="AZ2595" s="59" t="str">
        <x:v>2026-03-26 15:34</x:v>
      </x:c>
      <x:c r="BA2595" s="53" t="n">
        <x:v>33147</x:v>
      </x:c>
      <x:c r="BB2595" s="50"/>
      <x:c r="BC2595" s="50"/>
      <x:c r="BD2595" s="50"/>
    </x:row>
    <x:row r="2596">
      <x:c r="A2596" s="50" t="n">
        <x:v>2595</x:v>
      </x:c>
      <x:c r="B2596" s="50" t="str">
        <x:v>2180</x:v>
      </x:c>
      <x:c r="C2596" s="50" t="str">
        <x:v>2180.T</x:v>
      </x:c>
      <x:c r="D2596" s="50" t="str">
        <x:v>SUNNY SIDE UP GROUP Inc.</x:v>
      </x:c>
      <x:c r="E2596" s="50" t="str">
        <x:v>Standard Market(Domestic)</x:v>
      </x:c>
      <x:c r="F2596" s="50" t="str">
        <x:v>Services</x:v>
      </x:c>
      <x:c r="G2596" s="51" t="n">
        <x:v>15356.434</x:v>
      </x:c>
      <x:c r="H2596" s="51" t="n">
        <x:v>16190.71</x:v>
      </x:c>
      <x:c r="I2596" s="51" t="n">
        <x:v>18956.914</x:v>
      </x:c>
      <x:c r="J2596" s="51" t="n">
        <x:v>17908.253</x:v>
      </x:c>
      <x:c r="K2596" s="51" t="n">
        <x:v>19587.229</x:v>
      </x:c>
      <x:c r="L2596" s="52" t="n">
        <x:f>IFERROR(H2596/G2596-1,"")</x:f>
        <x:v>0.05432745649152659</x:v>
      </x:c>
      <x:c r="M2596" s="52" t="n">
        <x:f>IFERROR(I2596/H2596-1,"")</x:f>
        <x:v>0.17085130917668234</x:v>
      </x:c>
      <x:c r="N2596" s="52" t="n">
        <x:f>IFERROR(J2596/I2596-1,"")</x:f>
        <x:v>-0.055318128256529486</x:v>
      </x:c>
      <x:c r="O2596" s="52" t="n">
        <x:f>IFERROR(K2596/J2596-1,"")</x:f>
        <x:v>0.09375431539860424</x:v>
      </x:c>
      <x:c r="P2596" s="52" t="n">
        <x:f>IFERROR((K2596/G2596)^(1/4)-1,"")</x:f>
        <x:v>0.06272440926092115</x:v>
      </x:c>
      <x:c r="Q2596" s="51" t="n">
        <x:v>1597.547</x:v>
      </x:c>
      <x:c r="R2596" s="52" t="n">
        <x:f>IFERROR(Q2596/K2596,"")</x:f>
        <x:v>0.08156064341719801</x:v>
      </x:c>
      <x:c r="S2596" s="53" t="n">
        <x:v>39692</x:v>
      </x:c>
      <x:c r="T2596" s="50" t="str">
        <x:v>EDINET_company_history</x:v>
      </x:c>
      <x:c r="U2596" s="50" t="str">
        <x:v>株式会社ネクストフィールド</x:v>
      </x:c>
      <x:c r="V2596" s="54" t="n">
        <x:v>0.3668</x:v>
      </x:c>
      <x:c r="W2596" s="50" t="str">
        <x:v>次原 悦子 / 渡邊 徳人</x:v>
      </x:c>
      <x:c r="X2596" s="50" t="b">
        <x:f>AND(COUNT(L2596:O2596)=4,L2596&gt;='設定'!$B$6,M2596&gt;='設定'!$B$6,N2596&gt;='設定'!$B$6,O2596&gt;='設定'!$B$6)</x:f>
        <x:v>0</x:v>
      </x:c>
      <x:c r="Y2596" s="50" t="b">
        <x:f>AND(COUNT(G2596:K2596)=5,P2596&gt;='設定'!$B$7)</x:f>
        <x:v>0</x:v>
      </x:c>
      <x:c r="Z2596" s="50" t="b">
        <x:f>AND(ISNUMBER(R2596),R2596&gt;='設定'!$B$8)</x:f>
        <x:v>0</x:v>
      </x:c>
      <x:c r="AA2596" s="50" t="b">
        <x:f>AND(ISNUMBER(S2596),S2596&gt;=DATE(YEAR('設定'!$B$10)-'設定'!$B$9,MONTH('設定'!$B$10),DAY('設定'!$B$10)))</x:f>
        <x:v>0</x:v>
      </x:c>
      <x:c r="AB2596" s="55" t="b">
        <x:v>0</x:v>
      </x:c>
      <x:c r="AC2596" s="55" t="b">
        <x:v>0</x:v>
      </x:c>
      <x:c r="AD2596" s="50" t="n">
        <x:f>IF(X2596,1,0)+IF(Z2596,1,0)+IF(AA2596,1,0)+IF(AB2596,1,0)</x:f>
        <x:v>0</x:v>
      </x:c>
      <x:c r="AE2596" s="50" t="n">
        <x:f>IF(Y2596,1,0)+IF(Z2596,1,0)+IF(AA2596,1,0)+IF(AB2596,1,0)</x:f>
        <x:v>0</x:v>
      </x:c>
      <x:c r="AF2596" s="50" t="n">
        <x:f>IF(Y2596,1,0)+IF(Z2596,1,0)+IF(AA2596,1,0)+IF(AC2596,1,0)</x:f>
        <x:v>0</x:v>
      </x:c>
      <x:c r="AG2596" s="53" t="n">
        <x:v>44348</x:v>
      </x:c>
      <x:c r="AH2596" s="50" t="str">
        <x:v>S100WQST</x:v>
      </x:c>
      <x:c r="AI2596" s="50" t="str">
        <x:v>NetSalesSummaryOfBusinessResults</x:v>
      </x:c>
      <x:c r="AJ2596" s="50" t="str">
        <x:v>OperatingIncome</x:v>
      </x:c>
      <x:c r="AK2596" s="53" t="n">
        <x:v>45838</x:v>
      </x:c>
      <x:c r="AL2596" s="50" t="str">
        <x:v>365/365/365/366/365</x:v>
      </x:c>
      <x:c r="AM2596" s="51" t="n">
        <x:v>14920200</x:v>
      </x:c>
      <x:c r="AN2596" s="51" t="n">
        <x:v>1317</x:v>
      </x:c>
      <x:c r="AO2596" s="51" t="n">
        <x:f>IFERROR(AM2596*AN2596,"")</x:f>
        <x:v>19649903400</x:v>
      </x:c>
      <x:c r="AP2596" s="56" t="n">
        <x:f>IFERROR(AO2596/(K2596*1000000),"")</x:f>
        <x:v>1.0031997583731727</x:v>
      </x:c>
      <x:c r="AQ2596" s="57" t="n">
        <x:v>89460860</x:v>
      </x:c>
      <x:c r="AR2596" s="52" t="n">
        <x:v>0.4113714837637814</x:v>
      </x:c>
      <x:c r="AS2596" s="52" t="n">
        <x:v>-0.4688696929190856</x:v>
      </x:c>
      <x:c r="AT2596" s="55" t="b">
        <x:v>1</x:v>
      </x:c>
      <x:c r="AU2596" s="50"/>
      <x:c r="AV2596" s="58" t="n">
        <x:v>0.2170877496885249</x:v>
      </x:c>
      <x:c r="AW2596" s="50" t="n">
        <x:v>648</x:v>
      </x:c>
      <x:c r="AX2596" s="50" t="str">
        <x:v>Core Moat</x:v>
      </x:c>
      <x:c r="AY2596" s="50" t="str">
        <x:v>目立つ機械的警告なし（定性確認は別途必要）</x:v>
      </x:c>
      <x:c r="AZ2596" s="59" t="str">
        <x:v>2025-09-25 13:12</x:v>
      </x:c>
      <x:c r="BA2596" s="53" t="n">
        <x:v>39692</x:v>
      </x:c>
      <x:c r="BB2596" s="50"/>
      <x:c r="BC2596" s="50"/>
      <x:c r="BD2596" s="50"/>
    </x:row>
    <x:row r="2597">
      <x:c r="A2597" s="50" t="n">
        <x:v>2596</x:v>
      </x:c>
      <x:c r="B2597" s="50" t="str">
        <x:v>1447</x:v>
      </x:c>
      <x:c r="C2597" s="50" t="str">
        <x:v>1447.T</x:v>
      </x:c>
      <x:c r="D2597" s="50" t="str">
        <x:v>SAAF Holdings Co.,Ltd.</x:v>
      </x:c>
      <x:c r="E2597" s="50" t="str">
        <x:v>Growth Market(Domestic)</x:v>
      </x:c>
      <x:c r="F2597" s="50" t="str">
        <x:v>Construction</x:v>
      </x:c>
      <x:c r="G2597" s="51" t="n">
        <x:v>22634.593</x:v>
      </x:c>
      <x:c r="H2597" s="51" t="n">
        <x:v>26346.996</x:v>
      </x:c>
      <x:c r="I2597" s="51" t="n">
        <x:v>30528.153</x:v>
      </x:c>
      <x:c r="J2597" s="51" t="n">
        <x:v>29270.215</x:v>
      </x:c>
      <x:c r="K2597" s="51" t="n">
        <x:v>28855.658</x:v>
      </x:c>
      <x:c r="L2597" s="52" t="n">
        <x:f>IFERROR(H2597/G2597-1,"")</x:f>
        <x:v>0.16401456832026962</x:v>
      </x:c>
      <x:c r="M2597" s="52" t="n">
        <x:f>IFERROR(I2597/H2597-1,"")</x:f>
        <x:v>0.15869577693031878</x:v>
      </x:c>
      <x:c r="N2597" s="52" t="n">
        <x:f>IFERROR(J2597/I2597-1,"")</x:f>
        <x:v>-0.04120583384130705</x:v>
      </x:c>
      <x:c r="O2597" s="52" t="n">
        <x:f>IFERROR(K2597/J2597-1,"")</x:f>
        <x:v>-0.014163100612687662</x:v>
      </x:c>
      <x:c r="P2597" s="52" t="n">
        <x:f>IFERROR((K2597/G2597)^(1/4)-1,"")</x:f>
        <x:v>0.06258718292019272</x:v>
      </x:c>
      <x:c r="Q2597" s="51" t="n">
        <x:v>333.999</x:v>
      </x:c>
      <x:c r="R2597" s="52" t="n">
        <x:f>IFERROR(Q2597/K2597,"")</x:f>
        <x:v>0.011574818359713026</x:v>
      </x:c>
      <x:c r="S2597" s="53" t="n">
        <x:v>43374</x:v>
      </x:c>
      <x:c r="T2597" s="50" t="str">
        <x:v>EDINET_company_history</x:v>
      </x:c>
      <x:c r="U2597" s="50" t="str">
        <x:v>松井証券株式会社</x:v>
      </x:c>
      <x:c r="V2597" s="54" t="n">
        <x:v>0.0931</x:v>
      </x:c>
      <x:c r="W2597" s="50" t="str">
        <x:v>左奈田 直幸</x:v>
      </x:c>
      <x:c r="X2597" s="50" t="b">
        <x:f>AND(COUNT(L2597:O2597)=4,L2597&gt;='設定'!$B$6,M2597&gt;='設定'!$B$6,N2597&gt;='設定'!$B$6,O2597&gt;='設定'!$B$6)</x:f>
        <x:v>0</x:v>
      </x:c>
      <x:c r="Y2597" s="50" t="b">
        <x:f>AND(COUNT(G2597:K2597)=5,P2597&gt;='設定'!$B$7)</x:f>
        <x:v>0</x:v>
      </x:c>
      <x:c r="Z2597" s="50" t="b">
        <x:f>AND(ISNUMBER(R2597),R2597&gt;='設定'!$B$8)</x:f>
        <x:v>0</x:v>
      </x:c>
      <x:c r="AA2597" s="50" t="b">
        <x:f>AND(ISNUMBER(S2597),S2597&gt;=DATE(YEAR('設定'!$B$10)-'設定'!$B$9,MONTH('設定'!$B$10),DAY('設定'!$B$10)))</x:f>
        <x:v>0</x:v>
      </x:c>
      <x:c r="AB2597" s="55" t="b">
        <x:v>0</x:v>
      </x:c>
      <x:c r="AC2597" s="55" t="b">
        <x:v>0</x:v>
      </x:c>
      <x:c r="AD2597" s="50" t="n">
        <x:f>IF(X2597,1,0)+IF(Z2597,1,0)+IF(AA2597,1,0)+IF(AB2597,1,0)</x:f>
        <x:v>0</x:v>
      </x:c>
      <x:c r="AE2597" s="50" t="n">
        <x:f>IF(Y2597,1,0)+IF(Z2597,1,0)+IF(AA2597,1,0)+IF(AB2597,1,0)</x:f>
        <x:v>0</x:v>
      </x:c>
      <x:c r="AF2597" s="50" t="n">
        <x:f>IF(Y2597,1,0)+IF(Z2597,1,0)+IF(AA2597,1,0)+IF(AC2597,1,0)</x:f>
        <x:v>0</x:v>
      </x:c>
      <x:c r="AG2597" s="53" t="n">
        <x:v>44348</x:v>
      </x:c>
      <x:c r="AH2597" s="50" t="str">
        <x:v>S100W8I9</x:v>
      </x:c>
      <x:c r="AI2597" s="50" t="str">
        <x:v>NetSalesSummaryOfBusinessResults</x:v>
      </x:c>
      <x:c r="AJ2597" s="50" t="str">
        <x:v>OperatingIncome</x:v>
      </x:c>
      <x:c r="AK2597" s="53" t="n">
        <x:v>45747</x:v>
      </x:c>
      <x:c r="AL2597" s="50" t="str">
        <x:v>365/365/365/366/365</x:v>
      </x:c>
      <x:c r="AM2597" s="51" t="n">
        <x:v>24440858</x:v>
      </x:c>
      <x:c r="AN2597" s="51" t="n">
        <x:v>286</x:v>
      </x:c>
      <x:c r="AO2597" s="51" t="n">
        <x:f>IFERROR(AM2597*AN2597,"")</x:f>
        <x:v>6990085388</x:v>
      </x:c>
      <x:c r="AP2597" s="56" t="n">
        <x:f>IFERROR(AO2597/(K2597*1000000),"")</x:f>
        <x:v>0.24224314649140907</x:v>
      </x:c>
      <x:c r="AQ2597" s="57" t="n">
        <x:v>80032645</x:v>
      </x:c>
      <x:c r="AR2597" s="52" t="n">
        <x:v>0.4937648072215037</x:v>
      </x:c>
      <x:c r="AS2597" s="52" t="n">
        <x:v>-0.7136150380943608</x:v>
      </x:c>
      <x:c r="AT2597" s="55" t="b">
        <x:v>1</x:v>
      </x:c>
      <x:c r="AU2597" s="50"/>
      <x:c r="AV2597" s="58" t="n">
        <x:v>-0.369222392776982</x:v>
      </x:c>
      <x:c r="AW2597" s="50" t="n">
        <x:v>3388</x:v>
      </x:c>
      <x:c r="AX2597" s="50" t="str">
        <x:v>Transformation Moat</x:v>
      </x:c>
      <x:c r="AY2597" s="50" t="str">
        <x:v>ローカル5年最大下落率-60%以下</x:v>
      </x:c>
      <x:c r="AZ2597" s="59" t="str">
        <x:v>2025-06-27 15:31</x:v>
      </x:c>
      <x:c r="BA2597" s="53" t="n">
        <x:v>43374</x:v>
      </x:c>
      <x:c r="BB2597" s="50"/>
      <x:c r="BC2597" s="50"/>
      <x:c r="BD2597" s="50"/>
    </x:row>
    <x:row r="2598">
      <x:c r="A2598" s="50" t="n">
        <x:v>2597</x:v>
      </x:c>
      <x:c r="B2598" s="50" t="str">
        <x:v>9278</x:v>
      </x:c>
      <x:c r="C2598" s="50" t="str">
        <x:v>9278.T</x:v>
      </x:c>
      <x:c r="D2598" s="50" t="str">
        <x:v>BOOKOFF GROUP HOLDINGS LIMITED</x:v>
      </x:c>
      <x:c r="E2598" s="50" t="str">
        <x:v>Prime Market (Domestic)</x:v>
      </x:c>
      <x:c r="F2598" s="50" t="str">
        <x:v>Retail Trade</x:v>
      </x:c>
      <x:c r="G2598" s="51" t="n">
        <x:v>93597</x:v>
      </x:c>
      <x:c r="H2598" s="51" t="n">
        <x:v>91538</x:v>
      </x:c>
      <x:c r="I2598" s="51" t="n">
        <x:v>101843</x:v>
      </x:c>
      <x:c r="J2598" s="51" t="n">
        <x:v>111657</x:v>
      </x:c>
      <x:c r="K2598" s="51" t="n">
        <x:v>119205</x:v>
      </x:c>
      <x:c r="L2598" s="52" t="n">
        <x:f>IFERROR(H2598/G2598-1,"")</x:f>
        <x:v>-0.021998568330181545</x:v>
      </x:c>
      <x:c r="M2598" s="52" t="n">
        <x:f>IFERROR(I2598/H2598-1,"")</x:f>
        <x:v>0.11257619786318251</x:v>
      </x:c>
      <x:c r="N2598" s="52" t="n">
        <x:f>IFERROR(J2598/I2598-1,"")</x:f>
        <x:v>0.09636401127225236</x:v>
      </x:c>
      <x:c r="O2598" s="52" t="n">
        <x:f>IFERROR(K2598/J2598-1,"")</x:f>
        <x:v>0.06759988178081078</x:v>
      </x:c>
      <x:c r="P2598" s="52" t="n">
        <x:f>IFERROR((K2598/G2598)^(1/4)-1,"")</x:f>
        <x:v>0.06232679503812166</x:v>
      </x:c>
      <x:c r="Q2598" s="51" t="n">
        <x:v>3448</x:v>
      </x:c>
      <x:c r="R2598" s="52" t="n">
        <x:f>IFERROR(Q2598/K2598,"")</x:f>
        <x:v>0.028924961201291892</x:v>
      </x:c>
      <x:c r="S2598" s="53" t="n">
        <x:v>38047</x:v>
      </x:c>
      <x:c r="T2598" s="50" t="str">
        <x:v>EDINET_company_history</x:v>
      </x:c>
      <x:c r="U2598" s="50" t="str">
        <x:v>株式会社ハードオフコーポレーション</x:v>
      </x:c>
      <x:c r="V2598" s="54" t="n">
        <x:v>0.0818</x:v>
      </x:c>
      <x:c r="W2598" s="50" t="str">
        <x:v>堀内 康隆</x:v>
      </x:c>
      <x:c r="X2598" s="50" t="b">
        <x:f>AND(COUNT(L2598:O2598)=4,L2598&gt;='設定'!$B$6,M2598&gt;='設定'!$B$6,N2598&gt;='設定'!$B$6,O2598&gt;='設定'!$B$6)</x:f>
        <x:v>0</x:v>
      </x:c>
      <x:c r="Y2598" s="50" t="b">
        <x:f>AND(COUNT(G2598:K2598)=5,P2598&gt;='設定'!$B$7)</x:f>
        <x:v>0</x:v>
      </x:c>
      <x:c r="Z2598" s="50" t="b">
        <x:f>AND(ISNUMBER(R2598),R2598&gt;='設定'!$B$8)</x:f>
        <x:v>0</x:v>
      </x:c>
      <x:c r="AA2598" s="50" t="b">
        <x:f>AND(ISNUMBER(S2598),S2598&gt;=DATE(YEAR('設定'!$B$10)-'設定'!$B$9,MONTH('設定'!$B$10),DAY('設定'!$B$10)))</x:f>
        <x:v>0</x:v>
      </x:c>
      <x:c r="AB2598" s="55" t="b">
        <x:v>0</x:v>
      </x:c>
      <x:c r="AC2598" s="55" t="b">
        <x:v>0</x:v>
      </x:c>
      <x:c r="AD2598" s="50" t="n">
        <x:f>IF(X2598,1,0)+IF(Z2598,1,0)+IF(AA2598,1,0)+IF(AB2598,1,0)</x:f>
        <x:v>0</x:v>
      </x:c>
      <x:c r="AE2598" s="50" t="n">
        <x:f>IF(Y2598,1,0)+IF(Z2598,1,0)+IF(AA2598,1,0)+IF(AB2598,1,0)</x:f>
        <x:v>0</x:v>
      </x:c>
      <x:c r="AF2598" s="50" t="n">
        <x:f>IF(Y2598,1,0)+IF(Z2598,1,0)+IF(AA2598,1,0)+IF(AC2598,1,0)</x:f>
        <x:v>0</x:v>
      </x:c>
      <x:c r="AG2598" s="53" t="n">
        <x:v>44348</x:v>
      </x:c>
      <x:c r="AH2598" s="50" t="str">
        <x:v>S100WJSD</x:v>
      </x:c>
      <x:c r="AI2598" s="50" t="str">
        <x:v>NetSalesSummaryOfBusinessResults</x:v>
      </x:c>
      <x:c r="AJ2598" s="50" t="str">
        <x:v>OperatingIncome</x:v>
      </x:c>
      <x:c r="AK2598" s="53" t="n">
        <x:v>45808</x:v>
      </x:c>
      <x:c r="AL2598" s="50" t="str">
        <x:v>426/365/365/366/365</x:v>
      </x:c>
      <x:c r="AM2598" s="51" t="n">
        <x:v>17547000</x:v>
      </x:c>
      <x:c r="AN2598" s="51" t="n">
        <x:v>1849</x:v>
      </x:c>
      <x:c r="AO2598" s="51" t="n">
        <x:f>IFERROR(AM2598*AN2598,"")</x:f>
        <x:v>32444403000</x:v>
      </x:c>
      <x:c r="AP2598" s="56" t="n">
        <x:f>IFERROR(AO2598/(K2598*1000000),"")</x:f>
        <x:v>0.272173172266264</x:v>
      </x:c>
      <x:c r="AQ2598" s="57" t="n">
        <x:v>185465665</x:v>
      </x:c>
      <x:c r="AR2598" s="52" t="n">
        <x:v>0.3250923818505069</x:v>
      </x:c>
      <x:c r="AS2598" s="52" t="n">
        <x:v>-0.3353126923703813</x:v>
      </x:c>
      <x:c r="AT2598" s="55" t="b">
        <x:v>1</x:v>
      </x:c>
      <x:c r="AU2598" s="50"/>
      <x:c r="AV2598" s="58" t="n">
        <x:v>-0.09323664296445</x:v>
      </x:c>
      <x:c r="AW2598" s="50" t="n">
        <x:v>2562</x:v>
      </x:c>
      <x:c r="AX2598" s="50" t="str">
        <x:v>Transformation Moat</x:v>
      </x:c>
      <x:c r="AY2598" s="50" t="str">
        <x:v>目立つ機械的警告なし（定性確認は別途必要）</x:v>
      </x:c>
      <x:c r="AZ2598" s="59" t="str">
        <x:v>2025-08-15 17:04</x:v>
      </x:c>
      <x:c r="BA2598" s="53" t="n">
        <x:v>38047</x:v>
      </x:c>
      <x:c r="BB2598" s="50"/>
      <x:c r="BC2598" s="50"/>
      <x:c r="BD2598" s="50" t="str">
        <x:v>TOPIX Small 2</x:v>
      </x:c>
    </x:row>
    <x:row r="2599">
      <x:c r="A2599" s="50" t="n">
        <x:v>2598</x:v>
      </x:c>
      <x:c r="B2599" s="50" t="str">
        <x:v>7224</x:v>
      </x:c>
      <x:c r="C2599" s="50" t="str">
        <x:v>7224.T</x:v>
      </x:c>
      <x:c r="D2599" s="50" t="str">
        <x:v>ShinMaywa Industries,LTD.</x:v>
      </x:c>
      <x:c r="E2599" s="50" t="str">
        <x:v>Prime Market (Domestic)</x:v>
      </x:c>
      <x:c r="F2599" s="50" t="str">
        <x:v>Transportation Equipment</x:v>
      </x:c>
      <x:c r="G2599" s="51" t="n">
        <x:v>209226</x:v>
      </x:c>
      <x:c r="H2599" s="51" t="n">
        <x:v>216823</x:v>
      </x:c>
      <x:c r="I2599" s="51" t="n">
        <x:v>225175</x:v>
      </x:c>
      <x:c r="J2599" s="51" t="n">
        <x:v>257060</x:v>
      </x:c>
      <x:c r="K2599" s="51" t="n">
        <x:v>266441</x:v>
      </x:c>
      <x:c r="L2599" s="52" t="n">
        <x:f>IFERROR(H2599/G2599-1,"")</x:f>
        <x:v>0.036310018831311686</x:v>
      </x:c>
      <x:c r="M2599" s="52" t="n">
        <x:f>IFERROR(I2599/H2599-1,"")</x:f>
        <x:v>0.03851989871923189</x:v>
      </x:c>
      <x:c r="N2599" s="52" t="n">
        <x:f>IFERROR(J2599/I2599-1,"")</x:f>
        <x:v>0.141600977017875</x:v>
      </x:c>
      <x:c r="O2599" s="52" t="n">
        <x:f>IFERROR(K2599/J2599-1,"")</x:f>
        <x:v>0.036493425659379186</x:v>
      </x:c>
      <x:c r="P2599" s="52" t="n">
        <x:f>IFERROR((K2599/G2599)^(1/4)-1,"")</x:f>
        <x:v>0.062297967838444324</x:v>
      </x:c>
      <x:c r="Q2599" s="51" t="n">
        <x:v>13970</x:v>
      </x:c>
      <x:c r="R2599" s="52" t="n">
        <x:f>IFERROR(Q2599/K2599,"")</x:f>
        <x:v>0.05243187047038556</x:v>
      </x:c>
      <x:c r="S2599" s="53" t="n">
        <x:v>20821</x:v>
      </x:c>
      <x:c r="T2599" s="50" t="str">
        <x:v>EDINET_company_history</x:v>
      </x:c>
      <x:c r="U2599" s="50" t="str">
        <x:v>日本マスタートラスト信託銀行株式会社（信託口）</x:v>
      </x:c>
      <x:c r="V2599" s="54" t="n">
        <x:v>0.1245</x:v>
      </x:c>
      <x:c r="W2599" s="50" t="str">
        <x:v>五 十 川 龍 之</x:v>
      </x:c>
      <x:c r="X2599" s="50" t="b">
        <x:f>AND(COUNT(L2599:O2599)=4,L2599&gt;='設定'!$B$6,M2599&gt;='設定'!$B$6,N2599&gt;='設定'!$B$6,O2599&gt;='設定'!$B$6)</x:f>
        <x:v>0</x:v>
      </x:c>
      <x:c r="Y2599" s="50" t="b">
        <x:f>AND(COUNT(G2599:K2599)=5,P2599&gt;='設定'!$B$7)</x:f>
        <x:v>0</x:v>
      </x:c>
      <x:c r="Z2599" s="50" t="b">
        <x:f>AND(ISNUMBER(R2599),R2599&gt;='設定'!$B$8)</x:f>
        <x:v>0</x:v>
      </x:c>
      <x:c r="AA2599" s="50" t="b">
        <x:f>AND(ISNUMBER(S2599),S2599&gt;=DATE(YEAR('設定'!$B$10)-'設定'!$B$9,MONTH('設定'!$B$10),DAY('設定'!$B$10)))</x:f>
        <x:v>0</x:v>
      </x:c>
      <x:c r="AB2599" s="55" t="b">
        <x:v>0</x:v>
      </x:c>
      <x:c r="AC2599" s="55" t="b">
        <x:v>0</x:v>
      </x:c>
      <x:c r="AD2599" s="50" t="n">
        <x:f>IF(X2599,1,0)+IF(Z2599,1,0)+IF(AA2599,1,0)+IF(AB2599,1,0)</x:f>
        <x:v>0</x:v>
      </x:c>
      <x:c r="AE2599" s="50" t="n">
        <x:f>IF(Y2599,1,0)+IF(Z2599,1,0)+IF(AA2599,1,0)+IF(AB2599,1,0)</x:f>
        <x:v>0</x:v>
      </x:c>
      <x:c r="AF2599" s="50" t="n">
        <x:f>IF(Y2599,1,0)+IF(Z2599,1,0)+IF(AA2599,1,0)+IF(AC2599,1,0)</x:f>
        <x:v>0</x:v>
      </x:c>
      <x:c r="AG2599" s="53" t="n">
        <x:v>44348</x:v>
      </x:c>
      <x:c r="AH2599" s="50" t="str">
        <x:v>S100W0XQ</x:v>
      </x:c>
      <x:c r="AI2599" s="50" t="str">
        <x:v>NetSalesSummaryOfBusinessResults</x:v>
      </x:c>
      <x:c r="AJ2599" s="50" t="str">
        <x:v>OperatingIncome</x:v>
      </x:c>
      <x:c r="AK2599" s="53" t="n">
        <x:v>45747</x:v>
      </x:c>
      <x:c r="AL2599" s="50" t="str">
        <x:v>365/365/365/366/365</x:v>
      </x:c>
      <x:c r="AM2599" s="51" t="n">
        <x:v>66090800</x:v>
      </x:c>
      <x:c r="AN2599" s="51" t="n">
        <x:v>2181</x:v>
      </x:c>
      <x:c r="AO2599" s="51" t="n">
        <x:f>IFERROR(AM2599*AN2599,"")</x:f>
        <x:v>144144034800</x:v>
      </x:c>
      <x:c r="AP2599" s="56" t="n">
        <x:f>IFERROR(AO2599/(K2599*1000000),"")</x:f>
        <x:v>0.5409979500152003</x:v>
      </x:c>
      <x:c r="AQ2599" s="57" t="n">
        <x:v>661173931.6666666</x:v>
      </x:c>
      <x:c r="AR2599" s="52" t="n">
        <x:v>0.2851957350282299</x:v>
      </x:c>
      <x:c r="AS2599" s="52" t="n">
        <x:v>-0.2603278119336176</x:v>
      </x:c>
      <x:c r="AT2599" s="55" t="b">
        <x:v>1</x:v>
      </x:c>
      <x:c r="AU2599" s="50"/>
      <x:c r="AV2599" s="58" t="n">
        <x:v>0.1960031094151208</x:v>
      </x:c>
      <x:c r="AW2599" s="50" t="n">
        <x:v>724</x:v>
      </x:c>
      <x:c r="AX2599" s="50" t="str">
        <x:v>Core Moat</x:v>
      </x:c>
      <x:c r="AY2599" s="50" t="str">
        <x:v>目立つ機械的警告なし（定性確認は別途必要）</x:v>
      </x:c>
      <x:c r="AZ2599" s="59" t="str">
        <x:v>2025-06-24 16:02</x:v>
      </x:c>
      <x:c r="BA2599" s="53" t="n">
        <x:v>20821</x:v>
      </x:c>
      <x:c r="BB2599" s="50"/>
      <x:c r="BC2599" s="50"/>
      <x:c r="BD2599" s="50" t="str">
        <x:v>TOPIX Small 1</x:v>
      </x:c>
    </x:row>
    <x:row r="2600">
      <x:c r="A2600" s="50" t="n">
        <x:v>2599</x:v>
      </x:c>
      <x:c r="B2600" s="50" t="str">
        <x:v>6644</x:v>
      </x:c>
      <x:c r="C2600" s="50" t="str">
        <x:v>6644.T</x:v>
      </x:c>
      <x:c r="D2600" s="50" t="str">
        <x:v>Osaki Electric Co.,Ltd.</x:v>
      </x:c>
      <x:c r="E2600" s="50" t="str">
        <x:v>Prime Market (Domestic)</x:v>
      </x:c>
      <x:c r="F2600" s="50" t="str">
        <x:v>Electric Appliances</x:v>
      </x:c>
      <x:c r="G2600" s="51" t="n">
        <x:v>76255</x:v>
      </x:c>
      <x:c r="H2600" s="51" t="n">
        <x:v>76184</x:v>
      </x:c>
      <x:c r="I2600" s="51" t="n">
        <x:v>89253</x:v>
      </x:c>
      <x:c r="J2600" s="51" t="n">
        <x:v>95147</x:v>
      </x:c>
      <x:c r="K2600" s="51" t="n">
        <x:v>97102</x:v>
      </x:c>
      <x:c r="L2600" s="52" t="n">
        <x:f>IFERROR(H2600/G2600-1,"")</x:f>
        <x:v>-0.0009310864861320489</x:v>
      </x:c>
      <x:c r="M2600" s="52" t="n">
        <x:f>IFERROR(I2600/H2600-1,"")</x:f>
        <x:v>0.1715452063425391</x:v>
      </x:c>
      <x:c r="N2600" s="52" t="n">
        <x:f>IFERROR(J2600/I2600-1,"")</x:f>
        <x:v>0.06603699595531798</x:v>
      </x:c>
      <x:c r="O2600" s="52" t="n">
        <x:f>IFERROR(K2600/J2600-1,"")</x:f>
        <x:v>0.02054715335218127</x:v>
      </x:c>
      <x:c r="P2600" s="52" t="n">
        <x:f>IFERROR((K2600/G2600)^(1/4)-1,"")</x:f>
        <x:v>0.0622823420873273</x:v>
      </x:c>
      <x:c r="Q2600" s="51" t="n">
        <x:v>5701</x:v>
      </x:c>
      <x:c r="R2600" s="52" t="n">
        <x:f>IFERROR(Q2600/K2600,"")</x:f>
        <x:v>0.05871145805441701</x:v>
      </x:c>
      <x:c r="S2600" s="53" t="n">
        <x:v>22647</x:v>
      </x:c>
      <x:c r="T2600" s="50" t="str">
        <x:v>EDINET_company_history</x:v>
      </x:c>
      <x:c r="U2600" s="50" t="str">
        <x:v>日本マスタートラスト信託銀行株式会社（信託口）</x:v>
      </x:c>
      <x:c r="V2600" s="54" t="n">
        <x:v>0.1375</x:v>
      </x:c>
      <x:c r="W2600" s="50" t="str">
        <x:v>渡 辺 佳 英 / 渡 辺 光 康 / 川 端 晴 幸</x:v>
      </x:c>
      <x:c r="X2600" s="50" t="b">
        <x:f>AND(COUNT(L2600:O2600)=4,L2600&gt;='設定'!$B$6,M2600&gt;='設定'!$B$6,N2600&gt;='設定'!$B$6,O2600&gt;='設定'!$B$6)</x:f>
        <x:v>0</x:v>
      </x:c>
      <x:c r="Y2600" s="50" t="b">
        <x:f>AND(COUNT(G2600:K2600)=5,P2600&gt;='設定'!$B$7)</x:f>
        <x:v>0</x:v>
      </x:c>
      <x:c r="Z2600" s="50" t="b">
        <x:f>AND(ISNUMBER(R2600),R2600&gt;='設定'!$B$8)</x:f>
        <x:v>0</x:v>
      </x:c>
      <x:c r="AA2600" s="50" t="b">
        <x:f>AND(ISNUMBER(S2600),S2600&gt;=DATE(YEAR('設定'!$B$10)-'設定'!$B$9,MONTH('設定'!$B$10),DAY('設定'!$B$10)))</x:f>
        <x:v>0</x:v>
      </x:c>
      <x:c r="AB2600" s="55" t="b">
        <x:v>0</x:v>
      </x:c>
      <x:c r="AC2600" s="55" t="b">
        <x:v>0</x:v>
      </x:c>
      <x:c r="AD2600" s="50" t="n">
        <x:f>IF(X2600,1,0)+IF(Z2600,1,0)+IF(AA2600,1,0)+IF(AB2600,1,0)</x:f>
        <x:v>0</x:v>
      </x:c>
      <x:c r="AE2600" s="50" t="n">
        <x:f>IF(Y2600,1,0)+IF(Z2600,1,0)+IF(AA2600,1,0)+IF(AB2600,1,0)</x:f>
        <x:v>0</x:v>
      </x:c>
      <x:c r="AF2600" s="50" t="n">
        <x:f>IF(Y2600,1,0)+IF(Z2600,1,0)+IF(AA2600,1,0)+IF(AC2600,1,0)</x:f>
        <x:v>0</x:v>
      </x:c>
      <x:c r="AG2600" s="53" t="n">
        <x:v>44348</x:v>
      </x:c>
      <x:c r="AH2600" s="50" t="str">
        <x:v>S100W1AX</x:v>
      </x:c>
      <x:c r="AI2600" s="50" t="str">
        <x:v>NetSalesSummaryOfBusinessResults</x:v>
      </x:c>
      <x:c r="AJ2600" s="50" t="str">
        <x:v>OperatingIncome</x:v>
      </x:c>
      <x:c r="AK2600" s="53" t="n">
        <x:v>45747</x:v>
      </x:c>
      <x:c r="AL2600" s="50" t="str">
        <x:v>365/365/365/366/365</x:v>
      </x:c>
      <x:c r="AM2600" s="51" t="n">
        <x:v>45391580</x:v>
      </x:c>
      <x:c r="AN2600" s="51" t="n">
        <x:v>1593</x:v>
      </x:c>
      <x:c r="AO2600" s="51" t="n">
        <x:f>IFERROR(AM2600*AN2600,"")</x:f>
        <x:v>72308786940</x:v>
      </x:c>
      <x:c r="AP2600" s="56" t="n">
        <x:f>IFERROR(AO2600/(K2600*1000000),"")</x:f>
        <x:v>0.7446683584272209</x:v>
      </x:c>
      <x:c r="AQ2600" s="57" t="n">
        <x:v>601225355</x:v>
      </x:c>
      <x:c r="AR2600" s="52" t="n">
        <x:v>0.3262208947220252</x:v>
      </x:c>
      <x:c r="AS2600" s="52" t="n">
        <x:v>-0.3146947557040989</x:v>
      </x:c>
      <x:c r="AT2600" s="55" t="b">
        <x:v>1</x:v>
      </x:c>
      <x:c r="AU2600" s="50"/>
      <x:c r="AV2600" s="58" t="n">
        <x:v>0.4746921102723188</x:v>
      </x:c>
      <x:c r="AW2600" s="50" t="n">
        <x:v>108</x:v>
      </x:c>
      <x:c r="AX2600" s="50" t="str">
        <x:v>Future Moat</x:v>
      </x:c>
      <x:c r="AY2600" s="50" t="str">
        <x:v>目立つ機械的警告なし（定性確認は別途必要）</x:v>
      </x:c>
      <x:c r="AZ2600" s="59" t="str">
        <x:v>2025-06-26 15:37</x:v>
      </x:c>
      <x:c r="BA2600" s="53" t="n">
        <x:v>22647</x:v>
      </x:c>
      <x:c r="BB2600" s="50"/>
      <x:c r="BC2600" s="50"/>
      <x:c r="BD2600" s="50" t="str">
        <x:v>TOPIX Small 2</x:v>
      </x:c>
    </x:row>
    <x:row r="2601">
      <x:c r="A2601" s="50" t="n">
        <x:v>2600</x:v>
      </x:c>
      <x:c r="B2601" s="50" t="str">
        <x:v>6999</x:v>
      </x:c>
      <x:c r="C2601" s="50" t="str">
        <x:v>6999.T</x:v>
      </x:c>
      <x:c r="D2601" s="50" t="str">
        <x:v>KOA CORPORATION</x:v>
      </x:c>
      <x:c r="E2601" s="50" t="str">
        <x:v>Prime Market (Domestic)</x:v>
      </x:c>
      <x:c r="F2601" s="50" t="str">
        <x:v>Electric Appliances</x:v>
      </x:c>
      <x:c r="G2601" s="51" t="n">
        <x:v>50378</x:v>
      </x:c>
      <x:c r="H2601" s="51" t="n">
        <x:v>64955</x:v>
      </x:c>
      <x:c r="I2601" s="51" t="n">
        <x:v>75072</x:v>
      </x:c>
      <x:c r="J2601" s="51" t="n">
        <x:v>64835</x:v>
      </x:c>
      <x:c r="K2601" s="51" t="n">
        <x:v>64120</x:v>
      </x:c>
      <x:c r="L2601" s="52" t="n">
        <x:f>IFERROR(H2601/G2601-1,"")</x:f>
        <x:v>0.2893524951367661</x:v>
      </x:c>
      <x:c r="M2601" s="52" t="n">
        <x:f>IFERROR(I2601/H2601-1,"")</x:f>
        <x:v>0.15575398352705716</x:v>
      </x:c>
      <x:c r="N2601" s="52" t="n">
        <x:f>IFERROR(J2601/I2601-1,"")</x:f>
        <x:v>-0.1363624254049446</x:v>
      </x:c>
      <x:c r="O2601" s="52" t="n">
        <x:f>IFERROR(K2601/J2601-1,"")</x:f>
        <x:v>-0.011027994138968156</x:v>
      </x:c>
      <x:c r="P2601" s="52" t="n">
        <x:f>IFERROR((K2601/G2601)^(1/4)-1,"")</x:f>
        <x:v>0.062155611555835266</x:v>
      </x:c>
      <x:c r="Q2601" s="51" t="n">
        <x:v>1176</x:v>
      </x:c>
      <x:c r="R2601" s="52" t="n">
        <x:f>IFERROR(Q2601/K2601,"")</x:f>
        <x:v>0.01834061135371179</x:v>
      </x:c>
      <x:c r="S2601" s="53" t="n">
        <x:v>22616</x:v>
      </x:c>
      <x:c r="T2601" s="50" t="str">
        <x:v>EDINET_company_history</x:v>
      </x:c>
      <x:c r="U2601" s="50" t="str">
        <x:v>日本マスタートラスト信託銀行㈱(信託口)</x:v>
      </x:c>
      <x:c r="V2601" s="54" t="n">
        <x:v>0.142</x:v>
      </x:c>
      <x:c r="W2601" s="50" t="str">
        <x:v>向山 浩正 / 百瀬 克彦</x:v>
      </x:c>
      <x:c r="X2601" s="50" t="b">
        <x:f>AND(COUNT(L2601:O2601)=4,L2601&gt;='設定'!$B$6,M2601&gt;='設定'!$B$6,N2601&gt;='設定'!$B$6,O2601&gt;='設定'!$B$6)</x:f>
        <x:v>0</x:v>
      </x:c>
      <x:c r="Y2601" s="50" t="b">
        <x:f>AND(COUNT(G2601:K2601)=5,P2601&gt;='設定'!$B$7)</x:f>
        <x:v>0</x:v>
      </x:c>
      <x:c r="Z2601" s="50" t="b">
        <x:f>AND(ISNUMBER(R2601),R2601&gt;='設定'!$B$8)</x:f>
        <x:v>0</x:v>
      </x:c>
      <x:c r="AA2601" s="50" t="b">
        <x:f>AND(ISNUMBER(S2601),S2601&gt;=DATE(YEAR('設定'!$B$10)-'設定'!$B$9,MONTH('設定'!$B$10),DAY('設定'!$B$10)))</x:f>
        <x:v>0</x:v>
      </x:c>
      <x:c r="AB2601" s="55" t="b">
        <x:v>0</x:v>
      </x:c>
      <x:c r="AC2601" s="55" t="b">
        <x:v>0</x:v>
      </x:c>
      <x:c r="AD2601" s="50" t="n">
        <x:f>IF(X2601,1,0)+IF(Z2601,1,0)+IF(AA2601,1,0)+IF(AB2601,1,0)</x:f>
        <x:v>0</x:v>
      </x:c>
      <x:c r="AE2601" s="50" t="n">
        <x:f>IF(Y2601,1,0)+IF(Z2601,1,0)+IF(AA2601,1,0)+IF(AB2601,1,0)</x:f>
        <x:v>0</x:v>
      </x:c>
      <x:c r="AF2601" s="50" t="n">
        <x:f>IF(Y2601,1,0)+IF(Z2601,1,0)+IF(AA2601,1,0)+IF(AC2601,1,0)</x:f>
        <x:v>0</x:v>
      </x:c>
      <x:c r="AG2601" s="53" t="n">
        <x:v>44348</x:v>
      </x:c>
      <x:c r="AH2601" s="50" t="str">
        <x:v>S100VZ9V</x:v>
      </x:c>
      <x:c r="AI2601" s="50" t="str">
        <x:v>NetSalesSummaryOfBusinessResults</x:v>
      </x:c>
      <x:c r="AJ2601" s="50" t="str">
        <x:v>OperatingIncome</x:v>
      </x:c>
      <x:c r="AK2601" s="53" t="n">
        <x:v>45747</x:v>
      </x:c>
      <x:c r="AL2601" s="50" t="str">
        <x:v>365/365/365/366/365</x:v>
      </x:c>
      <x:c r="AM2601" s="51" t="n">
        <x:v>37118024</x:v>
      </x:c>
      <x:c r="AN2601" s="51" t="n">
        <x:v>2922</x:v>
      </x:c>
      <x:c r="AO2601" s="51" t="n">
        <x:f>IFERROR(AM2601*AN2601,"")</x:f>
        <x:v>108458866128</x:v>
      </x:c>
      <x:c r="AP2601" s="56" t="n">
        <x:f>IFERROR(AO2601/(K2601*1000000),"")</x:f>
        <x:v>1.6914982240798502</x:v>
      </x:c>
      <x:c r="AQ2601" s="57" t="n">
        <x:v>1162023816.6666667</x:v>
      </x:c>
      <x:c r="AR2601" s="52" t="n">
        <x:v>0.4050250798126767</x:v>
      </x:c>
      <x:c r="AS2601" s="52" t="n">
        <x:v>-0.6770282936702141</x:v>
      </x:c>
      <x:c r="AT2601" s="55" t="b">
        <x:v>1</x:v>
      </x:c>
      <x:c r="AU2601" s="50"/>
      <x:c r="AV2601" s="58" t="n">
        <x:v>0.4023652156519554</x:v>
      </x:c>
      <x:c r="AW2601" s="50" t="n">
        <x:v>191</x:v>
      </x:c>
      <x:c r="AX2601" s="50" t="str">
        <x:v>Future Moat</x:v>
      </x:c>
      <x:c r="AY2601" s="50" t="str">
        <x:v>ローカル5年最大下落率-60%以下</x:v>
      </x:c>
      <x:c r="AZ2601" s="59" t="str">
        <x:v>2025-06-20 10:00</x:v>
      </x:c>
      <x:c r="BA2601" s="53" t="n">
        <x:v>22616</x:v>
      </x:c>
      <x:c r="BB2601" s="50"/>
      <x:c r="BC2601" s="50"/>
      <x:c r="BD2601" s="50" t="str">
        <x:v>TOPIX Small 1</x:v>
      </x:c>
    </x:row>
    <x:row r="2602">
      <x:c r="A2602" s="50" t="n">
        <x:v>2601</x:v>
      </x:c>
      <x:c r="B2602" s="50" t="str">
        <x:v>7981</x:v>
      </x:c>
      <x:c r="C2602" s="50" t="str">
        <x:v>7981.T</x:v>
      </x:c>
      <x:c r="D2602" s="50" t="str">
        <x:v>TAKARA STANDARD CO.,LTD.</x:v>
      </x:c>
      <x:c r="E2602" s="50" t="str">
        <x:v>Prime Market (Domestic)</x:v>
      </x:c>
      <x:c r="F2602" s="50" t="str">
        <x:v>Other Products</x:v>
      </x:c>
      <x:c r="G2602" s="51" t="n">
        <x:v>191229</x:v>
      </x:c>
      <x:c r="H2602" s="51" t="n">
        <x:v>211587</x:v>
      </x:c>
      <x:c r="I2602" s="51" t="n">
        <x:v>227423</x:v>
      </x:c>
      <x:c r="J2602" s="51" t="n">
        <x:v>234738</x:v>
      </x:c>
      <x:c r="K2602" s="51" t="n">
        <x:v>243380</x:v>
      </x:c>
      <x:c r="L2602" s="52" t="n">
        <x:f>IFERROR(H2602/G2602-1,"")</x:f>
        <x:v>0.1064587484115902</x:v>
      </x:c>
      <x:c r="M2602" s="52" t="n">
        <x:f>IFERROR(I2602/H2602-1,"")</x:f>
        <x:v>0.07484391763199061</x:v>
      </x:c>
      <x:c r="N2602" s="52" t="n">
        <x:f>IFERROR(J2602/I2602-1,"")</x:f>
        <x:v>0.03216473267875286</x:v>
      </x:c>
      <x:c r="O2602" s="52" t="n">
        <x:f>IFERROR(K2602/J2602-1,"")</x:f>
        <x:v>0.03681551346607703</x:v>
      </x:c>
      <x:c r="P2602" s="52" t="n">
        <x:f>IFERROR((K2602/G2602)^(1/4)-1,"")</x:f>
        <x:v>0.062142491161749636</x:v>
      </x:c>
      <x:c r="Q2602" s="51" t="n">
        <x:v>15635</x:v>
      </x:c>
      <x:c r="R2602" s="52" t="n">
        <x:f>IFERROR(Q2602/K2602,"")</x:f>
        <x:v>0.06424110444572274</x:v>
      </x:c>
      <x:c r="S2602" s="53" t="n">
        <x:v>26877</x:v>
      </x:c>
      <x:c r="T2602" s="50" t="str">
        <x:v>EDINET_company_history</x:v>
      </x:c>
      <x:c r="U2602" s="50" t="str">
        <x:v>日本マスタートラスト信託銀行㈱（信託口）</x:v>
      </x:c>
      <x:c r="V2602" s="54" t="n">
        <x:v>0.1024</x:v>
      </x:c>
      <x:c r="W2602" s="50" t="str">
        <x:v>渡 辺 岳 夫 / 小 森 大 / 井 東 洋 司</x:v>
      </x:c>
      <x:c r="X2602" s="50" t="b">
        <x:f>AND(COUNT(L2602:O2602)=4,L2602&gt;='設定'!$B$6,M2602&gt;='設定'!$B$6,N2602&gt;='設定'!$B$6,O2602&gt;='設定'!$B$6)</x:f>
        <x:v>0</x:v>
      </x:c>
      <x:c r="Y2602" s="50" t="b">
        <x:f>AND(COUNT(G2602:K2602)=5,P2602&gt;='設定'!$B$7)</x:f>
        <x:v>0</x:v>
      </x:c>
      <x:c r="Z2602" s="50" t="b">
        <x:f>AND(ISNUMBER(R2602),R2602&gt;='設定'!$B$8)</x:f>
        <x:v>0</x:v>
      </x:c>
      <x:c r="AA2602" s="50" t="b">
        <x:f>AND(ISNUMBER(S2602),S2602&gt;=DATE(YEAR('設定'!$B$10)-'設定'!$B$9,MONTH('設定'!$B$10),DAY('設定'!$B$10)))</x:f>
        <x:v>0</x:v>
      </x:c>
      <x:c r="AB2602" s="55" t="b">
        <x:v>0</x:v>
      </x:c>
      <x:c r="AC2602" s="55" t="b">
        <x:v>0</x:v>
      </x:c>
      <x:c r="AD2602" s="50" t="n">
        <x:f>IF(X2602,1,0)+IF(Z2602,1,0)+IF(AA2602,1,0)+IF(AB2602,1,0)</x:f>
        <x:v>0</x:v>
      </x:c>
      <x:c r="AE2602" s="50" t="n">
        <x:f>IF(Y2602,1,0)+IF(Z2602,1,0)+IF(AA2602,1,0)+IF(AB2602,1,0)</x:f>
        <x:v>0</x:v>
      </x:c>
      <x:c r="AF2602" s="50" t="n">
        <x:f>IF(Y2602,1,0)+IF(Z2602,1,0)+IF(AA2602,1,0)+IF(AC2602,1,0)</x:f>
        <x:v>0</x:v>
      </x:c>
      <x:c r="AG2602" s="53" t="n">
        <x:v>44348</x:v>
      </x:c>
      <x:c r="AH2602" s="50" t="str">
        <x:v>S100W088</x:v>
      </x:c>
      <x:c r="AI2602" s="50" t="str">
        <x:v>NetSalesSummaryOfBusinessResults</x:v>
      </x:c>
      <x:c r="AJ2602" s="50" t="str">
        <x:v>OperatingIncome</x:v>
      </x:c>
      <x:c r="AK2602" s="53" t="n">
        <x:v>45747</x:v>
      </x:c>
      <x:c r="AL2602" s="50" t="str">
        <x:v>365/365/365/366/365</x:v>
      </x:c>
      <x:c r="AM2602" s="51" t="n">
        <x:v>67242694</x:v>
      </x:c>
      <x:c r="AN2602" s="51" t="n">
        <x:v>2968</x:v>
      </x:c>
      <x:c r="AO2602" s="51" t="n">
        <x:f>IFERROR(AM2602*AN2602,"")</x:f>
        <x:v>199576315792</x:v>
      </x:c>
      <x:c r="AP2602" s="56" t="n">
        <x:f>IFERROR(AO2602/(K2602*1000000),"")</x:f>
        <x:v>0.82001937625113</x:v>
      </x:c>
      <x:c r="AQ2602" s="57" t="n">
        <x:v>426282983.3333333</x:v>
      </x:c>
      <x:c r="AR2602" s="52" t="n">
        <x:v>0.2569134158498633</x:v>
      </x:c>
      <x:c r="AS2602" s="52" t="n">
        <x:v>-0.2799999726917814</x:v>
      </x:c>
      <x:c r="AT2602" s="55" t="b">
        <x:v>1</x:v>
      </x:c>
      <x:c r="AU2602" s="50"/>
      <x:c r="AV2602" s="58" t="n">
        <x:v>0.0016091039808086</x:v>
      </x:c>
      <x:c r="AW2602" s="50" t="n">
        <x:v>1856</x:v>
      </x:c>
      <x:c r="AX2602" s="50" t="str">
        <x:v>Core Moat</x:v>
      </x:c>
      <x:c r="AY2602" s="50" t="str">
        <x:v>目立つ機械的警告なし（定性確認は別途必要）</x:v>
      </x:c>
      <x:c r="AZ2602" s="59" t="str">
        <x:v>2025-06-23 13:04</x:v>
      </x:c>
      <x:c r="BA2602" s="53" t="n">
        <x:v>26877</x:v>
      </x:c>
      <x:c r="BB2602" s="50"/>
      <x:c r="BC2602" s="50"/>
      <x:c r="BD2602" s="50" t="str">
        <x:v>TOPIX Small 1</x:v>
      </x:c>
    </x:row>
    <x:row r="2603">
      <x:c r="A2603" s="50" t="n">
        <x:v>2602</x:v>
      </x:c>
      <x:c r="B2603" s="50" t="str">
        <x:v>5703</x:v>
      </x:c>
      <x:c r="C2603" s="50" t="str">
        <x:v>5703.T</x:v>
      </x:c>
      <x:c r="D2603" s="50" t="str">
        <x:v>Nippon Light Metal Holdings Company,Ltd.</x:v>
      </x:c>
      <x:c r="E2603" s="50" t="str">
        <x:v>Prime Market (Domestic)</x:v>
      </x:c>
      <x:c r="F2603" s="50" t="str">
        <x:v>Nonferrous Metals</x:v>
      </x:c>
      <x:c r="G2603" s="51" t="n">
        <x:v>432568</x:v>
      </x:c>
      <x:c r="H2603" s="51" t="n">
        <x:v>486579</x:v>
      </x:c>
      <x:c r="I2603" s="51" t="n">
        <x:v>516954</x:v>
      </x:c>
      <x:c r="J2603" s="51" t="n">
        <x:v>523715</x:v>
      </x:c>
      <x:c r="K2603" s="51" t="n">
        <x:v>550180</x:v>
      </x:c>
      <x:c r="L2603" s="52" t="n">
        <x:f>IFERROR(H2603/G2603-1,"")</x:f>
        <x:v>0.1248612934844926</x:v>
      </x:c>
      <x:c r="M2603" s="52" t="n">
        <x:f>IFERROR(I2603/H2603-1,"")</x:f>
        <x:v>0.062425628726270554</x:v>
      </x:c>
      <x:c r="N2603" s="52" t="n">
        <x:f>IFERROR(J2603/I2603-1,"")</x:f>
        <x:v>0.013078533099656786</x:v>
      </x:c>
      <x:c r="O2603" s="52" t="n">
        <x:f>IFERROR(K2603/J2603-1,"")</x:f>
        <x:v>0.05053320985650589</x:v>
      </x:c>
      <x:c r="P2603" s="52" t="n">
        <x:f>IFERROR((K2603/G2603)^(1/4)-1,"")</x:f>
        <x:v>0.0619708662047338</x:v>
      </x:c>
      <x:c r="Q2603" s="51" t="n">
        <x:v>21744</x:v>
      </x:c>
      <x:c r="R2603" s="52" t="n">
        <x:f>IFERROR(Q2603/K2603,"")</x:f>
        <x:v>0.03952161110909157</x:v>
      </x:c>
      <x:c r="S2603" s="53" t="n">
        <x:v>18019</x:v>
      </x:c>
      <x:c r="T2603" s="50" t="str">
        <x:v>EDINET_company_history</x:v>
      </x:c>
      <x:c r="U2603" s="50" t="str">
        <x:v>日本マスタートラスト信託銀行㈱（信託口）</x:v>
      </x:c>
      <x:c r="V2603" s="54" t="n">
        <x:v>0.1476</x:v>
      </x:c>
      <x:c r="W2603" s="50" t="str">
        <x:v>岡本 一郎 / 岡本 泰憲 / 朝来野 修一 / 松平 弘之</x:v>
      </x:c>
      <x:c r="X2603" s="50" t="b">
        <x:f>AND(COUNT(L2603:O2603)=4,L2603&gt;='設定'!$B$6,M2603&gt;='設定'!$B$6,N2603&gt;='設定'!$B$6,O2603&gt;='設定'!$B$6)</x:f>
        <x:v>0</x:v>
      </x:c>
      <x:c r="Y2603" s="50" t="b">
        <x:f>AND(COUNT(G2603:K2603)=5,P2603&gt;='設定'!$B$7)</x:f>
        <x:v>0</x:v>
      </x:c>
      <x:c r="Z2603" s="50" t="b">
        <x:f>AND(ISNUMBER(R2603),R2603&gt;='設定'!$B$8)</x:f>
        <x:v>0</x:v>
      </x:c>
      <x:c r="AA2603" s="50" t="b">
        <x:f>AND(ISNUMBER(S2603),S2603&gt;=DATE(YEAR('設定'!$B$10)-'設定'!$B$9,MONTH('設定'!$B$10),DAY('設定'!$B$10)))</x:f>
        <x:v>0</x:v>
      </x:c>
      <x:c r="AB2603" s="55" t="b">
        <x:v>0</x:v>
      </x:c>
      <x:c r="AC2603" s="55" t="b">
        <x:v>0</x:v>
      </x:c>
      <x:c r="AD2603" s="50" t="n">
        <x:f>IF(X2603,1,0)+IF(Z2603,1,0)+IF(AA2603,1,0)+IF(AB2603,1,0)</x:f>
        <x:v>0</x:v>
      </x:c>
      <x:c r="AE2603" s="50" t="n">
        <x:f>IF(Y2603,1,0)+IF(Z2603,1,0)+IF(AA2603,1,0)+IF(AB2603,1,0)</x:f>
        <x:v>0</x:v>
      </x:c>
      <x:c r="AF2603" s="50" t="n">
        <x:f>IF(Y2603,1,0)+IF(Z2603,1,0)+IF(AA2603,1,0)+IF(AC2603,1,0)</x:f>
        <x:v>0</x:v>
      </x:c>
      <x:c r="AG2603" s="53" t="n">
        <x:v>44348</x:v>
      </x:c>
      <x:c r="AH2603" s="50" t="str">
        <x:v>S100W19M</x:v>
      </x:c>
      <x:c r="AI2603" s="50" t="str">
        <x:v>NetSalesSummaryOfBusinessResults</x:v>
      </x:c>
      <x:c r="AJ2603" s="50" t="str">
        <x:v>OperatingIncome</x:v>
      </x:c>
      <x:c r="AK2603" s="53" t="n">
        <x:v>45747</x:v>
      </x:c>
      <x:c r="AL2603" s="50" t="str">
        <x:v>365/365/365/366/365</x:v>
      </x:c>
      <x:c r="AM2603" s="51" t="n">
        <x:v>61938750</x:v>
      </x:c>
      <x:c r="AN2603" s="51" t="n">
        <x:v>3130</x:v>
      </x:c>
      <x:c r="AO2603" s="51" t="n">
        <x:f>IFERROR(AM2603*AN2603,"")</x:f>
        <x:v>193868287500</x:v>
      </x:c>
      <x:c r="AP2603" s="56" t="n">
        <x:f>IFERROR(AO2603/(K2603*1000000),"")</x:f>
        <x:v>0.35237247355410956</x:v>
      </x:c>
      <x:c r="AQ2603" s="57" t="n">
        <x:v>874260236.6666666</x:v>
      </x:c>
      <x:c r="AR2603" s="52" t="n">
        <x:v>0.2601305746722622</x:v>
      </x:c>
      <x:c r="AS2603" s="52" t="n">
        <x:v>-0.3337319492549201</x:v>
      </x:c>
      <x:c r="AT2603" s="55" t="b">
        <x:v>1</x:v>
      </x:c>
      <x:c r="AU2603" s="50"/>
      <x:c r="AV2603" s="58" t="n">
        <x:v>0.2639146399782626</x:v>
      </x:c>
      <x:c r="AW2603" s="50" t="n">
        <x:v>511</x:v>
      </x:c>
      <x:c r="AX2603" s="50" t="str">
        <x:v>Future Moat</x:v>
      </x:c>
      <x:c r="AY2603" s="50" t="str">
        <x:v>目立つ機械的警告なし（定性確認は別途必要）</x:v>
      </x:c>
      <x:c r="AZ2603" s="59" t="str">
        <x:v>2025-06-23 11:30</x:v>
      </x:c>
      <x:c r="BA2603" s="53" t="n">
        <x:v>18019</x:v>
      </x:c>
      <x:c r="BB2603" s="50"/>
      <x:c r="BC2603" s="50"/>
      <x:c r="BD2603" s="50" t="str">
        <x:v>TOPIX Small 1</x:v>
      </x:c>
    </x:row>
    <x:row r="2604">
      <x:c r="A2604" s="50" t="n">
        <x:v>2603</x:v>
      </x:c>
      <x:c r="B2604" s="50" t="str">
        <x:v>7808</x:v>
      </x:c>
      <x:c r="C2604" s="50" t="str">
        <x:v>7808.T</x:v>
      </x:c>
      <x:c r="D2604" s="50" t="str">
        <x:v>C.S. LUMBER CO.,INC</x:v>
      </x:c>
      <x:c r="E2604" s="50" t="str">
        <x:v>Standard Market(Domestic)</x:v>
      </x:c>
      <x:c r="F2604" s="50" t="str">
        <x:v>Other Products</x:v>
      </x:c>
      <x:c r="G2604" s="51" t="n">
        <x:v>16269.7</x:v>
      </x:c>
      <x:c r="H2604" s="51" t="n">
        <x:v>25126.225</x:v>
      </x:c>
      <x:c r="I2604" s="51" t="n">
        <x:v>24547.152</x:v>
      </x:c>
      <x:c r="J2604" s="51" t="n">
        <x:v>21132.906</x:v>
      </x:c>
      <x:c r="K2604" s="51" t="n">
        <x:v>20673.104</x:v>
      </x:c>
      <x:c r="L2604" s="52" t="n">
        <x:f>IFERROR(H2604/G2604-1,"")</x:f>
        <x:v>0.5443569949046385</x:v>
      </x:c>
      <x:c r="M2604" s="52" t="n">
        <x:f>IFERROR(I2604/H2604-1,"")</x:f>
        <x:v>-0.023046557929016442</x:v>
      </x:c>
      <x:c r="N2604" s="52" t="n">
        <x:f>IFERROR(J2604/I2604-1,"")</x:f>
        <x:v>-0.13908929231382927</x:v>
      </x:c>
      <x:c r="O2604" s="52" t="n">
        <x:f>IFERROR(K2604/J2604-1,"")</x:f>
        <x:v>-0.021757632386194325</x:v>
      </x:c>
      <x:c r="P2604" s="52" t="n">
        <x:f>IFERROR((K2604/G2604)^(1/4)-1,"")</x:f>
        <x:v>0.06171153579969779</x:v>
      </x:c>
      <x:c r="Q2604" s="51" t="n">
        <x:v>1774.656</x:v>
      </x:c>
      <x:c r="R2604" s="52" t="n">
        <x:f>IFERROR(Q2604/K2604,"")</x:f>
        <x:v>0.08584371268097911</x:v>
      </x:c>
      <x:c r="S2604" s="53" t="n">
        <x:v>43040</x:v>
      </x:c>
      <x:c r="T2604" s="50" t="str">
        <x:v>EDINET_company_history</x:v>
      </x:c>
      <x:c r="U2604" s="50" t="str">
        <x:v>株式会社千代</x:v>
      </x:c>
      <x:c r="V2604" s="54" t="n">
        <x:v>0.3568</x:v>
      </x:c>
      <x:c r="W2604" s="50" t="str">
        <x:v>中井 千代助</x:v>
      </x:c>
      <x:c r="X2604" s="50" t="b">
        <x:f>AND(COUNT(L2604:O2604)=4,L2604&gt;='設定'!$B$6,M2604&gt;='設定'!$B$6,N2604&gt;='設定'!$B$6,O2604&gt;='設定'!$B$6)</x:f>
        <x:v>0</x:v>
      </x:c>
      <x:c r="Y2604" s="50" t="b">
        <x:f>AND(COUNT(G2604:K2604)=5,P2604&gt;='設定'!$B$7)</x:f>
        <x:v>0</x:v>
      </x:c>
      <x:c r="Z2604" s="50" t="b">
        <x:f>AND(ISNUMBER(R2604),R2604&gt;='設定'!$B$8)</x:f>
        <x:v>0</x:v>
      </x:c>
      <x:c r="AA2604" s="50" t="b">
        <x:f>AND(ISNUMBER(S2604),S2604&gt;=DATE(YEAR('設定'!$B$10)-'設定'!$B$9,MONTH('設定'!$B$10),DAY('設定'!$B$10)))</x:f>
        <x:v>0</x:v>
      </x:c>
      <x:c r="AB2604" s="55" t="b">
        <x:v>0</x:v>
      </x:c>
      <x:c r="AC2604" s="55" t="b">
        <x:v>0</x:v>
      </x:c>
      <x:c r="AD2604" s="50" t="n">
        <x:f>IF(X2604,1,0)+IF(Z2604,1,0)+IF(AA2604,1,0)+IF(AB2604,1,0)</x:f>
        <x:v>0</x:v>
      </x:c>
      <x:c r="AE2604" s="50" t="n">
        <x:f>IF(Y2604,1,0)+IF(Z2604,1,0)+IF(AA2604,1,0)+IF(AB2604,1,0)</x:f>
        <x:v>0</x:v>
      </x:c>
      <x:c r="AF2604" s="50" t="n">
        <x:f>IF(Y2604,1,0)+IF(Z2604,1,0)+IF(AA2604,1,0)+IF(AC2604,1,0)</x:f>
        <x:v>0</x:v>
      </x:c>
      <x:c r="AG2604" s="53" t="n">
        <x:v>44348</x:v>
      </x:c>
      <x:c r="AH2604" s="50" t="str">
        <x:v>S100WLYT</x:v>
      </x:c>
      <x:c r="AI2604" s="50" t="str">
        <x:v>NetSalesSummaryOfBusinessResults</x:v>
      </x:c>
      <x:c r="AJ2604" s="50" t="str">
        <x:v>OperatingIncome</x:v>
      </x:c>
      <x:c r="AK2604" s="53" t="n">
        <x:v>45808</x:v>
      </x:c>
      <x:c r="AL2604" s="50" t="str">
        <x:v>365/365/365/366/365</x:v>
      </x:c>
      <x:c r="AM2604" s="51" t="n">
        <x:v>1849800</x:v>
      </x:c>
      <x:c r="AN2604" s="51" t="n">
        <x:v>2631</x:v>
      </x:c>
      <x:c r="AO2604" s="51" t="n">
        <x:f>IFERROR(AM2604*AN2604,"")</x:f>
        <x:v>4866823800</x:v>
      </x:c>
      <x:c r="AP2604" s="56" t="n">
        <x:f>IFERROR(AO2604/(K2604*1000000),"")</x:f>
        <x:v>0.23541814523837348</x:v>
      </x:c>
      <x:c r="AQ2604" s="57" t="n">
        <x:v>4566968.333333333</x:v>
      </x:c>
      <x:c r="AR2604" s="52" t="n">
        <x:v>0.355839147248292</x:v>
      </x:c>
      <x:c r="AS2604" s="52" t="n">
        <x:v>-0.4476281615715065</x:v>
      </x:c>
      <x:c r="AT2604" s="55" t="b">
        <x:v>0</x:v>
      </x:c>
      <x:c r="AU2604" s="50" t="str">
        <x:v>low_liquidity</x:v>
      </x:c>
      <x:c r="AV2604" s="58" t="n">
        <x:v>-0.2002638109471589</x:v>
      </x:c>
      <x:c r="AW2604" s="50" t="n">
        <x:v>3030</x:v>
      </x:c>
      <x:c r="AX2604" s="50" t="str">
        <x:v>Core Moat</x:v>
      </x:c>
      <x:c r="AY2604" s="50" t="str">
        <x:v>既存適格性フィルター不通過: low_liquidity / 60日平均売買代金2,000万円未満</x:v>
      </x:c>
      <x:c r="AZ2604" s="59" t="str">
        <x:v>2025-08-29 09:05</x:v>
      </x:c>
      <x:c r="BA2604" s="53" t="n">
        <x:v>43040</x:v>
      </x:c>
      <x:c r="BB2604" s="50"/>
      <x:c r="BC2604" s="50"/>
      <x:c r="BD2604" s="50"/>
    </x:row>
    <x:row r="2605">
      <x:c r="A2605" s="50" t="n">
        <x:v>2604</x:v>
      </x:c>
      <x:c r="B2605" s="50" t="str">
        <x:v>7500</x:v>
      </x:c>
      <x:c r="C2605" s="50" t="str">
        <x:v>7500.T</x:v>
      </x:c>
      <x:c r="D2605" s="50" t="str">
        <x:v>NISHIKAWA KEISOKU Co.,Ltd.</x:v>
      </x:c>
      <x:c r="E2605" s="50" t="str">
        <x:v>Standard Market(Domestic)</x:v>
      </x:c>
      <x:c r="F2605" s="50" t="str">
        <x:v>Wholesale Trade</x:v>
      </x:c>
      <x:c r="G2605" s="51" t="n">
        <x:v>30472.586</x:v>
      </x:c>
      <x:c r="H2605" s="51" t="n">
        <x:v>29462.473</x:v>
      </x:c>
      <x:c r="I2605" s="51" t="n">
        <x:v>31923.099</x:v>
      </x:c>
      <x:c r="J2605" s="51" t="n">
        <x:v>36417.933</x:v>
      </x:c>
      <x:c r="K2605" s="51" t="n">
        <x:v>38719.27</x:v>
      </x:c>
      <x:c r="L2605" s="52" t="n">
        <x:f>IFERROR(H2605/G2605-1,"")</x:f>
        <x:v>-0.03314825331857285</x:v>
      </x:c>
      <x:c r="M2605" s="52" t="n">
        <x:f>IFERROR(I2605/H2605-1,"")</x:f>
        <x:v>0.0835172933378674</x:v>
      </x:c>
      <x:c r="N2605" s="52" t="n">
        <x:f>IFERROR(J2605/I2605-1,"")</x:f>
        <x:v>0.14080193154179677</x:v>
      </x:c>
      <x:c r="O2605" s="52" t="n">
        <x:f>IFERROR(K2605/J2605-1,"")</x:f>
        <x:v>0.06319241127715847</x:v>
      </x:c>
      <x:c r="P2605" s="52" t="n">
        <x:f>IFERROR((K2605/G2605)^(1/4)-1,"")</x:f>
        <x:v>0.06170646604201102</x:v>
      </x:c>
      <x:c r="Q2605" s="51" t="n">
        <x:v>3757.394</x:v>
      </x:c>
      <x:c r="R2605" s="52" t="n">
        <x:f>IFERROR(Q2605/K2605,"")</x:f>
        <x:v>0.09704196385933929</x:v>
      </x:c>
      <x:c r="S2605" s="53" t="n">
        <x:v>38322</x:v>
      </x:c>
      <x:c r="T2605" s="50" t="str">
        <x:v>EDINET_company_history</x:v>
      </x:c>
      <x:c r="U2605" s="50" t="str">
        <x:v>横河電機株式会社</x:v>
      </x:c>
      <x:c r="V2605" s="54" t="n">
        <x:v>0.1306</x:v>
      </x:c>
      <x:c r="W2605" s="50" t="str">
        <x:v>田 中 勝 彦 / 赤 塚 雅 賢</x:v>
      </x:c>
      <x:c r="X2605" s="50" t="b">
        <x:f>AND(COUNT(L2605:O2605)=4,L2605&gt;='設定'!$B$6,M2605&gt;='設定'!$B$6,N2605&gt;='設定'!$B$6,O2605&gt;='設定'!$B$6)</x:f>
        <x:v>0</x:v>
      </x:c>
      <x:c r="Y2605" s="50" t="b">
        <x:f>AND(COUNT(G2605:K2605)=5,P2605&gt;='設定'!$B$7)</x:f>
        <x:v>0</x:v>
      </x:c>
      <x:c r="Z2605" s="50" t="b">
        <x:f>AND(ISNUMBER(R2605),R2605&gt;='設定'!$B$8)</x:f>
        <x:v>0</x:v>
      </x:c>
      <x:c r="AA2605" s="50" t="b">
        <x:f>AND(ISNUMBER(S2605),S2605&gt;=DATE(YEAR('設定'!$B$10)-'設定'!$B$9,MONTH('設定'!$B$10),DAY('設定'!$B$10)))</x:f>
        <x:v>0</x:v>
      </x:c>
      <x:c r="AB2605" s="55" t="b">
        <x:v>0</x:v>
      </x:c>
      <x:c r="AC2605" s="55" t="b">
        <x:v>0</x:v>
      </x:c>
      <x:c r="AD2605" s="50" t="n">
        <x:f>IF(X2605,1,0)+IF(Z2605,1,0)+IF(AA2605,1,0)+IF(AB2605,1,0)</x:f>
        <x:v>0</x:v>
      </x:c>
      <x:c r="AE2605" s="50" t="n">
        <x:f>IF(Y2605,1,0)+IF(Z2605,1,0)+IF(AA2605,1,0)+IF(AB2605,1,0)</x:f>
        <x:v>0</x:v>
      </x:c>
      <x:c r="AF2605" s="50" t="n">
        <x:f>IF(Y2605,1,0)+IF(Z2605,1,0)+IF(AA2605,1,0)+IF(AC2605,1,0)</x:f>
        <x:v>0</x:v>
      </x:c>
      <x:c r="AG2605" s="53" t="n">
        <x:v>44348</x:v>
      </x:c>
      <x:c r="AH2605" s="50" t="str">
        <x:v>S100WQDH</x:v>
      </x:c>
      <x:c r="AI2605" s="50" t="str">
        <x:v>NetSalesSummaryOfBusinessResults</x:v>
      </x:c>
      <x:c r="AJ2605" s="50" t="str">
        <x:v>OperatingIncome</x:v>
      </x:c>
      <x:c r="AK2605" s="53" t="n">
        <x:v>45838</x:v>
      </x:c>
      <x:c r="AL2605" s="50" t="str">
        <x:v>365/365/365/366/365</x:v>
      </x:c>
      <x:c r="AM2605" s="51" t="n">
        <x:v>3387975</x:v>
      </x:c>
      <x:c r="AN2605" s="51" t="n">
        <x:v>10000</x:v>
      </x:c>
      <x:c r="AO2605" s="51" t="n">
        <x:f>IFERROR(AM2605*AN2605,"")</x:f>
        <x:v>33879750000</x:v>
      </x:c>
      <x:c r="AP2605" s="56" t="n">
        <x:f>IFERROR(AO2605/(K2605*1000000),"")</x:f>
        <x:v>0.8750100402202831</x:v>
      </x:c>
      <x:c r="AQ2605" s="57" t="n">
        <x:v>7016950</x:v>
      </x:c>
      <x:c r="AR2605" s="52" t="n">
        <x:v>0.3098561414885525</x:v>
      </x:c>
      <x:c r="AS2605" s="52" t="n">
        <x:v>-0.3405797101449276</x:v>
      </x:c>
      <x:c r="AT2605" s="55" t="b">
        <x:v>0</x:v>
      </x:c>
      <x:c r="AU2605" s="50" t="str">
        <x:v>low_liquidity</x:v>
      </x:c>
      <x:c r="AV2605" s="58" t="n">
        <x:v>-0.0573982234162195</x:v>
      </x:c>
      <x:c r="AW2605" s="50" t="n">
        <x:v>2313</x:v>
      </x:c>
      <x:c r="AX2605" s="50" t="str">
        <x:v>Core Moat</x:v>
      </x:c>
      <x:c r="AY2605" s="50" t="str">
        <x:v>既存適格性フィルター不通過: low_liquidity / 60日平均売買代金2,000万円未満</x:v>
      </x:c>
      <x:c r="AZ2605" s="59" t="str">
        <x:v>2025-09-24 09:26</x:v>
      </x:c>
      <x:c r="BA2605" s="53" t="n">
        <x:v>38322</x:v>
      </x:c>
      <x:c r="BB2605" s="50"/>
      <x:c r="BC2605" s="50"/>
      <x:c r="BD2605" s="50"/>
    </x:row>
    <x:row r="2606">
      <x:c r="A2606" s="50" t="n">
        <x:v>2605</x:v>
      </x:c>
      <x:c r="B2606" s="50" t="str">
        <x:v>9731</x:v>
      </x:c>
      <x:c r="C2606" s="50" t="str">
        <x:v>9731.T</x:v>
      </x:c>
      <x:c r="D2606" s="50" t="str">
        <x:v>Hakuyosha Company,Ltd.</x:v>
      </x:c>
      <x:c r="E2606" s="50" t="str">
        <x:v>Standard Market(Domestic)</x:v>
      </x:c>
      <x:c r="F2606" s="50" t="str">
        <x:v>Services</x:v>
      </x:c>
      <x:c r="G2606" s="51" t="n">
        <x:v>35131</x:v>
      </x:c>
      <x:c r="H2606" s="51" t="n">
        <x:v>39180</x:v>
      </x:c>
      <x:c r="I2606" s="51" t="n">
        <x:v>43272</x:v>
      </x:c>
      <x:c r="J2606" s="51" t="n">
        <x:v>43580</x:v>
      </x:c>
      <x:c r="K2606" s="51" t="n">
        <x:v>44625</x:v>
      </x:c>
      <x:c r="L2606" s="52" t="n">
        <x:f>IFERROR(H2606/G2606-1,"")</x:f>
        <x:v>0.11525433377928329</x:v>
      </x:c>
      <x:c r="M2606" s="52" t="n">
        <x:f>IFERROR(I2606/H2606-1,"")</x:f>
        <x:v>0.10444104134762644</x:v>
      </x:c>
      <x:c r="N2606" s="52" t="n">
        <x:f>IFERROR(J2606/I2606-1,"")</x:f>
        <x:v>0.007117766685154292</x:v>
      </x:c>
      <x:c r="O2606" s="52" t="n">
        <x:f>IFERROR(K2606/J2606-1,"")</x:f>
        <x:v>0.02397888939880688</x:v>
      </x:c>
      <x:c r="P2606" s="52" t="n">
        <x:f>IFERROR((K2606/G2606)^(1/4)-1,"")</x:f>
        <x:v>0.06162693642068984</x:v>
      </x:c>
      <x:c r="Q2606" s="51" t="n">
        <x:v>2397</x:v>
      </x:c>
      <x:c r="R2606" s="52" t="n">
        <x:f>IFERROR(Q2606/K2606,"")</x:f>
        <x:v>0.053714285714285714</x:v>
      </x:c>
      <x:c r="S2606" s="53" t="n">
        <x:v>18019</x:v>
      </x:c>
      <x:c r="T2606" s="50" t="str">
        <x:v>EDINET_company_history</x:v>
      </x:c>
      <x:c r="U2606" s="50" t="str">
        <x:v>GOLDMAN SACHS INTERNATIONAL（常任代理人 ゴールドマン・サックス証券株式会社）</x:v>
      </x:c>
      <x:c r="V2606" s="54" t="n">
        <x:v>0.0739</x:v>
      </x:c>
      <x:c r="W2606" s="50" t="str">
        <x:v>五十嵐 瑛 一 / 小 林 正 明</x:v>
      </x:c>
      <x:c r="X2606" s="50" t="b">
        <x:f>AND(COUNT(L2606:O2606)=4,L2606&gt;='設定'!$B$6,M2606&gt;='設定'!$B$6,N2606&gt;='設定'!$B$6,O2606&gt;='設定'!$B$6)</x:f>
        <x:v>0</x:v>
      </x:c>
      <x:c r="Y2606" s="50" t="b">
        <x:f>AND(COUNT(G2606:K2606)=5,P2606&gt;='設定'!$B$7)</x:f>
        <x:v>0</x:v>
      </x:c>
      <x:c r="Z2606" s="50" t="b">
        <x:f>AND(ISNUMBER(R2606),R2606&gt;='設定'!$B$8)</x:f>
        <x:v>0</x:v>
      </x:c>
      <x:c r="AA2606" s="50" t="b">
        <x:f>AND(ISNUMBER(S2606),S2606&gt;=DATE(YEAR('設定'!$B$10)-'設定'!$B$9,MONTH('設定'!$B$10),DAY('設定'!$B$10)))</x:f>
        <x:v>0</x:v>
      </x:c>
      <x:c r="AB2606" s="55" t="b">
        <x:v>0</x:v>
      </x:c>
      <x:c r="AC2606" s="55" t="b">
        <x:v>0</x:v>
      </x:c>
      <x:c r="AD2606" s="50" t="n">
        <x:f>IF(X2606,1,0)+IF(Z2606,1,0)+IF(AA2606,1,0)+IF(AB2606,1,0)</x:f>
        <x:v>0</x:v>
      </x:c>
      <x:c r="AE2606" s="50" t="n">
        <x:f>IF(Y2606,1,0)+IF(Z2606,1,0)+IF(AA2606,1,0)+IF(AB2606,1,0)</x:f>
        <x:v>0</x:v>
      </x:c>
      <x:c r="AF2606" s="50" t="n">
        <x:f>IF(Y2606,1,0)+IF(Z2606,1,0)+IF(AA2606,1,0)+IF(AC2606,1,0)</x:f>
        <x:v>0</x:v>
      </x:c>
      <x:c r="AG2606" s="53" t="n">
        <x:v>44348</x:v>
      </x:c>
      <x:c r="AH2606" s="50" t="str">
        <x:v>S100XT2K</x:v>
      </x:c>
      <x:c r="AI2606" s="50" t="str">
        <x:v>NetSalesSummaryOfBusinessResults</x:v>
      </x:c>
      <x:c r="AJ2606" s="50" t="str">
        <x:v>OperatingIncome</x:v>
      </x:c>
      <x:c r="AK2606" s="53" t="n">
        <x:v>46022</x:v>
      </x:c>
      <x:c r="AL2606" s="50" t="str">
        <x:v>365/365/365/366/365</x:v>
      </x:c>
      <x:c r="AM2606" s="51" t="n">
        <x:v>3866300</x:v>
      </x:c>
      <x:c r="AN2606" s="51" t="n">
        <x:v>3545</x:v>
      </x:c>
      <x:c r="AO2606" s="51" t="n">
        <x:f>IFERROR(AM2606*AN2606,"")</x:f>
        <x:v>13706033500</x:v>
      </x:c>
      <x:c r="AP2606" s="56" t="n">
        <x:f>IFERROR(AO2606/(K2606*1000000),"")</x:f>
        <x:v>0.3071380056022409</x:v>
      </x:c>
      <x:c r="AQ2606" s="57" t="n">
        <x:v>15277050</x:v>
      </x:c>
      <x:c r="AR2606" s="52" t="n">
        <x:v>0.3610259000985839</x:v>
      </x:c>
      <x:c r="AS2606" s="52" t="n">
        <x:v>-0.5350803604215899</x:v>
      </x:c>
      <x:c r="AT2606" s="55" t="b">
        <x:v>0</x:v>
      </x:c>
      <x:c r="AU2606" s="50" t="str">
        <x:v>low_liquidity</x:v>
      </x:c>
      <x:c r="AV2606" s="58" t="n">
        <x:v>-0.0327618600387795</x:v>
      </x:c>
      <x:c r="AW2606" s="50" t="n">
        <x:v>2132</x:v>
      </x:c>
      <x:c r="AX2606" s="50" t="str">
        <x:v>Future Moat</x:v>
      </x:c>
      <x:c r="AY2606" s="50" t="str">
        <x:v>既存適格性フィルター不通過: low_liquidity / 60日平均売買代金2,000万円未満</x:v>
      </x:c>
      <x:c r="AZ2606" s="59" t="str">
        <x:v>2026-03-24 15:39</x:v>
      </x:c>
      <x:c r="BA2606" s="53" t="n">
        <x:v>18019</x:v>
      </x:c>
      <x:c r="BB2606" s="50"/>
      <x:c r="BC2606" s="50"/>
      <x:c r="BD2606" s="50"/>
    </x:row>
    <x:row r="2607">
      <x:c r="A2607" s="50" t="n">
        <x:v>2606</x:v>
      </x:c>
      <x:c r="B2607" s="50" t="str">
        <x:v>2376</x:v>
      </x:c>
      <x:c r="C2607" s="50" t="str">
        <x:v>2376.T</x:v>
      </x:c>
      <x:c r="D2607" s="50" t="str">
        <x:v>SCINEX CORPORATION</x:v>
      </x:c>
      <x:c r="E2607" s="50" t="str">
        <x:v>Standard Market(Domestic)</x:v>
      </x:c>
      <x:c r="F2607" s="50" t="str">
        <x:v>Services</x:v>
      </x:c>
      <x:c r="G2607" s="51" t="n">
        <x:v>12984.414</x:v>
      </x:c>
      <x:c r="H2607" s="51" t="n">
        <x:v>14171.946</x:v>
      </x:c>
      <x:c r="I2607" s="51" t="n">
        <x:v>14293.621</x:v>
      </x:c>
      <x:c r="J2607" s="51" t="n">
        <x:v>15390.986</x:v>
      </x:c>
      <x:c r="K2607" s="51" t="n">
        <x:v>16491.468</x:v>
      </x:c>
      <x:c r="L2607" s="52" t="n">
        <x:f>IFERROR(H2607/G2607-1,"")</x:f>
        <x:v>0.09145826681127067</x:v>
      </x:c>
      <x:c r="M2607" s="52" t="n">
        <x:f>IFERROR(I2607/H2607-1,"")</x:f>
        <x:v>0.008585624020864824</x:v>
      </x:c>
      <x:c r="N2607" s="52" t="n">
        <x:f>IFERROR(J2607/I2607-1,"")</x:f>
        <x:v>0.07677305841535897</x:v>
      </x:c>
      <x:c r="O2607" s="52" t="n">
        <x:f>IFERROR(K2607/J2607-1,"")</x:f>
        <x:v>0.07150172185199821</x:v>
      </x:c>
      <x:c r="P2607" s="52" t="n">
        <x:f>IFERROR((K2607/G2607)^(1/4)-1,"")</x:f>
        <x:v>0.06159591948682808</x:v>
      </x:c>
      <x:c r="Q2607" s="51" t="n">
        <x:v>478.097</x:v>
      </x:c>
      <x:c r="R2607" s="52" t="n">
        <x:f>IFERROR(Q2607/K2607,"")</x:f>
        <x:v>0.02899056651597056</x:v>
      </x:c>
      <x:c r="S2607" s="53" t="n">
        <x:v>44348</x:v>
      </x:c>
      <x:c r="T2607" s="50" t="str">
        <x:v>not_identified_before_local_window</x:v>
      </x:c>
      <x:c r="U2607" s="50" t="str">
        <x:v>株式会社富士教育創研</x:v>
      </x:c>
      <x:c r="V2607" s="54" t="n">
        <x:v>0.1926</x:v>
      </x:c>
      <x:c r="W2607" s="50" t="str">
        <x:v>村田 吉優</x:v>
      </x:c>
      <x:c r="X2607" s="50" t="b">
        <x:f>AND(COUNT(L2607:O2607)=4,L2607&gt;='設定'!$B$6,M2607&gt;='設定'!$B$6,N2607&gt;='設定'!$B$6,O2607&gt;='設定'!$B$6)</x:f>
        <x:v>0</x:v>
      </x:c>
      <x:c r="Y2607" s="50" t="b">
        <x:f>AND(COUNT(G2607:K2607)=5,P2607&gt;='設定'!$B$7)</x:f>
        <x:v>0</x:v>
      </x:c>
      <x:c r="Z2607" s="50" t="b">
        <x:f>AND(ISNUMBER(R2607),R2607&gt;='設定'!$B$8)</x:f>
        <x:v>0</x:v>
      </x:c>
      <x:c r="AA2607" s="50" t="b">
        <x:f>AND(ISNUMBER(S2607),S2607&gt;=DATE(YEAR('設定'!$B$10)-'設定'!$B$9,MONTH('設定'!$B$10),DAY('設定'!$B$10)))</x:f>
        <x:v>0</x:v>
      </x:c>
      <x:c r="AB2607" s="55" t="b">
        <x:v>0</x:v>
      </x:c>
      <x:c r="AC2607" s="55" t="b">
        <x:v>0</x:v>
      </x:c>
      <x:c r="AD2607" s="50" t="n">
        <x:f>IF(X2607,1,0)+IF(Z2607,1,0)+IF(AA2607,1,0)+IF(AB2607,1,0)</x:f>
        <x:v>0</x:v>
      </x:c>
      <x:c r="AE2607" s="50" t="n">
        <x:f>IF(Y2607,1,0)+IF(Z2607,1,0)+IF(AA2607,1,0)+IF(AB2607,1,0)</x:f>
        <x:v>0</x:v>
      </x:c>
      <x:c r="AF2607" s="50" t="n">
        <x:f>IF(Y2607,1,0)+IF(Z2607,1,0)+IF(AA2607,1,0)+IF(AC2607,1,0)</x:f>
        <x:v>0</x:v>
      </x:c>
      <x:c r="AG2607" s="53" t="n">
        <x:v>44348</x:v>
      </x:c>
      <x:c r="AH2607" s="50" t="str">
        <x:v>S100W5ML</x:v>
      </x:c>
      <x:c r="AI2607" s="50" t="str">
        <x:v>NetSalesSummaryOfBusinessResults</x:v>
      </x:c>
      <x:c r="AJ2607" s="50" t="str">
        <x:v>OperatingIncome</x:v>
      </x:c>
      <x:c r="AK2607" s="53" t="n">
        <x:v>45747</x:v>
      </x:c>
      <x:c r="AL2607" s="50" t="str">
        <x:v>365/365/365/366/365</x:v>
      </x:c>
      <x:c r="AM2607" s="51" t="n">
        <x:v>5608060</x:v>
      </x:c>
      <x:c r="AN2607" s="51" t="n">
        <x:v>779</x:v>
      </x:c>
      <x:c r="AO2607" s="51" t="n">
        <x:f>IFERROR(AM2607*AN2607,"")</x:f>
        <x:v>4368678740</x:v>
      </x:c>
      <x:c r="AP2607" s="56" t="n">
        <x:f>IFERROR(AO2607/(K2607*1000000),"")</x:f>
        <x:v>0.2649053886530902</x:v>
      </x:c>
      <x:c r="AQ2607" s="57" t="n">
        <x:v>7429856.666666667</x:v>
      </x:c>
      <x:c r="AR2607" s="52" t="n">
        <x:v>0.3416110315562464</x:v>
      </x:c>
      <x:c r="AS2607" s="52" t="n">
        <x:v>-0.4112476862119762</x:v>
      </x:c>
      <x:c r="AT2607" s="55" t="b">
        <x:v>0</x:v>
      </x:c>
      <x:c r="AU2607" s="50" t="str">
        <x:v>low_liquidity</x:v>
      </x:c>
      <x:c r="AV2607" s="58" t="n">
        <x:v>-0.0595989367384245</x:v>
      </x:c>
      <x:c r="AW2607" s="50" t="n">
        <x:v>2336</x:v>
      </x:c>
      <x:c r="AX2607" s="50" t="str">
        <x:v>Future Moat</x:v>
      </x:c>
      <x:c r="AY2607" s="50" t="str">
        <x:v>既存適格性フィルター不通過: low_liquidity / 60日平均売買代金2,000万円未満</x:v>
      </x:c>
      <x:c r="AZ2607" s="59" t="str">
        <x:v>2025-06-26 13:00</x:v>
      </x:c>
      <x:c r="BA2607" s="53"/>
      <x:c r="BB2607" s="50"/>
      <x:c r="BC2607" s="50"/>
      <x:c r="BD2607" s="50"/>
    </x:row>
    <x:row r="2608">
      <x:c r="A2608" s="50" t="n">
        <x:v>2607</x:v>
      </x:c>
      <x:c r="B2608" s="50" t="str">
        <x:v>7284</x:v>
      </x:c>
      <x:c r="C2608" s="50" t="str">
        <x:v>7284.T</x:v>
      </x:c>
      <x:c r="D2608" s="50" t="str">
        <x:v>MEIWA INDUSTRY CO.,LTD.</x:v>
      </x:c>
      <x:c r="E2608" s="50" t="str">
        <x:v>Standard Market(Domestic)</x:v>
      </x:c>
      <x:c r="F2608" s="50" t="str">
        <x:v>Transportation Equipment</x:v>
      </x:c>
      <x:c r="G2608" s="51" t="n">
        <x:v>18311.358</x:v>
      </x:c>
      <x:c r="H2608" s="51" t="n">
        <x:v>19679.624</x:v>
      </x:c>
      <x:c r="I2608" s="51" t="n">
        <x:v>21195.973</x:v>
      </x:c>
      <x:c r="J2608" s="51" t="n">
        <x:v>22394.075</x:v>
      </x:c>
      <x:c r="K2608" s="51" t="n">
        <x:v>23250.412</x:v>
      </x:c>
      <x:c r="L2608" s="52" t="n">
        <x:f>IFERROR(H2608/G2608-1,"")</x:f>
        <x:v>0.07472225708218905</x:v>
      </x:c>
      <x:c r="M2608" s="52" t="n">
        <x:f>IFERROR(I2608/H2608-1,"")</x:f>
        <x:v>0.07705172619151668</x:v>
      </x:c>
      <x:c r="N2608" s="52" t="n">
        <x:f>IFERROR(J2608/I2608-1,"")</x:f>
        <x:v>0.05652498236339509</x:v>
      </x:c>
      <x:c r="O2608" s="52" t="n">
        <x:f>IFERROR(K2608/J2608-1,"")</x:f>
        <x:v>0.03823944503177734</x:v>
      </x:c>
      <x:c r="P2608" s="52" t="n">
        <x:f>IFERROR((K2608/G2608)^(1/4)-1,"")</x:f>
        <x:v>0.06151839611463861</x:v>
      </x:c>
      <x:c r="Q2608" s="51" t="n">
        <x:v>505.158</x:v>
      </x:c>
      <x:c r="R2608" s="52" t="n">
        <x:f>IFERROR(Q2608/K2608,"")</x:f>
        <x:v>0.021726840797487806</x:v>
      </x:c>
      <x:c r="S2608" s="53" t="n">
        <x:v>29587</x:v>
      </x:c>
      <x:c r="T2608" s="50" t="str">
        <x:v>EDINET_company_history</x:v>
      </x:c>
      <x:c r="U2608" s="50" t="str">
        <x:v>太陽生命保険株式会社</x:v>
      </x:c>
      <x:c r="V2608" s="54" t="n">
        <x:v>0.06</x:v>
      </x:c>
      <x:c r="W2608" s="50" t="str">
        <x:v>飯塚 清 / 丸茂 康弘</x:v>
      </x:c>
      <x:c r="X2608" s="50" t="b">
        <x:f>AND(COUNT(L2608:O2608)=4,L2608&gt;='設定'!$B$6,M2608&gt;='設定'!$B$6,N2608&gt;='設定'!$B$6,O2608&gt;='設定'!$B$6)</x:f>
        <x:v>0</x:v>
      </x:c>
      <x:c r="Y2608" s="50" t="b">
        <x:f>AND(COUNT(G2608:K2608)=5,P2608&gt;='設定'!$B$7)</x:f>
        <x:v>0</x:v>
      </x:c>
      <x:c r="Z2608" s="50" t="b">
        <x:f>AND(ISNUMBER(R2608),R2608&gt;='設定'!$B$8)</x:f>
        <x:v>0</x:v>
      </x:c>
      <x:c r="AA2608" s="50" t="b">
        <x:f>AND(ISNUMBER(S2608),S2608&gt;=DATE(YEAR('設定'!$B$10)-'設定'!$B$9,MONTH('設定'!$B$10),DAY('設定'!$B$10)))</x:f>
        <x:v>0</x:v>
      </x:c>
      <x:c r="AB2608" s="55" t="b">
        <x:v>0</x:v>
      </x:c>
      <x:c r="AC2608" s="55" t="b">
        <x:v>0</x:v>
      </x:c>
      <x:c r="AD2608" s="50" t="n">
        <x:f>IF(X2608,1,0)+IF(Z2608,1,0)+IF(AA2608,1,0)+IF(AB2608,1,0)</x:f>
        <x:v>0</x:v>
      </x:c>
      <x:c r="AE2608" s="50" t="n">
        <x:f>IF(Y2608,1,0)+IF(Z2608,1,0)+IF(AA2608,1,0)+IF(AB2608,1,0)</x:f>
        <x:v>0</x:v>
      </x:c>
      <x:c r="AF2608" s="50" t="n">
        <x:f>IF(Y2608,1,0)+IF(Z2608,1,0)+IF(AA2608,1,0)+IF(AC2608,1,0)</x:f>
        <x:v>0</x:v>
      </x:c>
      <x:c r="AG2608" s="53" t="n">
        <x:v>44348</x:v>
      </x:c>
      <x:c r="AH2608" s="50" t="str">
        <x:v>S100W8HJ</x:v>
      </x:c>
      <x:c r="AI2608" s="50" t="str">
        <x:v>NetSalesSummaryOfBusinessResults</x:v>
      </x:c>
      <x:c r="AJ2608" s="50" t="str">
        <x:v>OperatingIncome</x:v>
      </x:c>
      <x:c r="AK2608" s="53" t="n">
        <x:v>45747</x:v>
      </x:c>
      <x:c r="AL2608" s="50" t="str">
        <x:v>365/365/365/366/365</x:v>
      </x:c>
      <x:c r="AM2608" s="51" t="n">
        <x:v>3499059</x:v>
      </x:c>
      <x:c r="AN2608" s="51" t="n">
        <x:v>1300</x:v>
      </x:c>
      <x:c r="AO2608" s="51" t="n">
        <x:f>IFERROR(AM2608*AN2608,"")</x:f>
        <x:v>4548776700</x:v>
      </x:c>
      <x:c r="AP2608" s="56" t="n">
        <x:f>IFERROR(AO2608/(K2608*1000000),"")</x:f>
        <x:v>0.19564284280209746</x:v>
      </x:c>
      <x:c r="AQ2608" s="57" t="n">
        <x:v>3688766.6666666665</x:v>
      </x:c>
      <x:c r="AR2608" s="52" t="n">
        <x:v>0.2081843059369092</x:v>
      </x:c>
      <x:c r="AS2608" s="52" t="n">
        <x:v>-0.2335335293361706</x:v>
      </x:c>
      <x:c r="AT2608" s="55" t="b">
        <x:v>0</x:v>
      </x:c>
      <x:c r="AU2608" s="50" t="str">
        <x:v>low_liquidity</x:v>
      </x:c>
      <x:c r="AV2608" s="58" t="n">
        <x:v>0.2561919717768999</x:v>
      </x:c>
      <x:c r="AW2608" s="50" t="n">
        <x:v>533</x:v>
      </x:c>
      <x:c r="AX2608" s="50" t="str">
        <x:v>Discovery</x:v>
      </x:c>
      <x:c r="AY2608" s="50" t="str">
        <x:v>既存適格性フィルター不通過: low_liquidity / 60日平均売買代金2,000万円未満</x:v>
      </x:c>
      <x:c r="AZ2608" s="59" t="str">
        <x:v>2025-06-27 15:39</x:v>
      </x:c>
      <x:c r="BA2608" s="53" t="n">
        <x:v>29587</x:v>
      </x:c>
      <x:c r="BB2608" s="50"/>
      <x:c r="BC2608" s="50"/>
      <x:c r="BD2608" s="50"/>
    </x:row>
    <x:row r="2609">
      <x:c r="A2609" s="50" t="n">
        <x:v>2608</x:v>
      </x:c>
      <x:c r="B2609" s="50" t="str">
        <x:v>8029</x:v>
      </x:c>
      <x:c r="C2609" s="50" t="str">
        <x:v>8029.T</x:v>
      </x:c>
      <x:c r="D2609" s="50" t="str">
        <x:v>LOOK HOLDINGS INCORPORATED</x:v>
      </x:c>
      <x:c r="E2609" s="50" t="str">
        <x:v>Standard Market(Domestic)</x:v>
      </x:c>
      <x:c r="F2609" s="50" t="str">
        <x:v>Textiles and Apparels</x:v>
      </x:c>
      <x:c r="G2609" s="51" t="n">
        <x:v>41065</x:v>
      </x:c>
      <x:c r="H2609" s="51" t="n">
        <x:v>54687</x:v>
      </x:c>
      <x:c r="I2609" s="51" t="n">
        <x:v>55475</x:v>
      </x:c>
      <x:c r="J2609" s="51" t="n">
        <x:v>54739</x:v>
      </x:c>
      <x:c r="K2609" s="51" t="n">
        <x:v>52117</x:v>
      </x:c>
      <x:c r="L2609" s="52" t="n">
        <x:f>IFERROR(H2609/G2609-1,"")</x:f>
        <x:v>0.33171800803604046</x:v>
      </x:c>
      <x:c r="M2609" s="52" t="n">
        <x:f>IFERROR(I2609/H2609-1,"")</x:f>
        <x:v>0.014409274599082034</x:v>
      </x:c>
      <x:c r="N2609" s="52" t="n">
        <x:f>IFERROR(J2609/I2609-1,"")</x:f>
        <x:v>-0.013267237494366868</x:v>
      </x:c>
      <x:c r="O2609" s="52" t="n">
        <x:f>IFERROR(K2609/J2609-1,"")</x:f>
        <x:v>-0.047900034710170125</x:v>
      </x:c>
      <x:c r="P2609" s="52" t="n">
        <x:f>IFERROR((K2609/G2609)^(1/4)-1,"")</x:f>
        <x:v>0.061394652755395684</x:v>
      </x:c>
      <x:c r="Q2609" s="51" t="n">
        <x:v>1759</x:v>
      </x:c>
      <x:c r="R2609" s="52" t="n">
        <x:f>IFERROR(Q2609/K2609,"")</x:f>
        <x:v>0.03375098336435328</x:v>
      </x:c>
      <x:c r="S2609" s="53" t="n">
        <x:v>29830</x:v>
      </x:c>
      <x:c r="T2609" s="50" t="str">
        <x:v>EDINET_company_history</x:v>
      </x:c>
      <x:c r="U2609" s="50" t="str">
        <x:v>八木通商株式会社</x:v>
      </x:c>
      <x:c r="V2609" s="54" t="n">
        <x:v>0.1003</x:v>
      </x:c>
      <x:c r="W2609" s="50" t="str">
        <x:v>多田 和洋 / 澁谷 治男</x:v>
      </x:c>
      <x:c r="X2609" s="50" t="b">
        <x:f>AND(COUNT(L2609:O2609)=4,L2609&gt;='設定'!$B$6,M2609&gt;='設定'!$B$6,N2609&gt;='設定'!$B$6,O2609&gt;='設定'!$B$6)</x:f>
        <x:v>0</x:v>
      </x:c>
      <x:c r="Y2609" s="50" t="b">
        <x:f>AND(COUNT(G2609:K2609)=5,P2609&gt;='設定'!$B$7)</x:f>
        <x:v>0</x:v>
      </x:c>
      <x:c r="Z2609" s="50" t="b">
        <x:f>AND(ISNUMBER(R2609),R2609&gt;='設定'!$B$8)</x:f>
        <x:v>0</x:v>
      </x:c>
      <x:c r="AA2609" s="50" t="b">
        <x:f>AND(ISNUMBER(S2609),S2609&gt;=DATE(YEAR('設定'!$B$10)-'設定'!$B$9,MONTH('設定'!$B$10),DAY('設定'!$B$10)))</x:f>
        <x:v>0</x:v>
      </x:c>
      <x:c r="AB2609" s="55" t="b">
        <x:v>0</x:v>
      </x:c>
      <x:c r="AC2609" s="55" t="b">
        <x:v>0</x:v>
      </x:c>
      <x:c r="AD2609" s="50" t="n">
        <x:f>IF(X2609,1,0)+IF(Z2609,1,0)+IF(AA2609,1,0)+IF(AB2609,1,0)</x:f>
        <x:v>0</x:v>
      </x:c>
      <x:c r="AE2609" s="50" t="n">
        <x:f>IF(Y2609,1,0)+IF(Z2609,1,0)+IF(AA2609,1,0)+IF(AB2609,1,0)</x:f>
        <x:v>0</x:v>
      </x:c>
      <x:c r="AF2609" s="50" t="n">
        <x:f>IF(Y2609,1,0)+IF(Z2609,1,0)+IF(AA2609,1,0)+IF(AC2609,1,0)</x:f>
        <x:v>0</x:v>
      </x:c>
      <x:c r="AG2609" s="53" t="n">
        <x:v>44348</x:v>
      </x:c>
      <x:c r="AH2609" s="50" t="str">
        <x:v>S100XUE5</x:v>
      </x:c>
      <x:c r="AI2609" s="50" t="str">
        <x:v>NetSalesSummaryOfBusinessResults</x:v>
      </x:c>
      <x:c r="AJ2609" s="50" t="str">
        <x:v>OperatingIncome</x:v>
      </x:c>
      <x:c r="AK2609" s="53" t="n">
        <x:v>46022</x:v>
      </x:c>
      <x:c r="AL2609" s="50" t="str">
        <x:v>365/365/365/366/365</x:v>
      </x:c>
      <x:c r="AM2609" s="51" t="n">
        <x:v>7784213</x:v>
      </x:c>
      <x:c r="AN2609" s="51" t="n">
        <x:v>2629</x:v>
      </x:c>
      <x:c r="AO2609" s="51" t="n">
        <x:f>IFERROR(AM2609*AN2609,"")</x:f>
        <x:v>20464695977</x:v>
      </x:c>
      <x:c r="AP2609" s="56" t="n">
        <x:f>IFERROR(AO2609/(K2609*1000000),"")</x:f>
        <x:v>0.3926683419421686</x:v>
      </x:c>
      <x:c r="AQ2609" s="57" t="n">
        <x:v>33256460</x:v>
      </x:c>
      <x:c r="AR2609" s="52" t="n">
        <x:v>0.3002464320080562</x:v>
      </x:c>
      <x:c r="AS2609" s="52" t="n">
        <x:v>-0.3046502929210432</x:v>
      </x:c>
      <x:c r="AT2609" s="55" t="b">
        <x:v>1</x:v>
      </x:c>
      <x:c r="AU2609" s="50"/>
      <x:c r="AV2609" s="58" t="n">
        <x:v>-0.1293254071660528</x:v>
      </x:c>
      <x:c r="AW2609" s="50" t="n">
        <x:v>2748</x:v>
      </x:c>
      <x:c r="AX2609" s="50" t="str">
        <x:v>Core Moat</x:v>
      </x:c>
      <x:c r="AY2609" s="50" t="str">
        <x:v>目立つ機械的警告なし（定性確認は別途必要）</x:v>
      </x:c>
      <x:c r="AZ2609" s="59" t="str">
        <x:v>2026-03-27 13:00</x:v>
      </x:c>
      <x:c r="BA2609" s="53" t="n">
        <x:v>29830</x:v>
      </x:c>
      <x:c r="BB2609" s="50"/>
      <x:c r="BC2609" s="50"/>
      <x:c r="BD2609" s="50" t="str">
        <x:v>TOPIX Small 2</x:v>
      </x:c>
    </x:row>
    <x:row r="2610">
      <x:c r="A2610" s="50" t="n">
        <x:v>2609</x:v>
      </x:c>
      <x:c r="B2610" s="50" t="str">
        <x:v>5952</x:v>
      </x:c>
      <x:c r="C2610" s="50" t="str">
        <x:v>5952.T</x:v>
      </x:c>
      <x:c r="D2610" s="50" t="str">
        <x:v>Amatei Incorporated</x:v>
      </x:c>
      <x:c r="E2610" s="50" t="str">
        <x:v>Standard Market(Domestic)</x:v>
      </x:c>
      <x:c r="F2610" s="50" t="str">
        <x:v>Metal Products</x:v>
      </x:c>
      <x:c r="G2610" s="51" t="n">
        <x:v>4401.331</x:v>
      </x:c>
      <x:c r="H2610" s="51" t="n">
        <x:v>5084.943</x:v>
      </x:c>
      <x:c r="I2610" s="51" t="n">
        <x:v>5485</x:v>
      </x:c>
      <x:c r="J2610" s="51" t="n">
        <x:v>5533.978</x:v>
      </x:c>
      <x:c r="K2610" s="51" t="n">
        <x:v>5583.425</x:v>
      </x:c>
      <x:c r="L2610" s="52" t="n">
        <x:f>IFERROR(H2610/G2610-1,"")</x:f>
        <x:v>0.15531937952405772</x:v>
      </x:c>
      <x:c r="M2610" s="52" t="n">
        <x:f>IFERROR(I2610/H2610-1,"")</x:f>
        <x:v>0.07867482487020983</x:v>
      </x:c>
      <x:c r="N2610" s="52" t="n">
        <x:f>IFERROR(J2610/I2610-1,"")</x:f>
        <x:v>0.00892944393801276</x:v>
      </x:c>
      <x:c r="O2610" s="52" t="n">
        <x:f>IFERROR(K2610/J2610-1,"")</x:f>
        <x:v>0.008935163818865943</x:v>
      </x:c>
      <x:c r="P2610" s="52" t="n">
        <x:f>IFERROR((K2610/G2610)^(1/4)-1,"")</x:f>
        <x:v>0.06127800612681966</x:v>
      </x:c>
      <x:c r="Q2610" s="51" t="n">
        <x:v>239.157</x:v>
      </x:c>
      <x:c r="R2610" s="52" t="n">
        <x:f>IFERROR(Q2610/K2610,"")</x:f>
        <x:v>0.04283338631753807</x:v>
      </x:c>
      <x:c r="S2610" s="53" t="n">
        <x:v>22616</x:v>
      </x:c>
      <x:c r="T2610" s="50" t="str">
        <x:v>EDINET_company_history</x:v>
      </x:c>
      <x:c r="U2610" s="50" t="str">
        <x:v>伊藤忠丸紅鉄鋼株式会社</x:v>
      </x:c>
      <x:c r="V2610" s="54" t="n">
        <x:v>0.211</x:v>
      </x:c>
      <x:c r="W2610" s="50" t="str">
        <x:v>佐 藤 亮</x:v>
      </x:c>
      <x:c r="X2610" s="50" t="b">
        <x:f>AND(COUNT(L2610:O2610)=4,L2610&gt;='設定'!$B$6,M2610&gt;='設定'!$B$6,N2610&gt;='設定'!$B$6,O2610&gt;='設定'!$B$6)</x:f>
        <x:v>0</x:v>
      </x:c>
      <x:c r="Y2610" s="50" t="b">
        <x:f>AND(COUNT(G2610:K2610)=5,P2610&gt;='設定'!$B$7)</x:f>
        <x:v>0</x:v>
      </x:c>
      <x:c r="Z2610" s="50" t="b">
        <x:f>AND(ISNUMBER(R2610),R2610&gt;='設定'!$B$8)</x:f>
        <x:v>0</x:v>
      </x:c>
      <x:c r="AA2610" s="50" t="b">
        <x:f>AND(ISNUMBER(S2610),S2610&gt;=DATE(YEAR('設定'!$B$10)-'設定'!$B$9,MONTH('設定'!$B$10),DAY('設定'!$B$10)))</x:f>
        <x:v>0</x:v>
      </x:c>
      <x:c r="AB2610" s="55" t="b">
        <x:v>0</x:v>
      </x:c>
      <x:c r="AC2610" s="55" t="b">
        <x:v>0</x:v>
      </x:c>
      <x:c r="AD2610" s="50" t="n">
        <x:f>IF(X2610,1,0)+IF(Z2610,1,0)+IF(AA2610,1,0)+IF(AB2610,1,0)</x:f>
        <x:v>0</x:v>
      </x:c>
      <x:c r="AE2610" s="50" t="n">
        <x:f>IF(Y2610,1,0)+IF(Z2610,1,0)+IF(AA2610,1,0)+IF(AB2610,1,0)</x:f>
        <x:v>0</x:v>
      </x:c>
      <x:c r="AF2610" s="50" t="n">
        <x:f>IF(Y2610,1,0)+IF(Z2610,1,0)+IF(AA2610,1,0)+IF(AC2610,1,0)</x:f>
        <x:v>0</x:v>
      </x:c>
      <x:c r="AG2610" s="53" t="n">
        <x:v>44348</x:v>
      </x:c>
      <x:c r="AH2610" s="50" t="str">
        <x:v>S100W386</x:v>
      </x:c>
      <x:c r="AI2610" s="50" t="str">
        <x:v>NetSalesSummaryOfBusinessResults</x:v>
      </x:c>
      <x:c r="AJ2610" s="50" t="str">
        <x:v>OperatingIncome</x:v>
      </x:c>
      <x:c r="AK2610" s="53" t="n">
        <x:v>45747</x:v>
      </x:c>
      <x:c r="AL2610" s="50" t="str">
        <x:v>365/365/365/366/365</x:v>
      </x:c>
      <x:c r="AM2610" s="51" t="n">
        <x:v>11853000</x:v>
      </x:c>
      <x:c r="AN2610" s="51" t="n">
        <x:v>175</x:v>
      </x:c>
      <x:c r="AO2610" s="51" t="n">
        <x:f>IFERROR(AM2610*AN2610,"")</x:f>
        <x:v>2074275000</x:v>
      </x:c>
      <x:c r="AP2610" s="56" t="n">
        <x:f>IFERROR(AO2610/(K2610*1000000),"")</x:f>
        <x:v>0.37150584094887995</x:v>
      </x:c>
      <x:c r="AQ2610" s="57" t="n">
        <x:v>7048400</x:v>
      </x:c>
      <x:c r="AR2610" s="52" t="n">
        <x:v>0.4235352867153936</x:v>
      </x:c>
      <x:c r="AS2610" s="52" t="n">
        <x:v>-0.4631578804308036</x:v>
      </x:c>
      <x:c r="AT2610" s="55" t="b">
        <x:v>0</x:v>
      </x:c>
      <x:c r="AU2610" s="50" t="str">
        <x:v>low_liquidity</x:v>
      </x:c>
      <x:c r="AV2610" s="58" t="n">
        <x:v>-0.0292282219745409</x:v>
      </x:c>
      <x:c r="AW2610" s="50" t="n">
        <x:v>2107</x:v>
      </x:c>
      <x:c r="AX2610" s="50" t="str">
        <x:v>Future Moat</x:v>
      </x:c>
      <x:c r="AY2610" s="50" t="str">
        <x:v>既存適格性フィルター不通過: low_liquidity / 60日平均売買代金2,000万円未満</x:v>
      </x:c>
      <x:c r="AZ2610" s="59" t="str">
        <x:v>2025-06-26 09:52</x:v>
      </x:c>
      <x:c r="BA2610" s="53" t="n">
        <x:v>22616</x:v>
      </x:c>
      <x:c r="BB2610" s="50"/>
      <x:c r="BC2610" s="50"/>
      <x:c r="BD2610" s="50"/>
    </x:row>
    <x:row r="2611">
      <x:c r="A2611" s="50" t="n">
        <x:v>2610</x:v>
      </x:c>
      <x:c r="B2611" s="50" t="str">
        <x:v>4491</x:v>
      </x:c>
      <x:c r="C2611" s="50" t="str">
        <x:v>4491.T</x:v>
      </x:c>
      <x:c r="D2611" s="50" t="str">
        <x:v>Computer Management Co.,Ltd.</x:v>
      </x:c>
      <x:c r="E2611" s="50" t="str">
        <x:v>Standard Market(Domestic)</x:v>
      </x:c>
      <x:c r="F2611" s="50" t="str">
        <x:v>Information &amp; Communication</x:v>
      </x:c>
      <x:c r="G2611" s="51" t="n">
        <x:v>6233.729</x:v>
      </x:c>
      <x:c r="H2611" s="51" t="n">
        <x:v>6491.109</x:v>
      </x:c>
      <x:c r="I2611" s="51" t="n">
        <x:v>6930.65</x:v>
      </x:c>
      <x:c r="J2611" s="51" t="n">
        <x:v>7194.045</x:v>
      </x:c>
      <x:c r="K2611" s="51" t="n">
        <x:v>7902.467</x:v>
      </x:c>
      <x:c r="L2611" s="52" t="n">
        <x:f>IFERROR(H2611/G2611-1,"")</x:f>
        <x:v>0.04128828827817177</x:v>
      </x:c>
      <x:c r="M2611" s="52" t="n">
        <x:f>IFERROR(I2611/H2611-1,"")</x:f>
        <x:v>0.0677143150731252</x:v>
      </x:c>
      <x:c r="N2611" s="52" t="n">
        <x:f>IFERROR(J2611/I2611-1,"")</x:f>
        <x:v>0.03800437188431105</x:v>
      </x:c>
      <x:c r="O2611" s="52" t="n">
        <x:f>IFERROR(K2611/J2611-1,"")</x:f>
        <x:v>0.09847339014420942</x:v>
      </x:c>
      <x:c r="P2611" s="52" t="n">
        <x:f>IFERROR((K2611/G2611)^(1/4)-1,"")</x:f>
        <x:v>0.06109359535285286</x:v>
      </x:c>
      <x:c r="Q2611" s="51" t="n">
        <x:v>514.121</x:v>
      </x:c>
      <x:c r="R2611" s="52" t="n">
        <x:f>IFERROR(Q2611/K2611,"")</x:f>
        <x:v>0.06505829129055521</x:v>
      </x:c>
      <x:c r="S2611" s="53" t="n">
        <x:v>44348</x:v>
      </x:c>
      <x:c r="T2611" s="50" t="str">
        <x:v>not_identified_before_local_window</x:v>
      </x:c>
      <x:c r="U2611" s="50" t="str">
        <x:v>有限会社シー・エム・ケー</x:v>
      </x:c>
      <x:c r="V2611" s="54" t="n">
        <x:v>0.374</x:v>
      </x:c>
      <x:c r="W2611" s="50" t="str">
        <x:v>竹中 勝昭 / 竹中 英之</x:v>
      </x:c>
      <x:c r="X2611" s="50" t="b">
        <x:f>AND(COUNT(L2611:O2611)=4,L2611&gt;='設定'!$B$6,M2611&gt;='設定'!$B$6,N2611&gt;='設定'!$B$6,O2611&gt;='設定'!$B$6)</x:f>
        <x:v>0</x:v>
      </x:c>
      <x:c r="Y2611" s="50" t="b">
        <x:f>AND(COUNT(G2611:K2611)=5,P2611&gt;='設定'!$B$7)</x:f>
        <x:v>0</x:v>
      </x:c>
      <x:c r="Z2611" s="50" t="b">
        <x:f>AND(ISNUMBER(R2611),R2611&gt;='設定'!$B$8)</x:f>
        <x:v>0</x:v>
      </x:c>
      <x:c r="AA2611" s="50" t="b">
        <x:f>AND(ISNUMBER(S2611),S2611&gt;=DATE(YEAR('設定'!$B$10)-'設定'!$B$9,MONTH('設定'!$B$10),DAY('設定'!$B$10)))</x:f>
        <x:v>0</x:v>
      </x:c>
      <x:c r="AB2611" s="55" t="b">
        <x:v>0</x:v>
      </x:c>
      <x:c r="AC2611" s="55" t="b">
        <x:v>0</x:v>
      </x:c>
      <x:c r="AD2611" s="50" t="n">
        <x:f>IF(X2611,1,0)+IF(Z2611,1,0)+IF(AA2611,1,0)+IF(AB2611,1,0)</x:f>
        <x:v>0</x:v>
      </x:c>
      <x:c r="AE2611" s="50" t="n">
        <x:f>IF(Y2611,1,0)+IF(Z2611,1,0)+IF(AA2611,1,0)+IF(AB2611,1,0)</x:f>
        <x:v>0</x:v>
      </x:c>
      <x:c r="AF2611" s="50" t="n">
        <x:f>IF(Y2611,1,0)+IF(Z2611,1,0)+IF(AA2611,1,0)+IF(AC2611,1,0)</x:f>
        <x:v>0</x:v>
      </x:c>
      <x:c r="AG2611" s="53" t="n">
        <x:v>44348</x:v>
      </x:c>
      <x:c r="AH2611" s="50" t="str">
        <x:v>S100W243</x:v>
      </x:c>
      <x:c r="AI2611" s="50" t="str">
        <x:v>NetSalesSummaryOfBusinessResults</x:v>
      </x:c>
      <x:c r="AJ2611" s="50" t="str">
        <x:v>OperatingIncome</x:v>
      </x:c>
      <x:c r="AK2611" s="53" t="n">
        <x:v>45747</x:v>
      </x:c>
      <x:c r="AL2611" s="50" t="str">
        <x:v>365/365/365/366/365</x:v>
      </x:c>
      <x:c r="AM2611" s="51" t="n">
        <x:v>2036000</x:v>
      </x:c>
      <x:c r="AN2611" s="51" t="n">
        <x:v>2940</x:v>
      </x:c>
      <x:c r="AO2611" s="51" t="n">
        <x:f>IFERROR(AM2611*AN2611,"")</x:f>
        <x:v>5985840000</x:v>
      </x:c>
      <x:c r="AP2611" s="56" t="n">
        <x:f>IFERROR(AO2611/(K2611*1000000),"")</x:f>
        <x:v>0.7574647258887636</x:v>
      </x:c>
      <x:c r="AQ2611" s="57" t="n">
        <x:v>5951346.666666667</x:v>
      </x:c>
      <x:c r="AR2611" s="52" t="n">
        <x:v>0.3021453003316418</x:v>
      </x:c>
      <x:c r="AS2611" s="52" t="n">
        <x:v>-0.2744553228078096</x:v>
      </x:c>
      <x:c r="AT2611" s="55" t="b">
        <x:v>0</x:v>
      </x:c>
      <x:c r="AU2611" s="50" t="str">
        <x:v>low_liquidity</x:v>
      </x:c>
      <x:c r="AV2611" s="58" t="n">
        <x:v>0.1363695802253049</x:v>
      </x:c>
      <x:c r="AW2611" s="50" t="n">
        <x:v>1023</x:v>
      </x:c>
      <x:c r="AX2611" s="50" t="str">
        <x:v>Discovery</x:v>
      </x:c>
      <x:c r="AY2611" s="50" t="str">
        <x:v>既存適格性フィルター不通過: low_liquidity / 60日平均売買代金2,000万円未満</x:v>
      </x:c>
      <x:c r="AZ2611" s="59" t="str">
        <x:v>2025-06-25 13:03</x:v>
      </x:c>
      <x:c r="BA2611" s="53"/>
      <x:c r="BB2611" s="50"/>
      <x:c r="BC2611" s="50"/>
      <x:c r="BD2611" s="50"/>
    </x:row>
    <x:row r="2612">
      <x:c r="A2612" s="50" t="n">
        <x:v>2611</x:v>
      </x:c>
      <x:c r="B2612" s="50" t="str">
        <x:v>3437</x:v>
      </x:c>
      <x:c r="C2612" s="50" t="str">
        <x:v>3437.T</x:v>
      </x:c>
      <x:c r="D2612" s="50" t="str">
        <x:v>TOKUDEN CO.,LTD.</x:v>
      </x:c>
      <x:c r="E2612" s="50" t="str">
        <x:v>Standard Market(Domestic)</x:v>
      </x:c>
      <x:c r="F2612" s="50" t="str">
        <x:v>Metal Products</x:v>
      </x:c>
      <x:c r="G2612" s="51" t="n">
        <x:v>8314.544</x:v>
      </x:c>
      <x:c r="H2612" s="51" t="n">
        <x:v>8617.471</x:v>
      </x:c>
      <x:c r="I2612" s="51" t="n">
        <x:v>9699.345</x:v>
      </x:c>
      <x:c r="J2612" s="51" t="n">
        <x:v>9587.51</x:v>
      </x:c>
      <x:c r="K2612" s="51" t="n">
        <x:v>10539.874</x:v>
      </x:c>
      <x:c r="L2612" s="52" t="n">
        <x:f>IFERROR(H2612/G2612-1,"")</x:f>
        <x:v>0.036433387086531654</x:v>
      </x:c>
      <x:c r="M2612" s="52" t="n">
        <x:f>IFERROR(I2612/H2612-1,"")</x:f>
        <x:v>0.12554425770623423</x:v>
      </x:c>
      <x:c r="N2612" s="52" t="n">
        <x:f>IFERROR(J2612/I2612-1,"")</x:f>
        <x:v>-0.01153016002626972</x:v>
      </x:c>
      <x:c r="O2612" s="52" t="n">
        <x:f>IFERROR(K2612/J2612-1,"")</x:f>
        <x:v>0.0993338207730683</x:v>
      </x:c>
      <x:c r="P2612" s="52" t="n">
        <x:f>IFERROR((K2612/G2612)^(1/4)-1,"")</x:f>
        <x:v>0.061082729279376746</x:v>
      </x:c>
      <x:c r="Q2612" s="51" t="n">
        <x:v>635.829</x:v>
      </x:c>
      <x:c r="R2612" s="52" t="n">
        <x:f>IFERROR(Q2612/K2612,"")</x:f>
        <x:v>0.060326053233653455</x:v>
      </x:c>
      <x:c r="S2612" s="53" t="n">
        <x:v>38869</x:v>
      </x:c>
      <x:c r="T2612" s="50" t="str">
        <x:v>EDINET_company_history</x:v>
      </x:c>
      <x:c r="U2612" s="50" t="str">
        <x:v>株式会社ＵＨ Ｐａｒｔｎｅｒｓ ２</x:v>
      </x:c>
      <x:c r="V2612" s="54" t="n">
        <x:v>0.0989</x:v>
      </x:c>
      <x:c r="W2612" s="50" t="str">
        <x:v>西川 誉</x:v>
      </x:c>
      <x:c r="X2612" s="50" t="b">
        <x:f>AND(COUNT(L2612:O2612)=4,L2612&gt;='設定'!$B$6,M2612&gt;='設定'!$B$6,N2612&gt;='設定'!$B$6,O2612&gt;='設定'!$B$6)</x:f>
        <x:v>0</x:v>
      </x:c>
      <x:c r="Y2612" s="50" t="b">
        <x:f>AND(COUNT(G2612:K2612)=5,P2612&gt;='設定'!$B$7)</x:f>
        <x:v>0</x:v>
      </x:c>
      <x:c r="Z2612" s="50" t="b">
        <x:f>AND(ISNUMBER(R2612),R2612&gt;='設定'!$B$8)</x:f>
        <x:v>0</x:v>
      </x:c>
      <x:c r="AA2612" s="50" t="b">
        <x:f>AND(ISNUMBER(S2612),S2612&gt;=DATE(YEAR('設定'!$B$10)-'設定'!$B$9,MONTH('設定'!$B$10),DAY('設定'!$B$10)))</x:f>
        <x:v>0</x:v>
      </x:c>
      <x:c r="AB2612" s="55" t="b">
        <x:v>0</x:v>
      </x:c>
      <x:c r="AC2612" s="55" t="b">
        <x:v>0</x:v>
      </x:c>
      <x:c r="AD2612" s="50" t="n">
        <x:f>IF(X2612,1,0)+IF(Z2612,1,0)+IF(AA2612,1,0)+IF(AB2612,1,0)</x:f>
        <x:v>0</x:v>
      </x:c>
      <x:c r="AE2612" s="50" t="n">
        <x:f>IF(Y2612,1,0)+IF(Z2612,1,0)+IF(AA2612,1,0)+IF(AB2612,1,0)</x:f>
        <x:v>0</x:v>
      </x:c>
      <x:c r="AF2612" s="50" t="n">
        <x:f>IF(Y2612,1,0)+IF(Z2612,1,0)+IF(AA2612,1,0)+IF(AC2612,1,0)</x:f>
        <x:v>0</x:v>
      </x:c>
      <x:c r="AG2612" s="53" t="n">
        <x:v>44348</x:v>
      </x:c>
      <x:c r="AH2612" s="50" t="str">
        <x:v>S100W8MT</x:v>
      </x:c>
      <x:c r="AI2612" s="50" t="str">
        <x:v>NetSalesSummaryOfBusinessResults</x:v>
      </x:c>
      <x:c r="AJ2612" s="50" t="str">
        <x:v>OperatingIncome</x:v>
      </x:c>
      <x:c r="AK2612" s="53" t="n">
        <x:v>45747</x:v>
      </x:c>
      <x:c r="AL2612" s="50" t="str">
        <x:v>365/365/365/366/365</x:v>
      </x:c>
      <x:c r="AM2612" s="51" t="n">
        <x:v>1581000</x:v>
      </x:c>
      <x:c r="AN2612" s="51" t="n">
        <x:v>2762</x:v>
      </x:c>
      <x:c r="AO2612" s="51" t="n">
        <x:f>IFERROR(AM2612*AN2612,"")</x:f>
        <x:v>4366722000</x:v>
      </x:c>
      <x:c r="AP2612" s="56" t="n">
        <x:f>IFERROR(AO2612/(K2612*1000000),"")</x:f>
        <x:v>0.41430495279165575</x:v>
      </x:c>
      <x:c r="AQ2612" s="57" t="n">
        <x:v>1297398.3333333333</x:v>
      </x:c>
      <x:c r="AR2612" s="52" t="n">
        <x:v>0.2687058175451512</x:v>
      </x:c>
      <x:c r="AS2612" s="52" t="n">
        <x:v>-0.25096469938705</x:v>
      </x:c>
      <x:c r="AT2612" s="55" t="b">
        <x:v>0</x:v>
      </x:c>
      <x:c r="AU2612" s="50" t="str">
        <x:v>low_liquidity</x:v>
      </x:c>
      <x:c r="AV2612" s="58" t="n">
        <x:v>0.1898080345911769</x:v>
      </x:c>
      <x:c r="AW2612" s="50" t="n">
        <x:v>747</x:v>
      </x:c>
      <x:c r="AX2612" s="50" t="str">
        <x:v>Discovery</x:v>
      </x:c>
      <x:c r="AY2612" s="50" t="str">
        <x:v>既存適格性フィルター不通過: low_liquidity / 60日平均売買代金2,000万円未満</x:v>
      </x:c>
      <x:c r="AZ2612" s="59" t="str">
        <x:v>2025-06-30 09:00</x:v>
      </x:c>
      <x:c r="BA2612" s="53" t="n">
        <x:v>38869</x:v>
      </x:c>
      <x:c r="BB2612" s="50"/>
      <x:c r="BC2612" s="50"/>
      <x:c r="BD2612" s="50"/>
    </x:row>
    <x:row r="2613">
      <x:c r="A2613" s="50" t="n">
        <x:v>2612</x:v>
      </x:c>
      <x:c r="B2613" s="50" t="str">
        <x:v>2903</x:v>
      </x:c>
      <x:c r="C2613" s="50" t="str">
        <x:v>2903.T</x:v>
      </x:c>
      <x:c r="D2613" s="50" t="str">
        <x:v>SHINOBU FOODS PRODUCTS CO.,LTD.</x:v>
      </x:c>
      <x:c r="E2613" s="50" t="str">
        <x:v>Standard Market(Domestic)</x:v>
      </x:c>
      <x:c r="F2613" s="50" t="str">
        <x:v>Foods</x:v>
      </x:c>
      <x:c r="G2613" s="51" t="n">
        <x:v>45480</x:v>
      </x:c>
      <x:c r="H2613" s="51" t="n">
        <x:v>48653</x:v>
      </x:c>
      <x:c r="I2613" s="51" t="n">
        <x:v>51047</x:v>
      </x:c>
      <x:c r="J2613" s="51" t="n">
        <x:v>54825</x:v>
      </x:c>
      <x:c r="K2613" s="51" t="n">
        <x:v>57651</x:v>
      </x:c>
      <x:c r="L2613" s="52" t="n">
        <x:f>IFERROR(H2613/G2613-1,"")</x:f>
        <x:v>0.06976693051890948</x:v>
      </x:c>
      <x:c r="M2613" s="52" t="n">
        <x:f>IFERROR(I2613/H2613-1,"")</x:f>
        <x:v>0.049205598832548825</x:v>
      </x:c>
      <x:c r="N2613" s="52" t="n">
        <x:f>IFERROR(J2613/I2613-1,"")</x:f>
        <x:v>0.07401022587027639</x:v>
      </x:c>
      <x:c r="O2613" s="52" t="n">
        <x:f>IFERROR(K2613/J2613-1,"")</x:f>
        <x:v>0.05154582763337889</x:v>
      </x:c>
      <x:c r="P2613" s="52" t="n">
        <x:f>IFERROR((K2613/G2613)^(1/4)-1,"")</x:f>
        <x:v>0.06107625819195728</x:v>
      </x:c>
      <x:c r="Q2613" s="51" t="n">
        <x:v>2332</x:v>
      </x:c>
      <x:c r="R2613" s="52" t="n">
        <x:f>IFERROR(Q2613/K2613,"")</x:f>
        <x:v>0.040450295745086816</x:v>
      </x:c>
      <x:c r="S2613" s="53" t="n">
        <x:v>31868</x:v>
      </x:c>
      <x:c r="T2613" s="50" t="str">
        <x:v>EDINET_company_history</x:v>
      </x:c>
      <x:c r="U2613" s="50" t="str">
        <x:v>株式会社エム</x:v>
      </x:c>
      <x:c r="V2613" s="54" t="n">
        <x:v>0.0844</x:v>
      </x:c>
      <x:c r="W2613" s="50" t="str">
        <x:v>松 本 崇 志 / 西 村 寿 清</x:v>
      </x:c>
      <x:c r="X2613" s="50" t="b">
        <x:f>AND(COUNT(L2613:O2613)=4,L2613&gt;='設定'!$B$6,M2613&gt;='設定'!$B$6,N2613&gt;='設定'!$B$6,O2613&gt;='設定'!$B$6)</x:f>
        <x:v>0</x:v>
      </x:c>
      <x:c r="Y2613" s="50" t="b">
        <x:f>AND(COUNT(G2613:K2613)=5,P2613&gt;='設定'!$B$7)</x:f>
        <x:v>0</x:v>
      </x:c>
      <x:c r="Z2613" s="50" t="b">
        <x:f>AND(ISNUMBER(R2613),R2613&gt;='設定'!$B$8)</x:f>
        <x:v>0</x:v>
      </x:c>
      <x:c r="AA2613" s="50" t="b">
        <x:f>AND(ISNUMBER(S2613),S2613&gt;=DATE(YEAR('設定'!$B$10)-'設定'!$B$9,MONTH('設定'!$B$10),DAY('設定'!$B$10)))</x:f>
        <x:v>0</x:v>
      </x:c>
      <x:c r="AB2613" s="55" t="b">
        <x:v>0</x:v>
      </x:c>
      <x:c r="AC2613" s="55" t="b">
        <x:v>0</x:v>
      </x:c>
      <x:c r="AD2613" s="50" t="n">
        <x:f>IF(X2613,1,0)+IF(Z2613,1,0)+IF(AA2613,1,0)+IF(AB2613,1,0)</x:f>
        <x:v>0</x:v>
      </x:c>
      <x:c r="AE2613" s="50" t="n">
        <x:f>IF(Y2613,1,0)+IF(Z2613,1,0)+IF(AA2613,1,0)+IF(AB2613,1,0)</x:f>
        <x:v>0</x:v>
      </x:c>
      <x:c r="AF2613" s="50" t="n">
        <x:f>IF(Y2613,1,0)+IF(Z2613,1,0)+IF(AA2613,1,0)+IF(AC2613,1,0)</x:f>
        <x:v>0</x:v>
      </x:c>
      <x:c r="AG2613" s="53" t="n">
        <x:v>44348</x:v>
      </x:c>
      <x:c r="AH2613" s="50" t="str">
        <x:v>S100W9LZ</x:v>
      </x:c>
      <x:c r="AI2613" s="50" t="str">
        <x:v>NetSalesSummaryOfBusinessResults</x:v>
      </x:c>
      <x:c r="AJ2613" s="50" t="str">
        <x:v>OperatingIncome</x:v>
      </x:c>
      <x:c r="AK2613" s="53" t="n">
        <x:v>45747</x:v>
      </x:c>
      <x:c r="AL2613" s="50" t="str">
        <x:v>365/365/365/366/365</x:v>
      </x:c>
      <x:c r="AM2613" s="51" t="n">
        <x:v>11810400</x:v>
      </x:c>
      <x:c r="AN2613" s="51" t="n">
        <x:v>1496</x:v>
      </x:c>
      <x:c r="AO2613" s="51" t="n">
        <x:f>IFERROR(AM2613*AN2613,"")</x:f>
        <x:v>17668358400</x:v>
      </x:c>
      <x:c r="AP2613" s="56" t="n">
        <x:f>IFERROR(AO2613/(K2613*1000000),"")</x:f>
        <x:v>0.30647097882083574</x:v>
      </x:c>
      <x:c r="AQ2613" s="57" t="n">
        <x:v>10548400</x:v>
      </x:c>
      <x:c r="AR2613" s="52" t="n">
        <x:v>0.286597570848243</x:v>
      </x:c>
      <x:c r="AS2613" s="52" t="n">
        <x:v>-0.3032778702694988</x:v>
      </x:c>
      <x:c r="AT2613" s="55" t="b">
        <x:v>0</x:v>
      </x:c>
      <x:c r="AU2613" s="50" t="str">
        <x:v>low_liquidity</x:v>
      </x:c>
      <x:c r="AV2613" s="58" t="n">
        <x:v>-0.0402419653184935</x:v>
      </x:c>
      <x:c r="AW2613" s="50" t="n">
        <x:v>2194</x:v>
      </x:c>
      <x:c r="AX2613" s="50" t="str">
        <x:v>Core Moat</x:v>
      </x:c>
      <x:c r="AY2613" s="50" t="str">
        <x:v>既存適格性フィルター不通過: low_liquidity / 60日平均売買代金2,000万円未満</x:v>
      </x:c>
      <x:c r="AZ2613" s="59" t="str">
        <x:v>2025-06-30 14:49</x:v>
      </x:c>
      <x:c r="BA2613" s="53" t="n">
        <x:v>31868</x:v>
      </x:c>
      <x:c r="BB2613" s="50"/>
      <x:c r="BC2613" s="50"/>
      <x:c r="BD2613" s="50"/>
    </x:row>
    <x:row r="2614">
      <x:c r="A2614" s="50" t="n">
        <x:v>2613</x:v>
      </x:c>
      <x:c r="B2614" s="50" t="str">
        <x:v>1944</x:v>
      </x:c>
      <x:c r="C2614" s="50" t="str">
        <x:v>1944.T</x:v>
      </x:c>
      <x:c r="D2614" s="50" t="str">
        <x:v>KINDEN CORPORATION</x:v>
      </x:c>
      <x:c r="E2614" s="50" t="str">
        <x:v>Prime Market (Domestic)</x:v>
      </x:c>
      <x:c r="F2614" s="50" t="str">
        <x:v>Construction</x:v>
      </x:c>
      <x:c r="G2614" s="51" t="n">
        <x:v>556273</x:v>
      </x:c>
      <x:c r="H2614" s="51" t="n">
        <x:v>566794</x:v>
      </x:c>
      <x:c r="I2614" s="51" t="n">
        <x:v>609132</x:v>
      </x:c>
      <x:c r="J2614" s="51" t="n">
        <x:v>654516</x:v>
      </x:c>
      <x:c r="K2614" s="51" t="n">
        <x:v>705058</x:v>
      </x:c>
      <x:c r="L2614" s="52" t="n">
        <x:f>IFERROR(H2614/G2614-1,"")</x:f>
        <x:v>0.018913375267179955</x:v>
      </x:c>
      <x:c r="M2614" s="52" t="n">
        <x:f>IFERROR(I2614/H2614-1,"")</x:f>
        <x:v>0.0746973327170013</x:v>
      </x:c>
      <x:c r="N2614" s="52" t="n">
        <x:f>IFERROR(J2614/I2614-1,"")</x:f>
        <x:v>0.07450601839995263</x:v>
      </x:c>
      <x:c r="O2614" s="52" t="n">
        <x:f>IFERROR(K2614/J2614-1,"")</x:f>
        <x:v>0.0772204193633157</x:v>
      </x:c>
      <x:c r="P2614" s="52" t="n">
        <x:f>IFERROR((K2614/G2614)^(1/4)-1,"")</x:f>
        <x:v>0.06104600846790098</x:v>
      </x:c>
      <x:c r="Q2614" s="51" t="n">
        <x:v>60979</x:v>
      </x:c>
      <x:c r="R2614" s="52" t="n">
        <x:f>IFERROR(Q2614/K2614,"")</x:f>
        <x:v>0.08648792014274002</x:v>
      </x:c>
      <x:c r="S2614" s="53" t="n">
        <x:v>22555</x:v>
      </x:c>
      <x:c r="T2614" s="50" t="str">
        <x:v>EDINET_company_history</x:v>
      </x:c>
      <x:c r="U2614" s="50" t="str">
        <x:v>関西電力株式会社</x:v>
      </x:c>
      <x:c r="V2614" s="54" t="n">
        <x:v>0.2964</x:v>
      </x:c>
      <x:c r="W2614" s="50" t="str">
        <x:v>土 井 義 宏 / 上 坂 隆 勇 / 林 弘 之 / 福 田 隆</x:v>
      </x:c>
      <x:c r="X2614" s="50" t="b">
        <x:f>AND(COUNT(L2614:O2614)=4,L2614&gt;='設定'!$B$6,M2614&gt;='設定'!$B$6,N2614&gt;='設定'!$B$6,O2614&gt;='設定'!$B$6)</x:f>
        <x:v>0</x:v>
      </x:c>
      <x:c r="Y2614" s="50" t="b">
        <x:f>AND(COUNT(G2614:K2614)=5,P2614&gt;='設定'!$B$7)</x:f>
        <x:v>0</x:v>
      </x:c>
      <x:c r="Z2614" s="50" t="b">
        <x:f>AND(ISNUMBER(R2614),R2614&gt;='設定'!$B$8)</x:f>
        <x:v>0</x:v>
      </x:c>
      <x:c r="AA2614" s="50" t="b">
        <x:f>AND(ISNUMBER(S2614),S2614&gt;=DATE(YEAR('設定'!$B$10)-'設定'!$B$9,MONTH('設定'!$B$10),DAY('設定'!$B$10)))</x:f>
        <x:v>0</x:v>
      </x:c>
      <x:c r="AB2614" s="55" t="b">
        <x:v>0</x:v>
      </x:c>
      <x:c r="AC2614" s="55" t="b">
        <x:v>0</x:v>
      </x:c>
      <x:c r="AD2614" s="50" t="n">
        <x:f>IF(X2614,1,0)+IF(Z2614,1,0)+IF(AA2614,1,0)+IF(AB2614,1,0)</x:f>
        <x:v>0</x:v>
      </x:c>
      <x:c r="AE2614" s="50" t="n">
        <x:f>IF(Y2614,1,0)+IF(Z2614,1,0)+IF(AA2614,1,0)+IF(AB2614,1,0)</x:f>
        <x:v>0</x:v>
      </x:c>
      <x:c r="AF2614" s="50" t="n">
        <x:f>IF(Y2614,1,0)+IF(Z2614,1,0)+IF(AA2614,1,0)+IF(AC2614,1,0)</x:f>
        <x:v>0</x:v>
      </x:c>
      <x:c r="AG2614" s="53" t="n">
        <x:v>44348</x:v>
      </x:c>
      <x:c r="AH2614" s="50" t="str">
        <x:v>S100W2EW</x:v>
      </x:c>
      <x:c r="AI2614" s="50" t="str">
        <x:v>NetSalesSummaryOfBusinessResults</x:v>
      </x:c>
      <x:c r="AJ2614" s="50" t="str">
        <x:v>OperatingIncome</x:v>
      </x:c>
      <x:c r="AK2614" s="53" t="n">
        <x:v>45747</x:v>
      </x:c>
      <x:c r="AL2614" s="50" t="str">
        <x:v>365/365/365/366/365</x:v>
      </x:c>
      <x:c r="AM2614" s="51" t="n">
        <x:v>198749580</x:v>
      </x:c>
      <x:c r="AN2614" s="51" t="n">
        <x:v>6823</x:v>
      </x:c>
      <x:c r="AO2614" s="51" t="n">
        <x:f>IFERROR(AM2614*AN2614,"")</x:f>
        <x:v>1356068384340</x:v>
      </x:c>
      <x:c r="AP2614" s="56" t="n">
        <x:f>IFERROR(AO2614/(K2614*1000000),"")</x:f>
        <x:v>1.9233430219074175</x:v>
      </x:c>
      <x:c r="AQ2614" s="57" t="n">
        <x:v>5339883436.666667</x:v>
      </x:c>
      <x:c r="AR2614" s="52" t="n">
        <x:v>0.283360862757575</x:v>
      </x:c>
      <x:c r="AS2614" s="52" t="n">
        <x:v>-0.2856196433528194</x:v>
      </x:c>
      <x:c r="AT2614" s="55" t="b">
        <x:v>0</x:v>
      </x:c>
      <x:c r="AU2614" s="50" t="str">
        <x:v>missing_financial_data</x:v>
      </x:c>
      <x:c r="AV2614" s="58" t="n">
        <x:v>0.0167643484639442</x:v>
      </x:c>
      <x:c r="AW2614" s="50" t="n">
        <x:v>1746</x:v>
      </x:c>
      <x:c r="AX2614" s="50" t="str">
        <x:v>Core Moat</x:v>
      </x:c>
      <x:c r="AY2614" s="50" t="str">
        <x:v>既存適格性フィルター不通過: missing_financial_data</x:v>
      </x:c>
      <x:c r="AZ2614" s="59" t="str">
        <x:v>2025-06-24 15:12</x:v>
      </x:c>
      <x:c r="BA2614" s="53" t="n">
        <x:v>22555</x:v>
      </x:c>
      <x:c r="BB2614" s="50"/>
      <x:c r="BC2614" s="50"/>
      <x:c r="BD2614" s="50" t="str">
        <x:v>TOPIX Mid400</x:v>
      </x:c>
    </x:row>
    <x:row r="2615">
      <x:c r="A2615" s="50" t="n">
        <x:v>2614</x:v>
      </x:c>
      <x:c r="B2615" s="50" t="str">
        <x:v>9867</x:v>
      </x:c>
      <x:c r="C2615" s="50" t="str">
        <x:v>9867.T</x:v>
      </x:c>
      <x:c r="D2615" s="50" t="str">
        <x:v>Solekia Limited</x:v>
      </x:c>
      <x:c r="E2615" s="50" t="str">
        <x:v>Standard Market(Domestic)</x:v>
      </x:c>
      <x:c r="F2615" s="50" t="str">
        <x:v>Wholesale Trade</x:v>
      </x:c>
      <x:c r="G2615" s="51" t="n">
        <x:v>22112.366</x:v>
      </x:c>
      <x:c r="H2615" s="51" t="n">
        <x:v>22701.92</x:v>
      </x:c>
      <x:c r="I2615" s="51" t="n">
        <x:v>23771.79</x:v>
      </x:c>
      <x:c r="J2615" s="51" t="n">
        <x:v>25178.234</x:v>
      </x:c>
      <x:c r="K2615" s="51" t="n">
        <x:v>28025.172</x:v>
      </x:c>
      <x:c r="L2615" s="52" t="n">
        <x:f>IFERROR(H2615/G2615-1,"")</x:f>
        <x:v>0.02666173307731956</x:v>
      </x:c>
      <x:c r="M2615" s="52" t="n">
        <x:f>IFERROR(I2615/H2615-1,"")</x:f>
        <x:v>0.047126850944765986</x:v>
      </x:c>
      <x:c r="N2615" s="52" t="n">
        <x:f>IFERROR(J2615/I2615-1,"")</x:f>
        <x:v>0.05916441294492336</x:v>
      </x:c>
      <x:c r="O2615" s="52" t="n">
        <x:f>IFERROR(K2615/J2615-1,"")</x:f>
        <x:v>0.11307139333123994</x:v>
      </x:c>
      <x:c r="P2615" s="52" t="n">
        <x:f>IFERROR((K2615/G2615)^(1/4)-1,"")</x:f>
        <x:v>0.061031477218282726</x:v>
      </x:c>
      <x:c r="Q2615" s="51" t="n">
        <x:v>1727.084</x:v>
      </x:c>
      <x:c r="R2615" s="52" t="n">
        <x:f>IFERROR(Q2615/K2615,"")</x:f>
        <x:v>0.061626169502188965</x:v>
      </x:c>
      <x:c r="S2615" s="53" t="n">
        <x:v>38322</x:v>
      </x:c>
      <x:c r="T2615" s="50" t="str">
        <x:v>EDINET_company_history</x:v>
      </x:c>
      <x:c r="U2615" s="50" t="str">
        <x:v>フリージア・マクロス株式会社</x:v>
      </x:c>
      <x:c r="V2615" s="54" t="n">
        <x:v>0.3007</x:v>
      </x:c>
      <x:c r="W2615" s="50" t="str">
        <x:v>小林 義和 / 塚田 武文</x:v>
      </x:c>
      <x:c r="X2615" s="50" t="b">
        <x:f>AND(COUNT(L2615:O2615)=4,L2615&gt;='設定'!$B$6,M2615&gt;='設定'!$B$6,N2615&gt;='設定'!$B$6,O2615&gt;='設定'!$B$6)</x:f>
        <x:v>0</x:v>
      </x:c>
      <x:c r="Y2615" s="50" t="b">
        <x:f>AND(COUNT(G2615:K2615)=5,P2615&gt;='設定'!$B$7)</x:f>
        <x:v>0</x:v>
      </x:c>
      <x:c r="Z2615" s="50" t="b">
        <x:f>AND(ISNUMBER(R2615),R2615&gt;='設定'!$B$8)</x:f>
        <x:v>0</x:v>
      </x:c>
      <x:c r="AA2615" s="50" t="b">
        <x:f>AND(ISNUMBER(S2615),S2615&gt;=DATE(YEAR('設定'!$B$10)-'設定'!$B$9,MONTH('設定'!$B$10),DAY('設定'!$B$10)))</x:f>
        <x:v>0</x:v>
      </x:c>
      <x:c r="AB2615" s="55" t="b">
        <x:v>0</x:v>
      </x:c>
      <x:c r="AC2615" s="55" t="b">
        <x:v>0</x:v>
      </x:c>
      <x:c r="AD2615" s="50" t="n">
        <x:f>IF(X2615,1,0)+IF(Z2615,1,0)+IF(AA2615,1,0)+IF(AB2615,1,0)</x:f>
        <x:v>0</x:v>
      </x:c>
      <x:c r="AE2615" s="50" t="n">
        <x:f>IF(Y2615,1,0)+IF(Z2615,1,0)+IF(AA2615,1,0)+IF(AB2615,1,0)</x:f>
        <x:v>0</x:v>
      </x:c>
      <x:c r="AF2615" s="50" t="n">
        <x:f>IF(Y2615,1,0)+IF(Z2615,1,0)+IF(AA2615,1,0)+IF(AC2615,1,0)</x:f>
        <x:v>0</x:v>
      </x:c>
      <x:c r="AG2615" s="53" t="n">
        <x:v>44348</x:v>
      </x:c>
      <x:c r="AH2615" s="50" t="str">
        <x:v>S100W7W2</x:v>
      </x:c>
      <x:c r="AI2615" s="50" t="str">
        <x:v>NetSalesSummaryOfBusinessResults</x:v>
      </x:c>
      <x:c r="AJ2615" s="50" t="str">
        <x:v>OperatingIncome</x:v>
      </x:c>
      <x:c r="AK2615" s="53" t="n">
        <x:v>45747</x:v>
      </x:c>
      <x:c r="AL2615" s="50" t="str">
        <x:v>365/365/365/366/365</x:v>
      </x:c>
      <x:c r="AM2615" s="51" t="n">
        <x:v>864101</x:v>
      </x:c>
      <x:c r="AN2615" s="51" t="n">
        <x:v>10300</x:v>
      </x:c>
      <x:c r="AO2615" s="51" t="n">
        <x:f>IFERROR(AM2615*AN2615,"")</x:f>
        <x:v>8900240300</x:v>
      </x:c>
      <x:c r="AP2615" s="56" t="n">
        <x:f>IFERROR(AO2615/(K2615*1000000),"")</x:f>
        <x:v>0.31758022038187667</x:v>
      </x:c>
      <x:c r="AQ2615" s="57" t="n">
        <x:v>11069400</x:v>
      </x:c>
      <x:c r="AR2615" s="52" t="n">
        <x:v>0.4561880581938879</x:v>
      </x:c>
      <x:c r="AS2615" s="52" t="n">
        <x:v>-0.6008028984621794</x:v>
      </x:c>
      <x:c r="AT2615" s="55" t="b">
        <x:v>0</x:v>
      </x:c>
      <x:c r="AU2615" s="50" t="str">
        <x:v>low_liquidity</x:v>
      </x:c>
      <x:c r="AV2615" s="58" t="n">
        <x:v>-0.1497961327996583</x:v>
      </x:c>
      <x:c r="AW2615" s="50" t="n">
        <x:v>2849</x:v>
      </x:c>
      <x:c r="AX2615" s="50" t="str">
        <x:v>Transformation Moat</x:v>
      </x:c>
      <x:c r="AY2615" s="50" t="str">
        <x:v>既存適格性フィルター不通過: low_liquidity / 60日平均売買代金2,000万円未満 / ローカル5年最大下落率-60%以下</x:v>
      </x:c>
      <x:c r="AZ2615" s="59" t="str">
        <x:v>2025-06-27 16:06</x:v>
      </x:c>
      <x:c r="BA2615" s="53" t="n">
        <x:v>38322</x:v>
      </x:c>
      <x:c r="BB2615" s="50"/>
      <x:c r="BC2615" s="50"/>
      <x:c r="BD2615" s="50"/>
    </x:row>
    <x:row r="2616">
      <x:c r="A2616" s="50" t="n">
        <x:v>2615</x:v>
      </x:c>
      <x:c r="B2616" s="50" t="str">
        <x:v>3696</x:v>
      </x:c>
      <x:c r="C2616" s="50" t="str">
        <x:v>3696.T</x:v>
      </x:c>
      <x:c r="D2616" s="50" t="str">
        <x:v>CERES INC.</x:v>
      </x:c>
      <x:c r="E2616" s="50" t="str">
        <x:v>Prime Market (Domestic)</x:v>
      </x:c>
      <x:c r="F2616" s="50" t="str">
        <x:v>Information &amp; Communication</x:v>
      </x:c>
      <x:c r="G2616" s="51" t="n">
        <x:v>23402.936</x:v>
      </x:c>
      <x:c r="H2616" s="51" t="n">
        <x:v>20536.32</x:v>
      </x:c>
      <x:c r="I2616" s="51" t="n">
        <x:v>24070.608</x:v>
      </x:c>
      <x:c r="J2616" s="51" t="n">
        <x:v>27706.531</x:v>
      </x:c>
      <x:c r="K2616" s="51" t="n">
        <x:v>29660.382</x:v>
      </x:c>
      <x:c r="L2616" s="52" t="n">
        <x:f>IFERROR(H2616/G2616-1,"")</x:f>
        <x:v>-0.12248958848582081</x:v>
      </x:c>
      <x:c r="M2616" s="52" t="n">
        <x:f>IFERROR(I2616/H2616-1,"")</x:f>
        <x:v>0.17209938294689597</x:v>
      </x:c>
      <x:c r="N2616" s="52" t="n">
        <x:f>IFERROR(J2616/I2616-1,"")</x:f>
        <x:v>0.15105239551904948</x:v>
      </x:c>
      <x:c r="O2616" s="52" t="n">
        <x:f>IFERROR(K2616/J2616-1,"")</x:f>
        <x:v>0.07051951036382009</x:v>
      </x:c>
      <x:c r="P2616" s="52" t="n">
        <x:f>IFERROR((K2616/G2616)^(1/4)-1,"")</x:f>
        <x:v>0.06102739877420449</x:v>
      </x:c>
      <x:c r="Q2616" s="51" t="n">
        <x:v>2334.025</x:v>
      </x:c>
      <x:c r="R2616" s="52" t="n">
        <x:f>IFERROR(Q2616/K2616,"")</x:f>
        <x:v>0.0786916702556292</x:v>
      </x:c>
      <x:c r="S2616" s="53" t="n">
        <x:v>41913</x:v>
      </x:c>
      <x:c r="T2616" s="50" t="str">
        <x:v>EDINET_company_history</x:v>
      </x:c>
      <x:c r="U2616" s="50" t="str">
        <x:v>株式会社日本カストディ銀行(信託口)</x:v>
      </x:c>
      <x:c r="V2616" s="54" t="n">
        <x:v>0.1048</x:v>
      </x:c>
      <x:c r="W2616" s="50" t="str">
        <x:v>都木 聡 / 野﨑 哲也</x:v>
      </x:c>
      <x:c r="X2616" s="50" t="b">
        <x:f>AND(COUNT(L2616:O2616)=4,L2616&gt;='設定'!$B$6,M2616&gt;='設定'!$B$6,N2616&gt;='設定'!$B$6,O2616&gt;='設定'!$B$6)</x:f>
        <x:v>0</x:v>
      </x:c>
      <x:c r="Y2616" s="50" t="b">
        <x:f>AND(COUNT(G2616:K2616)=5,P2616&gt;='設定'!$B$7)</x:f>
        <x:v>0</x:v>
      </x:c>
      <x:c r="Z2616" s="50" t="b">
        <x:f>AND(ISNUMBER(R2616),R2616&gt;='設定'!$B$8)</x:f>
        <x:v>0</x:v>
      </x:c>
      <x:c r="AA2616" s="50" t="b">
        <x:f>AND(ISNUMBER(S2616),S2616&gt;=DATE(YEAR('設定'!$B$10)-'設定'!$B$9,MONTH('設定'!$B$10),DAY('設定'!$B$10)))</x:f>
        <x:v>0</x:v>
      </x:c>
      <x:c r="AB2616" s="55" t="b">
        <x:v>0</x:v>
      </x:c>
      <x:c r="AC2616" s="55" t="b">
        <x:v>0</x:v>
      </x:c>
      <x:c r="AD2616" s="50" t="n">
        <x:f>IF(X2616,1,0)+IF(Z2616,1,0)+IF(AA2616,1,0)+IF(AB2616,1,0)</x:f>
        <x:v>0</x:v>
      </x:c>
      <x:c r="AE2616" s="50" t="n">
        <x:f>IF(Y2616,1,0)+IF(Z2616,1,0)+IF(AA2616,1,0)+IF(AB2616,1,0)</x:f>
        <x:v>0</x:v>
      </x:c>
      <x:c r="AF2616" s="50" t="n">
        <x:f>IF(Y2616,1,0)+IF(Z2616,1,0)+IF(AA2616,1,0)+IF(AC2616,1,0)</x:f>
        <x:v>0</x:v>
      </x:c>
      <x:c r="AG2616" s="53" t="n">
        <x:v>44348</x:v>
      </x:c>
      <x:c r="AH2616" s="50" t="str">
        <x:v>S100XU6S</x:v>
      </x:c>
      <x:c r="AI2616" s="50" t="str">
        <x:v>NetSalesSummaryOfBusinessResults</x:v>
      </x:c>
      <x:c r="AJ2616" s="50" t="str">
        <x:v>OperatingIncome</x:v>
      </x:c>
      <x:c r="AK2616" s="53" t="n">
        <x:v>46022</x:v>
      </x:c>
      <x:c r="AL2616" s="50" t="str">
        <x:v>365/365/365/366/365</x:v>
      </x:c>
      <x:c r="AM2616" s="51" t="n">
        <x:v>11539000</x:v>
      </x:c>
      <x:c r="AN2616" s="51" t="n">
        <x:v>1832</x:v>
      </x:c>
      <x:c r="AO2616" s="51" t="n">
        <x:f>IFERROR(AM2616*AN2616,"")</x:f>
        <x:v>21139448000</x:v>
      </x:c>
      <x:c r="AP2616" s="56" t="n">
        <x:f>IFERROR(AO2616/(K2616*1000000),"")</x:f>
        <x:v>0.7127166467377257</x:v>
      </x:c>
      <x:c r="AQ2616" s="57" t="n">
        <x:v>326841798.3333333</x:v>
      </x:c>
      <x:c r="AR2616" s="52" t="n">
        <x:v>0.6386772746214449</x:v>
      </x:c>
      <x:c r="AS2616" s="52" t="n">
        <x:v>-0.7688925905902283</x:v>
      </x:c>
      <x:c r="AT2616" s="55" t="b">
        <x:v>1</x:v>
      </x:c>
      <x:c r="AU2616" s="50"/>
      <x:c r="AV2616" s="58" t="n">
        <x:v>-0.2246647218046993</x:v>
      </x:c>
      <x:c r="AW2616" s="50" t="n">
        <x:v>3117</x:v>
      </x:c>
      <x:c r="AX2616" s="50" t="str">
        <x:v>Future Moat</x:v>
      </x:c>
      <x:c r="AY2616" s="50" t="str">
        <x:v>年率ボラティリティ60%以上 / ローカル5年最大下落率-60%以下</x:v>
      </x:c>
      <x:c r="AZ2616" s="59" t="str">
        <x:v>2026-03-27 13:42</x:v>
      </x:c>
      <x:c r="BA2616" s="53" t="n">
        <x:v>41913</x:v>
      </x:c>
      <x:c r="BB2616" s="50"/>
      <x:c r="BC2616" s="50"/>
      <x:c r="BD2616" s="50" t="str">
        <x:v>TOPIX Small 2</x:v>
      </x:c>
    </x:row>
    <x:row r="2617">
      <x:c r="A2617" s="50" t="n">
        <x:v>2616</x:v>
      </x:c>
      <x:c r="B2617" s="50" t="str">
        <x:v>6463</x:v>
      </x:c>
      <x:c r="C2617" s="50" t="str">
        <x:v>6463.T</x:v>
      </x:c>
      <x:c r="D2617" s="50" t="str">
        <x:v>TPR CO.,LTD.</x:v>
      </x:c>
      <x:c r="E2617" s="50" t="str">
        <x:v>Prime Market (Domestic)</x:v>
      </x:c>
      <x:c r="F2617" s="50" t="str">
        <x:v>Machinery</x:v>
      </x:c>
      <x:c r="G2617" s="51" t="n">
        <x:v>152002</x:v>
      </x:c>
      <x:c r="H2617" s="51" t="n">
        <x:v>163537</x:v>
      </x:c>
      <x:c r="I2617" s="51" t="n">
        <x:v>178619</x:v>
      </x:c>
      <x:c r="J2617" s="51" t="n">
        <x:v>193834</x:v>
      </x:c>
      <x:c r="K2617" s="51" t="n">
        <x:v>192494</x:v>
      </x:c>
      <x:c r="L2617" s="52" t="n">
        <x:f>IFERROR(H2617/G2617-1,"")</x:f>
        <x:v>0.07588715937948187</x:v>
      </x:c>
      <x:c r="M2617" s="52" t="n">
        <x:f>IFERROR(I2617/H2617-1,"")</x:f>
        <x:v>0.09222377810526061</x:v>
      </x:c>
      <x:c r="N2617" s="52" t="n">
        <x:f>IFERROR(J2617/I2617-1,"")</x:f>
        <x:v>0.08518130769962884</x:v>
      </x:c>
      <x:c r="O2617" s="52" t="n">
        <x:f>IFERROR(K2617/J2617-1,"")</x:f>
        <x:v>-0.006913131855092458</x:v>
      </x:c>
      <x:c r="P2617" s="52" t="n">
        <x:f>IFERROR((K2617/G2617)^(1/4)-1,"")</x:f>
        <x:v>0.060820670939222055</x:v>
      </x:c>
      <x:c r="Q2617" s="51" t="n">
        <x:v>11214</x:v>
      </x:c>
      <x:c r="R2617" s="52" t="n">
        <x:f>IFERROR(Q2617/K2617,"")</x:f>
        <x:v>0.05825636123723337</x:v>
      </x:c>
      <x:c r="S2617" s="53" t="n">
        <x:v>22555</x:v>
      </x:c>
      <x:c r="T2617" s="50" t="str">
        <x:v>EDINET_company_history</x:v>
      </x:c>
      <x:c r="U2617" s="50" t="str">
        <x:v>日本マスタートラスト信託銀行株式会社（信託口）</x:v>
      </x:c>
      <x:c r="V2617" s="54" t="n">
        <x:v>0.1035</x:v>
      </x:c>
      <x:c r="W2617" s="50" t="str">
        <x:v>末廣 博 / 矢野 和美 / 藤城 豪二</x:v>
      </x:c>
      <x:c r="X2617" s="50" t="b">
        <x:f>AND(COUNT(L2617:O2617)=4,L2617&gt;='設定'!$B$6,M2617&gt;='設定'!$B$6,N2617&gt;='設定'!$B$6,O2617&gt;='設定'!$B$6)</x:f>
        <x:v>0</x:v>
      </x:c>
      <x:c r="Y2617" s="50" t="b">
        <x:f>AND(COUNT(G2617:K2617)=5,P2617&gt;='設定'!$B$7)</x:f>
        <x:v>0</x:v>
      </x:c>
      <x:c r="Z2617" s="50" t="b">
        <x:f>AND(ISNUMBER(R2617),R2617&gt;='設定'!$B$8)</x:f>
        <x:v>0</x:v>
      </x:c>
      <x:c r="AA2617" s="50" t="b">
        <x:f>AND(ISNUMBER(S2617),S2617&gt;=DATE(YEAR('設定'!$B$10)-'設定'!$B$9,MONTH('設定'!$B$10),DAY('設定'!$B$10)))</x:f>
        <x:v>0</x:v>
      </x:c>
      <x:c r="AB2617" s="55" t="b">
        <x:v>0</x:v>
      </x:c>
      <x:c r="AC2617" s="55" t="b">
        <x:v>0</x:v>
      </x:c>
      <x:c r="AD2617" s="50" t="n">
        <x:f>IF(X2617,1,0)+IF(Z2617,1,0)+IF(AA2617,1,0)+IF(AB2617,1,0)</x:f>
        <x:v>0</x:v>
      </x:c>
      <x:c r="AE2617" s="50" t="n">
        <x:f>IF(Y2617,1,0)+IF(Z2617,1,0)+IF(AA2617,1,0)+IF(AB2617,1,0)</x:f>
        <x:v>0</x:v>
      </x:c>
      <x:c r="AF2617" s="50" t="n">
        <x:f>IF(Y2617,1,0)+IF(Z2617,1,0)+IF(AA2617,1,0)+IF(AC2617,1,0)</x:f>
        <x:v>0</x:v>
      </x:c>
      <x:c r="AG2617" s="53" t="n">
        <x:v>44348</x:v>
      </x:c>
      <x:c r="AH2617" s="50" t="str">
        <x:v>S100VZYJ</x:v>
      </x:c>
      <x:c r="AI2617" s="50" t="str">
        <x:v>NetSalesSummaryOfBusinessResults</x:v>
      </x:c>
      <x:c r="AJ2617" s="50" t="str">
        <x:v>OperatingIncome</x:v>
      </x:c>
      <x:c r="AK2617" s="53" t="n">
        <x:v>45747</x:v>
      </x:c>
      <x:c r="AL2617" s="50" t="str">
        <x:v>365/365/365/366/365</x:v>
      </x:c>
      <x:c r="AM2617" s="51" t="n">
        <x:v>33301099</x:v>
      </x:c>
      <x:c r="AN2617" s="51" t="n">
        <x:v>1377</x:v>
      </x:c>
      <x:c r="AO2617" s="51" t="n">
        <x:f>IFERROR(AM2617*AN2617,"")</x:f>
        <x:v>45855613323</x:v>
      </x:c>
      <x:c r="AP2617" s="56" t="n">
        <x:f>IFERROR(AO2617/(K2617*1000000),"")</x:f>
        <x:v>0.23821840329049218</x:v>
      </x:c>
      <x:c r="AQ2617" s="57" t="n">
        <x:v>197617228.33333337</x:v>
      </x:c>
      <x:c r="AR2617" s="52" t="n">
        <x:v>0.2611781735430524</x:v>
      </x:c>
      <x:c r="AS2617" s="52" t="n">
        <x:v>-0.2573264345914073</x:v>
      </x:c>
      <x:c r="AT2617" s="55" t="b">
        <x:v>1</x:v>
      </x:c>
      <x:c r="AU2617" s="50"/>
      <x:c r="AV2617" s="58" t="n">
        <x:v>0.3782430072150264</x:v>
      </x:c>
      <x:c r="AW2617" s="50" t="n">
        <x:v>236</x:v>
      </x:c>
      <x:c r="AX2617" s="50" t="str">
        <x:v>Future Moat</x:v>
      </x:c>
      <x:c r="AY2617" s="50" t="str">
        <x:v>目立つ機械的警告なし（定性確認は別途必要）</x:v>
      </x:c>
      <x:c r="AZ2617" s="59" t="str">
        <x:v>2025-06-19 16:12</x:v>
      </x:c>
      <x:c r="BA2617" s="53" t="n">
        <x:v>22555</x:v>
      </x:c>
      <x:c r="BB2617" s="50"/>
      <x:c r="BC2617" s="50"/>
      <x:c r="BD2617" s="50" t="str">
        <x:v>TOPIX Small 1</x:v>
      </x:c>
    </x:row>
    <x:row r="2618">
      <x:c r="A2618" s="50" t="n">
        <x:v>2617</x:v>
      </x:c>
      <x:c r="B2618" s="50" t="str">
        <x:v>1720</x:v>
      </x:c>
      <x:c r="C2618" s="50" t="str">
        <x:v>1720.T</x:v>
      </x:c>
      <x:c r="D2618" s="50" t="str">
        <x:v>TOKYU CONSTRUCTION CO., LTD.</x:v>
      </x:c>
      <x:c r="E2618" s="50" t="str">
        <x:v>Prime Market (Domestic)</x:v>
      </x:c>
      <x:c r="F2618" s="50" t="str">
        <x:v>Construction</x:v>
      </x:c>
      <x:c r="G2618" s="51" t="n">
        <x:v>231483</x:v>
      </x:c>
      <x:c r="H2618" s="51" t="n">
        <x:v>258083</x:v>
      </x:c>
      <x:c r="I2618" s="51" t="n">
        <x:v>288867</x:v>
      </x:c>
      <x:c r="J2618" s="51" t="n">
        <x:v>285681</x:v>
      </x:c>
      <x:c r="K2618" s="51" t="n">
        <x:v>293139</x:v>
      </x:c>
      <x:c r="L2618" s="52" t="n">
        <x:f>IFERROR(H2618/G2618-1,"")</x:f>
        <x:v>0.11491124618222504</x:v>
      </x:c>
      <x:c r="M2618" s="52" t="n">
        <x:f>IFERROR(I2618/H2618-1,"")</x:f>
        <x:v>0.11927945660892036</x:v>
      </x:c>
      <x:c r="N2618" s="52" t="n">
        <x:f>IFERROR(J2618/I2618-1,"")</x:f>
        <x:v>-0.011029297219827816</x:v>
      </x:c>
      <x:c r="O2618" s="52" t="n">
        <x:f>IFERROR(K2618/J2618-1,"")</x:f>
        <x:v>0.026106041353817666</x:v>
      </x:c>
      <x:c r="P2618" s="52" t="n">
        <x:f>IFERROR((K2618/G2618)^(1/4)-1,"")</x:f>
        <x:v>0.06081249119286691</x:v>
      </x:c>
      <x:c r="Q2618" s="51" t="n">
        <x:v>8839</x:v>
      </x:c>
      <x:c r="R2618" s="52" t="n">
        <x:f>IFERROR(Q2618/K2618,"")</x:f>
        <x:v>0.03015293086215072</x:v>
      </x:c>
      <x:c r="S2618" s="53" t="n">
        <x:v>37895</x:v>
      </x:c>
      <x:c r="T2618" s="50" t="str">
        <x:v>EDINET_company_history</x:v>
      </x:c>
      <x:c r="U2618" s="50" t="str">
        <x:v>東急株式会社</x:v>
      </x:c>
      <x:c r="V2618" s="54" t="n">
        <x:v>0.1445</x:v>
      </x:c>
      <x:c r="W2618" s="50" t="str">
        <x:v>寺 田 光 宏 / 諏 訪 嘉 彦</x:v>
      </x:c>
      <x:c r="X2618" s="50" t="b">
        <x:f>AND(COUNT(L2618:O2618)=4,L2618&gt;='設定'!$B$6,M2618&gt;='設定'!$B$6,N2618&gt;='設定'!$B$6,O2618&gt;='設定'!$B$6)</x:f>
        <x:v>0</x:v>
      </x:c>
      <x:c r="Y2618" s="50" t="b">
        <x:f>AND(COUNT(G2618:K2618)=5,P2618&gt;='設定'!$B$7)</x:f>
        <x:v>0</x:v>
      </x:c>
      <x:c r="Z2618" s="50" t="b">
        <x:f>AND(ISNUMBER(R2618),R2618&gt;='設定'!$B$8)</x:f>
        <x:v>0</x:v>
      </x:c>
      <x:c r="AA2618" s="50" t="b">
        <x:f>AND(ISNUMBER(S2618),S2618&gt;=DATE(YEAR('設定'!$B$10)-'設定'!$B$9,MONTH('設定'!$B$10),DAY('設定'!$B$10)))</x:f>
        <x:v>0</x:v>
      </x:c>
      <x:c r="AB2618" s="55" t="b">
        <x:v>0</x:v>
      </x:c>
      <x:c r="AC2618" s="55" t="b">
        <x:v>0</x:v>
      </x:c>
      <x:c r="AD2618" s="50" t="n">
        <x:f>IF(X2618,1,0)+IF(Z2618,1,0)+IF(AA2618,1,0)+IF(AB2618,1,0)</x:f>
        <x:v>0</x:v>
      </x:c>
      <x:c r="AE2618" s="50" t="n">
        <x:f>IF(Y2618,1,0)+IF(Z2618,1,0)+IF(AA2618,1,0)+IF(AB2618,1,0)</x:f>
        <x:v>0</x:v>
      </x:c>
      <x:c r="AF2618" s="50" t="n">
        <x:f>IF(Y2618,1,0)+IF(Z2618,1,0)+IF(AA2618,1,0)+IF(AC2618,1,0)</x:f>
        <x:v>0</x:v>
      </x:c>
      <x:c r="AG2618" s="53" t="n">
        <x:v>44348</x:v>
      </x:c>
      <x:c r="AH2618" s="50" t="str">
        <x:v>S100W0EF</x:v>
      </x:c>
      <x:c r="AI2618" s="50" t="str">
        <x:v>NetSalesSummaryOfBusinessResults</x:v>
      </x:c>
      <x:c r="AJ2618" s="50" t="str">
        <x:v>OperatingIncome</x:v>
      </x:c>
      <x:c r="AK2618" s="53" t="n">
        <x:v>45747</x:v>
      </x:c>
      <x:c r="AL2618" s="50" t="str">
        <x:v>365/365/365/366/365</x:v>
      </x:c>
      <x:c r="AM2618" s="51" t="n">
        <x:v>106310705</x:v>
      </x:c>
      <x:c r="AN2618" s="51" t="n">
        <x:v>1144</x:v>
      </x:c>
      <x:c r="AO2618" s="51" t="n">
        <x:f>IFERROR(AM2618*AN2618,"")</x:f>
        <x:v>121619446520</x:v>
      </x:c>
      <x:c r="AP2618" s="56" t="n">
        <x:f>IFERROR(AO2618/(K2618*1000000),"")</x:f>
        <x:v>0.41488661188037074</x:v>
      </x:c>
      <x:c r="AQ2618" s="57" t="n">
        <x:v>620717418.3333334</x:v>
      </x:c>
      <x:c r="AR2618" s="52" t="n">
        <x:v>0.2427687908047749</x:v>
      </x:c>
      <x:c r="AS2618" s="52" t="n">
        <x:v>-0.2983124799573161</x:v>
      </x:c>
      <x:c r="AT2618" s="55" t="b">
        <x:v>1</x:v>
      </x:c>
      <x:c r="AU2618" s="50"/>
      <x:c r="AV2618" s="58" t="n">
        <x:v>0.0314965280643177</x:v>
      </x:c>
      <x:c r="AW2618" s="50" t="n">
        <x:v>1643</x:v>
      </x:c>
      <x:c r="AX2618" s="50" t="str">
        <x:v>Core Moat</x:v>
      </x:c>
      <x:c r="AY2618" s="50" t="str">
        <x:v>目立つ機械的警告なし（定性確認は別途必要）</x:v>
      </x:c>
      <x:c r="AZ2618" s="59" t="str">
        <x:v>2025-06-20 10:49</x:v>
      </x:c>
      <x:c r="BA2618" s="53" t="n">
        <x:v>37895</x:v>
      </x:c>
      <x:c r="BB2618" s="50"/>
      <x:c r="BC2618" s="50"/>
      <x:c r="BD2618" s="50" t="str">
        <x:v>TOPIX Small 1</x:v>
      </x:c>
    </x:row>
    <x:row r="2619">
      <x:c r="A2619" s="50" t="n">
        <x:v>2618</x:v>
      </x:c>
      <x:c r="B2619" s="50" t="str">
        <x:v>6286</x:v>
      </x:c>
      <x:c r="C2619" s="50" t="str">
        <x:v>6286.T</x:v>
      </x:c>
      <x:c r="D2619" s="50" t="str">
        <x:v>SEIKO CORPORATION</x:v>
      </x:c>
      <x:c r="E2619" s="50" t="str">
        <x:v>Standard Market(Domestic)</x:v>
      </x:c>
      <x:c r="F2619" s="50" t="str">
        <x:v>Machinery</x:v>
      </x:c>
      <x:c r="G2619" s="51" t="n">
        <x:v>31666.615</x:v>
      </x:c>
      <x:c r="H2619" s="51" t="n">
        <x:v>31401.491</x:v>
      </x:c>
      <x:c r="I2619" s="51" t="n">
        <x:v>34535.011</x:v>
      </x:c>
      <x:c r="J2619" s="51" t="n">
        <x:v>36102.826</x:v>
      </x:c>
      <x:c r="K2619" s="51" t="n">
        <x:v>40099.518</x:v>
      </x:c>
      <x:c r="L2619" s="52" t="n">
        <x:f>IFERROR(H2619/G2619-1,"")</x:f>
        <x:v>-0.008372350502256043</x:v>
      </x:c>
      <x:c r="M2619" s="52" t="n">
        <x:f>IFERROR(I2619/H2619-1,"")</x:f>
        <x:v>0.09978889218986442</x:v>
      </x:c>
      <x:c r="N2619" s="52" t="n">
        <x:f>IFERROR(J2619/I2619-1,"")</x:f>
        <x:v>0.04539784278626713</x:v>
      </x:c>
      <x:c r="O2619" s="52" t="n">
        <x:f>IFERROR(K2619/J2619-1,"")</x:f>
        <x:v>0.11070302363587814</x:v>
      </x:c>
      <x:c r="P2619" s="52" t="n">
        <x:f>IFERROR((K2619/G2619)^(1/4)-1,"")</x:f>
        <x:v>0.0608021166004824</x:v>
      </x:c>
      <x:c r="Q2619" s="51" t="n">
        <x:v>1429.134</x:v>
      </x:c>
      <x:c r="R2619" s="52" t="n">
        <x:f>IFERROR(Q2619/K2619,"")</x:f>
        <x:v>0.035639680257503345</x:v>
      </x:c>
      <x:c r="S2619" s="53" t="n">
        <x:v>38322</x:v>
      </x:c>
      <x:c r="T2619" s="50" t="str">
        <x:v>EDINET_company_history</x:v>
      </x:c>
      <x:c r="U2619" s="50" t="str">
        <x:v>鈴与ホールディングス株式会社</x:v>
      </x:c>
      <x:c r="V2619" s="54" t="n">
        <x:v>0.2837</x:v>
      </x:c>
      <x:c r="W2619" s="50" t="str">
        <x:v>鈴木 孝典</x:v>
      </x:c>
      <x:c r="X2619" s="50" t="b">
        <x:f>AND(COUNT(L2619:O2619)=4,L2619&gt;='設定'!$B$6,M2619&gt;='設定'!$B$6,N2619&gt;='設定'!$B$6,O2619&gt;='設定'!$B$6)</x:f>
        <x:v>0</x:v>
      </x:c>
      <x:c r="Y2619" s="50" t="b">
        <x:f>AND(COUNT(G2619:K2619)=5,P2619&gt;='設定'!$B$7)</x:f>
        <x:v>0</x:v>
      </x:c>
      <x:c r="Z2619" s="50" t="b">
        <x:f>AND(ISNUMBER(R2619),R2619&gt;='設定'!$B$8)</x:f>
        <x:v>0</x:v>
      </x:c>
      <x:c r="AA2619" s="50" t="b">
        <x:f>AND(ISNUMBER(S2619),S2619&gt;=DATE(YEAR('設定'!$B$10)-'設定'!$B$9,MONTH('設定'!$B$10),DAY('設定'!$B$10)))</x:f>
        <x:v>0</x:v>
      </x:c>
      <x:c r="AB2619" s="55" t="b">
        <x:v>0</x:v>
      </x:c>
      <x:c r="AC2619" s="55" t="b">
        <x:v>0</x:v>
      </x:c>
      <x:c r="AD2619" s="50" t="n">
        <x:f>IF(X2619,1,0)+IF(Z2619,1,0)+IF(AA2619,1,0)+IF(AB2619,1,0)</x:f>
        <x:v>0</x:v>
      </x:c>
      <x:c r="AE2619" s="50" t="n">
        <x:f>IF(Y2619,1,0)+IF(Z2619,1,0)+IF(AA2619,1,0)+IF(AB2619,1,0)</x:f>
        <x:v>0</x:v>
      </x:c>
      <x:c r="AF2619" s="50" t="n">
        <x:f>IF(Y2619,1,0)+IF(Z2619,1,0)+IF(AA2619,1,0)+IF(AC2619,1,0)</x:f>
        <x:v>0</x:v>
      </x:c>
      <x:c r="AG2619" s="53" t="n">
        <x:v>44348</x:v>
      </x:c>
      <x:c r="AH2619" s="50" t="str">
        <x:v>S100W3WA</x:v>
      </x:c>
      <x:c r="AI2619" s="50" t="str">
        <x:v>NetSalesSummaryOfBusinessResults</x:v>
      </x:c>
      <x:c r="AJ2619" s="50" t="str">
        <x:v>OperatingIncome</x:v>
      </x:c>
      <x:c r="AK2619" s="53" t="n">
        <x:v>45747</x:v>
      </x:c>
      <x:c r="AL2619" s="50" t="str">
        <x:v>365/365/365/366/365</x:v>
      </x:c>
      <x:c r="AM2619" s="51" t="n">
        <x:v>6459223</x:v>
      </x:c>
      <x:c r="AN2619" s="51" t="n">
        <x:v>1450</x:v>
      </x:c>
      <x:c r="AO2619" s="51" t="n">
        <x:f>IFERROR(AM2619*AN2619,"")</x:f>
        <x:v>9365873350</x:v>
      </x:c>
      <x:c r="AP2619" s="56" t="n">
        <x:f>IFERROR(AO2619/(K2619*1000000),"")</x:f>
        <x:v>0.23356573388238733</x:v>
      </x:c>
      <x:c r="AQ2619" s="57" t="n">
        <x:v>12597858.333333334</x:v>
      </x:c>
      <x:c r="AR2619" s="52" t="n">
        <x:v>0.3370352768250245</x:v>
      </x:c>
      <x:c r="AS2619" s="52" t="n">
        <x:v>-0.3631197818058613</x:v>
      </x:c>
      <x:c r="AT2619" s="55" t="b">
        <x:v>0</x:v>
      </x:c>
      <x:c r="AU2619" s="50" t="str">
        <x:v>low_liquidity</x:v>
      </x:c>
      <x:c r="AV2619" s="58" t="n">
        <x:v>0.3847212176253549</x:v>
      </x:c>
      <x:c r="AW2619" s="50" t="n">
        <x:v>223</x:v>
      </x:c>
      <x:c r="AX2619" s="50" t="str">
        <x:v>Discovery</x:v>
      </x:c>
      <x:c r="AY2619" s="50" t="str">
        <x:v>既存適格性フィルター不通過: low_liquidity / 60日平均売買代金2,000万円未満</x:v>
      </x:c>
      <x:c r="AZ2619" s="59" t="str">
        <x:v>2025-06-25 13:57</x:v>
      </x:c>
      <x:c r="BA2619" s="53" t="n">
        <x:v>38322</x:v>
      </x:c>
      <x:c r="BB2619" s="50"/>
      <x:c r="BC2619" s="50"/>
      <x:c r="BD2619" s="50"/>
    </x:row>
    <x:row r="2620">
      <x:c r="A2620" s="50" t="n">
        <x:v>2619</x:v>
      </x:c>
      <x:c r="B2620" s="50" t="str">
        <x:v>5955</x:v>
      </x:c>
      <x:c r="C2620" s="50" t="str">
        <x:v>5955.T</x:v>
      </x:c>
      <x:c r="D2620" s="50" t="str">
        <x:v>WISE HOLDINGS CO.,LTD.</x:v>
      </x:c>
      <x:c r="E2620" s="50" t="str">
        <x:v>Standard Market(Domestic)</x:v>
      </x:c>
      <x:c r="F2620" s="50" t="str">
        <x:v>Metal Products</x:v>
      </x:c>
      <x:c r="G2620" s="51" t="n">
        <x:v>9332.708</x:v>
      </x:c>
      <x:c r="H2620" s="51" t="n">
        <x:v>11030.255</x:v>
      </x:c>
      <x:c r="I2620" s="51" t="n">
        <x:v>11914.028</x:v>
      </x:c>
      <x:c r="J2620" s="51" t="n">
        <x:v>12153.002</x:v>
      </x:c>
      <x:c r="K2620" s="51" t="n">
        <x:v>11802.65</x:v>
      </x:c>
      <x:c r="L2620" s="52" t="n">
        <x:f>IFERROR(H2620/G2620-1,"")</x:f>
        <x:v>0.1818922224931927</x:v>
      </x:c>
      <x:c r="M2620" s="52" t="n">
        <x:f>IFERROR(I2620/H2620-1,"")</x:f>
        <x:v>0.0801226263581396</x:v>
      </x:c>
      <x:c r="N2620" s="52" t="n">
        <x:f>IFERROR(J2620/I2620-1,"")</x:f>
        <x:v>0.02005820365706712</x:v>
      </x:c>
      <x:c r="O2620" s="52" t="n">
        <x:f>IFERROR(K2620/J2620-1,"")</x:f>
        <x:v>-0.028828432678609017</x:v>
      </x:c>
      <x:c r="P2620" s="52" t="n">
        <x:f>IFERROR((K2620/G2620)^(1/4)-1,"")</x:f>
        <x:v>0.0604567545339163</x:v>
      </x:c>
      <x:c r="Q2620" s="51" t="n">
        <x:v>446.396</x:v>
      </x:c>
      <x:c r="R2620" s="52" t="n">
        <x:f>IFERROR(Q2620/K2620,"")</x:f>
        <x:v>0.037821675640640026</x:v>
      </x:c>
      <x:c r="S2620" s="53" t="n">
        <x:v>22890</x:v>
      </x:c>
      <x:c r="T2620" s="50" t="str">
        <x:v>EDINET_company_history</x:v>
      </x:c>
      <x:c r="U2620" s="50" t="str">
        <x:v>ＶＴホールディングス株式会社</x:v>
      </x:c>
      <x:c r="V2620" s="54" t="n">
        <x:v>0.3519</x:v>
      </x:c>
      <x:c r="W2620" s="50" t="str">
        <x:v>堀 直 樹</x:v>
      </x:c>
      <x:c r="X2620" s="50" t="b">
        <x:f>AND(COUNT(L2620:O2620)=4,L2620&gt;='設定'!$B$6,M2620&gt;='設定'!$B$6,N2620&gt;='設定'!$B$6,O2620&gt;='設定'!$B$6)</x:f>
        <x:v>0</x:v>
      </x:c>
      <x:c r="Y2620" s="50" t="b">
        <x:f>AND(COUNT(G2620:K2620)=5,P2620&gt;='設定'!$B$7)</x:f>
        <x:v>0</x:v>
      </x:c>
      <x:c r="Z2620" s="50" t="b">
        <x:f>AND(ISNUMBER(R2620),R2620&gt;='設定'!$B$8)</x:f>
        <x:v>0</x:v>
      </x:c>
      <x:c r="AA2620" s="50" t="b">
        <x:f>AND(ISNUMBER(S2620),S2620&gt;=DATE(YEAR('設定'!$B$10)-'設定'!$B$9,MONTH('設定'!$B$10),DAY('設定'!$B$10)))</x:f>
        <x:v>0</x:v>
      </x:c>
      <x:c r="AB2620" s="55" t="b">
        <x:v>0</x:v>
      </x:c>
      <x:c r="AC2620" s="55" t="b">
        <x:v>0</x:v>
      </x:c>
      <x:c r="AD2620" s="50" t="n">
        <x:f>IF(X2620,1,0)+IF(Z2620,1,0)+IF(AA2620,1,0)+IF(AB2620,1,0)</x:f>
        <x:v>0</x:v>
      </x:c>
      <x:c r="AE2620" s="50" t="n">
        <x:f>IF(Y2620,1,0)+IF(Z2620,1,0)+IF(AA2620,1,0)+IF(AB2620,1,0)</x:f>
        <x:v>0</x:v>
      </x:c>
      <x:c r="AF2620" s="50" t="n">
        <x:f>IF(Y2620,1,0)+IF(Z2620,1,0)+IF(AA2620,1,0)+IF(AC2620,1,0)</x:f>
        <x:v>0</x:v>
      </x:c>
      <x:c r="AG2620" s="53" t="n">
        <x:v>44348</x:v>
      </x:c>
      <x:c r="AH2620" s="50" t="str">
        <x:v>S100VZ7R</x:v>
      </x:c>
      <x:c r="AI2620" s="50" t="str">
        <x:v>NetSalesSummaryOfBusinessResults</x:v>
      </x:c>
      <x:c r="AJ2620" s="50" t="str">
        <x:v>OperatingIncome</x:v>
      </x:c>
      <x:c r="AK2620" s="53" t="n">
        <x:v>45747</x:v>
      </x:c>
      <x:c r="AL2620" s="50" t="str">
        <x:v>365/365/365/366/365</x:v>
      </x:c>
      <x:c r="AM2620" s="51" t="n">
        <x:v>134406465</x:v>
      </x:c>
      <x:c r="AN2620" s="51" t="n">
        <x:v>84</x:v>
      </x:c>
      <x:c r="AO2620" s="51" t="n">
        <x:f>IFERROR(AM2620*AN2620,"")</x:f>
        <x:v>11290143060</x:v>
      </x:c>
      <x:c r="AP2620" s="56" t="n">
        <x:f>IFERROR(AO2620/(K2620*1000000),"")</x:f>
        <x:v>0.9565769602589249</x:v>
      </x:c>
      <x:c r="AQ2620" s="57" t="n">
        <x:v>204753826.66666663</x:v>
      </x:c>
      <x:c r="AR2620" s="52" t="n">
        <x:v>0.5240954817065449</x:v>
      </x:c>
      <x:c r="AS2620" s="52" t="n">
        <x:v>-0.6085991229429735</x:v>
      </x:c>
      <x:c r="AT2620" s="55" t="b">
        <x:v>1</x:v>
      </x:c>
      <x:c r="AU2620" s="50"/>
      <x:c r="AV2620" s="58" t="n">
        <x:v>-0.0917807000345123</x:v>
      </x:c>
      <x:c r="AW2620" s="50" t="n">
        <x:v>2546</x:v>
      </x:c>
      <x:c r="AX2620" s="50" t="str">
        <x:v>Future Moat</x:v>
      </x:c>
      <x:c r="AY2620" s="50" t="str">
        <x:v>ローカル5年最大下落率-60%以下</x:v>
      </x:c>
      <x:c r="AZ2620" s="59" t="str">
        <x:v>2025-06-20 09:57</x:v>
      </x:c>
      <x:c r="BA2620" s="53" t="n">
        <x:v>22890</x:v>
      </x:c>
      <x:c r="BB2620" s="50"/>
      <x:c r="BC2620" s="50"/>
      <x:c r="BD2620" s="50"/>
    </x:row>
    <x:row r="2621">
      <x:c r="A2621" s="50" t="n">
        <x:v>2620</x:v>
      </x:c>
      <x:c r="B2621" s="50" t="str">
        <x:v>5982</x:v>
      </x:c>
      <x:c r="C2621" s="50" t="str">
        <x:v>5982.T</x:v>
      </x:c>
      <x:c r="D2621" s="50" t="str">
        <x:v>MARUZEN CO.,LTD.</x:v>
      </x:c>
      <x:c r="E2621" s="50" t="str">
        <x:v>Standard Market(Domestic)</x:v>
      </x:c>
      <x:c r="F2621" s="50" t="str">
        <x:v>Metal Products</x:v>
      </x:c>
      <x:c r="G2621" s="51" t="n">
        <x:v>52825.4</x:v>
      </x:c>
      <x:c r="H2621" s="51" t="n">
        <x:v>57532.273</x:v>
      </x:c>
      <x:c r="I2621" s="51" t="n">
        <x:v>60596.747</x:v>
      </x:c>
      <x:c r="J2621" s="51" t="n">
        <x:v>64253.258</x:v>
      </x:c>
      <x:c r="K2621" s="51" t="n">
        <x:v>66782.423</x:v>
      </x:c>
      <x:c r="L2621" s="52" t="n">
        <x:f>IFERROR(H2621/G2621-1,"")</x:f>
        <x:v>0.08910245828711183</x:v>
      </x:c>
      <x:c r="M2621" s="52" t="n">
        <x:f>IFERROR(I2621/H2621-1,"")</x:f>
        <x:v>0.05326530380609151</x:v>
      </x:c>
      <x:c r="N2621" s="52" t="n">
        <x:f>IFERROR(J2621/I2621-1,"")</x:f>
        <x:v>0.0603417044812653</x:v>
      </x:c>
      <x:c r="O2621" s="52" t="n">
        <x:f>IFERROR(K2621/J2621-1,"")</x:f>
        <x:v>0.03936243980032872</x:v>
      </x:c>
      <x:c r="P2621" s="52" t="n">
        <x:f>IFERROR((K2621/G2621)^(1/4)-1,"")</x:f>
        <x:v>0.06036368186866503</x:v>
      </x:c>
      <x:c r="Q2621" s="51" t="n">
        <x:v>6636.677</x:v>
      </x:c>
      <x:c r="R2621" s="52" t="n">
        <x:f>IFERROR(Q2621/K2621,"")</x:f>
        <x:v>0.09937760119904604</x:v>
      </x:c>
      <x:c r="S2621" s="53" t="n">
        <x:v>36192</x:v>
      </x:c>
      <x:c r="T2621" s="50" t="str">
        <x:v>EDINET_company_history</x:v>
      </x:c>
      <x:c r="U2621" s="50" t="str">
        <x:v>株式会社マサトヨ</x:v>
      </x:c>
      <x:c r="V2621" s="54" t="n">
        <x:v>0.2294</x:v>
      </x:c>
      <x:c r="W2621" s="50" t="str">
        <x:v>渡辺 恵一 / 渡辺 雄大</x:v>
      </x:c>
      <x:c r="X2621" s="50" t="b">
        <x:f>AND(COUNT(L2621:O2621)=4,L2621&gt;='設定'!$B$6,M2621&gt;='設定'!$B$6,N2621&gt;='設定'!$B$6,O2621&gt;='設定'!$B$6)</x:f>
        <x:v>0</x:v>
      </x:c>
      <x:c r="Y2621" s="50" t="b">
        <x:f>AND(COUNT(G2621:K2621)=5,P2621&gt;='設定'!$B$7)</x:f>
        <x:v>0</x:v>
      </x:c>
      <x:c r="Z2621" s="50" t="b">
        <x:f>AND(ISNUMBER(R2621),R2621&gt;='設定'!$B$8)</x:f>
        <x:v>0</x:v>
      </x:c>
      <x:c r="AA2621" s="50" t="b">
        <x:f>AND(ISNUMBER(S2621),S2621&gt;=DATE(YEAR('設定'!$B$10)-'設定'!$B$9,MONTH('設定'!$B$10),DAY('設定'!$B$10)))</x:f>
        <x:v>0</x:v>
      </x:c>
      <x:c r="AB2621" s="55" t="b">
        <x:v>0</x:v>
      </x:c>
      <x:c r="AC2621" s="55" t="b">
        <x:v>0</x:v>
      </x:c>
      <x:c r="AD2621" s="50" t="n">
        <x:f>IF(X2621,1,0)+IF(Z2621,1,0)+IF(AA2621,1,0)+IF(AB2621,1,0)</x:f>
        <x:v>0</x:v>
      </x:c>
      <x:c r="AE2621" s="50" t="n">
        <x:f>IF(Y2621,1,0)+IF(Z2621,1,0)+IF(AA2621,1,0)+IF(AB2621,1,0)</x:f>
        <x:v>0</x:v>
      </x:c>
      <x:c r="AF2621" s="50" t="n">
        <x:f>IF(Y2621,1,0)+IF(Z2621,1,0)+IF(AA2621,1,0)+IF(AC2621,1,0)</x:f>
        <x:v>0</x:v>
      </x:c>
      <x:c r="AG2621" s="53" t="n">
        <x:v>44348</x:v>
      </x:c>
      <x:c r="AH2621" s="50" t="str">
        <x:v>S100Y6B9</x:v>
      </x:c>
      <x:c r="AI2621" s="50" t="str">
        <x:v>NetSalesSummaryOfBusinessResults</x:v>
      </x:c>
      <x:c r="AJ2621" s="50" t="str">
        <x:v>OperatingIncome</x:v>
      </x:c>
      <x:c r="AK2621" s="53" t="n">
        <x:v>46081</x:v>
      </x:c>
      <x:c r="AL2621" s="50" t="str">
        <x:v>365/365/366/365/365</x:v>
      </x:c>
      <x:c r="AM2621" s="51" t="n">
        <x:v>16294000</x:v>
      </x:c>
      <x:c r="AN2621" s="51" t="n">
        <x:v>3475</x:v>
      </x:c>
      <x:c r="AO2621" s="51" t="n">
        <x:f>IFERROR(AM2621*AN2621,"")</x:f>
        <x:v>56621650000</x:v>
      </x:c>
      <x:c r="AP2621" s="56" t="n">
        <x:f>IFERROR(AO2621/(K2621*1000000),"")</x:f>
        <x:v>0.8478525854025992</x:v>
      </x:c>
      <x:c r="AQ2621" s="57" t="n">
        <x:v>17275391.666666668</x:v>
      </x:c>
      <x:c r="AR2621" s="52" t="n">
        <x:v>0.2520113018795776</x:v>
      </x:c>
      <x:c r="AS2621" s="52" t="n">
        <x:v>-0.2773552801567407</x:v>
      </x:c>
      <x:c r="AT2621" s="55" t="b">
        <x:v>0</x:v>
      </x:c>
      <x:c r="AU2621" s="50" t="str">
        <x:v>low_liquidity</x:v>
      </x:c>
      <x:c r="AV2621" s="58" t="n">
        <x:v>0.2016328166292857</x:v>
      </x:c>
      <x:c r="AW2621" s="50" t="n">
        <x:v>701</x:v>
      </x:c>
      <x:c r="AX2621" s="50" t="str">
        <x:v>Discovery</x:v>
      </x:c>
      <x:c r="AY2621" s="50" t="str">
        <x:v>既存適格性フィルター不通過: low_liquidity / 60日平均売買代金2,000万円未満</x:v>
      </x:c>
      <x:c r="AZ2621" s="59" t="str">
        <x:v>2026-05-26 13:26</x:v>
      </x:c>
      <x:c r="BA2621" s="53" t="n">
        <x:v>36192</x:v>
      </x:c>
      <x:c r="BB2621" s="50"/>
      <x:c r="BC2621" s="50"/>
      <x:c r="BD2621" s="50"/>
    </x:row>
    <x:row r="2622">
      <x:c r="A2622" s="50" t="n">
        <x:v>2621</x:v>
      </x:c>
      <x:c r="B2622" s="50" t="str">
        <x:v>4569</x:v>
      </x:c>
      <x:c r="C2622" s="50" t="str">
        <x:v>4569.T</x:v>
      </x:c>
      <x:c r="D2622" s="50" t="str">
        <x:v>KYORIN Pharmaceutical Co.,Ltd.</x:v>
      </x:c>
      <x:c r="E2622" s="50" t="str">
        <x:v>Prime Market (Domestic)</x:v>
      </x:c>
      <x:c r="F2622" s="50" t="str">
        <x:v>Pharmaceutical</x:v>
      </x:c>
      <x:c r="G2622" s="51" t="n">
        <x:v>102904</x:v>
      </x:c>
      <x:c r="H2622" s="51" t="n">
        <x:v>105534</x:v>
      </x:c>
      <x:c r="I2622" s="51" t="n">
        <x:v>113270</x:v>
      </x:c>
      <x:c r="J2622" s="51" t="n">
        <x:v>119532</x:v>
      </x:c>
      <x:c r="K2622" s="51" t="n">
        <x:v>130087</x:v>
      </x:c>
      <x:c r="L2622" s="52" t="n">
        <x:f>IFERROR(H2622/G2622-1,"")</x:f>
        <x:v>0.025557801446007833</x:v>
      </x:c>
      <x:c r="M2622" s="52" t="n">
        <x:f>IFERROR(I2622/H2622-1,"")</x:f>
        <x:v>0.0733033903765612</x:v>
      </x:c>
      <x:c r="N2622" s="52" t="n">
        <x:f>IFERROR(J2622/I2622-1,"")</x:f>
        <x:v>0.055283835084311894</x:v>
      </x:c>
      <x:c r="O2622" s="52" t="n">
        <x:f>IFERROR(K2622/J2622-1,"")</x:f>
        <x:v>0.08830271391761202</x:v>
      </x:c>
      <x:c r="P2622" s="52" t="n">
        <x:f>IFERROR((K2622/G2622)^(1/4)-1,"")</x:f>
        <x:v>0.06035285589794359</x:v>
      </x:c>
      <x:c r="Q2622" s="51" t="n">
        <x:v>12567</x:v>
      </x:c>
      <x:c r="R2622" s="52" t="n">
        <x:f>IFERROR(Q2622/K2622,"")</x:f>
        <x:v>0.09660458001183823</x:v>
      </x:c>
      <x:c r="S2622" s="53" t="n">
        <x:v>36251</x:v>
      </x:c>
      <x:c r="T2622" s="50" t="str">
        <x:v>EDINET_company_history</x:v>
      </x:c>
      <x:c r="U2622" s="50" t="str">
        <x:v>日本マスタートラスト信託銀行株式会社（信託口）</x:v>
      </x:c>
      <x:c r="V2622" s="54" t="n">
        <x:v>0.123</x:v>
      </x:c>
      <x:c r="W2622" s="50" t="str">
        <x:v>荻原 豊</x:v>
      </x:c>
      <x:c r="X2622" s="50" t="b">
        <x:f>AND(COUNT(L2622:O2622)=4,L2622&gt;='設定'!$B$6,M2622&gt;='設定'!$B$6,N2622&gt;='設定'!$B$6,O2622&gt;='設定'!$B$6)</x:f>
        <x:v>0</x:v>
      </x:c>
      <x:c r="Y2622" s="50" t="b">
        <x:f>AND(COUNT(G2622:K2622)=5,P2622&gt;='設定'!$B$7)</x:f>
        <x:v>0</x:v>
      </x:c>
      <x:c r="Z2622" s="50" t="b">
        <x:f>AND(ISNUMBER(R2622),R2622&gt;='設定'!$B$8)</x:f>
        <x:v>0</x:v>
      </x:c>
      <x:c r="AA2622" s="50" t="b">
        <x:f>AND(ISNUMBER(S2622),S2622&gt;=DATE(YEAR('設定'!$B$10)-'設定'!$B$9,MONTH('設定'!$B$10),DAY('設定'!$B$10)))</x:f>
        <x:v>0</x:v>
      </x:c>
      <x:c r="AB2622" s="55" t="b">
        <x:v>0</x:v>
      </x:c>
      <x:c r="AC2622" s="55" t="b">
        <x:v>0</x:v>
      </x:c>
      <x:c r="AD2622" s="50" t="n">
        <x:f>IF(X2622,1,0)+IF(Z2622,1,0)+IF(AA2622,1,0)+IF(AB2622,1,0)</x:f>
        <x:v>0</x:v>
      </x:c>
      <x:c r="AE2622" s="50" t="n">
        <x:f>IF(Y2622,1,0)+IF(Z2622,1,0)+IF(AA2622,1,0)+IF(AB2622,1,0)</x:f>
        <x:v>0</x:v>
      </x:c>
      <x:c r="AF2622" s="50" t="n">
        <x:f>IF(Y2622,1,0)+IF(Z2622,1,0)+IF(AA2622,1,0)+IF(AC2622,1,0)</x:f>
        <x:v>0</x:v>
      </x:c>
      <x:c r="AG2622" s="53" t="n">
        <x:v>44348</x:v>
      </x:c>
      <x:c r="AH2622" s="50" t="str">
        <x:v>S100W05E</x:v>
      </x:c>
      <x:c r="AI2622" s="50" t="str">
        <x:v>NetSalesSummaryOfBusinessResults</x:v>
      </x:c>
      <x:c r="AJ2622" s="50" t="str">
        <x:v>OperatingIncome</x:v>
      </x:c>
      <x:c r="AK2622" s="53" t="n">
        <x:v>45747</x:v>
      </x:c>
      <x:c r="AL2622" s="50" t="str">
        <x:v>365/365/365/366/365</x:v>
      </x:c>
      <x:c r="AM2622" s="51" t="n">
        <x:v>58122736</x:v>
      </x:c>
      <x:c r="AN2622" s="51" t="n">
        <x:v>1214</x:v>
      </x:c>
      <x:c r="AO2622" s="51" t="n">
        <x:f>IFERROR(AM2622*AN2622,"")</x:f>
        <x:v>70561001504</x:v>
      </x:c>
      <x:c r="AP2622" s="56" t="n">
        <x:f>IFERROR(AO2622/(K2622*1000000),"")</x:f>
        <x:v>0.5424139345514924</x:v>
      </x:c>
      <x:c r="AQ2622" s="57" t="n">
        <x:v>238764530</x:v>
      </x:c>
      <x:c r="AR2622" s="52" t="n">
        <x:v>0.2089295444706457</x:v>
      </x:c>
      <x:c r="AS2622" s="52" t="n">
        <x:v>-0.2906231120006676</x:v>
      </x:c>
      <x:c r="AT2622" s="55" t="b">
        <x:v>1</x:v>
      </x:c>
      <x:c r="AU2622" s="50"/>
      <x:c r="AV2622" s="58" t="n">
        <x:v>0.0284478262793925</x:v>
      </x:c>
      <x:c r="AW2622" s="50" t="n">
        <x:v>1669</x:v>
      </x:c>
      <x:c r="AX2622" s="50" t="str">
        <x:v>Core Moat</x:v>
      </x:c>
      <x:c r="AY2622" s="50" t="str">
        <x:v>目立つ機械的警告なし（定性確認は別途必要）</x:v>
      </x:c>
      <x:c r="AZ2622" s="59" t="str">
        <x:v>2025-06-19 15:50</x:v>
      </x:c>
      <x:c r="BA2622" s="53" t="n">
        <x:v>36251</x:v>
      </x:c>
      <x:c r="BB2622" s="50"/>
      <x:c r="BC2622" s="50"/>
      <x:c r="BD2622" s="50" t="str">
        <x:v>TOPIX Small 1</x:v>
      </x:c>
    </x:row>
    <x:row r="2623">
      <x:c r="A2623" s="50" t="n">
        <x:v>2622</x:v>
      </x:c>
      <x:c r="B2623" s="50" t="str">
        <x:v>9989</x:v>
      </x:c>
      <x:c r="C2623" s="50" t="str">
        <x:v>9989.T</x:v>
      </x:c>
      <x:c r="D2623" s="50" t="str">
        <x:v>SUNDRUG CO.,LTD.</x:v>
      </x:c>
      <x:c r="E2623" s="50" t="str">
        <x:v>Prime Market (Domestic)</x:v>
      </x:c>
      <x:c r="F2623" s="50" t="str">
        <x:v>Retail Trade</x:v>
      </x:c>
      <x:c r="G2623" s="51" t="n">
        <x:v>634310</x:v>
      </x:c>
      <x:c r="H2623" s="51" t="n">
        <x:v>648734</x:v>
      </x:c>
      <x:c r="I2623" s="51" t="n">
        <x:v>690462</x:v>
      </x:c>
      <x:c r="J2623" s="51" t="n">
        <x:v>751777</x:v>
      </x:c>
      <x:c r="K2623" s="51" t="n">
        <x:v>801811</x:v>
      </x:c>
      <x:c r="L2623" s="52" t="n">
        <x:f>IFERROR(H2623/G2623-1,"")</x:f>
        <x:v>0.022739669877504642</x:v>
      </x:c>
      <x:c r="M2623" s="52" t="n">
        <x:f>IFERROR(I2623/H2623-1,"")</x:f>
        <x:v>0.06432220293679691</x:v>
      </x:c>
      <x:c r="N2623" s="52" t="n">
        <x:f>IFERROR(J2623/I2623-1,"")</x:f>
        <x:v>0.08880285953463041</x:v>
      </x:c>
      <x:c r="O2623" s="52" t="n">
        <x:f>IFERROR(K2623/J2623-1,"")</x:f>
        <x:v>0.0665543106532922</x:v>
      </x:c>
      <x:c r="P2623" s="52" t="n">
        <x:f>IFERROR((K2623/G2623)^(1/4)-1,"")</x:f>
        <x:v>0.06033381815081951</x:v>
      </x:c>
      <x:c r="Q2623" s="51" t="n">
        <x:v>44496</x:v>
      </x:c>
      <x:c r="R2623" s="52" t="n">
        <x:f>IFERROR(Q2623/K2623,"")</x:f>
        <x:v>0.055494374609477794</x:v>
      </x:c>
      <x:c r="S2623" s="53" t="n">
        <x:v>35674</x:v>
      </x:c>
      <x:c r="T2623" s="50" t="str">
        <x:v>EDINET_company_history</x:v>
      </x:c>
      <x:c r="U2623" s="50" t="str">
        <x:v>株式会社イリュウ商事</x:v>
      </x:c>
      <x:c r="V2623" s="54" t="n">
        <x:v>0.3743</x:v>
      </x:c>
      <x:c r="W2623" s="50" t="str">
        <x:v>貞 方 宏 司</x:v>
      </x:c>
      <x:c r="X2623" s="50" t="b">
        <x:f>AND(COUNT(L2623:O2623)=4,L2623&gt;='設定'!$B$6,M2623&gt;='設定'!$B$6,N2623&gt;='設定'!$B$6,O2623&gt;='設定'!$B$6)</x:f>
        <x:v>0</x:v>
      </x:c>
      <x:c r="Y2623" s="50" t="b">
        <x:f>AND(COUNT(G2623:K2623)=5,P2623&gt;='設定'!$B$7)</x:f>
        <x:v>0</x:v>
      </x:c>
      <x:c r="Z2623" s="50" t="b">
        <x:f>AND(ISNUMBER(R2623),R2623&gt;='設定'!$B$8)</x:f>
        <x:v>0</x:v>
      </x:c>
      <x:c r="AA2623" s="50" t="b">
        <x:f>AND(ISNUMBER(S2623),S2623&gt;=DATE(YEAR('設定'!$B$10)-'設定'!$B$9,MONTH('設定'!$B$10),DAY('設定'!$B$10)))</x:f>
        <x:v>0</x:v>
      </x:c>
      <x:c r="AB2623" s="55" t="b">
        <x:v>0</x:v>
      </x:c>
      <x:c r="AC2623" s="55" t="b">
        <x:v>0</x:v>
      </x:c>
      <x:c r="AD2623" s="50" t="n">
        <x:f>IF(X2623,1,0)+IF(Z2623,1,0)+IF(AA2623,1,0)+IF(AB2623,1,0)</x:f>
        <x:v>0</x:v>
      </x:c>
      <x:c r="AE2623" s="50" t="n">
        <x:f>IF(Y2623,1,0)+IF(Z2623,1,0)+IF(AA2623,1,0)+IF(AB2623,1,0)</x:f>
        <x:v>0</x:v>
      </x:c>
      <x:c r="AF2623" s="50" t="n">
        <x:f>IF(Y2623,1,0)+IF(Z2623,1,0)+IF(AA2623,1,0)+IF(AC2623,1,0)</x:f>
        <x:v>0</x:v>
      </x:c>
      <x:c r="AG2623" s="53" t="n">
        <x:v>44348</x:v>
      </x:c>
      <x:c r="AH2623" s="50" t="str">
        <x:v>S100VZPP</x:v>
      </x:c>
      <x:c r="AI2623" s="50" t="str">
        <x:v>NetSalesSummaryOfBusinessResults</x:v>
      </x:c>
      <x:c r="AJ2623" s="50" t="str">
        <x:v>OperatingIncome</x:v>
      </x:c>
      <x:c r="AK2623" s="53" t="n">
        <x:v>45747</x:v>
      </x:c>
      <x:c r="AL2623" s="50" t="str">
        <x:v>365/365/365/366/365</x:v>
      </x:c>
      <x:c r="AM2623" s="51" t="n">
        <x:v>116967384</x:v>
      </x:c>
      <x:c r="AN2623" s="51" t="n">
        <x:v>3600</x:v>
      </x:c>
      <x:c r="AO2623" s="51" t="n">
        <x:f>IFERROR(AM2623*AN2623,"")</x:f>
        <x:v>421082582400</x:v>
      </x:c>
      <x:c r="AP2623" s="56" t="n">
        <x:f>IFERROR(AO2623/(K2623*1000000),"")</x:f>
        <x:v>0.5251643871186601</x:v>
      </x:c>
      <x:c r="AQ2623" s="57" t="n">
        <x:v>1789926436.6666667</x:v>
      </x:c>
      <x:c r="AR2623" s="52" t="n">
        <x:v>0.2223247525337275</x:v>
      </x:c>
      <x:c r="AS2623" s="52" t="n">
        <x:v>-0.2864472899734661</x:v>
      </x:c>
      <x:c r="AT2623" s="55" t="b">
        <x:v>1</x:v>
      </x:c>
      <x:c r="AU2623" s="50"/>
      <x:c r="AV2623" s="58" t="n">
        <x:v>-0.060735141644522</x:v>
      </x:c>
      <x:c r="AW2623" s="50" t="n">
        <x:v>2344</x:v>
      </x:c>
      <x:c r="AX2623" s="50" t="str">
        <x:v>Core Moat</x:v>
      </x:c>
      <x:c r="AY2623" s="50" t="str">
        <x:v>目立つ機械的警告なし（定性確認は別途必要）</x:v>
      </x:c>
      <x:c r="AZ2623" s="59" t="str">
        <x:v>2025-06-19 15:50</x:v>
      </x:c>
      <x:c r="BA2623" s="53" t="n">
        <x:v>35674</x:v>
      </x:c>
      <x:c r="BB2623" s="50"/>
      <x:c r="BC2623" s="50"/>
      <x:c r="BD2623" s="50" t="str">
        <x:v>TOPIX Mid400</x:v>
      </x:c>
    </x:row>
    <x:row r="2624">
      <x:c r="A2624" s="50" t="n">
        <x:v>2623</x:v>
      </x:c>
      <x:c r="B2624" s="50" t="str">
        <x:v>6964</x:v>
      </x:c>
      <x:c r="C2624" s="50" t="str">
        <x:v>6964.T</x:v>
      </x:c>
      <x:c r="D2624" s="50" t="str">
        <x:v>SANKO CO.,LTD.</x:v>
      </x:c>
      <x:c r="E2624" s="50" t="str">
        <x:v>Standard Market(Domestic)</x:v>
      </x:c>
      <x:c r="F2624" s="50" t="str">
        <x:v>Electric Appliances</x:v>
      </x:c>
      <x:c r="G2624" s="51" t="n">
        <x:v>13321.971</x:v>
      </x:c>
      <x:c r="H2624" s="51" t="n">
        <x:v>14092.854</x:v>
      </x:c>
      <x:c r="I2624" s="51" t="n">
        <x:v>15674.769</x:v>
      </x:c>
      <x:c r="J2624" s="51" t="n">
        <x:v>16936.064</x:v>
      </x:c>
      <x:c r="K2624" s="51" t="n">
        <x:v>16838.185</x:v>
      </x:c>
      <x:c r="L2624" s="52" t="n">
        <x:f>IFERROR(H2624/G2624-1,"")</x:f>
        <x:v>0.057865536563621145</x:v>
      </x:c>
      <x:c r="M2624" s="52" t="n">
        <x:f>IFERROR(I2624/H2624-1,"")</x:f>
        <x:v>0.1122494421640925</x:v>
      </x:c>
      <x:c r="N2624" s="52" t="n">
        <x:f>IFERROR(J2624/I2624-1,"")</x:f>
        <x:v>0.08046657657283496</x:v>
      </x:c>
      <x:c r="O2624" s="52" t="n">
        <x:f>IFERROR(K2624/J2624-1,"")</x:f>
        <x:v>-0.0057793239326443535</x:v>
      </x:c>
      <x:c r="P2624" s="52" t="n">
        <x:f>IFERROR((K2624/G2624)^(1/4)-1,"")</x:f>
        <x:v>0.060307170030350354</x:v>
      </x:c>
      <x:c r="Q2624" s="51" t="n">
        <x:v>546.07</x:v>
      </x:c>
      <x:c r="R2624" s="52" t="n">
        <x:f>IFERROR(Q2624/K2624,"")</x:f>
        <x:v>0.03243045494511433</x:v>
      </x:c>
      <x:c r="S2624" s="53" t="n">
        <x:v>34881</x:v>
      </x:c>
      <x:c r="T2624" s="50" t="str">
        <x:v>EDINET_company_history</x:v>
      </x:c>
      <x:c r="U2624" s="50" t="str">
        <x:v>株式会社田村商事</x:v>
      </x:c>
      <x:c r="V2624" s="54" t="n">
        <x:v>0.5122</x:v>
      </x:c>
      <x:c r="W2624" s="50" t="str">
        <x:v>田村 正則 / 竹村 潔</x:v>
      </x:c>
      <x:c r="X2624" s="50" t="b">
        <x:f>AND(COUNT(L2624:O2624)=4,L2624&gt;='設定'!$B$6,M2624&gt;='設定'!$B$6,N2624&gt;='設定'!$B$6,O2624&gt;='設定'!$B$6)</x:f>
        <x:v>0</x:v>
      </x:c>
      <x:c r="Y2624" s="50" t="b">
        <x:f>AND(COUNT(G2624:K2624)=5,P2624&gt;='設定'!$B$7)</x:f>
        <x:v>0</x:v>
      </x:c>
      <x:c r="Z2624" s="50" t="b">
        <x:f>AND(ISNUMBER(R2624),R2624&gt;='設定'!$B$8)</x:f>
        <x:v>0</x:v>
      </x:c>
      <x:c r="AA2624" s="50" t="b">
        <x:f>AND(ISNUMBER(S2624),S2624&gt;=DATE(YEAR('設定'!$B$10)-'設定'!$B$9,MONTH('設定'!$B$10),DAY('設定'!$B$10)))</x:f>
        <x:v>0</x:v>
      </x:c>
      <x:c r="AB2624" s="55" t="b">
        <x:v>0</x:v>
      </x:c>
      <x:c r="AC2624" s="55" t="b">
        <x:v>0</x:v>
      </x:c>
      <x:c r="AD2624" s="50" t="n">
        <x:f>IF(X2624,1,0)+IF(Z2624,1,0)+IF(AA2624,1,0)+IF(AB2624,1,0)</x:f>
        <x:v>0</x:v>
      </x:c>
      <x:c r="AE2624" s="50" t="n">
        <x:f>IF(Y2624,1,0)+IF(Z2624,1,0)+IF(AA2624,1,0)+IF(AB2624,1,0)</x:f>
        <x:v>0</x:v>
      </x:c>
      <x:c r="AF2624" s="50" t="n">
        <x:f>IF(Y2624,1,0)+IF(Z2624,1,0)+IF(AA2624,1,0)+IF(AC2624,1,0)</x:f>
        <x:v>0</x:v>
      </x:c>
      <x:c r="AG2624" s="53" t="n">
        <x:v>44348</x:v>
      </x:c>
      <x:c r="AH2624" s="50" t="str">
        <x:v>S100W4M5</x:v>
      </x:c>
      <x:c r="AI2624" s="50" t="str">
        <x:v>NetSalesSummaryOfBusinessResults</x:v>
      </x:c>
      <x:c r="AJ2624" s="50" t="str">
        <x:v>OperatingIncome</x:v>
      </x:c>
      <x:c r="AK2624" s="53" t="n">
        <x:v>45747</x:v>
      </x:c>
      <x:c r="AL2624" s="50" t="str">
        <x:v>365/365/365/366/365</x:v>
      </x:c>
      <x:c r="AM2624" s="51" t="n">
        <x:v>8873300</x:v>
      </x:c>
      <x:c r="AN2624" s="51" t="n">
        <x:v>659</x:v>
      </x:c>
      <x:c r="AO2624" s="51" t="n">
        <x:f>IFERROR(AM2624*AN2624,"")</x:f>
        <x:v>5847504700</x:v>
      </x:c>
      <x:c r="AP2624" s="56" t="n">
        <x:f>IFERROR(AO2624/(K2624*1000000),"")</x:f>
        <x:v>0.3472764255767471</x:v>
      </x:c>
      <x:c r="AQ2624" s="57" t="n">
        <x:v>2932850</x:v>
      </x:c>
      <x:c r="AR2624" s="52" t="n">
        <x:v>0.2150815286581641</x:v>
      </x:c>
      <x:c r="AS2624" s="52" t="n">
        <x:v>-0.236883972926713</x:v>
      </x:c>
      <x:c r="AT2624" s="55" t="b">
        <x:v>0</x:v>
      </x:c>
      <x:c r="AU2624" s="50" t="str">
        <x:v>low_liquidity</x:v>
      </x:c>
      <x:c r="AV2624" s="58" t="n">
        <x:v>0.3976798316794371</x:v>
      </x:c>
      <x:c r="AW2624" s="50" t="n">
        <x:v>202</x:v>
      </x:c>
      <x:c r="AX2624" s="50" t="str">
        <x:v>Discovery</x:v>
      </x:c>
      <x:c r="AY2624" s="50" t="str">
        <x:v>既存適格性フィルター不通過: low_liquidity / 60日平均売買代金2,000万円未満</x:v>
      </x:c>
      <x:c r="AZ2624" s="59" t="str">
        <x:v>2025-06-25 14:19</x:v>
      </x:c>
      <x:c r="BA2624" s="53" t="n">
        <x:v>34881</x:v>
      </x:c>
      <x:c r="BB2624" s="50"/>
      <x:c r="BC2624" s="50"/>
      <x:c r="BD2624" s="50"/>
    </x:row>
    <x:row r="2625">
      <x:c r="A2625" s="50" t="n">
        <x:v>2624</x:v>
      </x:c>
      <x:c r="B2625" s="50" t="str">
        <x:v>5122</x:v>
      </x:c>
      <x:c r="C2625" s="50" t="str">
        <x:v>5122.T</x:v>
      </x:c>
      <x:c r="D2625" s="50" t="str">
        <x:v>OKAMOTO INDUSTRIES,INC.</x:v>
      </x:c>
      <x:c r="E2625" s="50" t="str">
        <x:v>Prime Market (Domestic)</x:v>
      </x:c>
      <x:c r="F2625" s="50" t="str">
        <x:v>Rubber Products</x:v>
      </x:c>
      <x:c r="G2625" s="51" t="n">
        <x:v>86361</x:v>
      </x:c>
      <x:c r="H2625" s="51" t="n">
        <x:v>89581</x:v>
      </x:c>
      <x:c r="I2625" s="51" t="n">
        <x:v>99076</x:v>
      </x:c>
      <x:c r="J2625" s="51" t="n">
        <x:v>106123</x:v>
      </x:c>
      <x:c r="K2625" s="51" t="n">
        <x:v>109107</x:v>
      </x:c>
      <x:c r="L2625" s="52" t="n">
        <x:f>IFERROR(H2625/G2625-1,"")</x:f>
        <x:v>0.03728534871064482</x:v>
      </x:c>
      <x:c r="M2625" s="52" t="n">
        <x:f>IFERROR(I2625/H2625-1,"")</x:f>
        <x:v>0.10599345843426611</x:v>
      </x:c>
      <x:c r="N2625" s="52" t="n">
        <x:f>IFERROR(J2625/I2625-1,"")</x:f>
        <x:v>0.07112721547095169</x:v>
      </x:c>
      <x:c r="O2625" s="52" t="n">
        <x:f>IFERROR(K2625/J2625-1,"")</x:f>
        <x:v>0.028118315539515493</x:v>
      </x:c>
      <x:c r="P2625" s="52" t="n">
        <x:f>IFERROR((K2625/G2625)^(1/4)-1,"")</x:f>
        <x:v>0.06019008420778427</x:v>
      </x:c>
      <x:c r="Q2625" s="51" t="n">
        <x:v>8701</x:v>
      </x:c>
      <x:c r="R2625" s="52" t="n">
        <x:f>IFERROR(Q2625/K2625,"")</x:f>
        <x:v>0.07974740392458779</x:v>
      </x:c>
      <x:c r="S2625" s="53" t="n">
        <x:v>18050</x:v>
      </x:c>
      <x:c r="T2625" s="50" t="str">
        <x:v>EDINET_company_history</x:v>
      </x:c>
      <x:c r="U2625" s="50" t="str">
        <x:v>日本マスタートラスト信託銀行株式会社</x:v>
      </x:c>
      <x:c r="V2625" s="54" t="n">
        <x:v>0.0862</x:v>
      </x:c>
      <x:c r="W2625" s="50" t="str">
        <x:v>岡本 邦彦 / 岡本 優</x:v>
      </x:c>
      <x:c r="X2625" s="50" t="b">
        <x:f>AND(COUNT(L2625:O2625)=4,L2625&gt;='設定'!$B$6,M2625&gt;='設定'!$B$6,N2625&gt;='設定'!$B$6,O2625&gt;='設定'!$B$6)</x:f>
        <x:v>0</x:v>
      </x:c>
      <x:c r="Y2625" s="50" t="b">
        <x:f>AND(COUNT(G2625:K2625)=5,P2625&gt;='設定'!$B$7)</x:f>
        <x:v>0</x:v>
      </x:c>
      <x:c r="Z2625" s="50" t="b">
        <x:f>AND(ISNUMBER(R2625),R2625&gt;='設定'!$B$8)</x:f>
        <x:v>0</x:v>
      </x:c>
      <x:c r="AA2625" s="50" t="b">
        <x:f>AND(ISNUMBER(S2625),S2625&gt;=DATE(YEAR('設定'!$B$10)-'設定'!$B$9,MONTH('設定'!$B$10),DAY('設定'!$B$10)))</x:f>
        <x:v>0</x:v>
      </x:c>
      <x:c r="AB2625" s="55" t="b">
        <x:v>0</x:v>
      </x:c>
      <x:c r="AC2625" s="55" t="b">
        <x:v>0</x:v>
      </x:c>
      <x:c r="AD2625" s="50" t="n">
        <x:f>IF(X2625,1,0)+IF(Z2625,1,0)+IF(AA2625,1,0)+IF(AB2625,1,0)</x:f>
        <x:v>0</x:v>
      </x:c>
      <x:c r="AE2625" s="50" t="n">
        <x:f>IF(Y2625,1,0)+IF(Z2625,1,0)+IF(AA2625,1,0)+IF(AB2625,1,0)</x:f>
        <x:v>0</x:v>
      </x:c>
      <x:c r="AF2625" s="50" t="n">
        <x:f>IF(Y2625,1,0)+IF(Z2625,1,0)+IF(AA2625,1,0)+IF(AC2625,1,0)</x:f>
        <x:v>0</x:v>
      </x:c>
      <x:c r="AG2625" s="53" t="n">
        <x:v>44348</x:v>
      </x:c>
      <x:c r="AH2625" s="50" t="str">
        <x:v>S100W4ZO</x:v>
      </x:c>
      <x:c r="AI2625" s="50" t="str">
        <x:v>NetSalesSummaryOfBusinessResults</x:v>
      </x:c>
      <x:c r="AJ2625" s="50" t="str">
        <x:v>OperatingIncome</x:v>
      </x:c>
      <x:c r="AK2625" s="53" t="n">
        <x:v>45747</x:v>
      </x:c>
      <x:c r="AL2625" s="50" t="str">
        <x:v>365/365/365/366/365</x:v>
      </x:c>
      <x:c r="AM2625" s="51" t="n">
        <x:v>17336167</x:v>
      </x:c>
      <x:c r="AN2625" s="51" t="n">
        <x:v>5600</x:v>
      </x:c>
      <x:c r="AO2625" s="51" t="n">
        <x:f>IFERROR(AM2625*AN2625,"")</x:f>
        <x:v>97082535200</x:v>
      </x:c>
      <x:c r="AP2625" s="56" t="n">
        <x:f>IFERROR(AO2625/(K2625*1000000),"")</x:f>
        <x:v>0.8897919950140688</x:v>
      </x:c>
      <x:c r="AQ2625" s="57" t="n">
        <x:v>108351400</x:v>
      </x:c>
      <x:c r="AR2625" s="52" t="n">
        <x:v>0.2463277847841326</x:v>
      </x:c>
      <x:c r="AS2625" s="52" t="n">
        <x:v>-0.2498970572556359</x:v>
      </x:c>
      <x:c r="AT2625" s="55" t="b">
        <x:v>1</x:v>
      </x:c>
      <x:c r="AU2625" s="50"/>
      <x:c r="AV2625" s="58" t="n">
        <x:v>0.1273166098589578</x:v>
      </x:c>
      <x:c r="AW2625" s="50" t="n">
        <x:v>1077</x:v>
      </x:c>
      <x:c r="AX2625" s="50" t="str">
        <x:v>Core Moat</x:v>
      </x:c>
      <x:c r="AY2625" s="50" t="str">
        <x:v>目立つ機械的警告なし（定性確認は別途必要）</x:v>
      </x:c>
      <x:c r="AZ2625" s="59" t="str">
        <x:v>2025-06-25 10:08</x:v>
      </x:c>
      <x:c r="BA2625" s="53" t="n">
        <x:v>18050</x:v>
      </x:c>
      <x:c r="BB2625" s="50"/>
      <x:c r="BC2625" s="50"/>
      <x:c r="BD2625" s="50" t="str">
        <x:v>TOPIX Small 2</x:v>
      </x:c>
    </x:row>
    <x:row r="2626">
      <x:c r="A2626" s="50" t="n">
        <x:v>2625</x:v>
      </x:c>
      <x:c r="B2626" s="50" t="str">
        <x:v>7057</x:v>
      </x:c>
      <x:c r="C2626" s="50" t="str">
        <x:v>7057.T</x:v>
      </x:c>
      <x:c r="D2626" s="50" t="str">
        <x:v>New Constructor's Network Co.,Ltd.</x:v>
      </x:c>
      <x:c r="E2626" s="50" t="str">
        <x:v>Standard Market(Domestic)</x:v>
      </x:c>
      <x:c r="F2626" s="50" t="str">
        <x:v>Services</x:v>
      </x:c>
      <x:c r="G2626" s="51" t="n">
        <x:v>6431.487</x:v>
      </x:c>
      <x:c r="H2626" s="51" t="n">
        <x:v>8571.902</x:v>
      </x:c>
      <x:c r="I2626" s="51" t="n">
        <x:v>9240.171</x:v>
      </x:c>
      <x:c r="J2626" s="51" t="n">
        <x:v>7998.397</x:v>
      </x:c>
      <x:c r="K2626" s="51" t="n">
        <x:v>8124.229</x:v>
      </x:c>
      <x:c r="L2626" s="52" t="n">
        <x:f>IFERROR(H2626/G2626-1,"")</x:f>
        <x:v>0.33280250741391537</x:v>
      </x:c>
      <x:c r="M2626" s="52" t="n">
        <x:f>IFERROR(I2626/H2626-1,"")</x:f>
        <x:v>0.07796041065331827</x:v>
      </x:c>
      <x:c r="N2626" s="52" t="n">
        <x:f>IFERROR(J2626/I2626-1,"")</x:f>
        <x:v>-0.13438863847866023</x:v>
      </x:c>
      <x:c r="O2626" s="52" t="n">
        <x:f>IFERROR(K2626/J2626-1,"")</x:f>
        <x:v>0.01573215233002312</x:v>
      </x:c>
      <x:c r="P2626" s="52" t="n">
        <x:f>IFERROR((K2626/G2626)^(1/4)-1,"")</x:f>
        <x:v>0.06015090907548326</x:v>
      </x:c>
      <x:c r="Q2626" s="51" t="n">
        <x:v>178.517</x:v>
      </x:c>
      <x:c r="R2626" s="52" t="n">
        <x:f>IFERROR(Q2626/K2626,"")</x:f>
        <x:v>0.02197340818433355</x:v>
      </x:c>
      <x:c r="S2626" s="53" t="n">
        <x:v>43525</x:v>
      </x:c>
      <x:c r="T2626" s="50" t="str">
        <x:v>EDINET_company_history</x:v>
      </x:c>
      <x:c r="U2626" s="50" t="str">
        <x:v>有限会社田杉総行</x:v>
      </x:c>
      <x:c r="V2626" s="54" t="n">
        <x:v>0.2215</x:v>
      </x:c>
      <x:c r="W2626" s="50" t="str">
        <x:v>田鎖 郁夫</x:v>
      </x:c>
      <x:c r="X2626" s="50" t="b">
        <x:f>AND(COUNT(L2626:O2626)=4,L2626&gt;='設定'!$B$6,M2626&gt;='設定'!$B$6,N2626&gt;='設定'!$B$6,O2626&gt;='設定'!$B$6)</x:f>
        <x:v>0</x:v>
      </x:c>
      <x:c r="Y2626" s="50" t="b">
        <x:f>AND(COUNT(G2626:K2626)=5,P2626&gt;='設定'!$B$7)</x:f>
        <x:v>0</x:v>
      </x:c>
      <x:c r="Z2626" s="50" t="b">
        <x:f>AND(ISNUMBER(R2626),R2626&gt;='設定'!$B$8)</x:f>
        <x:v>0</x:v>
      </x:c>
      <x:c r="AA2626" s="50" t="b">
        <x:f>AND(ISNUMBER(S2626),S2626&gt;=DATE(YEAR('設定'!$B$10)-'設定'!$B$9,MONTH('設定'!$B$10),DAY('設定'!$B$10)))</x:f>
        <x:v>0</x:v>
      </x:c>
      <x:c r="AB2626" s="55" t="b">
        <x:v>0</x:v>
      </x:c>
      <x:c r="AC2626" s="55" t="b">
        <x:v>0</x:v>
      </x:c>
      <x:c r="AD2626" s="50" t="n">
        <x:f>IF(X2626,1,0)+IF(Z2626,1,0)+IF(AA2626,1,0)+IF(AB2626,1,0)</x:f>
        <x:v>0</x:v>
      </x:c>
      <x:c r="AE2626" s="50" t="n">
        <x:f>IF(Y2626,1,0)+IF(Z2626,1,0)+IF(AA2626,1,0)+IF(AB2626,1,0)</x:f>
        <x:v>0</x:v>
      </x:c>
      <x:c r="AF2626" s="50" t="n">
        <x:f>IF(Y2626,1,0)+IF(Z2626,1,0)+IF(AA2626,1,0)+IF(AC2626,1,0)</x:f>
        <x:v>0</x:v>
      </x:c>
      <x:c r="AG2626" s="53" t="n">
        <x:v>44348</x:v>
      </x:c>
      <x:c r="AH2626" s="50" t="str">
        <x:v>S100W5ZH</x:v>
      </x:c>
      <x:c r="AI2626" s="50" t="str">
        <x:v>NetSalesSummaryOfBusinessResults</x:v>
      </x:c>
      <x:c r="AJ2626" s="50" t="str">
        <x:v>OperatingIncome</x:v>
      </x:c>
      <x:c r="AK2626" s="53" t="n">
        <x:v>45747</x:v>
      </x:c>
      <x:c r="AL2626" s="50" t="str">
        <x:v>365/365/365/366/365</x:v>
      </x:c>
      <x:c r="AM2626" s="51" t="n">
        <x:v>2979500</x:v>
      </x:c>
      <x:c r="AN2626" s="51" t="n">
        <x:v>892</x:v>
      </x:c>
      <x:c r="AO2626" s="51" t="n">
        <x:f>IFERROR(AM2626*AN2626,"")</x:f>
        <x:v>2657714000</x:v>
      </x:c>
      <x:c r="AP2626" s="56" t="n">
        <x:f>IFERROR(AO2626/(K2626*1000000),"")</x:f>
        <x:v>0.3271343040674998</x:v>
      </x:c>
      <x:c r="AQ2626" s="57" t="n">
        <x:v>2084601.6666666667</x:v>
      </x:c>
      <x:c r="AR2626" s="52" t="n">
        <x:v>0.3425878525877295</x:v>
      </x:c>
      <x:c r="AS2626" s="52" t="n">
        <x:v>-0.4282702674718941</x:v>
      </x:c>
      <x:c r="AT2626" s="55" t="b">
        <x:v>0</x:v>
      </x:c>
      <x:c r="AU2626" s="50" t="str">
        <x:v>low_liquidity</x:v>
      </x:c>
      <x:c r="AV2626" s="58" t="n">
        <x:v>-0.0950269104162526</x:v>
      </x:c>
      <x:c r="AW2626" s="50" t="n">
        <x:v>2571</x:v>
      </x:c>
      <x:c r="AX2626" s="50" t="str">
        <x:v>Future Moat</x:v>
      </x:c>
      <x:c r="AY2626" s="50" t="str">
        <x:v>既存適格性フィルター不通過: low_liquidity / 60日平均売買代金2,000万円未満</x:v>
      </x:c>
      <x:c r="AZ2626" s="59" t="str">
        <x:v>2025-06-25 15:46</x:v>
      </x:c>
      <x:c r="BA2626" s="53" t="n">
        <x:v>43525</x:v>
      </x:c>
      <x:c r="BB2626" s="50"/>
      <x:c r="BC2626" s="50"/>
      <x:c r="BD2626" s="50"/>
    </x:row>
    <x:row r="2627">
      <x:c r="A2627" s="50" t="n">
        <x:v>2626</x:v>
      </x:c>
      <x:c r="B2627" s="50" t="str">
        <x:v>5988</x:v>
      </x:c>
      <x:c r="C2627" s="50" t="str">
        <x:v>5988.T</x:v>
      </x:c>
      <x:c r="D2627" s="50" t="str">
        <x:v>PIOLAX,INC.</x:v>
      </x:c>
      <x:c r="E2627" s="50" t="str">
        <x:v>Prime Market (Domestic)</x:v>
      </x:c>
      <x:c r="F2627" s="50" t="str">
        <x:v>Metal Products</x:v>
      </x:c>
      <x:c r="G2627" s="51" t="n">
        <x:v>50152</x:v>
      </x:c>
      <x:c r="H2627" s="51" t="n">
        <x:v>55144</x:v>
      </x:c>
      <x:c r="I2627" s="51" t="n">
        <x:v>58422</x:v>
      </x:c>
      <x:c r="J2627" s="51" t="n">
        <x:v>64551</x:v>
      </x:c>
      <x:c r="K2627" s="51" t="n">
        <x:v>63351</x:v>
      </x:c>
      <x:c r="L2627" s="52" t="n">
        <x:f>IFERROR(H2627/G2627-1,"")</x:f>
        <x:v>0.09953740628489394</x:v>
      </x:c>
      <x:c r="M2627" s="52" t="n">
        <x:f>IFERROR(I2627/H2627-1,"")</x:f>
        <x:v>0.05944436384738139</x:v>
      </x:c>
      <x:c r="N2627" s="52" t="n">
        <x:f>IFERROR(J2627/I2627-1,"")</x:f>
        <x:v>0.10490910958200672</x:v>
      </x:c>
      <x:c r="O2627" s="52" t="n">
        <x:f>IFERROR(K2627/J2627-1,"")</x:f>
        <x:v>-0.018589952130873222</x:v>
      </x:c>
      <x:c r="P2627" s="52" t="n">
        <x:f>IFERROR((K2627/G2627)^(1/4)-1,"")</x:f>
        <x:v>0.06014752662121481</x:v>
      </x:c>
      <x:c r="Q2627" s="51" t="n">
        <x:v>2382</x:v>
      </x:c>
      <x:c r="R2627" s="52" t="n">
        <x:f>IFERROR(Q2627/K2627,"")</x:f>
        <x:v>0.03760003788416915</x:v>
      </x:c>
      <x:c r="S2627" s="53" t="n">
        <x:v>35886</x:v>
      </x:c>
      <x:c r="T2627" s="50" t="str">
        <x:v>EDINET_company_history</x:v>
      </x:c>
      <x:c r="U2627" s="50" t="str">
        <x:v>株式会社佐賀鉄工所</x:v>
      </x:c>
      <x:c r="V2627" s="54" t="n">
        <x:v>0.1409</x:v>
      </x:c>
      <x:c r="W2627" s="50" t="str">
        <x:v>山田 聡</x:v>
      </x:c>
      <x:c r="X2627" s="50" t="b">
        <x:f>AND(COUNT(L2627:O2627)=4,L2627&gt;='設定'!$B$6,M2627&gt;='設定'!$B$6,N2627&gt;='設定'!$B$6,O2627&gt;='設定'!$B$6)</x:f>
        <x:v>0</x:v>
      </x:c>
      <x:c r="Y2627" s="50" t="b">
        <x:f>AND(COUNT(G2627:K2627)=5,P2627&gt;='設定'!$B$7)</x:f>
        <x:v>0</x:v>
      </x:c>
      <x:c r="Z2627" s="50" t="b">
        <x:f>AND(ISNUMBER(R2627),R2627&gt;='設定'!$B$8)</x:f>
        <x:v>0</x:v>
      </x:c>
      <x:c r="AA2627" s="50" t="b">
        <x:f>AND(ISNUMBER(S2627),S2627&gt;=DATE(YEAR('設定'!$B$10)-'設定'!$B$9,MONTH('設定'!$B$10),DAY('設定'!$B$10)))</x:f>
        <x:v>0</x:v>
      </x:c>
      <x:c r="AB2627" s="55" t="b">
        <x:v>0</x:v>
      </x:c>
      <x:c r="AC2627" s="55" t="b">
        <x:v>0</x:v>
      </x:c>
      <x:c r="AD2627" s="50" t="n">
        <x:f>IF(X2627,1,0)+IF(Z2627,1,0)+IF(AA2627,1,0)+IF(AB2627,1,0)</x:f>
        <x:v>0</x:v>
      </x:c>
      <x:c r="AE2627" s="50" t="n">
        <x:f>IF(Y2627,1,0)+IF(Z2627,1,0)+IF(AA2627,1,0)+IF(AB2627,1,0)</x:f>
        <x:v>0</x:v>
      </x:c>
      <x:c r="AF2627" s="50" t="n">
        <x:f>IF(Y2627,1,0)+IF(Z2627,1,0)+IF(AA2627,1,0)+IF(AC2627,1,0)</x:f>
        <x:v>0</x:v>
      </x:c>
      <x:c r="AG2627" s="53" t="n">
        <x:v>44348</x:v>
      </x:c>
      <x:c r="AH2627" s="50" t="str">
        <x:v>S100W5WV</x:v>
      </x:c>
      <x:c r="AI2627" s="50" t="str">
        <x:v>NetSalesSummaryOfBusinessResults</x:v>
      </x:c>
      <x:c r="AJ2627" s="50" t="str">
        <x:v>OperatingIncome</x:v>
      </x:c>
      <x:c r="AK2627" s="53" t="n">
        <x:v>45747</x:v>
      </x:c>
      <x:c r="AL2627" s="50" t="str">
        <x:v>365/365/365/366/365</x:v>
      </x:c>
      <x:c r="AM2627" s="51" t="n">
        <x:v>34377100</x:v>
      </x:c>
      <x:c r="AN2627" s="51" t="n">
        <x:v>1559</x:v>
      </x:c>
      <x:c r="AO2627" s="51" t="n">
        <x:f>IFERROR(AM2627*AN2627,"")</x:f>
        <x:v>53593898900</x:v>
      </x:c>
      <x:c r="AP2627" s="56" t="n">
        <x:f>IFERROR(AO2627/(K2627*1000000),"")</x:f>
        <x:v>0.8459834714527</x:v>
      </x:c>
      <x:c r="AQ2627" s="57" t="n">
        <x:v>186768245</x:v>
      </x:c>
      <x:c r="AR2627" s="52" t="n">
        <x:v>0.2908623359276504</x:v>
      </x:c>
      <x:c r="AS2627" s="52" t="n">
        <x:v>-0.3844645211418449</x:v>
      </x:c>
      <x:c r="AT2627" s="55" t="b">
        <x:v>1</x:v>
      </x:c>
      <x:c r="AU2627" s="50"/>
      <x:c r="AV2627" s="58" t="n">
        <x:v>0.0899537325940166</x:v>
      </x:c>
      <x:c r="AW2627" s="50" t="n">
        <x:v>1293</x:v>
      </x:c>
      <x:c r="AX2627" s="50" t="str">
        <x:v>Core Moat</x:v>
      </x:c>
      <x:c r="AY2627" s="50" t="str">
        <x:v>目立つ機械的警告なし（定性確認は別途必要）</x:v>
      </x:c>
      <x:c r="AZ2627" s="59" t="str">
        <x:v>2025-06-25 15:14</x:v>
      </x:c>
      <x:c r="BA2627" s="53" t="n">
        <x:v>35886</x:v>
      </x:c>
      <x:c r="BB2627" s="50"/>
      <x:c r="BC2627" s="50"/>
      <x:c r="BD2627" s="50" t="str">
        <x:v>TOPIX Small 1</x:v>
      </x:c>
    </x:row>
    <x:row r="2628">
      <x:c r="A2628" s="50" t="n">
        <x:v>2627</x:v>
      </x:c>
      <x:c r="B2628" s="50" t="str">
        <x:v>6752</x:v>
      </x:c>
      <x:c r="C2628" s="50" t="str">
        <x:v>6752.T</x:v>
      </x:c>
      <x:c r="D2628" s="50" t="str">
        <x:v>Panasonic Holdings Corporation</x:v>
      </x:c>
      <x:c r="E2628" s="50" t="str">
        <x:v>Prime Market (Domestic)</x:v>
      </x:c>
      <x:c r="F2628" s="50" t="str">
        <x:v>Electric Appliances</x:v>
      </x:c>
      <x:c r="G2628" s="51" t="n">
        <x:v>6698794</x:v>
      </x:c>
      <x:c r="H2628" s="51" t="n">
        <x:v>7388791</x:v>
      </x:c>
      <x:c r="I2628" s="51" t="n">
        <x:v>8378942</x:v>
      </x:c>
      <x:c r="J2628" s="51" t="n">
        <x:v>8496420</x:v>
      </x:c>
      <x:c r="K2628" s="51" t="n">
        <x:v>8458185</x:v>
      </x:c>
      <x:c r="L2628" s="52" t="n">
        <x:f>IFERROR(H2628/G2628-1,"")</x:f>
        <x:v>0.10300316743581006</x:v>
      </x:c>
      <x:c r="M2628" s="52" t="n">
        <x:f>IFERROR(I2628/H2628-1,"")</x:f>
        <x:v>0.13400717383940086</x:v>
      </x:c>
      <x:c r="N2628" s="52" t="n">
        <x:f>IFERROR(J2628/I2628-1,"")</x:f>
        <x:v>0.014020624560952877</x:v>
      </x:c>
      <x:c r="O2628" s="52" t="n">
        <x:f>IFERROR(K2628/J2628-1,"")</x:f>
        <x:v>-0.004500130643259159</x:v>
      </x:c>
      <x:c r="P2628" s="52" t="n">
        <x:f>IFERROR((K2628/G2628)^(1/4)-1,"")</x:f>
        <x:v>0.060034839831935694</x:v>
      </x:c>
      <x:c r="Q2628" s="51" t="n">
        <x:v>426490</x:v>
      </x:c>
      <x:c r="R2628" s="52" t="n">
        <x:f>IFERROR(Q2628/K2628,"")</x:f>
        <x:v>0.05042334732569694</x:v>
      </x:c>
      <x:c r="S2628" s="53" t="n">
        <x:v>18019</x:v>
      </x:c>
      <x:c r="T2628" s="50" t="str">
        <x:v>EDINET_company_history</x:v>
      </x:c>
      <x:c r="U2628" s="50" t="str">
        <x:v>日本マスタートラスト信託銀行株式会社（信託口）（注）２</x:v>
      </x:c>
      <x:c r="V2628" s="54" t="n">
        <x:v>0.1633</x:v>
      </x:c>
      <x:c r="W2628" s="50" t="str">
        <x:v>楠見 雄規 / 本間 哲朗 / 佐藤 基嗣 / 梅田 博和</x:v>
      </x:c>
      <x:c r="X2628" s="50" t="b">
        <x:f>AND(COUNT(L2628:O2628)=4,L2628&gt;='設定'!$B$6,M2628&gt;='設定'!$B$6,N2628&gt;='設定'!$B$6,O2628&gt;='設定'!$B$6)</x:f>
        <x:v>0</x:v>
      </x:c>
      <x:c r="Y2628" s="50" t="b">
        <x:f>AND(COUNT(G2628:K2628)=5,P2628&gt;='設定'!$B$7)</x:f>
        <x:v>0</x:v>
      </x:c>
      <x:c r="Z2628" s="50" t="b">
        <x:f>AND(ISNUMBER(R2628),R2628&gt;='設定'!$B$8)</x:f>
        <x:v>0</x:v>
      </x:c>
      <x:c r="AA2628" s="50" t="b">
        <x:f>AND(ISNUMBER(S2628),S2628&gt;=DATE(YEAR('設定'!$B$10)-'設定'!$B$9,MONTH('設定'!$B$10),DAY('設定'!$B$10)))</x:f>
        <x:v>0</x:v>
      </x:c>
      <x:c r="AB2628" s="55" t="b">
        <x:v>0</x:v>
      </x:c>
      <x:c r="AC2628" s="55" t="b">
        <x:v>0</x:v>
      </x:c>
      <x:c r="AD2628" s="50" t="n">
        <x:f>IF(X2628,1,0)+IF(Z2628,1,0)+IF(AA2628,1,0)+IF(AB2628,1,0)</x:f>
        <x:v>0</x:v>
      </x:c>
      <x:c r="AE2628" s="50" t="n">
        <x:f>IF(Y2628,1,0)+IF(Z2628,1,0)+IF(AA2628,1,0)+IF(AB2628,1,0)</x:f>
        <x:v>0</x:v>
      </x:c>
      <x:c r="AF2628" s="50" t="n">
        <x:f>IF(Y2628,1,0)+IF(Z2628,1,0)+IF(AA2628,1,0)+IF(AC2628,1,0)</x:f>
        <x:v>0</x:v>
      </x:c>
      <x:c r="AG2628" s="53" t="n">
        <x:v>44348</x:v>
      </x:c>
      <x:c r="AH2628" s="50" t="str">
        <x:v>S100W0F3</x:v>
      </x:c>
      <x:c r="AI2628" s="50" t="str">
        <x:v>RevenueIFRSSummaryOfBusinessResults</x:v>
      </x:c>
      <x:c r="AJ2628" s="50" t="str">
        <x:v>OperatingProfitLossIFRS</x:v>
      </x:c>
      <x:c r="AK2628" s="53" t="n">
        <x:v>45747</x:v>
      </x:c>
      <x:c r="AL2628" s="50" t="str">
        <x:v>365/365/365/366/365</x:v>
      </x:c>
      <x:c r="AM2628" s="51" t="n">
        <x:v>2319761097</x:v>
      </x:c>
      <x:c r="AN2628" s="51" t="n">
        <x:v>3595</x:v>
      </x:c>
      <x:c r="AO2628" s="51" t="n">
        <x:f>IFERROR(AM2628*AN2628,"")</x:f>
        <x:v>8339541143715</x:v>
      </x:c>
      <x:c r="AP2628" s="56" t="n">
        <x:f>IFERROR(AO2628/(K2628*1000000),"")</x:f>
        <x:v>0.9859728941510502</x:v>
      </x:c>
      <x:c r="AQ2628" s="57" t="n">
        <x:v>30147833466.666668</x:v>
      </x:c>
      <x:c r="AR2628" s="52" t="n">
        <x:v>0.3358253260409856</x:v>
      </x:c>
      <x:c r="AS2628" s="52" t="n">
        <x:v>-0.4350705999981125</x:v>
      </x:c>
      <x:c r="AT2628" s="55" t="b">
        <x:v>0</x:v>
      </x:c>
      <x:c r="AU2628" s="50" t="str">
        <x:v>missing_financial_data</x:v>
      </x:c>
      <x:c r="AV2628" s="58" t="n">
        <x:v>0.4313844560654582</x:v>
      </x:c>
      <x:c r="AW2628" s="50" t="n">
        <x:v>152</x:v>
      </x:c>
      <x:c r="AX2628" s="50" t="str">
        <x:v>Future Moat</x:v>
      </x:c>
      <x:c r="AY2628" s="50" t="str">
        <x:v>既存適格性フィルター不通過: missing_financial_data</x:v>
      </x:c>
      <x:c r="AZ2628" s="59" t="str">
        <x:v>2025-06-20 11:31</x:v>
      </x:c>
      <x:c r="BA2628" s="53" t="n">
        <x:v>18019</x:v>
      </x:c>
      <x:c r="BB2628" s="50"/>
      <x:c r="BC2628" s="50"/>
      <x:c r="BD2628" s="50" t="str">
        <x:v>TOPIX Large70</x:v>
      </x:c>
    </x:row>
    <x:row r="2629">
      <x:c r="A2629" s="50" t="n">
        <x:v>2628</x:v>
      </x:c>
      <x:c r="B2629" s="50" t="str">
        <x:v>6516</x:v>
      </x:c>
      <x:c r="C2629" s="50" t="str">
        <x:v>6516.T</x:v>
      </x:c>
      <x:c r="D2629" s="50" t="str">
        <x:v>SANYO DENKI CO.,LTD.</x:v>
      </x:c>
      <x:c r="E2629" s="50" t="str">
        <x:v>Prime Market (Domestic)</x:v>
      </x:c>
      <x:c r="F2629" s="50" t="str">
        <x:v>Electric Appliances</x:v>
      </x:c>
      <x:c r="G2629" s="51" t="n">
        <x:v>77506</x:v>
      </x:c>
      <x:c r="H2629" s="51" t="n">
        <x:v>101123</x:v>
      </x:c>
      <x:c r="I2629" s="51" t="n">
        <x:v>120803</x:v>
      </x:c>
      <x:c r="J2629" s="51" t="n">
        <x:v>112904</x:v>
      </x:c>
      <x:c r="K2629" s="51" t="n">
        <x:v>97847</x:v>
      </x:c>
      <x:c r="L2629" s="52" t="n">
        <x:f>IFERROR(H2629/G2629-1,"")</x:f>
        <x:v>0.3047118932727788</x:v>
      </x:c>
      <x:c r="M2629" s="52" t="n">
        <x:f>IFERROR(I2629/H2629-1,"")</x:f>
        <x:v>0.19461447939637866</x:v>
      </x:c>
      <x:c r="N2629" s="52" t="n">
        <x:f>IFERROR(J2629/I2629-1,"")</x:f>
        <x:v>-0.06538744898719406</x:v>
      </x:c>
      <x:c r="O2629" s="52" t="n">
        <x:f>IFERROR(K2629/J2629-1,"")</x:f>
        <x:v>-0.13336108552398496</x:v>
      </x:c>
      <x:c r="P2629" s="52" t="n">
        <x:f>IFERROR((K2629/G2629)^(1/4)-1,"")</x:f>
        <x:v>0.05999312300374693</x:v>
      </x:c>
      <x:c r="Q2629" s="51" t="n">
        <x:v>7936</x:v>
      </x:c>
      <x:c r="R2629" s="52" t="n">
        <x:f>IFERROR(Q2629/K2629,"")</x:f>
        <x:v>0.08110621684875367</x:v>
      </x:c>
      <x:c r="S2629" s="53" t="n">
        <x:v>22890</x:v>
      </x:c>
      <x:c r="T2629" s="50" t="str">
        <x:v>EDINET_company_history</x:v>
      </x:c>
      <x:c r="U2629" s="50" t="str">
        <x:v>協同興業株式会社</x:v>
      </x:c>
      <x:c r="V2629" s="54" t="n">
        <x:v>0.1547</x:v>
      </x:c>
      <x:c r="W2629" s="50" t="str">
        <x:v>山本 茂生 / 児玉 展全</x:v>
      </x:c>
      <x:c r="X2629" s="50" t="b">
        <x:f>AND(COUNT(L2629:O2629)=4,L2629&gt;='設定'!$B$6,M2629&gt;='設定'!$B$6,N2629&gt;='設定'!$B$6,O2629&gt;='設定'!$B$6)</x:f>
        <x:v>0</x:v>
      </x:c>
      <x:c r="Y2629" s="50" t="b">
        <x:f>AND(COUNT(G2629:K2629)=5,P2629&gt;='設定'!$B$7)</x:f>
        <x:v>0</x:v>
      </x:c>
      <x:c r="Z2629" s="50" t="b">
        <x:f>AND(ISNUMBER(R2629),R2629&gt;='設定'!$B$8)</x:f>
        <x:v>0</x:v>
      </x:c>
      <x:c r="AA2629" s="50" t="b">
        <x:f>AND(ISNUMBER(S2629),S2629&gt;=DATE(YEAR('設定'!$B$10)-'設定'!$B$9,MONTH('設定'!$B$10),DAY('設定'!$B$10)))</x:f>
        <x:v>0</x:v>
      </x:c>
      <x:c r="AB2629" s="55" t="b">
        <x:v>0</x:v>
      </x:c>
      <x:c r="AC2629" s="55" t="b">
        <x:v>0</x:v>
      </x:c>
      <x:c r="AD2629" s="50" t="n">
        <x:f>IF(X2629,1,0)+IF(Z2629,1,0)+IF(AA2629,1,0)+IF(AB2629,1,0)</x:f>
        <x:v>0</x:v>
      </x:c>
      <x:c r="AE2629" s="50" t="n">
        <x:f>IF(Y2629,1,0)+IF(Z2629,1,0)+IF(AA2629,1,0)+IF(AB2629,1,0)</x:f>
        <x:v>0</x:v>
      </x:c>
      <x:c r="AF2629" s="50" t="n">
        <x:f>IF(Y2629,1,0)+IF(Z2629,1,0)+IF(AA2629,1,0)+IF(AC2629,1,0)</x:f>
        <x:v>0</x:v>
      </x:c>
      <x:c r="AG2629" s="53" t="n">
        <x:v>44348</x:v>
      </x:c>
      <x:c r="AH2629" s="50" t="str">
        <x:v>S100VZAX</x:v>
      </x:c>
      <x:c r="AI2629" s="50" t="str">
        <x:v>RevenueIFRSSummaryOfBusinessResults</x:v>
      </x:c>
      <x:c r="AJ2629" s="50" t="str">
        <x:v>OperatingProfitLossIFRS</x:v>
      </x:c>
      <x:c r="AK2629" s="53" t="n">
        <x:v>45747</x:v>
      </x:c>
      <x:c r="AL2629" s="50" t="str">
        <x:v>365/365/365/366/365</x:v>
      </x:c>
      <x:c r="AM2629" s="51" t="n">
        <x:v>11931687</x:v>
      </x:c>
      <x:c r="AN2629" s="51" t="n">
        <x:v>6990</x:v>
      </x:c>
      <x:c r="AO2629" s="51" t="n">
        <x:f>IFERROR(AM2629*AN2629,"")</x:f>
        <x:v>83402492130</x:v>
      </x:c>
      <x:c r="AP2629" s="56" t="n">
        <x:f>IFERROR(AO2629/(K2629*1000000),"")</x:f>
        <x:v>0.8523765892669167</x:v>
      </x:c>
      <x:c r="AQ2629" s="57" t="n">
        <x:v>849112925</x:v>
      </x:c>
      <x:c r="AR2629" s="52" t="n">
        <x:v>0.3477717593617381</x:v>
      </x:c>
      <x:c r="AS2629" s="52" t="n">
        <x:v>-0.4440006873137146</x:v>
      </x:c>
      <x:c r="AT2629" s="55" t="b">
        <x:v>0</x:v>
      </x:c>
      <x:c r="AU2629" s="50" t="str">
        <x:v>missing_financial_data</x:v>
      </x:c>
      <x:c r="AV2629" s="58" t="n">
        <x:v>0.3993474209368781</x:v>
      </x:c>
      <x:c r="AW2629" s="50" t="n">
        <x:v>198</x:v>
      </x:c>
      <x:c r="AX2629" s="50" t="str">
        <x:v>Future Moat</x:v>
      </x:c>
      <x:c r="AY2629" s="50" t="str">
        <x:v>既存適格性フィルター不通過: missing_financial_data</x:v>
      </x:c>
      <x:c r="AZ2629" s="59" t="str">
        <x:v>2025-06-19 11:06</x:v>
      </x:c>
      <x:c r="BA2629" s="53" t="n">
        <x:v>22890</x:v>
      </x:c>
      <x:c r="BB2629" s="50"/>
      <x:c r="BC2629" s="50"/>
      <x:c r="BD2629" s="50" t="str">
        <x:v>TOPIX Small 1</x:v>
      </x:c>
    </x:row>
    <x:row r="2630">
      <x:c r="A2630" s="50" t="n">
        <x:v>2629</x:v>
      </x:c>
      <x:c r="B2630" s="50" t="str">
        <x:v>5984</x:v>
      </x:c>
      <x:c r="C2630" s="50" t="str">
        <x:v>5984.T</x:v>
      </x:c>
      <x:c r="D2630" s="50" t="str">
        <x:v>KANEFUSA CORPORATION</x:v>
      </x:c>
      <x:c r="E2630" s="50" t="str">
        <x:v>Standard Market(Domestic)</x:v>
      </x:c>
      <x:c r="F2630" s="50" t="str">
        <x:v>Metal Products</x:v>
      </x:c>
      <x:c r="G2630" s="51" t="n">
        <x:v>16032.015</x:v>
      </x:c>
      <x:c r="H2630" s="51" t="n">
        <x:v>19668.559</x:v>
      </x:c>
      <x:c r="I2630" s="51" t="n">
        <x:v>21119.336</x:v>
      </x:c>
      <x:c r="J2630" s="51" t="n">
        <x:v>20080.975</x:v>
      </x:c>
      <x:c r="K2630" s="51" t="n">
        <x:v>20231.59</x:v>
      </x:c>
      <x:c r="L2630" s="52" t="n">
        <x:f>IFERROR(H2630/G2630-1,"")</x:f>
        <x:v>0.22683012709257078</x:v>
      </x:c>
      <x:c r="M2630" s="52" t="n">
        <x:f>IFERROR(I2630/H2630-1,"")</x:f>
        <x:v>0.07376122470385349</x:v>
      </x:c>
      <x:c r="N2630" s="52" t="n">
        <x:f>IFERROR(J2630/I2630-1,"")</x:f>
        <x:v>-0.04916636583650169</x:v>
      </x:c>
      <x:c r="O2630" s="52" t="n">
        <x:f>IFERROR(K2630/J2630-1,"")</x:f>
        <x:v>0.007500382825037288</x:v>
      </x:c>
      <x:c r="P2630" s="52" t="n">
        <x:f>IFERROR((K2630/G2630)^(1/4)-1,"")</x:f>
        <x:v>0.059889222859218494</x:v>
      </x:c>
      <x:c r="Q2630" s="51" t="n">
        <x:v>747.674</x:v>
      </x:c>
      <x:c r="R2630" s="52" t="n">
        <x:f>IFERROR(Q2630/K2630,"")</x:f>
        <x:v>0.0369557706537153</x:v>
      </x:c>
      <x:c r="S2630" s="53" t="n">
        <x:v>34790</x:v>
      </x:c>
      <x:c r="T2630" s="50" t="str">
        <x:v>EDINET_company_history</x:v>
      </x:c>
      <x:c r="U2630" s="50" t="str">
        <x:v>大口興産株式会社</x:v>
      </x:c>
      <x:c r="V2630" s="54" t="n">
        <x:v>0.1655</x:v>
      </x:c>
      <x:c r="W2630" s="50" t="str">
        <x:v>渡邉 將人 / 磯谷 岳摩</x:v>
      </x:c>
      <x:c r="X2630" s="50" t="b">
        <x:f>AND(COUNT(L2630:O2630)=4,L2630&gt;='設定'!$B$6,M2630&gt;='設定'!$B$6,N2630&gt;='設定'!$B$6,O2630&gt;='設定'!$B$6)</x:f>
        <x:v>0</x:v>
      </x:c>
      <x:c r="Y2630" s="50" t="b">
        <x:f>AND(COUNT(G2630:K2630)=5,P2630&gt;='設定'!$B$7)</x:f>
        <x:v>0</x:v>
      </x:c>
      <x:c r="Z2630" s="50" t="b">
        <x:f>AND(ISNUMBER(R2630),R2630&gt;='設定'!$B$8)</x:f>
        <x:v>0</x:v>
      </x:c>
      <x:c r="AA2630" s="50" t="b">
        <x:f>AND(ISNUMBER(S2630),S2630&gt;=DATE(YEAR('設定'!$B$10)-'設定'!$B$9,MONTH('設定'!$B$10),DAY('設定'!$B$10)))</x:f>
        <x:v>0</x:v>
      </x:c>
      <x:c r="AB2630" s="55" t="b">
        <x:v>0</x:v>
      </x:c>
      <x:c r="AC2630" s="55" t="b">
        <x:v>0</x:v>
      </x:c>
      <x:c r="AD2630" s="50" t="n">
        <x:f>IF(X2630,1,0)+IF(Z2630,1,0)+IF(AA2630,1,0)+IF(AB2630,1,0)</x:f>
        <x:v>0</x:v>
      </x:c>
      <x:c r="AE2630" s="50" t="n">
        <x:f>IF(Y2630,1,0)+IF(Z2630,1,0)+IF(AA2630,1,0)+IF(AB2630,1,0)</x:f>
        <x:v>0</x:v>
      </x:c>
      <x:c r="AF2630" s="50" t="n">
        <x:f>IF(Y2630,1,0)+IF(Z2630,1,0)+IF(AA2630,1,0)+IF(AC2630,1,0)</x:f>
        <x:v>0</x:v>
      </x:c>
      <x:c r="AG2630" s="53" t="n">
        <x:v>44348</x:v>
      </x:c>
      <x:c r="AH2630" s="50" t="str">
        <x:v>S100W4CS</x:v>
      </x:c>
      <x:c r="AI2630" s="50" t="str">
        <x:v>NetSalesSummaryOfBusinessResults</x:v>
      </x:c>
      <x:c r="AJ2630" s="50" t="str">
        <x:v>OperatingIncome</x:v>
      </x:c>
      <x:c r="AK2630" s="53" t="n">
        <x:v>45747</x:v>
      </x:c>
      <x:c r="AL2630" s="50" t="str">
        <x:v>365/365/365/366/365</x:v>
      </x:c>
      <x:c r="AM2630" s="51" t="n">
        <x:v>13900100</x:v>
      </x:c>
      <x:c r="AN2630" s="51" t="n">
        <x:v>720</x:v>
      </x:c>
      <x:c r="AO2630" s="51" t="n">
        <x:f>IFERROR(AM2630*AN2630,"")</x:f>
        <x:v>10008072000</x:v>
      </x:c>
      <x:c r="AP2630" s="56" t="n">
        <x:f>IFERROR(AO2630/(K2630*1000000),"")</x:f>
        <x:v>0.49467550498996865</x:v>
      </x:c>
      <x:c r="AQ2630" s="57" t="n">
        <x:v>8951176.666666666</x:v>
      </x:c>
      <x:c r="AR2630" s="52" t="n">
        <x:v>0.2125421450727659</x:v>
      </x:c>
      <x:c r="AS2630" s="52" t="n">
        <x:v>-0.2968061904672765</x:v>
      </x:c>
      <x:c r="AT2630" s="55" t="b">
        <x:v>0</x:v>
      </x:c>
      <x:c r="AU2630" s="50" t="str">
        <x:v>low_liquidity</x:v>
      </x:c>
      <x:c r="AV2630" s="58" t="n">
        <x:v>0.1358500525943577</x:v>
      </x:c>
      <x:c r="AW2630" s="50" t="n">
        <x:v>1027</x:v>
      </x:c>
      <x:c r="AX2630" s="50" t="str">
        <x:v>Discovery</x:v>
      </x:c>
      <x:c r="AY2630" s="50" t="str">
        <x:v>既存適格性フィルター不通過: low_liquidity / 60日平均売買代金2,000万円未満</x:v>
      </x:c>
      <x:c r="AZ2630" s="59" t="str">
        <x:v>2025-06-25 13:08</x:v>
      </x:c>
      <x:c r="BA2630" s="53" t="n">
        <x:v>34790</x:v>
      </x:c>
      <x:c r="BB2630" s="50"/>
      <x:c r="BC2630" s="50"/>
      <x:c r="BD2630" s="50"/>
    </x:row>
    <x:row r="2631">
      <x:c r="A2631" s="50" t="n">
        <x:v>2630</x:v>
      </x:c>
      <x:c r="B2631" s="50" t="str">
        <x:v>7944</x:v>
      </x:c>
      <x:c r="C2631" s="50" t="str">
        <x:v>7944.T</x:v>
      </x:c>
      <x:c r="D2631" s="50" t="str">
        <x:v>Roland Corporation</x:v>
      </x:c>
      <x:c r="E2631" s="50" t="str">
        <x:v>Prime Market (Domestic)</x:v>
      </x:c>
      <x:c r="F2631" s="50" t="str">
        <x:v>Other Products</x:v>
      </x:c>
      <x:c r="G2631" s="51" t="n">
        <x:v>80032</x:v>
      </x:c>
      <x:c r="H2631" s="51" t="n">
        <x:v>95840</x:v>
      </x:c>
      <x:c r="I2631" s="51" t="n">
        <x:v>102445</x:v>
      </x:c>
      <x:c r="J2631" s="51" t="n">
        <x:v>99433</x:v>
      </x:c>
      <x:c r="K2631" s="51" t="n">
        <x:v>100952</x:v>
      </x:c>
      <x:c r="L2631" s="52" t="n">
        <x:f>IFERROR(H2631/G2631-1,"")</x:f>
        <x:v>0.19752099160335868</x:v>
      </x:c>
      <x:c r="M2631" s="52" t="n">
        <x:f>IFERROR(I2631/H2631-1,"")</x:f>
        <x:v>0.06891694490818034</x:v>
      </x:c>
      <x:c r="N2631" s="52" t="n">
        <x:f>IFERROR(J2631/I2631-1,"")</x:f>
        <x:v>-0.02940114207623601</x:v>
      </x:c>
      <x:c r="O2631" s="52" t="n">
        <x:f>IFERROR(K2631/J2631-1,"")</x:f>
        <x:v>0.015276618426478095</x:v>
      </x:c>
      <x:c r="P2631" s="52" t="n">
        <x:f>IFERROR((K2631/G2631)^(1/4)-1,"")</x:f>
        <x:v>0.05977291115590355</x:v>
      </x:c>
      <x:c r="Q2631" s="51" t="n">
        <x:v>9412</x:v>
      </x:c>
      <x:c r="R2631" s="52" t="n">
        <x:f>IFERROR(Q2631/K2631,"")</x:f>
        <x:v>0.09323242729217845</x:v>
      </x:c>
      <x:c r="S2631" s="53" t="n">
        <x:v>32843</x:v>
      </x:c>
      <x:c r="T2631" s="50" t="str">
        <x:v>EDINET_company_history</x:v>
      </x:c>
      <x:c r="U2631" s="50" t="str">
        <x:v>NORTHERN TRUST CO.(AVFC) RE 15PCT TREATY ACCOUNT(常任代理人:香港上海銀行東京支店)</x:v>
      </x:c>
      <x:c r="V2631" s="54" t="n">
        <x:v>0.2375</x:v>
      </x:c>
      <x:c r="W2631" s="50" t="str">
        <x:v>蓑輪 雅弘</x:v>
      </x:c>
      <x:c r="X2631" s="50" t="b">
        <x:f>AND(COUNT(L2631:O2631)=4,L2631&gt;='設定'!$B$6,M2631&gt;='設定'!$B$6,N2631&gt;='設定'!$B$6,O2631&gt;='設定'!$B$6)</x:f>
        <x:v>0</x:v>
      </x:c>
      <x:c r="Y2631" s="50" t="b">
        <x:f>AND(COUNT(G2631:K2631)=5,P2631&gt;='設定'!$B$7)</x:f>
        <x:v>0</x:v>
      </x:c>
      <x:c r="Z2631" s="50" t="b">
        <x:f>AND(ISNUMBER(R2631),R2631&gt;='設定'!$B$8)</x:f>
        <x:v>0</x:v>
      </x:c>
      <x:c r="AA2631" s="50" t="b">
        <x:f>AND(ISNUMBER(S2631),S2631&gt;=DATE(YEAR('設定'!$B$10)-'設定'!$B$9,MONTH('設定'!$B$10),DAY('設定'!$B$10)))</x:f>
        <x:v>0</x:v>
      </x:c>
      <x:c r="AB2631" s="55" t="b">
        <x:v>0</x:v>
      </x:c>
      <x:c r="AC2631" s="55" t="b">
        <x:v>0</x:v>
      </x:c>
      <x:c r="AD2631" s="50" t="n">
        <x:f>IF(X2631,1,0)+IF(Z2631,1,0)+IF(AA2631,1,0)+IF(AB2631,1,0)</x:f>
        <x:v>0</x:v>
      </x:c>
      <x:c r="AE2631" s="50" t="n">
        <x:f>IF(Y2631,1,0)+IF(Z2631,1,0)+IF(AA2631,1,0)+IF(AB2631,1,0)</x:f>
        <x:v>0</x:v>
      </x:c>
      <x:c r="AF2631" s="50" t="n">
        <x:f>IF(Y2631,1,0)+IF(Z2631,1,0)+IF(AA2631,1,0)+IF(AC2631,1,0)</x:f>
        <x:v>0</x:v>
      </x:c>
      <x:c r="AG2631" s="53" t="n">
        <x:v>44348</x:v>
      </x:c>
      <x:c r="AH2631" s="50" t="str">
        <x:v>S100XNYW</x:v>
      </x:c>
      <x:c r="AI2631" s="50" t="str">
        <x:v>NetSalesSummaryOfBusinessResults</x:v>
      </x:c>
      <x:c r="AJ2631" s="50" t="str">
        <x:v>OperatingIncome</x:v>
      </x:c>
      <x:c r="AK2631" s="53" t="n">
        <x:v>46022</x:v>
      </x:c>
      <x:c r="AL2631" s="50" t="str">
        <x:v>365/365/365/366/365</x:v>
      </x:c>
      <x:c r="AM2631" s="51" t="n">
        <x:v>26541759</x:v>
      </x:c>
      <x:c r="AN2631" s="51" t="n">
        <x:v>4555</x:v>
      </x:c>
      <x:c r="AO2631" s="51" t="n">
        <x:f>IFERROR(AM2631*AN2631,"")</x:f>
        <x:v>120897712245</x:v>
      </x:c>
      <x:c r="AP2631" s="56" t="n">
        <x:f>IFERROR(AO2631/(K2631*1000000),"")</x:f>
        <x:v>1.1975761970540455</x:v>
      </x:c>
      <x:c r="AQ2631" s="57" t="n">
        <x:v>416319516.6666667</x:v>
      </x:c>
      <x:c r="AR2631" s="52" t="n">
        <x:v>0.3181383584306277</x:v>
      </x:c>
      <x:c r="AS2631" s="52" t="n">
        <x:v>-0.4851356214435369</x:v>
      </x:c>
      <x:c r="AT2631" s="55" t="b">
        <x:v>1</x:v>
      </x:c>
      <x:c r="AU2631" s="50"/>
      <x:c r="AV2631" s="58" t="n">
        <x:v>-0.0964608402033791</x:v>
      </x:c>
      <x:c r="AW2631" s="50" t="n">
        <x:v>2584</x:v>
      </x:c>
      <x:c r="AX2631" s="50" t="str">
        <x:v>Core Moat</x:v>
      </x:c>
      <x:c r="AY2631" s="50" t="str">
        <x:v>目立つ機械的警告なし（定性確認は別途必要）</x:v>
      </x:c>
      <x:c r="AZ2631" s="59" t="str">
        <x:v>2026-03-05 12:30</x:v>
      </x:c>
      <x:c r="BA2631" s="53" t="n">
        <x:v>32843</x:v>
      </x:c>
      <x:c r="BB2631" s="50"/>
      <x:c r="BC2631" s="50"/>
      <x:c r="BD2631" s="50" t="str">
        <x:v>TOPIX Small 1</x:v>
      </x:c>
    </x:row>
    <x:row r="2632">
      <x:c r="A2632" s="50" t="n">
        <x:v>2631</x:v>
      </x:c>
      <x:c r="B2632" s="50" t="str">
        <x:v>2809</x:v>
      </x:c>
      <x:c r="C2632" s="50" t="str">
        <x:v>2809.T</x:v>
      </x:c>
      <x:c r="D2632" s="50" t="str">
        <x:v>Kewpie Corporation</x:v>
      </x:c>
      <x:c r="E2632" s="50" t="str">
        <x:v>Prime Market (Domestic)</x:v>
      </x:c>
      <x:c r="F2632" s="50" t="str">
        <x:v>Foods</x:v>
      </x:c>
      <x:c r="G2632" s="51" t="n">
        <x:v>407039</x:v>
      </x:c>
      <x:c r="H2632" s="51" t="n">
        <x:v>430304</x:v>
      </x:c>
      <x:c r="I2632" s="51" t="n">
        <x:v>455086</x:v>
      </x:c>
      <x:c r="J2632" s="51" t="n">
        <x:v>483985</x:v>
      </x:c>
      <x:c r="K2632" s="51" t="n">
        <x:v>513417</x:v>
      </x:c>
      <x:c r="L2632" s="52" t="n">
        <x:f>IFERROR(H2632/G2632-1,"")</x:f>
        <x:v>0.057156685231636306</x:v>
      </x:c>
      <x:c r="M2632" s="52" t="n">
        <x:f>IFERROR(I2632/H2632-1,"")</x:f>
        <x:v>0.0575918420465531</x:v>
      </x:c>
      <x:c r="N2632" s="52" t="n">
        <x:f>IFERROR(J2632/I2632-1,"")</x:f>
        <x:v>0.06350228308495542</x:v>
      </x:c>
      <x:c r="O2632" s="52" t="n">
        <x:f>IFERROR(K2632/J2632-1,"")</x:f>
        <x:v>0.06081180201865766</x:v>
      </x:c>
      <x:c r="P2632" s="52" t="n">
        <x:f>IFERROR((K2632/G2632)^(1/4)-1,"")</x:f>
        <x:v>0.05976251877391747</x:v>
      </x:c>
      <x:c r="Q2632" s="51" t="n">
        <x:v>34628</x:v>
      </x:c>
      <x:c r="R2632" s="52" t="n">
        <x:f>IFERROR(Q2632/K2632,"")</x:f>
        <x:v>0.06744615001061516</x:v>
      </x:c>
      <x:c r="S2632" s="53" t="n">
        <x:v>24139</x:v>
      </x:c>
      <x:c r="T2632" s="50" t="str">
        <x:v>EDINET_company_history</x:v>
      </x:c>
      <x:c r="U2632" s="50" t="str">
        <x:v>日本マスタートラスト信託銀行株式会社（信託口）</x:v>
      </x:c>
      <x:c r="V2632" s="54" t="n">
        <x:v>0.1214</x:v>
      </x:c>
      <x:c r="W2632" s="50" t="str">
        <x:v>髙宮 満</x:v>
      </x:c>
      <x:c r="X2632" s="50" t="b">
        <x:f>AND(COUNT(L2632:O2632)=4,L2632&gt;='設定'!$B$6,M2632&gt;='設定'!$B$6,N2632&gt;='設定'!$B$6,O2632&gt;='設定'!$B$6)</x:f>
        <x:v>0</x:v>
      </x:c>
      <x:c r="Y2632" s="50" t="b">
        <x:f>AND(COUNT(G2632:K2632)=5,P2632&gt;='設定'!$B$7)</x:f>
        <x:v>0</x:v>
      </x:c>
      <x:c r="Z2632" s="50" t="b">
        <x:f>AND(ISNUMBER(R2632),R2632&gt;='設定'!$B$8)</x:f>
        <x:v>0</x:v>
      </x:c>
      <x:c r="AA2632" s="50" t="b">
        <x:f>AND(ISNUMBER(S2632),S2632&gt;=DATE(YEAR('設定'!$B$10)-'設定'!$B$9,MONTH('設定'!$B$10),DAY('設定'!$B$10)))</x:f>
        <x:v>0</x:v>
      </x:c>
      <x:c r="AB2632" s="55" t="b">
        <x:v>0</x:v>
      </x:c>
      <x:c r="AC2632" s="55" t="b">
        <x:v>0</x:v>
      </x:c>
      <x:c r="AD2632" s="50" t="n">
        <x:f>IF(X2632,1,0)+IF(Z2632,1,0)+IF(AA2632,1,0)+IF(AB2632,1,0)</x:f>
        <x:v>0</x:v>
      </x:c>
      <x:c r="AE2632" s="50" t="n">
        <x:f>IF(Y2632,1,0)+IF(Z2632,1,0)+IF(AA2632,1,0)+IF(AB2632,1,0)</x:f>
        <x:v>0</x:v>
      </x:c>
      <x:c r="AF2632" s="50" t="n">
        <x:f>IF(Y2632,1,0)+IF(Z2632,1,0)+IF(AA2632,1,0)+IF(AC2632,1,0)</x:f>
        <x:v>0</x:v>
      </x:c>
      <x:c r="AG2632" s="53" t="n">
        <x:v>44348</x:v>
      </x:c>
      <x:c r="AH2632" s="50" t="str">
        <x:v>S100XMJE</x:v>
      </x:c>
      <x:c r="AI2632" s="50" t="str">
        <x:v>NetSalesSummaryOfBusinessResults</x:v>
      </x:c>
      <x:c r="AJ2632" s="50" t="str">
        <x:v>OperatingIncome</x:v>
      </x:c>
      <x:c r="AK2632" s="53" t="n">
        <x:v>45991</x:v>
      </x:c>
      <x:c r="AL2632" s="50" t="str">
        <x:v>365/365/365/366/365</x:v>
      </x:c>
      <x:c r="AM2632" s="51" t="n">
        <x:v>139173500</x:v>
      </x:c>
      <x:c r="AN2632" s="51" t="n">
        <x:v>4074</x:v>
      </x:c>
      <x:c r="AO2632" s="51" t="n">
        <x:f>IFERROR(AM2632*AN2632,"")</x:f>
        <x:v>566992839000</x:v>
      </x:c>
      <x:c r="AP2632" s="56" t="n">
        <x:f>IFERROR(AO2632/(K2632*1000000),"")</x:f>
        <x:v>1.1043515095916185</x:v>
      </x:c>
      <x:c r="AQ2632" s="57" t="n">
        <x:v>1853444786.6666667</x:v>
      </x:c>
      <x:c r="AR2632" s="52" t="n">
        <x:v>0.2259889593780324</x:v>
      </x:c>
      <x:c r="AS2632" s="52" t="n">
        <x:v>-0.2727780489550995</x:v>
      </x:c>
      <x:c r="AT2632" s="55" t="b">
        <x:v>1</x:v>
      </x:c>
      <x:c r="AU2632" s="50"/>
      <x:c r="AV2632" s="58" t="n">
        <x:v>0.035097203154596</x:v>
      </x:c>
      <x:c r="AW2632" s="50" t="n">
        <x:v>1615</x:v>
      </x:c>
      <x:c r="AX2632" s="50" t="str">
        <x:v>Core Moat</x:v>
      </x:c>
      <x:c r="AY2632" s="50" t="str">
        <x:v>目立つ機械的警告なし（定性確認は別途必要）</x:v>
      </x:c>
      <x:c r="AZ2632" s="59" t="str">
        <x:v>2026-02-24 13:25</x:v>
      </x:c>
      <x:c r="BA2632" s="53" t="n">
        <x:v>24139</x:v>
      </x:c>
      <x:c r="BB2632" s="50"/>
      <x:c r="BC2632" s="50"/>
      <x:c r="BD2632" s="50" t="str">
        <x:v>TOPIX Mid400</x:v>
      </x:c>
    </x:row>
    <x:row r="2633">
      <x:c r="A2633" s="50" t="n">
        <x:v>2632</x:v>
      </x:c>
      <x:c r="B2633" s="50" t="str">
        <x:v>2810</x:v>
      </x:c>
      <x:c r="C2633" s="50" t="str">
        <x:v>2810.T</x:v>
      </x:c>
      <x:c r="D2633" s="50" t="str">
        <x:v>House Foods Group Inc.</x:v>
      </x:c>
      <x:c r="E2633" s="50" t="str">
        <x:v>Prime Market (Domestic)</x:v>
      </x:c>
      <x:c r="F2633" s="50" t="str">
        <x:v>Foods</x:v>
      </x:c>
      <x:c r="G2633" s="51" t="n">
        <x:v>250066</x:v>
      </x:c>
      <x:c r="H2633" s="51" t="n">
        <x:v>253386</x:v>
      </x:c>
      <x:c r="I2633" s="51" t="n">
        <x:v>275060</x:v>
      </x:c>
      <x:c r="J2633" s="51" t="n">
        <x:v>299600</x:v>
      </x:c>
      <x:c r="K2633" s="51" t="n">
        <x:v>315418</x:v>
      </x:c>
      <x:c r="L2633" s="52" t="n">
        <x:f>IFERROR(H2633/G2633-1,"")</x:f>
        <x:v>0.013276495005318578</x:v>
      </x:c>
      <x:c r="M2633" s="52" t="n">
        <x:f>IFERROR(I2633/H2633-1,"")</x:f>
        <x:v>0.0855374803659239</x:v>
      </x:c>
      <x:c r="N2633" s="52" t="n">
        <x:f>IFERROR(J2633/I2633-1,"")</x:f>
        <x:v>0.08921689813131684</x:v>
      </x:c>
      <x:c r="O2633" s="52" t="n">
        <x:f>IFERROR(K2633/J2633-1,"")</x:f>
        <x:v>0.0527970627503338</x:v>
      </x:c>
      <x:c r="P2633" s="52" t="n">
        <x:f>IFERROR((K2633/G2633)^(1/4)-1,"")</x:f>
        <x:v>0.05976105729431791</x:v>
      </x:c>
      <x:c r="Q2633" s="51" t="n">
        <x:v>20004</x:v>
      </x:c>
      <x:c r="R2633" s="52" t="n">
        <x:f>IFERROR(Q2633/K2633,"")</x:f>
        <x:v>0.06342060377023505</x:v>
      </x:c>
      <x:c r="S2633" s="53" t="n">
        <x:v>26115</x:v>
      </x:c>
      <x:c r="T2633" s="50" t="str">
        <x:v>EDINET_company_history</x:v>
      </x:c>
      <x:c r="U2633" s="50" t="str">
        <x:v>日本マスタートラスト信託銀行 株式会社（信託口）</x:v>
      </x:c>
      <x:c r="V2633" s="54" t="n">
        <x:v>0.09</x:v>
      </x:c>
      <x:c r="W2633" s="50" t="str">
        <x:v>浦上 博史 / 大澤 善行</x:v>
      </x:c>
      <x:c r="X2633" s="50" t="b">
        <x:f>AND(COUNT(L2633:O2633)=4,L2633&gt;='設定'!$B$6,M2633&gt;='設定'!$B$6,N2633&gt;='設定'!$B$6,O2633&gt;='設定'!$B$6)</x:f>
        <x:v>0</x:v>
      </x:c>
      <x:c r="Y2633" s="50" t="b">
        <x:f>AND(COUNT(G2633:K2633)=5,P2633&gt;='設定'!$B$7)</x:f>
        <x:v>0</x:v>
      </x:c>
      <x:c r="Z2633" s="50" t="b">
        <x:f>AND(ISNUMBER(R2633),R2633&gt;='設定'!$B$8)</x:f>
        <x:v>0</x:v>
      </x:c>
      <x:c r="AA2633" s="50" t="b">
        <x:f>AND(ISNUMBER(S2633),S2633&gt;=DATE(YEAR('設定'!$B$10)-'設定'!$B$9,MONTH('設定'!$B$10),DAY('設定'!$B$10)))</x:f>
        <x:v>0</x:v>
      </x:c>
      <x:c r="AB2633" s="55" t="b">
        <x:v>0</x:v>
      </x:c>
      <x:c r="AC2633" s="55" t="b">
        <x:v>0</x:v>
      </x:c>
      <x:c r="AD2633" s="50" t="n">
        <x:f>IF(X2633,1,0)+IF(Z2633,1,0)+IF(AA2633,1,0)+IF(AB2633,1,0)</x:f>
        <x:v>0</x:v>
      </x:c>
      <x:c r="AE2633" s="50" t="n">
        <x:f>IF(Y2633,1,0)+IF(Z2633,1,0)+IF(AA2633,1,0)+IF(AB2633,1,0)</x:f>
        <x:v>0</x:v>
      </x:c>
      <x:c r="AF2633" s="50" t="n">
        <x:f>IF(Y2633,1,0)+IF(Z2633,1,0)+IF(AA2633,1,0)+IF(AC2633,1,0)</x:f>
        <x:v>0</x:v>
      </x:c>
      <x:c r="AG2633" s="53" t="n">
        <x:v>44348</x:v>
      </x:c>
      <x:c r="AH2633" s="50" t="str">
        <x:v>S100W1GI</x:v>
      </x:c>
      <x:c r="AI2633" s="50" t="str">
        <x:v>NetSalesSummaryOfBusinessResults</x:v>
      </x:c>
      <x:c r="AJ2633" s="50" t="str">
        <x:v>OperatingIncome</x:v>
      </x:c>
      <x:c r="AK2633" s="53" t="n">
        <x:v>45747</x:v>
      </x:c>
      <x:c r="AL2633" s="50" t="str">
        <x:v>365/365/365/366/365</x:v>
      </x:c>
      <x:c r="AM2633" s="51" t="n">
        <x:v>94637516</x:v>
      </x:c>
      <x:c r="AN2633" s="51" t="n">
        <x:v>3464</x:v>
      </x:c>
      <x:c r="AO2633" s="51" t="n">
        <x:f>IFERROR(AM2633*AN2633,"")</x:f>
        <x:v>327824355424</x:v>
      </x:c>
      <x:c r="AP2633" s="56" t="n">
        <x:f>IFERROR(AO2633/(K2633*1000000),"")</x:f>
        <x:v>1.0393330609667173</x:v>
      </x:c>
      <x:c r="AQ2633" s="57" t="n">
        <x:v>829138349.1666666</x:v>
      </x:c>
      <x:c r="AR2633" s="52" t="n">
        <x:v>0.1854354393490473</x:v>
      </x:c>
      <x:c r="AS2633" s="52" t="n">
        <x:v>-0.2765267831785271</x:v>
      </x:c>
      <x:c r="AT2633" s="55" t="b">
        <x:v>1</x:v>
      </x:c>
      <x:c r="AU2633" s="50"/>
      <x:c r="AV2633" s="58" t="n">
        <x:v>0.0273062196653119</x:v>
      </x:c>
      <x:c r="AW2633" s="50" t="n">
        <x:v>1674</x:v>
      </x:c>
      <x:c r="AX2633" s="50" t="str">
        <x:v>Core Moat</x:v>
      </x:c>
      <x:c r="AY2633" s="50" t="str">
        <x:v>目立つ機械的警告なし（定性確認は別途必要）</x:v>
      </x:c>
      <x:c r="AZ2633" s="59" t="str">
        <x:v>2025-06-24 14:48</x:v>
      </x:c>
      <x:c r="BA2633" s="53" t="n">
        <x:v>26115</x:v>
      </x:c>
      <x:c r="BB2633" s="50"/>
      <x:c r="BC2633" s="50"/>
      <x:c r="BD2633" s="50" t="str">
        <x:v>TOPIX Mid400</x:v>
      </x:c>
    </x:row>
    <x:row r="2634">
      <x:c r="A2634" s="50" t="n">
        <x:v>2633</x:v>
      </x:c>
      <x:c r="B2634" s="50" t="str">
        <x:v>4956</x:v>
      </x:c>
      <x:c r="C2634" s="50" t="str">
        <x:v>4956.T</x:v>
      </x:c>
      <x:c r="D2634" s="50" t="str">
        <x:v>KONISHI CO.,LTD.</x:v>
      </x:c>
      <x:c r="E2634" s="50" t="str">
        <x:v>Prime Market (Domestic)</x:v>
      </x:c>
      <x:c r="F2634" s="50" t="str">
        <x:v>Chemicals</x:v>
      </x:c>
      <x:c r="G2634" s="51" t="n">
        <x:v>107750</x:v>
      </x:c>
      <x:c r="H2634" s="51" t="n">
        <x:v>113671</x:v>
      </x:c>
      <x:c r="I2634" s="51" t="n">
        <x:v>123339</x:v>
      </x:c>
      <x:c r="J2634" s="51" t="n">
        <x:v>132969</x:v>
      </x:c>
      <x:c r="K2634" s="51" t="n">
        <x:v>135876</x:v>
      </x:c>
      <x:c r="L2634" s="52" t="n">
        <x:f>IFERROR(H2634/G2634-1,"")</x:f>
        <x:v>0.054951276102088276</x:v>
      </x:c>
      <x:c r="M2634" s="52" t="n">
        <x:f>IFERROR(I2634/H2634-1,"")</x:f>
        <x:v>0.08505247600531352</x:v>
      </x:c>
      <x:c r="N2634" s="52" t="n">
        <x:f>IFERROR(J2634/I2634-1,"")</x:f>
        <x:v>0.0780774937367743</x:v>
      </x:c>
      <x:c r="O2634" s="52" t="n">
        <x:f>IFERROR(K2634/J2634-1,"")</x:f>
        <x:v>0.021862238566884074</x:v>
      </x:c>
      <x:c r="P2634" s="52" t="n">
        <x:f>IFERROR((K2634/G2634)^(1/4)-1,"")</x:f>
        <x:v>0.05969617961391571</x:v>
      </x:c>
      <x:c r="Q2634" s="51" t="n">
        <x:v>10649</x:v>
      </x:c>
      <x:c r="R2634" s="52" t="n">
        <x:f>IFERROR(Q2634/K2634,"")</x:f>
        <x:v>0.0783729282581177</x:v>
      </x:c>
      <x:c r="S2634" s="53" t="n">
        <x:v>34578</x:v>
      </x:c>
      <x:c r="T2634" s="50" t="str">
        <x:v>EDINET_company_history</x:v>
      </x:c>
      <x:c r="U2634" s="50" t="str">
        <x:v>日本マスタートラスト信託銀行株式会社(信託口)（注）１．</x:v>
      </x:c>
      <x:c r="V2634" s="54" t="n">
        <x:v>0.1279</x:v>
      </x:c>
      <x:c r="W2634" s="50" t="str">
        <x:v>横 田 隆 / 松 端 博 文</x:v>
      </x:c>
      <x:c r="X2634" s="50" t="b">
        <x:f>AND(COUNT(L2634:O2634)=4,L2634&gt;='設定'!$B$6,M2634&gt;='設定'!$B$6,N2634&gt;='設定'!$B$6,O2634&gt;='設定'!$B$6)</x:f>
        <x:v>0</x:v>
      </x:c>
      <x:c r="Y2634" s="50" t="b">
        <x:f>AND(COUNT(G2634:K2634)=5,P2634&gt;='設定'!$B$7)</x:f>
        <x:v>0</x:v>
      </x:c>
      <x:c r="Z2634" s="50" t="b">
        <x:f>AND(ISNUMBER(R2634),R2634&gt;='設定'!$B$8)</x:f>
        <x:v>0</x:v>
      </x:c>
      <x:c r="AA2634" s="50" t="b">
        <x:f>AND(ISNUMBER(S2634),S2634&gt;=DATE(YEAR('設定'!$B$10)-'設定'!$B$9,MONTH('設定'!$B$10),DAY('設定'!$B$10)))</x:f>
        <x:v>0</x:v>
      </x:c>
      <x:c r="AB2634" s="55" t="b">
        <x:v>0</x:v>
      </x:c>
      <x:c r="AC2634" s="55" t="b">
        <x:v>0</x:v>
      </x:c>
      <x:c r="AD2634" s="50" t="n">
        <x:f>IF(X2634,1,0)+IF(Z2634,1,0)+IF(AA2634,1,0)+IF(AB2634,1,0)</x:f>
        <x:v>0</x:v>
      </x:c>
      <x:c r="AE2634" s="50" t="n">
        <x:f>IF(Y2634,1,0)+IF(Z2634,1,0)+IF(AA2634,1,0)+IF(AB2634,1,0)</x:f>
        <x:v>0</x:v>
      </x:c>
      <x:c r="AF2634" s="50" t="n">
        <x:f>IF(Y2634,1,0)+IF(Z2634,1,0)+IF(AA2634,1,0)+IF(AC2634,1,0)</x:f>
        <x:v>0</x:v>
      </x:c>
      <x:c r="AG2634" s="53" t="n">
        <x:v>44348</x:v>
      </x:c>
      <x:c r="AH2634" s="50" t="str">
        <x:v>S100VYCB</x:v>
      </x:c>
      <x:c r="AI2634" s="50" t="str">
        <x:v>NetSalesSummaryOfBusinessResults</x:v>
      </x:c>
      <x:c r="AJ2634" s="50" t="str">
        <x:v>OperatingIncome</x:v>
      </x:c>
      <x:c r="AK2634" s="53" t="n">
        <x:v>45747</x:v>
      </x:c>
      <x:c r="AL2634" s="50" t="str">
        <x:v>365/365/365/366/365</x:v>
      </x:c>
      <x:c r="AM2634" s="51" t="n">
        <x:v>66358480</x:v>
      </x:c>
      <x:c r="AN2634" s="51" t="n">
        <x:v>1391</x:v>
      </x:c>
      <x:c r="AO2634" s="51" t="n">
        <x:f>IFERROR(AM2634*AN2634,"")</x:f>
        <x:v>92304645680</x:v>
      </x:c>
      <x:c r="AP2634" s="56" t="n">
        <x:f>IFERROR(AO2634/(K2634*1000000),"")</x:f>
        <x:v>0.6793300191350937</x:v>
      </x:c>
      <x:c r="AQ2634" s="57" t="n">
        <x:v>169233188.33333334</x:v>
      </x:c>
      <x:c r="AR2634" s="52" t="n">
        <x:v>0.2899681042937365</x:v>
      </x:c>
      <x:c r="AS2634" s="52" t="n">
        <x:v>-0.4068013617353209</x:v>
      </x:c>
      <x:c r="AT2634" s="55" t="b">
        <x:v>1</x:v>
      </x:c>
      <x:c r="AU2634" s="50"/>
      <x:c r="AV2634" s="58" t="n">
        <x:v>0.1450462828640204</x:v>
      </x:c>
      <x:c r="AW2634" s="50" t="n">
        <x:v>975</x:v>
      </x:c>
      <x:c r="AX2634" s="50" t="str">
        <x:v>Future Moat</x:v>
      </x:c>
      <x:c r="AY2634" s="50" t="str">
        <x:v>目立つ機械的警告なし（定性確認は別途必要）</x:v>
      </x:c>
      <x:c r="AZ2634" s="59" t="str">
        <x:v>2025-06-17 10:00</x:v>
      </x:c>
      <x:c r="BA2634" s="53" t="n">
        <x:v>34578</x:v>
      </x:c>
      <x:c r="BB2634" s="50"/>
      <x:c r="BC2634" s="50"/>
      <x:c r="BD2634" s="50" t="str">
        <x:v>TOPIX Small 2</x:v>
      </x:c>
    </x:row>
    <x:row r="2635">
      <x:c r="A2635" s="50" t="n">
        <x:v>2634</x:v>
      </x:c>
      <x:c r="B2635" s="50" t="str">
        <x:v>4196</x:v>
      </x:c>
      <x:c r="C2635" s="50" t="str">
        <x:v>4196.T</x:v>
      </x:c>
      <x:c r="D2635" s="50" t="str">
        <x:v>NEO MARKETING Inc.</x:v>
      </x:c>
      <x:c r="E2635" s="50" t="str">
        <x:v>Standard Market(Domestic)</x:v>
      </x:c>
      <x:c r="F2635" s="50" t="str">
        <x:v>Information &amp; Communication</x:v>
      </x:c>
      <x:c r="G2635" s="51" t="n">
        <x:v>1829.276</x:v>
      </x:c>
      <x:c r="H2635" s="51" t="n">
        <x:v>2251.134</x:v>
      </x:c>
      <x:c r="I2635" s="51" t="n">
        <x:v>2275.453</x:v>
      </x:c>
      <x:c r="J2635" s="51" t="n">
        <x:v>2098.078</x:v>
      </x:c>
      <x:c r="K2635" s="51" t="n">
        <x:v>2306.479</x:v>
      </x:c>
      <x:c r="L2635" s="52" t="n">
        <x:f>IFERROR(H2635/G2635-1,"")</x:f>
        <x:v>0.23061473500991636</x:v>
      </x:c>
      <x:c r="M2635" s="52" t="n">
        <x:f>IFERROR(I2635/H2635-1,"")</x:f>
        <x:v>0.010802999732579144</x:v>
      </x:c>
      <x:c r="N2635" s="52" t="n">
        <x:f>IFERROR(J2635/I2635-1,"")</x:f>
        <x:v>-0.07795151119359534</x:v>
      </x:c>
      <x:c r="O2635" s="52" t="n">
        <x:f>IFERROR(K2635/J2635-1,"")</x:f>
        <x:v>0.09932948155406995</x:v>
      </x:c>
      <x:c r="P2635" s="52" t="n">
        <x:f>IFERROR((K2635/G2635)^(1/4)-1,"")</x:f>
        <x:v>0.059662503793287414</x:v>
      </x:c>
      <x:c r="Q2635" s="51" t="n">
        <x:v>10.849</x:v>
      </x:c>
      <x:c r="R2635" s="52" t="n">
        <x:f>IFERROR(Q2635/K2635,"")</x:f>
        <x:v>0.004703706385360543</x:v>
      </x:c>
      <x:c r="S2635" s="53" t="n">
        <x:v>44287</x:v>
      </x:c>
      <x:c r="T2635" s="50" t="str">
        <x:v>EDINET_company_history</x:v>
      </x:c>
      <x:c r="U2635" s="50" t="str">
        <x:v>株式会社エムスリードリームインベスター</x:v>
      </x:c>
      <x:c r="V2635" s="54" t="n">
        <x:v>0.2691</x:v>
      </x:c>
      <x:c r="W2635" s="50" t="str">
        <x:v>橋本 光伸</x:v>
      </x:c>
      <x:c r="X2635" s="50" t="b">
        <x:f>AND(COUNT(L2635:O2635)=4,L2635&gt;='設定'!$B$6,M2635&gt;='設定'!$B$6,N2635&gt;='設定'!$B$6,O2635&gt;='設定'!$B$6)</x:f>
        <x:v>0</x:v>
      </x:c>
      <x:c r="Y2635" s="50" t="b">
        <x:f>AND(COUNT(G2635:K2635)=5,P2635&gt;='設定'!$B$7)</x:f>
        <x:v>0</x:v>
      </x:c>
      <x:c r="Z2635" s="50" t="b">
        <x:f>AND(ISNUMBER(R2635),R2635&gt;='設定'!$B$8)</x:f>
        <x:v>0</x:v>
      </x:c>
      <x:c r="AA2635" s="50" t="b">
        <x:f>AND(ISNUMBER(S2635),S2635&gt;=DATE(YEAR('設定'!$B$10)-'設定'!$B$9,MONTH('設定'!$B$10),DAY('設定'!$B$10)))</x:f>
        <x:v>0</x:v>
      </x:c>
      <x:c r="AB2635" s="55" t="b">
        <x:v>0</x:v>
      </x:c>
      <x:c r="AC2635" s="55" t="b">
        <x:v>0</x:v>
      </x:c>
      <x:c r="AD2635" s="50" t="n">
        <x:f>IF(X2635,1,0)+IF(Z2635,1,0)+IF(AA2635,1,0)+IF(AB2635,1,0)</x:f>
        <x:v>0</x:v>
      </x:c>
      <x:c r="AE2635" s="50" t="n">
        <x:f>IF(Y2635,1,0)+IF(Z2635,1,0)+IF(AA2635,1,0)+IF(AB2635,1,0)</x:f>
        <x:v>0</x:v>
      </x:c>
      <x:c r="AF2635" s="50" t="n">
        <x:f>IF(Y2635,1,0)+IF(Z2635,1,0)+IF(AA2635,1,0)+IF(AC2635,1,0)</x:f>
        <x:v>0</x:v>
      </x:c>
      <x:c r="AG2635" s="53" t="n">
        <x:v>44348</x:v>
      </x:c>
      <x:c r="AH2635" s="50" t="str">
        <x:v>S100XCJL</x:v>
      </x:c>
      <x:c r="AI2635" s="50" t="str">
        <x:v>NetSalesSummaryOfBusinessResults</x:v>
      </x:c>
      <x:c r="AJ2635" s="50" t="str">
        <x:v>OperatingIncome</x:v>
      </x:c>
      <x:c r="AK2635" s="53" t="n">
        <x:v>45930</x:v>
      </x:c>
      <x:c r="AL2635" s="50" t="str">
        <x:v>365/365/365/366/365</x:v>
      </x:c>
      <x:c r="AM2635" s="51" t="n">
        <x:v>2445300</x:v>
      </x:c>
      <x:c r="AN2635" s="51" t="n">
        <x:v>1478</x:v>
      </x:c>
      <x:c r="AO2635" s="51" t="n">
        <x:f>IFERROR(AM2635*AN2635,"")</x:f>
        <x:v>3614153400</x:v>
      </x:c>
      <x:c r="AP2635" s="56" t="n">
        <x:f>IFERROR(AO2635/(K2635*1000000),"")</x:f>
        <x:v>1.5669569937554169</x:v>
      </x:c>
      <x:c r="AQ2635" s="57" t="n">
        <x:v>7095653.333333333</x:v>
      </x:c>
      <x:c r="AR2635" s="52" t="n">
        <x:v>0.4572401709730794</x:v>
      </x:c>
      <x:c r="AS2635" s="52" t="n">
        <x:v>-0.7800262812089356</x:v>
      </x:c>
      <x:c r="AT2635" s="55" t="b">
        <x:v>0</x:v>
      </x:c>
      <x:c r="AU2635" s="50" t="str">
        <x:v>low_liquidity</x:v>
      </x:c>
      <x:c r="AV2635" s="58" t="n">
        <x:v>-0.1809876269676438</x:v>
      </x:c>
      <x:c r="AW2635" s="50" t="n">
        <x:v>2959</x:v>
      </x:c>
      <x:c r="AX2635" s="50" t="str">
        <x:v>Future Moat</x:v>
      </x:c>
      <x:c r="AY2635" s="50" t="str">
        <x:v>既存適格性フィルター不通過: low_liquidity / 60日平均売買代金2,000万円未満 / ローカル5年最大下落率-60%以下</x:v>
      </x:c>
      <x:c r="AZ2635" s="59" t="str">
        <x:v>2025-12-24 16:00</x:v>
      </x:c>
      <x:c r="BA2635" s="53" t="n">
        <x:v>44287</x:v>
      </x:c>
      <x:c r="BB2635" s="50"/>
      <x:c r="BC2635" s="50"/>
      <x:c r="BD2635" s="50"/>
    </x:row>
    <x:row r="2636">
      <x:c r="A2636" s="50" t="n">
        <x:v>2635</x:v>
      </x:c>
      <x:c r="B2636" s="50" t="str">
        <x:v>3447</x:v>
      </x:c>
      <x:c r="C2636" s="50" t="str">
        <x:v>3447.T</x:v>
      </x:c>
      <x:c r="D2636" s="50" t="str">
        <x:v>Shinwa Co.,Ltd.</x:v>
      </x:c>
      <x:c r="E2636" s="50" t="str">
        <x:v>Standard Market(Domestic)</x:v>
      </x:c>
      <x:c r="F2636" s="50" t="str">
        <x:v>Metal Products</x:v>
      </x:c>
      <x:c r="G2636" s="51" t="n">
        <x:v>13885.758</x:v>
      </x:c>
      <x:c r="H2636" s="51" t="n">
        <x:v>16063.586</x:v>
      </x:c>
      <x:c r="I2636" s="51" t="n">
        <x:v>14757.236</x:v>
      </x:c>
      <x:c r="J2636" s="51" t="n">
        <x:v>12678.718</x:v>
      </x:c>
      <x:c r="K2636" s="51" t="n">
        <x:v>17503.026</x:v>
      </x:c>
      <x:c r="L2636" s="52" t="n">
        <x:f>IFERROR(H2636/G2636-1,"")</x:f>
        <x:v>0.1568389712682592</x:v>
      </x:c>
      <x:c r="M2636" s="52" t="n">
        <x:f>IFERROR(I2636/H2636-1,"")</x:f>
        <x:v>-0.08132368451228755</x:v>
      </x:c>
      <x:c r="N2636" s="52" t="n">
        <x:f>IFERROR(J2636/I2636-1,"")</x:f>
        <x:v>-0.14084737819467008</x:v>
      </x:c>
      <x:c r="O2636" s="52" t="n">
        <x:f>IFERROR(K2636/J2636-1,"")</x:f>
        <x:v>0.38050440115475404</x:v>
      </x:c>
      <x:c r="P2636" s="52" t="n">
        <x:f>IFERROR((K2636/G2636)^(1/4)-1,"")</x:f>
        <x:v>0.059585207040867116</x:v>
      </x:c>
      <x:c r="Q2636" s="51" t="n">
        <x:v>1622.28</x:v>
      </x:c>
      <x:c r="R2636" s="52" t="n">
        <x:f>IFERROR(Q2636/K2636,"")</x:f>
        <x:v>0.0926856876062459</x:v>
      </x:c>
      <x:c r="S2636" s="53" t="n">
        <x:v>43160</x:v>
      </x:c>
      <x:c r="T2636" s="50" t="str">
        <x:v>EDINET_company_history</x:v>
      </x:c>
      <x:c r="U2636" s="50" t="str">
        <x:v>アルインコ株式会社</x:v>
      </x:c>
      <x:c r="V2636" s="54" t="n">
        <x:v>0.0495</x:v>
      </x:c>
      <x:c r="W2636" s="50" t="str">
        <x:v>則武 栗夫 / 鬼頭 和也</x:v>
      </x:c>
      <x:c r="X2636" s="50" t="b">
        <x:f>AND(COUNT(L2636:O2636)=4,L2636&gt;='設定'!$B$6,M2636&gt;='設定'!$B$6,N2636&gt;='設定'!$B$6,O2636&gt;='設定'!$B$6)</x:f>
        <x:v>0</x:v>
      </x:c>
      <x:c r="Y2636" s="50" t="b">
        <x:f>AND(COUNT(G2636:K2636)=5,P2636&gt;='設定'!$B$7)</x:f>
        <x:v>0</x:v>
      </x:c>
      <x:c r="Z2636" s="50" t="b">
        <x:f>AND(ISNUMBER(R2636),R2636&gt;='設定'!$B$8)</x:f>
        <x:v>0</x:v>
      </x:c>
      <x:c r="AA2636" s="50" t="b">
        <x:f>AND(ISNUMBER(S2636),S2636&gt;=DATE(YEAR('設定'!$B$10)-'設定'!$B$9,MONTH('設定'!$B$10),DAY('設定'!$B$10)))</x:f>
        <x:v>0</x:v>
      </x:c>
      <x:c r="AB2636" s="55" t="b">
        <x:v>0</x:v>
      </x:c>
      <x:c r="AC2636" s="55" t="b">
        <x:v>0</x:v>
      </x:c>
      <x:c r="AD2636" s="50" t="n">
        <x:f>IF(X2636,1,0)+IF(Z2636,1,0)+IF(AA2636,1,0)+IF(AB2636,1,0)</x:f>
        <x:v>0</x:v>
      </x:c>
      <x:c r="AE2636" s="50" t="n">
        <x:f>IF(Y2636,1,0)+IF(Z2636,1,0)+IF(AA2636,1,0)+IF(AB2636,1,0)</x:f>
        <x:v>0</x:v>
      </x:c>
      <x:c r="AF2636" s="50" t="n">
        <x:f>IF(Y2636,1,0)+IF(Z2636,1,0)+IF(AA2636,1,0)+IF(AC2636,1,0)</x:f>
        <x:v>0</x:v>
      </x:c>
      <x:c r="AG2636" s="53" t="n">
        <x:v>44348</x:v>
      </x:c>
      <x:c r="AH2636" s="50" t="str">
        <x:v>S100W3UZ</x:v>
      </x:c>
      <x:c r="AI2636" s="50" t="str">
        <x:v>RevenueIFRSSummaryOfBusinessResults</x:v>
      </x:c>
      <x:c r="AJ2636" s="50" t="str">
        <x:v>OperatingProfitLossIFRSSummaryOfBusinessResults</x:v>
      </x:c>
      <x:c r="AK2636" s="53" t="n">
        <x:v>45747</x:v>
      </x:c>
      <x:c r="AL2636" s="50" t="str">
        <x:v>365/365/365/366/365</x:v>
      </x:c>
      <x:c r="AM2636" s="51" t="n">
        <x:v>13922600</x:v>
      </x:c>
      <x:c r="AN2636" s="51" t="n">
        <x:v>879</x:v>
      </x:c>
      <x:c r="AO2636" s="51" t="n">
        <x:f>IFERROR(AM2636*AN2636,"")</x:f>
        <x:v>12237965400</x:v>
      </x:c>
      <x:c r="AP2636" s="56" t="n">
        <x:f>IFERROR(AO2636/(K2636*1000000),"")</x:f>
        <x:v>0.6991914083884695</x:v>
      </x:c>
      <x:c r="AQ2636" s="57" t="n">
        <x:v>48967196.666666664</x:v>
      </x:c>
      <x:c r="AR2636" s="52" t="n">
        <x:v>0.1982560960382073</x:v>
      </x:c>
      <x:c r="AS2636" s="52" t="n">
        <x:v>-0.2166889426845325</x:v>
      </x:c>
      <x:c r="AT2636" s="55" t="b">
        <x:v>0</x:v>
      </x:c>
      <x:c r="AU2636" s="50" t="str">
        <x:v>missing_financial_data</x:v>
      </x:c>
      <x:c r="AV2636" s="58" t="n">
        <x:v>0.1528825190679228</x:v>
      </x:c>
      <x:c r="AW2636" s="50" t="n">
        <x:v>932</x:v>
      </x:c>
      <x:c r="AX2636" s="50" t="str">
        <x:v>Discovery</x:v>
      </x:c>
      <x:c r="AY2636" s="50" t="str">
        <x:v>既存適格性フィルター不通過: missing_financial_data</x:v>
      </x:c>
      <x:c r="AZ2636" s="59" t="str">
        <x:v>2025-06-24 13:16</x:v>
      </x:c>
      <x:c r="BA2636" s="53" t="n">
        <x:v>43160</x:v>
      </x:c>
      <x:c r="BB2636" s="50"/>
      <x:c r="BC2636" s="50"/>
      <x:c r="BD2636" s="50"/>
    </x:row>
    <x:row r="2637">
      <x:c r="A2637" s="50" t="n">
        <x:v>2636</x:v>
      </x:c>
      <x:c r="B2637" s="50" t="str">
        <x:v>5817</x:v>
      </x:c>
      <x:c r="C2637" s="50" t="str">
        <x:v>5817.T</x:v>
      </x:c>
      <x:c r="D2637" s="50" t="str">
        <x:v>JMACS Japan Co.,Ltd.</x:v>
      </x:c>
      <x:c r="E2637" s="50" t="str">
        <x:v>Standard Market(Domestic)</x:v>
      </x:c>
      <x:c r="F2637" s="50" t="str">
        <x:v>Nonferrous Metals</x:v>
      </x:c>
      <x:c r="G2637" s="51" t="n">
        <x:v>4784</x:v>
      </x:c>
      <x:c r="H2637" s="51" t="n">
        <x:v>5061</x:v>
      </x:c>
      <x:c r="I2637" s="51" t="n">
        <x:v>5343</x:v>
      </x:c>
      <x:c r="J2637" s="51" t="n">
        <x:v>5200</x:v>
      </x:c>
      <x:c r="K2637" s="51" t="n">
        <x:v>6028</x:v>
      </x:c>
      <x:c r="L2637" s="52" t="n">
        <x:f>IFERROR(H2637/G2637-1,"")</x:f>
        <x:v>0.05790133779264206</x:v>
      </x:c>
      <x:c r="M2637" s="52" t="n">
        <x:f>IFERROR(I2637/H2637-1,"")</x:f>
        <x:v>0.05572021339656197</x:v>
      </x:c>
      <x:c r="N2637" s="52" t="n">
        <x:f>IFERROR(J2637/I2637-1,"")</x:f>
        <x:v>-0.02676399026763987</x:v>
      </x:c>
      <x:c r="O2637" s="52" t="n">
        <x:f>IFERROR(K2637/J2637-1,"")</x:f>
        <x:v>0.1592307692307693</x:v>
      </x:c>
      <x:c r="P2637" s="52" t="n">
        <x:f>IFERROR((K2637/G2637)^(1/4)-1,"")</x:f>
        <x:v>0.05948672169048397</x:v>
      </x:c>
      <x:c r="Q2637" s="51" t="n">
        <x:v>501.624</x:v>
      </x:c>
      <x:c r="R2637" s="52" t="n">
        <x:f>IFERROR(Q2637/K2637,"")</x:f>
        <x:v>0.08321566025215661</x:v>
      </x:c>
      <x:c r="S2637" s="53" t="n">
        <x:v>32540</x:v>
      </x:c>
      <x:c r="T2637" s="50" t="str">
        <x:v>EDINET_company_history</x:v>
      </x:c>
      <x:c r="U2637" s="50" t="str">
        <x:v>日電ホールディングス株式会社</x:v>
      </x:c>
      <x:c r="V2637" s="54" t="n">
        <x:v>0.2913</x:v>
      </x:c>
      <x:c r="W2637" s="50" t="str">
        <x:v>植村 剛嗣</x:v>
      </x:c>
      <x:c r="X2637" s="50" t="b">
        <x:f>AND(COUNT(L2637:O2637)=4,L2637&gt;='設定'!$B$6,M2637&gt;='設定'!$B$6,N2637&gt;='設定'!$B$6,O2637&gt;='設定'!$B$6)</x:f>
        <x:v>0</x:v>
      </x:c>
      <x:c r="Y2637" s="50" t="b">
        <x:f>AND(COUNT(G2637:K2637)=5,P2637&gt;='設定'!$B$7)</x:f>
        <x:v>0</x:v>
      </x:c>
      <x:c r="Z2637" s="50" t="b">
        <x:f>AND(ISNUMBER(R2637),R2637&gt;='設定'!$B$8)</x:f>
        <x:v>0</x:v>
      </x:c>
      <x:c r="AA2637" s="50" t="b">
        <x:f>AND(ISNUMBER(S2637),S2637&gt;=DATE(YEAR('設定'!$B$10)-'設定'!$B$9,MONTH('設定'!$B$10),DAY('設定'!$B$10)))</x:f>
        <x:v>0</x:v>
      </x:c>
      <x:c r="AB2637" s="55" t="b">
        <x:v>0</x:v>
      </x:c>
      <x:c r="AC2637" s="55" t="b">
        <x:v>0</x:v>
      </x:c>
      <x:c r="AD2637" s="50" t="n">
        <x:f>IF(X2637,1,0)+IF(Z2637,1,0)+IF(AA2637,1,0)+IF(AB2637,1,0)</x:f>
        <x:v>0</x:v>
      </x:c>
      <x:c r="AE2637" s="50" t="n">
        <x:f>IF(Y2637,1,0)+IF(Z2637,1,0)+IF(AA2637,1,0)+IF(AB2637,1,0)</x:f>
        <x:v>0</x:v>
      </x:c>
      <x:c r="AF2637" s="50" t="n">
        <x:f>IF(Y2637,1,0)+IF(Z2637,1,0)+IF(AA2637,1,0)+IF(AC2637,1,0)</x:f>
        <x:v>0</x:v>
      </x:c>
      <x:c r="AG2637" s="53" t="n">
        <x:v>44348</x:v>
      </x:c>
      <x:c r="AH2637" s="50" t="str">
        <x:v>S100Y6GG</x:v>
      </x:c>
      <x:c r="AI2637" s="50" t="str">
        <x:v>NetSalesSummaryOfBusinessResults</x:v>
      </x:c>
      <x:c r="AJ2637" s="50" t="str">
        <x:v>OperatingIncome</x:v>
      </x:c>
      <x:c r="AK2637" s="53" t="n">
        <x:v>46081</x:v>
      </x:c>
      <x:c r="AL2637" s="50" t="str">
        <x:v>365/365/366/365/365</x:v>
      </x:c>
      <x:c r="AM2637" s="51" t="n">
        <x:v>5625855</x:v>
      </x:c>
      <x:c r="AN2637" s="51" t="n">
        <x:v>965</x:v>
      </x:c>
      <x:c r="AO2637" s="51" t="n">
        <x:f>IFERROR(AM2637*AN2637,"")</x:f>
        <x:v>5428950075</x:v>
      </x:c>
      <x:c r="AP2637" s="56" t="n">
        <x:f>IFERROR(AO2637/(K2637*1000000),"")</x:f>
        <x:v>0.9006221093231586</x:v>
      </x:c>
      <x:c r="AQ2637" s="57" t="n">
        <x:v>928973493.3333334</x:v>
      </x:c>
      <x:c r="AR2637" s="52" t="n">
        <x:v>0.5611733994719601</x:v>
      </x:c>
      <x:c r="AS2637" s="52" t="n">
        <x:v>-0.5513714551371456</x:v>
      </x:c>
      <x:c r="AT2637" s="55" t="b">
        <x:v>1</x:v>
      </x:c>
      <x:c r="AU2637" s="50"/>
      <x:c r="AV2637" s="58" t="n">
        <x:v>0.2634826198422746</x:v>
      </x:c>
      <x:c r="AW2637" s="50" t="n">
        <x:v>512</x:v>
      </x:c>
      <x:c r="AX2637" s="50" t="str">
        <x:v>Future Moat</x:v>
      </x:c>
      <x:c r="AY2637" s="50" t="str">
        <x:v>目立つ機械的警告なし（定性確認は別途必要）</x:v>
      </x:c>
      <x:c r="AZ2637" s="59" t="str">
        <x:v>2026-05-26 11:10</x:v>
      </x:c>
      <x:c r="BA2637" s="53" t="n">
        <x:v>32540</x:v>
      </x:c>
      <x:c r="BB2637" s="50"/>
      <x:c r="BC2637" s="50"/>
      <x:c r="BD2637" s="50"/>
    </x:row>
    <x:row r="2638">
      <x:c r="A2638" s="50" t="n">
        <x:v>2637</x:v>
      </x:c>
      <x:c r="B2638" s="50" t="str">
        <x:v>5715</x:v>
      </x:c>
      <x:c r="C2638" s="50" t="str">
        <x:v>5715.T</x:v>
      </x:c>
      <x:c r="D2638" s="50" t="str">
        <x:v>FURUKAWA CO.,LTD.</x:v>
      </x:c>
      <x:c r="E2638" s="50" t="str">
        <x:v>Prime Market (Domestic)</x:v>
      </x:c>
      <x:c r="F2638" s="50" t="str">
        <x:v>Nonferrous Metals</x:v>
      </x:c>
      <x:c r="G2638" s="51" t="n">
        <x:v>159702</x:v>
      </x:c>
      <x:c r="H2638" s="51" t="n">
        <x:v>199097</x:v>
      </x:c>
      <x:c r="I2638" s="51" t="n">
        <x:v>214190</x:v>
      </x:c>
      <x:c r="J2638" s="51" t="n">
        <x:v>188255</x:v>
      </x:c>
      <x:c r="K2638" s="51" t="n">
        <x:v>201216</x:v>
      </x:c>
      <x:c r="L2638" s="52" t="n">
        <x:f>IFERROR(H2638/G2638-1,"")</x:f>
        <x:v>0.24667818812538345</x:v>
      </x:c>
      <x:c r="M2638" s="52" t="n">
        <x:f>IFERROR(I2638/H2638-1,"")</x:f>
        <x:v>0.07580726982325192</x:v>
      </x:c>
      <x:c r="N2638" s="52" t="n">
        <x:f>IFERROR(J2638/I2638-1,"")</x:f>
        <x:v>-0.12108408422428685</x:v>
      </x:c>
      <x:c r="O2638" s="52" t="n">
        <x:f>IFERROR(K2638/J2638-1,"")</x:f>
        <x:v>0.0688481049640115</x:v>
      </x:c>
      <x:c r="P2638" s="52" t="n">
        <x:f>IFERROR((K2638/G2638)^(1/4)-1,"")</x:f>
        <x:v>0.05946847621131801</x:v>
      </x:c>
      <x:c r="Q2638" s="51" t="n">
        <x:v>9763</x:v>
      </x:c>
      <x:c r="R2638" s="52" t="n">
        <x:f>IFERROR(Q2638/K2638,"")</x:f>
        <x:v>0.04851999840966921</x:v>
      </x:c>
      <x:c r="S2638" s="53" t="n">
        <x:v>18019</x:v>
      </x:c>
      <x:c r="T2638" s="50" t="str">
        <x:v>EDINET_company_history</x:v>
      </x:c>
      <x:c r="U2638" s="50" t="str">
        <x:v>日本マスタートラスト信託銀行株式会社（信託口）</x:v>
      </x:c>
      <x:c r="V2638" s="54" t="n">
        <x:v>0.1143</x:v>
      </x:c>
      <x:c r="W2638" s="50" t="str">
        <x:v>宮川 尚久 / 中戸川 稔 / 荻野 正浩</x:v>
      </x:c>
      <x:c r="X2638" s="50" t="b">
        <x:f>AND(COUNT(L2638:O2638)=4,L2638&gt;='設定'!$B$6,M2638&gt;='設定'!$B$6,N2638&gt;='設定'!$B$6,O2638&gt;='設定'!$B$6)</x:f>
        <x:v>0</x:v>
      </x:c>
      <x:c r="Y2638" s="50" t="b">
        <x:f>AND(COUNT(G2638:K2638)=5,P2638&gt;='設定'!$B$7)</x:f>
        <x:v>0</x:v>
      </x:c>
      <x:c r="Z2638" s="50" t="b">
        <x:f>AND(ISNUMBER(R2638),R2638&gt;='設定'!$B$8)</x:f>
        <x:v>0</x:v>
      </x:c>
      <x:c r="AA2638" s="50" t="b">
        <x:f>AND(ISNUMBER(S2638),S2638&gt;=DATE(YEAR('設定'!$B$10)-'設定'!$B$9,MONTH('設定'!$B$10),DAY('設定'!$B$10)))</x:f>
        <x:v>0</x:v>
      </x:c>
      <x:c r="AB2638" s="55" t="b">
        <x:v>0</x:v>
      </x:c>
      <x:c r="AC2638" s="55" t="b">
        <x:v>0</x:v>
      </x:c>
      <x:c r="AD2638" s="50" t="n">
        <x:f>IF(X2638,1,0)+IF(Z2638,1,0)+IF(AA2638,1,0)+IF(AB2638,1,0)</x:f>
        <x:v>0</x:v>
      </x:c>
      <x:c r="AE2638" s="50" t="n">
        <x:f>IF(Y2638,1,0)+IF(Z2638,1,0)+IF(AA2638,1,0)+IF(AB2638,1,0)</x:f>
        <x:v>0</x:v>
      </x:c>
      <x:c r="AF2638" s="50" t="n">
        <x:f>IF(Y2638,1,0)+IF(Z2638,1,0)+IF(AA2638,1,0)+IF(AC2638,1,0)</x:f>
        <x:v>0</x:v>
      </x:c>
      <x:c r="AG2638" s="53" t="n">
        <x:v>44348</x:v>
      </x:c>
      <x:c r="AH2638" s="50" t="str">
        <x:v>S100W4TJ</x:v>
      </x:c>
      <x:c r="AI2638" s="50" t="str">
        <x:v>NetSalesSummaryOfBusinessResults</x:v>
      </x:c>
      <x:c r="AJ2638" s="50" t="str">
        <x:v>OperatingIncome</x:v>
      </x:c>
      <x:c r="AK2638" s="53" t="n">
        <x:v>45747</x:v>
      </x:c>
      <x:c r="AL2638" s="50" t="str">
        <x:v>365/365/365/366/365</x:v>
      </x:c>
      <x:c r="AM2638" s="51" t="n">
        <x:v>35389768</x:v>
      </x:c>
      <x:c r="AN2638" s="51" t="n">
        <x:v>4000</x:v>
      </x:c>
      <x:c r="AO2638" s="51" t="n">
        <x:f>IFERROR(AM2638*AN2638,"")</x:f>
        <x:v>141559072000</x:v>
      </x:c>
      <x:c r="AP2638" s="56" t="n">
        <x:f>IFERROR(AO2638/(K2638*1000000),"")</x:f>
        <x:v>0.7035179707379134</x:v>
      </x:c>
      <x:c r="AQ2638" s="57" t="n">
        <x:v>1683821891.6666667</x:v>
      </x:c>
      <x:c r="AR2638" s="52" t="n">
        <x:v>0.3411294668267248</x:v>
      </x:c>
      <x:c r="AS2638" s="52" t="n">
        <x:v>-0.4192908886609354</x:v>
      </x:c>
      <x:c r="AT2638" s="55" t="b">
        <x:v>1</x:v>
      </x:c>
      <x:c r="AU2638" s="50"/>
      <x:c r="AV2638" s="58" t="n">
        <x:v>0.1841133085288559</x:v>
      </x:c>
      <x:c r="AW2638" s="50" t="n">
        <x:v>783</x:v>
      </x:c>
      <x:c r="AX2638" s="50" t="str">
        <x:v>Future Moat</x:v>
      </x:c>
      <x:c r="AY2638" s="50" t="str">
        <x:v>目立つ機械的警告なし（定性確認は別途必要）</x:v>
      </x:c>
      <x:c r="AZ2638" s="59" t="str">
        <x:v>2025-06-25 14:00</x:v>
      </x:c>
      <x:c r="BA2638" s="53" t="n">
        <x:v>18019</x:v>
      </x:c>
      <x:c r="BB2638" s="50"/>
      <x:c r="BC2638" s="50"/>
      <x:c r="BD2638" s="50" t="str">
        <x:v>TOPIX Small 1</x:v>
      </x:c>
    </x:row>
    <x:row r="2639">
      <x:c r="A2639" s="50" t="n">
        <x:v>2638</x:v>
      </x:c>
      <x:c r="B2639" s="50" t="str">
        <x:v>6165</x:v>
      </x:c>
      <x:c r="C2639" s="50" t="str">
        <x:v>6165.T</x:v>
      </x:c>
      <x:c r="D2639" s="50" t="str">
        <x:v>PUNCH INDUSTRY CO.,LTD.</x:v>
      </x:c>
      <x:c r="E2639" s="50" t="str">
        <x:v>Standard Market(Domestic)</x:v>
      </x:c>
      <x:c r="F2639" s="50" t="str">
        <x:v>Machinery</x:v>
      </x:c>
      <x:c r="G2639" s="51" t="n">
        <x:v>32462</x:v>
      </x:c>
      <x:c r="H2639" s="51" t="n">
        <x:v>39358</x:v>
      </x:c>
      <x:c r="I2639" s="51" t="n">
        <x:v>42799</x:v>
      </x:c>
      <x:c r="J2639" s="51" t="n">
        <x:v>38344</x:v>
      </x:c>
      <x:c r="K2639" s="51" t="n">
        <x:v>40822</x:v>
      </x:c>
      <x:c r="L2639" s="52" t="n">
        <x:f>IFERROR(H2639/G2639-1,"")</x:f>
        <x:v>0.2124329985829585</x:v>
      </x:c>
      <x:c r="M2639" s="52" t="n">
        <x:f>IFERROR(I2639/H2639-1,"")</x:f>
        <x:v>0.08742822297880992</x:v>
      </x:c>
      <x:c r="N2639" s="52" t="n">
        <x:f>IFERROR(J2639/I2639-1,"")</x:f>
        <x:v>-0.1040912170845113</x:v>
      </x:c>
      <x:c r="O2639" s="52" t="n">
        <x:f>IFERROR(K2639/J2639-1,"")</x:f>
        <x:v>0.06462549551429175</x:v>
      </x:c>
      <x:c r="P2639" s="52" t="n">
        <x:f>IFERROR((K2639/G2639)^(1/4)-1,"")</x:f>
        <x:v>0.0589604764250089</x:v>
      </x:c>
      <x:c r="Q2639" s="51" t="n">
        <x:v>1685</x:v>
      </x:c>
      <x:c r="R2639" s="52" t="n">
        <x:f>IFERROR(Q2639/K2639,"")</x:f>
        <x:v>0.04127676253000833</x:v>
      </x:c>
      <x:c r="S2639" s="53" t="n">
        <x:v>41244</x:v>
      </x:c>
      <x:c r="T2639" s="50" t="str">
        <x:v>EDINET_company_history</x:v>
      </x:c>
      <x:c r="U2639" s="50" t="str">
        <x:v>エム・ティ興産株式会社</x:v>
      </x:c>
      <x:c r="V2639" s="54" t="n">
        <x:v>0.1382</x:v>
      </x:c>
      <x:c r="W2639" s="50" t="str">
        <x:v>森久保 哲司</x:v>
      </x:c>
      <x:c r="X2639" s="50" t="b">
        <x:f>AND(COUNT(L2639:O2639)=4,L2639&gt;='設定'!$B$6,M2639&gt;='設定'!$B$6,N2639&gt;='設定'!$B$6,O2639&gt;='設定'!$B$6)</x:f>
        <x:v>0</x:v>
      </x:c>
      <x:c r="Y2639" s="50" t="b">
        <x:f>AND(COUNT(G2639:K2639)=5,P2639&gt;='設定'!$B$7)</x:f>
        <x:v>0</x:v>
      </x:c>
      <x:c r="Z2639" s="50" t="b">
        <x:f>AND(ISNUMBER(R2639),R2639&gt;='設定'!$B$8)</x:f>
        <x:v>0</x:v>
      </x:c>
      <x:c r="AA2639" s="50" t="b">
        <x:f>AND(ISNUMBER(S2639),S2639&gt;=DATE(YEAR('設定'!$B$10)-'設定'!$B$9,MONTH('設定'!$B$10),DAY('設定'!$B$10)))</x:f>
        <x:v>0</x:v>
      </x:c>
      <x:c r="AB2639" s="55" t="b">
        <x:v>0</x:v>
      </x:c>
      <x:c r="AC2639" s="55" t="b">
        <x:v>0</x:v>
      </x:c>
      <x:c r="AD2639" s="50" t="n">
        <x:f>IF(X2639,1,0)+IF(Z2639,1,0)+IF(AA2639,1,0)+IF(AB2639,1,0)</x:f>
        <x:v>0</x:v>
      </x:c>
      <x:c r="AE2639" s="50" t="n">
        <x:f>IF(Y2639,1,0)+IF(Z2639,1,0)+IF(AA2639,1,0)+IF(AB2639,1,0)</x:f>
        <x:v>0</x:v>
      </x:c>
      <x:c r="AF2639" s="50" t="n">
        <x:f>IF(Y2639,1,0)+IF(Z2639,1,0)+IF(AA2639,1,0)+IF(AC2639,1,0)</x:f>
        <x:v>0</x:v>
      </x:c>
      <x:c r="AG2639" s="53" t="n">
        <x:v>44348</x:v>
      </x:c>
      <x:c r="AH2639" s="50" t="str">
        <x:v>S100W13L</x:v>
      </x:c>
      <x:c r="AI2639" s="50" t="str">
        <x:v>NetSalesSummaryOfBusinessResults</x:v>
      </x:c>
      <x:c r="AJ2639" s="50" t="str">
        <x:v>OperatingIncome</x:v>
      </x:c>
      <x:c r="AK2639" s="53" t="n">
        <x:v>45747</x:v>
      </x:c>
      <x:c r="AL2639" s="50" t="str">
        <x:v>365/365/365/366/365</x:v>
      </x:c>
      <x:c r="AM2639" s="51" t="n">
        <x:v>27512100</x:v>
      </x:c>
      <x:c r="AN2639" s="51" t="n">
        <x:v>539</x:v>
      </x:c>
      <x:c r="AO2639" s="51" t="n">
        <x:f>IFERROR(AM2639*AN2639,"")</x:f>
        <x:v>14829021900</x:v>
      </x:c>
      <x:c r="AP2639" s="56" t="n">
        <x:f>IFERROR(AO2639/(K2639*1000000),"")</x:f>
        <x:v>0.3632605433344765</x:v>
      </x:c>
      <x:c r="AQ2639" s="57" t="n">
        <x:v>38581596.666666664</x:v>
      </x:c>
      <x:c r="AR2639" s="52" t="n">
        <x:v>0.3245738044689309</x:v>
      </x:c>
      <x:c r="AS2639" s="52" t="n">
        <x:v>-0.4547026995170377</x:v>
      </x:c>
      <x:c r="AT2639" s="55" t="b">
        <x:v>1</x:v>
      </x:c>
      <x:c r="AU2639" s="50"/>
      <x:c r="AV2639" s="58" t="n">
        <x:v>0.2463738697710891</x:v>
      </x:c>
      <x:c r="AW2639" s="50" t="n">
        <x:v>563</x:v>
      </x:c>
      <x:c r="AX2639" s="50" t="str">
        <x:v>Discovery</x:v>
      </x:c>
      <x:c r="AY2639" s="50" t="str">
        <x:v>目立つ機械的警告なし（定性確認は別途必要）</x:v>
      </x:c>
      <x:c r="AZ2639" s="59" t="str">
        <x:v>2025-06-23 10:02</x:v>
      </x:c>
      <x:c r="BA2639" s="53" t="n">
        <x:v>41244</x:v>
      </x:c>
      <x:c r="BB2639" s="50"/>
      <x:c r="BC2639" s="50"/>
      <x:c r="BD2639" s="50"/>
    </x:row>
    <x:row r="2640">
      <x:c r="A2640" s="50" t="n">
        <x:v>2639</x:v>
      </x:c>
      <x:c r="B2640" s="50" t="str">
        <x:v>2612</x:v>
      </x:c>
      <x:c r="C2640" s="50" t="str">
        <x:v>2612.T</x:v>
      </x:c>
      <x:c r="D2640" s="50" t="str">
        <x:v>KADOYA SESAME MILLS INCORPORATED</x:v>
      </x:c>
      <x:c r="E2640" s="50" t="str">
        <x:v>Standard Market(Domestic)</x:v>
      </x:c>
      <x:c r="F2640" s="50" t="str">
        <x:v>Foods</x:v>
      </x:c>
      <x:c r="G2640" s="51" t="n">
        <x:v>31371</x:v>
      </x:c>
      <x:c r="H2640" s="51" t="n">
        <x:v>32185</x:v>
      </x:c>
      <x:c r="I2640" s="51" t="n">
        <x:v>33690</x:v>
      </x:c>
      <x:c r="J2640" s="51" t="n">
        <x:v>35680</x:v>
      </x:c>
      <x:c r="K2640" s="51" t="n">
        <x:v>39450</x:v>
      </x:c>
      <x:c r="L2640" s="52" t="n">
        <x:f>IFERROR(H2640/G2640-1,"")</x:f>
        <x:v>0.02594753115935089</x:v>
      </x:c>
      <x:c r="M2640" s="52" t="n">
        <x:f>IFERROR(I2640/H2640-1,"")</x:f>
        <x:v>0.04676091346900724</x:v>
      </x:c>
      <x:c r="N2640" s="52" t="n">
        <x:f>IFERROR(J2640/I2640-1,"")</x:f>
        <x:v>0.05906797269219344</x:v>
      </x:c>
      <x:c r="O2640" s="52" t="n">
        <x:f>IFERROR(K2640/J2640-1,"")</x:f>
        <x:v>0.1056614349775784</x:v>
      </x:c>
      <x:c r="P2640" s="52" t="n">
        <x:f>IFERROR((K2640/G2640)^(1/4)-1,"")</x:f>
        <x:v>0.05896025688090889</x:v>
      </x:c>
      <x:c r="Q2640" s="51" t="n">
        <x:v>3166</x:v>
      </x:c>
      <x:c r="R2640" s="52" t="n">
        <x:f>IFERROR(Q2640/K2640,"")</x:f>
        <x:v>0.08025348542458809</x:v>
      </x:c>
      <x:c r="S2640" s="53" t="n">
        <x:v>38322</x:v>
      </x:c>
      <x:c r="T2640" s="50" t="str">
        <x:v>EDINET_company_history</x:v>
      </x:c>
      <x:c r="U2640" s="50" t="str">
        <x:v>三菱商事株式会社</x:v>
      </x:c>
      <x:c r="V2640" s="54" t="n">
        <x:v>0.2688</x:v>
      </x:c>
      <x:c r="W2640" s="50" t="str">
        <x:v>久米 敦司 / 北川 淳一</x:v>
      </x:c>
      <x:c r="X2640" s="50" t="b">
        <x:f>AND(COUNT(L2640:O2640)=4,L2640&gt;='設定'!$B$6,M2640&gt;='設定'!$B$6,N2640&gt;='設定'!$B$6,O2640&gt;='設定'!$B$6)</x:f>
        <x:v>0</x:v>
      </x:c>
      <x:c r="Y2640" s="50" t="b">
        <x:f>AND(COUNT(G2640:K2640)=5,P2640&gt;='設定'!$B$7)</x:f>
        <x:v>0</x:v>
      </x:c>
      <x:c r="Z2640" s="50" t="b">
        <x:f>AND(ISNUMBER(R2640),R2640&gt;='設定'!$B$8)</x:f>
        <x:v>0</x:v>
      </x:c>
      <x:c r="AA2640" s="50" t="b">
        <x:f>AND(ISNUMBER(S2640),S2640&gt;=DATE(YEAR('設定'!$B$10)-'設定'!$B$9,MONTH('設定'!$B$10),DAY('設定'!$B$10)))</x:f>
        <x:v>0</x:v>
      </x:c>
      <x:c r="AB2640" s="55" t="b">
        <x:v>0</x:v>
      </x:c>
      <x:c r="AC2640" s="55" t="b">
        <x:v>0</x:v>
      </x:c>
      <x:c r="AD2640" s="50" t="n">
        <x:f>IF(X2640,1,0)+IF(Z2640,1,0)+IF(AA2640,1,0)+IF(AB2640,1,0)</x:f>
        <x:v>0</x:v>
      </x:c>
      <x:c r="AE2640" s="50" t="n">
        <x:f>IF(Y2640,1,0)+IF(Z2640,1,0)+IF(AA2640,1,0)+IF(AB2640,1,0)</x:f>
        <x:v>0</x:v>
      </x:c>
      <x:c r="AF2640" s="50" t="n">
        <x:f>IF(Y2640,1,0)+IF(Z2640,1,0)+IF(AA2640,1,0)+IF(AC2640,1,0)</x:f>
        <x:v>0</x:v>
      </x:c>
      <x:c r="AG2640" s="53" t="n">
        <x:v>44348</x:v>
      </x:c>
      <x:c r="AH2640" s="50" t="str">
        <x:v>S100VZHJ</x:v>
      </x:c>
      <x:c r="AI2640" s="50" t="str">
        <x:v>NetSalesSummaryOfBusinessResults</x:v>
      </x:c>
      <x:c r="AJ2640" s="50" t="str">
        <x:v>OperatingIncome</x:v>
      </x:c>
      <x:c r="AK2640" s="53" t="n">
        <x:v>45747</x:v>
      </x:c>
      <x:c r="AL2640" s="50" t="str">
        <x:v>365/365/365/366/365</x:v>
      </x:c>
      <x:c r="AM2640" s="51" t="n">
        <x:v>9214600</x:v>
      </x:c>
      <x:c r="AN2640" s="51" t="n">
        <x:v>1456</x:v>
      </x:c>
      <x:c r="AO2640" s="51" t="n">
        <x:f>IFERROR(AM2640*AN2640,"")</x:f>
        <x:v>13416457600</x:v>
      </x:c>
      <x:c r="AP2640" s="56" t="n">
        <x:f>IFERROR(AO2640/(K2640*1000000),"")</x:f>
        <x:v>0.34008764512040557</x:v>
      </x:c>
      <x:c r="AQ2640" s="57" t="n">
        <x:v>28797646.64347331</x:v>
      </x:c>
      <x:c r="AR2640" s="52" t="n">
        <x:v>0.1345292120423206</x:v>
      </x:c>
      <x:c r="AS2640" s="52" t="n">
        <x:v>-0.1831972263961204</x:v>
      </x:c>
      <x:c r="AT2640" s="55" t="b">
        <x:v>1</x:v>
      </x:c>
      <x:c r="AU2640" s="50"/>
      <x:c r="AV2640" s="58" t="n">
        <x:v>0.1196786273334427</x:v>
      </x:c>
      <x:c r="AW2640" s="50" t="n">
        <x:v>1122</x:v>
      </x:c>
      <x:c r="AX2640" s="50" t="str">
        <x:v>Discovery</x:v>
      </x:c>
      <x:c r="AY2640" s="50" t="str">
        <x:v>目立つ機械的警告なし（定性確認は別途必要）</x:v>
      </x:c>
      <x:c r="AZ2640" s="59" t="str">
        <x:v>2025-06-20 13:10</x:v>
      </x:c>
      <x:c r="BA2640" s="53" t="n">
        <x:v>38322</x:v>
      </x:c>
      <x:c r="BB2640" s="50"/>
      <x:c r="BC2640" s="50"/>
      <x:c r="BD2640" s="50"/>
    </x:row>
    <x:row r="2641">
      <x:c r="A2641" s="50" t="n">
        <x:v>2640</x:v>
      </x:c>
      <x:c r="B2641" s="50" t="str">
        <x:v>7947</x:v>
      </x:c>
      <x:c r="C2641" s="50" t="str">
        <x:v>7947.T</x:v>
      </x:c>
      <x:c r="D2641" s="50" t="str">
        <x:v>FP CORPORATION</x:v>
      </x:c>
      <x:c r="E2641" s="50" t="str">
        <x:v>Prime Market (Domestic)</x:v>
      </x:c>
      <x:c r="F2641" s="50" t="str">
        <x:v>Chemicals</x:v>
      </x:c>
      <x:c r="G2641" s="51" t="n">
        <x:v>187509</x:v>
      </x:c>
      <x:c r="H2641" s="51" t="n">
        <x:v>195700</x:v>
      </x:c>
      <x:c r="I2641" s="51" t="n">
        <x:v>211285</x:v>
      </x:c>
      <x:c r="J2641" s="51" t="n">
        <x:v>222100</x:v>
      </x:c>
      <x:c r="K2641" s="51" t="n">
        <x:v>235628</x:v>
      </x:c>
      <x:c r="L2641" s="52" t="n">
        <x:f>IFERROR(H2641/G2641-1,"")</x:f>
        <x:v>0.043683236537979564</x:v>
      </x:c>
      <x:c r="M2641" s="52" t="n">
        <x:f>IFERROR(I2641/H2641-1,"")</x:f>
        <x:v>0.07963719979560557</x:v>
      </x:c>
      <x:c r="N2641" s="52" t="n">
        <x:f>IFERROR(J2641/I2641-1,"")</x:f>
        <x:v>0.05118678562131729</x:v>
      </x:c>
      <x:c r="O2641" s="52" t="n">
        <x:f>IFERROR(K2641/J2641-1,"")</x:f>
        <x:v>0.06090950022512387</x:v>
      </x:c>
      <x:c r="P2641" s="52" t="n">
        <x:f>IFERROR((K2641/G2641)^(1/4)-1,"")</x:f>
        <x:v>0.05876894597713345</x:v>
      </x:c>
      <x:c r="Q2641" s="51" t="n">
        <x:v>18471</x:v>
      </x:c>
      <x:c r="R2641" s="52" t="n">
        <x:f>IFERROR(Q2641/K2641,"")</x:f>
        <x:v>0.07839051386083148</x:v>
      </x:c>
      <x:c r="S2641" s="53" t="n">
        <x:v>32813</x:v>
      </x:c>
      <x:c r="T2641" s="50" t="str">
        <x:v>EDINET_company_history</x:v>
      </x:c>
      <x:c r="U2641" s="50" t="str">
        <x:v>株式会社小松安弘興産</x:v>
      </x:c>
      <x:c r="V2641" s="54" t="n">
        <x:v>0.3559</x:v>
      </x:c>
      <x:c r="W2641" s="50" t="str">
        <x:v>佐藤 守正 / 安田 和之</x:v>
      </x:c>
      <x:c r="X2641" s="50" t="b">
        <x:f>AND(COUNT(L2641:O2641)=4,L2641&gt;='設定'!$B$6,M2641&gt;='設定'!$B$6,N2641&gt;='設定'!$B$6,O2641&gt;='設定'!$B$6)</x:f>
        <x:v>0</x:v>
      </x:c>
      <x:c r="Y2641" s="50" t="b">
        <x:f>AND(COUNT(G2641:K2641)=5,P2641&gt;='設定'!$B$7)</x:f>
        <x:v>0</x:v>
      </x:c>
      <x:c r="Z2641" s="50" t="b">
        <x:f>AND(ISNUMBER(R2641),R2641&gt;='設定'!$B$8)</x:f>
        <x:v>0</x:v>
      </x:c>
      <x:c r="AA2641" s="50" t="b">
        <x:f>AND(ISNUMBER(S2641),S2641&gt;=DATE(YEAR('設定'!$B$10)-'設定'!$B$9,MONTH('設定'!$B$10),DAY('設定'!$B$10)))</x:f>
        <x:v>0</x:v>
      </x:c>
      <x:c r="AB2641" s="55" t="b">
        <x:v>0</x:v>
      </x:c>
      <x:c r="AC2641" s="55" t="b">
        <x:v>0</x:v>
      </x:c>
      <x:c r="AD2641" s="50" t="n">
        <x:f>IF(X2641,1,0)+IF(Z2641,1,0)+IF(AA2641,1,0)+IF(AB2641,1,0)</x:f>
        <x:v>0</x:v>
      </x:c>
      <x:c r="AE2641" s="50" t="n">
        <x:f>IF(Y2641,1,0)+IF(Z2641,1,0)+IF(AA2641,1,0)+IF(AB2641,1,0)</x:f>
        <x:v>0</x:v>
      </x:c>
      <x:c r="AF2641" s="50" t="n">
        <x:f>IF(Y2641,1,0)+IF(Z2641,1,0)+IF(AA2641,1,0)+IF(AC2641,1,0)</x:f>
        <x:v>0</x:v>
      </x:c>
      <x:c r="AG2641" s="53" t="n">
        <x:v>44348</x:v>
      </x:c>
      <x:c r="AH2641" s="50" t="str">
        <x:v>S100W0NR</x:v>
      </x:c>
      <x:c r="AI2641" s="50" t="str">
        <x:v>NetSalesSummaryOfBusinessResults</x:v>
      </x:c>
      <x:c r="AJ2641" s="50" t="str">
        <x:v>OperatingIncome</x:v>
      </x:c>
      <x:c r="AK2641" s="53" t="n">
        <x:v>45747</x:v>
      </x:c>
      <x:c r="AL2641" s="50" t="str">
        <x:v>365/365/365/366/365</x:v>
      </x:c>
      <x:c r="AM2641" s="51" t="n">
        <x:v>80850824</x:v>
      </x:c>
      <x:c r="AN2641" s="51" t="n">
        <x:v>2451</x:v>
      </x:c>
      <x:c r="AO2641" s="51" t="n">
        <x:f>IFERROR(AM2641*AN2641,"")</x:f>
        <x:v>198165369624</x:v>
      </x:c>
      <x:c r="AP2641" s="56" t="n">
        <x:f>IFERROR(AO2641/(K2641*1000000),"")</x:f>
        <x:v>0.8410094285229259</x:v>
      </x:c>
      <x:c r="AQ2641" s="57" t="n">
        <x:v>729894408.3333334</x:v>
      </x:c>
      <x:c r="AR2641" s="52" t="n">
        <x:v>0.2567864521780179</x:v>
      </x:c>
      <x:c r="AS2641" s="52" t="n">
        <x:v>-0.4595674437732381</x:v>
      </x:c>
      <x:c r="AT2641" s="55" t="b">
        <x:v>1</x:v>
      </x:c>
      <x:c r="AU2641" s="50"/>
      <x:c r="AV2641" s="58" t="n">
        <x:v>0.0662414982418081</x:v>
      </x:c>
      <x:c r="AW2641" s="50" t="n">
        <x:v>1420</x:v>
      </x:c>
      <x:c r="AX2641" s="50" t="str">
        <x:v>Future Moat</x:v>
      </x:c>
      <x:c r="AY2641" s="50" t="str">
        <x:v>目立つ機械的警告なし（定性確認は別途必要）</x:v>
      </x:c>
      <x:c r="AZ2641" s="59" t="str">
        <x:v>2025-06-20 13:28</x:v>
      </x:c>
      <x:c r="BA2641" s="53" t="n">
        <x:v>32813</x:v>
      </x:c>
      <x:c r="BB2641" s="50"/>
      <x:c r="BC2641" s="50"/>
      <x:c r="BD2641" s="50" t="str">
        <x:v>TOPIX Small 1</x:v>
      </x:c>
    </x:row>
    <x:row r="2642">
      <x:c r="A2642" s="50" t="n">
        <x:v>2641</x:v>
      </x:c>
      <x:c r="B2642" s="50" t="str">
        <x:v>9636</x:v>
      </x:c>
      <x:c r="C2642" s="50" t="str">
        <x:v>9636.T</x:v>
      </x:c>
      <x:c r="D2642" s="50" t="str">
        <x:v>Kin-Ei Corp.</x:v>
      </x:c>
      <x:c r="E2642" s="50" t="str">
        <x:v>Standard Market(Domestic)</x:v>
      </x:c>
      <x:c r="F2642" s="50" t="str">
        <x:v>Services</x:v>
      </x:c>
      <x:c r="G2642" s="51" t="n">
        <x:v>3001.191</x:v>
      </x:c>
      <x:c r="H2642" s="51" t="n">
        <x:v>3344.564</x:v>
      </x:c>
      <x:c r="I2642" s="51" t="n">
        <x:v>3570.52</x:v>
      </x:c>
      <x:c r="J2642" s="51" t="n">
        <x:v>3571.956</x:v>
      </x:c>
      <x:c r="K2642" s="51" t="n">
        <x:v>3771.317</x:v>
      </x:c>
      <x:c r="L2642" s="52" t="n">
        <x:f>IFERROR(H2642/G2642-1,"")</x:f>
        <x:v>0.11441224500539948</x:v>
      </x:c>
      <x:c r="M2642" s="52" t="n">
        <x:f>IFERROR(I2642/H2642-1,"")</x:f>
        <x:v>0.06755917961205116</x:v>
      </x:c>
      <x:c r="N2642" s="52" t="n">
        <x:f>IFERROR(J2642/I2642-1,"")</x:f>
        <x:v>0.0004021823151809656</x:v>
      </x:c>
      <x:c r="O2642" s="52" t="n">
        <x:f>IFERROR(K2642/J2642-1,"")</x:f>
        <x:v>0.05581283756014899</x:v>
      </x:c>
      <x:c r="P2642" s="52" t="n">
        <x:f>IFERROR((K2642/G2642)^(1/4)-1,"")</x:f>
        <x:v>0.058765669484948324</x:v>
      </x:c>
      <x:c r="Q2642" s="51" t="n">
        <x:v>301.544</x:v>
      </x:c>
      <x:c r="R2642" s="52" t="n">
        <x:f>IFERROR(Q2642/K2642,"")</x:f>
        <x:v>0.07995721388575927</x:v>
      </x:c>
      <x:c r="S2642" s="53" t="n">
        <x:v>18019</x:v>
      </x:c>
      <x:c r="T2642" s="50" t="str">
        <x:v>EDINET_company_history</x:v>
      </x:c>
      <x:c r="U2642" s="50" t="str">
        <x:v>日本マスタートラスト信託銀行株式会社(近畿日本鉄道株式会社退職給付信託口)</x:v>
      </x:c>
      <x:c r="V2642" s="54" t="n">
        <x:v>0.4555</x:v>
      </x:c>
      <x:c r="W2642" s="50" t="str">
        <x:v>作 田 憲 彦</x:v>
      </x:c>
      <x:c r="X2642" s="50" t="b">
        <x:f>AND(COUNT(L2642:O2642)=4,L2642&gt;='設定'!$B$6,M2642&gt;='設定'!$B$6,N2642&gt;='設定'!$B$6,O2642&gt;='設定'!$B$6)</x:f>
        <x:v>0</x:v>
      </x:c>
      <x:c r="Y2642" s="50" t="b">
        <x:f>AND(COUNT(G2642:K2642)=5,P2642&gt;='設定'!$B$7)</x:f>
        <x:v>0</x:v>
      </x:c>
      <x:c r="Z2642" s="50" t="b">
        <x:f>AND(ISNUMBER(R2642),R2642&gt;='設定'!$B$8)</x:f>
        <x:v>0</x:v>
      </x:c>
      <x:c r="AA2642" s="50" t="b">
        <x:f>AND(ISNUMBER(S2642),S2642&gt;=DATE(YEAR('設定'!$B$10)-'設定'!$B$9,MONTH('設定'!$B$10),DAY('設定'!$B$10)))</x:f>
        <x:v>0</x:v>
      </x:c>
      <x:c r="AB2642" s="55" t="b">
        <x:v>0</x:v>
      </x:c>
      <x:c r="AC2642" s="55" t="b">
        <x:v>0</x:v>
      </x:c>
      <x:c r="AD2642" s="50" t="n">
        <x:f>IF(X2642,1,0)+IF(Z2642,1,0)+IF(AA2642,1,0)+IF(AB2642,1,0)</x:f>
        <x:v>0</x:v>
      </x:c>
      <x:c r="AE2642" s="50" t="n">
        <x:f>IF(Y2642,1,0)+IF(Z2642,1,0)+IF(AA2642,1,0)+IF(AB2642,1,0)</x:f>
        <x:v>0</x:v>
      </x:c>
      <x:c r="AF2642" s="50" t="n">
        <x:f>IF(Y2642,1,0)+IF(Z2642,1,0)+IF(AA2642,1,0)+IF(AC2642,1,0)</x:f>
        <x:v>0</x:v>
      </x:c>
      <x:c r="AG2642" s="53" t="n">
        <x:v>44348</x:v>
      </x:c>
      <x:c r="AH2642" s="50" t="str">
        <x:v>S100XZ5Y</x:v>
      </x:c>
      <x:c r="AI2642" s="50" t="str">
        <x:v>NetSalesSummaryOfBusinessResults</x:v>
      </x:c>
      <x:c r="AJ2642" s="50" t="str">
        <x:v>OperatingIncome</x:v>
      </x:c>
      <x:c r="AK2642" s="53" t="n">
        <x:v>46053</x:v>
      </x:c>
      <x:c r="AL2642" s="50" t="str">
        <x:v>365/365/365/366/365</x:v>
      </x:c>
      <x:c r="AM2642" s="51" t="n">
        <x:v>2788000</x:v>
      </x:c>
      <x:c r="AN2642" s="51" t="n">
        <x:v>4190</x:v>
      </x:c>
      <x:c r="AO2642" s="51" t="n">
        <x:f>IFERROR(AM2642*AN2642,"")</x:f>
        <x:v>11681720000</x:v>
      </x:c>
      <x:c r="AP2642" s="56" t="n">
        <x:f>IFERROR(AO2642/(K2642*1000000),"")</x:f>
        <x:v>3.0975173924652846</x:v>
      </x:c>
      <x:c r="AQ2642" s="57" t="n">
        <x:v>5968258.333333333</x:v>
      </x:c>
      <x:c r="AR2642" s="52" t="n">
        <x:v>0.1086182664844167</x:v>
      </x:c>
      <x:c r="AS2642" s="52" t="n">
        <x:v>-0.0967742389305706</x:v>
      </x:c>
      <x:c r="AT2642" s="55" t="b">
        <x:v>0</x:v>
      </x:c>
      <x:c r="AU2642" s="50" t="str">
        <x:v>low_liquidity</x:v>
      </x:c>
      <x:c r="AV2642" s="58" t="n">
        <x:v>0.2772664213667293</x:v>
      </x:c>
      <x:c r="AW2642" s="50" t="n">
        <x:v>477</x:v>
      </x:c>
      <x:c r="AX2642" s="50" t="str">
        <x:v>Discovery</x:v>
      </x:c>
      <x:c r="AY2642" s="50" t="str">
        <x:v>既存適格性フィルター不通過: low_liquidity / 60日平均売買代金2,000万円未満</x:v>
      </x:c>
      <x:c r="AZ2642" s="59" t="str">
        <x:v>2026-04-20 09:18</x:v>
      </x:c>
      <x:c r="BA2642" s="53" t="n">
        <x:v>18019</x:v>
      </x:c>
      <x:c r="BB2642" s="50"/>
      <x:c r="BC2642" s="50"/>
      <x:c r="BD2642" s="50"/>
    </x:row>
    <x:row r="2643">
      <x:c r="A2643" s="50" t="n">
        <x:v>2642</x:v>
      </x:c>
      <x:c r="B2643" s="50" t="str">
        <x:v>1946</x:v>
      </x:c>
      <x:c r="C2643" s="50" t="str">
        <x:v>1946.T</x:v>
      </x:c>
      <x:c r="D2643" s="50" t="str">
        <x:v>TOENEC CORPORATION</x:v>
      </x:c>
      <x:c r="E2643" s="50" t="str">
        <x:v>Prime Market (Domestic)</x:v>
      </x:c>
      <x:c r="F2643" s="50" t="str">
        <x:v>Construction</x:v>
      </x:c>
      <x:c r="G2643" s="51" t="n">
        <x:v>215677</x:v>
      </x:c>
      <x:c r="H2643" s="51" t="n">
        <x:v>219617</x:v>
      </x:c>
      <x:c r="I2643" s="51" t="n">
        <x:v>232053</x:v>
      </x:c>
      <x:c r="J2643" s="51" t="n">
        <x:v>252863</x:v>
      </x:c>
      <x:c r="K2643" s="51" t="n">
        <x:v>270966</x:v>
      </x:c>
      <x:c r="L2643" s="52" t="n">
        <x:f>IFERROR(H2643/G2643-1,"")</x:f>
        <x:v>0.01826805825377753</x:v>
      </x:c>
      <x:c r="M2643" s="52" t="n">
        <x:f>IFERROR(I2643/H2643-1,"")</x:f>
        <x:v>0.05662585318987157</x:v>
      </x:c>
      <x:c r="N2643" s="52" t="n">
        <x:f>IFERROR(J2643/I2643-1,"")</x:f>
        <x:v>0.08967778912576008</x:v>
      </x:c>
      <x:c r="O2643" s="52" t="n">
        <x:f>IFERROR(K2643/J2643-1,"")</x:f>
        <x:v>0.07159212696203077</x:v>
      </x:c>
      <x:c r="P2643" s="52" t="n">
        <x:f>IFERROR((K2643/G2643)^(1/4)-1,"")</x:f>
        <x:v>0.05871177073272027</x:v>
      </x:c>
      <x:c r="Q2643" s="51" t="n">
        <x:v>16041</x:v>
      </x:c>
      <x:c r="R2643" s="52" t="n">
        <x:f>IFERROR(Q2643/K2643,"")</x:f>
        <x:v>0.05919930913841589</x:v>
      </x:c>
      <x:c r="S2643" s="53" t="n">
        <x:v>22737</x:v>
      </x:c>
      <x:c r="T2643" s="50" t="str">
        <x:v>EDINET_company_history</x:v>
      </x:c>
      <x:c r="U2643" s="50" t="str">
        <x:v>中部電力株式会社</x:v>
      </x:c>
      <x:c r="V2643" s="54" t="n">
        <x:v>0.4461</x:v>
      </x:c>
      <x:c r="W2643" s="50" t="str">
        <x:v>藤田 祐三 / 滝本 嗣久 / 山崎 重光</x:v>
      </x:c>
      <x:c r="X2643" s="50" t="b">
        <x:f>AND(COUNT(L2643:O2643)=4,L2643&gt;='設定'!$B$6,M2643&gt;='設定'!$B$6,N2643&gt;='設定'!$B$6,O2643&gt;='設定'!$B$6)</x:f>
        <x:v>0</x:v>
      </x:c>
      <x:c r="Y2643" s="50" t="b">
        <x:f>AND(COUNT(G2643:K2643)=5,P2643&gt;='設定'!$B$7)</x:f>
        <x:v>0</x:v>
      </x:c>
      <x:c r="Z2643" s="50" t="b">
        <x:f>AND(ISNUMBER(R2643),R2643&gt;='設定'!$B$8)</x:f>
        <x:v>0</x:v>
      </x:c>
      <x:c r="AA2643" s="50" t="b">
        <x:f>AND(ISNUMBER(S2643),S2643&gt;=DATE(YEAR('設定'!$B$10)-'設定'!$B$9,MONTH('設定'!$B$10),DAY('設定'!$B$10)))</x:f>
        <x:v>0</x:v>
      </x:c>
      <x:c r="AB2643" s="55" t="b">
        <x:v>0</x:v>
      </x:c>
      <x:c r="AC2643" s="55" t="b">
        <x:v>0</x:v>
      </x:c>
      <x:c r="AD2643" s="50" t="n">
        <x:f>IF(X2643,1,0)+IF(Z2643,1,0)+IF(AA2643,1,0)+IF(AB2643,1,0)</x:f>
        <x:v>0</x:v>
      </x:c>
      <x:c r="AE2643" s="50" t="n">
        <x:f>IF(Y2643,1,0)+IF(Z2643,1,0)+IF(AA2643,1,0)+IF(AB2643,1,0)</x:f>
        <x:v>0</x:v>
      </x:c>
      <x:c r="AF2643" s="50" t="n">
        <x:f>IF(Y2643,1,0)+IF(Z2643,1,0)+IF(AA2643,1,0)+IF(AC2643,1,0)</x:f>
        <x:v>0</x:v>
      </x:c>
      <x:c r="AG2643" s="53" t="n">
        <x:v>44348</x:v>
      </x:c>
      <x:c r="AH2643" s="50" t="str">
        <x:v>S100W5OK</x:v>
      </x:c>
      <x:c r="AI2643" s="50" t="str">
        <x:v>NetSalesSummaryOfBusinessResults</x:v>
      </x:c>
      <x:c r="AJ2643" s="50" t="str">
        <x:v>OperatingIncome</x:v>
      </x:c>
      <x:c r="AK2643" s="53" t="n">
        <x:v>45747</x:v>
      </x:c>
      <x:c r="AL2643" s="50" t="str">
        <x:v>365/365/365/366/365</x:v>
      </x:c>
      <x:c r="AM2643" s="51" t="n">
        <x:v>92813650</x:v>
      </x:c>
      <x:c r="AN2643" s="51" t="n">
        <x:v>2094</x:v>
      </x:c>
      <x:c r="AO2643" s="51" t="n">
        <x:f>IFERROR(AM2643*AN2643,"")</x:f>
        <x:v>194351783100</x:v>
      </x:c>
      <x:c r="AP2643" s="56" t="n">
        <x:f>IFERROR(AO2643/(K2643*1000000),"")</x:f>
        <x:v>0.7172552390336795</x:v>
      </x:c>
      <x:c r="AQ2643" s="57" t="n">
        <x:v>466363165</x:v>
      </x:c>
      <x:c r="AR2643" s="52" t="n">
        <x:v>0.3453980025821823</x:v>
      </x:c>
      <x:c r="AS2643" s="52" t="n">
        <x:v>-0.4156151274334957</x:v>
      </x:c>
      <x:c r="AT2643" s="55" t="b">
        <x:v>1</x:v>
      </x:c>
      <x:c r="AU2643" s="50"/>
      <x:c r="AV2643" s="58" t="n">
        <x:v>-0.0031493487815709</x:v>
      </x:c>
      <x:c r="AW2643" s="50" t="n">
        <x:v>1892</x:v>
      </x:c>
      <x:c r="AX2643" s="50" t="str">
        <x:v>Transformation Moat</x:v>
      </x:c>
      <x:c r="AY2643" s="50" t="str">
        <x:v>目立つ機械的警告なし（定性確認は別途必要）</x:v>
      </x:c>
      <x:c r="AZ2643" s="59" t="str">
        <x:v>2025-06-25 16:16</x:v>
      </x:c>
      <x:c r="BA2643" s="53" t="n">
        <x:v>22737</x:v>
      </x:c>
      <x:c r="BB2643" s="50"/>
      <x:c r="BC2643" s="50"/>
      <x:c r="BD2643" s="50" t="str">
        <x:v>TOPIX Small 2</x:v>
      </x:c>
    </x:row>
    <x:row r="2644">
      <x:c r="A2644" s="50" t="n">
        <x:v>2643</x:v>
      </x:c>
      <x:c r="B2644" s="50" t="str">
        <x:v>7570</x:v>
      </x:c>
      <x:c r="C2644" s="50" t="str">
        <x:v>7570.T</x:v>
      </x:c>
      <x:c r="D2644" s="50" t="str">
        <x:v>HASHIMOTO SOGYO HOLDINGS CO.,LTD.</x:v>
      </x:c>
      <x:c r="E2644" s="50" t="str">
        <x:v>Standard Market(Domestic)</x:v>
      </x:c>
      <x:c r="F2644" s="50" t="str">
        <x:v>Wholesale Trade</x:v>
      </x:c>
      <x:c r="G2644" s="51" t="n">
        <x:v>131690</x:v>
      </x:c>
      <x:c r="H2644" s="51" t="n">
        <x:v>137606</x:v>
      </x:c>
      <x:c r="I2644" s="51" t="n">
        <x:v>148189</x:v>
      </x:c>
      <x:c r="J2644" s="51" t="n">
        <x:v>155633</x:v>
      </x:c>
      <x:c r="K2644" s="51" t="n">
        <x:v>165339</x:v>
      </x:c>
      <x:c r="L2644" s="52" t="n">
        <x:f>IFERROR(H2644/G2644-1,"")</x:f>
        <x:v>0.04492368441035777</x:v>
      </x:c>
      <x:c r="M2644" s="52" t="n">
        <x:f>IFERROR(I2644/H2644-1,"")</x:f>
        <x:v>0.07690798366350315</x:v>
      </x:c>
      <x:c r="N2644" s="52" t="n">
        <x:f>IFERROR(J2644/I2644-1,"")</x:f>
        <x:v>0.050233148209381184</x:v>
      </x:c>
      <x:c r="O2644" s="52" t="n">
        <x:f>IFERROR(K2644/J2644-1,"")</x:f>
        <x:v>0.06236466559148757</x:v>
      </x:c>
      <x:c r="P2644" s="52" t="n">
        <x:f>IFERROR((K2644/G2644)^(1/4)-1,"")</x:f>
        <x:v>0.058535986851623756</x:v>
      </x:c>
      <x:c r="Q2644" s="51" t="n">
        <x:v>2444</x:v>
      </x:c>
      <x:c r="R2644" s="52" t="n">
        <x:f>IFERROR(Q2644/K2644,"")</x:f>
        <x:v>0.014781751431906567</x:v>
      </x:c>
      <x:c r="S2644" s="53" t="n">
        <x:v>44348</x:v>
      </x:c>
      <x:c r="T2644" s="50" t="str">
        <x:v>not_identified_before_local_window</x:v>
      </x:c>
      <x:c r="U2644" s="50" t="str">
        <x:v>有限会社ハット企画</x:v>
      </x:c>
      <x:c r="V2644" s="54" t="n">
        <x:v>0.235</x:v>
      </x:c>
      <x:c r="W2644" s="50" t="str">
        <x:v>阪田 貞一</x:v>
      </x:c>
      <x:c r="X2644" s="50" t="b">
        <x:f>AND(COUNT(L2644:O2644)=4,L2644&gt;='設定'!$B$6,M2644&gt;='設定'!$B$6,N2644&gt;='設定'!$B$6,O2644&gt;='設定'!$B$6)</x:f>
        <x:v>0</x:v>
      </x:c>
      <x:c r="Y2644" s="50" t="b">
        <x:f>AND(COUNT(G2644:K2644)=5,P2644&gt;='設定'!$B$7)</x:f>
        <x:v>0</x:v>
      </x:c>
      <x:c r="Z2644" s="50" t="b">
        <x:f>AND(ISNUMBER(R2644),R2644&gt;='設定'!$B$8)</x:f>
        <x:v>0</x:v>
      </x:c>
      <x:c r="AA2644" s="50" t="b">
        <x:f>AND(ISNUMBER(S2644),S2644&gt;=DATE(YEAR('設定'!$B$10)-'設定'!$B$9,MONTH('設定'!$B$10),DAY('設定'!$B$10)))</x:f>
        <x:v>0</x:v>
      </x:c>
      <x:c r="AB2644" s="55" t="b">
        <x:v>0</x:v>
      </x:c>
      <x:c r="AC2644" s="55" t="b">
        <x:v>0</x:v>
      </x:c>
      <x:c r="AD2644" s="50" t="n">
        <x:f>IF(X2644,1,0)+IF(Z2644,1,0)+IF(AA2644,1,0)+IF(AB2644,1,0)</x:f>
        <x:v>0</x:v>
      </x:c>
      <x:c r="AE2644" s="50" t="n">
        <x:f>IF(Y2644,1,0)+IF(Z2644,1,0)+IF(AA2644,1,0)+IF(AB2644,1,0)</x:f>
        <x:v>0</x:v>
      </x:c>
      <x:c r="AF2644" s="50" t="n">
        <x:f>IF(Y2644,1,0)+IF(Z2644,1,0)+IF(AA2644,1,0)+IF(AC2644,1,0)</x:f>
        <x:v>0</x:v>
      </x:c>
      <x:c r="AG2644" s="53" t="n">
        <x:v>44348</x:v>
      </x:c>
      <x:c r="AH2644" s="50" t="str">
        <x:v>S100W6TW</x:v>
      </x:c>
      <x:c r="AI2644" s="50" t="str">
        <x:v>NetSalesSummaryOfBusinessResults</x:v>
      </x:c>
      <x:c r="AJ2644" s="50" t="str">
        <x:v>OperatingIncome</x:v>
      </x:c>
      <x:c r="AK2644" s="53" t="n">
        <x:v>45747</x:v>
      </x:c>
      <x:c r="AL2644" s="50" t="str">
        <x:v>365/365/365/366/365</x:v>
      </x:c>
      <x:c r="AM2644" s="51" t="n">
        <x:v>19421752</x:v>
      </x:c>
      <x:c r="AN2644" s="51" t="n">
        <x:v>1311</x:v>
      </x:c>
      <x:c r="AO2644" s="51" t="n">
        <x:f>IFERROR(AM2644*AN2644,"")</x:f>
        <x:v>25461916872</x:v>
      </x:c>
      <x:c r="AP2644" s="56" t="n">
        <x:f>IFERROR(AO2644/(K2644*1000000),"")</x:f>
        <x:v>0.1539982513018707</x:v>
      </x:c>
      <x:c r="AQ2644" s="57" t="n">
        <x:v>35857365</x:v>
      </x:c>
      <x:c r="AR2644" s="52" t="n">
        <x:v>0.2732683276705318</x:v>
      </x:c>
      <x:c r="AS2644" s="52" t="n">
        <x:v>-0.3669732912392416</x:v>
      </x:c>
      <x:c r="AT2644" s="55" t="b">
        <x:v>1</x:v>
      </x:c>
      <x:c r="AU2644" s="50"/>
      <x:c r="AV2644" s="58" t="n">
        <x:v>-0.1514259922168999</x:v>
      </x:c>
      <x:c r="AW2644" s="50" t="n">
        <x:v>2858</x:v>
      </x:c>
      <x:c r="AX2644" s="50" t="str">
        <x:v>Transformation Moat</x:v>
      </x:c>
      <x:c r="AY2644" s="50" t="str">
        <x:v>目立つ機械的警告なし（定性確認は別途必要）</x:v>
      </x:c>
      <x:c r="AZ2644" s="59" t="str">
        <x:v>2025-06-27 13:20</x:v>
      </x:c>
      <x:c r="BA2644" s="53"/>
      <x:c r="BB2644" s="50"/>
      <x:c r="BC2644" s="50"/>
      <x:c r="BD2644" s="50" t="str">
        <x:v>TOPIX Small 2</x:v>
      </x:c>
    </x:row>
    <x:row r="2645">
      <x:c r="A2645" s="50" t="n">
        <x:v>2644</x:v>
      </x:c>
      <x:c r="B2645" s="50" t="str">
        <x:v>5631</x:v>
      </x:c>
      <x:c r="C2645" s="50" t="str">
        <x:v>5631.T</x:v>
      </x:c>
      <x:c r="D2645" s="50" t="str">
        <x:v>The Japan Steel Works,Ltd.</x:v>
      </x:c>
      <x:c r="E2645" s="50" t="str">
        <x:v>Prime Market (Domestic)</x:v>
      </x:c>
      <x:c r="F2645" s="50" t="str">
        <x:v>Machinery</x:v>
      </x:c>
      <x:c r="G2645" s="51" t="n">
        <x:v>198041</x:v>
      </x:c>
      <x:c r="H2645" s="51" t="n">
        <x:v>213790</x:v>
      </x:c>
      <x:c r="I2645" s="51" t="n">
        <x:v>238721</x:v>
      </x:c>
      <x:c r="J2645" s="51" t="n">
        <x:v>252501</x:v>
      </x:c>
      <x:c r="K2645" s="51" t="n">
        <x:v>248556</x:v>
      </x:c>
      <x:c r="L2645" s="52" t="n">
        <x:f>IFERROR(H2645/G2645-1,"")</x:f>
        <x:v>0.07952393696254823</x:v>
      </x:c>
      <x:c r="M2645" s="52" t="n">
        <x:f>IFERROR(I2645/H2645-1,"")</x:f>
        <x:v>0.11661443472566546</x:v>
      </x:c>
      <x:c r="N2645" s="52" t="n">
        <x:f>IFERROR(J2645/I2645-1,"")</x:f>
        <x:v>0.05772428902358828</x:v>
      </x:c>
      <x:c r="O2645" s="52" t="n">
        <x:f>IFERROR(K2645/J2645-1,"")</x:f>
        <x:v>-0.015623700500196014</x:v>
      </x:c>
      <x:c r="P2645" s="52" t="n">
        <x:f>IFERROR((K2645/G2645)^(1/4)-1,"")</x:f>
        <x:v>0.058442537162658015</x:v>
      </x:c>
      <x:c r="Q2645" s="51" t="n">
        <x:v>22824</x:v>
      </x:c>
      <x:c r="R2645" s="52" t="n">
        <x:f>IFERROR(Q2645/K2645,"")</x:f>
        <x:v>0.09182638922415874</x:v>
      </x:c>
      <x:c r="S2645" s="53" t="n">
        <x:v>18780</x:v>
      </x:c>
      <x:c r="T2645" s="50" t="str">
        <x:v>EDINET_company_history</x:v>
      </x:c>
      <x:c r="U2645" s="50" t="str">
        <x:v>日本マスタートラスト信託銀行株式会社（信託口）</x:v>
      </x:c>
      <x:c r="V2645" s="54" t="n">
        <x:v>0.1813</x:v>
      </x:c>
      <x:c r="W2645" s="50" t="str">
        <x:v>松尾 敏夫 / 菊地 宏樹</x:v>
      </x:c>
      <x:c r="X2645" s="50" t="b">
        <x:f>AND(COUNT(L2645:O2645)=4,L2645&gt;='設定'!$B$6,M2645&gt;='設定'!$B$6,N2645&gt;='設定'!$B$6,O2645&gt;='設定'!$B$6)</x:f>
        <x:v>0</x:v>
      </x:c>
      <x:c r="Y2645" s="50" t="b">
        <x:f>AND(COUNT(G2645:K2645)=5,P2645&gt;='設定'!$B$7)</x:f>
        <x:v>0</x:v>
      </x:c>
      <x:c r="Z2645" s="50" t="b">
        <x:f>AND(ISNUMBER(R2645),R2645&gt;='設定'!$B$8)</x:f>
        <x:v>0</x:v>
      </x:c>
      <x:c r="AA2645" s="50" t="b">
        <x:f>AND(ISNUMBER(S2645),S2645&gt;=DATE(YEAR('設定'!$B$10)-'設定'!$B$9,MONTH('設定'!$B$10),DAY('設定'!$B$10)))</x:f>
        <x:v>0</x:v>
      </x:c>
      <x:c r="AB2645" s="55" t="b">
        <x:v>0</x:v>
      </x:c>
      <x:c r="AC2645" s="55" t="b">
        <x:v>0</x:v>
      </x:c>
      <x:c r="AD2645" s="50" t="n">
        <x:f>IF(X2645,1,0)+IF(Z2645,1,0)+IF(AA2645,1,0)+IF(AB2645,1,0)</x:f>
        <x:v>0</x:v>
      </x:c>
      <x:c r="AE2645" s="50" t="n">
        <x:f>IF(Y2645,1,0)+IF(Z2645,1,0)+IF(AA2645,1,0)+IF(AB2645,1,0)</x:f>
        <x:v>0</x:v>
      </x:c>
      <x:c r="AF2645" s="50" t="n">
        <x:f>IF(Y2645,1,0)+IF(Z2645,1,0)+IF(AA2645,1,0)+IF(AC2645,1,0)</x:f>
        <x:v>0</x:v>
      </x:c>
      <x:c r="AG2645" s="53" t="n">
        <x:v>44348</x:v>
      </x:c>
      <x:c r="AH2645" s="50" t="str">
        <x:v>S100W0UU</x:v>
      </x:c>
      <x:c r="AI2645" s="50" t="str">
        <x:v>NetSalesSummaryOfBusinessResults</x:v>
      </x:c>
      <x:c r="AJ2645" s="50" t="str">
        <x:v>OperatingIncome</x:v>
      </x:c>
      <x:c r="AK2645" s="53" t="n">
        <x:v>45747</x:v>
      </x:c>
      <x:c r="AL2645" s="50" t="str">
        <x:v>365/365/365/366/365</x:v>
      </x:c>
      <x:c r="AM2645" s="51" t="n">
        <x:v>73604085</x:v>
      </x:c>
      <x:c r="AN2645" s="51" t="n">
        <x:v>7504</x:v>
      </x:c>
      <x:c r="AO2645" s="51" t="n">
        <x:f>IFERROR(AM2645*AN2645,"")</x:f>
        <x:v>552325053840</x:v>
      </x:c>
      <x:c r="AP2645" s="56" t="n">
        <x:f>IFERROR(AO2645/(K2645*1000000),"")</x:f>
        <x:v>2.2221352686718485</x:v>
      </x:c>
      <x:c r="AQ2645" s="57" t="n">
        <x:v>10766041570</x:v>
      </x:c>
      <x:c r="AR2645" s="52" t="n">
        <x:v>0.4815584893575709</x:v>
      </x:c>
      <x:c r="AS2645" s="52" t="n">
        <x:v>-0.4488908571666091</x:v>
      </x:c>
      <x:c r="AT2645" s="55" t="b">
        <x:v>0</x:v>
      </x:c>
      <x:c r="AU2645" s="50" t="str">
        <x:v>repeated_negative_operating_cf</x:v>
      </x:c>
      <x:c r="AV2645" s="58" t="n">
        <x:v>0.005228481776656</x:v>
      </x:c>
      <x:c r="AW2645" s="50" t="n">
        <x:v>1826</x:v>
      </x:c>
      <x:c r="AX2645" s="50" t="str">
        <x:v>Future Moat</x:v>
      </x:c>
      <x:c r="AY2645" s="50" t="str">
        <x:v>既存適格性フィルター不通過: repeated_negative_operating_cf</x:v>
      </x:c>
      <x:c r="AZ2645" s="59" t="str">
        <x:v>2025-06-20 15:30</x:v>
      </x:c>
      <x:c r="BA2645" s="53" t="n">
        <x:v>18780</x:v>
      </x:c>
      <x:c r="BB2645" s="50"/>
      <x:c r="BC2645" s="50"/>
      <x:c r="BD2645" s="50" t="str">
        <x:v>TOPIX Mid400</x:v>
      </x:c>
    </x:row>
    <x:row r="2646">
      <x:c r="A2646" s="50" t="n">
        <x:v>2645</x:v>
      </x:c>
      <x:c r="B2646" s="50" t="str">
        <x:v>3401</x:v>
      </x:c>
      <x:c r="C2646" s="50" t="str">
        <x:v>3401.T</x:v>
      </x:c>
      <x:c r="D2646" s="50" t="str">
        <x:v>TEIJIN LIMITED</x:v>
      </x:c>
      <x:c r="E2646" s="50" t="str">
        <x:v>Prime Market (Domestic)</x:v>
      </x:c>
      <x:c r="F2646" s="50" t="str">
        <x:v>Textiles and Apparels</x:v>
      </x:c>
      <x:c r="G2646" s="51" t="n">
        <x:v>836512</x:v>
      </x:c>
      <x:c r="H2646" s="51" t="n">
        <x:v>926054</x:v>
      </x:c>
      <x:c r="I2646" s="51" t="n">
        <x:v>1018751</x:v>
      </x:c>
      <x:c r="J2646" s="51" t="n">
        <x:v>1032773</x:v>
      </x:c>
      <x:c r="K2646" s="51" t="n">
        <x:v>1049676</x:v>
      </x:c>
      <x:c r="L2646" s="52" t="n">
        <x:f>IFERROR(H2646/G2646-1,"")</x:f>
        <x:v>0.10704209861902747</x:v>
      </x:c>
      <x:c r="M2646" s="52" t="n">
        <x:f>IFERROR(I2646/H2646-1,"")</x:f>
        <x:v>0.10009891431817142</x:v>
      </x:c>
      <x:c r="N2646" s="52" t="n">
        <x:f>IFERROR(J2646/I2646-1,"")</x:f>
        <x:v>0.01376391286977885</x:v>
      </x:c>
      <x:c r="O2646" s="52" t="n">
        <x:f>IFERROR(K2646/J2646-1,"")</x:f>
        <x:v>0.01636661686546792</x:v>
      </x:c>
      <x:c r="P2646" s="52" t="n">
        <x:f>IFERROR((K2646/G2646)^(1/4)-1,"")</x:f>
        <x:v>0.05839011009715889</x:v>
      </x:c>
      <x:c r="Q2646" s="51" t="n">
        <x:v>-71828</x:v>
      </x:c>
      <x:c r="R2646" s="52" t="n">
        <x:f>IFERROR(Q2646/K2646,"")</x:f>
        <x:v>-0.06842873419988645</x:v>
      </x:c>
      <x:c r="S2646" s="53" t="n">
        <x:v>6727</x:v>
      </x:c>
      <x:c r="T2646" s="50" t="str">
        <x:v>EDINET_company_history</x:v>
      </x:c>
      <x:c r="U2646" s="50" t="str">
        <x:v>日本マスタートラスト信託銀行（株） （信託口）</x:v>
      </x:c>
      <x:c r="V2646" s="54" t="n">
        <x:v>0.1761</x:v>
      </x:c>
      <x:c r="W2646" s="50" t="str">
        <x:v>内川 哲茂 / 森山 直彦</x:v>
      </x:c>
      <x:c r="X2646" s="50" t="b">
        <x:f>AND(COUNT(L2646:O2646)=4,L2646&gt;='設定'!$B$6,M2646&gt;='設定'!$B$6,N2646&gt;='設定'!$B$6,O2646&gt;='設定'!$B$6)</x:f>
        <x:v>0</x:v>
      </x:c>
      <x:c r="Y2646" s="50" t="b">
        <x:f>AND(COUNT(G2646:K2646)=5,P2646&gt;='設定'!$B$7)</x:f>
        <x:v>0</x:v>
      </x:c>
      <x:c r="Z2646" s="50" t="b">
        <x:f>AND(ISNUMBER(R2646),R2646&gt;='設定'!$B$8)</x:f>
        <x:v>0</x:v>
      </x:c>
      <x:c r="AA2646" s="50" t="b">
        <x:f>AND(ISNUMBER(S2646),S2646&gt;=DATE(YEAR('設定'!$B$10)-'設定'!$B$9,MONTH('設定'!$B$10),DAY('設定'!$B$10)))</x:f>
        <x:v>0</x:v>
      </x:c>
      <x:c r="AB2646" s="55" t="b">
        <x:v>0</x:v>
      </x:c>
      <x:c r="AC2646" s="55" t="b">
        <x:v>0</x:v>
      </x:c>
      <x:c r="AD2646" s="50" t="n">
        <x:f>IF(X2646,1,0)+IF(Z2646,1,0)+IF(AA2646,1,0)+IF(AB2646,1,0)</x:f>
        <x:v>0</x:v>
      </x:c>
      <x:c r="AE2646" s="50" t="n">
        <x:f>IF(Y2646,1,0)+IF(Z2646,1,0)+IF(AA2646,1,0)+IF(AB2646,1,0)</x:f>
        <x:v>0</x:v>
      </x:c>
      <x:c r="AF2646" s="50" t="n">
        <x:f>IF(Y2646,1,0)+IF(Z2646,1,0)+IF(AA2646,1,0)+IF(AC2646,1,0)</x:f>
        <x:v>0</x:v>
      </x:c>
      <x:c r="AG2646" s="53" t="n">
        <x:v>44348</x:v>
      </x:c>
      <x:c r="AH2646" s="50" t="str">
        <x:v>S100W4FO</x:v>
      </x:c>
      <x:c r="AI2646" s="50" t="str">
        <x:v>NetSalesSummaryOfBusinessResults</x:v>
      </x:c>
      <x:c r="AJ2646" s="50" t="str">
        <x:v>OperatingProfitLossIFRS</x:v>
      </x:c>
      <x:c r="AK2646" s="53" t="n">
        <x:v>45747</x:v>
      </x:c>
      <x:c r="AL2646" s="50" t="str">
        <x:v>365/365/365/366/365</x:v>
      </x:c>
      <x:c r="AM2646" s="51" t="n">
        <x:v>192716907</x:v>
      </x:c>
      <x:c r="AN2646" s="51" t="n">
        <x:v>1617</x:v>
      </x:c>
      <x:c r="AO2646" s="51" t="n">
        <x:f>IFERROR(AM2646*AN2646,"")</x:f>
        <x:v>311623238619</x:v>
      </x:c>
      <x:c r="AP2646" s="56" t="n">
        <x:f>IFERROR(AO2646/(K2646*1000000),"")</x:f>
        <x:v>0.29687564412161466</x:v>
      </x:c>
      <x:c r="AQ2646" s="57" t="n">
        <x:v>2122011092.5</x:v>
      </x:c>
      <x:c r="AR2646" s="52" t="n">
        <x:v>0.2644588444404127</x:v>
      </x:c>
      <x:c r="AS2646" s="52" t="n">
        <x:v>-0.3214567478500104</x:v>
      </x:c>
      <x:c r="AT2646" s="55" t="b">
        <x:v>1</x:v>
      </x:c>
      <x:c r="AU2646" s="50"/>
      <x:c r="AV2646" s="58" t="n">
        <x:v>0.0036400898420078</x:v>
      </x:c>
      <x:c r="AW2646" s="50" t="n">
        <x:v>1840</x:v>
      </x:c>
      <x:c r="AX2646" s="50" t="str">
        <x:v>Core Moat</x:v>
      </x:c>
      <x:c r="AY2646" s="50" t="str">
        <x:v>目立つ機械的警告なし（定性確認は別途必要）</x:v>
      </x:c>
      <x:c r="AZ2646" s="59" t="str">
        <x:v>2025-06-25 16:04</x:v>
      </x:c>
      <x:c r="BA2646" s="53" t="n">
        <x:v>6727</x:v>
      </x:c>
      <x:c r="BB2646" s="50"/>
      <x:c r="BC2646" s="50"/>
      <x:c r="BD2646" s="50" t="str">
        <x:v>TOPIX Mid400</x:v>
      </x:c>
    </x:row>
    <x:row r="2647">
      <x:c r="A2647" s="50" t="n">
        <x:v>2646</x:v>
      </x:c>
      <x:c r="B2647" s="50" t="str">
        <x:v>8138</x:v>
      </x:c>
      <x:c r="C2647" s="50" t="str">
        <x:v>8138.T</x:v>
      </x:c>
      <x:c r="D2647" s="50" t="str">
        <x:v>SANKYO KASEI CORPORATION</x:v>
      </x:c>
      <x:c r="E2647" s="50" t="str">
        <x:v>Standard Market(Domestic)</x:v>
      </x:c>
      <x:c r="F2647" s="50" t="str">
        <x:v>Wholesale Trade</x:v>
      </x:c>
      <x:c r="G2647" s="51" t="n">
        <x:v>21613.068</x:v>
      </x:c>
      <x:c r="H2647" s="51" t="n">
        <x:v>24239.741</x:v>
      </x:c>
      <x:c r="I2647" s="51" t="n">
        <x:v>26738.539</x:v>
      </x:c>
      <x:c r="J2647" s="51" t="n">
        <x:v>26227.227</x:v>
      </x:c>
      <x:c r="K2647" s="51" t="n">
        <x:v>27117.644</x:v>
      </x:c>
      <x:c r="L2647" s="52" t="n">
        <x:f>IFERROR(H2647/G2647-1,"")</x:f>
        <x:v>0.12153170480007747</x:v>
      </x:c>
      <x:c r="M2647" s="52" t="n">
        <x:f>IFERROR(I2647/H2647-1,"")</x:f>
        <x:v>0.10308682753664722</x:v>
      </x:c>
      <x:c r="N2647" s="52" t="n">
        <x:f>IFERROR(J2647/I2647-1,"")</x:f>
        <x:v>-0.01912266036674637</x:v>
      </x:c>
      <x:c r="O2647" s="52" t="n">
        <x:f>IFERROR(K2647/J2647-1,"")</x:f>
        <x:v>0.033950100786484194</x:v>
      </x:c>
      <x:c r="P2647" s="52" t="n">
        <x:f>IFERROR((K2647/G2647)^(1/4)-1,"")</x:f>
        <x:v>0.058361136031730654</x:v>
      </x:c>
      <x:c r="Q2647" s="51" t="n">
        <x:v>464.075</x:v>
      </x:c>
      <x:c r="R2647" s="52" t="n">
        <x:f>IFERROR(Q2647/K2647,"")</x:f>
        <x:v>0.0171133967242877</x:v>
      </x:c>
      <x:c r="S2647" s="53" t="n">
        <x:v>31717</x:v>
      </x:c>
      <x:c r="T2647" s="50" t="str">
        <x:v>EDINET_company_history</x:v>
      </x:c>
      <x:c r="U2647" s="50" t="str">
        <x:v>有限会社新光企画</x:v>
      </x:c>
      <x:c r="V2647" s="54" t="n">
        <x:v>0.1552</x:v>
      </x:c>
      <x:c r="W2647" s="50" t="str">
        <x:v>小 川 和 夫 / 吉 田 充 / 小 林 達 司</x:v>
      </x:c>
      <x:c r="X2647" s="50" t="b">
        <x:f>AND(COUNT(L2647:O2647)=4,L2647&gt;='設定'!$B$6,M2647&gt;='設定'!$B$6,N2647&gt;='設定'!$B$6,O2647&gt;='設定'!$B$6)</x:f>
        <x:v>0</x:v>
      </x:c>
      <x:c r="Y2647" s="50" t="b">
        <x:f>AND(COUNT(G2647:K2647)=5,P2647&gt;='設定'!$B$7)</x:f>
        <x:v>0</x:v>
      </x:c>
      <x:c r="Z2647" s="50" t="b">
        <x:f>AND(ISNUMBER(R2647),R2647&gt;='設定'!$B$8)</x:f>
        <x:v>0</x:v>
      </x:c>
      <x:c r="AA2647" s="50" t="b">
        <x:f>AND(ISNUMBER(S2647),S2647&gt;=DATE(YEAR('設定'!$B$10)-'設定'!$B$9,MONTH('設定'!$B$10),DAY('設定'!$B$10)))</x:f>
        <x:v>0</x:v>
      </x:c>
      <x:c r="AB2647" s="55" t="b">
        <x:v>0</x:v>
      </x:c>
      <x:c r="AC2647" s="55" t="b">
        <x:v>0</x:v>
      </x:c>
      <x:c r="AD2647" s="50" t="n">
        <x:f>IF(X2647,1,0)+IF(Z2647,1,0)+IF(AA2647,1,0)+IF(AB2647,1,0)</x:f>
        <x:v>0</x:v>
      </x:c>
      <x:c r="AE2647" s="50" t="n">
        <x:f>IF(Y2647,1,0)+IF(Z2647,1,0)+IF(AA2647,1,0)+IF(AB2647,1,0)</x:f>
        <x:v>0</x:v>
      </x:c>
      <x:c r="AF2647" s="50" t="n">
        <x:f>IF(Y2647,1,0)+IF(Z2647,1,0)+IF(AA2647,1,0)+IF(AC2647,1,0)</x:f>
        <x:v>0</x:v>
      </x:c>
      <x:c r="AG2647" s="53" t="n">
        <x:v>44348</x:v>
      </x:c>
      <x:c r="AH2647" s="50" t="str">
        <x:v>S100W50A</x:v>
      </x:c>
      <x:c r="AI2647" s="50" t="str">
        <x:v>NetSalesSummaryOfBusinessResults</x:v>
      </x:c>
      <x:c r="AJ2647" s="50" t="str">
        <x:v>OperatingIncome</x:v>
      </x:c>
      <x:c r="AK2647" s="53" t="n">
        <x:v>45747</x:v>
      </x:c>
      <x:c r="AL2647" s="50" t="str">
        <x:v>365/365/365/366/365</x:v>
      </x:c>
      <x:c r="AM2647" s="51" t="n">
        <x:v>919100</x:v>
      </x:c>
      <x:c r="AN2647" s="51" t="n">
        <x:v>3940</x:v>
      </x:c>
      <x:c r="AO2647" s="51" t="n">
        <x:f>IFERROR(AM2647*AN2647,"")</x:f>
        <x:v>3621254000</x:v>
      </x:c>
      <x:c r="AP2647" s="56" t="n">
        <x:f>IFERROR(AO2647/(K2647*1000000),"")</x:f>
        <x:v>0.13353866582214885</x:v>
      </x:c>
      <x:c r="AQ2647" s="57" t="n">
        <x:v>1792708.3333333333</x:v>
      </x:c>
      <x:c r="AR2647" s="52" t="n">
        <x:v>0.2984905679535406</x:v>
      </x:c>
      <x:c r="AS2647" s="52" t="n">
        <x:v>-0.3319198409205998</x:v>
      </x:c>
      <x:c r="AT2647" s="55" t="b">
        <x:v>0</x:v>
      </x:c>
      <x:c r="AU2647" s="50" t="str">
        <x:v>low_liquidity</x:v>
      </x:c>
      <x:c r="AV2647" s="58" t="n">
        <x:v>-0.092208167979268</x:v>
      </x:c>
      <x:c r="AW2647" s="50" t="n">
        <x:v>2550</x:v>
      </x:c>
      <x:c r="AX2647" s="50" t="str">
        <x:v>Transformation Moat</x:v>
      </x:c>
      <x:c r="AY2647" s="50" t="str">
        <x:v>既存適格性フィルター不通過: low_liquidity / 60日平均売買代金2,000万円未満</x:v>
      </x:c>
      <x:c r="AZ2647" s="59" t="str">
        <x:v>2025-06-25 11:39</x:v>
      </x:c>
      <x:c r="BA2647" s="53" t="n">
        <x:v>31717</x:v>
      </x:c>
      <x:c r="BB2647" s="50"/>
      <x:c r="BC2647" s="50"/>
      <x:c r="BD2647" s="50"/>
    </x:row>
    <x:row r="2648">
      <x:c r="A2648" s="50" t="n">
        <x:v>2647</x:v>
      </x:c>
      <x:c r="B2648" s="50" t="str">
        <x:v>8129</x:v>
      </x:c>
      <x:c r="C2648" s="50" t="str">
        <x:v>8129.T</x:v>
      </x:c>
      <x:c r="D2648" s="50" t="str">
        <x:v>TOHO HOLDINGS CO.,LTD.</x:v>
      </x:c>
      <x:c r="E2648" s="50" t="str">
        <x:v>Prime Market (Domestic)</x:v>
      </x:c>
      <x:c r="F2648" s="50" t="str">
        <x:v>Wholesale Trade</x:v>
      </x:c>
      <x:c r="G2648" s="51" t="n">
        <x:v>1210274</x:v>
      </x:c>
      <x:c r="H2648" s="51" t="n">
        <x:v>1266171</x:v>
      </x:c>
      <x:c r="I2648" s="51" t="n">
        <x:v>1392117</x:v>
      </x:c>
      <x:c r="J2648" s="51" t="n">
        <x:v>1476712</x:v>
      </x:c>
      <x:c r="K2648" s="51" t="n">
        <x:v>1518495</x:v>
      </x:c>
      <x:c r="L2648" s="52" t="n">
        <x:f>IFERROR(H2648/G2648-1,"")</x:f>
        <x:v>0.046185409254433374</x:v>
      </x:c>
      <x:c r="M2648" s="52" t="n">
        <x:f>IFERROR(I2648/H2648-1,"")</x:f>
        <x:v>0.09946997680408098</x:v>
      </x:c>
      <x:c r="N2648" s="52" t="n">
        <x:f>IFERROR(J2648/I2648-1,"")</x:f>
        <x:v>0.0607671625301609</x:v>
      </x:c>
      <x:c r="O2648" s="52" t="n">
        <x:f>IFERROR(K2648/J2648-1,"")</x:f>
        <x:v>0.028294616688968377</x:v>
      </x:c>
      <x:c r="P2648" s="52" t="n">
        <x:f>IFERROR((K2648/G2648)^(1/4)-1,"")</x:f>
        <x:v>0.058357558282314814</x:v>
      </x:c>
      <x:c r="Q2648" s="51" t="n">
        <x:v>18936</x:v>
      </x:c>
      <x:c r="R2648" s="52" t="n">
        <x:f>IFERROR(Q2648/K2648,"")</x:f>
        <x:v>0.0124702419171614</x:v>
      </x:c>
      <x:c r="S2648" s="53" t="n">
        <x:v>44348</x:v>
      </x:c>
      <x:c r="T2648" s="50" t="str">
        <x:v>not_identified_before_local_window</x:v>
      </x:c>
      <x:c r="U2648" s="50" t="str">
        <x:v>ＳＴＡＴＥ ＳＴＲＥＥＴ ＢＡＮＫ ＡＮＤ ＴＲＵＳＴ ＣＯＭＰＡＮＹ ５０５０１８（常任代理人 株式会社みずほ銀行決済営業部）</x:v>
      </x:c>
      <x:c r="V2648" s="54" t="n">
        <x:v>0.1541</x:v>
      </x:c>
      <x:c r="W2648" s="50" t="str">
        <x:v>枝 廣 弘 巳</x:v>
      </x:c>
      <x:c r="X2648" s="50" t="b">
        <x:f>AND(COUNT(L2648:O2648)=4,L2648&gt;='設定'!$B$6,M2648&gt;='設定'!$B$6,N2648&gt;='設定'!$B$6,O2648&gt;='設定'!$B$6)</x:f>
        <x:v>0</x:v>
      </x:c>
      <x:c r="Y2648" s="50" t="b">
        <x:f>AND(COUNT(G2648:K2648)=5,P2648&gt;='設定'!$B$7)</x:f>
        <x:v>0</x:v>
      </x:c>
      <x:c r="Z2648" s="50" t="b">
        <x:f>AND(ISNUMBER(R2648),R2648&gt;='設定'!$B$8)</x:f>
        <x:v>0</x:v>
      </x:c>
      <x:c r="AA2648" s="50" t="b">
        <x:f>AND(ISNUMBER(S2648),S2648&gt;=DATE(YEAR('設定'!$B$10)-'設定'!$B$9,MONTH('設定'!$B$10),DAY('設定'!$B$10)))</x:f>
        <x:v>0</x:v>
      </x:c>
      <x:c r="AB2648" s="55" t="b">
        <x:v>0</x:v>
      </x:c>
      <x:c r="AC2648" s="55" t="b">
        <x:v>0</x:v>
      </x:c>
      <x:c r="AD2648" s="50" t="n">
        <x:f>IF(X2648,1,0)+IF(Z2648,1,0)+IF(AA2648,1,0)+IF(AB2648,1,0)</x:f>
        <x:v>0</x:v>
      </x:c>
      <x:c r="AE2648" s="50" t="n">
        <x:f>IF(Y2648,1,0)+IF(Z2648,1,0)+IF(AA2648,1,0)+IF(AB2648,1,0)</x:f>
        <x:v>0</x:v>
      </x:c>
      <x:c r="AF2648" s="50" t="n">
        <x:f>IF(Y2648,1,0)+IF(Z2648,1,0)+IF(AA2648,1,0)+IF(AC2648,1,0)</x:f>
        <x:v>0</x:v>
      </x:c>
      <x:c r="AG2648" s="53" t="n">
        <x:v>44348</x:v>
      </x:c>
      <x:c r="AH2648" s="50" t="str">
        <x:v>S100W4IU</x:v>
      </x:c>
      <x:c r="AI2648" s="50" t="str">
        <x:v>NetSalesSummaryOfBusinessResults</x:v>
      </x:c>
      <x:c r="AJ2648" s="50" t="str">
        <x:v>OperatingIncome</x:v>
      </x:c>
      <x:c r="AK2648" s="53" t="n">
        <x:v>45747</x:v>
      </x:c>
      <x:c r="AL2648" s="50" t="str">
        <x:v>365/365/365/366/365</x:v>
      </x:c>
      <x:c r="AM2648" s="51" t="n">
        <x:v>62580742</x:v>
      </x:c>
      <x:c r="AN2648" s="51" t="n">
        <x:v>4159</x:v>
      </x:c>
      <x:c r="AO2648" s="51" t="n">
        <x:f>IFERROR(AM2648*AN2648,"")</x:f>
        <x:v>260273305978</x:v>
      </x:c>
      <x:c r="AP2648" s="56" t="n">
        <x:f>IFERROR(AO2648/(K2648*1000000),"")</x:f>
        <x:v>0.1714021488236708</x:v>
      </x:c>
      <x:c r="AQ2648" s="57" t="n">
        <x:v>656754468.3333334</x:v>
      </x:c>
      <x:c r="AR2648" s="52" t="n">
        <x:v>0.2387610110803158</x:v>
      </x:c>
      <x:c r="AS2648" s="52" t="n">
        <x:v>-0.2537287291279984</x:v>
      </x:c>
      <x:c r="AT2648" s="55" t="b">
        <x:v>0</x:v>
      </x:c>
      <x:c r="AU2648" s="50" t="str">
        <x:v>repeated_negative_operating_cf</x:v>
      </x:c>
      <x:c r="AV2648" s="58" t="n">
        <x:v>-0.1133647317962146</x:v>
      </x:c>
      <x:c r="AW2648" s="50" t="n">
        <x:v>2677</x:v>
      </x:c>
      <x:c r="AX2648" s="50" t="str">
        <x:v>Transformation Moat</x:v>
      </x:c>
      <x:c r="AY2648" s="50" t="str">
        <x:v>既存適格性フィルター不通過: repeated_negative_operating_cf</x:v>
      </x:c>
      <x:c r="AZ2648" s="59" t="str">
        <x:v>2025-06-25 15:51</x:v>
      </x:c>
      <x:c r="BA2648" s="53"/>
      <x:c r="BB2648" s="50"/>
      <x:c r="BC2648" s="50"/>
      <x:c r="BD2648" s="50" t="str">
        <x:v>TOPIX Mid400</x:v>
      </x:c>
    </x:row>
    <x:row r="2649">
      <x:c r="A2649" s="50" t="n">
        <x:v>2648</x:v>
      </x:c>
      <x:c r="B2649" s="50" t="str">
        <x:v>2752</x:v>
      </x:c>
      <x:c r="C2649" s="50" t="str">
        <x:v>2752.T</x:v>
      </x:c>
      <x:c r="D2649" s="50" t="str">
        <x:v>FUJIO FOOD GROUP INC.</x:v>
      </x:c>
      <x:c r="E2649" s="50" t="str">
        <x:v>Prime Market (Domestic)</x:v>
      </x:c>
      <x:c r="F2649" s="50" t="str">
        <x:v>Retail Trade</x:v>
      </x:c>
      <x:c r="G2649" s="51" t="n">
        <x:v>25453</x:v>
      </x:c>
      <x:c r="H2649" s="51" t="n">
        <x:v>26530</x:v>
      </x:c>
      <x:c r="I2649" s="51" t="n">
        <x:v>29756</x:v>
      </x:c>
      <x:c r="J2649" s="51" t="n">
        <x:v>31324</x:v>
      </x:c>
      <x:c r="K2649" s="51" t="n">
        <x:v>31932</x:v>
      </x:c>
      <x:c r="L2649" s="52" t="n">
        <x:f>IFERROR(H2649/G2649-1,"")</x:f>
        <x:v>0.04231328330648654</x:v>
      </x:c>
      <x:c r="M2649" s="52" t="n">
        <x:f>IFERROR(I2649/H2649-1,"")</x:f>
        <x:v>0.12159819072747835</x:v>
      </x:c>
      <x:c r="N2649" s="52" t="n">
        <x:f>IFERROR(J2649/I2649-1,"")</x:f>
        <x:v>0.0526952547385402</x:v>
      </x:c>
      <x:c r="O2649" s="52" t="n">
        <x:f>IFERROR(K2649/J2649-1,"")</x:f>
        <x:v>0.019410037032307592</x:v>
      </x:c>
      <x:c r="P2649" s="52" t="n">
        <x:f>IFERROR((K2649/G2649)^(1/4)-1,"")</x:f>
        <x:v>0.05833165398069684</x:v>
      </x:c>
      <x:c r="Q2649" s="51" t="n">
        <x:v>725</x:v>
      </x:c>
      <x:c r="R2649" s="52" t="n">
        <x:f>IFERROR(Q2649/K2649,"")</x:f>
        <x:v>0.02270449705624452</x:v>
      </x:c>
      <x:c r="S2649" s="53" t="n">
        <x:v>37591</x:v>
      </x:c>
      <x:c r="T2649" s="50" t="str">
        <x:v>EDINET_company_history</x:v>
      </x:c>
      <x:c r="U2649" s="50" t="str">
        <x:v>有限会社エフエム商業計画</x:v>
      </x:c>
      <x:c r="V2649" s="54" t="n">
        <x:v>0.1328</x:v>
      </x:c>
      <x:c r="W2649" s="50" t="str">
        <x:v>藤尾 政弘 / 藤尾 英雄</x:v>
      </x:c>
      <x:c r="X2649" s="50" t="b">
        <x:f>AND(COUNT(L2649:O2649)=4,L2649&gt;='設定'!$B$6,M2649&gt;='設定'!$B$6,N2649&gt;='設定'!$B$6,O2649&gt;='設定'!$B$6)</x:f>
        <x:v>0</x:v>
      </x:c>
      <x:c r="Y2649" s="50" t="b">
        <x:f>AND(COUNT(G2649:K2649)=5,P2649&gt;='設定'!$B$7)</x:f>
        <x:v>0</x:v>
      </x:c>
      <x:c r="Z2649" s="50" t="b">
        <x:f>AND(ISNUMBER(R2649),R2649&gt;='設定'!$B$8)</x:f>
        <x:v>0</x:v>
      </x:c>
      <x:c r="AA2649" s="50" t="b">
        <x:f>AND(ISNUMBER(S2649),S2649&gt;=DATE(YEAR('設定'!$B$10)-'設定'!$B$9,MONTH('設定'!$B$10),DAY('設定'!$B$10)))</x:f>
        <x:v>0</x:v>
      </x:c>
      <x:c r="AB2649" s="55" t="b">
        <x:v>0</x:v>
      </x:c>
      <x:c r="AC2649" s="55" t="b">
        <x:v>0</x:v>
      </x:c>
      <x:c r="AD2649" s="50" t="n">
        <x:f>IF(X2649,1,0)+IF(Z2649,1,0)+IF(AA2649,1,0)+IF(AB2649,1,0)</x:f>
        <x:v>0</x:v>
      </x:c>
      <x:c r="AE2649" s="50" t="n">
        <x:f>IF(Y2649,1,0)+IF(Z2649,1,0)+IF(AA2649,1,0)+IF(AB2649,1,0)</x:f>
        <x:v>0</x:v>
      </x:c>
      <x:c r="AF2649" s="50" t="n">
        <x:f>IF(Y2649,1,0)+IF(Z2649,1,0)+IF(AA2649,1,0)+IF(AC2649,1,0)</x:f>
        <x:v>0</x:v>
      </x:c>
      <x:c r="AG2649" s="53" t="n">
        <x:v>44348</x:v>
      </x:c>
      <x:c r="AH2649" s="50" t="str">
        <x:v>S100XV0N</x:v>
      </x:c>
      <x:c r="AI2649" s="50" t="str">
        <x:v>NetSalesSummaryOfBusinessResults</x:v>
      </x:c>
      <x:c r="AJ2649" s="50" t="str">
        <x:v>OperatingIncome</x:v>
      </x:c>
      <x:c r="AK2649" s="53" t="n">
        <x:v>46022</x:v>
      </x:c>
      <x:c r="AL2649" s="50" t="str">
        <x:v>365/365/365/366/365</x:v>
      </x:c>
      <x:c r="AM2649" s="51" t="n">
        <x:v>51267537</x:v>
      </x:c>
      <x:c r="AN2649" s="51" t="n">
        <x:v>1141</x:v>
      </x:c>
      <x:c r="AO2649" s="51" t="n">
        <x:f>IFERROR(AM2649*AN2649,"")</x:f>
        <x:v>58496259717</x:v>
      </x:c>
      <x:c r="AP2649" s="56" t="n">
        <x:f>IFERROR(AO2649/(K2649*1000000),"")</x:f>
        <x:v>1.8319009055806088</x:v>
      </x:c>
      <x:c r="AQ2649" s="57" t="n">
        <x:v>108922770</x:v>
      </x:c>
      <x:c r="AR2649" s="52" t="n">
        <x:v>0.1837668026801568</x:v>
      </x:c>
      <x:c r="AS2649" s="52" t="n">
        <x:v>-0.3201008173045623</x:v>
      </x:c>
      <x:c r="AT2649" s="55" t="b">
        <x:v>1</x:v>
      </x:c>
      <x:c r="AU2649" s="50"/>
      <x:c r="AV2649" s="58" t="n">
        <x:v>-0.0580912655666307</x:v>
      </x:c>
      <x:c r="AW2649" s="50" t="n">
        <x:v>2321</x:v>
      </x:c>
      <x:c r="AX2649" s="50" t="str">
        <x:v>Core Moat</x:v>
      </x:c>
      <x:c r="AY2649" s="50" t="str">
        <x:v>目立つ機械的警告なし（定性確認は別途必要）</x:v>
      </x:c>
      <x:c r="AZ2649" s="59" t="str">
        <x:v>2026-03-27 14:23</x:v>
      </x:c>
      <x:c r="BA2649" s="53" t="n">
        <x:v>37591</x:v>
      </x:c>
      <x:c r="BB2649" s="50"/>
      <x:c r="BC2649" s="50"/>
      <x:c r="BD2649" s="50" t="str">
        <x:v>TOPIX Small 1</x:v>
      </x:c>
    </x:row>
    <x:row r="2650">
      <x:c r="A2650" s="50" t="n">
        <x:v>2649</x:v>
      </x:c>
      <x:c r="B2650" s="50" t="str">
        <x:v>6965</x:v>
      </x:c>
      <x:c r="C2650" s="50" t="str">
        <x:v>6965.T</x:v>
      </x:c>
      <x:c r="D2650" s="50" t="str">
        <x:v>HAMAMATSU PHOTONICS K.K.</x:v>
      </x:c>
      <x:c r="E2650" s="50" t="str">
        <x:v>Prime Market (Domestic)</x:v>
      </x:c>
      <x:c r="F2650" s="50" t="str">
        <x:v>Electric Appliances</x:v>
      </x:c>
      <x:c r="G2650" s="51" t="n">
        <x:v>169026</x:v>
      </x:c>
      <x:c r="H2650" s="51" t="n">
        <x:v>208803</x:v>
      </x:c>
      <x:c r="I2650" s="51" t="n">
        <x:v>221445</x:v>
      </x:c>
      <x:c r="J2650" s="51" t="n">
        <x:v>203961</x:v>
      </x:c>
      <x:c r="K2650" s="51" t="n">
        <x:v>212051</x:v>
      </x:c>
      <x:c r="L2650" s="52" t="n">
        <x:f>IFERROR(H2650/G2650-1,"")</x:f>
        <x:v>0.23533065918852714</x:v>
      </x:c>
      <x:c r="M2650" s="52" t="n">
        <x:f>IFERROR(I2650/H2650-1,"")</x:f>
        <x:v>0.06054510711053007</x:v>
      </x:c>
      <x:c r="N2650" s="52" t="n">
        <x:f>IFERROR(J2650/I2650-1,"")</x:f>
        <x:v>-0.07895414211203688</x:v>
      </x:c>
      <x:c r="O2650" s="52" t="n">
        <x:f>IFERROR(K2650/J2650-1,"")</x:f>
        <x:v>0.039664445653825986</x:v>
      </x:c>
      <x:c r="P2650" s="52" t="n">
        <x:f>IFERROR((K2650/G2650)^(1/4)-1,"")</x:f>
        <x:v>0.05833145157293296</x:v>
      </x:c>
      <x:c r="Q2650" s="51" t="n">
        <x:v>16163</x:v>
      </x:c>
      <x:c r="R2650" s="52" t="n">
        <x:f>IFERROR(Q2650/K2650,"")</x:f>
        <x:v>0.07622222955798369</x:v>
      </x:c>
      <x:c r="S2650" s="53" t="n">
        <x:v>35247</x:v>
      </x:c>
      <x:c r="T2650" s="50" t="str">
        <x:v>EDINET_company_history</x:v>
      </x:c>
      <x:c r="U2650" s="50" t="str">
        <x:v>日本マスタートラスト信託銀行株式会社（信託口）</x:v>
      </x:c>
      <x:c r="V2650" s="54" t="n">
        <x:v>0.1662</x:v>
      </x:c>
      <x:c r="W2650" s="50" t="str">
        <x:v>丸野 正 / 加藤 久喜 / 鈴木 貴幸</x:v>
      </x:c>
      <x:c r="X2650" s="50" t="b">
        <x:f>AND(COUNT(L2650:O2650)=4,L2650&gt;='設定'!$B$6,M2650&gt;='設定'!$B$6,N2650&gt;='設定'!$B$6,O2650&gt;='設定'!$B$6)</x:f>
        <x:v>0</x:v>
      </x:c>
      <x:c r="Y2650" s="50" t="b">
        <x:f>AND(COUNT(G2650:K2650)=5,P2650&gt;='設定'!$B$7)</x:f>
        <x:v>0</x:v>
      </x:c>
      <x:c r="Z2650" s="50" t="b">
        <x:f>AND(ISNUMBER(R2650),R2650&gt;='設定'!$B$8)</x:f>
        <x:v>0</x:v>
      </x:c>
      <x:c r="AA2650" s="50" t="b">
        <x:f>AND(ISNUMBER(S2650),S2650&gt;=DATE(YEAR('設定'!$B$10)-'設定'!$B$9,MONTH('設定'!$B$10),DAY('設定'!$B$10)))</x:f>
        <x:v>0</x:v>
      </x:c>
      <x:c r="AB2650" s="55" t="b">
        <x:v>0</x:v>
      </x:c>
      <x:c r="AC2650" s="55" t="b">
        <x:v>0</x:v>
      </x:c>
      <x:c r="AD2650" s="50" t="n">
        <x:f>IF(X2650,1,0)+IF(Z2650,1,0)+IF(AA2650,1,0)+IF(AB2650,1,0)</x:f>
        <x:v>0</x:v>
      </x:c>
      <x:c r="AE2650" s="50" t="n">
        <x:f>IF(Y2650,1,0)+IF(Z2650,1,0)+IF(AA2650,1,0)+IF(AB2650,1,0)</x:f>
        <x:v>0</x:v>
      </x:c>
      <x:c r="AF2650" s="50" t="n">
        <x:f>IF(Y2650,1,0)+IF(Z2650,1,0)+IF(AA2650,1,0)+IF(AC2650,1,0)</x:f>
        <x:v>0</x:v>
      </x:c>
      <x:c r="AG2650" s="53" t="n">
        <x:v>44348</x:v>
      </x:c>
      <x:c r="AH2650" s="50" t="str">
        <x:v>S100XAWU</x:v>
      </x:c>
      <x:c r="AI2650" s="50" t="str">
        <x:v>NetSalesSummaryOfBusinessResults</x:v>
      </x:c>
      <x:c r="AJ2650" s="50" t="str">
        <x:v>OperatingIncome</x:v>
      </x:c>
      <x:c r="AK2650" s="53" t="n">
        <x:v>45930</x:v>
      </x:c>
      <x:c r="AL2650" s="50" t="str">
        <x:v>365/365/365/366/365</x:v>
      </x:c>
      <x:c r="AM2650" s="51" t="n">
        <x:v>299298414</x:v>
      </x:c>
      <x:c r="AN2650" s="51" t="n">
        <x:v>2910</x:v>
      </x:c>
      <x:c r="AO2650" s="51" t="n">
        <x:f>IFERROR(AM2650*AN2650,"")</x:f>
        <x:v>870958384740</x:v>
      </x:c>
      <x:c r="AP2650" s="56" t="n">
        <x:f>IFERROR(AO2650/(K2650*1000000),"")</x:f>
        <x:v>4.10730618926579</x:v>
      </x:c>
      <x:c r="AQ2650" s="57" t="n">
        <x:v>11627075023.333334</x:v>
      </x:c>
      <x:c r="AR2650" s="52" t="n">
        <x:v>0.3671806686720543</x:v>
      </x:c>
      <x:c r="AS2650" s="52" t="n">
        <x:v>-0.6906011246264749</x:v>
      </x:c>
      <x:c r="AT2650" s="55" t="b">
        <x:v>1</x:v>
      </x:c>
      <x:c r="AU2650" s="50"/>
      <x:c r="AV2650" s="58" t="n">
        <x:v>0.0757975481182409</x:v>
      </x:c>
      <x:c r="AW2650" s="50" t="n">
        <x:v>1362</x:v>
      </x:c>
      <x:c r="AX2650" s="50" t="str">
        <x:v>Future Moat</x:v>
      </x:c>
      <x:c r="AY2650" s="50" t="str">
        <x:v>ローカル5年最大下落率-60%以下</x:v>
      </x:c>
      <x:c r="AZ2650" s="59" t="str">
        <x:v>2025-12-18 09:18</x:v>
      </x:c>
      <x:c r="BA2650" s="53" t="n">
        <x:v>35247</x:v>
      </x:c>
      <x:c r="BB2650" s="50"/>
      <x:c r="BC2650" s="50"/>
      <x:c r="BD2650" s="50" t="str">
        <x:v>TOPIX Mid400</x:v>
      </x:c>
    </x:row>
    <x:row r="2651">
      <x:c r="A2651" s="50" t="n">
        <x:v>2650</x:v>
      </x:c>
      <x:c r="B2651" s="50" t="str">
        <x:v>8591</x:v>
      </x:c>
      <x:c r="C2651" s="50" t="str">
        <x:v>8591.T</x:v>
      </x:c>
      <x:c r="D2651" s="50" t="str">
        <x:v>ORIX CORPORATION</x:v>
      </x:c>
      <x:c r="E2651" s="50" t="str">
        <x:v>Prime Market (Domestic)</x:v>
      </x:c>
      <x:c r="F2651" s="50" t="str">
        <x:v>Other Financing Business</x:v>
      </x:c>
      <x:c r="G2651" s="51" t="n">
        <x:v>2292357</x:v>
      </x:c>
      <x:c r="H2651" s="51" t="n">
        <x:v>2508043</x:v>
      </x:c>
      <x:c r="I2651" s="51" t="n">
        <x:v>2663659</x:v>
      </x:c>
      <x:c r="J2651" s="51" t="n">
        <x:v>2814361</x:v>
      </x:c>
      <x:c r="K2651" s="51" t="n">
        <x:v>2874821</x:v>
      </x:c>
      <x:c r="L2651" s="52" t="n">
        <x:f>IFERROR(H2651/G2651-1,"")</x:f>
        <x:v>0.09408918418902457</x:v>
      </x:c>
      <x:c r="M2651" s="52" t="n">
        <x:f>IFERROR(I2651/H2651-1,"")</x:f>
        <x:v>0.06204678308944467</x:v>
      </x:c>
      <x:c r="N2651" s="52" t="n">
        <x:f>IFERROR(J2651/I2651-1,"")</x:f>
        <x:v>0.05657706185363809</x:v>
      </x:c>
      <x:c r="O2651" s="52" t="n">
        <x:f>IFERROR(K2651/J2651-1,"")</x:f>
        <x:v>0.021482674042171634</x:v>
      </x:c>
      <x:c r="P2651" s="52" t="n">
        <x:f>IFERROR((K2651/G2651)^(1/4)-1,"")</x:f>
        <x:v>0.05823504276852942</x:v>
      </x:c>
      <x:c r="Q2651" s="51" t="n">
        <x:v>168591</x:v>
      </x:c>
      <x:c r="R2651" s="52" t="n">
        <x:f>IFERROR(Q2651/K2651,"")</x:f>
        <x:v>0.058643999052462745</x:v>
      </x:c>
      <x:c r="S2651" s="53" t="n">
        <x:v>25659</x:v>
      </x:c>
      <x:c r="T2651" s="50" t="str">
        <x:v>EDINET_company_history</x:v>
      </x:c>
      <x:c r="U2651" s="50" t="str">
        <x:v>日本マスタートラスト信託銀行株式会社(信託口)</x:v>
      </x:c>
      <x:c r="V2651" s="54" t="n">
        <x:v>0.1895</x:v>
      </x:c>
      <x:c r="W2651" s="50"/>
      <x:c r="X2651" s="50" t="b">
        <x:f>AND(COUNT(L2651:O2651)=4,L2651&gt;='設定'!$B$6,M2651&gt;='設定'!$B$6,N2651&gt;='設定'!$B$6,O2651&gt;='設定'!$B$6)</x:f>
        <x:v>0</x:v>
      </x:c>
      <x:c r="Y2651" s="50" t="b">
        <x:f>AND(COUNT(G2651:K2651)=5,P2651&gt;='設定'!$B$7)</x:f>
        <x:v>0</x:v>
      </x:c>
      <x:c r="Z2651" s="50" t="b">
        <x:f>AND(ISNUMBER(R2651),R2651&gt;='設定'!$B$8)</x:f>
        <x:v>0</x:v>
      </x:c>
      <x:c r="AA2651" s="50" t="b">
        <x:f>AND(ISNUMBER(S2651),S2651&gt;=DATE(YEAR('設定'!$B$10)-'設定'!$B$9,MONTH('設定'!$B$10),DAY('設定'!$B$10)))</x:f>
        <x:v>0</x:v>
      </x:c>
      <x:c r="AB2651" s="55" t="b">
        <x:v>0</x:v>
      </x:c>
      <x:c r="AC2651" s="55" t="b">
        <x:v>0</x:v>
      </x:c>
      <x:c r="AD2651" s="50" t="n">
        <x:f>IF(X2651,1,0)+IF(Z2651,1,0)+IF(AA2651,1,0)+IF(AB2651,1,0)</x:f>
        <x:v>0</x:v>
      </x:c>
      <x:c r="AE2651" s="50" t="n">
        <x:f>IF(Y2651,1,0)+IF(Z2651,1,0)+IF(AA2651,1,0)+IF(AB2651,1,0)</x:f>
        <x:v>0</x:v>
      </x:c>
      <x:c r="AF2651" s="50" t="n">
        <x:f>IF(Y2651,1,0)+IF(Z2651,1,0)+IF(AA2651,1,0)+IF(AC2651,1,0)</x:f>
        <x:v>0</x:v>
      </x:c>
      <x:c r="AG2651" s="53" t="n">
        <x:v>44348</x:v>
      </x:c>
      <x:c r="AH2651" s="50" t="str">
        <x:v>S100W3GQ</x:v>
      </x:c>
      <x:c r="AI2651" s="50" t="str">
        <x:v>RevenuesUSGAAPSummaryOfBusinessResults</x:v>
      </x:c>
      <x:c r="AJ2651" s="50" t="str">
        <x:v>OperatingIncome</x:v>
      </x:c>
      <x:c r="AK2651" s="53" t="n">
        <x:v>45747</x:v>
      </x:c>
      <x:c r="AL2651" s="50" t="str">
        <x:v>365/365/365/366/365</x:v>
      </x:c>
      <x:c r="AM2651" s="51" t="n">
        <x:v>1139480444</x:v>
      </x:c>
      <x:c r="AN2651" s="51" t="n">
        <x:v>6205</x:v>
      </x:c>
      <x:c r="AO2651" s="51" t="n">
        <x:f>IFERROR(AM2651*AN2651,"")</x:f>
        <x:v>7070476155020</x:v>
      </x:c>
      <x:c r="AP2651" s="56" t="n">
        <x:f>IFERROR(AO2651/(K2651*1000000),"")</x:f>
        <x:v>2.459449181364683</x:v>
      </x:c>
      <x:c r="AQ2651" s="57" t="n">
        <x:v>20729618900</x:v>
      </x:c>
      <x:c r="AR2651" s="52" t="n">
        <x:v>0.2872256885409925</x:v>
      </x:c>
      <x:c r="AS2651" s="52" t="n">
        <x:v>-0.2841059361701343</x:v>
      </x:c>
      <x:c r="AT2651" s="55" t="b">
        <x:v>1</x:v>
      </x:c>
      <x:c r="AU2651" s="50"/>
      <x:c r="AV2651" s="58" t="n">
        <x:v>0.015593766698536</x:v>
      </x:c>
      <x:c r="AW2651" s="50" t="n">
        <x:v>1750</x:v>
      </x:c>
      <x:c r="AX2651" s="50" t="str">
        <x:v>Core Moat</x:v>
      </x:c>
      <x:c r="AY2651" s="50" t="str">
        <x:v>目立つ機械的警告なし（定性確認は別途必要）</x:v>
      </x:c>
      <x:c r="AZ2651" s="59" t="str">
        <x:v>2025-06-24 10:10</x:v>
      </x:c>
      <x:c r="BA2651" s="53" t="n">
        <x:v>25659</x:v>
      </x:c>
      <x:c r="BB2651" s="50"/>
      <x:c r="BC2651" s="50"/>
      <x:c r="BD2651" s="50" t="str">
        <x:v>TOPIX Large70</x:v>
      </x:c>
    </x:row>
    <x:row r="2652">
      <x:c r="A2652" s="50" t="n">
        <x:v>2651</x:v>
      </x:c>
      <x:c r="B2652" s="50" t="str">
        <x:v>5332</x:v>
      </x:c>
      <x:c r="C2652" s="50" t="str">
        <x:v>5332.T</x:v>
      </x:c>
      <x:c r="D2652" s="50" t="str">
        <x:v>TOTO LTD.</x:v>
      </x:c>
      <x:c r="E2652" s="50" t="str">
        <x:v>Prime Market (Domestic)</x:v>
      </x:c>
      <x:c r="F2652" s="50" t="str">
        <x:v>Glass and Ceramics Products</x:v>
      </x:c>
      <x:c r="G2652" s="51" t="n">
        <x:v>577840</x:v>
      </x:c>
      <x:c r="H2652" s="51" t="n">
        <x:v>645273</x:v>
      </x:c>
      <x:c r="I2652" s="51" t="n">
        <x:v>701187</x:v>
      </x:c>
      <x:c r="J2652" s="51" t="n">
        <x:v>702284</x:v>
      </x:c>
      <x:c r="K2652" s="51" t="n">
        <x:v>724454</x:v>
      </x:c>
      <x:c r="L2652" s="52" t="n">
        <x:f>IFERROR(H2652/G2652-1,"")</x:f>
        <x:v>0.11669839401910553</x:v>
      </x:c>
      <x:c r="M2652" s="52" t="n">
        <x:f>IFERROR(I2652/H2652-1,"")</x:f>
        <x:v>0.08665169625879288</x:v>
      </x:c>
      <x:c r="N2652" s="52" t="n">
        <x:f>IFERROR(J2652/I2652-1,"")</x:f>
        <x:v>0.001564489929219981</x:v>
      </x:c>
      <x:c r="O2652" s="52" t="n">
        <x:f>IFERROR(K2652/J2652-1,"")</x:f>
        <x:v>0.03156842530941906</x:v>
      </x:c>
      <x:c r="P2652" s="52" t="n">
        <x:f>IFERROR((K2652/G2652)^(1/4)-1,"")</x:f>
        <x:v>0.058158690791378476</x:v>
      </x:c>
      <x:c r="Q2652" s="51" t="n">
        <x:v>48479</x:v>
      </x:c>
      <x:c r="R2652" s="52" t="n">
        <x:f>IFERROR(Q2652/K2652,"")</x:f>
        <x:v>0.06691798237017119</x:v>
      </x:c>
      <x:c r="S2652" s="53" t="n">
        <x:v>18019</x:v>
      </x:c>
      <x:c r="T2652" s="50" t="str">
        <x:v>EDINET_company_history</x:v>
      </x:c>
      <x:c r="U2652" s="50" t="str">
        <x:v>日本マスタートラスト信託銀行株式会社（信託口）</x:v>
      </x:c>
      <x:c r="V2652" s="54" t="n">
        <x:v>0.1855</x:v>
      </x:c>
      <x:c r="W2652" s="50" t="str">
        <x:v>清田 徳明 / 田村 信也</x:v>
      </x:c>
      <x:c r="X2652" s="50" t="b">
        <x:f>AND(COUNT(L2652:O2652)=4,L2652&gt;='設定'!$B$6,M2652&gt;='設定'!$B$6,N2652&gt;='設定'!$B$6,O2652&gt;='設定'!$B$6)</x:f>
        <x:v>0</x:v>
      </x:c>
      <x:c r="Y2652" s="50" t="b">
        <x:f>AND(COUNT(G2652:K2652)=5,P2652&gt;='設定'!$B$7)</x:f>
        <x:v>0</x:v>
      </x:c>
      <x:c r="Z2652" s="50" t="b">
        <x:f>AND(ISNUMBER(R2652),R2652&gt;='設定'!$B$8)</x:f>
        <x:v>0</x:v>
      </x:c>
      <x:c r="AA2652" s="50" t="b">
        <x:f>AND(ISNUMBER(S2652),S2652&gt;=DATE(YEAR('設定'!$B$10)-'設定'!$B$9,MONTH('設定'!$B$10),DAY('設定'!$B$10)))</x:f>
        <x:v>0</x:v>
      </x:c>
      <x:c r="AB2652" s="55" t="b">
        <x:v>0</x:v>
      </x:c>
      <x:c r="AC2652" s="55" t="b">
        <x:v>0</x:v>
      </x:c>
      <x:c r="AD2652" s="50" t="n">
        <x:f>IF(X2652,1,0)+IF(Z2652,1,0)+IF(AA2652,1,0)+IF(AB2652,1,0)</x:f>
        <x:v>0</x:v>
      </x:c>
      <x:c r="AE2652" s="50" t="n">
        <x:f>IF(Y2652,1,0)+IF(Z2652,1,0)+IF(AA2652,1,0)+IF(AB2652,1,0)</x:f>
        <x:v>0</x:v>
      </x:c>
      <x:c r="AF2652" s="50" t="n">
        <x:f>IF(Y2652,1,0)+IF(Z2652,1,0)+IF(AA2652,1,0)+IF(AC2652,1,0)</x:f>
        <x:v>0</x:v>
      </x:c>
      <x:c r="AG2652" s="53" t="n">
        <x:v>44348</x:v>
      </x:c>
      <x:c r="AH2652" s="50" t="str">
        <x:v>S100W0X9</x:v>
      </x:c>
      <x:c r="AI2652" s="50" t="str">
        <x:v>NetSalesSummaryOfBusinessResults</x:v>
      </x:c>
      <x:c r="AJ2652" s="50" t="str">
        <x:v>OperatingIncome</x:v>
      </x:c>
      <x:c r="AK2652" s="53" t="n">
        <x:v>45747</x:v>
      </x:c>
      <x:c r="AL2652" s="50" t="str">
        <x:v>365/365/365/366/365</x:v>
      </x:c>
      <x:c r="AM2652" s="51" t="n">
        <x:v>169664597</x:v>
      </x:c>
      <x:c r="AN2652" s="51" t="n">
        <x:v>7577</x:v>
      </x:c>
      <x:c r="AO2652" s="51" t="n">
        <x:f>IFERROR(AM2652*AN2652,"")</x:f>
        <x:v>1285548651469</x:v>
      </x:c>
      <x:c r="AP2652" s="56" t="n">
        <x:f>IFERROR(AO2652/(K2652*1000000),"")</x:f>
        <x:v>1.7745069410466365</x:v>
      </x:c>
      <x:c r="AQ2652" s="57" t="n">
        <x:v>8295119741.666667</x:v>
      </x:c>
      <x:c r="AR2652" s="52" t="n">
        <x:v>0.325087070694482</x:v>
      </x:c>
      <x:c r="AS2652" s="52" t="n">
        <x:v>-0.4536944051151986</x:v>
      </x:c>
      <x:c r="AT2652" s="55" t="b">
        <x:v>1</x:v>
      </x:c>
      <x:c r="AU2652" s="50"/>
      <x:c r="AV2652" s="58" t="n">
        <x:v>-0.225251483223585</x:v>
      </x:c>
      <x:c r="AW2652" s="50" t="n">
        <x:v>3120</x:v>
      </x:c>
      <x:c r="AX2652" s="50" t="str">
        <x:v>Core Moat</x:v>
      </x:c>
      <x:c r="AY2652" s="50" t="str">
        <x:v>目立つ機械的警告なし（定性確認は別途必要）</x:v>
      </x:c>
      <x:c r="AZ2652" s="59" t="str">
        <x:v>2025-06-20 15:30</x:v>
      </x:c>
      <x:c r="BA2652" s="53" t="n">
        <x:v>18019</x:v>
      </x:c>
      <x:c r="BB2652" s="50"/>
      <x:c r="BC2652" s="50"/>
      <x:c r="BD2652" s="50" t="str">
        <x:v>TOPIX Mid400</x:v>
      </x:c>
    </x:row>
    <x:row r="2653">
      <x:c r="A2653" s="50" t="n">
        <x:v>2652</x:v>
      </x:c>
      <x:c r="B2653" s="50" t="str">
        <x:v>8079</x:v>
      </x:c>
      <x:c r="C2653" s="50" t="str">
        <x:v>8079.T</x:v>
      </x:c>
      <x:c r="D2653" s="50" t="str">
        <x:v>SHOEI FOODS CORPORATION</x:v>
      </x:c>
      <x:c r="E2653" s="50" t="str">
        <x:v>Prime Market (Domestic)</x:v>
      </x:c>
      <x:c r="F2653" s="50" t="str">
        <x:v>Wholesale Trade</x:v>
      </x:c>
      <x:c r="G2653" s="51" t="n">
        <x:v>99631.156</x:v>
      </x:c>
      <x:c r="H2653" s="51" t="n">
        <x:v>103188.411</x:v>
      </x:c>
      <x:c r="I2653" s="51" t="n">
        <x:v>109594.493</x:v>
      </x:c>
      <x:c r="J2653" s="51" t="n">
        <x:v>115208.856</x:v>
      </x:c>
      <x:c r="K2653" s="51" t="n">
        <x:v>124897.835</x:v>
      </x:c>
      <x:c r="L2653" s="52" t="n">
        <x:f>IFERROR(H2653/G2653-1,"")</x:f>
        <x:v>0.03570424295789554</x:v>
      </x:c>
      <x:c r="M2653" s="52" t="n">
        <x:f>IFERROR(I2653/H2653-1,"")</x:f>
        <x:v>0.06208140951022112</x:v>
      </x:c>
      <x:c r="N2653" s="52" t="n">
        <x:f>IFERROR(J2653/I2653-1,"")</x:f>
        <x:v>0.05122851382687621</x:v>
      </x:c>
      <x:c r="O2653" s="52" t="n">
        <x:f>IFERROR(K2653/J2653-1,"")</x:f>
        <x:v>0.08409925535585572</x:v>
      </x:c>
      <x:c r="P2653" s="52" t="n">
        <x:f>IFERROR((K2653/G2653)^(1/4)-1,"")</x:f>
        <x:v>0.05813221129798696</x:v>
      </x:c>
      <x:c r="Q2653" s="51" t="n">
        <x:v>4942.908</x:v>
      </x:c>
      <x:c r="R2653" s="52" t="n">
        <x:f>IFERROR(Q2653/K2653,"")</x:f>
        <x:v>0.03957560993751413</x:v>
      </x:c>
      <x:c r="S2653" s="53" t="n">
        <x:v>31625</x:v>
      </x:c>
      <x:c r="T2653" s="50" t="str">
        <x:v>EDINET_company_history</x:v>
      </x:c>
      <x:c r="U2653" s="50" t="str">
        <x:v>正栄プラザ株式会社</x:v>
      </x:c>
      <x:c r="V2653" s="54" t="n">
        <x:v>0.097</x:v>
      </x:c>
      <x:c r="W2653" s="50" t="str">
        <x:v>本 多 市 郎 / 本 多 秀 光</x:v>
      </x:c>
      <x:c r="X2653" s="50" t="b">
        <x:f>AND(COUNT(L2653:O2653)=4,L2653&gt;='設定'!$B$6,M2653&gt;='設定'!$B$6,N2653&gt;='設定'!$B$6,O2653&gt;='設定'!$B$6)</x:f>
        <x:v>0</x:v>
      </x:c>
      <x:c r="Y2653" s="50" t="b">
        <x:f>AND(COUNT(G2653:K2653)=5,P2653&gt;='設定'!$B$7)</x:f>
        <x:v>0</x:v>
      </x:c>
      <x:c r="Z2653" s="50" t="b">
        <x:f>AND(ISNUMBER(R2653),R2653&gt;='設定'!$B$8)</x:f>
        <x:v>0</x:v>
      </x:c>
      <x:c r="AA2653" s="50" t="b">
        <x:f>AND(ISNUMBER(S2653),S2653&gt;=DATE(YEAR('設定'!$B$10)-'設定'!$B$9,MONTH('設定'!$B$10),DAY('設定'!$B$10)))</x:f>
        <x:v>0</x:v>
      </x:c>
      <x:c r="AB2653" s="55" t="b">
        <x:v>0</x:v>
      </x:c>
      <x:c r="AC2653" s="55" t="b">
        <x:v>0</x:v>
      </x:c>
      <x:c r="AD2653" s="50" t="n">
        <x:f>IF(X2653,1,0)+IF(Z2653,1,0)+IF(AA2653,1,0)+IF(AB2653,1,0)</x:f>
        <x:v>0</x:v>
      </x:c>
      <x:c r="AE2653" s="50" t="n">
        <x:f>IF(Y2653,1,0)+IF(Z2653,1,0)+IF(AA2653,1,0)+IF(AB2653,1,0)</x:f>
        <x:v>0</x:v>
      </x:c>
      <x:c r="AF2653" s="50" t="n">
        <x:f>IF(Y2653,1,0)+IF(Z2653,1,0)+IF(AA2653,1,0)+IF(AC2653,1,0)</x:f>
        <x:v>0</x:v>
      </x:c>
      <x:c r="AG2653" s="53" t="n">
        <x:v>44348</x:v>
      </x:c>
      <x:c r="AH2653" s="50" t="str">
        <x:v>S100XHU7</x:v>
      </x:c>
      <x:c r="AI2653" s="50" t="str">
        <x:v>NetSalesSummaryOfBusinessResults</x:v>
      </x:c>
      <x:c r="AJ2653" s="50" t="str">
        <x:v>OperatingIncome</x:v>
      </x:c>
      <x:c r="AK2653" s="53" t="n">
        <x:v>45961</x:v>
      </x:c>
      <x:c r="AL2653" s="50" t="str">
        <x:v>365/365/365/366/365</x:v>
      </x:c>
      <x:c r="AM2653" s="51" t="n">
        <x:v>16573400</x:v>
      </x:c>
      <x:c r="AN2653" s="51" t="n">
        <x:v>3955</x:v>
      </x:c>
      <x:c r="AO2653" s="51" t="n">
        <x:f>IFERROR(AM2653*AN2653,"")</x:f>
        <x:v>65547797000</x:v>
      </x:c>
      <x:c r="AP2653" s="56" t="n">
        <x:f>IFERROR(AO2653/(K2653*1000000),"")</x:f>
        <x:v>0.524811314783799</x:v>
      </x:c>
      <x:c r="AQ2653" s="57" t="n">
        <x:v>306767725</x:v>
      </x:c>
      <x:c r="AR2653" s="52" t="n">
        <x:v>0.2058102203651348</x:v>
      </x:c>
      <x:c r="AS2653" s="52" t="n">
        <x:v>-0.2742383782733281</x:v>
      </x:c>
      <x:c r="AT2653" s="55" t="b">
        <x:v>1</x:v>
      </x:c>
      <x:c r="AU2653" s="50"/>
      <x:c r="AV2653" s="58" t="n">
        <x:v>-0.0559266125989344</x:v>
      </x:c>
      <x:c r="AW2653" s="50" t="n">
        <x:v>2307</x:v>
      </x:c>
      <x:c r="AX2653" s="50" t="str">
        <x:v>Core Moat</x:v>
      </x:c>
      <x:c r="AY2653" s="50" t="str">
        <x:v>目立つ機械的警告なし（定性確認は別途必要）</x:v>
      </x:c>
      <x:c r="AZ2653" s="59" t="str">
        <x:v>2026-01-28 13:04</x:v>
      </x:c>
      <x:c r="BA2653" s="53" t="n">
        <x:v>31625</x:v>
      </x:c>
      <x:c r="BB2653" s="50"/>
      <x:c r="BC2653" s="50"/>
      <x:c r="BD2653" s="50" t="str">
        <x:v>TOPIX Small 1</x:v>
      </x:c>
    </x:row>
    <x:row r="2654">
      <x:c r="A2654" s="50" t="n">
        <x:v>2653</x:v>
      </x:c>
      <x:c r="B2654" s="50" t="str">
        <x:v>2002</x:v>
      </x:c>
      <x:c r="C2654" s="50" t="str">
        <x:v>2002.T</x:v>
      </x:c>
      <x:c r="D2654" s="50" t="str">
        <x:v>NISSHIN SEIFUN GROUP INC.</x:v>
      </x:c>
      <x:c r="E2654" s="50" t="str">
        <x:v>Prime Market (Domestic)</x:v>
      </x:c>
      <x:c r="F2654" s="50" t="str">
        <x:v>Foods</x:v>
      </x:c>
      <x:c r="G2654" s="51" t="n">
        <x:v>679495</x:v>
      </x:c>
      <x:c r="H2654" s="51" t="n">
        <x:v>679736</x:v>
      </x:c>
      <x:c r="I2654" s="51" t="n">
        <x:v>798681</x:v>
      </x:c>
      <x:c r="J2654" s="51" t="n">
        <x:v>858248</x:v>
      </x:c>
      <x:c r="K2654" s="51" t="n">
        <x:v>851486</x:v>
      </x:c>
      <x:c r="L2654" s="52" t="n">
        <x:f>IFERROR(H2654/G2654-1,"")</x:f>
        <x:v>0.00035467516317266856</x:v>
      </x:c>
      <x:c r="M2654" s="52" t="n">
        <x:f>IFERROR(I2654/H2654-1,"")</x:f>
        <x:v>0.17498705379735657</x:v>
      </x:c>
      <x:c r="N2654" s="52" t="n">
        <x:f>IFERROR(J2654/I2654-1,"")</x:f>
        <x:v>0.07458171660525292</x:v>
      </x:c>
      <x:c r="O2654" s="52" t="n">
        <x:f>IFERROR(K2654/J2654-1,"")</x:f>
        <x:v>-0.007878841546965498</x:v>
      </x:c>
      <x:c r="P2654" s="52" t="n">
        <x:f>IFERROR((K2654/G2654)^(1/4)-1,"")</x:f>
        <x:v>0.0580295845897274</x:v>
      </x:c>
      <x:c r="Q2654" s="51" t="n">
        <x:v>46380</x:v>
      </x:c>
      <x:c r="R2654" s="52" t="n">
        <x:f>IFERROR(Q2654/K2654,"")</x:f>
        <x:v>0.05446948041424052</x:v>
      </x:c>
      <x:c r="S2654" s="53" t="n">
        <x:v>18019</x:v>
      </x:c>
      <x:c r="T2654" s="50" t="str">
        <x:v>EDINET_company_history</x:v>
      </x:c>
      <x:c r="U2654" s="50" t="str">
        <x:v>日本マスタートラスト信託銀行株式会社（信託口）</x:v>
      </x:c>
      <x:c r="V2654" s="54" t="n">
        <x:v>0.1554</x:v>
      </x:c>
      <x:c r="W2654" s="50" t="str">
        <x:v>瀧 原 賢 二 / 増 島 直 人</x:v>
      </x:c>
      <x:c r="X2654" s="50" t="b">
        <x:f>AND(COUNT(L2654:O2654)=4,L2654&gt;='設定'!$B$6,M2654&gt;='設定'!$B$6,N2654&gt;='設定'!$B$6,O2654&gt;='設定'!$B$6)</x:f>
        <x:v>0</x:v>
      </x:c>
      <x:c r="Y2654" s="50" t="b">
        <x:f>AND(COUNT(G2654:K2654)=5,P2654&gt;='設定'!$B$7)</x:f>
        <x:v>0</x:v>
      </x:c>
      <x:c r="Z2654" s="50" t="b">
        <x:f>AND(ISNUMBER(R2654),R2654&gt;='設定'!$B$8)</x:f>
        <x:v>0</x:v>
      </x:c>
      <x:c r="AA2654" s="50" t="b">
        <x:f>AND(ISNUMBER(S2654),S2654&gt;=DATE(YEAR('設定'!$B$10)-'設定'!$B$9,MONTH('設定'!$B$10),DAY('設定'!$B$10)))</x:f>
        <x:v>0</x:v>
      </x:c>
      <x:c r="AB2654" s="55" t="b">
        <x:v>0</x:v>
      </x:c>
      <x:c r="AC2654" s="55" t="b">
        <x:v>0</x:v>
      </x:c>
      <x:c r="AD2654" s="50" t="n">
        <x:f>IF(X2654,1,0)+IF(Z2654,1,0)+IF(AA2654,1,0)+IF(AB2654,1,0)</x:f>
        <x:v>0</x:v>
      </x:c>
      <x:c r="AE2654" s="50" t="n">
        <x:f>IF(Y2654,1,0)+IF(Z2654,1,0)+IF(AA2654,1,0)+IF(AB2654,1,0)</x:f>
        <x:v>0</x:v>
      </x:c>
      <x:c r="AF2654" s="50" t="n">
        <x:f>IF(Y2654,1,0)+IF(Z2654,1,0)+IF(AA2654,1,0)+IF(AC2654,1,0)</x:f>
        <x:v>0</x:v>
      </x:c>
      <x:c r="AG2654" s="53" t="n">
        <x:v>44348</x:v>
      </x:c>
      <x:c r="AH2654" s="50" t="str">
        <x:v>S100W0C2</x:v>
      </x:c>
      <x:c r="AI2654" s="50" t="str">
        <x:v>NetSalesSummaryOfBusinessResults</x:v>
      </x:c>
      <x:c r="AJ2654" s="50" t="str">
        <x:v>OperatingIncome</x:v>
      </x:c>
      <x:c r="AK2654" s="53" t="n">
        <x:v>45747</x:v>
      </x:c>
      <x:c r="AL2654" s="50" t="str">
        <x:v>365/365/365/366/365</x:v>
      </x:c>
      <x:c r="AM2654" s="51" t="n">
        <x:v>289568191</x:v>
      </x:c>
      <x:c r="AN2654" s="51" t="n">
        <x:v>1917</x:v>
      </x:c>
      <x:c r="AO2654" s="51" t="n">
        <x:f>IFERROR(AM2654*AN2654,"")</x:f>
        <x:v>555102222147</x:v>
      </x:c>
      <x:c r="AP2654" s="56" t="n">
        <x:f>IFERROR(AO2654/(K2654*1000000),"")</x:f>
        <x:v>0.6519217252509143</x:v>
      </x:c>
      <x:c r="AQ2654" s="57" t="n">
        <x:v>1916750076.6666667</x:v>
      </x:c>
      <x:c r="AR2654" s="52" t="n">
        <x:v>0.2072329549727658</x:v>
      </x:c>
      <x:c r="AS2654" s="52" t="n">
        <x:v>-0.2530462957569489</x:v>
      </x:c>
      <x:c r="AT2654" s="55" t="b">
        <x:v>1</x:v>
      </x:c>
      <x:c r="AU2654" s="50"/>
      <x:c r="AV2654" s="58" t="n">
        <x:v>0.0046830122330216</x:v>
      </x:c>
      <x:c r="AW2654" s="50" t="n">
        <x:v>1828</x:v>
      </x:c>
      <x:c r="AX2654" s="50" t="str">
        <x:v>Core Moat</x:v>
      </x:c>
      <x:c r="AY2654" s="50" t="str">
        <x:v>目立つ機械的警告なし（定性確認は別途必要）</x:v>
      </x:c>
      <x:c r="AZ2654" s="59" t="str">
        <x:v>2025-06-23 15:00</x:v>
      </x:c>
      <x:c r="BA2654" s="53" t="n">
        <x:v>18019</x:v>
      </x:c>
      <x:c r="BB2654" s="50"/>
      <x:c r="BC2654" s="50"/>
      <x:c r="BD2654" s="50" t="str">
        <x:v>TOPIX Mid400</x:v>
      </x:c>
    </x:row>
    <x:row r="2655">
      <x:c r="A2655" s="50" t="n">
        <x:v>2654</x:v>
      </x:c>
      <x:c r="B2655" s="50" t="str">
        <x:v>6994</x:v>
      </x:c>
      <x:c r="C2655" s="50" t="str">
        <x:v>6994.T</x:v>
      </x:c>
      <x:c r="D2655" s="50" t="str">
        <x:v>SHIZUKI ELECTRIC COMPANY INC.</x:v>
      </x:c>
      <x:c r="E2655" s="50" t="str">
        <x:v>Standard Market(Domestic)</x:v>
      </x:c>
      <x:c r="F2655" s="50" t="str">
        <x:v>Electric Appliances</x:v>
      </x:c>
      <x:c r="G2655" s="51" t="n">
        <x:v>21827</x:v>
      </x:c>
      <x:c r="H2655" s="51" t="n">
        <x:v>23874</x:v>
      </x:c>
      <x:c r="I2655" s="51" t="n">
        <x:v>26127</x:v>
      </x:c>
      <x:c r="J2655" s="51" t="n">
        <x:v>26305</x:v>
      </x:c>
      <x:c r="K2655" s="51" t="n">
        <x:v>27346</x:v>
      </x:c>
      <x:c r="L2655" s="52" t="n">
        <x:f>IFERROR(H2655/G2655-1,"")</x:f>
        <x:v>0.09378292939936772</x:v>
      </x:c>
      <x:c r="M2655" s="52" t="n">
        <x:f>IFERROR(I2655/H2655-1,"")</x:f>
        <x:v>0.0943704448353857</x:v>
      </x:c>
      <x:c r="N2655" s="52" t="n">
        <x:f>IFERROR(J2655/I2655-1,"")</x:f>
        <x:v>0.006812875569334409</x:v>
      </x:c>
      <x:c r="O2655" s="52" t="n">
        <x:f>IFERROR(K2655/J2655-1,"")</x:f>
        <x:v>0.03957422543242739</x:v>
      </x:c>
      <x:c r="P2655" s="52" t="n">
        <x:f>IFERROR((K2655/G2655)^(1/4)-1,"")</x:f>
        <x:v>0.05797386681962702</x:v>
      </x:c>
      <x:c r="Q2655" s="51" t="n">
        <x:v>1990.786</x:v>
      </x:c>
      <x:c r="R2655" s="52" t="n">
        <x:f>IFERROR(Q2655/K2655,"")</x:f>
        <x:v>0.07279989760842537</x:v>
      </x:c>
      <x:c r="S2655" s="53" t="n">
        <x:v>22555</x:v>
      </x:c>
      <x:c r="T2655" s="50" t="str">
        <x:v>EDINET_company_history</x:v>
      </x:c>
      <x:c r="U2655" s="50" t="str">
        <x:v>三菱電機株式会社</x:v>
      </x:c>
      <x:c r="V2655" s="54" t="n">
        <x:v>0.2764</x:v>
      </x:c>
      <x:c r="W2655" s="50"/>
      <x:c r="X2655" s="50" t="b">
        <x:f>AND(COUNT(L2655:O2655)=4,L2655&gt;='設定'!$B$6,M2655&gt;='設定'!$B$6,N2655&gt;='設定'!$B$6,O2655&gt;='設定'!$B$6)</x:f>
        <x:v>0</x:v>
      </x:c>
      <x:c r="Y2655" s="50" t="b">
        <x:f>AND(COUNT(G2655:K2655)=5,P2655&gt;='設定'!$B$7)</x:f>
        <x:v>0</x:v>
      </x:c>
      <x:c r="Z2655" s="50" t="b">
        <x:f>AND(ISNUMBER(R2655),R2655&gt;='設定'!$B$8)</x:f>
        <x:v>0</x:v>
      </x:c>
      <x:c r="AA2655" s="50" t="b">
        <x:f>AND(ISNUMBER(S2655),S2655&gt;=DATE(YEAR('設定'!$B$10)-'設定'!$B$9,MONTH('設定'!$B$10),DAY('設定'!$B$10)))</x:f>
        <x:v>0</x:v>
      </x:c>
      <x:c r="AB2655" s="55" t="b">
        <x:v>0</x:v>
      </x:c>
      <x:c r="AC2655" s="55" t="b">
        <x:v>0</x:v>
      </x:c>
      <x:c r="AD2655" s="50" t="n">
        <x:f>IF(X2655,1,0)+IF(Z2655,1,0)+IF(AA2655,1,0)+IF(AB2655,1,0)</x:f>
        <x:v>0</x:v>
      </x:c>
      <x:c r="AE2655" s="50" t="n">
        <x:f>IF(Y2655,1,0)+IF(Z2655,1,0)+IF(AA2655,1,0)+IF(AB2655,1,0)</x:f>
        <x:v>0</x:v>
      </x:c>
      <x:c r="AF2655" s="50" t="n">
        <x:f>IF(Y2655,1,0)+IF(Z2655,1,0)+IF(AA2655,1,0)+IF(AC2655,1,0)</x:f>
        <x:v>0</x:v>
      </x:c>
      <x:c r="AG2655" s="53" t="n">
        <x:v>44348</x:v>
      </x:c>
      <x:c r="AH2655" s="50" t="str">
        <x:v>S100W2F2</x:v>
      </x:c>
      <x:c r="AI2655" s="50" t="str">
        <x:v>NetSalesSummaryOfBusinessResults</x:v>
      </x:c>
      <x:c r="AJ2655" s="50" t="str">
        <x:v>OperatingIncome</x:v>
      </x:c>
      <x:c r="AK2655" s="53" t="n">
        <x:v>45747</x:v>
      </x:c>
      <x:c r="AL2655" s="50" t="str">
        <x:v>365/365/365/366/365</x:v>
      </x:c>
      <x:c r="AM2655" s="51" t="n">
        <x:v>25255503</x:v>
      </x:c>
      <x:c r="AN2655" s="51" t="n">
        <x:v>1296</x:v>
      </x:c>
      <x:c r="AO2655" s="51" t="n">
        <x:f>IFERROR(AM2655*AN2655,"")</x:f>
        <x:v>32731131888</x:v>
      </x:c>
      <x:c r="AP2655" s="56" t="n">
        <x:f>IFERROR(AO2655/(K2655*1000000),"")</x:f>
        <x:v>1.1969257620127258</x:v>
      </x:c>
      <x:c r="AQ2655" s="57" t="n">
        <x:v>528394041.6666667</x:v>
      </x:c>
      <x:c r="AR2655" s="52" t="n">
        <x:v>0.4056749295158555</x:v>
      </x:c>
      <x:c r="AS2655" s="52" t="n">
        <x:v>-0.5367961662431071</x:v>
      </x:c>
      <x:c r="AT2655" s="55" t="b">
        <x:v>1</x:v>
      </x:c>
      <x:c r="AU2655" s="50"/>
      <x:c r="AV2655" s="58" t="n">
        <x:v>0.5907270373038103</x:v>
      </x:c>
      <x:c r="AW2655" s="50" t="n">
        <x:v>41</x:v>
      </x:c>
      <x:c r="AX2655" s="50" t="str">
        <x:v>Future Moat</x:v>
      </x:c>
      <x:c r="AY2655" s="50" t="str">
        <x:v>目立つ機械的警告なし（定性確認は別途必要）</x:v>
      </x:c>
      <x:c r="AZ2655" s="59" t="str">
        <x:v>2025-06-25 14:02</x:v>
      </x:c>
      <x:c r="BA2655" s="53" t="n">
        <x:v>22555</x:v>
      </x:c>
      <x:c r="BB2655" s="50"/>
      <x:c r="BC2655" s="50"/>
      <x:c r="BD2655" s="50"/>
    </x:row>
    <x:row r="2656">
      <x:c r="A2656" s="50" t="n">
        <x:v>2655</x:v>
      </x:c>
      <x:c r="B2656" s="50" t="str">
        <x:v>8708</x:v>
      </x:c>
      <x:c r="C2656" s="50" t="str">
        <x:v>8708.T</x:v>
      </x:c>
      <x:c r="D2656" s="50" t="str">
        <x:v>AIZAWA SECURITIES GROUP CO.,LTD.</x:v>
      </x:c>
      <x:c r="E2656" s="50" t="str">
        <x:v>Prime Market (Domestic)</x:v>
      </x:c>
      <x:c r="F2656" s="50" t="str">
        <x:v>Securities and Commodities Futures</x:v>
      </x:c>
      <x:c r="G2656" s="51" t="n">
        <x:v>16433</x:v>
      </x:c>
      <x:c r="H2656" s="51" t="n">
        <x:v>16050</x:v>
      </x:c>
      <x:c r="I2656" s="51" t="n">
        <x:v>12751</x:v>
      </x:c>
      <x:c r="J2656" s="51" t="n">
        <x:v>18980</x:v>
      </x:c>
      <x:c r="K2656" s="51" t="n">
        <x:v>20588</x:v>
      </x:c>
      <x:c r="L2656" s="52" t="n">
        <x:f>IFERROR(H2656/G2656-1,"")</x:f>
        <x:v>-0.023306760786222847</x:v>
      </x:c>
      <x:c r="M2656" s="52" t="n">
        <x:f>IFERROR(I2656/H2656-1,"")</x:f>
        <x:v>-0.20554517133956385</x:v>
      </x:c>
      <x:c r="N2656" s="52" t="n">
        <x:f>IFERROR(J2656/I2656-1,"")</x:f>
        <x:v>0.48851070504274174</x:v>
      </x:c>
      <x:c r="O2656" s="52" t="n">
        <x:f>IFERROR(K2656/J2656-1,"")</x:f>
        <x:v>0.08472075869336138</x:v>
      </x:c>
      <x:c r="P2656" s="52" t="n">
        <x:f>IFERROR((K2656/G2656)^(1/4)-1,"")</x:f>
        <x:v>0.05797237065028393</x:v>
      </x:c>
      <x:c r="Q2656" s="51" t="n">
        <x:v>1886</x:v>
      </x:c>
      <x:c r="R2656" s="52" t="n">
        <x:f>IFERROR(Q2656/K2656,"")</x:f>
        <x:v>0.09160676122012823</x:v>
      </x:c>
      <x:c r="S2656" s="53" t="n">
        <x:v>38749</x:v>
      </x:c>
      <x:c r="T2656" s="50" t="str">
        <x:v>EDINET_company_history</x:v>
      </x:c>
      <x:c r="U2656" s="50" t="str">
        <x:v>藍澤不動産株式会社</x:v>
      </x:c>
      <x:c r="V2656" s="54" t="n">
        <x:v>0.1581</x:v>
      </x:c>
      <x:c r="W2656" s="50" t="str">
        <x:v>藍澤 卓弥</x:v>
      </x:c>
      <x:c r="X2656" s="50" t="b">
        <x:f>AND(COUNT(L2656:O2656)=4,L2656&gt;='設定'!$B$6,M2656&gt;='設定'!$B$6,N2656&gt;='設定'!$B$6,O2656&gt;='設定'!$B$6)</x:f>
        <x:v>0</x:v>
      </x:c>
      <x:c r="Y2656" s="50" t="b">
        <x:f>AND(COUNT(G2656:K2656)=5,P2656&gt;='設定'!$B$7)</x:f>
        <x:v>0</x:v>
      </x:c>
      <x:c r="Z2656" s="50" t="b">
        <x:f>AND(ISNUMBER(R2656),R2656&gt;='設定'!$B$8)</x:f>
        <x:v>0</x:v>
      </x:c>
      <x:c r="AA2656" s="50" t="b">
        <x:f>AND(ISNUMBER(S2656),S2656&gt;=DATE(YEAR('設定'!$B$10)-'設定'!$B$9,MONTH('設定'!$B$10),DAY('設定'!$B$10)))</x:f>
        <x:v>0</x:v>
      </x:c>
      <x:c r="AB2656" s="55" t="b">
        <x:v>0</x:v>
      </x:c>
      <x:c r="AC2656" s="55" t="b">
        <x:v>0</x:v>
      </x:c>
      <x:c r="AD2656" s="50" t="n">
        <x:f>IF(X2656,1,0)+IF(Z2656,1,0)+IF(AA2656,1,0)+IF(AB2656,1,0)</x:f>
        <x:v>0</x:v>
      </x:c>
      <x:c r="AE2656" s="50" t="n">
        <x:f>IF(Y2656,1,0)+IF(Z2656,1,0)+IF(AA2656,1,0)+IF(AB2656,1,0)</x:f>
        <x:v>0</x:v>
      </x:c>
      <x:c r="AF2656" s="50" t="n">
        <x:f>IF(Y2656,1,0)+IF(Z2656,1,0)+IF(AA2656,1,0)+IF(AC2656,1,0)</x:f>
        <x:v>0</x:v>
      </x:c>
      <x:c r="AG2656" s="53" t="n">
        <x:v>44348</x:v>
      </x:c>
      <x:c r="AH2656" s="50" t="str">
        <x:v>S100W2LU</x:v>
      </x:c>
      <x:c r="AI2656" s="50" t="str">
        <x:v>OperatingRevenue1SummaryOfBusinessResults</x:v>
      </x:c>
      <x:c r="AJ2656" s="50" t="str">
        <x:v>OperatingIncome</x:v>
      </x:c>
      <x:c r="AK2656" s="53" t="n">
        <x:v>45747</x:v>
      </x:c>
      <x:c r="AL2656" s="50" t="str">
        <x:v>365/365/365/366/365</x:v>
      </x:c>
      <x:c r="AM2656" s="51" t="n">
        <x:v>31909649</x:v>
      </x:c>
      <x:c r="AN2656" s="51" t="n">
        <x:v>1418</x:v>
      </x:c>
      <x:c r="AO2656" s="51" t="n">
        <x:f>IFERROR(AM2656*AN2656,"")</x:f>
        <x:v>45247882282</x:v>
      </x:c>
      <x:c r="AP2656" s="56" t="n">
        <x:f>IFERROR(AO2656/(K2656*1000000),"")</x:f>
        <x:v>2.1977793997474255</x:v>
      </x:c>
      <x:c r="AQ2656" s="57" t="n">
        <x:v>311398483.3333333</x:v>
      </x:c>
      <x:c r="AR2656" s="52" t="n">
        <x:v>0.3622661273630748</x:v>
      </x:c>
      <x:c r="AS2656" s="52" t="n">
        <x:v>-0.5955533461416134</x:v>
      </x:c>
      <x:c r="AT2656" s="55" t="b">
        <x:v>1</x:v>
      </x:c>
      <x:c r="AU2656" s="50"/>
      <x:c r="AV2656" s="58" t="n">
        <x:v>-0.2243048456266677</x:v>
      </x:c>
      <x:c r="AW2656" s="50" t="n">
        <x:v>3114</x:v>
      </x:c>
      <x:c r="AX2656" s="50" t="str">
        <x:v>Transformation Moat</x:v>
      </x:c>
      <x:c r="AY2656" s="50" t="str">
        <x:v>目立つ機械的警告なし（定性確認は別途必要）</x:v>
      </x:c>
      <x:c r="AZ2656" s="59" t="str">
        <x:v>2025-06-24 10:20</x:v>
      </x:c>
      <x:c r="BA2656" s="53" t="n">
        <x:v>38749</x:v>
      </x:c>
      <x:c r="BB2656" s="50"/>
      <x:c r="BC2656" s="50"/>
      <x:c r="BD2656" s="50" t="str">
        <x:v>TOPIX Small 2</x:v>
      </x:c>
    </x:row>
    <x:row r="2657">
      <x:c r="A2657" s="50" t="n">
        <x:v>2656</x:v>
      </x:c>
      <x:c r="B2657" s="50" t="str">
        <x:v>4404</x:v>
      </x:c>
      <x:c r="C2657" s="50" t="str">
        <x:v>4404.T</x:v>
      </x:c>
      <x:c r="D2657" s="50" t="str">
        <x:v>Miyoshi Oil &amp; Fat Co.,Ltd.</x:v>
      </x:c>
      <x:c r="E2657" s="50" t="str">
        <x:v>Standard Market(Domestic)</x:v>
      </x:c>
      <x:c r="F2657" s="50" t="str">
        <x:v>Foods</x:v>
      </x:c>
      <x:c r="G2657" s="51" t="n">
        <x:v>47476</x:v>
      </x:c>
      <x:c r="H2657" s="51" t="n">
        <x:v>52743</x:v>
      </x:c>
      <x:c r="I2657" s="51" t="n">
        <x:v>56236</x:v>
      </x:c>
      <x:c r="J2657" s="51" t="n">
        <x:v>57033</x:v>
      </x:c>
      <x:c r="K2657" s="51" t="n">
        <x:v>59474</x:v>
      </x:c>
      <x:c r="L2657" s="52" t="n">
        <x:f>IFERROR(H2657/G2657-1,"")</x:f>
        <x:v>0.11094026455472239</x:v>
      </x:c>
      <x:c r="M2657" s="52" t="n">
        <x:f>IFERROR(I2657/H2657-1,"")</x:f>
        <x:v>0.0662267978689115</x:v>
      </x:c>
      <x:c r="N2657" s="52" t="n">
        <x:f>IFERROR(J2657/I2657-1,"")</x:f>
        <x:v>0.014172416245821218</x:v>
      </x:c>
      <x:c r="O2657" s="52" t="n">
        <x:f>IFERROR(K2657/J2657-1,"")</x:f>
        <x:v>0.04279978258201389</x:v>
      </x:c>
      <x:c r="P2657" s="52" t="n">
        <x:f>IFERROR((K2657/G2657)^(1/4)-1,"")</x:f>
        <x:v>0.057945405519711946</x:v>
      </x:c>
      <x:c r="Q2657" s="51" t="n">
        <x:v>1960</x:v>
      </x:c>
      <x:c r="R2657" s="52" t="n">
        <x:f>IFERROR(Q2657/K2657,"")</x:f>
        <x:v>0.03295557722702357</x:v>
      </x:c>
      <x:c r="S2657" s="53" t="n">
        <x:v>18019</x:v>
      </x:c>
      <x:c r="T2657" s="50" t="str">
        <x:v>EDINET_company_history</x:v>
      </x:c>
      <x:c r="U2657" s="50" t="str">
        <x:v>山崎製パン株式会社</x:v>
      </x:c>
      <x:c r="V2657" s="54" t="n">
        <x:v>0.1001</x:v>
      </x:c>
      <x:c r="W2657" s="50" t="str">
        <x:v>三 木 逸 郎 / 竹 下 昇 一</x:v>
      </x:c>
      <x:c r="X2657" s="50" t="b">
        <x:f>AND(COUNT(L2657:O2657)=4,L2657&gt;='設定'!$B$6,M2657&gt;='設定'!$B$6,N2657&gt;='設定'!$B$6,O2657&gt;='設定'!$B$6)</x:f>
        <x:v>0</x:v>
      </x:c>
      <x:c r="Y2657" s="50" t="b">
        <x:f>AND(COUNT(G2657:K2657)=5,P2657&gt;='設定'!$B$7)</x:f>
        <x:v>0</x:v>
      </x:c>
      <x:c r="Z2657" s="50" t="b">
        <x:f>AND(ISNUMBER(R2657),R2657&gt;='設定'!$B$8)</x:f>
        <x:v>0</x:v>
      </x:c>
      <x:c r="AA2657" s="50" t="b">
        <x:f>AND(ISNUMBER(S2657),S2657&gt;=DATE(YEAR('設定'!$B$10)-'設定'!$B$9,MONTH('設定'!$B$10),DAY('設定'!$B$10)))</x:f>
        <x:v>0</x:v>
      </x:c>
      <x:c r="AB2657" s="55" t="b">
        <x:v>0</x:v>
      </x:c>
      <x:c r="AC2657" s="55" t="b">
        <x:v>0</x:v>
      </x:c>
      <x:c r="AD2657" s="50" t="n">
        <x:f>IF(X2657,1,0)+IF(Z2657,1,0)+IF(AA2657,1,0)+IF(AB2657,1,0)</x:f>
        <x:v>0</x:v>
      </x:c>
      <x:c r="AE2657" s="50" t="n">
        <x:f>IF(Y2657,1,0)+IF(Z2657,1,0)+IF(AA2657,1,0)+IF(AB2657,1,0)</x:f>
        <x:v>0</x:v>
      </x:c>
      <x:c r="AF2657" s="50" t="n">
        <x:f>IF(Y2657,1,0)+IF(Z2657,1,0)+IF(AA2657,1,0)+IF(AC2657,1,0)</x:f>
        <x:v>0</x:v>
      </x:c>
      <x:c r="AG2657" s="53" t="n">
        <x:v>44348</x:v>
      </x:c>
      <x:c r="AH2657" s="50" t="str">
        <x:v>S100XSY8</x:v>
      </x:c>
      <x:c r="AI2657" s="50" t="str">
        <x:v>NetSalesSummaryOfBusinessResults</x:v>
      </x:c>
      <x:c r="AJ2657" s="50" t="str">
        <x:v>OperatingIncome</x:v>
      </x:c>
      <x:c r="AK2657" s="53" t="n">
        <x:v>46022</x:v>
      </x:c>
      <x:c r="AL2657" s="50" t="str">
        <x:v>365/365/365/366/365</x:v>
      </x:c>
      <x:c r="AM2657" s="51" t="n">
        <x:v>10290595</x:v>
      </x:c>
      <x:c r="AN2657" s="51" t="n">
        <x:v>1876</x:v>
      </x:c>
      <x:c r="AO2657" s="51" t="n">
        <x:f>IFERROR(AM2657*AN2657,"")</x:f>
        <x:v>19305156220</x:v>
      </x:c>
      <x:c r="AP2657" s="56" t="n">
        <x:f>IFERROR(AO2657/(K2657*1000000),"")</x:f>
        <x:v>0.32459824831018597</x:v>
      </x:c>
      <x:c r="AQ2657" s="57" t="n">
        <x:v>75754676.66666667</x:v>
      </x:c>
      <x:c r="AR2657" s="52" t="n">
        <x:v>0.2516831552385686</x:v>
      </x:c>
      <x:c r="AS2657" s="52" t="n">
        <x:v>-0.2974316487604744</x:v>
      </x:c>
      <x:c r="AT2657" s="55" t="b">
        <x:v>1</x:v>
      </x:c>
      <x:c r="AU2657" s="50"/>
      <x:c r="AV2657" s="58" t="n">
        <x:v>-0.005219842008229</x:v>
      </x:c>
      <x:c r="AW2657" s="50" t="n">
        <x:v>1905</x:v>
      </x:c>
      <x:c r="AX2657" s="50" t="str">
        <x:v>Core Moat</x:v>
      </x:c>
      <x:c r="AY2657" s="50" t="str">
        <x:v>目立つ機械的警告なし（定性確認は別途必要）</x:v>
      </x:c>
      <x:c r="AZ2657" s="59" t="str">
        <x:v>2026-03-24 14:44</x:v>
      </x:c>
      <x:c r="BA2657" s="53" t="n">
        <x:v>18019</x:v>
      </x:c>
      <x:c r="BB2657" s="50"/>
      <x:c r="BC2657" s="50"/>
      <x:c r="BD2657" s="50"/>
    </x:row>
    <x:row r="2658">
      <x:c r="A2658" s="50" t="n">
        <x:v>2657</x:v>
      </x:c>
      <x:c r="B2658" s="50" t="str">
        <x:v>6998</x:v>
      </x:c>
      <x:c r="C2658" s="50" t="str">
        <x:v>6998.T</x:v>
      </x:c>
      <x:c r="D2658" s="50" t="str">
        <x:v>Nippon Tungsten Co.,Ltd.</x:v>
      </x:c>
      <x:c r="E2658" s="50" t="str">
        <x:v>Standard Market(Domestic)</x:v>
      </x:c>
      <x:c r="F2658" s="50" t="str">
        <x:v>Electric Appliances</x:v>
      </x:c>
      <x:c r="G2658" s="51" t="n">
        <x:v>9894</x:v>
      </x:c>
      <x:c r="H2658" s="51" t="n">
        <x:v>12038</x:v>
      </x:c>
      <x:c r="I2658" s="51" t="n">
        <x:v>12645</x:v>
      </x:c>
      <x:c r="J2658" s="51" t="n">
        <x:v>11464</x:v>
      </x:c>
      <x:c r="K2658" s="51" t="n">
        <x:v>12392</x:v>
      </x:c>
      <x:c r="L2658" s="52" t="n">
        <x:f>IFERROR(H2658/G2658-1,"")</x:f>
        <x:v>0.21669698807357984</x:v>
      </x:c>
      <x:c r="M2658" s="52" t="n">
        <x:f>IFERROR(I2658/H2658-1,"")</x:f>
        <x:v>0.05042365841501906</x:v>
      </x:c>
      <x:c r="N2658" s="52" t="n">
        <x:f>IFERROR(J2658/I2658-1,"")</x:f>
        <x:v>-0.09339659944642154</x:v>
      </x:c>
      <x:c r="O2658" s="52" t="n">
        <x:f>IFERROR(K2658/J2658-1,"")</x:f>
        <x:v>0.0809490579204466</x:v>
      </x:c>
      <x:c r="P2658" s="52" t="n">
        <x:f>IFERROR((K2658/G2658)^(1/4)-1,"")</x:f>
        <x:v>0.057894537617983355</x:v>
      </x:c>
      <x:c r="Q2658" s="51" t="n">
        <x:v>689</x:v>
      </x:c>
      <x:c r="R2658" s="52" t="n">
        <x:f>IFERROR(Q2658/K2658,"")</x:f>
        <x:v>0.05560038734667527</x:v>
      </x:c>
      <x:c r="S2658" s="53" t="n">
        <x:v>22555</x:v>
      </x:c>
      <x:c r="T2658" s="50" t="str">
        <x:v>EDINET_company_history</x:v>
      </x:c>
      <x:c r="U2658" s="50" t="str">
        <x:v>日本マスタートラスト信託銀行株式会社(退職給付信託口・九州電力株式会社及び九州電力送配電株式会社口)</x:v>
      </x:c>
      <x:c r="V2658" s="54" t="n">
        <x:v>0.0687</x:v>
      </x:c>
      <x:c r="W2658" s="50" t="str">
        <x:v>後 藤 信 志 / 中 原 賢 治</x:v>
      </x:c>
      <x:c r="X2658" s="50" t="b">
        <x:f>AND(COUNT(L2658:O2658)=4,L2658&gt;='設定'!$B$6,M2658&gt;='設定'!$B$6,N2658&gt;='設定'!$B$6,O2658&gt;='設定'!$B$6)</x:f>
        <x:v>0</x:v>
      </x:c>
      <x:c r="Y2658" s="50" t="b">
        <x:f>AND(COUNT(G2658:K2658)=5,P2658&gt;='設定'!$B$7)</x:f>
        <x:v>0</x:v>
      </x:c>
      <x:c r="Z2658" s="50" t="b">
        <x:f>AND(ISNUMBER(R2658),R2658&gt;='設定'!$B$8)</x:f>
        <x:v>0</x:v>
      </x:c>
      <x:c r="AA2658" s="50" t="b">
        <x:f>AND(ISNUMBER(S2658),S2658&gt;=DATE(YEAR('設定'!$B$10)-'設定'!$B$9,MONTH('設定'!$B$10),DAY('設定'!$B$10)))</x:f>
        <x:v>0</x:v>
      </x:c>
      <x:c r="AB2658" s="55" t="b">
        <x:v>0</x:v>
      </x:c>
      <x:c r="AC2658" s="55" t="b">
        <x:v>0</x:v>
      </x:c>
      <x:c r="AD2658" s="50" t="n">
        <x:f>IF(X2658,1,0)+IF(Z2658,1,0)+IF(AA2658,1,0)+IF(AB2658,1,0)</x:f>
        <x:v>0</x:v>
      </x:c>
      <x:c r="AE2658" s="50" t="n">
        <x:f>IF(Y2658,1,0)+IF(Z2658,1,0)+IF(AA2658,1,0)+IF(AB2658,1,0)</x:f>
        <x:v>0</x:v>
      </x:c>
      <x:c r="AF2658" s="50" t="n">
        <x:f>IF(Y2658,1,0)+IF(Z2658,1,0)+IF(AA2658,1,0)+IF(AC2658,1,0)</x:f>
        <x:v>0</x:v>
      </x:c>
      <x:c r="AG2658" s="53" t="n">
        <x:v>44348</x:v>
      </x:c>
      <x:c r="AH2658" s="50" t="str">
        <x:v>S100W5QR</x:v>
      </x:c>
      <x:c r="AI2658" s="50" t="str">
        <x:v>NetSalesSummaryOfBusinessResults</x:v>
      </x:c>
      <x:c r="AJ2658" s="50" t="str">
        <x:v>OperatingIncome</x:v>
      </x:c>
      <x:c r="AK2658" s="53" t="n">
        <x:v>45747</x:v>
      </x:c>
      <x:c r="AL2658" s="50" t="str">
        <x:v>365/365/365/366/365</x:v>
      </x:c>
      <x:c r="AM2658" s="51" t="n">
        <x:v>4849920</x:v>
      </x:c>
      <x:c r="AN2658" s="51" t="n">
        <x:v>2051</x:v>
      </x:c>
      <x:c r="AO2658" s="51" t="n">
        <x:f>IFERROR(AM2658*AN2658,"")</x:f>
        <x:v>9947185920</x:v>
      </x:c>
      <x:c r="AP2658" s="56" t="n">
        <x:f>IFERROR(AO2658/(K2658*1000000),"")</x:f>
        <x:v>0.8027102905100064</x:v>
      </x:c>
      <x:c r="AQ2658" s="57" t="n">
        <x:v>143292433.33333334</x:v>
      </x:c>
      <x:c r="AR2658" s="52" t="n">
        <x:v>0.2793666271407596</x:v>
      </x:c>
      <x:c r="AS2658" s="52" t="n">
        <x:v>-0.2346351752544925</x:v>
      </x:c>
      <x:c r="AT2658" s="55" t="b">
        <x:v>1</x:v>
      </x:c>
      <x:c r="AU2658" s="50"/>
      <x:c r="AV2658" s="58" t="n">
        <x:v>0.4749448050860281</x:v>
      </x:c>
      <x:c r="AW2658" s="50" t="n">
        <x:v>107</x:v>
      </x:c>
      <x:c r="AX2658" s="50" t="str">
        <x:v>Future Moat</x:v>
      </x:c>
      <x:c r="AY2658" s="50" t="str">
        <x:v>目立つ機械的警告なし（定性確認は別途必要）</x:v>
      </x:c>
      <x:c r="AZ2658" s="59" t="str">
        <x:v>2025-06-27 16:04</x:v>
      </x:c>
      <x:c r="BA2658" s="53" t="n">
        <x:v>22555</x:v>
      </x:c>
      <x:c r="BB2658" s="50"/>
      <x:c r="BC2658" s="50"/>
      <x:c r="BD2658" s="50"/>
    </x:row>
    <x:row r="2659">
      <x:c r="A2659" s="50" t="n">
        <x:v>2658</x:v>
      </x:c>
      <x:c r="B2659" s="50" t="str">
        <x:v>3779</x:v>
      </x:c>
      <x:c r="C2659" s="50" t="str">
        <x:v>3779.T</x:v>
      </x:c>
      <x:c r="D2659" s="50" t="str">
        <x:v>J ESCOM HOLDINGS,INC.</x:v>
      </x:c>
      <x:c r="E2659" s="50" t="str">
        <x:v>Standard Market(Domestic)</x:v>
      </x:c>
      <x:c r="F2659" s="50" t="str">
        <x:v>Information &amp; Communication</x:v>
      </x:c>
      <x:c r="G2659" s="51" t="n">
        <x:v>1052.951</x:v>
      </x:c>
      <x:c r="H2659" s="51" t="n">
        <x:v>937.284</x:v>
      </x:c>
      <x:c r="I2659" s="51" t="n">
        <x:v>1617.004</x:v>
      </x:c>
      <x:c r="J2659" s="51" t="n">
        <x:v>1587.789</x:v>
      </x:c>
      <x:c r="K2659" s="51" t="n">
        <x:v>1318.779</x:v>
      </x:c>
      <x:c r="L2659" s="52" t="n">
        <x:f>IFERROR(H2659/G2659-1,"")</x:f>
        <x:v>-0.10985031592163363</x:v>
      </x:c>
      <x:c r="M2659" s="52" t="n">
        <x:f>IFERROR(I2659/H2659-1,"")</x:f>
        <x:v>0.7252017531505925</x:v>
      </x:c>
      <x:c r="N2659" s="52" t="n">
        <x:f>IFERROR(J2659/I2659-1,"")</x:f>
        <x:v>-0.018067364088153126</x:v>
      </x:c>
      <x:c r="O2659" s="52" t="n">
        <x:f>IFERROR(K2659/J2659-1,"")</x:f>
        <x:v>-0.16942427488791012</x:v>
      </x:c>
      <x:c r="P2659" s="52" t="n">
        <x:f>IFERROR((K2659/G2659)^(1/4)-1,"")</x:f>
        <x:v>0.0578911047179107</x:v>
      </x:c>
      <x:c r="Q2659" s="51" t="n">
        <x:v>-108.563</x:v>
      </x:c>
      <x:c r="R2659" s="52" t="n">
        <x:f>IFERROR(Q2659/K2659,"")</x:f>
        <x:v>-0.08232084375016588</x:v>
      </x:c>
      <x:c r="S2659" s="53" t="n">
        <x:v>38322</x:v>
      </x:c>
      <x:c r="T2659" s="50" t="str">
        <x:v>EDINET_company_history</x:v>
      </x:c>
      <x:c r="U2659" s="50" t="str">
        <x:v>株式会社ＫＪＣインター</x:v>
      </x:c>
      <x:c r="V2659" s="54" t="n">
        <x:v>0.3135</x:v>
      </x:c>
      <x:c r="W2659" s="50" t="str">
        <x:v>大谷 利興 / 丁 廣鎭</x:v>
      </x:c>
      <x:c r="X2659" s="50" t="b">
        <x:f>AND(COUNT(L2659:O2659)=4,L2659&gt;='設定'!$B$6,M2659&gt;='設定'!$B$6,N2659&gt;='設定'!$B$6,O2659&gt;='設定'!$B$6)</x:f>
        <x:v>0</x:v>
      </x:c>
      <x:c r="Y2659" s="50" t="b">
        <x:f>AND(COUNT(G2659:K2659)=5,P2659&gt;='設定'!$B$7)</x:f>
        <x:v>0</x:v>
      </x:c>
      <x:c r="Z2659" s="50" t="b">
        <x:f>AND(ISNUMBER(R2659),R2659&gt;='設定'!$B$8)</x:f>
        <x:v>0</x:v>
      </x:c>
      <x:c r="AA2659" s="50" t="b">
        <x:f>AND(ISNUMBER(S2659),S2659&gt;=DATE(YEAR('設定'!$B$10)-'設定'!$B$9,MONTH('設定'!$B$10),DAY('設定'!$B$10)))</x:f>
        <x:v>0</x:v>
      </x:c>
      <x:c r="AB2659" s="55" t="b">
        <x:v>0</x:v>
      </x:c>
      <x:c r="AC2659" s="55" t="b">
        <x:v>0</x:v>
      </x:c>
      <x:c r="AD2659" s="50" t="n">
        <x:f>IF(X2659,1,0)+IF(Z2659,1,0)+IF(AA2659,1,0)+IF(AB2659,1,0)</x:f>
        <x:v>0</x:v>
      </x:c>
      <x:c r="AE2659" s="50" t="n">
        <x:f>IF(Y2659,1,0)+IF(Z2659,1,0)+IF(AA2659,1,0)+IF(AB2659,1,0)</x:f>
        <x:v>0</x:v>
      </x:c>
      <x:c r="AF2659" s="50" t="n">
        <x:f>IF(Y2659,1,0)+IF(Z2659,1,0)+IF(AA2659,1,0)+IF(AC2659,1,0)</x:f>
        <x:v>0</x:v>
      </x:c>
      <x:c r="AG2659" s="53" t="n">
        <x:v>44348</x:v>
      </x:c>
      <x:c r="AH2659" s="50" t="str">
        <x:v>S100W73E</x:v>
      </x:c>
      <x:c r="AI2659" s="50" t="str">
        <x:v>NetSalesSummaryOfBusinessResults</x:v>
      </x:c>
      <x:c r="AJ2659" s="50" t="str">
        <x:v>OperatingIncome</x:v>
      </x:c>
      <x:c r="AK2659" s="53" t="n">
        <x:v>45747</x:v>
      </x:c>
      <x:c r="AL2659" s="50" t="str">
        <x:v>365/365/365/366/365</x:v>
      </x:c>
      <x:c r="AM2659" s="51" t="n">
        <x:v>11567690</x:v>
      </x:c>
      <x:c r="AN2659" s="51" t="n">
        <x:v>149</x:v>
      </x:c>
      <x:c r="AO2659" s="51" t="n">
        <x:f>IFERROR(AM2659*AN2659,"")</x:f>
        <x:v>1723585810</x:v>
      </x:c>
      <x:c r="AP2659" s="56" t="n">
        <x:f>IFERROR(AO2659/(K2659*1000000),"")</x:f>
        <x:v>1.3069557598354236</x:v>
      </x:c>
      <x:c r="AQ2659" s="57" t="n">
        <x:v>6567488.333333333</x:v>
      </x:c>
      <x:c r="AR2659" s="52" t="n">
        <x:v>0.7868370307411474</x:v>
      </x:c>
      <x:c r="AS2659" s="52" t="n">
        <x:v>-0.7314814814814814</x:v>
      </x:c>
      <x:c r="AT2659" s="55" t="b">
        <x:v>0</x:v>
      </x:c>
      <x:c r="AU2659" s="50" t="str">
        <x:v>low_liquidity</x:v>
      </x:c>
      <x:c r="AV2659" s="58" t="n">
        <x:v>-0.4063090215873876</x:v>
      </x:c>
      <x:c r="AW2659" s="50" t="n">
        <x:v>3423</x:v>
      </x:c>
      <x:c r="AX2659" s="50" t="str">
        <x:v>Future Moat</x:v>
      </x:c>
      <x:c r="AY2659" s="50" t="str">
        <x:v>既存適格性フィルター不通過: low_liquidity / 60日平均売買代金2,000万円未満 / 年率ボラティリティ60%以上 / ローカル5年最大下落率-60%以下</x:v>
      </x:c>
      <x:c r="AZ2659" s="59" t="str">
        <x:v>2025-06-26 12:21</x:v>
      </x:c>
      <x:c r="BA2659" s="53" t="n">
        <x:v>38322</x:v>
      </x:c>
      <x:c r="BB2659" s="50"/>
      <x:c r="BC2659" s="50"/>
      <x:c r="BD2659" s="50"/>
    </x:row>
    <x:row r="2660">
      <x:c r="A2660" s="50" t="n">
        <x:v>2659</x:v>
      </x:c>
      <x:c r="B2660" s="50" t="str">
        <x:v>4750</x:v>
      </x:c>
      <x:c r="C2660" s="50" t="str">
        <x:v>4750.T</x:v>
      </x:c>
      <x:c r="D2660" s="50" t="str">
        <x:v>DAISAN CO.,LTD.</x:v>
      </x:c>
      <x:c r="E2660" s="50" t="str">
        <x:v>Standard Market(Domestic)</x:v>
      </x:c>
      <x:c r="F2660" s="50" t="str">
        <x:v>Services</x:v>
      </x:c>
      <x:c r="G2660" s="51" t="n">
        <x:v>8653.603</x:v>
      </x:c>
      <x:c r="H2660" s="51" t="n">
        <x:v>9700.209</x:v>
      </x:c>
      <x:c r="I2660" s="51" t="n">
        <x:v>10512.283</x:v>
      </x:c>
      <x:c r="J2660" s="51" t="n">
        <x:v>10407.623</x:v>
      </x:c>
      <x:c r="K2660" s="51" t="n">
        <x:v>10837.533</x:v>
      </x:c>
      <x:c r="L2660" s="52" t="n">
        <x:f>IFERROR(H2660/G2660-1,"")</x:f>
        <x:v>0.12094453605047528</x:v>
      </x:c>
      <x:c r="M2660" s="52" t="n">
        <x:f>IFERROR(I2660/H2660-1,"")</x:f>
        <x:v>0.0837171652693256</x:v>
      </x:c>
      <x:c r="N2660" s="52" t="n">
        <x:f>IFERROR(J2660/I2660-1,"")</x:f>
        <x:v>-0.00995597245622093</x:v>
      </x:c>
      <x:c r="O2660" s="52" t="n">
        <x:f>IFERROR(K2660/J2660-1,"")</x:f>
        <x:v>0.04130722260020381</x:v>
      </x:c>
      <x:c r="P2660" s="52" t="n">
        <x:f>IFERROR((K2660/G2660)^(1/4)-1,"")</x:f>
        <x:v>0.057872594670502986</x:v>
      </x:c>
      <x:c r="Q2660" s="51" t="n">
        <x:v>370.802</x:v>
      </x:c>
      <x:c r="R2660" s="52" t="n">
        <x:f>IFERROR(Q2660/K2660,"")</x:f>
        <x:v>0.034214613233472975</x:v>
      </x:c>
      <x:c r="S2660" s="53" t="n">
        <x:v>36586</x:v>
      </x:c>
      <x:c r="T2660" s="50" t="str">
        <x:v>EDINET_company_history</x:v>
      </x:c>
      <x:c r="U2660" s="50" t="str">
        <x:v>有限会社和顔</x:v>
      </x:c>
      <x:c r="V2660" s="54" t="n">
        <x:v>0.22</x:v>
      </x:c>
      <x:c r="W2660" s="50" t="str">
        <x:v>三浦 基和 / 藤田 武敏</x:v>
      </x:c>
      <x:c r="X2660" s="50" t="b">
        <x:f>AND(COUNT(L2660:O2660)=4,L2660&gt;='設定'!$B$6,M2660&gt;='設定'!$B$6,N2660&gt;='設定'!$B$6,O2660&gt;='設定'!$B$6)</x:f>
        <x:v>0</x:v>
      </x:c>
      <x:c r="Y2660" s="50" t="b">
        <x:f>AND(COUNT(G2660:K2660)=5,P2660&gt;='設定'!$B$7)</x:f>
        <x:v>0</x:v>
      </x:c>
      <x:c r="Z2660" s="50" t="b">
        <x:f>AND(ISNUMBER(R2660),R2660&gt;='設定'!$B$8)</x:f>
        <x:v>0</x:v>
      </x:c>
      <x:c r="AA2660" s="50" t="b">
        <x:f>AND(ISNUMBER(S2660),S2660&gt;=DATE(YEAR('設定'!$B$10)-'設定'!$B$9,MONTH('設定'!$B$10),DAY('設定'!$B$10)))</x:f>
        <x:v>0</x:v>
      </x:c>
      <x:c r="AB2660" s="55" t="b">
        <x:v>0</x:v>
      </x:c>
      <x:c r="AC2660" s="55" t="b">
        <x:v>0</x:v>
      </x:c>
      <x:c r="AD2660" s="50" t="n">
        <x:f>IF(X2660,1,0)+IF(Z2660,1,0)+IF(AA2660,1,0)+IF(AB2660,1,0)</x:f>
        <x:v>0</x:v>
      </x:c>
      <x:c r="AE2660" s="50" t="n">
        <x:f>IF(Y2660,1,0)+IF(Z2660,1,0)+IF(AA2660,1,0)+IF(AB2660,1,0)</x:f>
        <x:v>0</x:v>
      </x:c>
      <x:c r="AF2660" s="50" t="n">
        <x:f>IF(Y2660,1,0)+IF(Z2660,1,0)+IF(AA2660,1,0)+IF(AC2660,1,0)</x:f>
        <x:v>0</x:v>
      </x:c>
      <x:c r="AG2660" s="53" t="n">
        <x:v>44348</x:v>
      </x:c>
      <x:c r="AH2660" s="50" t="str">
        <x:v>S100WASN</x:v>
      </x:c>
      <x:c r="AI2660" s="50" t="str">
        <x:v>NetSalesSummaryOfBusinessResults</x:v>
      </x:c>
      <x:c r="AJ2660" s="50" t="str">
        <x:v>OperatingIncome</x:v>
      </x:c>
      <x:c r="AK2660" s="53" t="n">
        <x:v>45767</x:v>
      </x:c>
      <x:c r="AL2660" s="50" t="str">
        <x:v>365/365/365/366/365</x:v>
      </x:c>
      <x:c r="AM2660" s="51" t="n">
        <x:v>6412900</x:v>
      </x:c>
      <x:c r="AN2660" s="51" t="n">
        <x:v>569</x:v>
      </x:c>
      <x:c r="AO2660" s="51" t="n">
        <x:f>IFERROR(AM2660*AN2660,"")</x:f>
        <x:v>3648940100</x:v>
      </x:c>
      <x:c r="AP2660" s="56" t="n">
        <x:f>IFERROR(AO2660/(K2660*1000000),"")</x:f>
        <x:v>0.33669471640824533</x:v>
      </x:c>
      <x:c r="AQ2660" s="57" t="n">
        <x:v>7762866.666666667</x:v>
      </x:c>
      <x:c r="AR2660" s="52" t="n">
        <x:v>0.2153338907221296</x:v>
      </x:c>
      <x:c r="AS2660" s="52" t="n">
        <x:v>-0.231707251990566</x:v>
      </x:c>
      <x:c r="AT2660" s="55" t="b">
        <x:v>0</x:v>
      </x:c>
      <x:c r="AU2660" s="50" t="str">
        <x:v>low_liquidity</x:v>
      </x:c>
      <x:c r="AV2660" s="58" t="n">
        <x:v>0.1428863394954328</x:v>
      </x:c>
      <x:c r="AW2660" s="50" t="n">
        <x:v>984</x:v>
      </x:c>
      <x:c r="AX2660" s="50" t="str">
        <x:v>Discovery</x:v>
      </x:c>
      <x:c r="AY2660" s="50" t="str">
        <x:v>既存適格性フィルター不通過: low_liquidity / 60日平均売買代金2,000万円未満</x:v>
      </x:c>
      <x:c r="AZ2660" s="59" t="str">
        <x:v>2025-07-03 10:51</x:v>
      </x:c>
      <x:c r="BA2660" s="53" t="n">
        <x:v>36586</x:v>
      </x:c>
      <x:c r="BB2660" s="50"/>
      <x:c r="BC2660" s="50"/>
      <x:c r="BD2660" s="50"/>
    </x:row>
    <x:row r="2661">
      <x:c r="A2661" s="50" t="n">
        <x:v>2660</x:v>
      </x:c>
      <x:c r="B2661" s="50" t="str">
        <x:v>6046</x:v>
      </x:c>
      <x:c r="C2661" s="50" t="str">
        <x:v>6046.T</x:v>
      </x:c>
      <x:c r="D2661" s="50" t="str">
        <x:v>LINKBAL INC.</x:v>
      </x:c>
      <x:c r="E2661" s="50" t="str">
        <x:v>Standard Market(Domestic)</x:v>
      </x:c>
      <x:c r="F2661" s="50" t="str">
        <x:v>Services</x:v>
      </x:c>
      <x:c r="G2661" s="51" t="n">
        <x:v>670.057</x:v>
      </x:c>
      <x:c r="H2661" s="51" t="n">
        <x:v>765.083</x:v>
      </x:c>
      <x:c r="I2661" s="51" t="n">
        <x:v>891.212</x:v>
      </x:c>
      <x:c r="J2661" s="51" t="n">
        <x:v>941.291</x:v>
      </x:c>
      <x:c r="K2661" s="51" t="n">
        <x:v>838.673</x:v>
      </x:c>
      <x:c r="L2661" s="52" t="n">
        <x:f>IFERROR(H2661/G2661-1,"")</x:f>
        <x:v>0.1418177856510714</x:v>
      </x:c>
      <x:c r="M2661" s="52" t="n">
        <x:f>IFERROR(I2661/H2661-1,"")</x:f>
        <x:v>0.16485662339902984</x:v>
      </x:c>
      <x:c r="N2661" s="52" t="n">
        <x:f>IFERROR(J2661/I2661-1,"")</x:f>
        <x:v>0.05619201716314426</x:v>
      </x:c>
      <x:c r="O2661" s="52" t="n">
        <x:f>IFERROR(K2661/J2661-1,"")</x:f>
        <x:v>-0.10901835882846012</x:v>
      </x:c>
      <x:c r="P2661" s="52" t="n">
        <x:f>IFERROR((K2661/G2661)^(1/4)-1,"")</x:f>
        <x:v>0.057718811359745326</x:v>
      </x:c>
      <x:c r="Q2661" s="51" t="n">
        <x:v>-80.446</x:v>
      </x:c>
      <x:c r="R2661" s="52" t="n">
        <x:f>IFERROR(Q2661/K2661,"")</x:f>
        <x:v>-0.09592057929610229</x:v>
      </x:c>
      <x:c r="S2661" s="53" t="n">
        <x:v>42095</x:v>
      </x:c>
      <x:c r="T2661" s="50" t="str">
        <x:v>EDINET_company_history</x:v>
      </x:c>
      <x:c r="U2661" s="50" t="str">
        <x:v>株式会社Ｋａｚｙ</x:v>
      </x:c>
      <x:c r="V2661" s="54" t="n">
        <x:v>0.3898</x:v>
      </x:c>
      <x:c r="W2661" s="50" t="str">
        <x:v>吉弘 和正</x:v>
      </x:c>
      <x:c r="X2661" s="50" t="b">
        <x:f>AND(COUNT(L2661:O2661)=4,L2661&gt;='設定'!$B$6,M2661&gt;='設定'!$B$6,N2661&gt;='設定'!$B$6,O2661&gt;='設定'!$B$6)</x:f>
        <x:v>0</x:v>
      </x:c>
      <x:c r="Y2661" s="50" t="b">
        <x:f>AND(COUNT(G2661:K2661)=5,P2661&gt;='設定'!$B$7)</x:f>
        <x:v>0</x:v>
      </x:c>
      <x:c r="Z2661" s="50" t="b">
        <x:f>AND(ISNUMBER(R2661),R2661&gt;='設定'!$B$8)</x:f>
        <x:v>0</x:v>
      </x:c>
      <x:c r="AA2661" s="50" t="b">
        <x:f>AND(ISNUMBER(S2661),S2661&gt;=DATE(YEAR('設定'!$B$10)-'設定'!$B$9,MONTH('設定'!$B$10),DAY('設定'!$B$10)))</x:f>
        <x:v>0</x:v>
      </x:c>
      <x:c r="AB2661" s="55" t="b">
        <x:v>0</x:v>
      </x:c>
      <x:c r="AC2661" s="55" t="b">
        <x:v>0</x:v>
      </x:c>
      <x:c r="AD2661" s="50" t="n">
        <x:f>IF(X2661,1,0)+IF(Z2661,1,0)+IF(AA2661,1,0)+IF(AB2661,1,0)</x:f>
        <x:v>0</x:v>
      </x:c>
      <x:c r="AE2661" s="50" t="n">
        <x:f>IF(Y2661,1,0)+IF(Z2661,1,0)+IF(AA2661,1,0)+IF(AB2661,1,0)</x:f>
        <x:v>0</x:v>
      </x:c>
      <x:c r="AF2661" s="50" t="n">
        <x:f>IF(Y2661,1,0)+IF(Z2661,1,0)+IF(AA2661,1,0)+IF(AC2661,1,0)</x:f>
        <x:v>0</x:v>
      </x:c>
      <x:c r="AG2661" s="53" t="n">
        <x:v>44348</x:v>
      </x:c>
      <x:c r="AH2661" s="50" t="str">
        <x:v>S100XBUR</x:v>
      </x:c>
      <x:c r="AI2661" s="50" t="str">
        <x:v>NetSalesSummaryOfBusinessResults</x:v>
      </x:c>
      <x:c r="AJ2661" s="50" t="str">
        <x:v>OperatingIncome</x:v>
      </x:c>
      <x:c r="AK2661" s="53" t="n">
        <x:v>45930</x:v>
      </x:c>
      <x:c r="AL2661" s="50" t="str">
        <x:v>365/365/365/366/365</x:v>
      </x:c>
      <x:c r="AM2661" s="51" t="n">
        <x:v>18741500</x:v>
      </x:c>
      <x:c r="AN2661" s="51" t="n">
        <x:v>120</x:v>
      </x:c>
      <x:c r="AO2661" s="51" t="n">
        <x:f>IFERROR(AM2661*AN2661,"")</x:f>
        <x:v>2248980000</x:v>
      </x:c>
      <x:c r="AP2661" s="56" t="n">
        <x:f>IFERROR(AO2661/(K2661*1000000),"")</x:f>
        <x:v>2.6815934219892616</x:v>
      </x:c>
      <x:c r="AQ2661" s="57" t="n">
        <x:v>18184413.333333332</x:v>
      </x:c>
      <x:c r="AR2661" s="52" t="n">
        <x:v>0.5104048614547565</x:v>
      </x:c>
      <x:c r="AS2661" s="52" t="n">
        <x:v>-0.7465564738292011</x:v>
      </x:c>
      <x:c r="AT2661" s="55" t="b">
        <x:v>0</x:v>
      </x:c>
      <x:c r="AU2661" s="50" t="str">
        <x:v>low_liquidity</x:v>
      </x:c>
      <x:c r="AV2661" s="58" t="n">
        <x:v>-0.3502543992005504</x:v>
      </x:c>
      <x:c r="AW2661" s="50" t="n">
        <x:v>3365</x:v>
      </x:c>
      <x:c r="AX2661" s="50" t="str">
        <x:v>Future Moat</x:v>
      </x:c>
      <x:c r="AY2661" s="50" t="str">
        <x:v>既存適格性フィルター不通過: low_liquidity / 60日平均売買代金2,000万円未満 / ローカル5年最大下落率-60%以下</x:v>
      </x:c>
      <x:c r="AZ2661" s="59" t="str">
        <x:v>2025-12-19 15:31</x:v>
      </x:c>
      <x:c r="BA2661" s="53" t="n">
        <x:v>42095</x:v>
      </x:c>
      <x:c r="BB2661" s="50"/>
      <x:c r="BC2661" s="50"/>
      <x:c r="BD2661" s="50"/>
    </x:row>
    <x:row r="2662">
      <x:c r="A2662" s="50" t="n">
        <x:v>2661</x:v>
      </x:c>
      <x:c r="B2662" s="50" t="str">
        <x:v>8147</x:v>
      </x:c>
      <x:c r="C2662" s="50" t="str">
        <x:v>8147.T</x:v>
      </x:c>
      <x:c r="D2662" s="50" t="str">
        <x:v>TOMITA CO.LTD.</x:v>
      </x:c>
      <x:c r="E2662" s="50" t="str">
        <x:v>Standard Market(Domestic)</x:v>
      </x:c>
      <x:c r="F2662" s="50" t="str">
        <x:v>Wholesale Trade</x:v>
      </x:c>
      <x:c r="G2662" s="51" t="n">
        <x:v>17319.48</x:v>
      </x:c>
      <x:c r="H2662" s="51" t="n">
        <x:v>19397.35</x:v>
      </x:c>
      <x:c r="I2662" s="51" t="n">
        <x:v>20195.897</x:v>
      </x:c>
      <x:c r="J2662" s="51" t="n">
        <x:v>21313.799</x:v>
      </x:c>
      <x:c r="K2662" s="51" t="n">
        <x:v>21676.665</x:v>
      </x:c>
      <x:c r="L2662" s="52" t="n">
        <x:f>IFERROR(H2662/G2662-1,"")</x:f>
        <x:v>0.11997300149889023</x:v>
      </x:c>
      <x:c r="M2662" s="52" t="n">
        <x:f>IFERROR(I2662/H2662-1,"")</x:f>
        <x:v>0.041167839936898654</x:v>
      </x:c>
      <x:c r="N2662" s="52" t="n">
        <x:f>IFERROR(J2662/I2662-1,"")</x:f>
        <x:v>0.055352926388958945</x:v>
      </x:c>
      <x:c r="O2662" s="52" t="n">
        <x:f>IFERROR(K2662/J2662-1,"")</x:f>
        <x:v>0.017024933002323994</x:v>
      </x:c>
      <x:c r="P2662" s="52" t="n">
        <x:f>IFERROR((K2662/G2662)^(1/4)-1,"")</x:f>
        <x:v>0.05770462727018688</x:v>
      </x:c>
      <x:c r="Q2662" s="51" t="n">
        <x:v>771.21</x:v>
      </x:c>
      <x:c r="R2662" s="52" t="n">
        <x:f>IFERROR(Q2662/K2662,"")</x:f>
        <x:v>0.0355778898645156</x:v>
      </x:c>
      <x:c r="S2662" s="53" t="n">
        <x:v>38322</x:v>
      </x:c>
      <x:c r="T2662" s="50" t="str">
        <x:v>EDINET_company_history</x:v>
      </x:c>
      <x:c r="U2662" s="50" t="str">
        <x:v>株式会社トミコーポレーション</x:v>
      </x:c>
      <x:c r="V2662" s="54" t="n">
        <x:v>0.0971</x:v>
      </x:c>
      <x:c r="W2662" s="50" t="str">
        <x:v>冨田 稔</x:v>
      </x:c>
      <x:c r="X2662" s="50" t="b">
        <x:f>AND(COUNT(L2662:O2662)=4,L2662&gt;='設定'!$B$6,M2662&gt;='設定'!$B$6,N2662&gt;='設定'!$B$6,O2662&gt;='設定'!$B$6)</x:f>
        <x:v>0</x:v>
      </x:c>
      <x:c r="Y2662" s="50" t="b">
        <x:f>AND(COUNT(G2662:K2662)=5,P2662&gt;='設定'!$B$7)</x:f>
        <x:v>0</x:v>
      </x:c>
      <x:c r="Z2662" s="50" t="b">
        <x:f>AND(ISNUMBER(R2662),R2662&gt;='設定'!$B$8)</x:f>
        <x:v>0</x:v>
      </x:c>
      <x:c r="AA2662" s="50" t="b">
        <x:f>AND(ISNUMBER(S2662),S2662&gt;=DATE(YEAR('設定'!$B$10)-'設定'!$B$9,MONTH('設定'!$B$10),DAY('設定'!$B$10)))</x:f>
        <x:v>0</x:v>
      </x:c>
      <x:c r="AB2662" s="55" t="b">
        <x:v>0</x:v>
      </x:c>
      <x:c r="AC2662" s="55" t="b">
        <x:v>0</x:v>
      </x:c>
      <x:c r="AD2662" s="50" t="n">
        <x:f>IF(X2662,1,0)+IF(Z2662,1,0)+IF(AA2662,1,0)+IF(AB2662,1,0)</x:f>
        <x:v>0</x:v>
      </x:c>
      <x:c r="AE2662" s="50" t="n">
        <x:f>IF(Y2662,1,0)+IF(Z2662,1,0)+IF(AA2662,1,0)+IF(AB2662,1,0)</x:f>
        <x:v>0</x:v>
      </x:c>
      <x:c r="AF2662" s="50" t="n">
        <x:f>IF(Y2662,1,0)+IF(Z2662,1,0)+IF(AA2662,1,0)+IF(AC2662,1,0)</x:f>
        <x:v>0</x:v>
      </x:c>
      <x:c r="AG2662" s="53" t="n">
        <x:v>44348</x:v>
      </x:c>
      <x:c r="AH2662" s="50" t="str">
        <x:v>S100W5WU</x:v>
      </x:c>
      <x:c r="AI2662" s="50" t="str">
        <x:v>NetSalesSummaryOfBusinessResults</x:v>
      </x:c>
      <x:c r="AJ2662" s="50" t="str">
        <x:v>OperatingIncome</x:v>
      </x:c>
      <x:c r="AK2662" s="53" t="n">
        <x:v>45747</x:v>
      </x:c>
      <x:c r="AL2662" s="50" t="str">
        <x:v>365/365/365/366/365</x:v>
      </x:c>
      <x:c r="AM2662" s="51" t="n">
        <x:v>5185200</x:v>
      </x:c>
      <x:c r="AN2662" s="51" t="n">
        <x:v>1229</x:v>
      </x:c>
      <x:c r="AO2662" s="51" t="n">
        <x:f>IFERROR(AM2662*AN2662,"")</x:f>
        <x:v>6372610800</x:v>
      </x:c>
      <x:c r="AP2662" s="56" t="n">
        <x:f>IFERROR(AO2662/(K2662*1000000),"")</x:f>
        <x:v>0.29398483576694107</x:v>
      </x:c>
      <x:c r="AQ2662" s="57" t="n">
        <x:v>5664451.666666667</x:v>
      </x:c>
      <x:c r="AR2662" s="52" t="n">
        <x:v>0.2576666477753253</x:v>
      </x:c>
      <x:c r="AS2662" s="52" t="n">
        <x:v>-0.3123711560964664</x:v>
      </x:c>
      <x:c r="AT2662" s="55" t="b">
        <x:v>0</x:v>
      </x:c>
      <x:c r="AU2662" s="50" t="str">
        <x:v>low_liquidity</x:v>
      </x:c>
      <x:c r="AV2662" s="58" t="n">
        <x:v>-0.1006277469598401</x:v>
      </x:c>
      <x:c r="AW2662" s="50" t="n">
        <x:v>2606</x:v>
      </x:c>
      <x:c r="AX2662" s="50" t="str">
        <x:v>Core Moat</x:v>
      </x:c>
      <x:c r="AY2662" s="50" t="str">
        <x:v>既存適格性フィルター不通過: low_liquidity / 60日平均売買代金2,000万円未満</x:v>
      </x:c>
      <x:c r="AZ2662" s="59" t="str">
        <x:v>2025-06-27 13:01</x:v>
      </x:c>
      <x:c r="BA2662" s="53" t="n">
        <x:v>38322</x:v>
      </x:c>
      <x:c r="BB2662" s="50"/>
      <x:c r="BC2662" s="50"/>
      <x:c r="BD2662" s="50"/>
    </x:row>
    <x:row r="2663">
      <x:c r="A2663" s="50" t="n">
        <x:v>2662</x:v>
      </x:c>
      <x:c r="B2663" s="50" t="str">
        <x:v>8133</x:v>
      </x:c>
      <x:c r="C2663" s="50" t="str">
        <x:v>8133.T</x:v>
      </x:c>
      <x:c r="D2663" s="50" t="str">
        <x:v>ITOCHU ENEX CO.,LTD.</x:v>
      </x:c>
      <x:c r="E2663" s="50" t="str">
        <x:v>Prime Market (Domestic)</x:v>
      </x:c>
      <x:c r="F2663" s="50" t="str">
        <x:v>Wholesale Trade</x:v>
      </x:c>
      <x:c r="G2663" s="51" t="n">
        <x:v>739067</x:v>
      </x:c>
      <x:c r="H2663" s="51" t="n">
        <x:v>936306</x:v>
      </x:c>
      <x:c r="I2663" s="51" t="n">
        <x:v>1012018</x:v>
      </x:c>
      <x:c r="J2663" s="51" t="n">
        <x:v>963302</x:v>
      </x:c>
      <x:c r="K2663" s="51" t="n">
        <x:v>924481</x:v>
      </x:c>
      <x:c r="L2663" s="52" t="n">
        <x:f>IFERROR(H2663/G2663-1,"")</x:f>
        <x:v>0.266875668917703</x:v>
      </x:c>
      <x:c r="M2663" s="52" t="n">
        <x:f>IFERROR(I2663/H2663-1,"")</x:f>
        <x:v>0.0808624530869182</x:v>
      </x:c>
      <x:c r="N2663" s="52" t="n">
        <x:f>IFERROR(J2663/I2663-1,"")</x:f>
        <x:v>-0.0481374837206453</x:v>
      </x:c>
      <x:c r="O2663" s="52" t="n">
        <x:f>IFERROR(K2663/J2663-1,"")</x:f>
        <x:v>-0.04029992671041893</x:v>
      </x:c>
      <x:c r="P2663" s="52" t="n">
        <x:f>IFERROR((K2663/G2663)^(1/4)-1,"")</x:f>
        <x:v>0.057556416834150914</x:v>
      </x:c>
      <x:c r="Q2663" s="51" t="n">
        <x:v>26896</x:v>
      </x:c>
      <x:c r="R2663" s="52" t="n">
        <x:f>IFERROR(Q2663/K2663,"")</x:f>
        <x:v>0.02909308033372238</x:v>
      </x:c>
      <x:c r="S2663" s="53" t="n">
        <x:v>28522</x:v>
      </x:c>
      <x:c r="T2663" s="50" t="str">
        <x:v>EDINET_company_history</x:v>
      </x:c>
      <x:c r="U2663" s="50" t="str">
        <x:v>伊藤忠商事株式会社</x:v>
      </x:c>
      <x:c r="V2663" s="54" t="n">
        <x:v>0.5562</x:v>
      </x:c>
      <x:c r="W2663" s="50" t="str">
        <x:v>吉田 朋史 / 茂木 司</x:v>
      </x:c>
      <x:c r="X2663" s="50" t="b">
        <x:f>AND(COUNT(L2663:O2663)=4,L2663&gt;='設定'!$B$6,M2663&gt;='設定'!$B$6,N2663&gt;='設定'!$B$6,O2663&gt;='設定'!$B$6)</x:f>
        <x:v>0</x:v>
      </x:c>
      <x:c r="Y2663" s="50" t="b">
        <x:f>AND(COUNT(G2663:K2663)=5,P2663&gt;='設定'!$B$7)</x:f>
        <x:v>0</x:v>
      </x:c>
      <x:c r="Z2663" s="50" t="b">
        <x:f>AND(ISNUMBER(R2663),R2663&gt;='設定'!$B$8)</x:f>
        <x:v>0</x:v>
      </x:c>
      <x:c r="AA2663" s="50" t="b">
        <x:f>AND(ISNUMBER(S2663),S2663&gt;=DATE(YEAR('設定'!$B$10)-'設定'!$B$9,MONTH('設定'!$B$10),DAY('設定'!$B$10)))</x:f>
        <x:v>0</x:v>
      </x:c>
      <x:c r="AB2663" s="55" t="b">
        <x:v>0</x:v>
      </x:c>
      <x:c r="AC2663" s="55" t="b">
        <x:v>0</x:v>
      </x:c>
      <x:c r="AD2663" s="50" t="n">
        <x:f>IF(X2663,1,0)+IF(Z2663,1,0)+IF(AA2663,1,0)+IF(AB2663,1,0)</x:f>
        <x:v>0</x:v>
      </x:c>
      <x:c r="AE2663" s="50" t="n">
        <x:f>IF(Y2663,1,0)+IF(Z2663,1,0)+IF(AA2663,1,0)+IF(AB2663,1,0)</x:f>
        <x:v>0</x:v>
      </x:c>
      <x:c r="AF2663" s="50" t="n">
        <x:f>IF(Y2663,1,0)+IF(Z2663,1,0)+IF(AA2663,1,0)+IF(AC2663,1,0)</x:f>
        <x:v>0</x:v>
      </x:c>
      <x:c r="AG2663" s="53" t="n">
        <x:v>44348</x:v>
      </x:c>
      <x:c r="AH2663" s="50" t="str">
        <x:v>S100VYGF</x:v>
      </x:c>
      <x:c r="AI2663" s="50" t="str">
        <x:v>RevenueIFRSSummaryOfBusinessResults</x:v>
      </x:c>
      <x:c r="AJ2663" s="50" t="str">
        <x:v>OperatingProfitLossIFRS</x:v>
      </x:c>
      <x:c r="AK2663" s="53" t="n">
        <x:v>45747</x:v>
      </x:c>
      <x:c r="AL2663" s="50" t="str">
        <x:v>365/365/365/366/365</x:v>
      </x:c>
      <x:c r="AM2663" s="51" t="n">
        <x:v>112984606</x:v>
      </x:c>
      <x:c r="AN2663" s="51" t="n">
        <x:v>1952</x:v>
      </x:c>
      <x:c r="AO2663" s="51" t="n">
        <x:f>IFERROR(AM2663*AN2663,"")</x:f>
        <x:v>220545950912</x:v>
      </x:c>
      <x:c r="AP2663" s="56" t="n">
        <x:f>IFERROR(AO2663/(K2663*1000000),"")</x:f>
        <x:v>0.23856190761302828</x:v>
      </x:c>
      <x:c r="AQ2663" s="57" t="n">
        <x:v>264177635</x:v>
      </x:c>
      <x:c r="AR2663" s="52" t="n">
        <x:v>0.2147440888810011</x:v>
      </x:c>
      <x:c r="AS2663" s="52" t="n">
        <x:v>-0.2874121611639885</x:v>
      </x:c>
      <x:c r="AT2663" s="55" t="b">
        <x:v>0</x:v>
      </x:c>
      <x:c r="AU2663" s="50" t="str">
        <x:v>missing_financial_data</x:v>
      </x:c>
      <x:c r="AV2663" s="58" t="n">
        <x:v>-0.0724108970109342</x:v>
      </x:c>
      <x:c r="AW2663" s="50" t="n">
        <x:v>2419</x:v>
      </x:c>
      <x:c r="AX2663" s="50" t="str">
        <x:v>Core Moat</x:v>
      </x:c>
      <x:c r="AY2663" s="50" t="str">
        <x:v>既存適格性フィルター不通過: missing_financial_data</x:v>
      </x:c>
      <x:c r="AZ2663" s="59" t="str">
        <x:v>2025-06-17 16:36</x:v>
      </x:c>
      <x:c r="BA2663" s="53" t="n">
        <x:v>28522</x:v>
      </x:c>
      <x:c r="BB2663" s="50"/>
      <x:c r="BC2663" s="50"/>
      <x:c r="BD2663" s="50" t="str">
        <x:v>TOPIX Small 1</x:v>
      </x:c>
    </x:row>
    <x:row r="2664">
      <x:c r="A2664" s="50" t="n">
        <x:v>2663</x:v>
      </x:c>
      <x:c r="B2664" s="50" t="str">
        <x:v>3101</x:v>
      </x:c>
      <x:c r="C2664" s="50" t="str">
        <x:v>3101.T</x:v>
      </x:c>
      <x:c r="D2664" s="50" t="str">
        <x:v>TOYOBO CO.,LTD.</x:v>
      </x:c>
      <x:c r="E2664" s="50" t="str">
        <x:v>Prime Market (Domestic)</x:v>
      </x:c>
      <x:c r="F2664" s="50" t="str">
        <x:v>Chemicals</x:v>
      </x:c>
      <x:c r="G2664" s="51" t="n">
        <x:v>337406</x:v>
      </x:c>
      <x:c r="H2664" s="51" t="n">
        <x:v>375720</x:v>
      </x:c>
      <x:c r="I2664" s="51" t="n">
        <x:v>399921</x:v>
      </x:c>
      <x:c r="J2664" s="51" t="n">
        <x:v>414265</x:v>
      </x:c>
      <x:c r="K2664" s="51" t="n">
        <x:v>422032</x:v>
      </x:c>
      <x:c r="L2664" s="52" t="n">
        <x:f>IFERROR(H2664/G2664-1,"")</x:f>
        <x:v>0.11355459001914614</x:v>
      </x:c>
      <x:c r="M2664" s="52" t="n">
        <x:f>IFERROR(I2664/H2664-1,"")</x:f>
        <x:v>0.0644123283296072</x:v>
      </x:c>
      <x:c r="N2664" s="52" t="n">
        <x:f>IFERROR(J2664/I2664-1,"")</x:f>
        <x:v>0.03586708374904046</x:v>
      </x:c>
      <x:c r="O2664" s="52" t="n">
        <x:f>IFERROR(K2664/J2664-1,"")</x:f>
        <x:v>0.01874886847790669</x:v>
      </x:c>
      <x:c r="P2664" s="52" t="n">
        <x:f>IFERROR((K2664/G2664)^(1/4)-1,"")</x:f>
        <x:v>0.057543268442463935</x:v>
      </x:c>
      <x:c r="Q2664" s="51" t="n">
        <x:v>16653</x:v>
      </x:c>
      <x:c r="R2664" s="52" t="n">
        <x:f>IFERROR(Q2664/K2664,"")</x:f>
        <x:v>0.03945909314933465</x:v>
      </x:c>
      <x:c r="S2664" s="53" t="n">
        <x:v>17899</x:v>
      </x:c>
      <x:c r="T2664" s="50" t="str">
        <x:v>EDINET_company_history</x:v>
      </x:c>
      <x:c r="U2664" s="50" t="str">
        <x:v>日本マスタートラスト信託銀行株式会社（信託口）</x:v>
      </x:c>
      <x:c r="V2664" s="54" t="n">
        <x:v>0.1548</x:v>
      </x:c>
      <x:c r="W2664" s="50" t="str">
        <x:v>竹内 郁夫 / 酒井 太市</x:v>
      </x:c>
      <x:c r="X2664" s="50" t="b">
        <x:f>AND(COUNT(L2664:O2664)=4,L2664&gt;='設定'!$B$6,M2664&gt;='設定'!$B$6,N2664&gt;='設定'!$B$6,O2664&gt;='設定'!$B$6)</x:f>
        <x:v>0</x:v>
      </x:c>
      <x:c r="Y2664" s="50" t="b">
        <x:f>AND(COUNT(G2664:K2664)=5,P2664&gt;='設定'!$B$7)</x:f>
        <x:v>0</x:v>
      </x:c>
      <x:c r="Z2664" s="50" t="b">
        <x:f>AND(ISNUMBER(R2664),R2664&gt;='設定'!$B$8)</x:f>
        <x:v>0</x:v>
      </x:c>
      <x:c r="AA2664" s="50" t="b">
        <x:f>AND(ISNUMBER(S2664),S2664&gt;=DATE(YEAR('設定'!$B$10)-'設定'!$B$9,MONTH('設定'!$B$10),DAY('設定'!$B$10)))</x:f>
        <x:v>0</x:v>
      </x:c>
      <x:c r="AB2664" s="55" t="b">
        <x:v>0</x:v>
      </x:c>
      <x:c r="AC2664" s="55" t="b">
        <x:v>0</x:v>
      </x:c>
      <x:c r="AD2664" s="50" t="n">
        <x:f>IF(X2664,1,0)+IF(Z2664,1,0)+IF(AA2664,1,0)+IF(AB2664,1,0)</x:f>
        <x:v>0</x:v>
      </x:c>
      <x:c r="AE2664" s="50" t="n">
        <x:f>IF(Y2664,1,0)+IF(Z2664,1,0)+IF(AA2664,1,0)+IF(AB2664,1,0)</x:f>
        <x:v>0</x:v>
      </x:c>
      <x:c r="AF2664" s="50" t="n">
        <x:f>IF(Y2664,1,0)+IF(Z2664,1,0)+IF(AA2664,1,0)+IF(AC2664,1,0)</x:f>
        <x:v>0</x:v>
      </x:c>
      <x:c r="AG2664" s="53" t="n">
        <x:v>44348</x:v>
      </x:c>
      <x:c r="AH2664" s="50" t="str">
        <x:v>S100W28Y</x:v>
      </x:c>
      <x:c r="AI2664" s="50" t="str">
        <x:v>NetSalesSummaryOfBusinessResults</x:v>
      </x:c>
      <x:c r="AJ2664" s="50" t="str">
        <x:v>OperatingIncome</x:v>
      </x:c>
      <x:c r="AK2664" s="53" t="n">
        <x:v>45747</x:v>
      </x:c>
      <x:c r="AL2664" s="50" t="str">
        <x:v>365/365/365/366/365</x:v>
      </x:c>
      <x:c r="AM2664" s="51" t="n">
        <x:v>88172692</x:v>
      </x:c>
      <x:c r="AN2664" s="51" t="n">
        <x:v>1915</x:v>
      </x:c>
      <x:c r="AO2664" s="51" t="n">
        <x:f>IFERROR(AM2664*AN2664,"")</x:f>
        <x:v>168850705180</x:v>
      </x:c>
      <x:c r="AP2664" s="56" t="n">
        <x:f>IFERROR(AO2664/(K2664*1000000),"")</x:f>
        <x:v>0.40008981589073817</x:v>
      </x:c>
      <x:c r="AQ2664" s="57" t="n">
        <x:v>1210438066.6666667</x:v>
      </x:c>
      <x:c r="AR2664" s="52" t="n">
        <x:v>0.253944893688228</x:v>
      </x:c>
      <x:c r="AS2664" s="52" t="n">
        <x:v>-0.3558745228173613</x:v>
      </x:c>
      <x:c r="AT2664" s="55" t="b">
        <x:v>1</x:v>
      </x:c>
      <x:c r="AU2664" s="50"/>
      <x:c r="AV2664" s="58" t="n">
        <x:v>0.2216172392565614</x:v>
      </x:c>
      <x:c r="AW2664" s="50" t="n">
        <x:v>620</x:v>
      </x:c>
      <x:c r="AX2664" s="50" t="str">
        <x:v>Future Moat</x:v>
      </x:c>
      <x:c r="AY2664" s="50" t="str">
        <x:v>目立つ機械的警告なし（定性確認は別途必要）</x:v>
      </x:c>
      <x:c r="AZ2664" s="59" t="str">
        <x:v>2025-06-24 17:00</x:v>
      </x:c>
      <x:c r="BA2664" s="53" t="n">
        <x:v>17899</x:v>
      </x:c>
      <x:c r="BB2664" s="50"/>
      <x:c r="BC2664" s="50"/>
      <x:c r="BD2664" s="50" t="str">
        <x:v>TOPIX Small 1</x:v>
      </x:c>
    </x:row>
    <x:row r="2665">
      <x:c r="A2665" s="50" t="n">
        <x:v>2664</x:v>
      </x:c>
      <x:c r="B2665" s="50" t="str">
        <x:v>9535</x:v>
      </x:c>
      <x:c r="C2665" s="50" t="str">
        <x:v>9535.T</x:v>
      </x:c>
      <x:c r="D2665" s="50" t="str">
        <x:v>HIROSHIMA GAS CO.,LTD.</x:v>
      </x:c>
      <x:c r="E2665" s="50" t="str">
        <x:v>Prime Market (Domestic)</x:v>
      </x:c>
      <x:c r="F2665" s="50" t="str">
        <x:v>Electric Power and Gas</x:v>
      </x:c>
      <x:c r="G2665" s="51" t="n">
        <x:v>73250</x:v>
      </x:c>
      <x:c r="H2665" s="51" t="n">
        <x:v>76802</x:v>
      </x:c>
      <x:c r="I2665" s="51" t="n">
        <x:v>95219</x:v>
      </x:c>
      <x:c r="J2665" s="51" t="n">
        <x:v>90670</x:v>
      </x:c>
      <x:c r="K2665" s="51" t="n">
        <x:v>91595</x:v>
      </x:c>
      <x:c r="L2665" s="52" t="n">
        <x:f>IFERROR(H2665/G2665-1,"")</x:f>
        <x:v>0.04849146757679179</x:v>
      </x:c>
      <x:c r="M2665" s="52" t="n">
        <x:f>IFERROR(I2665/H2665-1,"")</x:f>
        <x:v>0.23979844274888684</x:v>
      </x:c>
      <x:c r="N2665" s="52" t="n">
        <x:f>IFERROR(J2665/I2665-1,"")</x:f>
        <x:v>-0.04777407870277994</x:v>
      </x:c>
      <x:c r="O2665" s="52" t="n">
        <x:f>IFERROR(K2665/J2665-1,"")</x:f>
        <x:v>0.010201830815043555</x:v>
      </x:c>
      <x:c r="P2665" s="52" t="n">
        <x:f>IFERROR((K2665/G2665)^(1/4)-1,"")</x:f>
        <x:v>0.05746507912079779</x:v>
      </x:c>
      <x:c r="Q2665" s="51" t="n">
        <x:v>1252</x:v>
      </x:c>
      <x:c r="R2665" s="52" t="n">
        <x:f>IFERROR(Q2665/K2665,"")</x:f>
        <x:v>0.013668868388012446</x:v>
      </x:c>
      <x:c r="S2665" s="53" t="n">
        <x:v>18050</x:v>
      </x:c>
      <x:c r="T2665" s="50" t="str">
        <x:v>EDINET_company_history</x:v>
      </x:c>
      <x:c r="U2665" s="50" t="str">
        <x:v>岩谷産業株式会社</x:v>
      </x:c>
      <x:c r="V2665" s="54" t="n">
        <x:v>0.1108</x:v>
      </x:c>
      <x:c r="W2665" s="50" t="str">
        <x:v>松 藤 研 介 / 中 川 智 彦</x:v>
      </x:c>
      <x:c r="X2665" s="50" t="b">
        <x:f>AND(COUNT(L2665:O2665)=4,L2665&gt;='設定'!$B$6,M2665&gt;='設定'!$B$6,N2665&gt;='設定'!$B$6,O2665&gt;='設定'!$B$6)</x:f>
        <x:v>0</x:v>
      </x:c>
      <x:c r="Y2665" s="50" t="b">
        <x:f>AND(COUNT(G2665:K2665)=5,P2665&gt;='設定'!$B$7)</x:f>
        <x:v>0</x:v>
      </x:c>
      <x:c r="Z2665" s="50" t="b">
        <x:f>AND(ISNUMBER(R2665),R2665&gt;='設定'!$B$8)</x:f>
        <x:v>0</x:v>
      </x:c>
      <x:c r="AA2665" s="50" t="b">
        <x:f>AND(ISNUMBER(S2665),S2665&gt;=DATE(YEAR('設定'!$B$10)-'設定'!$B$9,MONTH('設定'!$B$10),DAY('設定'!$B$10)))</x:f>
        <x:v>0</x:v>
      </x:c>
      <x:c r="AB2665" s="55" t="b">
        <x:v>0</x:v>
      </x:c>
      <x:c r="AC2665" s="55" t="b">
        <x:v>0</x:v>
      </x:c>
      <x:c r="AD2665" s="50" t="n">
        <x:f>IF(X2665,1,0)+IF(Z2665,1,0)+IF(AA2665,1,0)+IF(AB2665,1,0)</x:f>
        <x:v>0</x:v>
      </x:c>
      <x:c r="AE2665" s="50" t="n">
        <x:f>IF(Y2665,1,0)+IF(Z2665,1,0)+IF(AA2665,1,0)+IF(AB2665,1,0)</x:f>
        <x:v>0</x:v>
      </x:c>
      <x:c r="AF2665" s="50" t="n">
        <x:f>IF(Y2665,1,0)+IF(Z2665,1,0)+IF(AA2665,1,0)+IF(AC2665,1,0)</x:f>
        <x:v>0</x:v>
      </x:c>
      <x:c r="AG2665" s="53" t="n">
        <x:v>44348</x:v>
      </x:c>
      <x:c r="AH2665" s="50" t="str">
        <x:v>S100W06L</x:v>
      </x:c>
      <x:c r="AI2665" s="50" t="str">
        <x:v>NetSalesSummaryOfBusinessResults</x:v>
      </x:c>
      <x:c r="AJ2665" s="50" t="str">
        <x:v>OperatingIncome</x:v>
      </x:c>
      <x:c r="AK2665" s="53" t="n">
        <x:v>45747</x:v>
      </x:c>
      <x:c r="AL2665" s="50" t="str">
        <x:v>365/365/365/366/365</x:v>
      </x:c>
      <x:c r="AM2665" s="51" t="n">
        <x:v>68601572</x:v>
      </x:c>
      <x:c r="AN2665" s="51" t="n">
        <x:v>388</x:v>
      </x:c>
      <x:c r="AO2665" s="51" t="n">
        <x:f>IFERROR(AM2665*AN2665,"")</x:f>
        <x:v>26617409936</x:v>
      </x:c>
      <x:c r="AP2665" s="56" t="n">
        <x:f>IFERROR(AO2665/(K2665*1000000),"")</x:f>
        <x:v>0.29059894029150063</x:v>
      </x:c>
      <x:c r="AQ2665" s="57" t="n">
        <x:v>97907388.33333331</x:v>
      </x:c>
      <x:c r="AR2665" s="52" t="n">
        <x:v>0.1782713514686523</x:v>
      </x:c>
      <x:c r="AS2665" s="52" t="n">
        <x:v>-0.233788425028302</x:v>
      </x:c>
      <x:c r="AT2665" s="55" t="b">
        <x:v>1</x:v>
      </x:c>
      <x:c r="AU2665" s="50"/>
      <x:c r="AV2665" s="58" t="n">
        <x:v>0.1394166227710171</x:v>
      </x:c>
      <x:c r="AW2665" s="50" t="n">
        <x:v>1005</x:v>
      </x:c>
      <x:c r="AX2665" s="50" t="str">
        <x:v>Future Moat</x:v>
      </x:c>
      <x:c r="AY2665" s="50" t="str">
        <x:v>目立つ機械的警告なし（定性確認は別途必要）</x:v>
      </x:c>
      <x:c r="AZ2665" s="59" t="str">
        <x:v>2025-06-20 13:05</x:v>
      </x:c>
      <x:c r="BA2665" s="53" t="n">
        <x:v>18050</x:v>
      </x:c>
      <x:c r="BB2665" s="50"/>
      <x:c r="BC2665" s="50"/>
      <x:c r="BD2665" s="50" t="str">
        <x:v>TOPIX Small 2</x:v>
      </x:c>
    </x:row>
    <x:row r="2666">
      <x:c r="A2666" s="50" t="n">
        <x:v>2665</x:v>
      </x:c>
      <x:c r="B2666" s="50" t="str">
        <x:v>3946</x:v>
      </x:c>
      <x:c r="C2666" s="50" t="str">
        <x:v>3946.T</x:v>
      </x:c>
      <x:c r="D2666" s="50" t="str">
        <x:v>TOMOKU CO.,LTD.</x:v>
      </x:c>
      <x:c r="E2666" s="50" t="str">
        <x:v>Prime Market (Domestic)</x:v>
      </x:c>
      <x:c r="F2666" s="50" t="str">
        <x:v>Pulp and Paper</x:v>
      </x:c>
      <x:c r="G2666" s="51" t="n">
        <x:v>175647</x:v>
      </x:c>
      <x:c r="H2666" s="51" t="n">
        <x:v>206007</x:v>
      </x:c>
      <x:c r="I2666" s="51" t="n">
        <x:v>212817</x:v>
      </x:c>
      <x:c r="J2666" s="51" t="n">
        <x:v>211526</x:v>
      </x:c>
      <x:c r="K2666" s="51" t="n">
        <x:v>219613</x:v>
      </x:c>
      <x:c r="L2666" s="52" t="n">
        <x:f>IFERROR(H2666/G2666-1,"")</x:f>
        <x:v>0.1728466754342517</x:v>
      </x:c>
      <x:c r="M2666" s="52" t="n">
        <x:f>IFERROR(I2666/H2666-1,"")</x:f>
        <x:v>0.03305712912668013</x:v>
      </x:c>
      <x:c r="N2666" s="52" t="n">
        <x:f>IFERROR(J2666/I2666-1,"")</x:f>
        <x:v>-0.00606624470789463</x:v>
      </x:c>
      <x:c r="O2666" s="52" t="n">
        <x:f>IFERROR(K2666/J2666-1,"")</x:f>
        <x:v>0.03823170674054244</x:v>
      </x:c>
      <x:c r="P2666" s="52" t="n">
        <x:f>IFERROR((K2666/G2666)^(1/4)-1,"")</x:f>
        <x:v>0.05743657292692683</x:v>
      </x:c>
      <x:c r="Q2666" s="51" t="n">
        <x:v>9360</x:v>
      </x:c>
      <x:c r="R2666" s="52" t="n">
        <x:f>IFERROR(Q2666/K2666,"")</x:f>
        <x:v>0.042620427752455455</x:v>
      </x:c>
      <x:c r="S2666" s="53" t="n">
        <x:v>27120</x:v>
      </x:c>
      <x:c r="T2666" s="50" t="str">
        <x:v>EDINET_company_history</x:v>
      </x:c>
      <x:c r="U2666" s="50" t="str">
        <x:v>日本マスタートラスト信託銀行㈱（信託口）</x:v>
      </x:c>
      <x:c r="V2666" s="54" t="n">
        <x:v>0.1082</x:v>
      </x:c>
      <x:c r="W2666" s="50" t="str">
        <x:v>中 橋 光 男 / 廣 瀬 正 二 / 藤 山 一 穂</x:v>
      </x:c>
      <x:c r="X2666" s="50" t="b">
        <x:f>AND(COUNT(L2666:O2666)=4,L2666&gt;='設定'!$B$6,M2666&gt;='設定'!$B$6,N2666&gt;='設定'!$B$6,O2666&gt;='設定'!$B$6)</x:f>
        <x:v>0</x:v>
      </x:c>
      <x:c r="Y2666" s="50" t="b">
        <x:f>AND(COUNT(G2666:K2666)=5,P2666&gt;='設定'!$B$7)</x:f>
        <x:v>0</x:v>
      </x:c>
      <x:c r="Z2666" s="50" t="b">
        <x:f>AND(ISNUMBER(R2666),R2666&gt;='設定'!$B$8)</x:f>
        <x:v>0</x:v>
      </x:c>
      <x:c r="AA2666" s="50" t="b">
        <x:f>AND(ISNUMBER(S2666),S2666&gt;=DATE(YEAR('設定'!$B$10)-'設定'!$B$9,MONTH('設定'!$B$10),DAY('設定'!$B$10)))</x:f>
        <x:v>0</x:v>
      </x:c>
      <x:c r="AB2666" s="55" t="b">
        <x:v>0</x:v>
      </x:c>
      <x:c r="AC2666" s="55" t="b">
        <x:v>0</x:v>
      </x:c>
      <x:c r="AD2666" s="50" t="n">
        <x:f>IF(X2666,1,0)+IF(Z2666,1,0)+IF(AA2666,1,0)+IF(AB2666,1,0)</x:f>
        <x:v>0</x:v>
      </x:c>
      <x:c r="AE2666" s="50" t="n">
        <x:f>IF(Y2666,1,0)+IF(Z2666,1,0)+IF(AA2666,1,0)+IF(AB2666,1,0)</x:f>
        <x:v>0</x:v>
      </x:c>
      <x:c r="AF2666" s="50" t="n">
        <x:f>IF(Y2666,1,0)+IF(Z2666,1,0)+IF(AA2666,1,0)+IF(AC2666,1,0)</x:f>
        <x:v>0</x:v>
      </x:c>
      <x:c r="AG2666" s="53" t="n">
        <x:v>44348</x:v>
      </x:c>
      <x:c r="AH2666" s="50" t="str">
        <x:v>S100W080</x:v>
      </x:c>
      <x:c r="AI2666" s="50" t="str">
        <x:v>NetSalesSummaryOfBusinessResults</x:v>
      </x:c>
      <x:c r="AJ2666" s="50" t="str">
        <x:v>OperatingIncome</x:v>
      </x:c>
      <x:c r="AK2666" s="53" t="n">
        <x:v>45747</x:v>
      </x:c>
      <x:c r="AL2666" s="50" t="str">
        <x:v>365/365/365/366/365</x:v>
      </x:c>
      <x:c r="AM2666" s="51" t="n">
        <x:v>16387768</x:v>
      </x:c>
      <x:c r="AN2666" s="51" t="n">
        <x:v>3850</x:v>
      </x:c>
      <x:c r="AO2666" s="51" t="n">
        <x:f>IFERROR(AM2666*AN2666,"")</x:f>
        <x:v>63092906800</x:v>
      </x:c>
      <x:c r="AP2666" s="56" t="n">
        <x:f>IFERROR(AO2666/(K2666*1000000),"")</x:f>
        <x:v>0.2872913115343809</x:v>
      </x:c>
      <x:c r="AQ2666" s="57" t="n">
        <x:v>160153341.66666666</x:v>
      </x:c>
      <x:c r="AR2666" s="52" t="n">
        <x:v>0.241857189282834</x:v>
      </x:c>
      <x:c r="AS2666" s="52" t="n">
        <x:v>-0.2753197475525221</x:v>
      </x:c>
      <x:c r="AT2666" s="55" t="b">
        <x:v>1</x:v>
      </x:c>
      <x:c r="AU2666" s="50"/>
      <x:c r="AV2666" s="58" t="n">
        <x:v>-0.011584998155009</x:v>
      </x:c>
      <x:c r="AW2666" s="50" t="n">
        <x:v>1964</x:v>
      </x:c>
      <x:c r="AX2666" s="50" t="str">
        <x:v>Core Moat</x:v>
      </x:c>
      <x:c r="AY2666" s="50" t="str">
        <x:v>目立つ機械的警告なし（定性確認は別途必要）</x:v>
      </x:c>
      <x:c r="AZ2666" s="59" t="str">
        <x:v>2025-06-20 09:31</x:v>
      </x:c>
      <x:c r="BA2666" s="53" t="n">
        <x:v>27120</x:v>
      </x:c>
      <x:c r="BB2666" s="50"/>
      <x:c r="BC2666" s="50"/>
      <x:c r="BD2666" s="50" t="str">
        <x:v>TOPIX Small 2</x:v>
      </x:c>
    </x:row>
    <x:row r="2667">
      <x:c r="A2667" s="50" t="n">
        <x:v>2666</x:v>
      </x:c>
      <x:c r="B2667" s="50" t="str">
        <x:v>4769</x:v>
      </x:c>
      <x:c r="C2667" s="50" t="str">
        <x:v>4769.T</x:v>
      </x:c>
      <x:c r="D2667" s="50" t="str">
        <x:v>IC CO.,LTD.</x:v>
      </x:c>
      <x:c r="E2667" s="50" t="str">
        <x:v>Standard Market(Domestic)</x:v>
      </x:c>
      <x:c r="F2667" s="50" t="str">
        <x:v>Information &amp; Communication</x:v>
      </x:c>
      <x:c r="G2667" s="51" t="n">
        <x:v>8107.632</x:v>
      </x:c>
      <x:c r="H2667" s="51" t="n">
        <x:v>8489.321</x:v>
      </x:c>
      <x:c r="I2667" s="51" t="n">
        <x:v>8562.325</x:v>
      </x:c>
      <x:c r="J2667" s="51" t="n">
        <x:v>9290.04</x:v>
      </x:c>
      <x:c r="K2667" s="51" t="n">
        <x:v>10136.104</x:v>
      </x:c>
      <x:c r="L2667" s="52" t="n">
        <x:f>IFERROR(H2667/G2667-1,"")</x:f>
        <x:v>0.047077741071622325</x:v>
      </x:c>
      <x:c r="M2667" s="52" t="n">
        <x:f>IFERROR(I2667/H2667-1,"")</x:f>
        <x:v>0.00859950990191094</x:v>
      </x:c>
      <x:c r="N2667" s="52" t="n">
        <x:f>IFERROR(J2667/I2667-1,"")</x:f>
        <x:v>0.0849903501677407</x:v>
      </x:c>
      <x:c r="O2667" s="52" t="n">
        <x:f>IFERROR(K2667/J2667-1,"")</x:f>
        <x:v>0.09107215900039156</x:v>
      </x:c>
      <x:c r="P2667" s="52" t="n">
        <x:f>IFERROR((K2667/G2667)^(1/4)-1,"")</x:f>
        <x:v>0.05741205544890993</x:v>
      </x:c>
      <x:c r="Q2667" s="51" t="n">
        <x:v>516.37</x:v>
      </x:c>
      <x:c r="R2667" s="52" t="n">
        <x:f>IFERROR(Q2667/K2667,"")</x:f>
        <x:v>0.050943636726694996</x:v>
      </x:c>
      <x:c r="S2667" s="53" t="n">
        <x:v>38322</x:v>
      </x:c>
      <x:c r="T2667" s="50" t="str">
        <x:v>EDINET_company_history</x:v>
      </x:c>
      <x:c r="U2667" s="50" t="str">
        <x:v>一般財団法人IC齋藤育英会</x:v>
      </x:c>
      <x:c r="V2667" s="54" t="n">
        <x:v>0.1555</x:v>
      </x:c>
      <x:c r="W2667" s="50" t="str">
        <x:v>齋 藤 良 二 / 三 澤 昇 平</x:v>
      </x:c>
      <x:c r="X2667" s="50" t="b">
        <x:f>AND(COUNT(L2667:O2667)=4,L2667&gt;='設定'!$B$6,M2667&gt;='設定'!$B$6,N2667&gt;='設定'!$B$6,O2667&gt;='設定'!$B$6)</x:f>
        <x:v>0</x:v>
      </x:c>
      <x:c r="Y2667" s="50" t="b">
        <x:f>AND(COUNT(G2667:K2667)=5,P2667&gt;='設定'!$B$7)</x:f>
        <x:v>0</x:v>
      </x:c>
      <x:c r="Z2667" s="50" t="b">
        <x:f>AND(ISNUMBER(R2667),R2667&gt;='設定'!$B$8)</x:f>
        <x:v>0</x:v>
      </x:c>
      <x:c r="AA2667" s="50" t="b">
        <x:f>AND(ISNUMBER(S2667),S2667&gt;=DATE(YEAR('設定'!$B$10)-'設定'!$B$9,MONTH('設定'!$B$10),DAY('設定'!$B$10)))</x:f>
        <x:v>0</x:v>
      </x:c>
      <x:c r="AB2667" s="55" t="b">
        <x:v>0</x:v>
      </x:c>
      <x:c r="AC2667" s="55" t="b">
        <x:v>0</x:v>
      </x:c>
      <x:c r="AD2667" s="50" t="n">
        <x:f>IF(X2667,1,0)+IF(Z2667,1,0)+IF(AA2667,1,0)+IF(AB2667,1,0)</x:f>
        <x:v>0</x:v>
      </x:c>
      <x:c r="AE2667" s="50" t="n">
        <x:f>IF(Y2667,1,0)+IF(Z2667,1,0)+IF(AA2667,1,0)+IF(AB2667,1,0)</x:f>
        <x:v>0</x:v>
      </x:c>
      <x:c r="AF2667" s="50" t="n">
        <x:f>IF(Y2667,1,0)+IF(Z2667,1,0)+IF(AA2667,1,0)+IF(AC2667,1,0)</x:f>
        <x:v>0</x:v>
      </x:c>
      <x:c r="AG2667" s="53" t="n">
        <x:v>44348</x:v>
      </x:c>
      <x:c r="AH2667" s="50" t="str">
        <x:v>S100XBNE</x:v>
      </x:c>
      <x:c r="AI2667" s="50" t="str">
        <x:v>NetSalesSummaryOfBusinessResults</x:v>
      </x:c>
      <x:c r="AJ2667" s="50" t="str">
        <x:v>OperatingIncome</x:v>
      </x:c>
      <x:c r="AK2667" s="53" t="n">
        <x:v>45930</x:v>
      </x:c>
      <x:c r="AL2667" s="50" t="str">
        <x:v>365/365/365/366/365</x:v>
      </x:c>
      <x:c r="AM2667" s="51" t="n">
        <x:v>7434670</x:v>
      </x:c>
      <x:c r="AN2667" s="51" t="n">
        <x:v>1052</x:v>
      </x:c>
      <x:c r="AO2667" s="51" t="n">
        <x:f>IFERROR(AM2667*AN2667,"")</x:f>
        <x:v>7821272840</x:v>
      </x:c>
      <x:c r="AP2667" s="56" t="n">
        <x:f>IFERROR(AO2667/(K2667*1000000),"")</x:f>
        <x:v>0.7716251569636617</x:v>
      </x:c>
      <x:c r="AQ2667" s="57" t="n">
        <x:v>1404023.3333333333</x:v>
      </x:c>
      <x:c r="AR2667" s="52" t="n">
        <x:v>0.2165178333419725</x:v>
      </x:c>
      <x:c r="AS2667" s="52" t="n">
        <x:v>-0.2324430487977239</x:v>
      </x:c>
      <x:c r="AT2667" s="55" t="b">
        <x:v>0</x:v>
      </x:c>
      <x:c r="AU2667" s="50" t="str">
        <x:v>low_liquidity</x:v>
      </x:c>
      <x:c r="AV2667" s="58" t="n">
        <x:v>0.1852699352623956</x:v>
      </x:c>
      <x:c r="AW2667" s="50" t="n">
        <x:v>778</x:v>
      </x:c>
      <x:c r="AX2667" s="50" t="str">
        <x:v>Discovery</x:v>
      </x:c>
      <x:c r="AY2667" s="50" t="str">
        <x:v>既存適格性フィルター不通過: low_liquidity / 60日平均売買代金2,000万円未満</x:v>
      </x:c>
      <x:c r="AZ2667" s="59" t="str">
        <x:v>2025-12-22 09:04</x:v>
      </x:c>
      <x:c r="BA2667" s="53" t="n">
        <x:v>38322</x:v>
      </x:c>
      <x:c r="BB2667" s="50"/>
      <x:c r="BC2667" s="50"/>
      <x:c r="BD2667" s="50"/>
    </x:row>
    <x:row r="2668">
      <x:c r="A2668" s="50" t="n">
        <x:v>2667</x:v>
      </x:c>
      <x:c r="B2668" s="50" t="str">
        <x:v>9502</x:v>
      </x:c>
      <x:c r="C2668" s="50" t="str">
        <x:v>9502.T</x:v>
      </x:c>
      <x:c r="D2668" s="50" t="str">
        <x:v>Chubu Electric Power Company,Incorporated</x:v>
      </x:c>
      <x:c r="E2668" s="50" t="str">
        <x:v>Prime Market (Domestic)</x:v>
      </x:c>
      <x:c r="F2668" s="50" t="str">
        <x:v>Electric Power and Gas</x:v>
      </x:c>
      <x:c r="G2668" s="51" t="n">
        <x:v>2935409</x:v>
      </x:c>
      <x:c r="H2668" s="51" t="n">
        <x:v>2705162</x:v>
      </x:c>
      <x:c r="I2668" s="51" t="n">
        <x:v>3986681</x:v>
      </x:c>
      <x:c r="J2668" s="51" t="n">
        <x:v>3610414</x:v>
      </x:c>
      <x:c r="K2668" s="51" t="n">
        <x:v>3669234</x:v>
      </x:c>
      <x:c r="L2668" s="52" t="n">
        <x:f>IFERROR(H2668/G2668-1,"")</x:f>
        <x:v>-0.07843779180345911</x:v>
      </x:c>
      <x:c r="M2668" s="52" t="n">
        <x:f>IFERROR(I2668/H2668-1,"")</x:f>
        <x:v>0.4737309632473028</x:v>
      </x:c>
      <x:c r="N2668" s="52" t="n">
        <x:f>IFERROR(J2668/I2668-1,"")</x:f>
        <x:v>-0.09438101518531328</x:v>
      </x:c>
      <x:c r="O2668" s="52" t="n">
        <x:f>IFERROR(K2668/J2668-1,"")</x:f>
        <x:v>0.016291760446308867</x:v>
      </x:c>
      <x:c r="P2668" s="52" t="n">
        <x:f>IFERROR((K2668/G2668)^(1/4)-1,"")</x:f>
        <x:v>0.05736930027650944</x:v>
      </x:c>
      <x:c r="Q2668" s="51" t="n">
        <x:v>242045</x:v>
      </x:c>
      <x:c r="R2668" s="52" t="n">
        <x:f>IFERROR(Q2668/K2668,"")</x:f>
        <x:v>0.06596608447430717</x:v>
      </x:c>
      <x:c r="S2668" s="53" t="n">
        <x:v>18841</x:v>
      </x:c>
      <x:c r="T2668" s="50" t="str">
        <x:v>EDINET_company_history</x:v>
      </x:c>
      <x:c r="U2668" s="50" t="str">
        <x:v>日本マスタートラスト信託銀行株式会社</x:v>
      </x:c>
      <x:c r="V2668" s="54" t="n">
        <x:v>0.1505</x:v>
      </x:c>
      <x:c r="W2668" s="50" t="str">
        <x:v>勝 野 哲 / 林 欣 吾 / 鍋 田 和 宏</x:v>
      </x:c>
      <x:c r="X2668" s="50" t="b">
        <x:f>AND(COUNT(L2668:O2668)=4,L2668&gt;='設定'!$B$6,M2668&gt;='設定'!$B$6,N2668&gt;='設定'!$B$6,O2668&gt;='設定'!$B$6)</x:f>
        <x:v>0</x:v>
      </x:c>
      <x:c r="Y2668" s="50" t="b">
        <x:f>AND(COUNT(G2668:K2668)=5,P2668&gt;='設定'!$B$7)</x:f>
        <x:v>0</x:v>
      </x:c>
      <x:c r="Z2668" s="50" t="b">
        <x:f>AND(ISNUMBER(R2668),R2668&gt;='設定'!$B$8)</x:f>
        <x:v>0</x:v>
      </x:c>
      <x:c r="AA2668" s="50" t="b">
        <x:f>AND(ISNUMBER(S2668),S2668&gt;=DATE(YEAR('設定'!$B$10)-'設定'!$B$9,MONTH('設定'!$B$10),DAY('設定'!$B$10)))</x:f>
        <x:v>0</x:v>
      </x:c>
      <x:c r="AB2668" s="55" t="b">
        <x:v>0</x:v>
      </x:c>
      <x:c r="AC2668" s="55" t="b">
        <x:v>0</x:v>
      </x:c>
      <x:c r="AD2668" s="50" t="n">
        <x:f>IF(X2668,1,0)+IF(Z2668,1,0)+IF(AA2668,1,0)+IF(AB2668,1,0)</x:f>
        <x:v>0</x:v>
      </x:c>
      <x:c r="AE2668" s="50" t="n">
        <x:f>IF(Y2668,1,0)+IF(Z2668,1,0)+IF(AA2668,1,0)+IF(AB2668,1,0)</x:f>
        <x:v>0</x:v>
      </x:c>
      <x:c r="AF2668" s="50" t="n">
        <x:f>IF(Y2668,1,0)+IF(Z2668,1,0)+IF(AA2668,1,0)+IF(AC2668,1,0)</x:f>
        <x:v>0</x:v>
      </x:c>
      <x:c r="AG2668" s="53" t="n">
        <x:v>44348</x:v>
      </x:c>
      <x:c r="AH2668" s="50" t="str">
        <x:v>S100VZ3E</x:v>
      </x:c>
      <x:c r="AI2668" s="50" t="str">
        <x:v>OperatingRevenue1SummaryOfBusinessResults</x:v>
      </x:c>
      <x:c r="AJ2668" s="50" t="str">
        <x:v>OperatingIncome</x:v>
      </x:c>
      <x:c r="AK2668" s="53" t="n">
        <x:v>45747</x:v>
      </x:c>
      <x:c r="AL2668" s="50" t="str">
        <x:v>365/365/365/366/365</x:v>
      </x:c>
      <x:c r="AM2668" s="51" t="n">
        <x:v>756445700</x:v>
      </x:c>
      <x:c r="AN2668" s="51" t="n">
        <x:v>2836.5</x:v>
      </x:c>
      <x:c r="AO2668" s="51" t="n">
        <x:f>IFERROR(AM2668*AN2668,"")</x:f>
        <x:v>2145658228050</x:v>
      </x:c>
      <x:c r="AP2668" s="56" t="n">
        <x:f>IFERROR(AO2668/(K2668*1000000),"")</x:f>
        <x:v>0.5847700713691195</x:v>
      </x:c>
      <x:c r="AQ2668" s="57" t="n">
        <x:v>8361451579.166667</x:v>
      </x:c>
      <x:c r="AR2668" s="52" t="n">
        <x:v>0.2521449455765208</x:v>
      </x:c>
      <x:c r="AS2668" s="52" t="n">
        <x:v>-0.2792505636321232</x:v>
      </x:c>
      <x:c r="AT2668" s="55" t="b">
        <x:v>1</x:v>
      </x:c>
      <x:c r="AU2668" s="50"/>
      <x:c r="AV2668" s="58" t="n">
        <x:v>0.6000872680945212</x:v>
      </x:c>
      <x:c r="AW2668" s="50" t="n">
        <x:v>36</x:v>
      </x:c>
      <x:c r="AX2668" s="50" t="str">
        <x:v>Transformation Moat</x:v>
      </x:c>
      <x:c r="AY2668" s="50" t="str">
        <x:v>目立つ機械的警告なし（定性確認は別途必要）</x:v>
      </x:c>
      <x:c r="AZ2668" s="59" t="str">
        <x:v>2025-06-25 10:12</x:v>
      </x:c>
      <x:c r="BA2668" s="53" t="n">
        <x:v>18841</x:v>
      </x:c>
      <x:c r="BB2668" s="50"/>
      <x:c r="BC2668" s="50"/>
      <x:c r="BD2668" s="50" t="str">
        <x:v>TOPIX Mid400</x:v>
      </x:c>
    </x:row>
    <x:row r="2669">
      <x:c r="A2669" s="50" t="n">
        <x:v>2668</x:v>
      </x:c>
      <x:c r="B2669" s="50" t="str">
        <x:v>7602</x:v>
      </x:c>
      <x:c r="C2669" s="50" t="str">
        <x:v>7602.T</x:v>
      </x:c>
      <x:c r="D2669" s="50" t="str">
        <x:v>Ledax Co.,Ltd.</x:v>
      </x:c>
      <x:c r="E2669" s="50" t="str">
        <x:v>Standard Market(Domestic)</x:v>
      </x:c>
      <x:c r="F2669" s="50" t="str">
        <x:v>Wholesale Trade</x:v>
      </x:c>
      <x:c r="G2669" s="51" t="n">
        <x:v>16031.491</x:v>
      </x:c>
      <x:c r="H2669" s="51" t="n">
        <x:v>18383.106</x:v>
      </x:c>
      <x:c r="I2669" s="51" t="n">
        <x:v>19058.833</x:v>
      </x:c>
      <x:c r="J2669" s="51" t="n">
        <x:v>19072.456</x:v>
      </x:c>
      <x:c r="K2669" s="51" t="n">
        <x:v>20034.349</x:v>
      </x:c>
      <x:c r="L2669" s="52" t="n">
        <x:f>IFERROR(H2669/G2669-1,"")</x:f>
        <x:v>0.1466872295284325</x:v>
      </x:c>
      <x:c r="M2669" s="52" t="n">
        <x:f>IFERROR(I2669/H2669-1,"")</x:f>
        <x:v>0.036758042955308934</x:v>
      </x:c>
      <x:c r="N2669" s="52" t="n">
        <x:f>IFERROR(J2669/I2669-1,"")</x:f>
        <x:v>0.0007147866818497661</x:v>
      </x:c>
      <x:c r="O2669" s="52" t="n">
        <x:f>IFERROR(K2669/J2669-1,"")</x:f>
        <x:v>0.050433620085425845</x:v>
      </x:c>
      <x:c r="P2669" s="52" t="n">
        <x:f>IFERROR((K2669/G2669)^(1/4)-1,"")</x:f>
        <x:v>0.05730510677169254</x:v>
      </x:c>
      <x:c r="Q2669" s="51" t="n">
        <x:v>-199.908</x:v>
      </x:c>
      <x:c r="R2669" s="52" t="n">
        <x:f>IFERROR(Q2669/K2669,"")</x:f>
        <x:v>-0.009978262832498325</x:v>
      </x:c>
      <x:c r="S2669" s="53" t="n">
        <x:v>36465</x:v>
      </x:c>
      <x:c r="T2669" s="50" t="str">
        <x:v>EDINET_company_history</x:v>
      </x:c>
      <x:c r="U2669" s="50" t="str">
        <x:v>株式会社レダグループホールディングス</x:v>
      </x:c>
      <x:c r="V2669" s="54" t="n">
        <x:v>0.545</x:v>
      </x:c>
      <x:c r="W2669" s="50"/>
      <x:c r="X2669" s="50" t="b">
        <x:f>AND(COUNT(L2669:O2669)=4,L2669&gt;='設定'!$B$6,M2669&gt;='設定'!$B$6,N2669&gt;='設定'!$B$6,O2669&gt;='設定'!$B$6)</x:f>
        <x:v>0</x:v>
      </x:c>
      <x:c r="Y2669" s="50" t="b">
        <x:f>AND(COUNT(G2669:K2669)=5,P2669&gt;='設定'!$B$7)</x:f>
        <x:v>0</x:v>
      </x:c>
      <x:c r="Z2669" s="50" t="b">
        <x:f>AND(ISNUMBER(R2669),R2669&gt;='設定'!$B$8)</x:f>
        <x:v>0</x:v>
      </x:c>
      <x:c r="AA2669" s="50" t="b">
        <x:f>AND(ISNUMBER(S2669),S2669&gt;=DATE(YEAR('設定'!$B$10)-'設定'!$B$9,MONTH('設定'!$B$10),DAY('設定'!$B$10)))</x:f>
        <x:v>0</x:v>
      </x:c>
      <x:c r="AB2669" s="55" t="b">
        <x:v>0</x:v>
      </x:c>
      <x:c r="AC2669" s="55" t="b">
        <x:v>0</x:v>
      </x:c>
      <x:c r="AD2669" s="50" t="n">
        <x:f>IF(X2669,1,0)+IF(Z2669,1,0)+IF(AA2669,1,0)+IF(AB2669,1,0)</x:f>
        <x:v>0</x:v>
      </x:c>
      <x:c r="AE2669" s="50" t="n">
        <x:f>IF(Y2669,1,0)+IF(Z2669,1,0)+IF(AA2669,1,0)+IF(AB2669,1,0)</x:f>
        <x:v>0</x:v>
      </x:c>
      <x:c r="AF2669" s="50" t="n">
        <x:f>IF(Y2669,1,0)+IF(Z2669,1,0)+IF(AA2669,1,0)+IF(AC2669,1,0)</x:f>
        <x:v>0</x:v>
      </x:c>
      <x:c r="AG2669" s="53" t="n">
        <x:v>44348</x:v>
      </x:c>
      <x:c r="AH2669" s="50" t="str">
        <x:v>S100W85T</x:v>
      </x:c>
      <x:c r="AI2669" s="50" t="str">
        <x:v>NetSalesSummaryOfBusinessResults</x:v>
      </x:c>
      <x:c r="AJ2669" s="50" t="str">
        <x:v>OperatingIncome</x:v>
      </x:c>
      <x:c r="AK2669" s="53" t="n">
        <x:v>45747</x:v>
      </x:c>
      <x:c r="AL2669" s="50" t="str">
        <x:v>365/365/365/366/365</x:v>
      </x:c>
      <x:c r="AM2669" s="51" t="n">
        <x:v>20729509</x:v>
      </x:c>
      <x:c r="AN2669" s="51" t="n">
        <x:v>159</x:v>
      </x:c>
      <x:c r="AO2669" s="51" t="n">
        <x:f>IFERROR(AM2669*AN2669,"")</x:f>
        <x:v>3295991931</x:v>
      </x:c>
      <x:c r="AP2669" s="56" t="n">
        <x:f>IFERROR(AO2669/(K2669*1000000),"")</x:f>
        <x:v>0.16451704674806253</x:v>
      </x:c>
      <x:c r="AQ2669" s="57" t="n">
        <x:v>23647818.333333332</x:v>
      </x:c>
      <x:c r="AR2669" s="52" t="n">
        <x:v>0.4449380248735844</x:v>
      </x:c>
      <x:c r="AS2669" s="52" t="n">
        <x:v>-0.6489579116400216</x:v>
      </x:c>
      <x:c r="AT2669" s="55" t="b">
        <x:v>0</x:v>
      </x:c>
      <x:c r="AU2669" s="50" t="str">
        <x:v>repeated_negative_operating_cf</x:v>
      </x:c>
      <x:c r="AV2669" s="58" t="n">
        <x:v>-0.2874993333756048</x:v>
      </x:c>
      <x:c r="AW2669" s="50" t="n">
        <x:v>3258</x:v>
      </x:c>
      <x:c r="AX2669" s="50" t="str">
        <x:v>Transformation Moat</x:v>
      </x:c>
      <x:c r="AY2669" s="50" t="str">
        <x:v>既存適格性フィルター不通過: repeated_negative_operating_cf / ローカル5年最大下落率-60%以下</x:v>
      </x:c>
      <x:c r="AZ2669" s="59" t="str">
        <x:v>2025-06-27 10:13</x:v>
      </x:c>
      <x:c r="BA2669" s="53" t="n">
        <x:v>36465</x:v>
      </x:c>
      <x:c r="BB2669" s="50"/>
      <x:c r="BC2669" s="50"/>
      <x:c r="BD2669" s="50"/>
    </x:row>
    <x:row r="2670">
      <x:c r="A2670" s="50" t="n">
        <x:v>2669</x:v>
      </x:c>
      <x:c r="B2670" s="50" t="str">
        <x:v>1381</x:v>
      </x:c>
      <x:c r="C2670" s="50" t="str">
        <x:v>1381.T</x:v>
      </x:c>
      <x:c r="D2670" s="50" t="str">
        <x:v>AXYZ CO.,Ltd.</x:v>
      </x:c>
      <x:c r="E2670" s="50" t="str">
        <x:v>Standard Market(Domestic)</x:v>
      </x:c>
      <x:c r="F2670" s="50" t="str">
        <x:v>Fishery, Agriculture and Forestry</x:v>
      </x:c>
      <x:c r="G2670" s="51" t="n">
        <x:v>21160</x:v>
      </x:c>
      <x:c r="H2670" s="51" t="n">
        <x:v>21725</x:v>
      </x:c>
      <x:c r="I2670" s="51" t="n">
        <x:v>24101</x:v>
      </x:c>
      <x:c r="J2670" s="51" t="n">
        <x:v>25836</x:v>
      </x:c>
      <x:c r="K2670" s="51" t="n">
        <x:v>26426</x:v>
      </x:c>
      <x:c r="L2670" s="52" t="n">
        <x:f>IFERROR(H2670/G2670-1,"")</x:f>
        <x:v>0.02670132325141772</x:v>
      </x:c>
      <x:c r="M2670" s="52" t="n">
        <x:f>IFERROR(I2670/H2670-1,"")</x:f>
        <x:v>0.10936708860759503</x:v>
      </x:c>
      <x:c r="N2670" s="52" t="n">
        <x:f>IFERROR(J2670/I2670-1,"")</x:f>
        <x:v>0.07198871416123809</x:v>
      </x:c>
      <x:c r="O2670" s="52" t="n">
        <x:f>IFERROR(K2670/J2670-1,"")</x:f>
        <x:v>0.022836352376528923</x:v>
      </x:c>
      <x:c r="P2670" s="52" t="n">
        <x:f>IFERROR((K2670/G2670)^(1/4)-1,"")</x:f>
        <x:v>0.05713132440690272</x:v>
      </x:c>
      <x:c r="Q2670" s="51" t="n">
        <x:v>2121</x:v>
      </x:c>
      <x:c r="R2670" s="52" t="n">
        <x:f>IFERROR(Q2670/K2670,"")</x:f>
        <x:v>0.08026186331643079</x:v>
      </x:c>
      <x:c r="S2670" s="53" t="n">
        <x:v>38322</x:v>
      </x:c>
      <x:c r="T2670" s="50" t="str">
        <x:v>EDINET_company_history</x:v>
      </x:c>
      <x:c r="U2670" s="50" t="str">
        <x:v>有限会社照国興産</x:v>
      </x:c>
      <x:c r="V2670" s="54" t="n">
        <x:v>0.1068</x:v>
      </x:c>
      <x:c r="W2670" s="50" t="str">
        <x:v>伊地知 高正</x:v>
      </x:c>
      <x:c r="X2670" s="50" t="b">
        <x:f>AND(COUNT(L2670:O2670)=4,L2670&gt;='設定'!$B$6,M2670&gt;='設定'!$B$6,N2670&gt;='設定'!$B$6,O2670&gt;='設定'!$B$6)</x:f>
        <x:v>0</x:v>
      </x:c>
      <x:c r="Y2670" s="50" t="b">
        <x:f>AND(COUNT(G2670:K2670)=5,P2670&gt;='設定'!$B$7)</x:f>
        <x:v>0</x:v>
      </x:c>
      <x:c r="Z2670" s="50" t="b">
        <x:f>AND(ISNUMBER(R2670),R2670&gt;='設定'!$B$8)</x:f>
        <x:v>0</x:v>
      </x:c>
      <x:c r="AA2670" s="50" t="b">
        <x:f>AND(ISNUMBER(S2670),S2670&gt;=DATE(YEAR('設定'!$B$10)-'設定'!$B$9,MONTH('設定'!$B$10),DAY('設定'!$B$10)))</x:f>
        <x:v>0</x:v>
      </x:c>
      <x:c r="AB2670" s="55" t="b">
        <x:v>0</x:v>
      </x:c>
      <x:c r="AC2670" s="55" t="b">
        <x:v>0</x:v>
      </x:c>
      <x:c r="AD2670" s="50" t="n">
        <x:f>IF(X2670,1,0)+IF(Z2670,1,0)+IF(AA2670,1,0)+IF(AB2670,1,0)</x:f>
        <x:v>0</x:v>
      </x:c>
      <x:c r="AE2670" s="50" t="n">
        <x:f>IF(Y2670,1,0)+IF(Z2670,1,0)+IF(AA2670,1,0)+IF(AB2670,1,0)</x:f>
        <x:v>0</x:v>
      </x:c>
      <x:c r="AF2670" s="50" t="n">
        <x:f>IF(Y2670,1,0)+IF(Z2670,1,0)+IF(AA2670,1,0)+IF(AC2670,1,0)</x:f>
        <x:v>0</x:v>
      </x:c>
      <x:c r="AG2670" s="53" t="n">
        <x:v>44348</x:v>
      </x:c>
      <x:c r="AH2670" s="50" t="str">
        <x:v>S100WPSG</x:v>
      </x:c>
      <x:c r="AI2670" s="50" t="str">
        <x:v>NetSalesSummaryOfBusinessResults</x:v>
      </x:c>
      <x:c r="AJ2670" s="50" t="str">
        <x:v>OperatingIncome</x:v>
      </x:c>
      <x:c r="AK2670" s="53" t="n">
        <x:v>45838</x:v>
      </x:c>
      <x:c r="AL2670" s="50" t="str">
        <x:v>365/365/365/366/365</x:v>
      </x:c>
      <x:c r="AM2670" s="51" t="n">
        <x:v>5615800</x:v>
      </x:c>
      <x:c r="AN2670" s="51" t="n">
        <x:v>3780</x:v>
      </x:c>
      <x:c r="AO2670" s="51" t="n">
        <x:f>IFERROR(AM2670*AN2670,"")</x:f>
        <x:v>21227724000</x:v>
      </x:c>
      <x:c r="AP2670" s="56" t="n">
        <x:f>IFERROR(AO2670/(K2670*1000000),"")</x:f>
        <x:v>0.8032893362597442</x:v>
      </x:c>
      <x:c r="AQ2670" s="57" t="n">
        <x:v>48760233.333333336</x:v>
      </x:c>
      <x:c r="AR2670" s="52" t="n">
        <x:v>0.2082960140489489</x:v>
      </x:c>
      <x:c r="AS2670" s="52" t="n">
        <x:v>-0.2394209354120267</x:v>
      </x:c>
      <x:c r="AT2670" s="55" t="b">
        <x:v>1</x:v>
      </x:c>
      <x:c r="AU2670" s="50"/>
      <x:c r="AV2670" s="58" t="n">
        <x:v>0.0822062351706327</x:v>
      </x:c>
      <x:c r="AW2670" s="50" t="n">
        <x:v>1336</x:v>
      </x:c>
      <x:c r="AX2670" s="50" t="str">
        <x:v>Discovery</x:v>
      </x:c>
      <x:c r="AY2670" s="50" t="str">
        <x:v>目立つ機械的警告なし（定性確認は別途必要）</x:v>
      </x:c>
      <x:c r="AZ2670" s="59" t="str">
        <x:v>2025-09-18 17:09</x:v>
      </x:c>
      <x:c r="BA2670" s="53" t="n">
        <x:v>38322</x:v>
      </x:c>
      <x:c r="BB2670" s="50"/>
      <x:c r="BC2670" s="50"/>
      <x:c r="BD2670" s="50"/>
    </x:row>
    <x:row r="2671">
      <x:c r="A2671" s="50" t="n">
        <x:v>2670</x:v>
      </x:c>
      <x:c r="B2671" s="50" t="str">
        <x:v>9401</x:v>
      </x:c>
      <x:c r="C2671" s="50" t="str">
        <x:v>9401.T</x:v>
      </x:c>
      <x:c r="D2671" s="50" t="str">
        <x:v>TBS HOLDINGS,INC.</x:v>
      </x:c>
      <x:c r="E2671" s="50" t="str">
        <x:v>Prime Market (Domestic)</x:v>
      </x:c>
      <x:c r="F2671" s="50" t="str">
        <x:v>Information &amp; Communication</x:v>
      </x:c>
      <x:c r="G2671" s="51" t="n">
        <x:v>325682</x:v>
      </x:c>
      <x:c r="H2671" s="51" t="n">
        <x:v>358269</x:v>
      </x:c>
      <x:c r="I2671" s="51" t="n">
        <x:v>368130</x:v>
      </x:c>
      <x:c r="J2671" s="51" t="n">
        <x:v>394309</x:v>
      </x:c>
      <x:c r="K2671" s="51" t="n">
        <x:v>406700</x:v>
      </x:c>
      <x:c r="L2671" s="52" t="n">
        <x:f>IFERROR(H2671/G2671-1,"")</x:f>
        <x:v>0.10005772502011157</x:v>
      </x:c>
      <x:c r="M2671" s="52" t="n">
        <x:f>IFERROR(I2671/H2671-1,"")</x:f>
        <x:v>0.02752401128760784</x:v>
      </x:c>
      <x:c r="N2671" s="52" t="n">
        <x:f>IFERROR(J2671/I2671-1,"")</x:f>
        <x:v>0.07111346535191365</x:v>
      </x:c>
      <x:c r="O2671" s="52" t="n">
        <x:f>IFERROR(K2671/J2671-1,"")</x:f>
        <x:v>0.031424593402636036</x:v>
      </x:c>
      <x:c r="P2671" s="52" t="n">
        <x:f>IFERROR((K2671/G2671)^(1/4)-1,"")</x:f>
        <x:v>0.05710981219840017</x:v>
      </x:c>
      <x:c r="Q2671" s="51" t="n">
        <x:v>19465</x:v>
      </x:c>
      <x:c r="R2671" s="52" t="n">
        <x:f>IFERROR(Q2671/K2671,"")</x:f>
        <x:v>0.04786083107941972</x:v>
      </x:c>
      <x:c r="S2671" s="53" t="n">
        <x:v>22190</x:v>
      </x:c>
      <x:c r="T2671" s="50" t="str">
        <x:v>EDINET_company_history</x:v>
      </x:c>
      <x:c r="U2671" s="50" t="str">
        <x:v>日本マスタートラスト信託銀行株式会社（信託口）</x:v>
      </x:c>
      <x:c r="V2671" s="54" t="n">
        <x:v>0.0974</x:v>
      </x:c>
      <x:c r="W2671" s="50" t="str">
        <x:v>阿部 龍二郎 / 龍宝 正峰 / 菅井 龍夫</x:v>
      </x:c>
      <x:c r="X2671" s="50" t="b">
        <x:f>AND(COUNT(L2671:O2671)=4,L2671&gt;='設定'!$B$6,M2671&gt;='設定'!$B$6,N2671&gt;='設定'!$B$6,O2671&gt;='設定'!$B$6)</x:f>
        <x:v>0</x:v>
      </x:c>
      <x:c r="Y2671" s="50" t="b">
        <x:f>AND(COUNT(G2671:K2671)=5,P2671&gt;='設定'!$B$7)</x:f>
        <x:v>0</x:v>
      </x:c>
      <x:c r="Z2671" s="50" t="b">
        <x:f>AND(ISNUMBER(R2671),R2671&gt;='設定'!$B$8)</x:f>
        <x:v>0</x:v>
      </x:c>
      <x:c r="AA2671" s="50" t="b">
        <x:f>AND(ISNUMBER(S2671),S2671&gt;=DATE(YEAR('設定'!$B$10)-'設定'!$B$9,MONTH('設定'!$B$10),DAY('設定'!$B$10)))</x:f>
        <x:v>0</x:v>
      </x:c>
      <x:c r="AB2671" s="55" t="b">
        <x:v>0</x:v>
      </x:c>
      <x:c r="AC2671" s="55" t="b">
        <x:v>0</x:v>
      </x:c>
      <x:c r="AD2671" s="50" t="n">
        <x:f>IF(X2671,1,0)+IF(Z2671,1,0)+IF(AA2671,1,0)+IF(AB2671,1,0)</x:f>
        <x:v>0</x:v>
      </x:c>
      <x:c r="AE2671" s="50" t="n">
        <x:f>IF(Y2671,1,0)+IF(Z2671,1,0)+IF(AA2671,1,0)+IF(AB2671,1,0)</x:f>
        <x:v>0</x:v>
      </x:c>
      <x:c r="AF2671" s="50" t="n">
        <x:f>IF(Y2671,1,0)+IF(Z2671,1,0)+IF(AA2671,1,0)+IF(AC2671,1,0)</x:f>
        <x:v>0</x:v>
      </x:c>
      <x:c r="AG2671" s="53" t="n">
        <x:v>44348</x:v>
      </x:c>
      <x:c r="AH2671" s="50" t="str">
        <x:v>S100W67H</x:v>
      </x:c>
      <x:c r="AI2671" s="50" t="str">
        <x:v>NetSalesSummaryOfBusinessResults</x:v>
      </x:c>
      <x:c r="AJ2671" s="50" t="str">
        <x:v>OperatingIncome</x:v>
      </x:c>
      <x:c r="AK2671" s="53" t="n">
        <x:v>45747</x:v>
      </x:c>
      <x:c r="AL2671" s="50" t="str">
        <x:v>365/365/365/366/365</x:v>
      </x:c>
      <x:c r="AM2671" s="51" t="n">
        <x:v>163719365</x:v>
      </x:c>
      <x:c r="AN2671" s="51" t="n">
        <x:v>5801</x:v>
      </x:c>
      <x:c r="AO2671" s="51" t="n">
        <x:f>IFERROR(AM2671*AN2671,"")</x:f>
        <x:v>949736036365</x:v>
      </x:c>
      <x:c r="AP2671" s="56" t="n">
        <x:f>IFERROR(AO2671/(K2671*1000000),"")</x:f>
        <x:v>2.335225070973691</x:v>
      </x:c>
      <x:c r="AQ2671" s="57" t="n">
        <x:v>1293919811.6666667</x:v>
      </x:c>
      <x:c r="AR2671" s="52" t="n">
        <x:v>0.3129523843151115</x:v>
      </x:c>
      <x:c r="AS2671" s="52" t="n">
        <x:v>-0.3362354993889838</x:v>
      </x:c>
      <x:c r="AT2671" s="55" t="b">
        <x:v>1</x:v>
      </x:c>
      <x:c r="AU2671" s="50"/>
      <x:c r="AV2671" s="58" t="n">
        <x:v>0.0904510336225642</x:v>
      </x:c>
      <x:c r="AW2671" s="50" t="n">
        <x:v>1290</x:v>
      </x:c>
      <x:c r="AX2671" s="50" t="str">
        <x:v>Future Moat</x:v>
      </x:c>
      <x:c r="AY2671" s="50" t="str">
        <x:v>目立つ機械的警告なし（定性確認は別途必要）</x:v>
      </x:c>
      <x:c r="AZ2671" s="59" t="str">
        <x:v>2025-06-26 13:16</x:v>
      </x:c>
      <x:c r="BA2671" s="53" t="n">
        <x:v>22190</x:v>
      </x:c>
      <x:c r="BB2671" s="50"/>
      <x:c r="BC2671" s="50"/>
      <x:c r="BD2671" s="50" t="str">
        <x:v>TOPIX Mid400</x:v>
      </x:c>
    </x:row>
    <x:row r="2672">
      <x:c r="A2672" s="50" t="n">
        <x:v>2671</x:v>
      </x:c>
      <x:c r="B2672" s="50" t="str">
        <x:v>4224</x:v>
      </x:c>
      <x:c r="C2672" s="50" t="str">
        <x:v>4224.T</x:v>
      </x:c>
      <x:c r="D2672" s="50" t="str">
        <x:v>LONSEAL CORPORATION</x:v>
      </x:c>
      <x:c r="E2672" s="50" t="str">
        <x:v>Standard Market(Domestic)</x:v>
      </x:c>
      <x:c r="F2672" s="50" t="str">
        <x:v>Chemicals</x:v>
      </x:c>
      <x:c r="G2672" s="51" t="n">
        <x:v>17167</x:v>
      </x:c>
      <x:c r="H2672" s="51" t="n">
        <x:v>18129</x:v>
      </x:c>
      <x:c r="I2672" s="51" t="n">
        <x:v>19560</x:v>
      </x:c>
      <x:c r="J2672" s="51" t="n">
        <x:v>21021</x:v>
      </x:c>
      <x:c r="K2672" s="51" t="n">
        <x:v>21433</x:v>
      </x:c>
      <x:c r="L2672" s="52" t="n">
        <x:f>IFERROR(H2672/G2672-1,"")</x:f>
        <x:v>0.056037746839867175</x:v>
      </x:c>
      <x:c r="M2672" s="52" t="n">
        <x:f>IFERROR(I2672/H2672-1,"")</x:f>
        <x:v>0.07893430415356617</x:v>
      </x:c>
      <x:c r="N2672" s="52" t="n">
        <x:f>IFERROR(J2672/I2672-1,"")</x:f>
        <x:v>0.0746932515337424</x:v>
      </x:c>
      <x:c r="O2672" s="52" t="n">
        <x:f>IFERROR(K2672/J2672-1,"")</x:f>
        <x:v>0.019599448170876776</x:v>
      </x:c>
      <x:c r="P2672" s="52" t="n">
        <x:f>IFERROR((K2672/G2672)^(1/4)-1,"")</x:f>
        <x:v>0.05705391538128102</x:v>
      </x:c>
      <x:c r="Q2672" s="51" t="n">
        <x:v>870</x:v>
      </x:c>
      <x:c r="R2672" s="52" t="n">
        <x:f>IFERROR(Q2672/K2672,"")</x:f>
        <x:v>0.040591611067046146</x:v>
      </x:c>
      <x:c r="S2672" s="53" t="n">
        <x:v>22890</x:v>
      </x:c>
      <x:c r="T2672" s="50" t="str">
        <x:v>EDINET_company_history</x:v>
      </x:c>
      <x:c r="U2672" s="50" t="str">
        <x:v>東ソー株式会社</x:v>
      </x:c>
      <x:c r="V2672" s="54" t="n">
        <x:v>0.3814</x:v>
      </x:c>
      <x:c r="W2672" s="50" t="str">
        <x:v>西 岡 秀 明</x:v>
      </x:c>
      <x:c r="X2672" s="50" t="b">
        <x:f>AND(COUNT(L2672:O2672)=4,L2672&gt;='設定'!$B$6,M2672&gt;='設定'!$B$6,N2672&gt;='設定'!$B$6,O2672&gt;='設定'!$B$6)</x:f>
        <x:v>0</x:v>
      </x:c>
      <x:c r="Y2672" s="50" t="b">
        <x:f>AND(COUNT(G2672:K2672)=5,P2672&gt;='設定'!$B$7)</x:f>
        <x:v>0</x:v>
      </x:c>
      <x:c r="Z2672" s="50" t="b">
        <x:f>AND(ISNUMBER(R2672),R2672&gt;='設定'!$B$8)</x:f>
        <x:v>0</x:v>
      </x:c>
      <x:c r="AA2672" s="50" t="b">
        <x:f>AND(ISNUMBER(S2672),S2672&gt;=DATE(YEAR('設定'!$B$10)-'設定'!$B$9,MONTH('設定'!$B$10),DAY('設定'!$B$10)))</x:f>
        <x:v>0</x:v>
      </x:c>
      <x:c r="AB2672" s="55" t="b">
        <x:v>0</x:v>
      </x:c>
      <x:c r="AC2672" s="55" t="b">
        <x:v>0</x:v>
      </x:c>
      <x:c r="AD2672" s="50" t="n">
        <x:f>IF(X2672,1,0)+IF(Z2672,1,0)+IF(AA2672,1,0)+IF(AB2672,1,0)</x:f>
        <x:v>0</x:v>
      </x:c>
      <x:c r="AE2672" s="50" t="n">
        <x:f>IF(Y2672,1,0)+IF(Z2672,1,0)+IF(AA2672,1,0)+IF(AB2672,1,0)</x:f>
        <x:v>0</x:v>
      </x:c>
      <x:c r="AF2672" s="50" t="n">
        <x:f>IF(Y2672,1,0)+IF(Z2672,1,0)+IF(AA2672,1,0)+IF(AC2672,1,0)</x:f>
        <x:v>0</x:v>
      </x:c>
      <x:c r="AG2672" s="53" t="n">
        <x:v>44348</x:v>
      </x:c>
      <x:c r="AH2672" s="50" t="str">
        <x:v>S100W70G</x:v>
      </x:c>
      <x:c r="AI2672" s="50" t="str">
        <x:v>NetSalesSummaryOfBusinessResults</x:v>
      </x:c>
      <x:c r="AJ2672" s="50" t="str">
        <x:v>OperatingIncome</x:v>
      </x:c>
      <x:c r="AK2672" s="53" t="n">
        <x:v>45747</x:v>
      </x:c>
      <x:c r="AL2672" s="50" t="str">
        <x:v>365/365/365/366/365</x:v>
      </x:c>
      <x:c r="AM2672" s="51" t="n">
        <x:v>4608409</x:v>
      </x:c>
      <x:c r="AN2672" s="51" t="n">
        <x:v>2015</x:v>
      </x:c>
      <x:c r="AO2672" s="51" t="n">
        <x:f>IFERROR(AM2672*AN2672,"")</x:f>
        <x:v>9285944135</x:v>
      </x:c>
      <x:c r="AP2672" s="56" t="n">
        <x:f>IFERROR(AO2672/(K2672*1000000),"")</x:f>
        <x:v>0.4332545203657911</x:v>
      </x:c>
      <x:c r="AQ2672" s="57" t="n">
        <x:v>27764693.333333332</x:v>
      </x:c>
      <x:c r="AR2672" s="52" t="n">
        <x:v>0.1803466967939115</x:v>
      </x:c>
      <x:c r="AS2672" s="52" t="n">
        <x:v>-0.1990882938672692</x:v>
      </x:c>
      <x:c r="AT2672" s="55" t="b">
        <x:v>1</x:v>
      </x:c>
      <x:c r="AU2672" s="50"/>
      <x:c r="AV2672" s="58" t="n">
        <x:v>0.2608699148790032</x:v>
      </x:c>
      <x:c r="AW2672" s="50" t="n">
        <x:v>518</x:v>
      </x:c>
      <x:c r="AX2672" s="50" t="str">
        <x:v>Discovery</x:v>
      </x:c>
      <x:c r="AY2672" s="50" t="str">
        <x:v>目立つ機械的警告なし（定性確認は別途必要）</x:v>
      </x:c>
      <x:c r="AZ2672" s="59" t="str">
        <x:v>2025-06-27 13:02</x:v>
      </x:c>
      <x:c r="BA2672" s="53" t="n">
        <x:v>22890</x:v>
      </x:c>
      <x:c r="BB2672" s="50"/>
      <x:c r="BC2672" s="50"/>
      <x:c r="BD2672" s="50"/>
    </x:row>
    <x:row r="2673">
      <x:c r="A2673" s="50" t="n">
        <x:v>2672</x:v>
      </x:c>
      <x:c r="B2673" s="50" t="str">
        <x:v>6652</x:v>
      </x:c>
      <x:c r="C2673" s="50" t="str">
        <x:v>6652.T</x:v>
      </x:c>
      <x:c r="D2673" s="50" t="str">
        <x:v>IDEC CORPORATION</x:v>
      </x:c>
      <x:c r="E2673" s="50" t="str">
        <x:v>Prime Market (Domestic)</x:v>
      </x:c>
      <x:c r="F2673" s="50" t="str">
        <x:v>Electric Appliances</x:v>
      </x:c>
      <x:c r="G2673" s="51" t="n">
        <x:v>53983</x:v>
      </x:c>
      <x:c r="H2673" s="51" t="n">
        <x:v>70789</x:v>
      </x:c>
      <x:c r="I2673" s="51" t="n">
        <x:v>83869</x:v>
      </x:c>
      <x:c r="J2673" s="51" t="n">
        <x:v>72711</x:v>
      </x:c>
      <x:c r="K2673" s="51" t="n">
        <x:v>67380</x:v>
      </x:c>
      <x:c r="L2673" s="52" t="n">
        <x:f>IFERROR(H2673/G2673-1,"")</x:f>
        <x:v>0.31132023044291723</x:v>
      </x:c>
      <x:c r="M2673" s="52" t="n">
        <x:f>IFERROR(I2673/H2673-1,"")</x:f>
        <x:v>0.18477447060984042</x:v>
      </x:c>
      <x:c r="N2673" s="52" t="n">
        <x:f>IFERROR(J2673/I2673-1,"")</x:f>
        <x:v>-0.13304081364985876</x:v>
      </x:c>
      <x:c r="O2673" s="52" t="n">
        <x:f>IFERROR(K2673/J2673-1,"")</x:f>
        <x:v>-0.0733176548252672</x:v>
      </x:c>
      <x:c r="P2673" s="52" t="n">
        <x:f>IFERROR((K2673/G2673)^(1/4)-1,"")</x:f>
        <x:v>0.05698420543072791</x:v>
      </x:c>
      <x:c r="Q2673" s="51" t="n">
        <x:v>3652</x:v>
      </x:c>
      <x:c r="R2673" s="52" t="n">
        <x:f>IFERROR(Q2673/K2673,"")</x:f>
        <x:v>0.054200059364796674</x:v>
      </x:c>
      <x:c r="S2673" s="53" t="n">
        <x:v>32568</x:v>
      </x:c>
      <x:c r="T2673" s="50" t="str">
        <x:v>EDINET_company_history</x:v>
      </x:c>
      <x:c r="U2673" s="50" t="str">
        <x:v>日本マスタートラスト 信託銀行株式会社(信託口)</x:v>
      </x:c>
      <x:c r="V2673" s="54" t="n">
        <x:v>0.1845</x:v>
      </x:c>
      <x:c r="W2673" s="50" t="str">
        <x:v>舩 木 俊 之 / 舩 木 幹 雄</x:v>
      </x:c>
      <x:c r="X2673" s="50" t="b">
        <x:f>AND(COUNT(L2673:O2673)=4,L2673&gt;='設定'!$B$6,M2673&gt;='設定'!$B$6,N2673&gt;='設定'!$B$6,O2673&gt;='設定'!$B$6)</x:f>
        <x:v>0</x:v>
      </x:c>
      <x:c r="Y2673" s="50" t="b">
        <x:f>AND(COUNT(G2673:K2673)=5,P2673&gt;='設定'!$B$7)</x:f>
        <x:v>0</x:v>
      </x:c>
      <x:c r="Z2673" s="50" t="b">
        <x:f>AND(ISNUMBER(R2673),R2673&gt;='設定'!$B$8)</x:f>
        <x:v>0</x:v>
      </x:c>
      <x:c r="AA2673" s="50" t="b">
        <x:f>AND(ISNUMBER(S2673),S2673&gt;=DATE(YEAR('設定'!$B$10)-'設定'!$B$9,MONTH('設定'!$B$10),DAY('設定'!$B$10)))</x:f>
        <x:v>0</x:v>
      </x:c>
      <x:c r="AB2673" s="55" t="b">
        <x:v>0</x:v>
      </x:c>
      <x:c r="AC2673" s="55" t="b">
        <x:v>0</x:v>
      </x:c>
      <x:c r="AD2673" s="50" t="n">
        <x:f>IF(X2673,1,0)+IF(Z2673,1,0)+IF(AA2673,1,0)+IF(AB2673,1,0)</x:f>
        <x:v>0</x:v>
      </x:c>
      <x:c r="AE2673" s="50" t="n">
        <x:f>IF(Y2673,1,0)+IF(Z2673,1,0)+IF(AA2673,1,0)+IF(AB2673,1,0)</x:f>
        <x:v>0</x:v>
      </x:c>
      <x:c r="AF2673" s="50" t="n">
        <x:f>IF(Y2673,1,0)+IF(Z2673,1,0)+IF(AA2673,1,0)+IF(AC2673,1,0)</x:f>
        <x:v>0</x:v>
      </x:c>
      <x:c r="AG2673" s="53" t="n">
        <x:v>44348</x:v>
      </x:c>
      <x:c r="AH2673" s="50" t="str">
        <x:v>S100VZNE</x:v>
      </x:c>
      <x:c r="AI2673" s="50" t="str">
        <x:v>NetSalesSummaryOfBusinessResults</x:v>
      </x:c>
      <x:c r="AJ2673" s="50" t="str">
        <x:v>OperatingIncomeLossKeyFinancialData</x:v>
      </x:c>
      <x:c r="AK2673" s="53" t="n">
        <x:v>45747</x:v>
      </x:c>
      <x:c r="AL2673" s="50" t="str">
        <x:v>365/365/365/366/365</x:v>
      </x:c>
      <x:c r="AM2673" s="51" t="n">
        <x:v>29490885</x:v>
      </x:c>
      <x:c r="AN2673" s="51" t="n">
        <x:v>3295</x:v>
      </x:c>
      <x:c r="AO2673" s="51" t="n">
        <x:f>IFERROR(AM2673*AN2673,"")</x:f>
        <x:v>97172466075</x:v>
      </x:c>
      <x:c r="AP2673" s="56" t="n">
        <x:f>IFERROR(AO2673/(K2673*1000000),"")</x:f>
        <x:v>1.4421559227515584</x:v>
      </x:c>
      <x:c r="AQ2673" s="57" t="n">
        <x:v>386740616.6666667</x:v>
      </x:c>
      <x:c r="AR2673" s="52" t="n">
        <x:v>0.2992394178363926</x:v>
      </x:c>
      <x:c r="AS2673" s="52" t="n">
        <x:v>-0.362151021047697</x:v>
      </x:c>
      <x:c r="AT2673" s="55" t="b">
        <x:v>1</x:v>
      </x:c>
      <x:c r="AU2673" s="50"/>
      <x:c r="AV2673" s="58" t="n">
        <x:v>0.3294495518393758</x:v>
      </x:c>
      <x:c r="AW2673" s="50" t="n">
        <x:v>348</x:v>
      </x:c>
      <x:c r="AX2673" s="50" t="str">
        <x:v>Future Moat</x:v>
      </x:c>
      <x:c r="AY2673" s="50" t="str">
        <x:v>目立つ機械的警告なし（定性確認は別途必要）</x:v>
      </x:c>
      <x:c r="AZ2673" s="59" t="str">
        <x:v>2025-06-19 15:32</x:v>
      </x:c>
      <x:c r="BA2673" s="53" t="n">
        <x:v>32568</x:v>
      </x:c>
      <x:c r="BB2673" s="50"/>
      <x:c r="BC2673" s="50"/>
      <x:c r="BD2673" s="50" t="str">
        <x:v>TOPIX Small 1</x:v>
      </x:c>
    </x:row>
    <x:row r="2674">
      <x:c r="A2674" s="50" t="n">
        <x:v>2673</x:v>
      </x:c>
      <x:c r="B2674" s="50" t="str">
        <x:v>1417</x:v>
      </x:c>
      <x:c r="C2674" s="50" t="str">
        <x:v>1417.T</x:v>
      </x:c>
      <x:c r="D2674" s="50" t="str">
        <x:v>MIRAIT ONE Corporation</x:v>
      </x:c>
      <x:c r="E2674" s="50" t="str">
        <x:v>Prime Market (Domestic)</x:v>
      </x:c>
      <x:c r="F2674" s="50" t="str">
        <x:v>Construction</x:v>
      </x:c>
      <x:c r="G2674" s="51" t="n">
        <x:v>463744</x:v>
      </x:c>
      <x:c r="H2674" s="51" t="n">
        <x:v>470385</x:v>
      </x:c>
      <x:c r="I2674" s="51" t="n">
        <x:v>483987</x:v>
      </x:c>
      <x:c r="J2674" s="51" t="n">
        <x:v>518384</x:v>
      </x:c>
      <x:c r="K2674" s="51" t="n">
        <x:v>578599</x:v>
      </x:c>
      <x:c r="L2674" s="52" t="n">
        <x:f>IFERROR(H2674/G2674-1,"")</x:f>
        <x:v>0.014320400910847297</x:v>
      </x:c>
      <x:c r="M2674" s="52" t="n">
        <x:f>IFERROR(I2674/H2674-1,"")</x:f>
        <x:v>0.02891673841640352</x:v>
      </x:c>
      <x:c r="N2674" s="52" t="n">
        <x:f>IFERROR(J2674/I2674-1,"")</x:f>
        <x:v>0.07107009072557724</x:v>
      </x:c>
      <x:c r="O2674" s="52" t="n">
        <x:f>IFERROR(K2674/J2674-1,"")</x:f>
        <x:v>0.11615906355134409</x:v>
      </x:c>
      <x:c r="P2674" s="52" t="n">
        <x:f>IFERROR((K2674/G2674)^(1/4)-1,"")</x:f>
        <x:v>0.05687796604866335</x:v>
      </x:c>
      <x:c r="Q2674" s="51" t="n">
        <x:v>27985</x:v>
      </x:c>
      <x:c r="R2674" s="52" t="n">
        <x:f>IFERROR(Q2674/K2674,"")</x:f>
        <x:v>0.048366830913983604</x:v>
      </x:c>
      <x:c r="S2674" s="53" t="n">
        <x:v>40452</x:v>
      </x:c>
      <x:c r="T2674" s="50" t="str">
        <x:v>EDINET_company_history</x:v>
      </x:c>
      <x:c r="U2674" s="50" t="str">
        <x:v>日本マスタートラスト信託銀行株式会社（信託口）</x:v>
      </x:c>
      <x:c r="V2674" s="54" t="n">
        <x:v>0.1452</x:v>
      </x:c>
      <x:c r="W2674" s="50" t="str">
        <x:v>中山 俊樹 / 菅原 英宗 / 遠竹 泰</x:v>
      </x:c>
      <x:c r="X2674" s="50" t="b">
        <x:f>AND(COUNT(L2674:O2674)=4,L2674&gt;='設定'!$B$6,M2674&gt;='設定'!$B$6,N2674&gt;='設定'!$B$6,O2674&gt;='設定'!$B$6)</x:f>
        <x:v>0</x:v>
      </x:c>
      <x:c r="Y2674" s="50" t="b">
        <x:f>AND(COUNT(G2674:K2674)=5,P2674&gt;='設定'!$B$7)</x:f>
        <x:v>0</x:v>
      </x:c>
      <x:c r="Z2674" s="50" t="b">
        <x:f>AND(ISNUMBER(R2674),R2674&gt;='設定'!$B$8)</x:f>
        <x:v>0</x:v>
      </x:c>
      <x:c r="AA2674" s="50" t="b">
        <x:f>AND(ISNUMBER(S2674),S2674&gt;=DATE(YEAR('設定'!$B$10)-'設定'!$B$9,MONTH('設定'!$B$10),DAY('設定'!$B$10)))</x:f>
        <x:v>0</x:v>
      </x:c>
      <x:c r="AB2674" s="55" t="b">
        <x:v>0</x:v>
      </x:c>
      <x:c r="AC2674" s="55" t="b">
        <x:v>0</x:v>
      </x:c>
      <x:c r="AD2674" s="50" t="n">
        <x:f>IF(X2674,1,0)+IF(Z2674,1,0)+IF(AA2674,1,0)+IF(AB2674,1,0)</x:f>
        <x:v>0</x:v>
      </x:c>
      <x:c r="AE2674" s="50" t="n">
        <x:f>IF(Y2674,1,0)+IF(Z2674,1,0)+IF(AA2674,1,0)+IF(AB2674,1,0)</x:f>
        <x:v>0</x:v>
      </x:c>
      <x:c r="AF2674" s="50" t="n">
        <x:f>IF(Y2674,1,0)+IF(Z2674,1,0)+IF(AA2674,1,0)+IF(AC2674,1,0)</x:f>
        <x:v>0</x:v>
      </x:c>
      <x:c r="AG2674" s="53" t="n">
        <x:v>44348</x:v>
      </x:c>
      <x:c r="AH2674" s="50" t="str">
        <x:v>S100VZQA</x:v>
      </x:c>
      <x:c r="AI2674" s="50" t="str">
        <x:v>NetSalesSummaryOfBusinessResults</x:v>
      </x:c>
      <x:c r="AJ2674" s="50" t="str">
        <x:v>OperatingIncome</x:v>
      </x:c>
      <x:c r="AK2674" s="53" t="n">
        <x:v>45747</x:v>
      </x:c>
      <x:c r="AL2674" s="50" t="str">
        <x:v>365/365/365/366/365</x:v>
      </x:c>
      <x:c r="AM2674" s="51" t="n">
        <x:v>90250329</x:v>
      </x:c>
      <x:c r="AN2674" s="51" t="n">
        <x:v>3882</x:v>
      </x:c>
      <x:c r="AO2674" s="51" t="n">
        <x:f>IFERROR(AM2674*AN2674,"")</x:f>
        <x:v>350351777178</x:v>
      </x:c>
      <x:c r="AP2674" s="56" t="n">
        <x:f>IFERROR(AO2674/(K2674*1000000),"")</x:f>
        <x:v>0.605517426020439</x:v>
      </x:c>
      <x:c r="AQ2674" s="57" t="n">
        <x:v>1027705946.6666666</x:v>
      </x:c>
      <x:c r="AR2674" s="52" t="n">
        <x:v>0.2347240651173759</x:v>
      </x:c>
      <x:c r="AS2674" s="52" t="n">
        <x:v>-0.3846282648187037</x:v>
      </x:c>
      <x:c r="AT2674" s="55" t="b">
        <x:v>1</x:v>
      </x:c>
      <x:c r="AU2674" s="50"/>
      <x:c r="AV2674" s="58" t="n">
        <x:v>0.0172596082862</x:v>
      </x:c>
      <x:c r="AW2674" s="50" t="n">
        <x:v>1742</x:v>
      </x:c>
      <x:c r="AX2674" s="50" t="str">
        <x:v>Core Moat</x:v>
      </x:c>
      <x:c r="AY2674" s="50" t="str">
        <x:v>目立つ機械的警告なし（定性確認は別途必要）</x:v>
      </x:c>
      <x:c r="AZ2674" s="59" t="str">
        <x:v>2025-06-23 12:00</x:v>
      </x:c>
      <x:c r="BA2674" s="53" t="n">
        <x:v>40452</x:v>
      </x:c>
      <x:c r="BB2674" s="50"/>
      <x:c r="BC2674" s="50"/>
      <x:c r="BD2674" s="50" t="str">
        <x:v>TOPIX Mid400</x:v>
      </x:c>
    </x:row>
    <x:row r="2675">
      <x:c r="A2675" s="50" t="n">
        <x:v>2674</x:v>
      </x:c>
      <x:c r="B2675" s="50" t="str">
        <x:v>7955</x:v>
      </x:c>
      <x:c r="C2675" s="50" t="str">
        <x:v>7955.T</x:v>
      </x:c>
      <x:c r="D2675" s="50" t="str">
        <x:v>Cleanup Corporation</x:v>
      </x:c>
      <x:c r="E2675" s="50" t="str">
        <x:v>Prime Market (Domestic)</x:v>
      </x:c>
      <x:c r="F2675" s="50" t="str">
        <x:v>Other Products</x:v>
      </x:c>
      <x:c r="G2675" s="51" t="n">
        <x:v>104185</x:v>
      </x:c>
      <x:c r="H2675" s="51" t="n">
        <x:v>113305</x:v>
      </x:c>
      <x:c r="I2675" s="51" t="n">
        <x:v>124012</x:v>
      </x:c>
      <x:c r="J2675" s="51" t="n">
        <x:v>127982</x:v>
      </x:c>
      <x:c r="K2675" s="51" t="n">
        <x:v>129987</x:v>
      </x:c>
      <x:c r="L2675" s="52" t="n">
        <x:f>IFERROR(H2675/G2675-1,"")</x:f>
        <x:v>0.08753659355953358</x:v>
      </x:c>
      <x:c r="M2675" s="52" t="n">
        <x:f>IFERROR(I2675/H2675-1,"")</x:f>
        <x:v>0.09449715370018974</x:v>
      </x:c>
      <x:c r="N2675" s="52" t="n">
        <x:f>IFERROR(J2675/I2675-1,"")</x:f>
        <x:v>0.03201303099700037</x:v>
      </x:c>
      <x:c r="O2675" s="52" t="n">
        <x:f>IFERROR(K2675/J2675-1,"")</x:f>
        <x:v>0.015666265568595517</x:v>
      </x:c>
      <x:c r="P2675" s="52" t="n">
        <x:f>IFERROR((K2675/G2675)^(1/4)-1,"")</x:f>
        <x:v>0.05687513679933409</x:v>
      </x:c>
      <x:c r="Q2675" s="51" t="n">
        <x:v>2070</x:v>
      </x:c>
      <x:c r="R2675" s="52" t="n">
        <x:f>IFERROR(Q2675/K2675,"")</x:f>
        <x:v>0.015924669390015925</x:v>
      </x:c>
      <x:c r="S2675" s="53" t="n">
        <x:v>32905</x:v>
      </x:c>
      <x:c r="T2675" s="50" t="str">
        <x:v>EDINET_company_history</x:v>
      </x:c>
      <x:c r="U2675" s="50" t="str">
        <x:v>株式会社井上</x:v>
      </x:c>
      <x:c r="V2675" s="54" t="n">
        <x:v>0.2387</x:v>
      </x:c>
      <x:c r="W2675" s="50" t="str">
        <x:v>井上 強一 / 竹内 宏</x:v>
      </x:c>
      <x:c r="X2675" s="50" t="b">
        <x:f>AND(COUNT(L2675:O2675)=4,L2675&gt;='設定'!$B$6,M2675&gt;='設定'!$B$6,N2675&gt;='設定'!$B$6,O2675&gt;='設定'!$B$6)</x:f>
        <x:v>0</x:v>
      </x:c>
      <x:c r="Y2675" s="50" t="b">
        <x:f>AND(COUNT(G2675:K2675)=5,P2675&gt;='設定'!$B$7)</x:f>
        <x:v>0</x:v>
      </x:c>
      <x:c r="Z2675" s="50" t="b">
        <x:f>AND(ISNUMBER(R2675),R2675&gt;='設定'!$B$8)</x:f>
        <x:v>0</x:v>
      </x:c>
      <x:c r="AA2675" s="50" t="b">
        <x:f>AND(ISNUMBER(S2675),S2675&gt;=DATE(YEAR('設定'!$B$10)-'設定'!$B$9,MONTH('設定'!$B$10),DAY('設定'!$B$10)))</x:f>
        <x:v>0</x:v>
      </x:c>
      <x:c r="AB2675" s="55" t="b">
        <x:v>0</x:v>
      </x:c>
      <x:c r="AC2675" s="55" t="b">
        <x:v>0</x:v>
      </x:c>
      <x:c r="AD2675" s="50" t="n">
        <x:f>IF(X2675,1,0)+IF(Z2675,1,0)+IF(AA2675,1,0)+IF(AB2675,1,0)</x:f>
        <x:v>0</x:v>
      </x:c>
      <x:c r="AE2675" s="50" t="n">
        <x:f>IF(Y2675,1,0)+IF(Z2675,1,0)+IF(AA2675,1,0)+IF(AB2675,1,0)</x:f>
        <x:v>0</x:v>
      </x:c>
      <x:c r="AF2675" s="50" t="n">
        <x:f>IF(Y2675,1,0)+IF(Z2675,1,0)+IF(AA2675,1,0)+IF(AC2675,1,0)</x:f>
        <x:v>0</x:v>
      </x:c>
      <x:c r="AG2675" s="53" t="n">
        <x:v>44348</x:v>
      </x:c>
      <x:c r="AH2675" s="50" t="str">
        <x:v>S100W3K6</x:v>
      </x:c>
      <x:c r="AI2675" s="50" t="str">
        <x:v>NetSalesSummaryOfBusinessResults</x:v>
      </x:c>
      <x:c r="AJ2675" s="50" t="str">
        <x:v>OperatingIncome</x:v>
      </x:c>
      <x:c r="AK2675" s="53" t="n">
        <x:v>45747</x:v>
      </x:c>
      <x:c r="AL2675" s="50" t="str">
        <x:v>365/365/365/366/365</x:v>
      </x:c>
      <x:c r="AM2675" s="51" t="n">
        <x:v>36065074</x:v>
      </x:c>
      <x:c r="AN2675" s="51" t="n">
        <x:v>896</x:v>
      </x:c>
      <x:c r="AO2675" s="51" t="n">
        <x:f>IFERROR(AM2675*AN2675,"")</x:f>
        <x:v>32314306304</x:v>
      </x:c>
      <x:c r="AP2675" s="56" t="n">
        <x:f>IFERROR(AO2675/(K2675*1000000),"")</x:f>
        <x:v>0.248596446598506</x:v>
      </x:c>
      <x:c r="AQ2675" s="57" t="n">
        <x:v>86421141.66666667</x:v>
      </x:c>
      <x:c r="AR2675" s="52" t="n">
        <x:v>0.2463820811101633</x:v>
      </x:c>
      <x:c r="AS2675" s="52" t="n">
        <x:v>-0.211423639871972</x:v>
      </x:c>
      <x:c r="AT2675" s="55" t="b">
        <x:v>1</x:v>
      </x:c>
      <x:c r="AU2675" s="50"/>
      <x:c r="AV2675" s="58" t="n">
        <x:v>-0.0308750239702995</x:v>
      </x:c>
      <x:c r="AW2675" s="50" t="n">
        <x:v>2121</x:v>
      </x:c>
      <x:c r="AX2675" s="50" t="str">
        <x:v>Core Moat</x:v>
      </x:c>
      <x:c r="AY2675" s="50" t="str">
        <x:v>目立つ機械的警告なし（定性確認は別途必要）</x:v>
      </x:c>
      <x:c r="AZ2675" s="59" t="str">
        <x:v>2025-06-25 09:15</x:v>
      </x:c>
      <x:c r="BA2675" s="53" t="n">
        <x:v>32905</x:v>
      </x:c>
      <x:c r="BB2675" s="50"/>
      <x:c r="BC2675" s="50"/>
      <x:c r="BD2675" s="50" t="str">
        <x:v>TOPIX Small 2</x:v>
      </x:c>
    </x:row>
    <x:row r="2676">
      <x:c r="A2676" s="50" t="n">
        <x:v>2675</x:v>
      </x:c>
      <x:c r="B2676" s="50" t="str">
        <x:v>5301</x:v>
      </x:c>
      <x:c r="C2676" s="50" t="str">
        <x:v>5301.T</x:v>
      </x:c>
      <x:c r="D2676" s="50" t="str">
        <x:v>TOKAI CARBON CO.,LTD.</x:v>
      </x:c>
      <x:c r="E2676" s="50" t="str">
        <x:v>Prime Market (Domestic)</x:v>
      </x:c>
      <x:c r="F2676" s="50" t="str">
        <x:v>Glass and Ceramics Products</x:v>
      </x:c>
      <x:c r="G2676" s="51" t="n">
        <x:v>258874</x:v>
      </x:c>
      <x:c r="H2676" s="51" t="n">
        <x:v>340371</x:v>
      </x:c>
      <x:c r="I2676" s="51" t="n">
        <x:v>363946</x:v>
      </x:c>
      <x:c r="J2676" s="51" t="n">
        <x:v>350114</x:v>
      </x:c>
      <x:c r="K2676" s="51" t="n">
        <x:v>322960</x:v>
      </x:c>
      <x:c r="L2676" s="52" t="n">
        <x:f>IFERROR(H2676/G2676-1,"")</x:f>
        <x:v>0.3148133841173699</x:v>
      </x:c>
      <x:c r="M2676" s="52" t="n">
        <x:f>IFERROR(I2676/H2676-1,"")</x:f>
        <x:v>0.06926265751195015</x:v>
      </x:c>
      <x:c r="N2676" s="52" t="n">
        <x:f>IFERROR(J2676/I2676-1,"")</x:f>
        <x:v>-0.038005638199073544</x:v>
      </x:c>
      <x:c r="O2676" s="52" t="n">
        <x:f>IFERROR(K2676/J2676-1,"")</x:f>
        <x:v>-0.0775575955260287</x:v>
      </x:c>
      <x:c r="P2676" s="52" t="n">
        <x:f>IFERROR((K2676/G2676)^(1/4)-1,"")</x:f>
        <x:v>0.05685419483349796</x:v>
      </x:c>
      <x:c r="Q2676" s="51" t="n">
        <x:v>25850</x:v>
      </x:c>
      <x:c r="R2676" s="52" t="n">
        <x:f>IFERROR(Q2676/K2676,"")</x:f>
        <x:v>0.0800408719346049</x:v>
      </x:c>
      <x:c r="S2676" s="53" t="n">
        <x:v>18019</x:v>
      </x:c>
      <x:c r="T2676" s="50" t="str">
        <x:v>EDINET_company_history</x:v>
      </x:c>
      <x:c r="U2676" s="50" t="str">
        <x:v>日本マスタートラスト信託銀行株式会社（信託口）</x:v>
      </x:c>
      <x:c r="V2676" s="54" t="n">
        <x:v>0.2003</x:v>
      </x:c>
      <x:c r="W2676" s="50" t="str">
        <x:v>長坂 一</x:v>
      </x:c>
      <x:c r="X2676" s="50" t="b">
        <x:f>AND(COUNT(L2676:O2676)=4,L2676&gt;='設定'!$B$6,M2676&gt;='設定'!$B$6,N2676&gt;='設定'!$B$6,O2676&gt;='設定'!$B$6)</x:f>
        <x:v>0</x:v>
      </x:c>
      <x:c r="Y2676" s="50" t="b">
        <x:f>AND(COUNT(G2676:K2676)=5,P2676&gt;='設定'!$B$7)</x:f>
        <x:v>0</x:v>
      </x:c>
      <x:c r="Z2676" s="50" t="b">
        <x:f>AND(ISNUMBER(R2676),R2676&gt;='設定'!$B$8)</x:f>
        <x:v>0</x:v>
      </x:c>
      <x:c r="AA2676" s="50" t="b">
        <x:f>AND(ISNUMBER(S2676),S2676&gt;=DATE(YEAR('設定'!$B$10)-'設定'!$B$9,MONTH('設定'!$B$10),DAY('設定'!$B$10)))</x:f>
        <x:v>0</x:v>
      </x:c>
      <x:c r="AB2676" s="55" t="b">
        <x:v>0</x:v>
      </x:c>
      <x:c r="AC2676" s="55" t="b">
        <x:v>0</x:v>
      </x:c>
      <x:c r="AD2676" s="50" t="n">
        <x:f>IF(X2676,1,0)+IF(Z2676,1,0)+IF(AA2676,1,0)+IF(AB2676,1,0)</x:f>
        <x:v>0</x:v>
      </x:c>
      <x:c r="AE2676" s="50" t="n">
        <x:f>IF(Y2676,1,0)+IF(Z2676,1,0)+IF(AA2676,1,0)+IF(AB2676,1,0)</x:f>
        <x:v>0</x:v>
      </x:c>
      <x:c r="AF2676" s="50" t="n">
        <x:f>IF(Y2676,1,0)+IF(Z2676,1,0)+IF(AA2676,1,0)+IF(AC2676,1,0)</x:f>
        <x:v>0</x:v>
      </x:c>
      <x:c r="AG2676" s="53" t="n">
        <x:v>44348</x:v>
      </x:c>
      <x:c r="AH2676" s="50" t="str">
        <x:v>S100XU85</x:v>
      </x:c>
      <x:c r="AI2676" s="50" t="str">
        <x:v>NetSalesSummaryOfBusinessResults</x:v>
      </x:c>
      <x:c r="AJ2676" s="50" t="str">
        <x:v>OperatingIncome</x:v>
      </x:c>
      <x:c r="AK2676" s="53" t="n">
        <x:v>46022</x:v>
      </x:c>
      <x:c r="AL2676" s="50" t="str">
        <x:v>365/365/365/366/365</x:v>
      </x:c>
      <x:c r="AM2676" s="51" t="n">
        <x:v>213506504</x:v>
      </x:c>
      <x:c r="AN2676" s="51" t="n">
        <x:v>1852.5</x:v>
      </x:c>
      <x:c r="AO2676" s="51" t="n">
        <x:f>IFERROR(AM2676*AN2676,"")</x:f>
        <x:v>395520798660</x:v>
      </x:c>
      <x:c r="AP2676" s="56" t="n">
        <x:f>IFERROR(AO2676/(K2676*1000000),"")</x:f>
        <x:v>1.224674258917513</x:v>
      </x:c>
      <x:c r="AQ2676" s="57" t="n">
        <x:v>2551319823.3102417</x:v>
      </x:c>
      <x:c r="AR2676" s="52" t="n">
        <x:v>0.3462396283221569</x:v>
      </x:c>
      <x:c r="AS2676" s="52" t="n">
        <x:v>-0.5056505308680219</x:v>
      </x:c>
      <x:c r="AT2676" s="55" t="b">
        <x:v>1</x:v>
      </x:c>
      <x:c r="AU2676" s="50"/>
      <x:c r="AV2676" s="58" t="n">
        <x:v>-0.1608878497988486</x:v>
      </x:c>
      <x:c r="AW2676" s="50" t="n">
        <x:v>2891</x:v>
      </x:c>
      <x:c r="AX2676" s="50" t="str">
        <x:v>Core Moat</x:v>
      </x:c>
      <x:c r="AY2676" s="50" t="str">
        <x:v>目立つ機械的警告なし（定性確認は別途必要）</x:v>
      </x:c>
      <x:c r="AZ2676" s="59" t="str">
        <x:v>2026-03-26 17:00</x:v>
      </x:c>
      <x:c r="BA2676" s="53" t="n">
        <x:v>18019</x:v>
      </x:c>
      <x:c r="BB2676" s="50"/>
      <x:c r="BC2676" s="50"/>
      <x:c r="BD2676" s="50" t="str">
        <x:v>TOPIX Mid400</x:v>
      </x:c>
    </x:row>
    <x:row r="2677">
      <x:c r="A2677" s="50" t="n">
        <x:v>2676</x:v>
      </x:c>
      <x:c r="B2677" s="50" t="str">
        <x:v>2493</x:v>
      </x:c>
      <x:c r="C2677" s="50" t="str">
        <x:v>2493.T</x:v>
      </x:c>
      <x:c r="D2677" s="50" t="str">
        <x:v>E-SUPPORTLINK,Ltd.</x:v>
      </x:c>
      <x:c r="E2677" s="50" t="str">
        <x:v>Standard Market(Domestic)</x:v>
      </x:c>
      <x:c r="F2677" s="50" t="str">
        <x:v>Services</x:v>
      </x:c>
      <x:c r="G2677" s="51" t="n">
        <x:v>5187.468</x:v>
      </x:c>
      <x:c r="H2677" s="51" t="n">
        <x:v>4850.869</x:v>
      </x:c>
      <x:c r="I2677" s="51" t="n">
        <x:v>4563.579</x:v>
      </x:c>
      <x:c r="J2677" s="51" t="n">
        <x:v>5406.867</x:v>
      </x:c>
      <x:c r="K2677" s="51" t="n">
        <x:v>6470.128</x:v>
      </x:c>
      <x:c r="L2677" s="52" t="n">
        <x:f>IFERROR(H2677/G2677-1,"")</x:f>
        <x:v>-0.06488695448338189</x:v>
      </x:c>
      <x:c r="M2677" s="52" t="n">
        <x:f>IFERROR(I2677/H2677-1,"")</x:f>
        <x:v>-0.05922443999209215</x:v>
      </x:c>
      <x:c r="N2677" s="52" t="n">
        <x:f>IFERROR(J2677/I2677-1,"")</x:f>
        <x:v>0.18478654582291676</x:v>
      </x:c>
      <x:c r="O2677" s="52" t="n">
        <x:f>IFERROR(K2677/J2677-1,"")</x:f>
        <x:v>0.19665011179302172</x:v>
      </x:c>
      <x:c r="P2677" s="52" t="n">
        <x:f>IFERROR((K2677/G2677)^(1/4)-1,"")</x:f>
        <x:v>0.05679161912490138</x:v>
      </x:c>
      <x:c r="Q2677" s="51" t="n">
        <x:v>141.55</x:v>
      </x:c>
      <x:c r="R2677" s="52" t="n">
        <x:f>IFERROR(Q2677/K2677,"")</x:f>
        <x:v>0.021877465175341202</x:v>
      </x:c>
      <x:c r="S2677" s="53" t="n">
        <x:v>38930</x:v>
      </x:c>
      <x:c r="T2677" s="50" t="str">
        <x:v>EDINET_company_history</x:v>
      </x:c>
      <x:c r="U2677" s="50" t="str">
        <x:v>株式会社ファーマインド</x:v>
      </x:c>
      <x:c r="V2677" s="54" t="n">
        <x:v>0.1008</x:v>
      </x:c>
      <x:c r="W2677" s="50" t="str">
        <x:v>堀内 信介 / 相原 徹 / 深津 弘行</x:v>
      </x:c>
      <x:c r="X2677" s="50" t="b">
        <x:f>AND(COUNT(L2677:O2677)=4,L2677&gt;='設定'!$B$6,M2677&gt;='設定'!$B$6,N2677&gt;='設定'!$B$6,O2677&gt;='設定'!$B$6)</x:f>
        <x:v>0</x:v>
      </x:c>
      <x:c r="Y2677" s="50" t="b">
        <x:f>AND(COUNT(G2677:K2677)=5,P2677&gt;='設定'!$B$7)</x:f>
        <x:v>0</x:v>
      </x:c>
      <x:c r="Z2677" s="50" t="b">
        <x:f>AND(ISNUMBER(R2677),R2677&gt;='設定'!$B$8)</x:f>
        <x:v>0</x:v>
      </x:c>
      <x:c r="AA2677" s="50" t="b">
        <x:f>AND(ISNUMBER(S2677),S2677&gt;=DATE(YEAR('設定'!$B$10)-'設定'!$B$9,MONTH('設定'!$B$10),DAY('設定'!$B$10)))</x:f>
        <x:v>0</x:v>
      </x:c>
      <x:c r="AB2677" s="55" t="b">
        <x:v>0</x:v>
      </x:c>
      <x:c r="AC2677" s="55" t="b">
        <x:v>0</x:v>
      </x:c>
      <x:c r="AD2677" s="50" t="n">
        <x:f>IF(X2677,1,0)+IF(Z2677,1,0)+IF(AA2677,1,0)+IF(AB2677,1,0)</x:f>
        <x:v>0</x:v>
      </x:c>
      <x:c r="AE2677" s="50" t="n">
        <x:f>IF(Y2677,1,0)+IF(Z2677,1,0)+IF(AA2677,1,0)+IF(AB2677,1,0)</x:f>
        <x:v>0</x:v>
      </x:c>
      <x:c r="AF2677" s="50" t="n">
        <x:f>IF(Y2677,1,0)+IF(Z2677,1,0)+IF(AA2677,1,0)+IF(AC2677,1,0)</x:f>
        <x:v>0</x:v>
      </x:c>
      <x:c r="AG2677" s="53" t="n">
        <x:v>44348</x:v>
      </x:c>
      <x:c r="AH2677" s="50" t="str">
        <x:v>S100XNBS</x:v>
      </x:c>
      <x:c r="AI2677" s="50" t="str">
        <x:v>NetSalesSummaryOfBusinessResults</x:v>
      </x:c>
      <x:c r="AJ2677" s="50" t="str">
        <x:v>OperatingIncome</x:v>
      </x:c>
      <x:c r="AK2677" s="53" t="n">
        <x:v>45991</x:v>
      </x:c>
      <x:c r="AL2677" s="50" t="str">
        <x:v>365/365/365/366/365</x:v>
      </x:c>
      <x:c r="AM2677" s="51" t="n">
        <x:v>4424500</x:v>
      </x:c>
      <x:c r="AN2677" s="51" t="n">
        <x:v>909</x:v>
      </x:c>
      <x:c r="AO2677" s="51" t="n">
        <x:f>IFERROR(AM2677*AN2677,"")</x:f>
        <x:v>4021870500</x:v>
      </x:c>
      <x:c r="AP2677" s="56" t="n">
        <x:f>IFERROR(AO2677/(K2677*1000000),"")</x:f>
        <x:v>0.6216060176862034</x:v>
      </x:c>
      <x:c r="AQ2677" s="57" t="n">
        <x:v>12765085</x:v>
      </x:c>
      <x:c r="AR2677" s="52" t="n">
        <x:v>0.1521079225092589</x:v>
      </x:c>
      <x:c r="AS2677" s="52" t="n">
        <x:v>-0.2170880338760062</x:v>
      </x:c>
      <x:c r="AT2677" s="55" t="b">
        <x:v>0</x:v>
      </x:c>
      <x:c r="AU2677" s="50" t="str">
        <x:v>low_liquidity</x:v>
      </x:c>
      <x:c r="AV2677" s="58" t="n">
        <x:v>0.202330384164684</x:v>
      </x:c>
      <x:c r="AW2677" s="50" t="n">
        <x:v>697</x:v>
      </x:c>
      <x:c r="AX2677" s="50" t="str">
        <x:v>Discovery</x:v>
      </x:c>
      <x:c r="AY2677" s="50" t="str">
        <x:v>既存適格性フィルター不通過: low_liquidity / 60日平均売買代金2,000万円未満</x:v>
      </x:c>
      <x:c r="AZ2677" s="59" t="str">
        <x:v>2026-02-26 09:24</x:v>
      </x:c>
      <x:c r="BA2677" s="53" t="n">
        <x:v>38930</x:v>
      </x:c>
      <x:c r="BB2677" s="50"/>
      <x:c r="BC2677" s="50"/>
      <x:c r="BD2677" s="50"/>
    </x:row>
    <x:row r="2678">
      <x:c r="A2678" s="50" t="n">
        <x:v>2677</x:v>
      </x:c>
      <x:c r="B2678" s="50" t="str">
        <x:v>4284</x:v>
      </x:c>
      <x:c r="C2678" s="50" t="str">
        <x:v>4284.T</x:v>
      </x:c>
      <x:c r="D2678" s="50" t="str">
        <x:v>SOLXYZ Co.,Ltd.</x:v>
      </x:c>
      <x:c r="E2678" s="50" t="str">
        <x:v>Standard Market(Domestic)</x:v>
      </x:c>
      <x:c r="F2678" s="50" t="str">
        <x:v>Information &amp; Communication</x:v>
      </x:c>
      <x:c r="G2678" s="51" t="n">
        <x:v>13922.266</x:v>
      </x:c>
      <x:c r="H2678" s="51" t="n">
        <x:v>13986.357</x:v>
      </x:c>
      <x:c r="I2678" s="51" t="n">
        <x:v>15883.837</x:v>
      </x:c>
      <x:c r="J2678" s="51" t="n">
        <x:v>16041.121</x:v>
      </x:c>
      <x:c r="K2678" s="51" t="n">
        <x:v>17359.251</x:v>
      </x:c>
      <x:c r="L2678" s="52" t="n">
        <x:f>IFERROR(H2678/G2678-1,"")</x:f>
        <x:v>0.00460348911592412</x:v>
      </x:c>
      <x:c r="M2678" s="52" t="n">
        <x:f>IFERROR(I2678/H2678-1,"")</x:f>
        <x:v>0.13566649271143305</x:v>
      </x:c>
      <x:c r="N2678" s="52" t="n">
        <x:f>IFERROR(J2678/I2678-1,"")</x:f>
        <x:v>0.009902141403238973</x:v>
      </x:c>
      <x:c r="O2678" s="52" t="n">
        <x:f>IFERROR(K2678/J2678-1,"")</x:f>
        <x:v>0.08217193798363609</x:v>
      </x:c>
      <x:c r="P2678" s="52" t="n">
        <x:f>IFERROR((K2678/G2678)^(1/4)-1,"")</x:f>
        <x:v>0.05670865342215303</x:v>
      </x:c>
      <x:c r="Q2678" s="51" t="n">
        <x:v>1397.151</x:v>
      </x:c>
      <x:c r="R2678" s="52" t="n">
        <x:f>IFERROR(Q2678/K2678,"")</x:f>
        <x:v>0.08048452090473258</x:v>
      </x:c>
      <x:c r="S2678" s="53" t="n">
        <x:v>38322</x:v>
      </x:c>
      <x:c r="T2678" s="50" t="str">
        <x:v>EDINET_company_history</x:v>
      </x:c>
      <x:c r="U2678" s="50" t="str">
        <x:v>株式会社ビット・エイ</x:v>
      </x:c>
      <x:c r="V2678" s="54" t="n">
        <x:v>0.1309</x:v>
      </x:c>
      <x:c r="W2678" s="50" t="str">
        <x:v>秋山 博紀 / 萱沼 利彦 / 長尾 義昭</x:v>
      </x:c>
      <x:c r="X2678" s="50" t="b">
        <x:f>AND(COUNT(L2678:O2678)=4,L2678&gt;='設定'!$B$6,M2678&gt;='設定'!$B$6,N2678&gt;='設定'!$B$6,O2678&gt;='設定'!$B$6)</x:f>
        <x:v>0</x:v>
      </x:c>
      <x:c r="Y2678" s="50" t="b">
        <x:f>AND(COUNT(G2678:K2678)=5,P2678&gt;='設定'!$B$7)</x:f>
        <x:v>0</x:v>
      </x:c>
      <x:c r="Z2678" s="50" t="b">
        <x:f>AND(ISNUMBER(R2678),R2678&gt;='設定'!$B$8)</x:f>
        <x:v>0</x:v>
      </x:c>
      <x:c r="AA2678" s="50" t="b">
        <x:f>AND(ISNUMBER(S2678),S2678&gt;=DATE(YEAR('設定'!$B$10)-'設定'!$B$9,MONTH('設定'!$B$10),DAY('設定'!$B$10)))</x:f>
        <x:v>0</x:v>
      </x:c>
      <x:c r="AB2678" s="55" t="b">
        <x:v>0</x:v>
      </x:c>
      <x:c r="AC2678" s="55" t="b">
        <x:v>0</x:v>
      </x:c>
      <x:c r="AD2678" s="50" t="n">
        <x:f>IF(X2678,1,0)+IF(Z2678,1,0)+IF(AA2678,1,0)+IF(AB2678,1,0)</x:f>
        <x:v>0</x:v>
      </x:c>
      <x:c r="AE2678" s="50" t="n">
        <x:f>IF(Y2678,1,0)+IF(Z2678,1,0)+IF(AA2678,1,0)+IF(AB2678,1,0)</x:f>
        <x:v>0</x:v>
      </x:c>
      <x:c r="AF2678" s="50" t="n">
        <x:f>IF(Y2678,1,0)+IF(Z2678,1,0)+IF(AA2678,1,0)+IF(AC2678,1,0)</x:f>
        <x:v>0</x:v>
      </x:c>
      <x:c r="AG2678" s="53" t="n">
        <x:v>44348</x:v>
      </x:c>
      <x:c r="AH2678" s="50" t="str">
        <x:v>S100XRPQ</x:v>
      </x:c>
      <x:c r="AI2678" s="50" t="str">
        <x:v>NetSalesSummaryOfBusinessResults</x:v>
      </x:c>
      <x:c r="AJ2678" s="50" t="str">
        <x:v>OperatingIncome</x:v>
      </x:c>
      <x:c r="AK2678" s="53" t="n">
        <x:v>46022</x:v>
      </x:c>
      <x:c r="AL2678" s="50" t="str">
        <x:v>365/365/365/366/365</x:v>
      </x:c>
      <x:c r="AM2678" s="51" t="n">
        <x:v>20172594</x:v>
      </x:c>
      <x:c r="AN2678" s="51" t="n">
        <x:v>424</x:v>
      </x:c>
      <x:c r="AO2678" s="51" t="n">
        <x:f>IFERROR(AM2678*AN2678,"")</x:f>
        <x:v>8553179856</x:v>
      </x:c>
      <x:c r="AP2678" s="56" t="n">
        <x:f>IFERROR(AO2678/(K2678*1000000),"")</x:f>
        <x:v>0.4927159504750522</x:v>
      </x:c>
      <x:c r="AQ2678" s="57" t="n">
        <x:v>32501655</x:v>
      </x:c>
      <x:c r="AR2678" s="52" t="n">
        <x:v>0.2942054504138897</x:v>
      </x:c>
      <x:c r="AS2678" s="52" t="n">
        <x:v>-0.5063997513270713</x:v>
      </x:c>
      <x:c r="AT2678" s="55" t="b">
        <x:v>1</x:v>
      </x:c>
      <x:c r="AU2678" s="50"/>
      <x:c r="AV2678" s="58" t="n">
        <x:v>0.0977600003852723</x:v>
      </x:c>
      <x:c r="AW2678" s="50" t="n">
        <x:v>1252</x:v>
      </x:c>
      <x:c r="AX2678" s="50" t="str">
        <x:v>Discovery</x:v>
      </x:c>
      <x:c r="AY2678" s="50" t="str">
        <x:v>目立つ機械的警告なし（定性確認は別途必要）</x:v>
      </x:c>
      <x:c r="AZ2678" s="59" t="str">
        <x:v>2026-03-25 14:57</x:v>
      </x:c>
      <x:c r="BA2678" s="53" t="n">
        <x:v>38322</x:v>
      </x:c>
      <x:c r="BB2678" s="50"/>
      <x:c r="BC2678" s="50"/>
      <x:c r="BD2678" s="50"/>
    </x:row>
    <x:row r="2679">
      <x:c r="A2679" s="50" t="n">
        <x:v>2678</x:v>
      </x:c>
      <x:c r="B2679" s="50" t="str">
        <x:v>6963</x:v>
      </x:c>
      <x:c r="C2679" s="50" t="str">
        <x:v>6963.T</x:v>
      </x:c>
      <x:c r="D2679" s="50" t="str">
        <x:v>ROHM COMPANY LIMITED</x:v>
      </x:c>
      <x:c r="E2679" s="50" t="str">
        <x:v>Prime Market (Domestic)</x:v>
      </x:c>
      <x:c r="F2679" s="50" t="str">
        <x:v>Electric Appliances</x:v>
      </x:c>
      <x:c r="G2679" s="51" t="n">
        <x:v>359888</x:v>
      </x:c>
      <x:c r="H2679" s="51" t="n">
        <x:v>452124</x:v>
      </x:c>
      <x:c r="I2679" s="51" t="n">
        <x:v>507882</x:v>
      </x:c>
      <x:c r="J2679" s="51" t="n">
        <x:v>467780</x:v>
      </x:c>
      <x:c r="K2679" s="51" t="n">
        <x:v>448466</x:v>
      </x:c>
      <x:c r="L2679" s="52" t="n">
        <x:f>IFERROR(H2679/G2679-1,"")</x:f>
        <x:v>0.2562908460409905</x:v>
      </x:c>
      <x:c r="M2679" s="52" t="n">
        <x:f>IFERROR(I2679/H2679-1,"")</x:f>
        <x:v>0.12332457467420443</x:v>
      </x:c>
      <x:c r="N2679" s="52" t="n">
        <x:f>IFERROR(J2679/I2679-1,"")</x:f>
        <x:v>-0.07895928581835943</x:v>
      </x:c>
      <x:c r="O2679" s="52" t="n">
        <x:f>IFERROR(K2679/J2679-1,"")</x:f>
        <x:v>-0.04128863995895504</x:v>
      </x:c>
      <x:c r="P2679" s="52" t="n">
        <x:f>IFERROR((K2679/G2679)^(1/4)-1,"")</x:f>
        <x:v>0.056551179722834855</x:v>
      </x:c>
      <x:c r="Q2679" s="51" t="n">
        <x:v>-40061</x:v>
      </x:c>
      <x:c r="R2679" s="52" t="n">
        <x:f>IFERROR(Q2679/K2679,"")</x:f>
        <x:v>-0.08932895693319003</x:v>
      </x:c>
      <x:c r="S2679" s="53" t="n">
        <x:v>30621</x:v>
      </x:c>
      <x:c r="T2679" s="50" t="str">
        <x:v>EDINET_company_history</x:v>
      </x:c>
      <x:c r="U2679" s="50" t="str">
        <x:v>日本マスタートラスト信託銀行㈱（信託口）</x:v>
      </x:c>
      <x:c r="V2679" s="54" t="n">
        <x:v>0.1451</x:v>
      </x:c>
      <x:c r="W2679" s="50" t="str">
        <x:v>東 克己</x:v>
      </x:c>
      <x:c r="X2679" s="50" t="b">
        <x:f>AND(COUNT(L2679:O2679)=4,L2679&gt;='設定'!$B$6,M2679&gt;='設定'!$B$6,N2679&gt;='設定'!$B$6,O2679&gt;='設定'!$B$6)</x:f>
        <x:v>0</x:v>
      </x:c>
      <x:c r="Y2679" s="50" t="b">
        <x:f>AND(COUNT(G2679:K2679)=5,P2679&gt;='設定'!$B$7)</x:f>
        <x:v>0</x:v>
      </x:c>
      <x:c r="Z2679" s="50" t="b">
        <x:f>AND(ISNUMBER(R2679),R2679&gt;='設定'!$B$8)</x:f>
        <x:v>0</x:v>
      </x:c>
      <x:c r="AA2679" s="50" t="b">
        <x:f>AND(ISNUMBER(S2679),S2679&gt;=DATE(YEAR('設定'!$B$10)-'設定'!$B$9,MONTH('設定'!$B$10),DAY('設定'!$B$10)))</x:f>
        <x:v>0</x:v>
      </x:c>
      <x:c r="AB2679" s="55" t="b">
        <x:v>0</x:v>
      </x:c>
      <x:c r="AC2679" s="55" t="b">
        <x:v>0</x:v>
      </x:c>
      <x:c r="AD2679" s="50" t="n">
        <x:f>IF(X2679,1,0)+IF(Z2679,1,0)+IF(AA2679,1,0)+IF(AB2679,1,0)</x:f>
        <x:v>0</x:v>
      </x:c>
      <x:c r="AE2679" s="50" t="n">
        <x:f>IF(Y2679,1,0)+IF(Z2679,1,0)+IF(AA2679,1,0)+IF(AB2679,1,0)</x:f>
        <x:v>0</x:v>
      </x:c>
      <x:c r="AF2679" s="50" t="n">
        <x:f>IF(Y2679,1,0)+IF(Z2679,1,0)+IF(AA2679,1,0)+IF(AC2679,1,0)</x:f>
        <x:v>0</x:v>
      </x:c>
      <x:c r="AG2679" s="53" t="n">
        <x:v>44348</x:v>
      </x:c>
      <x:c r="AH2679" s="50" t="str">
        <x:v>S100W2W6</x:v>
      </x:c>
      <x:c r="AI2679" s="50" t="str">
        <x:v>NetSalesSummaryOfBusinessResults</x:v>
      </x:c>
      <x:c r="AJ2679" s="50" t="str">
        <x:v>OperatingIncome</x:v>
      </x:c>
      <x:c r="AK2679" s="53" t="n">
        <x:v>45747</x:v>
      </x:c>
      <x:c r="AL2679" s="50" t="str">
        <x:v>365/365/365/366/365</x:v>
      </x:c>
      <x:c r="AM2679" s="51" t="n">
        <x:v>385990100</x:v>
      </x:c>
      <x:c r="AN2679" s="51" t="n">
        <x:v>5182</x:v>
      </x:c>
      <x:c r="AO2679" s="51" t="n">
        <x:f>IFERROR(AM2679*AN2679,"")</x:f>
        <x:v>2000200698200</x:v>
      </x:c>
      <x:c r="AP2679" s="56" t="n">
        <x:f>IFERROR(AO2679/(K2679*1000000),"")</x:f>
        <x:v>4.460094406710876</x:v>
      </x:c>
      <x:c r="AQ2679" s="57" t="n">
        <x:v>21982562685.833332</x:v>
      </x:c>
      <x:c r="AR2679" s="52" t="n">
        <x:v>0.3762671982501792</x:v>
      </x:c>
      <x:c r="AS2679" s="52" t="n">
        <x:v>-0.6734170871098808</x:v>
      </x:c>
      <x:c r="AT2679" s="55" t="b">
        <x:v>1</x:v>
      </x:c>
      <x:c r="AU2679" s="50"/>
      <x:c r="AV2679" s="58" t="n">
        <x:v>0.4241321866843904</x:v>
      </x:c>
      <x:c r="AW2679" s="50" t="n">
        <x:v>160</x:v>
      </x:c>
      <x:c r="AX2679" s="50" t="str">
        <x:v>Future Moat</x:v>
      </x:c>
      <x:c r="AY2679" s="50" t="str">
        <x:v>ローカル5年最大下落率-60%以下</x:v>
      </x:c>
      <x:c r="AZ2679" s="59" t="str">
        <x:v>2025-06-25 16:14</x:v>
      </x:c>
      <x:c r="BA2679" s="53" t="n">
        <x:v>30621</x:v>
      </x:c>
      <x:c r="BB2679" s="50"/>
      <x:c r="BC2679" s="50"/>
      <x:c r="BD2679" s="50" t="str">
        <x:v>TOPIX Mid400</x:v>
      </x:c>
    </x:row>
    <x:row r="2680">
      <x:c r="A2680" s="50" t="n">
        <x:v>2679</x:v>
      </x:c>
      <x:c r="B2680" s="50" t="str">
        <x:v>9076</x:v>
      </x:c>
      <x:c r="C2680" s="50" t="str">
        <x:v>9076.T</x:v>
      </x:c>
      <x:c r="D2680" s="50" t="str">
        <x:v>SEINO HOLDINGS CO.,LTD.</x:v>
      </x:c>
      <x:c r="E2680" s="50" t="str">
        <x:v>Prime Market (Domestic)</x:v>
      </x:c>
      <x:c r="F2680" s="50" t="str">
        <x:v>Land Transportation</x:v>
      </x:c>
      <x:c r="G2680" s="51" t="n">
        <x:v>592046</x:v>
      </x:c>
      <x:c r="H2680" s="51" t="n">
        <x:v>607657</x:v>
      </x:c>
      <x:c r="I2680" s="51" t="n">
        <x:v>631507</x:v>
      </x:c>
      <x:c r="J2680" s="51" t="n">
        <x:v>642811</x:v>
      </x:c>
      <x:c r="K2680" s="51" t="n">
        <x:v>737377</x:v>
      </x:c>
      <x:c r="L2680" s="52" t="n">
        <x:f>IFERROR(H2680/G2680-1,"")</x:f>
        <x:v>0.026367883576613904</x:v>
      </x:c>
      <x:c r="M2680" s="52" t="n">
        <x:f>IFERROR(I2680/H2680-1,"")</x:f>
        <x:v>0.03924911586635216</x:v>
      </x:c>
      <x:c r="N2680" s="52" t="n">
        <x:f>IFERROR(J2680/I2680-1,"")</x:f>
        <x:v>0.017900039112789035</x:v>
      </x:c>
      <x:c r="O2680" s="52" t="n">
        <x:f>IFERROR(K2680/J2680-1,"")</x:f>
        <x:v>0.14711322612711975</x:v>
      </x:c>
      <x:c r="P2680" s="52" t="n">
        <x:f>IFERROR((K2680/G2680)^(1/4)-1,"")</x:f>
        <x:v>0.05641250634791062</x:v>
      </x:c>
      <x:c r="Q2680" s="51" t="n">
        <x:v>29883</x:v>
      </x:c>
      <x:c r="R2680" s="52" t="n">
        <x:f>IFERROR(Q2680/K2680,"")</x:f>
        <x:v>0.04052608095994315</x:v>
      </x:c>
      <x:c r="S2680" s="53" t="n">
        <x:v>26238</x:v>
      </x:c>
      <x:c r="T2680" s="50" t="str">
        <x:v>EDINET_company_history</x:v>
      </x:c>
      <x:c r="U2680" s="50" t="str">
        <x:v>公益財団法人 田口福寿会</x:v>
      </x:c>
      <x:c r="V2680" s="54" t="n">
        <x:v>0.1696</x:v>
      </x:c>
      <x:c r="W2680" s="50" t="str">
        <x:v>田 口 義 隆 / 田 口 隆 男</x:v>
      </x:c>
      <x:c r="X2680" s="50" t="b">
        <x:f>AND(COUNT(L2680:O2680)=4,L2680&gt;='設定'!$B$6,M2680&gt;='設定'!$B$6,N2680&gt;='設定'!$B$6,O2680&gt;='設定'!$B$6)</x:f>
        <x:v>0</x:v>
      </x:c>
      <x:c r="Y2680" s="50" t="b">
        <x:f>AND(COUNT(G2680:K2680)=5,P2680&gt;='設定'!$B$7)</x:f>
        <x:v>0</x:v>
      </x:c>
      <x:c r="Z2680" s="50" t="b">
        <x:f>AND(ISNUMBER(R2680),R2680&gt;='設定'!$B$8)</x:f>
        <x:v>0</x:v>
      </x:c>
      <x:c r="AA2680" s="50" t="b">
        <x:f>AND(ISNUMBER(S2680),S2680&gt;=DATE(YEAR('設定'!$B$10)-'設定'!$B$9,MONTH('設定'!$B$10),DAY('設定'!$B$10)))</x:f>
        <x:v>0</x:v>
      </x:c>
      <x:c r="AB2680" s="55" t="b">
        <x:v>0</x:v>
      </x:c>
      <x:c r="AC2680" s="55" t="b">
        <x:v>0</x:v>
      </x:c>
      <x:c r="AD2680" s="50" t="n">
        <x:f>IF(X2680,1,0)+IF(Z2680,1,0)+IF(AA2680,1,0)+IF(AB2680,1,0)</x:f>
        <x:v>0</x:v>
      </x:c>
      <x:c r="AE2680" s="50" t="n">
        <x:f>IF(Y2680,1,0)+IF(Z2680,1,0)+IF(AA2680,1,0)+IF(AB2680,1,0)</x:f>
        <x:v>0</x:v>
      </x:c>
      <x:c r="AF2680" s="50" t="n">
        <x:f>IF(Y2680,1,0)+IF(Z2680,1,0)+IF(AA2680,1,0)+IF(AC2680,1,0)</x:f>
        <x:v>0</x:v>
      </x:c>
      <x:c r="AG2680" s="53" t="n">
        <x:v>44348</x:v>
      </x:c>
      <x:c r="AH2680" s="50" t="str">
        <x:v>S100W4TE</x:v>
      </x:c>
      <x:c r="AI2680" s="50" t="str">
        <x:v>NetSalesSummaryOfBusinessResults</x:v>
      </x:c>
      <x:c r="AJ2680" s="50" t="str">
        <x:v>OperatingIncome</x:v>
      </x:c>
      <x:c r="AK2680" s="53" t="n">
        <x:v>45747</x:v>
      </x:c>
      <x:c r="AL2680" s="50" t="str">
        <x:v>365/365/365/366/365</x:v>
      </x:c>
      <x:c r="AM2680" s="51" t="n">
        <x:v>153924483</x:v>
      </x:c>
      <x:c r="AN2680" s="51" t="n">
        <x:v>2688</x:v>
      </x:c>
      <x:c r="AO2680" s="51" t="n">
        <x:f>IFERROR(AM2680*AN2680,"")</x:f>
        <x:v>413749010304</x:v>
      </x:c>
      <x:c r="AP2680" s="56" t="n">
        <x:f>IFERROR(AO2680/(K2680*1000000),"")</x:f>
        <x:v>0.5611091887921646</x:v>
      </x:c>
      <x:c r="AQ2680" s="57" t="n">
        <x:v>1150331653.3333333</x:v>
      </x:c>
      <x:c r="AR2680" s="52" t="n">
        <x:v>0.2325461504044057</x:v>
      </x:c>
      <x:c r="AS2680" s="52" t="n">
        <x:v>-0.3359622614913127</x:v>
      </x:c>
      <x:c r="AT2680" s="55" t="b">
        <x:v>1</x:v>
      </x:c>
      <x:c r="AU2680" s="50"/>
      <x:c r="AV2680" s="58" t="n">
        <x:v>-0.0148235513101253</x:v>
      </x:c>
      <x:c r="AW2680" s="50" t="n">
        <x:v>1990</x:v>
      </x:c>
      <x:c r="AX2680" s="50" t="str">
        <x:v>Core Moat</x:v>
      </x:c>
      <x:c r="AY2680" s="50" t="str">
        <x:v>目立つ機械的警告なし（定性確認は別途必要）</x:v>
      </x:c>
      <x:c r="AZ2680" s="59" t="str">
        <x:v>2025-06-25 15:00</x:v>
      </x:c>
      <x:c r="BA2680" s="53" t="n">
        <x:v>26238</x:v>
      </x:c>
      <x:c r="BB2680" s="50"/>
      <x:c r="BC2680" s="50"/>
      <x:c r="BD2680" s="50" t="str">
        <x:v>TOPIX Mid400</x:v>
      </x:c>
    </x:row>
    <x:row r="2681">
      <x:c r="A2681" s="50" t="n">
        <x:v>2680</x:v>
      </x:c>
      <x:c r="B2681" s="50" t="str">
        <x:v>2212</x:v>
      </x:c>
      <x:c r="C2681" s="50" t="str">
        <x:v>2212.T</x:v>
      </x:c>
      <x:c r="D2681" s="50" t="str">
        <x:v>YAMAZAKI BAKING CO.,LTD.</x:v>
      </x:c>
      <x:c r="E2681" s="50" t="str">
        <x:v>Prime Market (Domestic)</x:v>
      </x:c>
      <x:c r="F2681" s="50" t="str">
        <x:v>Foods</x:v>
      </x:c>
      <x:c r="G2681" s="51" t="n">
        <x:v>1052972</x:v>
      </x:c>
      <x:c r="H2681" s="51" t="n">
        <x:v>1077009</x:v>
      </x:c>
      <x:c r="I2681" s="51" t="n">
        <x:v>1175562</x:v>
      </x:c>
      <x:c r="J2681" s="51" t="n">
        <x:v>1244488</x:v>
      </x:c>
      <x:c r="K2681" s="51" t="n">
        <x:v>1311430</x:v>
      </x:c>
      <x:c r="L2681" s="52" t="n">
        <x:f>IFERROR(H2681/G2681-1,"")</x:f>
        <x:v>0.022827767499990603</x:v>
      </x:c>
      <x:c r="M2681" s="52" t="n">
        <x:f>IFERROR(I2681/H2681-1,"")</x:f>
        <x:v>0.09150619911254232</x:v>
      </x:c>
      <x:c r="N2681" s="52" t="n">
        <x:f>IFERROR(J2681/I2681-1,"")</x:f>
        <x:v>0.05863238178845531</x:v>
      </x:c>
      <x:c r="O2681" s="52" t="n">
        <x:f>IFERROR(K2681/J2681-1,"")</x:f>
        <x:v>0.053790795893572385</x:v>
      </x:c>
      <x:c r="P2681" s="52" t="n">
        <x:f>IFERROR((K2681/G2681)^(1/4)-1,"")</x:f>
        <x:v>0.056408952244270116</x:v>
      </x:c>
      <x:c r="Q2681" s="51" t="n">
        <x:v>61141</x:v>
      </x:c>
      <x:c r="R2681" s="52" t="n">
        <x:f>IFERROR(Q2681/K2681,"")</x:f>
        <x:v>0.04662162677382704</x:v>
      </x:c>
      <x:c r="S2681" s="53" t="n">
        <x:v>22828</x:v>
      </x:c>
      <x:c r="T2681" s="50" t="str">
        <x:v>EDINET_company_history</x:v>
      </x:c>
      <x:c r="U2681" s="50" t="str">
        <x:v>飯島興産株式会社</x:v>
      </x:c>
      <x:c r="V2681" s="54" t="n">
        <x:v>0.095</x:v>
      </x:c>
      <x:c r="W2681" s="50" t="str">
        <x:v>飯 島 延 浩 / 飯 島 幹 雄</x:v>
      </x:c>
      <x:c r="X2681" s="50" t="b">
        <x:f>AND(COUNT(L2681:O2681)=4,L2681&gt;='設定'!$B$6,M2681&gt;='設定'!$B$6,N2681&gt;='設定'!$B$6,O2681&gt;='設定'!$B$6)</x:f>
        <x:v>0</x:v>
      </x:c>
      <x:c r="Y2681" s="50" t="b">
        <x:f>AND(COUNT(G2681:K2681)=5,P2681&gt;='設定'!$B$7)</x:f>
        <x:v>0</x:v>
      </x:c>
      <x:c r="Z2681" s="50" t="b">
        <x:f>AND(ISNUMBER(R2681),R2681&gt;='設定'!$B$8)</x:f>
        <x:v>0</x:v>
      </x:c>
      <x:c r="AA2681" s="50" t="b">
        <x:f>AND(ISNUMBER(S2681),S2681&gt;=DATE(YEAR('設定'!$B$10)-'設定'!$B$9,MONTH('設定'!$B$10),DAY('設定'!$B$10)))</x:f>
        <x:v>0</x:v>
      </x:c>
      <x:c r="AB2681" s="55" t="b">
        <x:v>0</x:v>
      </x:c>
      <x:c r="AC2681" s="55" t="b">
        <x:v>0</x:v>
      </x:c>
      <x:c r="AD2681" s="50" t="n">
        <x:f>IF(X2681,1,0)+IF(Z2681,1,0)+IF(AA2681,1,0)+IF(AB2681,1,0)</x:f>
        <x:v>0</x:v>
      </x:c>
      <x:c r="AE2681" s="50" t="n">
        <x:f>IF(Y2681,1,0)+IF(Z2681,1,0)+IF(AA2681,1,0)+IF(AB2681,1,0)</x:f>
        <x:v>0</x:v>
      </x:c>
      <x:c r="AF2681" s="50" t="n">
        <x:f>IF(Y2681,1,0)+IF(Z2681,1,0)+IF(AA2681,1,0)+IF(AC2681,1,0)</x:f>
        <x:v>0</x:v>
      </x:c>
      <x:c r="AG2681" s="53" t="n">
        <x:v>44348</x:v>
      </x:c>
      <x:c r="AH2681" s="50" t="str">
        <x:v>S100XQ5C</x:v>
      </x:c>
      <x:c r="AI2681" s="50" t="str">
        <x:v>NetSalesSummaryOfBusinessResults</x:v>
      </x:c>
      <x:c r="AJ2681" s="50" t="str">
        <x:v>OperatingIncome</x:v>
      </x:c>
      <x:c r="AK2681" s="53" t="n">
        <x:v>46022</x:v>
      </x:c>
      <x:c r="AL2681" s="50" t="str">
        <x:v>365/365/365/366/365</x:v>
      </x:c>
      <x:c r="AM2681" s="51" t="n">
        <x:v>197554760</x:v>
      </x:c>
      <x:c r="AN2681" s="51" t="n">
        <x:v>3078</x:v>
      </x:c>
      <x:c r="AO2681" s="51" t="n">
        <x:f>IFERROR(AM2681*AN2681,"")</x:f>
        <x:v>608073551280</x:v>
      </x:c>
      <x:c r="AP2681" s="56" t="n">
        <x:f>IFERROR(AO2681/(K2681*1000000),"")</x:f>
        <x:v>0.4636721374987609</x:v>
      </x:c>
      <x:c r="AQ2681" s="57" t="n">
        <x:v>2279715938.3333335</x:v>
      </x:c>
      <x:c r="AR2681" s="52" t="n">
        <x:v>0.3050178512538335</x:v>
      </x:c>
      <x:c r="AS2681" s="52" t="n">
        <x:v>-0.3650003774228207</x:v>
      </x:c>
      <x:c r="AT2681" s="55" t="b">
        <x:v>1</x:v>
      </x:c>
      <x:c r="AU2681" s="50"/>
      <x:c r="AV2681" s="58" t="n">
        <x:v>-0.1293186695407197</x:v>
      </x:c>
      <x:c r="AW2681" s="50" t="n">
        <x:v>2747</x:v>
      </x:c>
      <x:c r="AX2681" s="50" t="str">
        <x:v>Core Moat</x:v>
      </x:c>
      <x:c r="AY2681" s="50" t="str">
        <x:v>目立つ機械的警告なし（定性確認は別途必要）</x:v>
      </x:c>
      <x:c r="AZ2681" s="59" t="str">
        <x:v>2026-03-24 10:28</x:v>
      </x:c>
      <x:c r="BA2681" s="53" t="n">
        <x:v>22828</x:v>
      </x:c>
      <x:c r="BB2681" s="50"/>
      <x:c r="BC2681" s="50"/>
      <x:c r="BD2681" s="50" t="str">
        <x:v>TOPIX Mid400</x:v>
      </x:c>
    </x:row>
    <x:row r="2682">
      <x:c r="A2682" s="50" t="n">
        <x:v>2681</x:v>
      </x:c>
      <x:c r="B2682" s="50" t="str">
        <x:v>1938</x:v>
      </x:c>
      <x:c r="C2682" s="50" t="str">
        <x:v>1938.T</x:v>
      </x:c>
      <x:c r="D2682" s="50" t="str">
        <x:v>NIPPON RIETEC CO.,LTD.</x:v>
      </x:c>
      <x:c r="E2682" s="50" t="str">
        <x:v>Prime Market (Domestic)</x:v>
      </x:c>
      <x:c r="F2682" s="50" t="str">
        <x:v>Construction</x:v>
      </x:c>
      <x:c r="G2682" s="51" t="n">
        <x:v>55200.858</x:v>
      </x:c>
      <x:c r="H2682" s="51" t="n">
        <x:v>53231.323</x:v>
      </x:c>
      <x:c r="I2682" s="51" t="n">
        <x:v>53745.147</x:v>
      </x:c>
      <x:c r="J2682" s="51" t="n">
        <x:v>58542.686</x:v>
      </x:c>
      <x:c r="K2682" s="51" t="n">
        <x:v>68669.728</x:v>
      </x:c>
      <x:c r="L2682" s="52" t="n">
        <x:f>IFERROR(H2682/G2682-1,"")</x:f>
        <x:v>-0.03567942730165541</x:v>
      </x:c>
      <x:c r="M2682" s="52" t="n">
        <x:f>IFERROR(I2682/H2682-1,"")</x:f>
        <x:v>0.009652662587401828</x:v>
      </x:c>
      <x:c r="N2682" s="52" t="n">
        <x:f>IFERROR(J2682/I2682-1,"")</x:f>
        <x:v>0.08926459909022122</x:v>
      </x:c>
      <x:c r="O2682" s="52" t="n">
        <x:f>IFERROR(K2682/J2682-1,"")</x:f>
        <x:v>0.17298560575098998</x:v>
      </x:c>
      <x:c r="P2682" s="52" t="n">
        <x:f>IFERROR((K2682/G2682)^(1/4)-1,"")</x:f>
        <x:v>0.05609959179902457</x:v>
      </x:c>
      <x:c r="Q2682" s="51" t="n">
        <x:v>5199.694</x:v>
      </x:c>
      <x:c r="R2682" s="52" t="n">
        <x:f>IFERROR(Q2682/K2682,"")</x:f>
        <x:v>0.07572032322597812</x:v>
      </x:c>
      <x:c r="S2682" s="53" t="n">
        <x:v>23316</x:v>
      </x:c>
      <x:c r="T2682" s="50" t="str">
        <x:v>EDINET_company_history</x:v>
      </x:c>
      <x:c r="U2682" s="50" t="str">
        <x:v>東日本旅客鉄道株式会社</x:v>
      </x:c>
      <x:c r="V2682" s="54" t="n">
        <x:v>0.1947</x:v>
      </x:c>
      <x:c r="W2682" s="50" t="str">
        <x:v>久 保 公 人</x:v>
      </x:c>
      <x:c r="X2682" s="50" t="b">
        <x:f>AND(COUNT(L2682:O2682)=4,L2682&gt;='設定'!$B$6,M2682&gt;='設定'!$B$6,N2682&gt;='設定'!$B$6,O2682&gt;='設定'!$B$6)</x:f>
        <x:v>0</x:v>
      </x:c>
      <x:c r="Y2682" s="50" t="b">
        <x:f>AND(COUNT(G2682:K2682)=5,P2682&gt;='設定'!$B$7)</x:f>
        <x:v>0</x:v>
      </x:c>
      <x:c r="Z2682" s="50" t="b">
        <x:f>AND(ISNUMBER(R2682),R2682&gt;='設定'!$B$8)</x:f>
        <x:v>0</x:v>
      </x:c>
      <x:c r="AA2682" s="50" t="b">
        <x:f>AND(ISNUMBER(S2682),S2682&gt;=DATE(YEAR('設定'!$B$10)-'設定'!$B$9,MONTH('設定'!$B$10),DAY('設定'!$B$10)))</x:f>
        <x:v>0</x:v>
      </x:c>
      <x:c r="AB2682" s="55" t="b">
        <x:v>0</x:v>
      </x:c>
      <x:c r="AC2682" s="55" t="b">
        <x:v>0</x:v>
      </x:c>
      <x:c r="AD2682" s="50" t="n">
        <x:f>IF(X2682,1,0)+IF(Z2682,1,0)+IF(AA2682,1,0)+IF(AB2682,1,0)</x:f>
        <x:v>0</x:v>
      </x:c>
      <x:c r="AE2682" s="50" t="n">
        <x:f>IF(Y2682,1,0)+IF(Z2682,1,0)+IF(AA2682,1,0)+IF(AB2682,1,0)</x:f>
        <x:v>0</x:v>
      </x:c>
      <x:c r="AF2682" s="50" t="n">
        <x:f>IF(Y2682,1,0)+IF(Z2682,1,0)+IF(AA2682,1,0)+IF(AC2682,1,0)</x:f>
        <x:v>0</x:v>
      </x:c>
      <x:c r="AG2682" s="53" t="n">
        <x:v>44348</x:v>
      </x:c>
      <x:c r="AH2682" s="50" t="str">
        <x:v>S100W3ZH</x:v>
      </x:c>
      <x:c r="AI2682" s="50" t="str">
        <x:v>NetSalesSummaryOfBusinessResults</x:v>
      </x:c>
      <x:c r="AJ2682" s="50" t="str">
        <x:v>OperatingIncome</x:v>
      </x:c>
      <x:c r="AK2682" s="53" t="n">
        <x:v>45747</x:v>
      </x:c>
      <x:c r="AL2682" s="50" t="str">
        <x:v>365/365/365/366/365</x:v>
      </x:c>
      <x:c r="AM2682" s="51" t="n">
        <x:v>24751217</x:v>
      </x:c>
      <x:c r="AN2682" s="51" t="n">
        <x:v>2732</x:v>
      </x:c>
      <x:c r="AO2682" s="51" t="n">
        <x:f>IFERROR(AM2682*AN2682,"")</x:f>
        <x:v>67620324844</x:v>
      </x:c>
      <x:c r="AP2682" s="56" t="n">
        <x:f>IFERROR(AO2682/(K2682*1000000),"")</x:f>
        <x:v>0.9847181110721743</x:v>
      </x:c>
      <x:c r="AQ2682" s="57" t="n">
        <x:v>407385053.3333333</x:v>
      </x:c>
      <x:c r="AR2682" s="52" t="n">
        <x:v>0.3588450620749938</x:v>
      </x:c>
      <x:c r="AS2682" s="52" t="n">
        <x:v>-0.6062013676365752</x:v>
      </x:c>
      <x:c r="AT2682" s="55" t="b">
        <x:v>1</x:v>
      </x:c>
      <x:c r="AU2682" s="50"/>
      <x:c r="AV2682" s="58" t="n">
        <x:v>-0.0660558034740687</x:v>
      </x:c>
      <x:c r="AW2682" s="50" t="n">
        <x:v>2381</x:v>
      </x:c>
      <x:c r="AX2682" s="50" t="str">
        <x:v>Core Moat</x:v>
      </x:c>
      <x:c r="AY2682" s="50" t="str">
        <x:v>ローカル5年最大下落率-60%以下</x:v>
      </x:c>
      <x:c r="AZ2682" s="59" t="str">
        <x:v>2025-06-25 15:36</x:v>
      </x:c>
      <x:c r="BA2682" s="53" t="n">
        <x:v>23316</x:v>
      </x:c>
      <x:c r="BB2682" s="50"/>
      <x:c r="BC2682" s="50"/>
      <x:c r="BD2682" s="50" t="str">
        <x:v>TOPIX Small 2</x:v>
      </x:c>
    </x:row>
    <x:row r="2683">
      <x:c r="A2683" s="50" t="n">
        <x:v>2682</x:v>
      </x:c>
      <x:c r="B2683" s="50" t="str">
        <x:v>8103</x:v>
      </x:c>
      <x:c r="C2683" s="50" t="str">
        <x:v>8103.T</x:v>
      </x:c>
      <x:c r="D2683" s="50" t="str">
        <x:v>Meiwa Corporation</x:v>
      </x:c>
      <x:c r="E2683" s="50" t="str">
        <x:v>Prime Market (Domestic)</x:v>
      </x:c>
      <x:c r="F2683" s="50" t="str">
        <x:v>Wholesale Trade</x:v>
      </x:c>
      <x:c r="G2683" s="51" t="n">
        <x:v>126004</x:v>
      </x:c>
      <x:c r="H2683" s="51" t="n">
        <x:v>143025</x:v>
      </x:c>
      <x:c r="I2683" s="51" t="n">
        <x:v>156662</x:v>
      </x:c>
      <x:c r="J2683" s="51" t="n">
        <x:v>158279</x:v>
      </x:c>
      <x:c r="K2683" s="51" t="n">
        <x:v>156727</x:v>
      </x:c>
      <x:c r="L2683" s="52" t="n">
        <x:f>IFERROR(H2683/G2683-1,"")</x:f>
        <x:v>0.13508301323767502</x:v>
      </x:c>
      <x:c r="M2683" s="52" t="n">
        <x:f>IFERROR(I2683/H2683-1,"")</x:f>
        <x:v>0.09534696731340664</x:v>
      </x:c>
      <x:c r="N2683" s="52" t="n">
        <x:f>IFERROR(J2683/I2683-1,"")</x:f>
        <x:v>0.010321584047184418</x:v>
      </x:c>
      <x:c r="O2683" s="52" t="n">
        <x:f>IFERROR(K2683/J2683-1,"")</x:f>
        <x:v>-0.009805470087630108</x:v>
      </x:c>
      <x:c r="P2683" s="52" t="n">
        <x:f>IFERROR((K2683/G2683)^(1/4)-1,"")</x:f>
        <x:v>0.056063109678333944</x:v>
      </x:c>
      <x:c r="Q2683" s="51" t="n">
        <x:v>3568</x:v>
      </x:c>
      <x:c r="R2683" s="52" t="n">
        <x:f>IFERROR(Q2683/K2683,"")</x:f>
        <x:v>0.022765700868388982</x:v>
      </x:c>
      <x:c r="S2683" s="53" t="n">
        <x:v>26755</x:v>
      </x:c>
      <x:c r="T2683" s="50" t="str">
        <x:v>EDINET_company_history</x:v>
      </x:c>
      <x:c r="U2683" s="50" t="str">
        <x:v>三菱商事株式会社</x:v>
      </x:c>
      <x:c r="V2683" s="54" t="n">
        <x:v>0.2448</x:v>
      </x:c>
      <x:c r="W2683" s="50" t="str">
        <x:v>吉 田 毅</x:v>
      </x:c>
      <x:c r="X2683" s="50" t="b">
        <x:f>AND(COUNT(L2683:O2683)=4,L2683&gt;='設定'!$B$6,M2683&gt;='設定'!$B$6,N2683&gt;='設定'!$B$6,O2683&gt;='設定'!$B$6)</x:f>
        <x:v>0</x:v>
      </x:c>
      <x:c r="Y2683" s="50" t="b">
        <x:f>AND(COUNT(G2683:K2683)=5,P2683&gt;='設定'!$B$7)</x:f>
        <x:v>0</x:v>
      </x:c>
      <x:c r="Z2683" s="50" t="b">
        <x:f>AND(ISNUMBER(R2683),R2683&gt;='設定'!$B$8)</x:f>
        <x:v>0</x:v>
      </x:c>
      <x:c r="AA2683" s="50" t="b">
        <x:f>AND(ISNUMBER(S2683),S2683&gt;=DATE(YEAR('設定'!$B$10)-'設定'!$B$9,MONTH('設定'!$B$10),DAY('設定'!$B$10)))</x:f>
        <x:v>0</x:v>
      </x:c>
      <x:c r="AB2683" s="55" t="b">
        <x:v>0</x:v>
      </x:c>
      <x:c r="AC2683" s="55" t="b">
        <x:v>0</x:v>
      </x:c>
      <x:c r="AD2683" s="50" t="n">
        <x:f>IF(X2683,1,0)+IF(Z2683,1,0)+IF(AA2683,1,0)+IF(AB2683,1,0)</x:f>
        <x:v>0</x:v>
      </x:c>
      <x:c r="AE2683" s="50" t="n">
        <x:f>IF(Y2683,1,0)+IF(Z2683,1,0)+IF(AA2683,1,0)+IF(AB2683,1,0)</x:f>
        <x:v>0</x:v>
      </x:c>
      <x:c r="AF2683" s="50" t="n">
        <x:f>IF(Y2683,1,0)+IF(Z2683,1,0)+IF(AA2683,1,0)+IF(AC2683,1,0)</x:f>
        <x:v>0</x:v>
      </x:c>
      <x:c r="AG2683" s="53" t="n">
        <x:v>44348</x:v>
      </x:c>
      <x:c r="AH2683" s="50" t="str">
        <x:v>S100W88G</x:v>
      </x:c>
      <x:c r="AI2683" s="50" t="str">
        <x:v>NetSalesSummaryOfBusinessResults</x:v>
      </x:c>
      <x:c r="AJ2683" s="50" t="str">
        <x:v>OperatingIncome</x:v>
      </x:c>
      <x:c r="AK2683" s="53" t="n">
        <x:v>45747</x:v>
      </x:c>
      <x:c r="AL2683" s="50" t="str">
        <x:v>365/365/365/366/365</x:v>
      </x:c>
      <x:c r="AM2683" s="51" t="n">
        <x:v>40315400</x:v>
      </x:c>
      <x:c r="AN2683" s="51" t="n">
        <x:v>882</x:v>
      </x:c>
      <x:c r="AO2683" s="51" t="n">
        <x:f>IFERROR(AM2683*AN2683,"")</x:f>
        <x:v>35558182800</x:v>
      </x:c>
      <x:c r="AP2683" s="56" t="n">
        <x:f>IFERROR(AO2683/(K2683*1000000),"")</x:f>
        <x:v>0.22687975141488065</x:v>
      </x:c>
      <x:c r="AQ2683" s="57" t="n">
        <x:v>616020121.6666666</x:v>
      </x:c>
      <x:c r="AR2683" s="52" t="n">
        <x:v>0.4106068474729232</x:v>
      </x:c>
      <x:c r="AS2683" s="52" t="n">
        <x:v>-0.4441803369139362</x:v>
      </x:c>
      <x:c r="AT2683" s="55" t="b">
        <x:v>1</x:v>
      </x:c>
      <x:c r="AU2683" s="50"/>
      <x:c r="AV2683" s="58" t="n">
        <x:v>-0.2059072090219794</x:v>
      </x:c>
      <x:c r="AW2683" s="50" t="n">
        <x:v>3043</x:v>
      </x:c>
      <x:c r="AX2683" s="50" t="str">
        <x:v>Transformation Moat</x:v>
      </x:c>
      <x:c r="AY2683" s="50" t="str">
        <x:v>目立つ機械的警告なし（定性確認は別途必要）</x:v>
      </x:c>
      <x:c r="AZ2683" s="59" t="str">
        <x:v>2025-06-27 13:28</x:v>
      </x:c>
      <x:c r="BA2683" s="53" t="n">
        <x:v>26755</x:v>
      </x:c>
      <x:c r="BB2683" s="50"/>
      <x:c r="BC2683" s="50"/>
      <x:c r="BD2683" s="50" t="str">
        <x:v>TOPIX Small 2</x:v>
      </x:c>
    </x:row>
    <x:row r="2684">
      <x:c r="A2684" s="50" t="n">
        <x:v>2683</x:v>
      </x:c>
      <x:c r="B2684" s="50" t="str">
        <x:v>6867</x:v>
      </x:c>
      <x:c r="C2684" s="50" t="str">
        <x:v>6867.T</x:v>
      </x:c>
      <x:c r="D2684" s="50" t="str">
        <x:v>LEADER ELECTRONICS CORPORATION</x:v>
      </x:c>
      <x:c r="E2684" s="50" t="str">
        <x:v>Standard Market(Domestic)</x:v>
      </x:c>
      <x:c r="F2684" s="50" t="str">
        <x:v>Electric Appliances</x:v>
      </x:c>
      <x:c r="G2684" s="51" t="n">
        <x:v>3310.148</x:v>
      </x:c>
      <x:c r="H2684" s="51" t="n">
        <x:v>3787.497</x:v>
      </x:c>
      <x:c r="I2684" s="51" t="n">
        <x:v>4063.141</x:v>
      </x:c>
      <x:c r="J2684" s="51" t="n">
        <x:v>4544.279</x:v>
      </x:c>
      <x:c r="K2684" s="51" t="n">
        <x:v>4117.038</x:v>
      </x:c>
      <x:c r="L2684" s="52" t="n">
        <x:f>IFERROR(H2684/G2684-1,"")</x:f>
        <x:v>0.14420775143588727</x:v>
      </x:c>
      <x:c r="M2684" s="52" t="n">
        <x:f>IFERROR(I2684/H2684-1,"")</x:f>
        <x:v>0.07277735137479979</x:v>
      </x:c>
      <x:c r="N2684" s="52" t="n">
        <x:f>IFERROR(J2684/I2684-1,"")</x:f>
        <x:v>0.11841528512055088</x:v>
      </x:c>
      <x:c r="O2684" s="52" t="n">
        <x:f>IFERROR(K2684/J2684-1,"")</x:f>
        <x:v>-0.09401733476311658</x:v>
      </x:c>
      <x:c r="P2684" s="52" t="n">
        <x:f>IFERROR((K2684/G2684)^(1/4)-1,"")</x:f>
        <x:v>0.05604972035658795</x:v>
      </x:c>
      <x:c r="Q2684" s="51" t="n">
        <x:v>-179.449</x:v>
      </x:c>
      <x:c r="R2684" s="52" t="n">
        <x:f>IFERROR(Q2684/K2684,"")</x:f>
        <x:v>-0.043586918556496206</x:v>
      </x:c>
      <x:c r="S2684" s="53" t="n">
        <x:v>37773</x:v>
      </x:c>
      <x:c r="T2684" s="50" t="str">
        <x:v>EDINET_company_history</x:v>
      </x:c>
      <x:c r="U2684" s="50" t="str">
        <x:v>上田八木短資株式会社</x:v>
      </x:c>
      <x:c r="V2684" s="54" t="n">
        <x:v>0.0603</x:v>
      </x:c>
      <x:c r="W2684" s="50" t="str">
        <x:v>長尾 行造</x:v>
      </x:c>
      <x:c r="X2684" s="50" t="b">
        <x:f>AND(COUNT(L2684:O2684)=4,L2684&gt;='設定'!$B$6,M2684&gt;='設定'!$B$6,N2684&gt;='設定'!$B$6,O2684&gt;='設定'!$B$6)</x:f>
        <x:v>0</x:v>
      </x:c>
      <x:c r="Y2684" s="50" t="b">
        <x:f>AND(COUNT(G2684:K2684)=5,P2684&gt;='設定'!$B$7)</x:f>
        <x:v>0</x:v>
      </x:c>
      <x:c r="Z2684" s="50" t="b">
        <x:f>AND(ISNUMBER(R2684),R2684&gt;='設定'!$B$8)</x:f>
        <x:v>0</x:v>
      </x:c>
      <x:c r="AA2684" s="50" t="b">
        <x:f>AND(ISNUMBER(S2684),S2684&gt;=DATE(YEAR('設定'!$B$10)-'設定'!$B$9,MONTH('設定'!$B$10),DAY('設定'!$B$10)))</x:f>
        <x:v>0</x:v>
      </x:c>
      <x:c r="AB2684" s="55" t="b">
        <x:v>0</x:v>
      </x:c>
      <x:c r="AC2684" s="55" t="b">
        <x:v>0</x:v>
      </x:c>
      <x:c r="AD2684" s="50" t="n">
        <x:f>IF(X2684,1,0)+IF(Z2684,1,0)+IF(AA2684,1,0)+IF(AB2684,1,0)</x:f>
        <x:v>0</x:v>
      </x:c>
      <x:c r="AE2684" s="50" t="n">
        <x:f>IF(Y2684,1,0)+IF(Z2684,1,0)+IF(AA2684,1,0)+IF(AB2684,1,0)</x:f>
        <x:v>0</x:v>
      </x:c>
      <x:c r="AF2684" s="50" t="n">
        <x:f>IF(Y2684,1,0)+IF(Z2684,1,0)+IF(AA2684,1,0)+IF(AC2684,1,0)</x:f>
        <x:v>0</x:v>
      </x:c>
      <x:c r="AG2684" s="53" t="n">
        <x:v>44348</x:v>
      </x:c>
      <x:c r="AH2684" s="50" t="str">
        <x:v>S100W9EN</x:v>
      </x:c>
      <x:c r="AI2684" s="50" t="str">
        <x:v>NetSalesSummaryOfBusinessResults</x:v>
      </x:c>
      <x:c r="AJ2684" s="50" t="str">
        <x:v>OperatingIncome</x:v>
      </x:c>
      <x:c r="AK2684" s="53" t="n">
        <x:v>45747</x:v>
      </x:c>
      <x:c r="AL2684" s="50" t="str">
        <x:v>365/365/365/366/365</x:v>
      </x:c>
      <x:c r="AM2684" s="51" t="n">
        <x:v>3389201</x:v>
      </x:c>
      <x:c r="AN2684" s="51" t="n">
        <x:v>427</x:v>
      </x:c>
      <x:c r="AO2684" s="51" t="n">
        <x:f>IFERROR(AM2684*AN2684,"")</x:f>
        <x:v>1447188827</x:v>
      </x:c>
      <x:c r="AP2684" s="56" t="n">
        <x:f>IFERROR(AO2684/(K2684*1000000),"")</x:f>
        <x:v>0.35151213736671855</x:v>
      </x:c>
      <x:c r="AQ2684" s="57" t="n">
        <x:v>3696860</x:v>
      </x:c>
      <x:c r="AR2684" s="52" t="n">
        <x:v>0.3800563300910754</x:v>
      </x:c>
      <x:c r="AS2684" s="52" t="n">
        <x:v>-0.5341818423650899</x:v>
      </x:c>
      <x:c r="AT2684" s="55" t="b">
        <x:v>0</x:v>
      </x:c>
      <x:c r="AU2684" s="50" t="str">
        <x:v>low_liquidity</x:v>
      </x:c>
      <x:c r="AV2684" s="58" t="n">
        <x:v>0.030870054667783</x:v>
      </x:c>
      <x:c r="AW2684" s="50" t="n">
        <x:v>1651</x:v>
      </x:c>
      <x:c r="AX2684" s="50" t="str">
        <x:v>Discovery</x:v>
      </x:c>
      <x:c r="AY2684" s="50" t="str">
        <x:v>既存適格性フィルター不通過: low_liquidity / 60日平均売買代金2,000万円未満</x:v>
      </x:c>
      <x:c r="AZ2684" s="59" t="str">
        <x:v>2025-06-30 15:51</x:v>
      </x:c>
      <x:c r="BA2684" s="53" t="n">
        <x:v>37773</x:v>
      </x:c>
      <x:c r="BB2684" s="50"/>
      <x:c r="BC2684" s="50"/>
      <x:c r="BD2684" s="50"/>
    </x:row>
    <x:row r="2685">
      <x:c r="A2685" s="50" t="n">
        <x:v>2684</x:v>
      </x:c>
      <x:c r="B2685" s="50" t="str">
        <x:v>3121</x:v>
      </x:c>
      <x:c r="C2685" s="50" t="str">
        <x:v>3121.T</x:v>
      </x:c>
      <x:c r="D2685" s="50" t="str">
        <x:v>MBK Co.,Ltd.</x:v>
      </x:c>
      <x:c r="E2685" s="50" t="str">
        <x:v>Standard Market(Domestic)</x:v>
      </x:c>
      <x:c r="F2685" s="50" t="str">
        <x:v>Services</x:v>
      </x:c>
      <x:c r="G2685" s="51" t="n">
        <x:v>2720.178</x:v>
      </x:c>
      <x:c r="H2685" s="51" t="n">
        <x:v>4352.285</x:v>
      </x:c>
      <x:c r="I2685" s="51" t="n">
        <x:v>1538.273</x:v>
      </x:c>
      <x:c r="J2685" s="51" t="n">
        <x:v>4446.741</x:v>
      </x:c>
      <x:c r="K2685" s="51" t="n">
        <x:v>3383.239</x:v>
      </x:c>
      <x:c r="L2685" s="52" t="n">
        <x:f>IFERROR(H2685/G2685-1,"")</x:f>
        <x:v>0.6000000735246003</x:v>
      </x:c>
      <x:c r="M2685" s="52" t="n">
        <x:f>IFERROR(I2685/H2685-1,"")</x:f>
        <x:v>-0.6465596807194383</x:v>
      </x:c>
      <x:c r="N2685" s="52" t="n">
        <x:f>IFERROR(J2685/I2685-1,"")</x:f>
        <x:v>1.8907359096857324</x:v>
      </x:c>
      <x:c r="O2685" s="52" t="n">
        <x:f>IFERROR(K2685/J2685-1,"")</x:f>
        <x:v>-0.23916436779205263</x:v>
      </x:c>
      <x:c r="P2685" s="52" t="n">
        <x:f>IFERROR((K2685/G2685)^(1/4)-1,"")</x:f>
        <x:v>0.056048438293909264</x:v>
      </x:c>
      <x:c r="Q2685" s="51" t="n">
        <x:v>285.23</x:v>
      </x:c>
      <x:c r="R2685" s="52" t="n">
        <x:f>IFERROR(Q2685/K2685,"")</x:f>
        <x:v>0.08430678412018779</x:v>
      </x:c>
      <x:c r="S2685" s="53" t="n">
        <x:v>18050</x:v>
      </x:c>
      <x:c r="T2685" s="50" t="str">
        <x:v>EDINET_company_history</x:v>
      </x:c>
      <x:c r="U2685" s="50" t="str">
        <x:v>アートポートインベスト株式会社</x:v>
      </x:c>
      <x:c r="V2685" s="54" t="n">
        <x:v>0.328</x:v>
      </x:c>
      <x:c r="W2685" s="50" t="str">
        <x:v>髙 﨑 正 年</x:v>
      </x:c>
      <x:c r="X2685" s="50" t="b">
        <x:f>AND(COUNT(L2685:O2685)=4,L2685&gt;='設定'!$B$6,M2685&gt;='設定'!$B$6,N2685&gt;='設定'!$B$6,O2685&gt;='設定'!$B$6)</x:f>
        <x:v>0</x:v>
      </x:c>
      <x:c r="Y2685" s="50" t="b">
        <x:f>AND(COUNT(G2685:K2685)=5,P2685&gt;='設定'!$B$7)</x:f>
        <x:v>0</x:v>
      </x:c>
      <x:c r="Z2685" s="50" t="b">
        <x:f>AND(ISNUMBER(R2685),R2685&gt;='設定'!$B$8)</x:f>
        <x:v>0</x:v>
      </x:c>
      <x:c r="AA2685" s="50" t="b">
        <x:f>AND(ISNUMBER(S2685),S2685&gt;=DATE(YEAR('設定'!$B$10)-'設定'!$B$9,MONTH('設定'!$B$10),DAY('設定'!$B$10)))</x:f>
        <x:v>0</x:v>
      </x:c>
      <x:c r="AB2685" s="55" t="b">
        <x:v>0</x:v>
      </x:c>
      <x:c r="AC2685" s="55" t="b">
        <x:v>0</x:v>
      </x:c>
      <x:c r="AD2685" s="50" t="n">
        <x:f>IF(X2685,1,0)+IF(Z2685,1,0)+IF(AA2685,1,0)+IF(AB2685,1,0)</x:f>
        <x:v>0</x:v>
      </x:c>
      <x:c r="AE2685" s="50" t="n">
        <x:f>IF(Y2685,1,0)+IF(Z2685,1,0)+IF(AA2685,1,0)+IF(AB2685,1,0)</x:f>
        <x:v>0</x:v>
      </x:c>
      <x:c r="AF2685" s="50" t="n">
        <x:f>IF(Y2685,1,0)+IF(Z2685,1,0)+IF(AA2685,1,0)+IF(AC2685,1,0)</x:f>
        <x:v>0</x:v>
      </x:c>
      <x:c r="AG2685" s="53" t="n">
        <x:v>44348</x:v>
      </x:c>
      <x:c r="AH2685" s="50" t="str">
        <x:v>S100XHQ8</x:v>
      </x:c>
      <x:c r="AI2685" s="50" t="str">
        <x:v>NetSalesSummaryOfBusinessResults</x:v>
      </x:c>
      <x:c r="AJ2685" s="50" t="str">
        <x:v>OperatingIncome</x:v>
      </x:c>
      <x:c r="AK2685" s="53" t="n">
        <x:v>45961</x:v>
      </x:c>
      <x:c r="AL2685" s="50" t="str">
        <x:v>365/365/214/366/365</x:v>
      </x:c>
      <x:c r="AM2685" s="51" t="n">
        <x:v>31086190</x:v>
      </x:c>
      <x:c r="AN2685" s="51" t="n">
        <x:v>225</x:v>
      </x:c>
      <x:c r="AO2685" s="51" t="n">
        <x:f>IFERROR(AM2685*AN2685,"")</x:f>
        <x:v>6994392750</x:v>
      </x:c>
      <x:c r="AP2685" s="56" t="n">
        <x:f>IFERROR(AO2685/(K2685*1000000),"")</x:f>
        <x:v>2.067365843796433</x:v>
      </x:c>
      <x:c r="AQ2685" s="57" t="n">
        <x:v>17440658.333333332</x:v>
      </x:c>
      <x:c r="AR2685" s="52" t="n">
        <x:v>0.4366409434585822</x:v>
      </x:c>
      <x:c r="AS2685" s="52" t="n">
        <x:v>-0.7719279874058754</x:v>
      </x:c>
      <x:c r="AT2685" s="55" t="b">
        <x:v>0</x:v>
      </x:c>
      <x:c r="AU2685" s="50" t="str">
        <x:v>low_liquidity</x:v>
      </x:c>
      <x:c r="AV2685" s="58" t="n">
        <x:v>-0.0558335263931778</x:v>
      </x:c>
      <x:c r="AW2685" s="50" t="n">
        <x:v>2306</x:v>
      </x:c>
      <x:c r="AX2685" s="50" t="str">
        <x:v>Core Moat</x:v>
      </x:c>
      <x:c r="AY2685" s="50" t="str">
        <x:v>既存適格性フィルター不通過: low_liquidity / 60日平均売買代金2,000万円未満 / ローカル5年最大下落率-60%以下</x:v>
      </x:c>
      <x:c r="AZ2685" s="59" t="str">
        <x:v>2026-01-28 16:03</x:v>
      </x:c>
      <x:c r="BA2685" s="53" t="n">
        <x:v>18050</x:v>
      </x:c>
      <x:c r="BB2685" s="50"/>
      <x:c r="BC2685" s="50"/>
      <x:c r="BD2685" s="50"/>
    </x:row>
    <x:row r="2686">
      <x:c r="A2686" s="50" t="n">
        <x:v>2685</x:v>
      </x:c>
      <x:c r="B2686" s="50" t="str">
        <x:v>8125</x:v>
      </x:c>
      <x:c r="C2686" s="50" t="str">
        <x:v>8125.T</x:v>
      </x:c>
      <x:c r="D2686" s="50" t="str">
        <x:v>Wakita &amp; Co.,LTD.</x:v>
      </x:c>
      <x:c r="E2686" s="50" t="str">
        <x:v>Prime Market (Domestic)</x:v>
      </x:c>
      <x:c r="F2686" s="50" t="str">
        <x:v>Wholesale Trade</x:v>
      </x:c>
      <x:c r="G2686" s="51" t="n">
        <x:v>74989</x:v>
      </x:c>
      <x:c r="H2686" s="51" t="n">
        <x:v>78870</x:v>
      </x:c>
      <x:c r="I2686" s="51" t="n">
        <x:v>88654</x:v>
      </x:c>
      <x:c r="J2686" s="51" t="n">
        <x:v>92321</x:v>
      </x:c>
      <x:c r="K2686" s="51" t="n">
        <x:v>93222</x:v>
      </x:c>
      <x:c r="L2686" s="52" t="n">
        <x:f>IFERROR(H2686/G2686-1,"")</x:f>
        <x:v>0.051754257291069417</x:v>
      </x:c>
      <x:c r="M2686" s="52" t="n">
        <x:f>IFERROR(I2686/H2686-1,"")</x:f>
        <x:v>0.12405223785976927</x:v>
      </x:c>
      <x:c r="N2686" s="52" t="n">
        <x:f>IFERROR(J2686/I2686-1,"")</x:f>
        <x:v>0.041363051864552025</x:v>
      </x:c>
      <x:c r="O2686" s="52" t="n">
        <x:f>IFERROR(K2686/J2686-1,"")</x:f>
        <x:v>0.009759426349367883</x:v>
      </x:c>
      <x:c r="P2686" s="52" t="n">
        <x:f>IFERROR((K2686/G2686)^(1/4)-1,"")</x:f>
        <x:v>0.055918049155452065</x:v>
      </x:c>
      <x:c r="Q2686" s="51" t="n">
        <x:v>5282</x:v>
      </x:c>
      <x:c r="R2686" s="52" t="n">
        <x:f>IFERROR(Q2686/K2686,"")</x:f>
        <x:v>0.05666044495934436</x:v>
      </x:c>
      <x:c r="S2686" s="53" t="n">
        <x:v>29129</x:v>
      </x:c>
      <x:c r="T2686" s="50" t="str">
        <x:v>EDINET_company_history</x:v>
      </x:c>
      <x:c r="U2686" s="50" t="str">
        <x:v>有限会社脇田興産</x:v>
      </x:c>
      <x:c r="V2686" s="54" t="n">
        <x:v>0.0997</x:v>
      </x:c>
      <x:c r="W2686" s="50" t="str">
        <x:v>脇 田 貞 二</x:v>
      </x:c>
      <x:c r="X2686" s="50" t="b">
        <x:f>AND(COUNT(L2686:O2686)=4,L2686&gt;='設定'!$B$6,M2686&gt;='設定'!$B$6,N2686&gt;='設定'!$B$6,O2686&gt;='設定'!$B$6)</x:f>
        <x:v>0</x:v>
      </x:c>
      <x:c r="Y2686" s="50" t="b">
        <x:f>AND(COUNT(G2686:K2686)=5,P2686&gt;='設定'!$B$7)</x:f>
        <x:v>0</x:v>
      </x:c>
      <x:c r="Z2686" s="50" t="b">
        <x:f>AND(ISNUMBER(R2686),R2686&gt;='設定'!$B$8)</x:f>
        <x:v>0</x:v>
      </x:c>
      <x:c r="AA2686" s="50" t="b">
        <x:f>AND(ISNUMBER(S2686),S2686&gt;=DATE(YEAR('設定'!$B$10)-'設定'!$B$9,MONTH('設定'!$B$10),DAY('設定'!$B$10)))</x:f>
        <x:v>0</x:v>
      </x:c>
      <x:c r="AB2686" s="55" t="b">
        <x:v>0</x:v>
      </x:c>
      <x:c r="AC2686" s="55" t="b">
        <x:v>0</x:v>
      </x:c>
      <x:c r="AD2686" s="50" t="n">
        <x:f>IF(X2686,1,0)+IF(Z2686,1,0)+IF(AA2686,1,0)+IF(AB2686,1,0)</x:f>
        <x:v>0</x:v>
      </x:c>
      <x:c r="AE2686" s="50" t="n">
        <x:f>IF(Y2686,1,0)+IF(Z2686,1,0)+IF(AA2686,1,0)+IF(AB2686,1,0)</x:f>
        <x:v>0</x:v>
      </x:c>
      <x:c r="AF2686" s="50" t="n">
        <x:f>IF(Y2686,1,0)+IF(Z2686,1,0)+IF(AA2686,1,0)+IF(AC2686,1,0)</x:f>
        <x:v>0</x:v>
      </x:c>
      <x:c r="AG2686" s="53" t="n">
        <x:v>44348</x:v>
      </x:c>
      <x:c r="AH2686" s="50" t="str">
        <x:v>S100Y60M</x:v>
      </x:c>
      <x:c r="AI2686" s="50" t="str">
        <x:v>NetSalesSummaryOfBusinessResults</x:v>
      </x:c>
      <x:c r="AJ2686" s="50" t="str">
        <x:v>OperatingIncome</x:v>
      </x:c>
      <x:c r="AK2686" s="53" t="n">
        <x:v>46081</x:v>
      </x:c>
      <x:c r="AL2686" s="50" t="str">
        <x:v>365/365/366/365/365</x:v>
      </x:c>
      <x:c r="AM2686" s="51" t="n">
        <x:v>49834197</x:v>
      </x:c>
      <x:c r="AN2686" s="51" t="n">
        <x:v>1648</x:v>
      </x:c>
      <x:c r="AO2686" s="51" t="n">
        <x:f>IFERROR(AM2686*AN2686,"")</x:f>
        <x:v>82126756656</x:v>
      </x:c>
      <x:c r="AP2686" s="56" t="n">
        <x:f>IFERROR(AO2686/(K2686*1000000),"")</x:f>
        <x:v>0.8809804193859818</x:v>
      </x:c>
      <x:c r="AQ2686" s="57" t="n">
        <x:v>320485041.6666667</x:v>
      </x:c>
      <x:c r="AR2686" s="52" t="n">
        <x:v>0.2256031737629144</x:v>
      </x:c>
      <x:c r="AS2686" s="52" t="n">
        <x:v>-0.1953125</x:v>
      </x:c>
      <x:c r="AT2686" s="55" t="b">
        <x:v>1</x:v>
      </x:c>
      <x:c r="AU2686" s="50"/>
      <x:c r="AV2686" s="58" t="n">
        <x:v>-0.0113606545862061</x:v>
      </x:c>
      <x:c r="AW2686" s="50" t="n">
        <x:v>1960</x:v>
      </x:c>
      <x:c r="AX2686" s="50" t="str">
        <x:v>Core Moat</x:v>
      </x:c>
      <x:c r="AY2686" s="50" t="str">
        <x:v>目立つ機械的警告なし（定性確認は別途必要）</x:v>
      </x:c>
      <x:c r="AZ2686" s="59" t="str">
        <x:v>2026-05-25 13:45</x:v>
      </x:c>
      <x:c r="BA2686" s="53" t="n">
        <x:v>29129</x:v>
      </x:c>
      <x:c r="BB2686" s="50"/>
      <x:c r="BC2686" s="50"/>
      <x:c r="BD2686" s="50" t="str">
        <x:v>TOPIX Small 1</x:v>
      </x:c>
    </x:row>
    <x:row r="2687">
      <x:c r="A2687" s="50" t="n">
        <x:v>2686</x:v>
      </x:c>
      <x:c r="B2687" s="50" t="str">
        <x:v>9511</x:v>
      </x:c>
      <x:c r="C2687" s="50" t="str">
        <x:v>9511.T</x:v>
      </x:c>
      <x:c r="D2687" s="50" t="str">
        <x:v>The Okinawa Electric Power Company,Incorporated</x:v>
      </x:c>
      <x:c r="E2687" s="50" t="str">
        <x:v>Prime Market (Domestic)</x:v>
      </x:c>
      <x:c r="F2687" s="50" t="str">
        <x:v>Electric Power and Gas</x:v>
      </x:c>
      <x:c r="G2687" s="51" t="n">
        <x:v>190520</x:v>
      </x:c>
      <x:c r="H2687" s="51" t="n">
        <x:v>176232</x:v>
      </x:c>
      <x:c r="I2687" s="51" t="n">
        <x:v>223517</x:v>
      </x:c>
      <x:c r="J2687" s="51" t="n">
        <x:v>236394</x:v>
      </x:c>
      <x:c r="K2687" s="51" t="n">
        <x:v>236540</x:v>
      </x:c>
      <x:c r="L2687" s="52" t="n">
        <x:f>IFERROR(H2687/G2687-1,"")</x:f>
        <x:v>-0.07499475120722232</x:v>
      </x:c>
      <x:c r="M2687" s="52" t="n">
        <x:f>IFERROR(I2687/H2687-1,"")</x:f>
        <x:v>0.26831108992691455</x:v>
      </x:c>
      <x:c r="N2687" s="52" t="n">
        <x:f>IFERROR(J2687/I2687-1,"")</x:f>
        <x:v>0.057610830496114485</x:v>
      </x:c>
      <x:c r="O2687" s="52" t="n">
        <x:f>IFERROR(K2687/J2687-1,"")</x:f>
        <x:v>0.0006176129681803033</x:v>
      </x:c>
      <x:c r="P2687" s="52" t="n">
        <x:f>IFERROR((K2687/G2687)^(1/4)-1,"")</x:f>
        <x:v>0.05557963986329928</x:v>
      </x:c>
      <x:c r="Q2687" s="51" t="n">
        <x:v>7322</x:v>
      </x:c>
      <x:c r="R2687" s="52" t="n">
        <x:f>IFERROR(Q2687/K2687,"")</x:f>
        <x:v>0.030954595417265578</x:v>
      </x:c>
      <x:c r="S2687" s="53" t="n">
        <x:v>33635</x:v>
      </x:c>
      <x:c r="T2687" s="50" t="str">
        <x:v>EDINET_company_history</x:v>
      </x:c>
      <x:c r="U2687" s="50" t="str">
        <x:v>日本マスタートラスト信託銀行株式会社(信託口)</x:v>
      </x:c>
      <x:c r="V2687" s="54" t="n">
        <x:v>0.109</x:v>
      </x:c>
      <x:c r="W2687" s="50" t="str">
        <x:v>本永 浩之 / 成底 勇人 / 横田 哲</x:v>
      </x:c>
      <x:c r="X2687" s="50" t="b">
        <x:f>AND(COUNT(L2687:O2687)=4,L2687&gt;='設定'!$B$6,M2687&gt;='設定'!$B$6,N2687&gt;='設定'!$B$6,O2687&gt;='設定'!$B$6)</x:f>
        <x:v>0</x:v>
      </x:c>
      <x:c r="Y2687" s="50" t="b">
        <x:f>AND(COUNT(G2687:K2687)=5,P2687&gt;='設定'!$B$7)</x:f>
        <x:v>0</x:v>
      </x:c>
      <x:c r="Z2687" s="50" t="b">
        <x:f>AND(ISNUMBER(R2687),R2687&gt;='設定'!$B$8)</x:f>
        <x:v>0</x:v>
      </x:c>
      <x:c r="AA2687" s="50" t="b">
        <x:f>AND(ISNUMBER(S2687),S2687&gt;=DATE(YEAR('設定'!$B$10)-'設定'!$B$9,MONTH('設定'!$B$10),DAY('設定'!$B$10)))</x:f>
        <x:v>0</x:v>
      </x:c>
      <x:c r="AB2687" s="55" t="b">
        <x:v>0</x:v>
      </x:c>
      <x:c r="AC2687" s="55" t="b">
        <x:v>0</x:v>
      </x:c>
      <x:c r="AD2687" s="50" t="n">
        <x:f>IF(X2687,1,0)+IF(Z2687,1,0)+IF(AA2687,1,0)+IF(AB2687,1,0)</x:f>
        <x:v>0</x:v>
      </x:c>
      <x:c r="AE2687" s="50" t="n">
        <x:f>IF(Y2687,1,0)+IF(Z2687,1,0)+IF(AA2687,1,0)+IF(AB2687,1,0)</x:f>
        <x:v>0</x:v>
      </x:c>
      <x:c r="AF2687" s="50" t="n">
        <x:f>IF(Y2687,1,0)+IF(Z2687,1,0)+IF(AA2687,1,0)+IF(AC2687,1,0)</x:f>
        <x:v>0</x:v>
      </x:c>
      <x:c r="AG2687" s="53" t="n">
        <x:v>44348</x:v>
      </x:c>
      <x:c r="AH2687" s="50" t="str">
        <x:v>S100W4JG</x:v>
      </x:c>
      <x:c r="AI2687" s="50" t="str">
        <x:v>NetSalesSummaryOfBusinessResults</x:v>
      </x:c>
      <x:c r="AJ2687" s="50" t="str">
        <x:v>OperatingIncome</x:v>
      </x:c>
      <x:c r="AK2687" s="53" t="n">
        <x:v>45747</x:v>
      </x:c>
      <x:c r="AL2687" s="50" t="str">
        <x:v>365/365/365/366/365</x:v>
      </x:c>
      <x:c r="AM2687" s="51" t="n">
        <x:v>54409165</x:v>
      </x:c>
      <x:c r="AN2687" s="51" t="n">
        <x:v>898</x:v>
      </x:c>
      <x:c r="AO2687" s="51" t="n">
        <x:f>IFERROR(AM2687*AN2687,"")</x:f>
        <x:v>48859430170</x:v>
      </x:c>
      <x:c r="AP2687" s="56" t="n">
        <x:f>IFERROR(AO2687/(K2687*1000000),"")</x:f>
        <x:v>0.20655884911642852</x:v>
      </x:c>
      <x:c r="AQ2687" s="57" t="n">
        <x:v>218396093.33333337</x:v>
      </x:c>
      <x:c r="AR2687" s="52" t="n">
        <x:v>0.2183075754957585</x:v>
      </x:c>
      <x:c r="AS2687" s="52" t="n">
        <x:v>-0.3926762147611916</x:v>
      </x:c>
      <x:c r="AT2687" s="55" t="b">
        <x:v>1</x:v>
      </x:c>
      <x:c r="AU2687" s="50"/>
      <x:c r="AV2687" s="58" t="n">
        <x:v>0.1471464850687995</x:v>
      </x:c>
      <x:c r="AW2687" s="50" t="n">
        <x:v>959</x:v>
      </x:c>
      <x:c r="AX2687" s="50" t="str">
        <x:v>Future Moat</x:v>
      </x:c>
      <x:c r="AY2687" s="50" t="str">
        <x:v>目立つ機械的警告なし（定性確認は別途必要）</x:v>
      </x:c>
      <x:c r="AZ2687" s="59" t="str">
        <x:v>2025-06-30 10:42</x:v>
      </x:c>
      <x:c r="BA2687" s="53" t="n">
        <x:v>33635</x:v>
      </x:c>
      <x:c r="BB2687" s="50"/>
      <x:c r="BC2687" s="50"/>
      <x:c r="BD2687" s="50" t="str">
        <x:v>TOPIX Small 1</x:v>
      </x:c>
    </x:row>
    <x:row r="2688">
      <x:c r="A2688" s="50" t="n">
        <x:v>2687</x:v>
      </x:c>
      <x:c r="B2688" s="50" t="str">
        <x:v>2335</x:v>
      </x:c>
      <x:c r="C2688" s="50" t="str">
        <x:v>2335.T</x:v>
      </x:c>
      <x:c r="D2688" s="50" t="str">
        <x:v>CUBE SYSTEM INC.</x:v>
      </x:c>
      <x:c r="E2688" s="50" t="str">
        <x:v>Prime Market (Domestic)</x:v>
      </x:c>
      <x:c r="F2688" s="50" t="str">
        <x:v>Information &amp; Communication</x:v>
      </x:c>
      <x:c r="G2688" s="51" t="n">
        <x:v>14788</x:v>
      </x:c>
      <x:c r="H2688" s="51" t="n">
        <x:v>16099</x:v>
      </x:c>
      <x:c r="I2688" s="51" t="n">
        <x:v>16325</x:v>
      </x:c>
      <x:c r="J2688" s="51" t="n">
        <x:v>18021</x:v>
      </x:c>
      <x:c r="K2688" s="51" t="n">
        <x:v>18351</x:v>
      </x:c>
      <x:c r="L2688" s="52" t="n">
        <x:f>IFERROR(H2688/G2688-1,"")</x:f>
        <x:v>0.08865296186096838</x:v>
      </x:c>
      <x:c r="M2688" s="52" t="n">
        <x:f>IFERROR(I2688/H2688-1,"")</x:f>
        <x:v>0.01403813901484563</x:v>
      </x:c>
      <x:c r="N2688" s="52" t="n">
        <x:f>IFERROR(J2688/I2688-1,"")</x:f>
        <x:v>0.10388973966309334</x:v>
      </x:c>
      <x:c r="O2688" s="52" t="n">
        <x:f>IFERROR(K2688/J2688-1,"")</x:f>
        <x:v>0.018311969369069425</x:v>
      </x:c>
      <x:c r="P2688" s="52" t="n">
        <x:f>IFERROR((K2688/G2688)^(1/4)-1,"")</x:f>
        <x:v>0.05544977908757853</x:v>
      </x:c>
      <x:c r="Q2688" s="51" t="n">
        <x:v>1380</x:v>
      </x:c>
      <x:c r="R2688" s="52" t="n">
        <x:f>IFERROR(Q2688/K2688,"")</x:f>
        <x:v>0.07520026156612719</x:v>
      </x:c>
      <x:c r="S2688" s="53" t="n">
        <x:v>37530</x:v>
      </x:c>
      <x:c r="T2688" s="50" t="str">
        <x:v>EDINET_company_history</x:v>
      </x:c>
      <x:c r="U2688" s="50" t="str">
        <x:v>株式会社野村総合研究所</x:v>
      </x:c>
      <x:c r="V2688" s="54" t="n">
        <x:v>0.202</x:v>
      </x:c>
      <x:c r="W2688" s="50" t="str">
        <x:v>中西 雅洋</x:v>
      </x:c>
      <x:c r="X2688" s="50" t="b">
        <x:f>AND(COUNT(L2688:O2688)=4,L2688&gt;='設定'!$B$6,M2688&gt;='設定'!$B$6,N2688&gt;='設定'!$B$6,O2688&gt;='設定'!$B$6)</x:f>
        <x:v>0</x:v>
      </x:c>
      <x:c r="Y2688" s="50" t="b">
        <x:f>AND(COUNT(G2688:K2688)=5,P2688&gt;='設定'!$B$7)</x:f>
        <x:v>0</x:v>
      </x:c>
      <x:c r="Z2688" s="50" t="b">
        <x:f>AND(ISNUMBER(R2688),R2688&gt;='設定'!$B$8)</x:f>
        <x:v>0</x:v>
      </x:c>
      <x:c r="AA2688" s="50" t="b">
        <x:f>AND(ISNUMBER(S2688),S2688&gt;=DATE(YEAR('設定'!$B$10)-'設定'!$B$9,MONTH('設定'!$B$10),DAY('設定'!$B$10)))</x:f>
        <x:v>0</x:v>
      </x:c>
      <x:c r="AB2688" s="55" t="b">
        <x:v>0</x:v>
      </x:c>
      <x:c r="AC2688" s="55" t="b">
        <x:v>0</x:v>
      </x:c>
      <x:c r="AD2688" s="50" t="n">
        <x:f>IF(X2688,1,0)+IF(Z2688,1,0)+IF(AA2688,1,0)+IF(AB2688,1,0)</x:f>
        <x:v>0</x:v>
      </x:c>
      <x:c r="AE2688" s="50" t="n">
        <x:f>IF(Y2688,1,0)+IF(Z2688,1,0)+IF(AA2688,1,0)+IF(AB2688,1,0)</x:f>
        <x:v>0</x:v>
      </x:c>
      <x:c r="AF2688" s="50" t="n">
        <x:f>IF(Y2688,1,0)+IF(Z2688,1,0)+IF(AA2688,1,0)+IF(AC2688,1,0)</x:f>
        <x:v>0</x:v>
      </x:c>
      <x:c r="AG2688" s="53" t="n">
        <x:v>44348</x:v>
      </x:c>
      <x:c r="AH2688" s="50" t="str">
        <x:v>S100W2GQ</x:v>
      </x:c>
      <x:c r="AI2688" s="50" t="str">
        <x:v>NetSalesSummaryOfBusinessResults</x:v>
      </x:c>
      <x:c r="AJ2688" s="50" t="str">
        <x:v>OperatingIncome</x:v>
      </x:c>
      <x:c r="AK2688" s="53" t="n">
        <x:v>45747</x:v>
      </x:c>
      <x:c r="AL2688" s="50" t="str">
        <x:v>365/365/365/366/365</x:v>
      </x:c>
      <x:c r="AM2688" s="51" t="n">
        <x:v>15747200</x:v>
      </x:c>
      <x:c r="AN2688" s="51" t="n">
        <x:v>1011</x:v>
      </x:c>
      <x:c r="AO2688" s="51" t="n">
        <x:f>IFERROR(AM2688*AN2688,"")</x:f>
        <x:v>15920419200</x:v>
      </x:c>
      <x:c r="AP2688" s="56" t="n">
        <x:f>IFERROR(AO2688/(K2688*1000000),"")</x:f>
        <x:v>0.86755049861043</x:v>
      </x:c>
      <x:c r="AQ2688" s="57" t="n">
        <x:v>21618931.666666668</x:v>
      </x:c>
      <x:c r="AR2688" s="52" t="n">
        <x:v>0.2295553669800814</x:v>
      </x:c>
      <x:c r="AS2688" s="52" t="n">
        <x:v>-0.2526421658940078</x:v>
      </x:c>
      <x:c r="AT2688" s="55" t="b">
        <x:v>1</x:v>
      </x:c>
      <x:c r="AU2688" s="50"/>
      <x:c r="AV2688" s="58" t="n">
        <x:v>0.1563648615979817</x:v>
      </x:c>
      <x:c r="AW2688" s="50" t="n">
        <x:v>910</x:v>
      </x:c>
      <x:c r="AX2688" s="50" t="str">
        <x:v>Discovery</x:v>
      </x:c>
      <x:c r="AY2688" s="50" t="str">
        <x:v>目立つ機械的警告なし（定性確認は別途必要）</x:v>
      </x:c>
      <x:c r="AZ2688" s="59" t="str">
        <x:v>2025-06-26 13:26</x:v>
      </x:c>
      <x:c r="BA2688" s="53" t="n">
        <x:v>37530</x:v>
      </x:c>
      <x:c r="BB2688" s="50"/>
      <x:c r="BC2688" s="50"/>
      <x:c r="BD2688" s="50" t="str">
        <x:v>TOPIX Small 2</x:v>
      </x:c>
    </x:row>
    <x:row r="2689">
      <x:c r="A2689" s="50" t="n">
        <x:v>2688</x:v>
      </x:c>
      <x:c r="B2689" s="50" t="str">
        <x:v>3708</x:v>
      </x:c>
      <x:c r="C2689" s="50" t="str">
        <x:v>3708.T</x:v>
      </x:c>
      <x:c r="D2689" s="50" t="str">
        <x:v>Tokushu Tokai Paper Co.,Ltd.</x:v>
      </x:c>
      <x:c r="E2689" s="50" t="str">
        <x:v>Prime Market (Domestic)</x:v>
      </x:c>
      <x:c r="F2689" s="50" t="str">
        <x:v>Pulp and Paper</x:v>
      </x:c>
      <x:c r="G2689" s="51" t="n">
        <x:v>76403</x:v>
      </x:c>
      <x:c r="H2689" s="51" t="n">
        <x:v>80711</x:v>
      </x:c>
      <x:c r="I2689" s="51" t="n">
        <x:v>84130</x:v>
      </x:c>
      <x:c r="J2689" s="51" t="n">
        <x:v>86517</x:v>
      </x:c>
      <x:c r="K2689" s="51" t="n">
        <x:v>94800</x:v>
      </x:c>
      <x:c r="L2689" s="52" t="n">
        <x:f>IFERROR(H2689/G2689-1,"")</x:f>
        <x:v>0.05638522047563588</x:v>
      </x:c>
      <x:c r="M2689" s="52" t="n">
        <x:f>IFERROR(I2689/H2689-1,"")</x:f>
        <x:v>0.042361016466156975</x:v>
      </x:c>
      <x:c r="N2689" s="52" t="n">
        <x:f>IFERROR(J2689/I2689-1,"")</x:f>
        <x:v>0.028372756448353798</x:v>
      </x:c>
      <x:c r="O2689" s="52" t="n">
        <x:f>IFERROR(K2689/J2689-1,"")</x:f>
        <x:v>0.09573840979229509</x:v>
      </x:c>
      <x:c r="P2689" s="52" t="n">
        <x:f>IFERROR((K2689/G2689)^(1/4)-1,"")</x:f>
        <x:v>0.05541796276693178</x:v>
      </x:c>
      <x:c r="Q2689" s="51" t="n">
        <x:v>3928</x:v>
      </x:c>
      <x:c r="R2689" s="52" t="n">
        <x:f>IFERROR(Q2689/K2689,"")</x:f>
        <x:v>0.04143459915611814</x:v>
      </x:c>
      <x:c r="S2689" s="53" t="n">
        <x:v>39173</x:v>
      </x:c>
      <x:c r="T2689" s="50" t="str">
        <x:v>EDINET_company_history</x:v>
      </x:c>
      <x:c r="U2689" s="50" t="str">
        <x:v>日本マスタートラスト信託銀行株式会社(信託口)・(注１)</x:v>
      </x:c>
      <x:c r="V2689" s="54" t="n">
        <x:v>0.0942</x:v>
      </x:c>
      <x:c r="W2689" s="50" t="str">
        <x:v>松田 裕司 / 渡邊 克宏</x:v>
      </x:c>
      <x:c r="X2689" s="50" t="b">
        <x:f>AND(COUNT(L2689:O2689)=4,L2689&gt;='設定'!$B$6,M2689&gt;='設定'!$B$6,N2689&gt;='設定'!$B$6,O2689&gt;='設定'!$B$6)</x:f>
        <x:v>0</x:v>
      </x:c>
      <x:c r="Y2689" s="50" t="b">
        <x:f>AND(COUNT(G2689:K2689)=5,P2689&gt;='設定'!$B$7)</x:f>
        <x:v>0</x:v>
      </x:c>
      <x:c r="Z2689" s="50" t="b">
        <x:f>AND(ISNUMBER(R2689),R2689&gt;='設定'!$B$8)</x:f>
        <x:v>0</x:v>
      </x:c>
      <x:c r="AA2689" s="50" t="b">
        <x:f>AND(ISNUMBER(S2689),S2689&gt;=DATE(YEAR('設定'!$B$10)-'設定'!$B$9,MONTH('設定'!$B$10),DAY('設定'!$B$10)))</x:f>
        <x:v>0</x:v>
      </x:c>
      <x:c r="AB2689" s="55" t="b">
        <x:v>0</x:v>
      </x:c>
      <x:c r="AC2689" s="55" t="b">
        <x:v>0</x:v>
      </x:c>
      <x:c r="AD2689" s="50" t="n">
        <x:f>IF(X2689,1,0)+IF(Z2689,1,0)+IF(AA2689,1,0)+IF(AB2689,1,0)</x:f>
        <x:v>0</x:v>
      </x:c>
      <x:c r="AE2689" s="50" t="n">
        <x:f>IF(Y2689,1,0)+IF(Z2689,1,0)+IF(AA2689,1,0)+IF(AB2689,1,0)</x:f>
        <x:v>0</x:v>
      </x:c>
      <x:c r="AF2689" s="50" t="n">
        <x:f>IF(Y2689,1,0)+IF(Z2689,1,0)+IF(AA2689,1,0)+IF(AC2689,1,0)</x:f>
        <x:v>0</x:v>
      </x:c>
      <x:c r="AG2689" s="53" t="n">
        <x:v>44348</x:v>
      </x:c>
      <x:c r="AH2689" s="50" t="str">
        <x:v>S100VV7X</x:v>
      </x:c>
      <x:c r="AI2689" s="50" t="str">
        <x:v>NetSalesSummaryOfBusinessResults</x:v>
      </x:c>
      <x:c r="AJ2689" s="50" t="str">
        <x:v>OperatingIncome</x:v>
      </x:c>
      <x:c r="AK2689" s="53" t="n">
        <x:v>45747</x:v>
      </x:c>
      <x:c r="AL2689" s="50" t="str">
        <x:v>365/365/365/366/365</x:v>
      </x:c>
      <x:c r="AM2689" s="51" t="n">
        <x:v>11616400</x:v>
      </x:c>
      <x:c r="AN2689" s="51" t="n">
        <x:v>1743</x:v>
      </x:c>
      <x:c r="AO2689" s="51" t="n">
        <x:f>IFERROR(AM2689*AN2689,"")</x:f>
        <x:v>20247385200</x:v>
      </x:c>
      <x:c r="AP2689" s="56" t="n">
        <x:f>IFERROR(AO2689/(K2689*1000000),"")</x:f>
        <x:v>0.21358001265822785</x:v>
      </x:c>
      <x:c r="AQ2689" s="57" t="n">
        <x:v>112315168.33333331</x:v>
      </x:c>
      <x:c r="AR2689" s="52" t="n">
        <x:v>0.2154662142386989</x:v>
      </x:c>
      <x:c r="AS2689" s="52" t="n">
        <x:v>-0.4029025822183766</x:v>
      </x:c>
      <x:c r="AT2689" s="55" t="b">
        <x:v>1</x:v>
      </x:c>
      <x:c r="AU2689" s="50"/>
      <x:c r="AV2689" s="58" t="n">
        <x:v>0.0214768913770132</x:v>
      </x:c>
      <x:c r="AW2689" s="50" t="n">
        <x:v>1704</x:v>
      </x:c>
      <x:c r="AX2689" s="50" t="str">
        <x:v>Core Moat</x:v>
      </x:c>
      <x:c r="AY2689" s="50" t="str">
        <x:v>目立つ機械的警告なし（定性確認は別途必要）</x:v>
      </x:c>
      <x:c r="AZ2689" s="59" t="str">
        <x:v>2025-06-24 15:30</x:v>
      </x:c>
      <x:c r="BA2689" s="53" t="n">
        <x:v>39173</x:v>
      </x:c>
      <x:c r="BB2689" s="50"/>
      <x:c r="BC2689" s="50"/>
      <x:c r="BD2689" s="50" t="str">
        <x:v>TOPIX Small 2</x:v>
      </x:c>
    </x:row>
    <x:row r="2690">
      <x:c r="A2690" s="50" t="n">
        <x:v>2689</x:v>
      </x:c>
      <x:c r="B2690" s="50" t="str">
        <x:v>4098</x:v>
      </x:c>
      <x:c r="C2690" s="50" t="str">
        <x:v>4098.T</x:v>
      </x:c>
      <x:c r="D2690" s="50" t="str">
        <x:v>Titan Kogyo ,Ltd.</x:v>
      </x:c>
      <x:c r="E2690" s="50" t="str">
        <x:v>Standard Market(Domestic)</x:v>
      </x:c>
      <x:c r="F2690" s="50" t="str">
        <x:v>Chemicals</x:v>
      </x:c>
      <x:c r="G2690" s="51" t="n">
        <x:v>6284</x:v>
      </x:c>
      <x:c r="H2690" s="51" t="n">
        <x:v>8149</x:v>
      </x:c>
      <x:c r="I2690" s="51" t="n">
        <x:v>8070</x:v>
      </x:c>
      <x:c r="J2690" s="51" t="n">
        <x:v>7953</x:v>
      </x:c>
      <x:c r="K2690" s="51" t="n">
        <x:v>7794</x:v>
      </x:c>
      <x:c r="L2690" s="52" t="n">
        <x:f>IFERROR(H2690/G2690-1,"")</x:f>
        <x:v>0.2967854869509867</x:v>
      </x:c>
      <x:c r="M2690" s="52" t="n">
        <x:f>IFERROR(I2690/H2690-1,"")</x:f>
        <x:v>-0.009694441035709933</x:v>
      </x:c>
      <x:c r="N2690" s="52" t="n">
        <x:f>IFERROR(J2690/I2690-1,"")</x:f>
        <x:v>-0.014498141263940556</x:v>
      </x:c>
      <x:c r="O2690" s="52" t="n">
        <x:f>IFERROR(K2690/J2690-1,"")</x:f>
        <x:v>-0.01999245567710295</x:v>
      </x:c>
      <x:c r="P2690" s="52" t="n">
        <x:f>IFERROR((K2690/G2690)^(1/4)-1,"")</x:f>
        <x:v>0.055312436716115077</x:v>
      </x:c>
      <x:c r="Q2690" s="51" t="n">
        <x:v>165</x:v>
      </x:c>
      <x:c r="R2690" s="52" t="n">
        <x:f>IFERROR(Q2690/K2690,"")</x:f>
        <x:v>0.021170130869899922</x:v>
      </x:c>
      <x:c r="S2690" s="53" t="n">
        <x:v>22920</x:v>
      </x:c>
      <x:c r="T2690" s="50" t="str">
        <x:v>EDINET_company_history</x:v>
      </x:c>
      <x:c r="U2690" s="50" t="str">
        <x:v>株式会社東芝</x:v>
      </x:c>
      <x:c r="V2690" s="54" t="n">
        <x:v>0.0674</x:v>
      </x:c>
      <x:c r="W2690" s="50" t="str">
        <x:v>井 上 保 雄</x:v>
      </x:c>
      <x:c r="X2690" s="50" t="b">
        <x:f>AND(COUNT(L2690:O2690)=4,L2690&gt;='設定'!$B$6,M2690&gt;='設定'!$B$6,N2690&gt;='設定'!$B$6,O2690&gt;='設定'!$B$6)</x:f>
        <x:v>0</x:v>
      </x:c>
      <x:c r="Y2690" s="50" t="b">
        <x:f>AND(COUNT(G2690:K2690)=5,P2690&gt;='設定'!$B$7)</x:f>
        <x:v>0</x:v>
      </x:c>
      <x:c r="Z2690" s="50" t="b">
        <x:f>AND(ISNUMBER(R2690),R2690&gt;='設定'!$B$8)</x:f>
        <x:v>0</x:v>
      </x:c>
      <x:c r="AA2690" s="50" t="b">
        <x:f>AND(ISNUMBER(S2690),S2690&gt;=DATE(YEAR('設定'!$B$10)-'設定'!$B$9,MONTH('設定'!$B$10),DAY('設定'!$B$10)))</x:f>
        <x:v>0</x:v>
      </x:c>
      <x:c r="AB2690" s="55" t="b">
        <x:v>0</x:v>
      </x:c>
      <x:c r="AC2690" s="55" t="b">
        <x:v>0</x:v>
      </x:c>
      <x:c r="AD2690" s="50" t="n">
        <x:f>IF(X2690,1,0)+IF(Z2690,1,0)+IF(AA2690,1,0)+IF(AB2690,1,0)</x:f>
        <x:v>0</x:v>
      </x:c>
      <x:c r="AE2690" s="50" t="n">
        <x:f>IF(Y2690,1,0)+IF(Z2690,1,0)+IF(AA2690,1,0)+IF(AB2690,1,0)</x:f>
        <x:v>0</x:v>
      </x:c>
      <x:c r="AF2690" s="50" t="n">
        <x:f>IF(Y2690,1,0)+IF(Z2690,1,0)+IF(AA2690,1,0)+IF(AC2690,1,0)</x:f>
        <x:v>0</x:v>
      </x:c>
      <x:c r="AG2690" s="53" t="n">
        <x:v>44348</x:v>
      </x:c>
      <x:c r="AH2690" s="50" t="str">
        <x:v>S100W25C</x:v>
      </x:c>
      <x:c r="AI2690" s="50" t="str">
        <x:v>NetSalesSummaryOfBusinessResults</x:v>
      </x:c>
      <x:c r="AJ2690" s="50" t="str">
        <x:v>OperatingIncome</x:v>
      </x:c>
      <x:c r="AK2690" s="53" t="n">
        <x:v>45747</x:v>
      </x:c>
      <x:c r="AL2690" s="50" t="str">
        <x:v>365/365/365/366/365</x:v>
      </x:c>
      <x:c r="AM2690" s="51" t="n">
        <x:v>2967226</x:v>
      </x:c>
      <x:c r="AN2690" s="51" t="n">
        <x:v>1161</x:v>
      </x:c>
      <x:c r="AO2690" s="51" t="n">
        <x:f>IFERROR(AM2690*AN2690,"")</x:f>
        <x:v>3444949386</x:v>
      </x:c>
      <x:c r="AP2690" s="56" t="n">
        <x:f>IFERROR(AO2690/(K2690*1000000),"")</x:f>
        <x:v>0.4420001778290993</x:v>
      </x:c>
      <x:c r="AQ2690" s="57" t="n">
        <x:v>81534236.66666667</x:v>
      </x:c>
      <x:c r="AR2690" s="52" t="n">
        <x:v>0.3548757467164684</x:v>
      </x:c>
      <x:c r="AS2690" s="52" t="n">
        <x:v>-0.6500326143213359</x:v>
      </x:c>
      <x:c r="AT2690" s="55" t="b">
        <x:v>1</x:v>
      </x:c>
      <x:c r="AU2690" s="50"/>
      <x:c r="AV2690" s="58" t="n">
        <x:v>-0.0453251317735573</x:v>
      </x:c>
      <x:c r="AW2690" s="50" t="n">
        <x:v>2228</x:v>
      </x:c>
      <x:c r="AX2690" s="50" t="str">
        <x:v>Future Moat</x:v>
      </x:c>
      <x:c r="AY2690" s="50" t="str">
        <x:v>ローカル5年最大下落率-60%以下</x:v>
      </x:c>
      <x:c r="AZ2690" s="59" t="str">
        <x:v>2025-06-25 13:10</x:v>
      </x:c>
      <x:c r="BA2690" s="53" t="n">
        <x:v>22920</x:v>
      </x:c>
      <x:c r="BB2690" s="50"/>
      <x:c r="BC2690" s="50"/>
      <x:c r="BD2690" s="50"/>
    </x:row>
    <x:row r="2691">
      <x:c r="A2691" s="50" t="n">
        <x:v>2690</x:v>
      </x:c>
      <x:c r="B2691" s="50" t="str">
        <x:v>7951</x:v>
      </x:c>
      <x:c r="C2691" s="50" t="str">
        <x:v>7951.T</x:v>
      </x:c>
      <x:c r="D2691" s="50" t="str">
        <x:v>YAMAHA CORPORATION</x:v>
      </x:c>
      <x:c r="E2691" s="50" t="str">
        <x:v>Prime Market (Domestic)</x:v>
      </x:c>
      <x:c r="F2691" s="50" t="str">
        <x:v>Other Products</x:v>
      </x:c>
      <x:c r="G2691" s="51" t="n">
        <x:v>372630</x:v>
      </x:c>
      <x:c r="H2691" s="51" t="n">
        <x:v>408197</x:v>
      </x:c>
      <x:c r="I2691" s="51" t="n">
        <x:v>451410</x:v>
      </x:c>
      <x:c r="J2691" s="51" t="n">
        <x:v>462866</x:v>
      </x:c>
      <x:c r="K2691" s="51" t="n">
        <x:v>462080</x:v>
      </x:c>
      <x:c r="L2691" s="52" t="n">
        <x:f>IFERROR(H2691/G2691-1,"")</x:f>
        <x:v>0.09544856828489379</x:v>
      </x:c>
      <x:c r="M2691" s="52" t="n">
        <x:f>IFERROR(I2691/H2691-1,"")</x:f>
        <x:v>0.10586310041475078</x:v>
      </x:c>
      <x:c r="N2691" s="52" t="n">
        <x:f>IFERROR(J2691/I2691-1,"")</x:f>
        <x:v>0.02537825923218362</x:v>
      </x:c>
      <x:c r="O2691" s="52" t="n">
        <x:f>IFERROR(K2691/J2691-1,"")</x:f>
        <x:v>-0.0016981156533424357</x:v>
      </x:c>
      <x:c r="P2691" s="52" t="n">
        <x:f>IFERROR((K2691/G2691)^(1/4)-1,"")</x:f>
        <x:v>0.055260880559005576</x:v>
      </x:c>
      <x:c r="Q2691" s="51" t="n">
        <x:v>20695</x:v>
      </x:c>
      <x:c r="R2691" s="52" t="n">
        <x:f>IFERROR(Q2691/K2691,"")</x:f>
        <x:v>0.044786617036011084</x:v>
      </x:c>
      <x:c r="S2691" s="53" t="n">
        <x:v>44348</x:v>
      </x:c>
      <x:c r="T2691" s="50" t="str">
        <x:v>not_identified_before_local_window</x:v>
      </x:c>
      <x:c r="U2691" s="50" t="str">
        <x:v>日本マスタートラスト信託銀行株式会社(信託口)</x:v>
      </x:c>
      <x:c r="V2691" s="54" t="n">
        <x:v>0.2312</x:v>
      </x:c>
      <x:c r="W2691" s="50"/>
      <x:c r="X2691" s="50" t="b">
        <x:f>AND(COUNT(L2691:O2691)=4,L2691&gt;='設定'!$B$6,M2691&gt;='設定'!$B$6,N2691&gt;='設定'!$B$6,O2691&gt;='設定'!$B$6)</x:f>
        <x:v>0</x:v>
      </x:c>
      <x:c r="Y2691" s="50" t="b">
        <x:f>AND(COUNT(G2691:K2691)=5,P2691&gt;='設定'!$B$7)</x:f>
        <x:v>0</x:v>
      </x:c>
      <x:c r="Z2691" s="50" t="b">
        <x:f>AND(ISNUMBER(R2691),R2691&gt;='設定'!$B$8)</x:f>
        <x:v>0</x:v>
      </x:c>
      <x:c r="AA2691" s="50" t="b">
        <x:f>AND(ISNUMBER(S2691),S2691&gt;=DATE(YEAR('設定'!$B$10)-'設定'!$B$9,MONTH('設定'!$B$10),DAY('設定'!$B$10)))</x:f>
        <x:v>0</x:v>
      </x:c>
      <x:c r="AB2691" s="55" t="b">
        <x:v>0</x:v>
      </x:c>
      <x:c r="AC2691" s="55" t="b">
        <x:v>0</x:v>
      </x:c>
      <x:c r="AD2691" s="50" t="n">
        <x:f>IF(X2691,1,0)+IF(Z2691,1,0)+IF(AA2691,1,0)+IF(AB2691,1,0)</x:f>
        <x:v>0</x:v>
      </x:c>
      <x:c r="AE2691" s="50" t="n">
        <x:f>IF(Y2691,1,0)+IF(Z2691,1,0)+IF(AA2691,1,0)+IF(AB2691,1,0)</x:f>
        <x:v>0</x:v>
      </x:c>
      <x:c r="AF2691" s="50" t="n">
        <x:f>IF(Y2691,1,0)+IF(Z2691,1,0)+IF(AA2691,1,0)+IF(AC2691,1,0)</x:f>
        <x:v>0</x:v>
      </x:c>
      <x:c r="AG2691" s="53" t="n">
        <x:v>44348</x:v>
      </x:c>
      <x:c r="AH2691" s="50" t="str">
        <x:v>S100W0I3</x:v>
      </x:c>
      <x:c r="AI2691" s="50" t="str">
        <x:v>RevenueIFRSSummaryOfBusinessResults</x:v>
      </x:c>
      <x:c r="AJ2691" s="50" t="str">
        <x:v>OperatingProfitLossIFRS</x:v>
      </x:c>
      <x:c r="AK2691" s="53" t="n">
        <x:v>45747</x:v>
      </x:c>
      <x:c r="AL2691" s="50" t="str">
        <x:v>365/365/365/366/365</x:v>
      </x:c>
      <x:c r="AM2691" s="51" t="n">
        <x:v>453086000</x:v>
      </x:c>
      <x:c r="AN2691" s="51" t="n">
        <x:v>1145</x:v>
      </x:c>
      <x:c r="AO2691" s="51" t="n">
        <x:f>IFERROR(AM2691*AN2691,"")</x:f>
        <x:v>518783470000</x:v>
      </x:c>
      <x:c r="AP2691" s="56" t="n">
        <x:f>IFERROR(AO2691/(K2691*1000000),"")</x:f>
        <x:v>1.1227135344529087</x:v>
      </x:c>
      <x:c r="AQ2691" s="57" t="n">
        <x:v>2559685092.5</x:v>
      </x:c>
      <x:c r="AR2691" s="52" t="n">
        <x:v>0.313142200121431</x:v>
      </x:c>
      <x:c r="AS2691" s="52" t="n">
        <x:v>-0.6424317849175718</x:v>
      </x:c>
      <x:c r="AT2691" s="55" t="b">
        <x:v>0</x:v>
      </x:c>
      <x:c r="AU2691" s="50" t="str">
        <x:v>missing_financial_data</x:v>
      </x:c>
      <x:c r="AV2691" s="58" t="n">
        <x:v>-0.1422230464302049</x:v>
      </x:c>
      <x:c r="AW2691" s="50" t="n">
        <x:v>2815</x:v>
      </x:c>
      <x:c r="AX2691" s="50" t="str">
        <x:v>Core Moat</x:v>
      </x:c>
      <x:c r="AY2691" s="50" t="str">
        <x:v>既存適格性フィルター不通過: missing_financial_data / ローカル5年最大下落率-60%以下</x:v>
      </x:c>
      <x:c r="AZ2691" s="59" t="str">
        <x:v>2025-06-23 15:36</x:v>
      </x:c>
      <x:c r="BA2691" s="53"/>
      <x:c r="BB2691" s="50"/>
      <x:c r="BC2691" s="50"/>
      <x:c r="BD2691" s="50" t="str">
        <x:v>TOPIX Mid400</x:v>
      </x:c>
    </x:row>
    <x:row r="2692">
      <x:c r="A2692" s="50" t="n">
        <x:v>2691</x:v>
      </x:c>
      <x:c r="B2692" s="50" t="str">
        <x:v>6518</x:v>
      </x:c>
      <x:c r="C2692" s="50" t="str">
        <x:v>6518.T</x:v>
      </x:c>
      <x:c r="D2692" s="50" t="str">
        <x:v>SANSO ELECTRIC CO.,LTD.</x:v>
      </x:c>
      <x:c r="E2692" s="50" t="str">
        <x:v>Standard Market(Domestic)</x:v>
      </x:c>
      <x:c r="F2692" s="50" t="str">
        <x:v>Electric Appliances</x:v>
      </x:c>
      <x:c r="G2692" s="51" t="n">
        <x:v>12926.811</x:v>
      </x:c>
      <x:c r="H2692" s="51" t="n">
        <x:v>17098.746</x:v>
      </x:c>
      <x:c r="I2692" s="51" t="n">
        <x:v>18618.63</x:v>
      </x:c>
      <x:c r="J2692" s="51" t="n">
        <x:v>17666.653</x:v>
      </x:c>
      <x:c r="K2692" s="51" t="n">
        <x:v>16029.586</x:v>
      </x:c>
      <x:c r="L2692" s="52" t="n">
        <x:f>IFERROR(H2692/G2692-1,"")</x:f>
        <x:v>0.32273505043123163</x:v>
      </x:c>
      <x:c r="M2692" s="52" t="n">
        <x:f>IFERROR(I2692/H2692-1,"")</x:f>
        <x:v>0.08888862376223394</x:v>
      </x:c>
      <x:c r="N2692" s="52" t="n">
        <x:f>IFERROR(J2692/I2692-1,"")</x:f>
        <x:v>-0.05113034632515945</x:v>
      </x:c>
      <x:c r="O2692" s="52" t="n">
        <x:f>IFERROR(K2692/J2692-1,"")</x:f>
        <x:v>-0.0926642414949792</x:v>
      </x:c>
      <x:c r="P2692" s="52" t="n">
        <x:f>IFERROR((K2692/G2692)^(1/4)-1,"")</x:f>
        <x:v>0.05525574858436699</x:v>
      </x:c>
      <x:c r="Q2692" s="51" t="n">
        <x:v>69.703</x:v>
      </x:c>
      <x:c r="R2692" s="52" t="n">
        <x:f>IFERROR(Q2692/K2692,"")</x:f>
        <x:v>0.004348396770821156</x:v>
      </x:c>
      <x:c r="S2692" s="53" t="n">
        <x:v>38322</x:v>
      </x:c>
      <x:c r="T2692" s="50" t="str">
        <x:v>EDINET_company_history</x:v>
      </x:c>
      <x:c r="U2692" s="50" t="str">
        <x:v>ケイアールディー株式会社</x:v>
      </x:c>
      <x:c r="V2692" s="54" t="n">
        <x:v>0.2587</x:v>
      </x:c>
      <x:c r="W2692" s="50" t="str">
        <x:v>黒田 直樹</x:v>
      </x:c>
      <x:c r="X2692" s="50" t="b">
        <x:f>AND(COUNT(L2692:O2692)=4,L2692&gt;='設定'!$B$6,M2692&gt;='設定'!$B$6,N2692&gt;='設定'!$B$6,O2692&gt;='設定'!$B$6)</x:f>
        <x:v>0</x:v>
      </x:c>
      <x:c r="Y2692" s="50" t="b">
        <x:f>AND(COUNT(G2692:K2692)=5,P2692&gt;='設定'!$B$7)</x:f>
        <x:v>0</x:v>
      </x:c>
      <x:c r="Z2692" s="50" t="b">
        <x:f>AND(ISNUMBER(R2692),R2692&gt;='設定'!$B$8)</x:f>
        <x:v>0</x:v>
      </x:c>
      <x:c r="AA2692" s="50" t="b">
        <x:f>AND(ISNUMBER(S2692),S2692&gt;=DATE(YEAR('設定'!$B$10)-'設定'!$B$9,MONTH('設定'!$B$10),DAY('設定'!$B$10)))</x:f>
        <x:v>0</x:v>
      </x:c>
      <x:c r="AB2692" s="55" t="b">
        <x:v>0</x:v>
      </x:c>
      <x:c r="AC2692" s="55" t="b">
        <x:v>0</x:v>
      </x:c>
      <x:c r="AD2692" s="50" t="n">
        <x:f>IF(X2692,1,0)+IF(Z2692,1,0)+IF(AA2692,1,0)+IF(AB2692,1,0)</x:f>
        <x:v>0</x:v>
      </x:c>
      <x:c r="AE2692" s="50" t="n">
        <x:f>IF(Y2692,1,0)+IF(Z2692,1,0)+IF(AA2692,1,0)+IF(AB2692,1,0)</x:f>
        <x:v>0</x:v>
      </x:c>
      <x:c r="AF2692" s="50" t="n">
        <x:f>IF(Y2692,1,0)+IF(Z2692,1,0)+IF(AA2692,1,0)+IF(AC2692,1,0)</x:f>
        <x:v>0</x:v>
      </x:c>
      <x:c r="AG2692" s="53" t="n">
        <x:v>44348</x:v>
      </x:c>
      <x:c r="AH2692" s="50" t="str">
        <x:v>S100VZWU</x:v>
      </x:c>
      <x:c r="AI2692" s="50" t="str">
        <x:v>NetSalesSummaryOfBusinessResults</x:v>
      </x:c>
      <x:c r="AJ2692" s="50" t="str">
        <x:v>OperatingIncome</x:v>
      </x:c>
      <x:c r="AK2692" s="53" t="n">
        <x:v>45747</x:v>
      </x:c>
      <x:c r="AL2692" s="50" t="str">
        <x:v>365/365/365/366/365</x:v>
      </x:c>
      <x:c r="AM2692" s="51" t="n">
        <x:v>4561900</x:v>
      </x:c>
      <x:c r="AN2692" s="51" t="n">
        <x:v>2414</x:v>
      </x:c>
      <x:c r="AO2692" s="51" t="n">
        <x:f>IFERROR(AM2692*AN2692,"")</x:f>
        <x:v>11012426600</x:v>
      </x:c>
      <x:c r="AP2692" s="56" t="n">
        <x:f>IFERROR(AO2692/(K2692*1000000),"")</x:f>
        <x:v>0.6870063019718663</x:v>
      </x:c>
      <x:c r="AQ2692" s="57" t="n">
        <x:v>34292540</x:v>
      </x:c>
      <x:c r="AR2692" s="52" t="n">
        <x:v>0.3217974260184429</x:v>
      </x:c>
      <x:c r="AS2692" s="52" t="n">
        <x:v>-0.4183147190448331</x:v>
      </x:c>
      <x:c r="AT2692" s="55" t="b">
        <x:v>1</x:v>
      </x:c>
      <x:c r="AU2692" s="50"/>
      <x:c r="AV2692" s="58" t="n">
        <x:v>0.3877252239760491</x:v>
      </x:c>
      <x:c r="AW2692" s="50" t="n">
        <x:v>216</x:v>
      </x:c>
      <x:c r="AX2692" s="50" t="str">
        <x:v>Discovery</x:v>
      </x:c>
      <x:c r="AY2692" s="50" t="str">
        <x:v>目立つ機械的警告なし（定性確認は別途必要）</x:v>
      </x:c>
      <x:c r="AZ2692" s="59" t="str">
        <x:v>2025-06-23 09:33</x:v>
      </x:c>
      <x:c r="BA2692" s="53" t="n">
        <x:v>38322</x:v>
      </x:c>
      <x:c r="BB2692" s="50"/>
      <x:c r="BC2692" s="50"/>
      <x:c r="BD2692" s="50"/>
    </x:row>
    <x:row r="2693">
      <x:c r="A2693" s="50" t="n">
        <x:v>2692</x:v>
      </x:c>
      <x:c r="B2693" s="50" t="str">
        <x:v>7606</x:v>
      </x:c>
      <x:c r="C2693" s="50" t="str">
        <x:v>7606.T</x:v>
      </x:c>
      <x:c r="D2693" s="50" t="str">
        <x:v>UNITED ARROWS LTD.</x:v>
      </x:c>
      <x:c r="E2693" s="50" t="str">
        <x:v>Prime Market (Domestic)</x:v>
      </x:c>
      <x:c r="F2693" s="50" t="str">
        <x:v>Retail Trade</x:v>
      </x:c>
      <x:c r="G2693" s="51" t="n">
        <x:v>121712</x:v>
      </x:c>
      <x:c r="H2693" s="51" t="n">
        <x:v>118384</x:v>
      </x:c>
      <x:c r="I2693" s="51" t="n">
        <x:v>130135</x:v>
      </x:c>
      <x:c r="J2693" s="51" t="n">
        <x:v>134269</x:v>
      </x:c>
      <x:c r="K2693" s="51" t="n">
        <x:v>150910</x:v>
      </x:c>
      <x:c r="L2693" s="52" t="n">
        <x:f>IFERROR(H2693/G2693-1,"")</x:f>
        <x:v>-0.027343236492704093</x:v>
      </x:c>
      <x:c r="M2693" s="52" t="n">
        <x:f>IFERROR(I2693/H2693-1,"")</x:f>
        <x:v>0.09926172455737259</x:v>
      </x:c>
      <x:c r="N2693" s="52" t="n">
        <x:f>IFERROR(J2693/I2693-1,"")</x:f>
        <x:v>0.031767011180696914</x:v>
      </x:c>
      <x:c r="O2693" s="52" t="n">
        <x:f>IFERROR(K2693/J2693-1,"")</x:f>
        <x:v>0.12393776672202828</x:v>
      </x:c>
      <x:c r="P2693" s="52" t="n">
        <x:f>IFERROR((K2693/G2693)^(1/4)-1,"")</x:f>
        <x:v>0.055227632011441985</x:v>
      </x:c>
      <x:c r="Q2693" s="51" t="n">
        <x:v>7984</x:v>
      </x:c>
      <x:c r="R2693" s="52" t="n">
        <x:f>IFERROR(Q2693/K2693,"")</x:f>
        <x:v>0.05290570538731695</x:v>
      </x:c>
      <x:c r="S2693" s="53" t="n">
        <x:v>37316</x:v>
      </x:c>
      <x:c r="T2693" s="50" t="str">
        <x:v>EDINET_company_history</x:v>
      </x:c>
      <x:c r="U2693" s="50" t="str">
        <x:v>日本マスタートラスト信託銀行株式会社（信託口）</x:v>
      </x:c>
      <x:c r="V2693" s="54" t="n">
        <x:v>0.1266</x:v>
      </x:c>
      <x:c r="W2693" s="50" t="str">
        <x:v>松 崎 善 則</x:v>
      </x:c>
      <x:c r="X2693" s="50" t="b">
        <x:f>AND(COUNT(L2693:O2693)=4,L2693&gt;='設定'!$B$6,M2693&gt;='設定'!$B$6,N2693&gt;='設定'!$B$6,O2693&gt;='設定'!$B$6)</x:f>
        <x:v>0</x:v>
      </x:c>
      <x:c r="Y2693" s="50" t="b">
        <x:f>AND(COUNT(G2693:K2693)=5,P2693&gt;='設定'!$B$7)</x:f>
        <x:v>0</x:v>
      </x:c>
      <x:c r="Z2693" s="50" t="b">
        <x:f>AND(ISNUMBER(R2693),R2693&gt;='設定'!$B$8)</x:f>
        <x:v>0</x:v>
      </x:c>
      <x:c r="AA2693" s="50" t="b">
        <x:f>AND(ISNUMBER(S2693),S2693&gt;=DATE(YEAR('設定'!$B$10)-'設定'!$B$9,MONTH('設定'!$B$10),DAY('設定'!$B$10)))</x:f>
        <x:v>0</x:v>
      </x:c>
      <x:c r="AB2693" s="55" t="b">
        <x:v>0</x:v>
      </x:c>
      <x:c r="AC2693" s="55" t="b">
        <x:v>0</x:v>
      </x:c>
      <x:c r="AD2693" s="50" t="n">
        <x:f>IF(X2693,1,0)+IF(Z2693,1,0)+IF(AA2693,1,0)+IF(AB2693,1,0)</x:f>
        <x:v>0</x:v>
      </x:c>
      <x:c r="AE2693" s="50" t="n">
        <x:f>IF(Y2693,1,0)+IF(Z2693,1,0)+IF(AA2693,1,0)+IF(AB2693,1,0)</x:f>
        <x:v>0</x:v>
      </x:c>
      <x:c r="AF2693" s="50" t="n">
        <x:f>IF(Y2693,1,0)+IF(Z2693,1,0)+IF(AA2693,1,0)+IF(AC2693,1,0)</x:f>
        <x:v>0</x:v>
      </x:c>
      <x:c r="AG2693" s="53" t="n">
        <x:v>44348</x:v>
      </x:c>
      <x:c r="AH2693" s="50" t="str">
        <x:v>S100W3GR</x:v>
      </x:c>
      <x:c r="AI2693" s="50" t="str">
        <x:v>NetSalesSummaryOfBusinessResults</x:v>
      </x:c>
      <x:c r="AJ2693" s="50" t="str">
        <x:v>OperatingIncome</x:v>
      </x:c>
      <x:c r="AK2693" s="53" t="n">
        <x:v>45747</x:v>
      </x:c>
      <x:c r="AL2693" s="50" t="str">
        <x:v>365/365/365/366/365</x:v>
      </x:c>
      <x:c r="AM2693" s="51" t="n">
        <x:v>27738176</x:v>
      </x:c>
      <x:c r="AN2693" s="51" t="n">
        <x:v>2467</x:v>
      </x:c>
      <x:c r="AO2693" s="51" t="n">
        <x:f>IFERROR(AM2693*AN2693,"")</x:f>
        <x:v>68430080192</x:v>
      </x:c>
      <x:c r="AP2693" s="56" t="n">
        <x:f>IFERROR(AO2693/(K2693*1000000),"")</x:f>
        <x:v>0.4534496069975482</x:v>
      </x:c>
      <x:c r="AQ2693" s="57" t="n">
        <x:v>552891135</x:v>
      </x:c>
      <x:c r="AR2693" s="52" t="n">
        <x:v>0.3411994325748584</x:v>
      </x:c>
      <x:c r="AS2693" s="52" t="n">
        <x:v>-0.3698931705125512</x:v>
      </x:c>
      <x:c r="AT2693" s="55" t="b">
        <x:v>1</x:v>
      </x:c>
      <x:c r="AU2693" s="50"/>
      <x:c r="AV2693" s="58" t="n">
        <x:v>-0.1125033393499251</x:v>
      </x:c>
      <x:c r="AW2693" s="50" t="n">
        <x:v>2671</x:v>
      </x:c>
      <x:c r="AX2693" s="50" t="str">
        <x:v>Core Moat</x:v>
      </x:c>
      <x:c r="AY2693" s="50" t="str">
        <x:v>目立つ機械的警告なし（定性確認は別途必要）</x:v>
      </x:c>
      <x:c r="AZ2693" s="59" t="str">
        <x:v>2025-06-24 10:10</x:v>
      </x:c>
      <x:c r="BA2693" s="53" t="n">
        <x:v>37316</x:v>
      </x:c>
      <x:c r="BB2693" s="50"/>
      <x:c r="BC2693" s="50"/>
      <x:c r="BD2693" s="50" t="str">
        <x:v>TOPIX Small 1</x:v>
      </x:c>
    </x:row>
    <x:row r="2694">
      <x:c r="A2694" s="50" t="n">
        <x:v>2693</x:v>
      </x:c>
      <x:c r="B2694" s="50" t="str">
        <x:v>5957</x:v>
      </x:c>
      <x:c r="C2694" s="50" t="str">
        <x:v>5957.T</x:v>
      </x:c>
      <x:c r="D2694" s="50" t="str">
        <x:v>NITTOSEIKO CO.,LTD.</x:v>
      </x:c>
      <x:c r="E2694" s="50" t="str">
        <x:v>Prime Market (Domestic)</x:v>
      </x:c>
      <x:c r="F2694" s="50" t="str">
        <x:v>Metal Products</x:v>
      </x:c>
      <x:c r="G2694" s="51" t="n">
        <x:v>40518.817</x:v>
      </x:c>
      <x:c r="H2694" s="51" t="n">
        <x:v>44021.468</x:v>
      </x:c>
      <x:c r="I2694" s="51" t="n">
        <x:v>44744.163</x:v>
      </x:c>
      <x:c r="J2694" s="51" t="n">
        <x:v>47069.948</x:v>
      </x:c>
      <x:c r="K2694" s="51" t="n">
        <x:v>50238.187</x:v>
      </x:c>
      <x:c r="L2694" s="52" t="n">
        <x:f>IFERROR(H2694/G2694-1,"")</x:f>
        <x:v>0.08644504601405312</x:v>
      </x:c>
      <x:c r="M2694" s="52" t="n">
        <x:f>IFERROR(I2694/H2694-1,"")</x:f>
        <x:v>0.016416876420386473</x:v>
      </x:c>
      <x:c r="N2694" s="52" t="n">
        <x:f>IFERROR(J2694/I2694-1,"")</x:f>
        <x:v>0.05197962916414367</x:v>
      </x:c>
      <x:c r="O2694" s="52" t="n">
        <x:f>IFERROR(K2694/J2694-1,"")</x:f>
        <x:v>0.06730916719941993</x:v>
      </x:c>
      <x:c r="P2694" s="52" t="n">
        <x:f>IFERROR((K2694/G2694)^(1/4)-1,"")</x:f>
        <x:v>0.05522312536929652</x:v>
      </x:c>
      <x:c r="Q2694" s="51" t="n">
        <x:v>3431.865</x:v>
      </x:c>
      <x:c r="R2694" s="52" t="n">
        <x:f>IFERROR(Q2694/K2694,"")</x:f>
        <x:v>0.06831187996493583</x:v>
      </x:c>
      <x:c r="S2694" s="53" t="n">
        <x:v>25965</x:v>
      </x:c>
      <x:c r="T2694" s="50" t="str">
        <x:v>EDINET_company_history</x:v>
      </x:c>
      <x:c r="U2694" s="50" t="str">
        <x:v>日本マスタートラスト信託銀行株式会社（信託口）</x:v>
      </x:c>
      <x:c r="V2694" s="54" t="n">
        <x:v>0.0882</x:v>
      </x:c>
      <x:c r="W2694" s="50" t="str">
        <x:v>材 木 正 己 / 荒 賀 誠</x:v>
      </x:c>
      <x:c r="X2694" s="50" t="b">
        <x:f>AND(COUNT(L2694:O2694)=4,L2694&gt;='設定'!$B$6,M2694&gt;='設定'!$B$6,N2694&gt;='設定'!$B$6,O2694&gt;='設定'!$B$6)</x:f>
        <x:v>0</x:v>
      </x:c>
      <x:c r="Y2694" s="50" t="b">
        <x:f>AND(COUNT(G2694:K2694)=5,P2694&gt;='設定'!$B$7)</x:f>
        <x:v>0</x:v>
      </x:c>
      <x:c r="Z2694" s="50" t="b">
        <x:f>AND(ISNUMBER(R2694),R2694&gt;='設定'!$B$8)</x:f>
        <x:v>0</x:v>
      </x:c>
      <x:c r="AA2694" s="50" t="b">
        <x:f>AND(ISNUMBER(S2694),S2694&gt;=DATE(YEAR('設定'!$B$10)-'設定'!$B$9,MONTH('設定'!$B$10),DAY('設定'!$B$10)))</x:f>
        <x:v>0</x:v>
      </x:c>
      <x:c r="AB2694" s="55" t="b">
        <x:v>0</x:v>
      </x:c>
      <x:c r="AC2694" s="55" t="b">
        <x:v>0</x:v>
      </x:c>
      <x:c r="AD2694" s="50" t="n">
        <x:f>IF(X2694,1,0)+IF(Z2694,1,0)+IF(AA2694,1,0)+IF(AB2694,1,0)</x:f>
        <x:v>0</x:v>
      </x:c>
      <x:c r="AE2694" s="50" t="n">
        <x:f>IF(Y2694,1,0)+IF(Z2694,1,0)+IF(AA2694,1,0)+IF(AB2694,1,0)</x:f>
        <x:v>0</x:v>
      </x:c>
      <x:c r="AF2694" s="50" t="n">
        <x:f>IF(Y2694,1,0)+IF(Z2694,1,0)+IF(AA2694,1,0)+IF(AC2694,1,0)</x:f>
        <x:v>0</x:v>
      </x:c>
      <x:c r="AG2694" s="53" t="n">
        <x:v>44348</x:v>
      </x:c>
      <x:c r="AH2694" s="50" t="str">
        <x:v>S100XVV3</x:v>
      </x:c>
      <x:c r="AI2694" s="50" t="str">
        <x:v>NetSalesSummaryOfBusinessResults</x:v>
      </x:c>
      <x:c r="AJ2694" s="50" t="str">
        <x:v>OperatingIncome</x:v>
      </x:c>
      <x:c r="AK2694" s="53" t="n">
        <x:v>46022</x:v>
      </x:c>
      <x:c r="AL2694" s="50" t="str">
        <x:v>365/365/365/366/365</x:v>
      </x:c>
      <x:c r="AM2694" s="51" t="n">
        <x:v>36852117</x:v>
      </x:c>
      <x:c r="AN2694" s="51" t="n">
        <x:v>753</x:v>
      </x:c>
      <x:c r="AO2694" s="51" t="n">
        <x:f>IFERROR(AM2694*AN2694,"")</x:f>
        <x:v>27749644101</x:v>
      </x:c>
      <x:c r="AP2694" s="56" t="n">
        <x:f>IFERROR(AO2694/(K2694*1000000),"")</x:f>
        <x:v>0.5523615750902794</x:v>
      </x:c>
      <x:c r="AQ2694" s="57" t="n">
        <x:v>94599650</x:v>
      </x:c>
      <x:c r="AR2694" s="52" t="n">
        <x:v>0.288818331746922</x:v>
      </x:c>
      <x:c r="AS2694" s="52" t="n">
        <x:v>-0.3654168522839647</x:v>
      </x:c>
      <x:c r="AT2694" s="55" t="b">
        <x:v>1</x:v>
      </x:c>
      <x:c r="AU2694" s="50"/>
      <x:c r="AV2694" s="58" t="n">
        <x:v>0.1718582562919254</x:v>
      </x:c>
      <x:c r="AW2694" s="50" t="n">
        <x:v>863</x:v>
      </x:c>
      <x:c r="AX2694" s="50" t="str">
        <x:v>Future Moat</x:v>
      </x:c>
      <x:c r="AY2694" s="50" t="str">
        <x:v>目立つ機械的警告なし（定性確認は別途必要）</x:v>
      </x:c>
      <x:c r="AZ2694" s="59" t="str">
        <x:v>2026-03-31 14:00</x:v>
      </x:c>
      <x:c r="BA2694" s="53" t="n">
        <x:v>25965</x:v>
      </x:c>
      <x:c r="BB2694" s="50"/>
      <x:c r="BC2694" s="50"/>
      <x:c r="BD2694" s="50" t="str">
        <x:v>TOPIX Small 2</x:v>
      </x:c>
    </x:row>
    <x:row r="2695">
      <x:c r="A2695" s="50" t="n">
        <x:v>2694</x:v>
      </x:c>
      <x:c r="B2695" s="50" t="str">
        <x:v>7886</x:v>
      </x:c>
      <x:c r="C2695" s="50" t="str">
        <x:v>7886.T</x:v>
      </x:c>
      <x:c r="D2695" s="50" t="str">
        <x:v>YAMATO Mobility &amp; Mfg. Co.,Ltd.</x:v>
      </x:c>
      <x:c r="E2695" s="50" t="str">
        <x:v>Standard Market(Domestic)</x:v>
      </x:c>
      <x:c r="F2695" s="50" t="str">
        <x:v>Chemicals</x:v>
      </x:c>
      <x:c r="G2695" s="51" t="n">
        <x:v>12966.763</x:v>
      </x:c>
      <x:c r="H2695" s="51" t="n">
        <x:v>14237.33</x:v>
      </x:c>
      <x:c r="I2695" s="51" t="n">
        <x:v>15540.69</x:v>
      </x:c>
      <x:c r="J2695" s="51" t="n">
        <x:v>15364.337</x:v>
      </x:c>
      <x:c r="K2695" s="51" t="n">
        <x:v>16072.189</x:v>
      </x:c>
      <x:c r="L2695" s="52" t="n">
        <x:f>IFERROR(H2695/G2695-1,"")</x:f>
        <x:v>0.09798644426523406</x:v>
      </x:c>
      <x:c r="M2695" s="52" t="n">
        <x:f>IFERROR(I2695/H2695-1,"")</x:f>
        <x:v>0.09154525462288232</x:v>
      </x:c>
      <x:c r="N2695" s="52" t="n">
        <x:f>IFERROR(J2695/I2695-1,"")</x:f>
        <x:v>-0.011347823037458515</x:v>
      </x:c>
      <x:c r="O2695" s="52" t="n">
        <x:f>IFERROR(K2695/J2695-1,"")</x:f>
        <x:v>0.046071106094587755</x:v>
      </x:c>
      <x:c r="P2695" s="52" t="n">
        <x:f>IFERROR((K2695/G2695)^(1/4)-1,"")</x:f>
        <x:v>0.05514188807122622</x:v>
      </x:c>
      <x:c r="Q2695" s="51" t="n">
        <x:v>202.769</x:v>
      </x:c>
      <x:c r="R2695" s="52" t="n">
        <x:f>IFERROR(Q2695/K2695,"")</x:f>
        <x:v>0.012616140838065058</x:v>
      </x:c>
      <x:c r="S2695" s="53" t="n">
        <x:v>38322</x:v>
      </x:c>
      <x:c r="T2695" s="50" t="str">
        <x:v>EDINET_company_history</x:v>
      </x:c>
      <x:c r="U2695" s="50" t="str">
        <x:v>株式会社IAT</x:v>
      </x:c>
      <x:c r="V2695" s="54" t="n">
        <x:v>0.3276</x:v>
      </x:c>
      <x:c r="W2695" s="50" t="str">
        <x:v>鈴木 昭寿 / 重岡 幹生</x:v>
      </x:c>
      <x:c r="X2695" s="50" t="b">
        <x:f>AND(COUNT(L2695:O2695)=4,L2695&gt;='設定'!$B$6,M2695&gt;='設定'!$B$6,N2695&gt;='設定'!$B$6,O2695&gt;='設定'!$B$6)</x:f>
        <x:v>0</x:v>
      </x:c>
      <x:c r="Y2695" s="50" t="b">
        <x:f>AND(COUNT(G2695:K2695)=5,P2695&gt;='設定'!$B$7)</x:f>
        <x:v>0</x:v>
      </x:c>
      <x:c r="Z2695" s="50" t="b">
        <x:f>AND(ISNUMBER(R2695),R2695&gt;='設定'!$B$8)</x:f>
        <x:v>0</x:v>
      </x:c>
      <x:c r="AA2695" s="50" t="b">
        <x:f>AND(ISNUMBER(S2695),S2695&gt;=DATE(YEAR('設定'!$B$10)-'設定'!$B$9,MONTH('設定'!$B$10),DAY('設定'!$B$10)))</x:f>
        <x:v>0</x:v>
      </x:c>
      <x:c r="AB2695" s="55" t="b">
        <x:v>0</x:v>
      </x:c>
      <x:c r="AC2695" s="55" t="b">
        <x:v>0</x:v>
      </x:c>
      <x:c r="AD2695" s="50" t="n">
        <x:f>IF(X2695,1,0)+IF(Z2695,1,0)+IF(AA2695,1,0)+IF(AB2695,1,0)</x:f>
        <x:v>0</x:v>
      </x:c>
      <x:c r="AE2695" s="50" t="n">
        <x:f>IF(Y2695,1,0)+IF(Z2695,1,0)+IF(AA2695,1,0)+IF(AB2695,1,0)</x:f>
        <x:v>0</x:v>
      </x:c>
      <x:c r="AF2695" s="50" t="n">
        <x:f>IF(Y2695,1,0)+IF(Z2695,1,0)+IF(AA2695,1,0)+IF(AC2695,1,0)</x:f>
        <x:v>0</x:v>
      </x:c>
      <x:c r="AG2695" s="53" t="n">
        <x:v>44348</x:v>
      </x:c>
      <x:c r="AH2695" s="50" t="str">
        <x:v>S100W7DW</x:v>
      </x:c>
      <x:c r="AI2695" s="50" t="str">
        <x:v>NetSalesSummaryOfBusinessResults</x:v>
      </x:c>
      <x:c r="AJ2695" s="50" t="str">
        <x:v>OperatingIncome</x:v>
      </x:c>
      <x:c r="AK2695" s="53" t="n">
        <x:v>45747</x:v>
      </x:c>
      <x:c r="AL2695" s="50" t="str">
        <x:v>365/365/365/366/365</x:v>
      </x:c>
      <x:c r="AM2695" s="51" t="n">
        <x:v>1329479</x:v>
      </x:c>
      <x:c r="AN2695" s="51" t="n">
        <x:v>573</x:v>
      </x:c>
      <x:c r="AO2695" s="51" t="n">
        <x:f>IFERROR(AM2695*AN2695,"")</x:f>
        <x:v>761791467</x:v>
      </x:c>
      <x:c r="AP2695" s="56" t="n">
        <x:f>IFERROR(AO2695/(K2695*1000000),"")</x:f>
        <x:v>0.04739811527850998</x:v>
      </x:c>
      <x:c r="AQ2695" s="57" t="n">
        <x:v>3701403.3333333335</x:v>
      </x:c>
      <x:c r="AR2695" s="52" t="n">
        <x:v>0.6455389120579461</x:v>
      </x:c>
      <x:c r="AS2695" s="52" t="n">
        <x:v>-0.7297850562947799</x:v>
      </x:c>
      <x:c r="AT2695" s="55" t="b">
        <x:v>0</x:v>
      </x:c>
      <x:c r="AU2695" s="50" t="str">
        <x:v>low_liquidity</x:v>
      </x:c>
      <x:c r="AV2695" s="58" t="n">
        <x:v>-0.4770364709531964</x:v>
      </x:c>
      <x:c r="AW2695" s="50" t="n">
        <x:v>3475</x:v>
      </x:c>
      <x:c r="AX2695" s="50" t="str">
        <x:v>Future Moat</x:v>
      </x:c>
      <x:c r="AY2695" s="50" t="str">
        <x:v>既存適格性フィルター不通過: low_liquidity / 60日平均売買代金2,000万円未満 / 年率ボラティリティ60%以上 / ローカル5年最大下落率-60%以下</x:v>
      </x:c>
      <x:c r="AZ2695" s="59" t="str">
        <x:v>2025-06-30 09:04</x:v>
      </x:c>
      <x:c r="BA2695" s="53" t="n">
        <x:v>38322</x:v>
      </x:c>
      <x:c r="BB2695" s="50"/>
      <x:c r="BC2695" s="50"/>
      <x:c r="BD2695" s="50"/>
    </x:row>
    <x:row r="2696">
      <x:c r="A2696" s="50" t="n">
        <x:v>2695</x:v>
      </x:c>
      <x:c r="B2696" s="50" t="str">
        <x:v>2282</x:v>
      </x:c>
      <x:c r="C2696" s="50" t="str">
        <x:v>2282.T</x:v>
      </x:c>
      <x:c r="D2696" s="50" t="str">
        <x:v>NH Foods Ltd.</x:v>
      </x:c>
      <x:c r="E2696" s="50" t="str">
        <x:v>Prime Market (Domestic)</x:v>
      </x:c>
      <x:c r="F2696" s="50" t="str">
        <x:v>Foods</x:v>
      </x:c>
      <x:c r="G2696" s="51" t="n">
        <x:v>1106351</x:v>
      </x:c>
      <x:c r="H2696" s="51" t="n">
        <x:v>1151886</x:v>
      </x:c>
      <x:c r="I2696" s="51" t="n">
        <x:v>1259792</x:v>
      </x:c>
      <x:c r="J2696" s="51" t="n">
        <x:v>1303432</x:v>
      </x:c>
      <x:c r="K2696" s="51" t="n">
        <x:v>1370553</x:v>
      </x:c>
      <x:c r="L2696" s="52" t="n">
        <x:f>IFERROR(H2696/G2696-1,"")</x:f>
        <x:v>0.0411578242348043</x:v>
      </x:c>
      <x:c r="M2696" s="52" t="n">
        <x:f>IFERROR(I2696/H2696-1,"")</x:f>
        <x:v>0.09367767296416485</x:v>
      </x:c>
      <x:c r="N2696" s="52" t="n">
        <x:f>IFERROR(J2696/I2696-1,"")</x:f>
        <x:v>0.034640639089627445</x:v>
      </x:c>
      <x:c r="O2696" s="52" t="n">
        <x:f>IFERROR(K2696/J2696-1,"")</x:f>
        <x:v>0.05149559010366489</x:v>
      </x:c>
      <x:c r="P2696" s="52" t="n">
        <x:f>IFERROR((K2696/G2696)^(1/4)-1,"")</x:f>
        <x:v>0.05499578731715071</x:v>
      </x:c>
      <x:c r="Q2696" s="51" t="n">
        <x:v>-6155</x:v>
      </x:c>
      <x:c r="R2696" s="52" t="n">
        <x:f>IFERROR(Q2696/K2696,"")</x:f>
        <x:v>-0.0044908879846310215</x:v>
      </x:c>
      <x:c r="S2696" s="53" t="n">
        <x:v>22555</x:v>
      </x:c>
      <x:c r="T2696" s="50" t="str">
        <x:v>EDINET_company_history</x:v>
      </x:c>
      <x:c r="U2696" s="50" t="str">
        <x:v>日本マスタートラスト信託銀行株式会社(信託口)</x:v>
      </x:c>
      <x:c r="V2696" s="54" t="n">
        <x:v>0.2078</x:v>
      </x:c>
      <x:c r="W2696" s="50" t="str">
        <x:v>井 川 伸 久 / 前 田 文 男</x:v>
      </x:c>
      <x:c r="X2696" s="50" t="b">
        <x:f>AND(COUNT(L2696:O2696)=4,L2696&gt;='設定'!$B$6,M2696&gt;='設定'!$B$6,N2696&gt;='設定'!$B$6,O2696&gt;='設定'!$B$6)</x:f>
        <x:v>0</x:v>
      </x:c>
      <x:c r="Y2696" s="50" t="b">
        <x:f>AND(COUNT(G2696:K2696)=5,P2696&gt;='設定'!$B$7)</x:f>
        <x:v>0</x:v>
      </x:c>
      <x:c r="Z2696" s="50" t="b">
        <x:f>AND(ISNUMBER(R2696),R2696&gt;='設定'!$B$8)</x:f>
        <x:v>0</x:v>
      </x:c>
      <x:c r="AA2696" s="50" t="b">
        <x:f>AND(ISNUMBER(S2696),S2696&gt;=DATE(YEAR('設定'!$B$10)-'設定'!$B$9,MONTH('設定'!$B$10),DAY('設定'!$B$10)))</x:f>
        <x:v>0</x:v>
      </x:c>
      <x:c r="AB2696" s="55" t="b">
        <x:v>0</x:v>
      </x:c>
      <x:c r="AC2696" s="55" t="b">
        <x:v>0</x:v>
      </x:c>
      <x:c r="AD2696" s="50" t="n">
        <x:f>IF(X2696,1,0)+IF(Z2696,1,0)+IF(AA2696,1,0)+IF(AB2696,1,0)</x:f>
        <x:v>0</x:v>
      </x:c>
      <x:c r="AE2696" s="50" t="n">
        <x:f>IF(Y2696,1,0)+IF(Z2696,1,0)+IF(AA2696,1,0)+IF(AB2696,1,0)</x:f>
        <x:v>0</x:v>
      </x:c>
      <x:c r="AF2696" s="50" t="n">
        <x:f>IF(Y2696,1,0)+IF(Z2696,1,0)+IF(AA2696,1,0)+IF(AC2696,1,0)</x:f>
        <x:v>0</x:v>
      </x:c>
      <x:c r="AG2696" s="53" t="n">
        <x:v>44348</x:v>
      </x:c>
      <x:c r="AH2696" s="50" t="str">
        <x:v>S100VYMP</x:v>
      </x:c>
      <x:c r="AI2696" s="50" t="str">
        <x:v>NetSalesIFRSSummaryOfBusinessResults</x:v>
      </x:c>
      <x:c r="AJ2696" s="50" t="str">
        <x:v>OperatingIncome</x:v>
      </x:c>
      <x:c r="AK2696" s="53" t="n">
        <x:v>45747</x:v>
      </x:c>
      <x:c r="AL2696" s="50" t="str">
        <x:v>365/365/365/366/365</x:v>
      </x:c>
      <x:c r="AM2696" s="51" t="n">
        <x:v>99083104</x:v>
      </x:c>
      <x:c r="AN2696" s="51" t="n">
        <x:v>5925</x:v>
      </x:c>
      <x:c r="AO2696" s="51" t="n">
        <x:f>IFERROR(AM2696*AN2696,"")</x:f>
        <x:v>587067391200</x:v>
      </x:c>
      <x:c r="AP2696" s="56" t="n">
        <x:f>IFERROR(AO2696/(K2696*1000000),"")</x:f>
        <x:v>0.4283434432670608</x:v>
      </x:c>
      <x:c r="AQ2696" s="57" t="n">
        <x:v>3542155693.3333335</x:v>
      </x:c>
      <x:c r="AR2696" s="52" t="n">
        <x:v>0.219634796489163</x:v>
      </x:c>
      <x:c r="AS2696" s="52" t="n">
        <x:v>-0.2111736475378606</x:v>
      </x:c>
      <x:c r="AT2696" s="55" t="b">
        <x:v>0</x:v>
      </x:c>
      <x:c r="AU2696" s="50" t="str">
        <x:v>missing_financial_data</x:v>
      </x:c>
      <x:c r="AV2696" s="58" t="n">
        <x:v>-0.0386849586517165</x:v>
      </x:c>
      <x:c r="AW2696" s="50" t="n">
        <x:v>2176</x:v>
      </x:c>
      <x:c r="AX2696" s="50" t="str">
        <x:v>Core Moat</x:v>
      </x:c>
      <x:c r="AY2696" s="50" t="str">
        <x:v>既存適格性フィルター不通過: missing_financial_data</x:v>
      </x:c>
      <x:c r="AZ2696" s="59" t="str">
        <x:v>2025-06-24 10:21</x:v>
      </x:c>
      <x:c r="BA2696" s="53" t="n">
        <x:v>22555</x:v>
      </x:c>
      <x:c r="BB2696" s="50"/>
      <x:c r="BC2696" s="50"/>
      <x:c r="BD2696" s="50" t="str">
        <x:v>TOPIX Mid400</x:v>
      </x:c>
    </x:row>
    <x:row r="2697">
      <x:c r="A2697" s="50" t="n">
        <x:v>2696</x:v>
      </x:c>
      <x:c r="B2697" s="50" t="str">
        <x:v>1930</x:v>
      </x:c>
      <x:c r="C2697" s="50" t="str">
        <x:v>1930.T</x:v>
      </x:c>
      <x:c r="D2697" s="50" t="str">
        <x:v>HOKURIKU ELECTRICAL CONSTRUCTION CO.,LTD.</x:v>
      </x:c>
      <x:c r="E2697" s="50" t="str">
        <x:v>Prime Market (Domestic)</x:v>
      </x:c>
      <x:c r="F2697" s="50" t="str">
        <x:v>Construction</x:v>
      </x:c>
      <x:c r="G2697" s="51" t="n">
        <x:v>44888</x:v>
      </x:c>
      <x:c r="H2697" s="51" t="n">
        <x:v>45928</x:v>
      </x:c>
      <x:c r="I2697" s="51" t="n">
        <x:v>44846</x:v>
      </x:c>
      <x:c r="J2697" s="51" t="n">
        <x:v>53398</x:v>
      </x:c>
      <x:c r="K2697" s="51" t="n">
        <x:v>55607</x:v>
      </x:c>
      <x:c r="L2697" s="52" t="n">
        <x:f>IFERROR(H2697/G2697-1,"")</x:f>
        <x:v>0.023168775619319293</x:v>
      </x:c>
      <x:c r="M2697" s="52" t="n">
        <x:f>IFERROR(I2697/H2697-1,"")</x:f>
        <x:v>-0.023558613481971746</x:v>
      </x:c>
      <x:c r="N2697" s="52" t="n">
        <x:f>IFERROR(J2697/I2697-1,"")</x:f>
        <x:v>0.19069705213396948</x:v>
      </x:c>
      <x:c r="O2697" s="52" t="n">
        <x:f>IFERROR(K2697/J2697-1,"")</x:f>
        <x:v>0.04136859058391695</x:v>
      </x:c>
      <x:c r="P2697" s="52" t="n">
        <x:f>IFERROR((K2697/G2697)^(1/4)-1,"")</x:f>
        <x:v>0.05499354512137544</x:v>
      </x:c>
      <x:c r="Q2697" s="51" t="n">
        <x:v>4351</x:v>
      </x:c>
      <x:c r="R2697" s="52" t="n">
        <x:f>IFERROR(Q2697/K2697,"")</x:f>
        <x:v>0.07824554462567662</x:v>
      </x:c>
      <x:c r="S2697" s="53" t="n">
        <x:v>31717</x:v>
      </x:c>
      <x:c r="T2697" s="50" t="str">
        <x:v>EDINET_company_history</x:v>
      </x:c>
      <x:c r="U2697" s="50" t="str">
        <x:v>北陸電力株式会社</x:v>
      </x:c>
      <x:c r="V2697" s="54" t="n">
        <x:v>0.4999</x:v>
      </x:c>
      <x:c r="W2697" s="50" t="str">
        <x:v>水谷 和久 / 山崎 勇志</x:v>
      </x:c>
      <x:c r="X2697" s="50" t="b">
        <x:f>AND(COUNT(L2697:O2697)=4,L2697&gt;='設定'!$B$6,M2697&gt;='設定'!$B$6,N2697&gt;='設定'!$B$6,O2697&gt;='設定'!$B$6)</x:f>
        <x:v>0</x:v>
      </x:c>
      <x:c r="Y2697" s="50" t="b">
        <x:f>AND(COUNT(G2697:K2697)=5,P2697&gt;='設定'!$B$7)</x:f>
        <x:v>0</x:v>
      </x:c>
      <x:c r="Z2697" s="50" t="b">
        <x:f>AND(ISNUMBER(R2697),R2697&gt;='設定'!$B$8)</x:f>
        <x:v>0</x:v>
      </x:c>
      <x:c r="AA2697" s="50" t="b">
        <x:f>AND(ISNUMBER(S2697),S2697&gt;=DATE(YEAR('設定'!$B$10)-'設定'!$B$9,MONTH('設定'!$B$10),DAY('設定'!$B$10)))</x:f>
        <x:v>0</x:v>
      </x:c>
      <x:c r="AB2697" s="55" t="b">
        <x:v>0</x:v>
      </x:c>
      <x:c r="AC2697" s="55" t="b">
        <x:v>0</x:v>
      </x:c>
      <x:c r="AD2697" s="50" t="n">
        <x:f>IF(X2697,1,0)+IF(Z2697,1,0)+IF(AA2697,1,0)+IF(AB2697,1,0)</x:f>
        <x:v>0</x:v>
      </x:c>
      <x:c r="AE2697" s="50" t="n">
        <x:f>IF(Y2697,1,0)+IF(Z2697,1,0)+IF(AA2697,1,0)+IF(AB2697,1,0)</x:f>
        <x:v>0</x:v>
      </x:c>
      <x:c r="AF2697" s="50" t="n">
        <x:f>IF(Y2697,1,0)+IF(Z2697,1,0)+IF(AA2697,1,0)+IF(AC2697,1,0)</x:f>
        <x:v>0</x:v>
      </x:c>
      <x:c r="AG2697" s="53" t="n">
        <x:v>44348</x:v>
      </x:c>
      <x:c r="AH2697" s="50" t="str">
        <x:v>S100W966</x:v>
      </x:c>
      <x:c r="AI2697" s="50" t="str">
        <x:v>NetSalesSummaryOfBusinessResults</x:v>
      </x:c>
      <x:c r="AJ2697" s="50" t="str">
        <x:v>OperatingIncome</x:v>
      </x:c>
      <x:c r="AK2697" s="53" t="n">
        <x:v>45747</x:v>
      </x:c>
      <x:c r="AL2697" s="50" t="str">
        <x:v>365/365/365/366/365</x:v>
      </x:c>
      <x:c r="AM2697" s="51" t="n">
        <x:v>28054391</x:v>
      </x:c>
      <x:c r="AN2697" s="51" t="n">
        <x:v>1623</x:v>
      </x:c>
      <x:c r="AO2697" s="51" t="n">
        <x:f>IFERROR(AM2697*AN2697,"")</x:f>
        <x:v>45532276593</x:v>
      </x:c>
      <x:c r="AP2697" s="56" t="n">
        <x:f>IFERROR(AO2697/(K2697*1000000),"")</x:f>
        <x:v>0.8188227488086033</x:v>
      </x:c>
      <x:c r="AQ2697" s="57" t="n">
        <x:v>154086250</x:v>
      </x:c>
      <x:c r="AR2697" s="52" t="n">
        <x:v>0.3160001136845149</x:v>
      </x:c>
      <x:c r="AS2697" s="52" t="n">
        <x:v>-0.4152869398746011</x:v>
      </x:c>
      <x:c r="AT2697" s="55" t="b">
        <x:v>1</x:v>
      </x:c>
      <x:c r="AU2697" s="50"/>
      <x:c r="AV2697" s="58" t="n">
        <x:v>-0.0159474330939727</x:v>
      </x:c>
      <x:c r="AW2697" s="50" t="n">
        <x:v>2000</x:v>
      </x:c>
      <x:c r="AX2697" s="50" t="str">
        <x:v>Core Moat</x:v>
      </x:c>
      <x:c r="AY2697" s="50" t="str">
        <x:v>目立つ機械的警告なし（定性確認は別途必要）</x:v>
      </x:c>
      <x:c r="AZ2697" s="59" t="str">
        <x:v>2025-06-30 09:23</x:v>
      </x:c>
      <x:c r="BA2697" s="53" t="n">
        <x:v>31717</x:v>
      </x:c>
      <x:c r="BB2697" s="50"/>
      <x:c r="BC2697" s="50"/>
      <x:c r="BD2697" s="50" t="str">
        <x:v>TOPIX Small 2</x:v>
      </x:c>
    </x:row>
    <x:row r="2698">
      <x:c r="A2698" s="50" t="n">
        <x:v>2697</x:v>
      </x:c>
      <x:c r="B2698" s="50" t="str">
        <x:v>4461</x:v>
      </x:c>
      <x:c r="C2698" s="50" t="str">
        <x:v>4461.T</x:v>
      </x:c>
      <x:c r="D2698" s="50" t="str">
        <x:v>DKS Co.Ltd.</x:v>
      </x:c>
      <x:c r="E2698" s="50" t="str">
        <x:v>Prime Market (Domestic)</x:v>
      </x:c>
      <x:c r="F2698" s="50" t="str">
        <x:v>Chemicals</x:v>
      </x:c>
      <x:c r="G2698" s="51" t="n">
        <x:v>59140</x:v>
      </x:c>
      <x:c r="H2698" s="51" t="n">
        <x:v>62672</x:v>
      </x:c>
      <x:c r="I2698" s="51" t="n">
        <x:v>65081</x:v>
      </x:c>
      <x:c r="J2698" s="51" t="n">
        <x:v>63118</x:v>
      </x:c>
      <x:c r="K2698" s="51" t="n">
        <x:v>73255</x:v>
      </x:c>
      <x:c r="L2698" s="52" t="n">
        <x:f>IFERROR(H2698/G2698-1,"")</x:f>
        <x:v>0.05972269191748403</x:v>
      </x:c>
      <x:c r="M2698" s="52" t="n">
        <x:f>IFERROR(I2698/H2698-1,"")</x:f>
        <x:v>0.03843821802399794</x:v>
      </x:c>
      <x:c r="N2698" s="52" t="n">
        <x:f>IFERROR(J2698/I2698-1,"")</x:f>
        <x:v>-0.030162412993039456</x:v>
      </x:c>
      <x:c r="O2698" s="52" t="n">
        <x:f>IFERROR(K2698/J2698-1,"")</x:f>
        <x:v>0.1606039481605881</x:v>
      </x:c>
      <x:c r="P2698" s="52" t="n">
        <x:f>IFERROR((K2698/G2698)^(1/4)-1,"")</x:f>
        <x:v>0.05496727515049127</x:v>
      </x:c>
      <x:c r="Q2698" s="51" t="n">
        <x:v>5351</x:v>
      </x:c>
      <x:c r="R2698" s="52" t="n">
        <x:f>IFERROR(Q2698/K2698,"")</x:f>
        <x:v>0.07304620844993516</x:v>
      </x:c>
      <x:c r="S2698" s="53" t="n">
        <x:v>18019</x:v>
      </x:c>
      <x:c r="T2698" s="50" t="str">
        <x:v>EDINET_company_history</x:v>
      </x:c>
      <x:c r="U2698" s="50" t="str">
        <x:v>日本マスタートラスト信託銀行株式会社（信託口）</x:v>
      </x:c>
      <x:c r="V2698" s="54" t="n">
        <x:v>0.1052</x:v>
      </x:c>
      <x:c r="W2698" s="50" t="str">
        <x:v>山路 直貴 / 清水 伸二</x:v>
      </x:c>
      <x:c r="X2698" s="50" t="b">
        <x:f>AND(COUNT(L2698:O2698)=4,L2698&gt;='設定'!$B$6,M2698&gt;='設定'!$B$6,N2698&gt;='設定'!$B$6,O2698&gt;='設定'!$B$6)</x:f>
        <x:v>0</x:v>
      </x:c>
      <x:c r="Y2698" s="50" t="b">
        <x:f>AND(COUNT(G2698:K2698)=5,P2698&gt;='設定'!$B$7)</x:f>
        <x:v>0</x:v>
      </x:c>
      <x:c r="Z2698" s="50" t="b">
        <x:f>AND(ISNUMBER(R2698),R2698&gt;='設定'!$B$8)</x:f>
        <x:v>0</x:v>
      </x:c>
      <x:c r="AA2698" s="50" t="b">
        <x:f>AND(ISNUMBER(S2698),S2698&gt;=DATE(YEAR('設定'!$B$10)-'設定'!$B$9,MONTH('設定'!$B$10),DAY('設定'!$B$10)))</x:f>
        <x:v>0</x:v>
      </x:c>
      <x:c r="AB2698" s="55" t="b">
        <x:v>0</x:v>
      </x:c>
      <x:c r="AC2698" s="55" t="b">
        <x:v>0</x:v>
      </x:c>
      <x:c r="AD2698" s="50" t="n">
        <x:f>IF(X2698,1,0)+IF(Z2698,1,0)+IF(AA2698,1,0)+IF(AB2698,1,0)</x:f>
        <x:v>0</x:v>
      </x:c>
      <x:c r="AE2698" s="50" t="n">
        <x:f>IF(Y2698,1,0)+IF(Z2698,1,0)+IF(AA2698,1,0)+IF(AB2698,1,0)</x:f>
        <x:v>0</x:v>
      </x:c>
      <x:c r="AF2698" s="50" t="n">
        <x:f>IF(Y2698,1,0)+IF(Z2698,1,0)+IF(AA2698,1,0)+IF(AC2698,1,0)</x:f>
        <x:v>0</x:v>
      </x:c>
      <x:c r="AG2698" s="53" t="n">
        <x:v>44348</x:v>
      </x:c>
      <x:c r="AH2698" s="50" t="str">
        <x:v>S100VZJI</x:v>
      </x:c>
      <x:c r="AI2698" s="50" t="str">
        <x:v>NetSalesSummaryOfBusinessResults</x:v>
      </x:c>
      <x:c r="AJ2698" s="50" t="str">
        <x:v>OperatingIncome</x:v>
      </x:c>
      <x:c r="AK2698" s="53" t="n">
        <x:v>45747</x:v>
      </x:c>
      <x:c r="AL2698" s="50" t="str">
        <x:v>365/365/365/366/365</x:v>
      </x:c>
      <x:c r="AM2698" s="51" t="n">
        <x:v>9575921</x:v>
      </x:c>
      <x:c r="AN2698" s="51" t="n">
        <x:v>11560</x:v>
      </x:c>
      <x:c r="AO2698" s="51" t="n">
        <x:f>IFERROR(AM2698*AN2698,"")</x:f>
        <x:v>110697646760</x:v>
      </x:c>
      <x:c r="AP2698" s="56" t="n">
        <x:f>IFERROR(AO2698/(K2698*1000000),"")</x:f>
        <x:v>1.511127523855027</x:v>
      </x:c>
      <x:c r="AQ2698" s="57" t="n">
        <x:v>1946619916.6666667</x:v>
      </x:c>
      <x:c r="AR2698" s="52" t="n">
        <x:v>0.4232585558785871</x:v>
      </x:c>
      <x:c r="AS2698" s="52" t="n">
        <x:v>-0.5212237402525923</x:v>
      </x:c>
      <x:c r="AT2698" s="55" t="b">
        <x:v>1</x:v>
      </x:c>
      <x:c r="AU2698" s="50"/>
      <x:c r="AV2698" s="58" t="n">
        <x:v>0.405165969827634</x:v>
      </x:c>
      <x:c r="AW2698" s="50" t="n">
        <x:v>187</x:v>
      </x:c>
      <x:c r="AX2698" s="50" t="str">
        <x:v>Future Moat</x:v>
      </x:c>
      <x:c r="AY2698" s="50" t="str">
        <x:v>目立つ機械的警告なし（定性確認は別途必要）</x:v>
      </x:c>
      <x:c r="AZ2698" s="59" t="str">
        <x:v>2025-06-20 16:00</x:v>
      </x:c>
      <x:c r="BA2698" s="53" t="n">
        <x:v>18019</x:v>
      </x:c>
      <x:c r="BB2698" s="50"/>
      <x:c r="BC2698" s="50"/>
      <x:c r="BD2698" s="50" t="str">
        <x:v>TOPIX Small 2</x:v>
      </x:c>
    </x:row>
    <x:row r="2699">
      <x:c r="A2699" s="50" t="n">
        <x:v>2698</x:v>
      </x:c>
      <x:c r="B2699" s="50" t="str">
        <x:v>7277</x:v>
      </x:c>
      <x:c r="C2699" s="50" t="str">
        <x:v>7277.T</x:v>
      </x:c>
      <x:c r="D2699" s="50" t="str">
        <x:v>TBK Co.,Ltd.</x:v>
      </x:c>
      <x:c r="E2699" s="50" t="str">
        <x:v>Standard Market(Domestic)</x:v>
      </x:c>
      <x:c r="F2699" s="50" t="str">
        <x:v>Transportation Equipment</x:v>
      </x:c>
      <x:c r="G2699" s="51" t="n">
        <x:v>43956</x:v>
      </x:c>
      <x:c r="H2699" s="51" t="n">
        <x:v>51194</x:v>
      </x:c>
      <x:c r="I2699" s="51" t="n">
        <x:v>53522</x:v>
      </x:c>
      <x:c r="J2699" s="51" t="n">
        <x:v>56659</x:v>
      </x:c>
      <x:c r="K2699" s="51" t="n">
        <x:v>54415</x:v>
      </x:c>
      <x:c r="L2699" s="52" t="n">
        <x:f>IFERROR(H2699/G2699-1,"")</x:f>
        <x:v>0.16466466466466456</x:v>
      </x:c>
      <x:c r="M2699" s="52" t="n">
        <x:f>IFERROR(I2699/H2699-1,"")</x:f>
        <x:v>0.045474078993632094</x:v>
      </x:c>
      <x:c r="N2699" s="52" t="n">
        <x:f>IFERROR(J2699/I2699-1,"")</x:f>
        <x:v>0.058611412129591534</x:v>
      </x:c>
      <x:c r="O2699" s="52" t="n">
        <x:f>IFERROR(K2699/J2699-1,"")</x:f>
        <x:v>-0.039605358372015065</x:v>
      </x:c>
      <x:c r="P2699" s="52" t="n">
        <x:f>IFERROR((K2699/G2699)^(1/4)-1,"")</x:f>
        <x:v>0.05481213437702093</x:v>
      </x:c>
      <x:c r="Q2699" s="51" t="n">
        <x:v>941</x:v>
      </x:c>
      <x:c r="R2699" s="52" t="n">
        <x:f>IFERROR(Q2699/K2699,"")</x:f>
        <x:v>0.017293025820086374</x:v>
      </x:c>
      <x:c r="S2699" s="53" t="n">
        <x:v>44348</x:v>
      </x:c>
      <x:c r="T2699" s="50" t="str">
        <x:v>not_identified_before_local_window</x:v>
      </x:c>
      <x:c r="U2699" s="50" t="str">
        <x:v>いすゞ自動車株式会社</x:v>
      </x:c>
      <x:c r="V2699" s="54" t="n">
        <x:v>0.0954</x:v>
      </x:c>
      <x:c r="W2699" s="50" t="str">
        <x:v>尾方 馨</x:v>
      </x:c>
      <x:c r="X2699" s="50" t="b">
        <x:f>AND(COUNT(L2699:O2699)=4,L2699&gt;='設定'!$B$6,M2699&gt;='設定'!$B$6,N2699&gt;='設定'!$B$6,O2699&gt;='設定'!$B$6)</x:f>
        <x:v>0</x:v>
      </x:c>
      <x:c r="Y2699" s="50" t="b">
        <x:f>AND(COUNT(G2699:K2699)=5,P2699&gt;='設定'!$B$7)</x:f>
        <x:v>0</x:v>
      </x:c>
      <x:c r="Z2699" s="50" t="b">
        <x:f>AND(ISNUMBER(R2699),R2699&gt;='設定'!$B$8)</x:f>
        <x:v>0</x:v>
      </x:c>
      <x:c r="AA2699" s="50" t="b">
        <x:f>AND(ISNUMBER(S2699),S2699&gt;=DATE(YEAR('設定'!$B$10)-'設定'!$B$9,MONTH('設定'!$B$10),DAY('設定'!$B$10)))</x:f>
        <x:v>0</x:v>
      </x:c>
      <x:c r="AB2699" s="55" t="b">
        <x:v>0</x:v>
      </x:c>
      <x:c r="AC2699" s="55" t="b">
        <x:v>0</x:v>
      </x:c>
      <x:c r="AD2699" s="50" t="n">
        <x:f>IF(X2699,1,0)+IF(Z2699,1,0)+IF(AA2699,1,0)+IF(AB2699,1,0)</x:f>
        <x:v>0</x:v>
      </x:c>
      <x:c r="AE2699" s="50" t="n">
        <x:f>IF(Y2699,1,0)+IF(Z2699,1,0)+IF(AA2699,1,0)+IF(AB2699,1,0)</x:f>
        <x:v>0</x:v>
      </x:c>
      <x:c r="AF2699" s="50" t="n">
        <x:f>IF(Y2699,1,0)+IF(Z2699,1,0)+IF(AA2699,1,0)+IF(AC2699,1,0)</x:f>
        <x:v>0</x:v>
      </x:c>
      <x:c r="AG2699" s="53" t="n">
        <x:v>44348</x:v>
      </x:c>
      <x:c r="AH2699" s="50" t="str">
        <x:v>S100W4HW</x:v>
      </x:c>
      <x:c r="AI2699" s="50" t="str">
        <x:v>NetSalesSummaryOfBusinessResults</x:v>
      </x:c>
      <x:c r="AJ2699" s="50" t="str">
        <x:v>OperatingIncome</x:v>
      </x:c>
      <x:c r="AK2699" s="53" t="n">
        <x:v>45747</x:v>
      </x:c>
      <x:c r="AL2699" s="50" t="str">
        <x:v>365/365/365/366/365</x:v>
      </x:c>
      <x:c r="AM2699" s="51" t="n">
        <x:v>29321435</x:v>
      </x:c>
      <x:c r="AN2699" s="51" t="n">
        <x:v>322</x:v>
      </x:c>
      <x:c r="AO2699" s="51" t="n">
        <x:f>IFERROR(AM2699*AN2699,"")</x:f>
        <x:v>9441502070</x:v>
      </x:c>
      <x:c r="AP2699" s="56" t="n">
        <x:f>IFERROR(AO2699/(K2699*1000000),"")</x:f>
        <x:v>0.17350918074060462</x:v>
      </x:c>
      <x:c r="AQ2699" s="57" t="n">
        <x:v>13567440</x:v>
      </x:c>
      <x:c r="AR2699" s="52" t="n">
        <x:v>0.2684346128287707</x:v>
      </x:c>
      <x:c r="AS2699" s="52" t="n">
        <x:v>-0.4585956305383976</x:v>
      </x:c>
      <x:c r="AT2699" s="55" t="b">
        <x:v>0</x:v>
      </x:c>
      <x:c r="AU2699" s="50" t="str">
        <x:v>low_liquidity</x:v>
      </x:c>
      <x:c r="AV2699" s="58" t="n">
        <x:v>-0.0043726968191867</x:v>
      </x:c>
      <x:c r="AW2699" s="50" t="n">
        <x:v>1902</x:v>
      </x:c>
      <x:c r="AX2699" s="50" t="str">
        <x:v>Future Moat</x:v>
      </x:c>
      <x:c r="AY2699" s="50" t="str">
        <x:v>既存適格性フィルター不通過: low_liquidity / 60日平均売買代金2,000万円未満</x:v>
      </x:c>
      <x:c r="AZ2699" s="59" t="str">
        <x:v>2025-06-24 16:51</x:v>
      </x:c>
      <x:c r="BA2699" s="53"/>
      <x:c r="BB2699" s="50"/>
      <x:c r="BC2699" s="50"/>
      <x:c r="BD2699" s="50"/>
    </x:row>
    <x:row r="2700">
      <x:c r="A2700" s="50" t="n">
        <x:v>2699</x:v>
      </x:c>
      <x:c r="B2700" s="50" t="str">
        <x:v>8281</x:v>
      </x:c>
      <x:c r="C2700" s="50" t="str">
        <x:v>8281.T</x:v>
      </x:c>
      <x:c r="D2700" s="50" t="str">
        <x:v>XEBIO holdings CO.,LTD.</x:v>
      </x:c>
      <x:c r="E2700" s="50" t="str">
        <x:v>Prime Market (Domestic)</x:v>
      </x:c>
      <x:c r="F2700" s="50" t="str">
        <x:v>Retail Trade</x:v>
      </x:c>
      <x:c r="G2700" s="51" t="n">
        <x:v>202438</x:v>
      </x:c>
      <x:c r="H2700" s="51" t="n">
        <x:v>223282</x:v>
      </x:c>
      <x:c r="I2700" s="51" t="n">
        <x:v>239293</x:v>
      </x:c>
      <x:c r="J2700" s="51" t="n">
        <x:v>242433</x:v>
      </x:c>
      <x:c r="K2700" s="51" t="n">
        <x:v>250603</x:v>
      </x:c>
      <x:c r="L2700" s="52" t="n">
        <x:f>IFERROR(H2700/G2700-1,"")</x:f>
        <x:v>0.1029648583763918</x:v>
      </x:c>
      <x:c r="M2700" s="52" t="n">
        <x:f>IFERROR(I2700/H2700-1,"")</x:f>
        <x:v>0.07170752680466852</x:v>
      </x:c>
      <x:c r="N2700" s="52" t="n">
        <x:f>IFERROR(J2700/I2700-1,"")</x:f>
        <x:v>0.013121988524528616</x:v>
      </x:c>
      <x:c r="O2700" s="52" t="n">
        <x:f>IFERROR(K2700/J2700-1,"")</x:f>
        <x:v>0.033700032586322815</x:v>
      </x:c>
      <x:c r="P2700" s="52" t="n">
        <x:f>IFERROR((K2700/G2700)^(1/4)-1,"")</x:f>
        <x:v>0.054808344778549234</x:v>
      </x:c>
      <x:c r="Q2700" s="51" t="n">
        <x:v>7006</x:v>
      </x:c>
      <x:c r="R2700" s="52" t="n">
        <x:f>IFERROR(Q2700/K2700,"")</x:f>
        <x:v>0.027956568756160143</x:v>
      </x:c>
      <x:c r="S2700" s="53" t="n">
        <x:v>32994</x:v>
      </x:c>
      <x:c r="T2700" s="50" t="str">
        <x:v>EDINET_company_history</x:v>
      </x:c>
      <x:c r="U2700" s="50" t="str">
        <x:v>有限会社サンビック</x:v>
      </x:c>
      <x:c r="V2700" s="54" t="n">
        <x:v>0.1984</x:v>
      </x:c>
      <x:c r="W2700" s="50" t="str">
        <x:v>諸橋 友良</x:v>
      </x:c>
      <x:c r="X2700" s="50" t="b">
        <x:f>AND(COUNT(L2700:O2700)=4,L2700&gt;='設定'!$B$6,M2700&gt;='設定'!$B$6,N2700&gt;='設定'!$B$6,O2700&gt;='設定'!$B$6)</x:f>
        <x:v>0</x:v>
      </x:c>
      <x:c r="Y2700" s="50" t="b">
        <x:f>AND(COUNT(G2700:K2700)=5,P2700&gt;='設定'!$B$7)</x:f>
        <x:v>0</x:v>
      </x:c>
      <x:c r="Z2700" s="50" t="b">
        <x:f>AND(ISNUMBER(R2700),R2700&gt;='設定'!$B$8)</x:f>
        <x:v>0</x:v>
      </x:c>
      <x:c r="AA2700" s="50" t="b">
        <x:f>AND(ISNUMBER(S2700),S2700&gt;=DATE(YEAR('設定'!$B$10)-'設定'!$B$9,MONTH('設定'!$B$10),DAY('設定'!$B$10)))</x:f>
        <x:v>0</x:v>
      </x:c>
      <x:c r="AB2700" s="55" t="b">
        <x:v>0</x:v>
      </x:c>
      <x:c r="AC2700" s="55" t="b">
        <x:v>0</x:v>
      </x:c>
      <x:c r="AD2700" s="50" t="n">
        <x:f>IF(X2700,1,0)+IF(Z2700,1,0)+IF(AA2700,1,0)+IF(AB2700,1,0)</x:f>
        <x:v>0</x:v>
      </x:c>
      <x:c r="AE2700" s="50" t="n">
        <x:f>IF(Y2700,1,0)+IF(Z2700,1,0)+IF(AA2700,1,0)+IF(AB2700,1,0)</x:f>
        <x:v>0</x:v>
      </x:c>
      <x:c r="AF2700" s="50" t="n">
        <x:f>IF(Y2700,1,0)+IF(Z2700,1,0)+IF(AA2700,1,0)+IF(AC2700,1,0)</x:f>
        <x:v>0</x:v>
      </x:c>
      <x:c r="AG2700" s="53" t="n">
        <x:v>44348</x:v>
      </x:c>
      <x:c r="AH2700" s="50" t="str">
        <x:v>S100W6XT</x:v>
      </x:c>
      <x:c r="AI2700" s="50" t="str">
        <x:v>NetSalesSummaryOfBusinessResults</x:v>
      </x:c>
      <x:c r="AJ2700" s="50" t="str">
        <x:v>OperatingIncome</x:v>
      </x:c>
      <x:c r="AK2700" s="53" t="n">
        <x:v>45747</x:v>
      </x:c>
      <x:c r="AL2700" s="50" t="str">
        <x:v>365/365/365/366/365</x:v>
      </x:c>
      <x:c r="AM2700" s="51" t="n">
        <x:v>41597223</x:v>
      </x:c>
      <x:c r="AN2700" s="51" t="n">
        <x:v>1034</x:v>
      </x:c>
      <x:c r="AO2700" s="51" t="n">
        <x:f>IFERROR(AM2700*AN2700,"")</x:f>
        <x:v>43011528582</x:v>
      </x:c>
      <x:c r="AP2700" s="56" t="n">
        <x:f>IFERROR(AO2700/(K2700*1000000),"")</x:f>
        <x:v>0.17163213761207965</x:v>
      </x:c>
      <x:c r="AQ2700" s="57" t="n">
        <x:v>152692603.33333334</x:v>
      </x:c>
      <x:c r="AR2700" s="52" t="n">
        <x:v>0.2354337133464681</x:v>
      </x:c>
      <x:c r="AS2700" s="52" t="n">
        <x:v>-0.2870190178187617</x:v>
      </x:c>
      <x:c r="AT2700" s="55" t="b">
        <x:v>1</x:v>
      </x:c>
      <x:c r="AU2700" s="50"/>
      <x:c r="AV2700" s="58" t="n">
        <x:v>-0.1279225386580394</x:v>
      </x:c>
      <x:c r="AW2700" s="50" t="n">
        <x:v>2740</x:v>
      </x:c>
      <x:c r="AX2700" s="50" t="str">
        <x:v>Core Moat</x:v>
      </x:c>
      <x:c r="AY2700" s="50" t="str">
        <x:v>目立つ機械的警告なし（定性確認は別途必要）</x:v>
      </x:c>
      <x:c r="AZ2700" s="59" t="str">
        <x:v>2025-06-27 13:00</x:v>
      </x:c>
      <x:c r="BA2700" s="53" t="n">
        <x:v>32994</x:v>
      </x:c>
      <x:c r="BB2700" s="50"/>
      <x:c r="BC2700" s="50"/>
      <x:c r="BD2700" s="50" t="str">
        <x:v>TOPIX Small 1</x:v>
      </x:c>
    </x:row>
    <x:row r="2701">
      <x:c r="A2701" s="50" t="n">
        <x:v>2700</x:v>
      </x:c>
      <x:c r="B2701" s="50" t="str">
        <x:v>3167</x:v>
      </x:c>
      <x:c r="C2701" s="50" t="str">
        <x:v>3167.T</x:v>
      </x:c>
      <x:c r="D2701" s="50" t="str">
        <x:v>TOKAI Holdings Corporation</x:v>
      </x:c>
      <x:c r="E2701" s="50" t="str">
        <x:v>Prime Market (Domestic)</x:v>
      </x:c>
      <x:c r="F2701" s="50" t="str">
        <x:v>Wholesale Trade</x:v>
      </x:c>
      <x:c r="G2701" s="51" t="n">
        <x:v>196726</x:v>
      </x:c>
      <x:c r="H2701" s="51" t="n">
        <x:v>210691</x:v>
      </x:c>
      <x:c r="I2701" s="51" t="n">
        <x:v>230190</x:v>
      </x:c>
      <x:c r="J2701" s="51" t="n">
        <x:v>231513</x:v>
      </x:c>
      <x:c r="K2701" s="51" t="n">
        <x:v>243482</x:v>
      </x:c>
      <x:c r="L2701" s="52" t="n">
        <x:f>IFERROR(H2701/G2701-1,"")</x:f>
        <x:v>0.07098705814178086</x:v>
      </x:c>
      <x:c r="M2701" s="52" t="n">
        <x:f>IFERROR(I2701/H2701-1,"")</x:f>
        <x:v>0.09254785444086355</x:v>
      </x:c>
      <x:c r="N2701" s="52" t="n">
        <x:f>IFERROR(J2701/I2701-1,"")</x:f>
        <x:v>0.0057474260393588494</x:v>
      </x:c>
      <x:c r="O2701" s="52" t="n">
        <x:f>IFERROR(K2701/J2701-1,"")</x:f>
        <x:v>0.05169904065862396</x:v>
      </x:c>
      <x:c r="P2701" s="52" t="n">
        <x:f>IFERROR((K2701/G2701)^(1/4)-1,"")</x:f>
        <x:v>0.054754227468525096</x:v>
      </x:c>
      <x:c r="Q2701" s="51" t="n">
        <x:v>16841</x:v>
      </x:c>
      <x:c r="R2701" s="52" t="n">
        <x:f>IFERROR(Q2701/K2701,"")</x:f>
        <x:v>0.0691673306445651</x:v>
      </x:c>
      <x:c r="S2701" s="53" t="n">
        <x:v>40634</x:v>
      </x:c>
      <x:c r="T2701" s="50" t="str">
        <x:v>EDINET_company_history</x:v>
      </x:c>
      <x:c r="U2701" s="50" t="str">
        <x:v>日本マスタートラスト信託銀行株式会社（信託口）</x:v>
      </x:c>
      <x:c r="V2701" s="54" t="n">
        <x:v>0.1041</x:v>
      </x:c>
      <x:c r="W2701" s="50" t="str">
        <x:v>小栗 勝男 / 山田 潤一</x:v>
      </x:c>
      <x:c r="X2701" s="50" t="b">
        <x:f>AND(COUNT(L2701:O2701)=4,L2701&gt;='設定'!$B$6,M2701&gt;='設定'!$B$6,N2701&gt;='設定'!$B$6,O2701&gt;='設定'!$B$6)</x:f>
        <x:v>0</x:v>
      </x:c>
      <x:c r="Y2701" s="50" t="b">
        <x:f>AND(COUNT(G2701:K2701)=5,P2701&gt;='設定'!$B$7)</x:f>
        <x:v>0</x:v>
      </x:c>
      <x:c r="Z2701" s="50" t="b">
        <x:f>AND(ISNUMBER(R2701),R2701&gt;='設定'!$B$8)</x:f>
        <x:v>0</x:v>
      </x:c>
      <x:c r="AA2701" s="50" t="b">
        <x:f>AND(ISNUMBER(S2701),S2701&gt;=DATE(YEAR('設定'!$B$10)-'設定'!$B$9,MONTH('設定'!$B$10),DAY('設定'!$B$10)))</x:f>
        <x:v>0</x:v>
      </x:c>
      <x:c r="AB2701" s="55" t="b">
        <x:v>0</x:v>
      </x:c>
      <x:c r="AC2701" s="55" t="b">
        <x:v>0</x:v>
      </x:c>
      <x:c r="AD2701" s="50" t="n">
        <x:f>IF(X2701,1,0)+IF(Z2701,1,0)+IF(AA2701,1,0)+IF(AB2701,1,0)</x:f>
        <x:v>0</x:v>
      </x:c>
      <x:c r="AE2701" s="50" t="n">
        <x:f>IF(Y2701,1,0)+IF(Z2701,1,0)+IF(AA2701,1,0)+IF(AB2701,1,0)</x:f>
        <x:v>0</x:v>
      </x:c>
      <x:c r="AF2701" s="50" t="n">
        <x:f>IF(Y2701,1,0)+IF(Z2701,1,0)+IF(AA2701,1,0)+IF(AC2701,1,0)</x:f>
        <x:v>0</x:v>
      </x:c>
      <x:c r="AG2701" s="53" t="n">
        <x:v>44348</x:v>
      </x:c>
      <x:c r="AH2701" s="50" t="str">
        <x:v>S100W1KU</x:v>
      </x:c>
      <x:c r="AI2701" s="50" t="str">
        <x:v>NetSalesSummaryOfBusinessResults</x:v>
      </x:c>
      <x:c r="AJ2701" s="50" t="str">
        <x:v>OperatingIncome</x:v>
      </x:c>
      <x:c r="AK2701" s="53" t="n">
        <x:v>45747</x:v>
      </x:c>
      <x:c r="AL2701" s="50" t="str">
        <x:v>365/365/365/366/365</x:v>
      </x:c>
      <x:c r="AM2701" s="51" t="n">
        <x:v>131359877</x:v>
      </x:c>
      <x:c r="AN2701" s="51" t="n">
        <x:v>1087</x:v>
      </x:c>
      <x:c r="AO2701" s="51" t="n">
        <x:f>IFERROR(AM2701*AN2701,"")</x:f>
        <x:v>142788186299</x:v>
      </x:c>
      <x:c r="AP2701" s="56" t="n">
        <x:f>IFERROR(AO2701/(K2701*1000000),"")</x:f>
        <x:v>0.5864424733614805</x:v>
      </x:c>
      <x:c r="AQ2701" s="57" t="n">
        <x:v>400618005</x:v>
      </x:c>
      <x:c r="AR2701" s="52" t="n">
        <x:v>0.1309871977091337</x:v>
      </x:c>
      <x:c r="AS2701" s="52" t="n">
        <x:v>-0.1128712456769693</x:v>
      </x:c>
      <x:c r="AT2701" s="55" t="b">
        <x:v>1</x:v>
      </x:c>
      <x:c r="AU2701" s="50"/>
      <x:c r="AV2701" s="58" t="n">
        <x:v>0.0929695933476078</x:v>
      </x:c>
      <x:c r="AW2701" s="50" t="n">
        <x:v>1273</x:v>
      </x:c>
      <x:c r="AX2701" s="50" t="str">
        <x:v>Core Moat</x:v>
      </x:c>
      <x:c r="AY2701" s="50" t="str">
        <x:v>目立つ機械的警告なし（定性確認は別途必要）</x:v>
      </x:c>
      <x:c r="AZ2701" s="59" t="str">
        <x:v>2025-06-23 14:49</x:v>
      </x:c>
      <x:c r="BA2701" s="53" t="n">
        <x:v>40634</x:v>
      </x:c>
      <x:c r="BB2701" s="50"/>
      <x:c r="BC2701" s="50"/>
      <x:c r="BD2701" s="50" t="str">
        <x:v>TOPIX Small 1</x:v>
      </x:c>
    </x:row>
    <x:row r="2702">
      <x:c r="A2702" s="50" t="n">
        <x:v>2701</x:v>
      </x:c>
      <x:c r="B2702" s="50" t="str">
        <x:v>6635</x:v>
      </x:c>
      <x:c r="C2702" s="50" t="str">
        <x:v>6635.T</x:v>
      </x:c>
      <x:c r="D2702" s="50" t="str">
        <x:v>KK DI-NIKKO ENGINEERING</x:v>
      </x:c>
      <x:c r="E2702" s="50" t="str">
        <x:v>Standard Market(Domestic)</x:v>
      </x:c>
      <x:c r="F2702" s="50" t="str">
        <x:v>Electric Appliances</x:v>
      </x:c>
      <x:c r="G2702" s="51" t="n">
        <x:v>29858.758</x:v>
      </x:c>
      <x:c r="H2702" s="51" t="n">
        <x:v>33939.935</x:v>
      </x:c>
      <x:c r="I2702" s="51" t="n">
        <x:v>39202.953</x:v>
      </x:c>
      <x:c r="J2702" s="51" t="n">
        <x:v>38960.122</x:v>
      </x:c>
      <x:c r="K2702" s="51" t="n">
        <x:v>36954.622</x:v>
      </x:c>
      <x:c r="L2702" s="52" t="n">
        <x:f>IFERROR(H2702/G2702-1,"")</x:f>
        <x:v>0.13668274480807252</x:v>
      </x:c>
      <x:c r="M2702" s="52" t="n">
        <x:f>IFERROR(I2702/H2702-1,"")</x:f>
        <x:v>0.15506859397344175</x:v>
      </x:c>
      <x:c r="N2702" s="52" t="n">
        <x:f>IFERROR(J2702/I2702-1,"")</x:f>
        <x:v>-0.006194201748016215</x:v>
      </x:c>
      <x:c r="O2702" s="52" t="n">
        <x:f>IFERROR(K2702/J2702-1,"")</x:f>
        <x:v>-0.05147571149802865</x:v>
      </x:c>
      <x:c r="P2702" s="52" t="n">
        <x:f>IFERROR((K2702/G2702)^(1/4)-1,"")</x:f>
        <x:v>0.05474932556634382</x:v>
      </x:c>
      <x:c r="Q2702" s="51" t="n">
        <x:v>638.133</x:v>
      </x:c>
      <x:c r="R2702" s="52" t="n">
        <x:f>IFERROR(Q2702/K2702,"")</x:f>
        <x:v>0.017268015892572246</x:v>
      </x:c>
      <x:c r="S2702" s="53" t="n">
        <x:v>39142</x:v>
      </x:c>
      <x:c r="T2702" s="50" t="str">
        <x:v>EDINET_company_history</x:v>
      </x:c>
      <x:c r="U2702" s="50" t="str">
        <x:v>LEE WO INVESTMENT GROUP LIMITED (常任代理人 冨士靖史）</x:v>
      </x:c>
      <x:c r="V2702" s="54" t="n">
        <x:v>0.1945</x:v>
      </x:c>
      <x:c r="W2702" s="50" t="str">
        <x:v>山口 琢也</x:v>
      </x:c>
      <x:c r="X2702" s="50" t="b">
        <x:f>AND(COUNT(L2702:O2702)=4,L2702&gt;='設定'!$B$6,M2702&gt;='設定'!$B$6,N2702&gt;='設定'!$B$6,O2702&gt;='設定'!$B$6)</x:f>
        <x:v>0</x:v>
      </x:c>
      <x:c r="Y2702" s="50" t="b">
        <x:f>AND(COUNT(G2702:K2702)=5,P2702&gt;='設定'!$B$7)</x:f>
        <x:v>0</x:v>
      </x:c>
      <x:c r="Z2702" s="50" t="b">
        <x:f>AND(ISNUMBER(R2702),R2702&gt;='設定'!$B$8)</x:f>
        <x:v>0</x:v>
      </x:c>
      <x:c r="AA2702" s="50" t="b">
        <x:f>AND(ISNUMBER(S2702),S2702&gt;=DATE(YEAR('設定'!$B$10)-'設定'!$B$9,MONTH('設定'!$B$10),DAY('設定'!$B$10)))</x:f>
        <x:v>0</x:v>
      </x:c>
      <x:c r="AB2702" s="55" t="b">
        <x:v>0</x:v>
      </x:c>
      <x:c r="AC2702" s="55" t="b">
        <x:v>0</x:v>
      </x:c>
      <x:c r="AD2702" s="50" t="n">
        <x:f>IF(X2702,1,0)+IF(Z2702,1,0)+IF(AA2702,1,0)+IF(AB2702,1,0)</x:f>
        <x:v>0</x:v>
      </x:c>
      <x:c r="AE2702" s="50" t="n">
        <x:f>IF(Y2702,1,0)+IF(Z2702,1,0)+IF(AA2702,1,0)+IF(AB2702,1,0)</x:f>
        <x:v>0</x:v>
      </x:c>
      <x:c r="AF2702" s="50" t="n">
        <x:f>IF(Y2702,1,0)+IF(Z2702,1,0)+IF(AA2702,1,0)+IF(AC2702,1,0)</x:f>
        <x:v>0</x:v>
      </x:c>
      <x:c r="AG2702" s="53" t="n">
        <x:v>44348</x:v>
      </x:c>
      <x:c r="AH2702" s="50" t="str">
        <x:v>S100XUDS</x:v>
      </x:c>
      <x:c r="AI2702" s="50" t="str">
        <x:v>NetSalesSummaryOfBusinessResults</x:v>
      </x:c>
      <x:c r="AJ2702" s="50" t="str">
        <x:v>OperatingIncome</x:v>
      </x:c>
      <x:c r="AK2702" s="53" t="n">
        <x:v>46022</x:v>
      </x:c>
      <x:c r="AL2702" s="50" t="str">
        <x:v>365/365/365/366/365</x:v>
      </x:c>
      <x:c r="AM2702" s="51" t="n">
        <x:v>6631700</x:v>
      </x:c>
      <x:c r="AN2702" s="51" t="n">
        <x:v>787</x:v>
      </x:c>
      <x:c r="AO2702" s="51" t="n">
        <x:f>IFERROR(AM2702*AN2702,"")</x:f>
        <x:v>5219147900</x:v>
      </x:c>
      <x:c r="AP2702" s="56" t="n">
        <x:f>IFERROR(AO2702/(K2702*1000000),"")</x:f>
        <x:v>0.141231261951482</x:v>
      </x:c>
      <x:c r="AQ2702" s="57" t="n">
        <x:v>92605645</x:v>
      </x:c>
      <x:c r="AR2702" s="52" t="n">
        <x:v>0.4132310869096465</x:v>
      </x:c>
      <x:c r="AS2702" s="52" t="n">
        <x:v>-0.4043522497504404</x:v>
      </x:c>
      <x:c r="AT2702" s="55" t="b">
        <x:v>1</x:v>
      </x:c>
      <x:c r="AU2702" s="50"/>
      <x:c r="AV2702" s="58" t="n">
        <x:v>0.1881003836459052</x:v>
      </x:c>
      <x:c r="AW2702" s="50" t="n">
        <x:v>763</x:v>
      </x:c>
      <x:c r="AX2702" s="50" t="str">
        <x:v>Future Moat</x:v>
      </x:c>
      <x:c r="AY2702" s="50" t="str">
        <x:v>目立つ機械的警告なし（定性確認は別途必要）</x:v>
      </x:c>
      <x:c r="AZ2702" s="59" t="str">
        <x:v>2026-03-26 12:01</x:v>
      </x:c>
      <x:c r="BA2702" s="53" t="n">
        <x:v>39142</x:v>
      </x:c>
      <x:c r="BB2702" s="50"/>
      <x:c r="BC2702" s="50"/>
      <x:c r="BD2702" s="50"/>
    </x:row>
    <x:row r="2703">
      <x:c r="A2703" s="50" t="n">
        <x:v>2702</x:v>
      </x:c>
      <x:c r="B2703" s="50" t="str">
        <x:v>1878</x:v>
      </x:c>
      <x:c r="C2703" s="50" t="str">
        <x:v>1878.T</x:v>
      </x:c>
      <x:c r="D2703" s="50" t="str">
        <x:v>DAITO TRUST CONSTRUCTION CO.,LTD.</x:v>
      </x:c>
      <x:c r="E2703" s="50" t="str">
        <x:v>Prime Market (Domestic)</x:v>
      </x:c>
      <x:c r="F2703" s="50" t="str">
        <x:v>Real Estate</x:v>
      </x:c>
      <x:c r="G2703" s="51" t="n">
        <x:v>1488915</x:v>
      </x:c>
      <x:c r="H2703" s="51" t="n">
        <x:v>1583003</x:v>
      </x:c>
      <x:c r="I2703" s="51" t="n">
        <x:v>1657626</x:v>
      </x:c>
      <x:c r="J2703" s="51" t="n">
        <x:v>1731467</x:v>
      </x:c>
      <x:c r="K2703" s="51" t="n">
        <x:v>1842357</x:v>
      </x:c>
      <x:c r="L2703" s="52" t="n">
        <x:f>IFERROR(H2703/G2703-1,"")</x:f>
        <x:v>0.06319232461221769</x:v>
      </x:c>
      <x:c r="M2703" s="52" t="n">
        <x:f>IFERROR(I2703/H2703-1,"")</x:f>
        <x:v>0.047140150713548934</x:v>
      </x:c>
      <x:c r="N2703" s="52" t="n">
        <x:f>IFERROR(J2703/I2703-1,"")</x:f>
        <x:v>0.04454623660584467</x:v>
      </x:c>
      <x:c r="O2703" s="52" t="n">
        <x:f>IFERROR(K2703/J2703-1,"")</x:f>
        <x:v>0.06404395810026986</x:v>
      </x:c>
      <x:c r="P2703" s="52" t="n">
        <x:f>IFERROR((K2703/G2703)^(1/4)-1,"")</x:f>
        <x:v>0.05469277484117541</x:v>
      </x:c>
      <x:c r="Q2703" s="51" t="n">
        <x:v>118875</x:v>
      </x:c>
      <x:c r="R2703" s="52" t="n">
        <x:f>IFERROR(Q2703/K2703,"")</x:f>
        <x:v>0.06452332528386193</x:v>
      </x:c>
      <x:c r="S2703" s="53" t="n">
        <x:v>33635</x:v>
      </x:c>
      <x:c r="T2703" s="50" t="str">
        <x:v>EDINET_company_history</x:v>
      </x:c>
      <x:c r="U2703" s="50" t="str">
        <x:v>日本マスタートラスト信託銀行株式会社（信託口）</x:v>
      </x:c>
      <x:c r="V2703" s="54" t="n">
        <x:v>0.1603</x:v>
      </x:c>
      <x:c r="W2703" s="50" t="str">
        <x:v>竹内 啓</x:v>
      </x:c>
      <x:c r="X2703" s="50" t="b">
        <x:f>AND(COUNT(L2703:O2703)=4,L2703&gt;='設定'!$B$6,M2703&gt;='設定'!$B$6,N2703&gt;='設定'!$B$6,O2703&gt;='設定'!$B$6)</x:f>
        <x:v>0</x:v>
      </x:c>
      <x:c r="Y2703" s="50" t="b">
        <x:f>AND(COUNT(G2703:K2703)=5,P2703&gt;='設定'!$B$7)</x:f>
        <x:v>0</x:v>
      </x:c>
      <x:c r="Z2703" s="50" t="b">
        <x:f>AND(ISNUMBER(R2703),R2703&gt;='設定'!$B$8)</x:f>
        <x:v>0</x:v>
      </x:c>
      <x:c r="AA2703" s="50" t="b">
        <x:f>AND(ISNUMBER(S2703),S2703&gt;=DATE(YEAR('設定'!$B$10)-'設定'!$B$9,MONTH('設定'!$B$10),DAY('設定'!$B$10)))</x:f>
        <x:v>0</x:v>
      </x:c>
      <x:c r="AB2703" s="55" t="b">
        <x:v>0</x:v>
      </x:c>
      <x:c r="AC2703" s="55" t="b">
        <x:v>0</x:v>
      </x:c>
      <x:c r="AD2703" s="50" t="n">
        <x:f>IF(X2703,1,0)+IF(Z2703,1,0)+IF(AA2703,1,0)+IF(AB2703,1,0)</x:f>
        <x:v>0</x:v>
      </x:c>
      <x:c r="AE2703" s="50" t="n">
        <x:f>IF(Y2703,1,0)+IF(Z2703,1,0)+IF(AA2703,1,0)+IF(AB2703,1,0)</x:f>
        <x:v>0</x:v>
      </x:c>
      <x:c r="AF2703" s="50" t="n">
        <x:f>IF(Y2703,1,0)+IF(Z2703,1,0)+IF(AA2703,1,0)+IF(AC2703,1,0)</x:f>
        <x:v>0</x:v>
      </x:c>
      <x:c r="AG2703" s="53" t="n">
        <x:v>44348</x:v>
      </x:c>
      <x:c r="AH2703" s="50" t="str">
        <x:v>S100W3QM</x:v>
      </x:c>
      <x:c r="AI2703" s="50" t="str">
        <x:v>NetSalesSummaryOfBusinessResults</x:v>
      </x:c>
      <x:c r="AJ2703" s="50" t="str">
        <x:v>OperatingIncome</x:v>
      </x:c>
      <x:c r="AK2703" s="53" t="n">
        <x:v>45747</x:v>
      </x:c>
      <x:c r="AL2703" s="50" t="str">
        <x:v>365/365/365/366/365</x:v>
      </x:c>
      <x:c r="AM2703" s="51" t="n">
        <x:v>66568379</x:v>
      </x:c>
      <x:c r="AN2703" s="51" t="n">
        <x:v>3100</x:v>
      </x:c>
      <x:c r="AO2703" s="51" t="n">
        <x:f>IFERROR(AM2703*AN2703,"")</x:f>
        <x:v>206361974900</x:v>
      </x:c>
      <x:c r="AP2703" s="56" t="n">
        <x:f>IFERROR(AO2703/(K2703*1000000),"")</x:f>
        <x:v>0.11200976515409337</x:v>
      </x:c>
      <x:c r="AQ2703" s="57" t="n">
        <x:v>5921914433.333333</x:v>
      </x:c>
      <x:c r="AR2703" s="52" t="n">
        <x:v>0.2167729848702668</x:v>
      </x:c>
      <x:c r="AS2703" s="52" t="n">
        <x:v>-0.2252692612570928</x:v>
      </x:c>
      <x:c r="AT2703" s="55" t="b">
        <x:v>1</x:v>
      </x:c>
      <x:c r="AU2703" s="50"/>
      <x:c r="AV2703" s="58" t="n">
        <x:v>0.1002092165584328</x:v>
      </x:c>
      <x:c r="AW2703" s="50" t="n">
        <x:v>1231</x:v>
      </x:c>
      <x:c r="AX2703" s="50" t="str">
        <x:v>Core Moat</x:v>
      </x:c>
      <x:c r="AY2703" s="50" t="str">
        <x:v>目立つ機械的警告なし（定性確認は別途必要）</x:v>
      </x:c>
      <x:c r="AZ2703" s="59" t="str">
        <x:v>2025-06-25 14:35</x:v>
      </x:c>
      <x:c r="BA2703" s="53" t="n">
        <x:v>33635</x:v>
      </x:c>
      <x:c r="BB2703" s="50"/>
      <x:c r="BC2703" s="50"/>
      <x:c r="BD2703" s="50" t="str">
        <x:v>TOPIX Mid400</x:v>
      </x:c>
    </x:row>
    <x:row r="2704">
      <x:c r="A2704" s="50" t="n">
        <x:v>2703</x:v>
      </x:c>
      <x:c r="B2704" s="50" t="str">
        <x:v>3953</x:v>
      </x:c>
      <x:c r="C2704" s="50" t="str">
        <x:v>3953.T</x:v>
      </x:c>
      <x:c r="D2704" s="50" t="str">
        <x:v>OHMURA SHIGYO CO.,LTD.</x:v>
      </x:c>
      <x:c r="E2704" s="50" t="str">
        <x:v>Standard Market(Domestic)</x:v>
      </x:c>
      <x:c r="F2704" s="50" t="str">
        <x:v>Pulp and Paper</x:v>
      </x:c>
      <x:c r="G2704" s="51" t="n">
        <x:v>4801.787</x:v>
      </x:c>
      <x:c r="H2704" s="51" t="n">
        <x:v>4980.69</x:v>
      </x:c>
      <x:c r="I2704" s="51" t="n">
        <x:v>5424.391</x:v>
      </x:c>
      <x:c r="J2704" s="51" t="n">
        <x:v>5736.845</x:v>
      </x:c>
      <x:c r="K2704" s="51" t="n">
        <x:v>5939.115</x:v>
      </x:c>
      <x:c r="L2704" s="52" t="n">
        <x:f>IFERROR(H2704/G2704-1,"")</x:f>
        <x:v>0.037257587643933165</x:v>
      </x:c>
      <x:c r="M2704" s="52" t="n">
        <x:f>IFERROR(I2704/H2704-1,"")</x:f>
        <x:v>0.08908424334780918</x:v>
      </x:c>
      <x:c r="N2704" s="52" t="n">
        <x:f>IFERROR(J2704/I2704-1,"")</x:f>
        <x:v>0.05760167362566615</x:v>
      </x:c>
      <x:c r="O2704" s="52" t="n">
        <x:f>IFERROR(K2704/J2704-1,"")</x:f>
        <x:v>0.03525805560373341</x:v>
      </x:c>
      <x:c r="P2704" s="52" t="n">
        <x:f>IFERROR((K2704/G2704)^(1/4)-1,"")</x:f>
        <x:v>0.05458043725162076</x:v>
      </x:c>
      <x:c r="Q2704" s="51" t="n">
        <x:v>274.135</x:v>
      </x:c>
      <x:c r="R2704" s="52" t="n">
        <x:f>IFERROR(Q2704/K2704,"")</x:f>
        <x:v>0.046157550409446524</x:v>
      </x:c>
      <x:c r="S2704" s="53" t="n">
        <x:v>38322</x:v>
      </x:c>
      <x:c r="T2704" s="50" t="str">
        <x:v>EDINET_company_history</x:v>
      </x:c>
      <x:c r="U2704" s="50" t="str">
        <x:v>サンオオムラ株式会社</x:v>
      </x:c>
      <x:c r="V2704" s="54" t="n">
        <x:v>0.3049</x:v>
      </x:c>
      <x:c r="W2704" s="50" t="str">
        <x:v>牧山 光人</x:v>
      </x:c>
      <x:c r="X2704" s="50" t="b">
        <x:f>AND(COUNT(L2704:O2704)=4,L2704&gt;='設定'!$B$6,M2704&gt;='設定'!$B$6,N2704&gt;='設定'!$B$6,O2704&gt;='設定'!$B$6)</x:f>
        <x:v>0</x:v>
      </x:c>
      <x:c r="Y2704" s="50" t="b">
        <x:f>AND(COUNT(G2704:K2704)=5,P2704&gt;='設定'!$B$7)</x:f>
        <x:v>0</x:v>
      </x:c>
      <x:c r="Z2704" s="50" t="b">
        <x:f>AND(ISNUMBER(R2704),R2704&gt;='設定'!$B$8)</x:f>
        <x:v>0</x:v>
      </x:c>
      <x:c r="AA2704" s="50" t="b">
        <x:f>AND(ISNUMBER(S2704),S2704&gt;=DATE(YEAR('設定'!$B$10)-'設定'!$B$9,MONTH('設定'!$B$10),DAY('設定'!$B$10)))</x:f>
        <x:v>0</x:v>
      </x:c>
      <x:c r="AB2704" s="55" t="b">
        <x:v>0</x:v>
      </x:c>
      <x:c r="AC2704" s="55" t="b">
        <x:v>0</x:v>
      </x:c>
      <x:c r="AD2704" s="50" t="n">
        <x:f>IF(X2704,1,0)+IF(Z2704,1,0)+IF(AA2704,1,0)+IF(AB2704,1,0)</x:f>
        <x:v>0</x:v>
      </x:c>
      <x:c r="AE2704" s="50" t="n">
        <x:f>IF(Y2704,1,0)+IF(Z2704,1,0)+IF(AA2704,1,0)+IF(AB2704,1,0)</x:f>
        <x:v>0</x:v>
      </x:c>
      <x:c r="AF2704" s="50" t="n">
        <x:f>IF(Y2704,1,0)+IF(Z2704,1,0)+IF(AA2704,1,0)+IF(AC2704,1,0)</x:f>
        <x:v>0</x:v>
      </x:c>
      <x:c r="AG2704" s="53" t="n">
        <x:v>44348</x:v>
      </x:c>
      <x:c r="AH2704" s="50" t="str">
        <x:v>S100W5XF</x:v>
      </x:c>
      <x:c r="AI2704" s="50" t="str">
        <x:v>NetSalesSummaryOfBusinessResults</x:v>
      </x:c>
      <x:c r="AJ2704" s="50" t="str">
        <x:v>OperatingIncome</x:v>
      </x:c>
      <x:c r="AK2704" s="53" t="n">
        <x:v>45747</x:v>
      </x:c>
      <x:c r="AL2704" s="50" t="str">
        <x:v>365/365/365/366/365</x:v>
      </x:c>
      <x:c r="AM2704" s="51" t="n">
        <x:v>3561676</x:v>
      </x:c>
      <x:c r="AN2704" s="51" t="n">
        <x:v>748</x:v>
      </x:c>
      <x:c r="AO2704" s="51" t="n">
        <x:f>IFERROR(AM2704*AN2704,"")</x:f>
        <x:v>2664133648</x:v>
      </x:c>
      <x:c r="AP2704" s="56" t="n">
        <x:f>IFERROR(AO2704/(K2704*1000000),"")</x:f>
        <x:v>0.4485741811700902</x:v>
      </x:c>
      <x:c r="AQ2704" s="57" t="n">
        <x:v>3631168.3333333335</x:v>
      </x:c>
      <x:c r="AR2704" s="52" t="n">
        <x:v>0.2663006033726248</x:v>
      </x:c>
      <x:c r="AS2704" s="52" t="n">
        <x:v>-0.373094016268523</x:v>
      </x:c>
      <x:c r="AT2704" s="55" t="b">
        <x:v>0</x:v>
      </x:c>
      <x:c r="AU2704" s="50" t="str">
        <x:v>low_liquidity</x:v>
      </x:c>
      <x:c r="AV2704" s="58" t="n">
        <x:v>-0.1300621998554188</x:v>
      </x:c>
      <x:c r="AW2704" s="50" t="n">
        <x:v>2755</x:v>
      </x:c>
      <x:c r="AX2704" s="50" t="str">
        <x:v>Core Moat</x:v>
      </x:c>
      <x:c r="AY2704" s="50" t="str">
        <x:v>既存適格性フィルター不通過: low_liquidity / 60日平均売買代金2,000万円未満</x:v>
      </x:c>
      <x:c r="AZ2704" s="59" t="str">
        <x:v>2025-06-27 10:32</x:v>
      </x:c>
      <x:c r="BA2704" s="53" t="n">
        <x:v>38322</x:v>
      </x:c>
      <x:c r="BB2704" s="50"/>
      <x:c r="BC2704" s="50"/>
      <x:c r="BD2704" s="50"/>
    </x:row>
    <x:row r="2705">
      <x:c r="A2705" s="50" t="n">
        <x:v>2704</x:v>
      </x:c>
      <x:c r="B2705" s="50" t="str">
        <x:v>7990</x:v>
      </x:c>
      <x:c r="C2705" s="50" t="str">
        <x:v>7990.T</x:v>
      </x:c>
      <x:c r="D2705" s="50" t="str">
        <x:v>GLOBERIDE,Inc.</x:v>
      </x:c>
      <x:c r="E2705" s="50" t="str">
        <x:v>Prime Market (Domestic)</x:v>
      </x:c>
      <x:c r="F2705" s="50" t="str">
        <x:v>Other Products</x:v>
      </x:c>
      <x:c r="G2705" s="51" t="n">
        <x:v>100304</x:v>
      </x:c>
      <x:c r="H2705" s="51" t="n">
        <x:v>120684</x:v>
      </x:c>
      <x:c r="I2705" s="51" t="n">
        <x:v>134583</x:v>
      </x:c>
      <x:c r="J2705" s="51" t="n">
        <x:v>126008</x:v>
      </x:c>
      <x:c r="K2705" s="51" t="n">
        <x:v>123983</x:v>
      </x:c>
      <x:c r="L2705" s="52" t="n">
        <x:f>IFERROR(H2705/G2705-1,"")</x:f>
        <x:v>0.20318232572978157</x:v>
      </x:c>
      <x:c r="M2705" s="52" t="n">
        <x:f>IFERROR(I2705/H2705-1,"")</x:f>
        <x:v>0.11516853932584259</x:v>
      </x:c>
      <x:c r="N2705" s="52" t="n">
        <x:f>IFERROR(J2705/I2705-1,"")</x:f>
        <x:v>-0.06371532808749991</x:v>
      </x:c>
      <x:c r="O2705" s="52" t="n">
        <x:f>IFERROR(K2705/J2705-1,"")</x:f>
        <x:v>-0.01607040822804906</x:v>
      </x:c>
      <x:c r="P2705" s="52" t="n">
        <x:f>IFERROR((K2705/G2705)^(1/4)-1,"")</x:f>
        <x:v>0.054413534849288236</x:v>
      </x:c>
      <x:c r="Q2705" s="51" t="n">
        <x:v>6508</x:v>
      </x:c>
      <x:c r="R2705" s="52" t="n">
        <x:f>IFERROR(Q2705/K2705,"")</x:f>
        <x:v>0.052491067323746</x:v>
      </x:c>
      <x:c r="S2705" s="53" t="n">
        <x:v>27760</x:v>
      </x:c>
      <x:c r="T2705" s="50" t="str">
        <x:v>EDINET_company_history</x:v>
      </x:c>
      <x:c r="U2705" s="50" t="str">
        <x:v>日本マスタートラスト信託銀行株式会社（信託口）</x:v>
      </x:c>
      <x:c r="V2705" s="54" t="n">
        <x:v>0.0996</x:v>
      </x:c>
      <x:c r="W2705" s="50" t="str">
        <x:v>鈴木一成</x:v>
      </x:c>
      <x:c r="X2705" s="50" t="b">
        <x:f>AND(COUNT(L2705:O2705)=4,L2705&gt;='設定'!$B$6,M2705&gt;='設定'!$B$6,N2705&gt;='設定'!$B$6,O2705&gt;='設定'!$B$6)</x:f>
        <x:v>0</x:v>
      </x:c>
      <x:c r="Y2705" s="50" t="b">
        <x:f>AND(COUNT(G2705:K2705)=5,P2705&gt;='設定'!$B$7)</x:f>
        <x:v>0</x:v>
      </x:c>
      <x:c r="Z2705" s="50" t="b">
        <x:f>AND(ISNUMBER(R2705),R2705&gt;='設定'!$B$8)</x:f>
        <x:v>0</x:v>
      </x:c>
      <x:c r="AA2705" s="50" t="b">
        <x:f>AND(ISNUMBER(S2705),S2705&gt;=DATE(YEAR('設定'!$B$10)-'設定'!$B$9,MONTH('設定'!$B$10),DAY('設定'!$B$10)))</x:f>
        <x:v>0</x:v>
      </x:c>
      <x:c r="AB2705" s="55" t="b">
        <x:v>0</x:v>
      </x:c>
      <x:c r="AC2705" s="55" t="b">
        <x:v>0</x:v>
      </x:c>
      <x:c r="AD2705" s="50" t="n">
        <x:f>IF(X2705,1,0)+IF(Z2705,1,0)+IF(AA2705,1,0)+IF(AB2705,1,0)</x:f>
        <x:v>0</x:v>
      </x:c>
      <x:c r="AE2705" s="50" t="n">
        <x:f>IF(Y2705,1,0)+IF(Z2705,1,0)+IF(AA2705,1,0)+IF(AB2705,1,0)</x:f>
        <x:v>0</x:v>
      </x:c>
      <x:c r="AF2705" s="50" t="n">
        <x:f>IF(Y2705,1,0)+IF(Z2705,1,0)+IF(AA2705,1,0)+IF(AC2705,1,0)</x:f>
        <x:v>0</x:v>
      </x:c>
      <x:c r="AG2705" s="53" t="n">
        <x:v>44348</x:v>
      </x:c>
      <x:c r="AH2705" s="50" t="str">
        <x:v>S100W2BX</x:v>
      </x:c>
      <x:c r="AI2705" s="50" t="str">
        <x:v>NetSalesSummaryOfBusinessResults</x:v>
      </x:c>
      <x:c r="AJ2705" s="50" t="str">
        <x:v>OperatingIncome</x:v>
      </x:c>
      <x:c r="AK2705" s="53" t="n">
        <x:v>45747</x:v>
      </x:c>
      <x:c r="AL2705" s="50" t="str">
        <x:v>365/365/365/366/365</x:v>
      </x:c>
      <x:c r="AM2705" s="51" t="n">
        <x:v>22988700</x:v>
      </x:c>
      <x:c r="AN2705" s="51" t="n">
        <x:v>2609</x:v>
      </x:c>
      <x:c r="AO2705" s="51" t="n">
        <x:f>IFERROR(AM2705*AN2705,"")</x:f>
        <x:v>59977518300</x:v>
      </x:c>
      <x:c r="AP2705" s="56" t="n">
        <x:f>IFERROR(AO2705/(K2705*1000000),"")</x:f>
        <x:v>0.4837559850947307</x:v>
      </x:c>
      <x:c r="AQ2705" s="57" t="n">
        <x:v>276182553.3333333</x:v>
      </x:c>
      <x:c r="AR2705" s="52" t="n">
        <x:v>0.3612875024183289</x:v>
      </x:c>
      <x:c r="AS2705" s="52" t="n">
        <x:v>-0.62103823591675</x:v>
      </x:c>
      <x:c r="AT2705" s="55" t="b">
        <x:v>1</x:v>
      </x:c>
      <x:c r="AU2705" s="50"/>
      <x:c r="AV2705" s="58" t="n">
        <x:v>-0.2545341976335191</x:v>
      </x:c>
      <x:c r="AW2705" s="50" t="n">
        <x:v>3203</x:v>
      </x:c>
      <x:c r="AX2705" s="50" t="str">
        <x:v>Core Moat</x:v>
      </x:c>
      <x:c r="AY2705" s="50" t="str">
        <x:v>ローカル5年最大下落率-60%以下</x:v>
      </x:c>
      <x:c r="AZ2705" s="59" t="str">
        <x:v>2025-06-26 13:05</x:v>
      </x:c>
      <x:c r="BA2705" s="53" t="n">
        <x:v>27760</x:v>
      </x:c>
      <x:c r="BB2705" s="50"/>
      <x:c r="BC2705" s="50"/>
      <x:c r="BD2705" s="50" t="str">
        <x:v>TOPIX Small 1</x:v>
      </x:c>
    </x:row>
    <x:row r="2706">
      <x:c r="A2706" s="50" t="n">
        <x:v>2705</x:v>
      </x:c>
      <x:c r="B2706" s="50" t="str">
        <x:v>7521</x:v>
      </x:c>
      <x:c r="C2706" s="50" t="str">
        <x:v>7521.T</x:v>
      </x:c>
      <x:c r="D2706" s="50" t="str">
        <x:v>MUSASHI CO.,LTD.</x:v>
      </x:c>
      <x:c r="E2706" s="50" t="str">
        <x:v>Standard Market(Domestic)</x:v>
      </x:c>
      <x:c r="F2706" s="50" t="str">
        <x:v>Wholesale Trade</x:v>
      </x:c>
      <x:c r="G2706" s="51" t="n">
        <x:v>30261</x:v>
      </x:c>
      <x:c r="H2706" s="51" t="n">
        <x:v>36213</x:v>
      </x:c>
      <x:c r="I2706" s="51" t="n">
        <x:v>37072</x:v>
      </x:c>
      <x:c r="J2706" s="51" t="n">
        <x:v>33140</x:v>
      </x:c>
      <x:c r="K2706" s="51" t="n">
        <x:v>37391</x:v>
      </x:c>
      <x:c r="L2706" s="52" t="n">
        <x:f>IFERROR(H2706/G2706-1,"")</x:f>
        <x:v>0.19668880737583017</x:v>
      </x:c>
      <x:c r="M2706" s="52" t="n">
        <x:f>IFERROR(I2706/H2706-1,"")</x:f>
        <x:v>0.02372076326181216</x:v>
      </x:c>
      <x:c r="N2706" s="52" t="n">
        <x:f>IFERROR(J2706/I2706-1,"")</x:f>
        <x:v>-0.1060638757013379</x:v>
      </x:c>
      <x:c r="O2706" s="52" t="n">
        <x:f>IFERROR(K2706/J2706-1,"")</x:f>
        <x:v>0.12827398913699462</x:v>
      </x:c>
      <x:c r="P2706" s="52" t="n">
        <x:f>IFERROR((K2706/G2706)^(1/4)-1,"")</x:f>
        <x:v>0.054316373566004605</x:v>
      </x:c>
      <x:c r="Q2706" s="51" t="n">
        <x:v>3354</x:v>
      </x:c>
      <x:c r="R2706" s="52" t="n">
        <x:f>IFERROR(Q2706/K2706,"")</x:f>
        <x:v>0.08970073012222192</x:v>
      </x:c>
      <x:c r="S2706" s="53" t="n">
        <x:v>38322</x:v>
      </x:c>
      <x:c r="T2706" s="50" t="str">
        <x:v>EDINET_company_history</x:v>
      </x:c>
      <x:c r="U2706" s="50" t="str">
        <x:v>上毛実業株式会社</x:v>
      </x:c>
      <x:c r="V2706" s="54" t="n">
        <x:v>0.2037</x:v>
      </x:c>
      <x:c r="W2706" s="50" t="str">
        <x:v>小林 厚一 / 羽鳥 雅孝 / 小野 貢市</x:v>
      </x:c>
      <x:c r="X2706" s="50" t="b">
        <x:f>AND(COUNT(L2706:O2706)=4,L2706&gt;='設定'!$B$6,M2706&gt;='設定'!$B$6,N2706&gt;='設定'!$B$6,O2706&gt;='設定'!$B$6)</x:f>
        <x:v>0</x:v>
      </x:c>
      <x:c r="Y2706" s="50" t="b">
        <x:f>AND(COUNT(G2706:K2706)=5,P2706&gt;='設定'!$B$7)</x:f>
        <x:v>0</x:v>
      </x:c>
      <x:c r="Z2706" s="50" t="b">
        <x:f>AND(ISNUMBER(R2706),R2706&gt;='設定'!$B$8)</x:f>
        <x:v>0</x:v>
      </x:c>
      <x:c r="AA2706" s="50" t="b">
        <x:f>AND(ISNUMBER(S2706),S2706&gt;=DATE(YEAR('設定'!$B$10)-'設定'!$B$9,MONTH('設定'!$B$10),DAY('設定'!$B$10)))</x:f>
        <x:v>0</x:v>
      </x:c>
      <x:c r="AB2706" s="55" t="b">
        <x:v>0</x:v>
      </x:c>
      <x:c r="AC2706" s="55" t="b">
        <x:v>0</x:v>
      </x:c>
      <x:c r="AD2706" s="50" t="n">
        <x:f>IF(X2706,1,0)+IF(Z2706,1,0)+IF(AA2706,1,0)+IF(AB2706,1,0)</x:f>
        <x:v>0</x:v>
      </x:c>
      <x:c r="AE2706" s="50" t="n">
        <x:f>IF(Y2706,1,0)+IF(Z2706,1,0)+IF(AA2706,1,0)+IF(AB2706,1,0)</x:f>
        <x:v>0</x:v>
      </x:c>
      <x:c r="AF2706" s="50" t="n">
        <x:f>IF(Y2706,1,0)+IF(Z2706,1,0)+IF(AA2706,1,0)+IF(AC2706,1,0)</x:f>
        <x:v>0</x:v>
      </x:c>
      <x:c r="AG2706" s="53" t="n">
        <x:v>44348</x:v>
      </x:c>
      <x:c r="AH2706" s="50" t="str">
        <x:v>S100W80R</x:v>
      </x:c>
      <x:c r="AI2706" s="50" t="str">
        <x:v>NetSalesSummaryOfBusinessResults</x:v>
      </x:c>
      <x:c r="AJ2706" s="50" t="str">
        <x:v>OperatingIncome</x:v>
      </x:c>
      <x:c r="AK2706" s="53" t="n">
        <x:v>45747</x:v>
      </x:c>
      <x:c r="AL2706" s="50" t="str">
        <x:v>365/365/365/366/365</x:v>
      </x:c>
      <x:c r="AM2706" s="51" t="n">
        <x:v>6814400</x:v>
      </x:c>
      <x:c r="AN2706" s="51" t="n">
        <x:v>2618</x:v>
      </x:c>
      <x:c r="AO2706" s="51" t="n">
        <x:f>IFERROR(AM2706*AN2706,"")</x:f>
        <x:v>17840099200</x:v>
      </x:c>
      <x:c r="AP2706" s="56" t="n">
        <x:f>IFERROR(AO2706/(K2706*1000000),"")</x:f>
        <x:v>0.47712281565082504</x:v>
      </x:c>
      <x:c r="AQ2706" s="57" t="n">
        <x:v>27698258.333333332</x:v>
      </x:c>
      <x:c r="AR2706" s="52" t="n">
        <x:v>0.2152148337531813</x:v>
      </x:c>
      <x:c r="AS2706" s="52" t="n">
        <x:v>-0.3676440934188844</x:v>
      </x:c>
      <x:c r="AT2706" s="55" t="b">
        <x:v>1</x:v>
      </x:c>
      <x:c r="AU2706" s="50"/>
      <x:c r="AV2706" s="58" t="n">
        <x:v>0.1008396511362003</x:v>
      </x:c>
      <x:c r="AW2706" s="50" t="n">
        <x:v>1227</x:v>
      </x:c>
      <x:c r="AX2706" s="50" t="str">
        <x:v>Discovery</x:v>
      </x:c>
      <x:c r="AY2706" s="50" t="str">
        <x:v>目立つ機械的警告なし（定性確認は別途必要）</x:v>
      </x:c>
      <x:c r="AZ2706" s="59" t="str">
        <x:v>2025-06-30 10:14</x:v>
      </x:c>
      <x:c r="BA2706" s="53" t="n">
        <x:v>38322</x:v>
      </x:c>
      <x:c r="BB2706" s="50"/>
      <x:c r="BC2706" s="50"/>
      <x:c r="BD2706" s="50"/>
    </x:row>
    <x:row r="2707">
      <x:c r="A2707" s="50" t="n">
        <x:v>2706</x:v>
      </x:c>
      <x:c r="B2707" s="50" t="str">
        <x:v>1446</x:v>
      </x:c>
      <x:c r="C2707" s="50" t="str">
        <x:v>1446.T</x:v>
      </x:c>
      <x:c r="D2707" s="50" t="str">
        <x:v>CANDEAL Co.,Ltd.</x:v>
      </x:c>
      <x:c r="E2707" s="50" t="str">
        <x:v>Standard Market(Domestic)</x:v>
      </x:c>
      <x:c r="F2707" s="50" t="str">
        <x:v>Construction</x:v>
      </x:c>
      <x:c r="G2707" s="51" t="n">
        <x:v>11220.318</x:v>
      </x:c>
      <x:c r="H2707" s="51" t="n">
        <x:v>11268.815</x:v>
      </x:c>
      <x:c r="I2707" s="51" t="n">
        <x:v>12309.603</x:v>
      </x:c>
      <x:c r="J2707" s="51" t="n">
        <x:v>13224.257</x:v>
      </x:c>
      <x:c r="K2707" s="51" t="n">
        <x:v>13860.556</x:v>
      </x:c>
      <x:c r="L2707" s="52" t="n">
        <x:f>IFERROR(H2707/G2707-1,"")</x:f>
        <x:v>0.004322248264265083</x:v>
      </x:c>
      <x:c r="M2707" s="52" t="n">
        <x:f>IFERROR(I2707/H2707-1,"")</x:f>
        <x:v>0.09236002188340109</x:v>
      </x:c>
      <x:c r="N2707" s="52" t="n">
        <x:f>IFERROR(J2707/I2707-1,"")</x:f>
        <x:v>0.07430410225252593</x:v>
      </x:c>
      <x:c r="O2707" s="52" t="n">
        <x:f>IFERROR(K2707/J2707-1,"")</x:f>
        <x:v>0.04811604916631618</x:v>
      </x:c>
      <x:c r="P2707" s="52" t="n">
        <x:f>IFERROR((K2707/G2707)^(1/4)-1,"")</x:f>
        <x:v>0.054250635681376114</x:v>
      </x:c>
      <x:c r="Q2707" s="51" t="n">
        <x:v>420.645</x:v>
      </x:c>
      <x:c r="R2707" s="52" t="n">
        <x:f>IFERROR(Q2707/K2707,"")</x:f>
        <x:v>0.030348349662163623</x:v>
      </x:c>
      <x:c r="S2707" s="53" t="n">
        <x:v>43282</x:v>
      </x:c>
      <x:c r="T2707" s="50" t="str">
        <x:v>EDINET_company_history</x:v>
      </x:c>
      <x:c r="U2707" s="50" t="str">
        <x:v>株式会社サカイ引越センター</x:v>
      </x:c>
      <x:c r="V2707" s="54" t="n">
        <x:v>0.2721</x:v>
      </x:c>
      <x:c r="W2707" s="50" t="str">
        <x:v>林 晃生</x:v>
      </x:c>
      <x:c r="X2707" s="50" t="b">
        <x:f>AND(COUNT(L2707:O2707)=4,L2707&gt;='設定'!$B$6,M2707&gt;='設定'!$B$6,N2707&gt;='設定'!$B$6,O2707&gt;='設定'!$B$6)</x:f>
        <x:v>0</x:v>
      </x:c>
      <x:c r="Y2707" s="50" t="b">
        <x:f>AND(COUNT(G2707:K2707)=5,P2707&gt;='設定'!$B$7)</x:f>
        <x:v>0</x:v>
      </x:c>
      <x:c r="Z2707" s="50" t="b">
        <x:f>AND(ISNUMBER(R2707),R2707&gt;='設定'!$B$8)</x:f>
        <x:v>0</x:v>
      </x:c>
      <x:c r="AA2707" s="50" t="b">
        <x:f>AND(ISNUMBER(S2707),S2707&gt;=DATE(YEAR('設定'!$B$10)-'設定'!$B$9,MONTH('設定'!$B$10),DAY('設定'!$B$10)))</x:f>
        <x:v>0</x:v>
      </x:c>
      <x:c r="AB2707" s="55" t="b">
        <x:v>0</x:v>
      </x:c>
      <x:c r="AC2707" s="55" t="b">
        <x:v>0</x:v>
      </x:c>
      <x:c r="AD2707" s="50" t="n">
        <x:f>IF(X2707,1,0)+IF(Z2707,1,0)+IF(AA2707,1,0)+IF(AB2707,1,0)</x:f>
        <x:v>0</x:v>
      </x:c>
      <x:c r="AE2707" s="50" t="n">
        <x:f>IF(Y2707,1,0)+IF(Z2707,1,0)+IF(AA2707,1,0)+IF(AB2707,1,0)</x:f>
        <x:v>0</x:v>
      </x:c>
      <x:c r="AF2707" s="50" t="n">
        <x:f>IF(Y2707,1,0)+IF(Z2707,1,0)+IF(AA2707,1,0)+IF(AC2707,1,0)</x:f>
        <x:v>0</x:v>
      </x:c>
      <x:c r="AG2707" s="53" t="n">
        <x:v>44348</x:v>
      </x:c>
      <x:c r="AH2707" s="50" t="str">
        <x:v>S100XBZH</x:v>
      </x:c>
      <x:c r="AI2707" s="50" t="str">
        <x:v>NetSalesSummaryOfBusinessResults</x:v>
      </x:c>
      <x:c r="AJ2707" s="50" t="str">
        <x:v>OperatingIncome</x:v>
      </x:c>
      <x:c r="AK2707" s="53" t="n">
        <x:v>45930</x:v>
      </x:c>
      <x:c r="AL2707" s="50" t="str">
        <x:v>365/365/365/366/365</x:v>
      </x:c>
      <x:c r="AM2707" s="51" t="n">
        <x:v>9263700</x:v>
      </x:c>
      <x:c r="AN2707" s="51" t="n">
        <x:v>525</x:v>
      </x:c>
      <x:c r="AO2707" s="51" t="n">
        <x:f>IFERROR(AM2707*AN2707,"")</x:f>
        <x:v>4863442500</x:v>
      </x:c>
      <x:c r="AP2707" s="56" t="n">
        <x:f>IFERROR(AO2707/(K2707*1000000),"")</x:f>
        <x:v>0.3508836514206212</x:v>
      </x:c>
      <x:c r="AQ2707" s="57" t="n">
        <x:v>13868190</x:v>
      </x:c>
      <x:c r="AR2707" s="52" t="n">
        <x:v>0.1829337709941545</x:v>
      </x:c>
      <x:c r="AS2707" s="52" t="n">
        <x:v>-0.2514729406468019</x:v>
      </x:c>
      <x:c r="AT2707" s="55" t="b">
        <x:v>0</x:v>
      </x:c>
      <x:c r="AU2707" s="50" t="str">
        <x:v>low_liquidity</x:v>
      </x:c>
      <x:c r="AV2707" s="58" t="n">
        <x:v>-0.0589817342770063</x:v>
      </x:c>
      <x:c r="AW2707" s="50" t="n">
        <x:v>2331</x:v>
      </x:c>
      <x:c r="AX2707" s="50" t="str">
        <x:v>Core Moat</x:v>
      </x:c>
      <x:c r="AY2707" s="50" t="str">
        <x:v>既存適格性フィルター不通過: low_liquidity / 60日平均売買代金2,000万円未満</x:v>
      </x:c>
      <x:c r="AZ2707" s="59" t="str">
        <x:v>2025-12-22 15:40</x:v>
      </x:c>
      <x:c r="BA2707" s="53" t="n">
        <x:v>43282</x:v>
      </x:c>
      <x:c r="BB2707" s="50"/>
      <x:c r="BC2707" s="50"/>
      <x:c r="BD2707" s="50"/>
    </x:row>
    <x:row r="2708">
      <x:c r="A2708" s="50" t="n">
        <x:v>2707</x:v>
      </x:c>
      <x:c r="B2708" s="50" t="str">
        <x:v>7246</x:v>
      </x:c>
      <x:c r="C2708" s="50" t="str">
        <x:v>7246.T</x:v>
      </x:c>
      <x:c r="D2708" s="50" t="str">
        <x:v>PRESS KOGYO CO.,LTD.</x:v>
      </x:c>
      <x:c r="E2708" s="50" t="str">
        <x:v>Prime Market (Domestic)</x:v>
      </x:c>
      <x:c r="F2708" s="50" t="str">
        <x:v>Transportation Equipment</x:v>
      </x:c>
      <x:c r="G2708" s="51" t="n">
        <x:v>153725</x:v>
      </x:c>
      <x:c r="H2708" s="51" t="n">
        <x:v>160060</x:v>
      </x:c>
      <x:c r="I2708" s="51" t="n">
        <x:v>184844</x:v>
      </x:c>
      <x:c r="J2708" s="51" t="n">
        <x:v>197817</x:v>
      </x:c>
      <x:c r="K2708" s="51" t="n">
        <x:v>189883</x:v>
      </x:c>
      <x:c r="L2708" s="52" t="n">
        <x:f>IFERROR(H2708/G2708-1,"")</x:f>
        <x:v>0.041209952837859776</x:v>
      </x:c>
      <x:c r="M2708" s="52" t="n">
        <x:f>IFERROR(I2708/H2708-1,"")</x:f>
        <x:v>0.154841934274647</x:v>
      </x:c>
      <x:c r="N2708" s="52" t="n">
        <x:f>IFERROR(J2708/I2708-1,"")</x:f>
        <x:v>0.07018350609162316</x:v>
      </x:c>
      <x:c r="O2708" s="52" t="n">
        <x:f>IFERROR(K2708/J2708-1,"")</x:f>
        <x:v>-0.04010777637917873</x:v>
      </x:c>
      <x:c r="P2708" s="52" t="n">
        <x:f>IFERROR((K2708/G2708)^(1/4)-1,"")</x:f>
        <x:v>0.05423006078745862</x:v>
      </x:c>
      <x:c r="Q2708" s="51" t="n">
        <x:v>9646</x:v>
      </x:c>
      <x:c r="R2708" s="52" t="n">
        <x:f>IFERROR(Q2708/K2708,"")</x:f>
        <x:v>0.05079970297498986</x:v>
      </x:c>
      <x:c r="S2708" s="53" t="n">
        <x:v>22494</x:v>
      </x:c>
      <x:c r="T2708" s="50" t="str">
        <x:v>EDINET_company_history</x:v>
      </x:c>
      <x:c r="U2708" s="50" t="str">
        <x:v>日本マスタートラスト信託銀行株式会社（信託口）</x:v>
      </x:c>
      <x:c r="V2708" s="54" t="n">
        <x:v>0.1135</x:v>
      </x:c>
      <x:c r="W2708" s="50" t="str">
        <x:v>美野 哲司 / 清水 勇生 / 増田 昇</x:v>
      </x:c>
      <x:c r="X2708" s="50" t="b">
        <x:f>AND(COUNT(L2708:O2708)=4,L2708&gt;='設定'!$B$6,M2708&gt;='設定'!$B$6,N2708&gt;='設定'!$B$6,O2708&gt;='設定'!$B$6)</x:f>
        <x:v>0</x:v>
      </x:c>
      <x:c r="Y2708" s="50" t="b">
        <x:f>AND(COUNT(G2708:K2708)=5,P2708&gt;='設定'!$B$7)</x:f>
        <x:v>0</x:v>
      </x:c>
      <x:c r="Z2708" s="50" t="b">
        <x:f>AND(ISNUMBER(R2708),R2708&gt;='設定'!$B$8)</x:f>
        <x:v>0</x:v>
      </x:c>
      <x:c r="AA2708" s="50" t="b">
        <x:f>AND(ISNUMBER(S2708),S2708&gt;=DATE(YEAR('設定'!$B$10)-'設定'!$B$9,MONTH('設定'!$B$10),DAY('設定'!$B$10)))</x:f>
        <x:v>0</x:v>
      </x:c>
      <x:c r="AB2708" s="55" t="b">
        <x:v>0</x:v>
      </x:c>
      <x:c r="AC2708" s="55" t="b">
        <x:v>0</x:v>
      </x:c>
      <x:c r="AD2708" s="50" t="n">
        <x:f>IF(X2708,1,0)+IF(Z2708,1,0)+IF(AA2708,1,0)+IF(AB2708,1,0)</x:f>
        <x:v>0</x:v>
      </x:c>
      <x:c r="AE2708" s="50" t="n">
        <x:f>IF(Y2708,1,0)+IF(Z2708,1,0)+IF(AA2708,1,0)+IF(AB2708,1,0)</x:f>
        <x:v>0</x:v>
      </x:c>
      <x:c r="AF2708" s="50" t="n">
        <x:f>IF(Y2708,1,0)+IF(Z2708,1,0)+IF(AA2708,1,0)+IF(AC2708,1,0)</x:f>
        <x:v>0</x:v>
      </x:c>
      <x:c r="AG2708" s="53" t="n">
        <x:v>44348</x:v>
      </x:c>
      <x:c r="AH2708" s="50" t="str">
        <x:v>S100W4F1</x:v>
      </x:c>
      <x:c r="AI2708" s="50" t="str">
        <x:v>NetSalesSummaryOfBusinessResults</x:v>
      </x:c>
      <x:c r="AJ2708" s="50" t="str">
        <x:v>OperatingIncome</x:v>
      </x:c>
      <x:c r="AK2708" s="53" t="n">
        <x:v>45747</x:v>
      </x:c>
      <x:c r="AL2708" s="50" t="str">
        <x:v>365/365/365/366/365</x:v>
      </x:c>
      <x:c r="AM2708" s="51" t="n">
        <x:v>99266800</x:v>
      </x:c>
      <x:c r="AN2708" s="51" t="n">
        <x:v>829</x:v>
      </x:c>
      <x:c r="AO2708" s="51" t="n">
        <x:f>IFERROR(AM2708*AN2708,"")</x:f>
        <x:v>82292177200</x:v>
      </x:c>
      <x:c r="AP2708" s="56" t="n">
        <x:f>IFERROR(AO2708/(K2708*1000000),"")</x:f>
        <x:v>0.4333835951612309</x:v>
      </x:c>
      <x:c r="AQ2708" s="57" t="n">
        <x:v>279517793.3333333</x:v>
      </x:c>
      <x:c r="AR2708" s="52" t="n">
        <x:v>0.2924423684960486</x:v>
      </x:c>
      <x:c r="AS2708" s="52" t="n">
        <x:v>-0.3955223918288474</x:v>
      </x:c>
      <x:c r="AT2708" s="55" t="b">
        <x:v>1</x:v>
      </x:c>
      <x:c r="AU2708" s="50"/>
      <x:c r="AV2708" s="58" t="n">
        <x:v>0.1173617546634112</x:v>
      </x:c>
      <x:c r="AW2708" s="50" t="n">
        <x:v>1137</x:v>
      </x:c>
      <x:c r="AX2708" s="50" t="str">
        <x:v>Core Moat</x:v>
      </x:c>
      <x:c r="AY2708" s="50" t="str">
        <x:v>目立つ機械的警告なし（定性確認は別途必要）</x:v>
      </x:c>
      <x:c r="AZ2708" s="59" t="str">
        <x:v>2025-06-25 15:05</x:v>
      </x:c>
      <x:c r="BA2708" s="53" t="n">
        <x:v>22494</x:v>
      </x:c>
      <x:c r="BB2708" s="50"/>
      <x:c r="BC2708" s="50"/>
      <x:c r="BD2708" s="50" t="str">
        <x:v>TOPIX Small 1</x:v>
      </x:c>
    </x:row>
    <x:row r="2709">
      <x:c r="A2709" s="50" t="n">
        <x:v>2708</x:v>
      </x:c>
      <x:c r="B2709" s="50" t="str">
        <x:v>9037</x:v>
      </x:c>
      <x:c r="C2709" s="50" t="str">
        <x:v>9037.T</x:v>
      </x:c>
      <x:c r="D2709" s="50" t="str">
        <x:v>HAMAKYOREX CO.,LTD.</x:v>
      </x:c>
      <x:c r="E2709" s="50" t="str">
        <x:v>Prime Market (Domestic)</x:v>
      </x:c>
      <x:c r="F2709" s="50" t="str">
        <x:v>Land Transportation</x:v>
      </x:c>
      <x:c r="G2709" s="51" t="n">
        <x:v>118876</x:v>
      </x:c>
      <x:c r="H2709" s="51" t="n">
        <x:v>125094</x:v>
      </x:c>
      <x:c r="I2709" s="51" t="n">
        <x:v>131912</x:v>
      </x:c>
      <x:c r="J2709" s="51" t="n">
        <x:v>140572</x:v>
      </x:c>
      <x:c r="K2709" s="51" t="n">
        <x:v>146668</x:v>
      </x:c>
      <x:c r="L2709" s="52" t="n">
        <x:f>IFERROR(H2709/G2709-1,"")</x:f>
        <x:v>0.05230660520205932</x:v>
      </x:c>
      <x:c r="M2709" s="52" t="n">
        <x:f>IFERROR(I2709/H2709-1,"")</x:f>
        <x:v>0.05450301373367217</x:v>
      </x:c>
      <x:c r="N2709" s="52" t="n">
        <x:f>IFERROR(J2709/I2709-1,"")</x:f>
        <x:v>0.06564982715749901</x:v>
      </x:c>
      <x:c r="O2709" s="52" t="n">
        <x:f>IFERROR(K2709/J2709-1,"")</x:f>
        <x:v>0.043365677375295286</x:v>
      </x:c>
      <x:c r="P2709" s="52" t="n">
        <x:f>IFERROR((K2709/G2709)^(1/4)-1,"")</x:f>
        <x:v>0.053926432210142705</x:v>
      </x:c>
      <x:c r="Q2709" s="51" t="n">
        <x:v>13213</x:v>
      </x:c>
      <x:c r="R2709" s="52" t="n">
        <x:f>IFERROR(Q2709/K2709,"")</x:f>
        <x:v>0.09008781738347833</x:v>
      </x:c>
      <x:c r="S2709" s="53" t="n">
        <x:v>36923</x:v>
      </x:c>
      <x:c r="T2709" s="50" t="str">
        <x:v>EDINET_company_history</x:v>
      </x:c>
      <x:c r="U2709" s="50" t="str">
        <x:v>日本マスタートラスト信託銀行株式会社（信託口）</x:v>
      </x:c>
      <x:c r="V2709" s="54" t="n">
        <x:v>0.1349</x:v>
      </x:c>
      <x:c r="W2709" s="50" t="str">
        <x:v>大須賀 正 孝 / 大須賀 秀 徳 / 那須田 貴 市</x:v>
      </x:c>
      <x:c r="X2709" s="50" t="b">
        <x:f>AND(COUNT(L2709:O2709)=4,L2709&gt;='設定'!$B$6,M2709&gt;='設定'!$B$6,N2709&gt;='設定'!$B$6,O2709&gt;='設定'!$B$6)</x:f>
        <x:v>0</x:v>
      </x:c>
      <x:c r="Y2709" s="50" t="b">
        <x:f>AND(COUNT(G2709:K2709)=5,P2709&gt;='設定'!$B$7)</x:f>
        <x:v>0</x:v>
      </x:c>
      <x:c r="Z2709" s="50" t="b">
        <x:f>AND(ISNUMBER(R2709),R2709&gt;='設定'!$B$8)</x:f>
        <x:v>0</x:v>
      </x:c>
      <x:c r="AA2709" s="50" t="b">
        <x:f>AND(ISNUMBER(S2709),S2709&gt;=DATE(YEAR('設定'!$B$10)-'設定'!$B$9,MONTH('設定'!$B$10),DAY('設定'!$B$10)))</x:f>
        <x:v>0</x:v>
      </x:c>
      <x:c r="AB2709" s="55" t="b">
        <x:v>0</x:v>
      </x:c>
      <x:c r="AC2709" s="55" t="b">
        <x:v>0</x:v>
      </x:c>
      <x:c r="AD2709" s="50" t="n">
        <x:f>IF(X2709,1,0)+IF(Z2709,1,0)+IF(AA2709,1,0)+IF(AB2709,1,0)</x:f>
        <x:v>0</x:v>
      </x:c>
      <x:c r="AE2709" s="50" t="n">
        <x:f>IF(Y2709,1,0)+IF(Z2709,1,0)+IF(AA2709,1,0)+IF(AB2709,1,0)</x:f>
        <x:v>0</x:v>
      </x:c>
      <x:c r="AF2709" s="50" t="n">
        <x:f>IF(Y2709,1,0)+IF(Z2709,1,0)+IF(AA2709,1,0)+IF(AC2709,1,0)</x:f>
        <x:v>0</x:v>
      </x:c>
      <x:c r="AG2709" s="53" t="n">
        <x:v>44348</x:v>
      </x:c>
      <x:c r="AH2709" s="50" t="str">
        <x:v>S100VZJX</x:v>
      </x:c>
      <x:c r="AI2709" s="50" t="str">
        <x:v>OperatingRevenue1SummaryOfBusinessResults</x:v>
      </x:c>
      <x:c r="AJ2709" s="50" t="str">
        <x:v>OperatingIncome</x:v>
      </x:c>
      <x:c r="AK2709" s="53" t="n">
        <x:v>45747</x:v>
      </x:c>
      <x:c r="AL2709" s="50" t="str">
        <x:v>365/365/365/366/365</x:v>
      </x:c>
      <x:c r="AM2709" s="51" t="n">
        <x:v>74007600</x:v>
      </x:c>
      <x:c r="AN2709" s="51" t="n">
        <x:v>1890</x:v>
      </x:c>
      <x:c r="AO2709" s="51" t="n">
        <x:f>IFERROR(AM2709*AN2709,"")</x:f>
        <x:v>139874364000</x:v>
      </x:c>
      <x:c r="AP2709" s="56" t="n">
        <x:f>IFERROR(AO2709/(K2709*1000000),"")</x:f>
        <x:v>0.9536801756347669</x:v>
      </x:c>
      <x:c r="AQ2709" s="57" t="n">
        <x:v>211066765</x:v>
      </x:c>
      <x:c r="AR2709" s="52" t="n">
        <x:v>0.2188062342083386</x:v>
      </x:c>
      <x:c r="AS2709" s="52" t="n">
        <x:v>-0.2286534855050629</x:v>
      </x:c>
      <x:c r="AT2709" s="55" t="b">
        <x:v>1</x:v>
      </x:c>
      <x:c r="AU2709" s="50"/>
      <x:c r="AV2709" s="58" t="n">
        <x:v>0.0733309435806447</x:v>
      </x:c>
      <x:c r="AW2709" s="50" t="n">
        <x:v>1381</x:v>
      </x:c>
      <x:c r="AX2709" s="50" t="str">
        <x:v>Core Moat</x:v>
      </x:c>
      <x:c r="AY2709" s="50" t="str">
        <x:v>目立つ機械的警告なし（定性確認は別途必要）</x:v>
      </x:c>
      <x:c r="AZ2709" s="59" t="str">
        <x:v>2025-06-18 15:33</x:v>
      </x:c>
      <x:c r="BA2709" s="53" t="n">
        <x:v>36923</x:v>
      </x:c>
      <x:c r="BB2709" s="50"/>
      <x:c r="BC2709" s="50"/>
      <x:c r="BD2709" s="50" t="str">
        <x:v>TOPIX Small 1</x:v>
      </x:c>
    </x:row>
    <x:row r="2710">
      <x:c r="A2710" s="50" t="n">
        <x:v>2709</x:v>
      </x:c>
      <x:c r="B2710" s="50" t="str">
        <x:v>9955</x:v>
      </x:c>
      <x:c r="C2710" s="50" t="str">
        <x:v>9955.T</x:v>
      </x:c>
      <x:c r="D2710" s="50" t="str">
        <x:v>THE YONKYU CO.,LTD.</x:v>
      </x:c>
      <x:c r="E2710" s="50" t="str">
        <x:v>Standard Market(Domestic)</x:v>
      </x:c>
      <x:c r="F2710" s="50" t="str">
        <x:v>Wholesale Trade</x:v>
      </x:c>
      <x:c r="G2710" s="51" t="n">
        <x:v>36391.435</x:v>
      </x:c>
      <x:c r="H2710" s="51" t="n">
        <x:v>35212.544</x:v>
      </x:c>
      <x:c r="I2710" s="51" t="n">
        <x:v>40234.817</x:v>
      </x:c>
      <x:c r="J2710" s="51" t="n">
        <x:v>45130.965</x:v>
      </x:c>
      <x:c r="K2710" s="51" t="n">
        <x:v>44887.777</x:v>
      </x:c>
      <x:c r="L2710" s="52" t="n">
        <x:f>IFERROR(H2710/G2710-1,"")</x:f>
        <x:v>-0.03239473793764924</x:v>
      </x:c>
      <x:c r="M2710" s="52" t="n">
        <x:f>IFERROR(I2710/H2710-1,"")</x:f>
        <x:v>0.1426273830144167</x:v>
      </x:c>
      <x:c r="N2710" s="52" t="n">
        <x:f>IFERROR(J2710/I2710-1,"")</x:f>
        <x:v>0.12168933190375864</x:v>
      </x:c>
      <x:c r="O2710" s="52" t="n">
        <x:f>IFERROR(K2710/J2710-1,"")</x:f>
        <x:v>-0.0053884954598244494</x:v>
      </x:c>
      <x:c r="P2710" s="52" t="n">
        <x:f>IFERROR((K2710/G2710)^(1/4)-1,"")</x:f>
        <x:v>0.05385832169496707</x:v>
      </x:c>
      <x:c r="Q2710" s="51" t="n">
        <x:v>1546.291</x:v>
      </x:c>
      <x:c r="R2710" s="52" t="n">
        <x:f>IFERROR(Q2710/K2710,"")</x:f>
        <x:v>0.03444793000107802</x:v>
      </x:c>
      <x:c r="S2710" s="53" t="n">
        <x:v>40269</x:v>
      </x:c>
      <x:c r="T2710" s="50" t="str">
        <x:v>EDINET_company_history</x:v>
      </x:c>
      <x:c r="U2710" s="50" t="str">
        <x:v>有限会社オフィスＦＲＭ</x:v>
      </x:c>
      <x:c r="V2710" s="54" t="n">
        <x:v>0.1103</x:v>
      </x:c>
      <x:c r="W2710" s="50" t="str">
        <x:v>笠岡 恒三</x:v>
      </x:c>
      <x:c r="X2710" s="50" t="b">
        <x:f>AND(COUNT(L2710:O2710)=4,L2710&gt;='設定'!$B$6,M2710&gt;='設定'!$B$6,N2710&gt;='設定'!$B$6,O2710&gt;='設定'!$B$6)</x:f>
        <x:v>0</x:v>
      </x:c>
      <x:c r="Y2710" s="50" t="b">
        <x:f>AND(COUNT(G2710:K2710)=5,P2710&gt;='設定'!$B$7)</x:f>
        <x:v>0</x:v>
      </x:c>
      <x:c r="Z2710" s="50" t="b">
        <x:f>AND(ISNUMBER(R2710),R2710&gt;='設定'!$B$8)</x:f>
        <x:v>0</x:v>
      </x:c>
      <x:c r="AA2710" s="50" t="b">
        <x:f>AND(ISNUMBER(S2710),S2710&gt;=DATE(YEAR('設定'!$B$10)-'設定'!$B$9,MONTH('設定'!$B$10),DAY('設定'!$B$10)))</x:f>
        <x:v>0</x:v>
      </x:c>
      <x:c r="AB2710" s="55" t="b">
        <x:v>0</x:v>
      </x:c>
      <x:c r="AC2710" s="55" t="b">
        <x:v>0</x:v>
      </x:c>
      <x:c r="AD2710" s="50" t="n">
        <x:f>IF(X2710,1,0)+IF(Z2710,1,0)+IF(AA2710,1,0)+IF(AB2710,1,0)</x:f>
        <x:v>0</x:v>
      </x:c>
      <x:c r="AE2710" s="50" t="n">
        <x:f>IF(Y2710,1,0)+IF(Z2710,1,0)+IF(AA2710,1,0)+IF(AB2710,1,0)</x:f>
        <x:v>0</x:v>
      </x:c>
      <x:c r="AF2710" s="50" t="n">
        <x:f>IF(Y2710,1,0)+IF(Z2710,1,0)+IF(AA2710,1,0)+IF(AC2710,1,0)</x:f>
        <x:v>0</x:v>
      </x:c>
      <x:c r="AG2710" s="53" t="n">
        <x:v>44348</x:v>
      </x:c>
      <x:c r="AH2710" s="50" t="str">
        <x:v>S100W22N</x:v>
      </x:c>
      <x:c r="AI2710" s="50" t="str">
        <x:v>NetSalesSummaryOfBusinessResults</x:v>
      </x:c>
      <x:c r="AJ2710" s="50" t="str">
        <x:v>OperatingIncome</x:v>
      </x:c>
      <x:c r="AK2710" s="53" t="n">
        <x:v>45747</x:v>
      </x:c>
      <x:c r="AL2710" s="50" t="str">
        <x:v>365/365/365/366/365</x:v>
      </x:c>
      <x:c r="AM2710" s="51" t="n">
        <x:v>12242791</x:v>
      </x:c>
      <x:c r="AN2710" s="51" t="n">
        <x:v>2688</x:v>
      </x:c>
      <x:c r="AO2710" s="51" t="n">
        <x:f>IFERROR(AM2710*AN2710,"")</x:f>
        <x:v>32908622208</x:v>
      </x:c>
      <x:c r="AP2710" s="56" t="n">
        <x:f>IFERROR(AO2710/(K2710*1000000),"")</x:f>
        <x:v>0.7331310304807476</x:v>
      </x:c>
      <x:c r="AQ2710" s="57" t="n">
        <x:v>11100088.333333334</x:v>
      </x:c>
      <x:c r="AR2710" s="52" t="n">
        <x:v>0.1628487691967516</x:v>
      </x:c>
      <x:c r="AS2710" s="52" t="n">
        <x:v>-0.355861516513668</x:v>
      </x:c>
      <x:c r="AT2710" s="55" t="b">
        <x:v>0</x:v>
      </x:c>
      <x:c r="AU2710" s="50" t="str">
        <x:v>low_liquidity</x:v>
      </x:c>
      <x:c r="AV2710" s="58" t="n">
        <x:v>0.0122700063219357</x:v>
      </x:c>
      <x:c r="AW2710" s="50" t="n">
        <x:v>1776</x:v>
      </x:c>
      <x:c r="AX2710" s="50" t="str">
        <x:v>Discovery</x:v>
      </x:c>
      <x:c r="AY2710" s="50" t="str">
        <x:v>既存適格性フィルター不通過: low_liquidity / 60日平均売買代金2,000万円未満</x:v>
      </x:c>
      <x:c r="AZ2710" s="59" t="str">
        <x:v>2025-06-23 10:32</x:v>
      </x:c>
      <x:c r="BA2710" s="53" t="n">
        <x:v>40269</x:v>
      </x:c>
      <x:c r="BB2710" s="50"/>
      <x:c r="BC2710" s="50"/>
      <x:c r="BD2710" s="50"/>
    </x:row>
    <x:row r="2711">
      <x:c r="A2711" s="50" t="n">
        <x:v>2710</x:v>
      </x:c>
      <x:c r="B2711" s="50" t="str">
        <x:v>7196</x:v>
      </x:c>
      <x:c r="C2711" s="50" t="str">
        <x:v>7196.T</x:v>
      </x:c>
      <x:c r="D2711" s="50" t="str">
        <x:v>Casa Inc.</x:v>
      </x:c>
      <x:c r="E2711" s="50" t="str">
        <x:v>Standard Market(Domestic)</x:v>
      </x:c>
      <x:c r="F2711" s="50" t="str">
        <x:v>Other Financing Business</x:v>
      </x:c>
      <x:c r="G2711" s="51" t="n">
        <x:v>10340.983</x:v>
      </x:c>
      <x:c r="H2711" s="51" t="n">
        <x:v>10286.065</x:v>
      </x:c>
      <x:c r="I2711" s="51" t="n">
        <x:v>11224.085</x:v>
      </x:c>
      <x:c r="J2711" s="51" t="n">
        <x:v>12157.323</x:v>
      </x:c>
      <x:c r="K2711" s="51" t="n">
        <x:v>12753.987</x:v>
      </x:c>
      <x:c r="L2711" s="52" t="n">
        <x:f>IFERROR(H2711/G2711-1,"")</x:f>
        <x:v>-0.00531071369133862</x:v>
      </x:c>
      <x:c r="M2711" s="52" t="n">
        <x:f>IFERROR(I2711/H2711-1,"")</x:f>
        <x:v>0.09119327945137412</x:v>
      </x:c>
      <x:c r="N2711" s="52" t="n">
        <x:f>IFERROR(J2711/I2711-1,"")</x:f>
        <x:v>0.08314602036602547</x:v>
      </x:c>
      <x:c r="O2711" s="52" t="n">
        <x:f>IFERROR(K2711/J2711-1,"")</x:f>
        <x:v>0.04907856770770991</x:v>
      </x:c>
      <x:c r="P2711" s="52" t="n">
        <x:f>IFERROR((K2711/G2711)^(1/4)-1,"")</x:f>
        <x:v>0.05383116163559731</x:v>
      </x:c>
      <x:c r="Q2711" s="51" t="n">
        <x:v>-63.203</x:v>
      </x:c>
      <x:c r="R2711" s="52" t="n">
        <x:f>IFERROR(Q2711/K2711,"")</x:f>
        <x:v>-0.004955548410077571</x:v>
      </x:c>
      <x:c r="S2711" s="53" t="n">
        <x:v>43009</x:v>
      </x:c>
      <x:c r="T2711" s="50" t="str">
        <x:v>EDINET_company_history</x:v>
      </x:c>
      <x:c r="U2711" s="50" t="str">
        <x:v>リコーリース株式会社</x:v>
      </x:c>
      <x:c r="V2711" s="54" t="n">
        <x:v>0.1533</x:v>
      </x:c>
      <x:c r="W2711" s="50" t="str">
        <x:v>宮地 正剛</x:v>
      </x:c>
      <x:c r="X2711" s="50" t="b">
        <x:f>AND(COUNT(L2711:O2711)=4,L2711&gt;='設定'!$B$6,M2711&gt;='設定'!$B$6,N2711&gt;='設定'!$B$6,O2711&gt;='設定'!$B$6)</x:f>
        <x:v>0</x:v>
      </x:c>
      <x:c r="Y2711" s="50" t="b">
        <x:f>AND(COUNT(G2711:K2711)=5,P2711&gt;='設定'!$B$7)</x:f>
        <x:v>0</x:v>
      </x:c>
      <x:c r="Z2711" s="50" t="b">
        <x:f>AND(ISNUMBER(R2711),R2711&gt;='設定'!$B$8)</x:f>
        <x:v>0</x:v>
      </x:c>
      <x:c r="AA2711" s="50" t="b">
        <x:f>AND(ISNUMBER(S2711),S2711&gt;=DATE(YEAR('設定'!$B$10)-'設定'!$B$9,MONTH('設定'!$B$10),DAY('設定'!$B$10)))</x:f>
        <x:v>0</x:v>
      </x:c>
      <x:c r="AB2711" s="55" t="b">
        <x:v>0</x:v>
      </x:c>
      <x:c r="AC2711" s="55" t="b">
        <x:v>0</x:v>
      </x:c>
      <x:c r="AD2711" s="50" t="n">
        <x:f>IF(X2711,1,0)+IF(Z2711,1,0)+IF(AA2711,1,0)+IF(AB2711,1,0)</x:f>
        <x:v>0</x:v>
      </x:c>
      <x:c r="AE2711" s="50" t="n">
        <x:f>IF(Y2711,1,0)+IF(Z2711,1,0)+IF(AA2711,1,0)+IF(AB2711,1,0)</x:f>
        <x:v>0</x:v>
      </x:c>
      <x:c r="AF2711" s="50" t="n">
        <x:f>IF(Y2711,1,0)+IF(Z2711,1,0)+IF(AA2711,1,0)+IF(AC2711,1,0)</x:f>
        <x:v>0</x:v>
      </x:c>
      <x:c r="AG2711" s="53" t="n">
        <x:v>44348</x:v>
      </x:c>
      <x:c r="AH2711" s="50" t="str">
        <x:v>S100XZL9</x:v>
      </x:c>
      <x:c r="AI2711" s="50" t="str">
        <x:v>NetSalesSummaryOfBusinessResults</x:v>
      </x:c>
      <x:c r="AJ2711" s="50" t="str">
        <x:v>OperatingIncome</x:v>
      </x:c>
      <x:c r="AK2711" s="53" t="n">
        <x:v>46053</x:v>
      </x:c>
      <x:c r="AL2711" s="50" t="str">
        <x:v>365/365/365/366/365</x:v>
      </x:c>
      <x:c r="AM2711" s="51" t="n">
        <x:v>9082200</x:v>
      </x:c>
      <x:c r="AN2711" s="51" t="n">
        <x:v>757</x:v>
      </x:c>
      <x:c r="AO2711" s="51" t="n">
        <x:f>IFERROR(AM2711*AN2711,"")</x:f>
        <x:v>6875225400</x:v>
      </x:c>
      <x:c r="AP2711" s="56" t="n">
        <x:f>IFERROR(AO2711/(K2711*1000000),"")</x:f>
        <x:v>0.5390647959732121</x:v>
      </x:c>
      <x:c r="AQ2711" s="57" t="n">
        <x:v>9701205</x:v>
      </x:c>
      <x:c r="AR2711" s="52" t="n">
        <x:v>0.1762287100123267</x:v>
      </x:c>
      <x:c r="AS2711" s="52" t="n">
        <x:v>-0.2364986249717593</x:v>
      </x:c>
      <x:c r="AT2711" s="55" t="b">
        <x:v>0</x:v>
      </x:c>
      <x:c r="AU2711" s="50" t="str">
        <x:v>low_liquidity</x:v>
      </x:c>
      <x:c r="AV2711" s="58" t="n">
        <x:v>-0.2327518579776888</x:v>
      </x:c>
      <x:c r="AW2711" s="50" t="n">
        <x:v>3138</x:v>
      </x:c>
      <x:c r="AX2711" s="50" t="str">
        <x:v>Transformation Moat</x:v>
      </x:c>
      <x:c r="AY2711" s="50" t="str">
        <x:v>既存適格性フィルター不通過: low_liquidity / 60日平均売買代金2,000万円未満</x:v>
      </x:c>
      <x:c r="AZ2711" s="59" t="str">
        <x:v>2026-04-23 15:31</x:v>
      </x:c>
      <x:c r="BA2711" s="53" t="n">
        <x:v>43009</x:v>
      </x:c>
      <x:c r="BB2711" s="50"/>
      <x:c r="BC2711" s="50"/>
      <x:c r="BD2711" s="50"/>
    </x:row>
    <x:row r="2712">
      <x:c r="A2712" s="50" t="n">
        <x:v>2711</x:v>
      </x:c>
      <x:c r="B2712" s="50" t="str">
        <x:v>5994</x:v>
      </x:c>
      <x:c r="C2712" s="50" t="str">
        <x:v>5994.T</x:v>
      </x:c>
      <x:c r="D2712" s="50" t="str">
        <x:v>FINE SINTER CO.,LTD.</x:v>
      </x:c>
      <x:c r="E2712" s="50" t="str">
        <x:v>Standard Market(Domestic)</x:v>
      </x:c>
      <x:c r="F2712" s="50" t="str">
        <x:v>Metal Products</x:v>
      </x:c>
      <x:c r="G2712" s="51" t="n">
        <x:v>34641.462</x:v>
      </x:c>
      <x:c r="H2712" s="51" t="n">
        <x:v>38957.272</x:v>
      </x:c>
      <x:c r="I2712" s="51" t="n">
        <x:v>39674.954</x:v>
      </x:c>
      <x:c r="J2712" s="51" t="n">
        <x:v>42390.968</x:v>
      </x:c>
      <x:c r="K2712" s="51" t="n">
        <x:v>42720.389</x:v>
      </x:c>
      <x:c r="L2712" s="52" t="n">
        <x:f>IFERROR(H2712/G2712-1,"")</x:f>
        <x:v>0.12458509978591548</x:v>
      </x:c>
      <x:c r="M2712" s="52" t="n">
        <x:f>IFERROR(I2712/H2712-1,"")</x:f>
        <x:v>0.018422285831513063</x:v>
      </x:c>
      <x:c r="N2712" s="52" t="n">
        <x:f>IFERROR(J2712/I2712-1,"")</x:f>
        <x:v>0.06845663891632991</x:v>
      </x:c>
      <x:c r="O2712" s="52" t="n">
        <x:f>IFERROR(K2712/J2712-1,"")</x:f>
        <x:v>0.007771018581127942</x:v>
      </x:c>
      <x:c r="P2712" s="52" t="n">
        <x:f>IFERROR((K2712/G2712)^(1/4)-1,"")</x:f>
        <x:v>0.05380376652429897</x:v>
      </x:c>
      <x:c r="Q2712" s="51" t="n">
        <x:v>683.296</x:v>
      </x:c>
      <x:c r="R2712" s="52" t="n">
        <x:f>IFERROR(Q2712/K2712,"")</x:f>
        <x:v>0.01599461091049522</x:v>
      </x:c>
      <x:c r="S2712" s="53" t="n">
        <x:v>19085</x:v>
      </x:c>
      <x:c r="T2712" s="50" t="str">
        <x:v>EDINET_company_history</x:v>
      </x:c>
      <x:c r="U2712" s="50" t="str">
        <x:v>トヨタ自動車株式会社</x:v>
      </x:c>
      <x:c r="V2712" s="54" t="n">
        <x:v>0.2148</x:v>
      </x:c>
      <x:c r="W2712" s="50" t="str">
        <x:v>山 口 登 士 也 / 田 中 義 人</x:v>
      </x:c>
      <x:c r="X2712" s="50" t="b">
        <x:f>AND(COUNT(L2712:O2712)=4,L2712&gt;='設定'!$B$6,M2712&gt;='設定'!$B$6,N2712&gt;='設定'!$B$6,O2712&gt;='設定'!$B$6)</x:f>
        <x:v>0</x:v>
      </x:c>
      <x:c r="Y2712" s="50" t="b">
        <x:f>AND(COUNT(G2712:K2712)=5,P2712&gt;='設定'!$B$7)</x:f>
        <x:v>0</x:v>
      </x:c>
      <x:c r="Z2712" s="50" t="b">
        <x:f>AND(ISNUMBER(R2712),R2712&gt;='設定'!$B$8)</x:f>
        <x:v>0</x:v>
      </x:c>
      <x:c r="AA2712" s="50" t="b">
        <x:f>AND(ISNUMBER(S2712),S2712&gt;=DATE(YEAR('設定'!$B$10)-'設定'!$B$9,MONTH('設定'!$B$10),DAY('設定'!$B$10)))</x:f>
        <x:v>0</x:v>
      </x:c>
      <x:c r="AB2712" s="55" t="b">
        <x:v>0</x:v>
      </x:c>
      <x:c r="AC2712" s="55" t="b">
        <x:v>0</x:v>
      </x:c>
      <x:c r="AD2712" s="50" t="n">
        <x:f>IF(X2712,1,0)+IF(Z2712,1,0)+IF(AA2712,1,0)+IF(AB2712,1,0)</x:f>
        <x:v>0</x:v>
      </x:c>
      <x:c r="AE2712" s="50" t="n">
        <x:f>IF(Y2712,1,0)+IF(Z2712,1,0)+IF(AA2712,1,0)+IF(AB2712,1,0)</x:f>
        <x:v>0</x:v>
      </x:c>
      <x:c r="AF2712" s="50" t="n">
        <x:f>IF(Y2712,1,0)+IF(Z2712,1,0)+IF(AA2712,1,0)+IF(AC2712,1,0)</x:f>
        <x:v>0</x:v>
      </x:c>
      <x:c r="AG2712" s="53" t="n">
        <x:v>44348</x:v>
      </x:c>
      <x:c r="AH2712" s="50" t="str">
        <x:v>S100W69N</x:v>
      </x:c>
      <x:c r="AI2712" s="50" t="str">
        <x:v>NetSalesSummaryOfBusinessResults</x:v>
      </x:c>
      <x:c r="AJ2712" s="50" t="str">
        <x:v>OperatingIncome</x:v>
      </x:c>
      <x:c r="AK2712" s="53" t="n">
        <x:v>45747</x:v>
      </x:c>
      <x:c r="AL2712" s="50" t="str">
        <x:v>365/365/365/366/365</x:v>
      </x:c>
      <x:c r="AM2712" s="51" t="n">
        <x:v>4282500</x:v>
      </x:c>
      <x:c r="AN2712" s="51" t="n">
        <x:v>1018</x:v>
      </x:c>
      <x:c r="AO2712" s="51" t="n">
        <x:f>IFERROR(AM2712*AN2712,"")</x:f>
        <x:v>4359585000</x:v>
      </x:c>
      <x:c r="AP2712" s="56" t="n">
        <x:f>IFERROR(AO2712/(K2712*1000000),"")</x:f>
        <x:v>0.10204928143327534</x:v>
      </x:c>
      <x:c r="AQ2712" s="57" t="n">
        <x:v>40568023.333333336</x:v>
      </x:c>
      <x:c r="AR2712" s="52" t="n">
        <x:v>0.3772062938004583</x:v>
      </x:c>
      <x:c r="AS2712" s="52" t="n">
        <x:v>-0.6051925255429703</x:v>
      </x:c>
      <x:c r="AT2712" s="55" t="b">
        <x:v>1</x:v>
      </x:c>
      <x:c r="AU2712" s="50"/>
      <x:c r="AV2712" s="58" t="n">
        <x:v>-0.0064459303720098</x:v>
      </x:c>
      <x:c r="AW2712" s="50" t="n">
        <x:v>1919</x:v>
      </x:c>
      <x:c r="AX2712" s="50" t="str">
        <x:v>Future Moat</x:v>
      </x:c>
      <x:c r="AY2712" s="50" t="str">
        <x:v>ローカル5年最大下落率-60%以下</x:v>
      </x:c>
      <x:c r="AZ2712" s="59" t="str">
        <x:v>2025-06-26 14:24</x:v>
      </x:c>
      <x:c r="BA2712" s="53" t="n">
        <x:v>19085</x:v>
      </x:c>
      <x:c r="BB2712" s="50"/>
      <x:c r="BC2712" s="50"/>
      <x:c r="BD2712" s="50"/>
    </x:row>
    <x:row r="2713">
      <x:c r="A2713" s="50" t="n">
        <x:v>2712</x:v>
      </x:c>
      <x:c r="B2713" s="50" t="str">
        <x:v>9310</x:v>
      </x:c>
      <x:c r="C2713" s="50" t="str">
        <x:v>9310.T</x:v>
      </x:c>
      <x:c r="D2713" s="50" t="str">
        <x:v>Japan Transcity Corporation</x:v>
      </x:c>
      <x:c r="E2713" s="50" t="str">
        <x:v>Prime Market (Domestic)</x:v>
      </x:c>
      <x:c r="F2713" s="50" t="str">
        <x:v>Warehousing and Harbor Transportation Service</x:v>
      </x:c>
      <x:c r="G2713" s="51" t="n">
        <x:v>101173</x:v>
      </x:c>
      <x:c r="H2713" s="51" t="n">
        <x:v>116750</x:v>
      </x:c>
      <x:c r="I2713" s="51" t="n">
        <x:v>134063</x:v>
      </x:c>
      <x:c r="J2713" s="51" t="n">
        <x:v>122555</x:v>
      </x:c>
      <x:c r="K2713" s="51" t="n">
        <x:v>124765</x:v>
      </x:c>
      <x:c r="L2713" s="52" t="n">
        <x:f>IFERROR(H2713/G2713-1,"")</x:f>
        <x:v>0.15396400225356577</x:v>
      </x:c>
      <x:c r="M2713" s="52" t="n">
        <x:f>IFERROR(I2713/H2713-1,"")</x:f>
        <x:v>0.14829122055674526</x:v>
      </x:c>
      <x:c r="N2713" s="52" t="n">
        <x:f>IFERROR(J2713/I2713-1,"")</x:f>
        <x:v>-0.08584023929048279</x:v>
      </x:c>
      <x:c r="O2713" s="52" t="n">
        <x:f>IFERROR(K2713/J2713-1,"")</x:f>
        <x:v>0.018032720003263947</x:v>
      </x:c>
      <x:c r="P2713" s="52" t="n">
        <x:f>IFERROR((K2713/G2713)^(1/4)-1,"")</x:f>
        <x:v>0.0537971889592459</x:v>
      </x:c>
      <x:c r="Q2713" s="51" t="n">
        <x:v>7805</x:v>
      </x:c>
      <x:c r="R2713" s="52" t="n">
        <x:f>IFERROR(Q2713/K2713,"")</x:f>
        <x:v>0.06255760830361079</x:v>
      </x:c>
      <x:c r="S2713" s="53" t="n">
        <x:v>18203</x:v>
      </x:c>
      <x:c r="T2713" s="50" t="str">
        <x:v>EDINET_company_history</x:v>
      </x:c>
      <x:c r="U2713" s="50" t="str">
        <x:v>日本マスタートラスト信託銀行株式会社（信託口）</x:v>
      </x:c>
      <x:c r="V2713" s="54" t="n">
        <x:v>0.0786</x:v>
      </x:c>
      <x:c r="W2713" s="50" t="str">
        <x:v>安 藤 仁</x:v>
      </x:c>
      <x:c r="X2713" s="50" t="b">
        <x:f>AND(COUNT(L2713:O2713)=4,L2713&gt;='設定'!$B$6,M2713&gt;='設定'!$B$6,N2713&gt;='設定'!$B$6,O2713&gt;='設定'!$B$6)</x:f>
        <x:v>0</x:v>
      </x:c>
      <x:c r="Y2713" s="50" t="b">
        <x:f>AND(COUNT(G2713:K2713)=5,P2713&gt;='設定'!$B$7)</x:f>
        <x:v>0</x:v>
      </x:c>
      <x:c r="Z2713" s="50" t="b">
        <x:f>AND(ISNUMBER(R2713),R2713&gt;='設定'!$B$8)</x:f>
        <x:v>0</x:v>
      </x:c>
      <x:c r="AA2713" s="50" t="b">
        <x:f>AND(ISNUMBER(S2713),S2713&gt;=DATE(YEAR('設定'!$B$10)-'設定'!$B$9,MONTH('設定'!$B$10),DAY('設定'!$B$10)))</x:f>
        <x:v>0</x:v>
      </x:c>
      <x:c r="AB2713" s="55" t="b">
        <x:v>0</x:v>
      </x:c>
      <x:c r="AC2713" s="55" t="b">
        <x:v>0</x:v>
      </x:c>
      <x:c r="AD2713" s="50" t="n">
        <x:f>IF(X2713,1,0)+IF(Z2713,1,0)+IF(AA2713,1,0)+IF(AB2713,1,0)</x:f>
        <x:v>0</x:v>
      </x:c>
      <x:c r="AE2713" s="50" t="n">
        <x:f>IF(Y2713,1,0)+IF(Z2713,1,0)+IF(AA2713,1,0)+IF(AB2713,1,0)</x:f>
        <x:v>0</x:v>
      </x:c>
      <x:c r="AF2713" s="50" t="n">
        <x:f>IF(Y2713,1,0)+IF(Z2713,1,0)+IF(AA2713,1,0)+IF(AC2713,1,0)</x:f>
        <x:v>0</x:v>
      </x:c>
      <x:c r="AG2713" s="53" t="n">
        <x:v>44348</x:v>
      </x:c>
      <x:c r="AH2713" s="50" t="str">
        <x:v>S100W4H5</x:v>
      </x:c>
      <x:c r="AI2713" s="50" t="str">
        <x:v>NetSalesSummaryOfBusinessResults</x:v>
      </x:c>
      <x:c r="AJ2713" s="50" t="str">
        <x:v>OperatingIncome</x:v>
      </x:c>
      <x:c r="AK2713" s="53" t="n">
        <x:v>45747</x:v>
      </x:c>
      <x:c r="AL2713" s="50" t="str">
        <x:v>365/365/365/366/365</x:v>
      </x:c>
      <x:c r="AM2713" s="51" t="n">
        <x:v>62506517</x:v>
      </x:c>
      <x:c r="AN2713" s="51" t="n">
        <x:v>1096</x:v>
      </x:c>
      <x:c r="AO2713" s="51" t="n">
        <x:f>IFERROR(AM2713*AN2713,"")</x:f>
        <x:v>68507142632</x:v>
      </x:c>
      <x:c r="AP2713" s="56" t="n">
        <x:f>IFERROR(AO2713/(K2713*1000000),"")</x:f>
        <x:v>0.5490894291828637</x:v>
      </x:c>
      <x:c r="AQ2713" s="57" t="n">
        <x:v>95364996.66666669</x:v>
      </x:c>
      <x:c r="AR2713" s="52" t="n">
        <x:v>0.331187223439031</x:v>
      </x:c>
      <x:c r="AS2713" s="52" t="n">
        <x:v>-0.3422387645144962</x:v>
      </x:c>
      <x:c r="AT2713" s="55" t="b">
        <x:v>1</x:v>
      </x:c>
      <x:c r="AU2713" s="50"/>
      <x:c r="AV2713" s="58" t="n">
        <x:v>-0.0856223596351732</x:v>
      </x:c>
      <x:c r="AW2713" s="50" t="n">
        <x:v>2509</x:v>
      </x:c>
      <x:c r="AX2713" s="50" t="str">
        <x:v>Core Moat</x:v>
      </x:c>
      <x:c r="AY2713" s="50" t="str">
        <x:v>目立つ機械的警告なし（定性確認は別途必要）</x:v>
      </x:c>
      <x:c r="AZ2713" s="59" t="str">
        <x:v>2025-06-25 14:43</x:v>
      </x:c>
      <x:c r="BA2713" s="53" t="n">
        <x:v>18203</x:v>
      </x:c>
      <x:c r="BB2713" s="50"/>
      <x:c r="BC2713" s="50"/>
      <x:c r="BD2713" s="50" t="str">
        <x:v>TOPIX Small 2</x:v>
      </x:c>
    </x:row>
    <x:row r="2714">
      <x:c r="A2714" s="50" t="n">
        <x:v>2713</x:v>
      </x:c>
      <x:c r="B2714" s="50" t="str">
        <x:v>3106</x:v>
      </x:c>
      <x:c r="C2714" s="50" t="str">
        <x:v>3106.T</x:v>
      </x:c>
      <x:c r="D2714" s="50" t="str">
        <x:v>KURABO INDUSTRIES LTD.</x:v>
      </x:c>
      <x:c r="E2714" s="50" t="str">
        <x:v>Prime Market (Domestic)</x:v>
      </x:c>
      <x:c r="F2714" s="50" t="str">
        <x:v>Textiles and Apparels</x:v>
      </x:c>
      <x:c r="G2714" s="51" t="n">
        <x:v>122184</x:v>
      </x:c>
      <x:c r="H2714" s="51" t="n">
        <x:v>132215</x:v>
      </x:c>
      <x:c r="I2714" s="51" t="n">
        <x:v>153522</x:v>
      </x:c>
      <x:c r="J2714" s="51" t="n">
        <x:v>151314</x:v>
      </x:c>
      <x:c r="K2714" s="51" t="n">
        <x:v>150660</x:v>
      </x:c>
      <x:c r="L2714" s="52" t="n">
        <x:f>IFERROR(H2714/G2714-1,"")</x:f>
        <x:v>0.08209749230668506</x:v>
      </x:c>
      <x:c r="M2714" s="52" t="n">
        <x:f>IFERROR(I2714/H2714-1,"")</x:f>
        <x:v>0.16115418069054188</x:v>
      </x:c>
      <x:c r="N2714" s="52" t="n">
        <x:f>IFERROR(J2714/I2714-1,"")</x:f>
        <x:v>-0.014382303513503003</x:v>
      </x:c>
      <x:c r="O2714" s="52" t="n">
        <x:f>IFERROR(K2714/J2714-1,"")</x:f>
        <x:v>-0.004322138070502413</x:v>
      </x:c>
      <x:c r="P2714" s="52" t="n">
        <x:f>IFERROR((K2714/G2714)^(1/4)-1,"")</x:f>
        <x:v>0.05377018366644837</x:v>
      </x:c>
      <x:c r="Q2714" s="51" t="n">
        <x:v>10311</x:v>
      </x:c>
      <x:c r="R2714" s="52" t="n">
        <x:f>IFERROR(Q2714/K2714,"")</x:f>
        <x:v>0.06843886897650339</x:v>
      </x:c>
      <x:c r="S2714" s="53" t="n">
        <x:v>18019</x:v>
      </x:c>
      <x:c r="T2714" s="50" t="str">
        <x:v>EDINET_company_history</x:v>
      </x:c>
      <x:c r="U2714" s="50" t="str">
        <x:v>日本マスタートラスト信託銀行株式会社（信託口）</x:v>
      </x:c>
      <x:c r="V2714" s="54" t="n">
        <x:v>0.1004</x:v>
      </x:c>
      <x:c r="W2714" s="50" t="str">
        <x:v>藤田 晴哉 / 西垣 伸二</x:v>
      </x:c>
      <x:c r="X2714" s="50" t="b">
        <x:f>AND(COUNT(L2714:O2714)=4,L2714&gt;='設定'!$B$6,M2714&gt;='設定'!$B$6,N2714&gt;='設定'!$B$6,O2714&gt;='設定'!$B$6)</x:f>
        <x:v>0</x:v>
      </x:c>
      <x:c r="Y2714" s="50" t="b">
        <x:f>AND(COUNT(G2714:K2714)=5,P2714&gt;='設定'!$B$7)</x:f>
        <x:v>0</x:v>
      </x:c>
      <x:c r="Z2714" s="50" t="b">
        <x:f>AND(ISNUMBER(R2714),R2714&gt;='設定'!$B$8)</x:f>
        <x:v>0</x:v>
      </x:c>
      <x:c r="AA2714" s="50" t="b">
        <x:f>AND(ISNUMBER(S2714),S2714&gt;=DATE(YEAR('設定'!$B$10)-'設定'!$B$9,MONTH('設定'!$B$10),DAY('設定'!$B$10)))</x:f>
        <x:v>0</x:v>
      </x:c>
      <x:c r="AB2714" s="55" t="b">
        <x:v>0</x:v>
      </x:c>
      <x:c r="AC2714" s="55" t="b">
        <x:v>0</x:v>
      </x:c>
      <x:c r="AD2714" s="50" t="n">
        <x:f>IF(X2714,1,0)+IF(Z2714,1,0)+IF(AA2714,1,0)+IF(AB2714,1,0)</x:f>
        <x:v>0</x:v>
      </x:c>
      <x:c r="AE2714" s="50" t="n">
        <x:f>IF(Y2714,1,0)+IF(Z2714,1,0)+IF(AA2714,1,0)+IF(AB2714,1,0)</x:f>
        <x:v>0</x:v>
      </x:c>
      <x:c r="AF2714" s="50" t="n">
        <x:f>IF(Y2714,1,0)+IF(Z2714,1,0)+IF(AA2714,1,0)+IF(AC2714,1,0)</x:f>
        <x:v>0</x:v>
      </x:c>
      <x:c r="AG2714" s="53" t="n">
        <x:v>44348</x:v>
      </x:c>
      <x:c r="AH2714" s="50" t="str">
        <x:v>S100W3NJ</x:v>
      </x:c>
      <x:c r="AI2714" s="50" t="str">
        <x:v>NetSalesSummaryOfBusinessResults</x:v>
      </x:c>
      <x:c r="AJ2714" s="50" t="str">
        <x:v>OperatingIncome</x:v>
      </x:c>
      <x:c r="AK2714" s="53" t="n">
        <x:v>45747</x:v>
      </x:c>
      <x:c r="AL2714" s="50" t="str">
        <x:v>365/365/365/366/365</x:v>
      </x:c>
      <x:c r="AM2714" s="51" t="n">
        <x:v>17052700</x:v>
      </x:c>
      <x:c r="AN2714" s="51" t="n">
        <x:v>9960</x:v>
      </x:c>
      <x:c r="AO2714" s="51" t="n">
        <x:f>IFERROR(AM2714*AN2714,"")</x:f>
        <x:v>169844892000</x:v>
      </x:c>
      <x:c r="AP2714" s="56" t="n">
        <x:f>IFERROR(AO2714/(K2714*1000000),"")</x:f>
        <x:v>1.1273389884508165</x:v>
      </x:c>
      <x:c r="AQ2714" s="57" t="n">
        <x:v>403914166.6666667</x:v>
      </x:c>
      <x:c r="AR2714" s="52" t="n">
        <x:v>0.3258254771057592</x:v>
      </x:c>
      <x:c r="AS2714" s="52" t="n">
        <x:v>-0.2834645608299246</x:v>
      </x:c>
      <x:c r="AT2714" s="55" t="b">
        <x:v>1</x:v>
      </x:c>
      <x:c r="AU2714" s="50"/>
      <x:c r="AV2714" s="58" t="n">
        <x:v>-0.0198646228030434</x:v>
      </x:c>
      <x:c r="AW2714" s="50" t="n">
        <x:v>2041</x:v>
      </x:c>
      <x:c r="AX2714" s="50" t="str">
        <x:v>Core Moat</x:v>
      </x:c>
      <x:c r="AY2714" s="50" t="str">
        <x:v>目立つ機械的警告なし（定性確認は別途必要）</x:v>
      </x:c>
      <x:c r="AZ2714" s="59" t="str">
        <x:v>2025-06-24 13:02</x:v>
      </x:c>
      <x:c r="BA2714" s="53" t="n">
        <x:v>18019</x:v>
      </x:c>
      <x:c r="BB2714" s="50"/>
      <x:c r="BC2714" s="50"/>
      <x:c r="BD2714" s="50" t="str">
        <x:v>TOPIX Small 1</x:v>
      </x:c>
    </x:row>
    <x:row r="2715">
      <x:c r="A2715" s="50" t="n">
        <x:v>2714</x:v>
      </x:c>
      <x:c r="B2715" s="50" t="str">
        <x:v>5901</x:v>
      </x:c>
      <x:c r="C2715" s="50" t="str">
        <x:v>5901.T</x:v>
      </x:c>
      <x:c r="D2715" s="50" t="str">
        <x:v>Toyo Seikan Group Holdings,Ltd.</x:v>
      </x:c>
      <x:c r="E2715" s="50" t="str">
        <x:v>Prime Market (Domestic)</x:v>
      </x:c>
      <x:c r="F2715" s="50" t="str">
        <x:v>Metal Products</x:v>
      </x:c>
      <x:c r="G2715" s="51" t="n">
        <x:v>748724</x:v>
      </x:c>
      <x:c r="H2715" s="51" t="n">
        <x:v>821565</x:v>
      </x:c>
      <x:c r="I2715" s="51" t="n">
        <x:v>906025</x:v>
      </x:c>
      <x:c r="J2715" s="51" t="n">
        <x:v>950663</x:v>
      </x:c>
      <x:c r="K2715" s="51" t="n">
        <x:v>922516</x:v>
      </x:c>
      <x:c r="L2715" s="52" t="n">
        <x:f>IFERROR(H2715/G2715-1,"")</x:f>
        <x:v>0.0972868506953164</x:v>
      </x:c>
      <x:c r="M2715" s="52" t="n">
        <x:f>IFERROR(I2715/H2715-1,"")</x:f>
        <x:v>0.10280379519575455</x:v>
      </x:c>
      <x:c r="N2715" s="52" t="n">
        <x:f>IFERROR(J2715/I2715-1,"")</x:f>
        <x:v>0.04926795618222446</x:v>
      </x:c>
      <x:c r="O2715" s="52" t="n">
        <x:f>IFERROR(K2715/J2715-1,"")</x:f>
        <x:v>-0.029607757954185687</x:v>
      </x:c>
      <x:c r="P2715" s="52" t="n">
        <x:f>IFERROR((K2715/G2715)^(1/4)-1,"")</x:f>
        <x:v>0.053569132570384204</x:v>
      </x:c>
      <x:c r="Q2715" s="51" t="n">
        <x:v>34204</x:v>
      </x:c>
      <x:c r="R2715" s="52" t="n">
        <x:f>IFERROR(Q2715/K2715,"")</x:f>
        <x:v>0.03707686370751293</x:v>
      </x:c>
      <x:c r="S2715" s="53" t="n">
        <x:v>12966</x:v>
      </x:c>
      <x:c r="T2715" s="50" t="str">
        <x:v>EDINET_company_history</x:v>
      </x:c>
      <x:c r="U2715" s="50" t="str">
        <x:v>日本マスタートラスト信託銀行株式会社（信託口）</x:v>
      </x:c>
      <x:c r="V2715" s="54" t="n">
        <x:v>0.125</x:v>
      </x:c>
      <x:c r="W2715" s="50" t="str">
        <x:v>大塚 一男</x:v>
      </x:c>
      <x:c r="X2715" s="50" t="b">
        <x:f>AND(COUNT(L2715:O2715)=4,L2715&gt;='設定'!$B$6,M2715&gt;='設定'!$B$6,N2715&gt;='設定'!$B$6,O2715&gt;='設定'!$B$6)</x:f>
        <x:v>0</x:v>
      </x:c>
      <x:c r="Y2715" s="50" t="b">
        <x:f>AND(COUNT(G2715:K2715)=5,P2715&gt;='設定'!$B$7)</x:f>
        <x:v>0</x:v>
      </x:c>
      <x:c r="Z2715" s="50" t="b">
        <x:f>AND(ISNUMBER(R2715),R2715&gt;='設定'!$B$8)</x:f>
        <x:v>0</x:v>
      </x:c>
      <x:c r="AA2715" s="50" t="b">
        <x:f>AND(ISNUMBER(S2715),S2715&gt;=DATE(YEAR('設定'!$B$10)-'設定'!$B$9,MONTH('設定'!$B$10),DAY('設定'!$B$10)))</x:f>
        <x:v>0</x:v>
      </x:c>
      <x:c r="AB2715" s="55" t="b">
        <x:v>0</x:v>
      </x:c>
      <x:c r="AC2715" s="55" t="b">
        <x:v>0</x:v>
      </x:c>
      <x:c r="AD2715" s="50" t="n">
        <x:f>IF(X2715,1,0)+IF(Z2715,1,0)+IF(AA2715,1,0)+IF(AB2715,1,0)</x:f>
        <x:v>0</x:v>
      </x:c>
      <x:c r="AE2715" s="50" t="n">
        <x:f>IF(Y2715,1,0)+IF(Z2715,1,0)+IF(AA2715,1,0)+IF(AB2715,1,0)</x:f>
        <x:v>0</x:v>
      </x:c>
      <x:c r="AF2715" s="50" t="n">
        <x:f>IF(Y2715,1,0)+IF(Z2715,1,0)+IF(AA2715,1,0)+IF(AC2715,1,0)</x:f>
        <x:v>0</x:v>
      </x:c>
      <x:c r="AG2715" s="53" t="n">
        <x:v>44348</x:v>
      </x:c>
      <x:c r="AH2715" s="50" t="str">
        <x:v>S100VZP4</x:v>
      </x:c>
      <x:c r="AI2715" s="50" t="str">
        <x:v>NetSalesSummaryOfBusinessResults</x:v>
      </x:c>
      <x:c r="AJ2715" s="50" t="str">
        <x:v>OperatingIncome</x:v>
      </x:c>
      <x:c r="AK2715" s="53" t="n">
        <x:v>45747</x:v>
      </x:c>
      <x:c r="AL2715" s="50" t="str">
        <x:v>365/365/365/366/365</x:v>
      </x:c>
      <x:c r="AM2715" s="51" t="n">
        <x:v>159579062</x:v>
      </x:c>
      <x:c r="AN2715" s="51" t="n">
        <x:v>3937</x:v>
      </x:c>
      <x:c r="AO2715" s="51" t="n">
        <x:f>IFERROR(AM2715*AN2715,"")</x:f>
        <x:v>628262767094</x:v>
      </x:c>
      <x:c r="AP2715" s="56" t="n">
        <x:f>IFERROR(AO2715/(K2715*1000000),"")</x:f>
        <x:v>0.6810318380320775</x:v>
      </x:c>
      <x:c r="AQ2715" s="57" t="n">
        <x:v>1576106886.6666667</x:v>
      </x:c>
      <x:c r="AR2715" s="52" t="n">
        <x:v>0.2837150487213301</x:v>
      </x:c>
      <x:c r="AS2715" s="52" t="n">
        <x:v>-0.2496303436373057</x:v>
      </x:c>
      <x:c r="AT2715" s="55" t="b">
        <x:v>1</x:v>
      </x:c>
      <x:c r="AU2715" s="50"/>
      <x:c r="AV2715" s="58" t="n">
        <x:v>0.1351756373312336</x:v>
      </x:c>
      <x:c r="AW2715" s="50" t="n">
        <x:v>1033</x:v>
      </x:c>
      <x:c r="AX2715" s="50" t="str">
        <x:v>Future Moat</x:v>
      </x:c>
      <x:c r="AY2715" s="50" t="str">
        <x:v>目立つ機械的警告なし（定性確認は別途必要）</x:v>
      </x:c>
      <x:c r="AZ2715" s="59" t="str">
        <x:v>2025-06-19 13:00</x:v>
      </x:c>
      <x:c r="BA2715" s="53" t="n">
        <x:v>12966</x:v>
      </x:c>
      <x:c r="BB2715" s="50"/>
      <x:c r="BC2715" s="50"/>
      <x:c r="BD2715" s="50" t="str">
        <x:v>TOPIX Mid400</x:v>
      </x:c>
    </x:row>
    <x:row r="2716">
      <x:c r="A2716" s="50" t="n">
        <x:v>2715</x:v>
      </x:c>
      <x:c r="B2716" s="50" t="str">
        <x:v>3388</x:v>
      </x:c>
      <x:c r="C2716" s="50" t="str">
        <x:v>3388.T</x:v>
      </x:c>
      <x:c r="D2716" s="50" t="str">
        <x:v>MEIJI ELECTRIC INDUSTRIES CO.,LTD.</x:v>
      </x:c>
      <x:c r="E2716" s="50" t="str">
        <x:v>Prime Market (Domestic)</x:v>
      </x:c>
      <x:c r="F2716" s="50" t="str">
        <x:v>Wholesale Trade</x:v>
      </x:c>
      <x:c r="G2716" s="51" t="n">
        <x:v>63910.429</x:v>
      </x:c>
      <x:c r="H2716" s="51" t="n">
        <x:v>67749.042</x:v>
      </x:c>
      <x:c r="I2716" s="51" t="n">
        <x:v>70947.149</x:v>
      </x:c>
      <x:c r="J2716" s="51" t="n">
        <x:v>74580.678</x:v>
      </x:c>
      <x:c r="K2716" s="51" t="n">
        <x:v>78672.806</x:v>
      </x:c>
      <x:c r="L2716" s="52" t="n">
        <x:f>IFERROR(H2716/G2716-1,"")</x:f>
        <x:v>0.060062388252784205</x:v>
      </x:c>
      <x:c r="M2716" s="52" t="n">
        <x:f>IFERROR(I2716/H2716-1,"")</x:f>
        <x:v>0.04720519885727681</x:v>
      </x:c>
      <x:c r="N2716" s="52" t="n">
        <x:f>IFERROR(J2716/I2716-1,"")</x:f>
        <x:v>0.0512145879181134</x:v>
      </x:c>
      <x:c r="O2716" s="52" t="n">
        <x:f>IFERROR(K2716/J2716-1,"")</x:f>
        <x:v>0.05486847411068041</x:v>
      </x:c>
      <x:c r="P2716" s="52" t="n">
        <x:f>IFERROR((K2716/G2716)^(1/4)-1,"")</x:f>
        <x:v>0.0533270248752129</x:v>
      </x:c>
      <x:c r="Q2716" s="51" t="n">
        <x:v>3294.963</x:v>
      </x:c>
      <x:c r="R2716" s="52" t="n">
        <x:f>IFERROR(Q2716/K2716,"")</x:f>
        <x:v>0.04188185432206397</x:v>
      </x:c>
      <x:c r="S2716" s="53" t="n">
        <x:v>38626</x:v>
      </x:c>
      <x:c r="T2716" s="50" t="str">
        <x:v>EDINET_company_history</x:v>
      </x:c>
      <x:c r="U2716" s="50" t="str">
        <x:v>合同会社ワイコーポレーション</x:v>
      </x:c>
      <x:c r="V2716" s="54" t="n">
        <x:v>0.0959</x:v>
      </x:c>
      <x:c r="W2716" s="50" t="str">
        <x:v>杉脇 弘基 / 舟橋 範</x:v>
      </x:c>
      <x:c r="X2716" s="50" t="b">
        <x:f>AND(COUNT(L2716:O2716)=4,L2716&gt;='設定'!$B$6,M2716&gt;='設定'!$B$6,N2716&gt;='設定'!$B$6,O2716&gt;='設定'!$B$6)</x:f>
        <x:v>0</x:v>
      </x:c>
      <x:c r="Y2716" s="50" t="b">
        <x:f>AND(COUNT(G2716:K2716)=5,P2716&gt;='設定'!$B$7)</x:f>
        <x:v>0</x:v>
      </x:c>
      <x:c r="Z2716" s="50" t="b">
        <x:f>AND(ISNUMBER(R2716),R2716&gt;='設定'!$B$8)</x:f>
        <x:v>0</x:v>
      </x:c>
      <x:c r="AA2716" s="50" t="b">
        <x:f>AND(ISNUMBER(S2716),S2716&gt;=DATE(YEAR('設定'!$B$10)-'設定'!$B$9,MONTH('設定'!$B$10),DAY('設定'!$B$10)))</x:f>
        <x:v>0</x:v>
      </x:c>
      <x:c r="AB2716" s="55" t="b">
        <x:v>0</x:v>
      </x:c>
      <x:c r="AC2716" s="55" t="b">
        <x:v>0</x:v>
      </x:c>
      <x:c r="AD2716" s="50" t="n">
        <x:f>IF(X2716,1,0)+IF(Z2716,1,0)+IF(AA2716,1,0)+IF(AB2716,1,0)</x:f>
        <x:v>0</x:v>
      </x:c>
      <x:c r="AE2716" s="50" t="n">
        <x:f>IF(Y2716,1,0)+IF(Z2716,1,0)+IF(AA2716,1,0)+IF(AB2716,1,0)</x:f>
        <x:v>0</x:v>
      </x:c>
      <x:c r="AF2716" s="50" t="n">
        <x:f>IF(Y2716,1,0)+IF(Z2716,1,0)+IF(AA2716,1,0)+IF(AC2716,1,0)</x:f>
        <x:v>0</x:v>
      </x:c>
      <x:c r="AG2716" s="53" t="n">
        <x:v>44348</x:v>
      </x:c>
      <x:c r="AH2716" s="50" t="str">
        <x:v>S100W7AD</x:v>
      </x:c>
      <x:c r="AI2716" s="50" t="str">
        <x:v>NetSalesSummaryOfBusinessResults</x:v>
      </x:c>
      <x:c r="AJ2716" s="50" t="str">
        <x:v>OperatingIncome</x:v>
      </x:c>
      <x:c r="AK2716" s="53" t="n">
        <x:v>45747</x:v>
      </x:c>
      <x:c r="AL2716" s="50" t="str">
        <x:v>365/365/365/366/365</x:v>
      </x:c>
      <x:c r="AM2716" s="51" t="n">
        <x:v>12734920</x:v>
      </x:c>
      <x:c r="AN2716" s="51" t="n">
        <x:v>2075</x:v>
      </x:c>
      <x:c r="AO2716" s="51" t="n">
        <x:f>IFERROR(AM2716*AN2716,"")</x:f>
        <x:v>26424959000</x:v>
      </x:c>
      <x:c r="AP2716" s="56" t="n">
        <x:f>IFERROR(AO2716/(K2716*1000000),"")</x:f>
        <x:v>0.3358842825562876</x:v>
      </x:c>
      <x:c r="AQ2716" s="57" t="n">
        <x:v>108461381.66666669</x:v>
      </x:c>
      <x:c r="AR2716" s="52" t="n">
        <x:v>0.2911498674588935</x:v>
      </x:c>
      <x:c r="AS2716" s="52" t="n">
        <x:v>-0.3730964725795186</x:v>
      </x:c>
      <x:c r="AT2716" s="55" t="b">
        <x:v>1</x:v>
      </x:c>
      <x:c r="AU2716" s="50"/>
      <x:c r="AV2716" s="58" t="n">
        <x:v>0.0301816690323266</x:v>
      </x:c>
      <x:c r="AW2716" s="50" t="n">
        <x:v>1654</x:v>
      </x:c>
      <x:c r="AX2716" s="50" t="str">
        <x:v>Core Moat</x:v>
      </x:c>
      <x:c r="AY2716" s="50" t="str">
        <x:v>目立つ機械的警告なし（定性確認は別途必要）</x:v>
      </x:c>
      <x:c r="AZ2716" s="59" t="str">
        <x:v>2025-06-26 14:11</x:v>
      </x:c>
      <x:c r="BA2716" s="53" t="n">
        <x:v>38626</x:v>
      </x:c>
      <x:c r="BB2716" s="50"/>
      <x:c r="BC2716" s="50"/>
      <x:c r="BD2716" s="50" t="str">
        <x:v>TOPIX Small 2</x:v>
      </x:c>
    </x:row>
    <x:row r="2717">
      <x:c r="A2717" s="50" t="n">
        <x:v>2716</x:v>
      </x:c>
      <x:c r="B2717" s="50" t="str">
        <x:v>8002</x:v>
      </x:c>
      <x:c r="C2717" s="50" t="str">
        <x:v>8002.T</x:v>
      </x:c>
      <x:c r="D2717" s="50" t="str">
        <x:v>Marubeni Corporation</x:v>
      </x:c>
      <x:c r="E2717" s="50" t="str">
        <x:v>Prime Market (Domestic)</x:v>
      </x:c>
      <x:c r="F2717" s="50" t="str">
        <x:v>Wholesale Trade</x:v>
      </x:c>
      <x:c r="G2717" s="51" t="n">
        <x:v>6332414</x:v>
      </x:c>
      <x:c r="H2717" s="51" t="n">
        <x:v>8508591</x:v>
      </x:c>
      <x:c r="I2717" s="51" t="n">
        <x:v>9190472</x:v>
      </x:c>
      <x:c r="J2717" s="51" t="n">
        <x:v>7250515</x:v>
      </x:c>
      <x:c r="K2717" s="51" t="n">
        <x:v>7790168</x:v>
      </x:c>
      <x:c r="L2717" s="52" t="n">
        <x:f>IFERROR(H2717/G2717-1,"")</x:f>
        <x:v>0.34365677923142735</x:v>
      </x:c>
      <x:c r="M2717" s="52" t="n">
        <x:f>IFERROR(I2717/H2717-1,"")</x:f>
        <x:v>0.08014029584921878</x:v>
      </x:c>
      <x:c r="N2717" s="52" t="n">
        <x:f>IFERROR(J2717/I2717-1,"")</x:f>
        <x:v>-0.21108350039040435</x:v>
      </x:c>
      <x:c r="O2717" s="52" t="n">
        <x:f>IFERROR(K2717/J2717-1,"")</x:f>
        <x:v>0.07442960948291266</x:v>
      </x:c>
      <x:c r="P2717" s="52" t="n">
        <x:f>IFERROR((K2717/G2717)^(1/4)-1,"")</x:f>
        <x:v>0.05316006055210187</x:v>
      </x:c>
      <x:c r="Q2717" s="51" t="n">
        <x:v>-79573</x:v>
      </x:c>
      <x:c r="R2717" s="52" t="n">
        <x:f>IFERROR(Q2717/K2717,"")</x:f>
        <x:v>-0.010214542228100858</x:v>
      </x:c>
      <x:c r="S2717" s="53" t="n">
        <x:v>18445</x:v>
      </x:c>
      <x:c r="T2717" s="50" t="str">
        <x:v>EDINET_company_history</x:v>
      </x:c>
      <x:c r="U2717" s="50" t="str">
        <x:v>日本マスタートラスト信託銀行株式会社（信託口）</x:v>
      </x:c>
      <x:c r="V2717" s="54" t="n">
        <x:v>0.1655</x:v>
      </x:c>
      <x:c r="W2717" s="50" t="str">
        <x:v>柿 木 真 澄 / 古 谷 孝 之</x:v>
      </x:c>
      <x:c r="X2717" s="50" t="b">
        <x:f>AND(COUNT(L2717:O2717)=4,L2717&gt;='設定'!$B$6,M2717&gt;='設定'!$B$6,N2717&gt;='設定'!$B$6,O2717&gt;='設定'!$B$6)</x:f>
        <x:v>0</x:v>
      </x:c>
      <x:c r="Y2717" s="50" t="b">
        <x:f>AND(COUNT(G2717:K2717)=5,P2717&gt;='設定'!$B$7)</x:f>
        <x:v>0</x:v>
      </x:c>
      <x:c r="Z2717" s="50" t="b">
        <x:f>AND(ISNUMBER(R2717),R2717&gt;='設定'!$B$8)</x:f>
        <x:v>0</x:v>
      </x:c>
      <x:c r="AA2717" s="50" t="b">
        <x:f>AND(ISNUMBER(S2717),S2717&gt;=DATE(YEAR('設定'!$B$10)-'設定'!$B$9,MONTH('設定'!$B$10),DAY('設定'!$B$10)))</x:f>
        <x:v>0</x:v>
      </x:c>
      <x:c r="AB2717" s="55" t="b">
        <x:v>0</x:v>
      </x:c>
      <x:c r="AC2717" s="55" t="b">
        <x:v>0</x:v>
      </x:c>
      <x:c r="AD2717" s="50" t="n">
        <x:f>IF(X2717,1,0)+IF(Z2717,1,0)+IF(AA2717,1,0)+IF(AB2717,1,0)</x:f>
        <x:v>0</x:v>
      </x:c>
      <x:c r="AE2717" s="50" t="n">
        <x:f>IF(Y2717,1,0)+IF(Z2717,1,0)+IF(AA2717,1,0)+IF(AB2717,1,0)</x:f>
        <x:v>0</x:v>
      </x:c>
      <x:c r="AF2717" s="50" t="n">
        <x:f>IF(Y2717,1,0)+IF(Z2717,1,0)+IF(AA2717,1,0)+IF(AC2717,1,0)</x:f>
        <x:v>0</x:v>
      </x:c>
      <x:c r="AG2717" s="53" t="n">
        <x:v>44348</x:v>
      </x:c>
      <x:c r="AH2717" s="50" t="str">
        <x:v>S100VYGC</x:v>
      </x:c>
      <x:c r="AI2717" s="50" t="str">
        <x:v>RevenueIFRSSummaryOfBusinessResults</x:v>
      </x:c>
      <x:c r="AJ2717" s="50" t="str">
        <x:v>OperatingIncome</x:v>
      </x:c>
      <x:c r="AK2717" s="53" t="n">
        <x:v>45747</x:v>
      </x:c>
      <x:c r="AL2717" s="50" t="str">
        <x:v>365/365/365/366/365</x:v>
      </x:c>
      <x:c r="AM2717" s="51" t="n">
        <x:v>1658783461</x:v>
      </x:c>
      <x:c r="AN2717" s="51" t="n">
        <x:v>4918</x:v>
      </x:c>
      <x:c r="AO2717" s="51" t="n">
        <x:f>IFERROR(AM2717*AN2717,"")</x:f>
        <x:v>8157897061198</x:v>
      </x:c>
      <x:c r="AP2717" s="56" t="n">
        <x:f>IFERROR(AO2717/(K2717*1000000),"")</x:f>
        <x:v>1.0472042530017325</x:v>
      </x:c>
      <x:c r="AQ2717" s="57" t="n">
        <x:v>30457484231.666668</x:v>
      </x:c>
      <x:c r="AR2717" s="52" t="n">
        <x:v>0.3248145212327643</x:v>
      </x:c>
      <x:c r="AS2717" s="52" t="n">
        <x:v>-0.3733269292612153</x:v>
      </x:c>
      <x:c r="AT2717" s="55" t="b">
        <x:v>0</x:v>
      </x:c>
      <x:c r="AU2717" s="50" t="str">
        <x:v>missing_financial_data</x:v>
      </x:c>
      <x:c r="AV2717" s="58" t="n">
        <x:v>0.0711360505868824</x:v>
      </x:c>
      <x:c r="AW2717" s="50" t="n">
        <x:v>1395</x:v>
      </x:c>
      <x:c r="AX2717" s="50" t="str">
        <x:v>Core Moat</x:v>
      </x:c>
      <x:c r="AY2717" s="50" t="str">
        <x:v>既存適格性フィルター不通過: missing_financial_data</x:v>
      </x:c>
      <x:c r="AZ2717" s="59" t="str">
        <x:v>2025-06-17 15:30</x:v>
      </x:c>
      <x:c r="BA2717" s="53" t="n">
        <x:v>18445</x:v>
      </x:c>
      <x:c r="BB2717" s="50"/>
      <x:c r="BC2717" s="50"/>
      <x:c r="BD2717" s="50" t="str">
        <x:v>TOPIX Large70</x:v>
      </x:c>
    </x:row>
    <x:row r="2718">
      <x:c r="A2718" s="50" t="n">
        <x:v>2717</x:v>
      </x:c>
      <x:c r="B2718" s="50" t="str">
        <x:v>7971</x:v>
      </x:c>
      <x:c r="C2718" s="50" t="str">
        <x:v>7971.T</x:v>
      </x:c>
      <x:c r="D2718" s="50" t="str">
        <x:v>TOLI Corporation</x:v>
      </x:c>
      <x:c r="E2718" s="50" t="str">
        <x:v>Standard Market(Domestic)</x:v>
      </x:c>
      <x:c r="F2718" s="50" t="str">
        <x:v>Chemicals</x:v>
      </x:c>
      <x:c r="G2718" s="51" t="n">
        <x:v>85931</x:v>
      </x:c>
      <x:c r="H2718" s="51" t="n">
        <x:v>88513</x:v>
      </x:c>
      <x:c r="I2718" s="51" t="n">
        <x:v>95230</x:v>
      </x:c>
      <x:c r="J2718" s="51" t="n">
        <x:v>102470</x:v>
      </x:c>
      <x:c r="K2718" s="51" t="n">
        <x:v>105709</x:v>
      </x:c>
      <x:c r="L2718" s="52" t="n">
        <x:f>IFERROR(H2718/G2718-1,"")</x:f>
        <x:v>0.030047363582409226</x:v>
      </x:c>
      <x:c r="M2718" s="52" t="n">
        <x:f>IFERROR(I2718/H2718-1,"")</x:f>
        <x:v>0.07588715781862554</x:v>
      </x:c>
      <x:c r="N2718" s="52" t="n">
        <x:f>IFERROR(J2718/I2718-1,"")</x:f>
        <x:v>0.07602646224929122</x:v>
      </x:c>
      <x:c r="O2718" s="52" t="n">
        <x:f>IFERROR(K2718/J2718-1,"")</x:f>
        <x:v>0.03160925148824045</x:v>
      </x:c>
      <x:c r="P2718" s="52" t="n">
        <x:f>IFERROR((K2718/G2718)^(1/4)-1,"")</x:f>
        <x:v>0.05315070947033851</x:v>
      </x:c>
      <x:c r="Q2718" s="51" t="n">
        <x:v>4376</x:v>
      </x:c>
      <x:c r="R2718" s="52" t="n">
        <x:f>IFERROR(Q2718/K2718,"")</x:f>
        <x:v>0.041396664427815984</x:v>
      </x:c>
      <x:c r="S2718" s="53" t="n">
        <x:v>18019</x:v>
      </x:c>
      <x:c r="T2718" s="50" t="str">
        <x:v>EDINET_company_history</x:v>
      </x:c>
      <x:c r="U2718" s="50" t="str">
        <x:v>日本生命保険相互会社</x:v>
      </x:c>
      <x:c r="V2718" s="54" t="n">
        <x:v>0.0625</x:v>
      </x:c>
      <x:c r="W2718" s="50" t="str">
        <x:v>永嶋 元博</x:v>
      </x:c>
      <x:c r="X2718" s="50" t="b">
        <x:f>AND(COUNT(L2718:O2718)=4,L2718&gt;='設定'!$B$6,M2718&gt;='設定'!$B$6,N2718&gt;='設定'!$B$6,O2718&gt;='設定'!$B$6)</x:f>
        <x:v>0</x:v>
      </x:c>
      <x:c r="Y2718" s="50" t="b">
        <x:f>AND(COUNT(G2718:K2718)=5,P2718&gt;='設定'!$B$7)</x:f>
        <x:v>0</x:v>
      </x:c>
      <x:c r="Z2718" s="50" t="b">
        <x:f>AND(ISNUMBER(R2718),R2718&gt;='設定'!$B$8)</x:f>
        <x:v>0</x:v>
      </x:c>
      <x:c r="AA2718" s="50" t="b">
        <x:f>AND(ISNUMBER(S2718),S2718&gt;=DATE(YEAR('設定'!$B$10)-'設定'!$B$9,MONTH('設定'!$B$10),DAY('設定'!$B$10)))</x:f>
        <x:v>0</x:v>
      </x:c>
      <x:c r="AB2718" s="55" t="b">
        <x:v>0</x:v>
      </x:c>
      <x:c r="AC2718" s="55" t="b">
        <x:v>0</x:v>
      </x:c>
      <x:c r="AD2718" s="50" t="n">
        <x:f>IF(X2718,1,0)+IF(Z2718,1,0)+IF(AA2718,1,0)+IF(AB2718,1,0)</x:f>
        <x:v>0</x:v>
      </x:c>
      <x:c r="AE2718" s="50" t="n">
        <x:f>IF(Y2718,1,0)+IF(Z2718,1,0)+IF(AA2718,1,0)+IF(AB2718,1,0)</x:f>
        <x:v>0</x:v>
      </x:c>
      <x:c r="AF2718" s="50" t="n">
        <x:f>IF(Y2718,1,0)+IF(Z2718,1,0)+IF(AA2718,1,0)+IF(AC2718,1,0)</x:f>
        <x:v>0</x:v>
      </x:c>
      <x:c r="AG2718" s="53" t="n">
        <x:v>44348</x:v>
      </x:c>
      <x:c r="AH2718" s="50" t="str">
        <x:v>S100VXRC</x:v>
      </x:c>
      <x:c r="AI2718" s="50" t="str">
        <x:v>NetSalesSummaryOfBusinessResults</x:v>
      </x:c>
      <x:c r="AJ2718" s="50" t="str">
        <x:v>OperatingIncome</x:v>
      </x:c>
      <x:c r="AK2718" s="53" t="n">
        <x:v>45747</x:v>
      </x:c>
      <x:c r="AL2718" s="50" t="str">
        <x:v>365/365/365/366/365</x:v>
      </x:c>
      <x:c r="AM2718" s="51" t="n">
        <x:v>58245849</x:v>
      </x:c>
      <x:c r="AN2718" s="51" t="n">
        <x:v>601</x:v>
      </x:c>
      <x:c r="AO2718" s="51" t="n">
        <x:f>IFERROR(AM2718*AN2718,"")</x:f>
        <x:v>35005755249</x:v>
      </x:c>
      <x:c r="AP2718" s="56" t="n">
        <x:f>IFERROR(AO2718/(K2718*1000000),"")</x:f>
        <x:v>0.3311520802296872</x:v>
      </x:c>
      <x:c r="AQ2718" s="57" t="n">
        <x:v>128915508.33333331</x:v>
      </x:c>
      <x:c r="AR2718" s="52" t="n">
        <x:v>0.2849453623860125</x:v>
      </x:c>
      <x:c r="AS2718" s="52" t="n">
        <x:v>-0.2495853619723546</x:v>
      </x:c>
      <x:c r="AT2718" s="55" t="b">
        <x:v>1</x:v>
      </x:c>
      <x:c r="AU2718" s="50"/>
      <x:c r="AV2718" s="58" t="n">
        <x:v>0.1419586303550599</x:v>
      </x:c>
      <x:c r="AW2718" s="50" t="n">
        <x:v>991</x:v>
      </x:c>
      <x:c r="AX2718" s="50" t="str">
        <x:v>Future Moat</x:v>
      </x:c>
      <x:c r="AY2718" s="50" t="str">
        <x:v>目立つ機械的警告なし（定性確認は別途必要）</x:v>
      </x:c>
      <x:c r="AZ2718" s="59" t="str">
        <x:v>2025-06-16 13:48</x:v>
      </x:c>
      <x:c r="BA2718" s="53" t="n">
        <x:v>18019</x:v>
      </x:c>
      <x:c r="BB2718" s="50"/>
      <x:c r="BC2718" s="50"/>
      <x:c r="BD2718" s="50"/>
    </x:row>
    <x:row r="2719">
      <x:c r="A2719" s="50" t="n">
        <x:v>2718</x:v>
      </x:c>
      <x:c r="B2719" s="50" t="str">
        <x:v>4631</x:v>
      </x:c>
      <x:c r="C2719" s="50" t="str">
        <x:v>4631.T</x:v>
      </x:c>
      <x:c r="D2719" s="50" t="str">
        <x:v>DIC Corporation</x:v>
      </x:c>
      <x:c r="E2719" s="50" t="str">
        <x:v>Prime Market (Domestic)</x:v>
      </x:c>
      <x:c r="F2719" s="50" t="str">
        <x:v>Chemicals</x:v>
      </x:c>
      <x:c r="G2719" s="51" t="n">
        <x:v>855379</x:v>
      </x:c>
      <x:c r="H2719" s="51" t="n">
        <x:v>1054201</x:v>
      </x:c>
      <x:c r="I2719" s="51" t="n">
        <x:v>1038736</x:v>
      </x:c>
      <x:c r="J2719" s="51" t="n">
        <x:v>1071127</x:v>
      </x:c>
      <x:c r="K2719" s="51" t="n">
        <x:v>1052194</x:v>
      </x:c>
      <x:c r="L2719" s="52" t="n">
        <x:f>IFERROR(H2719/G2719-1,"")</x:f>
        <x:v>0.232437317259367</x:v>
      </x:c>
      <x:c r="M2719" s="52" t="n">
        <x:f>IFERROR(I2719/H2719-1,"")</x:f>
        <x:v>-0.014669877945477139</x:v>
      </x:c>
      <x:c r="N2719" s="52" t="n">
        <x:f>IFERROR(J2719/I2719-1,"")</x:f>
        <x:v>0.031183091757674752</x:v>
      </x:c>
      <x:c r="O2719" s="52" t="n">
        <x:f>IFERROR(K2719/J2719-1,"")</x:f>
        <x:v>-0.017675775141509864</x:v>
      </x:c>
      <x:c r="P2719" s="52" t="n">
        <x:f>IFERROR((K2719/G2719)^(1/4)-1,"")</x:f>
        <x:v>0.05313563744156902</x:v>
      </x:c>
      <x:c r="Q2719" s="51" t="n">
        <x:v>52192</x:v>
      </x:c>
      <x:c r="R2719" s="52" t="n">
        <x:f>IFERROR(Q2719/K2719,"")</x:f>
        <x:v>0.04960301997540378</x:v>
      </x:c>
      <x:c r="S2719" s="53" t="n">
        <x:v>18384</x:v>
      </x:c>
      <x:c r="T2719" s="50" t="str">
        <x:v>EDINET_company_history</x:v>
      </x:c>
      <x:c r="U2719" s="50" t="str">
        <x:v>株式会社昌栄</x:v>
      </x:c>
      <x:c r="V2719" s="54" t="n">
        <x:v>0.1337</x:v>
      </x:c>
      <x:c r="W2719" s="50" t="str">
        <x:v>池田 尚志 / 古田 修司</x:v>
      </x:c>
      <x:c r="X2719" s="50" t="b">
        <x:f>AND(COUNT(L2719:O2719)=4,L2719&gt;='設定'!$B$6,M2719&gt;='設定'!$B$6,N2719&gt;='設定'!$B$6,O2719&gt;='設定'!$B$6)</x:f>
        <x:v>0</x:v>
      </x:c>
      <x:c r="Y2719" s="50" t="b">
        <x:f>AND(COUNT(G2719:K2719)=5,P2719&gt;='設定'!$B$7)</x:f>
        <x:v>0</x:v>
      </x:c>
      <x:c r="Z2719" s="50" t="b">
        <x:f>AND(ISNUMBER(R2719),R2719&gt;='設定'!$B$8)</x:f>
        <x:v>0</x:v>
      </x:c>
      <x:c r="AA2719" s="50" t="b">
        <x:f>AND(ISNUMBER(S2719),S2719&gt;=DATE(YEAR('設定'!$B$10)-'設定'!$B$9,MONTH('設定'!$B$10),DAY('設定'!$B$10)))</x:f>
        <x:v>0</x:v>
      </x:c>
      <x:c r="AB2719" s="55" t="b">
        <x:v>0</x:v>
      </x:c>
      <x:c r="AC2719" s="55" t="b">
        <x:v>0</x:v>
      </x:c>
      <x:c r="AD2719" s="50" t="n">
        <x:f>IF(X2719,1,0)+IF(Z2719,1,0)+IF(AA2719,1,0)+IF(AB2719,1,0)</x:f>
        <x:v>0</x:v>
      </x:c>
      <x:c r="AE2719" s="50" t="n">
        <x:f>IF(Y2719,1,0)+IF(Z2719,1,0)+IF(AA2719,1,0)+IF(AB2719,1,0)</x:f>
        <x:v>0</x:v>
      </x:c>
      <x:c r="AF2719" s="50" t="n">
        <x:f>IF(Y2719,1,0)+IF(Z2719,1,0)+IF(AA2719,1,0)+IF(AC2719,1,0)</x:f>
        <x:v>0</x:v>
      </x:c>
      <x:c r="AG2719" s="53" t="n">
        <x:v>44348</x:v>
      </x:c>
      <x:c r="AH2719" s="50" t="str">
        <x:v>S100XS2N</x:v>
      </x:c>
      <x:c r="AI2719" s="50" t="str">
        <x:v>NetSalesSummaryOfBusinessResults</x:v>
      </x:c>
      <x:c r="AJ2719" s="50" t="str">
        <x:v>OperatingIncome</x:v>
      </x:c>
      <x:c r="AK2719" s="53" t="n">
        <x:v>46022</x:v>
      </x:c>
      <x:c r="AL2719" s="50" t="str">
        <x:v>365/365/365/366/365</x:v>
      </x:c>
      <x:c r="AM2719" s="51" t="n">
        <x:v>94957504</x:v>
      </x:c>
      <x:c r="AN2719" s="51" t="n">
        <x:v>4938</x:v>
      </x:c>
      <x:c r="AO2719" s="51" t="n">
        <x:f>IFERROR(AM2719*AN2719,"")</x:f>
        <x:v>468900154752</x:v>
      </x:c>
      <x:c r="AP2719" s="56" t="n">
        <x:f>IFERROR(AO2719/(K2719*1000000),"")</x:f>
        <x:v>0.44564039972856717</x:v>
      </x:c>
      <x:c r="AQ2719" s="57" t="n">
        <x:v>2285513820</x:v>
      </x:c>
      <x:c r="AR2719" s="52" t="n">
        <x:v>0.2722145955490741</x:v>
      </x:c>
      <x:c r="AS2719" s="52" t="n">
        <x:v>-0.3344094678686587</x:v>
      </x:c>
      <x:c r="AT2719" s="55" t="b">
        <x:v>1</x:v>
      </x:c>
      <x:c r="AU2719" s="50"/>
      <x:c r="AV2719" s="58" t="n">
        <x:v>0.1891668297474721</x:v>
      </x:c>
      <x:c r="AW2719" s="50" t="n">
        <x:v>751</x:v>
      </x:c>
      <x:c r="AX2719" s="50" t="str">
        <x:v>Future Moat</x:v>
      </x:c>
      <x:c r="AY2719" s="50" t="str">
        <x:v>目立つ機械的警告なし（定性確認は別途必要）</x:v>
      </x:c>
      <x:c r="AZ2719" s="59" t="str">
        <x:v>2026-03-23 14:02</x:v>
      </x:c>
      <x:c r="BA2719" s="53" t="n">
        <x:v>18384</x:v>
      </x:c>
      <x:c r="BB2719" s="50"/>
      <x:c r="BC2719" s="50"/>
      <x:c r="BD2719" s="50" t="str">
        <x:v>TOPIX Mid400</x:v>
      </x:c>
    </x:row>
    <x:row r="2720">
      <x:c r="A2720" s="50" t="n">
        <x:v>2719</x:v>
      </x:c>
      <x:c r="B2720" s="50" t="str">
        <x:v>9057</x:v>
      </x:c>
      <x:c r="C2720" s="50" t="str">
        <x:v>9057.T</x:v>
      </x:c>
      <x:c r="D2720" s="50" t="str">
        <x:v>ENSHU TRUCK CO.,LTD.</x:v>
      </x:c>
      <x:c r="E2720" s="50" t="str">
        <x:v>Standard Market(Domestic)</x:v>
      </x:c>
      <x:c r="F2720" s="50" t="str">
        <x:v>Land Transportation</x:v>
      </x:c>
      <x:c r="G2720" s="51" t="n">
        <x:v>39540</x:v>
      </x:c>
      <x:c r="H2720" s="51" t="n">
        <x:v>42751</x:v>
      </x:c>
      <x:c r="I2720" s="51" t="n">
        <x:v>44813</x:v>
      </x:c>
      <x:c r="J2720" s="51" t="n">
        <x:v>46940</x:v>
      </x:c>
      <x:c r="K2720" s="51" t="n">
        <x:v>48631</x:v>
      </x:c>
      <x:c r="L2720" s="52" t="n">
        <x:f>IFERROR(H2720/G2720-1,"")</x:f>
        <x:v>0.08120890237733946</x:v>
      </x:c>
      <x:c r="M2720" s="52" t="n">
        <x:f>IFERROR(I2720/H2720-1,"")</x:f>
        <x:v>0.04823278987626023</x:v>
      </x:c>
      <x:c r="N2720" s="52" t="n">
        <x:f>IFERROR(J2720/I2720-1,"")</x:f>
        <x:v>0.04746390556311786</x:v>
      </x:c>
      <x:c r="O2720" s="52" t="n">
        <x:f>IFERROR(K2720/J2720-1,"")</x:f>
        <x:v>0.03602471239880689</x:v>
      </x:c>
      <x:c r="P2720" s="52" t="n">
        <x:f>IFERROR((K2720/G2720)^(1/4)-1,"")</x:f>
        <x:v>0.05309883850567565</x:v>
      </x:c>
      <x:c r="Q2720" s="51" t="n">
        <x:v>3239</x:v>
      </x:c>
      <x:c r="R2720" s="52" t="n">
        <x:f>IFERROR(Q2720/K2720,"")</x:f>
        <x:v>0.06660360675289424</x:v>
      </x:c>
      <x:c r="S2720" s="53" t="n">
        <x:v>38322</x:v>
      </x:c>
      <x:c r="T2720" s="50" t="str">
        <x:v>EDINET_company_history</x:v>
      </x:c>
      <x:c r="U2720" s="50" t="str">
        <x:v>株式会社住友倉庫</x:v>
      </x:c>
      <x:c r="V2720" s="54" t="n">
        <x:v>0.6061</x:v>
      </x:c>
      <x:c r="W2720" s="50" t="str">
        <x:v>澤田 邦彦 / 金原 秀樹</x:v>
      </x:c>
      <x:c r="X2720" s="50" t="b">
        <x:f>AND(COUNT(L2720:O2720)=4,L2720&gt;='設定'!$B$6,M2720&gt;='設定'!$B$6,N2720&gt;='設定'!$B$6,O2720&gt;='設定'!$B$6)</x:f>
        <x:v>0</x:v>
      </x:c>
      <x:c r="Y2720" s="50" t="b">
        <x:f>AND(COUNT(G2720:K2720)=5,P2720&gt;='設定'!$B$7)</x:f>
        <x:v>0</x:v>
      </x:c>
      <x:c r="Z2720" s="50" t="b">
        <x:f>AND(ISNUMBER(R2720),R2720&gt;='設定'!$B$8)</x:f>
        <x:v>0</x:v>
      </x:c>
      <x:c r="AA2720" s="50" t="b">
        <x:f>AND(ISNUMBER(S2720),S2720&gt;=DATE(YEAR('設定'!$B$10)-'設定'!$B$9,MONTH('設定'!$B$10),DAY('設定'!$B$10)))</x:f>
        <x:v>0</x:v>
      </x:c>
      <x:c r="AB2720" s="55" t="b">
        <x:v>0</x:v>
      </x:c>
      <x:c r="AC2720" s="55" t="b">
        <x:v>0</x:v>
      </x:c>
      <x:c r="AD2720" s="50" t="n">
        <x:f>IF(X2720,1,0)+IF(Z2720,1,0)+IF(AA2720,1,0)+IF(AB2720,1,0)</x:f>
        <x:v>0</x:v>
      </x:c>
      <x:c r="AE2720" s="50" t="n">
        <x:f>IF(Y2720,1,0)+IF(Z2720,1,0)+IF(AA2720,1,0)+IF(AB2720,1,0)</x:f>
        <x:v>0</x:v>
      </x:c>
      <x:c r="AF2720" s="50" t="n">
        <x:f>IF(Y2720,1,0)+IF(Z2720,1,0)+IF(AA2720,1,0)+IF(AC2720,1,0)</x:f>
        <x:v>0</x:v>
      </x:c>
      <x:c r="AG2720" s="53" t="n">
        <x:v>44348</x:v>
      </x:c>
      <x:c r="AH2720" s="50" t="str">
        <x:v>S100VYO5</x:v>
      </x:c>
      <x:c r="AI2720" s="50" t="str">
        <x:v>OperatingRevenue1SummaryOfBusinessResults</x:v>
      </x:c>
      <x:c r="AJ2720" s="50" t="str">
        <x:v>OperatingIncome</x:v>
      </x:c>
      <x:c r="AK2720" s="53" t="n">
        <x:v>45747</x:v>
      </x:c>
      <x:c r="AL2720" s="50" t="str">
        <x:v>365/365/365/366/365</x:v>
      </x:c>
      <x:c r="AM2720" s="51" t="n">
        <x:v>7470700</x:v>
      </x:c>
      <x:c r="AN2720" s="51" t="n">
        <x:v>3265</x:v>
      </x:c>
      <x:c r="AO2720" s="51" t="n">
        <x:f>IFERROR(AM2720*AN2720,"")</x:f>
        <x:v>24391835500</x:v>
      </x:c>
      <x:c r="AP2720" s="56" t="n">
        <x:f>IFERROR(AO2720/(K2720*1000000),"")</x:f>
        <x:v>0.501569688059057</x:v>
      </x:c>
      <x:c r="AQ2720" s="57" t="n">
        <x:v>14095525</x:v>
      </x:c>
      <x:c r="AR2720" s="52" t="n">
        <x:v>0.188110569145354</x:v>
      </x:c>
      <x:c r="AS2720" s="52" t="n">
        <x:v>-0.2312144372032409</x:v>
      </x:c>
      <x:c r="AT2720" s="55" t="b">
        <x:v>0</x:v>
      </x:c>
      <x:c r="AU2720" s="50" t="str">
        <x:v>low_liquidity</x:v>
      </x:c>
      <x:c r="AV2720" s="58" t="n">
        <x:v>0.0551368573078938</x:v>
      </x:c>
      <x:c r="AW2720" s="50" t="n">
        <x:v>1487</x:v>
      </x:c>
      <x:c r="AX2720" s="50" t="str">
        <x:v>Discovery</x:v>
      </x:c>
      <x:c r="AY2720" s="50" t="str">
        <x:v>既存適格性フィルター不通過: low_liquidity / 60日平均売買代金2,000万円未満</x:v>
      </x:c>
      <x:c r="AZ2720" s="59" t="str">
        <x:v>2025-06-18 09:00</x:v>
      </x:c>
      <x:c r="BA2720" s="53" t="n">
        <x:v>38322</x:v>
      </x:c>
      <x:c r="BB2720" s="50"/>
      <x:c r="BC2720" s="50"/>
      <x:c r="BD2720" s="50"/>
    </x:row>
    <x:row r="2721">
      <x:c r="A2721" s="50" t="n">
        <x:v>2720</x:v>
      </x:c>
      <x:c r="B2721" s="50" t="str">
        <x:v>4538</x:v>
      </x:c>
      <x:c r="C2721" s="50" t="str">
        <x:v>4538.T</x:v>
      </x:c>
      <x:c r="D2721" s="50" t="str">
        <x:v>Fuso Pharmaceutical Industries,Ltd.</x:v>
      </x:c>
      <x:c r="E2721" s="50" t="str">
        <x:v>Prime Market (Domestic)</x:v>
      </x:c>
      <x:c r="F2721" s="50" t="str">
        <x:v>Pharmaceutical</x:v>
      </x:c>
      <x:c r="G2721" s="51" t="n">
        <x:v>49251</x:v>
      </x:c>
      <x:c r="H2721" s="51" t="n">
        <x:v>49632</x:v>
      </x:c>
      <x:c r="I2721" s="51" t="n">
        <x:v>51015</x:v>
      </x:c>
      <x:c r="J2721" s="51" t="n">
        <x:v>55407</x:v>
      </x:c>
      <x:c r="K2721" s="51" t="n">
        <x:v>60563</x:v>
      </x:c>
      <x:c r="L2721" s="52" t="n">
        <x:f>IFERROR(H2721/G2721-1,"")</x:f>
        <x:v>0.007735883535359589</x:v>
      </x:c>
      <x:c r="M2721" s="52" t="n">
        <x:f>IFERROR(I2721/H2721-1,"")</x:f>
        <x:v>0.027865087040618963</x:v>
      </x:c>
      <x:c r="N2721" s="52" t="n">
        <x:f>IFERROR(J2721/I2721-1,"")</x:f>
        <x:v>0.08609232578653336</x:v>
      </x:c>
      <x:c r="O2721" s="52" t="n">
        <x:f>IFERROR(K2721/J2721-1,"")</x:f>
        <x:v>0.09305683397404652</x:v>
      </x:c>
      <x:c r="P2721" s="52" t="n">
        <x:f>IFERROR((K2721/G2721)^(1/4)-1,"")</x:f>
        <x:v>0.053047791743024764</x:v>
      </x:c>
      <x:c r="Q2721" s="51" t="n">
        <x:v>4131</x:v>
      </x:c>
      <x:c r="R2721" s="52" t="n">
        <x:f>IFERROR(Q2721/K2721,"")</x:f>
        <x:v>0.06820996317883857</x:v>
      </x:c>
      <x:c r="S2721" s="53" t="n">
        <x:v>25842</x:v>
      </x:c>
      <x:c r="T2721" s="50" t="str">
        <x:v>EDINET_company_history</x:v>
      </x:c>
      <x:c r="U2721" s="50" t="str">
        <x:v>日本マスタートラスト信託銀行株式会社（信託口）</x:v>
      </x:c>
      <x:c r="V2721" s="54" t="n">
        <x:v>0.077</x:v>
      </x:c>
      <x:c r="W2721" s="50" t="str">
        <x:v>戸 田 幹 雄</x:v>
      </x:c>
      <x:c r="X2721" s="50" t="b">
        <x:f>AND(COUNT(L2721:O2721)=4,L2721&gt;='設定'!$B$6,M2721&gt;='設定'!$B$6,N2721&gt;='設定'!$B$6,O2721&gt;='設定'!$B$6)</x:f>
        <x:v>0</x:v>
      </x:c>
      <x:c r="Y2721" s="50" t="b">
        <x:f>AND(COUNT(G2721:K2721)=5,P2721&gt;='設定'!$B$7)</x:f>
        <x:v>0</x:v>
      </x:c>
      <x:c r="Z2721" s="50" t="b">
        <x:f>AND(ISNUMBER(R2721),R2721&gt;='設定'!$B$8)</x:f>
        <x:v>0</x:v>
      </x:c>
      <x:c r="AA2721" s="50" t="b">
        <x:f>AND(ISNUMBER(S2721),S2721&gt;=DATE(YEAR('設定'!$B$10)-'設定'!$B$9,MONTH('設定'!$B$10),DAY('設定'!$B$10)))</x:f>
        <x:v>0</x:v>
      </x:c>
      <x:c r="AB2721" s="55" t="b">
        <x:v>0</x:v>
      </x:c>
      <x:c r="AC2721" s="55" t="b">
        <x:v>0</x:v>
      </x:c>
      <x:c r="AD2721" s="50" t="n">
        <x:f>IF(X2721,1,0)+IF(Z2721,1,0)+IF(AA2721,1,0)+IF(AB2721,1,0)</x:f>
        <x:v>0</x:v>
      </x:c>
      <x:c r="AE2721" s="50" t="n">
        <x:f>IF(Y2721,1,0)+IF(Z2721,1,0)+IF(AA2721,1,0)+IF(AB2721,1,0)</x:f>
        <x:v>0</x:v>
      </x:c>
      <x:c r="AF2721" s="50" t="n">
        <x:f>IF(Y2721,1,0)+IF(Z2721,1,0)+IF(AA2721,1,0)+IF(AC2721,1,0)</x:f>
        <x:v>0</x:v>
      </x:c>
      <x:c r="AG2721" s="53" t="n">
        <x:v>44348</x:v>
      </x:c>
      <x:c r="AH2721" s="50" t="str">
        <x:v>S100W3Q0</x:v>
      </x:c>
      <x:c r="AI2721" s="50" t="str">
        <x:v>NetSalesSummaryOfBusinessResults</x:v>
      </x:c>
      <x:c r="AJ2721" s="50" t="str">
        <x:v>OperatingIncome</x:v>
      </x:c>
      <x:c r="AK2721" s="53" t="n">
        <x:v>45747</x:v>
      </x:c>
      <x:c r="AL2721" s="50" t="str">
        <x:v>365/365/365/366/365</x:v>
      </x:c>
      <x:c r="AM2721" s="51" t="n">
        <x:v>8540369</x:v>
      </x:c>
      <x:c r="AN2721" s="51" t="n">
        <x:v>2012</x:v>
      </x:c>
      <x:c r="AO2721" s="51" t="n">
        <x:f>IFERROR(AM2721*AN2721,"")</x:f>
        <x:v>17183222428</x:v>
      </x:c>
      <x:c r="AP2721" s="56" t="n">
        <x:f>IFERROR(AO2721/(K2721*1000000),"")</x:f>
        <x:v>0.2837247565014943</x:v>
      </x:c>
      <x:c r="AQ2721" s="57" t="n">
        <x:v>74245355</x:v>
      </x:c>
      <x:c r="AR2721" s="52" t="n">
        <x:v>0.256237671922002</x:v>
      </x:c>
      <x:c r="AS2721" s="52" t="n">
        <x:v>-0.2775746107252638</x:v>
      </x:c>
      <x:c r="AT2721" s="55" t="b">
        <x:v>1</x:v>
      </x:c>
      <x:c r="AU2721" s="50"/>
      <x:c r="AV2721" s="58" t="n">
        <x:v>-0.1337215257850357</x:v>
      </x:c>
      <x:c r="AW2721" s="50" t="n">
        <x:v>2774</x:v>
      </x:c>
      <x:c r="AX2721" s="50" t="str">
        <x:v>Transformation Moat</x:v>
      </x:c>
      <x:c r="AY2721" s="50" t="str">
        <x:v>目立つ機械的警告なし（定性確認は別途必要）</x:v>
      </x:c>
      <x:c r="AZ2721" s="59" t="str">
        <x:v>2025-06-24 15:00</x:v>
      </x:c>
      <x:c r="BA2721" s="53" t="n">
        <x:v>25842</x:v>
      </x:c>
      <x:c r="BB2721" s="50"/>
      <x:c r="BC2721" s="50"/>
      <x:c r="BD2721" s="50" t="str">
        <x:v>TOPIX Small 2</x:v>
      </x:c>
    </x:row>
    <x:row r="2722">
      <x:c r="A2722" s="50" t="n">
        <x:v>2721</x:v>
      </x:c>
      <x:c r="B2722" s="50" t="str">
        <x:v>8267</x:v>
      </x:c>
      <x:c r="C2722" s="50" t="str">
        <x:v>8267.T</x:v>
      </x:c>
      <x:c r="D2722" s="50" t="str">
        <x:v>AEON CO.,LTD.</x:v>
      </x:c>
      <x:c r="E2722" s="50" t="str">
        <x:v>Prime Market (Domestic)</x:v>
      </x:c>
      <x:c r="F2722" s="50" t="str">
        <x:v>Retail Trade</x:v>
      </x:c>
      <x:c r="G2722" s="51" t="n">
        <x:v>8715957</x:v>
      </x:c>
      <x:c r="H2722" s="51" t="n">
        <x:v>9116823</x:v>
      </x:c>
      <x:c r="I2722" s="51" t="n">
        <x:v>9553557</x:v>
      </x:c>
      <x:c r="J2722" s="51" t="n">
        <x:v>10134877</x:v>
      </x:c>
      <x:c r="K2722" s="51" t="n">
        <x:v>10715342</x:v>
      </x:c>
      <x:c r="L2722" s="52" t="n">
        <x:f>IFERROR(H2722/G2722-1,"")</x:f>
        <x:v>0.045992195693485005</x:v>
      </x:c>
      <x:c r="M2722" s="52" t="n">
        <x:f>IFERROR(I2722/H2722-1,"")</x:f>
        <x:v>0.0479041876759041</x:v>
      </x:c>
      <x:c r="N2722" s="52" t="n">
        <x:f>IFERROR(J2722/I2722-1,"")</x:f>
        <x:v>0.06084854049648736</x:v>
      </x:c>
      <x:c r="O2722" s="52" t="n">
        <x:f>IFERROR(K2722/J2722-1,"")</x:f>
        <x:v>0.05727400539740146</x:v>
      </x:c>
      <x:c r="P2722" s="52" t="n">
        <x:f>IFERROR((K2722/G2722)^(1/4)-1,"")</x:f>
        <x:v>0.05298634532853286</x:v>
      </x:c>
      <x:c r="Q2722" s="51" t="n">
        <x:v>270459</x:v>
      </x:c>
      <x:c r="R2722" s="52" t="n">
        <x:f>IFERROR(Q2722/K2722,"")</x:f>
        <x:v>0.025240351637866528</x:v>
      </x:c>
      <x:c r="S2722" s="53" t="n">
        <x:v>27273</x:v>
      </x:c>
      <x:c r="T2722" s="50" t="str">
        <x:v>EDINET_company_history</x:v>
      </x:c>
      <x:c r="U2722" s="50" t="str">
        <x:v>日本マスタートラスト信託銀行株式会社（信託口)</x:v>
      </x:c>
      <x:c r="V2722" s="54" t="n">
        <x:v>0.1275</x:v>
      </x:c>
      <x:c r="W2722" s="50" t="str">
        <x:v>岡 田 元 也 / 吉 田 昭 夫 / 羽 生 有 希 / 土 谷 美 津 子</x:v>
      </x:c>
      <x:c r="X2722" s="50" t="b">
        <x:f>AND(COUNT(L2722:O2722)=4,L2722&gt;='設定'!$B$6,M2722&gt;='設定'!$B$6,N2722&gt;='設定'!$B$6,O2722&gt;='設定'!$B$6)</x:f>
        <x:v>0</x:v>
      </x:c>
      <x:c r="Y2722" s="50" t="b">
        <x:f>AND(COUNT(G2722:K2722)=5,P2722&gt;='設定'!$B$7)</x:f>
        <x:v>0</x:v>
      </x:c>
      <x:c r="Z2722" s="50" t="b">
        <x:f>AND(ISNUMBER(R2722),R2722&gt;='設定'!$B$8)</x:f>
        <x:v>0</x:v>
      </x:c>
      <x:c r="AA2722" s="50" t="b">
        <x:f>AND(ISNUMBER(S2722),S2722&gt;=DATE(YEAR('設定'!$B$10)-'設定'!$B$9,MONTH('設定'!$B$10),DAY('設定'!$B$10)))</x:f>
        <x:v>0</x:v>
      </x:c>
      <x:c r="AB2722" s="55" t="b">
        <x:v>0</x:v>
      </x:c>
      <x:c r="AC2722" s="55" t="b">
        <x:v>0</x:v>
      </x:c>
      <x:c r="AD2722" s="50" t="n">
        <x:f>IF(X2722,1,0)+IF(Z2722,1,0)+IF(AA2722,1,0)+IF(AB2722,1,0)</x:f>
        <x:v>0</x:v>
      </x:c>
      <x:c r="AE2722" s="50" t="n">
        <x:f>IF(Y2722,1,0)+IF(Z2722,1,0)+IF(AA2722,1,0)+IF(AB2722,1,0)</x:f>
        <x:v>0</x:v>
      </x:c>
      <x:c r="AF2722" s="50" t="n">
        <x:f>IF(Y2722,1,0)+IF(Z2722,1,0)+IF(AA2722,1,0)+IF(AC2722,1,0)</x:f>
        <x:v>0</x:v>
      </x:c>
      <x:c r="AG2722" s="53" t="n">
        <x:v>44348</x:v>
      </x:c>
      <x:c r="AH2722" s="50" t="str">
        <x:v>S100Y5VH</x:v>
      </x:c>
      <x:c r="AI2722" s="50" t="str">
        <x:v>OperatingRevenue1SummaryOfBusinessResults</x:v>
      </x:c>
      <x:c r="AJ2722" s="50" t="str">
        <x:v>OperatingIncome</x:v>
      </x:c>
      <x:c r="AK2722" s="53" t="n">
        <x:v>46081</x:v>
      </x:c>
      <x:c r="AL2722" s="50" t="str">
        <x:v>365/365/366/365/365</x:v>
      </x:c>
      <x:c r="AM2722" s="51" t="n">
        <x:v>2765768421</x:v>
      </x:c>
      <x:c r="AN2722" s="51" t="n">
        <x:v>1352.5</x:v>
      </x:c>
      <x:c r="AO2722" s="51" t="n">
        <x:f>IFERROR(AM2722*AN2722,"")</x:f>
        <x:v>3740701789402.5</x:v>
      </x:c>
      <x:c r="AP2722" s="56" t="n">
        <x:f>IFERROR(AO2722/(K2722*1000000),"")</x:f>
        <x:v>0.34909775062732484</x:v>
      </x:c>
      <x:c r="AQ2722" s="57" t="n">
        <x:v>14467840911.666666</x:v>
      </x:c>
      <x:c r="AR2722" s="52" t="n">
        <x:v>0.2598956554865843</x:v>
      </x:c>
      <x:c r="AS2722" s="52" t="n">
        <x:v>-0.5285286690933106</x:v>
      </x:c>
      <x:c r="AT2722" s="55" t="b">
        <x:v>1</x:v>
      </x:c>
      <x:c r="AU2722" s="50"/>
      <x:c r="AV2722" s="58" t="n">
        <x:v>-0.4282340761900029</x:v>
      </x:c>
      <x:c r="AW2722" s="50" t="n">
        <x:v>3443</x:v>
      </x:c>
      <x:c r="AX2722" s="50" t="str">
        <x:v>Core Moat</x:v>
      </x:c>
      <x:c r="AY2722" s="50" t="str">
        <x:v>目立つ機械的警告なし（定性確認は別途必要）</x:v>
      </x:c>
      <x:c r="AZ2722" s="59" t="str">
        <x:v>2026-05-25 15:03</x:v>
      </x:c>
      <x:c r="BA2722" s="53" t="n">
        <x:v>27273</x:v>
      </x:c>
      <x:c r="BB2722" s="50"/>
      <x:c r="BC2722" s="50"/>
      <x:c r="BD2722" s="50" t="str">
        <x:v>TOPIX Large70</x:v>
      </x:c>
    </x:row>
    <x:row r="2723">
      <x:c r="A2723" s="50" t="n">
        <x:v>2722</x:v>
      </x:c>
      <x:c r="B2723" s="50" t="str">
        <x:v>2668</x:v>
      </x:c>
      <x:c r="C2723" s="50" t="str">
        <x:v>2668.T</x:v>
      </x:c>
      <x:c r="D2723" s="50" t="str">
        <x:v>Tabio Corporation</x:v>
      </x:c>
      <x:c r="E2723" s="50" t="str">
        <x:v>Standard Market(Domestic)</x:v>
      </x:c>
      <x:c r="F2723" s="50" t="str">
        <x:v>Wholesale Trade</x:v>
      </x:c>
      <x:c r="G2723" s="51" t="n">
        <x:v>13677.127</x:v>
      </x:c>
      <x:c r="H2723" s="51" t="n">
        <x:v>15264.221</x:v>
      </x:c>
      <x:c r="I2723" s="51" t="n">
        <x:v>16220.763</x:v>
      </x:c>
      <x:c r="J2723" s="51" t="n">
        <x:v>16852.068</x:v>
      </x:c>
      <x:c r="K2723" s="51" t="n">
        <x:v>16812.398</x:v>
      </x:c>
      <x:c r="L2723" s="52" t="n">
        <x:f>IFERROR(H2723/G2723-1,"")</x:f>
        <x:v>0.1160400133741537</x:v>
      </x:c>
      <x:c r="M2723" s="52" t="n">
        <x:f>IFERROR(I2723/H2723-1,"")</x:f>
        <x:v>0.06266562833439071</x:v>
      </x:c>
      <x:c r="N2723" s="52" t="n">
        <x:f>IFERROR(J2723/I2723-1,"")</x:f>
        <x:v>0.03891956253845752</x:v>
      </x:c>
      <x:c r="O2723" s="52" t="n">
        <x:f>IFERROR(K2723/J2723-1,"")</x:f>
        <x:v>-0.0023540137625838176</x:v>
      </x:c>
      <x:c r="P2723" s="52" t="n">
        <x:f>IFERROR((K2723/G2723)^(1/4)-1,"")</x:f>
        <x:v>0.052952295522000536</x:v>
      </x:c>
      <x:c r="Q2723" s="51" t="n">
        <x:v>883.961</x:v>
      </x:c>
      <x:c r="R2723" s="52" t="n">
        <x:f>IFERROR(Q2723/K2723,"")</x:f>
        <x:v>0.05257792493373045</x:v>
      </x:c>
      <x:c r="S2723" s="53" t="n">
        <x:v>36800</x:v>
      </x:c>
      <x:c r="T2723" s="50" t="str">
        <x:v>EDINET_company_history</x:v>
      </x:c>
      <x:c r="U2723" s="50" t="str">
        <x:v>有限会社越智産業</x:v>
      </x:c>
      <x:c r="V2723" s="54" t="n">
        <x:v>0.2732</x:v>
      </x:c>
      <x:c r="W2723" s="50" t="str">
        <x:v>越 智 勝 寛</x:v>
      </x:c>
      <x:c r="X2723" s="50" t="b">
        <x:f>AND(COUNT(L2723:O2723)=4,L2723&gt;='設定'!$B$6,M2723&gt;='設定'!$B$6,N2723&gt;='設定'!$B$6,O2723&gt;='設定'!$B$6)</x:f>
        <x:v>0</x:v>
      </x:c>
      <x:c r="Y2723" s="50" t="b">
        <x:f>AND(COUNT(G2723:K2723)=5,P2723&gt;='設定'!$B$7)</x:f>
        <x:v>0</x:v>
      </x:c>
      <x:c r="Z2723" s="50" t="b">
        <x:f>AND(ISNUMBER(R2723),R2723&gt;='設定'!$B$8)</x:f>
        <x:v>0</x:v>
      </x:c>
      <x:c r="AA2723" s="50" t="b">
        <x:f>AND(ISNUMBER(S2723),S2723&gt;=DATE(YEAR('設定'!$B$10)-'設定'!$B$9,MONTH('設定'!$B$10),DAY('設定'!$B$10)))</x:f>
        <x:v>0</x:v>
      </x:c>
      <x:c r="AB2723" s="55" t="b">
        <x:v>0</x:v>
      </x:c>
      <x:c r="AC2723" s="55" t="b">
        <x:v>0</x:v>
      </x:c>
      <x:c r="AD2723" s="50" t="n">
        <x:f>IF(X2723,1,0)+IF(Z2723,1,0)+IF(AA2723,1,0)+IF(AB2723,1,0)</x:f>
        <x:v>0</x:v>
      </x:c>
      <x:c r="AE2723" s="50" t="n">
        <x:f>IF(Y2723,1,0)+IF(Z2723,1,0)+IF(AA2723,1,0)+IF(AB2723,1,0)</x:f>
        <x:v>0</x:v>
      </x:c>
      <x:c r="AF2723" s="50" t="n">
        <x:f>IF(Y2723,1,0)+IF(Z2723,1,0)+IF(AA2723,1,0)+IF(AC2723,1,0)</x:f>
        <x:v>0</x:v>
      </x:c>
      <x:c r="AG2723" s="53" t="n">
        <x:v>44348</x:v>
      </x:c>
      <x:c r="AH2723" s="50" t="str">
        <x:v>S100Y4Z8</x:v>
      </x:c>
      <x:c r="AI2723" s="50" t="str">
        <x:v>NetSalesSummaryOfBusinessResults</x:v>
      </x:c>
      <x:c r="AJ2723" s="50" t="str">
        <x:v>OperatingIncome</x:v>
      </x:c>
      <x:c r="AK2723" s="53" t="n">
        <x:v>46081</x:v>
      </x:c>
      <x:c r="AL2723" s="50" t="str">
        <x:v>365/365/366/365/365</x:v>
      </x:c>
      <x:c r="AM2723" s="51" t="n">
        <x:v>6779880</x:v>
      </x:c>
      <x:c r="AN2723" s="51" t="n">
        <x:v>1251</x:v>
      </x:c>
      <x:c r="AO2723" s="51" t="n">
        <x:f>IFERROR(AM2723*AN2723,"")</x:f>
        <x:v>8481629880</x:v>
      </x:c>
      <x:c r="AP2723" s="56" t="n">
        <x:f>IFERROR(AO2723/(K2723*1000000),"")</x:f>
        <x:v>0.5044866223128907</x:v>
      </x:c>
      <x:c r="AQ2723" s="57" t="n">
        <x:v>1718923.3333333333</x:v>
      </x:c>
      <x:c r="AR2723" s="52" t="n">
        <x:v>0.1218162333544962</x:v>
      </x:c>
      <x:c r="AS2723" s="52" t="n">
        <x:v>-0.1275893284473691</x:v>
      </x:c>
      <x:c r="AT2723" s="55" t="b">
        <x:v>0</x:v>
      </x:c>
      <x:c r="AU2723" s="50" t="str">
        <x:v>low_liquidity</x:v>
      </x:c>
      <x:c r="AV2723" s="58" t="n">
        <x:v>0.0821529331228304</x:v>
      </x:c>
      <x:c r="AW2723" s="50" t="n">
        <x:v>1337</x:v>
      </x:c>
      <x:c r="AX2723" s="50" t="str">
        <x:v>Discovery</x:v>
      </x:c>
      <x:c r="AY2723" s="50" t="str">
        <x:v>既存適格性フィルター不通過: low_liquidity / 60日平均売買代金2,000万円未満</x:v>
      </x:c>
      <x:c r="AZ2723" s="59" t="str">
        <x:v>2026-05-20 10:39</x:v>
      </x:c>
      <x:c r="BA2723" s="53" t="n">
        <x:v>36800</x:v>
      </x:c>
      <x:c r="BB2723" s="50"/>
      <x:c r="BC2723" s="50"/>
      <x:c r="BD2723" s="50"/>
    </x:row>
    <x:row r="2724">
      <x:c r="A2724" s="50" t="n">
        <x:v>2723</x:v>
      </x:c>
      <x:c r="B2724" s="50" t="str">
        <x:v>5218</x:v>
      </x:c>
      <x:c r="C2724" s="50" t="str">
        <x:v>5218.T</x:v>
      </x:c>
      <x:c r="D2724" s="50" t="str">
        <x:v>OHARA INC.</x:v>
      </x:c>
      <x:c r="E2724" s="50" t="str">
        <x:v>Standard Market(Domestic)</x:v>
      </x:c>
      <x:c r="F2724" s="50" t="str">
        <x:v>Glass and Ceramics Products</x:v>
      </x:c>
      <x:c r="G2724" s="51" t="n">
        <x:v>23521.936</x:v>
      </x:c>
      <x:c r="H2724" s="51" t="n">
        <x:v>28304.613</x:v>
      </x:c>
      <x:c r="I2724" s="51" t="n">
        <x:v>28123.223</x:v>
      </x:c>
      <x:c r="J2724" s="51" t="n">
        <x:v>27909.188</x:v>
      </x:c>
      <x:c r="K2724" s="51" t="n">
        <x:v>28895.673</x:v>
      </x:c>
      <x:c r="L2724" s="52" t="n">
        <x:f>IFERROR(H2724/G2724-1,"")</x:f>
        <x:v>0.20332837399098436</x:v>
      </x:c>
      <x:c r="M2724" s="52" t="n">
        <x:f>IFERROR(I2724/H2724-1,"")</x:f>
        <x:v>-0.0064084960285448744</x:v>
      </x:c>
      <x:c r="N2724" s="52" t="n">
        <x:f>IFERROR(J2724/I2724-1,"")</x:f>
        <x:v>-0.00761061418885034</x:v>
      </x:c>
      <x:c r="O2724" s="52" t="n">
        <x:f>IFERROR(K2724/J2724-1,"")</x:f>
        <x:v>0.03534624511469131</x:v>
      </x:c>
      <x:c r="P2724" s="52" t="n">
        <x:f>IFERROR((K2724/G2724)^(1/4)-1,"")</x:f>
        <x:v>0.052785603532620406</x:v>
      </x:c>
      <x:c r="Q2724" s="51" t="n">
        <x:v>1794.267</x:v>
      </x:c>
      <x:c r="R2724" s="52" t="n">
        <x:f>IFERROR(Q2724/K2724,"")</x:f>
        <x:v>0.06209466033201581</x:v>
      </x:c>
      <x:c r="S2724" s="53" t="n">
        <x:v>38626</x:v>
      </x:c>
      <x:c r="T2724" s="50" t="str">
        <x:v>EDINET_company_history</x:v>
      </x:c>
      <x:c r="U2724" s="50" t="str">
        <x:v>セイコーグループ株式会社</x:v>
      </x:c>
      <x:c r="V2724" s="54" t="n">
        <x:v>0.193</x:v>
      </x:c>
      <x:c r="W2724" s="50" t="str">
        <x:v>齋藤 弘和</x:v>
      </x:c>
      <x:c r="X2724" s="50" t="b">
        <x:f>AND(COUNT(L2724:O2724)=4,L2724&gt;='設定'!$B$6,M2724&gt;='設定'!$B$6,N2724&gt;='設定'!$B$6,O2724&gt;='設定'!$B$6)</x:f>
        <x:v>0</x:v>
      </x:c>
      <x:c r="Y2724" s="50" t="b">
        <x:f>AND(COUNT(G2724:K2724)=5,P2724&gt;='設定'!$B$7)</x:f>
        <x:v>0</x:v>
      </x:c>
      <x:c r="Z2724" s="50" t="b">
        <x:f>AND(ISNUMBER(R2724),R2724&gt;='設定'!$B$8)</x:f>
        <x:v>0</x:v>
      </x:c>
      <x:c r="AA2724" s="50" t="b">
        <x:f>AND(ISNUMBER(S2724),S2724&gt;=DATE(YEAR('設定'!$B$10)-'設定'!$B$9,MONTH('設定'!$B$10),DAY('設定'!$B$10)))</x:f>
        <x:v>0</x:v>
      </x:c>
      <x:c r="AB2724" s="55" t="b">
        <x:v>0</x:v>
      </x:c>
      <x:c r="AC2724" s="55" t="b">
        <x:v>0</x:v>
      </x:c>
      <x:c r="AD2724" s="50" t="n">
        <x:f>IF(X2724,1,0)+IF(Z2724,1,0)+IF(AA2724,1,0)+IF(AB2724,1,0)</x:f>
        <x:v>0</x:v>
      </x:c>
      <x:c r="AE2724" s="50" t="n">
        <x:f>IF(Y2724,1,0)+IF(Z2724,1,0)+IF(AA2724,1,0)+IF(AB2724,1,0)</x:f>
        <x:v>0</x:v>
      </x:c>
      <x:c r="AF2724" s="50" t="n">
        <x:f>IF(Y2724,1,0)+IF(Z2724,1,0)+IF(AA2724,1,0)+IF(AC2724,1,0)</x:f>
        <x:v>0</x:v>
      </x:c>
      <x:c r="AG2724" s="53" t="n">
        <x:v>44348</x:v>
      </x:c>
      <x:c r="AH2724" s="50" t="str">
        <x:v>S100XHTP</x:v>
      </x:c>
      <x:c r="AI2724" s="50" t="str">
        <x:v>NetSalesSummaryOfBusinessResults</x:v>
      </x:c>
      <x:c r="AJ2724" s="50" t="str">
        <x:v>OperatingIncome</x:v>
      </x:c>
      <x:c r="AK2724" s="53" t="n">
        <x:v>45961</x:v>
      </x:c>
      <x:c r="AL2724" s="50" t="str">
        <x:v>365/365/365/366/365</x:v>
      </x:c>
      <x:c r="AM2724" s="51" t="n">
        <x:v>24364500</x:v>
      </x:c>
      <x:c r="AN2724" s="51" t="n">
        <x:v>1566</x:v>
      </x:c>
      <x:c r="AO2724" s="51" t="n">
        <x:f>IFERROR(AM2724*AN2724,"")</x:f>
        <x:v>38154807000</x:v>
      </x:c>
      <x:c r="AP2724" s="56" t="n">
        <x:f>IFERROR(AO2724/(K2724*1000000),"")</x:f>
        <x:v>1.320433235799699</x:v>
      </x:c>
      <x:c r="AQ2724" s="57" t="n">
        <x:v>124852321.66666669</x:v>
      </x:c>
      <x:c r="AR2724" s="52" t="n">
        <x:v>0.384677358347916</x:v>
      </x:c>
      <x:c r="AS2724" s="52" t="n">
        <x:v>-0.4496122035207415</x:v>
      </x:c>
      <x:c r="AT2724" s="55" t="b">
        <x:v>1</x:v>
      </x:c>
      <x:c r="AU2724" s="50"/>
      <x:c r="AV2724" s="58" t="n">
        <x:v>-0.1439034907159812</x:v>
      </x:c>
      <x:c r="AW2724" s="50" t="n">
        <x:v>2822</x:v>
      </x:c>
      <x:c r="AX2724" s="50" t="str">
        <x:v>Core Moat</x:v>
      </x:c>
      <x:c r="AY2724" s="50" t="str">
        <x:v>目立つ機械的警告なし（定性確認は別途必要）</x:v>
      </x:c>
      <x:c r="AZ2724" s="59" t="str">
        <x:v>2026-01-29 15:42</x:v>
      </x:c>
      <x:c r="BA2724" s="53" t="n">
        <x:v>38626</x:v>
      </x:c>
      <x:c r="BB2724" s="50"/>
      <x:c r="BC2724" s="50"/>
      <x:c r="BD2724" s="50" t="str">
        <x:v>TOPIX Small 2</x:v>
      </x:c>
    </x:row>
    <x:row r="2725">
      <x:c r="A2725" s="50" t="n">
        <x:v>2724</x:v>
      </x:c>
      <x:c r="B2725" s="50" t="str">
        <x:v>4204</x:v>
      </x:c>
      <x:c r="C2725" s="50" t="str">
        <x:v>4204.T</x:v>
      </x:c>
      <x:c r="D2725" s="50" t="str">
        <x:v>Sekisui Chemical Co.,Ltd.</x:v>
      </x:c>
      <x:c r="E2725" s="50" t="str">
        <x:v>Prime Market (Domestic)</x:v>
      </x:c>
      <x:c r="F2725" s="50" t="str">
        <x:v>Chemicals</x:v>
      </x:c>
      <x:c r="G2725" s="51" t="n">
        <x:v>1056560</x:v>
      </x:c>
      <x:c r="H2725" s="51" t="n">
        <x:v>1157945</x:v>
      </x:c>
      <x:c r="I2725" s="51" t="n">
        <x:v>1242521</x:v>
      </x:c>
      <x:c r="J2725" s="51" t="n">
        <x:v>1256538</x:v>
      </x:c>
      <x:c r="K2725" s="51" t="n">
        <x:v>1297754</x:v>
      </x:c>
      <x:c r="L2725" s="52" t="n">
        <x:f>IFERROR(H2725/G2725-1,"")</x:f>
        <x:v>0.09595763610206709</x:v>
      </x:c>
      <x:c r="M2725" s="52" t="n">
        <x:f>IFERROR(I2725/H2725-1,"")</x:f>
        <x:v>0.07303973850226053</x:v>
      </x:c>
      <x:c r="N2725" s="52" t="n">
        <x:f>IFERROR(J2725/I2725-1,"")</x:f>
        <x:v>0.011281097059928857</x:v>
      </x:c>
      <x:c r="O2725" s="52" t="n">
        <x:f>IFERROR(K2725/J2725-1,"")</x:f>
        <x:v>0.032801236413065205</x:v>
      </x:c>
      <x:c r="P2725" s="52" t="n">
        <x:f>IFERROR((K2725/G2725)^(1/4)-1,"")</x:f>
        <x:v>0.05274830980733469</x:v>
      </x:c>
      <x:c r="Q2725" s="51" t="n">
        <x:v>107951</x:v>
      </x:c>
      <x:c r="R2725" s="52" t="n">
        <x:f>IFERROR(Q2725/K2725,"")</x:f>
        <x:v>0.08318294530396361</x:v>
      </x:c>
      <x:c r="S2725" s="53" t="n">
        <x:v>17533</x:v>
      </x:c>
      <x:c r="T2725" s="50" t="str">
        <x:v>EDINET_company_history</x:v>
      </x:c>
      <x:c r="U2725" s="50" t="str">
        <x:v>日本マスタートラスト信託銀行株式会社（信託口）</x:v>
      </x:c>
      <x:c r="V2725" s="54" t="n">
        <x:v>0.145</x:v>
      </x:c>
      <x:c r="W2725" s="50" t="str">
        <x:v>加藤 敬太 / 清水 郁輔 / 上脇 太</x:v>
      </x:c>
      <x:c r="X2725" s="50" t="b">
        <x:f>AND(COUNT(L2725:O2725)=4,L2725&gt;='設定'!$B$6,M2725&gt;='設定'!$B$6,N2725&gt;='設定'!$B$6,O2725&gt;='設定'!$B$6)</x:f>
        <x:v>0</x:v>
      </x:c>
      <x:c r="Y2725" s="50" t="b">
        <x:f>AND(COUNT(G2725:K2725)=5,P2725&gt;='設定'!$B$7)</x:f>
        <x:v>0</x:v>
      </x:c>
      <x:c r="Z2725" s="50" t="b">
        <x:f>AND(ISNUMBER(R2725),R2725&gt;='設定'!$B$8)</x:f>
        <x:v>0</x:v>
      </x:c>
      <x:c r="AA2725" s="50" t="b">
        <x:f>AND(ISNUMBER(S2725),S2725&gt;=DATE(YEAR('設定'!$B$10)-'設定'!$B$9,MONTH('設定'!$B$10),DAY('設定'!$B$10)))</x:f>
        <x:v>0</x:v>
      </x:c>
      <x:c r="AB2725" s="55" t="b">
        <x:v>0</x:v>
      </x:c>
      <x:c r="AC2725" s="55" t="b">
        <x:v>0</x:v>
      </x:c>
      <x:c r="AD2725" s="50" t="n">
        <x:f>IF(X2725,1,0)+IF(Z2725,1,0)+IF(AA2725,1,0)+IF(AB2725,1,0)</x:f>
        <x:v>0</x:v>
      </x:c>
      <x:c r="AE2725" s="50" t="n">
        <x:f>IF(Y2725,1,0)+IF(Z2725,1,0)+IF(AA2725,1,0)+IF(AB2725,1,0)</x:f>
        <x:v>0</x:v>
      </x:c>
      <x:c r="AF2725" s="50" t="n">
        <x:f>IF(Y2725,1,0)+IF(Z2725,1,0)+IF(AA2725,1,0)+IF(AC2725,1,0)</x:f>
        <x:v>0</x:v>
      </x:c>
      <x:c r="AG2725" s="53" t="n">
        <x:v>44348</x:v>
      </x:c>
      <x:c r="AH2725" s="50" t="str">
        <x:v>S100VXYE</x:v>
      </x:c>
      <x:c r="AI2725" s="50" t="str">
        <x:v>NetSalesSummaryOfBusinessResults</x:v>
      </x:c>
      <x:c r="AJ2725" s="50" t="str">
        <x:v>OperatingIncome</x:v>
      </x:c>
      <x:c r="AK2725" s="53" t="n">
        <x:v>45747</x:v>
      </x:c>
      <x:c r="AL2725" s="50" t="str">
        <x:v>365/365/365/366/365</x:v>
      </x:c>
      <x:c r="AM2725" s="51" t="n">
        <x:v>418524385</x:v>
      </x:c>
      <x:c r="AN2725" s="51" t="n">
        <x:v>2300</x:v>
      </x:c>
      <x:c r="AO2725" s="51" t="n">
        <x:f>IFERROR(AM2725*AN2725,"")</x:f>
        <x:v>962606085500</x:v>
      </x:c>
      <x:c r="AP2725" s="56" t="n">
        <x:f>IFERROR(AO2725/(K2725*1000000),"")</x:f>
        <x:v>0.7417477314652854</x:v>
      </x:c>
      <x:c r="AQ2725" s="57" t="n">
        <x:v>7323462598.333333</x:v>
      </x:c>
      <x:c r="AR2725" s="52" t="n">
        <x:v>0.236342188432113</x:v>
      </x:c>
      <x:c r="AS2725" s="52" t="n">
        <x:v>-0.2482745199381635</x:v>
      </x:c>
      <x:c r="AT2725" s="55" t="b">
        <x:v>1</x:v>
      </x:c>
      <x:c r="AU2725" s="50"/>
      <x:c r="AV2725" s="58" t="n">
        <x:v>0.3208109168493143</x:v>
      </x:c>
      <x:c r="AW2725" s="50" t="n">
        <x:v>373</x:v>
      </x:c>
      <x:c r="AX2725" s="50" t="str">
        <x:v>Core Moat</x:v>
      </x:c>
      <x:c r="AY2725" s="50" t="str">
        <x:v>目立つ機械的警告なし（定性確認は別途必要）</x:v>
      </x:c>
      <x:c r="AZ2725" s="59" t="str">
        <x:v>2025-06-16 15:16</x:v>
      </x:c>
      <x:c r="BA2725" s="53" t="n">
        <x:v>17533</x:v>
      </x:c>
      <x:c r="BB2725" s="50"/>
      <x:c r="BC2725" s="50"/>
      <x:c r="BD2725" s="50" t="str">
        <x:v>TOPIX Mid400</x:v>
      </x:c>
    </x:row>
    <x:row r="2726">
      <x:c r="A2726" s="50" t="n">
        <x:v>2725</x:v>
      </x:c>
      <x:c r="B2726" s="50" t="str">
        <x:v>1982</x:v>
      </x:c>
      <x:c r="C2726" s="50" t="str">
        <x:v>1982.T</x:v>
      </x:c>
      <x:c r="D2726" s="50" t="str">
        <x:v>Hibiya Engineering,Ltd.</x:v>
      </x:c>
      <x:c r="E2726" s="50" t="str">
        <x:v>Prime Market (Domestic)</x:v>
      </x:c>
      <x:c r="F2726" s="50" t="str">
        <x:v>Construction</x:v>
      </x:c>
      <x:c r="G2726" s="51" t="n">
        <x:v>73119</x:v>
      </x:c>
      <x:c r="H2726" s="51" t="n">
        <x:v>75497</x:v>
      </x:c>
      <x:c r="I2726" s="51" t="n">
        <x:v>83978</x:v>
      </x:c>
      <x:c r="J2726" s="51" t="n">
        <x:v>83762</x:v>
      </x:c>
      <x:c r="K2726" s="51" t="n">
        <x:v>89786</x:v>
      </x:c>
      <x:c r="L2726" s="52" t="n">
        <x:f>IFERROR(H2726/G2726-1,"")</x:f>
        <x:v>0.032522326618252384</x:v>
      </x:c>
      <x:c r="M2726" s="52" t="n">
        <x:f>IFERROR(I2726/H2726-1,"")</x:f>
        <x:v>0.11233558949362221</x:v>
      </x:c>
      <x:c r="N2726" s="52" t="n">
        <x:f>IFERROR(J2726/I2726-1,"")</x:f>
        <x:v>-0.0025721022172473518</x:v>
      </x:c>
      <x:c r="O2726" s="52" t="n">
        <x:f>IFERROR(K2726/J2726-1,"")</x:f>
        <x:v>0.07191805353262826</x:v>
      </x:c>
      <x:c r="P2726" s="52" t="n">
        <x:f>IFERROR((K2726/G2726)^(1/4)-1,"")</x:f>
        <x:v>0.052675693739099305</x:v>
      </x:c>
      <x:c r="Q2726" s="51" t="n">
        <x:v>7456</x:v>
      </x:c>
      <x:c r="R2726" s="52" t="n">
        <x:f>IFERROR(Q2726/K2726,"")</x:f>
        <x:v>0.08304189962800436</x:v>
      </x:c>
      <x:c r="S2726" s="53" t="n">
        <x:v>28430</x:v>
      </x:c>
      <x:c r="T2726" s="50" t="str">
        <x:v>EDINET_company_history</x:v>
      </x:c>
      <x:c r="U2726" s="50" t="str">
        <x:v>日本マスタートラスト 信託銀行株式会社（信託口）</x:v>
      </x:c>
      <x:c r="V2726" s="54" t="n">
        <x:v>0.0904</x:v>
      </x:c>
      <x:c r="W2726" s="50" t="str">
        <x:v>中 北 英 孝 / 香 月 重 人</x:v>
      </x:c>
      <x:c r="X2726" s="50" t="b">
        <x:f>AND(COUNT(L2726:O2726)=4,L2726&gt;='設定'!$B$6,M2726&gt;='設定'!$B$6,N2726&gt;='設定'!$B$6,O2726&gt;='設定'!$B$6)</x:f>
        <x:v>0</x:v>
      </x:c>
      <x:c r="Y2726" s="50" t="b">
        <x:f>AND(COUNT(G2726:K2726)=5,P2726&gt;='設定'!$B$7)</x:f>
        <x:v>0</x:v>
      </x:c>
      <x:c r="Z2726" s="50" t="b">
        <x:f>AND(ISNUMBER(R2726),R2726&gt;='設定'!$B$8)</x:f>
        <x:v>0</x:v>
      </x:c>
      <x:c r="AA2726" s="50" t="b">
        <x:f>AND(ISNUMBER(S2726),S2726&gt;=DATE(YEAR('設定'!$B$10)-'設定'!$B$9,MONTH('設定'!$B$10),DAY('設定'!$B$10)))</x:f>
        <x:v>0</x:v>
      </x:c>
      <x:c r="AB2726" s="55" t="b">
        <x:v>0</x:v>
      </x:c>
      <x:c r="AC2726" s="55" t="b">
        <x:v>0</x:v>
      </x:c>
      <x:c r="AD2726" s="50" t="n">
        <x:f>IF(X2726,1,0)+IF(Z2726,1,0)+IF(AA2726,1,0)+IF(AB2726,1,0)</x:f>
        <x:v>0</x:v>
      </x:c>
      <x:c r="AE2726" s="50" t="n">
        <x:f>IF(Y2726,1,0)+IF(Z2726,1,0)+IF(AA2726,1,0)+IF(AB2726,1,0)</x:f>
        <x:v>0</x:v>
      </x:c>
      <x:c r="AF2726" s="50" t="n">
        <x:f>IF(Y2726,1,0)+IF(Z2726,1,0)+IF(AA2726,1,0)+IF(AC2726,1,0)</x:f>
        <x:v>0</x:v>
      </x:c>
      <x:c r="AG2726" s="53" t="n">
        <x:v>44348</x:v>
      </x:c>
      <x:c r="AH2726" s="50" t="str">
        <x:v>S100W2K9</x:v>
      </x:c>
      <x:c r="AI2726" s="50" t="str">
        <x:v>NetSalesSummaryOfBusinessResults</x:v>
      </x:c>
      <x:c r="AJ2726" s="50" t="str">
        <x:v>OperatingIncome</x:v>
      </x:c>
      <x:c r="AK2726" s="53" t="n">
        <x:v>45747</x:v>
      </x:c>
      <x:c r="AL2726" s="50" t="str">
        <x:v>365/365/365/366/365</x:v>
      </x:c>
      <x:c r="AM2726" s="51" t="n">
        <x:v>22112821</x:v>
      </x:c>
      <x:c r="AN2726" s="51" t="n">
        <x:v>3025</x:v>
      </x:c>
      <x:c r="AO2726" s="51" t="n">
        <x:f>IFERROR(AM2726*AN2726,"")</x:f>
        <x:v>66891283525</x:v>
      </x:c>
      <x:c r="AP2726" s="56" t="n">
        <x:f>IFERROR(AO2726/(K2726*1000000),"")</x:f>
        <x:v>0.7450079469516405</x:v>
      </x:c>
      <x:c r="AQ2726" s="57" t="n">
        <x:v>360486961.6666667</x:v>
      </x:c>
      <x:c r="AR2726" s="52" t="n">
        <x:v>0.3196034838382035</x:v>
      </x:c>
      <x:c r="AS2726" s="52" t="n">
        <x:v>-0.3378666388894416</x:v>
      </x:c>
      <x:c r="AT2726" s="55" t="b">
        <x:v>1</x:v>
      </x:c>
      <x:c r="AU2726" s="50"/>
      <x:c r="AV2726" s="58" t="n">
        <x:v>0.0160549419463809</x:v>
      </x:c>
      <x:c r="AW2726" s="50" t="n">
        <x:v>1748</x:v>
      </x:c>
      <x:c r="AX2726" s="50" t="str">
        <x:v>Core Moat</x:v>
      </x:c>
      <x:c r="AY2726" s="50" t="str">
        <x:v>目立つ機械的警告なし（定性確認は別途必要）</x:v>
      </x:c>
      <x:c r="AZ2726" s="59" t="str">
        <x:v>2025-06-23 14:53</x:v>
      </x:c>
      <x:c r="BA2726" s="53" t="n">
        <x:v>28430</x:v>
      </x:c>
      <x:c r="BB2726" s="50"/>
      <x:c r="BC2726" s="50"/>
      <x:c r="BD2726" s="50" t="str">
        <x:v>TOPIX Small 2</x:v>
      </x:c>
    </x:row>
    <x:row r="2727">
      <x:c r="A2727" s="50" t="n">
        <x:v>2726</x:v>
      </x:c>
      <x:c r="B2727" s="50" t="str">
        <x:v>4665</x:v>
      </x:c>
      <x:c r="C2727" s="50" t="str">
        <x:v>4665.T</x:v>
      </x:c>
      <x:c r="D2727" s="50" t="str">
        <x:v>DUSKIN CO.,LTD.</x:v>
      </x:c>
      <x:c r="E2727" s="50" t="str">
        <x:v>Prime Market (Domestic)</x:v>
      </x:c>
      <x:c r="F2727" s="50" t="str">
        <x:v>Services</x:v>
      </x:c>
      <x:c r="G2727" s="51" t="n">
        <x:v>153770</x:v>
      </x:c>
      <x:c r="H2727" s="51" t="n">
        <x:v>163210</x:v>
      </x:c>
      <x:c r="I2727" s="51" t="n">
        <x:v>170494</x:v>
      </x:c>
      <x:c r="J2727" s="51" t="n">
        <x:v>178782</x:v>
      </x:c>
      <x:c r="K2727" s="51" t="n">
        <x:v>188791</x:v>
      </x:c>
      <x:c r="L2727" s="52" t="n">
        <x:f>IFERROR(H2727/G2727-1,"")</x:f>
        <x:v>0.061390388242179794</x:v>
      </x:c>
      <x:c r="M2727" s="52" t="n">
        <x:f>IFERROR(I2727/H2727-1,"")</x:f>
        <x:v>0.04462961828319334</x:v>
      </x:c>
      <x:c r="N2727" s="52" t="n">
        <x:f>IFERROR(J2727/I2727-1,"")</x:f>
        <x:v>0.04861168134949034</x:v>
      </x:c>
      <x:c r="O2727" s="52" t="n">
        <x:f>IFERROR(K2727/J2727-1,"")</x:f>
        <x:v>0.055984383215312405</x:v>
      </x:c>
      <x:c r="P2727" s="52" t="n">
        <x:f>IFERROR((K2727/G2727)^(1/4)-1,"")</x:f>
        <x:v>0.052634059478145145</x:v>
      </x:c>
      <x:c r="Q2727" s="51" t="n">
        <x:v>7268</x:v>
      </x:c>
      <x:c r="R2727" s="52" t="n">
        <x:f>IFERROR(Q2727/K2727,"")</x:f>
        <x:v>0.038497597872779954</x:v>
      </x:c>
      <x:c r="S2727" s="53" t="n">
        <x:v>39052</x:v>
      </x:c>
      <x:c r="T2727" s="50" t="str">
        <x:v>EDINET_company_history</x:v>
      </x:c>
      <x:c r="U2727" s="50" t="str">
        <x:v>日本マスタートラスト信託銀行株式会社(信託口)</x:v>
      </x:c>
      <x:c r="V2727" s="54" t="n">
        <x:v>0.1293</x:v>
      </x:c>
      <x:c r="W2727" s="50" t="str">
        <x:v>大久保裕行</x:v>
      </x:c>
      <x:c r="X2727" s="50" t="b">
        <x:f>AND(COUNT(L2727:O2727)=4,L2727&gt;='設定'!$B$6,M2727&gt;='設定'!$B$6,N2727&gt;='設定'!$B$6,O2727&gt;='設定'!$B$6)</x:f>
        <x:v>0</x:v>
      </x:c>
      <x:c r="Y2727" s="50" t="b">
        <x:f>AND(COUNT(G2727:K2727)=5,P2727&gt;='設定'!$B$7)</x:f>
        <x:v>0</x:v>
      </x:c>
      <x:c r="Z2727" s="50" t="b">
        <x:f>AND(ISNUMBER(R2727),R2727&gt;='設定'!$B$8)</x:f>
        <x:v>0</x:v>
      </x:c>
      <x:c r="AA2727" s="50" t="b">
        <x:f>AND(ISNUMBER(S2727),S2727&gt;=DATE(YEAR('設定'!$B$10)-'設定'!$B$9,MONTH('設定'!$B$10),DAY('設定'!$B$10)))</x:f>
        <x:v>0</x:v>
      </x:c>
      <x:c r="AB2727" s="55" t="b">
        <x:v>0</x:v>
      </x:c>
      <x:c r="AC2727" s="55" t="b">
        <x:v>0</x:v>
      </x:c>
      <x:c r="AD2727" s="50" t="n">
        <x:f>IF(X2727,1,0)+IF(Z2727,1,0)+IF(AA2727,1,0)+IF(AB2727,1,0)</x:f>
        <x:v>0</x:v>
      </x:c>
      <x:c r="AE2727" s="50" t="n">
        <x:f>IF(Y2727,1,0)+IF(Z2727,1,0)+IF(AA2727,1,0)+IF(AB2727,1,0)</x:f>
        <x:v>0</x:v>
      </x:c>
      <x:c r="AF2727" s="50" t="n">
        <x:f>IF(Y2727,1,0)+IF(Z2727,1,0)+IF(AA2727,1,0)+IF(AC2727,1,0)</x:f>
        <x:v>0</x:v>
      </x:c>
      <x:c r="AG2727" s="53" t="n">
        <x:v>44348</x:v>
      </x:c>
      <x:c r="AH2727" s="50" t="str">
        <x:v>S100W1MW</x:v>
      </x:c>
      <x:c r="AI2727" s="50" t="str">
        <x:v>NetSalesSummaryOfBusinessResults</x:v>
      </x:c>
      <x:c r="AJ2727" s="50" t="str">
        <x:v>OperatingIncome</x:v>
      </x:c>
      <x:c r="AK2727" s="53" t="n">
        <x:v>45747</x:v>
      </x:c>
      <x:c r="AL2727" s="50" t="str">
        <x:v>365/365/365/366/365</x:v>
      </x:c>
      <x:c r="AM2727" s="51" t="n">
        <x:v>47119100</x:v>
      </x:c>
      <x:c r="AN2727" s="51" t="n">
        <x:v>4114</x:v>
      </x:c>
      <x:c r="AO2727" s="51" t="n">
        <x:f>IFERROR(AM2727*AN2727,"")</x:f>
        <x:v>193847977400</x:v>
      </x:c>
      <x:c r="AP2727" s="56" t="n">
        <x:f>IFERROR(AO2727/(K2727*1000000),"")</x:f>
        <x:v>1.0267861148042015</x:v>
      </x:c>
      <x:c r="AQ2727" s="57" t="n">
        <x:v>528490856.6666667</x:v>
      </x:c>
      <x:c r="AR2727" s="52" t="n">
        <x:v>0.171653507270218</x:v>
      </x:c>
      <x:c r="AS2727" s="52" t="n">
        <x:v>-0.1514861411649095</x:v>
      </x:c>
      <x:c r="AT2727" s="55" t="b">
        <x:v>1</x:v>
      </x:c>
      <x:c r="AU2727" s="50"/>
      <x:c r="AV2727" s="58" t="n">
        <x:v>0.2008904338201073</x:v>
      </x:c>
      <x:c r="AW2727" s="50" t="n">
        <x:v>706</x:v>
      </x:c>
      <x:c r="AX2727" s="50" t="str">
        <x:v>Core Moat</x:v>
      </x:c>
      <x:c r="AY2727" s="50" t="str">
        <x:v>目立つ機械的警告なし（定性確認は別途必要）</x:v>
      </x:c>
      <x:c r="AZ2727" s="59" t="str">
        <x:v>2025-06-23 15:15</x:v>
      </x:c>
      <x:c r="BA2727" s="53" t="n">
        <x:v>39052</x:v>
      </x:c>
      <x:c r="BB2727" s="50"/>
      <x:c r="BC2727" s="50"/>
      <x:c r="BD2727" s="50" t="str">
        <x:v>TOPIX Mid400</x:v>
      </x:c>
    </x:row>
    <x:row r="2728">
      <x:c r="A2728" s="50" t="n">
        <x:v>2727</x:v>
      </x:c>
      <x:c r="B2728" s="50" t="str">
        <x:v>7943</x:v>
      </x:c>
      <x:c r="C2728" s="50" t="str">
        <x:v>7943.T</x:v>
      </x:c>
      <x:c r="D2728" s="50" t="str">
        <x:v>NICHIHA CORPORATION</x:v>
      </x:c>
      <x:c r="E2728" s="50" t="str">
        <x:v>Prime Market (Domestic)</x:v>
      </x:c>
      <x:c r="F2728" s="50" t="str">
        <x:v>Glass and Ceramics Products</x:v>
      </x:c>
      <x:c r="G2728" s="51" t="n">
        <x:v>120964</x:v>
      </x:c>
      <x:c r="H2728" s="51" t="n">
        <x:v>128599</x:v>
      </x:c>
      <x:c r="I2728" s="51" t="n">
        <x:v>138063</x:v>
      </x:c>
      <x:c r="J2728" s="51" t="n">
        <x:v>142790</x:v>
      </x:c>
      <x:c r="K2728" s="51" t="n">
        <x:v>148478</x:v>
      </x:c>
      <x:c r="L2728" s="52" t="n">
        <x:f>IFERROR(H2728/G2728-1,"")</x:f>
        <x:v>0.06311795244866247</x:v>
      </x:c>
      <x:c r="M2728" s="52" t="n">
        <x:f>IFERROR(I2728/H2728-1,"")</x:f>
        <x:v>0.07359310725588841</x:v>
      </x:c>
      <x:c r="N2728" s="52" t="n">
        <x:f>IFERROR(J2728/I2728-1,"")</x:f>
        <x:v>0.034237992800388195</x:v>
      </x:c>
      <x:c r="O2728" s="52" t="n">
        <x:f>IFERROR(K2728/J2728-1,"")</x:f>
        <x:v>0.039834722319490146</x:v>
      </x:c>
      <x:c r="P2728" s="52" t="n">
        <x:f>IFERROR((K2728/G2728)^(1/4)-1,"")</x:f>
        <x:v>0.0525712230203752</x:v>
      </x:c>
      <x:c r="Q2728" s="51" t="n">
        <x:v>6951</x:v>
      </x:c>
      <x:c r="R2728" s="52" t="n">
        <x:f>IFERROR(Q2728/K2728,"")</x:f>
        <x:v>0.04681501636606097</x:v>
      </x:c>
      <x:c r="S2728" s="53" t="n">
        <x:v>32843</x:v>
      </x:c>
      <x:c r="T2728" s="50" t="str">
        <x:v>EDINET_company_history</x:v>
      </x:c>
      <x:c r="U2728" s="50" t="str">
        <x:v>日本マスタートラスト信託銀行株式会社（信託口）</x:v>
      </x:c>
      <x:c r="V2728" s="54" t="n">
        <x:v>0.125</x:v>
      </x:c>
      <x:c r="W2728" s="50" t="str">
        <x:v>吉岡成充</x:v>
      </x:c>
      <x:c r="X2728" s="50" t="b">
        <x:f>AND(COUNT(L2728:O2728)=4,L2728&gt;='設定'!$B$6,M2728&gt;='設定'!$B$6,N2728&gt;='設定'!$B$6,O2728&gt;='設定'!$B$6)</x:f>
        <x:v>0</x:v>
      </x:c>
      <x:c r="Y2728" s="50" t="b">
        <x:f>AND(COUNT(G2728:K2728)=5,P2728&gt;='設定'!$B$7)</x:f>
        <x:v>0</x:v>
      </x:c>
      <x:c r="Z2728" s="50" t="b">
        <x:f>AND(ISNUMBER(R2728),R2728&gt;='設定'!$B$8)</x:f>
        <x:v>0</x:v>
      </x:c>
      <x:c r="AA2728" s="50" t="b">
        <x:f>AND(ISNUMBER(S2728),S2728&gt;=DATE(YEAR('設定'!$B$10)-'設定'!$B$9,MONTH('設定'!$B$10),DAY('設定'!$B$10)))</x:f>
        <x:v>0</x:v>
      </x:c>
      <x:c r="AB2728" s="55" t="b">
        <x:v>0</x:v>
      </x:c>
      <x:c r="AC2728" s="55" t="b">
        <x:v>0</x:v>
      </x:c>
      <x:c r="AD2728" s="50" t="n">
        <x:f>IF(X2728,1,0)+IF(Z2728,1,0)+IF(AA2728,1,0)+IF(AB2728,1,0)</x:f>
        <x:v>0</x:v>
      </x:c>
      <x:c r="AE2728" s="50" t="n">
        <x:f>IF(Y2728,1,0)+IF(Z2728,1,0)+IF(AA2728,1,0)+IF(AB2728,1,0)</x:f>
        <x:v>0</x:v>
      </x:c>
      <x:c r="AF2728" s="50" t="n">
        <x:f>IF(Y2728,1,0)+IF(Z2728,1,0)+IF(AA2728,1,0)+IF(AC2728,1,0)</x:f>
        <x:v>0</x:v>
      </x:c>
      <x:c r="AG2728" s="53" t="n">
        <x:v>44348</x:v>
      </x:c>
      <x:c r="AH2728" s="50" t="str">
        <x:v>S100W36Q</x:v>
      </x:c>
      <x:c r="AI2728" s="50" t="str">
        <x:v>NetSalesSummaryOfBusinessResults</x:v>
      </x:c>
      <x:c r="AJ2728" s="50" t="str">
        <x:v>OperatingIncome</x:v>
      </x:c>
      <x:c r="AK2728" s="53" t="n">
        <x:v>45747</x:v>
      </x:c>
      <x:c r="AL2728" s="50" t="str">
        <x:v>365/365/365/366/365</x:v>
      </x:c>
      <x:c r="AM2728" s="51" t="n">
        <x:v>34024664</x:v>
      </x:c>
      <x:c r="AN2728" s="51" t="n">
        <x:v>2834</x:v>
      </x:c>
      <x:c r="AO2728" s="51" t="n">
        <x:f>IFERROR(AM2728*AN2728,"")</x:f>
        <x:v>96425897776</x:v>
      </x:c>
      <x:c r="AP2728" s="56" t="n">
        <x:f>IFERROR(AO2728/(K2728*1000000),"")</x:f>
        <x:v>0.649428856638694</x:v>
      </x:c>
      <x:c r="AQ2728" s="57" t="n">
        <x:v>256716713.33333337</x:v>
      </x:c>
      <x:c r="AR2728" s="52" t="n">
        <x:v>0.2555163729490709</x:v>
      </x:c>
      <x:c r="AS2728" s="52" t="n">
        <x:v>-0.3559233930779704</x:v>
      </x:c>
      <x:c r="AT2728" s="55" t="b">
        <x:v>1</x:v>
      </x:c>
      <x:c r="AU2728" s="50"/>
      <x:c r="AV2728" s="58" t="n">
        <x:v>-0.087512388009373</x:v>
      </x:c>
      <x:c r="AW2728" s="50" t="n">
        <x:v>2523</x:v>
      </x:c>
      <x:c r="AX2728" s="50" t="str">
        <x:v>Core Moat</x:v>
      </x:c>
      <x:c r="AY2728" s="50" t="str">
        <x:v>目立つ機械的警告なし（定性確認は別途必要）</x:v>
      </x:c>
      <x:c r="AZ2728" s="59" t="str">
        <x:v>2025-06-24 09:52</x:v>
      </x:c>
      <x:c r="BA2728" s="53" t="n">
        <x:v>32843</x:v>
      </x:c>
      <x:c r="BB2728" s="50"/>
      <x:c r="BC2728" s="50"/>
      <x:c r="BD2728" s="50" t="str">
        <x:v>TOPIX Small 1</x:v>
      </x:c>
    </x:row>
    <x:row r="2729">
      <x:c r="A2729" s="50" t="n">
        <x:v>2728</x:v>
      </x:c>
      <x:c r="B2729" s="50" t="str">
        <x:v>3079</x:v>
      </x:c>
      <x:c r="C2729" s="50" t="str">
        <x:v>3079.T</x:v>
      </x:c>
      <x:c r="D2729" s="50" t="str">
        <x:v>DVx Inc.</x:v>
      </x:c>
      <x:c r="E2729" s="50" t="str">
        <x:v>Standard Market(Domestic)</x:v>
      </x:c>
      <x:c r="F2729" s="50" t="str">
        <x:v>Wholesale Trade</x:v>
      </x:c>
      <x:c r="G2729" s="51" t="n">
        <x:v>41007.008</x:v>
      </x:c>
      <x:c r="H2729" s="51" t="n">
        <x:v>45496.274</x:v>
      </x:c>
      <x:c r="I2729" s="51" t="n">
        <x:v>47483.757</x:v>
      </x:c>
      <x:c r="J2729" s="51" t="n">
        <x:v>45851.074</x:v>
      </x:c>
      <x:c r="K2729" s="51" t="n">
        <x:v>50321.644</x:v>
      </x:c>
      <x:c r="L2729" s="52" t="n">
        <x:f>IFERROR(H2729/G2729-1,"")</x:f>
        <x:v>0.10947558036909188</x:v>
      </x:c>
      <x:c r="M2729" s="52" t="n">
        <x:f>IFERROR(I2729/H2729-1,"")</x:f>
        <x:v>0.04368452238528375</x:v>
      </x:c>
      <x:c r="N2729" s="52" t="n">
        <x:f>IFERROR(J2729/I2729-1,"")</x:f>
        <x:v>-0.03438403157526049</x:v>
      </x:c>
      <x:c r="O2729" s="52" t="n">
        <x:f>IFERROR(K2729/J2729-1,"")</x:f>
        <x:v>0.09750196909237063</x:v>
      </x:c>
      <x:c r="P2729" s="52" t="n">
        <x:f>IFERROR((K2729/G2729)^(1/4)-1,"")</x:f>
        <x:v>0.05250504083974561</x:v>
      </x:c>
      <x:c r="Q2729" s="51" t="n">
        <x:v>537.458</x:v>
      </x:c>
      <x:c r="R2729" s="52" t="n">
        <x:f>IFERROR(Q2729/K2729,"")</x:f>
        <x:v>0.010680453921576965</x:v>
      </x:c>
      <x:c r="S2729" s="53" t="n">
        <x:v>39173</x:v>
      </x:c>
      <x:c r="T2729" s="50" t="str">
        <x:v>EDINET_company_history</x:v>
      </x:c>
      <x:c r="U2729" s="50" t="str">
        <x:v>株式会社MSS</x:v>
      </x:c>
      <x:c r="V2729" s="54" t="n">
        <x:v>0.338</x:v>
      </x:c>
      <x:c r="W2729" s="50" t="str">
        <x:v>柴﨑 浩</x:v>
      </x:c>
      <x:c r="X2729" s="50" t="b">
        <x:f>AND(COUNT(L2729:O2729)=4,L2729&gt;='設定'!$B$6,M2729&gt;='設定'!$B$6,N2729&gt;='設定'!$B$6,O2729&gt;='設定'!$B$6)</x:f>
        <x:v>0</x:v>
      </x:c>
      <x:c r="Y2729" s="50" t="b">
        <x:f>AND(COUNT(G2729:K2729)=5,P2729&gt;='設定'!$B$7)</x:f>
        <x:v>0</x:v>
      </x:c>
      <x:c r="Z2729" s="50" t="b">
        <x:f>AND(ISNUMBER(R2729),R2729&gt;='設定'!$B$8)</x:f>
        <x:v>0</x:v>
      </x:c>
      <x:c r="AA2729" s="50" t="b">
        <x:f>AND(ISNUMBER(S2729),S2729&gt;=DATE(YEAR('設定'!$B$10)-'設定'!$B$9,MONTH('設定'!$B$10),DAY('設定'!$B$10)))</x:f>
        <x:v>0</x:v>
      </x:c>
      <x:c r="AB2729" s="55" t="b">
        <x:v>0</x:v>
      </x:c>
      <x:c r="AC2729" s="55" t="b">
        <x:v>0</x:v>
      </x:c>
      <x:c r="AD2729" s="50" t="n">
        <x:f>IF(X2729,1,0)+IF(Z2729,1,0)+IF(AA2729,1,0)+IF(AB2729,1,0)</x:f>
        <x:v>0</x:v>
      </x:c>
      <x:c r="AE2729" s="50" t="n">
        <x:f>IF(Y2729,1,0)+IF(Z2729,1,0)+IF(AA2729,1,0)+IF(AB2729,1,0)</x:f>
        <x:v>0</x:v>
      </x:c>
      <x:c r="AF2729" s="50" t="n">
        <x:f>IF(Y2729,1,0)+IF(Z2729,1,0)+IF(AA2729,1,0)+IF(AC2729,1,0)</x:f>
        <x:v>0</x:v>
      </x:c>
      <x:c r="AG2729" s="53" t="n">
        <x:v>44348</x:v>
      </x:c>
      <x:c r="AH2729" s="50" t="str">
        <x:v>S100W6AB</x:v>
      </x:c>
      <x:c r="AI2729" s="50" t="str">
        <x:v>NetSalesSummaryOfBusinessResults</x:v>
      </x:c>
      <x:c r="AJ2729" s="50" t="str">
        <x:v>OperatingIncome</x:v>
      </x:c>
      <x:c r="AK2729" s="53" t="n">
        <x:v>45747</x:v>
      </x:c>
      <x:c r="AL2729" s="50" t="str">
        <x:v>365/365/365/366/365</x:v>
      </x:c>
      <x:c r="AM2729" s="51" t="n">
        <x:v>10472100</x:v>
      </x:c>
      <x:c r="AN2729" s="51" t="n">
        <x:v>981</x:v>
      </x:c>
      <x:c r="AO2729" s="51" t="n">
        <x:f>IFERROR(AM2729*AN2729,"")</x:f>
        <x:v>10273130100</x:v>
      </x:c>
      <x:c r="AP2729" s="56" t="n">
        <x:f>IFERROR(AO2729/(K2729*1000000),"")</x:f>
        <x:v>0.20414933383337</x:v>
      </x:c>
      <x:c r="AQ2729" s="57" t="n">
        <x:v>4285878.333333333</x:v>
      </x:c>
      <x:c r="AR2729" s="52" t="n">
        <x:v>0.3143010336202706</x:v>
      </x:c>
      <x:c r="AS2729" s="52" t="n">
        <x:v>-0.3496774401043918</x:v>
      </x:c>
      <x:c r="AT2729" s="55" t="b">
        <x:v>0</x:v>
      </x:c>
      <x:c r="AU2729" s="50" t="str">
        <x:v>low_liquidity</x:v>
      </x:c>
      <x:c r="AV2729" s="58" t="n">
        <x:v>-0.1829974819382393</x:v>
      </x:c>
      <x:c r="AW2729" s="50" t="n">
        <x:v>2969</x:v>
      </x:c>
      <x:c r="AX2729" s="50" t="str">
        <x:v>Transformation Moat</x:v>
      </x:c>
      <x:c r="AY2729" s="50" t="str">
        <x:v>既存適格性フィルター不通過: low_liquidity / 60日平均売買代金2,000万円未満</x:v>
      </x:c>
      <x:c r="AZ2729" s="59" t="str">
        <x:v>2025-06-26 09:14</x:v>
      </x:c>
      <x:c r="BA2729" s="53" t="n">
        <x:v>39173</x:v>
      </x:c>
      <x:c r="BB2729" s="50"/>
      <x:c r="BC2729" s="50"/>
      <x:c r="BD2729" s="50"/>
    </x:row>
    <x:row r="2730">
      <x:c r="A2730" s="50" t="n">
        <x:v>2729</x:v>
      </x:c>
      <x:c r="B2730" s="50" t="str">
        <x:v>7938</x:v>
      </x:c>
      <x:c r="C2730" s="50" t="str">
        <x:v>7938.T</x:v>
      </x:c>
      <x:c r="D2730" s="50" t="str">
        <x:v>REGAL CORPORATION</x:v>
      </x:c>
      <x:c r="E2730" s="50" t="str">
        <x:v>Standard Market(Domestic)</x:v>
      </x:c>
      <x:c r="F2730" s="50" t="str">
        <x:v>Other Products</x:v>
      </x:c>
      <x:c r="G2730" s="51" t="n">
        <x:v>19200</x:v>
      </x:c>
      <x:c r="H2730" s="51" t="n">
        <x:v>20814</x:v>
      </x:c>
      <x:c r="I2730" s="51" t="n">
        <x:v>22561</x:v>
      </x:c>
      <x:c r="J2730" s="51" t="n">
        <x:v>23731</x:v>
      </x:c>
      <x:c r="K2730" s="51" t="n">
        <x:v>23558</x:v>
      </x:c>
      <x:c r="L2730" s="52" t="n">
        <x:f>IFERROR(H2730/G2730-1,"")</x:f>
        <x:v>0.08406249999999993</x:v>
      </x:c>
      <x:c r="M2730" s="52" t="n">
        <x:f>IFERROR(I2730/H2730-1,"")</x:f>
        <x:v>0.08393389065052359</x:v>
      </x:c>
      <x:c r="N2730" s="52" t="n">
        <x:f>IFERROR(J2730/I2730-1,"")</x:f>
        <x:v>0.051859403395239534</x:v>
      </x:c>
      <x:c r="O2730" s="52" t="n">
        <x:f>IFERROR(K2730/J2730-1,"")</x:f>
        <x:v>-0.0072900425603640295</x:v>
      </x:c>
      <x:c r="P2730" s="52" t="n">
        <x:f>IFERROR((K2730/G2730)^(1/4)-1,"")</x:f>
        <x:v>0.052468962286661425</x:v>
      </x:c>
      <x:c r="Q2730" s="51" t="n">
        <x:v>397</x:v>
      </x:c>
      <x:c r="R2730" s="52" t="n">
        <x:f>IFERROR(Q2730/K2730,"")</x:f>
        <x:v>0.016852024789880297</x:v>
      </x:c>
      <x:c r="S2730" s="53" t="n">
        <x:v>38322</x:v>
      </x:c>
      <x:c r="T2730" s="50" t="str">
        <x:v>EDINET_company_history</x:v>
      </x:c>
      <x:c r="U2730" s="50" t="str">
        <x:v>株式会社ニッピ</x:v>
      </x:c>
      <x:c r="V2730" s="54" t="n">
        <x:v>0.1485</x:v>
      </x:c>
      <x:c r="W2730" s="50" t="str">
        <x:v>青 野 元 一</x:v>
      </x:c>
      <x:c r="X2730" s="50" t="b">
        <x:f>AND(COUNT(L2730:O2730)=4,L2730&gt;='設定'!$B$6,M2730&gt;='設定'!$B$6,N2730&gt;='設定'!$B$6,O2730&gt;='設定'!$B$6)</x:f>
        <x:v>0</x:v>
      </x:c>
      <x:c r="Y2730" s="50" t="b">
        <x:f>AND(COUNT(G2730:K2730)=5,P2730&gt;='設定'!$B$7)</x:f>
        <x:v>0</x:v>
      </x:c>
      <x:c r="Z2730" s="50" t="b">
        <x:f>AND(ISNUMBER(R2730),R2730&gt;='設定'!$B$8)</x:f>
        <x:v>0</x:v>
      </x:c>
      <x:c r="AA2730" s="50" t="b">
        <x:f>AND(ISNUMBER(S2730),S2730&gt;=DATE(YEAR('設定'!$B$10)-'設定'!$B$9,MONTH('設定'!$B$10),DAY('設定'!$B$10)))</x:f>
        <x:v>0</x:v>
      </x:c>
      <x:c r="AB2730" s="55" t="b">
        <x:v>0</x:v>
      </x:c>
      <x:c r="AC2730" s="55" t="b">
        <x:v>0</x:v>
      </x:c>
      <x:c r="AD2730" s="50" t="n">
        <x:f>IF(X2730,1,0)+IF(Z2730,1,0)+IF(AA2730,1,0)+IF(AB2730,1,0)</x:f>
        <x:v>0</x:v>
      </x:c>
      <x:c r="AE2730" s="50" t="n">
        <x:f>IF(Y2730,1,0)+IF(Z2730,1,0)+IF(AA2730,1,0)+IF(AB2730,1,0)</x:f>
        <x:v>0</x:v>
      </x:c>
      <x:c r="AF2730" s="50" t="n">
        <x:f>IF(Y2730,1,0)+IF(Z2730,1,0)+IF(AA2730,1,0)+IF(AC2730,1,0)</x:f>
        <x:v>0</x:v>
      </x:c>
      <x:c r="AG2730" s="53" t="n">
        <x:v>44348</x:v>
      </x:c>
      <x:c r="AH2730" s="50" t="str">
        <x:v>S100W16P</x:v>
      </x:c>
      <x:c r="AI2730" s="50" t="str">
        <x:v>NetSalesSummaryOfBusinessResults</x:v>
      </x:c>
      <x:c r="AJ2730" s="50" t="str">
        <x:v>OperatingIncome</x:v>
      </x:c>
      <x:c r="AK2730" s="53" t="n">
        <x:v>45747</x:v>
      </x:c>
      <x:c r="AL2730" s="50" t="str">
        <x:v>365/365/365/366/365</x:v>
      </x:c>
      <x:c r="AM2730" s="51" t="n">
        <x:v>3121100</x:v>
      </x:c>
      <x:c r="AN2730" s="51" t="n">
        <x:v>2093</x:v>
      </x:c>
      <x:c r="AO2730" s="51" t="n">
        <x:f>IFERROR(AM2730*AN2730,"")</x:f>
        <x:v>6532462300</x:v>
      </x:c>
      <x:c r="AP2730" s="56" t="n">
        <x:f>IFERROR(AO2730/(K2730*1000000),"")</x:f>
        <x:v>0.27729273707445456</x:v>
      </x:c>
      <x:c r="AQ2730" s="57" t="n">
        <x:v>7365608.333333333</x:v>
      </x:c>
      <x:c r="AR2730" s="52" t="n">
        <x:v>0.166500307495079</x:v>
      </x:c>
      <x:c r="AS2730" s="52" t="n">
        <x:v>-0.2403673465575022</x:v>
      </x:c>
      <x:c r="AT2730" s="55" t="b">
        <x:v>0</x:v>
      </x:c>
      <x:c r="AU2730" s="50" t="str">
        <x:v>low_liquidity</x:v>
      </x:c>
      <x:c r="AV2730" s="58" t="n">
        <x:v>-0.0615676244747363</x:v>
      </x:c>
      <x:c r="AW2730" s="50" t="n">
        <x:v>2355</x:v>
      </x:c>
      <x:c r="AX2730" s="50" t="str">
        <x:v>Core Moat</x:v>
      </x:c>
      <x:c r="AY2730" s="50" t="str">
        <x:v>既存適格性フィルター不通過: low_liquidity / 60日平均売買代金2,000万円未満</x:v>
      </x:c>
      <x:c r="AZ2730" s="59" t="str">
        <x:v>2025-06-23 11:29</x:v>
      </x:c>
      <x:c r="BA2730" s="53" t="n">
        <x:v>38322</x:v>
      </x:c>
      <x:c r="BB2730" s="50"/>
      <x:c r="BC2730" s="50"/>
      <x:c r="BD2730" s="50"/>
    </x:row>
    <x:row r="2731">
      <x:c r="A2731" s="50" t="n">
        <x:v>2730</x:v>
      </x:c>
      <x:c r="B2731" s="50" t="str">
        <x:v>5658</x:v>
      </x:c>
      <x:c r="C2731" s="50" t="str">
        <x:v>5658.T</x:v>
      </x:c>
      <x:c r="D2731" s="50" t="str">
        <x:v>NICHIA STEEL WORKS,LTD.</x:v>
      </x:c>
      <x:c r="E2731" s="50" t="str">
        <x:v>Standard Market(Domestic)</x:v>
      </x:c>
      <x:c r="F2731" s="50" t="str">
        <x:v>Iron and Steel</x:v>
      </x:c>
      <x:c r="G2731" s="51" t="n">
        <x:v>27816.453</x:v>
      </x:c>
      <x:c r="H2731" s="51" t="n">
        <x:v>30720.791</x:v>
      </x:c>
      <x:c r="I2731" s="51" t="n">
        <x:v>34075.193</x:v>
      </x:c>
      <x:c r="J2731" s="51" t="n">
        <x:v>34497.568</x:v>
      </x:c>
      <x:c r="K2731" s="51" t="n">
        <x:v>34126.91</x:v>
      </x:c>
      <x:c r="L2731" s="52" t="n">
        <x:f>IFERROR(H2731/G2731-1,"")</x:f>
        <x:v>0.10441079601342418</x:v>
      </x:c>
      <x:c r="M2731" s="52" t="n">
        <x:f>IFERROR(I2731/H2731-1,"")</x:f>
        <x:v>0.10918996193815445</x:v>
      </x:c>
      <x:c r="N2731" s="52" t="n">
        <x:f>IFERROR(J2731/I2731-1,"")</x:f>
        <x:v>0.01239538100341786</x:v>
      </x:c>
      <x:c r="O2731" s="52" t="n">
        <x:f>IFERROR(K2731/J2731-1,"")</x:f>
        <x:v>-0.0107444675520314</x:v>
      </x:c>
      <x:c r="P2731" s="52" t="n">
        <x:f>IFERROR((K2731/G2731)^(1/4)-1,"")</x:f>
        <x:v>0.05244353388282197</x:v>
      </x:c>
      <x:c r="Q2731" s="51" t="n">
        <x:v>1349.45</x:v>
      </x:c>
      <x:c r="R2731" s="52" t="n">
        <x:f>IFERROR(Q2731/K2731,"")</x:f>
        <x:v>0.03954210914495335</x:v>
      </x:c>
      <x:c r="S2731" s="53" t="n">
        <x:v>22555</x:v>
      </x:c>
      <x:c r="T2731" s="50" t="str">
        <x:v>EDINET_company_history</x:v>
      </x:c>
      <x:c r="U2731" s="50" t="str">
        <x:v>日本製鉄株式会社</x:v>
      </x:c>
      <x:c r="V2731" s="54" t="n">
        <x:v>0.2482</x:v>
      </x:c>
      <x:c r="W2731" s="50" t="str">
        <x:v>大 西 利 典 / 高 間 敏 夫</x:v>
      </x:c>
      <x:c r="X2731" s="50" t="b">
        <x:f>AND(COUNT(L2731:O2731)=4,L2731&gt;='設定'!$B$6,M2731&gt;='設定'!$B$6,N2731&gt;='設定'!$B$6,O2731&gt;='設定'!$B$6)</x:f>
        <x:v>0</x:v>
      </x:c>
      <x:c r="Y2731" s="50" t="b">
        <x:f>AND(COUNT(G2731:K2731)=5,P2731&gt;='設定'!$B$7)</x:f>
        <x:v>0</x:v>
      </x:c>
      <x:c r="Z2731" s="50" t="b">
        <x:f>AND(ISNUMBER(R2731),R2731&gt;='設定'!$B$8)</x:f>
        <x:v>0</x:v>
      </x:c>
      <x:c r="AA2731" s="50" t="b">
        <x:f>AND(ISNUMBER(S2731),S2731&gt;=DATE(YEAR('設定'!$B$10)-'設定'!$B$9,MONTH('設定'!$B$10),DAY('設定'!$B$10)))</x:f>
        <x:v>0</x:v>
      </x:c>
      <x:c r="AB2731" s="55" t="b">
        <x:v>0</x:v>
      </x:c>
      <x:c r="AC2731" s="55" t="b">
        <x:v>0</x:v>
      </x:c>
      <x:c r="AD2731" s="50" t="n">
        <x:f>IF(X2731,1,0)+IF(Z2731,1,0)+IF(AA2731,1,0)+IF(AB2731,1,0)</x:f>
        <x:v>0</x:v>
      </x:c>
      <x:c r="AE2731" s="50" t="n">
        <x:f>IF(Y2731,1,0)+IF(Z2731,1,0)+IF(AA2731,1,0)+IF(AB2731,1,0)</x:f>
        <x:v>0</x:v>
      </x:c>
      <x:c r="AF2731" s="50" t="n">
        <x:f>IF(Y2731,1,0)+IF(Z2731,1,0)+IF(AA2731,1,0)+IF(AC2731,1,0)</x:f>
        <x:v>0</x:v>
      </x:c>
      <x:c r="AG2731" s="53" t="n">
        <x:v>44348</x:v>
      </x:c>
      <x:c r="AH2731" s="50" t="str">
        <x:v>S100W6ND</x:v>
      </x:c>
      <x:c r="AI2731" s="50" t="str">
        <x:v>NetSalesSummaryOfBusinessResults</x:v>
      </x:c>
      <x:c r="AJ2731" s="50" t="str">
        <x:v>OperatingIncome</x:v>
      </x:c>
      <x:c r="AK2731" s="53" t="n">
        <x:v>45747</x:v>
      </x:c>
      <x:c r="AL2731" s="50" t="str">
        <x:v>365/365/365/366/365</x:v>
      </x:c>
      <x:c r="AM2731" s="51" t="n">
        <x:v>47037678</x:v>
      </x:c>
      <x:c r="AN2731" s="51" t="n">
        <x:v>365</x:v>
      </x:c>
      <x:c r="AO2731" s="51" t="n">
        <x:f>IFERROR(AM2731*AN2731,"")</x:f>
        <x:v>17168752470</x:v>
      </x:c>
      <x:c r="AP2731" s="56" t="n">
        <x:f>IFERROR(AO2731/(K2731*1000000),"")</x:f>
        <x:v>0.5030854674507594</x:v>
      </x:c>
      <x:c r="AQ2731" s="57" t="n">
        <x:v>11708568.333333334</x:v>
      </x:c>
      <x:c r="AR2731" s="52" t="n">
        <x:v>0.2562941004310691</x:v>
      </x:c>
      <x:c r="AS2731" s="52" t="n">
        <x:v>-0.2732085607255213</x:v>
      </x:c>
      <x:c r="AT2731" s="55" t="b">
        <x:v>0</x:v>
      </x:c>
      <x:c r="AU2731" s="50" t="str">
        <x:v>low_liquidity</x:v>
      </x:c>
      <x:c r="AV2731" s="58" t="n">
        <x:v>-0.0400262203738536</x:v>
      </x:c>
      <x:c r="AW2731" s="50" t="n">
        <x:v>2192</x:v>
      </x:c>
      <x:c r="AX2731" s="50" t="str">
        <x:v>Core Moat</x:v>
      </x:c>
      <x:c r="AY2731" s="50" t="str">
        <x:v>既存適格性フィルター不通過: low_liquidity / 60日平均売買代金2,000万円未満</x:v>
      </x:c>
      <x:c r="AZ2731" s="59" t="str">
        <x:v>2025-06-27 11:13</x:v>
      </x:c>
      <x:c r="BA2731" s="53" t="n">
        <x:v>22555</x:v>
      </x:c>
      <x:c r="BB2731" s="50"/>
      <x:c r="BC2731" s="50"/>
      <x:c r="BD2731" s="50"/>
    </x:row>
    <x:row r="2732">
      <x:c r="A2732" s="50" t="n">
        <x:v>2731</x:v>
      </x:c>
      <x:c r="B2732" s="50" t="str">
        <x:v>6480</x:v>
      </x:c>
      <x:c r="C2732" s="50" t="str">
        <x:v>6480.T</x:v>
      </x:c>
      <x:c r="D2732" s="50" t="str">
        <x:v>NIPPON THOMPSON CO.,LTD.</x:v>
      </x:c>
      <x:c r="E2732" s="50" t="str">
        <x:v>Prime Market (Domestic)</x:v>
      </x:c>
      <x:c r="F2732" s="50" t="str">
        <x:v>Machinery</x:v>
      </x:c>
      <x:c r="G2732" s="51" t="n">
        <x:v>44342</x:v>
      </x:c>
      <x:c r="H2732" s="51" t="n">
        <x:v>62284</x:v>
      </x:c>
      <x:c r="I2732" s="51" t="n">
        <x:v>68260</x:v>
      </x:c>
      <x:c r="J2732" s="51" t="n">
        <x:v>55048</x:v>
      </x:c>
      <x:c r="K2732" s="51" t="n">
        <x:v>54384</x:v>
      </x:c>
      <x:c r="L2732" s="52" t="n">
        <x:f>IFERROR(H2732/G2732-1,"")</x:f>
        <x:v>0.4046276667719093</x:v>
      </x:c>
      <x:c r="M2732" s="52" t="n">
        <x:f>IFERROR(I2732/H2732-1,"")</x:f>
        <x:v>0.0959475948879327</x:v>
      </x:c>
      <x:c r="N2732" s="52" t="n">
        <x:f>IFERROR(J2732/I2732-1,"")</x:f>
        <x:v>-0.19355405801347791</x:v>
      </x:c>
      <x:c r="O2732" s="52" t="n">
        <x:f>IFERROR(K2732/J2732-1,"")</x:f>
        <x:v>-0.012062200261589884</x:v>
      </x:c>
      <x:c r="P2732" s="52" t="n">
        <x:f>IFERROR((K2732/G2732)^(1/4)-1,"")</x:f>
        <x:v>0.052359115856024374</x:v>
      </x:c>
      <x:c r="Q2732" s="51" t="n">
        <x:v>1592</x:v>
      </x:c>
      <x:c r="R2732" s="52" t="n">
        <x:f>IFERROR(Q2732/K2732,"")</x:f>
        <x:v>0.02927331568108267</x:v>
      </x:c>
      <x:c r="S2732" s="53" t="n">
        <x:v>23285</x:v>
      </x:c>
      <x:c r="T2732" s="50" t="str">
        <x:v>EDINET_company_history</x:v>
      </x:c>
      <x:c r="U2732" s="50" t="str">
        <x:v>日本マスタートラスト信託銀行株式会社(信託口)</x:v>
      </x:c>
      <x:c r="V2732" s="54" t="n">
        <x:v>0.1303</x:v>
      </x:c>
      <x:c r="W2732" s="50" t="str">
        <x:v>宮 地 茂 樹 / 細 野 幹 人</x:v>
      </x:c>
      <x:c r="X2732" s="50" t="b">
        <x:f>AND(COUNT(L2732:O2732)=4,L2732&gt;='設定'!$B$6,M2732&gt;='設定'!$B$6,N2732&gt;='設定'!$B$6,O2732&gt;='設定'!$B$6)</x:f>
        <x:v>0</x:v>
      </x:c>
      <x:c r="Y2732" s="50" t="b">
        <x:f>AND(COUNT(G2732:K2732)=5,P2732&gt;='設定'!$B$7)</x:f>
        <x:v>0</x:v>
      </x:c>
      <x:c r="Z2732" s="50" t="b">
        <x:f>AND(ISNUMBER(R2732),R2732&gt;='設定'!$B$8)</x:f>
        <x:v>0</x:v>
      </x:c>
      <x:c r="AA2732" s="50" t="b">
        <x:f>AND(ISNUMBER(S2732),S2732&gt;=DATE(YEAR('設定'!$B$10)-'設定'!$B$9,MONTH('設定'!$B$10),DAY('設定'!$B$10)))</x:f>
        <x:v>0</x:v>
      </x:c>
      <x:c r="AB2732" s="55" t="b">
        <x:v>0</x:v>
      </x:c>
      <x:c r="AC2732" s="55" t="b">
        <x:v>0</x:v>
      </x:c>
      <x:c r="AD2732" s="50" t="n">
        <x:f>IF(X2732,1,0)+IF(Z2732,1,0)+IF(AA2732,1,0)+IF(AB2732,1,0)</x:f>
        <x:v>0</x:v>
      </x:c>
      <x:c r="AE2732" s="50" t="n">
        <x:f>IF(Y2732,1,0)+IF(Z2732,1,0)+IF(AA2732,1,0)+IF(AB2732,1,0)</x:f>
        <x:v>0</x:v>
      </x:c>
      <x:c r="AF2732" s="50" t="n">
        <x:f>IF(Y2732,1,0)+IF(Z2732,1,0)+IF(AA2732,1,0)+IF(AC2732,1,0)</x:f>
        <x:v>0</x:v>
      </x:c>
      <x:c r="AG2732" s="53" t="n">
        <x:v>44348</x:v>
      </x:c>
      <x:c r="AH2732" s="50" t="str">
        <x:v>S100VXN8</x:v>
      </x:c>
      <x:c r="AI2732" s="50" t="str">
        <x:v>NetSalesSummaryOfBusinessResults</x:v>
      </x:c>
      <x:c r="AJ2732" s="50" t="str">
        <x:v>OperatingIncome</x:v>
      </x:c>
      <x:c r="AK2732" s="53" t="n">
        <x:v>45747</x:v>
      </x:c>
      <x:c r="AL2732" s="50" t="str">
        <x:v>365/365/365/366/365</x:v>
      </x:c>
      <x:c r="AM2732" s="51" t="n">
        <x:v>70421625</x:v>
      </x:c>
      <x:c r="AN2732" s="51" t="n">
        <x:v>2231</x:v>
      </x:c>
      <x:c r="AO2732" s="51" t="n">
        <x:f>IFERROR(AM2732*AN2732,"")</x:f>
        <x:v>157110645375</x:v>
      </x:c>
      <x:c r="AP2732" s="56" t="n">
        <x:f>IFERROR(AO2732/(K2732*1000000),"")</x:f>
        <x:v>2.888913014397617</x:v>
      </x:c>
      <x:c r="AQ2732" s="57" t="n">
        <x:v>1314794431.6666667</x:v>
      </x:c>
      <x:c r="AR2732" s="52" t="n">
        <x:v>0.39264546392683</x:v>
      </x:c>
      <x:c r="AS2732" s="52" t="n">
        <x:v>-0.4185334758832754</x:v>
      </x:c>
      <x:c r="AT2732" s="55" t="b">
        <x:v>1</x:v>
      </x:c>
      <x:c r="AU2732" s="50"/>
      <x:c r="AV2732" s="58" t="n">
        <x:v>0.5146589572843014</x:v>
      </x:c>
      <x:c r="AW2732" s="50" t="n">
        <x:v>83</x:v>
      </x:c>
      <x:c r="AX2732" s="50" t="str">
        <x:v>Future Moat</x:v>
      </x:c>
      <x:c r="AY2732" s="50" t="str">
        <x:v>目立つ機械的警告なし（定性確認は別途必要）</x:v>
      </x:c>
      <x:c r="AZ2732" s="59" t="str">
        <x:v>2025-06-27 12:36</x:v>
      </x:c>
      <x:c r="BA2732" s="53" t="n">
        <x:v>23285</x:v>
      </x:c>
      <x:c r="BB2732" s="50"/>
      <x:c r="BC2732" s="50"/>
      <x:c r="BD2732" s="50" t="str">
        <x:v>TOPIX Small 2</x:v>
      </x:c>
    </x:row>
    <x:row r="2733">
      <x:c r="A2733" s="50" t="n">
        <x:v>2732</x:v>
      </x:c>
      <x:c r="B2733" s="50" t="str">
        <x:v>4635</x:v>
      </x:c>
      <x:c r="C2733" s="50" t="str">
        <x:v>4635.T</x:v>
      </x:c>
      <x:c r="D2733" s="50" t="str">
        <x:v>TOKYO PRINTING INK MFG.CO.,LTD.</x:v>
      </x:c>
      <x:c r="E2733" s="50" t="str">
        <x:v>Standard Market(Domestic)</x:v>
      </x:c>
      <x:c r="F2733" s="50" t="str">
        <x:v>Chemicals</x:v>
      </x:c>
      <x:c r="G2733" s="51" t="n">
        <x:v>38165</x:v>
      </x:c>
      <x:c r="H2733" s="51" t="n">
        <x:v>41401</x:v>
      </x:c>
      <x:c r="I2733" s="51" t="n">
        <x:v>43406</x:v>
      </x:c>
      <x:c r="J2733" s="51" t="n">
        <x:v>43922</x:v>
      </x:c>
      <x:c r="K2733" s="51" t="n">
        <x:v>46806</x:v>
      </x:c>
      <x:c r="L2733" s="52" t="n">
        <x:f>IFERROR(H2733/G2733-1,"")</x:f>
        <x:v>0.08478972880911839</x:v>
      </x:c>
      <x:c r="M2733" s="52" t="n">
        <x:f>IFERROR(I2733/H2733-1,"")</x:f>
        <x:v>0.04842878191348032</x:v>
      </x:c>
      <x:c r="N2733" s="52" t="n">
        <x:f>IFERROR(J2733/I2733-1,"")</x:f>
        <x:v>0.011887757452886616</x:v>
      </x:c>
      <x:c r="O2733" s="52" t="n">
        <x:f>IFERROR(K2733/J2733-1,"")</x:f>
        <x:v>0.06566185510678024</x:v>
      </x:c>
      <x:c r="P2733" s="52" t="n">
        <x:f>IFERROR((K2733/G2733)^(1/4)-1,"")</x:f>
        <x:v>0.05234723763002713</x:v>
      </x:c>
      <x:c r="Q2733" s="51" t="n">
        <x:v>1309</x:v>
      </x:c>
      <x:c r="R2733" s="52" t="n">
        <x:f>IFERROR(Q2733/K2733,"")</x:f>
        <x:v>0.027966500021364783</x:v>
      </x:c>
      <x:c r="S2733" s="53" t="n">
        <x:v>22555</x:v>
      </x:c>
      <x:c r="T2733" s="50" t="str">
        <x:v>EDINET_company_history</x:v>
      </x:c>
      <x:c r="U2733" s="50" t="str">
        <x:v>共同印刷株式会社</x:v>
      </x:c>
      <x:c r="V2733" s="54" t="n">
        <x:v>0.0925</x:v>
      </x:c>
      <x:c r="W2733" s="50" t="str">
        <x:v>堀川 聡</x:v>
      </x:c>
      <x:c r="X2733" s="50" t="b">
        <x:f>AND(COUNT(L2733:O2733)=4,L2733&gt;='設定'!$B$6,M2733&gt;='設定'!$B$6,N2733&gt;='設定'!$B$6,O2733&gt;='設定'!$B$6)</x:f>
        <x:v>0</x:v>
      </x:c>
      <x:c r="Y2733" s="50" t="b">
        <x:f>AND(COUNT(G2733:K2733)=5,P2733&gt;='設定'!$B$7)</x:f>
        <x:v>0</x:v>
      </x:c>
      <x:c r="Z2733" s="50" t="b">
        <x:f>AND(ISNUMBER(R2733),R2733&gt;='設定'!$B$8)</x:f>
        <x:v>0</x:v>
      </x:c>
      <x:c r="AA2733" s="50" t="b">
        <x:f>AND(ISNUMBER(S2733),S2733&gt;=DATE(YEAR('設定'!$B$10)-'設定'!$B$9,MONTH('設定'!$B$10),DAY('設定'!$B$10)))</x:f>
        <x:v>0</x:v>
      </x:c>
      <x:c r="AB2733" s="55" t="b">
        <x:v>0</x:v>
      </x:c>
      <x:c r="AC2733" s="55" t="b">
        <x:v>0</x:v>
      </x:c>
      <x:c r="AD2733" s="50" t="n">
        <x:f>IF(X2733,1,0)+IF(Z2733,1,0)+IF(AA2733,1,0)+IF(AB2733,1,0)</x:f>
        <x:v>0</x:v>
      </x:c>
      <x:c r="AE2733" s="50" t="n">
        <x:f>IF(Y2733,1,0)+IF(Z2733,1,0)+IF(AA2733,1,0)+IF(AB2733,1,0)</x:f>
        <x:v>0</x:v>
      </x:c>
      <x:c r="AF2733" s="50" t="n">
        <x:f>IF(Y2733,1,0)+IF(Z2733,1,0)+IF(AA2733,1,0)+IF(AC2733,1,0)</x:f>
        <x:v>0</x:v>
      </x:c>
      <x:c r="AG2733" s="53" t="n">
        <x:v>44348</x:v>
      </x:c>
      <x:c r="AH2733" s="50" t="str">
        <x:v>S100VUAT</x:v>
      </x:c>
      <x:c r="AI2733" s="50" t="str">
        <x:v>NetSalesSummaryOfBusinessResults</x:v>
      </x:c>
      <x:c r="AJ2733" s="50" t="str">
        <x:v>OperatingIncome</x:v>
      </x:c>
      <x:c r="AK2733" s="53" t="n">
        <x:v>45747</x:v>
      </x:c>
      <x:c r="AL2733" s="50" t="str">
        <x:v>365/365/365/366/365</x:v>
      </x:c>
      <x:c r="AM2733" s="51" t="n">
        <x:v>2603158</x:v>
      </x:c>
      <x:c r="AN2733" s="51" t="n">
        <x:v>1225</x:v>
      </x:c>
      <x:c r="AO2733" s="51" t="n">
        <x:f>IFERROR(AM2733*AN2733,"")</x:f>
        <x:v>3188868550</x:v>
      </x:c>
      <x:c r="AP2733" s="56" t="n">
        <x:f>IFERROR(AO2733/(K2733*1000000),"")</x:f>
        <x:v>0.06812948233132504</x:v>
      </x:c>
      <x:c r="AQ2733" s="57" t="n">
        <x:v>56492010</x:v>
      </x:c>
      <x:c r="AR2733" s="52" t="n">
        <x:v>0.2688621195979926</x:v>
      </x:c>
      <x:c r="AS2733" s="52" t="n">
        <x:v>-0.3197227836303079</x:v>
      </x:c>
      <x:c r="AT2733" s="55" t="b">
        <x:v>1</x:v>
      </x:c>
      <x:c r="AU2733" s="50"/>
      <x:c r="AV2733" s="58" t="n">
        <x:v>0.2196008541065059</x:v>
      </x:c>
      <x:c r="AW2733" s="50" t="n">
        <x:v>628</x:v>
      </x:c>
      <x:c r="AX2733" s="50" t="str">
        <x:v>Future Moat</x:v>
      </x:c>
      <x:c r="AY2733" s="50" t="str">
        <x:v>目立つ機械的警告なし（定性確認は別途必要）</x:v>
      </x:c>
      <x:c r="AZ2733" s="59" t="str">
        <x:v>2025-06-25 09:58</x:v>
      </x:c>
      <x:c r="BA2733" s="53" t="n">
        <x:v>22555</x:v>
      </x:c>
      <x:c r="BB2733" s="50"/>
      <x:c r="BC2733" s="50"/>
      <x:c r="BD2733" s="50"/>
    </x:row>
    <x:row r="2734">
      <x:c r="A2734" s="50" t="n">
        <x:v>2733</x:v>
      </x:c>
      <x:c r="B2734" s="50" t="str">
        <x:v>7811</x:v>
      </x:c>
      <x:c r="C2734" s="50" t="str">
        <x:v>7811.T</x:v>
      </x:c>
      <x:c r="D2734" s="50" t="str">
        <x:v>NAKAMOTO PACKS CO.,LTD.</x:v>
      </x:c>
      <x:c r="E2734" s="50" t="str">
        <x:v>Standard Market(Domestic)</x:v>
      </x:c>
      <x:c r="F2734" s="50" t="str">
        <x:v>Other Products</x:v>
      </x:c>
      <x:c r="G2734" s="51" t="n">
        <x:v>40485.133</x:v>
      </x:c>
      <x:c r="H2734" s="51" t="n">
        <x:v>43128.879</x:v>
      </x:c>
      <x:c r="I2734" s="51" t="n">
        <x:v>44362.283</x:v>
      </x:c>
      <x:c r="J2734" s="51" t="n">
        <x:v>49132.185</x:v>
      </x:c>
      <x:c r="K2734" s="51" t="n">
        <x:v>49635.946</x:v>
      </x:c>
      <x:c r="L2734" s="52" t="n">
        <x:f>IFERROR(H2734/G2734-1,"")</x:f>
        <x:v>0.0653016503613808</x:v>
      </x:c>
      <x:c r="M2734" s="52" t="n">
        <x:f>IFERROR(I2734/H2734-1,"")</x:f>
        <x:v>0.028598100126831616</x:v>
      </x:c>
      <x:c r="N2734" s="52" t="n">
        <x:f>IFERROR(J2734/I2734-1,"")</x:f>
        <x:v>0.10752156285554548</x:v>
      </x:c>
      <x:c r="O2734" s="52" t="n">
        <x:f>IFERROR(K2734/J2734-1,"")</x:f>
        <x:v>0.010253177219779808</x:v>
      </x:c>
      <x:c r="P2734" s="52" t="n">
        <x:f>IFERROR((K2734/G2734)^(1/4)-1,"")</x:f>
        <x:v>0.05226514041265862</x:v>
      </x:c>
      <x:c r="Q2734" s="51" t="n">
        <x:v>2961.417</x:v>
      </x:c>
      <x:c r="R2734" s="52" t="n">
        <x:f>IFERROR(Q2734/K2734,"")</x:f>
        <x:v>0.05966274925031145</x:v>
      </x:c>
      <x:c r="S2734" s="53" t="n">
        <x:v>42430</x:v>
      </x:c>
      <x:c r="T2734" s="50" t="str">
        <x:v>EDINET_company_history</x:v>
      </x:c>
      <x:c r="U2734" s="50" t="str">
        <x:v>株式会社中本</x:v>
      </x:c>
      <x:c r="V2734" s="54" t="n">
        <x:v>0.08</x:v>
      </x:c>
      <x:c r="W2734" s="50" t="str">
        <x:v>河田 淳</x:v>
      </x:c>
      <x:c r="X2734" s="50" t="b">
        <x:f>AND(COUNT(L2734:O2734)=4,L2734&gt;='設定'!$B$6,M2734&gt;='設定'!$B$6,N2734&gt;='設定'!$B$6,O2734&gt;='設定'!$B$6)</x:f>
        <x:v>0</x:v>
      </x:c>
      <x:c r="Y2734" s="50" t="b">
        <x:f>AND(COUNT(G2734:K2734)=5,P2734&gt;='設定'!$B$7)</x:f>
        <x:v>0</x:v>
      </x:c>
      <x:c r="Z2734" s="50" t="b">
        <x:f>AND(ISNUMBER(R2734),R2734&gt;='設定'!$B$8)</x:f>
        <x:v>0</x:v>
      </x:c>
      <x:c r="AA2734" s="50" t="b">
        <x:f>AND(ISNUMBER(S2734),S2734&gt;=DATE(YEAR('設定'!$B$10)-'設定'!$B$9,MONTH('設定'!$B$10),DAY('設定'!$B$10)))</x:f>
        <x:v>0</x:v>
      </x:c>
      <x:c r="AB2734" s="55" t="b">
        <x:v>0</x:v>
      </x:c>
      <x:c r="AC2734" s="55" t="b">
        <x:v>0</x:v>
      </x:c>
      <x:c r="AD2734" s="50" t="n">
        <x:f>IF(X2734,1,0)+IF(Z2734,1,0)+IF(AA2734,1,0)+IF(AB2734,1,0)</x:f>
        <x:v>0</x:v>
      </x:c>
      <x:c r="AE2734" s="50" t="n">
        <x:f>IF(Y2734,1,0)+IF(Z2734,1,0)+IF(AA2734,1,0)+IF(AB2734,1,0)</x:f>
        <x:v>0</x:v>
      </x:c>
      <x:c r="AF2734" s="50" t="n">
        <x:f>IF(Y2734,1,0)+IF(Z2734,1,0)+IF(AA2734,1,0)+IF(AC2734,1,0)</x:f>
        <x:v>0</x:v>
      </x:c>
      <x:c r="AG2734" s="53" t="n">
        <x:v>44348</x:v>
      </x:c>
      <x:c r="AH2734" s="50" t="str">
        <x:v>S100Y635</x:v>
      </x:c>
      <x:c r="AI2734" s="50" t="str">
        <x:v>NetSalesSummaryOfBusinessResults</x:v>
      </x:c>
      <x:c r="AJ2734" s="50" t="str">
        <x:v>OperatingIncome</x:v>
      </x:c>
      <x:c r="AK2734" s="53" t="n">
        <x:v>46081</x:v>
      </x:c>
      <x:c r="AL2734" s="50" t="str">
        <x:v>365/365/366/365/365</x:v>
      </x:c>
      <x:c r="AM2734" s="51" t="n">
        <x:v>8918291</x:v>
      </x:c>
      <x:c r="AN2734" s="51" t="n">
        <x:v>1866</x:v>
      </x:c>
      <x:c r="AO2734" s="51" t="n">
        <x:f>IFERROR(AM2734*AN2734,"")</x:f>
        <x:v>16641531006</x:v>
      </x:c>
      <x:c r="AP2734" s="56" t="n">
        <x:f>IFERROR(AO2734/(K2734*1000000),"")</x:f>
        <x:v>0.33527176063089437</x:v>
      </x:c>
      <x:c r="AQ2734" s="57" t="n">
        <x:v>45057418.333333336</x:v>
      </x:c>
      <x:c r="AR2734" s="52" t="n">
        <x:v>0.1842905147377093</x:v>
      </x:c>
      <x:c r="AS2734" s="52" t="n">
        <x:v>-0.2436233166308448</x:v>
      </x:c>
      <x:c r="AT2734" s="55" t="b">
        <x:v>1</x:v>
      </x:c>
      <x:c r="AU2734" s="50"/>
      <x:c r="AV2734" s="58" t="n">
        <x:v>0.0355186263332329</x:v>
      </x:c>
      <x:c r="AW2734" s="50" t="n">
        <x:v>1606</x:v>
      </x:c>
      <x:c r="AX2734" s="50" t="str">
        <x:v>Discovery</x:v>
      </x:c>
      <x:c r="AY2734" s="50" t="str">
        <x:v>目立つ機械的警告なし（定性確認は別途必要）</x:v>
      </x:c>
      <x:c r="AZ2734" s="59" t="str">
        <x:v>2026-05-25 10:00</x:v>
      </x:c>
      <x:c r="BA2734" s="53" t="n">
        <x:v>42430</x:v>
      </x:c>
      <x:c r="BB2734" s="50"/>
      <x:c r="BC2734" s="50"/>
      <x:c r="BD2734" s="50"/>
    </x:row>
    <x:row r="2735">
      <x:c r="A2735" s="50" t="n">
        <x:v>2734</x:v>
      </x:c>
      <x:c r="B2735" s="50" t="str">
        <x:v>2871</x:v>
      </x:c>
      <x:c r="C2735" s="50" t="str">
        <x:v>2871.T</x:v>
      </x:c>
      <x:c r="D2735" s="50" t="str">
        <x:v>NICHIREI CORPORATION</x:v>
      </x:c>
      <x:c r="E2735" s="50" t="str">
        <x:v>Prime Market (Domestic)</x:v>
      </x:c>
      <x:c r="F2735" s="50" t="str">
        <x:v>Foods</x:v>
      </x:c>
      <x:c r="G2735" s="51" t="n">
        <x:v>572757</x:v>
      </x:c>
      <x:c r="H2735" s="51" t="n">
        <x:v>602696</x:v>
      </x:c>
      <x:c r="I2735" s="51" t="n">
        <x:v>662204</x:v>
      </x:c>
      <x:c r="J2735" s="51" t="n">
        <x:v>680091</x:v>
      </x:c>
      <x:c r="K2735" s="51" t="n">
        <x:v>702080</x:v>
      </x:c>
      <x:c r="L2735" s="52" t="n">
        <x:f>IFERROR(H2735/G2735-1,"")</x:f>
        <x:v>0.05227173129267726</x:v>
      </x:c>
      <x:c r="M2735" s="52" t="n">
        <x:f>IFERROR(I2735/H2735-1,"")</x:f>
        <x:v>0.09873634469118753</x:v>
      </x:c>
      <x:c r="N2735" s="52" t="n">
        <x:f>IFERROR(J2735/I2735-1,"")</x:f>
        <x:v>0.027011313734136344</x:v>
      </x:c>
      <x:c r="O2735" s="52" t="n">
        <x:f>IFERROR(K2735/J2735-1,"")</x:f>
        <x:v>0.032332437864932784</x:v>
      </x:c>
      <x:c r="P2735" s="52" t="n">
        <x:f>IFERROR((K2735/G2735)^(1/4)-1,"")</x:f>
        <x:v>0.05221393474313629</x:v>
      </x:c>
      <x:c r="Q2735" s="51" t="n">
        <x:v>38315</x:v>
      </x:c>
      <x:c r="R2735" s="52" t="n">
        <x:f>IFERROR(Q2735/K2735,"")</x:f>
        <x:v>0.05457355287146764</x:v>
      </x:c>
      <x:c r="S2735" s="53" t="n">
        <x:v>18019</x:v>
      </x:c>
      <x:c r="T2735" s="50" t="str">
        <x:v>EDINET_company_history</x:v>
      </x:c>
      <x:c r="U2735" s="50" t="str">
        <x:v>日本マスタートラスト信託銀行株式会社（信託口）</x:v>
      </x:c>
      <x:c r="V2735" s="54" t="n">
        <x:v>0.1847</x:v>
      </x:c>
      <x:c r="W2735" s="50" t="str">
        <x:v>大 櫛 顕 也</x:v>
      </x:c>
      <x:c r="X2735" s="50" t="b">
        <x:f>AND(COUNT(L2735:O2735)=4,L2735&gt;='設定'!$B$6,M2735&gt;='設定'!$B$6,N2735&gt;='設定'!$B$6,O2735&gt;='設定'!$B$6)</x:f>
        <x:v>0</x:v>
      </x:c>
      <x:c r="Y2735" s="50" t="b">
        <x:f>AND(COUNT(G2735:K2735)=5,P2735&gt;='設定'!$B$7)</x:f>
        <x:v>0</x:v>
      </x:c>
      <x:c r="Z2735" s="50" t="b">
        <x:f>AND(ISNUMBER(R2735),R2735&gt;='設定'!$B$8)</x:f>
        <x:v>0</x:v>
      </x:c>
      <x:c r="AA2735" s="50" t="b">
        <x:f>AND(ISNUMBER(S2735),S2735&gt;=DATE(YEAR('設定'!$B$10)-'設定'!$B$9,MONTH('設定'!$B$10),DAY('設定'!$B$10)))</x:f>
        <x:v>0</x:v>
      </x:c>
      <x:c r="AB2735" s="55" t="b">
        <x:v>0</x:v>
      </x:c>
      <x:c r="AC2735" s="55" t="b">
        <x:v>0</x:v>
      </x:c>
      <x:c r="AD2735" s="50" t="n">
        <x:f>IF(X2735,1,0)+IF(Z2735,1,0)+IF(AA2735,1,0)+IF(AB2735,1,0)</x:f>
        <x:v>0</x:v>
      </x:c>
      <x:c r="AE2735" s="50" t="n">
        <x:f>IF(Y2735,1,0)+IF(Z2735,1,0)+IF(AA2735,1,0)+IF(AB2735,1,0)</x:f>
        <x:v>0</x:v>
      </x:c>
      <x:c r="AF2735" s="50" t="n">
        <x:f>IF(Y2735,1,0)+IF(Z2735,1,0)+IF(AA2735,1,0)+IF(AC2735,1,0)</x:f>
        <x:v>0</x:v>
      </x:c>
      <x:c r="AG2735" s="53" t="n">
        <x:v>44348</x:v>
      </x:c>
      <x:c r="AH2735" s="50" t="str">
        <x:v>S100VYA0</x:v>
      </x:c>
      <x:c r="AI2735" s="50" t="str">
        <x:v>NetSalesSummaryOfBusinessResults</x:v>
      </x:c>
      <x:c r="AJ2735" s="50" t="str">
        <x:v>OperatingIncomeSummaryOfBusinessResults</x:v>
      </x:c>
      <x:c r="AK2735" s="53" t="n">
        <x:v>45747</x:v>
      </x:c>
      <x:c r="AL2735" s="50" t="str">
        <x:v>365/365/365/366/365</x:v>
      </x:c>
      <x:c r="AM2735" s="51" t="n">
        <x:v>125282069</x:v>
      </x:c>
      <x:c r="AN2735" s="51" t="n">
        <x:v>1879.5</x:v>
      </x:c>
      <x:c r="AO2735" s="51" t="n">
        <x:f>IFERROR(AM2735*AN2735,"")</x:f>
        <x:v>235467648685.5</x:v>
      </x:c>
      <x:c r="AP2735" s="56" t="n">
        <x:f>IFERROR(AO2735/(K2735*1000000),"")</x:f>
        <x:v>0.3353857803747436</x:v>
      </x:c>
      <x:c r="AQ2735" s="57" t="n">
        <x:v>2371136350.8333335</x:v>
      </x:c>
      <x:c r="AR2735" s="52" t="n">
        <x:v>0.2212213543836883</x:v>
      </x:c>
      <x:c r="AS2735" s="52" t="n">
        <x:v>-0.2600158938981652</x:v>
      </x:c>
      <x:c r="AT2735" s="55" t="b">
        <x:v>1</x:v>
      </x:c>
      <x:c r="AU2735" s="50"/>
      <x:c r="AV2735" s="58" t="n">
        <x:v>-0.0282134434208616</x:v>
      </x:c>
      <x:c r="AW2735" s="50" t="n">
        <x:v>2099</x:v>
      </x:c>
      <x:c r="AX2735" s="50" t="str">
        <x:v>Core Moat</x:v>
      </x:c>
      <x:c r="AY2735" s="50" t="str">
        <x:v>目立つ機械的警告なし（定性確認は別途必要）</x:v>
      </x:c>
      <x:c r="AZ2735" s="59" t="str">
        <x:v>2025-06-17 13:59</x:v>
      </x:c>
      <x:c r="BA2735" s="53" t="n">
        <x:v>18019</x:v>
      </x:c>
      <x:c r="BB2735" s="50"/>
      <x:c r="BC2735" s="50"/>
      <x:c r="BD2735" s="50" t="str">
        <x:v>TOPIX Mid400</x:v>
      </x:c>
    </x:row>
    <x:row r="2736">
      <x:c r="A2736" s="50" t="n">
        <x:v>2735</x:v>
      </x:c>
      <x:c r="B2736" s="50" t="str">
        <x:v>3892</x:v>
      </x:c>
      <x:c r="C2736" s="50" t="str">
        <x:v>3892.T</x:v>
      </x:c>
      <x:c r="D2736" s="50" t="str">
        <x:v>Okayama Paper Industries Co.,Ltd.</x:v>
      </x:c>
      <x:c r="E2736" s="50" t="str">
        <x:v>Standard Market(Domestic)</x:v>
      </x:c>
      <x:c r="F2736" s="50" t="str">
        <x:v>Pulp and Paper</x:v>
      </x:c>
      <x:c r="G2736" s="51" t="n">
        <x:v>9401.584</x:v>
      </x:c>
      <x:c r="H2736" s="51" t="n">
        <x:v>10084.173</x:v>
      </x:c>
      <x:c r="I2736" s="51" t="n">
        <x:v>10870.057</x:v>
      </x:c>
      <x:c r="J2736" s="51" t="n">
        <x:v>11511.853</x:v>
      </x:c>
      <x:c r="K2736" s="51" t="n">
        <x:v>11522.767</x:v>
      </x:c>
      <x:c r="L2736" s="52" t="n">
        <x:f>IFERROR(H2736/G2736-1,"")</x:f>
        <x:v>0.07260361658205672</x:v>
      </x:c>
      <x:c r="M2736" s="52" t="n">
        <x:f>IFERROR(I2736/H2736-1,"")</x:f>
        <x:v>0.07793241944579887</x:v>
      </x:c>
      <x:c r="N2736" s="52" t="n">
        <x:f>IFERROR(J2736/I2736-1,"")</x:f>
        <x:v>0.059042560678384426</x:v>
      </x:c>
      <x:c r="O2736" s="52" t="n">
        <x:f>IFERROR(K2736/J2736-1,"")</x:f>
        <x:v>0.0009480663104368681</x:v>
      </x:c>
      <x:c r="P2736" s="52" t="n">
        <x:f>IFERROR((K2736/G2736)^(1/4)-1,"")</x:f>
        <x:v>0.052177322815018856</x:v>
      </x:c>
      <x:c r="Q2736" s="51" t="n">
        <x:v>1032.587</x:v>
      </x:c>
      <x:c r="R2736" s="52" t="n">
        <x:f>IFERROR(Q2736/K2736,"")</x:f>
        <x:v>0.08961276401753156</x:v>
      </x:c>
      <x:c r="S2736" s="53" t="n">
        <x:v>37377</x:v>
      </x:c>
      <x:c r="T2736" s="50" t="str">
        <x:v>EDINET_company_history</x:v>
      </x:c>
      <x:c r="U2736" s="50" t="str">
        <x:v>王子ホールディングス株式会社</x:v>
      </x:c>
      <x:c r="V2736" s="54" t="n">
        <x:v>0.489</x:v>
      </x:c>
      <x:c r="W2736" s="50" t="str">
        <x:v>津川 孝太郎 / 宮田 正樹</x:v>
      </x:c>
      <x:c r="X2736" s="50" t="b">
        <x:f>AND(COUNT(L2736:O2736)=4,L2736&gt;='設定'!$B$6,M2736&gt;='設定'!$B$6,N2736&gt;='設定'!$B$6,O2736&gt;='設定'!$B$6)</x:f>
        <x:v>0</x:v>
      </x:c>
      <x:c r="Y2736" s="50" t="b">
        <x:f>AND(COUNT(G2736:K2736)=5,P2736&gt;='設定'!$B$7)</x:f>
        <x:v>0</x:v>
      </x:c>
      <x:c r="Z2736" s="50" t="b">
        <x:f>AND(ISNUMBER(R2736),R2736&gt;='設定'!$B$8)</x:f>
        <x:v>0</x:v>
      </x:c>
      <x:c r="AA2736" s="50" t="b">
        <x:f>AND(ISNUMBER(S2736),S2736&gt;=DATE(YEAR('設定'!$B$10)-'設定'!$B$9,MONTH('設定'!$B$10),DAY('設定'!$B$10)))</x:f>
        <x:v>0</x:v>
      </x:c>
      <x:c r="AB2736" s="55" t="b">
        <x:v>0</x:v>
      </x:c>
      <x:c r="AC2736" s="55" t="b">
        <x:v>0</x:v>
      </x:c>
      <x:c r="AD2736" s="50" t="n">
        <x:f>IF(X2736,1,0)+IF(Z2736,1,0)+IF(AA2736,1,0)+IF(AB2736,1,0)</x:f>
        <x:v>0</x:v>
      </x:c>
      <x:c r="AE2736" s="50" t="n">
        <x:f>IF(Y2736,1,0)+IF(Z2736,1,0)+IF(AA2736,1,0)+IF(AB2736,1,0)</x:f>
        <x:v>0</x:v>
      </x:c>
      <x:c r="AF2736" s="50" t="n">
        <x:f>IF(Y2736,1,0)+IF(Z2736,1,0)+IF(AA2736,1,0)+IF(AC2736,1,0)</x:f>
        <x:v>0</x:v>
      </x:c>
      <x:c r="AG2736" s="53" t="n">
        <x:v>44348</x:v>
      </x:c>
      <x:c r="AH2736" s="50" t="str">
        <x:v>S100WKVW</x:v>
      </x:c>
      <x:c r="AI2736" s="50" t="str">
        <x:v>NetSalesSummaryOfBusinessResults</x:v>
      </x:c>
      <x:c r="AJ2736" s="50" t="str">
        <x:v>OperatingIncome</x:v>
      </x:c>
      <x:c r="AK2736" s="53" t="n">
        <x:v>45808</x:v>
      </x:c>
      <x:c r="AL2736" s="50" t="str">
        <x:v>365/365/365/366/365</x:v>
      </x:c>
      <x:c r="AM2736" s="51" t="n">
        <x:v>4638800</x:v>
      </x:c>
      <x:c r="AN2736" s="51" t="n">
        <x:v>1761</x:v>
      </x:c>
      <x:c r="AO2736" s="51" t="n">
        <x:f>IFERROR(AM2736*AN2736,"")</x:f>
        <x:v>8168926800</x:v>
      </x:c>
      <x:c r="AP2736" s="56" t="n">
        <x:f>IFERROR(AO2736/(K2736*1000000),"")</x:f>
        <x:v>0.70893794867153</x:v>
      </x:c>
      <x:c r="AQ2736" s="57" t="n">
        <x:v>11161996.666666666</x:v>
      </x:c>
      <x:c r="AR2736" s="52" t="n">
        <x:v>0.2720047693234245</x:v>
      </x:c>
      <x:c r="AS2736" s="52" t="n">
        <x:v>-0.3632394260249837</x:v>
      </x:c>
      <x:c r="AT2736" s="55" t="b">
        <x:v>0</x:v>
      </x:c>
      <x:c r="AU2736" s="50" t="str">
        <x:v>low_liquidity</x:v>
      </x:c>
      <x:c r="AV2736" s="58" t="n">
        <x:v>-0.0787720345662797</x:v>
      </x:c>
      <x:c r="AW2736" s="50" t="n">
        <x:v>2471</x:v>
      </x:c>
      <x:c r="AX2736" s="50" t="str">
        <x:v>Core Moat</x:v>
      </x:c>
      <x:c r="AY2736" s="50" t="str">
        <x:v>既存適格性フィルター不通過: low_liquidity / 60日平均売買代金2,000万円未満</x:v>
      </x:c>
      <x:c r="AZ2736" s="59" t="str">
        <x:v>2025-08-25 10:34</x:v>
      </x:c>
      <x:c r="BA2736" s="53" t="n">
        <x:v>37377</x:v>
      </x:c>
      <x:c r="BB2736" s="50"/>
      <x:c r="BC2736" s="50"/>
      <x:c r="BD2736" s="50"/>
    </x:row>
    <x:row r="2737">
      <x:c r="A2737" s="50" t="n">
        <x:v>2736</x:v>
      </x:c>
      <x:c r="B2737" s="50" t="str">
        <x:v>9932</x:v>
      </x:c>
      <x:c r="C2737" s="50" t="str">
        <x:v>9932.T</x:v>
      </x:c>
      <x:c r="D2737" s="50" t="str">
        <x:v>SUGIMOTO &amp; CO.,LTD.</x:v>
      </x:c>
      <x:c r="E2737" s="50" t="str">
        <x:v>Prime Market (Domestic)</x:v>
      </x:c>
      <x:c r="F2737" s="50" t="str">
        <x:v>Wholesale Trade</x:v>
      </x:c>
      <x:c r="G2737" s="51" t="n">
        <x:v>40365.447</x:v>
      </x:c>
      <x:c r="H2737" s="51" t="n">
        <x:v>43120.38</x:v>
      </x:c>
      <x:c r="I2737" s="51" t="n">
        <x:v>45558.748</x:v>
      </x:c>
      <x:c r="J2737" s="51" t="n">
        <x:v>46636.218</x:v>
      </x:c>
      <x:c r="K2737" s="51" t="n">
        <x:v>49465.116</x:v>
      </x:c>
      <x:c r="L2737" s="52" t="n">
        <x:f>IFERROR(H2737/G2737-1,"")</x:f>
        <x:v>0.06824978303844853</x:v>
      </x:c>
      <x:c r="M2737" s="52" t="n">
        <x:f>IFERROR(I2737/H2737-1,"")</x:f>
        <x:v>0.0565479246704228</x:v>
      </x:c>
      <x:c r="N2737" s="52" t="n">
        <x:f>IFERROR(J2737/I2737-1,"")</x:f>
        <x:v>0.023650123133322376</x:v>
      </x:c>
      <x:c r="O2737" s="52" t="n">
        <x:f>IFERROR(K2737/J2737-1,"")</x:f>
        <x:v>0.060658821004739405</x:v>
      </x:c>
      <x:c r="P2737" s="52" t="n">
        <x:f>IFERROR((K2737/G2737)^(1/4)-1,"")</x:f>
        <x:v>0.05213705556210657</x:v>
      </x:c>
      <x:c r="Q2737" s="51" t="n">
        <x:v>2395.762</x:v>
      </x:c>
      <x:c r="R2737" s="52" t="n">
        <x:f>IFERROR(Q2737/K2737,"")</x:f>
        <x:v>0.048433364636201404</x:v>
      </x:c>
      <x:c r="S2737" s="53" t="n">
        <x:v>33909</x:v>
      </x:c>
      <x:c r="T2737" s="50" t="str">
        <x:v>EDINET_company_history</x:v>
      </x:c>
      <x:c r="U2737" s="50" t="str">
        <x:v>日本マスタートラスト信託銀行株式会社（信託口）(注1)</x:v>
      </x:c>
      <x:c r="V2737" s="54" t="n">
        <x:v>0.116</x:v>
      </x:c>
      <x:c r="W2737" s="50" t="str">
        <x:v>杉 本 正 行</x:v>
      </x:c>
      <x:c r="X2737" s="50" t="b">
        <x:f>AND(COUNT(L2737:O2737)=4,L2737&gt;='設定'!$B$6,M2737&gt;='設定'!$B$6,N2737&gt;='設定'!$B$6,O2737&gt;='設定'!$B$6)</x:f>
        <x:v>0</x:v>
      </x:c>
      <x:c r="Y2737" s="50" t="b">
        <x:f>AND(COUNT(G2737:K2737)=5,P2737&gt;='設定'!$B$7)</x:f>
        <x:v>0</x:v>
      </x:c>
      <x:c r="Z2737" s="50" t="b">
        <x:f>AND(ISNUMBER(R2737),R2737&gt;='設定'!$B$8)</x:f>
        <x:v>0</x:v>
      </x:c>
      <x:c r="AA2737" s="50" t="b">
        <x:f>AND(ISNUMBER(S2737),S2737&gt;=DATE(YEAR('設定'!$B$10)-'設定'!$B$9,MONTH('設定'!$B$10),DAY('設定'!$B$10)))</x:f>
        <x:v>0</x:v>
      </x:c>
      <x:c r="AB2737" s="55" t="b">
        <x:v>0</x:v>
      </x:c>
      <x:c r="AC2737" s="55" t="b">
        <x:v>0</x:v>
      </x:c>
      <x:c r="AD2737" s="50" t="n">
        <x:f>IF(X2737,1,0)+IF(Z2737,1,0)+IF(AA2737,1,0)+IF(AB2737,1,0)</x:f>
        <x:v>0</x:v>
      </x:c>
      <x:c r="AE2737" s="50" t="n">
        <x:f>IF(Y2737,1,0)+IF(Z2737,1,0)+IF(AA2737,1,0)+IF(AB2737,1,0)</x:f>
        <x:v>0</x:v>
      </x:c>
      <x:c r="AF2737" s="50" t="n">
        <x:f>IF(Y2737,1,0)+IF(Z2737,1,0)+IF(AA2737,1,0)+IF(AC2737,1,0)</x:f>
        <x:v>0</x:v>
      </x:c>
      <x:c r="AG2737" s="53" t="n">
        <x:v>44348</x:v>
      </x:c>
      <x:c r="AH2737" s="50" t="str">
        <x:v>S100VYXF</x:v>
      </x:c>
      <x:c r="AI2737" s="50" t="str">
        <x:v>NetSalesSummaryOfBusinessResults</x:v>
      </x:c>
      <x:c r="AJ2737" s="50" t="str">
        <x:v>OperatingIncome</x:v>
      </x:c>
      <x:c r="AK2737" s="53" t="n">
        <x:v>45747</x:v>
      </x:c>
      <x:c r="AL2737" s="50" t="str">
        <x:v>365/365/365/366/365</x:v>
      </x:c>
      <x:c r="AM2737" s="51" t="n">
        <x:v>19156274</x:v>
      </x:c>
      <x:c r="AN2737" s="51" t="n">
        <x:v>1129</x:v>
      </x:c>
      <x:c r="AO2737" s="51" t="n">
        <x:f>IFERROR(AM2737*AN2737,"")</x:f>
        <x:v>21627433346</x:v>
      </x:c>
      <x:c r="AP2737" s="56" t="n">
        <x:f>IFERROR(AO2737/(K2737*1000000),"")</x:f>
        <x:v>0.4372259704394507</x:v>
      </x:c>
      <x:c r="AQ2737" s="57" t="n">
        <x:v>52702595</x:v>
      </x:c>
      <x:c r="AR2737" s="52" t="n">
        <x:v>0.3306840855268062</x:v>
      </x:c>
      <x:c r="AS2737" s="52" t="n">
        <x:v>-0.4226233086618102</x:v>
      </x:c>
      <x:c r="AT2737" s="55" t="b">
        <x:v>1</x:v>
      </x:c>
      <x:c r="AU2737" s="50"/>
      <x:c r="AV2737" s="58" t="n">
        <x:v>-0.1892960331481215</x:v>
      </x:c>
      <x:c r="AW2737" s="50" t="n">
        <x:v>2997</x:v>
      </x:c>
      <x:c r="AX2737" s="50" t="str">
        <x:v>Core Moat</x:v>
      </x:c>
      <x:c r="AY2737" s="50" t="str">
        <x:v>目立つ機械的警告なし（定性確認は別途必要）</x:v>
      </x:c>
      <x:c r="AZ2737" s="59" t="str">
        <x:v>2025-06-17 16:07</x:v>
      </x:c>
      <x:c r="BA2737" s="53" t="n">
        <x:v>33909</x:v>
      </x:c>
      <x:c r="BB2737" s="50"/>
      <x:c r="BC2737" s="50"/>
      <x:c r="BD2737" s="50" t="str">
        <x:v>TOPIX Small 2</x:v>
      </x:c>
    </x:row>
    <x:row r="2738">
      <x:c r="A2738" s="50" t="n">
        <x:v>2737</x:v>
      </x:c>
      <x:c r="B2738" s="50" t="str">
        <x:v>8040</x:v>
      </x:c>
      <x:c r="C2738" s="50" t="str">
        <x:v>8040.T</x:v>
      </x:c>
      <x:c r="D2738" s="50" t="str">
        <x:v>TOKYO SOIR CO.,LTD.</x:v>
      </x:c>
      <x:c r="E2738" s="50" t="str">
        <x:v>Standard Market(Domestic)</x:v>
      </x:c>
      <x:c r="F2738" s="50" t="str">
        <x:v>Textiles and Apparels</x:v>
      </x:c>
      <x:c r="G2738" s="51" t="n">
        <x:v>11822.95</x:v>
      </x:c>
      <x:c r="H2738" s="51" t="n">
        <x:v>14241.244</x:v>
      </x:c>
      <x:c r="I2738" s="51" t="n">
        <x:v>15026.978</x:v>
      </x:c>
      <x:c r="J2738" s="51" t="n">
        <x:v>15006.348</x:v>
      </x:c>
      <x:c r="K2738" s="51" t="n">
        <x:v>14487.298</x:v>
      </x:c>
      <x:c r="L2738" s="52" t="n">
        <x:f>IFERROR(H2738/G2738-1,"")</x:f>
        <x:v>0.20454235195107828</x:v>
      </x:c>
      <x:c r="M2738" s="52" t="n">
        <x:f>IFERROR(I2738/H2738-1,"")</x:f>
        <x:v>0.05517312953840259</x:v>
      </x:c>
      <x:c r="N2738" s="52" t="n">
        <x:f>IFERROR(J2738/I2738-1,"")</x:f>
        <x:v>-0.0013728641913230977</x:v>
      </x:c>
      <x:c r="O2738" s="52" t="n">
        <x:f>IFERROR(K2738/J2738-1,"")</x:f>
        <x:v>-0.03458869539744114</x:v>
      </x:c>
      <x:c r="P2738" s="52" t="n">
        <x:f>IFERROR((K2738/G2738)^(1/4)-1,"")</x:f>
        <x:v>0.0521202637355489</x:v>
      </x:c>
      <x:c r="Q2738" s="51" t="n">
        <x:v>92.03</x:v>
      </x:c>
      <x:c r="R2738" s="52" t="n">
        <x:f>IFERROR(Q2738/K2738,"")</x:f>
        <x:v>0.006352461307829797</x:v>
      </x:c>
      <x:c r="S2738" s="53" t="n">
        <x:v>32356</x:v>
      </x:c>
      <x:c r="T2738" s="50" t="str">
        <x:v>EDINET_company_history</x:v>
      </x:c>
      <x:c r="U2738" s="50" t="str">
        <x:v>フリージア・マクロス株式会社</x:v>
      </x:c>
      <x:c r="V2738" s="54" t="n">
        <x:v>0.1893</x:v>
      </x:c>
      <x:c r="W2738" s="50" t="str">
        <x:v>小 泉 純 一</x:v>
      </x:c>
      <x:c r="X2738" s="50" t="b">
        <x:f>AND(COUNT(L2738:O2738)=4,L2738&gt;='設定'!$B$6,M2738&gt;='設定'!$B$6,N2738&gt;='設定'!$B$6,O2738&gt;='設定'!$B$6)</x:f>
        <x:v>0</x:v>
      </x:c>
      <x:c r="Y2738" s="50" t="b">
        <x:f>AND(COUNT(G2738:K2738)=5,P2738&gt;='設定'!$B$7)</x:f>
        <x:v>0</x:v>
      </x:c>
      <x:c r="Z2738" s="50" t="b">
        <x:f>AND(ISNUMBER(R2738),R2738&gt;='設定'!$B$8)</x:f>
        <x:v>0</x:v>
      </x:c>
      <x:c r="AA2738" s="50" t="b">
        <x:f>AND(ISNUMBER(S2738),S2738&gt;=DATE(YEAR('設定'!$B$10)-'設定'!$B$9,MONTH('設定'!$B$10),DAY('設定'!$B$10)))</x:f>
        <x:v>0</x:v>
      </x:c>
      <x:c r="AB2738" s="55" t="b">
        <x:v>0</x:v>
      </x:c>
      <x:c r="AC2738" s="55" t="b">
        <x:v>0</x:v>
      </x:c>
      <x:c r="AD2738" s="50" t="n">
        <x:f>IF(X2738,1,0)+IF(Z2738,1,0)+IF(AA2738,1,0)+IF(AB2738,1,0)</x:f>
        <x:v>0</x:v>
      </x:c>
      <x:c r="AE2738" s="50" t="n">
        <x:f>IF(Y2738,1,0)+IF(Z2738,1,0)+IF(AA2738,1,0)+IF(AB2738,1,0)</x:f>
        <x:v>0</x:v>
      </x:c>
      <x:c r="AF2738" s="50" t="n">
        <x:f>IF(Y2738,1,0)+IF(Z2738,1,0)+IF(AA2738,1,0)+IF(AC2738,1,0)</x:f>
        <x:v>0</x:v>
      </x:c>
      <x:c r="AG2738" s="53" t="n">
        <x:v>44348</x:v>
      </x:c>
      <x:c r="AH2738" s="50" t="str">
        <x:v>S100XV8N</x:v>
      </x:c>
      <x:c r="AI2738" s="50" t="str">
        <x:v>NetSalesSummaryOfBusinessResults</x:v>
      </x:c>
      <x:c r="AJ2738" s="50" t="str">
        <x:v>OperatingIncome</x:v>
      </x:c>
      <x:c r="AK2738" s="53" t="n">
        <x:v>46022</x:v>
      </x:c>
      <x:c r="AL2738" s="50" t="str">
        <x:v>365/365/365/366/365</x:v>
      </x:c>
      <x:c r="AM2738" s="51" t="n">
        <x:v>3501600</x:v>
      </x:c>
      <x:c r="AN2738" s="51" t="n">
        <x:v>1035</x:v>
      </x:c>
      <x:c r="AO2738" s="51" t="n">
        <x:f>IFERROR(AM2738*AN2738,"")</x:f>
        <x:v>3624156000</x:v>
      </x:c>
      <x:c r="AP2738" s="56" t="n">
        <x:f>IFERROR(AO2738/(K2738*1000000),"")</x:f>
        <x:v>0.25016093408170387</x:v>
      </x:c>
      <x:c r="AQ2738" s="57" t="n">
        <x:v>2658375</x:v>
      </x:c>
      <x:c r="AR2738" s="52" t="n">
        <x:v>0.544031200377549</x:v>
      </x:c>
      <x:c r="AS2738" s="52" t="n">
        <x:v>-0.5420731498701128</x:v>
      </x:c>
      <x:c r="AT2738" s="55" t="b">
        <x:v>0</x:v>
      </x:c>
      <x:c r="AU2738" s="50" t="str">
        <x:v>low_liquidity</x:v>
      </x:c>
      <x:c r="AV2738" s="58" t="n">
        <x:v>-0.3314999841917896</x:v>
      </x:c>
      <x:c r="AW2738" s="50" t="n">
        <x:v>3333</x:v>
      </x:c>
      <x:c r="AX2738" s="50" t="str">
        <x:v>Transformation Moat</x:v>
      </x:c>
      <x:c r="AY2738" s="50" t="str">
        <x:v>既存適格性フィルター不通過: low_liquidity / 60日平均売買代金2,000万円未満</x:v>
      </x:c>
      <x:c r="AZ2738" s="59" t="str">
        <x:v>2026-03-30 09:46</x:v>
      </x:c>
      <x:c r="BA2738" s="53" t="n">
        <x:v>32356</x:v>
      </x:c>
      <x:c r="BB2738" s="50"/>
      <x:c r="BC2738" s="50"/>
      <x:c r="BD2738" s="50"/>
    </x:row>
    <x:row r="2739">
      <x:c r="A2739" s="50" t="n">
        <x:v>2738</x:v>
      </x:c>
      <x:c r="B2739" s="50" t="str">
        <x:v>9409</x:v>
      </x:c>
      <x:c r="C2739" s="50" t="str">
        <x:v>9409.T</x:v>
      </x:c>
      <x:c r="D2739" s="50" t="str">
        <x:v>TV Asahi Holdings Corporation</x:v>
      </x:c>
      <x:c r="E2739" s="50" t="str">
        <x:v>Prime Market (Domestic)</x:v>
      </x:c>
      <x:c r="F2739" s="50" t="str">
        <x:v>Information &amp; Communication</x:v>
      </x:c>
      <x:c r="G2739" s="51" t="n">
        <x:v>264557</x:v>
      </x:c>
      <x:c r="H2739" s="51" t="n">
        <x:v>298276</x:v>
      </x:c>
      <x:c r="I2739" s="51" t="n">
        <x:v>304566</x:v>
      </x:c>
      <x:c r="J2739" s="51" t="n">
        <x:v>307898</x:v>
      </x:c>
      <x:c r="K2739" s="51" t="n">
        <x:v>324056</x:v>
      </x:c>
      <x:c r="L2739" s="52" t="n">
        <x:f>IFERROR(H2739/G2739-1,"")</x:f>
        <x:v>0.12745457500652035</x:v>
      </x:c>
      <x:c r="M2739" s="52" t="n">
        <x:f>IFERROR(I2739/H2739-1,"")</x:f>
        <x:v>0.021087851520068757</x:v>
      </x:c>
      <x:c r="N2739" s="52" t="n">
        <x:f>IFERROR(J2739/I2739-1,"")</x:f>
        <x:v>0.010940157469973677</x:v>
      </x:c>
      <x:c r="O2739" s="52" t="n">
        <x:f>IFERROR(K2739/J2739-1,"")</x:f>
        <x:v>0.05247841817744847</x:v>
      </x:c>
      <x:c r="P2739" s="52" t="n">
        <x:f>IFERROR((K2739/G2739)^(1/4)-1,"")</x:f>
        <x:v>0.05202292177140366</x:v>
      </x:c>
      <x:c r="Q2739" s="51" t="n">
        <x:v>19704</x:v>
      </x:c>
      <x:c r="R2739" s="52" t="n">
        <x:f>IFERROR(Q2739/K2739,"")</x:f>
        <x:v>0.060804305428691335</x:v>
      </x:c>
      <x:c r="S2739" s="53" t="n">
        <x:v>36800</x:v>
      </x:c>
      <x:c r="T2739" s="50" t="str">
        <x:v>EDINET_company_history</x:v>
      </x:c>
      <x:c r="U2739" s="50" t="str">
        <x:v>株式会社朝日新聞社</x:v>
      </x:c>
      <x:c r="V2739" s="54" t="n">
        <x:v>0.2472</x:v>
      </x:c>
      <x:c r="W2739" s="50" t="str">
        <x:v>早 河 洋 / 篠 塚 浩</x:v>
      </x:c>
      <x:c r="X2739" s="50" t="b">
        <x:f>AND(COUNT(L2739:O2739)=4,L2739&gt;='設定'!$B$6,M2739&gt;='設定'!$B$6,N2739&gt;='設定'!$B$6,O2739&gt;='設定'!$B$6)</x:f>
        <x:v>0</x:v>
      </x:c>
      <x:c r="Y2739" s="50" t="b">
        <x:f>AND(COUNT(G2739:K2739)=5,P2739&gt;='設定'!$B$7)</x:f>
        <x:v>0</x:v>
      </x:c>
      <x:c r="Z2739" s="50" t="b">
        <x:f>AND(ISNUMBER(R2739),R2739&gt;='設定'!$B$8)</x:f>
        <x:v>0</x:v>
      </x:c>
      <x:c r="AA2739" s="50" t="b">
        <x:f>AND(ISNUMBER(S2739),S2739&gt;=DATE(YEAR('設定'!$B$10)-'設定'!$B$9,MONTH('設定'!$B$10),DAY('設定'!$B$10)))</x:f>
        <x:v>0</x:v>
      </x:c>
      <x:c r="AB2739" s="55" t="b">
        <x:v>0</x:v>
      </x:c>
      <x:c r="AC2739" s="55" t="b">
        <x:v>0</x:v>
      </x:c>
      <x:c r="AD2739" s="50" t="n">
        <x:f>IF(X2739,1,0)+IF(Z2739,1,0)+IF(AA2739,1,0)+IF(AB2739,1,0)</x:f>
        <x:v>0</x:v>
      </x:c>
      <x:c r="AE2739" s="50" t="n">
        <x:f>IF(Y2739,1,0)+IF(Z2739,1,0)+IF(AA2739,1,0)+IF(AB2739,1,0)</x:f>
        <x:v>0</x:v>
      </x:c>
      <x:c r="AF2739" s="50" t="n">
        <x:f>IF(Y2739,1,0)+IF(Z2739,1,0)+IF(AA2739,1,0)+IF(AC2739,1,0)</x:f>
        <x:v>0</x:v>
      </x:c>
      <x:c r="AG2739" s="53" t="n">
        <x:v>44348</x:v>
      </x:c>
      <x:c r="AH2739" s="50" t="str">
        <x:v>S100VZPB</x:v>
      </x:c>
      <x:c r="AI2739" s="50" t="str">
        <x:v>NetSalesSummaryOfBusinessResults</x:v>
      </x:c>
      <x:c r="AJ2739" s="50" t="str">
        <x:v>OperatingIncome</x:v>
      </x:c>
      <x:c r="AK2739" s="53" t="n">
        <x:v>45747</x:v>
      </x:c>
      <x:c r="AL2739" s="50" t="str">
        <x:v>365/365/365/366/365</x:v>
      </x:c>
      <x:c r="AM2739" s="51" t="n">
        <x:v>105767200</x:v>
      </x:c>
      <x:c r="AN2739" s="51" t="n">
        <x:v>3105</x:v>
      </x:c>
      <x:c r="AO2739" s="51" t="n">
        <x:f>IFERROR(AM2739*AN2739,"")</x:f>
        <x:v>328407156000</x:v>
      </x:c>
      <x:c r="AP2739" s="56" t="n">
        <x:f>IFERROR(AO2739/(K2739*1000000),"")</x:f>
        <x:v>1.013427173081196</x:v>
      </x:c>
      <x:c r="AQ2739" s="57" t="n">
        <x:v>921650425</x:v>
      </x:c>
      <x:c r="AR2739" s="52" t="n">
        <x:v>0.2888055645333638</x:v>
      </x:c>
      <x:c r="AS2739" s="52" t="n">
        <x:v>-0.3050361761696757</x:v>
      </x:c>
      <x:c r="AT2739" s="55" t="b">
        <x:v>1</x:v>
      </x:c>
      <x:c r="AU2739" s="50"/>
      <x:c r="AV2739" s="58" t="n">
        <x:v>0.1459441239379865</x:v>
      </x:c>
      <x:c r="AW2739" s="50" t="n">
        <x:v>965</x:v>
      </x:c>
      <x:c r="AX2739" s="50" t="str">
        <x:v>Future Moat</x:v>
      </x:c>
      <x:c r="AY2739" s="50" t="str">
        <x:v>目立つ機械的警告なし（定性確認は別途必要）</x:v>
      </x:c>
      <x:c r="AZ2739" s="59" t="str">
        <x:v>2025-06-26 14:02</x:v>
      </x:c>
      <x:c r="BA2739" s="53" t="n">
        <x:v>36800</x:v>
      </x:c>
      <x:c r="BB2739" s="50"/>
      <x:c r="BC2739" s="50"/>
      <x:c r="BD2739" s="50" t="str">
        <x:v>TOPIX Small 1</x:v>
      </x:c>
    </x:row>
    <x:row r="2740">
      <x:c r="A2740" s="50" t="n">
        <x:v>2739</x:v>
      </x:c>
      <x:c r="B2740" s="50" t="str">
        <x:v>7599</x:v>
      </x:c>
      <x:c r="C2740" s="50" t="str">
        <x:v>7599.T</x:v>
      </x:c>
      <x:c r="D2740" s="50" t="str">
        <x:v>IDOM Inc.</x:v>
      </x:c>
      <x:c r="E2740" s="50" t="str">
        <x:v>Prime Market (Domestic)</x:v>
      </x:c>
      <x:c r="F2740" s="50" t="str">
        <x:v>Wholesale Trade</x:v>
      </x:c>
      <x:c r="G2740" s="51" t="n">
        <x:v>459532</x:v>
      </x:c>
      <x:c r="H2740" s="51" t="n">
        <x:v>416514</x:v>
      </x:c>
      <x:c r="I2740" s="51" t="n">
        <x:v>419852</x:v>
      </x:c>
      <x:c r="J2740" s="51" t="n">
        <x:v>496678</x:v>
      </x:c>
      <x:c r="K2740" s="51" t="n">
        <x:v>562774</x:v>
      </x:c>
      <x:c r="L2740" s="52" t="n">
        <x:f>IFERROR(H2740/G2740-1,"")</x:f>
        <x:v>-0.09361263198210357</x:v>
      </x:c>
      <x:c r="M2740" s="52" t="n">
        <x:f>IFERROR(I2740/H2740-1,"")</x:f>
        <x:v>0.008014136379569381</x:v>
      </x:c>
      <x:c r="N2740" s="52" t="n">
        <x:f>IFERROR(J2740/I2740-1,"")</x:f>
        <x:v>0.18298352752874814</x:v>
      </x:c>
      <x:c r="O2740" s="52" t="n">
        <x:f>IFERROR(K2740/J2740-1,"")</x:f>
        <x:v>0.1330761579937103</x:v>
      </x:c>
      <x:c r="P2740" s="52" t="n">
        <x:f>IFERROR((K2740/G2740)^(1/4)-1,"")</x:f>
        <x:v>0.051972934766354895</x:v>
      </x:c>
      <x:c r="Q2740" s="51" t="n">
        <x:v>20209</x:v>
      </x:c>
      <x:c r="R2740" s="52" t="n">
        <x:f>IFERROR(Q2740/K2740,"")</x:f>
        <x:v>0.03590961913663389</x:v>
      </x:c>
      <x:c r="S2740" s="53" t="n">
        <x:v>36861</x:v>
      </x:c>
      <x:c r="T2740" s="50" t="str">
        <x:v>EDINET_company_history</x:v>
      </x:c>
      <x:c r="U2740" s="50" t="str">
        <x:v>株式会社フォワード</x:v>
      </x:c>
      <x:c r="V2740" s="54" t="n">
        <x:v>0.2789</x:v>
      </x:c>
      <x:c r="W2740" s="50" t="str">
        <x:v>羽鳥 由宇介 （戸籍名： 羽鳥 裕介） / 羽鳥 貴夫</x:v>
      </x:c>
      <x:c r="X2740" s="50" t="b">
        <x:f>AND(COUNT(L2740:O2740)=4,L2740&gt;='設定'!$B$6,M2740&gt;='設定'!$B$6,N2740&gt;='設定'!$B$6,O2740&gt;='設定'!$B$6)</x:f>
        <x:v>0</x:v>
      </x:c>
      <x:c r="Y2740" s="50" t="b">
        <x:f>AND(COUNT(G2740:K2740)=5,P2740&gt;='設定'!$B$7)</x:f>
        <x:v>0</x:v>
      </x:c>
      <x:c r="Z2740" s="50" t="b">
        <x:f>AND(ISNUMBER(R2740),R2740&gt;='設定'!$B$8)</x:f>
        <x:v>0</x:v>
      </x:c>
      <x:c r="AA2740" s="50" t="b">
        <x:f>AND(ISNUMBER(S2740),S2740&gt;=DATE(YEAR('設定'!$B$10)-'設定'!$B$9,MONTH('設定'!$B$10),DAY('設定'!$B$10)))</x:f>
        <x:v>0</x:v>
      </x:c>
      <x:c r="AB2740" s="55" t="b">
        <x:v>0</x:v>
      </x:c>
      <x:c r="AC2740" s="55" t="b">
        <x:v>0</x:v>
      </x:c>
      <x:c r="AD2740" s="50" t="n">
        <x:f>IF(X2740,1,0)+IF(Z2740,1,0)+IF(AA2740,1,0)+IF(AB2740,1,0)</x:f>
        <x:v>0</x:v>
      </x:c>
      <x:c r="AE2740" s="50" t="n">
        <x:f>IF(Y2740,1,0)+IF(Z2740,1,0)+IF(AA2740,1,0)+IF(AB2740,1,0)</x:f>
        <x:v>0</x:v>
      </x:c>
      <x:c r="AF2740" s="50" t="n">
        <x:f>IF(Y2740,1,0)+IF(Z2740,1,0)+IF(AA2740,1,0)+IF(AC2740,1,0)</x:f>
        <x:v>0</x:v>
      </x:c>
      <x:c r="AG2740" s="53" t="n">
        <x:v>44348</x:v>
      </x:c>
      <x:c r="AH2740" s="50" t="str">
        <x:v>S100Y64O</x:v>
      </x:c>
      <x:c r="AI2740" s="50" t="str">
        <x:v>NetSalesSummaryOfBusinessResults</x:v>
      </x:c>
      <x:c r="AJ2740" s="50" t="str">
        <x:v>OperatingIncome</x:v>
      </x:c>
      <x:c r="AK2740" s="53" t="n">
        <x:v>46081</x:v>
      </x:c>
      <x:c r="AL2740" s="50" t="str">
        <x:v>365/365/366/365/365</x:v>
      </x:c>
      <x:c r="AM2740" s="51" t="n">
        <x:v>100407300</x:v>
      </x:c>
      <x:c r="AN2740" s="51" t="n">
        <x:v>1342</x:v>
      </x:c>
      <x:c r="AO2740" s="51" t="n">
        <x:f>IFERROR(AM2740*AN2740,"")</x:f>
        <x:v>134746596600</x:v>
      </x:c>
      <x:c r="AP2740" s="56" t="n">
        <x:f>IFERROR(AO2740/(K2740*1000000),"")</x:f>
        <x:v>0.23943287465305788</x:v>
      </x:c>
      <x:c r="AQ2740" s="57" t="n">
        <x:v>1004378630</x:v>
      </x:c>
      <x:c r="AR2740" s="52" t="n">
        <x:v>0.4263604828280432</x:v>
      </x:c>
      <x:c r="AS2740" s="52" t="n">
        <x:v>-0.4753383547005063</x:v>
      </x:c>
      <x:c r="AT2740" s="55" t="b">
        <x:v>1</x:v>
      </x:c>
      <x:c r="AU2740" s="50"/>
      <x:c r="AV2740" s="58" t="n">
        <x:v>-0.1864138460945067</x:v>
      </x:c>
      <x:c r="AW2740" s="50" t="n">
        <x:v>2986</x:v>
      </x:c>
      <x:c r="AX2740" s="50" t="str">
        <x:v>Transformation Moat</x:v>
      </x:c>
      <x:c r="AY2740" s="50" t="str">
        <x:v>目立つ機械的警告なし（定性確認は別途必要）</x:v>
      </x:c>
      <x:c r="AZ2740" s="59" t="str">
        <x:v>2026-05-25 17:08</x:v>
      </x:c>
      <x:c r="BA2740" s="53" t="n">
        <x:v>36861</x:v>
      </x:c>
      <x:c r="BB2740" s="50"/>
      <x:c r="BC2740" s="50"/>
      <x:c r="BD2740" s="50" t="str">
        <x:v>TOPIX Small 1</x:v>
      </x:c>
    </x:row>
    <x:row r="2741">
      <x:c r="A2741" s="50" t="n">
        <x:v>2740</x:v>
      </x:c>
      <x:c r="B2741" s="50" t="str">
        <x:v>6505</x:v>
      </x:c>
      <x:c r="C2741" s="50" t="str">
        <x:v>6505.T</x:v>
      </x:c>
      <x:c r="D2741" s="50" t="str">
        <x:v>TOYO DENKI SEIZO K.K.(TOYO ELECTRIC MFG.CO.,LTD.)</x:v>
      </x:c>
      <x:c r="E2741" s="50" t="str">
        <x:v>Standard Market(Domestic)</x:v>
      </x:c>
      <x:c r="F2741" s="50" t="str">
        <x:v>Electric Appliances</x:v>
      </x:c>
      <x:c r="G2741" s="51" t="n">
        <x:v>33143</x:v>
      </x:c>
      <x:c r="H2741" s="51" t="n">
        <x:v>30158</x:v>
      </x:c>
      <x:c r="I2741" s="51" t="n">
        <x:v>31025</x:v>
      </x:c>
      <x:c r="J2741" s="51" t="n">
        <x:v>32140</x:v>
      </x:c>
      <x:c r="K2741" s="51" t="n">
        <x:v>40539</x:v>
      </x:c>
      <x:c r="L2741" s="52" t="n">
        <x:f>IFERROR(H2741/G2741-1,"")</x:f>
        <x:v>-0.09006426696436654</x:v>
      </x:c>
      <x:c r="M2741" s="52" t="n">
        <x:f>IFERROR(I2741/H2741-1,"")</x:f>
        <x:v>0.028748590755355075</x:v>
      </x:c>
      <x:c r="N2741" s="52" t="n">
        <x:f>IFERROR(J2741/I2741-1,"")</x:f>
        <x:v>0.03593875906527</x:v>
      </x:c>
      <x:c r="O2741" s="52" t="n">
        <x:f>IFERROR(K2741/J2741-1,"")</x:f>
        <x:v>0.26132545115121353</x:v>
      </x:c>
      <x:c r="P2741" s="52" t="n">
        <x:f>IFERROR((K2741/G2741)^(1/4)-1,"")</x:f>
        <x:v>0.051647766145737295</x:v>
      </x:c>
      <x:c r="Q2741" s="51" t="n">
        <x:v>2384</x:v>
      </x:c>
      <x:c r="R2741" s="52" t="n">
        <x:f>IFERROR(Q2741/K2741,"")</x:f>
        <x:v>0.058807568020918126</x:v>
      </x:c>
      <x:c r="S2741" s="53" t="n">
        <x:v>18019</x:v>
      </x:c>
      <x:c r="T2741" s="50" t="str">
        <x:v>EDINET_company_history</x:v>
      </x:c>
      <x:c r="U2741" s="50" t="str">
        <x:v>東日本旅客鉄道株式会社</x:v>
      </x:c>
      <x:c r="V2741" s="54" t="n">
        <x:v>0.1056</x:v>
      </x:c>
      <x:c r="W2741" s="50" t="str">
        <x:v>渡 部 朗</x:v>
      </x:c>
      <x:c r="X2741" s="50" t="b">
        <x:f>AND(COUNT(L2741:O2741)=4,L2741&gt;='設定'!$B$6,M2741&gt;='設定'!$B$6,N2741&gt;='設定'!$B$6,O2741&gt;='設定'!$B$6)</x:f>
        <x:v>0</x:v>
      </x:c>
      <x:c r="Y2741" s="50" t="b">
        <x:f>AND(COUNT(G2741:K2741)=5,P2741&gt;='設定'!$B$7)</x:f>
        <x:v>0</x:v>
      </x:c>
      <x:c r="Z2741" s="50" t="b">
        <x:f>AND(ISNUMBER(R2741),R2741&gt;='設定'!$B$8)</x:f>
        <x:v>0</x:v>
      </x:c>
      <x:c r="AA2741" s="50" t="b">
        <x:f>AND(ISNUMBER(S2741),S2741&gt;=DATE(YEAR('設定'!$B$10)-'設定'!$B$9,MONTH('設定'!$B$10),DAY('設定'!$B$10)))</x:f>
        <x:v>0</x:v>
      </x:c>
      <x:c r="AB2741" s="55" t="b">
        <x:v>0</x:v>
      </x:c>
      <x:c r="AC2741" s="55" t="b">
        <x:v>0</x:v>
      </x:c>
      <x:c r="AD2741" s="50" t="n">
        <x:f>IF(X2741,1,0)+IF(Z2741,1,0)+IF(AA2741,1,0)+IF(AB2741,1,0)</x:f>
        <x:v>0</x:v>
      </x:c>
      <x:c r="AE2741" s="50" t="n">
        <x:f>IF(Y2741,1,0)+IF(Z2741,1,0)+IF(AA2741,1,0)+IF(AB2741,1,0)</x:f>
        <x:v>0</x:v>
      </x:c>
      <x:c r="AF2741" s="50" t="n">
        <x:f>IF(Y2741,1,0)+IF(Z2741,1,0)+IF(AA2741,1,0)+IF(AC2741,1,0)</x:f>
        <x:v>0</x:v>
      </x:c>
      <x:c r="AG2741" s="53" t="n">
        <x:v>44348</x:v>
      </x:c>
      <x:c r="AH2741" s="50" t="str">
        <x:v>S100WL6X</x:v>
      </x:c>
      <x:c r="AI2741" s="50" t="str">
        <x:v>NetSalesSummaryOfBusinessResults</x:v>
      </x:c>
      <x:c r="AJ2741" s="50" t="str">
        <x:v>OperatingIncome</x:v>
      </x:c>
      <x:c r="AK2741" s="53" t="n">
        <x:v>45808</x:v>
      </x:c>
      <x:c r="AL2741" s="50" t="str">
        <x:v>365/365/365/366/365</x:v>
      </x:c>
      <x:c r="AM2741" s="51" t="n">
        <x:v>9210300</x:v>
      </x:c>
      <x:c r="AN2741" s="51" t="n">
        <x:v>2081</x:v>
      </x:c>
      <x:c r="AO2741" s="51" t="n">
        <x:f>IFERROR(AM2741*AN2741,"")</x:f>
        <x:v>19166634300</x:v>
      </x:c>
      <x:c r="AP2741" s="56" t="n">
        <x:f>IFERROR(AO2741/(K2741*1000000),"")</x:f>
        <x:v>0.4727949456079331</x:v>
      </x:c>
      <x:c r="AQ2741" s="57" t="n">
        <x:v>114870116.66666669</x:v>
      </x:c>
      <x:c r="AR2741" s="52" t="n">
        <x:v>0.3404708537785646</x:v>
      </x:c>
      <x:c r="AS2741" s="52" t="n">
        <x:v>-0.3041486325719296</x:v>
      </x:c>
      <x:c r="AT2741" s="55" t="b">
        <x:v>1</x:v>
      </x:c>
      <x:c r="AU2741" s="50"/>
      <x:c r="AV2741" s="58" t="n">
        <x:v>0.4543142383334388</x:v>
      </x:c>
      <x:c r="AW2741" s="50" t="n">
        <x:v>130</x:v>
      </x:c>
      <x:c r="AX2741" s="50" t="str">
        <x:v>Future Moat</x:v>
      </x:c>
      <x:c r="AY2741" s="50" t="str">
        <x:v>目立つ機械的警告なし（定性確認は別途必要）</x:v>
      </x:c>
      <x:c r="AZ2741" s="59" t="str">
        <x:v>2025-08-26 10:51</x:v>
      </x:c>
      <x:c r="BA2741" s="53" t="n">
        <x:v>18019</x:v>
      </x:c>
      <x:c r="BB2741" s="50"/>
      <x:c r="BC2741" s="50"/>
      <x:c r="BD2741" s="50"/>
    </x:row>
    <x:row r="2742">
      <x:c r="A2742" s="50" t="n">
        <x:v>2741</x:v>
      </x:c>
      <x:c r="B2742" s="50" t="str">
        <x:v>9060</x:v>
      </x:c>
      <x:c r="C2742" s="50" t="str">
        <x:v>9060.T</x:v>
      </x:c>
      <x:c r="D2742" s="50" t="str">
        <x:v>JAPAN LOGISTIC SYSTEMS CORP.</x:v>
      </x:c>
      <x:c r="E2742" s="50" t="str">
        <x:v>Standard Market(Domestic)</x:v>
      </x:c>
      <x:c r="F2742" s="50" t="str">
        <x:v>Land Transportation</x:v>
      </x:c>
      <x:c r="G2742" s="51" t="n">
        <x:v>53963.117</x:v>
      </x:c>
      <x:c r="H2742" s="51" t="n">
        <x:v>58100.228</x:v>
      </x:c>
      <x:c r="I2742" s="51" t="n">
        <x:v>62477</x:v>
      </x:c>
      <x:c r="J2742" s="51" t="n">
        <x:v>62972.76</x:v>
      </x:c>
      <x:c r="K2742" s="51" t="n">
        <x:v>66001.552</x:v>
      </x:c>
      <x:c r="L2742" s="52" t="n">
        <x:f>IFERROR(H2742/G2742-1,"")</x:f>
        <x:v>0.07666553064382864</x:v>
      </x:c>
      <x:c r="M2742" s="52" t="n">
        <x:f>IFERROR(I2742/H2742-1,"")</x:f>
        <x:v>0.07533140833801877</x:v>
      </x:c>
      <x:c r="N2742" s="52" t="n">
        <x:f>IFERROR(J2742/I2742-1,"")</x:f>
        <x:v>0.007935080109480408</x:v>
      </x:c>
      <x:c r="O2742" s="52" t="n">
        <x:f>IFERROR(K2742/J2742-1,"")</x:f>
        <x:v>0.048096859658048885</x:v>
      </x:c>
      <x:c r="P2742" s="52" t="n">
        <x:f>IFERROR((K2742/G2742)^(1/4)-1,"")</x:f>
        <x:v>0.05163318027138519</x:v>
      </x:c>
      <x:c r="Q2742" s="51" t="n">
        <x:v>1228.973</x:v>
      </x:c>
      <x:c r="R2742" s="52" t="n">
        <x:f>IFERROR(Q2742/K2742,"")</x:f>
        <x:v>0.0186203651695948</x:v>
      </x:c>
      <x:c r="S2742" s="53" t="n">
        <x:v>38322</x:v>
      </x:c>
      <x:c r="T2742" s="50" t="str">
        <x:v>EDINET_company_history</x:v>
      </x:c>
      <x:c r="U2742" s="50" t="str">
        <x:v>日清製粉株式会社</x:v>
      </x:c>
      <x:c r="V2742" s="54" t="n">
        <x:v>0.2076</x:v>
      </x:c>
      <x:c r="W2742" s="50" t="str">
        <x:v>中 西 弘 毅 / 中 西 伸次郎</x:v>
      </x:c>
      <x:c r="X2742" s="50" t="b">
        <x:f>AND(COUNT(L2742:O2742)=4,L2742&gt;='設定'!$B$6,M2742&gt;='設定'!$B$6,N2742&gt;='設定'!$B$6,O2742&gt;='設定'!$B$6)</x:f>
        <x:v>0</x:v>
      </x:c>
      <x:c r="Y2742" s="50" t="b">
        <x:f>AND(COUNT(G2742:K2742)=5,P2742&gt;='設定'!$B$7)</x:f>
        <x:v>0</x:v>
      </x:c>
      <x:c r="Z2742" s="50" t="b">
        <x:f>AND(ISNUMBER(R2742),R2742&gt;='設定'!$B$8)</x:f>
        <x:v>0</x:v>
      </x:c>
      <x:c r="AA2742" s="50" t="b">
        <x:f>AND(ISNUMBER(S2742),S2742&gt;=DATE(YEAR('設定'!$B$10)-'設定'!$B$9,MONTH('設定'!$B$10),DAY('設定'!$B$10)))</x:f>
        <x:v>0</x:v>
      </x:c>
      <x:c r="AB2742" s="55" t="b">
        <x:v>0</x:v>
      </x:c>
      <x:c r="AC2742" s="55" t="b">
        <x:v>0</x:v>
      </x:c>
      <x:c r="AD2742" s="50" t="n">
        <x:f>IF(X2742,1,0)+IF(Z2742,1,0)+IF(AA2742,1,0)+IF(AB2742,1,0)</x:f>
        <x:v>0</x:v>
      </x:c>
      <x:c r="AE2742" s="50" t="n">
        <x:f>IF(Y2742,1,0)+IF(Z2742,1,0)+IF(AA2742,1,0)+IF(AB2742,1,0)</x:f>
        <x:v>0</x:v>
      </x:c>
      <x:c r="AF2742" s="50" t="n">
        <x:f>IF(Y2742,1,0)+IF(Z2742,1,0)+IF(AA2742,1,0)+IF(AC2742,1,0)</x:f>
        <x:v>0</x:v>
      </x:c>
      <x:c r="AG2742" s="53" t="n">
        <x:v>44348</x:v>
      </x:c>
      <x:c r="AH2742" s="50" t="str">
        <x:v>S100W969</x:v>
      </x:c>
      <x:c r="AI2742" s="50" t="str">
        <x:v>OperatingRevenue1SummaryOfBusinessResults</x:v>
      </x:c>
      <x:c r="AJ2742" s="50" t="str">
        <x:v>OperatingIncome</x:v>
      </x:c>
      <x:c r="AK2742" s="53" t="n">
        <x:v>45747</x:v>
      </x:c>
      <x:c r="AL2742" s="50" t="str">
        <x:v>365/365/365/366/365</x:v>
      </x:c>
      <x:c r="AM2742" s="51" t="n">
        <x:v>1354310</x:v>
      </x:c>
      <x:c r="AN2742" s="51" t="n">
        <x:v>4060</x:v>
      </x:c>
      <x:c r="AO2742" s="51" t="n">
        <x:f>IFERROR(AM2742*AN2742,"")</x:f>
        <x:v>5498498600</x:v>
      </x:c>
      <x:c r="AP2742" s="56" t="n">
        <x:f>IFERROR(AO2742/(K2742*1000000),"")</x:f>
        <x:v>0.08330862583352587</x:v>
      </x:c>
      <x:c r="AQ2742" s="57" t="n">
        <x:v>4419783.333333333</x:v>
      </x:c>
      <x:c r="AR2742" s="52" t="n">
        <x:v>0.2191979339400604</x:v>
      </x:c>
      <x:c r="AS2742" s="52" t="n">
        <x:v>-0.2122518723380549</x:v>
      </x:c>
      <x:c r="AT2742" s="55" t="b">
        <x:v>0</x:v>
      </x:c>
      <x:c r="AU2742" s="50" t="str">
        <x:v>low_liquidity</x:v>
      </x:c>
      <x:c r="AV2742" s="58" t="n">
        <x:v>-0.0396675715607004</x:v>
      </x:c>
      <x:c r="AW2742" s="50" t="n">
        <x:v>2188</x:v>
      </x:c>
      <x:c r="AX2742" s="50" t="str">
        <x:v>Core Moat</x:v>
      </x:c>
      <x:c r="AY2742" s="50" t="str">
        <x:v>既存適格性フィルター不通過: low_liquidity / 60日平均売買代金2,000万円未満</x:v>
      </x:c>
      <x:c r="AZ2742" s="59" t="str">
        <x:v>2025-06-30 11:09</x:v>
      </x:c>
      <x:c r="BA2742" s="53" t="n">
        <x:v>38322</x:v>
      </x:c>
      <x:c r="BB2742" s="50"/>
      <x:c r="BC2742" s="50"/>
      <x:c r="BD2742" s="50"/>
    </x:row>
    <x:row r="2743">
      <x:c r="A2743" s="50" t="n">
        <x:v>2742</x:v>
      </x:c>
      <x:c r="B2743" s="50" t="str">
        <x:v>6645</x:v>
      </x:c>
      <x:c r="C2743" s="50" t="str">
        <x:v>6645.T</x:v>
      </x:c>
      <x:c r="D2743" s="50" t="str">
        <x:v>OMRON Corporation</x:v>
      </x:c>
      <x:c r="E2743" s="50" t="str">
        <x:v>Prime Market (Domestic)</x:v>
      </x:c>
      <x:c r="F2743" s="50" t="str">
        <x:v>Electric Appliances</x:v>
      </x:c>
      <x:c r="G2743" s="51" t="n">
        <x:v>655529</x:v>
      </x:c>
      <x:c r="H2743" s="51" t="n">
        <x:v>762927</x:v>
      </x:c>
      <x:c r="I2743" s="51" t="n">
        <x:v>876082</x:v>
      </x:c>
      <x:c r="J2743" s="51" t="n">
        <x:v>818761</x:v>
      </x:c>
      <x:c r="K2743" s="51" t="n">
        <x:v>801753</x:v>
      </x:c>
      <x:c r="L2743" s="52" t="n">
        <x:f>IFERROR(H2743/G2743-1,"")</x:f>
        <x:v>0.1638340942963621</x:v>
      </x:c>
      <x:c r="M2743" s="52" t="n">
        <x:f>IFERROR(I2743/H2743-1,"")</x:f>
        <x:v>0.14831694251219307</x:v>
      </x:c>
      <x:c r="N2743" s="52" t="n">
        <x:f>IFERROR(J2743/I2743-1,"")</x:f>
        <x:v>-0.06542880689250552</x:v>
      </x:c>
      <x:c r="O2743" s="52" t="n">
        <x:f>IFERROR(K2743/J2743-1,"")</x:f>
        <x:v>-0.02077285068536483</x:v>
      </x:c>
      <x:c r="P2743" s="52" t="n">
        <x:f>IFERROR((K2743/G2743)^(1/4)-1,"")</x:f>
        <x:v>0.05162807326370422</x:v>
      </x:c>
      <x:c r="Q2743" s="51" t="n">
        <x:v>-24176</x:v>
      </x:c>
      <x:c r="R2743" s="52" t="n">
        <x:f>IFERROR(Q2743/K2743,"")</x:f>
        <x:v>-0.030153925211380564</x:v>
      </x:c>
      <x:c r="S2743" s="53" t="n">
        <x:v>22737</x:v>
      </x:c>
      <x:c r="T2743" s="50" t="str">
        <x:v>EDINET_company_history</x:v>
      </x:c>
      <x:c r="U2743" s="50" t="str">
        <x:v>日本マスタートラスト信託銀行株式会社（信託口）</x:v>
      </x:c>
      <x:c r="V2743" s="54" t="n">
        <x:v>0.2265</x:v>
      </x:c>
      <x:c r="W2743" s="50" t="str">
        <x:v>辻永 順太 / 宮田 喜一郎</x:v>
      </x:c>
      <x:c r="X2743" s="50" t="b">
        <x:f>AND(COUNT(L2743:O2743)=4,L2743&gt;='設定'!$B$6,M2743&gt;='設定'!$B$6,N2743&gt;='設定'!$B$6,O2743&gt;='設定'!$B$6)</x:f>
        <x:v>0</x:v>
      </x:c>
      <x:c r="Y2743" s="50" t="b">
        <x:f>AND(COUNT(G2743:K2743)=5,P2743&gt;='設定'!$B$7)</x:f>
        <x:v>0</x:v>
      </x:c>
      <x:c r="Z2743" s="50" t="b">
        <x:f>AND(ISNUMBER(R2743),R2743&gt;='設定'!$B$8)</x:f>
        <x:v>0</x:v>
      </x:c>
      <x:c r="AA2743" s="50" t="b">
        <x:f>AND(ISNUMBER(S2743),S2743&gt;=DATE(YEAR('設定'!$B$10)-'設定'!$B$9,MONTH('設定'!$B$10),DAY('設定'!$B$10)))</x:f>
        <x:v>0</x:v>
      </x:c>
      <x:c r="AB2743" s="55" t="b">
        <x:v>0</x:v>
      </x:c>
      <x:c r="AC2743" s="55" t="b">
        <x:v>0</x:v>
      </x:c>
      <x:c r="AD2743" s="50" t="n">
        <x:f>IF(X2743,1,0)+IF(Z2743,1,0)+IF(AA2743,1,0)+IF(AB2743,1,0)</x:f>
        <x:v>0</x:v>
      </x:c>
      <x:c r="AE2743" s="50" t="n">
        <x:f>IF(Y2743,1,0)+IF(Z2743,1,0)+IF(AA2743,1,0)+IF(AB2743,1,0)</x:f>
        <x:v>0</x:v>
      </x:c>
      <x:c r="AF2743" s="50" t="n">
        <x:f>IF(Y2743,1,0)+IF(Z2743,1,0)+IF(AA2743,1,0)+IF(AC2743,1,0)</x:f>
        <x:v>0</x:v>
      </x:c>
      <x:c r="AG2743" s="53" t="n">
        <x:v>44348</x:v>
      </x:c>
      <x:c r="AH2743" s="50" t="str">
        <x:v>S100W20H</x:v>
      </x:c>
      <x:c r="AI2743" s="50" t="str">
        <x:v>RevenuesUSGAAPSummaryOfBusinessResults</x:v>
      </x:c>
      <x:c r="AJ2743" s="50" t="str">
        <x:v>OperatingIncome</x:v>
      </x:c>
      <x:c r="AK2743" s="53" t="n">
        <x:v>45747</x:v>
      </x:c>
      <x:c r="AL2743" s="50" t="str">
        <x:v>365/365/365/366/365</x:v>
      </x:c>
      <x:c r="AM2743" s="51" t="n">
        <x:v>197412972</x:v>
      </x:c>
      <x:c r="AN2743" s="51" t="n">
        <x:v>6076</x:v>
      </x:c>
      <x:c r="AO2743" s="51" t="n">
        <x:f>IFERROR(AM2743*AN2743,"")</x:f>
        <x:v>1199481217872</x:v>
      </x:c>
      <x:c r="AP2743" s="56" t="n">
        <x:f>IFERROR(AO2743/(K2743*1000000),"")</x:f>
        <x:v>1.4960732518269342</x:v>
      </x:c>
      <x:c r="AQ2743" s="57" t="n">
        <x:v>8303720225</x:v>
      </x:c>
      <x:c r="AR2743" s="52" t="n">
        <x:v>0.3535711624738013</x:v>
      </x:c>
      <x:c r="AS2743" s="52" t="n">
        <x:v>-0.6909225714551622</x:v>
      </x:c>
      <x:c r="AT2743" s="55" t="b">
        <x:v>0</x:v>
      </x:c>
      <x:c r="AU2743" s="50" t="str">
        <x:v>missing_financial_data;repeated_operating_loss</x:v>
      </x:c>
      <x:c r="AV2743" s="58" t="n">
        <x:v>-0.0177998627952755</x:v>
      </x:c>
      <x:c r="AW2743" s="50" t="n">
        <x:v>2025</x:v>
      </x:c>
      <x:c r="AX2743" s="50" t="str">
        <x:v>Future Moat</x:v>
      </x:c>
      <x:c r="AY2743" s="50" t="str">
        <x:v>既存適格性フィルター不通過: missing_financial_data;repeated_operating_loss / ローカル5年最大下落率-60%以下</x:v>
      </x:c>
      <x:c r="AZ2743" s="59" t="str">
        <x:v>2025-06-23 10:41</x:v>
      </x:c>
      <x:c r="BA2743" s="53" t="n">
        <x:v>22737</x:v>
      </x:c>
      <x:c r="BB2743" s="50"/>
      <x:c r="BC2743" s="50"/>
      <x:c r="BD2743" s="50" t="str">
        <x:v>TOPIX Mid400</x:v>
      </x:c>
    </x:row>
    <x:row r="2744">
      <x:c r="A2744" s="50" t="n">
        <x:v>2743</x:v>
      </x:c>
      <x:c r="B2744" s="50" t="str">
        <x:v>8074</x:v>
      </x:c>
      <x:c r="C2744" s="50" t="str">
        <x:v>8074.T</x:v>
      </x:c>
      <x:c r="D2744" s="50" t="str">
        <x:v>YUASA CO.,LTD.</x:v>
      </x:c>
      <x:c r="E2744" s="50" t="str">
        <x:v>Prime Market (Domestic)</x:v>
      </x:c>
      <x:c r="F2744" s="50" t="str">
        <x:v>Wholesale Trade</x:v>
      </x:c>
      <x:c r="G2744" s="51" t="n">
        <x:v>432185</x:v>
      </x:c>
      <x:c r="H2744" s="51" t="n">
        <x:v>462725</x:v>
      </x:c>
      <x:c r="I2744" s="51" t="n">
        <x:v>504806</x:v>
      </x:c>
      <x:c r="J2744" s="51" t="n">
        <x:v>526569</x:v>
      </x:c>
      <x:c r="K2744" s="51" t="n">
        <x:v>528387</x:v>
      </x:c>
      <x:c r="L2744" s="52" t="n">
        <x:f>IFERROR(H2744/G2744-1,"")</x:f>
        <x:v>0.07066418316230316</x:v>
      </x:c>
      <x:c r="M2744" s="52" t="n">
        <x:f>IFERROR(I2744/H2744-1,"")</x:f>
        <x:v>0.09094170403587443</x:v>
      </x:c>
      <x:c r="N2744" s="52" t="n">
        <x:f>IFERROR(J2744/I2744-1,"")</x:f>
        <x:v>0.04311161119321083</x:v>
      </x:c>
      <x:c r="O2744" s="52" t="n">
        <x:f>IFERROR(K2744/J2744-1,"")</x:f>
        <x:v>0.003452538983494957</x:v>
      </x:c>
      <x:c r="P2744" s="52" t="n">
        <x:f>IFERROR((K2744/G2744)^(1/4)-1,"")</x:f>
        <x:v>0.05152743604684695</x:v>
      </x:c>
      <x:c r="Q2744" s="51" t="n">
        <x:v>15761</x:v>
      </x:c>
      <x:c r="R2744" s="52" t="n">
        <x:f>IFERROR(Q2744/K2744,"")</x:f>
        <x:v>0.02982851584160852</x:v>
      </x:c>
      <x:c r="S2744" s="53" t="n">
        <x:v>22555</x:v>
      </x:c>
      <x:c r="T2744" s="50" t="str">
        <x:v>EDINET_company_history</x:v>
      </x:c>
      <x:c r="U2744" s="50" t="str">
        <x:v>日本マスタートラスト信託銀行株式会社</x:v>
      </x:c>
      <x:c r="V2744" s="54" t="n">
        <x:v>0.1259</x:v>
      </x:c>
      <x:c r="W2744" s="50" t="str">
        <x:v>田 村 博 之 / 田 中 謙 一</x:v>
      </x:c>
      <x:c r="X2744" s="50" t="b">
        <x:f>AND(COUNT(L2744:O2744)=4,L2744&gt;='設定'!$B$6,M2744&gt;='設定'!$B$6,N2744&gt;='設定'!$B$6,O2744&gt;='設定'!$B$6)</x:f>
        <x:v>0</x:v>
      </x:c>
      <x:c r="Y2744" s="50" t="b">
        <x:f>AND(COUNT(G2744:K2744)=5,P2744&gt;='設定'!$B$7)</x:f>
        <x:v>0</x:v>
      </x:c>
      <x:c r="Z2744" s="50" t="b">
        <x:f>AND(ISNUMBER(R2744),R2744&gt;='設定'!$B$8)</x:f>
        <x:v>0</x:v>
      </x:c>
      <x:c r="AA2744" s="50" t="b">
        <x:f>AND(ISNUMBER(S2744),S2744&gt;=DATE(YEAR('設定'!$B$10)-'設定'!$B$9,MONTH('設定'!$B$10),DAY('設定'!$B$10)))</x:f>
        <x:v>0</x:v>
      </x:c>
      <x:c r="AB2744" s="55" t="b">
        <x:v>0</x:v>
      </x:c>
      <x:c r="AC2744" s="55" t="b">
        <x:v>0</x:v>
      </x:c>
      <x:c r="AD2744" s="50" t="n">
        <x:f>IF(X2744,1,0)+IF(Z2744,1,0)+IF(AA2744,1,0)+IF(AB2744,1,0)</x:f>
        <x:v>0</x:v>
      </x:c>
      <x:c r="AE2744" s="50" t="n">
        <x:f>IF(Y2744,1,0)+IF(Z2744,1,0)+IF(AA2744,1,0)+IF(AB2744,1,0)</x:f>
        <x:v>0</x:v>
      </x:c>
      <x:c r="AF2744" s="50" t="n">
        <x:f>IF(Y2744,1,0)+IF(Z2744,1,0)+IF(AA2744,1,0)+IF(AC2744,1,0)</x:f>
        <x:v>0</x:v>
      </x:c>
      <x:c r="AG2744" s="53" t="n">
        <x:v>44348</x:v>
      </x:c>
      <x:c r="AH2744" s="50" t="str">
        <x:v>S100W4J8</x:v>
      </x:c>
      <x:c r="AI2744" s="50" t="str">
        <x:v>NetSalesSummaryOfBusinessResults</x:v>
      </x:c>
      <x:c r="AJ2744" s="50" t="str">
        <x:v>OperatingIncome</x:v>
      </x:c>
      <x:c r="AK2744" s="53" t="n">
        <x:v>45747</x:v>
      </x:c>
      <x:c r="AL2744" s="50" t="str">
        <x:v>365/365/365/366/365</x:v>
      </x:c>
      <x:c r="AM2744" s="51" t="n">
        <x:v>21238200</x:v>
      </x:c>
      <x:c r="AN2744" s="51" t="n">
        <x:v>5630</x:v>
      </x:c>
      <x:c r="AO2744" s="51" t="n">
        <x:f>IFERROR(AM2744*AN2744,"")</x:f>
        <x:v>119571066000</x:v>
      </x:c>
      <x:c r="AP2744" s="56" t="n">
        <x:f>IFERROR(AO2744/(K2744*1000000),"")</x:f>
        <x:v>0.2262944886986243</x:v>
      </x:c>
      <x:c r="AQ2744" s="57" t="n">
        <x:v>243908316.66666663</x:v>
      </x:c>
      <x:c r="AR2744" s="52" t="n">
        <x:v>0.2342969586473429</x:v>
      </x:c>
      <x:c r="AS2744" s="52" t="n">
        <x:v>-0.3332293702134943</x:v>
      </x:c>
      <x:c r="AT2744" s="55" t="b">
        <x:v>1</x:v>
      </x:c>
      <x:c r="AU2744" s="50"/>
      <x:c r="AV2744" s="58" t="n">
        <x:v>-0.0427671198104015</x:v>
      </x:c>
      <x:c r="AW2744" s="50" t="n">
        <x:v>2216</x:v>
      </x:c>
      <x:c r="AX2744" s="50" t="str">
        <x:v>Core Moat</x:v>
      </x:c>
      <x:c r="AY2744" s="50" t="str">
        <x:v>目立つ機械的警告なし（定性確認は別途必要）</x:v>
      </x:c>
      <x:c r="AZ2744" s="59" t="str">
        <x:v>2025-06-25 13:19</x:v>
      </x:c>
      <x:c r="BA2744" s="53" t="n">
        <x:v>22555</x:v>
      </x:c>
      <x:c r="BB2744" s="50"/>
      <x:c r="BC2744" s="50"/>
      <x:c r="BD2744" s="50" t="str">
        <x:v>TOPIX Small 1</x:v>
      </x:c>
    </x:row>
    <x:row r="2745">
      <x:c r="A2745" s="50" t="n">
        <x:v>2744</x:v>
      </x:c>
      <x:c r="B2745" s="50" t="str">
        <x:v>4523</x:v>
      </x:c>
      <x:c r="C2745" s="50" t="str">
        <x:v>4523.T</x:v>
      </x:c>
      <x:c r="D2745" s="50" t="str">
        <x:v>Eisai Co.,Ltd.</x:v>
      </x:c>
      <x:c r="E2745" s="50" t="str">
        <x:v>Prime Market (Domestic)</x:v>
      </x:c>
      <x:c r="F2745" s="50" t="str">
        <x:v>Pharmaceutical</x:v>
      </x:c>
      <x:c r="G2745" s="51" t="n">
        <x:v>645942</x:v>
      </x:c>
      <x:c r="H2745" s="51" t="n">
        <x:v>756226</x:v>
      </x:c>
      <x:c r="I2745" s="51" t="n">
        <x:v>744402</x:v>
      </x:c>
      <x:c r="J2745" s="51" t="n">
        <x:v>741751</x:v>
      </x:c>
      <x:c r="K2745" s="51" t="n">
        <x:v>789400</x:v>
      </x:c>
      <x:c r="L2745" s="52" t="n">
        <x:f>IFERROR(H2745/G2745-1,"")</x:f>
        <x:v>0.170733595276356</x:v>
      </x:c>
      <x:c r="M2745" s="52" t="n">
        <x:f>IFERROR(I2745/H2745-1,"")</x:f>
        <x:v>-0.015635537524496645</x:v>
      </x:c>
      <x:c r="N2745" s="52" t="n">
        <x:f>IFERROR(J2745/I2745-1,"")</x:f>
        <x:v>-0.003561247820398128</x:v>
      </x:c>
      <x:c r="O2745" s="52" t="n">
        <x:f>IFERROR(K2745/J2745-1,"")</x:f>
        <x:v>0.06423853826958092</x:v>
      </x:c>
      <x:c r="P2745" s="52" t="n">
        <x:f>IFERROR((K2745/G2745)^(1/4)-1,"")</x:f>
        <x:v>0.05141919062910838</x:v>
      </x:c>
      <x:c r="Q2745" s="51" t="n">
        <x:v>54378</x:v>
      </x:c>
      <x:c r="R2745" s="52" t="n">
        <x:f>IFERROR(Q2745/K2745,"")</x:f>
        <x:v>0.06888522928806688</x:v>
      </x:c>
      <x:c r="S2745" s="53" t="n">
        <x:v>22525</x:v>
      </x:c>
      <x:c r="T2745" s="50" t="str">
        <x:v>EDINET_company_history</x:v>
      </x:c>
      <x:c r="U2745" s="50" t="str">
        <x:v>日本マスタートラスト信託銀行株式会社（信託口）</x:v>
      </x:c>
      <x:c r="V2745" s="54" t="n">
        <x:v>0.1922</x:v>
      </x:c>
      <x:c r="W2745" s="50"/>
      <x:c r="X2745" s="50" t="b">
        <x:f>AND(COUNT(L2745:O2745)=4,L2745&gt;='設定'!$B$6,M2745&gt;='設定'!$B$6,N2745&gt;='設定'!$B$6,O2745&gt;='設定'!$B$6)</x:f>
        <x:v>0</x:v>
      </x:c>
      <x:c r="Y2745" s="50" t="b">
        <x:f>AND(COUNT(G2745:K2745)=5,P2745&gt;='設定'!$B$7)</x:f>
        <x:v>0</x:v>
      </x:c>
      <x:c r="Z2745" s="50" t="b">
        <x:f>AND(ISNUMBER(R2745),R2745&gt;='設定'!$B$8)</x:f>
        <x:v>0</x:v>
      </x:c>
      <x:c r="AA2745" s="50" t="b">
        <x:f>AND(ISNUMBER(S2745),S2745&gt;=DATE(YEAR('設定'!$B$10)-'設定'!$B$9,MONTH('設定'!$B$10),DAY('設定'!$B$10)))</x:f>
        <x:v>0</x:v>
      </x:c>
      <x:c r="AB2745" s="55" t="b">
        <x:v>0</x:v>
      </x:c>
      <x:c r="AC2745" s="55" t="b">
        <x:v>0</x:v>
      </x:c>
      <x:c r="AD2745" s="50" t="n">
        <x:f>IF(X2745,1,0)+IF(Z2745,1,0)+IF(AA2745,1,0)+IF(AB2745,1,0)</x:f>
        <x:v>0</x:v>
      </x:c>
      <x:c r="AE2745" s="50" t="n">
        <x:f>IF(Y2745,1,0)+IF(Z2745,1,0)+IF(AA2745,1,0)+IF(AB2745,1,0)</x:f>
        <x:v>0</x:v>
      </x:c>
      <x:c r="AF2745" s="50" t="n">
        <x:f>IF(Y2745,1,0)+IF(Z2745,1,0)+IF(AA2745,1,0)+IF(AC2745,1,0)</x:f>
        <x:v>0</x:v>
      </x:c>
      <x:c r="AG2745" s="53" t="n">
        <x:v>44348</x:v>
      </x:c>
      <x:c r="AH2745" s="50" t="str">
        <x:v>S100VXIO</x:v>
      </x:c>
      <x:c r="AI2745" s="50" t="str">
        <x:v>RevenueIFRSSummaryOfBusinessResults</x:v>
      </x:c>
      <x:c r="AJ2745" s="50" t="str">
        <x:v>OperatingIncomeLossIFRSSummaryOfBusinessResults</x:v>
      </x:c>
      <x:c r="AK2745" s="53" t="n">
        <x:v>45747</x:v>
      </x:c>
      <x:c r="AL2745" s="50" t="str">
        <x:v>365/365/365/366/365</x:v>
      </x:c>
      <x:c r="AM2745" s="51" t="n">
        <x:v>282115949</x:v>
      </x:c>
      <x:c r="AN2745" s="51" t="n">
        <x:v>3808</x:v>
      </x:c>
      <x:c r="AO2745" s="51" t="n">
        <x:f>IFERROR(AM2745*AN2745,"")</x:f>
        <x:v>1074297533792</x:v>
      </x:c>
      <x:c r="AP2745" s="56" t="n">
        <x:f>IFERROR(AO2745/(K2745*1000000),"")</x:f>
        <x:v>1.3609038938332911</x:v>
      </x:c>
      <x:c r="AQ2745" s="57" t="n">
        <x:v>6309318233.333333</x:v>
      </x:c>
      <x:c r="AR2745" s="52" t="n">
        <x:v>0.3509498989182104</x:v>
      </x:c>
      <x:c r="AS2745" s="52" t="n">
        <x:v>-0.6953364602501533</x:v>
      </x:c>
      <x:c r="AT2745" s="55" t="b">
        <x:v>0</x:v>
      </x:c>
      <x:c r="AU2745" s="50" t="str">
        <x:v>missing_financial_data</x:v>
      </x:c>
      <x:c r="AV2745" s="58" t="n">
        <x:v>-0.2053688386813859</x:v>
      </x:c>
      <x:c r="AW2745" s="50" t="n">
        <x:v>3042</x:v>
      </x:c>
      <x:c r="AX2745" s="50" t="str">
        <x:v>Core Moat</x:v>
      </x:c>
      <x:c r="AY2745" s="50" t="str">
        <x:v>既存適格性フィルター不通過: missing_financial_data / ローカル5年最大下落率-60%以下</x:v>
      </x:c>
      <x:c r="AZ2745" s="59" t="str">
        <x:v>2025-06-13 11:28</x:v>
      </x:c>
      <x:c r="BA2745" s="53" t="n">
        <x:v>22525</x:v>
      </x:c>
      <x:c r="BB2745" s="50"/>
      <x:c r="BC2745" s="50"/>
      <x:c r="BD2745" s="50" t="str">
        <x:v>TOPIX Mid400</x:v>
      </x:c>
    </x:row>
    <x:row r="2746">
      <x:c r="A2746" s="50" t="n">
        <x:v>2745</x:v>
      </x:c>
      <x:c r="B2746" s="50" t="str">
        <x:v>3444</x:v>
      </x:c>
      <x:c r="C2746" s="50" t="str">
        <x:v>3444.T</x:v>
      </x:c>
      <x:c r="D2746" s="50" t="str">
        <x:v>KIKUCHI SEISAKUSHO CO.,LTD.</x:v>
      </x:c>
      <x:c r="E2746" s="50" t="str">
        <x:v>Standard Market(Domestic)</x:v>
      </x:c>
      <x:c r="F2746" s="50" t="str">
        <x:v>Metal Products</x:v>
      </x:c>
      <x:c r="G2746" s="51" t="n">
        <x:v>4465.649</x:v>
      </x:c>
      <x:c r="H2746" s="51" t="n">
        <x:v>5045.021</x:v>
      </x:c>
      <x:c r="I2746" s="51" t="n">
        <x:v>5096.315</x:v>
      </x:c>
      <x:c r="J2746" s="51" t="n">
        <x:v>5209.839</x:v>
      </x:c>
      <x:c r="K2746" s="51" t="n">
        <x:v>5456.458</x:v>
      </x:c>
      <x:c r="L2746" s="52" t="n">
        <x:f>IFERROR(H2746/G2746-1,"")</x:f>
        <x:v>0.12973970860674444</x:v>
      </x:c>
      <x:c r="M2746" s="52" t="n">
        <x:f>IFERROR(I2746/H2746-1,"")</x:f>
        <x:v>0.010167252029277929</x:v>
      </x:c>
      <x:c r="N2746" s="52" t="n">
        <x:f>IFERROR(J2746/I2746-1,"")</x:f>
        <x:v>0.022275703130595348</x:v>
      </x:c>
      <x:c r="O2746" s="52" t="n">
        <x:f>IFERROR(K2746/J2746-1,"")</x:f>
        <x:v>0.04733716339410865</x:v>
      </x:c>
      <x:c r="P2746" s="52" t="n">
        <x:f>IFERROR((K2746/G2746)^(1/4)-1,"")</x:f>
        <x:v>0.05137236620072905</x:v>
      </x:c>
      <x:c r="Q2746" s="51" t="n">
        <x:v>-520.753</x:v>
      </x:c>
      <x:c r="R2746" s="52" t="n">
        <x:f>IFERROR(Q2746/K2746,"")</x:f>
        <x:v>-0.09543791961745149</x:v>
      </x:c>
      <x:c r="S2746" s="53" t="n">
        <x:v>40817</x:v>
      </x:c>
      <x:c r="T2746" s="50" t="str">
        <x:v>EDINET_company_history</x:v>
      </x:c>
      <x:c r="U2746" s="50" t="str">
        <x:v>株式会社 KIM</x:v>
      </x:c>
      <x:c r="V2746" s="54" t="n">
        <x:v>0.272</x:v>
      </x:c>
      <x:c r="W2746" s="50" t="str">
        <x:v>菊池 功</x:v>
      </x:c>
      <x:c r="X2746" s="50" t="b">
        <x:f>AND(COUNT(L2746:O2746)=4,L2746&gt;='設定'!$B$6,M2746&gt;='設定'!$B$6,N2746&gt;='設定'!$B$6,O2746&gt;='設定'!$B$6)</x:f>
        <x:v>0</x:v>
      </x:c>
      <x:c r="Y2746" s="50" t="b">
        <x:f>AND(COUNT(G2746:K2746)=5,P2746&gt;='設定'!$B$7)</x:f>
        <x:v>0</x:v>
      </x:c>
      <x:c r="Z2746" s="50" t="b">
        <x:f>AND(ISNUMBER(R2746),R2746&gt;='設定'!$B$8)</x:f>
        <x:v>0</x:v>
      </x:c>
      <x:c r="AA2746" s="50" t="b">
        <x:f>AND(ISNUMBER(S2746),S2746&gt;=DATE(YEAR('設定'!$B$10)-'設定'!$B$9,MONTH('設定'!$B$10),DAY('設定'!$B$10)))</x:f>
        <x:v>0</x:v>
      </x:c>
      <x:c r="AB2746" s="55" t="b">
        <x:v>0</x:v>
      </x:c>
      <x:c r="AC2746" s="55" t="b">
        <x:v>0</x:v>
      </x:c>
      <x:c r="AD2746" s="50" t="n">
        <x:f>IF(X2746,1,0)+IF(Z2746,1,0)+IF(AA2746,1,0)+IF(AB2746,1,0)</x:f>
        <x:v>0</x:v>
      </x:c>
      <x:c r="AE2746" s="50" t="n">
        <x:f>IF(Y2746,1,0)+IF(Z2746,1,0)+IF(AA2746,1,0)+IF(AB2746,1,0)</x:f>
        <x:v>0</x:v>
      </x:c>
      <x:c r="AF2746" s="50" t="n">
        <x:f>IF(Y2746,1,0)+IF(Z2746,1,0)+IF(AA2746,1,0)+IF(AC2746,1,0)</x:f>
        <x:v>0</x:v>
      </x:c>
      <x:c r="AG2746" s="53" t="n">
        <x:v>44348</x:v>
      </x:c>
      <x:c r="AH2746" s="50" t="str">
        <x:v>S100WE7I</x:v>
      </x:c>
      <x:c r="AI2746" s="50" t="str">
        <x:v>NetSalesSummaryOfBusinessResults</x:v>
      </x:c>
      <x:c r="AJ2746" s="50" t="str">
        <x:v>OperatingIncome</x:v>
      </x:c>
      <x:c r="AK2746" s="53" t="n">
        <x:v>45777</x:v>
      </x:c>
      <x:c r="AL2746" s="50" t="str">
        <x:v>365/365/365/366/365</x:v>
      </x:c>
      <x:c r="AM2746" s="51" t="n">
        <x:v>12079500</x:v>
      </x:c>
      <x:c r="AN2746" s="51" t="n">
        <x:v>1080</x:v>
      </x:c>
      <x:c r="AO2746" s="51" t="n">
        <x:f>IFERROR(AM2746*AN2746,"")</x:f>
        <x:v>13045860000</x:v>
      </x:c>
      <x:c r="AP2746" s="56" t="n">
        <x:f>IFERROR(AO2746/(K2746*1000000),"")</x:f>
        <x:v>2.390902669827203</x:v>
      </x:c>
      <x:c r="AQ2746" s="57" t="n">
        <x:v>1359647176.6666667</x:v>
      </x:c>
      <x:c r="AR2746" s="52" t="n">
        <x:v>0.4955866891457638</x:v>
      </x:c>
      <x:c r="AS2746" s="52" t="n">
        <x:v>-0.7068799274861541</x:v>
      </x:c>
      <x:c r="AT2746" s="55" t="b">
        <x:v>0</x:v>
      </x:c>
      <x:c r="AU2746" s="50" t="str">
        <x:v>repeated_operating_loss;repeated_negative_operating_cf</x:v>
      </x:c>
      <x:c r="AV2746" s="58" t="n">
        <x:v>0.3417352716820387</x:v>
      </x:c>
      <x:c r="AW2746" s="50" t="n">
        <x:v>330</x:v>
      </x:c>
      <x:c r="AX2746" s="50" t="str">
        <x:v>Future Moat</x:v>
      </x:c>
      <x:c r="AY2746" s="50" t="str">
        <x:v>既存適格性フィルター不通過: repeated_operating_loss;repeated_negative_operating_cf / ローカル5年最大下落率-60%以下</x:v>
      </x:c>
      <x:c r="AZ2746" s="59" t="str">
        <x:v>2025-07-23 14:24</x:v>
      </x:c>
      <x:c r="BA2746" s="53" t="n">
        <x:v>40817</x:v>
      </x:c>
      <x:c r="BB2746" s="50"/>
      <x:c r="BC2746" s="50"/>
      <x:c r="BD2746" s="50"/>
    </x:row>
    <x:row r="2747">
      <x:c r="A2747" s="50" t="n">
        <x:v>2746</x:v>
      </x:c>
      <x:c r="B2747" s="50" t="str">
        <x:v>3524</x:v>
      </x:c>
      <x:c r="C2747" s="50" t="str">
        <x:v>3524.T</x:v>
      </x:c>
      <x:c r="D2747" s="50" t="str">
        <x:v>NITTO SEIMO CO.,LTD.</x:v>
      </x:c>
      <x:c r="E2747" s="50" t="str">
        <x:v>Standard Market(Domestic)</x:v>
      </x:c>
      <x:c r="F2747" s="50" t="str">
        <x:v>Textiles and Apparels</x:v>
      </x:c>
      <x:c r="G2747" s="51" t="n">
        <x:v>17680.463</x:v>
      </x:c>
      <x:c r="H2747" s="51" t="n">
        <x:v>18373.48</x:v>
      </x:c>
      <x:c r="I2747" s="51" t="n">
        <x:v>19300.411</x:v>
      </x:c>
      <x:c r="J2747" s="51" t="n">
        <x:v>20899.648</x:v>
      </x:c>
      <x:c r="K2747" s="51" t="n">
        <x:v>21600.058</x:v>
      </x:c>
      <x:c r="L2747" s="52" t="n">
        <x:f>IFERROR(H2747/G2747-1,"")</x:f>
        <x:v>0.039196767641209496</x:v>
      </x:c>
      <x:c r="M2747" s="52" t="n">
        <x:f>IFERROR(I2747/H2747-1,"")</x:f>
        <x:v>0.050449397718886235</x:v>
      </x:c>
      <x:c r="N2747" s="52" t="n">
        <x:f>IFERROR(J2747/I2747-1,"")</x:f>
        <x:v>0.08286025618832671</x:v>
      </x:c>
      <x:c r="O2747" s="52" t="n">
        <x:f>IFERROR(K2747/J2747-1,"")</x:f>
        <x:v>0.03351300462093909</x:v>
      </x:c>
      <x:c r="P2747" s="52" t="n">
        <x:f>IFERROR((K2747/G2747)^(1/4)-1,"")</x:f>
        <x:v>0.05133305886475714</x:v>
      </x:c>
      <x:c r="Q2747" s="51" t="n">
        <x:v>680.065</x:v>
      </x:c>
      <x:c r="R2747" s="52" t="n">
        <x:f>IFERROR(Q2747/K2747,"")</x:f>
        <x:v>0.03148440619927965</x:v>
      </x:c>
      <x:c r="S2747" s="53" t="n">
        <x:v>17989</x:v>
      </x:c>
      <x:c r="T2747" s="50" t="str">
        <x:v>EDINET_company_history</x:v>
      </x:c>
      <x:c r="U2747" s="50" t="str">
        <x:v>株式会社土屋</x:v>
      </x:c>
      <x:c r="V2747" s="54" t="n">
        <x:v>0.0875</x:v>
      </x:c>
      <x:c r="W2747" s="50" t="str">
        <x:v>小 林 宏 明</x:v>
      </x:c>
      <x:c r="X2747" s="50" t="b">
        <x:f>AND(COUNT(L2747:O2747)=4,L2747&gt;='設定'!$B$6,M2747&gt;='設定'!$B$6,N2747&gt;='設定'!$B$6,O2747&gt;='設定'!$B$6)</x:f>
        <x:v>0</x:v>
      </x:c>
      <x:c r="Y2747" s="50" t="b">
        <x:f>AND(COUNT(G2747:K2747)=5,P2747&gt;='設定'!$B$7)</x:f>
        <x:v>0</x:v>
      </x:c>
      <x:c r="Z2747" s="50" t="b">
        <x:f>AND(ISNUMBER(R2747),R2747&gt;='設定'!$B$8)</x:f>
        <x:v>0</x:v>
      </x:c>
      <x:c r="AA2747" s="50" t="b">
        <x:f>AND(ISNUMBER(S2747),S2747&gt;=DATE(YEAR('設定'!$B$10)-'設定'!$B$9,MONTH('設定'!$B$10),DAY('設定'!$B$10)))</x:f>
        <x:v>0</x:v>
      </x:c>
      <x:c r="AB2747" s="55" t="b">
        <x:v>0</x:v>
      </x:c>
      <x:c r="AC2747" s="55" t="b">
        <x:v>0</x:v>
      </x:c>
      <x:c r="AD2747" s="50" t="n">
        <x:f>IF(X2747,1,0)+IF(Z2747,1,0)+IF(AA2747,1,0)+IF(AB2747,1,0)</x:f>
        <x:v>0</x:v>
      </x:c>
      <x:c r="AE2747" s="50" t="n">
        <x:f>IF(Y2747,1,0)+IF(Z2747,1,0)+IF(AA2747,1,0)+IF(AB2747,1,0)</x:f>
        <x:v>0</x:v>
      </x:c>
      <x:c r="AF2747" s="50" t="n">
        <x:f>IF(Y2747,1,0)+IF(Z2747,1,0)+IF(AA2747,1,0)+IF(AC2747,1,0)</x:f>
        <x:v>0</x:v>
      </x:c>
      <x:c r="AG2747" s="53" t="n">
        <x:v>44348</x:v>
      </x:c>
      <x:c r="AH2747" s="50" t="str">
        <x:v>S100WC9Z</x:v>
      </x:c>
      <x:c r="AI2747" s="50" t="str">
        <x:v>NetSalesSummaryOfBusinessResults</x:v>
      </x:c>
      <x:c r="AJ2747" s="50" t="str">
        <x:v>OperatingIncome</x:v>
      </x:c>
      <x:c r="AK2747" s="53" t="n">
        <x:v>45777</x:v>
      </x:c>
      <x:c r="AL2747" s="50" t="str">
        <x:v>365/365/365/366/365</x:v>
      </x:c>
      <x:c r="AM2747" s="51" t="n">
        <x:v>2593400</x:v>
      </x:c>
      <x:c r="AN2747" s="51" t="n">
        <x:v>1440</x:v>
      </x:c>
      <x:c r="AO2747" s="51" t="n">
        <x:f>IFERROR(AM2747*AN2747,"")</x:f>
        <x:v>3734496000</x:v>
      </x:c>
      <x:c r="AP2747" s="56" t="n">
        <x:f>IFERROR(AO2747/(K2747*1000000),"")</x:f>
        <x:v>0.17289286908396265</x:v>
      </x:c>
      <x:c r="AQ2747" s="57" t="n">
        <x:v>18701143.333333332</x:v>
      </x:c>
      <x:c r="AR2747" s="52" t="n">
        <x:v>0.2078985556806253</x:v>
      </x:c>
      <x:c r="AS2747" s="52" t="n">
        <x:v>-0.2739055843794682</x:v>
      </x:c>
      <x:c r="AT2747" s="55" t="b">
        <x:v>0</x:v>
      </x:c>
      <x:c r="AU2747" s="50" t="str">
        <x:v>low_liquidity</x:v>
      </x:c>
      <x:c r="AV2747" s="58" t="n">
        <x:v>-0.0474733762003931</x:v>
      </x:c>
      <x:c r="AW2747" s="50" t="n">
        <x:v>2244</x:v>
      </x:c>
      <x:c r="AX2747" s="50" t="str">
        <x:v>Transformation Moat</x:v>
      </x:c>
      <x:c r="AY2747" s="50" t="str">
        <x:v>既存適格性フィルター不通過: low_liquidity / 60日平均売買代金2,000万円未満</x:v>
      </x:c>
      <x:c r="AZ2747" s="59" t="str">
        <x:v>2025-07-23 14:40</x:v>
      </x:c>
      <x:c r="BA2747" s="53" t="n">
        <x:v>17989</x:v>
      </x:c>
      <x:c r="BB2747" s="50"/>
      <x:c r="BC2747" s="50"/>
      <x:c r="BD2747" s="50"/>
    </x:row>
    <x:row r="2748">
      <x:c r="A2748" s="50" t="n">
        <x:v>2747</x:v>
      </x:c>
      <x:c r="B2748" s="50" t="str">
        <x:v>6927</x:v>
      </x:c>
      <x:c r="C2748" s="50" t="str">
        <x:v>6927.T</x:v>
      </x:c>
      <x:c r="D2748" s="50" t="str">
        <x:v>Helios Techno Holding Co.,Ltd.</x:v>
      </x:c>
      <x:c r="E2748" s="50" t="str">
        <x:v>Standard Market(Domestic)</x:v>
      </x:c>
      <x:c r="F2748" s="50" t="str">
        <x:v>Electric Appliances</x:v>
      </x:c>
      <x:c r="G2748" s="51" t="n">
        <x:v>8079.675</x:v>
      </x:c>
      <x:c r="H2748" s="51" t="n">
        <x:v>8952.482</x:v>
      </x:c>
      <x:c r="I2748" s="51" t="n">
        <x:v>7987.547</x:v>
      </x:c>
      <x:c r="J2748" s="51" t="n">
        <x:v>10871.072</x:v>
      </x:c>
      <x:c r="K2748" s="51" t="n">
        <x:v>9869.997</x:v>
      </x:c>
      <x:c r="L2748" s="52" t="n">
        <x:f>IFERROR(H2748/G2748-1,"")</x:f>
        <x:v>0.10802501338234527</x:v>
      </x:c>
      <x:c r="M2748" s="52" t="n">
        <x:f>IFERROR(I2748/H2748-1,"")</x:f>
        <x:v>-0.1077840759691</x:v>
      </x:c>
      <x:c r="N2748" s="52" t="n">
        <x:f>IFERROR(J2748/I2748-1,"")</x:f>
        <x:v>0.36100257062650165</x:v>
      </x:c>
      <x:c r="O2748" s="52" t="n">
        <x:f>IFERROR(K2748/J2748-1,"")</x:f>
        <x:v>-0.09208613465167015</x:v>
      </x:c>
      <x:c r="P2748" s="52" t="n">
        <x:f>IFERROR((K2748/G2748)^(1/4)-1,"")</x:f>
        <x:v>0.05130996798595122</x:v>
      </x:c>
      <x:c r="Q2748" s="51" t="n">
        <x:v>900.376</x:v>
      </x:c>
      <x:c r="R2748" s="52" t="n">
        <x:f>IFERROR(Q2748/K2748,"")</x:f>
        <x:v>0.09122353329995947</x:v>
      </x:c>
      <x:c r="S2748" s="53" t="n">
        <x:v>37591</x:v>
      </x:c>
      <x:c r="T2748" s="50" t="str">
        <x:v>EDINET_company_history</x:v>
      </x:c>
      <x:c r="U2748" s="50" t="str">
        <x:v>NIPPON ACTIVE VALUE FUND PLC(常任代理人 香港上海銀行東京支店 カストディ業務部)</x:v>
      </x:c>
      <x:c r="V2748" s="54" t="n">
        <x:v>0.1102</x:v>
      </x:c>
      <x:c r="W2748" s="50" t="str">
        <x:v>佐 藤 良 久</x:v>
      </x:c>
      <x:c r="X2748" s="50" t="b">
        <x:f>AND(COUNT(L2748:O2748)=4,L2748&gt;='設定'!$B$6,M2748&gt;='設定'!$B$6,N2748&gt;='設定'!$B$6,O2748&gt;='設定'!$B$6)</x:f>
        <x:v>0</x:v>
      </x:c>
      <x:c r="Y2748" s="50" t="b">
        <x:f>AND(COUNT(G2748:K2748)=5,P2748&gt;='設定'!$B$7)</x:f>
        <x:v>0</x:v>
      </x:c>
      <x:c r="Z2748" s="50" t="b">
        <x:f>AND(ISNUMBER(R2748),R2748&gt;='設定'!$B$8)</x:f>
        <x:v>0</x:v>
      </x:c>
      <x:c r="AA2748" s="50" t="b">
        <x:f>AND(ISNUMBER(S2748),S2748&gt;=DATE(YEAR('設定'!$B$10)-'設定'!$B$9,MONTH('設定'!$B$10),DAY('設定'!$B$10)))</x:f>
        <x:v>0</x:v>
      </x:c>
      <x:c r="AB2748" s="55" t="b">
        <x:v>0</x:v>
      </x:c>
      <x:c r="AC2748" s="55" t="b">
        <x:v>0</x:v>
      </x:c>
      <x:c r="AD2748" s="50" t="n">
        <x:f>IF(X2748,1,0)+IF(Z2748,1,0)+IF(AA2748,1,0)+IF(AB2748,1,0)</x:f>
        <x:v>0</x:v>
      </x:c>
      <x:c r="AE2748" s="50" t="n">
        <x:f>IF(Y2748,1,0)+IF(Z2748,1,0)+IF(AA2748,1,0)+IF(AB2748,1,0)</x:f>
        <x:v>0</x:v>
      </x:c>
      <x:c r="AF2748" s="50" t="n">
        <x:f>IF(Y2748,1,0)+IF(Z2748,1,0)+IF(AA2748,1,0)+IF(AC2748,1,0)</x:f>
        <x:v>0</x:v>
      </x:c>
      <x:c r="AG2748" s="53" t="n">
        <x:v>44348</x:v>
      </x:c>
      <x:c r="AH2748" s="50" t="str">
        <x:v>S100VYZK</x:v>
      </x:c>
      <x:c r="AI2748" s="50" t="str">
        <x:v>NetSalesSummaryOfBusinessResults</x:v>
      </x:c>
      <x:c r="AJ2748" s="50" t="str">
        <x:v>OperatingIncome</x:v>
      </x:c>
      <x:c r="AK2748" s="53" t="n">
        <x:v>45747</x:v>
      </x:c>
      <x:c r="AL2748" s="50" t="str">
        <x:v>365/365/365/366/365</x:v>
      </x:c>
      <x:c r="AM2748" s="51" t="n">
        <x:v>18147800</x:v>
      </x:c>
      <x:c r="AN2748" s="51" t="n">
        <x:v>949</x:v>
      </x:c>
      <x:c r="AO2748" s="51" t="n">
        <x:f>IFERROR(AM2748*AN2748,"")</x:f>
        <x:v>17222262200</x:v>
      </x:c>
      <x:c r="AP2748" s="56" t="n">
        <x:f>IFERROR(AO2748/(K2748*1000000),"")</x:f>
        <x:v>1.744910581026519</x:v>
      </x:c>
      <x:c r="AQ2748" s="57" t="n">
        <x:v>151947470</x:v>
      </x:c>
      <x:c r="AR2748" s="52" t="n">
        <x:v>0.5454303716593719</x:v>
      </x:c>
      <x:c r="AS2748" s="52" t="n">
        <x:v>-0.725373174504657</x:v>
      </x:c>
      <x:c r="AT2748" s="55" t="b">
        <x:v>1</x:v>
      </x:c>
      <x:c r="AU2748" s="50"/>
      <x:c r="AV2748" s="58" t="n">
        <x:v>0.1782010570413344</x:v>
      </x:c>
      <x:c r="AW2748" s="50" t="n">
        <x:v>836</x:v>
      </x:c>
      <x:c r="AX2748" s="50" t="str">
        <x:v>Future Moat</x:v>
      </x:c>
      <x:c r="AY2748" s="50" t="str">
        <x:v>ローカル5年最大下落率-60%以下</x:v>
      </x:c>
      <x:c r="AZ2748" s="59" t="str">
        <x:v>2025-06-18 16:29</x:v>
      </x:c>
      <x:c r="BA2748" s="53" t="n">
        <x:v>37591</x:v>
      </x:c>
      <x:c r="BB2748" s="50"/>
      <x:c r="BC2748" s="50"/>
      <x:c r="BD2748" s="50"/>
    </x:row>
    <x:row r="2749">
      <x:c r="A2749" s="50" t="n">
        <x:v>2748</x:v>
      </x:c>
      <x:c r="B2749" s="50" t="str">
        <x:v>7272</x:v>
      </x:c>
      <x:c r="C2749" s="50" t="str">
        <x:v>7272.T</x:v>
      </x:c>
      <x:c r="D2749" s="50" t="str">
        <x:v>Yamaha Motor Co.,Ltd.</x:v>
      </x:c>
      <x:c r="E2749" s="50" t="str">
        <x:v>Prime Market (Domestic)</x:v>
      </x:c>
      <x:c r="F2749" s="50" t="str">
        <x:v>Transportation Equipment</x:v>
      </x:c>
      <x:c r="G2749" s="51" t="n">
        <x:v>757810</x:v>
      </x:c>
      <x:c r="H2749" s="51" t="n">
        <x:v>953247</x:v>
      </x:c>
      <x:c r="I2749" s="51" t="n">
        <x:v>957616</x:v>
      </x:c>
      <x:c r="J2749" s="51" t="n">
        <x:v>869584</x:v>
      </x:c>
      <x:c r="K2749" s="51" t="n">
        <x:v>925405</x:v>
      </x:c>
      <x:c r="L2749" s="52" t="n">
        <x:f>IFERROR(H2749/G2749-1,"")</x:f>
        <x:v>0.2578970982172313</x:v>
      </x:c>
      <x:c r="M2749" s="52" t="n">
        <x:f>IFERROR(I2749/H2749-1,"")</x:f>
        <x:v>0.004583282192338389</x:v>
      </x:c>
      <x:c r="N2749" s="52" t="n">
        <x:f>IFERROR(J2749/I2749-1,"")</x:f>
        <x:v>-0.09192828858331525</x:v>
      </x:c>
      <x:c r="O2749" s="52" t="n">
        <x:f>IFERROR(K2749/J2749-1,"")</x:f>
        <x:v>0.06419276343630975</x:v>
      </x:c>
      <x:c r="P2749" s="52" t="n">
        <x:f>IFERROR((K2749/G2749)^(1/4)-1,"")</x:f>
        <x:v>0.05121821481083377</x:v>
      </x:c>
      <x:c r="Q2749" s="51" t="n">
        <x:v>-14327</x:v>
      </x:c>
      <x:c r="R2749" s="52" t="n">
        <x:f>IFERROR(Q2749/K2749,"")</x:f>
        <x:v>-0.015481870100118327</x:v>
      </x:c>
      <x:c r="S2749" s="53" t="n">
        <x:v>22525</x:v>
      </x:c>
      <x:c r="T2749" s="50" t="str">
        <x:v>EDINET_company_history</x:v>
      </x:c>
      <x:c r="U2749" s="50" t="str">
        <x:v>日本マスタートラスト信託銀行株式会社（信託口）</x:v>
      </x:c>
      <x:c r="V2749" s="54" t="n">
        <x:v>0.1783</x:v>
      </x:c>
      <x:c r="W2749" s="50" t="str">
        <x:v>設楽 元文</x:v>
      </x:c>
      <x:c r="X2749" s="50" t="b">
        <x:f>AND(COUNT(L2749:O2749)=4,L2749&gt;='設定'!$B$6,M2749&gt;='設定'!$B$6,N2749&gt;='設定'!$B$6,O2749&gt;='設定'!$B$6)</x:f>
        <x:v>0</x:v>
      </x:c>
      <x:c r="Y2749" s="50" t="b">
        <x:f>AND(COUNT(G2749:K2749)=5,P2749&gt;='設定'!$B$7)</x:f>
        <x:v>0</x:v>
      </x:c>
      <x:c r="Z2749" s="50" t="b">
        <x:f>AND(ISNUMBER(R2749),R2749&gt;='設定'!$B$8)</x:f>
        <x:v>0</x:v>
      </x:c>
      <x:c r="AA2749" s="50" t="b">
        <x:f>AND(ISNUMBER(S2749),S2749&gt;=DATE(YEAR('設定'!$B$10)-'設定'!$B$9,MONTH('設定'!$B$10),DAY('設定'!$B$10)))</x:f>
        <x:v>0</x:v>
      </x:c>
      <x:c r="AB2749" s="55" t="b">
        <x:v>0</x:v>
      </x:c>
      <x:c r="AC2749" s="55" t="b">
        <x:v>0</x:v>
      </x:c>
      <x:c r="AD2749" s="50" t="n">
        <x:f>IF(X2749,1,0)+IF(Z2749,1,0)+IF(AA2749,1,0)+IF(AB2749,1,0)</x:f>
        <x:v>0</x:v>
      </x:c>
      <x:c r="AE2749" s="50" t="n">
        <x:f>IF(Y2749,1,0)+IF(Z2749,1,0)+IF(AA2749,1,0)+IF(AB2749,1,0)</x:f>
        <x:v>0</x:v>
      </x:c>
      <x:c r="AF2749" s="50" t="n">
        <x:f>IF(Y2749,1,0)+IF(Z2749,1,0)+IF(AA2749,1,0)+IF(AC2749,1,0)</x:f>
        <x:v>0</x:v>
      </x:c>
      <x:c r="AG2749" s="53" t="n">
        <x:v>44348</x:v>
      </x:c>
      <x:c r="AH2749" s="50" t="str">
        <x:v>S100XRTH</x:v>
      </x:c>
      <x:c r="AI2749" s="50" t="str">
        <x:v>NetSalesSummaryOfBusinessResults</x:v>
      </x:c>
      <x:c r="AJ2749" s="50" t="str">
        <x:v>OperatingIncome</x:v>
      </x:c>
      <x:c r="AK2749" s="53" t="n">
        <x:v>46022</x:v>
      </x:c>
      <x:c r="AL2749" s="50" t="str">
        <x:v>365/365/365/366/365</x:v>
      </x:c>
      <x:c r="AM2749" s="51" t="n">
        <x:v>970155901</x:v>
      </x:c>
      <x:c r="AN2749" s="51" t="n">
        <x:v>1278.5</x:v>
      </x:c>
      <x:c r="AO2749" s="51" t="n">
        <x:f>IFERROR(AM2749*AN2749,"")</x:f>
        <x:v>1240344319428.5</x:v>
      </x:c>
      <x:c r="AP2749" s="56" t="n">
        <x:f>IFERROR(AO2749/(K2749*1000000),"")</x:f>
        <x:v>1.3403259323523213</x:v>
      </x:c>
      <x:c r="AQ2749" s="57" t="n">
        <x:v>7798810045</x:v>
      </x:c>
      <x:c r="AR2749" s="52" t="n">
        <x:v>0.3241450578338752</x:v>
      </x:c>
      <x:c r="AS2749" s="52" t="n">
        <x:v>-0.3756791215221894</x:v>
      </x:c>
      <x:c r="AT2749" s="55" t="b">
        <x:v>1</x:v>
      </x:c>
      <x:c r="AU2749" s="50"/>
      <x:c r="AV2749" s="58" t="n">
        <x:v>0.188850368602663</x:v>
      </x:c>
      <x:c r="AW2749" s="50" t="n">
        <x:v>757</x:v>
      </x:c>
      <x:c r="AX2749" s="50" t="str">
        <x:v>Transformation Moat</x:v>
      </x:c>
      <x:c r="AY2749" s="50" t="str">
        <x:v>目立つ機械的警告なし（定性確認は別途必要）</x:v>
      </x:c>
      <x:c r="AZ2749" s="59" t="str">
        <x:v>2026-03-23 16:41</x:v>
      </x:c>
      <x:c r="BA2749" s="53" t="n">
        <x:v>22525</x:v>
      </x:c>
      <x:c r="BB2749" s="50"/>
      <x:c r="BC2749" s="50"/>
      <x:c r="BD2749" s="50" t="str">
        <x:v>TOPIX Mid400</x:v>
      </x:c>
    </x:row>
    <x:row r="2750">
      <x:c r="A2750" s="50" t="n">
        <x:v>2749</x:v>
      </x:c>
      <x:c r="B2750" s="50" t="str">
        <x:v>3436</x:v>
      </x:c>
      <x:c r="C2750" s="50" t="str">
        <x:v>3436.T</x:v>
      </x:c>
      <x:c r="D2750" s="50" t="str">
        <x:v>SUMCO CORPORATION</x:v>
      </x:c>
      <x:c r="E2750" s="50" t="str">
        <x:v>Prime Market (Domestic)</x:v>
      </x:c>
      <x:c r="F2750" s="50" t="str">
        <x:v>Metal Products</x:v>
      </x:c>
      <x:c r="G2750" s="51" t="n">
        <x:v>335674</x:v>
      </x:c>
      <x:c r="H2750" s="51" t="n">
        <x:v>441083</x:v>
      </x:c>
      <x:c r="I2750" s="51" t="n">
        <x:v>425941</x:v>
      </x:c>
      <x:c r="J2750" s="51" t="n">
        <x:v>396619</x:v>
      </x:c>
      <x:c r="K2750" s="51" t="n">
        <x:v>409670</x:v>
      </x:c>
      <x:c r="L2750" s="52" t="n">
        <x:f>IFERROR(H2750/G2750-1,"")</x:f>
        <x:v>0.3140219379517031</x:v>
      </x:c>
      <x:c r="M2750" s="52" t="n">
        <x:f>IFERROR(I2750/H2750-1,"")</x:f>
        <x:v>-0.034329139867099845</x:v>
      </x:c>
      <x:c r="N2750" s="52" t="n">
        <x:f>IFERROR(J2750/I2750-1,"")</x:f>
        <x:v>-0.06884052016593845</x:v>
      </x:c>
      <x:c r="O2750" s="52" t="n">
        <x:f>IFERROR(K2750/J2750-1,"")</x:f>
        <x:v>0.03290563487881326</x:v>
      </x:c>
      <x:c r="P2750" s="52" t="n">
        <x:f>IFERROR((K2750/G2750)^(1/4)-1,"")</x:f>
        <x:v>0.05106388674011075</x:v>
      </x:c>
      <x:c r="Q2750" s="51" t="n">
        <x:v>1342</x:v>
      </x:c>
      <x:c r="R2750" s="52" t="n">
        <x:f>IFERROR(Q2750/K2750,"")</x:f>
        <x:v>0.0032758073571411135</x:v>
      </x:c>
      <x:c r="S2750" s="53" t="n">
        <x:v>35674</x:v>
      </x:c>
      <x:c r="T2750" s="50" t="str">
        <x:v>EDINET_company_history</x:v>
      </x:c>
      <x:c r="U2750" s="50" t="str">
        <x:v>日本マスタートラスト信託銀行株式会社(信託口)</x:v>
      </x:c>
      <x:c r="V2750" s="54" t="n">
        <x:v>0.1667</x:v>
      </x:c>
      <x:c r="W2750" s="50" t="str">
        <x:v>橋本 眞幸 / 阿波 俊弘 / 龍田 次郎 / 窪添 伸一</x:v>
      </x:c>
      <x:c r="X2750" s="50" t="b">
        <x:f>AND(COUNT(L2750:O2750)=4,L2750&gt;='設定'!$B$6,M2750&gt;='設定'!$B$6,N2750&gt;='設定'!$B$6,O2750&gt;='設定'!$B$6)</x:f>
        <x:v>0</x:v>
      </x:c>
      <x:c r="Y2750" s="50" t="b">
        <x:f>AND(COUNT(G2750:K2750)=5,P2750&gt;='設定'!$B$7)</x:f>
        <x:v>0</x:v>
      </x:c>
      <x:c r="Z2750" s="50" t="b">
        <x:f>AND(ISNUMBER(R2750),R2750&gt;='設定'!$B$8)</x:f>
        <x:v>0</x:v>
      </x:c>
      <x:c r="AA2750" s="50" t="b">
        <x:f>AND(ISNUMBER(S2750),S2750&gt;=DATE(YEAR('設定'!$B$10)-'設定'!$B$9,MONTH('設定'!$B$10),DAY('設定'!$B$10)))</x:f>
        <x:v>0</x:v>
      </x:c>
      <x:c r="AB2750" s="55" t="b">
        <x:v>0</x:v>
      </x:c>
      <x:c r="AC2750" s="55" t="b">
        <x:v>0</x:v>
      </x:c>
      <x:c r="AD2750" s="50" t="n">
        <x:f>IF(X2750,1,0)+IF(Z2750,1,0)+IF(AA2750,1,0)+IF(AB2750,1,0)</x:f>
        <x:v>0</x:v>
      </x:c>
      <x:c r="AE2750" s="50" t="n">
        <x:f>IF(Y2750,1,0)+IF(Z2750,1,0)+IF(AA2750,1,0)+IF(AB2750,1,0)</x:f>
        <x:v>0</x:v>
      </x:c>
      <x:c r="AF2750" s="50" t="n">
        <x:f>IF(Y2750,1,0)+IF(Z2750,1,0)+IF(AA2750,1,0)+IF(AC2750,1,0)</x:f>
        <x:v>0</x:v>
      </x:c>
      <x:c r="AG2750" s="53" t="n">
        <x:v>44348</x:v>
      </x:c>
      <x:c r="AH2750" s="50" t="str">
        <x:v>S100XRR5</x:v>
      </x:c>
      <x:c r="AI2750" s="50" t="str">
        <x:v>NetSalesSummaryOfBusinessResults</x:v>
      </x:c>
      <x:c r="AJ2750" s="50" t="str">
        <x:v>OperatingIncome</x:v>
      </x:c>
      <x:c r="AK2750" s="53" t="n">
        <x:v>46022</x:v>
      </x:c>
      <x:c r="AL2750" s="50" t="str">
        <x:v>365/365/365/366/365</x:v>
      </x:c>
      <x:c r="AM2750" s="51" t="n">
        <x:v>350167039</x:v>
      </x:c>
      <x:c r="AN2750" s="51" t="n">
        <x:v>4372</x:v>
      </x:c>
      <x:c r="AO2750" s="51" t="n">
        <x:f>IFERROR(AM2750*AN2750,"")</x:f>
        <x:v>1530930294508</x:v>
      </x:c>
      <x:c r="AP2750" s="56" t="n">
        <x:f>IFERROR(AO2750/(K2750*1000000),"")</x:f>
        <x:v>3.736984144574902</x:v>
      </x:c>
      <x:c r="AQ2750" s="57" t="n">
        <x:v>31328762263.333332</x:v>
      </x:c>
      <x:c r="AR2750" s="52" t="n">
        <x:v>0.4653812887278629</x:v>
      </x:c>
      <x:c r="AS2750" s="52" t="n">
        <x:v>-0.7176911182804117</x:v>
      </x:c>
      <x:c r="AT2750" s="55" t="b">
        <x:v>1</x:v>
      </x:c>
      <x:c r="AU2750" s="50"/>
      <x:c r="AV2750" s="58" t="n">
        <x:v>0.1636159772423817</x:v>
      </x:c>
      <x:c r="AW2750" s="50" t="n">
        <x:v>882</x:v>
      </x:c>
      <x:c r="AX2750" s="50" t="str">
        <x:v>Future Moat</x:v>
      </x:c>
      <x:c r="AY2750" s="50" t="str">
        <x:v>ローカル5年最大下落率-60%以下</x:v>
      </x:c>
      <x:c r="AZ2750" s="59" t="str">
        <x:v>2026-03-26 11:30</x:v>
      </x:c>
      <x:c r="BA2750" s="53" t="n">
        <x:v>35674</x:v>
      </x:c>
      <x:c r="BB2750" s="50"/>
      <x:c r="BC2750" s="50"/>
      <x:c r="BD2750" s="50" t="str">
        <x:v>TOPIX Mid400</x:v>
      </x:c>
    </x:row>
    <x:row r="2751">
      <x:c r="A2751" s="50" t="n">
        <x:v>2750</x:v>
      </x:c>
      <x:c r="B2751" s="50" t="str">
        <x:v>5707</x:v>
      </x:c>
      <x:c r="C2751" s="50" t="str">
        <x:v>5707.T</x:v>
      </x:c>
      <x:c r="D2751" s="50" t="str">
        <x:v>Toho Zinc Co.,Ltd.</x:v>
      </x:c>
      <x:c r="E2751" s="50" t="str">
        <x:v>Prime Market (Domestic)</x:v>
      </x:c>
      <x:c r="F2751" s="50" t="str">
        <x:v>Nonferrous Metals</x:v>
      </x:c>
      <x:c r="G2751" s="51" t="n">
        <x:v>103469</x:v>
      </x:c>
      <x:c r="H2751" s="51" t="n">
        <x:v>124279</x:v>
      </x:c>
      <x:c r="I2751" s="51" t="n">
        <x:v>145764</x:v>
      </x:c>
      <x:c r="J2751" s="51" t="n">
        <x:v>130803</x:v>
      </x:c>
      <x:c r="K2751" s="51" t="n">
        <x:v>126267</x:v>
      </x:c>
      <x:c r="L2751" s="52" t="n">
        <x:f>IFERROR(H2751/G2751-1,"")</x:f>
        <x:v>0.20112304168398265</x:v>
      </x:c>
      <x:c r="M2751" s="52" t="n">
        <x:f>IFERROR(I2751/H2751-1,"")</x:f>
        <x:v>0.1728771554325348</x:v>
      </x:c>
      <x:c r="N2751" s="52" t="n">
        <x:f>IFERROR(J2751/I2751-1,"")</x:f>
        <x:v>-0.10263851156664194</x:v>
      </x:c>
      <x:c r="O2751" s="52" t="n">
        <x:f>IFERROR(K2751/J2751-1,"")</x:f>
        <x:v>-0.034678103713217556</x:v>
      </x:c>
      <x:c r="P2751" s="52" t="n">
        <x:f>IFERROR((K2751/G2751)^(1/4)-1,"")</x:f>
        <x:v>0.05104159258291485</x:v>
      </x:c>
      <x:c r="Q2751" s="51" t="n">
        <x:v>5625</x:v>
      </x:c>
      <x:c r="R2751" s="52" t="n">
        <x:f>IFERROR(Q2751/K2751,"")</x:f>
        <x:v>0.04454845684145501</x:v>
      </x:c>
      <x:c r="S2751" s="53" t="n">
        <x:v>18019</x:v>
      </x:c>
      <x:c r="T2751" s="50" t="str">
        <x:v>EDINET_company_history</x:v>
      </x:c>
      <x:c r="U2751" s="50" t="str">
        <x:v>投資事業有限責任組合アドバンテッジパートナーズⅦ号</x:v>
      </x:c>
      <x:c r="V2751" s="54" t="n">
        <x:v>0.2291</x:v>
      </x:c>
      <x:c r="W2751" s="50" t="str">
        <x:v>伊藤 正人</x:v>
      </x:c>
      <x:c r="X2751" s="50" t="b">
        <x:f>AND(COUNT(L2751:O2751)=4,L2751&gt;='設定'!$B$6,M2751&gt;='設定'!$B$6,N2751&gt;='設定'!$B$6,O2751&gt;='設定'!$B$6)</x:f>
        <x:v>0</x:v>
      </x:c>
      <x:c r="Y2751" s="50" t="b">
        <x:f>AND(COUNT(G2751:K2751)=5,P2751&gt;='設定'!$B$7)</x:f>
        <x:v>0</x:v>
      </x:c>
      <x:c r="Z2751" s="50" t="b">
        <x:f>AND(ISNUMBER(R2751),R2751&gt;='設定'!$B$8)</x:f>
        <x:v>0</x:v>
      </x:c>
      <x:c r="AA2751" s="50" t="b">
        <x:f>AND(ISNUMBER(S2751),S2751&gt;=DATE(YEAR('設定'!$B$10)-'設定'!$B$9,MONTH('設定'!$B$10),DAY('設定'!$B$10)))</x:f>
        <x:v>0</x:v>
      </x:c>
      <x:c r="AB2751" s="55" t="b">
        <x:v>0</x:v>
      </x:c>
      <x:c r="AC2751" s="55" t="b">
        <x:v>0</x:v>
      </x:c>
      <x:c r="AD2751" s="50" t="n">
        <x:f>IF(X2751,1,0)+IF(Z2751,1,0)+IF(AA2751,1,0)+IF(AB2751,1,0)</x:f>
        <x:v>0</x:v>
      </x:c>
      <x:c r="AE2751" s="50" t="n">
        <x:f>IF(Y2751,1,0)+IF(Z2751,1,0)+IF(AA2751,1,0)+IF(AB2751,1,0)</x:f>
        <x:v>0</x:v>
      </x:c>
      <x:c r="AF2751" s="50" t="n">
        <x:f>IF(Y2751,1,0)+IF(Z2751,1,0)+IF(AA2751,1,0)+IF(AC2751,1,0)</x:f>
        <x:v>0</x:v>
      </x:c>
      <x:c r="AG2751" s="53" t="n">
        <x:v>44348</x:v>
      </x:c>
      <x:c r="AH2751" s="50" t="str">
        <x:v>S100W86P</x:v>
      </x:c>
      <x:c r="AI2751" s="50" t="str">
        <x:v>NetSalesSummaryOfBusinessResults</x:v>
      </x:c>
      <x:c r="AJ2751" s="50" t="str">
        <x:v>OperatingIncome</x:v>
      </x:c>
      <x:c r="AK2751" s="53" t="n">
        <x:v>45747</x:v>
      </x:c>
      <x:c r="AL2751" s="50" t="str">
        <x:v>365/365/365/366/365</x:v>
      </x:c>
      <x:c r="AM2751" s="51" t="n">
        <x:v>34114847</x:v>
      </x:c>
      <x:c r="AN2751" s="51" t="n">
        <x:v>978</x:v>
      </x:c>
      <x:c r="AO2751" s="51" t="n">
        <x:f>IFERROR(AM2751*AN2751,"")</x:f>
        <x:v>33364320366</x:v>
      </x:c>
      <x:c r="AP2751" s="56" t="n">
        <x:f>IFERROR(AO2751/(K2751*1000000),"")</x:f>
        <x:v>0.26423626415452967</x:v>
      </x:c>
      <x:c r="AQ2751" s="57" t="n">
        <x:v>603926141.6666666</x:v>
      </x:c>
      <x:c r="AR2751" s="52" t="n">
        <x:v>0.5751225792475788</x:v>
      </x:c>
      <x:c r="AS2751" s="52" t="n">
        <x:v>-0.8675714829563289</x:v>
      </x:c>
      <x:c r="AT2751" s="55" t="b">
        <x:v>0</x:v>
      </x:c>
      <x:c r="AU2751" s="50" t="str">
        <x:v>low_equity_ratio;excessive_leverage</x:v>
      </x:c>
      <x:c r="AV2751" s="58" t="n">
        <x:v>-0.2396732952287802</x:v>
      </x:c>
      <x:c r="AW2751" s="50" t="n">
        <x:v>3163</x:v>
      </x:c>
      <x:c r="AX2751" s="50" t="str">
        <x:v>Future Moat</x:v>
      </x:c>
      <x:c r="AY2751" s="50" t="str">
        <x:v>既存適格性フィルター不通過: low_equity_ratio;excessive_leverage / ローカル5年最大下落率-60%以下</x:v>
      </x:c>
      <x:c r="AZ2751" s="59" t="str">
        <x:v>2025-06-27 14:37</x:v>
      </x:c>
      <x:c r="BA2751" s="53" t="n">
        <x:v>18019</x:v>
      </x:c>
      <x:c r="BB2751" s="50"/>
      <x:c r="BC2751" s="50"/>
      <x:c r="BD2751" s="50" t="str">
        <x:v>TOPIX Small 2</x:v>
      </x:c>
    </x:row>
    <x:row r="2752">
      <x:c r="A2752" s="50" t="n">
        <x:v>2751</x:v>
      </x:c>
      <x:c r="B2752" s="50" t="str">
        <x:v>6391</x:v>
      </x:c>
      <x:c r="C2752" s="50" t="str">
        <x:v>6391.T</x:v>
      </x:c>
      <x:c r="D2752" s="50" t="str">
        <x:v>KAJI TECHNOLOGY CORPORATION</x:v>
      </x:c>
      <x:c r="E2752" s="50" t="str">
        <x:v>Standard Market(Domestic)</x:v>
      </x:c>
      <x:c r="F2752" s="50" t="str">
        <x:v>Machinery</x:v>
      </x:c>
      <x:c r="G2752" s="51" t="n">
        <x:v>5743.183</x:v>
      </x:c>
      <x:c r="H2752" s="51" t="n">
        <x:v>4578.208</x:v>
      </x:c>
      <x:c r="I2752" s="51" t="n">
        <x:v>5975.649</x:v>
      </x:c>
      <x:c r="J2752" s="51" t="n">
        <x:v>7261.065</x:v>
      </x:c>
      <x:c r="K2752" s="51" t="n">
        <x:v>7003.943</x:v>
      </x:c>
      <x:c r="L2752" s="52" t="n">
        <x:f>IFERROR(H2752/G2752-1,"")</x:f>
        <x:v>-0.202844833605337</x:v>
      </x:c>
      <x:c r="M2752" s="52" t="n">
        <x:f>IFERROR(I2752/H2752-1,"")</x:f>
        <x:v>0.30523755146118314</x:v>
      </x:c>
      <x:c r="N2752" s="52" t="n">
        <x:f>IFERROR(J2752/I2752-1,"")</x:f>
        <x:v>0.21510901995749743</x:v>
      </x:c>
      <x:c r="O2752" s="52" t="n">
        <x:f>IFERROR(K2752/J2752-1,"")</x:f>
        <x:v>-0.03541105884605078</x:v>
      </x:c>
      <x:c r="P2752" s="52" t="n">
        <x:f>IFERROR((K2752/G2752)^(1/4)-1,"")</x:f>
        <x:v>0.05086635344578916</x:v>
      </x:c>
      <x:c r="Q2752" s="51" t="n">
        <x:v>620.076</x:v>
      </x:c>
      <x:c r="R2752" s="52" t="n">
        <x:f>IFERROR(Q2752/K2752,"")</x:f>
        <x:v>0.08853241666872504</x:v>
      </x:c>
      <x:c r="S2752" s="53" t="n">
        <x:v>22828</x:v>
      </x:c>
      <x:c r="T2752" s="50" t="str">
        <x:v>EDINET_company_history</x:v>
      </x:c>
      <x:c r="U2752" s="50" t="str">
        <x:v>株式会社三井E&amp;S</x:v>
      </x:c>
      <x:c r="V2752" s="54" t="n">
        <x:v>0.5105</x:v>
      </x:c>
      <x:c r="W2752" s="50" t="str">
        <x:v>松岡 克憲</x:v>
      </x:c>
      <x:c r="X2752" s="50" t="b">
        <x:f>AND(COUNT(L2752:O2752)=4,L2752&gt;='設定'!$B$6,M2752&gt;='設定'!$B$6,N2752&gt;='設定'!$B$6,O2752&gt;='設定'!$B$6)</x:f>
        <x:v>0</x:v>
      </x:c>
      <x:c r="Y2752" s="50" t="b">
        <x:f>AND(COUNT(G2752:K2752)=5,P2752&gt;='設定'!$B$7)</x:f>
        <x:v>0</x:v>
      </x:c>
      <x:c r="Z2752" s="50" t="b">
        <x:f>AND(ISNUMBER(R2752),R2752&gt;='設定'!$B$8)</x:f>
        <x:v>0</x:v>
      </x:c>
      <x:c r="AA2752" s="50" t="b">
        <x:f>AND(ISNUMBER(S2752),S2752&gt;=DATE(YEAR('設定'!$B$10)-'設定'!$B$9,MONTH('設定'!$B$10),DAY('設定'!$B$10)))</x:f>
        <x:v>0</x:v>
      </x:c>
      <x:c r="AB2752" s="55" t="b">
        <x:v>0</x:v>
      </x:c>
      <x:c r="AC2752" s="55" t="b">
        <x:v>0</x:v>
      </x:c>
      <x:c r="AD2752" s="50" t="n">
        <x:f>IF(X2752,1,0)+IF(Z2752,1,0)+IF(AA2752,1,0)+IF(AB2752,1,0)</x:f>
        <x:v>0</x:v>
      </x:c>
      <x:c r="AE2752" s="50" t="n">
        <x:f>IF(Y2752,1,0)+IF(Z2752,1,0)+IF(AA2752,1,0)+IF(AB2752,1,0)</x:f>
        <x:v>0</x:v>
      </x:c>
      <x:c r="AF2752" s="50" t="n">
        <x:f>IF(Y2752,1,0)+IF(Z2752,1,0)+IF(AA2752,1,0)+IF(AC2752,1,0)</x:f>
        <x:v>0</x:v>
      </x:c>
      <x:c r="AG2752" s="53" t="n">
        <x:v>44348</x:v>
      </x:c>
      <x:c r="AH2752" s="50" t="str">
        <x:v>S100W6PW</x:v>
      </x:c>
      <x:c r="AI2752" s="50" t="str">
        <x:v>NetSalesSummaryOfBusinessResults</x:v>
      </x:c>
      <x:c r="AJ2752" s="50" t="str">
        <x:v>OperatingIncome</x:v>
      </x:c>
      <x:c r="AK2752" s="53" t="n">
        <x:v>45747</x:v>
      </x:c>
      <x:c r="AL2752" s="50" t="str">
        <x:v>365/365/365/366/365</x:v>
      </x:c>
      <x:c r="AM2752" s="51" t="n">
        <x:v>1654400</x:v>
      </x:c>
      <x:c r="AN2752" s="51" t="n">
        <x:v>4330</x:v>
      </x:c>
      <x:c r="AO2752" s="51" t="n">
        <x:f>IFERROR(AM2752*AN2752,"")</x:f>
        <x:v>7163552000</x:v>
      </x:c>
      <x:c r="AP2752" s="56" t="n">
        <x:f>IFERROR(AO2752/(K2752*1000000),"")</x:f>
        <x:v>1.0227884493063408</x:v>
      </x:c>
      <x:c r="AQ2752" s="57" t="n">
        <x:v>62468125</x:v>
      </x:c>
      <x:c r="AR2752" s="52" t="n">
        <x:v>0.455710016020914</x:v>
      </x:c>
      <x:c r="AS2752" s="52" t="n">
        <x:v>-0.5855779535798934</x:v>
      </x:c>
      <x:c r="AT2752" s="55" t="b">
        <x:v>1</x:v>
      </x:c>
      <x:c r="AU2752" s="50"/>
      <x:c r="AV2752" s="58" t="n">
        <x:v>0.2311969946819242</x:v>
      </x:c>
      <x:c r="AW2752" s="50" t="n">
        <x:v>597</x:v>
      </x:c>
      <x:c r="AX2752" s="50" t="str">
        <x:v>Future Moat</x:v>
      </x:c>
      <x:c r="AY2752" s="50" t="str">
        <x:v>目立つ機械的警告なし（定性確認は別途必要）</x:v>
      </x:c>
      <x:c r="AZ2752" s="59" t="str">
        <x:v>2025-06-26 13:32</x:v>
      </x:c>
      <x:c r="BA2752" s="53" t="n">
        <x:v>22828</x:v>
      </x:c>
      <x:c r="BB2752" s="50"/>
      <x:c r="BC2752" s="50"/>
      <x:c r="BD2752" s="50"/>
    </x:row>
    <x:row r="2753">
      <x:c r="A2753" s="50" t="n">
        <x:v>2752</x:v>
      </x:c>
      <x:c r="B2753" s="50" t="str">
        <x:v>3050</x:v>
      </x:c>
      <x:c r="C2753" s="50" t="str">
        <x:v>3050.T</x:v>
      </x:c>
      <x:c r="D2753" s="50" t="str">
        <x:v>DCM Holdings Co.,Ltd.</x:v>
      </x:c>
      <x:c r="E2753" s="50" t="str">
        <x:v>Prime Market (Domestic)</x:v>
      </x:c>
      <x:c r="F2753" s="50" t="str">
        <x:v>Retail Trade</x:v>
      </x:c>
      <x:c r="G2753" s="51" t="n">
        <x:v>444750</x:v>
      </x:c>
      <x:c r="H2753" s="51" t="n">
        <x:v>476821</x:v>
      </x:c>
      <x:c r="I2753" s="51" t="n">
        <x:v>488613</x:v>
      </x:c>
      <x:c r="J2753" s="51" t="n">
        <x:v>544602</x:v>
      </x:c>
      <x:c r="K2753" s="51" t="n">
        <x:v>542317</x:v>
      </x:c>
      <x:c r="L2753" s="52" t="n">
        <x:f>IFERROR(H2753/G2753-1,"")</x:f>
        <x:v>0.0721101742551995</x:v>
      </x:c>
      <x:c r="M2753" s="52" t="n">
        <x:f>IFERROR(I2753/H2753-1,"")</x:f>
        <x:v>0.024730454405321955</x:v>
      </x:c>
      <x:c r="N2753" s="52" t="n">
        <x:f>IFERROR(J2753/I2753-1,"")</x:f>
        <x:v>0.1145876184219412</x:v>
      </x:c>
      <x:c r="O2753" s="52" t="n">
        <x:f>IFERROR(K2753/J2753-1,"")</x:f>
        <x:v>-0.004195724584191707</x:v>
      </x:c>
      <x:c r="P2753" s="52" t="n">
        <x:f>IFERROR((K2753/G2753)^(1/4)-1,"")</x:f>
        <x:v>0.05083448242462629</x:v>
      </x:c>
      <x:c r="Q2753" s="51" t="n">
        <x:v>31014</x:v>
      </x:c>
      <x:c r="R2753" s="52" t="n">
        <x:f>IFERROR(Q2753/K2753,"")</x:f>
        <x:v>0.05718795464645217</x:v>
      </x:c>
      <x:c r="S2753" s="53" t="n">
        <x:v>38961</x:v>
      </x:c>
      <x:c r="T2753" s="50" t="str">
        <x:v>EDINET_company_history</x:v>
      </x:c>
      <x:c r="U2753" s="50" t="str">
        <x:v>日本マスタートラスト信託銀行㈱ （信託口）</x:v>
      </x:c>
      <x:c r="V2753" s="54" t="n">
        <x:v>0.0913</x:v>
      </x:c>
      <x:c r="W2753" s="50" t="str">
        <x:v>石黒 靖規 / 本田 桂三 / 清水 敏光</x:v>
      </x:c>
      <x:c r="X2753" s="50" t="b">
        <x:f>AND(COUNT(L2753:O2753)=4,L2753&gt;='設定'!$B$6,M2753&gt;='設定'!$B$6,N2753&gt;='設定'!$B$6,O2753&gt;='設定'!$B$6)</x:f>
        <x:v>0</x:v>
      </x:c>
      <x:c r="Y2753" s="50" t="b">
        <x:f>AND(COUNT(G2753:K2753)=5,P2753&gt;='設定'!$B$7)</x:f>
        <x:v>0</x:v>
      </x:c>
      <x:c r="Z2753" s="50" t="b">
        <x:f>AND(ISNUMBER(R2753),R2753&gt;='設定'!$B$8)</x:f>
        <x:v>0</x:v>
      </x:c>
      <x:c r="AA2753" s="50" t="b">
        <x:f>AND(ISNUMBER(S2753),S2753&gt;=DATE(YEAR('設定'!$B$10)-'設定'!$B$9,MONTH('設定'!$B$10),DAY('設定'!$B$10)))</x:f>
        <x:v>0</x:v>
      </x:c>
      <x:c r="AB2753" s="55" t="b">
        <x:v>0</x:v>
      </x:c>
      <x:c r="AC2753" s="55" t="b">
        <x:v>0</x:v>
      </x:c>
      <x:c r="AD2753" s="50" t="n">
        <x:f>IF(X2753,1,0)+IF(Z2753,1,0)+IF(AA2753,1,0)+IF(AB2753,1,0)</x:f>
        <x:v>0</x:v>
      </x:c>
      <x:c r="AE2753" s="50" t="n">
        <x:f>IF(Y2753,1,0)+IF(Z2753,1,0)+IF(AA2753,1,0)+IF(AB2753,1,0)</x:f>
        <x:v>0</x:v>
      </x:c>
      <x:c r="AF2753" s="50" t="n">
        <x:f>IF(Y2753,1,0)+IF(Z2753,1,0)+IF(AA2753,1,0)+IF(AC2753,1,0)</x:f>
        <x:v>0</x:v>
      </x:c>
      <x:c r="AG2753" s="53" t="n">
        <x:v>44348</x:v>
      </x:c>
      <x:c r="AH2753" s="50" t="str">
        <x:v>S100Y6MK</x:v>
      </x:c>
      <x:c r="AI2753" s="50" t="str">
        <x:v>OperatingRevenue1SummaryOfBusinessResults</x:v>
      </x:c>
      <x:c r="AJ2753" s="50" t="str">
        <x:v>OperatingIncome</x:v>
      </x:c>
      <x:c r="AK2753" s="53" t="n">
        <x:v>46081</x:v>
      </x:c>
      <x:c r="AL2753" s="50" t="str">
        <x:v>365/365/366/365/365</x:v>
      </x:c>
      <x:c r="AM2753" s="51" t="n">
        <x:v>143419000</x:v>
      </x:c>
      <x:c r="AN2753" s="51" t="n">
        <x:v>1429</x:v>
      </x:c>
      <x:c r="AO2753" s="51" t="n">
        <x:f>IFERROR(AM2753*AN2753,"")</x:f>
        <x:v>204945751000</x:v>
      </x:c>
      <x:c r="AP2753" s="56" t="n">
        <x:f>IFERROR(AO2753/(K2753*1000000),"")</x:f>
        <x:v>0.37790766470532916</x:v>
      </x:c>
      <x:c r="AQ2753" s="57" t="n">
        <x:v>508394780</x:v>
      </x:c>
      <x:c r="AR2753" s="52" t="n">
        <x:v>0.2015744476723778</x:v>
      </x:c>
      <x:c r="AS2753" s="52" t="n">
        <x:v>-0.1934499138607495</x:v>
      </x:c>
      <x:c r="AT2753" s="55" t="b">
        <x:v>1</x:v>
      </x:c>
      <x:c r="AU2753" s="50"/>
      <x:c r="AV2753" s="58" t="n">
        <x:v>-0.0242413643585222</x:v>
      </x:c>
      <x:c r="AW2753" s="50" t="n">
        <x:v>2073</x:v>
      </x:c>
      <x:c r="AX2753" s="50" t="str">
        <x:v>Core Moat</x:v>
      </x:c>
      <x:c r="AY2753" s="50" t="str">
        <x:v>目立つ機械的警告なし（定性確認は別途必要）</x:v>
      </x:c>
      <x:c r="AZ2753" s="59" t="str">
        <x:v>2026-05-27 09:39</x:v>
      </x:c>
      <x:c r="BA2753" s="53" t="n">
        <x:v>38961</x:v>
      </x:c>
      <x:c r="BB2753" s="50"/>
      <x:c r="BC2753" s="50"/>
      <x:c r="BD2753" s="50" t="str">
        <x:v>TOPIX Small 1</x:v>
      </x:c>
    </x:row>
    <x:row r="2754">
      <x:c r="A2754" s="50" t="n">
        <x:v>2753</x:v>
      </x:c>
      <x:c r="B2754" s="50" t="str">
        <x:v>4286</x:v>
      </x:c>
      <x:c r="C2754" s="50" t="str">
        <x:v>4286.T</x:v>
      </x:c>
      <x:c r="D2754" s="50" t="str">
        <x:v>CL Holdings Inc.</x:v>
      </x:c>
      <x:c r="E2754" s="50" t="str">
        <x:v>Standard Market(Domestic)</x:v>
      </x:c>
      <x:c r="F2754" s="50" t="str">
        <x:v>Services</x:v>
      </x:c>
      <x:c r="G2754" s="51" t="n">
        <x:v>31991.153</x:v>
      </x:c>
      <x:c r="H2754" s="51" t="n">
        <x:v>32055.886</x:v>
      </x:c>
      <x:c r="I2754" s="51" t="n">
        <x:v>36344.279</x:v>
      </x:c>
      <x:c r="J2754" s="51" t="n">
        <x:v>38282.882</x:v>
      </x:c>
      <x:c r="K2754" s="51" t="n">
        <x:v>39002.067</x:v>
      </x:c>
      <x:c r="L2754" s="52" t="n">
        <x:f>IFERROR(H2754/G2754-1,"")</x:f>
        <x:v>0.0020234656750257596</x:v>
      </x:c>
      <x:c r="M2754" s="52" t="n">
        <x:f>IFERROR(I2754/H2754-1,"")</x:f>
        <x:v>0.13377864520731086</x:v>
      </x:c>
      <x:c r="N2754" s="52" t="n">
        <x:f>IFERROR(J2754/I2754-1,"")</x:f>
        <x:v>0.053339976836519254</x:v>
      </x:c>
      <x:c r="O2754" s="52" t="n">
        <x:f>IFERROR(K2754/J2754-1,"")</x:f>
        <x:v>0.018786072584608515</x:v>
      </x:c>
      <x:c r="P2754" s="52" t="n">
        <x:f>IFERROR((K2754/G2754)^(1/4)-1,"")</x:f>
        <x:v>0.050786374780593</x:v>
      </x:c>
      <x:c r="Q2754" s="51" t="n">
        <x:v>1404.364</x:v>
      </x:c>
      <x:c r="R2754" s="52" t="n">
        <x:f>IFERROR(Q2754/K2754,"")</x:f>
        <x:v>0.03600742493981152</x:v>
      </x:c>
      <x:c r="S2754" s="53" t="n">
        <x:v>38322</x:v>
      </x:c>
      <x:c r="T2754" s="50" t="str">
        <x:v>EDINET_company_history</x:v>
      </x:c>
      <x:c r="U2754" s="50" t="str">
        <x:v>株式会社ジェイユー</x:v>
      </x:c>
      <x:c r="V2754" s="54" t="n">
        <x:v>0.4026</x:v>
      </x:c>
      <x:c r="W2754" s="50" t="str">
        <x:v>内川 淳一郎</x:v>
      </x:c>
      <x:c r="X2754" s="50" t="b">
        <x:f>AND(COUNT(L2754:O2754)=4,L2754&gt;='設定'!$B$6,M2754&gt;='設定'!$B$6,N2754&gt;='設定'!$B$6,O2754&gt;='設定'!$B$6)</x:f>
        <x:v>0</x:v>
      </x:c>
      <x:c r="Y2754" s="50" t="b">
        <x:f>AND(COUNT(G2754:K2754)=5,P2754&gt;='設定'!$B$7)</x:f>
        <x:v>0</x:v>
      </x:c>
      <x:c r="Z2754" s="50" t="b">
        <x:f>AND(ISNUMBER(R2754),R2754&gt;='設定'!$B$8)</x:f>
        <x:v>0</x:v>
      </x:c>
      <x:c r="AA2754" s="50" t="b">
        <x:f>AND(ISNUMBER(S2754),S2754&gt;=DATE(YEAR('設定'!$B$10)-'設定'!$B$9,MONTH('設定'!$B$10),DAY('設定'!$B$10)))</x:f>
        <x:v>0</x:v>
      </x:c>
      <x:c r="AB2754" s="55" t="b">
        <x:v>0</x:v>
      </x:c>
      <x:c r="AC2754" s="55" t="b">
        <x:v>0</x:v>
      </x:c>
      <x:c r="AD2754" s="50" t="n">
        <x:f>IF(X2754,1,0)+IF(Z2754,1,0)+IF(AA2754,1,0)+IF(AB2754,1,0)</x:f>
        <x:v>0</x:v>
      </x:c>
      <x:c r="AE2754" s="50" t="n">
        <x:f>IF(Y2754,1,0)+IF(Z2754,1,0)+IF(AA2754,1,0)+IF(AB2754,1,0)</x:f>
        <x:v>0</x:v>
      </x:c>
      <x:c r="AF2754" s="50" t="n">
        <x:f>IF(Y2754,1,0)+IF(Z2754,1,0)+IF(AA2754,1,0)+IF(AC2754,1,0)</x:f>
        <x:v>0</x:v>
      </x:c>
      <x:c r="AG2754" s="53" t="n">
        <x:v>44348</x:v>
      </x:c>
      <x:c r="AH2754" s="50" t="str">
        <x:v>S100XUVG</x:v>
      </x:c>
      <x:c r="AI2754" s="50" t="str">
        <x:v>RevenueIFRSSummaryOfBusinessResults</x:v>
      </x:c>
      <x:c r="AJ2754" s="50" t="str">
        <x:v>OperatingProfitLossIFRS</x:v>
      </x:c>
      <x:c r="AK2754" s="53" t="n">
        <x:v>46022</x:v>
      </x:c>
      <x:c r="AL2754" s="50" t="str">
        <x:v>365/365/365/366/365</x:v>
      </x:c>
      <x:c r="AM2754" s="51" t="n">
        <x:v>10733731</x:v>
      </x:c>
      <x:c r="AN2754" s="51" t="n">
        <x:v>1077</x:v>
      </x:c>
      <x:c r="AO2754" s="51" t="n">
        <x:f>IFERROR(AM2754*AN2754,"")</x:f>
        <x:v>11560228287</x:v>
      </x:c>
      <x:c r="AP2754" s="56" t="n">
        <x:f>IFERROR(AO2754/(K2754*1000000),"")</x:f>
        <x:v>0.2964004007018397</x:v>
      </x:c>
      <x:c r="AQ2754" s="57" t="n">
        <x:v>20729050</x:v>
      </x:c>
      <x:c r="AR2754" s="52" t="n">
        <x:v>0.3728034486652293</x:v>
      </x:c>
      <x:c r="AS2754" s="52" t="n">
        <x:v>-0.7689464352315709</x:v>
      </x:c>
      <x:c r="AT2754" s="55" t="b">
        <x:v>0</x:v>
      </x:c>
      <x:c r="AU2754" s="50" t="str">
        <x:v>missing_financial_data</x:v>
      </x:c>
      <x:c r="AV2754" s="58" t="n">
        <x:v>-0.1137598220151414</x:v>
      </x:c>
      <x:c r="AW2754" s="50" t="n">
        <x:v>2680</x:v>
      </x:c>
      <x:c r="AX2754" s="50" t="str">
        <x:v>Future Moat</x:v>
      </x:c>
      <x:c r="AY2754" s="50" t="str">
        <x:v>既存適格性フィルター不通過: missing_financial_data / ローカル5年最大下落率-60%以下</x:v>
      </x:c>
      <x:c r="AZ2754" s="59" t="str">
        <x:v>2026-03-27 16:37</x:v>
      </x:c>
      <x:c r="BA2754" s="53" t="n">
        <x:v>38322</x:v>
      </x:c>
      <x:c r="BB2754" s="50"/>
      <x:c r="BC2754" s="50"/>
      <x:c r="BD2754" s="50" t="str">
        <x:v>TOPIX Small 2</x:v>
      </x:c>
    </x:row>
    <x:row r="2755">
      <x:c r="A2755" s="50" t="n">
        <x:v>2754</x:v>
      </x:c>
      <x:c r="B2755" s="50" t="str">
        <x:v>2055</x:v>
      </x:c>
      <x:c r="C2755" s="50" t="str">
        <x:v>2055.T</x:v>
      </x:c>
      <x:c r="D2755" s="50" t="str">
        <x:v>NICHIWA SANGYO CO.,LTD.</x:v>
      </x:c>
      <x:c r="E2755" s="50" t="str">
        <x:v>Standard Market(Domestic)</x:v>
      </x:c>
      <x:c r="F2755" s="50" t="str">
        <x:v>Foods</x:v>
      </x:c>
      <x:c r="G2755" s="51" t="n">
        <x:v>39900</x:v>
      </x:c>
      <x:c r="H2755" s="51" t="n">
        <x:v>44906</x:v>
      </x:c>
      <x:c r="I2755" s="51" t="n">
        <x:v>54659</x:v>
      </x:c>
      <x:c r="J2755" s="51" t="n">
        <x:v>52887</x:v>
      </x:c>
      <x:c r="K2755" s="51" t="n">
        <x:v>48577</x:v>
      </x:c>
      <x:c r="L2755" s="52" t="n">
        <x:f>IFERROR(H2755/G2755-1,"")</x:f>
        <x:v>0.12546365914786972</x:v>
      </x:c>
      <x:c r="M2755" s="52" t="n">
        <x:f>IFERROR(I2755/H2755-1,"")</x:f>
        <x:v>0.21718701287133113</x:v>
      </x:c>
      <x:c r="N2755" s="52" t="n">
        <x:f>IFERROR(J2755/I2755-1,"")</x:f>
        <x:v>-0.032419180738762154</x:v>
      </x:c>
      <x:c r="O2755" s="52" t="n">
        <x:f>IFERROR(K2755/J2755-1,"")</x:f>
        <x:v>-0.0814945071567682</x:v>
      </x:c>
      <x:c r="P2755" s="52" t="n">
        <x:f>IFERROR((K2755/G2755)^(1/4)-1,"")</x:f>
        <x:v>0.05042354706429131</x:v>
      </x:c>
      <x:c r="Q2755" s="51" t="n">
        <x:v>906</x:v>
      </x:c>
      <x:c r="R2755" s="52" t="n">
        <x:f>IFERROR(Q2755/K2755,"")</x:f>
        <x:v>0.01865080181979126</x:v>
      </x:c>
      <x:c r="S2755" s="53" t="n">
        <x:v>22555</x:v>
      </x:c>
      <x:c r="T2755" s="50" t="str">
        <x:v>EDINET_company_history</x:v>
      </x:c>
      <x:c r="U2755" s="50" t="str">
        <x:v>株式会社十文字チキンカンパニー</x:v>
      </x:c>
      <x:c r="V2755" s="54" t="n">
        <x:v>0.0831</x:v>
      </x:c>
      <x:c r="W2755" s="50" t="str">
        <x:v>中 橋 太一郎</x:v>
      </x:c>
      <x:c r="X2755" s="50" t="b">
        <x:f>AND(COUNT(L2755:O2755)=4,L2755&gt;='設定'!$B$6,M2755&gt;='設定'!$B$6,N2755&gt;='設定'!$B$6,O2755&gt;='設定'!$B$6)</x:f>
        <x:v>0</x:v>
      </x:c>
      <x:c r="Y2755" s="50" t="b">
        <x:f>AND(COUNT(G2755:K2755)=5,P2755&gt;='設定'!$B$7)</x:f>
        <x:v>0</x:v>
      </x:c>
      <x:c r="Z2755" s="50" t="b">
        <x:f>AND(ISNUMBER(R2755),R2755&gt;='設定'!$B$8)</x:f>
        <x:v>0</x:v>
      </x:c>
      <x:c r="AA2755" s="50" t="b">
        <x:f>AND(ISNUMBER(S2755),S2755&gt;=DATE(YEAR('設定'!$B$10)-'設定'!$B$9,MONTH('設定'!$B$10),DAY('設定'!$B$10)))</x:f>
        <x:v>0</x:v>
      </x:c>
      <x:c r="AB2755" s="55" t="b">
        <x:v>0</x:v>
      </x:c>
      <x:c r="AC2755" s="55" t="b">
        <x:v>0</x:v>
      </x:c>
      <x:c r="AD2755" s="50" t="n">
        <x:f>IF(X2755,1,0)+IF(Z2755,1,0)+IF(AA2755,1,0)+IF(AB2755,1,0)</x:f>
        <x:v>0</x:v>
      </x:c>
      <x:c r="AE2755" s="50" t="n">
        <x:f>IF(Y2755,1,0)+IF(Z2755,1,0)+IF(AA2755,1,0)+IF(AB2755,1,0)</x:f>
        <x:v>0</x:v>
      </x:c>
      <x:c r="AF2755" s="50" t="n">
        <x:f>IF(Y2755,1,0)+IF(Z2755,1,0)+IF(AA2755,1,0)+IF(AC2755,1,0)</x:f>
        <x:v>0</x:v>
      </x:c>
      <x:c r="AG2755" s="53" t="n">
        <x:v>44348</x:v>
      </x:c>
      <x:c r="AH2755" s="50" t="str">
        <x:v>S100W4LX</x:v>
      </x:c>
      <x:c r="AI2755" s="50" t="str">
        <x:v>NetSalesSummaryOfBusinessResults</x:v>
      </x:c>
      <x:c r="AJ2755" s="50" t="str">
        <x:v>OperatingIncome</x:v>
      </x:c>
      <x:c r="AK2755" s="53" t="n">
        <x:v>45747</x:v>
      </x:c>
      <x:c r="AL2755" s="50" t="str">
        <x:v>365/365/365/366/365</x:v>
      </x:c>
      <x:c r="AM2755" s="51" t="n">
        <x:v>18111825</x:v>
      </x:c>
      <x:c r="AN2755" s="51" t="n">
        <x:v>328</x:v>
      </x:c>
      <x:c r="AO2755" s="51" t="n">
        <x:f>IFERROR(AM2755*AN2755,"")</x:f>
        <x:v>5940678600</x:v>
      </x:c>
      <x:c r="AP2755" s="56" t="n">
        <x:f>IFERROR(AO2755/(K2755*1000000),"")</x:f>
        <x:v>0.1222940609753587</x:v>
      </x:c>
      <x:c r="AQ2755" s="57" t="n">
        <x:v>9290550</x:v>
      </x:c>
      <x:c r="AR2755" s="52" t="n">
        <x:v>0.2396878957558424</x:v>
      </x:c>
      <x:c r="AS2755" s="52" t="n">
        <x:v>-0.3358791185888181</x:v>
      </x:c>
      <x:c r="AT2755" s="55" t="b">
        <x:v>0</x:v>
      </x:c>
      <x:c r="AU2755" s="50" t="str">
        <x:v>low_liquidity</x:v>
      </x:c>
      <x:c r="AV2755" s="58" t="n">
        <x:v>-0.0961155628098362</x:v>
      </x:c>
      <x:c r="AW2755" s="50" t="n">
        <x:v>2580</x:v>
      </x:c>
      <x:c r="AX2755" s="50" t="str">
        <x:v>Core Moat</x:v>
      </x:c>
      <x:c r="AY2755" s="50" t="str">
        <x:v>既存適格性フィルター不通過: low_liquidity / 60日平均売買代金2,000万円未満</x:v>
      </x:c>
      <x:c r="AZ2755" s="59" t="str">
        <x:v>2025-06-27 14:10</x:v>
      </x:c>
      <x:c r="BA2755" s="53" t="n">
        <x:v>22555</x:v>
      </x:c>
      <x:c r="BB2755" s="50"/>
      <x:c r="BC2755" s="50"/>
      <x:c r="BD2755" s="50"/>
    </x:row>
    <x:row r="2756">
      <x:c r="A2756" s="50" t="n">
        <x:v>2755</x:v>
      </x:c>
      <x:c r="B2756" s="50" t="str">
        <x:v>5262</x:v>
      </x:c>
      <x:c r="C2756" s="50" t="str">
        <x:v>5262.T</x:v>
      </x:c>
      <x:c r="D2756" s="50" t="str">
        <x:v>Nippon Hume Corporation</x:v>
      </x:c>
      <x:c r="E2756" s="50" t="str">
        <x:v>Prime Market (Domestic)</x:v>
      </x:c>
      <x:c r="F2756" s="50" t="str">
        <x:v>Glass and Ceramics Products</x:v>
      </x:c>
      <x:c r="G2756" s="51" t="n">
        <x:v>30446.551</x:v>
      </x:c>
      <x:c r="H2756" s="51" t="n">
        <x:v>29501.023</x:v>
      </x:c>
      <x:c r="I2756" s="51" t="n">
        <x:v>31876.57</x:v>
      </x:c>
      <x:c r="J2756" s="51" t="n">
        <x:v>33732.086</x:v>
      </x:c>
      <x:c r="K2756" s="51" t="n">
        <x:v>37064.584</x:v>
      </x:c>
      <x:c r="L2756" s="52" t="n">
        <x:f>IFERROR(H2756/G2756-1,"")</x:f>
        <x:v>-0.031055340225564443</x:v>
      </x:c>
      <x:c r="M2756" s="52" t="n">
        <x:f>IFERROR(I2756/H2756-1,"")</x:f>
        <x:v>0.08052422453282371</x:v>
      </x:c>
      <x:c r="N2756" s="52" t="n">
        <x:f>IFERROR(J2756/I2756-1,"")</x:f>
        <x:v>0.05820939956839788</x:v>
      </x:c>
      <x:c r="O2756" s="52" t="n">
        <x:f>IFERROR(K2756/J2756-1,"")</x:f>
        <x:v>0.09879311940566016</x:v>
      </x:c>
      <x:c r="P2756" s="52" t="n">
        <x:f>IFERROR((K2756/G2756)^(1/4)-1,"")</x:f>
        <x:v>0.05040131520795299</x:v>
      </x:c>
      <x:c r="Q2756" s="51" t="n">
        <x:v>2022.005</x:v>
      </x:c>
      <x:c r="R2756" s="52" t="n">
        <x:f>IFERROR(Q2756/K2756,"")</x:f>
        <x:v>0.054553559807928774</x:v>
      </x:c>
      <x:c r="S2756" s="53" t="n">
        <x:v>18019</x:v>
      </x:c>
      <x:c r="T2756" s="50" t="str">
        <x:v>EDINET_company_history</x:v>
      </x:c>
      <x:c r="U2756" s="50" t="str">
        <x:v>みずほ信託銀行株式会社退職給付信託太平洋セメント口</x:v>
      </x:c>
      <x:c r="V2756" s="54" t="n">
        <x:v>0.0965</x:v>
      </x:c>
      <x:c r="W2756" s="50" t="str">
        <x:v>大 川 内 稔 / 増 渕 智 之 / 井 上 克 彦 / 櫻 井 博 章</x:v>
      </x:c>
      <x:c r="X2756" s="50" t="b">
        <x:f>AND(COUNT(L2756:O2756)=4,L2756&gt;='設定'!$B$6,M2756&gt;='設定'!$B$6,N2756&gt;='設定'!$B$6,O2756&gt;='設定'!$B$6)</x:f>
        <x:v>0</x:v>
      </x:c>
      <x:c r="Y2756" s="50" t="b">
        <x:f>AND(COUNT(G2756:K2756)=5,P2756&gt;='設定'!$B$7)</x:f>
        <x:v>0</x:v>
      </x:c>
      <x:c r="Z2756" s="50" t="b">
        <x:f>AND(ISNUMBER(R2756),R2756&gt;='設定'!$B$8)</x:f>
        <x:v>0</x:v>
      </x:c>
      <x:c r="AA2756" s="50" t="b">
        <x:f>AND(ISNUMBER(S2756),S2756&gt;=DATE(YEAR('設定'!$B$10)-'設定'!$B$9,MONTH('設定'!$B$10),DAY('設定'!$B$10)))</x:f>
        <x:v>0</x:v>
      </x:c>
      <x:c r="AB2756" s="55" t="b">
        <x:v>0</x:v>
      </x:c>
      <x:c r="AC2756" s="55" t="b">
        <x:v>0</x:v>
      </x:c>
      <x:c r="AD2756" s="50" t="n">
        <x:f>IF(X2756,1,0)+IF(Z2756,1,0)+IF(AA2756,1,0)+IF(AB2756,1,0)</x:f>
        <x:v>0</x:v>
      </x:c>
      <x:c r="AE2756" s="50" t="n">
        <x:f>IF(Y2756,1,0)+IF(Z2756,1,0)+IF(AA2756,1,0)+IF(AB2756,1,0)</x:f>
        <x:v>0</x:v>
      </x:c>
      <x:c r="AF2756" s="50" t="n">
        <x:f>IF(Y2756,1,0)+IF(Z2756,1,0)+IF(AA2756,1,0)+IF(AC2756,1,0)</x:f>
        <x:v>0</x:v>
      </x:c>
      <x:c r="AG2756" s="53" t="n">
        <x:v>44348</x:v>
      </x:c>
      <x:c r="AH2756" s="50" t="str">
        <x:v>S100VYQK</x:v>
      </x:c>
      <x:c r="AI2756" s="50" t="str">
        <x:v>NetSalesSummaryOfBusinessResults</x:v>
      </x:c>
      <x:c r="AJ2756" s="50" t="str">
        <x:v>OperatingIncome</x:v>
      </x:c>
      <x:c r="AK2756" s="53" t="n">
        <x:v>45747</x:v>
      </x:c>
      <x:c r="AL2756" s="50" t="str">
        <x:v>365/365/365/366/365</x:v>
      </x:c>
      <x:c r="AM2756" s="51" t="n">
        <x:v>22401100</x:v>
      </x:c>
      <x:c r="AN2756" s="51" t="n">
        <x:v>1030</x:v>
      </x:c>
      <x:c r="AO2756" s="51" t="n">
        <x:f>IFERROR(AM2756*AN2756,"")</x:f>
        <x:v>23073133000</x:v>
      </x:c>
      <x:c r="AP2756" s="56" t="n">
        <x:f>IFERROR(AO2756/(K2756*1000000),"")</x:f>
        <x:v>0.6225115868021074</x:v>
      </x:c>
      <x:c r="AQ2756" s="57" t="n">
        <x:v>512303433.3333333</x:v>
      </x:c>
      <x:c r="AR2756" s="52" t="n">
        <x:v>0.4081122709275779</x:v>
      </x:c>
      <x:c r="AS2756" s="52" t="n">
        <x:v>-0.5728706878931364</x:v>
      </x:c>
      <x:c r="AT2756" s="55" t="b">
        <x:v>1</x:v>
      </x:c>
      <x:c r="AU2756" s="50"/>
      <x:c r="AV2756" s="58" t="n">
        <x:v>-0.1431560955602865</x:v>
      </x:c>
      <x:c r="AW2756" s="50" t="n">
        <x:v>2818</x:v>
      </x:c>
      <x:c r="AX2756" s="50" t="str">
        <x:v>Core Moat</x:v>
      </x:c>
      <x:c r="AY2756" s="50" t="str">
        <x:v>目立つ機械的警告なし（定性確認は別途必要）</x:v>
      </x:c>
      <x:c r="AZ2756" s="59" t="str">
        <x:v>2025-06-26 15:31</x:v>
      </x:c>
      <x:c r="BA2756" s="53" t="n">
        <x:v>18019</x:v>
      </x:c>
      <x:c r="BB2756" s="50"/>
      <x:c r="BC2756" s="50"/>
      <x:c r="BD2756" s="50" t="str">
        <x:v>TOPIX Small 1</x:v>
      </x:c>
    </x:row>
    <x:row r="2757">
      <x:c r="A2757" s="50" t="n">
        <x:v>2756</x:v>
      </x:c>
      <x:c r="B2757" s="50" t="str">
        <x:v>7565</x:v>
      </x:c>
      <x:c r="C2757" s="50" t="str">
        <x:v>7565.T</x:v>
      </x:c>
      <x:c r="D2757" s="50" t="str">
        <x:v>MANSEI CORPORATION</x:v>
      </x:c>
      <x:c r="E2757" s="50" t="str">
        <x:v>Standard Market(Domestic)</x:v>
      </x:c>
      <x:c r="F2757" s="50" t="str">
        <x:v>Wholesale Trade</x:v>
      </x:c>
      <x:c r="G2757" s="51" t="n">
        <x:v>20074.642</x:v>
      </x:c>
      <x:c r="H2757" s="51" t="n">
        <x:v>18655.768</x:v>
      </x:c>
      <x:c r="I2757" s="51" t="n">
        <x:v>23121.423</x:v>
      </x:c>
      <x:c r="J2757" s="51" t="n">
        <x:v>26151.472</x:v>
      </x:c>
      <x:c r="K2757" s="51" t="n">
        <x:v>24422.861</x:v>
      </x:c>
      <x:c r="L2757" s="52" t="n">
        <x:f>IFERROR(H2757/G2757-1,"")</x:f>
        <x:v>-0.07067991548740948</x:v>
      </x:c>
      <x:c r="M2757" s="52" t="n">
        <x:f>IFERROR(I2757/H2757-1,"")</x:f>
        <x:v>0.2393712764867144</x:v>
      </x:c>
      <x:c r="N2757" s="52" t="n">
        <x:f>IFERROR(J2757/I2757-1,"")</x:f>
        <x:v>0.13104941681141358</x:v>
      </x:c>
      <x:c r="O2757" s="52" t="n">
        <x:f>IFERROR(K2757/J2757-1,"")</x:f>
        <x:v>-0.06609995032019611</x:v>
      </x:c>
      <x:c r="P2757" s="52" t="n">
        <x:f>IFERROR((K2757/G2757)^(1/4)-1,"")</x:f>
        <x:v>0.050236680044604576</x:v>
      </x:c>
      <x:c r="Q2757" s="51" t="n">
        <x:v>1134.577</x:v>
      </x:c>
      <x:c r="R2757" s="52" t="n">
        <x:f>IFERROR(Q2757/K2757,"")</x:f>
        <x:v>0.04645553197064013</x:v>
      </x:c>
      <x:c r="S2757" s="53" t="n">
        <x:v>35674</x:v>
      </x:c>
      <x:c r="T2757" s="50" t="str">
        <x:v>EDINET_company_history</x:v>
      </x:c>
      <x:c r="U2757" s="50" t="str">
        <x:v>三菱電機株式会社</x:v>
      </x:c>
      <x:c r="V2757" s="54" t="n">
        <x:v>0.2155</x:v>
      </x:c>
      <x:c r="W2757" s="50" t="str">
        <x:v>占部正浩</x:v>
      </x:c>
      <x:c r="X2757" s="50" t="b">
        <x:f>AND(COUNT(L2757:O2757)=4,L2757&gt;='設定'!$B$6,M2757&gt;='設定'!$B$6,N2757&gt;='設定'!$B$6,O2757&gt;='設定'!$B$6)</x:f>
        <x:v>0</x:v>
      </x:c>
      <x:c r="Y2757" s="50" t="b">
        <x:f>AND(COUNT(G2757:K2757)=5,P2757&gt;='設定'!$B$7)</x:f>
        <x:v>0</x:v>
      </x:c>
      <x:c r="Z2757" s="50" t="b">
        <x:f>AND(ISNUMBER(R2757),R2757&gt;='設定'!$B$8)</x:f>
        <x:v>0</x:v>
      </x:c>
      <x:c r="AA2757" s="50" t="b">
        <x:f>AND(ISNUMBER(S2757),S2757&gt;=DATE(YEAR('設定'!$B$10)-'設定'!$B$9,MONTH('設定'!$B$10),DAY('設定'!$B$10)))</x:f>
        <x:v>0</x:v>
      </x:c>
      <x:c r="AB2757" s="55" t="b">
        <x:v>0</x:v>
      </x:c>
      <x:c r="AC2757" s="55" t="b">
        <x:v>0</x:v>
      </x:c>
      <x:c r="AD2757" s="50" t="n">
        <x:f>IF(X2757,1,0)+IF(Z2757,1,0)+IF(AA2757,1,0)+IF(AB2757,1,0)</x:f>
        <x:v>0</x:v>
      </x:c>
      <x:c r="AE2757" s="50" t="n">
        <x:f>IF(Y2757,1,0)+IF(Z2757,1,0)+IF(AA2757,1,0)+IF(AB2757,1,0)</x:f>
        <x:v>0</x:v>
      </x:c>
      <x:c r="AF2757" s="50" t="n">
        <x:f>IF(Y2757,1,0)+IF(Z2757,1,0)+IF(AA2757,1,0)+IF(AC2757,1,0)</x:f>
        <x:v>0</x:v>
      </x:c>
      <x:c r="AG2757" s="53" t="n">
        <x:v>44348</x:v>
      </x:c>
      <x:c r="AH2757" s="50" t="str">
        <x:v>S100W6SN</x:v>
      </x:c>
      <x:c r="AI2757" s="50" t="str">
        <x:v>NetSalesSummaryOfBusinessResults</x:v>
      </x:c>
      <x:c r="AJ2757" s="50" t="str">
        <x:v>OperatingIncome</x:v>
      </x:c>
      <x:c r="AK2757" s="53" t="n">
        <x:v>45747</x:v>
      </x:c>
      <x:c r="AL2757" s="50" t="str">
        <x:v>365/365/365/366/365</x:v>
      </x:c>
      <x:c r="AM2757" s="51" t="n">
        <x:v>1623800</x:v>
      </x:c>
      <x:c r="AN2757" s="51" t="n">
        <x:v>6040</x:v>
      </x:c>
      <x:c r="AO2757" s="51" t="n">
        <x:f>IFERROR(AM2757*AN2757,"")</x:f>
        <x:v>9807752000</x:v>
      </x:c>
      <x:c r="AP2757" s="56" t="n">
        <x:f>IFERROR(AO2757/(K2757*1000000),"")</x:f>
        <x:v>0.4015807975977917</x:v>
      </x:c>
      <x:c r="AQ2757" s="57" t="n">
        <x:v>2215966.6666666665</x:v>
      </x:c>
      <x:c r="AR2757" s="52" t="n">
        <x:v>0.3178118768617696</x:v>
      </x:c>
      <x:c r="AS2757" s="52" t="n">
        <x:v>-0.2756827378231642</x:v>
      </x:c>
      <x:c r="AT2757" s="55" t="b">
        <x:v>0</x:v>
      </x:c>
      <x:c r="AU2757" s="50" t="str">
        <x:v>low_liquidity</x:v>
      </x:c>
      <x:c r="AV2757" s="58" t="n">
        <x:v>-0.03160145905119</x:v>
      </x:c>
      <x:c r="AW2757" s="50" t="n">
        <x:v>2128</x:v>
      </x:c>
      <x:c r="AX2757" s="50" t="str">
        <x:v>Core Moat</x:v>
      </x:c>
      <x:c r="AY2757" s="50" t="str">
        <x:v>既存適格性フィルター不通過: low_liquidity / 60日平均売買代金2,000万円未満</x:v>
      </x:c>
      <x:c r="AZ2757" s="59" t="str">
        <x:v>2025-06-30 09:20</x:v>
      </x:c>
      <x:c r="BA2757" s="53" t="n">
        <x:v>35674</x:v>
      </x:c>
      <x:c r="BB2757" s="50"/>
      <x:c r="BC2757" s="50"/>
      <x:c r="BD2757" s="50"/>
    </x:row>
    <x:row r="2758">
      <x:c r="A2758" s="50" t="n">
        <x:v>2757</x:v>
      </x:c>
      <x:c r="B2758" s="50" t="str">
        <x:v>2918</x:v>
      </x:c>
      <x:c r="C2758" s="50" t="str">
        <x:v>2918.T</x:v>
      </x:c>
      <x:c r="D2758" s="50" t="str">
        <x:v>WARABEYA NICHIYO HOLDINGS CO.,LTD.</x:v>
      </x:c>
      <x:c r="E2758" s="50" t="str">
        <x:v>Prime Market (Domestic)</x:v>
      </x:c>
      <x:c r="F2758" s="50" t="str">
        <x:v>Foods</x:v>
      </x:c>
      <x:c r="G2758" s="51" t="n">
        <x:v>192326</x:v>
      </x:c>
      <x:c r="H2758" s="51" t="n">
        <x:v>194416</x:v>
      </x:c>
      <x:c r="I2758" s="51" t="n">
        <x:v>207009</x:v>
      </x:c>
      <x:c r="J2758" s="51" t="n">
        <x:v>222467</x:v>
      </x:c>
      <x:c r="K2758" s="51" t="n">
        <x:v>233833</x:v>
      </x:c>
      <x:c r="L2758" s="52" t="n">
        <x:f>IFERROR(H2758/G2758-1,"")</x:f>
        <x:v>0.010866965464887635</x:v>
      </x:c>
      <x:c r="M2758" s="52" t="n">
        <x:f>IFERROR(I2758/H2758-1,"")</x:f>
        <x:v>0.06477347543412071</x:v>
      </x:c>
      <x:c r="N2758" s="52" t="n">
        <x:f>IFERROR(J2758/I2758-1,"")</x:f>
        <x:v>0.07467308184668298</x:v>
      </x:c>
      <x:c r="O2758" s="52" t="n">
        <x:f>IFERROR(K2758/J2758-1,"")</x:f>
        <x:v>0.051090723567989826</x:v>
      </x:c>
      <x:c r="P2758" s="52" t="n">
        <x:f>IFERROR((K2758/G2758)^(1/4)-1,"")</x:f>
        <x:v>0.0500668555798629</x:v>
      </x:c>
      <x:c r="Q2758" s="51" t="n">
        <x:v>7441</x:v>
      </x:c>
      <x:c r="R2758" s="52" t="n">
        <x:f>IFERROR(Q2758/K2758,"")</x:f>
        <x:v>0.03182185576886068</x:v>
      </x:c>
      <x:c r="S2758" s="53" t="n">
        <x:v>36465</x:v>
      </x:c>
      <x:c r="T2758" s="50" t="str">
        <x:v>EDINET_company_history</x:v>
      </x:c>
      <x:c r="U2758" s="50" t="str">
        <x:v>株式会社セブン－イレブン・ジャパン</x:v>
      </x:c>
      <x:c r="V2758" s="54" t="n">
        <x:v>0.1246</x:v>
      </x:c>
      <x:c r="W2758" s="50" t="str">
        <x:v>辻 英 男</x:v>
      </x:c>
      <x:c r="X2758" s="50" t="b">
        <x:f>AND(COUNT(L2758:O2758)=4,L2758&gt;='設定'!$B$6,M2758&gt;='設定'!$B$6,N2758&gt;='設定'!$B$6,O2758&gt;='設定'!$B$6)</x:f>
        <x:v>0</x:v>
      </x:c>
      <x:c r="Y2758" s="50" t="b">
        <x:f>AND(COUNT(G2758:K2758)=5,P2758&gt;='設定'!$B$7)</x:f>
        <x:v>0</x:v>
      </x:c>
      <x:c r="Z2758" s="50" t="b">
        <x:f>AND(ISNUMBER(R2758),R2758&gt;='設定'!$B$8)</x:f>
        <x:v>0</x:v>
      </x:c>
      <x:c r="AA2758" s="50" t="b">
        <x:f>AND(ISNUMBER(S2758),S2758&gt;=DATE(YEAR('設定'!$B$10)-'設定'!$B$9,MONTH('設定'!$B$10),DAY('設定'!$B$10)))</x:f>
        <x:v>0</x:v>
      </x:c>
      <x:c r="AB2758" s="55" t="b">
        <x:v>0</x:v>
      </x:c>
      <x:c r="AC2758" s="55" t="b">
        <x:v>0</x:v>
      </x:c>
      <x:c r="AD2758" s="50" t="n">
        <x:f>IF(X2758,1,0)+IF(Z2758,1,0)+IF(AA2758,1,0)+IF(AB2758,1,0)</x:f>
        <x:v>0</x:v>
      </x:c>
      <x:c r="AE2758" s="50" t="n">
        <x:f>IF(Y2758,1,0)+IF(Z2758,1,0)+IF(AA2758,1,0)+IF(AB2758,1,0)</x:f>
        <x:v>0</x:v>
      </x:c>
      <x:c r="AF2758" s="50" t="n">
        <x:f>IF(Y2758,1,0)+IF(Z2758,1,0)+IF(AA2758,1,0)+IF(AC2758,1,0)</x:f>
        <x:v>0</x:v>
      </x:c>
      <x:c r="AG2758" s="53" t="n">
        <x:v>44348</x:v>
      </x:c>
      <x:c r="AH2758" s="50" t="str">
        <x:v>S100Y6N1</x:v>
      </x:c>
      <x:c r="AI2758" s="50" t="str">
        <x:v>NetSalesSummaryOfBusinessResults</x:v>
      </x:c>
      <x:c r="AJ2758" s="50" t="str">
        <x:v>OperatingIncome</x:v>
      </x:c>
      <x:c r="AK2758" s="53" t="n">
        <x:v>46081</x:v>
      </x:c>
      <x:c r="AL2758" s="50" t="str">
        <x:v>365/365/366/365/365</x:v>
      </x:c>
      <x:c r="AM2758" s="51" t="n">
        <x:v>17613360</x:v>
      </x:c>
      <x:c r="AN2758" s="51" t="n">
        <x:v>2616</x:v>
      </x:c>
      <x:c r="AO2758" s="51" t="n">
        <x:f>IFERROR(AM2758*AN2758,"")</x:f>
        <x:v>46076549760</x:v>
      </x:c>
      <x:c r="AP2758" s="56" t="n">
        <x:f>IFERROR(AO2758/(K2758*1000000),"")</x:f>
        <x:v>0.19704896126722918</x:v>
      </x:c>
      <x:c r="AQ2758" s="57" t="n">
        <x:v>376477828.3333333</x:v>
      </x:c>
      <x:c r="AR2758" s="52" t="n">
        <x:v>0.3446326864397006</x:v>
      </x:c>
      <x:c r="AS2758" s="52" t="n">
        <x:v>-0.4618780720248303</x:v>
      </x:c>
      <x:c r="AT2758" s="55" t="b">
        <x:v>1</x:v>
      </x:c>
      <x:c r="AU2758" s="50"/>
      <x:c r="AV2758" s="58" t="n">
        <x:v>-0.1383252891651109</x:v>
      </x:c>
      <x:c r="AW2758" s="50" t="n">
        <x:v>2799</x:v>
      </x:c>
      <x:c r="AX2758" s="50" t="str">
        <x:v>Transformation Moat</x:v>
      </x:c>
      <x:c r="AY2758" s="50" t="str">
        <x:v>目立つ機械的警告なし（定性確認は別途必要）</x:v>
      </x:c>
      <x:c r="AZ2758" s="59" t="str">
        <x:v>2026-05-27 13:01</x:v>
      </x:c>
      <x:c r="BA2758" s="53" t="n">
        <x:v>36465</x:v>
      </x:c>
      <x:c r="BB2758" s="50"/>
      <x:c r="BC2758" s="50"/>
      <x:c r="BD2758" s="50" t="str">
        <x:v>TOPIX Small 1</x:v>
      </x:c>
    </x:row>
    <x:row r="2759">
      <x:c r="A2759" s="50" t="n">
        <x:v>2758</x:v>
      </x:c>
      <x:c r="B2759" s="50" t="str">
        <x:v>7896</x:v>
      </x:c>
      <x:c r="C2759" s="50" t="str">
        <x:v>7896.T</x:v>
      </x:c>
      <x:c r="D2759" s="50" t="str">
        <x:v>SEVEN INDUSTRIES CO.,LTD.</x:v>
      </x:c>
      <x:c r="E2759" s="50" t="str">
        <x:v>Standard Market(Domestic)</x:v>
      </x:c>
      <x:c r="F2759" s="50" t="str">
        <x:v>Other Products</x:v>
      </x:c>
      <x:c r="G2759" s="51" t="n">
        <x:v>12686</x:v>
      </x:c>
      <x:c r="H2759" s="51" t="n">
        <x:v>16016</x:v>
      </x:c>
      <x:c r="I2759" s="51" t="n">
        <x:v>17655</x:v>
      </x:c>
      <x:c r="J2759" s="51" t="n">
        <x:v>15264</x:v>
      </x:c>
      <x:c r="K2759" s="51" t="n">
        <x:v>15419</x:v>
      </x:c>
      <x:c r="L2759" s="52" t="n">
        <x:f>IFERROR(H2759/G2759-1,"")</x:f>
        <x:v>0.2624940879709916</x:v>
      </x:c>
      <x:c r="M2759" s="52" t="n">
        <x:f>IFERROR(I2759/H2759-1,"")</x:f>
        <x:v>0.10233516483516492</x:v>
      </x:c>
      <x:c r="N2759" s="52" t="n">
        <x:f>IFERROR(J2759/I2759-1,"")</x:f>
        <x:v>-0.135429056924384</x:v>
      </x:c>
      <x:c r="O2759" s="52" t="n">
        <x:f>IFERROR(K2759/J2759-1,"")</x:f>
        <x:v>0.010154612159329224</x:v>
      </x:c>
      <x:c r="P2759" s="52" t="n">
        <x:f>IFERROR((K2759/G2759)^(1/4)-1,"")</x:f>
        <x:v>0.049984469381051166</x:v>
      </x:c>
      <x:c r="Q2759" s="51" t="n">
        <x:v>183</x:v>
      </x:c>
      <x:c r="R2759" s="52" t="n">
        <x:f>IFERROR(Q2759/K2759,"")</x:f>
        <x:v>0.01186847396069784</x:v>
      </x:c>
      <x:c r="S2759" s="53" t="n">
        <x:v>33359</x:v>
      </x:c>
      <x:c r="T2759" s="50" t="str">
        <x:v>EDINET_company_history</x:v>
      </x:c>
      <x:c r="U2759" s="50" t="str">
        <x:v>都築木材株式会社</x:v>
      </x:c>
      <x:c r="V2759" s="54" t="n">
        <x:v>0.4012</x:v>
      </x:c>
      <x:c r="W2759" s="50" t="str">
        <x:v>木下 浩一 / 横井 勝</x:v>
      </x:c>
      <x:c r="X2759" s="50" t="b">
        <x:f>AND(COUNT(L2759:O2759)=4,L2759&gt;='設定'!$B$6,M2759&gt;='設定'!$B$6,N2759&gt;='設定'!$B$6,O2759&gt;='設定'!$B$6)</x:f>
        <x:v>0</x:v>
      </x:c>
      <x:c r="Y2759" s="50" t="b">
        <x:f>AND(COUNT(G2759:K2759)=5,P2759&gt;='設定'!$B$7)</x:f>
        <x:v>0</x:v>
      </x:c>
      <x:c r="Z2759" s="50" t="b">
        <x:f>AND(ISNUMBER(R2759),R2759&gt;='設定'!$B$8)</x:f>
        <x:v>0</x:v>
      </x:c>
      <x:c r="AA2759" s="50" t="b">
        <x:f>AND(ISNUMBER(S2759),S2759&gt;=DATE(YEAR('設定'!$B$10)-'設定'!$B$9,MONTH('設定'!$B$10),DAY('設定'!$B$10)))</x:f>
        <x:v>0</x:v>
      </x:c>
      <x:c r="AB2759" s="55" t="b">
        <x:v>0</x:v>
      </x:c>
      <x:c r="AC2759" s="55" t="b">
        <x:v>0</x:v>
      </x:c>
      <x:c r="AD2759" s="50" t="n">
        <x:f>IF(X2759,1,0)+IF(Z2759,1,0)+IF(AA2759,1,0)+IF(AB2759,1,0)</x:f>
        <x:v>0</x:v>
      </x:c>
      <x:c r="AE2759" s="50" t="n">
        <x:f>IF(Y2759,1,0)+IF(Z2759,1,0)+IF(AA2759,1,0)+IF(AB2759,1,0)</x:f>
        <x:v>0</x:v>
      </x:c>
      <x:c r="AF2759" s="50" t="n">
        <x:f>IF(Y2759,1,0)+IF(Z2759,1,0)+IF(AA2759,1,0)+IF(AC2759,1,0)</x:f>
        <x:v>0</x:v>
      </x:c>
      <x:c r="AG2759" s="53" t="n">
        <x:v>44348</x:v>
      </x:c>
      <x:c r="AH2759" s="50" t="str">
        <x:v>S100W788</x:v>
      </x:c>
      <x:c r="AI2759" s="50" t="str">
        <x:v>NetSalesSummaryOfBusinessResults</x:v>
      </x:c>
      <x:c r="AJ2759" s="50" t="str">
        <x:v>OperatingIncome</x:v>
      </x:c>
      <x:c r="AK2759" s="53" t="n">
        <x:v>45747</x:v>
      </x:c>
      <x:c r="AL2759" s="50" t="str">
        <x:v>365/365/365/366/365</x:v>
      </x:c>
      <x:c r="AM2759" s="51" t="n">
        <x:v>4463750</x:v>
      </x:c>
      <x:c r="AN2759" s="51" t="n">
        <x:v>498</x:v>
      </x:c>
      <x:c r="AO2759" s="51" t="n">
        <x:f>IFERROR(AM2759*AN2759,"")</x:f>
        <x:v>2222947500</x:v>
      </x:c>
      <x:c r="AP2759" s="56" t="n">
        <x:f>IFERROR(AO2759/(K2759*1000000),"")</x:f>
        <x:v>0.14416936896037358</x:v>
      </x:c>
      <x:c r="AQ2759" s="57" t="n">
        <x:v>1769811.6666666667</x:v>
      </x:c>
      <x:c r="AR2759" s="52" t="n">
        <x:v>0.2632061489773689</x:v>
      </x:c>
      <x:c r="AS2759" s="52" t="n">
        <x:v>-0.2560289680092192</x:v>
      </x:c>
      <x:c r="AT2759" s="55" t="b">
        <x:v>0</x:v>
      </x:c>
      <x:c r="AU2759" s="50" t="str">
        <x:v>low_liquidity</x:v>
      </x:c>
      <x:c r="AV2759" s="58" t="n">
        <x:v>-0.1516466164424815</x:v>
      </x:c>
      <x:c r="AW2759" s="50" t="n">
        <x:v>2862</x:v>
      </x:c>
      <x:c r="AX2759" s="50" t="str">
        <x:v>Core Moat</x:v>
      </x:c>
      <x:c r="AY2759" s="50" t="str">
        <x:v>既存適格性フィルター不通過: low_liquidity / 60日平均売買代金2,000万円未満</x:v>
      </x:c>
      <x:c r="AZ2759" s="59" t="str">
        <x:v>2025-06-26 13:42</x:v>
      </x:c>
      <x:c r="BA2759" s="53" t="n">
        <x:v>33359</x:v>
      </x:c>
      <x:c r="BB2759" s="50"/>
      <x:c r="BC2759" s="50"/>
      <x:c r="BD2759" s="50"/>
    </x:row>
    <x:row r="2760">
      <x:c r="A2760" s="50" t="n">
        <x:v>2759</x:v>
      </x:c>
      <x:c r="B2760" s="50" t="str">
        <x:v>1966</x:v>
      </x:c>
      <x:c r="C2760" s="50" t="str">
        <x:v>1966.T</x:v>
      </x:c>
      <x:c r="D2760" s="50" t="str">
        <x:v>TAKADA CORPORATION</x:v>
      </x:c>
      <x:c r="E2760" s="50" t="str">
        <x:v>Standard Market(Domestic)</x:v>
      </x:c>
      <x:c r="F2760" s="50" t="str">
        <x:v>Construction</x:v>
      </x:c>
      <x:c r="G2760" s="51" t="n">
        <x:v>47794.803</x:v>
      </x:c>
      <x:c r="H2760" s="51" t="n">
        <x:v>47243.833</x:v>
      </x:c>
      <x:c r="I2760" s="51" t="n">
        <x:v>57881.828</x:v>
      </x:c>
      <x:c r="J2760" s="51" t="n">
        <x:v>52257.352</x:v>
      </x:c>
      <x:c r="K2760" s="51" t="n">
        <x:v>58067.41</x:v>
      </x:c>
      <x:c r="L2760" s="52" t="n">
        <x:f>IFERROR(H2760/G2760-1,"")</x:f>
        <x:v>-0.011527822386881659</x:v>
      </x:c>
      <x:c r="M2760" s="52" t="n">
        <x:f>IFERROR(I2760/H2760-1,"")</x:f>
        <x:v>0.22517214045693557</x:v>
      </x:c>
      <x:c r="N2760" s="52" t="n">
        <x:f>IFERROR(J2760/I2760-1,"")</x:f>
        <x:v>-0.09717170646372819</x:v>
      </x:c>
      <x:c r="O2760" s="52" t="n">
        <x:f>IFERROR(K2760/J2760-1,"")</x:f>
        <x:v>0.11118163813581683</x:v>
      </x:c>
      <x:c r="P2760" s="52" t="n">
        <x:f>IFERROR((K2760/G2760)^(1/4)-1,"")</x:f>
        <x:v>0.04987584763117403</x:v>
      </x:c>
      <x:c r="Q2760" s="51" t="n">
        <x:v>2933.801</x:v>
      </x:c>
      <x:c r="R2760" s="52" t="n">
        <x:f>IFERROR(Q2760/K2760,"")</x:f>
        <x:v>0.05052405471502862</x:v>
      </x:c>
      <x:c r="S2760" s="53" t="n">
        <x:v>44348</x:v>
      </x:c>
      <x:c r="T2760" s="50" t="str">
        <x:v>not_identified_before_local_window</x:v>
      </x:c>
      <x:c r="U2760" s="50" t="str">
        <x:v>日揮株式会社</x:v>
      </x:c>
      <x:c r="V2760" s="54" t="n">
        <x:v>0.2</x:v>
      </x:c>
      <x:c r="W2760" s="50" t="str">
        <x:v>髙田 寿一郎 / 長谷川 啓司</x:v>
      </x:c>
      <x:c r="X2760" s="50" t="b">
        <x:f>AND(COUNT(L2760:O2760)=4,L2760&gt;='設定'!$B$6,M2760&gt;='設定'!$B$6,N2760&gt;='設定'!$B$6,O2760&gt;='設定'!$B$6)</x:f>
        <x:v>0</x:v>
      </x:c>
      <x:c r="Y2760" s="50" t="b">
        <x:f>AND(COUNT(G2760:K2760)=5,P2760&gt;='設定'!$B$7)</x:f>
        <x:v>0</x:v>
      </x:c>
      <x:c r="Z2760" s="50" t="b">
        <x:f>AND(ISNUMBER(R2760),R2760&gt;='設定'!$B$8)</x:f>
        <x:v>0</x:v>
      </x:c>
      <x:c r="AA2760" s="50" t="b">
        <x:f>AND(ISNUMBER(S2760),S2760&gt;=DATE(YEAR('設定'!$B$10)-'設定'!$B$9,MONTH('設定'!$B$10),DAY('設定'!$B$10)))</x:f>
        <x:v>0</x:v>
      </x:c>
      <x:c r="AB2760" s="55" t="b">
        <x:v>0</x:v>
      </x:c>
      <x:c r="AC2760" s="55" t="b">
        <x:v>0</x:v>
      </x:c>
      <x:c r="AD2760" s="50" t="n">
        <x:f>IF(X2760,1,0)+IF(Z2760,1,0)+IF(AA2760,1,0)+IF(AB2760,1,0)</x:f>
        <x:v>0</x:v>
      </x:c>
      <x:c r="AE2760" s="50" t="n">
        <x:f>IF(Y2760,1,0)+IF(Z2760,1,0)+IF(AA2760,1,0)+IF(AB2760,1,0)</x:f>
        <x:v>0</x:v>
      </x:c>
      <x:c r="AF2760" s="50" t="n">
        <x:f>IF(Y2760,1,0)+IF(Z2760,1,0)+IF(AA2760,1,0)+IF(AC2760,1,0)</x:f>
        <x:v>0</x:v>
      </x:c>
      <x:c r="AG2760" s="53" t="n">
        <x:v>44348</x:v>
      </x:c>
      <x:c r="AH2760" s="50" t="str">
        <x:v>S100W4O2</x:v>
      </x:c>
      <x:c r="AI2760" s="50" t="str">
        <x:v>NetSalesSummaryOfBusinessResults</x:v>
      </x:c>
      <x:c r="AJ2760" s="50" t="str">
        <x:v>OperatingIncome</x:v>
      </x:c>
      <x:c r="AK2760" s="53" t="n">
        <x:v>45747</x:v>
      </x:c>
      <x:c r="AL2760" s="50" t="str">
        <x:v>365/365/365/366/365</x:v>
      </x:c>
      <x:c r="AM2760" s="51" t="n">
        <x:v>7333750</x:v>
      </x:c>
      <x:c r="AN2760" s="51" t="n">
        <x:v>1600</x:v>
      </x:c>
      <x:c r="AO2760" s="51" t="n">
        <x:f>IFERROR(AM2760*AN2760,"")</x:f>
        <x:v>11734000000</x:v>
      </x:c>
      <x:c r="AP2760" s="56" t="n">
        <x:f>IFERROR(AO2760/(K2760*1000000),"")</x:f>
        <x:v>0.20207548433794448</x:v>
      </x:c>
      <x:c r="AQ2760" s="57" t="n">
        <x:v>31959431.666666668</x:v>
      </x:c>
      <x:c r="AR2760" s="52" t="n">
        <x:v>0.4088863943785109</x:v>
      </x:c>
      <x:c r="AS2760" s="52" t="n">
        <x:v>-0.4889001195164382</x:v>
      </x:c>
      <x:c r="AT2760" s="55" t="b">
        <x:v>0</x:v>
      </x:c>
      <x:c r="AU2760" s="50" t="str">
        <x:v>missing_financial_data;repeated_negative_operating_cf</x:v>
      </x:c>
      <x:c r="AV2760" s="58" t="n">
        <x:v>-0.1822280688865146</x:v>
      </x:c>
      <x:c r="AW2760" s="50" t="n">
        <x:v>2964</x:v>
      </x:c>
      <x:c r="AX2760" s="50" t="str">
        <x:v>Transformation Moat</x:v>
      </x:c>
      <x:c r="AY2760" s="50" t="str">
        <x:v>既存適格性フィルター不通過: missing_financial_data;repeated_negative_operating_cf</x:v>
      </x:c>
      <x:c r="AZ2760" s="59" t="str">
        <x:v>2025-06-25 14:10</x:v>
      </x:c>
      <x:c r="BA2760" s="53"/>
      <x:c r="BB2760" s="50"/>
      <x:c r="BC2760" s="50"/>
      <x:c r="BD2760" s="50"/>
    </x:row>
    <x:row r="2761">
      <x:c r="A2761" s="50" t="n">
        <x:v>2760</x:v>
      </x:c>
      <x:c r="B2761" s="50" t="str">
        <x:v>6074</x:v>
      </x:c>
      <x:c r="C2761" s="50" t="str">
        <x:v>6074.T</x:v>
      </x:c>
      <x:c r="D2761" s="50" t="str">
        <x:v>JSS CORPORATION</x:v>
      </x:c>
      <x:c r="E2761" s="50" t="str">
        <x:v>Standard Market(Domestic)</x:v>
      </x:c>
      <x:c r="F2761" s="50" t="str">
        <x:v>Services</x:v>
      </x:c>
      <x:c r="G2761" s="51" t="n">
        <x:v>6494.492</x:v>
      </x:c>
      <x:c r="H2761" s="51" t="n">
        <x:v>7550.057</x:v>
      </x:c>
      <x:c r="I2761" s="51" t="n">
        <x:v>8073.122</x:v>
      </x:c>
      <x:c r="J2761" s="51" t="n">
        <x:v>8131.614</x:v>
      </x:c>
      <x:c r="K2761" s="51" t="n">
        <x:v>7889.463</x:v>
      </x:c>
      <x:c r="L2761" s="52" t="n">
        <x:f>IFERROR(H2761/G2761-1,"")</x:f>
        <x:v>0.16253234279139916</x:v>
      </x:c>
      <x:c r="M2761" s="52" t="n">
        <x:f>IFERROR(I2761/H2761-1,"")</x:f>
        <x:v>0.06927960941222033</x:v>
      </x:c>
      <x:c r="N2761" s="52" t="n">
        <x:f>IFERROR(J2761/I2761-1,"")</x:f>
        <x:v>0.007245276362725539</x:v>
      </x:c>
      <x:c r="O2761" s="52" t="n">
        <x:f>IFERROR(K2761/J2761-1,"")</x:f>
        <x:v>-0.02977895901108929</x:v>
      </x:c>
      <x:c r="P2761" s="52" t="n">
        <x:f>IFERROR((K2761/G2761)^(1/4)-1,"")</x:f>
        <x:v>0.04984591907459124</x:v>
      </x:c>
      <x:c r="Q2761" s="51" t="n">
        <x:v>170.089</x:v>
      </x:c>
      <x:c r="R2761" s="52" t="n">
        <x:f>IFERROR(Q2761/K2761,"")</x:f>
        <x:v>0.021559008515535216</x:v>
      </x:c>
      <x:c r="S2761" s="53" t="n">
        <x:v>41426</x:v>
      </x:c>
      <x:c r="T2761" s="50" t="str">
        <x:v>EDINET_company_history</x:v>
      </x:c>
      <x:c r="U2761" s="50" t="str">
        <x:v>日本テレビホールディングス 株式会社</x:v>
      </x:c>
      <x:c r="V2761" s="54" t="n">
        <x:v>0.2484</x:v>
      </x:c>
      <x:c r="W2761" s="50" t="str">
        <x:v>藤木 孝夫</x:v>
      </x:c>
      <x:c r="X2761" s="50" t="b">
        <x:f>AND(COUNT(L2761:O2761)=4,L2761&gt;='設定'!$B$6,M2761&gt;='設定'!$B$6,N2761&gt;='設定'!$B$6,O2761&gt;='設定'!$B$6)</x:f>
        <x:v>0</x:v>
      </x:c>
      <x:c r="Y2761" s="50" t="b">
        <x:f>AND(COUNT(G2761:K2761)=5,P2761&gt;='設定'!$B$7)</x:f>
        <x:v>0</x:v>
      </x:c>
      <x:c r="Z2761" s="50" t="b">
        <x:f>AND(ISNUMBER(R2761),R2761&gt;='設定'!$B$8)</x:f>
        <x:v>0</x:v>
      </x:c>
      <x:c r="AA2761" s="50" t="b">
        <x:f>AND(ISNUMBER(S2761),S2761&gt;=DATE(YEAR('設定'!$B$10)-'設定'!$B$9,MONTH('設定'!$B$10),DAY('設定'!$B$10)))</x:f>
        <x:v>0</x:v>
      </x:c>
      <x:c r="AB2761" s="55" t="b">
        <x:v>0</x:v>
      </x:c>
      <x:c r="AC2761" s="55" t="b">
        <x:v>0</x:v>
      </x:c>
      <x:c r="AD2761" s="50" t="n">
        <x:f>IF(X2761,1,0)+IF(Z2761,1,0)+IF(AA2761,1,0)+IF(AB2761,1,0)</x:f>
        <x:v>0</x:v>
      </x:c>
      <x:c r="AE2761" s="50" t="n">
        <x:f>IF(Y2761,1,0)+IF(Z2761,1,0)+IF(AA2761,1,0)+IF(AB2761,1,0)</x:f>
        <x:v>0</x:v>
      </x:c>
      <x:c r="AF2761" s="50" t="n">
        <x:f>IF(Y2761,1,0)+IF(Z2761,1,0)+IF(AA2761,1,0)+IF(AC2761,1,0)</x:f>
        <x:v>0</x:v>
      </x:c>
      <x:c r="AG2761" s="53" t="n">
        <x:v>44348</x:v>
      </x:c>
      <x:c r="AH2761" s="50" t="str">
        <x:v>S100W2X7</x:v>
      </x:c>
      <x:c r="AI2761" s="50" t="str">
        <x:v>NetSalesSummaryOfBusinessResults</x:v>
      </x:c>
      <x:c r="AJ2761" s="50" t="str">
        <x:v>OperatingIncome</x:v>
      </x:c>
      <x:c r="AK2761" s="53" t="n">
        <x:v>45747</x:v>
      </x:c>
      <x:c r="AL2761" s="50" t="str">
        <x:v>365/365/365/366/365</x:v>
      </x:c>
      <x:c r="AM2761" s="51" t="n">
        <x:v>4025656</x:v>
      </x:c>
      <x:c r="AN2761" s="51" t="n">
        <x:v>499</x:v>
      </x:c>
      <x:c r="AO2761" s="51" t="n">
        <x:f>IFERROR(AM2761*AN2761,"")</x:f>
        <x:v>2008802344</x:v>
      </x:c>
      <x:c r="AP2761" s="56" t="n">
        <x:f>IFERROR(AO2761/(K2761*1000000),"")</x:f>
        <x:v>0.25461838708160495</x:v>
      </x:c>
      <x:c r="AQ2761" s="57" t="n">
        <x:v>4146541.6666666665</x:v>
      </x:c>
      <x:c r="AR2761" s="52" t="n">
        <x:v>0.2886979394555359</x:v>
      </x:c>
      <x:c r="AS2761" s="52" t="n">
        <x:v>-0.3589236449902492</x:v>
      </x:c>
      <x:c r="AT2761" s="55" t="b">
        <x:v>0</x:v>
      </x:c>
      <x:c r="AU2761" s="50" t="str">
        <x:v>low_liquidity</x:v>
      </x:c>
      <x:c r="AV2761" s="58" t="n">
        <x:v>0.0140720059474907</x:v>
      </x:c>
      <x:c r="AW2761" s="50" t="n">
        <x:v>1762</x:v>
      </x:c>
      <x:c r="AX2761" s="50" t="str">
        <x:v>Discovery</x:v>
      </x:c>
      <x:c r="AY2761" s="50" t="str">
        <x:v>既存適格性フィルター不通過: low_liquidity / 60日平均売買代金2,000万円未満</x:v>
      </x:c>
      <x:c r="AZ2761" s="59" t="str">
        <x:v>2025-06-26 16:10</x:v>
      </x:c>
      <x:c r="BA2761" s="53" t="n">
        <x:v>41426</x:v>
      </x:c>
      <x:c r="BB2761" s="50"/>
      <x:c r="BC2761" s="50"/>
      <x:c r="BD2761" s="50"/>
    </x:row>
    <x:row r="2762">
      <x:c r="A2762" s="50" t="n">
        <x:v>2761</x:v>
      </x:c>
      <x:c r="B2762" s="50" t="str">
        <x:v>1301</x:v>
      </x:c>
      <x:c r="C2762" s="50" t="str">
        <x:v>1301.T</x:v>
      </x:c>
      <x:c r="D2762" s="50" t="str">
        <x:v>KYOKUYO CO.,LTD.</x:v>
      </x:c>
      <x:c r="E2762" s="50" t="str">
        <x:v>Prime Market (Domestic)</x:v>
      </x:c>
      <x:c r="F2762" s="50" t="str">
        <x:v>Fishery, Agriculture and Forestry</x:v>
      </x:c>
      <x:c r="G2762" s="51" t="n">
        <x:v>249197</x:v>
      </x:c>
      <x:c r="H2762" s="51" t="n">
        <x:v>253575</x:v>
      </x:c>
      <x:c r="I2762" s="51" t="n">
        <x:v>272167</x:v>
      </x:c>
      <x:c r="J2762" s="51" t="n">
        <x:v>261604</x:v>
      </x:c>
      <x:c r="K2762" s="51" t="n">
        <x:v>302681</x:v>
      </x:c>
      <x:c r="L2762" s="52" t="n">
        <x:f>IFERROR(H2762/G2762-1,"")</x:f>
        <x:v>0.017568429796506413</x:v>
      </x:c>
      <x:c r="M2762" s="52" t="n">
        <x:f>IFERROR(I2762/H2762-1,"")</x:f>
        <x:v>0.07331953071083497</x:v>
      </x:c>
      <x:c r="N2762" s="52" t="n">
        <x:f>IFERROR(J2762/I2762-1,"")</x:f>
        <x:v>-0.03881073017669301</x:v>
      </x:c>
      <x:c r="O2762" s="52" t="n">
        <x:f>IFERROR(K2762/J2762-1,"")</x:f>
        <x:v>0.157019770339903</x:v>
      </x:c>
      <x:c r="P2762" s="52" t="n">
        <x:f>IFERROR((K2762/G2762)^(1/4)-1,"")</x:f>
        <x:v>0.04980971541335233</x:v>
      </x:c>
      <x:c r="Q2762" s="51" t="n">
        <x:v>11079</x:v>
      </x:c>
      <x:c r="R2762" s="52" t="n">
        <x:f>IFERROR(Q2762/K2762,"")</x:f>
        <x:v>0.03660289215378567</x:v>
      </x:c>
      <x:c r="S2762" s="53" t="n">
        <x:v>18019</x:v>
      </x:c>
      <x:c r="T2762" s="50" t="str">
        <x:v>EDINET_company_history</x:v>
      </x:c>
      <x:c r="U2762" s="50" t="str">
        <x:v>日本マスタートラスト信託銀行株式会社</x:v>
      </x:c>
      <x:c r="V2762" s="54" t="n">
        <x:v>0.1363</x:v>
      </x:c>
      <x:c r="W2762" s="50" t="str">
        <x:v>井 上 誠 / 近 藤 茂 / 田 中 豊</x:v>
      </x:c>
      <x:c r="X2762" s="50" t="b">
        <x:f>AND(COUNT(L2762:O2762)=4,L2762&gt;='設定'!$B$6,M2762&gt;='設定'!$B$6,N2762&gt;='設定'!$B$6,O2762&gt;='設定'!$B$6)</x:f>
        <x:v>0</x:v>
      </x:c>
      <x:c r="Y2762" s="50" t="b">
        <x:f>AND(COUNT(G2762:K2762)=5,P2762&gt;='設定'!$B$7)</x:f>
        <x:v>0</x:v>
      </x:c>
      <x:c r="Z2762" s="50" t="b">
        <x:f>AND(ISNUMBER(R2762),R2762&gt;='設定'!$B$8)</x:f>
        <x:v>0</x:v>
      </x:c>
      <x:c r="AA2762" s="50" t="b">
        <x:f>AND(ISNUMBER(S2762),S2762&gt;=DATE(YEAR('設定'!$B$10)-'設定'!$B$9,MONTH('設定'!$B$10),DAY('設定'!$B$10)))</x:f>
        <x:v>0</x:v>
      </x:c>
      <x:c r="AB2762" s="55" t="b">
        <x:v>0</x:v>
      </x:c>
      <x:c r="AC2762" s="55" t="b">
        <x:v>0</x:v>
      </x:c>
      <x:c r="AD2762" s="50" t="n">
        <x:f>IF(X2762,1,0)+IF(Z2762,1,0)+IF(AA2762,1,0)+IF(AB2762,1,0)</x:f>
        <x:v>0</x:v>
      </x:c>
      <x:c r="AE2762" s="50" t="n">
        <x:f>IF(Y2762,1,0)+IF(Z2762,1,0)+IF(AA2762,1,0)+IF(AB2762,1,0)</x:f>
        <x:v>0</x:v>
      </x:c>
      <x:c r="AF2762" s="50" t="n">
        <x:f>IF(Y2762,1,0)+IF(Z2762,1,0)+IF(AA2762,1,0)+IF(AC2762,1,0)</x:f>
        <x:v>0</x:v>
      </x:c>
      <x:c r="AG2762" s="53" t="n">
        <x:v>44348</x:v>
      </x:c>
      <x:c r="AH2762" s="50" t="str">
        <x:v>S100W543</x:v>
      </x:c>
      <x:c r="AI2762" s="50" t="str">
        <x:v>NetSalesSummaryOfBusinessResults</x:v>
      </x:c>
      <x:c r="AJ2762" s="50" t="str">
        <x:v>OperatingIncome</x:v>
      </x:c>
      <x:c r="AK2762" s="53" t="n">
        <x:v>45747</x:v>
      </x:c>
      <x:c r="AL2762" s="50" t="str">
        <x:v>365/365/365/366/365</x:v>
      </x:c>
      <x:c r="AM2762" s="51" t="n">
        <x:v>11953983</x:v>
      </x:c>
      <x:c r="AN2762" s="51" t="n">
        <x:v>4300</x:v>
      </x:c>
      <x:c r="AO2762" s="51" t="n">
        <x:f>IFERROR(AM2762*AN2762,"")</x:f>
        <x:v>51402126900</x:v>
      </x:c>
      <x:c r="AP2762" s="56" t="n">
        <x:f>IFERROR(AO2762/(K2762*1000000),"")</x:f>
        <x:v>0.16982277348099153</x:v>
      </x:c>
      <x:c r="AQ2762" s="57" t="n">
        <x:v>285001450</x:v>
      </x:c>
      <x:c r="AR2762" s="52" t="n">
        <x:v>0.2121202831420895</x:v>
      </x:c>
      <x:c r="AS2762" s="52" t="n">
        <x:v>-0.1859400878749129</x:v>
      </x:c>
      <x:c r="AT2762" s="55" t="b">
        <x:v>0</x:v>
      </x:c>
      <x:c r="AU2762" s="50" t="str">
        <x:v>repeated_negative_operating_cf</x:v>
      </x:c>
      <x:c r="AV2762" s="58" t="n">
        <x:v>-0.0333237503149001</x:v>
      </x:c>
      <x:c r="AW2762" s="50" t="n">
        <x:v>2136</x:v>
      </x:c>
      <x:c r="AX2762" s="50" t="str">
        <x:v>Core Moat</x:v>
      </x:c>
      <x:c r="AY2762" s="50" t="str">
        <x:v>既存適格性フィルター不通過: repeated_negative_operating_cf</x:v>
      </x:c>
      <x:c r="AZ2762" s="59" t="str">
        <x:v>2025-06-25 16:11</x:v>
      </x:c>
      <x:c r="BA2762" s="53" t="n">
        <x:v>18019</x:v>
      </x:c>
      <x:c r="BB2762" s="50"/>
      <x:c r="BC2762" s="50"/>
      <x:c r="BD2762" s="50" t="str">
        <x:v>TOPIX Small 1</x:v>
      </x:c>
    </x:row>
    <x:row r="2763">
      <x:c r="A2763" s="50" t="n">
        <x:v>2762</x:v>
      </x:c>
      <x:c r="B2763" s="50" t="str">
        <x:v>4659</x:v>
      </x:c>
      <x:c r="C2763" s="50" t="str">
        <x:v>4659.T</x:v>
      </x:c>
      <x:c r="D2763" s="50" t="str">
        <x:v>AJIS CO.,LTD.</x:v>
      </x:c>
      <x:c r="E2763" s="50" t="str">
        <x:v>Standard Market(Domestic)</x:v>
      </x:c>
      <x:c r="F2763" s="50" t="str">
        <x:v>Services</x:v>
      </x:c>
      <x:c r="G2763" s="51" t="n">
        <x:v>27966.137</x:v>
      </x:c>
      <x:c r="H2763" s="51" t="n">
        <x:v>26177.926</x:v>
      </x:c>
      <x:c r="I2763" s="51" t="n">
        <x:v>26062.551</x:v>
      </x:c>
      <x:c r="J2763" s="51" t="n">
        <x:v>29995.241</x:v>
      </x:c>
      <x:c r="K2763" s="51" t="n">
        <x:v>33960.587</x:v>
      </x:c>
      <x:c r="L2763" s="52" t="n">
        <x:f>IFERROR(H2763/G2763-1,"")</x:f>
        <x:v>-0.06394200958108731</x:v>
      </x:c>
      <x:c r="M2763" s="52" t="n">
        <x:f>IFERROR(I2763/H2763-1,"")</x:f>
        <x:v>-0.004407339221602191</x:v>
      </x:c>
      <x:c r="N2763" s="52" t="n">
        <x:f>IFERROR(J2763/I2763-1,"")</x:f>
        <x:v>0.15089428506058367</x:v>
      </x:c>
      <x:c r="O2763" s="52" t="n">
        <x:f>IFERROR(K2763/J2763-1,"")</x:f>
        <x:v>0.13219917119519042</x:v>
      </x:c>
      <x:c r="P2763" s="52" t="n">
        <x:f>IFERROR((K2763/G2763)^(1/4)-1,"")</x:f>
        <x:v>0.049749500999874074</x:v>
      </x:c>
      <x:c r="Q2763" s="51" t="n">
        <x:v>3032.232</x:v>
      </x:c>
      <x:c r="R2763" s="52" t="n">
        <x:f>IFERROR(Q2763/K2763,"")</x:f>
        <x:v>0.08928679589666692</x:v>
      </x:c>
      <x:c r="S2763" s="53" t="n">
        <x:v>44348</x:v>
      </x:c>
      <x:c r="T2763" s="50" t="str">
        <x:v>not_identified_before_local_window</x:v>
      </x:c>
      <x:c r="U2763" s="50" t="str">
        <x:v>有限会社斉藤ホールディングス</x:v>
      </x:c>
      <x:c r="V2763" s="54" t="n">
        <x:v>0.2233</x:v>
      </x:c>
      <x:c r="W2763" s="50" t="str">
        <x:v>福 田 久 也</x:v>
      </x:c>
      <x:c r="X2763" s="50" t="b">
        <x:f>AND(COUNT(L2763:O2763)=4,L2763&gt;='設定'!$B$6,M2763&gt;='設定'!$B$6,N2763&gt;='設定'!$B$6,O2763&gt;='設定'!$B$6)</x:f>
        <x:v>0</x:v>
      </x:c>
      <x:c r="Y2763" s="50" t="b">
        <x:f>AND(COUNT(G2763:K2763)=5,P2763&gt;='設定'!$B$7)</x:f>
        <x:v>0</x:v>
      </x:c>
      <x:c r="Z2763" s="50" t="b">
        <x:f>AND(ISNUMBER(R2763),R2763&gt;='設定'!$B$8)</x:f>
        <x:v>0</x:v>
      </x:c>
      <x:c r="AA2763" s="50" t="b">
        <x:f>AND(ISNUMBER(S2763),S2763&gt;=DATE(YEAR('設定'!$B$10)-'設定'!$B$9,MONTH('設定'!$B$10),DAY('設定'!$B$10)))</x:f>
        <x:v>0</x:v>
      </x:c>
      <x:c r="AB2763" s="55" t="b">
        <x:v>0</x:v>
      </x:c>
      <x:c r="AC2763" s="55" t="b">
        <x:v>0</x:v>
      </x:c>
      <x:c r="AD2763" s="50" t="n">
        <x:f>IF(X2763,1,0)+IF(Z2763,1,0)+IF(AA2763,1,0)+IF(AB2763,1,0)</x:f>
        <x:v>0</x:v>
      </x:c>
      <x:c r="AE2763" s="50" t="n">
        <x:f>IF(Y2763,1,0)+IF(Z2763,1,0)+IF(AA2763,1,0)+IF(AB2763,1,0)</x:f>
        <x:v>0</x:v>
      </x:c>
      <x:c r="AF2763" s="50" t="n">
        <x:f>IF(Y2763,1,0)+IF(Z2763,1,0)+IF(AA2763,1,0)+IF(AC2763,1,0)</x:f>
        <x:v>0</x:v>
      </x:c>
      <x:c r="AG2763" s="53" t="n">
        <x:v>44348</x:v>
      </x:c>
      <x:c r="AH2763" s="50" t="str">
        <x:v>S100W1QJ</x:v>
      </x:c>
      <x:c r="AI2763" s="50" t="str">
        <x:v>NetSalesSummaryOfBusinessResults</x:v>
      </x:c>
      <x:c r="AJ2763" s="50" t="str">
        <x:v>OperatingIncome</x:v>
      </x:c>
      <x:c r="AK2763" s="53" t="n">
        <x:v>45747</x:v>
      </x:c>
      <x:c r="AL2763" s="50" t="str">
        <x:v>365/365/365/366/365</x:v>
      </x:c>
      <x:c r="AM2763" s="51" t="n">
        <x:v>8433800</x:v>
      </x:c>
      <x:c r="AN2763" s="51" t="n">
        <x:v>4425</x:v>
      </x:c>
      <x:c r="AO2763" s="51" t="n">
        <x:f>IFERROR(AM2763*AN2763,"")</x:f>
        <x:v>37319565000</x:v>
      </x:c>
      <x:c r="AP2763" s="56" t="n">
        <x:f>IFERROR(AO2763/(K2763*1000000),"")</x:f>
        <x:v>1.0989081254690916</x:v>
      </x:c>
      <x:c r="AQ2763" s="57" t="n">
        <x:v>55524675</x:v>
      </x:c>
      <x:c r="AR2763" s="52" t="n">
        <x:v>0.2323179679276906</x:v>
      </x:c>
      <x:c r="AS2763" s="52" t="n">
        <x:v>-0.474337015176474</x:v>
      </x:c>
      <x:c r="AT2763" s="55" t="b">
        <x:v>1</x:v>
      </x:c>
      <x:c r="AU2763" s="50"/>
      <x:c r="AV2763" s="58" t="n">
        <x:v>0.2426477878690563</x:v>
      </x:c>
      <x:c r="AW2763" s="50" t="n">
        <x:v>573</x:v>
      </x:c>
      <x:c r="AX2763" s="50" t="str">
        <x:v>Core Moat</x:v>
      </x:c>
      <x:c r="AY2763" s="50" t="str">
        <x:v>目立つ機械的警告なし（定性確認は別途必要）</x:v>
      </x:c>
      <x:c r="AZ2763" s="59" t="str">
        <x:v>2025-06-23 15:00</x:v>
      </x:c>
      <x:c r="BA2763" s="53"/>
      <x:c r="BB2763" s="50"/>
      <x:c r="BC2763" s="50"/>
      <x:c r="BD2763" s="50"/>
    </x:row>
    <x:row r="2764">
      <x:c r="A2764" s="50" t="n">
        <x:v>2763</x:v>
      </x:c>
      <x:c r="B2764" s="50" t="str">
        <x:v>6331</x:v>
      </x:c>
      <x:c r="C2764" s="50" t="str">
        <x:v>6331.T</x:v>
      </x:c>
      <x:c r="D2764" s="50" t="str">
        <x:v>Mitsubishi Kakoki Kaisha,Ltd.</x:v>
      </x:c>
      <x:c r="E2764" s="50" t="str">
        <x:v>Prime Market (Domestic)</x:v>
      </x:c>
      <x:c r="F2764" s="50" t="str">
        <x:v>Machinery</x:v>
      </x:c>
      <x:c r="G2764" s="51" t="n">
        <x:v>48753</x:v>
      </x:c>
      <x:c r="H2764" s="51" t="n">
        <x:v>45438</x:v>
      </x:c>
      <x:c r="I2764" s="51" t="n">
        <x:v>44590</x:v>
      </x:c>
      <x:c r="J2764" s="51" t="n">
        <x:v>47774</x:v>
      </x:c>
      <x:c r="K2764" s="51" t="n">
        <x:v>59202</x:v>
      </x:c>
      <x:c r="L2764" s="52" t="n">
        <x:f>IFERROR(H2764/G2764-1,"")</x:f>
        <x:v>-0.06799581564211432</x:v>
      </x:c>
      <x:c r="M2764" s="52" t="n">
        <x:f>IFERROR(I2764/H2764-1,"")</x:f>
        <x:v>-0.01866279325674547</x:v>
      </x:c>
      <x:c r="N2764" s="52" t="n">
        <x:f>IFERROR(J2764/I2764-1,"")</x:f>
        <x:v>0.07140614487553254</x:v>
      </x:c>
      <x:c r="O2764" s="52" t="n">
        <x:f>IFERROR(K2764/J2764-1,"")</x:f>
        <x:v>0.2392096119228031</x:v>
      </x:c>
      <x:c r="P2764" s="52" t="n">
        <x:f>IFERROR((K2764/G2764)^(1/4)-1,"")</x:f>
        <x:v>0.049744863785908366</x:v>
      </x:c>
      <x:c r="Q2764" s="51" t="n">
        <x:v>5694</x:v>
      </x:c>
      <x:c r="R2764" s="52" t="n">
        <x:f>IFERROR(Q2764/K2764,"")</x:f>
        <x:v>0.09617918313570488</x:v>
      </x:c>
      <x:c r="S2764" s="53" t="n">
        <x:v>18323</x:v>
      </x:c>
      <x:c r="T2764" s="50" t="str">
        <x:v>EDINET_company_history</x:v>
      </x:c>
      <x:c r="U2764" s="50" t="str">
        <x:v>日本マスタートラスト信託銀行株式会社(信託口)(注３)</x:v>
      </x:c>
      <x:c r="V2764" s="54" t="n">
        <x:v>0.13</x:v>
      </x:c>
      <x:c r="W2764" s="50" t="str">
        <x:v>田中 利一</x:v>
      </x:c>
      <x:c r="X2764" s="50" t="b">
        <x:f>AND(COUNT(L2764:O2764)=4,L2764&gt;='設定'!$B$6,M2764&gt;='設定'!$B$6,N2764&gt;='設定'!$B$6,O2764&gt;='設定'!$B$6)</x:f>
        <x:v>0</x:v>
      </x:c>
      <x:c r="Y2764" s="50" t="b">
        <x:f>AND(COUNT(G2764:K2764)=5,P2764&gt;='設定'!$B$7)</x:f>
        <x:v>0</x:v>
      </x:c>
      <x:c r="Z2764" s="50" t="b">
        <x:f>AND(ISNUMBER(R2764),R2764&gt;='設定'!$B$8)</x:f>
        <x:v>0</x:v>
      </x:c>
      <x:c r="AA2764" s="50" t="b">
        <x:f>AND(ISNUMBER(S2764),S2764&gt;=DATE(YEAR('設定'!$B$10)-'設定'!$B$9,MONTH('設定'!$B$10),DAY('設定'!$B$10)))</x:f>
        <x:v>0</x:v>
      </x:c>
      <x:c r="AB2764" s="55" t="b">
        <x:v>0</x:v>
      </x:c>
      <x:c r="AC2764" s="55" t="b">
        <x:v>0</x:v>
      </x:c>
      <x:c r="AD2764" s="50" t="n">
        <x:f>IF(X2764,1,0)+IF(Z2764,1,0)+IF(AA2764,1,0)+IF(AB2764,1,0)</x:f>
        <x:v>0</x:v>
      </x:c>
      <x:c r="AE2764" s="50" t="n">
        <x:f>IF(Y2764,1,0)+IF(Z2764,1,0)+IF(AA2764,1,0)+IF(AB2764,1,0)</x:f>
        <x:v>0</x:v>
      </x:c>
      <x:c r="AF2764" s="50" t="n">
        <x:f>IF(Y2764,1,0)+IF(Z2764,1,0)+IF(AA2764,1,0)+IF(AC2764,1,0)</x:f>
        <x:v>0</x:v>
      </x:c>
      <x:c r="AG2764" s="53" t="n">
        <x:v>44348</x:v>
      </x:c>
      <x:c r="AH2764" s="50" t="str">
        <x:v>S100W7X6</x:v>
      </x:c>
      <x:c r="AI2764" s="50" t="str">
        <x:v>NetSalesSummaryOfBusinessResults</x:v>
      </x:c>
      <x:c r="AJ2764" s="50" t="str">
        <x:v>OperatingIncome</x:v>
      </x:c>
      <x:c r="AK2764" s="53" t="n">
        <x:v>45747</x:v>
      </x:c>
      <x:c r="AL2764" s="50" t="str">
        <x:v>365/365/365/366/365</x:v>
      </x:c>
      <x:c r="AM2764" s="51" t="n">
        <x:v>7689250</x:v>
      </x:c>
      <x:c r="AN2764" s="51" t="n">
        <x:v>3485</x:v>
      </x:c>
      <x:c r="AO2764" s="51" t="n">
        <x:f>IFERROR(AM2764*AN2764,"")</x:f>
        <x:v>26797036250</x:v>
      </x:c>
      <x:c r="AP2764" s="56" t="n">
        <x:f>IFERROR(AO2764/(K2764*1000000),"")</x:f>
        <x:v>0.4526373475558258</x:v>
      </x:c>
      <x:c r="AQ2764" s="57" t="n">
        <x:v>947460003.3333334</x:v>
      </x:c>
      <x:c r="AR2764" s="52" t="n">
        <x:v>0.3738080171936164</x:v>
      </x:c>
      <x:c r="AS2764" s="52" t="n">
        <x:v>-0.3460856571003303</x:v>
      </x:c>
      <x:c r="AT2764" s="55" t="b">
        <x:v>1</x:v>
      </x:c>
      <x:c r="AU2764" s="50"/>
      <x:c r="AV2764" s="58" t="n">
        <x:v>0.3982483877168686</x:v>
      </x:c>
      <x:c r="AW2764" s="50" t="n">
        <x:v>200</x:v>
      </x:c>
      <x:c r="AX2764" s="50" t="str">
        <x:v>Future Moat</x:v>
      </x:c>
      <x:c r="AY2764" s="50" t="str">
        <x:v>目立つ機械的警告なし（定性確認は別途必要）</x:v>
      </x:c>
      <x:c r="AZ2764" s="59" t="str">
        <x:v>2025-06-27 12:25</x:v>
      </x:c>
      <x:c r="BA2764" s="53" t="n">
        <x:v>18323</x:v>
      </x:c>
      <x:c r="BB2764" s="50"/>
      <x:c r="BC2764" s="50"/>
      <x:c r="BD2764" s="50" t="str">
        <x:v>TOPIX Small 1</x:v>
      </x:c>
    </x:row>
    <x:row r="2765">
      <x:c r="A2765" s="50" t="n">
        <x:v>2764</x:v>
      </x:c>
      <x:c r="B2765" s="50" t="str">
        <x:v>6470</x:v>
      </x:c>
      <x:c r="C2765" s="50" t="str">
        <x:v>6470.T</x:v>
      </x:c>
      <x:c r="D2765" s="50" t="str">
        <x:v>TAIHO KOGYO CO.,LTD.</x:v>
      </x:c>
      <x:c r="E2765" s="50" t="str">
        <x:v>Standard Market(Domestic)</x:v>
      </x:c>
      <x:c r="F2765" s="50" t="str">
        <x:v>Machinery</x:v>
      </x:c>
      <x:c r="G2765" s="51" t="n">
        <x:v>92945</x:v>
      </x:c>
      <x:c r="H2765" s="51" t="n">
        <x:v>98820</x:v>
      </x:c>
      <x:c r="I2765" s="51" t="n">
        <x:v>105161</x:v>
      </x:c>
      <x:c r="J2765" s="51" t="n">
        <x:v>112044</x:v>
      </x:c>
      <x:c r="K2765" s="51" t="n">
        <x:v>112789</x:v>
      </x:c>
      <x:c r="L2765" s="52" t="n">
        <x:f>IFERROR(H2765/G2765-1,"")</x:f>
        <x:v>0.06320942492872139</x:v>
      </x:c>
      <x:c r="M2765" s="52" t="n">
        <x:f>IFERROR(I2765/H2765-1,"")</x:f>
        <x:v>0.06416717263711802</x:v>
      </x:c>
      <x:c r="N2765" s="52" t="n">
        <x:f>IFERROR(J2765/I2765-1,"")</x:f>
        <x:v>0.06545202118656146</x:v>
      </x:c>
      <x:c r="O2765" s="52" t="n">
        <x:f>IFERROR(K2765/J2765-1,"")</x:f>
        <x:v>0.006649173538966879</x:v>
      </x:c>
      <x:c r="P2765" s="52" t="n">
        <x:f>IFERROR((K2765/G2765)^(1/4)-1,"")</x:f>
        <x:v>0.04956702717345296</x:v>
      </x:c>
      <x:c r="Q2765" s="51" t="n">
        <x:v>610</x:v>
      </x:c>
      <x:c r="R2765" s="52" t="n">
        <x:f>IFERROR(Q2765/K2765,"")</x:f>
        <x:v>0.005408328826392645</x:v>
      </x:c>
      <x:c r="S2765" s="53" t="n">
        <x:v>36586</x:v>
      </x:c>
      <x:c r="T2765" s="50" t="str">
        <x:v>EDINET_company_history</x:v>
      </x:c>
      <x:c r="U2765" s="50" t="str">
        <x:v>トヨタ自動車株式会社</x:v>
      </x:c>
      <x:c r="V2765" s="54" t="n">
        <x:v>0.3422</x:v>
      </x:c>
      <x:c r="W2765" s="50" t="str">
        <x:v>新 美 俊 生 / 粟 津 滋 喜 / 加 納 知 広</x:v>
      </x:c>
      <x:c r="X2765" s="50" t="b">
        <x:f>AND(COUNT(L2765:O2765)=4,L2765&gt;='設定'!$B$6,M2765&gt;='設定'!$B$6,N2765&gt;='設定'!$B$6,O2765&gt;='設定'!$B$6)</x:f>
        <x:v>0</x:v>
      </x:c>
      <x:c r="Y2765" s="50" t="b">
        <x:f>AND(COUNT(G2765:K2765)=5,P2765&gt;='設定'!$B$7)</x:f>
        <x:v>0</x:v>
      </x:c>
      <x:c r="Z2765" s="50" t="b">
        <x:f>AND(ISNUMBER(R2765),R2765&gt;='設定'!$B$8)</x:f>
        <x:v>0</x:v>
      </x:c>
      <x:c r="AA2765" s="50" t="b">
        <x:f>AND(ISNUMBER(S2765),S2765&gt;=DATE(YEAR('設定'!$B$10)-'設定'!$B$9,MONTH('設定'!$B$10),DAY('設定'!$B$10)))</x:f>
        <x:v>0</x:v>
      </x:c>
      <x:c r="AB2765" s="55" t="b">
        <x:v>0</x:v>
      </x:c>
      <x:c r="AC2765" s="55" t="b">
        <x:v>0</x:v>
      </x:c>
      <x:c r="AD2765" s="50" t="n">
        <x:f>IF(X2765,1,0)+IF(Z2765,1,0)+IF(AA2765,1,0)+IF(AB2765,1,0)</x:f>
        <x:v>0</x:v>
      </x:c>
      <x:c r="AE2765" s="50" t="n">
        <x:f>IF(Y2765,1,0)+IF(Z2765,1,0)+IF(AA2765,1,0)+IF(AB2765,1,0)</x:f>
        <x:v>0</x:v>
      </x:c>
      <x:c r="AF2765" s="50" t="n">
        <x:f>IF(Y2765,1,0)+IF(Z2765,1,0)+IF(AA2765,1,0)+IF(AC2765,1,0)</x:f>
        <x:v>0</x:v>
      </x:c>
      <x:c r="AG2765" s="53" t="n">
        <x:v>44348</x:v>
      </x:c>
      <x:c r="AH2765" s="50" t="str">
        <x:v>S100VZ5A</x:v>
      </x:c>
      <x:c r="AI2765" s="50" t="str">
        <x:v>NetSalesSummaryOfBusinessResults</x:v>
      </x:c>
      <x:c r="AJ2765" s="50" t="str">
        <x:v>OperatingIncome</x:v>
      </x:c>
      <x:c r="AK2765" s="53" t="n">
        <x:v>45747</x:v>
      </x:c>
      <x:c r="AL2765" s="50" t="str">
        <x:v>365/365/365/366/365</x:v>
      </x:c>
      <x:c r="AM2765" s="51" t="n">
        <x:v>28310357</x:v>
      </x:c>
      <x:c r="AN2765" s="51" t="n">
        <x:v>1143</x:v>
      </x:c>
      <x:c r="AO2765" s="51" t="n">
        <x:f>IFERROR(AM2765*AN2765,"")</x:f>
        <x:v>32358738051</x:v>
      </x:c>
      <x:c r="AP2765" s="56" t="n">
        <x:f>IFERROR(AO2765/(K2765*1000000),"")</x:f>
        <x:v>0.28689622260149483</x:v>
      </x:c>
      <x:c r="AQ2765" s="57" t="n">
        <x:v>145805431.66666666</x:v>
      </x:c>
      <x:c r="AR2765" s="52" t="n">
        <x:v>0.3519773987494808</x:v>
      </x:c>
      <x:c r="AS2765" s="52" t="n">
        <x:v>-0.5345138645143019</x:v>
      </x:c>
      <x:c r="AT2765" s="55" t="b">
        <x:v>1</x:v>
      </x:c>
      <x:c r="AU2765" s="50"/>
      <x:c r="AV2765" s="58" t="n">
        <x:v>0.2535756593788997</x:v>
      </x:c>
      <x:c r="AW2765" s="50" t="n">
        <x:v>543</x:v>
      </x:c>
      <x:c r="AX2765" s="50" t="str">
        <x:v>Future Moat</x:v>
      </x:c>
      <x:c r="AY2765" s="50" t="str">
        <x:v>目立つ機械的警告なし（定性確認は別途必要）</x:v>
      </x:c>
      <x:c r="AZ2765" s="59" t="str">
        <x:v>2025-06-18 14:00</x:v>
      </x:c>
      <x:c r="BA2765" s="53" t="n">
        <x:v>36586</x:v>
      </x:c>
      <x:c r="BB2765" s="50"/>
      <x:c r="BC2765" s="50"/>
      <x:c r="BD2765" s="50" t="str">
        <x:v>TOPIX Small 2</x:v>
      </x:c>
    </x:row>
    <x:row r="2766">
      <x:c r="A2766" s="50" t="n">
        <x:v>2765</x:v>
      </x:c>
      <x:c r="B2766" s="50" t="str">
        <x:v>2215</x:v>
      </x:c>
      <x:c r="C2766" s="50" t="str">
        <x:v>2215.T</x:v>
      </x:c>
      <x:c r="D2766" s="50" t="str">
        <x:v>FIRST BAKING CO.,LTD.</x:v>
      </x:c>
      <x:c r="E2766" s="50" t="str">
        <x:v>Standard Market(Domestic)</x:v>
      </x:c>
      <x:c r="F2766" s="50" t="str">
        <x:v>Foods</x:v>
      </x:c>
      <x:c r="G2766" s="51" t="n">
        <x:v>23864</x:v>
      </x:c>
      <x:c r="H2766" s="51" t="n">
        <x:v>24552</x:v>
      </x:c>
      <x:c r="I2766" s="51" t="n">
        <x:v>26442</x:v>
      </x:c>
      <x:c r="J2766" s="51" t="n">
        <x:v>27183</x:v>
      </x:c>
      <x:c r="K2766" s="51" t="n">
        <x:v>28957</x:v>
      </x:c>
      <x:c r="L2766" s="52" t="n">
        <x:f>IFERROR(H2766/G2766-1,"")</x:f>
        <x:v>0.028830036875628462</x:v>
      </x:c>
      <x:c r="M2766" s="52" t="n">
        <x:f>IFERROR(I2766/H2766-1,"")</x:f>
        <x:v>0.0769794721407624</x:v>
      </x:c>
      <x:c r="N2766" s="52" t="n">
        <x:f>IFERROR(J2766/I2766-1,"")</x:f>
        <x:v>0.028023598820059004</x:v>
      </x:c>
      <x:c r="O2766" s="52" t="n">
        <x:f>IFERROR(K2766/J2766-1,"")</x:f>
        <x:v>0.06526137659566644</x:v>
      </x:c>
      <x:c r="P2766" s="52" t="n">
        <x:f>IFERROR((K2766/G2766)^(1/4)-1,"")</x:f>
        <x:v>0.049548667142508496</x:v>
      </x:c>
      <x:c r="Q2766" s="51" t="n">
        <x:v>466</x:v>
      </x:c>
      <x:c r="R2766" s="52" t="n">
        <x:f>IFERROR(Q2766/K2766,"")</x:f>
        <x:v>0.016092827295645266</x:v>
      </x:c>
      <x:c r="S2766" s="53" t="n">
        <x:v>22890</x:v>
      </x:c>
      <x:c r="T2766" s="50" t="str">
        <x:v>EDINET_company_history</x:v>
      </x:c>
      <x:c r="U2766" s="50" t="str">
        <x:v>豊田通商株式会社</x:v>
      </x:c>
      <x:c r="V2766" s="54" t="n">
        <x:v>0.3343</x:v>
      </x:c>
      <x:c r="W2766" s="50" t="str">
        <x:v>細貝 正統 / 黒土 尚紀</x:v>
      </x:c>
      <x:c r="X2766" s="50" t="b">
        <x:f>AND(COUNT(L2766:O2766)=4,L2766&gt;='設定'!$B$6,M2766&gt;='設定'!$B$6,N2766&gt;='設定'!$B$6,O2766&gt;='設定'!$B$6)</x:f>
        <x:v>0</x:v>
      </x:c>
      <x:c r="Y2766" s="50" t="b">
        <x:f>AND(COUNT(G2766:K2766)=5,P2766&gt;='設定'!$B$7)</x:f>
        <x:v>0</x:v>
      </x:c>
      <x:c r="Z2766" s="50" t="b">
        <x:f>AND(ISNUMBER(R2766),R2766&gt;='設定'!$B$8)</x:f>
        <x:v>0</x:v>
      </x:c>
      <x:c r="AA2766" s="50" t="b">
        <x:f>AND(ISNUMBER(S2766),S2766&gt;=DATE(YEAR('設定'!$B$10)-'設定'!$B$9,MONTH('設定'!$B$10),DAY('設定'!$B$10)))</x:f>
        <x:v>0</x:v>
      </x:c>
      <x:c r="AB2766" s="55" t="b">
        <x:v>0</x:v>
      </x:c>
      <x:c r="AC2766" s="55" t="b">
        <x:v>0</x:v>
      </x:c>
      <x:c r="AD2766" s="50" t="n">
        <x:f>IF(X2766,1,0)+IF(Z2766,1,0)+IF(AA2766,1,0)+IF(AB2766,1,0)</x:f>
        <x:v>0</x:v>
      </x:c>
      <x:c r="AE2766" s="50" t="n">
        <x:f>IF(Y2766,1,0)+IF(Z2766,1,0)+IF(AA2766,1,0)+IF(AB2766,1,0)</x:f>
        <x:v>0</x:v>
      </x:c>
      <x:c r="AF2766" s="50" t="n">
        <x:f>IF(Y2766,1,0)+IF(Z2766,1,0)+IF(AA2766,1,0)+IF(AC2766,1,0)</x:f>
        <x:v>0</x:v>
      </x:c>
      <x:c r="AG2766" s="53" t="n">
        <x:v>44348</x:v>
      </x:c>
      <x:c r="AH2766" s="50" t="str">
        <x:v>S100XV32</x:v>
      </x:c>
      <x:c r="AI2766" s="50" t="str">
        <x:v>NetSalesSummaryOfBusinessResults</x:v>
      </x:c>
      <x:c r="AJ2766" s="50" t="str">
        <x:v>OperatingIncome</x:v>
      </x:c>
      <x:c r="AK2766" s="53" t="n">
        <x:v>46022</x:v>
      </x:c>
      <x:c r="AL2766" s="50" t="str">
        <x:v>365/365/365/366/365</x:v>
      </x:c>
      <x:c r="AM2766" s="51" t="n">
        <x:v>6923400</x:v>
      </x:c>
      <x:c r="AN2766" s="51" t="n">
        <x:v>602</x:v>
      </x:c>
      <x:c r="AO2766" s="51" t="n">
        <x:f>IFERROR(AM2766*AN2766,"")</x:f>
        <x:v>4167886800</x:v>
      </x:c>
      <x:c r="AP2766" s="56" t="n">
        <x:f>IFERROR(AO2766/(K2766*1000000),"")</x:f>
        <x:v>0.14393365334806782</x:v>
      </x:c>
      <x:c r="AQ2766" s="57" t="n">
        <x:v>7234241.666666667</x:v>
      </x:c>
      <x:c r="AR2766" s="52" t="n">
        <x:v>0.3382588288358822</x:v>
      </x:c>
      <x:c r="AS2766" s="52" t="n">
        <x:v>-0.6229166666666666</x:v>
      </x:c>
      <x:c r="AT2766" s="55" t="b">
        <x:v>0</x:v>
      </x:c>
      <x:c r="AU2766" s="50" t="str">
        <x:v>low_liquidity</x:v>
      </x:c>
      <x:c r="AV2766" s="58" t="n">
        <x:v>-0.2287513783188399</x:v>
      </x:c>
      <x:c r="AW2766" s="50" t="n">
        <x:v>3128</x:v>
      </x:c>
      <x:c r="AX2766" s="50" t="str">
        <x:v>Transformation Moat</x:v>
      </x:c>
      <x:c r="AY2766" s="50" t="str">
        <x:v>既存適格性フィルター不通過: low_liquidity / 60日平均売買代金2,000万円未満 / ローカル5年最大下落率-60%以下</x:v>
      </x:c>
      <x:c r="AZ2766" s="59" t="str">
        <x:v>2026-03-27 16:04</x:v>
      </x:c>
      <x:c r="BA2766" s="53" t="n">
        <x:v>22890</x:v>
      </x:c>
      <x:c r="BB2766" s="50"/>
      <x:c r="BC2766" s="50"/>
      <x:c r="BD2766" s="50"/>
    </x:row>
    <x:row r="2767">
      <x:c r="A2767" s="50" t="n">
        <x:v>2766</x:v>
      </x:c>
      <x:c r="B2767" s="50" t="str">
        <x:v>5201</x:v>
      </x:c>
      <x:c r="C2767" s="50" t="str">
        <x:v>5201.T</x:v>
      </x:c>
      <x:c r="D2767" s="50" t="str">
        <x:v>AGC Inc.</x:v>
      </x:c>
      <x:c r="E2767" s="50" t="str">
        <x:v>Prime Market (Domestic)</x:v>
      </x:c>
      <x:c r="F2767" s="50" t="str">
        <x:v>Glass and Ceramics Products</x:v>
      </x:c>
      <x:c r="G2767" s="51" t="n">
        <x:v>1697383</x:v>
      </x:c>
      <x:c r="H2767" s="51" t="n">
        <x:v>2035874</x:v>
      </x:c>
      <x:c r="I2767" s="51" t="n">
        <x:v>2019254</x:v>
      </x:c>
      <x:c r="J2767" s="51" t="n">
        <x:v>2067603</x:v>
      </x:c>
      <x:c r="K2767" s="51" t="n">
        <x:v>2058832</x:v>
      </x:c>
      <x:c r="L2767" s="52" t="n">
        <x:f>IFERROR(H2767/G2767-1,"")</x:f>
        <x:v>0.19941934142147066</x:v>
      </x:c>
      <x:c r="M2767" s="52" t="n">
        <x:f>IFERROR(I2767/H2767-1,"")</x:f>
        <x:v>-0.008163570044118607</x:v>
      </x:c>
      <x:c r="N2767" s="52" t="n">
        <x:f>IFERROR(J2767/I2767-1,"")</x:f>
        <x:v>0.02394399119674895</x:v>
      </x:c>
      <x:c r="O2767" s="52" t="n">
        <x:f>IFERROR(K2767/J2767-1,"")</x:f>
        <x:v>-0.004242110308410263</x:v>
      </x:c>
      <x:c r="P2767" s="52" t="n">
        <x:f>IFERROR((K2767/G2767)^(1/4)-1,"")</x:f>
        <x:v>0.0494464079714485</x:v>
      </x:c>
      <x:c r="Q2767" s="51" t="n">
        <x:v>127465</x:v>
      </x:c>
      <x:c r="R2767" s="52" t="n">
        <x:f>IFERROR(Q2767/K2767,"")</x:f>
        <x:v>0.061911316707725546</x:v>
      </x:c>
      <x:c r="S2767" s="53" t="n">
        <x:v>44348</x:v>
      </x:c>
      <x:c r="T2767" s="50" t="str">
        <x:v>not_identified_before_local_window</x:v>
      </x:c>
      <x:c r="U2767" s="50" t="str">
        <x:v>日本マスタートラスト信託銀行株式会社（信託口）</x:v>
      </x:c>
      <x:c r="V2767" s="54" t="n">
        <x:v>0.1528</x:v>
      </x:c>
      <x:c r="W2767" s="50" t="str">
        <x:v>平井 良典 / 宮地 伸二 / 倉田 英之</x:v>
      </x:c>
      <x:c r="X2767" s="50" t="b">
        <x:f>AND(COUNT(L2767:O2767)=4,L2767&gt;='設定'!$B$6,M2767&gt;='設定'!$B$6,N2767&gt;='設定'!$B$6,O2767&gt;='設定'!$B$6)</x:f>
        <x:v>0</x:v>
      </x:c>
      <x:c r="Y2767" s="50" t="b">
        <x:f>AND(COUNT(G2767:K2767)=5,P2767&gt;='設定'!$B$7)</x:f>
        <x:v>0</x:v>
      </x:c>
      <x:c r="Z2767" s="50" t="b">
        <x:f>AND(ISNUMBER(R2767),R2767&gt;='設定'!$B$8)</x:f>
        <x:v>0</x:v>
      </x:c>
      <x:c r="AA2767" s="50" t="b">
        <x:f>AND(ISNUMBER(S2767),S2767&gt;=DATE(YEAR('設定'!$B$10)-'設定'!$B$9,MONTH('設定'!$B$10),DAY('設定'!$B$10)))</x:f>
        <x:v>0</x:v>
      </x:c>
      <x:c r="AB2767" s="55" t="b">
        <x:v>0</x:v>
      </x:c>
      <x:c r="AC2767" s="55" t="b">
        <x:v>0</x:v>
      </x:c>
      <x:c r="AD2767" s="50" t="n">
        <x:f>IF(X2767,1,0)+IF(Z2767,1,0)+IF(AA2767,1,0)+IF(AB2767,1,0)</x:f>
        <x:v>0</x:v>
      </x:c>
      <x:c r="AE2767" s="50" t="n">
        <x:f>IF(Y2767,1,0)+IF(Z2767,1,0)+IF(AA2767,1,0)+IF(AB2767,1,0)</x:f>
        <x:v>0</x:v>
      </x:c>
      <x:c r="AF2767" s="50" t="n">
        <x:f>IF(Y2767,1,0)+IF(Z2767,1,0)+IF(AA2767,1,0)+IF(AC2767,1,0)</x:f>
        <x:v>0</x:v>
      </x:c>
      <x:c r="AG2767" s="53" t="n">
        <x:v>44348</x:v>
      </x:c>
      <x:c r="AH2767" s="50" t="str">
        <x:v>S100XSTU</x:v>
      </x:c>
      <x:c r="AI2767" s="50" t="str">
        <x:v>RevenueIFRSSummaryOfBusinessResults</x:v>
      </x:c>
      <x:c r="AJ2767" s="50" t="str">
        <x:v>OperatingProfitLossIFRS</x:v>
      </x:c>
      <x:c r="AK2767" s="53" t="n">
        <x:v>46022</x:v>
      </x:c>
      <x:c r="AL2767" s="50" t="str">
        <x:v>365/365/365/366/365</x:v>
      </x:c>
      <x:c r="AM2767" s="51" t="n">
        <x:v>212364181</x:v>
      </x:c>
      <x:c r="AN2767" s="51" t="n">
        <x:v>7006</x:v>
      </x:c>
      <x:c r="AO2767" s="51" t="n">
        <x:f>IFERROR(AM2767*AN2767,"")</x:f>
        <x:v>1487823452086</x:v>
      </x:c>
      <x:c r="AP2767" s="56" t="n">
        <x:f>IFERROR(AO2767/(K2767*1000000),"")</x:f>
        <x:v>0.7226541320933423</x:v>
      </x:c>
      <x:c r="AQ2767" s="57" t="n">
        <x:v>8738959443.333334</x:v>
      </x:c>
      <x:c r="AR2767" s="52" t="n">
        <x:v>0.2682438185775703</x:v>
      </x:c>
      <x:c r="AS2767" s="52" t="n">
        <x:v>-0.3092642367564338</x:v>
      </x:c>
      <x:c r="AT2767" s="55" t="b">
        <x:v>0</x:v>
      </x:c>
      <x:c r="AU2767" s="50" t="str">
        <x:v>missing_financial_data</x:v>
      </x:c>
      <x:c r="AV2767" s="58" t="n">
        <x:v>0.0663613597827717</x:v>
      </x:c>
      <x:c r="AW2767" s="50" t="n">
        <x:v>1419</x:v>
      </x:c>
      <x:c r="AX2767" s="50" t="str">
        <x:v>Core Moat</x:v>
      </x:c>
      <x:c r="AY2767" s="50" t="str">
        <x:v>既存適格性フィルター不通過: missing_financial_data</x:v>
      </x:c>
      <x:c r="AZ2767" s="59" t="str">
        <x:v>2026-03-24 13:32</x:v>
      </x:c>
      <x:c r="BA2767" s="53"/>
      <x:c r="BB2767" s="50"/>
      <x:c r="BC2767" s="50"/>
      <x:c r="BD2767" s="50" t="str">
        <x:v>TOPIX Mid400</x:v>
      </x:c>
    </x:row>
    <x:row r="2768">
      <x:c r="A2768" s="50" t="n">
        <x:v>2767</x:v>
      </x:c>
      <x:c r="B2768" s="50" t="str">
        <x:v>2209</x:v>
      </x:c>
      <x:c r="C2768" s="50" t="str">
        <x:v>2209.T</x:v>
      </x:c>
      <x:c r="D2768" s="50" t="str">
        <x:v>IMURAYA GROUP CO.,LTD.</x:v>
      </x:c>
      <x:c r="E2768" s="50" t="str">
        <x:v>Prime Market (Domestic)</x:v>
      </x:c>
      <x:c r="F2768" s="50" t="str">
        <x:v>Foods</x:v>
      </x:c>
      <x:c r="G2768" s="51" t="n">
        <x:v>42152.71</x:v>
      </x:c>
      <x:c r="H2768" s="51" t="n">
        <x:v>42151.337</x:v>
      </x:c>
      <x:c r="I2768" s="51" t="n">
        <x:v>44685.134</x:v>
      </x:c>
      <x:c r="J2768" s="51" t="n">
        <x:v>48222.571</x:v>
      </x:c>
      <x:c r="K2768" s="51" t="n">
        <x:v>51121.689</x:v>
      </x:c>
      <x:c r="L2768" s="52" t="n">
        <x:f>IFERROR(H2768/G2768-1,"")</x:f>
        <x:v>-0.000032572045782996994</x:v>
      </x:c>
      <x:c r="M2768" s="52" t="n">
        <x:f>IFERROR(I2768/H2768-1,"")</x:f>
        <x:v>0.06011190107682696</x:v>
      </x:c>
      <x:c r="N2768" s="52" t="n">
        <x:f>IFERROR(J2768/I2768-1,"")</x:f>
        <x:v>0.07916362072451211</x:v>
      </x:c>
      <x:c r="O2768" s="52" t="n">
        <x:f>IFERROR(K2768/J2768-1,"")</x:f>
        <x:v>0.06011952369773055</x:v>
      </x:c>
      <x:c r="P2768" s="52" t="n">
        <x:f>IFERROR((K2768/G2768)^(1/4)-1,"")</x:f>
        <x:v>0.049409335445989466</x:v>
      </x:c>
      <x:c r="Q2768" s="51" t="n">
        <x:v>3005.704</x:v>
      </x:c>
      <x:c r="R2768" s="52" t="n">
        <x:f>IFERROR(Q2768/K2768,"")</x:f>
        <x:v>0.05879508402001351</x:v>
      </x:c>
      <x:c r="S2768" s="53" t="n">
        <x:v>22341</x:v>
      </x:c>
      <x:c r="T2768" s="50" t="str">
        <x:v>EDINET_company_history</x:v>
      </x:c>
      <x:c r="U2768" s="50" t="str">
        <x:v>日本マスタートラスト信託銀行株式会社(信託口)</x:v>
      </x:c>
      <x:c r="V2768" s="54" t="n">
        <x:v>0.1011</x:v>
      </x:c>
      <x:c r="W2768" s="50" t="str">
        <x:v>大 西 安 樹 / 冨 永 治 郎 / 岩 本 康</x:v>
      </x:c>
      <x:c r="X2768" s="50" t="b">
        <x:f>AND(COUNT(L2768:O2768)=4,L2768&gt;='設定'!$B$6,M2768&gt;='設定'!$B$6,N2768&gt;='設定'!$B$6,O2768&gt;='設定'!$B$6)</x:f>
        <x:v>0</x:v>
      </x:c>
      <x:c r="Y2768" s="50" t="b">
        <x:f>AND(COUNT(G2768:K2768)=5,P2768&gt;='設定'!$B$7)</x:f>
        <x:v>0</x:v>
      </x:c>
      <x:c r="Z2768" s="50" t="b">
        <x:f>AND(ISNUMBER(R2768),R2768&gt;='設定'!$B$8)</x:f>
        <x:v>0</x:v>
      </x:c>
      <x:c r="AA2768" s="50" t="b">
        <x:f>AND(ISNUMBER(S2768),S2768&gt;=DATE(YEAR('設定'!$B$10)-'設定'!$B$9,MONTH('設定'!$B$10),DAY('設定'!$B$10)))</x:f>
        <x:v>0</x:v>
      </x:c>
      <x:c r="AB2768" s="55" t="b">
        <x:v>0</x:v>
      </x:c>
      <x:c r="AC2768" s="55" t="b">
        <x:v>0</x:v>
      </x:c>
      <x:c r="AD2768" s="50" t="n">
        <x:f>IF(X2768,1,0)+IF(Z2768,1,0)+IF(AA2768,1,0)+IF(AB2768,1,0)</x:f>
        <x:v>0</x:v>
      </x:c>
      <x:c r="AE2768" s="50" t="n">
        <x:f>IF(Y2768,1,0)+IF(Z2768,1,0)+IF(AA2768,1,0)+IF(AB2768,1,0)</x:f>
        <x:v>0</x:v>
      </x:c>
      <x:c r="AF2768" s="50" t="n">
        <x:f>IF(Y2768,1,0)+IF(Z2768,1,0)+IF(AA2768,1,0)+IF(AC2768,1,0)</x:f>
        <x:v>0</x:v>
      </x:c>
      <x:c r="AG2768" s="53" t="n">
        <x:v>44348</x:v>
      </x:c>
      <x:c r="AH2768" s="50" t="str">
        <x:v>S100VZZE</x:v>
      </x:c>
      <x:c r="AI2768" s="50" t="str">
        <x:v>NetSalesSummaryOfBusinessResults</x:v>
      </x:c>
      <x:c r="AJ2768" s="50" t="str">
        <x:v>OperatingIncome</x:v>
      </x:c>
      <x:c r="AK2768" s="53" t="n">
        <x:v>45747</x:v>
      </x:c>
      <x:c r="AL2768" s="50" t="str">
        <x:v>365/365/365/366/365</x:v>
      </x:c>
      <x:c r="AM2768" s="51" t="n">
        <x:v>12797300</x:v>
      </x:c>
      <x:c r="AN2768" s="51" t="n">
        <x:v>2206</x:v>
      </x:c>
      <x:c r="AO2768" s="51" t="n">
        <x:f>IFERROR(AM2768*AN2768,"")</x:f>
        <x:v>28230843800</x:v>
      </x:c>
      <x:c r="AP2768" s="56" t="n">
        <x:f>IFERROR(AO2768/(K2768*1000000),"")</x:f>
        <x:v>0.5522283076367058</x:v>
      </x:c>
      <x:c r="AQ2768" s="57" t="n">
        <x:v>62597641.666666664</x:v>
      </x:c>
      <x:c r="AR2768" s="52" t="n">
        <x:v>0.159420310741048</x:v>
      </x:c>
      <x:c r="AS2768" s="52" t="n">
        <x:v>-0.1486110124374092</x:v>
      </x:c>
      <x:c r="AT2768" s="55" t="b">
        <x:v>1</x:v>
      </x:c>
      <x:c r="AU2768" s="50"/>
      <x:c r="AV2768" s="58" t="n">
        <x:v>0.0681587195561422</x:v>
      </x:c>
      <x:c r="AW2768" s="50" t="n">
        <x:v>1409</x:v>
      </x:c>
      <x:c r="AX2768" s="50" t="str">
        <x:v>Core Moat</x:v>
      </x:c>
      <x:c r="AY2768" s="50" t="str">
        <x:v>目立つ機械的警告なし（定性確認は別途必要）</x:v>
      </x:c>
      <x:c r="AZ2768" s="59" t="str">
        <x:v>2025-06-20 15:40</x:v>
      </x:c>
      <x:c r="BA2768" s="53" t="n">
        <x:v>22341</x:v>
      </x:c>
      <x:c r="BB2768" s="50"/>
      <x:c r="BC2768" s="50"/>
      <x:c r="BD2768" s="50" t="str">
        <x:v>TOPIX Small 2</x:v>
      </x:c>
    </x:row>
    <x:row r="2769">
      <x:c r="A2769" s="50" t="n">
        <x:v>2768</x:v>
      </x:c>
      <x:c r="B2769" s="50" t="str">
        <x:v>9322</x:v>
      </x:c>
      <x:c r="C2769" s="50" t="str">
        <x:v>9322.T</x:v>
      </x:c>
      <x:c r="D2769" s="50" t="str">
        <x:v>KAWANISHI WAREHOUSE CO.,LTD.</x:v>
      </x:c>
      <x:c r="E2769" s="50" t="str">
        <x:v>Standard Market(Domestic)</x:v>
      </x:c>
      <x:c r="F2769" s="50" t="str">
        <x:v>Warehousing and Harbor Transportation Service</x:v>
      </x:c>
      <x:c r="G2769" s="51" t="n">
        <x:v>21061.623</x:v>
      </x:c>
      <x:c r="H2769" s="51" t="n">
        <x:v>23618.818</x:v>
      </x:c>
      <x:c r="I2769" s="51" t="n">
        <x:v>27107.081</x:v>
      </x:c>
      <x:c r="J2769" s="51" t="n">
        <x:v>24993.535</x:v>
      </x:c>
      <x:c r="K2769" s="51" t="n">
        <x:v>25542.74</x:v>
      </x:c>
      <x:c r="L2769" s="52" t="n">
        <x:f>IFERROR(H2769/G2769-1,"")</x:f>
        <x:v>0.12141490710378777</x:v>
      </x:c>
      <x:c r="M2769" s="52" t="n">
        <x:f>IFERROR(I2769/H2769-1,"")</x:f>
        <x:v>0.1476899902442197</x:v>
      </x:c>
      <x:c r="N2769" s="52" t="n">
        <x:f>IFERROR(J2769/I2769-1,"")</x:f>
        <x:v>-0.07797025434055394</x:v>
      </x:c>
      <x:c r="O2769" s="52" t="n">
        <x:f>IFERROR(K2769/J2769-1,"")</x:f>
        <x:v>0.021973882446000514</x:v>
      </x:c>
      <x:c r="P2769" s="52" t="n">
        <x:f>IFERROR((K2769/G2769)^(1/4)-1,"")</x:f>
        <x:v>0.0494068917468391</x:v>
      </x:c>
      <x:c r="Q2769" s="51" t="n">
        <x:v>1027.449</x:v>
      </x:c>
      <x:c r="R2769" s="52" t="n">
        <x:f>IFERROR(Q2769/K2769,"")</x:f>
        <x:v>0.040224697898502665</x:v>
      </x:c>
      <x:c r="S2769" s="53" t="n">
        <x:v>34608</x:v>
      </x:c>
      <x:c r="T2769" s="50" t="str">
        <x:v>EDINET_company_history</x:v>
      </x:c>
      <x:c r="U2769" s="50" t="str">
        <x:v>大和製衡株式会社</x:v>
      </x:c>
      <x:c r="V2769" s="54" t="n">
        <x:v>0.1657</x:v>
      </x:c>
      <x:c r="W2769" s="50" t="str">
        <x:v>川西 二郎</x:v>
      </x:c>
      <x:c r="X2769" s="50" t="b">
        <x:f>AND(COUNT(L2769:O2769)=4,L2769&gt;='設定'!$B$6,M2769&gt;='設定'!$B$6,N2769&gt;='設定'!$B$6,O2769&gt;='設定'!$B$6)</x:f>
        <x:v>0</x:v>
      </x:c>
      <x:c r="Y2769" s="50" t="b">
        <x:f>AND(COUNT(G2769:K2769)=5,P2769&gt;='設定'!$B$7)</x:f>
        <x:v>0</x:v>
      </x:c>
      <x:c r="Z2769" s="50" t="b">
        <x:f>AND(ISNUMBER(R2769),R2769&gt;='設定'!$B$8)</x:f>
        <x:v>0</x:v>
      </x:c>
      <x:c r="AA2769" s="50" t="b">
        <x:f>AND(ISNUMBER(S2769),S2769&gt;=DATE(YEAR('設定'!$B$10)-'設定'!$B$9,MONTH('設定'!$B$10),DAY('設定'!$B$10)))</x:f>
        <x:v>0</x:v>
      </x:c>
      <x:c r="AB2769" s="55" t="b">
        <x:v>0</x:v>
      </x:c>
      <x:c r="AC2769" s="55" t="b">
        <x:v>0</x:v>
      </x:c>
      <x:c r="AD2769" s="50" t="n">
        <x:f>IF(X2769,1,0)+IF(Z2769,1,0)+IF(AA2769,1,0)+IF(AB2769,1,0)</x:f>
        <x:v>0</x:v>
      </x:c>
      <x:c r="AE2769" s="50" t="n">
        <x:f>IF(Y2769,1,0)+IF(Z2769,1,0)+IF(AA2769,1,0)+IF(AB2769,1,0)</x:f>
        <x:v>0</x:v>
      </x:c>
      <x:c r="AF2769" s="50" t="n">
        <x:f>IF(Y2769,1,0)+IF(Z2769,1,0)+IF(AA2769,1,0)+IF(AC2769,1,0)</x:f>
        <x:v>0</x:v>
      </x:c>
      <x:c r="AG2769" s="53" t="n">
        <x:v>44348</x:v>
      </x:c>
      <x:c r="AH2769" s="50" t="str">
        <x:v>S100W2UA</x:v>
      </x:c>
      <x:c r="AI2769" s="50" t="str">
        <x:v>OperatingRevenue1SummaryOfBusinessResults</x:v>
      </x:c>
      <x:c r="AJ2769" s="50" t="str">
        <x:v>OperatingIncome</x:v>
      </x:c>
      <x:c r="AK2769" s="53" t="n">
        <x:v>45747</x:v>
      </x:c>
      <x:c r="AL2769" s="50" t="str">
        <x:v>365/365/365/366/365</x:v>
      </x:c>
      <x:c r="AM2769" s="51" t="n">
        <x:v>7806122</x:v>
      </x:c>
      <x:c r="AN2769" s="51" t="n">
        <x:v>2210</x:v>
      </x:c>
      <x:c r="AO2769" s="51" t="n">
        <x:f>IFERROR(AM2769*AN2769,"")</x:f>
        <x:v>17251529620</x:v>
      </x:c>
      <x:c r="AP2769" s="56" t="n">
        <x:f>IFERROR(AO2769/(K2769*1000000),"")</x:f>
        <x:v>0.6753985523870971</x:v>
      </x:c>
      <x:c r="AQ2769" s="57" t="n">
        <x:v>12881655</x:v>
      </x:c>
      <x:c r="AR2769" s="52" t="n">
        <x:v>0.2647421189250188</x:v>
      </x:c>
      <x:c r="AS2769" s="52" t="n">
        <x:v>-0.3202954085683884</x:v>
      </x:c>
      <x:c r="AT2769" s="55" t="b">
        <x:v>0</x:v>
      </x:c>
      <x:c r="AU2769" s="50" t="str">
        <x:v>low_liquidity</x:v>
      </x:c>
      <x:c r="AV2769" s="58" t="n">
        <x:v>0.118319148574612</x:v>
      </x:c>
      <x:c r="AW2769" s="50" t="n">
        <x:v>1134</x:v>
      </x:c>
      <x:c r="AX2769" s="50" t="str">
        <x:v>Discovery</x:v>
      </x:c>
      <x:c r="AY2769" s="50" t="str">
        <x:v>既存適格性フィルター不通過: low_liquidity / 60日平均売買代金2,000万円未満</x:v>
      </x:c>
      <x:c r="AZ2769" s="59" t="str">
        <x:v>2025-06-24 16:57</x:v>
      </x:c>
      <x:c r="BA2769" s="53" t="n">
        <x:v>34608</x:v>
      </x:c>
      <x:c r="BB2769" s="50"/>
      <x:c r="BC2769" s="50"/>
      <x:c r="BD2769" s="50"/>
    </x:row>
    <x:row r="2770">
      <x:c r="A2770" s="50" t="n">
        <x:v>2769</x:v>
      </x:c>
      <x:c r="B2770" s="50" t="str">
        <x:v>4229</x:v>
      </x:c>
      <x:c r="C2770" s="50" t="str">
        <x:v>4229.T</x:v>
      </x:c>
      <x:c r="D2770" s="50" t="str">
        <x:v>Gun Ei Chemical Industry Co.,Ltd.</x:v>
      </x:c>
      <x:c r="E2770" s="50" t="str">
        <x:v>Prime Market (Domestic)</x:v>
      </x:c>
      <x:c r="F2770" s="50" t="str">
        <x:v>Chemicals</x:v>
      </x:c>
      <x:c r="G2770" s="51" t="n">
        <x:v>25194</x:v>
      </x:c>
      <x:c r="H2770" s="51" t="n">
        <x:v>29406</x:v>
      </x:c>
      <x:c r="I2770" s="51" t="n">
        <x:v>31390</x:v>
      </x:c>
      <x:c r="J2770" s="51" t="n">
        <x:v>30310</x:v>
      </x:c>
      <x:c r="K2770" s="51" t="n">
        <x:v>30545</x:v>
      </x:c>
      <x:c r="L2770" s="52" t="n">
        <x:f>IFERROR(H2770/G2770-1,"")</x:f>
        <x:v>0.16718266253869962</x:v>
      </x:c>
      <x:c r="M2770" s="52" t="n">
        <x:f>IFERROR(I2770/H2770-1,"")</x:f>
        <x:v>0.06746922396789778</x:v>
      </x:c>
      <x:c r="N2770" s="52" t="n">
        <x:f>IFERROR(J2770/I2770-1,"")</x:f>
        <x:v>-0.034405861739407406</x:v>
      </x:c>
      <x:c r="O2770" s="52" t="n">
        <x:f>IFERROR(K2770/J2770-1,"")</x:f>
        <x:v>0.007753216760145065</x:v>
      </x:c>
      <x:c r="P2770" s="52" t="n">
        <x:f>IFERROR((K2770/G2770)^(1/4)-1,"")</x:f>
        <x:v>0.049326766527094446</x:v>
      </x:c>
      <x:c r="Q2770" s="51" t="n">
        <x:v>2293</x:v>
      </x:c>
      <x:c r="R2770" s="52" t="n">
        <x:f>IFERROR(Q2770/K2770,"")</x:f>
        <x:v>0.07506956948764118</x:v>
      </x:c>
      <x:c r="S2770" s="53" t="n">
        <x:v>27150</x:v>
      </x:c>
      <x:c r="T2770" s="50" t="str">
        <x:v>EDINET_company_history</x:v>
      </x:c>
      <x:c r="U2770" s="50" t="str">
        <x:v>日本マスタートラスト信託銀行株式会社（信託口）</x:v>
      </x:c>
      <x:c r="V2770" s="54" t="n">
        <x:v>0.089</x:v>
      </x:c>
      <x:c r="W2770" s="50" t="str">
        <x:v>有 田 喜 一 / 有 田 喜一郎</x:v>
      </x:c>
      <x:c r="X2770" s="50" t="b">
        <x:f>AND(COUNT(L2770:O2770)=4,L2770&gt;='設定'!$B$6,M2770&gt;='設定'!$B$6,N2770&gt;='設定'!$B$6,O2770&gt;='設定'!$B$6)</x:f>
        <x:v>0</x:v>
      </x:c>
      <x:c r="Y2770" s="50" t="b">
        <x:f>AND(COUNT(G2770:K2770)=5,P2770&gt;='設定'!$B$7)</x:f>
        <x:v>0</x:v>
      </x:c>
      <x:c r="Z2770" s="50" t="b">
        <x:f>AND(ISNUMBER(R2770),R2770&gt;='設定'!$B$8)</x:f>
        <x:v>0</x:v>
      </x:c>
      <x:c r="AA2770" s="50" t="b">
        <x:f>AND(ISNUMBER(S2770),S2770&gt;=DATE(YEAR('設定'!$B$10)-'設定'!$B$9,MONTH('設定'!$B$10),DAY('設定'!$B$10)))</x:f>
        <x:v>0</x:v>
      </x:c>
      <x:c r="AB2770" s="55" t="b">
        <x:v>0</x:v>
      </x:c>
      <x:c r="AC2770" s="55" t="b">
        <x:v>0</x:v>
      </x:c>
      <x:c r="AD2770" s="50" t="n">
        <x:f>IF(X2770,1,0)+IF(Z2770,1,0)+IF(AA2770,1,0)+IF(AB2770,1,0)</x:f>
        <x:v>0</x:v>
      </x:c>
      <x:c r="AE2770" s="50" t="n">
        <x:f>IF(Y2770,1,0)+IF(Z2770,1,0)+IF(AA2770,1,0)+IF(AB2770,1,0)</x:f>
        <x:v>0</x:v>
      </x:c>
      <x:c r="AF2770" s="50" t="n">
        <x:f>IF(Y2770,1,0)+IF(Z2770,1,0)+IF(AA2770,1,0)+IF(AC2770,1,0)</x:f>
        <x:v>0</x:v>
      </x:c>
      <x:c r="AG2770" s="53" t="n">
        <x:v>44348</x:v>
      </x:c>
      <x:c r="AH2770" s="50" t="str">
        <x:v>S100VYPO</x:v>
      </x:c>
      <x:c r="AI2770" s="50" t="str">
        <x:v>NetSalesSummaryOfBusinessResults</x:v>
      </x:c>
      <x:c r="AJ2770" s="50" t="str">
        <x:v>OperatingIncome</x:v>
      </x:c>
      <x:c r="AK2770" s="53" t="n">
        <x:v>45747</x:v>
      </x:c>
      <x:c r="AL2770" s="50" t="str">
        <x:v>365/365/365/366/365</x:v>
      </x:c>
      <x:c r="AM2770" s="51" t="n">
        <x:v>6633208</x:v>
      </x:c>
      <x:c r="AN2770" s="51" t="n">
        <x:v>4665</x:v>
      </x:c>
      <x:c r="AO2770" s="51" t="n">
        <x:f>IFERROR(AM2770*AN2770,"")</x:f>
        <x:v>30943915320</x:v>
      </x:c>
      <x:c r="AP2770" s="56" t="n">
        <x:f>IFERROR(AO2770/(K2770*1000000),"")</x:f>
        <x:v>1.0130599220821739</x:v>
      </x:c>
      <x:c r="AQ2770" s="57" t="n">
        <x:v>180565791.66666663</x:v>
      </x:c>
      <x:c r="AR2770" s="52" t="n">
        <x:v>0.3247113328188862</x:v>
      </x:c>
      <x:c r="AS2770" s="52" t="n">
        <x:v>-0.3879317214072262</x:v>
      </x:c>
      <x:c r="AT2770" s="55" t="b">
        <x:v>1</x:v>
      </x:c>
      <x:c r="AU2770" s="50"/>
      <x:c r="AV2770" s="58" t="n">
        <x:v>0.2100706953942387</x:v>
      </x:c>
      <x:c r="AW2770" s="50" t="n">
        <x:v>672</x:v>
      </x:c>
      <x:c r="AX2770" s="50" t="str">
        <x:v>Future Moat</x:v>
      </x:c>
      <x:c r="AY2770" s="50" t="str">
        <x:v>目立つ機械的警告なし（定性確認は別途必要）</x:v>
      </x:c>
      <x:c r="AZ2770" s="59" t="str">
        <x:v>2025-06-20 13:05</x:v>
      </x:c>
      <x:c r="BA2770" s="53" t="n">
        <x:v>27150</x:v>
      </x:c>
      <x:c r="BB2770" s="50"/>
      <x:c r="BC2770" s="50"/>
      <x:c r="BD2770" s="50" t="str">
        <x:v>TOPIX Small 2</x:v>
      </x:c>
    </x:row>
    <x:row r="2771">
      <x:c r="A2771" s="50" t="n">
        <x:v>2770</x:v>
      </x:c>
      <x:c r="B2771" s="50" t="str">
        <x:v>5923</x:v>
      </x:c>
      <x:c r="C2771" s="50" t="str">
        <x:v>5923.T</x:v>
      </x:c>
      <x:c r="D2771" s="50" t="str">
        <x:v>TAKADAKIKO(Steel Construction)CO.,LTD.</x:v>
      </x:c>
      <x:c r="E2771" s="50" t="str">
        <x:v>Standard Market(Domestic)</x:v>
      </x:c>
      <x:c r="F2771" s="50" t="str">
        <x:v>Metal Products</x:v>
      </x:c>
      <x:c r="G2771" s="51" t="n">
        <x:v>15223.703</x:v>
      </x:c>
      <x:c r="H2771" s="51" t="n">
        <x:v>15669.637</x:v>
      </x:c>
      <x:c r="I2771" s="51" t="n">
        <x:v>15978.699</x:v>
      </x:c>
      <x:c r="J2771" s="51" t="n">
        <x:v>19695.035</x:v>
      </x:c>
      <x:c r="K2771" s="51" t="n">
        <x:v>18455.16</x:v>
      </x:c>
      <x:c r="L2771" s="52" t="n">
        <x:f>IFERROR(H2771/G2771-1,"")</x:f>
        <x:v>0.029292084849527056</x:v>
      </x:c>
      <x:c r="M2771" s="52" t="n">
        <x:f>IFERROR(I2771/H2771-1,"")</x:f>
        <x:v>0.01972362218729118</x:v>
      </x:c>
      <x:c r="N2771" s="52" t="n">
        <x:f>IFERROR(J2771/I2771-1,"")</x:f>
        <x:v>0.23258063750997504</x:v>
      </x:c>
      <x:c r="O2771" s="52" t="n">
        <x:f>IFERROR(K2771/J2771-1,"")</x:f>
        <x:v>-0.06295368350449748</x:v>
      </x:c>
      <x:c r="P2771" s="52" t="n">
        <x:f>IFERROR((K2771/G2771)^(1/4)-1,"")</x:f>
        <x:v>0.04929928760991453</x:v>
      </x:c>
      <x:c r="Q2771" s="51" t="n">
        <x:v>235.33</x:v>
      </x:c>
      <x:c r="R2771" s="52" t="n">
        <x:f>IFERROR(Q2771/K2771,"")</x:f>
        <x:v>0.012751447291705952</x:v>
      </x:c>
      <x:c r="S2771" s="53" t="n">
        <x:v>22798</x:v>
      </x:c>
      <x:c r="T2771" s="50" t="str">
        <x:v>EDINET_company_history</x:v>
      </x:c>
      <x:c r="U2771" s="50" t="str">
        <x:v>日本生命保険相互会社</x:v>
      </x:c>
      <x:c r="V2771" s="54" t="n">
        <x:v>0.0591</x:v>
      </x:c>
      <x:c r="W2771" s="50" t="str">
        <x:v>中村 達郎</x:v>
      </x:c>
      <x:c r="X2771" s="50" t="b">
        <x:f>AND(COUNT(L2771:O2771)=4,L2771&gt;='設定'!$B$6,M2771&gt;='設定'!$B$6,N2771&gt;='設定'!$B$6,O2771&gt;='設定'!$B$6)</x:f>
        <x:v>0</x:v>
      </x:c>
      <x:c r="Y2771" s="50" t="b">
        <x:f>AND(COUNT(G2771:K2771)=5,P2771&gt;='設定'!$B$7)</x:f>
        <x:v>0</x:v>
      </x:c>
      <x:c r="Z2771" s="50" t="b">
        <x:f>AND(ISNUMBER(R2771),R2771&gt;='設定'!$B$8)</x:f>
        <x:v>0</x:v>
      </x:c>
      <x:c r="AA2771" s="50" t="b">
        <x:f>AND(ISNUMBER(S2771),S2771&gt;=DATE(YEAR('設定'!$B$10)-'設定'!$B$9,MONTH('設定'!$B$10),DAY('設定'!$B$10)))</x:f>
        <x:v>0</x:v>
      </x:c>
      <x:c r="AB2771" s="55" t="b">
        <x:v>0</x:v>
      </x:c>
      <x:c r="AC2771" s="55" t="b">
        <x:v>0</x:v>
      </x:c>
      <x:c r="AD2771" s="50" t="n">
        <x:f>IF(X2771,1,0)+IF(Z2771,1,0)+IF(AA2771,1,0)+IF(AB2771,1,0)</x:f>
        <x:v>0</x:v>
      </x:c>
      <x:c r="AE2771" s="50" t="n">
        <x:f>IF(Y2771,1,0)+IF(Z2771,1,0)+IF(AA2771,1,0)+IF(AB2771,1,0)</x:f>
        <x:v>0</x:v>
      </x:c>
      <x:c r="AF2771" s="50" t="n">
        <x:f>IF(Y2771,1,0)+IF(Z2771,1,0)+IF(AA2771,1,0)+IF(AC2771,1,0)</x:f>
        <x:v>0</x:v>
      </x:c>
      <x:c r="AG2771" s="53" t="n">
        <x:v>44348</x:v>
      </x:c>
      <x:c r="AH2771" s="50" t="str">
        <x:v>S100W4OF</x:v>
      </x:c>
      <x:c r="AI2771" s="50" t="str">
        <x:v>NetSalesSummaryOfBusinessResults</x:v>
      </x:c>
      <x:c r="AJ2771" s="50" t="str">
        <x:v>OperatingIncome</x:v>
      </x:c>
      <x:c r="AK2771" s="53" t="n">
        <x:v>45747</x:v>
      </x:c>
      <x:c r="AL2771" s="50" t="str">
        <x:v>365/365/365/366/365</x:v>
      </x:c>
      <x:c r="AM2771" s="51" t="n">
        <x:v>5764958</x:v>
      </x:c>
      <x:c r="AN2771" s="51" t="n">
        <x:v>1074</x:v>
      </x:c>
      <x:c r="AO2771" s="51" t="n">
        <x:f>IFERROR(AM2771*AN2771,"")</x:f>
        <x:v>6191564892</x:v>
      </x:c>
      <x:c r="AP2771" s="56" t="n">
        <x:f>IFERROR(AO2771/(K2771*1000000),"")</x:f>
        <x:v>0.33549234425494007</x:v>
      </x:c>
      <x:c r="AQ2771" s="57" t="n">
        <x:v>13209756.666666666</x:v>
      </x:c>
      <x:c r="AR2771" s="52" t="n">
        <x:v>0.2258058159001191</x:v>
      </x:c>
      <x:c r="AS2771" s="52" t="n">
        <x:v>-0.2385985514315814</x:v>
      </x:c>
      <x:c r="AT2771" s="55" t="b">
        <x:v>0</x:v>
      </x:c>
      <x:c r="AU2771" s="50" t="str">
        <x:v>low_liquidity</x:v>
      </x:c>
      <x:c r="AV2771" s="58" t="n">
        <x:v>0.113163763640294</x:v>
      </x:c>
      <x:c r="AW2771" s="50" t="n">
        <x:v>1156</x:v>
      </x:c>
      <x:c r="AX2771" s="50" t="str">
        <x:v>Discovery</x:v>
      </x:c>
      <x:c r="AY2771" s="50" t="str">
        <x:v>既存適格性フィルター不通過: low_liquidity / 60日平均売買代金2,000万円未満</x:v>
      </x:c>
      <x:c r="AZ2771" s="59" t="str">
        <x:v>2025-06-25 13:53</x:v>
      </x:c>
      <x:c r="BA2771" s="53" t="n">
        <x:v>22798</x:v>
      </x:c>
      <x:c r="BB2771" s="50"/>
      <x:c r="BC2771" s="50"/>
      <x:c r="BD2771" s="50"/>
    </x:row>
    <x:row r="2772">
      <x:c r="A2772" s="50" t="n">
        <x:v>2771</x:v>
      </x:c>
      <x:c r="B2772" s="50" t="str">
        <x:v>6597</x:v>
      </x:c>
      <x:c r="C2772" s="50" t="str">
        <x:v>6597.T</x:v>
      </x:c>
      <x:c r="D2772" s="50" t="str">
        <x:v>HPC SYSTEMS Inc.</x:v>
      </x:c>
      <x:c r="E2772" s="50" t="str">
        <x:v>Growth Market(Domestic)</x:v>
      </x:c>
      <x:c r="F2772" s="50" t="str">
        <x:v>Electric Appliances</x:v>
      </x:c>
      <x:c r="G2772" s="51" t="n">
        <x:v>5828.102</x:v>
      </x:c>
      <x:c r="H2772" s="51" t="n">
        <x:v>6021.885</x:v>
      </x:c>
      <x:c r="I2772" s="51" t="n">
        <x:v>8854.176</x:v>
      </x:c>
      <x:c r="J2772" s="51" t="n">
        <x:v>6932.107</x:v>
      </x:c>
      <x:c r="K2772" s="51" t="n">
        <x:v>7064.144</x:v>
      </x:c>
      <x:c r="L2772" s="52" t="n">
        <x:f>IFERROR(H2772/G2772-1,"")</x:f>
        <x:v>0.03324976124302559</x:v>
      </x:c>
      <x:c r="M2772" s="52" t="n">
        <x:f>IFERROR(I2772/H2772-1,"")</x:f>
        <x:v>0.47033296052647944</x:v>
      </x:c>
      <x:c r="N2772" s="52" t="n">
        <x:f>IFERROR(J2772/I2772-1,"")</x:f>
        <x:v>-0.2170805052892556</x:v>
      </x:c>
      <x:c r="O2772" s="52" t="n">
        <x:f>IFERROR(K2772/J2772-1,"")</x:f>
        <x:v>0.019047167044594193</x:v>
      </x:c>
      <x:c r="P2772" s="52" t="n">
        <x:f>IFERROR((K2772/G2772)^(1/4)-1,"")</x:f>
        <x:v>0.04925995882603407</x:v>
      </x:c>
      <x:c r="Q2772" s="51" t="n">
        <x:v>669.198</x:v>
      </x:c>
      <x:c r="R2772" s="52" t="n">
        <x:f>IFERROR(Q2772/K2772,"")</x:f>
        <x:v>0.09473164759948267</x:v>
      </x:c>
      <x:c r="S2772" s="53" t="n">
        <x:v>43709</x:v>
      </x:c>
      <x:c r="T2772" s="50" t="str">
        <x:v>EDINET_company_history</x:v>
      </x:c>
      <x:c r="U2772" s="50" t="str">
        <x:v>菱洋エレクトロ株式会社</x:v>
      </x:c>
      <x:c r="V2772" s="54" t="n">
        <x:v>0.0734</x:v>
      </x:c>
      <x:c r="W2772" s="50" t="str">
        <x:v>小野 鉄平</x:v>
      </x:c>
      <x:c r="X2772" s="50" t="b">
        <x:f>AND(COUNT(L2772:O2772)=4,L2772&gt;='設定'!$B$6,M2772&gt;='設定'!$B$6,N2772&gt;='設定'!$B$6,O2772&gt;='設定'!$B$6)</x:f>
        <x:v>0</x:v>
      </x:c>
      <x:c r="Y2772" s="50" t="b">
        <x:f>AND(COUNT(G2772:K2772)=5,P2772&gt;='設定'!$B$7)</x:f>
        <x:v>0</x:v>
      </x:c>
      <x:c r="Z2772" s="50" t="b">
        <x:f>AND(ISNUMBER(R2772),R2772&gt;='設定'!$B$8)</x:f>
        <x:v>0</x:v>
      </x:c>
      <x:c r="AA2772" s="50" t="b">
        <x:f>AND(ISNUMBER(S2772),S2772&gt;=DATE(YEAR('設定'!$B$10)-'設定'!$B$9,MONTH('設定'!$B$10),DAY('設定'!$B$10)))</x:f>
        <x:v>0</x:v>
      </x:c>
      <x:c r="AB2772" s="55" t="b">
        <x:v>0</x:v>
      </x:c>
      <x:c r="AC2772" s="55" t="b">
        <x:v>0</x:v>
      </x:c>
      <x:c r="AD2772" s="50" t="n">
        <x:f>IF(X2772,1,0)+IF(Z2772,1,0)+IF(AA2772,1,0)+IF(AB2772,1,0)</x:f>
        <x:v>0</x:v>
      </x:c>
      <x:c r="AE2772" s="50" t="n">
        <x:f>IF(Y2772,1,0)+IF(Z2772,1,0)+IF(AA2772,1,0)+IF(AB2772,1,0)</x:f>
        <x:v>0</x:v>
      </x:c>
      <x:c r="AF2772" s="50" t="n">
        <x:f>IF(Y2772,1,0)+IF(Z2772,1,0)+IF(AA2772,1,0)+IF(AC2772,1,0)</x:f>
        <x:v>0</x:v>
      </x:c>
      <x:c r="AG2772" s="53" t="n">
        <x:v>44348</x:v>
      </x:c>
      <x:c r="AH2772" s="50" t="str">
        <x:v>S100WS3O</x:v>
      </x:c>
      <x:c r="AI2772" s="50" t="str">
        <x:v>NetSalesSummaryOfBusinessResults</x:v>
      </x:c>
      <x:c r="AJ2772" s="50" t="str">
        <x:v>OperatingIncome</x:v>
      </x:c>
      <x:c r="AK2772" s="53" t="n">
        <x:v>45838</x:v>
      </x:c>
      <x:c r="AL2772" s="50" t="str">
        <x:v>365/365/365/366/365</x:v>
      </x:c>
      <x:c r="AM2772" s="51" t="n">
        <x:v>4149800</x:v>
      </x:c>
      <x:c r="AN2772" s="51" t="n">
        <x:v>5100</x:v>
      </x:c>
      <x:c r="AO2772" s="51" t="n">
        <x:f>IFERROR(AM2772*AN2772,"")</x:f>
        <x:v>21163980000</x:v>
      </x:c>
      <x:c r="AP2772" s="56" t="n">
        <x:f>IFERROR(AO2772/(K2772*1000000),"")</x:f>
        <x:v>2.9959723357847743</x:v>
      </x:c>
      <x:c r="AQ2772" s="57" t="n">
        <x:v>853985185</x:v>
      </x:c>
      <x:c r="AR2772" s="52" t="n">
        <x:v>0.616802618251599</x:v>
      </x:c>
      <x:c r="AS2772" s="52" t="n">
        <x:v>-0.8268134997287648</x:v>
      </x:c>
      <x:c r="AT2772" s="55" t="b">
        <x:v>1</x:v>
      </x:c>
      <x:c r="AU2772" s="50"/>
      <x:c r="AV2772" s="58" t="n">
        <x:v>0.3787200936433462</x:v>
      </x:c>
      <x:c r="AW2772" s="50" t="n">
        <x:v>234</x:v>
      </x:c>
      <x:c r="AX2772" s="50" t="str">
        <x:v>Future Moat</x:v>
      </x:c>
      <x:c r="AY2772" s="50" t="str">
        <x:v>年率ボラティリティ60%以上 / ローカル5年最大下落率-60%以下</x:v>
      </x:c>
      <x:c r="AZ2772" s="59" t="str">
        <x:v>2025-09-29 15:11</x:v>
      </x:c>
      <x:c r="BA2772" s="53" t="n">
        <x:v>43709</x:v>
      </x:c>
      <x:c r="BB2772" s="50"/>
      <x:c r="BC2772" s="50"/>
      <x:c r="BD2772" s="50"/>
    </x:row>
    <x:row r="2773">
      <x:c r="A2773" s="50" t="n">
        <x:v>2772</x:v>
      </x:c>
      <x:c r="B2773" s="50" t="str">
        <x:v>3744</x:v>
      </x:c>
      <x:c r="C2773" s="50" t="str">
        <x:v>3744.T</x:v>
      </x:c>
      <x:c r="D2773" s="50" t="str">
        <x:v>SIOS Corporation</x:v>
      </x:c>
      <x:c r="E2773" s="50" t="str">
        <x:v>Standard Market(Domestic)</x:v>
      </x:c>
      <x:c r="F2773" s="50" t="str">
        <x:v>Information &amp; Communication</x:v>
      </x:c>
      <x:c r="G2773" s="51" t="n">
        <x:v>15725.371</x:v>
      </x:c>
      <x:c r="H2773" s="51" t="n">
        <x:v>14420.269</x:v>
      </x:c>
      <x:c r="I2773" s="51" t="n">
        <x:v>15889.487</x:v>
      </x:c>
      <x:c r="J2773" s="51" t="n">
        <x:v>20561.583</x:v>
      </x:c>
      <x:c r="K2773" s="51" t="n">
        <x:v>19059.817</x:v>
      </x:c>
      <x:c r="L2773" s="52" t="n">
        <x:f>IFERROR(H2773/G2773-1,"")</x:f>
        <x:v>-0.08299339964697805</x:v>
      </x:c>
      <x:c r="M2773" s="52" t="n">
        <x:f>IFERROR(I2773/H2773-1,"")</x:f>
        <x:v>0.1018856166968869</x:v>
      </x:c>
      <x:c r="N2773" s="52" t="n">
        <x:f>IFERROR(J2773/I2773-1,"")</x:f>
        <x:v>0.29403693146292254</x:v>
      </x:c>
      <x:c r="O2773" s="52" t="n">
        <x:f>IFERROR(K2773/J2773-1,"")</x:f>
        <x:v>-0.07303746992631843</x:v>
      </x:c>
      <x:c r="P2773" s="52" t="n">
        <x:f>IFERROR((K2773/G2773)^(1/4)-1,"")</x:f>
        <x:v>0.04925115645292055</x:v>
      </x:c>
      <x:c r="Q2773" s="51" t="n">
        <x:v>401.518</x:v>
      </x:c>
      <x:c r="R2773" s="52" t="n">
        <x:f>IFERROR(Q2773/K2773,"")</x:f>
        <x:v>0.021066204360723925</x:v>
      </x:c>
      <x:c r="S2773" s="53" t="n">
        <x:v>38200</x:v>
      </x:c>
      <x:c r="T2773" s="50" t="str">
        <x:v>EDINET_company_history</x:v>
      </x:c>
      <x:c r="U2773" s="50" t="str">
        <x:v>株式会社大塚商会</x:v>
      </x:c>
      <x:c r="V2773" s="54" t="n">
        <x:v>0.1796</x:v>
      </x:c>
      <x:c r="W2773" s="50" t="str">
        <x:v>喜 多 伸 夫</x:v>
      </x:c>
      <x:c r="X2773" s="50" t="b">
        <x:f>AND(COUNT(L2773:O2773)=4,L2773&gt;='設定'!$B$6,M2773&gt;='設定'!$B$6,N2773&gt;='設定'!$B$6,O2773&gt;='設定'!$B$6)</x:f>
        <x:v>0</x:v>
      </x:c>
      <x:c r="Y2773" s="50" t="b">
        <x:f>AND(COUNT(G2773:K2773)=5,P2773&gt;='設定'!$B$7)</x:f>
        <x:v>0</x:v>
      </x:c>
      <x:c r="Z2773" s="50" t="b">
        <x:f>AND(ISNUMBER(R2773),R2773&gt;='設定'!$B$8)</x:f>
        <x:v>0</x:v>
      </x:c>
      <x:c r="AA2773" s="50" t="b">
        <x:f>AND(ISNUMBER(S2773),S2773&gt;=DATE(YEAR('設定'!$B$10)-'設定'!$B$9,MONTH('設定'!$B$10),DAY('設定'!$B$10)))</x:f>
        <x:v>0</x:v>
      </x:c>
      <x:c r="AB2773" s="55" t="b">
        <x:v>0</x:v>
      </x:c>
      <x:c r="AC2773" s="55" t="b">
        <x:v>0</x:v>
      </x:c>
      <x:c r="AD2773" s="50" t="n">
        <x:f>IF(X2773,1,0)+IF(Z2773,1,0)+IF(AA2773,1,0)+IF(AB2773,1,0)</x:f>
        <x:v>0</x:v>
      </x:c>
      <x:c r="AE2773" s="50" t="n">
        <x:f>IF(Y2773,1,0)+IF(Z2773,1,0)+IF(AA2773,1,0)+IF(AB2773,1,0)</x:f>
        <x:v>0</x:v>
      </x:c>
      <x:c r="AF2773" s="50" t="n">
        <x:f>IF(Y2773,1,0)+IF(Z2773,1,0)+IF(AA2773,1,0)+IF(AC2773,1,0)</x:f>
        <x:v>0</x:v>
      </x:c>
      <x:c r="AG2773" s="53" t="n">
        <x:v>44348</x:v>
      </x:c>
      <x:c r="AH2773" s="50" t="str">
        <x:v>S100XTY8</x:v>
      </x:c>
      <x:c r="AI2773" s="50" t="str">
        <x:v>NetSalesSummaryOfBusinessResults</x:v>
      </x:c>
      <x:c r="AJ2773" s="50" t="str">
        <x:v>OperatingIncome</x:v>
      </x:c>
      <x:c r="AK2773" s="53" t="n">
        <x:v>46022</x:v>
      </x:c>
      <x:c r="AL2773" s="50" t="str">
        <x:v>365/365/365/366/365</x:v>
      </x:c>
      <x:c r="AM2773" s="51" t="n">
        <x:v>8871100</x:v>
      </x:c>
      <x:c r="AN2773" s="51" t="n">
        <x:v>555</x:v>
      </x:c>
      <x:c r="AO2773" s="51" t="n">
        <x:f>IFERROR(AM2773*AN2773,"")</x:f>
        <x:v>4923460500</x:v>
      </x:c>
      <x:c r="AP2773" s="56" t="n">
        <x:f>IFERROR(AO2773/(K2773*1000000),"")</x:f>
        <x:v>0.25831625245929696</x:v>
      </x:c>
      <x:c r="AQ2773" s="57" t="n">
        <x:v>36643001.666666664</x:v>
      </x:c>
      <x:c r="AR2773" s="52" t="n">
        <x:v>0.469214032532134</x:v>
      </x:c>
      <x:c r="AS2773" s="52" t="n">
        <x:v>-0.7265625</x:v>
      </x:c>
      <x:c r="AT2773" s="55" t="b">
        <x:v>1</x:v>
      </x:c>
      <x:c r="AU2773" s="50"/>
      <x:c r="AV2773" s="58" t="n">
        <x:v>0.0338033093149435</x:v>
      </x:c>
      <x:c r="AW2773" s="50" t="n">
        <x:v>1625</x:v>
      </x:c>
      <x:c r="AX2773" s="50" t="str">
        <x:v>Discovery</x:v>
      </x:c>
      <x:c r="AY2773" s="50" t="str">
        <x:v>ローカル5年最大下落率-60%以下</x:v>
      </x:c>
      <x:c r="AZ2773" s="59" t="str">
        <x:v>2026-03-25 16:04</x:v>
      </x:c>
      <x:c r="BA2773" s="53" t="n">
        <x:v>38200</x:v>
      </x:c>
      <x:c r="BB2773" s="50"/>
      <x:c r="BC2773" s="50"/>
      <x:c r="BD2773" s="50"/>
    </x:row>
    <x:row r="2774">
      <x:c r="A2774" s="50" t="n">
        <x:v>2773</x:v>
      </x:c>
      <x:c r="B2774" s="50" t="str">
        <x:v>2872</x:v>
      </x:c>
      <x:c r="C2774" s="50" t="str">
        <x:v>2872.T</x:v>
      </x:c>
      <x:c r="D2774" s="50" t="str">
        <x:v>SEIHYO CO.,LTD.</x:v>
      </x:c>
      <x:c r="E2774" s="50" t="str">
        <x:v>Standard Market(Domestic)</x:v>
      </x:c>
      <x:c r="F2774" s="50" t="str">
        <x:v>Foods</x:v>
      </x:c>
      <x:c r="G2774" s="51" t="n">
        <x:v>3957.81</x:v>
      </x:c>
      <x:c r="H2774" s="51" t="n">
        <x:v>4192.988</x:v>
      </x:c>
      <x:c r="I2774" s="51" t="n">
        <x:v>4256.002</x:v>
      </x:c>
      <x:c r="J2774" s="51" t="n">
        <x:v>4484.618</x:v>
      </x:c>
      <x:c r="K2774" s="51" t="n">
        <x:v>4796.658</x:v>
      </x:c>
      <x:c r="L2774" s="52" t="n">
        <x:f>IFERROR(H2774/G2774-1,"")</x:f>
        <x:v>0.05942124558783779</x:v>
      </x:c>
      <x:c r="M2774" s="52" t="n">
        <x:f>IFERROR(I2774/H2774-1,"")</x:f>
        <x:v>0.015028423644427358</x:v>
      </x:c>
      <x:c r="N2774" s="52" t="n">
        <x:f>IFERROR(J2774/I2774-1,"")</x:f>
        <x:v>0.05371614017098669</x:v>
      </x:c>
      <x:c r="O2774" s="52" t="n">
        <x:f>IFERROR(K2774/J2774-1,"")</x:f>
        <x:v>0.069580062337528</x:v>
      </x:c>
      <x:c r="P2774" s="52" t="n">
        <x:f>IFERROR((K2774/G2774)^(1/4)-1,"")</x:f>
        <x:v>0.049230612795308826</x:v>
      </x:c>
      <x:c r="Q2774" s="51" t="n">
        <x:v>35.373</x:v>
      </x:c>
      <x:c r="R2774" s="52" t="n">
        <x:f>IFERROR(Q2774/K2774,"")</x:f>
        <x:v>0.007374509502240934</x:v>
      </x:c>
      <x:c r="S2774" s="53" t="n">
        <x:v>18080</x:v>
      </x:c>
      <x:c r="T2774" s="50" t="str">
        <x:v>EDINET_company_history</x:v>
      </x:c>
      <x:c r="U2774" s="50" t="str">
        <x:v>大協リース株式会社</x:v>
      </x:c>
      <x:c r="V2774" s="54" t="n">
        <x:v>0.1282</x:v>
      </x:c>
      <x:c r="W2774" s="50" t="str">
        <x:v>飯 塚 周 一</x:v>
      </x:c>
      <x:c r="X2774" s="50" t="b">
        <x:f>AND(COUNT(L2774:O2774)=4,L2774&gt;='設定'!$B$6,M2774&gt;='設定'!$B$6,N2774&gt;='設定'!$B$6,O2774&gt;='設定'!$B$6)</x:f>
        <x:v>0</x:v>
      </x:c>
      <x:c r="Y2774" s="50" t="b">
        <x:f>AND(COUNT(G2774:K2774)=5,P2774&gt;='設定'!$B$7)</x:f>
        <x:v>0</x:v>
      </x:c>
      <x:c r="Z2774" s="50" t="b">
        <x:f>AND(ISNUMBER(R2774),R2774&gt;='設定'!$B$8)</x:f>
        <x:v>0</x:v>
      </x:c>
      <x:c r="AA2774" s="50" t="b">
        <x:f>AND(ISNUMBER(S2774),S2774&gt;=DATE(YEAR('設定'!$B$10)-'設定'!$B$9,MONTH('設定'!$B$10),DAY('設定'!$B$10)))</x:f>
        <x:v>0</x:v>
      </x:c>
      <x:c r="AB2774" s="55" t="b">
        <x:v>0</x:v>
      </x:c>
      <x:c r="AC2774" s="55" t="b">
        <x:v>0</x:v>
      </x:c>
      <x:c r="AD2774" s="50" t="n">
        <x:f>IF(X2774,1,0)+IF(Z2774,1,0)+IF(AA2774,1,0)+IF(AB2774,1,0)</x:f>
        <x:v>0</x:v>
      </x:c>
      <x:c r="AE2774" s="50" t="n">
        <x:f>IF(Y2774,1,0)+IF(Z2774,1,0)+IF(AA2774,1,0)+IF(AB2774,1,0)</x:f>
        <x:v>0</x:v>
      </x:c>
      <x:c r="AF2774" s="50" t="n">
        <x:f>IF(Y2774,1,0)+IF(Z2774,1,0)+IF(AA2774,1,0)+IF(AC2774,1,0)</x:f>
        <x:v>0</x:v>
      </x:c>
      <x:c r="AG2774" s="53" t="n">
        <x:v>44348</x:v>
      </x:c>
      <x:c r="AH2774" s="50" t="str">
        <x:v>S100Y621</x:v>
      </x:c>
      <x:c r="AI2774" s="50" t="str">
        <x:v>NetSalesSummaryOfBusinessResults</x:v>
      </x:c>
      <x:c r="AJ2774" s="50" t="str">
        <x:v>OperatingIncome</x:v>
      </x:c>
      <x:c r="AK2774" s="53" t="n">
        <x:v>46081</x:v>
      </x:c>
      <x:c r="AL2774" s="50" t="str">
        <x:v>365/365/366/365/365</x:v>
      </x:c>
      <x:c r="AM2774" s="51" t="n">
        <x:v>1403493</x:v>
      </x:c>
      <x:c r="AN2774" s="51" t="n">
        <x:v>2200</x:v>
      </x:c>
      <x:c r="AO2774" s="51" t="n">
        <x:f>IFERROR(AM2774*AN2774,"")</x:f>
        <x:v>3087684600</x:v>
      </x:c>
      <x:c r="AP2774" s="56" t="n">
        <x:f>IFERROR(AO2774/(K2774*1000000),"")</x:f>
        <x:v>0.6437158121341985</x:v>
      </x:c>
      <x:c r="AQ2774" s="57" t="n">
        <x:v>4627351.666666667</x:v>
      </x:c>
      <x:c r="AR2774" s="52" t="n">
        <x:v>0.4057865896310216</x:v>
      </x:c>
      <x:c r="AS2774" s="52" t="n">
        <x:v>-0.6460136580460332</x:v>
      </x:c>
      <x:c r="AT2774" s="55" t="b">
        <x:v>0</x:v>
      </x:c>
      <x:c r="AU2774" s="50" t="str">
        <x:v>low_liquidity</x:v>
      </x:c>
      <x:c r="AV2774" s="58" t="n">
        <x:v>-0.3612705711941238</x:v>
      </x:c>
      <x:c r="AW2774" s="50" t="n">
        <x:v>3381</x:v>
      </x:c>
      <x:c r="AX2774" s="50" t="str">
        <x:v>Transformation Moat</x:v>
      </x:c>
      <x:c r="AY2774" s="50" t="str">
        <x:v>既存適格性フィルター不通過: low_liquidity / 60日平均売買代金2,000万円未満 / ローカル5年最大下落率-60%以下</x:v>
      </x:c>
      <x:c r="AZ2774" s="59" t="str">
        <x:v>2026-05-25 15:32</x:v>
      </x:c>
      <x:c r="BA2774" s="53" t="n">
        <x:v>18080</x:v>
      </x:c>
      <x:c r="BB2774" s="50"/>
      <x:c r="BC2774" s="50"/>
      <x:c r="BD2774" s="50"/>
    </x:row>
    <x:row r="2775">
      <x:c r="A2775" s="50" t="n">
        <x:v>2774</x:v>
      </x:c>
      <x:c r="B2775" s="50" t="str">
        <x:v>7702</x:v>
      </x:c>
      <x:c r="C2775" s="50" t="str">
        <x:v>7702.T</x:v>
      </x:c>
      <x:c r="D2775" s="50" t="str">
        <x:v>JMS CO.,LTD.</x:v>
      </x:c>
      <x:c r="E2775" s="50" t="str">
        <x:v>Standard Market(Domestic)</x:v>
      </x:c>
      <x:c r="F2775" s="50" t="str">
        <x:v>Precision Instruments</x:v>
      </x:c>
      <x:c r="G2775" s="51" t="n">
        <x:v>57578</x:v>
      </x:c>
      <x:c r="H2775" s="51" t="n">
        <x:v>58169</x:v>
      </x:c>
      <x:c r="I2775" s="51" t="n">
        <x:v>63740</x:v>
      </x:c>
      <x:c r="J2775" s="51" t="n">
        <x:v>65292</x:v>
      </x:c>
      <x:c r="K2775" s="51" t="n">
        <x:v>69749</x:v>
      </x:c>
      <x:c r="L2775" s="52" t="n">
        <x:f>IFERROR(H2775/G2775-1,"")</x:f>
        <x:v>0.010264337073187635</x:v>
      </x:c>
      <x:c r="M2775" s="52" t="n">
        <x:f>IFERROR(I2775/H2775-1,"")</x:f>
        <x:v>0.09577266241468818</x:v>
      </x:c>
      <x:c r="N2775" s="52" t="n">
        <x:f>IFERROR(J2775/I2775-1,"")</x:f>
        <x:v>0.02434891747725132</x:v>
      </x:c>
      <x:c r="O2775" s="52" t="n">
        <x:f>IFERROR(K2775/J2775-1,"")</x:f>
        <x:v>0.06826257428168847</x:v>
      </x:c>
      <x:c r="P2775" s="52" t="n">
        <x:f>IFERROR((K2775/G2775)^(1/4)-1,"")</x:f>
        <x:v>0.04910837142176305</x:v>
      </x:c>
      <x:c r="Q2775" s="51" t="n">
        <x:v>872</x:v>
      </x:c>
      <x:c r="R2775" s="52" t="n">
        <x:f>IFERROR(Q2775/K2775,"")</x:f>
        <x:v>0.01250197135442802</x:v>
      </x:c>
      <x:c r="S2775" s="53" t="n">
        <x:v>30286</x:v>
      </x:c>
      <x:c r="T2775" s="50" t="str">
        <x:v>EDINET_company_history</x:v>
      </x:c>
      <x:c r="U2775" s="50" t="str">
        <x:v>株式会社カネカ</x:v>
      </x:c>
      <x:c r="V2775" s="54" t="n">
        <x:v>0.1036</x:v>
      </x:c>
      <x:c r="W2775" s="50" t="str">
        <x:v>桂 龍司 / 粟根 康浩</x:v>
      </x:c>
      <x:c r="X2775" s="50" t="b">
        <x:f>AND(COUNT(L2775:O2775)=4,L2775&gt;='設定'!$B$6,M2775&gt;='設定'!$B$6,N2775&gt;='設定'!$B$6,O2775&gt;='設定'!$B$6)</x:f>
        <x:v>0</x:v>
      </x:c>
      <x:c r="Y2775" s="50" t="b">
        <x:f>AND(COUNT(G2775:K2775)=5,P2775&gt;='設定'!$B$7)</x:f>
        <x:v>0</x:v>
      </x:c>
      <x:c r="Z2775" s="50" t="b">
        <x:f>AND(ISNUMBER(R2775),R2775&gt;='設定'!$B$8)</x:f>
        <x:v>0</x:v>
      </x:c>
      <x:c r="AA2775" s="50" t="b">
        <x:f>AND(ISNUMBER(S2775),S2775&gt;=DATE(YEAR('設定'!$B$10)-'設定'!$B$9,MONTH('設定'!$B$10),DAY('設定'!$B$10)))</x:f>
        <x:v>0</x:v>
      </x:c>
      <x:c r="AB2775" s="55" t="b">
        <x:v>0</x:v>
      </x:c>
      <x:c r="AC2775" s="55" t="b">
        <x:v>0</x:v>
      </x:c>
      <x:c r="AD2775" s="50" t="n">
        <x:f>IF(X2775,1,0)+IF(Z2775,1,0)+IF(AA2775,1,0)+IF(AB2775,1,0)</x:f>
        <x:v>0</x:v>
      </x:c>
      <x:c r="AE2775" s="50" t="n">
        <x:f>IF(Y2775,1,0)+IF(Z2775,1,0)+IF(AA2775,1,0)+IF(AB2775,1,0)</x:f>
        <x:v>0</x:v>
      </x:c>
      <x:c r="AF2775" s="50" t="n">
        <x:f>IF(Y2775,1,0)+IF(Z2775,1,0)+IF(AA2775,1,0)+IF(AC2775,1,0)</x:f>
        <x:v>0</x:v>
      </x:c>
      <x:c r="AG2775" s="53" t="n">
        <x:v>44348</x:v>
      </x:c>
      <x:c r="AH2775" s="50" t="str">
        <x:v>S100W4ZL</x:v>
      </x:c>
      <x:c r="AI2775" s="50" t="str">
        <x:v>NetSalesSummaryOfBusinessResults</x:v>
      </x:c>
      <x:c r="AJ2775" s="50" t="str">
        <x:v>OperatingIncome</x:v>
      </x:c>
      <x:c r="AK2775" s="53" t="n">
        <x:v>45747</x:v>
      </x:c>
      <x:c r="AL2775" s="50" t="str">
        <x:v>365/365/365/366/365</x:v>
      </x:c>
      <x:c r="AM2775" s="51" t="n">
        <x:v>24503766</x:v>
      </x:c>
      <x:c r="AN2775" s="51" t="n">
        <x:v>430</x:v>
      </x:c>
      <x:c r="AO2775" s="51" t="n">
        <x:f>IFERROR(AM2775*AN2775,"")</x:f>
        <x:v>10536619380</x:v>
      </x:c>
      <x:c r="AP2775" s="56" t="n">
        <x:f>IFERROR(AO2775/(K2775*1000000),"")</x:f>
        <x:v>0.151064809244577</x:v>
      </x:c>
      <x:c r="AQ2775" s="57" t="n">
        <x:v>15761036.666666666</x:v>
      </x:c>
      <x:c r="AR2775" s="52" t="n">
        <x:v>0.2223462221253998</x:v>
      </x:c>
      <x:c r="AS2775" s="52" t="n">
        <x:v>-0.4768318883875965</x:v>
      </x:c>
      <x:c r="AT2775" s="55" t="b">
        <x:v>0</x:v>
      </x:c>
      <x:c r="AU2775" s="50" t="str">
        <x:v>low_liquidity</x:v>
      </x:c>
      <x:c r="AV2775" s="58" t="n">
        <x:v>0.2817277289275615</x:v>
      </x:c>
      <x:c r="AW2775" s="50" t="n">
        <x:v>463</x:v>
      </x:c>
      <x:c r="AX2775" s="50" t="str">
        <x:v>Discovery</x:v>
      </x:c>
      <x:c r="AY2775" s="50" t="str">
        <x:v>既存適格性フィルター不通過: low_liquidity / 60日平均売買代金2,000万円未満</x:v>
      </x:c>
      <x:c r="AZ2775" s="59" t="str">
        <x:v>2025-06-25 09:35</x:v>
      </x:c>
      <x:c r="BA2775" s="53" t="n">
        <x:v>30286</x:v>
      </x:c>
      <x:c r="BB2775" s="50"/>
      <x:c r="BC2775" s="50"/>
      <x:c r="BD2775" s="50" t="str">
        <x:v>TOPIX Small 2</x:v>
      </x:c>
    </x:row>
    <x:row r="2776">
      <x:c r="A2776" s="50" t="n">
        <x:v>2775</x:v>
      </x:c>
      <x:c r="B2776" s="50" t="str">
        <x:v>1948</x:v>
      </x:c>
      <x:c r="C2776" s="50" t="str">
        <x:v>1948.T</x:v>
      </x:c>
      <x:c r="D2776" s="50" t="str">
        <x:v>The Kodensha,Co.,Ltd.</x:v>
      </x:c>
      <x:c r="E2776" s="50" t="str">
        <x:v>Standard Market(Domestic)</x:v>
      </x:c>
      <x:c r="F2776" s="50" t="str">
        <x:v>Construction</x:v>
      </x:c>
      <x:c r="G2776" s="51" t="n">
        <x:v>32424</x:v>
      </x:c>
      <x:c r="H2776" s="51" t="n">
        <x:v>29159</x:v>
      </x:c>
      <x:c r="I2776" s="51" t="n">
        <x:v>33557</x:v>
      </x:c>
      <x:c r="J2776" s="51" t="n">
        <x:v>34868</x:v>
      </x:c>
      <x:c r="K2776" s="51" t="n">
        <x:v>39264</x:v>
      </x:c>
      <x:c r="L2776" s="52" t="n">
        <x:f>IFERROR(H2776/G2776-1,"")</x:f>
        <x:v>-0.10069701455711821</x:v>
      </x:c>
      <x:c r="M2776" s="52" t="n">
        <x:f>IFERROR(I2776/H2776-1,"")</x:f>
        <x:v>0.15082821770293897</x:v>
      </x:c>
      <x:c r="N2776" s="52" t="n">
        <x:f>IFERROR(J2776/I2776-1,"")</x:f>
        <x:v>0.03906785469499652</x:v>
      </x:c>
      <x:c r="O2776" s="52" t="n">
        <x:f>IFERROR(K2776/J2776-1,"")</x:f>
        <x:v>0.126075484685098</x:v>
      </x:c>
      <x:c r="P2776" s="52" t="n">
        <x:f>IFERROR((K2776/G2776)^(1/4)-1,"")</x:f>
        <x:v>0.049015698807868935</x:v>
      </x:c>
      <x:c r="Q2776" s="51" t="n">
        <x:v>3081</x:v>
      </x:c>
      <x:c r="R2776" s="52" t="n">
        <x:f>IFERROR(Q2776/K2776,"")</x:f>
        <x:v>0.07846882640586797</x:v>
      </x:c>
      <x:c r="S2776" s="53" t="n">
        <x:v>22828</x:v>
      </x:c>
      <x:c r="T2776" s="50" t="str">
        <x:v>EDINET_company_history</x:v>
      </x:c>
      <x:c r="U2776" s="50" t="str">
        <x:v>三菱電機株式会社</x:v>
      </x:c>
      <x:c r="V2776" s="54" t="n">
        <x:v>0.514</x:v>
      </x:c>
      <x:c r="W2776" s="50" t="str">
        <x:v>梶 川 裕 司 / 金 沢 正 二</x:v>
      </x:c>
      <x:c r="X2776" s="50" t="b">
        <x:f>AND(COUNT(L2776:O2776)=4,L2776&gt;='設定'!$B$6,M2776&gt;='設定'!$B$6,N2776&gt;='設定'!$B$6,O2776&gt;='設定'!$B$6)</x:f>
        <x:v>0</x:v>
      </x:c>
      <x:c r="Y2776" s="50" t="b">
        <x:f>AND(COUNT(G2776:K2776)=5,P2776&gt;='設定'!$B$7)</x:f>
        <x:v>0</x:v>
      </x:c>
      <x:c r="Z2776" s="50" t="b">
        <x:f>AND(ISNUMBER(R2776),R2776&gt;='設定'!$B$8)</x:f>
        <x:v>0</x:v>
      </x:c>
      <x:c r="AA2776" s="50" t="b">
        <x:f>AND(ISNUMBER(S2776),S2776&gt;=DATE(YEAR('設定'!$B$10)-'設定'!$B$9,MONTH('設定'!$B$10),DAY('設定'!$B$10)))</x:f>
        <x:v>0</x:v>
      </x:c>
      <x:c r="AB2776" s="55" t="b">
        <x:v>0</x:v>
      </x:c>
      <x:c r="AC2776" s="55" t="b">
        <x:v>0</x:v>
      </x:c>
      <x:c r="AD2776" s="50" t="n">
        <x:f>IF(X2776,1,0)+IF(Z2776,1,0)+IF(AA2776,1,0)+IF(AB2776,1,0)</x:f>
        <x:v>0</x:v>
      </x:c>
      <x:c r="AE2776" s="50" t="n">
        <x:f>IF(Y2776,1,0)+IF(Z2776,1,0)+IF(AA2776,1,0)+IF(AB2776,1,0)</x:f>
        <x:v>0</x:v>
      </x:c>
      <x:c r="AF2776" s="50" t="n">
        <x:f>IF(Y2776,1,0)+IF(Z2776,1,0)+IF(AA2776,1,0)+IF(AC2776,1,0)</x:f>
        <x:v>0</x:v>
      </x:c>
      <x:c r="AG2776" s="53" t="n">
        <x:v>44348</x:v>
      </x:c>
      <x:c r="AH2776" s="50" t="str">
        <x:v>S100W6HM</x:v>
      </x:c>
      <x:c r="AI2776" s="50" t="str">
        <x:v>NetSalesSummaryOfBusinessResults</x:v>
      </x:c>
      <x:c r="AJ2776" s="50" t="str">
        <x:v>OperatingIncome</x:v>
      </x:c>
      <x:c r="AK2776" s="53" t="n">
        <x:v>45747</x:v>
      </x:c>
      <x:c r="AL2776" s="50" t="str">
        <x:v>365/365/365/366/365</x:v>
      </x:c>
      <x:c r="AM2776" s="51" t="n">
        <x:v>8733600</x:v>
      </x:c>
      <x:c r="AN2776" s="51" t="n">
        <x:v>11460</x:v>
      </x:c>
      <x:c r="AO2776" s="51" t="n">
        <x:f>IFERROR(AM2776*AN2776,"")</x:f>
        <x:v>100087056000</x:v>
      </x:c>
      <x:c r="AP2776" s="56" t="n">
        <x:f>IFERROR(AO2776/(K2776*1000000),"")</x:f>
        <x:v>2.5490794621026893</x:v>
      </x:c>
      <x:c r="AQ2776" s="57" t="n">
        <x:v>492083900</x:v>
      </x:c>
      <x:c r="AR2776" s="52" t="n">
        <x:v>0.3214277467774604</x:v>
      </x:c>
      <x:c r="AS2776" s="52" t="n">
        <x:v>-0.2566908978215808</x:v>
      </x:c>
      <x:c r="AT2776" s="55" t="b">
        <x:v>1</x:v>
      </x:c>
      <x:c r="AU2776" s="50"/>
      <x:c r="AV2776" s="58" t="n">
        <x:v>0.5203601802340153</x:v>
      </x:c>
      <x:c r="AW2776" s="50" t="n">
        <x:v>75</x:v>
      </x:c>
      <x:c r="AX2776" s="50" t="str">
        <x:v>Core Moat</x:v>
      </x:c>
      <x:c r="AY2776" s="50" t="str">
        <x:v>目立つ機械的警告なし（定性確認は別途必要）</x:v>
      </x:c>
      <x:c r="AZ2776" s="59" t="str">
        <x:v>2025-06-26 10:00</x:v>
      </x:c>
      <x:c r="BA2776" s="53" t="n">
        <x:v>22828</x:v>
      </x:c>
      <x:c r="BB2776" s="50"/>
      <x:c r="BC2776" s="50"/>
      <x:c r="BD2776" s="50"/>
    </x:row>
    <x:row r="2777">
      <x:c r="A2777" s="50" t="n">
        <x:v>2776</x:v>
      </x:c>
      <x:c r="B2777" s="50" t="str">
        <x:v>6151</x:v>
      </x:c>
      <x:c r="C2777" s="50" t="str">
        <x:v>6151.T</x:v>
      </x:c>
      <x:c r="D2777" s="50" t="str">
        <x:v>NITTO KOHKI CO.,LTD.</x:v>
      </x:c>
      <x:c r="E2777" s="50" t="str">
        <x:v>Prime Market (Domestic)</x:v>
      </x:c>
      <x:c r="F2777" s="50" t="str">
        <x:v>Machinery</x:v>
      </x:c>
      <x:c r="G2777" s="51" t="n">
        <x:v>22533</x:v>
      </x:c>
      <x:c r="H2777" s="51" t="n">
        <x:v>25281</x:v>
      </x:c>
      <x:c r="I2777" s="51" t="n">
        <x:v>28091</x:v>
      </x:c>
      <x:c r="J2777" s="51" t="n">
        <x:v>27072</x:v>
      </x:c>
      <x:c r="K2777" s="51" t="n">
        <x:v>27256</x:v>
      </x:c>
      <x:c r="L2777" s="52" t="n">
        <x:f>IFERROR(H2777/G2777-1,"")</x:f>
        <x:v>0.1219544667820529</x:v>
      </x:c>
      <x:c r="M2777" s="52" t="n">
        <x:f>IFERROR(I2777/H2777-1,"")</x:f>
        <x:v>0.11115066650844518</x:v>
      </x:c>
      <x:c r="N2777" s="52" t="n">
        <x:f>IFERROR(J2777/I2777-1,"")</x:f>
        <x:v>-0.03627496351144499</x:v>
      </x:c>
      <x:c r="O2777" s="52" t="n">
        <x:f>IFERROR(K2777/J2777-1,"")</x:f>
        <x:v>0.006796690307328657</x:v>
      </x:c>
      <x:c r="P2777" s="52" t="n">
        <x:f>IFERROR((K2777/G2777)^(1/4)-1,"")</x:f>
        <x:v>0.04872295932343729</x:v>
      </x:c>
      <x:c r="Q2777" s="51" t="n">
        <x:v>2342</x:v>
      </x:c>
      <x:c r="R2777" s="52" t="n">
        <x:f>IFERROR(Q2777/K2777,"")</x:f>
        <x:v>0.08592603463457588</x:v>
      </x:c>
      <x:c r="S2777" s="53" t="n">
        <x:v>35886</x:v>
      </x:c>
      <x:c r="T2777" s="50" t="str">
        <x:v>EDINET_company_history</x:v>
      </x:c>
      <x:c r="U2777" s="50" t="str">
        <x:v>株式会社日器</x:v>
      </x:c>
      <x:c r="V2777" s="54" t="n">
        <x:v>0.3886</x:v>
      </x:c>
      <x:c r="W2777" s="50" t="str">
        <x:v>小形 明誠</x:v>
      </x:c>
      <x:c r="X2777" s="50" t="b">
        <x:f>AND(COUNT(L2777:O2777)=4,L2777&gt;='設定'!$B$6,M2777&gt;='設定'!$B$6,N2777&gt;='設定'!$B$6,O2777&gt;='設定'!$B$6)</x:f>
        <x:v>0</x:v>
      </x:c>
      <x:c r="Y2777" s="50" t="b">
        <x:f>AND(COUNT(G2777:K2777)=5,P2777&gt;='設定'!$B$7)</x:f>
        <x:v>0</x:v>
      </x:c>
      <x:c r="Z2777" s="50" t="b">
        <x:f>AND(ISNUMBER(R2777),R2777&gt;='設定'!$B$8)</x:f>
        <x:v>0</x:v>
      </x:c>
      <x:c r="AA2777" s="50" t="b">
        <x:f>AND(ISNUMBER(S2777),S2777&gt;=DATE(YEAR('設定'!$B$10)-'設定'!$B$9,MONTH('設定'!$B$10),DAY('設定'!$B$10)))</x:f>
        <x:v>0</x:v>
      </x:c>
      <x:c r="AB2777" s="55" t="b">
        <x:v>0</x:v>
      </x:c>
      <x:c r="AC2777" s="55" t="b">
        <x:v>0</x:v>
      </x:c>
      <x:c r="AD2777" s="50" t="n">
        <x:f>IF(X2777,1,0)+IF(Z2777,1,0)+IF(AA2777,1,0)+IF(AB2777,1,0)</x:f>
        <x:v>0</x:v>
      </x:c>
      <x:c r="AE2777" s="50" t="n">
        <x:f>IF(Y2777,1,0)+IF(Z2777,1,0)+IF(AA2777,1,0)+IF(AB2777,1,0)</x:f>
        <x:v>0</x:v>
      </x:c>
      <x:c r="AF2777" s="50" t="n">
        <x:f>IF(Y2777,1,0)+IF(Z2777,1,0)+IF(AA2777,1,0)+IF(AC2777,1,0)</x:f>
        <x:v>0</x:v>
      </x:c>
      <x:c r="AG2777" s="53" t="n">
        <x:v>44348</x:v>
      </x:c>
      <x:c r="AH2777" s="50" t="str">
        <x:v>S100W2RN</x:v>
      </x:c>
      <x:c r="AI2777" s="50" t="str">
        <x:v>NetSalesSummaryOfBusinessResults</x:v>
      </x:c>
      <x:c r="AJ2777" s="50" t="str">
        <x:v>OperatingIncome</x:v>
      </x:c>
      <x:c r="AK2777" s="53" t="n">
        <x:v>45747</x:v>
      </x:c>
      <x:c r="AL2777" s="50" t="str">
        <x:v>365/365/365/366/365</x:v>
      </x:c>
      <x:c r="AM2777" s="51" t="n">
        <x:v>18714395</x:v>
      </x:c>
      <x:c r="AN2777" s="51" t="n">
        <x:v>1620</x:v>
      </x:c>
      <x:c r="AO2777" s="51" t="n">
        <x:f>IFERROR(AM2777*AN2777,"")</x:f>
        <x:v>30317319900</x:v>
      </x:c>
      <x:c r="AP2777" s="56" t="n">
        <x:f>IFERROR(AO2777/(K2777*1000000),"")</x:f>
        <x:v>1.1123172842676843</x:v>
      </x:c>
      <x:c r="AQ2777" s="57" t="n">
        <x:v>41376286.666666664</x:v>
      </x:c>
      <x:c r="AR2777" s="52" t="n">
        <x:v>0.2558197210367077</x:v>
      </x:c>
      <x:c r="AS2777" s="52" t="n">
        <x:v>-0.4477721408786772</x:v>
      </x:c>
      <x:c r="AT2777" s="55" t="b">
        <x:v>1</x:v>
      </x:c>
      <x:c r="AU2777" s="50"/>
      <x:c r="AV2777" s="58" t="n">
        <x:v>0.2627769105151047</x:v>
      </x:c>
      <x:c r="AW2777" s="50" t="n">
        <x:v>513</x:v>
      </x:c>
      <x:c r="AX2777" s="50" t="str">
        <x:v>Discovery</x:v>
      </x:c>
      <x:c r="AY2777" s="50" t="str">
        <x:v>目立つ機械的警告なし（定性確認は別途必要）</x:v>
      </x:c>
      <x:c r="AZ2777" s="59" t="str">
        <x:v>2025-06-24 15:19</x:v>
      </x:c>
      <x:c r="BA2777" s="53" t="n">
        <x:v>35886</x:v>
      </x:c>
      <x:c r="BB2777" s="50"/>
      <x:c r="BC2777" s="50"/>
      <x:c r="BD2777" s="50" t="str">
        <x:v>TOPIX Small 2</x:v>
      </x:c>
    </x:row>
    <x:row r="2778">
      <x:c r="A2778" s="50" t="n">
        <x:v>2777</x:v>
      </x:c>
      <x:c r="B2778" s="50" t="str">
        <x:v>1959</x:v>
      </x:c>
      <x:c r="C2778" s="50" t="str">
        <x:v>1959.T</x:v>
      </x:c>
      <x:c r="D2778" s="50" t="str">
        <x:v>KRAFTIA CORPORATION</x:v>
      </x:c>
      <x:c r="E2778" s="50" t="str">
        <x:v>Prime Market (Domestic)</x:v>
      </x:c>
      <x:c r="F2778" s="50" t="str">
        <x:v>Construction</x:v>
      </x:c>
      <x:c r="G2778" s="51" t="n">
        <x:v>391901</x:v>
      </x:c>
      <x:c r="H2778" s="51" t="n">
        <x:v>376563</x:v>
      </x:c>
      <x:c r="I2778" s="51" t="n">
        <x:v>395783</x:v>
      </x:c>
      <x:c r="J2778" s="51" t="n">
        <x:v>469057</x:v>
      </x:c>
      <x:c r="K2778" s="51" t="n">
        <x:v>473954</x:v>
      </x:c>
      <x:c r="L2778" s="52" t="n">
        <x:f>IFERROR(H2778/G2778-1,"")</x:f>
        <x:v>-0.039137435219608996</x:v>
      </x:c>
      <x:c r="M2778" s="52" t="n">
        <x:f>IFERROR(I2778/H2778-1,"")</x:f>
        <x:v>0.05104059612866907</x:v>
      </x:c>
      <x:c r="N2778" s="52" t="n">
        <x:f>IFERROR(J2778/I2778-1,"")</x:f>
        <x:v>0.18513680476422678</x:v>
      </x:c>
      <x:c r="O2778" s="52" t="n">
        <x:f>IFERROR(K2778/J2778-1,"")</x:f>
        <x:v>0.010440095766612645</x:v>
      </x:c>
      <x:c r="P2778" s="52" t="n">
        <x:f>IFERROR((K2778/G2778)^(1/4)-1,"")</x:f>
        <x:v>0.048672683363489844</x:v>
      </x:c>
      <x:c r="Q2778" s="51" t="n">
        <x:v>41388</x:v>
      </x:c>
      <x:c r="R2778" s="52" t="n">
        <x:f>IFERROR(Q2778/K2778,"")</x:f>
        <x:v>0.08732493026749431</x:v>
      </x:c>
      <x:c r="S2778" s="53" t="n">
        <x:v>25143</x:v>
      </x:c>
      <x:c r="T2778" s="50" t="str">
        <x:v>EDINET_company_history</x:v>
      </x:c>
      <x:c r="U2778" s="50" t="str">
        <x:v>九州電力株式会社</x:v>
      </x:c>
      <x:c r="V2778" s="54" t="n">
        <x:v>0.2255</x:v>
      </x:c>
      <x:c r="W2778" s="50" t="str">
        <x:v>石 橋 和 幸 / 城 野 正 明 / 大 嶋 知 行</x:v>
      </x:c>
      <x:c r="X2778" s="50" t="b">
        <x:f>AND(COUNT(L2778:O2778)=4,L2778&gt;='設定'!$B$6,M2778&gt;='設定'!$B$6,N2778&gt;='設定'!$B$6,O2778&gt;='設定'!$B$6)</x:f>
        <x:v>0</x:v>
      </x:c>
      <x:c r="Y2778" s="50" t="b">
        <x:f>AND(COUNT(G2778:K2778)=5,P2778&gt;='設定'!$B$7)</x:f>
        <x:v>0</x:v>
      </x:c>
      <x:c r="Z2778" s="50" t="b">
        <x:f>AND(ISNUMBER(R2778),R2778&gt;='設定'!$B$8)</x:f>
        <x:v>0</x:v>
      </x:c>
      <x:c r="AA2778" s="50" t="b">
        <x:f>AND(ISNUMBER(S2778),S2778&gt;=DATE(YEAR('設定'!$B$10)-'設定'!$B$9,MONTH('設定'!$B$10),DAY('設定'!$B$10)))</x:f>
        <x:v>0</x:v>
      </x:c>
      <x:c r="AB2778" s="55" t="b">
        <x:v>0</x:v>
      </x:c>
      <x:c r="AC2778" s="55" t="b">
        <x:v>0</x:v>
      </x:c>
      <x:c r="AD2778" s="50" t="n">
        <x:f>IF(X2778,1,0)+IF(Z2778,1,0)+IF(AA2778,1,0)+IF(AB2778,1,0)</x:f>
        <x:v>0</x:v>
      </x:c>
      <x:c r="AE2778" s="50" t="n">
        <x:f>IF(Y2778,1,0)+IF(Z2778,1,0)+IF(AA2778,1,0)+IF(AB2778,1,0)</x:f>
        <x:v>0</x:v>
      </x:c>
      <x:c r="AF2778" s="50" t="n">
        <x:f>IF(Y2778,1,0)+IF(Z2778,1,0)+IF(AA2778,1,0)+IF(AC2778,1,0)</x:f>
        <x:v>0</x:v>
      </x:c>
      <x:c r="AG2778" s="53" t="n">
        <x:v>44348</x:v>
      </x:c>
      <x:c r="AH2778" s="50" t="str">
        <x:v>S100W5N7</x:v>
      </x:c>
      <x:c r="AI2778" s="50" t="str">
        <x:v>NetSalesSummaryOfBusinessResults</x:v>
      </x:c>
      <x:c r="AJ2778" s="50" t="str">
        <x:v>OperatingIncome</x:v>
      </x:c>
      <x:c r="AK2778" s="53" t="n">
        <x:v>45747</x:v>
      </x:c>
      <x:c r="AL2778" s="50" t="str">
        <x:v>365/365/365/366/365</x:v>
      </x:c>
      <x:c r="AM2778" s="51" t="n">
        <x:v>70817261</x:v>
      </x:c>
      <x:c r="AN2778" s="51" t="n">
        <x:v>8963</x:v>
      </x:c>
      <x:c r="AO2778" s="51" t="n">
        <x:f>IFERROR(AM2778*AN2778,"")</x:f>
        <x:v>634735110343</x:v>
      </x:c>
      <x:c r="AP2778" s="56" t="n">
        <x:f>IFERROR(AO2778/(K2778*1000000),"")</x:f>
        <x:v>1.3392335761339709</x:v>
      </x:c>
      <x:c r="AQ2778" s="57" t="n">
        <x:v>2420183995</x:v>
      </x:c>
      <x:c r="AR2778" s="52" t="n">
        <x:v>0.2911687449752808</x:v>
      </x:c>
      <x:c r="AS2778" s="52" t="n">
        <x:v>-0.3812353155859557</x:v>
      </x:c>
      <x:c r="AT2778" s="55" t="b">
        <x:v>1</x:v>
      </x:c>
      <x:c r="AU2778" s="50"/>
      <x:c r="AV2778" s="58" t="n">
        <x:v>0.0504811377023295</x:v>
      </x:c>
      <x:c r="AW2778" s="50" t="n">
        <x:v>1514</x:v>
      </x:c>
      <x:c r="AX2778" s="50" t="str">
        <x:v>Core Moat</x:v>
      </x:c>
      <x:c r="AY2778" s="50" t="str">
        <x:v>目立つ機械的警告なし（定性確認は別途必要）</x:v>
      </x:c>
      <x:c r="AZ2778" s="59" t="str">
        <x:v>2025-06-25 14:40</x:v>
      </x:c>
      <x:c r="BA2778" s="53" t="n">
        <x:v>25143</x:v>
      </x:c>
      <x:c r="BB2778" s="50"/>
      <x:c r="BC2778" s="50"/>
      <x:c r="BD2778" s="50" t="str">
        <x:v>TOPIX Mid400</x:v>
      </x:c>
    </x:row>
    <x:row r="2779">
      <x:c r="A2779" s="50" t="n">
        <x:v>2778</x:v>
      </x:c>
      <x:c r="B2779" s="50" t="str">
        <x:v>2229</x:v>
      </x:c>
      <x:c r="C2779" s="50" t="str">
        <x:v>2229.T</x:v>
      </x:c>
      <x:c r="D2779" s="50" t="str">
        <x:v>CALBEE,Inc.</x:v>
      </x:c>
      <x:c r="E2779" s="50" t="str">
        <x:v>Prime Market (Domestic)</x:v>
      </x:c>
      <x:c r="F2779" s="50" t="str">
        <x:v>Foods</x:v>
      </x:c>
      <x:c r="G2779" s="51" t="n">
        <x:v>266745</x:v>
      </x:c>
      <x:c r="H2779" s="51" t="n">
        <x:v>245419</x:v>
      </x:c>
      <x:c r="I2779" s="51" t="n">
        <x:v>279315</x:v>
      </x:c>
      <x:c r="J2779" s="51" t="n">
        <x:v>303027</x:v>
      </x:c>
      <x:c r="K2779" s="51" t="n">
        <x:v>322564</x:v>
      </x:c>
      <x:c r="L2779" s="52" t="n">
        <x:f>IFERROR(H2779/G2779-1,"")</x:f>
        <x:v>-0.07994901497685059</x:v>
      </x:c>
      <x:c r="M2779" s="52" t="n">
        <x:f>IFERROR(I2779/H2779-1,"")</x:f>
        <x:v>0.1381148158863006</x:v>
      </x:c>
      <x:c r="N2779" s="52" t="n">
        <x:f>IFERROR(J2779/I2779-1,"")</x:f>
        <x:v>0.08489339992481604</x:v>
      </x:c>
      <x:c r="O2779" s="52" t="n">
        <x:f>IFERROR(K2779/J2779-1,"")</x:f>
        <x:v>0.06447280275354994</x:v>
      </x:c>
      <x:c r="P2779" s="52" t="n">
        <x:f>IFERROR((K2779/G2779)^(1/4)-1,"")</x:f>
        <x:v>0.048648408601455806</x:v>
      </x:c>
      <x:c r="Q2779" s="51" t="n">
        <x:v>29066</x:v>
      </x:c>
      <x:c r="R2779" s="52" t="n">
        <x:f>IFERROR(Q2779/K2779,"")</x:f>
        <x:v>0.09010924963728129</x:v>
      </x:c>
      <x:c r="S2779" s="53" t="n">
        <x:v>40603</x:v>
      </x:c>
      <x:c r="T2779" s="50" t="str">
        <x:v>EDINET_company_history</x:v>
      </x:c>
      <x:c r="U2779" s="50" t="str">
        <x:v>FRITO-LAY GLOBAL INVESTMENTS B.V. (常任代理人 株式会社みずほ銀行決済営業部)</x:v>
      </x:c>
      <x:c r="V2779" s="54" t="n">
        <x:v>0.2141</x:v>
      </x:c>
      <x:c r="W2779" s="50" t="str">
        <x:v>江原 信</x:v>
      </x:c>
      <x:c r="X2779" s="50" t="b">
        <x:f>AND(COUNT(L2779:O2779)=4,L2779&gt;='設定'!$B$6,M2779&gt;='設定'!$B$6,N2779&gt;='設定'!$B$6,O2779&gt;='設定'!$B$6)</x:f>
        <x:v>0</x:v>
      </x:c>
      <x:c r="Y2779" s="50" t="b">
        <x:f>AND(COUNT(G2779:K2779)=5,P2779&gt;='設定'!$B$7)</x:f>
        <x:v>0</x:v>
      </x:c>
      <x:c r="Z2779" s="50" t="b">
        <x:f>AND(ISNUMBER(R2779),R2779&gt;='設定'!$B$8)</x:f>
        <x:v>0</x:v>
      </x:c>
      <x:c r="AA2779" s="50" t="b">
        <x:f>AND(ISNUMBER(S2779),S2779&gt;=DATE(YEAR('設定'!$B$10)-'設定'!$B$9,MONTH('設定'!$B$10),DAY('設定'!$B$10)))</x:f>
        <x:v>0</x:v>
      </x:c>
      <x:c r="AB2779" s="55" t="b">
        <x:v>0</x:v>
      </x:c>
      <x:c r="AC2779" s="55" t="b">
        <x:v>0</x:v>
      </x:c>
      <x:c r="AD2779" s="50" t="n">
        <x:f>IF(X2779,1,0)+IF(Z2779,1,0)+IF(AA2779,1,0)+IF(AB2779,1,0)</x:f>
        <x:v>0</x:v>
      </x:c>
      <x:c r="AE2779" s="50" t="n">
        <x:f>IF(Y2779,1,0)+IF(Z2779,1,0)+IF(AA2779,1,0)+IF(AB2779,1,0)</x:f>
        <x:v>0</x:v>
      </x:c>
      <x:c r="AF2779" s="50" t="n">
        <x:f>IF(Y2779,1,0)+IF(Z2779,1,0)+IF(AA2779,1,0)+IF(AC2779,1,0)</x:f>
        <x:v>0</x:v>
      </x:c>
      <x:c r="AG2779" s="53" t="n">
        <x:v>44348</x:v>
      </x:c>
      <x:c r="AH2779" s="50" t="str">
        <x:v>S100VYXR</x:v>
      </x:c>
      <x:c r="AI2779" s="50" t="str">
        <x:v>NetSalesSummaryOfBusinessResults</x:v>
      </x:c>
      <x:c r="AJ2779" s="50" t="str">
        <x:v>OperatingIncome</x:v>
      </x:c>
      <x:c r="AK2779" s="53" t="n">
        <x:v>45747</x:v>
      </x:c>
      <x:c r="AL2779" s="50" t="str">
        <x:v>365/365/365/366/365</x:v>
      </x:c>
      <x:c r="AM2779" s="51" t="n">
        <x:v>125167300</x:v>
      </x:c>
      <x:c r="AN2779" s="51" t="n">
        <x:v>2870.5</x:v>
      </x:c>
      <x:c r="AO2779" s="51" t="n">
        <x:f>IFERROR(AM2779*AN2779,"")</x:f>
        <x:v>359292734650</x:v>
      </x:c>
      <x:c r="AP2779" s="56" t="n">
        <x:f>IFERROR(AO2779/(K2779*1000000),"")</x:f>
        <x:v>1.113864952846567</x:v>
      </x:c>
      <x:c r="AQ2779" s="57" t="n">
        <x:v>1546889987.5</x:v>
      </x:c>
      <x:c r="AR2779" s="52" t="n">
        <x:v>0.2215901650253286</x:v>
      </x:c>
      <x:c r="AS2779" s="52" t="n">
        <x:v>-0.2638074009697391</x:v>
      </x:c>
      <x:c r="AT2779" s="55" t="b">
        <x:v>1</x:v>
      </x:c>
      <x:c r="AU2779" s="50"/>
      <x:c r="AV2779" s="58" t="n">
        <x:v>0.018757005438645</x:v>
      </x:c>
      <x:c r="AW2779" s="50" t="n">
        <x:v>1728</x:v>
      </x:c>
      <x:c r="AX2779" s="50" t="str">
        <x:v>Core Moat</x:v>
      </x:c>
      <x:c r="AY2779" s="50" t="str">
        <x:v>目立つ機械的警告なし（定性確認は別途必要）</x:v>
      </x:c>
      <x:c r="AZ2779" s="59" t="str">
        <x:v>2025-06-20 15:33</x:v>
      </x:c>
      <x:c r="BA2779" s="53" t="n">
        <x:v>40603</x:v>
      </x:c>
      <x:c r="BB2779" s="50"/>
      <x:c r="BC2779" s="50"/>
      <x:c r="BD2779" s="50" t="str">
        <x:v>TOPIX Mid400</x:v>
      </x:c>
    </x:row>
    <x:row r="2780">
      <x:c r="A2780" s="50" t="n">
        <x:v>2779</x:v>
      </x:c>
      <x:c r="B2780" s="50" t="str">
        <x:v>1942</x:v>
      </x:c>
      <x:c r="C2780" s="50" t="str">
        <x:v>1942.T</x:v>
      </x:c>
      <x:c r="D2780" s="50" t="str">
        <x:v>KANDENKO CO.,LTD.</x:v>
      </x:c>
      <x:c r="E2780" s="50" t="str">
        <x:v>Prime Market (Domestic)</x:v>
      </x:c>
      <x:c r="F2780" s="50" t="str">
        <x:v>Construction</x:v>
      </x:c>
      <x:c r="G2780" s="51" t="n">
        <x:v>556045</x:v>
      </x:c>
      <x:c r="H2780" s="51" t="n">
        <x:v>495567</x:v>
      </x:c>
      <x:c r="I2780" s="51" t="n">
        <x:v>541579</x:v>
      </x:c>
      <x:c r="J2780" s="51" t="n">
        <x:v>598427</x:v>
      </x:c>
      <x:c r="K2780" s="51" t="n">
        <x:v>671888</x:v>
      </x:c>
      <x:c r="L2780" s="52" t="n">
        <x:f>IFERROR(H2780/G2780-1,"")</x:f>
        <x:v>-0.10876457840642395</x:v>
      </x:c>
      <x:c r="M2780" s="52" t="n">
        <x:f>IFERROR(I2780/H2780-1,"")</x:f>
        <x:v>0.09284718312559148</x:v>
      </x:c>
      <x:c r="N2780" s="52" t="n">
        <x:f>IFERROR(J2780/I2780-1,"")</x:f>
        <x:v>0.10496714237442739</x:v>
      </x:c>
      <x:c r="O2780" s="52" t="n">
        <x:f>IFERROR(K2780/J2780-1,"")</x:f>
        <x:v>0.1227568274827171</x:v>
      </x:c>
      <x:c r="P2780" s="52" t="n">
        <x:f>IFERROR((K2780/G2780)^(1/4)-1,"")</x:f>
        <x:v>0.048447615181640424</x:v>
      </x:c>
      <x:c r="Q2780" s="51" t="n">
        <x:v>58326</x:v>
      </x:c>
      <x:c r="R2780" s="52" t="n">
        <x:f>IFERROR(Q2780/K2780,"")</x:f>
        <x:v>0.08680911104231658</x:v>
      </x:c>
      <x:c r="S2780" s="53" t="n">
        <x:v>22555</x:v>
      </x:c>
      <x:c r="T2780" s="50" t="str">
        <x:v>EDINET_company_history</x:v>
      </x:c>
      <x:c r="U2780" s="50" t="str">
        <x:v>東京電力パワーグリッド株式会社</x:v>
      </x:c>
      <x:c r="V2780" s="54" t="n">
        <x:v>0.4635</x:v>
      </x:c>
      <x:c r="W2780" s="50" t="str">
        <x:v>文挾 誠一 / 田母神 博文 / 飯田 暢浩 / 上田 裕司</x:v>
      </x:c>
      <x:c r="X2780" s="50" t="b">
        <x:f>AND(COUNT(L2780:O2780)=4,L2780&gt;='設定'!$B$6,M2780&gt;='設定'!$B$6,N2780&gt;='設定'!$B$6,O2780&gt;='設定'!$B$6)</x:f>
        <x:v>0</x:v>
      </x:c>
      <x:c r="Y2780" s="50" t="b">
        <x:f>AND(COUNT(G2780:K2780)=5,P2780&gt;='設定'!$B$7)</x:f>
        <x:v>0</x:v>
      </x:c>
      <x:c r="Z2780" s="50" t="b">
        <x:f>AND(ISNUMBER(R2780),R2780&gt;='設定'!$B$8)</x:f>
        <x:v>0</x:v>
      </x:c>
      <x:c r="AA2780" s="50" t="b">
        <x:f>AND(ISNUMBER(S2780),S2780&gt;=DATE(YEAR('設定'!$B$10)-'設定'!$B$9,MONTH('設定'!$B$10),DAY('設定'!$B$10)))</x:f>
        <x:v>0</x:v>
      </x:c>
      <x:c r="AB2780" s="55" t="b">
        <x:v>0</x:v>
      </x:c>
      <x:c r="AC2780" s="55" t="b">
        <x:v>0</x:v>
      </x:c>
      <x:c r="AD2780" s="50" t="n">
        <x:f>IF(X2780,1,0)+IF(Z2780,1,0)+IF(AA2780,1,0)+IF(AB2780,1,0)</x:f>
        <x:v>0</x:v>
      </x:c>
      <x:c r="AE2780" s="50" t="n">
        <x:f>IF(Y2780,1,0)+IF(Z2780,1,0)+IF(AA2780,1,0)+IF(AB2780,1,0)</x:f>
        <x:v>0</x:v>
      </x:c>
      <x:c r="AF2780" s="50" t="n">
        <x:f>IF(Y2780,1,0)+IF(Z2780,1,0)+IF(AA2780,1,0)+IF(AC2780,1,0)</x:f>
        <x:v>0</x:v>
      </x:c>
      <x:c r="AG2780" s="53" t="n">
        <x:v>44348</x:v>
      </x:c>
      <x:c r="AH2780" s="50" t="str">
        <x:v>S100W0RO</x:v>
      </x:c>
      <x:c r="AI2780" s="50" t="str">
        <x:v>NetSalesSummaryOfBusinessResults</x:v>
      </x:c>
      <x:c r="AJ2780" s="50" t="str">
        <x:v>OperatingIncome</x:v>
      </x:c>
      <x:c r="AK2780" s="53" t="n">
        <x:v>45747</x:v>
      </x:c>
      <x:c r="AL2780" s="50" t="str">
        <x:v>365/365/365/366/365</x:v>
      </x:c>
      <x:c r="AM2780" s="51" t="n">
        <x:v>204397038</x:v>
      </x:c>
      <x:c r="AN2780" s="51" t="n">
        <x:v>6087</x:v>
      </x:c>
      <x:c r="AO2780" s="51" t="n">
        <x:f>IFERROR(AM2780*AN2780,"")</x:f>
        <x:v>1244164770306</x:v>
      </x:c>
      <x:c r="AP2780" s="56" t="n">
        <x:f>IFERROR(AO2780/(K2780*1000000),"")</x:f>
        <x:v>1.8517442941472388</x:v>
      </x:c>
      <x:c r="AQ2780" s="57" t="n">
        <x:v>7770475881.666667</x:v>
      </x:c>
      <x:c r="AR2780" s="52" t="n">
        <x:v>0.294749235861606</x:v>
      </x:c>
      <x:c r="AS2780" s="52" t="n">
        <x:v>-0.1892023624163905</x:v>
      </x:c>
      <x:c r="AT2780" s="55" t="b">
        <x:v>1</x:v>
      </x:c>
      <x:c r="AU2780" s="50"/>
      <x:c r="AV2780" s="58" t="n">
        <x:v>-0.0102936098611234</x:v>
      </x:c>
      <x:c r="AW2780" s="50" t="n">
        <x:v>1952</x:v>
      </x:c>
      <x:c r="AX2780" s="50" t="str">
        <x:v>Core Moat</x:v>
      </x:c>
      <x:c r="AY2780" s="50" t="str">
        <x:v>目立つ機械的警告なし（定性確認は別途必要）</x:v>
      </x:c>
      <x:c r="AZ2780" s="59" t="str">
        <x:v>2025-06-23 10:56</x:v>
      </x:c>
      <x:c r="BA2780" s="53" t="n">
        <x:v>22555</x:v>
      </x:c>
      <x:c r="BB2780" s="50"/>
      <x:c r="BC2780" s="50"/>
      <x:c r="BD2780" s="50" t="str">
        <x:v>TOPIX Mid400</x:v>
      </x:c>
    </x:row>
    <x:row r="2781">
      <x:c r="A2781" s="50" t="n">
        <x:v>2780</x:v>
      </x:c>
      <x:c r="B2781" s="50" t="str">
        <x:v>8844</x:v>
      </x:c>
      <x:c r="C2781" s="50" t="str">
        <x:v>8844.T</x:v>
      </x:c>
      <x:c r="D2781" s="50" t="str">
        <x:v>COSMOS INITIA Co.,Ltd.</x:v>
      </x:c>
      <x:c r="E2781" s="50" t="str">
        <x:v>Standard Market(Domestic)</x:v>
      </x:c>
      <x:c r="F2781" s="50" t="str">
        <x:v>Real Estate</x:v>
      </x:c>
      <x:c r="G2781" s="51" t="n">
        <x:v>107257</x:v>
      </x:c>
      <x:c r="H2781" s="51" t="n">
        <x:v>107349</x:v>
      </x:c>
      <x:c r="I2781" s="51" t="n">
        <x:v>123374</x:v>
      </x:c>
      <x:c r="J2781" s="51" t="n">
        <x:v>124588</x:v>
      </x:c>
      <x:c r="K2781" s="51" t="n">
        <x:v>129528</x:v>
      </x:c>
      <x:c r="L2781" s="52" t="n">
        <x:f>IFERROR(H2781/G2781-1,"")</x:f>
        <x:v>0.000857752873938189</x:v>
      </x:c>
      <x:c r="M2781" s="52" t="n">
        <x:f>IFERROR(I2781/H2781-1,"")</x:f>
        <x:v>0.1492794529990964</x:v>
      </x:c>
      <x:c r="N2781" s="52" t="n">
        <x:f>IFERROR(J2781/I2781-1,"")</x:f>
        <x:v>0.009839998703130348</x:v>
      </x:c>
      <x:c r="O2781" s="52" t="n">
        <x:f>IFERROR(K2781/J2781-1,"")</x:f>
        <x:v>0.03965068866985577</x:v>
      </x:c>
      <x:c r="P2781" s="52" t="n">
        <x:f>IFERROR((K2781/G2781)^(1/4)-1,"")</x:f>
        <x:v>0.04829738772754544</x:v>
      </x:c>
      <x:c r="Q2781" s="51" t="n">
        <x:v>9452</x:v>
      </x:c>
      <x:c r="R2781" s="52" t="n">
        <x:f>IFERROR(Q2781/K2781,"")</x:f>
        <x:v>0.07297263912049905</x:v>
      </x:c>
      <x:c r="S2781" s="53" t="n">
        <x:v>38322</x:v>
      </x:c>
      <x:c r="T2781" s="50" t="str">
        <x:v>EDINET_company_history</x:v>
      </x:c>
      <x:c r="U2781" s="50" t="str">
        <x:v>大和ハウス工業株式会社</x:v>
      </x:c>
      <x:c r="V2781" s="54" t="n">
        <x:v>0.3821</x:v>
      </x:c>
      <x:c r="W2781" s="50" t="str">
        <x:v>高木 嘉幸 / 髙智 亮大朗</x:v>
      </x:c>
      <x:c r="X2781" s="50" t="b">
        <x:f>AND(COUNT(L2781:O2781)=4,L2781&gt;='設定'!$B$6,M2781&gt;='設定'!$B$6,N2781&gt;='設定'!$B$6,O2781&gt;='設定'!$B$6)</x:f>
        <x:v>0</x:v>
      </x:c>
      <x:c r="Y2781" s="50" t="b">
        <x:f>AND(COUNT(G2781:K2781)=5,P2781&gt;='設定'!$B$7)</x:f>
        <x:v>0</x:v>
      </x:c>
      <x:c r="Z2781" s="50" t="b">
        <x:f>AND(ISNUMBER(R2781),R2781&gt;='設定'!$B$8)</x:f>
        <x:v>0</x:v>
      </x:c>
      <x:c r="AA2781" s="50" t="b">
        <x:f>AND(ISNUMBER(S2781),S2781&gt;=DATE(YEAR('設定'!$B$10)-'設定'!$B$9,MONTH('設定'!$B$10),DAY('設定'!$B$10)))</x:f>
        <x:v>0</x:v>
      </x:c>
      <x:c r="AB2781" s="55" t="b">
        <x:v>0</x:v>
      </x:c>
      <x:c r="AC2781" s="55" t="b">
        <x:v>0</x:v>
      </x:c>
      <x:c r="AD2781" s="50" t="n">
        <x:f>IF(X2781,1,0)+IF(Z2781,1,0)+IF(AA2781,1,0)+IF(AB2781,1,0)</x:f>
        <x:v>0</x:v>
      </x:c>
      <x:c r="AE2781" s="50" t="n">
        <x:f>IF(Y2781,1,0)+IF(Z2781,1,0)+IF(AA2781,1,0)+IF(AB2781,1,0)</x:f>
        <x:v>0</x:v>
      </x:c>
      <x:c r="AF2781" s="50" t="n">
        <x:f>IF(Y2781,1,0)+IF(Z2781,1,0)+IF(AA2781,1,0)+IF(AC2781,1,0)</x:f>
        <x:v>0</x:v>
      </x:c>
      <x:c r="AG2781" s="53" t="n">
        <x:v>44348</x:v>
      </x:c>
      <x:c r="AH2781" s="50" t="str">
        <x:v>S100W0W9</x:v>
      </x:c>
      <x:c r="AI2781" s="50" t="str">
        <x:v>NetSalesSummaryOfBusinessResults</x:v>
      </x:c>
      <x:c r="AJ2781" s="50" t="str">
        <x:v>OperatingIncome</x:v>
      </x:c>
      <x:c r="AK2781" s="53" t="n">
        <x:v>45747</x:v>
      </x:c>
      <x:c r="AL2781" s="50" t="str">
        <x:v>365/365/365/366/365</x:v>
      </x:c>
      <x:c r="AM2781" s="51" t="n">
        <x:v>33891219</x:v>
      </x:c>
      <x:c r="AN2781" s="51" t="n">
        <x:v>1172</x:v>
      </x:c>
      <x:c r="AO2781" s="51" t="n">
        <x:f>IFERROR(AM2781*AN2781,"")</x:f>
        <x:v>39720508668</x:v>
      </x:c>
      <x:c r="AP2781" s="56" t="n">
        <x:f>IFERROR(AO2781/(K2781*1000000),"")</x:f>
        <x:v>0.30665577070594774</x:v>
      </x:c>
      <x:c r="AQ2781" s="57" t="n">
        <x:v>99126518.33333331</x:v>
      </x:c>
      <x:c r="AR2781" s="52" t="n">
        <x:v>0.3561703205280567</x:v>
      </x:c>
      <x:c r="AS2781" s="52" t="n">
        <x:v>-0.3713267547912932</x:v>
      </x:c>
      <x:c r="AT2781" s="55" t="b">
        <x:v>0</x:v>
      </x:c>
      <x:c r="AU2781" s="50" t="str">
        <x:v>repeated_negative_operating_cf</x:v>
      </x:c>
      <x:c r="AV2781" s="58" t="n">
        <x:v>-0.1934143438284406</x:v>
      </x:c>
      <x:c r="AW2781" s="50" t="n">
        <x:v>3010</x:v>
      </x:c>
      <x:c r="AX2781" s="50" t="str">
        <x:v>Transformation Moat</x:v>
      </x:c>
      <x:c r="AY2781" s="50" t="str">
        <x:v>既存適格性フィルター不通過: repeated_negative_operating_cf</x:v>
      </x:c>
      <x:c r="AZ2781" s="59" t="str">
        <x:v>2025-06-20 10:20</x:v>
      </x:c>
      <x:c r="BA2781" s="53" t="n">
        <x:v>38322</x:v>
      </x:c>
      <x:c r="BB2781" s="50"/>
      <x:c r="BC2781" s="50"/>
      <x:c r="BD2781" s="50"/>
    </x:row>
    <x:row r="2782">
      <x:c r="A2782" s="50" t="n">
        <x:v>2781</x:v>
      </x:c>
      <x:c r="B2782" s="50" t="str">
        <x:v>1719</x:v>
      </x:c>
      <x:c r="C2782" s="50" t="str">
        <x:v>1719.T</x:v>
      </x:c>
      <x:c r="D2782" s="50" t="str">
        <x:v>HAZAMA ANDO CORPORATION</x:v>
      </x:c>
      <x:c r="E2782" s="50" t="str">
        <x:v>Prime Market (Domestic)</x:v>
      </x:c>
      <x:c r="F2782" s="50" t="str">
        <x:v>Construction</x:v>
      </x:c>
      <x:c r="G2782" s="51" t="n">
        <x:v>352146</x:v>
      </x:c>
      <x:c r="H2782" s="51" t="n">
        <x:v>340293</x:v>
      </x:c>
      <x:c r="I2782" s="51" t="n">
        <x:v>372146</x:v>
      </x:c>
      <x:c r="J2782" s="51" t="n">
        <x:v>394128</x:v>
      </x:c>
      <x:c r="K2782" s="51" t="n">
        <x:v>425160</x:v>
      </x:c>
      <x:c r="L2782" s="52" t="n">
        <x:f>IFERROR(H2782/G2782-1,"")</x:f>
        <x:v>-0.03365933448058478</x:v>
      </x:c>
      <x:c r="M2782" s="52" t="n">
        <x:f>IFERROR(I2782/H2782-1,"")</x:f>
        <x:v>0.09360462895210886</x:v>
      </x:c>
      <x:c r="N2782" s="52" t="n">
        <x:f>IFERROR(J2782/I2782-1,"")</x:f>
        <x:v>0.05906821516286609</x:v>
      </x:c>
      <x:c r="O2782" s="52" t="n">
        <x:f>IFERROR(K2782/J2782-1,"")</x:f>
        <x:v>0.07873584216295204</x:v>
      </x:c>
      <x:c r="P2782" s="52" t="n">
        <x:f>IFERROR((K2782/G2782)^(1/4)-1,"")</x:f>
        <x:v>0.04823199071117257</x:v>
      </x:c>
      <x:c r="Q2782" s="51" t="n">
        <x:v>35243</x:v>
      </x:c>
      <x:c r="R2782" s="52" t="n">
        <x:f>IFERROR(Q2782/K2782,"")</x:f>
        <x:v>0.08289349891805438</x:v>
      </x:c>
      <x:c r="S2782" s="53" t="n">
        <x:v>22555</x:v>
      </x:c>
      <x:c r="T2782" s="50" t="str">
        <x:v>EDINET_company_history</x:v>
      </x:c>
      <x:c r="U2782" s="50" t="str">
        <x:v>日本マスタートラスト信託銀行株式会社</x:v>
      </x:c>
      <x:c r="V2782" s="54" t="n">
        <x:v>0.1924</x:v>
      </x:c>
      <x:c r="W2782" s="50" t="str">
        <x:v>国 谷 一 彦</x:v>
      </x:c>
      <x:c r="X2782" s="50" t="b">
        <x:f>AND(COUNT(L2782:O2782)=4,L2782&gt;='設定'!$B$6,M2782&gt;='設定'!$B$6,N2782&gt;='設定'!$B$6,O2782&gt;='設定'!$B$6)</x:f>
        <x:v>0</x:v>
      </x:c>
      <x:c r="Y2782" s="50" t="b">
        <x:f>AND(COUNT(G2782:K2782)=5,P2782&gt;='設定'!$B$7)</x:f>
        <x:v>0</x:v>
      </x:c>
      <x:c r="Z2782" s="50" t="b">
        <x:f>AND(ISNUMBER(R2782),R2782&gt;='設定'!$B$8)</x:f>
        <x:v>0</x:v>
      </x:c>
      <x:c r="AA2782" s="50" t="b">
        <x:f>AND(ISNUMBER(S2782),S2782&gt;=DATE(YEAR('設定'!$B$10)-'設定'!$B$9,MONTH('設定'!$B$10),DAY('設定'!$B$10)))</x:f>
        <x:v>0</x:v>
      </x:c>
      <x:c r="AB2782" s="55" t="b">
        <x:v>0</x:v>
      </x:c>
      <x:c r="AC2782" s="55" t="b">
        <x:v>0</x:v>
      </x:c>
      <x:c r="AD2782" s="50" t="n">
        <x:f>IF(X2782,1,0)+IF(Z2782,1,0)+IF(AA2782,1,0)+IF(AB2782,1,0)</x:f>
        <x:v>0</x:v>
      </x:c>
      <x:c r="AE2782" s="50" t="n">
        <x:f>IF(Y2782,1,0)+IF(Z2782,1,0)+IF(AA2782,1,0)+IF(AB2782,1,0)</x:f>
        <x:v>0</x:v>
      </x:c>
      <x:c r="AF2782" s="50" t="n">
        <x:f>IF(Y2782,1,0)+IF(Z2782,1,0)+IF(AA2782,1,0)+IF(AC2782,1,0)</x:f>
        <x:v>0</x:v>
      </x:c>
      <x:c r="AG2782" s="53" t="n">
        <x:v>44348</x:v>
      </x:c>
      <x:c r="AH2782" s="50" t="str">
        <x:v>S100W5WD</x:v>
      </x:c>
      <x:c r="AI2782" s="50" t="str">
        <x:v>NetSalesSummaryOfBusinessResults</x:v>
      </x:c>
      <x:c r="AJ2782" s="50" t="str">
        <x:v>OperatingIncome</x:v>
      </x:c>
      <x:c r="AK2782" s="53" t="n">
        <x:v>45747</x:v>
      </x:c>
      <x:c r="AL2782" s="50" t="str">
        <x:v>365/365/365/366/365</x:v>
      </x:c>
      <x:c r="AM2782" s="51" t="n">
        <x:v>160113097</x:v>
      </x:c>
      <x:c r="AN2782" s="51" t="n">
        <x:v>1753.5</x:v>
      </x:c>
      <x:c r="AO2782" s="51" t="n">
        <x:f>IFERROR(AM2782*AN2782,"")</x:f>
        <x:v>280758315589.5</x:v>
      </x:c>
      <x:c r="AP2782" s="56" t="n">
        <x:f>IFERROR(AO2782/(K2782*1000000),"")</x:f>
        <x:v>0.6603591955722552</x:v>
      </x:c>
      <x:c r="AQ2782" s="57" t="n">
        <x:v>1509714267.5</x:v>
      </x:c>
      <x:c r="AR2782" s="52" t="n">
        <x:v>0.2320528207053942</x:v>
      </x:c>
      <x:c r="AS2782" s="52" t="n">
        <x:v>-0.1923720974511443</x:v>
      </x:c>
      <x:c r="AT2782" s="55" t="b">
        <x:v>1</x:v>
      </x:c>
      <x:c r="AU2782" s="50"/>
      <x:c r="AV2782" s="58" t="n">
        <x:v>0.046343457565511</x:v>
      </x:c>
      <x:c r="AW2782" s="50" t="n">
        <x:v>1538</x:v>
      </x:c>
      <x:c r="AX2782" s="50" t="str">
        <x:v>Core Moat</x:v>
      </x:c>
      <x:c r="AY2782" s="50" t="str">
        <x:v>目立つ機械的警告なし（定性確認は別途必要）</x:v>
      </x:c>
      <x:c r="AZ2782" s="59" t="str">
        <x:v>2025-06-26 10:38</x:v>
      </x:c>
      <x:c r="BA2782" s="53" t="n">
        <x:v>22555</x:v>
      </x:c>
      <x:c r="BB2782" s="50"/>
      <x:c r="BC2782" s="50"/>
      <x:c r="BD2782" s="50" t="str">
        <x:v>TOPIX Mid400</x:v>
      </x:c>
    </x:row>
    <x:row r="2783">
      <x:c r="A2783" s="50" t="n">
        <x:v>2782</x:v>
      </x:c>
      <x:c r="B2783" s="50" t="str">
        <x:v>6424</x:v>
      </x:c>
      <x:c r="C2783" s="50" t="str">
        <x:v>6424.T</x:v>
      </x:c>
      <x:c r="D2783" s="50" t="str">
        <x:v>TAKAMISAWA CYBERNETICS COMPANY,LTD.</x:v>
      </x:c>
      <x:c r="E2783" s="50" t="str">
        <x:v>Standard Market(Domestic)</x:v>
      </x:c>
      <x:c r="F2783" s="50" t="str">
        <x:v>Machinery</x:v>
      </x:c>
      <x:c r="G2783" s="51" t="n">
        <x:v>12749.359</x:v>
      </x:c>
      <x:c r="H2783" s="51" t="n">
        <x:v>9913.795</x:v>
      </x:c>
      <x:c r="I2783" s="51" t="n">
        <x:v>10713.939</x:v>
      </x:c>
      <x:c r="J2783" s="51" t="n">
        <x:v>13050.497</x:v>
      </x:c>
      <x:c r="K2783" s="51" t="n">
        <x:v>15391.532</x:v>
      </x:c>
      <x:c r="L2783" s="52" t="n">
        <x:f>IFERROR(H2783/G2783-1,"")</x:f>
        <x:v>-0.22240835794176006</x:v>
      </x:c>
      <x:c r="M2783" s="52" t="n">
        <x:f>IFERROR(I2783/H2783-1,"")</x:f>
        <x:v>0.08071016195109948</x:v>
      </x:c>
      <x:c r="N2783" s="52" t="n">
        <x:f>IFERROR(J2783/I2783-1,"")</x:f>
        <x:v>0.21808580392328158</x:v>
      </x:c>
      <x:c r="O2783" s="52" t="n">
        <x:f>IFERROR(K2783/J2783-1,"")</x:f>
        <x:v>0.17938282350472945</x:v>
      </x:c>
      <x:c r="P2783" s="52" t="n">
        <x:f>IFERROR((K2783/G2783)^(1/4)-1,"")</x:f>
        <x:v>0.048210184015067714</x:v>
      </x:c>
      <x:c r="Q2783" s="51" t="n">
        <x:v>1374.309</x:v>
      </x:c>
      <x:c r="R2783" s="52" t="n">
        <x:f>IFERROR(Q2783/K2783,"")</x:f>
        <x:v>0.08928994202786311</x:v>
      </x:c>
      <x:c r="S2783" s="53" t="n">
        <x:v>38322</x:v>
      </x:c>
      <x:c r="T2783" s="50" t="str">
        <x:v>EDINET_company_history</x:v>
      </x:c>
      <x:c r="U2783" s="50" t="str">
        <x:v>富士電機株式会社</x:v>
      </x:c>
      <x:c r="V2783" s="54" t="n">
        <x:v>0.1406</x:v>
      </x:c>
      <x:c r="W2783" s="50" t="str">
        <x:v>髙見澤 和夫</x:v>
      </x:c>
      <x:c r="X2783" s="50" t="b">
        <x:f>AND(COUNT(L2783:O2783)=4,L2783&gt;='設定'!$B$6,M2783&gt;='設定'!$B$6,N2783&gt;='設定'!$B$6,O2783&gt;='設定'!$B$6)</x:f>
        <x:v>0</x:v>
      </x:c>
      <x:c r="Y2783" s="50" t="b">
        <x:f>AND(COUNT(G2783:K2783)=5,P2783&gt;='設定'!$B$7)</x:f>
        <x:v>0</x:v>
      </x:c>
      <x:c r="Z2783" s="50" t="b">
        <x:f>AND(ISNUMBER(R2783),R2783&gt;='設定'!$B$8)</x:f>
        <x:v>0</x:v>
      </x:c>
      <x:c r="AA2783" s="50" t="b">
        <x:f>AND(ISNUMBER(S2783),S2783&gt;=DATE(YEAR('設定'!$B$10)-'設定'!$B$9,MONTH('設定'!$B$10),DAY('設定'!$B$10)))</x:f>
        <x:v>0</x:v>
      </x:c>
      <x:c r="AB2783" s="55" t="b">
        <x:v>0</x:v>
      </x:c>
      <x:c r="AC2783" s="55" t="b">
        <x:v>0</x:v>
      </x:c>
      <x:c r="AD2783" s="50" t="n">
        <x:f>IF(X2783,1,0)+IF(Z2783,1,0)+IF(AA2783,1,0)+IF(AB2783,1,0)</x:f>
        <x:v>0</x:v>
      </x:c>
      <x:c r="AE2783" s="50" t="n">
        <x:f>IF(Y2783,1,0)+IF(Z2783,1,0)+IF(AA2783,1,0)+IF(AB2783,1,0)</x:f>
        <x:v>0</x:v>
      </x:c>
      <x:c r="AF2783" s="50" t="n">
        <x:f>IF(Y2783,1,0)+IF(Z2783,1,0)+IF(AA2783,1,0)+IF(AC2783,1,0)</x:f>
        <x:v>0</x:v>
      </x:c>
      <x:c r="AG2783" s="53" t="n">
        <x:v>44348</x:v>
      </x:c>
      <x:c r="AH2783" s="50" t="str">
        <x:v>S100W4ME</x:v>
      </x:c>
      <x:c r="AI2783" s="50" t="str">
        <x:v>NetSalesSummaryOfBusinessResults</x:v>
      </x:c>
      <x:c r="AJ2783" s="50" t="str">
        <x:v>OperatingIncome</x:v>
      </x:c>
      <x:c r="AK2783" s="53" t="n">
        <x:v>45747</x:v>
      </x:c>
      <x:c r="AL2783" s="50" t="str">
        <x:v>365/365/365/366/365</x:v>
      </x:c>
      <x:c r="AM2783" s="51" t="n">
        <x:v>4398600</x:v>
      </x:c>
      <x:c r="AN2783" s="51" t="n">
        <x:v>882</x:v>
      </x:c>
      <x:c r="AO2783" s="51" t="n">
        <x:f>IFERROR(AM2783*AN2783,"")</x:f>
        <x:v>3879565200</x:v>
      </x:c>
      <x:c r="AP2783" s="56" t="n">
        <x:f>IFERROR(AO2783/(K2783*1000000),"")</x:f>
        <x:v>0.2520584175766259</x:v>
      </x:c>
      <x:c r="AQ2783" s="57" t="n">
        <x:v>3400983.3333333335</x:v>
      </x:c>
      <x:c r="AR2783" s="52" t="n">
        <x:v>0.3780820563601603</x:v>
      </x:c>
      <x:c r="AS2783" s="52" t="n">
        <x:v>-0.5330980221681376</x:v>
      </x:c>
      <x:c r="AT2783" s="55" t="b">
        <x:v>0</x:v>
      </x:c>
      <x:c r="AU2783" s="50" t="str">
        <x:v>low_liquidity</x:v>
      </x:c>
      <x:c r="AV2783" s="58" t="n">
        <x:v>0.19920232834382</x:v>
      </x:c>
      <x:c r="AW2783" s="50" t="n">
        <x:v>714</x:v>
      </x:c>
      <x:c r="AX2783" s="50" t="str">
        <x:v>Discovery</x:v>
      </x:c>
      <x:c r="AY2783" s="50" t="str">
        <x:v>既存適格性フィルター不通過: low_liquidity / 60日平均売買代金2,000万円未満</x:v>
      </x:c>
      <x:c r="AZ2783" s="59" t="str">
        <x:v>2025-06-25 16:02</x:v>
      </x:c>
      <x:c r="BA2783" s="53" t="n">
        <x:v>38322</x:v>
      </x:c>
      <x:c r="BB2783" s="50"/>
      <x:c r="BC2783" s="50"/>
      <x:c r="BD2783" s="50"/>
    </x:row>
    <x:row r="2784">
      <x:c r="A2784" s="50" t="n">
        <x:v>2783</x:v>
      </x:c>
      <x:c r="B2784" s="50" t="str">
        <x:v>8219</x:v>
      </x:c>
      <x:c r="C2784" s="50" t="str">
        <x:v>8219.T</x:v>
      </x:c>
      <x:c r="D2784" s="50" t="str">
        <x:v>AOYAMA TRADING Co.,Ltd.</x:v>
      </x:c>
      <x:c r="E2784" s="50" t="str">
        <x:v>Prime Market (Domestic)</x:v>
      </x:c>
      <x:c r="F2784" s="50" t="str">
        <x:v>Retail Trade</x:v>
      </x:c>
      <x:c r="G2784" s="51" t="n">
        <x:v>161404</x:v>
      </x:c>
      <x:c r="H2784" s="51" t="n">
        <x:v>165961</x:v>
      </x:c>
      <x:c r="I2784" s="51" t="n">
        <x:v>185580</x:v>
      </x:c>
      <x:c r="J2784" s="51" t="n">
        <x:v>193687</x:v>
      </x:c>
      <x:c r="K2784" s="51" t="n">
        <x:v>194790</x:v>
      </x:c>
      <x:c r="L2784" s="52" t="n">
        <x:f>IFERROR(H2784/G2784-1,"")</x:f>
        <x:v>0.028233501028475105</x:v>
      </x:c>
      <x:c r="M2784" s="52" t="n">
        <x:f>IFERROR(I2784/H2784-1,"")</x:f>
        <x:v>0.1182145202788607</x:v>
      </x:c>
      <x:c r="N2784" s="52" t="n">
        <x:f>IFERROR(J2784/I2784-1,"")</x:f>
        <x:v>0.0436846642957216</x:v>
      </x:c>
      <x:c r="O2784" s="52" t="n">
        <x:f>IFERROR(K2784/J2784-1,"")</x:f>
        <x:v>0.005694754939670643</x:v>
      </x:c>
      <x:c r="P2784" s="52" t="n">
        <x:f>IFERROR((K2784/G2784)^(1/4)-1,"")</x:f>
        <x:v>0.048125026761500544</x:v>
      </x:c>
      <x:c r="Q2784" s="51" t="n">
        <x:v>12573</x:v>
      </x:c>
      <x:c r="R2784" s="52" t="n">
        <x:f>IFERROR(Q2784/K2784,"")</x:f>
        <x:v>0.0645464346219005</x:v>
      </x:c>
      <x:c r="S2784" s="53" t="n">
        <x:v>32082</x:v>
      </x:c>
      <x:c r="T2784" s="50" t="str">
        <x:v>EDINET_company_history</x:v>
      </x:c>
      <x:c r="U2784" s="50" t="str">
        <x:v>日本マスタートラスト信託銀行株式会社（信託口）</x:v>
      </x:c>
      <x:c r="V2784" s="54" t="n">
        <x:v>0.1392</x:v>
      </x:c>
      <x:c r="W2784" s="50" t="str">
        <x:v>青 山 理</x:v>
      </x:c>
      <x:c r="X2784" s="50" t="b">
        <x:f>AND(COUNT(L2784:O2784)=4,L2784&gt;='設定'!$B$6,M2784&gt;='設定'!$B$6,N2784&gt;='設定'!$B$6,O2784&gt;='設定'!$B$6)</x:f>
        <x:v>0</x:v>
      </x:c>
      <x:c r="Y2784" s="50" t="b">
        <x:f>AND(COUNT(G2784:K2784)=5,P2784&gt;='設定'!$B$7)</x:f>
        <x:v>0</x:v>
      </x:c>
      <x:c r="Z2784" s="50" t="b">
        <x:f>AND(ISNUMBER(R2784),R2784&gt;='設定'!$B$8)</x:f>
        <x:v>0</x:v>
      </x:c>
      <x:c r="AA2784" s="50" t="b">
        <x:f>AND(ISNUMBER(S2784),S2784&gt;=DATE(YEAR('設定'!$B$10)-'設定'!$B$9,MONTH('設定'!$B$10),DAY('設定'!$B$10)))</x:f>
        <x:v>0</x:v>
      </x:c>
      <x:c r="AB2784" s="55" t="b">
        <x:v>0</x:v>
      </x:c>
      <x:c r="AC2784" s="55" t="b">
        <x:v>0</x:v>
      </x:c>
      <x:c r="AD2784" s="50" t="n">
        <x:f>IF(X2784,1,0)+IF(Z2784,1,0)+IF(AA2784,1,0)+IF(AB2784,1,0)</x:f>
        <x:v>0</x:v>
      </x:c>
      <x:c r="AE2784" s="50" t="n">
        <x:f>IF(Y2784,1,0)+IF(Z2784,1,0)+IF(AA2784,1,0)+IF(AB2784,1,0)</x:f>
        <x:v>0</x:v>
      </x:c>
      <x:c r="AF2784" s="50" t="n">
        <x:f>IF(Y2784,1,0)+IF(Z2784,1,0)+IF(AA2784,1,0)+IF(AC2784,1,0)</x:f>
        <x:v>0</x:v>
      </x:c>
      <x:c r="AG2784" s="53" t="n">
        <x:v>44348</x:v>
      </x:c>
      <x:c r="AH2784" s="50" t="str">
        <x:v>S100W2TN</x:v>
      </x:c>
      <x:c r="AI2784" s="50" t="str">
        <x:v>NetSalesSummaryOfBusinessResults</x:v>
      </x:c>
      <x:c r="AJ2784" s="50" t="str">
        <x:v>OperatingIncome</x:v>
      </x:c>
      <x:c r="AK2784" s="53" t="n">
        <x:v>45747</x:v>
      </x:c>
      <x:c r="AL2784" s="50" t="str">
        <x:v>365/365/365/366/365</x:v>
      </x:c>
      <x:c r="AM2784" s="51" t="n">
        <x:v>48932816</x:v>
      </x:c>
      <x:c r="AN2784" s="51" t="n">
        <x:v>676</x:v>
      </x:c>
      <x:c r="AO2784" s="51" t="n">
        <x:f>IFERROR(AM2784*AN2784,"")</x:f>
        <x:v>33078583616</x:v>
      </x:c>
      <x:c r="AP2784" s="56" t="n">
        <x:f>IFERROR(AO2784/(K2784*1000000),"")</x:f>
        <x:v>0.16981664159351095</x:v>
      </x:c>
      <x:c r="AQ2784" s="57" t="n">
        <x:v>785521897.2480265</x:v>
      </x:c>
      <x:c r="AR2784" s="52" t="n">
        <x:v>0.3794977059788255</x:v>
      </x:c>
      <x:c r="AS2784" s="52" t="n">
        <x:v>-0.4032967515942347</x:v>
      </x:c>
      <x:c r="AT2784" s="55" t="b">
        <x:v>1</x:v>
      </x:c>
      <x:c r="AU2784" s="50"/>
      <x:c r="AV2784" s="58" t="n">
        <x:v>-0.1516396097502822</x:v>
      </x:c>
      <x:c r="AW2784" s="50" t="n">
        <x:v>2861</x:v>
      </x:c>
      <x:c r="AX2784" s="50" t="str">
        <x:v>Transformation Moat</x:v>
      </x:c>
      <x:c r="AY2784" s="50" t="str">
        <x:v>目立つ機械的警告なし（定性確認は別途必要）</x:v>
      </x:c>
      <x:c r="AZ2784" s="59" t="str">
        <x:v>2025-06-25 10:53</x:v>
      </x:c>
      <x:c r="BA2784" s="53" t="n">
        <x:v>32082</x:v>
      </x:c>
      <x:c r="BB2784" s="50"/>
      <x:c r="BC2784" s="50"/>
      <x:c r="BD2784" s="50" t="str">
        <x:v>TOPIX Small 1</x:v>
      </x:c>
    </x:row>
    <x:row r="2785">
      <x:c r="A2785" s="50" t="n">
        <x:v>2784</x:v>
      </x:c>
      <x:c r="B2785" s="50" t="str">
        <x:v>9517</x:v>
      </x:c>
      <x:c r="C2785" s="50" t="str">
        <x:v>9517.T</x:v>
      </x:c>
      <x:c r="D2785" s="50" t="str">
        <x:v>eREX Co.,Ltd.</x:v>
      </x:c>
      <x:c r="E2785" s="50" t="str">
        <x:v>Prime Market (Domestic)</x:v>
      </x:c>
      <x:c r="F2785" s="50" t="str">
        <x:v>Electric Power and Gas</x:v>
      </x:c>
      <x:c r="G2785" s="51" t="n">
        <x:v>141885</x:v>
      </x:c>
      <x:c r="H2785" s="51" t="n">
        <x:v>230502</x:v>
      </x:c>
      <x:c r="I2785" s="51" t="n">
        <x:v>296312</x:v>
      </x:c>
      <x:c r="J2785" s="51" t="n">
        <x:v>244977</x:v>
      </x:c>
      <x:c r="K2785" s="51" t="n">
        <x:v>171217</x:v>
      </x:c>
      <x:c r="L2785" s="52" t="n">
        <x:f>IFERROR(H2785/G2785-1,"")</x:f>
        <x:v>0.6245691933608204</x:v>
      </x:c>
      <x:c r="M2785" s="52" t="n">
        <x:f>IFERROR(I2785/H2785-1,"")</x:f>
        <x:v>0.2855072841016564</x:v>
      </x:c>
      <x:c r="N2785" s="52" t="n">
        <x:f>IFERROR(J2785/I2785-1,"")</x:f>
        <x:v>-0.1732464429385242</x:v>
      </x:c>
      <x:c r="O2785" s="52" t="n">
        <x:f>IFERROR(K2785/J2785-1,"")</x:f>
        <x:v>-0.3010894900337583</x:v>
      </x:c>
      <x:c r="P2785" s="52" t="n">
        <x:f>IFERROR((K2785/G2785)^(1/4)-1,"")</x:f>
        <x:v>0.04809970724842105</x:v>
      </x:c>
      <x:c r="Q2785" s="51" t="n">
        <x:v>7137</x:v>
      </x:c>
      <x:c r="R2785" s="52" t="n">
        <x:f>IFERROR(Q2785/K2785,"")</x:f>
        <x:v>0.04168394493537441</x:v>
      </x:c>
      <x:c r="S2785" s="53" t="n">
        <x:v>41974</x:v>
      </x:c>
      <x:c r="T2785" s="50" t="str">
        <x:v>EDINET_company_history</x:v>
      </x:c>
      <x:c r="U2785" s="50" t="str">
        <x:v>株式会社UH Partners 3</x:v>
      </x:c>
      <x:c r="V2785" s="54" t="n">
        <x:v>0.0841</x:v>
      </x:c>
      <x:c r="W2785" s="50" t="str">
        <x:v>本名 均</x:v>
      </x:c>
      <x:c r="X2785" s="50" t="b">
        <x:f>AND(COUNT(L2785:O2785)=4,L2785&gt;='設定'!$B$6,M2785&gt;='設定'!$B$6,N2785&gt;='設定'!$B$6,O2785&gt;='設定'!$B$6)</x:f>
        <x:v>0</x:v>
      </x:c>
      <x:c r="Y2785" s="50" t="b">
        <x:f>AND(COUNT(G2785:K2785)=5,P2785&gt;='設定'!$B$7)</x:f>
        <x:v>0</x:v>
      </x:c>
      <x:c r="Z2785" s="50" t="b">
        <x:f>AND(ISNUMBER(R2785),R2785&gt;='設定'!$B$8)</x:f>
        <x:v>0</x:v>
      </x:c>
      <x:c r="AA2785" s="50" t="b">
        <x:f>AND(ISNUMBER(S2785),S2785&gt;=DATE(YEAR('設定'!$B$10)-'設定'!$B$9,MONTH('設定'!$B$10),DAY('設定'!$B$10)))</x:f>
        <x:v>0</x:v>
      </x:c>
      <x:c r="AB2785" s="55" t="b">
        <x:v>0</x:v>
      </x:c>
      <x:c r="AC2785" s="55" t="b">
        <x:v>0</x:v>
      </x:c>
      <x:c r="AD2785" s="50" t="n">
        <x:f>IF(X2785,1,0)+IF(Z2785,1,0)+IF(AA2785,1,0)+IF(AB2785,1,0)</x:f>
        <x:v>0</x:v>
      </x:c>
      <x:c r="AE2785" s="50" t="n">
        <x:f>IF(Y2785,1,0)+IF(Z2785,1,0)+IF(AA2785,1,0)+IF(AB2785,1,0)</x:f>
        <x:v>0</x:v>
      </x:c>
      <x:c r="AF2785" s="50" t="n">
        <x:f>IF(Y2785,1,0)+IF(Z2785,1,0)+IF(AA2785,1,0)+IF(AC2785,1,0)</x:f>
        <x:v>0</x:v>
      </x:c>
      <x:c r="AG2785" s="53" t="n">
        <x:v>44348</x:v>
      </x:c>
      <x:c r="AH2785" s="50" t="str">
        <x:v>S100W4K8</x:v>
      </x:c>
      <x:c r="AI2785" s="50" t="str">
        <x:v>NetSalesSummaryOfBusinessResults</x:v>
      </x:c>
      <x:c r="AJ2785" s="50" t="str">
        <x:v>OperatingProfitLossIFRS</x:v>
      </x:c>
      <x:c r="AK2785" s="53" t="n">
        <x:v>45747</x:v>
      </x:c>
      <x:c r="AL2785" s="50" t="str">
        <x:v>365/365/365/366/365</x:v>
      </x:c>
      <x:c r="AM2785" s="51" t="n">
        <x:v>78060658</x:v>
      </x:c>
      <x:c r="AN2785" s="51" t="n">
        <x:v>795</x:v>
      </x:c>
      <x:c r="AO2785" s="51" t="n">
        <x:f>IFERROR(AM2785*AN2785,"")</x:f>
        <x:v>62058223110</x:v>
      </x:c>
      <x:c r="AP2785" s="56" t="n">
        <x:f>IFERROR(AO2785/(K2785*1000000),"")</x:f>
        <x:v>0.36245362966294237</x:v>
      </x:c>
      <x:c r="AQ2785" s="57" t="n">
        <x:v>640418500</x:v>
      </x:c>
      <x:c r="AR2785" s="52" t="n">
        <x:v>0.4960925668814535</x:v>
      </x:c>
      <x:c r="AS2785" s="52" t="n">
        <x:v>-0.8272072518524066</x:v>
      </x:c>
      <x:c r="AT2785" s="55" t="b">
        <x:v>1</x:v>
      </x:c>
      <x:c r="AU2785" s="50"/>
      <x:c r="AV2785" s="58" t="n">
        <x:v>-0.3299489674632859</x:v>
      </x:c>
      <x:c r="AW2785" s="50" t="n">
        <x:v>3329</x:v>
      </x:c>
      <x:c r="AX2785" s="50" t="str">
        <x:v>Future Moat</x:v>
      </x:c>
      <x:c r="AY2785" s="50" t="str">
        <x:v>ローカル5年最大下落率-60%以下</x:v>
      </x:c>
      <x:c r="AZ2785" s="59" t="str">
        <x:v>2025-06-25 15:30</x:v>
      </x:c>
      <x:c r="BA2785" s="53" t="n">
        <x:v>41974</x:v>
      </x:c>
      <x:c r="BB2785" s="50"/>
      <x:c r="BC2785" s="50"/>
      <x:c r="BD2785" s="50" t="str">
        <x:v>TOPIX Small 2</x:v>
      </x:c>
    </x:row>
    <x:row r="2786">
      <x:c r="A2786" s="50" t="n">
        <x:v>2785</x:v>
      </x:c>
      <x:c r="B2786" s="50" t="str">
        <x:v>7238</x:v>
      </x:c>
      <x:c r="C2786" s="50" t="str">
        <x:v>7238.T</x:v>
      </x:c>
      <x:c r="D2786" s="50" t="str">
        <x:v>AKEBONO BRAKE INDUSTRY CO.,LTD.</x:v>
      </x:c>
      <x:c r="E2786" s="50" t="str">
        <x:v>Prime Market (Domestic)</x:v>
      </x:c>
      <x:c r="F2786" s="50" t="str">
        <x:v>Transportation Equipment</x:v>
      </x:c>
      <x:c r="G2786" s="51" t="n">
        <x:v>134003</x:v>
      </x:c>
      <x:c r="H2786" s="51" t="n">
        <x:v>135498</x:v>
      </x:c>
      <x:c r="I2786" s="51" t="n">
        <x:v>153984</x:v>
      </x:c>
      <x:c r="J2786" s="51" t="n">
        <x:v>166301</x:v>
      </x:c>
      <x:c r="K2786" s="51" t="n">
        <x:v>161672</x:v>
      </x:c>
      <x:c r="L2786" s="52" t="n">
        <x:f>IFERROR(H2786/G2786-1,"")</x:f>
        <x:v>0.011156466646269125</x:v>
      </x:c>
      <x:c r="M2786" s="52" t="n">
        <x:f>IFERROR(I2786/H2786-1,"")</x:f>
        <x:v>0.13643005800823627</x:v>
      </x:c>
      <x:c r="N2786" s="52" t="n">
        <x:f>IFERROR(J2786/I2786-1,"")</x:f>
        <x:v>0.07998883000831247</x:v>
      </x:c>
      <x:c r="O2786" s="52" t="n">
        <x:f>IFERROR(K2786/J2786-1,"")</x:f>
        <x:v>-0.027835070143895746</x:v>
      </x:c>
      <x:c r="P2786" s="52" t="n">
        <x:f>IFERROR((K2786/G2786)^(1/4)-1,"")</x:f>
        <x:v>0.048045342716731554</x:v>
      </x:c>
      <x:c r="Q2786" s="51" t="n">
        <x:v>3124</x:v>
      </x:c>
      <x:c r="R2786" s="52" t="n">
        <x:f>IFERROR(Q2786/K2786,"")</x:f>
        <x:v>0.01932307387797516</x:v>
      </x:c>
      <x:c r="S2786" s="53" t="n">
        <x:v>44348</x:v>
      </x:c>
      <x:c r="T2786" s="50" t="str">
        <x:v>not_identified_before_local_window</x:v>
      </x:c>
      <x:c r="U2786" s="50" t="str">
        <x:v>ジャパン・インダストリアル・ソリューションズ第弐号投資事業有限責任組合</x:v>
      </x:c>
      <x:c r="V2786" s="54" t="n">
        <x:v>0.5076</x:v>
      </x:c>
      <x:c r="W2786" s="50" t="str">
        <x:v>長 岡 宏</x:v>
      </x:c>
      <x:c r="X2786" s="50" t="b">
        <x:f>AND(COUNT(L2786:O2786)=4,L2786&gt;='設定'!$B$6,M2786&gt;='設定'!$B$6,N2786&gt;='設定'!$B$6,O2786&gt;='設定'!$B$6)</x:f>
        <x:v>0</x:v>
      </x:c>
      <x:c r="Y2786" s="50" t="b">
        <x:f>AND(COUNT(G2786:K2786)=5,P2786&gt;='設定'!$B$7)</x:f>
        <x:v>0</x:v>
      </x:c>
      <x:c r="Z2786" s="50" t="b">
        <x:f>AND(ISNUMBER(R2786),R2786&gt;='設定'!$B$8)</x:f>
        <x:v>0</x:v>
      </x:c>
      <x:c r="AA2786" s="50" t="b">
        <x:f>AND(ISNUMBER(S2786),S2786&gt;=DATE(YEAR('設定'!$B$10)-'設定'!$B$9,MONTH('設定'!$B$10),DAY('設定'!$B$10)))</x:f>
        <x:v>0</x:v>
      </x:c>
      <x:c r="AB2786" s="55" t="b">
        <x:v>0</x:v>
      </x:c>
      <x:c r="AC2786" s="55" t="b">
        <x:v>0</x:v>
      </x:c>
      <x:c r="AD2786" s="50" t="n">
        <x:f>IF(X2786,1,0)+IF(Z2786,1,0)+IF(AA2786,1,0)+IF(AB2786,1,0)</x:f>
        <x:v>0</x:v>
      </x:c>
      <x:c r="AE2786" s="50" t="n">
        <x:f>IF(Y2786,1,0)+IF(Z2786,1,0)+IF(AA2786,1,0)+IF(AB2786,1,0)</x:f>
        <x:v>0</x:v>
      </x:c>
      <x:c r="AF2786" s="50" t="n">
        <x:f>IF(Y2786,1,0)+IF(Z2786,1,0)+IF(AA2786,1,0)+IF(AC2786,1,0)</x:f>
        <x:v>0</x:v>
      </x:c>
      <x:c r="AG2786" s="53" t="n">
        <x:v>44348</x:v>
      </x:c>
      <x:c r="AH2786" s="50" t="str">
        <x:v>S100W1N1</x:v>
      </x:c>
      <x:c r="AI2786" s="50" t="str">
        <x:v>NetSalesSummaryOfBusinessResults</x:v>
      </x:c>
      <x:c r="AJ2786" s="50" t="str">
        <x:v>OperatingIncome</x:v>
      </x:c>
      <x:c r="AK2786" s="53" t="n">
        <x:v>45747</x:v>
      </x:c>
      <x:c r="AL2786" s="50" t="str">
        <x:v>365/365/365/366/365</x:v>
      </x:c>
      <x:c r="AM2786" s="51" t="n">
        <x:v>271393822</x:v>
      </x:c>
      <x:c r="AN2786" s="51" t="n">
        <x:v>120</x:v>
      </x:c>
      <x:c r="AO2786" s="51" t="n">
        <x:f>IFERROR(AM2786*AN2786,"")</x:f>
        <x:v>32567258640</x:v>
      </x:c>
      <x:c r="AP2786" s="56" t="n">
        <x:f>IFERROR(AO2786/(K2786*1000000),"")</x:f>
        <x:v>0.2014403152060963</x:v>
      </x:c>
      <x:c r="AQ2786" s="57" t="n">
        <x:v>230093688.33333337</x:v>
      </x:c>
      <x:c r="AR2786" s="52" t="n">
        <x:v>0.4390677376895631</x:v>
      </x:c>
      <x:c r="AS2786" s="52" t="n">
        <x:v>-0.6745098039215687</x:v>
      </x:c>
      <x:c r="AT2786" s="55" t="b">
        <x:v>1</x:v>
      </x:c>
      <x:c r="AU2786" s="50"/>
      <x:c r="AV2786" s="58" t="n">
        <x:v>-0.2339032572778628</x:v>
      </x:c>
      <x:c r="AW2786" s="50" t="n">
        <x:v>3143</x:v>
      </x:c>
      <x:c r="AX2786" s="50" t="str">
        <x:v>Future Moat</x:v>
      </x:c>
      <x:c r="AY2786" s="50" t="str">
        <x:v>ローカル5年最大下落率-60%以下</x:v>
      </x:c>
      <x:c r="AZ2786" s="59" t="str">
        <x:v>2025-06-24 11:16</x:v>
      </x:c>
      <x:c r="BA2786" s="53"/>
      <x:c r="BB2786" s="50"/>
      <x:c r="BC2786" s="50"/>
      <x:c r="BD2786" s="50" t="str">
        <x:v>TOPIX Small 2</x:v>
      </x:c>
    </x:row>
    <x:row r="2787">
      <x:c r="A2787" s="50" t="n">
        <x:v>2786</x:v>
      </x:c>
      <x:c r="B2787" s="50" t="str">
        <x:v>3766</x:v>
      </x:c>
      <x:c r="C2787" s="50" t="str">
        <x:v>3766.T</x:v>
      </x:c>
      <x:c r="D2787" s="50" t="str">
        <x:v>SYSTEMS DESIGN Co.,Ltd.</x:v>
      </x:c>
      <x:c r="E2787" s="50" t="str">
        <x:v>Standard Market(Domestic)</x:v>
      </x:c>
      <x:c r="F2787" s="50" t="str">
        <x:v>Information &amp; Communication</x:v>
      </x:c>
      <x:c r="G2787" s="51" t="n">
        <x:v>7967.839</x:v>
      </x:c>
      <x:c r="H2787" s="51" t="n">
        <x:v>8339.027</x:v>
      </x:c>
      <x:c r="I2787" s="51" t="n">
        <x:v>9410.562</x:v>
      </x:c>
      <x:c r="J2787" s="51" t="n">
        <x:v>9458.437</x:v>
      </x:c>
      <x:c r="K2787" s="51" t="n">
        <x:v>9609.075</x:v>
      </x:c>
      <x:c r="L2787" s="52" t="n">
        <x:f>IFERROR(H2787/G2787-1,"")</x:f>
        <x:v>0.04658578066148178</x:v>
      </x:c>
      <x:c r="M2787" s="52" t="n">
        <x:f>IFERROR(I2787/H2787-1,"")</x:f>
        <x:v>0.12849640611548563</x:v>
      </x:c>
      <x:c r="N2787" s="52" t="n">
        <x:f>IFERROR(J2787/I2787-1,"")</x:f>
        <x:v>0.005087368852147112</x:v>
      </x:c>
      <x:c r="O2787" s="52" t="n">
        <x:f>IFERROR(K2787/J2787-1,"")</x:f>
        <x:v>0.01592631002352718</x:v>
      </x:c>
      <x:c r="P2787" s="52" t="n">
        <x:f>IFERROR((K2787/G2787)^(1/4)-1,"")</x:f>
        <x:v>0.047937202209971996</x:v>
      </x:c>
      <x:c r="Q2787" s="51" t="n">
        <x:v>454.455</x:v>
      </x:c>
      <x:c r="R2787" s="52" t="n">
        <x:f>IFERROR(Q2787/K2787,"")</x:f>
        <x:v>0.047294354555459286</x:v>
      </x:c>
      <x:c r="S2787" s="53" t="n">
        <x:v>38412</x:v>
      </x:c>
      <x:c r="T2787" s="50" t="str">
        <x:v>EDINET_company_history</x:v>
      </x:c>
      <x:c r="U2787" s="50" t="str">
        <x:v>株式会社Ｋａｗａｓｈｉｍａ</x:v>
      </x:c>
      <x:c r="V2787" s="54" t="n">
        <x:v>0.3665</x:v>
      </x:c>
      <x:c r="W2787" s="50" t="str">
        <x:v>隈 元 裕</x:v>
      </x:c>
      <x:c r="X2787" s="50" t="b">
        <x:f>AND(COUNT(L2787:O2787)=4,L2787&gt;='設定'!$B$6,M2787&gt;='設定'!$B$6,N2787&gt;='設定'!$B$6,O2787&gt;='設定'!$B$6)</x:f>
        <x:v>0</x:v>
      </x:c>
      <x:c r="Y2787" s="50" t="b">
        <x:f>AND(COUNT(G2787:K2787)=5,P2787&gt;='設定'!$B$7)</x:f>
        <x:v>0</x:v>
      </x:c>
      <x:c r="Z2787" s="50" t="b">
        <x:f>AND(ISNUMBER(R2787),R2787&gt;='設定'!$B$8)</x:f>
        <x:v>0</x:v>
      </x:c>
      <x:c r="AA2787" s="50" t="b">
        <x:f>AND(ISNUMBER(S2787),S2787&gt;=DATE(YEAR('設定'!$B$10)-'設定'!$B$9,MONTH('設定'!$B$10),DAY('設定'!$B$10)))</x:f>
        <x:v>0</x:v>
      </x:c>
      <x:c r="AB2787" s="55" t="b">
        <x:v>0</x:v>
      </x:c>
      <x:c r="AC2787" s="55" t="b">
        <x:v>0</x:v>
      </x:c>
      <x:c r="AD2787" s="50" t="n">
        <x:f>IF(X2787,1,0)+IF(Z2787,1,0)+IF(AA2787,1,0)+IF(AB2787,1,0)</x:f>
        <x:v>0</x:v>
      </x:c>
      <x:c r="AE2787" s="50" t="n">
        <x:f>IF(Y2787,1,0)+IF(Z2787,1,0)+IF(AA2787,1,0)+IF(AB2787,1,0)</x:f>
        <x:v>0</x:v>
      </x:c>
      <x:c r="AF2787" s="50" t="n">
        <x:f>IF(Y2787,1,0)+IF(Z2787,1,0)+IF(AA2787,1,0)+IF(AC2787,1,0)</x:f>
        <x:v>0</x:v>
      </x:c>
      <x:c r="AG2787" s="53" t="n">
        <x:v>44348</x:v>
      </x:c>
      <x:c r="AH2787" s="50" t="str">
        <x:v>S100W3VU</x:v>
      </x:c>
      <x:c r="AI2787" s="50" t="str">
        <x:v>NetSalesSummaryOfBusinessResults</x:v>
      </x:c>
      <x:c r="AJ2787" s="50" t="str">
        <x:v>OperatingIncome</x:v>
      </x:c>
      <x:c r="AK2787" s="53" t="n">
        <x:v>45747</x:v>
      </x:c>
      <x:c r="AL2787" s="50" t="str">
        <x:v>365/365/365/366/365</x:v>
      </x:c>
      <x:c r="AM2787" s="51" t="n">
        <x:v>3418500</x:v>
      </x:c>
      <x:c r="AN2787" s="51" t="n">
        <x:v>1271</x:v>
      </x:c>
      <x:c r="AO2787" s="51" t="n">
        <x:f>IFERROR(AM2787*AN2787,"")</x:f>
        <x:v>4344913500</x:v>
      </x:c>
      <x:c r="AP2787" s="56" t="n">
        <x:f>IFERROR(AO2787/(K2787*1000000),"")</x:f>
        <x:v>0.4521677164555381</x:v>
      </x:c>
      <x:c r="AQ2787" s="57" t="n">
        <x:v>3009141.6666666665</x:v>
      </x:c>
      <x:c r="AR2787" s="52" t="n">
        <x:v>0.2427221355902061</x:v>
      </x:c>
      <x:c r="AS2787" s="52" t="n">
        <x:v>-0.2344172909446064</x:v>
      </x:c>
      <x:c r="AT2787" s="55" t="b">
        <x:v>0</x:v>
      </x:c>
      <x:c r="AU2787" s="50" t="str">
        <x:v>low_liquidity</x:v>
      </x:c>
      <x:c r="AV2787" s="58" t="n">
        <x:v>0.1287387385171321</x:v>
      </x:c>
      <x:c r="AW2787" s="50" t="n">
        <x:v>1071</x:v>
      </x:c>
      <x:c r="AX2787" s="50" t="str">
        <x:v>Discovery</x:v>
      </x:c>
      <x:c r="AY2787" s="50" t="str">
        <x:v>既存適格性フィルター不通過: low_liquidity / 60日平均売買代金2,000万円未満</x:v>
      </x:c>
      <x:c r="AZ2787" s="59" t="str">
        <x:v>2025-06-24 15:03</x:v>
      </x:c>
      <x:c r="BA2787" s="53" t="n">
        <x:v>38412</x:v>
      </x:c>
      <x:c r="BB2787" s="50"/>
      <x:c r="BC2787" s="50"/>
      <x:c r="BD2787" s="50"/>
    </x:row>
    <x:row r="2788">
      <x:c r="A2788" s="50" t="n">
        <x:v>2787</x:v>
      </x:c>
      <x:c r="B2788" s="50" t="str">
        <x:v>5279</x:v>
      </x:c>
      <x:c r="C2788" s="50" t="str">
        <x:v>5279.T</x:v>
      </x:c>
      <x:c r="D2788" s="50" t="str">
        <x:v>NIHON KOGYO CO.,LTD.</x:v>
      </x:c>
      <x:c r="E2788" s="50" t="str">
        <x:v>Standard Market(Domestic)</x:v>
      </x:c>
      <x:c r="F2788" s="50" t="str">
        <x:v>Glass and Ceramics Products</x:v>
      </x:c>
      <x:c r="G2788" s="51" t="n">
        <x:v>12229.829</x:v>
      </x:c>
      <x:c r="H2788" s="51" t="n">
        <x:v>11768.8</x:v>
      </x:c>
      <x:c r="I2788" s="51" t="n">
        <x:v>11336.151</x:v>
      </x:c>
      <x:c r="J2788" s="51" t="n">
        <x:v>13673.182</x:v>
      </x:c>
      <x:c r="K2788" s="51" t="n">
        <x:v>14746.181</x:v>
      </x:c>
      <x:c r="L2788" s="52" t="n">
        <x:f>IFERROR(H2788/G2788-1,"")</x:f>
        <x:v>-0.037697092902934326</x:v>
      </x:c>
      <x:c r="M2788" s="52" t="n">
        <x:f>IFERROR(I2788/H2788-1,"")</x:f>
        <x:v>-0.03676237169465024</x:v>
      </x:c>
      <x:c r="N2788" s="52" t="n">
        <x:f>IFERROR(J2788/I2788-1,"")</x:f>
        <x:v>0.20615736328847434</x:v>
      </x:c>
      <x:c r="O2788" s="52" t="n">
        <x:f>IFERROR(K2788/J2788-1,"")</x:f>
        <x:v>0.07847471056846889</x:v>
      </x:c>
      <x:c r="P2788" s="52" t="n">
        <x:f>IFERROR((K2788/G2788)^(1/4)-1,"")</x:f>
        <x:v>0.04788782358338439</x:v>
      </x:c>
      <x:c r="Q2788" s="51" t="n">
        <x:v>594.668</x:v>
      </x:c>
      <x:c r="R2788" s="52" t="n">
        <x:f>IFERROR(Q2788/K2788,"")</x:f>
        <x:v>0.040326915829935896</x:v>
      </x:c>
      <x:c r="S2788" s="53" t="n">
        <x:v>40269</x:v>
      </x:c>
      <x:c r="T2788" s="50" t="str">
        <x:v>EDINET_company_history</x:v>
      </x:c>
      <x:c r="U2788" s="50" t="str">
        <x:v>積水樹脂株式会社</x:v>
      </x:c>
      <x:c r="V2788" s="54" t="n">
        <x:v>0.2376</x:v>
      </x:c>
      <x:c r="W2788" s="50" t="str">
        <x:v>多 田 綾 夫 / 山 口 芳 美</x:v>
      </x:c>
      <x:c r="X2788" s="50" t="b">
        <x:f>AND(COUNT(L2788:O2788)=4,L2788&gt;='設定'!$B$6,M2788&gt;='設定'!$B$6,N2788&gt;='設定'!$B$6,O2788&gt;='設定'!$B$6)</x:f>
        <x:v>0</x:v>
      </x:c>
      <x:c r="Y2788" s="50" t="b">
        <x:f>AND(COUNT(G2788:K2788)=5,P2788&gt;='設定'!$B$7)</x:f>
        <x:v>0</x:v>
      </x:c>
      <x:c r="Z2788" s="50" t="b">
        <x:f>AND(ISNUMBER(R2788),R2788&gt;='設定'!$B$8)</x:f>
        <x:v>0</x:v>
      </x:c>
      <x:c r="AA2788" s="50" t="b">
        <x:f>AND(ISNUMBER(S2788),S2788&gt;=DATE(YEAR('設定'!$B$10)-'設定'!$B$9,MONTH('設定'!$B$10),DAY('設定'!$B$10)))</x:f>
        <x:v>0</x:v>
      </x:c>
      <x:c r="AB2788" s="55" t="b">
        <x:v>0</x:v>
      </x:c>
      <x:c r="AC2788" s="55" t="b">
        <x:v>0</x:v>
      </x:c>
      <x:c r="AD2788" s="50" t="n">
        <x:f>IF(X2788,1,0)+IF(Z2788,1,0)+IF(AA2788,1,0)+IF(AB2788,1,0)</x:f>
        <x:v>0</x:v>
      </x:c>
      <x:c r="AE2788" s="50" t="n">
        <x:f>IF(Y2788,1,0)+IF(Z2788,1,0)+IF(AA2788,1,0)+IF(AB2788,1,0)</x:f>
        <x:v>0</x:v>
      </x:c>
      <x:c r="AF2788" s="50" t="n">
        <x:f>IF(Y2788,1,0)+IF(Z2788,1,0)+IF(AA2788,1,0)+IF(AC2788,1,0)</x:f>
        <x:v>0</x:v>
      </x:c>
      <x:c r="AG2788" s="53" t="n">
        <x:v>44348</x:v>
      </x:c>
      <x:c r="AH2788" s="50" t="str">
        <x:v>S100W1XY</x:v>
      </x:c>
      <x:c r="AI2788" s="50" t="str">
        <x:v>NetSalesSummaryOfBusinessResults</x:v>
      </x:c>
      <x:c r="AJ2788" s="50" t="str">
        <x:v>OperatingIncome</x:v>
      </x:c>
      <x:c r="AK2788" s="53" t="n">
        <x:v>45747</x:v>
      </x:c>
      <x:c r="AL2788" s="50" t="str">
        <x:v>365/365/365/366/365</x:v>
      </x:c>
      <x:c r="AM2788" s="51" t="n">
        <x:v>2903700</x:v>
      </x:c>
      <x:c r="AN2788" s="51" t="n">
        <x:v>1129</x:v>
      </x:c>
      <x:c r="AO2788" s="51" t="n">
        <x:f>IFERROR(AM2788*AN2788,"")</x:f>
        <x:v>3278277300</x:v>
      </x:c>
      <x:c r="AP2788" s="56" t="n">
        <x:f>IFERROR(AO2788/(K2788*1000000),"")</x:f>
        <x:v>0.2223136485304229</x:v>
      </x:c>
      <x:c r="AQ2788" s="57" t="n">
        <x:v>10933590</x:v>
      </x:c>
      <x:c r="AR2788" s="52" t="n">
        <x:v>0.2978069845167078</x:v>
      </x:c>
      <x:c r="AS2788" s="52" t="n">
        <x:v>-0.2774856739668344</x:v>
      </x:c>
      <x:c r="AT2788" s="55" t="b">
        <x:v>0</x:v>
      </x:c>
      <x:c r="AU2788" s="50" t="str">
        <x:v>low_liquidity</x:v>
      </x:c>
      <x:c r="AV2788" s="58" t="n">
        <x:v>-0.03501268485534</x:v>
      </x:c>
      <x:c r="AW2788" s="50" t="n">
        <x:v>2147</x:v>
      </x:c>
      <x:c r="AX2788" s="50" t="str">
        <x:v>Transformation Moat</x:v>
      </x:c>
      <x:c r="AY2788" s="50" t="str">
        <x:v>既存適格性フィルター不通過: low_liquidity / 60日平均売買代金2,000万円未満</x:v>
      </x:c>
      <x:c r="AZ2788" s="59" t="str">
        <x:v>2025-06-23 09:55</x:v>
      </x:c>
      <x:c r="BA2788" s="53" t="n">
        <x:v>40269</x:v>
      </x:c>
      <x:c r="BB2788" s="50"/>
      <x:c r="BC2788" s="50"/>
      <x:c r="BD2788" s="50"/>
    </x:row>
    <x:row r="2789">
      <x:c r="A2789" s="50" t="n">
        <x:v>2788</x:v>
      </x:c>
      <x:c r="B2789" s="50" t="str">
        <x:v>9441</x:v>
      </x:c>
      <x:c r="C2789" s="50" t="str">
        <x:v>9441.T</x:v>
      </x:c>
      <x:c r="D2789" s="50" t="str">
        <x:v>Bell-Park Co.,Ltd.</x:v>
      </x:c>
      <x:c r="E2789" s="50" t="str">
        <x:v>Standard Market(Domestic)</x:v>
      </x:c>
      <x:c r="F2789" s="50" t="str">
        <x:v>Information &amp; Communication</x:v>
      </x:c>
      <x:c r="G2789" s="51" t="n">
        <x:v>107281.892</x:v>
      </x:c>
      <x:c r="H2789" s="51" t="n">
        <x:v>102778.658</x:v>
      </x:c>
      <x:c r="I2789" s="51" t="n">
        <x:v>115485.316</x:v>
      </x:c>
      <x:c r="J2789" s="51" t="n">
        <x:v>116038.727</x:v>
      </x:c>
      <x:c r="K2789" s="51" t="n">
        <x:v>129301.029</x:v>
      </x:c>
      <x:c r="L2789" s="52" t="n">
        <x:f>IFERROR(H2789/G2789-1,"")</x:f>
        <x:v>-0.041975713851131635</x:v>
      </x:c>
      <x:c r="M2789" s="52" t="n">
        <x:f>IFERROR(I2789/H2789-1,"")</x:f>
        <x:v>0.12363128928965006</x:v>
      </x:c>
      <x:c r="N2789" s="52" t="n">
        <x:f>IFERROR(J2789/I2789-1,"")</x:f>
        <x:v>0.00479204646242648</x:v>
      </x:c>
      <x:c r="O2789" s="52" t="n">
        <x:f>IFERROR(K2789/J2789-1,"")</x:f>
        <x:v>0.11429203286588963</x:v>
      </x:c>
      <x:c r="P2789" s="52" t="n">
        <x:f>IFERROR((K2789/G2789)^(1/4)-1,"")</x:f>
        <x:v>0.047777068389461386</x:v>
      </x:c>
      <x:c r="Q2789" s="51" t="n">
        <x:v>5880.182</x:v>
      </x:c>
      <x:c r="R2789" s="52" t="n">
        <x:f>IFERROR(Q2789/K2789,"")</x:f>
        <x:v>0.045476683716105616</x:v>
      </x:c>
      <x:c r="S2789" s="53" t="n">
        <x:v>38322</x:v>
      </x:c>
      <x:c r="T2789" s="50" t="str">
        <x:v>EDINET_company_history</x:v>
      </x:c>
      <x:c r="U2789" s="50" t="str">
        <x:v>株式会社オリーブグラス</x:v>
      </x:c>
      <x:c r="V2789" s="54" t="n">
        <x:v>0.3239</x:v>
      </x:c>
      <x:c r="W2789" s="50" t="str">
        <x:v>西川 猛 / 西川 健土</x:v>
      </x:c>
      <x:c r="X2789" s="50" t="b">
        <x:f>AND(COUNT(L2789:O2789)=4,L2789&gt;='設定'!$B$6,M2789&gt;='設定'!$B$6,N2789&gt;='設定'!$B$6,O2789&gt;='設定'!$B$6)</x:f>
        <x:v>0</x:v>
      </x:c>
      <x:c r="Y2789" s="50" t="b">
        <x:f>AND(COUNT(G2789:K2789)=5,P2789&gt;='設定'!$B$7)</x:f>
        <x:v>0</x:v>
      </x:c>
      <x:c r="Z2789" s="50" t="b">
        <x:f>AND(ISNUMBER(R2789),R2789&gt;='設定'!$B$8)</x:f>
        <x:v>0</x:v>
      </x:c>
      <x:c r="AA2789" s="50" t="b">
        <x:f>AND(ISNUMBER(S2789),S2789&gt;=DATE(YEAR('設定'!$B$10)-'設定'!$B$9,MONTH('設定'!$B$10),DAY('設定'!$B$10)))</x:f>
        <x:v>0</x:v>
      </x:c>
      <x:c r="AB2789" s="55" t="b">
        <x:v>0</x:v>
      </x:c>
      <x:c r="AC2789" s="55" t="b">
        <x:v>0</x:v>
      </x:c>
      <x:c r="AD2789" s="50" t="n">
        <x:f>IF(X2789,1,0)+IF(Z2789,1,0)+IF(AA2789,1,0)+IF(AB2789,1,0)</x:f>
        <x:v>0</x:v>
      </x:c>
      <x:c r="AE2789" s="50" t="n">
        <x:f>IF(Y2789,1,0)+IF(Z2789,1,0)+IF(AA2789,1,0)+IF(AB2789,1,0)</x:f>
        <x:v>0</x:v>
      </x:c>
      <x:c r="AF2789" s="50" t="n">
        <x:f>IF(Y2789,1,0)+IF(Z2789,1,0)+IF(AA2789,1,0)+IF(AC2789,1,0)</x:f>
        <x:v>0</x:v>
      </x:c>
      <x:c r="AG2789" s="53" t="n">
        <x:v>44348</x:v>
      </x:c>
      <x:c r="AH2789" s="50" t="str">
        <x:v>S100XT5G</x:v>
      </x:c>
      <x:c r="AI2789" s="50" t="str">
        <x:v>NetSalesSummaryOfBusinessResults</x:v>
      </x:c>
      <x:c r="AJ2789" s="50" t="str">
        <x:v>OperatingIncome</x:v>
      </x:c>
      <x:c r="AK2789" s="53" t="n">
        <x:v>46022</x:v>
      </x:c>
      <x:c r="AL2789" s="50" t="str">
        <x:v>365/365/365/366/365</x:v>
      </x:c>
      <x:c r="AM2789" s="51" t="n">
        <x:v>12240712</x:v>
      </x:c>
      <x:c r="AN2789" s="51" t="n">
        <x:v>2750</x:v>
      </x:c>
      <x:c r="AO2789" s="51" t="n">
        <x:f>IFERROR(AM2789*AN2789,"")</x:f>
        <x:v>33661958000</x:v>
      </x:c>
      <x:c r="AP2789" s="56" t="n">
        <x:f>IFERROR(AO2789/(K2789*1000000),"")</x:f>
        <x:v>0.26033789723359435</x:v>
      </x:c>
      <x:c r="AQ2789" s="57" t="n">
        <x:v>40432941.666666664</x:v>
      </x:c>
      <x:c r="AR2789" s="52" t="n">
        <x:v>0.1974883802162053</x:v>
      </x:c>
      <x:c r="AS2789" s="52" t="n">
        <x:v>-0.4223239228957335</x:v>
      </x:c>
      <x:c r="AT2789" s="55" t="b">
        <x:v>1</x:v>
      </x:c>
      <x:c r="AU2789" s="50"/>
      <x:c r="AV2789" s="58" t="n">
        <x:v>0.2649778036805819</x:v>
      </x:c>
      <x:c r="AW2789" s="50" t="n">
        <x:v>507</x:v>
      </x:c>
      <x:c r="AX2789" s="50" t="str">
        <x:v>Discovery</x:v>
      </x:c>
      <x:c r="AY2789" s="50" t="str">
        <x:v>目立つ機械的警告なし（定性確認は別途必要）</x:v>
      </x:c>
      <x:c r="AZ2789" s="59" t="str">
        <x:v>2026-03-25 12:08</x:v>
      </x:c>
      <x:c r="BA2789" s="53" t="n">
        <x:v>38322</x:v>
      </x:c>
      <x:c r="BB2789" s="50"/>
      <x:c r="BC2789" s="50"/>
      <x:c r="BD2789" s="50"/>
    </x:row>
    <x:row r="2790">
      <x:c r="A2790" s="50" t="n">
        <x:v>2789</x:v>
      </x:c>
      <x:c r="B2790" s="50" t="str">
        <x:v>9733</x:v>
      </x:c>
      <x:c r="C2790" s="50" t="str">
        <x:v>9733.T</x:v>
      </x:c>
      <x:c r="D2790" s="50" t="str">
        <x:v>Nagase Brothers Inc.</x:v>
      </x:c>
      <x:c r="E2790" s="50" t="str">
        <x:v>Standard Market(Domestic)</x:v>
      </x:c>
      <x:c r="F2790" s="50" t="str">
        <x:v>Services</x:v>
      </x:c>
      <x:c r="G2790" s="51" t="n">
        <x:v>45853</x:v>
      </x:c>
      <x:c r="H2790" s="51" t="n">
        <x:v>49406</x:v>
      </x:c>
      <x:c r="I2790" s="51" t="n">
        <x:v>52354</x:v>
      </x:c>
      <x:c r="J2790" s="51" t="n">
        <x:v>52986</x:v>
      </x:c>
      <x:c r="K2790" s="51" t="n">
        <x:v>55255</x:v>
      </x:c>
      <x:c r="L2790" s="52" t="n">
        <x:f>IFERROR(H2790/G2790-1,"")</x:f>
        <x:v>0.07748675113951098</x:v>
      </x:c>
      <x:c r="M2790" s="52" t="n">
        <x:f>IFERROR(I2790/H2790-1,"")</x:f>
        <x:v>0.05966886612961986</x:v>
      </x:c>
      <x:c r="N2790" s="52" t="n">
        <x:f>IFERROR(J2790/I2790-1,"")</x:f>
        <x:v>0.012071665966306266</x:v>
      </x:c>
      <x:c r="O2790" s="52" t="n">
        <x:f>IFERROR(K2790/J2790-1,"")</x:f>
        <x:v>0.0428226323934624</x:v>
      </x:c>
      <x:c r="P2790" s="52" t="n">
        <x:f>IFERROR((K2790/G2790)^(1/4)-1,"")</x:f>
        <x:v>0.04773380595292931</x:v>
      </x:c>
      <x:c r="Q2790" s="51" t="n">
        <x:v>4864</x:v>
      </x:c>
      <x:c r="R2790" s="52" t="n">
        <x:f>IFERROR(Q2790/K2790,"")</x:f>
        <x:v>0.08802823273911863</x:v>
      </x:c>
      <x:c r="S2790" s="53" t="n">
        <x:v>38322</x:v>
      </x:c>
      <x:c r="T2790" s="50" t="str">
        <x:v>EDINET_company_history</x:v>
      </x:c>
      <x:c r="U2790" s="50" t="str">
        <x:v>株式会社昭学社</x:v>
      </x:c>
      <x:c r="V2790" s="54" t="n">
        <x:v>0.3705</x:v>
      </x:c>
      <x:c r="W2790" s="50" t="str">
        <x:v>永瀬 昭幸</x:v>
      </x:c>
      <x:c r="X2790" s="50" t="b">
        <x:f>AND(COUNT(L2790:O2790)=4,L2790&gt;='設定'!$B$6,M2790&gt;='設定'!$B$6,N2790&gt;='設定'!$B$6,O2790&gt;='設定'!$B$6)</x:f>
        <x:v>0</x:v>
      </x:c>
      <x:c r="Y2790" s="50" t="b">
        <x:f>AND(COUNT(G2790:K2790)=5,P2790&gt;='設定'!$B$7)</x:f>
        <x:v>0</x:v>
      </x:c>
      <x:c r="Z2790" s="50" t="b">
        <x:f>AND(ISNUMBER(R2790),R2790&gt;='設定'!$B$8)</x:f>
        <x:v>0</x:v>
      </x:c>
      <x:c r="AA2790" s="50" t="b">
        <x:f>AND(ISNUMBER(S2790),S2790&gt;=DATE(YEAR('設定'!$B$10)-'設定'!$B$9,MONTH('設定'!$B$10),DAY('設定'!$B$10)))</x:f>
        <x:v>0</x:v>
      </x:c>
      <x:c r="AB2790" s="55" t="b">
        <x:v>0</x:v>
      </x:c>
      <x:c r="AC2790" s="55" t="b">
        <x:v>0</x:v>
      </x:c>
      <x:c r="AD2790" s="50" t="n">
        <x:f>IF(X2790,1,0)+IF(Z2790,1,0)+IF(AA2790,1,0)+IF(AB2790,1,0)</x:f>
        <x:v>0</x:v>
      </x:c>
      <x:c r="AE2790" s="50" t="n">
        <x:f>IF(Y2790,1,0)+IF(Z2790,1,0)+IF(AA2790,1,0)+IF(AB2790,1,0)</x:f>
        <x:v>0</x:v>
      </x:c>
      <x:c r="AF2790" s="50" t="n">
        <x:f>IF(Y2790,1,0)+IF(Z2790,1,0)+IF(AA2790,1,0)+IF(AC2790,1,0)</x:f>
        <x:v>0</x:v>
      </x:c>
      <x:c r="AG2790" s="53" t="n">
        <x:v>44348</x:v>
      </x:c>
      <x:c r="AH2790" s="50" t="str">
        <x:v>S100W3FI</x:v>
      </x:c>
      <x:c r="AI2790" s="50" t="str">
        <x:v>OperatingRevenue1SummaryOfBusinessResults</x:v>
      </x:c>
      <x:c r="AJ2790" s="50" t="str">
        <x:v>OperatingIncome</x:v>
      </x:c>
      <x:c r="AK2790" s="53" t="n">
        <x:v>45747</x:v>
      </x:c>
      <x:c r="AL2790" s="50" t="str">
        <x:v>365/365/365/366/365</x:v>
      </x:c>
      <x:c r="AM2790" s="51" t="n">
        <x:v>26326127</x:v>
      </x:c>
      <x:c r="AN2790" s="51" t="n">
        <x:v>2244</x:v>
      </x:c>
      <x:c r="AO2790" s="51" t="n">
        <x:f>IFERROR(AM2790*AN2790,"")</x:f>
        <x:v>59075828988</x:v>
      </x:c>
      <x:c r="AP2790" s="56" t="n">
        <x:f>IFERROR(AO2790/(K2790*1000000),"")</x:f>
        <x:v>1.0691490179712244</x:v>
      </x:c>
      <x:c r="AQ2790" s="57" t="n">
        <x:v>136464088.33333334</x:v>
      </x:c>
      <x:c r="AR2790" s="52" t="n">
        <x:v>0.2116700610579052</x:v>
      </x:c>
      <x:c r="AS2790" s="52" t="n">
        <x:v>-0.2637575065589477</x:v>
      </x:c>
      <x:c r="AT2790" s="55" t="b">
        <x:v>1</x:v>
      </x:c>
      <x:c r="AU2790" s="50"/>
      <x:c r="AV2790" s="58" t="n">
        <x:v>0.1835503458452576</x:v>
      </x:c>
      <x:c r="AW2790" s="50" t="n">
        <x:v>788</x:v>
      </x:c>
      <x:c r="AX2790" s="50" t="str">
        <x:v>Core Moat</x:v>
      </x:c>
      <x:c r="AY2790" s="50" t="str">
        <x:v>目立つ機械的警告なし（定性確認は別途必要）</x:v>
      </x:c>
      <x:c r="AZ2790" s="59" t="str">
        <x:v>2025-06-26 13:51</x:v>
      </x:c>
      <x:c r="BA2790" s="53" t="n">
        <x:v>38322</x:v>
      </x:c>
      <x:c r="BB2790" s="50"/>
      <x:c r="BC2790" s="50"/>
      <x:c r="BD2790" s="50"/>
    </x:row>
    <x:row r="2791">
      <x:c r="A2791" s="50" t="n">
        <x:v>2790</x:v>
      </x:c>
      <x:c r="B2791" s="50" t="str">
        <x:v>1835</x:v>
      </x:c>
      <x:c r="C2791" s="50" t="str">
        <x:v>1835.T</x:v>
      </x:c>
      <x:c r="D2791" s="50" t="str">
        <x:v>TOTETSU KOGYO CO.,LTD.</x:v>
      </x:c>
      <x:c r="E2791" s="50" t="str">
        <x:v>Prime Market (Domestic)</x:v>
      </x:c>
      <x:c r="F2791" s="50" t="str">
        <x:v>Construction</x:v>
      </x:c>
      <x:c r="G2791" s="51" t="n">
        <x:v>132919.794</x:v>
      </x:c>
      <x:c r="H2791" s="51" t="n">
        <x:v>114718.102</x:v>
      </x:c>
      <x:c r="I2791" s="51" t="n">
        <x:v>124661.384</x:v>
      </x:c>
      <x:c r="J2791" s="51" t="n">
        <x:v>141845.886</x:v>
      </x:c>
      <x:c r="K2791" s="51" t="n">
        <x:v>160047.602</x:v>
      </x:c>
      <x:c r="L2791" s="52" t="n">
        <x:f>IFERROR(H2791/G2791-1,"")</x:f>
        <x:v>-0.13693740753164274</x:v>
      </x:c>
      <x:c r="M2791" s="52" t="n">
        <x:f>IFERROR(I2791/H2791-1,"")</x:f>
        <x:v>0.0866757889700791</x:v>
      </x:c>
      <x:c r="N2791" s="52" t="n">
        <x:f>IFERROR(J2791/I2791-1,"")</x:f>
        <x:v>0.13784944020836476</x:v>
      </x:c>
      <x:c r="O2791" s="52" t="n">
        <x:f>IFERROR(K2791/J2791-1,"")</x:f>
        <x:v>0.12832036594984508</x:v>
      </x:c>
      <x:c r="P2791" s="52" t="n">
        <x:f>IFERROR((K2791/G2791)^(1/4)-1,"")</x:f>
        <x:v>0.04752616125902853</x:v>
      </x:c>
      <x:c r="Q2791" s="51" t="n">
        <x:v>15526.012</x:v>
      </x:c>
      <x:c r="R2791" s="52" t="n">
        <x:f>IFERROR(Q2791/K2791,"")</x:f>
        <x:v>0.09700871369506679</x:v>
      </x:c>
      <x:c r="S2791" s="53" t="n">
        <x:v>22951</x:v>
      </x:c>
      <x:c r="T2791" s="50" t="str">
        <x:v>EDINET_company_history</x:v>
      </x:c>
      <x:c r="U2791" s="50" t="str">
        <x:v>東日本旅客鉄道株式会社</x:v>
      </x:c>
      <x:c r="V2791" s="54" t="n">
        <x:v>0.194</x:v>
      </x:c>
      <x:c r="W2791" s="50" t="str">
        <x:v>伊 勢 勝 巳</x:v>
      </x:c>
      <x:c r="X2791" s="50" t="b">
        <x:f>AND(COUNT(L2791:O2791)=4,L2791&gt;='設定'!$B$6,M2791&gt;='設定'!$B$6,N2791&gt;='設定'!$B$6,O2791&gt;='設定'!$B$6)</x:f>
        <x:v>0</x:v>
      </x:c>
      <x:c r="Y2791" s="50" t="b">
        <x:f>AND(COUNT(G2791:K2791)=5,P2791&gt;='設定'!$B$7)</x:f>
        <x:v>0</x:v>
      </x:c>
      <x:c r="Z2791" s="50" t="b">
        <x:f>AND(ISNUMBER(R2791),R2791&gt;='設定'!$B$8)</x:f>
        <x:v>0</x:v>
      </x:c>
      <x:c r="AA2791" s="50" t="b">
        <x:f>AND(ISNUMBER(S2791),S2791&gt;=DATE(YEAR('設定'!$B$10)-'設定'!$B$9,MONTH('設定'!$B$10),DAY('設定'!$B$10)))</x:f>
        <x:v>0</x:v>
      </x:c>
      <x:c r="AB2791" s="55" t="b">
        <x:v>0</x:v>
      </x:c>
      <x:c r="AC2791" s="55" t="b">
        <x:v>0</x:v>
      </x:c>
      <x:c r="AD2791" s="50" t="n">
        <x:f>IF(X2791,1,0)+IF(Z2791,1,0)+IF(AA2791,1,0)+IF(AB2791,1,0)</x:f>
        <x:v>0</x:v>
      </x:c>
      <x:c r="AE2791" s="50" t="n">
        <x:f>IF(Y2791,1,0)+IF(Z2791,1,0)+IF(AA2791,1,0)+IF(AB2791,1,0)</x:f>
        <x:v>0</x:v>
      </x:c>
      <x:c r="AF2791" s="50" t="n">
        <x:f>IF(Y2791,1,0)+IF(Z2791,1,0)+IF(AA2791,1,0)+IF(AC2791,1,0)</x:f>
        <x:v>0</x:v>
      </x:c>
      <x:c r="AG2791" s="53" t="n">
        <x:v>44348</x:v>
      </x:c>
      <x:c r="AH2791" s="50" t="str">
        <x:v>S100W3RO</x:v>
      </x:c>
      <x:c r="AI2791" s="50" t="str">
        <x:v>NetSalesSummaryOfBusinessResults</x:v>
      </x:c>
      <x:c r="AJ2791" s="50" t="str">
        <x:v>OperatingIncome</x:v>
      </x:c>
      <x:c r="AK2791" s="53" t="n">
        <x:v>45747</x:v>
      </x:c>
      <x:c r="AL2791" s="50" t="str">
        <x:v>365/365/365/366/365</x:v>
      </x:c>
      <x:c r="AM2791" s="51" t="n">
        <x:v>34526900</x:v>
      </x:c>
      <x:c r="AN2791" s="51" t="n">
        <x:v>4070</x:v>
      </x:c>
      <x:c r="AO2791" s="51" t="n">
        <x:f>IFERROR(AM2791*AN2791,"")</x:f>
        <x:v>140524483000</x:v>
      </x:c>
      <x:c r="AP2791" s="56" t="n">
        <x:f>IFERROR(AO2791/(K2791*1000000),"")</x:f>
        <x:v>0.8780167977774512</x:v>
      </x:c>
      <x:c r="AQ2791" s="57" t="n">
        <x:v>457907033.3333333</x:v>
      </x:c>
      <x:c r="AR2791" s="52" t="n">
        <x:v>0.2390670286512002</x:v>
      </x:c>
      <x:c r="AS2791" s="52" t="n">
        <x:v>-0.2909407665505227</x:v>
      </x:c>
      <x:c r="AT2791" s="55" t="b">
        <x:v>1</x:v>
      </x:c>
      <x:c r="AU2791" s="50"/>
      <x:c r="AV2791" s="58" t="n">
        <x:v>0.0659575447040643</x:v>
      </x:c>
      <x:c r="AW2791" s="50" t="n">
        <x:v>1423</x:v>
      </x:c>
      <x:c r="AX2791" s="50" t="str">
        <x:v>Core Moat</x:v>
      </x:c>
      <x:c r="AY2791" s="50" t="str">
        <x:v>目立つ機械的警告なし（定性確認は別途必要）</x:v>
      </x:c>
      <x:c r="AZ2791" s="59" t="str">
        <x:v>2025-06-27 15:30</x:v>
      </x:c>
      <x:c r="BA2791" s="53" t="n">
        <x:v>22951</x:v>
      </x:c>
      <x:c r="BB2791" s="50"/>
      <x:c r="BC2791" s="50"/>
      <x:c r="BD2791" s="50" t="str">
        <x:v>TOPIX Small 1</x:v>
      </x:c>
    </x:row>
    <x:row r="2792">
      <x:c r="A2792" s="50" t="n">
        <x:v>2791</x:v>
      </x:c>
      <x:c r="B2792" s="50" t="str">
        <x:v>9857</x:v>
      </x:c>
      <x:c r="C2792" s="50" t="str">
        <x:v>9857.T</x:v>
      </x:c>
      <x:c r="D2792" s="50" t="str">
        <x:v>EIWA CORPORATION</x:v>
      </x:c>
      <x:c r="E2792" s="50" t="str">
        <x:v>Standard Market(Domestic)</x:v>
      </x:c>
      <x:c r="F2792" s="50" t="str">
        <x:v>Wholesale Trade</x:v>
      </x:c>
      <x:c r="G2792" s="51" t="n">
        <x:v>39159.455</x:v>
      </x:c>
      <x:c r="H2792" s="51" t="n">
        <x:v>37378.121</x:v>
      </x:c>
      <x:c r="I2792" s="51" t="n">
        <x:v>41284.194</x:v>
      </x:c>
      <x:c r="J2792" s="51" t="n">
        <x:v>43292.426</x:v>
      </x:c>
      <x:c r="K2792" s="51" t="n">
        <x:v>47136.291</x:v>
      </x:c>
      <x:c r="L2792" s="52" t="n">
        <x:f>IFERROR(H2792/G2792-1,"")</x:f>
        <x:v>-0.04548924391312403</x:v>
      </x:c>
      <x:c r="M2792" s="52" t="n">
        <x:f>IFERROR(I2792/H2792-1,"")</x:f>
        <x:v>0.10450158797441977</x:v>
      </x:c>
      <x:c r="N2792" s="52" t="n">
        <x:f>IFERROR(J2792/I2792-1,"")</x:f>
        <x:v>0.04864408882489024</x:v>
      </x:c>
      <x:c r="O2792" s="52" t="n">
        <x:f>IFERROR(K2792/J2792-1,"")</x:f>
        <x:v>0.08878839453349174</x:v>
      </x:c>
      <x:c r="P2792" s="52" t="n">
        <x:f>IFERROR((K2792/G2792)^(1/4)-1,"")</x:f>
        <x:v>0.0474412951168981</x:v>
      </x:c>
      <x:c r="Q2792" s="51" t="n">
        <x:v>2786.226</x:v>
      </x:c>
      <x:c r="R2792" s="52" t="n">
        <x:f>IFERROR(Q2792/K2792,"")</x:f>
        <x:v>0.05910999658416061</x:v>
      </x:c>
      <x:c r="S2792" s="53" t="n">
        <x:v>32843</x:v>
      </x:c>
      <x:c r="T2792" s="50" t="str">
        <x:v>EDINET_company_history</x:v>
      </x:c>
      <x:c r="U2792" s="50" t="str">
        <x:v>光通信株式会社</x:v>
      </x:c>
      <x:c r="V2792" s="54" t="n">
        <x:v>0.0748</x:v>
      </x:c>
      <x:c r="W2792" s="50" t="str">
        <x:v>阿 部 吉 典</x:v>
      </x:c>
      <x:c r="X2792" s="50" t="b">
        <x:f>AND(COUNT(L2792:O2792)=4,L2792&gt;='設定'!$B$6,M2792&gt;='設定'!$B$6,N2792&gt;='設定'!$B$6,O2792&gt;='設定'!$B$6)</x:f>
        <x:v>0</x:v>
      </x:c>
      <x:c r="Y2792" s="50" t="b">
        <x:f>AND(COUNT(G2792:K2792)=5,P2792&gt;='設定'!$B$7)</x:f>
        <x:v>0</x:v>
      </x:c>
      <x:c r="Z2792" s="50" t="b">
        <x:f>AND(ISNUMBER(R2792),R2792&gt;='設定'!$B$8)</x:f>
        <x:v>0</x:v>
      </x:c>
      <x:c r="AA2792" s="50" t="b">
        <x:f>AND(ISNUMBER(S2792),S2792&gt;=DATE(YEAR('設定'!$B$10)-'設定'!$B$9,MONTH('設定'!$B$10),DAY('設定'!$B$10)))</x:f>
        <x:v>0</x:v>
      </x:c>
      <x:c r="AB2792" s="55" t="b">
        <x:v>0</x:v>
      </x:c>
      <x:c r="AC2792" s="55" t="b">
        <x:v>0</x:v>
      </x:c>
      <x:c r="AD2792" s="50" t="n">
        <x:f>IF(X2792,1,0)+IF(Z2792,1,0)+IF(AA2792,1,0)+IF(AB2792,1,0)</x:f>
        <x:v>0</x:v>
      </x:c>
      <x:c r="AE2792" s="50" t="n">
        <x:f>IF(Y2792,1,0)+IF(Z2792,1,0)+IF(AA2792,1,0)+IF(AB2792,1,0)</x:f>
        <x:v>0</x:v>
      </x:c>
      <x:c r="AF2792" s="50" t="n">
        <x:f>IF(Y2792,1,0)+IF(Z2792,1,0)+IF(AA2792,1,0)+IF(AC2792,1,0)</x:f>
        <x:v>0</x:v>
      </x:c>
      <x:c r="AG2792" s="53" t="n">
        <x:v>44348</x:v>
      </x:c>
      <x:c r="AH2792" s="50" t="str">
        <x:v>S100W5IA</x:v>
      </x:c>
      <x:c r="AI2792" s="50" t="str">
        <x:v>NetSalesSummaryOfBusinessResults</x:v>
      </x:c>
      <x:c r="AJ2792" s="50" t="str">
        <x:v>OperatingIncome</x:v>
      </x:c>
      <x:c r="AK2792" s="53" t="n">
        <x:v>45747</x:v>
      </x:c>
      <x:c r="AL2792" s="50" t="str">
        <x:v>365/365/365/366/365</x:v>
      </x:c>
      <x:c r="AM2792" s="51" t="n">
        <x:v>6328700</x:v>
      </x:c>
      <x:c r="AN2792" s="51" t="n">
        <x:v>2485</x:v>
      </x:c>
      <x:c r="AO2792" s="51" t="n">
        <x:f>IFERROR(AM2792*AN2792,"")</x:f>
        <x:v>15726819500</x:v>
      </x:c>
      <x:c r="AP2792" s="56" t="n">
        <x:f>IFERROR(AO2792/(K2792*1000000),"")</x:f>
        <x:v>0.3336456722910167</x:v>
      </x:c>
      <x:c r="AQ2792" s="57" t="n">
        <x:v>5144506.666666667</x:v>
      </x:c>
      <x:c r="AR2792" s="52" t="n">
        <x:v>0.2831781306844073</x:v>
      </x:c>
      <x:c r="AS2792" s="52" t="n">
        <x:v>-0.3034221367387345</x:v>
      </x:c>
      <x:c r="AT2792" s="55" t="b">
        <x:v>0</x:v>
      </x:c>
      <x:c r="AU2792" s="50" t="str">
        <x:v>low_liquidity</x:v>
      </x:c>
      <x:c r="AV2792" s="58" t="n">
        <x:v>-0.0505097221624725</x:v>
      </x:c>
      <x:c r="AW2792" s="50" t="n">
        <x:v>2268</x:v>
      </x:c>
      <x:c r="AX2792" s="50" t="str">
        <x:v>Core Moat</x:v>
      </x:c>
      <x:c r="AY2792" s="50" t="str">
        <x:v>既存適格性フィルター不通過: low_liquidity / 60日平均売買代金2,000万円未満</x:v>
      </x:c>
      <x:c r="AZ2792" s="59" t="str">
        <x:v>2025-06-26 10:32</x:v>
      </x:c>
      <x:c r="BA2792" s="53" t="n">
        <x:v>32843</x:v>
      </x:c>
      <x:c r="BB2792" s="50"/>
      <x:c r="BC2792" s="50"/>
      <x:c r="BD2792" s="50"/>
    </x:row>
    <x:row r="2793">
      <x:c r="A2793" s="50" t="n">
        <x:v>2792</x:v>
      </x:c>
      <x:c r="B2793" s="50" t="str">
        <x:v>9304</x:v>
      </x:c>
      <x:c r="C2793" s="50" t="str">
        <x:v>9304.T</x:v>
      </x:c>
      <x:c r="D2793" s="50" t="str">
        <x:v>Shibusawa Logistics Corporation</x:v>
      </x:c>
      <x:c r="E2793" s="50" t="str">
        <x:v>Prime Market (Domestic)</x:v>
      </x:c>
      <x:c r="F2793" s="50" t="str">
        <x:v>Warehousing and Harbor Transportation Service</x:v>
      </x:c>
      <x:c r="G2793" s="51" t="n">
        <x:v>65328</x:v>
      </x:c>
      <x:c r="H2793" s="51" t="n">
        <x:v>71746</x:v>
      </x:c>
      <x:c r="I2793" s="51" t="n">
        <x:v>78504</x:v>
      </x:c>
      <x:c r="J2793" s="51" t="n">
        <x:v>73417</x:v>
      </x:c>
      <x:c r="K2793" s="51" t="n">
        <x:v>78620</x:v>
      </x:c>
      <x:c r="L2793" s="52" t="n">
        <x:f>IFERROR(H2793/G2793-1,"")</x:f>
        <x:v>0.09824271369091364</x:v>
      </x:c>
      <x:c r="M2793" s="52" t="n">
        <x:f>IFERROR(I2793/H2793-1,"")</x:f>
        <x:v>0.09419340451035607</x:v>
      </x:c>
      <x:c r="N2793" s="52" t="n">
        <x:f>IFERROR(J2793/I2793-1,"")</x:f>
        <x:v>-0.06479924589829822</x:v>
      </x:c>
      <x:c r="O2793" s="52" t="n">
        <x:f>IFERROR(K2793/J2793-1,"")</x:f>
        <x:v>0.07086914474849149</x:v>
      </x:c>
      <x:c r="P2793" s="52" t="n">
        <x:f>IFERROR((K2793/G2793)^(1/4)-1,"")</x:f>
        <x:v>0.04738999056016846</x:v>
      </x:c>
      <x:c r="Q2793" s="51" t="n">
        <x:v>4668</x:v>
      </x:c>
      <x:c r="R2793" s="52" t="n">
        <x:f>IFERROR(Q2793/K2793,"")</x:f>
        <x:v>0.059374205036886285</x:v>
      </x:c>
      <x:c r="S2793" s="53" t="n">
        <x:v>18598</x:v>
      </x:c>
      <x:c r="T2793" s="50" t="str">
        <x:v>EDINET_company_history</x:v>
      </x:c>
      <x:c r="U2793" s="50" t="str">
        <x:v>株式会社パン・パシフィック・インターナショナルホールディングス</x:v>
      </x:c>
      <x:c r="V2793" s="54" t="n">
        <x:v>0.1001</x:v>
      </x:c>
      <x:c r="W2793" s="50" t="str">
        <x:v>大隅 毅 / 倉谷 伸之</x:v>
      </x:c>
      <x:c r="X2793" s="50" t="b">
        <x:f>AND(COUNT(L2793:O2793)=4,L2793&gt;='設定'!$B$6,M2793&gt;='設定'!$B$6,N2793&gt;='設定'!$B$6,O2793&gt;='設定'!$B$6)</x:f>
        <x:v>0</x:v>
      </x:c>
      <x:c r="Y2793" s="50" t="b">
        <x:f>AND(COUNT(G2793:K2793)=5,P2793&gt;='設定'!$B$7)</x:f>
        <x:v>0</x:v>
      </x:c>
      <x:c r="Z2793" s="50" t="b">
        <x:f>AND(ISNUMBER(R2793),R2793&gt;='設定'!$B$8)</x:f>
        <x:v>0</x:v>
      </x:c>
      <x:c r="AA2793" s="50" t="b">
        <x:f>AND(ISNUMBER(S2793),S2793&gt;=DATE(YEAR('設定'!$B$10)-'設定'!$B$9,MONTH('設定'!$B$10),DAY('設定'!$B$10)))</x:f>
        <x:v>0</x:v>
      </x:c>
      <x:c r="AB2793" s="55" t="b">
        <x:v>0</x:v>
      </x:c>
      <x:c r="AC2793" s="55" t="b">
        <x:v>0</x:v>
      </x:c>
      <x:c r="AD2793" s="50" t="n">
        <x:f>IF(X2793,1,0)+IF(Z2793,1,0)+IF(AA2793,1,0)+IF(AB2793,1,0)</x:f>
        <x:v>0</x:v>
      </x:c>
      <x:c r="AE2793" s="50" t="n">
        <x:f>IF(Y2793,1,0)+IF(Z2793,1,0)+IF(AA2793,1,0)+IF(AB2793,1,0)</x:f>
        <x:v>0</x:v>
      </x:c>
      <x:c r="AF2793" s="50" t="n">
        <x:f>IF(Y2793,1,0)+IF(Z2793,1,0)+IF(AA2793,1,0)+IF(AC2793,1,0)</x:f>
        <x:v>0</x:v>
      </x:c>
      <x:c r="AG2793" s="53" t="n">
        <x:v>44348</x:v>
      </x:c>
      <x:c r="AH2793" s="50" t="str">
        <x:v>S100W4DX</x:v>
      </x:c>
      <x:c r="AI2793" s="50" t="str">
        <x:v>OperatingRevenue1SummaryOfBusinessResults</x:v>
      </x:c>
      <x:c r="AJ2793" s="50" t="str">
        <x:v>OperatingIncome</x:v>
      </x:c>
      <x:c r="AK2793" s="53" t="n">
        <x:v>45747</x:v>
      </x:c>
      <x:c r="AL2793" s="50" t="str">
        <x:v>365/365/365/366/365</x:v>
      </x:c>
      <x:c r="AM2793" s="51" t="n">
        <x:v>14474447</x:v>
      </x:c>
      <x:c r="AN2793" s="51" t="n">
        <x:v>1401</x:v>
      </x:c>
      <x:c r="AO2793" s="51" t="n">
        <x:f>IFERROR(AM2793*AN2793,"")</x:f>
        <x:v>20278700247</x:v>
      </x:c>
      <x:c r="AP2793" s="56" t="n">
        <x:f>IFERROR(AO2793/(K2793*1000000),"")</x:f>
        <x:v>0.2579330990460443</x:v>
      </x:c>
      <x:c r="AQ2793" s="57" t="n">
        <x:v>145991053.33333334</x:v>
      </x:c>
      <x:c r="AR2793" s="52" t="n">
        <x:v>0.2324203297560776</x:v>
      </x:c>
      <x:c r="AS2793" s="52" t="n">
        <x:v>-0.2201200922159545</x:v>
      </x:c>
      <x:c r="AT2793" s="55" t="b">
        <x:v>1</x:v>
      </x:c>
      <x:c r="AU2793" s="50"/>
      <x:c r="AV2793" s="58" t="n">
        <x:v>0.046207455915372</x:v>
      </x:c>
      <x:c r="AW2793" s="50" t="n">
        <x:v>1540</x:v>
      </x:c>
      <x:c r="AX2793" s="50" t="str">
        <x:v>Core Moat</x:v>
      </x:c>
      <x:c r="AY2793" s="50" t="str">
        <x:v>目立つ機械的警告なし（定性確認は別途必要）</x:v>
      </x:c>
      <x:c r="AZ2793" s="59" t="str">
        <x:v>2025-06-25 10:41</x:v>
      </x:c>
      <x:c r="BA2793" s="53" t="n">
        <x:v>18598</x:v>
      </x:c>
      <x:c r="BB2793" s="50"/>
      <x:c r="BC2793" s="50"/>
      <x:c r="BD2793" s="50" t="str">
        <x:v>TOPIX Small 2</x:v>
      </x:c>
    </x:row>
    <x:row r="2794">
      <x:c r="A2794" s="50" t="n">
        <x:v>2793</x:v>
      </x:c>
      <x:c r="B2794" s="50" t="str">
        <x:v>3544</x:v>
      </x:c>
      <x:c r="C2794" s="50" t="str">
        <x:v>3544.T</x:v>
      </x:c>
      <x:c r="D2794" s="50" t="str">
        <x:v>SATUDORA HOLDINGS CO.,LTD.</x:v>
      </x:c>
      <x:c r="E2794" s="50" t="str">
        <x:v>Standard Market(Domestic)</x:v>
      </x:c>
      <x:c r="F2794" s="50" t="str">
        <x:v>Retail Trade</x:v>
      </x:c>
      <x:c r="G2794" s="51" t="n">
        <x:v>83240</x:v>
      </x:c>
      <x:c r="H2794" s="51" t="n">
        <x:v>82905</x:v>
      </x:c>
      <x:c r="I2794" s="51" t="n">
        <x:v>87481</x:v>
      </x:c>
      <x:c r="J2794" s="51" t="n">
        <x:v>95520</x:v>
      </x:c>
      <x:c r="K2794" s="51" t="n">
        <x:v>100174</x:v>
      </x:c>
      <x:c r="L2794" s="52" t="n">
        <x:f>IFERROR(H2794/G2794-1,"")</x:f>
        <x:v>-0.004024507448342152</x:v>
      </x:c>
      <x:c r="M2794" s="52" t="n">
        <x:f>IFERROR(I2794/H2794-1,"")</x:f>
        <x:v>0.05519570592847245</x:v>
      </x:c>
      <x:c r="N2794" s="52" t="n">
        <x:f>IFERROR(J2794/I2794-1,"")</x:f>
        <x:v>0.09189423989209078</x:v>
      </x:c>
      <x:c r="O2794" s="52" t="n">
        <x:f>IFERROR(K2794/J2794-1,"")</x:f>
        <x:v>0.04872278056951429</x:v>
      </x:c>
      <x:c r="P2794" s="52" t="n">
        <x:f>IFERROR((K2794/G2794)^(1/4)-1,"")</x:f>
        <x:v>0.04738351954291842</x:v>
      </x:c>
      <x:c r="Q2794" s="51" t="n">
        <x:v>1675</x:v>
      </x:c>
      <x:c r="R2794" s="52" t="n">
        <x:f>IFERROR(Q2794/K2794,"")</x:f>
        <x:v>0.01672090562421387</x:v>
      </x:c>
      <x:c r="S2794" s="53" t="n">
        <x:v>42583</x:v>
      </x:c>
      <x:c r="T2794" s="50" t="str">
        <x:v>EDINET_company_history</x:v>
      </x:c>
      <x:c r="U2794" s="50" t="str">
        <x:v>株式会社トミーコーポレーション</x:v>
      </x:c>
      <x:c r="V2794" s="54" t="n">
        <x:v>0.3615</x:v>
      </x:c>
      <x:c r="W2794" s="50" t="str">
        <x:v>富山 浩樹</x:v>
      </x:c>
      <x:c r="X2794" s="50" t="b">
        <x:f>AND(COUNT(L2794:O2794)=4,L2794&gt;='設定'!$B$6,M2794&gt;='設定'!$B$6,N2794&gt;='設定'!$B$6,O2794&gt;='設定'!$B$6)</x:f>
        <x:v>0</x:v>
      </x:c>
      <x:c r="Y2794" s="50" t="b">
        <x:f>AND(COUNT(G2794:K2794)=5,P2794&gt;='設定'!$B$7)</x:f>
        <x:v>0</x:v>
      </x:c>
      <x:c r="Z2794" s="50" t="b">
        <x:f>AND(ISNUMBER(R2794),R2794&gt;='設定'!$B$8)</x:f>
        <x:v>0</x:v>
      </x:c>
      <x:c r="AA2794" s="50" t="b">
        <x:f>AND(ISNUMBER(S2794),S2794&gt;=DATE(YEAR('設定'!$B$10)-'設定'!$B$9,MONTH('設定'!$B$10),DAY('設定'!$B$10)))</x:f>
        <x:v>0</x:v>
      </x:c>
      <x:c r="AB2794" s="55" t="b">
        <x:v>0</x:v>
      </x:c>
      <x:c r="AC2794" s="55" t="b">
        <x:v>0</x:v>
      </x:c>
      <x:c r="AD2794" s="50" t="n">
        <x:f>IF(X2794,1,0)+IF(Z2794,1,0)+IF(AA2794,1,0)+IF(AB2794,1,0)</x:f>
        <x:v>0</x:v>
      </x:c>
      <x:c r="AE2794" s="50" t="n">
        <x:f>IF(Y2794,1,0)+IF(Z2794,1,0)+IF(AA2794,1,0)+IF(AB2794,1,0)</x:f>
        <x:v>0</x:v>
      </x:c>
      <x:c r="AF2794" s="50" t="n">
        <x:f>IF(Y2794,1,0)+IF(Z2794,1,0)+IF(AA2794,1,0)+IF(AC2794,1,0)</x:f>
        <x:v>0</x:v>
      </x:c>
      <x:c r="AG2794" s="53" t="n">
        <x:v>44348</x:v>
      </x:c>
      <x:c r="AH2794" s="50" t="str">
        <x:v>S100WH8K</x:v>
      </x:c>
      <x:c r="AI2794" s="50" t="str">
        <x:v>NetSalesSummaryOfBusinessResults</x:v>
      </x:c>
      <x:c r="AJ2794" s="50" t="str">
        <x:v>OperatingIncome</x:v>
      </x:c>
      <x:c r="AK2794" s="53" t="n">
        <x:v>45792</x:v>
      </x:c>
      <x:c r="AL2794" s="50" t="str">
        <x:v>365/365/365/366/365</x:v>
      </x:c>
      <x:c r="AM2794" s="51" t="n">
        <x:v>13760664</x:v>
      </x:c>
      <x:c r="AN2794" s="51" t="n">
        <x:v>823</x:v>
      </x:c>
      <x:c r="AO2794" s="51" t="n">
        <x:f>IFERROR(AM2794*AN2794,"")</x:f>
        <x:v>11325026472</x:v>
      </x:c>
      <x:c r="AP2794" s="56" t="n">
        <x:f>IFERROR(AO2794/(K2794*1000000),"")</x:f>
        <x:v>0.11305355154031985</x:v>
      </x:c>
      <x:c r="AQ2794" s="57" t="n">
        <x:v>23715388.333333332</x:v>
      </x:c>
      <x:c r="AR2794" s="52" t="n">
        <x:v>0.2273301447923189</x:v>
      </x:c>
      <x:c r="AS2794" s="52" t="n">
        <x:v>-0.2279457679723059</x:v>
      </x:c>
      <x:c r="AT2794" s="55" t="b">
        <x:v>1</x:v>
      </x:c>
      <x:c r="AU2794" s="50"/>
      <x:c r="AV2794" s="58" t="n">
        <x:v>-0.0264821835248324</x:v>
      </x:c>
      <x:c r="AW2794" s="50" t="n">
        <x:v>2088</x:v>
      </x:c>
      <x:c r="AX2794" s="50" t="str">
        <x:v>Transformation Moat</x:v>
      </x:c>
      <x:c r="AY2794" s="50" t="str">
        <x:v>目立つ機械的警告なし（定性確認は別途必要）</x:v>
      </x:c>
      <x:c r="AZ2794" s="59" t="str">
        <x:v>2025-08-07 14:01</x:v>
      </x:c>
      <x:c r="BA2794" s="53" t="n">
        <x:v>42583</x:v>
      </x:c>
      <x:c r="BB2794" s="50"/>
      <x:c r="BC2794" s="50"/>
      <x:c r="BD2794" s="50"/>
    </x:row>
    <x:row r="2795">
      <x:c r="A2795" s="50" t="n">
        <x:v>2794</x:v>
      </x:c>
      <x:c r="B2795" s="50" t="str">
        <x:v>4990</x:v>
      </x:c>
      <x:c r="C2795" s="50" t="str">
        <x:v>4990.T</x:v>
      </x:c>
      <x:c r="D2795" s="50" t="str">
        <x:v>Showa Chemical Industry Co.,Ltd.</x:v>
      </x:c>
      <x:c r="E2795" s="50" t="str">
        <x:v>Standard Market(Domestic)</x:v>
      </x:c>
      <x:c r="F2795" s="50" t="str">
        <x:v>Chemicals</x:v>
      </x:c>
      <x:c r="G2795" s="51" t="n">
        <x:v>7676.107</x:v>
      </x:c>
      <x:c r="H2795" s="51" t="n">
        <x:v>7779.603</x:v>
      </x:c>
      <x:c r="I2795" s="51" t="n">
        <x:v>9225.603</x:v>
      </x:c>
      <x:c r="J2795" s="51" t="n">
        <x:v>9196.549</x:v>
      </x:c>
      <x:c r="K2795" s="51" t="n">
        <x:v>9237.406</x:v>
      </x:c>
      <x:c r="L2795" s="52" t="n">
        <x:f>IFERROR(H2795/G2795-1,"")</x:f>
        <x:v>0.01348287615063204</x:v>
      </x:c>
      <x:c r="M2795" s="52" t="n">
        <x:f>IFERROR(I2795/H2795-1,"")</x:f>
        <x:v>0.18587066717928913</x:v>
      </x:c>
      <x:c r="N2795" s="52" t="n">
        <x:f>IFERROR(J2795/I2795-1,"")</x:f>
        <x:v>-0.0031492792395249047</x:v>
      </x:c>
      <x:c r="O2795" s="52" t="n">
        <x:f>IFERROR(K2795/J2795-1,"")</x:f>
        <x:v>0.004442644735541457</x:v>
      </x:c>
      <x:c r="P2795" s="52" t="n">
        <x:f>IFERROR((K2795/G2795)^(1/4)-1,"")</x:f>
        <x:v>0.047375119637397045</x:v>
      </x:c>
      <x:c r="Q2795" s="51" t="n">
        <x:v>346.085</x:v>
      </x:c>
      <x:c r="R2795" s="52" t="n">
        <x:f>IFERROR(Q2795/K2795,"")</x:f>
        <x:v>0.037465604521442486</x:v>
      </x:c>
      <x:c r="S2795" s="53" t="n">
        <x:v>26238</x:v>
      </x:c>
      <x:c r="T2795" s="50" t="str">
        <x:v>EDINET_company_history</x:v>
      </x:c>
      <x:c r="U2795" s="50" t="str">
        <x:v>シグマ株式会社</x:v>
      </x:c>
      <x:c r="V2795" s="54" t="n">
        <x:v>0.1763</x:v>
      </x:c>
      <x:c r="W2795" s="50" t="str">
        <x:v>石橋 健藏</x:v>
      </x:c>
      <x:c r="X2795" s="50" t="b">
        <x:f>AND(COUNT(L2795:O2795)=4,L2795&gt;='設定'!$B$6,M2795&gt;='設定'!$B$6,N2795&gt;='設定'!$B$6,O2795&gt;='設定'!$B$6)</x:f>
        <x:v>0</x:v>
      </x:c>
      <x:c r="Y2795" s="50" t="b">
        <x:f>AND(COUNT(G2795:K2795)=5,P2795&gt;='設定'!$B$7)</x:f>
        <x:v>0</x:v>
      </x:c>
      <x:c r="Z2795" s="50" t="b">
        <x:f>AND(ISNUMBER(R2795),R2795&gt;='設定'!$B$8)</x:f>
        <x:v>0</x:v>
      </x:c>
      <x:c r="AA2795" s="50" t="b">
        <x:f>AND(ISNUMBER(S2795),S2795&gt;=DATE(YEAR('設定'!$B$10)-'設定'!$B$9,MONTH('設定'!$B$10),DAY('設定'!$B$10)))</x:f>
        <x:v>0</x:v>
      </x:c>
      <x:c r="AB2795" s="55" t="b">
        <x:v>0</x:v>
      </x:c>
      <x:c r="AC2795" s="55" t="b">
        <x:v>0</x:v>
      </x:c>
      <x:c r="AD2795" s="50" t="n">
        <x:f>IF(X2795,1,0)+IF(Z2795,1,0)+IF(AA2795,1,0)+IF(AB2795,1,0)</x:f>
        <x:v>0</x:v>
      </x:c>
      <x:c r="AE2795" s="50" t="n">
        <x:f>IF(Y2795,1,0)+IF(Z2795,1,0)+IF(AA2795,1,0)+IF(AB2795,1,0)</x:f>
        <x:v>0</x:v>
      </x:c>
      <x:c r="AF2795" s="50" t="n">
        <x:f>IF(Y2795,1,0)+IF(Z2795,1,0)+IF(AA2795,1,0)+IF(AC2795,1,0)</x:f>
        <x:v>0</x:v>
      </x:c>
      <x:c r="AG2795" s="53" t="n">
        <x:v>44348</x:v>
      </x:c>
      <x:c r="AH2795" s="50" t="str">
        <x:v>S100W5WT</x:v>
      </x:c>
      <x:c r="AI2795" s="50" t="str">
        <x:v>NetSalesSummaryOfBusinessResults</x:v>
      </x:c>
      <x:c r="AJ2795" s="50" t="str">
        <x:v>OperatingIncome</x:v>
      </x:c>
      <x:c r="AK2795" s="53" t="n">
        <x:v>45747</x:v>
      </x:c>
      <x:c r="AL2795" s="50" t="str">
        <x:v>365/365/365/366/365</x:v>
      </x:c>
      <x:c r="AM2795" s="51" t="n">
        <x:v>10650600</x:v>
      </x:c>
      <x:c r="AN2795" s="51" t="n">
        <x:v>481</x:v>
      </x:c>
      <x:c r="AO2795" s="51" t="n">
        <x:f>IFERROR(AM2795*AN2795,"")</x:f>
        <x:v>5122938600</x:v>
      </x:c>
      <x:c r="AP2795" s="56" t="n">
        <x:f>IFERROR(AO2795/(K2795*1000000),"")</x:f>
        <x:v>0.55458627671015</x:v>
      </x:c>
      <x:c r="AQ2795" s="57" t="n">
        <x:v>2959066.6666666665</x:v>
      </x:c>
      <x:c r="AR2795" s="52" t="n">
        <x:v>0.2078372114816959</x:v>
      </x:c>
      <x:c r="AS2795" s="52" t="n">
        <x:v>-0.2464357573531146</x:v>
      </x:c>
      <x:c r="AT2795" s="55" t="b">
        <x:v>0</x:v>
      </x:c>
      <x:c r="AU2795" s="50" t="str">
        <x:v>low_liquidity</x:v>
      </x:c>
      <x:c r="AV2795" s="58" t="n">
        <x:v>0.1593027569300047</x:v>
      </x:c>
      <x:c r="AW2795" s="50" t="n">
        <x:v>901</x:v>
      </x:c>
      <x:c r="AX2795" s="50" t="str">
        <x:v>Discovery</x:v>
      </x:c>
      <x:c r="AY2795" s="50" t="str">
        <x:v>既存適格性フィルター不通過: low_liquidity / 60日平均売買代金2,000万円未満</x:v>
      </x:c>
      <x:c r="AZ2795" s="59" t="str">
        <x:v>2025-06-25 15:13</x:v>
      </x:c>
      <x:c r="BA2795" s="53" t="n">
        <x:v>26238</x:v>
      </x:c>
      <x:c r="BB2795" s="50"/>
      <x:c r="BC2795" s="50"/>
      <x:c r="BD2795" s="50"/>
    </x:row>
    <x:row r="2796">
      <x:c r="A2796" s="50" t="n">
        <x:v>2795</x:v>
      </x:c>
      <x:c r="B2796" s="50" t="str">
        <x:v>4917</x:v>
      </x:c>
      <x:c r="C2796" s="50" t="str">
        <x:v>4917.T</x:v>
      </x:c>
      <x:c r="D2796" s="50" t="str">
        <x:v>MANDOM CORPORATION</x:v>
      </x:c>
      <x:c r="E2796" s="50" t="str">
        <x:v>Prime Market (Domestic)</x:v>
      </x:c>
      <x:c r="F2796" s="50" t="str">
        <x:v>Chemicals</x:v>
      </x:c>
      <x:c r="G2796" s="51" t="n">
        <x:v>63310</x:v>
      </x:c>
      <x:c r="H2796" s="51" t="n">
        <x:v>57361</x:v>
      </x:c>
      <x:c r="I2796" s="51" t="n">
        <x:v>67047</x:v>
      </x:c>
      <x:c r="J2796" s="51" t="n">
        <x:v>73233</x:v>
      </x:c>
      <x:c r="K2796" s="51" t="n">
        <x:v>76183</x:v>
      </x:c>
      <x:c r="L2796" s="52" t="n">
        <x:f>IFERROR(H2796/G2796-1,"")</x:f>
        <x:v>-0.09396619807297424</x:v>
      </x:c>
      <x:c r="M2796" s="52" t="n">
        <x:f>IFERROR(I2796/H2796-1,"")</x:f>
        <x:v>0.16886037551646593</x:v>
      </x:c>
      <x:c r="N2796" s="52" t="n">
        <x:f>IFERROR(J2796/I2796-1,"")</x:f>
        <x:v>0.09226363595686604</x:v>
      </x:c>
      <x:c r="O2796" s="52" t="n">
        <x:f>IFERROR(K2796/J2796-1,"")</x:f>
        <x:v>0.040282386355877886</x:v>
      </x:c>
      <x:c r="P2796" s="52" t="n">
        <x:f>IFERROR((K2796/G2796)^(1/4)-1,"")</x:f>
        <x:v>0.04736109889360196</x:v>
      </x:c>
      <x:c r="Q2796" s="51" t="n">
        <x:v>1028</x:v>
      </x:c>
      <x:c r="R2796" s="52" t="n">
        <x:f>IFERROR(Q2796/K2796,"")</x:f>
        <x:v>0.013493824081487997</x:v>
      </x:c>
      <x:c r="S2796" s="53" t="n">
        <x:v>34213</x:v>
      </x:c>
      <x:c r="T2796" s="50" t="str">
        <x:v>EDINET_company_history</x:v>
      </x:c>
      <x:c r="U2796" s="50" t="str">
        <x:v>日本マスタートラスト信託銀行株式会社（信託口）</x:v>
      </x:c>
      <x:c r="V2796" s="54" t="n">
        <x:v>0.1442</x:v>
      </x:c>
      <x:c r="W2796" s="50" t="str">
        <x:v>西村 元延 / 西村 健</x:v>
      </x:c>
      <x:c r="X2796" s="50" t="b">
        <x:f>AND(COUNT(L2796:O2796)=4,L2796&gt;='設定'!$B$6,M2796&gt;='設定'!$B$6,N2796&gt;='設定'!$B$6,O2796&gt;='設定'!$B$6)</x:f>
        <x:v>0</x:v>
      </x:c>
      <x:c r="Y2796" s="50" t="b">
        <x:f>AND(COUNT(G2796:K2796)=5,P2796&gt;='設定'!$B$7)</x:f>
        <x:v>0</x:v>
      </x:c>
      <x:c r="Z2796" s="50" t="b">
        <x:f>AND(ISNUMBER(R2796),R2796&gt;='設定'!$B$8)</x:f>
        <x:v>0</x:v>
      </x:c>
      <x:c r="AA2796" s="50" t="b">
        <x:f>AND(ISNUMBER(S2796),S2796&gt;=DATE(YEAR('設定'!$B$10)-'設定'!$B$9,MONTH('設定'!$B$10),DAY('設定'!$B$10)))</x:f>
        <x:v>0</x:v>
      </x:c>
      <x:c r="AB2796" s="55" t="b">
        <x:v>0</x:v>
      </x:c>
      <x:c r="AC2796" s="55" t="b">
        <x:v>0</x:v>
      </x:c>
      <x:c r="AD2796" s="50" t="n">
        <x:f>IF(X2796,1,0)+IF(Z2796,1,0)+IF(AA2796,1,0)+IF(AB2796,1,0)</x:f>
        <x:v>0</x:v>
      </x:c>
      <x:c r="AE2796" s="50" t="n">
        <x:f>IF(Y2796,1,0)+IF(Z2796,1,0)+IF(AA2796,1,0)+IF(AB2796,1,0)</x:f>
        <x:v>0</x:v>
      </x:c>
      <x:c r="AF2796" s="50" t="n">
        <x:f>IF(Y2796,1,0)+IF(Z2796,1,0)+IF(AA2796,1,0)+IF(AC2796,1,0)</x:f>
        <x:v>0</x:v>
      </x:c>
      <x:c r="AG2796" s="53" t="n">
        <x:v>44348</x:v>
      </x:c>
      <x:c r="AH2796" s="50" t="str">
        <x:v>S100W0I5</x:v>
      </x:c>
      <x:c r="AI2796" s="50" t="str">
        <x:v>NetSalesSummaryOfBusinessResults</x:v>
      </x:c>
      <x:c r="AJ2796" s="50" t="str">
        <x:v>OperatingIncome</x:v>
      </x:c>
      <x:c r="AK2796" s="53" t="n">
        <x:v>45747</x:v>
      </x:c>
      <x:c r="AL2796" s="50" t="str">
        <x:v>365/365/365/366/365</x:v>
      </x:c>
      <x:c r="AM2796" s="51" t="n">
        <x:v>45137312</x:v>
      </x:c>
      <x:c r="AN2796" s="51" t="n">
        <x:v>3085</x:v>
      </x:c>
      <x:c r="AO2796" s="51" t="n">
        <x:f>IFERROR(AM2796*AN2796,"")</x:f>
        <x:v>139248607520</x:v>
      </x:c>
      <x:c r="AP2796" s="56" t="n">
        <x:f>IFERROR(AO2796/(K2796*1000000),"")</x:f>
        <x:v>1.827817328275337</x:v>
      </x:c>
      <x:c r="AQ2796" s="57" t="n">
        <x:v>480976775</x:v>
      </x:c>
      <x:c r="AR2796" s="52" t="n">
        <x:v>0.2830263689975206</x:v>
      </x:c>
      <x:c r="AS2796" s="52" t="n">
        <x:v>-0.4466725342078503</x:v>
      </x:c>
      <x:c r="AT2796" s="55" t="b">
        <x:v>1</x:v>
      </x:c>
      <x:c r="AU2796" s="50"/>
      <x:c r="AV2796" s="58" t="n">
        <x:v>0.2905097632018268</x:v>
      </x:c>
      <x:c r="AW2796" s="50" t="n">
        <x:v>453</x:v>
      </x:c>
      <x:c r="AX2796" s="50" t="str">
        <x:v>Future Moat</x:v>
      </x:c>
      <x:c r="AY2796" s="50" t="str">
        <x:v>目立つ機械的警告なし（定性確認は別途必要）</x:v>
      </x:c>
      <x:c r="AZ2796" s="59" t="str">
        <x:v>2025-06-23 14:30</x:v>
      </x:c>
      <x:c r="BA2796" s="53" t="n">
        <x:v>34213</x:v>
      </x:c>
      <x:c r="BB2796" s="50"/>
      <x:c r="BC2796" s="50"/>
      <x:c r="BD2796" s="50" t="str">
        <x:v>TOPIX Small 1</x:v>
      </x:c>
    </x:row>
    <x:row r="2797">
      <x:c r="A2797" s="50" t="n">
        <x:v>2796</x:v>
      </x:c>
      <x:c r="B2797" s="50" t="str">
        <x:v>2816</x:v>
      </x:c>
      <x:c r="C2797" s="50" t="str">
        <x:v>2816.T</x:v>
      </x:c>
      <x:c r="D2797" s="50" t="str">
        <x:v>DAISHO CO.,LTD.</x:v>
      </x:c>
      <x:c r="E2797" s="50" t="str">
        <x:v>Standard Market(Domestic)</x:v>
      </x:c>
      <x:c r="F2797" s="50" t="str">
        <x:v>Foods</x:v>
      </x:c>
      <x:c r="G2797" s="51" t="n">
        <x:v>21812</x:v>
      </x:c>
      <x:c r="H2797" s="51" t="n">
        <x:v>22673</x:v>
      </x:c>
      <x:c r="I2797" s="51" t="n">
        <x:v>23374</x:v>
      </x:c>
      <x:c r="J2797" s="51" t="n">
        <x:v>25351</x:v>
      </x:c>
      <x:c r="K2797" s="51" t="n">
        <x:v>26241</x:v>
      </x:c>
      <x:c r="L2797" s="52" t="n">
        <x:f>IFERROR(H2797/G2797-1,"")</x:f>
        <x:v>0.03947368421052633</x:v>
      </x:c>
      <x:c r="M2797" s="52" t="n">
        <x:f>IFERROR(I2797/H2797-1,"")</x:f>
        <x:v>0.030917831782296012</x:v>
      </x:c>
      <x:c r="N2797" s="52" t="n">
        <x:f>IFERROR(J2797/I2797-1,"")</x:f>
        <x:v>0.08458115855223758</x:v>
      </x:c>
      <x:c r="O2797" s="52" t="n">
        <x:f>IFERROR(K2797/J2797-1,"")</x:f>
        <x:v>0.03510709636700726</x:v>
      </x:c>
      <x:c r="P2797" s="52" t="n">
        <x:f>IFERROR((K2797/G2797)^(1/4)-1,"")</x:f>
        <x:v>0.047300288231180154</x:v>
      </x:c>
      <x:c r="Q2797" s="51" t="n">
        <x:v>656</x:v>
      </x:c>
      <x:c r="R2797" s="52" t="n">
        <x:f>IFERROR(Q2797/K2797,"")</x:f>
        <x:v>0.024999047292405013</x:v>
      </x:c>
      <x:c r="S2797" s="53" t="n">
        <x:v>36831</x:v>
      </x:c>
      <x:c r="T2797" s="50" t="str">
        <x:v>EDINET_company_history</x:v>
      </x:c>
      <x:c r="U2797" s="50" t="str">
        <x:v>有限会社山田興産</x:v>
      </x:c>
      <x:c r="V2797" s="54" t="n">
        <x:v>0.253</x:v>
      </x:c>
      <x:c r="W2797" s="50" t="str">
        <x:v>松 本 洋 助 / 松 本 俊 一</x:v>
      </x:c>
      <x:c r="X2797" s="50" t="b">
        <x:f>AND(COUNT(L2797:O2797)=4,L2797&gt;='設定'!$B$6,M2797&gt;='設定'!$B$6,N2797&gt;='設定'!$B$6,O2797&gt;='設定'!$B$6)</x:f>
        <x:v>0</x:v>
      </x:c>
      <x:c r="Y2797" s="50" t="b">
        <x:f>AND(COUNT(G2797:K2797)=5,P2797&gt;='設定'!$B$7)</x:f>
        <x:v>0</x:v>
      </x:c>
      <x:c r="Z2797" s="50" t="b">
        <x:f>AND(ISNUMBER(R2797),R2797&gt;='設定'!$B$8)</x:f>
        <x:v>0</x:v>
      </x:c>
      <x:c r="AA2797" s="50" t="b">
        <x:f>AND(ISNUMBER(S2797),S2797&gt;=DATE(YEAR('設定'!$B$10)-'設定'!$B$9,MONTH('設定'!$B$10),DAY('設定'!$B$10)))</x:f>
        <x:v>0</x:v>
      </x:c>
      <x:c r="AB2797" s="55" t="b">
        <x:v>0</x:v>
      </x:c>
      <x:c r="AC2797" s="55" t="b">
        <x:v>0</x:v>
      </x:c>
      <x:c r="AD2797" s="50" t="n">
        <x:f>IF(X2797,1,0)+IF(Z2797,1,0)+IF(AA2797,1,0)+IF(AB2797,1,0)</x:f>
        <x:v>0</x:v>
      </x:c>
      <x:c r="AE2797" s="50" t="n">
        <x:f>IF(Y2797,1,0)+IF(Z2797,1,0)+IF(AA2797,1,0)+IF(AB2797,1,0)</x:f>
        <x:v>0</x:v>
      </x:c>
      <x:c r="AF2797" s="50" t="n">
        <x:f>IF(Y2797,1,0)+IF(Z2797,1,0)+IF(AA2797,1,0)+IF(AC2797,1,0)</x:f>
        <x:v>0</x:v>
      </x:c>
      <x:c r="AG2797" s="53" t="n">
        <x:v>44348</x:v>
      </x:c>
      <x:c r="AH2797" s="50" t="str">
        <x:v>S100W5WN</x:v>
      </x:c>
      <x:c r="AI2797" s="50" t="str">
        <x:v>NetSalesSummaryOfBusinessResults</x:v>
      </x:c>
      <x:c r="AJ2797" s="50" t="str">
        <x:v>OperatingIncome</x:v>
      </x:c>
      <x:c r="AK2797" s="53" t="n">
        <x:v>45747</x:v>
      </x:c>
      <x:c r="AL2797" s="50" t="str">
        <x:v>365/365/365/366/365</x:v>
      </x:c>
      <x:c r="AM2797" s="51" t="n">
        <x:v>9652800</x:v>
      </x:c>
      <x:c r="AN2797" s="51" t="n">
        <x:v>1399</x:v>
      </x:c>
      <x:c r="AO2797" s="51" t="n">
        <x:f>IFERROR(AM2797*AN2797,"")</x:f>
        <x:v>13504267200</x:v>
      </x:c>
      <x:c r="AP2797" s="56" t="n">
        <x:f>IFERROR(AO2797/(K2797*1000000),"")</x:f>
        <x:v>0.5146247170458443</x:v>
      </x:c>
      <x:c r="AQ2797" s="57" t="n">
        <x:v>4389540</x:v>
      </x:c>
      <x:c r="AR2797" s="52" t="n">
        <x:v>0.0527361245389806</x:v>
      </x:c>
      <x:c r="AS2797" s="52" t="n">
        <x:v>-0.0512142323181477</x:v>
      </x:c>
      <x:c r="AT2797" s="55" t="b">
        <x:v>0</x:v>
      </x:c>
      <x:c r="AU2797" s="50" t="str">
        <x:v>low_liquidity</x:v>
      </x:c>
      <x:c r="AV2797" s="58" t="n">
        <x:v>0.1032715657829159</x:v>
      </x:c>
      <x:c r="AW2797" s="50" t="n">
        <x:v>1210</x:v>
      </x:c>
      <x:c r="AX2797" s="50" t="str">
        <x:v>Discovery</x:v>
      </x:c>
      <x:c r="AY2797" s="50" t="str">
        <x:v>既存適格性フィルター不通過: low_liquidity / 60日平均売買代金2,000万円未満</x:v>
      </x:c>
      <x:c r="AZ2797" s="59" t="str">
        <x:v>2025-06-30 09:58</x:v>
      </x:c>
      <x:c r="BA2797" s="53" t="n">
        <x:v>36831</x:v>
      </x:c>
      <x:c r="BB2797" s="50"/>
      <x:c r="BC2797" s="50"/>
      <x:c r="BD2797" s="50"/>
    </x:row>
    <x:row r="2798">
      <x:c r="A2798" s="50" t="n">
        <x:v>2797</x:v>
      </x:c>
      <x:c r="B2798" s="50" t="str">
        <x:v>1941</x:v>
      </x:c>
      <x:c r="C2798" s="50" t="str">
        <x:v>1941.T</x:v>
      </x:c>
      <x:c r="D2798" s="50" t="str">
        <x:v>CHUDENKO CORPORATION</x:v>
      </x:c>
      <x:c r="E2798" s="50" t="str">
        <x:v>Prime Market (Domestic)</x:v>
      </x:c>
      <x:c r="F2798" s="50" t="str">
        <x:v>Construction</x:v>
      </x:c>
      <x:c r="G2798" s="51" t="n">
        <x:v>184482</x:v>
      </x:c>
      <x:c r="H2798" s="51" t="n">
        <x:v>190690</x:v>
      </x:c>
      <x:c r="I2798" s="51" t="n">
        <x:v>189032</x:v>
      </x:c>
      <x:c r="J2798" s="51" t="n">
        <x:v>201025</x:v>
      </x:c>
      <x:c r="K2798" s="51" t="n">
        <x:v>221885</x:v>
      </x:c>
      <x:c r="L2798" s="52" t="n">
        <x:f>IFERROR(H2798/G2798-1,"")</x:f>
        <x:v>0.033650979499354916</x:v>
      </x:c>
      <x:c r="M2798" s="52" t="n">
        <x:f>IFERROR(I2798/H2798-1,"")</x:f>
        <x:v>-0.008694740154176928</x:v>
      </x:c>
      <x:c r="N2798" s="52" t="n">
        <x:f>IFERROR(J2798/I2798-1,"")</x:f>
        <x:v>0.06344428456557627</x:v>
      </x:c>
      <x:c r="O2798" s="52" t="n">
        <x:f>IFERROR(K2798/J2798-1,"")</x:f>
        <x:v>0.10376818803631394</x:v>
      </x:c>
      <x:c r="P2798" s="52" t="n">
        <x:f>IFERROR((K2798/G2798)^(1/4)-1,"")</x:f>
        <x:v>0.04723340344728477</x:v>
      </x:c>
      <x:c r="Q2798" s="51" t="n">
        <x:v>21698</x:v>
      </x:c>
      <x:c r="R2798" s="52" t="n">
        <x:f>IFERROR(Q2798/K2798,"")</x:f>
        <x:v>0.09778939540753093</x:v>
      </x:c>
      <x:c r="S2798" s="53" t="n">
        <x:v>18050</x:v>
      </x:c>
      <x:c r="T2798" s="50" t="str">
        <x:v>EDINET_company_history</x:v>
      </x:c>
      <x:c r="U2798" s="50" t="str">
        <x:v>中国電力株式会社</x:v>
      </x:c>
      <x:c r="V2798" s="54" t="n">
        <x:v>0.4043</x:v>
      </x:c>
      <x:c r="W2798" s="50" t="str">
        <x:v>迫 谷 章 / 重 藤 隆 文 / 谷 口 実 男</x:v>
      </x:c>
      <x:c r="X2798" s="50" t="b">
        <x:f>AND(COUNT(L2798:O2798)=4,L2798&gt;='設定'!$B$6,M2798&gt;='設定'!$B$6,N2798&gt;='設定'!$B$6,O2798&gt;='設定'!$B$6)</x:f>
        <x:v>0</x:v>
      </x:c>
      <x:c r="Y2798" s="50" t="b">
        <x:f>AND(COUNT(G2798:K2798)=5,P2798&gt;='設定'!$B$7)</x:f>
        <x:v>0</x:v>
      </x:c>
      <x:c r="Z2798" s="50" t="b">
        <x:f>AND(ISNUMBER(R2798),R2798&gt;='設定'!$B$8)</x:f>
        <x:v>0</x:v>
      </x:c>
      <x:c r="AA2798" s="50" t="b">
        <x:f>AND(ISNUMBER(S2798),S2798&gt;=DATE(YEAR('設定'!$B$10)-'設定'!$B$9,MONTH('設定'!$B$10),DAY('設定'!$B$10)))</x:f>
        <x:v>0</x:v>
      </x:c>
      <x:c r="AB2798" s="55" t="b">
        <x:v>0</x:v>
      </x:c>
      <x:c r="AC2798" s="55" t="b">
        <x:v>0</x:v>
      </x:c>
      <x:c r="AD2798" s="50" t="n">
        <x:f>IF(X2798,1,0)+IF(Z2798,1,0)+IF(AA2798,1,0)+IF(AB2798,1,0)</x:f>
        <x:v>0</x:v>
      </x:c>
      <x:c r="AE2798" s="50" t="n">
        <x:f>IF(Y2798,1,0)+IF(Z2798,1,0)+IF(AA2798,1,0)+IF(AB2798,1,0)</x:f>
        <x:v>0</x:v>
      </x:c>
      <x:c r="AF2798" s="50" t="n">
        <x:f>IF(Y2798,1,0)+IF(Z2798,1,0)+IF(AA2798,1,0)+IF(AC2798,1,0)</x:f>
        <x:v>0</x:v>
      </x:c>
      <x:c r="AG2798" s="53" t="n">
        <x:v>44348</x:v>
      </x:c>
      <x:c r="AH2798" s="50" t="str">
        <x:v>S100W1DZ</x:v>
      </x:c>
      <x:c r="AI2798" s="50" t="str">
        <x:v>NetSalesSummaryOfBusinessResults</x:v>
      </x:c>
      <x:c r="AJ2798" s="50" t="str">
        <x:v>OperatingIncome</x:v>
      </x:c>
      <x:c r="AK2798" s="53" t="n">
        <x:v>45747</x:v>
      </x:c>
      <x:c r="AL2798" s="50" t="str">
        <x:v>365/365/365/366/365</x:v>
      </x:c>
      <x:c r="AM2798" s="51" t="n">
        <x:v>54143017</x:v>
      </x:c>
      <x:c r="AN2798" s="51" t="n">
        <x:v>4845</x:v>
      </x:c>
      <x:c r="AO2798" s="51" t="n">
        <x:f>IFERROR(AM2798*AN2798,"")</x:f>
        <x:v>262322917365</x:v>
      </x:c>
      <x:c r="AP2798" s="56" t="n">
        <x:f>IFERROR(AO2798/(K2798*1000000),"")</x:f>
        <x:v>1.1822471882506704</x:v>
      </x:c>
      <x:c r="AQ2798" s="57" t="n">
        <x:v>385413541.6666667</x:v>
      </x:c>
      <x:c r="AR2798" s="52" t="n">
        <x:v>0.2122530156181007</x:v>
      </x:c>
      <x:c r="AS2798" s="52" t="n">
        <x:v>-0.2397726047034216</x:v>
      </x:c>
      <x:c r="AT2798" s="55" t="b">
        <x:v>1</x:v>
      </x:c>
      <x:c r="AU2798" s="50"/>
      <x:c r="AV2798" s="58" t="n">
        <x:v>0.1320844634420472</x:v>
      </x:c>
      <x:c r="AW2798" s="50" t="n">
        <x:v>1054</x:v>
      </x:c>
      <x:c r="AX2798" s="50" t="str">
        <x:v>Core Moat</x:v>
      </x:c>
      <x:c r="AY2798" s="50" t="str">
        <x:v>目立つ機械的警告なし（定性確認は別途必要）</x:v>
      </x:c>
      <x:c r="AZ2798" s="59" t="str">
        <x:v>2025-06-24 09:35</x:v>
      </x:c>
      <x:c r="BA2798" s="53" t="n">
        <x:v>18050</x:v>
      </x:c>
      <x:c r="BB2798" s="50"/>
      <x:c r="BC2798" s="50"/>
      <x:c r="BD2798" s="50" t="str">
        <x:v>TOPIX Small 1</x:v>
      </x:c>
    </x:row>
    <x:row r="2799">
      <x:c r="A2799" s="50" t="n">
        <x:v>2798</x:v>
      </x:c>
      <x:c r="B2799" s="50" t="str">
        <x:v>6675</x:v>
      </x:c>
      <x:c r="C2799" s="50" t="str">
        <x:v>6675.T</x:v>
      </x:c>
      <x:c r="D2799" s="50" t="str">
        <x:v>SAXA,Inc.</x:v>
      </x:c>
      <x:c r="E2799" s="50" t="str">
        <x:v>Standard Market(Domestic)</x:v>
      </x:c>
      <x:c r="F2799" s="50" t="str">
        <x:v>Electric Appliances</x:v>
      </x:c>
      <x:c r="G2799" s="51" t="n">
        <x:v>36561</x:v>
      </x:c>
      <x:c r="H2799" s="51" t="n">
        <x:v>30793</x:v>
      </x:c>
      <x:c r="I2799" s="51" t="n">
        <x:v>37320</x:v>
      </x:c>
      <x:c r="J2799" s="51" t="n">
        <x:v>40948</x:v>
      </x:c>
      <x:c r="K2799" s="51" t="n">
        <x:v>43971</x:v>
      </x:c>
      <x:c r="L2799" s="52" t="n">
        <x:f>IFERROR(H2799/G2799-1,"")</x:f>
        <x:v>-0.1577637373157189</x:v>
      </x:c>
      <x:c r="M2799" s="52" t="n">
        <x:f>IFERROR(I2799/H2799-1,"")</x:f>
        <x:v>0.21196375799694733</x:v>
      </x:c>
      <x:c r="N2799" s="52" t="n">
        <x:f>IFERROR(J2799/I2799-1,"")</x:f>
        <x:v>0.0972132904608789</x:v>
      </x:c>
      <x:c r="O2799" s="52" t="n">
        <x:f>IFERROR(K2799/J2799-1,"")</x:f>
        <x:v>0.07382533945491843</x:v>
      </x:c>
      <x:c r="P2799" s="52" t="n">
        <x:f>IFERROR((K2799/G2799)^(1/4)-1,"")</x:f>
        <x:v>0.04721792946092784</x:v>
      </x:c>
      <x:c r="Q2799" s="51" t="n">
        <x:v>3243</x:v>
      </x:c>
      <x:c r="R2799" s="52" t="n">
        <x:f>IFERROR(Q2799/K2799,"")</x:f>
        <x:v>0.07375315548884492</x:v>
      </x:c>
      <x:c r="S2799" s="53" t="n">
        <x:v>22828</x:v>
      </x:c>
      <x:c r="T2799" s="50" t="str">
        <x:v>EDINET_company_history</x:v>
      </x:c>
      <x:c r="U2799" s="50" t="str">
        <x:v>沖電気工業株式会社</x:v>
      </x:c>
      <x:c r="V2799" s="54" t="n">
        <x:v>0.14</x:v>
      </x:c>
      <x:c r="W2799" s="50" t="str">
        <x:v>齋 藤 政 利 / 猪 俣 貴 志</x:v>
      </x:c>
      <x:c r="X2799" s="50" t="b">
        <x:f>AND(COUNT(L2799:O2799)=4,L2799&gt;='設定'!$B$6,M2799&gt;='設定'!$B$6,N2799&gt;='設定'!$B$6,O2799&gt;='設定'!$B$6)</x:f>
        <x:v>0</x:v>
      </x:c>
      <x:c r="Y2799" s="50" t="b">
        <x:f>AND(COUNT(G2799:K2799)=5,P2799&gt;='設定'!$B$7)</x:f>
        <x:v>0</x:v>
      </x:c>
      <x:c r="Z2799" s="50" t="b">
        <x:f>AND(ISNUMBER(R2799),R2799&gt;='設定'!$B$8)</x:f>
        <x:v>0</x:v>
      </x:c>
      <x:c r="AA2799" s="50" t="b">
        <x:f>AND(ISNUMBER(S2799),S2799&gt;=DATE(YEAR('設定'!$B$10)-'設定'!$B$9,MONTH('設定'!$B$10),DAY('設定'!$B$10)))</x:f>
        <x:v>0</x:v>
      </x:c>
      <x:c r="AB2799" s="55" t="b">
        <x:v>0</x:v>
      </x:c>
      <x:c r="AC2799" s="55" t="b">
        <x:v>0</x:v>
      </x:c>
      <x:c r="AD2799" s="50" t="n">
        <x:f>IF(X2799,1,0)+IF(Z2799,1,0)+IF(AA2799,1,0)+IF(AB2799,1,0)</x:f>
        <x:v>0</x:v>
      </x:c>
      <x:c r="AE2799" s="50" t="n">
        <x:f>IF(Y2799,1,0)+IF(Z2799,1,0)+IF(AA2799,1,0)+IF(AB2799,1,0)</x:f>
        <x:v>0</x:v>
      </x:c>
      <x:c r="AF2799" s="50" t="n">
        <x:f>IF(Y2799,1,0)+IF(Z2799,1,0)+IF(AA2799,1,0)+IF(AC2799,1,0)</x:f>
        <x:v>0</x:v>
      </x:c>
      <x:c r="AG2799" s="53" t="n">
        <x:v>44348</x:v>
      </x:c>
      <x:c r="AH2799" s="50" t="str">
        <x:v>S100W1H6</x:v>
      </x:c>
      <x:c r="AI2799" s="50" t="str">
        <x:v>NetSalesSummaryOfBusinessResults</x:v>
      </x:c>
      <x:c r="AJ2799" s="50" t="str">
        <x:v>OperatingIncome</x:v>
      </x:c>
      <x:c r="AK2799" s="53" t="n">
        <x:v>45747</x:v>
      </x:c>
      <x:c r="AL2799" s="50" t="str">
        <x:v>365/365/365/366/365</x:v>
      </x:c>
      <x:c r="AM2799" s="51" t="n">
        <x:v>5789062</x:v>
      </x:c>
      <x:c r="AN2799" s="51" t="n">
        <x:v>1907</x:v>
      </x:c>
      <x:c r="AO2799" s="51" t="n">
        <x:f>IFERROR(AM2799*AN2799,"")</x:f>
        <x:v>11039741234</x:v>
      </x:c>
      <x:c r="AP2799" s="56" t="n">
        <x:f>IFERROR(AO2799/(K2799*1000000),"")</x:f>
        <x:v>0.2510686869527643</x:v>
      </x:c>
      <x:c r="AQ2799" s="57" t="n">
        <x:v>112361550.2709961</x:v>
      </x:c>
      <x:c r="AR2799" s="52" t="n">
        <x:v>0.3518036216214817</x:v>
      </x:c>
      <x:c r="AS2799" s="52" t="n">
        <x:v>-0.3727761359519396</x:v>
      </x:c>
      <x:c r="AT2799" s="55" t="b">
        <x:v>1</x:v>
      </x:c>
      <x:c r="AU2799" s="50"/>
      <x:c r="AV2799" s="58" t="n">
        <x:v>0.4323387277795018</x:v>
      </x:c>
      <x:c r="AW2799" s="50" t="n">
        <x:v>150</x:v>
      </x:c>
      <x:c r="AX2799" s="50" t="str">
        <x:v>Future Moat</x:v>
      </x:c>
      <x:c r="AY2799" s="50" t="str">
        <x:v>目立つ機械的警告なし（定性確認は別途必要）</x:v>
      </x:c>
      <x:c r="AZ2799" s="59" t="str">
        <x:v>2025-06-25 15:43</x:v>
      </x:c>
      <x:c r="BA2799" s="53" t="n">
        <x:v>22828</x:v>
      </x:c>
      <x:c r="BB2799" s="50"/>
      <x:c r="BC2799" s="50"/>
      <x:c r="BD2799" s="50"/>
    </x:row>
    <x:row r="2800">
      <x:c r="A2800" s="50" t="n">
        <x:v>2799</x:v>
      </x:c>
      <x:c r="B2800" s="50" t="str">
        <x:v>5816</x:v>
      </x:c>
      <x:c r="C2800" s="50" t="str">
        <x:v>5816.T</x:v>
      </x:c>
      <x:c r="D2800" s="50" t="str">
        <x:v>Onamba Co.,Ltd.</x:v>
      </x:c>
      <x:c r="E2800" s="50" t="str">
        <x:v>Standard Market(Domestic)</x:v>
      </x:c>
      <x:c r="F2800" s="50" t="str">
        <x:v>Nonferrous Metals</x:v>
      </x:c>
      <x:c r="G2800" s="51" t="n">
        <x:v>36952.987</x:v>
      </x:c>
      <x:c r="H2800" s="51" t="n">
        <x:v>43638.163</x:v>
      </x:c>
      <x:c r="I2800" s="51" t="n">
        <x:v>44758.38</x:v>
      </x:c>
      <x:c r="J2800" s="51" t="n">
        <x:v>44804.341</x:v>
      </x:c>
      <x:c r="K2800" s="51" t="n">
        <x:v>44441.96</x:v>
      </x:c>
      <x:c r="L2800" s="52" t="n">
        <x:f>IFERROR(H2800/G2800-1,"")</x:f>
        <x:v>0.180910300972422</x:v>
      </x:c>
      <x:c r="M2800" s="52" t="n">
        <x:f>IFERROR(I2800/H2800-1,"")</x:f>
        <x:v>0.02567058104622766</x:v>
      </x:c>
      <x:c r="N2800" s="52" t="n">
        <x:f>IFERROR(J2800/I2800-1,"")</x:f>
        <x:v>0.0010268691583565914</x:v>
      </x:c>
      <x:c r="O2800" s="52" t="n">
        <x:f>IFERROR(K2800/J2800-1,"")</x:f>
        <x:v>-0.008088077894059409</x:v>
      </x:c>
      <x:c r="P2800" s="52" t="n">
        <x:f>IFERROR((K2800/G2800)^(1/4)-1,"")</x:f>
        <x:v>0.047215143316985175</x:v>
      </x:c>
      <x:c r="Q2800" s="51" t="n">
        <x:v>2600.494</x:v>
      </x:c>
      <x:c r="R2800" s="52" t="n">
        <x:f>IFERROR(Q2800/K2800,"")</x:f>
        <x:v>0.058514385954174845</x:v>
      </x:c>
      <x:c r="S2800" s="53" t="n">
        <x:v>31625</x:v>
      </x:c>
      <x:c r="T2800" s="50" t="str">
        <x:v>EDINET_company_history</x:v>
      </x:c>
      <x:c r="U2800" s="50" t="str">
        <x:v>ＥＳＧ投資事業組合</x:v>
      </x:c>
      <x:c r="V2800" s="54" t="n">
        <x:v>0.0831</x:v>
      </x:c>
      <x:c r="W2800" s="50" t="str">
        <x:v>木 嶋 忠 敏 / 宮 本 敦 浩</x:v>
      </x:c>
      <x:c r="X2800" s="50" t="b">
        <x:f>AND(COUNT(L2800:O2800)=4,L2800&gt;='設定'!$B$6,M2800&gt;='設定'!$B$6,N2800&gt;='設定'!$B$6,O2800&gt;='設定'!$B$6)</x:f>
        <x:v>0</x:v>
      </x:c>
      <x:c r="Y2800" s="50" t="b">
        <x:f>AND(COUNT(G2800:K2800)=5,P2800&gt;='設定'!$B$7)</x:f>
        <x:v>0</x:v>
      </x:c>
      <x:c r="Z2800" s="50" t="b">
        <x:f>AND(ISNUMBER(R2800),R2800&gt;='設定'!$B$8)</x:f>
        <x:v>0</x:v>
      </x:c>
      <x:c r="AA2800" s="50" t="b">
        <x:f>AND(ISNUMBER(S2800),S2800&gt;=DATE(YEAR('設定'!$B$10)-'設定'!$B$9,MONTH('設定'!$B$10),DAY('設定'!$B$10)))</x:f>
        <x:v>0</x:v>
      </x:c>
      <x:c r="AB2800" s="55" t="b">
        <x:v>0</x:v>
      </x:c>
      <x:c r="AC2800" s="55" t="b">
        <x:v>0</x:v>
      </x:c>
      <x:c r="AD2800" s="50" t="n">
        <x:f>IF(X2800,1,0)+IF(Z2800,1,0)+IF(AA2800,1,0)+IF(AB2800,1,0)</x:f>
        <x:v>0</x:v>
      </x:c>
      <x:c r="AE2800" s="50" t="n">
        <x:f>IF(Y2800,1,0)+IF(Z2800,1,0)+IF(AA2800,1,0)+IF(AB2800,1,0)</x:f>
        <x:v>0</x:v>
      </x:c>
      <x:c r="AF2800" s="50" t="n">
        <x:f>IF(Y2800,1,0)+IF(Z2800,1,0)+IF(AA2800,1,0)+IF(AC2800,1,0)</x:f>
        <x:v>0</x:v>
      </x:c>
      <x:c r="AG2800" s="53" t="n">
        <x:v>44348</x:v>
      </x:c>
      <x:c r="AH2800" s="50" t="str">
        <x:v>S100XV82</x:v>
      </x:c>
      <x:c r="AI2800" s="50" t="str">
        <x:v>NetSalesSummaryOfBusinessResults</x:v>
      </x:c>
      <x:c r="AJ2800" s="50" t="str">
        <x:v>OperatingIncome</x:v>
      </x:c>
      <x:c r="AK2800" s="53" t="n">
        <x:v>46022</x:v>
      </x:c>
      <x:c r="AL2800" s="50" t="str">
        <x:v>365/365/365/366/365</x:v>
      </x:c>
      <x:c r="AM2800" s="51" t="n">
        <x:v>12186751</x:v>
      </x:c>
      <x:c r="AN2800" s="51" t="n">
        <x:v>1845</x:v>
      </x:c>
      <x:c r="AO2800" s="51" t="n">
        <x:f>IFERROR(AM2800*AN2800,"")</x:f>
        <x:v>22484555595</x:v>
      </x:c>
      <x:c r="AP2800" s="56" t="n">
        <x:f>IFERROR(AO2800/(K2800*1000000),"")</x:f>
        <x:v>0.5059307824182372</x:v>
      </x:c>
      <x:c r="AQ2800" s="57" t="n">
        <x:v>64332175</x:v>
      </x:c>
      <x:c r="AR2800" s="52" t="n">
        <x:v>0.4141392876641543</x:v>
      </x:c>
      <x:c r="AS2800" s="52" t="n">
        <x:v>-0.490370430660449</x:v>
      </x:c>
      <x:c r="AT2800" s="55" t="b">
        <x:v>1</x:v>
      </x:c>
      <x:c r="AU2800" s="50"/>
      <x:c r="AV2800" s="58" t="n">
        <x:v>0.1041829459612637</x:v>
      </x:c>
      <x:c r="AW2800" s="50" t="n">
        <x:v>1206</x:v>
      </x:c>
      <x:c r="AX2800" s="50" t="str">
        <x:v>Future Moat</x:v>
      </x:c>
      <x:c r="AY2800" s="50" t="str">
        <x:v>目立つ機械的警告なし（定性確認は別途必要）</x:v>
      </x:c>
      <x:c r="AZ2800" s="59" t="str">
        <x:v>2026-03-30 14:32</x:v>
      </x:c>
      <x:c r="BA2800" s="53" t="n">
        <x:v>31625</x:v>
      </x:c>
      <x:c r="BB2800" s="50"/>
      <x:c r="BC2800" s="50"/>
      <x:c r="BD2800" s="50"/>
    </x:row>
    <x:row r="2801">
      <x:c r="A2801" s="50" t="n">
        <x:v>2800</x:v>
      </x:c>
      <x:c r="B2801" s="50" t="str">
        <x:v>3513</x:v>
      </x:c>
      <x:c r="C2801" s="50" t="str">
        <x:v>3513.T</x:v>
      </x:c>
      <x:c r="D2801" s="50" t="str">
        <x:v>ICHIKAWA CO.,LTD.</x:v>
      </x:c>
      <x:c r="E2801" s="50" t="str">
        <x:v>Standard Market(Domestic)</x:v>
      </x:c>
      <x:c r="F2801" s="50" t="str">
        <x:v>Textiles and Apparels</x:v>
      </x:c>
      <x:c r="G2801" s="51" t="n">
        <x:v>11598</x:v>
      </x:c>
      <x:c r="H2801" s="51" t="n">
        <x:v>12355</x:v>
      </x:c>
      <x:c r="I2801" s="51" t="n">
        <x:v>13344</x:v>
      </x:c>
      <x:c r="J2801" s="51" t="n">
        <x:v>13603</x:v>
      </x:c>
      <x:c r="K2801" s="51" t="n">
        <x:v>13947</x:v>
      </x:c>
      <x:c r="L2801" s="52" t="n">
        <x:f>IFERROR(H2801/G2801-1,"")</x:f>
        <x:v>0.06526987411622698</x:v>
      </x:c>
      <x:c r="M2801" s="52" t="n">
        <x:f>IFERROR(I2801/H2801-1,"")</x:f>
        <x:v>0.08004856333468235</x:v>
      </x:c>
      <x:c r="N2801" s="52" t="n">
        <x:f>IFERROR(J2801/I2801-1,"")</x:f>
        <x:v>0.019409472422062368</x:v>
      </x:c>
      <x:c r="O2801" s="52" t="n">
        <x:f>IFERROR(K2801/J2801-1,"")</x:f>
        <x:v>0.02528853929280306</x:v>
      </x:c>
      <x:c r="P2801" s="52" t="n">
        <x:f>IFERROR((K2801/G2801)^(1/4)-1,"")</x:f>
        <x:v>0.04718743877208453</x:v>
      </x:c>
      <x:c r="Q2801" s="51" t="n">
        <x:v>1072</x:v>
      </x:c>
      <x:c r="R2801" s="52" t="n">
        <x:f>IFERROR(Q2801/K2801,"")</x:f>
        <x:v>0.07686240768624077</x:v>
      </x:c>
      <x:c r="S2801" s="53" t="n">
        <x:v>18749</x:v>
      </x:c>
      <x:c r="T2801" s="50" t="str">
        <x:v>EDINET_company_history</x:v>
      </x:c>
      <x:c r="U2801" s="50" t="str">
        <x:v>王子ホールディングス株式会社</x:v>
      </x:c>
      <x:c r="V2801" s="54" t="n">
        <x:v>0.0941</x:v>
      </x:c>
      <x:c r="W2801" s="50" t="str">
        <x:v>矢 崎 孝 信 / 吉 村 肇</x:v>
      </x:c>
      <x:c r="X2801" s="50" t="b">
        <x:f>AND(COUNT(L2801:O2801)=4,L2801&gt;='設定'!$B$6,M2801&gt;='設定'!$B$6,N2801&gt;='設定'!$B$6,O2801&gt;='設定'!$B$6)</x:f>
        <x:v>0</x:v>
      </x:c>
      <x:c r="Y2801" s="50" t="b">
        <x:f>AND(COUNT(G2801:K2801)=5,P2801&gt;='設定'!$B$7)</x:f>
        <x:v>0</x:v>
      </x:c>
      <x:c r="Z2801" s="50" t="b">
        <x:f>AND(ISNUMBER(R2801),R2801&gt;='設定'!$B$8)</x:f>
        <x:v>0</x:v>
      </x:c>
      <x:c r="AA2801" s="50" t="b">
        <x:f>AND(ISNUMBER(S2801),S2801&gt;=DATE(YEAR('設定'!$B$10)-'設定'!$B$9,MONTH('設定'!$B$10),DAY('設定'!$B$10)))</x:f>
        <x:v>0</x:v>
      </x:c>
      <x:c r="AB2801" s="55" t="b">
        <x:v>0</x:v>
      </x:c>
      <x:c r="AC2801" s="55" t="b">
        <x:v>0</x:v>
      </x:c>
      <x:c r="AD2801" s="50" t="n">
        <x:f>IF(X2801,1,0)+IF(Z2801,1,0)+IF(AA2801,1,0)+IF(AB2801,1,0)</x:f>
        <x:v>0</x:v>
      </x:c>
      <x:c r="AE2801" s="50" t="n">
        <x:f>IF(Y2801,1,0)+IF(Z2801,1,0)+IF(AA2801,1,0)+IF(AB2801,1,0)</x:f>
        <x:v>0</x:v>
      </x:c>
      <x:c r="AF2801" s="50" t="n">
        <x:f>IF(Y2801,1,0)+IF(Z2801,1,0)+IF(AA2801,1,0)+IF(AC2801,1,0)</x:f>
        <x:v>0</x:v>
      </x:c>
      <x:c r="AG2801" s="53" t="n">
        <x:v>44348</x:v>
      </x:c>
      <x:c r="AH2801" s="50" t="str">
        <x:v>S100W7DH</x:v>
      </x:c>
      <x:c r="AI2801" s="50" t="str">
        <x:v>NetSalesSummaryOfBusinessResults</x:v>
      </x:c>
      <x:c r="AJ2801" s="50" t="str">
        <x:v>OperatingIncome</x:v>
      </x:c>
      <x:c r="AK2801" s="53" t="n">
        <x:v>45747</x:v>
      </x:c>
      <x:c r="AL2801" s="50" t="str">
        <x:v>365/365/365/366/365</x:v>
      </x:c>
      <x:c r="AM2801" s="51" t="n">
        <x:v>4398051</x:v>
      </x:c>
      <x:c r="AN2801" s="51" t="n">
        <x:v>3090</x:v>
      </x:c>
      <x:c r="AO2801" s="51" t="n">
        <x:f>IFERROR(AM2801*AN2801,"")</x:f>
        <x:v>13589977590</x:v>
      </x:c>
      <x:c r="AP2801" s="56" t="n">
        <x:f>IFERROR(AO2801/(K2801*1000000),"")</x:f>
        <x:v>0.9744014906431491</x:v>
      </x:c>
      <x:c r="AQ2801" s="57" t="n">
        <x:v>40510291.666666664</x:v>
      </x:c>
      <x:c r="AR2801" s="52" t="n">
        <x:v>0.2639240910449734</x:v>
      </x:c>
      <x:c r="AS2801" s="52" t="n">
        <x:v>-0.3335240619236357</x:v>
      </x:c>
      <x:c r="AT2801" s="55" t="b">
        <x:v>1</x:v>
      </x:c>
      <x:c r="AU2801" s="50"/>
      <x:c r="AV2801" s="58" t="n">
        <x:v>0.1419907364029537</x:v>
      </x:c>
      <x:c r="AW2801" s="50" t="n">
        <x:v>990</x:v>
      </x:c>
      <x:c r="AX2801" s="50" t="str">
        <x:v>Discovery</x:v>
      </x:c>
      <x:c r="AY2801" s="50" t="str">
        <x:v>目立つ機械的警告なし（定性確認は別途必要）</x:v>
      </x:c>
      <x:c r="AZ2801" s="59" t="str">
        <x:v>2025-06-26 15:15</x:v>
      </x:c>
      <x:c r="BA2801" s="53" t="n">
        <x:v>18749</x:v>
      </x:c>
      <x:c r="BB2801" s="50"/>
      <x:c r="BC2801" s="50"/>
      <x:c r="BD2801" s="50"/>
    </x:row>
    <x:row r="2802">
      <x:c r="A2802" s="50" t="n">
        <x:v>2801</x:v>
      </x:c>
      <x:c r="B2802" s="50" t="str">
        <x:v>5609</x:v>
      </x:c>
      <x:c r="C2802" s="50" t="str">
        <x:v>5609.T</x:v>
      </x:c>
      <x:c r="D2802" s="50" t="str">
        <x:v>NIPPON CHUZO K.K.</x:v>
      </x:c>
      <x:c r="E2802" s="50" t="str">
        <x:v>Standard Market(Domestic)</x:v>
      </x:c>
      <x:c r="F2802" s="50" t="str">
        <x:v>Iron and Steel</x:v>
      </x:c>
      <x:c r="G2802" s="51" t="n">
        <x:v>11902</x:v>
      </x:c>
      <x:c r="H2802" s="51" t="n">
        <x:v>12106</x:v>
      </x:c>
      <x:c r="I2802" s="51" t="n">
        <x:v>14811</x:v>
      </x:c>
      <x:c r="J2802" s="51" t="n">
        <x:v>15992</x:v>
      </x:c>
      <x:c r="K2802" s="51" t="n">
        <x:v>14311</x:v>
      </x:c>
      <x:c r="L2802" s="52" t="n">
        <x:f>IFERROR(H2802/G2802-1,"")</x:f>
        <x:v>0.01713997647454213</x:v>
      </x:c>
      <x:c r="M2802" s="52" t="n">
        <x:f>IFERROR(I2802/H2802-1,"")</x:f>
        <x:v>0.2234429208656865</x:v>
      </x:c>
      <x:c r="N2802" s="52" t="n">
        <x:f>IFERROR(J2802/I2802-1,"")</x:f>
        <x:v>0.07973803254337986</x:v>
      </x:c>
      <x:c r="O2802" s="52" t="n">
        <x:f>IFERROR(K2802/J2802-1,"")</x:f>
        <x:v>-0.10511505752876438</x:v>
      </x:c>
      <x:c r="P2802" s="52" t="n">
        <x:f>IFERROR((K2802/G2802)^(1/4)-1,"")</x:f>
        <x:v>0.04715870884153639</x:v>
      </x:c>
      <x:c r="Q2802" s="51" t="n">
        <x:v>408</x:v>
      </x:c>
      <x:c r="R2802" s="52" t="n">
        <x:f>IFERROR(Q2802/K2802,"")</x:f>
        <x:v>0.028509538117531968</x:v>
      </x:c>
      <x:c r="S2802" s="53" t="n">
        <x:v>22555</x:v>
      </x:c>
      <x:c r="T2802" s="50" t="str">
        <x:v>EDINET_company_history</x:v>
      </x:c>
      <x:c r="U2802" s="50" t="str">
        <x:v>JFEスチール株式会社</x:v>
      </x:c>
      <x:c r="V2802" s="54" t="n">
        <x:v>0.3617</x:v>
      </x:c>
      <x:c r="W2802" s="50" t="str">
        <x:v>佐 竹 義 宏</x:v>
      </x:c>
      <x:c r="X2802" s="50" t="b">
        <x:f>AND(COUNT(L2802:O2802)=4,L2802&gt;='設定'!$B$6,M2802&gt;='設定'!$B$6,N2802&gt;='設定'!$B$6,O2802&gt;='設定'!$B$6)</x:f>
        <x:v>0</x:v>
      </x:c>
      <x:c r="Y2802" s="50" t="b">
        <x:f>AND(COUNT(G2802:K2802)=5,P2802&gt;='設定'!$B$7)</x:f>
        <x:v>0</x:v>
      </x:c>
      <x:c r="Z2802" s="50" t="b">
        <x:f>AND(ISNUMBER(R2802),R2802&gt;='設定'!$B$8)</x:f>
        <x:v>0</x:v>
      </x:c>
      <x:c r="AA2802" s="50" t="b">
        <x:f>AND(ISNUMBER(S2802),S2802&gt;=DATE(YEAR('設定'!$B$10)-'設定'!$B$9,MONTH('設定'!$B$10),DAY('設定'!$B$10)))</x:f>
        <x:v>0</x:v>
      </x:c>
      <x:c r="AB2802" s="55" t="b">
        <x:v>0</x:v>
      </x:c>
      <x:c r="AC2802" s="55" t="b">
        <x:v>0</x:v>
      </x:c>
      <x:c r="AD2802" s="50" t="n">
        <x:f>IF(X2802,1,0)+IF(Z2802,1,0)+IF(AA2802,1,0)+IF(AB2802,1,0)</x:f>
        <x:v>0</x:v>
      </x:c>
      <x:c r="AE2802" s="50" t="n">
        <x:f>IF(Y2802,1,0)+IF(Z2802,1,0)+IF(AA2802,1,0)+IF(AB2802,1,0)</x:f>
        <x:v>0</x:v>
      </x:c>
      <x:c r="AF2802" s="50" t="n">
        <x:f>IF(Y2802,1,0)+IF(Z2802,1,0)+IF(AA2802,1,0)+IF(AC2802,1,0)</x:f>
        <x:v>0</x:v>
      </x:c>
      <x:c r="AG2802" s="53" t="n">
        <x:v>44348</x:v>
      </x:c>
      <x:c r="AH2802" s="50" t="str">
        <x:v>S100W46L</x:v>
      </x:c>
      <x:c r="AI2802" s="50" t="str">
        <x:v>NetSalesSummaryOfBusinessResults</x:v>
      </x:c>
      <x:c r="AJ2802" s="50" t="str">
        <x:v>OperatingIncome</x:v>
      </x:c>
      <x:c r="AK2802" s="53" t="n">
        <x:v>45747</x:v>
      </x:c>
      <x:c r="AL2802" s="50" t="str">
        <x:v>365/365/365/366/365</x:v>
      </x:c>
      <x:c r="AM2802" s="51" t="n">
        <x:v>4821250</x:v>
      </x:c>
      <x:c r="AN2802" s="51" t="n">
        <x:v>920</x:v>
      </x:c>
      <x:c r="AO2802" s="51" t="n">
        <x:f>IFERROR(AM2802*AN2802,"")</x:f>
        <x:v>4435550000</x:v>
      </x:c>
      <x:c r="AP2802" s="56" t="n">
        <x:f>IFERROR(AO2802/(K2802*1000000),"")</x:f>
        <x:v>0.30993990636573265</x:v>
      </x:c>
      <x:c r="AQ2802" s="57" t="n">
        <x:v>10203415</x:v>
      </x:c>
      <x:c r="AR2802" s="52" t="n">
        <x:v>0.2790618651540105</x:v>
      </x:c>
      <x:c r="AS2802" s="52" t="n">
        <x:v>-0.3383543376615991</x:v>
      </x:c>
      <x:c r="AT2802" s="55" t="b">
        <x:v>0</x:v>
      </x:c>
      <x:c r="AU2802" s="50" t="str">
        <x:v>low_liquidity</x:v>
      </x:c>
      <x:c r="AV2802" s="58" t="n">
        <x:v>-0.1425864539759685</x:v>
      </x:c>
      <x:c r="AW2802" s="50" t="n">
        <x:v>2817</x:v>
      </x:c>
      <x:c r="AX2802" s="50" t="str">
        <x:v>Core Moat</x:v>
      </x:c>
      <x:c r="AY2802" s="50" t="str">
        <x:v>既存適格性フィルター不通過: low_liquidity / 60日平均売買代金2,000万円未満</x:v>
      </x:c>
      <x:c r="AZ2802" s="59" t="str">
        <x:v>2025-06-25 13:49</x:v>
      </x:c>
      <x:c r="BA2802" s="53" t="n">
        <x:v>22555</x:v>
      </x:c>
      <x:c r="BB2802" s="50"/>
      <x:c r="BC2802" s="50"/>
      <x:c r="BD2802" s="50"/>
    </x:row>
    <x:row r="2803">
      <x:c r="A2803" s="50" t="n">
        <x:v>2802</x:v>
      </x:c>
      <x:c r="B2803" s="50" t="str">
        <x:v>2689</x:v>
      </x:c>
      <x:c r="C2803" s="50" t="str">
        <x:v>2689.T</x:v>
      </x:c>
      <x:c r="D2803" s="50" t="str">
        <x:v>OLBA HEALTHCARE HOLDINGS,Inc.</x:v>
      </x:c>
      <x:c r="E2803" s="50" t="str">
        <x:v>Standard Market(Domestic)</x:v>
      </x:c>
      <x:c r="F2803" s="50" t="str">
        <x:v>Wholesale Trade</x:v>
      </x:c>
      <x:c r="G2803" s="51" t="n">
        <x:v>102072.033</x:v>
      </x:c>
      <x:c r="H2803" s="51" t="n">
        <x:v>107959.426</x:v>
      </x:c>
      <x:c r="I2803" s="51" t="n">
        <x:v>110472.64</x:v>
      </x:c>
      <x:c r="J2803" s="51" t="n">
        <x:v>118564.924</x:v>
      </x:c>
      <x:c r="K2803" s="51" t="n">
        <x:v>122702.463</x:v>
      </x:c>
      <x:c r="L2803" s="52" t="n">
        <x:f>IFERROR(H2803/G2803-1,"")</x:f>
        <x:v>0.057678806103528935</x:v>
      </x:c>
      <x:c r="M2803" s="52" t="n">
        <x:f>IFERROR(I2803/H2803-1,"")</x:f>
        <x:v>0.02327924566771955</x:v>
      </x:c>
      <x:c r="N2803" s="52" t="n">
        <x:f>IFERROR(J2803/I2803-1,"")</x:f>
        <x:v>0.07325147656469522</x:v>
      </x:c>
      <x:c r="O2803" s="52" t="n">
        <x:f>IFERROR(K2803/J2803-1,"")</x:f>
        <x:v>0.03489682159286844</x:v>
      </x:c>
      <x:c r="P2803" s="52" t="n">
        <x:f>IFERROR((K2803/G2803)^(1/4)-1,"")</x:f>
        <x:v>0.047096309423844795</x:v>
      </x:c>
      <x:c r="Q2803" s="51" t="n">
        <x:v>1979.954</x:v>
      </x:c>
      <x:c r="R2803" s="52" t="n">
        <x:f>IFERROR(Q2803/K2803,"")</x:f>
        <x:v>0.01613622050928187</x:v>
      </x:c>
      <x:c r="S2803" s="53" t="n">
        <x:v>36861</x:v>
      </x:c>
      <x:c r="T2803" s="50" t="str">
        <x:v>EDINET_company_history</x:v>
      </x:c>
      <x:c r="U2803" s="50" t="str">
        <x:v>株式会社マスプ</x:v>
      </x:c>
      <x:c r="V2803" s="54" t="n">
        <x:v>0.1391</x:v>
      </x:c>
      <x:c r="W2803" s="50" t="str">
        <x:v>前 島 洋 平</x:v>
      </x:c>
      <x:c r="X2803" s="50" t="b">
        <x:f>AND(COUNT(L2803:O2803)=4,L2803&gt;='設定'!$B$6,M2803&gt;='設定'!$B$6,N2803&gt;='設定'!$B$6,O2803&gt;='設定'!$B$6)</x:f>
        <x:v>0</x:v>
      </x:c>
      <x:c r="Y2803" s="50" t="b">
        <x:f>AND(COUNT(G2803:K2803)=5,P2803&gt;='設定'!$B$7)</x:f>
        <x:v>0</x:v>
      </x:c>
      <x:c r="Z2803" s="50" t="b">
        <x:f>AND(ISNUMBER(R2803),R2803&gt;='設定'!$B$8)</x:f>
        <x:v>0</x:v>
      </x:c>
      <x:c r="AA2803" s="50" t="b">
        <x:f>AND(ISNUMBER(S2803),S2803&gt;=DATE(YEAR('設定'!$B$10)-'設定'!$B$9,MONTH('設定'!$B$10),DAY('設定'!$B$10)))</x:f>
        <x:v>0</x:v>
      </x:c>
      <x:c r="AB2803" s="55" t="b">
        <x:v>0</x:v>
      </x:c>
      <x:c r="AC2803" s="55" t="b">
        <x:v>0</x:v>
      </x:c>
      <x:c r="AD2803" s="50" t="n">
        <x:f>IF(X2803,1,0)+IF(Z2803,1,0)+IF(AA2803,1,0)+IF(AB2803,1,0)</x:f>
        <x:v>0</x:v>
      </x:c>
      <x:c r="AE2803" s="50" t="n">
        <x:f>IF(Y2803,1,0)+IF(Z2803,1,0)+IF(AA2803,1,0)+IF(AB2803,1,0)</x:f>
        <x:v>0</x:v>
      </x:c>
      <x:c r="AF2803" s="50" t="n">
        <x:f>IF(Y2803,1,0)+IF(Z2803,1,0)+IF(AA2803,1,0)+IF(AC2803,1,0)</x:f>
        <x:v>0</x:v>
      </x:c>
      <x:c r="AG2803" s="53" t="n">
        <x:v>44348</x:v>
      </x:c>
      <x:c r="AH2803" s="50" t="str">
        <x:v>S100WQ48</x:v>
      </x:c>
      <x:c r="AI2803" s="50" t="str">
        <x:v>NetSalesSummaryOfBusinessResults</x:v>
      </x:c>
      <x:c r="AJ2803" s="50" t="str">
        <x:v>OperatingIncome</x:v>
      </x:c>
      <x:c r="AK2803" s="53" t="n">
        <x:v>45838</x:v>
      </x:c>
      <x:c r="AL2803" s="50" t="str">
        <x:v>365/365/365/366/365</x:v>
      </x:c>
      <x:c r="AM2803" s="51" t="n">
        <x:v>6179800</x:v>
      </x:c>
      <x:c r="AN2803" s="51" t="n">
        <x:v>2061</x:v>
      </x:c>
      <x:c r="AO2803" s="51" t="n">
        <x:f>IFERROR(AM2803*AN2803,"")</x:f>
        <x:v>12736567800</x:v>
      </x:c>
      <x:c r="AP2803" s="56" t="n">
        <x:f>IFERROR(AO2803/(K2803*1000000),"")</x:f>
        <x:v>0.1038004249352354</x:v>
      </x:c>
      <x:c r="AQ2803" s="57" t="n">
        <x:v>6099351.666666667</x:v>
      </x:c>
      <x:c r="AR2803" s="52" t="n">
        <x:v>0.2024810045197219</x:v>
      </x:c>
      <x:c r="AS2803" s="52" t="n">
        <x:v>-0.2373242924215377</x:v>
      </x:c>
      <x:c r="AT2803" s="55" t="b">
        <x:v>0</x:v>
      </x:c>
      <x:c r="AU2803" s="50" t="str">
        <x:v>low_liquidity</x:v>
      </x:c>
      <x:c r="AV2803" s="58" t="n">
        <x:v>-0.0717717095459669</x:v>
      </x:c>
      <x:c r="AW2803" s="50" t="n">
        <x:v>2413</x:v>
      </x:c>
      <x:c r="AX2803" s="50" t="str">
        <x:v>Core Moat</x:v>
      </x:c>
      <x:c r="AY2803" s="50" t="str">
        <x:v>既存適格性フィルター不通過: low_liquidity / 60日平均売買代金2,000万円未満</x:v>
      </x:c>
      <x:c r="AZ2803" s="59" t="str">
        <x:v>2025-09-24 10:00</x:v>
      </x:c>
      <x:c r="BA2803" s="53" t="n">
        <x:v>36861</x:v>
      </x:c>
      <x:c r="BB2803" s="50"/>
      <x:c r="BC2803" s="50"/>
      <x:c r="BD2803" s="50"/>
    </x:row>
    <x:row r="2804">
      <x:c r="A2804" s="50" t="n">
        <x:v>2803</x:v>
      </x:c>
      <x:c r="B2804" s="50" t="str">
        <x:v>1852</x:v>
      </x:c>
      <x:c r="C2804" s="50" t="str">
        <x:v>1852.T</x:v>
      </x:c>
      <x:c r="D2804" s="50" t="str">
        <x:v>ASANUMA CORPORATION</x:v>
      </x:c>
      <x:c r="E2804" s="50" t="str">
        <x:v>Prime Market (Domestic)</x:v>
      </x:c>
      <x:c r="F2804" s="50" t="str">
        <x:v>Construction</x:v>
      </x:c>
      <x:c r="G2804" s="51" t="n">
        <x:v>138934</x:v>
      </x:c>
      <x:c r="H2804" s="51" t="n">
        <x:v>135478</x:v>
      </x:c>
      <x:c r="I2804" s="51" t="n">
        <x:v>144436</x:v>
      </x:c>
      <x:c r="J2804" s="51" t="n">
        <x:v>152676</x:v>
      </x:c>
      <x:c r="K2804" s="51" t="n">
        <x:v>167005</x:v>
      </x:c>
      <x:c r="L2804" s="52" t="n">
        <x:f>IFERROR(H2804/G2804-1,"")</x:f>
        <x:v>-0.024875120560841846</x:v>
      </x:c>
      <x:c r="M2804" s="52" t="n">
        <x:f>IFERROR(I2804/H2804-1,"")</x:f>
        <x:v>0.06612143669082804</x:v>
      </x:c>
      <x:c r="N2804" s="52" t="n">
        <x:f>IFERROR(J2804/I2804-1,"")</x:f>
        <x:v>0.05704948904705187</x:v>
      </x:c>
      <x:c r="O2804" s="52" t="n">
        <x:f>IFERROR(K2804/J2804-1,"")</x:f>
        <x:v>0.09385234090492278</x:v>
      </x:c>
      <x:c r="P2804" s="52" t="n">
        <x:f>IFERROR((K2804/G2804)^(1/4)-1,"")</x:f>
        <x:v>0.047080890237915174</x:v>
      </x:c>
      <x:c r="Q2804" s="51" t="n">
        <x:v>6867</x:v>
      </x:c>
      <x:c r="R2804" s="52" t="n">
        <x:f>IFERROR(Q2804/K2804,"")</x:f>
        <x:v>0.04111852938534774</x:v>
      </x:c>
      <x:c r="S2804" s="53" t="n">
        <x:v>23193</x:v>
      </x:c>
      <x:c r="T2804" s="50" t="str">
        <x:v>EDINET_company_history</x:v>
      </x:c>
      <x:c r="U2804" s="50" t="str">
        <x:v>日本マスタートラスト信託銀行 株式会社(信託口)</x:v>
      </x:c>
      <x:c r="V2804" s="54" t="n">
        <x:v>0.1345</x:v>
      </x:c>
      <x:c r="W2804" s="50" t="str">
        <x:v>浅 沼 誠 / 豊 田 彰 啓</x:v>
      </x:c>
      <x:c r="X2804" s="50" t="b">
        <x:f>AND(COUNT(L2804:O2804)=4,L2804&gt;='設定'!$B$6,M2804&gt;='設定'!$B$6,N2804&gt;='設定'!$B$6,O2804&gt;='設定'!$B$6)</x:f>
        <x:v>0</x:v>
      </x:c>
      <x:c r="Y2804" s="50" t="b">
        <x:f>AND(COUNT(G2804:K2804)=5,P2804&gt;='設定'!$B$7)</x:f>
        <x:v>0</x:v>
      </x:c>
      <x:c r="Z2804" s="50" t="b">
        <x:f>AND(ISNUMBER(R2804),R2804&gt;='設定'!$B$8)</x:f>
        <x:v>0</x:v>
      </x:c>
      <x:c r="AA2804" s="50" t="b">
        <x:f>AND(ISNUMBER(S2804),S2804&gt;=DATE(YEAR('設定'!$B$10)-'設定'!$B$9,MONTH('設定'!$B$10),DAY('設定'!$B$10)))</x:f>
        <x:v>0</x:v>
      </x:c>
      <x:c r="AB2804" s="55" t="b">
        <x:v>0</x:v>
      </x:c>
      <x:c r="AC2804" s="55" t="b">
        <x:v>0</x:v>
      </x:c>
      <x:c r="AD2804" s="50" t="n">
        <x:f>IF(X2804,1,0)+IF(Z2804,1,0)+IF(AA2804,1,0)+IF(AB2804,1,0)</x:f>
        <x:v>0</x:v>
      </x:c>
      <x:c r="AE2804" s="50" t="n">
        <x:f>IF(Y2804,1,0)+IF(Z2804,1,0)+IF(AA2804,1,0)+IF(AB2804,1,0)</x:f>
        <x:v>0</x:v>
      </x:c>
      <x:c r="AF2804" s="50" t="n">
        <x:f>IF(Y2804,1,0)+IF(Z2804,1,0)+IF(AA2804,1,0)+IF(AC2804,1,0)</x:f>
        <x:v>0</x:v>
      </x:c>
      <x:c r="AG2804" s="53" t="n">
        <x:v>44348</x:v>
      </x:c>
      <x:c r="AH2804" s="50" t="str">
        <x:v>S100W1YE</x:v>
      </x:c>
      <x:c r="AI2804" s="50" t="str">
        <x:v>NetSalesSummaryOfBusinessResults</x:v>
      </x:c>
      <x:c r="AJ2804" s="50" t="str">
        <x:v>OperatingIncome</x:v>
      </x:c>
      <x:c r="AK2804" s="53" t="n">
        <x:v>45747</x:v>
      </x:c>
      <x:c r="AL2804" s="50" t="str">
        <x:v>365/365/365/366/365</x:v>
      </x:c>
      <x:c r="AM2804" s="51" t="n">
        <x:v>80608690</x:v>
      </x:c>
      <x:c r="AN2804" s="51" t="n">
        <x:v>791</x:v>
      </x:c>
      <x:c r="AO2804" s="51" t="n">
        <x:f>IFERROR(AM2804*AN2804,"")</x:f>
        <x:v>63761473790</x:v>
      </x:c>
      <x:c r="AP2804" s="56" t="n">
        <x:f>IFERROR(AO2804/(K2804*1000000),"")</x:f>
        <x:v>0.3817938013233137</x:v>
      </x:c>
      <x:c r="AQ2804" s="57" t="n">
        <x:v>383774358.3333333</x:v>
      </x:c>
      <x:c r="AR2804" s="52" t="n">
        <x:v>0.2318265977670129</x:v>
      </x:c>
      <x:c r="AS2804" s="52" t="n">
        <x:v>-0.3327803263510024</x:v>
      </x:c>
      <x:c r="AT2804" s="55" t="b">
        <x:v>1</x:v>
      </x:c>
      <x:c r="AU2804" s="50"/>
      <x:c r="AV2804" s="58" t="n">
        <x:v>-0.0170714567382819</x:v>
      </x:c>
      <x:c r="AW2804" s="50" t="n">
        <x:v>2017</x:v>
      </x:c>
      <x:c r="AX2804" s="50" t="str">
        <x:v>Core Moat</x:v>
      </x:c>
      <x:c r="AY2804" s="50" t="str">
        <x:v>目立つ機械的警告なし（定性確認は別途必要）</x:v>
      </x:c>
      <x:c r="AZ2804" s="59" t="str">
        <x:v>2025-06-23 13:08</x:v>
      </x:c>
      <x:c r="BA2804" s="53" t="n">
        <x:v>23193</x:v>
      </x:c>
      <x:c r="BB2804" s="50"/>
      <x:c r="BC2804" s="50"/>
      <x:c r="BD2804" s="50" t="str">
        <x:v>TOPIX Small 1</x:v>
      </x:c>
    </x:row>
    <x:row r="2805">
      <x:c r="A2805" s="50" t="n">
        <x:v>2804</x:v>
      </x:c>
      <x:c r="B2805" s="50" t="str">
        <x:v>7673</x:v>
      </x:c>
      <x:c r="C2805" s="50" t="str">
        <x:v>7673.T</x:v>
      </x:c>
      <x:c r="D2805" s="50" t="str">
        <x:v>DAIKO TSUSAN CO.,LTD.</x:v>
      </x:c>
      <x:c r="E2805" s="50" t="str">
        <x:v>Standard Market(Domestic)</x:v>
      </x:c>
      <x:c r="F2805" s="50" t="str">
        <x:v>Wholesale Trade</x:v>
      </x:c>
      <x:c r="G2805" s="51" t="n">
        <x:v>18092.31</x:v>
      </x:c>
      <x:c r="H2805" s="51" t="n">
        <x:v>17581.435</x:v>
      </x:c>
      <x:c r="I2805" s="51" t="n">
        <x:v>17148.237</x:v>
      </x:c>
      <x:c r="J2805" s="51" t="n">
        <x:v>17222.103</x:v>
      </x:c>
      <x:c r="K2805" s="51" t="n">
        <x:v>21728.642</x:v>
      </x:c>
      <x:c r="L2805" s="52" t="n">
        <x:f>IFERROR(H2805/G2805-1,"")</x:f>
        <x:v>-0.02823713500376679</x:v>
      </x:c>
      <x:c r="M2805" s="52" t="n">
        <x:f>IFERROR(I2805/H2805-1,"")</x:f>
        <x:v>-0.024639513213796316</x:v>
      </x:c>
      <x:c r="N2805" s="52" t="n">
        <x:f>IFERROR(J2805/I2805-1,"")</x:f>
        <x:v>0.004307498199377369</x:v>
      </x:c>
      <x:c r="O2805" s="52" t="n">
        <x:f>IFERROR(K2805/J2805-1,"")</x:f>
        <x:v>0.261671817895875</x:v>
      </x:c>
      <x:c r="P2805" s="52" t="n">
        <x:f>IFERROR((K2805/G2805)^(1/4)-1,"")</x:f>
        <x:v>0.046850442649474244</x:v>
      </x:c>
      <x:c r="Q2805" s="51" t="n">
        <x:v>1171.404</x:v>
      </x:c>
      <x:c r="R2805" s="52" t="n">
        <x:f>IFERROR(Q2805/K2805,"")</x:f>
        <x:v>0.05391059413653186</x:v>
      </x:c>
      <x:c r="S2805" s="53" t="n">
        <x:v>43525</x:v>
      </x:c>
      <x:c r="T2805" s="50" t="str">
        <x:v>EDINET_company_history</x:v>
      </x:c>
      <x:c r="U2805" s="50" t="str">
        <x:v>株式会社ディー・ケー・コーポレーション</x:v>
      </x:c>
      <x:c r="V2805" s="54" t="n">
        <x:v>0.3339</x:v>
      </x:c>
      <x:c r="W2805" s="50" t="str">
        <x:v>河田 晃 / 西村 晃</x:v>
      </x:c>
      <x:c r="X2805" s="50" t="b">
        <x:f>AND(COUNT(L2805:O2805)=4,L2805&gt;='設定'!$B$6,M2805&gt;='設定'!$B$6,N2805&gt;='設定'!$B$6,O2805&gt;='設定'!$B$6)</x:f>
        <x:v>0</x:v>
      </x:c>
      <x:c r="Y2805" s="50" t="b">
        <x:f>AND(COUNT(G2805:K2805)=5,P2805&gt;='設定'!$B$7)</x:f>
        <x:v>0</x:v>
      </x:c>
      <x:c r="Z2805" s="50" t="b">
        <x:f>AND(ISNUMBER(R2805),R2805&gt;='設定'!$B$8)</x:f>
        <x:v>0</x:v>
      </x:c>
      <x:c r="AA2805" s="50" t="b">
        <x:f>AND(ISNUMBER(S2805),S2805&gt;=DATE(YEAR('設定'!$B$10)-'設定'!$B$9,MONTH('設定'!$B$10),DAY('設定'!$B$10)))</x:f>
        <x:v>0</x:v>
      </x:c>
      <x:c r="AB2805" s="55" t="b">
        <x:v>0</x:v>
      </x:c>
      <x:c r="AC2805" s="55" t="b">
        <x:v>0</x:v>
      </x:c>
      <x:c r="AD2805" s="50" t="n">
        <x:f>IF(X2805,1,0)+IF(Z2805,1,0)+IF(AA2805,1,0)+IF(AB2805,1,0)</x:f>
        <x:v>0</x:v>
      </x:c>
      <x:c r="AE2805" s="50" t="n">
        <x:f>IF(Y2805,1,0)+IF(Z2805,1,0)+IF(AA2805,1,0)+IF(AB2805,1,0)</x:f>
        <x:v>0</x:v>
      </x:c>
      <x:c r="AF2805" s="50" t="n">
        <x:f>IF(Y2805,1,0)+IF(Z2805,1,0)+IF(AA2805,1,0)+IF(AC2805,1,0)</x:f>
        <x:v>0</x:v>
      </x:c>
      <x:c r="AG2805" s="53" t="n">
        <x:v>44348</x:v>
      </x:c>
      <x:c r="AH2805" s="50" t="str">
        <x:v>S100WM3R</x:v>
      </x:c>
      <x:c r="AI2805" s="50" t="str">
        <x:v>NetSalesSummaryOfBusinessResults</x:v>
      </x:c>
      <x:c r="AJ2805" s="50" t="str">
        <x:v>OperatingIncome</x:v>
      </x:c>
      <x:c r="AK2805" s="53" t="n">
        <x:v>45808</x:v>
      </x:c>
      <x:c r="AL2805" s="50" t="str">
        <x:v>365/365/365/366/365</x:v>
      </x:c>
      <x:c r="AM2805" s="51" t="n">
        <x:v>5332580</x:v>
      </x:c>
      <x:c r="AN2805" s="51" t="n">
        <x:v>1643</x:v>
      </x:c>
      <x:c r="AO2805" s="51" t="n">
        <x:f>IFERROR(AM2805*AN2805,"")</x:f>
        <x:v>8761428940</x:v>
      </x:c>
      <x:c r="AP2805" s="56" t="n">
        <x:f>IFERROR(AO2805/(K2805*1000000),"")</x:f>
        <x:v>0.40322027211824835</x:v>
      </x:c>
      <x:c r="AQ2805" s="57" t="n">
        <x:v>10729958.333333334</x:v>
      </x:c>
      <x:c r="AR2805" s="52" t="n">
        <x:v>0.2528870035953732</x:v>
      </x:c>
      <x:c r="AS2805" s="52" t="n">
        <x:v>-0.3119863929760148</x:v>
      </x:c>
      <x:c r="AT2805" s="55" t="b">
        <x:v>0</x:v>
      </x:c>
      <x:c r="AU2805" s="50" t="str">
        <x:v>low_liquidity</x:v>
      </x:c>
      <x:c r="AV2805" s="58" t="n">
        <x:v>-0.0109140213483211</x:v>
      </x:c>
      <x:c r="AW2805" s="50" t="n">
        <x:v>1955</x:v>
      </x:c>
      <x:c r="AX2805" s="50" t="str">
        <x:v>Core Moat</x:v>
      </x:c>
      <x:c r="AY2805" s="50" t="str">
        <x:v>既存適格性フィルター不通過: low_liquidity / 60日平均売買代金2,000万円未満</x:v>
      </x:c>
      <x:c r="AZ2805" s="59" t="str">
        <x:v>2025-08-29 10:44</x:v>
      </x:c>
      <x:c r="BA2805" s="53" t="n">
        <x:v>43525</x:v>
      </x:c>
      <x:c r="BB2805" s="50"/>
      <x:c r="BC2805" s="50"/>
      <x:c r="BD2805" s="50"/>
    </x:row>
    <x:row r="2806">
      <x:c r="A2806" s="50" t="n">
        <x:v>2805</x:v>
      </x:c>
      <x:c r="B2806" s="50" t="str">
        <x:v>4047</x:v>
      </x:c>
      <x:c r="C2806" s="50" t="str">
        <x:v>4047.T</x:v>
      </x:c>
      <x:c r="D2806" s="50" t="str">
        <x:v>KANTO DENKA KOGYO CO.,LTD.</x:v>
      </x:c>
      <x:c r="E2806" s="50" t="str">
        <x:v>Prime Market (Domestic)</x:v>
      </x:c>
      <x:c r="F2806" s="50" t="str">
        <x:v>Chemicals</x:v>
      </x:c>
      <x:c r="G2806" s="51" t="n">
        <x:v>51927</x:v>
      </x:c>
      <x:c r="H2806" s="51" t="n">
        <x:v>62286</x:v>
      </x:c>
      <x:c r="I2806" s="51" t="n">
        <x:v>78675</x:v>
      </x:c>
      <x:c r="J2806" s="51" t="n">
        <x:v>64768</x:v>
      </x:c>
      <x:c r="K2806" s="51" t="n">
        <x:v>62351</x:v>
      </x:c>
      <x:c r="L2806" s="52" t="n">
        <x:f>IFERROR(H2806/G2806-1,"")</x:f>
        <x:v>0.19949159396845562</x:v>
      </x:c>
      <x:c r="M2806" s="52" t="n">
        <x:f>IFERROR(I2806/H2806-1,"")</x:f>
        <x:v>0.2631249397938542</x:v>
      </x:c>
      <x:c r="N2806" s="52" t="n">
        <x:f>IFERROR(J2806/I2806-1,"")</x:f>
        <x:v>-0.1767651731808071</x:v>
      </x:c>
      <x:c r="O2806" s="52" t="n">
        <x:f>IFERROR(K2806/J2806-1,"")</x:f>
        <x:v>-0.03731781126482214</x:v>
      </x:c>
      <x:c r="P2806" s="52" t="n">
        <x:f>IFERROR((K2806/G2806)^(1/4)-1,"")</x:f>
        <x:v>0.046797188739160944</x:v>
      </x:c>
      <x:c r="Q2806" s="51" t="n">
        <x:v>4272</x:v>
      </x:c>
      <x:c r="R2806" s="52" t="n">
        <x:f>IFERROR(Q2806/K2806,"")</x:f>
        <x:v>0.06851534057192346</x:v>
      </x:c>
      <x:c r="S2806" s="53" t="n">
        <x:v>20515</x:v>
      </x:c>
      <x:c r="T2806" s="50" t="str">
        <x:v>EDINET_company_history</x:v>
      </x:c>
      <x:c r="U2806" s="50" t="str">
        <x:v>GOLDMAN SACHS INTERNATIONAL(常任代理人 ゴールドマン・サックス証券株式会社)</x:v>
      </x:c>
      <x:c r="V2806" s="54" t="n">
        <x:v>0.1133</x:v>
      </x:c>
      <x:c r="W2806" s="50" t="str">
        <x:v>長谷川 淳一</x:v>
      </x:c>
      <x:c r="X2806" s="50" t="b">
        <x:f>AND(COUNT(L2806:O2806)=4,L2806&gt;='設定'!$B$6,M2806&gt;='設定'!$B$6,N2806&gt;='設定'!$B$6,O2806&gt;='設定'!$B$6)</x:f>
        <x:v>0</x:v>
      </x:c>
      <x:c r="Y2806" s="50" t="b">
        <x:f>AND(COUNT(G2806:K2806)=5,P2806&gt;='設定'!$B$7)</x:f>
        <x:v>0</x:v>
      </x:c>
      <x:c r="Z2806" s="50" t="b">
        <x:f>AND(ISNUMBER(R2806),R2806&gt;='設定'!$B$8)</x:f>
        <x:v>0</x:v>
      </x:c>
      <x:c r="AA2806" s="50" t="b">
        <x:f>AND(ISNUMBER(S2806),S2806&gt;=DATE(YEAR('設定'!$B$10)-'設定'!$B$9,MONTH('設定'!$B$10),DAY('設定'!$B$10)))</x:f>
        <x:v>0</x:v>
      </x:c>
      <x:c r="AB2806" s="55" t="b">
        <x:v>0</x:v>
      </x:c>
      <x:c r="AC2806" s="55" t="b">
        <x:v>0</x:v>
      </x:c>
      <x:c r="AD2806" s="50" t="n">
        <x:f>IF(X2806,1,0)+IF(Z2806,1,0)+IF(AA2806,1,0)+IF(AB2806,1,0)</x:f>
        <x:v>0</x:v>
      </x:c>
      <x:c r="AE2806" s="50" t="n">
        <x:f>IF(Y2806,1,0)+IF(Z2806,1,0)+IF(AA2806,1,0)+IF(AB2806,1,0)</x:f>
        <x:v>0</x:v>
      </x:c>
      <x:c r="AF2806" s="50" t="n">
        <x:f>IF(Y2806,1,0)+IF(Z2806,1,0)+IF(AA2806,1,0)+IF(AC2806,1,0)</x:f>
        <x:v>0</x:v>
      </x:c>
      <x:c r="AG2806" s="53" t="n">
        <x:v>44348</x:v>
      </x:c>
      <x:c r="AH2806" s="50" t="str">
        <x:v>S100W72W</x:v>
      </x:c>
      <x:c r="AI2806" s="50" t="str">
        <x:v>NetSalesSummaryOfBusinessResults</x:v>
      </x:c>
      <x:c r="AJ2806" s="50" t="str">
        <x:v>OperatingIncome</x:v>
      </x:c>
      <x:c r="AK2806" s="53" t="n">
        <x:v>45747</x:v>
      </x:c>
      <x:c r="AL2806" s="50" t="str">
        <x:v>365/365/365/366/365</x:v>
      </x:c>
      <x:c r="AM2806" s="51" t="n">
        <x:v>57523450</x:v>
      </x:c>
      <x:c r="AN2806" s="51" t="n">
        <x:v>3540</x:v>
      </x:c>
      <x:c r="AO2806" s="51" t="n">
        <x:f>IFERROR(AM2806*AN2806,"")</x:f>
        <x:v>203633013000</x:v>
      </x:c>
      <x:c r="AP2806" s="56" t="n">
        <x:f>IFERROR(AO2806/(K2806*1000000),"")</x:f>
        <x:v>3.265914147327228</x:v>
      </x:c>
      <x:c r="AQ2806" s="57" t="n">
        <x:v>1210525410</x:v>
      </x:c>
      <x:c r="AR2806" s="52" t="n">
        <x:v>0.3947986027955527</x:v>
      </x:c>
      <x:c r="AS2806" s="52" t="n">
        <x:v>-0.35523010544953</x:v>
      </x:c>
      <x:c r="AT2806" s="55" t="b">
        <x:v>1</x:v>
      </x:c>
      <x:c r="AU2806" s="50"/>
      <x:c r="AV2806" s="58" t="n">
        <x:v>0.3275618775064384</x:v>
      </x:c>
      <x:c r="AW2806" s="50" t="n">
        <x:v>351</x:v>
      </x:c>
      <x:c r="AX2806" s="50" t="str">
        <x:v>Future Moat</x:v>
      </x:c>
      <x:c r="AY2806" s="50" t="str">
        <x:v>目立つ機械的警告なし（定性確認は別途必要）</x:v>
      </x:c>
      <x:c r="AZ2806" s="59" t="str">
        <x:v>2025-06-26 15:51</x:v>
      </x:c>
      <x:c r="BA2806" s="53" t="n">
        <x:v>20515</x:v>
      </x:c>
      <x:c r="BB2806" s="50"/>
      <x:c r="BC2806" s="50"/>
      <x:c r="BD2806" s="50" t="str">
        <x:v>TOPIX Small 1</x:v>
      </x:c>
    </x:row>
    <x:row r="2807">
      <x:c r="A2807" s="50" t="n">
        <x:v>2806</x:v>
      </x:c>
      <x:c r="B2807" s="50" t="str">
        <x:v>4754</x:v>
      </x:c>
      <x:c r="C2807" s="50" t="str">
        <x:v>4754.T</x:v>
      </x:c>
      <x:c r="D2807" s="50" t="str">
        <x:v>TOSNET CORPORATION</x:v>
      </x:c>
      <x:c r="E2807" s="50" t="str">
        <x:v>Standard Market(Domestic)</x:v>
      </x:c>
      <x:c r="F2807" s="50" t="str">
        <x:v>Services</x:v>
      </x:c>
      <x:c r="G2807" s="51" t="n">
        <x:v>9918.9</x:v>
      </x:c>
      <x:c r="H2807" s="51" t="n">
        <x:v>10030.214</x:v>
      </x:c>
      <x:c r="I2807" s="51" t="n">
        <x:v>10937.101</x:v>
      </x:c>
      <x:c r="J2807" s="51" t="n">
        <x:v>11559.746</x:v>
      </x:c>
      <x:c r="K2807" s="51" t="n">
        <x:v>11907</x:v>
      </x:c>
      <x:c r="L2807" s="52" t="n">
        <x:f>IFERROR(H2807/G2807-1,"")</x:f>
        <x:v>0.011222413775721085</x:v>
      </x:c>
      <x:c r="M2807" s="52" t="n">
        <x:f>IFERROR(I2807/H2807-1,"")</x:f>
        <x:v>0.09041551855224639</x:v>
      </x:c>
      <x:c r="N2807" s="52" t="n">
        <x:f>IFERROR(J2807/I2807-1,"")</x:f>
        <x:v>0.056929619649667584</x:v>
      </x:c>
      <x:c r="O2807" s="52" t="n">
        <x:f>IFERROR(K2807/J2807-1,"")</x:f>
        <x:v>0.03003993340338118</x:v>
      </x:c>
      <x:c r="P2807" s="52" t="n">
        <x:f>IFERROR((K2807/G2807)^(1/4)-1,"")</x:f>
        <x:v>0.04673009381715976</x:v>
      </x:c>
      <x:c r="Q2807" s="51" t="n">
        <x:v>859.901</x:v>
      </x:c>
      <x:c r="R2807" s="52" t="n">
        <x:f>IFERROR(Q2807/K2807,"")</x:f>
        <x:v>0.07221810699588477</x:v>
      </x:c>
      <x:c r="S2807" s="53" t="n">
        <x:v>38322</x:v>
      </x:c>
      <x:c r="T2807" s="50" t="str">
        <x:v>EDINET_company_history</x:v>
      </x:c>
      <x:c r="U2807" s="50" t="str">
        <x:v>有限会社元気</x:v>
      </x:c>
      <x:c r="V2807" s="54" t="n">
        <x:v>0.2627</x:v>
      </x:c>
      <x:c r="W2807" s="50" t="str">
        <x:v>氏 家 仁 / 佐 藤 雅 彦</x:v>
      </x:c>
      <x:c r="X2807" s="50" t="b">
        <x:f>AND(COUNT(L2807:O2807)=4,L2807&gt;='設定'!$B$6,M2807&gt;='設定'!$B$6,N2807&gt;='設定'!$B$6,O2807&gt;='設定'!$B$6)</x:f>
        <x:v>0</x:v>
      </x:c>
      <x:c r="Y2807" s="50" t="b">
        <x:f>AND(COUNT(G2807:K2807)=5,P2807&gt;='設定'!$B$7)</x:f>
        <x:v>0</x:v>
      </x:c>
      <x:c r="Z2807" s="50" t="b">
        <x:f>AND(ISNUMBER(R2807),R2807&gt;='設定'!$B$8)</x:f>
        <x:v>0</x:v>
      </x:c>
      <x:c r="AA2807" s="50" t="b">
        <x:f>AND(ISNUMBER(S2807),S2807&gt;=DATE(YEAR('設定'!$B$10)-'設定'!$B$9,MONTH('設定'!$B$10),DAY('設定'!$B$10)))</x:f>
        <x:v>0</x:v>
      </x:c>
      <x:c r="AB2807" s="55" t="b">
        <x:v>0</x:v>
      </x:c>
      <x:c r="AC2807" s="55" t="b">
        <x:v>0</x:v>
      </x:c>
      <x:c r="AD2807" s="50" t="n">
        <x:f>IF(X2807,1,0)+IF(Z2807,1,0)+IF(AA2807,1,0)+IF(AB2807,1,0)</x:f>
        <x:v>0</x:v>
      </x:c>
      <x:c r="AE2807" s="50" t="n">
        <x:f>IF(Y2807,1,0)+IF(Z2807,1,0)+IF(AA2807,1,0)+IF(AB2807,1,0)</x:f>
        <x:v>0</x:v>
      </x:c>
      <x:c r="AF2807" s="50" t="n">
        <x:f>IF(Y2807,1,0)+IF(Z2807,1,0)+IF(AA2807,1,0)+IF(AC2807,1,0)</x:f>
        <x:v>0</x:v>
      </x:c>
      <x:c r="AG2807" s="53" t="n">
        <x:v>44348</x:v>
      </x:c>
      <x:c r="AH2807" s="50" t="str">
        <x:v>S100XBF5</x:v>
      </x:c>
      <x:c r="AI2807" s="50" t="str">
        <x:v>NetSalesSummaryOfBusinessResults</x:v>
      </x:c>
      <x:c r="AJ2807" s="50" t="str">
        <x:v>OperatingIncome</x:v>
      </x:c>
      <x:c r="AK2807" s="53" t="n">
        <x:v>45930</x:v>
      </x:c>
      <x:c r="AL2807" s="50" t="str">
        <x:v>365/365/365/366/365</x:v>
      </x:c>
      <x:c r="AM2807" s="51" t="n">
        <x:v>4636100</x:v>
      </x:c>
      <x:c r="AN2807" s="51" t="n">
        <x:v>1508</x:v>
      </x:c>
      <x:c r="AO2807" s="51" t="n">
        <x:f>IFERROR(AM2807*AN2807,"")</x:f>
        <x:v>6991238800</x:v>
      </x:c>
      <x:c r="AP2807" s="56" t="n">
        <x:f>IFERROR(AO2807/(K2807*1000000),"")</x:f>
        <x:v>0.5871536743092298</x:v>
      </x:c>
      <x:c r="AQ2807" s="57" t="n">
        <x:v>1881920</x:v>
      </x:c>
      <x:c r="AR2807" s="52" t="n">
        <x:v>0.2126341935436572</x:v>
      </x:c>
      <x:c r="AS2807" s="52" t="n">
        <x:v>-0.2035118052506429</x:v>
      </x:c>
      <x:c r="AT2807" s="55" t="b">
        <x:v>0</x:v>
      </x:c>
      <x:c r="AU2807" s="50" t="str">
        <x:v>low_liquidity</x:v>
      </x:c>
      <x:c r="AV2807" s="58" t="n">
        <x:v>0.1480632632464243</x:v>
      </x:c>
      <x:c r="AW2807" s="50" t="n">
        <x:v>952</x:v>
      </x:c>
      <x:c r="AX2807" s="50" t="str">
        <x:v>Discovery</x:v>
      </x:c>
      <x:c r="AY2807" s="50" t="str">
        <x:v>既存適格性フィルター不通過: low_liquidity / 60日平均売買代金2,000万円未満</x:v>
      </x:c>
      <x:c r="AZ2807" s="59" t="str">
        <x:v>2025-12-18 13:31</x:v>
      </x:c>
      <x:c r="BA2807" s="53" t="n">
        <x:v>38322</x:v>
      </x:c>
      <x:c r="BB2807" s="50"/>
      <x:c r="BC2807" s="50"/>
      <x:c r="BD2807" s="50"/>
    </x:row>
    <x:row r="2808">
      <x:c r="A2808" s="50" t="n">
        <x:v>2807</x:v>
      </x:c>
      <x:c r="B2808" s="50" t="str">
        <x:v>7435</x:v>
      </x:c>
      <x:c r="C2808" s="50" t="str">
        <x:v>7435.T</x:v>
      </x:c>
      <x:c r="D2808" s="50" t="str">
        <x:v>NADEX CO.,LTD.</x:v>
      </x:c>
      <x:c r="E2808" s="50" t="str">
        <x:v>Standard Market(Domestic)</x:v>
      </x:c>
      <x:c r="F2808" s="50" t="str">
        <x:v>Wholesale Trade</x:v>
      </x:c>
      <x:c r="G2808" s="51" t="n">
        <x:v>30735.823</x:v>
      </x:c>
      <x:c r="H2808" s="51" t="n">
        <x:v>34581.346</x:v>
      </x:c>
      <x:c r="I2808" s="51" t="n">
        <x:v>36162.793</x:v>
      </x:c>
      <x:c r="J2808" s="51" t="n">
        <x:v>34388.586</x:v>
      </x:c>
      <x:c r="K2808" s="51" t="n">
        <x:v>36890.907</x:v>
      </x:c>
      <x:c r="L2808" s="52" t="n">
        <x:f>IFERROR(H2808/G2808-1,"")</x:f>
        <x:v>0.12511534179514228</x:v>
      </x:c>
      <x:c r="M2808" s="52" t="n">
        <x:f>IFERROR(I2808/H2808-1,"")</x:f>
        <x:v>0.04573121589888385</x:v>
      </x:c>
      <x:c r="N2808" s="52" t="n">
        <x:f>IFERROR(J2808/I2808-1,"")</x:f>
        <x:v>-0.049061669545269804</x:v>
      </x:c>
      <x:c r="O2808" s="52" t="n">
        <x:f>IFERROR(K2808/J2808-1,"")</x:f>
        <x:v>0.07276603347401367</x:v>
      </x:c>
      <x:c r="P2808" s="52" t="n">
        <x:f>IFERROR((K2808/G2808)^(1/4)-1,"")</x:f>
        <x:v>0.046691317426665435</x:v>
      </x:c>
      <x:c r="Q2808" s="51" t="n">
        <x:v>762.769</x:v>
      </x:c>
      <x:c r="R2808" s="52" t="n">
        <x:f>IFERROR(Q2808/K2808,"")</x:f>
        <x:v>0.02067634173375027</x:v>
      </x:c>
      <x:c r="S2808" s="53" t="n">
        <x:v>38322</x:v>
      </x:c>
      <x:c r="T2808" s="50" t="str">
        <x:v>EDINET_company_history</x:v>
      </x:c>
      <x:c r="U2808" s="50" t="str">
        <x:v>株式会社アート・ギャラリー富士見</x:v>
      </x:c>
      <x:c r="V2808" s="54" t="n">
        <x:v>0.1927</x:v>
      </x:c>
      <x:c r="W2808" s="50" t="str">
        <x:v>進 藤 大 資</x:v>
      </x:c>
      <x:c r="X2808" s="50" t="b">
        <x:f>AND(COUNT(L2808:O2808)=4,L2808&gt;='設定'!$B$6,M2808&gt;='設定'!$B$6,N2808&gt;='設定'!$B$6,O2808&gt;='設定'!$B$6)</x:f>
        <x:v>0</x:v>
      </x:c>
      <x:c r="Y2808" s="50" t="b">
        <x:f>AND(COUNT(G2808:K2808)=5,P2808&gt;='設定'!$B$7)</x:f>
        <x:v>0</x:v>
      </x:c>
      <x:c r="Z2808" s="50" t="b">
        <x:f>AND(ISNUMBER(R2808),R2808&gt;='設定'!$B$8)</x:f>
        <x:v>0</x:v>
      </x:c>
      <x:c r="AA2808" s="50" t="b">
        <x:f>AND(ISNUMBER(S2808),S2808&gt;=DATE(YEAR('設定'!$B$10)-'設定'!$B$9,MONTH('設定'!$B$10),DAY('設定'!$B$10)))</x:f>
        <x:v>0</x:v>
      </x:c>
      <x:c r="AB2808" s="55" t="b">
        <x:v>0</x:v>
      </x:c>
      <x:c r="AC2808" s="55" t="b">
        <x:v>0</x:v>
      </x:c>
      <x:c r="AD2808" s="50" t="n">
        <x:f>IF(X2808,1,0)+IF(Z2808,1,0)+IF(AA2808,1,0)+IF(AB2808,1,0)</x:f>
        <x:v>0</x:v>
      </x:c>
      <x:c r="AE2808" s="50" t="n">
        <x:f>IF(Y2808,1,0)+IF(Z2808,1,0)+IF(AA2808,1,0)+IF(AB2808,1,0)</x:f>
        <x:v>0</x:v>
      </x:c>
      <x:c r="AF2808" s="50" t="n">
        <x:f>IF(Y2808,1,0)+IF(Z2808,1,0)+IF(AA2808,1,0)+IF(AC2808,1,0)</x:f>
        <x:v>0</x:v>
      </x:c>
      <x:c r="AG2808" s="53" t="n">
        <x:v>44348</x:v>
      </x:c>
      <x:c r="AH2808" s="50" t="str">
        <x:v>S100WEWJ</x:v>
      </x:c>
      <x:c r="AI2808" s="50" t="str">
        <x:v>NetSalesSummaryOfBusinessResults</x:v>
      </x:c>
      <x:c r="AJ2808" s="50" t="str">
        <x:v>OperatingIncome</x:v>
      </x:c>
      <x:c r="AK2808" s="53" t="n">
        <x:v>45777</x:v>
      </x:c>
      <x:c r="AL2808" s="50" t="str">
        <x:v>365/365/365/366/365</x:v>
      </x:c>
      <x:c r="AM2808" s="51" t="n">
        <x:v>8745000</x:v>
      </x:c>
      <x:c r="AN2808" s="51" t="n">
        <x:v>1013</x:v>
      </x:c>
      <x:c r="AO2808" s="51" t="n">
        <x:f>IFERROR(AM2808*AN2808,"")</x:f>
        <x:v>8858685000</x:v>
      </x:c>
      <x:c r="AP2808" s="56" t="n">
        <x:f>IFERROR(AO2808/(K2808*1000000),"")</x:f>
        <x:v>0.24013193820363377</x:v>
      </x:c>
      <x:c r="AQ2808" s="57" t="n">
        <x:v>58503731.666666664</x:v>
      </x:c>
      <x:c r="AR2808" s="52" t="n">
        <x:v>0.2899843588674354</x:v>
      </x:c>
      <x:c r="AS2808" s="52" t="n">
        <x:v>-0.2855737974586521</x:v>
      </x:c>
      <x:c r="AT2808" s="55" t="b">
        <x:v>1</x:v>
      </x:c>
      <x:c r="AU2808" s="50"/>
      <x:c r="AV2808" s="58" t="n">
        <x:v>-0.0872747637683353</x:v>
      </x:c>
      <x:c r="AW2808" s="50" t="n">
        <x:v>2519</x:v>
      </x:c>
      <x:c r="AX2808" s="50" t="str">
        <x:v>Core Moat</x:v>
      </x:c>
      <x:c r="AY2808" s="50" t="str">
        <x:v>目立つ機械的警告なし（定性確認は別途必要）</x:v>
      </x:c>
      <x:c r="AZ2808" s="59" t="str">
        <x:v>2025-07-28 16:55</x:v>
      </x:c>
      <x:c r="BA2808" s="53" t="n">
        <x:v>38322</x:v>
      </x:c>
      <x:c r="BB2808" s="50"/>
      <x:c r="BC2808" s="50"/>
      <x:c r="BD2808" s="50"/>
    </x:row>
    <x:row r="2809">
      <x:c r="A2809" s="50" t="n">
        <x:v>2808</x:v>
      </x:c>
      <x:c r="B2809" s="50" t="str">
        <x:v>8227</x:v>
      </x:c>
      <x:c r="C2809" s="50" t="str">
        <x:v>8227.T</x:v>
      </x:c>
      <x:c r="D2809" s="50" t="str">
        <x:v>SHIMAMURA Co.,Ltd.</x:v>
      </x:c>
      <x:c r="E2809" s="50" t="str">
        <x:v>Prime Market (Domestic)</x:v>
      </x:c>
      <x:c r="F2809" s="50" t="str">
        <x:v>Retail Trade</x:v>
      </x:c>
      <x:c r="G2809" s="51" t="n">
        <x:v>583618</x:v>
      </x:c>
      <x:c r="H2809" s="51" t="n">
        <x:v>616125</x:v>
      </x:c>
      <x:c r="I2809" s="51" t="n">
        <x:v>635091</x:v>
      </x:c>
      <x:c r="J2809" s="51" t="n">
        <x:v>665358</x:v>
      </x:c>
      <x:c r="K2809" s="51" t="n">
        <x:v>700034</x:v>
      </x:c>
      <x:c r="L2809" s="52" t="n">
        <x:f>IFERROR(H2809/G2809-1,"")</x:f>
        <x:v>0.0556991045512647</x:v>
      </x:c>
      <x:c r="M2809" s="52" t="n">
        <x:f>IFERROR(I2809/H2809-1,"")</x:f>
        <x:v>0.03078271454656112</x:v>
      </x:c>
      <x:c r="N2809" s="52" t="n">
        <x:f>IFERROR(J2809/I2809-1,"")</x:f>
        <x:v>0.04765773723765565</x:v>
      </x:c>
      <x:c r="O2809" s="52" t="n">
        <x:f>IFERROR(K2809/J2809-1,"")</x:f>
        <x:v>0.05211630430535141</x:v>
      </x:c>
      <x:c r="P2809" s="52" t="n">
        <x:f>IFERROR((K2809/G2809)^(1/4)-1,"")</x:f>
        <x:v>0.04652019619562764</x:v>
      </x:c>
      <x:c r="Q2809" s="51" t="n">
        <x:v>61483</x:v>
      </x:c>
      <x:c r="R2809" s="52" t="n">
        <x:f>IFERROR(Q2809/K2809,"")</x:f>
        <x:v>0.08782859118271398</x:v>
      </x:c>
      <x:c r="S2809" s="53" t="n">
        <x:v>32478</x:v>
      </x:c>
      <x:c r="T2809" s="50" t="str">
        <x:v>EDINET_company_history</x:v>
      </x:c>
      <x:c r="U2809" s="50" t="str">
        <x:v>株式会社島村企画</x:v>
      </x:c>
      <x:c r="V2809" s="54" t="n">
        <x:v>0.1665</x:v>
      </x:c>
      <x:c r="W2809" s="50" t="str">
        <x:v>鈴木 誠 / 高橋 維一郎</x:v>
      </x:c>
      <x:c r="X2809" s="50" t="b">
        <x:f>AND(COUNT(L2809:O2809)=4,L2809&gt;='設定'!$B$6,M2809&gt;='設定'!$B$6,N2809&gt;='設定'!$B$6,O2809&gt;='設定'!$B$6)</x:f>
        <x:v>0</x:v>
      </x:c>
      <x:c r="Y2809" s="50" t="b">
        <x:f>AND(COUNT(G2809:K2809)=5,P2809&gt;='設定'!$B$7)</x:f>
        <x:v>0</x:v>
      </x:c>
      <x:c r="Z2809" s="50" t="b">
        <x:f>AND(ISNUMBER(R2809),R2809&gt;='設定'!$B$8)</x:f>
        <x:v>0</x:v>
      </x:c>
      <x:c r="AA2809" s="50" t="b">
        <x:f>AND(ISNUMBER(S2809),S2809&gt;=DATE(YEAR('設定'!$B$10)-'設定'!$B$9,MONTH('設定'!$B$10),DAY('設定'!$B$10)))</x:f>
        <x:v>0</x:v>
      </x:c>
      <x:c r="AB2809" s="55" t="b">
        <x:v>0</x:v>
      </x:c>
      <x:c r="AC2809" s="55" t="b">
        <x:v>0</x:v>
      </x:c>
      <x:c r="AD2809" s="50" t="n">
        <x:f>IF(X2809,1,0)+IF(Z2809,1,0)+IF(AA2809,1,0)+IF(AB2809,1,0)</x:f>
        <x:v>0</x:v>
      </x:c>
      <x:c r="AE2809" s="50" t="n">
        <x:f>IF(Y2809,1,0)+IF(Z2809,1,0)+IF(AA2809,1,0)+IF(AB2809,1,0)</x:f>
        <x:v>0</x:v>
      </x:c>
      <x:c r="AF2809" s="50" t="n">
        <x:f>IF(Y2809,1,0)+IF(Z2809,1,0)+IF(AA2809,1,0)+IF(AC2809,1,0)</x:f>
        <x:v>0</x:v>
      </x:c>
      <x:c r="AG2809" s="53" t="n">
        <x:v>44348</x:v>
      </x:c>
      <x:c r="AH2809" s="50" t="str">
        <x:v>S100Y2PP</x:v>
      </x:c>
      <x:c r="AI2809" s="50" t="str">
        <x:v>NetSalesSummaryOfBusinessResults</x:v>
      </x:c>
      <x:c r="AJ2809" s="50" t="str">
        <x:v>OperatingIncome</x:v>
      </x:c>
      <x:c r="AK2809" s="53" t="n">
        <x:v>46073</x:v>
      </x:c>
      <x:c r="AL2809" s="50" t="str">
        <x:v>365/365/365/366/365</x:v>
      </x:c>
      <x:c r="AM2809" s="51" t="n">
        <x:v>69206098</x:v>
      </x:c>
      <x:c r="AN2809" s="51" t="n">
        <x:v>3199</x:v>
      </x:c>
      <x:c r="AO2809" s="51" t="n">
        <x:f>IFERROR(AM2809*AN2809,"")</x:f>
        <x:v>221390307502</x:v>
      </x:c>
      <x:c r="AP2809" s="56" t="n">
        <x:f>IFERROR(AO2809/(K2809*1000000),"")</x:f>
        <x:v>0.31625650682966827</x:v>
      </x:c>
      <x:c r="AQ2809" s="57" t="n">
        <x:v>2906437450</x:v>
      </x:c>
      <x:c r="AR2809" s="52" t="n">
        <x:v>0.2526911111158876</x:v>
      </x:c>
      <x:c r="AS2809" s="52" t="n">
        <x:v>-0.2774781977565246</x:v>
      </x:c>
      <x:c r="AT2809" s="55" t="b">
        <x:v>1</x:v>
      </x:c>
      <x:c r="AU2809" s="50"/>
      <x:c r="AV2809" s="58" t="n">
        <x:v>-0.0207789002744668</x:v>
      </x:c>
      <x:c r="AW2809" s="50" t="n">
        <x:v>2050</x:v>
      </x:c>
      <x:c r="AX2809" s="50" t="str">
        <x:v>Core Moat</x:v>
      </x:c>
      <x:c r="AY2809" s="50" t="str">
        <x:v>目立つ機械的警告なし（定性確認は別途必要）</x:v>
      </x:c>
      <x:c r="AZ2809" s="59" t="str">
        <x:v>2026-05-12 09:07</x:v>
      </x:c>
      <x:c r="BA2809" s="53" t="n">
        <x:v>32478</x:v>
      </x:c>
      <x:c r="BB2809" s="50"/>
      <x:c r="BC2809" s="50"/>
      <x:c r="BD2809" s="50" t="str">
        <x:v>TOPIX Mid400</x:v>
      </x:c>
    </x:row>
    <x:row r="2810">
      <x:c r="A2810" s="50" t="n">
        <x:v>2809</x:v>
      </x:c>
      <x:c r="B2810" s="50" t="str">
        <x:v>6087</x:v>
      </x:c>
      <x:c r="C2810" s="50" t="str">
        <x:v>6087.T</x:v>
      </x:c>
      <x:c r="D2810" s="50" t="str">
        <x:v>ABIST Co.,Ltd.</x:v>
      </x:c>
      <x:c r="E2810" s="50" t="str">
        <x:v>Standard Market(Domestic)</x:v>
      </x:c>
      <x:c r="F2810" s="50" t="str">
        <x:v>Services</x:v>
      </x:c>
      <x:c r="G2810" s="51" t="n">
        <x:v>8860.411</x:v>
      </x:c>
      <x:c r="H2810" s="51" t="n">
        <x:v>9283.312</x:v>
      </x:c>
      <x:c r="I2810" s="51" t="n">
        <x:v>9508.771</x:v>
      </x:c>
      <x:c r="J2810" s="51" t="n">
        <x:v>10002.339</x:v>
      </x:c>
      <x:c r="K2810" s="51" t="n">
        <x:v>10627.251</x:v>
      </x:c>
      <x:c r="L2810" s="52" t="n">
        <x:f>IFERROR(H2810/G2810-1,"")</x:f>
        <x:v>0.04772927576384434</x:v>
      </x:c>
      <x:c r="M2810" s="52" t="n">
        <x:f>IFERROR(I2810/H2810-1,"")</x:f>
        <x:v>0.024286483099997147</x:v>
      </x:c>
      <x:c r="N2810" s="52" t="n">
        <x:f>IFERROR(J2810/I2810-1,"")</x:f>
        <x:v>0.05190660286171567</x:v>
      </x:c>
      <x:c r="O2810" s="52" t="n">
        <x:f>IFERROR(K2810/J2810-1,"")</x:f>
        <x:v>0.0624765867263648</x:v>
      </x:c>
      <x:c r="P2810" s="52" t="n">
        <x:f>IFERROR((K2810/G2810)^(1/4)-1,"")</x:f>
        <x:v>0.046506108379851474</x:v>
      </x:c>
      <x:c r="Q2810" s="51" t="n">
        <x:v>963.907</x:v>
      </x:c>
      <x:c r="R2810" s="52" t="n">
        <x:f>IFERROR(Q2810/K2810,"")</x:f>
        <x:v>0.09070144292253943</x:v>
      </x:c>
      <x:c r="S2810" s="53" t="n">
        <x:v>41883</x:v>
      </x:c>
      <x:c r="T2810" s="50" t="str">
        <x:v>EDINET_company_history</x:v>
      </x:c>
      <x:c r="U2810" s="50" t="str">
        <x:v>株式会社プロシード</x:v>
      </x:c>
      <x:c r="V2810" s="54" t="n">
        <x:v>0.1821</x:v>
      </x:c>
      <x:c r="W2810" s="50" t="str">
        <x:v>進 顕</x:v>
      </x:c>
      <x:c r="X2810" s="50" t="b">
        <x:f>AND(COUNT(L2810:O2810)=4,L2810&gt;='設定'!$B$6,M2810&gt;='設定'!$B$6,N2810&gt;='設定'!$B$6,O2810&gt;='設定'!$B$6)</x:f>
        <x:v>0</x:v>
      </x:c>
      <x:c r="Y2810" s="50" t="b">
        <x:f>AND(COUNT(G2810:K2810)=5,P2810&gt;='設定'!$B$7)</x:f>
        <x:v>0</x:v>
      </x:c>
      <x:c r="Z2810" s="50" t="b">
        <x:f>AND(ISNUMBER(R2810),R2810&gt;='設定'!$B$8)</x:f>
        <x:v>0</x:v>
      </x:c>
      <x:c r="AA2810" s="50" t="b">
        <x:f>AND(ISNUMBER(S2810),S2810&gt;=DATE(YEAR('設定'!$B$10)-'設定'!$B$9,MONTH('設定'!$B$10),DAY('設定'!$B$10)))</x:f>
        <x:v>0</x:v>
      </x:c>
      <x:c r="AB2810" s="55" t="b">
        <x:v>0</x:v>
      </x:c>
      <x:c r="AC2810" s="55" t="b">
        <x:v>0</x:v>
      </x:c>
      <x:c r="AD2810" s="50" t="n">
        <x:f>IF(X2810,1,0)+IF(Z2810,1,0)+IF(AA2810,1,0)+IF(AB2810,1,0)</x:f>
        <x:v>0</x:v>
      </x:c>
      <x:c r="AE2810" s="50" t="n">
        <x:f>IF(Y2810,1,0)+IF(Z2810,1,0)+IF(AA2810,1,0)+IF(AB2810,1,0)</x:f>
        <x:v>0</x:v>
      </x:c>
      <x:c r="AF2810" s="50" t="n">
        <x:f>IF(Y2810,1,0)+IF(Z2810,1,0)+IF(AA2810,1,0)+IF(AC2810,1,0)</x:f>
        <x:v>0</x:v>
      </x:c>
      <x:c r="AG2810" s="53" t="n">
        <x:v>44348</x:v>
      </x:c>
      <x:c r="AH2810" s="50" t="str">
        <x:v>S100XARO</x:v>
      </x:c>
      <x:c r="AI2810" s="50" t="str">
        <x:v>NetSalesSummaryOfBusinessResults</x:v>
      </x:c>
      <x:c r="AJ2810" s="50" t="str">
        <x:v>OperatingIncome</x:v>
      </x:c>
      <x:c r="AK2810" s="53" t="n">
        <x:v>45930</x:v>
      </x:c>
      <x:c r="AL2810" s="50" t="str">
        <x:v>365/365/365/366/365</x:v>
      </x:c>
      <x:c r="AM2810" s="51" t="n">
        <x:v>3979200</x:v>
      </x:c>
      <x:c r="AN2810" s="51" t="n">
        <x:v>3395</x:v>
      </x:c>
      <x:c r="AO2810" s="51" t="n">
        <x:f>IFERROR(AM2810*AN2810,"")</x:f>
        <x:v>13509384000</x:v>
      </x:c>
      <x:c r="AP2810" s="56" t="n">
        <x:f>IFERROR(AO2810/(K2810*1000000),"")</x:f>
        <x:v>1.2712021199085257</x:v>
      </x:c>
      <x:c r="AQ2810" s="57" t="n">
        <x:v>7664900</x:v>
      </x:c>
      <x:c r="AR2810" s="52" t="n">
        <x:v>0.1384729804065065</x:v>
      </x:c>
      <x:c r="AS2810" s="52" t="n">
        <x:v>-0.1660569297479652</x:v>
      </x:c>
      <x:c r="AT2810" s="55" t="b">
        <x:v>0</x:v>
      </x:c>
      <x:c r="AU2810" s="50" t="str">
        <x:v>low_liquidity</x:v>
      </x:c>
      <x:c r="AV2810" s="58" t="n">
        <x:v>0.25941096416776</x:v>
      </x:c>
      <x:c r="AW2810" s="50" t="n">
        <x:v>523</x:v>
      </x:c>
      <x:c r="AX2810" s="50" t="str">
        <x:v>Discovery</x:v>
      </x:c>
      <x:c r="AY2810" s="50" t="str">
        <x:v>既存適格性フィルター不通過: low_liquidity / 60日平均売買代金2,000万円未満</x:v>
      </x:c>
      <x:c r="AZ2810" s="59" t="str">
        <x:v>2025-12-18 13:24</x:v>
      </x:c>
      <x:c r="BA2810" s="53" t="n">
        <x:v>41883</x:v>
      </x:c>
      <x:c r="BB2810" s="50"/>
      <x:c r="BC2810" s="50"/>
      <x:c r="BD2810" s="50"/>
    </x:row>
    <x:row r="2811">
      <x:c r="A2811" s="50" t="n">
        <x:v>2810</x:v>
      </x:c>
      <x:c r="B2811" s="50" t="str">
        <x:v>5698</x:v>
      </x:c>
      <x:c r="C2811" s="50" t="str">
        <x:v>5698.T</x:v>
      </x:c>
      <x:c r="D2811" s="50" t="str">
        <x:v>ENVIPRO HOLDINGS Inc.</x:v>
      </x:c>
      <x:c r="E2811" s="50" t="str">
        <x:v>Standard Market(Domestic)</x:v>
      </x:c>
      <x:c r="F2811" s="50" t="str">
        <x:v>Iron and Steel</x:v>
      </x:c>
      <x:c r="G2811" s="51" t="n">
        <x:v>40933.769</x:v>
      </x:c>
      <x:c r="H2811" s="51" t="n">
        <x:v>57319.245</x:v>
      </x:c>
      <x:c r="I2811" s="51" t="n">
        <x:v>49189.601</x:v>
      </x:c>
      <x:c r="J2811" s="51" t="n">
        <x:v>52214.192</x:v>
      </x:c>
      <x:c r="K2811" s="51" t="n">
        <x:v>49090.744</x:v>
      </x:c>
      <x:c r="L2811" s="52" t="n">
        <x:f>IFERROR(H2811/G2811-1,"")</x:f>
        <x:v>0.4002923845102073</x:v>
      </x:c>
      <x:c r="M2811" s="52" t="n">
        <x:f>IFERROR(I2811/H2811-1,"")</x:f>
        <x:v>-0.14183096794104666</x:v>
      </x:c>
      <x:c r="N2811" s="52" t="n">
        <x:f>IFERROR(J2811/I2811-1,"")</x:f>
        <x:v>0.061488423132360914</x:v>
      </x:c>
      <x:c r="O2811" s="52" t="n">
        <x:f>IFERROR(K2811/J2811-1,"")</x:f>
        <x:v>-0.059819904902483345</x:v>
      </x:c>
      <x:c r="P2811" s="52" t="n">
        <x:f>IFERROR((K2811/G2811)^(1/4)-1,"")</x:f>
        <x:v>0.04647647543231459</x:v>
      </x:c>
      <x:c r="Q2811" s="51" t="n">
        <x:v>972.492</x:v>
      </x:c>
      <x:c r="R2811" s="52" t="n">
        <x:f>IFERROR(Q2811/K2811,"")</x:f>
        <x:v>0.01981008884281729</x:v>
      </x:c>
      <x:c r="S2811" s="53" t="n">
        <x:v>41334</x:v>
      </x:c>
      <x:c r="T2811" s="50" t="str">
        <x:v>EDINET_company_history</x:v>
      </x:c>
      <x:c r="U2811" s="50" t="str">
        <x:v>株式会社ウィンデライト</x:v>
      </x:c>
      <x:c r="V2811" s="54" t="n">
        <x:v>0.3783</x:v>
      </x:c>
      <x:c r="W2811" s="50" t="str">
        <x:v>佐野 文勝</x:v>
      </x:c>
      <x:c r="X2811" s="50" t="b">
        <x:f>AND(COUNT(L2811:O2811)=4,L2811&gt;='設定'!$B$6,M2811&gt;='設定'!$B$6,N2811&gt;='設定'!$B$6,O2811&gt;='設定'!$B$6)</x:f>
        <x:v>0</x:v>
      </x:c>
      <x:c r="Y2811" s="50" t="b">
        <x:f>AND(COUNT(G2811:K2811)=5,P2811&gt;='設定'!$B$7)</x:f>
        <x:v>0</x:v>
      </x:c>
      <x:c r="Z2811" s="50" t="b">
        <x:f>AND(ISNUMBER(R2811),R2811&gt;='設定'!$B$8)</x:f>
        <x:v>0</x:v>
      </x:c>
      <x:c r="AA2811" s="50" t="b">
        <x:f>AND(ISNUMBER(S2811),S2811&gt;=DATE(YEAR('設定'!$B$10)-'設定'!$B$9,MONTH('設定'!$B$10),DAY('設定'!$B$10)))</x:f>
        <x:v>0</x:v>
      </x:c>
      <x:c r="AB2811" s="55" t="b">
        <x:v>0</x:v>
      </x:c>
      <x:c r="AC2811" s="55" t="b">
        <x:v>0</x:v>
      </x:c>
      <x:c r="AD2811" s="50" t="n">
        <x:f>IF(X2811,1,0)+IF(Z2811,1,0)+IF(AA2811,1,0)+IF(AB2811,1,0)</x:f>
        <x:v>0</x:v>
      </x:c>
      <x:c r="AE2811" s="50" t="n">
        <x:f>IF(Y2811,1,0)+IF(Z2811,1,0)+IF(AA2811,1,0)+IF(AB2811,1,0)</x:f>
        <x:v>0</x:v>
      </x:c>
      <x:c r="AF2811" s="50" t="n">
        <x:f>IF(Y2811,1,0)+IF(Z2811,1,0)+IF(AA2811,1,0)+IF(AC2811,1,0)</x:f>
        <x:v>0</x:v>
      </x:c>
      <x:c r="AG2811" s="53" t="n">
        <x:v>44348</x:v>
      </x:c>
      <x:c r="AH2811" s="50" t="str">
        <x:v>S100WR6T</x:v>
      </x:c>
      <x:c r="AI2811" s="50" t="str">
        <x:v>NetSalesSummaryOfBusinessResults</x:v>
      </x:c>
      <x:c r="AJ2811" s="50" t="str">
        <x:v>OperatingIncome</x:v>
      </x:c>
      <x:c r="AK2811" s="53" t="n">
        <x:v>45838</x:v>
      </x:c>
      <x:c r="AL2811" s="50" t="str">
        <x:v>365/365/365/366/365</x:v>
      </x:c>
      <x:c r="AM2811" s="51" t="n">
        <x:v>28656288</x:v>
      </x:c>
      <x:c r="AN2811" s="51" t="n">
        <x:v>839</x:v>
      </x:c>
      <x:c r="AO2811" s="51" t="n">
        <x:f>IFERROR(AM2811*AN2811,"")</x:f>
        <x:v>24042625632</x:v>
      </x:c>
      <x:c r="AP2811" s="56" t="n">
        <x:f>IFERROR(AO2811/(K2811*1000000),"")</x:f>
        <x:v>0.4897588358408257</x:v>
      </x:c>
      <x:c r="AQ2811" s="57" t="n">
        <x:v>352984186.6666667</x:v>
      </x:c>
      <x:c r="AR2811" s="52" t="n">
        <x:v>0.5083362594840408</x:v>
      </x:c>
      <x:c r="AS2811" s="52" t="n">
        <x:v>-0.725923811521973</x:v>
      </x:c>
      <x:c r="AT2811" s="55" t="b">
        <x:v>1</x:v>
      </x:c>
      <x:c r="AU2811" s="50"/>
      <x:c r="AV2811" s="58" t="n">
        <x:v>-0.2147264680846975</x:v>
      </x:c>
      <x:c r="AW2811" s="50" t="n">
        <x:v>3084</x:v>
      </x:c>
      <x:c r="AX2811" s="50" t="str">
        <x:v>Transformation Moat</x:v>
      </x:c>
      <x:c r="AY2811" s="50" t="str">
        <x:v>ローカル5年最大下落率-60%以下</x:v>
      </x:c>
      <x:c r="AZ2811" s="59" t="str">
        <x:v>2025-09-25 16:26</x:v>
      </x:c>
      <x:c r="BA2811" s="53" t="n">
        <x:v>41334</x:v>
      </x:c>
      <x:c r="BB2811" s="50"/>
      <x:c r="BC2811" s="50"/>
      <x:c r="BD2811" s="50" t="str">
        <x:v>TOPIX Small 2</x:v>
      </x:c>
    </x:row>
    <x:row r="2812">
      <x:c r="A2812" s="50" t="n">
        <x:v>2811</x:v>
      </x:c>
      <x:c r="B2812" s="50" t="str">
        <x:v>7226</x:v>
      </x:c>
      <x:c r="C2812" s="50" t="str">
        <x:v>7226.T</x:v>
      </x:c>
      <x:c r="D2812" s="50" t="str">
        <x:v>KYOKUTO KAIHATSU KOGYO CO.,LTD.</x:v>
      </x:c>
      <x:c r="E2812" s="50" t="str">
        <x:v>Prime Market (Domestic)</x:v>
      </x:c>
      <x:c r="F2812" s="50" t="str">
        <x:v>Transportation Equipment</x:v>
      </x:c>
      <x:c r="G2812" s="51" t="n">
        <x:v>117170</x:v>
      </x:c>
      <x:c r="H2812" s="51" t="n">
        <x:v>116910</x:v>
      </x:c>
      <x:c r="I2812" s="51" t="n">
        <x:v>113089</x:v>
      </x:c>
      <x:c r="J2812" s="51" t="n">
        <x:v>128026</x:v>
      </x:c>
      <x:c r="K2812" s="51" t="n">
        <x:v>140449</x:v>
      </x:c>
      <x:c r="L2812" s="52" t="n">
        <x:f>IFERROR(H2812/G2812-1,"")</x:f>
        <x:v>-0.0022189980370401763</x:v>
      </x:c>
      <x:c r="M2812" s="52" t="n">
        <x:f>IFERROR(I2812/H2812-1,"")</x:f>
        <x:v>-0.03268326062783333</x:v>
      </x:c>
      <x:c r="N2812" s="52" t="n">
        <x:f>IFERROR(J2812/I2812-1,"")</x:f>
        <x:v>0.1320818116704543</x:v>
      </x:c>
      <x:c r="O2812" s="52" t="n">
        <x:f>IFERROR(K2812/J2812-1,"")</x:f>
        <x:v>0.0970349772702419</x:v>
      </x:c>
      <x:c r="P2812" s="52" t="n">
        <x:f>IFERROR((K2812/G2812)^(1/4)-1,"")</x:f>
        <x:v>0.04634657086950944</x:v>
      </x:c>
      <x:c r="Q2812" s="51" t="n">
        <x:v>6656</x:v>
      </x:c>
      <x:c r="R2812" s="52" t="n">
        <x:f>IFERROR(Q2812/K2812,"")</x:f>
        <x:v>0.047390867859507725</x:v>
      </x:c>
      <x:c r="S2812" s="53" t="n">
        <x:v>32843</x:v>
      </x:c>
      <x:c r="T2812" s="50" t="str">
        <x:v>EDINET_company_history</x:v>
      </x:c>
      <x:c r="U2812" s="50" t="str">
        <x:v>日本マスタートラスト信託銀行株式会社（信託口）</x:v>
      </x:c>
      <x:c r="V2812" s="54" t="n">
        <x:v>0.0919</x:v>
      </x:c>
      <x:c r="W2812" s="50" t="str">
        <x:v>布原 達也 / 則光 健男</x:v>
      </x:c>
      <x:c r="X2812" s="50" t="b">
        <x:f>AND(COUNT(L2812:O2812)=4,L2812&gt;='設定'!$B$6,M2812&gt;='設定'!$B$6,N2812&gt;='設定'!$B$6,O2812&gt;='設定'!$B$6)</x:f>
        <x:v>0</x:v>
      </x:c>
      <x:c r="Y2812" s="50" t="b">
        <x:f>AND(COUNT(G2812:K2812)=5,P2812&gt;='設定'!$B$7)</x:f>
        <x:v>0</x:v>
      </x:c>
      <x:c r="Z2812" s="50" t="b">
        <x:f>AND(ISNUMBER(R2812),R2812&gt;='設定'!$B$8)</x:f>
        <x:v>0</x:v>
      </x:c>
      <x:c r="AA2812" s="50" t="b">
        <x:f>AND(ISNUMBER(S2812),S2812&gt;=DATE(YEAR('設定'!$B$10)-'設定'!$B$9,MONTH('設定'!$B$10),DAY('設定'!$B$10)))</x:f>
        <x:v>0</x:v>
      </x:c>
      <x:c r="AB2812" s="55" t="b">
        <x:v>0</x:v>
      </x:c>
      <x:c r="AC2812" s="55" t="b">
        <x:v>0</x:v>
      </x:c>
      <x:c r="AD2812" s="50" t="n">
        <x:f>IF(X2812,1,0)+IF(Z2812,1,0)+IF(AA2812,1,0)+IF(AB2812,1,0)</x:f>
        <x:v>0</x:v>
      </x:c>
      <x:c r="AE2812" s="50" t="n">
        <x:f>IF(Y2812,1,0)+IF(Z2812,1,0)+IF(AA2812,1,0)+IF(AB2812,1,0)</x:f>
        <x:v>0</x:v>
      </x:c>
      <x:c r="AF2812" s="50" t="n">
        <x:f>IF(Y2812,1,0)+IF(Z2812,1,0)+IF(AA2812,1,0)+IF(AC2812,1,0)</x:f>
        <x:v>0</x:v>
      </x:c>
      <x:c r="AG2812" s="53" t="n">
        <x:v>44348</x:v>
      </x:c>
      <x:c r="AH2812" s="50" t="str">
        <x:v>S100W3V6</x:v>
      </x:c>
      <x:c r="AI2812" s="50" t="str">
        <x:v>NetSalesSummaryOfBusinessResults</x:v>
      </x:c>
      <x:c r="AJ2812" s="50" t="str">
        <x:v>OperatingIncome</x:v>
      </x:c>
      <x:c r="AK2812" s="53" t="n">
        <x:v>45747</x:v>
      </x:c>
      <x:c r="AL2812" s="50" t="str">
        <x:v>365/365/365/366/365</x:v>
      </x:c>
      <x:c r="AM2812" s="51" t="n">
        <x:v>38420400</x:v>
      </x:c>
      <x:c r="AN2812" s="51" t="n">
        <x:v>2149</x:v>
      </x:c>
      <x:c r="AO2812" s="51" t="n">
        <x:f>IFERROR(AM2812*AN2812,"")</x:f>
        <x:v>82565439600</x:v>
      </x:c>
      <x:c r="AP2812" s="56" t="n">
        <x:f>IFERROR(AO2812/(K2812*1000000),"")</x:f>
        <x:v>0.587867764099424</x:v>
      </x:c>
      <x:c r="AQ2812" s="57" t="n">
        <x:v>632643893.3333334</x:v>
      </x:c>
      <x:c r="AR2812" s="52" t="n">
        <x:v>0.2712500781697861</x:v>
      </x:c>
      <x:c r="AS2812" s="52" t="n">
        <x:v>-0.3786540227621341</x:v>
      </x:c>
      <x:c r="AT2812" s="55" t="b">
        <x:v>0</x:v>
      </x:c>
      <x:c r="AU2812" s="50" t="str">
        <x:v>repeated_negative_operating_cf</x:v>
      </x:c>
      <x:c r="AV2812" s="58" t="n">
        <x:v>0.1095614557853637</x:v>
      </x:c>
      <x:c r="AW2812" s="50" t="n">
        <x:v>1172</x:v>
      </x:c>
      <x:c r="AX2812" s="50" t="str">
        <x:v>Transformation Moat</x:v>
      </x:c>
      <x:c r="AY2812" s="50" t="str">
        <x:v>既存適格性フィルター不通過: repeated_negative_operating_cf</x:v>
      </x:c>
      <x:c r="AZ2812" s="59" t="str">
        <x:v>2025-06-26 09:57</x:v>
      </x:c>
      <x:c r="BA2812" s="53" t="n">
        <x:v>32843</x:v>
      </x:c>
      <x:c r="BB2812" s="50"/>
      <x:c r="BC2812" s="50"/>
      <x:c r="BD2812" s="50" t="str">
        <x:v>TOPIX Small 1</x:v>
      </x:c>
    </x:row>
    <x:row r="2813">
      <x:c r="A2813" s="50" t="n">
        <x:v>2812</x:v>
      </x:c>
      <x:c r="B2813" s="50" t="str">
        <x:v>9941</x:v>
      </x:c>
      <x:c r="C2813" s="50" t="str">
        <x:v>9941.T</x:v>
      </x:c>
      <x:c r="D2813" s="50" t="str">
        <x:v>TAIYO BUSSAN KAISHA,LTD.</x:v>
      </x:c>
      <x:c r="E2813" s="50" t="str">
        <x:v>Standard Market(Domestic)</x:v>
      </x:c>
      <x:c r="F2813" s="50" t="str">
        <x:v>Wholesale Trade</x:v>
      </x:c>
      <x:c r="G2813" s="51" t="n">
        <x:v>16423.66</x:v>
      </x:c>
      <x:c r="H2813" s="51" t="n">
        <x:v>21045.811</x:v>
      </x:c>
      <x:c r="I2813" s="51" t="n">
        <x:v>20023.828</x:v>
      </x:c>
      <x:c r="J2813" s="51" t="n">
        <x:v>18758.31</x:v>
      </x:c>
      <x:c r="K2813" s="51" t="n">
        <x:v>19662.137</x:v>
      </x:c>
      <x:c r="L2813" s="52" t="n">
        <x:f>IFERROR(H2813/G2813-1,"")</x:f>
        <x:v>0.28143245780782133</x:v>
      </x:c>
      <x:c r="M2813" s="52" t="n">
        <x:f>IFERROR(I2813/H2813-1,"")</x:f>
        <x:v>-0.04855992482304439</x:v>
      </x:c>
      <x:c r="N2813" s="52" t="n">
        <x:f>IFERROR(J2813/I2813-1,"")</x:f>
        <x:v>-0.06320060280182194</x:v>
      </x:c>
      <x:c r="O2813" s="52" t="n">
        <x:f>IFERROR(K2813/J2813-1,"")</x:f>
        <x:v>0.048182752070948576</x:v>
      </x:c>
      <x:c r="P2813" s="52" t="n">
        <x:f>IFERROR((K2813/G2813)^(1/4)-1,"")</x:f>
        <x:v>0.04602049291361454</x:v>
      </x:c>
      <x:c r="Q2813" s="51" t="n">
        <x:v>247.366</x:v>
      </x:c>
      <x:c r="R2813" s="52" t="n">
        <x:f>IFERROR(Q2813/K2813,"")</x:f>
        <x:v>0.012580829845708024</x:v>
      </x:c>
      <x:c r="S2813" s="53" t="n">
        <x:v>38322</x:v>
      </x:c>
      <x:c r="T2813" s="50" t="str">
        <x:v>EDINET_company_history</x:v>
      </x:c>
      <x:c r="U2813" s="50" t="str">
        <x:v>ORCHID PLUS PTE.LTD. （常任代理人 福和 明子）</x:v>
      </x:c>
      <x:c r="V2813" s="54" t="n">
        <x:v>0.0977</x:v>
      </x:c>
      <x:c r="W2813" s="50" t="str">
        <x:v>松島 伸介</x:v>
      </x:c>
      <x:c r="X2813" s="50" t="b">
        <x:f>AND(COUNT(L2813:O2813)=4,L2813&gt;='設定'!$B$6,M2813&gt;='設定'!$B$6,N2813&gt;='設定'!$B$6,O2813&gt;='設定'!$B$6)</x:f>
        <x:v>0</x:v>
      </x:c>
      <x:c r="Y2813" s="50" t="b">
        <x:f>AND(COUNT(G2813:K2813)=5,P2813&gt;='設定'!$B$7)</x:f>
        <x:v>0</x:v>
      </x:c>
      <x:c r="Z2813" s="50" t="b">
        <x:f>AND(ISNUMBER(R2813),R2813&gt;='設定'!$B$8)</x:f>
        <x:v>0</x:v>
      </x:c>
      <x:c r="AA2813" s="50" t="b">
        <x:f>AND(ISNUMBER(S2813),S2813&gt;=DATE(YEAR('設定'!$B$10)-'設定'!$B$9,MONTH('設定'!$B$10),DAY('設定'!$B$10)))</x:f>
        <x:v>0</x:v>
      </x:c>
      <x:c r="AB2813" s="55" t="b">
        <x:v>0</x:v>
      </x:c>
      <x:c r="AC2813" s="55" t="b">
        <x:v>0</x:v>
      </x:c>
      <x:c r="AD2813" s="50" t="n">
        <x:f>IF(X2813,1,0)+IF(Z2813,1,0)+IF(AA2813,1,0)+IF(AB2813,1,0)</x:f>
        <x:v>0</x:v>
      </x:c>
      <x:c r="AE2813" s="50" t="n">
        <x:f>IF(Y2813,1,0)+IF(Z2813,1,0)+IF(AA2813,1,0)+IF(AB2813,1,0)</x:f>
        <x:v>0</x:v>
      </x:c>
      <x:c r="AF2813" s="50" t="n">
        <x:f>IF(Y2813,1,0)+IF(Z2813,1,0)+IF(AA2813,1,0)+IF(AC2813,1,0)</x:f>
        <x:v>0</x:v>
      </x:c>
      <x:c r="AG2813" s="53" t="n">
        <x:v>44348</x:v>
      </x:c>
      <x:c r="AH2813" s="50" t="str">
        <x:v>S100XD30</x:v>
      </x:c>
      <x:c r="AI2813" s="50" t="str">
        <x:v>NetSalesSummaryOfBusinessResults</x:v>
      </x:c>
      <x:c r="AJ2813" s="50" t="str">
        <x:v>OperatingIncome</x:v>
      </x:c>
      <x:c r="AK2813" s="53" t="n">
        <x:v>45930</x:v>
      </x:c>
      <x:c r="AL2813" s="50" t="str">
        <x:v>365/365/365/366/365</x:v>
      </x:c>
      <x:c r="AM2813" s="51" t="n">
        <x:v>1933219</x:v>
      </x:c>
      <x:c r="AN2813" s="51" t="n">
        <x:v>1112</x:v>
      </x:c>
      <x:c r="AO2813" s="51" t="n">
        <x:f>IFERROR(AM2813*AN2813,"")</x:f>
        <x:v>2149739528</x:v>
      </x:c>
      <x:c r="AP2813" s="56" t="n">
        <x:f>IFERROR(AO2813/(K2813*1000000),"")</x:f>
        <x:v>0.10933397158203098</x:v>
      </x:c>
      <x:c r="AQ2813" s="57" t="n">
        <x:v>146652115</x:v>
      </x:c>
      <x:c r="AR2813" s="52" t="n">
        <x:v>0.577283826177092</x:v>
      </x:c>
      <x:c r="AS2813" s="52" t="n">
        <x:v>-0.735873850197109</x:v>
      </x:c>
      <x:c r="AT2813" s="55" t="b">
        <x:v>1</x:v>
      </x:c>
      <x:c r="AU2813" s="50"/>
      <x:c r="AV2813" s="58" t="n">
        <x:v>-0.4122693282098396</x:v>
      </x:c>
      <x:c r="AW2813" s="50" t="n">
        <x:v>3429</x:v>
      </x:c>
      <x:c r="AX2813" s="50" t="str">
        <x:v>Transformation Moat</x:v>
      </x:c>
      <x:c r="AY2813" s="50" t="str">
        <x:v>ローカル5年最大下落率-60%以下</x:v>
      </x:c>
      <x:c r="AZ2813" s="59" t="str">
        <x:v>2025-12-25 16:28</x:v>
      </x:c>
      <x:c r="BA2813" s="53" t="n">
        <x:v>38322</x:v>
      </x:c>
      <x:c r="BB2813" s="50"/>
      <x:c r="BC2813" s="50"/>
      <x:c r="BD2813" s="50"/>
    </x:row>
    <x:row r="2814">
      <x:c r="A2814" s="50" t="n">
        <x:v>2813</x:v>
      </x:c>
      <x:c r="B2814" s="50" t="str">
        <x:v>7813</x:v>
      </x:c>
      <x:c r="C2814" s="50" t="str">
        <x:v>7813.T</x:v>
      </x:c>
      <x:c r="D2814" s="50" t="str">
        <x:v>PLATZ Co.,Ltd.</x:v>
      </x:c>
      <x:c r="E2814" s="50" t="str">
        <x:v>Standard Market(Domestic)</x:v>
      </x:c>
      <x:c r="F2814" s="50" t="str">
        <x:v>Other Products</x:v>
      </x:c>
      <x:c r="G2814" s="51" t="n">
        <x:v>7040.247</x:v>
      </x:c>
      <x:c r="H2814" s="51" t="n">
        <x:v>6379.051</x:v>
      </x:c>
      <x:c r="I2814" s="51" t="n">
        <x:v>6312.632</x:v>
      </x:c>
      <x:c r="J2814" s="51" t="n">
        <x:v>6387.477</x:v>
      </x:c>
      <x:c r="K2814" s="51" t="n">
        <x:v>8422.729</x:v>
      </x:c>
      <x:c r="L2814" s="52" t="n">
        <x:f>IFERROR(H2814/G2814-1,"")</x:f>
        <x:v>-0.09391659127868668</x:v>
      </x:c>
      <x:c r="M2814" s="52" t="n">
        <x:f>IFERROR(I2814/H2814-1,"")</x:f>
        <x:v>-0.010412050319083654</x:v>
      </x:c>
      <x:c r="N2814" s="52" t="n">
        <x:f>IFERROR(J2814/I2814-1,"")</x:f>
        <x:v>0.011856385735775632</x:v>
      </x:c>
      <x:c r="O2814" s="52" t="n">
        <x:f>IFERROR(K2814/J2814-1,"")</x:f>
        <x:v>0.3186315974210161</x:v>
      </x:c>
      <x:c r="P2814" s="52" t="n">
        <x:f>IFERROR((K2814/G2814)^(1/4)-1,"")</x:f>
        <x:v>0.04584237121956458</x:v>
      </x:c>
      <x:c r="Q2814" s="51" t="n">
        <x:v>183.48</x:v>
      </x:c>
      <x:c r="R2814" s="52" t="n">
        <x:f>IFERROR(Q2814/K2814,"")</x:f>
        <x:v>0.021783913503568737</x:v>
      </x:c>
      <x:c r="S2814" s="53" t="n">
        <x:v>41456</x:v>
      </x:c>
      <x:c r="T2814" s="50" t="str">
        <x:v>EDINET_company_history</x:v>
      </x:c>
      <x:c r="U2814" s="50" t="str">
        <x:v>株式会社ＥＫＳ</x:v>
      </x:c>
      <x:c r="V2814" s="54" t="n">
        <x:v>0.1553</x:v>
      </x:c>
      <x:c r="W2814" s="50" t="str">
        <x:v>河内谷 忠弘</x:v>
      </x:c>
      <x:c r="X2814" s="50" t="b">
        <x:f>AND(COUNT(L2814:O2814)=4,L2814&gt;='設定'!$B$6,M2814&gt;='設定'!$B$6,N2814&gt;='設定'!$B$6,O2814&gt;='設定'!$B$6)</x:f>
        <x:v>0</x:v>
      </x:c>
      <x:c r="Y2814" s="50" t="b">
        <x:f>AND(COUNT(G2814:K2814)=5,P2814&gt;='設定'!$B$7)</x:f>
        <x:v>0</x:v>
      </x:c>
      <x:c r="Z2814" s="50" t="b">
        <x:f>AND(ISNUMBER(R2814),R2814&gt;='設定'!$B$8)</x:f>
        <x:v>0</x:v>
      </x:c>
      <x:c r="AA2814" s="50" t="b">
        <x:f>AND(ISNUMBER(S2814),S2814&gt;=DATE(YEAR('設定'!$B$10)-'設定'!$B$9,MONTH('設定'!$B$10),DAY('設定'!$B$10)))</x:f>
        <x:v>0</x:v>
      </x:c>
      <x:c r="AB2814" s="55" t="b">
        <x:v>0</x:v>
      </x:c>
      <x:c r="AC2814" s="55" t="b">
        <x:v>0</x:v>
      </x:c>
      <x:c r="AD2814" s="50" t="n">
        <x:f>IF(X2814,1,0)+IF(Z2814,1,0)+IF(AA2814,1,0)+IF(AB2814,1,0)</x:f>
        <x:v>0</x:v>
      </x:c>
      <x:c r="AE2814" s="50" t="n">
        <x:f>IF(Y2814,1,0)+IF(Z2814,1,0)+IF(AA2814,1,0)+IF(AB2814,1,0)</x:f>
        <x:v>0</x:v>
      </x:c>
      <x:c r="AF2814" s="50" t="n">
        <x:f>IF(Y2814,1,0)+IF(Z2814,1,0)+IF(AA2814,1,0)+IF(AC2814,1,0)</x:f>
        <x:v>0</x:v>
      </x:c>
      <x:c r="AG2814" s="53" t="n">
        <x:v>44348</x:v>
      </x:c>
      <x:c r="AH2814" s="50" t="str">
        <x:v>S100WLVW</x:v>
      </x:c>
      <x:c r="AI2814" s="50" t="str">
        <x:v>NetSalesSummaryOfBusinessResults</x:v>
      </x:c>
      <x:c r="AJ2814" s="50" t="str">
        <x:v>OperatingIncome</x:v>
      </x:c>
      <x:c r="AK2814" s="53" t="n">
        <x:v>45838</x:v>
      </x:c>
      <x:c r="AL2814" s="50" t="str">
        <x:v>365/365/365/366/365</x:v>
      </x:c>
      <x:c r="AM2814" s="51" t="n">
        <x:v>3550900</x:v>
      </x:c>
      <x:c r="AN2814" s="51" t="n">
        <x:v>914</x:v>
      </x:c>
      <x:c r="AO2814" s="51" t="n">
        <x:f>IFERROR(AM2814*AN2814,"")</x:f>
        <x:v>3245522600</x:v>
      </x:c>
      <x:c r="AP2814" s="56" t="n">
        <x:f>IFERROR(AO2814/(K2814*1000000),"")</x:f>
        <x:v>0.3853291017673726</x:v>
      </x:c>
      <x:c r="AQ2814" s="57" t="n">
        <x:v>3704156.6666666665</x:v>
      </x:c>
      <x:c r="AR2814" s="52" t="n">
        <x:v>0.2900071887091984</x:v>
      </x:c>
      <x:c r="AS2814" s="52" t="n">
        <x:v>-0.642963007648196</x:v>
      </x:c>
      <x:c r="AT2814" s="55" t="b">
        <x:v>0</x:v>
      </x:c>
      <x:c r="AU2814" s="50" t="str">
        <x:v>low_liquidity</x:v>
      </x:c>
      <x:c r="AV2814" s="58" t="n">
        <x:v>-0.0313457676899329</x:v>
      </x:c>
      <x:c r="AW2814" s="50" t="n">
        <x:v>2127</x:v>
      </x:c>
      <x:c r="AX2814" s="50" t="str">
        <x:v>Transformation Moat</x:v>
      </x:c>
      <x:c r="AY2814" s="50" t="str">
        <x:v>既存適格性フィルター不通過: low_liquidity / 60日平均売買代金2,000万円未満 / ローカル5年最大下落率-60%以下</x:v>
      </x:c>
      <x:c r="AZ2814" s="59" t="str">
        <x:v>2025-09-26 16:00</x:v>
      </x:c>
      <x:c r="BA2814" s="53" t="n">
        <x:v>41456</x:v>
      </x:c>
      <x:c r="BB2814" s="50"/>
      <x:c r="BC2814" s="50"/>
      <x:c r="BD2814" s="50"/>
    </x:row>
    <x:row r="2815">
      <x:c r="A2815" s="50" t="n">
        <x:v>2814</x:v>
      </x:c>
      <x:c r="B2815" s="50" t="str">
        <x:v>3839</x:v>
      </x:c>
      <x:c r="C2815" s="50" t="str">
        <x:v>3839.T</x:v>
      </x:c>
      <x:c r="D2815" s="50" t="str">
        <x:v>ODK Solutions Company,Ltd.</x:v>
      </x:c>
      <x:c r="E2815" s="50" t="str">
        <x:v>Standard Market(Domestic)</x:v>
      </x:c>
      <x:c r="F2815" s="50" t="str">
        <x:v>Information &amp; Communication</x:v>
      </x:c>
      <x:c r="G2815" s="51" t="n">
        <x:v>5412.052</x:v>
      </x:c>
      <x:c r="H2815" s="51" t="n">
        <x:v>5500.75</x:v>
      </x:c>
      <x:c r="I2815" s="51" t="n">
        <x:v>5566.335</x:v>
      </x:c>
      <x:c r="J2815" s="51" t="n">
        <x:v>5867.05</x:v>
      </x:c>
      <x:c r="K2815" s="51" t="n">
        <x:v>6472.393</x:v>
      </x:c>
      <x:c r="L2815" s="52" t="n">
        <x:f>IFERROR(H2815/G2815-1,"")</x:f>
        <x:v>0.016388977785135816</x:v>
      </x:c>
      <x:c r="M2815" s="52" t="n">
        <x:f>IFERROR(I2815/H2815-1,"")</x:f>
        <x:v>0.011922919601872417</x:v>
      </x:c>
      <x:c r="N2815" s="52" t="n">
        <x:f>IFERROR(J2815/I2815-1,"")</x:f>
        <x:v>0.054023877470543935</x:v>
      </x:c>
      <x:c r="O2815" s="52" t="n">
        <x:f>IFERROR(K2815/J2815-1,"")</x:f>
        <x:v>0.1031767242481314</x:v>
      </x:c>
      <x:c r="P2815" s="52" t="n">
        <x:f>IFERROR((K2815/G2815)^(1/4)-1,"")</x:f>
        <x:v>0.04574483848527522</x:v>
      </x:c>
      <x:c r="Q2815" s="51" t="n">
        <x:v>516.119</x:v>
      </x:c>
      <x:c r="R2815" s="52" t="n">
        <x:f>IFERROR(Q2815/K2815,"")</x:f>
        <x:v>0.07974160407132262</x:v>
      </x:c>
      <x:c r="S2815" s="53" t="n">
        <x:v>39142</x:v>
      </x:c>
      <x:c r="T2815" s="50" t="str">
        <x:v>EDINET_company_history</x:v>
      </x:c>
      <x:c r="U2815" s="50" t="str">
        <x:v>株式会社学研ホールディングス</x:v>
      </x:c>
      <x:c r="V2815" s="54" t="n">
        <x:v>0.1651</x:v>
      </x:c>
      <x:c r="W2815" s="50" t="str">
        <x:v>勝根 秀和</x:v>
      </x:c>
      <x:c r="X2815" s="50" t="b">
        <x:f>AND(COUNT(L2815:O2815)=4,L2815&gt;='設定'!$B$6,M2815&gt;='設定'!$B$6,N2815&gt;='設定'!$B$6,O2815&gt;='設定'!$B$6)</x:f>
        <x:v>0</x:v>
      </x:c>
      <x:c r="Y2815" s="50" t="b">
        <x:f>AND(COUNT(G2815:K2815)=5,P2815&gt;='設定'!$B$7)</x:f>
        <x:v>0</x:v>
      </x:c>
      <x:c r="Z2815" s="50" t="b">
        <x:f>AND(ISNUMBER(R2815),R2815&gt;='設定'!$B$8)</x:f>
        <x:v>0</x:v>
      </x:c>
      <x:c r="AA2815" s="50" t="b">
        <x:f>AND(ISNUMBER(S2815),S2815&gt;=DATE(YEAR('設定'!$B$10)-'設定'!$B$9,MONTH('設定'!$B$10),DAY('設定'!$B$10)))</x:f>
        <x:v>0</x:v>
      </x:c>
      <x:c r="AB2815" s="55" t="b">
        <x:v>0</x:v>
      </x:c>
      <x:c r="AC2815" s="55" t="b">
        <x:v>0</x:v>
      </x:c>
      <x:c r="AD2815" s="50" t="n">
        <x:f>IF(X2815,1,0)+IF(Z2815,1,0)+IF(AA2815,1,0)+IF(AB2815,1,0)</x:f>
        <x:v>0</x:v>
      </x:c>
      <x:c r="AE2815" s="50" t="n">
        <x:f>IF(Y2815,1,0)+IF(Z2815,1,0)+IF(AA2815,1,0)+IF(AB2815,1,0)</x:f>
        <x:v>0</x:v>
      </x:c>
      <x:c r="AF2815" s="50" t="n">
        <x:f>IF(Y2815,1,0)+IF(Z2815,1,0)+IF(AA2815,1,0)+IF(AC2815,1,0)</x:f>
        <x:v>0</x:v>
      </x:c>
      <x:c r="AG2815" s="53" t="n">
        <x:v>44348</x:v>
      </x:c>
      <x:c r="AH2815" s="50" t="str">
        <x:v>S100W1NP</x:v>
      </x:c>
      <x:c r="AI2815" s="50" t="str">
        <x:v>NetSalesSummaryOfBusinessResults</x:v>
      </x:c>
      <x:c r="AJ2815" s="50" t="str">
        <x:v>OperatingIncome</x:v>
      </x:c>
      <x:c r="AK2815" s="53" t="n">
        <x:v>45747</x:v>
      </x:c>
      <x:c r="AL2815" s="50" t="str">
        <x:v>365/365/365/366/365</x:v>
      </x:c>
      <x:c r="AM2815" s="51" t="n">
        <x:v>8177100</x:v>
      </x:c>
      <x:c r="AN2815" s="51" t="n">
        <x:v>625</x:v>
      </x:c>
      <x:c r="AO2815" s="51" t="n">
        <x:f>IFERROR(AM2815*AN2815,"")</x:f>
        <x:v>5110687500</x:v>
      </x:c>
      <x:c r="AP2815" s="56" t="n">
        <x:f>IFERROR(AO2815/(K2815*1000000),"")</x:f>
        <x:v>0.7896132852254182</x:v>
      </x:c>
      <x:c r="AQ2815" s="57" t="n">
        <x:v>4954298.333333333</x:v>
      </x:c>
      <x:c r="AR2815" s="52" t="n">
        <x:v>0.2013187960121956</x:v>
      </x:c>
      <x:c r="AS2815" s="52" t="n">
        <x:v>-0.3935706007217311</x:v>
      </x:c>
      <x:c r="AT2815" s="55" t="b">
        <x:v>0</x:v>
      </x:c>
      <x:c r="AU2815" s="50" t="str">
        <x:v>low_liquidity</x:v>
      </x:c>
      <x:c r="AV2815" s="58" t="n">
        <x:v>0.2013881891556681</x:v>
      </x:c>
      <x:c r="AW2815" s="50" t="n">
        <x:v>704</x:v>
      </x:c>
      <x:c r="AX2815" s="50" t="str">
        <x:v>Discovery</x:v>
      </x:c>
      <x:c r="AY2815" s="50" t="str">
        <x:v>既存適格性フィルター不通過: low_liquidity / 60日平均売買代金2,000万円未満</x:v>
      </x:c>
      <x:c r="AZ2815" s="59" t="str">
        <x:v>2025-06-23 15:40</x:v>
      </x:c>
      <x:c r="BA2815" s="53" t="n">
        <x:v>39142</x:v>
      </x:c>
      <x:c r="BB2815" s="50"/>
      <x:c r="BC2815" s="50"/>
      <x:c r="BD2815" s="50"/>
    </x:row>
    <x:row r="2816">
      <x:c r="A2816" s="50" t="n">
        <x:v>2815</x:v>
      </x:c>
      <x:c r="B2816" s="50" t="str">
        <x:v>7885</x:v>
      </x:c>
      <x:c r="C2816" s="50" t="str">
        <x:v>7885.T</x:v>
      </x:c>
      <x:c r="D2816" s="50" t="str">
        <x:v>TAKANO Co.,Ltd.</x:v>
      </x:c>
      <x:c r="E2816" s="50" t="str">
        <x:v>Standard Market(Domestic)</x:v>
      </x:c>
      <x:c r="F2816" s="50" t="str">
        <x:v>Other Products</x:v>
      </x:c>
      <x:c r="G2816" s="51" t="n">
        <x:v>20050.029</x:v>
      </x:c>
      <x:c r="H2816" s="51" t="n">
        <x:v>22748.244</x:v>
      </x:c>
      <x:c r="I2816" s="51" t="n">
        <x:v>23037.238</x:v>
      </x:c>
      <x:c r="J2816" s="51" t="n">
        <x:v>25173.414</x:v>
      </x:c>
      <x:c r="K2816" s="51" t="n">
        <x:v>23969.636</x:v>
      </x:c>
      <x:c r="L2816" s="52" t="n">
        <x:f>IFERROR(H2816/G2816-1,"")</x:f>
        <x:v>0.1345741195686052</x:v>
      </x:c>
      <x:c r="M2816" s="52" t="n">
        <x:f>IFERROR(I2816/H2816-1,"")</x:f>
        <x:v>0.012704013549353688</x:v>
      </x:c>
      <x:c r="N2816" s="52" t="n">
        <x:f>IFERROR(J2816/I2816-1,"")</x:f>
        <x:v>0.09272708820388975</x:v>
      </x:c>
      <x:c r="O2816" s="52" t="n">
        <x:f>IFERROR(K2816/J2816-1,"")</x:f>
        <x:v>-0.04781941773968368</x:v>
      </x:c>
      <x:c r="P2816" s="52" t="n">
        <x:f>IFERROR((K2816/G2816)^(1/4)-1,"")</x:f>
        <x:v>0.045650642048424395</x:v>
      </x:c>
      <x:c r="Q2816" s="51" t="n">
        <x:v>451.224</x:v>
      </x:c>
      <x:c r="R2816" s="52" t="n">
        <x:f>IFERROR(Q2816/K2816,"")</x:f>
        <x:v>0.018824816530380352</x:v>
      </x:c>
      <x:c r="S2816" s="53" t="n">
        <x:v>35462</x:v>
      </x:c>
      <x:c r="T2816" s="50" t="str">
        <x:v>EDINET_company_history</x:v>
      </x:c>
      <x:c r="U2816" s="50" t="str">
        <x:v>コクヨ株式会社</x:v>
      </x:c>
      <x:c r="V2816" s="54" t="n">
        <x:v>0.1413</x:v>
      </x:c>
      <x:c r="W2816" s="50" t="str">
        <x:v>鷹野 準 / 鷹野 雅央 / 鷹野 力</x:v>
      </x:c>
      <x:c r="X2816" s="50" t="b">
        <x:f>AND(COUNT(L2816:O2816)=4,L2816&gt;='設定'!$B$6,M2816&gt;='設定'!$B$6,N2816&gt;='設定'!$B$6,O2816&gt;='設定'!$B$6)</x:f>
        <x:v>0</x:v>
      </x:c>
      <x:c r="Y2816" s="50" t="b">
        <x:f>AND(COUNT(G2816:K2816)=5,P2816&gt;='設定'!$B$7)</x:f>
        <x:v>0</x:v>
      </x:c>
      <x:c r="Z2816" s="50" t="b">
        <x:f>AND(ISNUMBER(R2816),R2816&gt;='設定'!$B$8)</x:f>
        <x:v>0</x:v>
      </x:c>
      <x:c r="AA2816" s="50" t="b">
        <x:f>AND(ISNUMBER(S2816),S2816&gt;=DATE(YEAR('設定'!$B$10)-'設定'!$B$9,MONTH('設定'!$B$10),DAY('設定'!$B$10)))</x:f>
        <x:v>0</x:v>
      </x:c>
      <x:c r="AB2816" s="55" t="b">
        <x:v>0</x:v>
      </x:c>
      <x:c r="AC2816" s="55" t="b">
        <x:v>0</x:v>
      </x:c>
      <x:c r="AD2816" s="50" t="n">
        <x:f>IF(X2816,1,0)+IF(Z2816,1,0)+IF(AA2816,1,0)+IF(AB2816,1,0)</x:f>
        <x:v>0</x:v>
      </x:c>
      <x:c r="AE2816" s="50" t="n">
        <x:f>IF(Y2816,1,0)+IF(Z2816,1,0)+IF(AA2816,1,0)+IF(AB2816,1,0)</x:f>
        <x:v>0</x:v>
      </x:c>
      <x:c r="AF2816" s="50" t="n">
        <x:f>IF(Y2816,1,0)+IF(Z2816,1,0)+IF(AA2816,1,0)+IF(AC2816,1,0)</x:f>
        <x:v>0</x:v>
      </x:c>
      <x:c r="AG2816" s="53" t="n">
        <x:v>44348</x:v>
      </x:c>
      <x:c r="AH2816" s="50" t="str">
        <x:v>S100W6G7</x:v>
      </x:c>
      <x:c r="AI2816" s="50" t="str">
        <x:v>NetSalesSummaryOfBusinessResults</x:v>
      </x:c>
      <x:c r="AJ2816" s="50" t="str">
        <x:v>OperatingIncome</x:v>
      </x:c>
      <x:c r="AK2816" s="53" t="n">
        <x:v>45747</x:v>
      </x:c>
      <x:c r="AL2816" s="50" t="str">
        <x:v>365/365/365/366/365</x:v>
      </x:c>
      <x:c r="AM2816" s="51" t="n">
        <x:v>15221600</x:v>
      </x:c>
      <x:c r="AN2816" s="51" t="n">
        <x:v>1183</x:v>
      </x:c>
      <x:c r="AO2816" s="51" t="n">
        <x:f>IFERROR(AM2816*AN2816,"")</x:f>
        <x:v>18007152800</x:v>
      </x:c>
      <x:c r="AP2816" s="56" t="n">
        <x:f>IFERROR(AO2816/(K2816*1000000),"")</x:f>
        <x:v>0.751248487878581</x:v>
      </x:c>
      <x:c r="AQ2816" s="57" t="n">
        <x:v>100586630</x:v>
      </x:c>
      <x:c r="AR2816" s="52" t="n">
        <x:v>0.3323426717678522</x:v>
      </x:c>
      <x:c r="AS2816" s="52" t="n">
        <x:v>-0.3943452786669698</x:v>
      </x:c>
      <x:c r="AT2816" s="55" t="b">
        <x:v>1</x:v>
      </x:c>
      <x:c r="AU2816" s="50"/>
      <x:c r="AV2816" s="58" t="n">
        <x:v>-0.0887327516913282</x:v>
      </x:c>
      <x:c r="AW2816" s="50" t="n">
        <x:v>2528</x:v>
      </x:c>
      <x:c r="AX2816" s="50" t="str">
        <x:v>Core Moat</x:v>
      </x:c>
      <x:c r="AY2816" s="50" t="str">
        <x:v>目立つ機械的警告なし（定性確認は別途必要）</x:v>
      </x:c>
      <x:c r="AZ2816" s="59" t="str">
        <x:v>2025-06-26 16:53</x:v>
      </x:c>
      <x:c r="BA2816" s="53" t="n">
        <x:v>35462</x:v>
      </x:c>
      <x:c r="BB2816" s="50"/>
      <x:c r="BC2816" s="50"/>
      <x:c r="BD2816" s="50"/>
    </x:row>
    <x:row r="2817">
      <x:c r="A2817" s="50" t="n">
        <x:v>2816</x:v>
      </x:c>
      <x:c r="B2817" s="50" t="str">
        <x:v>5932</x:v>
      </x:c>
      <x:c r="C2817" s="50" t="str">
        <x:v>5932.T</x:v>
      </x:c>
      <x:c r="D2817" s="50" t="str">
        <x:v>Sankyo Tateyama,Inc.</x:v>
      </x:c>
      <x:c r="E2817" s="50" t="str">
        <x:v>Prime Market (Domestic)</x:v>
      </x:c>
      <x:c r="F2817" s="50" t="str">
        <x:v>Metal Products</x:v>
      </x:c>
      <x:c r="G2817" s="51" t="n">
        <x:v>301184</x:v>
      </x:c>
      <x:c r="H2817" s="51" t="n">
        <x:v>340553</x:v>
      </x:c>
      <x:c r="I2817" s="51" t="n">
        <x:v>370385</x:v>
      </x:c>
      <x:c r="J2817" s="51" t="n">
        <x:v>353027</x:v>
      </x:c>
      <x:c r="K2817" s="51" t="n">
        <x:v>359424</x:v>
      </x:c>
      <x:c r="L2817" s="52" t="n">
        <x:f>IFERROR(H2817/G2817-1,"")</x:f>
        <x:v>0.13071411495962604</x:v>
      </x:c>
      <x:c r="M2817" s="52" t="n">
        <x:f>IFERROR(I2817/H2817-1,"")</x:f>
        <x:v>0.08759869976185786</x:v>
      </x:c>
      <x:c r="N2817" s="52" t="n">
        <x:f>IFERROR(J2817/I2817-1,"")</x:f>
        <x:v>-0.046864748842420756</x:v>
      </x:c>
      <x:c r="O2817" s="52" t="n">
        <x:f>IFERROR(K2817/J2817-1,"")</x:f>
        <x:v>0.01812042704948924</x:v>
      </x:c>
      <x:c r="P2817" s="52" t="n">
        <x:f>IFERROR((K2817/G2817)^(1/4)-1,"")</x:f>
        <x:v>0.04518650597007223</x:v>
      </x:c>
      <x:c r="Q2817" s="51" t="n">
        <x:v>1545</x:v>
      </x:c>
      <x:c r="R2817" s="52" t="n">
        <x:f>IFERROR(Q2817/K2817,"")</x:f>
        <x:v>0.004298544337606838</x:v>
      </x:c>
      <x:c r="S2817" s="53" t="n">
        <x:v>26390</x:v>
      </x:c>
      <x:c r="T2817" s="50" t="str">
        <x:v>EDINET_company_history</x:v>
      </x:c>
      <x:c r="U2817" s="50" t="str">
        <x:v>日本マスタートラスト信託銀行株式会社（信託口）</x:v>
      </x:c>
      <x:c r="V2817" s="54" t="n">
        <x:v>0.0998</x:v>
      </x:c>
      <x:c r="W2817" s="50" t="str">
        <x:v>平 能 正 三</x:v>
      </x:c>
      <x:c r="X2817" s="50" t="b">
        <x:f>AND(COUNT(L2817:O2817)=4,L2817&gt;='設定'!$B$6,M2817&gt;='設定'!$B$6,N2817&gt;='設定'!$B$6,O2817&gt;='設定'!$B$6)</x:f>
        <x:v>0</x:v>
      </x:c>
      <x:c r="Y2817" s="50" t="b">
        <x:f>AND(COUNT(G2817:K2817)=5,P2817&gt;='設定'!$B$7)</x:f>
        <x:v>0</x:v>
      </x:c>
      <x:c r="Z2817" s="50" t="b">
        <x:f>AND(ISNUMBER(R2817),R2817&gt;='設定'!$B$8)</x:f>
        <x:v>0</x:v>
      </x:c>
      <x:c r="AA2817" s="50" t="b">
        <x:f>AND(ISNUMBER(S2817),S2817&gt;=DATE(YEAR('設定'!$B$10)-'設定'!$B$9,MONTH('設定'!$B$10),DAY('設定'!$B$10)))</x:f>
        <x:v>0</x:v>
      </x:c>
      <x:c r="AB2817" s="55" t="b">
        <x:v>0</x:v>
      </x:c>
      <x:c r="AC2817" s="55" t="b">
        <x:v>0</x:v>
      </x:c>
      <x:c r="AD2817" s="50" t="n">
        <x:f>IF(X2817,1,0)+IF(Z2817,1,0)+IF(AA2817,1,0)+IF(AB2817,1,0)</x:f>
        <x:v>0</x:v>
      </x:c>
      <x:c r="AE2817" s="50" t="n">
        <x:f>IF(Y2817,1,0)+IF(Z2817,1,0)+IF(AA2817,1,0)+IF(AB2817,1,0)</x:f>
        <x:v>0</x:v>
      </x:c>
      <x:c r="AF2817" s="50" t="n">
        <x:f>IF(Y2817,1,0)+IF(Z2817,1,0)+IF(AA2817,1,0)+IF(AC2817,1,0)</x:f>
        <x:v>0</x:v>
      </x:c>
      <x:c r="AG2817" s="53" t="n">
        <x:v>44348</x:v>
      </x:c>
      <x:c r="AH2817" s="50" t="str">
        <x:v>S100WJUP</x:v>
      </x:c>
      <x:c r="AI2817" s="50" t="str">
        <x:v>NetSalesSummaryOfBusinessResults</x:v>
      </x:c>
      <x:c r="AJ2817" s="50" t="str">
        <x:v>OperatingIncome</x:v>
      </x:c>
      <x:c r="AK2817" s="53" t="n">
        <x:v>45808</x:v>
      </x:c>
      <x:c r="AL2817" s="50" t="str">
        <x:v>365/365/365/366/365</x:v>
      </x:c>
      <x:c r="AM2817" s="51" t="n">
        <x:v>31108529</x:v>
      </x:c>
      <x:c r="AN2817" s="51" t="n">
        <x:v>623</x:v>
      </x:c>
      <x:c r="AO2817" s="51" t="n">
        <x:f>IFERROR(AM2817*AN2817,"")</x:f>
        <x:v>19380613567</x:v>
      </x:c>
      <x:c r="AP2817" s="56" t="n">
        <x:f>IFERROR(AO2817/(K2817*1000000),"")</x:f>
        <x:v>0.053921311784967056</x:v>
      </x:c>
      <x:c r="AQ2817" s="57" t="n">
        <x:v>95031101.66666669</x:v>
      </x:c>
      <x:c r="AR2817" s="52" t="n">
        <x:v>0.3080123553789314</x:v>
      </x:c>
      <x:c r="AS2817" s="52" t="n">
        <x:v>-0.4507764134076171</x:v>
      </x:c>
      <x:c r="AT2817" s="55" t="b">
        <x:v>1</x:v>
      </x:c>
      <x:c r="AU2817" s="50"/>
      <x:c r="AV2817" s="58" t="n">
        <x:v>-0.0459542796719807</x:v>
      </x:c>
      <x:c r="AW2817" s="50" t="n">
        <x:v>2233</x:v>
      </x:c>
      <x:c r="AX2817" s="50" t="str">
        <x:v>Future Moat</x:v>
      </x:c>
      <x:c r="AY2817" s="50" t="str">
        <x:v>目立つ機械的警告なし（定性確認は別途必要）</x:v>
      </x:c>
      <x:c r="AZ2817" s="59" t="str">
        <x:v>2025-08-26 16:00</x:v>
      </x:c>
      <x:c r="BA2817" s="53" t="n">
        <x:v>26390</x:v>
      </x:c>
      <x:c r="BB2817" s="50"/>
      <x:c r="BC2817" s="50"/>
      <x:c r="BD2817" s="50" t="str">
        <x:v>TOPIX Small 2</x:v>
      </x:c>
    </x:row>
    <x:row r="2818">
      <x:c r="A2818" s="50" t="n">
        <x:v>2817</x:v>
      </x:c>
      <x:c r="B2818" s="50" t="str">
        <x:v>2694</x:v>
      </x:c>
      <x:c r="C2818" s="50" t="str">
        <x:v>2694.T</x:v>
      </x:c>
      <x:c r="D2818" s="50" t="str">
        <x:v>Yakiniku Sakai Holdings Inc.</x:v>
      </x:c>
      <x:c r="E2818" s="50" t="str">
        <x:v>Standard Market(Domestic)</x:v>
      </x:c>
      <x:c r="F2818" s="50" t="str">
        <x:v>Retail Trade</x:v>
      </x:c>
      <x:c r="G2818" s="51" t="n">
        <x:v>19733.351</x:v>
      </x:c>
      <x:c r="H2818" s="51" t="n">
        <x:v>18301.626</x:v>
      </x:c>
      <x:c r="I2818" s="51" t="n">
        <x:v>23055.148</x:v>
      </x:c>
      <x:c r="J2818" s="51" t="n">
        <x:v>22817.036</x:v>
      </x:c>
      <x:c r="K2818" s="51" t="n">
        <x:v>23533.041</x:v>
      </x:c>
      <x:c r="L2818" s="52" t="n">
        <x:f>IFERROR(H2818/G2818-1,"")</x:f>
        <x:v>-0.07255356680170533</x:v>
      </x:c>
      <x:c r="M2818" s="52" t="n">
        <x:f>IFERROR(I2818/H2818-1,"")</x:f>
        <x:v>0.25973222269977536</x:v>
      </x:c>
      <x:c r="N2818" s="52" t="n">
        <x:f>IFERROR(J2818/I2818-1,"")</x:f>
        <x:v>-0.010327931965563697</x:v>
      </x:c>
      <x:c r="O2818" s="52" t="n">
        <x:f>IFERROR(K2818/J2818-1,"")</x:f>
        <x:v>0.03138028094446632</x:v>
      </x:c>
      <x:c r="P2818" s="52" t="n">
        <x:f>IFERROR((K2818/G2818)^(1/4)-1,"")</x:f>
        <x:v>0.04500724801419653</x:v>
      </x:c>
      <x:c r="Q2818" s="51" t="n">
        <x:v>468.648</x:v>
      </x:c>
      <x:c r="R2818" s="52" t="n">
        <x:f>IFERROR(Q2818/K2818,"")</x:f>
        <x:v>0.019914468342616665</x:v>
      </x:c>
      <x:c r="S2818" s="53" t="n">
        <x:v>38322</x:v>
      </x:c>
      <x:c r="T2818" s="50" t="str">
        <x:v>EDINET_company_history</x:v>
      </x:c>
      <x:c r="U2818" s="50" t="str">
        <x:v>株式会社ジー・コミュニケーション</x:v>
      </x:c>
      <x:c r="V2818" s="54" t="n">
        <x:v>0.5035</x:v>
      </x:c>
      <x:c r="W2818" s="50" t="str">
        <x:v>杉本 英雄 / 髙橋 仁志</x:v>
      </x:c>
      <x:c r="X2818" s="50" t="b">
        <x:f>AND(COUNT(L2818:O2818)=4,L2818&gt;='設定'!$B$6,M2818&gt;='設定'!$B$6,N2818&gt;='設定'!$B$6,O2818&gt;='設定'!$B$6)</x:f>
        <x:v>0</x:v>
      </x:c>
      <x:c r="Y2818" s="50" t="b">
        <x:f>AND(COUNT(G2818:K2818)=5,P2818&gt;='設定'!$B$7)</x:f>
        <x:v>0</x:v>
      </x:c>
      <x:c r="Z2818" s="50" t="b">
        <x:f>AND(ISNUMBER(R2818),R2818&gt;='設定'!$B$8)</x:f>
        <x:v>0</x:v>
      </x:c>
      <x:c r="AA2818" s="50" t="b">
        <x:f>AND(ISNUMBER(S2818),S2818&gt;=DATE(YEAR('設定'!$B$10)-'設定'!$B$9,MONTH('設定'!$B$10),DAY('設定'!$B$10)))</x:f>
        <x:v>0</x:v>
      </x:c>
      <x:c r="AB2818" s="55" t="b">
        <x:v>0</x:v>
      </x:c>
      <x:c r="AC2818" s="55" t="b">
        <x:v>0</x:v>
      </x:c>
      <x:c r="AD2818" s="50" t="n">
        <x:f>IF(X2818,1,0)+IF(Z2818,1,0)+IF(AA2818,1,0)+IF(AB2818,1,0)</x:f>
        <x:v>0</x:v>
      </x:c>
      <x:c r="AE2818" s="50" t="n">
        <x:f>IF(Y2818,1,0)+IF(Z2818,1,0)+IF(AA2818,1,0)+IF(AB2818,1,0)</x:f>
        <x:v>0</x:v>
      </x:c>
      <x:c r="AF2818" s="50" t="n">
        <x:f>IF(Y2818,1,0)+IF(Z2818,1,0)+IF(AA2818,1,0)+IF(AC2818,1,0)</x:f>
        <x:v>0</x:v>
      </x:c>
      <x:c r="AG2818" s="53" t="n">
        <x:v>44348</x:v>
      </x:c>
      <x:c r="AH2818" s="50" t="str">
        <x:v>S100W2WF</x:v>
      </x:c>
      <x:c r="AI2818" s="50" t="str">
        <x:v>NetSalesSummaryOfBusinessResults</x:v>
      </x:c>
      <x:c r="AJ2818" s="50" t="str">
        <x:v>OperatingIncome</x:v>
      </x:c>
      <x:c r="AK2818" s="53" t="n">
        <x:v>45747</x:v>
      </x:c>
      <x:c r="AL2818" s="50" t="str">
        <x:v>365/365/365/366/365</x:v>
      </x:c>
      <x:c r="AM2818" s="51" t="n">
        <x:v>235464662</x:v>
      </x:c>
      <x:c r="AN2818" s="51" t="n">
        <x:v>70</x:v>
      </x:c>
      <x:c r="AO2818" s="51" t="n">
        <x:f>IFERROR(AM2818*AN2818,"")</x:f>
        <x:v>16482526340</x:v>
      </x:c>
      <x:c r="AP2818" s="56" t="n">
        <x:f>IFERROR(AO2818/(K2818*1000000),"")</x:f>
        <x:v>0.7003993381050924</x:v>
      </x:c>
      <x:c r="AQ2818" s="57" t="n">
        <x:v>20029323.333333332</x:v>
      </x:c>
      <x:c r="AR2818" s="52" t="n">
        <x:v>0.2032277440527964</x:v>
      </x:c>
      <x:c r="AS2818" s="52" t="n">
        <x:v>-0.2861822099997233</x:v>
      </x:c>
      <x:c r="AT2818" s="55" t="b">
        <x:v>1</x:v>
      </x:c>
      <x:c r="AU2818" s="50"/>
      <x:c r="AV2818" s="58" t="n">
        <x:v>-0.14498051323073</x:v>
      </x:c>
      <x:c r="AW2818" s="50" t="n">
        <x:v>2830</x:v>
      </x:c>
      <x:c r="AX2818" s="50" t="str">
        <x:v>Transformation Moat</x:v>
      </x:c>
      <x:c r="AY2818" s="50" t="str">
        <x:v>目立つ機械的警告なし（定性確認は別途必要）</x:v>
      </x:c>
      <x:c r="AZ2818" s="59" t="str">
        <x:v>2025-06-24 16:30</x:v>
      </x:c>
      <x:c r="BA2818" s="53" t="n">
        <x:v>38322</x:v>
      </x:c>
      <x:c r="BB2818" s="50"/>
      <x:c r="BC2818" s="50"/>
      <x:c r="BD2818" s="50"/>
    </x:row>
    <x:row r="2819">
      <x:c r="A2819" s="50" t="n">
        <x:v>2818</x:v>
      </x:c>
      <x:c r="B2819" s="50" t="str">
        <x:v>2136</x:v>
      </x:c>
      <x:c r="C2819" s="50" t="str">
        <x:v>2136.T</x:v>
      </x:c>
      <x:c r="D2819" s="50" t="str">
        <x:v>HIP CORPORATION</x:v>
      </x:c>
      <x:c r="E2819" s="50" t="str">
        <x:v>Standard Market(Domestic)</x:v>
      </x:c>
      <x:c r="F2819" s="50" t="str">
        <x:v>Services</x:v>
      </x:c>
      <x:c r="G2819" s="51" t="n">
        <x:v>5006.217</x:v>
      </x:c>
      <x:c r="H2819" s="51" t="n">
        <x:v>5188.579</x:v>
      </x:c>
      <x:c r="I2819" s="51" t="n">
        <x:v>5475.278</x:v>
      </x:c>
      <x:c r="J2819" s="51" t="n">
        <x:v>5660.13</x:v>
      </x:c>
      <x:c r="K2819" s="51" t="n">
        <x:v>5969.419</x:v>
      </x:c>
      <x:c r="L2819" s="52" t="n">
        <x:f>IFERROR(H2819/G2819-1,"")</x:f>
        <x:v>0.036427106535733556</x:v>
      </x:c>
      <x:c r="M2819" s="52" t="n">
        <x:f>IFERROR(I2819/H2819-1,"")</x:f>
        <x:v>0.05525578390538155</x:v>
      </x:c>
      <x:c r="N2819" s="52" t="n">
        <x:f>IFERROR(J2819/I2819-1,"")</x:f>
        <x:v>0.03376120810669336</x:v>
      </x:c>
      <x:c r="O2819" s="52" t="n">
        <x:f>IFERROR(K2819/J2819-1,"")</x:f>
        <x:v>0.0546434445851951</x:v>
      </x:c>
      <x:c r="P2819" s="52" t="n">
        <x:f>IFERROR((K2819/G2819)^(1/4)-1,"")</x:f>
        <x:v>0.04497427268213561</x:v>
      </x:c>
      <x:c r="Q2819" s="51" t="n">
        <x:v>565.18</x:v>
      </x:c>
      <x:c r="R2819" s="52" t="n">
        <x:f>IFERROR(Q2819/K2819,"")</x:f>
        <x:v>0.09467923092682888</x:v>
      </x:c>
      <x:c r="S2819" s="53" t="n">
        <x:v>44348</x:v>
      </x:c>
      <x:c r="T2819" s="50" t="str">
        <x:v>not_identified_before_local_window</x:v>
      </x:c>
      <x:c r="U2819" s="50" t="str">
        <x:v>株式会社ベストプランニング</x:v>
      </x:c>
      <x:c r="V2819" s="54" t="n">
        <x:v>0.1575</x:v>
      </x:c>
      <x:c r="W2819" s="50" t="str">
        <x:v>田中 伸明</x:v>
      </x:c>
      <x:c r="X2819" s="50" t="b">
        <x:f>AND(COUNT(L2819:O2819)=4,L2819&gt;='設定'!$B$6,M2819&gt;='設定'!$B$6,N2819&gt;='設定'!$B$6,O2819&gt;='設定'!$B$6)</x:f>
        <x:v>0</x:v>
      </x:c>
      <x:c r="Y2819" s="50" t="b">
        <x:f>AND(COUNT(G2819:K2819)=5,P2819&gt;='設定'!$B$7)</x:f>
        <x:v>0</x:v>
      </x:c>
      <x:c r="Z2819" s="50" t="b">
        <x:f>AND(ISNUMBER(R2819),R2819&gt;='設定'!$B$8)</x:f>
        <x:v>0</x:v>
      </x:c>
      <x:c r="AA2819" s="50" t="b">
        <x:f>AND(ISNUMBER(S2819),S2819&gt;=DATE(YEAR('設定'!$B$10)-'設定'!$B$9,MONTH('設定'!$B$10),DAY('設定'!$B$10)))</x:f>
        <x:v>0</x:v>
      </x:c>
      <x:c r="AB2819" s="55" t="b">
        <x:v>0</x:v>
      </x:c>
      <x:c r="AC2819" s="55" t="b">
        <x:v>0</x:v>
      </x:c>
      <x:c r="AD2819" s="50" t="n">
        <x:f>IF(X2819,1,0)+IF(Z2819,1,0)+IF(AA2819,1,0)+IF(AB2819,1,0)</x:f>
        <x:v>0</x:v>
      </x:c>
      <x:c r="AE2819" s="50" t="n">
        <x:f>IF(Y2819,1,0)+IF(Z2819,1,0)+IF(AA2819,1,0)+IF(AB2819,1,0)</x:f>
        <x:v>0</x:v>
      </x:c>
      <x:c r="AF2819" s="50" t="n">
        <x:f>IF(Y2819,1,0)+IF(Z2819,1,0)+IF(AA2819,1,0)+IF(AC2819,1,0)</x:f>
        <x:v>0</x:v>
      </x:c>
      <x:c r="AG2819" s="53" t="n">
        <x:v>44348</x:v>
      </x:c>
      <x:c r="AH2819" s="50" t="str">
        <x:v>S100W5IJ</x:v>
      </x:c>
      <x:c r="AI2819" s="50" t="str">
        <x:v>NetSalesSummaryOfBusinessResults</x:v>
      </x:c>
      <x:c r="AJ2819" s="50" t="str">
        <x:v>OperatingIncome</x:v>
      </x:c>
      <x:c r="AK2819" s="53" t="n">
        <x:v>45747</x:v>
      </x:c>
      <x:c r="AL2819" s="50" t="str">
        <x:v>365/365/365/366/365</x:v>
      </x:c>
      <x:c r="AM2819" s="51" t="n">
        <x:v>3885200</x:v>
      </x:c>
      <x:c r="AN2819" s="51" t="n">
        <x:v>1388</x:v>
      </x:c>
      <x:c r="AO2819" s="51" t="n">
        <x:f>IFERROR(AM2819*AN2819,"")</x:f>
        <x:v>5392657600</x:v>
      </x:c>
      <x:c r="AP2819" s="56" t="n">
        <x:f>IFERROR(AO2819/(K2819*1000000),"")</x:f>
        <x:v>0.9033806472623215</x:v>
      </x:c>
      <x:c r="AQ2819" s="57" t="n">
        <x:v>4678095</x:v>
      </x:c>
      <x:c r="AR2819" s="52" t="n">
        <x:v>0.2325990291408262</x:v>
      </x:c>
      <x:c r="AS2819" s="52" t="n">
        <x:v>-0.3498301650525476</x:v>
      </x:c>
      <x:c r="AT2819" s="55" t="b">
        <x:v>0</x:v>
      </x:c>
      <x:c r="AU2819" s="50" t="str">
        <x:v>low_liquidity</x:v>
      </x:c>
      <x:c r="AV2819" s="58" t="n">
        <x:v>0.1454698219589758</x:v>
      </x:c>
      <x:c r="AW2819" s="50" t="n">
        <x:v>970</x:v>
      </x:c>
      <x:c r="AX2819" s="50" t="str">
        <x:v>Discovery</x:v>
      </x:c>
      <x:c r="AY2819" s="50" t="str">
        <x:v>既存適格性フィルター不通過: low_liquidity / 60日平均売買代金2,000万円未満</x:v>
      </x:c>
      <x:c r="AZ2819" s="59" t="str">
        <x:v>2025-06-26 15:44</x:v>
      </x:c>
      <x:c r="BA2819" s="53"/>
      <x:c r="BB2819" s="50"/>
      <x:c r="BC2819" s="50"/>
      <x:c r="BD2819" s="50"/>
    </x:row>
    <x:row r="2820">
      <x:c r="A2820" s="50" t="n">
        <x:v>2819</x:v>
      </x:c>
      <x:c r="B2820" s="50" t="str">
        <x:v>3382</x:v>
      </x:c>
      <x:c r="C2820" s="50" t="str">
        <x:v>3382.T</x:v>
      </x:c>
      <x:c r="D2820" s="50" t="str">
        <x:v>Seven &amp; i Holdings Co.,Ltd.</x:v>
      </x:c>
      <x:c r="E2820" s="50" t="str">
        <x:v>Prime Market (Domestic)</x:v>
      </x:c>
      <x:c r="F2820" s="50" t="str">
        <x:v>Retail Trade</x:v>
      </x:c>
      <x:c r="G2820" s="51" t="n">
        <x:v>8749752</x:v>
      </x:c>
      <x:c r="H2820" s="51" t="n">
        <x:v>11811303</x:v>
      </x:c>
      <x:c r="I2820" s="51" t="n">
        <x:v>11471753</x:v>
      </x:c>
      <x:c r="J2820" s="51" t="n">
        <x:v>11972762</x:v>
      </x:c>
      <x:c r="K2820" s="51" t="n">
        <x:v>10430269</x:v>
      </x:c>
      <x:c r="L2820" s="52" t="n">
        <x:f>IFERROR(H2820/G2820-1,"")</x:f>
        <x:v>0.3499014600642396</x:v>
      </x:c>
      <x:c r="M2820" s="52" t="n">
        <x:f>IFERROR(I2820/H2820-1,"")</x:f>
        <x:v>-0.02874788666415551</x:v>
      </x:c>
      <x:c r="N2820" s="52" t="n">
        <x:f>IFERROR(J2820/I2820-1,"")</x:f>
        <x:v>0.04367327295139645</x:v>
      </x:c>
      <x:c r="O2820" s="52" t="n">
        <x:f>IFERROR(K2820/J2820-1,"")</x:f>
        <x:v>-0.12883351393771958</x:v>
      </x:c>
      <x:c r="P2820" s="52" t="n">
        <x:f>IFERROR((K2820/G2820)^(1/4)-1,"")</x:f>
        <x:v>0.044900510518727454</x:v>
      </x:c>
      <x:c r="Q2820" s="51" t="n">
        <x:v>422993</x:v>
      </x:c>
      <x:c r="R2820" s="52" t="n">
        <x:f>IFERROR(Q2820/K2820,"")</x:f>
        <x:v>0.04055437112887501</x:v>
      </x:c>
      <x:c r="S2820" s="53" t="n">
        <x:v>38596</x:v>
      </x:c>
      <x:c r="T2820" s="50" t="str">
        <x:v>EDINET_company_history</x:v>
      </x:c>
      <x:c r="U2820" s="50" t="str">
        <x:v>日本マスタートラスト 信託銀行株式会社（信託口）</x:v>
      </x:c>
      <x:c r="V2820" s="54" t="n">
        <x:v>0.1708</x:v>
      </x:c>
      <x:c r="W2820" s="50" t="str">
        <x:v>伊藤 順朗 / スティーブン・ ヘイズ・デイカス / 木村 成樹</x:v>
      </x:c>
      <x:c r="X2820" s="50" t="b">
        <x:f>AND(COUNT(L2820:O2820)=4,L2820&gt;='設定'!$B$6,M2820&gt;='設定'!$B$6,N2820&gt;='設定'!$B$6,O2820&gt;='設定'!$B$6)</x:f>
        <x:v>0</x:v>
      </x:c>
      <x:c r="Y2820" s="50" t="b">
        <x:f>AND(COUNT(G2820:K2820)=5,P2820&gt;='設定'!$B$7)</x:f>
        <x:v>0</x:v>
      </x:c>
      <x:c r="Z2820" s="50" t="b">
        <x:f>AND(ISNUMBER(R2820),R2820&gt;='設定'!$B$8)</x:f>
        <x:v>0</x:v>
      </x:c>
      <x:c r="AA2820" s="50" t="b">
        <x:f>AND(ISNUMBER(S2820),S2820&gt;=DATE(YEAR('設定'!$B$10)-'設定'!$B$9,MONTH('設定'!$B$10),DAY('設定'!$B$10)))</x:f>
        <x:v>0</x:v>
      </x:c>
      <x:c r="AB2820" s="55" t="b">
        <x:v>0</x:v>
      </x:c>
      <x:c r="AC2820" s="55" t="b">
        <x:v>0</x:v>
      </x:c>
      <x:c r="AD2820" s="50" t="n">
        <x:f>IF(X2820,1,0)+IF(Z2820,1,0)+IF(AA2820,1,0)+IF(AB2820,1,0)</x:f>
        <x:v>0</x:v>
      </x:c>
      <x:c r="AE2820" s="50" t="n">
        <x:f>IF(Y2820,1,0)+IF(Z2820,1,0)+IF(AA2820,1,0)+IF(AB2820,1,0)</x:f>
        <x:v>0</x:v>
      </x:c>
      <x:c r="AF2820" s="50" t="n">
        <x:f>IF(Y2820,1,0)+IF(Z2820,1,0)+IF(AA2820,1,0)+IF(AC2820,1,0)</x:f>
        <x:v>0</x:v>
      </x:c>
      <x:c r="AG2820" s="53" t="n">
        <x:v>44348</x:v>
      </x:c>
      <x:c r="AH2820" s="50" t="str">
        <x:v>S100Y4VB</x:v>
      </x:c>
      <x:c r="AI2820" s="50" t="str">
        <x:v>OperatingRevenue1SummaryOfBusinessResults</x:v>
      </x:c>
      <x:c r="AJ2820" s="50" t="str">
        <x:v>OperatingIncome</x:v>
      </x:c>
      <x:c r="AK2820" s="53" t="n">
        <x:v>46081</x:v>
      </x:c>
      <x:c r="AL2820" s="50" t="str">
        <x:v>365/365/366/365/365</x:v>
      </x:c>
      <x:c r="AM2820" s="51" t="n">
        <x:v>2314772549</x:v>
      </x:c>
      <x:c r="AN2820" s="51" t="n">
        <x:v>1834</x:v>
      </x:c>
      <x:c r="AO2820" s="51" t="n">
        <x:f>IFERROR(AM2820*AN2820,"")</x:f>
        <x:v>4245292854866</x:v>
      </x:c>
      <x:c r="AP2820" s="56" t="n">
        <x:f>IFERROR(AO2820/(K2820*1000000),"")</x:f>
        <x:v>0.40701662199373767</x:v>
      </x:c>
      <x:c r="AQ2820" s="57" t="n">
        <x:v>14576106490.833334</x:v>
      </x:c>
      <x:c r="AR2820" s="52" t="n">
        <x:v>0.2921364087701258</x:v>
      </x:c>
      <x:c r="AS2820" s="52" t="n">
        <x:v>-0.2920458259714352</x:v>
      </x:c>
      <x:c r="AT2820" s="55" t="b">
        <x:v>1</x:v>
      </x:c>
      <x:c r="AU2820" s="50"/>
      <x:c r="AV2820" s="58" t="n">
        <x:v>-0.1018127552939149</x:v>
      </x:c>
      <x:c r="AW2820" s="50" t="n">
        <x:v>2614</x:v>
      </x:c>
      <x:c r="AX2820" s="50" t="str">
        <x:v>Transformation Moat</x:v>
      </x:c>
      <x:c r="AY2820" s="50" t="str">
        <x:v>目立つ機械的警告なし（定性確認は別途必要）</x:v>
      </x:c>
      <x:c r="AZ2820" s="59" t="str">
        <x:v>2026-05-20 12:05</x:v>
      </x:c>
      <x:c r="BA2820" s="53" t="n">
        <x:v>38596</x:v>
      </x:c>
      <x:c r="BB2820" s="50"/>
      <x:c r="BC2820" s="50"/>
      <x:c r="BD2820" s="50" t="str">
        <x:v>TOPIX Core30</x:v>
      </x:c>
    </x:row>
    <x:row r="2821">
      <x:c r="A2821" s="50" t="n">
        <x:v>2820</x:v>
      </x:c>
      <x:c r="B2821" s="50" t="str">
        <x:v>6229</x:v>
      </x:c>
      <x:c r="C2821" s="50" t="str">
        <x:v>6229.T</x:v>
      </x:c>
      <x:c r="D2821" s="50" t="str">
        <x:v>OKUMURA ENGINEERING corp.</x:v>
      </x:c>
      <x:c r="E2821" s="50" t="str">
        <x:v>Standard Market(Domestic)</x:v>
      </x:c>
      <x:c r="F2821" s="50" t="str">
        <x:v>Machinery</x:v>
      </x:c>
      <x:c r="G2821" s="51" t="n">
        <x:v>8759.358</x:v>
      </x:c>
      <x:c r="H2821" s="51" t="n">
        <x:v>8456.374</x:v>
      </x:c>
      <x:c r="I2821" s="51" t="n">
        <x:v>9164.286</x:v>
      </x:c>
      <x:c r="J2821" s="51" t="n">
        <x:v>9484.631</x:v>
      </x:c>
      <x:c r="K2821" s="51" t="n">
        <x:v>10438.263</x:v>
      </x:c>
      <x:c r="L2821" s="52" t="n">
        <x:f>IFERROR(H2821/G2821-1,"")</x:f>
        <x:v>-0.03458974961406991</x:v>
      </x:c>
      <x:c r="M2821" s="52" t="n">
        <x:f>IFERROR(I2821/H2821-1,"")</x:f>
        <x:v>0.08371342137895033</x:v>
      </x:c>
      <x:c r="N2821" s="52" t="n">
        <x:f>IFERROR(J2821/I2821-1,"")</x:f>
        <x:v>0.03495580561322509</x:v>
      </x:c>
      <x:c r="O2821" s="52" t="n">
        <x:f>IFERROR(K2821/J2821-1,"")</x:f>
        <x:v>0.10054497639391569</x:v>
      </x:c>
      <x:c r="P2821" s="52" t="n">
        <x:f>IFERROR((K2821/G2821)^(1/4)-1,"")</x:f>
        <x:v>0.04481401518487682</x:v>
      </x:c>
      <x:c r="Q2821" s="51" t="n">
        <x:v>783.574</x:v>
      </x:c>
      <x:c r="R2821" s="52" t="n">
        <x:f>IFERROR(Q2821/K2821,"")</x:f>
        <x:v>0.0750674705168858</x:v>
      </x:c>
      <x:c r="S2821" s="53" t="n">
        <x:v>44166</x:v>
      </x:c>
      <x:c r="T2821" s="50" t="str">
        <x:v>EDINET_company_history</x:v>
      </x:c>
      <x:c r="U2821" s="50" t="str">
        <x:v>有限会社クローバー通商</x:v>
      </x:c>
      <x:c r="V2821" s="54" t="n">
        <x:v>0.101</x:v>
      </x:c>
      <x:c r="W2821" s="50" t="str">
        <x:v>奥村 晋一</x:v>
      </x:c>
      <x:c r="X2821" s="50" t="b">
        <x:f>AND(COUNT(L2821:O2821)=4,L2821&gt;='設定'!$B$6,M2821&gt;='設定'!$B$6,N2821&gt;='設定'!$B$6,O2821&gt;='設定'!$B$6)</x:f>
        <x:v>0</x:v>
      </x:c>
      <x:c r="Y2821" s="50" t="b">
        <x:f>AND(COUNT(G2821:K2821)=5,P2821&gt;='設定'!$B$7)</x:f>
        <x:v>0</x:v>
      </x:c>
      <x:c r="Z2821" s="50" t="b">
        <x:f>AND(ISNUMBER(R2821),R2821&gt;='設定'!$B$8)</x:f>
        <x:v>0</x:v>
      </x:c>
      <x:c r="AA2821" s="50" t="b">
        <x:f>AND(ISNUMBER(S2821),S2821&gt;=DATE(YEAR('設定'!$B$10)-'設定'!$B$9,MONTH('設定'!$B$10),DAY('設定'!$B$10)))</x:f>
        <x:v>0</x:v>
      </x:c>
      <x:c r="AB2821" s="55" t="b">
        <x:v>0</x:v>
      </x:c>
      <x:c r="AC2821" s="55" t="b">
        <x:v>0</x:v>
      </x:c>
      <x:c r="AD2821" s="50" t="n">
        <x:f>IF(X2821,1,0)+IF(Z2821,1,0)+IF(AA2821,1,0)+IF(AB2821,1,0)</x:f>
        <x:v>0</x:v>
      </x:c>
      <x:c r="AE2821" s="50" t="n">
        <x:f>IF(Y2821,1,0)+IF(Z2821,1,0)+IF(AA2821,1,0)+IF(AB2821,1,0)</x:f>
        <x:v>0</x:v>
      </x:c>
      <x:c r="AF2821" s="50" t="n">
        <x:f>IF(Y2821,1,0)+IF(Z2821,1,0)+IF(AA2821,1,0)+IF(AC2821,1,0)</x:f>
        <x:v>0</x:v>
      </x:c>
      <x:c r="AG2821" s="53" t="n">
        <x:v>44348</x:v>
      </x:c>
      <x:c r="AH2821" s="50" t="str">
        <x:v>S100W3WW</x:v>
      </x:c>
      <x:c r="AI2821" s="50" t="str">
        <x:v>NetSalesSummaryOfBusinessResults</x:v>
      </x:c>
      <x:c r="AJ2821" s="50" t="str">
        <x:v>OperatingIncome</x:v>
      </x:c>
      <x:c r="AK2821" s="53" t="n">
        <x:v>45747</x:v>
      </x:c>
      <x:c r="AL2821" s="50" t="str">
        <x:v>365/365/365/366/365</x:v>
      </x:c>
      <x:c r="AM2821" s="51" t="n">
        <x:v>4538200</x:v>
      </x:c>
      <x:c r="AN2821" s="51" t="n">
        <x:v>1546</x:v>
      </x:c>
      <x:c r="AO2821" s="51" t="n">
        <x:f>IFERROR(AM2821*AN2821,"")</x:f>
        <x:v>7016057200</x:v>
      </x:c>
      <x:c r="AP2821" s="56" t="n">
        <x:f>IFERROR(AO2821/(K2821*1000000),"")</x:f>
        <x:v>0.6721479617825303</x:v>
      </x:c>
      <x:c r="AQ2821" s="57" t="n">
        <x:v>49585320</x:v>
      </x:c>
      <x:c r="AR2821" s="52" t="n">
        <x:v>0.3209891704180044</x:v>
      </x:c>
      <x:c r="AS2821" s="52" t="n">
        <x:v>-0.3857837624961289</x:v>
      </x:c>
      <x:c r="AT2821" s="55" t="b">
        <x:v>1</x:v>
      </x:c>
      <x:c r="AU2821" s="50"/>
      <x:c r="AV2821" s="58" t="n">
        <x:v>0.355234035611834</x:v>
      </x:c>
      <x:c r="AW2821" s="50" t="n">
        <x:v>300</x:v>
      </x:c>
      <x:c r="AX2821" s="50" t="str">
        <x:v>Discovery</x:v>
      </x:c>
      <x:c r="AY2821" s="50" t="str">
        <x:v>目立つ機械的警告なし（定性確認は別途必要）</x:v>
      </x:c>
      <x:c r="AZ2821" s="59" t="str">
        <x:v>2025-06-25 11:33</x:v>
      </x:c>
      <x:c r="BA2821" s="53" t="n">
        <x:v>44166</x:v>
      </x:c>
      <x:c r="BB2821" s="50"/>
      <x:c r="BC2821" s="50"/>
      <x:c r="BD2821" s="50"/>
    </x:row>
    <x:row r="2822">
      <x:c r="A2822" s="50" t="n">
        <x:v>2821</x:v>
      </x:c>
      <x:c r="B2822" s="50" t="str">
        <x:v>3947</x:v>
      </x:c>
      <x:c r="C2822" s="50" t="str">
        <x:v>3947.T</x:v>
      </x:c>
      <x:c r="D2822" s="50" t="str">
        <x:v>Dynapac Co.,Ltd.</x:v>
      </x:c>
      <x:c r="E2822" s="50" t="str">
        <x:v>Standard Market(Domestic)</x:v>
      </x:c>
      <x:c r="F2822" s="50" t="str">
        <x:v>Pulp and Paper</x:v>
      </x:c>
      <x:c r="G2822" s="51" t="n">
        <x:v>56300.176</x:v>
      </x:c>
      <x:c r="H2822" s="51" t="n">
        <x:v>56786.982</x:v>
      </x:c>
      <x:c r="I2822" s="51" t="n">
        <x:v>58026.131</x:v>
      </x:c>
      <x:c r="J2822" s="51" t="n">
        <x:v>62530.539</x:v>
      </x:c>
      <x:c r="K2822" s="51" t="n">
        <x:v>67083.405</x:v>
      </x:c>
      <x:c r="L2822" s="52" t="n">
        <x:f>IFERROR(H2822/G2822-1,"")</x:f>
        <x:v>0.00864661595374061</x:v>
      </x:c>
      <x:c r="M2822" s="52" t="n">
        <x:f>IFERROR(I2822/H2822-1,"")</x:f>
        <x:v>0.021821004680262712</x:v>
      </x:c>
      <x:c r="N2822" s="52" t="n">
        <x:f>IFERROR(J2822/I2822-1,"")</x:f>
        <x:v>0.07762723315121578</x:v>
      </x:c>
      <x:c r="O2822" s="52" t="n">
        <x:f>IFERROR(K2822/J2822-1,"")</x:f>
        <x:v>0.07281027915016058</x:v>
      </x:c>
      <x:c r="P2822" s="52" t="n">
        <x:f>IFERROR((K2822/G2822)^(1/4)-1,"")</x:f>
        <x:v>0.04478357496987151</x:v>
      </x:c>
      <x:c r="Q2822" s="51" t="n">
        <x:v>2881.978</x:v>
      </x:c>
      <x:c r="R2822" s="52" t="n">
        <x:f>IFERROR(Q2822/K2822,"")</x:f>
        <x:v>0.042961116836570834</x:v>
      </x:c>
      <x:c r="S2822" s="53" t="n">
        <x:v>27942</x:v>
      </x:c>
      <x:c r="T2822" s="50" t="str">
        <x:v>EDINET_company_history</x:v>
      </x:c>
      <x:c r="U2822" s="50" t="str">
        <x:v>カゴメ株式会社</x:v>
      </x:c>
      <x:c r="V2822" s="54" t="n">
        <x:v>0.168</x:v>
      </x:c>
      <x:c r="W2822" s="50" t="str">
        <x:v>齊 藤 光 次 / 篠 岡 尚 久</x:v>
      </x:c>
      <x:c r="X2822" s="50" t="b">
        <x:f>AND(COUNT(L2822:O2822)=4,L2822&gt;='設定'!$B$6,M2822&gt;='設定'!$B$6,N2822&gt;='設定'!$B$6,O2822&gt;='設定'!$B$6)</x:f>
        <x:v>0</x:v>
      </x:c>
      <x:c r="Y2822" s="50" t="b">
        <x:f>AND(COUNT(G2822:K2822)=5,P2822&gt;='設定'!$B$7)</x:f>
        <x:v>0</x:v>
      </x:c>
      <x:c r="Z2822" s="50" t="b">
        <x:f>AND(ISNUMBER(R2822),R2822&gt;='設定'!$B$8)</x:f>
        <x:v>0</x:v>
      </x:c>
      <x:c r="AA2822" s="50" t="b">
        <x:f>AND(ISNUMBER(S2822),S2822&gt;=DATE(YEAR('設定'!$B$10)-'設定'!$B$9,MONTH('設定'!$B$10),DAY('設定'!$B$10)))</x:f>
        <x:v>0</x:v>
      </x:c>
      <x:c r="AB2822" s="55" t="b">
        <x:v>0</x:v>
      </x:c>
      <x:c r="AC2822" s="55" t="b">
        <x:v>0</x:v>
      </x:c>
      <x:c r="AD2822" s="50" t="n">
        <x:f>IF(X2822,1,0)+IF(Z2822,1,0)+IF(AA2822,1,0)+IF(AB2822,1,0)</x:f>
        <x:v>0</x:v>
      </x:c>
      <x:c r="AE2822" s="50" t="n">
        <x:f>IF(Y2822,1,0)+IF(Z2822,1,0)+IF(AA2822,1,0)+IF(AB2822,1,0)</x:f>
        <x:v>0</x:v>
      </x:c>
      <x:c r="AF2822" s="50" t="n">
        <x:f>IF(Y2822,1,0)+IF(Z2822,1,0)+IF(AA2822,1,0)+IF(AC2822,1,0)</x:f>
        <x:v>0</x:v>
      </x:c>
      <x:c r="AG2822" s="53" t="n">
        <x:v>44348</x:v>
      </x:c>
      <x:c r="AH2822" s="50" t="str">
        <x:v>S100XT1X</x:v>
      </x:c>
      <x:c r="AI2822" s="50" t="str">
        <x:v>NetSalesSummaryOfBusinessResults</x:v>
      </x:c>
      <x:c r="AJ2822" s="50" t="str">
        <x:v>OperatingIncome</x:v>
      </x:c>
      <x:c r="AK2822" s="53" t="n">
        <x:v>46022</x:v>
      </x:c>
      <x:c r="AL2822" s="50" t="str">
        <x:v>365/365/365/366/365</x:v>
      </x:c>
      <x:c r="AM2822" s="51" t="n">
        <x:v>9750691</x:v>
      </x:c>
      <x:c r="AN2822" s="51" t="n">
        <x:v>2044</x:v>
      </x:c>
      <x:c r="AO2822" s="51" t="n">
        <x:f>IFERROR(AM2822*AN2822,"")</x:f>
        <x:v>19930412404</x:v>
      </x:c>
      <x:c r="AP2822" s="56" t="n">
        <x:f>IFERROR(AO2822/(K2822*1000000),"")</x:f>
        <x:v>0.2970989979414432</x:v>
      </x:c>
      <x:c r="AQ2822" s="57" t="n">
        <x:v>7534073.333333333</x:v>
      </x:c>
      <x:c r="AR2822" s="52" t="n">
        <x:v>0.2214124180119089</x:v>
      </x:c>
      <x:c r="AS2822" s="52" t="n">
        <x:v>-0.2567765567765566</x:v>
      </x:c>
      <x:c r="AT2822" s="55" t="b">
        <x:v>0</x:v>
      </x:c>
      <x:c r="AU2822" s="50" t="str">
        <x:v>low_liquidity</x:v>
      </x:c>
      <x:c r="AV2822" s="58" t="n">
        <x:v>0.0064379222039227</x:v>
      </x:c>
      <x:c r="AW2822" s="50" t="n">
        <x:v>1815</x:v>
      </x:c>
      <x:c r="AX2822" s="50" t="str">
        <x:v>Discovery</x:v>
      </x:c>
      <x:c r="AY2822" s="50" t="str">
        <x:v>既存適格性フィルター不通過: low_liquidity / 60日平均売買代金2,000万円未満</x:v>
      </x:c>
      <x:c r="AZ2822" s="59" t="str">
        <x:v>2026-03-26 12:54</x:v>
      </x:c>
      <x:c r="BA2822" s="53" t="n">
        <x:v>27942</x:v>
      </x:c>
      <x:c r="BB2822" s="50"/>
      <x:c r="BC2822" s="50"/>
      <x:c r="BD2822" s="50"/>
    </x:row>
    <x:row r="2823">
      <x:c r="A2823" s="50" t="n">
        <x:v>2822</x:v>
      </x:c>
      <x:c r="B2823" s="50" t="str">
        <x:v>7264</x:v>
      </x:c>
      <x:c r="C2823" s="50" t="str">
        <x:v>7264.T</x:v>
      </x:c>
      <x:c r="D2823" s="50" t="str">
        <x:v>MURO CORPORATION</x:v>
      </x:c>
      <x:c r="E2823" s="50" t="str">
        <x:v>Standard Market(Domestic)</x:v>
      </x:c>
      <x:c r="F2823" s="50" t="str">
        <x:v>Transportation Equipment</x:v>
      </x:c>
      <x:c r="G2823" s="51" t="n">
        <x:v>18965.187</x:v>
      </x:c>
      <x:c r="H2823" s="51" t="n">
        <x:v>20533.642</x:v>
      </x:c>
      <x:c r="I2823" s="51" t="n">
        <x:v>21842.083</x:v>
      </x:c>
      <x:c r="J2823" s="51" t="n">
        <x:v>23655.968</x:v>
      </x:c>
      <x:c r="K2823" s="51" t="n">
        <x:v>22590.057</x:v>
      </x:c>
      <x:c r="L2823" s="52" t="n">
        <x:f>IFERROR(H2823/G2823-1,"")</x:f>
        <x:v>0.08270179460924898</x:v>
      </x:c>
      <x:c r="M2823" s="52" t="n">
        <x:f>IFERROR(I2823/H2823-1,"")</x:f>
        <x:v>0.06372181807786448</x:v>
      </x:c>
      <x:c r="N2823" s="52" t="n">
        <x:f>IFERROR(J2823/I2823-1,"")</x:f>
        <x:v>0.08304542199569531</x:v>
      </x:c>
      <x:c r="O2823" s="52" t="n">
        <x:f>IFERROR(K2823/J2823-1,"")</x:f>
        <x:v>-0.045058862101943986</x:v>
      </x:c>
      <x:c r="P2823" s="52" t="n">
        <x:f>IFERROR((K2823/G2823)^(1/4)-1,"")</x:f>
        <x:v>0.0446962826794981</x:v>
      </x:c>
      <x:c r="Q2823" s="51" t="n">
        <x:v>755.18</x:v>
      </x:c>
      <x:c r="R2823" s="52" t="n">
        <x:f>IFERROR(Q2823/K2823,"")</x:f>
        <x:v>0.03342975185941319</x:v>
      </x:c>
      <x:c r="S2823" s="53" t="n">
        <x:v>38322</x:v>
      </x:c>
      <x:c r="T2823" s="50" t="str">
        <x:v>EDINET_company_history</x:v>
      </x:c>
      <x:c r="U2823" s="50" t="str">
        <x:v>有限会社インテレクチュアル</x:v>
      </x:c>
      <x:c r="V2823" s="54" t="n">
        <x:v>0.2715</x:v>
      </x:c>
      <x:c r="W2823" s="50" t="str">
        <x:v>室 雅文</x:v>
      </x:c>
      <x:c r="X2823" s="50" t="b">
        <x:f>AND(COUNT(L2823:O2823)=4,L2823&gt;='設定'!$B$6,M2823&gt;='設定'!$B$6,N2823&gt;='設定'!$B$6,O2823&gt;='設定'!$B$6)</x:f>
        <x:v>0</x:v>
      </x:c>
      <x:c r="Y2823" s="50" t="b">
        <x:f>AND(COUNT(G2823:K2823)=5,P2823&gt;='設定'!$B$7)</x:f>
        <x:v>0</x:v>
      </x:c>
      <x:c r="Z2823" s="50" t="b">
        <x:f>AND(ISNUMBER(R2823),R2823&gt;='設定'!$B$8)</x:f>
        <x:v>0</x:v>
      </x:c>
      <x:c r="AA2823" s="50" t="b">
        <x:f>AND(ISNUMBER(S2823),S2823&gt;=DATE(YEAR('設定'!$B$10)-'設定'!$B$9,MONTH('設定'!$B$10),DAY('設定'!$B$10)))</x:f>
        <x:v>0</x:v>
      </x:c>
      <x:c r="AB2823" s="55" t="b">
        <x:v>0</x:v>
      </x:c>
      <x:c r="AC2823" s="55" t="b">
        <x:v>0</x:v>
      </x:c>
      <x:c r="AD2823" s="50" t="n">
        <x:f>IF(X2823,1,0)+IF(Z2823,1,0)+IF(AA2823,1,0)+IF(AB2823,1,0)</x:f>
        <x:v>0</x:v>
      </x:c>
      <x:c r="AE2823" s="50" t="n">
        <x:f>IF(Y2823,1,0)+IF(Z2823,1,0)+IF(AA2823,1,0)+IF(AB2823,1,0)</x:f>
        <x:v>0</x:v>
      </x:c>
      <x:c r="AF2823" s="50" t="n">
        <x:f>IF(Y2823,1,0)+IF(Z2823,1,0)+IF(AA2823,1,0)+IF(AC2823,1,0)</x:f>
        <x:v>0</x:v>
      </x:c>
      <x:c r="AG2823" s="53" t="n">
        <x:v>44348</x:v>
      </x:c>
      <x:c r="AH2823" s="50" t="str">
        <x:v>S100W290</x:v>
      </x:c>
      <x:c r="AI2823" s="50" t="str">
        <x:v>NetSalesSummaryOfBusinessResults</x:v>
      </x:c>
      <x:c r="AJ2823" s="50" t="str">
        <x:v>OperatingIncome</x:v>
      </x:c>
      <x:c r="AK2823" s="53" t="n">
        <x:v>45747</x:v>
      </x:c>
      <x:c r="AL2823" s="50" t="str">
        <x:v>365/365/365/366/365</x:v>
      </x:c>
      <x:c r="AM2823" s="51" t="n">
        <x:v>6042000</x:v>
      </x:c>
      <x:c r="AN2823" s="51" t="n">
        <x:v>1300</x:v>
      </x:c>
      <x:c r="AO2823" s="51" t="n">
        <x:f>IFERROR(AM2823*AN2823,"")</x:f>
        <x:v>7854600000</x:v>
      </x:c>
      <x:c r="AP2823" s="56" t="n">
        <x:f>IFERROR(AO2823/(K2823*1000000),"")</x:f>
        <x:v>0.34770164590554153</x:v>
      </x:c>
      <x:c r="AQ2823" s="57" t="n">
        <x:v>4503235</x:v>
      </x:c>
      <x:c r="AR2823" s="52" t="n">
        <x:v>0.203206357601843</x:v>
      </x:c>
      <x:c r="AS2823" s="52" t="n">
        <x:v>-0.3390454688822856</x:v>
      </x:c>
      <x:c r="AT2823" s="55" t="b">
        <x:v>0</x:v>
      </x:c>
      <x:c r="AU2823" s="50" t="str">
        <x:v>low_liquidity</x:v>
      </x:c>
      <x:c r="AV2823" s="58" t="n">
        <x:v>0.1188699768845222</x:v>
      </x:c>
      <x:c r="AW2823" s="50" t="n">
        <x:v>1129</x:v>
      </x:c>
      <x:c r="AX2823" s="50" t="str">
        <x:v>Discovery</x:v>
      </x:c>
      <x:c r="AY2823" s="50" t="str">
        <x:v>既存適格性フィルター不通過: low_liquidity / 60日平均売買代金2,000万円未満</x:v>
      </x:c>
      <x:c r="AZ2823" s="59" t="str">
        <x:v>2025-06-24 15:03</x:v>
      </x:c>
      <x:c r="BA2823" s="53" t="n">
        <x:v>38322</x:v>
      </x:c>
      <x:c r="BB2823" s="50"/>
      <x:c r="BC2823" s="50"/>
      <x:c r="BD2823" s="50"/>
    </x:row>
    <x:row r="2824">
      <x:c r="A2824" s="50" t="n">
        <x:v>2823</x:v>
      </x:c>
      <x:c r="B2824" s="50" t="str">
        <x:v>4218</x:v>
      </x:c>
      <x:c r="C2824" s="50" t="str">
        <x:v>4218.T</x:v>
      </x:c>
      <x:c r="D2824" s="50" t="str">
        <x:v>NICHIBAN CO.,LTD.</x:v>
      </x:c>
      <x:c r="E2824" s="50" t="str">
        <x:v>Prime Market (Domestic)</x:v>
      </x:c>
      <x:c r="F2824" s="50" t="str">
        <x:v>Chemicals</x:v>
      </x:c>
      <x:c r="G2824" s="51" t="n">
        <x:v>41528</x:v>
      </x:c>
      <x:c r="H2824" s="51" t="n">
        <x:v>43134</x:v>
      </x:c>
      <x:c r="I2824" s="51" t="n">
        <x:v>45560</x:v>
      </x:c>
      <x:c r="J2824" s="51" t="n">
        <x:v>46859</x:v>
      </x:c>
      <x:c r="K2824" s="51" t="n">
        <x:v>49457</x:v>
      </x:c>
      <x:c r="L2824" s="52" t="n">
        <x:f>IFERROR(H2824/G2824-1,"")</x:f>
        <x:v>0.038672702754767974</x:v>
      </x:c>
      <x:c r="M2824" s="52" t="n">
        <x:f>IFERROR(I2824/H2824-1,"")</x:f>
        <x:v>0.056243334724347394</x:v>
      </x:c>
      <x:c r="N2824" s="52" t="n">
        <x:f>IFERROR(J2824/I2824-1,"")</x:f>
        <x:v>0.028511852502195012</x:v>
      </x:c>
      <x:c r="O2824" s="52" t="n">
        <x:f>IFERROR(K2824/J2824-1,"")</x:f>
        <x:v>0.055442924518235515</x:v>
      </x:c>
      <x:c r="P2824" s="52" t="n">
        <x:f>IFERROR((K2824/G2824)^(1/4)-1,"")</x:f>
        <x:v>0.04465211602153474</x:v>
      </x:c>
      <x:c r="Q2824" s="51" t="n">
        <x:v>2586</x:v>
      </x:c>
      <x:c r="R2824" s="52" t="n">
        <x:f>IFERROR(Q2824/K2824,"")</x:f>
        <x:v>0.052287846007643</x:v>
      </x:c>
      <x:c r="S2824" s="53" t="n">
        <x:v>22798</x:v>
      </x:c>
      <x:c r="T2824" s="50" t="str">
        <x:v>EDINET_company_history</x:v>
      </x:c>
      <x:c r="U2824" s="50" t="str">
        <x:v>大鵬薬品工業株式会社</x:v>
      </x:c>
      <x:c r="V2824" s="54" t="n">
        <x:v>0.332</x:v>
      </x:c>
      <x:c r="W2824" s="50" t="str">
        <x:v>高津 敏明</x:v>
      </x:c>
      <x:c r="X2824" s="50" t="b">
        <x:f>AND(COUNT(L2824:O2824)=4,L2824&gt;='設定'!$B$6,M2824&gt;='設定'!$B$6,N2824&gt;='設定'!$B$6,O2824&gt;='設定'!$B$6)</x:f>
        <x:v>0</x:v>
      </x:c>
      <x:c r="Y2824" s="50" t="b">
        <x:f>AND(COUNT(G2824:K2824)=5,P2824&gt;='設定'!$B$7)</x:f>
        <x:v>0</x:v>
      </x:c>
      <x:c r="Z2824" s="50" t="b">
        <x:f>AND(ISNUMBER(R2824),R2824&gt;='設定'!$B$8)</x:f>
        <x:v>0</x:v>
      </x:c>
      <x:c r="AA2824" s="50" t="b">
        <x:f>AND(ISNUMBER(S2824),S2824&gt;=DATE(YEAR('設定'!$B$10)-'設定'!$B$9,MONTH('設定'!$B$10),DAY('設定'!$B$10)))</x:f>
        <x:v>0</x:v>
      </x:c>
      <x:c r="AB2824" s="55" t="b">
        <x:v>0</x:v>
      </x:c>
      <x:c r="AC2824" s="55" t="b">
        <x:v>0</x:v>
      </x:c>
      <x:c r="AD2824" s="50" t="n">
        <x:f>IF(X2824,1,0)+IF(Z2824,1,0)+IF(AA2824,1,0)+IF(AB2824,1,0)</x:f>
        <x:v>0</x:v>
      </x:c>
      <x:c r="AE2824" s="50" t="n">
        <x:f>IF(Y2824,1,0)+IF(Z2824,1,0)+IF(AA2824,1,0)+IF(AB2824,1,0)</x:f>
        <x:v>0</x:v>
      </x:c>
      <x:c r="AF2824" s="50" t="n">
        <x:f>IF(Y2824,1,0)+IF(Z2824,1,0)+IF(AA2824,1,0)+IF(AC2824,1,0)</x:f>
        <x:v>0</x:v>
      </x:c>
      <x:c r="AG2824" s="53" t="n">
        <x:v>44348</x:v>
      </x:c>
      <x:c r="AH2824" s="50" t="str">
        <x:v>S100W347</x:v>
      </x:c>
      <x:c r="AI2824" s="50" t="str">
        <x:v>NetSalesSummaryOfBusinessResults</x:v>
      </x:c>
      <x:c r="AJ2824" s="50" t="str">
        <x:v>OperatingIncome</x:v>
      </x:c>
      <x:c r="AK2824" s="53" t="n">
        <x:v>45747</x:v>
      </x:c>
      <x:c r="AL2824" s="50" t="str">
        <x:v>365/365/365/366/365</x:v>
      </x:c>
      <x:c r="AM2824" s="51" t="n">
        <x:v>20357506</x:v>
      </x:c>
      <x:c r="AN2824" s="51" t="n">
        <x:v>1823</x:v>
      </x:c>
      <x:c r="AO2824" s="51" t="n">
        <x:f>IFERROR(AM2824*AN2824,"")</x:f>
        <x:v>37111733438</x:v>
      </x:c>
      <x:c r="AP2824" s="56" t="n">
        <x:f>IFERROR(AO2824/(K2824*1000000),"")</x:f>
        <x:v>0.7503838372323433</x:v>
      </x:c>
      <x:c r="AQ2824" s="57" t="n">
        <x:v>48725570</x:v>
      </x:c>
      <x:c r="AR2824" s="52" t="n">
        <x:v>0.1949259345750354</x:v>
      </x:c>
      <x:c r="AS2824" s="52" t="n">
        <x:v>-0.202164569667764</x:v>
      </x:c>
      <x:c r="AT2824" s="55" t="b">
        <x:v>1</x:v>
      </x:c>
      <x:c r="AU2824" s="50"/>
      <x:c r="AV2824" s="58" t="n">
        <x:v>0.213180166388121</x:v>
      </x:c>
      <x:c r="AW2824" s="50" t="n">
        <x:v>669</x:v>
      </x:c>
      <x:c r="AX2824" s="50" t="str">
        <x:v>Discovery</x:v>
      </x:c>
      <x:c r="AY2824" s="50" t="str">
        <x:v>目立つ機械的警告なし（定性確認は別途必要）</x:v>
      </x:c>
      <x:c r="AZ2824" s="59" t="str">
        <x:v>2025-06-24 14:00</x:v>
      </x:c>
      <x:c r="BA2824" s="53" t="n">
        <x:v>22798</x:v>
      </x:c>
      <x:c r="BB2824" s="50"/>
      <x:c r="BC2824" s="50"/>
      <x:c r="BD2824" s="50" t="str">
        <x:v>TOPIX Small 2</x:v>
      </x:c>
    </x:row>
    <x:row r="2825">
      <x:c r="A2825" s="50" t="n">
        <x:v>2824</x:v>
      </x:c>
      <x:c r="B2825" s="50" t="str">
        <x:v>7265</x:v>
      </x:c>
      <x:c r="C2825" s="50" t="str">
        <x:v>7265.T</x:v>
      </x:c>
      <x:c r="D2825" s="50" t="str">
        <x:v>EIKEN INDUSTRIES CO.,LTD</x:v>
      </x:c>
      <x:c r="E2825" s="50" t="str">
        <x:v>Standard Market(Domestic)</x:v>
      </x:c>
      <x:c r="F2825" s="50" t="str">
        <x:v>Transportation Equipment</x:v>
      </x:c>
      <x:c r="G2825" s="51" t="n">
        <x:v>6802.846</x:v>
      </x:c>
      <x:c r="H2825" s="51" t="n">
        <x:v>6954.799</x:v>
      </x:c>
      <x:c r="I2825" s="51" t="n">
        <x:v>6796.633</x:v>
      </x:c>
      <x:c r="J2825" s="51" t="n">
        <x:v>7284.91</x:v>
      </x:c>
      <x:c r="K2825" s="51" t="n">
        <x:v>8100.115</x:v>
      </x:c>
      <x:c r="L2825" s="52" t="n">
        <x:f>IFERROR(H2825/G2825-1,"")</x:f>
        <x:v>0.02233668085386631</x:v>
      </x:c>
      <x:c r="M2825" s="52" t="n">
        <x:f>IFERROR(I2825/H2825-1,"")</x:f>
        <x:v>-0.02274199441277891</x:v>
      </x:c>
      <x:c r="N2825" s="52" t="n">
        <x:f>IFERROR(J2825/I2825-1,"")</x:f>
        <x:v>0.07184101304278157</x:v>
      </x:c>
      <x:c r="O2825" s="52" t="n">
        <x:f>IFERROR(K2825/J2825-1,"")</x:f>
        <x:v>0.11190323559247806</x:v>
      </x:c>
      <x:c r="P2825" s="52" t="n">
        <x:f>IFERROR((K2825/G2825)^(1/4)-1,"")</x:f>
        <x:v>0.04460027603386463</x:v>
      </x:c>
      <x:c r="Q2825" s="51" t="n">
        <x:v>411.189</x:v>
      </x:c>
      <x:c r="R2825" s="52" t="n">
        <x:f>IFERROR(Q2825/K2825,"")</x:f>
        <x:v>0.05076335335979798</x:v>
      </x:c>
      <x:c r="S2825" s="53" t="n">
        <x:v>38322</x:v>
      </x:c>
      <x:c r="T2825" s="50" t="str">
        <x:v>EDINET_company_history</x:v>
      </x:c>
      <x:c r="U2825" s="50" t="str">
        <x:v>育実企画株式会社</x:v>
      </x:c>
      <x:c r="V2825" s="54" t="n">
        <x:v>0.1464</x:v>
      </x:c>
      <x:c r="W2825" s="50" t="str">
        <x:v>宮 治 友 博</x:v>
      </x:c>
      <x:c r="X2825" s="50" t="b">
        <x:f>AND(COUNT(L2825:O2825)=4,L2825&gt;='設定'!$B$6,M2825&gt;='設定'!$B$6,N2825&gt;='設定'!$B$6,O2825&gt;='設定'!$B$6)</x:f>
        <x:v>0</x:v>
      </x:c>
      <x:c r="Y2825" s="50" t="b">
        <x:f>AND(COUNT(G2825:K2825)=5,P2825&gt;='設定'!$B$7)</x:f>
        <x:v>0</x:v>
      </x:c>
      <x:c r="Z2825" s="50" t="b">
        <x:f>AND(ISNUMBER(R2825),R2825&gt;='設定'!$B$8)</x:f>
        <x:v>0</x:v>
      </x:c>
      <x:c r="AA2825" s="50" t="b">
        <x:f>AND(ISNUMBER(S2825),S2825&gt;=DATE(YEAR('設定'!$B$10)-'設定'!$B$9,MONTH('設定'!$B$10),DAY('設定'!$B$10)))</x:f>
        <x:v>0</x:v>
      </x:c>
      <x:c r="AB2825" s="55" t="b">
        <x:v>0</x:v>
      </x:c>
      <x:c r="AC2825" s="55" t="b">
        <x:v>0</x:v>
      </x:c>
      <x:c r="AD2825" s="50" t="n">
        <x:f>IF(X2825,1,0)+IF(Z2825,1,0)+IF(AA2825,1,0)+IF(AB2825,1,0)</x:f>
        <x:v>0</x:v>
      </x:c>
      <x:c r="AE2825" s="50" t="n">
        <x:f>IF(Y2825,1,0)+IF(Z2825,1,0)+IF(AA2825,1,0)+IF(AB2825,1,0)</x:f>
        <x:v>0</x:v>
      </x:c>
      <x:c r="AF2825" s="50" t="n">
        <x:f>IF(Y2825,1,0)+IF(Z2825,1,0)+IF(AA2825,1,0)+IF(AC2825,1,0)</x:f>
        <x:v>0</x:v>
      </x:c>
      <x:c r="AG2825" s="53" t="n">
        <x:v>44348</x:v>
      </x:c>
      <x:c r="AH2825" s="50" t="str">
        <x:v>S100XH0G</x:v>
      </x:c>
      <x:c r="AI2825" s="50" t="str">
        <x:v>NetSalesSummaryOfBusinessResults</x:v>
      </x:c>
      <x:c r="AJ2825" s="50" t="str">
        <x:v>OperatingIncome</x:v>
      </x:c>
      <x:c r="AK2825" s="53" t="n">
        <x:v>45961</x:v>
      </x:c>
      <x:c r="AL2825" s="50" t="str">
        <x:v>365/365/365/366/365</x:v>
      </x:c>
      <x:c r="AM2825" s="51" t="n">
        <x:v>1024500</x:v>
      </x:c>
      <x:c r="AN2825" s="51" t="n">
        <x:v>3830</x:v>
      </x:c>
      <x:c r="AO2825" s="51" t="n">
        <x:f>IFERROR(AM2825*AN2825,"")</x:f>
        <x:v>3923835000</x:v>
      </x:c>
      <x:c r="AP2825" s="56" t="n">
        <x:f>IFERROR(AO2825/(K2825*1000000),"")</x:f>
        <x:v>0.484417196545975</x:v>
      </x:c>
      <x:c r="AQ2825" s="57" t="n">
        <x:v>3854916.6666666665</x:v>
      </x:c>
      <x:c r="AR2825" s="52" t="n">
        <x:v>0.3235220216090116</x:v>
      </x:c>
      <x:c r="AS2825" s="52" t="n">
        <x:v>-0.4602627335496121</x:v>
      </x:c>
      <x:c r="AT2825" s="55" t="b">
        <x:v>0</x:v>
      </x:c>
      <x:c r="AU2825" s="50" t="str">
        <x:v>low_liquidity</x:v>
      </x:c>
      <x:c r="AV2825" s="58" t="n">
        <x:v>0.0621578628564473</x:v>
      </x:c>
      <x:c r="AW2825" s="50" t="n">
        <x:v>1443</x:v>
      </x:c>
      <x:c r="AX2825" s="50" t="str">
        <x:v>Discovery</x:v>
      </x:c>
      <x:c r="AY2825" s="50" t="str">
        <x:v>既存適格性フィルター不通過: low_liquidity / 60日平均売買代金2,000万円未満</x:v>
      </x:c>
      <x:c r="AZ2825" s="59" t="str">
        <x:v>2026-01-26 13:07</x:v>
      </x:c>
      <x:c r="BA2825" s="53" t="n">
        <x:v>38322</x:v>
      </x:c>
      <x:c r="BB2825" s="50"/>
      <x:c r="BC2825" s="50"/>
      <x:c r="BD2825" s="50"/>
    </x:row>
    <x:row r="2826">
      <x:c r="A2826" s="50" t="n">
        <x:v>2825</x:v>
      </x:c>
      <x:c r="B2826" s="50" t="str">
        <x:v>2698</x:v>
      </x:c>
      <x:c r="C2826" s="50" t="str">
        <x:v>2698.T</x:v>
      </x:c>
      <x:c r="D2826" s="50" t="str">
        <x:v>CAN DO CO.,LTD.</x:v>
      </x:c>
      <x:c r="E2826" s="50" t="str">
        <x:v>Standard Market(Domestic)</x:v>
      </x:c>
      <x:c r="F2826" s="50" t="str">
        <x:v>Retail Trade</x:v>
      </x:c>
      <x:c r="G2826" s="51" t="n">
        <x:v>73130</x:v>
      </x:c>
      <x:c r="H2826" s="51" t="n">
        <x:v>93150</x:v>
      </x:c>
      <x:c r="I2826" s="51" t="n">
        <x:v>80357</x:v>
      </x:c>
      <x:c r="J2826" s="51" t="n">
        <x:v>83380</x:v>
      </x:c>
      <x:c r="K2826" s="51" t="n">
        <x:v>87057</x:v>
      </x:c>
      <x:c r="L2826" s="52" t="n">
        <x:f>IFERROR(H2826/G2826-1,"")</x:f>
        <x:v>0.2737590592096266</x:v>
      </x:c>
      <x:c r="M2826" s="52" t="n">
        <x:f>IFERROR(I2826/H2826-1,"")</x:f>
        <x:v>-0.13733762748255507</x:v>
      </x:c>
      <x:c r="N2826" s="52" t="n">
        <x:f>IFERROR(J2826/I2826-1,"")</x:f>
        <x:v>0.03761962243488437</x:v>
      </x:c>
      <x:c r="O2826" s="52" t="n">
        <x:f>IFERROR(K2826/J2826-1,"")</x:f>
        <x:v>0.044099304389541905</x:v>
      </x:c>
      <x:c r="P2826" s="52" t="n">
        <x:f>IFERROR((K2826/G2826)^(1/4)-1,"")</x:f>
        <x:v>0.04454470273533406</x:v>
      </x:c>
      <x:c r="Q2826" s="51" t="n">
        <x:v>1532</x:v>
      </x:c>
      <x:c r="R2826" s="52" t="n">
        <x:f>IFERROR(Q2826/K2826,"")</x:f>
        <x:v>0.017597665897055952</x:v>
      </x:c>
      <x:c r="S2826" s="53" t="n">
        <x:v>37956</x:v>
      </x:c>
      <x:c r="T2826" s="50" t="str">
        <x:v>EDINET_company_history</x:v>
      </x:c>
      <x:c r="U2826" s="50" t="str">
        <x:v>イオン株式会社</x:v>
      </x:c>
      <x:c r="V2826" s="54" t="n">
        <x:v>0.3726</x:v>
      </x:c>
      <x:c r="W2826" s="50" t="str">
        <x:v>城戸 一弥</x:v>
      </x:c>
      <x:c r="X2826" s="50" t="b">
        <x:f>AND(COUNT(L2826:O2826)=4,L2826&gt;='設定'!$B$6,M2826&gt;='設定'!$B$6,N2826&gt;='設定'!$B$6,O2826&gt;='設定'!$B$6)</x:f>
        <x:v>0</x:v>
      </x:c>
      <x:c r="Y2826" s="50" t="b">
        <x:f>AND(COUNT(G2826:K2826)=5,P2826&gt;='設定'!$B$7)</x:f>
        <x:v>0</x:v>
      </x:c>
      <x:c r="Z2826" s="50" t="b">
        <x:f>AND(ISNUMBER(R2826),R2826&gt;='設定'!$B$8)</x:f>
        <x:v>0</x:v>
      </x:c>
      <x:c r="AA2826" s="50" t="b">
        <x:f>AND(ISNUMBER(S2826),S2826&gt;=DATE(YEAR('設定'!$B$10)-'設定'!$B$9,MONTH('設定'!$B$10),DAY('設定'!$B$10)))</x:f>
        <x:v>0</x:v>
      </x:c>
      <x:c r="AB2826" s="55" t="b">
        <x:v>0</x:v>
      </x:c>
      <x:c r="AC2826" s="55" t="b">
        <x:v>0</x:v>
      </x:c>
      <x:c r="AD2826" s="50" t="n">
        <x:f>IF(X2826,1,0)+IF(Z2826,1,0)+IF(AA2826,1,0)+IF(AB2826,1,0)</x:f>
        <x:v>0</x:v>
      </x:c>
      <x:c r="AE2826" s="50" t="n">
        <x:f>IF(Y2826,1,0)+IF(Z2826,1,0)+IF(AA2826,1,0)+IF(AB2826,1,0)</x:f>
        <x:v>0</x:v>
      </x:c>
      <x:c r="AF2826" s="50" t="n">
        <x:f>IF(Y2826,1,0)+IF(Z2826,1,0)+IF(AA2826,1,0)+IF(AC2826,1,0)</x:f>
        <x:v>0</x:v>
      </x:c>
      <x:c r="AG2826" s="53" t="n">
        <x:v>44348</x:v>
      </x:c>
      <x:c r="AH2826" s="50" t="str">
        <x:v>S100Y64P</x:v>
      </x:c>
      <x:c r="AI2826" s="50" t="str">
        <x:v>NetSalesSummaryOfBusinessResults</x:v>
      </x:c>
      <x:c r="AJ2826" s="50" t="str">
        <x:v>OperatingIncome</x:v>
      </x:c>
      <x:c r="AK2826" s="53" t="n">
        <x:v>46081</x:v>
      </x:c>
      <x:c r="AL2826" s="50" t="str">
        <x:v>365/455/366/365/365</x:v>
      </x:c>
      <x:c r="AM2826" s="51" t="n">
        <x:v>16001300</x:v>
      </x:c>
      <x:c r="AN2826" s="51" t="n">
        <x:v>3190</x:v>
      </x:c>
      <x:c r="AO2826" s="51" t="n">
        <x:f>IFERROR(AM2826*AN2826,"")</x:f>
        <x:v>51044147000</x:v>
      </x:c>
      <x:c r="AP2826" s="56" t="n">
        <x:f>IFERROR(AO2826/(K2826*1000000),"")</x:f>
        <x:v>0.5863301859701116</x:v>
      </x:c>
      <x:c r="AQ2826" s="57" t="n">
        <x:v>40718258.333333336</x:v>
      </x:c>
      <x:c r="AR2826" s="52" t="n">
        <x:v>0.2446729783262667</x:v>
      </x:c>
      <x:c r="AS2826" s="52" t="n">
        <x:v>-0.2530427793595885</x:v>
      </x:c>
      <x:c r="AT2826" s="55" t="b">
        <x:v>1</x:v>
      </x:c>
      <x:c r="AU2826" s="50"/>
      <x:c r="AV2826" s="58" t="n">
        <x:v>-0.0529881336329086</x:v>
      </x:c>
      <x:c r="AW2826" s="50" t="n">
        <x:v>2282</x:v>
      </x:c>
      <x:c r="AX2826" s="50" t="str">
        <x:v>Transformation Moat</x:v>
      </x:c>
      <x:c r="AY2826" s="50" t="str">
        <x:v>目立つ機械的警告なし（定性確認は別途必要）</x:v>
      </x:c>
      <x:c r="AZ2826" s="59" t="str">
        <x:v>2026-05-25 15:31</x:v>
      </x:c>
      <x:c r="BA2826" s="53" t="n">
        <x:v>37956</x:v>
      </x:c>
      <x:c r="BB2826" s="50"/>
      <x:c r="BC2826" s="50"/>
      <x:c r="BD2826" s="50" t="str">
        <x:v>TOPIX Small 2</x:v>
      </x:c>
    </x:row>
    <x:row r="2827">
      <x:c r="A2827" s="50" t="n">
        <x:v>2826</x:v>
      </x:c>
      <x:c r="B2827" s="50" t="str">
        <x:v>3608</x:v>
      </x:c>
      <x:c r="C2827" s="50" t="str">
        <x:v>3608.T</x:v>
      </x:c>
      <x:c r="D2827" s="50" t="str">
        <x:v>TSI HOLDINGS CO.,LTD.</x:v>
      </x:c>
      <x:c r="E2827" s="50" t="str">
        <x:v>Prime Market (Domestic)</x:v>
      </x:c>
      <x:c r="F2827" s="50" t="str">
        <x:v>Textiles and Apparels</x:v>
      </x:c>
      <x:c r="G2827" s="51" t="n">
        <x:v>140382</x:v>
      </x:c>
      <x:c r="H2827" s="51" t="n">
        <x:v>154456</x:v>
      </x:c>
      <x:c r="I2827" s="51" t="n">
        <x:v>155383</x:v>
      </x:c>
      <x:c r="J2827" s="51" t="n">
        <x:v>156606</x:v>
      </x:c>
      <x:c r="K2827" s="51" t="n">
        <x:v>167085</x:v>
      </x:c>
      <x:c r="L2827" s="52" t="n">
        <x:f>IFERROR(H2827/G2827-1,"")</x:f>
        <x:v>0.1002550184496589</x:v>
      </x:c>
      <x:c r="M2827" s="52" t="n">
        <x:f>IFERROR(I2827/H2827-1,"")</x:f>
        <x:v>0.006001709224633611</x:v>
      </x:c>
      <x:c r="N2827" s="52" t="n">
        <x:f>IFERROR(J2827/I2827-1,"")</x:f>
        <x:v>0.007870873905124753</x:v>
      </x:c>
      <x:c r="O2827" s="52" t="n">
        <x:f>IFERROR(K2827/J2827-1,"")</x:f>
        <x:v>0.0669131450902265</x:v>
      </x:c>
      <x:c r="P2827" s="52" t="n">
        <x:f>IFERROR((K2827/G2827)^(1/4)-1,"")</x:f>
        <x:v>0.04449534641369124</x:v>
      </x:c>
      <x:c r="Q2827" s="51" t="n">
        <x:v>4325</x:v>
      </x:c>
      <x:c r="R2827" s="52" t="n">
        <x:f>IFERROR(Q2827/K2827,"")</x:f>
        <x:v>0.025885028578268545</x:v>
      </x:c>
      <x:c r="S2827" s="53" t="n">
        <x:v>40695</x:v>
      </x:c>
      <x:c r="T2827" s="50" t="str">
        <x:v>EDINET_company_history</x:v>
      </x:c>
      <x:c r="U2827" s="50" t="str">
        <x:v>日本マスタートラスト信託銀行㈱（信託口）</x:v>
      </x:c>
      <x:c r="V2827" s="54" t="n">
        <x:v>0.137</x:v>
      </x:c>
      <x:c r="W2827" s="50" t="str">
        <x:v>下地 毅</x:v>
      </x:c>
      <x:c r="X2827" s="50" t="b">
        <x:f>AND(COUNT(L2827:O2827)=4,L2827&gt;='設定'!$B$6,M2827&gt;='設定'!$B$6,N2827&gt;='設定'!$B$6,O2827&gt;='設定'!$B$6)</x:f>
        <x:v>0</x:v>
      </x:c>
      <x:c r="Y2827" s="50" t="b">
        <x:f>AND(COUNT(G2827:K2827)=5,P2827&gt;='設定'!$B$7)</x:f>
        <x:v>0</x:v>
      </x:c>
      <x:c r="Z2827" s="50" t="b">
        <x:f>AND(ISNUMBER(R2827),R2827&gt;='設定'!$B$8)</x:f>
        <x:v>0</x:v>
      </x:c>
      <x:c r="AA2827" s="50" t="b">
        <x:f>AND(ISNUMBER(S2827),S2827&gt;=DATE(YEAR('設定'!$B$10)-'設定'!$B$9,MONTH('設定'!$B$10),DAY('設定'!$B$10)))</x:f>
        <x:v>0</x:v>
      </x:c>
      <x:c r="AB2827" s="55" t="b">
        <x:v>0</x:v>
      </x:c>
      <x:c r="AC2827" s="55" t="b">
        <x:v>0</x:v>
      </x:c>
      <x:c r="AD2827" s="50" t="n">
        <x:f>IF(X2827,1,0)+IF(Z2827,1,0)+IF(AA2827,1,0)+IF(AB2827,1,0)</x:f>
        <x:v>0</x:v>
      </x:c>
      <x:c r="AE2827" s="50" t="n">
        <x:f>IF(Y2827,1,0)+IF(Z2827,1,0)+IF(AA2827,1,0)+IF(AB2827,1,0)</x:f>
        <x:v>0</x:v>
      </x:c>
      <x:c r="AF2827" s="50" t="n">
        <x:f>IF(Y2827,1,0)+IF(Z2827,1,0)+IF(AA2827,1,0)+IF(AC2827,1,0)</x:f>
        <x:v>0</x:v>
      </x:c>
      <x:c r="AG2827" s="53" t="n">
        <x:v>44348</x:v>
      </x:c>
      <x:c r="AH2827" s="50" t="str">
        <x:v>S100Y5A2</x:v>
      </x:c>
      <x:c r="AI2827" s="50" t="str">
        <x:v>NetSalesSummaryOfBusinessResults</x:v>
      </x:c>
      <x:c r="AJ2827" s="50" t="str">
        <x:v>OperatingIncome</x:v>
      </x:c>
      <x:c r="AK2827" s="53" t="n">
        <x:v>46081</x:v>
      </x:c>
      <x:c r="AL2827" s="50" t="str">
        <x:v>365/365/366/365/365</x:v>
      </x:c>
      <x:c r="AM2827" s="51" t="n">
        <x:v>59089593</x:v>
      </x:c>
      <x:c r="AN2827" s="51" t="n">
        <x:v>1161</x:v>
      </x:c>
      <x:c r="AO2827" s="51" t="n">
        <x:f>IFERROR(AM2827*AN2827,"")</x:f>
        <x:v>68603017473</x:v>
      </x:c>
      <x:c r="AP2827" s="56" t="n">
        <x:f>IFERROR(AO2827/(K2827*1000000),"")</x:f>
        <x:v>0.4105875301373552</x:v>
      </x:c>
      <x:c r="AQ2827" s="57" t="n">
        <x:v>596071966.6666666</x:v>
      </x:c>
      <x:c r="AR2827" s="52" t="n">
        <x:v>0.4201608428617993</x:v>
      </x:c>
      <x:c r="AS2827" s="52" t="n">
        <x:v>-0.2679860386111101</x:v>
      </x:c>
      <x:c r="AT2827" s="55" t="b">
        <x:v>0</x:v>
      </x:c>
      <x:c r="AU2827" s="50" t="str">
        <x:v>repeated_negative_operating_cf</x:v>
      </x:c>
      <x:c r="AV2827" s="58" t="n">
        <x:v>-0.1590239312681129</x:v>
      </x:c>
      <x:c r="AW2827" s="50" t="n">
        <x:v>2884</x:v>
      </x:c>
      <x:c r="AX2827" s="50" t="str">
        <x:v>Transformation Moat</x:v>
      </x:c>
      <x:c r="AY2827" s="50" t="str">
        <x:v>既存適格性フィルター不通過: repeated_negative_operating_cf</x:v>
      </x:c>
      <x:c r="AZ2827" s="59" t="str">
        <x:v>2026-05-20 13:47</x:v>
      </x:c>
      <x:c r="BA2827" s="53" t="n">
        <x:v>40695</x:v>
      </x:c>
      <x:c r="BB2827" s="50"/>
      <x:c r="BC2827" s="50"/>
      <x:c r="BD2827" s="50" t="str">
        <x:v>TOPIX Small 1</x:v>
      </x:c>
    </x:row>
    <x:row r="2828">
      <x:c r="A2828" s="50" t="n">
        <x:v>2827</x:v>
      </x:c>
      <x:c r="B2828" s="50" t="str">
        <x:v>4452</x:v>
      </x:c>
      <x:c r="C2828" s="50" t="str">
        <x:v>4452.T</x:v>
      </x:c>
      <x:c r="D2828" s="50" t="str">
        <x:v>Kao Corporation</x:v>
      </x:c>
      <x:c r="E2828" s="50" t="str">
        <x:v>Prime Market (Domestic)</x:v>
      </x:c>
      <x:c r="F2828" s="50" t="str">
        <x:v>Chemicals</x:v>
      </x:c>
      <x:c r="G2828" s="51" t="n">
        <x:v>1418768</x:v>
      </x:c>
      <x:c r="H2828" s="51" t="n">
        <x:v>1551059</x:v>
      </x:c>
      <x:c r="I2828" s="51" t="n">
        <x:v>1532579</x:v>
      </x:c>
      <x:c r="J2828" s="51" t="n">
        <x:v>1628448</x:v>
      </x:c>
      <x:c r="K2828" s="51" t="n">
        <x:v>1688633</x:v>
      </x:c>
      <x:c r="L2828" s="52" t="n">
        <x:f>IFERROR(H2828/G2828-1,"")</x:f>
        <x:v>0.0932435747070699</x:v>
      </x:c>
      <x:c r="M2828" s="52" t="n">
        <x:f>IFERROR(I2828/H2828-1,"")</x:f>
        <x:v>-0.011914440392016057</x:v>
      </x:c>
      <x:c r="N2828" s="52" t="n">
        <x:f>IFERROR(J2828/I2828-1,"")</x:f>
        <x:v>0.06255403473491405</x:v>
      </x:c>
      <x:c r="O2828" s="52" t="n">
        <x:f>IFERROR(K2828/J2828-1,"")</x:f>
        <x:v>0.036958502819862904</x:v>
      </x:c>
      <x:c r="P2828" s="52" t="n">
        <x:f>IFERROR((K2828/G2828)^(1/4)-1,"")</x:f>
        <x:v>0.04449405379048521</x:v>
      </x:c>
      <x:c r="Q2828" s="51" t="n">
        <x:v>164069</x:v>
      </x:c>
      <x:c r="R2828" s="52" t="n">
        <x:f>IFERROR(Q2828/K2828,"")</x:f>
        <x:v>0.09716083956667908</x:v>
      </x:c>
      <x:c r="S2828" s="53" t="n">
        <x:v>18019</x:v>
      </x:c>
      <x:c r="T2828" s="50" t="str">
        <x:v>EDINET_company_history</x:v>
      </x:c>
      <x:c r="U2828" s="50" t="str">
        <x:v>日本マスタートラスト信託銀行株式会社（信託口）</x:v>
      </x:c>
      <x:c r="V2828" s="54" t="n">
        <x:v>0.1845</x:v>
      </x:c>
      <x:c r="W2828" s="50" t="str">
        <x:v>長谷部 佳 宏 / 根 来 昌 一 / 西 口 徹</x:v>
      </x:c>
      <x:c r="X2828" s="50" t="b">
        <x:f>AND(COUNT(L2828:O2828)=4,L2828&gt;='設定'!$B$6,M2828&gt;='設定'!$B$6,N2828&gt;='設定'!$B$6,O2828&gt;='設定'!$B$6)</x:f>
        <x:v>0</x:v>
      </x:c>
      <x:c r="Y2828" s="50" t="b">
        <x:f>AND(COUNT(G2828:K2828)=5,P2828&gt;='設定'!$B$7)</x:f>
        <x:v>0</x:v>
      </x:c>
      <x:c r="Z2828" s="50" t="b">
        <x:f>AND(ISNUMBER(R2828),R2828&gt;='設定'!$B$8)</x:f>
        <x:v>0</x:v>
      </x:c>
      <x:c r="AA2828" s="50" t="b">
        <x:f>AND(ISNUMBER(S2828),S2828&gt;=DATE(YEAR('設定'!$B$10)-'設定'!$B$9,MONTH('設定'!$B$10),DAY('設定'!$B$10)))</x:f>
        <x:v>0</x:v>
      </x:c>
      <x:c r="AB2828" s="55" t="b">
        <x:v>0</x:v>
      </x:c>
      <x:c r="AC2828" s="55" t="b">
        <x:v>0</x:v>
      </x:c>
      <x:c r="AD2828" s="50" t="n">
        <x:f>IF(X2828,1,0)+IF(Z2828,1,0)+IF(AA2828,1,0)+IF(AB2828,1,0)</x:f>
        <x:v>0</x:v>
      </x:c>
      <x:c r="AE2828" s="50" t="n">
        <x:f>IF(Y2828,1,0)+IF(Z2828,1,0)+IF(AA2828,1,0)+IF(AB2828,1,0)</x:f>
        <x:v>0</x:v>
      </x:c>
      <x:c r="AF2828" s="50" t="n">
        <x:f>IF(Y2828,1,0)+IF(Z2828,1,0)+IF(AA2828,1,0)+IF(AC2828,1,0)</x:f>
        <x:v>0</x:v>
      </x:c>
      <x:c r="AG2828" s="53" t="n">
        <x:v>44348</x:v>
      </x:c>
      <x:c r="AH2828" s="50" t="str">
        <x:v>S100XT6G</x:v>
      </x:c>
      <x:c r="AI2828" s="50" t="str">
        <x:v>RevenueIFRSSummaryOfBusinessResults</x:v>
      </x:c>
      <x:c r="AJ2828" s="50" t="str">
        <x:v>OperatingProfitLossIFRS</x:v>
      </x:c>
      <x:c r="AK2828" s="53" t="n">
        <x:v>46022</x:v>
      </x:c>
      <x:c r="AL2828" s="50" t="str">
        <x:v>365/365/365/366/365</x:v>
      </x:c>
      <x:c r="AM2828" s="51" t="n">
        <x:v>453591400</x:v>
      </x:c>
      <x:c r="AN2828" s="51" t="n">
        <x:v>6038</x:v>
      </x:c>
      <x:c r="AO2828" s="51" t="n">
        <x:f>IFERROR(AM2828*AN2828,"")</x:f>
        <x:v>2738784873200</x:v>
      </x:c>
      <x:c r="AP2828" s="56" t="n">
        <x:f>IFERROR(AO2828/(K2828*1000000),"")</x:f>
        <x:v>1.621894676463151</x:v>
      </x:c>
      <x:c r="AQ2828" s="57" t="n">
        <x:v>10567092855</x:v>
      </x:c>
      <x:c r="AR2828" s="52" t="n">
        <x:v>0.2105828965744867</x:v>
      </x:c>
      <x:c r="AS2828" s="52" t="n">
        <x:v>-0.3188620734346341</x:v>
      </x:c>
      <x:c r="AT2828" s="55" t="b">
        <x:v>0</x:v>
      </x:c>
      <x:c r="AU2828" s="50" t="str">
        <x:v>missing_financial_data</x:v>
      </x:c>
      <x:c r="AV2828" s="58" t="n">
        <x:v>0.0447546739424894</x:v>
      </x:c>
      <x:c r="AW2828" s="50" t="n">
        <x:v>1547</x:v>
      </x:c>
      <x:c r="AX2828" s="50" t="str">
        <x:v>Core Moat</x:v>
      </x:c>
      <x:c r="AY2828" s="50" t="str">
        <x:v>既存適格性フィルター不通過: missing_financial_data</x:v>
      </x:c>
      <x:c r="AZ2828" s="59" t="str">
        <x:v>2026-03-25 09:14</x:v>
      </x:c>
      <x:c r="BA2828" s="53" t="n">
        <x:v>18019</x:v>
      </x:c>
      <x:c r="BB2828" s="50"/>
      <x:c r="BC2828" s="50"/>
      <x:c r="BD2828" s="50" t="str">
        <x:v>TOPIX Large70</x:v>
      </x:c>
    </x:row>
    <x:row r="2829">
      <x:c r="A2829" s="50" t="n">
        <x:v>2828</x:v>
      </x:c>
      <x:c r="B2829" s="50" t="str">
        <x:v>9982</x:v>
      </x:c>
      <x:c r="C2829" s="50" t="str">
        <x:v>9982.T</x:v>
      </x:c>
      <x:c r="D2829" s="50" t="str">
        <x:v>Takihyo Co.,Ltd.</x:v>
      </x:c>
      <x:c r="E2829" s="50" t="str">
        <x:v>Standard Market(Domestic)</x:v>
      </x:c>
      <x:c r="F2829" s="50" t="str">
        <x:v>Wholesale Trade</x:v>
      </x:c>
      <x:c r="G2829" s="51" t="n">
        <x:v>53753</x:v>
      </x:c>
      <x:c r="H2829" s="51" t="n">
        <x:v>61813</x:v>
      </x:c>
      <x:c r="I2829" s="51" t="n">
        <x:v>57736</x:v>
      </x:c>
      <x:c r="J2829" s="51" t="n">
        <x:v>60633</x:v>
      </x:c>
      <x:c r="K2829" s="51" t="n">
        <x:v>63970</x:v>
      </x:c>
      <x:c r="L2829" s="52" t="n">
        <x:f>IFERROR(H2829/G2829-1,"")</x:f>
        <x:v>0.14994511934217636</x:v>
      </x:c>
      <x:c r="M2829" s="52" t="n">
        <x:f>IFERROR(I2829/H2829-1,"")</x:f>
        <x:v>-0.06595699933670907</x:v>
      </x:c>
      <x:c r="N2829" s="52" t="n">
        <x:f>IFERROR(J2829/I2829-1,"")</x:f>
        <x:v>0.05017666620479422</x:v>
      </x:c>
      <x:c r="O2829" s="52" t="n">
        <x:f>IFERROR(K2829/J2829-1,"")</x:f>
        <x:v>0.0550360364817839</x:v>
      </x:c>
      <x:c r="P2829" s="52" t="n">
        <x:f>IFERROR((K2829/G2829)^(1/4)-1,"")</x:f>
        <x:v>0.04446384421389049</x:v>
      </x:c>
      <x:c r="Q2829" s="51" t="n">
        <x:v>1942</x:v>
      </x:c>
      <x:c r="R2829" s="52" t="n">
        <x:f>IFERROR(Q2829/K2829,"")</x:f>
        <x:v>0.030357980303267158</x:v>
      </x:c>
      <x:c r="S2829" s="53" t="n">
        <x:v>34516</x:v>
      </x:c>
      <x:c r="T2829" s="50" t="str">
        <x:v>EDINET_company_history</x:v>
      </x:c>
      <x:c r="U2829" s="50" t="str">
        <x:v>株式会社キョクヨーホールディングス</x:v>
      </x:c>
      <x:c r="V2829" s="54" t="n">
        <x:v>0.2827</x:v>
      </x:c>
      <x:c r="W2829" s="50" t="str">
        <x:v>滝 一 夫 / 武 藤 篤</x:v>
      </x:c>
      <x:c r="X2829" s="50" t="b">
        <x:f>AND(COUNT(L2829:O2829)=4,L2829&gt;='設定'!$B$6,M2829&gt;='設定'!$B$6,N2829&gt;='設定'!$B$6,O2829&gt;='設定'!$B$6)</x:f>
        <x:v>0</x:v>
      </x:c>
      <x:c r="Y2829" s="50" t="b">
        <x:f>AND(COUNT(G2829:K2829)=5,P2829&gt;='設定'!$B$7)</x:f>
        <x:v>0</x:v>
      </x:c>
      <x:c r="Z2829" s="50" t="b">
        <x:f>AND(ISNUMBER(R2829),R2829&gt;='設定'!$B$8)</x:f>
        <x:v>0</x:v>
      </x:c>
      <x:c r="AA2829" s="50" t="b">
        <x:f>AND(ISNUMBER(S2829),S2829&gt;=DATE(YEAR('設定'!$B$10)-'設定'!$B$9,MONTH('設定'!$B$10),DAY('設定'!$B$10)))</x:f>
        <x:v>0</x:v>
      </x:c>
      <x:c r="AB2829" s="55" t="b">
        <x:v>0</x:v>
      </x:c>
      <x:c r="AC2829" s="55" t="b">
        <x:v>0</x:v>
      </x:c>
      <x:c r="AD2829" s="50" t="n">
        <x:f>IF(X2829,1,0)+IF(Z2829,1,0)+IF(AA2829,1,0)+IF(AB2829,1,0)</x:f>
        <x:v>0</x:v>
      </x:c>
      <x:c r="AE2829" s="50" t="n">
        <x:f>IF(Y2829,1,0)+IF(Z2829,1,0)+IF(AA2829,1,0)+IF(AB2829,1,0)</x:f>
        <x:v>0</x:v>
      </x:c>
      <x:c r="AF2829" s="50" t="n">
        <x:f>IF(Y2829,1,0)+IF(Z2829,1,0)+IF(AA2829,1,0)+IF(AC2829,1,0)</x:f>
        <x:v>0</x:v>
      </x:c>
      <x:c r="AG2829" s="53" t="n">
        <x:v>44348</x:v>
      </x:c>
      <x:c r="AH2829" s="50" t="str">
        <x:v>S100Y62Z</x:v>
      </x:c>
      <x:c r="AI2829" s="50" t="str">
        <x:v>NetSalesSummaryOfBusinessResults</x:v>
      </x:c>
      <x:c r="AJ2829" s="50" t="str">
        <x:v>OperatingIncome</x:v>
      </x:c>
      <x:c r="AK2829" s="53" t="n">
        <x:v>46081</x:v>
      </x:c>
      <x:c r="AL2829" s="50" t="str">
        <x:v>365/365/366/365/365</x:v>
      </x:c>
      <x:c r="AM2829" s="51" t="n">
        <x:v>8487800</x:v>
      </x:c>
      <x:c r="AN2829" s="51" t="n">
        <x:v>2756</x:v>
      </x:c>
      <x:c r="AO2829" s="51" t="n">
        <x:f>IFERROR(AM2829*AN2829,"")</x:f>
        <x:v>23392376800</x:v>
      </x:c>
      <x:c r="AP2829" s="56" t="n">
        <x:f>IFERROR(AO2829/(K2829*1000000),"")</x:f>
        <x:v>0.36567729873378146</x:v>
      </x:c>
      <x:c r="AQ2829" s="57" t="n">
        <x:v>55047393.333333336</x:v>
      </x:c>
      <x:c r="AR2829" s="52" t="n">
        <x:v>0.3610448059458335</x:v>
      </x:c>
      <x:c r="AS2829" s="52" t="n">
        <x:v>-0.61910144540411</x:v>
      </x:c>
      <x:c r="AT2829" s="55" t="b">
        <x:v>1</x:v>
      </x:c>
      <x:c r="AU2829" s="50"/>
      <x:c r="AV2829" s="58" t="n">
        <x:v>-0.0584403307238884</x:v>
      </x:c>
      <x:c r="AW2829" s="50" t="n">
        <x:v>2326</x:v>
      </x:c>
      <x:c r="AX2829" s="50" t="str">
        <x:v>Transformation Moat</x:v>
      </x:c>
      <x:c r="AY2829" s="50" t="str">
        <x:v>ローカル5年最大下落率-60%以下</x:v>
      </x:c>
      <x:c r="AZ2829" s="59" t="str">
        <x:v>2026-05-25 10:06</x:v>
      </x:c>
      <x:c r="BA2829" s="53" t="n">
        <x:v>34516</x:v>
      </x:c>
      <x:c r="BB2829" s="50"/>
      <x:c r="BC2829" s="50"/>
      <x:c r="BD2829" s="50"/>
    </x:row>
    <x:row r="2830">
      <x:c r="A2830" s="50" t="n">
        <x:v>2829</x:v>
      </x:c>
      <x:c r="B2830" s="50" t="str">
        <x:v>7614</x:v>
      </x:c>
      <x:c r="C2830" s="50" t="str">
        <x:v>7614.T</x:v>
      </x:c>
      <x:c r="D2830" s="50" t="str">
        <x:v>OM2Network Co.,Ltd.</x:v>
      </x:c>
      <x:c r="E2830" s="50" t="str">
        <x:v>Standard Market(Domestic)</x:v>
      </x:c>
      <x:c r="F2830" s="50" t="str">
        <x:v>Retail Trade</x:v>
      </x:c>
      <x:c r="G2830" s="51" t="n">
        <x:v>29724.487</x:v>
      </x:c>
      <x:c r="H2830" s="51" t="n">
        <x:v>31541.364</x:v>
      </x:c>
      <x:c r="I2830" s="51" t="n">
        <x:v>32109.284</x:v>
      </x:c>
      <x:c r="J2830" s="51" t="n">
        <x:v>32778.259</x:v>
      </x:c>
      <x:c r="K2830" s="51" t="n">
        <x:v>35371.072</x:v>
      </x:c>
      <x:c r="L2830" s="52" t="n">
        <x:f>IFERROR(H2830/G2830-1,"")</x:f>
        <x:v>0.0611239144345872</x:v>
      </x:c>
      <x:c r="M2830" s="52" t="n">
        <x:f>IFERROR(I2830/H2830-1,"")</x:f>
        <x:v>0.018005562473455416</x:v>
      </x:c>
      <x:c r="N2830" s="52" t="n">
        <x:f>IFERROR(J2830/I2830-1,"")</x:f>
        <x:v>0.020834316953314724</x:v>
      </x:c>
      <x:c r="O2830" s="52" t="n">
        <x:f>IFERROR(K2830/J2830-1,"")</x:f>
        <x:v>0.07910160817266099</x:v>
      </x:c>
      <x:c r="P2830" s="52" t="n">
        <x:f>IFERROR((K2830/G2830)^(1/4)-1,"")</x:f>
        <x:v>0.04443992173357958</x:v>
      </x:c>
      <x:c r="Q2830" s="51" t="n">
        <x:v>1295.726</x:v>
      </x:c>
      <x:c r="R2830" s="52" t="n">
        <x:f>IFERROR(Q2830/K2830,"")</x:f>
        <x:v>0.03663236443611322</x:v>
      </x:c>
      <x:c r="S2830" s="53" t="n">
        <x:v>38322</x:v>
      </x:c>
      <x:c r="T2830" s="50" t="str">
        <x:v>EDINET_company_history</x:v>
      </x:c>
      <x:c r="U2830" s="50" t="str">
        <x:v>エスフーズ株式会社</x:v>
      </x:c>
      <x:c r="V2830" s="54" t="n">
        <x:v>0.5383</x:v>
      </x:c>
      <x:c r="W2830" s="50" t="str">
        <x:v>森田 竜太郎</x:v>
      </x:c>
      <x:c r="X2830" s="50" t="b">
        <x:f>AND(COUNT(L2830:O2830)=4,L2830&gt;='設定'!$B$6,M2830&gt;='設定'!$B$6,N2830&gt;='設定'!$B$6,O2830&gt;='設定'!$B$6)</x:f>
        <x:v>0</x:v>
      </x:c>
      <x:c r="Y2830" s="50" t="b">
        <x:f>AND(COUNT(G2830:K2830)=5,P2830&gt;='設定'!$B$7)</x:f>
        <x:v>0</x:v>
      </x:c>
      <x:c r="Z2830" s="50" t="b">
        <x:f>AND(ISNUMBER(R2830),R2830&gt;='設定'!$B$8)</x:f>
        <x:v>0</x:v>
      </x:c>
      <x:c r="AA2830" s="50" t="b">
        <x:f>AND(ISNUMBER(S2830),S2830&gt;=DATE(YEAR('設定'!$B$10)-'設定'!$B$9,MONTH('設定'!$B$10),DAY('設定'!$B$10)))</x:f>
        <x:v>0</x:v>
      </x:c>
      <x:c r="AB2830" s="55" t="b">
        <x:v>0</x:v>
      </x:c>
      <x:c r="AC2830" s="55" t="b">
        <x:v>0</x:v>
      </x:c>
      <x:c r="AD2830" s="50" t="n">
        <x:f>IF(X2830,1,0)+IF(Z2830,1,0)+IF(AA2830,1,0)+IF(AB2830,1,0)</x:f>
        <x:v>0</x:v>
      </x:c>
      <x:c r="AE2830" s="50" t="n">
        <x:f>IF(Y2830,1,0)+IF(Z2830,1,0)+IF(AA2830,1,0)+IF(AB2830,1,0)</x:f>
        <x:v>0</x:v>
      </x:c>
      <x:c r="AF2830" s="50" t="n">
        <x:f>IF(Y2830,1,0)+IF(Z2830,1,0)+IF(AA2830,1,0)+IF(AC2830,1,0)</x:f>
        <x:v>0</x:v>
      </x:c>
      <x:c r="AG2830" s="53" t="n">
        <x:v>44348</x:v>
      </x:c>
      <x:c r="AH2830" s="50" t="str">
        <x:v>S100Y11L</x:v>
      </x:c>
      <x:c r="AI2830" s="50" t="str">
        <x:v>NetSalesSummaryOfBusinessResults</x:v>
      </x:c>
      <x:c r="AJ2830" s="50" t="str">
        <x:v>OperatingIncome</x:v>
      </x:c>
      <x:c r="AK2830" s="53" t="n">
        <x:v>46053</x:v>
      </x:c>
      <x:c r="AL2830" s="50" t="str">
        <x:v>365/365/365/366/365</x:v>
      </x:c>
      <x:c r="AM2830" s="51" t="n">
        <x:v>6659334</x:v>
      </x:c>
      <x:c r="AN2830" s="51" t="n">
        <x:v>1541</x:v>
      </x:c>
      <x:c r="AO2830" s="51" t="n">
        <x:f>IFERROR(AM2830*AN2830,"")</x:f>
        <x:v>10262033694</x:v>
      </x:c>
      <x:c r="AP2830" s="56" t="n">
        <x:f>IFERROR(AO2830/(K2830*1000000),"")</x:f>
        <x:v>0.2901250404285174</x:v>
      </x:c>
      <x:c r="AQ2830" s="57" t="n">
        <x:v>7071513.333333333</x:v>
      </x:c>
      <x:c r="AR2830" s="52" t="n">
        <x:v>0.2381040206063547</x:v>
      </x:c>
      <x:c r="AS2830" s="52" t="n">
        <x:v>-0.2597656026049413</x:v>
      </x:c>
      <x:c r="AT2830" s="55" t="b">
        <x:v>0</x:v>
      </x:c>
      <x:c r="AU2830" s="50" t="str">
        <x:v>low_liquidity</x:v>
      </x:c>
      <x:c r="AV2830" s="58" t="n">
        <x:v>-0.0460217594330107</x:v>
      </x:c>
      <x:c r="AW2830" s="50" t="n">
        <x:v>2235</x:v>
      </x:c>
      <x:c r="AX2830" s="50" t="str">
        <x:v>Core Moat</x:v>
      </x:c>
      <x:c r="AY2830" s="50" t="str">
        <x:v>既存適格性フィルター不通過: low_liquidity / 60日平均売買代金2,000万円未満</x:v>
      </x:c>
      <x:c r="AZ2830" s="59" t="str">
        <x:v>2026-04-28 16:12</x:v>
      </x:c>
      <x:c r="BA2830" s="53" t="n">
        <x:v>38322</x:v>
      </x:c>
      <x:c r="BB2830" s="50"/>
      <x:c r="BC2830" s="50"/>
      <x:c r="BD2830" s="50"/>
    </x:row>
    <x:row r="2831">
      <x:c r="A2831" s="50" t="n">
        <x:v>2830</x:v>
      </x:c>
      <x:c r="B2831" s="50" t="str">
        <x:v>4994</x:v>
      </x:c>
      <x:c r="C2831" s="50" t="str">
        <x:v>4994.T</x:v>
      </x:c>
      <x:c r="D2831" s="50" t="str">
        <x:v>Taisei Lamick Group Head Quarter &amp; Innovation Co.,Ltd.</x:v>
      </x:c>
      <x:c r="E2831" s="50" t="str">
        <x:v>Standard Market(Domestic)</x:v>
      </x:c>
      <x:c r="F2831" s="50" t="str">
        <x:v>Chemicals</x:v>
      </x:c>
      <x:c r="G2831" s="51" t="n">
        <x:v>25937.398</x:v>
      </x:c>
      <x:c r="H2831" s="51" t="n">
        <x:v>28161.422</x:v>
      </x:c>
      <x:c r="I2831" s="51" t="n">
        <x:v>29220.101</x:v>
      </x:c>
      <x:c r="J2831" s="51" t="n">
        <x:v>28029.007</x:v>
      </x:c>
      <x:c r="K2831" s="51" t="n">
        <x:v>30849.52</x:v>
      </x:c>
      <x:c r="L2831" s="52" t="n">
        <x:f>IFERROR(H2831/G2831-1,"")</x:f>
        <x:v>0.08574584081255954</x:v>
      </x:c>
      <x:c r="M2831" s="52" t="n">
        <x:f>IFERROR(I2831/H2831-1,"")</x:f>
        <x:v>0.03759323659153302</x:v>
      </x:c>
      <x:c r="N2831" s="52" t="n">
        <x:f>IFERROR(J2831/I2831-1,"")</x:f>
        <x:v>-0.04076282966989053</x:v>
      </x:c>
      <x:c r="O2831" s="52" t="n">
        <x:f>IFERROR(K2831/J2831-1,"")</x:f>
        <x:v>0.1006283597560198</x:v>
      </x:c>
      <x:c r="P2831" s="52" t="n">
        <x:f>IFERROR((K2831/G2831)^(1/4)-1,"")</x:f>
        <x:v>0.044312559768923565</x:v>
      </x:c>
      <x:c r="Q2831" s="51" t="n">
        <x:v>2372.949</x:v>
      </x:c>
      <x:c r="R2831" s="52" t="n">
        <x:f>IFERROR(Q2831/K2831,"")</x:f>
        <x:v>0.07692012712029231</x:v>
      </x:c>
      <x:c r="S2831" s="53" t="n">
        <x:v>37347</x:v>
      </x:c>
      <x:c r="T2831" s="50" t="str">
        <x:v>EDINET_company_history</x:v>
      </x:c>
      <x:c r="U2831" s="50" t="str">
        <x:v>日本マスタートラスト信託銀行株式会社（信託口）</x:v>
      </x:c>
      <x:c r="V2831" s="54" t="n">
        <x:v>0.108</x:v>
      </x:c>
      <x:c r="W2831" s="50" t="str">
        <x:v>木 村 義 成 / 長 谷 部 正</x:v>
      </x:c>
      <x:c r="X2831" s="50" t="b">
        <x:f>AND(COUNT(L2831:O2831)=4,L2831&gt;='設定'!$B$6,M2831&gt;='設定'!$B$6,N2831&gt;='設定'!$B$6,O2831&gt;='設定'!$B$6)</x:f>
        <x:v>0</x:v>
      </x:c>
      <x:c r="Y2831" s="50" t="b">
        <x:f>AND(COUNT(G2831:K2831)=5,P2831&gt;='設定'!$B$7)</x:f>
        <x:v>0</x:v>
      </x:c>
      <x:c r="Z2831" s="50" t="b">
        <x:f>AND(ISNUMBER(R2831),R2831&gt;='設定'!$B$8)</x:f>
        <x:v>0</x:v>
      </x:c>
      <x:c r="AA2831" s="50" t="b">
        <x:f>AND(ISNUMBER(S2831),S2831&gt;=DATE(YEAR('設定'!$B$10)-'設定'!$B$9,MONTH('設定'!$B$10),DAY('設定'!$B$10)))</x:f>
        <x:v>0</x:v>
      </x:c>
      <x:c r="AB2831" s="55" t="b">
        <x:v>0</x:v>
      </x:c>
      <x:c r="AC2831" s="55" t="b">
        <x:v>0</x:v>
      </x:c>
      <x:c r="AD2831" s="50" t="n">
        <x:f>IF(X2831,1,0)+IF(Z2831,1,0)+IF(AA2831,1,0)+IF(AB2831,1,0)</x:f>
        <x:v>0</x:v>
      </x:c>
      <x:c r="AE2831" s="50" t="n">
        <x:f>IF(Y2831,1,0)+IF(Z2831,1,0)+IF(AA2831,1,0)+IF(AB2831,1,0)</x:f>
        <x:v>0</x:v>
      </x:c>
      <x:c r="AF2831" s="50" t="n">
        <x:f>IF(Y2831,1,0)+IF(Z2831,1,0)+IF(AA2831,1,0)+IF(AC2831,1,0)</x:f>
        <x:v>0</x:v>
      </x:c>
      <x:c r="AG2831" s="53" t="n">
        <x:v>44348</x:v>
      </x:c>
      <x:c r="AH2831" s="50" t="str">
        <x:v>S100W21O</x:v>
      </x:c>
      <x:c r="AI2831" s="50" t="str">
        <x:v>NetSalesSummaryOfBusinessResults</x:v>
      </x:c>
      <x:c r="AJ2831" s="50" t="str">
        <x:v>OperatingIncome</x:v>
      </x:c>
      <x:c r="AK2831" s="53" t="n">
        <x:v>45747</x:v>
      </x:c>
      <x:c r="AL2831" s="50" t="str">
        <x:v>365/365/365/366/365</x:v>
      </x:c>
      <x:c r="AM2831" s="51" t="n">
        <x:v>6377800</x:v>
      </x:c>
      <x:c r="AN2831" s="51" t="n">
        <x:v>2166</x:v>
      </x:c>
      <x:c r="AO2831" s="51" t="n">
        <x:f>IFERROR(AM2831*AN2831,"")</x:f>
        <x:v>13814314800</x:v>
      </x:c>
      <x:c r="AP2831" s="56" t="n">
        <x:f>IFERROR(AO2831/(K2831*1000000),"")</x:f>
        <x:v>0.44779675016013215</x:v>
      </x:c>
      <x:c r="AQ2831" s="57" t="n">
        <x:v>47970096.666666664</x:v>
      </x:c>
      <x:c r="AR2831" s="52" t="n">
        <x:v>0.1866135518398427</x:v>
      </x:c>
      <x:c r="AS2831" s="52" t="n">
        <x:v>-0.2804172896079325</x:v>
      </x:c>
      <x:c r="AT2831" s="55" t="b">
        <x:v>1</x:v>
      </x:c>
      <x:c r="AU2831" s="50"/>
      <x:c r="AV2831" s="58" t="n">
        <x:v>0.1959057001267292</x:v>
      </x:c>
      <x:c r="AW2831" s="50" t="n">
        <x:v>725</x:v>
      </x:c>
      <x:c r="AX2831" s="50" t="str">
        <x:v>Discovery</x:v>
      </x:c>
      <x:c r="AY2831" s="50" t="str">
        <x:v>目立つ機械的警告なし（定性確認は別途必要）</x:v>
      </x:c>
      <x:c r="AZ2831" s="59" t="str">
        <x:v>2025-06-23 10:54</x:v>
      </x:c>
      <x:c r="BA2831" s="53" t="n">
        <x:v>37347</x:v>
      </x:c>
      <x:c r="BB2831" s="50"/>
      <x:c r="BC2831" s="50"/>
      <x:c r="BD2831" s="50" t="str">
        <x:v>TOPIX Small 2</x:v>
      </x:c>
    </x:row>
    <x:row r="2832">
      <x:c r="A2832" s="50" t="n">
        <x:v>2831</x:v>
      </x:c>
      <x:c r="B2832" s="50" t="str">
        <x:v>5542</x:v>
      </x:c>
      <x:c r="C2832" s="50" t="str">
        <x:v>5542.T</x:v>
      </x:c>
      <x:c r="D2832" s="50" t="str">
        <x:v>Shinhokoku Material Corp.</x:v>
      </x:c>
      <x:c r="E2832" s="50" t="str">
        <x:v>Standard Market(Domestic)</x:v>
      </x:c>
      <x:c r="F2832" s="50" t="str">
        <x:v>Iron and Steel</x:v>
      </x:c>
      <x:c r="G2832" s="51" t="n">
        <x:v>4661.268</x:v>
      </x:c>
      <x:c r="H2832" s="51" t="n">
        <x:v>6361.341</x:v>
      </x:c>
      <x:c r="I2832" s="51" t="n">
        <x:v>6483.988</x:v>
      </x:c>
      <x:c r="J2832" s="51" t="n">
        <x:v>6209.236</x:v>
      </x:c>
      <x:c r="K2832" s="51" t="n">
        <x:v>5539.581</x:v>
      </x:c>
      <x:c r="L2832" s="52" t="n">
        <x:f>IFERROR(H2832/G2832-1,"")</x:f>
        <x:v>0.36472328988592806</x:v>
      </x:c>
      <x:c r="M2832" s="52" t="n">
        <x:f>IFERROR(I2832/H2832-1,"")</x:f>
        <x:v>0.019280054315591544</x:v>
      </x:c>
      <x:c r="N2832" s="52" t="n">
        <x:f>IFERROR(J2832/I2832-1,"")</x:f>
        <x:v>-0.04237392172841781</x:v>
      </x:c>
      <x:c r="O2832" s="52" t="n">
        <x:f>IFERROR(K2832/J2832-1,"")</x:f>
        <x:v>-0.10784821192172434</x:v>
      </x:c>
      <x:c r="P2832" s="52" t="n">
        <x:f>IFERROR((K2832/G2832)^(1/4)-1,"")</x:f>
        <x:v>0.04410268092485503</x:v>
      </x:c>
      <x:c r="Q2832" s="51" t="n">
        <x:v>466.3</x:v>
      </x:c>
      <x:c r="R2832" s="52" t="n">
        <x:f>IFERROR(Q2832/K2832,"")</x:f>
        <x:v>0.08417604147317279</x:v>
      </x:c>
      <x:c r="S2832" s="53" t="n">
        <x:v>38322</x:v>
      </x:c>
      <x:c r="T2832" s="50" t="str">
        <x:v>EDINET_company_history</x:v>
      </x:c>
      <x:c r="U2832" s="50" t="str">
        <x:v>日本製鉄株式会社</x:v>
      </x:c>
      <x:c r="V2832" s="54" t="n">
        <x:v>0.153</x:v>
      </x:c>
      <x:c r="W2832" s="50" t="str">
        <x:v>成 瀬 正</x:v>
      </x:c>
      <x:c r="X2832" s="50" t="b">
        <x:f>AND(COUNT(L2832:O2832)=4,L2832&gt;='設定'!$B$6,M2832&gt;='設定'!$B$6,N2832&gt;='設定'!$B$6,O2832&gt;='設定'!$B$6)</x:f>
        <x:v>0</x:v>
      </x:c>
      <x:c r="Y2832" s="50" t="b">
        <x:f>AND(COUNT(G2832:K2832)=5,P2832&gt;='設定'!$B$7)</x:f>
        <x:v>0</x:v>
      </x:c>
      <x:c r="Z2832" s="50" t="b">
        <x:f>AND(ISNUMBER(R2832),R2832&gt;='設定'!$B$8)</x:f>
        <x:v>0</x:v>
      </x:c>
      <x:c r="AA2832" s="50" t="b">
        <x:f>AND(ISNUMBER(S2832),S2832&gt;=DATE(YEAR('設定'!$B$10)-'設定'!$B$9,MONTH('設定'!$B$10),DAY('設定'!$B$10)))</x:f>
        <x:v>0</x:v>
      </x:c>
      <x:c r="AB2832" s="55" t="b">
        <x:v>0</x:v>
      </x:c>
      <x:c r="AC2832" s="55" t="b">
        <x:v>0</x:v>
      </x:c>
      <x:c r="AD2832" s="50" t="n">
        <x:f>IF(X2832,1,0)+IF(Z2832,1,0)+IF(AA2832,1,0)+IF(AB2832,1,0)</x:f>
        <x:v>0</x:v>
      </x:c>
      <x:c r="AE2832" s="50" t="n">
        <x:f>IF(Y2832,1,0)+IF(Z2832,1,0)+IF(AA2832,1,0)+IF(AB2832,1,0)</x:f>
        <x:v>0</x:v>
      </x:c>
      <x:c r="AF2832" s="50" t="n">
        <x:f>IF(Y2832,1,0)+IF(Z2832,1,0)+IF(AA2832,1,0)+IF(AC2832,1,0)</x:f>
        <x:v>0</x:v>
      </x:c>
      <x:c r="AG2832" s="53" t="n">
        <x:v>44348</x:v>
      </x:c>
      <x:c r="AH2832" s="50" t="str">
        <x:v>S100XTM9</x:v>
      </x:c>
      <x:c r="AI2832" s="50" t="str">
        <x:v>NetSalesSummaryOfBusinessResults</x:v>
      </x:c>
      <x:c r="AJ2832" s="50" t="str">
        <x:v>OperatingIncome</x:v>
      </x:c>
      <x:c r="AK2832" s="53" t="n">
        <x:v>46022</x:v>
      </x:c>
      <x:c r="AL2832" s="50" t="str">
        <x:v>365/365/365/366/365</x:v>
      </x:c>
      <x:c r="AM2832" s="51" t="n">
        <x:v>6656800</x:v>
      </x:c>
      <x:c r="AN2832" s="51" t="n">
        <x:v>846</x:v>
      </x:c>
      <x:c r="AO2832" s="51" t="n">
        <x:f>IFERROR(AM2832*AN2832,"")</x:f>
        <x:v>5631652800</x:v>
      </x:c>
      <x:c r="AP2832" s="56" t="n">
        <x:f>IFERROR(AO2832/(K2832*1000000),"")</x:f>
        <x:v>1.016620715537872</x:v>
      </x:c>
      <x:c r="AQ2832" s="57" t="n">
        <x:v>6635800</x:v>
      </x:c>
      <x:c r="AR2832" s="52" t="n">
        <x:v>0.2827142307710406</x:v>
      </x:c>
      <x:c r="AS2832" s="52" t="n">
        <x:v>-0.3561583369926041</x:v>
      </x:c>
      <x:c r="AT2832" s="55" t="b">
        <x:v>0</x:v>
      </x:c>
      <x:c r="AU2832" s="50" t="str">
        <x:v>low_liquidity</x:v>
      </x:c>
      <x:c r="AV2832" s="58" t="n">
        <x:v>-0.0568530561403603</x:v>
      </x:c>
      <x:c r="AW2832" s="50" t="n">
        <x:v>2309</x:v>
      </x:c>
      <x:c r="AX2832" s="50" t="str">
        <x:v>Core Moat</x:v>
      </x:c>
      <x:c r="AY2832" s="50" t="str">
        <x:v>既存適格性フィルター不通過: low_liquidity / 60日平均売買代金2,000万円未満</x:v>
      </x:c>
      <x:c r="AZ2832" s="59" t="str">
        <x:v>2026-03-30 14:26</x:v>
      </x:c>
      <x:c r="BA2832" s="53" t="n">
        <x:v>38322</x:v>
      </x:c>
      <x:c r="BB2832" s="50"/>
      <x:c r="BC2832" s="50"/>
      <x:c r="BD2832" s="50"/>
    </x:row>
    <x:row r="2833">
      <x:c r="A2833" s="50" t="n">
        <x:v>2832</x:v>
      </x:c>
      <x:c r="B2833" s="50" t="str">
        <x:v>3880</x:v>
      </x:c>
      <x:c r="C2833" s="50" t="str">
        <x:v>3880.T</x:v>
      </x:c>
      <x:c r="D2833" s="50" t="str">
        <x:v>Daio Paper Corporation</x:v>
      </x:c>
      <x:c r="E2833" s="50" t="str">
        <x:v>Prime Market (Domestic)</x:v>
      </x:c>
      <x:c r="F2833" s="50" t="str">
        <x:v>Pulp and Paper</x:v>
      </x:c>
      <x:c r="G2833" s="51" t="n">
        <x:v>562928</x:v>
      </x:c>
      <x:c r="H2833" s="51" t="n">
        <x:v>612314</x:v>
      </x:c>
      <x:c r="I2833" s="51" t="n">
        <x:v>646213</x:v>
      </x:c>
      <x:c r="J2833" s="51" t="n">
        <x:v>671688</x:v>
      </x:c>
      <x:c r="K2833" s="51" t="n">
        <x:v>668912</x:v>
      </x:c>
      <x:c r="L2833" s="52" t="n">
        <x:f>IFERROR(H2833/G2833-1,"")</x:f>
        <x:v>0.08773058010971213</x:v>
      </x:c>
      <x:c r="M2833" s="52" t="n">
        <x:f>IFERROR(I2833/H2833-1,"")</x:f>
        <x:v>0.05536211812893388</x:v>
      </x:c>
      <x:c r="N2833" s="52" t="n">
        <x:f>IFERROR(J2833/I2833-1,"")</x:f>
        <x:v>0.03942198624911608</x:v>
      </x:c>
      <x:c r="O2833" s="52" t="n">
        <x:f>IFERROR(K2833/J2833-1,"")</x:f>
        <x:v>-0.004132871214016065</x:v>
      </x:c>
      <x:c r="P2833" s="52" t="n">
        <x:f>IFERROR((K2833/G2833)^(1/4)-1,"")</x:f>
        <x:v>0.04406859837401811</x:v>
      </x:c>
      <x:c r="Q2833" s="51" t="n">
        <x:v>9807</x:v>
      </x:c>
      <x:c r="R2833" s="52" t="n">
        <x:f>IFERROR(Q2833/K2833,"")</x:f>
        <x:v>0.014661121343315712</x:v>
      </x:c>
      <x:c r="S2833" s="53" t="n">
        <x:v>20668</x:v>
      </x:c>
      <x:c r="T2833" s="50" t="str">
        <x:v>EDINET_company_history</x:v>
      </x:c>
      <x:c r="U2833" s="50" t="str">
        <x:v>北越コーポレーション株式会社</x:v>
      </x:c>
      <x:c r="V2833" s="54" t="n">
        <x:v>0.248</x:v>
      </x:c>
      <x:c r="W2833" s="50" t="str">
        <x:v>若林 賴房 / 山﨑 浩史</x:v>
      </x:c>
      <x:c r="X2833" s="50" t="b">
        <x:f>AND(COUNT(L2833:O2833)=4,L2833&gt;='設定'!$B$6,M2833&gt;='設定'!$B$6,N2833&gt;='設定'!$B$6,O2833&gt;='設定'!$B$6)</x:f>
        <x:v>0</x:v>
      </x:c>
      <x:c r="Y2833" s="50" t="b">
        <x:f>AND(COUNT(G2833:K2833)=5,P2833&gt;='設定'!$B$7)</x:f>
        <x:v>0</x:v>
      </x:c>
      <x:c r="Z2833" s="50" t="b">
        <x:f>AND(ISNUMBER(R2833),R2833&gt;='設定'!$B$8)</x:f>
        <x:v>0</x:v>
      </x:c>
      <x:c r="AA2833" s="50" t="b">
        <x:f>AND(ISNUMBER(S2833),S2833&gt;=DATE(YEAR('設定'!$B$10)-'設定'!$B$9,MONTH('設定'!$B$10),DAY('設定'!$B$10)))</x:f>
        <x:v>0</x:v>
      </x:c>
      <x:c r="AB2833" s="55" t="b">
        <x:v>0</x:v>
      </x:c>
      <x:c r="AC2833" s="55" t="b">
        <x:v>0</x:v>
      </x:c>
      <x:c r="AD2833" s="50" t="n">
        <x:f>IF(X2833,1,0)+IF(Z2833,1,0)+IF(AA2833,1,0)+IF(AB2833,1,0)</x:f>
        <x:v>0</x:v>
      </x:c>
      <x:c r="AE2833" s="50" t="n">
        <x:f>IF(Y2833,1,0)+IF(Z2833,1,0)+IF(AA2833,1,0)+IF(AB2833,1,0)</x:f>
        <x:v>0</x:v>
      </x:c>
      <x:c r="AF2833" s="50" t="n">
        <x:f>IF(Y2833,1,0)+IF(Z2833,1,0)+IF(AA2833,1,0)+IF(AC2833,1,0)</x:f>
        <x:v>0</x:v>
      </x:c>
      <x:c r="AG2833" s="53" t="n">
        <x:v>44348</x:v>
      </x:c>
      <x:c r="AH2833" s="50" t="str">
        <x:v>S100W7JF</x:v>
      </x:c>
      <x:c r="AI2833" s="50" t="str">
        <x:v>NetSalesSummaryOfBusinessResults</x:v>
      </x:c>
      <x:c r="AJ2833" s="50" t="str">
        <x:v>OperatingIncomeLossSummaryOfBusinessResults</x:v>
      </x:c>
      <x:c r="AK2833" s="53" t="n">
        <x:v>45747</x:v>
      </x:c>
      <x:c r="AL2833" s="50" t="str">
        <x:v>365/365/365/366/365</x:v>
      </x:c>
      <x:c r="AM2833" s="51" t="n">
        <x:v>167628426</x:v>
      </x:c>
      <x:c r="AN2833" s="51" t="n">
        <x:v>935</x:v>
      </x:c>
      <x:c r="AO2833" s="51" t="n">
        <x:f>IFERROR(AM2833*AN2833,"")</x:f>
        <x:v>156732578310</x:v>
      </x:c>
      <x:c r="AP2833" s="56" t="n">
        <x:f>IFERROR(AO2833/(K2833*1000000),"")</x:f>
        <x:v>0.23430971235379242</x:v>
      </x:c>
      <x:c r="AQ2833" s="57" t="n">
        <x:v>395107855</x:v>
      </x:c>
      <x:c r="AR2833" s="52" t="n">
        <x:v>0.2788447952230077</x:v>
      </x:c>
      <x:c r="AS2833" s="52" t="n">
        <x:v>-0.6525342625381787</x:v>
      </x:c>
      <x:c r="AT2833" s="55" t="b">
        <x:v>1</x:v>
      </x:c>
      <x:c r="AU2833" s="50"/>
      <x:c r="AV2833" s="58" t="n">
        <x:v>-0.2879780087474431</x:v>
      </x:c>
      <x:c r="AW2833" s="50" t="n">
        <x:v>3259</x:v>
      </x:c>
      <x:c r="AX2833" s="50" t="str">
        <x:v>Transformation Moat</x:v>
      </x:c>
      <x:c r="AY2833" s="50" t="str">
        <x:v>ローカル5年最大下落率-60%以下</x:v>
      </x:c>
      <x:c r="AZ2833" s="59" t="str">
        <x:v>2025-06-26 16:08</x:v>
      </x:c>
      <x:c r="BA2833" s="53" t="n">
        <x:v>20668</x:v>
      </x:c>
      <x:c r="BB2833" s="50"/>
      <x:c r="BC2833" s="50"/>
      <x:c r="BD2833" s="50" t="str">
        <x:v>TOPIX Small 1</x:v>
      </x:c>
    </x:row>
    <x:row r="2834">
      <x:c r="A2834" s="50" t="n">
        <x:v>2833</x:v>
      </x:c>
      <x:c r="B2834" s="50" t="str">
        <x:v>8051</x:v>
      </x:c>
      <x:c r="C2834" s="50" t="str">
        <x:v>8051.T</x:v>
      </x:c>
      <x:c r="D2834" s="50" t="str">
        <x:v>YAMAZEN CORPORATION</x:v>
      </x:c>
      <x:c r="E2834" s="50" t="str">
        <x:v>Prime Market (Domestic)</x:v>
      </x:c>
      <x:c r="F2834" s="50" t="str">
        <x:v>Wholesale Trade</x:v>
      </x:c>
      <x:c r="G2834" s="51" t="n">
        <x:v>434744</x:v>
      </x:c>
      <x:c r="H2834" s="51" t="n">
        <x:v>501872</x:v>
      </x:c>
      <x:c r="I2834" s="51" t="n">
        <x:v>527263</x:v>
      </x:c>
      <x:c r="J2834" s="51" t="n">
        <x:v>506866</x:v>
      </x:c>
      <x:c r="K2834" s="51" t="n">
        <x:v>516126</x:v>
      </x:c>
      <x:c r="L2834" s="52" t="n">
        <x:f>IFERROR(H2834/G2834-1,"")</x:f>
        <x:v>0.15440811144029598</x:v>
      </x:c>
      <x:c r="M2834" s="52" t="n">
        <x:f>IFERROR(I2834/H2834-1,"")</x:f>
        <x:v>0.050592581375330736</x:v>
      </x:c>
      <x:c r="N2834" s="52" t="n">
        <x:f>IFERROR(J2834/I2834-1,"")</x:f>
        <x:v>-0.03868467918287455</x:v>
      </x:c>
      <x:c r="O2834" s="52" t="n">
        <x:f>IFERROR(K2834/J2834-1,"")</x:f>
        <x:v>0.018269128329775564</x:v>
      </x:c>
      <x:c r="P2834" s="52" t="n">
        <x:f>IFERROR((K2834/G2834)^(1/4)-1,"")</x:f>
        <x:v>0.04383182821927489</x:v>
      </x:c>
      <x:c r="Q2834" s="51" t="n">
        <x:v>9535</x:v>
      </x:c>
      <x:c r="R2834" s="52" t="n">
        <x:f>IFERROR(Q2834/K2834,"")</x:f>
        <x:v>0.018474171035754834</x:v>
      </x:c>
      <x:c r="S2834" s="53" t="n">
        <x:v>22920</x:v>
      </x:c>
      <x:c r="T2834" s="50" t="str">
        <x:v>EDINET_company_history</x:v>
      </x:c>
      <x:c r="U2834" s="50" t="str">
        <x:v>日本マスタートラスト信託銀行株式会社（信託口）</x:v>
      </x:c>
      <x:c r="V2834" s="54" t="n">
        <x:v>0.0832</x:v>
      </x:c>
      <x:c r="W2834" s="50" t="str">
        <x:v>岸田 貢司 / 佐々木 公久</x:v>
      </x:c>
      <x:c r="X2834" s="50" t="b">
        <x:f>AND(COUNT(L2834:O2834)=4,L2834&gt;='設定'!$B$6,M2834&gt;='設定'!$B$6,N2834&gt;='設定'!$B$6,O2834&gt;='設定'!$B$6)</x:f>
        <x:v>0</x:v>
      </x:c>
      <x:c r="Y2834" s="50" t="b">
        <x:f>AND(COUNT(G2834:K2834)=5,P2834&gt;='設定'!$B$7)</x:f>
        <x:v>0</x:v>
      </x:c>
      <x:c r="Z2834" s="50" t="b">
        <x:f>AND(ISNUMBER(R2834),R2834&gt;='設定'!$B$8)</x:f>
        <x:v>0</x:v>
      </x:c>
      <x:c r="AA2834" s="50" t="b">
        <x:f>AND(ISNUMBER(S2834),S2834&gt;=DATE(YEAR('設定'!$B$10)-'設定'!$B$9,MONTH('設定'!$B$10),DAY('設定'!$B$10)))</x:f>
        <x:v>0</x:v>
      </x:c>
      <x:c r="AB2834" s="55" t="b">
        <x:v>0</x:v>
      </x:c>
      <x:c r="AC2834" s="55" t="b">
        <x:v>0</x:v>
      </x:c>
      <x:c r="AD2834" s="50" t="n">
        <x:f>IF(X2834,1,0)+IF(Z2834,1,0)+IF(AA2834,1,0)+IF(AB2834,1,0)</x:f>
        <x:v>0</x:v>
      </x:c>
      <x:c r="AE2834" s="50" t="n">
        <x:f>IF(Y2834,1,0)+IF(Z2834,1,0)+IF(AA2834,1,0)+IF(AB2834,1,0)</x:f>
        <x:v>0</x:v>
      </x:c>
      <x:c r="AF2834" s="50" t="n">
        <x:f>IF(Y2834,1,0)+IF(Z2834,1,0)+IF(AA2834,1,0)+IF(AC2834,1,0)</x:f>
        <x:v>0</x:v>
      </x:c>
      <x:c r="AG2834" s="53" t="n">
        <x:v>44348</x:v>
      </x:c>
      <x:c r="AH2834" s="50" t="str">
        <x:v>S100VY8W</x:v>
      </x:c>
      <x:c r="AI2834" s="50" t="str">
        <x:v>NetSalesSummaryOfBusinessResults</x:v>
      </x:c>
      <x:c r="AJ2834" s="50" t="str">
        <x:v>OperatingIncome</x:v>
      </x:c>
      <x:c r="AK2834" s="53" t="n">
        <x:v>45747</x:v>
      </x:c>
      <x:c r="AL2834" s="50" t="str">
        <x:v>365/365/365/366/365</x:v>
      </x:c>
      <x:c r="AM2834" s="51" t="n">
        <x:v>85648635</x:v>
      </x:c>
      <x:c r="AN2834" s="51" t="n">
        <x:v>1711</x:v>
      </x:c>
      <x:c r="AO2834" s="51" t="n">
        <x:f>IFERROR(AM2834*AN2834,"")</x:f>
        <x:v>146544814485</x:v>
      </x:c>
      <x:c r="AP2834" s="56" t="n">
        <x:f>IFERROR(AO2834/(K2834*1000000),"")</x:f>
        <x:v>0.2839322461666337</x:v>
      </x:c>
      <x:c r="AQ2834" s="57" t="n">
        <x:v>472701818.3333333</x:v>
      </x:c>
      <x:c r="AR2834" s="52" t="n">
        <x:v>0.2222606937860452</x:v>
      </x:c>
      <x:c r="AS2834" s="52" t="n">
        <x:v>-0.2123930515618229</x:v>
      </x:c>
      <x:c r="AT2834" s="55" t="b">
        <x:v>1</x:v>
      </x:c>
      <x:c r="AU2834" s="50"/>
      <x:c r="AV2834" s="58" t="n">
        <x:v>-0.0580638195330186</x:v>
      </x:c>
      <x:c r="AW2834" s="50" t="n">
        <x:v>2320</x:v>
      </x:c>
      <x:c r="AX2834" s="50" t="str">
        <x:v>Core Moat</x:v>
      </x:c>
      <x:c r="AY2834" s="50" t="str">
        <x:v>目立つ機械的警告なし（定性確認は別途必要）</x:v>
      </x:c>
      <x:c r="AZ2834" s="59" t="str">
        <x:v>2025-06-17 09:14</x:v>
      </x:c>
      <x:c r="BA2834" s="53" t="n">
        <x:v>22920</x:v>
      </x:c>
      <x:c r="BB2834" s="50"/>
      <x:c r="BC2834" s="50"/>
      <x:c r="BD2834" s="50" t="str">
        <x:v>TOPIX Small 1</x:v>
      </x:c>
    </x:row>
    <x:row r="2835">
      <x:c r="A2835" s="50" t="n">
        <x:v>2834</x:v>
      </x:c>
      <x:c r="B2835" s="50" t="str">
        <x:v>5699</x:v>
      </x:c>
      <x:c r="C2835" s="50" t="str">
        <x:v>5699.T</x:v>
      </x:c>
      <x:c r="D2835" s="50" t="str">
        <x:v>IBOKIN Co.,Ltd.</x:v>
      </x:c>
      <x:c r="E2835" s="50" t="str">
        <x:v>Standard Market(Domestic)</x:v>
      </x:c>
      <x:c r="F2835" s="50" t="str">
        <x:v>Iron and Steel</x:v>
      </x:c>
      <x:c r="G2835" s="51" t="n">
        <x:v>8433.172</x:v>
      </x:c>
      <x:c r="H2835" s="51" t="n">
        <x:v>7961.663</x:v>
      </x:c>
      <x:c r="I2835" s="51" t="n">
        <x:v>8660.31</x:v>
      </x:c>
      <x:c r="J2835" s="51" t="n">
        <x:v>9656.672</x:v>
      </x:c>
      <x:c r="K2835" s="51" t="n">
        <x:v>10005.64</x:v>
      </x:c>
      <x:c r="L2835" s="52" t="n">
        <x:f>IFERROR(H2835/G2835-1,"")</x:f>
        <x:v>-0.055911227708862254</x:v>
      </x:c>
      <x:c r="M2835" s="52" t="n">
        <x:f>IFERROR(I2835/H2835-1,"")</x:f>
        <x:v>0.08775139063283643</x:v>
      </x:c>
      <x:c r="N2835" s="52" t="n">
        <x:f>IFERROR(J2835/I2835-1,"")</x:f>
        <x:v>0.11504923033932979</x:v>
      </x:c>
      <x:c r="O2835" s="52" t="n">
        <x:f>IFERROR(K2835/J2835-1,"")</x:f>
        <x:v>0.03613750161546325</x:v>
      </x:c>
      <x:c r="P2835" s="52" t="n">
        <x:f>IFERROR((K2835/G2835)^(1/4)-1,"")</x:f>
        <x:v>0.0436706698805609</x:v>
      </x:c>
      <x:c r="Q2835" s="51" t="n">
        <x:v>643.117</x:v>
      </x:c>
      <x:c r="R2835" s="52" t="n">
        <x:f>IFERROR(Q2835/K2835,"")</x:f>
        <x:v>0.06427544864696311</x:v>
      </x:c>
      <x:c r="S2835" s="53" t="n">
        <x:v>30895</x:v>
      </x:c>
      <x:c r="T2835" s="50" t="str">
        <x:v>EDINET_company_history</x:v>
      </x:c>
      <x:c r="U2835" s="50" t="str">
        <x:v>HS興産株式会社</x:v>
      </x:c>
      <x:c r="V2835" s="54" t="n">
        <x:v>0.3894</x:v>
      </x:c>
      <x:c r="W2835" s="50" t="str">
        <x:v>高橋 克実</x:v>
      </x:c>
      <x:c r="X2835" s="50" t="b">
        <x:f>AND(COUNT(L2835:O2835)=4,L2835&gt;='設定'!$B$6,M2835&gt;='設定'!$B$6,N2835&gt;='設定'!$B$6,O2835&gt;='設定'!$B$6)</x:f>
        <x:v>0</x:v>
      </x:c>
      <x:c r="Y2835" s="50" t="b">
        <x:f>AND(COUNT(G2835:K2835)=5,P2835&gt;='設定'!$B$7)</x:f>
        <x:v>0</x:v>
      </x:c>
      <x:c r="Z2835" s="50" t="b">
        <x:f>AND(ISNUMBER(R2835),R2835&gt;='設定'!$B$8)</x:f>
        <x:v>0</x:v>
      </x:c>
      <x:c r="AA2835" s="50" t="b">
        <x:f>AND(ISNUMBER(S2835),S2835&gt;=DATE(YEAR('設定'!$B$10)-'設定'!$B$9,MONTH('設定'!$B$10),DAY('設定'!$B$10)))</x:f>
        <x:v>0</x:v>
      </x:c>
      <x:c r="AB2835" s="55" t="b">
        <x:v>0</x:v>
      </x:c>
      <x:c r="AC2835" s="55" t="b">
        <x:v>0</x:v>
      </x:c>
      <x:c r="AD2835" s="50" t="n">
        <x:f>IF(X2835,1,0)+IF(Z2835,1,0)+IF(AA2835,1,0)+IF(AB2835,1,0)</x:f>
        <x:v>0</x:v>
      </x:c>
      <x:c r="AE2835" s="50" t="n">
        <x:f>IF(Y2835,1,0)+IF(Z2835,1,0)+IF(AA2835,1,0)+IF(AB2835,1,0)</x:f>
        <x:v>0</x:v>
      </x:c>
      <x:c r="AF2835" s="50" t="n">
        <x:f>IF(Y2835,1,0)+IF(Z2835,1,0)+IF(AA2835,1,0)+IF(AC2835,1,0)</x:f>
        <x:v>0</x:v>
      </x:c>
      <x:c r="AG2835" s="53" t="n">
        <x:v>44348</x:v>
      </x:c>
      <x:c r="AH2835" s="50" t="str">
        <x:v>S100XSK6</x:v>
      </x:c>
      <x:c r="AI2835" s="50" t="str">
        <x:v>NetSalesSummaryOfBusinessResults</x:v>
      </x:c>
      <x:c r="AJ2835" s="50" t="str">
        <x:v>OperatingIncome</x:v>
      </x:c>
      <x:c r="AK2835" s="53" t="n">
        <x:v>46022</x:v>
      </x:c>
      <x:c r="AL2835" s="50" t="str">
        <x:v>365/365/365/366/365</x:v>
      </x:c>
      <x:c r="AM2835" s="51" t="n">
        <x:v>3287000</x:v>
      </x:c>
      <x:c r="AN2835" s="51" t="n">
        <x:v>1648</x:v>
      </x:c>
      <x:c r="AO2835" s="51" t="n">
        <x:f>IFERROR(AM2835*AN2835,"")</x:f>
        <x:v>5416976000</x:v>
      </x:c>
      <x:c r="AP2835" s="56" t="n">
        <x:f>IFERROR(AO2835/(K2835*1000000),"")</x:f>
        <x:v>0.5413922547683107</x:v>
      </x:c>
      <x:c r="AQ2835" s="57" t="n">
        <x:v>66519213.333333336</x:v>
      </x:c>
      <x:c r="AR2835" s="52" t="n">
        <x:v>0.4230494984830126</x:v>
      </x:c>
      <x:c r="AS2835" s="52" t="n">
        <x:v>-0.7098502679071577</x:v>
      </x:c>
      <x:c r="AT2835" s="55" t="b">
        <x:v>1</x:v>
      </x:c>
      <x:c r="AU2835" s="50"/>
      <x:c r="AV2835" s="58" t="n">
        <x:v>-0.1958766839470956</x:v>
      </x:c>
      <x:c r="AW2835" s="50" t="n">
        <x:v>3019</x:v>
      </x:c>
      <x:c r="AX2835" s="50" t="str">
        <x:v>Transformation Moat</x:v>
      </x:c>
      <x:c r="AY2835" s="50" t="str">
        <x:v>ローカル5年最大下落率-60%以下</x:v>
      </x:c>
      <x:c r="AZ2835" s="59" t="str">
        <x:v>2026-03-23 15:22</x:v>
      </x:c>
      <x:c r="BA2835" s="53" t="n">
        <x:v>30895</x:v>
      </x:c>
      <x:c r="BB2835" s="50"/>
      <x:c r="BC2835" s="50"/>
      <x:c r="BD2835" s="50"/>
    </x:row>
    <x:row r="2836">
      <x:c r="A2836" s="50" t="n">
        <x:v>2835</x:v>
      </x:c>
      <x:c r="B2836" s="50" t="str">
        <x:v>2370</x:v>
      </x:c>
      <x:c r="C2836" s="50" t="str">
        <x:v>2370.T</x:v>
      </x:c>
      <x:c r="D2836" s="50" t="str">
        <x:v>MEDINET Co.,Ltd.</x:v>
      </x:c>
      <x:c r="E2836" s="50" t="str">
        <x:v>Growth Market(Domestic)</x:v>
      </x:c>
      <x:c r="F2836" s="50" t="str">
        <x:v>Services</x:v>
      </x:c>
      <x:c r="G2836" s="51" t="n">
        <x:v>683.033</x:v>
      </x:c>
      <x:c r="H2836" s="51" t="n">
        <x:v>633.672</x:v>
      </x:c>
      <x:c r="I2836" s="51" t="n">
        <x:v>661.543</x:v>
      </x:c>
      <x:c r="J2836" s="51" t="n">
        <x:v>768.501</x:v>
      </x:c>
      <x:c r="K2836" s="51" t="n">
        <x:v>810.291</x:v>
      </x:c>
      <x:c r="L2836" s="52" t="n">
        <x:f>IFERROR(H2836/G2836-1,"")</x:f>
        <x:v>-0.07226737214746581</x:v>
      </x:c>
      <x:c r="M2836" s="52" t="n">
        <x:f>IFERROR(I2836/H2836-1,"")</x:f>
        <x:v>0.04398332260222948</x:v>
      </x:c>
      <x:c r="N2836" s="52" t="n">
        <x:f>IFERROR(J2836/I2836-1,"")</x:f>
        <x:v>0.16167958847724173</x:v>
      </x:c>
      <x:c r="O2836" s="52" t="n">
        <x:f>IFERROR(K2836/J2836-1,"")</x:f>
        <x:v>0.05437858896735337</x:v>
      </x:c>
      <x:c r="P2836" s="52" t="n">
        <x:f>IFERROR((K2836/G2836)^(1/4)-1,"")</x:f>
        <x:v>0.043637875704776175</x:v>
      </x:c>
      <x:c r="Q2836" s="51" t="n">
        <x:v>-1445.442</x:v>
      </x:c>
      <x:c r="R2836" s="52" t="n">
        <x:f>IFERROR(Q2836/K2836,"")</x:f>
        <x:v>-1.7838554297159908</x:v>
      </x:c>
      <x:c r="S2836" s="53" t="n">
        <x:v>44348</x:v>
      </x:c>
      <x:c r="T2836" s="50" t="str">
        <x:v>not_identified_before_local_window</x:v>
      </x:c>
      <x:c r="U2836" s="50" t="str">
        <x:v>楽天証券株式会社</x:v>
      </x:c>
      <x:c r="V2836" s="54" t="n">
        <x:v>0.0336</x:v>
      </x:c>
      <x:c r="W2836" s="50" t="str">
        <x:v>久布白 兼直</x:v>
      </x:c>
      <x:c r="X2836" s="50" t="b">
        <x:f>AND(COUNT(L2836:O2836)=4,L2836&gt;='設定'!$B$6,M2836&gt;='設定'!$B$6,N2836&gt;='設定'!$B$6,O2836&gt;='設定'!$B$6)</x:f>
        <x:v>0</x:v>
      </x:c>
      <x:c r="Y2836" s="50" t="b">
        <x:f>AND(COUNT(G2836:K2836)=5,P2836&gt;='設定'!$B$7)</x:f>
        <x:v>0</x:v>
      </x:c>
      <x:c r="Z2836" s="50" t="b">
        <x:f>AND(ISNUMBER(R2836),R2836&gt;='設定'!$B$8)</x:f>
        <x:v>0</x:v>
      </x:c>
      <x:c r="AA2836" s="50" t="b">
        <x:f>AND(ISNUMBER(S2836),S2836&gt;=DATE(YEAR('設定'!$B$10)-'設定'!$B$9,MONTH('設定'!$B$10),DAY('設定'!$B$10)))</x:f>
        <x:v>0</x:v>
      </x:c>
      <x:c r="AB2836" s="55" t="b">
        <x:v>0</x:v>
      </x:c>
      <x:c r="AC2836" s="55" t="b">
        <x:v>0</x:v>
      </x:c>
      <x:c r="AD2836" s="50" t="n">
        <x:f>IF(X2836,1,0)+IF(Z2836,1,0)+IF(AA2836,1,0)+IF(AB2836,1,0)</x:f>
        <x:v>0</x:v>
      </x:c>
      <x:c r="AE2836" s="50" t="n">
        <x:f>IF(Y2836,1,0)+IF(Z2836,1,0)+IF(AA2836,1,0)+IF(AB2836,1,0)</x:f>
        <x:v>0</x:v>
      </x:c>
      <x:c r="AF2836" s="50" t="n">
        <x:f>IF(Y2836,1,0)+IF(Z2836,1,0)+IF(AA2836,1,0)+IF(AC2836,1,0)</x:f>
        <x:v>0</x:v>
      </x:c>
      <x:c r="AG2836" s="53" t="n">
        <x:v>44348</x:v>
      </x:c>
      <x:c r="AH2836" s="50" t="str">
        <x:v>S100XB0H</x:v>
      </x:c>
      <x:c r="AI2836" s="50" t="str">
        <x:v>NetSalesSummaryOfBusinessResults</x:v>
      </x:c>
      <x:c r="AJ2836" s="50" t="str">
        <x:v>OperatingIncome</x:v>
      </x:c>
      <x:c r="AK2836" s="53" t="n">
        <x:v>45930</x:v>
      </x:c>
      <x:c r="AL2836" s="50" t="str">
        <x:v>365/365/365/366/365</x:v>
      </x:c>
      <x:c r="AM2836" s="51" t="n">
        <x:v>264729198</x:v>
      </x:c>
      <x:c r="AN2836" s="51" t="n">
        <x:v>28</x:v>
      </x:c>
      <x:c r="AO2836" s="51" t="n">
        <x:f>IFERROR(AM2836*AN2836,"")</x:f>
        <x:v>7412417544</x:v>
      </x:c>
      <x:c r="AP2836" s="56" t="n">
        <x:f>IFERROR(AO2836/(K2836*1000000),"")</x:f>
        <x:v>9.147846321876955</x:v>
      </x:c>
      <x:c r="AQ2836" s="57" t="n">
        <x:v>33330170</x:v>
      </x:c>
      <x:c r="AR2836" s="52" t="n">
        <x:v>0.6701760371141747</x:v>
      </x:c>
      <x:c r="AS2836" s="52" t="n">
        <x:v>-0.7652173913043478</x:v>
      </x:c>
      <x:c r="AT2836" s="55" t="b">
        <x:v>0</x:v>
      </x:c>
      <x:c r="AU2836" s="50" t="str">
        <x:v>repeated_operating_loss;repeated_negative_operating_cf;extreme_profitability_outlier</x:v>
      </x:c>
      <x:c r="AV2836" s="58" t="n">
        <x:v>-1.1706832009517578</x:v>
      </x:c>
      <x:c r="AW2836" s="50" t="n">
        <x:v>3626</x:v>
      </x:c>
      <x:c r="AX2836" s="50" t="str">
        <x:v>Future Moat</x:v>
      </x:c>
      <x:c r="AY2836" s="50" t="str">
        <x:v>既存適格性フィルター不通過: repeated_operating_loss;repeated_negative_operating_cf;extreme_profitability_outlier / 年率ボラティリティ60%以上 / ローカル5年最大下落率-60%以下</x:v>
      </x:c>
      <x:c r="AZ2836" s="59" t="str">
        <x:v>2025-12-17 15:32</x:v>
      </x:c>
      <x:c r="BA2836" s="53"/>
      <x:c r="BB2836" s="50"/>
      <x:c r="BC2836" s="50"/>
      <x:c r="BD2836" s="50"/>
    </x:row>
    <x:row r="2837">
      <x:c r="A2837" s="50" t="n">
        <x:v>2836</x:v>
      </x:c>
      <x:c r="B2837" s="50" t="str">
        <x:v>7545</x:v>
      </x:c>
      <x:c r="C2837" s="50" t="str">
        <x:v>7545.T</x:v>
      </x:c>
      <x:c r="D2837" s="50" t="str">
        <x:v>NISHIMATSUYA CHAIN Co.,Ltd.</x:v>
      </x:c>
      <x:c r="E2837" s="50" t="str">
        <x:v>Prime Market (Domestic)</x:v>
      </x:c>
      <x:c r="F2837" s="50" t="str">
        <x:v>Retail Trade</x:v>
      </x:c>
      <x:c r="G2837" s="51" t="n">
        <x:v>163016</x:v>
      </x:c>
      <x:c r="H2837" s="51" t="n">
        <x:v>169524</x:v>
      </x:c>
      <x:c r="I2837" s="51" t="n">
        <x:v>177188</x:v>
      </x:c>
      <x:c r="J2837" s="51" t="n">
        <x:v>185974</x:v>
      </x:c>
      <x:c r="K2837" s="51" t="n">
        <x:v>193365</x:v>
      </x:c>
      <x:c r="L2837" s="52" t="n">
        <x:f>IFERROR(H2837/G2837-1,"")</x:f>
        <x:v>0.03992246159886137</x:v>
      </x:c>
      <x:c r="M2837" s="52" t="n">
        <x:f>IFERROR(I2837/H2837-1,"")</x:f>
        <x:v>0.045208937967485374</x:v>
      </x:c>
      <x:c r="N2837" s="52" t="n">
        <x:f>IFERROR(J2837/I2837-1,"")</x:f>
        <x:v>0.04958575072804017</x:v>
      </x:c>
      <x:c r="O2837" s="52" t="n">
        <x:f>IFERROR(K2837/J2837-1,"")</x:f>
        <x:v>0.03974211448912213</x:v>
      </x:c>
      <x:c r="P2837" s="52" t="n">
        <x:f>IFERROR((K2837/G2837)^(1/4)-1,"")</x:f>
        <x:v>0.043606820455163176</x:v>
      </x:c>
      <x:c r="Q2837" s="51" t="n">
        <x:v>10074</x:v>
      </x:c>
      <x:c r="R2837" s="52" t="n">
        <x:f>IFERROR(Q2837/K2837,"")</x:f>
        <x:v>0.05209836319913118</x:v>
      </x:c>
      <x:c r="S2837" s="53" t="n">
        <x:v>36465</x:v>
      </x:c>
      <x:c r="T2837" s="50" t="str">
        <x:v>EDINET_company_history</x:v>
      </x:c>
      <x:c r="U2837" s="50" t="str">
        <x:v>友好エステート株式会社</x:v>
      </x:c>
      <x:c r="V2837" s="54" t="n">
        <x:v>0.1607</x:v>
      </x:c>
      <x:c r="W2837" s="50" t="str">
        <x:v>大 村 禎 史 / 大 村 浩 一 / 坂 本 和 德</x:v>
      </x:c>
      <x:c r="X2837" s="50" t="b">
        <x:f>AND(COUNT(L2837:O2837)=4,L2837&gt;='設定'!$B$6,M2837&gt;='設定'!$B$6,N2837&gt;='設定'!$B$6,O2837&gt;='設定'!$B$6)</x:f>
        <x:v>0</x:v>
      </x:c>
      <x:c r="Y2837" s="50" t="b">
        <x:f>AND(COUNT(G2837:K2837)=5,P2837&gt;='設定'!$B$7)</x:f>
        <x:v>0</x:v>
      </x:c>
      <x:c r="Z2837" s="50" t="b">
        <x:f>AND(ISNUMBER(R2837),R2837&gt;='設定'!$B$8)</x:f>
        <x:v>0</x:v>
      </x:c>
      <x:c r="AA2837" s="50" t="b">
        <x:f>AND(ISNUMBER(S2837),S2837&gt;=DATE(YEAR('設定'!$B$10)-'設定'!$B$9,MONTH('設定'!$B$10),DAY('設定'!$B$10)))</x:f>
        <x:v>0</x:v>
      </x:c>
      <x:c r="AB2837" s="55" t="b">
        <x:v>0</x:v>
      </x:c>
      <x:c r="AC2837" s="55" t="b">
        <x:v>0</x:v>
      </x:c>
      <x:c r="AD2837" s="50" t="n">
        <x:f>IF(X2837,1,0)+IF(Z2837,1,0)+IF(AA2837,1,0)+IF(AB2837,1,0)</x:f>
        <x:v>0</x:v>
      </x:c>
      <x:c r="AE2837" s="50" t="n">
        <x:f>IF(Y2837,1,0)+IF(Z2837,1,0)+IF(AA2837,1,0)+IF(AB2837,1,0)</x:f>
        <x:v>0</x:v>
      </x:c>
      <x:c r="AF2837" s="50" t="n">
        <x:f>IF(Y2837,1,0)+IF(Z2837,1,0)+IF(AA2837,1,0)+IF(AC2837,1,0)</x:f>
        <x:v>0</x:v>
      </x:c>
      <x:c r="AG2837" s="53" t="n">
        <x:v>44348</x:v>
      </x:c>
      <x:c r="AH2837" s="50" t="str">
        <x:v>S100Y3CW</x:v>
      </x:c>
      <x:c r="AI2837" s="50" t="str">
        <x:v>NetSalesSummaryOfBusinessResults</x:v>
      </x:c>
      <x:c r="AJ2837" s="50" t="str">
        <x:v>OperatingIncome</x:v>
      </x:c>
      <x:c r="AK2837" s="53" t="n">
        <x:v>46073</x:v>
      </x:c>
      <x:c r="AL2837" s="50" t="str">
        <x:v>365/365/365/366/365</x:v>
      </x:c>
      <x:c r="AM2837" s="51" t="n">
        <x:v>59930456</x:v>
      </x:c>
      <x:c r="AN2837" s="51" t="n">
        <x:v>1937</x:v>
      </x:c>
      <x:c r="AO2837" s="51" t="n">
        <x:f>IFERROR(AM2837*AN2837,"")</x:f>
        <x:v>116085293272</x:v>
      </x:c>
      <x:c r="AP2837" s="56" t="n">
        <x:f>IFERROR(AO2837/(K2837*1000000),"")</x:f>
        <x:v>0.6003428400796421</x:v>
      </x:c>
      <x:c r="AQ2837" s="57" t="n">
        <x:v>395680055</x:v>
      </x:c>
      <x:c r="AR2837" s="52" t="n">
        <x:v>0.2557707632089159</x:v>
      </x:c>
      <x:c r="AS2837" s="52" t="n">
        <x:v>-0.2386495521403706</x:v>
      </x:c>
      <x:c r="AT2837" s="55" t="b">
        <x:v>1</x:v>
      </x:c>
      <x:c r="AU2837" s="50"/>
      <x:c r="AV2837" s="58" t="n">
        <x:v>-0.0771634724676554</x:v>
      </x:c>
      <x:c r="AW2837" s="50" t="n">
        <x:v>2456</x:v>
      </x:c>
      <x:c r="AX2837" s="50" t="str">
        <x:v>Core Moat</x:v>
      </x:c>
      <x:c r="AY2837" s="50" t="str">
        <x:v>目立つ機械的警告なし（定性確認は別途必要）</x:v>
      </x:c>
      <x:c r="AZ2837" s="59" t="str">
        <x:v>2026-05-13 09:20</x:v>
      </x:c>
      <x:c r="BA2837" s="53" t="n">
        <x:v>36465</x:v>
      </x:c>
      <x:c r="BB2837" s="50"/>
      <x:c r="BC2837" s="50"/>
      <x:c r="BD2837" s="50" t="str">
        <x:v>TOPIX Small 1</x:v>
      </x:c>
    </x:row>
    <x:row r="2838">
      <x:c r="A2838" s="50" t="n">
        <x:v>2837</x:v>
      </x:c>
      <x:c r="B2838" s="50" t="str">
        <x:v>5695</x:v>
      </x:c>
      <x:c r="C2838" s="50" t="str">
        <x:v>5695.T</x:v>
      </x:c>
      <x:c r="D2838" s="50" t="str">
        <x:v>Powdertech Co.,Ltd.</x:v>
      </x:c>
      <x:c r="E2838" s="50" t="str">
        <x:v>Standard Market(Domestic)</x:v>
      </x:c>
      <x:c r="F2838" s="50" t="str">
        <x:v>Iron and Steel</x:v>
      </x:c>
      <x:c r="G2838" s="51" t="n">
        <x:v>7706.93</x:v>
      </x:c>
      <x:c r="H2838" s="51" t="n">
        <x:v>8837.203</x:v>
      </x:c>
      <x:c r="I2838" s="51" t="n">
        <x:v>8834.274</x:v>
      </x:c>
      <x:c r="J2838" s="51" t="n">
        <x:v>8548.909</x:v>
      </x:c>
      <x:c r="K2838" s="51" t="n">
        <x:v>9136.295</x:v>
      </x:c>
      <x:c r="L2838" s="52" t="n">
        <x:f>IFERROR(H2838/G2838-1,"")</x:f>
        <x:v>0.14665671025946758</x:v>
      </x:c>
      <x:c r="M2838" s="52" t="n">
        <x:f>IFERROR(I2838/H2838-1,"")</x:f>
        <x:v>-0.00033143971005311634</x:v>
      </x:c>
      <x:c r="N2838" s="52" t="n">
        <x:f>IFERROR(J2838/I2838-1,"")</x:f>
        <x:v>-0.032302031836458744</x:v>
      </x:c>
      <x:c r="O2838" s="52" t="n">
        <x:f>IFERROR(K2838/J2838-1,"")</x:f>
        <x:v>0.06870888437343292</x:v>
      </x:c>
      <x:c r="P2838" s="52" t="n">
        <x:f>IFERROR((K2838/G2838)^(1/4)-1,"")</x:f>
        <x:v>0.04345127698987694</x:v>
      </x:c>
      <x:c r="Q2838" s="51" t="n">
        <x:v>332.237</x:v>
      </x:c>
      <x:c r="R2838" s="52" t="n">
        <x:f>IFERROR(Q2838/K2838,"")</x:f>
        <x:v>0.03636452194242853</x:v>
      </x:c>
      <x:c r="S2838" s="53" t="n">
        <x:v>38322</x:v>
      </x:c>
      <x:c r="T2838" s="50" t="str">
        <x:v>EDINET_company_history</x:v>
      </x:c>
      <x:c r="U2838" s="50" t="str">
        <x:v>株式会社南悠商社</x:v>
      </x:c>
      <x:c r="V2838" s="54" t="n">
        <x:v>0.3771</x:v>
      </x:c>
      <x:c r="W2838" s="50" t="str">
        <x:v>菊 池 節 / 丸 山 憲 行</x:v>
      </x:c>
      <x:c r="X2838" s="50" t="b">
        <x:f>AND(COUNT(L2838:O2838)=4,L2838&gt;='設定'!$B$6,M2838&gt;='設定'!$B$6,N2838&gt;='設定'!$B$6,O2838&gt;='設定'!$B$6)</x:f>
        <x:v>0</x:v>
      </x:c>
      <x:c r="Y2838" s="50" t="b">
        <x:f>AND(COUNT(G2838:K2838)=5,P2838&gt;='設定'!$B$7)</x:f>
        <x:v>0</x:v>
      </x:c>
      <x:c r="Z2838" s="50" t="b">
        <x:f>AND(ISNUMBER(R2838),R2838&gt;='設定'!$B$8)</x:f>
        <x:v>0</x:v>
      </x:c>
      <x:c r="AA2838" s="50" t="b">
        <x:f>AND(ISNUMBER(S2838),S2838&gt;=DATE(YEAR('設定'!$B$10)-'設定'!$B$9,MONTH('設定'!$B$10),DAY('設定'!$B$10)))</x:f>
        <x:v>0</x:v>
      </x:c>
      <x:c r="AB2838" s="55" t="b">
        <x:v>0</x:v>
      </x:c>
      <x:c r="AC2838" s="55" t="b">
        <x:v>0</x:v>
      </x:c>
      <x:c r="AD2838" s="50" t="n">
        <x:f>IF(X2838,1,0)+IF(Z2838,1,0)+IF(AA2838,1,0)+IF(AB2838,1,0)</x:f>
        <x:v>0</x:v>
      </x:c>
      <x:c r="AE2838" s="50" t="n">
        <x:f>IF(Y2838,1,0)+IF(Z2838,1,0)+IF(AA2838,1,0)+IF(AB2838,1,0)</x:f>
        <x:v>0</x:v>
      </x:c>
      <x:c r="AF2838" s="50" t="n">
        <x:f>IF(Y2838,1,0)+IF(Z2838,1,0)+IF(AA2838,1,0)+IF(AC2838,1,0)</x:f>
        <x:v>0</x:v>
      </x:c>
      <x:c r="AG2838" s="53" t="n">
        <x:v>44348</x:v>
      </x:c>
      <x:c r="AH2838" s="50" t="str">
        <x:v>S100W02T</x:v>
      </x:c>
      <x:c r="AI2838" s="50" t="str">
        <x:v>NetSalesSummaryOfBusinessResults</x:v>
      </x:c>
      <x:c r="AJ2838" s="50" t="str">
        <x:v>OperatingIncome</x:v>
      </x:c>
      <x:c r="AK2838" s="53" t="n">
        <x:v>45747</x:v>
      </x:c>
      <x:c r="AL2838" s="50" t="str">
        <x:v>365/365/365/366/365</x:v>
      </x:c>
      <x:c r="AM2838" s="51" t="n">
        <x:v>2903000</x:v>
      </x:c>
      <x:c r="AN2838" s="51" t="n">
        <x:v>2629</x:v>
      </x:c>
      <x:c r="AO2838" s="51" t="n">
        <x:f>IFERROR(AM2838*AN2838,"")</x:f>
        <x:v>7631987000</x:v>
      </x:c>
      <x:c r="AP2838" s="56" t="n">
        <x:f>IFERROR(AO2838/(K2838*1000000),"")</x:f>
        <x:v>0.8353481361974411</x:v>
      </x:c>
      <x:c r="AQ2838" s="57" t="n">
        <x:v>4131991.6666666665</x:v>
      </x:c>
      <x:c r="AR2838" s="52" t="n">
        <x:v>0.1809949804083185</x:v>
      </x:c>
      <x:c r="AS2838" s="52" t="n">
        <x:v>-0.251853380965491</x:v>
      </x:c>
      <x:c r="AT2838" s="55" t="b">
        <x:v>0</x:v>
      </x:c>
      <x:c r="AU2838" s="50" t="str">
        <x:v>low_liquidity</x:v>
      </x:c>
      <x:c r="AV2838" s="58" t="n">
        <x:v>0.0646715998892943</x:v>
      </x:c>
      <x:c r="AW2838" s="50" t="n">
        <x:v>1430</x:v>
      </x:c>
      <x:c r="AX2838" s="50" t="str">
        <x:v>Discovery</x:v>
      </x:c>
      <x:c r="AY2838" s="50" t="str">
        <x:v>既存適格性フィルター不通過: low_liquidity / 60日平均売買代金2,000万円未満</x:v>
      </x:c>
      <x:c r="AZ2838" s="59" t="str">
        <x:v>2025-06-19 13:20</x:v>
      </x:c>
      <x:c r="BA2838" s="53" t="n">
        <x:v>38322</x:v>
      </x:c>
      <x:c r="BB2838" s="50"/>
      <x:c r="BC2838" s="50"/>
      <x:c r="BD2838" s="50"/>
    </x:row>
    <x:row r="2839">
      <x:c r="A2839" s="50" t="n">
        <x:v>2838</x:v>
      </x:c>
      <x:c r="B2839" s="50" t="str">
        <x:v>7425</x:v>
      </x:c>
      <x:c r="C2839" s="50" t="str">
        <x:v>7425.T</x:v>
      </x:c>
      <x:c r="D2839" s="50" t="str">
        <x:v>HATSUHO SHOUJI CO.,LTD.</x:v>
      </x:c>
      <x:c r="E2839" s="50" t="str">
        <x:v>Standard Market(Domestic)</x:v>
      </x:c>
      <x:c r="F2839" s="50" t="str">
        <x:v>Wholesale Trade</x:v>
      </x:c>
      <x:c r="G2839" s="51" t="n">
        <x:v>29909.632</x:v>
      </x:c>
      <x:c r="H2839" s="51" t="n">
        <x:v>31792.843</x:v>
      </x:c>
      <x:c r="I2839" s="51" t="n">
        <x:v>34422.065</x:v>
      </x:c>
      <x:c r="J2839" s="51" t="n">
        <x:v>34827.884</x:v>
      </x:c>
      <x:c r="K2839" s="51" t="n">
        <x:v>35444.619</x:v>
      </x:c>
      <x:c r="L2839" s="52" t="n">
        <x:f>IFERROR(H2839/G2839-1,"")</x:f>
        <x:v>0.06296336243789291</x:v>
      </x:c>
      <x:c r="M2839" s="52" t="n">
        <x:f>IFERROR(I2839/H2839-1,"")</x:f>
        <x:v>0.08269854948171829</x:v>
      </x:c>
      <x:c r="N2839" s="52" t="n">
        <x:f>IFERROR(J2839/I2839-1,"")</x:f>
        <x:v>0.011789501879099884</x:v>
      </x:c>
      <x:c r="O2839" s="52" t="n">
        <x:f>IFERROR(K2839/J2839-1,"")</x:f>
        <x:v>0.01770808126040624</x:v>
      </x:c>
      <x:c r="P2839" s="52" t="n">
        <x:f>IFERROR((K2839/G2839)^(1/4)-1,"")</x:f>
        <x:v>0.043361508324458065</x:v>
      </x:c>
      <x:c r="Q2839" s="51" t="n">
        <x:v>1216.531</x:v>
      </x:c>
      <x:c r="R2839" s="52" t="n">
        <x:f>IFERROR(Q2839/K2839,"")</x:f>
        <x:v>0.03432202219468067</x:v>
      </x:c>
      <x:c r="S2839" s="53" t="n">
        <x:v>38322</x:v>
      </x:c>
      <x:c r="T2839" s="50" t="str">
        <x:v>EDINET_company_history</x:v>
      </x:c>
      <x:c r="U2839" s="50" t="str">
        <x:v>白百合商事株式会社</x:v>
      </x:c>
      <x:c r="V2839" s="54" t="n">
        <x:v>0.1662</x:v>
      </x:c>
      <x:c r="W2839" s="50" t="str">
        <x:v>斎藤 悟 / 志岐 義幸</x:v>
      </x:c>
      <x:c r="X2839" s="50" t="b">
        <x:f>AND(COUNT(L2839:O2839)=4,L2839&gt;='設定'!$B$6,M2839&gt;='設定'!$B$6,N2839&gt;='設定'!$B$6,O2839&gt;='設定'!$B$6)</x:f>
        <x:v>0</x:v>
      </x:c>
      <x:c r="Y2839" s="50" t="b">
        <x:f>AND(COUNT(G2839:K2839)=5,P2839&gt;='設定'!$B$7)</x:f>
        <x:v>0</x:v>
      </x:c>
      <x:c r="Z2839" s="50" t="b">
        <x:f>AND(ISNUMBER(R2839),R2839&gt;='設定'!$B$8)</x:f>
        <x:v>0</x:v>
      </x:c>
      <x:c r="AA2839" s="50" t="b">
        <x:f>AND(ISNUMBER(S2839),S2839&gt;=DATE(YEAR('設定'!$B$10)-'設定'!$B$9,MONTH('設定'!$B$10),DAY('設定'!$B$10)))</x:f>
        <x:v>0</x:v>
      </x:c>
      <x:c r="AB2839" s="55" t="b">
        <x:v>0</x:v>
      </x:c>
      <x:c r="AC2839" s="55" t="b">
        <x:v>0</x:v>
      </x:c>
      <x:c r="AD2839" s="50" t="n">
        <x:f>IF(X2839,1,0)+IF(Z2839,1,0)+IF(AA2839,1,0)+IF(AB2839,1,0)</x:f>
        <x:v>0</x:v>
      </x:c>
      <x:c r="AE2839" s="50" t="n">
        <x:f>IF(Y2839,1,0)+IF(Z2839,1,0)+IF(AA2839,1,0)+IF(AB2839,1,0)</x:f>
        <x:v>0</x:v>
      </x:c>
      <x:c r="AF2839" s="50" t="n">
        <x:f>IF(Y2839,1,0)+IF(Z2839,1,0)+IF(AA2839,1,0)+IF(AC2839,1,0)</x:f>
        <x:v>0</x:v>
      </x:c>
      <x:c r="AG2839" s="53" t="n">
        <x:v>44348</x:v>
      </x:c>
      <x:c r="AH2839" s="50" t="str">
        <x:v>S100XT3I</x:v>
      </x:c>
      <x:c r="AI2839" s="50" t="str">
        <x:v>NetSalesSummaryOfBusinessResults</x:v>
      </x:c>
      <x:c r="AJ2839" s="50" t="str">
        <x:v>OperatingIncome</x:v>
      </x:c>
      <x:c r="AK2839" s="53" t="n">
        <x:v>46022</x:v>
      </x:c>
      <x:c r="AL2839" s="50" t="str">
        <x:v>365/365/365/366/365</x:v>
      </x:c>
      <x:c r="AM2839" s="51" t="n">
        <x:v>3300060</x:v>
      </x:c>
      <x:c r="AN2839" s="51" t="n">
        <x:v>2546</x:v>
      </x:c>
      <x:c r="AO2839" s="51" t="n">
        <x:f>IFERROR(AM2839*AN2839,"")</x:f>
        <x:v>8401952760</x:v>
      </x:c>
      <x:c r="AP2839" s="56" t="n">
        <x:f>IFERROR(AO2839/(K2839*1000000),"")</x:f>
        <x:v>0.2370445217650668</x:v>
      </x:c>
      <x:c r="AQ2839" s="57" t="n">
        <x:v>6650413.333333333</x:v>
      </x:c>
      <x:c r="AR2839" s="52" t="n">
        <x:v>0.2329274969561046</x:v>
      </x:c>
      <x:c r="AS2839" s="52" t="n">
        <x:v>-0.3660023864720279</x:v>
      </x:c>
      <x:c r="AT2839" s="55" t="b">
        <x:v>0</x:v>
      </x:c>
      <x:c r="AU2839" s="50" t="str">
        <x:v>low_liquidity</x:v>
      </x:c>
      <x:c r="AV2839" s="58" t="n">
        <x:v>-0.0228959654308627</x:v>
      </x:c>
      <x:c r="AW2839" s="50" t="n">
        <x:v>2065</x:v>
      </x:c>
      <x:c r="AX2839" s="50" t="str">
        <x:v>Core Moat</x:v>
      </x:c>
      <x:c r="AY2839" s="50" t="str">
        <x:v>既存適格性フィルター不通過: low_liquidity / 60日平均売買代金2,000万円未満</x:v>
      </x:c>
      <x:c r="AZ2839" s="59" t="str">
        <x:v>2026-03-26 09:04</x:v>
      </x:c>
      <x:c r="BA2839" s="53" t="n">
        <x:v>38322</x:v>
      </x:c>
      <x:c r="BB2839" s="50"/>
      <x:c r="BC2839" s="50"/>
      <x:c r="BD2839" s="50"/>
    </x:row>
    <x:row r="2840">
      <x:c r="A2840" s="50" t="n">
        <x:v>2839</x:v>
      </x:c>
      <x:c r="B2840" s="50" t="str">
        <x:v>3157</x:v>
      </x:c>
      <x:c r="C2840" s="50" t="str">
        <x:v>3157.T</x:v>
      </x:c>
      <x:c r="D2840" s="50" t="str">
        <x:v>GEOLIVE Group Corporation</x:v>
      </x:c>
      <x:c r="E2840" s="50" t="str">
        <x:v>Standard Market(Domestic)</x:v>
      </x:c>
      <x:c r="F2840" s="50" t="str">
        <x:v>Wholesale Trade</x:v>
      </x:c>
      <x:c r="G2840" s="51" t="n">
        <x:v>148649</x:v>
      </x:c>
      <x:c r="H2840" s="51" t="n">
        <x:v>172627</x:v>
      </x:c>
      <x:c r="I2840" s="51" t="n">
        <x:v>182768</x:v>
      </x:c>
      <x:c r="J2840" s="51" t="n">
        <x:v>166321</x:v>
      </x:c>
      <x:c r="K2840" s="51" t="n">
        <x:v>176115</x:v>
      </x:c>
      <x:c r="L2840" s="52" t="n">
        <x:f>IFERROR(H2840/G2840-1,"")</x:f>
        <x:v>0.1613061641854301</x:v>
      </x:c>
      <x:c r="M2840" s="52" t="n">
        <x:f>IFERROR(I2840/H2840-1,"")</x:f>
        <x:v>0.0587451557404115</x:v>
      </x:c>
      <x:c r="N2840" s="52" t="n">
        <x:f>IFERROR(J2840/I2840-1,"")</x:f>
        <x:v>-0.08998840059529023</x:v>
      </x:c>
      <x:c r="O2840" s="52" t="n">
        <x:f>IFERROR(K2840/J2840-1,"")</x:f>
        <x:v>0.058886129833274126</x:v>
      </x:c>
      <x:c r="P2840" s="52" t="n">
        <x:f>IFERROR((K2840/G2840)^(1/4)-1,"")</x:f>
        <x:v>0.043298513969721064</x:v>
      </x:c>
      <x:c r="Q2840" s="51" t="n">
        <x:v>1921</x:v>
      </x:c>
      <x:c r="R2840" s="52" t="n">
        <x:f>IFERROR(Q2840/K2840,"")</x:f>
        <x:v>0.010907645572495244</x:v>
      </x:c>
      <x:c r="S2840" s="53" t="n">
        <x:v>40087</x:v>
      </x:c>
      <x:c r="T2840" s="50" t="str">
        <x:v>EDINET_company_history</x:v>
      </x:c>
      <x:c r="U2840" s="50" t="str">
        <x:v>株式会社ベニア商会</x:v>
      </x:c>
      <x:c r="V2840" s="54" t="n">
        <x:v>0.2719</x:v>
      </x:c>
      <x:c r="W2840" s="50" t="str">
        <x:v>足 立 建一郎 / 植 木 啓 之</x:v>
      </x:c>
      <x:c r="X2840" s="50" t="b">
        <x:f>AND(COUNT(L2840:O2840)=4,L2840&gt;='設定'!$B$6,M2840&gt;='設定'!$B$6,N2840&gt;='設定'!$B$6,O2840&gt;='設定'!$B$6)</x:f>
        <x:v>0</x:v>
      </x:c>
      <x:c r="Y2840" s="50" t="b">
        <x:f>AND(COUNT(G2840:K2840)=5,P2840&gt;='設定'!$B$7)</x:f>
        <x:v>0</x:v>
      </x:c>
      <x:c r="Z2840" s="50" t="b">
        <x:f>AND(ISNUMBER(R2840),R2840&gt;='設定'!$B$8)</x:f>
        <x:v>0</x:v>
      </x:c>
      <x:c r="AA2840" s="50" t="b">
        <x:f>AND(ISNUMBER(S2840),S2840&gt;=DATE(YEAR('設定'!$B$10)-'設定'!$B$9,MONTH('設定'!$B$10),DAY('設定'!$B$10)))</x:f>
        <x:v>0</x:v>
      </x:c>
      <x:c r="AB2840" s="55" t="b">
        <x:v>0</x:v>
      </x:c>
      <x:c r="AC2840" s="55" t="b">
        <x:v>0</x:v>
      </x:c>
      <x:c r="AD2840" s="50" t="n">
        <x:f>IF(X2840,1,0)+IF(Z2840,1,0)+IF(AA2840,1,0)+IF(AB2840,1,0)</x:f>
        <x:v>0</x:v>
      </x:c>
      <x:c r="AE2840" s="50" t="n">
        <x:f>IF(Y2840,1,0)+IF(Z2840,1,0)+IF(AA2840,1,0)+IF(AB2840,1,0)</x:f>
        <x:v>0</x:v>
      </x:c>
      <x:c r="AF2840" s="50" t="n">
        <x:f>IF(Y2840,1,0)+IF(Z2840,1,0)+IF(AA2840,1,0)+IF(AC2840,1,0)</x:f>
        <x:v>0</x:v>
      </x:c>
      <x:c r="AG2840" s="53" t="n">
        <x:v>44348</x:v>
      </x:c>
      <x:c r="AH2840" s="50" t="str">
        <x:v>S100W5K9</x:v>
      </x:c>
      <x:c r="AI2840" s="50" t="str">
        <x:v>NetSalesSummaryOfBusinessResults</x:v>
      </x:c>
      <x:c r="AJ2840" s="50" t="str">
        <x:v>OperatingIncome</x:v>
      </x:c>
      <x:c r="AK2840" s="53" t="n">
        <x:v>45747</x:v>
      </x:c>
      <x:c r="AL2840" s="50" t="str">
        <x:v>365/365/365/366/365</x:v>
      </x:c>
      <x:c r="AM2840" s="51" t="n">
        <x:v>13271952</x:v>
      </x:c>
      <x:c r="AN2840" s="51" t="n">
        <x:v>1409</x:v>
      </x:c>
      <x:c r="AO2840" s="51" t="n">
        <x:f>IFERROR(AM2840*AN2840,"")</x:f>
        <x:v>18700180368</x:v>
      </x:c>
      <x:c r="AP2840" s="56" t="n">
        <x:f>IFERROR(AO2840/(K2840*1000000),"")</x:f>
        <x:v>0.1061816447662039</x:v>
      </x:c>
      <x:c r="AQ2840" s="57" t="n">
        <x:v>7381085</x:v>
      </x:c>
      <x:c r="AR2840" s="52" t="n">
        <x:v>0.2473127423342996</x:v>
      </x:c>
      <x:c r="AS2840" s="52" t="n">
        <x:v>-0.3181348382586345</x:v>
      </x:c>
      <x:c r="AT2840" s="55" t="b">
        <x:v>0</x:v>
      </x:c>
      <x:c r="AU2840" s="50" t="str">
        <x:v>low_liquidity</x:v>
      </x:c>
      <x:c r="AV2840" s="58" t="n">
        <x:v>-0.0885655690284612</x:v>
      </x:c>
      <x:c r="AW2840" s="50" t="n">
        <x:v>2527</x:v>
      </x:c>
      <x:c r="AX2840" s="50" t="str">
        <x:v>Core Moat</x:v>
      </x:c>
      <x:c r="AY2840" s="50" t="str">
        <x:v>既存適格性フィルター不通過: low_liquidity / 60日平均売買代金2,000万円未満</x:v>
      </x:c>
      <x:c r="AZ2840" s="59" t="str">
        <x:v>2025-06-26 14:17</x:v>
      </x:c>
      <x:c r="BA2840" s="53" t="n">
        <x:v>40087</x:v>
      </x:c>
      <x:c r="BB2840" s="50"/>
      <x:c r="BC2840" s="50"/>
      <x:c r="BD2840" s="50"/>
    </x:row>
    <x:row r="2841">
      <x:c r="A2841" s="50" t="n">
        <x:v>2840</x:v>
      </x:c>
      <x:c r="B2841" s="50" t="str">
        <x:v>7524</x:v>
      </x:c>
      <x:c r="C2841" s="50" t="str">
        <x:v>7524.T</x:v>
      </x:c>
      <x:c r="D2841" s="50" t="str">
        <x:v>MARCHE CORPORATION</x:v>
      </x:c>
      <x:c r="E2841" s="50" t="str">
        <x:v>Standard Market(Domestic)</x:v>
      </x:c>
      <x:c r="F2841" s="50" t="str">
        <x:v>Retail Trade</x:v>
      </x:c>
      <x:c r="G2841" s="51" t="n">
        <x:v>3868.041</x:v>
      </x:c>
      <x:c r="H2841" s="51" t="n">
        <x:v>2628.31</x:v>
      </x:c>
      <x:c r="I2841" s="51" t="n">
        <x:v>4614.959</x:v>
      </x:c>
      <x:c r="J2841" s="51" t="n">
        <x:v>4675.317</x:v>
      </x:c>
      <x:c r="K2841" s="51" t="n">
        <x:v>4581.766</x:v>
      </x:c>
      <x:c r="L2841" s="52" t="n">
        <x:f>IFERROR(H2841/G2841-1,"")</x:f>
        <x:v>-0.32050616836791546</x:v>
      </x:c>
      <x:c r="M2841" s="52" t="n">
        <x:f>IFERROR(I2841/H2841-1,"")</x:f>
        <x:v>0.755865556193904</x:v>
      </x:c>
      <x:c r="N2841" s="52" t="n">
        <x:f>IFERROR(J2841/I2841-1,"")</x:f>
        <x:v>0.013078772747493472</x:v>
      </x:c>
      <x:c r="O2841" s="52" t="n">
        <x:f>IFERROR(K2841/J2841-1,"")</x:f>
        <x:v>-0.020009552293459576</x:v>
      </x:c>
      <x:c r="P2841" s="52" t="n">
        <x:f>IFERROR((K2841/G2841)^(1/4)-1,"")</x:f>
        <x:v>0.04324295131537581</x:v>
      </x:c>
      <x:c r="Q2841" s="51" t="n">
        <x:v>44.643</x:v>
      </x:c>
      <x:c r="R2841" s="52" t="n">
        <x:f>IFERROR(Q2841/K2841,"")</x:f>
        <x:v>0.00974362287380019</x:v>
      </x:c>
      <x:c r="S2841" s="53" t="n">
        <x:v>35370</x:v>
      </x:c>
      <x:c r="T2841" s="50" t="str">
        <x:v>EDINET_company_history</x:v>
      </x:c>
      <x:c r="U2841" s="50" t="str">
        <x:v>チムニー株式会社</x:v>
      </x:c>
      <x:c r="V2841" s="54" t="n">
        <x:v>0.1189</x:v>
      </x:c>
      <x:c r="W2841" s="50" t="str">
        <x:v>加藤 洋嗣</x:v>
      </x:c>
      <x:c r="X2841" s="50" t="b">
        <x:f>AND(COUNT(L2841:O2841)=4,L2841&gt;='設定'!$B$6,M2841&gt;='設定'!$B$6,N2841&gt;='設定'!$B$6,O2841&gt;='設定'!$B$6)</x:f>
        <x:v>0</x:v>
      </x:c>
      <x:c r="Y2841" s="50" t="b">
        <x:f>AND(COUNT(G2841:K2841)=5,P2841&gt;='設定'!$B$7)</x:f>
        <x:v>0</x:v>
      </x:c>
      <x:c r="Z2841" s="50" t="b">
        <x:f>AND(ISNUMBER(R2841),R2841&gt;='設定'!$B$8)</x:f>
        <x:v>0</x:v>
      </x:c>
      <x:c r="AA2841" s="50" t="b">
        <x:f>AND(ISNUMBER(S2841),S2841&gt;=DATE(YEAR('設定'!$B$10)-'設定'!$B$9,MONTH('設定'!$B$10),DAY('設定'!$B$10)))</x:f>
        <x:v>0</x:v>
      </x:c>
      <x:c r="AB2841" s="55" t="b">
        <x:v>0</x:v>
      </x:c>
      <x:c r="AC2841" s="55" t="b">
        <x:v>0</x:v>
      </x:c>
      <x:c r="AD2841" s="50" t="n">
        <x:f>IF(X2841,1,0)+IF(Z2841,1,0)+IF(AA2841,1,0)+IF(AB2841,1,0)</x:f>
        <x:v>0</x:v>
      </x:c>
      <x:c r="AE2841" s="50" t="n">
        <x:f>IF(Y2841,1,0)+IF(Z2841,1,0)+IF(AA2841,1,0)+IF(AB2841,1,0)</x:f>
        <x:v>0</x:v>
      </x:c>
      <x:c r="AF2841" s="50" t="n">
        <x:f>IF(Y2841,1,0)+IF(Z2841,1,0)+IF(AA2841,1,0)+IF(AC2841,1,0)</x:f>
        <x:v>0</x:v>
      </x:c>
      <x:c r="AG2841" s="53" t="n">
        <x:v>44348</x:v>
      </x:c>
      <x:c r="AH2841" s="50" t="str">
        <x:v>S100W2QP</x:v>
      </x:c>
      <x:c r="AI2841" s="50" t="str">
        <x:v>NetSalesSummaryOfBusinessResults</x:v>
      </x:c>
      <x:c r="AJ2841" s="50" t="str">
        <x:v>OperatingIncome</x:v>
      </x:c>
      <x:c r="AK2841" s="53" t="n">
        <x:v>45747</x:v>
      </x:c>
      <x:c r="AL2841" s="50" t="str">
        <x:v>365/365/365/366/365</x:v>
      </x:c>
      <x:c r="AM2841" s="51" t="n">
        <x:v>8028590</x:v>
      </x:c>
      <x:c r="AN2841" s="51" t="n">
        <x:v>169</x:v>
      </x:c>
      <x:c r="AO2841" s="51" t="n">
        <x:f>IFERROR(AM2841*AN2841,"")</x:f>
        <x:v>1356831710</x:v>
      </x:c>
      <x:c r="AP2841" s="56" t="n">
        <x:f>IFERROR(AO2841/(K2841*1000000),"")</x:f>
        <x:v>0.2961372776348683</x:v>
      </x:c>
      <x:c r="AQ2841" s="57" t="n">
        <x:v>3916646.6666666665</x:v>
      </x:c>
      <x:c r="AR2841" s="52" t="n">
        <x:v>0.36250719673725</x:v>
      </x:c>
      <x:c r="AS2841" s="52" t="n">
        <x:v>-0.7069943289224954</x:v>
      </x:c>
      <x:c r="AT2841" s="55" t="b">
        <x:v>0</x:v>
      </x:c>
      <x:c r="AU2841" s="50" t="str">
        <x:v>low_liquidity</x:v>
      </x:c>
      <x:c r="AV2841" s="58" t="n">
        <x:v>-0.40829954692219</x:v>
      </x:c>
      <x:c r="AW2841" s="50" t="n">
        <x:v>3424</x:v>
      </x:c>
      <x:c r="AX2841" s="50" t="str">
        <x:v>Transformation Moat</x:v>
      </x:c>
      <x:c r="AY2841" s="50" t="str">
        <x:v>既存適格性フィルター不通過: low_liquidity / 60日平均売買代金2,000万円未満 / ローカル5年最大下落率-60%以下</x:v>
      </x:c>
      <x:c r="AZ2841" s="59" t="str">
        <x:v>2025-06-23 15:52</x:v>
      </x:c>
      <x:c r="BA2841" s="53" t="n">
        <x:v>35370</x:v>
      </x:c>
      <x:c r="BB2841" s="50"/>
      <x:c r="BC2841" s="50"/>
      <x:c r="BD2841" s="50"/>
    </x:row>
    <x:row r="2842">
      <x:c r="A2842" s="50" t="n">
        <x:v>2841</x:v>
      </x:c>
      <x:c r="B2842" s="50" t="str">
        <x:v>4102</x:v>
      </x:c>
      <x:c r="C2842" s="50" t="str">
        <x:v>4102.T</x:v>
      </x:c>
      <x:c r="D2842" s="50" t="str">
        <x:v>Maruo Calcium Co.,Ltd.</x:v>
      </x:c>
      <x:c r="E2842" s="50" t="str">
        <x:v>Standard Market(Domestic)</x:v>
      </x:c>
      <x:c r="F2842" s="50" t="str">
        <x:v>Chemicals</x:v>
      </x:c>
      <x:c r="G2842" s="51" t="n">
        <x:v>10844</x:v>
      </x:c>
      <x:c r="H2842" s="51" t="n">
        <x:v>11567</x:v>
      </x:c>
      <x:c r="I2842" s="51" t="n">
        <x:v>12594</x:v>
      </x:c>
      <x:c r="J2842" s="51" t="n">
        <x:v>12889</x:v>
      </x:c>
      <x:c r="K2842" s="51" t="n">
        <x:v>12843</x:v>
      </x:c>
      <x:c r="L2842" s="52" t="n">
        <x:f>IFERROR(H2842/G2842-1,"")</x:f>
        <x:v>0.06667281445960893</x:v>
      </x:c>
      <x:c r="M2842" s="52" t="n">
        <x:f>IFERROR(I2842/H2842-1,"")</x:f>
        <x:v>0.08878706665513958</x:v>
      </x:c>
      <x:c r="N2842" s="52" t="n">
        <x:f>IFERROR(J2842/I2842-1,"")</x:f>
        <x:v>0.023423852628235764</x:v>
      </x:c>
      <x:c r="O2842" s="52" t="n">
        <x:f>IFERROR(K2842/J2842-1,"")</x:f>
        <x:v>-0.0035689347505625246</x:v>
      </x:c>
      <x:c r="P2842" s="52" t="n">
        <x:f>IFERROR((K2842/G2842)^(1/4)-1,"")</x:f>
        <x:v>0.04320399948872189</x:v>
      </x:c>
      <x:c r="Q2842" s="51" t="n">
        <x:v>5.724</x:v>
      </x:c>
      <x:c r="R2842" s="52" t="n">
        <x:f>IFERROR(Q2842/K2842,"")</x:f>
        <x:v>0.00044569025928521374</x:v>
      </x:c>
      <x:c r="S2842" s="53" t="n">
        <x:v>23377</x:v>
      </x:c>
      <x:c r="T2842" s="50" t="str">
        <x:v>EDINET_company_history</x:v>
      </x:c>
      <x:c r="U2842" s="50" t="str">
        <x:v>中国砿業株式会社</x:v>
      </x:c>
      <x:c r="V2842" s="54" t="n">
        <x:v>0.1149</x:v>
      </x:c>
      <x:c r="W2842" s="50" t="str">
        <x:v>丸尾 治男</x:v>
      </x:c>
      <x:c r="X2842" s="50" t="b">
        <x:f>AND(COUNT(L2842:O2842)=4,L2842&gt;='設定'!$B$6,M2842&gt;='設定'!$B$6,N2842&gt;='設定'!$B$6,O2842&gt;='設定'!$B$6)</x:f>
        <x:v>0</x:v>
      </x:c>
      <x:c r="Y2842" s="50" t="b">
        <x:f>AND(COUNT(G2842:K2842)=5,P2842&gt;='設定'!$B$7)</x:f>
        <x:v>0</x:v>
      </x:c>
      <x:c r="Z2842" s="50" t="b">
        <x:f>AND(ISNUMBER(R2842),R2842&gt;='設定'!$B$8)</x:f>
        <x:v>0</x:v>
      </x:c>
      <x:c r="AA2842" s="50" t="b">
        <x:f>AND(ISNUMBER(S2842),S2842&gt;=DATE(YEAR('設定'!$B$10)-'設定'!$B$9,MONTH('設定'!$B$10),DAY('設定'!$B$10)))</x:f>
        <x:v>0</x:v>
      </x:c>
      <x:c r="AB2842" s="55" t="b">
        <x:v>0</x:v>
      </x:c>
      <x:c r="AC2842" s="55" t="b">
        <x:v>0</x:v>
      </x:c>
      <x:c r="AD2842" s="50" t="n">
        <x:f>IF(X2842,1,0)+IF(Z2842,1,0)+IF(AA2842,1,0)+IF(AB2842,1,0)</x:f>
        <x:v>0</x:v>
      </x:c>
      <x:c r="AE2842" s="50" t="n">
        <x:f>IF(Y2842,1,0)+IF(Z2842,1,0)+IF(AA2842,1,0)+IF(AB2842,1,0)</x:f>
        <x:v>0</x:v>
      </x:c>
      <x:c r="AF2842" s="50" t="n">
        <x:f>IF(Y2842,1,0)+IF(Z2842,1,0)+IF(AA2842,1,0)+IF(AC2842,1,0)</x:f>
        <x:v>0</x:v>
      </x:c>
      <x:c r="AG2842" s="53" t="n">
        <x:v>44348</x:v>
      </x:c>
      <x:c r="AH2842" s="50" t="str">
        <x:v>S100W4VZ</x:v>
      </x:c>
      <x:c r="AI2842" s="50" t="str">
        <x:v>NetSalesSummaryOfBusinessResults</x:v>
      </x:c>
      <x:c r="AJ2842" s="50" t="str">
        <x:v>OperatingIncome</x:v>
      </x:c>
      <x:c r="AK2842" s="53" t="n">
        <x:v>45747</x:v>
      </x:c>
      <x:c r="AL2842" s="50" t="str">
        <x:v>365/365/365/366/365</x:v>
      </x:c>
      <x:c r="AM2842" s="51" t="n">
        <x:v>2169400</x:v>
      </x:c>
      <x:c r="AN2842" s="51" t="n">
        <x:v>1419</x:v>
      </x:c>
      <x:c r="AO2842" s="51" t="n">
        <x:f>IFERROR(AM2842*AN2842,"")</x:f>
        <x:v>3078378600</x:v>
      </x:c>
      <x:c r="AP2842" s="56" t="n">
        <x:f>IFERROR(AO2842/(K2842*1000000),"")</x:f>
        <x:v>0.239693109086662</x:v>
      </x:c>
      <x:c r="AQ2842" s="57" t="n">
        <x:v>970820</x:v>
      </x:c>
      <x:c r="AR2842" s="52" t="n">
        <x:v>0.1844718986174758</x:v>
      </x:c>
      <x:c r="AS2842" s="52" t="n">
        <x:v>-0.1687082260151857</x:v>
      </x:c>
      <x:c r="AT2842" s="55" t="b">
        <x:v>0</x:v>
      </x:c>
      <x:c r="AU2842" s="50" t="str">
        <x:v>low_liquidity</x:v>
      </x:c>
      <x:c r="AV2842" s="58" t="n">
        <x:v>0.1743488336372116</x:v>
      </x:c>
      <x:c r="AW2842" s="50" t="n">
        <x:v>854</x:v>
      </x:c>
      <x:c r="AX2842" s="50" t="str">
        <x:v>Discovery</x:v>
      </x:c>
      <x:c r="AY2842" s="50" t="str">
        <x:v>既存適格性フィルター不通過: low_liquidity / 60日平均売買代金2,000万円未満</x:v>
      </x:c>
      <x:c r="AZ2842" s="59" t="str">
        <x:v>2025-06-25 15:01</x:v>
      </x:c>
      <x:c r="BA2842" s="53" t="n">
        <x:v>23377</x:v>
      </x:c>
      <x:c r="BB2842" s="50"/>
      <x:c r="BC2842" s="50"/>
      <x:c r="BD2842" s="50"/>
    </x:row>
    <x:row r="2843">
      <x:c r="A2843" s="50" t="n">
        <x:v>2842</x:v>
      </x:c>
      <x:c r="B2843" s="50" t="str">
        <x:v>8203</x:v>
      </x:c>
      <x:c r="C2843" s="50" t="str">
        <x:v>8203.T</x:v>
      </x:c>
      <x:c r="D2843" s="50" t="str">
        <x:v>MrMax Holdings Ltd.</x:v>
      </x:c>
      <x:c r="E2843" s="50" t="str">
        <x:v>Prime Market (Domestic)</x:v>
      </x:c>
      <x:c r="F2843" s="50" t="str">
        <x:v>Retail Trade</x:v>
      </x:c>
      <x:c r="G2843" s="51" t="n">
        <x:v>124831</x:v>
      </x:c>
      <x:c r="H2843" s="51" t="n">
        <x:v>126904</x:v>
      </x:c>
      <x:c r="I2843" s="51" t="n">
        <x:v>129570</x:v>
      </x:c>
      <x:c r="J2843" s="51" t="n">
        <x:v>136569</x:v>
      </x:c>
      <x:c r="K2843" s="51" t="n">
        <x:v>147684</x:v>
      </x:c>
      <x:c r="L2843" s="52" t="n">
        <x:f>IFERROR(H2843/G2843-1,"")</x:f>
        <x:v>0.01660645192299981</x:v>
      </x:c>
      <x:c r="M2843" s="52" t="n">
        <x:f>IFERROR(I2843/H2843-1,"")</x:f>
        <x:v>0.02100800605181874</x:v>
      </x:c>
      <x:c r="N2843" s="52" t="n">
        <x:f>IFERROR(J2843/I2843-1,"")</x:f>
        <x:v>0.054017133595739786</x:v>
      </x:c>
      <x:c r="O2843" s="52" t="n">
        <x:f>IFERROR(K2843/J2843-1,"")</x:f>
        <x:v>0.0813874305296225</x:v>
      </x:c>
      <x:c r="P2843" s="52" t="n">
        <x:f>IFERROR((K2843/G2843)^(1/4)-1,"")</x:f>
        <x:v>0.042924210389065465</x:v>
      </x:c>
      <x:c r="Q2843" s="51" t="n">
        <x:v>4445</x:v>
      </x:c>
      <x:c r="R2843" s="52" t="n">
        <x:f>IFERROR(Q2843/K2843,"")</x:f>
        <x:v>0.030098047181820645</x:v>
      </x:c>
      <x:c r="S2843" s="53" t="n">
        <x:v>31503</x:v>
      </x:c>
      <x:c r="T2843" s="50" t="str">
        <x:v>EDINET_company_history</x:v>
      </x:c>
      <x:c r="U2843" s="50" t="str">
        <x:v>株式会社Waiz Holdings</x:v>
      </x:c>
      <x:c r="V2843" s="54" t="n">
        <x:v>0.3405</x:v>
      </x:c>
      <x:c r="W2843" s="50" t="str">
        <x:v>平野 能章</x:v>
      </x:c>
      <x:c r="X2843" s="50" t="b">
        <x:f>AND(COUNT(L2843:O2843)=4,L2843&gt;='設定'!$B$6,M2843&gt;='設定'!$B$6,N2843&gt;='設定'!$B$6,O2843&gt;='設定'!$B$6)</x:f>
        <x:v>0</x:v>
      </x:c>
      <x:c r="Y2843" s="50" t="b">
        <x:f>AND(COUNT(G2843:K2843)=5,P2843&gt;='設定'!$B$7)</x:f>
        <x:v>0</x:v>
      </x:c>
      <x:c r="Z2843" s="50" t="b">
        <x:f>AND(ISNUMBER(R2843),R2843&gt;='設定'!$B$8)</x:f>
        <x:v>0</x:v>
      </x:c>
      <x:c r="AA2843" s="50" t="b">
        <x:f>AND(ISNUMBER(S2843),S2843&gt;=DATE(YEAR('設定'!$B$10)-'設定'!$B$9,MONTH('設定'!$B$10),DAY('設定'!$B$10)))</x:f>
        <x:v>0</x:v>
      </x:c>
      <x:c r="AB2843" s="55" t="b">
        <x:v>0</x:v>
      </x:c>
      <x:c r="AC2843" s="55" t="b">
        <x:v>0</x:v>
      </x:c>
      <x:c r="AD2843" s="50" t="n">
        <x:f>IF(X2843,1,0)+IF(Z2843,1,0)+IF(AA2843,1,0)+IF(AB2843,1,0)</x:f>
        <x:v>0</x:v>
      </x:c>
      <x:c r="AE2843" s="50" t="n">
        <x:f>IF(Y2843,1,0)+IF(Z2843,1,0)+IF(AA2843,1,0)+IF(AB2843,1,0)</x:f>
        <x:v>0</x:v>
      </x:c>
      <x:c r="AF2843" s="50" t="n">
        <x:f>IF(Y2843,1,0)+IF(Z2843,1,0)+IF(AA2843,1,0)+IF(AC2843,1,0)</x:f>
        <x:v>0</x:v>
      </x:c>
      <x:c r="AG2843" s="53" t="n">
        <x:v>44348</x:v>
      </x:c>
      <x:c r="AH2843" s="50" t="str">
        <x:v>S100Y58I</x:v>
      </x:c>
      <x:c r="AI2843" s="50" t="str">
        <x:v>OperatingRevenue1SummaryOfBusinessResults</x:v>
      </x:c>
      <x:c r="AJ2843" s="50" t="str">
        <x:v>OperatingIncome</x:v>
      </x:c>
      <x:c r="AK2843" s="53" t="n">
        <x:v>46081</x:v>
      </x:c>
      <x:c r="AL2843" s="50" t="str">
        <x:v>365/365/366/365/365</x:v>
      </x:c>
      <x:c r="AM2843" s="51" t="n">
        <x:v>33325234</x:v>
      </x:c>
      <x:c r="AN2843" s="51" t="n">
        <x:v>706</x:v>
      </x:c>
      <x:c r="AO2843" s="51" t="n">
        <x:f>IFERROR(AM2843*AN2843,"")</x:f>
        <x:v>23527615204</x:v>
      </x:c>
      <x:c r="AP2843" s="56" t="n">
        <x:f>IFERROR(AO2843/(K2843*1000000),"")</x:f>
        <x:v>0.15931052249397362</x:v>
      </x:c>
      <x:c r="AQ2843" s="57" t="n">
        <x:v>54556100</x:v>
      </x:c>
      <x:c r="AR2843" s="52" t="n">
        <x:v>0.2218913343049022</x:v>
      </x:c>
      <x:c r="AS2843" s="52" t="n">
        <x:v>-0.2410329963737899</x:v>
      </x:c>
      <x:c r="AT2843" s="55" t="b">
        <x:v>1</x:v>
      </x:c>
      <x:c r="AU2843" s="50"/>
      <x:c r="AV2843" s="58" t="n">
        <x:v>-0.0471800207257949</x:v>
      </x:c>
      <x:c r="AW2843" s="50" t="n">
        <x:v>2241</x:v>
      </x:c>
      <x:c r="AX2843" s="50" t="str">
        <x:v>Core Moat</x:v>
      </x:c>
      <x:c r="AY2843" s="50" t="str">
        <x:v>目立つ機械的警告なし（定性確認は別途必要）</x:v>
      </x:c>
      <x:c r="AZ2843" s="59" t="str">
        <x:v>2026-05-20 16:03</x:v>
      </x:c>
      <x:c r="BA2843" s="53" t="n">
        <x:v>31503</x:v>
      </x:c>
      <x:c r="BB2843" s="50"/>
      <x:c r="BC2843" s="50"/>
      <x:c r="BD2843" s="50" t="str">
        <x:v>TOPIX Small 2</x:v>
      </x:c>
    </x:row>
    <x:row r="2844">
      <x:c r="A2844" s="50" t="n">
        <x:v>2843</x:v>
      </x:c>
      <x:c r="B2844" s="50" t="str">
        <x:v>2108</x:v>
      </x:c>
      <x:c r="C2844" s="50" t="str">
        <x:v>2108.T</x:v>
      </x:c>
      <x:c r="D2844" s="50" t="str">
        <x:v>Nippon Beet Sugar Manufacturing Co.,Ltd.</x:v>
      </x:c>
      <x:c r="E2844" s="50" t="str">
        <x:v>Prime Market (Domestic)</x:v>
      </x:c>
      <x:c r="F2844" s="50" t="str">
        <x:v>Foods</x:v>
      </x:c>
      <x:c r="G2844" s="51" t="n">
        <x:v>54792</x:v>
      </x:c>
      <x:c r="H2844" s="51" t="n">
        <x:v>58492</x:v>
      </x:c>
      <x:c r="I2844" s="51" t="n">
        <x:v>65013</x:v>
      </x:c>
      <x:c r="J2844" s="51" t="n">
        <x:v>69297</x:v>
      </x:c>
      <x:c r="K2844" s="51" t="n">
        <x:v>64796</x:v>
      </x:c>
      <x:c r="L2844" s="52" t="n">
        <x:f>IFERROR(H2844/G2844-1,"")</x:f>
        <x:v>0.06752810629288941</x:v>
      </x:c>
      <x:c r="M2844" s="52" t="n">
        <x:f>IFERROR(I2844/H2844-1,"")</x:f>
        <x:v>0.11148533132736094</x:v>
      </x:c>
      <x:c r="N2844" s="52" t="n">
        <x:f>IFERROR(J2844/I2844-1,"")</x:f>
        <x:v>0.06589451340501129</x:v>
      </x:c>
      <x:c r="O2844" s="52" t="n">
        <x:f>IFERROR(K2844/J2844-1,"")</x:f>
        <x:v>-0.06495230673766539</x:v>
      </x:c>
      <x:c r="P2844" s="52" t="n">
        <x:f>IFERROR((K2844/G2844)^(1/4)-1,"")</x:f>
        <x:v>0.042816179911415286</x:v>
      </x:c>
      <x:c r="Q2844" s="51" t="n">
        <x:v>535</x:v>
      </x:c>
      <x:c r="R2844" s="52" t="n">
        <x:f>IFERROR(Q2844/K2844,"")</x:f>
        <x:v>0.008256682511266128</x:v>
      </x:c>
      <x:c r="S2844" s="53" t="n">
        <x:v>18019</x:v>
      </x:c>
      <x:c r="T2844" s="50" t="str">
        <x:v>EDINET_company_history</x:v>
      </x:c>
      <x:c r="U2844" s="50" t="str">
        <x:v>日本マスタートラスト信託銀行㈱信託口</x:v>
      </x:c>
      <x:c r="V2844" s="54" t="n">
        <x:v>0.0945</x:v>
      </x:c>
      <x:c r="W2844" s="50" t="str">
        <x:v>惠 本 司 / 石 栗 秀 / 木 山 邦 樹</x:v>
      </x:c>
      <x:c r="X2844" s="50" t="b">
        <x:f>AND(COUNT(L2844:O2844)=4,L2844&gt;='設定'!$B$6,M2844&gt;='設定'!$B$6,N2844&gt;='設定'!$B$6,O2844&gt;='設定'!$B$6)</x:f>
        <x:v>0</x:v>
      </x:c>
      <x:c r="Y2844" s="50" t="b">
        <x:f>AND(COUNT(G2844:K2844)=5,P2844&gt;='設定'!$B$7)</x:f>
        <x:v>0</x:v>
      </x:c>
      <x:c r="Z2844" s="50" t="b">
        <x:f>AND(ISNUMBER(R2844),R2844&gt;='設定'!$B$8)</x:f>
        <x:v>0</x:v>
      </x:c>
      <x:c r="AA2844" s="50" t="b">
        <x:f>AND(ISNUMBER(S2844),S2844&gt;=DATE(YEAR('設定'!$B$10)-'設定'!$B$9,MONTH('設定'!$B$10),DAY('設定'!$B$10)))</x:f>
        <x:v>0</x:v>
      </x:c>
      <x:c r="AB2844" s="55" t="b">
        <x:v>0</x:v>
      </x:c>
      <x:c r="AC2844" s="55" t="b">
        <x:v>0</x:v>
      </x:c>
      <x:c r="AD2844" s="50" t="n">
        <x:f>IF(X2844,1,0)+IF(Z2844,1,0)+IF(AA2844,1,0)+IF(AB2844,1,0)</x:f>
        <x:v>0</x:v>
      </x:c>
      <x:c r="AE2844" s="50" t="n">
        <x:f>IF(Y2844,1,0)+IF(Z2844,1,0)+IF(AA2844,1,0)+IF(AB2844,1,0)</x:f>
        <x:v>0</x:v>
      </x:c>
      <x:c r="AF2844" s="50" t="n">
        <x:f>IF(Y2844,1,0)+IF(Z2844,1,0)+IF(AA2844,1,0)+IF(AC2844,1,0)</x:f>
        <x:v>0</x:v>
      </x:c>
      <x:c r="AG2844" s="53" t="n">
        <x:v>44348</x:v>
      </x:c>
      <x:c r="AH2844" s="50" t="str">
        <x:v>S100W4MW</x:v>
      </x:c>
      <x:c r="AI2844" s="50" t="str">
        <x:v>NetSalesSummaryOfBusinessResults</x:v>
      </x:c>
      <x:c r="AJ2844" s="50" t="str">
        <x:v>OperatingIncome</x:v>
      </x:c>
      <x:c r="AK2844" s="53" t="n">
        <x:v>45747</x:v>
      </x:c>
      <x:c r="AL2844" s="50" t="str">
        <x:v>365/365/365/366/365</x:v>
      </x:c>
      <x:c r="AM2844" s="51" t="n">
        <x:v>12452842</x:v>
      </x:c>
      <x:c r="AN2844" s="51" t="n">
        <x:v>4170</x:v>
      </x:c>
      <x:c r="AO2844" s="51" t="n">
        <x:f>IFERROR(AM2844*AN2844,"")</x:f>
        <x:v>51928351140</x:v>
      </x:c>
      <x:c r="AP2844" s="56" t="n">
        <x:f>IFERROR(AO2844/(K2844*1000000),"")</x:f>
        <x:v>0.8014129134514476</x:v>
      </x:c>
      <x:c r="AQ2844" s="57" t="n">
        <x:v>130737350</x:v>
      </x:c>
      <x:c r="AR2844" s="52" t="n">
        <x:v>0.2372559999523253</x:v>
      </x:c>
      <x:c r="AS2844" s="52" t="n">
        <x:v>-0.277385636839861</x:v>
      </x:c>
      <x:c r="AT2844" s="55" t="b">
        <x:v>0</x:v>
      </x:c>
      <x:c r="AU2844" s="50" t="str">
        <x:v>repeated_negative_operating_cf</x:v>
      </x:c>
      <x:c r="AV2844" s="58" t="n">
        <x:v>0.0043901667696301</x:v>
      </x:c>
      <x:c r="AW2844" s="50" t="n">
        <x:v>1833</x:v>
      </x:c>
      <x:c r="AX2844" s="50" t="str">
        <x:v>Core Moat</x:v>
      </x:c>
      <x:c r="AY2844" s="50" t="str">
        <x:v>既存適格性フィルター不通過: repeated_negative_operating_cf</x:v>
      </x:c>
      <x:c r="AZ2844" s="59" t="str">
        <x:v>2025-06-26 09:00</x:v>
      </x:c>
      <x:c r="BA2844" s="53" t="n">
        <x:v>18019</x:v>
      </x:c>
      <x:c r="BB2844" s="50"/>
      <x:c r="BC2844" s="50"/>
      <x:c r="BD2844" s="50" t="str">
        <x:v>TOPIX Small 2</x:v>
      </x:c>
    </x:row>
    <x:row r="2845">
      <x:c r="A2845" s="50" t="n">
        <x:v>2844</x:v>
      </x:c>
      <x:c r="B2845" s="50" t="str">
        <x:v>2733</x:v>
      </x:c>
      <x:c r="C2845" s="50" t="str">
        <x:v>2733.T</x:v>
      </x:c>
      <x:c r="D2845" s="50" t="str">
        <x:v>ARATA CORPORATION</x:v>
      </x:c>
      <x:c r="E2845" s="50" t="str">
        <x:v>Prime Market (Domestic)</x:v>
      </x:c>
      <x:c r="F2845" s="50" t="str">
        <x:v>Wholesale Trade</x:v>
      </x:c>
      <x:c r="G2845" s="51" t="n">
        <x:v>834033</x:v>
      </x:c>
      <x:c r="H2845" s="51" t="n">
        <x:v>857087</x:v>
      </x:c>
      <x:c r="I2845" s="51" t="n">
        <x:v>891600</x:v>
      </x:c>
      <x:c r="J2845" s="51" t="n">
        <x:v>944149</x:v>
      </x:c>
      <x:c r="K2845" s="51" t="n">
        <x:v>986212</x:v>
      </x:c>
      <x:c r="L2845" s="52" t="n">
        <x:f>IFERROR(H2845/G2845-1,"")</x:f>
        <x:v>0.027641592119256764</x:v>
      </x:c>
      <x:c r="M2845" s="52" t="n">
        <x:f>IFERROR(I2845/H2845-1,"")</x:f>
        <x:v>0.04026779078436604</x:v>
      </x:c>
      <x:c r="N2845" s="52" t="n">
        <x:f>IFERROR(J2845/I2845-1,"")</x:f>
        <x:v>0.05893786451323457</x:v>
      </x:c>
      <x:c r="O2845" s="52" t="n">
        <x:f>IFERROR(K2845/J2845-1,"")</x:f>
        <x:v>0.04455123079090262</x:v>
      </x:c>
      <x:c r="P2845" s="52" t="n">
        <x:f>IFERROR((K2845/G2845)^(1/4)-1,"")</x:f>
        <x:v>0.04278977002658069</x:v>
      </x:c>
      <x:c r="Q2845" s="51" t="n">
        <x:v>14989</x:v>
      </x:c>
      <x:c r="R2845" s="52" t="n">
        <x:f>IFERROR(Q2845/K2845,"")</x:f>
        <x:v>0.015198557713757286</x:v>
      </x:c>
      <x:c r="S2845" s="53" t="n">
        <x:v>37347</x:v>
      </x:c>
      <x:c r="T2845" s="50" t="str">
        <x:v>EDINET_company_history</x:v>
      </x:c>
      <x:c r="U2845" s="50" t="str">
        <x:v>日本マスタートラスト信託銀行株式会社（信託口）</x:v>
      </x:c>
      <x:c r="V2845" s="54" t="n">
        <x:v>0.1223</x:v>
      </x:c>
      <x:c r="W2845" s="50" t="str">
        <x:v>東風谷 誠一 / 瓜生 善郎</x:v>
      </x:c>
      <x:c r="X2845" s="50" t="b">
        <x:f>AND(COUNT(L2845:O2845)=4,L2845&gt;='設定'!$B$6,M2845&gt;='設定'!$B$6,N2845&gt;='設定'!$B$6,O2845&gt;='設定'!$B$6)</x:f>
        <x:v>0</x:v>
      </x:c>
      <x:c r="Y2845" s="50" t="b">
        <x:f>AND(COUNT(G2845:K2845)=5,P2845&gt;='設定'!$B$7)</x:f>
        <x:v>0</x:v>
      </x:c>
      <x:c r="Z2845" s="50" t="b">
        <x:f>AND(ISNUMBER(R2845),R2845&gt;='設定'!$B$8)</x:f>
        <x:v>0</x:v>
      </x:c>
      <x:c r="AA2845" s="50" t="b">
        <x:f>AND(ISNUMBER(S2845),S2845&gt;=DATE(YEAR('設定'!$B$10)-'設定'!$B$9,MONTH('設定'!$B$10),DAY('設定'!$B$10)))</x:f>
        <x:v>0</x:v>
      </x:c>
      <x:c r="AB2845" s="55" t="b">
        <x:v>0</x:v>
      </x:c>
      <x:c r="AC2845" s="55" t="b">
        <x:v>0</x:v>
      </x:c>
      <x:c r="AD2845" s="50" t="n">
        <x:f>IF(X2845,1,0)+IF(Z2845,1,0)+IF(AA2845,1,0)+IF(AB2845,1,0)</x:f>
        <x:v>0</x:v>
      </x:c>
      <x:c r="AE2845" s="50" t="n">
        <x:f>IF(Y2845,1,0)+IF(Z2845,1,0)+IF(AA2845,1,0)+IF(AB2845,1,0)</x:f>
        <x:v>0</x:v>
      </x:c>
      <x:c r="AF2845" s="50" t="n">
        <x:f>IF(Y2845,1,0)+IF(Z2845,1,0)+IF(AA2845,1,0)+IF(AC2845,1,0)</x:f>
        <x:v>0</x:v>
      </x:c>
      <x:c r="AG2845" s="53" t="n">
        <x:v>44348</x:v>
      </x:c>
      <x:c r="AH2845" s="50" t="str">
        <x:v>S100W0SM</x:v>
      </x:c>
      <x:c r="AI2845" s="50" t="str">
        <x:v>NetSalesSummaryOfBusinessResults</x:v>
      </x:c>
      <x:c r="AJ2845" s="50" t="str">
        <x:v>OperatingIncome</x:v>
      </x:c>
      <x:c r="AK2845" s="53" t="n">
        <x:v>45747</x:v>
      </x:c>
      <x:c r="AL2845" s="50" t="str">
        <x:v>365/365/365/366/365</x:v>
      </x:c>
      <x:c r="AM2845" s="51" t="n">
        <x:v>33383324</x:v>
      </x:c>
      <x:c r="AN2845" s="51" t="n">
        <x:v>2503</x:v>
      </x:c>
      <x:c r="AO2845" s="51" t="n">
        <x:f>IFERROR(AM2845*AN2845,"")</x:f>
        <x:v>83558459972</x:v>
      </x:c>
      <x:c r="AP2845" s="56" t="n">
        <x:f>IFERROR(AO2845/(K2845*1000000),"")</x:f>
        <x:v>0.08472667131610648</x:v>
      </x:c>
      <x:c r="AQ2845" s="57" t="n">
        <x:v>256909288.33333337</x:v>
      </x:c>
      <x:c r="AR2845" s="52" t="n">
        <x:v>0.25233625318892</x:v>
      </x:c>
      <x:c r="AS2845" s="52" t="n">
        <x:v>-0.2940826081680103</x:v>
      </x:c>
      <x:c r="AT2845" s="55" t="b">
        <x:v>1</x:v>
      </x:c>
      <x:c r="AU2845" s="50"/>
      <x:c r="AV2845" s="58" t="n">
        <x:v>-0.1260254394655413</x:v>
      </x:c>
      <x:c r="AW2845" s="50" t="n">
        <x:v>2733</x:v>
      </x:c>
      <x:c r="AX2845" s="50" t="str">
        <x:v>Transformation Moat</x:v>
      </x:c>
      <x:c r="AY2845" s="50" t="str">
        <x:v>目立つ機械的警告なし（定性確認は別途必要）</x:v>
      </x:c>
      <x:c r="AZ2845" s="59" t="str">
        <x:v>2025-06-20 13:09</x:v>
      </x:c>
      <x:c r="BA2845" s="53" t="n">
        <x:v>37347</x:v>
      </x:c>
      <x:c r="BB2845" s="50"/>
      <x:c r="BC2845" s="50"/>
      <x:c r="BD2845" s="50" t="str">
        <x:v>TOPIX Small 1</x:v>
      </x:c>
    </x:row>
    <x:row r="2846">
      <x:c r="A2846" s="50" t="n">
        <x:v>2845</x:v>
      </x:c>
      <x:c r="B2846" s="50" t="str">
        <x:v>9445</x:v>
      </x:c>
      <x:c r="C2846" s="50" t="str">
        <x:v>9445.T</x:v>
      </x:c>
      <x:c r="D2846" s="50" t="str">
        <x:v>FORVAL TELECOM,INC.</x:v>
      </x:c>
      <x:c r="E2846" s="50" t="str">
        <x:v>Standard Market(Domestic)</x:v>
      </x:c>
      <x:c r="F2846" s="50" t="str">
        <x:v>Information &amp; Communication</x:v>
      </x:c>
      <x:c r="G2846" s="51" t="n">
        <x:v>21729.929</x:v>
      </x:c>
      <x:c r="H2846" s="51" t="n">
        <x:v>21801.864</x:v>
      </x:c>
      <x:c r="I2846" s="51" t="n">
        <x:v>24748.301</x:v>
      </x:c>
      <x:c r="J2846" s="51" t="n">
        <x:v>23115.191</x:v>
      </x:c>
      <x:c r="K2846" s="51" t="n">
        <x:v>25684.92</x:v>
      </x:c>
      <x:c r="L2846" s="52" t="n">
        <x:f>IFERROR(H2846/G2846-1,"")</x:f>
        <x:v>0.0033104111845003725</x:v>
      </x:c>
      <x:c r="M2846" s="52" t="n">
        <x:f>IFERROR(I2846/H2846-1,"")</x:f>
        <x:v>0.13514610493855006</x:v>
      </x:c>
      <x:c r="N2846" s="52" t="n">
        <x:f>IFERROR(J2846/I2846-1,"")</x:f>
        <x:v>-0.06598877232016864</x:v>
      </x:c>
      <x:c r="O2846" s="52" t="n">
        <x:f>IFERROR(K2846/J2846-1,"")</x:f>
        <x:v>0.11117057176815015</x:v>
      </x:c>
      <x:c r="P2846" s="52" t="n">
        <x:f>IFERROR((K2846/G2846)^(1/4)-1,"")</x:f>
        <x:v>0.04268944561245269</x:v>
      </x:c>
      <x:c r="Q2846" s="51" t="n">
        <x:v>1142.531</x:v>
      </x:c>
      <x:c r="R2846" s="52" t="n">
        <x:f>IFERROR(Q2846/K2846,"")</x:f>
        <x:v>0.04448256019485364</x:v>
      </x:c>
      <x:c r="S2846" s="53" t="n">
        <x:v>36557</x:v>
      </x:c>
      <x:c r="T2846" s="50" t="str">
        <x:v>EDINET_company_history</x:v>
      </x:c>
      <x:c r="U2846" s="50" t="str">
        <x:v>株式会社フォーバル</x:v>
      </x:c>
      <x:c r="V2846" s="54" t="n">
        <x:v>0.7015</x:v>
      </x:c>
      <x:c r="W2846" s="50" t="str">
        <x:v>行 辰哉</x:v>
      </x:c>
      <x:c r="X2846" s="50" t="b">
        <x:f>AND(COUNT(L2846:O2846)=4,L2846&gt;='設定'!$B$6,M2846&gt;='設定'!$B$6,N2846&gt;='設定'!$B$6,O2846&gt;='設定'!$B$6)</x:f>
        <x:v>0</x:v>
      </x:c>
      <x:c r="Y2846" s="50" t="b">
        <x:f>AND(COUNT(G2846:K2846)=5,P2846&gt;='設定'!$B$7)</x:f>
        <x:v>0</x:v>
      </x:c>
      <x:c r="Z2846" s="50" t="b">
        <x:f>AND(ISNUMBER(R2846),R2846&gt;='設定'!$B$8)</x:f>
        <x:v>0</x:v>
      </x:c>
      <x:c r="AA2846" s="50" t="b">
        <x:f>AND(ISNUMBER(S2846),S2846&gt;=DATE(YEAR('設定'!$B$10)-'設定'!$B$9,MONTH('設定'!$B$10),DAY('設定'!$B$10)))</x:f>
        <x:v>0</x:v>
      </x:c>
      <x:c r="AB2846" s="55" t="b">
        <x:v>0</x:v>
      </x:c>
      <x:c r="AC2846" s="55" t="b">
        <x:v>0</x:v>
      </x:c>
      <x:c r="AD2846" s="50" t="n">
        <x:f>IF(X2846,1,0)+IF(Z2846,1,0)+IF(AA2846,1,0)+IF(AB2846,1,0)</x:f>
        <x:v>0</x:v>
      </x:c>
      <x:c r="AE2846" s="50" t="n">
        <x:f>IF(Y2846,1,0)+IF(Z2846,1,0)+IF(AA2846,1,0)+IF(AB2846,1,0)</x:f>
        <x:v>0</x:v>
      </x:c>
      <x:c r="AF2846" s="50" t="n">
        <x:f>IF(Y2846,1,0)+IF(Z2846,1,0)+IF(AA2846,1,0)+IF(AC2846,1,0)</x:f>
        <x:v>0</x:v>
      </x:c>
      <x:c r="AG2846" s="53" t="n">
        <x:v>44348</x:v>
      </x:c>
      <x:c r="AH2846" s="50" t="str">
        <x:v>S100VYKV</x:v>
      </x:c>
      <x:c r="AI2846" s="50" t="str">
        <x:v>NetSalesSummaryOfBusinessResults</x:v>
      </x:c>
      <x:c r="AJ2846" s="50" t="str">
        <x:v>OperatingIncome</x:v>
      </x:c>
      <x:c r="AK2846" s="53" t="n">
        <x:v>45747</x:v>
      </x:c>
      <x:c r="AL2846" s="50" t="str">
        <x:v>365/365/365/366/365</x:v>
      </x:c>
      <x:c r="AM2846" s="51" t="n">
        <x:v>16756000</x:v>
      </x:c>
      <x:c r="AN2846" s="51" t="n">
        <x:v>545</x:v>
      </x:c>
      <x:c r="AO2846" s="51" t="n">
        <x:f>IFERROR(AM2846*AN2846,"")</x:f>
        <x:v>9132020000</x:v>
      </x:c>
      <x:c r="AP2846" s="56" t="n">
        <x:f>IFERROR(AO2846/(K2846*1000000),"")</x:f>
        <x:v>0.35554013794864847</x:v>
      </x:c>
      <x:c r="AQ2846" s="57" t="n">
        <x:v>1215823.3333333333</x:v>
      </x:c>
      <x:c r="AR2846" s="52" t="n">
        <x:v>0.1683064354675637</x:v>
      </x:c>
      <x:c r="AS2846" s="52" t="n">
        <x:v>-0.154639080571957</x:v>
      </x:c>
      <x:c r="AT2846" s="55" t="b">
        <x:v>0</x:v>
      </x:c>
      <x:c r="AU2846" s="50" t="str">
        <x:v>low_liquidity</x:v>
      </x:c>
      <x:c r="AV2846" s="58" t="n">
        <x:v>0.2705366062300972</x:v>
      </x:c>
      <x:c r="AW2846" s="50" t="n">
        <x:v>490</x:v>
      </x:c>
      <x:c r="AX2846" s="50" t="str">
        <x:v>Discovery</x:v>
      </x:c>
      <x:c r="AY2846" s="50" t="str">
        <x:v>既存適格性フィルター不通過: low_liquidity / 60日平均売買代金2,000万円未満</x:v>
      </x:c>
      <x:c r="AZ2846" s="59" t="str">
        <x:v>2025-06-17 15:31</x:v>
      </x:c>
      <x:c r="BA2846" s="53" t="n">
        <x:v>36557</x:v>
      </x:c>
      <x:c r="BB2846" s="50"/>
      <x:c r="BC2846" s="50"/>
      <x:c r="BD2846" s="50"/>
    </x:row>
    <x:row r="2847">
      <x:c r="A2847" s="50" t="n">
        <x:v>2846</x:v>
      </x:c>
      <x:c r="B2847" s="50" t="str">
        <x:v>7512</x:v>
      </x:c>
      <x:c r="C2847" s="50" t="str">
        <x:v>7512.T</x:v>
      </x:c>
      <x:c r="D2847" s="50" t="str">
        <x:v>Aeon Hokkaido Corporation</x:v>
      </x:c>
      <x:c r="E2847" s="50" t="str">
        <x:v>Standard Market(Domestic)</x:v>
      </x:c>
      <x:c r="F2847" s="50" t="str">
        <x:v>Retail Trade</x:v>
      </x:c>
      <x:c r="G2847" s="51" t="n">
        <x:v>321604</x:v>
      </x:c>
      <x:c r="H2847" s="51" t="n">
        <x:v>317274</x:v>
      </x:c>
      <x:c r="I2847" s="51" t="n">
        <x:v>333160</x:v>
      </x:c>
      <x:c r="J2847" s="51" t="n">
        <x:v>354018</x:v>
      </x:c>
      <x:c r="K2847" s="51" t="n">
        <x:v>380063</x:v>
      </x:c>
      <x:c r="L2847" s="52" t="n">
        <x:f>IFERROR(H2847/G2847-1,"")</x:f>
        <x:v>-0.013463762888521247</x:v>
      </x:c>
      <x:c r="M2847" s="52" t="n">
        <x:f>IFERROR(I2847/H2847-1,"")</x:f>
        <x:v>0.05007028625100074</x:v>
      </x:c>
      <x:c r="N2847" s="52" t="n">
        <x:f>IFERROR(J2847/I2847-1,"")</x:f>
        <x:v>0.06260655540881266</x:v>
      </x:c>
      <x:c r="O2847" s="52" t="n">
        <x:f>IFERROR(K2847/J2847-1,"")</x:f>
        <x:v>0.0735697054952007</x:v>
      </x:c>
      <x:c r="P2847" s="52" t="n">
        <x:f>IFERROR((K2847/G2847)^(1/4)-1,"")</x:f>
        <x:v>0.04263797218520993</x:v>
      </x:c>
      <x:c r="Q2847" s="51" t="n">
        <x:v>8332</x:v>
      </x:c>
      <x:c r="R2847" s="52" t="n">
        <x:f>IFERROR(Q2847/K2847,"")</x:f>
        <x:v>0.02192268123968921</x:v>
      </x:c>
      <x:c r="S2847" s="53" t="n">
        <x:v>35735</x:v>
      </x:c>
      <x:c r="T2847" s="50" t="str">
        <x:v>EDINET_company_history</x:v>
      </x:c>
      <x:c r="U2847" s="50" t="str">
        <x:v>イオン株式会社</x:v>
      </x:c>
      <x:c r="V2847" s="54" t="n">
        <x:v>0.6562</x:v>
      </x:c>
      <x:c r="W2847" s="50" t="str">
        <x:v>青栁 英樹</x:v>
      </x:c>
      <x:c r="X2847" s="50" t="b">
        <x:f>AND(COUNT(L2847:O2847)=4,L2847&gt;='設定'!$B$6,M2847&gt;='設定'!$B$6,N2847&gt;='設定'!$B$6,O2847&gt;='設定'!$B$6)</x:f>
        <x:v>0</x:v>
      </x:c>
      <x:c r="Y2847" s="50" t="b">
        <x:f>AND(COUNT(G2847:K2847)=5,P2847&gt;='設定'!$B$7)</x:f>
        <x:v>0</x:v>
      </x:c>
      <x:c r="Z2847" s="50" t="b">
        <x:f>AND(ISNUMBER(R2847),R2847&gt;='設定'!$B$8)</x:f>
        <x:v>0</x:v>
      </x:c>
      <x:c r="AA2847" s="50" t="b">
        <x:f>AND(ISNUMBER(S2847),S2847&gt;=DATE(YEAR('設定'!$B$10)-'設定'!$B$9,MONTH('設定'!$B$10),DAY('設定'!$B$10)))</x:f>
        <x:v>0</x:v>
      </x:c>
      <x:c r="AB2847" s="55" t="b">
        <x:v>0</x:v>
      </x:c>
      <x:c r="AC2847" s="55" t="b">
        <x:v>0</x:v>
      </x:c>
      <x:c r="AD2847" s="50" t="n">
        <x:f>IF(X2847,1,0)+IF(Z2847,1,0)+IF(AA2847,1,0)+IF(AB2847,1,0)</x:f>
        <x:v>0</x:v>
      </x:c>
      <x:c r="AE2847" s="50" t="n">
        <x:f>IF(Y2847,1,0)+IF(Z2847,1,0)+IF(AA2847,1,0)+IF(AB2847,1,0)</x:f>
        <x:v>0</x:v>
      </x:c>
      <x:c r="AF2847" s="50" t="n">
        <x:f>IF(Y2847,1,0)+IF(Z2847,1,0)+IF(AA2847,1,0)+IF(AC2847,1,0)</x:f>
        <x:v>0</x:v>
      </x:c>
      <x:c r="AG2847" s="53" t="n">
        <x:v>44348</x:v>
      </x:c>
      <x:c r="AH2847" s="50" t="str">
        <x:v>S100Y36L</x:v>
      </x:c>
      <x:c r="AI2847" s="50" t="str">
        <x:v>NetSalesSummaryOfBusinessResults</x:v>
      </x:c>
      <x:c r="AJ2847" s="50" t="str">
        <x:v>OperatingIncome</x:v>
      </x:c>
      <x:c r="AK2847" s="53" t="n">
        <x:v>46081</x:v>
      </x:c>
      <x:c r="AL2847" s="50" t="str">
        <x:v>365/365/366/365/365</x:v>
      </x:c>
      <x:c r="AM2847" s="51" t="n">
        <x:v>139126484</x:v>
      </x:c>
      <x:c r="AN2847" s="51" t="n">
        <x:v>830</x:v>
      </x:c>
      <x:c r="AO2847" s="51" t="n">
        <x:f>IFERROR(AM2847*AN2847,"")</x:f>
        <x:v>115474981720</x:v>
      </x:c>
      <x:c r="AP2847" s="56" t="n">
        <x:f>IFERROR(AO2847/(K2847*1000000),"")</x:f>
        <x:v>0.30383115883419326</x:v>
      </x:c>
      <x:c r="AQ2847" s="57" t="n">
        <x:v>148987848.33333334</x:v>
      </x:c>
      <x:c r="AR2847" s="52" t="n">
        <x:v>0.2112781521373881</x:v>
      </x:c>
      <x:c r="AS2847" s="52" t="n">
        <x:v>-0.4549666005370054</x:v>
      </x:c>
      <x:c r="AT2847" s="55" t="b">
        <x:v>1</x:v>
      </x:c>
      <x:c r="AU2847" s="50"/>
      <x:c r="AV2847" s="58" t="n">
        <x:v>-0.1345080719668337</x:v>
      </x:c>
      <x:c r="AW2847" s="50" t="n">
        <x:v>2776</x:v>
      </x:c>
      <x:c r="AX2847" s="50" t="str">
        <x:v>Core Moat</x:v>
      </x:c>
      <x:c r="AY2847" s="50" t="str">
        <x:v>目立つ機械的警告なし（定性確認は別途必要）</x:v>
      </x:c>
      <x:c r="AZ2847" s="59" t="str">
        <x:v>2026-05-15 09:10</x:v>
      </x:c>
      <x:c r="BA2847" s="53" t="n">
        <x:v>35735</x:v>
      </x:c>
      <x:c r="BB2847" s="50"/>
      <x:c r="BC2847" s="50"/>
      <x:c r="BD2847" s="50" t="str">
        <x:v>TOPIX Small 1</x:v>
      </x:c>
    </x:row>
    <x:row r="2848">
      <x:c r="A2848" s="50" t="n">
        <x:v>2847</x:v>
      </x:c>
      <x:c r="B2848" s="50" t="str">
        <x:v>8091</x:v>
      </x:c>
      <x:c r="C2848" s="50" t="str">
        <x:v>8091.T</x:v>
      </x:c>
      <x:c r="D2848" s="50" t="str">
        <x:v>NICHIMO CO.,LTD.</x:v>
      </x:c>
      <x:c r="E2848" s="50" t="str">
        <x:v>Prime Market (Domestic)</x:v>
      </x:c>
      <x:c r="F2848" s="50" t="str">
        <x:v>Wholesale Trade</x:v>
      </x:c>
      <x:c r="G2848" s="51" t="n">
        <x:v>113317</x:v>
      </x:c>
      <x:c r="H2848" s="51" t="n">
        <x:v>115469</x:v>
      </x:c>
      <x:c r="I2848" s="51" t="n">
        <x:v>126829</x:v>
      </x:c>
      <x:c r="J2848" s="51" t="n">
        <x:v>127756</x:v>
      </x:c>
      <x:c r="K2848" s="51" t="n">
        <x:v>133900</x:v>
      </x:c>
      <x:c r="L2848" s="52" t="n">
        <x:f>IFERROR(H2848/G2848-1,"")</x:f>
        <x:v>0.018990972228350556</x:v>
      </x:c>
      <x:c r="M2848" s="52" t="n">
        <x:f>IFERROR(I2848/H2848-1,"")</x:f>
        <x:v>0.09838138374801897</x:v>
      </x:c>
      <x:c r="N2848" s="52" t="n">
        <x:f>IFERROR(J2848/I2848-1,"")</x:f>
        <x:v>0.007309053922998743</x:v>
      </x:c>
      <x:c r="O2848" s="52" t="n">
        <x:f>IFERROR(K2848/J2848-1,"")</x:f>
        <x:v>0.048091674755001756</x:v>
      </x:c>
      <x:c r="P2848" s="52" t="n">
        <x:f>IFERROR((K2848/G2848)^(1/4)-1,"")</x:f>
        <x:v>0.04260877830684784</x:v>
      </x:c>
      <x:c r="Q2848" s="51" t="n">
        <x:v>3002</x:v>
      </x:c>
      <x:c r="R2848" s="52" t="n">
        <x:f>IFERROR(Q2848/K2848,"")</x:f>
        <x:v>0.022419716206123975</x:v>
      </x:c>
      <x:c r="S2848" s="53" t="n">
        <x:v>22767</x:v>
      </x:c>
      <x:c r="T2848" s="50" t="str">
        <x:v>EDINET_company_history</x:v>
      </x:c>
      <x:c r="U2848" s="50" t="str">
        <x:v>朝日生命保険相互会社(常任代理人 株式会社日本カストディ銀行)</x:v>
      </x:c>
      <x:c r="V2848" s="54" t="n">
        <x:v>0.0701</x:v>
      </x:c>
      <x:c r="W2848" s="50" t="str">
        <x:v>松本 和明 / 青木 信也</x:v>
      </x:c>
      <x:c r="X2848" s="50" t="b">
        <x:f>AND(COUNT(L2848:O2848)=4,L2848&gt;='設定'!$B$6,M2848&gt;='設定'!$B$6,N2848&gt;='設定'!$B$6,O2848&gt;='設定'!$B$6)</x:f>
        <x:v>0</x:v>
      </x:c>
      <x:c r="Y2848" s="50" t="b">
        <x:f>AND(COUNT(G2848:K2848)=5,P2848&gt;='設定'!$B$7)</x:f>
        <x:v>0</x:v>
      </x:c>
      <x:c r="Z2848" s="50" t="b">
        <x:f>AND(ISNUMBER(R2848),R2848&gt;='設定'!$B$8)</x:f>
        <x:v>0</x:v>
      </x:c>
      <x:c r="AA2848" s="50" t="b">
        <x:f>AND(ISNUMBER(S2848),S2848&gt;=DATE(YEAR('設定'!$B$10)-'設定'!$B$9,MONTH('設定'!$B$10),DAY('設定'!$B$10)))</x:f>
        <x:v>0</x:v>
      </x:c>
      <x:c r="AB2848" s="55" t="b">
        <x:v>0</x:v>
      </x:c>
      <x:c r="AC2848" s="55" t="b">
        <x:v>0</x:v>
      </x:c>
      <x:c r="AD2848" s="50" t="n">
        <x:f>IF(X2848,1,0)+IF(Z2848,1,0)+IF(AA2848,1,0)+IF(AB2848,1,0)</x:f>
        <x:v>0</x:v>
      </x:c>
      <x:c r="AE2848" s="50" t="n">
        <x:f>IF(Y2848,1,0)+IF(Z2848,1,0)+IF(AA2848,1,0)+IF(AB2848,1,0)</x:f>
        <x:v>0</x:v>
      </x:c>
      <x:c r="AF2848" s="50" t="n">
        <x:f>IF(Y2848,1,0)+IF(Z2848,1,0)+IF(AA2848,1,0)+IF(AC2848,1,0)</x:f>
        <x:v>0</x:v>
      </x:c>
      <x:c r="AG2848" s="53" t="n">
        <x:v>44348</x:v>
      </x:c>
      <x:c r="AH2848" s="50" t="str">
        <x:v>S100W743</x:v>
      </x:c>
      <x:c r="AI2848" s="50" t="str">
        <x:v>NetSalesSummaryOfBusinessResults</x:v>
      </x:c>
      <x:c r="AJ2848" s="50" t="str">
        <x:v>OperatingIncome</x:v>
      </x:c>
      <x:c r="AK2848" s="53" t="n">
        <x:v>45747</x:v>
      </x:c>
      <x:c r="AL2848" s="50" t="str">
        <x:v>365/365/365/366/365</x:v>
      </x:c>
      <x:c r="AM2848" s="51" t="n">
        <x:v>8441900</x:v>
      </x:c>
      <x:c r="AN2848" s="51" t="n">
        <x:v>2147</x:v>
      </x:c>
      <x:c r="AO2848" s="51" t="n">
        <x:f>IFERROR(AM2848*AN2848,"")</x:f>
        <x:v>18124759300</x:v>
      </x:c>
      <x:c r="AP2848" s="56" t="n">
        <x:f>IFERROR(AO2848/(K2848*1000000),"")</x:f>
        <x:v>0.13536041299477222</x:v>
      </x:c>
      <x:c r="AQ2848" s="57" t="n">
        <x:v>57740978.333333336</x:v>
      </x:c>
      <x:c r="AR2848" s="52" t="n">
        <x:v>0.2682966036044173</x:v>
      </x:c>
      <x:c r="AS2848" s="52" t="n">
        <x:v>-0.2876656263483945</x:v>
      </x:c>
      <x:c r="AT2848" s="55" t="b">
        <x:v>1</x:v>
      </x:c>
      <x:c r="AU2848" s="50"/>
      <x:c r="AV2848" s="58" t="n">
        <x:v>-0.1102350648610562</x:v>
      </x:c>
      <x:c r="AW2848" s="50" t="n">
        <x:v>2655</x:v>
      </x:c>
      <x:c r="AX2848" s="50" t="str">
        <x:v>Transformation Moat</x:v>
      </x:c>
      <x:c r="AY2848" s="50" t="str">
        <x:v>目立つ機械的警告なし（定性確認は別途必要）</x:v>
      </x:c>
      <x:c r="AZ2848" s="59" t="str">
        <x:v>2025-06-27 14:18</x:v>
      </x:c>
      <x:c r="BA2848" s="53" t="n">
        <x:v>22767</x:v>
      </x:c>
      <x:c r="BB2848" s="50"/>
      <x:c r="BC2848" s="50"/>
      <x:c r="BD2848" s="50"/>
    </x:row>
    <x:row r="2849">
      <x:c r="A2849" s="50" t="n">
        <x:v>2848</x:v>
      </x:c>
      <x:c r="B2849" s="50" t="str">
        <x:v>1850</x:v>
      </x:c>
      <x:c r="C2849" s="50" t="str">
        <x:v>1850.T</x:v>
      </x:c>
      <x:c r="D2849" s="50" t="str">
        <x:v>Nankai Tatsumura Construction Co.,Ltd.</x:v>
      </x:c>
      <x:c r="E2849" s="50" t="str">
        <x:v>Standard Market(Domestic)</x:v>
      </x:c>
      <x:c r="F2849" s="50" t="str">
        <x:v>Construction</x:v>
      </x:c>
      <x:c r="G2849" s="51" t="n">
        <x:v>44819</x:v>
      </x:c>
      <x:c r="H2849" s="51" t="n">
        <x:v>37189</x:v>
      </x:c>
      <x:c r="I2849" s="51" t="n">
        <x:v>42401</x:v>
      </x:c>
      <x:c r="J2849" s="51" t="n">
        <x:v>43626</x:v>
      </x:c>
      <x:c r="K2849" s="51" t="n">
        <x:v>52945</x:v>
      </x:c>
      <x:c r="L2849" s="52" t="n">
        <x:f>IFERROR(H2849/G2849-1,"")</x:f>
        <x:v>-0.17024029987282174</x:v>
      </x:c>
      <x:c r="M2849" s="52" t="n">
        <x:f>IFERROR(I2849/H2849-1,"")</x:f>
        <x:v>0.1401489687810913</x:v>
      </x:c>
      <x:c r="N2849" s="52" t="n">
        <x:f>IFERROR(J2849/I2849-1,"")</x:f>
        <x:v>0.028890828046508332</x:v>
      </x:c>
      <x:c r="O2849" s="52" t="n">
        <x:f>IFERROR(K2849/J2849-1,"")</x:f>
        <x:v>0.21361114931462888</x:v>
      </x:c>
      <x:c r="P2849" s="52" t="n">
        <x:f>IFERROR((K2849/G2849)^(1/4)-1,"")</x:f>
        <x:v>0.042535128531977495</x:v>
      </x:c>
      <x:c r="Q2849" s="51" t="n">
        <x:v>2381</x:v>
      </x:c>
      <x:c r="R2849" s="52" t="n">
        <x:f>IFERROR(Q2849/K2849,"")</x:f>
        <x:v>0.04497119652469544</x:v>
      </x:c>
      <x:c r="S2849" s="53" t="n">
        <x:v>23132</x:v>
      </x:c>
      <x:c r="T2849" s="50" t="str">
        <x:v>EDINET_company_history</x:v>
      </x:c>
      <x:c r="U2849" s="50" t="str">
        <x:v>南海電気鉄道株式会社</x:v>
      </x:c>
      <x:c r="V2849" s="54" t="n">
        <x:v>0.5771</x:v>
      </x:c>
      <x:c r="W2849" s="50" t="str">
        <x:v>高 木 俊 之 / 浦 地 紅 陽</x:v>
      </x:c>
      <x:c r="X2849" s="50" t="b">
        <x:f>AND(COUNT(L2849:O2849)=4,L2849&gt;='設定'!$B$6,M2849&gt;='設定'!$B$6,N2849&gt;='設定'!$B$6,O2849&gt;='設定'!$B$6)</x:f>
        <x:v>0</x:v>
      </x:c>
      <x:c r="Y2849" s="50" t="b">
        <x:f>AND(COUNT(G2849:K2849)=5,P2849&gt;='設定'!$B$7)</x:f>
        <x:v>0</x:v>
      </x:c>
      <x:c r="Z2849" s="50" t="b">
        <x:f>AND(ISNUMBER(R2849),R2849&gt;='設定'!$B$8)</x:f>
        <x:v>0</x:v>
      </x:c>
      <x:c r="AA2849" s="50" t="b">
        <x:f>AND(ISNUMBER(S2849),S2849&gt;=DATE(YEAR('設定'!$B$10)-'設定'!$B$9,MONTH('設定'!$B$10),DAY('設定'!$B$10)))</x:f>
        <x:v>0</x:v>
      </x:c>
      <x:c r="AB2849" s="55" t="b">
        <x:v>0</x:v>
      </x:c>
      <x:c r="AC2849" s="55" t="b">
        <x:v>0</x:v>
      </x:c>
      <x:c r="AD2849" s="50" t="n">
        <x:f>IF(X2849,1,0)+IF(Z2849,1,0)+IF(AA2849,1,0)+IF(AB2849,1,0)</x:f>
        <x:v>0</x:v>
      </x:c>
      <x:c r="AE2849" s="50" t="n">
        <x:f>IF(Y2849,1,0)+IF(Z2849,1,0)+IF(AA2849,1,0)+IF(AB2849,1,0)</x:f>
        <x:v>0</x:v>
      </x:c>
      <x:c r="AF2849" s="50" t="n">
        <x:f>IF(Y2849,1,0)+IF(Z2849,1,0)+IF(AA2849,1,0)+IF(AC2849,1,0)</x:f>
        <x:v>0</x:v>
      </x:c>
      <x:c r="AG2849" s="53" t="n">
        <x:v>44348</x:v>
      </x:c>
      <x:c r="AH2849" s="50" t="str">
        <x:v>S100VXI9</x:v>
      </x:c>
      <x:c r="AI2849" s="50" t="str">
        <x:v>NetSalesSummaryOfBusinessResults</x:v>
      </x:c>
      <x:c r="AJ2849" s="50" t="str">
        <x:v>OperatingIncome</x:v>
      </x:c>
      <x:c r="AK2849" s="53" t="n">
        <x:v>45747</x:v>
      </x:c>
      <x:c r="AL2849" s="50" t="str">
        <x:v>365/365/365/366/365</x:v>
      </x:c>
      <x:c r="AM2849" s="51" t="n">
        <x:v>28827630</x:v>
      </x:c>
      <x:c r="AN2849" s="51" t="n">
        <x:v>401</x:v>
      </x:c>
      <x:c r="AO2849" s="51" t="n">
        <x:f>IFERROR(AM2849*AN2849,"")</x:f>
        <x:v>11559879630</x:v>
      </x:c>
      <x:c r="AP2849" s="56" t="n">
        <x:f>IFERROR(AO2849/(K2849*1000000),"")</x:f>
        <x:v>0.2183375130796109</x:v>
      </x:c>
      <x:c r="AQ2849" s="57" t="n">
        <x:v>41102088.333333336</x:v>
      </x:c>
      <x:c r="AR2849" s="52" t="n">
        <x:v>0.3036602690887568</x:v>
      </x:c>
      <x:c r="AS2849" s="52" t="n">
        <x:v>-0.3722308959980307</x:v>
      </x:c>
      <x:c r="AT2849" s="55" t="b">
        <x:v>1</x:v>
      </x:c>
      <x:c r="AU2849" s="50"/>
      <x:c r="AV2849" s="58" t="n">
        <x:v>-0.0996309916671476</x:v>
      </x:c>
      <x:c r="AW2849" s="50" t="n">
        <x:v>2602</x:v>
      </x:c>
      <x:c r="AX2849" s="50" t="str">
        <x:v>Transformation Moat</x:v>
      </x:c>
      <x:c r="AY2849" s="50" t="str">
        <x:v>目立つ機械的警告なし（定性確認は別途必要）</x:v>
      </x:c>
      <x:c r="AZ2849" s="59" t="str">
        <x:v>2025-06-17 13:36</x:v>
      </x:c>
      <x:c r="BA2849" s="53" t="n">
        <x:v>23132</x:v>
      </x:c>
      <x:c r="BB2849" s="50"/>
      <x:c r="BC2849" s="50"/>
      <x:c r="BD2849" s="50"/>
    </x:row>
    <x:row r="2850">
      <x:c r="A2850" s="50" t="n">
        <x:v>2849</x:v>
      </x:c>
      <x:c r="B2850" s="50" t="str">
        <x:v>1939</x:v>
      </x:c>
      <x:c r="C2850" s="50" t="str">
        <x:v>1939.T</x:v>
      </x:c>
      <x:c r="D2850" s="50" t="str">
        <x:v>YONDENKO CORPORATION</x:v>
      </x:c>
      <x:c r="E2850" s="50" t="str">
        <x:v>Prime Market (Domestic)</x:v>
      </x:c>
      <x:c r="F2850" s="50" t="str">
        <x:v>Construction</x:v>
      </x:c>
      <x:c r="G2850" s="51" t="n">
        <x:v>89629</x:v>
      </x:c>
      <x:c r="H2850" s="51" t="n">
        <x:v>92648</x:v>
      </x:c>
      <x:c r="I2850" s="51" t="n">
        <x:v>89120</x:v>
      </x:c>
      <x:c r="J2850" s="51" t="n">
        <x:v>92112</x:v>
      </x:c>
      <x:c r="K2850" s="51" t="n">
        <x:v>105877</x:v>
      </x:c>
      <x:c r="L2850" s="52" t="n">
        <x:f>IFERROR(H2850/G2850-1,"")</x:f>
        <x:v>0.03368329446942386</x:v>
      </x:c>
      <x:c r="M2850" s="52" t="n">
        <x:f>IFERROR(I2850/H2850-1,"")</x:f>
        <x:v>-0.03807961315948538</x:v>
      </x:c>
      <x:c r="N2850" s="52" t="n">
        <x:f>IFERROR(J2850/I2850-1,"")</x:f>
        <x:v>0.03357271095152603</x:v>
      </x:c>
      <x:c r="O2850" s="52" t="n">
        <x:f>IFERROR(K2850/J2850-1,"")</x:f>
        <x:v>0.14943764113253422</x:v>
      </x:c>
      <x:c r="P2850" s="52" t="n">
        <x:f>IFERROR((K2850/G2850)^(1/4)-1,"")</x:f>
        <x:v>0.042529298806395444</x:v>
      </x:c>
      <x:c r="Q2850" s="51" t="n">
        <x:v>8073</x:v>
      </x:c>
      <x:c r="R2850" s="52" t="n">
        <x:f>IFERROR(Q2850/K2850,"")</x:f>
        <x:v>0.07624885480321505</x:v>
      </x:c>
      <x:c r="S2850" s="53" t="n">
        <x:v>26969</x:v>
      </x:c>
      <x:c r="T2850" s="50" t="str">
        <x:v>EDINET_company_history</x:v>
      </x:c>
      <x:c r="U2850" s="50" t="str">
        <x:v>四国電力株式会社</x:v>
      </x:c>
      <x:c r="V2850" s="54" t="n">
        <x:v>0.3172</x:v>
      </x:c>
      <x:c r="W2850" s="50" t="str">
        <x:v>関谷 幸男 / 山﨑 直樹 / 中川 隆</x:v>
      </x:c>
      <x:c r="X2850" s="50" t="b">
        <x:f>AND(COUNT(L2850:O2850)=4,L2850&gt;='設定'!$B$6,M2850&gt;='設定'!$B$6,N2850&gt;='設定'!$B$6,O2850&gt;='設定'!$B$6)</x:f>
        <x:v>0</x:v>
      </x:c>
      <x:c r="Y2850" s="50" t="b">
        <x:f>AND(COUNT(G2850:K2850)=5,P2850&gt;='設定'!$B$7)</x:f>
        <x:v>0</x:v>
      </x:c>
      <x:c r="Z2850" s="50" t="b">
        <x:f>AND(ISNUMBER(R2850),R2850&gt;='設定'!$B$8)</x:f>
        <x:v>0</x:v>
      </x:c>
      <x:c r="AA2850" s="50" t="b">
        <x:f>AND(ISNUMBER(S2850),S2850&gt;=DATE(YEAR('設定'!$B$10)-'設定'!$B$9,MONTH('設定'!$B$10),DAY('設定'!$B$10)))</x:f>
        <x:v>0</x:v>
      </x:c>
      <x:c r="AB2850" s="55" t="b">
        <x:v>0</x:v>
      </x:c>
      <x:c r="AC2850" s="55" t="b">
        <x:v>0</x:v>
      </x:c>
      <x:c r="AD2850" s="50" t="n">
        <x:f>IF(X2850,1,0)+IF(Z2850,1,0)+IF(AA2850,1,0)+IF(AB2850,1,0)</x:f>
        <x:v>0</x:v>
      </x:c>
      <x:c r="AE2850" s="50" t="n">
        <x:f>IF(Y2850,1,0)+IF(Z2850,1,0)+IF(AA2850,1,0)+IF(AB2850,1,0)</x:f>
        <x:v>0</x:v>
      </x:c>
      <x:c r="AF2850" s="50" t="n">
        <x:f>IF(Y2850,1,0)+IF(Z2850,1,0)+IF(AA2850,1,0)+IF(AC2850,1,0)</x:f>
        <x:v>0</x:v>
      </x:c>
      <x:c r="AG2850" s="53" t="n">
        <x:v>44348</x:v>
      </x:c>
      <x:c r="AH2850" s="50" t="str">
        <x:v>S100W2DO</x:v>
      </x:c>
      <x:c r="AI2850" s="50" t="str">
        <x:v>NetSalesSummaryOfBusinessResults</x:v>
      </x:c>
      <x:c r="AJ2850" s="50" t="str">
        <x:v>OperatingIncome</x:v>
      </x:c>
      <x:c r="AK2850" s="53" t="n">
        <x:v>45747</x:v>
      </x:c>
      <x:c r="AL2850" s="50" t="str">
        <x:v>365/365/365/366/365</x:v>
      </x:c>
      <x:c r="AM2850" s="51" t="n">
        <x:v>47278610</x:v>
      </x:c>
      <x:c r="AN2850" s="51" t="n">
        <x:v>1866</x:v>
      </x:c>
      <x:c r="AO2850" s="51" t="n">
        <x:f>IFERROR(AM2850*AN2850,"")</x:f>
        <x:v>88221886260</x:v>
      </x:c>
      <x:c r="AP2850" s="56" t="n">
        <x:f>IFERROR(AO2850/(K2850*1000000),"")</x:f>
        <x:v>0.833248828924129</x:v>
      </x:c>
      <x:c r="AQ2850" s="57" t="n">
        <x:v>237354626.66666663</x:v>
      </x:c>
      <x:c r="AR2850" s="52" t="n">
        <x:v>0.2604513397145413</x:v>
      </x:c>
      <x:c r="AS2850" s="52" t="n">
        <x:v>-0.3033407377584141</x:v>
      </x:c>
      <x:c r="AT2850" s="55" t="b">
        <x:v>1</x:v>
      </x:c>
      <x:c r="AU2850" s="50"/>
      <x:c r="AV2850" s="58" t="n">
        <x:v>0.0377715668629209</x:v>
      </x:c>
      <x:c r="AW2850" s="50" t="n">
        <x:v>1589</x:v>
      </x:c>
      <x:c r="AX2850" s="50" t="str">
        <x:v>Core Moat</x:v>
      </x:c>
      <x:c r="AY2850" s="50" t="str">
        <x:v>目立つ機械的警告なし（定性確認は別途必要）</x:v>
      </x:c>
      <x:c r="AZ2850" s="59" t="str">
        <x:v>2025-06-25 09:14</x:v>
      </x:c>
      <x:c r="BA2850" s="53" t="n">
        <x:v>26969</x:v>
      </x:c>
      <x:c r="BB2850" s="50"/>
      <x:c r="BC2850" s="50"/>
      <x:c r="BD2850" s="50" t="str">
        <x:v>TOPIX Small 2</x:v>
      </x:c>
    </x:row>
    <x:row r="2851">
      <x:c r="A2851" s="50" t="n">
        <x:v>2850</x:v>
      </x:c>
      <x:c r="B2851" s="50" t="str">
        <x:v>9059</x:v>
      </x:c>
      <x:c r="C2851" s="50" t="str">
        <x:v>9059.T</x:v>
      </x:c>
      <x:c r="D2851" s="50" t="str">
        <x:v>Kanda Holdings Co.,Ltd.</x:v>
      </x:c>
      <x:c r="E2851" s="50" t="str">
        <x:v>Standard Market(Domestic)</x:v>
      </x:c>
      <x:c r="F2851" s="50" t="str">
        <x:v>Land Transportation</x:v>
      </x:c>
      <x:c r="G2851" s="51" t="n">
        <x:v>44035</x:v>
      </x:c>
      <x:c r="H2851" s="51" t="n">
        <x:v>47645</x:v>
      </x:c>
      <x:c r="I2851" s="51" t="n">
        <x:v>51621</x:v>
      </x:c>
      <x:c r="J2851" s="51" t="n">
        <x:v>51123</x:v>
      </x:c>
      <x:c r="K2851" s="51" t="n">
        <x:v>52009</x:v>
      </x:c>
      <x:c r="L2851" s="52" t="n">
        <x:f>IFERROR(H2851/G2851-1,"")</x:f>
        <x:v>0.0819802429885319</x:v>
      </x:c>
      <x:c r="M2851" s="52" t="n">
        <x:f>IFERROR(I2851/H2851-1,"")</x:f>
        <x:v>0.08345051946689064</x:v>
      </x:c>
      <x:c r="N2851" s="52" t="n">
        <x:f>IFERROR(J2851/I2851-1,"")</x:f>
        <x:v>-0.009647236589759967</x:v>
      </x:c>
      <x:c r="O2851" s="52" t="n">
        <x:f>IFERROR(K2851/J2851-1,"")</x:f>
        <x:v>0.017330751325235205</x:v>
      </x:c>
      <x:c r="P2851" s="52" t="n">
        <x:f>IFERROR((K2851/G2851)^(1/4)-1,"")</x:f>
        <x:v>0.04248574638789204</x:v>
      </x:c>
      <x:c r="Q2851" s="51" t="n">
        <x:v>3436</x:v>
      </x:c>
      <x:c r="R2851" s="52" t="n">
        <x:f>IFERROR(Q2851/K2851,"")</x:f>
        <x:v>0.06606548866542329</x:v>
      </x:c>
      <x:c r="S2851" s="53" t="n">
        <x:v>38047</x:v>
      </x:c>
      <x:c r="T2851" s="50" t="str">
        <x:v>EDINET_company_history</x:v>
      </x:c>
      <x:c r="U2851" s="50" t="str">
        <x:v>株式会社原島不動産</x:v>
      </x:c>
      <x:c r="V2851" s="54" t="n">
        <x:v>0.3683</x:v>
      </x:c>
      <x:c r="W2851" s="50" t="str">
        <x:v>原島 藤壽</x:v>
      </x:c>
      <x:c r="X2851" s="50" t="b">
        <x:f>AND(COUNT(L2851:O2851)=4,L2851&gt;='設定'!$B$6,M2851&gt;='設定'!$B$6,N2851&gt;='設定'!$B$6,O2851&gt;='設定'!$B$6)</x:f>
        <x:v>0</x:v>
      </x:c>
      <x:c r="Y2851" s="50" t="b">
        <x:f>AND(COUNT(G2851:K2851)=5,P2851&gt;='設定'!$B$7)</x:f>
        <x:v>0</x:v>
      </x:c>
      <x:c r="Z2851" s="50" t="b">
        <x:f>AND(ISNUMBER(R2851),R2851&gt;='設定'!$B$8)</x:f>
        <x:v>0</x:v>
      </x:c>
      <x:c r="AA2851" s="50" t="b">
        <x:f>AND(ISNUMBER(S2851),S2851&gt;=DATE(YEAR('設定'!$B$10)-'設定'!$B$9,MONTH('設定'!$B$10),DAY('設定'!$B$10)))</x:f>
        <x:v>0</x:v>
      </x:c>
      <x:c r="AB2851" s="55" t="b">
        <x:v>0</x:v>
      </x:c>
      <x:c r="AC2851" s="55" t="b">
        <x:v>0</x:v>
      </x:c>
      <x:c r="AD2851" s="50" t="n">
        <x:f>IF(X2851,1,0)+IF(Z2851,1,0)+IF(AA2851,1,0)+IF(AB2851,1,0)</x:f>
        <x:v>0</x:v>
      </x:c>
      <x:c r="AE2851" s="50" t="n">
        <x:f>IF(Y2851,1,0)+IF(Z2851,1,0)+IF(AA2851,1,0)+IF(AB2851,1,0)</x:f>
        <x:v>0</x:v>
      </x:c>
      <x:c r="AF2851" s="50" t="n">
        <x:f>IF(Y2851,1,0)+IF(Z2851,1,0)+IF(AA2851,1,0)+IF(AC2851,1,0)</x:f>
        <x:v>0</x:v>
      </x:c>
      <x:c r="AG2851" s="53" t="n">
        <x:v>44348</x:v>
      </x:c>
      <x:c r="AH2851" s="50" t="str">
        <x:v>S100W6B7</x:v>
      </x:c>
      <x:c r="AI2851" s="50" t="str">
        <x:v>OperatingRevenue1SummaryOfBusinessResults</x:v>
      </x:c>
      <x:c r="AJ2851" s="50" t="str">
        <x:v>OperatingIncome</x:v>
      </x:c>
      <x:c r="AK2851" s="53" t="n">
        <x:v>45747</x:v>
      </x:c>
      <x:c r="AL2851" s="50" t="str">
        <x:v>365/365/365/366/365</x:v>
      </x:c>
      <x:c r="AM2851" s="51" t="n">
        <x:v>21425720</x:v>
      </x:c>
      <x:c r="AN2851" s="51" t="n">
        <x:v>872</x:v>
      </x:c>
      <x:c r="AO2851" s="51" t="n">
        <x:f>IFERROR(AM2851*AN2851,"")</x:f>
        <x:v>18683227840</x:v>
      </x:c>
      <x:c r="AP2851" s="56" t="n">
        <x:f>IFERROR(AO2851/(K2851*1000000),"")</x:f>
        <x:v>0.3592306685381376</x:v>
      </x:c>
      <x:c r="AQ2851" s="57" t="n">
        <x:v>7601010</x:v>
      </x:c>
      <x:c r="AR2851" s="52" t="n">
        <x:v>0.2190308198131798</x:v>
      </x:c>
      <x:c r="AS2851" s="52" t="n">
        <x:v>-0.2671840677491098</x:v>
      </x:c>
      <x:c r="AT2851" s="55" t="b">
        <x:v>0</x:v>
      </x:c>
      <x:c r="AU2851" s="50" t="str">
        <x:v>low_liquidity</x:v>
      </x:c>
      <x:c r="AV2851" s="58" t="n">
        <x:v>-0.0104278113617748</x:v>
      </x:c>
      <x:c r="AW2851" s="50" t="n">
        <x:v>1953</x:v>
      </x:c>
      <x:c r="AX2851" s="50" t="str">
        <x:v>Core Moat</x:v>
      </x:c>
      <x:c r="AY2851" s="50" t="str">
        <x:v>既存適格性フィルター不通過: low_liquidity / 60日平均売買代金2,000万円未満</x:v>
      </x:c>
      <x:c r="AZ2851" s="59" t="str">
        <x:v>2025-06-26 14:11</x:v>
      </x:c>
      <x:c r="BA2851" s="53" t="n">
        <x:v>38047</x:v>
      </x:c>
      <x:c r="BB2851" s="50"/>
      <x:c r="BC2851" s="50"/>
      <x:c r="BD2851" s="50"/>
    </x:row>
    <x:row r="2852">
      <x:c r="A2852" s="50" t="n">
        <x:v>2851</x:v>
      </x:c>
      <x:c r="B2852" s="50" t="str">
        <x:v>4334</x:v>
      </x:c>
      <x:c r="C2852" s="50" t="str">
        <x:v>4334.T</x:v>
      </x:c>
      <x:c r="D2852" s="50" t="str">
        <x:v>YUKE'S Co.,Ltd.</x:v>
      </x:c>
      <x:c r="E2852" s="50" t="str">
        <x:v>Standard Market(Domestic)</x:v>
      </x:c>
      <x:c r="F2852" s="50" t="str">
        <x:v>Information &amp; Communication</x:v>
      </x:c>
      <x:c r="G2852" s="51" t="n">
        <x:v>3632.485</x:v>
      </x:c>
      <x:c r="H2852" s="51" t="n">
        <x:v>4299.846</x:v>
      </x:c>
      <x:c r="I2852" s="51" t="n">
        <x:v>4087.093</x:v>
      </x:c>
      <x:c r="J2852" s="51" t="n">
        <x:v>3255.738</x:v>
      </x:c>
      <x:c r="K2852" s="51" t="n">
        <x:v>4288.913</x:v>
      </x:c>
      <x:c r="L2852" s="52" t="n">
        <x:f>IFERROR(H2852/G2852-1,"")</x:f>
        <x:v>0.1837202355962928</x:v>
      </x:c>
      <x:c r="M2852" s="52" t="n">
        <x:f>IFERROR(I2852/H2852-1,"")</x:f>
        <x:v>-0.0494792139067306</x:v>
      </x:c>
      <x:c r="N2852" s="52" t="n">
        <x:f>IFERROR(J2852/I2852-1,"")</x:f>
        <x:v>-0.20340985634532904</x:v>
      </x:c>
      <x:c r="O2852" s="52" t="n">
        <x:f>IFERROR(K2852/J2852-1,"")</x:f>
        <x:v>0.3173397245110017</x:v>
      </x:c>
      <x:c r="P2852" s="52" t="n">
        <x:f>IFERROR((K2852/G2852)^(1/4)-1,"")</x:f>
        <x:v>0.0424034781037359</x:v>
      </x:c>
      <x:c r="Q2852" s="51" t="n">
        <x:v>181.167</x:v>
      </x:c>
      <x:c r="R2852" s="52" t="n">
        <x:f>IFERROR(Q2852/K2852,"")</x:f>
        <x:v>0.042240772895136836</x:v>
      </x:c>
      <x:c r="S2852" s="53" t="n">
        <x:v>37226</x:v>
      </x:c>
      <x:c r="T2852" s="50" t="str">
        <x:v>EDINET_company_history</x:v>
      </x:c>
      <x:c r="U2852" s="50" t="str">
        <x:v>株式会社トラッド</x:v>
      </x:c>
      <x:c r="V2852" s="54" t="n">
        <x:v>0.3712</x:v>
      </x:c>
      <x:c r="W2852" s="50" t="str">
        <x:v>谷口 行規</x:v>
      </x:c>
      <x:c r="X2852" s="50" t="b">
        <x:f>AND(COUNT(L2852:O2852)=4,L2852&gt;='設定'!$B$6,M2852&gt;='設定'!$B$6,N2852&gt;='設定'!$B$6,O2852&gt;='設定'!$B$6)</x:f>
        <x:v>0</x:v>
      </x:c>
      <x:c r="Y2852" s="50" t="b">
        <x:f>AND(COUNT(G2852:K2852)=5,P2852&gt;='設定'!$B$7)</x:f>
        <x:v>0</x:v>
      </x:c>
      <x:c r="Z2852" s="50" t="b">
        <x:f>AND(ISNUMBER(R2852),R2852&gt;='設定'!$B$8)</x:f>
        <x:v>0</x:v>
      </x:c>
      <x:c r="AA2852" s="50" t="b">
        <x:f>AND(ISNUMBER(S2852),S2852&gt;=DATE(YEAR('設定'!$B$10)-'設定'!$B$9,MONTH('設定'!$B$10),DAY('設定'!$B$10)))</x:f>
        <x:v>0</x:v>
      </x:c>
      <x:c r="AB2852" s="55" t="b">
        <x:v>0</x:v>
      </x:c>
      <x:c r="AC2852" s="55" t="b">
        <x:v>0</x:v>
      </x:c>
      <x:c r="AD2852" s="50" t="n">
        <x:f>IF(X2852,1,0)+IF(Z2852,1,0)+IF(AA2852,1,0)+IF(AB2852,1,0)</x:f>
        <x:v>0</x:v>
      </x:c>
      <x:c r="AE2852" s="50" t="n">
        <x:f>IF(Y2852,1,0)+IF(Z2852,1,0)+IF(AA2852,1,0)+IF(AB2852,1,0)</x:f>
        <x:v>0</x:v>
      </x:c>
      <x:c r="AF2852" s="50" t="n">
        <x:f>IF(Y2852,1,0)+IF(Z2852,1,0)+IF(AA2852,1,0)+IF(AC2852,1,0)</x:f>
        <x:v>0</x:v>
      </x:c>
      <x:c r="AG2852" s="53" t="n">
        <x:v>44348</x:v>
      </x:c>
      <x:c r="AH2852" s="50" t="str">
        <x:v>S100Y0NT</x:v>
      </x:c>
      <x:c r="AI2852" s="50" t="str">
        <x:v>NetSalesSummaryOfBusinessResults</x:v>
      </x:c>
      <x:c r="AJ2852" s="50" t="str">
        <x:v>OperatingIncome</x:v>
      </x:c>
      <x:c r="AK2852" s="53" t="n">
        <x:v>46053</x:v>
      </x:c>
      <x:c r="AL2852" s="50" t="str">
        <x:v>365/365/365/366/365</x:v>
      </x:c>
      <x:c r="AM2852" s="51" t="n">
        <x:v>8418600</x:v>
      </x:c>
      <x:c r="AN2852" s="51" t="n">
        <x:v>399</x:v>
      </x:c>
      <x:c r="AO2852" s="51" t="n">
        <x:f>IFERROR(AM2852*AN2852,"")</x:f>
        <x:v>3359021400</x:v>
      </x:c>
      <x:c r="AP2852" s="56" t="n">
        <x:f>IFERROR(AO2852/(K2852*1000000),"")</x:f>
        <x:v>0.7831871152434196</x:v>
      </x:c>
      <x:c r="AQ2852" s="57" t="n">
        <x:v>5792953.333333333</x:v>
      </x:c>
      <x:c r="AR2852" s="52" t="n">
        <x:v>0.5179204731213283</x:v>
      </x:c>
      <x:c r="AS2852" s="52" t="n">
        <x:v>-0.876046166166822</x:v>
      </x:c>
      <x:c r="AT2852" s="55" t="b">
        <x:v>0</x:v>
      </x:c>
      <x:c r="AU2852" s="50" t="str">
        <x:v>low_liquidity</x:v>
      </x:c>
      <x:c r="AV2852" s="58" t="n">
        <x:v>-0.1345175555596435</x:v>
      </x:c>
      <x:c r="AW2852" s="50" t="n">
        <x:v>2777</x:v>
      </x:c>
      <x:c r="AX2852" s="50" t="str">
        <x:v>Future Moat</x:v>
      </x:c>
      <x:c r="AY2852" s="50" t="str">
        <x:v>既存適格性フィルター不通過: low_liquidity / 60日平均売買代金2,000万円未満 / ローカル5年最大下落率-60%以下</x:v>
      </x:c>
      <x:c r="AZ2852" s="59" t="str">
        <x:v>2026-04-27 11:23</x:v>
      </x:c>
      <x:c r="BA2852" s="53" t="n">
        <x:v>37226</x:v>
      </x:c>
      <x:c r="BB2852" s="50"/>
      <x:c r="BC2852" s="50"/>
      <x:c r="BD2852" s="50"/>
    </x:row>
    <x:row r="2853">
      <x:c r="A2853" s="50" t="n">
        <x:v>2852</x:v>
      </x:c>
      <x:c r="B2853" s="50" t="str">
        <x:v>9890</x:v>
      </x:c>
      <x:c r="C2853" s="50" t="str">
        <x:v>9890.T</x:v>
      </x:c>
      <x:c r="D2853" s="50" t="str">
        <x:v>MAKIYA CO.,LTD.</x:v>
      </x:c>
      <x:c r="E2853" s="50" t="str">
        <x:v>Standard Market(Domestic)</x:v>
      </x:c>
      <x:c r="F2853" s="50" t="str">
        <x:v>Retail Trade</x:v>
      </x:c>
      <x:c r="G2853" s="51" t="n">
        <x:v>75764.094</x:v>
      </x:c>
      <x:c r="H2853" s="51" t="n">
        <x:v>69197.806</x:v>
      </x:c>
      <x:c r="I2853" s="51" t="n">
        <x:v>71584.013</x:v>
      </x:c>
      <x:c r="J2853" s="51" t="n">
        <x:v>77334.715</x:v>
      </x:c>
      <x:c r="K2853" s="51" t="n">
        <x:v>89448.024</x:v>
      </x:c>
      <x:c r="L2853" s="52" t="n">
        <x:f>IFERROR(H2853/G2853-1,"")</x:f>
        <x:v>-0.08666754465512383</x:v>
      </x:c>
      <x:c r="M2853" s="52" t="n">
        <x:f>IFERROR(I2853/H2853-1,"")</x:f>
        <x:v>0.03448385343315663</x:v>
      </x:c>
      <x:c r="N2853" s="52" t="n">
        <x:f>IFERROR(J2853/I2853-1,"")</x:f>
        <x:v>0.0803350044094342</x:v>
      </x:c>
      <x:c r="O2853" s="52" t="n">
        <x:f>IFERROR(K2853/J2853-1,"")</x:f>
        <x:v>0.15663481788224098</x:v>
      </x:c>
      <x:c r="P2853" s="52" t="n">
        <x:f>IFERROR((K2853/G2853)^(1/4)-1,"")</x:f>
        <x:v>0.04238182209797059</x:v>
      </x:c>
      <x:c r="Q2853" s="51" t="n">
        <x:v>2266.702</x:v>
      </x:c>
      <x:c r="R2853" s="52" t="n">
        <x:f>IFERROR(Q2853/K2853,"")</x:f>
        <x:v>0.02534099579438446</x:v>
      </x:c>
      <x:c r="S2853" s="53" t="n">
        <x:v>44348</x:v>
      </x:c>
      <x:c r="T2853" s="50" t="str">
        <x:v>not_identified_before_local_window</x:v>
      </x:c>
      <x:c r="U2853" s="50" t="str">
        <x:v>株式会社マキリ</x:v>
      </x:c>
      <x:c r="V2853" s="54" t="n">
        <x:v>0.435</x:v>
      </x:c>
      <x:c r="W2853" s="50" t="str">
        <x:v>川原﨑 康雄 / 早川 紀行</x:v>
      </x:c>
      <x:c r="X2853" s="50" t="b">
        <x:f>AND(COUNT(L2853:O2853)=4,L2853&gt;='設定'!$B$6,M2853&gt;='設定'!$B$6,N2853&gt;='設定'!$B$6,O2853&gt;='設定'!$B$6)</x:f>
        <x:v>0</x:v>
      </x:c>
      <x:c r="Y2853" s="50" t="b">
        <x:f>AND(COUNT(G2853:K2853)=5,P2853&gt;='設定'!$B$7)</x:f>
        <x:v>0</x:v>
      </x:c>
      <x:c r="Z2853" s="50" t="b">
        <x:f>AND(ISNUMBER(R2853),R2853&gt;='設定'!$B$8)</x:f>
        <x:v>0</x:v>
      </x:c>
      <x:c r="AA2853" s="50" t="b">
        <x:f>AND(ISNUMBER(S2853),S2853&gt;=DATE(YEAR('設定'!$B$10)-'設定'!$B$9,MONTH('設定'!$B$10),DAY('設定'!$B$10)))</x:f>
        <x:v>0</x:v>
      </x:c>
      <x:c r="AB2853" s="55" t="b">
        <x:v>0</x:v>
      </x:c>
      <x:c r="AC2853" s="55" t="b">
        <x:v>0</x:v>
      </x:c>
      <x:c r="AD2853" s="50" t="n">
        <x:f>IF(X2853,1,0)+IF(Z2853,1,0)+IF(AA2853,1,0)+IF(AB2853,1,0)</x:f>
        <x:v>0</x:v>
      </x:c>
      <x:c r="AE2853" s="50" t="n">
        <x:f>IF(Y2853,1,0)+IF(Z2853,1,0)+IF(AA2853,1,0)+IF(AB2853,1,0)</x:f>
        <x:v>0</x:v>
      </x:c>
      <x:c r="AF2853" s="50" t="n">
        <x:f>IF(Y2853,1,0)+IF(Z2853,1,0)+IF(AA2853,1,0)+IF(AC2853,1,0)</x:f>
        <x:v>0</x:v>
      </x:c>
      <x:c r="AG2853" s="53" t="n">
        <x:v>44348</x:v>
      </x:c>
      <x:c r="AH2853" s="50" t="str">
        <x:v>S100W9SL</x:v>
      </x:c>
      <x:c r="AI2853" s="50" t="str">
        <x:v>OperatingRevenue1SummaryOfBusinessResults</x:v>
      </x:c>
      <x:c r="AJ2853" s="50" t="str">
        <x:v>OperatingIncome</x:v>
      </x:c>
      <x:c r="AK2853" s="53" t="n">
        <x:v>45747</x:v>
      </x:c>
      <x:c r="AL2853" s="50" t="str">
        <x:v>365/365/365/366/365</x:v>
      </x:c>
      <x:c r="AM2853" s="51" t="n">
        <x:v>9993500</x:v>
      </x:c>
      <x:c r="AN2853" s="51" t="n">
        <x:v>1459</x:v>
      </x:c>
      <x:c r="AO2853" s="51" t="n">
        <x:f>IFERROR(AM2853*AN2853,"")</x:f>
        <x:v>14580516500</x:v>
      </x:c>
      <x:c r="AP2853" s="56" t="n">
        <x:f>IFERROR(AO2853/(K2853*1000000),"")</x:f>
        <x:v>0.16300546225593535</x:v>
      </x:c>
      <x:c r="AQ2853" s="57" t="n">
        <x:v>12632175</x:v>
      </x:c>
      <x:c r="AR2853" s="52" t="n">
        <x:v>0.2374023266079262</x:v>
      </x:c>
      <x:c r="AS2853" s="52" t="n">
        <x:v>-0.2810849915100553</x:v>
      </x:c>
      <x:c r="AT2853" s="55" t="b">
        <x:v>0</x:v>
      </x:c>
      <x:c r="AU2853" s="50" t="str">
        <x:v>low_liquidity</x:v>
      </x:c>
      <x:c r="AV2853" s="58" t="n">
        <x:v>-0.0261956238306496</x:v>
      </x:c>
      <x:c r="AW2853" s="50" t="n">
        <x:v>2087</x:v>
      </x:c>
      <x:c r="AX2853" s="50" t="str">
        <x:v>Core Moat</x:v>
      </x:c>
      <x:c r="AY2853" s="50" t="str">
        <x:v>既存適格性フィルター不通過: low_liquidity / 60日平均売買代金2,000万円未満</x:v>
      </x:c>
      <x:c r="AZ2853" s="59" t="str">
        <x:v>2025-06-30 15:36</x:v>
      </x:c>
      <x:c r="BA2853" s="53"/>
      <x:c r="BB2853" s="50"/>
      <x:c r="BC2853" s="50"/>
      <x:c r="BD2853" s="50"/>
    </x:row>
    <x:row r="2854">
      <x:c r="A2854" s="50" t="n">
        <x:v>2853</x:v>
      </x:c>
      <x:c r="B2854" s="50" t="str">
        <x:v>9368</x:v>
      </x:c>
      <x:c r="C2854" s="50" t="str">
        <x:v>9368.T</x:v>
      </x:c>
      <x:c r="D2854" s="50" t="str">
        <x:v>KIMURA UNITY CO.,LTD.</x:v>
      </x:c>
      <x:c r="E2854" s="50" t="str">
        <x:v>Standard Market(Domestic)</x:v>
      </x:c>
      <x:c r="F2854" s="50" t="str">
        <x:v>Warehousing and Harbor Transportation Service</x:v>
      </x:c>
      <x:c r="G2854" s="51" t="n">
        <x:v>51782</x:v>
      </x:c>
      <x:c r="H2854" s="51" t="n">
        <x:v>57082</x:v>
      </x:c>
      <x:c r="I2854" s="51" t="n">
        <x:v>59139</x:v>
      </x:c>
      <x:c r="J2854" s="51" t="n">
        <x:v>61493</x:v>
      </x:c>
      <x:c r="K2854" s="51" t="n">
        <x:v>61129</x:v>
      </x:c>
      <x:c r="L2854" s="52" t="n">
        <x:f>IFERROR(H2854/G2854-1,"")</x:f>
        <x:v>0.10235216870727282</x:v>
      </x:c>
      <x:c r="M2854" s="52" t="n">
        <x:f>IFERROR(I2854/H2854-1,"")</x:f>
        <x:v>0.03603587821029386</x:v>
      </x:c>
      <x:c r="N2854" s="52" t="n">
        <x:f>IFERROR(J2854/I2854-1,"")</x:f>
        <x:v>0.039804528314648646</x:v>
      </x:c>
      <x:c r="O2854" s="52" t="n">
        <x:f>IFERROR(K2854/J2854-1,"")</x:f>
        <x:v>-0.005919372936757039</x:v>
      </x:c>
      <x:c r="P2854" s="52" t="n">
        <x:f>IFERROR((K2854/G2854)^(1/4)-1,"")</x:f>
        <x:v>0.04235851317101602</x:v>
      </x:c>
      <x:c r="Q2854" s="51" t="n">
        <x:v>4603</x:v>
      </x:c>
      <x:c r="R2854" s="52" t="n">
        <x:f>IFERROR(Q2854/K2854,"")</x:f>
        <x:v>0.07529977588378675</x:v>
      </x:c>
      <x:c r="S2854" s="53" t="n">
        <x:v>34759</x:v>
      </x:c>
      <x:c r="T2854" s="50" t="str">
        <x:v>EDINET_company_history</x:v>
      </x:c>
      <x:c r="U2854" s="50" t="str">
        <x:v>木村株式会社</x:v>
      </x:c>
      <x:c r="V2854" s="54" t="n">
        <x:v>0.2946</x:v>
      </x:c>
      <x:c r="W2854" s="50" t="str">
        <x:v>木村 幸夫 / 成瀬 茂広 / 木下 毅司 / 小山 幸弘 / 増田 賢宏</x:v>
      </x:c>
      <x:c r="X2854" s="50" t="b">
        <x:f>AND(COUNT(L2854:O2854)=4,L2854&gt;='設定'!$B$6,M2854&gt;='設定'!$B$6,N2854&gt;='設定'!$B$6,O2854&gt;='設定'!$B$6)</x:f>
        <x:v>0</x:v>
      </x:c>
      <x:c r="Y2854" s="50" t="b">
        <x:f>AND(COUNT(G2854:K2854)=5,P2854&gt;='設定'!$B$7)</x:f>
        <x:v>0</x:v>
      </x:c>
      <x:c r="Z2854" s="50" t="b">
        <x:f>AND(ISNUMBER(R2854),R2854&gt;='設定'!$B$8)</x:f>
        <x:v>0</x:v>
      </x:c>
      <x:c r="AA2854" s="50" t="b">
        <x:f>AND(ISNUMBER(S2854),S2854&gt;=DATE(YEAR('設定'!$B$10)-'設定'!$B$9,MONTH('設定'!$B$10),DAY('設定'!$B$10)))</x:f>
        <x:v>0</x:v>
      </x:c>
      <x:c r="AB2854" s="55" t="b">
        <x:v>0</x:v>
      </x:c>
      <x:c r="AC2854" s="55" t="b">
        <x:v>0</x:v>
      </x:c>
      <x:c r="AD2854" s="50" t="n">
        <x:f>IF(X2854,1,0)+IF(Z2854,1,0)+IF(AA2854,1,0)+IF(AB2854,1,0)</x:f>
        <x:v>0</x:v>
      </x:c>
      <x:c r="AE2854" s="50" t="n">
        <x:f>IF(Y2854,1,0)+IF(Z2854,1,0)+IF(AA2854,1,0)+IF(AB2854,1,0)</x:f>
        <x:v>0</x:v>
      </x:c>
      <x:c r="AF2854" s="50" t="n">
        <x:f>IF(Y2854,1,0)+IF(Z2854,1,0)+IF(AA2854,1,0)+IF(AC2854,1,0)</x:f>
        <x:v>0</x:v>
      </x:c>
      <x:c r="AG2854" s="53" t="n">
        <x:v>44348</x:v>
      </x:c>
      <x:c r="AH2854" s="50" t="str">
        <x:v>S100VZMM</x:v>
      </x:c>
      <x:c r="AI2854" s="50" t="str">
        <x:v>NetSalesSummaryOfBusinessResults</x:v>
      </x:c>
      <x:c r="AJ2854" s="50" t="str">
        <x:v>OperatingIncome</x:v>
      </x:c>
      <x:c r="AK2854" s="53" t="n">
        <x:v>45747</x:v>
      </x:c>
      <x:c r="AL2854" s="50" t="str">
        <x:v>365/365/365/366/365</x:v>
      </x:c>
      <x:c r="AM2854" s="51" t="n">
        <x:v>20542600</x:v>
      </x:c>
      <x:c r="AN2854" s="51" t="n">
        <x:v>853</x:v>
      </x:c>
      <x:c r="AO2854" s="51" t="n">
        <x:f>IFERROR(AM2854*AN2854,"")</x:f>
        <x:v>17522837800</x:v>
      </x:c>
      <x:c r="AP2854" s="56" t="n">
        <x:f>IFERROR(AO2854/(K2854*1000000),"")</x:f>
        <x:v>0.286653434540071</x:v>
      </x:c>
      <x:c r="AQ2854" s="57" t="n">
        <x:v>22713811.666666668</x:v>
      </x:c>
      <x:c r="AR2854" s="52" t="n">
        <x:v>0.2649493311648093</x:v>
      </x:c>
      <x:c r="AS2854" s="52" t="n">
        <x:v>-0.2946283693705139</x:v>
      </x:c>
      <x:c r="AT2854" s="55" t="b">
        <x:v>1</x:v>
      </x:c>
      <x:c r="AU2854" s="50"/>
      <x:c r="AV2854" s="58" t="n">
        <x:v>-0.0138002069342661</x:v>
      </x:c>
      <x:c r="AW2854" s="50" t="n">
        <x:v>1981</x:v>
      </x:c>
      <x:c r="AX2854" s="50" t="str">
        <x:v>Core Moat</x:v>
      </x:c>
      <x:c r="AY2854" s="50" t="str">
        <x:v>目立つ機械的警告なし（定性確認は別途必要）</x:v>
      </x:c>
      <x:c r="AZ2854" s="59" t="str">
        <x:v>2025-06-19 14:21</x:v>
      </x:c>
      <x:c r="BA2854" s="53" t="n">
        <x:v>34759</x:v>
      </x:c>
      <x:c r="BB2854" s="50"/>
      <x:c r="BC2854" s="50"/>
      <x:c r="BD2854" s="50"/>
    </x:row>
    <x:row r="2855">
      <x:c r="A2855" s="50" t="n">
        <x:v>2854</x:v>
      </x:c>
      <x:c r="B2855" s="50" t="str">
        <x:v>9025</x:v>
      </x:c>
      <x:c r="C2855" s="50" t="str">
        <x:v>9025.T</x:v>
      </x:c>
      <x:c r="D2855" s="50" t="str">
        <x:v>Konoike Transport Co.,Ltd.</x:v>
      </x:c>
      <x:c r="E2855" s="50" t="str">
        <x:v>Prime Market (Domestic)</x:v>
      </x:c>
      <x:c r="F2855" s="50" t="str">
        <x:v>Land Transportation</x:v>
      </x:c>
      <x:c r="G2855" s="51" t="n">
        <x:v>292348</x:v>
      </x:c>
      <x:c r="H2855" s="51" t="n">
        <x:v>301373</x:v>
      </x:c>
      <x:c r="I2855" s="51" t="n">
        <x:v>311840</x:v>
      </x:c>
      <x:c r="J2855" s="51" t="n">
        <x:v>315029</x:v>
      </x:c>
      <x:c r="K2855" s="51" t="n">
        <x:v>344987</x:v>
      </x:c>
      <x:c r="L2855" s="52" t="n">
        <x:f>IFERROR(H2855/G2855-1,"")</x:f>
        <x:v>0.03087074308700588</x:v>
      </x:c>
      <x:c r="M2855" s="52" t="n">
        <x:f>IFERROR(I2855/H2855-1,"")</x:f>
        <x:v>0.03473104757227752</x:v>
      </x:c>
      <x:c r="N2855" s="52" t="n">
        <x:f>IFERROR(J2855/I2855-1,"")</x:f>
        <x:v>0.010226398152898941</x:v>
      </x:c>
      <x:c r="O2855" s="52" t="n">
        <x:f>IFERROR(K2855/J2855-1,"")</x:f>
        <x:v>0.09509600703427301</x:v>
      </x:c>
      <x:c r="P2855" s="52" t="n">
        <x:f>IFERROR((K2855/G2855)^(1/4)-1,"")</x:f>
        <x:v>0.04225899219755336</x:v>
      </x:c>
      <x:c r="Q2855" s="51" t="n">
        <x:v>21385</x:v>
      </x:c>
      <x:c r="R2855" s="52" t="n">
        <x:f>IFERROR(Q2855/K2855,"")</x:f>
        <x:v>0.061987843020171775</x:v>
      </x:c>
      <x:c r="S2855" s="53" t="n">
        <x:v>41334</x:v>
      </x:c>
      <x:c r="T2855" s="50" t="str">
        <x:v>EDINET_company_history</x:v>
      </x:c>
      <x:c r="U2855" s="50" t="str">
        <x:v>江之子島商事株式会社</x:v>
      </x:c>
      <x:c r="V2855" s="54" t="n">
        <x:v>0.0949</x:v>
      </x:c>
      <x:c r="W2855" s="50" t="str">
        <x:v>鴻池 忠彦</x:v>
      </x:c>
      <x:c r="X2855" s="50" t="b">
        <x:f>AND(COUNT(L2855:O2855)=4,L2855&gt;='設定'!$B$6,M2855&gt;='設定'!$B$6,N2855&gt;='設定'!$B$6,O2855&gt;='設定'!$B$6)</x:f>
        <x:v>0</x:v>
      </x:c>
      <x:c r="Y2855" s="50" t="b">
        <x:f>AND(COUNT(G2855:K2855)=5,P2855&gt;='設定'!$B$7)</x:f>
        <x:v>0</x:v>
      </x:c>
      <x:c r="Z2855" s="50" t="b">
        <x:f>AND(ISNUMBER(R2855),R2855&gt;='設定'!$B$8)</x:f>
        <x:v>0</x:v>
      </x:c>
      <x:c r="AA2855" s="50" t="b">
        <x:f>AND(ISNUMBER(S2855),S2855&gt;=DATE(YEAR('設定'!$B$10)-'設定'!$B$9,MONTH('設定'!$B$10),DAY('設定'!$B$10)))</x:f>
        <x:v>0</x:v>
      </x:c>
      <x:c r="AB2855" s="55" t="b">
        <x:v>0</x:v>
      </x:c>
      <x:c r="AC2855" s="55" t="b">
        <x:v>0</x:v>
      </x:c>
      <x:c r="AD2855" s="50" t="n">
        <x:f>IF(X2855,1,0)+IF(Z2855,1,0)+IF(AA2855,1,0)+IF(AB2855,1,0)</x:f>
        <x:v>0</x:v>
      </x:c>
      <x:c r="AE2855" s="50" t="n">
        <x:f>IF(Y2855,1,0)+IF(Z2855,1,0)+IF(AA2855,1,0)+IF(AB2855,1,0)</x:f>
        <x:v>0</x:v>
      </x:c>
      <x:c r="AF2855" s="50" t="n">
        <x:f>IF(Y2855,1,0)+IF(Z2855,1,0)+IF(AA2855,1,0)+IF(AC2855,1,0)</x:f>
        <x:v>0</x:v>
      </x:c>
      <x:c r="AG2855" s="53" t="n">
        <x:v>44348</x:v>
      </x:c>
      <x:c r="AH2855" s="50" t="str">
        <x:v>S100W21M</x:v>
      </x:c>
      <x:c r="AI2855" s="50" t="str">
        <x:v>NetSalesSummaryOfBusinessResults</x:v>
      </x:c>
      <x:c r="AJ2855" s="50" t="str">
        <x:v>OperatingIncome</x:v>
      </x:c>
      <x:c r="AK2855" s="53" t="n">
        <x:v>45747</x:v>
      </x:c>
      <x:c r="AL2855" s="50" t="str">
        <x:v>365/365/365/366/365</x:v>
      </x:c>
      <x:c r="AM2855" s="51" t="n">
        <x:v>53072842</x:v>
      </x:c>
      <x:c r="AN2855" s="51" t="n">
        <x:v>2690</x:v>
      </x:c>
      <x:c r="AO2855" s="51" t="n">
        <x:f>IFERROR(AM2855*AN2855,"")</x:f>
        <x:v>142765944980</x:v>
      </x:c>
      <x:c r="AP2855" s="56" t="n">
        <x:f>IFERROR(AO2855/(K2855*1000000),"")</x:f>
        <x:v>0.41382992686680947</x:v>
      </x:c>
      <x:c r="AQ2855" s="57" t="n">
        <x:v>256485348.33333337</x:v>
      </x:c>
      <x:c r="AR2855" s="52" t="n">
        <x:v>0.272482709305776</x:v>
      </x:c>
      <x:c r="AS2855" s="52" t="n">
        <x:v>-0.2554668728529972</x:v>
      </x:c>
      <x:c r="AT2855" s="55" t="b">
        <x:v>1</x:v>
      </x:c>
      <x:c r="AU2855" s="50"/>
      <x:c r="AV2855" s="58" t="n">
        <x:v>-0.0550425956145819</x:v>
      </x:c>
      <x:c r="AW2855" s="50" t="n">
        <x:v>2298</x:v>
      </x:c>
      <x:c r="AX2855" s="50" t="str">
        <x:v>Core Moat</x:v>
      </x:c>
      <x:c r="AY2855" s="50" t="str">
        <x:v>目立つ機械的警告なし（定性確認は別途必要）</x:v>
      </x:c>
      <x:c r="AZ2855" s="59" t="str">
        <x:v>2025-06-23 17:01</x:v>
      </x:c>
      <x:c r="BA2855" s="53" t="n">
        <x:v>41334</x:v>
      </x:c>
      <x:c r="BB2855" s="50"/>
      <x:c r="BC2855" s="50"/>
      <x:c r="BD2855" s="50" t="str">
        <x:v>TOPIX Small 1</x:v>
      </x:c>
    </x:row>
    <x:row r="2856">
      <x:c r="A2856" s="50" t="n">
        <x:v>2855</x:v>
      </x:c>
      <x:c r="B2856" s="50" t="str">
        <x:v>6546</x:v>
      </x:c>
      <x:c r="C2856" s="50" t="str">
        <x:v>6546.T</x:v>
      </x:c>
      <x:c r="D2856" s="50" t="str">
        <x:v>Fulltech Co.Ltd.</x:v>
      </x:c>
      <x:c r="E2856" s="50" t="str">
        <x:v>Standard Market(Domestic)</x:v>
      </x:c>
      <x:c r="F2856" s="50" t="str">
        <x:v>Services</x:v>
      </x:c>
      <x:c r="G2856" s="51" t="n">
        <x:v>11506.117</x:v>
      </x:c>
      <x:c r="H2856" s="51" t="n">
        <x:v>11937.385</x:v>
      </x:c>
      <x:c r="I2856" s="51" t="n">
        <x:v>12784.506</x:v>
      </x:c>
      <x:c r="J2856" s="51" t="n">
        <x:v>13813.726</x:v>
      </x:c>
      <x:c r="K2856" s="51" t="n">
        <x:v>13566.729</x:v>
      </x:c>
      <x:c r="L2856" s="52" t="n">
        <x:f>IFERROR(H2856/G2856-1,"")</x:f>
        <x:v>0.037481628250433996</x:v>
      </x:c>
      <x:c r="M2856" s="52" t="n">
        <x:f>IFERROR(I2856/H2856-1,"")</x:f>
        <x:v>0.07096369933616109</x:v>
      </x:c>
      <x:c r="N2856" s="52" t="n">
        <x:f>IFERROR(J2856/I2856-1,"")</x:f>
        <x:v>0.08050526160338167</x:v>
      </x:c>
      <x:c r="O2856" s="52" t="n">
        <x:f>IFERROR(K2856/J2856-1,"")</x:f>
        <x:v>-0.01788054866587052</x:v>
      </x:c>
      <x:c r="P2856" s="52" t="n">
        <x:f>IFERROR((K2856/G2856)^(1/4)-1,"")</x:f>
        <x:v>0.042045280583937306</x:v>
      </x:c>
      <x:c r="Q2856" s="51" t="n">
        <x:v>456.085</x:v>
      </x:c>
      <x:c r="R2856" s="52" t="n">
        <x:f>IFERROR(Q2856/K2856,"")</x:f>
        <x:v>0.033617904507416634</x:v>
      </x:c>
      <x:c r="S2856" s="53" t="n">
        <x:v>42795</x:v>
      </x:c>
      <x:c r="T2856" s="50" t="str">
        <x:v>EDINET_company_history</x:v>
      </x:c>
      <x:c r="U2856" s="50" t="str">
        <x:v>有限会社ウェルマックス</x:v>
      </x:c>
      <x:c r="V2856" s="54" t="n">
        <x:v>0.2087</x:v>
      </x:c>
      <x:c r="W2856" s="50" t="str">
        <x:v>古野 重幸 / 古野 元昭</x:v>
      </x:c>
      <x:c r="X2856" s="50" t="b">
        <x:f>AND(COUNT(L2856:O2856)=4,L2856&gt;='設定'!$B$6,M2856&gt;='設定'!$B$6,N2856&gt;='設定'!$B$6,O2856&gt;='設定'!$B$6)</x:f>
        <x:v>0</x:v>
      </x:c>
      <x:c r="Y2856" s="50" t="b">
        <x:f>AND(COUNT(G2856:K2856)=5,P2856&gt;='設定'!$B$7)</x:f>
        <x:v>0</x:v>
      </x:c>
      <x:c r="Z2856" s="50" t="b">
        <x:f>AND(ISNUMBER(R2856),R2856&gt;='設定'!$B$8)</x:f>
        <x:v>0</x:v>
      </x:c>
      <x:c r="AA2856" s="50" t="b">
        <x:f>AND(ISNUMBER(S2856),S2856&gt;=DATE(YEAR('設定'!$B$10)-'設定'!$B$9,MONTH('設定'!$B$10),DAY('設定'!$B$10)))</x:f>
        <x:v>0</x:v>
      </x:c>
      <x:c r="AB2856" s="55" t="b">
        <x:v>0</x:v>
      </x:c>
      <x:c r="AC2856" s="55" t="b">
        <x:v>0</x:v>
      </x:c>
      <x:c r="AD2856" s="50" t="n">
        <x:f>IF(X2856,1,0)+IF(Z2856,1,0)+IF(AA2856,1,0)+IF(AB2856,1,0)</x:f>
        <x:v>0</x:v>
      </x:c>
      <x:c r="AE2856" s="50" t="n">
        <x:f>IF(Y2856,1,0)+IF(Z2856,1,0)+IF(AA2856,1,0)+IF(AB2856,1,0)</x:f>
        <x:v>0</x:v>
      </x:c>
      <x:c r="AF2856" s="50" t="n">
        <x:f>IF(Y2856,1,0)+IF(Z2856,1,0)+IF(AA2856,1,0)+IF(AC2856,1,0)</x:f>
        <x:v>0</x:v>
      </x:c>
      <x:c r="AG2856" s="53" t="n">
        <x:v>44348</x:v>
      </x:c>
      <x:c r="AH2856" s="50" t="str">
        <x:v>S100XURA</x:v>
      </x:c>
      <x:c r="AI2856" s="50" t="str">
        <x:v>NetSalesSummaryOfBusinessResults</x:v>
      </x:c>
      <x:c r="AJ2856" s="50" t="str">
        <x:v>OperatingIncome</x:v>
      </x:c>
      <x:c r="AK2856" s="53" t="n">
        <x:v>46022</x:v>
      </x:c>
      <x:c r="AL2856" s="50" t="str">
        <x:v>365/365/365/366/365</x:v>
      </x:c>
      <x:c r="AM2856" s="51" t="n">
        <x:v>5367700</x:v>
      </x:c>
      <x:c r="AN2856" s="51" t="n">
        <x:v>1111</x:v>
      </x:c>
      <x:c r="AO2856" s="51" t="n">
        <x:f>IFERROR(AM2856*AN2856,"")</x:f>
        <x:v>5963514700</x:v>
      </x:c>
      <x:c r="AP2856" s="56" t="n">
        <x:f>IFERROR(AO2856/(K2856*1000000),"")</x:f>
        <x:v>0.4395690884663503</x:v>
      </x:c>
      <x:c r="AQ2856" s="57" t="n">
        <x:v>1832696.6666666667</x:v>
      </x:c>
      <x:c r="AR2856" s="52" t="n">
        <x:v>0.1801942665236209</x:v>
      </x:c>
      <x:c r="AS2856" s="52" t="n">
        <x:v>-0.2934693177188399</x:v>
      </x:c>
      <x:c r="AT2856" s="55" t="b">
        <x:v>0</x:v>
      </x:c>
      <x:c r="AU2856" s="50" t="str">
        <x:v>low_liquidity</x:v>
      </x:c>
      <x:c r="AV2856" s="58" t="n">
        <x:v>0.1373487102512131</x:v>
      </x:c>
      <x:c r="AW2856" s="50" t="n">
        <x:v>1015</x:v>
      </x:c>
      <x:c r="AX2856" s="50" t="str">
        <x:v>Discovery</x:v>
      </x:c>
      <x:c r="AY2856" s="50" t="str">
        <x:v>既存適格性フィルター不通過: low_liquidity / 60日平均売買代金2,000万円未満</x:v>
      </x:c>
      <x:c r="AZ2856" s="59" t="str">
        <x:v>2026-03-30 13:14</x:v>
      </x:c>
      <x:c r="BA2856" s="53" t="n">
        <x:v>42795</x:v>
      </x:c>
      <x:c r="BB2856" s="50"/>
      <x:c r="BC2856" s="50"/>
      <x:c r="BD2856" s="50"/>
    </x:row>
    <x:row r="2857">
      <x:c r="A2857" s="50" t="n">
        <x:v>2856</x:v>
      </x:c>
      <x:c r="B2857" s="50" t="str">
        <x:v>3636</x:v>
      </x:c>
      <x:c r="C2857" s="50" t="str">
        <x:v>3636.T</x:v>
      </x:c>
      <x:c r="D2857" s="50" t="str">
        <x:v>Mitsubishi Research Institute,Inc.</x:v>
      </x:c>
      <x:c r="E2857" s="50" t="str">
        <x:v>Prime Market (Domestic)</x:v>
      </x:c>
      <x:c r="F2857" s="50" t="str">
        <x:v>Information &amp; Communication</x:v>
      </x:c>
      <x:c r="G2857" s="51" t="n">
        <x:v>103030</x:v>
      </x:c>
      <x:c r="H2857" s="51" t="n">
        <x:v>116620</x:v>
      </x:c>
      <x:c r="I2857" s="51" t="n">
        <x:v>122126</x:v>
      </x:c>
      <x:c r="J2857" s="51" t="n">
        <x:v>115362</x:v>
      </x:c>
      <x:c r="K2857" s="51" t="n">
        <x:v>121458</x:v>
      </x:c>
      <x:c r="L2857" s="52" t="n">
        <x:f>IFERROR(H2857/G2857-1,"")</x:f>
        <x:v>0.13190332912743852</x:v>
      </x:c>
      <x:c r="M2857" s="52" t="n">
        <x:f>IFERROR(I2857/H2857-1,"")</x:f>
        <x:v>0.047213170982678854</x:v>
      </x:c>
      <x:c r="N2857" s="52" t="n">
        <x:f>IFERROR(J2857/I2857-1,"")</x:f>
        <x:v>-0.05538542161374316</x:v>
      </x:c>
      <x:c r="O2857" s="52" t="n">
        <x:f>IFERROR(K2857/J2857-1,"")</x:f>
        <x:v>0.05284235710199203</x:v>
      </x:c>
      <x:c r="P2857" s="52" t="n">
        <x:f>IFERROR((K2857/G2857)^(1/4)-1,"")</x:f>
        <x:v>0.04199493139240329</x:v>
      </x:c>
      <x:c r="Q2857" s="51" t="n">
        <x:v>8010</x:v>
      </x:c>
      <x:c r="R2857" s="52" t="n">
        <x:f>IFERROR(Q2857/K2857,"")</x:f>
        <x:v>0.06594872301536334</x:v>
      </x:c>
      <x:c r="S2857" s="53" t="n">
        <x:v>44348</x:v>
      </x:c>
      <x:c r="T2857" s="50" t="str">
        <x:v>not_identified_before_local_window</x:v>
      </x:c>
      <x:c r="U2857" s="50" t="str">
        <x:v>日本マスタートラスト信託銀行株式会社（信託口）</x:v>
      </x:c>
      <x:c r="V2857" s="54" t="n">
        <x:v>0.0864</x:v>
      </x:c>
      <x:c r="W2857" s="50" t="str">
        <x:v>籔田 健二 / 平井 康光</x:v>
      </x:c>
      <x:c r="X2857" s="50" t="b">
        <x:f>AND(COUNT(L2857:O2857)=4,L2857&gt;='設定'!$B$6,M2857&gt;='設定'!$B$6,N2857&gt;='設定'!$B$6,O2857&gt;='設定'!$B$6)</x:f>
        <x:v>0</x:v>
      </x:c>
      <x:c r="Y2857" s="50" t="b">
        <x:f>AND(COUNT(G2857:K2857)=5,P2857&gt;='設定'!$B$7)</x:f>
        <x:v>0</x:v>
      </x:c>
      <x:c r="Z2857" s="50" t="b">
        <x:f>AND(ISNUMBER(R2857),R2857&gt;='設定'!$B$8)</x:f>
        <x:v>0</x:v>
      </x:c>
      <x:c r="AA2857" s="50" t="b">
        <x:f>AND(ISNUMBER(S2857),S2857&gt;=DATE(YEAR('設定'!$B$10)-'設定'!$B$9,MONTH('設定'!$B$10),DAY('設定'!$B$10)))</x:f>
        <x:v>0</x:v>
      </x:c>
      <x:c r="AB2857" s="55" t="b">
        <x:v>0</x:v>
      </x:c>
      <x:c r="AC2857" s="55" t="b">
        <x:v>0</x:v>
      </x:c>
      <x:c r="AD2857" s="50" t="n">
        <x:f>IF(X2857,1,0)+IF(Z2857,1,0)+IF(AA2857,1,0)+IF(AB2857,1,0)</x:f>
        <x:v>0</x:v>
      </x:c>
      <x:c r="AE2857" s="50" t="n">
        <x:f>IF(Y2857,1,0)+IF(Z2857,1,0)+IF(AA2857,1,0)+IF(AB2857,1,0)</x:f>
        <x:v>0</x:v>
      </x:c>
      <x:c r="AF2857" s="50" t="n">
        <x:f>IF(Y2857,1,0)+IF(Z2857,1,0)+IF(AA2857,1,0)+IF(AC2857,1,0)</x:f>
        <x:v>0</x:v>
      </x:c>
      <x:c r="AG2857" s="53" t="n">
        <x:v>44348</x:v>
      </x:c>
      <x:c r="AH2857" s="50" t="str">
        <x:v>S100X9BV</x:v>
      </x:c>
      <x:c r="AI2857" s="50" t="str">
        <x:v>NetSalesSummaryOfBusinessResults</x:v>
      </x:c>
      <x:c r="AJ2857" s="50" t="str">
        <x:v>OperatingIncome</x:v>
      </x:c>
      <x:c r="AK2857" s="53" t="n">
        <x:v>45930</x:v>
      </x:c>
      <x:c r="AL2857" s="50" t="str">
        <x:v>365/365/365/366/365</x:v>
      </x:c>
      <x:c r="AM2857" s="51" t="n">
        <x:v>16043500</x:v>
      </x:c>
      <x:c r="AN2857" s="51" t="n">
        <x:v>4730</x:v>
      </x:c>
      <x:c r="AO2857" s="51" t="n">
        <x:f>IFERROR(AM2857*AN2857,"")</x:f>
        <x:v>75885755000</x:v>
      </x:c>
      <x:c r="AP2857" s="56" t="n">
        <x:f>IFERROR(AO2857/(K2857*1000000),"")</x:f>
        <x:v>0.6247900920482801</x:v>
      </x:c>
      <x:c r="AQ2857" s="57" t="n">
        <x:v>318351941.6666667</x:v>
      </x:c>
      <x:c r="AR2857" s="52" t="n">
        <x:v>0.2512295342790971</x:v>
      </x:c>
      <x:c r="AS2857" s="52" t="n">
        <x:v>-0.3376751003156809</x:v>
      </x:c>
      <x:c r="AT2857" s="55" t="b">
        <x:v>1</x:v>
      </x:c>
      <x:c r="AU2857" s="50"/>
      <x:c r="AV2857" s="58" t="n">
        <x:v>0.1085256263746073</x:v>
      </x:c>
      <x:c r="AW2857" s="50" t="n">
        <x:v>1179</x:v>
      </x:c>
      <x:c r="AX2857" s="50" t="str">
        <x:v>Future Moat</x:v>
      </x:c>
      <x:c r="AY2857" s="50" t="str">
        <x:v>目立つ機械的警告なし（定性確認は別途必要）</x:v>
      </x:c>
      <x:c r="AZ2857" s="59" t="str">
        <x:v>2025-12-10 11:38</x:v>
      </x:c>
      <x:c r="BA2857" s="53"/>
      <x:c r="BB2857" s="50"/>
      <x:c r="BC2857" s="50"/>
      <x:c r="BD2857" s="50" t="str">
        <x:v>TOPIX Small 1</x:v>
      </x:c>
    </x:row>
    <x:row r="2858">
      <x:c r="A2858" s="50" t="n">
        <x:v>2857</x:v>
      </x:c>
      <x:c r="B2858" s="50" t="str">
        <x:v>7516</x:v>
      </x:c>
      <x:c r="C2858" s="50" t="str">
        <x:v>7516.T</x:v>
      </x:c>
      <x:c r="D2858" s="50" t="str">
        <x:v>KOHNAN SHOJI CO.,LTD.</x:v>
      </x:c>
      <x:c r="E2858" s="50" t="str">
        <x:v>Prime Market (Domestic)</x:v>
      </x:c>
      <x:c r="F2858" s="50" t="str">
        <x:v>Retail Trade</x:v>
      </x:c>
      <x:c r="G2858" s="51" t="n">
        <x:v>441222</x:v>
      </x:c>
      <x:c r="H2858" s="51" t="n">
        <x:v>439024</x:v>
      </x:c>
      <x:c r="I2858" s="51" t="n">
        <x:v>472655</x:v>
      </x:c>
      <x:c r="J2858" s="51" t="n">
        <x:v>501403</x:v>
      </x:c>
      <x:c r="K2858" s="51" t="n">
        <x:v>519779</x:v>
      </x:c>
      <x:c r="L2858" s="52" t="n">
        <x:f>IFERROR(H2858/G2858-1,"")</x:f>
        <x:v>-0.004981619230228773</x:v>
      </x:c>
      <x:c r="M2858" s="52" t="n">
        <x:f>IFERROR(I2858/H2858-1,"")</x:f>
        <x:v>0.07660401253690008</x:v>
      </x:c>
      <x:c r="N2858" s="52" t="n">
        <x:f>IFERROR(J2858/I2858-1,"")</x:f>
        <x:v>0.060822375728597056</x:v>
      </x:c>
      <x:c r="O2858" s="52" t="n">
        <x:f>IFERROR(K2858/J2858-1,"")</x:f>
        <x:v>0.03664916245016481</x:v>
      </x:c>
      <x:c r="P2858" s="52" t="n">
        <x:f>IFERROR((K2858/G2858)^(1/4)-1,"")</x:f>
        <x:v>0.04181448783465025</x:v>
      </x:c>
      <x:c r="Q2858" s="51" t="n">
        <x:v>22397</x:v>
      </x:c>
      <x:c r="R2858" s="52" t="n">
        <x:f>IFERROR(Q2858/K2858,"")</x:f>
        <x:v>0.04308946686957341</x:v>
      </x:c>
      <x:c r="S2858" s="53" t="n">
        <x:v>35309</x:v>
      </x:c>
      <x:c r="T2858" s="50" t="str">
        <x:v>EDINET_company_history</x:v>
      </x:c>
      <x:c r="U2858" s="50" t="str">
        <x:v>日本マスタートラスト信託銀行株式会社（信託口）</x:v>
      </x:c>
      <x:c r="V2858" s="54" t="n">
        <x:v>0.0719</x:v>
      </x:c>
      <x:c r="W2858" s="50" t="str">
        <x:v>疋田 直太郎</x:v>
      </x:c>
      <x:c r="X2858" s="50" t="b">
        <x:f>AND(COUNT(L2858:O2858)=4,L2858&gt;='設定'!$B$6,M2858&gt;='設定'!$B$6,N2858&gt;='設定'!$B$6,O2858&gt;='設定'!$B$6)</x:f>
        <x:v>0</x:v>
      </x:c>
      <x:c r="Y2858" s="50" t="b">
        <x:f>AND(COUNT(G2858:K2858)=5,P2858&gt;='設定'!$B$7)</x:f>
        <x:v>0</x:v>
      </x:c>
      <x:c r="Z2858" s="50" t="b">
        <x:f>AND(ISNUMBER(R2858),R2858&gt;='設定'!$B$8)</x:f>
        <x:v>0</x:v>
      </x:c>
      <x:c r="AA2858" s="50" t="b">
        <x:f>AND(ISNUMBER(S2858),S2858&gt;=DATE(YEAR('設定'!$B$10)-'設定'!$B$9,MONTH('設定'!$B$10),DAY('設定'!$B$10)))</x:f>
        <x:v>0</x:v>
      </x:c>
      <x:c r="AB2858" s="55" t="b">
        <x:v>0</x:v>
      </x:c>
      <x:c r="AC2858" s="55" t="b">
        <x:v>0</x:v>
      </x:c>
      <x:c r="AD2858" s="50" t="n">
        <x:f>IF(X2858,1,0)+IF(Z2858,1,0)+IF(AA2858,1,0)+IF(AB2858,1,0)</x:f>
        <x:v>0</x:v>
      </x:c>
      <x:c r="AE2858" s="50" t="n">
        <x:f>IF(Y2858,1,0)+IF(Z2858,1,0)+IF(AA2858,1,0)+IF(AB2858,1,0)</x:f>
        <x:v>0</x:v>
      </x:c>
      <x:c r="AF2858" s="50" t="n">
        <x:f>IF(Y2858,1,0)+IF(Z2858,1,0)+IF(AA2858,1,0)+IF(AC2858,1,0)</x:f>
        <x:v>0</x:v>
      </x:c>
      <x:c r="AG2858" s="53" t="n">
        <x:v>44348</x:v>
      </x:c>
      <x:c r="AH2858" s="50" t="str">
        <x:v>S100Y7KL</x:v>
      </x:c>
      <x:c r="AI2858" s="50" t="str">
        <x:v>OperatingRevenue1SummaryOfBusinessResults</x:v>
      </x:c>
      <x:c r="AJ2858" s="50" t="str">
        <x:v>OperatingIncome</x:v>
      </x:c>
      <x:c r="AK2858" s="53" t="n">
        <x:v>46081</x:v>
      </x:c>
      <x:c r="AL2858" s="50" t="str">
        <x:v>365/365/366/365/365</x:v>
      </x:c>
      <x:c r="AM2858" s="51" t="n">
        <x:v>29108813</x:v>
      </x:c>
      <x:c r="AN2858" s="51" t="n">
        <x:v>4055</x:v>
      </x:c>
      <x:c r="AO2858" s="51" t="n">
        <x:f>IFERROR(AM2858*AN2858,"")</x:f>
        <x:v>118036236715</x:v>
      </x:c>
      <x:c r="AP2858" s="56" t="n">
        <x:f>IFERROR(AO2858/(K2858*1000000),"")</x:f>
        <x:v>0.2270892758557002</x:v>
      </x:c>
      <x:c r="AQ2858" s="57" t="n">
        <x:v>381394408.3333333</x:v>
      </x:c>
      <x:c r="AR2858" s="52" t="n">
        <x:v>0.2427618240499041</x:v>
      </x:c>
      <x:c r="AS2858" s="52" t="n">
        <x:v>-0.3363436695000504</x:v>
      </x:c>
      <x:c r="AT2858" s="55" t="b">
        <x:v>1</x:v>
      </x:c>
      <x:c r="AU2858" s="50"/>
      <x:c r="AV2858" s="58" t="n">
        <x:v>-0.0991877582180505</x:v>
      </x:c>
      <x:c r="AW2858" s="50" t="n">
        <x:v>2599</x:v>
      </x:c>
      <x:c r="AX2858" s="50" t="str">
        <x:v>Core Moat</x:v>
      </x:c>
      <x:c r="AY2858" s="50" t="str">
        <x:v>目立つ機械的警告なし（定性確認は別途必要）</x:v>
      </x:c>
      <x:c r="AZ2858" s="59" t="str">
        <x:v>2026-05-29 13:07</x:v>
      </x:c>
      <x:c r="BA2858" s="53" t="n">
        <x:v>35309</x:v>
      </x:c>
      <x:c r="BB2858" s="50"/>
      <x:c r="BC2858" s="50"/>
      <x:c r="BD2858" s="50" t="str">
        <x:v>TOPIX Small 1</x:v>
      </x:c>
    </x:row>
    <x:row r="2859">
      <x:c r="A2859" s="50" t="n">
        <x:v>2858</x:v>
      </x:c>
      <x:c r="B2859" s="50" t="str">
        <x:v>2782</x:v>
      </x:c>
      <x:c r="C2859" s="50" t="str">
        <x:v>2782.T</x:v>
      </x:c>
      <x:c r="D2859" s="50" t="str">
        <x:v>Seria Co.,Ltd.</x:v>
      </x:c>
      <x:c r="E2859" s="50" t="str">
        <x:v>Standard Market(Domestic)</x:v>
      </x:c>
      <x:c r="F2859" s="50" t="str">
        <x:v>Retail Trade</x:v>
      </x:c>
      <x:c r="G2859" s="51" t="n">
        <x:v>200682</x:v>
      </x:c>
      <x:c r="H2859" s="51" t="n">
        <x:v>208084</x:v>
      </x:c>
      <x:c r="I2859" s="51" t="n">
        <x:v>212359</x:v>
      </x:c>
      <x:c r="J2859" s="51" t="n">
        <x:v>223202</x:v>
      </x:c>
      <x:c r="K2859" s="51" t="n">
        <x:v>236327</x:v>
      </x:c>
      <x:c r="L2859" s="52" t="n">
        <x:f>IFERROR(H2859/G2859-1,"")</x:f>
        <x:v>0.03688422479345421</x:v>
      </x:c>
      <x:c r="M2859" s="52" t="n">
        <x:f>IFERROR(I2859/H2859-1,"")</x:f>
        <x:v>0.020544587762634237</x:v>
      </x:c>
      <x:c r="N2859" s="52" t="n">
        <x:f>IFERROR(J2859/I2859-1,"")</x:f>
        <x:v>0.0510597620067903</x:v>
      </x:c>
      <x:c r="O2859" s="52" t="n">
        <x:f>IFERROR(K2859/J2859-1,"")</x:f>
        <x:v>0.058803236530138525</x:v>
      </x:c>
      <x:c r="P2859" s="52" t="n">
        <x:f>IFERROR((K2859/G2859)^(1/4)-1,"")</x:f>
        <x:v>0.04172054707959605</x:v>
      </x:c>
      <x:c r="Q2859" s="51" t="n">
        <x:v>16836</x:v>
      </x:c>
      <x:c r="R2859" s="52" t="n">
        <x:f>IFERROR(Q2859/K2859,"")</x:f>
        <x:v>0.07124027301154756</x:v>
      </x:c>
      <x:c r="S2859" s="53" t="n">
        <x:v>38322</x:v>
      </x:c>
      <x:c r="T2859" s="50" t="str">
        <x:v>EDINET_company_history</x:v>
      </x:c>
      <x:c r="U2859" s="50" t="str">
        <x:v>株式会社ヒロコーポレーション</x:v>
      </x:c>
      <x:c r="V2859" s="54" t="n">
        <x:v>0.3341</x:v>
      </x:c>
      <x:c r="W2859" s="50" t="str">
        <x:v>河合 映治</x:v>
      </x:c>
      <x:c r="X2859" s="50" t="b">
        <x:f>AND(COUNT(L2859:O2859)=4,L2859&gt;='設定'!$B$6,M2859&gt;='設定'!$B$6,N2859&gt;='設定'!$B$6,O2859&gt;='設定'!$B$6)</x:f>
        <x:v>0</x:v>
      </x:c>
      <x:c r="Y2859" s="50" t="b">
        <x:f>AND(COUNT(G2859:K2859)=5,P2859&gt;='設定'!$B$7)</x:f>
        <x:v>0</x:v>
      </x:c>
      <x:c r="Z2859" s="50" t="b">
        <x:f>AND(ISNUMBER(R2859),R2859&gt;='設定'!$B$8)</x:f>
        <x:v>0</x:v>
      </x:c>
      <x:c r="AA2859" s="50" t="b">
        <x:f>AND(ISNUMBER(S2859),S2859&gt;=DATE(YEAR('設定'!$B$10)-'設定'!$B$9,MONTH('設定'!$B$10),DAY('設定'!$B$10)))</x:f>
        <x:v>0</x:v>
      </x:c>
      <x:c r="AB2859" s="55" t="b">
        <x:v>0</x:v>
      </x:c>
      <x:c r="AC2859" s="55" t="b">
        <x:v>0</x:v>
      </x:c>
      <x:c r="AD2859" s="50" t="n">
        <x:f>IF(X2859,1,0)+IF(Z2859,1,0)+IF(AA2859,1,0)+IF(AB2859,1,0)</x:f>
        <x:v>0</x:v>
      </x:c>
      <x:c r="AE2859" s="50" t="n">
        <x:f>IF(Y2859,1,0)+IF(Z2859,1,0)+IF(AA2859,1,0)+IF(AB2859,1,0)</x:f>
        <x:v>0</x:v>
      </x:c>
      <x:c r="AF2859" s="50" t="n">
        <x:f>IF(Y2859,1,0)+IF(Z2859,1,0)+IF(AA2859,1,0)+IF(AC2859,1,0)</x:f>
        <x:v>0</x:v>
      </x:c>
      <x:c r="AG2859" s="53" t="n">
        <x:v>44348</x:v>
      </x:c>
      <x:c r="AH2859" s="50" t="str">
        <x:v>S100W43L</x:v>
      </x:c>
      <x:c r="AI2859" s="50" t="str">
        <x:v>NetSalesSummaryOfBusinessResults</x:v>
      </x:c>
      <x:c r="AJ2859" s="50" t="str">
        <x:v>OperatingIncome</x:v>
      </x:c>
      <x:c r="AK2859" s="53" t="n">
        <x:v>45747</x:v>
      </x:c>
      <x:c r="AL2859" s="50" t="str">
        <x:v>365/365/365/366/365</x:v>
      </x:c>
      <x:c r="AM2859" s="51" t="n">
        <x:v>75239500</x:v>
      </x:c>
      <x:c r="AN2859" s="51" t="n">
        <x:v>3710</x:v>
      </x:c>
      <x:c r="AO2859" s="51" t="n">
        <x:f>IFERROR(AM2859*AN2859,"")</x:f>
        <x:v>279138545000</x:v>
      </x:c>
      <x:c r="AP2859" s="56" t="n">
        <x:f>IFERROR(AO2859/(K2859*1000000),"")</x:f>
        <x:v>1.1811538461538462</x:v>
      </x:c>
      <x:c r="AQ2859" s="57" t="n">
        <x:v>1259672700</x:v>
      </x:c>
      <x:c r="AR2859" s="52" t="n">
        <x:v>0.2842482205154933</x:v>
      </x:c>
      <x:c r="AS2859" s="52" t="n">
        <x:v>-0.5018141259188804</x:v>
      </x:c>
      <x:c r="AT2859" s="55" t="b">
        <x:v>1</x:v>
      </x:c>
      <x:c r="AU2859" s="50"/>
      <x:c r="AV2859" s="58" t="n">
        <x:v>-0.0645841546448472</x:v>
      </x:c>
      <x:c r="AW2859" s="50" t="n">
        <x:v>2374</x:v>
      </x:c>
      <x:c r="AX2859" s="50" t="str">
        <x:v>Core Moat</x:v>
      </x:c>
      <x:c r="AY2859" s="50" t="str">
        <x:v>目立つ機械的警告なし（定性確認は別途必要）</x:v>
      </x:c>
      <x:c r="AZ2859" s="59" t="str">
        <x:v>2025-06-25 13:31</x:v>
      </x:c>
      <x:c r="BA2859" s="53" t="n">
        <x:v>38322</x:v>
      </x:c>
      <x:c r="BB2859" s="50"/>
      <x:c r="BC2859" s="50"/>
      <x:c r="BD2859" s="50"/>
    </x:row>
    <x:row r="2860">
      <x:c r="A2860" s="50" t="n">
        <x:v>2859</x:v>
      </x:c>
      <x:c r="B2860" s="50" t="str">
        <x:v>5162</x:v>
      </x:c>
      <x:c r="C2860" s="50" t="str">
        <x:v>5162.T</x:v>
      </x:c>
      <x:c r="D2860" s="50" t="str">
        <x:v>ASAHI RUBBER INC.</x:v>
      </x:c>
      <x:c r="E2860" s="50" t="str">
        <x:v>Standard Market(Domestic)</x:v>
      </x:c>
      <x:c r="F2860" s="50" t="str">
        <x:v>Rubber Products</x:v>
      </x:c>
      <x:c r="G2860" s="51" t="n">
        <x:v>6487.864</x:v>
      </x:c>
      <x:c r="H2860" s="51" t="n">
        <x:v>7024.259</x:v>
      </x:c>
      <x:c r="I2860" s="51" t="n">
        <x:v>7205.546</x:v>
      </x:c>
      <x:c r="J2860" s="51" t="n">
        <x:v>7180.882</x:v>
      </x:c>
      <x:c r="K2860" s="51" t="n">
        <x:v>7639.596</x:v>
      </x:c>
      <x:c r="L2860" s="52" t="n">
        <x:f>IFERROR(H2860/G2860-1,"")</x:f>
        <x:v>0.08267667139755086</x:v>
      </x:c>
      <x:c r="M2860" s="52" t="n">
        <x:f>IFERROR(I2860/H2860-1,"")</x:f>
        <x:v>0.02580870096048571</x:v>
      </x:c>
      <x:c r="N2860" s="52" t="n">
        <x:f>IFERROR(J2860/I2860-1,"")</x:f>
        <x:v>-0.003422918957147858</x:v>
      </x:c>
      <x:c r="O2860" s="52" t="n">
        <x:f>IFERROR(K2860/J2860-1,"")</x:f>
        <x:v>0.06387989664779337</x:v>
      </x:c>
      <x:c r="P2860" s="52" t="n">
        <x:f>IFERROR((K2860/G2860)^(1/4)-1,"")</x:f>
        <x:v>0.04169879979254998</x:v>
      </x:c>
      <x:c r="Q2860" s="51" t="n">
        <x:v>2.282</x:v>
      </x:c>
      <x:c r="R2860" s="52" t="n">
        <x:f>IFERROR(Q2860/K2860,"")</x:f>
        <x:v>0.0002987068949719331</x:v>
      </x:c>
      <x:c r="S2860" s="53" t="n">
        <x:v>38322</x:v>
      </x:c>
      <x:c r="T2860" s="50" t="str">
        <x:v>EDINET_company_history</x:v>
      </x:c>
      <x:c r="U2860" s="50" t="str">
        <x:v>有限会社伊藤コーポレーション</x:v>
      </x:c>
      <x:c r="V2860" s="54" t="n">
        <x:v>0.104</x:v>
      </x:c>
      <x:c r="W2860" s="50" t="str">
        <x:v>渡邉 陽一郎</x:v>
      </x:c>
      <x:c r="X2860" s="50" t="b">
        <x:f>AND(COUNT(L2860:O2860)=4,L2860&gt;='設定'!$B$6,M2860&gt;='設定'!$B$6,N2860&gt;='設定'!$B$6,O2860&gt;='設定'!$B$6)</x:f>
        <x:v>0</x:v>
      </x:c>
      <x:c r="Y2860" s="50" t="b">
        <x:f>AND(COUNT(G2860:K2860)=5,P2860&gt;='設定'!$B$7)</x:f>
        <x:v>0</x:v>
      </x:c>
      <x:c r="Z2860" s="50" t="b">
        <x:f>AND(ISNUMBER(R2860),R2860&gt;='設定'!$B$8)</x:f>
        <x:v>0</x:v>
      </x:c>
      <x:c r="AA2860" s="50" t="b">
        <x:f>AND(ISNUMBER(S2860),S2860&gt;=DATE(YEAR('設定'!$B$10)-'設定'!$B$9,MONTH('設定'!$B$10),DAY('設定'!$B$10)))</x:f>
        <x:v>0</x:v>
      </x:c>
      <x:c r="AB2860" s="55" t="b">
        <x:v>0</x:v>
      </x:c>
      <x:c r="AC2860" s="55" t="b">
        <x:v>0</x:v>
      </x:c>
      <x:c r="AD2860" s="50" t="n">
        <x:f>IF(X2860,1,0)+IF(Z2860,1,0)+IF(AA2860,1,0)+IF(AB2860,1,0)</x:f>
        <x:v>0</x:v>
      </x:c>
      <x:c r="AE2860" s="50" t="n">
        <x:f>IF(Y2860,1,0)+IF(Z2860,1,0)+IF(AA2860,1,0)+IF(AB2860,1,0)</x:f>
        <x:v>0</x:v>
      </x:c>
      <x:c r="AF2860" s="50" t="n">
        <x:f>IF(Y2860,1,0)+IF(Z2860,1,0)+IF(AA2860,1,0)+IF(AC2860,1,0)</x:f>
        <x:v>0</x:v>
      </x:c>
      <x:c r="AG2860" s="53" t="n">
        <x:v>44348</x:v>
      </x:c>
      <x:c r="AH2860" s="50" t="str">
        <x:v>S100W7N4</x:v>
      </x:c>
      <x:c r="AI2860" s="50" t="str">
        <x:v>NetSalesSummaryOfBusinessResults</x:v>
      </x:c>
      <x:c r="AJ2860" s="50" t="str">
        <x:v>OperatingIncome</x:v>
      </x:c>
      <x:c r="AK2860" s="53" t="n">
        <x:v>45747</x:v>
      </x:c>
      <x:c r="AL2860" s="50" t="str">
        <x:v>365/365/365/366/365</x:v>
      </x:c>
      <x:c r="AM2860" s="51" t="n">
        <x:v>4593420</x:v>
      </x:c>
      <x:c r="AN2860" s="51" t="n">
        <x:v>690</x:v>
      </x:c>
      <x:c r="AO2860" s="51" t="n">
        <x:f>IFERROR(AM2860*AN2860,"")</x:f>
        <x:v>3169459800</x:v>
      </x:c>
      <x:c r="AP2860" s="56" t="n">
        <x:f>IFERROR(AO2860/(K2860*1000000),"")</x:f>
        <x:v>0.4148726974567765</x:v>
      </x:c>
      <x:c r="AQ2860" s="57" t="n">
        <x:v>77500086.66666667</x:v>
      </x:c>
      <x:c r="AR2860" s="52" t="n">
        <x:v>0.2429126008420901</x:v>
      </x:c>
      <x:c r="AS2860" s="52" t="n">
        <x:v>-0.3443981168344247</x:v>
      </x:c>
      <x:c r="AT2860" s="55" t="b">
        <x:v>1</x:v>
      </x:c>
      <x:c r="AU2860" s="50"/>
      <x:c r="AV2860" s="58" t="n">
        <x:v>0.0373271457223186</x:v>
      </x:c>
      <x:c r="AW2860" s="50" t="n">
        <x:v>1594</x:v>
      </x:c>
      <x:c r="AX2860" s="50" t="str">
        <x:v>Future Moat</x:v>
      </x:c>
      <x:c r="AY2860" s="50" t="str">
        <x:v>目立つ機械的警告なし（定性確認は別途必要）</x:v>
      </x:c>
      <x:c r="AZ2860" s="59" t="str">
        <x:v>2025-06-26 16:12</x:v>
      </x:c>
      <x:c r="BA2860" s="53" t="n">
        <x:v>38322</x:v>
      </x:c>
      <x:c r="BB2860" s="50"/>
      <x:c r="BC2860" s="50"/>
      <x:c r="BD2860" s="50"/>
    </x:row>
    <x:row r="2861">
      <x:c r="A2861" s="50" t="n">
        <x:v>2860</x:v>
      </x:c>
      <x:c r="B2861" s="50" t="str">
        <x:v>2342</x:v>
      </x:c>
      <x:c r="C2861" s="50" t="str">
        <x:v>2342.T</x:v>
      </x:c>
      <x:c r="D2861" s="50" t="str">
        <x:v>TRANSGENIC GROUP INC.</x:v>
      </x:c>
      <x:c r="E2861" s="50" t="str">
        <x:v>Standard Market(Domestic)</x:v>
      </x:c>
      <x:c r="F2861" s="50" t="str">
        <x:v>Services</x:v>
      </x:c>
      <x:c r="G2861" s="51" t="n">
        <x:v>11046.139</x:v>
      </x:c>
      <x:c r="H2861" s="51" t="n">
        <x:v>12576.568</x:v>
      </x:c>
      <x:c r="I2861" s="51" t="n">
        <x:v>11429.684</x:v>
      </x:c>
      <x:c r="J2861" s="51" t="n">
        <x:v>13083.458</x:v>
      </x:c>
      <x:c r="K2861" s="51" t="n">
        <x:v>13005.126</x:v>
      </x:c>
      <x:c r="L2861" s="52" t="n">
        <x:f>IFERROR(H2861/G2861-1,"")</x:f>
        <x:v>0.1385487725620691</x:v>
      </x:c>
      <x:c r="M2861" s="52" t="n">
        <x:f>IFERROR(I2861/H2861-1,"")</x:f>
        <x:v>-0.09119212809090682</x:v>
      </x:c>
      <x:c r="N2861" s="52" t="n">
        <x:f>IFERROR(J2861/I2861-1,"")</x:f>
        <x:v>0.1446911393175876</x:v>
      </x:c>
      <x:c r="O2861" s="52" t="n">
        <x:f>IFERROR(K2861/J2861-1,"")</x:f>
        <x:v>-0.005987102186593152</x:v>
      </x:c>
      <x:c r="P2861" s="52" t="n">
        <x:f>IFERROR((K2861/G2861)^(1/4)-1,"")</x:f>
        <x:v>0.041660066222326764</x:v>
      </x:c>
      <x:c r="Q2861" s="51" t="n">
        <x:v>-259.507</x:v>
      </x:c>
      <x:c r="R2861" s="52" t="n">
        <x:f>IFERROR(Q2861/K2861,"")</x:f>
        <x:v>-0.019954208825043295</x:v>
      </x:c>
      <x:c r="S2861" s="53" t="n">
        <x:v>37377</x:v>
      </x:c>
      <x:c r="T2861" s="50" t="str">
        <x:v>EDINET_company_history</x:v>
      </x:c>
      <x:c r="U2861" s="50" t="str">
        <x:v>株式会社ＳＢＩ証券</x:v>
      </x:c>
      <x:c r="V2861" s="54" t="n">
        <x:v>0.0256</x:v>
      </x:c>
      <x:c r="W2861" s="50" t="str">
        <x:v>福永 健司</x:v>
      </x:c>
      <x:c r="X2861" s="50" t="b">
        <x:f>AND(COUNT(L2861:O2861)=4,L2861&gt;='設定'!$B$6,M2861&gt;='設定'!$B$6,N2861&gt;='設定'!$B$6,O2861&gt;='設定'!$B$6)</x:f>
        <x:v>0</x:v>
      </x:c>
      <x:c r="Y2861" s="50" t="b">
        <x:f>AND(COUNT(G2861:K2861)=5,P2861&gt;='設定'!$B$7)</x:f>
        <x:v>0</x:v>
      </x:c>
      <x:c r="Z2861" s="50" t="b">
        <x:f>AND(ISNUMBER(R2861),R2861&gt;='設定'!$B$8)</x:f>
        <x:v>0</x:v>
      </x:c>
      <x:c r="AA2861" s="50" t="b">
        <x:f>AND(ISNUMBER(S2861),S2861&gt;=DATE(YEAR('設定'!$B$10)-'設定'!$B$9,MONTH('設定'!$B$10),DAY('設定'!$B$10)))</x:f>
        <x:v>0</x:v>
      </x:c>
      <x:c r="AB2861" s="55" t="b">
        <x:v>0</x:v>
      </x:c>
      <x:c r="AC2861" s="55" t="b">
        <x:v>0</x:v>
      </x:c>
      <x:c r="AD2861" s="50" t="n">
        <x:f>IF(X2861,1,0)+IF(Z2861,1,0)+IF(AA2861,1,0)+IF(AB2861,1,0)</x:f>
        <x:v>0</x:v>
      </x:c>
      <x:c r="AE2861" s="50" t="n">
        <x:f>IF(Y2861,1,0)+IF(Z2861,1,0)+IF(AA2861,1,0)+IF(AB2861,1,0)</x:f>
        <x:v>0</x:v>
      </x:c>
      <x:c r="AF2861" s="50" t="n">
        <x:f>IF(Y2861,1,0)+IF(Z2861,1,0)+IF(AA2861,1,0)+IF(AC2861,1,0)</x:f>
        <x:v>0</x:v>
      </x:c>
      <x:c r="AG2861" s="53" t="n">
        <x:v>44348</x:v>
      </x:c>
      <x:c r="AH2861" s="50" t="str">
        <x:v>S100W6FF</x:v>
      </x:c>
      <x:c r="AI2861" s="50" t="str">
        <x:v>NetSalesSummaryOfBusinessResults</x:v>
      </x:c>
      <x:c r="AJ2861" s="50" t="str">
        <x:v>OperatingIncome</x:v>
      </x:c>
      <x:c r="AK2861" s="53" t="n">
        <x:v>45747</x:v>
      </x:c>
      <x:c r="AL2861" s="50" t="str">
        <x:v>365/365/365/366/365</x:v>
      </x:c>
      <x:c r="AM2861" s="51" t="n">
        <x:v>16653241</x:v>
      </x:c>
      <x:c r="AN2861" s="51" t="n">
        <x:v>240</x:v>
      </x:c>
      <x:c r="AO2861" s="51" t="n">
        <x:f>IFERROR(AM2861*AN2861,"")</x:f>
        <x:v>3996777840</x:v>
      </x:c>
      <x:c r="AP2861" s="56" t="n">
        <x:f>IFERROR(AO2861/(K2861*1000000),"")</x:f>
        <x:v>0.30732326930165843</x:v>
      </x:c>
      <x:c r="AQ2861" s="57" t="n">
        <x:v>73990141.66666667</x:v>
      </x:c>
      <x:c r="AR2861" s="52" t="n">
        <x:v>0.5534265925145453</x:v>
      </x:c>
      <x:c r="AS2861" s="52" t="n">
        <x:v>-0.7829546212814061</x:v>
      </x:c>
      <x:c r="AT2861" s="55" t="b">
        <x:v>0</x:v>
      </x:c>
      <x:c r="AU2861" s="50" t="str">
        <x:v>repeated_operating_loss;repeated_negative_operating_cf</x:v>
      </x:c>
      <x:c r="AV2861" s="58" t="n">
        <x:v>-0.2868741453766489</x:v>
      </x:c>
      <x:c r="AW2861" s="50" t="n">
        <x:v>3255</x:v>
      </x:c>
      <x:c r="AX2861" s="50" t="str">
        <x:v>Future Moat</x:v>
      </x:c>
      <x:c r="AY2861" s="50" t="str">
        <x:v>既存適格性フィルター不通過: repeated_operating_loss;repeated_negative_operating_cf / ローカル5年最大下落率-60%以下</x:v>
      </x:c>
      <x:c r="AZ2861" s="59" t="str">
        <x:v>2025-06-30 16:34</x:v>
      </x:c>
      <x:c r="BA2861" s="53" t="n">
        <x:v>37377</x:v>
      </x:c>
      <x:c r="BB2861" s="50"/>
      <x:c r="BC2861" s="50"/>
      <x:c r="BD2861" s="50"/>
    </x:row>
    <x:row r="2862">
      <x:c r="A2862" s="50" t="n">
        <x:v>2861</x:v>
      </x:c>
      <x:c r="B2862" s="50" t="str">
        <x:v>6317</x:v>
      </x:c>
      <x:c r="C2862" s="50" t="str">
        <x:v>6317.T</x:v>
      </x:c>
      <x:c r="D2862" s="50" t="str">
        <x:v>Kitagawa Corporation</x:v>
      </x:c>
      <x:c r="E2862" s="50" t="str">
        <x:v>Standard Market(Domestic)</x:v>
      </x:c>
      <x:c r="F2862" s="50" t="str">
        <x:v>Machinery</x:v>
      </x:c>
      <x:c r="G2862" s="51" t="n">
        <x:v>48753</x:v>
      </x:c>
      <x:c r="H2862" s="51" t="n">
        <x:v>58676</x:v>
      </x:c>
      <x:c r="I2862" s="51" t="n">
        <x:v>59700</x:v>
      </x:c>
      <x:c r="J2862" s="51" t="n">
        <x:v>61567</x:v>
      </x:c>
      <x:c r="K2862" s="51" t="n">
        <x:v>57280</x:v>
      </x:c>
      <x:c r="L2862" s="52" t="n">
        <x:f>IFERROR(H2862/G2862-1,"")</x:f>
        <x:v>0.20353619264455514</x:v>
      </x:c>
      <x:c r="M2862" s="52" t="n">
        <x:f>IFERROR(I2862/H2862-1,"")</x:f>
        <x:v>0.01745176903674417</x:v>
      </x:c>
      <x:c r="N2862" s="52" t="n">
        <x:f>IFERROR(J2862/I2862-1,"")</x:f>
        <x:v>0.03127303182579566</x:v>
      </x:c>
      <x:c r="O2862" s="52" t="n">
        <x:f>IFERROR(K2862/J2862-1,"")</x:f>
        <x:v>-0.0696314584111618</x:v>
      </x:c>
      <x:c r="P2862" s="52" t="n">
        <x:f>IFERROR((K2862/G2862)^(1/4)-1,"")</x:f>
        <x:v>0.041119105049015614</x:v>
      </x:c>
      <x:c r="Q2862" s="51" t="n">
        <x:v>1872</x:v>
      </x:c>
      <x:c r="R2862" s="52" t="n">
        <x:f>IFERROR(Q2862/K2862,"")</x:f>
        <x:v>0.032681564245810056</x:v>
      </x:c>
      <x:c r="S2862" s="53" t="n">
        <x:v>22494</x:v>
      </x:c>
      <x:c r="T2862" s="50" t="str">
        <x:v>EDINET_company_history</x:v>
      </x:c>
      <x:c r="U2862" s="50" t="str">
        <x:v>日本マスタートラスト信託銀行株式会社（信託口）</x:v>
      </x:c>
      <x:c r="V2862" s="54" t="n">
        <x:v>0.1163</x:v>
      </x:c>
      <x:c r="W2862" s="50" t="str">
        <x:v>北川 祐治 / 北川 宏 / 岡野 帝男</x:v>
      </x:c>
      <x:c r="X2862" s="50" t="b">
        <x:f>AND(COUNT(L2862:O2862)=4,L2862&gt;='設定'!$B$6,M2862&gt;='設定'!$B$6,N2862&gt;='設定'!$B$6,O2862&gt;='設定'!$B$6)</x:f>
        <x:v>0</x:v>
      </x:c>
      <x:c r="Y2862" s="50" t="b">
        <x:f>AND(COUNT(G2862:K2862)=5,P2862&gt;='設定'!$B$7)</x:f>
        <x:v>0</x:v>
      </x:c>
      <x:c r="Z2862" s="50" t="b">
        <x:f>AND(ISNUMBER(R2862),R2862&gt;='設定'!$B$8)</x:f>
        <x:v>0</x:v>
      </x:c>
      <x:c r="AA2862" s="50" t="b">
        <x:f>AND(ISNUMBER(S2862),S2862&gt;=DATE(YEAR('設定'!$B$10)-'設定'!$B$9,MONTH('設定'!$B$10),DAY('設定'!$B$10)))</x:f>
        <x:v>0</x:v>
      </x:c>
      <x:c r="AB2862" s="55" t="b">
        <x:v>0</x:v>
      </x:c>
      <x:c r="AC2862" s="55" t="b">
        <x:v>0</x:v>
      </x:c>
      <x:c r="AD2862" s="50" t="n">
        <x:f>IF(X2862,1,0)+IF(Z2862,1,0)+IF(AA2862,1,0)+IF(AB2862,1,0)</x:f>
        <x:v>0</x:v>
      </x:c>
      <x:c r="AE2862" s="50" t="n">
        <x:f>IF(Y2862,1,0)+IF(Z2862,1,0)+IF(AA2862,1,0)+IF(AB2862,1,0)</x:f>
        <x:v>0</x:v>
      </x:c>
      <x:c r="AF2862" s="50" t="n">
        <x:f>IF(Y2862,1,0)+IF(Z2862,1,0)+IF(AA2862,1,0)+IF(AC2862,1,0)</x:f>
        <x:v>0</x:v>
      </x:c>
      <x:c r="AG2862" s="53" t="n">
        <x:v>44348</x:v>
      </x:c>
      <x:c r="AH2862" s="50" t="str">
        <x:v>S100VYLC</x:v>
      </x:c>
      <x:c r="AI2862" s="50" t="str">
        <x:v>NetSalesSummaryOfBusinessResults</x:v>
      </x:c>
      <x:c r="AJ2862" s="50" t="str">
        <x:v>OperatingIncome</x:v>
      </x:c>
      <x:c r="AK2862" s="53" t="n">
        <x:v>45747</x:v>
      </x:c>
      <x:c r="AL2862" s="50" t="str">
        <x:v>365/365/365/366/365</x:v>
      </x:c>
      <x:c r="AM2862" s="51" t="n">
        <x:v>9239303</x:v>
      </x:c>
      <x:c r="AN2862" s="51" t="n">
        <x:v>1637</x:v>
      </x:c>
      <x:c r="AO2862" s="51" t="n">
        <x:f>IFERROR(AM2862*AN2862,"")</x:f>
        <x:v>15124739011</x:v>
      </x:c>
      <x:c r="AP2862" s="56" t="n">
        <x:f>IFERROR(AO2862/(K2862*1000000),"")</x:f>
        <x:v>0.26404921457751396</x:v>
      </x:c>
      <x:c r="AQ2862" s="57" t="n">
        <x:v>65882661.666666664</x:v>
      </x:c>
      <x:c r="AR2862" s="52" t="n">
        <x:v>0.2992836954911117</x:v>
      </x:c>
      <x:c r="AS2862" s="52" t="n">
        <x:v>-0.3860887442888405</x:v>
      </x:c>
      <x:c r="AT2862" s="55" t="b">
        <x:v>1</x:v>
      </x:c>
      <x:c r="AU2862" s="50"/>
      <x:c r="AV2862" s="58" t="n">
        <x:v>0.2561510924478178</x:v>
      </x:c>
      <x:c r="AW2862" s="50" t="n">
        <x:v>534</x:v>
      </x:c>
      <x:c r="AX2862" s="50" t="str">
        <x:v>Future Moat</x:v>
      </x:c>
      <x:c r="AY2862" s="50" t="str">
        <x:v>目立つ機械的警告なし（定性確認は別途必要）</x:v>
      </x:c>
      <x:c r="AZ2862" s="59" t="str">
        <x:v>2025-06-19 13:48</x:v>
      </x:c>
      <x:c r="BA2862" s="53" t="n">
        <x:v>22494</x:v>
      </x:c>
      <x:c r="BB2862" s="50"/>
      <x:c r="BC2862" s="50"/>
      <x:c r="BD2862" s="50" t="str">
        <x:v>TOPIX Small 2</x:v>
      </x:c>
    </x:row>
    <x:row r="2863">
      <x:c r="A2863" s="50" t="n">
        <x:v>2862</x:v>
      </x:c>
      <x:c r="B2863" s="50" t="str">
        <x:v>6269</x:v>
      </x:c>
      <x:c r="C2863" s="50" t="str">
        <x:v>6269.T</x:v>
      </x:c>
      <x:c r="D2863" s="50" t="str">
        <x:v>MODEC,INC.</x:v>
      </x:c>
      <x:c r="E2863" s="50" t="str">
        <x:v>Prime Market (Domestic)</x:v>
      </x:c>
      <x:c r="F2863" s="50" t="str">
        <x:v>Machinery</x:v>
      </x:c>
      <x:c r="G2863" s="51" t="n">
        <x:v>3899.748</x:v>
      </x:c>
      <x:c r="H2863" s="51" t="n">
        <x:v>2739.762</x:v>
      </x:c>
      <x:c r="I2863" s="51" t="n">
        <x:v>3574.924</x:v>
      </x:c>
      <x:c r="J2863" s="51" t="n">
        <x:v>4186.461</x:v>
      </x:c>
      <x:c r="K2863" s="51" t="n">
        <x:v>4581.232</x:v>
      </x:c>
      <x:c r="L2863" s="52" t="n">
        <x:f>IFERROR(H2863/G2863-1,"")</x:f>
        <x:v>-0.2974515276371704</x:v>
      </x:c>
      <x:c r="M2863" s="52" t="n">
        <x:f>IFERROR(I2863/H2863-1,"")</x:f>
        <x:v>0.3048301275804248</x:v>
      </x:c>
      <x:c r="N2863" s="52" t="n">
        <x:f>IFERROR(J2863/I2863-1,"")</x:f>
        <x:v>0.17106293728202338</x:v>
      </x:c>
      <x:c r="O2863" s="52" t="n">
        <x:f>IFERROR(K2863/J2863-1,"")</x:f>
        <x:v>0.09429706857414888</x:v>
      </x:c>
      <x:c r="P2863" s="52" t="n">
        <x:f>IFERROR((K2863/G2863)^(1/4)-1,"")</x:f>
        <x:v>0.04108559021610225</x:v>
      </x:c>
      <x:c r="Q2863" s="51" t="n">
        <x:v>437.607</x:v>
      </x:c>
      <x:c r="R2863" s="52" t="n">
        <x:f>IFERROR(Q2863/K2863,"")</x:f>
        <x:v>0.09552168499652496</x:v>
      </x:c>
      <x:c r="S2863" s="53" t="n">
        <x:v>37803</x:v>
      </x:c>
      <x:c r="T2863" s="50" t="str">
        <x:v>EDINET_company_history</x:v>
      </x:c>
      <x:c r="U2863" s="50" t="str">
        <x:v>株式会社商船三井</x:v>
      </x:c>
      <x:c r="V2863" s="54" t="n">
        <x:v>0.15</x:v>
      </x:c>
      <x:c r="W2863" s="50" t="str">
        <x:v>宮 田 裕 彦</x:v>
      </x:c>
      <x:c r="X2863" s="50" t="b">
        <x:f>AND(COUNT(L2863:O2863)=4,L2863&gt;='設定'!$B$6,M2863&gt;='設定'!$B$6,N2863&gt;='設定'!$B$6,O2863&gt;='設定'!$B$6)</x:f>
        <x:v>0</x:v>
      </x:c>
      <x:c r="Y2863" s="50" t="b">
        <x:f>AND(COUNT(G2863:K2863)=5,P2863&gt;='設定'!$B$7)</x:f>
        <x:v>0</x:v>
      </x:c>
      <x:c r="Z2863" s="50" t="b">
        <x:f>AND(ISNUMBER(R2863),R2863&gt;='設定'!$B$8)</x:f>
        <x:v>0</x:v>
      </x:c>
      <x:c r="AA2863" s="50" t="b">
        <x:f>AND(ISNUMBER(S2863),S2863&gt;=DATE(YEAR('設定'!$B$10)-'設定'!$B$9,MONTH('設定'!$B$10),DAY('設定'!$B$10)))</x:f>
        <x:v>0</x:v>
      </x:c>
      <x:c r="AB2863" s="55" t="b">
        <x:v>0</x:v>
      </x:c>
      <x:c r="AC2863" s="55" t="b">
        <x:v>0</x:v>
      </x:c>
      <x:c r="AD2863" s="50" t="n">
        <x:f>IF(X2863,1,0)+IF(Z2863,1,0)+IF(AA2863,1,0)+IF(AB2863,1,0)</x:f>
        <x:v>0</x:v>
      </x:c>
      <x:c r="AE2863" s="50" t="n">
        <x:f>IF(Y2863,1,0)+IF(Z2863,1,0)+IF(AA2863,1,0)+IF(AB2863,1,0)</x:f>
        <x:v>0</x:v>
      </x:c>
      <x:c r="AF2863" s="50" t="n">
        <x:f>IF(Y2863,1,0)+IF(Z2863,1,0)+IF(AA2863,1,0)+IF(AC2863,1,0)</x:f>
        <x:v>0</x:v>
      </x:c>
      <x:c r="AG2863" s="53" t="n">
        <x:v>44348</x:v>
      </x:c>
      <x:c r="AH2863" s="50" t="str">
        <x:v>S100XU6C</x:v>
      </x:c>
      <x:c r="AI2863" s="50" t="str">
        <x:v>RevenueIFRSSummaryOfBusinessResults</x:v>
      </x:c>
      <x:c r="AJ2863" s="50" t="str">
        <x:v>OperatingProfitLossIFRS</x:v>
      </x:c>
      <x:c r="AK2863" s="53" t="n">
        <x:v>46022</x:v>
      </x:c>
      <x:c r="AL2863" s="50" t="str">
        <x:v>365/365/365/366/365</x:v>
      </x:c>
      <x:c r="AM2863" s="51" t="n">
        <x:v>68344300</x:v>
      </x:c>
      <x:c r="AN2863" s="51" t="n">
        <x:v>9825</x:v>
      </x:c>
      <x:c r="AO2863" s="51" t="n">
        <x:f>IFERROR(AM2863*AN2863,"")</x:f>
        <x:v>671482747500</x:v>
      </x:c>
      <x:c r="AP2863" s="56" t="n">
        <x:f>IFERROR(AO2863/(K2863*1000000),"")</x:f>
        <x:v>146.57252623311808</x:v>
      </x:c>
      <x:c r="AQ2863" s="57" t="n">
        <x:v>20206423358.333332</x:v>
      </x:c>
      <x:c r="AR2863" s="52" t="n">
        <x:v>0.5294307481918076</x:v>
      </x:c>
      <x:c r="AS2863" s="52" t="n">
        <x:v>-0.5370072743908378</x:v>
      </x:c>
      <x:c r="AT2863" s="55" t="b">
        <x:v>0</x:v>
      </x:c>
      <x:c r="AU2863" s="50" t="str">
        <x:v>missing_financial_data</x:v>
      </x:c>
      <x:c r="AV2863" s="58" t="n">
        <x:v>0.2985648952796453</x:v>
      </x:c>
      <x:c r="AW2863" s="50" t="n">
        <x:v>440</x:v>
      </x:c>
      <x:c r="AX2863" s="50" t="str">
        <x:v>Future Moat</x:v>
      </x:c>
      <x:c r="AY2863" s="50" t="str">
        <x:v>既存適格性フィルター不通過: missing_financial_data / 概算PSR15倍以上</x:v>
      </x:c>
      <x:c r="AZ2863" s="59" t="str">
        <x:v>2026-03-26 12:59</x:v>
      </x:c>
      <x:c r="BA2863" s="53" t="n">
        <x:v>37803</x:v>
      </x:c>
      <x:c r="BB2863" s="50"/>
      <x:c r="BC2863" s="50"/>
      <x:c r="BD2863" s="50" t="str">
        <x:v>TOPIX Mid400</x:v>
      </x:c>
    </x:row>
    <x:row r="2864">
      <x:c r="A2864" s="50" t="n">
        <x:v>2863</x:v>
      </x:c>
      <x:c r="B2864" s="50" t="str">
        <x:v>2331</x:v>
      </x:c>
      <x:c r="C2864" s="50" t="str">
        <x:v>2331.T</x:v>
      </x:c>
      <x:c r="D2864" s="50" t="str">
        <x:v>ALSOK CO.,LTD.</x:v>
      </x:c>
      <x:c r="E2864" s="50" t="str">
        <x:v>Prime Market (Domestic)</x:v>
      </x:c>
      <x:c r="F2864" s="50" t="str">
        <x:v>Services</x:v>
      </x:c>
      <x:c r="G2864" s="51" t="n">
        <x:v>469920</x:v>
      </x:c>
      <x:c r="H2864" s="51" t="n">
        <x:v>489092</x:v>
      </x:c>
      <x:c r="I2864" s="51" t="n">
        <x:v>492226</x:v>
      </x:c>
      <x:c r="J2864" s="51" t="n">
        <x:v>521400</x:v>
      </x:c>
      <x:c r="K2864" s="51" t="n">
        <x:v>551881</x:v>
      </x:c>
      <x:c r="L2864" s="52" t="n">
        <x:f>IFERROR(H2864/G2864-1,"")</x:f>
        <x:v>0.04079843377596193</x:v>
      </x:c>
      <x:c r="M2864" s="52" t="n">
        <x:f>IFERROR(I2864/H2864-1,"")</x:f>
        <x:v>0.006407792398976042</x:v>
      </x:c>
      <x:c r="N2864" s="52" t="n">
        <x:f>IFERROR(J2864/I2864-1,"")</x:f>
        <x:v>0.05926952253639595</x:v>
      </x:c>
      <x:c r="O2864" s="52" t="n">
        <x:f>IFERROR(K2864/J2864-1,"")</x:f>
        <x:v>0.058459915611814406</x:v>
      </x:c>
      <x:c r="P2864" s="52" t="n">
        <x:f>IFERROR((K2864/G2864)^(1/4)-1,"")</x:f>
        <x:v>0.041011143273590234</x:v>
      </x:c>
      <x:c r="Q2864" s="51" t="n">
        <x:v>40201</x:v>
      </x:c>
      <x:c r="R2864" s="52" t="n">
        <x:f>IFERROR(Q2864/K2864,"")</x:f>
        <x:v>0.07284360215336277</x:v>
      </x:c>
      <x:c r="S2864" s="53" t="n">
        <x:v>37530</x:v>
      </x:c>
      <x:c r="T2864" s="50" t="str">
        <x:v>EDINET_company_history</x:v>
      </x:c>
      <x:c r="U2864" s="50" t="str">
        <x:v>日本マスタートラスト信託銀行㈱（信託口）(注)</x:v>
      </x:c>
      <x:c r="V2864" s="54" t="n">
        <x:v>0.117</x:v>
      </x:c>
      <x:c r="W2864" s="50" t="str">
        <x:v>村井 豪 / 栢木 伊久二 / 鈴木 基久 / 熊谷 敬</x:v>
      </x:c>
      <x:c r="X2864" s="50" t="b">
        <x:f>AND(COUNT(L2864:O2864)=4,L2864&gt;='設定'!$B$6,M2864&gt;='設定'!$B$6,N2864&gt;='設定'!$B$6,O2864&gt;='設定'!$B$6)</x:f>
        <x:v>0</x:v>
      </x:c>
      <x:c r="Y2864" s="50" t="b">
        <x:f>AND(COUNT(G2864:K2864)=5,P2864&gt;='設定'!$B$7)</x:f>
        <x:v>0</x:v>
      </x:c>
      <x:c r="Z2864" s="50" t="b">
        <x:f>AND(ISNUMBER(R2864),R2864&gt;='設定'!$B$8)</x:f>
        <x:v>0</x:v>
      </x:c>
      <x:c r="AA2864" s="50" t="b">
        <x:f>AND(ISNUMBER(S2864),S2864&gt;=DATE(YEAR('設定'!$B$10)-'設定'!$B$9,MONTH('設定'!$B$10),DAY('設定'!$B$10)))</x:f>
        <x:v>0</x:v>
      </x:c>
      <x:c r="AB2864" s="55" t="b">
        <x:v>0</x:v>
      </x:c>
      <x:c r="AC2864" s="55" t="b">
        <x:v>0</x:v>
      </x:c>
      <x:c r="AD2864" s="50" t="n">
        <x:f>IF(X2864,1,0)+IF(Z2864,1,0)+IF(AA2864,1,0)+IF(AB2864,1,0)</x:f>
        <x:v>0</x:v>
      </x:c>
      <x:c r="AE2864" s="50" t="n">
        <x:f>IF(Y2864,1,0)+IF(Z2864,1,0)+IF(AA2864,1,0)+IF(AB2864,1,0)</x:f>
        <x:v>0</x:v>
      </x:c>
      <x:c r="AF2864" s="50" t="n">
        <x:f>IF(Y2864,1,0)+IF(Z2864,1,0)+IF(AA2864,1,0)+IF(AC2864,1,0)</x:f>
        <x:v>0</x:v>
      </x:c>
      <x:c r="AG2864" s="53" t="n">
        <x:v>44348</x:v>
      </x:c>
      <x:c r="AH2864" s="50" t="str">
        <x:v>S100VZZF</x:v>
      </x:c>
      <x:c r="AI2864" s="50" t="str">
        <x:v>NetSalesSummaryOfBusinessResults</x:v>
      </x:c>
      <x:c r="AJ2864" s="50" t="str">
        <x:v>OperatingIncome</x:v>
      </x:c>
      <x:c r="AK2864" s="53" t="n">
        <x:v>45747</x:v>
      </x:c>
      <x:c r="AL2864" s="50" t="str">
        <x:v>365/365/365/366/365</x:v>
      </x:c>
      <x:c r="AM2864" s="51" t="n">
        <x:v>485003010</x:v>
      </x:c>
      <x:c r="AN2864" s="51" t="n">
        <x:v>1078</x:v>
      </x:c>
      <x:c r="AO2864" s="51" t="n">
        <x:f>IFERROR(AM2864*AN2864,"")</x:f>
        <x:v>522833244780</x:v>
      </x:c>
      <x:c r="AP2864" s="56" t="n">
        <x:f>IFERROR(AO2864/(K2864*1000000),"")</x:f>
        <x:v>0.9473659081939766</x:v>
      </x:c>
      <x:c r="AQ2864" s="57" t="n">
        <x:v>1541879085</x:v>
      </x:c>
      <x:c r="AR2864" s="52" t="n">
        <x:v>0.2140149900968914</x:v>
      </x:c>
      <x:c r="AS2864" s="52" t="n">
        <x:v>-0.3416249413354103</x:v>
      </x:c>
      <x:c r="AT2864" s="55" t="b">
        <x:v>1</x:v>
      </x:c>
      <x:c r="AU2864" s="50"/>
      <x:c r="AV2864" s="58" t="n">
        <x:v>0.1454694344376481</x:v>
      </x:c>
      <x:c r="AW2864" s="50" t="n">
        <x:v>971</x:v>
      </x:c>
      <x:c r="AX2864" s="50" t="str">
        <x:v>Core Moat</x:v>
      </x:c>
      <x:c r="AY2864" s="50" t="str">
        <x:v>目立つ機械的警告なし（定性確認は別途必要）</x:v>
      </x:c>
      <x:c r="AZ2864" s="59" t="str">
        <x:v>2025-06-20 10:17</x:v>
      </x:c>
      <x:c r="BA2864" s="53" t="n">
        <x:v>37530</x:v>
      </x:c>
      <x:c r="BB2864" s="50"/>
      <x:c r="BC2864" s="50"/>
      <x:c r="BD2864" s="50" t="str">
        <x:v>TOPIX Mid400</x:v>
      </x:c>
    </x:row>
    <x:row r="2865">
      <x:c r="A2865" s="50" t="n">
        <x:v>2864</x:v>
      </x:c>
      <x:c r="B2865" s="50" t="str">
        <x:v>7723</x:v>
      </x:c>
      <x:c r="C2865" s="50" t="str">
        <x:v>7723.T</x:v>
      </x:c>
      <x:c r="D2865" s="50" t="str">
        <x:v>Aichi Tokei Denki Co.,Ltd.</x:v>
      </x:c>
      <x:c r="E2865" s="50" t="str">
        <x:v>Prime Market (Domestic)</x:v>
      </x:c>
      <x:c r="F2865" s="50" t="str">
        <x:v>Precision Instruments</x:v>
      </x:c>
      <x:c r="G2865" s="51" t="n">
        <x:v>46225</x:v>
      </x:c>
      <x:c r="H2865" s="51" t="n">
        <x:v>46483</x:v>
      </x:c>
      <x:c r="I2865" s="51" t="n">
        <x:v>50160</x:v>
      </x:c>
      <x:c r="J2865" s="51" t="n">
        <x:v>51225</x:v>
      </x:c>
      <x:c r="K2865" s="51" t="n">
        <x:v>54286</x:v>
      </x:c>
      <x:c r="L2865" s="52" t="n">
        <x:f>IFERROR(H2865/G2865-1,"")</x:f>
        <x:v>0.005581395348837281</x:v>
      </x:c>
      <x:c r="M2865" s="52" t="n">
        <x:f>IFERROR(I2865/H2865-1,"")</x:f>
        <x:v>0.07910418862810054</x:v>
      </x:c>
      <x:c r="N2865" s="52" t="n">
        <x:f>IFERROR(J2865/I2865-1,"")</x:f>
        <x:v>0.02123205741626788</x:v>
      </x:c>
      <x:c r="O2865" s="52" t="n">
        <x:f>IFERROR(K2865/J2865-1,"")</x:f>
        <x:v>0.059755978526110365</x:v>
      </x:c>
      <x:c r="P2865" s="52" t="n">
        <x:f>IFERROR((K2865/G2865)^(1/4)-1,"")</x:f>
        <x:v>0.041004796680010225</x:v>
      </x:c>
      <x:c r="Q2865" s="51" t="n">
        <x:v>3940</x:v>
      </x:c>
      <x:c r="R2865" s="52" t="n">
        <x:f>IFERROR(Q2865/K2865,"")</x:f>
        <x:v>0.07257856537597171</x:v>
      </x:c>
      <x:c r="S2865" s="53" t="n">
        <x:v>18233</x:v>
      </x:c>
      <x:c r="T2865" s="50" t="str">
        <x:v>EDINET_company_history</x:v>
      </x:c>
      <x:c r="U2865" s="50" t="str">
        <x:v>THE HONGKONG AND SHANGHAI BANKING CORPORATION LTD‐SINGAPORE BRANCH PRIVATE BANKING DIVISION CLIENTS A/C 8221‐623793(常任代理人 香港上海銀行東京支店)</x:v>
      </x:c>
      <x:c r="V2865" s="54" t="n">
        <x:v>0.086</x:v>
      </x:c>
      <x:c r="W2865" s="50" t="str">
        <x:v>星 加 俊 之 / 國 島 賢 治</x:v>
      </x:c>
      <x:c r="X2865" s="50" t="b">
        <x:f>AND(COUNT(L2865:O2865)=4,L2865&gt;='設定'!$B$6,M2865&gt;='設定'!$B$6,N2865&gt;='設定'!$B$6,O2865&gt;='設定'!$B$6)</x:f>
        <x:v>0</x:v>
      </x:c>
      <x:c r="Y2865" s="50" t="b">
        <x:f>AND(COUNT(G2865:K2865)=5,P2865&gt;='設定'!$B$7)</x:f>
        <x:v>0</x:v>
      </x:c>
      <x:c r="Z2865" s="50" t="b">
        <x:f>AND(ISNUMBER(R2865),R2865&gt;='設定'!$B$8)</x:f>
        <x:v>0</x:v>
      </x:c>
      <x:c r="AA2865" s="50" t="b">
        <x:f>AND(ISNUMBER(S2865),S2865&gt;=DATE(YEAR('設定'!$B$10)-'設定'!$B$9,MONTH('設定'!$B$10),DAY('設定'!$B$10)))</x:f>
        <x:v>0</x:v>
      </x:c>
      <x:c r="AB2865" s="55" t="b">
        <x:v>0</x:v>
      </x:c>
      <x:c r="AC2865" s="55" t="b">
        <x:v>0</x:v>
      </x:c>
      <x:c r="AD2865" s="50" t="n">
        <x:f>IF(X2865,1,0)+IF(Z2865,1,0)+IF(AA2865,1,0)+IF(AB2865,1,0)</x:f>
        <x:v>0</x:v>
      </x:c>
      <x:c r="AE2865" s="50" t="n">
        <x:f>IF(Y2865,1,0)+IF(Z2865,1,0)+IF(AA2865,1,0)+IF(AB2865,1,0)</x:f>
        <x:v>0</x:v>
      </x:c>
      <x:c r="AF2865" s="50" t="n">
        <x:f>IF(Y2865,1,0)+IF(Z2865,1,0)+IF(AA2865,1,0)+IF(AC2865,1,0)</x:f>
        <x:v>0</x:v>
      </x:c>
      <x:c r="AG2865" s="53" t="n">
        <x:v>44348</x:v>
      </x:c>
      <x:c r="AH2865" s="50" t="str">
        <x:v>S100W1YA</x:v>
      </x:c>
      <x:c r="AI2865" s="50" t="str">
        <x:v>NetSalesSummaryOfBusinessResults</x:v>
      </x:c>
      <x:c r="AJ2865" s="50" t="str">
        <x:v>OperatingIncome</x:v>
      </x:c>
      <x:c r="AK2865" s="53" t="n">
        <x:v>45747</x:v>
      </x:c>
      <x:c r="AL2865" s="50" t="str">
        <x:v>365/365/365/366/365</x:v>
      </x:c>
      <x:c r="AM2865" s="51" t="n">
        <x:v>15382400</x:v>
      </x:c>
      <x:c r="AN2865" s="51" t="n">
        <x:v>2901</x:v>
      </x:c>
      <x:c r="AO2865" s="51" t="n">
        <x:f>IFERROR(AM2865*AN2865,"")</x:f>
        <x:v>44624342400</x:v>
      </x:c>
      <x:c r="AP2865" s="56" t="n">
        <x:f>IFERROR(AO2865/(K2865*1000000),"")</x:f>
        <x:v>0.8220230335629812</x:v>
      </x:c>
      <x:c r="AQ2865" s="57" t="n">
        <x:v>81716110</x:v>
      </x:c>
      <x:c r="AR2865" s="52" t="n">
        <x:v>0.3053563349492679</x:v>
      </x:c>
      <x:c r="AS2865" s="52" t="n">
        <x:v>-0.3837352395497587</x:v>
      </x:c>
      <x:c r="AT2865" s="55" t="b">
        <x:v>1</x:v>
      </x:c>
      <x:c r="AU2865" s="50"/>
      <x:c r="AV2865" s="58" t="n">
        <x:v>0.3747697254565362</x:v>
      </x:c>
      <x:c r="AW2865" s="50" t="n">
        <x:v>243</x:v>
      </x:c>
      <x:c r="AX2865" s="50" t="str">
        <x:v>Future Moat</x:v>
      </x:c>
      <x:c r="AY2865" s="50" t="str">
        <x:v>目立つ機械的警告なし（定性確認は別途必要）</x:v>
      </x:c>
      <x:c r="AZ2865" s="59" t="str">
        <x:v>2025-06-24 10:02</x:v>
      </x:c>
      <x:c r="BA2865" s="53" t="n">
        <x:v>18233</x:v>
      </x:c>
      <x:c r="BB2865" s="50"/>
      <x:c r="BC2865" s="50"/>
      <x:c r="BD2865" s="50" t="str">
        <x:v>TOPIX Small 2</x:v>
      </x:c>
    </x:row>
    <x:row r="2866">
      <x:c r="A2866" s="50" t="n">
        <x:v>2865</x:v>
      </x:c>
      <x:c r="B2866" s="50" t="str">
        <x:v>6310</x:v>
      </x:c>
      <x:c r="C2866" s="50" t="str">
        <x:v>6310.T</x:v>
      </x:c>
      <x:c r="D2866" s="50" t="str">
        <x:v>ISEKI &amp; CO.,LTD.</x:v>
      </x:c>
      <x:c r="E2866" s="50" t="str">
        <x:v>Prime Market (Domestic)</x:v>
      </x:c>
      <x:c r="F2866" s="50" t="str">
        <x:v>Machinery</x:v>
      </x:c>
      <x:c r="G2866" s="51" t="n">
        <x:v>158192</x:v>
      </x:c>
      <x:c r="H2866" s="51" t="n">
        <x:v>166629</x:v>
      </x:c>
      <x:c r="I2866" s="51" t="n">
        <x:v>169916</x:v>
      </x:c>
      <x:c r="J2866" s="51" t="n">
        <x:v>168425</x:v>
      </x:c>
      <x:c r="K2866" s="51" t="n">
        <x:v>185770</x:v>
      </x:c>
      <x:c r="L2866" s="52" t="n">
        <x:f>IFERROR(H2866/G2866-1,"")</x:f>
        <x:v>0.053333923333670485</x:v>
      </x:c>
      <x:c r="M2866" s="52" t="n">
        <x:f>IFERROR(I2866/H2866-1,"")</x:f>
        <x:v>0.019726458179548656</x:v>
      </x:c>
      <x:c r="N2866" s="52" t="n">
        <x:f>IFERROR(J2866/I2866-1,"")</x:f>
        <x:v>-0.008774924080133695</x:v>
      </x:c>
      <x:c r="O2866" s="52" t="n">
        <x:f>IFERROR(K2866/J2866-1,"")</x:f>
        <x:v>0.10298352382366027</x:v>
      </x:c>
      <x:c r="P2866" s="52" t="n">
        <x:f>IFERROR((K2866/G2866)^(1/4)-1,"")</x:f>
        <x:v>0.04099289668713846</x:v>
      </x:c>
      <x:c r="Q2866" s="51" t="n">
        <x:v>4225</x:v>
      </x:c>
      <x:c r="R2866" s="52" t="n">
        <x:f>IFERROR(Q2866/K2866,"")</x:f>
        <x:v>0.022743177046885936</x:v>
      </x:c>
      <x:c r="S2866" s="53" t="n">
        <x:v>22098</x:v>
      </x:c>
      <x:c r="T2866" s="50" t="str">
        <x:v>EDINET_company_history</x:v>
      </x:c>
      <x:c r="U2866" s="50" t="str">
        <x:v>日本マスタートラスト信託銀行株式会社(信託口)</x:v>
      </x:c>
      <x:c r="V2866" s="54" t="n">
        <x:v>0.0756</x:v>
      </x:c>
      <x:c r="W2866" s="50" t="str">
        <x:v>冨 安 司 郎 / 小 田 切 元</x:v>
      </x:c>
      <x:c r="X2866" s="50" t="b">
        <x:f>AND(COUNT(L2866:O2866)=4,L2866&gt;='設定'!$B$6,M2866&gt;='設定'!$B$6,N2866&gt;='設定'!$B$6,O2866&gt;='設定'!$B$6)</x:f>
        <x:v>0</x:v>
      </x:c>
      <x:c r="Y2866" s="50" t="b">
        <x:f>AND(COUNT(G2866:K2866)=5,P2866&gt;='設定'!$B$7)</x:f>
        <x:v>0</x:v>
      </x:c>
      <x:c r="Z2866" s="50" t="b">
        <x:f>AND(ISNUMBER(R2866),R2866&gt;='設定'!$B$8)</x:f>
        <x:v>0</x:v>
      </x:c>
      <x:c r="AA2866" s="50" t="b">
        <x:f>AND(ISNUMBER(S2866),S2866&gt;=DATE(YEAR('設定'!$B$10)-'設定'!$B$9,MONTH('設定'!$B$10),DAY('設定'!$B$10)))</x:f>
        <x:v>0</x:v>
      </x:c>
      <x:c r="AB2866" s="55" t="b">
        <x:v>0</x:v>
      </x:c>
      <x:c r="AC2866" s="55" t="b">
        <x:v>0</x:v>
      </x:c>
      <x:c r="AD2866" s="50" t="n">
        <x:f>IF(X2866,1,0)+IF(Z2866,1,0)+IF(AA2866,1,0)+IF(AB2866,1,0)</x:f>
        <x:v>0</x:v>
      </x:c>
      <x:c r="AE2866" s="50" t="n">
        <x:f>IF(Y2866,1,0)+IF(Z2866,1,0)+IF(AA2866,1,0)+IF(AB2866,1,0)</x:f>
        <x:v>0</x:v>
      </x:c>
      <x:c r="AF2866" s="50" t="n">
        <x:f>IF(Y2866,1,0)+IF(Z2866,1,0)+IF(AA2866,1,0)+IF(AC2866,1,0)</x:f>
        <x:v>0</x:v>
      </x:c>
      <x:c r="AG2866" s="53" t="n">
        <x:v>44348</x:v>
      </x:c>
      <x:c r="AH2866" s="50" t="str">
        <x:v>S100XTT5</x:v>
      </x:c>
      <x:c r="AI2866" s="50" t="str">
        <x:v>NetSalesSummaryOfBusinessResults</x:v>
      </x:c>
      <x:c r="AJ2866" s="50" t="str">
        <x:v>OperatingIncome</x:v>
      </x:c>
      <x:c r="AK2866" s="53" t="n">
        <x:v>46022</x:v>
      </x:c>
      <x:c r="AL2866" s="50" t="str">
        <x:v>365/365/365/366/365</x:v>
      </x:c>
      <x:c r="AM2866" s="51" t="n">
        <x:v>22873593</x:v>
      </x:c>
      <x:c r="AN2866" s="51" t="n">
        <x:v>1782</x:v>
      </x:c>
      <x:c r="AO2866" s="51" t="n">
        <x:f>IFERROR(AM2866*AN2866,"")</x:f>
        <x:v>40760742726</x:v>
      </x:c>
      <x:c r="AP2866" s="56" t="n">
        <x:f>IFERROR(AO2866/(K2866*1000000),"")</x:f>
        <x:v>0.2194150978414168</x:v>
      </x:c>
      <x:c r="AQ2866" s="57" t="n">
        <x:v>292670353.3333333</x:v>
      </x:c>
      <x:c r="AR2866" s="52" t="n">
        <x:v>0.3362045777313234</x:v>
      </x:c>
      <x:c r="AS2866" s="52" t="n">
        <x:v>-0.4969584664412672</x:v>
      </x:c>
      <x:c r="AT2866" s="55" t="b">
        <x:v>1</x:v>
      </x:c>
      <x:c r="AU2866" s="50"/>
      <x:c r="AV2866" s="58" t="n">
        <x:v>0.2867001280620397</x:v>
      </x:c>
      <x:c r="AW2866" s="50" t="n">
        <x:v>459</x:v>
      </x:c>
      <x:c r="AX2866" s="50" t="str">
        <x:v>Future Moat</x:v>
      </x:c>
      <x:c r="AY2866" s="50" t="str">
        <x:v>目立つ機械的警告なし（定性確認は別途必要）</x:v>
      </x:c>
      <x:c r="AZ2866" s="59" t="str">
        <x:v>2026-03-25 15:38</x:v>
      </x:c>
      <x:c r="BA2866" s="53" t="n">
        <x:v>22098</x:v>
      </x:c>
      <x:c r="BB2866" s="50"/>
      <x:c r="BC2866" s="50"/>
      <x:c r="BD2866" s="50" t="str">
        <x:v>TOPIX Small 2</x:v>
      </x:c>
    </x:row>
    <x:row r="2867">
      <x:c r="A2867" s="50" t="n">
        <x:v>2866</x:v>
      </x:c>
      <x:c r="B2867" s="50" t="str">
        <x:v>8041</x:v>
      </x:c>
      <x:c r="C2867" s="50" t="str">
        <x:v>8041.T</x:v>
      </x:c>
      <x:c r="D2867" s="50" t="str">
        <x:v>OUG Holdings Inc.</x:v>
      </x:c>
      <x:c r="E2867" s="50" t="str">
        <x:v>Standard Market(Domestic)</x:v>
      </x:c>
      <x:c r="F2867" s="50" t="str">
        <x:v>Wholesale Trade</x:v>
      </x:c>
      <x:c r="G2867" s="51" t="n">
        <x:v>298223</x:v>
      </x:c>
      <x:c r="H2867" s="51" t="n">
        <x:v>298572</x:v>
      </x:c>
      <x:c r="I2867" s="51" t="n">
        <x:v>325020</x:v>
      </x:c>
      <x:c r="J2867" s="51" t="n">
        <x:v>333197</x:v>
      </x:c>
      <x:c r="K2867" s="51" t="n">
        <x:v>350092</x:v>
      </x:c>
      <x:c r="L2867" s="52" t="n">
        <x:f>IFERROR(H2867/G2867-1,"")</x:f>
        <x:v>0.0011702652042264727</x:v>
      </x:c>
      <x:c r="M2867" s="52" t="n">
        <x:f>IFERROR(I2867/H2867-1,"")</x:f>
        <x:v>0.08858164864756235</x:v>
      </x:c>
      <x:c r="N2867" s="52" t="n">
        <x:f>IFERROR(J2867/I2867-1,"")</x:f>
        <x:v>0.025158451787582248</x:v>
      </x:c>
      <x:c r="O2867" s="52" t="n">
        <x:f>IFERROR(K2867/J2867-1,"")</x:f>
        <x:v>0.05070573864710659</x:v>
      </x:c>
      <x:c r="P2867" s="52" t="n">
        <x:f>IFERROR((K2867/G2867)^(1/4)-1,"")</x:f>
        <x:v>0.04090300667746938</x:v>
      </x:c>
      <x:c r="Q2867" s="51" t="n">
        <x:v>5100</x:v>
      </x:c>
      <x:c r="R2867" s="52" t="n">
        <x:f>IFERROR(Q2867/K2867,"")</x:f>
        <x:v>0.014567599373878866</x:v>
      </x:c>
      <x:c r="S2867" s="53" t="n">
        <x:v>22555</x:v>
      </x:c>
      <x:c r="T2867" s="50" t="str">
        <x:v>EDINET_company_history</x:v>
      </x:c>
      <x:c r="U2867" s="50" t="str">
        <x:v>マルハニチロ株式会社</x:v>
      </x:c>
      <x:c r="V2867" s="54" t="n">
        <x:v>0.138</x:v>
      </x:c>
      <x:c r="W2867" s="50" t="str">
        <x:v>橋爪 康至 / 中江 一夫</x:v>
      </x:c>
      <x:c r="X2867" s="50" t="b">
        <x:f>AND(COUNT(L2867:O2867)=4,L2867&gt;='設定'!$B$6,M2867&gt;='設定'!$B$6,N2867&gt;='設定'!$B$6,O2867&gt;='設定'!$B$6)</x:f>
        <x:v>0</x:v>
      </x:c>
      <x:c r="Y2867" s="50" t="b">
        <x:f>AND(COUNT(G2867:K2867)=5,P2867&gt;='設定'!$B$7)</x:f>
        <x:v>0</x:v>
      </x:c>
      <x:c r="Z2867" s="50" t="b">
        <x:f>AND(ISNUMBER(R2867),R2867&gt;='設定'!$B$8)</x:f>
        <x:v>0</x:v>
      </x:c>
      <x:c r="AA2867" s="50" t="b">
        <x:f>AND(ISNUMBER(S2867),S2867&gt;=DATE(YEAR('設定'!$B$10)-'設定'!$B$9,MONTH('設定'!$B$10),DAY('設定'!$B$10)))</x:f>
        <x:v>0</x:v>
      </x:c>
      <x:c r="AB2867" s="55" t="b">
        <x:v>0</x:v>
      </x:c>
      <x:c r="AC2867" s="55" t="b">
        <x:v>0</x:v>
      </x:c>
      <x:c r="AD2867" s="50" t="n">
        <x:f>IF(X2867,1,0)+IF(Z2867,1,0)+IF(AA2867,1,0)+IF(AB2867,1,0)</x:f>
        <x:v>0</x:v>
      </x:c>
      <x:c r="AE2867" s="50" t="n">
        <x:f>IF(Y2867,1,0)+IF(Z2867,1,0)+IF(AA2867,1,0)+IF(AB2867,1,0)</x:f>
        <x:v>0</x:v>
      </x:c>
      <x:c r="AF2867" s="50" t="n">
        <x:f>IF(Y2867,1,0)+IF(Z2867,1,0)+IF(AA2867,1,0)+IF(AC2867,1,0)</x:f>
        <x:v>0</x:v>
      </x:c>
      <x:c r="AG2867" s="53" t="n">
        <x:v>44348</x:v>
      </x:c>
      <x:c r="AH2867" s="50" t="str">
        <x:v>S100W4I7</x:v>
      </x:c>
      <x:c r="AI2867" s="50" t="str">
        <x:v>NetSalesSummaryOfBusinessResults</x:v>
      </x:c>
      <x:c r="AJ2867" s="50" t="str">
        <x:v>OperatingIncome</x:v>
      </x:c>
      <x:c r="AK2867" s="53" t="n">
        <x:v>45747</x:v>
      </x:c>
      <x:c r="AL2867" s="50" t="str">
        <x:v>365/365/365/366/365</x:v>
      </x:c>
      <x:c r="AM2867" s="51" t="n">
        <x:v>5398792</x:v>
      </x:c>
      <x:c r="AN2867" s="51" t="n">
        <x:v>4255</x:v>
      </x:c>
      <x:c r="AO2867" s="51" t="n">
        <x:f>IFERROR(AM2867*AN2867,"")</x:f>
        <x:v>22971859960</x:v>
      </x:c>
      <x:c r="AP2867" s="56" t="n">
        <x:f>IFERROR(AO2867/(K2867*1000000),"")</x:f>
        <x:v>0.06561663779806451</x:v>
      </x:c>
      <x:c r="AQ2867" s="57" t="n">
        <x:v>24689816.666666668</x:v>
      </x:c>
      <x:c r="AR2867" s="52" t="n">
        <x:v>0.2120923042182768</x:v>
      </x:c>
      <x:c r="AS2867" s="52" t="n">
        <x:v>-0.221141010590146</x:v>
      </x:c>
      <x:c r="AT2867" s="55" t="b">
        <x:v>1</x:v>
      </x:c>
      <x:c r="AU2867" s="50"/>
      <x:c r="AV2867" s="58" t="n">
        <x:v>0.0039512768438257</x:v>
      </x:c>
      <x:c r="AW2867" s="50" t="n">
        <x:v>1838</x:v>
      </x:c>
      <x:c r="AX2867" s="50" t="str">
        <x:v>Discovery</x:v>
      </x:c>
      <x:c r="AY2867" s="50" t="str">
        <x:v>目立つ機械的警告なし（定性確認は別途必要）</x:v>
      </x:c>
      <x:c r="AZ2867" s="59" t="str">
        <x:v>2025-06-26 09:00</x:v>
      </x:c>
      <x:c r="BA2867" s="53" t="n">
        <x:v>22555</x:v>
      </x:c>
      <x:c r="BB2867" s="50"/>
      <x:c r="BC2867" s="50"/>
      <x:c r="BD2867" s="50"/>
    </x:row>
    <x:row r="2868">
      <x:c r="A2868" s="50" t="n">
        <x:v>2867</x:v>
      </x:c>
      <x:c r="B2868" s="50" t="str">
        <x:v>4350</x:v>
      </x:c>
      <x:c r="C2868" s="50" t="str">
        <x:v>4350.T</x:v>
      </x:c>
      <x:c r="D2868" s="50" t="str">
        <x:v>MEDICAL SYSTEM NETWORK Co.,Ltd.</x:v>
      </x:c>
      <x:c r="E2868" s="50" t="str">
        <x:v>Standard Market(Domestic)</x:v>
      </x:c>
      <x:c r="F2868" s="50" t="str">
        <x:v>Retail Trade</x:v>
      </x:c>
      <x:c r="G2868" s="51" t="n">
        <x:v>104257</x:v>
      </x:c>
      <x:c r="H2868" s="51" t="n">
        <x:v>106685</x:v>
      </x:c>
      <x:c r="I2868" s="51" t="n">
        <x:v>109551</x:v>
      </x:c>
      <x:c r="J2868" s="51" t="n">
        <x:v>115361</x:v>
      </x:c>
      <x:c r="K2868" s="51" t="n">
        <x:v>122387</x:v>
      </x:c>
      <x:c r="L2868" s="52" t="n">
        <x:f>IFERROR(H2868/G2868-1,"")</x:f>
        <x:v>0.023288604122504886</x:v>
      </x:c>
      <x:c r="M2868" s="52" t="n">
        <x:f>IFERROR(I2868/H2868-1,"")</x:f>
        <x:v>0.026864132727187462</x:v>
      </x:c>
      <x:c r="N2868" s="52" t="n">
        <x:f>IFERROR(J2868/I2868-1,"")</x:f>
        <x:v>0.05303465965623322</x:v>
      </x:c>
      <x:c r="O2868" s="52" t="n">
        <x:f>IFERROR(K2868/J2868-1,"")</x:f>
        <x:v>0.06090446511385994</x:v>
      </x:c>
      <x:c r="P2868" s="52" t="n">
        <x:f>IFERROR((K2868/G2868)^(1/4)-1,"")</x:f>
        <x:v>0.040896423583686836</x:v>
      </x:c>
      <x:c r="Q2868" s="51" t="n">
        <x:v>3154</x:v>
      </x:c>
      <x:c r="R2868" s="52" t="n">
        <x:f>IFERROR(Q2868/K2868,"")</x:f>
        <x:v>0.025770710941521568</x:v>
      </x:c>
      <x:c r="S2868" s="53" t="n">
        <x:v>37316</x:v>
      </x:c>
      <x:c r="T2868" s="50" t="str">
        <x:v>EDINET_company_history</x:v>
      </x:c>
      <x:c r="U2868" s="50" t="str">
        <x:v>日本マスタートラスト信託銀行㈱（信託口）</x:v>
      </x:c>
      <x:c r="V2868" s="54" t="n">
        <x:v>0.095</x:v>
      </x:c>
      <x:c r="W2868" s="50" t="str">
        <x:v>田尻 稲雄 / 秋野 治郎 / 田中 義寛</x:v>
      </x:c>
      <x:c r="X2868" s="50" t="b">
        <x:f>AND(COUNT(L2868:O2868)=4,L2868&gt;='設定'!$B$6,M2868&gt;='設定'!$B$6,N2868&gt;='設定'!$B$6,O2868&gt;='設定'!$B$6)</x:f>
        <x:v>0</x:v>
      </x:c>
      <x:c r="Y2868" s="50" t="b">
        <x:f>AND(COUNT(G2868:K2868)=5,P2868&gt;='設定'!$B$7)</x:f>
        <x:v>0</x:v>
      </x:c>
      <x:c r="Z2868" s="50" t="b">
        <x:f>AND(ISNUMBER(R2868),R2868&gt;='設定'!$B$8)</x:f>
        <x:v>0</x:v>
      </x:c>
      <x:c r="AA2868" s="50" t="b">
        <x:f>AND(ISNUMBER(S2868),S2868&gt;=DATE(YEAR('設定'!$B$10)-'設定'!$B$9,MONTH('設定'!$B$10),DAY('設定'!$B$10)))</x:f>
        <x:v>0</x:v>
      </x:c>
      <x:c r="AB2868" s="55" t="b">
        <x:v>0</x:v>
      </x:c>
      <x:c r="AC2868" s="55" t="b">
        <x:v>0</x:v>
      </x:c>
      <x:c r="AD2868" s="50" t="n">
        <x:f>IF(X2868,1,0)+IF(Z2868,1,0)+IF(AA2868,1,0)+IF(AB2868,1,0)</x:f>
        <x:v>0</x:v>
      </x:c>
      <x:c r="AE2868" s="50" t="n">
        <x:f>IF(Y2868,1,0)+IF(Z2868,1,0)+IF(AA2868,1,0)+IF(AB2868,1,0)</x:f>
        <x:v>0</x:v>
      </x:c>
      <x:c r="AF2868" s="50" t="n">
        <x:f>IF(Y2868,1,0)+IF(Z2868,1,0)+IF(AA2868,1,0)+IF(AC2868,1,0)</x:f>
        <x:v>0</x:v>
      </x:c>
      <x:c r="AG2868" s="53" t="n">
        <x:v>44348</x:v>
      </x:c>
      <x:c r="AH2868" s="50" t="str">
        <x:v>S100W20A</x:v>
      </x:c>
      <x:c r="AI2868" s="50" t="str">
        <x:v>NetSalesSummaryOfBusinessResults</x:v>
      </x:c>
      <x:c r="AJ2868" s="50" t="str">
        <x:v>OperatingIncome</x:v>
      </x:c>
      <x:c r="AK2868" s="53" t="n">
        <x:v>45747</x:v>
      </x:c>
      <x:c r="AL2868" s="50" t="str">
        <x:v>365/365/365/366/365</x:v>
      </x:c>
      <x:c r="AM2868" s="51" t="n">
        <x:v>29809600</x:v>
      </x:c>
      <x:c r="AN2868" s="51" t="n">
        <x:v>514</x:v>
      </x:c>
      <x:c r="AO2868" s="51" t="n">
        <x:f>IFERROR(AM2868*AN2868,"")</x:f>
        <x:v>15322134400</x:v>
      </x:c>
      <x:c r="AP2868" s="56" t="n">
        <x:f>IFERROR(AO2868/(K2868*1000000),"")</x:f>
        <x:v>0.12519413336383767</x:v>
      </x:c>
      <x:c r="AQ2868" s="57" t="n">
        <x:v>30067965</x:v>
      </x:c>
      <x:c r="AR2868" s="52" t="n">
        <x:v>0.325049191530138</x:v>
      </x:c>
      <x:c r="AS2868" s="52" t="n">
        <x:v>-0.5393179043226457</x:v>
      </x:c>
      <x:c r="AT2868" s="55" t="b">
        <x:v>1</x:v>
      </x:c>
      <x:c r="AU2868" s="50"/>
      <x:c r="AV2868" s="58" t="n">
        <x:v>-0.1310433584912774</x:v>
      </x:c>
      <x:c r="AW2868" s="50" t="n">
        <x:v>2761</x:v>
      </x:c>
      <x:c r="AX2868" s="50" t="str">
        <x:v>Transformation Moat</x:v>
      </x:c>
      <x:c r="AY2868" s="50" t="str">
        <x:v>目立つ機械的警告なし（定性確認は別途必要）</x:v>
      </x:c>
      <x:c r="AZ2868" s="59" t="str">
        <x:v>2025-06-23 09:56</x:v>
      </x:c>
      <x:c r="BA2868" s="53" t="n">
        <x:v>37316</x:v>
      </x:c>
      <x:c r="BB2868" s="50"/>
      <x:c r="BC2868" s="50"/>
      <x:c r="BD2868" s="50" t="str">
        <x:v>TOPIX Small 2</x:v>
      </x:c>
    </x:row>
    <x:row r="2869">
      <x:c r="A2869" s="50" t="n">
        <x:v>2868</x:v>
      </x:c>
      <x:c r="B2869" s="50" t="str">
        <x:v>3863</x:v>
      </x:c>
      <x:c r="C2869" s="50" t="str">
        <x:v>3863.T</x:v>
      </x:c>
      <x:c r="D2869" s="50" t="str">
        <x:v>Nippon Paper Industries Co.,Ltd.</x:v>
      </x:c>
      <x:c r="E2869" s="50" t="str">
        <x:v>Prime Market (Domestic)</x:v>
      </x:c>
      <x:c r="F2869" s="50" t="str">
        <x:v>Pulp and Paper</x:v>
      </x:c>
      <x:c r="G2869" s="51" t="n">
        <x:v>1007339</x:v>
      </x:c>
      <x:c r="H2869" s="51" t="n">
        <x:v>1045086</x:v>
      </x:c>
      <x:c r="I2869" s="51" t="n">
        <x:v>1152645</x:v>
      </x:c>
      <x:c r="J2869" s="51" t="n">
        <x:v>1167314</x:v>
      </x:c>
      <x:c r="K2869" s="51" t="n">
        <x:v>1182431</x:v>
      </x:c>
      <x:c r="L2869" s="52" t="n">
        <x:f>IFERROR(H2869/G2869-1,"")</x:f>
        <x:v>0.03747199304305693</x:v>
      </x:c>
      <x:c r="M2869" s="52" t="n">
        <x:f>IFERROR(I2869/H2869-1,"")</x:f>
        <x:v>0.10291880285450183</x:v>
      </x:c>
      <x:c r="N2869" s="52" t="n">
        <x:f>IFERROR(J2869/I2869-1,"")</x:f>
        <x:v>0.012726381496471095</x:v>
      </x:c>
      <x:c r="O2869" s="52" t="n">
        <x:f>IFERROR(K2869/J2869-1,"")</x:f>
        <x:v>0.01295024303657799</x:v>
      </x:c>
      <x:c r="P2869" s="52" t="n">
        <x:f>IFERROR((K2869/G2869)^(1/4)-1,"")</x:f>
        <x:v>0.040878504073713184</x:v>
      </x:c>
      <x:c r="Q2869" s="51" t="n">
        <x:v>19706</x:v>
      </x:c>
      <x:c r="R2869" s="52" t="n">
        <x:f>IFERROR(Q2869/K2869,"")</x:f>
        <x:v>0.01666566590354955</x:v>
      </x:c>
      <x:c r="S2869" s="53" t="n">
        <x:v>44348</x:v>
      </x:c>
      <x:c r="T2869" s="50" t="str">
        <x:v>not_identified_before_local_window</x:v>
      </x:c>
      <x:c r="U2869" s="50" t="str">
        <x:v>日本マスタートラスト信託銀行株式会社(信託口) (注)１</x:v>
      </x:c>
      <x:c r="V2869" s="54" t="n">
        <x:v>0.1379</x:v>
      </x:c>
      <x:c r="W2869" s="50" t="str">
        <x:v>野 沢 徹 / 飯 塚 匡 信</x:v>
      </x:c>
      <x:c r="X2869" s="50" t="b">
        <x:f>AND(COUNT(L2869:O2869)=4,L2869&gt;='設定'!$B$6,M2869&gt;='設定'!$B$6,N2869&gt;='設定'!$B$6,O2869&gt;='設定'!$B$6)</x:f>
        <x:v>0</x:v>
      </x:c>
      <x:c r="Y2869" s="50" t="b">
        <x:f>AND(COUNT(G2869:K2869)=5,P2869&gt;='設定'!$B$7)</x:f>
        <x:v>0</x:v>
      </x:c>
      <x:c r="Z2869" s="50" t="b">
        <x:f>AND(ISNUMBER(R2869),R2869&gt;='設定'!$B$8)</x:f>
        <x:v>0</x:v>
      </x:c>
      <x:c r="AA2869" s="50" t="b">
        <x:f>AND(ISNUMBER(S2869),S2869&gt;=DATE(YEAR('設定'!$B$10)-'設定'!$B$9,MONTH('設定'!$B$10),DAY('設定'!$B$10)))</x:f>
        <x:v>0</x:v>
      </x:c>
      <x:c r="AB2869" s="55" t="b">
        <x:v>0</x:v>
      </x:c>
      <x:c r="AC2869" s="55" t="b">
        <x:v>0</x:v>
      </x:c>
      <x:c r="AD2869" s="50" t="n">
        <x:f>IF(X2869,1,0)+IF(Z2869,1,0)+IF(AA2869,1,0)+IF(AB2869,1,0)</x:f>
        <x:v>0</x:v>
      </x:c>
      <x:c r="AE2869" s="50" t="n">
        <x:f>IF(Y2869,1,0)+IF(Z2869,1,0)+IF(AA2869,1,0)+IF(AB2869,1,0)</x:f>
        <x:v>0</x:v>
      </x:c>
      <x:c r="AF2869" s="50" t="n">
        <x:f>IF(Y2869,1,0)+IF(Z2869,1,0)+IF(AA2869,1,0)+IF(AC2869,1,0)</x:f>
        <x:v>0</x:v>
      </x:c>
      <x:c r="AG2869" s="53" t="n">
        <x:v>44348</x:v>
      </x:c>
      <x:c r="AH2869" s="50" t="str">
        <x:v>S100W5KI</x:v>
      </x:c>
      <x:c r="AI2869" s="50" t="str">
        <x:v>NetSalesSummaryOfBusinessResults</x:v>
      </x:c>
      <x:c r="AJ2869" s="50" t="str">
        <x:v>OperatingIncome</x:v>
      </x:c>
      <x:c r="AK2869" s="53" t="n">
        <x:v>45747</x:v>
      </x:c>
      <x:c r="AL2869" s="50" t="str">
        <x:v>365/365/365/366/365</x:v>
      </x:c>
      <x:c r="AM2869" s="51" t="n">
        <x:v>115625192</x:v>
      </x:c>
      <x:c r="AN2869" s="51" t="n">
        <x:v>1224</x:v>
      </x:c>
      <x:c r="AO2869" s="51" t="n">
        <x:f>IFERROR(AM2869*AN2869,"")</x:f>
        <x:v>141525235008</x:v>
      </x:c>
      <x:c r="AP2869" s="56" t="n">
        <x:f>IFERROR(AO2869/(K2869*1000000),"")</x:f>
        <x:v>0.11969005803129316</x:v>
      </x:c>
      <x:c r="AQ2869" s="57" t="n">
        <x:v>1578237018.3333333</x:v>
      </x:c>
      <x:c r="AR2869" s="52" t="n">
        <x:v>0.2843416443214752</x:v>
      </x:c>
      <x:c r="AS2869" s="52" t="n">
        <x:v>-0.4144694588272191</x:v>
      </x:c>
      <x:c r="AT2869" s="55" t="b">
        <x:v>1</x:v>
      </x:c>
      <x:c r="AU2869" s="50"/>
      <x:c r="AV2869" s="58" t="n">
        <x:v>-0.1375128826941197</x:v>
      </x:c>
      <x:c r="AW2869" s="50" t="n">
        <x:v>2793</x:v>
      </x:c>
      <x:c r="AX2869" s="50" t="str">
        <x:v>Transformation Moat</x:v>
      </x:c>
      <x:c r="AY2869" s="50" t="str">
        <x:v>目立つ機械的警告なし（定性確認は別途必要）</x:v>
      </x:c>
      <x:c r="AZ2869" s="59" t="str">
        <x:v>2025-06-26 15:01</x:v>
      </x:c>
      <x:c r="BA2869" s="53"/>
      <x:c r="BB2869" s="50"/>
      <x:c r="BC2869" s="50"/>
      <x:c r="BD2869" s="50" t="str">
        <x:v>TOPIX Small 1</x:v>
      </x:c>
    </x:row>
    <x:row r="2870">
      <x:c r="A2870" s="50" t="n">
        <x:v>2869</x:v>
      </x:c>
      <x:c r="B2870" s="50" t="str">
        <x:v>7305</x:v>
      </x:c>
      <x:c r="C2870" s="50" t="str">
        <x:v>7305.T</x:v>
      </x:c>
      <x:c r="D2870" s="50" t="str">
        <x:v>ARAYA INDUSTRIAL CO.,LTD.</x:v>
      </x:c>
      <x:c r="E2870" s="50" t="str">
        <x:v>Standard Market(Domestic)</x:v>
      </x:c>
      <x:c r="F2870" s="50" t="str">
        <x:v>Iron and Steel</x:v>
      </x:c>
      <x:c r="G2870" s="51" t="n">
        <x:v>36504</x:v>
      </x:c>
      <x:c r="H2870" s="51" t="n">
        <x:v>40760</x:v>
      </x:c>
      <x:c r="I2870" s="51" t="n">
        <x:v>46426</x:v>
      </x:c>
      <x:c r="J2870" s="51" t="n">
        <x:v>44556</x:v>
      </x:c>
      <x:c r="K2870" s="51" t="n">
        <x:v>42845</x:v>
      </x:c>
      <x:c r="L2870" s="52" t="n">
        <x:f>IFERROR(H2870/G2870-1,"")</x:f>
        <x:v>0.11658996274380895</x:v>
      </x:c>
      <x:c r="M2870" s="52" t="n">
        <x:f>IFERROR(I2870/H2870-1,"")</x:f>
        <x:v>0.13900883218841997</x:v>
      </x:c>
      <x:c r="N2870" s="52" t="n">
        <x:f>IFERROR(J2870/I2870-1,"")</x:f>
        <x:v>-0.040279153922371136</x:v>
      </x:c>
      <x:c r="O2870" s="52" t="n">
        <x:f>IFERROR(K2870/J2870-1,"")</x:f>
        <x:v>-0.038401113205853266</x:v>
      </x:c>
      <x:c r="P2870" s="52" t="n">
        <x:f>IFERROR((K2870/G2870)^(1/4)-1,"")</x:f>
        <x:v>0.04085425718144786</x:v>
      </x:c>
      <x:c r="Q2870" s="51" t="n">
        <x:v>1641</x:v>
      </x:c>
      <x:c r="R2870" s="52" t="n">
        <x:f>IFERROR(Q2870/K2870,"")</x:f>
        <x:v>0.03830085190804061</x:v>
      </x:c>
      <x:c r="S2870" s="53" t="n">
        <x:v>44348</x:v>
      </x:c>
      <x:c r="T2870" s="50" t="str">
        <x:v>not_identified_before_local_window</x:v>
      </x:c>
      <x:c r="U2870" s="50" t="str">
        <x:v>株式会社北國銀行(常任代理人 株式会社日本カストディ銀行)</x:v>
      </x:c>
      <x:c r="V2870" s="54" t="n">
        <x:v>0.0539</x:v>
      </x:c>
      <x:c r="W2870" s="50" t="str">
        <x:v>市 川 圭 司 / 浜 田 哲 洋</x:v>
      </x:c>
      <x:c r="X2870" s="50" t="b">
        <x:f>AND(COUNT(L2870:O2870)=4,L2870&gt;='設定'!$B$6,M2870&gt;='設定'!$B$6,N2870&gt;='設定'!$B$6,O2870&gt;='設定'!$B$6)</x:f>
        <x:v>0</x:v>
      </x:c>
      <x:c r="Y2870" s="50" t="b">
        <x:f>AND(COUNT(G2870:K2870)=5,P2870&gt;='設定'!$B$7)</x:f>
        <x:v>0</x:v>
      </x:c>
      <x:c r="Z2870" s="50" t="b">
        <x:f>AND(ISNUMBER(R2870),R2870&gt;='設定'!$B$8)</x:f>
        <x:v>0</x:v>
      </x:c>
      <x:c r="AA2870" s="50" t="b">
        <x:f>AND(ISNUMBER(S2870),S2870&gt;=DATE(YEAR('設定'!$B$10)-'設定'!$B$9,MONTH('設定'!$B$10),DAY('設定'!$B$10)))</x:f>
        <x:v>0</x:v>
      </x:c>
      <x:c r="AB2870" s="55" t="b">
        <x:v>0</x:v>
      </x:c>
      <x:c r="AC2870" s="55" t="b">
        <x:v>0</x:v>
      </x:c>
      <x:c r="AD2870" s="50" t="n">
        <x:f>IF(X2870,1,0)+IF(Z2870,1,0)+IF(AA2870,1,0)+IF(AB2870,1,0)</x:f>
        <x:v>0</x:v>
      </x:c>
      <x:c r="AE2870" s="50" t="n">
        <x:f>IF(Y2870,1,0)+IF(Z2870,1,0)+IF(AA2870,1,0)+IF(AB2870,1,0)</x:f>
        <x:v>0</x:v>
      </x:c>
      <x:c r="AF2870" s="50" t="n">
        <x:f>IF(Y2870,1,0)+IF(Z2870,1,0)+IF(AA2870,1,0)+IF(AC2870,1,0)</x:f>
        <x:v>0</x:v>
      </x:c>
      <x:c r="AG2870" s="53" t="n">
        <x:v>44348</x:v>
      </x:c>
      <x:c r="AH2870" s="50" t="str">
        <x:v>S100VTZF</x:v>
      </x:c>
      <x:c r="AI2870" s="50" t="str">
        <x:v>NetSalesSummaryOfBusinessResults</x:v>
      </x:c>
      <x:c r="AJ2870" s="50" t="str">
        <x:v>OperatingIncome</x:v>
      </x:c>
      <x:c r="AK2870" s="53" t="n">
        <x:v>45747</x:v>
      </x:c>
      <x:c r="AL2870" s="50" t="str">
        <x:v>365/365/365/366/365</x:v>
      </x:c>
      <x:c r="AM2870" s="51" t="n">
        <x:v>4799826</x:v>
      </x:c>
      <x:c r="AN2870" s="51" t="n">
        <x:v>2469</x:v>
      </x:c>
      <x:c r="AO2870" s="51" t="n">
        <x:f>IFERROR(AM2870*AN2870,"")</x:f>
        <x:v>11850770394</x:v>
      </x:c>
      <x:c r="AP2870" s="56" t="n">
        <x:f>IFERROR(AO2870/(K2870*1000000),"")</x:f>
        <x:v>0.2765963448243669</x:v>
      </x:c>
      <x:c r="AQ2870" s="57" t="n">
        <x:v>103662683.33333331</x:v>
      </x:c>
      <x:c r="AR2870" s="52" t="n">
        <x:v>0.3129333546640168</x:v>
      </x:c>
      <x:c r="AS2870" s="52" t="n">
        <x:v>-0.2698413458054335</x:v>
      </x:c>
      <x:c r="AT2870" s="55" t="b">
        <x:v>1</x:v>
      </x:c>
      <x:c r="AU2870" s="50"/>
      <x:c r="AV2870" s="58" t="n">
        <x:v>-0.1314548067749828</x:v>
      </x:c>
      <x:c r="AW2870" s="50" t="n">
        <x:v>2764</x:v>
      </x:c>
      <x:c r="AX2870" s="50" t="str">
        <x:v>Core Moat</x:v>
      </x:c>
      <x:c r="AY2870" s="50" t="str">
        <x:v>目立つ機械的警告なし（定性確認は別途必要）</x:v>
      </x:c>
      <x:c r="AZ2870" s="59" t="str">
        <x:v>2025-06-27 10:12</x:v>
      </x:c>
      <x:c r="BA2870" s="53"/>
      <x:c r="BB2870" s="50"/>
      <x:c r="BC2870" s="50"/>
      <x:c r="BD2870" s="50"/>
    </x:row>
    <x:row r="2871">
      <x:c r="A2871" s="50" t="n">
        <x:v>2870</x:v>
      </x:c>
      <x:c r="B2871" s="50" t="str">
        <x:v>7965</x:v>
      </x:c>
      <x:c r="C2871" s="50" t="str">
        <x:v>7965.T</x:v>
      </x:c>
      <x:c r="D2871" s="50" t="str">
        <x:v>Zojirushi Corporation</x:v>
      </x:c>
      <x:c r="E2871" s="50" t="str">
        <x:v>Prime Market (Domestic)</x:v>
      </x:c>
      <x:c r="F2871" s="50" t="str">
        <x:v>Electric Appliances</x:v>
      </x:c>
      <x:c r="G2871" s="51" t="n">
        <x:v>77673</x:v>
      </x:c>
      <x:c r="H2871" s="51" t="n">
        <x:v>82534</x:v>
      </x:c>
      <x:c r="I2871" s="51" t="n">
        <x:v>83494</x:v>
      </x:c>
      <x:c r="J2871" s="51" t="n">
        <x:v>87221</x:v>
      </x:c>
      <x:c r="K2871" s="51" t="n">
        <x:v>91151</x:v>
      </x:c>
      <x:c r="L2871" s="52" t="n">
        <x:f>IFERROR(H2871/G2871-1,"")</x:f>
        <x:v>0.06258287950767971</x:v>
      </x:c>
      <x:c r="M2871" s="52" t="n">
        <x:f>IFERROR(I2871/H2871-1,"")</x:f>
        <x:v>0.011631570019628334</x:v>
      </x:c>
      <x:c r="N2871" s="52" t="n">
        <x:f>IFERROR(J2871/I2871-1,"")</x:f>
        <x:v>0.04463793805542915</x:v>
      </x:c>
      <x:c r="O2871" s="52" t="n">
        <x:f>IFERROR(K2871/J2871-1,"")</x:f>
        <x:v>0.045057956226138174</x:v>
      </x:c>
      <x:c r="P2871" s="52" t="n">
        <x:f>IFERROR((K2871/G2871)^(1/4)-1,"")</x:f>
        <x:v>0.0408133151669523</x:v>
      </x:c>
      <x:c r="Q2871" s="51" t="n">
        <x:v>7436</x:v>
      </x:c>
      <x:c r="R2871" s="52" t="n">
        <x:f>IFERROR(Q2871/K2871,"")</x:f>
        <x:v>0.08157891849787714</x:v>
      </x:c>
      <x:c r="S2871" s="53" t="n">
        <x:v>31656</x:v>
      </x:c>
      <x:c r="T2871" s="50" t="str">
        <x:v>EDINET_company_history</x:v>
      </x:c>
      <x:c r="U2871" s="50" t="str">
        <x:v>CLEARSTREAM BANKING S.A（常任代理人 香港上海銀行東京支店）</x:v>
      </x:c>
      <x:c r="V2871" s="54" t="n">
        <x:v>0.1601</x:v>
      </x:c>
      <x:c r="W2871" s="50" t="str">
        <x:v>市川 典男</x:v>
      </x:c>
      <x:c r="X2871" s="50" t="b">
        <x:f>AND(COUNT(L2871:O2871)=4,L2871&gt;='設定'!$B$6,M2871&gt;='設定'!$B$6,N2871&gt;='設定'!$B$6,O2871&gt;='設定'!$B$6)</x:f>
        <x:v>0</x:v>
      </x:c>
      <x:c r="Y2871" s="50" t="b">
        <x:f>AND(COUNT(G2871:K2871)=5,P2871&gt;='設定'!$B$7)</x:f>
        <x:v>0</x:v>
      </x:c>
      <x:c r="Z2871" s="50" t="b">
        <x:f>AND(ISNUMBER(R2871),R2871&gt;='設定'!$B$8)</x:f>
        <x:v>0</x:v>
      </x:c>
      <x:c r="AA2871" s="50" t="b">
        <x:f>AND(ISNUMBER(S2871),S2871&gt;=DATE(YEAR('設定'!$B$10)-'設定'!$B$9,MONTH('設定'!$B$10),DAY('設定'!$B$10)))</x:f>
        <x:v>0</x:v>
      </x:c>
      <x:c r="AB2871" s="55" t="b">
        <x:v>0</x:v>
      </x:c>
      <x:c r="AC2871" s="55" t="b">
        <x:v>0</x:v>
      </x:c>
      <x:c r="AD2871" s="50" t="n">
        <x:f>IF(X2871,1,0)+IF(Z2871,1,0)+IF(AA2871,1,0)+IF(AB2871,1,0)</x:f>
        <x:v>0</x:v>
      </x:c>
      <x:c r="AE2871" s="50" t="n">
        <x:f>IF(Y2871,1,0)+IF(Z2871,1,0)+IF(AA2871,1,0)+IF(AB2871,1,0)</x:f>
        <x:v>0</x:v>
      </x:c>
      <x:c r="AF2871" s="50" t="n">
        <x:f>IF(Y2871,1,0)+IF(Z2871,1,0)+IF(AA2871,1,0)+IF(AC2871,1,0)</x:f>
        <x:v>0</x:v>
      </x:c>
      <x:c r="AG2871" s="53" t="n">
        <x:v>44348</x:v>
      </x:c>
      <x:c r="AH2871" s="50" t="str">
        <x:v>S100XL0K</x:v>
      </x:c>
      <x:c r="AI2871" s="50" t="str">
        <x:v>NetSalesSummaryOfBusinessResults</x:v>
      </x:c>
      <x:c r="AJ2871" s="50" t="str">
        <x:v>OperatingIncome</x:v>
      </x:c>
      <x:c r="AK2871" s="53" t="n">
        <x:v>45981</x:v>
      </x:c>
      <x:c r="AL2871" s="50" t="str">
        <x:v>365/365/365/366/365</x:v>
      </x:c>
      <x:c r="AM2871" s="51" t="n">
        <x:v>63210400</x:v>
      </x:c>
      <x:c r="AN2871" s="51" t="n">
        <x:v>1427</x:v>
      </x:c>
      <x:c r="AO2871" s="51" t="n">
        <x:f>IFERROR(AM2871*AN2871,"")</x:f>
        <x:v>90201240800</x:v>
      </x:c>
      <x:c r="AP2871" s="56" t="n">
        <x:f>IFERROR(AO2871/(K2871*1000000),"")</x:f>
        <x:v>0.9895803754210047</x:v>
      </x:c>
      <x:c r="AQ2871" s="57" t="n">
        <x:v>296180818.3333333</x:v>
      </x:c>
      <x:c r="AR2871" s="52" t="n">
        <x:v>0.3022754342534569</x:v>
      </x:c>
      <x:c r="AS2871" s="52" t="n">
        <x:v>-0.3999158844311494</x:v>
      </x:c>
      <x:c r="AT2871" s="55" t="b">
        <x:v>1</x:v>
      </x:c>
      <x:c r="AU2871" s="50"/>
      <x:c r="AV2871" s="58" t="n">
        <x:v>0.3650981101567507</x:v>
      </x:c>
      <x:c r="AW2871" s="50" t="n">
        <x:v>266</x:v>
      </x:c>
      <x:c r="AX2871" s="50" t="str">
        <x:v>Future Moat</x:v>
      </x:c>
      <x:c r="AY2871" s="50" t="str">
        <x:v>目立つ機械的警告なし（定性確認は別途必要）</x:v>
      </x:c>
      <x:c r="AZ2871" s="59" t="str">
        <x:v>2026-02-18 09:19</x:v>
      </x:c>
      <x:c r="BA2871" s="53" t="n">
        <x:v>31656</x:v>
      </x:c>
      <x:c r="BB2871" s="50"/>
      <x:c r="BC2871" s="50"/>
      <x:c r="BD2871" s="50" t="str">
        <x:v>TOPIX Small 1</x:v>
      </x:c>
    </x:row>
    <x:row r="2872">
      <x:c r="A2872" s="50" t="n">
        <x:v>2871</x:v>
      </x:c>
      <x:c r="B2872" s="50" t="str">
        <x:v>2296</x:v>
      </x:c>
      <x:c r="C2872" s="50" t="str">
        <x:v>2296.T</x:v>
      </x:c>
      <x:c r="D2872" s="50" t="str">
        <x:v>ITOHAM YONEKYU HOLDINGS INC.</x:v>
      </x:c>
      <x:c r="E2872" s="50" t="str">
        <x:v>Prime Market (Domestic)</x:v>
      </x:c>
      <x:c r="F2872" s="50" t="str">
        <x:v>Foods</x:v>
      </x:c>
      <x:c r="G2872" s="51" t="n">
        <x:v>842675</x:v>
      </x:c>
      <x:c r="H2872" s="51" t="n">
        <x:v>854374</x:v>
      </x:c>
      <x:c r="I2872" s="51" t="n">
        <x:v>922682</x:v>
      </x:c>
      <x:c r="J2872" s="51" t="n">
        <x:v>955580</x:v>
      </x:c>
      <x:c r="K2872" s="51" t="n">
        <x:v>988771</x:v>
      </x:c>
      <x:c r="L2872" s="52" t="n">
        <x:f>IFERROR(H2872/G2872-1,"")</x:f>
        <x:v>0.0138831696680215</x:v>
      </x:c>
      <x:c r="M2872" s="52" t="n">
        <x:f>IFERROR(I2872/H2872-1,"")</x:f>
        <x:v>0.07995093483650018</x:v>
      </x:c>
      <x:c r="N2872" s="52" t="n">
        <x:f>IFERROR(J2872/I2872-1,"")</x:f>
        <x:v>0.03565475429237819</x:v>
      </x:c>
      <x:c r="O2872" s="52" t="n">
        <x:f>IFERROR(K2872/J2872-1,"")</x:f>
        <x:v>0.034733878900772286</x:v>
      </x:c>
      <x:c r="P2872" s="52" t="n">
        <x:f>IFERROR((K2872/G2872)^(1/4)-1,"")</x:f>
        <x:v>0.04077991513189283</x:v>
      </x:c>
      <x:c r="Q2872" s="51" t="n">
        <x:v>19576</x:v>
      </x:c>
      <x:c r="R2872" s="52" t="n">
        <x:f>IFERROR(Q2872/K2872,"")</x:f>
        <x:v>0.019798315282305003</x:v>
      </x:c>
      <x:c r="S2872" s="53" t="n">
        <x:v>42461</x:v>
      </x:c>
      <x:c r="T2872" s="50" t="str">
        <x:v>EDINET_company_history</x:v>
      </x:c>
      <x:c r="U2872" s="50" t="str">
        <x:v>三菱商事株式会社</x:v>
      </x:c>
      <x:c r="V2872" s="54" t="n">
        <x:v>0.4081</x:v>
      </x:c>
      <x:c r="W2872" s="50" t="str">
        <x:v>宮下 功</x:v>
      </x:c>
      <x:c r="X2872" s="50" t="b">
        <x:f>AND(COUNT(L2872:O2872)=4,L2872&gt;='設定'!$B$6,M2872&gt;='設定'!$B$6,N2872&gt;='設定'!$B$6,O2872&gt;='設定'!$B$6)</x:f>
        <x:v>0</x:v>
      </x:c>
      <x:c r="Y2872" s="50" t="b">
        <x:f>AND(COUNT(G2872:K2872)=5,P2872&gt;='設定'!$B$7)</x:f>
        <x:v>0</x:v>
      </x:c>
      <x:c r="Z2872" s="50" t="b">
        <x:f>AND(ISNUMBER(R2872),R2872&gt;='設定'!$B$8)</x:f>
        <x:v>0</x:v>
      </x:c>
      <x:c r="AA2872" s="50" t="b">
        <x:f>AND(ISNUMBER(S2872),S2872&gt;=DATE(YEAR('設定'!$B$10)-'設定'!$B$9,MONTH('設定'!$B$10),DAY('設定'!$B$10)))</x:f>
        <x:v>0</x:v>
      </x:c>
      <x:c r="AB2872" s="55" t="b">
        <x:v>0</x:v>
      </x:c>
      <x:c r="AC2872" s="55" t="b">
        <x:v>0</x:v>
      </x:c>
      <x:c r="AD2872" s="50" t="n">
        <x:f>IF(X2872,1,0)+IF(Z2872,1,0)+IF(AA2872,1,0)+IF(AB2872,1,0)</x:f>
        <x:v>0</x:v>
      </x:c>
      <x:c r="AE2872" s="50" t="n">
        <x:f>IF(Y2872,1,0)+IF(Z2872,1,0)+IF(AA2872,1,0)+IF(AB2872,1,0)</x:f>
        <x:v>0</x:v>
      </x:c>
      <x:c r="AF2872" s="50" t="n">
        <x:f>IF(Y2872,1,0)+IF(Z2872,1,0)+IF(AA2872,1,0)+IF(AC2872,1,0)</x:f>
        <x:v>0</x:v>
      </x:c>
      <x:c r="AG2872" s="53" t="n">
        <x:v>44348</x:v>
      </x:c>
      <x:c r="AH2872" s="50" t="str">
        <x:v>S100W36P</x:v>
      </x:c>
      <x:c r="AI2872" s="50" t="str">
        <x:v>NetSalesSummaryOfBusinessResults</x:v>
      </x:c>
      <x:c r="AJ2872" s="50" t="str">
        <x:v>OperatingIncome</x:v>
      </x:c>
      <x:c r="AK2872" s="53" t="n">
        <x:v>45747</x:v>
      </x:c>
      <x:c r="AL2872" s="50" t="str">
        <x:v>365/365/365/366/365</x:v>
      </x:c>
      <x:c r="AM2872" s="51" t="n">
        <x:v>56733811</x:v>
      </x:c>
      <x:c r="AN2872" s="51" t="n">
        <x:v>4785</x:v>
      </x:c>
      <x:c r="AO2872" s="51" t="n">
        <x:f>IFERROR(AM2872*AN2872,"")</x:f>
        <x:v>271471285635</x:v>
      </x:c>
      <x:c r="AP2872" s="56" t="n">
        <x:f>IFERROR(AO2872/(K2872*1000000),"")</x:f>
        <x:v>0.2745542553685333</x:v>
      </x:c>
      <x:c r="AQ2872" s="57" t="n">
        <x:v>1231731283.3333333</x:v>
      </x:c>
      <x:c r="AR2872" s="52" t="n">
        <x:v>0.1802259433606597</x:v>
      </x:c>
      <x:c r="AS2872" s="52" t="n">
        <x:v>-0.2487647334120112</x:v>
      </x:c>
      <x:c r="AT2872" s="55" t="b">
        <x:v>1</x:v>
      </x:c>
      <x:c r="AU2872" s="50"/>
      <x:c r="AV2872" s="58" t="n">
        <x:v>-0.0346029141123049</x:v>
      </x:c>
      <x:c r="AW2872" s="50" t="n">
        <x:v>2144</x:v>
      </x:c>
      <x:c r="AX2872" s="50" t="str">
        <x:v>Core Moat</x:v>
      </x:c>
      <x:c r="AY2872" s="50" t="str">
        <x:v>目立つ機械的警告なし（定性確認は別途必要）</x:v>
      </x:c>
      <x:c r="AZ2872" s="59" t="str">
        <x:v>2025-06-24 13:16</x:v>
      </x:c>
      <x:c r="BA2872" s="53" t="n">
        <x:v>42461</x:v>
      </x:c>
      <x:c r="BB2872" s="50"/>
      <x:c r="BC2872" s="50"/>
      <x:c r="BD2872" s="50" t="str">
        <x:v>TOPIX Small 1</x:v>
      </x:c>
    </x:row>
    <x:row r="2873">
      <x:c r="A2873" s="50" t="n">
        <x:v>2872</x:v>
      </x:c>
      <x:c r="B2873" s="50" t="str">
        <x:v>9405</x:v>
      </x:c>
      <x:c r="C2873" s="50" t="str">
        <x:v>9405.T</x:v>
      </x:c>
      <x:c r="D2873" s="50" t="str">
        <x:v>ASAHI BROADCASTING GROUP HOLDINGS CORPORATION</x:v>
      </x:c>
      <x:c r="E2873" s="50" t="str">
        <x:v>Prime Market (Domestic)</x:v>
      </x:c>
      <x:c r="F2873" s="50" t="str">
        <x:v>Information &amp; Communication</x:v>
      </x:c>
      <x:c r="G2873" s="51" t="n">
        <x:v>78344</x:v>
      </x:c>
      <x:c r="H2873" s="51" t="n">
        <x:v>85100</x:v>
      </x:c>
      <x:c r="I2873" s="51" t="n">
        <x:v>87028</x:v>
      </x:c>
      <x:c r="J2873" s="51" t="n">
        <x:v>90452</x:v>
      </x:c>
      <x:c r="K2873" s="51" t="n">
        <x:v>91923</x:v>
      </x:c>
      <x:c r="L2873" s="52" t="n">
        <x:f>IFERROR(H2873/G2873-1,"")</x:f>
        <x:v>0.08623506586337171</x:v>
      </x:c>
      <x:c r="M2873" s="52" t="n">
        <x:f>IFERROR(I2873/H2873-1,"")</x:f>
        <x:v>0.02265569917743826</x:v>
      </x:c>
      <x:c r="N2873" s="52" t="n">
        <x:f>IFERROR(J2873/I2873-1,"")</x:f>
        <x:v>0.039343659511881235</x:v>
      </x:c>
      <x:c r="O2873" s="52" t="n">
        <x:f>IFERROR(K2873/J2873-1,"")</x:f>
        <x:v>0.016262769203555516</x:v>
      </x:c>
      <x:c r="P2873" s="52" t="n">
        <x:f>IFERROR((K2873/G2873)^(1/4)-1,"")</x:f>
        <x:v>0.04076963270931344</x:v>
      </x:c>
      <x:c r="Q2873" s="51" t="n">
        <x:v>2591</x:v>
      </x:c>
      <x:c r="R2873" s="52" t="n">
        <x:f>IFERROR(Q2873/K2873,"")</x:f>
        <x:v>0.028186634465802902</x:v>
      </x:c>
      <x:c r="S2873" s="53" t="n">
        <x:v>20790</x:v>
      </x:c>
      <x:c r="T2873" s="50" t="str">
        <x:v>EDINET_company_history</x:v>
      </x:c>
      <x:c r="U2873" s="50" t="str">
        <x:v>株式会社朝日新聞社</x:v>
      </x:c>
      <x:c r="V2873" s="54" t="n">
        <x:v>0.1492</x:v>
      </x:c>
      <x:c r="W2873" s="50" t="str">
        <x:v>山 本 晋 也</x:v>
      </x:c>
      <x:c r="X2873" s="50" t="b">
        <x:f>AND(COUNT(L2873:O2873)=4,L2873&gt;='設定'!$B$6,M2873&gt;='設定'!$B$6,N2873&gt;='設定'!$B$6,O2873&gt;='設定'!$B$6)</x:f>
        <x:v>0</x:v>
      </x:c>
      <x:c r="Y2873" s="50" t="b">
        <x:f>AND(COUNT(G2873:K2873)=5,P2873&gt;='設定'!$B$7)</x:f>
        <x:v>0</x:v>
      </x:c>
      <x:c r="Z2873" s="50" t="b">
        <x:f>AND(ISNUMBER(R2873),R2873&gt;='設定'!$B$8)</x:f>
        <x:v>0</x:v>
      </x:c>
      <x:c r="AA2873" s="50" t="b">
        <x:f>AND(ISNUMBER(S2873),S2873&gt;=DATE(YEAR('設定'!$B$10)-'設定'!$B$9,MONTH('設定'!$B$10),DAY('設定'!$B$10)))</x:f>
        <x:v>0</x:v>
      </x:c>
      <x:c r="AB2873" s="55" t="b">
        <x:v>0</x:v>
      </x:c>
      <x:c r="AC2873" s="55" t="b">
        <x:v>0</x:v>
      </x:c>
      <x:c r="AD2873" s="50" t="n">
        <x:f>IF(X2873,1,0)+IF(Z2873,1,0)+IF(AA2873,1,0)+IF(AB2873,1,0)</x:f>
        <x:v>0</x:v>
      </x:c>
      <x:c r="AE2873" s="50" t="n">
        <x:f>IF(Y2873,1,0)+IF(Z2873,1,0)+IF(AA2873,1,0)+IF(AB2873,1,0)</x:f>
        <x:v>0</x:v>
      </x:c>
      <x:c r="AF2873" s="50" t="n">
        <x:f>IF(Y2873,1,0)+IF(Z2873,1,0)+IF(AA2873,1,0)+IF(AC2873,1,0)</x:f>
        <x:v>0</x:v>
      </x:c>
      <x:c r="AG2873" s="53" t="n">
        <x:v>44348</x:v>
      </x:c>
      <x:c r="AH2873" s="50" t="str">
        <x:v>S100VZPT</x:v>
      </x:c>
      <x:c r="AI2873" s="50" t="str">
        <x:v>NetSalesSummaryOfBusinessResults</x:v>
      </x:c>
      <x:c r="AJ2873" s="50" t="str">
        <x:v>OperatingIncome</x:v>
      </x:c>
      <x:c r="AK2873" s="53" t="n">
        <x:v>45747</x:v>
      </x:c>
      <x:c r="AL2873" s="50" t="str">
        <x:v>365/365/365/366/365</x:v>
      </x:c>
      <x:c r="AM2873" s="51" t="n">
        <x:v>41733700</x:v>
      </x:c>
      <x:c r="AN2873" s="51" t="n">
        <x:v>807</x:v>
      </x:c>
      <x:c r="AO2873" s="51" t="n">
        <x:f>IFERROR(AM2873*AN2873,"")</x:f>
        <x:v>33679095900</x:v>
      </x:c>
      <x:c r="AP2873" s="56" t="n">
        <x:f>IFERROR(AO2873/(K2873*1000000),"")</x:f>
        <x:v>0.3663837766391436</x:v>
      </x:c>
      <x:c r="AQ2873" s="57" t="n">
        <x:v>102546095</x:v>
      </x:c>
      <x:c r="AR2873" s="52" t="n">
        <x:v>0.1891134524857015</x:v>
      </x:c>
      <x:c r="AS2873" s="52" t="n">
        <x:v>-0.1626026924441924</x:v>
      </x:c>
      <x:c r="AT2873" s="55" t="b">
        <x:v>1</x:v>
      </x:c>
      <x:c r="AU2873" s="50"/>
      <x:c r="AV2873" s="58" t="n">
        <x:v>0.2043895445628671</x:v>
      </x:c>
      <x:c r="AW2873" s="50" t="n">
        <x:v>686</x:v>
      </x:c>
      <x:c r="AX2873" s="50" t="str">
        <x:v>Future Moat</x:v>
      </x:c>
      <x:c r="AY2873" s="50" t="str">
        <x:v>目立つ機械的警告なし（定性確認は別途必要）</x:v>
      </x:c>
      <x:c r="AZ2873" s="59" t="str">
        <x:v>2025-06-23 12:14</x:v>
      </x:c>
      <x:c r="BA2873" s="53" t="n">
        <x:v>20790</x:v>
      </x:c>
      <x:c r="BB2873" s="50"/>
      <x:c r="BC2873" s="50"/>
      <x:c r="BD2873" s="50" t="str">
        <x:v>TOPIX Small 2</x:v>
      </x:c>
    </x:row>
    <x:row r="2874">
      <x:c r="A2874" s="50" t="n">
        <x:v>2873</x:v>
      </x:c>
      <x:c r="B2874" s="50" t="str">
        <x:v>5563</x:v>
      </x:c>
      <x:c r="C2874" s="50" t="str">
        <x:v>5563.T</x:v>
      </x:c>
      <x:c r="D2874" s="50" t="str">
        <x:v>Nippon Denko Co.,Ltd.</x:v>
      </x:c>
      <x:c r="E2874" s="50" t="str">
        <x:v>Prime Market (Domestic)</x:v>
      </x:c>
      <x:c r="F2874" s="50" t="str">
        <x:v>Iron and Steel</x:v>
      </x:c>
      <x:c r="G2874" s="51" t="n">
        <x:v>65978</x:v>
      </x:c>
      <x:c r="H2874" s="51" t="n">
        <x:v>79341</x:v>
      </x:c>
      <x:c r="I2874" s="51" t="n">
        <x:v>78390</x:v>
      </x:c>
      <x:c r="J2874" s="51" t="n">
        <x:v>78235</x:v>
      </x:c>
      <x:c r="K2874" s="51" t="n">
        <x:v>77277</x:v>
      </x:c>
      <x:c r="L2874" s="52" t="n">
        <x:f>IFERROR(H2874/G2874-1,"")</x:f>
        <x:v>0.20253720937282127</x:v>
      </x:c>
      <x:c r="M2874" s="52" t="n">
        <x:f>IFERROR(I2874/H2874-1,"")</x:f>
        <x:v>-0.011986236624191737</x:v>
      </x:c>
      <x:c r="N2874" s="52" t="n">
        <x:f>IFERROR(J2874/I2874-1,"")</x:f>
        <x:v>-0.001977293022069171</x:v>
      </x:c>
      <x:c r="O2874" s="52" t="n">
        <x:f>IFERROR(K2874/J2874-1,"")</x:f>
        <x:v>-0.012245158816386548</x:v>
      </x:c>
      <x:c r="P2874" s="52" t="n">
        <x:f>IFERROR((K2874/G2874)^(1/4)-1,"")</x:f>
        <x:v>0.04031000871487311</x:v>
      </x:c>
      <x:c r="Q2874" s="51" t="n">
        <x:v>5161</x:v>
      </x:c>
      <x:c r="R2874" s="52" t="n">
        <x:f>IFERROR(Q2874/K2874,"")</x:f>
        <x:v>0.06678571890730747</x:v>
      </x:c>
      <x:c r="S2874" s="53" t="n">
        <x:v>18019</x:v>
      </x:c>
      <x:c r="T2874" s="50" t="str">
        <x:v>EDINET_company_history</x:v>
      </x:c>
      <x:c r="U2874" s="50" t="str">
        <x:v>日本製鉄株式会社</x:v>
      </x:c>
      <x:c r="V2874" s="54" t="n">
        <x:v>0.2429</x:v>
      </x:c>
      <x:c r="W2874" s="50" t="str">
        <x:v>青 木 泰 / 小 林 二 郎</x:v>
      </x:c>
      <x:c r="X2874" s="50" t="b">
        <x:f>AND(COUNT(L2874:O2874)=4,L2874&gt;='設定'!$B$6,M2874&gt;='設定'!$B$6,N2874&gt;='設定'!$B$6,O2874&gt;='設定'!$B$6)</x:f>
        <x:v>0</x:v>
      </x:c>
      <x:c r="Y2874" s="50" t="b">
        <x:f>AND(COUNT(G2874:K2874)=5,P2874&gt;='設定'!$B$7)</x:f>
        <x:v>0</x:v>
      </x:c>
      <x:c r="Z2874" s="50" t="b">
        <x:f>AND(ISNUMBER(R2874),R2874&gt;='設定'!$B$8)</x:f>
        <x:v>0</x:v>
      </x:c>
      <x:c r="AA2874" s="50" t="b">
        <x:f>AND(ISNUMBER(S2874),S2874&gt;=DATE(YEAR('設定'!$B$10)-'設定'!$B$9,MONTH('設定'!$B$10),DAY('設定'!$B$10)))</x:f>
        <x:v>0</x:v>
      </x:c>
      <x:c r="AB2874" s="55" t="b">
        <x:v>0</x:v>
      </x:c>
      <x:c r="AC2874" s="55" t="b">
        <x:v>0</x:v>
      </x:c>
      <x:c r="AD2874" s="50" t="n">
        <x:f>IF(X2874,1,0)+IF(Z2874,1,0)+IF(AA2874,1,0)+IF(AB2874,1,0)</x:f>
        <x:v>0</x:v>
      </x:c>
      <x:c r="AE2874" s="50" t="n">
        <x:f>IF(Y2874,1,0)+IF(Z2874,1,0)+IF(AA2874,1,0)+IF(AB2874,1,0)</x:f>
        <x:v>0</x:v>
      </x:c>
      <x:c r="AF2874" s="50" t="n">
        <x:f>IF(Y2874,1,0)+IF(Z2874,1,0)+IF(AA2874,1,0)+IF(AC2874,1,0)</x:f>
        <x:v>0</x:v>
      </x:c>
      <x:c r="AG2874" s="53" t="n">
        <x:v>44348</x:v>
      </x:c>
      <x:c r="AH2874" s="50" t="str">
        <x:v>S100XUK7</x:v>
      </x:c>
      <x:c r="AI2874" s="50" t="str">
        <x:v>NetSalesSummaryOfBusinessResults</x:v>
      </x:c>
      <x:c r="AJ2874" s="50" t="str">
        <x:v>OperatingIncome</x:v>
      </x:c>
      <x:c r="AK2874" s="53" t="n">
        <x:v>46022</x:v>
      </x:c>
      <x:c r="AL2874" s="50" t="str">
        <x:v>365/365/365/366/365</x:v>
      </x:c>
      <x:c r="AM2874" s="51" t="n">
        <x:v>124788572</x:v>
      </x:c>
      <x:c r="AN2874" s="51" t="n">
        <x:v>515</x:v>
      </x:c>
      <x:c r="AO2874" s="51" t="n">
        <x:f>IFERROR(AM2874*AN2874,"")</x:f>
        <x:v>64266114580</x:v>
      </x:c>
      <x:c r="AP2874" s="56" t="n">
        <x:f>IFERROR(AO2874/(K2874*1000000),"")</x:f>
        <x:v>0.8316331454378405</x:v>
      </x:c>
      <x:c r="AQ2874" s="57" t="n">
        <x:v>460523865</x:v>
      </x:c>
      <x:c r="AR2874" s="52" t="n">
        <x:v>0.3428519998219198</x:v>
      </x:c>
      <x:c r="AS2874" s="52" t="n">
        <x:v>-0.4514688733406837</x:v>
      </x:c>
      <x:c r="AT2874" s="55" t="b">
        <x:v>1</x:v>
      </x:c>
      <x:c r="AU2874" s="50"/>
      <x:c r="AV2874" s="58" t="n">
        <x:v>0.0282195063260141</x:v>
      </x:c>
      <x:c r="AW2874" s="50" t="n">
        <x:v>1672</x:v>
      </x:c>
      <x:c r="AX2874" s="50" t="str">
        <x:v>Core Moat</x:v>
      </x:c>
      <x:c r="AY2874" s="50" t="str">
        <x:v>目立つ機械的警告なし（定性確認は別途必要）</x:v>
      </x:c>
      <x:c r="AZ2874" s="59" t="str">
        <x:v>2026-03-26 15:22</x:v>
      </x:c>
      <x:c r="BA2874" s="53" t="n">
        <x:v>18019</x:v>
      </x:c>
      <x:c r="BB2874" s="50"/>
      <x:c r="BC2874" s="50"/>
      <x:c r="BD2874" s="50" t="str">
        <x:v>TOPIX Small 1</x:v>
      </x:c>
    </x:row>
    <x:row r="2875">
      <x:c r="A2875" s="50" t="n">
        <x:v>2874</x:v>
      </x:c>
      <x:c r="B2875" s="50" t="str">
        <x:v>7911</x:v>
      </x:c>
      <x:c r="C2875" s="50" t="str">
        <x:v>7911.T</x:v>
      </x:c>
      <x:c r="D2875" s="50" t="str">
        <x:v>TOPPAN Holdings Inc.</x:v>
      </x:c>
      <x:c r="E2875" s="50" t="str">
        <x:v>Prime Market (Domestic)</x:v>
      </x:c>
      <x:c r="F2875" s="50" t="str">
        <x:v>Other Products</x:v>
      </x:c>
      <x:c r="G2875" s="51" t="n">
        <x:v>1466935</x:v>
      </x:c>
      <x:c r="H2875" s="51" t="n">
        <x:v>1547533</x:v>
      </x:c>
      <x:c r="I2875" s="51" t="n">
        <x:v>1638833</x:v>
      </x:c>
      <x:c r="J2875" s="51" t="n">
        <x:v>1678249</x:v>
      </x:c>
      <x:c r="K2875" s="51" t="n">
        <x:v>1717960</x:v>
      </x:c>
      <x:c r="L2875" s="52" t="n">
        <x:f>IFERROR(H2875/G2875-1,"")</x:f>
        <x:v>0.05494312972285753</x:v>
      </x:c>
      <x:c r="M2875" s="52" t="n">
        <x:f>IFERROR(I2875/H2875-1,"")</x:f>
        <x:v>0.05899712639407362</x:v>
      </x:c>
      <x:c r="N2875" s="52" t="n">
        <x:f>IFERROR(J2875/I2875-1,"")</x:f>
        <x:v>0.024051260866726487</x:v>
      </x:c>
      <x:c r="O2875" s="52" t="n">
        <x:f>IFERROR(K2875/J2875-1,"")</x:f>
        <x:v>0.023662162170214218</x:v>
      </x:c>
      <x:c r="P2875" s="52" t="n">
        <x:f>IFERROR((K2875/G2875)^(1/4)-1,"")</x:f>
        <x:v>0.04028070728423727</x:v>
      </x:c>
      <x:c r="Q2875" s="51" t="n">
        <x:v>84086</x:v>
      </x:c>
      <x:c r="R2875" s="52" t="n">
        <x:f>IFERROR(Q2875/K2875,"")</x:f>
        <x:v>0.04894526065798971</x:v>
      </x:c>
      <x:c r="S2875" s="53" t="n">
        <x:v>18019</x:v>
      </x:c>
      <x:c r="T2875" s="50" t="str">
        <x:v>EDINET_company_history</x:v>
      </x:c>
      <x:c r="U2875" s="50" t="str">
        <x:v>日本マスタートラスト信託銀行株式会社信託口</x:v>
      </x:c>
      <x:c r="V2875" s="54" t="n">
        <x:v>0.1646</x:v>
      </x:c>
      <x:c r="W2875" s="50" t="str">
        <x:v>金 子 眞 吾 / 麿 秀 晴 / 坂 井 和 則</x:v>
      </x:c>
      <x:c r="X2875" s="50" t="b">
        <x:f>AND(COUNT(L2875:O2875)=4,L2875&gt;='設定'!$B$6,M2875&gt;='設定'!$B$6,N2875&gt;='設定'!$B$6,O2875&gt;='設定'!$B$6)</x:f>
        <x:v>0</x:v>
      </x:c>
      <x:c r="Y2875" s="50" t="b">
        <x:f>AND(COUNT(G2875:K2875)=5,P2875&gt;='設定'!$B$7)</x:f>
        <x:v>0</x:v>
      </x:c>
      <x:c r="Z2875" s="50" t="b">
        <x:f>AND(ISNUMBER(R2875),R2875&gt;='設定'!$B$8)</x:f>
        <x:v>0</x:v>
      </x:c>
      <x:c r="AA2875" s="50" t="b">
        <x:f>AND(ISNUMBER(S2875),S2875&gt;=DATE(YEAR('設定'!$B$10)-'設定'!$B$9,MONTH('設定'!$B$10),DAY('設定'!$B$10)))</x:f>
        <x:v>0</x:v>
      </x:c>
      <x:c r="AB2875" s="55" t="b">
        <x:v>0</x:v>
      </x:c>
      <x:c r="AC2875" s="55" t="b">
        <x:v>0</x:v>
      </x:c>
      <x:c r="AD2875" s="50" t="n">
        <x:f>IF(X2875,1,0)+IF(Z2875,1,0)+IF(AA2875,1,0)+IF(AB2875,1,0)</x:f>
        <x:v>0</x:v>
      </x:c>
      <x:c r="AE2875" s="50" t="n">
        <x:f>IF(Y2875,1,0)+IF(Z2875,1,0)+IF(AA2875,1,0)+IF(AB2875,1,0)</x:f>
        <x:v>0</x:v>
      </x:c>
      <x:c r="AF2875" s="50" t="n">
        <x:f>IF(Y2875,1,0)+IF(Z2875,1,0)+IF(AA2875,1,0)+IF(AC2875,1,0)</x:f>
        <x:v>0</x:v>
      </x:c>
      <x:c r="AG2875" s="53" t="n">
        <x:v>44348</x:v>
      </x:c>
      <x:c r="AH2875" s="50" t="str">
        <x:v>S100W6KM</x:v>
      </x:c>
      <x:c r="AI2875" s="50" t="str">
        <x:v>NetSalesSummaryOfBusinessResults</x:v>
      </x:c>
      <x:c r="AJ2875" s="50" t="str">
        <x:v>OperatingIncome</x:v>
      </x:c>
      <x:c r="AK2875" s="53" t="n">
        <x:v>45747</x:v>
      </x:c>
      <x:c r="AL2875" s="50" t="str">
        <x:v>365/365/365/366/365</x:v>
      </x:c>
      <x:c r="AM2875" s="51" t="n">
        <x:v>292987640</x:v>
      </x:c>
      <x:c r="AN2875" s="51" t="n">
        <x:v>4592</x:v>
      </x:c>
      <x:c r="AO2875" s="51" t="n">
        <x:f>IFERROR(AM2875*AN2875,"")</x:f>
        <x:v>1345399242880</x:v>
      </x:c>
      <x:c r="AP2875" s="56" t="n">
        <x:f>IFERROR(AO2875/(K2875*1000000),"")</x:f>
        <x:v>0.7831376998765979</x:v>
      </x:c>
      <x:c r="AQ2875" s="57" t="n">
        <x:v>8475929190</x:v>
      </x:c>
      <x:c r="AR2875" s="52" t="n">
        <x:v>0.3498843751813543</x:v>
      </x:c>
      <x:c r="AS2875" s="52" t="n">
        <x:v>-0.290361060751118</x:v>
      </x:c>
      <x:c r="AT2875" s="55" t="b">
        <x:v>1</x:v>
      </x:c>
      <x:c r="AU2875" s="50"/>
      <x:c r="AV2875" s="58" t="n">
        <x:v>-0.0506263297155933</x:v>
      </x:c>
      <x:c r="AW2875" s="50" t="n">
        <x:v>2269</x:v>
      </x:c>
      <x:c r="AX2875" s="50" t="str">
        <x:v>Transformation Moat</x:v>
      </x:c>
      <x:c r="AY2875" s="50" t="str">
        <x:v>目立つ機械的警告なし（定性確認は別途必要）</x:v>
      </x:c>
      <x:c r="AZ2875" s="59" t="str">
        <x:v>2025-06-26 15:51</x:v>
      </x:c>
      <x:c r="BA2875" s="53" t="n">
        <x:v>18019</x:v>
      </x:c>
      <x:c r="BB2875" s="50"/>
      <x:c r="BC2875" s="50"/>
      <x:c r="BD2875" s="50" t="str">
        <x:v>TOPIX Mid400</x:v>
      </x:c>
    </x:row>
    <x:row r="2876">
      <x:c r="A2876" s="50" t="n">
        <x:v>2875</x:v>
      </x:c>
      <x:c r="B2876" s="50" t="str">
        <x:v>8077</x:v>
      </x:c>
      <x:c r="C2876" s="50" t="str">
        <x:v>8077.T</x:v>
      </x:c>
      <x:c r="D2876" s="50" t="str">
        <x:v>TORQ Inc.</x:v>
      </x:c>
      <x:c r="E2876" s="50" t="str">
        <x:v>Standard Market(Domestic)</x:v>
      </x:c>
      <x:c r="F2876" s="50" t="str">
        <x:v>Wholesale Trade</x:v>
      </x:c>
      <x:c r="G2876" s="51" t="n">
        <x:v>19252.955</x:v>
      </x:c>
      <x:c r="H2876" s="51" t="n">
        <x:v>20477.806</x:v>
      </x:c>
      <x:c r="I2876" s="51" t="n">
        <x:v>21757.123</x:v>
      </x:c>
      <x:c r="J2876" s="51" t="n">
        <x:v>22409.823</x:v>
      </x:c>
      <x:c r="K2876" s="51" t="n">
        <x:v>22538.29</x:v>
      </x:c>
      <x:c r="L2876" s="52" t="n">
        <x:f>IFERROR(H2876/G2876-1,"")</x:f>
        <x:v>0.06361885746889229</x:v>
      </x:c>
      <x:c r="M2876" s="52" t="n">
        <x:f>IFERROR(I2876/H2876-1,"")</x:f>
        <x:v>0.06247334309154007</x:v>
      </x:c>
      <x:c r="N2876" s="52" t="n">
        <x:f>IFERROR(J2876/I2876-1,"")</x:f>
        <x:v>0.02999937078077841</x:v>
      </x:c>
      <x:c r="O2876" s="52" t="n">
        <x:f>IFERROR(K2876/J2876-1,"")</x:f>
        <x:v>0.005732620021139834</x:v>
      </x:c>
      <x:c r="P2876" s="52" t="n">
        <x:f>IFERROR((K2876/G2876)^(1/4)-1,"")</x:f>
        <x:v>0.04017375497503184</x:v>
      </x:c>
      <x:c r="Q2876" s="51" t="n">
        <x:v>1009.912</x:v>
      </x:c>
      <x:c r="R2876" s="52" t="n">
        <x:f>IFERROR(Q2876/K2876,"")</x:f>
        <x:v>0.044808723288235264</x:v>
      </x:c>
      <x:c r="S2876" s="53" t="n">
        <x:v>22555</x:v>
      </x:c>
      <x:c r="T2876" s="50" t="str">
        <x:v>EDINET_company_history</x:v>
      </x:c>
      <x:c r="U2876" s="50" t="str">
        <x:v>有限会社濱重興産</x:v>
      </x:c>
      <x:c r="V2876" s="54" t="n">
        <x:v>0.245</x:v>
      </x:c>
      <x:c r="W2876" s="50" t="str">
        <x:v>檜垣 俊行</x:v>
      </x:c>
      <x:c r="X2876" s="50" t="b">
        <x:f>AND(COUNT(L2876:O2876)=4,L2876&gt;='設定'!$B$6,M2876&gt;='設定'!$B$6,N2876&gt;='設定'!$B$6,O2876&gt;='設定'!$B$6)</x:f>
        <x:v>0</x:v>
      </x:c>
      <x:c r="Y2876" s="50" t="b">
        <x:f>AND(COUNT(G2876:K2876)=5,P2876&gt;='設定'!$B$7)</x:f>
        <x:v>0</x:v>
      </x:c>
      <x:c r="Z2876" s="50" t="b">
        <x:f>AND(ISNUMBER(R2876),R2876&gt;='設定'!$B$8)</x:f>
        <x:v>0</x:v>
      </x:c>
      <x:c r="AA2876" s="50" t="b">
        <x:f>AND(ISNUMBER(S2876),S2876&gt;=DATE(YEAR('設定'!$B$10)-'設定'!$B$9,MONTH('設定'!$B$10),DAY('設定'!$B$10)))</x:f>
        <x:v>0</x:v>
      </x:c>
      <x:c r="AB2876" s="55" t="b">
        <x:v>0</x:v>
      </x:c>
      <x:c r="AC2876" s="55" t="b">
        <x:v>0</x:v>
      </x:c>
      <x:c r="AD2876" s="50" t="n">
        <x:f>IF(X2876,1,0)+IF(Z2876,1,0)+IF(AA2876,1,0)+IF(AB2876,1,0)</x:f>
        <x:v>0</x:v>
      </x:c>
      <x:c r="AE2876" s="50" t="n">
        <x:f>IF(Y2876,1,0)+IF(Z2876,1,0)+IF(AA2876,1,0)+IF(AB2876,1,0)</x:f>
        <x:v>0</x:v>
      </x:c>
      <x:c r="AF2876" s="50" t="n">
        <x:f>IF(Y2876,1,0)+IF(Z2876,1,0)+IF(AA2876,1,0)+IF(AC2876,1,0)</x:f>
        <x:v>0</x:v>
      </x:c>
      <x:c r="AG2876" s="53" t="n">
        <x:v>44348</x:v>
      </x:c>
      <x:c r="AH2876" s="50" t="str">
        <x:v>S100XHJG</x:v>
      </x:c>
      <x:c r="AI2876" s="50" t="str">
        <x:v>NetSalesSummaryOfBusinessResults</x:v>
      </x:c>
      <x:c r="AJ2876" s="50" t="str">
        <x:v>OperatingIncome</x:v>
      </x:c>
      <x:c r="AK2876" s="53" t="n">
        <x:v>45961</x:v>
      </x:c>
      <x:c r="AL2876" s="50" t="str">
        <x:v>365/365/365/366/365</x:v>
      </x:c>
      <x:c r="AM2876" s="51" t="n">
        <x:v>22570348</x:v>
      </x:c>
      <x:c r="AN2876" s="51" t="n">
        <x:v>206</x:v>
      </x:c>
      <x:c r="AO2876" s="51" t="n">
        <x:f>IFERROR(AM2876*AN2876,"")</x:f>
        <x:v>4649491688</x:v>
      </x:c>
      <x:c r="AP2876" s="56" t="n">
        <x:f>IFERROR(AO2876/(K2876*1000000),"")</x:f>
        <x:v>0.20629301016181795</x:v>
      </x:c>
      <x:c r="AQ2876" s="57" t="n">
        <x:v>3790368.3333333335</x:v>
      </x:c>
      <x:c r="AR2876" s="52" t="n">
        <x:v>0.3268734267208664</x:v>
      </x:c>
      <x:c r="AS2876" s="52" t="n">
        <x:v>-0.4014603253849123</x:v>
      </x:c>
      <x:c r="AT2876" s="55" t="b">
        <x:v>0</x:v>
      </x:c>
      <x:c r="AU2876" s="50" t="str">
        <x:v>low_liquidity</x:v>
      </x:c>
      <x:c r="AV2876" s="58" t="n">
        <x:v>-0.1839882935696773</x:v>
      </x:c>
      <x:c r="AW2876" s="50" t="n">
        <x:v>2975</x:v>
      </x:c>
      <x:c r="AX2876" s="50" t="str">
        <x:v>Core Moat</x:v>
      </x:c>
      <x:c r="AY2876" s="50" t="str">
        <x:v>既存適格性フィルター不通過: low_liquidity / 60日平均売買代金2,000万円未満</x:v>
      </x:c>
      <x:c r="AZ2876" s="59" t="str">
        <x:v>2026-01-27 16:08</x:v>
      </x:c>
      <x:c r="BA2876" s="53" t="n">
        <x:v>22555</x:v>
      </x:c>
      <x:c r="BB2876" s="50"/>
      <x:c r="BC2876" s="50"/>
      <x:c r="BD2876" s="50"/>
    </x:row>
    <x:row r="2877">
      <x:c r="A2877" s="50" t="n">
        <x:v>2876</x:v>
      </x:c>
      <x:c r="B2877" s="50" t="str">
        <x:v>7462</x:v>
      </x:c>
      <x:c r="C2877" s="50" t="str">
        <x:v>7462.T</x:v>
      </x:c>
      <x:c r="D2877" s="50" t="str">
        <x:v>CAPITA Inc.</x:v>
      </x:c>
      <x:c r="E2877" s="50" t="str">
        <x:v>Standard Market(Domestic)</x:v>
      </x:c>
      <x:c r="F2877" s="50" t="str">
        <x:v>Retail Trade</x:v>
      </x:c>
      <x:c r="G2877" s="51" t="n">
        <x:v>2879.267</x:v>
      </x:c>
      <x:c r="H2877" s="51" t="n">
        <x:v>3344.461</x:v>
      </x:c>
      <x:c r="I2877" s="51" t="n">
        <x:v>3344.751</x:v>
      </x:c>
      <x:c r="J2877" s="51" t="n">
        <x:v>3044.29</x:v>
      </x:c>
      <x:c r="K2877" s="51" t="n">
        <x:v>3369.499</x:v>
      </x:c>
      <x:c r="L2877" s="52" t="n">
        <x:f>IFERROR(H2877/G2877-1,"")</x:f>
        <x:v>0.16156681544295814</x:v>
      </x:c>
      <x:c r="M2877" s="52" t="n">
        <x:f>IFERROR(I2877/H2877-1,"")</x:f>
        <x:v>0.00008671053422371067</x:v>
      </x:c>
      <x:c r="N2877" s="52" t="n">
        <x:f>IFERROR(J2877/I2877-1,"")</x:f>
        <x:v>-0.08983060323474013</x:v>
      </x:c>
      <x:c r="O2877" s="52" t="n">
        <x:f>IFERROR(K2877/J2877-1,"")</x:f>
        <x:v>0.10682589372234563</x:v>
      </x:c>
      <x:c r="P2877" s="52" t="n">
        <x:f>IFERROR((K2877/G2877)^(1/4)-1,"")</x:f>
        <x:v>0.04008982559694618</x:v>
      </x:c>
      <x:c r="Q2877" s="51" t="n">
        <x:v>79.449</x:v>
      </x:c>
      <x:c r="R2877" s="52" t="n">
        <x:f>IFERROR(Q2877/K2877,"")</x:f>
        <x:v>0.023578876266174883</x:v>
      </x:c>
      <x:c r="S2877" s="53" t="n">
        <x:v>38322</x:v>
      </x:c>
      <x:c r="T2877" s="50" t="str">
        <x:v>EDINET_company_history</x:v>
      </x:c>
      <x:c r="U2877" s="50" t="str">
        <x:v>HER投資事業有限責任組合</x:v>
      </x:c>
      <x:c r="V2877" s="54" t="n">
        <x:v>0.255</x:v>
      </x:c>
      <x:c r="W2877" s="50"/>
      <x:c r="X2877" s="50" t="b">
        <x:f>AND(COUNT(L2877:O2877)=4,L2877&gt;='設定'!$B$6,M2877&gt;='設定'!$B$6,N2877&gt;='設定'!$B$6,O2877&gt;='設定'!$B$6)</x:f>
        <x:v>0</x:v>
      </x:c>
      <x:c r="Y2877" s="50" t="b">
        <x:f>AND(COUNT(G2877:K2877)=5,P2877&gt;='設定'!$B$7)</x:f>
        <x:v>0</x:v>
      </x:c>
      <x:c r="Z2877" s="50" t="b">
        <x:f>AND(ISNUMBER(R2877),R2877&gt;='設定'!$B$8)</x:f>
        <x:v>0</x:v>
      </x:c>
      <x:c r="AA2877" s="50" t="b">
        <x:f>AND(ISNUMBER(S2877),S2877&gt;=DATE(YEAR('設定'!$B$10)-'設定'!$B$9,MONTH('設定'!$B$10),DAY('設定'!$B$10)))</x:f>
        <x:v>0</x:v>
      </x:c>
      <x:c r="AB2877" s="55" t="b">
        <x:v>0</x:v>
      </x:c>
      <x:c r="AC2877" s="55" t="b">
        <x:v>0</x:v>
      </x:c>
      <x:c r="AD2877" s="50" t="n">
        <x:f>IF(X2877,1,0)+IF(Z2877,1,0)+IF(AA2877,1,0)+IF(AB2877,1,0)</x:f>
        <x:v>0</x:v>
      </x:c>
      <x:c r="AE2877" s="50" t="n">
        <x:f>IF(Y2877,1,0)+IF(Z2877,1,0)+IF(AA2877,1,0)+IF(AB2877,1,0)</x:f>
        <x:v>0</x:v>
      </x:c>
      <x:c r="AF2877" s="50" t="n">
        <x:f>IF(Y2877,1,0)+IF(Z2877,1,0)+IF(AA2877,1,0)+IF(AC2877,1,0)</x:f>
        <x:v>0</x:v>
      </x:c>
      <x:c r="AG2877" s="53" t="n">
        <x:v>44348</x:v>
      </x:c>
      <x:c r="AH2877" s="50" t="str">
        <x:v>S100W8M6</x:v>
      </x:c>
      <x:c r="AI2877" s="50" t="str">
        <x:v>NetSalesSummaryOfBusinessResults</x:v>
      </x:c>
      <x:c r="AJ2877" s="50" t="str">
        <x:v>OperatingIncome</x:v>
      </x:c>
      <x:c r="AK2877" s="53" t="n">
        <x:v>45747</x:v>
      </x:c>
      <x:c r="AL2877" s="50" t="str">
        <x:v>365/365/365/366/365</x:v>
      </x:c>
      <x:c r="AM2877" s="51" t="n">
        <x:v>3603900</x:v>
      </x:c>
      <x:c r="AN2877" s="51" t="n">
        <x:v>633</x:v>
      </x:c>
      <x:c r="AO2877" s="51" t="n">
        <x:f>IFERROR(AM2877*AN2877,"")</x:f>
        <x:v>2281268700</x:v>
      </x:c>
      <x:c r="AP2877" s="56" t="n">
        <x:f>IFERROR(AO2877/(K2877*1000000),"")</x:f>
        <x:v>0.6770349835390959</x:v>
      </x:c>
      <x:c r="AQ2877" s="57" t="n">
        <x:v>5779403.333333333</x:v>
      </x:c>
      <x:c r="AR2877" s="52" t="n">
        <x:v>0.410876631634306</x:v>
      </x:c>
      <x:c r="AS2877" s="52" t="n">
        <x:v>-0.4777640643551993</x:v>
      </x:c>
      <x:c r="AT2877" s="55" t="b">
        <x:v>0</x:v>
      </x:c>
      <x:c r="AU2877" s="50" t="str">
        <x:v>low_liquidity</x:v>
      </x:c>
      <x:c r="AV2877" s="58" t="n">
        <x:v>-0.0652993708806217</x:v>
      </x:c>
      <x:c r="AW2877" s="50" t="n">
        <x:v>2378</x:v>
      </x:c>
      <x:c r="AX2877" s="50" t="str">
        <x:v>Core Moat</x:v>
      </x:c>
      <x:c r="AY2877" s="50" t="str">
        <x:v>既存適格性フィルター不通過: low_liquidity / 60日平均売買代金2,000万円未満</x:v>
      </x:c>
      <x:c r="AZ2877" s="59" t="str">
        <x:v>2025-06-27 14:14</x:v>
      </x:c>
      <x:c r="BA2877" s="53" t="n">
        <x:v>38322</x:v>
      </x:c>
      <x:c r="BB2877" s="50"/>
      <x:c r="BC2877" s="50"/>
      <x:c r="BD2877" s="50"/>
    </x:row>
    <x:row r="2878">
      <x:c r="A2878" s="50" t="n">
        <x:v>2877</x:v>
      </x:c>
      <x:c r="B2878" s="50" t="str">
        <x:v>9956</x:v>
      </x:c>
      <x:c r="C2878" s="50" t="str">
        <x:v>9956.T</x:v>
      </x:c>
      <x:c r="D2878" s="50" t="str">
        <x:v>VALOR HOLDINGS CO.,LTD.</x:v>
      </x:c>
      <x:c r="E2878" s="50" t="str">
        <x:v>Prime Market (Domestic)</x:v>
      </x:c>
      <x:c r="F2878" s="50" t="str">
        <x:v>Retail Trade</x:v>
      </x:c>
      <x:c r="G2878" s="51" t="n">
        <x:v>730168</x:v>
      </x:c>
      <x:c r="H2878" s="51" t="n">
        <x:v>732519</x:v>
      </x:c>
      <x:c r="I2878" s="51" t="n">
        <x:v>759977</x:v>
      </x:c>
      <x:c r="J2878" s="51" t="n">
        <x:v>807795</x:v>
      </x:c>
      <x:c r="K2878" s="51" t="n">
        <x:v>854435</x:v>
      </x:c>
      <x:c r="L2878" s="52" t="n">
        <x:f>IFERROR(H2878/G2878-1,"")</x:f>
        <x:v>0.003219806948537851</x:v>
      </x:c>
      <x:c r="M2878" s="52" t="n">
        <x:f>IFERROR(I2878/H2878-1,"")</x:f>
        <x:v>0.03748435194172428</x:v>
      </x:c>
      <x:c r="N2878" s="52" t="n">
        <x:f>IFERROR(J2878/I2878-1,"")</x:f>
        <x:v>0.0629203252203685</x:v>
      </x:c>
      <x:c r="O2878" s="52" t="n">
        <x:f>IFERROR(K2878/J2878-1,"")</x:f>
        <x:v>0.057737421004091294</x:v>
      </x:c>
      <x:c r="P2878" s="52" t="n">
        <x:f>IFERROR((K2878/G2878)^(1/4)-1,"")</x:f>
        <x:v>0.04007356557746378</x:v>
      </x:c>
      <x:c r="Q2878" s="51" t="n">
        <x:v>23191</x:v>
      </x:c>
      <x:c r="R2878" s="52" t="n">
        <x:f>IFERROR(Q2878/K2878,"")</x:f>
        <x:v>0.0271419124918806</x:v>
      </x:c>
      <x:c r="S2878" s="53" t="n">
        <x:v>34243</x:v>
      </x:c>
      <x:c r="T2878" s="50" t="str">
        <x:v>EDINET_company_history</x:v>
      </x:c>
      <x:c r="U2878" s="50" t="str">
        <x:v>日本マスタートラスト信託銀行株式会社（信託口）</x:v>
      </x:c>
      <x:c r="V2878" s="54" t="n">
        <x:v>0.0988</x:v>
      </x:c>
      <x:c r="W2878" s="50" t="str">
        <x:v>田代正美 / 小池孝幸</x:v>
      </x:c>
      <x:c r="X2878" s="50" t="b">
        <x:f>AND(COUNT(L2878:O2878)=4,L2878&gt;='設定'!$B$6,M2878&gt;='設定'!$B$6,N2878&gt;='設定'!$B$6,O2878&gt;='設定'!$B$6)</x:f>
        <x:v>0</x:v>
      </x:c>
      <x:c r="Y2878" s="50" t="b">
        <x:f>AND(COUNT(G2878:K2878)=5,P2878&gt;='設定'!$B$7)</x:f>
        <x:v>0</x:v>
      </x:c>
      <x:c r="Z2878" s="50" t="b">
        <x:f>AND(ISNUMBER(R2878),R2878&gt;='設定'!$B$8)</x:f>
        <x:v>0</x:v>
      </x:c>
      <x:c r="AA2878" s="50" t="b">
        <x:f>AND(ISNUMBER(S2878),S2878&gt;=DATE(YEAR('設定'!$B$10)-'設定'!$B$9,MONTH('設定'!$B$10),DAY('設定'!$B$10)))</x:f>
        <x:v>0</x:v>
      </x:c>
      <x:c r="AB2878" s="55" t="b">
        <x:v>0</x:v>
      </x:c>
      <x:c r="AC2878" s="55" t="b">
        <x:v>0</x:v>
      </x:c>
      <x:c r="AD2878" s="50" t="n">
        <x:f>IF(X2878,1,0)+IF(Z2878,1,0)+IF(AA2878,1,0)+IF(AB2878,1,0)</x:f>
        <x:v>0</x:v>
      </x:c>
      <x:c r="AE2878" s="50" t="n">
        <x:f>IF(Y2878,1,0)+IF(Z2878,1,0)+IF(AA2878,1,0)+IF(AB2878,1,0)</x:f>
        <x:v>0</x:v>
      </x:c>
      <x:c r="AF2878" s="50" t="n">
        <x:f>IF(Y2878,1,0)+IF(Z2878,1,0)+IF(AA2878,1,0)+IF(AC2878,1,0)</x:f>
        <x:v>0</x:v>
      </x:c>
      <x:c r="AG2878" s="53" t="n">
        <x:v>44348</x:v>
      </x:c>
      <x:c r="AH2878" s="50" t="str">
        <x:v>S100W3BP</x:v>
      </x:c>
      <x:c r="AI2878" s="50" t="str">
        <x:v>OperatingRevenue1SummaryOfBusinessResults</x:v>
      </x:c>
      <x:c r="AJ2878" s="50" t="str">
        <x:v>OperatingIncome</x:v>
      </x:c>
      <x:c r="AK2878" s="53" t="n">
        <x:v>45747</x:v>
      </x:c>
      <x:c r="AL2878" s="50" t="str">
        <x:v>365/365/365/366/365</x:v>
      </x:c>
      <x:c r="AM2878" s="51" t="n">
        <x:v>52669199</x:v>
      </x:c>
      <x:c r="AN2878" s="51" t="n">
        <x:v>3280</x:v>
      </x:c>
      <x:c r="AO2878" s="51" t="n">
        <x:f>IFERROR(AM2878*AN2878,"")</x:f>
        <x:v>172754972720</x:v>
      </x:c>
      <x:c r="AP2878" s="56" t="n">
        <x:f>IFERROR(AO2878/(K2878*1000000),"")</x:f>
        <x:v>0.20218620810243026</x:v>
      </x:c>
      <x:c r="AQ2878" s="57" t="n">
        <x:v>485283200</x:v>
      </x:c>
      <x:c r="AR2878" s="52" t="n">
        <x:v>0.2154289382681279</x:v>
      </x:c>
      <x:c r="AS2878" s="52" t="n">
        <x:v>-0.3280174924506872</x:v>
      </x:c>
      <x:c r="AT2878" s="55" t="b">
        <x:v>1</x:v>
      </x:c>
      <x:c r="AU2878" s="50"/>
      <x:c r="AV2878" s="58" t="n">
        <x:v>-0.0053776407191959</x:v>
      </x:c>
      <x:c r="AW2878" s="50" t="n">
        <x:v>1907</x:v>
      </x:c>
      <x:c r="AX2878" s="50" t="str">
        <x:v>Core Moat</x:v>
      </x:c>
      <x:c r="AY2878" s="50" t="str">
        <x:v>目立つ機械的警告なし（定性確認は別途必要）</x:v>
      </x:c>
      <x:c r="AZ2878" s="59" t="str">
        <x:v>2025-06-25 15:29</x:v>
      </x:c>
      <x:c r="BA2878" s="53" t="n">
        <x:v>34243</x:v>
      </x:c>
      <x:c r="BB2878" s="50"/>
      <x:c r="BC2878" s="50"/>
      <x:c r="BD2878" s="50" t="str">
        <x:v>TOPIX Small 1</x:v>
      </x:c>
    </x:row>
    <x:row r="2879">
      <x:c r="A2879" s="50" t="n">
        <x:v>2878</x:v>
      </x:c>
      <x:c r="B2879" s="50" t="str">
        <x:v>1951</x:v>
      </x:c>
      <x:c r="C2879" s="50" t="str">
        <x:v>1951.T</x:v>
      </x:c>
      <x:c r="D2879" s="50" t="str">
        <x:v>EXEO Group,Inc.</x:v>
      </x:c>
      <x:c r="E2879" s="50" t="str">
        <x:v>Prime Market (Domestic)</x:v>
      </x:c>
      <x:c r="F2879" s="50" t="str">
        <x:v>Construction</x:v>
      </x:c>
      <x:c r="G2879" s="51" t="n">
        <x:v>573339</x:v>
      </x:c>
      <x:c r="H2879" s="51" t="n">
        <x:v>594840</x:v>
      </x:c>
      <x:c r="I2879" s="51" t="n">
        <x:v>627607</x:v>
      </x:c>
      <x:c r="J2879" s="51" t="n">
        <x:v>614095</x:v>
      </x:c>
      <x:c r="K2879" s="51" t="n">
        <x:v>670822</x:v>
      </x:c>
      <x:c r="L2879" s="52" t="n">
        <x:f>IFERROR(H2879/G2879-1,"")</x:f>
        <x:v>0.03750137353293592</x:v>
      </x:c>
      <x:c r="M2879" s="52" t="n">
        <x:f>IFERROR(I2879/H2879-1,"")</x:f>
        <x:v>0.055085401116266475</x:v>
      </x:c>
      <x:c r="N2879" s="52" t="n">
        <x:f>IFERROR(J2879/I2879-1,"")</x:f>
        <x:v>-0.021529396580981408</x:v>
      </x:c>
      <x:c r="O2879" s="52" t="n">
        <x:f>IFERROR(K2879/J2879-1,"")</x:f>
        <x:v>0.09237495827192865</x:v>
      </x:c>
      <x:c r="P2879" s="52" t="n">
        <x:f>IFERROR((K2879/G2879)^(1/4)-1,"")</x:f>
        <x:v>0.04003739092045122</x:v>
      </x:c>
      <x:c r="Q2879" s="51" t="n">
        <x:v>42465</x:v>
      </x:c>
      <x:c r="R2879" s="52" t="n">
        <x:f>IFERROR(Q2879/K2879,"")</x:f>
        <x:v>0.06330293281973459</x:v>
      </x:c>
      <x:c r="S2879" s="53" t="n">
        <x:v>23043</x:v>
      </x:c>
      <x:c r="T2879" s="50" t="str">
        <x:v>EDINET_company_history</x:v>
      </x:c>
      <x:c r="U2879" s="50" t="str">
        <x:v>日本マスタートラスト信託銀行株式会社（信託口）</x:v>
      </x:c>
      <x:c r="V2879" s="54" t="n">
        <x:v>0.1619</x:v>
      </x:c>
      <x:c r="W2879" s="50" t="str">
        <x:v>舩橋 哲也 / 梶村 啓吾 / 田中 幸治</x:v>
      </x:c>
      <x:c r="X2879" s="50" t="b">
        <x:f>AND(COUNT(L2879:O2879)=4,L2879&gt;='設定'!$B$6,M2879&gt;='設定'!$B$6,N2879&gt;='設定'!$B$6,O2879&gt;='設定'!$B$6)</x:f>
        <x:v>0</x:v>
      </x:c>
      <x:c r="Y2879" s="50" t="b">
        <x:f>AND(COUNT(G2879:K2879)=5,P2879&gt;='設定'!$B$7)</x:f>
        <x:v>0</x:v>
      </x:c>
      <x:c r="Z2879" s="50" t="b">
        <x:f>AND(ISNUMBER(R2879),R2879&gt;='設定'!$B$8)</x:f>
        <x:v>0</x:v>
      </x:c>
      <x:c r="AA2879" s="50" t="b">
        <x:f>AND(ISNUMBER(S2879),S2879&gt;=DATE(YEAR('設定'!$B$10)-'設定'!$B$9,MONTH('設定'!$B$10),DAY('設定'!$B$10)))</x:f>
        <x:v>0</x:v>
      </x:c>
      <x:c r="AB2879" s="55" t="b">
        <x:v>0</x:v>
      </x:c>
      <x:c r="AC2879" s="55" t="b">
        <x:v>0</x:v>
      </x:c>
      <x:c r="AD2879" s="50" t="n">
        <x:f>IF(X2879,1,0)+IF(Z2879,1,0)+IF(AA2879,1,0)+IF(AB2879,1,0)</x:f>
        <x:v>0</x:v>
      </x:c>
      <x:c r="AE2879" s="50" t="n">
        <x:f>IF(Y2879,1,0)+IF(Z2879,1,0)+IF(AA2879,1,0)+IF(AB2879,1,0)</x:f>
        <x:v>0</x:v>
      </x:c>
      <x:c r="AF2879" s="50" t="n">
        <x:f>IF(Y2879,1,0)+IF(Z2879,1,0)+IF(AA2879,1,0)+IF(AC2879,1,0)</x:f>
        <x:v>0</x:v>
      </x:c>
      <x:c r="AG2879" s="53" t="n">
        <x:v>44348</x:v>
      </x:c>
      <x:c r="AH2879" s="50" t="str">
        <x:v>S100W0NZ</x:v>
      </x:c>
      <x:c r="AI2879" s="50" t="str">
        <x:v>NetSalesSummaryOfBusinessResults</x:v>
      </x:c>
      <x:c r="AJ2879" s="50" t="str">
        <x:v>OperatingIncome</x:v>
      </x:c>
      <x:c r="AK2879" s="53" t="n">
        <x:v>45747</x:v>
      </x:c>
      <x:c r="AL2879" s="50" t="str">
        <x:v>365/365/365/366/365</x:v>
      </x:c>
      <x:c r="AM2879" s="51" t="n">
        <x:v>206896138</x:v>
      </x:c>
      <x:c r="AN2879" s="51" t="n">
        <x:v>2809.5</x:v>
      </x:c>
      <x:c r="AO2879" s="51" t="n">
        <x:f>IFERROR(AM2879*AN2879,"")</x:f>
        <x:v>581274699711</x:v>
      </x:c>
      <x:c r="AP2879" s="56" t="n">
        <x:f>IFERROR(AO2879/(K2879*1000000),"")</x:f>
        <x:v>0.8665110859676636</x:v>
      </x:c>
      <x:c r="AQ2879" s="57" t="n">
        <x:v>1685198310</x:v>
      </x:c>
      <x:c r="AR2879" s="52" t="n">
        <x:v>0.202856497210302</x:v>
      </x:c>
      <x:c r="AS2879" s="52" t="n">
        <x:v>-0.2810205913310548</x:v>
      </x:c>
      <x:c r="AT2879" s="55" t="b">
        <x:v>1</x:v>
      </x:c>
      <x:c r="AU2879" s="50"/>
      <x:c r="AV2879" s="58" t="n">
        <x:v>0.0526813524894726</x:v>
      </x:c>
      <x:c r="AW2879" s="50" t="n">
        <x:v>1498</x:v>
      </x:c>
      <x:c r="AX2879" s="50" t="str">
        <x:v>Core Moat</x:v>
      </x:c>
      <x:c r="AY2879" s="50" t="str">
        <x:v>目立つ機械的警告なし（定性確認は別途必要）</x:v>
      </x:c>
      <x:c r="AZ2879" s="59" t="str">
        <x:v>2025-06-24 16:00</x:v>
      </x:c>
      <x:c r="BA2879" s="53" t="n">
        <x:v>23043</x:v>
      </x:c>
      <x:c r="BB2879" s="50"/>
      <x:c r="BC2879" s="50"/>
      <x:c r="BD2879" s="50" t="str">
        <x:v>TOPIX Mid400</x:v>
      </x:c>
    </x:row>
    <x:row r="2880">
      <x:c r="A2880" s="50" t="n">
        <x:v>2879</x:v>
      </x:c>
      <x:c r="B2880" s="50" t="str">
        <x:v>6091</x:v>
      </x:c>
      <x:c r="C2880" s="50" t="str">
        <x:v>6091.T</x:v>
      </x:c>
      <x:c r="D2880" s="50" t="str">
        <x:v>Wesco Holdings Inc.</x:v>
      </x:c>
      <x:c r="E2880" s="50" t="str">
        <x:v>Standard Market(Domestic)</x:v>
      </x:c>
      <x:c r="F2880" s="50" t="str">
        <x:v>Services</x:v>
      </x:c>
      <x:c r="G2880" s="51" t="n">
        <x:v>13774.442</x:v>
      </x:c>
      <x:c r="H2880" s="51" t="n">
        <x:v>15672.566</x:v>
      </x:c>
      <x:c r="I2880" s="51" t="n">
        <x:v>15593.47</x:v>
      </x:c>
      <x:c r="J2880" s="51" t="n">
        <x:v>15725.32</x:v>
      </x:c>
      <x:c r="K2880" s="51" t="n">
        <x:v>16114.809</x:v>
      </x:c>
      <x:c r="L2880" s="52" t="n">
        <x:f>IFERROR(H2880/G2880-1,"")</x:f>
        <x:v>0.13780042777776425</x:v>
      </x:c>
      <x:c r="M2880" s="52" t="n">
        <x:f>IFERROR(I2880/H2880-1,"")</x:f>
        <x:v>-0.00504678046977125</x:v>
      </x:c>
      <x:c r="N2880" s="52" t="n">
        <x:f>IFERROR(J2880/I2880-1,"")</x:f>
        <x:v>0.008455462446780526</x:v>
      </x:c>
      <x:c r="O2880" s="52" t="n">
        <x:f>IFERROR(K2880/J2880-1,"")</x:f>
        <x:v>0.02476827180623342</x:v>
      </x:c>
      <x:c r="P2880" s="52" t="n">
        <x:f>IFERROR((K2880/G2880)^(1/4)-1,"")</x:f>
        <x:v>0.040010650751995946</x:v>
      </x:c>
      <x:c r="Q2880" s="51" t="n">
        <x:v>987.62</x:v>
      </x:c>
      <x:c r="R2880" s="52" t="n">
        <x:f>IFERROR(Q2880/K2880,"")</x:f>
        <x:v>0.061286484996502286</x:v>
      </x:c>
      <x:c r="S2880" s="53" t="n">
        <x:v>34029</x:v>
      </x:c>
      <x:c r="T2880" s="50" t="str">
        <x:v>EDINET_company_history</x:v>
      </x:c>
      <x:c r="U2880" s="50" t="str">
        <x:v>公益財団法人ウエスコ学術振興財団</x:v>
      </x:c>
      <x:c r="V2880" s="54" t="n">
        <x:v>0.143</x:v>
      </x:c>
      <x:c r="W2880" s="50" t="str">
        <x:v>松原 利直</x:v>
      </x:c>
      <x:c r="X2880" s="50" t="b">
        <x:f>AND(COUNT(L2880:O2880)=4,L2880&gt;='設定'!$B$6,M2880&gt;='設定'!$B$6,N2880&gt;='設定'!$B$6,O2880&gt;='設定'!$B$6)</x:f>
        <x:v>0</x:v>
      </x:c>
      <x:c r="Y2880" s="50" t="b">
        <x:f>AND(COUNT(G2880:K2880)=5,P2880&gt;='設定'!$B$7)</x:f>
        <x:v>0</x:v>
      </x:c>
      <x:c r="Z2880" s="50" t="b">
        <x:f>AND(ISNUMBER(R2880),R2880&gt;='設定'!$B$8)</x:f>
        <x:v>0</x:v>
      </x:c>
      <x:c r="AA2880" s="50" t="b">
        <x:f>AND(ISNUMBER(S2880),S2880&gt;=DATE(YEAR('設定'!$B$10)-'設定'!$B$9,MONTH('設定'!$B$10),DAY('設定'!$B$10)))</x:f>
        <x:v>0</x:v>
      </x:c>
      <x:c r="AB2880" s="55" t="b">
        <x:v>0</x:v>
      </x:c>
      <x:c r="AC2880" s="55" t="b">
        <x:v>0</x:v>
      </x:c>
      <x:c r="AD2880" s="50" t="n">
        <x:f>IF(X2880,1,0)+IF(Z2880,1,0)+IF(AA2880,1,0)+IF(AB2880,1,0)</x:f>
        <x:v>0</x:v>
      </x:c>
      <x:c r="AE2880" s="50" t="n">
        <x:f>IF(Y2880,1,0)+IF(Z2880,1,0)+IF(AA2880,1,0)+IF(AB2880,1,0)</x:f>
        <x:v>0</x:v>
      </x:c>
      <x:c r="AF2880" s="50" t="n">
        <x:f>IF(Y2880,1,0)+IF(Z2880,1,0)+IF(AA2880,1,0)+IF(AC2880,1,0)</x:f>
        <x:v>0</x:v>
      </x:c>
      <x:c r="AG2880" s="53" t="n">
        <x:v>44348</x:v>
      </x:c>
      <x:c r="AH2880" s="50" t="str">
        <x:v>S100WWUT</x:v>
      </x:c>
      <x:c r="AI2880" s="50" t="str">
        <x:v>NetSalesSummaryOfBusinessResults</x:v>
      </x:c>
      <x:c r="AJ2880" s="50" t="str">
        <x:v>OperatingIncome</x:v>
      </x:c>
      <x:c r="AK2880" s="53" t="n">
        <x:v>45869</x:v>
      </x:c>
      <x:c r="AL2880" s="50" t="str">
        <x:v>365/365/365/366/365</x:v>
      </x:c>
      <x:c r="AM2880" s="51" t="n">
        <x:v>13577353</x:v>
      </x:c>
      <x:c r="AN2880" s="51" t="n">
        <x:v>842</x:v>
      </x:c>
      <x:c r="AO2880" s="51" t="n">
        <x:f>IFERROR(AM2880*AN2880,"")</x:f>
        <x:v>11432131226</x:v>
      </x:c>
      <x:c r="AP2880" s="56" t="n">
        <x:f>IFERROR(AO2880/(K2880*1000000),"")</x:f>
        <x:v>0.709417730362178</x:v>
      </x:c>
      <x:c r="AQ2880" s="57" t="n">
        <x:v>14111211.666666666</x:v>
      </x:c>
      <x:c r="AR2880" s="52" t="n">
        <x:v>0.1983402802070273</x:v>
      </x:c>
      <x:c r="AS2880" s="52" t="n">
        <x:v>-0.2730773918845665</x:v>
      </x:c>
      <x:c r="AT2880" s="55" t="b">
        <x:v>0</x:v>
      </x:c>
      <x:c r="AU2880" s="50" t="str">
        <x:v>low_liquidity</x:v>
      </x:c>
      <x:c r="AV2880" s="58" t="n">
        <x:v>0.1857042449118841</x:v>
      </x:c>
      <x:c r="AW2880" s="50" t="n">
        <x:v>776</x:v>
      </x:c>
      <x:c r="AX2880" s="50" t="str">
        <x:v>Discovery</x:v>
      </x:c>
      <x:c r="AY2880" s="50" t="str">
        <x:v>既存適格性フィルター不通過: low_liquidity / 60日平均売買代金2,000万円未満</x:v>
      </x:c>
      <x:c r="AZ2880" s="59" t="str">
        <x:v>2025-10-27 10:00</x:v>
      </x:c>
      <x:c r="BA2880" s="53" t="n">
        <x:v>34029</x:v>
      </x:c>
      <x:c r="BB2880" s="50"/>
      <x:c r="BC2880" s="50"/>
      <x:c r="BD2880" s="50"/>
    </x:row>
    <x:row r="2881">
      <x:c r="A2881" s="50" t="n">
        <x:v>2880</x:v>
      </x:c>
      <x:c r="B2881" s="50" t="str">
        <x:v>2910</x:v>
      </x:c>
      <x:c r="C2881" s="50" t="str">
        <x:v>2910.T</x:v>
      </x:c>
      <x:c r="D2881" s="50" t="str">
        <x:v>ROCK FIELD CO.,LTD.</x:v>
      </x:c>
      <x:c r="E2881" s="50" t="str">
        <x:v>Prime Market (Domestic)</x:v>
      </x:c>
      <x:c r="F2881" s="50" t="str">
        <x:v>Foods</x:v>
      </x:c>
      <x:c r="G2881" s="51" t="n">
        <x:v>43762</x:v>
      </x:c>
      <x:c r="H2881" s="51" t="n">
        <x:v>47119</x:v>
      </x:c>
      <x:c r="I2881" s="51" t="n">
        <x:v>49970</x:v>
      </x:c>
      <x:c r="J2881" s="51" t="n">
        <x:v>51357</x:v>
      </x:c>
      <x:c r="K2881" s="51" t="n">
        <x:v>51184</x:v>
      </x:c>
      <x:c r="L2881" s="52" t="n">
        <x:f>IFERROR(H2881/G2881-1,"")</x:f>
        <x:v>0.07671038800786079</x:v>
      </x:c>
      <x:c r="M2881" s="52" t="n">
        <x:f>IFERROR(I2881/H2881-1,"")</x:f>
        <x:v>0.06050637746981047</x:v>
      </x:c>
      <x:c r="N2881" s="52" t="n">
        <x:f>IFERROR(J2881/I2881-1,"")</x:f>
        <x:v>0.027756653992395464</x:v>
      </x:c>
      <x:c r="O2881" s="52" t="n">
        <x:f>IFERROR(K2881/J2881-1,"")</x:f>
        <x:v>-0.0033685768249702708</x:v>
      </x:c>
      <x:c r="P2881" s="52" t="n">
        <x:f>IFERROR((K2881/G2881)^(1/4)-1,"")</x:f>
        <x:v>0.03994235171606131</x:v>
      </x:c>
      <x:c r="Q2881" s="51" t="n">
        <x:v>1242</x:v>
      </x:c>
      <x:c r="R2881" s="52" t="n">
        <x:f>IFERROR(Q2881/K2881,"")</x:f>
        <x:v>0.024265395436073773</x:v>
      </x:c>
      <x:c r="S2881" s="53" t="n">
        <x:v>33298</x:v>
      </x:c>
      <x:c r="T2881" s="50" t="str">
        <x:v>EDINET_company_history</x:v>
      </x:c>
      <x:c r="U2881" s="50" t="str">
        <x:v>株式会社岩田</x:v>
      </x:c>
      <x:c r="V2881" s="54" t="n">
        <x:v>0.088</x:v>
      </x:c>
      <x:c r="W2881" s="50" t="str">
        <x:v>古塚 孝志</x:v>
      </x:c>
      <x:c r="X2881" s="50" t="b">
        <x:f>AND(COUNT(L2881:O2881)=4,L2881&gt;='設定'!$B$6,M2881&gt;='設定'!$B$6,N2881&gt;='設定'!$B$6,O2881&gt;='設定'!$B$6)</x:f>
        <x:v>0</x:v>
      </x:c>
      <x:c r="Y2881" s="50" t="b">
        <x:f>AND(COUNT(G2881:K2881)=5,P2881&gt;='設定'!$B$7)</x:f>
        <x:v>0</x:v>
      </x:c>
      <x:c r="Z2881" s="50" t="b">
        <x:f>AND(ISNUMBER(R2881),R2881&gt;='設定'!$B$8)</x:f>
        <x:v>0</x:v>
      </x:c>
      <x:c r="AA2881" s="50" t="b">
        <x:f>AND(ISNUMBER(S2881),S2881&gt;=DATE(YEAR('設定'!$B$10)-'設定'!$B$9,MONTH('設定'!$B$10),DAY('設定'!$B$10)))</x:f>
        <x:v>0</x:v>
      </x:c>
      <x:c r="AB2881" s="55" t="b">
        <x:v>0</x:v>
      </x:c>
      <x:c r="AC2881" s="55" t="b">
        <x:v>0</x:v>
      </x:c>
      <x:c r="AD2881" s="50" t="n">
        <x:f>IF(X2881,1,0)+IF(Z2881,1,0)+IF(AA2881,1,0)+IF(AB2881,1,0)</x:f>
        <x:v>0</x:v>
      </x:c>
      <x:c r="AE2881" s="50" t="n">
        <x:f>IF(Y2881,1,0)+IF(Z2881,1,0)+IF(AA2881,1,0)+IF(AB2881,1,0)</x:f>
        <x:v>0</x:v>
      </x:c>
      <x:c r="AF2881" s="50" t="n">
        <x:f>IF(Y2881,1,0)+IF(Z2881,1,0)+IF(AA2881,1,0)+IF(AC2881,1,0)</x:f>
        <x:v>0</x:v>
      </x:c>
      <x:c r="AG2881" s="53" t="n">
        <x:v>44348</x:v>
      </x:c>
      <x:c r="AH2881" s="50" t="str">
        <x:v>S100WEDD</x:v>
      </x:c>
      <x:c r="AI2881" s="50" t="str">
        <x:v>NetSalesSummaryOfBusinessResults</x:v>
      </x:c>
      <x:c r="AJ2881" s="50" t="str">
        <x:v>OperatingIncome</x:v>
      </x:c>
      <x:c r="AK2881" s="53" t="n">
        <x:v>45777</x:v>
      </x:c>
      <x:c r="AL2881" s="50" t="str">
        <x:v>365/365/365/366/365</x:v>
      </x:c>
      <x:c r="AM2881" s="51" t="n">
        <x:v>26131148</x:v>
      </x:c>
      <x:c r="AN2881" s="51" t="n">
        <x:v>1231</x:v>
      </x:c>
      <x:c r="AO2881" s="51" t="n">
        <x:f>IFERROR(AM2881*AN2881,"")</x:f>
        <x:v>32167443188</x:v>
      </x:c>
      <x:c r="AP2881" s="56" t="n">
        <x:f>IFERROR(AO2881/(K2881*1000000),"")</x:f>
        <x:v>0.6284667706314473</x:v>
      </x:c>
      <x:c r="AQ2881" s="57" t="n">
        <x:v>136960926.66666666</x:v>
      </x:c>
      <x:c r="AR2881" s="52" t="n">
        <x:v>0.1793631474586446</x:v>
      </x:c>
      <x:c r="AS2881" s="52" t="n">
        <x:v>-0.2608673408732396</x:v>
      </x:c>
      <x:c r="AT2881" s="55" t="b">
        <x:v>1</x:v>
      </x:c>
      <x:c r="AU2881" s="50"/>
      <x:c r="AV2881" s="58" t="n">
        <x:v>-0.0531452104077809</x:v>
      </x:c>
      <x:c r="AW2881" s="50" t="n">
        <x:v>2283</x:v>
      </x:c>
      <x:c r="AX2881" s="50" t="str">
        <x:v>Core Moat</x:v>
      </x:c>
      <x:c r="AY2881" s="50" t="str">
        <x:v>目立つ機械的警告なし（定性確認は別途必要）</x:v>
      </x:c>
      <x:c r="AZ2881" s="59" t="str">
        <x:v>2025-07-24 15:19</x:v>
      </x:c>
      <x:c r="BA2881" s="53" t="n">
        <x:v>33298</x:v>
      </x:c>
      <x:c r="BB2881" s="50"/>
      <x:c r="BC2881" s="50"/>
      <x:c r="BD2881" s="50" t="str">
        <x:v>TOPIX Small 2</x:v>
      </x:c>
    </x:row>
    <x:row r="2882">
      <x:c r="A2882" s="50" t="n">
        <x:v>2881</x:v>
      </x:c>
      <x:c r="B2882" s="50" t="str">
        <x:v>9504</x:v>
      </x:c>
      <x:c r="C2882" s="50" t="str">
        <x:v>9504.T</x:v>
      </x:c>
      <x:c r="D2882" s="50" t="str">
        <x:v>The Chugoku Electric Power Company,Incorporated</x:v>
      </x:c>
      <x:c r="E2882" s="50" t="str">
        <x:v>Prime Market (Domestic)</x:v>
      </x:c>
      <x:c r="F2882" s="50" t="str">
        <x:v>Electric Power and Gas</x:v>
      </x:c>
      <x:c r="G2882" s="51" t="n">
        <x:v>1307498</x:v>
      </x:c>
      <x:c r="H2882" s="51" t="n">
        <x:v>1136646</x:v>
      </x:c>
      <x:c r="I2882" s="51" t="n">
        <x:v>1694602</x:v>
      </x:c>
      <x:c r="J2882" s="51" t="n">
        <x:v>1628785</x:v>
      </x:c>
      <x:c r="K2882" s="51" t="n">
        <x:v>1529218</x:v>
      </x:c>
      <x:c r="L2882" s="52" t="n">
        <x:f>IFERROR(H2882/G2882-1,"")</x:f>
        <x:v>-0.13067094557697223</x:v>
      </x:c>
      <x:c r="M2882" s="52" t="n">
        <x:f>IFERROR(I2882/H2882-1,"")</x:f>
        <x:v>0.4908793063099681</x:v>
      </x:c>
      <x:c r="N2882" s="52" t="n">
        <x:f>IFERROR(J2882/I2882-1,"")</x:f>
        <x:v>-0.038839208262471114</x:v>
      </x:c>
      <x:c r="O2882" s="52" t="n">
        <x:f>IFERROR(K2882/J2882-1,"")</x:f>
        <x:v>-0.061129615019784644</x:v>
      </x:c>
      <x:c r="P2882" s="52" t="n">
        <x:f>IFERROR((K2882/G2882)^(1/4)-1,"")</x:f>
        <x:v>0.03993714786110569</x:v>
      </x:c>
      <x:c r="Q2882" s="51" t="n">
        <x:v>129148</x:v>
      </x:c>
      <x:c r="R2882" s="52" t="n">
        <x:f>IFERROR(Q2882/K2882,"")</x:f>
        <x:v>0.08445362270127607</x:v>
      </x:c>
      <x:c r="S2882" s="53" t="n">
        <x:v>19268</x:v>
      </x:c>
      <x:c r="T2882" s="50" t="str">
        <x:v>EDINET_company_history</x:v>
      </x:c>
      <x:c r="U2882" s="50" t="str">
        <x:v>日本マスタートラスト信託銀行株式会社（信託口）</x:v>
      </x:c>
      <x:c r="V2882" s="54" t="n">
        <x:v>0.1285</x:v>
      </x:c>
      <x:c r="W2882" s="50" t="str">
        <x:v>芦 谷 茂 / 中 川 賢 剛 / 高 場 敏 雄 / 北 野 立 夫 / 船 木 徹</x:v>
      </x:c>
      <x:c r="X2882" s="50" t="b">
        <x:f>AND(COUNT(L2882:O2882)=4,L2882&gt;='設定'!$B$6,M2882&gt;='設定'!$B$6,N2882&gt;='設定'!$B$6,O2882&gt;='設定'!$B$6)</x:f>
        <x:v>0</x:v>
      </x:c>
      <x:c r="Y2882" s="50" t="b">
        <x:f>AND(COUNT(G2882:K2882)=5,P2882&gt;='設定'!$B$7)</x:f>
        <x:v>0</x:v>
      </x:c>
      <x:c r="Z2882" s="50" t="b">
        <x:f>AND(ISNUMBER(R2882),R2882&gt;='設定'!$B$8)</x:f>
        <x:v>0</x:v>
      </x:c>
      <x:c r="AA2882" s="50" t="b">
        <x:f>AND(ISNUMBER(S2882),S2882&gt;=DATE(YEAR('設定'!$B$10)-'設定'!$B$9,MONTH('設定'!$B$10),DAY('設定'!$B$10)))</x:f>
        <x:v>0</x:v>
      </x:c>
      <x:c r="AB2882" s="55" t="b">
        <x:v>0</x:v>
      </x:c>
      <x:c r="AC2882" s="55" t="b">
        <x:v>0</x:v>
      </x:c>
      <x:c r="AD2882" s="50" t="n">
        <x:f>IF(X2882,1,0)+IF(Z2882,1,0)+IF(AA2882,1,0)+IF(AB2882,1,0)</x:f>
        <x:v>0</x:v>
      </x:c>
      <x:c r="AE2882" s="50" t="n">
        <x:f>IF(Y2882,1,0)+IF(Z2882,1,0)+IF(AA2882,1,0)+IF(AB2882,1,0)</x:f>
        <x:v>0</x:v>
      </x:c>
      <x:c r="AF2882" s="50" t="n">
        <x:f>IF(Y2882,1,0)+IF(Z2882,1,0)+IF(AA2882,1,0)+IF(AC2882,1,0)</x:f>
        <x:v>0</x:v>
      </x:c>
      <x:c r="AG2882" s="53" t="n">
        <x:v>44348</x:v>
      </x:c>
      <x:c r="AH2882" s="50" t="str">
        <x:v>S100W1TM</x:v>
      </x:c>
      <x:c r="AI2882" s="50" t="str">
        <x:v>OperatingRevenue1SummaryOfBusinessResults</x:v>
      </x:c>
      <x:c r="AJ2882" s="50" t="str">
        <x:v>OperatingIncome</x:v>
      </x:c>
      <x:c r="AK2882" s="53" t="n">
        <x:v>45747</x:v>
      </x:c>
      <x:c r="AL2882" s="50" t="str">
        <x:v>365/365/365/366/365</x:v>
      </x:c>
      <x:c r="AM2882" s="51" t="n">
        <x:v>359785192</x:v>
      </x:c>
      <x:c r="AN2882" s="51" t="n">
        <x:v>851.4000244140625</x:v>
      </x:c>
      <x:c r="AO2882" s="51" t="n">
        <x:f>IFERROR(AM2882*AN2882,"")</x:f>
        <x:v>306321121252.61816</x:v>
      </x:c>
      <x:c r="AP2882" s="56" t="n">
        <x:f>IFERROR(AO2882/(K2882*1000000),"")</x:f>
        <x:v>0.20031226499597712</x:v>
      </x:c>
      <x:c r="AQ2882" s="57" t="n">
        <x:v>1703961685.296529</x:v>
      </x:c>
      <x:c r="AR2882" s="52" t="n">
        <x:v>0.2958794279823423</x:v>
      </x:c>
      <x:c r="AS2882" s="52" t="n">
        <x:v>-0.4425224310669622</x:v>
      </x:c>
      <x:c r="AT2882" s="55" t="b">
        <x:v>1</x:v>
      </x:c>
      <x:c r="AU2882" s="50"/>
      <x:c r="AV2882" s="58" t="n">
        <x:v>0.041357049826349</x:v>
      </x:c>
      <x:c r="AW2882" s="50" t="n">
        <x:v>1570</x:v>
      </x:c>
      <x:c r="AX2882" s="50" t="str">
        <x:v>Future Moat</x:v>
      </x:c>
      <x:c r="AY2882" s="50" t="str">
        <x:v>目立つ機械的警告なし（定性確認は別途必要）</x:v>
      </x:c>
      <x:c r="AZ2882" s="59" t="str">
        <x:v>2025-06-24 10:06</x:v>
      </x:c>
      <x:c r="BA2882" s="53" t="n">
        <x:v>19268</x:v>
      </x:c>
      <x:c r="BB2882" s="50"/>
      <x:c r="BC2882" s="50"/>
      <x:c r="BD2882" s="50" t="str">
        <x:v>TOPIX Mid400</x:v>
      </x:c>
    </x:row>
    <x:row r="2883">
      <x:c r="A2883" s="50" t="n">
        <x:v>2882</x:v>
      </x:c>
      <x:c r="B2883" s="50" t="str">
        <x:v>3954</x:v>
      </x:c>
      <x:c r="C2883" s="50" t="str">
        <x:v>3954.T</x:v>
      </x:c>
      <x:c r="D2883" s="50" t="str">
        <x:v>SHOWA PAXXS CORPORATION</x:v>
      </x:c>
      <x:c r="E2883" s="50" t="str">
        <x:v>Standard Market(Domestic)</x:v>
      </x:c>
      <x:c r="F2883" s="50" t="str">
        <x:v>Pulp and Paper</x:v>
      </x:c>
      <x:c r="G2883" s="51" t="n">
        <x:v>19938.449</x:v>
      </x:c>
      <x:c r="H2883" s="51" t="n">
        <x:v>21598.576</x:v>
      </x:c>
      <x:c r="I2883" s="51" t="n">
        <x:v>22277.145</x:v>
      </x:c>
      <x:c r="J2883" s="51" t="n">
        <x:v>21651.665</x:v>
      </x:c>
      <x:c r="K2883" s="51" t="n">
        <x:v>23316.657</x:v>
      </x:c>
      <x:c r="L2883" s="52" t="n">
        <x:f>IFERROR(H2883/G2883-1,"")</x:f>
        <x:v>0.08326259479862252</x:v>
      </x:c>
      <x:c r="M2883" s="52" t="n">
        <x:f>IFERROR(I2883/H2883-1,"")</x:f>
        <x:v>0.03141730269625187</x:v>
      </x:c>
      <x:c r="N2883" s="52" t="n">
        <x:f>IFERROR(J2883/I2883-1,"")</x:f>
        <x:v>-0.028077206482248984</x:v>
      </x:c>
      <x:c r="O2883" s="52" t="n">
        <x:f>IFERROR(K2883/J2883-1,"")</x:f>
        <x:v>0.076899028319531</x:v>
      </x:c>
      <x:c r="P2883" s="52" t="n">
        <x:f>IFERROR((K2883/G2883)^(1/4)-1,"")</x:f>
        <x:v>0.039905147769108584</x:v>
      </x:c>
      <x:c r="Q2883" s="51" t="n">
        <x:v>1377.754</x:v>
      </x:c>
      <x:c r="R2883" s="52" t="n">
        <x:f>IFERROR(Q2883/K2883,"")</x:f>
        <x:v>0.059088830787363725</x:v>
      </x:c>
      <x:c r="S2883" s="53" t="n">
        <x:v>38322</x:v>
      </x:c>
      <x:c r="T2883" s="50" t="str">
        <x:v>EDINET_company_history</x:v>
      </x:c>
      <x:c r="U2883" s="50" t="str">
        <x:v>株式会社サンエー化研</x:v>
      </x:c>
      <x:c r="V2883" s="54" t="n">
        <x:v>0.193</x:v>
      </x:c>
      <x:c r="W2883" s="50" t="str">
        <x:v>小野寺 香一</x:v>
      </x:c>
      <x:c r="X2883" s="50" t="b">
        <x:f>AND(COUNT(L2883:O2883)=4,L2883&gt;='設定'!$B$6,M2883&gt;='設定'!$B$6,N2883&gt;='設定'!$B$6,O2883&gt;='設定'!$B$6)</x:f>
        <x:v>0</x:v>
      </x:c>
      <x:c r="Y2883" s="50" t="b">
        <x:f>AND(COUNT(G2883:K2883)=5,P2883&gt;='設定'!$B$7)</x:f>
        <x:v>0</x:v>
      </x:c>
      <x:c r="Z2883" s="50" t="b">
        <x:f>AND(ISNUMBER(R2883),R2883&gt;='設定'!$B$8)</x:f>
        <x:v>0</x:v>
      </x:c>
      <x:c r="AA2883" s="50" t="b">
        <x:f>AND(ISNUMBER(S2883),S2883&gt;=DATE(YEAR('設定'!$B$10)-'設定'!$B$9,MONTH('設定'!$B$10),DAY('設定'!$B$10)))</x:f>
        <x:v>0</x:v>
      </x:c>
      <x:c r="AB2883" s="55" t="b">
        <x:v>0</x:v>
      </x:c>
      <x:c r="AC2883" s="55" t="b">
        <x:v>0</x:v>
      </x:c>
      <x:c r="AD2883" s="50" t="n">
        <x:f>IF(X2883,1,0)+IF(Z2883,1,0)+IF(AA2883,1,0)+IF(AB2883,1,0)</x:f>
        <x:v>0</x:v>
      </x:c>
      <x:c r="AE2883" s="50" t="n">
        <x:f>IF(Y2883,1,0)+IF(Z2883,1,0)+IF(AA2883,1,0)+IF(AB2883,1,0)</x:f>
        <x:v>0</x:v>
      </x:c>
      <x:c r="AF2883" s="50" t="n">
        <x:f>IF(Y2883,1,0)+IF(Z2883,1,0)+IF(AA2883,1,0)+IF(AC2883,1,0)</x:f>
        <x:v>0</x:v>
      </x:c>
      <x:c r="AG2883" s="53" t="n">
        <x:v>44348</x:v>
      </x:c>
      <x:c r="AH2883" s="50" t="str">
        <x:v>S100W6QJ</x:v>
      </x:c>
      <x:c r="AI2883" s="50" t="str">
        <x:v>NetSalesSummaryOfBusinessResults</x:v>
      </x:c>
      <x:c r="AJ2883" s="50" t="str">
        <x:v>OperatingIncome</x:v>
      </x:c>
      <x:c r="AK2883" s="53" t="n">
        <x:v>45747</x:v>
      </x:c>
      <x:c r="AL2883" s="50" t="str">
        <x:v>365/365/365/366/365</x:v>
      </x:c>
      <x:c r="AM2883" s="51" t="n">
        <x:v>4390100</x:v>
      </x:c>
      <x:c r="AN2883" s="51" t="n">
        <x:v>2890</x:v>
      </x:c>
      <x:c r="AO2883" s="51" t="n">
        <x:f>IFERROR(AM2883*AN2883,"")</x:f>
        <x:v>12687389000</x:v>
      </x:c>
      <x:c r="AP2883" s="56" t="n">
        <x:f>IFERROR(AO2883/(K2883*1000000),"")</x:f>
        <x:v>0.5441341355238017</x:v>
      </x:c>
      <x:c r="AQ2883" s="57" t="n">
        <x:v>5795478.333333333</x:v>
      </x:c>
      <x:c r="AR2883" s="52" t="n">
        <x:v>0.2868687166771124</x:v>
      </x:c>
      <x:c r="AS2883" s="52" t="n">
        <x:v>-0.2553488371544673</x:v>
      </x:c>
      <x:c r="AT2883" s="55" t="b">
        <x:v>0</x:v>
      </x:c>
      <x:c r="AU2883" s="50" t="str">
        <x:v>low_liquidity</x:v>
      </x:c>
      <x:c r="AV2883" s="58" t="n">
        <x:v>0.0615655286571579</x:v>
      </x:c>
      <x:c r="AW2883" s="50" t="n">
        <x:v>1446</x:v>
      </x:c>
      <x:c r="AX2883" s="50" t="str">
        <x:v>Discovery</x:v>
      </x:c>
      <x:c r="AY2883" s="50" t="str">
        <x:v>既存適格性フィルター不通過: low_liquidity / 60日平均売買代金2,000万円未満</x:v>
      </x:c>
      <x:c r="AZ2883" s="59" t="str">
        <x:v>2025-06-27 13:30</x:v>
      </x:c>
      <x:c r="BA2883" s="53" t="n">
        <x:v>38322</x:v>
      </x:c>
      <x:c r="BB2883" s="50"/>
      <x:c r="BC2883" s="50"/>
      <x:c r="BD2883" s="50"/>
    </x:row>
    <x:row r="2884">
      <x:c r="A2884" s="50" t="n">
        <x:v>2883</x:v>
      </x:c>
      <x:c r="B2884" s="50" t="str">
        <x:v>2415</x:v>
      </x:c>
      <x:c r="C2884" s="50" t="str">
        <x:v>2415.T</x:v>
      </x:c>
      <x:c r="D2884" s="50" t="str">
        <x:v>Human Holdings Co.,Ltd.</x:v>
      </x:c>
      <x:c r="E2884" s="50" t="str">
        <x:v>Standard Market(Domestic)</x:v>
      </x:c>
      <x:c r="F2884" s="50" t="str">
        <x:v>Services</x:v>
      </x:c>
      <x:c r="G2884" s="51" t="n">
        <x:v>85811.424</x:v>
      </x:c>
      <x:c r="H2884" s="51" t="n">
        <x:v>86292.937</x:v>
      </x:c>
      <x:c r="I2884" s="51" t="n">
        <x:v>91574.995</x:v>
      </x:c>
      <x:c r="J2884" s="51" t="n">
        <x:v>95895.663</x:v>
      </x:c>
      <x:c r="K2884" s="51" t="n">
        <x:v>100328.796</x:v>
      </x:c>
      <x:c r="L2884" s="52" t="n">
        <x:f>IFERROR(H2884/G2884-1,"")</x:f>
        <x:v>0.0056112925011011505</x:v>
      </x:c>
      <x:c r="M2884" s="52" t="n">
        <x:f>IFERROR(I2884/H2884-1,"")</x:f>
        <x:v>0.061210780205568804</x:v>
      </x:c>
      <x:c r="N2884" s="52" t="n">
        <x:f>IFERROR(J2884/I2884-1,"")</x:f>
        <x:v>0.0471817443178677</x:v>
      </x:c>
      <x:c r="O2884" s="52" t="n">
        <x:f>IFERROR(K2884/J2884-1,"")</x:f>
        <x:v>0.04622871213685653</x:v>
      </x:c>
      <x:c r="P2884" s="52" t="n">
        <x:f>IFERROR((K2884/G2884)^(1/4)-1,"")</x:f>
        <x:v>0.03984862741342532</x:v>
      </x:c>
      <x:c r="Q2884" s="51" t="n">
        <x:v>3404.82</x:v>
      </x:c>
      <x:c r="R2884" s="52" t="n">
        <x:f>IFERROR(Q2884/K2884,"")</x:f>
        <x:v>0.0339366177582755</x:v>
      </x:c>
      <x:c r="S2884" s="53" t="n">
        <x:v>38322</x:v>
      </x:c>
      <x:c r="T2884" s="50" t="str">
        <x:v>EDINET_company_history</x:v>
      </x:c>
      <x:c r="U2884" s="50" t="str">
        <x:v>有限会社ペアレンツ</x:v>
      </x:c>
      <x:c r="V2884" s="54" t="n">
        <x:v>0.2227</x:v>
      </x:c>
      <x:c r="W2884" s="50" t="str">
        <x:v>佐藤 朋也</x:v>
      </x:c>
      <x:c r="X2884" s="50" t="b">
        <x:f>AND(COUNT(L2884:O2884)=4,L2884&gt;='設定'!$B$6,M2884&gt;='設定'!$B$6,N2884&gt;='設定'!$B$6,O2884&gt;='設定'!$B$6)</x:f>
        <x:v>0</x:v>
      </x:c>
      <x:c r="Y2884" s="50" t="b">
        <x:f>AND(COUNT(G2884:K2884)=5,P2884&gt;='設定'!$B$7)</x:f>
        <x:v>0</x:v>
      </x:c>
      <x:c r="Z2884" s="50" t="b">
        <x:f>AND(ISNUMBER(R2884),R2884&gt;='設定'!$B$8)</x:f>
        <x:v>0</x:v>
      </x:c>
      <x:c r="AA2884" s="50" t="b">
        <x:f>AND(ISNUMBER(S2884),S2884&gt;=DATE(YEAR('設定'!$B$10)-'設定'!$B$9,MONTH('設定'!$B$10),DAY('設定'!$B$10)))</x:f>
        <x:v>0</x:v>
      </x:c>
      <x:c r="AB2884" s="55" t="b">
        <x:v>0</x:v>
      </x:c>
      <x:c r="AC2884" s="55" t="b">
        <x:v>0</x:v>
      </x:c>
      <x:c r="AD2884" s="50" t="n">
        <x:f>IF(X2884,1,0)+IF(Z2884,1,0)+IF(AA2884,1,0)+IF(AB2884,1,0)</x:f>
        <x:v>0</x:v>
      </x:c>
      <x:c r="AE2884" s="50" t="n">
        <x:f>IF(Y2884,1,0)+IF(Z2884,1,0)+IF(AA2884,1,0)+IF(AB2884,1,0)</x:f>
        <x:v>0</x:v>
      </x:c>
      <x:c r="AF2884" s="50" t="n">
        <x:f>IF(Y2884,1,0)+IF(Z2884,1,0)+IF(AA2884,1,0)+IF(AC2884,1,0)</x:f>
        <x:v>0</x:v>
      </x:c>
      <x:c r="AG2884" s="53" t="n">
        <x:v>44348</x:v>
      </x:c>
      <x:c r="AH2884" s="50" t="str">
        <x:v>S100W5U5</x:v>
      </x:c>
      <x:c r="AI2884" s="50" t="str">
        <x:v>NetSalesSummaryOfBusinessResults</x:v>
      </x:c>
      <x:c r="AJ2884" s="50" t="str">
        <x:v>OperatingIncome</x:v>
      </x:c>
      <x:c r="AK2884" s="53" t="n">
        <x:v>45747</x:v>
      </x:c>
      <x:c r="AL2884" s="50" t="str">
        <x:v>365/365/365/366/365</x:v>
      </x:c>
      <x:c r="AM2884" s="51" t="n">
        <x:v>10377999</x:v>
      </x:c>
      <x:c r="AN2884" s="51" t="n">
        <x:v>1544</x:v>
      </x:c>
      <x:c r="AO2884" s="51" t="n">
        <x:f>IFERROR(AM2884*AN2884,"")</x:f>
        <x:v>16023630456</x:v>
      </x:c>
      <x:c r="AP2884" s="56" t="n">
        <x:f>IFERROR(AO2884/(K2884*1000000),"")</x:f>
        <x:v>0.15971118058667821</x:v>
      </x:c>
      <x:c r="AQ2884" s="57" t="n">
        <x:v>12648345</x:v>
      </x:c>
      <x:c r="AR2884" s="52" t="n">
        <x:v>0.2824389168351197</x:v>
      </x:c>
      <x:c r="AS2884" s="52" t="n">
        <x:v>-0.2894432026825758</x:v>
      </x:c>
      <x:c r="AT2884" s="55" t="b">
        <x:v>0</x:v>
      </x:c>
      <x:c r="AU2884" s="50" t="str">
        <x:v>low_liquidity</x:v>
      </x:c>
      <x:c r="AV2884" s="58" t="n">
        <x:v>0.0427058887562923</x:v>
      </x:c>
      <x:c r="AW2884" s="50" t="n">
        <x:v>1562</x:v>
      </x:c>
      <x:c r="AX2884" s="50" t="str">
        <x:v>Discovery</x:v>
      </x:c>
      <x:c r="AY2884" s="50" t="str">
        <x:v>既存適格性フィルター不通過: low_liquidity / 60日平均売買代金2,000万円未満</x:v>
      </x:c>
      <x:c r="AZ2884" s="59" t="str">
        <x:v>2025-06-27 11:42</x:v>
      </x:c>
      <x:c r="BA2884" s="53" t="n">
        <x:v>38322</x:v>
      </x:c>
      <x:c r="BB2884" s="50"/>
      <x:c r="BC2884" s="50"/>
      <x:c r="BD2884" s="50"/>
    </x:row>
    <x:row r="2885">
      <x:c r="A2885" s="50" t="n">
        <x:v>2884</x:v>
      </x:c>
      <x:c r="B2885" s="50" t="str">
        <x:v>1786</x:v>
      </x:c>
      <x:c r="C2885" s="50" t="str">
        <x:v>1786.T</x:v>
      </x:c>
      <x:c r="D2885" s="50" t="str">
        <x:v>Oriental Shiraishi Corporation</x:v>
      </x:c>
      <x:c r="E2885" s="50" t="str">
        <x:v>Prime Market (Domestic)</x:v>
      </x:c>
      <x:c r="F2885" s="50" t="str">
        <x:v>Construction</x:v>
      </x:c>
      <x:c r="G2885" s="51" t="n">
        <x:v>55224</x:v>
      </x:c>
      <x:c r="H2885" s="51" t="n">
        <x:v>60726</x:v>
      </x:c>
      <x:c r="I2885" s="51" t="n">
        <x:v>61480</x:v>
      </x:c>
      <x:c r="J2885" s="51" t="n">
        <x:v>67382</x:v>
      </x:c>
      <x:c r="K2885" s="51" t="n">
        <x:v>64553</x:v>
      </x:c>
      <x:c r="L2885" s="52" t="n">
        <x:f>IFERROR(H2885/G2885-1,"")</x:f>
        <x:v>0.09963059539330721</x:v>
      </x:c>
      <x:c r="M2885" s="52" t="n">
        <x:f>IFERROR(I2885/H2885-1,"")</x:f>
        <x:v>0.01241642788920716</x:v>
      </x:c>
      <x:c r="N2885" s="52" t="n">
        <x:f>IFERROR(J2885/I2885-1,"")</x:f>
        <x:v>0.09599869876382572</x:v>
      </x:c>
      <x:c r="O2885" s="52" t="n">
        <x:f>IFERROR(K2885/J2885-1,"")</x:f>
        <x:v>-0.04198450624795935</x:v>
      </x:c>
      <x:c r="P2885" s="52" t="n">
        <x:f>IFERROR((K2885/G2885)^(1/4)-1,"")</x:f>
        <x:v>0.03979360591043091</x:v>
      </x:c>
      <x:c r="Q2885" s="51" t="n">
        <x:v>5434</x:v>
      </x:c>
      <x:c r="R2885" s="52" t="n">
        <x:f>IFERROR(Q2885/K2885,"")</x:f>
        <x:v>0.08417889176335724</x:v>
      </x:c>
      <x:c r="S2885" s="53" t="n">
        <x:v>12236</x:v>
      </x:c>
      <x:c r="T2885" s="50" t="str">
        <x:v>EDINET_company_history</x:v>
      </x:c>
      <x:c r="U2885" s="50" t="str">
        <x:v>伊藤忠商事株式会社</x:v>
      </x:c>
      <x:c r="V2885" s="54" t="n">
        <x:v>0.1735</x:v>
      </x:c>
      <x:c r="W2885" s="50" t="str">
        <x:v>大 野 達 也</x:v>
      </x:c>
      <x:c r="X2885" s="50" t="b">
        <x:f>AND(COUNT(L2885:O2885)=4,L2885&gt;='設定'!$B$6,M2885&gt;='設定'!$B$6,N2885&gt;='設定'!$B$6,O2885&gt;='設定'!$B$6)</x:f>
        <x:v>0</x:v>
      </x:c>
      <x:c r="Y2885" s="50" t="b">
        <x:f>AND(COUNT(G2885:K2885)=5,P2885&gt;='設定'!$B$7)</x:f>
        <x:v>0</x:v>
      </x:c>
      <x:c r="Z2885" s="50" t="b">
        <x:f>AND(ISNUMBER(R2885),R2885&gt;='設定'!$B$8)</x:f>
        <x:v>0</x:v>
      </x:c>
      <x:c r="AA2885" s="50" t="b">
        <x:f>AND(ISNUMBER(S2885),S2885&gt;=DATE(YEAR('設定'!$B$10)-'設定'!$B$9,MONTH('設定'!$B$10),DAY('設定'!$B$10)))</x:f>
        <x:v>0</x:v>
      </x:c>
      <x:c r="AB2885" s="55" t="b">
        <x:v>0</x:v>
      </x:c>
      <x:c r="AC2885" s="55" t="b">
        <x:v>0</x:v>
      </x:c>
      <x:c r="AD2885" s="50" t="n">
        <x:f>IF(X2885,1,0)+IF(Z2885,1,0)+IF(AA2885,1,0)+IF(AB2885,1,0)</x:f>
        <x:v>0</x:v>
      </x:c>
      <x:c r="AE2885" s="50" t="n">
        <x:f>IF(Y2885,1,0)+IF(Z2885,1,0)+IF(AA2885,1,0)+IF(AB2885,1,0)</x:f>
        <x:v>0</x:v>
      </x:c>
      <x:c r="AF2885" s="50" t="n">
        <x:f>IF(Y2885,1,0)+IF(Z2885,1,0)+IF(AA2885,1,0)+IF(AC2885,1,0)</x:f>
        <x:v>0</x:v>
      </x:c>
      <x:c r="AG2885" s="53" t="n">
        <x:v>44348</x:v>
      </x:c>
      <x:c r="AH2885" s="50" t="str">
        <x:v>S100VZWH</x:v>
      </x:c>
      <x:c r="AI2885" s="50" t="str">
        <x:v>NetSalesSummaryOfBusinessResults</x:v>
      </x:c>
      <x:c r="AJ2885" s="50" t="str">
        <x:v>OperatingIncome</x:v>
      </x:c>
      <x:c r="AK2885" s="53" t="n">
        <x:v>45747</x:v>
      </x:c>
      <x:c r="AL2885" s="50" t="str">
        <x:v>365/365/365/366/365</x:v>
      </x:c>
      <x:c r="AM2885" s="51" t="n">
        <x:v>132863100</x:v>
      </x:c>
      <x:c r="AN2885" s="51" t="n">
        <x:v>317</x:v>
      </x:c>
      <x:c r="AO2885" s="51" t="n">
        <x:f>IFERROR(AM2885*AN2885,"")</x:f>
        <x:v>42117602700</x:v>
      </x:c>
      <x:c r="AP2885" s="56" t="n">
        <x:f>IFERROR(AO2885/(K2885*1000000),"")</x:f>
        <x:v>0.6524499666940343</x:v>
      </x:c>
      <x:c r="AQ2885" s="57" t="n">
        <x:v>158868866.66666666</x:v>
      </x:c>
      <x:c r="AR2885" s="52" t="n">
        <x:v>0.2217475279258382</x:v>
      </x:c>
      <x:c r="AS2885" s="52" t="n">
        <x:v>-0.2817955044802822</x:v>
      </x:c>
      <x:c r="AT2885" s="55" t="b">
        <x:v>1</x:v>
      </x:c>
      <x:c r="AU2885" s="50"/>
      <x:c r="AV2885" s="58" t="n">
        <x:v>-0.0202673700537791</x:v>
      </x:c>
      <x:c r="AW2885" s="50" t="n">
        <x:v>2046</x:v>
      </x:c>
      <x:c r="AX2885" s="50" t="str">
        <x:v>Core Moat</x:v>
      </x:c>
      <x:c r="AY2885" s="50" t="str">
        <x:v>目立つ機械的警告なし（定性確認は別途必要）</x:v>
      </x:c>
      <x:c r="AZ2885" s="59" t="str">
        <x:v>2025-06-23 14:52</x:v>
      </x:c>
      <x:c r="BA2885" s="53" t="n">
        <x:v>12236</x:v>
      </x:c>
      <x:c r="BB2885" s="50"/>
      <x:c r="BC2885" s="50"/>
      <x:c r="BD2885" s="50" t="str">
        <x:v>TOPIX Small 2</x:v>
      </x:c>
    </x:row>
    <x:row r="2886">
      <x:c r="A2886" s="50" t="n">
        <x:v>2885</x:v>
      </x:c>
      <x:c r="B2886" s="50" t="str">
        <x:v>6928</x:v>
      </x:c>
      <x:c r="C2886" s="50" t="str">
        <x:v>6928.T</x:v>
      </x:c>
      <x:c r="D2886" s="50" t="str">
        <x:v>ENOMOTO Co.,Ltd.</x:v>
      </x:c>
      <x:c r="E2886" s="50" t="str">
        <x:v>Standard Market(Domestic)</x:v>
      </x:c>
      <x:c r="F2886" s="50" t="str">
        <x:v>Electric Appliances</x:v>
      </x:c>
      <x:c r="G2886" s="51" t="n">
        <x:v>22999.922</x:v>
      </x:c>
      <x:c r="H2886" s="51" t="n">
        <x:v>27250.846</x:v>
      </x:c>
      <x:c r="I2886" s="51" t="n">
        <x:v>29265.406</x:v>
      </x:c>
      <x:c r="J2886" s="51" t="n">
        <x:v>25244.08</x:v>
      </x:c>
      <x:c r="K2886" s="51" t="n">
        <x:v>26880.395</x:v>
      </x:c>
      <x:c r="L2886" s="52" t="n">
        <x:f>IFERROR(H2886/G2886-1,"")</x:f>
        <x:v>0.18482340940112763</x:v>
      </x:c>
      <x:c r="M2886" s="52" t="n">
        <x:f>IFERROR(I2886/H2886-1,"")</x:f>
        <x:v>0.07392651222644608</x:v>
      </x:c>
      <x:c r="N2886" s="52" t="n">
        <x:f>IFERROR(J2886/I2886-1,"")</x:f>
        <x:v>-0.13740885740659115</x:v>
      </x:c>
      <x:c r="O2886" s="52" t="n">
        <x:f>IFERROR(K2886/J2886-1,"")</x:f>
        <x:v>0.06481975179923372</x:v>
      </x:c>
      <x:c r="P2886" s="52" t="n">
        <x:f>IFERROR((K2886/G2886)^(1/4)-1,"")</x:f>
        <x:v>0.03974614963218848</x:v>
      </x:c>
      <x:c r="Q2886" s="51" t="n">
        <x:v>618.625</x:v>
      </x:c>
      <x:c r="R2886" s="52" t="n">
        <x:f>IFERROR(Q2886/K2886,"")</x:f>
        <x:v>0.023013984727530974</x:v>
      </x:c>
      <x:c r="S2886" s="53" t="n">
        <x:v>38322</x:v>
      </x:c>
      <x:c r="T2886" s="50" t="str">
        <x:v>EDINET_company_history</x:v>
      </x:c>
      <x:c r="U2886" s="50" t="str">
        <x:v>有限会社エノモト興産</x:v>
      </x:c>
      <x:c r="V2886" s="54" t="n">
        <x:v>0.0727</x:v>
      </x:c>
      <x:c r="W2886" s="50" t="str">
        <x:v>白鳥 誉</x:v>
      </x:c>
      <x:c r="X2886" s="50" t="b">
        <x:f>AND(COUNT(L2886:O2886)=4,L2886&gt;='設定'!$B$6,M2886&gt;='設定'!$B$6,N2886&gt;='設定'!$B$6,O2886&gt;='設定'!$B$6)</x:f>
        <x:v>0</x:v>
      </x:c>
      <x:c r="Y2886" s="50" t="b">
        <x:f>AND(COUNT(G2886:K2886)=5,P2886&gt;='設定'!$B$7)</x:f>
        <x:v>0</x:v>
      </x:c>
      <x:c r="Z2886" s="50" t="b">
        <x:f>AND(ISNUMBER(R2886),R2886&gt;='設定'!$B$8)</x:f>
        <x:v>0</x:v>
      </x:c>
      <x:c r="AA2886" s="50" t="b">
        <x:f>AND(ISNUMBER(S2886),S2886&gt;=DATE(YEAR('設定'!$B$10)-'設定'!$B$9,MONTH('設定'!$B$10),DAY('設定'!$B$10)))</x:f>
        <x:v>0</x:v>
      </x:c>
      <x:c r="AB2886" s="55" t="b">
        <x:v>0</x:v>
      </x:c>
      <x:c r="AC2886" s="55" t="b">
        <x:v>0</x:v>
      </x:c>
      <x:c r="AD2886" s="50" t="n">
        <x:f>IF(X2886,1,0)+IF(Z2886,1,0)+IF(AA2886,1,0)+IF(AB2886,1,0)</x:f>
        <x:v>0</x:v>
      </x:c>
      <x:c r="AE2886" s="50" t="n">
        <x:f>IF(Y2886,1,0)+IF(Z2886,1,0)+IF(AA2886,1,0)+IF(AB2886,1,0)</x:f>
        <x:v>0</x:v>
      </x:c>
      <x:c r="AF2886" s="50" t="n">
        <x:f>IF(Y2886,1,0)+IF(Z2886,1,0)+IF(AA2886,1,0)+IF(AC2886,1,0)</x:f>
        <x:v>0</x:v>
      </x:c>
      <x:c r="AG2886" s="53" t="n">
        <x:v>44348</x:v>
      </x:c>
      <x:c r="AH2886" s="50" t="str">
        <x:v>S100W5C7</x:v>
      </x:c>
      <x:c r="AI2886" s="50" t="str">
        <x:v>NetSalesSummaryOfBusinessResults</x:v>
      </x:c>
      <x:c r="AJ2886" s="50" t="str">
        <x:v>OperatingIncome</x:v>
      </x:c>
      <x:c r="AK2886" s="53" t="n">
        <x:v>45747</x:v>
      </x:c>
      <x:c r="AL2886" s="50" t="str">
        <x:v>365/365/365/366/365</x:v>
      </x:c>
      <x:c r="AM2886" s="51" t="n">
        <x:v>6598260</x:v>
      </x:c>
      <x:c r="AN2886" s="51" t="n">
        <x:v>3890</x:v>
      </x:c>
      <x:c r="AO2886" s="51" t="n">
        <x:f>IFERROR(AM2886*AN2886,"")</x:f>
        <x:v>25667231400</x:v>
      </x:c>
      <x:c r="AP2886" s="56" t="n">
        <x:f>IFERROR(AO2886/(K2886*1000000),"")</x:f>
        <x:v>0.9548680888059866</x:v>
      </x:c>
      <x:c r="AQ2886" s="57" t="n">
        <x:v>157416883.33333334</x:v>
      </x:c>
      <x:c r="AR2886" s="52" t="n">
        <x:v>0.3374827866181267</x:v>
      </x:c>
      <x:c r="AS2886" s="52" t="n">
        <x:v>-0.3567674173259036</x:v>
      </x:c>
      <x:c r="AT2886" s="55" t="b">
        <x:v>1</x:v>
      </x:c>
      <x:c r="AU2886" s="50"/>
      <x:c r="AV2886" s="58" t="n">
        <x:v>0.4714276371702833</x:v>
      </x:c>
      <x:c r="AW2886" s="50" t="n">
        <x:v>111</x:v>
      </x:c>
      <x:c r="AX2886" s="50" t="str">
        <x:v>Future Moat</x:v>
      </x:c>
      <x:c r="AY2886" s="50" t="str">
        <x:v>目立つ機械的警告なし（定性確認は別途必要）</x:v>
      </x:c>
      <x:c r="AZ2886" s="59" t="str">
        <x:v>2025-06-25 14:46</x:v>
      </x:c>
      <x:c r="BA2886" s="53" t="n">
        <x:v>38322</x:v>
      </x:c>
      <x:c r="BB2886" s="50"/>
      <x:c r="BC2886" s="50"/>
      <x:c r="BD2886" s="50"/>
    </x:row>
    <x:row r="2887">
      <x:c r="A2887" s="50" t="n">
        <x:v>2886</x:v>
      </x:c>
      <x:c r="B2887" s="50" t="str">
        <x:v>3048</x:v>
      </x:c>
      <x:c r="C2887" s="50" t="str">
        <x:v>3048.T</x:v>
      </x:c>
      <x:c r="D2887" s="50" t="str">
        <x:v>BIC CAMERA INC.</x:v>
      </x:c>
      <x:c r="E2887" s="50" t="str">
        <x:v>Prime Market (Domestic)</x:v>
      </x:c>
      <x:c r="F2887" s="50" t="str">
        <x:v>Retail Trade</x:v>
      </x:c>
      <x:c r="G2887" s="51" t="n">
        <x:v>834060</x:v>
      </x:c>
      <x:c r="H2887" s="51" t="n">
        <x:v>792368</x:v>
      </x:c>
      <x:c r="I2887" s="51" t="n">
        <x:v>815560</x:v>
      </x:c>
      <x:c r="J2887" s="51" t="n">
        <x:v>922572</x:v>
      </x:c>
      <x:c r="K2887" s="51" t="n">
        <x:v>974483</x:v>
      </x:c>
      <x:c r="L2887" s="52" t="n">
        <x:f>IFERROR(H2887/G2887-1,"")</x:f>
        <x:v>-0.04998681150037165</x:v>
      </x:c>
      <x:c r="M2887" s="52" t="n">
        <x:f>IFERROR(I2887/H2887-1,"")</x:f>
        <x:v>0.029269228439311012</x:v>
      </x:c>
      <x:c r="N2887" s="52" t="n">
        <x:f>IFERROR(J2887/I2887-1,"")</x:f>
        <x:v>0.1312129089214773</x:v>
      </x:c>
      <x:c r="O2887" s="52" t="n">
        <x:f>IFERROR(K2887/J2887-1,"")</x:f>
        <x:v>0.05626769509588403</x:v>
      </x:c>
      <x:c r="P2887" s="52" t="n">
        <x:f>IFERROR((K2887/G2887)^(1/4)-1,"")</x:f>
        <x:v>0.0396669619072616</x:v>
      </x:c>
      <x:c r="Q2887" s="51" t="n">
        <x:v>30274</x:v>
      </x:c>
      <x:c r="R2887" s="52" t="n">
        <x:f>IFERROR(Q2887/K2887,"")</x:f>
        <x:v>0.03106672974284826</x:v>
      </x:c>
      <x:c r="S2887" s="53" t="n">
        <x:v>38749</x:v>
      </x:c>
      <x:c r="T2887" s="50" t="str">
        <x:v>EDINET_company_history</x:v>
      </x:c>
      <x:c r="U2887" s="50" t="str">
        <x:v>管理信託 (A001) 受託者 株式会社ＳＭＢＣ信託銀行</x:v>
      </x:c>
      <x:c r="V2887" s="54" t="n">
        <x:v>0.0917</x:v>
      </x:c>
      <x:c r="W2887" s="50" t="str">
        <x:v>秋保 徹</x:v>
      </x:c>
      <x:c r="X2887" s="50" t="b">
        <x:f>AND(COUNT(L2887:O2887)=4,L2887&gt;='設定'!$B$6,M2887&gt;='設定'!$B$6,N2887&gt;='設定'!$B$6,O2887&gt;='設定'!$B$6)</x:f>
        <x:v>0</x:v>
      </x:c>
      <x:c r="Y2887" s="50" t="b">
        <x:f>AND(COUNT(G2887:K2887)=5,P2887&gt;='設定'!$B$7)</x:f>
        <x:v>0</x:v>
      </x:c>
      <x:c r="Z2887" s="50" t="b">
        <x:f>AND(ISNUMBER(R2887),R2887&gt;='設定'!$B$8)</x:f>
        <x:v>0</x:v>
      </x:c>
      <x:c r="AA2887" s="50" t="b">
        <x:f>AND(ISNUMBER(S2887),S2887&gt;=DATE(YEAR('設定'!$B$10)-'設定'!$B$9,MONTH('設定'!$B$10),DAY('設定'!$B$10)))</x:f>
        <x:v>0</x:v>
      </x:c>
      <x:c r="AB2887" s="55" t="b">
        <x:v>0</x:v>
      </x:c>
      <x:c r="AC2887" s="55" t="b">
        <x:v>0</x:v>
      </x:c>
      <x:c r="AD2887" s="50" t="n">
        <x:f>IF(X2887,1,0)+IF(Z2887,1,0)+IF(AA2887,1,0)+IF(AB2887,1,0)</x:f>
        <x:v>0</x:v>
      </x:c>
      <x:c r="AE2887" s="50" t="n">
        <x:f>IF(Y2887,1,0)+IF(Z2887,1,0)+IF(AA2887,1,0)+IF(AB2887,1,0)</x:f>
        <x:v>0</x:v>
      </x:c>
      <x:c r="AF2887" s="50" t="n">
        <x:f>IF(Y2887,1,0)+IF(Z2887,1,0)+IF(AA2887,1,0)+IF(AC2887,1,0)</x:f>
        <x:v>0</x:v>
      </x:c>
      <x:c r="AG2887" s="53" t="n">
        <x:v>44348</x:v>
      </x:c>
      <x:c r="AH2887" s="50" t="str">
        <x:v>S100X5J8</x:v>
      </x:c>
      <x:c r="AI2887" s="50" t="str">
        <x:v>NetSalesSummaryOfBusinessResults</x:v>
      </x:c>
      <x:c r="AJ2887" s="50" t="str">
        <x:v>OperatingIncome</x:v>
      </x:c>
      <x:c r="AK2887" s="53" t="n">
        <x:v>45900</x:v>
      </x:c>
      <x:c r="AL2887" s="50" t="str">
        <x:v>365/365/365/366/365</x:v>
      </x:c>
      <x:c r="AM2887" s="51" t="n">
        <x:v>171218804</x:v>
      </x:c>
      <x:c r="AN2887" s="51" t="n">
        <x:v>1752</x:v>
      </x:c>
      <x:c r="AO2887" s="51" t="n">
        <x:f>IFERROR(AM2887*AN2887,"")</x:f>
        <x:v>299975344608</x:v>
      </x:c>
      <x:c r="AP2887" s="56" t="n">
        <x:f>IFERROR(AO2887/(K2887*1000000),"")</x:f>
        <x:v>0.30783024907361134</x:v>
      </x:c>
      <x:c r="AQ2887" s="57" t="n">
        <x:v>891480108.3333334</x:v>
      </x:c>
      <x:c r="AR2887" s="52" t="n">
        <x:v>0.2483408576262427</x:v>
      </x:c>
      <x:c r="AS2887" s="52" t="n">
        <x:v>-0.2130702597527269</x:v>
      </x:c>
      <x:c r="AT2887" s="55" t="b">
        <x:v>1</x:v>
      </x:c>
      <x:c r="AU2887" s="50"/>
      <x:c r="AV2887" s="58" t="n">
        <x:v>-0.0307794826238136</x:v>
      </x:c>
      <x:c r="AW2887" s="50" t="n">
        <x:v>2120</x:v>
      </x:c>
      <x:c r="AX2887" s="50" t="str">
        <x:v>Transformation Moat</x:v>
      </x:c>
      <x:c r="AY2887" s="50" t="str">
        <x:v>目立つ機械的警告なし（定性確認は別途必要）</x:v>
      </x:c>
      <x:c r="AZ2887" s="59" t="str">
        <x:v>2025-11-19 13:09</x:v>
      </x:c>
      <x:c r="BA2887" s="53" t="n">
        <x:v>38749</x:v>
      </x:c>
      <x:c r="BB2887" s="50"/>
      <x:c r="BC2887" s="50"/>
      <x:c r="BD2887" s="50" t="str">
        <x:v>TOPIX Mid400</x:v>
      </x:c>
    </x:row>
    <x:row r="2888">
      <x:c r="A2888" s="50" t="n">
        <x:v>2887</x:v>
      </x:c>
      <x:c r="B2888" s="50" t="str">
        <x:v>6919</x:v>
      </x:c>
      <x:c r="C2888" s="50" t="str">
        <x:v>6919.T</x:v>
      </x:c>
      <x:c r="D2888" s="50" t="str">
        <x:v>KEL CORPORATION</x:v>
      </x:c>
      <x:c r="E2888" s="50" t="str">
        <x:v>Standard Market(Domestic)</x:v>
      </x:c>
      <x:c r="F2888" s="50" t="str">
        <x:v>Electric Appliances</x:v>
      </x:c>
      <x:c r="G2888" s="51" t="n">
        <x:v>10163.376</x:v>
      </x:c>
      <x:c r="H2888" s="51" t="n">
        <x:v>12793.94</x:v>
      </x:c>
      <x:c r="I2888" s="51" t="n">
        <x:v>14500.12</x:v>
      </x:c>
      <x:c r="J2888" s="51" t="n">
        <x:v>12231.077</x:v>
      </x:c>
      <x:c r="K2888" s="51" t="n">
        <x:v>11871.771</x:v>
      </x:c>
      <x:c r="L2888" s="52" t="n">
        <x:f>IFERROR(H2888/G2888-1,"")</x:f>
        <x:v>0.2588277753376438</x:v>
      </x:c>
      <x:c r="M2888" s="52" t="n">
        <x:f>IFERROR(I2888/H2888-1,"")</x:f>
        <x:v>0.13335844939088348</x:v>
      </x:c>
      <x:c r="N2888" s="52" t="n">
        <x:f>IFERROR(J2888/I2888-1,"")</x:f>
        <x:v>-0.15648442909437998</x:v>
      </x:c>
      <x:c r="O2888" s="52" t="n">
        <x:f>IFERROR(K2888/J2888-1,"")</x:f>
        <x:v>-0.029376480910062064</x:v>
      </x:c>
      <x:c r="P2888" s="52" t="n">
        <x:f>IFERROR((K2888/G2888)^(1/4)-1,"")</x:f>
        <x:v>0.03960744137782424</x:v>
      </x:c>
      <x:c r="Q2888" s="51" t="n">
        <x:v>596.527</x:v>
      </x:c>
      <x:c r="R2888" s="52" t="n">
        <x:f>IFERROR(Q2888/K2888,"")</x:f>
        <x:v>0.05024751572448626</x:v>
      </x:c>
      <x:c r="S2888" s="53" t="n">
        <x:v>40269</x:v>
      </x:c>
      <x:c r="T2888" s="50" t="str">
        <x:v>EDINET_company_history</x:v>
      </x:c>
      <x:c r="U2888" s="50" t="str">
        <x:v>菊水ホールディングス株式会社</x:v>
      </x:c>
      <x:c r="V2888" s="54" t="n">
        <x:v>0.0705</x:v>
      </x:c>
      <x:c r="W2888" s="50" t="str">
        <x:v>春日 明</x:v>
      </x:c>
      <x:c r="X2888" s="50" t="b">
        <x:f>AND(COUNT(L2888:O2888)=4,L2888&gt;='設定'!$B$6,M2888&gt;='設定'!$B$6,N2888&gt;='設定'!$B$6,O2888&gt;='設定'!$B$6)</x:f>
        <x:v>0</x:v>
      </x:c>
      <x:c r="Y2888" s="50" t="b">
        <x:f>AND(COUNT(G2888:K2888)=5,P2888&gt;='設定'!$B$7)</x:f>
        <x:v>0</x:v>
      </x:c>
      <x:c r="Z2888" s="50" t="b">
        <x:f>AND(ISNUMBER(R2888),R2888&gt;='設定'!$B$8)</x:f>
        <x:v>0</x:v>
      </x:c>
      <x:c r="AA2888" s="50" t="b">
        <x:f>AND(ISNUMBER(S2888),S2888&gt;=DATE(YEAR('設定'!$B$10)-'設定'!$B$9,MONTH('設定'!$B$10),DAY('設定'!$B$10)))</x:f>
        <x:v>0</x:v>
      </x:c>
      <x:c r="AB2888" s="55" t="b">
        <x:v>0</x:v>
      </x:c>
      <x:c r="AC2888" s="55" t="b">
        <x:v>0</x:v>
      </x:c>
      <x:c r="AD2888" s="50" t="n">
        <x:f>IF(X2888,1,0)+IF(Z2888,1,0)+IF(AA2888,1,0)+IF(AB2888,1,0)</x:f>
        <x:v>0</x:v>
      </x:c>
      <x:c r="AE2888" s="50" t="n">
        <x:f>IF(Y2888,1,0)+IF(Z2888,1,0)+IF(AA2888,1,0)+IF(AB2888,1,0)</x:f>
        <x:v>0</x:v>
      </x:c>
      <x:c r="AF2888" s="50" t="n">
        <x:f>IF(Y2888,1,0)+IF(Z2888,1,0)+IF(AA2888,1,0)+IF(AC2888,1,0)</x:f>
        <x:v>0</x:v>
      </x:c>
      <x:c r="AG2888" s="53" t="n">
        <x:v>44348</x:v>
      </x:c>
      <x:c r="AH2888" s="50" t="str">
        <x:v>S100W3IE</x:v>
      </x:c>
      <x:c r="AI2888" s="50" t="str">
        <x:v>NetSalesSummaryOfBusinessResults</x:v>
      </x:c>
      <x:c r="AJ2888" s="50" t="str">
        <x:v>OperatingIncome</x:v>
      </x:c>
      <x:c r="AK2888" s="53" t="n">
        <x:v>45747</x:v>
      </x:c>
      <x:c r="AL2888" s="50" t="str">
        <x:v>365/365/365/366/365</x:v>
      </x:c>
      <x:c r="AM2888" s="51" t="n">
        <x:v>7271000</x:v>
      </x:c>
      <x:c r="AN2888" s="51" t="n">
        <x:v>1378</x:v>
      </x:c>
      <x:c r="AO2888" s="51" t="n">
        <x:f>IFERROR(AM2888*AN2888,"")</x:f>
        <x:v>10019438000</x:v>
      </x:c>
      <x:c r="AP2888" s="56" t="n">
        <x:f>IFERROR(AO2888/(K2888*1000000),"")</x:f>
        <x:v>0.8439716365822757</x:v>
      </x:c>
      <x:c r="AQ2888" s="57" t="n">
        <x:v>20929201.666666668</x:v>
      </x:c>
      <x:c r="AR2888" s="52" t="n">
        <x:v>0.2455323170605517</x:v>
      </x:c>
      <x:c r="AS2888" s="52" t="n">
        <x:v>-0.3734944091627948</x:v>
      </x:c>
      <x:c r="AT2888" s="55" t="b">
        <x:v>1</x:v>
      </x:c>
      <x:c r="AU2888" s="50"/>
      <x:c r="AV2888" s="58" t="n">
        <x:v>0.3189390764048227</x:v>
      </x:c>
      <x:c r="AW2888" s="50" t="n">
        <x:v>379</x:v>
      </x:c>
      <x:c r="AX2888" s="50" t="str">
        <x:v>Discovery</x:v>
      </x:c>
      <x:c r="AY2888" s="50" t="str">
        <x:v>目立つ機械的警告なし（定性確認は別途必要）</x:v>
      </x:c>
      <x:c r="AZ2888" s="59" t="str">
        <x:v>2025-06-25 09:31</x:v>
      </x:c>
      <x:c r="BA2888" s="53" t="n">
        <x:v>40269</x:v>
      </x:c>
      <x:c r="BB2888" s="50"/>
      <x:c r="BC2888" s="50"/>
      <x:c r="BD2888" s="50"/>
    </x:row>
    <x:row r="2889">
      <x:c r="A2889" s="50" t="n">
        <x:v>2888</x:v>
      </x:c>
      <x:c r="B2889" s="50" t="str">
        <x:v>4031</x:v>
      </x:c>
      <x:c r="C2889" s="50" t="str">
        <x:v>4031.T</x:v>
      </x:c>
      <x:c r="D2889" s="50" t="str">
        <x:v>Katakura &amp; Co-op Agri Corporation</x:v>
      </x:c>
      <x:c r="E2889" s="50" t="str">
        <x:v>Standard Market(Domestic)</x:v>
      </x:c>
      <x:c r="F2889" s="50" t="str">
        <x:v>Chemicals</x:v>
      </x:c>
      <x:c r="G2889" s="51" t="n">
        <x:v>35444</x:v>
      </x:c>
      <x:c r="H2889" s="51" t="n">
        <x:v>38960</x:v>
      </x:c>
      <x:c r="I2889" s="51" t="n">
        <x:v>51031</x:v>
      </x:c>
      <x:c r="J2889" s="51" t="n">
        <x:v>41233</x:v>
      </x:c>
      <x:c r="K2889" s="51" t="n">
        <x:v>41369</x:v>
      </x:c>
      <x:c r="L2889" s="52" t="n">
        <x:f>IFERROR(H2889/G2889-1,"")</x:f>
        <x:v>0.09919873603430762</x:v>
      </x:c>
      <x:c r="M2889" s="52" t="n">
        <x:f>IFERROR(I2889/H2889-1,"")</x:f>
        <x:v>0.3098305954825462</x:v>
      </x:c>
      <x:c r="N2889" s="52" t="n">
        <x:f>IFERROR(J2889/I2889-1,"")</x:f>
        <x:v>-0.1920009406047305</x:v>
      </x:c>
      <x:c r="O2889" s="52" t="n">
        <x:f>IFERROR(K2889/J2889-1,"")</x:f>
        <x:v>0.0032983290083186123</x:v>
      </x:c>
      <x:c r="P2889" s="52" t="n">
        <x:f>IFERROR((K2889/G2889)^(1/4)-1,"")</x:f>
        <x:v>0.03940086465692705</x:v>
      </x:c>
      <x:c r="Q2889" s="51" t="n">
        <x:v>650</x:v>
      </x:c>
      <x:c r="R2889" s="52" t="n">
        <x:f>IFERROR(Q2889/K2889,"")</x:f>
        <x:v>0.01571224830186855</x:v>
      </x:c>
      <x:c r="S2889" s="53" t="n">
        <x:v>22555</x:v>
      </x:c>
      <x:c r="T2889" s="50" t="str">
        <x:v>EDINET_company_history</x:v>
      </x:c>
      <x:c r="U2889" s="50" t="str">
        <x:v>全国農業協同組合連合会</x:v>
      </x:c>
      <x:c r="V2889" s="54" t="n">
        <x:v>0.2358</x:v>
      </x:c>
      <x:c r="W2889" s="50" t="str">
        <x:v>二井 英一 / 橘田 安正</x:v>
      </x:c>
      <x:c r="X2889" s="50" t="b">
        <x:f>AND(COUNT(L2889:O2889)=4,L2889&gt;='設定'!$B$6,M2889&gt;='設定'!$B$6,N2889&gt;='設定'!$B$6,O2889&gt;='設定'!$B$6)</x:f>
        <x:v>0</x:v>
      </x:c>
      <x:c r="Y2889" s="50" t="b">
        <x:f>AND(COUNT(G2889:K2889)=5,P2889&gt;='設定'!$B$7)</x:f>
        <x:v>0</x:v>
      </x:c>
      <x:c r="Z2889" s="50" t="b">
        <x:f>AND(ISNUMBER(R2889),R2889&gt;='設定'!$B$8)</x:f>
        <x:v>0</x:v>
      </x:c>
      <x:c r="AA2889" s="50" t="b">
        <x:f>AND(ISNUMBER(S2889),S2889&gt;=DATE(YEAR('設定'!$B$10)-'設定'!$B$9,MONTH('設定'!$B$10),DAY('設定'!$B$10)))</x:f>
        <x:v>0</x:v>
      </x:c>
      <x:c r="AB2889" s="55" t="b">
        <x:v>0</x:v>
      </x:c>
      <x:c r="AC2889" s="55" t="b">
        <x:v>0</x:v>
      </x:c>
      <x:c r="AD2889" s="50" t="n">
        <x:f>IF(X2889,1,0)+IF(Z2889,1,0)+IF(AA2889,1,0)+IF(AB2889,1,0)</x:f>
        <x:v>0</x:v>
      </x:c>
      <x:c r="AE2889" s="50" t="n">
        <x:f>IF(Y2889,1,0)+IF(Z2889,1,0)+IF(AA2889,1,0)+IF(AB2889,1,0)</x:f>
        <x:v>0</x:v>
      </x:c>
      <x:c r="AF2889" s="50" t="n">
        <x:f>IF(Y2889,1,0)+IF(Z2889,1,0)+IF(AA2889,1,0)+IF(AC2889,1,0)</x:f>
        <x:v>0</x:v>
      </x:c>
      <x:c r="AG2889" s="53" t="n">
        <x:v>44348</x:v>
      </x:c>
      <x:c r="AH2889" s="50" t="str">
        <x:v>S100W2EP</x:v>
      </x:c>
      <x:c r="AI2889" s="50" t="str">
        <x:v>NetSalesSummaryOfBusinessResults</x:v>
      </x:c>
      <x:c r="AJ2889" s="50" t="str">
        <x:v>OperatingIncome</x:v>
      </x:c>
      <x:c r="AK2889" s="53" t="n">
        <x:v>45747</x:v>
      </x:c>
      <x:c r="AL2889" s="50" t="str">
        <x:v>365/365/365/366/365</x:v>
      </x:c>
      <x:c r="AM2889" s="51" t="n">
        <x:v>8998886</x:v>
      </x:c>
      <x:c r="AN2889" s="51" t="n">
        <x:v>1118</x:v>
      </x:c>
      <x:c r="AO2889" s="51" t="n">
        <x:f>IFERROR(AM2889*AN2889,"")</x:f>
        <x:v>10060754548</x:v>
      </x:c>
      <x:c r="AP2889" s="56" t="n">
        <x:f>IFERROR(AO2889/(K2889*1000000),"")</x:f>
        <x:v>0.2431954977881989</x:v>
      </x:c>
      <x:c r="AQ2889" s="57" t="n">
        <x:v>452161521.6666667</x:v>
      </x:c>
      <x:c r="AR2889" s="52" t="n">
        <x:v>0.3489577727526018</x:v>
      </x:c>
      <x:c r="AS2889" s="52" t="n">
        <x:v>-0.5772922522934689</x:v>
      </x:c>
      <x:c r="AT2889" s="55" t="b">
        <x:v>1</x:v>
      </x:c>
      <x:c r="AU2889" s="50"/>
      <x:c r="AV2889" s="58" t="n">
        <x:v>-0.0757891075962775</x:v>
      </x:c>
      <x:c r="AW2889" s="50" t="n">
        <x:v>2445</x:v>
      </x:c>
      <x:c r="AX2889" s="50" t="str">
        <x:v>Future Moat</x:v>
      </x:c>
      <x:c r="AY2889" s="50" t="str">
        <x:v>目立つ機械的警告なし（定性確認は別途必要）</x:v>
      </x:c>
      <x:c r="AZ2889" s="59" t="str">
        <x:v>2025-06-24 15:00</x:v>
      </x:c>
      <x:c r="BA2889" s="53" t="n">
        <x:v>22555</x:v>
      </x:c>
      <x:c r="BB2889" s="50"/>
      <x:c r="BC2889" s="50"/>
      <x:c r="BD2889" s="50"/>
    </x:row>
    <x:row r="2890">
      <x:c r="A2890" s="50" t="n">
        <x:v>2889</x:v>
      </x:c>
      <x:c r="B2890" s="50" t="str">
        <x:v>5391</x:v>
      </x:c>
      <x:c r="C2890" s="50" t="str">
        <x:v>5391.T</x:v>
      </x:c>
      <x:c r="D2890" s="50" t="str">
        <x:v>A&amp;A Material Corporation</x:v>
      </x:c>
      <x:c r="E2890" s="50" t="str">
        <x:v>Standard Market(Domestic)</x:v>
      </x:c>
      <x:c r="F2890" s="50" t="str">
        <x:v>Glass and Ceramics Products</x:v>
      </x:c>
      <x:c r="G2890" s="51" t="n">
        <x:v>37204</x:v>
      </x:c>
      <x:c r="H2890" s="51" t="n">
        <x:v>35923</x:v>
      </x:c>
      <x:c r="I2890" s="51" t="n">
        <x:v>39200</x:v>
      </x:c>
      <x:c r="J2890" s="51" t="n">
        <x:v>41282</x:v>
      </x:c>
      <x:c r="K2890" s="51" t="n">
        <x:v>43421</x:v>
      </x:c>
      <x:c r="L2890" s="52" t="n">
        <x:f>IFERROR(H2890/G2890-1,"")</x:f>
        <x:v>-0.03443178152886783</x:v>
      </x:c>
      <x:c r="M2890" s="52" t="n">
        <x:f>IFERROR(I2890/H2890-1,"")</x:f>
        <x:v>0.09122289341090672</x:v>
      </x:c>
      <x:c r="N2890" s="52" t="n">
        <x:f>IFERROR(J2890/I2890-1,"")</x:f>
        <x:v>0.05311224489795929</x:v>
      </x:c>
      <x:c r="O2890" s="52" t="n">
        <x:f>IFERROR(K2890/J2890-1,"")</x:f>
        <x:v>0.051814350079937954</x:v>
      </x:c>
      <x:c r="P2890" s="52" t="n">
        <x:f>IFERROR((K2890/G2890)^(1/4)-1,"")</x:f>
        <x:v>0.03938763596807959</x:v>
      </x:c>
      <x:c r="Q2890" s="51" t="n">
        <x:v>1916</x:v>
      </x:c>
      <x:c r="R2890" s="52" t="n">
        <x:f>IFERROR(Q2890/K2890,"")</x:f>
        <x:v>0.04412611409225951</x:v>
      </x:c>
      <x:c r="S2890" s="53" t="n">
        <x:v>18019</x:v>
      </x:c>
      <x:c r="T2890" s="50" t="str">
        <x:v>EDINET_company_history</x:v>
      </x:c>
      <x:c r="U2890" s="50" t="str">
        <x:v>太平洋セメント株式会社</x:v>
      </x:c>
      <x:c r="V2890" s="54" t="n">
        <x:v>0.4242</x:v>
      </x:c>
      <x:c r="W2890" s="50" t="str">
        <x:v>巻 野 徹 / 大 橋 徹 也</x:v>
      </x:c>
      <x:c r="X2890" s="50" t="b">
        <x:f>AND(COUNT(L2890:O2890)=4,L2890&gt;='設定'!$B$6,M2890&gt;='設定'!$B$6,N2890&gt;='設定'!$B$6,O2890&gt;='設定'!$B$6)</x:f>
        <x:v>0</x:v>
      </x:c>
      <x:c r="Y2890" s="50" t="b">
        <x:f>AND(COUNT(G2890:K2890)=5,P2890&gt;='設定'!$B$7)</x:f>
        <x:v>0</x:v>
      </x:c>
      <x:c r="Z2890" s="50" t="b">
        <x:f>AND(ISNUMBER(R2890),R2890&gt;='設定'!$B$8)</x:f>
        <x:v>0</x:v>
      </x:c>
      <x:c r="AA2890" s="50" t="b">
        <x:f>AND(ISNUMBER(S2890),S2890&gt;=DATE(YEAR('設定'!$B$10)-'設定'!$B$9,MONTH('設定'!$B$10),DAY('設定'!$B$10)))</x:f>
        <x:v>0</x:v>
      </x:c>
      <x:c r="AB2890" s="55" t="b">
        <x:v>0</x:v>
      </x:c>
      <x:c r="AC2890" s="55" t="b">
        <x:v>0</x:v>
      </x:c>
      <x:c r="AD2890" s="50" t="n">
        <x:f>IF(X2890,1,0)+IF(Z2890,1,0)+IF(AA2890,1,0)+IF(AB2890,1,0)</x:f>
        <x:v>0</x:v>
      </x:c>
      <x:c r="AE2890" s="50" t="n">
        <x:f>IF(Y2890,1,0)+IF(Z2890,1,0)+IF(AA2890,1,0)+IF(AB2890,1,0)</x:f>
        <x:v>0</x:v>
      </x:c>
      <x:c r="AF2890" s="50" t="n">
        <x:f>IF(Y2890,1,0)+IF(Z2890,1,0)+IF(AA2890,1,0)+IF(AC2890,1,0)</x:f>
        <x:v>0</x:v>
      </x:c>
      <x:c r="AG2890" s="53" t="n">
        <x:v>44348</x:v>
      </x:c>
      <x:c r="AH2890" s="50" t="str">
        <x:v>S100W726</x:v>
      </x:c>
      <x:c r="AI2890" s="50" t="str">
        <x:v>NetSalesSummaryOfBusinessResults</x:v>
      </x:c>
      <x:c r="AJ2890" s="50" t="str">
        <x:v>OperatingIncome</x:v>
      </x:c>
      <x:c r="AK2890" s="53" t="n">
        <x:v>45747</x:v>
      </x:c>
      <x:c r="AL2890" s="50" t="str">
        <x:v>365/365/365/366/365</x:v>
      </x:c>
      <x:c r="AM2890" s="51" t="n">
        <x:v>7758200</x:v>
      </x:c>
      <x:c r="AN2890" s="51" t="n">
        <x:v>1401</x:v>
      </x:c>
      <x:c r="AO2890" s="51" t="n">
        <x:f>IFERROR(AM2890*AN2890,"")</x:f>
        <x:v>10869238200</x:v>
      </x:c>
      <x:c r="AP2890" s="56" t="n">
        <x:f>IFERROR(AO2890/(K2890*1000000),"")</x:f>
        <x:v>0.2503221528753368</x:v>
      </x:c>
      <x:c r="AQ2890" s="57" t="n">
        <x:v>34913668.333333336</x:v>
      </x:c>
      <x:c r="AR2890" s="52" t="n">
        <x:v>0.2265528364908813</x:v>
      </x:c>
      <x:c r="AS2890" s="52" t="n">
        <x:v>-0.3046767175478841</x:v>
      </x:c>
      <x:c r="AT2890" s="55" t="b">
        <x:v>1</x:v>
      </x:c>
      <x:c r="AU2890" s="50"/>
      <x:c r="AV2890" s="58" t="n">
        <x:v>-0.0536391465963906</x:v>
      </x:c>
      <x:c r="AW2890" s="50" t="n">
        <x:v>2286</x:v>
      </x:c>
      <x:c r="AX2890" s="50" t="str">
        <x:v>Core Moat</x:v>
      </x:c>
      <x:c r="AY2890" s="50" t="str">
        <x:v>目立つ機械的警告なし（定性確認は別途必要）</x:v>
      </x:c>
      <x:c r="AZ2890" s="59" t="str">
        <x:v>2025-06-30 10:33</x:v>
      </x:c>
      <x:c r="BA2890" s="53" t="n">
        <x:v>18019</x:v>
      </x:c>
      <x:c r="BB2890" s="50"/>
      <x:c r="BC2890" s="50"/>
      <x:c r="BD2890" s="50"/>
    </x:row>
    <x:row r="2891">
      <x:c r="A2891" s="50" t="n">
        <x:v>2890</x:v>
      </x:c>
      <x:c r="B2891" s="50" t="str">
        <x:v>4093</x:v>
      </x:c>
      <x:c r="C2891" s="50" t="str">
        <x:v>4093.T</x:v>
      </x:c>
      <x:c r="D2891" s="50" t="str">
        <x:v>Toho Acetylene Co.,Ltd.</x:v>
      </x:c>
      <x:c r="E2891" s="50" t="str">
        <x:v>Standard Market(Domestic)</x:v>
      </x:c>
      <x:c r="F2891" s="50" t="str">
        <x:v>Chemicals</x:v>
      </x:c>
      <x:c r="G2891" s="51" t="n">
        <x:v>29826.01</x:v>
      </x:c>
      <x:c r="H2891" s="51" t="n">
        <x:v>31285.753</x:v>
      </x:c>
      <x:c r="I2891" s="51" t="n">
        <x:v>34087.637</x:v>
      </x:c>
      <x:c r="J2891" s="51" t="n">
        <x:v>35423.725</x:v>
      </x:c>
      <x:c r="K2891" s="51" t="n">
        <x:v>34804.369</x:v>
      </x:c>
      <x:c r="L2891" s="52" t="n">
        <x:f>IFERROR(H2891/G2891-1,"")</x:f>
        <x:v>0.04894194697849308</x:v>
      </x:c>
      <x:c r="M2891" s="52" t="n">
        <x:f>IFERROR(I2891/H2891-1,"")</x:f>
        <x:v>0.08955782525036238</x:v>
      </x:c>
      <x:c r="N2891" s="52" t="n">
        <x:f>IFERROR(J2891/I2891-1,"")</x:f>
        <x:v>0.03919567671997903</x:v>
      </x:c>
      <x:c r="O2891" s="52" t="n">
        <x:f>IFERROR(K2891/J2891-1,"")</x:f>
        <x:v>-0.017484214322463276</x:v>
      </x:c>
      <x:c r="P2891" s="52" t="n">
        <x:f>IFERROR((K2891/G2891)^(1/4)-1,"")</x:f>
        <x:v>0.039344809036882866</x:v>
      </x:c>
      <x:c r="Q2891" s="51" t="n">
        <x:v>1914.69</x:v>
      </x:c>
      <x:c r="R2891" s="52" t="n">
        <x:f>IFERROR(Q2891/K2891,"")</x:f>
        <x:v>0.055012920935299824</x:v>
      </x:c>
      <x:c r="S2891" s="53" t="n">
        <x:v>22525</x:v>
      </x:c>
      <x:c r="T2891" s="50" t="str">
        <x:v>EDINET_company_history</x:v>
      </x:c>
      <x:c r="U2891" s="50" t="str">
        <x:v>東ソー株式会社</x:v>
      </x:c>
      <x:c r="V2891" s="54" t="n">
        <x:v>0.2461</x:v>
      </x:c>
      <x:c r="W2891" s="50" t="str">
        <x:v>堀 内 秀 敏 / 大 上 譲 二</x:v>
      </x:c>
      <x:c r="X2891" s="50" t="b">
        <x:f>AND(COUNT(L2891:O2891)=4,L2891&gt;='設定'!$B$6,M2891&gt;='設定'!$B$6,N2891&gt;='設定'!$B$6,O2891&gt;='設定'!$B$6)</x:f>
        <x:v>0</x:v>
      </x:c>
      <x:c r="Y2891" s="50" t="b">
        <x:f>AND(COUNT(G2891:K2891)=5,P2891&gt;='設定'!$B$7)</x:f>
        <x:v>0</x:v>
      </x:c>
      <x:c r="Z2891" s="50" t="b">
        <x:f>AND(ISNUMBER(R2891),R2891&gt;='設定'!$B$8)</x:f>
        <x:v>0</x:v>
      </x:c>
      <x:c r="AA2891" s="50" t="b">
        <x:f>AND(ISNUMBER(S2891),S2891&gt;=DATE(YEAR('設定'!$B$10)-'設定'!$B$9,MONTH('設定'!$B$10),DAY('設定'!$B$10)))</x:f>
        <x:v>0</x:v>
      </x:c>
      <x:c r="AB2891" s="55" t="b">
        <x:v>0</x:v>
      </x:c>
      <x:c r="AC2891" s="55" t="b">
        <x:v>0</x:v>
      </x:c>
      <x:c r="AD2891" s="50" t="n">
        <x:f>IF(X2891,1,0)+IF(Z2891,1,0)+IF(AA2891,1,0)+IF(AB2891,1,0)</x:f>
        <x:v>0</x:v>
      </x:c>
      <x:c r="AE2891" s="50" t="n">
        <x:f>IF(Y2891,1,0)+IF(Z2891,1,0)+IF(AA2891,1,0)+IF(AB2891,1,0)</x:f>
        <x:v>0</x:v>
      </x:c>
      <x:c r="AF2891" s="50" t="n">
        <x:f>IF(Y2891,1,0)+IF(Z2891,1,0)+IF(AA2891,1,0)+IF(AC2891,1,0)</x:f>
        <x:v>0</x:v>
      </x:c>
      <x:c r="AG2891" s="53" t="n">
        <x:v>44348</x:v>
      </x:c>
      <x:c r="AH2891" s="50" t="str">
        <x:v>S100W44P</x:v>
      </x:c>
      <x:c r="AI2891" s="50" t="str">
        <x:v>NetSalesSummaryOfBusinessResults</x:v>
      </x:c>
      <x:c r="AJ2891" s="50" t="str">
        <x:v>OperatingIncome</x:v>
      </x:c>
      <x:c r="AK2891" s="53" t="n">
        <x:v>45747</x:v>
      </x:c>
      <x:c r="AL2891" s="50" t="str">
        <x:v>365/365/365/366/365</x:v>
      </x:c>
      <x:c r="AM2891" s="51" t="n">
        <x:v>34691800</x:v>
      </x:c>
      <x:c r="AN2891" s="51" t="n">
        <x:v>385</x:v>
      </x:c>
      <x:c r="AO2891" s="51" t="n">
        <x:f>IFERROR(AM2891*AN2891,"")</x:f>
        <x:v>13356343000</x:v>
      </x:c>
      <x:c r="AP2891" s="56" t="n">
        <x:f>IFERROR(AO2891/(K2891*1000000),"")</x:f>
        <x:v>0.38375478090121384</x:v>
      </x:c>
      <x:c r="AQ2891" s="57" t="n">
        <x:v>33972228.333333336</x:v>
      </x:c>
      <x:c r="AR2891" s="52" t="n">
        <x:v>0.3019402871301971</x:v>
      </x:c>
      <x:c r="AS2891" s="52" t="n">
        <x:v>-0.4301867892331398</x:v>
      </x:c>
      <x:c r="AT2891" s="55" t="b">
        <x:v>1</x:v>
      </x:c>
      <x:c r="AU2891" s="50"/>
      <x:c r="AV2891" s="58" t="n">
        <x:v>0.1115717690764351</x:v>
      </x:c>
      <x:c r="AW2891" s="50" t="n">
        <x:v>1163</x:v>
      </x:c>
      <x:c r="AX2891" s="50" t="str">
        <x:v>Discovery</x:v>
      </x:c>
      <x:c r="AY2891" s="50" t="str">
        <x:v>目立つ機械的警告なし（定性確認は別途必要）</x:v>
      </x:c>
      <x:c r="AZ2891" s="59" t="str">
        <x:v>2025-06-25 15:08</x:v>
      </x:c>
      <x:c r="BA2891" s="53" t="n">
        <x:v>22525</x:v>
      </x:c>
      <x:c r="BB2891" s="50"/>
      <x:c r="BC2891" s="50"/>
      <x:c r="BD2891" s="50"/>
    </x:row>
    <x:row r="2892">
      <x:c r="A2892" s="50" t="n">
        <x:v>2891</x:v>
      </x:c>
      <x:c r="B2892" s="50" t="str">
        <x:v>1848</x:v>
      </x:c>
      <x:c r="C2892" s="50" t="str">
        <x:v>1848.T</x:v>
      </x:c>
      <x:c r="D2892" s="50" t="str">
        <x:v>FUJI P.S CORPORATION</x:v>
      </x:c>
      <x:c r="E2892" s="50" t="str">
        <x:v>Standard Market(Domestic)</x:v>
      </x:c>
      <x:c r="F2892" s="50" t="str">
        <x:v>Construction</x:v>
      </x:c>
      <x:c r="G2892" s="51" t="n">
        <x:v>27693</x:v>
      </x:c>
      <x:c r="H2892" s="51" t="n">
        <x:v>27053</x:v>
      </x:c>
      <x:c r="I2892" s="51" t="n">
        <x:v>25644</x:v>
      </x:c>
      <x:c r="J2892" s="51" t="n">
        <x:v>27240</x:v>
      </x:c>
      <x:c r="K2892" s="51" t="n">
        <x:v>32306</x:v>
      </x:c>
      <x:c r="L2892" s="52" t="n">
        <x:f>IFERROR(H2892/G2892-1,"")</x:f>
        <x:v>-0.023110533347777462</x:v>
      </x:c>
      <x:c r="M2892" s="52" t="n">
        <x:f>IFERROR(I2892/H2892-1,"")</x:f>
        <x:v>-0.05208294828669646</x:v>
      </x:c>
      <x:c r="N2892" s="52" t="n">
        <x:f>IFERROR(J2892/I2892-1,"")</x:f>
        <x:v>0.06223678053345805</x:v>
      </x:c>
      <x:c r="O2892" s="52" t="n">
        <x:f>IFERROR(K2892/J2892-1,"")</x:f>
        <x:v>0.18597650513950081</x:v>
      </x:c>
      <x:c r="P2892" s="52" t="n">
        <x:f>IFERROR((K2892/G2892)^(1/4)-1,"")</x:f>
        <x:v>0.03926977223448924</x:v>
      </x:c>
      <x:c r="Q2892" s="51" t="n">
        <x:v>852</x:v>
      </x:c>
      <x:c r="R2892" s="52" t="n">
        <x:f>IFERROR(Q2892/K2892,"")</x:f>
        <x:v>0.02637281000433356</x:v>
      </x:c>
      <x:c r="S2892" s="53" t="n">
        <x:v>34060</x:v>
      </x:c>
      <x:c r="T2892" s="50" t="str">
        <x:v>EDINET_company_history</x:v>
      </x:c>
      <x:c r="U2892" s="50" t="str">
        <x:v>太平洋セメント株式会社</x:v>
      </x:c>
      <x:c r="V2892" s="54" t="n">
        <x:v>0.1788</x:v>
      </x:c>
      <x:c r="W2892" s="50" t="str">
        <x:v>堤 忠彦 / 梅林 洋彦</x:v>
      </x:c>
      <x:c r="X2892" s="50" t="b">
        <x:f>AND(COUNT(L2892:O2892)=4,L2892&gt;='設定'!$B$6,M2892&gt;='設定'!$B$6,N2892&gt;='設定'!$B$6,O2892&gt;='設定'!$B$6)</x:f>
        <x:v>0</x:v>
      </x:c>
      <x:c r="Y2892" s="50" t="b">
        <x:f>AND(COUNT(G2892:K2892)=5,P2892&gt;='設定'!$B$7)</x:f>
        <x:v>0</x:v>
      </x:c>
      <x:c r="Z2892" s="50" t="b">
        <x:f>AND(ISNUMBER(R2892),R2892&gt;='設定'!$B$8)</x:f>
        <x:v>0</x:v>
      </x:c>
      <x:c r="AA2892" s="50" t="b">
        <x:f>AND(ISNUMBER(S2892),S2892&gt;=DATE(YEAR('設定'!$B$10)-'設定'!$B$9,MONTH('設定'!$B$10),DAY('設定'!$B$10)))</x:f>
        <x:v>0</x:v>
      </x:c>
      <x:c r="AB2892" s="55" t="b">
        <x:v>0</x:v>
      </x:c>
      <x:c r="AC2892" s="55" t="b">
        <x:v>0</x:v>
      </x:c>
      <x:c r="AD2892" s="50" t="n">
        <x:f>IF(X2892,1,0)+IF(Z2892,1,0)+IF(AA2892,1,0)+IF(AB2892,1,0)</x:f>
        <x:v>0</x:v>
      </x:c>
      <x:c r="AE2892" s="50" t="n">
        <x:f>IF(Y2892,1,0)+IF(Z2892,1,0)+IF(AA2892,1,0)+IF(AB2892,1,0)</x:f>
        <x:v>0</x:v>
      </x:c>
      <x:c r="AF2892" s="50" t="n">
        <x:f>IF(Y2892,1,0)+IF(Z2892,1,0)+IF(AA2892,1,0)+IF(AC2892,1,0)</x:f>
        <x:v>0</x:v>
      </x:c>
      <x:c r="AG2892" s="53" t="n">
        <x:v>44348</x:v>
      </x:c>
      <x:c r="AH2892" s="50" t="str">
        <x:v>S100VZ7H</x:v>
      </x:c>
      <x:c r="AI2892" s="50" t="str">
        <x:v>NetSalesSummaryOfBusinessResults</x:v>
      </x:c>
      <x:c r="AJ2892" s="50" t="str">
        <x:v>OperatingIncome</x:v>
      </x:c>
      <x:c r="AK2892" s="53" t="n">
        <x:v>45747</x:v>
      </x:c>
      <x:c r="AL2892" s="50" t="str">
        <x:v>365/365/365/366/365</x:v>
      </x:c>
      <x:c r="AM2892" s="51" t="n">
        <x:v>18010744</x:v>
      </x:c>
      <x:c r="AN2892" s="51" t="n">
        <x:v>598</x:v>
      </x:c>
      <x:c r="AO2892" s="51" t="n">
        <x:f>IFERROR(AM2892*AN2892,"")</x:f>
        <x:v>10770424912</x:v>
      </x:c>
      <x:c r="AP2892" s="56" t="n">
        <x:f>IFERROR(AO2892/(K2892*1000000),"")</x:f>
        <x:v>0.3333877580635176</x:v>
      </x:c>
      <x:c r="AQ2892" s="57" t="n">
        <x:v>8067521.666666667</x:v>
      </x:c>
      <x:c r="AR2892" s="52" t="n">
        <x:v>0.2210717951797832</x:v>
      </x:c>
      <x:c r="AS2892" s="52" t="n">
        <x:v>-0.3400017211742684</x:v>
      </x:c>
      <x:c r="AT2892" s="55" t="b">
        <x:v>0</x:v>
      </x:c>
      <x:c r="AU2892" s="50" t="str">
        <x:v>low_liquidity</x:v>
      </x:c>
      <x:c r="AV2892" s="58" t="n">
        <x:v>0.0139263340689523</x:v>
      </x:c>
      <x:c r="AW2892" s="50" t="n">
        <x:v>1765</x:v>
      </x:c>
      <x:c r="AX2892" s="50" t="str">
        <x:v>Discovery</x:v>
      </x:c>
      <x:c r="AY2892" s="50" t="str">
        <x:v>既存適格性フィルター不通過: low_liquidity / 60日平均売買代金2,000万円未満</x:v>
      </x:c>
      <x:c r="AZ2892" s="59" t="str">
        <x:v>2025-06-18 10:29</x:v>
      </x:c>
      <x:c r="BA2892" s="53" t="n">
        <x:v>34060</x:v>
      </x:c>
      <x:c r="BB2892" s="50"/>
      <x:c r="BC2892" s="50"/>
      <x:c r="BD2892" s="50"/>
    </x:row>
    <x:row r="2893">
      <x:c r="A2893" s="50" t="n">
        <x:v>2892</x:v>
      </x:c>
      <x:c r="B2893" s="50" t="str">
        <x:v>3386</x:v>
      </x:c>
      <x:c r="C2893" s="50" t="str">
        <x:v>3386.T</x:v>
      </x:c>
      <x:c r="D2893" s="50" t="str">
        <x:v>COSMO BIO COMPANY,LIMITED</x:v>
      </x:c>
      <x:c r="E2893" s="50" t="str">
        <x:v>Standard Market(Domestic)</x:v>
      </x:c>
      <x:c r="F2893" s="50" t="str">
        <x:v>Wholesale Trade</x:v>
      </x:c>
      <x:c r="G2893" s="51" t="n">
        <x:v>9231</x:v>
      </x:c>
      <x:c r="H2893" s="51" t="n">
        <x:v>9553</x:v>
      </x:c>
      <x:c r="I2893" s="51" t="n">
        <x:v>9340</x:v>
      </x:c>
      <x:c r="J2893" s="51" t="n">
        <x:v>10037</x:v>
      </x:c>
      <x:c r="K2893" s="51" t="n">
        <x:v>10766</x:v>
      </x:c>
      <x:c r="L2893" s="52" t="n">
        <x:f>IFERROR(H2893/G2893-1,"")</x:f>
        <x:v>0.0348824612718015</x:v>
      </x:c>
      <x:c r="M2893" s="52" t="n">
        <x:f>IFERROR(I2893/H2893-1,"")</x:f>
        <x:v>-0.022296660734847706</x:v>
      </x:c>
      <x:c r="N2893" s="52" t="n">
        <x:f>IFERROR(J2893/I2893-1,"")</x:f>
        <x:v>0.0746252676659529</x:v>
      </x:c>
      <x:c r="O2893" s="52" t="n">
        <x:f>IFERROR(K2893/J2893-1,"")</x:f>
        <x:v>0.07263126432200862</x:v>
      </x:c>
      <x:c r="P2893" s="52" t="n">
        <x:f>IFERROR((K2893/G2893)^(1/4)-1,"")</x:f>
        <x:v>0.03920542714101716</x:v>
      </x:c>
      <x:c r="Q2893" s="51" t="n">
        <x:v>343</x:v>
      </x:c>
      <x:c r="R2893" s="52" t="n">
        <x:f>IFERROR(Q2893/K2893,"")</x:f>
        <x:v>0.03185955786736021</x:v>
      </x:c>
      <x:c r="S2893" s="53" t="n">
        <x:v>38596</x:v>
      </x:c>
      <x:c r="T2893" s="50" t="str">
        <x:v>EDINET_company_history</x:v>
      </x:c>
      <x:c r="U2893" s="50" t="str">
        <x:v>東京中小企業投資育成株式会社</x:v>
      </x:c>
      <x:c r="V2893" s="54" t="n">
        <x:v>0.203</x:v>
      </x:c>
      <x:c r="W2893" s="50" t="str">
        <x:v>柴山 法彦</x:v>
      </x:c>
      <x:c r="X2893" s="50" t="b">
        <x:f>AND(COUNT(L2893:O2893)=4,L2893&gt;='設定'!$B$6,M2893&gt;='設定'!$B$6,N2893&gt;='設定'!$B$6,O2893&gt;='設定'!$B$6)</x:f>
        <x:v>0</x:v>
      </x:c>
      <x:c r="Y2893" s="50" t="b">
        <x:f>AND(COUNT(G2893:K2893)=5,P2893&gt;='設定'!$B$7)</x:f>
        <x:v>0</x:v>
      </x:c>
      <x:c r="Z2893" s="50" t="b">
        <x:f>AND(ISNUMBER(R2893),R2893&gt;='設定'!$B$8)</x:f>
        <x:v>0</x:v>
      </x:c>
      <x:c r="AA2893" s="50" t="b">
        <x:f>AND(ISNUMBER(S2893),S2893&gt;=DATE(YEAR('設定'!$B$10)-'設定'!$B$9,MONTH('設定'!$B$10),DAY('設定'!$B$10)))</x:f>
        <x:v>0</x:v>
      </x:c>
      <x:c r="AB2893" s="55" t="b">
        <x:v>0</x:v>
      </x:c>
      <x:c r="AC2893" s="55" t="b">
        <x:v>0</x:v>
      </x:c>
      <x:c r="AD2893" s="50" t="n">
        <x:f>IF(X2893,1,0)+IF(Z2893,1,0)+IF(AA2893,1,0)+IF(AB2893,1,0)</x:f>
        <x:v>0</x:v>
      </x:c>
      <x:c r="AE2893" s="50" t="n">
        <x:f>IF(Y2893,1,0)+IF(Z2893,1,0)+IF(AA2893,1,0)+IF(AB2893,1,0)</x:f>
        <x:v>0</x:v>
      </x:c>
      <x:c r="AF2893" s="50" t="n">
        <x:f>IF(Y2893,1,0)+IF(Z2893,1,0)+IF(AA2893,1,0)+IF(AC2893,1,0)</x:f>
        <x:v>0</x:v>
      </x:c>
      <x:c r="AG2893" s="53" t="n">
        <x:v>44348</x:v>
      </x:c>
      <x:c r="AH2893" s="50" t="str">
        <x:v>S100XRR0</x:v>
      </x:c>
      <x:c r="AI2893" s="50" t="str">
        <x:v>NetSalesSummaryOfBusinessResults</x:v>
      </x:c>
      <x:c r="AJ2893" s="50" t="str">
        <x:v>OperatingIncome</x:v>
      </x:c>
      <x:c r="AK2893" s="53" t="n">
        <x:v>46022</x:v>
      </x:c>
      <x:c r="AL2893" s="50" t="str">
        <x:v>365/365/365/366/365</x:v>
      </x:c>
      <x:c r="AM2893" s="51" t="n">
        <x:v>5674000</x:v>
      </x:c>
      <x:c r="AN2893" s="51" t="n">
        <x:v>1222</x:v>
      </x:c>
      <x:c r="AO2893" s="51" t="n">
        <x:f>IFERROR(AM2893*AN2893,"")</x:f>
        <x:v>6933628000</x:v>
      </x:c>
      <x:c r="AP2893" s="56" t="n">
        <x:f>IFERROR(AO2893/(K2893*1000000),"")</x:f>
        <x:v>0.6440300947427086</x:v>
      </x:c>
      <x:c r="AQ2893" s="57" t="n">
        <x:v>7809665</x:v>
      </x:c>
      <x:c r="AR2893" s="52" t="n">
        <x:v>0.221969526141102</x:v>
      </x:c>
      <x:c r="AS2893" s="52" t="n">
        <x:v>-0.2210788148613789</x:v>
      </x:c>
      <x:c r="AT2893" s="55" t="b">
        <x:v>0</x:v>
      </x:c>
      <x:c r="AU2893" s="50" t="str">
        <x:v>low_liquidity</x:v>
      </x:c>
      <x:c r="AV2893" s="58" t="n">
        <x:v>-0.0136672381259513</x:v>
      </x:c>
      <x:c r="AW2893" s="50" t="n">
        <x:v>1980</x:v>
      </x:c>
      <x:c r="AX2893" s="50" t="str">
        <x:v>Core Moat</x:v>
      </x:c>
      <x:c r="AY2893" s="50" t="str">
        <x:v>既存適格性フィルター不通過: low_liquidity / 60日平均売買代金2,000万円未満</x:v>
      </x:c>
      <x:c r="AZ2893" s="59" t="str">
        <x:v>2026-03-18 11:33</x:v>
      </x:c>
      <x:c r="BA2893" s="53" t="n">
        <x:v>38596</x:v>
      </x:c>
      <x:c r="BB2893" s="50"/>
      <x:c r="BC2893" s="50"/>
      <x:c r="BD2893" s="50"/>
    </x:row>
    <x:row r="2894">
      <x:c r="A2894" s="50" t="n">
        <x:v>2893</x:v>
      </x:c>
      <x:c r="B2894" s="50" t="str">
        <x:v>3109</x:v>
      </x:c>
      <x:c r="C2894" s="50" t="str">
        <x:v>3109.T</x:v>
      </x:c>
      <x:c r="D2894" s="50" t="str">
        <x:v>SHIKIBO LTD.</x:v>
      </x:c>
      <x:c r="E2894" s="50" t="str">
        <x:v>Prime Market (Domestic)</x:v>
      </x:c>
      <x:c r="F2894" s="50" t="str">
        <x:v>Textiles and Apparels</x:v>
      </x:c>
      <x:c r="G2894" s="51" t="n">
        <x:v>33519</x:v>
      </x:c>
      <x:c r="H2894" s="51" t="n">
        <x:v>35670</x:v>
      </x:c>
      <x:c r="I2894" s="51" t="n">
        <x:v>37893</x:v>
      </x:c>
      <x:c r="J2894" s="51" t="n">
        <x:v>38681</x:v>
      </x:c>
      <x:c r="K2894" s="51" t="n">
        <x:v>39087</x:v>
      </x:c>
      <x:c r="L2894" s="52" t="n">
        <x:f>IFERROR(H2894/G2894-1,"")</x:f>
        <x:v>0.06417255884722106</x:v>
      </x:c>
      <x:c r="M2894" s="52" t="n">
        <x:f>IFERROR(I2894/H2894-1,"")</x:f>
        <x:v>0.06232127838519763</x:v>
      </x:c>
      <x:c r="N2894" s="52" t="n">
        <x:f>IFERROR(J2894/I2894-1,"")</x:f>
        <x:v>0.020795397566832907</x:v>
      </x:c>
      <x:c r="O2894" s="52" t="n">
        <x:f>IFERROR(K2894/J2894-1,"")</x:f>
        <x:v>0.010496109200899717</x:v>
      </x:c>
      <x:c r="P2894" s="52" t="n">
        <x:f>IFERROR((K2894/G2894)^(1/4)-1,"")</x:f>
        <x:v>0.039166939198504114</x:v>
      </x:c>
      <x:c r="Q2894" s="51" t="n">
        <x:v>1346</x:v>
      </x:c>
      <x:c r="R2894" s="52" t="n">
        <x:f>IFERROR(Q2894/K2894,"")</x:f>
        <x:v>0.03443600173970886</x:v>
      </x:c>
      <x:c r="S2894" s="53" t="n">
        <x:v>18019</x:v>
      </x:c>
      <x:c r="T2894" s="50" t="str">
        <x:v>EDINET_company_history</x:v>
      </x:c>
      <x:c r="U2894" s="50" t="str">
        <x:v>日本マスタートラスト信託銀行株式会社（信託口）</x:v>
      </x:c>
      <x:c r="V2894" s="54" t="n">
        <x:v>0.1383</x:v>
      </x:c>
      <x:c r="W2894" s="50" t="str">
        <x:v>尻 家 正 博</x:v>
      </x:c>
      <x:c r="X2894" s="50" t="b">
        <x:f>AND(COUNT(L2894:O2894)=4,L2894&gt;='設定'!$B$6,M2894&gt;='設定'!$B$6,N2894&gt;='設定'!$B$6,O2894&gt;='設定'!$B$6)</x:f>
        <x:v>0</x:v>
      </x:c>
      <x:c r="Y2894" s="50" t="b">
        <x:f>AND(COUNT(G2894:K2894)=5,P2894&gt;='設定'!$B$7)</x:f>
        <x:v>0</x:v>
      </x:c>
      <x:c r="Z2894" s="50" t="b">
        <x:f>AND(ISNUMBER(R2894),R2894&gt;='設定'!$B$8)</x:f>
        <x:v>0</x:v>
      </x:c>
      <x:c r="AA2894" s="50" t="b">
        <x:f>AND(ISNUMBER(S2894),S2894&gt;=DATE(YEAR('設定'!$B$10)-'設定'!$B$9,MONTH('設定'!$B$10),DAY('設定'!$B$10)))</x:f>
        <x:v>0</x:v>
      </x:c>
      <x:c r="AB2894" s="55" t="b">
        <x:v>0</x:v>
      </x:c>
      <x:c r="AC2894" s="55" t="b">
        <x:v>0</x:v>
      </x:c>
      <x:c r="AD2894" s="50" t="n">
        <x:f>IF(X2894,1,0)+IF(Z2894,1,0)+IF(AA2894,1,0)+IF(AB2894,1,0)</x:f>
        <x:v>0</x:v>
      </x:c>
      <x:c r="AE2894" s="50" t="n">
        <x:f>IF(Y2894,1,0)+IF(Z2894,1,0)+IF(AA2894,1,0)+IF(AB2894,1,0)</x:f>
        <x:v>0</x:v>
      </x:c>
      <x:c r="AF2894" s="50" t="n">
        <x:f>IF(Y2894,1,0)+IF(Z2894,1,0)+IF(AA2894,1,0)+IF(AC2894,1,0)</x:f>
        <x:v>0</x:v>
      </x:c>
      <x:c r="AG2894" s="53" t="n">
        <x:v>44348</x:v>
      </x:c>
      <x:c r="AH2894" s="50" t="str">
        <x:v>S100W2GK</x:v>
      </x:c>
      <x:c r="AI2894" s="50" t="str">
        <x:v>NetSalesSummaryOfBusinessResults</x:v>
      </x:c>
      <x:c r="AJ2894" s="50" t="str">
        <x:v>OperatingIncome</x:v>
      </x:c>
      <x:c r="AK2894" s="53" t="n">
        <x:v>45747</x:v>
      </x:c>
      <x:c r="AL2894" s="50" t="str">
        <x:v>365/365/365/366/365</x:v>
      </x:c>
      <x:c r="AM2894" s="51" t="n">
        <x:v>12696529</x:v>
      </x:c>
      <x:c r="AN2894" s="51" t="n">
        <x:v>995</x:v>
      </x:c>
      <x:c r="AO2894" s="51" t="n">
        <x:f>IFERROR(AM2894*AN2894,"")</x:f>
        <x:v>12633046355</x:v>
      </x:c>
      <x:c r="AP2894" s="56" t="n">
        <x:f>IFERROR(AO2894/(K2894*1000000),"")</x:f>
        <x:v>0.32320327359480133</x:v>
      </x:c>
      <x:c r="AQ2894" s="57" t="n">
        <x:v>54882281.666666664</x:v>
      </x:c>
      <x:c r="AR2894" s="52" t="n">
        <x:v>0.1625444509175623</x:v>
      </x:c>
      <x:c r="AS2894" s="52" t="n">
        <x:v>-0.2161594612765627</x:v>
      </x:c>
      <x:c r="AT2894" s="55" t="b">
        <x:v>1</x:v>
      </x:c>
      <x:c r="AU2894" s="50"/>
      <x:c r="AV2894" s="58" t="n">
        <x:v>0.0009681874026094</x:v>
      </x:c>
      <x:c r="AW2894" s="50" t="n">
        <x:v>1859</x:v>
      </x:c>
      <x:c r="AX2894" s="50" t="str">
        <x:v>Core Moat</x:v>
      </x:c>
      <x:c r="AY2894" s="50" t="str">
        <x:v>目立つ機械的警告なし（定性確認は別途必要）</x:v>
      </x:c>
      <x:c r="AZ2894" s="59" t="str">
        <x:v>2025-06-25 15:32</x:v>
      </x:c>
      <x:c r="BA2894" s="53" t="n">
        <x:v>18019</x:v>
      </x:c>
      <x:c r="BB2894" s="50"/>
      <x:c r="BC2894" s="50"/>
      <x:c r="BD2894" s="50" t="str">
        <x:v>TOPIX Small 2</x:v>
      </x:c>
    </x:row>
    <x:row r="2895">
      <x:c r="A2895" s="50" t="n">
        <x:v>2894</x:v>
      </x:c>
      <x:c r="B2895" s="50" t="str">
        <x:v>6484</x:v>
      </x:c>
      <x:c r="C2895" s="50" t="str">
        <x:v>6484.T</x:v>
      </x:c>
      <x:c r="D2895" s="50" t="str">
        <x:v>KVK CORPORATION</x:v>
      </x:c>
      <x:c r="E2895" s="50" t="str">
        <x:v>Standard Market(Domestic)</x:v>
      </x:c>
      <x:c r="F2895" s="50" t="str">
        <x:v>Machinery</x:v>
      </x:c>
      <x:c r="G2895" s="51" t="n">
        <x:v>25441.301</x:v>
      </x:c>
      <x:c r="H2895" s="51" t="n">
        <x:v>27960.301</x:v>
      </x:c>
      <x:c r="I2895" s="51" t="n">
        <x:v>29742.6</x:v>
      </x:c>
      <x:c r="J2895" s="51" t="n">
        <x:v>29799.675</x:v>
      </x:c>
      <x:c r="K2895" s="51" t="n">
        <x:v>29648.936</x:v>
      </x:c>
      <x:c r="L2895" s="52" t="n">
        <x:f>IFERROR(H2895/G2895-1,"")</x:f>
        <x:v>0.09901223211816101</x:v>
      </x:c>
      <x:c r="M2895" s="52" t="n">
        <x:f>IFERROR(I2895/H2895-1,"")</x:f>
        <x:v>0.0637439132003621</x:v>
      </x:c>
      <x:c r="N2895" s="52" t="n">
        <x:f>IFERROR(J2895/I2895-1,"")</x:f>
        <x:v>0.001918964717274152</x:v>
      </x:c>
      <x:c r="O2895" s="52" t="n">
        <x:f>IFERROR(K2895/J2895-1,"")</x:f>
        <x:v>-0.0050584108719305965</x:v>
      </x:c>
      <x:c r="P2895" s="52" t="n">
        <x:f>IFERROR((K2895/G2895)^(1/4)-1,"")</x:f>
        <x:v>0.039004549245800435</x:v>
      </x:c>
      <x:c r="Q2895" s="51" t="n">
        <x:v>2660.92</x:v>
      </x:c>
      <x:c r="R2895" s="52" t="n">
        <x:f>IFERROR(Q2895/K2895,"")</x:f>
        <x:v>0.08974757137996453</x:v>
      </x:c>
      <x:c r="S2895" s="53" t="n">
        <x:v>38322</x:v>
      </x:c>
      <x:c r="T2895" s="50" t="str">
        <x:v>EDINET_company_history</x:v>
      </x:c>
      <x:c r="U2895" s="50" t="str">
        <x:v>有限会社北村興産</x:v>
      </x:c>
      <x:c r="V2895" s="54" t="n">
        <x:v>0.1441</x:v>
      </x:c>
      <x:c r="W2895" s="50" t="str">
        <x:v>末 松 正 幸</x:v>
      </x:c>
      <x:c r="X2895" s="50" t="b">
        <x:f>AND(COUNT(L2895:O2895)=4,L2895&gt;='設定'!$B$6,M2895&gt;='設定'!$B$6,N2895&gt;='設定'!$B$6,O2895&gt;='設定'!$B$6)</x:f>
        <x:v>0</x:v>
      </x:c>
      <x:c r="Y2895" s="50" t="b">
        <x:f>AND(COUNT(G2895:K2895)=5,P2895&gt;='設定'!$B$7)</x:f>
        <x:v>0</x:v>
      </x:c>
      <x:c r="Z2895" s="50" t="b">
        <x:f>AND(ISNUMBER(R2895),R2895&gt;='設定'!$B$8)</x:f>
        <x:v>0</x:v>
      </x:c>
      <x:c r="AA2895" s="50" t="b">
        <x:f>AND(ISNUMBER(S2895),S2895&gt;=DATE(YEAR('設定'!$B$10)-'設定'!$B$9,MONTH('設定'!$B$10),DAY('設定'!$B$10)))</x:f>
        <x:v>0</x:v>
      </x:c>
      <x:c r="AB2895" s="55" t="b">
        <x:v>0</x:v>
      </x:c>
      <x:c r="AC2895" s="55" t="b">
        <x:v>0</x:v>
      </x:c>
      <x:c r="AD2895" s="50" t="n">
        <x:f>IF(X2895,1,0)+IF(Z2895,1,0)+IF(AA2895,1,0)+IF(AB2895,1,0)</x:f>
        <x:v>0</x:v>
      </x:c>
      <x:c r="AE2895" s="50" t="n">
        <x:f>IF(Y2895,1,0)+IF(Z2895,1,0)+IF(AA2895,1,0)+IF(AB2895,1,0)</x:f>
        <x:v>0</x:v>
      </x:c>
      <x:c r="AF2895" s="50" t="n">
        <x:f>IF(Y2895,1,0)+IF(Z2895,1,0)+IF(AA2895,1,0)+IF(AC2895,1,0)</x:f>
        <x:v>0</x:v>
      </x:c>
      <x:c r="AG2895" s="53" t="n">
        <x:v>44348</x:v>
      </x:c>
      <x:c r="AH2895" s="50" t="str">
        <x:v>S100W1OY</x:v>
      </x:c>
      <x:c r="AI2895" s="50" t="str">
        <x:v>NetSalesSummaryOfBusinessResults</x:v>
      </x:c>
      <x:c r="AJ2895" s="50" t="str">
        <x:v>OperatingIncome</x:v>
      </x:c>
      <x:c r="AK2895" s="53" t="n">
        <x:v>45747</x:v>
      </x:c>
      <x:c r="AL2895" s="50" t="str">
        <x:v>365/365/365/366/365</x:v>
      </x:c>
      <x:c r="AM2895" s="51" t="n">
        <x:v>8271878</x:v>
      </x:c>
      <x:c r="AN2895" s="51" t="n">
        <x:v>2271</x:v>
      </x:c>
      <x:c r="AO2895" s="51" t="n">
        <x:f>IFERROR(AM2895*AN2895,"")</x:f>
        <x:v>18785434938</x:v>
      </x:c>
      <x:c r="AP2895" s="56" t="n">
        <x:f>IFERROR(AO2895/(K2895*1000000),"")</x:f>
        <x:v>0.6335955846105237</x:v>
      </x:c>
      <x:c r="AQ2895" s="57" t="n">
        <x:v>3468041.6666666665</x:v>
      </x:c>
      <x:c r="AR2895" s="52" t="n">
        <x:v>0.2100311713063107</x:v>
      </x:c>
      <x:c r="AS2895" s="52" t="n">
        <x:v>-0.3819561028390318</x:v>
      </x:c>
      <x:c r="AT2895" s="55" t="b">
        <x:v>0</x:v>
      </x:c>
      <x:c r="AU2895" s="50" t="str">
        <x:v>low_liquidity</x:v>
      </x:c>
      <x:c r="AV2895" s="58" t="n">
        <x:v>0.3858918209655901</x:v>
      </x:c>
      <x:c r="AW2895" s="50" t="n">
        <x:v>220</x:v>
      </x:c>
      <x:c r="AX2895" s="50" t="str">
        <x:v>Discovery</x:v>
      </x:c>
      <x:c r="AY2895" s="50" t="str">
        <x:v>既存適格性フィルター不通過: low_liquidity / 60日平均売買代金2,000万円未満</x:v>
      </x:c>
      <x:c r="AZ2895" s="59" t="str">
        <x:v>2025-06-23 15:35</x:v>
      </x:c>
      <x:c r="BA2895" s="53" t="n">
        <x:v>38322</x:v>
      </x:c>
      <x:c r="BB2895" s="50"/>
      <x:c r="BC2895" s="50"/>
      <x:c r="BD2895" s="50"/>
    </x:row>
    <x:row r="2896">
      <x:c r="A2896" s="50" t="n">
        <x:v>2895</x:v>
      </x:c>
      <x:c r="B2896" s="50" t="str">
        <x:v>5187</x:v>
      </x:c>
      <x:c r="C2896" s="50" t="str">
        <x:v>5187.T</x:v>
      </x:c>
      <x:c r="D2896" s="50" t="str">
        <x:v>CREATE MEDIC CO.,LTD.</x:v>
      </x:c>
      <x:c r="E2896" s="50" t="str">
        <x:v>Standard Market(Domestic)</x:v>
      </x:c>
      <x:c r="F2896" s="50" t="str">
        <x:v>Precision Instruments</x:v>
      </x:c>
      <x:c r="G2896" s="51" t="n">
        <x:v>11698.682</x:v>
      </x:c>
      <x:c r="H2896" s="51" t="n">
        <x:v>12326.542</x:v>
      </x:c>
      <x:c r="I2896" s="51" t="n">
        <x:v>12585.449</x:v>
      </x:c>
      <x:c r="J2896" s="51" t="n">
        <x:v>13030.322</x:v>
      </x:c>
      <x:c r="K2896" s="51" t="n">
        <x:v>13617.561</x:v>
      </x:c>
      <x:c r="L2896" s="52" t="n">
        <x:f>IFERROR(H2896/G2896-1,"")</x:f>
        <x:v>0.053669293686245956</x:v>
      </x:c>
      <x:c r="M2896" s="52" t="n">
        <x:f>IFERROR(I2896/H2896-1,"")</x:f>
        <x:v>0.02100402529760581</x:v>
      </x:c>
      <x:c r="N2896" s="52" t="n">
        <x:f>IFERROR(J2896/I2896-1,"")</x:f>
        <x:v>0.03534820251546056</x:v>
      </x:c>
      <x:c r="O2896" s="52" t="n">
        <x:f>IFERROR(K2896/J2896-1,"")</x:f>
        <x:v>0.04506711346043479</x:v>
      </x:c>
      <x:c r="P2896" s="52" t="n">
        <x:f>IFERROR((K2896/G2896)^(1/4)-1,"")</x:f>
        <x:v>0.03870111631837658</x:v>
      </x:c>
      <x:c r="Q2896" s="51" t="n">
        <x:v>1005.082</x:v>
      </x:c>
      <x:c r="R2896" s="52" t="n">
        <x:f>IFERROR(Q2896/K2896,"")</x:f>
        <x:v>0.07380778393428897</x:v>
      </x:c>
      <x:c r="S2896" s="53" t="n">
        <x:v>36708</x:v>
      </x:c>
      <x:c r="T2896" s="50" t="str">
        <x:v>EDINET_company_history</x:v>
      </x:c>
      <x:c r="U2896" s="50" t="str">
        <x:v>つづき企画株式会社</x:v>
      </x:c>
      <x:c r="V2896" s="54" t="n">
        <x:v>0.1377</x:v>
      </x:c>
      <x:c r="W2896" s="50" t="str">
        <x:v>今澤 修</x:v>
      </x:c>
      <x:c r="X2896" s="50" t="b">
        <x:f>AND(COUNT(L2896:O2896)=4,L2896&gt;='設定'!$B$6,M2896&gt;='設定'!$B$6,N2896&gt;='設定'!$B$6,O2896&gt;='設定'!$B$6)</x:f>
        <x:v>0</x:v>
      </x:c>
      <x:c r="Y2896" s="50" t="b">
        <x:f>AND(COUNT(G2896:K2896)=5,P2896&gt;='設定'!$B$7)</x:f>
        <x:v>0</x:v>
      </x:c>
      <x:c r="Z2896" s="50" t="b">
        <x:f>AND(ISNUMBER(R2896),R2896&gt;='設定'!$B$8)</x:f>
        <x:v>0</x:v>
      </x:c>
      <x:c r="AA2896" s="50" t="b">
        <x:f>AND(ISNUMBER(S2896),S2896&gt;=DATE(YEAR('設定'!$B$10)-'設定'!$B$9,MONTH('設定'!$B$10),DAY('設定'!$B$10)))</x:f>
        <x:v>0</x:v>
      </x:c>
      <x:c r="AB2896" s="55" t="b">
        <x:v>0</x:v>
      </x:c>
      <x:c r="AC2896" s="55" t="b">
        <x:v>0</x:v>
      </x:c>
      <x:c r="AD2896" s="50" t="n">
        <x:f>IF(X2896,1,0)+IF(Z2896,1,0)+IF(AA2896,1,0)+IF(AB2896,1,0)</x:f>
        <x:v>0</x:v>
      </x:c>
      <x:c r="AE2896" s="50" t="n">
        <x:f>IF(Y2896,1,0)+IF(Z2896,1,0)+IF(AA2896,1,0)+IF(AB2896,1,0)</x:f>
        <x:v>0</x:v>
      </x:c>
      <x:c r="AF2896" s="50" t="n">
        <x:f>IF(Y2896,1,0)+IF(Z2896,1,0)+IF(AA2896,1,0)+IF(AC2896,1,0)</x:f>
        <x:v>0</x:v>
      </x:c>
      <x:c r="AG2896" s="53" t="n">
        <x:v>44348</x:v>
      </x:c>
      <x:c r="AH2896" s="50" t="str">
        <x:v>S100XUEF</x:v>
      </x:c>
      <x:c r="AI2896" s="50" t="str">
        <x:v>NetSalesSummaryOfBusinessResults</x:v>
      </x:c>
      <x:c r="AJ2896" s="50" t="str">
        <x:v>OperatingIncome</x:v>
      </x:c>
      <x:c r="AK2896" s="53" t="n">
        <x:v>46022</x:v>
      </x:c>
      <x:c r="AL2896" s="50" t="str">
        <x:v>365/365/365/366/365</x:v>
      </x:c>
      <x:c r="AM2896" s="51" t="n">
        <x:v>8385127</x:v>
      </x:c>
      <x:c r="AN2896" s="51" t="n">
        <x:v>1098</x:v>
      </x:c>
      <x:c r="AO2896" s="51" t="n">
        <x:f>IFERROR(AM2896*AN2896,"")</x:f>
        <x:v>9206869446</x:v>
      </x:c>
      <x:c r="AP2896" s="56" t="n">
        <x:f>IFERROR(AO2896/(K2896*1000000),"")</x:f>
        <x:v>0.6761026769771767</x:v>
      </x:c>
      <x:c r="AQ2896" s="57" t="n">
        <x:v>14786746.666666666</x:v>
      </x:c>
      <x:c r="AR2896" s="52" t="n">
        <x:v>0.1437183942786274</x:v>
      </x:c>
      <x:c r="AS2896" s="52" t="n">
        <x:v>-0.1677916928066182</x:v>
      </x:c>
      <x:c r="AT2896" s="55" t="b">
        <x:v>0</x:v>
      </x:c>
      <x:c r="AU2896" s="50" t="str">
        <x:v>low_liquidity</x:v>
      </x:c>
      <x:c r="AV2896" s="58" t="n">
        <x:v>0.5199787389343964</x:v>
      </x:c>
      <x:c r="AW2896" s="50" t="n">
        <x:v>76</x:v>
      </x:c>
      <x:c r="AX2896" s="50" t="str">
        <x:v>Discovery</x:v>
      </x:c>
      <x:c r="AY2896" s="50" t="str">
        <x:v>既存適格性フィルター不通過: low_liquidity / 60日平均売買代金2,000万円未満</x:v>
      </x:c>
      <x:c r="AZ2896" s="59" t="str">
        <x:v>2026-03-26 14:52</x:v>
      </x:c>
      <x:c r="BA2896" s="53" t="n">
        <x:v>36708</x:v>
      </x:c>
      <x:c r="BB2896" s="50"/>
      <x:c r="BC2896" s="50"/>
      <x:c r="BD2896" s="50"/>
    </x:row>
    <x:row r="2897">
      <x:c r="A2897" s="50" t="n">
        <x:v>2896</x:v>
      </x:c>
      <x:c r="B2897" s="50" t="str">
        <x:v>3199</x:v>
      </x:c>
      <x:c r="C2897" s="50" t="str">
        <x:v>3199.T</x:v>
      </x:c>
      <x:c r="D2897" s="50" t="str">
        <x:v>Watahan &amp; Co.,Ltd.</x:v>
      </x:c>
      <x:c r="E2897" s="50" t="str">
        <x:v>Prime Market (Domestic)</x:v>
      </x:c>
      <x:c r="F2897" s="50" t="str">
        <x:v>Retail Trade</x:v>
      </x:c>
      <x:c r="G2897" s="51" t="n">
        <x:v>114790</x:v>
      </x:c>
      <x:c r="H2897" s="51" t="n">
        <x:v>114500</x:v>
      </x:c>
      <x:c r="I2897" s="51" t="n">
        <x:v>134299</x:v>
      </x:c>
      <x:c r="J2897" s="51" t="n">
        <x:v>128072</x:v>
      </x:c>
      <x:c r="K2897" s="51" t="n">
        <x:v>133594</x:v>
      </x:c>
      <x:c r="L2897" s="52" t="n">
        <x:f>IFERROR(H2897/G2897-1,"")</x:f>
        <x:v>-0.002526352469727322</x:v>
      </x:c>
      <x:c r="M2897" s="52" t="n">
        <x:f>IFERROR(I2897/H2897-1,"")</x:f>
        <x:v>0.17291703056768548</x:v>
      </x:c>
      <x:c r="N2897" s="52" t="n">
        <x:f>IFERROR(J2897/I2897-1,"")</x:f>
        <x:v>-0.046366689253084514</x:v>
      </x:c>
      <x:c r="O2897" s="52" t="n">
        <x:f>IFERROR(K2897/J2897-1,"")</x:f>
        <x:v>0.04311637204072705</x:v>
      </x:c>
      <x:c r="P2897" s="52" t="n">
        <x:f>IFERROR((K2897/G2897)^(1/4)-1,"")</x:f>
        <x:v>0.03865358486583759</x:v>
      </x:c>
      <x:c r="Q2897" s="51" t="n">
        <x:v>3501</x:v>
      </x:c>
      <x:c r="R2897" s="52" t="n">
        <x:f>IFERROR(Q2897/K2897,"")</x:f>
        <x:v>0.02620626674850667</x:v>
      </x:c>
      <x:c r="S2897" s="53" t="n">
        <x:v>41974</x:v>
      </x:c>
      <x:c r="T2897" s="50" t="str">
        <x:v>EDINET_company_history</x:v>
      </x:c>
      <x:c r="U2897" s="50" t="str">
        <x:v>日本マスタートラスト信託銀行株式会社(信託口)</x:v>
      </x:c>
      <x:c r="V2897" s="54" t="n">
        <x:v>0.106</x:v>
      </x:c>
      <x:c r="W2897" s="50" t="str">
        <x:v>野原 勇 / 有賀 博</x:v>
      </x:c>
      <x:c r="X2897" s="50" t="b">
        <x:f>AND(COUNT(L2897:O2897)=4,L2897&gt;='設定'!$B$6,M2897&gt;='設定'!$B$6,N2897&gt;='設定'!$B$6,O2897&gt;='設定'!$B$6)</x:f>
        <x:v>0</x:v>
      </x:c>
      <x:c r="Y2897" s="50" t="b">
        <x:f>AND(COUNT(G2897:K2897)=5,P2897&gt;='設定'!$B$7)</x:f>
        <x:v>0</x:v>
      </x:c>
      <x:c r="Z2897" s="50" t="b">
        <x:f>AND(ISNUMBER(R2897),R2897&gt;='設定'!$B$8)</x:f>
        <x:v>0</x:v>
      </x:c>
      <x:c r="AA2897" s="50" t="b">
        <x:f>AND(ISNUMBER(S2897),S2897&gt;=DATE(YEAR('設定'!$B$10)-'設定'!$B$9,MONTH('設定'!$B$10),DAY('設定'!$B$10)))</x:f>
        <x:v>0</x:v>
      </x:c>
      <x:c r="AB2897" s="55" t="b">
        <x:v>0</x:v>
      </x:c>
      <x:c r="AC2897" s="55" t="b">
        <x:v>0</x:v>
      </x:c>
      <x:c r="AD2897" s="50" t="n">
        <x:f>IF(X2897,1,0)+IF(Z2897,1,0)+IF(AA2897,1,0)+IF(AB2897,1,0)</x:f>
        <x:v>0</x:v>
      </x:c>
      <x:c r="AE2897" s="50" t="n">
        <x:f>IF(Y2897,1,0)+IF(Z2897,1,0)+IF(AA2897,1,0)+IF(AB2897,1,0)</x:f>
        <x:v>0</x:v>
      </x:c>
      <x:c r="AF2897" s="50" t="n">
        <x:f>IF(Y2897,1,0)+IF(Z2897,1,0)+IF(AA2897,1,0)+IF(AC2897,1,0)</x:f>
        <x:v>0</x:v>
      </x:c>
      <x:c r="AG2897" s="53" t="n">
        <x:v>44348</x:v>
      </x:c>
      <x:c r="AH2897" s="50" t="str">
        <x:v>S100W85X</x:v>
      </x:c>
      <x:c r="AI2897" s="50" t="str">
        <x:v>NetSalesSummaryOfBusinessResults</x:v>
      </x:c>
      <x:c r="AJ2897" s="50" t="str">
        <x:v>OperatingIncome</x:v>
      </x:c>
      <x:c r="AK2897" s="53" t="n">
        <x:v>45747</x:v>
      </x:c>
      <x:c r="AL2897" s="50" t="str">
        <x:v>365/365/365/366/365</x:v>
      </x:c>
      <x:c r="AM2897" s="51" t="n">
        <x:v>19358640</x:v>
      </x:c>
      <x:c r="AN2897" s="51" t="n">
        <x:v>1303</x:v>
      </x:c>
      <x:c r="AO2897" s="51" t="n">
        <x:f>IFERROR(AM2897*AN2897,"")</x:f>
        <x:v>25224307920</x:v>
      </x:c>
      <x:c r="AP2897" s="56" t="n">
        <x:f>IFERROR(AO2897/(K2897*1000000),"")</x:f>
        <x:v>0.1888131796338159</x:v>
      </x:c>
      <x:c r="AQ2897" s="57" t="n">
        <x:v>39417690</x:v>
      </x:c>
      <x:c r="AR2897" s="52" t="n">
        <x:v>0.1858285251289438</x:v>
      </x:c>
      <x:c r="AS2897" s="52" t="n">
        <x:v>-0.2702624619054437</x:v>
      </x:c>
      <x:c r="AT2897" s="55" t="b">
        <x:v>0</x:v>
      </x:c>
      <x:c r="AU2897" s="50" t="str">
        <x:v>repeated_negative_operating_cf</x:v>
      </x:c>
      <x:c r="AV2897" s="58" t="n">
        <x:v>-0.0957109508079505</x:v>
      </x:c>
      <x:c r="AW2897" s="50" t="n">
        <x:v>2577</x:v>
      </x:c>
      <x:c r="AX2897" s="50" t="str">
        <x:v>Core Moat</x:v>
      </x:c>
      <x:c r="AY2897" s="50" t="str">
        <x:v>既存適格性フィルター不通過: repeated_negative_operating_cf</x:v>
      </x:c>
      <x:c r="AZ2897" s="59" t="str">
        <x:v>2025-06-27 16:22</x:v>
      </x:c>
      <x:c r="BA2897" s="53" t="n">
        <x:v>41974</x:v>
      </x:c>
      <x:c r="BB2897" s="50"/>
      <x:c r="BC2897" s="50"/>
      <x:c r="BD2897" s="50" t="str">
        <x:v>TOPIX Small 2</x:v>
      </x:c>
    </x:row>
    <x:row r="2898">
      <x:c r="A2898" s="50" t="n">
        <x:v>2897</x:v>
      </x:c>
      <x:c r="B2898" s="50" t="str">
        <x:v>6962</x:v>
      </x:c>
      <x:c r="C2898" s="50" t="str">
        <x:v>6962.T</x:v>
      </x:c>
      <x:c r="D2898" s="50" t="str">
        <x:v>DAISHINKU CORP.</x:v>
      </x:c>
      <x:c r="E2898" s="50" t="str">
        <x:v>Prime Market (Domestic)</x:v>
      </x:c>
      <x:c r="F2898" s="50" t="str">
        <x:v>Electric Appliances</x:v>
      </x:c>
      <x:c r="G2898" s="51" t="n">
        <x:v>33189.369</x:v>
      </x:c>
      <x:c r="H2898" s="51" t="n">
        <x:v>41306.27</x:v>
      </x:c>
      <x:c r="I2898" s="51" t="n">
        <x:v>38430.954</x:v>
      </x:c>
      <x:c r="J2898" s="51" t="n">
        <x:v>39343.676</x:v>
      </x:c>
      <x:c r="K2898" s="51" t="n">
        <x:v>38620.931</x:v>
      </x:c>
      <x:c r="L2898" s="52" t="n">
        <x:f>IFERROR(H2898/G2898-1,"")</x:f>
        <x:v>0.2445632816942076</x:v>
      </x:c>
      <x:c r="M2898" s="52" t="n">
        <x:f>IFERROR(I2898/H2898-1,"")</x:f>
        <x:v>-0.06960967426979003</x:v>
      </x:c>
      <x:c r="N2898" s="52" t="n">
        <x:f>IFERROR(J2898/I2898-1,"")</x:f>
        <x:v>0.023749657632750942</x:v>
      </x:c>
      <x:c r="O2898" s="52" t="n">
        <x:f>IFERROR(K2898/J2898-1,"")</x:f>
        <x:v>-0.018370042494250005</x:v>
      </x:c>
      <x:c r="P2898" s="52" t="n">
        <x:f>IFERROR((K2898/G2898)^(1/4)-1,"")</x:f>
        <x:v>0.03861821717191183</x:v>
      </x:c>
      <x:c r="Q2898" s="51" t="n">
        <x:v>915.023</x:v>
      </x:c>
      <x:c r="R2898" s="52" t="n">
        <x:f>IFERROR(Q2898/K2898,"")</x:f>
        <x:v>0.023692411765008983</x:v>
      </x:c>
      <x:c r="S2898" s="53" t="n">
        <x:v>30376</x:v>
      </x:c>
      <x:c r="T2898" s="50" t="str">
        <x:v>EDINET_company_history</x:v>
      </x:c>
      <x:c r="U2898" s="50" t="str">
        <x:v>日本マスタートラスト 信託銀行株式会社（信託口）</x:v>
      </x:c>
      <x:c r="V2898" s="54" t="n">
        <x:v>0.1091</x:v>
      </x:c>
      <x:c r="W2898" s="50" t="str">
        <x:v>飯塚 実</x:v>
      </x:c>
      <x:c r="X2898" s="50" t="b">
        <x:f>AND(COUNT(L2898:O2898)=4,L2898&gt;='設定'!$B$6,M2898&gt;='設定'!$B$6,N2898&gt;='設定'!$B$6,O2898&gt;='設定'!$B$6)</x:f>
        <x:v>0</x:v>
      </x:c>
      <x:c r="Y2898" s="50" t="b">
        <x:f>AND(COUNT(G2898:K2898)=5,P2898&gt;='設定'!$B$7)</x:f>
        <x:v>0</x:v>
      </x:c>
      <x:c r="Z2898" s="50" t="b">
        <x:f>AND(ISNUMBER(R2898),R2898&gt;='設定'!$B$8)</x:f>
        <x:v>0</x:v>
      </x:c>
      <x:c r="AA2898" s="50" t="b">
        <x:f>AND(ISNUMBER(S2898),S2898&gt;=DATE(YEAR('設定'!$B$10)-'設定'!$B$9,MONTH('設定'!$B$10),DAY('設定'!$B$10)))</x:f>
        <x:v>0</x:v>
      </x:c>
      <x:c r="AB2898" s="55" t="b">
        <x:v>0</x:v>
      </x:c>
      <x:c r="AC2898" s="55" t="b">
        <x:v>0</x:v>
      </x:c>
      <x:c r="AD2898" s="50" t="n">
        <x:f>IF(X2898,1,0)+IF(Z2898,1,0)+IF(AA2898,1,0)+IF(AB2898,1,0)</x:f>
        <x:v>0</x:v>
      </x:c>
      <x:c r="AE2898" s="50" t="n">
        <x:f>IF(Y2898,1,0)+IF(Z2898,1,0)+IF(AA2898,1,0)+IF(AB2898,1,0)</x:f>
        <x:v>0</x:v>
      </x:c>
      <x:c r="AF2898" s="50" t="n">
        <x:f>IF(Y2898,1,0)+IF(Z2898,1,0)+IF(AA2898,1,0)+IF(AC2898,1,0)</x:f>
        <x:v>0</x:v>
      </x:c>
      <x:c r="AG2898" s="53" t="n">
        <x:v>44348</x:v>
      </x:c>
      <x:c r="AH2898" s="50" t="str">
        <x:v>S100W5YH</x:v>
      </x:c>
      <x:c r="AI2898" s="50" t="str">
        <x:v>NetSalesSummaryOfBusinessResults</x:v>
      </x:c>
      <x:c r="AJ2898" s="50" t="str">
        <x:v>OperatingIncome</x:v>
      </x:c>
      <x:c r="AK2898" s="53" t="n">
        <x:v>45747</x:v>
      </x:c>
      <x:c r="AL2898" s="50" t="str">
        <x:v>365/365/365/366/365</x:v>
      </x:c>
      <x:c r="AM2898" s="51" t="n">
        <x:v>31776681</x:v>
      </x:c>
      <x:c r="AN2898" s="51" t="n">
        <x:v>1007</x:v>
      </x:c>
      <x:c r="AO2898" s="51" t="n">
        <x:f>IFERROR(AM2898*AN2898,"")</x:f>
        <x:v>31999117767</x:v>
      </x:c>
      <x:c r="AP2898" s="56" t="n">
        <x:f>IFERROR(AO2898/(K2898*1000000),"")</x:f>
        <x:v>0.8285434073818676</x:v>
      </x:c>
      <x:c r="AQ2898" s="57" t="n">
        <x:v>365586371.6666667</x:v>
      </x:c>
      <x:c r="AR2898" s="52" t="n">
        <x:v>0.4502813511968536</x:v>
      </x:c>
      <x:c r="AS2898" s="52" t="n">
        <x:v>-0.6915759500925319</x:v>
      </x:c>
      <x:c r="AT2898" s="55" t="b">
        <x:v>1</x:v>
      </x:c>
      <x:c r="AU2898" s="50"/>
      <x:c r="AV2898" s="58" t="n">
        <x:v>0.1618786764677222</x:v>
      </x:c>
      <x:c r="AW2898" s="50" t="n">
        <x:v>892</x:v>
      </x:c>
      <x:c r="AX2898" s="50" t="str">
        <x:v>Future Moat</x:v>
      </x:c>
      <x:c r="AY2898" s="50" t="str">
        <x:v>ローカル5年最大下落率-60%以下</x:v>
      </x:c>
      <x:c r="AZ2898" s="59" t="str">
        <x:v>2025-06-26 09:00</x:v>
      </x:c>
      <x:c r="BA2898" s="53" t="n">
        <x:v>30376</x:v>
      </x:c>
      <x:c r="BB2898" s="50"/>
      <x:c r="BC2898" s="50"/>
      <x:c r="BD2898" s="50" t="str">
        <x:v>TOPIX Small 2</x:v>
      </x:c>
    </x:row>
    <x:row r="2899">
      <x:c r="A2899" s="50" t="n">
        <x:v>2898</x:v>
      </x:c>
      <x:c r="B2899" s="50" t="str">
        <x:v>9889</x:v>
      </x:c>
      <x:c r="C2899" s="50" t="str">
        <x:v>9889.T</x:v>
      </x:c>
      <x:c r="D2899" s="50" t="str">
        <x:v>JBCC Holdings Inc.</x:v>
      </x:c>
      <x:c r="E2899" s="50" t="str">
        <x:v>Prime Market (Domestic)</x:v>
      </x:c>
      <x:c r="F2899" s="50" t="str">
        <x:v>Information &amp; Communication</x:v>
      </x:c>
      <x:c r="G2899" s="51" t="n">
        <x:v>60042</x:v>
      </x:c>
      <x:c r="H2899" s="51" t="n">
        <x:v>55934</x:v>
      </x:c>
      <x:c r="I2899" s="51" t="n">
        <x:v>58144</x:v>
      </x:c>
      <x:c r="J2899" s="51" t="n">
        <x:v>65194</x:v>
      </x:c>
      <x:c r="K2899" s="51" t="n">
        <x:v>69868</x:v>
      </x:c>
      <x:c r="L2899" s="52" t="n">
        <x:f>IFERROR(H2899/G2899-1,"")</x:f>
        <x:v>-0.06841877352519898</x:v>
      </x:c>
      <x:c r="M2899" s="52" t="n">
        <x:f>IFERROR(I2899/H2899-1,"")</x:f>
        <x:v>0.03951085207566063</x:v>
      </x:c>
      <x:c r="N2899" s="52" t="n">
        <x:f>IFERROR(J2899/I2899-1,"")</x:f>
        <x:v>0.12125068794716576</x:v>
      </x:c>
      <x:c r="O2899" s="52" t="n">
        <x:f>IFERROR(K2899/J2899-1,"")</x:f>
        <x:v>0.07169371414547343</x:v>
      </x:c>
      <x:c r="P2899" s="52" t="n">
        <x:f>IFERROR((K2899/G2899)^(1/4)-1,"")</x:f>
        <x:v>0.038617869401077254</x:v>
      </x:c>
      <x:c r="Q2899" s="51" t="n">
        <x:v>6155</x:v>
      </x:c>
      <x:c r="R2899" s="52" t="n">
        <x:f>IFERROR(Q2899/K2899,"")</x:f>
        <x:v>0.0880946928493731</x:v>
      </x:c>
      <x:c r="S2899" s="53" t="n">
        <x:v>36251</x:v>
      </x:c>
      <x:c r="T2899" s="50" t="str">
        <x:v>EDINET_company_history</x:v>
      </x:c>
      <x:c r="U2899" s="50" t="str">
        <x:v>日本マスタートラスト信託銀行株式会社（信託口）</x:v>
      </x:c>
      <x:c r="V2899" s="54" t="n">
        <x:v>0.1522</x:v>
      </x:c>
      <x:c r="W2899" s="50" t="str">
        <x:v>東 上 征 司</x:v>
      </x:c>
      <x:c r="X2899" s="50" t="b">
        <x:f>AND(COUNT(L2899:O2899)=4,L2899&gt;='設定'!$B$6,M2899&gt;='設定'!$B$6,N2899&gt;='設定'!$B$6,O2899&gt;='設定'!$B$6)</x:f>
        <x:v>0</x:v>
      </x:c>
      <x:c r="Y2899" s="50" t="b">
        <x:f>AND(COUNT(G2899:K2899)=5,P2899&gt;='設定'!$B$7)</x:f>
        <x:v>0</x:v>
      </x:c>
      <x:c r="Z2899" s="50" t="b">
        <x:f>AND(ISNUMBER(R2899),R2899&gt;='設定'!$B$8)</x:f>
        <x:v>0</x:v>
      </x:c>
      <x:c r="AA2899" s="50" t="b">
        <x:f>AND(ISNUMBER(S2899),S2899&gt;=DATE(YEAR('設定'!$B$10)-'設定'!$B$9,MONTH('設定'!$B$10),DAY('設定'!$B$10)))</x:f>
        <x:v>0</x:v>
      </x:c>
      <x:c r="AB2899" s="55" t="b">
        <x:v>0</x:v>
      </x:c>
      <x:c r="AC2899" s="55" t="b">
        <x:v>0</x:v>
      </x:c>
      <x:c r="AD2899" s="50" t="n">
        <x:f>IF(X2899,1,0)+IF(Z2899,1,0)+IF(AA2899,1,0)+IF(AB2899,1,0)</x:f>
        <x:v>0</x:v>
      </x:c>
      <x:c r="AE2899" s="50" t="n">
        <x:f>IF(Y2899,1,0)+IF(Z2899,1,0)+IF(AA2899,1,0)+IF(AB2899,1,0)</x:f>
        <x:v>0</x:v>
      </x:c>
      <x:c r="AF2899" s="50" t="n">
        <x:f>IF(Y2899,1,0)+IF(Z2899,1,0)+IF(AA2899,1,0)+IF(AC2899,1,0)</x:f>
        <x:v>0</x:v>
      </x:c>
      <x:c r="AG2899" s="53" t="n">
        <x:v>44348</x:v>
      </x:c>
      <x:c r="AH2899" s="50" t="str">
        <x:v>S100VY2R</x:v>
      </x:c>
      <x:c r="AI2899" s="50" t="str">
        <x:v>NetSalesSummaryOfBusinessResults</x:v>
      </x:c>
      <x:c r="AJ2899" s="50" t="str">
        <x:v>OperatingIncome</x:v>
      </x:c>
      <x:c r="AK2899" s="53" t="n">
        <x:v>45747</x:v>
      </x:c>
      <x:c r="AL2899" s="50" t="str">
        <x:v>365/365/365/366/365</x:v>
      </x:c>
      <x:c r="AM2899" s="51" t="n">
        <x:v>16134943</x:v>
      </x:c>
      <x:c r="AN2899" s="51" t="n">
        <x:v>1234</x:v>
      </x:c>
      <x:c r="AO2899" s="51" t="n">
        <x:f>IFERROR(AM2899*AN2899,"")</x:f>
        <x:v>19910519662</x:v>
      </x:c>
      <x:c r="AP2899" s="56" t="n">
        <x:f>IFERROR(AO2899/(K2899*1000000),"")</x:f>
        <x:v>0.2849733735329478</x:v>
      </x:c>
      <x:c r="AQ2899" s="57" t="n">
        <x:v>284830408.3333333</x:v>
      </x:c>
      <x:c r="AR2899" s="52" t="n">
        <x:v>0.313781173279095</x:v>
      </x:c>
      <x:c r="AS2899" s="52" t="n">
        <x:v>-0.2884458732995048</x:v>
      </x:c>
      <x:c r="AT2899" s="55" t="b">
        <x:v>1</x:v>
      </x:c>
      <x:c r="AU2899" s="50"/>
      <x:c r="AV2899" s="58" t="n">
        <x:v>0.1243827283147704</x:v>
      </x:c>
      <x:c r="AW2899" s="50" t="n">
        <x:v>1090</x:v>
      </x:c>
      <x:c r="AX2899" s="50" t="str">
        <x:v>Core Moat</x:v>
      </x:c>
      <x:c r="AY2899" s="50" t="str">
        <x:v>目立つ機械的警告なし（定性確認は別途必要）</x:v>
      </x:c>
      <x:c r="AZ2899" s="59" t="str">
        <x:v>2025-06-16 14:22</x:v>
      </x:c>
      <x:c r="BA2899" s="53" t="n">
        <x:v>36251</x:v>
      </x:c>
      <x:c r="BB2899" s="50"/>
      <x:c r="BC2899" s="50"/>
      <x:c r="BD2899" s="50" t="str">
        <x:v>TOPIX Small 1</x:v>
      </x:c>
    </x:row>
    <x:row r="2900">
      <x:c r="A2900" s="50" t="n">
        <x:v>2899</x:v>
      </x:c>
      <x:c r="B2900" s="50" t="str">
        <x:v>6485</x:v>
      </x:c>
      <x:c r="C2900" s="50" t="str">
        <x:v>6485.T</x:v>
      </x:c>
      <x:c r="D2900" s="50" t="str">
        <x:v>MAEZAWA KYUSO INDUSTRIES CO.,LTD.</x:v>
      </x:c>
      <x:c r="E2900" s="50" t="str">
        <x:v>Standard Market(Domestic)</x:v>
      </x:c>
      <x:c r="F2900" s="50" t="str">
        <x:v>Machinery</x:v>
      </x:c>
      <x:c r="G2900" s="51" t="n">
        <x:v>27479</x:v>
      </x:c>
      <x:c r="H2900" s="51" t="n">
        <x:v>28789</x:v>
      </x:c>
      <x:c r="I2900" s="51" t="n">
        <x:v>31008</x:v>
      </x:c>
      <x:c r="J2900" s="51" t="n">
        <x:v>32008</x:v>
      </x:c>
      <x:c r="K2900" s="51" t="n">
        <x:v>31957</x:v>
      </x:c>
      <x:c r="L2900" s="52" t="n">
        <x:f>IFERROR(H2900/G2900-1,"")</x:f>
        <x:v>0.04767276829578959</x:v>
      </x:c>
      <x:c r="M2900" s="52" t="n">
        <x:f>IFERROR(I2900/H2900-1,"")</x:f>
        <x:v>0.07707805064434337</x:v>
      </x:c>
      <x:c r="N2900" s="52" t="n">
        <x:f>IFERROR(J2900/I2900-1,"")</x:f>
        <x:v>0.032249742002063986</x:v>
      </x:c>
      <x:c r="O2900" s="52" t="n">
        <x:f>IFERROR(K2900/J2900-1,"")</x:f>
        <x:v>-0.001593351662084519</x:v>
      </x:c>
      <x:c r="P2900" s="52" t="n">
        <x:f>IFERROR((K2900/G2900)^(1/4)-1,"")</x:f>
        <x:v>0.03846357920573373</x:v>
      </x:c>
      <x:c r="Q2900" s="51" t="n">
        <x:v>3046</x:v>
      </x:c>
      <x:c r="R2900" s="52" t="n">
        <x:f>IFERROR(Q2900/K2900,"")</x:f>
        <x:v>0.09531558031104297</x:v>
      </x:c>
      <x:c r="S2900" s="53" t="n">
        <x:v>35827</x:v>
      </x:c>
      <x:c r="T2900" s="50" t="str">
        <x:v>EDINET_company_history</x:v>
      </x:c>
      <x:c r="U2900" s="50" t="str">
        <x:v>日本マスタートラスト信託銀行株式会社（信託口）</x:v>
      </x:c>
      <x:c r="V2900" s="54" t="n">
        <x:v>0.0904</x:v>
      </x:c>
      <x:c r="W2900" s="50" t="str">
        <x:v>杉本 博司</x:v>
      </x:c>
      <x:c r="X2900" s="50" t="b">
        <x:f>AND(COUNT(L2900:O2900)=4,L2900&gt;='設定'!$B$6,M2900&gt;='設定'!$B$6,N2900&gt;='設定'!$B$6,O2900&gt;='設定'!$B$6)</x:f>
        <x:v>0</x:v>
      </x:c>
      <x:c r="Y2900" s="50" t="b">
        <x:f>AND(COUNT(G2900:K2900)=5,P2900&gt;='設定'!$B$7)</x:f>
        <x:v>0</x:v>
      </x:c>
      <x:c r="Z2900" s="50" t="b">
        <x:f>AND(ISNUMBER(R2900),R2900&gt;='設定'!$B$8)</x:f>
        <x:v>0</x:v>
      </x:c>
      <x:c r="AA2900" s="50" t="b">
        <x:f>AND(ISNUMBER(S2900),S2900&gt;=DATE(YEAR('設定'!$B$10)-'設定'!$B$9,MONTH('設定'!$B$10),DAY('設定'!$B$10)))</x:f>
        <x:v>0</x:v>
      </x:c>
      <x:c r="AB2900" s="55" t="b">
        <x:v>0</x:v>
      </x:c>
      <x:c r="AC2900" s="55" t="b">
        <x:v>0</x:v>
      </x:c>
      <x:c r="AD2900" s="50" t="n">
        <x:f>IF(X2900,1,0)+IF(Z2900,1,0)+IF(AA2900,1,0)+IF(AB2900,1,0)</x:f>
        <x:v>0</x:v>
      </x:c>
      <x:c r="AE2900" s="50" t="n">
        <x:f>IF(Y2900,1,0)+IF(Z2900,1,0)+IF(AA2900,1,0)+IF(AB2900,1,0)</x:f>
        <x:v>0</x:v>
      </x:c>
      <x:c r="AF2900" s="50" t="n">
        <x:f>IF(Y2900,1,0)+IF(Z2900,1,0)+IF(AA2900,1,0)+IF(AC2900,1,0)</x:f>
        <x:v>0</x:v>
      </x:c>
      <x:c r="AG2900" s="53" t="n">
        <x:v>44348</x:v>
      </x:c>
      <x:c r="AH2900" s="50" t="str">
        <x:v>S100W5C8</x:v>
      </x:c>
      <x:c r="AI2900" s="50" t="str">
        <x:v>NetSalesSummaryOfBusinessResults</x:v>
      </x:c>
      <x:c r="AJ2900" s="50" t="str">
        <x:v>OperatingIncome</x:v>
      </x:c>
      <x:c r="AK2900" s="53" t="n">
        <x:v>45747</x:v>
      </x:c>
      <x:c r="AL2900" s="50" t="str">
        <x:v>365/365/365/366/365</x:v>
      </x:c>
      <x:c r="AM2900" s="51" t="n">
        <x:v>20737700</x:v>
      </x:c>
      <x:c r="AN2900" s="51" t="n">
        <x:v>1388</x:v>
      </x:c>
      <x:c r="AO2900" s="51" t="n">
        <x:f>IFERROR(AM2900*AN2900,"")</x:f>
        <x:v>28783927600</x:v>
      </x:c>
      <x:c r="AP2900" s="56" t="n">
        <x:f>IFERROR(AO2900/(K2900*1000000),"")</x:f>
        <x:v>0.9007080639609475</x:v>
      </x:c>
      <x:c r="AQ2900" s="57" t="n">
        <x:v>49408115</x:v>
      </x:c>
      <x:c r="AR2900" s="52" t="n">
        <x:v>0.2704566030717386</x:v>
      </x:c>
      <x:c r="AS2900" s="52" t="n">
        <x:v>-0.2725286735063247</x:v>
      </x:c>
      <x:c r="AT2900" s="55" t="b">
        <x:v>1</x:v>
      </x:c>
      <x:c r="AU2900" s="50"/>
      <x:c r="AV2900" s="58" t="n">
        <x:v>0.4086422433883144</x:v>
      </x:c>
      <x:c r="AW2900" s="50" t="n">
        <x:v>181</x:v>
      </x:c>
      <x:c r="AX2900" s="50" t="str">
        <x:v>Discovery</x:v>
      </x:c>
      <x:c r="AY2900" s="50" t="str">
        <x:v>目立つ機械的警告なし（定性確認は別途必要）</x:v>
      </x:c>
      <x:c r="AZ2900" s="59" t="str">
        <x:v>2025-06-25 16:00</x:v>
      </x:c>
      <x:c r="BA2900" s="53" t="n">
        <x:v>35827</x:v>
      </x:c>
      <x:c r="BB2900" s="50"/>
      <x:c r="BC2900" s="50"/>
      <x:c r="BD2900" s="50" t="str">
        <x:v>TOPIX Small 2</x:v>
      </x:c>
    </x:row>
    <x:row r="2901">
      <x:c r="A2901" s="50" t="n">
        <x:v>2900</x:v>
      </x:c>
      <x:c r="B2901" s="50" t="str">
        <x:v>7021</x:v>
      </x:c>
      <x:c r="C2901" s="50" t="str">
        <x:v>7021.T</x:v>
      </x:c>
      <x:c r="D2901" s="50" t="str">
        <x:v>NITCHITSU CO.,LTD.</x:v>
      </x:c>
      <x:c r="E2901" s="50" t="str">
        <x:v>Standard Market(Domestic)</x:v>
      </x:c>
      <x:c r="F2901" s="50" t="str">
        <x:v>Machinery</x:v>
      </x:c>
      <x:c r="G2901" s="51" t="n">
        <x:v>8473</x:v>
      </x:c>
      <x:c r="H2901" s="51" t="n">
        <x:v>7856</x:v>
      </x:c>
      <x:c r="I2901" s="51" t="n">
        <x:v>8024</x:v>
      </x:c>
      <x:c r="J2901" s="51" t="n">
        <x:v>8286</x:v>
      </x:c>
      <x:c r="K2901" s="51" t="n">
        <x:v>9850</x:v>
      </x:c>
      <x:c r="L2901" s="52" t="n">
        <x:f>IFERROR(H2901/G2901-1,"")</x:f>
        <x:v>-0.07281954443526495</x:v>
      </x:c>
      <x:c r="M2901" s="52" t="n">
        <x:f>IFERROR(I2901/H2901-1,"")</x:f>
        <x:v>0.02138492871690434</x:v>
      </x:c>
      <x:c r="N2901" s="52" t="n">
        <x:f>IFERROR(J2901/I2901-1,"")</x:f>
        <x:v>0.03265204386839482</x:v>
      </x:c>
      <x:c r="O2901" s="52" t="n">
        <x:f>IFERROR(K2901/J2901-1,"")</x:f>
        <x:v>0.18875211199613817</x:v>
      </x:c>
      <x:c r="P2901" s="52" t="n">
        <x:f>IFERROR((K2901/G2901)^(1/4)-1,"")</x:f>
        <x:v>0.03836431861821343</x:v>
      </x:c>
      <x:c r="Q2901" s="51" t="n">
        <x:v>270.069</x:v>
      </x:c>
      <x:c r="R2901" s="52" t="n">
        <x:f>IFERROR(Q2901/K2901,"")</x:f>
        <x:v>0.027418172588832487</x:v>
      </x:c>
      <x:c r="S2901" s="53" t="n">
        <x:v>18902</x:v>
      </x:c>
      <x:c r="T2901" s="50" t="str">
        <x:v>EDINET_company_history</x:v>
      </x:c>
      <x:c r="U2901" s="50" t="str">
        <x:v>㈱日本カストディ銀行（信託Ｅ口）</x:v>
      </x:c>
      <x:c r="V2901" s="54" t="n">
        <x:v>0.0725</x:v>
      </x:c>
      <x:c r="W2901" s="50" t="str">
        <x:v>松原 祐生 / 艸薙 望</x:v>
      </x:c>
      <x:c r="X2901" s="50" t="b">
        <x:f>AND(COUNT(L2901:O2901)=4,L2901&gt;='設定'!$B$6,M2901&gt;='設定'!$B$6,N2901&gt;='設定'!$B$6,O2901&gt;='設定'!$B$6)</x:f>
        <x:v>0</x:v>
      </x:c>
      <x:c r="Y2901" s="50" t="b">
        <x:f>AND(COUNT(G2901:K2901)=5,P2901&gt;='設定'!$B$7)</x:f>
        <x:v>0</x:v>
      </x:c>
      <x:c r="Z2901" s="50" t="b">
        <x:f>AND(ISNUMBER(R2901),R2901&gt;='設定'!$B$8)</x:f>
        <x:v>0</x:v>
      </x:c>
      <x:c r="AA2901" s="50" t="b">
        <x:f>AND(ISNUMBER(S2901),S2901&gt;=DATE(YEAR('設定'!$B$10)-'設定'!$B$9,MONTH('設定'!$B$10),DAY('設定'!$B$10)))</x:f>
        <x:v>0</x:v>
      </x:c>
      <x:c r="AB2901" s="55" t="b">
        <x:v>0</x:v>
      </x:c>
      <x:c r="AC2901" s="55" t="b">
        <x:v>0</x:v>
      </x:c>
      <x:c r="AD2901" s="50" t="n">
        <x:f>IF(X2901,1,0)+IF(Z2901,1,0)+IF(AA2901,1,0)+IF(AB2901,1,0)</x:f>
        <x:v>0</x:v>
      </x:c>
      <x:c r="AE2901" s="50" t="n">
        <x:f>IF(Y2901,1,0)+IF(Z2901,1,0)+IF(AA2901,1,0)+IF(AB2901,1,0)</x:f>
        <x:v>0</x:v>
      </x:c>
      <x:c r="AF2901" s="50" t="n">
        <x:f>IF(Y2901,1,0)+IF(Z2901,1,0)+IF(AA2901,1,0)+IF(AC2901,1,0)</x:f>
        <x:v>0</x:v>
      </x:c>
      <x:c r="AG2901" s="53" t="n">
        <x:v>44348</x:v>
      </x:c>
      <x:c r="AH2901" s="50" t="str">
        <x:v>S100W7EW</x:v>
      </x:c>
      <x:c r="AI2901" s="50" t="str">
        <x:v>NetSalesSummaryOfBusinessResults</x:v>
      </x:c>
      <x:c r="AJ2901" s="50" t="str">
        <x:v>OperatingIncome</x:v>
      </x:c>
      <x:c r="AK2901" s="53" t="n">
        <x:v>45747</x:v>
      </x:c>
      <x:c r="AL2901" s="50" t="str">
        <x:v>365/365/365/366/365</x:v>
      </x:c>
      <x:c r="AM2901" s="51" t="n">
        <x:v>2118300</x:v>
      </x:c>
      <x:c r="AN2901" s="51" t="n">
        <x:v>1803</x:v>
      </x:c>
      <x:c r="AO2901" s="51" t="n">
        <x:f>IFERROR(AM2901*AN2901,"")</x:f>
        <x:v>3819294900</x:v>
      </x:c>
      <x:c r="AP2901" s="56" t="n">
        <x:f>IFERROR(AO2901/(K2901*1000000),"")</x:f>
        <x:v>0.38774567512690356</x:v>
      </x:c>
      <x:c r="AQ2901" s="57" t="n">
        <x:v>6025276.666666667</x:v>
      </x:c>
      <x:c r="AR2901" s="52" t="n">
        <x:v>0.4430285535413447</x:v>
      </x:c>
      <x:c r="AS2901" s="52" t="n">
        <x:v>-0.7058964592786456</x:v>
      </x:c>
      <x:c r="AT2901" s="55" t="b">
        <x:v>0</x:v>
      </x:c>
      <x:c r="AU2901" s="50" t="str">
        <x:v>low_liquidity</x:v>
      </x:c>
      <x:c r="AV2901" s="58" t="n">
        <x:v>0.1022627590816886</x:v>
      </x:c>
      <x:c r="AW2901" s="50" t="n">
        <x:v>1219</x:v>
      </x:c>
      <x:c r="AX2901" s="50" t="str">
        <x:v>Discovery</x:v>
      </x:c>
      <x:c r="AY2901" s="50" t="str">
        <x:v>既存適格性フィルター不通過: low_liquidity / 60日平均売買代金2,000万円未満 / ローカル5年最大下落率-60%以下</x:v>
      </x:c>
      <x:c r="AZ2901" s="59" t="str">
        <x:v>2025-06-26 14:47</x:v>
      </x:c>
      <x:c r="BA2901" s="53" t="n">
        <x:v>18902</x:v>
      </x:c>
      <x:c r="BB2901" s="50"/>
      <x:c r="BC2901" s="50"/>
      <x:c r="BD2901" s="50"/>
    </x:row>
    <x:row r="2902">
      <x:c r="A2902" s="50" t="n">
        <x:v>2901</x:v>
      </x:c>
      <x:c r="B2902" s="50" t="str">
        <x:v>3800</x:v>
      </x:c>
      <x:c r="C2902" s="50" t="str">
        <x:v>3800.T</x:v>
      </x:c>
      <x:c r="D2902" s="50" t="str">
        <x:v>UNIRITA Inc.</x:v>
      </x:c>
      <x:c r="E2902" s="50" t="str">
        <x:v>Standard Market(Domestic)</x:v>
      </x:c>
      <x:c r="F2902" s="50" t="str">
        <x:v>Information &amp; Communication</x:v>
      </x:c>
      <x:c r="G2902" s="51" t="n">
        <x:v>10061.205</x:v>
      </x:c>
      <x:c r="H2902" s="51" t="n">
        <x:v>10441.411</x:v>
      </x:c>
      <x:c r="I2902" s="51" t="n">
        <x:v>11549.179</x:v>
      </x:c>
      <x:c r="J2902" s="51" t="n">
        <x:v>11982.266</x:v>
      </x:c>
      <x:c r="K2902" s="51" t="n">
        <x:v>11687.128</x:v>
      </x:c>
      <x:c r="L2902" s="52" t="n">
        <x:f>IFERROR(H2902/G2902-1,"")</x:f>
        <x:v>0.03778931052493206</x:v>
      </x:c>
      <x:c r="M2902" s="52" t="n">
        <x:f>IFERROR(I2902/H2902-1,"")</x:f>
        <x:v>0.1060937070669854</x:v>
      </x:c>
      <x:c r="N2902" s="52" t="n">
        <x:f>IFERROR(J2902/I2902-1,"")</x:f>
        <x:v>0.03749937549673432</x:v>
      </x:c>
      <x:c r="O2902" s="52" t="n">
        <x:f>IFERROR(K2902/J2902-1,"")</x:f>
        <x:v>-0.024631234192263762</x:v>
      </x:c>
      <x:c r="P2902" s="52" t="n">
        <x:f>IFERROR((K2902/G2902)^(1/4)-1,"")</x:f>
        <x:v>0.038160380131018856</x:v>
      </x:c>
      <x:c r="Q2902" s="51" t="n">
        <x:v>840.78</x:v>
      </x:c>
      <x:c r="R2902" s="52" t="n">
        <x:f>IFERROR(Q2902/K2902,"")</x:f>
        <x:v>0.07194068551315601</x:v>
      </x:c>
      <x:c r="S2902" s="53" t="n">
        <x:v>38777</x:v>
      </x:c>
      <x:c r="T2902" s="50" t="str">
        <x:v>EDINET_company_history</x:v>
      </x:c>
      <x:c r="U2902" s="50" t="str">
        <x:v>光通信株式会社</x:v>
      </x:c>
      <x:c r="V2902" s="54" t="n">
        <x:v>0.0749</x:v>
      </x:c>
      <x:c r="W2902" s="50" t="str">
        <x:v>北野 裕行</x:v>
      </x:c>
      <x:c r="X2902" s="50" t="b">
        <x:f>AND(COUNT(L2902:O2902)=4,L2902&gt;='設定'!$B$6,M2902&gt;='設定'!$B$6,N2902&gt;='設定'!$B$6,O2902&gt;='設定'!$B$6)</x:f>
        <x:v>0</x:v>
      </x:c>
      <x:c r="Y2902" s="50" t="b">
        <x:f>AND(COUNT(G2902:K2902)=5,P2902&gt;='設定'!$B$7)</x:f>
        <x:v>0</x:v>
      </x:c>
      <x:c r="Z2902" s="50" t="b">
        <x:f>AND(ISNUMBER(R2902),R2902&gt;='設定'!$B$8)</x:f>
        <x:v>0</x:v>
      </x:c>
      <x:c r="AA2902" s="50" t="b">
        <x:f>AND(ISNUMBER(S2902),S2902&gt;=DATE(YEAR('設定'!$B$10)-'設定'!$B$9,MONTH('設定'!$B$10),DAY('設定'!$B$10)))</x:f>
        <x:v>0</x:v>
      </x:c>
      <x:c r="AB2902" s="55" t="b">
        <x:v>0</x:v>
      </x:c>
      <x:c r="AC2902" s="55" t="b">
        <x:v>0</x:v>
      </x:c>
      <x:c r="AD2902" s="50" t="n">
        <x:f>IF(X2902,1,0)+IF(Z2902,1,0)+IF(AA2902,1,0)+IF(AB2902,1,0)</x:f>
        <x:v>0</x:v>
      </x:c>
      <x:c r="AE2902" s="50" t="n">
        <x:f>IF(Y2902,1,0)+IF(Z2902,1,0)+IF(AA2902,1,0)+IF(AB2902,1,0)</x:f>
        <x:v>0</x:v>
      </x:c>
      <x:c r="AF2902" s="50" t="n">
        <x:f>IF(Y2902,1,0)+IF(Z2902,1,0)+IF(AA2902,1,0)+IF(AC2902,1,0)</x:f>
        <x:v>0</x:v>
      </x:c>
      <x:c r="AG2902" s="53" t="n">
        <x:v>44348</x:v>
      </x:c>
      <x:c r="AH2902" s="50" t="str">
        <x:v>S100W153</x:v>
      </x:c>
      <x:c r="AI2902" s="50" t="str">
        <x:v>NetSalesSummaryOfBusinessResults</x:v>
      </x:c>
      <x:c r="AJ2902" s="50" t="str">
        <x:v>OperatingIncome</x:v>
      </x:c>
      <x:c r="AK2902" s="53" t="n">
        <x:v>45747</x:v>
      </x:c>
      <x:c r="AL2902" s="50" t="str">
        <x:v>365/365/365/366/365</x:v>
      </x:c>
      <x:c r="AM2902" s="51" t="n">
        <x:v>7587100</x:v>
      </x:c>
      <x:c r="AN2902" s="51" t="n">
        <x:v>1959</x:v>
      </x:c>
      <x:c r="AO2902" s="51" t="n">
        <x:f>IFERROR(AM2902*AN2902,"")</x:f>
        <x:v>14863128900</x:v>
      </x:c>
      <x:c r="AP2902" s="56" t="n">
        <x:f>IFERROR(AO2902/(K2902*1000000),"")</x:f>
        <x:v>1.2717520420756923</x:v>
      </x:c>
      <x:c r="AQ2902" s="57" t="n">
        <x:v>5945501.666666667</x:v>
      </x:c>
      <x:c r="AR2902" s="52" t="n">
        <x:v>0.0914786831779689</x:v>
      </x:c>
      <x:c r="AS2902" s="52" t="n">
        <x:v>-0.0793939225559886</x:v>
      </x:c>
      <x:c r="AT2902" s="55" t="b">
        <x:v>0</x:v>
      </x:c>
      <x:c r="AU2902" s="50" t="str">
        <x:v>low_liquidity</x:v>
      </x:c>
      <x:c r="AV2902" s="58" t="n">
        <x:v>0.2931896428026864</x:v>
      </x:c>
      <x:c r="AW2902" s="50" t="n">
        <x:v>447</x:v>
      </x:c>
      <x:c r="AX2902" s="50" t="str">
        <x:v>Discovery</x:v>
      </x:c>
      <x:c r="AY2902" s="50" t="str">
        <x:v>既存適格性フィルター不通過: low_liquidity / 60日平均売買代金2,000万円未満</x:v>
      </x:c>
      <x:c r="AZ2902" s="59" t="str">
        <x:v>2025-06-20 12:17</x:v>
      </x:c>
      <x:c r="BA2902" s="53" t="n">
        <x:v>38777</x:v>
      </x:c>
      <x:c r="BB2902" s="50"/>
      <x:c r="BC2902" s="50"/>
      <x:c r="BD2902" s="50"/>
    </x:row>
    <x:row r="2903">
      <x:c r="A2903" s="50" t="n">
        <x:v>2902</x:v>
      </x:c>
      <x:c r="B2903" s="50" t="str">
        <x:v>7743</x:v>
      </x:c>
      <x:c r="C2903" s="50" t="str">
        <x:v>7743.T</x:v>
      </x:c>
      <x:c r="D2903" s="50" t="str">
        <x:v>SEED CO.,LTD.</x:v>
      </x:c>
      <x:c r="E2903" s="50" t="str">
        <x:v>Standard Market(Domestic)</x:v>
      </x:c>
      <x:c r="F2903" s="50" t="str">
        <x:v>Precision Instruments</x:v>
      </x:c>
      <x:c r="G2903" s="51" t="n">
        <x:v>28617.66</x:v>
      </x:c>
      <x:c r="H2903" s="51" t="n">
        <x:v>28835.337</x:v>
      </x:c>
      <x:c r="I2903" s="51" t="n">
        <x:v>30593.819</x:v>
      </x:c>
      <x:c r="J2903" s="51" t="n">
        <x:v>32396.752</x:v>
      </x:c>
      <x:c r="K2903" s="51" t="n">
        <x:v>33231.633</x:v>
      </x:c>
      <x:c r="L2903" s="52" t="n">
        <x:f>IFERROR(H2903/G2903-1,"")</x:f>
        <x:v>0.0076063871050253695</x:v>
      </x:c>
      <x:c r="M2903" s="52" t="n">
        <x:f>IFERROR(I2903/H2903-1,"")</x:f>
        <x:v>0.06098357719904568</x:v>
      </x:c>
      <x:c r="N2903" s="52" t="n">
        <x:f>IFERROR(J2903/I2903-1,"")</x:f>
        <x:v>0.05893128281892501</x:v>
      </x:c>
      <x:c r="O2903" s="52" t="n">
        <x:f>IFERROR(K2903/J2903-1,"")</x:f>
        <x:v>0.025770515513407144</x:v>
      </x:c>
      <x:c r="P2903" s="52" t="n">
        <x:f>IFERROR((K2903/G2903)^(1/4)-1,"")</x:f>
        <x:v>0.03807657472099324</x:v>
      </x:c>
      <x:c r="Q2903" s="51" t="n">
        <x:v>1562.007</x:v>
      </x:c>
      <x:c r="R2903" s="52" t="n">
        <x:f>IFERROR(Q2903/K2903,"")</x:f>
        <x:v>0.047003618510110534</x:v>
      </x:c>
      <x:c r="S2903" s="53" t="n">
        <x:v>38322</x:v>
      </x:c>
      <x:c r="T2903" s="50" t="str">
        <x:v>EDINET_company_history</x:v>
      </x:c>
      <x:c r="U2903" s="50" t="str">
        <x:v>管理信託（A001）受託者 株式会社ＳＭＢＣ 信託銀行</x:v>
      </x:c>
      <x:c r="V2903" s="54" t="n">
        <x:v>0.1801</x:v>
      </x:c>
      <x:c r="W2903" s="50" t="str">
        <x:v>浦壁 昌広</x:v>
      </x:c>
      <x:c r="X2903" s="50" t="b">
        <x:f>AND(COUNT(L2903:O2903)=4,L2903&gt;='設定'!$B$6,M2903&gt;='設定'!$B$6,N2903&gt;='設定'!$B$6,O2903&gt;='設定'!$B$6)</x:f>
        <x:v>0</x:v>
      </x:c>
      <x:c r="Y2903" s="50" t="b">
        <x:f>AND(COUNT(G2903:K2903)=5,P2903&gt;='設定'!$B$7)</x:f>
        <x:v>0</x:v>
      </x:c>
      <x:c r="Z2903" s="50" t="b">
        <x:f>AND(ISNUMBER(R2903),R2903&gt;='設定'!$B$8)</x:f>
        <x:v>0</x:v>
      </x:c>
      <x:c r="AA2903" s="50" t="b">
        <x:f>AND(ISNUMBER(S2903),S2903&gt;=DATE(YEAR('設定'!$B$10)-'設定'!$B$9,MONTH('設定'!$B$10),DAY('設定'!$B$10)))</x:f>
        <x:v>0</x:v>
      </x:c>
      <x:c r="AB2903" s="55" t="b">
        <x:v>0</x:v>
      </x:c>
      <x:c r="AC2903" s="55" t="b">
        <x:v>0</x:v>
      </x:c>
      <x:c r="AD2903" s="50" t="n">
        <x:f>IF(X2903,1,0)+IF(Z2903,1,0)+IF(AA2903,1,0)+IF(AB2903,1,0)</x:f>
        <x:v>0</x:v>
      </x:c>
      <x:c r="AE2903" s="50" t="n">
        <x:f>IF(Y2903,1,0)+IF(Z2903,1,0)+IF(AA2903,1,0)+IF(AB2903,1,0)</x:f>
        <x:v>0</x:v>
      </x:c>
      <x:c r="AF2903" s="50" t="n">
        <x:f>IF(Y2903,1,0)+IF(Z2903,1,0)+IF(AA2903,1,0)+IF(AC2903,1,0)</x:f>
        <x:v>0</x:v>
      </x:c>
      <x:c r="AG2903" s="53" t="n">
        <x:v>44348</x:v>
      </x:c>
      <x:c r="AH2903" s="50" t="str">
        <x:v>S100W2QR</x:v>
      </x:c>
      <x:c r="AI2903" s="50" t="str">
        <x:v>NetSalesSummaryOfBusinessResults</x:v>
      </x:c>
      <x:c r="AJ2903" s="50" t="str">
        <x:v>OperatingIncome</x:v>
      </x:c>
      <x:c r="AK2903" s="53" t="n">
        <x:v>45747</x:v>
      </x:c>
      <x:c r="AL2903" s="50" t="str">
        <x:v>365/365/365/366/365</x:v>
      </x:c>
      <x:c r="AM2903" s="51" t="n">
        <x:v>30265922</x:v>
      </x:c>
      <x:c r="AN2903" s="51" t="n">
        <x:v>488</x:v>
      </x:c>
      <x:c r="AO2903" s="51" t="n">
        <x:f>IFERROR(AM2903*AN2903,"")</x:f>
        <x:v>14769769936</x:v>
      </x:c>
      <x:c r="AP2903" s="56" t="n">
        <x:f>IFERROR(AO2903/(K2903*1000000),"")</x:f>
        <x:v>0.44444911677978627</x:v>
      </x:c>
      <x:c r="AQ2903" s="57" t="n">
        <x:v>125734150</x:v>
      </x:c>
      <x:c r="AR2903" s="52" t="n">
        <x:v>0.3141160576816813</x:v>
      </x:c>
      <x:c r="AS2903" s="52" t="n">
        <x:v>-0.4985287432823343</x:v>
      </x:c>
      <x:c r="AT2903" s="55" t="b">
        <x:v>1</x:v>
      </x:c>
      <x:c r="AU2903" s="50"/>
      <x:c r="AV2903" s="58" t="n">
        <x:v>0.2937986979376747</x:v>
      </x:c>
      <x:c r="AW2903" s="50" t="n">
        <x:v>444</x:v>
      </x:c>
      <x:c r="AX2903" s="50" t="str">
        <x:v>Future Moat</x:v>
      </x:c>
      <x:c r="AY2903" s="50" t="str">
        <x:v>目立つ機械的警告なし（定性確認は別途必要）</x:v>
      </x:c>
      <x:c r="AZ2903" s="59" t="str">
        <x:v>2025-06-23 15:41</x:v>
      </x:c>
      <x:c r="BA2903" s="53" t="n">
        <x:v>38322</x:v>
      </x:c>
      <x:c r="BB2903" s="50"/>
      <x:c r="BC2903" s="50"/>
      <x:c r="BD2903" s="50"/>
    </x:row>
    <x:row r="2904">
      <x:c r="A2904" s="50" t="n">
        <x:v>2903</x:v>
      </x:c>
      <x:c r="B2904" s="50" t="str">
        <x:v>8081</x:v>
      </x:c>
      <x:c r="C2904" s="50" t="str">
        <x:v>8081.T</x:v>
      </x:c>
      <x:c r="D2904" s="50" t="str">
        <x:v>KANADEN CORPORATION</x:v>
      </x:c>
      <x:c r="E2904" s="50" t="str">
        <x:v>Prime Market (Domestic)</x:v>
      </x:c>
      <x:c r="F2904" s="50" t="str">
        <x:v>Wholesale Trade</x:v>
      </x:c>
      <x:c r="G2904" s="51" t="n">
        <x:v>108229</x:v>
      </x:c>
      <x:c r="H2904" s="51" t="n">
        <x:v>100834</x:v>
      </x:c>
      <x:c r="I2904" s="51" t="n">
        <x:v>106419</x:v>
      </x:c>
      <x:c r="J2904" s="51" t="n">
        <x:v>116271</x:v>
      </x:c>
      <x:c r="K2904" s="51" t="n">
        <x:v>125665</x:v>
      </x:c>
      <x:c r="L2904" s="52" t="n">
        <x:f>IFERROR(H2904/G2904-1,"")</x:f>
        <x:v>-0.06832734294874754</x:v>
      </x:c>
      <x:c r="M2904" s="52" t="n">
        <x:f>IFERROR(I2904/H2904-1,"")</x:f>
        <x:v>0.05538806354999304</x:v>
      </x:c>
      <x:c r="N2904" s="52" t="n">
        <x:f>IFERROR(J2904/I2904-1,"")</x:f>
        <x:v>0.09257745327432132</x:v>
      </x:c>
      <x:c r="O2904" s="52" t="n">
        <x:f>IFERROR(K2904/J2904-1,"")</x:f>
        <x:v>0.08079400710409312</x:v>
      </x:c>
      <x:c r="P2904" s="52" t="n">
        <x:f>IFERROR((K2904/G2904)^(1/4)-1,"")</x:f>
        <x:v>0.03804856511714072</x:v>
      </x:c>
      <x:c r="Q2904" s="51" t="n">
        <x:v>4500</x:v>
      </x:c>
      <x:c r="R2904" s="52" t="n">
        <x:f>IFERROR(Q2904/K2904,"")</x:f>
        <x:v>0.035809493494608685</x:v>
      </x:c>
      <x:c r="S2904" s="53" t="n">
        <x:v>23132</x:v>
      </x:c>
      <x:c r="T2904" s="50" t="str">
        <x:v>EDINET_company_history</x:v>
      </x:c>
      <x:c r="U2904" s="50" t="str">
        <x:v>三菱電機株式会社</x:v>
      </x:c>
      <x:c r="V2904" s="54" t="n">
        <x:v>0.2118</x:v>
      </x:c>
      <x:c r="W2904" s="50" t="str">
        <x:v>本 橋 伸 幸 / 菅 井 貴 典</x:v>
      </x:c>
      <x:c r="X2904" s="50" t="b">
        <x:f>AND(COUNT(L2904:O2904)=4,L2904&gt;='設定'!$B$6,M2904&gt;='設定'!$B$6,N2904&gt;='設定'!$B$6,O2904&gt;='設定'!$B$6)</x:f>
        <x:v>0</x:v>
      </x:c>
      <x:c r="Y2904" s="50" t="b">
        <x:f>AND(COUNT(G2904:K2904)=5,P2904&gt;='設定'!$B$7)</x:f>
        <x:v>0</x:v>
      </x:c>
      <x:c r="Z2904" s="50" t="b">
        <x:f>AND(ISNUMBER(R2904),R2904&gt;='設定'!$B$8)</x:f>
        <x:v>0</x:v>
      </x:c>
      <x:c r="AA2904" s="50" t="b">
        <x:f>AND(ISNUMBER(S2904),S2904&gt;=DATE(YEAR('設定'!$B$10)-'設定'!$B$9,MONTH('設定'!$B$10),DAY('設定'!$B$10)))</x:f>
        <x:v>0</x:v>
      </x:c>
      <x:c r="AB2904" s="55" t="b">
        <x:v>0</x:v>
      </x:c>
      <x:c r="AC2904" s="55" t="b">
        <x:v>0</x:v>
      </x:c>
      <x:c r="AD2904" s="50" t="n">
        <x:f>IF(X2904,1,0)+IF(Z2904,1,0)+IF(AA2904,1,0)+IF(AB2904,1,0)</x:f>
        <x:v>0</x:v>
      </x:c>
      <x:c r="AE2904" s="50" t="n">
        <x:f>IF(Y2904,1,0)+IF(Z2904,1,0)+IF(AA2904,1,0)+IF(AB2904,1,0)</x:f>
        <x:v>0</x:v>
      </x:c>
      <x:c r="AF2904" s="50" t="n">
        <x:f>IF(Y2904,1,0)+IF(Z2904,1,0)+IF(AA2904,1,0)+IF(AC2904,1,0)</x:f>
        <x:v>0</x:v>
      </x:c>
      <x:c r="AG2904" s="53" t="n">
        <x:v>44348</x:v>
      </x:c>
      <x:c r="AH2904" s="50" t="str">
        <x:v>S100W2KS</x:v>
      </x:c>
      <x:c r="AI2904" s="50" t="str">
        <x:v>NetSalesSummaryOfBusinessResults</x:v>
      </x:c>
      <x:c r="AJ2904" s="50" t="str">
        <x:v>OperatingIncome</x:v>
      </x:c>
      <x:c r="AK2904" s="53" t="n">
        <x:v>45747</x:v>
      </x:c>
      <x:c r="AL2904" s="50" t="str">
        <x:v>365/365/365/366/365</x:v>
      </x:c>
      <x:c r="AM2904" s="51" t="n">
        <x:v>22281300</x:v>
      </x:c>
      <x:c r="AN2904" s="51" t="n">
        <x:v>2563</x:v>
      </x:c>
      <x:c r="AO2904" s="51" t="n">
        <x:f>IFERROR(AM2904*AN2904,"")</x:f>
        <x:v>57106971900</x:v>
      </x:c>
      <x:c r="AP2904" s="56" t="n">
        <x:f>IFERROR(AO2904/(K2904*1000000),"")</x:f>
        <x:v>0.4544381641666335</x:v>
      </x:c>
      <x:c r="AQ2904" s="57" t="n">
        <x:v>107381890</x:v>
      </x:c>
      <x:c r="AR2904" s="52" t="n">
        <x:v>0.2654843377452722</x:v>
      </x:c>
      <x:c r="AS2904" s="52" t="n">
        <x:v>-0.2660183008760561</x:v>
      </x:c>
      <x:c r="AT2904" s="55" t="b">
        <x:v>1</x:v>
      </x:c>
      <x:c r="AU2904" s="50"/>
      <x:c r="AV2904" s="58" t="n">
        <x:v>0.0073968028073154</x:v>
      </x:c>
      <x:c r="AW2904" s="50" t="n">
        <x:v>1810</x:v>
      </x:c>
      <x:c r="AX2904" s="50" t="str">
        <x:v>Core Moat</x:v>
      </x:c>
      <x:c r="AY2904" s="50" t="str">
        <x:v>目立つ機械的警告なし（定性確認は別途必要）</x:v>
      </x:c>
      <x:c r="AZ2904" s="59" t="str">
        <x:v>2025-06-24 10:47</x:v>
      </x:c>
      <x:c r="BA2904" s="53" t="n">
        <x:v>23132</x:v>
      </x:c>
      <x:c r="BB2904" s="50"/>
      <x:c r="BC2904" s="50"/>
      <x:c r="BD2904" s="50" t="str">
        <x:v>TOPIX Small 2</x:v>
      </x:c>
    </x:row>
    <x:row r="2905">
      <x:c r="A2905" s="50" t="n">
        <x:v>2904</x:v>
      </x:c>
      <x:c r="B2905" s="50" t="str">
        <x:v>2207</x:v>
      </x:c>
      <x:c r="C2905" s="50" t="str">
        <x:v>2207.T</x:v>
      </x:c>
      <x:c r="D2905" s="50" t="str">
        <x:v>MEITO CO.,LTD.</x:v>
      </x:c>
      <x:c r="E2905" s="50" t="str">
        <x:v>Prime Market (Domestic)</x:v>
      </x:c>
      <x:c r="F2905" s="50" t="str">
        <x:v>Foods</x:v>
      </x:c>
      <x:c r="G2905" s="51" t="n">
        <x:v>24180</x:v>
      </x:c>
      <x:c r="H2905" s="51" t="n">
        <x:v>21136</x:v>
      </x:c>
      <x:c r="I2905" s="51" t="n">
        <x:v>22727</x:v>
      </x:c>
      <x:c r="J2905" s="51" t="n">
        <x:v>24392</x:v>
      </x:c>
      <x:c r="K2905" s="51" t="n">
        <x:v>28071</x:v>
      </x:c>
      <x:c r="L2905" s="52" t="n">
        <x:f>IFERROR(H2905/G2905-1,"")</x:f>
        <x:v>-0.12588916459884203</x:v>
      </x:c>
      <x:c r="M2905" s="52" t="n">
        <x:f>IFERROR(I2905/H2905-1,"")</x:f>
        <x:v>0.07527441332323992</x:v>
      </x:c>
      <x:c r="N2905" s="52" t="n">
        <x:f>IFERROR(J2905/I2905-1,"")</x:f>
        <x:v>0.07326087913054957</x:v>
      </x:c>
      <x:c r="O2905" s="52" t="n">
        <x:f>IFERROR(K2905/J2905-1,"")</x:f>
        <x:v>0.15082814037389314</x:v>
      </x:c>
      <x:c r="P2905" s="52" t="n">
        <x:f>IFERROR((K2905/G2905)^(1/4)-1,"")</x:f>
        <x:v>0.03800727401820425</x:v>
      </x:c>
      <x:c r="Q2905" s="51" t="n">
        <x:v>1405</x:v>
      </x:c>
      <x:c r="R2905" s="52" t="n">
        <x:f>IFERROR(Q2905/K2905,"")</x:f>
        <x:v>0.050051654732642226</x:v>
      </x:c>
      <x:c r="S2905" s="53" t="n">
        <x:v>21582</x:v>
      </x:c>
      <x:c r="T2905" s="50" t="str">
        <x:v>EDINET_company_history</x:v>
      </x:c>
      <x:c r="U2905" s="50" t="str">
        <x:v>興和株式会社</x:v>
      </x:c>
      <x:c r="V2905" s="54" t="n">
        <x:v>0.0922</x:v>
      </x:c>
      <x:c r="W2905" s="50" t="str">
        <x:v>三 矢 益 夫 / 山 崎 潔</x:v>
      </x:c>
      <x:c r="X2905" s="50" t="b">
        <x:f>AND(COUNT(L2905:O2905)=4,L2905&gt;='設定'!$B$6,M2905&gt;='設定'!$B$6,N2905&gt;='設定'!$B$6,O2905&gt;='設定'!$B$6)</x:f>
        <x:v>0</x:v>
      </x:c>
      <x:c r="Y2905" s="50" t="b">
        <x:f>AND(COUNT(G2905:K2905)=5,P2905&gt;='設定'!$B$7)</x:f>
        <x:v>0</x:v>
      </x:c>
      <x:c r="Z2905" s="50" t="b">
        <x:f>AND(ISNUMBER(R2905),R2905&gt;='設定'!$B$8)</x:f>
        <x:v>0</x:v>
      </x:c>
      <x:c r="AA2905" s="50" t="b">
        <x:f>AND(ISNUMBER(S2905),S2905&gt;=DATE(YEAR('設定'!$B$10)-'設定'!$B$9,MONTH('設定'!$B$10),DAY('設定'!$B$10)))</x:f>
        <x:v>0</x:v>
      </x:c>
      <x:c r="AB2905" s="55" t="b">
        <x:v>0</x:v>
      </x:c>
      <x:c r="AC2905" s="55" t="b">
        <x:v>0</x:v>
      </x:c>
      <x:c r="AD2905" s="50" t="n">
        <x:f>IF(X2905,1,0)+IF(Z2905,1,0)+IF(AA2905,1,0)+IF(AB2905,1,0)</x:f>
        <x:v>0</x:v>
      </x:c>
      <x:c r="AE2905" s="50" t="n">
        <x:f>IF(Y2905,1,0)+IF(Z2905,1,0)+IF(AA2905,1,0)+IF(AB2905,1,0)</x:f>
        <x:v>0</x:v>
      </x:c>
      <x:c r="AF2905" s="50" t="n">
        <x:f>IF(Y2905,1,0)+IF(Z2905,1,0)+IF(AA2905,1,0)+IF(AC2905,1,0)</x:f>
        <x:v>0</x:v>
      </x:c>
      <x:c r="AG2905" s="53" t="n">
        <x:v>44348</x:v>
      </x:c>
      <x:c r="AH2905" s="50" t="str">
        <x:v>S100W3JR</x:v>
      </x:c>
      <x:c r="AI2905" s="50" t="str">
        <x:v>NetSalesSummaryOfBusinessResults</x:v>
      </x:c>
      <x:c r="AJ2905" s="50" t="str">
        <x:v>OperatingIncome</x:v>
      </x:c>
      <x:c r="AK2905" s="53" t="n">
        <x:v>45747</x:v>
      </x:c>
      <x:c r="AL2905" s="50" t="str">
        <x:v>365/365/365/366/365</x:v>
      </x:c>
      <x:c r="AM2905" s="51" t="n">
        <x:v>16927808</x:v>
      </x:c>
      <x:c r="AN2905" s="51" t="n">
        <x:v>2957</x:v>
      </x:c>
      <x:c r="AO2905" s="51" t="n">
        <x:f>IFERROR(AM2905*AN2905,"")</x:f>
        <x:v>50055528256</x:v>
      </x:c>
      <x:c r="AP2905" s="56" t="n">
        <x:f>IFERROR(AO2905/(K2905*1000000),"")</x:f>
        <x:v>1.7831758133304834</x:v>
      </x:c>
      <x:c r="AQ2905" s="57" t="n">
        <x:v>257003321.66666663</x:v>
      </x:c>
      <x:c r="AR2905" s="52" t="n">
        <x:v>0.1650112574400752</x:v>
      </x:c>
      <x:c r="AS2905" s="52" t="n">
        <x:v>-0.1524038241815665</x:v>
      </x:c>
      <x:c r="AT2905" s="55" t="b">
        <x:v>1</x:v>
      </x:c>
      <x:c r="AU2905" s="50"/>
      <x:c r="AV2905" s="58" t="n">
        <x:v>0.2200213071541675</x:v>
      </x:c>
      <x:c r="AW2905" s="50" t="n">
        <x:v>626</x:v>
      </x:c>
      <x:c r="AX2905" s="50" t="str">
        <x:v>Core Moat</x:v>
      </x:c>
      <x:c r="AY2905" s="50" t="str">
        <x:v>目立つ機械的警告なし（定性確認は別途必要）</x:v>
      </x:c>
      <x:c r="AZ2905" s="59" t="str">
        <x:v>2025-06-25 13:11</x:v>
      </x:c>
      <x:c r="BA2905" s="53" t="n">
        <x:v>21582</x:v>
      </x:c>
      <x:c r="BB2905" s="50"/>
      <x:c r="BC2905" s="50"/>
      <x:c r="BD2905" s="50" t="str">
        <x:v>TOPIX Small 2</x:v>
      </x:c>
    </x:row>
    <x:row r="2906">
      <x:c r="A2906" s="50" t="n">
        <x:v>2905</x:v>
      </x:c>
      <x:c r="B2906" s="50" t="str">
        <x:v>9501</x:v>
      </x:c>
      <x:c r="C2906" s="50" t="str">
        <x:v>9501.T</x:v>
      </x:c>
      <x:c r="D2906" s="50" t="str">
        <x:v>Tokyo Electric Power Company Holdings,Incorporated</x:v>
      </x:c>
      <x:c r="E2906" s="50" t="str">
        <x:v>Prime Market (Domestic)</x:v>
      </x:c>
      <x:c r="F2906" s="50" t="str">
        <x:v>Electric Power and Gas</x:v>
      </x:c>
      <x:c r="G2906" s="51" t="n">
        <x:v>5866824</x:v>
      </x:c>
      <x:c r="H2906" s="51" t="n">
        <x:v>5309924</x:v>
      </x:c>
      <x:c r="I2906" s="51" t="n">
        <x:v>8112225</x:v>
      </x:c>
      <x:c r="J2906" s="51" t="n">
        <x:v>6918389</x:v>
      </x:c>
      <x:c r="K2906" s="51" t="n">
        <x:v>6810391</x:v>
      </x:c>
      <x:c r="L2906" s="52" t="n">
        <x:f>IFERROR(H2906/G2906-1,"")</x:f>
        <x:v>-0.09492359068552247</x:v>
      </x:c>
      <x:c r="M2906" s="52" t="n">
        <x:f>IFERROR(I2906/H2906-1,"")</x:f>
        <x:v>0.527747854771556</x:v>
      </x:c>
      <x:c r="N2906" s="52" t="n">
        <x:f>IFERROR(J2906/I2906-1,"")</x:f>
        <x:v>-0.14716505027905413</x:v>
      </x:c>
      <x:c r="O2906" s="52" t="n">
        <x:f>IFERROR(K2906/J2906-1,"")</x:f>
        <x:v>-0.015610281526522995</x:v>
      </x:c>
      <x:c r="P2906" s="52" t="n">
        <x:f>IFERROR((K2906/G2906)^(1/4)-1,"")</x:f>
        <x:v>0.037987794205255554</x:v>
      </x:c>
      <x:c r="Q2906" s="51" t="n">
        <x:v>234452</x:v>
      </x:c>
      <x:c r="R2906" s="52" t="n">
        <x:f>IFERROR(Q2906/K2906,"")</x:f>
        <x:v>0.03442562989408391</x:v>
      </x:c>
      <x:c r="S2906" s="53" t="n">
        <x:v>18841</x:v>
      </x:c>
      <x:c r="T2906" s="50" t="str">
        <x:v>EDINET_company_history</x:v>
      </x:c>
      <x:c r="U2906" s="50" t="str">
        <x:v>原子力損害賠償・廃炉等支援機構</x:v>
      </x:c>
      <x:c r="V2906" s="54" t="n">
        <x:v>0.5475</x:v>
      </x:c>
      <x:c r="W2906" s="50"/>
      <x:c r="X2906" s="50" t="b">
        <x:f>AND(COUNT(L2906:O2906)=4,L2906&gt;='設定'!$B$6,M2906&gt;='設定'!$B$6,N2906&gt;='設定'!$B$6,O2906&gt;='設定'!$B$6)</x:f>
        <x:v>0</x:v>
      </x:c>
      <x:c r="Y2906" s="50" t="b">
        <x:f>AND(COUNT(G2906:K2906)=5,P2906&gt;='設定'!$B$7)</x:f>
        <x:v>0</x:v>
      </x:c>
      <x:c r="Z2906" s="50" t="b">
        <x:f>AND(ISNUMBER(R2906),R2906&gt;='設定'!$B$8)</x:f>
        <x:v>0</x:v>
      </x:c>
      <x:c r="AA2906" s="50" t="b">
        <x:f>AND(ISNUMBER(S2906),S2906&gt;=DATE(YEAR('設定'!$B$10)-'設定'!$B$9,MONTH('設定'!$B$10),DAY('設定'!$B$10)))</x:f>
        <x:v>0</x:v>
      </x:c>
      <x:c r="AB2906" s="55" t="b">
        <x:v>0</x:v>
      </x:c>
      <x:c r="AC2906" s="55" t="b">
        <x:v>0</x:v>
      </x:c>
      <x:c r="AD2906" s="50" t="n">
        <x:f>IF(X2906,1,0)+IF(Z2906,1,0)+IF(AA2906,1,0)+IF(AB2906,1,0)</x:f>
        <x:v>0</x:v>
      </x:c>
      <x:c r="AE2906" s="50" t="n">
        <x:f>IF(Y2906,1,0)+IF(Z2906,1,0)+IF(AA2906,1,0)+IF(AB2906,1,0)</x:f>
        <x:v>0</x:v>
      </x:c>
      <x:c r="AF2906" s="50" t="n">
        <x:f>IF(Y2906,1,0)+IF(Z2906,1,0)+IF(AA2906,1,0)+IF(AC2906,1,0)</x:f>
        <x:v>0</x:v>
      </x:c>
      <x:c r="AG2906" s="53" t="n">
        <x:v>44348</x:v>
      </x:c>
      <x:c r="AH2906" s="50" t="str">
        <x:v>S100W4QX</x:v>
      </x:c>
      <x:c r="AI2906" s="50" t="str">
        <x:v>NetSalesSummaryOfBusinessResults</x:v>
      </x:c>
      <x:c r="AJ2906" s="50" t="str">
        <x:v>OperatingIncome</x:v>
      </x:c>
      <x:c r="AK2906" s="53" t="n">
        <x:v>45747</x:v>
      </x:c>
      <x:c r="AL2906" s="50" t="str">
        <x:v>365/365/365/366/365</x:v>
      </x:c>
      <x:c r="AM2906" s="51" t="n">
        <x:v>3539688731</x:v>
      </x:c>
      <x:c r="AN2906" s="51" t="n">
        <x:v>558.9000244140625</x:v>
      </x:c>
      <x:c r="AO2906" s="51" t="n">
        <x:f>IFERROR(AM2906*AN2906,"")</x:f>
        <x:v>1978332118174.082</x:v>
      </x:c>
      <x:c r="AP2906" s="56" t="n">
        <x:f>IFERROR(AO2906/(K2906*1000000),"")</x:f>
        <x:v>0.29048730361796876</x:v>
      </x:c>
      <x:c r="AQ2906" s="57" t="n">
        <x:v>35605341998.17322</x:v>
      </x:c>
      <x:c r="AR2906" s="52" t="n">
        <x:v>0.469940697789284</x:v>
      </x:c>
      <x:c r="AS2906" s="52" t="n">
        <x:v>-0.6648306887521163</x:v>
      </x:c>
      <x:c r="AT2906" s="55" t="b">
        <x:v>1</x:v>
      </x:c>
      <x:c r="AU2906" s="50"/>
      <x:c r="AV2906" s="58" t="n">
        <x:v>0.8868899270365259</x:v>
      </x:c>
      <x:c r="AW2906" s="50" t="n">
        <x:v>4</x:v>
      </x:c>
      <x:c r="AX2906" s="50" t="str">
        <x:v>Transformation Moat</x:v>
      </x:c>
      <x:c r="AY2906" s="50" t="str">
        <x:v>ローカル5年最大下落率-60%以下</x:v>
      </x:c>
      <x:c r="AZ2906" s="59" t="str">
        <x:v>2025-06-25 14:44</x:v>
      </x:c>
      <x:c r="BA2906" s="53" t="n">
        <x:v>18841</x:v>
      </x:c>
      <x:c r="BB2906" s="50"/>
      <x:c r="BC2906" s="50"/>
      <x:c r="BD2906" s="50" t="str">
        <x:v>TOPIX Mid400</x:v>
      </x:c>
    </x:row>
    <x:row r="2907">
      <x:c r="A2907" s="50" t="n">
        <x:v>2906</x:v>
      </x:c>
      <x:c r="B2907" s="50" t="str">
        <x:v>6617</x:v>
      </x:c>
      <x:c r="C2907" s="50" t="str">
        <x:v>6617.T</x:v>
      </x:c>
      <x:c r="D2907" s="50" t="str">
        <x:v>TAKAOKA TOKO CO.,LTD.</x:v>
      </x:c>
      <x:c r="E2907" s="50" t="str">
        <x:v>Prime Market (Domestic)</x:v>
      </x:c>
      <x:c r="F2907" s="50" t="str">
        <x:v>Electric Appliances</x:v>
      </x:c>
      <x:c r="G2907" s="51" t="n">
        <x:v>91939</x:v>
      </x:c>
      <x:c r="H2907" s="51" t="n">
        <x:v>91936</x:v>
      </x:c>
      <x:c r="I2907" s="51" t="n">
        <x:v>97752</x:v>
      </x:c>
      <x:c r="J2907" s="51" t="n">
        <x:v>107378</x:v>
      </x:c>
      <x:c r="K2907" s="51" t="n">
        <x:v>106624</x:v>
      </x:c>
      <x:c r="L2907" s="52" t="n">
        <x:f>IFERROR(H2907/G2907-1,"")</x:f>
        <x:v>-0.00003263033098033219</x:v>
      </x:c>
      <x:c r="M2907" s="52" t="n">
        <x:f>IFERROR(I2907/H2907-1,"")</x:f>
        <x:v>0.0632613992342499</x:v>
      </x:c>
      <x:c r="N2907" s="52" t="n">
        <x:f>IFERROR(J2907/I2907-1,"")</x:f>
        <x:v>0.09847368851788207</x:v>
      </x:c>
      <x:c r="O2907" s="52" t="n">
        <x:f>IFERROR(K2907/J2907-1,"")</x:f>
        <x:v>-0.007021922553968274</x:v>
      </x:c>
      <x:c r="P2907" s="52" t="n">
        <x:f>IFERROR((K2907/G2907)^(1/4)-1,"")</x:f>
        <x:v>0.03774057769826289</x:v>
      </x:c>
      <x:c r="Q2907" s="51" t="n">
        <x:v>6094</x:v>
      </x:c>
      <x:c r="R2907" s="52" t="n">
        <x:f>IFERROR(Q2907/K2907,"")</x:f>
        <x:v>0.05715411164465786</x:v>
      </x:c>
      <x:c r="S2907" s="53" t="n">
        <x:v>41183</x:v>
      </x:c>
      <x:c r="T2907" s="50" t="str">
        <x:v>EDINET_company_history</x:v>
      </x:c>
      <x:c r="U2907" s="50" t="str">
        <x:v>東京電力パワーグリッド株式会社</x:v>
      </x:c>
      <x:c r="V2907" s="54" t="n">
        <x:v>0.3497</x:v>
      </x:c>
      <x:c r="W2907" s="50" t="str">
        <x:v>一ノ瀬 貴 士</x:v>
      </x:c>
      <x:c r="X2907" s="50" t="b">
        <x:f>AND(COUNT(L2907:O2907)=4,L2907&gt;='設定'!$B$6,M2907&gt;='設定'!$B$6,N2907&gt;='設定'!$B$6,O2907&gt;='設定'!$B$6)</x:f>
        <x:v>0</x:v>
      </x:c>
      <x:c r="Y2907" s="50" t="b">
        <x:f>AND(COUNT(G2907:K2907)=5,P2907&gt;='設定'!$B$7)</x:f>
        <x:v>0</x:v>
      </x:c>
      <x:c r="Z2907" s="50" t="b">
        <x:f>AND(ISNUMBER(R2907),R2907&gt;='設定'!$B$8)</x:f>
        <x:v>0</x:v>
      </x:c>
      <x:c r="AA2907" s="50" t="b">
        <x:f>AND(ISNUMBER(S2907),S2907&gt;=DATE(YEAR('設定'!$B$10)-'設定'!$B$9,MONTH('設定'!$B$10),DAY('設定'!$B$10)))</x:f>
        <x:v>0</x:v>
      </x:c>
      <x:c r="AB2907" s="55" t="b">
        <x:v>0</x:v>
      </x:c>
      <x:c r="AC2907" s="55" t="b">
        <x:v>0</x:v>
      </x:c>
      <x:c r="AD2907" s="50" t="n">
        <x:f>IF(X2907,1,0)+IF(Z2907,1,0)+IF(AA2907,1,0)+IF(AB2907,1,0)</x:f>
        <x:v>0</x:v>
      </x:c>
      <x:c r="AE2907" s="50" t="n">
        <x:f>IF(Y2907,1,0)+IF(Z2907,1,0)+IF(AA2907,1,0)+IF(AB2907,1,0)</x:f>
        <x:v>0</x:v>
      </x:c>
      <x:c r="AF2907" s="50" t="n">
        <x:f>IF(Y2907,1,0)+IF(Z2907,1,0)+IF(AA2907,1,0)+IF(AC2907,1,0)</x:f>
        <x:v>0</x:v>
      </x:c>
      <x:c r="AG2907" s="53" t="n">
        <x:v>44348</x:v>
      </x:c>
      <x:c r="AH2907" s="50" t="str">
        <x:v>S100W7GC</x:v>
      </x:c>
      <x:c r="AI2907" s="50" t="str">
        <x:v>NetSalesSummaryOfBusinessResults</x:v>
      </x:c>
      <x:c r="AJ2907" s="50" t="str">
        <x:v>OperatingIncome</x:v>
      </x:c>
      <x:c r="AK2907" s="53" t="n">
        <x:v>45747</x:v>
      </x:c>
      <x:c r="AL2907" s="50" t="str">
        <x:v>365/365/365/366/365</x:v>
      </x:c>
      <x:c r="AM2907" s="51" t="n">
        <x:v>16214405</x:v>
      </x:c>
      <x:c r="AN2907" s="51" t="n">
        <x:v>8180</x:v>
      </x:c>
      <x:c r="AO2907" s="51" t="n">
        <x:f>IFERROR(AM2907*AN2907,"")</x:f>
        <x:v>132633832900</x:v>
      </x:c>
      <x:c r="AP2907" s="56" t="n">
        <x:f>IFERROR(AO2907/(K2907*1000000),"")</x:f>
        <x:v>1.2439397593412365</x:v>
      </x:c>
      <x:c r="AQ2907" s="57" t="n">
        <x:v>971058550</x:v>
      </x:c>
      <x:c r="AR2907" s="52" t="n">
        <x:v>0.3812551586665256</x:v>
      </x:c>
      <x:c r="AS2907" s="52" t="n">
        <x:v>-0.446317270388011</x:v>
      </x:c>
      <x:c r="AT2907" s="55" t="b">
        <x:v>1</x:v>
      </x:c>
      <x:c r="AU2907" s="50"/>
      <x:c r="AV2907" s="58" t="n">
        <x:v>0.6578866726282621</x:v>
      </x:c>
      <x:c r="AW2907" s="50" t="n">
        <x:v>19</x:v>
      </x:c>
      <x:c r="AX2907" s="50" t="str">
        <x:v>Future Moat</x:v>
      </x:c>
      <x:c r="AY2907" s="50" t="str">
        <x:v>目立つ機械的警告なし（定性確認は別途必要）</x:v>
      </x:c>
      <x:c r="AZ2907" s="59" t="str">
        <x:v>2025-06-26 15:11</x:v>
      </x:c>
      <x:c r="BA2907" s="53" t="n">
        <x:v>41183</x:v>
      </x:c>
      <x:c r="BB2907" s="50"/>
      <x:c r="BC2907" s="50"/>
      <x:c r="BD2907" s="50" t="str">
        <x:v>TOPIX Small 2</x:v>
      </x:c>
    </x:row>
    <x:row r="2908">
      <x:c r="A2908" s="50" t="n">
        <x:v>2907</x:v>
      </x:c>
      <x:c r="B2908" s="50" t="str">
        <x:v>2501</x:v>
      </x:c>
      <x:c r="C2908" s="50" t="str">
        <x:v>2501.T</x:v>
      </x:c>
      <x:c r="D2908" s="50" t="str">
        <x:v>SAPPORO HOLDINGS LIMITED</x:v>
      </x:c>
      <x:c r="E2908" s="50" t="str">
        <x:v>Prime Market (Domestic)</x:v>
      </x:c>
      <x:c r="F2908" s="50" t="str">
        <x:v>Foods</x:v>
      </x:c>
      <x:c r="G2908" s="51" t="n">
        <x:v>437159</x:v>
      </x:c>
      <x:c r="H2908" s="51" t="n">
        <x:v>478422</x:v>
      </x:c>
      <x:c r="I2908" s="51" t="n">
        <x:v>518632</x:v>
      </x:c>
      <x:c r="J2908" s="51" t="n">
        <x:v>512434</x:v>
      </x:c>
      <x:c r="K2908" s="51" t="n">
        <x:v>506861</x:v>
      </x:c>
      <x:c r="L2908" s="52" t="n">
        <x:f>IFERROR(H2908/G2908-1,"")</x:f>
        <x:v>0.09438899805333989</x:v>
      </x:c>
      <x:c r="M2908" s="52" t="n">
        <x:f>IFERROR(I2908/H2908-1,"")</x:f>
        <x:v>0.08404713830049615</x:v>
      </x:c>
      <x:c r="N2908" s="52" t="n">
        <x:f>IFERROR(J2908/I2908-1,"")</x:f>
        <x:v>-0.011950670224745052</x:v>
      </x:c>
      <x:c r="O2908" s="52" t="n">
        <x:f>IFERROR(K2908/J2908-1,"")</x:f>
        <x:v>-0.010875546899698274</x:v>
      </x:c>
      <x:c r="P2908" s="52" t="n">
        <x:f>IFERROR((K2908/G2908)^(1/4)-1,"")</x:f>
        <x:v>0.03767741170536998</x:v>
      </x:c>
      <x:c r="Q2908" s="51" t="n">
        <x:v>24437</x:v>
      </x:c>
      <x:c r="R2908" s="52" t="n">
        <x:f>IFERROR(Q2908/K2908,"")</x:f>
        <x:v>0.04821242904859518</x:v>
      </x:c>
      <x:c r="S2908" s="53" t="n">
        <x:v>18172</x:v>
      </x:c>
      <x:c r="T2908" s="50" t="str">
        <x:v>EDINET_company_history</x:v>
      </x:c>
      <x:c r="U2908" s="50" t="str">
        <x:v>日本マスタートラスト 信託銀行株式会社（信託口）</x:v>
      </x:c>
      <x:c r="V2908" s="54" t="n">
        <x:v>0.1019</x:v>
      </x:c>
      <x:c r="W2908" s="50" t="str">
        <x:v>時 松 浩</x:v>
      </x:c>
      <x:c r="X2908" s="50" t="b">
        <x:f>AND(COUNT(L2908:O2908)=4,L2908&gt;='設定'!$B$6,M2908&gt;='設定'!$B$6,N2908&gt;='設定'!$B$6,O2908&gt;='設定'!$B$6)</x:f>
        <x:v>0</x:v>
      </x:c>
      <x:c r="Y2908" s="50" t="b">
        <x:f>AND(COUNT(G2908:K2908)=5,P2908&gt;='設定'!$B$7)</x:f>
        <x:v>0</x:v>
      </x:c>
      <x:c r="Z2908" s="50" t="b">
        <x:f>AND(ISNUMBER(R2908),R2908&gt;='設定'!$B$8)</x:f>
        <x:v>0</x:v>
      </x:c>
      <x:c r="AA2908" s="50" t="b">
        <x:f>AND(ISNUMBER(S2908),S2908&gt;=DATE(YEAR('設定'!$B$10)-'設定'!$B$9,MONTH('設定'!$B$10),DAY('設定'!$B$10)))</x:f>
        <x:v>0</x:v>
      </x:c>
      <x:c r="AB2908" s="55" t="b">
        <x:v>0</x:v>
      </x:c>
      <x:c r="AC2908" s="55" t="b">
        <x:v>0</x:v>
      </x:c>
      <x:c r="AD2908" s="50" t="n">
        <x:f>IF(X2908,1,0)+IF(Z2908,1,0)+IF(AA2908,1,0)+IF(AB2908,1,0)</x:f>
        <x:v>0</x:v>
      </x:c>
      <x:c r="AE2908" s="50" t="n">
        <x:f>IF(Y2908,1,0)+IF(Z2908,1,0)+IF(AA2908,1,0)+IF(AB2908,1,0)</x:f>
        <x:v>0</x:v>
      </x:c>
      <x:c r="AF2908" s="50" t="n">
        <x:f>IF(Y2908,1,0)+IF(Z2908,1,0)+IF(AA2908,1,0)+IF(AC2908,1,0)</x:f>
        <x:v>0</x:v>
      </x:c>
      <x:c r="AG2908" s="53" t="n">
        <x:v>44348</x:v>
      </x:c>
      <x:c r="AH2908" s="50" t="str">
        <x:v>S100XTM0</x:v>
      </x:c>
      <x:c r="AI2908" s="50" t="str">
        <x:v>RevenueIFRSSummaryOfBusinessResults</x:v>
      </x:c>
      <x:c r="AJ2908" s="50" t="str">
        <x:v>OperatingProfitLossIFRS</x:v>
      </x:c>
      <x:c r="AK2908" s="53" t="n">
        <x:v>46022</x:v>
      </x:c>
      <x:c r="AL2908" s="50" t="str">
        <x:v>365/365/365/366/365</x:v>
      </x:c>
      <x:c r="AM2908" s="51" t="n">
        <x:v>78026198</x:v>
      </x:c>
      <x:c r="AN2908" s="51" t="n">
        <x:v>1613</x:v>
      </x:c>
      <x:c r="AO2908" s="51" t="n">
        <x:f>IFERROR(AM2908*AN2908,"")</x:f>
        <x:v>125856257374</x:v>
      </x:c>
      <x:c r="AP2908" s="56" t="n">
        <x:f>IFERROR(AO2908/(K2908*1000000),"")</x:f>
        <x:v>0.24830526983531975</x:v>
      </x:c>
      <x:c r="AQ2908" s="57" t="n">
        <x:v>2109641199.1666667</x:v>
      </x:c>
      <x:c r="AR2908" s="52" t="n">
        <x:v>0.2884199747216416</x:v>
      </x:c>
      <x:c r="AS2908" s="52" t="n">
        <x:v>-0.3053353392162403</x:v>
      </x:c>
      <x:c r="AT2908" s="55" t="b">
        <x:v>0</x:v>
      </x:c>
      <x:c r="AU2908" s="50" t="str">
        <x:v>missing_financial_data</x:v>
      </x:c>
      <x:c r="AV2908" s="58" t="n">
        <x:v>-0.2350189367205412</x:v>
      </x:c>
      <x:c r="AW2908" s="50" t="n">
        <x:v>3145</x:v>
      </x:c>
      <x:c r="AX2908" s="50" t="str">
        <x:v>Core Moat</x:v>
      </x:c>
      <x:c r="AY2908" s="50" t="str">
        <x:v>既存適格性フィルター不通過: missing_financial_data</x:v>
      </x:c>
      <x:c r="AZ2908" s="59" t="str">
        <x:v>2026-03-25 15:08</x:v>
      </x:c>
      <x:c r="BA2908" s="53" t="n">
        <x:v>18172</x:v>
      </x:c>
      <x:c r="BB2908" s="50"/>
      <x:c r="BC2908" s="50"/>
      <x:c r="BD2908" s="50" t="str">
        <x:v>TOPIX Mid400</x:v>
      </x:c>
    </x:row>
    <x:row r="2909">
      <x:c r="A2909" s="50" t="n">
        <x:v>2908</x:v>
      </x:c>
      <x:c r="B2909" s="50" t="str">
        <x:v>9780</x:v>
      </x:c>
      <x:c r="C2909" s="50" t="str">
        <x:v>9780.T</x:v>
      </x:c>
      <x:c r="D2909" s="50" t="str">
        <x:v>HARIMA B.STEM CORPORATION</x:v>
      </x:c>
      <x:c r="E2909" s="50" t="str">
        <x:v>Standard Market(Domestic)</x:v>
      </x:c>
      <x:c r="F2909" s="50" t="str">
        <x:v>Services</x:v>
      </x:c>
      <x:c r="G2909" s="51" t="n">
        <x:v>24175.437</x:v>
      </x:c>
      <x:c r="H2909" s="51" t="n">
        <x:v>24999.231</x:v>
      </x:c>
      <x:c r="I2909" s="51" t="n">
        <x:v>25316.061</x:v>
      </x:c>
      <x:c r="J2909" s="51" t="n">
        <x:v>26618.066</x:v>
      </x:c>
      <x:c r="K2909" s="51" t="n">
        <x:v>28025.552</x:v>
      </x:c>
      <x:c r="L2909" s="52" t="n">
        <x:f>IFERROR(H2909/G2909-1,"")</x:f>
        <x:v>0.03407566117625915</x:v>
      </x:c>
      <x:c r="M2909" s="52" t="n">
        <x:f>IFERROR(I2909/H2909-1,"")</x:f>
        <x:v>0.012673589839623522</x:v>
      </x:c>
      <x:c r="N2909" s="52" t="n">
        <x:f>IFERROR(J2909/I2909-1,"")</x:f>
        <x:v>0.051429999319404285</x:v>
      </x:c>
      <x:c r="O2909" s="52" t="n">
        <x:f>IFERROR(K2909/J2909-1,"")</x:f>
        <x:v>0.052877094827250115</x:v>
      </x:c>
      <x:c r="P2909" s="52" t="n">
        <x:f>IFERROR((K2909/G2909)^(1/4)-1,"")</x:f>
        <x:v>0.037635831976977174</x:v>
      </x:c>
      <x:c r="Q2909" s="51" t="n">
        <x:v>1136.091</x:v>
      </x:c>
      <x:c r="R2909" s="52" t="n">
        <x:f>IFERROR(Q2909/K2909,"")</x:f>
        <x:v>0.04053768503828221</x:v>
      </x:c>
      <x:c r="S2909" s="53" t="n">
        <x:v>38322</x:v>
      </x:c>
      <x:c r="T2909" s="50" t="str">
        <x:v>EDINET_company_history</x:v>
      </x:c>
      <x:c r="U2909" s="50" t="str">
        <x:v>有限会社おおとり</x:v>
      </x:c>
      <x:c r="V2909" s="54" t="n">
        <x:v>0.165</x:v>
      </x:c>
      <x:c r="W2909" s="50" t="str">
        <x:v>鴻 義 久 / 免 出 一 郎</x:v>
      </x:c>
      <x:c r="X2909" s="50" t="b">
        <x:f>AND(COUNT(L2909:O2909)=4,L2909&gt;='設定'!$B$6,M2909&gt;='設定'!$B$6,N2909&gt;='設定'!$B$6,O2909&gt;='設定'!$B$6)</x:f>
        <x:v>0</x:v>
      </x:c>
      <x:c r="Y2909" s="50" t="b">
        <x:f>AND(COUNT(G2909:K2909)=5,P2909&gt;='設定'!$B$7)</x:f>
        <x:v>0</x:v>
      </x:c>
      <x:c r="Z2909" s="50" t="b">
        <x:f>AND(ISNUMBER(R2909),R2909&gt;='設定'!$B$8)</x:f>
        <x:v>0</x:v>
      </x:c>
      <x:c r="AA2909" s="50" t="b">
        <x:f>AND(ISNUMBER(S2909),S2909&gt;=DATE(YEAR('設定'!$B$10)-'設定'!$B$9,MONTH('設定'!$B$10),DAY('設定'!$B$10)))</x:f>
        <x:v>0</x:v>
      </x:c>
      <x:c r="AB2909" s="55" t="b">
        <x:v>0</x:v>
      </x:c>
      <x:c r="AC2909" s="55" t="b">
        <x:v>0</x:v>
      </x:c>
      <x:c r="AD2909" s="50" t="n">
        <x:f>IF(X2909,1,0)+IF(Z2909,1,0)+IF(AA2909,1,0)+IF(AB2909,1,0)</x:f>
        <x:v>0</x:v>
      </x:c>
      <x:c r="AE2909" s="50" t="n">
        <x:f>IF(Y2909,1,0)+IF(Z2909,1,0)+IF(AA2909,1,0)+IF(AB2909,1,0)</x:f>
        <x:v>0</x:v>
      </x:c>
      <x:c r="AF2909" s="50" t="n">
        <x:f>IF(Y2909,1,0)+IF(Z2909,1,0)+IF(AA2909,1,0)+IF(AC2909,1,0)</x:f>
        <x:v>0</x:v>
      </x:c>
      <x:c r="AG2909" s="53" t="n">
        <x:v>44348</x:v>
      </x:c>
      <x:c r="AH2909" s="50" t="str">
        <x:v>S100W6W4</x:v>
      </x:c>
      <x:c r="AI2909" s="50" t="str">
        <x:v>NetSalesSummaryOfBusinessResults</x:v>
      </x:c>
      <x:c r="AJ2909" s="50" t="str">
        <x:v>OperatingIncome</x:v>
      </x:c>
      <x:c r="AK2909" s="53" t="n">
        <x:v>45747</x:v>
      </x:c>
      <x:c r="AL2909" s="50" t="str">
        <x:v>365/365/365/366/365</x:v>
      </x:c>
      <x:c r="AM2909" s="51" t="n">
        <x:v>9140290</x:v>
      </x:c>
      <x:c r="AN2909" s="51" t="n">
        <x:v>905</x:v>
      </x:c>
      <x:c r="AO2909" s="51" t="n">
        <x:f>IFERROR(AM2909*AN2909,"")</x:f>
        <x:v>8271962450</x:v>
      </x:c>
      <x:c r="AP2909" s="56" t="n">
        <x:f>IFERROR(AO2909/(K2909*1000000),"")</x:f>
        <x:v>0.295157877711026</x:v>
      </x:c>
      <x:c r="AQ2909" s="57" t="n">
        <x:v>5680743.333333333</x:v>
      </x:c>
      <x:c r="AR2909" s="52" t="n">
        <x:v>0.2878816644393079</x:v>
      </x:c>
      <x:c r="AS2909" s="52" t="n">
        <x:v>-0.2618732584715719</x:v>
      </x:c>
      <x:c r="AT2909" s="55" t="b">
        <x:v>0</x:v>
      </x:c>
      <x:c r="AU2909" s="50" t="str">
        <x:v>low_liquidity</x:v>
      </x:c>
      <x:c r="AV2909" s="58" t="n">
        <x:v>0.1252680380805951</x:v>
      </x:c>
      <x:c r="AW2909" s="50" t="n">
        <x:v>1084</x:v>
      </x:c>
      <x:c r="AX2909" s="50" t="str">
        <x:v>Discovery</x:v>
      </x:c>
      <x:c r="AY2909" s="50" t="str">
        <x:v>既存適格性フィルター不通過: low_liquidity / 60日平均売買代金2,000万円未満</x:v>
      </x:c>
      <x:c r="AZ2909" s="59" t="str">
        <x:v>2025-06-27 13:23</x:v>
      </x:c>
      <x:c r="BA2909" s="53" t="n">
        <x:v>38322</x:v>
      </x:c>
      <x:c r="BB2909" s="50"/>
      <x:c r="BC2909" s="50"/>
      <x:c r="BD2909" s="50"/>
    </x:row>
    <x:row r="2910">
      <x:c r="A2910" s="50" t="n">
        <x:v>2909</x:v>
      </x:c>
      <x:c r="B2910" s="50" t="str">
        <x:v>2475</x:v>
      </x:c>
      <x:c r="C2910" s="50" t="str">
        <x:v>2475.T</x:v>
      </x:c>
      <x:c r="D2910" s="50" t="str">
        <x:v>WDB HOLDINGS CO.,LTD.</x:v>
      </x:c>
      <x:c r="E2910" s="50" t="str">
        <x:v>Prime Market (Domestic)</x:v>
      </x:c>
      <x:c r="F2910" s="50" t="str">
        <x:v>Services</x:v>
      </x:c>
      <x:c r="G2910" s="51" t="n">
        <x:v>44126.189</x:v>
      </x:c>
      <x:c r="H2910" s="51" t="n">
        <x:v>46875.964</x:v>
      </x:c>
      <x:c r="I2910" s="51" t="n">
        <x:v>47602.446</x:v>
      </x:c>
      <x:c r="J2910" s="51" t="n">
        <x:v>49297.952</x:v>
      </x:c>
      <x:c r="K2910" s="51" t="n">
        <x:v>51136.663</x:v>
      </x:c>
      <x:c r="L2910" s="52" t="n">
        <x:f>IFERROR(H2910/G2910-1,"")</x:f>
        <x:v>0.06231616784309213</x:v>
      </x:c>
      <x:c r="M2910" s="52" t="n">
        <x:f>IFERROR(I2910/H2910-1,"")</x:f>
        <x:v>0.015497963945872106</x:v>
      </x:c>
      <x:c r="N2910" s="52" t="n">
        <x:f>IFERROR(J2910/I2910-1,"")</x:f>
        <x:v>0.035618043661033605</x:v>
      </x:c>
      <x:c r="O2910" s="52" t="n">
        <x:f>IFERROR(K2910/J2910-1,"")</x:f>
        <x:v>0.037297918582905876</x:v>
      </x:c>
      <x:c r="P2910" s="52" t="n">
        <x:f>IFERROR((K2910/G2910)^(1/4)-1,"")</x:f>
        <x:v>0.03754989507490025</x:v>
      </x:c>
      <x:c r="Q2910" s="51" t="n">
        <x:v>5068.34</x:v>
      </x:c>
      <x:c r="R2910" s="52" t="n">
        <x:f>IFERROR(Q2910/K2910,"")</x:f>
        <x:v>0.09911362421126306</x:v>
      </x:c>
      <x:c r="S2910" s="53" t="n">
        <x:v>38777</x:v>
      </x:c>
      <x:c r="T2910" s="50" t="str">
        <x:v>EDINET_company_history</x:v>
      </x:c>
      <x:c r="U2910" s="50" t="str">
        <x:v>中野商店株式会社</x:v>
      </x:c>
      <x:c r="V2910" s="54" t="n">
        <x:v>0.4919</x:v>
      </x:c>
      <x:c r="W2910" s="50" t="str">
        <x:v>中野 敏光</x:v>
      </x:c>
      <x:c r="X2910" s="50" t="b">
        <x:f>AND(COUNT(L2910:O2910)=4,L2910&gt;='設定'!$B$6,M2910&gt;='設定'!$B$6,N2910&gt;='設定'!$B$6,O2910&gt;='設定'!$B$6)</x:f>
        <x:v>0</x:v>
      </x:c>
      <x:c r="Y2910" s="50" t="b">
        <x:f>AND(COUNT(G2910:K2910)=5,P2910&gt;='設定'!$B$7)</x:f>
        <x:v>0</x:v>
      </x:c>
      <x:c r="Z2910" s="50" t="b">
        <x:f>AND(ISNUMBER(R2910),R2910&gt;='設定'!$B$8)</x:f>
        <x:v>0</x:v>
      </x:c>
      <x:c r="AA2910" s="50" t="b">
        <x:f>AND(ISNUMBER(S2910),S2910&gt;=DATE(YEAR('設定'!$B$10)-'設定'!$B$9,MONTH('設定'!$B$10),DAY('設定'!$B$10)))</x:f>
        <x:v>0</x:v>
      </x:c>
      <x:c r="AB2910" s="55" t="b">
        <x:v>0</x:v>
      </x:c>
      <x:c r="AC2910" s="55" t="b">
        <x:v>0</x:v>
      </x:c>
      <x:c r="AD2910" s="50" t="n">
        <x:f>IF(X2910,1,0)+IF(Z2910,1,0)+IF(AA2910,1,0)+IF(AB2910,1,0)</x:f>
        <x:v>0</x:v>
      </x:c>
      <x:c r="AE2910" s="50" t="n">
        <x:f>IF(Y2910,1,0)+IF(Z2910,1,0)+IF(AA2910,1,0)+IF(AB2910,1,0)</x:f>
        <x:v>0</x:v>
      </x:c>
      <x:c r="AF2910" s="50" t="n">
        <x:f>IF(Y2910,1,0)+IF(Z2910,1,0)+IF(AA2910,1,0)+IF(AC2910,1,0)</x:f>
        <x:v>0</x:v>
      </x:c>
      <x:c r="AG2910" s="53" t="n">
        <x:v>44348</x:v>
      </x:c>
      <x:c r="AH2910" s="50" t="str">
        <x:v>S100W38K</x:v>
      </x:c>
      <x:c r="AI2910" s="50" t="str">
        <x:v>NetSalesSummaryOfBusinessResults</x:v>
      </x:c>
      <x:c r="AJ2910" s="50" t="str">
        <x:v>OperatingIncome</x:v>
      </x:c>
      <x:c r="AK2910" s="53" t="n">
        <x:v>45747</x:v>
      </x:c>
      <x:c r="AL2910" s="50" t="str">
        <x:v>365/365/365/366/365</x:v>
      </x:c>
      <x:c r="AM2910" s="51" t="n">
        <x:v>19639000</x:v>
      </x:c>
      <x:c r="AN2910" s="51" t="n">
        <x:v>1818</x:v>
      </x:c>
      <x:c r="AO2910" s="51" t="n">
        <x:f>IFERROR(AM2910*AN2910,"")</x:f>
        <x:v>35703702000</x:v>
      </x:c>
      <x:c r="AP2910" s="56" t="n">
        <x:f>IFERROR(AO2910/(K2910*1000000),"")</x:f>
        <x:v>0.6982016405724402</x:v>
      </x:c>
      <x:c r="AQ2910" s="57" t="n">
        <x:v>69015713.33333333</x:v>
      </x:c>
      <x:c r="AR2910" s="52" t="n">
        <x:v>0.2942269372844226</x:v>
      </x:c>
      <x:c r="AS2910" s="52" t="n">
        <x:v>-0.5743003680440785</x:v>
      </x:c>
      <x:c r="AT2910" s="55" t="b">
        <x:v>1</x:v>
      </x:c>
      <x:c r="AU2910" s="50"/>
      <x:c r="AV2910" s="58" t="n">
        <x:v>-0.0095641276414528</x:v>
      </x:c>
      <x:c r="AW2910" s="50" t="n">
        <x:v>1946</x:v>
      </x:c>
      <x:c r="AX2910" s="50" t="str">
        <x:v>Core Moat</x:v>
      </x:c>
      <x:c r="AY2910" s="50" t="str">
        <x:v>目立つ機械的警告なし（定性確認は別途必要）</x:v>
      </x:c>
      <x:c r="AZ2910" s="59" t="str">
        <x:v>2025-06-24 09:25</x:v>
      </x:c>
      <x:c r="BA2910" s="53" t="n">
        <x:v>38777</x:v>
      </x:c>
      <x:c r="BB2910" s="50"/>
      <x:c r="BC2910" s="50"/>
      <x:c r="BD2910" s="50" t="str">
        <x:v>TOPIX Small 2</x:v>
      </x:c>
    </x:row>
    <x:row r="2911">
      <x:c r="A2911" s="50" t="n">
        <x:v>2910</x:v>
      </x:c>
      <x:c r="B2911" s="50" t="str">
        <x:v>8057</x:v>
      </x:c>
      <x:c r="C2911" s="50" t="str">
        <x:v>8057.T</x:v>
      </x:c>
      <x:c r="D2911" s="50" t="str">
        <x:v>UCHIDA YOKO CO.,LTD.</x:v>
      </x:c>
      <x:c r="E2911" s="50" t="str">
        <x:v>Prime Market (Domestic)</x:v>
      </x:c>
      <x:c r="F2911" s="50" t="str">
        <x:v>Wholesale Trade</x:v>
      </x:c>
      <x:c r="G2911" s="51" t="n">
        <x:v>291035</x:v>
      </x:c>
      <x:c r="H2911" s="51" t="n">
        <x:v>221856</x:v>
      </x:c>
      <x:c r="I2911" s="51" t="n">
        <x:v>246549</x:v>
      </x:c>
      <x:c r="J2911" s="51" t="n">
        <x:v>277940</x:v>
      </x:c>
      <x:c r="K2911" s="51" t="n">
        <x:v>337055</x:v>
      </x:c>
      <x:c r="L2911" s="52" t="n">
        <x:f>IFERROR(H2911/G2911-1,"")</x:f>
        <x:v>-0.23769993299774939</x:v>
      </x:c>
      <x:c r="M2911" s="52" t="n">
        <x:f>IFERROR(I2911/H2911-1,"")</x:f>
        <x:v>0.11130192557334495</x:v>
      </x:c>
      <x:c r="N2911" s="52" t="n">
        <x:f>IFERROR(J2911/I2911-1,"")</x:f>
        <x:v>0.12732154662967599</x:v>
      </x:c>
      <x:c r="O2911" s="52" t="n">
        <x:f>IFERROR(K2911/J2911-1,"")</x:f>
        <x:v>0.21268978916312875</x:v>
      </x:c>
      <x:c r="P2911" s="52" t="n">
        <x:f>IFERROR((K2911/G2911)^(1/4)-1,"")</x:f>
        <x:v>0.037382430532282296</x:v>
      </x:c>
      <x:c r="Q2911" s="51" t="n">
        <x:v>12174</x:v>
      </x:c>
      <x:c r="R2911" s="52" t="n">
        <x:f>IFERROR(Q2911/K2911,"")</x:f>
        <x:v>0.03611873433119224</x:v>
      </x:c>
      <x:c r="S2911" s="53" t="n">
        <x:v>23377</x:v>
      </x:c>
      <x:c r="T2911" s="50" t="str">
        <x:v>EDINET_company_history</x:v>
      </x:c>
      <x:c r="U2911" s="50" t="str">
        <x:v>日本マスタートラスト信託銀行株式会社（信託口）</x:v>
      </x:c>
      <x:c r="V2911" s="54" t="n">
        <x:v>0.1141</x:v>
      </x:c>
      <x:c r="W2911" s="50" t="str">
        <x:v>大久保 昇</x:v>
      </x:c>
      <x:c r="X2911" s="50" t="b">
        <x:f>AND(COUNT(L2911:O2911)=4,L2911&gt;='設定'!$B$6,M2911&gt;='設定'!$B$6,N2911&gt;='設定'!$B$6,O2911&gt;='設定'!$B$6)</x:f>
        <x:v>0</x:v>
      </x:c>
      <x:c r="Y2911" s="50" t="b">
        <x:f>AND(COUNT(G2911:K2911)=5,P2911&gt;='設定'!$B$7)</x:f>
        <x:v>0</x:v>
      </x:c>
      <x:c r="Z2911" s="50" t="b">
        <x:f>AND(ISNUMBER(R2911),R2911&gt;='設定'!$B$8)</x:f>
        <x:v>0</x:v>
      </x:c>
      <x:c r="AA2911" s="50" t="b">
        <x:f>AND(ISNUMBER(S2911),S2911&gt;=DATE(YEAR('設定'!$B$10)-'設定'!$B$9,MONTH('設定'!$B$10),DAY('設定'!$B$10)))</x:f>
        <x:v>0</x:v>
      </x:c>
      <x:c r="AB2911" s="55" t="b">
        <x:v>0</x:v>
      </x:c>
      <x:c r="AC2911" s="55" t="b">
        <x:v>0</x:v>
      </x:c>
      <x:c r="AD2911" s="50" t="n">
        <x:f>IF(X2911,1,0)+IF(Z2911,1,0)+IF(AA2911,1,0)+IF(AB2911,1,0)</x:f>
        <x:v>0</x:v>
      </x:c>
      <x:c r="AE2911" s="50" t="n">
        <x:f>IF(Y2911,1,0)+IF(Z2911,1,0)+IF(AA2911,1,0)+IF(AB2911,1,0)</x:f>
        <x:v>0</x:v>
      </x:c>
      <x:c r="AF2911" s="50" t="n">
        <x:f>IF(Y2911,1,0)+IF(Z2911,1,0)+IF(AA2911,1,0)+IF(AC2911,1,0)</x:f>
        <x:v>0</x:v>
      </x:c>
      <x:c r="AG2911" s="53" t="n">
        <x:v>44348</x:v>
      </x:c>
      <x:c r="AH2911" s="50" t="str">
        <x:v>S100WU40</x:v>
      </x:c>
      <x:c r="AI2911" s="50" t="str">
        <x:v>NetSalesSummaryOfBusinessResults</x:v>
      </x:c>
      <x:c r="AJ2911" s="50" t="str">
        <x:v>OperatingIncome</x:v>
      </x:c>
      <x:c r="AK2911" s="53" t="n">
        <x:v>45858</x:v>
      </x:c>
      <x:c r="AL2911" s="50" t="str">
        <x:v>365/365/365/366/365</x:v>
      </x:c>
      <x:c r="AM2911" s="51" t="n">
        <x:v>9839471</x:v>
      </x:c>
      <x:c r="AN2911" s="51" t="n">
        <x:v>2031</x:v>
      </x:c>
      <x:c r="AO2911" s="51" t="n">
        <x:f>IFERROR(AM2911*AN2911,"")</x:f>
        <x:v>19983965601</x:v>
      </x:c>
      <x:c r="AP2911" s="56" t="n">
        <x:f>IFERROR(AO2911/(K2911*1000000),"")</x:f>
        <x:v>0.05928992479268962</x:v>
      </x:c>
      <x:c r="AQ2911" s="57" t="n">
        <x:v>307689490</x:v>
      </x:c>
      <x:c r="AR2911" s="52" t="n">
        <x:v>0.3088424976469247</x:v>
      </x:c>
      <x:c r="AS2911" s="52" t="n">
        <x:v>-0.2882960051133413</x:v>
      </x:c>
      <x:c r="AT2911" s="55" t="b">
        <x:v>1</x:v>
      </x:c>
      <x:c r="AU2911" s="50"/>
      <x:c r="AV2911" s="58" t="n">
        <x:v>-0.0657597683516157</x:v>
      </x:c>
      <x:c r="AW2911" s="50" t="n">
        <x:v>2380</x:v>
      </x:c>
      <x:c r="AX2911" s="50" t="str">
        <x:v>Transformation Moat</x:v>
      </x:c>
      <x:c r="AY2911" s="50" t="str">
        <x:v>目立つ機械的警告なし（定性確認は別途必要）</x:v>
      </x:c>
      <x:c r="AZ2911" s="59" t="str">
        <x:v>2025-10-10 15:29</x:v>
      </x:c>
      <x:c r="BA2911" s="53" t="n">
        <x:v>23377</x:v>
      </x:c>
      <x:c r="BB2911" s="50"/>
      <x:c r="BC2911" s="50"/>
      <x:c r="BD2911" s="50" t="str">
        <x:v>TOPIX Small 1</x:v>
      </x:c>
    </x:row>
    <x:row r="2912">
      <x:c r="A2912" s="50" t="n">
        <x:v>2911</x:v>
      </x:c>
      <x:c r="B2912" s="50" t="str">
        <x:v>7486</x:v>
      </x:c>
      <x:c r="C2912" s="50" t="str">
        <x:v>7486.T</x:v>
      </x:c>
      <x:c r="D2912" s="50" t="str">
        <x:v>SANRIN CO.,LTD.</x:v>
      </x:c>
      <x:c r="E2912" s="50" t="str">
        <x:v>Standard Market(Domestic)</x:v>
      </x:c>
      <x:c r="F2912" s="50" t="str">
        <x:v>Wholesale Trade</x:v>
      </x:c>
      <x:c r="G2912" s="51" t="n">
        <x:v>26618</x:v>
      </x:c>
      <x:c r="H2912" s="51" t="n">
        <x:v>30164</x:v>
      </x:c>
      <x:c r="I2912" s="51" t="n">
        <x:v>32844</x:v>
      </x:c>
      <x:c r="J2912" s="51" t="n">
        <x:v>32042</x:v>
      </x:c>
      <x:c r="K2912" s="51" t="n">
        <x:v>30826</x:v>
      </x:c>
      <x:c r="L2912" s="52" t="n">
        <x:f>IFERROR(H2912/G2912-1,"")</x:f>
        <x:v>0.13321812307461123</x:v>
      </x:c>
      <x:c r="M2912" s="52" t="n">
        <x:f>IFERROR(I2912/H2912-1,"")</x:f>
        <x:v>0.08884763293992837</x:v>
      </x:c>
      <x:c r="N2912" s="52" t="n">
        <x:f>IFERROR(J2912/I2912-1,"")</x:f>
        <x:v>-0.024418463037388816</x:v>
      </x:c>
      <x:c r="O2912" s="52" t="n">
        <x:f>IFERROR(K2912/J2912-1,"")</x:f>
        <x:v>-0.037950190375132586</x:v>
      </x:c>
      <x:c r="P2912" s="52" t="n">
        <x:f>IFERROR((K2912/G2912)^(1/4)-1,"")</x:f>
        <x:v>0.037374189632600086</x:v>
      </x:c>
      <x:c r="Q2912" s="51" t="n">
        <x:v>652</x:v>
      </x:c>
      <x:c r="R2912" s="52" t="n">
        <x:f>IFERROR(Q2912/K2912,"")</x:f>
        <x:v>0.021150976448452603</x:v>
      </x:c>
      <x:c r="S2912" s="53" t="n">
        <x:v>38322</x:v>
      </x:c>
      <x:c r="T2912" s="50" t="str">
        <x:v>EDINET_company_history</x:v>
      </x:c>
      <x:c r="U2912" s="50" t="str">
        <x:v>株式会社ミツウロコグループホールディングス</x:v>
      </x:c>
      <x:c r="V2912" s="54" t="n">
        <x:v>0.1367</x:v>
      </x:c>
      <x:c r="W2912" s="50" t="str">
        <x:v>塩原 規男 / 百瀬 久志</x:v>
      </x:c>
      <x:c r="X2912" s="50" t="b">
        <x:f>AND(COUNT(L2912:O2912)=4,L2912&gt;='設定'!$B$6,M2912&gt;='設定'!$B$6,N2912&gt;='設定'!$B$6,O2912&gt;='設定'!$B$6)</x:f>
        <x:v>0</x:v>
      </x:c>
      <x:c r="Y2912" s="50" t="b">
        <x:f>AND(COUNT(G2912:K2912)=5,P2912&gt;='設定'!$B$7)</x:f>
        <x:v>0</x:v>
      </x:c>
      <x:c r="Z2912" s="50" t="b">
        <x:f>AND(ISNUMBER(R2912),R2912&gt;='設定'!$B$8)</x:f>
        <x:v>0</x:v>
      </x:c>
      <x:c r="AA2912" s="50" t="b">
        <x:f>AND(ISNUMBER(S2912),S2912&gt;=DATE(YEAR('設定'!$B$10)-'設定'!$B$9,MONTH('設定'!$B$10),DAY('設定'!$B$10)))</x:f>
        <x:v>0</x:v>
      </x:c>
      <x:c r="AB2912" s="55" t="b">
        <x:v>0</x:v>
      </x:c>
      <x:c r="AC2912" s="55" t="b">
        <x:v>0</x:v>
      </x:c>
      <x:c r="AD2912" s="50" t="n">
        <x:f>IF(X2912,1,0)+IF(Z2912,1,0)+IF(AA2912,1,0)+IF(AB2912,1,0)</x:f>
        <x:v>0</x:v>
      </x:c>
      <x:c r="AE2912" s="50" t="n">
        <x:f>IF(Y2912,1,0)+IF(Z2912,1,0)+IF(AA2912,1,0)+IF(AB2912,1,0)</x:f>
        <x:v>0</x:v>
      </x:c>
      <x:c r="AF2912" s="50" t="n">
        <x:f>IF(Y2912,1,0)+IF(Z2912,1,0)+IF(AA2912,1,0)+IF(AC2912,1,0)</x:f>
        <x:v>0</x:v>
      </x:c>
      <x:c r="AG2912" s="53" t="n">
        <x:v>44348</x:v>
      </x:c>
      <x:c r="AH2912" s="50" t="str">
        <x:v>S100VZFF</x:v>
      </x:c>
      <x:c r="AI2912" s="50" t="str">
        <x:v>NetSalesSummaryOfBusinessResults</x:v>
      </x:c>
      <x:c r="AJ2912" s="50" t="str">
        <x:v>OperatingIncome</x:v>
      </x:c>
      <x:c r="AK2912" s="53" t="n">
        <x:v>45747</x:v>
      </x:c>
      <x:c r="AL2912" s="50" t="str">
        <x:v>365/365/365/366/365</x:v>
      </x:c>
      <x:c r="AM2912" s="51" t="n">
        <x:v>12150500</x:v>
      </x:c>
      <x:c r="AN2912" s="51" t="n">
        <x:v>737</x:v>
      </x:c>
      <x:c r="AO2912" s="51" t="n">
        <x:f>IFERROR(AM2912*AN2912,"")</x:f>
        <x:v>8954918500</x:v>
      </x:c>
      <x:c r="AP2912" s="56" t="n">
        <x:f>IFERROR(AO2912/(K2912*1000000),"")</x:f>
        <x:v>0.2904988808148965</x:v>
      </x:c>
      <x:c r="AQ2912" s="57" t="n">
        <x:v>7123843.333333333</x:v>
      </x:c>
      <x:c r="AR2912" s="52" t="n">
        <x:v>0.2059163169097536</x:v>
      </x:c>
      <x:c r="AS2912" s="52" t="n">
        <x:v>-0.2033724472621109</x:v>
      </x:c>
      <x:c r="AT2912" s="55" t="b">
        <x:v>0</x:v>
      </x:c>
      <x:c r="AU2912" s="50" t="str">
        <x:v>low_liquidity</x:v>
      </x:c>
      <x:c r="AV2912" s="58" t="n">
        <x:v>-0.0249181466677545</x:v>
      </x:c>
      <x:c r="AW2912" s="50" t="n">
        <x:v>2079</x:v>
      </x:c>
      <x:c r="AX2912" s="50" t="str">
        <x:v>Core Moat</x:v>
      </x:c>
      <x:c r="AY2912" s="50" t="str">
        <x:v>既存適格性フィルター不通過: low_liquidity / 60日平均売買代金2,000万円未満</x:v>
      </x:c>
      <x:c r="AZ2912" s="59" t="str">
        <x:v>2025-06-20 13:00</x:v>
      </x:c>
      <x:c r="BA2912" s="53" t="n">
        <x:v>38322</x:v>
      </x:c>
      <x:c r="BB2912" s="50"/>
      <x:c r="BC2912" s="50"/>
      <x:c r="BD2912" s="50"/>
    </x:row>
    <x:row r="2913">
      <x:c r="A2913" s="50" t="n">
        <x:v>2912</x:v>
      </x:c>
      <x:c r="B2913" s="50" t="str">
        <x:v>2053</x:v>
      </x:c>
      <x:c r="C2913" s="50" t="str">
        <x:v>2053.T</x:v>
      </x:c>
      <x:c r="D2913" s="50" t="str">
        <x:v>CHUBU SHIRYO CO.,LTD.</x:v>
      </x:c>
      <x:c r="E2913" s="50" t="str">
        <x:v>Prime Market (Domestic)</x:v>
      </x:c>
      <x:c r="F2913" s="50" t="str">
        <x:v>Foods</x:v>
      </x:c>
      <x:c r="G2913" s="51" t="n">
        <x:v>181356</x:v>
      </x:c>
      <x:c r="H2913" s="51" t="n">
        <x:v>193392</x:v>
      </x:c>
      <x:c r="I2913" s="51" t="n">
        <x:v>243476</x:v>
      </x:c>
      <x:c r="J2913" s="51" t="n">
        <x:v>234227</x:v>
      </x:c>
      <x:c r="K2913" s="51" t="n">
        <x:v>209837</x:v>
      </x:c>
      <x:c r="L2913" s="52" t="n">
        <x:f>IFERROR(H2913/G2913-1,"")</x:f>
        <x:v>0.06636670416197976</x:v>
      </x:c>
      <x:c r="M2913" s="52" t="n">
        <x:f>IFERROR(I2913/H2913-1,"")</x:f>
        <x:v>0.25897658641515675</x:v>
      </x:c>
      <x:c r="N2913" s="52" t="n">
        <x:f>IFERROR(J2913/I2913-1,"")</x:f>
        <x:v>-0.03798731702508662</x:v>
      </x:c>
      <x:c r="O2913" s="52" t="n">
        <x:f>IFERROR(K2913/J2913-1,"")</x:f>
        <x:v>-0.10412975446895534</x:v>
      </x:c>
      <x:c r="P2913" s="52" t="n">
        <x:f>IFERROR((K2913/G2913)^(1/4)-1,"")</x:f>
        <x:v>0.03714036005536281</x:v>
      </x:c>
      <x:c r="Q2913" s="51" t="n">
        <x:v>4281</x:v>
      </x:c>
      <x:c r="R2913" s="52" t="n">
        <x:f>IFERROR(Q2913/K2913,"")</x:f>
        <x:v>0.02040154977434866</x:v>
      </x:c>
      <x:c r="S2913" s="53" t="n">
        <x:v>22433</x:v>
      </x:c>
      <x:c r="T2913" s="50" t="str">
        <x:v>EDINET_company_history</x:v>
      </x:c>
      <x:c r="U2913" s="50" t="str">
        <x:v>日本マスタートラスト信託銀行株式会社（信託口）</x:v>
      </x:c>
      <x:c r="V2913" s="54" t="n">
        <x:v>0.1197</x:v>
      </x:c>
      <x:c r="W2913" s="50" t="str">
        <x:v>藤 田 京 一 / 伊 藤 敏 宏</x:v>
      </x:c>
      <x:c r="X2913" s="50" t="b">
        <x:f>AND(COUNT(L2913:O2913)=4,L2913&gt;='設定'!$B$6,M2913&gt;='設定'!$B$6,N2913&gt;='設定'!$B$6,O2913&gt;='設定'!$B$6)</x:f>
        <x:v>0</x:v>
      </x:c>
      <x:c r="Y2913" s="50" t="b">
        <x:f>AND(COUNT(G2913:K2913)=5,P2913&gt;='設定'!$B$7)</x:f>
        <x:v>0</x:v>
      </x:c>
      <x:c r="Z2913" s="50" t="b">
        <x:f>AND(ISNUMBER(R2913),R2913&gt;='設定'!$B$8)</x:f>
        <x:v>0</x:v>
      </x:c>
      <x:c r="AA2913" s="50" t="b">
        <x:f>AND(ISNUMBER(S2913),S2913&gt;=DATE(YEAR('設定'!$B$10)-'設定'!$B$9,MONTH('設定'!$B$10),DAY('設定'!$B$10)))</x:f>
        <x:v>0</x:v>
      </x:c>
      <x:c r="AB2913" s="55" t="b">
        <x:v>0</x:v>
      </x:c>
      <x:c r="AC2913" s="55" t="b">
        <x:v>0</x:v>
      </x:c>
      <x:c r="AD2913" s="50" t="n">
        <x:f>IF(X2913,1,0)+IF(Z2913,1,0)+IF(AA2913,1,0)+IF(AB2913,1,0)</x:f>
        <x:v>0</x:v>
      </x:c>
      <x:c r="AE2913" s="50" t="n">
        <x:f>IF(Y2913,1,0)+IF(Z2913,1,0)+IF(AA2913,1,0)+IF(AB2913,1,0)</x:f>
        <x:v>0</x:v>
      </x:c>
      <x:c r="AF2913" s="50" t="n">
        <x:f>IF(Y2913,1,0)+IF(Z2913,1,0)+IF(AA2913,1,0)+IF(AC2913,1,0)</x:f>
        <x:v>0</x:v>
      </x:c>
      <x:c r="AG2913" s="53" t="n">
        <x:v>44348</x:v>
      </x:c>
      <x:c r="AH2913" s="50" t="str">
        <x:v>S100VZJW</x:v>
      </x:c>
      <x:c r="AI2913" s="50" t="str">
        <x:v>NetSalesSummaryOfBusinessResults</x:v>
      </x:c>
      <x:c r="AJ2913" s="50" t="str">
        <x:v>OperatingIncome</x:v>
      </x:c>
      <x:c r="AK2913" s="53" t="n">
        <x:v>45747</x:v>
      </x:c>
      <x:c r="AL2913" s="50" t="str">
        <x:v>365/365/365/366/365</x:v>
      </x:c>
      <x:c r="AM2913" s="51" t="n">
        <x:v>29571008</x:v>
      </x:c>
      <x:c r="AN2913" s="51" t="n">
        <x:v>1708</x:v>
      </x:c>
      <x:c r="AO2913" s="51" t="n">
        <x:f>IFERROR(AM2913*AN2913,"")</x:f>
        <x:v>50507281664</x:v>
      </x:c>
      <x:c r="AP2913" s="56" t="n">
        <x:f>IFERROR(AO2913/(K2913*1000000),"")</x:f>
        <x:v>0.24069769232308888</x:v>
      </x:c>
      <x:c r="AQ2913" s="57" t="n">
        <x:v>157912838.33333334</x:v>
      </x:c>
      <x:c r="AR2913" s="52" t="n">
        <x:v>0.2385855071843551</x:v>
      </x:c>
      <x:c r="AS2913" s="52" t="n">
        <x:v>-0.2333585678211001</x:v>
      </x:c>
      <x:c r="AT2913" s="55" t="b">
        <x:v>1</x:v>
      </x:c>
      <x:c r="AU2913" s="50"/>
      <x:c r="AV2913" s="58" t="n">
        <x:v>-0.0174377902102259</x:v>
      </x:c>
      <x:c r="AW2913" s="50" t="n">
        <x:v>2021</x:v>
      </x:c>
      <x:c r="AX2913" s="50" t="str">
        <x:v>Core Moat</x:v>
      </x:c>
      <x:c r="AY2913" s="50" t="str">
        <x:v>目立つ機械的警告なし（定性確認は別途必要）</x:v>
      </x:c>
      <x:c r="AZ2913" s="59" t="str">
        <x:v>2025-06-23 11:02</x:v>
      </x:c>
      <x:c r="BA2913" s="53" t="n">
        <x:v>22433</x:v>
      </x:c>
      <x:c r="BB2913" s="50"/>
      <x:c r="BC2913" s="50"/>
      <x:c r="BD2913" s="50" t="str">
        <x:v>TOPIX Small 2</x:v>
      </x:c>
    </x:row>
    <x:row r="2914">
      <x:c r="A2914" s="50" t="n">
        <x:v>2913</x:v>
      </x:c>
      <x:c r="B2914" s="50" t="str">
        <x:v>1871</x:v>
      </x:c>
      <x:c r="C2914" s="50" t="str">
        <x:v>1871.T</x:v>
      </x:c>
      <x:c r="D2914" s="50" t="str">
        <x:v>PS Construction Co.,Ltd.</x:v>
      </x:c>
      <x:c r="E2914" s="50" t="str">
        <x:v>Prime Market (Domestic)</x:v>
      </x:c>
      <x:c r="F2914" s="50" t="str">
        <x:v>Construction</x:v>
      </x:c>
      <x:c r="G2914" s="51" t="n">
        <x:v>117219</x:v>
      </x:c>
      <x:c r="H2914" s="51" t="n">
        <x:v>109639</x:v>
      </x:c>
      <x:c r="I2914" s="51" t="n">
        <x:v>109327</x:v>
      </x:c>
      <x:c r="J2914" s="51" t="n">
        <x:v>129294</x:v>
      </x:c>
      <x:c r="K2914" s="51" t="n">
        <x:v>135627</x:v>
      </x:c>
      <x:c r="L2914" s="52" t="n">
        <x:f>IFERROR(H2914/G2914-1,"")</x:f>
        <x:v>-0.0646652846381559</x:v>
      </x:c>
      <x:c r="M2914" s="52" t="n">
        <x:f>IFERROR(I2914/H2914-1,"")</x:f>
        <x:v>-0.002845702715274623</x:v>
      </x:c>
      <x:c r="N2914" s="52" t="n">
        <x:f>IFERROR(J2914/I2914-1,"")</x:f>
        <x:v>0.18263557950003206</x:v>
      </x:c>
      <x:c r="O2914" s="52" t="n">
        <x:f>IFERROR(K2914/J2914-1,"")</x:f>
        <x:v>0.048981391247853834</x:v>
      </x:c>
      <x:c r="P2914" s="52" t="n">
        <x:f>IFERROR((K2914/G2914)^(1/4)-1,"")</x:f>
        <x:v>0.037139167918118776</x:v>
      </x:c>
      <x:c r="Q2914" s="51" t="n">
        <x:v>12315</x:v>
      </x:c>
      <x:c r="R2914" s="52" t="n">
        <x:f>IFERROR(Q2914/K2914,"")</x:f>
        <x:v>0.0908005043243602</x:v>
      </x:c>
      <x:c r="S2914" s="53" t="n">
        <x:v>22798</x:v>
      </x:c>
      <x:c r="T2914" s="50" t="str">
        <x:v>EDINET_company_history</x:v>
      </x:c>
      <x:c r="U2914" s="50" t="str">
        <x:v>大成建設株式会社</x:v>
      </x:c>
      <x:c r="V2914" s="54" t="n">
        <x:v>0.5019</x:v>
      </x:c>
      <x:c r="W2914" s="50" t="str">
        <x:v>森 拓也 / 櫻林 美津雄</x:v>
      </x:c>
      <x:c r="X2914" s="50" t="b">
        <x:f>AND(COUNT(L2914:O2914)=4,L2914&gt;='設定'!$B$6,M2914&gt;='設定'!$B$6,N2914&gt;='設定'!$B$6,O2914&gt;='設定'!$B$6)</x:f>
        <x:v>0</x:v>
      </x:c>
      <x:c r="Y2914" s="50" t="b">
        <x:f>AND(COUNT(G2914:K2914)=5,P2914&gt;='設定'!$B$7)</x:f>
        <x:v>0</x:v>
      </x:c>
      <x:c r="Z2914" s="50" t="b">
        <x:f>AND(ISNUMBER(R2914),R2914&gt;='設定'!$B$8)</x:f>
        <x:v>0</x:v>
      </x:c>
      <x:c r="AA2914" s="50" t="b">
        <x:f>AND(ISNUMBER(S2914),S2914&gt;=DATE(YEAR('設定'!$B$10)-'設定'!$B$9,MONTH('設定'!$B$10),DAY('設定'!$B$10)))</x:f>
        <x:v>0</x:v>
      </x:c>
      <x:c r="AB2914" s="55" t="b">
        <x:v>0</x:v>
      </x:c>
      <x:c r="AC2914" s="55" t="b">
        <x:v>0</x:v>
      </x:c>
      <x:c r="AD2914" s="50" t="n">
        <x:f>IF(X2914,1,0)+IF(Z2914,1,0)+IF(AA2914,1,0)+IF(AB2914,1,0)</x:f>
        <x:v>0</x:v>
      </x:c>
      <x:c r="AE2914" s="50" t="n">
        <x:f>IF(Y2914,1,0)+IF(Z2914,1,0)+IF(AA2914,1,0)+IF(AB2914,1,0)</x:f>
        <x:v>0</x:v>
      </x:c>
      <x:c r="AF2914" s="50" t="n">
        <x:f>IF(Y2914,1,0)+IF(Z2914,1,0)+IF(AA2914,1,0)+IF(AC2914,1,0)</x:f>
        <x:v>0</x:v>
      </x:c>
      <x:c r="AG2914" s="53" t="n">
        <x:v>44348</x:v>
      </x:c>
      <x:c r="AH2914" s="50" t="str">
        <x:v>S100VZVW</x:v>
      </x:c>
      <x:c r="AI2914" s="50" t="str">
        <x:v>NetSalesSummaryOfBusinessResults</x:v>
      </x:c>
      <x:c r="AJ2914" s="50" t="str">
        <x:v>OperatingIncome</x:v>
      </x:c>
      <x:c r="AK2914" s="53" t="n">
        <x:v>45747</x:v>
      </x:c>
      <x:c r="AL2914" s="50" t="str">
        <x:v>365/365/365/366/365</x:v>
      </x:c>
      <x:c r="AM2914" s="51" t="n">
        <x:v>47394529</x:v>
      </x:c>
      <x:c r="AN2914" s="51" t="n">
        <x:v>2092</x:v>
      </x:c>
      <x:c r="AO2914" s="51" t="n">
        <x:f>IFERROR(AM2914*AN2914,"")</x:f>
        <x:v>99149354668</x:v>
      </x:c>
      <x:c r="AP2914" s="56" t="n">
        <x:f>IFERROR(AO2914/(K2914*1000000),"")</x:f>
        <x:v>0.7310443692480111</x:v>
      </x:c>
      <x:c r="AQ2914" s="57" t="n">
        <x:v>378934330</x:v>
      </x:c>
      <x:c r="AR2914" s="52" t="n">
        <x:v>0.2891420710324726</x:v>
      </x:c>
      <x:c r="AS2914" s="52" t="n">
        <x:v>-0.4013232820965827</x:v>
      </x:c>
      <x:c r="AT2914" s="55" t="b">
        <x:v>1</x:v>
      </x:c>
      <x:c r="AU2914" s="50"/>
      <x:c r="AV2914" s="58" t="n">
        <x:v>0.0330296561858582</x:v>
      </x:c>
      <x:c r="AW2914" s="50" t="n">
        <x:v>1632</x:v>
      </x:c>
      <x:c r="AX2914" s="50" t="str">
        <x:v>Core Moat</x:v>
      </x:c>
      <x:c r="AY2914" s="50" t="str">
        <x:v>目立つ機械的警告なし（定性確認は別途必要）</x:v>
      </x:c>
      <x:c r="AZ2914" s="59" t="str">
        <x:v>2025-06-20 14:01</x:v>
      </x:c>
      <x:c r="BA2914" s="53" t="n">
        <x:v>22798</x:v>
      </x:c>
      <x:c r="BB2914" s="50"/>
      <x:c r="BC2914" s="50"/>
      <x:c r="BD2914" s="50" t="str">
        <x:v>TOPIX Small 2</x:v>
      </x:c>
    </x:row>
    <x:row r="2915">
      <x:c r="A2915" s="50" t="n">
        <x:v>2914</x:v>
      </x:c>
      <x:c r="B2915" s="50" t="str">
        <x:v>1860</x:v>
      </x:c>
      <x:c r="C2915" s="50" t="str">
        <x:v>1860.T</x:v>
      </x:c>
      <x:c r="D2915" s="50" t="str">
        <x:v>TODA CORPORATION</x:v>
      </x:c>
      <x:c r="E2915" s="50" t="str">
        <x:v>Prime Market (Domestic)</x:v>
      </x:c>
      <x:c r="F2915" s="50" t="str">
        <x:v>Construction</x:v>
      </x:c>
      <x:c r="G2915" s="51" t="n">
        <x:v>507134</x:v>
      </x:c>
      <x:c r="H2915" s="51" t="n">
        <x:v>501509</x:v>
      </x:c>
      <x:c r="I2915" s="51" t="n">
        <x:v>547155</x:v>
      </x:c>
      <x:c r="J2915" s="51" t="n">
        <x:v>522434</x:v>
      </x:c>
      <x:c r="K2915" s="51" t="n">
        <x:v>586661</x:v>
      </x:c>
      <x:c r="L2915" s="52" t="n">
        <x:f>IFERROR(H2915/G2915-1,"")</x:f>
        <x:v>-0.01109174301072302</x:v>
      </x:c>
      <x:c r="M2915" s="52" t="n">
        <x:f>IFERROR(I2915/H2915-1,"")</x:f>
        <x:v>0.0910173097591469</x:v>
      </x:c>
      <x:c r="N2915" s="52" t="n">
        <x:f>IFERROR(J2915/I2915-1,"")</x:f>
        <x:v>-0.04518098162312323</x:v>
      </x:c>
      <x:c r="O2915" s="52" t="n">
        <x:f>IFERROR(K2915/J2915-1,"")</x:f>
        <x:v>0.12293801705095753</x:v>
      </x:c>
      <x:c r="P2915" s="52" t="n">
        <x:f>IFERROR((K2915/G2915)^(1/4)-1,"")</x:f>
        <x:v>0.03708922596097097</x:v>
      </x:c>
      <x:c r="Q2915" s="51" t="n">
        <x:v>26638</x:v>
      </x:c>
      <x:c r="R2915" s="52" t="n">
        <x:f>IFERROR(Q2915/K2915,"")</x:f>
        <x:v>0.04540612040002659</x:v>
      </x:c>
      <x:c r="S2915" s="53" t="n">
        <x:v>25294</x:v>
      </x:c>
      <x:c r="T2915" s="50" t="str">
        <x:v>EDINET_company_history</x:v>
      </x:c>
      <x:c r="U2915" s="50" t="str">
        <x:v>大一殖産株式会社</x:v>
      </x:c>
      <x:c r="V2915" s="54" t="n">
        <x:v>0.1419</x:v>
      </x:c>
      <x:c r="W2915" s="50" t="str">
        <x:v>今井 雅則 / 大谷 清介 / 山嵜 俊博</x:v>
      </x:c>
      <x:c r="X2915" s="50" t="b">
        <x:f>AND(COUNT(L2915:O2915)=4,L2915&gt;='設定'!$B$6,M2915&gt;='設定'!$B$6,N2915&gt;='設定'!$B$6,O2915&gt;='設定'!$B$6)</x:f>
        <x:v>0</x:v>
      </x:c>
      <x:c r="Y2915" s="50" t="b">
        <x:f>AND(COUNT(G2915:K2915)=5,P2915&gt;='設定'!$B$7)</x:f>
        <x:v>0</x:v>
      </x:c>
      <x:c r="Z2915" s="50" t="b">
        <x:f>AND(ISNUMBER(R2915),R2915&gt;='設定'!$B$8)</x:f>
        <x:v>0</x:v>
      </x:c>
      <x:c r="AA2915" s="50" t="b">
        <x:f>AND(ISNUMBER(S2915),S2915&gt;=DATE(YEAR('設定'!$B$10)-'設定'!$B$9,MONTH('設定'!$B$10),DAY('設定'!$B$10)))</x:f>
        <x:v>0</x:v>
      </x:c>
      <x:c r="AB2915" s="55" t="b">
        <x:v>0</x:v>
      </x:c>
      <x:c r="AC2915" s="55" t="b">
        <x:v>0</x:v>
      </x:c>
      <x:c r="AD2915" s="50" t="n">
        <x:f>IF(X2915,1,0)+IF(Z2915,1,0)+IF(AA2915,1,0)+IF(AB2915,1,0)</x:f>
        <x:v>0</x:v>
      </x:c>
      <x:c r="AE2915" s="50" t="n">
        <x:f>IF(Y2915,1,0)+IF(Z2915,1,0)+IF(AA2915,1,0)+IF(AB2915,1,0)</x:f>
        <x:v>0</x:v>
      </x:c>
      <x:c r="AF2915" s="50" t="n">
        <x:f>IF(Y2915,1,0)+IF(Z2915,1,0)+IF(AA2915,1,0)+IF(AC2915,1,0)</x:f>
        <x:v>0</x:v>
      </x:c>
      <x:c r="AG2915" s="53" t="n">
        <x:v>44348</x:v>
      </x:c>
      <x:c r="AH2915" s="50" t="str">
        <x:v>S100W4H2</x:v>
      </x:c>
      <x:c r="AI2915" s="50" t="str">
        <x:v>NetSalesSummaryOfBusinessResults</x:v>
      </x:c>
      <x:c r="AJ2915" s="50" t="str">
        <x:v>OperatingIncome</x:v>
      </x:c>
      <x:c r="AK2915" s="53" t="n">
        <x:v>45747</x:v>
      </x:c>
      <x:c r="AL2915" s="50" t="str">
        <x:v>365/365/365/366/365</x:v>
      </x:c>
      <x:c r="AM2915" s="51" t="n">
        <x:v>302562296</x:v>
      </x:c>
      <x:c r="AN2915" s="51" t="n">
        <x:v>1597.5</x:v>
      </x:c>
      <x:c r="AO2915" s="51" t="n">
        <x:f>IFERROR(AM2915*AN2915,"")</x:f>
        <x:v>483343267860</x:v>
      </x:c>
      <x:c r="AP2915" s="56" t="n">
        <x:f>IFERROR(AO2915/(K2915*1000000),"")</x:f>
        <x:v>0.8238885282301022</x:v>
      </x:c>
      <x:c r="AQ2915" s="57" t="n">
        <x:v>1410755331.6666667</x:v>
      </x:c>
      <x:c r="AR2915" s="52" t="n">
        <x:v>0.2611762893526996</x:v>
      </x:c>
      <x:c r="AS2915" s="52" t="n">
        <x:v>-0.2766192032070582</x:v>
      </x:c>
      <x:c r="AT2915" s="55" t="b">
        <x:v>1</x:v>
      </x:c>
      <x:c r="AU2915" s="50"/>
      <x:c r="AV2915" s="58" t="n">
        <x:v>0.0398203907906386</x:v>
      </x:c>
      <x:c r="AW2915" s="50" t="n">
        <x:v>1577</x:v>
      </x:c>
      <x:c r="AX2915" s="50" t="str">
        <x:v>Transformation Moat</x:v>
      </x:c>
      <x:c r="AY2915" s="50" t="str">
        <x:v>目立つ機械的警告なし（定性確認は別途必要）</x:v>
      </x:c>
      <x:c r="AZ2915" s="59" t="str">
        <x:v>2025-06-25 14:13</x:v>
      </x:c>
      <x:c r="BA2915" s="53" t="n">
        <x:v>25294</x:v>
      </x:c>
      <x:c r="BB2915" s="50"/>
      <x:c r="BC2915" s="50"/>
      <x:c r="BD2915" s="50" t="str">
        <x:v>TOPIX Mid400</x:v>
      </x:c>
    </x:row>
    <x:row r="2916">
      <x:c r="A2916" s="50" t="n">
        <x:v>2915</x:v>
      </x:c>
      <x:c r="B2916" s="50" t="str">
        <x:v>2009</x:v>
      </x:c>
      <x:c r="C2916" s="50" t="str">
        <x:v>2009.T</x:v>
      </x:c>
      <x:c r="D2916" s="50" t="str">
        <x:v>THE TORIGOE CO.,LTD.</x:v>
      </x:c>
      <x:c r="E2916" s="50" t="str">
        <x:v>Standard Market(Domestic)</x:v>
      </x:c>
      <x:c r="F2916" s="50" t="str">
        <x:v>Foods</x:v>
      </x:c>
      <x:c r="G2916" s="51" t="n">
        <x:v>22700.018</x:v>
      </x:c>
      <x:c r="H2916" s="51" t="n">
        <x:v>24403.354</x:v>
      </x:c>
      <x:c r="I2916" s="51" t="n">
        <x:v>26385.556</x:v>
      </x:c>
      <x:c r="J2916" s="51" t="n">
        <x:v>26168.384</x:v>
      </x:c>
      <x:c r="K2916" s="51" t="n">
        <x:v>26250.493</x:v>
      </x:c>
      <x:c r="L2916" s="52" t="n">
        <x:f>IFERROR(H2916/G2916-1,"")</x:f>
        <x:v>0.0750367686933111</x:v>
      </x:c>
      <x:c r="M2916" s="52" t="n">
        <x:f>IFERROR(I2916/H2916-1,"")</x:f>
        <x:v>0.08122662155374227</x:v>
      </x:c>
      <x:c r="N2916" s="52" t="n">
        <x:f>IFERROR(J2916/I2916-1,"")</x:f>
        <x:v>-0.008230715320154847</x:v>
      </x:c>
      <x:c r="O2916" s="52" t="n">
        <x:f>IFERROR(K2916/J2916-1,"")</x:f>
        <x:v>0.0031377176366718107</x:v>
      </x:c>
      <x:c r="P2916" s="52" t="n">
        <x:f>IFERROR((K2916/G2916)^(1/4)-1,"")</x:f>
        <x:v>0.0369977537011259</x:v>
      </x:c>
      <x:c r="Q2916" s="51" t="n">
        <x:v>1311.85</x:v>
      </x:c>
      <x:c r="R2916" s="52" t="n">
        <x:f>IFERROR(Q2916/K2916,"")</x:f>
        <x:v>0.04997429953029835</x:v>
      </x:c>
      <x:c r="S2916" s="53" t="n">
        <x:v>22890</x:v>
      </x:c>
      <x:c r="T2916" s="50" t="str">
        <x:v>EDINET_company_history</x:v>
      </x:c>
      <x:c r="U2916" s="50" t="str">
        <x:v>有限会社鳥越商店</x:v>
      </x:c>
      <x:c r="V2916" s="54" t="n">
        <x:v>0.06</x:v>
      </x:c>
      <x:c r="W2916" s="50" t="str">
        <x:v>鳥越 徹</x:v>
      </x:c>
      <x:c r="X2916" s="50" t="b">
        <x:f>AND(COUNT(L2916:O2916)=4,L2916&gt;='設定'!$B$6,M2916&gt;='設定'!$B$6,N2916&gt;='設定'!$B$6,O2916&gt;='設定'!$B$6)</x:f>
        <x:v>0</x:v>
      </x:c>
      <x:c r="Y2916" s="50" t="b">
        <x:f>AND(COUNT(G2916:K2916)=5,P2916&gt;='設定'!$B$7)</x:f>
        <x:v>0</x:v>
      </x:c>
      <x:c r="Z2916" s="50" t="b">
        <x:f>AND(ISNUMBER(R2916),R2916&gt;='設定'!$B$8)</x:f>
        <x:v>0</x:v>
      </x:c>
      <x:c r="AA2916" s="50" t="b">
        <x:f>AND(ISNUMBER(S2916),S2916&gt;=DATE(YEAR('設定'!$B$10)-'設定'!$B$9,MONTH('設定'!$B$10),DAY('設定'!$B$10)))</x:f>
        <x:v>0</x:v>
      </x:c>
      <x:c r="AB2916" s="55" t="b">
        <x:v>0</x:v>
      </x:c>
      <x:c r="AC2916" s="55" t="b">
        <x:v>0</x:v>
      </x:c>
      <x:c r="AD2916" s="50" t="n">
        <x:f>IF(X2916,1,0)+IF(Z2916,1,0)+IF(AA2916,1,0)+IF(AB2916,1,0)</x:f>
        <x:v>0</x:v>
      </x:c>
      <x:c r="AE2916" s="50" t="n">
        <x:f>IF(Y2916,1,0)+IF(Z2916,1,0)+IF(AA2916,1,0)+IF(AB2916,1,0)</x:f>
        <x:v>0</x:v>
      </x:c>
      <x:c r="AF2916" s="50" t="n">
        <x:f>IF(Y2916,1,0)+IF(Z2916,1,0)+IF(AA2916,1,0)+IF(AC2916,1,0)</x:f>
        <x:v>0</x:v>
      </x:c>
      <x:c r="AG2916" s="53" t="n">
        <x:v>44348</x:v>
      </x:c>
      <x:c r="AH2916" s="50" t="str">
        <x:v>S100XTAP</x:v>
      </x:c>
      <x:c r="AI2916" s="50" t="str">
        <x:v>NetSalesSummaryOfBusinessResults</x:v>
      </x:c>
      <x:c r="AJ2916" s="50" t="str">
        <x:v>OperatingIncome</x:v>
      </x:c>
      <x:c r="AK2916" s="53" t="n">
        <x:v>46022</x:v>
      </x:c>
      <x:c r="AL2916" s="50" t="str">
        <x:v>365/365/365/366/365</x:v>
      </x:c>
      <x:c r="AM2916" s="51" t="n">
        <x:v>23622874</x:v>
      </x:c>
      <x:c r="AN2916" s="51" t="n">
        <x:v>1074</x:v>
      </x:c>
      <x:c r="AO2916" s="51" t="n">
        <x:f>IFERROR(AM2916*AN2916,"")</x:f>
        <x:v>25370966676</x:v>
      </x:c>
      <x:c r="AP2916" s="56" t="n">
        <x:f>IFERROR(AO2916/(K2916*1000000),"")</x:f>
        <x:v>0.9664948645345441</x:v>
      </x:c>
      <x:c r="AQ2916" s="57" t="n">
        <x:v>24039206.666666668</x:v>
      </x:c>
      <x:c r="AR2916" s="52" t="n">
        <x:v>0.2125357119021766</x:v>
      </x:c>
      <x:c r="AS2916" s="52" t="n">
        <x:v>-0.2730980128217569</x:v>
      </x:c>
      <x:c r="AT2916" s="55" t="b">
        <x:v>1</x:v>
      </x:c>
      <x:c r="AU2916" s="50"/>
      <x:c r="AV2916" s="58" t="n">
        <x:v>0.0204434350718098</x:v>
      </x:c>
      <x:c r="AW2916" s="50" t="n">
        <x:v>1713</x:v>
      </x:c>
      <x:c r="AX2916" s="50" t="str">
        <x:v>Discovery</x:v>
      </x:c>
      <x:c r="AY2916" s="50" t="str">
        <x:v>目立つ機械的警告なし（定性確認は別途必要）</x:v>
      </x:c>
      <x:c r="AZ2916" s="59" t="str">
        <x:v>2026-03-26 10:22</x:v>
      </x:c>
      <x:c r="BA2916" s="53" t="n">
        <x:v>22890</x:v>
      </x:c>
      <x:c r="BB2916" s="50"/>
      <x:c r="BC2916" s="50"/>
      <x:c r="BD2916" s="50"/>
    </x:row>
    <x:row r="2917">
      <x:c r="A2917" s="50" t="n">
        <x:v>2916</x:v>
      </x:c>
      <x:c r="B2917" s="50" t="str">
        <x:v>5288</x:v>
      </x:c>
      <x:c r="C2917" s="50" t="str">
        <x:v>5288.T</x:v>
      </x:c>
      <x:c r="D2917" s="50" t="str">
        <x:v>ASIA PILE HOLDINGS CORPORATION</x:v>
      </x:c>
      <x:c r="E2917" s="50" t="str">
        <x:v>Prime Market (Domestic)</x:v>
      </x:c>
      <x:c r="F2917" s="50" t="str">
        <x:v>Glass and Ceramics Products</x:v>
      </x:c>
      <x:c r="G2917" s="51" t="n">
        <x:v>87192</x:v>
      </x:c>
      <x:c r="H2917" s="51" t="n">
        <x:v>93176</x:v>
      </x:c>
      <x:c r="I2917" s="51" t="n">
        <x:v>110245</x:v>
      </x:c>
      <x:c r="J2917" s="51" t="n">
        <x:v>103151</x:v>
      </x:c>
      <x:c r="K2917" s="51" t="n">
        <x:v>100803</x:v>
      </x:c>
      <x:c r="L2917" s="52" t="n">
        <x:f>IFERROR(H2917/G2917-1,"")</x:f>
        <x:v>0.06863014955500502</x:v>
      </x:c>
      <x:c r="M2917" s="52" t="n">
        <x:f>IFERROR(I2917/H2917-1,"")</x:f>
        <x:v>0.18319095045934586</x:v>
      </x:c>
      <x:c r="N2917" s="52" t="n">
        <x:f>IFERROR(J2917/I2917-1,"")</x:f>
        <x:v>-0.06434758945983943</x:v>
      </x:c>
      <x:c r="O2917" s="52" t="n">
        <x:f>IFERROR(K2917/J2917-1,"")</x:f>
        <x:v>-0.022762745877403012</x:v>
      </x:c>
      <x:c r="P2917" s="52" t="n">
        <x:f>IFERROR((K2917/G2917)^(1/4)-1,"")</x:f>
        <x:v>0.03692943883420452</x:v>
      </x:c>
      <x:c r="Q2917" s="51" t="n">
        <x:v>4333</x:v>
      </x:c>
      <x:c r="R2917" s="52" t="n">
        <x:f>IFERROR(Q2917/K2917,"")</x:f>
        <x:v>0.04298483180064085</x:v>
      </x:c>
      <x:c r="S2917" s="53" t="n">
        <x:v>38443</x:v>
      </x:c>
      <x:c r="T2917" s="50" t="str">
        <x:v>EDINET_company_history</x:v>
      </x:c>
      <x:c r="U2917" s="50" t="str">
        <x:v>日本マスタートラスト信託銀行㈱（信託口）</x:v>
      </x:c>
      <x:c r="V2917" s="54" t="n">
        <x:v>0.1218</x:v>
      </x:c>
      <x:c r="W2917" s="50" t="str">
        <x:v>黒瀬 晃 / 黒瀬 修介</x:v>
      </x:c>
      <x:c r="X2917" s="50" t="b">
        <x:f>AND(COUNT(L2917:O2917)=4,L2917&gt;='設定'!$B$6,M2917&gt;='設定'!$B$6,N2917&gt;='設定'!$B$6,O2917&gt;='設定'!$B$6)</x:f>
        <x:v>0</x:v>
      </x:c>
      <x:c r="Y2917" s="50" t="b">
        <x:f>AND(COUNT(G2917:K2917)=5,P2917&gt;='設定'!$B$7)</x:f>
        <x:v>0</x:v>
      </x:c>
      <x:c r="Z2917" s="50" t="b">
        <x:f>AND(ISNUMBER(R2917),R2917&gt;='設定'!$B$8)</x:f>
        <x:v>0</x:v>
      </x:c>
      <x:c r="AA2917" s="50" t="b">
        <x:f>AND(ISNUMBER(S2917),S2917&gt;=DATE(YEAR('設定'!$B$10)-'設定'!$B$9,MONTH('設定'!$B$10),DAY('設定'!$B$10)))</x:f>
        <x:v>0</x:v>
      </x:c>
      <x:c r="AB2917" s="55" t="b">
        <x:v>0</x:v>
      </x:c>
      <x:c r="AC2917" s="55" t="b">
        <x:v>0</x:v>
      </x:c>
      <x:c r="AD2917" s="50" t="n">
        <x:f>IF(X2917,1,0)+IF(Z2917,1,0)+IF(AA2917,1,0)+IF(AB2917,1,0)</x:f>
        <x:v>0</x:v>
      </x:c>
      <x:c r="AE2917" s="50" t="n">
        <x:f>IF(Y2917,1,0)+IF(Z2917,1,0)+IF(AA2917,1,0)+IF(AB2917,1,0)</x:f>
        <x:v>0</x:v>
      </x:c>
      <x:c r="AF2917" s="50" t="n">
        <x:f>IF(Y2917,1,0)+IF(Z2917,1,0)+IF(AA2917,1,0)+IF(AC2917,1,0)</x:f>
        <x:v>0</x:v>
      </x:c>
      <x:c r="AG2917" s="53" t="n">
        <x:v>44348</x:v>
      </x:c>
      <x:c r="AH2917" s="50" t="str">
        <x:v>S100W5W9</x:v>
      </x:c>
      <x:c r="AI2917" s="50" t="str">
        <x:v>NetSalesSummaryOfBusinessResults</x:v>
      </x:c>
      <x:c r="AJ2917" s="50" t="str">
        <x:v>OperatingIncome</x:v>
      </x:c>
      <x:c r="AK2917" s="53" t="n">
        <x:v>45747</x:v>
      </x:c>
      <x:c r="AL2917" s="50" t="str">
        <x:v>365/365/365/366/365</x:v>
      </x:c>
      <x:c r="AM2917" s="51" t="n">
        <x:v>38088892</x:v>
      </x:c>
      <x:c r="AN2917" s="51" t="n">
        <x:v>1580</x:v>
      </x:c>
      <x:c r="AO2917" s="51" t="n">
        <x:f>IFERROR(AM2917*AN2917,"")</x:f>
        <x:v>60180449360</x:v>
      </x:c>
      <x:c r="AP2917" s="56" t="n">
        <x:f>IFERROR(AO2917/(K2917*1000000),"")</x:f>
        <x:v>0.5970104992906957</x:v>
      </x:c>
      <x:c r="AQ2917" s="57" t="n">
        <x:v>270134461.6666667</x:v>
      </x:c>
      <x:c r="AR2917" s="52" t="n">
        <x:v>0.3040015988758409</x:v>
      </x:c>
      <x:c r="AS2917" s="52" t="n">
        <x:v>-0.2404287268224898</x:v>
      </x:c>
      <x:c r="AT2917" s="55" t="b">
        <x:v>1</x:v>
      </x:c>
      <x:c r="AU2917" s="50"/>
      <x:c r="AV2917" s="58" t="n">
        <x:v>-0.0333969608215758</x:v>
      </x:c>
      <x:c r="AW2917" s="50" t="n">
        <x:v>2137</x:v>
      </x:c>
      <x:c r="AX2917" s="50" t="str">
        <x:v>Core Moat</x:v>
      </x:c>
      <x:c r="AY2917" s="50" t="str">
        <x:v>目立つ機械的警告なし（定性確認は別途必要）</x:v>
      </x:c>
      <x:c r="AZ2917" s="59" t="str">
        <x:v>2025-06-25 15:32</x:v>
      </x:c>
      <x:c r="BA2917" s="53" t="n">
        <x:v>38443</x:v>
      </x:c>
      <x:c r="BB2917" s="50"/>
      <x:c r="BC2917" s="50"/>
      <x:c r="BD2917" s="50" t="str">
        <x:v>TOPIX Small 2</x:v>
      </x:c>
    </x:row>
    <x:row r="2918">
      <x:c r="A2918" s="50" t="n">
        <x:v>2917</x:v>
      </x:c>
      <x:c r="B2918" s="50" t="str">
        <x:v>5612</x:v>
      </x:c>
      <x:c r="C2918" s="50" t="str">
        <x:v>5612.T</x:v>
      </x:c>
      <x:c r="D2918" s="50" t="str">
        <x:v>NIPPON CHUTETSUKAN K.K.</x:v>
      </x:c>
      <x:c r="E2918" s="50" t="str">
        <x:v>Standard Market(Domestic)</x:v>
      </x:c>
      <x:c r="F2918" s="50" t="str">
        <x:v>Iron and Steel</x:v>
      </x:c>
      <x:c r="G2918" s="51" t="n">
        <x:v>14663</x:v>
      </x:c>
      <x:c r="H2918" s="51" t="n">
        <x:v>15185</x:v>
      </x:c>
      <x:c r="I2918" s="51" t="n">
        <x:v>17288</x:v>
      </x:c>
      <x:c r="J2918" s="51" t="n">
        <x:v>16859</x:v>
      </x:c>
      <x:c r="K2918" s="51" t="n">
        <x:v>16933</x:v>
      </x:c>
      <x:c r="L2918" s="52" t="n">
        <x:f>IFERROR(H2918/G2918-1,"")</x:f>
        <x:v>0.03559980904316995</x:v>
      </x:c>
      <x:c r="M2918" s="52" t="n">
        <x:f>IFERROR(I2918/H2918-1,"")</x:f>
        <x:v>0.13849193282844907</x:v>
      </x:c>
      <x:c r="N2918" s="52" t="n">
        <x:f>IFERROR(J2918/I2918-1,"")</x:f>
        <x:v>-0.024814900509023574</x:v>
      </x:c>
      <x:c r="O2918" s="52" t="n">
        <x:f>IFERROR(K2918/J2918-1,"")</x:f>
        <x:v>0.00438934693635451</x:v>
      </x:c>
      <x:c r="P2918" s="52" t="n">
        <x:f>IFERROR((K2918/G2918)^(1/4)-1,"")</x:f>
        <x:v>0.03663953657284047</x:v>
      </x:c>
      <x:c r="Q2918" s="51" t="n">
        <x:v>260</x:v>
      </x:c>
      <x:c r="R2918" s="52" t="n">
        <x:f>IFERROR(Q2918/K2918,"")</x:f>
        <x:v>0.01535463296521585</x:v>
      </x:c>
      <x:c r="S2918" s="53" t="n">
        <x:v>22828</x:v>
      </x:c>
      <x:c r="T2918" s="50" t="str">
        <x:v>EDINET_company_history</x:v>
      </x:c>
      <x:c r="U2918" s="50" t="str">
        <x:v>ＪＦＥスチール株式会社</x:v>
      </x:c>
      <x:c r="V2918" s="54" t="n">
        <x:v>0.2988</x:v>
      </x:c>
      <x:c r="W2918" s="50" t="str">
        <x:v>石 毛 俊 朗</x:v>
      </x:c>
      <x:c r="X2918" s="50" t="b">
        <x:f>AND(COUNT(L2918:O2918)=4,L2918&gt;='設定'!$B$6,M2918&gt;='設定'!$B$6,N2918&gt;='設定'!$B$6,O2918&gt;='設定'!$B$6)</x:f>
        <x:v>0</x:v>
      </x:c>
      <x:c r="Y2918" s="50" t="b">
        <x:f>AND(COUNT(G2918:K2918)=5,P2918&gt;='設定'!$B$7)</x:f>
        <x:v>0</x:v>
      </x:c>
      <x:c r="Z2918" s="50" t="b">
        <x:f>AND(ISNUMBER(R2918),R2918&gt;='設定'!$B$8)</x:f>
        <x:v>0</x:v>
      </x:c>
      <x:c r="AA2918" s="50" t="b">
        <x:f>AND(ISNUMBER(S2918),S2918&gt;=DATE(YEAR('設定'!$B$10)-'設定'!$B$9,MONTH('設定'!$B$10),DAY('設定'!$B$10)))</x:f>
        <x:v>0</x:v>
      </x:c>
      <x:c r="AB2918" s="55" t="b">
        <x:v>0</x:v>
      </x:c>
      <x:c r="AC2918" s="55" t="b">
        <x:v>0</x:v>
      </x:c>
      <x:c r="AD2918" s="50" t="n">
        <x:f>IF(X2918,1,0)+IF(Z2918,1,0)+IF(AA2918,1,0)+IF(AB2918,1,0)</x:f>
        <x:v>0</x:v>
      </x:c>
      <x:c r="AE2918" s="50" t="n">
        <x:f>IF(Y2918,1,0)+IF(Z2918,1,0)+IF(AA2918,1,0)+IF(AB2918,1,0)</x:f>
        <x:v>0</x:v>
      </x:c>
      <x:c r="AF2918" s="50" t="n">
        <x:f>IF(Y2918,1,0)+IF(Z2918,1,0)+IF(AA2918,1,0)+IF(AC2918,1,0)</x:f>
        <x:v>0</x:v>
      </x:c>
      <x:c r="AG2918" s="53" t="n">
        <x:v>44348</x:v>
      </x:c>
      <x:c r="AH2918" s="50" t="str">
        <x:v>S100W8SW</x:v>
      </x:c>
      <x:c r="AI2918" s="50" t="str">
        <x:v>NetSalesSummaryOfBusinessResults</x:v>
      </x:c>
      <x:c r="AJ2918" s="50" t="str">
        <x:v>OperatingIncome</x:v>
      </x:c>
      <x:c r="AK2918" s="53" t="n">
        <x:v>45747</x:v>
      </x:c>
      <x:c r="AL2918" s="50" t="str">
        <x:v>365/365/365/366/365</x:v>
      </x:c>
      <x:c r="AM2918" s="51" t="n">
        <x:v>3213074</x:v>
      </x:c>
      <x:c r="AN2918" s="51" t="n">
        <x:v>1534</x:v>
      </x:c>
      <x:c r="AO2918" s="51" t="n">
        <x:f>IFERROR(AM2918*AN2918,"")</x:f>
        <x:v>4928855516</x:v>
      </x:c>
      <x:c r="AP2918" s="56" t="n">
        <x:f>IFERROR(AO2918/(K2918*1000000),"")</x:f>
        <x:v>0.29107987456445994</x:v>
      </x:c>
      <x:c r="AQ2918" s="57" t="n">
        <x:v>29417035</x:v>
      </x:c>
      <x:c r="AR2918" s="52" t="n">
        <x:v>0.4347221979193766</x:v>
      </x:c>
      <x:c r="AS2918" s="52" t="n">
        <x:v>-0.4869297831601954</x:v>
      </x:c>
      <x:c r="AT2918" s="55" t="b">
        <x:v>1</x:v>
      </x:c>
      <x:c r="AU2918" s="50"/>
      <x:c r="AV2918" s="58" t="n">
        <x:v>-0.2970880154457969</x:v>
      </x:c>
      <x:c r="AW2918" s="50" t="n">
        <x:v>3276</x:v>
      </x:c>
      <x:c r="AX2918" s="50" t="str">
        <x:v>Transformation Moat</x:v>
      </x:c>
      <x:c r="AY2918" s="50" t="str">
        <x:v>目立つ機械的警告なし（定性確認は別途必要）</x:v>
      </x:c>
      <x:c r="AZ2918" s="59" t="str">
        <x:v>2025-06-27 15:59</x:v>
      </x:c>
      <x:c r="BA2918" s="53" t="n">
        <x:v>22828</x:v>
      </x:c>
      <x:c r="BB2918" s="50"/>
      <x:c r="BC2918" s="50"/>
      <x:c r="BD2918" s="50"/>
    </x:row>
    <x:row r="2919">
      <x:c r="A2919" s="50" t="n">
        <x:v>2918</x:v>
      </x:c>
      <x:c r="B2919" s="50" t="str">
        <x:v>5714</x:v>
      </x:c>
      <x:c r="C2919" s="50" t="str">
        <x:v>5714.T</x:v>
      </x:c>
      <x:c r="D2919" s="50" t="str">
        <x:v>DOWA HOLDINGS CO.,LTD.</x:v>
      </x:c>
      <x:c r="E2919" s="50" t="str">
        <x:v>Prime Market (Domestic)</x:v>
      </x:c>
      <x:c r="F2919" s="50" t="str">
        <x:v>Nonferrous Metals</x:v>
      </x:c>
      <x:c r="G2919" s="51" t="n">
        <x:v>588003</x:v>
      </x:c>
      <x:c r="H2919" s="51" t="n">
        <x:v>831794</x:v>
      </x:c>
      <x:c r="I2919" s="51" t="n">
        <x:v>780060</x:v>
      </x:c>
      <x:c r="J2919" s="51" t="n">
        <x:v>717194</x:v>
      </x:c>
      <x:c r="K2919" s="51" t="n">
        <x:v>678672</x:v>
      </x:c>
      <x:c r="L2919" s="52" t="n">
        <x:f>IFERROR(H2919/G2919-1,"")</x:f>
        <x:v>0.4146084288685601</x:v>
      </x:c>
      <x:c r="M2919" s="52" t="n">
        <x:f>IFERROR(I2919/H2919-1,"")</x:f>
        <x:v>-0.062195687874642025</x:v>
      </x:c>
      <x:c r="N2919" s="52" t="n">
        <x:f>IFERROR(J2919/I2919-1,"")</x:f>
        <x:v>-0.08059123657154577</x:v>
      </x:c>
      <x:c r="O2919" s="52" t="n">
        <x:f>IFERROR(K2919/J2919-1,"")</x:f>
        <x:v>-0.053712105790065134</x:v>
      </x:c>
      <x:c r="P2919" s="52" t="n">
        <x:f>IFERROR((K2919/G2919)^(1/4)-1,"")</x:f>
        <x:v>0.0365018879907133</x:v>
      </x:c>
      <x:c r="Q2919" s="51" t="n">
        <x:v>32226</x:v>
      </x:c>
      <x:c r="R2919" s="52" t="n">
        <x:f>IFERROR(Q2919/K2919,"")</x:f>
        <x:v>0.04748390975316501</x:v>
      </x:c>
      <x:c r="S2919" s="53" t="n">
        <x:v>18080</x:v>
      </x:c>
      <x:c r="T2919" s="50" t="str">
        <x:v>EDINET_company_history</x:v>
      </x:c>
      <x:c r="U2919" s="50" t="str">
        <x:v>日本マスタートラスト信託銀行株式会社（信託口）</x:v>
      </x:c>
      <x:c r="V2919" s="54" t="n">
        <x:v>0.1583</x:v>
      </x:c>
      <x:c r="W2919" s="50" t="str">
        <x:v>山 田 政 雄 / 関 口 明</x:v>
      </x:c>
      <x:c r="X2919" s="50" t="b">
        <x:f>AND(COUNT(L2919:O2919)=4,L2919&gt;='設定'!$B$6,M2919&gt;='設定'!$B$6,N2919&gt;='設定'!$B$6,O2919&gt;='設定'!$B$6)</x:f>
        <x:v>0</x:v>
      </x:c>
      <x:c r="Y2919" s="50" t="b">
        <x:f>AND(COUNT(G2919:K2919)=5,P2919&gt;='設定'!$B$7)</x:f>
        <x:v>0</x:v>
      </x:c>
      <x:c r="Z2919" s="50" t="b">
        <x:f>AND(ISNUMBER(R2919),R2919&gt;='設定'!$B$8)</x:f>
        <x:v>0</x:v>
      </x:c>
      <x:c r="AA2919" s="50" t="b">
        <x:f>AND(ISNUMBER(S2919),S2919&gt;=DATE(YEAR('設定'!$B$10)-'設定'!$B$9,MONTH('設定'!$B$10),DAY('設定'!$B$10)))</x:f>
        <x:v>0</x:v>
      </x:c>
      <x:c r="AB2919" s="55" t="b">
        <x:v>0</x:v>
      </x:c>
      <x:c r="AC2919" s="55" t="b">
        <x:v>0</x:v>
      </x:c>
      <x:c r="AD2919" s="50" t="n">
        <x:f>IF(X2919,1,0)+IF(Z2919,1,0)+IF(AA2919,1,0)+IF(AB2919,1,0)</x:f>
        <x:v>0</x:v>
      </x:c>
      <x:c r="AE2919" s="50" t="n">
        <x:f>IF(Y2919,1,0)+IF(Z2919,1,0)+IF(AA2919,1,0)+IF(AB2919,1,0)</x:f>
        <x:v>0</x:v>
      </x:c>
      <x:c r="AF2919" s="50" t="n">
        <x:f>IF(Y2919,1,0)+IF(Z2919,1,0)+IF(AA2919,1,0)+IF(AC2919,1,0)</x:f>
        <x:v>0</x:v>
      </x:c>
      <x:c r="AG2919" s="53" t="n">
        <x:v>44348</x:v>
      </x:c>
      <x:c r="AH2919" s="50" t="str">
        <x:v>S100W2F9</x:v>
      </x:c>
      <x:c r="AI2919" s="50" t="str">
        <x:v>NetSalesSummaryOfBusinessResults</x:v>
      </x:c>
      <x:c r="AJ2919" s="50" t="str">
        <x:v>OperatingIncome</x:v>
      </x:c>
      <x:c r="AK2919" s="53" t="n">
        <x:v>45747</x:v>
      </x:c>
      <x:c r="AL2919" s="50" t="str">
        <x:v>365/365/365/366/365</x:v>
      </x:c>
      <x:c r="AM2919" s="51" t="n">
        <x:v>58269006</x:v>
      </x:c>
      <x:c r="AN2919" s="51" t="n">
        <x:v>10430</x:v>
      </x:c>
      <x:c r="AO2919" s="51" t="n">
        <x:f>IFERROR(AM2919*AN2919,"")</x:f>
        <x:v>607745732580</x:v>
      </x:c>
      <x:c r="AP2919" s="56" t="n">
        <x:f>IFERROR(AO2919/(K2919*1000000),"")</x:f>
        <x:v>0.8954925686929769</x:v>
      </x:c>
      <x:c r="AQ2919" s="57" t="n">
        <x:v>5481967496.666667</x:v>
      </x:c>
      <x:c r="AR2919" s="52" t="n">
        <x:v>0.356310457954691</x:v>
      </x:c>
      <x:c r="AS2919" s="52" t="n">
        <x:v>-0.3564437026186384</x:v>
      </x:c>
      <x:c r="AT2919" s="55" t="b">
        <x:v>1</x:v>
      </x:c>
      <x:c r="AU2919" s="50"/>
      <x:c r="AV2919" s="58" t="n">
        <x:v>0.3887141839913152</x:v>
      </x:c>
      <x:c r="AW2919" s="50" t="n">
        <x:v>215</x:v>
      </x:c>
      <x:c r="AX2919" s="50" t="str">
        <x:v>Future Moat</x:v>
      </x:c>
      <x:c r="AY2919" s="50" t="str">
        <x:v>目立つ機械的警告なし（定性確認は別途必要）</x:v>
      </x:c>
      <x:c r="AZ2919" s="59" t="str">
        <x:v>2025-06-24 09:59</x:v>
      </x:c>
      <x:c r="BA2919" s="53" t="n">
        <x:v>18080</x:v>
      </x:c>
      <x:c r="BB2919" s="50"/>
      <x:c r="BC2919" s="50"/>
      <x:c r="BD2919" s="50" t="str">
        <x:v>TOPIX Mid400</x:v>
      </x:c>
    </x:row>
    <x:row r="2920">
      <x:c r="A2920" s="50" t="n">
        <x:v>2919</x:v>
      </x:c>
      <x:c r="B2920" s="50" t="str">
        <x:v>4064</x:v>
      </x:c>
      <x:c r="C2920" s="50" t="str">
        <x:v>4064.T</x:v>
      </x:c>
      <x:c r="D2920" s="50" t="str">
        <x:v>Nippon Carbide Industries Company,Incorporated</x:v>
      </x:c>
      <x:c r="E2920" s="50" t="str">
        <x:v>Prime Market (Domestic)</x:v>
      </x:c>
      <x:c r="F2920" s="50" t="str">
        <x:v>Chemicals</x:v>
      </x:c>
      <x:c r="G2920" s="51" t="n">
        <x:v>42231</x:v>
      </x:c>
      <x:c r="H2920" s="51" t="n">
        <x:v>47003</x:v>
      </x:c>
      <x:c r="I2920" s="51" t="n">
        <x:v>44008</x:v>
      </x:c>
      <x:c r="J2920" s="51" t="n">
        <x:v>43231</x:v>
      </x:c>
      <x:c r="K2920" s="51" t="n">
        <x:v>48727</x:v>
      </x:c>
      <x:c r="L2920" s="52" t="n">
        <x:f>IFERROR(H2920/G2920-1,"")</x:f>
        <x:v>0.11299756103336422</x:v>
      </x:c>
      <x:c r="M2920" s="52" t="n">
        <x:f>IFERROR(I2920/H2920-1,"")</x:f>
        <x:v>-0.06371933706359167</x:v>
      </x:c>
      <x:c r="N2920" s="52" t="n">
        <x:f>IFERROR(J2920/I2920-1,"")</x:f>
        <x:v>-0.017655880748954744</x:v>
      </x:c>
      <x:c r="O2920" s="52" t="n">
        <x:f>IFERROR(K2920/J2920-1,"")</x:f>
        <x:v>0.1271309939626657</x:v>
      </x:c>
      <x:c r="P2920" s="52" t="n">
        <x:f>IFERROR((K2920/G2920)^(1/4)-1,"")</x:f>
        <x:v>0.03641711729904462</x:v>
      </x:c>
      <x:c r="Q2920" s="51" t="n">
        <x:v>3493</x:v>
      </x:c>
      <x:c r="R2920" s="52" t="n">
        <x:f>IFERROR(Q2920/K2920,"")</x:f>
        <x:v>0.07168510271512714</x:v>
      </x:c>
      <x:c r="S2920" s="53" t="n">
        <x:v>18019</x:v>
      </x:c>
      <x:c r="T2920" s="50" t="str">
        <x:v>EDINET_company_history</x:v>
      </x:c>
      <x:c r="U2920" s="50" t="str">
        <x:v>日本マスタートラスト信託銀行 株式会社（信託口）</x:v>
      </x:c>
      <x:c r="V2920" s="54" t="n">
        <x:v>0.1533</x:v>
      </x:c>
      <x:c r="W2920" s="50" t="str">
        <x:v>杉 山 孝 久 / 井 口 吉 忠</x:v>
      </x:c>
      <x:c r="X2920" s="50" t="b">
        <x:f>AND(COUNT(L2920:O2920)=4,L2920&gt;='設定'!$B$6,M2920&gt;='設定'!$B$6,N2920&gt;='設定'!$B$6,O2920&gt;='設定'!$B$6)</x:f>
        <x:v>0</x:v>
      </x:c>
      <x:c r="Y2920" s="50" t="b">
        <x:f>AND(COUNT(G2920:K2920)=5,P2920&gt;='設定'!$B$7)</x:f>
        <x:v>0</x:v>
      </x:c>
      <x:c r="Z2920" s="50" t="b">
        <x:f>AND(ISNUMBER(R2920),R2920&gt;='設定'!$B$8)</x:f>
        <x:v>0</x:v>
      </x:c>
      <x:c r="AA2920" s="50" t="b">
        <x:f>AND(ISNUMBER(S2920),S2920&gt;=DATE(YEAR('設定'!$B$10)-'設定'!$B$9,MONTH('設定'!$B$10),DAY('設定'!$B$10)))</x:f>
        <x:v>0</x:v>
      </x:c>
      <x:c r="AB2920" s="55" t="b">
        <x:v>0</x:v>
      </x:c>
      <x:c r="AC2920" s="55" t="b">
        <x:v>0</x:v>
      </x:c>
      <x:c r="AD2920" s="50" t="n">
        <x:f>IF(X2920,1,0)+IF(Z2920,1,0)+IF(AA2920,1,0)+IF(AB2920,1,0)</x:f>
        <x:v>0</x:v>
      </x:c>
      <x:c r="AE2920" s="50" t="n">
        <x:f>IF(Y2920,1,0)+IF(Z2920,1,0)+IF(AA2920,1,0)+IF(AB2920,1,0)</x:f>
        <x:v>0</x:v>
      </x:c>
      <x:c r="AF2920" s="50" t="n">
        <x:f>IF(Y2920,1,0)+IF(Z2920,1,0)+IF(AA2920,1,0)+IF(AC2920,1,0)</x:f>
        <x:v>0</x:v>
      </x:c>
      <x:c r="AG2920" s="53" t="n">
        <x:v>44348</x:v>
      </x:c>
      <x:c r="AH2920" s="50" t="str">
        <x:v>S100W3LC</x:v>
      </x:c>
      <x:c r="AI2920" s="50" t="str">
        <x:v>NetSalesSummaryOfBusinessResults</x:v>
      </x:c>
      <x:c r="AJ2920" s="50" t="str">
        <x:v>OperatingIncome</x:v>
      </x:c>
      <x:c r="AK2920" s="53" t="n">
        <x:v>45747</x:v>
      </x:c>
      <x:c r="AL2920" s="50" t="str">
        <x:v>365/365/365/366/365</x:v>
      </x:c>
      <x:c r="AM2920" s="51" t="n">
        <x:v>9314159</x:v>
      </x:c>
      <x:c r="AN2920" s="51" t="n">
        <x:v>3260</x:v>
      </x:c>
      <x:c r="AO2920" s="51" t="n">
        <x:f>IFERROR(AM2920*AN2920,"")</x:f>
        <x:v>30364158340</x:v>
      </x:c>
      <x:c r="AP2920" s="56" t="n">
        <x:f>IFERROR(AO2920/(K2920*1000000),"")</x:f>
        <x:v>0.6231485283313153</x:v>
      </x:c>
      <x:c r="AQ2920" s="57" t="n">
        <x:v>182367516.66666663</x:v>
      </x:c>
      <x:c r="AR2920" s="52" t="n">
        <x:v>0.278769414296889</x:v>
      </x:c>
      <x:c r="AS2920" s="52" t="n">
        <x:v>-0.3314121325112966</x:v>
      </x:c>
      <x:c r="AT2920" s="55" t="b">
        <x:v>1</x:v>
      </x:c>
      <x:c r="AU2920" s="50"/>
      <x:c r="AV2920" s="58" t="n">
        <x:v>0.2553334956895172</x:v>
      </x:c>
      <x:c r="AW2920" s="50" t="n">
        <x:v>537</x:v>
      </x:c>
      <x:c r="AX2920" s="50" t="str">
        <x:v>Future Moat</x:v>
      </x:c>
      <x:c r="AY2920" s="50" t="str">
        <x:v>目立つ機械的警告なし（定性確認は別途必要）</x:v>
      </x:c>
      <x:c r="AZ2920" s="59" t="str">
        <x:v>2025-06-26 16:21</x:v>
      </x:c>
      <x:c r="BA2920" s="53" t="n">
        <x:v>18019</x:v>
      </x:c>
      <x:c r="BB2920" s="50"/>
      <x:c r="BC2920" s="50"/>
      <x:c r="BD2920" s="50" t="str">
        <x:v>TOPIX Small 2</x:v>
      </x:c>
    </x:row>
    <x:row r="2921">
      <x:c r="A2921" s="50" t="n">
        <x:v>2920</x:v>
      </x:c>
      <x:c r="B2921" s="50" t="str">
        <x:v>4228</x:v>
      </x:c>
      <x:c r="C2921" s="50" t="str">
        <x:v>4228.T</x:v>
      </x:c>
      <x:c r="D2921" s="50" t="str">
        <x:v>Sekisui Kasei Co.,Ltd.</x:v>
      </x:c>
      <x:c r="E2921" s="50" t="str">
        <x:v>Prime Market (Domestic)</x:v>
      </x:c>
      <x:c r="F2921" s="50" t="str">
        <x:v>Chemicals</x:v>
      </x:c>
      <x:c r="G2921" s="51" t="n">
        <x:v>118851</x:v>
      </x:c>
      <x:c r="H2921" s="51" t="n">
        <x:v>117567</x:v>
      </x:c>
      <x:c r="I2921" s="51" t="n">
        <x:v>124683</x:v>
      </x:c>
      <x:c r="J2921" s="51" t="n">
        <x:v>130265</x:v>
      </x:c>
      <x:c r="K2921" s="51" t="n">
        <x:v>137072</x:v>
      </x:c>
      <x:c r="L2921" s="52" t="n">
        <x:f>IFERROR(H2921/G2921-1,"")</x:f>
        <x:v>-0.010803442966403343</x:v>
      </x:c>
      <x:c r="M2921" s="52" t="n">
        <x:f>IFERROR(I2921/H2921-1,"")</x:f>
        <x:v>0.060527188751945626</x:v>
      </x:c>
      <x:c r="N2921" s="52" t="n">
        <x:f>IFERROR(J2921/I2921-1,"")</x:f>
        <x:v>0.04476953554213492</x:v>
      </x:c>
      <x:c r="O2921" s="52" t="n">
        <x:f>IFERROR(K2921/J2921-1,"")</x:f>
        <x:v>0.05225501861589832</x:v>
      </x:c>
      <x:c r="P2921" s="52" t="n">
        <x:f>IFERROR((K2921/G2921)^(1/4)-1,"")</x:f>
        <x:v>0.03630233650978654</x:v>
      </x:c>
      <x:c r="Q2921" s="51" t="n">
        <x:v>641</x:v>
      </x:c>
      <x:c r="R2921" s="52" t="n">
        <x:f>IFERROR(Q2921/K2921,"")</x:f>
        <x:v>0.0046763744601377374</x:v>
      </x:c>
      <x:c r="S2921" s="53" t="n">
        <x:v>23621</x:v>
      </x:c>
      <x:c r="T2921" s="50" t="str">
        <x:v>EDINET_company_history</x:v>
      </x:c>
      <x:c r="U2921" s="50" t="str">
        <x:v>積水化学工業株式会社</x:v>
      </x:c>
      <x:c r="V2921" s="54" t="n">
        <x:v>0.2168</x:v>
      </x:c>
      <x:c r="W2921" s="50" t="str">
        <x:v>古林 育将</x:v>
      </x:c>
      <x:c r="X2921" s="50" t="b">
        <x:f>AND(COUNT(L2921:O2921)=4,L2921&gt;='設定'!$B$6,M2921&gt;='設定'!$B$6,N2921&gt;='設定'!$B$6,O2921&gt;='設定'!$B$6)</x:f>
        <x:v>0</x:v>
      </x:c>
      <x:c r="Y2921" s="50" t="b">
        <x:f>AND(COUNT(G2921:K2921)=5,P2921&gt;='設定'!$B$7)</x:f>
        <x:v>0</x:v>
      </x:c>
      <x:c r="Z2921" s="50" t="b">
        <x:f>AND(ISNUMBER(R2921),R2921&gt;='設定'!$B$8)</x:f>
        <x:v>0</x:v>
      </x:c>
      <x:c r="AA2921" s="50" t="b">
        <x:f>AND(ISNUMBER(S2921),S2921&gt;=DATE(YEAR('設定'!$B$10)-'設定'!$B$9,MONTH('設定'!$B$10),DAY('設定'!$B$10)))</x:f>
        <x:v>0</x:v>
      </x:c>
      <x:c r="AB2921" s="55" t="b">
        <x:v>0</x:v>
      </x:c>
      <x:c r="AC2921" s="55" t="b">
        <x:v>0</x:v>
      </x:c>
      <x:c r="AD2921" s="50" t="n">
        <x:f>IF(X2921,1,0)+IF(Z2921,1,0)+IF(AA2921,1,0)+IF(AB2921,1,0)</x:f>
        <x:v>0</x:v>
      </x:c>
      <x:c r="AE2921" s="50" t="n">
        <x:f>IF(Y2921,1,0)+IF(Z2921,1,0)+IF(AA2921,1,0)+IF(AB2921,1,0)</x:f>
        <x:v>0</x:v>
      </x:c>
      <x:c r="AF2921" s="50" t="n">
        <x:f>IF(Y2921,1,0)+IF(Z2921,1,0)+IF(AA2921,1,0)+IF(AC2921,1,0)</x:f>
        <x:v>0</x:v>
      </x:c>
      <x:c r="AG2921" s="53" t="n">
        <x:v>44348</x:v>
      </x:c>
      <x:c r="AH2921" s="50" t="str">
        <x:v>S100W5Z6</x:v>
      </x:c>
      <x:c r="AI2921" s="50" t="str">
        <x:v>NetSalesSummaryOfBusinessResults</x:v>
      </x:c>
      <x:c r="AJ2921" s="50" t="str">
        <x:v>OperatingIncome</x:v>
      </x:c>
      <x:c r="AK2921" s="53" t="n">
        <x:v>45747</x:v>
      </x:c>
      <x:c r="AL2921" s="50" t="str">
        <x:v>365/365/365/366/365</x:v>
      </x:c>
      <x:c r="AM2921" s="51" t="n">
        <x:v>45448109</x:v>
      </x:c>
      <x:c r="AN2921" s="51" t="n">
        <x:v>550</x:v>
      </x:c>
      <x:c r="AO2921" s="51" t="n">
        <x:f>IFERROR(AM2921*AN2921,"")</x:f>
        <x:v>24996459950</x:v>
      </x:c>
      <x:c r="AP2921" s="56" t="n">
        <x:f>IFERROR(AO2921/(K2921*1000000),"")</x:f>
        <x:v>0.18236007317322284</x:v>
      </x:c>
      <x:c r="AQ2921" s="57" t="n">
        <x:v>150409473.33333334</x:v>
      </x:c>
      <x:c r="AR2921" s="52" t="n">
        <x:v>0.2872685432839938</x:v>
      </x:c>
      <x:c r="AS2921" s="52" t="n">
        <x:v>-0.5020039825955782</x:v>
      </x:c>
      <x:c r="AT2921" s="55" t="b">
        <x:v>1</x:v>
      </x:c>
      <x:c r="AU2921" s="50"/>
      <x:c r="AV2921" s="58" t="n">
        <x:v>-0.0166075429455219</x:v>
      </x:c>
      <x:c r="AW2921" s="50" t="n">
        <x:v>2010</x:v>
      </x:c>
      <x:c r="AX2921" s="50" t="str">
        <x:v>Future Moat</x:v>
      </x:c>
      <x:c r="AY2921" s="50" t="str">
        <x:v>目立つ機械的警告なし（定性確認は別途必要）</x:v>
      </x:c>
      <x:c r="AZ2921" s="59" t="str">
        <x:v>2025-06-25 15:39</x:v>
      </x:c>
      <x:c r="BA2921" s="53" t="n">
        <x:v>23621</x:v>
      </x:c>
      <x:c r="BB2921" s="50"/>
      <x:c r="BC2921" s="50"/>
      <x:c r="BD2921" s="50" t="str">
        <x:v>TOPIX Small 2</x:v>
      </x:c>
    </x:row>
    <x:row r="2922">
      <x:c r="A2922" s="50" t="n">
        <x:v>2921</x:v>
      </x:c>
      <x:c r="B2922" s="50" t="str">
        <x:v>7856</x:v>
      </x:c>
      <x:c r="C2922" s="50" t="str">
        <x:v>7856.T</x:v>
      </x:c>
      <x:c r="D2922" s="50" t="str">
        <x:v>HAGIHARA INDUSTRIES INC.</x:v>
      </x:c>
      <x:c r="E2922" s="50" t="str">
        <x:v>Prime Market (Domestic)</x:v>
      </x:c>
      <x:c r="F2922" s="50" t="str">
        <x:v>Other Products</x:v>
      </x:c>
      <x:c r="G2922" s="51" t="n">
        <x:v>27705.717</x:v>
      </x:c>
      <x:c r="H2922" s="51" t="n">
        <x:v>29953</x:v>
      </x:c>
      <x:c r="I2922" s="51" t="n">
        <x:v>31245.163</x:v>
      </x:c>
      <x:c r="J2922" s="51" t="n">
        <x:v>33118.244</x:v>
      </x:c>
      <x:c r="K2922" s="51" t="n">
        <x:v>31936.485</x:v>
      </x:c>
      <x:c r="L2922" s="52" t="n">
        <x:f>IFERROR(H2922/G2922-1,"")</x:f>
        <x:v>0.0811126093578447</x:v>
      </x:c>
      <x:c r="M2922" s="52" t="n">
        <x:f>IFERROR(I2922/H2922-1,"")</x:f>
        <x:v>0.043139685507294745</x:v>
      </x:c>
      <x:c r="N2922" s="52" t="n">
        <x:f>IFERROR(J2922/I2922-1,"")</x:f>
        <x:v>0.05994787097126042</x:v>
      </x:c>
      <x:c r="O2922" s="52" t="n">
        <x:f>IFERROR(K2922/J2922-1,"")</x:f>
        <x:v>-0.0356830211166993</x:v>
      </x:c>
      <x:c r="P2922" s="52" t="n">
        <x:f>IFERROR((K2922/G2922)^(1/4)-1,"")</x:f>
        <x:v>0.03616622127333824</x:v>
      </x:c>
      <x:c r="Q2922" s="51" t="n">
        <x:v>1467.897</x:v>
      </x:c>
      <x:c r="R2922" s="52" t="n">
        <x:f>IFERROR(Q2922/K2922,"")</x:f>
        <x:v>0.04596301064440873</x:v>
      </x:c>
      <x:c r="S2922" s="53" t="n">
        <x:v>36678</x:v>
      </x:c>
      <x:c r="T2922" s="50" t="str">
        <x:v>EDINET_company_history</x:v>
      </x:c>
      <x:c r="U2922" s="50" t="str">
        <x:v>萩原株式会社</x:v>
      </x:c>
      <x:c r="V2922" s="54" t="n">
        <x:v>0.1014</x:v>
      </x:c>
      <x:c r="W2922" s="50" t="str">
        <x:v>浅野 和志</x:v>
      </x:c>
      <x:c r="X2922" s="50" t="b">
        <x:f>AND(COUNT(L2922:O2922)=4,L2922&gt;='設定'!$B$6,M2922&gt;='設定'!$B$6,N2922&gt;='設定'!$B$6,O2922&gt;='設定'!$B$6)</x:f>
        <x:v>0</x:v>
      </x:c>
      <x:c r="Y2922" s="50" t="b">
        <x:f>AND(COUNT(G2922:K2922)=5,P2922&gt;='設定'!$B$7)</x:f>
        <x:v>0</x:v>
      </x:c>
      <x:c r="Z2922" s="50" t="b">
        <x:f>AND(ISNUMBER(R2922),R2922&gt;='設定'!$B$8)</x:f>
        <x:v>0</x:v>
      </x:c>
      <x:c r="AA2922" s="50" t="b">
        <x:f>AND(ISNUMBER(S2922),S2922&gt;=DATE(YEAR('設定'!$B$10)-'設定'!$B$9,MONTH('設定'!$B$10),DAY('設定'!$B$10)))</x:f>
        <x:v>0</x:v>
      </x:c>
      <x:c r="AB2922" s="55" t="b">
        <x:v>0</x:v>
      </x:c>
      <x:c r="AC2922" s="55" t="b">
        <x:v>0</x:v>
      </x:c>
      <x:c r="AD2922" s="50" t="n">
        <x:f>IF(X2922,1,0)+IF(Z2922,1,0)+IF(AA2922,1,0)+IF(AB2922,1,0)</x:f>
        <x:v>0</x:v>
      </x:c>
      <x:c r="AE2922" s="50" t="n">
        <x:f>IF(Y2922,1,0)+IF(Z2922,1,0)+IF(AA2922,1,0)+IF(AB2922,1,0)</x:f>
        <x:v>0</x:v>
      </x:c>
      <x:c r="AF2922" s="50" t="n">
        <x:f>IF(Y2922,1,0)+IF(Z2922,1,0)+IF(AA2922,1,0)+IF(AC2922,1,0)</x:f>
        <x:v>0</x:v>
      </x:c>
      <x:c r="AG2922" s="53" t="n">
        <x:v>44348</x:v>
      </x:c>
      <x:c r="AH2922" s="50" t="str">
        <x:v>S100XHSU</x:v>
      </x:c>
      <x:c r="AI2922" s="50" t="str">
        <x:v>NetSalesSummaryOfBusinessResults</x:v>
      </x:c>
      <x:c r="AJ2922" s="50" t="str">
        <x:v>OperatingIncome</x:v>
      </x:c>
      <x:c r="AK2922" s="53" t="n">
        <x:v>45961</x:v>
      </x:c>
      <x:c r="AL2922" s="50" t="str">
        <x:v>365/365/365/366/365</x:v>
      </x:c>
      <x:c r="AM2922" s="51" t="n">
        <x:v>14162100</x:v>
      </x:c>
      <x:c r="AN2922" s="51" t="n">
        <x:v>1623</x:v>
      </x:c>
      <x:c r="AO2922" s="51" t="n">
        <x:f>IFERROR(AM2922*AN2922,"")</x:f>
        <x:v>22985088300</x:v>
      </x:c>
      <x:c r="AP2922" s="56" t="n">
        <x:f>IFERROR(AO2922/(K2922*1000000),"")</x:f>
        <x:v>0.7197125262845927</x:v>
      </x:c>
      <x:c r="AQ2922" s="57" t="n">
        <x:v>134062133.33333331</x:v>
      </x:c>
      <x:c r="AR2922" s="52" t="n">
        <x:v>0.2318652638502862</x:v>
      </x:c>
      <x:c r="AS2922" s="52" t="n">
        <x:v>-0.3835925898612202</x:v>
      </x:c>
      <x:c r="AT2922" s="55" t="b">
        <x:v>1</x:v>
      </x:c>
      <x:c r="AU2922" s="50"/>
      <x:c r="AV2922" s="58" t="n">
        <x:v>-0.0379931192757522</x:v>
      </x:c>
      <x:c r="AW2922" s="50" t="n">
        <x:v>2172</x:v>
      </x:c>
      <x:c r="AX2922" s="50" t="str">
        <x:v>Core Moat</x:v>
      </x:c>
      <x:c r="AY2922" s="50" t="str">
        <x:v>目立つ機械的警告なし（定性確認は別途必要）</x:v>
      </x:c>
      <x:c r="AZ2922" s="59" t="str">
        <x:v>2026-01-28 10:23</x:v>
      </x:c>
      <x:c r="BA2922" s="53" t="n">
        <x:v>36678</x:v>
      </x:c>
      <x:c r="BB2922" s="50"/>
      <x:c r="BC2922" s="50"/>
      <x:c r="BD2922" s="50" t="str">
        <x:v>TOPIX Small 2</x:v>
      </x:c>
    </x:row>
    <x:row r="2923">
      <x:c r="A2923" s="50" t="n">
        <x:v>2922</x:v>
      </x:c>
      <x:c r="B2923" s="50" t="str">
        <x:v>4912</x:v>
      </x:c>
      <x:c r="C2923" s="50" t="str">
        <x:v>4912.T</x:v>
      </x:c>
      <x:c r="D2923" s="50" t="str">
        <x:v>Lion Corporation</x:v>
      </x:c>
      <x:c r="E2923" s="50" t="str">
        <x:v>Prime Market (Domestic)</x:v>
      </x:c>
      <x:c r="F2923" s="50" t="str">
        <x:v>Chemicals</x:v>
      </x:c>
      <x:c r="G2923" s="51" t="n">
        <x:v>366234</x:v>
      </x:c>
      <x:c r="H2923" s="51" t="n">
        <x:v>389869</x:v>
      </x:c>
      <x:c r="I2923" s="51" t="n">
        <x:v>402767</x:v>
      </x:c>
      <x:c r="J2923" s="51" t="n">
        <x:v>412943</x:v>
      </x:c>
      <x:c r="K2923" s="51" t="n">
        <x:v>422092</x:v>
      </x:c>
      <x:c r="L2923" s="52" t="n">
        <x:f>IFERROR(H2923/G2923-1,"")</x:f>
        <x:v>0.06453524249523523</x:v>
      </x:c>
      <x:c r="M2923" s="52" t="n">
        <x:f>IFERROR(I2923/H2923-1,"")</x:f>
        <x:v>0.03308290733554098</x:v>
      </x:c>
      <x:c r="N2923" s="52" t="n">
        <x:f>IFERROR(J2923/I2923-1,"")</x:f>
        <x:v>0.02526522778678486</x:v>
      </x:c>
      <x:c r="O2923" s="52" t="n">
        <x:f>IFERROR(K2923/J2923-1,"")</x:f>
        <x:v>0.02215560016757756</x:v>
      </x:c>
      <x:c r="P2923" s="52" t="n">
        <x:f>IFERROR((K2923/G2923)^(1/4)-1,"")</x:f>
        <x:v>0.03612491054762046</x:v>
      </x:c>
      <x:c r="Q2923" s="51" t="n">
        <x:v>36368</x:v>
      </x:c>
      <x:c r="R2923" s="52" t="n">
        <x:f>IFERROR(Q2923/K2923,"")</x:f>
        <x:v>0.08616131080427963</x:v>
      </x:c>
      <x:c r="S2923" s="53" t="n">
        <x:v>39417</x:v>
      </x:c>
      <x:c r="T2923" s="50" t="str">
        <x:v>EDINET_company_history</x:v>
      </x:c>
      <x:c r="U2923" s="50" t="str">
        <x:v>日本マスタートラスト信託銀行株式会社(信託口)</x:v>
      </x:c>
      <x:c r="V2923" s="54" t="n">
        <x:v>0.139</x:v>
      </x:c>
      <x:c r="W2923" s="50" t="str">
        <x:v>竹森 征之 / 福田 健吾 / 鈴木 均</x:v>
      </x:c>
      <x:c r="X2923" s="50" t="b">
        <x:f>AND(COUNT(L2923:O2923)=4,L2923&gt;='設定'!$B$6,M2923&gt;='設定'!$B$6,N2923&gt;='設定'!$B$6,O2923&gt;='設定'!$B$6)</x:f>
        <x:v>0</x:v>
      </x:c>
      <x:c r="Y2923" s="50" t="b">
        <x:f>AND(COUNT(G2923:K2923)=5,P2923&gt;='設定'!$B$7)</x:f>
        <x:v>0</x:v>
      </x:c>
      <x:c r="Z2923" s="50" t="b">
        <x:f>AND(ISNUMBER(R2923),R2923&gt;='設定'!$B$8)</x:f>
        <x:v>0</x:v>
      </x:c>
      <x:c r="AA2923" s="50" t="b">
        <x:f>AND(ISNUMBER(S2923),S2923&gt;=DATE(YEAR('設定'!$B$10)-'設定'!$B$9,MONTH('設定'!$B$10),DAY('設定'!$B$10)))</x:f>
        <x:v>0</x:v>
      </x:c>
      <x:c r="AB2923" s="55" t="b">
        <x:v>0</x:v>
      </x:c>
      <x:c r="AC2923" s="55" t="b">
        <x:v>0</x:v>
      </x:c>
      <x:c r="AD2923" s="50" t="n">
        <x:f>IF(X2923,1,0)+IF(Z2923,1,0)+IF(AA2923,1,0)+IF(AB2923,1,0)</x:f>
        <x:v>0</x:v>
      </x:c>
      <x:c r="AE2923" s="50" t="n">
        <x:f>IF(Y2923,1,0)+IF(Z2923,1,0)+IF(AA2923,1,0)+IF(AB2923,1,0)</x:f>
        <x:v>0</x:v>
      </x:c>
      <x:c r="AF2923" s="50" t="n">
        <x:f>IF(Y2923,1,0)+IF(Z2923,1,0)+IF(AA2923,1,0)+IF(AC2923,1,0)</x:f>
        <x:v>0</x:v>
      </x:c>
      <x:c r="AG2923" s="53" t="n">
        <x:v>44348</x:v>
      </x:c>
      <x:c r="AH2923" s="50" t="str">
        <x:v>S100XU1E</x:v>
      </x:c>
      <x:c r="AI2923" s="50" t="str">
        <x:v>RevenueIFRSSummaryOfBusinessResults</x:v>
      </x:c>
      <x:c r="AJ2923" s="50" t="str">
        <x:v>OperatingProfitLossIFRS</x:v>
      </x:c>
      <x:c r="AK2923" s="53" t="n">
        <x:v>46022</x:v>
      </x:c>
      <x:c r="AL2923" s="50" t="str">
        <x:v>365/365/365/366/365</x:v>
      </x:c>
      <x:c r="AM2923" s="51" t="n">
        <x:v>277316646</x:v>
      </x:c>
      <x:c r="AN2923" s="51" t="n">
        <x:v>1594.5</x:v>
      </x:c>
      <x:c r="AO2923" s="51" t="n">
        <x:f>IFERROR(AM2923*AN2923,"")</x:f>
        <x:v>442181392047</x:v>
      </x:c>
      <x:c r="AP2923" s="56" t="n">
        <x:f>IFERROR(AO2923/(K2923*1000000),"")</x:f>
        <x:v>1.047594818302645</x:v>
      </x:c>
      <x:c r="AQ2923" s="57" t="n">
        <x:v>2043935345</x:v>
      </x:c>
      <x:c r="AR2923" s="52" t="n">
        <x:v>0.2460706617404258</x:v>
      </x:c>
      <x:c r="AS2923" s="52" t="n">
        <x:v>-0.3567855970494449</x:v>
      </x:c>
      <x:c r="AT2923" s="55" t="b">
        <x:v>0</x:v>
      </x:c>
      <x:c r="AU2923" s="50" t="str">
        <x:v>missing_financial_data</x:v>
      </x:c>
      <x:c r="AV2923" s="58" t="n">
        <x:v>0.1780049471965209</x:v>
      </x:c>
      <x:c r="AW2923" s="50" t="n">
        <x:v>839</x:v>
      </x:c>
      <x:c r="AX2923" s="50" t="str">
        <x:v>Future Moat</x:v>
      </x:c>
      <x:c r="AY2923" s="50" t="str">
        <x:v>既存適格性フィルター不通過: missing_financial_data</x:v>
      </x:c>
      <x:c r="AZ2923" s="59" t="str">
        <x:v>2026-03-26 13:00</x:v>
      </x:c>
      <x:c r="BA2923" s="53" t="n">
        <x:v>39417</x:v>
      </x:c>
      <x:c r="BB2923" s="50"/>
      <x:c r="BC2923" s="50"/>
      <x:c r="BD2923" s="50" t="str">
        <x:v>TOPIX Mid400</x:v>
      </x:c>
    </x:row>
    <x:row r="2924">
      <x:c r="A2924" s="50" t="n">
        <x:v>2923</x:v>
      </x:c>
      <x:c r="B2924" s="50" t="str">
        <x:v>6741</x:v>
      </x:c>
      <x:c r="C2924" s="50" t="str">
        <x:v>6741.T</x:v>
      </x:c>
      <x:c r="D2924" s="50" t="str">
        <x:v>Nippon Signal Company,Limited</x:v>
      </x:c>
      <x:c r="E2924" s="50" t="str">
        <x:v>Prime Market (Domestic)</x:v>
      </x:c>
      <x:c r="F2924" s="50" t="str">
        <x:v>Electric Appliances</x:v>
      </x:c>
      <x:c r="G2924" s="51" t="n">
        <x:v>92755</x:v>
      </x:c>
      <x:c r="H2924" s="51" t="n">
        <x:v>85047</x:v>
      </x:c>
      <x:c r="I2924" s="51" t="n">
        <x:v>85456</x:v>
      </x:c>
      <x:c r="J2924" s="51" t="n">
        <x:v>98536</x:v>
      </x:c>
      <x:c r="K2924" s="51" t="n">
        <x:v>106859</x:v>
      </x:c>
      <x:c r="L2924" s="52" t="n">
        <x:f>IFERROR(H2924/G2924-1,"")</x:f>
        <x:v>-0.08310064147485308</x:v>
      </x:c>
      <x:c r="M2924" s="52" t="n">
        <x:f>IFERROR(I2924/H2924-1,"")</x:f>
        <x:v>0.004809105553399862</x:v>
      </x:c>
      <x:c r="N2924" s="52" t="n">
        <x:f>IFERROR(J2924/I2924-1,"")</x:f>
        <x:v>0.15306122448979598</x:v>
      </x:c>
      <x:c r="O2924" s="52" t="n">
        <x:f>IFERROR(K2924/J2924-1,"")</x:f>
        <x:v>0.08446659089063902</x:v>
      </x:c>
      <x:c r="P2924" s="52" t="n">
        <x:f>IFERROR((K2924/G2924)^(1/4)-1,"")</x:f>
        <x:v>0.03602072660664479</x:v>
      </x:c>
      <x:c r="Q2924" s="51" t="n">
        <x:v>9906</x:v>
      </x:c>
      <x:c r="R2924" s="52" t="n">
        <x:f>IFERROR(Q2924/K2924,"")</x:f>
        <x:v>0.09270159743213019</x:v>
      </x:c>
      <x:c r="S2924" s="53" t="n">
        <x:v>18019</x:v>
      </x:c>
      <x:c r="T2924" s="50" t="str">
        <x:v>EDINET_company_history</x:v>
      </x:c>
      <x:c r="U2924" s="50" t="str">
        <x:v>日本マスタートラスト信託銀行株式会社（信託口）</x:v>
      </x:c>
      <x:c r="V2924" s="54" t="n">
        <x:v>0.113</x:v>
      </x:c>
      <x:c r="W2924" s="50" t="str">
        <x:v>塚本 英彦 / 藤原 健</x:v>
      </x:c>
      <x:c r="X2924" s="50" t="b">
        <x:f>AND(COUNT(L2924:O2924)=4,L2924&gt;='設定'!$B$6,M2924&gt;='設定'!$B$6,N2924&gt;='設定'!$B$6,O2924&gt;='設定'!$B$6)</x:f>
        <x:v>0</x:v>
      </x:c>
      <x:c r="Y2924" s="50" t="b">
        <x:f>AND(COUNT(G2924:K2924)=5,P2924&gt;='設定'!$B$7)</x:f>
        <x:v>0</x:v>
      </x:c>
      <x:c r="Z2924" s="50" t="b">
        <x:f>AND(ISNUMBER(R2924),R2924&gt;='設定'!$B$8)</x:f>
        <x:v>0</x:v>
      </x:c>
      <x:c r="AA2924" s="50" t="b">
        <x:f>AND(ISNUMBER(S2924),S2924&gt;=DATE(YEAR('設定'!$B$10)-'設定'!$B$9,MONTH('設定'!$B$10),DAY('設定'!$B$10)))</x:f>
        <x:v>0</x:v>
      </x:c>
      <x:c r="AB2924" s="55" t="b">
        <x:v>0</x:v>
      </x:c>
      <x:c r="AC2924" s="55" t="b">
        <x:v>0</x:v>
      </x:c>
      <x:c r="AD2924" s="50" t="n">
        <x:f>IF(X2924,1,0)+IF(Z2924,1,0)+IF(AA2924,1,0)+IF(AB2924,1,0)</x:f>
        <x:v>0</x:v>
      </x:c>
      <x:c r="AE2924" s="50" t="n">
        <x:f>IF(Y2924,1,0)+IF(Z2924,1,0)+IF(AA2924,1,0)+IF(AB2924,1,0)</x:f>
        <x:v>0</x:v>
      </x:c>
      <x:c r="AF2924" s="50" t="n">
        <x:f>IF(Y2924,1,0)+IF(Z2924,1,0)+IF(AA2924,1,0)+IF(AC2924,1,0)</x:f>
        <x:v>0</x:v>
      </x:c>
      <x:c r="AG2924" s="53" t="n">
        <x:v>44348</x:v>
      </x:c>
      <x:c r="AH2924" s="50" t="str">
        <x:v>S100VX5P</x:v>
      </x:c>
      <x:c r="AI2924" s="50" t="str">
        <x:v>NetSalesSummaryOfBusinessResults</x:v>
      </x:c>
      <x:c r="AJ2924" s="50" t="str">
        <x:v>OperatingIncome</x:v>
      </x:c>
      <x:c r="AK2924" s="53" t="n">
        <x:v>45747</x:v>
      </x:c>
      <x:c r="AL2924" s="50" t="str">
        <x:v>365/365/365/366/365</x:v>
      </x:c>
      <x:c r="AM2924" s="51" t="n">
        <x:v>62371204</x:v>
      </x:c>
      <x:c r="AN2924" s="51" t="n">
        <x:v>1590</x:v>
      </x:c>
      <x:c r="AO2924" s="51" t="n">
        <x:f>IFERROR(AM2924*AN2924,"")</x:f>
        <x:v>99170214360</x:v>
      </x:c>
      <x:c r="AP2924" s="56" t="n">
        <x:f>IFERROR(AO2924/(K2924*1000000),"")</x:f>
        <x:v>0.9280473742033896</x:v>
      </x:c>
      <x:c r="AQ2924" s="57" t="n">
        <x:v>286578320</x:v>
      </x:c>
      <x:c r="AR2924" s="52" t="n">
        <x:v>0.2213328169371554</x:v>
      </x:c>
      <x:c r="AS2924" s="52" t="n">
        <x:v>-0.2672810205984117</x:v>
      </x:c>
      <x:c r="AT2924" s="55" t="b">
        <x:v>1</x:v>
      </x:c>
      <x:c r="AU2924" s="50"/>
      <x:c r="AV2924" s="58" t="n">
        <x:v>0.5575558293320313</x:v>
      </x:c>
      <x:c r="AW2924" s="50" t="n">
        <x:v>50</x:v>
      </x:c>
      <x:c r="AX2924" s="50" t="str">
        <x:v>Future Moat</x:v>
      </x:c>
      <x:c r="AY2924" s="50" t="str">
        <x:v>目立つ機械的警告なし（定性確認は別途必要）</x:v>
      </x:c>
      <x:c r="AZ2924" s="59" t="str">
        <x:v>2025-06-16 14:48</x:v>
      </x:c>
      <x:c r="BA2924" s="53" t="n">
        <x:v>18019</x:v>
      </x:c>
      <x:c r="BB2924" s="50"/>
      <x:c r="BC2924" s="50"/>
      <x:c r="BD2924" s="50" t="str">
        <x:v>TOPIX Small 2</x:v>
      </x:c>
    </x:row>
    <x:row r="2925">
      <x:c r="A2925" s="50" t="n">
        <x:v>2924</x:v>
      </x:c>
      <x:c r="B2925" s="50" t="str">
        <x:v>6193</x:v>
      </x:c>
      <x:c r="C2925" s="50" t="str">
        <x:v>6193.T</x:v>
      </x:c>
      <x:c r="D2925" s="50" t="str">
        <x:v>Virtualex Holdings,Inc.</x:v>
      </x:c>
      <x:c r="E2925" s="50" t="str">
        <x:v>Growth Market(Domestic)</x:v>
      </x:c>
      <x:c r="F2925" s="50" t="str">
        <x:v>Services</x:v>
      </x:c>
      <x:c r="G2925" s="51" t="n">
        <x:v>5632.835</x:v>
      </x:c>
      <x:c r="H2925" s="51" t="n">
        <x:v>6223.582</x:v>
      </x:c>
      <x:c r="I2925" s="51" t="n">
        <x:v>6798.99</x:v>
      </x:c>
      <x:c r="J2925" s="51" t="n">
        <x:v>6692.228</x:v>
      </x:c>
      <x:c r="K2925" s="51" t="n">
        <x:v>6488.911</x:v>
      </x:c>
      <x:c r="L2925" s="52" t="n">
        <x:f>IFERROR(H2925/G2925-1,"")</x:f>
        <x:v>0.10487560881864999</x:v>
      </x:c>
      <x:c r="M2925" s="52" t="n">
        <x:f>IFERROR(I2925/H2925-1,"")</x:f>
        <x:v>0.09245608075863698</x:v>
      </x:c>
      <x:c r="N2925" s="52" t="n">
        <x:f>IFERROR(J2925/I2925-1,"")</x:f>
        <x:v>-0.015702626419512256</x:v>
      </x:c>
      <x:c r="O2925" s="52" t="n">
        <x:f>IFERROR(K2925/J2925-1,"")</x:f>
        <x:v>-0.030381062928519498</x:v>
      </x:c>
      <x:c r="P2925" s="52" t="n">
        <x:f>IFERROR((K2925/G2925)^(1/4)-1,"")</x:f>
        <x:v>0.03600343871444989</x:v>
      </x:c>
      <x:c r="Q2925" s="51" t="n">
        <x:v>279.247</x:v>
      </x:c>
      <x:c r="R2925" s="52" t="n">
        <x:f>IFERROR(Q2925/K2925,"")</x:f>
        <x:v>0.0430344937694476</x:v>
      </x:c>
      <x:c r="S2925" s="53" t="n">
        <x:v>42522</x:v>
      </x:c>
      <x:c r="T2925" s="50" t="str">
        <x:v>EDINET_company_history</x:v>
      </x:c>
      <x:c r="U2925" s="50" t="str">
        <x:v>シンプレクス株式会社</x:v>
      </x:c>
      <x:c r="V2925" s="54" t="n">
        <x:v>0.156</x:v>
      </x:c>
      <x:c r="W2925" s="50" t="str">
        <x:v>丸山 栄樹</x:v>
      </x:c>
      <x:c r="X2925" s="50" t="b">
        <x:f>AND(COUNT(L2925:O2925)=4,L2925&gt;='設定'!$B$6,M2925&gt;='設定'!$B$6,N2925&gt;='設定'!$B$6,O2925&gt;='設定'!$B$6)</x:f>
        <x:v>0</x:v>
      </x:c>
      <x:c r="Y2925" s="50" t="b">
        <x:f>AND(COUNT(G2925:K2925)=5,P2925&gt;='設定'!$B$7)</x:f>
        <x:v>0</x:v>
      </x:c>
      <x:c r="Z2925" s="50" t="b">
        <x:f>AND(ISNUMBER(R2925),R2925&gt;='設定'!$B$8)</x:f>
        <x:v>0</x:v>
      </x:c>
      <x:c r="AA2925" s="50" t="b">
        <x:f>AND(ISNUMBER(S2925),S2925&gt;=DATE(YEAR('設定'!$B$10)-'設定'!$B$9,MONTH('設定'!$B$10),DAY('設定'!$B$10)))</x:f>
        <x:v>0</x:v>
      </x:c>
      <x:c r="AB2925" s="55" t="b">
        <x:v>0</x:v>
      </x:c>
      <x:c r="AC2925" s="55" t="b">
        <x:v>0</x:v>
      </x:c>
      <x:c r="AD2925" s="50" t="n">
        <x:f>IF(X2925,1,0)+IF(Z2925,1,0)+IF(AA2925,1,0)+IF(AB2925,1,0)</x:f>
        <x:v>0</x:v>
      </x:c>
      <x:c r="AE2925" s="50" t="n">
        <x:f>IF(Y2925,1,0)+IF(Z2925,1,0)+IF(AA2925,1,0)+IF(AB2925,1,0)</x:f>
        <x:v>0</x:v>
      </x:c>
      <x:c r="AF2925" s="50" t="n">
        <x:f>IF(Y2925,1,0)+IF(Z2925,1,0)+IF(AA2925,1,0)+IF(AC2925,1,0)</x:f>
        <x:v>0</x:v>
      </x:c>
      <x:c r="AG2925" s="53" t="n">
        <x:v>44348</x:v>
      </x:c>
      <x:c r="AH2925" s="50" t="str">
        <x:v>S100W86C</x:v>
      </x:c>
      <x:c r="AI2925" s="50" t="str">
        <x:v>NetSalesSummaryOfBusinessResults</x:v>
      </x:c>
      <x:c r="AJ2925" s="50" t="str">
        <x:v>OperatingIncome</x:v>
      </x:c>
      <x:c r="AK2925" s="53" t="n">
        <x:v>45747</x:v>
      </x:c>
      <x:c r="AL2925" s="50" t="str">
        <x:v>365/365/365/366/365</x:v>
      </x:c>
      <x:c r="AM2925" s="51" t="n">
        <x:v>2813553</x:v>
      </x:c>
      <x:c r="AN2925" s="51" t="n">
        <x:v>971</x:v>
      </x:c>
      <x:c r="AO2925" s="51" t="n">
        <x:f>IFERROR(AM2925*AN2925,"")</x:f>
        <x:v>2731959963</x:v>
      </x:c>
      <x:c r="AP2925" s="56" t="n">
        <x:f>IFERROR(AO2925/(K2925*1000000),"")</x:f>
        <x:v>0.421019792535296</x:v>
      </x:c>
      <x:c r="AQ2925" s="57" t="n">
        <x:v>10261018.333333334</x:v>
      </x:c>
      <x:c r="AR2925" s="52" t="n">
        <x:v>0.4952683860592523</x:v>
      </x:c>
      <x:c r="AS2925" s="52" t="n">
        <x:v>-0.6040021373639384</x:v>
      </x:c>
      <x:c r="AT2925" s="55" t="b">
        <x:v>0</x:v>
      </x:c>
      <x:c r="AU2925" s="50" t="str">
        <x:v>low_liquidity</x:v>
      </x:c>
      <x:c r="AV2925" s="58" t="n">
        <x:v>-0.1396963876528768</x:v>
      </x:c>
      <x:c r="AW2925" s="50" t="n">
        <x:v>2803</x:v>
      </x:c>
      <x:c r="AX2925" s="50" t="str">
        <x:v>Future Moat</x:v>
      </x:c>
      <x:c r="AY2925" s="50" t="str">
        <x:v>既存適格性フィルター不通過: low_liquidity / 60日平均売買代金2,000万円未満 / ローカル5年最大下落率-60%以下</x:v>
      </x:c>
      <x:c r="AZ2925" s="59" t="str">
        <x:v>2025-06-27 15:52</x:v>
      </x:c>
      <x:c r="BA2925" s="53" t="n">
        <x:v>42522</x:v>
      </x:c>
      <x:c r="BB2925" s="50"/>
      <x:c r="BC2925" s="50"/>
      <x:c r="BD2925" s="50"/>
    </x:row>
    <x:row r="2926">
      <x:c r="A2926" s="50" t="n">
        <x:v>2925</x:v>
      </x:c>
      <x:c r="B2926" s="50" t="str">
        <x:v>8793</x:v>
      </x:c>
      <x:c r="C2926" s="50" t="str">
        <x:v>8793.T</x:v>
      </x:c>
      <x:c r="D2926" s="50" t="str">
        <x:v>NEC Capital Solutions Limited</x:v>
      </x:c>
      <x:c r="E2926" s="50" t="str">
        <x:v>Prime Market (Domestic)</x:v>
      </x:c>
      <x:c r="F2926" s="50" t="str">
        <x:v>Other Financing Business</x:v>
      </x:c>
      <x:c r="G2926" s="51" t="n">
        <x:v>221255</x:v>
      </x:c>
      <x:c r="H2926" s="51" t="n">
        <x:v>249907</x:v>
      </x:c>
      <x:c r="I2926" s="51" t="n">
        <x:v>258107</x:v>
      </x:c>
      <x:c r="J2926" s="51" t="n">
        <x:v>255857</x:v>
      </x:c>
      <x:c r="K2926" s="51" t="n">
        <x:v>254879</x:v>
      </x:c>
      <x:c r="L2926" s="52" t="n">
        <x:f>IFERROR(H2926/G2926-1,"")</x:f>
        <x:v>0.12949763847144702</x:v>
      </x:c>
      <x:c r="M2926" s="52" t="n">
        <x:f>IFERROR(I2926/H2926-1,"")</x:f>
        <x:v>0.032812206140684363</x:v>
      </x:c>
      <x:c r="N2926" s="52" t="n">
        <x:f>IFERROR(J2926/I2926-1,"")</x:f>
        <x:v>-0.008717314912032648</x:v>
      </x:c>
      <x:c r="O2926" s="52" t="n">
        <x:f>IFERROR(K2926/J2926-1,"")</x:f>
        <x:v>-0.003822447695392306</x:v>
      </x:c>
      <x:c r="P2926" s="52" t="n">
        <x:f>IFERROR((K2926/G2926)^(1/4)-1,"")</x:f>
        <x:v>0.03600115640642798</x:v>
      </x:c>
      <x:c r="Q2926" s="51" t="n">
        <x:v>7782</x:v>
      </x:c>
      <x:c r="R2926" s="52" t="n">
        <x:f>IFERROR(Q2926/K2926,"")</x:f>
        <x:v>0.030532134856147426</x:v>
      </x:c>
      <x:c r="S2926" s="53" t="n">
        <x:v>38384</x:v>
      </x:c>
      <x:c r="T2926" s="50" t="str">
        <x:v>EDINET_company_history</x:v>
      </x:c>
      <x:c r="U2926" s="50" t="str">
        <x:v>株式会社ＳＢＩ新生銀行</x:v>
      </x:c>
      <x:c r="V2926" s="54" t="n">
        <x:v>0.3329</x:v>
      </x:c>
      <x:c r="W2926" s="50" t="str">
        <x:v>菅 沼 正 明 / 平 野 昇 一</x:v>
      </x:c>
      <x:c r="X2926" s="50" t="b">
        <x:f>AND(COUNT(L2926:O2926)=4,L2926&gt;='設定'!$B$6,M2926&gt;='設定'!$B$6,N2926&gt;='設定'!$B$6,O2926&gt;='設定'!$B$6)</x:f>
        <x:v>0</x:v>
      </x:c>
      <x:c r="Y2926" s="50" t="b">
        <x:f>AND(COUNT(G2926:K2926)=5,P2926&gt;='設定'!$B$7)</x:f>
        <x:v>0</x:v>
      </x:c>
      <x:c r="Z2926" s="50" t="b">
        <x:f>AND(ISNUMBER(R2926),R2926&gt;='設定'!$B$8)</x:f>
        <x:v>0</x:v>
      </x:c>
      <x:c r="AA2926" s="50" t="b">
        <x:f>AND(ISNUMBER(S2926),S2926&gt;=DATE(YEAR('設定'!$B$10)-'設定'!$B$9,MONTH('設定'!$B$10),DAY('設定'!$B$10)))</x:f>
        <x:v>0</x:v>
      </x:c>
      <x:c r="AB2926" s="55" t="b">
        <x:v>0</x:v>
      </x:c>
      <x:c r="AC2926" s="55" t="b">
        <x:v>0</x:v>
      </x:c>
      <x:c r="AD2926" s="50" t="n">
        <x:f>IF(X2926,1,0)+IF(Z2926,1,0)+IF(AA2926,1,0)+IF(AB2926,1,0)</x:f>
        <x:v>0</x:v>
      </x:c>
      <x:c r="AE2926" s="50" t="n">
        <x:f>IF(Y2926,1,0)+IF(Z2926,1,0)+IF(AA2926,1,0)+IF(AB2926,1,0)</x:f>
        <x:v>0</x:v>
      </x:c>
      <x:c r="AF2926" s="50" t="n">
        <x:f>IF(Y2926,1,0)+IF(Z2926,1,0)+IF(AA2926,1,0)+IF(AC2926,1,0)</x:f>
        <x:v>0</x:v>
      </x:c>
      <x:c r="AG2926" s="53" t="n">
        <x:v>44348</x:v>
      </x:c>
      <x:c r="AH2926" s="50" t="str">
        <x:v>S100W5B4</x:v>
      </x:c>
      <x:c r="AI2926" s="50" t="str">
        <x:v>NetSalesSummaryOfBusinessResults</x:v>
      </x:c>
      <x:c r="AJ2926" s="50" t="str">
        <x:v>OperatingIncome</x:v>
      </x:c>
      <x:c r="AK2926" s="53" t="n">
        <x:v>45747</x:v>
      </x:c>
      <x:c r="AL2926" s="50" t="str">
        <x:v>365/365/365/366/365</x:v>
      </x:c>
      <x:c r="AM2926" s="51" t="n">
        <x:v>21543738</x:v>
      </x:c>
      <x:c r="AN2926" s="51" t="n">
        <x:v>3910</x:v>
      </x:c>
      <x:c r="AO2926" s="51" t="n">
        <x:f>IFERROR(AM2926*AN2926,"")</x:f>
        <x:v>84236015580</x:v>
      </x:c>
      <x:c r="AP2926" s="56" t="n">
        <x:f>IFERROR(AO2926/(K2926*1000000),"")</x:f>
        <x:v>0.330494138708956</x:v>
      </x:c>
      <x:c r="AQ2926" s="57" t="n">
        <x:v>130203566.66666669</x:v>
      </x:c>
      <x:c r="AR2926" s="52" t="n">
        <x:v>0.2114827245891952</x:v>
      </x:c>
      <x:c r="AS2926" s="52" t="n">
        <x:v>-0.2603211255530165</x:v>
      </x:c>
      <x:c r="AT2926" s="55" t="b">
        <x:v>1</x:v>
      </x:c>
      <x:c r="AU2926" s="50"/>
      <x:c r="AV2926" s="58" t="n">
        <x:v>-0.1309044389747412</x:v>
      </x:c>
      <x:c r="AW2926" s="50" t="n">
        <x:v>2759</x:v>
      </x:c>
      <x:c r="AX2926" s="50" t="str">
        <x:v>Transformation Moat</x:v>
      </x:c>
      <x:c r="AY2926" s="50" t="str">
        <x:v>目立つ機械的警告なし（定性確認は別途必要）</x:v>
      </x:c>
      <x:c r="AZ2926" s="59" t="str">
        <x:v>2025-06-26 09:11</x:v>
      </x:c>
      <x:c r="BA2926" s="53" t="n">
        <x:v>38384</x:v>
      </x:c>
      <x:c r="BB2926" s="50"/>
      <x:c r="BC2926" s="50"/>
      <x:c r="BD2926" s="50" t="str">
        <x:v>TOPIX Small 2</x:v>
      </x:c>
    </x:row>
    <x:row r="2927">
      <x:c r="A2927" s="50" t="n">
        <x:v>2926</x:v>
      </x:c>
      <x:c r="B2927" s="50" t="str">
        <x:v>6703</x:v>
      </x:c>
      <x:c r="C2927" s="50" t="str">
        <x:v>6703.T</x:v>
      </x:c>
      <x:c r="D2927" s="50" t="str">
        <x:v>Oki Electric Industry Company,Limited</x:v>
      </x:c>
      <x:c r="E2927" s="50" t="str">
        <x:v>Prime Market (Domestic)</x:v>
      </x:c>
      <x:c r="F2927" s="50" t="str">
        <x:v>Electric Appliances</x:v>
      </x:c>
      <x:c r="G2927" s="51" t="n">
        <x:v>392868</x:v>
      </x:c>
      <x:c r="H2927" s="51" t="n">
        <x:v>352064</x:v>
      </x:c>
      <x:c r="I2927" s="51" t="n">
        <x:v>369096</x:v>
      </x:c>
      <x:c r="J2927" s="51" t="n">
        <x:v>421854</x:v>
      </x:c>
      <x:c r="K2927" s="51" t="n">
        <x:v>452457</x:v>
      </x:c>
      <x:c r="L2927" s="52" t="n">
        <x:f>IFERROR(H2927/G2927-1,"")</x:f>
        <x:v>-0.10386185690868177</x:v>
      </x:c>
      <x:c r="M2927" s="52" t="n">
        <x:f>IFERROR(I2927/H2927-1,"")</x:f>
        <x:v>0.048377567714960934</x:v>
      </x:c>
      <x:c r="N2927" s="52" t="n">
        <x:f>IFERROR(J2927/I2927-1,"")</x:f>
        <x:v>0.1429384225242214</x:v>
      </x:c>
      <x:c r="O2927" s="52" t="n">
        <x:f>IFERROR(K2927/J2927-1,"")</x:f>
        <x:v>0.07254405552631948</x:v>
      </x:c>
      <x:c r="P2927" s="52" t="n">
        <x:f>IFERROR((K2927/G2927)^(1/4)-1,"")</x:f>
        <x:v>0.035935375834248884</x:v>
      </x:c>
      <x:c r="Q2927" s="51" t="n">
        <x:v>18627</x:v>
      </x:c>
      <x:c r="R2927" s="52" t="n">
        <x:f>IFERROR(Q2927/K2927,"")</x:f>
        <x:v>0.041168553033768956</x:v>
      </x:c>
      <x:c r="S2927" s="53" t="n">
        <x:v>10075</x:v>
      </x:c>
      <x:c r="T2927" s="50" t="str">
        <x:v>EDINET_company_history</x:v>
      </x:c>
      <x:c r="U2927" s="50" t="str">
        <x:v>日本マスタートラスト信託銀行株式会社（信託口）</x:v>
      </x:c>
      <x:c r="V2927" s="54" t="n">
        <x:v>0.1544</x:v>
      </x:c>
      <x:c r="W2927" s="50" t="str">
        <x:v>森 孝廣 / 寺本 禎治</x:v>
      </x:c>
      <x:c r="X2927" s="50" t="b">
        <x:f>AND(COUNT(L2927:O2927)=4,L2927&gt;='設定'!$B$6,M2927&gt;='設定'!$B$6,N2927&gt;='設定'!$B$6,O2927&gt;='設定'!$B$6)</x:f>
        <x:v>0</x:v>
      </x:c>
      <x:c r="Y2927" s="50" t="b">
        <x:f>AND(COUNT(G2927:K2927)=5,P2927&gt;='設定'!$B$7)</x:f>
        <x:v>0</x:v>
      </x:c>
      <x:c r="Z2927" s="50" t="b">
        <x:f>AND(ISNUMBER(R2927),R2927&gt;='設定'!$B$8)</x:f>
        <x:v>0</x:v>
      </x:c>
      <x:c r="AA2927" s="50" t="b">
        <x:f>AND(ISNUMBER(S2927),S2927&gt;=DATE(YEAR('設定'!$B$10)-'設定'!$B$9,MONTH('設定'!$B$10),DAY('設定'!$B$10)))</x:f>
        <x:v>0</x:v>
      </x:c>
      <x:c r="AB2927" s="55" t="b">
        <x:v>0</x:v>
      </x:c>
      <x:c r="AC2927" s="55" t="b">
        <x:v>0</x:v>
      </x:c>
      <x:c r="AD2927" s="50" t="n">
        <x:f>IF(X2927,1,0)+IF(Z2927,1,0)+IF(AA2927,1,0)+IF(AB2927,1,0)</x:f>
        <x:v>0</x:v>
      </x:c>
      <x:c r="AE2927" s="50" t="n">
        <x:f>IF(Y2927,1,0)+IF(Z2927,1,0)+IF(AA2927,1,0)+IF(AB2927,1,0)</x:f>
        <x:v>0</x:v>
      </x:c>
      <x:c r="AF2927" s="50" t="n">
        <x:f>IF(Y2927,1,0)+IF(Z2927,1,0)+IF(AA2927,1,0)+IF(AC2927,1,0)</x:f>
        <x:v>0</x:v>
      </x:c>
      <x:c r="AG2927" s="53" t="n">
        <x:v>44348</x:v>
      </x:c>
      <x:c r="AH2927" s="50" t="str">
        <x:v>S100W0R4</x:v>
      </x:c>
      <x:c r="AI2927" s="50" t="str">
        <x:v>NetSalesSummaryOfBusinessResults</x:v>
      </x:c>
      <x:c r="AJ2927" s="50" t="str">
        <x:v>OperatingIncome</x:v>
      </x:c>
      <x:c r="AK2927" s="53" t="n">
        <x:v>45747</x:v>
      </x:c>
      <x:c r="AL2927" s="50" t="str">
        <x:v>365/365/365/366/365</x:v>
      </x:c>
      <x:c r="AM2927" s="51" t="n">
        <x:v>86710202</x:v>
      </x:c>
      <x:c r="AN2927" s="51" t="n">
        <x:v>3470</x:v>
      </x:c>
      <x:c r="AO2927" s="51" t="n">
        <x:f>IFERROR(AM2927*AN2927,"")</x:f>
        <x:v>300884400940</x:v>
      </x:c>
      <x:c r="AP2927" s="56" t="n">
        <x:f>IFERROR(AO2927/(K2927*1000000),"")</x:f>
        <x:v>0.6650010961041601</x:v>
      </x:c>
      <x:c r="AQ2927" s="57" t="n">
        <x:v>2528427016.6666665</x:v>
      </x:c>
      <x:c r="AR2927" s="52" t="n">
        <x:v>0.3736559657757871</x:v>
      </x:c>
      <x:c r="AS2927" s="52" t="n">
        <x:v>-0.3458961790132897</x:v>
      </x:c>
      <x:c r="AT2927" s="55" t="b">
        <x:v>1</x:v>
      </x:c>
      <x:c r="AU2927" s="50"/>
      <x:c r="AV2927" s="58" t="n">
        <x:v>0.547186983158845</x:v>
      </x:c>
      <x:c r="AW2927" s="50" t="n">
        <x:v>55</x:v>
      </x:c>
      <x:c r="AX2927" s="50" t="str">
        <x:v>Future Moat</x:v>
      </x:c>
      <x:c r="AY2927" s="50" t="str">
        <x:v>目立つ機械的警告なし（定性確認は別途必要）</x:v>
      </x:c>
      <x:c r="AZ2927" s="59" t="str">
        <x:v>2025-06-23 14:16</x:v>
      </x:c>
      <x:c r="BA2927" s="53" t="n">
        <x:v>10075</x:v>
      </x:c>
      <x:c r="BB2927" s="50"/>
      <x:c r="BC2927" s="50"/>
      <x:c r="BD2927" s="50" t="str">
        <x:v>TOPIX Small 1</x:v>
      </x:c>
    </x:row>
    <x:row r="2928">
      <x:c r="A2928" s="50" t="n">
        <x:v>2927</x:v>
      </x:c>
      <x:c r="B2928" s="50" t="str">
        <x:v>7925</x:v>
      </x:c>
      <x:c r="C2928" s="50" t="str">
        <x:v>7925.T</x:v>
      </x:c>
      <x:c r="D2928" s="50" t="str">
        <x:v>MAEZAWA KASEI INDUSTRIES CO.,LTD.</x:v>
      </x:c>
      <x:c r="E2928" s="50" t="str">
        <x:v>Prime Market (Domestic)</x:v>
      </x:c>
      <x:c r="F2928" s="50" t="str">
        <x:v>Chemicals</x:v>
      </x:c>
      <x:c r="G2928" s="51" t="n">
        <x:v>20985</x:v>
      </x:c>
      <x:c r="H2928" s="51" t="n">
        <x:v>21879</x:v>
      </x:c>
      <x:c r="I2928" s="51" t="n">
        <x:v>23495</x:v>
      </x:c>
      <x:c r="J2928" s="51" t="n">
        <x:v>23925</x:v>
      </x:c>
      <x:c r="K2928" s="51" t="n">
        <x:v>24166</x:v>
      </x:c>
      <x:c r="L2928" s="52" t="n">
        <x:f>IFERROR(H2928/G2928-1,"")</x:f>
        <x:v>0.04260185847033604</x:v>
      </x:c>
      <x:c r="M2928" s="52" t="n">
        <x:f>IFERROR(I2928/H2928-1,"")</x:f>
        <x:v>0.07386077974313277</x:v>
      </x:c>
      <x:c r="N2928" s="52" t="n">
        <x:f>IFERROR(J2928/I2928-1,"")</x:f>
        <x:v>0.018301766333262304</x:v>
      </x:c>
      <x:c r="O2928" s="52" t="n">
        <x:f>IFERROR(K2928/J2928-1,"")</x:f>
        <x:v>0.010073145245559134</x:v>
      </x:c>
      <x:c r="P2928" s="52" t="n">
        <x:f>IFERROR((K2928/G2928)^(1/4)-1,"")</x:f>
        <x:v>0.03591458906879241</x:v>
      </x:c>
      <x:c r="Q2928" s="51" t="n">
        <x:v>2164</x:v>
      </x:c>
      <x:c r="R2928" s="52" t="n">
        <x:f>IFERROR(Q2928/K2928,"")</x:f>
        <x:v>0.0895472978564926</x:v>
      </x:c>
      <x:c r="S2928" s="53" t="n">
        <x:v>36557</x:v>
      </x:c>
      <x:c r="T2928" s="50" t="str">
        <x:v>EDINET_company_history</x:v>
      </x:c>
      <x:c r="U2928" s="50" t="str">
        <x:v>日本マスタートラスト 信託銀行株式会社（信託口）</x:v>
      </x:c>
      <x:c r="V2928" s="54" t="n">
        <x:v>0.096</x:v>
      </x:c>
      <x:c r="W2928" s="50" t="str">
        <x:v>田中 理</x:v>
      </x:c>
      <x:c r="X2928" s="50" t="b">
        <x:f>AND(COUNT(L2928:O2928)=4,L2928&gt;='設定'!$B$6,M2928&gt;='設定'!$B$6,N2928&gt;='設定'!$B$6,O2928&gt;='設定'!$B$6)</x:f>
        <x:v>0</x:v>
      </x:c>
      <x:c r="Y2928" s="50" t="b">
        <x:f>AND(COUNT(G2928:K2928)=5,P2928&gt;='設定'!$B$7)</x:f>
        <x:v>0</x:v>
      </x:c>
      <x:c r="Z2928" s="50" t="b">
        <x:f>AND(ISNUMBER(R2928),R2928&gt;='設定'!$B$8)</x:f>
        <x:v>0</x:v>
      </x:c>
      <x:c r="AA2928" s="50" t="b">
        <x:f>AND(ISNUMBER(S2928),S2928&gt;=DATE(YEAR('設定'!$B$10)-'設定'!$B$9,MONTH('設定'!$B$10),DAY('設定'!$B$10)))</x:f>
        <x:v>0</x:v>
      </x:c>
      <x:c r="AB2928" s="55" t="b">
        <x:v>0</x:v>
      </x:c>
      <x:c r="AC2928" s="55" t="b">
        <x:v>0</x:v>
      </x:c>
      <x:c r="AD2928" s="50" t="n">
        <x:f>IF(X2928,1,0)+IF(Z2928,1,0)+IF(AA2928,1,0)+IF(AB2928,1,0)</x:f>
        <x:v>0</x:v>
      </x:c>
      <x:c r="AE2928" s="50" t="n">
        <x:f>IF(Y2928,1,0)+IF(Z2928,1,0)+IF(AA2928,1,0)+IF(AB2928,1,0)</x:f>
        <x:v>0</x:v>
      </x:c>
      <x:c r="AF2928" s="50" t="n">
        <x:f>IF(Y2928,1,0)+IF(Z2928,1,0)+IF(AA2928,1,0)+IF(AC2928,1,0)</x:f>
        <x:v>0</x:v>
      </x:c>
      <x:c r="AG2928" s="53" t="n">
        <x:v>44348</x:v>
      </x:c>
      <x:c r="AH2928" s="50" t="str">
        <x:v>S100W0WK</x:v>
      </x:c>
      <x:c r="AI2928" s="50" t="str">
        <x:v>NetSalesSummaryOfBusinessResults</x:v>
      </x:c>
      <x:c r="AJ2928" s="50" t="str">
        <x:v>OperatingIncome</x:v>
      </x:c>
      <x:c r="AK2928" s="53" t="n">
        <x:v>45747</x:v>
      </x:c>
      <x:c r="AL2928" s="50" t="str">
        <x:v>365/365/365/366/365</x:v>
      </x:c>
      <x:c r="AM2928" s="51" t="n">
        <x:v>14935900</x:v>
      </x:c>
      <x:c r="AN2928" s="51" t="n">
        <x:v>1926</x:v>
      </x:c>
      <x:c r="AO2928" s="51" t="n">
        <x:f>IFERROR(AM2928*AN2928,"")</x:f>
        <x:v>28766543400</x:v>
      </x:c>
      <x:c r="AP2928" s="56" t="n">
        <x:f>IFERROR(AO2928/(K2928*1000000),"")</x:f>
        <x:v>1.190372564760407</x:v>
      </x:c>
      <x:c r="AQ2928" s="57" t="n">
        <x:v>91342145</x:v>
      </x:c>
      <x:c r="AR2928" s="52" t="n">
        <x:v>0.1931463241506407</x:v>
      </x:c>
      <x:c r="AS2928" s="52" t="n">
        <x:v>-0.2789604410238078</x:v>
      </x:c>
      <x:c r="AT2928" s="55" t="b">
        <x:v>1</x:v>
      </x:c>
      <x:c r="AU2928" s="50"/>
      <x:c r="AV2928" s="58" t="n">
        <x:v>0.2209873851340449</x:v>
      </x:c>
      <x:c r="AW2928" s="50" t="n">
        <x:v>622</x:v>
      </x:c>
      <x:c r="AX2928" s="50" t="str">
        <x:v>Core Moat</x:v>
      </x:c>
      <x:c r="AY2928" s="50" t="str">
        <x:v>目立つ機械的警告なし（定性確認は別途必要）</x:v>
      </x:c>
      <x:c r="AZ2928" s="59" t="str">
        <x:v>2025-06-23 15:10</x:v>
      </x:c>
      <x:c r="BA2928" s="53" t="n">
        <x:v>36557</x:v>
      </x:c>
      <x:c r="BB2928" s="50"/>
      <x:c r="BC2928" s="50"/>
      <x:c r="BD2928" s="50" t="str">
        <x:v>TOPIX Small 2</x:v>
      </x:c>
    </x:row>
    <x:row r="2929">
      <x:c r="A2929" s="50" t="n">
        <x:v>2928</x:v>
      </x:c>
      <x:c r="B2929" s="50" t="str">
        <x:v>9369</x:v>
      </x:c>
      <x:c r="C2929" s="50" t="str">
        <x:v>9369.T</x:v>
      </x:c>
      <x:c r="D2929" s="50" t="str">
        <x:v>K.R.S.Corporation</x:v>
      </x:c>
      <x:c r="E2929" s="50" t="str">
        <x:v>Standard Market(Domestic)</x:v>
      </x:c>
      <x:c r="F2929" s="50" t="str">
        <x:v>Warehousing and Harbor Transportation Service</x:v>
      </x:c>
      <x:c r="G2929" s="51" t="n">
        <x:v>175967</x:v>
      </x:c>
      <x:c r="H2929" s="51" t="n">
        <x:v>179649</x:v>
      </x:c>
      <x:c r="I2929" s="51" t="n">
        <x:v>184617</x:v>
      </x:c>
      <x:c r="J2929" s="51" t="n">
        <x:v>195192</x:v>
      </x:c>
      <x:c r="K2929" s="51" t="n">
        <x:v>202602</x:v>
      </x:c>
      <x:c r="L2929" s="52" t="n">
        <x:f>IFERROR(H2929/G2929-1,"")</x:f>
        <x:v>0.02092437786630441</x:v>
      </x:c>
      <x:c r="M2929" s="52" t="n">
        <x:f>IFERROR(I2929/H2929-1,"")</x:f>
        <x:v>0.027653925154050407</x:v>
      </x:c>
      <x:c r="N2929" s="52" t="n">
        <x:f>IFERROR(J2929/I2929-1,"")</x:f>
        <x:v>0.05728074879344813</x:v>
      </x:c>
      <x:c r="O2929" s="52" t="n">
        <x:f>IFERROR(K2929/J2929-1,"")</x:f>
        <x:v>0.0379626214189106</x:v>
      </x:c>
      <x:c r="P2929" s="52" t="n">
        <x:f>IFERROR((K2929/G2929)^(1/4)-1,"")</x:f>
        <x:v>0.03586491715985174</x:v>
      </x:c>
      <x:c r="Q2929" s="51" t="n">
        <x:v>5644</x:v>
      </x:c>
      <x:c r="R2929" s="52" t="n">
        <x:f>IFERROR(Q2929/K2929,"")</x:f>
        <x:v>0.027857572975587604</x:v>
      </x:c>
      <x:c r="S2929" s="53" t="n">
        <x:v>34943</x:v>
      </x:c>
      <x:c r="T2929" s="50" t="str">
        <x:v>EDINET_company_history</x:v>
      </x:c>
      <x:c r="U2929" s="50" t="str">
        <x:v>キユーピー株式会社</x:v>
      </x:c>
      <x:c r="V2929" s="54" t="n">
        <x:v>0.4329</x:v>
      </x:c>
      <x:c r="W2929" s="50" t="str">
        <x:v>富田 仁一</x:v>
      </x:c>
      <x:c r="X2929" s="50" t="b">
        <x:f>AND(COUNT(L2929:O2929)=4,L2929&gt;='設定'!$B$6,M2929&gt;='設定'!$B$6,N2929&gt;='設定'!$B$6,O2929&gt;='設定'!$B$6)</x:f>
        <x:v>0</x:v>
      </x:c>
      <x:c r="Y2929" s="50" t="b">
        <x:f>AND(COUNT(G2929:K2929)=5,P2929&gt;='設定'!$B$7)</x:f>
        <x:v>0</x:v>
      </x:c>
      <x:c r="Z2929" s="50" t="b">
        <x:f>AND(ISNUMBER(R2929),R2929&gt;='設定'!$B$8)</x:f>
        <x:v>0</x:v>
      </x:c>
      <x:c r="AA2929" s="50" t="b">
        <x:f>AND(ISNUMBER(S2929),S2929&gt;=DATE(YEAR('設定'!$B$10)-'設定'!$B$9,MONTH('設定'!$B$10),DAY('設定'!$B$10)))</x:f>
        <x:v>0</x:v>
      </x:c>
      <x:c r="AB2929" s="55" t="b">
        <x:v>0</x:v>
      </x:c>
      <x:c r="AC2929" s="55" t="b">
        <x:v>0</x:v>
      </x:c>
      <x:c r="AD2929" s="50" t="n">
        <x:f>IF(X2929,1,0)+IF(Z2929,1,0)+IF(AA2929,1,0)+IF(AB2929,1,0)</x:f>
        <x:v>0</x:v>
      </x:c>
      <x:c r="AE2929" s="50" t="n">
        <x:f>IF(Y2929,1,0)+IF(Z2929,1,0)+IF(AA2929,1,0)+IF(AB2929,1,0)</x:f>
        <x:v>0</x:v>
      </x:c>
      <x:c r="AF2929" s="50" t="n">
        <x:f>IF(Y2929,1,0)+IF(Z2929,1,0)+IF(AA2929,1,0)+IF(AC2929,1,0)</x:f>
        <x:v>0</x:v>
      </x:c>
      <x:c r="AG2929" s="53" t="n">
        <x:v>44348</x:v>
      </x:c>
      <x:c r="AH2929" s="50" t="str">
        <x:v>S100XMO8</x:v>
      </x:c>
      <x:c r="AI2929" s="50" t="str">
        <x:v>OperatingRevenue1SummaryOfBusinessResults</x:v>
      </x:c>
      <x:c r="AJ2929" s="50" t="str">
        <x:v>OperatingIncome</x:v>
      </x:c>
      <x:c r="AK2929" s="53" t="n">
        <x:v>45991</x:v>
      </x:c>
      <x:c r="AL2929" s="50" t="str">
        <x:v>365/365/365/366/365</x:v>
      </x:c>
      <x:c r="AM2929" s="51" t="n">
        <x:v>24856600</x:v>
      </x:c>
      <x:c r="AN2929" s="51" t="n">
        <x:v>3315</x:v>
      </x:c>
      <x:c r="AO2929" s="51" t="n">
        <x:f>IFERROR(AM2929*AN2929,"")</x:f>
        <x:v>82399629000</x:v>
      </x:c>
      <x:c r="AP2929" s="56" t="n">
        <x:f>IFERROR(AO2929/(K2929*1000000),"")</x:f>
        <x:v>0.40670688838214825</x:v>
      </x:c>
      <x:c r="AQ2929" s="57" t="n">
        <x:v>233913463.33333337</x:v>
      </x:c>
      <x:c r="AR2929" s="52" t="n">
        <x:v>0.3556431583954954</x:v>
      </x:c>
      <x:c r="AS2929" s="52" t="n">
        <x:v>-0.3910521541414622</x:v>
      </x:c>
      <x:c r="AT2929" s="55" t="b">
        <x:v>1</x:v>
      </x:c>
      <x:c r="AU2929" s="50"/>
      <x:c r="AV2929" s="58" t="n">
        <x:v>-0.0916149160199625</x:v>
      </x:c>
      <x:c r="AW2929" s="50" t="n">
        <x:v>2544</x:v>
      </x:c>
      <x:c r="AX2929" s="50" t="str">
        <x:v>Transformation Moat</x:v>
      </x:c>
      <x:c r="AY2929" s="50" t="str">
        <x:v>目立つ機械的警告なし（定性確認は別途必要）</x:v>
      </x:c>
      <x:c r="AZ2929" s="59" t="str">
        <x:v>2026-02-24 12:49</x:v>
      </x:c>
      <x:c r="BA2929" s="53" t="n">
        <x:v>34943</x:v>
      </x:c>
      <x:c r="BB2929" s="50"/>
      <x:c r="BC2929" s="50"/>
      <x:c r="BD2929" s="50" t="str">
        <x:v>TOPIX Small 2</x:v>
      </x:c>
    </x:row>
    <x:row r="2930">
      <x:c r="A2930" s="50" t="n">
        <x:v>2929</x:v>
      </x:c>
      <x:c r="B2930" s="50" t="str">
        <x:v>7427</x:v>
      </x:c>
      <x:c r="C2930" s="50" t="str">
        <x:v>7427.T</x:v>
      </x:c>
      <x:c r="D2930" s="50" t="str">
        <x:v>ECHO TRADING CO.,LTD.</x:v>
      </x:c>
      <x:c r="E2930" s="50" t="str">
        <x:v>Standard Market(Domestic)</x:v>
      </x:c>
      <x:c r="F2930" s="50" t="str">
        <x:v>Wholesale Trade</x:v>
      </x:c>
      <x:c r="G2930" s="51" t="n">
        <x:v>91930.433</x:v>
      </x:c>
      <x:c r="H2930" s="51" t="n">
        <x:v>96955.316</x:v>
      </x:c>
      <x:c r="I2930" s="51" t="n">
        <x:v>107406.772</x:v>
      </x:c>
      <x:c r="J2930" s="51" t="n">
        <x:v>106388.553</x:v>
      </x:c>
      <x:c r="K2930" s="51" t="n">
        <x:v>105811.956</x:v>
      </x:c>
      <x:c r="L2930" s="52" t="n">
        <x:f>IFERROR(H2930/G2930-1,"")</x:f>
        <x:v>0.05465962506670663</x:v>
      </x:c>
      <x:c r="M2930" s="52" t="n">
        <x:f>IFERROR(I2930/H2930-1,"")</x:f>
        <x:v>0.1077966266439685</x:v>
      </x:c>
      <x:c r="N2930" s="52" t="n">
        <x:f>IFERROR(J2930/I2930-1,"")</x:f>
        <x:v>-0.009480026082526738</x:v>
      </x:c>
      <x:c r="O2930" s="52" t="n">
        <x:f>IFERROR(K2930/J2930-1,"")</x:f>
        <x:v>-0.00541972781601785</x:v>
      </x:c>
      <x:c r="P2930" s="52" t="n">
        <x:f>IFERROR((K2930/G2930)^(1/4)-1,"")</x:f>
        <x:v>0.03578319187570833</x:v>
      </x:c>
      <x:c r="Q2930" s="51" t="n">
        <x:v>1110.026</x:v>
      </x:c>
      <x:c r="R2930" s="52" t="n">
        <x:f>IFERROR(Q2930/K2930,"")</x:f>
        <x:v>0.010490553638380903</x:v>
      </x:c>
      <x:c r="S2930" s="53" t="n">
        <x:v>34759</x:v>
      </x:c>
      <x:c r="T2930" s="50" t="str">
        <x:v>EDINET_company_history</x:v>
      </x:c>
      <x:c r="U2930" s="50" t="str">
        <x:v>国分グループ本社株式会社</x:v>
      </x:c>
      <x:c r="V2930" s="54" t="n">
        <x:v>0.182</x:v>
      </x:c>
      <x:c r="W2930" s="50" t="str">
        <x:v>豊田 実</x:v>
      </x:c>
      <x:c r="X2930" s="50" t="b">
        <x:f>AND(COUNT(L2930:O2930)=4,L2930&gt;='設定'!$B$6,M2930&gt;='設定'!$B$6,N2930&gt;='設定'!$B$6,O2930&gt;='設定'!$B$6)</x:f>
        <x:v>0</x:v>
      </x:c>
      <x:c r="Y2930" s="50" t="b">
        <x:f>AND(COUNT(G2930:K2930)=5,P2930&gt;='設定'!$B$7)</x:f>
        <x:v>0</x:v>
      </x:c>
      <x:c r="Z2930" s="50" t="b">
        <x:f>AND(ISNUMBER(R2930),R2930&gt;='設定'!$B$8)</x:f>
        <x:v>0</x:v>
      </x:c>
      <x:c r="AA2930" s="50" t="b">
        <x:f>AND(ISNUMBER(S2930),S2930&gt;=DATE(YEAR('設定'!$B$10)-'設定'!$B$9,MONTH('設定'!$B$10),DAY('設定'!$B$10)))</x:f>
        <x:v>0</x:v>
      </x:c>
      <x:c r="AB2930" s="55" t="b">
        <x:v>0</x:v>
      </x:c>
      <x:c r="AC2930" s="55" t="b">
        <x:v>0</x:v>
      </x:c>
      <x:c r="AD2930" s="50" t="n">
        <x:f>IF(X2930,1,0)+IF(Z2930,1,0)+IF(AA2930,1,0)+IF(AB2930,1,0)</x:f>
        <x:v>0</x:v>
      </x:c>
      <x:c r="AE2930" s="50" t="n">
        <x:f>IF(Y2930,1,0)+IF(Z2930,1,0)+IF(AA2930,1,0)+IF(AB2930,1,0)</x:f>
        <x:v>0</x:v>
      </x:c>
      <x:c r="AF2930" s="50" t="n">
        <x:f>IF(Y2930,1,0)+IF(Z2930,1,0)+IF(AA2930,1,0)+IF(AC2930,1,0)</x:f>
        <x:v>0</x:v>
      </x:c>
      <x:c r="AG2930" s="53" t="n">
        <x:v>44348</x:v>
      </x:c>
      <x:c r="AH2930" s="50" t="str">
        <x:v>S100Y67Z</x:v>
      </x:c>
      <x:c r="AI2930" s="50" t="str">
        <x:v>NetSalesSummaryOfBusinessResults</x:v>
      </x:c>
      <x:c r="AJ2930" s="50" t="str">
        <x:v>OperatingIncome</x:v>
      </x:c>
      <x:c r="AK2930" s="53" t="n">
        <x:v>46081</x:v>
      </x:c>
      <x:c r="AL2930" s="50" t="str">
        <x:v>365/365/366/365/365</x:v>
      </x:c>
      <x:c r="AM2930" s="51" t="n">
        <x:v>6073046</x:v>
      </x:c>
      <x:c r="AN2930" s="51" t="n">
        <x:v>821</x:v>
      </x:c>
      <x:c r="AO2930" s="51" t="n">
        <x:f>IFERROR(AM2930*AN2930,"")</x:f>
        <x:v>4985970766</x:v>
      </x:c>
      <x:c r="AP2930" s="56" t="n">
        <x:f>IFERROR(AO2930/(K2930*1000000),"")</x:f>
        <x:v>0.047121052804278564</x:v>
      </x:c>
      <x:c r="AQ2930" s="57" t="n">
        <x:v>11171825</x:v>
      </x:c>
      <x:c r="AR2930" s="52" t="n">
        <x:v>0.332286070583181</x:v>
      </x:c>
      <x:c r="AS2930" s="52" t="n">
        <x:v>-0.5331984642915459</x:v>
      </x:c>
      <x:c r="AT2930" s="55" t="b">
        <x:v>0</x:v>
      </x:c>
      <x:c r="AU2930" s="50" t="str">
        <x:v>low_liquidity</x:v>
      </x:c>
      <x:c r="AV2930" s="58" t="n">
        <x:v>-0.255212447887102</x:v>
      </x:c>
      <x:c r="AW2930" s="50" t="n">
        <x:v>3204</x:v>
      </x:c>
      <x:c r="AX2930" s="50" t="str">
        <x:v>Transformation Moat</x:v>
      </x:c>
      <x:c r="AY2930" s="50" t="str">
        <x:v>既存適格性フィルター不通過: low_liquidity / 60日平均売買代金2,000万円未満</x:v>
      </x:c>
      <x:c r="AZ2930" s="59" t="str">
        <x:v>2026-05-26 10:36</x:v>
      </x:c>
      <x:c r="BA2930" s="53" t="n">
        <x:v>34759</x:v>
      </x:c>
      <x:c r="BB2930" s="50"/>
      <x:c r="BC2930" s="50"/>
      <x:c r="BD2930" s="50"/>
    </x:row>
    <x:row r="2931">
      <x:c r="A2931" s="50" t="n">
        <x:v>2930</x:v>
      </x:c>
      <x:c r="B2931" s="50" t="str">
        <x:v>6952</x:v>
      </x:c>
      <x:c r="C2931" s="50" t="str">
        <x:v>6952.T</x:v>
      </x:c>
      <x:c r="D2931" s="50" t="str">
        <x:v>CASIO COMPUTER CO.,LTD.</x:v>
      </x:c>
      <x:c r="E2931" s="50" t="str">
        <x:v>Prime Market (Domestic)</x:v>
      </x:c>
      <x:c r="F2931" s="50" t="str">
        <x:v>Electric Appliances</x:v>
      </x:c>
      <x:c r="G2931" s="51" t="n">
        <x:v>227440</x:v>
      </x:c>
      <x:c r="H2931" s="51" t="n">
        <x:v>252322</x:v>
      </x:c>
      <x:c r="I2931" s="51" t="n">
        <x:v>263831</x:v>
      </x:c>
      <x:c r="J2931" s="51" t="n">
        <x:v>268828</x:v>
      </x:c>
      <x:c r="K2931" s="51" t="n">
        <x:v>261757</x:v>
      </x:c>
      <x:c r="L2931" s="52" t="n">
        <x:f>IFERROR(H2931/G2931-1,"")</x:f>
        <x:v>0.10940028139289493</x:v>
      </x:c>
      <x:c r="M2931" s="52" t="n">
        <x:f>IFERROR(I2931/H2931-1,"")</x:f>
        <x:v>0.0456123524702563</x:v>
      </x:c>
      <x:c r="N2931" s="52" t="n">
        <x:f>IFERROR(J2931/I2931-1,"")</x:f>
        <x:v>0.01894015487186884</x:v>
      </x:c>
      <x:c r="O2931" s="52" t="n">
        <x:f>IFERROR(K2931/J2931-1,"")</x:f>
        <x:v>-0.026303063668963067</x:v>
      </x:c>
      <x:c r="P2931" s="52" t="n">
        <x:f>IFERROR((K2931/G2931)^(1/4)-1,"")</x:f>
        <x:v>0.035756969902210445</x:v>
      </x:c>
      <x:c r="Q2931" s="51" t="n">
        <x:v>14236</x:v>
      </x:c>
      <x:c r="R2931" s="52" t="n">
        <x:f>IFERROR(Q2931/K2931,"")</x:f>
        <x:v>0.054386320136615256</x:v>
      </x:c>
      <x:c r="S2931" s="53" t="n">
        <x:v>22007</x:v>
      </x:c>
      <x:c r="T2931" s="50" t="str">
        <x:v>EDINET_company_history</x:v>
      </x:c>
      <x:c r="U2931" s="50" t="str">
        <x:v>日本マスタートラスト信託銀行株式会社</x:v>
      </x:c>
      <x:c r="V2931" s="54" t="n">
        <x:v>0.1939</x:v>
      </x:c>
      <x:c r="W2931" s="50" t="str">
        <x:v>樫 尾 和 宏 / 増 田 裕 一</x:v>
      </x:c>
      <x:c r="X2931" s="50" t="b">
        <x:f>AND(COUNT(L2931:O2931)=4,L2931&gt;='設定'!$B$6,M2931&gt;='設定'!$B$6,N2931&gt;='設定'!$B$6,O2931&gt;='設定'!$B$6)</x:f>
        <x:v>0</x:v>
      </x:c>
      <x:c r="Y2931" s="50" t="b">
        <x:f>AND(COUNT(G2931:K2931)=5,P2931&gt;='設定'!$B$7)</x:f>
        <x:v>0</x:v>
      </x:c>
      <x:c r="Z2931" s="50" t="b">
        <x:f>AND(ISNUMBER(R2931),R2931&gt;='設定'!$B$8)</x:f>
        <x:v>0</x:v>
      </x:c>
      <x:c r="AA2931" s="50" t="b">
        <x:f>AND(ISNUMBER(S2931),S2931&gt;=DATE(YEAR('設定'!$B$10)-'設定'!$B$9,MONTH('設定'!$B$10),DAY('設定'!$B$10)))</x:f>
        <x:v>0</x:v>
      </x:c>
      <x:c r="AB2931" s="55" t="b">
        <x:v>0</x:v>
      </x:c>
      <x:c r="AC2931" s="55" t="b">
        <x:v>0</x:v>
      </x:c>
      <x:c r="AD2931" s="50" t="n">
        <x:f>IF(X2931,1,0)+IF(Z2931,1,0)+IF(AA2931,1,0)+IF(AB2931,1,0)</x:f>
        <x:v>0</x:v>
      </x:c>
      <x:c r="AE2931" s="50" t="n">
        <x:f>IF(Y2931,1,0)+IF(Z2931,1,0)+IF(AA2931,1,0)+IF(AB2931,1,0)</x:f>
        <x:v>0</x:v>
      </x:c>
      <x:c r="AF2931" s="50" t="n">
        <x:f>IF(Y2931,1,0)+IF(Z2931,1,0)+IF(AA2931,1,0)+IF(AC2931,1,0)</x:f>
        <x:v>0</x:v>
      </x:c>
      <x:c r="AG2931" s="53" t="n">
        <x:v>44348</x:v>
      </x:c>
      <x:c r="AH2931" s="50" t="str">
        <x:v>S100W670</x:v>
      </x:c>
      <x:c r="AI2931" s="50" t="str">
        <x:v>NetSalesSummaryOfBusinessResults</x:v>
      </x:c>
      <x:c r="AJ2931" s="50" t="str">
        <x:v>OperatingIncome</x:v>
      </x:c>
      <x:c r="AK2931" s="53" t="n">
        <x:v>45747</x:v>
      </x:c>
      <x:c r="AL2931" s="50" t="str">
        <x:v>365/365/365/366/365</x:v>
      </x:c>
      <x:c r="AM2931" s="51" t="n">
        <x:v>228046414</x:v>
      </x:c>
      <x:c r="AN2931" s="51" t="n">
        <x:v>1799</x:v>
      </x:c>
      <x:c r="AO2931" s="51" t="n">
        <x:f>IFERROR(AM2931*AN2931,"")</x:f>
        <x:v>410255498786</x:v>
      </x:c>
      <x:c r="AP2931" s="56" t="n">
        <x:f>IFERROR(AO2931/(K2931*1000000),"")</x:f>
        <x:v>1.5673143365258617</x:v>
      </x:c>
      <x:c r="AQ2931" s="57" t="n">
        <x:v>3998310440.8333335</x:v>
      </x:c>
      <x:c r="AR2931" s="52" t="n">
        <x:v>0.2733191385012741</x:v>
      </x:c>
      <x:c r="AS2931" s="52" t="n">
        <x:v>-0.4099481057289467</x:v>
      </x:c>
      <x:c r="AT2931" s="55" t="b">
        <x:v>1</x:v>
      </x:c>
      <x:c r="AU2931" s="50"/>
      <x:c r="AV2931" s="58" t="n">
        <x:v>0.3212124785188375</x:v>
      </x:c>
      <x:c r="AW2931" s="50" t="n">
        <x:v>372</x:v>
      </x:c>
      <x:c r="AX2931" s="50" t="str">
        <x:v>Future Moat</x:v>
      </x:c>
      <x:c r="AY2931" s="50" t="str">
        <x:v>目立つ機械的警告なし（定性確認は別途必要）</x:v>
      </x:c>
      <x:c r="AZ2931" s="59" t="str">
        <x:v>2025-06-26 14:39</x:v>
      </x:c>
      <x:c r="BA2931" s="53" t="n">
        <x:v>22007</x:v>
      </x:c>
      <x:c r="BB2931" s="50"/>
      <x:c r="BC2931" s="50"/>
      <x:c r="BD2931" s="50" t="str">
        <x:v>TOPIX Mid400</x:v>
      </x:c>
    </x:row>
    <x:row r="2932">
      <x:c r="A2932" s="50" t="n">
        <x:v>2931</x:v>
      </x:c>
      <x:c r="B2932" s="50" t="str">
        <x:v>4222</x:v>
      </x:c>
      <x:c r="C2932" s="50" t="str">
        <x:v>4222.T</x:v>
      </x:c>
      <x:c r="D2932" s="50" t="str">
        <x:v>KODAMA CHEMICAL INDUSTRY CO.,LTD.</x:v>
      </x:c>
      <x:c r="E2932" s="50" t="str">
        <x:v>Standard Market(Domestic)</x:v>
      </x:c>
      <x:c r="F2932" s="50" t="str">
        <x:v>Chemicals</x:v>
      </x:c>
      <x:c r="G2932" s="51" t="n">
        <x:v>13768.204</x:v>
      </x:c>
      <x:c r="H2932" s="51" t="n">
        <x:v>14884.764</x:v>
      </x:c>
      <x:c r="I2932" s="51" t="n">
        <x:v>15389.77</x:v>
      </x:c>
      <x:c r="J2932" s="51" t="n">
        <x:v>14696.574</x:v>
      </x:c>
      <x:c r="K2932" s="51" t="n">
        <x:v>15842.015</x:v>
      </x:c>
      <x:c r="L2932" s="52" t="n">
        <x:f>IFERROR(H2932/G2932-1,"")</x:f>
        <x:v>0.08109699711015317</x:v>
      </x:c>
      <x:c r="M2932" s="52" t="n">
        <x:f>IFERROR(I2932/H2932-1,"")</x:f>
        <x:v>0.03392771292846852</x:v>
      </x:c>
      <x:c r="N2932" s="52" t="n">
        <x:f>IFERROR(J2932/I2932-1,"")</x:f>
        <x:v>-0.04504264846063322</x:v>
      </x:c>
      <x:c r="O2932" s="52" t="n">
        <x:f>IFERROR(K2932/J2932-1,"")</x:f>
        <x:v>0.07793932109619561</x:v>
      </x:c>
      <x:c r="P2932" s="52" t="n">
        <x:f>IFERROR((K2932/G2932)^(1/4)-1,"")</x:f>
        <x:v>0.03569834435063268</x:v>
      </x:c>
      <x:c r="Q2932" s="51" t="n">
        <x:v>162.42</x:v>
      </x:c>
      <x:c r="R2932" s="52" t="n">
        <x:f>IFERROR(Q2932/K2932,"")</x:f>
        <x:v>0.010252483664483338</x:v>
      </x:c>
      <x:c r="S2932" s="53" t="n">
        <x:v>22828</x:v>
      </x:c>
      <x:c r="T2932" s="50" t="str">
        <x:v>EDINET_company_history</x:v>
      </x:c>
      <x:c r="U2932" s="50" t="str">
        <x:v>エンデバー・ユナイテッド２号投資事業有限責任組合</x:v>
      </x:c>
      <x:c r="V2932" s="54" t="n">
        <x:v>0.625</x:v>
      </x:c>
      <x:c r="W2932" s="50" t="str">
        <x:v>北村 以知雄</x:v>
      </x:c>
      <x:c r="X2932" s="50" t="b">
        <x:f>AND(COUNT(L2932:O2932)=4,L2932&gt;='設定'!$B$6,M2932&gt;='設定'!$B$6,N2932&gt;='設定'!$B$6,O2932&gt;='設定'!$B$6)</x:f>
        <x:v>0</x:v>
      </x:c>
      <x:c r="Y2932" s="50" t="b">
        <x:f>AND(COUNT(G2932:K2932)=5,P2932&gt;='設定'!$B$7)</x:f>
        <x:v>0</x:v>
      </x:c>
      <x:c r="Z2932" s="50" t="b">
        <x:f>AND(ISNUMBER(R2932),R2932&gt;='設定'!$B$8)</x:f>
        <x:v>0</x:v>
      </x:c>
      <x:c r="AA2932" s="50" t="b">
        <x:f>AND(ISNUMBER(S2932),S2932&gt;=DATE(YEAR('設定'!$B$10)-'設定'!$B$9,MONTH('設定'!$B$10),DAY('設定'!$B$10)))</x:f>
        <x:v>0</x:v>
      </x:c>
      <x:c r="AB2932" s="55" t="b">
        <x:v>0</x:v>
      </x:c>
      <x:c r="AC2932" s="55" t="b">
        <x:v>0</x:v>
      </x:c>
      <x:c r="AD2932" s="50" t="n">
        <x:f>IF(X2932,1,0)+IF(Z2932,1,0)+IF(AA2932,1,0)+IF(AB2932,1,0)</x:f>
        <x:v>0</x:v>
      </x:c>
      <x:c r="AE2932" s="50" t="n">
        <x:f>IF(Y2932,1,0)+IF(Z2932,1,0)+IF(AA2932,1,0)+IF(AB2932,1,0)</x:f>
        <x:v>0</x:v>
      </x:c>
      <x:c r="AF2932" s="50" t="n">
        <x:f>IF(Y2932,1,0)+IF(Z2932,1,0)+IF(AA2932,1,0)+IF(AC2932,1,0)</x:f>
        <x:v>0</x:v>
      </x:c>
      <x:c r="AG2932" s="53" t="n">
        <x:v>44348</x:v>
      </x:c>
      <x:c r="AH2932" s="50" t="str">
        <x:v>S100W93H</x:v>
      </x:c>
      <x:c r="AI2932" s="50" t="str">
        <x:v>NetSalesSummaryOfBusinessResults</x:v>
      </x:c>
      <x:c r="AJ2932" s="50" t="str">
        <x:v>OperatingIncome</x:v>
      </x:c>
      <x:c r="AK2932" s="53" t="n">
        <x:v>45747</x:v>
      </x:c>
      <x:c r="AL2932" s="50" t="str">
        <x:v>365/365/365/366/365</x:v>
      </x:c>
      <x:c r="AM2932" s="51" t="n">
        <x:v>15665691</x:v>
      </x:c>
      <x:c r="AN2932" s="51" t="n">
        <x:v>713</x:v>
      </x:c>
      <x:c r="AO2932" s="51" t="n">
        <x:f>IFERROR(AM2932*AN2932,"")</x:f>
        <x:v>11169637683</x:v>
      </x:c>
      <x:c r="AP2932" s="56" t="n">
        <x:f>IFERROR(AO2932/(K2932*1000000),"")</x:f>
        <x:v>0.7050642031963736</x:v>
      </x:c>
      <x:c r="AQ2932" s="57" t="n">
        <x:v>425851551.6666667</x:v>
      </x:c>
      <x:c r="AR2932" s="52" t="n">
        <x:v>0.6674215963048163</x:v>
      </x:c>
      <x:c r="AS2932" s="52" t="n">
        <x:v>-0.6718213168443516</x:v>
      </x:c>
      <x:c r="AT2932" s="55" t="b">
        <x:v>1</x:v>
      </x:c>
      <x:c r="AU2932" s="50"/>
      <x:c r="AV2932" s="58" t="n">
        <x:v>-0.3276680657434918</x:v>
      </x:c>
      <x:c r="AW2932" s="50" t="n">
        <x:v>3324</x:v>
      </x:c>
      <x:c r="AX2932" s="50" t="str">
        <x:v>Future Moat</x:v>
      </x:c>
      <x:c r="AY2932" s="50" t="str">
        <x:v>年率ボラティリティ60%以上 / ローカル5年最大下落率-60%以下</x:v>
      </x:c>
      <x:c r="AZ2932" s="59" t="str">
        <x:v>2025-06-30 09:33</x:v>
      </x:c>
      <x:c r="BA2932" s="53" t="n">
        <x:v>22828</x:v>
      </x:c>
      <x:c r="BB2932" s="50"/>
      <x:c r="BC2932" s="50"/>
      <x:c r="BD2932" s="50"/>
    </x:row>
    <x:row r="2933">
      <x:c r="A2933" s="50" t="n">
        <x:v>2932</x:v>
      </x:c>
      <x:c r="B2933" s="50" t="str">
        <x:v>6413</x:v>
      </x:c>
      <x:c r="C2933" s="50" t="str">
        <x:v>6413.T</x:v>
      </x:c>
      <x:c r="D2933" s="50" t="str">
        <x:v>RISO KAGAKU CORPORATION</x:v>
      </x:c>
      <x:c r="E2933" s="50" t="str">
        <x:v>Prime Market (Domestic)</x:v>
      </x:c>
      <x:c r="F2933" s="50" t="str">
        <x:v>Machinery</x:v>
      </x:c>
      <x:c r="G2933" s="51" t="n">
        <x:v>68434</x:v>
      </x:c>
      <x:c r="H2933" s="51" t="n">
        <x:v>69313</x:v>
      </x:c>
      <x:c r="I2933" s="51" t="n">
        <x:v>74655</x:v>
      </x:c>
      <x:c r="J2933" s="51" t="n">
        <x:v>74602</x:v>
      </x:c>
      <x:c r="K2933" s="51" t="n">
        <x:v>78723</x:v>
      </x:c>
      <x:c r="L2933" s="52" t="n">
        <x:f>IFERROR(H2933/G2933-1,"")</x:f>
        <x:v>0.012844492503726324</x:v>
      </x:c>
      <x:c r="M2933" s="52" t="n">
        <x:f>IFERROR(I2933/H2933-1,"")</x:f>
        <x:v>0.07707067938193402</x:v>
      </x:c>
      <x:c r="N2933" s="52" t="n">
        <x:f>IFERROR(J2933/I2933-1,"")</x:f>
        <x:v>-0.0007099323555019854</x:v>
      </x:c>
      <x:c r="O2933" s="52" t="n">
        <x:f>IFERROR(K2933/J2933-1,"")</x:f>
        <x:v>0.055239805903327</x:v>
      </x:c>
      <x:c r="P2933" s="52" t="n">
        <x:f>IFERROR((K2933/G2933)^(1/4)-1,"")</x:f>
        <x:v>0.035636689120976284</x:v>
      </x:c>
      <x:c r="Q2933" s="51" t="n">
        <x:v>6183</x:v>
      </x:c>
      <x:c r="R2933" s="52" t="n">
        <x:f>IFERROR(Q2933/K2933,"")</x:f>
        <x:v>0.07854121413055905</x:v>
      </x:c>
      <x:c r="S2933" s="53" t="n">
        <x:v>38322</x:v>
      </x:c>
      <x:c r="T2933" s="50" t="str">
        <x:v>EDINET_company_history</x:v>
      </x:c>
      <x:c r="U2933" s="50" t="str">
        <x:v>有限会社理想社</x:v>
      </x:c>
      <x:c r="V2933" s="54" t="n">
        <x:v>0.1541</x:v>
      </x:c>
      <x:c r="W2933" s="50" t="str">
        <x:v>羽山 明</x:v>
      </x:c>
      <x:c r="X2933" s="50" t="b">
        <x:f>AND(COUNT(L2933:O2933)=4,L2933&gt;='設定'!$B$6,M2933&gt;='設定'!$B$6,N2933&gt;='設定'!$B$6,O2933&gt;='設定'!$B$6)</x:f>
        <x:v>0</x:v>
      </x:c>
      <x:c r="Y2933" s="50" t="b">
        <x:f>AND(COUNT(G2933:K2933)=5,P2933&gt;='設定'!$B$7)</x:f>
        <x:v>0</x:v>
      </x:c>
      <x:c r="Z2933" s="50" t="b">
        <x:f>AND(ISNUMBER(R2933),R2933&gt;='設定'!$B$8)</x:f>
        <x:v>0</x:v>
      </x:c>
      <x:c r="AA2933" s="50" t="b">
        <x:f>AND(ISNUMBER(S2933),S2933&gt;=DATE(YEAR('設定'!$B$10)-'設定'!$B$9,MONTH('設定'!$B$10),DAY('設定'!$B$10)))</x:f>
        <x:v>0</x:v>
      </x:c>
      <x:c r="AB2933" s="55" t="b">
        <x:v>0</x:v>
      </x:c>
      <x:c r="AC2933" s="55" t="b">
        <x:v>0</x:v>
      </x:c>
      <x:c r="AD2933" s="50" t="n">
        <x:f>IF(X2933,1,0)+IF(Z2933,1,0)+IF(AA2933,1,0)+IF(AB2933,1,0)</x:f>
        <x:v>0</x:v>
      </x:c>
      <x:c r="AE2933" s="50" t="n">
        <x:f>IF(Y2933,1,0)+IF(Z2933,1,0)+IF(AA2933,1,0)+IF(AB2933,1,0)</x:f>
        <x:v>0</x:v>
      </x:c>
      <x:c r="AF2933" s="50" t="n">
        <x:f>IF(Y2933,1,0)+IF(Z2933,1,0)+IF(AA2933,1,0)+IF(AC2933,1,0)</x:f>
        <x:v>0</x:v>
      </x:c>
      <x:c r="AG2933" s="53" t="n">
        <x:v>44348</x:v>
      </x:c>
      <x:c r="AH2933" s="50" t="str">
        <x:v>S100W02P</x:v>
      </x:c>
      <x:c r="AI2933" s="50" t="str">
        <x:v>NetSalesSummaryOfBusinessResults</x:v>
      </x:c>
      <x:c r="AJ2933" s="50" t="str">
        <x:v>OperatingIncome</x:v>
      </x:c>
      <x:c r="AK2933" s="53" t="n">
        <x:v>45747</x:v>
      </x:c>
      <x:c r="AL2933" s="50" t="str">
        <x:v>365/365/365/366/365</x:v>
      </x:c>
      <x:c r="AM2933" s="51" t="n">
        <x:v>64121000</x:v>
      </x:c>
      <x:c r="AN2933" s="51" t="n">
        <x:v>982</x:v>
      </x:c>
      <x:c r="AO2933" s="51" t="n">
        <x:f>IFERROR(AM2933*AN2933,"")</x:f>
        <x:v>62966822000</x:v>
      </x:c>
      <x:c r="AP2933" s="56" t="n">
        <x:f>IFERROR(AO2933/(K2933*1000000),"")</x:f>
        <x:v>0.7998529273528702</x:v>
      </x:c>
      <x:c r="AQ2933" s="57" t="n">
        <x:v>121976801.66666669</x:v>
      </x:c>
      <x:c r="AR2933" s="52" t="n">
        <x:v>0.332982482591842</x:v>
      </x:c>
      <x:c r="AS2933" s="52" t="n">
        <x:v>-0.4473658469125142</x:v>
      </x:c>
      <x:c r="AT2933" s="55" t="b">
        <x:v>1</x:v>
      </x:c>
      <x:c r="AU2933" s="50"/>
      <x:c r="AV2933" s="58" t="n">
        <x:v>0.2146721062384102</x:v>
      </x:c>
      <x:c r="AW2933" s="50" t="n">
        <x:v>664</x:v>
      </x:c>
      <x:c r="AX2933" s="50" t="str">
        <x:v>Future Moat</x:v>
      </x:c>
      <x:c r="AY2933" s="50" t="str">
        <x:v>目立つ機械的警告なし（定性確認は別途必要）</x:v>
      </x:c>
      <x:c r="AZ2933" s="59" t="str">
        <x:v>2025-06-19 11:28</x:v>
      </x:c>
      <x:c r="BA2933" s="53" t="n">
        <x:v>38322</x:v>
      </x:c>
      <x:c r="BB2933" s="50"/>
      <x:c r="BC2933" s="50"/>
      <x:c r="BD2933" s="50" t="str">
        <x:v>TOPIX Small 2</x:v>
      </x:c>
    </x:row>
    <x:row r="2934">
      <x:c r="A2934" s="50" t="n">
        <x:v>2933</x:v>
      </x:c>
      <x:c r="B2934" s="50" t="str">
        <x:v>3443</x:v>
      </x:c>
      <x:c r="C2934" s="50" t="str">
        <x:v>3443.T</x:v>
      </x:c>
      <x:c r="D2934" s="50" t="str">
        <x:v>KAWADA TECHNOLOGIES,INC.</x:v>
      </x:c>
      <x:c r="E2934" s="50" t="str">
        <x:v>Prime Market (Domestic)</x:v>
      </x:c>
      <x:c r="F2934" s="50" t="str">
        <x:v>Metal Products</x:v>
      </x:c>
      <x:c r="G2934" s="51" t="n">
        <x:v>115545</x:v>
      </x:c>
      <x:c r="H2934" s="51" t="n">
        <x:v>103760</x:v>
      </x:c>
      <x:c r="I2934" s="51" t="n">
        <x:v>118086</x:v>
      </x:c>
      <x:c r="J2934" s="51" t="n">
        <x:v>129127</x:v>
      </x:c>
      <x:c r="K2934" s="51" t="n">
        <x:v>132905</x:v>
      </x:c>
      <x:c r="L2934" s="52" t="n">
        <x:f>IFERROR(H2934/G2934-1,"")</x:f>
        <x:v>-0.10199489376433424</x:v>
      </x:c>
      <x:c r="M2934" s="52" t="n">
        <x:f>IFERROR(I2934/H2934-1,"")</x:f>
        <x:v>0.13806861989205865</x:v>
      </x:c>
      <x:c r="N2934" s="52" t="n">
        <x:f>IFERROR(J2934/I2934-1,"")</x:f>
        <x:v>0.09349965279542038</x:v>
      </x:c>
      <x:c r="O2934" s="52" t="n">
        <x:f>IFERROR(K2934/J2934-1,"")</x:f>
        <x:v>0.0292580173007968</x:v>
      </x:c>
      <x:c r="P2934" s="52" t="n">
        <x:f>IFERROR((K2934/G2934)^(1/4)-1,"")</x:f>
        <x:v>0.03561311265082656</x:v>
      </x:c>
      <x:c r="Q2934" s="51" t="n">
        <x:v>9684</x:v>
      </x:c>
      <x:c r="R2934" s="52" t="n">
        <x:f>IFERROR(Q2934/K2934,"")</x:f>
        <x:v>0.07286407584364772</x:v>
      </x:c>
      <x:c r="S2934" s="53" t="n">
        <x:v>24777</x:v>
      </x:c>
      <x:c r="T2934" s="50" t="str">
        <x:v>EDINET_company_history</x:v>
      </x:c>
      <x:c r="U2934" s="50" t="str">
        <x:v>日本マスタートラスト信託銀行株式会社</x:v>
      </x:c>
      <x:c r="V2934" s="54" t="n">
        <x:v>0.1468</x:v>
      </x:c>
      <x:c r="W2934" s="50" t="str">
        <x:v>川田 忠裕</x:v>
      </x:c>
      <x:c r="X2934" s="50" t="b">
        <x:f>AND(COUNT(L2934:O2934)=4,L2934&gt;='設定'!$B$6,M2934&gt;='設定'!$B$6,N2934&gt;='設定'!$B$6,O2934&gt;='設定'!$B$6)</x:f>
        <x:v>0</x:v>
      </x:c>
      <x:c r="Y2934" s="50" t="b">
        <x:f>AND(COUNT(G2934:K2934)=5,P2934&gt;='設定'!$B$7)</x:f>
        <x:v>0</x:v>
      </x:c>
      <x:c r="Z2934" s="50" t="b">
        <x:f>AND(ISNUMBER(R2934),R2934&gt;='設定'!$B$8)</x:f>
        <x:v>0</x:v>
      </x:c>
      <x:c r="AA2934" s="50" t="b">
        <x:f>AND(ISNUMBER(S2934),S2934&gt;=DATE(YEAR('設定'!$B$10)-'設定'!$B$9,MONTH('設定'!$B$10),DAY('設定'!$B$10)))</x:f>
        <x:v>0</x:v>
      </x:c>
      <x:c r="AB2934" s="55" t="b">
        <x:v>0</x:v>
      </x:c>
      <x:c r="AC2934" s="55" t="b">
        <x:v>0</x:v>
      </x:c>
      <x:c r="AD2934" s="50" t="n">
        <x:f>IF(X2934,1,0)+IF(Z2934,1,0)+IF(AA2934,1,0)+IF(AB2934,1,0)</x:f>
        <x:v>0</x:v>
      </x:c>
      <x:c r="AE2934" s="50" t="n">
        <x:f>IF(Y2934,1,0)+IF(Z2934,1,0)+IF(AA2934,1,0)+IF(AB2934,1,0)</x:f>
        <x:v>0</x:v>
      </x:c>
      <x:c r="AF2934" s="50" t="n">
        <x:f>IF(Y2934,1,0)+IF(Z2934,1,0)+IF(AA2934,1,0)+IF(AC2934,1,0)</x:f>
        <x:v>0</x:v>
      </x:c>
      <x:c r="AG2934" s="53" t="n">
        <x:v>44348</x:v>
      </x:c>
      <x:c r="AH2934" s="50" t="str">
        <x:v>S100W2OA</x:v>
      </x:c>
      <x:c r="AI2934" s="50" t="str">
        <x:v>NetSalesSummaryOfBusinessResults</x:v>
      </x:c>
      <x:c r="AJ2934" s="50" t="str">
        <x:v>OperatingIncome</x:v>
      </x:c>
      <x:c r="AK2934" s="53" t="n">
        <x:v>45747</x:v>
      </x:c>
      <x:c r="AL2934" s="50" t="str">
        <x:v>365/365/365/366/365</x:v>
      </x:c>
      <x:c r="AM2934" s="51" t="n">
        <x:v>17384410</x:v>
      </x:c>
      <x:c r="AN2934" s="51" t="n">
        <x:v>1165</x:v>
      </x:c>
      <x:c r="AO2934" s="51" t="n">
        <x:f>IFERROR(AM2934*AN2934,"")</x:f>
        <x:v>20252837650</x:v>
      </x:c>
      <x:c r="AP2934" s="56" t="n">
        <x:f>IFERROR(AO2934/(K2934*1000000),"")</x:f>
        <x:v>0.15238582182762123</x:v>
      </x:c>
      <x:c r="AQ2934" s="57" t="n">
        <x:v>603407098.0633545</x:v>
      </x:c>
      <x:c r="AR2934" s="52" t="n">
        <x:v>0.3541403281459921</x:v>
      </x:c>
      <x:c r="AS2934" s="52" t="n">
        <x:v>-0.4179411800912002</x:v>
      </x:c>
      <x:c r="AT2934" s="55" t="b">
        <x:v>1</x:v>
      </x:c>
      <x:c r="AU2934" s="50"/>
      <x:c r="AV2934" s="58" t="n">
        <x:v>0.1190022437946349</x:v>
      </x:c>
      <x:c r="AW2934" s="50" t="n">
        <x:v>1126</x:v>
      </x:c>
      <x:c r="AX2934" s="50" t="str">
        <x:v>Future Moat</x:v>
      </x:c>
      <x:c r="AY2934" s="50" t="str">
        <x:v>目立つ機械的警告なし（定性確認は別途必要）</x:v>
      </x:c>
      <x:c r="AZ2934" s="59" t="str">
        <x:v>2025-06-24 15:35</x:v>
      </x:c>
      <x:c r="BA2934" s="53" t="n">
        <x:v>24777</x:v>
      </x:c>
      <x:c r="BB2934" s="50"/>
      <x:c r="BC2934" s="50"/>
      <x:c r="BD2934" s="50" t="str">
        <x:v>TOPIX Small 2</x:v>
      </x:c>
    </x:row>
    <x:row r="2935">
      <x:c r="A2935" s="50" t="n">
        <x:v>2934</x:v>
      </x:c>
      <x:c r="B2935" s="50" t="str">
        <x:v>8283</x:v>
      </x:c>
      <x:c r="C2935" s="50" t="str">
        <x:v>8283.T</x:v>
      </x:c>
      <x:c r="D2935" s="50" t="str">
        <x:v>PALTAC CORPORATION</x:v>
      </x:c>
      <x:c r="E2935" s="50" t="str">
        <x:v>Prime Market (Domestic)</x:v>
      </x:c>
      <x:c r="F2935" s="50" t="str">
        <x:v>Wholesale Trade</x:v>
      </x:c>
      <x:c r="G2935" s="51" t="n">
        <x:v>1033275</x:v>
      </x:c>
      <x:c r="H2935" s="51" t="n">
        <x:v>1045735</x:v>
      </x:c>
      <x:c r="I2935" s="51" t="n">
        <x:v>1104152</x:v>
      </x:c>
      <x:c r="J2935" s="51" t="n">
        <x:v>1151966</x:v>
      </x:c>
      <x:c r="K2935" s="51" t="n">
        <x:v>1188097</x:v>
      </x:c>
      <x:c r="L2935" s="52" t="n">
        <x:f>IFERROR(H2935/G2935-1,"")</x:f>
        <x:v>0.012058745251747993</x:v>
      </x:c>
      <x:c r="M2935" s="52" t="n">
        <x:f>IFERROR(I2935/H2935-1,"")</x:f>
        <x:v>0.05586214480724094</x:v>
      </x:c>
      <x:c r="N2935" s="52" t="n">
        <x:f>IFERROR(J2935/I2935-1,"")</x:f>
        <x:v>0.04330382048848347</x:v>
      </x:c>
      <x:c r="O2935" s="52" t="n">
        <x:f>IFERROR(K2935/J2935-1,"")</x:f>
        <x:v>0.031364640970306334</x:v>
      </x:c>
      <x:c r="P2935" s="52" t="n">
        <x:f>IFERROR((K2935/G2935)^(1/4)-1,"")</x:f>
        <x:v>0.03552119959645195</x:v>
      </x:c>
      <x:c r="Q2935" s="51" t="n">
        <x:v>28008</x:v>
      </x:c>
      <x:c r="R2935" s="52" t="n">
        <x:f>IFERROR(Q2935/K2935,"")</x:f>
        <x:v>0.02357383277628005</x:v>
      </x:c>
      <x:c r="S2935" s="53" t="n">
        <x:v>38322</x:v>
      </x:c>
      <x:c r="T2935" s="50" t="str">
        <x:v>EDINET_company_history</x:v>
      </x:c>
      <x:c r="U2935" s="50" t="str">
        <x:v>株式会社メディパルホールディングス</x:v>
      </x:c>
      <x:c r="V2935" s="54" t="n">
        <x:v>0.5165</x:v>
      </x:c>
      <x:c r="W2935" s="50" t="str">
        <x:v>糟谷 誠一 / 吉田 拓也</x:v>
      </x:c>
      <x:c r="X2935" s="50" t="b">
        <x:f>AND(COUNT(L2935:O2935)=4,L2935&gt;='設定'!$B$6,M2935&gt;='設定'!$B$6,N2935&gt;='設定'!$B$6,O2935&gt;='設定'!$B$6)</x:f>
        <x:v>0</x:v>
      </x:c>
      <x:c r="Y2935" s="50" t="b">
        <x:f>AND(COUNT(G2935:K2935)=5,P2935&gt;='設定'!$B$7)</x:f>
        <x:v>0</x:v>
      </x:c>
      <x:c r="Z2935" s="50" t="b">
        <x:f>AND(ISNUMBER(R2935),R2935&gt;='設定'!$B$8)</x:f>
        <x:v>0</x:v>
      </x:c>
      <x:c r="AA2935" s="50" t="b">
        <x:f>AND(ISNUMBER(S2935),S2935&gt;=DATE(YEAR('設定'!$B$10)-'設定'!$B$9,MONTH('設定'!$B$10),DAY('設定'!$B$10)))</x:f>
        <x:v>0</x:v>
      </x:c>
      <x:c r="AB2935" s="55" t="b">
        <x:v>0</x:v>
      </x:c>
      <x:c r="AC2935" s="55" t="b">
        <x:v>0</x:v>
      </x:c>
      <x:c r="AD2935" s="50" t="n">
        <x:f>IF(X2935,1,0)+IF(Z2935,1,0)+IF(AA2935,1,0)+IF(AB2935,1,0)</x:f>
        <x:v>0</x:v>
      </x:c>
      <x:c r="AE2935" s="50" t="n">
        <x:f>IF(Y2935,1,0)+IF(Z2935,1,0)+IF(AA2935,1,0)+IF(AB2935,1,0)</x:f>
        <x:v>0</x:v>
      </x:c>
      <x:c r="AF2935" s="50" t="n">
        <x:f>IF(Y2935,1,0)+IF(Z2935,1,0)+IF(AA2935,1,0)+IF(AC2935,1,0)</x:f>
        <x:v>0</x:v>
      </x:c>
      <x:c r="AG2935" s="53" t="n">
        <x:v>44348</x:v>
      </x:c>
      <x:c r="AH2935" s="50" t="str">
        <x:v>S100W05Z</x:v>
      </x:c>
      <x:c r="AI2935" s="50" t="str">
        <x:v>NetSalesSummaryOfBusinessResults</x:v>
      </x:c>
      <x:c r="AJ2935" s="50" t="str">
        <x:v>OperatingIncome</x:v>
      </x:c>
      <x:c r="AK2935" s="53" t="n">
        <x:v>45747</x:v>
      </x:c>
      <x:c r="AL2935" s="50" t="str">
        <x:v>365/365/365/366/365</x:v>
      </x:c>
      <x:c r="AM2935" s="51" t="n">
        <x:v>61676100</x:v>
      </x:c>
      <x:c r="AN2935" s="51" t="n">
        <x:v>6633</x:v>
      </x:c>
      <x:c r="AO2935" s="51" t="n">
        <x:f>IFERROR(AM2935*AN2935,"")</x:f>
        <x:v>409097571300</x:v>
      </x:c>
      <x:c r="AP2935" s="56" t="n">
        <x:f>IFERROR(AO2935/(K2935*1000000),"")</x:f>
        <x:v>0.34433011050444534</x:v>
      </x:c>
      <x:c r="AQ2935" s="57" t="n">
        <x:v>1486085281.6666667</x:v>
      </x:c>
      <x:c r="AR2935" s="52" t="n">
        <x:v>0.2648218020724808</x:v>
      </x:c>
      <x:c r="AS2935" s="52" t="n">
        <x:v>-0.3418626941919476</x:v>
      </x:c>
      <x:c r="AT2935" s="55" t="b">
        <x:v>1</x:v>
      </x:c>
      <x:c r="AU2935" s="50"/>
      <x:c r="AV2935" s="58" t="n">
        <x:v>-0.0744721476968174</x:v>
      </x:c>
      <x:c r="AW2935" s="50" t="n">
        <x:v>2433</x:v>
      </x:c>
      <x:c r="AX2935" s="50" t="str">
        <x:v>Core Moat</x:v>
      </x:c>
      <x:c r="AY2935" s="50" t="str">
        <x:v>目立つ機械的警告なし（定性確認は別途必要）</x:v>
      </x:c>
      <x:c r="AZ2935" s="59" t="str">
        <x:v>2025-06-20 14:52</x:v>
      </x:c>
      <x:c r="BA2935" s="53" t="n">
        <x:v>38322</x:v>
      </x:c>
      <x:c r="BB2935" s="50"/>
      <x:c r="BC2935" s="50"/>
      <x:c r="BD2935" s="50" t="str">
        <x:v>TOPIX Mid400</x:v>
      </x:c>
    </x:row>
    <x:row r="2936">
      <x:c r="A2936" s="50" t="n">
        <x:v>2935</x:v>
      </x:c>
      <x:c r="B2936" s="50" t="str">
        <x:v>4463</x:v>
      </x:c>
      <x:c r="C2936" s="50" t="str">
        <x:v>4463.T</x:v>
      </x:c>
      <x:c r="D2936" s="50" t="str">
        <x:v>NICCA CHEMICAL CO.,LTD.</x:v>
      </x:c>
      <x:c r="E2936" s="50" t="str">
        <x:v>Standard Market(Domestic)</x:v>
      </x:c>
      <x:c r="F2936" s="50" t="str">
        <x:v>Chemicals</x:v>
      </x:c>
      <x:c r="G2936" s="51" t="n">
        <x:v>48474</x:v>
      </x:c>
      <x:c r="H2936" s="51" t="n">
        <x:v>50627</x:v>
      </x:c>
      <x:c r="I2936" s="51" t="n">
        <x:v>50169</x:v>
      </x:c>
      <x:c r="J2936" s="51" t="n">
        <x:v>54099</x:v>
      </x:c>
      <x:c r="K2936" s="51" t="n">
        <x:v>55705</x:v>
      </x:c>
      <x:c r="L2936" s="52" t="n">
        <x:f>IFERROR(H2936/G2936-1,"")</x:f>
        <x:v>0.04441556298221716</x:v>
      </x:c>
      <x:c r="M2936" s="52" t="n">
        <x:f>IFERROR(I2936/H2936-1,"")</x:f>
        <x:v>-0.009046556185434595</x:v>
      </x:c>
      <x:c r="N2936" s="52" t="n">
        <x:f>IFERROR(J2936/I2936-1,"")</x:f>
        <x:v>0.07833522693296668</x:v>
      </x:c>
      <x:c r="O2936" s="52" t="n">
        <x:f>IFERROR(K2936/J2936-1,"")</x:f>
        <x:v>0.029686315828388654</x:v>
      </x:c>
      <x:c r="P2936" s="52" t="n">
        <x:f>IFERROR((K2936/G2936)^(1/4)-1,"")</x:f>
        <x:v>0.03537179501212817</x:v>
      </x:c>
      <x:c r="Q2936" s="51" t="n">
        <x:v>3847</x:v>
      </x:c>
      <x:c r="R2936" s="52" t="n">
        <x:f>IFERROR(Q2936/K2936,"")</x:f>
        <x:v>0.06906022798671574</x:v>
      </x:c>
      <x:c r="S2936" s="53" t="n">
        <x:v>34213</x:v>
      </x:c>
      <x:c r="T2936" s="50" t="str">
        <x:v>EDINET_company_history</x:v>
      </x:c>
      <x:c r="U2936" s="50" t="str">
        <x:v>株式会社江守プランニング</x:v>
      </x:c>
      <x:c r="V2936" s="54" t="n">
        <x:v>0.145</x:v>
      </x:c>
      <x:c r="W2936" s="50" t="str">
        <x:v>江守 康昌 / 龍村 和久</x:v>
      </x:c>
      <x:c r="X2936" s="50" t="b">
        <x:f>AND(COUNT(L2936:O2936)=4,L2936&gt;='設定'!$B$6,M2936&gt;='設定'!$B$6,N2936&gt;='設定'!$B$6,O2936&gt;='設定'!$B$6)</x:f>
        <x:v>0</x:v>
      </x:c>
      <x:c r="Y2936" s="50" t="b">
        <x:f>AND(COUNT(G2936:K2936)=5,P2936&gt;='設定'!$B$7)</x:f>
        <x:v>0</x:v>
      </x:c>
      <x:c r="Z2936" s="50" t="b">
        <x:f>AND(ISNUMBER(R2936),R2936&gt;='設定'!$B$8)</x:f>
        <x:v>0</x:v>
      </x:c>
      <x:c r="AA2936" s="50" t="b">
        <x:f>AND(ISNUMBER(S2936),S2936&gt;=DATE(YEAR('設定'!$B$10)-'設定'!$B$9,MONTH('設定'!$B$10),DAY('設定'!$B$10)))</x:f>
        <x:v>0</x:v>
      </x:c>
      <x:c r="AB2936" s="55" t="b">
        <x:v>0</x:v>
      </x:c>
      <x:c r="AC2936" s="55" t="b">
        <x:v>0</x:v>
      </x:c>
      <x:c r="AD2936" s="50" t="n">
        <x:f>IF(X2936,1,0)+IF(Z2936,1,0)+IF(AA2936,1,0)+IF(AB2936,1,0)</x:f>
        <x:v>0</x:v>
      </x:c>
      <x:c r="AE2936" s="50" t="n">
        <x:f>IF(Y2936,1,0)+IF(Z2936,1,0)+IF(AA2936,1,0)+IF(AB2936,1,0)</x:f>
        <x:v>0</x:v>
      </x:c>
      <x:c r="AF2936" s="50" t="n">
        <x:f>IF(Y2936,1,0)+IF(Z2936,1,0)+IF(AA2936,1,0)+IF(AC2936,1,0)</x:f>
        <x:v>0</x:v>
      </x:c>
      <x:c r="AG2936" s="53" t="n">
        <x:v>44348</x:v>
      </x:c>
      <x:c r="AH2936" s="50" t="str">
        <x:v>S100XTLN</x:v>
      </x:c>
      <x:c r="AI2936" s="50" t="str">
        <x:v>NetSalesSummaryOfBusinessResults</x:v>
      </x:c>
      <x:c r="AJ2936" s="50" t="str">
        <x:v>OperatingIncome</x:v>
      </x:c>
      <x:c r="AK2936" s="53" t="n">
        <x:v>46022</x:v>
      </x:c>
      <x:c r="AL2936" s="50" t="str">
        <x:v>365/365/365/366/365</x:v>
      </x:c>
      <x:c r="AM2936" s="51" t="n">
        <x:v>16353000</x:v>
      </x:c>
      <x:c r="AN2936" s="51" t="n">
        <x:v>1797</x:v>
      </x:c>
      <x:c r="AO2936" s="51" t="n">
        <x:f>IFERROR(AM2936*AN2936,"")</x:f>
        <x:v>29386341000</x:v>
      </x:c>
      <x:c r="AP2936" s="56" t="n">
        <x:f>IFERROR(AO2936/(K2936*1000000),"")</x:f>
        <x:v>0.5275350686652903</x:v>
      </x:c>
      <x:c r="AQ2936" s="57" t="n">
        <x:v>35333861.666666664</x:v>
      </x:c>
      <x:c r="AR2936" s="52" t="n">
        <x:v>0.2961615216615698</x:v>
      </x:c>
      <x:c r="AS2936" s="52" t="n">
        <x:v>-0.5042325195241205</x:v>
      </x:c>
      <x:c r="AT2936" s="55" t="b">
        <x:v>1</x:v>
      </x:c>
      <x:c r="AU2936" s="50"/>
      <x:c r="AV2936" s="58" t="n">
        <x:v>0.131733975289568</x:v>
      </x:c>
      <x:c r="AW2936" s="50" t="n">
        <x:v>1056</x:v>
      </x:c>
      <x:c r="AX2936" s="50" t="str">
        <x:v>Discovery</x:v>
      </x:c>
      <x:c r="AY2936" s="50" t="str">
        <x:v>目立つ機械的警告なし（定性確認は別途必要）</x:v>
      </x:c>
      <x:c r="AZ2936" s="59" t="str">
        <x:v>2026-03-25 09:19</x:v>
      </x:c>
      <x:c r="BA2936" s="53" t="n">
        <x:v>34213</x:v>
      </x:c>
      <x:c r="BB2936" s="50"/>
      <x:c r="BC2936" s="50"/>
      <x:c r="BD2936" s="50"/>
    </x:row>
    <x:row r="2937">
      <x:c r="A2937" s="50" t="n">
        <x:v>2936</x:v>
      </x:c>
      <x:c r="B2937" s="50" t="str">
        <x:v>2462</x:v>
      </x:c>
      <x:c r="C2937" s="50" t="str">
        <x:v>2462.T</x:v>
      </x:c>
      <x:c r="D2937" s="50" t="str">
        <x:v>LIKE,Inc.</x:v>
      </x:c>
      <x:c r="E2937" s="50" t="str">
        <x:v>Prime Market (Domestic)</x:v>
      </x:c>
      <x:c r="F2937" s="50" t="str">
        <x:v>Services</x:v>
      </x:c>
      <x:c r="G2937" s="51" t="n">
        <x:v>54274.116</x:v>
      </x:c>
      <x:c r="H2937" s="51" t="n">
        <x:v>57642.511</x:v>
      </x:c>
      <x:c r="I2937" s="51" t="n">
        <x:v>60015.221</x:v>
      </x:c>
      <x:c r="J2937" s="51" t="n">
        <x:v>60469.358</x:v>
      </x:c>
      <x:c r="K2937" s="51" t="n">
        <x:v>62336.226</x:v>
      </x:c>
      <x:c r="L2937" s="52" t="n">
        <x:f>IFERROR(H2937/G2937-1,"")</x:f>
        <x:v>0.06206264142561069</x:v>
      </x:c>
      <x:c r="M2937" s="52" t="n">
        <x:f>IFERROR(I2937/H2937-1,"")</x:f>
        <x:v>0.041162502445460714</x:v>
      </x:c>
      <x:c r="N2937" s="52" t="n">
        <x:f>IFERROR(J2937/I2937-1,"")</x:f>
        <x:v>0.007567030370512207</x:v>
      </x:c>
      <x:c r="O2937" s="52" t="n">
        <x:f>IFERROR(K2937/J2937-1,"")</x:f>
        <x:v>0.03087295882982577</x:v>
      </x:c>
      <x:c r="P2937" s="52" t="n">
        <x:f>IFERROR((K2937/G2937)^(1/4)-1,"")</x:f>
        <x:v>0.03523020919745279</x:v>
      </x:c>
      <x:c r="Q2937" s="51" t="n">
        <x:v>2951.067</x:v>
      </x:c>
      <x:c r="R2937" s="52" t="n">
        <x:f>IFERROR(Q2937/K2937,"")</x:f>
        <x:v>0.0473411239236716</x:v>
      </x:c>
      <x:c r="S2937" s="53" t="n">
        <x:v>37895</x:v>
      </x:c>
      <x:c r="T2937" s="50" t="str">
        <x:v>EDINET_company_history</x:v>
      </x:c>
      <x:c r="U2937" s="50" t="str">
        <x:v>有限会社マナックス</x:v>
      </x:c>
      <x:c r="V2937" s="54" t="n">
        <x:v>0.434</x:v>
      </x:c>
      <x:c r="W2937" s="50" t="str">
        <x:v>岡本 泰彦</x:v>
      </x:c>
      <x:c r="X2937" s="50" t="b">
        <x:f>AND(COUNT(L2937:O2937)=4,L2937&gt;='設定'!$B$6,M2937&gt;='設定'!$B$6,N2937&gt;='設定'!$B$6,O2937&gt;='設定'!$B$6)</x:f>
        <x:v>0</x:v>
      </x:c>
      <x:c r="Y2937" s="50" t="b">
        <x:f>AND(COUNT(G2937:K2937)=5,P2937&gt;='設定'!$B$7)</x:f>
        <x:v>0</x:v>
      </x:c>
      <x:c r="Z2937" s="50" t="b">
        <x:f>AND(ISNUMBER(R2937),R2937&gt;='設定'!$B$8)</x:f>
        <x:v>0</x:v>
      </x:c>
      <x:c r="AA2937" s="50" t="b">
        <x:f>AND(ISNUMBER(S2937),S2937&gt;=DATE(YEAR('設定'!$B$10)-'設定'!$B$9,MONTH('設定'!$B$10),DAY('設定'!$B$10)))</x:f>
        <x:v>0</x:v>
      </x:c>
      <x:c r="AB2937" s="55" t="b">
        <x:v>0</x:v>
      </x:c>
      <x:c r="AC2937" s="55" t="b">
        <x:v>0</x:v>
      </x:c>
      <x:c r="AD2937" s="50" t="n">
        <x:f>IF(X2937,1,0)+IF(Z2937,1,0)+IF(AA2937,1,0)+IF(AB2937,1,0)</x:f>
        <x:v>0</x:v>
      </x:c>
      <x:c r="AE2937" s="50" t="n">
        <x:f>IF(Y2937,1,0)+IF(Z2937,1,0)+IF(AA2937,1,0)+IF(AB2937,1,0)</x:f>
        <x:v>0</x:v>
      </x:c>
      <x:c r="AF2937" s="50" t="n">
        <x:f>IF(Y2937,1,0)+IF(Z2937,1,0)+IF(AA2937,1,0)+IF(AC2937,1,0)</x:f>
        <x:v>0</x:v>
      </x:c>
      <x:c r="AG2937" s="53" t="n">
        <x:v>44348</x:v>
      </x:c>
      <x:c r="AH2937" s="50" t="str">
        <x:v>S100WLRT</x:v>
      </x:c>
      <x:c r="AI2937" s="50" t="str">
        <x:v>NetSalesSummaryOfBusinessResults</x:v>
      </x:c>
      <x:c r="AJ2937" s="50" t="str">
        <x:v>OperatingIncome</x:v>
      </x:c>
      <x:c r="AK2937" s="53" t="n">
        <x:v>45808</x:v>
      </x:c>
      <x:c r="AL2937" s="50" t="str">
        <x:v>365/365/365/366/365</x:v>
      </x:c>
      <x:c r="AM2937" s="51" t="n">
        <x:v>19190100</x:v>
      </x:c>
      <x:c r="AN2937" s="51" t="n">
        <x:v>1492</x:v>
      </x:c>
      <x:c r="AO2937" s="51" t="n">
        <x:f>IFERROR(AM2937*AN2937,"")</x:f>
        <x:v>28631629200</x:v>
      </x:c>
      <x:c r="AP2937" s="56" t="n">
        <x:f>IFERROR(AO2937/(K2937*1000000),"")</x:f>
        <x:v>0.45930963481812326</x:v>
      </x:c>
      <x:c r="AQ2937" s="57" t="n">
        <x:v>102403223.33333331</x:v>
      </x:c>
      <x:c r="AR2937" s="52" t="n">
        <x:v>0.2836821880040678</x:v>
      </x:c>
      <x:c r="AS2937" s="52" t="n">
        <x:v>-0.4593834506534663</x:v>
      </x:c>
      <x:c r="AT2937" s="55" t="b">
        <x:v>1</x:v>
      </x:c>
      <x:c r="AU2937" s="50"/>
      <x:c r="AV2937" s="58" t="n">
        <x:v>0.0125673515085849</x:v>
      </x:c>
      <x:c r="AW2937" s="50" t="n">
        <x:v>1774</x:v>
      </x:c>
      <x:c r="AX2937" s="50" t="str">
        <x:v>Core Moat</x:v>
      </x:c>
      <x:c r="AY2937" s="50" t="str">
        <x:v>目立つ機械的警告なし（定性確認は別途必要）</x:v>
      </x:c>
      <x:c r="AZ2937" s="59" t="str">
        <x:v>2025-08-28 11:42</x:v>
      </x:c>
      <x:c r="BA2937" s="53" t="n">
        <x:v>37895</x:v>
      </x:c>
      <x:c r="BB2937" s="50"/>
      <x:c r="BC2937" s="50"/>
      <x:c r="BD2937" s="50" t="str">
        <x:v>TOPIX Small 2</x:v>
      </x:c>
    </x:row>
    <x:row r="2938">
      <x:c r="A2938" s="50" t="n">
        <x:v>2937</x:v>
      </x:c>
      <x:c r="B2938" s="50" t="str">
        <x:v>4611</x:v>
      </x:c>
      <x:c r="C2938" s="50" t="str">
        <x:v>4611.T</x:v>
      </x:c>
      <x:c r="D2938" s="50" t="str">
        <x:v>Dai Nippon Toryo Company,Limited</x:v>
      </x:c>
      <x:c r="E2938" s="50" t="str">
        <x:v>Prime Market (Domestic)</x:v>
      </x:c>
      <x:c r="F2938" s="50" t="str">
        <x:v>Chemicals</x:v>
      </x:c>
      <x:c r="G2938" s="51" t="n">
        <x:v>63160</x:v>
      </x:c>
      <x:c r="H2938" s="51" t="n">
        <x:v>66948</x:v>
      </x:c>
      <x:c r="I2938" s="51" t="n">
        <x:v>72849</x:v>
      </x:c>
      <x:c r="J2938" s="51" t="n">
        <x:v>71940</x:v>
      </x:c>
      <x:c r="K2938" s="51" t="n">
        <x:v>72511</x:v>
      </x:c>
      <x:c r="L2938" s="52" t="n">
        <x:f>IFERROR(H2938/G2938-1,"")</x:f>
        <x:v>0.059974667511083046</x:v>
      </x:c>
      <x:c r="M2938" s="52" t="n">
        <x:f>IFERROR(I2938/H2938-1,"")</x:f>
        <x:v>0.08814303638644927</x:v>
      </x:c>
      <x:c r="N2938" s="52" t="n">
        <x:f>IFERROR(J2938/I2938-1,"")</x:f>
        <x:v>-0.012477865173166403</x:v>
      </x:c>
      <x:c r="O2938" s="52" t="n">
        <x:f>IFERROR(K2938/J2938-1,"")</x:f>
        <x:v>0.00793716986377535</x:v>
      </x:c>
      <x:c r="P2938" s="52" t="n">
        <x:f>IFERROR((K2938/G2938)^(1/4)-1,"")</x:f>
        <x:v>0.03511938850302365</x:v>
      </x:c>
      <x:c r="Q2938" s="51" t="n">
        <x:v>4716</x:v>
      </x:c>
      <x:c r="R2938" s="52" t="n">
        <x:f>IFERROR(Q2938/K2938,"")</x:f>
        <x:v>0.06503840796568797</x:v>
      </x:c>
      <x:c r="S2938" s="53" t="n">
        <x:v>18019</x:v>
      </x:c>
      <x:c r="T2938" s="50" t="str">
        <x:v>EDINET_company_history</x:v>
      </x:c>
      <x:c r="U2938" s="50" t="str">
        <x:v>日本マスタートラスト信託銀行株式会社（信託口）</x:v>
      </x:c>
      <x:c r="V2938" s="54" t="n">
        <x:v>0.1023</x:v>
      </x:c>
      <x:c r="W2938" s="50" t="str">
        <x:v>里 隆幸</x:v>
      </x:c>
      <x:c r="X2938" s="50" t="b">
        <x:f>AND(COUNT(L2938:O2938)=4,L2938&gt;='設定'!$B$6,M2938&gt;='設定'!$B$6,N2938&gt;='設定'!$B$6,O2938&gt;='設定'!$B$6)</x:f>
        <x:v>0</x:v>
      </x:c>
      <x:c r="Y2938" s="50" t="b">
        <x:f>AND(COUNT(G2938:K2938)=5,P2938&gt;='設定'!$B$7)</x:f>
        <x:v>0</x:v>
      </x:c>
      <x:c r="Z2938" s="50" t="b">
        <x:f>AND(ISNUMBER(R2938),R2938&gt;='設定'!$B$8)</x:f>
        <x:v>0</x:v>
      </x:c>
      <x:c r="AA2938" s="50" t="b">
        <x:f>AND(ISNUMBER(S2938),S2938&gt;=DATE(YEAR('設定'!$B$10)-'設定'!$B$9,MONTH('設定'!$B$10),DAY('設定'!$B$10)))</x:f>
        <x:v>0</x:v>
      </x:c>
      <x:c r="AB2938" s="55" t="b">
        <x:v>0</x:v>
      </x:c>
      <x:c r="AC2938" s="55" t="b">
        <x:v>0</x:v>
      </x:c>
      <x:c r="AD2938" s="50" t="n">
        <x:f>IF(X2938,1,0)+IF(Z2938,1,0)+IF(AA2938,1,0)+IF(AB2938,1,0)</x:f>
        <x:v>0</x:v>
      </x:c>
      <x:c r="AE2938" s="50" t="n">
        <x:f>IF(Y2938,1,0)+IF(Z2938,1,0)+IF(AA2938,1,0)+IF(AB2938,1,0)</x:f>
        <x:v>0</x:v>
      </x:c>
      <x:c r="AF2938" s="50" t="n">
        <x:f>IF(Y2938,1,0)+IF(Z2938,1,0)+IF(AA2938,1,0)+IF(AC2938,1,0)</x:f>
        <x:v>0</x:v>
      </x:c>
      <x:c r="AG2938" s="53" t="n">
        <x:v>44348</x:v>
      </x:c>
      <x:c r="AH2938" s="50" t="str">
        <x:v>S100W3JW</x:v>
      </x:c>
      <x:c r="AI2938" s="50" t="str">
        <x:v>NetSalesSummaryOfBusinessResults</x:v>
      </x:c>
      <x:c r="AJ2938" s="50" t="str">
        <x:v>OperatingIncome</x:v>
      </x:c>
      <x:c r="AK2938" s="53" t="n">
        <x:v>45747</x:v>
      </x:c>
      <x:c r="AL2938" s="50" t="str">
        <x:v>365/365/365/366/365</x:v>
      </x:c>
      <x:c r="AM2938" s="51" t="n">
        <x:v>28496978</x:v>
      </x:c>
      <x:c r="AN2938" s="51" t="n">
        <x:v>1275</x:v>
      </x:c>
      <x:c r="AO2938" s="51" t="n">
        <x:f>IFERROR(AM2938*AN2938,"")</x:f>
        <x:v>36333646950</x:v>
      </x:c>
      <x:c r="AP2938" s="56" t="n">
        <x:f>IFERROR(AO2938/(K2938*1000000),"")</x:f>
        <x:v>0.5010777254485527</x:v>
      </x:c>
      <x:c r="AQ2938" s="57" t="n">
        <x:v>213811660</x:v>
      </x:c>
      <x:c r="AR2938" s="52" t="n">
        <x:v>0.2433524521029683</x:v>
      </x:c>
      <x:c r="AS2938" s="52" t="n">
        <x:v>-0.2841163446274296</x:v>
      </x:c>
      <x:c r="AT2938" s="55" t="b">
        <x:v>1</x:v>
      </x:c>
      <x:c r="AU2938" s="50"/>
      <x:c r="AV2938" s="58" t="n">
        <x:v>0.150425435113598</x:v>
      </x:c>
      <x:c r="AW2938" s="50" t="n">
        <x:v>943</x:v>
      </x:c>
      <x:c r="AX2938" s="50" t="str">
        <x:v>Future Moat</x:v>
      </x:c>
      <x:c r="AY2938" s="50" t="str">
        <x:v>目立つ機械的警告なし（定性確認は別途必要）</x:v>
      </x:c>
      <x:c r="AZ2938" s="59" t="str">
        <x:v>2025-06-24 13:38</x:v>
      </x:c>
      <x:c r="BA2938" s="53" t="n">
        <x:v>18019</x:v>
      </x:c>
      <x:c r="BB2938" s="50"/>
      <x:c r="BC2938" s="50"/>
      <x:c r="BD2938" s="50" t="str">
        <x:v>TOPIX Small 2</x:v>
      </x:c>
    </x:row>
    <x:row r="2939">
      <x:c r="A2939" s="50" t="n">
        <x:v>2938</x:v>
      </x:c>
      <x:c r="B2939" s="50" t="str">
        <x:v>8995</x:v>
      </x:c>
      <x:c r="C2939" s="50" t="str">
        <x:v>8995.T</x:v>
      </x:c>
      <x:c r="D2939" s="50" t="str">
        <x:v>Makoto Construction CO,Ltd</x:v>
      </x:c>
      <x:c r="E2939" s="50" t="str">
        <x:v>Standard Market(Domestic)</x:v>
      </x:c>
      <x:c r="F2939" s="50" t="str">
        <x:v>Real Estate</x:v>
      </x:c>
      <x:c r="G2939" s="51" t="n">
        <x:v>2852.887</x:v>
      </x:c>
      <x:c r="H2939" s="51" t="n">
        <x:v>3141.098</x:v>
      </x:c>
      <x:c r="I2939" s="51" t="n">
        <x:v>3467.477</x:v>
      </x:c>
      <x:c r="J2939" s="51" t="n">
        <x:v>3189.624</x:v>
      </x:c>
      <x:c r="K2939" s="51" t="n">
        <x:v>3274.673</x:v>
      </x:c>
      <x:c r="L2939" s="52" t="n">
        <x:f>IFERROR(H2939/G2939-1,"")</x:f>
        <x:v>0.10102433079193096</x:v>
      </x:c>
      <x:c r="M2939" s="52" t="n">
        <x:f>IFERROR(I2939/H2939-1,"")</x:f>
        <x:v>0.10390602267105331</x:v>
      </x:c>
      <x:c r="N2939" s="52" t="n">
        <x:f>IFERROR(J2939/I2939-1,"")</x:f>
        <x:v>-0.08013117318442198</x:v>
      </x:c>
      <x:c r="O2939" s="52" t="n">
        <x:f>IFERROR(K2939/J2939-1,"")</x:f>
        <x:v>0.026664271400014483</x:v>
      </x:c>
      <x:c r="P2939" s="52" t="n">
        <x:f>IFERROR((K2939/G2939)^(1/4)-1,"")</x:f>
        <x:v>0.03507267142477022</x:v>
      </x:c>
      <x:c r="Q2939" s="51" t="n">
        <x:v>20.213</x:v>
      </x:c>
      <x:c r="R2939" s="52" t="n">
        <x:f>IFERROR(Q2939/K2939,"")</x:f>
        <x:v>0.006172524707047086</x:v>
      </x:c>
      <x:c r="S2939" s="53" t="n">
        <x:v>38749</x:v>
      </x:c>
      <x:c r="T2939" s="50" t="str">
        <x:v>EDINET_company_history</x:v>
      </x:c>
      <x:c r="U2939" s="50" t="str">
        <x:v>株式会社誠インベスト</x:v>
      </x:c>
      <x:c r="V2939" s="54" t="n">
        <x:v>0.3334</x:v>
      </x:c>
      <x:c r="W2939" s="50" t="str">
        <x:v>西元 敏之</x:v>
      </x:c>
      <x:c r="X2939" s="50" t="b">
        <x:f>AND(COUNT(L2939:O2939)=4,L2939&gt;='設定'!$B$6,M2939&gt;='設定'!$B$6,N2939&gt;='設定'!$B$6,O2939&gt;='設定'!$B$6)</x:f>
        <x:v>0</x:v>
      </x:c>
      <x:c r="Y2939" s="50" t="b">
        <x:f>AND(COUNT(G2939:K2939)=5,P2939&gt;='設定'!$B$7)</x:f>
        <x:v>0</x:v>
      </x:c>
      <x:c r="Z2939" s="50" t="b">
        <x:f>AND(ISNUMBER(R2939),R2939&gt;='設定'!$B$8)</x:f>
        <x:v>0</x:v>
      </x:c>
      <x:c r="AA2939" s="50" t="b">
        <x:f>AND(ISNUMBER(S2939),S2939&gt;=DATE(YEAR('設定'!$B$10)-'設定'!$B$9,MONTH('設定'!$B$10),DAY('設定'!$B$10)))</x:f>
        <x:v>0</x:v>
      </x:c>
      <x:c r="AB2939" s="55" t="b">
        <x:v>0</x:v>
      </x:c>
      <x:c r="AC2939" s="55" t="b">
        <x:v>0</x:v>
      </x:c>
      <x:c r="AD2939" s="50" t="n">
        <x:f>IF(X2939,1,0)+IF(Z2939,1,0)+IF(AA2939,1,0)+IF(AB2939,1,0)</x:f>
        <x:v>0</x:v>
      </x:c>
      <x:c r="AE2939" s="50" t="n">
        <x:f>IF(Y2939,1,0)+IF(Z2939,1,0)+IF(AA2939,1,0)+IF(AB2939,1,0)</x:f>
        <x:v>0</x:v>
      </x:c>
      <x:c r="AF2939" s="50" t="n">
        <x:f>IF(Y2939,1,0)+IF(Z2939,1,0)+IF(AA2939,1,0)+IF(AC2939,1,0)</x:f>
        <x:v>0</x:v>
      </x:c>
      <x:c r="AG2939" s="53" t="n">
        <x:v>44348</x:v>
      </x:c>
      <x:c r="AH2939" s="50" t="str">
        <x:v>S100W5P9</x:v>
      </x:c>
      <x:c r="AI2939" s="50" t="str">
        <x:v>NetSalesSummaryOfBusinessResults</x:v>
      </x:c>
      <x:c r="AJ2939" s="50" t="str">
        <x:v>OperatingIncome</x:v>
      </x:c>
      <x:c r="AK2939" s="53" t="n">
        <x:v>45747</x:v>
      </x:c>
      <x:c r="AL2939" s="50" t="str">
        <x:v>365/365/365/366/365</x:v>
      </x:c>
      <x:c r="AM2939" s="51" t="n">
        <x:v>2011800</x:v>
      </x:c>
      <x:c r="AN2939" s="51" t="n">
        <x:v>1031</x:v>
      </x:c>
      <x:c r="AO2939" s="51" t="n">
        <x:f>IFERROR(AM2939*AN2939,"")</x:f>
        <x:v>2074165800</x:v>
      </x:c>
      <x:c r="AP2939" s="56" t="n">
        <x:f>IFERROR(AO2939/(K2939*1000000),"")</x:f>
        <x:v>0.6333963116317263</x:v>
      </x:c>
      <x:c r="AQ2939" s="57" t="n">
        <x:v>11325533.333333334</x:v>
      </x:c>
      <x:c r="AR2939" s="52" t="n">
        <x:v>0.5492602369432912</x:v>
      </x:c>
      <x:c r="AS2939" s="52" t="n">
        <x:v>-0.6514026180199053</x:v>
      </x:c>
      <x:c r="AT2939" s="55" t="b">
        <x:v>0</x:v>
      </x:c>
      <x:c r="AU2939" s="50" t="str">
        <x:v>low_liquidity</x:v>
      </x:c>
      <x:c r="AV2939" s="58" t="n">
        <x:v>-0.4182603448867361</x:v>
      </x:c>
      <x:c r="AW2939" s="50" t="n">
        <x:v>3435</x:v>
      </x:c>
      <x:c r="AX2939" s="50" t="str">
        <x:v>Transformation Moat</x:v>
      </x:c>
      <x:c r="AY2939" s="50" t="str">
        <x:v>既存適格性フィルター不通過: low_liquidity / 60日平均売買代金2,000万円未満 / ローカル5年最大下落率-60%以下</x:v>
      </x:c>
      <x:c r="AZ2939" s="59" t="str">
        <x:v>2025-06-26 13:05</x:v>
      </x:c>
      <x:c r="BA2939" s="53" t="n">
        <x:v>38749</x:v>
      </x:c>
      <x:c r="BB2939" s="50"/>
      <x:c r="BC2939" s="50"/>
      <x:c r="BD2939" s="50"/>
    </x:row>
    <x:row r="2940">
      <x:c r="A2940" s="50" t="n">
        <x:v>2939</x:v>
      </x:c>
      <x:c r="B2940" s="50" t="str">
        <x:v>9980</x:v>
      </x:c>
      <x:c r="C2940" s="50" t="str">
        <x:v>9980.T</x:v>
      </x:c>
      <x:c r="D2940" s="50" t="str">
        <x:v>MRK HOLDINGS INC.</x:v>
      </x:c>
      <x:c r="E2940" s="50" t="str">
        <x:v>Standard Market(Domestic)</x:v>
      </x:c>
      <x:c r="F2940" s="50" t="str">
        <x:v>Retail Trade</x:v>
      </x:c>
      <x:c r="G2940" s="51" t="n">
        <x:v>18432.254</x:v>
      </x:c>
      <x:c r="H2940" s="51" t="n">
        <x:v>18830.456</x:v>
      </x:c>
      <x:c r="I2940" s="51" t="n">
        <x:v>19541.481</x:v>
      </x:c>
      <x:c r="J2940" s="51" t="n">
        <x:v>19584.406</x:v>
      </x:c>
      <x:c r="K2940" s="51" t="n">
        <x:v>21152.734</x:v>
      </x:c>
      <x:c r="L2940" s="52" t="n">
        <x:f>IFERROR(H2940/G2940-1,"")</x:f>
        <x:v>0.021603543440753326</x:v>
      </x:c>
      <x:c r="M2940" s="52" t="n">
        <x:f>IFERROR(I2940/H2940-1,"")</x:f>
        <x:v>0.037759308643402045</x:v>
      </x:c>
      <x:c r="N2940" s="52" t="n">
        <x:f>IFERROR(J2940/I2940-1,"")</x:f>
        <x:v>0.0021966093562713063</x:v>
      </x:c>
      <x:c r="O2940" s="52" t="n">
        <x:f>IFERROR(K2940/J2940-1,"")</x:f>
        <x:v>0.08008044767862765</x:v>
      </x:c>
      <x:c r="P2940" s="52" t="n">
        <x:f>IFERROR((K2940/G2940)^(1/4)-1,"")</x:f>
        <x:v>0.03501588545914425</x:v>
      </x:c>
      <x:c r="Q2940" s="51" t="n">
        <x:v>395.203</x:v>
      </x:c>
      <x:c r="R2940" s="52" t="n">
        <x:f>IFERROR(Q2940/K2940,"")</x:f>
        <x:v>0.018683305902679057</x:v>
      </x:c>
      <x:c r="S2940" s="53" t="n">
        <x:v>35217</x:v>
      </x:c>
      <x:c r="T2940" s="50" t="str">
        <x:v>EDINET_company_history</x:v>
      </x:c>
      <x:c r="U2940" s="50" t="str">
        <x:v>RIZAPグループ株式会社</x:v>
      </x:c>
      <x:c r="V2940" s="54" t="n">
        <x:v>0.5494</x:v>
      </x:c>
      <x:c r="W2940" s="50" t="str">
        <x:v>塩田 徹</x:v>
      </x:c>
      <x:c r="X2940" s="50" t="b">
        <x:f>AND(COUNT(L2940:O2940)=4,L2940&gt;='設定'!$B$6,M2940&gt;='設定'!$B$6,N2940&gt;='設定'!$B$6,O2940&gt;='設定'!$B$6)</x:f>
        <x:v>0</x:v>
      </x:c>
      <x:c r="Y2940" s="50" t="b">
        <x:f>AND(COUNT(G2940:K2940)=5,P2940&gt;='設定'!$B$7)</x:f>
        <x:v>0</x:v>
      </x:c>
      <x:c r="Z2940" s="50" t="b">
        <x:f>AND(ISNUMBER(R2940),R2940&gt;='設定'!$B$8)</x:f>
        <x:v>0</x:v>
      </x:c>
      <x:c r="AA2940" s="50" t="b">
        <x:f>AND(ISNUMBER(S2940),S2940&gt;=DATE(YEAR('設定'!$B$10)-'設定'!$B$9,MONTH('設定'!$B$10),DAY('設定'!$B$10)))</x:f>
        <x:v>0</x:v>
      </x:c>
      <x:c r="AB2940" s="55" t="b">
        <x:v>0</x:v>
      </x:c>
      <x:c r="AC2940" s="55" t="b">
        <x:v>0</x:v>
      </x:c>
      <x:c r="AD2940" s="50" t="n">
        <x:f>IF(X2940,1,0)+IF(Z2940,1,0)+IF(AA2940,1,0)+IF(AB2940,1,0)</x:f>
        <x:v>0</x:v>
      </x:c>
      <x:c r="AE2940" s="50" t="n">
        <x:f>IF(Y2940,1,0)+IF(Z2940,1,0)+IF(AA2940,1,0)+IF(AB2940,1,0)</x:f>
        <x:v>0</x:v>
      </x:c>
      <x:c r="AF2940" s="50" t="n">
        <x:f>IF(Y2940,1,0)+IF(Z2940,1,0)+IF(AA2940,1,0)+IF(AC2940,1,0)</x:f>
        <x:v>0</x:v>
      </x:c>
      <x:c r="AG2940" s="53" t="n">
        <x:v>44348</x:v>
      </x:c>
      <x:c r="AH2940" s="50" t="str">
        <x:v>S100W2DP</x:v>
      </x:c>
      <x:c r="AI2940" s="50" t="str">
        <x:v>NetSalesSummaryOfBusinessResults</x:v>
      </x:c>
      <x:c r="AJ2940" s="50" t="str">
        <x:v>OperatingIncome</x:v>
      </x:c>
      <x:c r="AK2940" s="53" t="n">
        <x:v>45747</x:v>
      </x:c>
      <x:c r="AL2940" s="50" t="str">
        <x:v>365/365/365/366/365</x:v>
      </x:c>
      <x:c r="AM2940" s="51" t="n">
        <x:v>100106871</x:v>
      </x:c>
      <x:c r="AN2940" s="51" t="n">
        <x:v>98</x:v>
      </x:c>
      <x:c r="AO2940" s="51" t="n">
        <x:f>IFERROR(AM2940*AN2940,"")</x:f>
        <x:v>9810473358</x:v>
      </x:c>
      <x:c r="AP2940" s="56" t="n">
        <x:f>IFERROR(AO2940/(K2940*1000000),"")</x:f>
        <x:v>0.46379221513398694</x:v>
      </x:c>
      <x:c r="AQ2940" s="57" t="n">
        <x:v>107800986.66666669</x:v>
      </x:c>
      <x:c r="AR2940" s="52" t="n">
        <x:v>0.3241155439905882</x:v>
      </x:c>
      <x:c r="AS2940" s="52" t="n">
        <x:v>-0.5254299877557278</x:v>
      </x:c>
      <x:c r="AT2940" s="55" t="b">
        <x:v>0</x:v>
      </x:c>
      <x:c r="AU2940" s="50" t="str">
        <x:v>repeated_negative_operating_cf</x:v>
      </x:c>
      <x:c r="AV2940" s="58" t="n">
        <x:v>-0.1618797245249367</x:v>
      </x:c>
      <x:c r="AW2940" s="50" t="n">
        <x:v>2896</x:v>
      </x:c>
      <x:c r="AX2940" s="50" t="str">
        <x:v>Core Moat</x:v>
      </x:c>
      <x:c r="AY2940" s="50" t="str">
        <x:v>既存適格性フィルター不通過: repeated_negative_operating_cf</x:v>
      </x:c>
      <x:c r="AZ2940" s="59" t="str">
        <x:v>2025-06-23 13:17</x:v>
      </x:c>
      <x:c r="BA2940" s="53" t="n">
        <x:v>35217</x:v>
      </x:c>
      <x:c r="BB2940" s="50"/>
      <x:c r="BC2940" s="50"/>
      <x:c r="BD2940" s="50"/>
    </x:row>
    <x:row r="2941">
      <x:c r="A2941" s="50" t="n">
        <x:v>2940</x:v>
      </x:c>
      <x:c r="B2941" s="50" t="str">
        <x:v>8230</x:v>
      </x:c>
      <x:c r="C2941" s="50" t="str">
        <x:v>8230.T</x:v>
      </x:c>
      <x:c r="D2941" s="50" t="str">
        <x:v>HASEGAWA CO.,LTD.</x:v>
      </x:c>
      <x:c r="E2941" s="50" t="str">
        <x:v>Standard Market(Domestic)</x:v>
      </x:c>
      <x:c r="F2941" s="50" t="str">
        <x:v>Retail Trade</x:v>
      </x:c>
      <x:c r="G2941" s="51" t="n">
        <x:v>17787</x:v>
      </x:c>
      <x:c r="H2941" s="51" t="n">
        <x:v>19717</x:v>
      </x:c>
      <x:c r="I2941" s="51" t="n">
        <x:v>21608</x:v>
      </x:c>
      <x:c r="J2941" s="51" t="n">
        <x:v>21300</x:v>
      </x:c>
      <x:c r="K2941" s="51" t="n">
        <x:v>20410</x:v>
      </x:c>
      <x:c r="L2941" s="52" t="n">
        <x:f>IFERROR(H2941/G2941-1,"")</x:f>
        <x:v>0.1085062124023164</x:v>
      </x:c>
      <x:c r="M2941" s="52" t="n">
        <x:f>IFERROR(I2941/H2941-1,"")</x:f>
        <x:v>0.0959070852563777</x:v>
      </x:c>
      <x:c r="N2941" s="52" t="n">
        <x:f>IFERROR(J2941/I2941-1,"")</x:f>
        <x:v>-0.014253980007404632</x:v>
      </x:c>
      <x:c r="O2941" s="52" t="n">
        <x:f>IFERROR(K2941/J2941-1,"")</x:f>
        <x:v>-0.04178403755868543</x:v>
      </x:c>
      <x:c r="P2941" s="52" t="n">
        <x:f>IFERROR((K2941/G2941)^(1/4)-1,"")</x:f>
        <x:v>0.03498742911100505</x:v>
      </x:c>
      <x:c r="Q2941" s="51" t="n">
        <x:v>1206</x:v>
      </x:c>
      <x:c r="R2941" s="52" t="n">
        <x:f>IFERROR(Q2941/K2941,"")</x:f>
        <x:v>0.059088682018618326</x:v>
      </x:c>
      <x:c r="S2941" s="53" t="n">
        <x:v>32448</x:v>
      </x:c>
      <x:c r="T2941" s="50" t="str">
        <x:v>EDINET_company_history</x:v>
      </x:c>
      <x:c r="U2941" s="50" t="str">
        <x:v>長谷川興産 株式会社</x:v>
      </x:c>
      <x:c r="V2941" s="54" t="n">
        <x:v>0.2085</x:v>
      </x:c>
      <x:c r="W2941" s="50" t="str">
        <x:v>新貝 三四郎</x:v>
      </x:c>
      <x:c r="X2941" s="50" t="b">
        <x:f>AND(COUNT(L2941:O2941)=4,L2941&gt;='設定'!$B$6,M2941&gt;='設定'!$B$6,N2941&gt;='設定'!$B$6,O2941&gt;='設定'!$B$6)</x:f>
        <x:v>0</x:v>
      </x:c>
      <x:c r="Y2941" s="50" t="b">
        <x:f>AND(COUNT(G2941:K2941)=5,P2941&gt;='設定'!$B$7)</x:f>
        <x:v>0</x:v>
      </x:c>
      <x:c r="Z2941" s="50" t="b">
        <x:f>AND(ISNUMBER(R2941),R2941&gt;='設定'!$B$8)</x:f>
        <x:v>0</x:v>
      </x:c>
      <x:c r="AA2941" s="50" t="b">
        <x:f>AND(ISNUMBER(S2941),S2941&gt;=DATE(YEAR('設定'!$B$10)-'設定'!$B$9,MONTH('設定'!$B$10),DAY('設定'!$B$10)))</x:f>
        <x:v>0</x:v>
      </x:c>
      <x:c r="AB2941" s="55" t="b">
        <x:v>0</x:v>
      </x:c>
      <x:c r="AC2941" s="55" t="b">
        <x:v>0</x:v>
      </x:c>
      <x:c r="AD2941" s="50" t="n">
        <x:f>IF(X2941,1,0)+IF(Z2941,1,0)+IF(AA2941,1,0)+IF(AB2941,1,0)</x:f>
        <x:v>0</x:v>
      </x:c>
      <x:c r="AE2941" s="50" t="n">
        <x:f>IF(Y2941,1,0)+IF(Z2941,1,0)+IF(AA2941,1,0)+IF(AB2941,1,0)</x:f>
        <x:v>0</x:v>
      </x:c>
      <x:c r="AF2941" s="50" t="n">
        <x:f>IF(Y2941,1,0)+IF(Z2941,1,0)+IF(AA2941,1,0)+IF(AC2941,1,0)</x:f>
        <x:v>0</x:v>
      </x:c>
      <x:c r="AG2941" s="53" t="n">
        <x:v>44348</x:v>
      </x:c>
      <x:c r="AH2941" s="50" t="str">
        <x:v>S100W01G</x:v>
      </x:c>
      <x:c r="AI2941" s="50" t="str">
        <x:v>NetSalesSummaryOfBusinessResults</x:v>
      </x:c>
      <x:c r="AJ2941" s="50" t="str">
        <x:v>OperatingIncome</x:v>
      </x:c>
      <x:c r="AK2941" s="53" t="n">
        <x:v>45747</x:v>
      </x:c>
      <x:c r="AL2941" s="50" t="str">
        <x:v>365/365/365/366/365</x:v>
      </x:c>
      <x:c r="AM2941" s="51" t="n">
        <x:v>18322876</x:v>
      </x:c>
      <x:c r="AN2941" s="51" t="n">
        <x:v>311</x:v>
      </x:c>
      <x:c r="AO2941" s="51" t="n">
        <x:f>IFERROR(AM2941*AN2941,"")</x:f>
        <x:v>5698414436</x:v>
      </x:c>
      <x:c r="AP2941" s="56" t="n">
        <x:f>IFERROR(AO2941/(K2941*1000000),"")</x:f>
        <x:v>0.2791971796178344</x:v>
      </x:c>
      <x:c r="AQ2941" s="57" t="n">
        <x:v>2944373.3333333335</x:v>
      </x:c>
      <x:c r="AR2941" s="52" t="n">
        <x:v>0.2613000568186352</x:v>
      </x:c>
      <x:c r="AS2941" s="52" t="n">
        <x:v>-0.2672811029634625</x:v>
      </x:c>
      <x:c r="AT2941" s="55" t="b">
        <x:v>0</x:v>
      </x:c>
      <x:c r="AU2941" s="50" t="str">
        <x:v>low_liquidity</x:v>
      </x:c>
      <x:c r="AV2941" s="58" t="n">
        <x:v>-0.0854862643596016</x:v>
      </x:c>
      <x:c r="AW2941" s="50" t="n">
        <x:v>2508</x:v>
      </x:c>
      <x:c r="AX2941" s="50" t="str">
        <x:v>Core Moat</x:v>
      </x:c>
      <x:c r="AY2941" s="50" t="str">
        <x:v>既存適格性フィルター不通過: low_liquidity / 60日平均売買代金2,000万円未満</x:v>
      </x:c>
      <x:c r="AZ2941" s="59" t="str">
        <x:v>2025-06-23 09:03</x:v>
      </x:c>
      <x:c r="BA2941" s="53" t="n">
        <x:v>32448</x:v>
      </x:c>
      <x:c r="BB2941" s="50"/>
      <x:c r="BC2941" s="50"/>
      <x:c r="BD2941" s="50"/>
    </x:row>
    <x:row r="2942">
      <x:c r="A2942" s="50" t="n">
        <x:v>2941</x:v>
      </x:c>
      <x:c r="B2942" s="50" t="str">
        <x:v>6189</x:v>
      </x:c>
      <x:c r="C2942" s="50" t="str">
        <x:v>6189.T</x:v>
      </x:c>
      <x:c r="D2942" s="50" t="str">
        <x:v>Global Kids Company Corp.</x:v>
      </x:c>
      <x:c r="E2942" s="50" t="str">
        <x:v>Standard Market(Domestic)</x:v>
      </x:c>
      <x:c r="F2942" s="50" t="str">
        <x:v>Services</x:v>
      </x:c>
      <x:c r="G2942" s="51" t="n">
        <x:v>23529</x:v>
      </x:c>
      <x:c r="H2942" s="51" t="n">
        <x:v>24352</x:v>
      </x:c>
      <x:c r="I2942" s="51" t="n">
        <x:v>25136</x:v>
      </x:c>
      <x:c r="J2942" s="51" t="n">
        <x:v>26448</x:v>
      </x:c>
      <x:c r="K2942" s="51" t="n">
        <x:v>26997</x:v>
      </x:c>
      <x:c r="L2942" s="52" t="n">
        <x:f>IFERROR(H2942/G2942-1,"")</x:f>
        <x:v>0.03497811211696211</x:v>
      </x:c>
      <x:c r="M2942" s="52" t="n">
        <x:f>IFERROR(I2942/H2942-1,"")</x:f>
        <x:v>0.03219448094612343</x:v>
      </x:c>
      <x:c r="N2942" s="52" t="n">
        <x:f>IFERROR(J2942/I2942-1,"")</x:f>
        <x:v>0.05219605346912792</x:v>
      </x:c>
      <x:c r="O2942" s="52" t="n">
        <x:f>IFERROR(K2942/J2942-1,"")</x:f>
        <x:v>0.02075771324863873</x:v>
      </x:c>
      <x:c r="P2942" s="52" t="n">
        <x:f>IFERROR((K2942/G2942)^(1/4)-1,"")</x:f>
        <x:v>0.034970590621657305</x:v>
      </x:c>
      <x:c r="Q2942" s="51" t="n">
        <x:v>858</x:v>
      </x:c>
      <x:c r="R2942" s="52" t="n">
        <x:f>IFERROR(Q2942/K2942,"")</x:f>
        <x:v>0.03178130903433715</x:v>
      </x:c>
      <x:c r="S2942" s="53" t="n">
        <x:v>42430</x:v>
      </x:c>
      <x:c r="T2942" s="50" t="str">
        <x:v>EDINET_company_history</x:v>
      </x:c>
      <x:c r="U2942" s="50" t="str">
        <x:v>株式会社なかや</x:v>
      </x:c>
      <x:c r="V2942" s="54" t="n">
        <x:v>0.41349</x:v>
      </x:c>
      <x:c r="W2942" s="50" t="str">
        <x:v>中正 雄一 / 須郷 達也</x:v>
      </x:c>
      <x:c r="X2942" s="50" t="b">
        <x:f>AND(COUNT(L2942:O2942)=4,L2942&gt;='設定'!$B$6,M2942&gt;='設定'!$B$6,N2942&gt;='設定'!$B$6,O2942&gt;='設定'!$B$6)</x:f>
        <x:v>0</x:v>
      </x:c>
      <x:c r="Y2942" s="50" t="b">
        <x:f>AND(COUNT(G2942:K2942)=5,P2942&gt;='設定'!$B$7)</x:f>
        <x:v>0</x:v>
      </x:c>
      <x:c r="Z2942" s="50" t="b">
        <x:f>AND(ISNUMBER(R2942),R2942&gt;='設定'!$B$8)</x:f>
        <x:v>0</x:v>
      </x:c>
      <x:c r="AA2942" s="50" t="b">
        <x:f>AND(ISNUMBER(S2942),S2942&gt;=DATE(YEAR('設定'!$B$10)-'設定'!$B$9,MONTH('設定'!$B$10),DAY('設定'!$B$10)))</x:f>
        <x:v>0</x:v>
      </x:c>
      <x:c r="AB2942" s="55" t="b">
        <x:v>0</x:v>
      </x:c>
      <x:c r="AC2942" s="55" t="b">
        <x:v>0</x:v>
      </x:c>
      <x:c r="AD2942" s="50" t="n">
        <x:f>IF(X2942,1,0)+IF(Z2942,1,0)+IF(AA2942,1,0)+IF(AB2942,1,0)</x:f>
        <x:v>0</x:v>
      </x:c>
      <x:c r="AE2942" s="50" t="n">
        <x:f>IF(Y2942,1,0)+IF(Z2942,1,0)+IF(AA2942,1,0)+IF(AB2942,1,0)</x:f>
        <x:v>0</x:v>
      </x:c>
      <x:c r="AF2942" s="50" t="n">
        <x:f>IF(Y2942,1,0)+IF(Z2942,1,0)+IF(AA2942,1,0)+IF(AC2942,1,0)</x:f>
        <x:v>0</x:v>
      </x:c>
      <x:c r="AG2942" s="53" t="n">
        <x:v>44348</x:v>
      </x:c>
      <x:c r="AH2942" s="50" t="str">
        <x:v>S100XAXC</x:v>
      </x:c>
      <x:c r="AI2942" s="50" t="str">
        <x:v>NetSalesSummaryOfBusinessResults</x:v>
      </x:c>
      <x:c r="AJ2942" s="50" t="str">
        <x:v>OperatingIncome</x:v>
      </x:c>
      <x:c r="AK2942" s="53" t="n">
        <x:v>45930</x:v>
      </x:c>
      <x:c r="AL2942" s="50" t="str">
        <x:v>365/365/365/366/365</x:v>
      </x:c>
      <x:c r="AM2942" s="51" t="n">
        <x:v>9502007</x:v>
      </x:c>
      <x:c r="AN2942" s="51" t="n">
        <x:v>939</x:v>
      </x:c>
      <x:c r="AO2942" s="51" t="n">
        <x:f>IFERROR(AM2942*AN2942,"")</x:f>
        <x:v>8922384573</x:v>
      </x:c>
      <x:c r="AP2942" s="56" t="n">
        <x:f>IFERROR(AO2942/(K2942*1000000),"")</x:f>
        <x:v>0.33049540960106677</x:v>
      </x:c>
      <x:c r="AQ2942" s="57" t="n">
        <x:v>43664800</x:v>
      </x:c>
      <x:c r="AR2942" s="52" t="n">
        <x:v>0.3130970041668671</x:v>
      </x:c>
      <x:c r="AS2942" s="52" t="n">
        <x:v>-0.4363396537851227</x:v>
      </x:c>
      <x:c r="AT2942" s="55" t="b">
        <x:v>1</x:v>
      </x:c>
      <x:c r="AU2942" s="50"/>
      <x:c r="AV2942" s="58" t="n">
        <x:v>0.0712890104765158</x:v>
      </x:c>
      <x:c r="AW2942" s="50" t="n">
        <x:v>1393</x:v>
      </x:c>
      <x:c r="AX2942" s="50" t="str">
        <x:v>Discovery</x:v>
      </x:c>
      <x:c r="AY2942" s="50" t="str">
        <x:v>目立つ機械的警告なし（定性確認は別途必要）</x:v>
      </x:c>
      <x:c r="AZ2942" s="59" t="str">
        <x:v>2025-12-17 15:37</x:v>
      </x:c>
      <x:c r="BA2942" s="53" t="n">
        <x:v>42430</x:v>
      </x:c>
      <x:c r="BB2942" s="50"/>
      <x:c r="BC2942" s="50"/>
      <x:c r="BD2942" s="50"/>
    </x:row>
    <x:row r="2943">
      <x:c r="A2943" s="50" t="n">
        <x:v>2942</x:v>
      </x:c>
      <x:c r="B2943" s="50" t="str">
        <x:v>4650</x:v>
      </x:c>
      <x:c r="C2943" s="50" t="str">
        <x:v>4650.T</x:v>
      </x:c>
      <x:c r="D2943" s="50" t="str">
        <x:v>SD ENTERTAINMENT,Inc.</x:v>
      </x:c>
      <x:c r="E2943" s="50" t="str">
        <x:v>Standard Market(Domestic)</x:v>
      </x:c>
      <x:c r="F2943" s="50" t="str">
        <x:v>Services</x:v>
      </x:c>
      <x:c r="G2943" s="51" t="n">
        <x:v>3662.367</x:v>
      </x:c>
      <x:c r="H2943" s="51" t="n">
        <x:v>3987.052</x:v>
      </x:c>
      <x:c r="I2943" s="51" t="n">
        <x:v>3774.272</x:v>
      </x:c>
      <x:c r="J2943" s="51" t="n">
        <x:v>3735.036</x:v>
      </x:c>
      <x:c r="K2943" s="51" t="n">
        <x:v>4201.829</x:v>
      </x:c>
      <x:c r="L2943" s="52" t="n">
        <x:f>IFERROR(H2943/G2943-1,"")</x:f>
        <x:v>0.0886544139350316</x:v>
      </x:c>
      <x:c r="M2943" s="52" t="n">
        <x:f>IFERROR(I2943/H2943-1,"")</x:f>
        <x:v>-0.05336775141131844</x:v>
      </x:c>
      <x:c r="N2943" s="52" t="n">
        <x:f>IFERROR(J2943/I2943-1,"")</x:f>
        <x:v>-0.010395647160564958</x:v>
      </x:c>
      <x:c r="O2943" s="52" t="n">
        <x:f>IFERROR(K2943/J2943-1,"")</x:f>
        <x:v>0.1249768409193377</x:v>
      </x:c>
      <x:c r="P2943" s="52" t="n">
        <x:f>IFERROR((K2943/G2943)^(1/4)-1,"")</x:f>
        <x:v>0.034949425993672456</x:v>
      </x:c>
      <x:c r="Q2943" s="51" t="n">
        <x:v>98.111</x:v>
      </x:c>
      <x:c r="R2943" s="52" t="n">
        <x:f>IFERROR(Q2943/K2943,"")</x:f>
        <x:v>0.02334959371264276</x:v>
      </x:c>
      <x:c r="S2943" s="53" t="n">
        <x:v>38322</x:v>
      </x:c>
      <x:c r="T2943" s="50" t="str">
        <x:v>EDINET_company_history</x:v>
      </x:c>
      <x:c r="U2943" s="50" t="str">
        <x:v>RIZAPグループ株式会社</x:v>
      </x:c>
      <x:c r="V2943" s="54" t="n">
        <x:v>0.5963</x:v>
      </x:c>
      <x:c r="W2943" s="50" t="str">
        <x:v>高橋 誠</x:v>
      </x:c>
      <x:c r="X2943" s="50" t="b">
        <x:f>AND(COUNT(L2943:O2943)=4,L2943&gt;='設定'!$B$6,M2943&gt;='設定'!$B$6,N2943&gt;='設定'!$B$6,O2943&gt;='設定'!$B$6)</x:f>
        <x:v>0</x:v>
      </x:c>
      <x:c r="Y2943" s="50" t="b">
        <x:f>AND(COUNT(G2943:K2943)=5,P2943&gt;='設定'!$B$7)</x:f>
        <x:v>0</x:v>
      </x:c>
      <x:c r="Z2943" s="50" t="b">
        <x:f>AND(ISNUMBER(R2943),R2943&gt;='設定'!$B$8)</x:f>
        <x:v>0</x:v>
      </x:c>
      <x:c r="AA2943" s="50" t="b">
        <x:f>AND(ISNUMBER(S2943),S2943&gt;=DATE(YEAR('設定'!$B$10)-'設定'!$B$9,MONTH('設定'!$B$10),DAY('設定'!$B$10)))</x:f>
        <x:v>0</x:v>
      </x:c>
      <x:c r="AB2943" s="55" t="b">
        <x:v>0</x:v>
      </x:c>
      <x:c r="AC2943" s="55" t="b">
        <x:v>0</x:v>
      </x:c>
      <x:c r="AD2943" s="50" t="n">
        <x:f>IF(X2943,1,0)+IF(Z2943,1,0)+IF(AA2943,1,0)+IF(AB2943,1,0)</x:f>
        <x:v>0</x:v>
      </x:c>
      <x:c r="AE2943" s="50" t="n">
        <x:f>IF(Y2943,1,0)+IF(Z2943,1,0)+IF(AA2943,1,0)+IF(AB2943,1,0)</x:f>
        <x:v>0</x:v>
      </x:c>
      <x:c r="AF2943" s="50" t="n">
        <x:f>IF(Y2943,1,0)+IF(Z2943,1,0)+IF(AA2943,1,0)+IF(AC2943,1,0)</x:f>
        <x:v>0</x:v>
      </x:c>
      <x:c r="AG2943" s="53" t="n">
        <x:v>44348</x:v>
      </x:c>
      <x:c r="AH2943" s="50" t="str">
        <x:v>S100W9W8</x:v>
      </x:c>
      <x:c r="AI2943" s="50" t="str">
        <x:v>NetSalesSummaryOfBusinessResults</x:v>
      </x:c>
      <x:c r="AJ2943" s="50" t="str">
        <x:v>OperatingIncome</x:v>
      </x:c>
      <x:c r="AK2943" s="53" t="n">
        <x:v>45747</x:v>
      </x:c>
      <x:c r="AL2943" s="50" t="str">
        <x:v>365/365/365/366/365</x:v>
      </x:c>
      <x:c r="AM2943" s="51" t="n">
        <x:v>8954100</x:v>
      </x:c>
      <x:c r="AN2943" s="51" t="n">
        <x:v>267</x:v>
      </x:c>
      <x:c r="AO2943" s="51" t="n">
        <x:f>IFERROR(AM2943*AN2943,"")</x:f>
        <x:v>2390744700</x:v>
      </x:c>
      <x:c r="AP2943" s="56" t="n">
        <x:f>IFERROR(AO2943/(K2943*1000000),"")</x:f>
        <x:v>0.5689771525685601</x:v>
      </x:c>
      <x:c r="AQ2943" s="57" t="n">
        <x:v>1985996.6666666667</x:v>
      </x:c>
      <x:c r="AR2943" s="52" t="n">
        <x:v>0.2208423527423552</x:v>
      </x:c>
      <x:c r="AS2943" s="52" t="n">
        <x:v>-0.382716049382716</x:v>
      </x:c>
      <x:c r="AT2943" s="55" t="b">
        <x:v>0</x:v>
      </x:c>
      <x:c r="AU2943" s="50" t="str">
        <x:v>low_liquidity</x:v>
      </x:c>
      <x:c r="AV2943" s="58" t="n">
        <x:v>0.038740578393037</x:v>
      </x:c>
      <x:c r="AW2943" s="50" t="n">
        <x:v>1584</x:v>
      </x:c>
      <x:c r="AX2943" s="50" t="str">
        <x:v>Discovery</x:v>
      </x:c>
      <x:c r="AY2943" s="50" t="str">
        <x:v>既存適格性フィルター不通過: low_liquidity / 60日平均売買代金2,000万円未満</x:v>
      </x:c>
      <x:c r="AZ2943" s="59" t="str">
        <x:v>2025-06-30 16:16</x:v>
      </x:c>
      <x:c r="BA2943" s="53" t="n">
        <x:v>38322</x:v>
      </x:c>
      <x:c r="BB2943" s="50"/>
      <x:c r="BC2943" s="50"/>
      <x:c r="BD2943" s="50"/>
    </x:row>
    <x:row r="2944">
      <x:c r="A2944" s="50" t="n">
        <x:v>2943</x:v>
      </x:c>
      <x:c r="B2944" s="50" t="str">
        <x:v>5186</x:v>
      </x:c>
      <x:c r="C2944" s="50" t="str">
        <x:v>5186.T</x:v>
      </x:c>
      <x:c r="D2944" s="50" t="str">
        <x:v>Nitta Corporation</x:v>
      </x:c>
      <x:c r="E2944" s="50" t="str">
        <x:v>Prime Market (Domestic)</x:v>
      </x:c>
      <x:c r="F2944" s="50" t="str">
        <x:v>Rubber Products</x:v>
      </x:c>
      <x:c r="G2944" s="51" t="n">
        <x:v>78697</x:v>
      </x:c>
      <x:c r="H2944" s="51" t="n">
        <x:v>83734</x:v>
      </x:c>
      <x:c r="I2944" s="51" t="n">
        <x:v>88000</x:v>
      </x:c>
      <x:c r="J2944" s="51" t="n">
        <x:v>88609</x:v>
      </x:c>
      <x:c r="K2944" s="51" t="n">
        <x:v>90276</x:v>
      </x:c>
      <x:c r="L2944" s="52" t="n">
        <x:f>IFERROR(H2944/G2944-1,"")</x:f>
        <x:v>0.06400498113015751</x:v>
      </x:c>
      <x:c r="M2944" s="52" t="n">
        <x:f>IFERROR(I2944/H2944-1,"")</x:f>
        <x:v>0.05094704659994753</x:v>
      </x:c>
      <x:c r="N2944" s="52" t="n">
        <x:f>IFERROR(J2944/I2944-1,"")</x:f>
        <x:v>0.006920454545454646</x:v>
      </x:c>
      <x:c r="O2944" s="52" t="n">
        <x:f>IFERROR(K2944/J2944-1,"")</x:f>
        <x:v>0.018812987394057012</x:v>
      </x:c>
      <x:c r="P2944" s="52" t="n">
        <x:f>IFERROR((K2944/G2944)^(1/4)-1,"")</x:f>
        <x:v>0.034912262173842024</x:v>
      </x:c>
      <x:c r="Q2944" s="51" t="n">
        <x:v>5155</x:v>
      </x:c>
      <x:c r="R2944" s="52" t="n">
        <x:f>IFERROR(Q2944/K2944,"")</x:f>
        <x:v>0.057102662944747216</x:v>
      </x:c>
      <x:c r="S2944" s="53" t="n">
        <x:v>35004</x:v>
      </x:c>
      <x:c r="T2944" s="50" t="str">
        <x:v>EDINET_company_history</x:v>
      </x:c>
      <x:c r="U2944" s="50" t="str">
        <x:v>日本マスタートラスト信託銀行㈱(信託口)</x:v>
      </x:c>
      <x:c r="V2944" s="54" t="n">
        <x:v>0.1073</x:v>
      </x:c>
      <x:c r="W2944" s="50" t="str">
        <x:v>石切山 靖順 / 北 村 精 一 / 萩 原 豊 浩</x:v>
      </x:c>
      <x:c r="X2944" s="50" t="b">
        <x:f>AND(COUNT(L2944:O2944)=4,L2944&gt;='設定'!$B$6,M2944&gt;='設定'!$B$6,N2944&gt;='設定'!$B$6,O2944&gt;='設定'!$B$6)</x:f>
        <x:v>0</x:v>
      </x:c>
      <x:c r="Y2944" s="50" t="b">
        <x:f>AND(COUNT(G2944:K2944)=5,P2944&gt;='設定'!$B$7)</x:f>
        <x:v>0</x:v>
      </x:c>
      <x:c r="Z2944" s="50" t="b">
        <x:f>AND(ISNUMBER(R2944),R2944&gt;='設定'!$B$8)</x:f>
        <x:v>0</x:v>
      </x:c>
      <x:c r="AA2944" s="50" t="b">
        <x:f>AND(ISNUMBER(S2944),S2944&gt;=DATE(YEAR('設定'!$B$10)-'設定'!$B$9,MONTH('設定'!$B$10),DAY('設定'!$B$10)))</x:f>
        <x:v>0</x:v>
      </x:c>
      <x:c r="AB2944" s="55" t="b">
        <x:v>0</x:v>
      </x:c>
      <x:c r="AC2944" s="55" t="b">
        <x:v>0</x:v>
      </x:c>
      <x:c r="AD2944" s="50" t="n">
        <x:f>IF(X2944,1,0)+IF(Z2944,1,0)+IF(AA2944,1,0)+IF(AB2944,1,0)</x:f>
        <x:v>0</x:v>
      </x:c>
      <x:c r="AE2944" s="50" t="n">
        <x:f>IF(Y2944,1,0)+IF(Z2944,1,0)+IF(AA2944,1,0)+IF(AB2944,1,0)</x:f>
        <x:v>0</x:v>
      </x:c>
      <x:c r="AF2944" s="50" t="n">
        <x:f>IF(Y2944,1,0)+IF(Z2944,1,0)+IF(AA2944,1,0)+IF(AC2944,1,0)</x:f>
        <x:v>0</x:v>
      </x:c>
      <x:c r="AG2944" s="53" t="n">
        <x:v>44348</x:v>
      </x:c>
      <x:c r="AH2944" s="50" t="str">
        <x:v>S100W46Z</x:v>
      </x:c>
      <x:c r="AI2944" s="50" t="str">
        <x:v>NetSalesSummaryOfBusinessResults</x:v>
      </x:c>
      <x:c r="AJ2944" s="50" t="str">
        <x:v>OperatingIncome</x:v>
      </x:c>
      <x:c r="AK2944" s="53" t="n">
        <x:v>45747</x:v>
      </x:c>
      <x:c r="AL2944" s="50" t="str">
        <x:v>365/365/365/366/365</x:v>
      </x:c>
      <x:c r="AM2944" s="51" t="n">
        <x:v>27807803</x:v>
      </x:c>
      <x:c r="AN2944" s="51" t="n">
        <x:v>5900</x:v>
      </x:c>
      <x:c r="AO2944" s="51" t="n">
        <x:f>IFERROR(AM2944*AN2944,"")</x:f>
        <x:v>164066037700</x:v>
      </x:c>
      <x:c r="AP2944" s="56" t="n">
        <x:f>IFERROR(AO2944/(K2944*1000000),"")</x:f>
        <x:v>1.8173826675971465</x:v>
      </x:c>
      <x:c r="AQ2944" s="57" t="n">
        <x:v>256339058.33333337</x:v>
      </x:c>
      <x:c r="AR2944" s="52" t="n">
        <x:v>0.2236131871768945</x:v>
      </x:c>
      <x:c r="AS2944" s="52" t="n">
        <x:v>-0.2019230593068584</x:v>
      </x:c>
      <x:c r="AT2944" s="55" t="b">
        <x:v>1</x:v>
      </x:c>
      <x:c r="AU2944" s="50"/>
      <x:c r="AV2944" s="58" t="n">
        <x:v>0.1984415978433835</x:v>
      </x:c>
      <x:c r="AW2944" s="50" t="n">
        <x:v>717</x:v>
      </x:c>
      <x:c r="AX2944" s="50" t="str">
        <x:v>Core Moat</x:v>
      </x:c>
      <x:c r="AY2944" s="50" t="str">
        <x:v>目立つ機械的警告なし（定性確認は別途必要）</x:v>
      </x:c>
      <x:c r="AZ2944" s="59" t="str">
        <x:v>2025-06-25 16:03</x:v>
      </x:c>
      <x:c r="BA2944" s="53" t="n">
        <x:v>35004</x:v>
      </x:c>
      <x:c r="BB2944" s="50"/>
      <x:c r="BC2944" s="50"/>
      <x:c r="BD2944" s="50" t="str">
        <x:v>TOPIX Small 2</x:v>
      </x:c>
    </x:row>
    <x:row r="2945">
      <x:c r="A2945" s="50" t="n">
        <x:v>2944</x:v>
      </x:c>
      <x:c r="B2945" s="50" t="str">
        <x:v>8194</x:v>
      </x:c>
      <x:c r="C2945" s="50" t="str">
        <x:v>8194.T</x:v>
      </x:c>
      <x:c r="D2945" s="50" t="str">
        <x:v>LIFE CORPORATION</x:v>
      </x:c>
      <x:c r="E2945" s="50" t="str">
        <x:v>Prime Market (Domestic)</x:v>
      </x:c>
      <x:c r="F2945" s="50" t="str">
        <x:v>Retail Trade</x:v>
      </x:c>
      <x:c r="G2945" s="51" t="n">
        <x:v>768335</x:v>
      </x:c>
      <x:c r="H2945" s="51" t="n">
        <x:v>765426</x:v>
      </x:c>
      <x:c r="I2945" s="51" t="n">
        <x:v>809709</x:v>
      </x:c>
      <x:c r="J2945" s="51" t="n">
        <x:v>850496</x:v>
      </x:c>
      <x:c r="K2945" s="51" t="n">
        <x:v>881325</x:v>
      </x:c>
      <x:c r="L2945" s="52" t="n">
        <x:f>IFERROR(H2945/G2945-1,"")</x:f>
        <x:v>-0.003786108923841791</x:v>
      </x:c>
      <x:c r="M2945" s="52" t="n">
        <x:f>IFERROR(I2945/H2945-1,"")</x:f>
        <x:v>0.05785405774039565</x:v>
      </x:c>
      <x:c r="N2945" s="52" t="n">
        <x:f>IFERROR(J2945/I2945-1,"")</x:f>
        <x:v>0.05037241774514056</x:v>
      </x:c>
      <x:c r="O2945" s="52" t="n">
        <x:f>IFERROR(K2945/J2945-1,"")</x:f>
        <x:v>0.036248259838964625</x:v>
      </x:c>
      <x:c r="P2945" s="52" t="n">
        <x:f>IFERROR((K2945/G2945)^(1/4)-1,"")</x:f>
        <x:v>0.03489518932056601</x:v>
      </x:c>
      <x:c r="Q2945" s="51" t="n">
        <x:v>26006</x:v>
      </x:c>
      <x:c r="R2945" s="52" t="n">
        <x:f>IFERROR(Q2945/K2945,"")</x:f>
        <x:v>0.02950784330411596</x:v>
      </x:c>
      <x:c r="S2945" s="53" t="n">
        <x:v>30225</x:v>
      </x:c>
      <x:c r="T2945" s="50" t="str">
        <x:v>EDINET_company_history</x:v>
      </x:c>
      <x:c r="U2945" s="50" t="str">
        <x:v>三菱商事株式会社</x:v>
      </x:c>
      <x:c r="V2945" s="54" t="n">
        <x:v>0.2437</x:v>
      </x:c>
      <x:c r="W2945" s="50" t="str">
        <x:v>岩 崎 高 治</x:v>
      </x:c>
      <x:c r="X2945" s="50" t="b">
        <x:f>AND(COUNT(L2945:O2945)=4,L2945&gt;='設定'!$B$6,M2945&gt;='設定'!$B$6,N2945&gt;='設定'!$B$6,O2945&gt;='設定'!$B$6)</x:f>
        <x:v>0</x:v>
      </x:c>
      <x:c r="Y2945" s="50" t="b">
        <x:f>AND(COUNT(G2945:K2945)=5,P2945&gt;='設定'!$B$7)</x:f>
        <x:v>0</x:v>
      </x:c>
      <x:c r="Z2945" s="50" t="b">
        <x:f>AND(ISNUMBER(R2945),R2945&gt;='設定'!$B$8)</x:f>
        <x:v>0</x:v>
      </x:c>
      <x:c r="AA2945" s="50" t="b">
        <x:f>AND(ISNUMBER(S2945),S2945&gt;=DATE(YEAR('設定'!$B$10)-'設定'!$B$9,MONTH('設定'!$B$10),DAY('設定'!$B$10)))</x:f>
        <x:v>0</x:v>
      </x:c>
      <x:c r="AB2945" s="55" t="b">
        <x:v>0</x:v>
      </x:c>
      <x:c r="AC2945" s="55" t="b">
        <x:v>0</x:v>
      </x:c>
      <x:c r="AD2945" s="50" t="n">
        <x:f>IF(X2945,1,0)+IF(Z2945,1,0)+IF(AA2945,1,0)+IF(AB2945,1,0)</x:f>
        <x:v>0</x:v>
      </x:c>
      <x:c r="AE2945" s="50" t="n">
        <x:f>IF(Y2945,1,0)+IF(Z2945,1,0)+IF(AA2945,1,0)+IF(AB2945,1,0)</x:f>
        <x:v>0</x:v>
      </x:c>
      <x:c r="AF2945" s="50" t="n">
        <x:f>IF(Y2945,1,0)+IF(Z2945,1,0)+IF(AA2945,1,0)+IF(AC2945,1,0)</x:f>
        <x:v>0</x:v>
      </x:c>
      <x:c r="AG2945" s="53" t="n">
        <x:v>44348</x:v>
      </x:c>
      <x:c r="AH2945" s="50" t="str">
        <x:v>S100Y63D</x:v>
      </x:c>
      <x:c r="AI2945" s="50" t="str">
        <x:v>OperatingRevenue1SummaryOfBusinessResults</x:v>
      </x:c>
      <x:c r="AJ2945" s="50" t="str">
        <x:v>OperatingIncome</x:v>
      </x:c>
      <x:c r="AK2945" s="53" t="n">
        <x:v>46081</x:v>
      </x:c>
      <x:c r="AL2945" s="50" t="str">
        <x:v>365/365/366/365/365</x:v>
      </x:c>
      <x:c r="AM2945" s="51" t="n">
        <x:v>86678700</x:v>
      </x:c>
      <x:c r="AN2945" s="51" t="n">
        <x:v>2422</x:v>
      </x:c>
      <x:c r="AO2945" s="51" t="n">
        <x:f>IFERROR(AM2945*AN2945,"")</x:f>
        <x:v>209935811400</x:v>
      </x:c>
      <x:c r="AP2945" s="56" t="n">
        <x:f>IFERROR(AO2945/(K2945*1000000),"")</x:f>
        <x:v>0.23820476146710917</x:v>
      </x:c>
      <x:c r="AQ2945" s="57" t="n">
        <x:v>477797628.3333333</x:v>
      </x:c>
      <x:c r="AR2945" s="52" t="n">
        <x:v>0.2655569756337291</x:v>
      </x:c>
      <x:c r="AS2945" s="52" t="n">
        <x:v>-0.5455685917649855</x:v>
      </x:c>
      <x:c r="AT2945" s="55" t="b">
        <x:v>1</x:v>
      </x:c>
      <x:c r="AU2945" s="50"/>
      <x:c r="AV2945" s="58" t="n">
        <x:v>-0.1093402743988625</x:v>
      </x:c>
      <x:c r="AW2945" s="50" t="n">
        <x:v>2651</x:v>
      </x:c>
      <x:c r="AX2945" s="50" t="str">
        <x:v>Core Moat</x:v>
      </x:c>
      <x:c r="AY2945" s="50" t="str">
        <x:v>目立つ機械的警告なし（定性確認は別途必要）</x:v>
      </x:c>
      <x:c r="AZ2945" s="59" t="str">
        <x:v>2026-05-26 09:24</x:v>
      </x:c>
      <x:c r="BA2945" s="53" t="n">
        <x:v>30225</x:v>
      </x:c>
      <x:c r="BB2945" s="50"/>
      <x:c r="BC2945" s="50"/>
      <x:c r="BD2945" s="50" t="str">
        <x:v>TOPIX Small 1</x:v>
      </x:c>
    </x:row>
    <x:row r="2946">
      <x:c r="A2946" s="50" t="n">
        <x:v>2945</x:v>
      </x:c>
      <x:c r="B2946" s="50" t="str">
        <x:v>9425</x:v>
      </x:c>
      <x:c r="C2946" s="50" t="str">
        <x:v>9425.T</x:v>
      </x:c>
      <x:c r="D2946" s="50" t="str">
        <x:v>ReYuu Japan Inc.</x:v>
      </x:c>
      <x:c r="E2946" s="50" t="str">
        <x:v>Standard Market(Domestic)</x:v>
      </x:c>
      <x:c r="F2946" s="50" t="str">
        <x:v>Information &amp; Communication</x:v>
      </x:c>
      <x:c r="G2946" s="51" t="n">
        <x:v>5457.439</x:v>
      </x:c>
      <x:c r="H2946" s="51" t="n">
        <x:v>1551.764</x:v>
      </x:c>
      <x:c r="I2946" s="51" t="n">
        <x:v>4089.201</x:v>
      </x:c>
      <x:c r="J2946" s="51" t="n">
        <x:v>4731.991</x:v>
      </x:c>
      <x:c r="K2946" s="51" t="n">
        <x:v>6259.161</x:v>
      </x:c>
      <x:c r="L2946" s="52" t="n">
        <x:f>IFERROR(H2946/G2946-1,"")</x:f>
        <x:v>-0.7156607705555664</x:v>
      </x:c>
      <x:c r="M2946" s="52" t="n">
        <x:f>IFERROR(I2946/H2946-1,"")</x:f>
        <x:v>1.6351951714307074</x:v>
      </x:c>
      <x:c r="N2946" s="52" t="n">
        <x:f>IFERROR(J2946/I2946-1,"")</x:f>
        <x:v>0.157192077376485</x:v>
      </x:c>
      <x:c r="O2946" s="52" t="n">
        <x:f>IFERROR(K2946/J2946-1,"")</x:f>
        <x:v>0.3227330736681453</x:v>
      </x:c>
      <x:c r="P2946" s="52" t="n">
        <x:f>IFERROR((K2946/G2946)^(1/4)-1,"")</x:f>
        <x:v>0.03486049440439887</x:v>
      </x:c>
      <x:c r="Q2946" s="51" t="n">
        <x:v>-163.843</x:v>
      </x:c>
      <x:c r="R2946" s="52" t="n">
        <x:f>IFERROR(Q2946/K2946,"")</x:f>
        <x:v>-0.0261765115164796</x:v>
      </x:c>
      <x:c r="S2946" s="53" t="n">
        <x:v>38443</x:v>
      </x:c>
      <x:c r="T2946" s="50" t="str">
        <x:v>EDINET_company_history</x:v>
      </x:c>
      <x:c r="U2946" s="50" t="str">
        <x:v>SEACASTLE SINGAPORE PTE. LTD. （常任代理人 松尾 聖海）</x:v>
      </x:c>
      <x:c r="V2946" s="54" t="n">
        <x:v>0.2492</x:v>
      </x:c>
      <x:c r="W2946" s="50" t="str">
        <x:v>重 富 崇 史</x:v>
      </x:c>
      <x:c r="X2946" s="50" t="b">
        <x:f>AND(COUNT(L2946:O2946)=4,L2946&gt;='設定'!$B$6,M2946&gt;='設定'!$B$6,N2946&gt;='設定'!$B$6,O2946&gt;='設定'!$B$6)</x:f>
        <x:v>0</x:v>
      </x:c>
      <x:c r="Y2946" s="50" t="b">
        <x:f>AND(COUNT(G2946:K2946)=5,P2946&gt;='設定'!$B$7)</x:f>
        <x:v>0</x:v>
      </x:c>
      <x:c r="Z2946" s="50" t="b">
        <x:f>AND(ISNUMBER(R2946),R2946&gt;='設定'!$B$8)</x:f>
        <x:v>0</x:v>
      </x:c>
      <x:c r="AA2946" s="50" t="b">
        <x:f>AND(ISNUMBER(S2946),S2946&gt;=DATE(YEAR('設定'!$B$10)-'設定'!$B$9,MONTH('設定'!$B$10),DAY('設定'!$B$10)))</x:f>
        <x:v>0</x:v>
      </x:c>
      <x:c r="AB2946" s="55" t="b">
        <x:v>0</x:v>
      </x:c>
      <x:c r="AC2946" s="55" t="b">
        <x:v>0</x:v>
      </x:c>
      <x:c r="AD2946" s="50" t="n">
        <x:f>IF(X2946,1,0)+IF(Z2946,1,0)+IF(AA2946,1,0)+IF(AB2946,1,0)</x:f>
        <x:v>0</x:v>
      </x:c>
      <x:c r="AE2946" s="50" t="n">
        <x:f>IF(Y2946,1,0)+IF(Z2946,1,0)+IF(AA2946,1,0)+IF(AB2946,1,0)</x:f>
        <x:v>0</x:v>
      </x:c>
      <x:c r="AF2946" s="50" t="n">
        <x:f>IF(Y2946,1,0)+IF(Z2946,1,0)+IF(AA2946,1,0)+IF(AC2946,1,0)</x:f>
        <x:v>0</x:v>
      </x:c>
      <x:c r="AG2946" s="53" t="n">
        <x:v>44348</x:v>
      </x:c>
      <x:c r="AH2946" s="50" t="str">
        <x:v>S100XIBW</x:v>
      </x:c>
      <x:c r="AI2946" s="50" t="str">
        <x:v>NetSalesSummaryOfBusinessResults</x:v>
      </x:c>
      <x:c r="AJ2946" s="50" t="str">
        <x:v>OperatingIncome</x:v>
      </x:c>
      <x:c r="AK2946" s="53" t="n">
        <x:v>45961</x:v>
      </x:c>
      <x:c r="AL2946" s="50" t="str">
        <x:v>365/184/365/366/365</x:v>
      </x:c>
      <x:c r="AM2946" s="51" t="n">
        <x:v>6698300</x:v>
      </x:c>
      <x:c r="AN2946" s="51" t="n">
        <x:v>190</x:v>
      </x:c>
      <x:c r="AO2946" s="51" t="n">
        <x:f>IFERROR(AM2946*AN2946,"")</x:f>
        <x:v>1272677000</x:v>
      </x:c>
      <x:c r="AP2946" s="56" t="n">
        <x:f>IFERROR(AO2946/(K2946*1000000),"")</x:f>
        <x:v>0.20333028659911448</x:v>
      </x:c>
      <x:c r="AQ2946" s="57" t="n">
        <x:v>133537153.33333331</x:v>
      </x:c>
      <x:c r="AR2946" s="52" t="n">
        <x:v>0.7036354417310254</x:v>
      </x:c>
      <x:c r="AS2946" s="52" t="n">
        <x:v>-0.8447712418300654</x:v>
      </x:c>
      <x:c r="AT2946" s="55" t="b">
        <x:v>0</x:v>
      </x:c>
      <x:c r="AU2946" s="50" t="str">
        <x:v>repeated_negative_operating_cf</x:v>
      </x:c>
      <x:c r="AV2946" s="58" t="n">
        <x:v>-0.4697205088687936</x:v>
      </x:c>
      <x:c r="AW2946" s="50" t="n">
        <x:v>3470</x:v>
      </x:c>
      <x:c r="AX2946" s="50" t="str">
        <x:v>Future Moat</x:v>
      </x:c>
      <x:c r="AY2946" s="50" t="str">
        <x:v>既存適格性フィルター不通過: repeated_negative_operating_cf / 年率ボラティリティ60%以上 / ローカル5年最大下落率-60%以下</x:v>
      </x:c>
      <x:c r="AZ2946" s="59" t="str">
        <x:v>2026-01-30 16:00</x:v>
      </x:c>
      <x:c r="BA2946" s="53" t="n">
        <x:v>38443</x:v>
      </x:c>
      <x:c r="BB2946" s="50"/>
      <x:c r="BC2946" s="50"/>
      <x:c r="BD2946" s="50"/>
    </x:row>
    <x:row r="2947">
      <x:c r="A2947" s="50" t="n">
        <x:v>2946</x:v>
      </x:c>
      <x:c r="B2947" s="50" t="str">
        <x:v>9074</x:v>
      </x:c>
      <x:c r="C2947" s="50" t="str">
        <x:v>9074.T</x:v>
      </x:c>
      <x:c r="D2947" s="50" t="str">
        <x:v>Japan Oil Transportation Co.,Ltd.</x:v>
      </x:c>
      <x:c r="E2947" s="50" t="str">
        <x:v>Standard Market(Domestic)</x:v>
      </x:c>
      <x:c r="F2947" s="50" t="str">
        <x:v>Land Transportation</x:v>
      </x:c>
      <x:c r="G2947" s="51" t="n">
        <x:v>32341</x:v>
      </x:c>
      <x:c r="H2947" s="51" t="n">
        <x:v>34262</x:v>
      </x:c>
      <x:c r="I2947" s="51" t="n">
        <x:v>35219</x:v>
      </x:c>
      <x:c r="J2947" s="51" t="n">
        <x:v>34985</x:v>
      </x:c>
      <x:c r="K2947" s="51" t="n">
        <x:v>37090</x:v>
      </x:c>
      <x:c r="L2947" s="52" t="n">
        <x:f>IFERROR(H2947/G2947-1,"")</x:f>
        <x:v>0.05939828700411254</x:v>
      </x:c>
      <x:c r="M2947" s="52" t="n">
        <x:f>IFERROR(I2947/H2947-1,"")</x:f>
        <x:v>0.02793181950849344</x:v>
      </x:c>
      <x:c r="N2947" s="52" t="n">
        <x:f>IFERROR(J2947/I2947-1,"")</x:f>
        <x:v>-0.006644140946648114</x:v>
      </x:c>
      <x:c r="O2947" s="52" t="n">
        <x:f>IFERROR(K2947/J2947-1,"")</x:f>
        <x:v>0.06016864370444486</x:v>
      </x:c>
      <x:c r="P2947" s="52" t="n">
        <x:f>IFERROR((K2947/G2947)^(1/4)-1,"")</x:f>
        <x:v>0.03484629049853605</x:v>
      </x:c>
      <x:c r="Q2947" s="51" t="n">
        <x:v>1554</x:v>
      </x:c>
      <x:c r="R2947" s="52" t="n">
        <x:f>IFERROR(Q2947/K2947,"")</x:f>
        <x:v>0.04189808573739552</x:v>
      </x:c>
      <x:c r="S2947" s="53" t="n">
        <x:v>24563</x:v>
      </x:c>
      <x:c r="T2947" s="50" t="str">
        <x:v>EDINET_company_history</x:v>
      </x:c>
      <x:c r="U2947" s="50" t="str">
        <x:v>ＥＮＥＯＳホールディングス株式会社</x:v>
      </x:c>
      <x:c r="V2947" s="54" t="n">
        <x:v>0.2914</x:v>
      </x:c>
      <x:c r="W2947" s="50" t="str">
        <x:v>原 昌 一 郎 / 髙 橋 文 弥</x:v>
      </x:c>
      <x:c r="X2947" s="50" t="b">
        <x:f>AND(COUNT(L2947:O2947)=4,L2947&gt;='設定'!$B$6,M2947&gt;='設定'!$B$6,N2947&gt;='設定'!$B$6,O2947&gt;='設定'!$B$6)</x:f>
        <x:v>0</x:v>
      </x:c>
      <x:c r="Y2947" s="50" t="b">
        <x:f>AND(COUNT(G2947:K2947)=5,P2947&gt;='設定'!$B$7)</x:f>
        <x:v>0</x:v>
      </x:c>
      <x:c r="Z2947" s="50" t="b">
        <x:f>AND(ISNUMBER(R2947),R2947&gt;='設定'!$B$8)</x:f>
        <x:v>0</x:v>
      </x:c>
      <x:c r="AA2947" s="50" t="b">
        <x:f>AND(ISNUMBER(S2947),S2947&gt;=DATE(YEAR('設定'!$B$10)-'設定'!$B$9,MONTH('設定'!$B$10),DAY('設定'!$B$10)))</x:f>
        <x:v>0</x:v>
      </x:c>
      <x:c r="AB2947" s="55" t="b">
        <x:v>0</x:v>
      </x:c>
      <x:c r="AC2947" s="55" t="b">
        <x:v>0</x:v>
      </x:c>
      <x:c r="AD2947" s="50" t="n">
        <x:f>IF(X2947,1,0)+IF(Z2947,1,0)+IF(AA2947,1,0)+IF(AB2947,1,0)</x:f>
        <x:v>0</x:v>
      </x:c>
      <x:c r="AE2947" s="50" t="n">
        <x:f>IF(Y2947,1,0)+IF(Z2947,1,0)+IF(AA2947,1,0)+IF(AB2947,1,0)</x:f>
        <x:v>0</x:v>
      </x:c>
      <x:c r="AF2947" s="50" t="n">
        <x:f>IF(Y2947,1,0)+IF(Z2947,1,0)+IF(AA2947,1,0)+IF(AC2947,1,0)</x:f>
        <x:v>0</x:v>
      </x:c>
      <x:c r="AG2947" s="53" t="n">
        <x:v>44348</x:v>
      </x:c>
      <x:c r="AH2947" s="50" t="str">
        <x:v>S100VZWR</x:v>
      </x:c>
      <x:c r="AI2947" s="50" t="str">
        <x:v>NetSalesSummaryOfBusinessResults</x:v>
      </x:c>
      <x:c r="AJ2947" s="50" t="str">
        <x:v>OperatingIncome</x:v>
      </x:c>
      <x:c r="AK2947" s="53" t="n">
        <x:v>45747</x:v>
      </x:c>
      <x:c r="AL2947" s="50" t="str">
        <x:v>365/365/365/366/365</x:v>
      </x:c>
      <x:c r="AM2947" s="51" t="n">
        <x:v>3309735</x:v>
      </x:c>
      <x:c r="AN2947" s="51" t="n">
        <x:v>5670</x:v>
      </x:c>
      <x:c r="AO2947" s="51" t="n">
        <x:f>IFERROR(AM2947*AN2947,"")</x:f>
        <x:v>18766197450</x:v>
      </x:c>
      <x:c r="AP2947" s="56" t="n">
        <x:f>IFERROR(AO2947/(K2947*1000000),"")</x:f>
        <x:v>0.5059638029118361</x:v>
      </x:c>
      <x:c r="AQ2947" s="57" t="n">
        <x:v>20715633.333333332</x:v>
      </x:c>
      <x:c r="AR2947" s="52" t="n">
        <x:v>0.2222235695289909</x:v>
      </x:c>
      <x:c r="AS2947" s="52" t="n">
        <x:v>-0.2188007068427325</x:v>
      </x:c>
      <x:c r="AT2947" s="55" t="b">
        <x:v>1</x:v>
      </x:c>
      <x:c r="AU2947" s="50"/>
      <x:c r="AV2947" s="58" t="n">
        <x:v>0.1171592999026908</x:v>
      </x:c>
      <x:c r="AW2947" s="50" t="n">
        <x:v>1141</x:v>
      </x:c>
      <x:c r="AX2947" s="50" t="str">
        <x:v>Discovery</x:v>
      </x:c>
      <x:c r="AY2947" s="50" t="str">
        <x:v>目立つ機械的警告なし（定性確認は別途必要）</x:v>
      </x:c>
      <x:c r="AZ2947" s="59" t="str">
        <x:v>2025-06-26 16:00</x:v>
      </x:c>
      <x:c r="BA2947" s="53" t="n">
        <x:v>24563</x:v>
      </x:c>
      <x:c r="BB2947" s="50"/>
      <x:c r="BC2947" s="50"/>
      <x:c r="BD2947" s="50"/>
    </x:row>
    <x:row r="2948">
      <x:c r="A2948" s="50" t="n">
        <x:v>2947</x:v>
      </x:c>
      <x:c r="B2948" s="50" t="str">
        <x:v>7939</x:v>
      </x:c>
      <x:c r="C2948" s="50" t="str">
        <x:v>7939.T</x:v>
      </x:c>
      <x:c r="D2948" s="50" t="str">
        <x:v>KENSOH CO.,LTD.</x:v>
      </x:c>
      <x:c r="E2948" s="50" t="str">
        <x:v>Standard Market(Domestic)</x:v>
      </x:c>
      <x:c r="F2948" s="50" t="str">
        <x:v>Other Products</x:v>
      </x:c>
      <x:c r="G2948" s="51" t="n">
        <x:v>5117.472</x:v>
      </x:c>
      <x:c r="H2948" s="51" t="n">
        <x:v>5401.608</x:v>
      </x:c>
      <x:c r="I2948" s="51" t="n">
        <x:v>6020.26</x:v>
      </x:c>
      <x:c r="J2948" s="51" t="n">
        <x:v>5888.372</x:v>
      </x:c>
      <x:c r="K2948" s="51" t="n">
        <x:v>5868.794</x:v>
      </x:c>
      <x:c r="L2948" s="52" t="n">
        <x:f>IFERROR(H2948/G2948-1,"")</x:f>
        <x:v>0.05552272684638049</x:v>
      </x:c>
      <x:c r="M2948" s="52" t="n">
        <x:f>IFERROR(I2948/H2948-1,"")</x:f>
        <x:v>0.1145310803745847</x:v>
      </x:c>
      <x:c r="N2948" s="52" t="n">
        <x:f>IFERROR(J2948/I2948-1,"")</x:f>
        <x:v>-0.02190735948281297</x:v>
      </x:c>
      <x:c r="O2948" s="52" t="n">
        <x:f>IFERROR(K2948/J2948-1,"")</x:f>
        <x:v>-0.003324857872430642</x:v>
      </x:c>
      <x:c r="P2948" s="52" t="n">
        <x:f>IFERROR((K2948/G2948)^(1/4)-1,"")</x:f>
        <x:v>0.034840334405093154</x:v>
      </x:c>
      <x:c r="Q2948" s="51" t="n">
        <x:v>264.054</x:v>
      </x:c>
      <x:c r="R2948" s="52" t="n">
        <x:f>IFERROR(Q2948/K2948,"")</x:f>
        <x:v>0.04499288951017875</x:v>
      </x:c>
      <x:c r="S2948" s="53" t="n">
        <x:v>38322</x:v>
      </x:c>
      <x:c r="T2948" s="50" t="str">
        <x:v>EDINET_company_history</x:v>
      </x:c>
      <x:c r="U2948" s="50" t="str">
        <x:v>株式会社研創エンタープライズ</x:v>
      </x:c>
      <x:c r="V2948" s="54" t="n">
        <x:v>0.206</x:v>
      </x:c>
      <x:c r="W2948" s="50" t="str">
        <x:v>林 大一郎</x:v>
      </x:c>
      <x:c r="X2948" s="50" t="b">
        <x:f>AND(COUNT(L2948:O2948)=4,L2948&gt;='設定'!$B$6,M2948&gt;='設定'!$B$6,N2948&gt;='設定'!$B$6,O2948&gt;='設定'!$B$6)</x:f>
        <x:v>0</x:v>
      </x:c>
      <x:c r="Y2948" s="50" t="b">
        <x:f>AND(COUNT(G2948:K2948)=5,P2948&gt;='設定'!$B$7)</x:f>
        <x:v>0</x:v>
      </x:c>
      <x:c r="Z2948" s="50" t="b">
        <x:f>AND(ISNUMBER(R2948),R2948&gt;='設定'!$B$8)</x:f>
        <x:v>0</x:v>
      </x:c>
      <x:c r="AA2948" s="50" t="b">
        <x:f>AND(ISNUMBER(S2948),S2948&gt;=DATE(YEAR('設定'!$B$10)-'設定'!$B$9,MONTH('設定'!$B$10),DAY('設定'!$B$10)))</x:f>
        <x:v>0</x:v>
      </x:c>
      <x:c r="AB2948" s="55" t="b">
        <x:v>0</x:v>
      </x:c>
      <x:c r="AC2948" s="55" t="b">
        <x:v>0</x:v>
      </x:c>
      <x:c r="AD2948" s="50" t="n">
        <x:f>IF(X2948,1,0)+IF(Z2948,1,0)+IF(AA2948,1,0)+IF(AB2948,1,0)</x:f>
        <x:v>0</x:v>
      </x:c>
      <x:c r="AE2948" s="50" t="n">
        <x:f>IF(Y2948,1,0)+IF(Z2948,1,0)+IF(AA2948,1,0)+IF(AB2948,1,0)</x:f>
        <x:v>0</x:v>
      </x:c>
      <x:c r="AF2948" s="50" t="n">
        <x:f>IF(Y2948,1,0)+IF(Z2948,1,0)+IF(AA2948,1,0)+IF(AC2948,1,0)</x:f>
        <x:v>0</x:v>
      </x:c>
      <x:c r="AG2948" s="53" t="n">
        <x:v>44348</x:v>
      </x:c>
      <x:c r="AH2948" s="50" t="str">
        <x:v>S100W1BG</x:v>
      </x:c>
      <x:c r="AI2948" s="50" t="str">
        <x:v>NetSalesSummaryOfBusinessResults</x:v>
      </x:c>
      <x:c r="AJ2948" s="50" t="str">
        <x:v>OperatingIncome</x:v>
      </x:c>
      <x:c r="AK2948" s="53" t="n">
        <x:v>45747</x:v>
      </x:c>
      <x:c r="AL2948" s="50" t="str">
        <x:v>365/365/365/366/365</x:v>
      </x:c>
      <x:c r="AM2948" s="51" t="n">
        <x:v>3783074</x:v>
      </x:c>
      <x:c r="AN2948" s="51" t="n">
        <x:v>565</x:v>
      </x:c>
      <x:c r="AO2948" s="51" t="n">
        <x:f>IFERROR(AM2948*AN2948,"")</x:f>
        <x:v>2137436810</x:v>
      </x:c>
      <x:c r="AP2948" s="56" t="n">
        <x:f>IFERROR(AO2948/(K2948*1000000),"")</x:f>
        <x:v>0.3642037546385169</x:v>
      </x:c>
      <x:c r="AQ2948" s="57" t="n">
        <x:v>1373821.6666666667</x:v>
      </x:c>
      <x:c r="AR2948" s="52" t="n">
        <x:v>0.1500794425727065</x:v>
      </x:c>
      <x:c r="AS2948" s="52" t="n">
        <x:v>-0.1120996478723815</x:v>
      </x:c>
      <x:c r="AT2948" s="55" t="b">
        <x:v>0</x:v>
      </x:c>
      <x:c r="AU2948" s="50" t="str">
        <x:v>low_liquidity</x:v>
      </x:c>
      <x:c r="AV2948" s="58" t="n">
        <x:v>0.0512141466587156</x:v>
      </x:c>
      <x:c r="AW2948" s="50" t="n">
        <x:v>1509</x:v>
      </x:c>
      <x:c r="AX2948" s="50" t="str">
        <x:v>Discovery</x:v>
      </x:c>
      <x:c r="AY2948" s="50" t="str">
        <x:v>既存適格性フィルター不通過: low_liquidity / 60日平均売買代金2,000万円未満</x:v>
      </x:c>
      <x:c r="AZ2948" s="59" t="str">
        <x:v>2025-06-23 10:01</x:v>
      </x:c>
      <x:c r="BA2948" s="53" t="n">
        <x:v>38322</x:v>
      </x:c>
      <x:c r="BB2948" s="50"/>
      <x:c r="BC2948" s="50"/>
      <x:c r="BD2948" s="50"/>
    </x:row>
    <x:row r="2949">
      <x:c r="A2949" s="50" t="n">
        <x:v>2948</x:v>
      </x:c>
      <x:c r="B2949" s="50" t="str">
        <x:v>4212</x:v>
      </x:c>
      <x:c r="C2949" s="50" t="str">
        <x:v>4212.T</x:v>
      </x:c>
      <x:c r="D2949" s="50" t="str">
        <x:v>Sekisui Jushi Corporation</x:v>
      </x:c>
      <x:c r="E2949" s="50" t="str">
        <x:v>Prime Market (Domestic)</x:v>
      </x:c>
      <x:c r="F2949" s="50" t="str">
        <x:v>Chemicals</x:v>
      </x:c>
      <x:c r="G2949" s="51" t="n">
        <x:v>64735</x:v>
      </x:c>
      <x:c r="H2949" s="51" t="n">
        <x:v>65903</x:v>
      </x:c>
      <x:c r="I2949" s="51" t="n">
        <x:v>65897</x:v>
      </x:c>
      <x:c r="J2949" s="51" t="n">
        <x:v>62790</x:v>
      </x:c>
      <x:c r="K2949" s="51" t="n">
        <x:v>74231</x:v>
      </x:c>
      <x:c r="L2949" s="52" t="n">
        <x:f>IFERROR(H2949/G2949-1,"")</x:f>
        <x:v>0.01804278983548313</x:v>
      </x:c>
      <x:c r="M2949" s="52" t="n">
        <x:f>IFERROR(I2949/H2949-1,"")</x:f>
        <x:v>-0.00009104289637795748</x:v>
      </x:c>
      <x:c r="N2949" s="52" t="n">
        <x:f>IFERROR(J2949/I2949-1,"")</x:f>
        <x:v>-0.047149339120142075</x:v>
      </x:c>
      <x:c r="O2949" s="52" t="n">
        <x:f>IFERROR(K2949/J2949-1,"")</x:f>
        <x:v>0.1822105430801082</x:v>
      </x:c>
      <x:c r="P2949" s="52" t="n">
        <x:f>IFERROR((K2949/G2949)^(1/4)-1,"")</x:f>
        <x:v>0.03481219877324615</x:v>
      </x:c>
      <x:c r="Q2949" s="51" t="n">
        <x:v>5011</x:v>
      </x:c>
      <x:c r="R2949" s="52" t="n">
        <x:f>IFERROR(Q2949/K2949,"")</x:f>
        <x:v>0.06750548962023953</x:v>
      </x:c>
      <x:c r="S2949" s="53" t="n">
        <x:v>26024</x:v>
      </x:c>
      <x:c r="T2949" s="50" t="str">
        <x:v>EDINET_company_history</x:v>
      </x:c>
      <x:c r="U2949" s="50" t="str">
        <x:v>日本マスタートラスト信託銀行株式会社（信託口）</x:v>
      </x:c>
      <x:c r="V2949" s="54" t="n">
        <x:v>0.1451</x:v>
      </x:c>
      <x:c r="W2949" s="50" t="str">
        <x:v>馬場 浩志</x:v>
      </x:c>
      <x:c r="X2949" s="50" t="b">
        <x:f>AND(COUNT(L2949:O2949)=4,L2949&gt;='設定'!$B$6,M2949&gt;='設定'!$B$6,N2949&gt;='設定'!$B$6,O2949&gt;='設定'!$B$6)</x:f>
        <x:v>0</x:v>
      </x:c>
      <x:c r="Y2949" s="50" t="b">
        <x:f>AND(COUNT(G2949:K2949)=5,P2949&gt;='設定'!$B$7)</x:f>
        <x:v>0</x:v>
      </x:c>
      <x:c r="Z2949" s="50" t="b">
        <x:f>AND(ISNUMBER(R2949),R2949&gt;='設定'!$B$8)</x:f>
        <x:v>0</x:v>
      </x:c>
      <x:c r="AA2949" s="50" t="b">
        <x:f>AND(ISNUMBER(S2949),S2949&gt;=DATE(YEAR('設定'!$B$10)-'設定'!$B$9,MONTH('設定'!$B$10),DAY('設定'!$B$10)))</x:f>
        <x:v>0</x:v>
      </x:c>
      <x:c r="AB2949" s="55" t="b">
        <x:v>0</x:v>
      </x:c>
      <x:c r="AC2949" s="55" t="b">
        <x:v>0</x:v>
      </x:c>
      <x:c r="AD2949" s="50" t="n">
        <x:f>IF(X2949,1,0)+IF(Z2949,1,0)+IF(AA2949,1,0)+IF(AB2949,1,0)</x:f>
        <x:v>0</x:v>
      </x:c>
      <x:c r="AE2949" s="50" t="n">
        <x:f>IF(Y2949,1,0)+IF(Z2949,1,0)+IF(AA2949,1,0)+IF(AB2949,1,0)</x:f>
        <x:v>0</x:v>
      </x:c>
      <x:c r="AF2949" s="50" t="n">
        <x:f>IF(Y2949,1,0)+IF(Z2949,1,0)+IF(AA2949,1,0)+IF(AC2949,1,0)</x:f>
        <x:v>0</x:v>
      </x:c>
      <x:c r="AG2949" s="53" t="n">
        <x:v>44348</x:v>
      </x:c>
      <x:c r="AH2949" s="50" t="str">
        <x:v>S100W6ZH</x:v>
      </x:c>
      <x:c r="AI2949" s="50" t="str">
        <x:v>NetSalesSummaryOfBusinessResults</x:v>
      </x:c>
      <x:c r="AJ2949" s="50" t="str">
        <x:v>OperatingIncome</x:v>
      </x:c>
      <x:c r="AK2949" s="53" t="n">
        <x:v>45747</x:v>
      </x:c>
      <x:c r="AL2949" s="50" t="str">
        <x:v>365/365/365/366/365</x:v>
      </x:c>
      <x:c r="AM2949" s="51" t="n">
        <x:v>31036398</x:v>
      </x:c>
      <x:c r="AN2949" s="51" t="n">
        <x:v>2128</x:v>
      </x:c>
      <x:c r="AO2949" s="51" t="n">
        <x:f>IFERROR(AM2949*AN2949,"")</x:f>
        <x:v>66045454944</x:v>
      </x:c>
      <x:c r="AP2949" s="56" t="n">
        <x:f>IFERROR(AO2949/(K2949*1000000),"")</x:f>
        <x:v>0.8897287513841926</x:v>
      </x:c>
      <x:c r="AQ2949" s="57" t="n">
        <x:v>196552688.33333337</x:v>
      </x:c>
      <x:c r="AR2949" s="52" t="n">
        <x:v>0.2335444456051846</x:v>
      </x:c>
      <x:c r="AS2949" s="52" t="n">
        <x:v>-0.3666825416880991</x:v>
      </x:c>
      <x:c r="AT2949" s="55" t="b">
        <x:v>1</x:v>
      </x:c>
      <x:c r="AU2949" s="50"/>
      <x:c r="AV2949" s="58" t="n">
        <x:v>0.1563067255694237</x:v>
      </x:c>
      <x:c r="AW2949" s="50" t="n">
        <x:v>911</x:v>
      </x:c>
      <x:c r="AX2949" s="50" t="str">
        <x:v>Future Moat</x:v>
      </x:c>
      <x:c r="AY2949" s="50" t="str">
        <x:v>目立つ機械的警告なし（定性確認は別途必要）</x:v>
      </x:c>
      <x:c r="AZ2949" s="59" t="str">
        <x:v>2025-06-26 15:02</x:v>
      </x:c>
      <x:c r="BA2949" s="53" t="n">
        <x:v>26024</x:v>
      </x:c>
      <x:c r="BB2949" s="50"/>
      <x:c r="BC2949" s="50"/>
      <x:c r="BD2949" s="50" t="str">
        <x:v>TOPIX Small 1</x:v>
      </x:c>
    </x:row>
    <x:row r="2950">
      <x:c r="A2950" s="50" t="n">
        <x:v>2949</x:v>
      </x:c>
      <x:c r="B2950" s="50" t="str">
        <x:v>9896</x:v>
      </x:c>
      <x:c r="C2950" s="50" t="str">
        <x:v>9896.T</x:v>
      </x:c>
      <x:c r="D2950" s="50" t="str">
        <x:v>JK Holdings Co.,Ltd.</x:v>
      </x:c>
      <x:c r="E2950" s="50" t="str">
        <x:v>Standard Market(Domestic)</x:v>
      </x:c>
      <x:c r="F2950" s="50" t="str">
        <x:v>Wholesale Trade</x:v>
      </x:c>
      <x:c r="G2950" s="51" t="n">
        <x:v>343254</x:v>
      </x:c>
      <x:c r="H2950" s="51" t="n">
        <x:v>376120</x:v>
      </x:c>
      <x:c r="I2950" s="51" t="n">
        <x:v>407022</x:v>
      </x:c>
      <x:c r="J2950" s="51" t="n">
        <x:v>388910</x:v>
      </x:c>
      <x:c r="K2950" s="51" t="n">
        <x:v>393258</x:v>
      </x:c>
      <x:c r="L2950" s="52" t="n">
        <x:f>IFERROR(H2950/G2950-1,"")</x:f>
        <x:v>0.09574833796547155</x:v>
      </x:c>
      <x:c r="M2950" s="52" t="n">
        <x:f>IFERROR(I2950/H2950-1,"")</x:f>
        <x:v>0.08215994895246204</x:v>
      </x:c>
      <x:c r="N2950" s="52" t="n">
        <x:f>IFERROR(J2950/I2950-1,"")</x:f>
        <x:v>-0.044498823159436096</x:v>
      </x:c>
      <x:c r="O2950" s="52" t="n">
        <x:f>IFERROR(K2950/J2950-1,"")</x:f>
        <x:v>0.01117996451621206</x:v>
      </x:c>
      <x:c r="P2950" s="52" t="n">
        <x:f>IFERROR((K2950/G2950)^(1/4)-1,"")</x:f>
        <x:v>0.0345833618986775</x:v>
      </x:c>
      <x:c r="Q2950" s="51" t="n">
        <x:v>7358</x:v>
      </x:c>
      <x:c r="R2950" s="52" t="n">
        <x:f>IFERROR(Q2950/K2950,"")</x:f>
        <x:v>0.018710363171251444</x:v>
      </x:c>
      <x:c r="S2950" s="53" t="n">
        <x:v>35370</x:v>
      </x:c>
      <x:c r="T2950" s="50" t="str">
        <x:v>EDINET_company_history</x:v>
      </x:c>
      <x:c r="U2950" s="50" t="str">
        <x:v>吉野石膏株式会社</x:v>
      </x:c>
      <x:c r="V2950" s="54" t="n">
        <x:v>0.1487</x:v>
      </x:c>
      <x:c r="W2950" s="50" t="str">
        <x:v>青木 慶一郎 / 吉田 輝</x:v>
      </x:c>
      <x:c r="X2950" s="50" t="b">
        <x:f>AND(COUNT(L2950:O2950)=4,L2950&gt;='設定'!$B$6,M2950&gt;='設定'!$B$6,N2950&gt;='設定'!$B$6,O2950&gt;='設定'!$B$6)</x:f>
        <x:v>0</x:v>
      </x:c>
      <x:c r="Y2950" s="50" t="b">
        <x:f>AND(COUNT(G2950:K2950)=5,P2950&gt;='設定'!$B$7)</x:f>
        <x:v>0</x:v>
      </x:c>
      <x:c r="Z2950" s="50" t="b">
        <x:f>AND(ISNUMBER(R2950),R2950&gt;='設定'!$B$8)</x:f>
        <x:v>0</x:v>
      </x:c>
      <x:c r="AA2950" s="50" t="b">
        <x:f>AND(ISNUMBER(S2950),S2950&gt;=DATE(YEAR('設定'!$B$10)-'設定'!$B$9,MONTH('設定'!$B$10),DAY('設定'!$B$10)))</x:f>
        <x:v>0</x:v>
      </x:c>
      <x:c r="AB2950" s="55" t="b">
        <x:v>0</x:v>
      </x:c>
      <x:c r="AC2950" s="55" t="b">
        <x:v>0</x:v>
      </x:c>
      <x:c r="AD2950" s="50" t="n">
        <x:f>IF(X2950,1,0)+IF(Z2950,1,0)+IF(AA2950,1,0)+IF(AB2950,1,0)</x:f>
        <x:v>0</x:v>
      </x:c>
      <x:c r="AE2950" s="50" t="n">
        <x:f>IF(Y2950,1,0)+IF(Z2950,1,0)+IF(AA2950,1,0)+IF(AB2950,1,0)</x:f>
        <x:v>0</x:v>
      </x:c>
      <x:c r="AF2950" s="50" t="n">
        <x:f>IF(Y2950,1,0)+IF(Z2950,1,0)+IF(AA2950,1,0)+IF(AC2950,1,0)</x:f>
        <x:v>0</x:v>
      </x:c>
      <x:c r="AG2950" s="53" t="n">
        <x:v>44348</x:v>
      </x:c>
      <x:c r="AH2950" s="50" t="str">
        <x:v>S100W1Y4</x:v>
      </x:c>
      <x:c r="AI2950" s="50" t="str">
        <x:v>NetSalesSummaryOfBusinessResults</x:v>
      </x:c>
      <x:c r="AJ2950" s="50" t="str">
        <x:v>OperatingIncome</x:v>
      </x:c>
      <x:c r="AK2950" s="53" t="n">
        <x:v>45747</x:v>
      </x:c>
      <x:c r="AL2950" s="50" t="str">
        <x:v>365/365/365/366/365</x:v>
      </x:c>
      <x:c r="AM2950" s="51" t="n">
        <x:v>28868116</x:v>
      </x:c>
      <x:c r="AN2950" s="51" t="n">
        <x:v>1276</x:v>
      </x:c>
      <x:c r="AO2950" s="51" t="n">
        <x:f>IFERROR(AM2950*AN2950,"")</x:f>
        <x:v>36835716016</x:v>
      </x:c>
      <x:c r="AP2950" s="56" t="n">
        <x:f>IFERROR(AO2950/(K2950*1000000),"")</x:f>
        <x:v>0.09366806528029945</x:v>
      </x:c>
      <x:c r="AQ2950" s="57" t="n">
        <x:v>37831551.666666664</x:v>
      </x:c>
      <x:c r="AR2950" s="52" t="n">
        <x:v>0.2955086158820641</x:v>
      </x:c>
      <x:c r="AS2950" s="52" t="n">
        <x:v>-0.3077287629317855</x:v>
      </x:c>
      <x:c r="AT2950" s="55" t="b">
        <x:v>1</x:v>
      </x:c>
      <x:c r="AU2950" s="50"/>
      <x:c r="AV2950" s="58" t="n">
        <x:v>-0.1575620135530331</x:v>
      </x:c>
      <x:c r="AW2950" s="50" t="n">
        <x:v>2882</x:v>
      </x:c>
      <x:c r="AX2950" s="50" t="str">
        <x:v>Transformation Moat</x:v>
      </x:c>
      <x:c r="AY2950" s="50" t="str">
        <x:v>目立つ機械的警告なし（定性確認は別途必要）</x:v>
      </x:c>
      <x:c r="AZ2950" s="59" t="str">
        <x:v>2025-06-25 16:04</x:v>
      </x:c>
      <x:c r="BA2950" s="53" t="n">
        <x:v>35370</x:v>
      </x:c>
      <x:c r="BB2950" s="50"/>
      <x:c r="BC2950" s="50"/>
      <x:c r="BD2950" s="50" t="str">
        <x:v>TOPIX Small 2</x:v>
      </x:c>
    </x:row>
    <x:row r="2951">
      <x:c r="A2951" s="50" t="n">
        <x:v>2950</x:v>
      </x:c>
      <x:c r="B2951" s="50" t="str">
        <x:v>3103</x:v>
      </x:c>
      <x:c r="C2951" s="50" t="str">
        <x:v>3103.T</x:v>
      </x:c>
      <x:c r="D2951" s="50" t="str">
        <x:v>UNITIKA LTD.</x:v>
      </x:c>
      <x:c r="E2951" s="50" t="str">
        <x:v>Standard Market(Domestic)</x:v>
      </x:c>
      <x:c r="F2951" s="50" t="str">
        <x:v>Textiles and Apparels</x:v>
      </x:c>
      <x:c r="G2951" s="51" t="n">
        <x:v>110375</x:v>
      </x:c>
      <x:c r="H2951" s="51" t="n">
        <x:v>114713</x:v>
      </x:c>
      <x:c r="I2951" s="51" t="n">
        <x:v>117942</x:v>
      </x:c>
      <x:c r="J2951" s="51" t="n">
        <x:v>118341</x:v>
      </x:c>
      <x:c r="K2951" s="51" t="n">
        <x:v>126411</x:v>
      </x:c>
      <x:c r="L2951" s="52" t="n">
        <x:f>IFERROR(H2951/G2951-1,"")</x:f>
        <x:v>0.039302378255945625</x:v>
      </x:c>
      <x:c r="M2951" s="52" t="n">
        <x:f>IFERROR(I2951/H2951-1,"")</x:f>
        <x:v>0.028148509759138074</x:v>
      </x:c>
      <x:c r="N2951" s="52" t="n">
        <x:f>IFERROR(J2951/I2951-1,"")</x:f>
        <x:v>0.003383018771938806</x:v>
      </x:c>
      <x:c r="O2951" s="52" t="n">
        <x:f>IFERROR(K2951/J2951-1,"")</x:f>
        <x:v>0.0681927649757903</x:v>
      </x:c>
      <x:c r="P2951" s="52" t="n">
        <x:f>IFERROR((K2951/G2951)^(1/4)-1,"")</x:f>
        <x:v>0.034495337390926695</x:v>
      </x:c>
      <x:c r="Q2951" s="51" t="n">
        <x:v>5851</x:v>
      </x:c>
      <x:c r="R2951" s="52" t="n">
        <x:f>IFERROR(Q2951/K2951,"")</x:f>
        <x:v>0.046285528949221194</x:v>
      </x:c>
      <x:c r="S2951" s="53" t="n">
        <x:v>18019</x:v>
      </x:c>
      <x:c r="T2951" s="50" t="str">
        <x:v>EDINET_company_history</x:v>
      </x:c>
      <x:c r="U2951" s="50" t="str">
        <x:v>日本マスタートラスト信託銀行 株式会社（信託口）</x:v>
      </x:c>
      <x:c r="V2951" s="54" t="n">
        <x:v>0.1028</x:v>
      </x:c>
      <x:c r="W2951" s="50" t="str">
        <x:v>藤井 実 / 柏木 寿深</x:v>
      </x:c>
      <x:c r="X2951" s="50" t="b">
        <x:f>AND(COUNT(L2951:O2951)=4,L2951&gt;='設定'!$B$6,M2951&gt;='設定'!$B$6,N2951&gt;='設定'!$B$6,O2951&gt;='設定'!$B$6)</x:f>
        <x:v>0</x:v>
      </x:c>
      <x:c r="Y2951" s="50" t="b">
        <x:f>AND(COUNT(G2951:K2951)=5,P2951&gt;='設定'!$B$7)</x:f>
        <x:v>0</x:v>
      </x:c>
      <x:c r="Z2951" s="50" t="b">
        <x:f>AND(ISNUMBER(R2951),R2951&gt;='設定'!$B$8)</x:f>
        <x:v>0</x:v>
      </x:c>
      <x:c r="AA2951" s="50" t="b">
        <x:f>AND(ISNUMBER(S2951),S2951&gt;=DATE(YEAR('設定'!$B$10)-'設定'!$B$9,MONTH('設定'!$B$10),DAY('設定'!$B$10)))</x:f>
        <x:v>0</x:v>
      </x:c>
      <x:c r="AB2951" s="55" t="b">
        <x:v>0</x:v>
      </x:c>
      <x:c r="AC2951" s="55" t="b">
        <x:v>0</x:v>
      </x:c>
      <x:c r="AD2951" s="50" t="n">
        <x:f>IF(X2951,1,0)+IF(Z2951,1,0)+IF(AA2951,1,0)+IF(AB2951,1,0)</x:f>
        <x:v>0</x:v>
      </x:c>
      <x:c r="AE2951" s="50" t="n">
        <x:f>IF(Y2951,1,0)+IF(Z2951,1,0)+IF(AA2951,1,0)+IF(AB2951,1,0)</x:f>
        <x:v>0</x:v>
      </x:c>
      <x:c r="AF2951" s="50" t="n">
        <x:f>IF(Y2951,1,0)+IF(Z2951,1,0)+IF(AA2951,1,0)+IF(AC2951,1,0)</x:f>
        <x:v>0</x:v>
      </x:c>
      <x:c r="AG2951" s="53" t="n">
        <x:v>44348</x:v>
      </x:c>
      <x:c r="AH2951" s="50" t="str">
        <x:v>S100W59T</x:v>
      </x:c>
      <x:c r="AI2951" s="50" t="str">
        <x:v>NetSalesSummaryOfBusinessResults</x:v>
      </x:c>
      <x:c r="AJ2951" s="50" t="str">
        <x:v>OperatingIncome</x:v>
      </x:c>
      <x:c r="AK2951" s="53" t="n">
        <x:v>45747</x:v>
      </x:c>
      <x:c r="AL2951" s="50" t="str">
        <x:v>365/365/365/366/365</x:v>
      </x:c>
      <x:c r="AM2951" s="51" t="n">
        <x:v>57677227</x:v>
      </x:c>
      <x:c r="AN2951" s="51" t="n">
        <x:v>1312</x:v>
      </x:c>
      <x:c r="AO2951" s="51" t="n">
        <x:f>IFERROR(AM2951*AN2951,"")</x:f>
        <x:v>75672521824</x:v>
      </x:c>
      <x:c r="AP2951" s="56" t="n">
        <x:f>IFERROR(AO2951/(K2951*1000000),"")</x:f>
        <x:v>0.5986229190814091</x:v>
      </x:c>
      <x:c r="AQ2951" s="57" t="n">
        <x:v>24257408651.666668</x:v>
      </x:c>
      <x:c r="AR2951" s="52" t="n">
        <x:v>0.7103090964807002</x:v>
      </x:c>
      <x:c r="AS2951" s="52" t="n">
        <x:v>-0.684863523573201</x:v>
      </x:c>
      <x:c r="AT2951" s="55" t="b">
        <x:v>0</x:v>
      </x:c>
      <x:c r="AU2951" s="50" t="str">
        <x:v>excessive_leverage;extreme_profitability_outlier</x:v>
      </x:c>
      <x:c r="AV2951" s="58" t="n">
        <x:v>0.3555830215764159</x:v>
      </x:c>
      <x:c r="AW2951" s="50" t="n">
        <x:v>298</x:v>
      </x:c>
      <x:c r="AX2951" s="50" t="str">
        <x:v>Transformation Moat</x:v>
      </x:c>
      <x:c r="AY2951" s="50" t="str">
        <x:v>既存適格性フィルター不通過: excessive_leverage;extreme_profitability_outlier / 年率ボラティリティ60%以上 / ローカル5年最大下落率-60%以下</x:v>
      </x:c>
      <x:c r="AZ2951" s="59" t="str">
        <x:v>2025-06-26 12:58</x:v>
      </x:c>
      <x:c r="BA2951" s="53" t="n">
        <x:v>18019</x:v>
      </x:c>
      <x:c r="BB2951" s="50"/>
      <x:c r="BC2951" s="50"/>
      <x:c r="BD2951" s="50" t="str">
        <x:v>TOPIX Small 2</x:v>
      </x:c>
    </x:row>
    <x:row r="2952">
      <x:c r="A2952" s="50" t="n">
        <x:v>2951</x:v>
      </x:c>
      <x:c r="B2952" s="50" t="str">
        <x:v>8999</x:v>
      </x:c>
      <x:c r="C2952" s="50" t="str">
        <x:v>8999.T</x:v>
      </x:c>
      <x:c r="D2952" s="50" t="str">
        <x:v>Grandy House Corporation</x:v>
      </x:c>
      <x:c r="E2952" s="50" t="str">
        <x:v>Prime Market (Domestic)</x:v>
      </x:c>
      <x:c r="F2952" s="50" t="str">
        <x:v>Real Estate</x:v>
      </x:c>
      <x:c r="G2952" s="51" t="n">
        <x:v>47154.284</x:v>
      </x:c>
      <x:c r="H2952" s="51" t="n">
        <x:v>54884.855</x:v>
      </x:c>
      <x:c r="I2952" s="51" t="n">
        <x:v>55205.407</x:v>
      </x:c>
      <x:c r="J2952" s="51" t="n">
        <x:v>51521.546</x:v>
      </x:c>
      <x:c r="K2952" s="51" t="n">
        <x:v>53960.131</x:v>
      </x:c>
      <x:c r="L2952" s="52" t="n">
        <x:f>IFERROR(H2952/G2952-1,"")</x:f>
        <x:v>0.16394207151994933</x:v>
      </x:c>
      <x:c r="M2952" s="52" t="n">
        <x:f>IFERROR(I2952/H2952-1,"")</x:f>
        <x:v>0.005840445419779128</x:v>
      </x:c>
      <x:c r="N2952" s="52" t="n">
        <x:f>IFERROR(J2952/I2952-1,"")</x:f>
        <x:v>-0.06673007591448421</x:v>
      </x:c>
      <x:c r="O2952" s="52" t="n">
        <x:f>IFERROR(K2952/J2952-1,"")</x:f>
        <x:v>0.04733136307672137</x:v>
      </x:c>
      <x:c r="P2952" s="52" t="n">
        <x:f>IFERROR((K2952/G2952)^(1/4)-1,"")</x:f>
        <x:v>0.034279603169428574</x:v>
      </x:c>
      <x:c r="Q2952" s="51" t="n">
        <x:v>1212.438</x:v>
      </x:c>
      <x:c r="R2952" s="52" t="n">
        <x:f>IFERROR(Q2952/K2952,"")</x:f>
        <x:v>0.0224691448580805</x:v>
      </x:c>
      <x:c r="S2952" s="53" t="n">
        <x:v>38687</x:v>
      </x:c>
      <x:c r="T2952" s="50" t="str">
        <x:v>EDINET_company_history</x:v>
      </x:c>
      <x:c r="U2952" s="50" t="str">
        <x:v>新日本物産株式会社</x:v>
      </x:c>
      <x:c r="V2952" s="54" t="n">
        <x:v>0.1369</x:v>
      </x:c>
      <x:c r="W2952" s="50" t="str">
        <x:v>林 裕朗 / 佐山 靖 / 齋藤 淳夫 / 髙橋 加奈</x:v>
      </x:c>
      <x:c r="X2952" s="50" t="b">
        <x:f>AND(COUNT(L2952:O2952)=4,L2952&gt;='設定'!$B$6,M2952&gt;='設定'!$B$6,N2952&gt;='設定'!$B$6,O2952&gt;='設定'!$B$6)</x:f>
        <x:v>0</x:v>
      </x:c>
      <x:c r="Y2952" s="50" t="b">
        <x:f>AND(COUNT(G2952:K2952)=5,P2952&gt;='設定'!$B$7)</x:f>
        <x:v>0</x:v>
      </x:c>
      <x:c r="Z2952" s="50" t="b">
        <x:f>AND(ISNUMBER(R2952),R2952&gt;='設定'!$B$8)</x:f>
        <x:v>0</x:v>
      </x:c>
      <x:c r="AA2952" s="50" t="b">
        <x:f>AND(ISNUMBER(S2952),S2952&gt;=DATE(YEAR('設定'!$B$10)-'設定'!$B$9,MONTH('設定'!$B$10),DAY('設定'!$B$10)))</x:f>
        <x:v>0</x:v>
      </x:c>
      <x:c r="AB2952" s="55" t="b">
        <x:v>0</x:v>
      </x:c>
      <x:c r="AC2952" s="55" t="b">
        <x:v>0</x:v>
      </x:c>
      <x:c r="AD2952" s="50" t="n">
        <x:f>IF(X2952,1,0)+IF(Z2952,1,0)+IF(AA2952,1,0)+IF(AB2952,1,0)</x:f>
        <x:v>0</x:v>
      </x:c>
      <x:c r="AE2952" s="50" t="n">
        <x:f>IF(Y2952,1,0)+IF(Z2952,1,0)+IF(AA2952,1,0)+IF(AB2952,1,0)</x:f>
        <x:v>0</x:v>
      </x:c>
      <x:c r="AF2952" s="50" t="n">
        <x:f>IF(Y2952,1,0)+IF(Z2952,1,0)+IF(AA2952,1,0)+IF(AC2952,1,0)</x:f>
        <x:v>0</x:v>
      </x:c>
      <x:c r="AG2952" s="53" t="n">
        <x:v>44348</x:v>
      </x:c>
      <x:c r="AH2952" s="50" t="str">
        <x:v>S100W80D</x:v>
      </x:c>
      <x:c r="AI2952" s="50" t="str">
        <x:v>NetSalesSummaryOfBusinessResults</x:v>
      </x:c>
      <x:c r="AJ2952" s="50" t="str">
        <x:v>OperatingIncome</x:v>
      </x:c>
      <x:c r="AK2952" s="53" t="n">
        <x:v>45747</x:v>
      </x:c>
      <x:c r="AL2952" s="50" t="str">
        <x:v>365/365/365/366/365</x:v>
      </x:c>
      <x:c r="AM2952" s="51" t="n">
        <x:v>29195700</x:v>
      </x:c>
      <x:c r="AN2952" s="51" t="n">
        <x:v>507</x:v>
      </x:c>
      <x:c r="AO2952" s="51" t="n">
        <x:f>IFERROR(AM2952*AN2952,"")</x:f>
        <x:v>14802219900</x:v>
      </x:c>
      <x:c r="AP2952" s="56" t="n">
        <x:f>IFERROR(AO2952/(K2952*1000000),"")</x:f>
        <x:v>0.2743177161671457</x:v>
      </x:c>
      <x:c r="AQ2952" s="57" t="n">
        <x:v>53684463.333333336</x:v>
      </x:c>
      <x:c r="AR2952" s="52" t="n">
        <x:v>0.2107078121213187</x:v>
      </x:c>
      <x:c r="AS2952" s="52" t="n">
        <x:v>-0.216994651166802</x:v>
      </x:c>
      <x:c r="AT2952" s="55" t="b">
        <x:v>0</x:v>
      </x:c>
      <x:c r="AU2952" s="50" t="str">
        <x:v>repeated_negative_operating_cf</x:v>
      </x:c>
      <x:c r="AV2952" s="58" t="n">
        <x:v>-0.0715781413150012</x:v>
      </x:c>
      <x:c r="AW2952" s="50" t="n">
        <x:v>2411</x:v>
      </x:c>
      <x:c r="AX2952" s="50" t="str">
        <x:v>Core Moat</x:v>
      </x:c>
      <x:c r="AY2952" s="50" t="str">
        <x:v>既存適格性フィルター不通過: repeated_negative_operating_cf</x:v>
      </x:c>
      <x:c r="AZ2952" s="59" t="str">
        <x:v>2025-06-27 15:29</x:v>
      </x:c>
      <x:c r="BA2952" s="53" t="n">
        <x:v>38687</x:v>
      </x:c>
      <x:c r="BB2952" s="50"/>
      <x:c r="BC2952" s="50"/>
      <x:c r="BD2952" s="50" t="str">
        <x:v>TOPIX Small 2</x:v>
      </x:c>
    </x:row>
    <x:row r="2953">
      <x:c r="A2953" s="50" t="n">
        <x:v>2952</x:v>
      </x:c>
      <x:c r="B2953" s="50" t="str">
        <x:v>9408</x:v>
      </x:c>
      <x:c r="C2953" s="50" t="str">
        <x:v>9408.T</x:v>
      </x:c>
      <x:c r="D2953" s="50" t="str">
        <x:v>BSN MEDIA HOLDINGS,INC.</x:v>
      </x:c>
      <x:c r="E2953" s="50" t="str">
        <x:v>Standard Market(Domestic)</x:v>
      </x:c>
      <x:c r="F2953" s="50" t="str">
        <x:v>Information &amp; Communication</x:v>
      </x:c>
      <x:c r="G2953" s="51" t="n">
        <x:v>21308.676</x:v>
      </x:c>
      <x:c r="H2953" s="51" t="n">
        <x:v>21051.059</x:v>
      </x:c>
      <x:c r="I2953" s="51" t="n">
        <x:v>23120.244</x:v>
      </x:c>
      <x:c r="J2953" s="51" t="n">
        <x:v>23041.864</x:v>
      </x:c>
      <x:c r="K2953" s="51" t="n">
        <x:v>24375.376</x:v>
      </x:c>
      <x:c r="L2953" s="52" t="n">
        <x:f>IFERROR(H2953/G2953-1,"")</x:f>
        <x:v>-0.012089770382730403</x:v>
      </x:c>
      <x:c r="M2953" s="52" t="n">
        <x:f>IFERROR(I2953/H2953-1,"")</x:f>
        <x:v>0.09829362978841094</x:v>
      </x:c>
      <x:c r="N2953" s="52" t="n">
        <x:f>IFERROR(J2953/I2953-1,"")</x:f>
        <x:v>-0.0033901026304046233</x:v>
      </x:c>
      <x:c r="O2953" s="52" t="n">
        <x:f>IFERROR(K2953/J2953-1,"")</x:f>
        <x:v>0.05787344287771168</x:v>
      </x:c>
      <x:c r="P2953" s="52" t="n">
        <x:f>IFERROR((K2953/G2953)^(1/4)-1,"")</x:f>
        <x:v>0.03418614304375467</x:v>
      </x:c>
      <x:c r="Q2953" s="51" t="n">
        <x:v>1721.459</x:v>
      </x:c>
      <x:c r="R2953" s="52" t="n">
        <x:f>IFERROR(Q2953/K2953,"")</x:f>
        <x:v>0.07062286957132477</x:v>
      </x:c>
      <x:c r="S2953" s="53" t="n">
        <x:v>38334</x:v>
      </x:c>
      <x:c r="T2953" s="50" t="str">
        <x:v>EDINET_company_history</x:v>
      </x:c>
      <x:c r="U2953" s="50" t="str">
        <x:v>株式会社新潟日報社</x:v>
      </x:c>
      <x:c r="V2953" s="54" t="n">
        <x:v>0.1421</x:v>
      </x:c>
      <x:c r="W2953" s="50" t="str">
        <x:v>佐藤 隆夫</x:v>
      </x:c>
      <x:c r="X2953" s="50" t="b">
        <x:f>AND(COUNT(L2953:O2953)=4,L2953&gt;='設定'!$B$6,M2953&gt;='設定'!$B$6,N2953&gt;='設定'!$B$6,O2953&gt;='設定'!$B$6)</x:f>
        <x:v>0</x:v>
      </x:c>
      <x:c r="Y2953" s="50" t="b">
        <x:f>AND(COUNT(G2953:K2953)=5,P2953&gt;='設定'!$B$7)</x:f>
        <x:v>0</x:v>
      </x:c>
      <x:c r="Z2953" s="50" t="b">
        <x:f>AND(ISNUMBER(R2953),R2953&gt;='設定'!$B$8)</x:f>
        <x:v>0</x:v>
      </x:c>
      <x:c r="AA2953" s="50" t="b">
        <x:f>AND(ISNUMBER(S2953),S2953&gt;=DATE(YEAR('設定'!$B$10)-'設定'!$B$9,MONTH('設定'!$B$10),DAY('設定'!$B$10)))</x:f>
        <x:v>0</x:v>
      </x:c>
      <x:c r="AB2953" s="55" t="b">
        <x:v>0</x:v>
      </x:c>
      <x:c r="AC2953" s="55" t="b">
        <x:v>0</x:v>
      </x:c>
      <x:c r="AD2953" s="50" t="n">
        <x:f>IF(X2953,1,0)+IF(Z2953,1,0)+IF(AA2953,1,0)+IF(AB2953,1,0)</x:f>
        <x:v>0</x:v>
      </x:c>
      <x:c r="AE2953" s="50" t="n">
        <x:f>IF(Y2953,1,0)+IF(Z2953,1,0)+IF(AA2953,1,0)+IF(AB2953,1,0)</x:f>
        <x:v>0</x:v>
      </x:c>
      <x:c r="AF2953" s="50" t="n">
        <x:f>IF(Y2953,1,0)+IF(Z2953,1,0)+IF(AA2953,1,0)+IF(AC2953,1,0)</x:f>
        <x:v>0</x:v>
      </x:c>
      <x:c r="AG2953" s="53" t="n">
        <x:v>44348</x:v>
      </x:c>
      <x:c r="AH2953" s="50" t="str">
        <x:v>S100W0FY</x:v>
      </x:c>
      <x:c r="AI2953" s="50" t="str">
        <x:v>NetSalesSummaryOfBusinessResults</x:v>
      </x:c>
      <x:c r="AJ2953" s="50" t="str">
        <x:v>OperatingIncome</x:v>
      </x:c>
      <x:c r="AK2953" s="53" t="n">
        <x:v>45747</x:v>
      </x:c>
      <x:c r="AL2953" s="50" t="str">
        <x:v>365/365/365/366/365</x:v>
      </x:c>
      <x:c r="AM2953" s="51" t="n">
        <x:v>5998800</x:v>
      </x:c>
      <x:c r="AN2953" s="51" t="n">
        <x:v>2860</x:v>
      </x:c>
      <x:c r="AO2953" s="51" t="n">
        <x:f>IFERROR(AM2953*AN2953,"")</x:f>
        <x:v>17156568000</x:v>
      </x:c>
      <x:c r="AP2953" s="56" t="n">
        <x:f>IFERROR(AO2953/(K2953*1000000),"")</x:f>
        <x:v>0.7038483426881292</x:v>
      </x:c>
      <x:c r="AQ2953" s="57" t="n">
        <x:v>553890</x:v>
      </x:c>
      <x:c r="AR2953" s="52" t="n">
        <x:v>0.2930652429827011</x:v>
      </x:c>
      <x:c r="AS2953" s="52" t="n">
        <x:v>-0.2819862527488314</x:v>
      </x:c>
      <x:c r="AT2953" s="55" t="b">
        <x:v>0</x:v>
      </x:c>
      <x:c r="AU2953" s="50" t="str">
        <x:v>low_liquidity</x:v>
      </x:c>
      <x:c r="AV2953" s="58" t="n">
        <x:v>0.1691109537205134</x:v>
      </x:c>
      <x:c r="AW2953" s="50" t="n">
        <x:v>869</x:v>
      </x:c>
      <x:c r="AX2953" s="50" t="str">
        <x:v>Discovery</x:v>
      </x:c>
      <x:c r="AY2953" s="50" t="str">
        <x:v>既存適格性フィルター不通過: low_liquidity / 60日平均売買代金2,000万円未満</x:v>
      </x:c>
      <x:c r="AZ2953" s="59" t="str">
        <x:v>2025-06-23 15:46</x:v>
      </x:c>
      <x:c r="BA2953" s="53" t="n">
        <x:v>38334</x:v>
      </x:c>
      <x:c r="BB2953" s="50"/>
      <x:c r="BC2953" s="50"/>
      <x:c r="BD2953" s="50"/>
    </x:row>
    <x:row r="2954">
      <x:c r="A2954" s="50" t="n">
        <x:v>2953</x:v>
      </x:c>
      <x:c r="B2954" s="50" t="str">
        <x:v>7562</x:v>
      </x:c>
      <x:c r="C2954" s="50" t="str">
        <x:v>7562.T</x:v>
      </x:c>
      <x:c r="D2954" s="50" t="str">
        <x:v>ANRAKUTEI Co.,Ltd</x:v>
      </x:c>
      <x:c r="E2954" s="50" t="str">
        <x:v>Standard Market(Domestic)</x:v>
      </x:c>
      <x:c r="F2954" s="50" t="str">
        <x:v>Retail Trade</x:v>
      </x:c>
      <x:c r="G2954" s="51" t="n">
        <x:v>26538.735</x:v>
      </x:c>
      <x:c r="H2954" s="51" t="n">
        <x:v>23479.477</x:v>
      </x:c>
      <x:c r="I2954" s="51" t="n">
        <x:v>28566.891</x:v>
      </x:c>
      <x:c r="J2954" s="51" t="n">
        <x:v>30260.918</x:v>
      </x:c>
      <x:c r="K2954" s="51" t="n">
        <x:v>30353.499</x:v>
      </x:c>
      <x:c r="L2954" s="52" t="n">
        <x:f>IFERROR(H2954/G2954-1,"")</x:f>
        <x:v>-0.11527520057003482</x:v>
      </x:c>
      <x:c r="M2954" s="52" t="n">
        <x:f>IFERROR(I2954/H2954-1,"")</x:f>
        <x:v>0.21667492849180592</x:v>
      </x:c>
      <x:c r="N2954" s="52" t="n">
        <x:f>IFERROR(J2954/I2954-1,"")</x:f>
        <x:v>0.059300362787116034</x:v>
      </x:c>
      <x:c r="O2954" s="52" t="n">
        <x:f>IFERROR(K2954/J2954-1,"")</x:f>
        <x:v>0.003059424700863289</x:v>
      </x:c>
      <x:c r="P2954" s="52" t="n">
        <x:f>IFERROR((K2954/G2954)^(1/4)-1,"")</x:f>
        <x:v>0.034146665452329694</x:v>
      </x:c>
      <x:c r="Q2954" s="51" t="n">
        <x:v>1459.945</x:v>
      </x:c>
      <x:c r="R2954" s="52" t="n">
        <x:f>IFERROR(Q2954/K2954,"")</x:f>
        <x:v>0.04809807923626861</x:v>
      </x:c>
      <x:c r="S2954" s="53" t="n">
        <x:v>36739</x:v>
      </x:c>
      <x:c r="T2954" s="50" t="str">
        <x:v>EDINET_company_history</x:v>
      </x:c>
      <x:c r="U2954" s="50" t="str">
        <x:v>豊山開発株式会社</x:v>
      </x:c>
      <x:c r="V2954" s="54" t="n">
        <x:v>0.116</x:v>
      </x:c>
      <x:c r="W2954" s="50" t="str">
        <x:v>柳 先</x:v>
      </x:c>
      <x:c r="X2954" s="50" t="b">
        <x:f>AND(COUNT(L2954:O2954)=4,L2954&gt;='設定'!$B$6,M2954&gt;='設定'!$B$6,N2954&gt;='設定'!$B$6,O2954&gt;='設定'!$B$6)</x:f>
        <x:v>0</x:v>
      </x:c>
      <x:c r="Y2954" s="50" t="b">
        <x:f>AND(COUNT(G2954:K2954)=5,P2954&gt;='設定'!$B$7)</x:f>
        <x:v>0</x:v>
      </x:c>
      <x:c r="Z2954" s="50" t="b">
        <x:f>AND(ISNUMBER(R2954),R2954&gt;='設定'!$B$8)</x:f>
        <x:v>0</x:v>
      </x:c>
      <x:c r="AA2954" s="50" t="b">
        <x:f>AND(ISNUMBER(S2954),S2954&gt;=DATE(YEAR('設定'!$B$10)-'設定'!$B$9,MONTH('設定'!$B$10),DAY('設定'!$B$10)))</x:f>
        <x:v>0</x:v>
      </x:c>
      <x:c r="AB2954" s="55" t="b">
        <x:v>0</x:v>
      </x:c>
      <x:c r="AC2954" s="55" t="b">
        <x:v>0</x:v>
      </x:c>
      <x:c r="AD2954" s="50" t="n">
        <x:f>IF(X2954,1,0)+IF(Z2954,1,0)+IF(AA2954,1,0)+IF(AB2954,1,0)</x:f>
        <x:v>0</x:v>
      </x:c>
      <x:c r="AE2954" s="50" t="n">
        <x:f>IF(Y2954,1,0)+IF(Z2954,1,0)+IF(AA2954,1,0)+IF(AB2954,1,0)</x:f>
        <x:v>0</x:v>
      </x:c>
      <x:c r="AF2954" s="50" t="n">
        <x:f>IF(Y2954,1,0)+IF(Z2954,1,0)+IF(AA2954,1,0)+IF(AC2954,1,0)</x:f>
        <x:v>0</x:v>
      </x:c>
      <x:c r="AG2954" s="53" t="n">
        <x:v>44348</x:v>
      </x:c>
      <x:c r="AH2954" s="50" t="str">
        <x:v>S100W8N6</x:v>
      </x:c>
      <x:c r="AI2954" s="50" t="str">
        <x:v>NetSalesSummaryOfBusinessResults</x:v>
      </x:c>
      <x:c r="AJ2954" s="50" t="str">
        <x:v>OperatingIncome</x:v>
      </x:c>
      <x:c r="AK2954" s="53" t="n">
        <x:v>45747</x:v>
      </x:c>
      <x:c r="AL2954" s="50" t="str">
        <x:v>365/365/365/366/365</x:v>
      </x:c>
      <x:c r="AM2954" s="51" t="n">
        <x:v>2309234</x:v>
      </x:c>
      <x:c r="AN2954" s="51" t="n">
        <x:v>3720</x:v>
      </x:c>
      <x:c r="AO2954" s="51" t="n">
        <x:f>IFERROR(AM2954*AN2954,"")</x:f>
        <x:v>8590350480</x:v>
      </x:c>
      <x:c r="AP2954" s="56" t="n">
        <x:f>IFERROR(AO2954/(K2954*1000000),"")</x:f>
        <x:v>0.28301022165517065</x:v>
      </x:c>
      <x:c r="AQ2954" s="57" t="n">
        <x:v>13506616.666666666</x:v>
      </x:c>
      <x:c r="AR2954" s="52" t="n">
        <x:v>0.113149817147531</x:v>
      </x:c>
      <x:c r="AS2954" s="52" t="n">
        <x:v>-0.2020592119241284</x:v>
      </x:c>
      <x:c r="AT2954" s="55" t="b">
        <x:v>0</x:v>
      </x:c>
      <x:c r="AU2954" s="50" t="str">
        <x:v>low_liquidity</x:v>
      </x:c>
      <x:c r="AV2954" s="58" t="n">
        <x:v>0.0114993330917576</x:v>
      </x:c>
      <x:c r="AW2954" s="50" t="n">
        <x:v>1782</x:v>
      </x:c>
      <x:c r="AX2954" s="50" t="str">
        <x:v>Discovery</x:v>
      </x:c>
      <x:c r="AY2954" s="50" t="str">
        <x:v>既存適格性フィルター不通過: low_liquidity / 60日平均売買代金2,000万円未満</x:v>
      </x:c>
      <x:c r="AZ2954" s="59" t="str">
        <x:v>2025-06-30 12:24</x:v>
      </x:c>
      <x:c r="BA2954" s="53" t="n">
        <x:v>36739</x:v>
      </x:c>
      <x:c r="BB2954" s="50"/>
      <x:c r="BC2954" s="50"/>
      <x:c r="BD2954" s="50"/>
    </x:row>
    <x:row r="2955">
      <x:c r="A2955" s="50" t="n">
        <x:v>2954</x:v>
      </x:c>
      <x:c r="B2955" s="50" t="str">
        <x:v>2874</x:v>
      </x:c>
      <x:c r="C2955" s="50" t="str">
        <x:v>2874.T</x:v>
      </x:c>
      <x:c r="D2955" s="50" t="str">
        <x:v>YOKOREI CO.,LTD.</x:v>
      </x:c>
      <x:c r="E2955" s="50" t="str">
        <x:v>Prime Market (Domestic)</x:v>
      </x:c>
      <x:c r="F2955" s="50" t="str">
        <x:v>Wholesale Trade</x:v>
      </x:c>
      <x:c r="G2955" s="51" t="n">
        <x:v>109794</x:v>
      </x:c>
      <x:c r="H2955" s="51" t="n">
        <x:v>110761</x:v>
      </x:c>
      <x:c r="I2955" s="51" t="n">
        <x:v>125598</x:v>
      </x:c>
      <x:c r="J2955" s="51" t="n">
        <x:v>122282</x:v>
      </x:c>
      <x:c r="K2955" s="51" t="n">
        <x:v>125563</x:v>
      </x:c>
      <x:c r="L2955" s="52" t="n">
        <x:f>IFERROR(H2955/G2955-1,"")</x:f>
        <x:v>0.008807402954624122</x:v>
      </x:c>
      <x:c r="M2955" s="52" t="n">
        <x:f>IFERROR(I2955/H2955-1,"")</x:f>
        <x:v>0.13395509249645632</x:v>
      </x:c>
      <x:c r="N2955" s="52" t="n">
        <x:f>IFERROR(J2955/I2955-1,"")</x:f>
        <x:v>-0.026401694294495126</x:v>
      </x:c>
      <x:c r="O2955" s="52" t="n">
        <x:f>IFERROR(K2955/J2955-1,"")</x:f>
        <x:v>0.026831422449747233</x:v>
      </x:c>
      <x:c r="P2955" s="52" t="n">
        <x:f>IFERROR((K2955/G2955)^(1/4)-1,"")</x:f>
        <x:v>0.03411959871754955</x:v>
      </x:c>
      <x:c r="Q2955" s="51" t="n">
        <x:v>4238</x:v>
      </x:c>
      <x:c r="R2955" s="52" t="n">
        <x:f>IFERROR(Q2955/K2955,"")</x:f>
        <x:v>0.03375198107722816</x:v>
      </x:c>
      <x:c r="S2955" s="53" t="n">
        <x:v>22981</x:v>
      </x:c>
      <x:c r="T2955" s="50" t="str">
        <x:v>EDINET_company_history</x:v>
      </x:c>
      <x:c r="U2955" s="50" t="str">
        <x:v>株式会社松岡</x:v>
      </x:c>
      <x:c r="V2955" s="54" t="n">
        <x:v>0.1</x:v>
      </x:c>
      <x:c r="W2955" s="50" t="str">
        <x:v>古瀬 健児 / 星野 義明</x:v>
      </x:c>
      <x:c r="X2955" s="50" t="b">
        <x:f>AND(COUNT(L2955:O2955)=4,L2955&gt;='設定'!$B$6,M2955&gt;='設定'!$B$6,N2955&gt;='設定'!$B$6,O2955&gt;='設定'!$B$6)</x:f>
        <x:v>0</x:v>
      </x:c>
      <x:c r="Y2955" s="50" t="b">
        <x:f>AND(COUNT(G2955:K2955)=5,P2955&gt;='設定'!$B$7)</x:f>
        <x:v>0</x:v>
      </x:c>
      <x:c r="Z2955" s="50" t="b">
        <x:f>AND(ISNUMBER(R2955),R2955&gt;='設定'!$B$8)</x:f>
        <x:v>0</x:v>
      </x:c>
      <x:c r="AA2955" s="50" t="b">
        <x:f>AND(ISNUMBER(S2955),S2955&gt;=DATE(YEAR('設定'!$B$10)-'設定'!$B$9,MONTH('設定'!$B$10),DAY('設定'!$B$10)))</x:f>
        <x:v>0</x:v>
      </x:c>
      <x:c r="AB2955" s="55" t="b">
        <x:v>0</x:v>
      </x:c>
      <x:c r="AC2955" s="55" t="b">
        <x:v>0</x:v>
      </x:c>
      <x:c r="AD2955" s="50" t="n">
        <x:f>IF(X2955,1,0)+IF(Z2955,1,0)+IF(AA2955,1,0)+IF(AB2955,1,0)</x:f>
        <x:v>0</x:v>
      </x:c>
      <x:c r="AE2955" s="50" t="n">
        <x:f>IF(Y2955,1,0)+IF(Z2955,1,0)+IF(AA2955,1,0)+IF(AB2955,1,0)</x:f>
        <x:v>0</x:v>
      </x:c>
      <x:c r="AF2955" s="50" t="n">
        <x:f>IF(Y2955,1,0)+IF(Z2955,1,0)+IF(AA2955,1,0)+IF(AC2955,1,0)</x:f>
        <x:v>0</x:v>
      </x:c>
      <x:c r="AG2955" s="53" t="n">
        <x:v>44348</x:v>
      </x:c>
      <x:c r="AH2955" s="50" t="str">
        <x:v>S100XBSF</x:v>
      </x:c>
      <x:c r="AI2955" s="50" t="str">
        <x:v>NetSalesSummaryOfBusinessResults</x:v>
      </x:c>
      <x:c r="AJ2955" s="50" t="str">
        <x:v>OperatingIncome</x:v>
      </x:c>
      <x:c r="AK2955" s="53" t="n">
        <x:v>45930</x:v>
      </x:c>
      <x:c r="AL2955" s="50" t="str">
        <x:v>365/365/365/366/365</x:v>
      </x:c>
      <x:c r="AM2955" s="51" t="n">
        <x:v>59156384</x:v>
      </x:c>
      <x:c r="AN2955" s="51" t="n">
        <x:v>2508</x:v>
      </x:c>
      <x:c r="AO2955" s="51" t="n">
        <x:f>IFERROR(AM2955*AN2955,"")</x:f>
        <x:v>148364211072</x:v>
      </x:c>
      <x:c r="AP2955" s="56" t="n">
        <x:f>IFERROR(AO2955/(K2955*1000000),"")</x:f>
        <x:v>1.181591799112796</x:v>
      </x:c>
      <x:c r="AQ2955" s="57" t="n">
        <x:v>385237018.3333333</x:v>
      </x:c>
      <x:c r="AR2955" s="52" t="n">
        <x:v>0.2430371376780475</x:v>
      </x:c>
      <x:c r="AS2955" s="52" t="n">
        <x:v>-0.4232674664620136</x:v>
      </x:c>
      <x:c r="AT2955" s="55" t="b">
        <x:v>1</x:v>
      </x:c>
      <x:c r="AU2955" s="50"/>
      <x:c r="AV2955" s="58" t="n">
        <x:v>0.1173458676315595</x:v>
      </x:c>
      <x:c r="AW2955" s="50" t="n">
        <x:v>1138</x:v>
      </x:c>
      <x:c r="AX2955" s="50" t="str">
        <x:v>Core Moat</x:v>
      </x:c>
      <x:c r="AY2955" s="50" t="str">
        <x:v>目立つ機械的警告なし（定性確認は別途必要）</x:v>
      </x:c>
      <x:c r="AZ2955" s="59" t="str">
        <x:v>2025-12-19 14:47</x:v>
      </x:c>
      <x:c r="BA2955" s="53" t="n">
        <x:v>22981</x:v>
      </x:c>
      <x:c r="BB2955" s="50"/>
      <x:c r="BC2955" s="50"/>
      <x:c r="BD2955" s="50" t="str">
        <x:v>TOPIX Small 1</x:v>
      </x:c>
    </x:row>
    <x:row r="2956">
      <x:c r="A2956" s="50" t="n">
        <x:v>2955</x:v>
      </x:c>
      <x:c r="B2956" s="50" t="str">
        <x:v>6701</x:v>
      </x:c>
      <x:c r="C2956" s="50" t="str">
        <x:v>6701.T</x:v>
      </x:c>
      <x:c r="D2956" s="50" t="str">
        <x:v>NEC Corporation</x:v>
      </x:c>
      <x:c r="E2956" s="50" t="str">
        <x:v>Prime Market (Domestic)</x:v>
      </x:c>
      <x:c r="F2956" s="50" t="str">
        <x:v>Electric Appliances</x:v>
      </x:c>
      <x:c r="G2956" s="51" t="n">
        <x:v>2994023</x:v>
      </x:c>
      <x:c r="H2956" s="51" t="n">
        <x:v>3014095</x:v>
      </x:c>
      <x:c r="I2956" s="51" t="n">
        <x:v>3313018</x:v>
      </x:c>
      <x:c r="J2956" s="51" t="n">
        <x:v>3477262</x:v>
      </x:c>
      <x:c r="K2956" s="51" t="n">
        <x:v>3423431</x:v>
      </x:c>
      <x:c r="L2956" s="52" t="n">
        <x:f>IFERROR(H2956/G2956-1,"")</x:f>
        <x:v>0.006704023315786234</x:v>
      </x:c>
      <x:c r="M2956" s="52" t="n">
        <x:f>IFERROR(I2956/H2956-1,"")</x:f>
        <x:v>0.0991750425915574</x:v>
      </x:c>
      <x:c r="N2956" s="52" t="n">
        <x:f>IFERROR(J2956/I2956-1,"")</x:f>
        <x:v>0.049575341878613344</x:v>
      </x:c>
      <x:c r="O2956" s="52" t="n">
        <x:f>IFERROR(K2956/J2956-1,"")</x:f>
        <x:v>-0.015480858215457971</x:v>
      </x:c>
      <x:c r="P2956" s="52" t="n">
        <x:f>IFERROR((K2956/G2956)^(1/4)-1,"")</x:f>
        <x:v>0.03407398333550371</x:v>
      </x:c>
      <x:c r="Q2956" s="51" t="n">
        <x:v>256497</x:v>
      </x:c>
      <x:c r="R2956" s="52" t="n">
        <x:f>IFERROR(Q2956/K2956,"")</x:f>
        <x:v>0.07492395786566167</x:v>
      </x:c>
      <x:c r="S2956" s="53" t="n">
        <x:v>18019</x:v>
      </x:c>
      <x:c r="T2956" s="50" t="str">
        <x:v>EDINET_company_history</x:v>
      </x:c>
      <x:c r="U2956" s="50" t="str">
        <x:v>日本マスタートラスト信託銀行株式会社（信託口）</x:v>
      </x:c>
      <x:c r="V2956" s="54" t="n">
        <x:v>0.1778</x:v>
      </x:c>
      <x:c r="W2956" s="50"/>
      <x:c r="X2956" s="50" t="b">
        <x:f>AND(COUNT(L2956:O2956)=4,L2956&gt;='設定'!$B$6,M2956&gt;='設定'!$B$6,N2956&gt;='設定'!$B$6,O2956&gt;='設定'!$B$6)</x:f>
        <x:v>0</x:v>
      </x:c>
      <x:c r="Y2956" s="50" t="b">
        <x:f>AND(COUNT(G2956:K2956)=5,P2956&gt;='設定'!$B$7)</x:f>
        <x:v>0</x:v>
      </x:c>
      <x:c r="Z2956" s="50" t="b">
        <x:f>AND(ISNUMBER(R2956),R2956&gt;='設定'!$B$8)</x:f>
        <x:v>0</x:v>
      </x:c>
      <x:c r="AA2956" s="50" t="b">
        <x:f>AND(ISNUMBER(S2956),S2956&gt;=DATE(YEAR('設定'!$B$10)-'設定'!$B$9,MONTH('設定'!$B$10),DAY('設定'!$B$10)))</x:f>
        <x:v>0</x:v>
      </x:c>
      <x:c r="AB2956" s="55" t="b">
        <x:v>0</x:v>
      </x:c>
      <x:c r="AC2956" s="55" t="b">
        <x:v>0</x:v>
      </x:c>
      <x:c r="AD2956" s="50" t="n">
        <x:f>IF(X2956,1,0)+IF(Z2956,1,0)+IF(AA2956,1,0)+IF(AB2956,1,0)</x:f>
        <x:v>0</x:v>
      </x:c>
      <x:c r="AE2956" s="50" t="n">
        <x:f>IF(Y2956,1,0)+IF(Z2956,1,0)+IF(AA2956,1,0)+IF(AB2956,1,0)</x:f>
        <x:v>0</x:v>
      </x:c>
      <x:c r="AF2956" s="50" t="n">
        <x:f>IF(Y2956,1,0)+IF(Z2956,1,0)+IF(AA2956,1,0)+IF(AC2956,1,0)</x:f>
        <x:v>0</x:v>
      </x:c>
      <x:c r="AG2956" s="53" t="n">
        <x:v>44348</x:v>
      </x:c>
      <x:c r="AH2956" s="50" t="str">
        <x:v>S100VZ85</x:v>
      </x:c>
      <x:c r="AI2956" s="50" t="str">
        <x:v>RevenueIFRSSummaryOfBusinessResults</x:v>
      </x:c>
      <x:c r="AJ2956" s="50" t="str">
        <x:v>OperatingProfitLossIFRS</x:v>
      </x:c>
      <x:c r="AK2956" s="53" t="n">
        <x:v>45747</x:v>
      </x:c>
      <x:c r="AL2956" s="50" t="str">
        <x:v>365/365/365/366/365</x:v>
      </x:c>
      <x:c r="AM2956" s="51" t="n">
        <x:v>266901863</x:v>
      </x:c>
      <x:c r="AN2956" s="51" t="n">
        <x:v>4369</x:v>
      </x:c>
      <x:c r="AO2956" s="51" t="n">
        <x:f>IFERROR(AM2956*AN2956,"")</x:f>
        <x:v>1166094239447</x:v>
      </x:c>
      <x:c r="AP2956" s="56" t="n">
        <x:f>IFERROR(AO2956/(K2956*1000000),"")</x:f>
        <x:v>0.34062151083138525</x:v>
      </x:c>
      <x:c r="AQ2956" s="57" t="n">
        <x:v>36426137098.333336</x:v>
      </x:c>
      <x:c r="AR2956" s="52" t="n">
        <x:v>0.3676792550361942</x:v>
      </x:c>
      <x:c r="AS2956" s="52" t="n">
        <x:v>-0.3952914174911039</x:v>
      </x:c>
      <x:c r="AT2956" s="55" t="b">
        <x:v>0</x:v>
      </x:c>
      <x:c r="AU2956" s="50" t="str">
        <x:v>missing_financial_data</x:v>
      </x:c>
      <x:c r="AV2956" s="58" t="n">
        <x:v>0.4848310016372855</x:v>
      </x:c>
      <x:c r="AW2956" s="50" t="n">
        <x:v>101</x:v>
      </x:c>
      <x:c r="AX2956" s="50" t="str">
        <x:v>Future Moat</x:v>
      </x:c>
      <x:c r="AY2956" s="50" t="str">
        <x:v>既存適格性フィルター不通過: missing_financial_data</x:v>
      </x:c>
      <x:c r="AZ2956" s="59" t="str">
        <x:v>2025-06-19 15:51</x:v>
      </x:c>
      <x:c r="BA2956" s="53" t="n">
        <x:v>18019</x:v>
      </x:c>
      <x:c r="BB2956" s="50"/>
      <x:c r="BC2956" s="50"/>
      <x:c r="BD2956" s="50" t="str">
        <x:v>TOPIX Large70</x:v>
      </x:c>
    </x:row>
    <x:row r="2957">
      <x:c r="A2957" s="50" t="n">
        <x:v>2956</x:v>
      </x:c>
      <x:c r="B2957" s="50" t="str">
        <x:v>2883</x:v>
      </x:c>
      <x:c r="C2957" s="50" t="str">
        <x:v>2883.T</x:v>
      </x:c>
      <x:c r="D2957" s="50" t="str">
        <x:v>DAIREI CO.,LTD.</x:v>
      </x:c>
      <x:c r="E2957" s="50" t="str">
        <x:v>Standard Market(Domestic)</x:v>
      </x:c>
      <x:c r="F2957" s="50" t="str">
        <x:v>Foods</x:v>
      </x:c>
      <x:c r="G2957" s="51" t="n">
        <x:v>22507.264</x:v>
      </x:c>
      <x:c r="H2957" s="51" t="n">
        <x:v>22964.096</x:v>
      </x:c>
      <x:c r="I2957" s="51" t="n">
        <x:v>27239.662</x:v>
      </x:c>
      <x:c r="J2957" s="51" t="n">
        <x:v>27416.847</x:v>
      </x:c>
      <x:c r="K2957" s="51" t="n">
        <x:v>25732.929</x:v>
      </x:c>
      <x:c r="L2957" s="52" t="n">
        <x:f>IFERROR(H2957/G2957-1,"")</x:f>
        <x:v>0.020297091641169773</x:v>
      </x:c>
      <x:c r="M2957" s="52" t="n">
        <x:f>IFERROR(I2957/H2957-1,"")</x:f>
        <x:v>0.18618481650660224</x:v>
      </x:c>
      <x:c r="N2957" s="52" t="n">
        <x:f>IFERROR(J2957/I2957-1,"")</x:f>
        <x:v>0.006504669551332887</x:v>
      </x:c>
      <x:c r="O2957" s="52" t="n">
        <x:f>IFERROR(K2957/J2957-1,"")</x:f>
        <x:v>-0.06141909753517616</x:v>
      </x:c>
      <x:c r="P2957" s="52" t="n">
        <x:f>IFERROR((K2957/G2957)^(1/4)-1,"")</x:f>
        <x:v>0.03405021482028747</x:v>
      </x:c>
      <x:c r="Q2957" s="51" t="n">
        <x:v>840.931</x:v>
      </x:c>
      <x:c r="R2957" s="52" t="n">
        <x:f>IFERROR(Q2957/K2957,"")</x:f>
        <x:v>0.0326791792725966</x:v>
      </x:c>
      <x:c r="S2957" s="53" t="n">
        <x:v>41974</x:v>
      </x:c>
      <x:c r="T2957" s="50" t="str">
        <x:v>EDINET_company_history</x:v>
      </x:c>
      <x:c r="U2957" s="50" t="str">
        <x:v>株式会社フルタ</x:v>
      </x:c>
      <x:c r="V2957" s="54" t="n">
        <x:v>0.4879</x:v>
      </x:c>
      <x:c r="W2957" s="50" t="str">
        <x:v>冨田 史好 / 髙付 広昭</x:v>
      </x:c>
      <x:c r="X2957" s="50" t="b">
        <x:f>AND(COUNT(L2957:O2957)=4,L2957&gt;='設定'!$B$6,M2957&gt;='設定'!$B$6,N2957&gt;='設定'!$B$6,O2957&gt;='設定'!$B$6)</x:f>
        <x:v>0</x:v>
      </x:c>
      <x:c r="Y2957" s="50" t="b">
        <x:f>AND(COUNT(G2957:K2957)=5,P2957&gt;='設定'!$B$7)</x:f>
        <x:v>0</x:v>
      </x:c>
      <x:c r="Z2957" s="50" t="b">
        <x:f>AND(ISNUMBER(R2957),R2957&gt;='設定'!$B$8)</x:f>
        <x:v>0</x:v>
      </x:c>
      <x:c r="AA2957" s="50" t="b">
        <x:f>AND(ISNUMBER(S2957),S2957&gt;=DATE(YEAR('設定'!$B$10)-'設定'!$B$9,MONTH('設定'!$B$10),DAY('設定'!$B$10)))</x:f>
        <x:v>0</x:v>
      </x:c>
      <x:c r="AB2957" s="55" t="b">
        <x:v>0</x:v>
      </x:c>
      <x:c r="AC2957" s="55" t="b">
        <x:v>0</x:v>
      </x:c>
      <x:c r="AD2957" s="50" t="n">
        <x:f>IF(X2957,1,0)+IF(Z2957,1,0)+IF(AA2957,1,0)+IF(AB2957,1,0)</x:f>
        <x:v>0</x:v>
      </x:c>
      <x:c r="AE2957" s="50" t="n">
        <x:f>IF(Y2957,1,0)+IF(Z2957,1,0)+IF(AA2957,1,0)+IF(AB2957,1,0)</x:f>
        <x:v>0</x:v>
      </x:c>
      <x:c r="AF2957" s="50" t="n">
        <x:f>IF(Y2957,1,0)+IF(Z2957,1,0)+IF(AA2957,1,0)+IF(AC2957,1,0)</x:f>
        <x:v>0</x:v>
      </x:c>
      <x:c r="AG2957" s="53" t="n">
        <x:v>44348</x:v>
      </x:c>
      <x:c r="AH2957" s="50" t="str">
        <x:v>S100VZ8K</x:v>
      </x:c>
      <x:c r="AI2957" s="50" t="str">
        <x:v>NetSalesSummaryOfBusinessResults</x:v>
      </x:c>
      <x:c r="AJ2957" s="50" t="str">
        <x:v>OperatingIncome</x:v>
      </x:c>
      <x:c r="AK2957" s="53" t="n">
        <x:v>45747</x:v>
      </x:c>
      <x:c r="AL2957" s="50" t="str">
        <x:v>365/365/365/366/365</x:v>
      </x:c>
      <x:c r="AM2957" s="51" t="n">
        <x:v>5909700</x:v>
      </x:c>
      <x:c r="AN2957" s="51" t="n">
        <x:v>1970</x:v>
      </x:c>
      <x:c r="AO2957" s="51" t="n">
        <x:f>IFERROR(AM2957*AN2957,"")</x:f>
        <x:v>11642109000</x:v>
      </x:c>
      <x:c r="AP2957" s="56" t="n">
        <x:f>IFERROR(AO2957/(K2957*1000000),"")</x:f>
        <x:v>0.452420670806654</x:v>
      </x:c>
      <x:c r="AQ2957" s="57" t="n">
        <x:v>4671995</x:v>
      </x:c>
      <x:c r="AR2957" s="52" t="n">
        <x:v>0.0775178423494218</x:v>
      </x:c>
      <x:c r="AS2957" s="52" t="n">
        <x:v>-0.0899705379823821</x:v>
      </x:c>
      <x:c r="AT2957" s="55" t="b">
        <x:v>0</x:v>
      </x:c>
      <x:c r="AU2957" s="50" t="str">
        <x:v>low_liquidity</x:v>
      </x:c>
      <x:c r="AV2957" s="58" t="n">
        <x:v>0.0418542051293614</x:v>
      </x:c>
      <x:c r="AW2957" s="50" t="n">
        <x:v>1567</x:v>
      </x:c>
      <x:c r="AX2957" s="50" t="str">
        <x:v>Discovery</x:v>
      </x:c>
      <x:c r="AY2957" s="50" t="str">
        <x:v>既存適格性フィルター不通過: low_liquidity / 60日平均売買代金2,000万円未満</x:v>
      </x:c>
      <x:c r="AZ2957" s="59" t="str">
        <x:v>2025-06-18 10:21</x:v>
      </x:c>
      <x:c r="BA2957" s="53" t="n">
        <x:v>41974</x:v>
      </x:c>
      <x:c r="BB2957" s="50"/>
      <x:c r="BC2957" s="50"/>
      <x:c r="BD2957" s="50"/>
    </x:row>
    <x:row r="2958">
      <x:c r="A2958" s="50" t="n">
        <x:v>2957</x:v>
      </x:c>
      <x:c r="B2958" s="50" t="str">
        <x:v>7459</x:v>
      </x:c>
      <x:c r="C2958" s="50" t="str">
        <x:v>7459.T</x:v>
      </x:c>
      <x:c r="D2958" s="50" t="str">
        <x:v>MEDIPAL HOLDINGS CORPORATION</x:v>
      </x:c>
      <x:c r="E2958" s="50" t="str">
        <x:v>Prime Market (Domestic)</x:v>
      </x:c>
      <x:c r="F2958" s="50" t="str">
        <x:v>Wholesale Trade</x:v>
      </x:c>
      <x:c r="G2958" s="51" t="n">
        <x:v>3211125</x:v>
      </x:c>
      <x:c r="H2958" s="51" t="n">
        <x:v>3290921</x:v>
      </x:c>
      <x:c r="I2958" s="51" t="n">
        <x:v>3360008</x:v>
      </x:c>
      <x:c r="J2958" s="51" t="n">
        <x:v>3558732</x:v>
      </x:c>
      <x:c r="K2958" s="51" t="n">
        <x:v>3671328</x:v>
      </x:c>
      <x:c r="L2958" s="52" t="n">
        <x:f>IFERROR(H2958/G2958-1,"")</x:f>
        <x:v>0.02484985791583938</x:v>
      </x:c>
      <x:c r="M2958" s="52" t="n">
        <x:f>IFERROR(I2958/H2958-1,"")</x:f>
        <x:v>0.02099321132290921</x:v>
      </x:c>
      <x:c r="N2958" s="52" t="n">
        <x:f>IFERROR(J2958/I2958-1,"")</x:f>
        <x:v>0.05914390680022197</x:v>
      </x:c>
      <x:c r="O2958" s="52" t="n">
        <x:f>IFERROR(K2958/J2958-1,"")</x:f>
        <x:v>0.03163935918748595</x:v>
      </x:c>
      <x:c r="P2958" s="52" t="n">
        <x:f>IFERROR((K2958/G2958)^(1/4)-1,"")</x:f>
        <x:v>0.03404989224580035</x:v>
      </x:c>
      <x:c r="Q2958" s="51" t="n">
        <x:v>55609</x:v>
      </x:c>
      <x:c r="R2958" s="52" t="n">
        <x:f>IFERROR(Q2958/K2958,"")</x:f>
        <x:v>0.01514683515065938</x:v>
      </x:c>
      <x:c r="S2958" s="53" t="n">
        <x:v>34943</x:v>
      </x:c>
      <x:c r="T2958" s="50" t="str">
        <x:v>EDINET_company_history</x:v>
      </x:c>
      <x:c r="U2958" s="50" t="str">
        <x:v>日本マスタートラスト信託銀行株式会社（信託口）</x:v>
      </x:c>
      <x:c r="V2958" s="54" t="n">
        <x:v>0.1474</x:v>
      </x:c>
      <x:c r="W2958" s="50" t="str">
        <x:v>渡辺 秀一 / 長福 恭弘</x:v>
      </x:c>
      <x:c r="X2958" s="50" t="b">
        <x:f>AND(COUNT(L2958:O2958)=4,L2958&gt;='設定'!$B$6,M2958&gt;='設定'!$B$6,N2958&gt;='設定'!$B$6,O2958&gt;='設定'!$B$6)</x:f>
        <x:v>0</x:v>
      </x:c>
      <x:c r="Y2958" s="50" t="b">
        <x:f>AND(COUNT(G2958:K2958)=5,P2958&gt;='設定'!$B$7)</x:f>
        <x:v>0</x:v>
      </x:c>
      <x:c r="Z2958" s="50" t="b">
        <x:f>AND(ISNUMBER(R2958),R2958&gt;='設定'!$B$8)</x:f>
        <x:v>0</x:v>
      </x:c>
      <x:c r="AA2958" s="50" t="b">
        <x:f>AND(ISNUMBER(S2958),S2958&gt;=DATE(YEAR('設定'!$B$10)-'設定'!$B$9,MONTH('設定'!$B$10),DAY('設定'!$B$10)))</x:f>
        <x:v>0</x:v>
      </x:c>
      <x:c r="AB2958" s="55" t="b">
        <x:v>0</x:v>
      </x:c>
      <x:c r="AC2958" s="55" t="b">
        <x:v>0</x:v>
      </x:c>
      <x:c r="AD2958" s="50" t="n">
        <x:f>IF(X2958,1,0)+IF(Z2958,1,0)+IF(AA2958,1,0)+IF(AB2958,1,0)</x:f>
        <x:v>0</x:v>
      </x:c>
      <x:c r="AE2958" s="50" t="n">
        <x:f>IF(Y2958,1,0)+IF(Z2958,1,0)+IF(AA2958,1,0)+IF(AB2958,1,0)</x:f>
        <x:v>0</x:v>
      </x:c>
      <x:c r="AF2958" s="50" t="n">
        <x:f>IF(Y2958,1,0)+IF(Z2958,1,0)+IF(AA2958,1,0)+IF(AC2958,1,0)</x:f>
        <x:v>0</x:v>
      </x:c>
      <x:c r="AG2958" s="53" t="n">
        <x:v>44348</x:v>
      </x:c>
      <x:c r="AH2958" s="50" t="str">
        <x:v>S100W5ET</x:v>
      </x:c>
      <x:c r="AI2958" s="50" t="str">
        <x:v>NetSalesSummaryOfBusinessResults</x:v>
      </x:c>
      <x:c r="AJ2958" s="50" t="str">
        <x:v>OperatingIncome</x:v>
      </x:c>
      <x:c r="AK2958" s="53" t="n">
        <x:v>45747</x:v>
      </x:c>
      <x:c r="AL2958" s="50" t="str">
        <x:v>365/365/365/366/365</x:v>
      </x:c>
      <x:c r="AM2958" s="51" t="n">
        <x:v>207950242</x:v>
      </x:c>
      <x:c r="AN2958" s="51" t="n">
        <x:v>2667.5</x:v>
      </x:c>
      <x:c r="AO2958" s="51" t="n">
        <x:f>IFERROR(AM2958*AN2958,"")</x:f>
        <x:v>554707270535</x:v>
      </x:c>
      <x:c r="AP2958" s="56" t="n">
        <x:f>IFERROR(AO2958/(K2958*1000000),"")</x:f>
        <x:v>0.15109172226916254</x:v>
      </x:c>
      <x:c r="AQ2958" s="57" t="n">
        <x:v>1173707812.5</x:v>
      </x:c>
      <x:c r="AR2958" s="52" t="n">
        <x:v>0.2321714778086422</x:v>
      </x:c>
      <x:c r="AS2958" s="52" t="n">
        <x:v>-0.2737079598754555</x:v>
      </x:c>
      <x:c r="AT2958" s="55" t="b">
        <x:v>1</x:v>
      </x:c>
      <x:c r="AU2958" s="50"/>
      <x:c r="AV2958" s="58" t="n">
        <x:v>-0.0602714678893532</x:v>
      </x:c>
      <x:c r="AW2958" s="50" t="n">
        <x:v>2341</x:v>
      </x:c>
      <x:c r="AX2958" s="50" t="str">
        <x:v>Core Moat</x:v>
      </x:c>
      <x:c r="AY2958" s="50" t="str">
        <x:v>目立つ機械的警告なし（定性確認は別途必要）</x:v>
      </x:c>
      <x:c r="AZ2958" s="59" t="str">
        <x:v>2025-06-25 12:50</x:v>
      </x:c>
      <x:c r="BA2958" s="53" t="n">
        <x:v>34943</x:v>
      </x:c>
      <x:c r="BB2958" s="50"/>
      <x:c r="BC2958" s="50"/>
      <x:c r="BD2958" s="50" t="str">
        <x:v>TOPIX Mid400</x:v>
      </x:c>
    </x:row>
    <x:row r="2959">
      <x:c r="A2959" s="50" t="n">
        <x:v>2958</x:v>
      </x:c>
      <x:c r="B2959" s="50" t="str">
        <x:v>7509</x:v>
      </x:c>
      <x:c r="C2959" s="50" t="str">
        <x:v>7509.T</x:v>
      </x:c>
      <x:c r="D2959" s="50" t="str">
        <x:v>I.A GROUP CORPORATION</x:v>
      </x:c>
      <x:c r="E2959" s="50" t="str">
        <x:v>Standard Market(Domestic)</x:v>
      </x:c>
      <x:c r="F2959" s="50" t="str">
        <x:v>Retail Trade</x:v>
      </x:c>
      <x:c r="G2959" s="51" t="n">
        <x:v>32624.769</x:v>
      </x:c>
      <x:c r="H2959" s="51" t="n">
        <x:v>35831.912</x:v>
      </x:c>
      <x:c r="I2959" s="51" t="n">
        <x:v>35507.623</x:v>
      </x:c>
      <x:c r="J2959" s="51" t="n">
        <x:v>35664.983</x:v>
      </x:c>
      <x:c r="K2959" s="51" t="n">
        <x:v>37289.572</x:v>
      </x:c>
      <x:c r="L2959" s="52" t="n">
        <x:f>IFERROR(H2959/G2959-1,"")</x:f>
        <x:v>0.09830392975349489</x:v>
      </x:c>
      <x:c r="M2959" s="52" t="n">
        <x:f>IFERROR(I2959/H2959-1,"")</x:f>
        <x:v>-0.009050284561984756</x:v>
      </x:c>
      <x:c r="N2959" s="52" t="n">
        <x:f>IFERROR(J2959/I2959-1,"")</x:f>
        <x:v>0.004431724421541938</x:v>
      </x:c>
      <x:c r="O2959" s="52" t="n">
        <x:f>IFERROR(K2959/J2959-1,"")</x:f>
        <x:v>0.04555137457937386</x:v>
      </x:c>
      <x:c r="P2959" s="52" t="n">
        <x:f>IFERROR((K2959/G2959)^(1/4)-1,"")</x:f>
        <x:v>0.03397488108821811</x:v>
      </x:c>
      <x:c r="Q2959" s="51" t="n">
        <x:v>1797.357</x:v>
      </x:c>
      <x:c r="R2959" s="52" t="n">
        <x:f>IFERROR(Q2959/K2959,"")</x:f>
        <x:v>0.04819999006692809</x:v>
      </x:c>
      <x:c r="S2959" s="53" t="n">
        <x:v>38322</x:v>
      </x:c>
      <x:c r="T2959" s="50" t="str">
        <x:v>EDINET_company_history</x:v>
      </x:c>
      <x:c r="U2959" s="50" t="str">
        <x:v>有限会社草創</x:v>
      </x:c>
      <x:c r="V2959" s="54" t="n">
        <x:v>0.4</x:v>
      </x:c>
      <x:c r="W2959" s="50" t="str">
        <x:v>古 川 隆 太 郎</x:v>
      </x:c>
      <x:c r="X2959" s="50" t="b">
        <x:f>AND(COUNT(L2959:O2959)=4,L2959&gt;='設定'!$B$6,M2959&gt;='設定'!$B$6,N2959&gt;='設定'!$B$6,O2959&gt;='設定'!$B$6)</x:f>
        <x:v>0</x:v>
      </x:c>
      <x:c r="Y2959" s="50" t="b">
        <x:f>AND(COUNT(G2959:K2959)=5,P2959&gt;='設定'!$B$7)</x:f>
        <x:v>0</x:v>
      </x:c>
      <x:c r="Z2959" s="50" t="b">
        <x:f>AND(ISNUMBER(R2959),R2959&gt;='設定'!$B$8)</x:f>
        <x:v>0</x:v>
      </x:c>
      <x:c r="AA2959" s="50" t="b">
        <x:f>AND(ISNUMBER(S2959),S2959&gt;=DATE(YEAR('設定'!$B$10)-'設定'!$B$9,MONTH('設定'!$B$10),DAY('設定'!$B$10)))</x:f>
        <x:v>0</x:v>
      </x:c>
      <x:c r="AB2959" s="55" t="b">
        <x:v>0</x:v>
      </x:c>
      <x:c r="AC2959" s="55" t="b">
        <x:v>0</x:v>
      </x:c>
      <x:c r="AD2959" s="50" t="n">
        <x:f>IF(X2959,1,0)+IF(Z2959,1,0)+IF(AA2959,1,0)+IF(AB2959,1,0)</x:f>
        <x:v>0</x:v>
      </x:c>
      <x:c r="AE2959" s="50" t="n">
        <x:f>IF(Y2959,1,0)+IF(Z2959,1,0)+IF(AA2959,1,0)+IF(AB2959,1,0)</x:f>
        <x:v>0</x:v>
      </x:c>
      <x:c r="AF2959" s="50" t="n">
        <x:f>IF(Y2959,1,0)+IF(Z2959,1,0)+IF(AA2959,1,0)+IF(AC2959,1,0)</x:f>
        <x:v>0</x:v>
      </x:c>
      <x:c r="AG2959" s="53" t="n">
        <x:v>44348</x:v>
      </x:c>
      <x:c r="AH2959" s="50" t="str">
        <x:v>S100W1CH</x:v>
      </x:c>
      <x:c r="AI2959" s="50" t="str">
        <x:v>NetSalesSummaryOfBusinessResults</x:v>
      </x:c>
      <x:c r="AJ2959" s="50" t="str">
        <x:v>OperatingIncome</x:v>
      </x:c>
      <x:c r="AK2959" s="53" t="n">
        <x:v>45747</x:v>
      </x:c>
      <x:c r="AL2959" s="50" t="str">
        <x:v>365/365/365/366/365</x:v>
      </x:c>
      <x:c r="AM2959" s="51" t="n">
        <x:v>1452360</x:v>
      </x:c>
      <x:c r="AN2959" s="51" t="n">
        <x:v>4725</x:v>
      </x:c>
      <x:c r="AO2959" s="51" t="n">
        <x:f>IFERROR(AM2959*AN2959,"")</x:f>
        <x:v>6862401000</x:v>
      </x:c>
      <x:c r="AP2959" s="56" t="n">
        <x:f>IFERROR(AO2959/(K2959*1000000),"")</x:f>
        <x:v>0.1840300285559727</x:v>
      </x:c>
      <x:c r="AQ2959" s="57" t="n">
        <x:v>2719675</x:v>
      </x:c>
      <x:c r="AR2959" s="52" t="n">
        <x:v>0.1994816115910656</x:v>
      </x:c>
      <x:c r="AS2959" s="52" t="n">
        <x:v>-0.1712708567997209</x:v>
      </x:c>
      <x:c r="AT2959" s="55" t="b">
        <x:v>0</x:v>
      </x:c>
      <x:c r="AU2959" s="50" t="str">
        <x:v>low_liquidity</x:v>
      </x:c>
      <x:c r="AV2959" s="58" t="n">
        <x:v>0.0391484229996292</x:v>
      </x:c>
      <x:c r="AW2959" s="50" t="n">
        <x:v>1581</x:v>
      </x:c>
      <x:c r="AX2959" s="50" t="str">
        <x:v>Discovery</x:v>
      </x:c>
      <x:c r="AY2959" s="50" t="str">
        <x:v>既存適格性フィルター不通過: low_liquidity / 60日平均売買代金2,000万円未満</x:v>
      </x:c>
      <x:c r="AZ2959" s="59" t="str">
        <x:v>2025-06-23 10:00</x:v>
      </x:c>
      <x:c r="BA2959" s="53" t="n">
        <x:v>38322</x:v>
      </x:c>
      <x:c r="BB2959" s="50"/>
      <x:c r="BC2959" s="50"/>
      <x:c r="BD2959" s="50"/>
    </x:row>
    <x:row r="2960">
      <x:c r="A2960" s="50" t="n">
        <x:v>2959</x:v>
      </x:c>
      <x:c r="B2960" s="50" t="str">
        <x:v>7596</x:v>
      </x:c>
      <x:c r="C2960" s="50" t="str">
        <x:v>7596.T</x:v>
      </x:c>
      <x:c r="D2960" s="50" t="str">
        <x:v>UORIKI CO.,LTD.</x:v>
      </x:c>
      <x:c r="E2960" s="50" t="str">
        <x:v>Prime Market (Domestic)</x:v>
      </x:c>
      <x:c r="F2960" s="50" t="str">
        <x:v>Retail Trade</x:v>
      </x:c>
      <x:c r="G2960" s="51" t="n">
        <x:v>32071.988</x:v>
      </x:c>
      <x:c r="H2960" s="51" t="n">
        <x:v>34127.606</x:v>
      </x:c>
      <x:c r="I2960" s="51" t="n">
        <x:v>33743.324</x:v>
      </x:c>
      <x:c r="J2960" s="51" t="n">
        <x:v>36344.859</x:v>
      </x:c>
      <x:c r="K2960" s="51" t="n">
        <x:v>36629.49</x:v>
      </x:c>
      <x:c r="L2960" s="52" t="n">
        <x:f>IFERROR(H2960/G2960-1,"")</x:f>
        <x:v>0.06409387531574273</x:v>
      </x:c>
      <x:c r="M2960" s="52" t="n">
        <x:f>IFERROR(I2960/H2960-1,"")</x:f>
        <x:v>-0.011260151092930437</x:v>
      </x:c>
      <x:c r="N2960" s="52" t="n">
        <x:f>IFERROR(J2960/I2960-1,"")</x:f>
        <x:v>0.07709776902832677</x:v>
      </x:c>
      <x:c r="O2960" s="52" t="n">
        <x:f>IFERROR(K2960/J2960-1,"")</x:f>
        <x:v>0.007831396456923878</x:v>
      </x:c>
      <x:c r="P2960" s="52" t="n">
        <x:f>IFERROR((K2960/G2960)^(1/4)-1,"")</x:f>
        <x:v>0.033775529566135276</x:v>
      </x:c>
      <x:c r="Q2960" s="51" t="n">
        <x:v>1493.652</x:v>
      </x:c>
      <x:c r="R2960" s="52" t="n">
        <x:f>IFERROR(Q2960/K2960,"")</x:f>
        <x:v>0.040777308119769075</x:v>
      </x:c>
      <x:c r="S2960" s="53" t="n">
        <x:v>37681</x:v>
      </x:c>
      <x:c r="T2960" s="50" t="str">
        <x:v>EDINET_company_history</x:v>
      </x:c>
      <x:c r="U2960" s="50" t="str">
        <x:v>株式会社山桂</x:v>
      </x:c>
      <x:c r="V2960" s="54" t="n">
        <x:v>0.3673</x:v>
      </x:c>
      <x:c r="W2960" s="50" t="str">
        <x:v>山田 雅之 / 黑川 隆英</x:v>
      </x:c>
      <x:c r="X2960" s="50" t="b">
        <x:f>AND(COUNT(L2960:O2960)=4,L2960&gt;='設定'!$B$6,M2960&gt;='設定'!$B$6,N2960&gt;='設定'!$B$6,O2960&gt;='設定'!$B$6)</x:f>
        <x:v>0</x:v>
      </x:c>
      <x:c r="Y2960" s="50" t="b">
        <x:f>AND(COUNT(G2960:K2960)=5,P2960&gt;='設定'!$B$7)</x:f>
        <x:v>0</x:v>
      </x:c>
      <x:c r="Z2960" s="50" t="b">
        <x:f>AND(ISNUMBER(R2960),R2960&gt;='設定'!$B$8)</x:f>
        <x:v>0</x:v>
      </x:c>
      <x:c r="AA2960" s="50" t="b">
        <x:f>AND(ISNUMBER(S2960),S2960&gt;=DATE(YEAR('設定'!$B$10)-'設定'!$B$9,MONTH('設定'!$B$10),DAY('設定'!$B$10)))</x:f>
        <x:v>0</x:v>
      </x:c>
      <x:c r="AB2960" s="55" t="b">
        <x:v>0</x:v>
      </x:c>
      <x:c r="AC2960" s="55" t="b">
        <x:v>0</x:v>
      </x:c>
      <x:c r="AD2960" s="50" t="n">
        <x:f>IF(X2960,1,0)+IF(Z2960,1,0)+IF(AA2960,1,0)+IF(AB2960,1,0)</x:f>
        <x:v>0</x:v>
      </x:c>
      <x:c r="AE2960" s="50" t="n">
        <x:f>IF(Y2960,1,0)+IF(Z2960,1,0)+IF(AA2960,1,0)+IF(AB2960,1,0)</x:f>
        <x:v>0</x:v>
      </x:c>
      <x:c r="AF2960" s="50" t="n">
        <x:f>IF(Y2960,1,0)+IF(Z2960,1,0)+IF(AA2960,1,0)+IF(AC2960,1,0)</x:f>
        <x:v>0</x:v>
      </x:c>
      <x:c r="AG2960" s="53" t="n">
        <x:v>44348</x:v>
      </x:c>
      <x:c r="AH2960" s="50" t="str">
        <x:v>S100WM1E</x:v>
      </x:c>
      <x:c r="AI2960" s="50" t="str">
        <x:v>NetSalesSummaryOfBusinessResults</x:v>
      </x:c>
      <x:c r="AJ2960" s="50" t="str">
        <x:v>OperatingIncome</x:v>
      </x:c>
      <x:c r="AK2960" s="53" t="n">
        <x:v>45747</x:v>
      </x:c>
      <x:c r="AL2960" s="50" t="str">
        <x:v>365/365/365/366/365</x:v>
      </x:c>
      <x:c r="AM2960" s="51" t="n">
        <x:v>13955200</x:v>
      </x:c>
      <x:c r="AN2960" s="51" t="n">
        <x:v>2160</x:v>
      </x:c>
      <x:c r="AO2960" s="51" t="n">
        <x:f>IFERROR(AM2960*AN2960,"")</x:f>
        <x:v>30143232000</x:v>
      </x:c>
      <x:c r="AP2960" s="56" t="n">
        <x:f>IFERROR(AO2960/(K2960*1000000),"")</x:f>
        <x:v>0.8229225140726775</x:v>
      </x:c>
      <x:c r="AQ2960" s="57" t="n">
        <x:v>27086443.333333332</x:v>
      </x:c>
      <x:c r="AR2960" s="52" t="n">
        <x:v>0.1509924736826499</x:v>
      </x:c>
      <x:c r="AS2960" s="52" t="n">
        <x:v>-0.1948253611599412</x:v>
      </x:c>
      <x:c r="AT2960" s="55" t="b">
        <x:v>1</x:v>
      </x:c>
      <x:c r="AU2960" s="50"/>
      <x:c r="AV2960" s="58" t="n">
        <x:v>0.0418601819392888</x:v>
      </x:c>
      <x:c r="AW2960" s="50" t="n">
        <x:v>1566</x:v>
      </x:c>
      <x:c r="AX2960" s="50" t="str">
        <x:v>Discovery</x:v>
      </x:c>
      <x:c r="AY2960" s="50" t="str">
        <x:v>目立つ機械的警告なし（定性確認は別途必要）</x:v>
      </x:c>
      <x:c r="AZ2960" s="59" t="str">
        <x:v>2025-08-29 11:51</x:v>
      </x:c>
      <x:c r="BA2960" s="53" t="n">
        <x:v>37681</x:v>
      </x:c>
      <x:c r="BB2960" s="50"/>
      <x:c r="BC2960" s="50"/>
      <x:c r="BD2960" s="50" t="str">
        <x:v>TOPIX Small 2</x:v>
      </x:c>
    </x:row>
    <x:row r="2961">
      <x:c r="A2961" s="50" t="n">
        <x:v>2960</x:v>
      </x:c>
      <x:c r="B2961" s="50" t="str">
        <x:v>2211</x:v>
      </x:c>
      <x:c r="C2961" s="50" t="str">
        <x:v>2211.T</x:v>
      </x:c>
      <x:c r="D2961" s="50" t="str">
        <x:v>Fujiya Co.,Ltd.</x:v>
      </x:c>
      <x:c r="E2961" s="50" t="str">
        <x:v>Prime Market (Domestic)</x:v>
      </x:c>
      <x:c r="F2961" s="50" t="str">
        <x:v>Foods</x:v>
      </x:c>
      <x:c r="G2961" s="51" t="n">
        <x:v>104751</x:v>
      </x:c>
      <x:c r="H2961" s="51" t="n">
        <x:v>100614</x:v>
      </x:c>
      <x:c r="I2961" s="51" t="n">
        <x:v>105534</x:v>
      </x:c>
      <x:c r="J2961" s="51" t="n">
        <x:v>109984</x:v>
      </x:c>
      <x:c r="K2961" s="51" t="n">
        <x:v>119558</x:v>
      </x:c>
      <x:c r="L2961" s="52" t="n">
        <x:f>IFERROR(H2961/G2961-1,"")</x:f>
        <x:v>-0.039493656385141906</x:v>
      </x:c>
      <x:c r="M2961" s="52" t="n">
        <x:f>IFERROR(I2961/H2961-1,"")</x:f>
        <x:v>0.0488997555012225</x:v>
      </x:c>
      <x:c r="N2961" s="52" t="n">
        <x:f>IFERROR(J2961/I2961-1,"")</x:f>
        <x:v>0.04216650558113977</x:v>
      </x:c>
      <x:c r="O2961" s="52" t="n">
        <x:f>IFERROR(K2961/J2961-1,"")</x:f>
        <x:v>0.0870490253127727</x:v>
      </x:c>
      <x:c r="P2961" s="52" t="n">
        <x:f>IFERROR((K2961/G2961)^(1/4)-1,"")</x:f>
        <x:v>0.03360622430426785</x:v>
      </x:c>
      <x:c r="Q2961" s="51" t="n">
        <x:v>2840</x:v>
      </x:c>
      <x:c r="R2961" s="52" t="n">
        <x:f>IFERROR(Q2961/K2961,"")</x:f>
        <x:v>0.023754161160273676</x:v>
      </x:c>
      <x:c r="S2961" s="53" t="n">
        <x:v>22798</x:v>
      </x:c>
      <x:c r="T2961" s="50" t="str">
        <x:v>EDINET_company_history</x:v>
      </x:c>
      <x:c r="U2961" s="50" t="str">
        <x:v>山崎製パン株式会社</x:v>
      </x:c>
      <x:c r="V2961" s="54" t="n">
        <x:v>0.5439</x:v>
      </x:c>
      <x:c r="W2961" s="50" t="str">
        <x:v>飯 島 幹 雄 / 河 村 宣 行 / 瓜 生 徹</x:v>
      </x:c>
      <x:c r="X2961" s="50" t="b">
        <x:f>AND(COUNT(L2961:O2961)=4,L2961&gt;='設定'!$B$6,M2961&gt;='設定'!$B$6,N2961&gt;='設定'!$B$6,O2961&gt;='設定'!$B$6)</x:f>
        <x:v>0</x:v>
      </x:c>
      <x:c r="Y2961" s="50" t="b">
        <x:f>AND(COUNT(G2961:K2961)=5,P2961&gt;='設定'!$B$7)</x:f>
        <x:v>0</x:v>
      </x:c>
      <x:c r="Z2961" s="50" t="b">
        <x:f>AND(ISNUMBER(R2961),R2961&gt;='設定'!$B$8)</x:f>
        <x:v>0</x:v>
      </x:c>
      <x:c r="AA2961" s="50" t="b">
        <x:f>AND(ISNUMBER(S2961),S2961&gt;=DATE(YEAR('設定'!$B$10)-'設定'!$B$9,MONTH('設定'!$B$10),DAY('設定'!$B$10)))</x:f>
        <x:v>0</x:v>
      </x:c>
      <x:c r="AB2961" s="55" t="b">
        <x:v>0</x:v>
      </x:c>
      <x:c r="AC2961" s="55" t="b">
        <x:v>0</x:v>
      </x:c>
      <x:c r="AD2961" s="50" t="n">
        <x:f>IF(X2961,1,0)+IF(Z2961,1,0)+IF(AA2961,1,0)+IF(AB2961,1,0)</x:f>
        <x:v>0</x:v>
      </x:c>
      <x:c r="AE2961" s="50" t="n">
        <x:f>IF(Y2961,1,0)+IF(Z2961,1,0)+IF(AA2961,1,0)+IF(AB2961,1,0)</x:f>
        <x:v>0</x:v>
      </x:c>
      <x:c r="AF2961" s="50" t="n">
        <x:f>IF(Y2961,1,0)+IF(Z2961,1,0)+IF(AA2961,1,0)+IF(AC2961,1,0)</x:f>
        <x:v>0</x:v>
      </x:c>
      <x:c r="AG2961" s="53" t="n">
        <x:v>44348</x:v>
      </x:c>
      <x:c r="AH2961" s="50" t="str">
        <x:v>S100XS9W</x:v>
      </x:c>
      <x:c r="AI2961" s="50" t="str">
        <x:v>NetSalesSummaryOfBusinessResults</x:v>
      </x:c>
      <x:c r="AJ2961" s="50" t="str">
        <x:v>OperatingIncome</x:v>
      </x:c>
      <x:c r="AK2961" s="53" t="n">
        <x:v>46022</x:v>
      </x:c>
      <x:c r="AL2961" s="50" t="str">
        <x:v>365/365/365/366/365</x:v>
      </x:c>
      <x:c r="AM2961" s="51" t="n">
        <x:v>25775659</x:v>
      </x:c>
      <x:c r="AN2961" s="51" t="n">
        <x:v>2290</x:v>
      </x:c>
      <x:c r="AO2961" s="51" t="n">
        <x:f>IFERROR(AM2961*AN2961,"")</x:f>
        <x:v>59026259110</x:v>
      </x:c>
      <x:c r="AP2961" s="56" t="n">
        <x:f>IFERROR(AO2961/(K2961*1000000),"")</x:f>
        <x:v>0.49370396886866624</x:v>
      </x:c>
      <x:c r="AQ2961" s="57" t="n">
        <x:v>103493280</x:v>
      </x:c>
      <x:c r="AR2961" s="52" t="n">
        <x:v>0.1457699190395447</x:v>
      </x:c>
      <x:c r="AS2961" s="52" t="n">
        <x:v>-0.1950305564146</x:v>
      </x:c>
      <x:c r="AT2961" s="55" t="b">
        <x:v>1</x:v>
      </x:c>
      <x:c r="AU2961" s="50"/>
      <x:c r="AV2961" s="58" t="n">
        <x:v>0.0203418600223692</x:v>
      </x:c>
      <x:c r="AW2961" s="50" t="n">
        <x:v>1715</x:v>
      </x:c>
      <x:c r="AX2961" s="50" t="str">
        <x:v>Core Moat</x:v>
      </x:c>
      <x:c r="AY2961" s="50" t="str">
        <x:v>目立つ機械的警告なし（定性確認は別途必要）</x:v>
      </x:c>
      <x:c r="AZ2961" s="59" t="str">
        <x:v>2026-03-23 10:05</x:v>
      </x:c>
      <x:c r="BA2961" s="53" t="n">
        <x:v>22798</x:v>
      </x:c>
      <x:c r="BB2961" s="50"/>
      <x:c r="BC2961" s="50"/>
      <x:c r="BD2961" s="50" t="str">
        <x:v>TOPIX Small 2</x:v>
      </x:c>
    </x:row>
    <x:row r="2962">
      <x:c r="A2962" s="50" t="n">
        <x:v>2961</x:v>
      </x:c>
      <x:c r="B2962" s="50" t="str">
        <x:v>4714</x:v>
      </x:c>
      <x:c r="C2962" s="50" t="str">
        <x:v>4714.T</x:v>
      </x:c>
      <x:c r="D2962" s="50" t="str">
        <x:v>RISO KYOIKU GROUP CORPORATION</x:v>
      </x:c>
      <x:c r="E2962" s="50" t="str">
        <x:v>Prime Market (Domestic)</x:v>
      </x:c>
      <x:c r="F2962" s="50" t="str">
        <x:v>Services</x:v>
      </x:c>
      <x:c r="G2962" s="51" t="n">
        <x:v>30008.875</x:v>
      </x:c>
      <x:c r="H2962" s="51" t="n">
        <x:v>31488.432</x:v>
      </x:c>
      <x:c r="I2962" s="51" t="n">
        <x:v>32215.052</x:v>
      </x:c>
      <x:c r="J2962" s="51" t="n">
        <x:v>33394.944</x:v>
      </x:c>
      <x:c r="K2962" s="51" t="n">
        <x:v>34240.928</x:v>
      </x:c>
      <x:c r="L2962" s="52" t="n">
        <x:f>IFERROR(H2962/G2962-1,"")</x:f>
        <x:v>0.0493039809056488</x:v>
      </x:c>
      <x:c r="M2962" s="52" t="n">
        <x:f>IFERROR(I2962/H2962-1,"")</x:f>
        <x:v>0.023075775891286066</x:v>
      </x:c>
      <x:c r="N2962" s="52" t="n">
        <x:f>IFERROR(J2962/I2962-1,"")</x:f>
        <x:v>0.03662548798617493</x:v>
      </x:c>
      <x:c r="O2962" s="52" t="n">
        <x:f>IFERROR(K2962/J2962-1,"")</x:f>
        <x:v>0.025332697069352594</x:v>
      </x:c>
      <x:c r="P2962" s="52" t="n">
        <x:f>IFERROR((K2962/G2962)^(1/4)-1,"")</x:f>
        <x:v>0.0335320601596758</x:v>
      </x:c>
      <x:c r="Q2962" s="51" t="n">
        <x:v>2704.189</x:v>
      </x:c>
      <x:c r="R2962" s="52" t="n">
        <x:f>IFERROR(Q2962/K2962,"")</x:f>
        <x:v>0.07897534202344048</x:v>
      </x:c>
      <x:c r="S2962" s="53" t="n">
        <x:v>36951</x:v>
      </x:c>
      <x:c r="T2962" s="50" t="str">
        <x:v>EDINET_company_history</x:v>
      </x:c>
      <x:c r="U2962" s="50" t="str">
        <x:v>ヒューリック株式会社</x:v>
      </x:c>
      <x:c r="V2962" s="54" t="n">
        <x:v>0.5101</x:v>
      </x:c>
      <x:c r="W2962" s="50" t="str">
        <x:v>天坊 真彦 / 久米 正明</x:v>
      </x:c>
      <x:c r="X2962" s="50" t="b">
        <x:f>AND(COUNT(L2962:O2962)=4,L2962&gt;='設定'!$B$6,M2962&gt;='設定'!$B$6,N2962&gt;='設定'!$B$6,O2962&gt;='設定'!$B$6)</x:f>
        <x:v>0</x:v>
      </x:c>
      <x:c r="Y2962" s="50" t="b">
        <x:f>AND(COUNT(G2962:K2962)=5,P2962&gt;='設定'!$B$7)</x:f>
        <x:v>0</x:v>
      </x:c>
      <x:c r="Z2962" s="50" t="b">
        <x:f>AND(ISNUMBER(R2962),R2962&gt;='設定'!$B$8)</x:f>
        <x:v>0</x:v>
      </x:c>
      <x:c r="AA2962" s="50" t="b">
        <x:f>AND(ISNUMBER(S2962),S2962&gt;=DATE(YEAR('設定'!$B$10)-'設定'!$B$9,MONTH('設定'!$B$10),DAY('設定'!$B$10)))</x:f>
        <x:v>0</x:v>
      </x:c>
      <x:c r="AB2962" s="55" t="b">
        <x:v>0</x:v>
      </x:c>
      <x:c r="AC2962" s="55" t="b">
        <x:v>0</x:v>
      </x:c>
      <x:c r="AD2962" s="50" t="n">
        <x:f>IF(X2962,1,0)+IF(Z2962,1,0)+IF(AA2962,1,0)+IF(AB2962,1,0)</x:f>
        <x:v>0</x:v>
      </x:c>
      <x:c r="AE2962" s="50" t="n">
        <x:f>IF(Y2962,1,0)+IF(Z2962,1,0)+IF(AA2962,1,0)+IF(AB2962,1,0)</x:f>
        <x:v>0</x:v>
      </x:c>
      <x:c r="AF2962" s="50" t="n">
        <x:f>IF(Y2962,1,0)+IF(Z2962,1,0)+IF(AA2962,1,0)+IF(AC2962,1,0)</x:f>
        <x:v>0</x:v>
      </x:c>
      <x:c r="AG2962" s="53" t="n">
        <x:v>44348</x:v>
      </x:c>
      <x:c r="AH2962" s="50" t="str">
        <x:v>S100Y58Q</x:v>
      </x:c>
      <x:c r="AI2962" s="50" t="str">
        <x:v>NetSalesSummaryOfBusinessResults</x:v>
      </x:c>
      <x:c r="AJ2962" s="50" t="str">
        <x:v>OperatingIncome</x:v>
      </x:c>
      <x:c r="AK2962" s="53" t="n">
        <x:v>46081</x:v>
      </x:c>
      <x:c r="AL2962" s="50" t="str">
        <x:v>365/365/366/365/365</x:v>
      </x:c>
      <x:c r="AM2962" s="51" t="n">
        <x:v>170301659</x:v>
      </x:c>
      <x:c r="AN2962" s="51" t="n">
        <x:v>189</x:v>
      </x:c>
      <x:c r="AO2962" s="51" t="n">
        <x:f>IFERROR(AM2962*AN2962,"")</x:f>
        <x:v>32187013551</x:v>
      </x:c>
      <x:c r="AP2962" s="56" t="n">
        <x:f>IFERROR(AO2962/(K2962*1000000),"")</x:f>
        <x:v>0.9400158065517383</x:v>
      </x:c>
      <x:c r="AQ2962" s="57" t="n">
        <x:v>102936366.66666669</x:v>
      </x:c>
      <x:c r="AR2962" s="52" t="n">
        <x:v>0.3062677439355063</x:v>
      </x:c>
      <x:c r="AS2962" s="52" t="n">
        <x:v>-0.5532562397990777</x:v>
      </x:c>
      <x:c r="AT2962" s="55" t="b">
        <x:v>1</x:v>
      </x:c>
      <x:c r="AU2962" s="50"/>
      <x:c r="AV2962" s="58" t="n">
        <x:v>-0.0392523954129287</x:v>
      </x:c>
      <x:c r="AW2962" s="50" t="n">
        <x:v>2183</x:v>
      </x:c>
      <x:c r="AX2962" s="50" t="str">
        <x:v>Core Moat</x:v>
      </x:c>
      <x:c r="AY2962" s="50" t="str">
        <x:v>目立つ機械的警告なし（定性確認は別途必要）</x:v>
      </x:c>
      <x:c r="AZ2962" s="59" t="str">
        <x:v>2026-05-21 11:00</x:v>
      </x:c>
      <x:c r="BA2962" s="53" t="n">
        <x:v>36951</x:v>
      </x:c>
      <x:c r="BB2962" s="50"/>
      <x:c r="BC2962" s="50"/>
      <x:c r="BD2962" s="50" t="str">
        <x:v>TOPIX Small 2</x:v>
      </x:c>
    </x:row>
    <x:row r="2963">
      <x:c r="A2963" s="50" t="n">
        <x:v>2962</x:v>
      </x:c>
      <x:c r="B2963" s="50" t="str">
        <x:v>1811</x:v>
      </x:c>
      <x:c r="C2963" s="50" t="str">
        <x:v>1811.T</x:v>
      </x:c>
      <x:c r="D2963" s="50" t="str">
        <x:v>THE ZENITAKA CORPORATION</x:v>
      </x:c>
      <x:c r="E2963" s="50" t="str">
        <x:v>Standard Market(Domestic)</x:v>
      </x:c>
      <x:c r="F2963" s="50" t="str">
        <x:v>Construction</x:v>
      </x:c>
      <x:c r="G2963" s="51" t="n">
        <x:v>105792</x:v>
      </x:c>
      <x:c r="H2963" s="51" t="n">
        <x:v>101903</x:v>
      </x:c>
      <x:c r="I2963" s="51" t="n">
        <x:v>107635</x:v>
      </x:c>
      <x:c r="J2963" s="51" t="n">
        <x:v>120977</x:v>
      </x:c>
      <x:c r="K2963" s="51" t="n">
        <x:v>120660</x:v>
      </x:c>
      <x:c r="L2963" s="52" t="n">
        <x:f>IFERROR(H2963/G2963-1,"")</x:f>
        <x:v>-0.03676081367211126</x:v>
      </x:c>
      <x:c r="M2963" s="52" t="n">
        <x:f>IFERROR(I2963/H2963-1,"")</x:f>
        <x:v>0.05624957067014713</x:v>
      </x:c>
      <x:c r="N2963" s="52" t="n">
        <x:f>IFERROR(J2963/I2963-1,"")</x:f>
        <x:v>0.12395596227992756</x:v>
      </x:c>
      <x:c r="O2963" s="52" t="n">
        <x:f>IFERROR(K2963/J2963-1,"")</x:f>
        <x:v>-0.002620332790530422</x:v>
      </x:c>
      <x:c r="P2963" s="52" t="n">
        <x:f>IFERROR((K2963/G2963)^(1/4)-1,"")</x:f>
        <x:v>0.03342181099754349</x:v>
      </x:c>
      <x:c r="Q2963" s="51" t="n">
        <x:v>3712</x:v>
      </x:c>
      <x:c r="R2963" s="52" t="n">
        <x:f>IFERROR(Q2963/K2963,"")</x:f>
        <x:v>0.0307641306149511</x:v>
      </x:c>
      <x:c r="S2963" s="53" t="n">
        <x:v>22555</x:v>
      </x:c>
      <x:c r="T2963" s="50" t="str">
        <x:v>EDINET_company_history</x:v>
      </x:c>
      <x:c r="U2963" s="50" t="str">
        <x:v>泉株式会社</x:v>
      </x:c>
      <x:c r="V2963" s="54" t="n">
        <x:v>0.3546</x:v>
      </x:c>
      <x:c r="W2963" s="50" t="str">
        <x:v>銭高 善雄 （通称名 錢高一善） / 宮本 茂弘 / 銭高 久善</x:v>
      </x:c>
      <x:c r="X2963" s="50" t="b">
        <x:f>AND(COUNT(L2963:O2963)=4,L2963&gt;='設定'!$B$6,M2963&gt;='設定'!$B$6,N2963&gt;='設定'!$B$6,O2963&gt;='設定'!$B$6)</x:f>
        <x:v>0</x:v>
      </x:c>
      <x:c r="Y2963" s="50" t="b">
        <x:f>AND(COUNT(G2963:K2963)=5,P2963&gt;='設定'!$B$7)</x:f>
        <x:v>0</x:v>
      </x:c>
      <x:c r="Z2963" s="50" t="b">
        <x:f>AND(ISNUMBER(R2963),R2963&gt;='設定'!$B$8)</x:f>
        <x:v>0</x:v>
      </x:c>
      <x:c r="AA2963" s="50" t="b">
        <x:f>AND(ISNUMBER(S2963),S2963&gt;=DATE(YEAR('設定'!$B$10)-'設定'!$B$9,MONTH('設定'!$B$10),DAY('設定'!$B$10)))</x:f>
        <x:v>0</x:v>
      </x:c>
      <x:c r="AB2963" s="55" t="b">
        <x:v>0</x:v>
      </x:c>
      <x:c r="AC2963" s="55" t="b">
        <x:v>0</x:v>
      </x:c>
      <x:c r="AD2963" s="50" t="n">
        <x:f>IF(X2963,1,0)+IF(Z2963,1,0)+IF(AA2963,1,0)+IF(AB2963,1,0)</x:f>
        <x:v>0</x:v>
      </x:c>
      <x:c r="AE2963" s="50" t="n">
        <x:f>IF(Y2963,1,0)+IF(Z2963,1,0)+IF(AA2963,1,0)+IF(AB2963,1,0)</x:f>
        <x:v>0</x:v>
      </x:c>
      <x:c r="AF2963" s="50" t="n">
        <x:f>IF(Y2963,1,0)+IF(Z2963,1,0)+IF(AA2963,1,0)+IF(AC2963,1,0)</x:f>
        <x:v>0</x:v>
      </x:c>
      <x:c r="AG2963" s="53" t="n">
        <x:v>44348</x:v>
      </x:c>
      <x:c r="AH2963" s="50" t="str">
        <x:v>S100W3SK</x:v>
      </x:c>
      <x:c r="AI2963" s="50" t="str">
        <x:v>NetSalesSummaryOfBusinessResults</x:v>
      </x:c>
      <x:c r="AJ2963" s="50" t="str">
        <x:v>OperatingIncome</x:v>
      </x:c>
      <x:c r="AK2963" s="53" t="n">
        <x:v>45747</x:v>
      </x:c>
      <x:c r="AL2963" s="50" t="str">
        <x:v>365/365/365/366/365</x:v>
      </x:c>
      <x:c r="AM2963" s="51" t="n">
        <x:v>7161740</x:v>
      </x:c>
      <x:c r="AN2963" s="51" t="n">
        <x:v>8040</x:v>
      </x:c>
      <x:c r="AO2963" s="51" t="n">
        <x:f>IFERROR(AM2963*AN2963,"")</x:f>
        <x:v>57580389600</x:v>
      </x:c>
      <x:c r="AP2963" s="56" t="n">
        <x:f>IFERROR(AO2963/(K2963*1000000),"")</x:f>
        <x:v>0.4772119144704127</x:v>
      </x:c>
      <x:c r="AQ2963" s="57" t="n">
        <x:v>36353866.666666664</x:v>
      </x:c>
      <x:c r="AR2963" s="52" t="n">
        <x:v>0.3702665703091159</x:v>
      </x:c>
      <x:c r="AS2963" s="52" t="n">
        <x:v>-0.4119349314316899</x:v>
      </x:c>
      <x:c r="AT2963" s="55" t="b">
        <x:v>0</x:v>
      </x:c>
      <x:c r="AU2963" s="50" t="str">
        <x:v>repeated_negative_operating_cf</x:v>
      </x:c>
      <x:c r="AV2963" s="58" t="n">
        <x:v>-0.055326028258212</x:v>
      </x:c>
      <x:c r="AW2963" s="50" t="n">
        <x:v>2301</x:v>
      </x:c>
      <x:c r="AX2963" s="50" t="str">
        <x:v>Transformation Moat</x:v>
      </x:c>
      <x:c r="AY2963" s="50" t="str">
        <x:v>既存適格性フィルター不通過: repeated_negative_operating_cf</x:v>
      </x:c>
      <x:c r="AZ2963" s="59" t="str">
        <x:v>2025-06-25 15:00</x:v>
      </x:c>
      <x:c r="BA2963" s="53" t="n">
        <x:v>22555</x:v>
      </x:c>
      <x:c r="BB2963" s="50"/>
      <x:c r="BC2963" s="50"/>
      <x:c r="BD2963" s="50"/>
    </x:row>
    <x:row r="2964">
      <x:c r="A2964" s="50" t="n">
        <x:v>2963</x:v>
      </x:c>
      <x:c r="B2964" s="50" t="str">
        <x:v>8439</x:v>
      </x:c>
      <x:c r="C2964" s="50" t="str">
        <x:v>8439.T</x:v>
      </x:c>
      <x:c r="D2964" s="50" t="str">
        <x:v>Tokyo Century Corporation</x:v>
      </x:c>
      <x:c r="E2964" s="50" t="str">
        <x:v>Prime Market (Domestic)</x:v>
      </x:c>
      <x:c r="F2964" s="50" t="str">
        <x:v>Other Financing Business</x:v>
      </x:c>
      <x:c r="G2964" s="51" t="n">
        <x:v>1200184</x:v>
      </x:c>
      <x:c r="H2964" s="51" t="n">
        <x:v>1277976</x:v>
      </x:c>
      <x:c r="I2964" s="51" t="n">
        <x:v>1324962</x:v>
      </x:c>
      <x:c r="J2964" s="51" t="n">
        <x:v>1346113</x:v>
      </x:c>
      <x:c r="K2964" s="51" t="n">
        <x:v>1368635</x:v>
      </x:c>
      <x:c r="L2964" s="52" t="n">
        <x:f>IFERROR(H2964/G2964-1,"")</x:f>
        <x:v>0.06481672810169115</x:v>
      </x:c>
      <x:c r="M2964" s="52" t="n">
        <x:f>IFERROR(I2964/H2964-1,"")</x:f>
        <x:v>0.036765948656312775</x:v>
      </x:c>
      <x:c r="N2964" s="52" t="n">
        <x:f>IFERROR(J2964/I2964-1,"")</x:f>
        <x:v>0.015963476688388045</x:v>
      </x:c>
      <x:c r="O2964" s="52" t="n">
        <x:f>IFERROR(K2964/J2964-1,"")</x:f>
        <x:v>0.016731136241905364</x:v>
      </x:c>
      <x:c r="P2964" s="52" t="n">
        <x:f>IFERROR((K2964/G2964)^(1/4)-1,"")</x:f>
        <x:v>0.03337976284987709</x:v>
      </x:c>
      <x:c r="Q2964" s="51" t="n">
        <x:v>117060</x:v>
      </x:c>
      <x:c r="R2964" s="52" t="n">
        <x:f>IFERROR(Q2964/K2964,"")</x:f>
        <x:v>0.08553047379323195</x:v>
      </x:c>
      <x:c r="S2964" s="53" t="n">
        <x:v>37865</x:v>
      </x:c>
      <x:c r="T2964" s="50" t="str">
        <x:v>EDINET_company_history</x:v>
      </x:c>
      <x:c r="U2964" s="50" t="str">
        <x:v>伊藤忠商事株式会社</x:v>
      </x:c>
      <x:c r="V2964" s="54" t="n">
        <x:v>0.2999</x:v>
      </x:c>
      <x:c r="W2964" s="50" t="str">
        <x:v>雪 矢 正 隆 / 藤 原 弘 治</x:v>
      </x:c>
      <x:c r="X2964" s="50" t="b">
        <x:f>AND(COUNT(L2964:O2964)=4,L2964&gt;='設定'!$B$6,M2964&gt;='設定'!$B$6,N2964&gt;='設定'!$B$6,O2964&gt;='設定'!$B$6)</x:f>
        <x:v>0</x:v>
      </x:c>
      <x:c r="Y2964" s="50" t="b">
        <x:f>AND(COUNT(G2964:K2964)=5,P2964&gt;='設定'!$B$7)</x:f>
        <x:v>0</x:v>
      </x:c>
      <x:c r="Z2964" s="50" t="b">
        <x:f>AND(ISNUMBER(R2964),R2964&gt;='設定'!$B$8)</x:f>
        <x:v>0</x:v>
      </x:c>
      <x:c r="AA2964" s="50" t="b">
        <x:f>AND(ISNUMBER(S2964),S2964&gt;=DATE(YEAR('設定'!$B$10)-'設定'!$B$9,MONTH('設定'!$B$10),DAY('設定'!$B$10)))</x:f>
        <x:v>0</x:v>
      </x:c>
      <x:c r="AB2964" s="55" t="b">
        <x:v>0</x:v>
      </x:c>
      <x:c r="AC2964" s="55" t="b">
        <x:v>0</x:v>
      </x:c>
      <x:c r="AD2964" s="50" t="n">
        <x:f>IF(X2964,1,0)+IF(Z2964,1,0)+IF(AA2964,1,0)+IF(AB2964,1,0)</x:f>
        <x:v>0</x:v>
      </x:c>
      <x:c r="AE2964" s="50" t="n">
        <x:f>IF(Y2964,1,0)+IF(Z2964,1,0)+IF(AA2964,1,0)+IF(AB2964,1,0)</x:f>
        <x:v>0</x:v>
      </x:c>
      <x:c r="AF2964" s="50" t="n">
        <x:f>IF(Y2964,1,0)+IF(Z2964,1,0)+IF(AA2964,1,0)+IF(AC2964,1,0)</x:f>
        <x:v>0</x:v>
      </x:c>
      <x:c r="AG2964" s="53" t="n">
        <x:v>44348</x:v>
      </x:c>
      <x:c r="AH2964" s="50" t="str">
        <x:v>S100VZGW</x:v>
      </x:c>
      <x:c r="AI2964" s="50" t="str">
        <x:v>NetSalesSummaryOfBusinessResults</x:v>
      </x:c>
      <x:c r="AJ2964" s="50" t="str">
        <x:v>OperatingIncome</x:v>
      </x:c>
      <x:c r="AK2964" s="53" t="n">
        <x:v>45747</x:v>
      </x:c>
      <x:c r="AL2964" s="50" t="str">
        <x:v>365/365/365/366/365</x:v>
      </x:c>
      <x:c r="AM2964" s="51" t="n">
        <x:v>489736480</x:v>
      </x:c>
      <x:c r="AN2964" s="51" t="n">
        <x:v>2306.5</x:v>
      </x:c>
      <x:c r="AO2964" s="51" t="n">
        <x:f>IFERROR(AM2964*AN2964,"")</x:f>
        <x:v>1129577191120</x:v>
      </x:c>
      <x:c r="AP2964" s="56" t="n">
        <x:f>IFERROR(AO2964/(K2964*1000000),"")</x:f>
        <x:v>0.8253312176876961</x:v>
      </x:c>
      <x:c r="AQ2964" s="57" t="n">
        <x:v>1437523125</x:v>
      </x:c>
      <x:c r="AR2964" s="52" t="n">
        <x:v>0.2926925844765246</x:v>
      </x:c>
      <x:c r="AS2964" s="52" t="n">
        <x:v>-0.416122639994003</x:v>
      </x:c>
      <x:c r="AT2964" s="55" t="b">
        <x:v>1</x:v>
      </x:c>
      <x:c r="AU2964" s="50"/>
      <x:c r="AV2964" s="58" t="n">
        <x:v>-0.0281930888676223</x:v>
      </x:c>
      <x:c r="AW2964" s="50" t="n">
        <x:v>2098</x:v>
      </x:c>
      <x:c r="AX2964" s="50" t="str">
        <x:v>Core Moat</x:v>
      </x:c>
      <x:c r="AY2964" s="50" t="str">
        <x:v>目立つ機械的警告なし（定性確認は別途必要）</x:v>
      </x:c>
      <x:c r="AZ2964" s="59" t="str">
        <x:v>2025-06-20 16:51</x:v>
      </x:c>
      <x:c r="BA2964" s="53" t="n">
        <x:v>37865</x:v>
      </x:c>
      <x:c r="BB2964" s="50"/>
      <x:c r="BC2964" s="50"/>
      <x:c r="BD2964" s="50" t="str">
        <x:v>TOPIX Mid400</x:v>
      </x:c>
    </x:row>
    <x:row r="2965">
      <x:c r="A2965" s="50" t="n">
        <x:v>2964</x:v>
      </x:c>
      <x:c r="B2965" s="50" t="str">
        <x:v>9740</x:v>
      </x:c>
      <x:c r="C2965" s="50" t="str">
        <x:v>9740.T</x:v>
      </x:c>
      <x:c r="D2965" s="50" t="str">
        <x:v>CENTRAL SECURITY PATROLS CO.,LTD.</x:v>
      </x:c>
      <x:c r="E2965" s="50" t="str">
        <x:v>Prime Market (Domestic)</x:v>
      </x:c>
      <x:c r="F2965" s="50" t="str">
        <x:v>Services</x:v>
      </x:c>
      <x:c r="G2965" s="51" t="n">
        <x:v>69070.909</x:v>
      </x:c>
      <x:c r="H2965" s="51" t="n">
        <x:v>64824.198</x:v>
      </x:c>
      <x:c r="I2965" s="51" t="n">
        <x:v>68010.836</x:v>
      </x:c>
      <x:c r="J2965" s="51" t="n">
        <x:v>71417.635</x:v>
      </x:c>
      <x:c r="K2965" s="51" t="n">
        <x:v>78745.171</x:v>
      </x:c>
      <x:c r="L2965" s="52" t="n">
        <x:f>IFERROR(H2965/G2965-1,"")</x:f>
        <x:v>-0.061483351840642575</x:v>
      </x:c>
      <x:c r="M2965" s="52" t="n">
        <x:f>IFERROR(I2965/H2965-1,"")</x:f>
        <x:v>0.0491581554159759</x:v>
      </x:c>
      <x:c r="N2965" s="52" t="n">
        <x:f>IFERROR(J2965/I2965-1,"")</x:f>
        <x:v>0.05009200298611227</x:v>
      </x:c>
      <x:c r="O2965" s="52" t="n">
        <x:f>IFERROR(K2965/J2965-1,"")</x:f>
        <x:v>0.10260121327176419</x:v>
      </x:c>
      <x:c r="P2965" s="52" t="n">
        <x:f>IFERROR((K2965/G2965)^(1/4)-1,"")</x:f>
        <x:v>0.033313705436431196</x:v>
      </x:c>
      <x:c r="Q2965" s="51" t="n">
        <x:v>4499.638</x:v>
      </x:c>
      <x:c r="R2965" s="52" t="n">
        <x:f>IFERROR(Q2965/K2965,"")</x:f>
        <x:v>0.05714176428672686</x:v>
      </x:c>
      <x:c r="S2965" s="53" t="n">
        <x:v>32478</x:v>
      </x:c>
      <x:c r="T2965" s="50" t="str">
        <x:v>EDINET_company_history</x:v>
      </x:c>
      <x:c r="U2965" s="50" t="str">
        <x:v>東日本旅客鉄道株式会社</x:v>
      </x:c>
      <x:c r="V2965" s="54" t="n">
        <x:v>0.264</x:v>
      </x:c>
      <x:c r="W2965" s="50" t="str">
        <x:v>市 川 東 太 郎</x:v>
      </x:c>
      <x:c r="X2965" s="50" t="b">
        <x:f>AND(COUNT(L2965:O2965)=4,L2965&gt;='設定'!$B$6,M2965&gt;='設定'!$B$6,N2965&gt;='設定'!$B$6,O2965&gt;='設定'!$B$6)</x:f>
        <x:v>0</x:v>
      </x:c>
      <x:c r="Y2965" s="50" t="b">
        <x:f>AND(COUNT(G2965:K2965)=5,P2965&gt;='設定'!$B$7)</x:f>
        <x:v>0</x:v>
      </x:c>
      <x:c r="Z2965" s="50" t="b">
        <x:f>AND(ISNUMBER(R2965),R2965&gt;='設定'!$B$8)</x:f>
        <x:v>0</x:v>
      </x:c>
      <x:c r="AA2965" s="50" t="b">
        <x:f>AND(ISNUMBER(S2965),S2965&gt;=DATE(YEAR('設定'!$B$10)-'設定'!$B$9,MONTH('設定'!$B$10),DAY('設定'!$B$10)))</x:f>
        <x:v>0</x:v>
      </x:c>
      <x:c r="AB2965" s="55" t="b">
        <x:v>0</x:v>
      </x:c>
      <x:c r="AC2965" s="55" t="b">
        <x:v>0</x:v>
      </x:c>
      <x:c r="AD2965" s="50" t="n">
        <x:f>IF(X2965,1,0)+IF(Z2965,1,0)+IF(AA2965,1,0)+IF(AB2965,1,0)</x:f>
        <x:v>0</x:v>
      </x:c>
      <x:c r="AE2965" s="50" t="n">
        <x:f>IF(Y2965,1,0)+IF(Z2965,1,0)+IF(AA2965,1,0)+IF(AB2965,1,0)</x:f>
        <x:v>0</x:v>
      </x:c>
      <x:c r="AF2965" s="50" t="n">
        <x:f>IF(Y2965,1,0)+IF(Z2965,1,0)+IF(AA2965,1,0)+IF(AC2965,1,0)</x:f>
        <x:v>0</x:v>
      </x:c>
      <x:c r="AG2965" s="53" t="n">
        <x:v>44348</x:v>
      </x:c>
      <x:c r="AH2965" s="50" t="str">
        <x:v>S100Y6FE</x:v>
      </x:c>
      <x:c r="AI2965" s="50" t="str">
        <x:v>NetSalesSummaryOfBusinessResults</x:v>
      </x:c>
      <x:c r="AJ2965" s="50" t="str">
        <x:v>OperatingIncome</x:v>
      </x:c>
      <x:c r="AK2965" s="53" t="n">
        <x:v>46081</x:v>
      </x:c>
      <x:c r="AL2965" s="50" t="str">
        <x:v>365/365/366/365/365</x:v>
      </x:c>
      <x:c r="AM2965" s="51" t="n">
        <x:v>14032692</x:v>
      </x:c>
      <x:c r="AN2965" s="51" t="n">
        <x:v>2545</x:v>
      </x:c>
      <x:c r="AO2965" s="51" t="n">
        <x:f>IFERROR(AM2965*AN2965,"")</x:f>
        <x:v>35713201140</x:v>
      </x:c>
      <x:c r="AP2965" s="56" t="n">
        <x:f>IFERROR(AO2965/(K2965*1000000),"")</x:f>
        <x:v>0.45352877752973575</x:v>
      </x:c>
      <x:c r="AQ2965" s="57" t="n">
        <x:v>80988650</x:v>
      </x:c>
      <x:c r="AR2965" s="52" t="n">
        <x:v>0.2832449793312678</x:v>
      </x:c>
      <x:c r="AS2965" s="52" t="n">
        <x:v>-0.3531395187827809</x:v>
      </x:c>
      <x:c r="AT2965" s="55" t="b">
        <x:v>1</x:v>
      </x:c>
      <x:c r="AU2965" s="50"/>
      <x:c r="AV2965" s="58" t="n">
        <x:v>0.0614613694464526</x:v>
      </x:c>
      <x:c r="AW2965" s="50" t="n">
        <x:v>1447</x:v>
      </x:c>
      <x:c r="AX2965" s="50" t="str">
        <x:v>Core Moat</x:v>
      </x:c>
      <x:c r="AY2965" s="50" t="str">
        <x:v>目立つ機械的警告なし（定性確認は別途必要）</x:v>
      </x:c>
      <x:c r="AZ2965" s="59" t="str">
        <x:v>2026-05-26 10:35</x:v>
      </x:c>
      <x:c r="BA2965" s="53" t="n">
        <x:v>32478</x:v>
      </x:c>
      <x:c r="BB2965" s="50"/>
      <x:c r="BC2965" s="50"/>
      <x:c r="BD2965" s="50" t="str">
        <x:v>TOPIX Small 2</x:v>
      </x:c>
    </x:row>
    <x:row r="2966">
      <x:c r="A2966" s="50" t="n">
        <x:v>2965</x:v>
      </x:c>
      <x:c r="B2966" s="50" t="str">
        <x:v>2678</x:v>
      </x:c>
      <x:c r="C2966" s="50" t="str">
        <x:v>2678.T</x:v>
      </x:c>
      <x:c r="D2966" s="50" t="str">
        <x:v>ASKUL Corporation</x:v>
      </x:c>
      <x:c r="E2966" s="50" t="str">
        <x:v>Prime Market (Domestic)</x:v>
      </x:c>
      <x:c r="F2966" s="50" t="str">
        <x:v>Retail Trade</x:v>
      </x:c>
      <x:c r="G2966" s="51" t="n">
        <x:v>422151</x:v>
      </x:c>
      <x:c r="H2966" s="51" t="n">
        <x:v>428517</x:v>
      </x:c>
      <x:c r="I2966" s="51" t="n">
        <x:v>446713</x:v>
      </x:c>
      <x:c r="J2966" s="51" t="n">
        <x:v>471682</x:v>
      </x:c>
      <x:c r="K2966" s="51" t="n">
        <x:v>481101</x:v>
      </x:c>
      <x:c r="L2966" s="52" t="n">
        <x:f>IFERROR(H2966/G2966-1,"")</x:f>
        <x:v>0.015079912164130738</x:v>
      </x:c>
      <x:c r="M2966" s="52" t="n">
        <x:f>IFERROR(I2966/H2966-1,"")</x:f>
        <x:v>0.04246272609954804</x:v>
      </x:c>
      <x:c r="N2966" s="52" t="n">
        <x:f>IFERROR(J2966/I2966-1,"")</x:f>
        <x:v>0.05589494821059615</x:v>
      </x:c>
      <x:c r="O2966" s="52" t="n">
        <x:f>IFERROR(K2966/J2966-1,"")</x:f>
        <x:v>0.01996896213974675</x:v>
      </x:c>
      <x:c r="P2966" s="52" t="n">
        <x:f>IFERROR((K2966/G2966)^(1/4)-1,"")</x:f>
        <x:v>0.033218346792425635</x:v>
      </x:c>
      <x:c r="Q2966" s="51" t="n">
        <x:v>14004</x:v>
      </x:c>
      <x:c r="R2966" s="52" t="n">
        <x:f>IFERROR(Q2966/K2966,"")</x:f>
        <x:v>0.02910823299057786</x:v>
      </x:c>
      <x:c r="S2966" s="53" t="n">
        <x:v>36831</x:v>
      </x:c>
      <x:c r="T2966" s="50" t="str">
        <x:v>EDINET_company_history</x:v>
      </x:c>
      <x:c r="U2966" s="50" t="str">
        <x:v>LINEヤフー株式会社</x:v>
      </x:c>
      <x:c r="V2966" s="54" t="n">
        <x:v>0.4684</x:v>
      </x:c>
      <x:c r="W2966" s="50" t="str">
        <x:v>吉岡 晃</x:v>
      </x:c>
      <x:c r="X2966" s="50" t="b">
        <x:f>AND(COUNT(L2966:O2966)=4,L2966&gt;='設定'!$B$6,M2966&gt;='設定'!$B$6,N2966&gt;='設定'!$B$6,O2966&gt;='設定'!$B$6)</x:f>
        <x:v>0</x:v>
      </x:c>
      <x:c r="Y2966" s="50" t="b">
        <x:f>AND(COUNT(G2966:K2966)=5,P2966&gt;='設定'!$B$7)</x:f>
        <x:v>0</x:v>
      </x:c>
      <x:c r="Z2966" s="50" t="b">
        <x:f>AND(ISNUMBER(R2966),R2966&gt;='設定'!$B$8)</x:f>
        <x:v>0</x:v>
      </x:c>
      <x:c r="AA2966" s="50" t="b">
        <x:f>AND(ISNUMBER(S2966),S2966&gt;=DATE(YEAR('設定'!$B$10)-'設定'!$B$9,MONTH('設定'!$B$10),DAY('設定'!$B$10)))</x:f>
        <x:v>0</x:v>
      </x:c>
      <x:c r="AB2966" s="55" t="b">
        <x:v>0</x:v>
      </x:c>
      <x:c r="AC2966" s="55" t="b">
        <x:v>0</x:v>
      </x:c>
      <x:c r="AD2966" s="50" t="n">
        <x:f>IF(X2966,1,0)+IF(Z2966,1,0)+IF(AA2966,1,0)+IF(AB2966,1,0)</x:f>
        <x:v>0</x:v>
      </x:c>
      <x:c r="AE2966" s="50" t="n">
        <x:f>IF(Y2966,1,0)+IF(Z2966,1,0)+IF(AA2966,1,0)+IF(AB2966,1,0)</x:f>
        <x:v>0</x:v>
      </x:c>
      <x:c r="AF2966" s="50" t="n">
        <x:f>IF(Y2966,1,0)+IF(Z2966,1,0)+IF(AA2966,1,0)+IF(AC2966,1,0)</x:f>
        <x:v>0</x:v>
      </x:c>
      <x:c r="AG2966" s="53" t="n">
        <x:v>44348</x:v>
      </x:c>
      <x:c r="AH2966" s="50" t="str">
        <x:v>S100WFG6</x:v>
      </x:c>
      <x:c r="AI2966" s="50" t="str">
        <x:v>NetSalesSummaryOfBusinessResults</x:v>
      </x:c>
      <x:c r="AJ2966" s="50" t="str">
        <x:v>OperatingIncome</x:v>
      </x:c>
      <x:c r="AK2966" s="53" t="n">
        <x:v>45797</x:v>
      </x:c>
      <x:c r="AL2966" s="50" t="str">
        <x:v>365/365/365/366/365</x:v>
      </x:c>
      <x:c r="AM2966" s="51" t="n">
        <x:v>93525600</x:v>
      </x:c>
      <x:c r="AN2966" s="51" t="n">
        <x:v>1207</x:v>
      </x:c>
      <x:c r="AO2966" s="51" t="n">
        <x:f>IFERROR(AM2966*AN2966,"")</x:f>
        <x:v>112885399200</x:v>
      </x:c>
      <x:c r="AP2966" s="56" t="n">
        <x:f>IFERROR(AO2966/(K2966*1000000),"")</x:f>
        <x:v>0.23463971016480947</x:v>
      </x:c>
      <x:c r="AQ2966" s="57" t="n">
        <x:v>586196151.6666666</x:v>
      </x:c>
      <x:c r="AR2966" s="52" t="n">
        <x:v>0.2862655508100961</x:v>
      </x:c>
      <x:c r="AS2966" s="52" t="n">
        <x:v>-0.5262221053863892</x:v>
      </x:c>
      <x:c r="AT2966" s="55" t="b">
        <x:v>1</x:v>
      </x:c>
      <x:c r="AU2966" s="50"/>
      <x:c r="AV2966" s="58" t="n">
        <x:v>-0.2334555941614552</x:v>
      </x:c>
      <x:c r="AW2966" s="50" t="n">
        <x:v>3141</x:v>
      </x:c>
      <x:c r="AX2966" s="50" t="str">
        <x:v>Core Moat</x:v>
      </x:c>
      <x:c r="AY2966" s="50" t="str">
        <x:v>目立つ機械的警告なし（定性確認は別途必要）</x:v>
      </x:c>
      <x:c r="AZ2966" s="59" t="str">
        <x:v>2025-07-30 15:36</x:v>
      </x:c>
      <x:c r="BA2966" s="53" t="n">
        <x:v>36831</x:v>
      </x:c>
      <x:c r="BB2966" s="50"/>
      <x:c r="BC2966" s="50"/>
      <x:c r="BD2966" s="50" t="str">
        <x:v>TOPIX Small 1</x:v>
      </x:c>
    </x:row>
    <x:row r="2967">
      <x:c r="A2967" s="50" t="n">
        <x:v>2966</x:v>
      </x:c>
      <x:c r="B2967" s="50" t="str">
        <x:v>4005</x:v>
      </x:c>
      <x:c r="C2967" s="50" t="str">
        <x:v>4005.T</x:v>
      </x:c>
      <x:c r="D2967" s="50" t="str">
        <x:v>SUMITOMO CHEMICAL COMPANY,LIMITED</x:v>
      </x:c>
      <x:c r="E2967" s="50" t="str">
        <x:v>Prime Market (Domestic)</x:v>
      </x:c>
      <x:c r="F2967" s="50" t="str">
        <x:v>Chemicals</x:v>
      </x:c>
      <x:c r="G2967" s="51" t="n">
        <x:v>2286978</x:v>
      </x:c>
      <x:c r="H2967" s="51" t="n">
        <x:v>2765321</x:v>
      </x:c>
      <x:c r="I2967" s="51" t="n">
        <x:v>2895283</x:v>
      </x:c>
      <x:c r="J2967" s="51" t="n">
        <x:v>2446893</x:v>
      </x:c>
      <x:c r="K2967" s="51" t="n">
        <x:v>2606281</x:v>
      </x:c>
      <x:c r="L2967" s="52" t="n">
        <x:f>IFERROR(H2967/G2967-1,"")</x:f>
        <x:v>0.2091594234837415</x:v>
      </x:c>
      <x:c r="M2967" s="52" t="n">
        <x:f>IFERROR(I2967/H2967-1,"")</x:f>
        <x:v>0.04699707556554911</x:v>
      </x:c>
      <x:c r="N2967" s="52" t="n">
        <x:f>IFERROR(J2967/I2967-1,"")</x:f>
        <x:v>-0.1548691440525849</x:v>
      </x:c>
      <x:c r="O2967" s="52" t="n">
        <x:f>IFERROR(K2967/J2967-1,"")</x:f>
        <x:v>0.06513893333300635</x:v>
      </x:c>
      <x:c r="P2967" s="52" t="n">
        <x:f>IFERROR((K2967/G2967)^(1/4)-1,"")</x:f>
        <x:v>0.03321288320999116</x:v>
      </x:c>
      <x:c r="Q2967" s="51" t="n">
        <x:v>193033</x:v>
      </x:c>
      <x:c r="R2967" s="52" t="n">
        <x:f>IFERROR(Q2967/K2967,"")</x:f>
        <x:v>0.07406453870476744</x:v>
      </x:c>
      <x:c r="S2967" s="53" t="n">
        <x:v>18019</x:v>
      </x:c>
      <x:c r="T2967" s="50" t="str">
        <x:v>EDINET_company_history</x:v>
      </x:c>
      <x:c r="U2967" s="50" t="str">
        <x:v>日本マスタートラスト信託銀行株式会社（信託口）</x:v>
      </x:c>
      <x:c r="V2967" s="54" t="n">
        <x:v>0.1539</x:v>
      </x:c>
      <x:c r="W2967" s="50" t="str">
        <x:v>岩 田 圭 一 / 水 戸 信 彰 / 佐 々 木 啓 吾</x:v>
      </x:c>
      <x:c r="X2967" s="50" t="b">
        <x:f>AND(COUNT(L2967:O2967)=4,L2967&gt;='設定'!$B$6,M2967&gt;='設定'!$B$6,N2967&gt;='設定'!$B$6,O2967&gt;='設定'!$B$6)</x:f>
        <x:v>0</x:v>
      </x:c>
      <x:c r="Y2967" s="50" t="b">
        <x:f>AND(COUNT(G2967:K2967)=5,P2967&gt;='設定'!$B$7)</x:f>
        <x:v>0</x:v>
      </x:c>
      <x:c r="Z2967" s="50" t="b">
        <x:f>AND(ISNUMBER(R2967),R2967&gt;='設定'!$B$8)</x:f>
        <x:v>0</x:v>
      </x:c>
      <x:c r="AA2967" s="50" t="b">
        <x:f>AND(ISNUMBER(S2967),S2967&gt;=DATE(YEAR('設定'!$B$10)-'設定'!$B$9,MONTH('設定'!$B$10),DAY('設定'!$B$10)))</x:f>
        <x:v>0</x:v>
      </x:c>
      <x:c r="AB2967" s="55" t="b">
        <x:v>0</x:v>
      </x:c>
      <x:c r="AC2967" s="55" t="b">
        <x:v>0</x:v>
      </x:c>
      <x:c r="AD2967" s="50" t="n">
        <x:f>IF(X2967,1,0)+IF(Z2967,1,0)+IF(AA2967,1,0)+IF(AB2967,1,0)</x:f>
        <x:v>0</x:v>
      </x:c>
      <x:c r="AE2967" s="50" t="n">
        <x:f>IF(Y2967,1,0)+IF(Z2967,1,0)+IF(AA2967,1,0)+IF(AB2967,1,0)</x:f>
        <x:v>0</x:v>
      </x:c>
      <x:c r="AF2967" s="50" t="n">
        <x:f>IF(Y2967,1,0)+IF(Z2967,1,0)+IF(AA2967,1,0)+IF(AC2967,1,0)</x:f>
        <x:v>0</x:v>
      </x:c>
      <x:c r="AG2967" s="53" t="n">
        <x:v>44348</x:v>
      </x:c>
      <x:c r="AH2967" s="50" t="str">
        <x:v>S100VXZW</x:v>
      </x:c>
      <x:c r="AI2967" s="50" t="str">
        <x:v>RevenueIFRSSummaryOfBusinessResults</x:v>
      </x:c>
      <x:c r="AJ2967" s="50" t="str">
        <x:v>OperatingProfitLossIFRS</x:v>
      </x:c>
      <x:c r="AK2967" s="53" t="n">
        <x:v>45747</x:v>
      </x:c>
      <x:c r="AL2967" s="50" t="str">
        <x:v>365/365/365/366/365</x:v>
      </x:c>
      <x:c r="AM2967" s="51" t="n">
        <x:v>1635664308</x:v>
      </x:c>
      <x:c r="AN2967" s="51" t="n">
        <x:v>587.5</x:v>
      </x:c>
      <x:c r="AO2967" s="51" t="n">
        <x:f>IFERROR(AM2967*AN2967,"")</x:f>
        <x:v>960952780950</x:v>
      </x:c>
      <x:c r="AP2967" s="56" t="n">
        <x:f>IFERROR(AO2967/(K2967*1000000),"")</x:f>
        <x:v>0.36870651359158896</x:v>
      </x:c>
      <x:c r="AQ2967" s="57" t="n">
        <x:v>7798356494.58491</x:v>
      </x:c>
      <x:c r="AR2967" s="52" t="n">
        <x:v>0.3060907690238476</x:v>
      </x:c>
      <x:c r="AS2967" s="52" t="n">
        <x:v>-0.4719858483584926</x:v>
      </x:c>
      <x:c r="AT2967" s="55" t="b">
        <x:v>0</x:v>
      </x:c>
      <x:c r="AU2967" s="50" t="str">
        <x:v>missing_financial_data</x:v>
      </x:c>
      <x:c r="AV2967" s="58" t="n">
        <x:v>0.3072608229701341</x:v>
      </x:c>
      <x:c r="AW2967" s="50" t="n">
        <x:v>411</x:v>
      </x:c>
      <x:c r="AX2967" s="50" t="str">
        <x:v>Transformation Moat</x:v>
      </x:c>
      <x:c r="AY2967" s="50" t="str">
        <x:v>既存適格性フィルター不通過: missing_financial_data</x:v>
      </x:c>
      <x:c r="AZ2967" s="59" t="str">
        <x:v>2025-06-20 15:20</x:v>
      </x:c>
      <x:c r="BA2967" s="53" t="n">
        <x:v>18019</x:v>
      </x:c>
      <x:c r="BB2967" s="50"/>
      <x:c r="BC2967" s="50"/>
      <x:c r="BD2967" s="50" t="str">
        <x:v>TOPIX Mid400</x:v>
      </x:c>
    </x:row>
    <x:row r="2968">
      <x:c r="A2968" s="50" t="n">
        <x:v>2967</x:v>
      </x:c>
      <x:c r="B2968" s="50" t="str">
        <x:v>4326</x:v>
      </x:c>
      <x:c r="C2968" s="50" t="str">
        <x:v>4326.T</x:v>
      </x:c>
      <x:c r="D2968" s="50" t="str">
        <x:v>INTAGE HOLDINGS Inc.</x:v>
      </x:c>
      <x:c r="E2968" s="50" t="str">
        <x:v>Prime Market (Domestic)</x:v>
      </x:c>
      <x:c r="F2968" s="50" t="str">
        <x:v>Information &amp; Communication</x:v>
      </x:c>
      <x:c r="G2968" s="51" t="n">
        <x:v>57558.996</x:v>
      </x:c>
      <x:c r="H2968" s="51" t="n">
        <x:v>60232.755</x:v>
      </x:c>
      <x:c r="I2968" s="51" t="n">
        <x:v>61387.014</x:v>
      </x:c>
      <x:c r="J2968" s="51" t="n">
        <x:v>63279.218</x:v>
      </x:c>
      <x:c r="K2968" s="51" t="n">
        <x:v>65571.087</x:v>
      </x:c>
      <x:c r="L2968" s="52" t="n">
        <x:f>IFERROR(H2968/G2968-1,"")</x:f>
        <x:v>0.04645249545353436</x:v>
      </x:c>
      <x:c r="M2968" s="52" t="n">
        <x:f>IFERROR(I2968/H2968-1,"")</x:f>
        <x:v>0.019163310726862948</x:v>
      </x:c>
      <x:c r="N2968" s="52" t="n">
        <x:f>IFERROR(J2968/I2968-1,"")</x:f>
        <x:v>0.03082417398572268</x:v>
      </x:c>
      <x:c r="O2968" s="52" t="n">
        <x:f>IFERROR(K2968/J2968-1,"")</x:f>
        <x:v>0.03621835212944635</x:v>
      </x:c>
      <x:c r="P2968" s="52" t="n">
        <x:f>IFERROR((K2968/G2968)^(1/4)-1,"")</x:f>
        <x:v>0.03311767885541772</x:v>
      </x:c>
      <x:c r="Q2968" s="51" t="n">
        <x:v>4241.171</x:v>
      </x:c>
      <x:c r="R2968" s="52" t="n">
        <x:f>IFERROR(Q2968/K2968,"")</x:f>
        <x:v>0.06468050468646341</x:v>
      </x:c>
      <x:c r="S2968" s="53" t="n">
        <x:v>37196</x:v>
      </x:c>
      <x:c r="T2968" s="50" t="str">
        <x:v>EDINET_company_history</x:v>
      </x:c>
      <x:c r="U2968" s="50" t="str">
        <x:v>株式会社NTTドコモ</x:v>
      </x:c>
      <x:c r="V2968" s="54" t="n">
        <x:v>0.5095</x:v>
      </x:c>
      <x:c r="W2968" s="50" t="str">
        <x:v>仁 司 与 志 矢</x:v>
      </x:c>
      <x:c r="X2968" s="50" t="b">
        <x:f>AND(COUNT(L2968:O2968)=4,L2968&gt;='設定'!$B$6,M2968&gt;='設定'!$B$6,N2968&gt;='設定'!$B$6,O2968&gt;='設定'!$B$6)</x:f>
        <x:v>0</x:v>
      </x:c>
      <x:c r="Y2968" s="50" t="b">
        <x:f>AND(COUNT(G2968:K2968)=5,P2968&gt;='設定'!$B$7)</x:f>
        <x:v>0</x:v>
      </x:c>
      <x:c r="Z2968" s="50" t="b">
        <x:f>AND(ISNUMBER(R2968),R2968&gt;='設定'!$B$8)</x:f>
        <x:v>0</x:v>
      </x:c>
      <x:c r="AA2968" s="50" t="b">
        <x:f>AND(ISNUMBER(S2968),S2968&gt;=DATE(YEAR('設定'!$B$10)-'設定'!$B$9,MONTH('設定'!$B$10),DAY('設定'!$B$10)))</x:f>
        <x:v>0</x:v>
      </x:c>
      <x:c r="AB2968" s="55" t="b">
        <x:v>0</x:v>
      </x:c>
      <x:c r="AC2968" s="55" t="b">
        <x:v>0</x:v>
      </x:c>
      <x:c r="AD2968" s="50" t="n">
        <x:f>IF(X2968,1,0)+IF(Z2968,1,0)+IF(AA2968,1,0)+IF(AB2968,1,0)</x:f>
        <x:v>0</x:v>
      </x:c>
      <x:c r="AE2968" s="50" t="n">
        <x:f>IF(Y2968,1,0)+IF(Z2968,1,0)+IF(AA2968,1,0)+IF(AB2968,1,0)</x:f>
        <x:v>0</x:v>
      </x:c>
      <x:c r="AF2968" s="50" t="n">
        <x:f>IF(Y2968,1,0)+IF(Z2968,1,0)+IF(AA2968,1,0)+IF(AC2968,1,0)</x:f>
        <x:v>0</x:v>
      </x:c>
      <x:c r="AG2968" s="53" t="n">
        <x:v>44348</x:v>
      </x:c>
      <x:c r="AH2968" s="50" t="str">
        <x:v>S100WQAK</x:v>
      </x:c>
      <x:c r="AI2968" s="50" t="str">
        <x:v>NetSalesSummaryOfBusinessResults</x:v>
      </x:c>
      <x:c r="AJ2968" s="50" t="str">
        <x:v>OperatingIncome</x:v>
      </x:c>
      <x:c r="AK2968" s="53" t="n">
        <x:v>45838</x:v>
      </x:c>
      <x:c r="AL2968" s="50" t="str">
        <x:v>365/365/365/366/365</x:v>
      </x:c>
      <x:c r="AM2968" s="51" t="n">
        <x:v>38512000</x:v>
      </x:c>
      <x:c r="AN2968" s="51" t="n">
        <x:v>1701</x:v>
      </x:c>
      <x:c r="AO2968" s="51" t="n">
        <x:f>IFERROR(AM2968*AN2968,"")</x:f>
        <x:v>65508912000</x:v>
      </x:c>
      <x:c r="AP2968" s="56" t="n">
        <x:f>IFERROR(AO2968/(K2968*1000000),"")</x:f>
        <x:v>0.9990517924462652</x:v>
      </x:c>
      <x:c r="AQ2968" s="57" t="n">
        <x:v>60726300</x:v>
      </x:c>
      <x:c r="AR2968" s="52" t="n">
        <x:v>0.3146176872719393</x:v>
      </x:c>
      <x:c r="AS2968" s="52" t="n">
        <x:v>-0.4029590948155912</x:v>
      </x:c>
      <x:c r="AT2968" s="55" t="b">
        <x:v>1</x:v>
      </x:c>
      <x:c r="AU2968" s="50"/>
      <x:c r="AV2968" s="58" t="n">
        <x:v>0.0489609130260023</x:v>
      </x:c>
      <x:c r="AW2968" s="50" t="n">
        <x:v>1519</x:v>
      </x:c>
      <x:c r="AX2968" s="50" t="str">
        <x:v>Future Moat</x:v>
      </x:c>
      <x:c r="AY2968" s="50" t="str">
        <x:v>目立つ機械的警告なし（定性確認は別途必要）</x:v>
      </x:c>
      <x:c r="AZ2968" s="59" t="str">
        <x:v>2025-09-24 15:30</x:v>
      </x:c>
      <x:c r="BA2968" s="53" t="n">
        <x:v>37196</x:v>
      </x:c>
      <x:c r="BB2968" s="50"/>
      <x:c r="BC2968" s="50"/>
      <x:c r="BD2968" s="50" t="str">
        <x:v>TOPIX Small 2</x:v>
      </x:c>
    </x:row>
    <x:row r="2969">
      <x:c r="A2969" s="50" t="n">
        <x:v>2968</x:v>
      </x:c>
      <x:c r="B2969" s="50" t="str">
        <x:v>9763</x:v>
      </x:c>
      <x:c r="C2969" s="50" t="str">
        <x:v>9763.T</x:v>
      </x:c>
      <x:c r="D2969" s="50" t="str">
        <x:v>Maruken Lease Co.,Ltd.</x:v>
      </x:c>
      <x:c r="E2969" s="50" t="str">
        <x:v>Standard Market(Domestic)</x:v>
      </x:c>
      <x:c r="F2969" s="50" t="str">
        <x:v>Wholesale Trade</x:v>
      </x:c>
      <x:c r="G2969" s="51" t="n">
        <x:v>20032</x:v>
      </x:c>
      <x:c r="H2969" s="51" t="n">
        <x:v>19103</x:v>
      </x:c>
      <x:c r="I2969" s="51" t="n">
        <x:v>20101</x:v>
      </x:c>
      <x:c r="J2969" s="51" t="n">
        <x:v>21325</x:v>
      </x:c>
      <x:c r="K2969" s="51" t="n">
        <x:v>22807</x:v>
      </x:c>
      <x:c r="L2969" s="52" t="n">
        <x:f>IFERROR(H2969/G2969-1,"")</x:f>
        <x:v>-0.04637579872204478</x:v>
      </x:c>
      <x:c r="M2969" s="52" t="n">
        <x:f>IFERROR(I2969/H2969-1,"")</x:f>
        <x:v>0.05224310317751146</x:v>
      </x:c>
      <x:c r="N2969" s="52" t="n">
        <x:f>IFERROR(J2969/I2969-1,"")</x:f>
        <x:v>0.060892492910800566</x:v>
      </x:c>
      <x:c r="O2969" s="52" t="n">
        <x:f>IFERROR(K2969/J2969-1,"")</x:f>
        <x:v>0.06949589683470103</x:v>
      </x:c>
      <x:c r="P2969" s="52" t="n">
        <x:f>IFERROR((K2969/G2969)^(1/4)-1,"")</x:f>
        <x:v>0.03296584723872642</x:v>
      </x:c>
      <x:c r="Q2969" s="51" t="n">
        <x:v>1514</x:v>
      </x:c>
      <x:c r="R2969" s="52" t="n">
        <x:f>IFERROR(Q2969/K2969,"")</x:f>
        <x:v>0.06638312798702153</x:v>
      </x:c>
      <x:c r="S2969" s="53" t="n">
        <x:v>28825</x:v>
      </x:c>
      <x:c r="T2969" s="50" t="str">
        <x:v>EDINET_company_history</x:v>
      </x:c>
      <x:c r="U2969" s="50" t="str">
        <x:v>丸紅株式会社</x:v>
      </x:c>
      <x:c r="V2969" s="54" t="n">
        <x:v>0.368</x:v>
      </x:c>
      <x:c r="W2969" s="50" t="str">
        <x:v>井ノ上 雅弘 / 日下部 浩司</x:v>
      </x:c>
      <x:c r="X2969" s="50" t="b">
        <x:f>AND(COUNT(L2969:O2969)=4,L2969&gt;='設定'!$B$6,M2969&gt;='設定'!$B$6,N2969&gt;='設定'!$B$6,O2969&gt;='設定'!$B$6)</x:f>
        <x:v>0</x:v>
      </x:c>
      <x:c r="Y2969" s="50" t="b">
        <x:f>AND(COUNT(G2969:K2969)=5,P2969&gt;='設定'!$B$7)</x:f>
        <x:v>0</x:v>
      </x:c>
      <x:c r="Z2969" s="50" t="b">
        <x:f>AND(ISNUMBER(R2969),R2969&gt;='設定'!$B$8)</x:f>
        <x:v>0</x:v>
      </x:c>
      <x:c r="AA2969" s="50" t="b">
        <x:f>AND(ISNUMBER(S2969),S2969&gt;=DATE(YEAR('設定'!$B$10)-'設定'!$B$9,MONTH('設定'!$B$10),DAY('設定'!$B$10)))</x:f>
        <x:v>0</x:v>
      </x:c>
      <x:c r="AB2969" s="55" t="b">
        <x:v>0</x:v>
      </x:c>
      <x:c r="AC2969" s="55" t="b">
        <x:v>0</x:v>
      </x:c>
      <x:c r="AD2969" s="50" t="n">
        <x:f>IF(X2969,1,0)+IF(Z2969,1,0)+IF(AA2969,1,0)+IF(AB2969,1,0)</x:f>
        <x:v>0</x:v>
      </x:c>
      <x:c r="AE2969" s="50" t="n">
        <x:f>IF(Y2969,1,0)+IF(Z2969,1,0)+IF(AA2969,1,0)+IF(AB2969,1,0)</x:f>
        <x:v>0</x:v>
      </x:c>
      <x:c r="AF2969" s="50" t="n">
        <x:f>IF(Y2969,1,0)+IF(Z2969,1,0)+IF(AA2969,1,0)+IF(AC2969,1,0)</x:f>
        <x:v>0</x:v>
      </x:c>
      <x:c r="AG2969" s="53" t="n">
        <x:v>44348</x:v>
      </x:c>
      <x:c r="AH2969" s="50" t="str">
        <x:v>S100VYYW</x:v>
      </x:c>
      <x:c r="AI2969" s="50" t="str">
        <x:v>NetSalesSummaryOfBusinessResults</x:v>
      </x:c>
      <x:c r="AJ2969" s="50" t="str">
        <x:v>OperatingIncome</x:v>
      </x:c>
      <x:c r="AK2969" s="53" t="n">
        <x:v>45747</x:v>
      </x:c>
      <x:c r="AL2969" s="50" t="str">
        <x:v>365/365/365/366/365</x:v>
      </x:c>
      <x:c r="AM2969" s="51" t="n">
        <x:v>3172940</x:v>
      </x:c>
      <x:c r="AN2969" s="51" t="n">
        <x:v>1220</x:v>
      </x:c>
      <x:c r="AO2969" s="51" t="n">
        <x:f>IFERROR(AM2969*AN2969,"")</x:f>
        <x:v>3870986800</x:v>
      </x:c>
      <x:c r="AP2969" s="56" t="n">
        <x:f>IFERROR(AO2969/(K2969*1000000),"")</x:f>
        <x:v>0.16972801332924103</x:v>
      </x:c>
      <x:c r="AQ2969" s="57" t="n">
        <x:v>37624251.63228353</x:v>
      </x:c>
      <x:c r="AR2969" s="52" t="n">
        <x:v>0.2356915821852513</x:v>
      </x:c>
      <x:c r="AS2969" s="52" t="n">
        <x:v>-0.2661654558061955</x:v>
      </x:c>
      <x:c r="AT2969" s="55" t="b">
        <x:v>1</x:v>
      </x:c>
      <x:c r="AU2969" s="50"/>
      <x:c r="AV2969" s="58" t="n">
        <x:v>-0.0200175842029041</x:v>
      </x:c>
      <x:c r="AW2969" s="50" t="n">
        <x:v>2043</x:v>
      </x:c>
      <x:c r="AX2969" s="50" t="str">
        <x:v>Core Moat</x:v>
      </x:c>
      <x:c r="AY2969" s="50" t="str">
        <x:v>目立つ機械的警告なし（定性確認は別途必要）</x:v>
      </x:c>
      <x:c r="AZ2969" s="59" t="str">
        <x:v>2025-06-18 11:59</x:v>
      </x:c>
      <x:c r="BA2969" s="53" t="n">
        <x:v>28825</x:v>
      </x:c>
      <x:c r="BB2969" s="50"/>
      <x:c r="BC2969" s="50"/>
      <x:c r="BD2969" s="50"/>
    </x:row>
    <x:row r="2970">
      <x:c r="A2970" s="50" t="n">
        <x:v>2969</x:v>
      </x:c>
      <x:c r="B2970" s="50" t="str">
        <x:v>7551</x:v>
      </x:c>
      <x:c r="C2970" s="50" t="str">
        <x:v>7551.T</x:v>
      </x:c>
      <x:c r="D2970" s="50" t="str">
        <x:v>WEDS CO.,LTD.</x:v>
      </x:c>
      <x:c r="E2970" s="50" t="str">
        <x:v>Standard Market(Domestic)</x:v>
      </x:c>
      <x:c r="F2970" s="50" t="str">
        <x:v>Transportation Equipment</x:v>
      </x:c>
      <x:c r="G2970" s="51" t="n">
        <x:v>30867.23</x:v>
      </x:c>
      <x:c r="H2970" s="51" t="n">
        <x:v>34772.87</x:v>
      </x:c>
      <x:c r="I2970" s="51" t="n">
        <x:v>36497.784</x:v>
      </x:c>
      <x:c r="J2970" s="51" t="n">
        <x:v>34781.821</x:v>
      </x:c>
      <x:c r="K2970" s="51" t="n">
        <x:v>35138.284</x:v>
      </x:c>
      <x:c r="L2970" s="52" t="n">
        <x:f>IFERROR(H2970/G2970-1,"")</x:f>
        <x:v>0.12653030414455735</x:v>
      </x:c>
      <x:c r="M2970" s="52" t="n">
        <x:f>IFERROR(I2970/H2970-1,"")</x:f>
        <x:v>0.04960516632650669</x:v>
      </x:c>
      <x:c r="N2970" s="52" t="n">
        <x:f>IFERROR(J2970/I2970-1,"")</x:f>
        <x:v>-0.04701553935438918</x:v>
      </x:c>
      <x:c r="O2970" s="52" t="n">
        <x:f>IFERROR(K2970/J2970-1,"")</x:f>
        <x:v>0.010248543341074612</x:v>
      </x:c>
      <x:c r="P2970" s="52" t="n">
        <x:f>IFERROR((K2970/G2970)^(1/4)-1,"")</x:f>
        <x:v>0.03292959942569618</x:v>
      </x:c>
      <x:c r="Q2970" s="51" t="n">
        <x:v>2246.935</x:v>
      </x:c>
      <x:c r="R2970" s="52" t="n">
        <x:f>IFERROR(Q2970/K2970,"")</x:f>
        <x:v>0.06394549602934509</x:v>
      </x:c>
      <x:c r="S2970" s="53" t="n">
        <x:v>40269</x:v>
      </x:c>
      <x:c r="T2970" s="50" t="str">
        <x:v>EDINET_company_history</x:v>
      </x:c>
      <x:c r="U2970" s="50" t="str">
        <x:v>中央精機株式会社</x:v>
      </x:c>
      <x:c r="V2970" s="54" t="n">
        <x:v>0.3846</x:v>
      </x:c>
      <x:c r="W2970" s="50" t="str">
        <x:v>石 田 純 一</x:v>
      </x:c>
      <x:c r="X2970" s="50" t="b">
        <x:f>AND(COUNT(L2970:O2970)=4,L2970&gt;='設定'!$B$6,M2970&gt;='設定'!$B$6,N2970&gt;='設定'!$B$6,O2970&gt;='設定'!$B$6)</x:f>
        <x:v>0</x:v>
      </x:c>
      <x:c r="Y2970" s="50" t="b">
        <x:f>AND(COUNT(G2970:K2970)=5,P2970&gt;='設定'!$B$7)</x:f>
        <x:v>0</x:v>
      </x:c>
      <x:c r="Z2970" s="50" t="b">
        <x:f>AND(ISNUMBER(R2970),R2970&gt;='設定'!$B$8)</x:f>
        <x:v>0</x:v>
      </x:c>
      <x:c r="AA2970" s="50" t="b">
        <x:f>AND(ISNUMBER(S2970),S2970&gt;=DATE(YEAR('設定'!$B$10)-'設定'!$B$9,MONTH('設定'!$B$10),DAY('設定'!$B$10)))</x:f>
        <x:v>0</x:v>
      </x:c>
      <x:c r="AB2970" s="55" t="b">
        <x:v>0</x:v>
      </x:c>
      <x:c r="AC2970" s="55" t="b">
        <x:v>0</x:v>
      </x:c>
      <x:c r="AD2970" s="50" t="n">
        <x:f>IF(X2970,1,0)+IF(Z2970,1,0)+IF(AA2970,1,0)+IF(AB2970,1,0)</x:f>
        <x:v>0</x:v>
      </x:c>
      <x:c r="AE2970" s="50" t="n">
        <x:f>IF(Y2970,1,0)+IF(Z2970,1,0)+IF(AA2970,1,0)+IF(AB2970,1,0)</x:f>
        <x:v>0</x:v>
      </x:c>
      <x:c r="AF2970" s="50" t="n">
        <x:f>IF(Y2970,1,0)+IF(Z2970,1,0)+IF(AA2970,1,0)+IF(AC2970,1,0)</x:f>
        <x:v>0</x:v>
      </x:c>
      <x:c r="AG2970" s="53" t="n">
        <x:v>44348</x:v>
      </x:c>
      <x:c r="AH2970" s="50" t="str">
        <x:v>S100W29E</x:v>
      </x:c>
      <x:c r="AI2970" s="50" t="str">
        <x:v>NetSalesSummaryOfBusinessResults</x:v>
      </x:c>
      <x:c r="AJ2970" s="50" t="str">
        <x:v>OperatingIncome</x:v>
      </x:c>
      <x:c r="AK2970" s="53" t="n">
        <x:v>45747</x:v>
      </x:c>
      <x:c r="AL2970" s="50" t="str">
        <x:v>365/365/365/366/365</x:v>
      </x:c>
      <x:c r="AM2970" s="51" t="n">
        <x:v>16038166</x:v>
      </x:c>
      <x:c r="AN2970" s="51" t="n">
        <x:v>665</x:v>
      </x:c>
      <x:c r="AO2970" s="51" t="n">
        <x:f>IFERROR(AM2970*AN2970,"")</x:f>
        <x:v>10665380390</x:v>
      </x:c>
      <x:c r="AP2970" s="56" t="n">
        <x:f>IFERROR(AO2970/(K2970*1000000),"")</x:f>
        <x:v>0.3035259317159597</x:v>
      </x:c>
      <x:c r="AQ2970" s="57" t="n">
        <x:v>15931986.666666666</x:v>
      </x:c>
      <x:c r="AR2970" s="52" t="n">
        <x:v>0.187820857502436</x:v>
      </x:c>
      <x:c r="AS2970" s="52" t="n">
        <x:v>-0.2271322720184059</x:v>
      </x:c>
      <x:c r="AT2970" s="55" t="b">
        <x:v>0</x:v>
      </x:c>
      <x:c r="AU2970" s="50" t="str">
        <x:v>low_liquidity</x:v>
      </x:c>
      <x:c r="AV2970" s="58" t="n">
        <x:v>0.1602014767136716</x:v>
      </x:c>
      <x:c r="AW2970" s="50" t="n">
        <x:v>899</x:v>
      </x:c>
      <x:c r="AX2970" s="50" t="str">
        <x:v>Discovery</x:v>
      </x:c>
      <x:c r="AY2970" s="50" t="str">
        <x:v>既存適格性フィルター不通過: low_liquidity / 60日平均売買代金2,000万円未満</x:v>
      </x:c>
      <x:c r="AZ2970" s="59" t="str">
        <x:v>2025-06-24 16:24</x:v>
      </x:c>
      <x:c r="BA2970" s="53" t="n">
        <x:v>40269</x:v>
      </x:c>
      <x:c r="BB2970" s="50"/>
      <x:c r="BC2970" s="50"/>
      <x:c r="BD2970" s="50"/>
    </x:row>
    <x:row r="2971">
      <x:c r="A2971" s="50" t="n">
        <x:v>2970</x:v>
      </x:c>
      <x:c r="B2971" s="50" t="str">
        <x:v>4367</x:v>
      </x:c>
      <x:c r="C2971" s="50" t="str">
        <x:v>4367.T</x:v>
      </x:c>
      <x:c r="D2971" s="50" t="str">
        <x:v>KOEI CHEMICAL COMPANY,LIMITED</x:v>
      </x:c>
      <x:c r="E2971" s="50" t="str">
        <x:v>Standard Market(Domestic)</x:v>
      </x:c>
      <x:c r="F2971" s="50" t="str">
        <x:v>Chemicals</x:v>
      </x:c>
      <x:c r="G2971" s="51" t="n">
        <x:v>17589.569</x:v>
      </x:c>
      <x:c r="H2971" s="51" t="n">
        <x:v>17296.246</x:v>
      </x:c>
      <x:c r="I2971" s="51" t="n">
        <x:v>18601.889</x:v>
      </x:c>
      <x:c r="J2971" s="51" t="n">
        <x:v>19427.195</x:v>
      </x:c>
      <x:c r="K2971" s="51" t="n">
        <x:v>20018.256</x:v>
      </x:c>
      <x:c r="L2971" s="52" t="n">
        <x:f>IFERROR(H2971/G2971-1,"")</x:f>
        <x:v>-0.01667596289596407</x:v>
      </x:c>
      <x:c r="M2971" s="52" t="n">
        <x:f>IFERROR(I2971/H2971-1,"")</x:f>
        <x:v>0.0754870739003135</x:v>
      </x:c>
      <x:c r="N2971" s="52" t="n">
        <x:f>IFERROR(J2971/I2971-1,"")</x:f>
        <x:v>0.04436678447011477</x:v>
      </x:c>
      <x:c r="O2971" s="52" t="n">
        <x:f>IFERROR(K2971/J2971-1,"")</x:f>
        <x:v>0.030424412788361943</x:v>
      </x:c>
      <x:c r="P2971" s="52" t="n">
        <x:f>IFERROR((K2971/G2971)^(1/4)-1,"")</x:f>
        <x:v>0.03286309545025956</x:v>
      </x:c>
      <x:c r="Q2971" s="51" t="n">
        <x:v>566.258</x:v>
      </x:c>
      <x:c r="R2971" s="52" t="n">
        <x:f>IFERROR(Q2971/K2971,"")</x:f>
        <x:v>0.028287079553783307</x:v>
      </x:c>
      <x:c r="S2971" s="53" t="n">
        <x:v>35704</x:v>
      </x:c>
      <x:c r="T2971" s="50" t="str">
        <x:v>EDINET_company_history</x:v>
      </x:c>
      <x:c r="U2971" s="50" t="str">
        <x:v>住友化学株式会社</x:v>
      </x:c>
      <x:c r="V2971" s="54" t="n">
        <x:v>0.5585</x:v>
      </x:c>
      <x:c r="W2971" s="50" t="str">
        <x:v>西本 麗</x:v>
      </x:c>
      <x:c r="X2971" s="50" t="b">
        <x:f>AND(COUNT(L2971:O2971)=4,L2971&gt;='設定'!$B$6,M2971&gt;='設定'!$B$6,N2971&gt;='設定'!$B$6,O2971&gt;='設定'!$B$6)</x:f>
        <x:v>0</x:v>
      </x:c>
      <x:c r="Y2971" s="50" t="b">
        <x:f>AND(COUNT(G2971:K2971)=5,P2971&gt;='設定'!$B$7)</x:f>
        <x:v>0</x:v>
      </x:c>
      <x:c r="Z2971" s="50" t="b">
        <x:f>AND(ISNUMBER(R2971),R2971&gt;='設定'!$B$8)</x:f>
        <x:v>0</x:v>
      </x:c>
      <x:c r="AA2971" s="50" t="b">
        <x:f>AND(ISNUMBER(S2971),S2971&gt;=DATE(YEAR('設定'!$B$10)-'設定'!$B$9,MONTH('設定'!$B$10),DAY('設定'!$B$10)))</x:f>
        <x:v>0</x:v>
      </x:c>
      <x:c r="AB2971" s="55" t="b">
        <x:v>0</x:v>
      </x:c>
      <x:c r="AC2971" s="55" t="b">
        <x:v>0</x:v>
      </x:c>
      <x:c r="AD2971" s="50" t="n">
        <x:f>IF(X2971,1,0)+IF(Z2971,1,0)+IF(AA2971,1,0)+IF(AB2971,1,0)</x:f>
        <x:v>0</x:v>
      </x:c>
      <x:c r="AE2971" s="50" t="n">
        <x:f>IF(Y2971,1,0)+IF(Z2971,1,0)+IF(AA2971,1,0)+IF(AB2971,1,0)</x:f>
        <x:v>0</x:v>
      </x:c>
      <x:c r="AF2971" s="50" t="n">
        <x:f>IF(Y2971,1,0)+IF(Z2971,1,0)+IF(AA2971,1,0)+IF(AC2971,1,0)</x:f>
        <x:v>0</x:v>
      </x:c>
      <x:c r="AG2971" s="53" t="n">
        <x:v>44348</x:v>
      </x:c>
      <x:c r="AH2971" s="50" t="str">
        <x:v>S100W16I</x:v>
      </x:c>
      <x:c r="AI2971" s="50" t="str">
        <x:v>NetSalesSummaryOfBusinessResults</x:v>
      </x:c>
      <x:c r="AJ2971" s="50" t="str">
        <x:v>OperatingIncome</x:v>
      </x:c>
      <x:c r="AK2971" s="53" t="n">
        <x:v>45747</x:v>
      </x:c>
      <x:c r="AL2971" s="50" t="str">
        <x:v>365/365/365/366/365</x:v>
      </x:c>
      <x:c r="AM2971" s="51" t="n">
        <x:v>4891100</x:v>
      </x:c>
      <x:c r="AN2971" s="51" t="n">
        <x:v>2873</x:v>
      </x:c>
      <x:c r="AO2971" s="51" t="n">
        <x:f>IFERROR(AM2971*AN2971,"")</x:f>
        <x:v>14052130300</x:v>
      </x:c>
      <x:c r="AP2971" s="56" t="n">
        <x:f>IFERROR(AO2971/(K2971*1000000),"")</x:f>
        <x:v>0.7019657606536753</x:v>
      </x:c>
      <x:c r="AQ2971" s="57" t="n">
        <x:v>47721423.333333336</x:v>
      </x:c>
      <x:c r="AR2971" s="52" t="n">
        <x:v>0.2159468330487014</x:v>
      </x:c>
      <x:c r="AS2971" s="52" t="n">
        <x:v>-0.2548546711966049</x:v>
      </x:c>
      <x:c r="AT2971" s="55" t="b">
        <x:v>1</x:v>
      </x:c>
      <x:c r="AU2971" s="50"/>
      <x:c r="AV2971" s="58" t="n">
        <x:v>0.1625441131519818</x:v>
      </x:c>
      <x:c r="AW2971" s="50" t="n">
        <x:v>887</x:v>
      </x:c>
      <x:c r="AX2971" s="50" t="str">
        <x:v>Discovery</x:v>
      </x:c>
      <x:c r="AY2971" s="50" t="str">
        <x:v>目立つ機械的警告なし（定性確認は別途必要）</x:v>
      </x:c>
      <x:c r="AZ2971" s="59" t="str">
        <x:v>2025-06-23 09:39</x:v>
      </x:c>
      <x:c r="BA2971" s="53" t="n">
        <x:v>35704</x:v>
      </x:c>
      <x:c r="BB2971" s="50"/>
      <x:c r="BC2971" s="50"/>
      <x:c r="BD2971" s="50"/>
    </x:row>
    <x:row r="2972">
      <x:c r="A2972" s="50" t="n">
        <x:v>2971</x:v>
      </x:c>
      <x:c r="B2972" s="50" t="str">
        <x:v>1945</x:v>
      </x:c>
      <x:c r="C2972" s="50" t="str">
        <x:v>1945.T</x:v>
      </x:c>
      <x:c r="D2972" s="50" t="str">
        <x:v>TOKYO ENERGY &amp; SYSTEMS INC.</x:v>
      </x:c>
      <x:c r="E2972" s="50" t="str">
        <x:v>Prime Market (Domestic)</x:v>
      </x:c>
      <x:c r="F2972" s="50" t="str">
        <x:v>Construction</x:v>
      </x:c>
      <x:c r="G2972" s="51" t="n">
        <x:v>59514</x:v>
      </x:c>
      <x:c r="H2972" s="51" t="n">
        <x:v>72578</x:v>
      </x:c>
      <x:c r="I2972" s="51" t="n">
        <x:v>79055</x:v>
      </x:c>
      <x:c r="J2972" s="51" t="n">
        <x:v>88467</x:v>
      </x:c>
      <x:c r="K2972" s="51" t="n">
        <x:v>67722</x:v>
      </x:c>
      <x:c r="L2972" s="52" t="n">
        <x:f>IFERROR(H2972/G2972-1,"")</x:f>
        <x:v>0.21951137547467825</x:v>
      </x:c>
      <x:c r="M2972" s="52" t="n">
        <x:f>IFERROR(I2972/H2972-1,"")</x:f>
        <x:v>0.08924191903882717</x:v>
      </x:c>
      <x:c r="N2972" s="52" t="n">
        <x:f>IFERROR(J2972/I2972-1,"")</x:f>
        <x:v>0.11905635317184249</x:v>
      </x:c>
      <x:c r="O2972" s="52" t="n">
        <x:f>IFERROR(K2972/J2972-1,"")</x:f>
        <x:v>-0.23449421818305127</x:v>
      </x:c>
      <x:c r="P2972" s="52" t="n">
        <x:f>IFERROR((K2972/G2972)^(1/4)-1,"")</x:f>
        <x:v>0.0328271808156424</x:v>
      </x:c>
      <x:c r="Q2972" s="51" t="n">
        <x:v>2665</x:v>
      </x:c>
      <x:c r="R2972" s="52" t="n">
        <x:f>IFERROR(Q2972/K2972,"")</x:f>
        <x:v>0.039352056938661</x:v>
      </x:c>
      <x:c r="S2972" s="53" t="n">
        <x:v>22586</x:v>
      </x:c>
      <x:c r="T2972" s="50" t="str">
        <x:v>EDINET_company_history</x:v>
      </x:c>
      <x:c r="U2972" s="50" t="str">
        <x:v>東京電力ホールディングス株式会社</x:v>
      </x:c>
      <x:c r="V2972" s="54" t="n">
        <x:v>0.2721</x:v>
      </x:c>
      <x:c r="W2972" s="50" t="str">
        <x:v>眞 島 俊 昭 / 堀 川 総 一 郎</x:v>
      </x:c>
      <x:c r="X2972" s="50" t="b">
        <x:f>AND(COUNT(L2972:O2972)=4,L2972&gt;='設定'!$B$6,M2972&gt;='設定'!$B$6,N2972&gt;='設定'!$B$6,O2972&gt;='設定'!$B$6)</x:f>
        <x:v>0</x:v>
      </x:c>
      <x:c r="Y2972" s="50" t="b">
        <x:f>AND(COUNT(G2972:K2972)=5,P2972&gt;='設定'!$B$7)</x:f>
        <x:v>0</x:v>
      </x:c>
      <x:c r="Z2972" s="50" t="b">
        <x:f>AND(ISNUMBER(R2972),R2972&gt;='設定'!$B$8)</x:f>
        <x:v>0</x:v>
      </x:c>
      <x:c r="AA2972" s="50" t="b">
        <x:f>AND(ISNUMBER(S2972),S2972&gt;=DATE(YEAR('設定'!$B$10)-'設定'!$B$9,MONTH('設定'!$B$10),DAY('設定'!$B$10)))</x:f>
        <x:v>0</x:v>
      </x:c>
      <x:c r="AB2972" s="55" t="b">
        <x:v>0</x:v>
      </x:c>
      <x:c r="AC2972" s="55" t="b">
        <x:v>0</x:v>
      </x:c>
      <x:c r="AD2972" s="50" t="n">
        <x:f>IF(X2972,1,0)+IF(Z2972,1,0)+IF(AA2972,1,0)+IF(AB2972,1,0)</x:f>
        <x:v>0</x:v>
      </x:c>
      <x:c r="AE2972" s="50" t="n">
        <x:f>IF(Y2972,1,0)+IF(Z2972,1,0)+IF(AA2972,1,0)+IF(AB2972,1,0)</x:f>
        <x:v>0</x:v>
      </x:c>
      <x:c r="AF2972" s="50" t="n">
        <x:f>IF(Y2972,1,0)+IF(Z2972,1,0)+IF(AA2972,1,0)+IF(AC2972,1,0)</x:f>
        <x:v>0</x:v>
      </x:c>
      <x:c r="AG2972" s="53" t="n">
        <x:v>44348</x:v>
      </x:c>
      <x:c r="AH2972" s="50" t="str">
        <x:v>S100W2UG</x:v>
      </x:c>
      <x:c r="AI2972" s="50" t="str">
        <x:v>NetSalesSummaryOfBusinessResults</x:v>
      </x:c>
      <x:c r="AJ2972" s="50" t="str">
        <x:v>OperatingIncome</x:v>
      </x:c>
      <x:c r="AK2972" s="53" t="n">
        <x:v>45747</x:v>
      </x:c>
      <x:c r="AL2972" s="50" t="str">
        <x:v>365/365/365/366/365</x:v>
      </x:c>
      <x:c r="AM2972" s="51" t="n">
        <x:v>33309352</x:v>
      </x:c>
      <x:c r="AN2972" s="51" t="n">
        <x:v>2408</x:v>
      </x:c>
      <x:c r="AO2972" s="51" t="n">
        <x:f>IFERROR(AM2972*AN2972,"")</x:f>
        <x:v>80208919616</x:v>
      </x:c>
      <x:c r="AP2972" s="56" t="n">
        <x:f>IFERROR(AO2972/(K2972*1000000),"")</x:f>
        <x:v>1.1843849800064972</x:v>
      </x:c>
      <x:c r="AQ2972" s="57" t="n">
        <x:v>751726303.3333334</x:v>
      </x:c>
      <x:c r="AR2972" s="52" t="n">
        <x:v>0.338867341323453</x:v>
      </x:c>
      <x:c r="AS2972" s="52" t="n">
        <x:v>-0.319128083824579</x:v>
      </x:c>
      <x:c r="AT2972" s="55" t="b">
        <x:v>1</x:v>
      </x:c>
      <x:c r="AU2972" s="50"/>
      <x:c r="AV2972" s="58" t="n">
        <x:v>-0.1234236621337344</x:v>
      </x:c>
      <x:c r="AW2972" s="50" t="n">
        <x:v>2722</x:v>
      </x:c>
      <x:c r="AX2972" s="50" t="str">
        <x:v>Transformation Moat</x:v>
      </x:c>
      <x:c r="AY2972" s="50" t="str">
        <x:v>目立つ機械的警告なし（定性確認は別途必要）</x:v>
      </x:c>
      <x:c r="AZ2972" s="59" t="str">
        <x:v>2025-06-25 15:25</x:v>
      </x:c>
      <x:c r="BA2972" s="53" t="n">
        <x:v>22586</x:v>
      </x:c>
      <x:c r="BB2972" s="50"/>
      <x:c r="BC2972" s="50"/>
      <x:c r="BD2972" s="50" t="str">
        <x:v>TOPIX Small 2</x:v>
      </x:c>
    </x:row>
    <x:row r="2973">
      <x:c r="A2973" s="50" t="n">
        <x:v>2972</x:v>
      </x:c>
      <x:c r="B2973" s="50" t="str">
        <x:v>7067</x:v>
      </x:c>
      <x:c r="C2973" s="50" t="str">
        <x:v>7067.T</x:v>
      </x:c>
      <x:c r="D2973" s="50" t="str">
        <x:v>Branding Technology Inc.</x:v>
      </x:c>
      <x:c r="E2973" s="50" t="str">
        <x:v>Growth Market(Domestic)</x:v>
      </x:c>
      <x:c r="F2973" s="50" t="str">
        <x:v>Services</x:v>
      </x:c>
      <x:c r="G2973" s="51" t="n">
        <x:v>4420.196</x:v>
      </x:c>
      <x:c r="H2973" s="51" t="n">
        <x:v>4939.399</x:v>
      </x:c>
      <x:c r="I2973" s="51" t="n">
        <x:v>5163.712</x:v>
      </x:c>
      <x:c r="J2973" s="51" t="n">
        <x:v>4606.987</x:v>
      </x:c>
      <x:c r="K2973" s="51" t="n">
        <x:v>5028.735</x:v>
      </x:c>
      <x:c r="L2973" s="52" t="n">
        <x:f>IFERROR(H2973/G2973-1,"")</x:f>
        <x:v>0.11746153337996779</x:v>
      </x:c>
      <x:c r="M2973" s="52" t="n">
        <x:f>IFERROR(I2973/H2973-1,"")</x:f>
        <x:v>0.04541301482224869</x:v>
      </x:c>
      <x:c r="N2973" s="52" t="n">
        <x:f>IFERROR(J2973/I2973-1,"")</x:f>
        <x:v>-0.10781488200736222</x:v>
      </x:c>
      <x:c r="O2973" s="52" t="n">
        <x:f>IFERROR(K2973/J2973-1,"")</x:f>
        <x:v>0.09154529847815929</x:v>
      </x:c>
      <x:c r="P2973" s="52" t="n">
        <x:f>IFERROR((K2973/G2973)^(1/4)-1,"")</x:f>
        <x:v>0.03277164492456941</x:v>
      </x:c>
      <x:c r="Q2973" s="51" t="n">
        <x:v>110.625</x:v>
      </x:c>
      <x:c r="R2973" s="52" t="n">
        <x:f>IFERROR(Q2973/K2973,"")</x:f>
        <x:v>0.02199857419410647</x:v>
      </x:c>
      <x:c r="S2973" s="53" t="n">
        <x:v>43617</x:v>
      </x:c>
      <x:c r="T2973" s="50" t="str">
        <x:v>EDINET_company_history</x:v>
      </x:c>
      <x:c r="U2973" s="50" t="str">
        <x:v>株式会社アズーロ</x:v>
      </x:c>
      <x:c r="V2973" s="54" t="n">
        <x:v>0.3751</x:v>
      </x:c>
      <x:c r="W2973" s="50" t="str">
        <x:v>木村 裕紀</x:v>
      </x:c>
      <x:c r="X2973" s="50" t="b">
        <x:f>AND(COUNT(L2973:O2973)=4,L2973&gt;='設定'!$B$6,M2973&gt;='設定'!$B$6,N2973&gt;='設定'!$B$6,O2973&gt;='設定'!$B$6)</x:f>
        <x:v>0</x:v>
      </x:c>
      <x:c r="Y2973" s="50" t="b">
        <x:f>AND(COUNT(G2973:K2973)=5,P2973&gt;='設定'!$B$7)</x:f>
        <x:v>0</x:v>
      </x:c>
      <x:c r="Z2973" s="50" t="b">
        <x:f>AND(ISNUMBER(R2973),R2973&gt;='設定'!$B$8)</x:f>
        <x:v>0</x:v>
      </x:c>
      <x:c r="AA2973" s="50" t="b">
        <x:f>AND(ISNUMBER(S2973),S2973&gt;=DATE(YEAR('設定'!$B$10)-'設定'!$B$9,MONTH('設定'!$B$10),DAY('設定'!$B$10)))</x:f>
        <x:v>0</x:v>
      </x:c>
      <x:c r="AB2973" s="55" t="b">
        <x:v>0</x:v>
      </x:c>
      <x:c r="AC2973" s="55" t="b">
        <x:v>0</x:v>
      </x:c>
      <x:c r="AD2973" s="50" t="n">
        <x:f>IF(X2973,1,0)+IF(Z2973,1,0)+IF(AA2973,1,0)+IF(AB2973,1,0)</x:f>
        <x:v>0</x:v>
      </x:c>
      <x:c r="AE2973" s="50" t="n">
        <x:f>IF(Y2973,1,0)+IF(Z2973,1,0)+IF(AA2973,1,0)+IF(AB2973,1,0)</x:f>
        <x:v>0</x:v>
      </x:c>
      <x:c r="AF2973" s="50" t="n">
        <x:f>IF(Y2973,1,0)+IF(Z2973,1,0)+IF(AA2973,1,0)+IF(AC2973,1,0)</x:f>
        <x:v>0</x:v>
      </x:c>
      <x:c r="AG2973" s="53" t="n">
        <x:v>44348</x:v>
      </x:c>
      <x:c r="AH2973" s="50" t="str">
        <x:v>S100W8I0</x:v>
      </x:c>
      <x:c r="AI2973" s="50" t="str">
        <x:v>NetSalesSummaryOfBusinessResults</x:v>
      </x:c>
      <x:c r="AJ2973" s="50" t="str">
        <x:v>OperatingIncome</x:v>
      </x:c>
      <x:c r="AK2973" s="53" t="n">
        <x:v>45747</x:v>
      </x:c>
      <x:c r="AL2973" s="50" t="str">
        <x:v>365/365/365/366/365</x:v>
      </x:c>
      <x:c r="AM2973" s="51" t="n">
        <x:v>1554115</x:v>
      </x:c>
      <x:c r="AN2973" s="51" t="n">
        <x:v>986</x:v>
      </x:c>
      <x:c r="AO2973" s="51" t="n">
        <x:f>IFERROR(AM2973*AN2973,"")</x:f>
        <x:v>1532357390</x:v>
      </x:c>
      <x:c r="AP2973" s="56" t="n">
        <x:f>IFERROR(AO2973/(K2973*1000000),"")</x:f>
        <x:v>0.30472025071911724</x:v>
      </x:c>
      <x:c r="AQ2973" s="57" t="n">
        <x:v>2353668.3333333335</x:v>
      </x:c>
      <x:c r="AR2973" s="52" t="n">
        <x:v>0.50199084550998</x:v>
      </x:c>
      <x:c r="AS2973" s="52" t="n">
        <x:v>-0.4921203081917535</x:v>
      </x:c>
      <x:c r="AT2973" s="55" t="b">
        <x:v>0</x:v>
      </x:c>
      <x:c r="AU2973" s="50" t="str">
        <x:v>low_liquidity</x:v>
      </x:c>
      <x:c r="AV2973" s="58" t="n">
        <x:v>-0.1594363871793041</x:v>
      </x:c>
      <x:c r="AW2973" s="50" t="n">
        <x:v>2885</x:v>
      </x:c>
      <x:c r="AX2973" s="50" t="str">
        <x:v>Future Moat</x:v>
      </x:c>
      <x:c r="AY2973" s="50" t="str">
        <x:v>既存適格性フィルター不通過: low_liquidity / 60日平均売買代金2,000万円未満</x:v>
      </x:c>
      <x:c r="AZ2973" s="59" t="str">
        <x:v>2025-06-30 15:43</x:v>
      </x:c>
      <x:c r="BA2973" s="53" t="n">
        <x:v>43617</x:v>
      </x:c>
      <x:c r="BB2973" s="50"/>
      <x:c r="BC2973" s="50"/>
      <x:c r="BD2973" s="50"/>
    </x:row>
    <x:row r="2974">
      <x:c r="A2974" s="50" t="n">
        <x:v>2973</x:v>
      </x:c>
      <x:c r="B2974" s="50" t="str">
        <x:v>2579</x:v>
      </x:c>
      <x:c r="C2974" s="50" t="str">
        <x:v>2579.T</x:v>
      </x:c>
      <x:c r="D2974" s="50" t="str">
        <x:v>Coca-Cola Bottlers Japan Holdings Inc.</x:v>
      </x:c>
      <x:c r="E2974" s="50" t="str">
        <x:v>Prime Market (Domestic)</x:v>
      </x:c>
      <x:c r="F2974" s="50" t="str">
        <x:v>Foods</x:v>
      </x:c>
      <x:c r="G2974" s="51" t="n">
        <x:v>785837</x:v>
      </x:c>
      <x:c r="H2974" s="51" t="n">
        <x:v>807430</x:v>
      </x:c>
      <x:c r="I2974" s="51" t="n">
        <x:v>868581</x:v>
      </x:c>
      <x:c r="J2974" s="51" t="n">
        <x:v>892681</x:v>
      </x:c>
      <x:c r="K2974" s="51" t="n">
        <x:v>893805</x:v>
      </x:c>
      <x:c r="L2974" s="52" t="n">
        <x:f>IFERROR(H2974/G2974-1,"")</x:f>
        <x:v>0.02747770848152986</x:v>
      </x:c>
      <x:c r="M2974" s="52" t="n">
        <x:f>IFERROR(I2974/H2974-1,"")</x:f>
        <x:v>0.07573535786383956</x:v>
      </x:c>
      <x:c r="N2974" s="52" t="n">
        <x:f>IFERROR(J2974/I2974-1,"")</x:f>
        <x:v>0.027746404768236976</x:v>
      </x:c>
      <x:c r="O2974" s="52" t="n">
        <x:f>IFERROR(K2974/J2974-1,"")</x:f>
        <x:v>0.0012591284008509618</x:v>
      </x:c>
      <x:c r="P2974" s="52" t="n">
        <x:f>IFERROR((K2974/G2974)^(1/4)-1,"")</x:f>
        <x:v>0.03270808400908343</x:v>
      </x:c>
      <x:c r="Q2974" s="51" t="n">
        <x:v>-72385</x:v>
      </x:c>
      <x:c r="R2974" s="52" t="n">
        <x:f>IFERROR(Q2974/K2974,"")</x:f>
        <x:v>-0.08098522608398924</x:v>
      </x:c>
      <x:c r="S2974" s="53" t="n">
        <x:v>34486</x:v>
      </x:c>
      <x:c r="T2974" s="50" t="str">
        <x:v>EDINET_company_history</x:v>
      </x:c>
      <x:c r="U2974" s="50" t="str">
        <x:v>日本コカ・コーラ株式会社</x:v>
      </x:c>
      <x:c r="V2974" s="54" t="n">
        <x:v>0.166</x:v>
      </x:c>
      <x:c r="W2974" s="50" t="str">
        <x:v>カリン・ドラガン / ビヨン・イヴァル・ウルゲネス</x:v>
      </x:c>
      <x:c r="X2974" s="50" t="b">
        <x:f>AND(COUNT(L2974:O2974)=4,L2974&gt;='設定'!$B$6,M2974&gt;='設定'!$B$6,N2974&gt;='設定'!$B$6,O2974&gt;='設定'!$B$6)</x:f>
        <x:v>0</x:v>
      </x:c>
      <x:c r="Y2974" s="50" t="b">
        <x:f>AND(COUNT(G2974:K2974)=5,P2974&gt;='設定'!$B$7)</x:f>
        <x:v>0</x:v>
      </x:c>
      <x:c r="Z2974" s="50" t="b">
        <x:f>AND(ISNUMBER(R2974),R2974&gt;='設定'!$B$8)</x:f>
        <x:v>0</x:v>
      </x:c>
      <x:c r="AA2974" s="50" t="b">
        <x:f>AND(ISNUMBER(S2974),S2974&gt;=DATE(YEAR('設定'!$B$10)-'設定'!$B$9,MONTH('設定'!$B$10),DAY('設定'!$B$10)))</x:f>
        <x:v>0</x:v>
      </x:c>
      <x:c r="AB2974" s="55" t="b">
        <x:v>0</x:v>
      </x:c>
      <x:c r="AC2974" s="55" t="b">
        <x:v>0</x:v>
      </x:c>
      <x:c r="AD2974" s="50" t="n">
        <x:f>IF(X2974,1,0)+IF(Z2974,1,0)+IF(AA2974,1,0)+IF(AB2974,1,0)</x:f>
        <x:v>0</x:v>
      </x:c>
      <x:c r="AE2974" s="50" t="n">
        <x:f>IF(Y2974,1,0)+IF(Z2974,1,0)+IF(AA2974,1,0)+IF(AB2974,1,0)</x:f>
        <x:v>0</x:v>
      </x:c>
      <x:c r="AF2974" s="50" t="n">
        <x:f>IF(Y2974,1,0)+IF(Z2974,1,0)+IF(AA2974,1,0)+IF(AC2974,1,0)</x:f>
        <x:v>0</x:v>
      </x:c>
      <x:c r="AG2974" s="53" t="n">
        <x:v>44348</x:v>
      </x:c>
      <x:c r="AH2974" s="50" t="str">
        <x:v>S100XR1L</x:v>
      </x:c>
      <x:c r="AI2974" s="50" t="str">
        <x:v>RevenueIFRSSummaryOfBusinessResults</x:v>
      </x:c>
      <x:c r="AJ2974" s="50" t="str">
        <x:v>OperatingProfitLossIFRS</x:v>
      </x:c>
      <x:c r="AK2974" s="53" t="n">
        <x:v>46022</x:v>
      </x:c>
      <x:c r="AL2974" s="50" t="str">
        <x:v>365/365/365/366/365</x:v>
      </x:c>
      <x:c r="AM2974" s="51" t="n">
        <x:v>168449093</x:v>
      </x:c>
      <x:c r="AN2974" s="51" t="n">
        <x:v>3553</x:v>
      </x:c>
      <x:c r="AO2974" s="51" t="n">
        <x:f>IFERROR(AM2974*AN2974,"")</x:f>
        <x:v>598499627429</x:v>
      </x:c>
      <x:c r="AP2974" s="56" t="n">
        <x:f>IFERROR(AO2974/(K2974*1000000),"")</x:f>
        <x:v>0.6696087260968556</x:v>
      </x:c>
      <x:c r="AQ2974" s="57" t="n">
        <x:v>3339914483.3333335</x:v>
      </x:c>
      <x:c r="AR2974" s="52" t="n">
        <x:v>0.3077151874353753</x:v>
      </x:c>
      <x:c r="AS2974" s="52" t="n">
        <x:v>-0.3373877606873633</x:v>
      </x:c>
      <x:c r="AT2974" s="55" t="b">
        <x:v>0</x:v>
      </x:c>
      <x:c r="AU2974" s="50" t="str">
        <x:v>missing_financial_data</x:v>
      </x:c>
      <x:c r="AV2974" s="58" t="n">
        <x:v>0.3456628407179893</x:v>
      </x:c>
      <x:c r="AW2974" s="50" t="n">
        <x:v>320</x:v>
      </x:c>
      <x:c r="AX2974" s="50" t="str">
        <x:v>Core Moat</x:v>
      </x:c>
      <x:c r="AY2974" s="50" t="str">
        <x:v>既存適格性フィルター不通過: missing_financial_data</x:v>
      </x:c>
      <x:c r="AZ2974" s="59" t="str">
        <x:v>2026-03-19 16:26</x:v>
      </x:c>
      <x:c r="BA2974" s="53" t="n">
        <x:v>34486</x:v>
      </x:c>
      <x:c r="BB2974" s="50"/>
      <x:c r="BC2974" s="50"/>
      <x:c r="BD2974" s="50" t="str">
        <x:v>TOPIX Mid400</x:v>
      </x:c>
    </x:row>
    <x:row r="2975">
      <x:c r="A2975" s="50" t="n">
        <x:v>2974</x:v>
      </x:c>
      <x:c r="B2975" s="50" t="str">
        <x:v>6382</x:v>
      </x:c>
      <x:c r="C2975" s="50" t="str">
        <x:v>6382.T</x:v>
      </x:c>
      <x:c r="D2975" s="50" t="str">
        <x:v>TRINITY INDUSTRIAL CORPORATION</x:v>
      </x:c>
      <x:c r="E2975" s="50" t="str">
        <x:v>Standard Market(Domestic)</x:v>
      </x:c>
      <x:c r="F2975" s="50" t="str">
        <x:v>Machinery</x:v>
      </x:c>
      <x:c r="G2975" s="51" t="n">
        <x:v>35362.006</x:v>
      </x:c>
      <x:c r="H2975" s="51" t="n">
        <x:v>34161.7</x:v>
      </x:c>
      <x:c r="I2975" s="51" t="n">
        <x:v>29047.516</x:v>
      </x:c>
      <x:c r="J2975" s="51" t="n">
        <x:v>36992.78</x:v>
      </x:c>
      <x:c r="K2975" s="51" t="n">
        <x:v>40217.018</x:v>
      </x:c>
      <x:c r="L2975" s="52" t="n">
        <x:f>IFERROR(H2975/G2975-1,"")</x:f>
        <x:v>-0.033943379795818296</x:v>
      </x:c>
      <x:c r="M2975" s="52" t="n">
        <x:f>IFERROR(I2975/H2975-1,"")</x:f>
        <x:v>-0.1497051961699798</x:v>
      </x:c>
      <x:c r="N2975" s="52" t="n">
        <x:f>IFERROR(J2975/I2975-1,"")</x:f>
        <x:v>0.2735264523135128</x:v>
      </x:c>
      <x:c r="O2975" s="52" t="n">
        <x:f>IFERROR(K2975/J2975-1,"")</x:f>
        <x:v>0.0871585752679307</x:v>
      </x:c>
      <x:c r="P2975" s="52" t="n">
        <x:f>IFERROR((K2975/G2975)^(1/4)-1,"")</x:f>
        <x:v>0.03268588971413244</x:v>
      </x:c>
      <x:c r="Q2975" s="51" t="n">
        <x:v>3245.86</x:v>
      </x:c>
      <x:c r="R2975" s="52" t="n">
        <x:f>IFERROR(Q2975/K2975,"")</x:f>
        <x:v>0.08070861942076363</x:v>
      </x:c>
      <x:c r="S2975" s="53" t="n">
        <x:v>23102</x:v>
      </x:c>
      <x:c r="T2975" s="50" t="str">
        <x:v>EDINET_company_history</x:v>
      </x:c>
      <x:c r="U2975" s="50" t="str">
        <x:v>トヨタ自動車株式会社</x:v>
      </x:c>
      <x:c r="V2975" s="54" t="n">
        <x:v>0.3659</x:v>
      </x:c>
      <x:c r="W2975" s="50" t="str">
        <x:v>飯田 基博 / 乗安 弘治</x:v>
      </x:c>
      <x:c r="X2975" s="50" t="b">
        <x:f>AND(COUNT(L2975:O2975)=4,L2975&gt;='設定'!$B$6,M2975&gt;='設定'!$B$6,N2975&gt;='設定'!$B$6,O2975&gt;='設定'!$B$6)</x:f>
        <x:v>0</x:v>
      </x:c>
      <x:c r="Y2975" s="50" t="b">
        <x:f>AND(COUNT(G2975:K2975)=5,P2975&gt;='設定'!$B$7)</x:f>
        <x:v>0</x:v>
      </x:c>
      <x:c r="Z2975" s="50" t="b">
        <x:f>AND(ISNUMBER(R2975),R2975&gt;='設定'!$B$8)</x:f>
        <x:v>0</x:v>
      </x:c>
      <x:c r="AA2975" s="50" t="b">
        <x:f>AND(ISNUMBER(S2975),S2975&gt;=DATE(YEAR('設定'!$B$10)-'設定'!$B$9,MONTH('設定'!$B$10),DAY('設定'!$B$10)))</x:f>
        <x:v>0</x:v>
      </x:c>
      <x:c r="AB2975" s="55" t="b">
        <x:v>0</x:v>
      </x:c>
      <x:c r="AC2975" s="55" t="b">
        <x:v>0</x:v>
      </x:c>
      <x:c r="AD2975" s="50" t="n">
        <x:f>IF(X2975,1,0)+IF(Z2975,1,0)+IF(AA2975,1,0)+IF(AB2975,1,0)</x:f>
        <x:v>0</x:v>
      </x:c>
      <x:c r="AE2975" s="50" t="n">
        <x:f>IF(Y2975,1,0)+IF(Z2975,1,0)+IF(AA2975,1,0)+IF(AB2975,1,0)</x:f>
        <x:v>0</x:v>
      </x:c>
      <x:c r="AF2975" s="50" t="n">
        <x:f>IF(Y2975,1,0)+IF(Z2975,1,0)+IF(AA2975,1,0)+IF(AC2975,1,0)</x:f>
        <x:v>0</x:v>
      </x:c>
      <x:c r="AG2975" s="53" t="n">
        <x:v>44348</x:v>
      </x:c>
      <x:c r="AH2975" s="50" t="str">
        <x:v>S100W1YQ</x:v>
      </x:c>
      <x:c r="AI2975" s="50" t="str">
        <x:v>NetSalesSummaryOfBusinessResults</x:v>
      </x:c>
      <x:c r="AJ2975" s="50" t="str">
        <x:v>OperatingIncome</x:v>
      </x:c>
      <x:c r="AK2975" s="53" t="n">
        <x:v>45747</x:v>
      </x:c>
      <x:c r="AL2975" s="50" t="str">
        <x:v>365/365/365/366/365</x:v>
      </x:c>
      <x:c r="AM2975" s="51" t="n">
        <x:v>16108700</x:v>
      </x:c>
      <x:c r="AN2975" s="51" t="n">
        <x:v>1290</x:v>
      </x:c>
      <x:c r="AO2975" s="51" t="n">
        <x:f>IFERROR(AM2975*AN2975,"")</x:f>
        <x:v>20780223000</x:v>
      </x:c>
      <x:c r="AP2975" s="56" t="n">
        <x:f>IFERROR(AO2975/(K2975*1000000),"")</x:f>
        <x:v>0.5167022328706719</x:v>
      </x:c>
      <x:c r="AQ2975" s="57" t="n">
        <x:v>35749615</x:v>
      </x:c>
      <x:c r="AR2975" s="52" t="n">
        <x:v>0.2721230999520258</x:v>
      </x:c>
      <x:c r="AS2975" s="52" t="n">
        <x:v>-0.391074116935711</x:v>
      </x:c>
      <x:c r="AT2975" s="55" t="b">
        <x:v>1</x:v>
      </x:c>
      <x:c r="AU2975" s="50"/>
      <x:c r="AV2975" s="58" t="n">
        <x:v>0.3663718737320531</x:v>
      </x:c>
      <x:c r="AW2975" s="50" t="n">
        <x:v>259</x:v>
      </x:c>
      <x:c r="AX2975" s="50" t="str">
        <x:v>Discovery</x:v>
      </x:c>
      <x:c r="AY2975" s="50" t="str">
        <x:v>目立つ機械的警告なし（定性確認は別途必要）</x:v>
      </x:c>
      <x:c r="AZ2975" s="59" t="str">
        <x:v>2025-06-23 10:01</x:v>
      </x:c>
      <x:c r="BA2975" s="53" t="n">
        <x:v>23102</x:v>
      </x:c>
      <x:c r="BB2975" s="50"/>
      <x:c r="BC2975" s="50"/>
      <x:c r="BD2975" s="50"/>
    </x:row>
    <x:row r="2976">
      <x:c r="A2976" s="50" t="n">
        <x:v>2975</x:v>
      </x:c>
      <x:c r="B2976" s="50" t="str">
        <x:v>4968</x:v>
      </x:c>
      <x:c r="C2976" s="50" t="str">
        <x:v>4968.T</x:v>
      </x:c>
      <x:c r="D2976" s="50" t="str">
        <x:v>ARAKAWA CHEMICAL INDUSTRIES,LTD.</x:v>
      </x:c>
      <x:c r="E2976" s="50" t="str">
        <x:v>Prime Market (Domestic)</x:v>
      </x:c>
      <x:c r="F2976" s="50" t="str">
        <x:v>Chemicals</x:v>
      </x:c>
      <x:c r="G2976" s="51" t="n">
        <x:v>70572</x:v>
      </x:c>
      <x:c r="H2976" s="51" t="n">
        <x:v>80515</x:v>
      </x:c>
      <x:c r="I2976" s="51" t="n">
        <x:v>79431</x:v>
      </x:c>
      <x:c r="J2976" s="51" t="n">
        <x:v>72222</x:v>
      </x:c>
      <x:c r="K2976" s="51" t="n">
        <x:v>80236</x:v>
      </x:c>
      <x:c r="L2976" s="52" t="n">
        <x:f>IFERROR(H2976/G2976-1,"")</x:f>
        <x:v>0.14089157172816424</x:v>
      </x:c>
      <x:c r="M2976" s="52" t="n">
        <x:f>IFERROR(I2976/H2976-1,"")</x:f>
        <x:v>-0.013463329814320302</x:v>
      </x:c>
      <x:c r="N2976" s="52" t="n">
        <x:f>IFERROR(J2976/I2976-1,"")</x:f>
        <x:v>-0.0907580163915851</x:v>
      </x:c>
      <x:c r="O2976" s="52" t="n">
        <x:f>IFERROR(K2976/J2976-1,"")</x:f>
        <x:v>0.1109634183489796</x:v>
      </x:c>
      <x:c r="P2976" s="52" t="n">
        <x:f>IFERROR((K2976/G2976)^(1/4)-1,"")</x:f>
        <x:v>0.03260497013337771</x:v>
      </x:c>
      <x:c r="Q2976" s="51" t="n">
        <x:v>1057</x:v>
      </x:c>
      <x:c r="R2976" s="52" t="n">
        <x:f>IFERROR(Q2976/K2976,"")</x:f>
        <x:v>0.01317363776858268</x:v>
      </x:c>
      <x:c r="S2976" s="53" t="n">
        <x:v>36465</x:v>
      </x:c>
      <x:c r="T2976" s="50" t="str">
        <x:v>EDINET_company_history</x:v>
      </x:c>
      <x:c r="U2976" s="50" t="str">
        <x:v>日本マスタートラスト信託銀行株式会社(信託口)</x:v>
      </x:c>
      <x:c r="V2976" s="54" t="n">
        <x:v>0.1134</x:v>
      </x:c>
      <x:c r="W2976" s="50" t="str">
        <x:v>高 木 信 之</x:v>
      </x:c>
      <x:c r="X2976" s="50" t="b">
        <x:f>AND(COUNT(L2976:O2976)=4,L2976&gt;='設定'!$B$6,M2976&gt;='設定'!$B$6,N2976&gt;='設定'!$B$6,O2976&gt;='設定'!$B$6)</x:f>
        <x:v>0</x:v>
      </x:c>
      <x:c r="Y2976" s="50" t="b">
        <x:f>AND(COUNT(G2976:K2976)=5,P2976&gt;='設定'!$B$7)</x:f>
        <x:v>0</x:v>
      </x:c>
      <x:c r="Z2976" s="50" t="b">
        <x:f>AND(ISNUMBER(R2976),R2976&gt;='設定'!$B$8)</x:f>
        <x:v>0</x:v>
      </x:c>
      <x:c r="AA2976" s="50" t="b">
        <x:f>AND(ISNUMBER(S2976),S2976&gt;=DATE(YEAR('設定'!$B$10)-'設定'!$B$9,MONTH('設定'!$B$10),DAY('設定'!$B$10)))</x:f>
        <x:v>0</x:v>
      </x:c>
      <x:c r="AB2976" s="55" t="b">
        <x:v>0</x:v>
      </x:c>
      <x:c r="AC2976" s="55" t="b">
        <x:v>0</x:v>
      </x:c>
      <x:c r="AD2976" s="50" t="n">
        <x:f>IF(X2976,1,0)+IF(Z2976,1,0)+IF(AA2976,1,0)+IF(AB2976,1,0)</x:f>
        <x:v>0</x:v>
      </x:c>
      <x:c r="AE2976" s="50" t="n">
        <x:f>IF(Y2976,1,0)+IF(Z2976,1,0)+IF(AA2976,1,0)+IF(AB2976,1,0)</x:f>
        <x:v>0</x:v>
      </x:c>
      <x:c r="AF2976" s="50" t="n">
        <x:f>IF(Y2976,1,0)+IF(Z2976,1,0)+IF(AA2976,1,0)+IF(AC2976,1,0)</x:f>
        <x:v>0</x:v>
      </x:c>
      <x:c r="AG2976" s="53" t="n">
        <x:v>44348</x:v>
      </x:c>
      <x:c r="AH2976" s="50" t="str">
        <x:v>S100W1XX</x:v>
      </x:c>
      <x:c r="AI2976" s="50" t="str">
        <x:v>NetSalesSummaryOfBusinessResults</x:v>
      </x:c>
      <x:c r="AJ2976" s="50" t="str">
        <x:v>OperatingIncome</x:v>
      </x:c>
      <x:c r="AK2976" s="53" t="n">
        <x:v>45747</x:v>
      </x:c>
      <x:c r="AL2976" s="50" t="str">
        <x:v>365/365/365/366/365</x:v>
      </x:c>
      <x:c r="AM2976" s="51" t="n">
        <x:v>19838800</x:v>
      </x:c>
      <x:c r="AN2976" s="51" t="n">
        <x:v>1450</x:v>
      </x:c>
      <x:c r="AO2976" s="51" t="n">
        <x:f>IFERROR(AM2976*AN2976,"")</x:f>
        <x:v>28766260000</x:v>
      </x:c>
      <x:c r="AP2976" s="56" t="n">
        <x:f>IFERROR(AO2976/(K2976*1000000),"")</x:f>
        <x:v>0.35852061418814496</x:v>
      </x:c>
      <x:c r="AQ2976" s="57" t="n">
        <x:v>87037365</x:v>
      </x:c>
      <x:c r="AR2976" s="52" t="n">
        <x:v>0.2684757802467571</x:v>
      </x:c>
      <x:c r="AS2976" s="52" t="n">
        <x:v>-0.3315601400879391</x:v>
      </x:c>
      <x:c r="AT2976" s="55" t="b">
        <x:v>1</x:v>
      </x:c>
      <x:c r="AU2976" s="50"/>
      <x:c r="AV2976" s="58" t="n">
        <x:v>0.0728206244919316</x:v>
      </x:c>
      <x:c r="AW2976" s="50" t="n">
        <x:v>1383</x:v>
      </x:c>
      <x:c r="AX2976" s="50" t="str">
        <x:v>Future Moat</x:v>
      </x:c>
      <x:c r="AY2976" s="50" t="str">
        <x:v>目立つ機械的警告なし（定性確認は別途必要）</x:v>
      </x:c>
      <x:c r="AZ2976" s="59" t="str">
        <x:v>2025-06-24 10:12</x:v>
      </x:c>
      <x:c r="BA2976" s="53" t="n">
        <x:v>36465</x:v>
      </x:c>
      <x:c r="BB2976" s="50"/>
      <x:c r="BC2976" s="50"/>
      <x:c r="BD2976" s="50" t="str">
        <x:v>TOPIX Small 2</x:v>
      </x:c>
    </x:row>
    <x:row r="2977">
      <x:c r="A2977" s="50" t="n">
        <x:v>2976</x:v>
      </x:c>
      <x:c r="B2977" s="50" t="str">
        <x:v>9065</x:v>
      </x:c>
      <x:c r="C2977" s="50" t="str">
        <x:v>9065.T</x:v>
      </x:c>
      <x:c r="D2977" s="50" t="str">
        <x:v>SANKYU INC.</x:v>
      </x:c>
      <x:c r="E2977" s="50" t="str">
        <x:v>Prime Market (Domestic)</x:v>
      </x:c>
      <x:c r="F2977" s="50" t="str">
        <x:v>Land Transportation</x:v>
      </x:c>
      <x:c r="G2977" s="51" t="n">
        <x:v>533870</x:v>
      </x:c>
      <x:c r="H2977" s="51" t="n">
        <x:v>553831</x:v>
      </x:c>
      <x:c r="I2977" s="51" t="n">
        <x:v>579226</x:v>
      </x:c>
      <x:c r="J2977" s="51" t="n">
        <x:v>563547</x:v>
      </x:c>
      <x:c r="K2977" s="51" t="n">
        <x:v>606791</x:v>
      </x:c>
      <x:c r="L2977" s="52" t="n">
        <x:f>IFERROR(H2977/G2977-1,"")</x:f>
        <x:v>0.03738925206510957</x:v>
      </x:c>
      <x:c r="M2977" s="52" t="n">
        <x:f>IFERROR(I2977/H2977-1,"")</x:f>
        <x:v>0.045853337931607285</x:v>
      </x:c>
      <x:c r="N2977" s="52" t="n">
        <x:f>IFERROR(J2977/I2977-1,"")</x:f>
        <x:v>-0.0270688815764486</x:v>
      </x:c>
      <x:c r="O2977" s="52" t="n">
        <x:f>IFERROR(K2977/J2977-1,"")</x:f>
        <x:v>0.07673539207909896</x:v>
      </x:c>
      <x:c r="P2977" s="52" t="n">
        <x:f>IFERROR((K2977/G2977)^(1/4)-1,"")</x:f>
        <x:v>0.03252577885707919</x:v>
      </x:c>
      <x:c r="Q2977" s="51" t="n">
        <x:v>43945</x:v>
      </x:c>
      <x:c r="R2977" s="52" t="n">
        <x:f>IFERROR(Q2977/K2977,"")</x:f>
        <x:v>0.07242197066205662</x:v>
      </x:c>
      <x:c r="S2977" s="53" t="n">
        <x:v>22706</x:v>
      </x:c>
      <x:c r="T2977" s="50" t="str">
        <x:v>EDINET_company_history</x:v>
      </x:c>
      <x:c r="U2977" s="50" t="str">
        <x:v>日本マスタートラスト信託銀行株式会社信託口</x:v>
      </x:c>
      <x:c r="V2977" s="54" t="n">
        <x:v>0.151</x:v>
      </x:c>
      <x:c r="W2977" s="50" t="str">
        <x:v>中 村 公 大 / 諸 藤 克 明 / 青 木 信 之</x:v>
      </x:c>
      <x:c r="X2977" s="50" t="b">
        <x:f>AND(COUNT(L2977:O2977)=4,L2977&gt;='設定'!$B$6,M2977&gt;='設定'!$B$6,N2977&gt;='設定'!$B$6,O2977&gt;='設定'!$B$6)</x:f>
        <x:v>0</x:v>
      </x:c>
      <x:c r="Y2977" s="50" t="b">
        <x:f>AND(COUNT(G2977:K2977)=5,P2977&gt;='設定'!$B$7)</x:f>
        <x:v>0</x:v>
      </x:c>
      <x:c r="Z2977" s="50" t="b">
        <x:f>AND(ISNUMBER(R2977),R2977&gt;='設定'!$B$8)</x:f>
        <x:v>0</x:v>
      </x:c>
      <x:c r="AA2977" s="50" t="b">
        <x:f>AND(ISNUMBER(S2977),S2977&gt;=DATE(YEAR('設定'!$B$10)-'設定'!$B$9,MONTH('設定'!$B$10),DAY('設定'!$B$10)))</x:f>
        <x:v>0</x:v>
      </x:c>
      <x:c r="AB2977" s="55" t="b">
        <x:v>0</x:v>
      </x:c>
      <x:c r="AC2977" s="55" t="b">
        <x:v>0</x:v>
      </x:c>
      <x:c r="AD2977" s="50" t="n">
        <x:f>IF(X2977,1,0)+IF(Z2977,1,0)+IF(AA2977,1,0)+IF(AB2977,1,0)</x:f>
        <x:v>0</x:v>
      </x:c>
      <x:c r="AE2977" s="50" t="n">
        <x:f>IF(Y2977,1,0)+IF(Z2977,1,0)+IF(AA2977,1,0)+IF(AB2977,1,0)</x:f>
        <x:v>0</x:v>
      </x:c>
      <x:c r="AF2977" s="50" t="n">
        <x:f>IF(Y2977,1,0)+IF(Z2977,1,0)+IF(AA2977,1,0)+IF(AC2977,1,0)</x:f>
        <x:v>0</x:v>
      </x:c>
      <x:c r="AG2977" s="53" t="n">
        <x:v>44348</x:v>
      </x:c>
      <x:c r="AH2977" s="50" t="str">
        <x:v>S100W1SE</x:v>
      </x:c>
      <x:c r="AI2977" s="50" t="str">
        <x:v>NetSalesSummaryOfBusinessResults</x:v>
      </x:c>
      <x:c r="AJ2977" s="50" t="str">
        <x:v>OperatingIncome</x:v>
      </x:c>
      <x:c r="AK2977" s="53" t="n">
        <x:v>45747</x:v>
      </x:c>
      <x:c r="AL2977" s="50" t="str">
        <x:v>365/365/365/366/365</x:v>
      </x:c>
      <x:c r="AM2977" s="51" t="n">
        <x:v>52541557</x:v>
      </x:c>
      <x:c r="AN2977" s="51" t="n">
        <x:v>8904</x:v>
      </x:c>
      <x:c r="AO2977" s="51" t="n">
        <x:f>IFERROR(AM2977*AN2977,"")</x:f>
        <x:v>467830023528</x:v>
      </x:c>
      <x:c r="AP2977" s="56" t="n">
        <x:f>IFERROR(AO2977/(K2977*1000000),"")</x:f>
        <x:v>0.7709903797650262</x:v>
      </x:c>
      <x:c r="AQ2977" s="57" t="n">
        <x:v>1746423651.6666667</x:v>
      </x:c>
      <x:c r="AR2977" s="52" t="n">
        <x:v>0.2471294591551812</x:v>
      </x:c>
      <x:c r="AS2977" s="52" t="n">
        <x:v>-0.325861576218972</x:v>
      </x:c>
      <x:c r="AT2977" s="55" t="b">
        <x:v>1</x:v>
      </x:c>
      <x:c r="AU2977" s="50"/>
      <x:c r="AV2977" s="58" t="n">
        <x:v>-0.0161918392399374</x:v>
      </x:c>
      <x:c r="AW2977" s="50" t="n">
        <x:v>2002</x:v>
      </x:c>
      <x:c r="AX2977" s="50" t="str">
        <x:v>Core Moat</x:v>
      </x:c>
      <x:c r="AY2977" s="50" t="str">
        <x:v>目立つ機械的警告なし（定性確認は別途必要）</x:v>
      </x:c>
      <x:c r="AZ2977" s="59" t="str">
        <x:v>2025-06-26 13:58</x:v>
      </x:c>
      <x:c r="BA2977" s="53" t="n">
        <x:v>22706</x:v>
      </x:c>
      <x:c r="BB2977" s="50"/>
      <x:c r="BC2977" s="50"/>
      <x:c r="BD2977" s="50" t="str">
        <x:v>TOPIX Mid400</x:v>
      </x:c>
    </x:row>
    <x:row r="2978">
      <x:c r="A2978" s="50" t="n">
        <x:v>2977</x:v>
      </x:c>
      <x:c r="B2978" s="50" t="str">
        <x:v>2573</x:v>
      </x:c>
      <x:c r="C2978" s="50" t="str">
        <x:v>2573.T</x:v>
      </x:c>
      <x:c r="D2978" s="50" t="str">
        <x:v>HOKKAIDO COCA-COLA BOTTLING CO.,LTD.</x:v>
      </x:c>
      <x:c r="E2978" s="50" t="str">
        <x:v>Standard Market(Domestic)</x:v>
      </x:c>
      <x:c r="F2978" s="50" t="str">
        <x:v>Foods</x:v>
      </x:c>
      <x:c r="G2978" s="51" t="n">
        <x:v>51998</x:v>
      </x:c>
      <x:c r="H2978" s="51" t="n">
        <x:v>51605</x:v>
      </x:c>
      <x:c r="I2978" s="51" t="n">
        <x:v>56371</x:v>
      </x:c>
      <x:c r="J2978" s="51" t="n">
        <x:v>56860</x:v>
      </x:c>
      <x:c r="K2978" s="51" t="n">
        <x:v>59086</x:v>
      </x:c>
      <x:c r="L2978" s="52" t="n">
        <x:f>IFERROR(H2978/G2978-1,"")</x:f>
        <x:v>-0.00755798299934618</x:v>
      </x:c>
      <x:c r="M2978" s="52" t="n">
        <x:f>IFERROR(I2978/H2978-1,"")</x:f>
        <x:v>0.09235539191938757</x:v>
      </x:c>
      <x:c r="N2978" s="52" t="n">
        <x:f>IFERROR(J2978/I2978-1,"")</x:f>
        <x:v>0.008674673147540446</x:v>
      </x:c>
      <x:c r="O2978" s="52" t="n">
        <x:f>IFERROR(K2978/J2978-1,"")</x:f>
        <x:v>0.03914878649314102</x:v>
      </x:c>
      <x:c r="P2978" s="52" t="n">
        <x:f>IFERROR((K2978/G2978)^(1/4)-1,"")</x:f>
        <x:v>0.03246297779544216</x:v>
      </x:c>
      <x:c r="Q2978" s="51" t="n">
        <x:v>2626</x:v>
      </x:c>
      <x:c r="R2978" s="52" t="n">
        <x:f>IFERROR(Q2978/K2978,"")</x:f>
        <x:v>0.04444369224520191</x:v>
      </x:c>
      <x:c r="S2978" s="53" t="n">
        <x:v>26877</x:v>
      </x:c>
      <x:c r="T2978" s="50" t="str">
        <x:v>EDINET_company_history</x:v>
      </x:c>
      <x:c r="U2978" s="50" t="str">
        <x:v>大日本印刷株式会社</x:v>
      </x:c>
      <x:c r="V2978" s="54" t="n">
        <x:v>0.5697</x:v>
      </x:c>
      <x:c r="W2978" s="50" t="str">
        <x:v>酒寄 正太</x:v>
      </x:c>
      <x:c r="X2978" s="50" t="b">
        <x:f>AND(COUNT(L2978:O2978)=4,L2978&gt;='設定'!$B$6,M2978&gt;='設定'!$B$6,N2978&gt;='設定'!$B$6,O2978&gt;='設定'!$B$6)</x:f>
        <x:v>0</x:v>
      </x:c>
      <x:c r="Y2978" s="50" t="b">
        <x:f>AND(COUNT(G2978:K2978)=5,P2978&gt;='設定'!$B$7)</x:f>
        <x:v>0</x:v>
      </x:c>
      <x:c r="Z2978" s="50" t="b">
        <x:f>AND(ISNUMBER(R2978),R2978&gt;='設定'!$B$8)</x:f>
        <x:v>0</x:v>
      </x:c>
      <x:c r="AA2978" s="50" t="b">
        <x:f>AND(ISNUMBER(S2978),S2978&gt;=DATE(YEAR('設定'!$B$10)-'設定'!$B$9,MONTH('設定'!$B$10),DAY('設定'!$B$10)))</x:f>
        <x:v>0</x:v>
      </x:c>
      <x:c r="AB2978" s="55" t="b">
        <x:v>0</x:v>
      </x:c>
      <x:c r="AC2978" s="55" t="b">
        <x:v>0</x:v>
      </x:c>
      <x:c r="AD2978" s="50" t="n">
        <x:f>IF(X2978,1,0)+IF(Z2978,1,0)+IF(AA2978,1,0)+IF(AB2978,1,0)</x:f>
        <x:v>0</x:v>
      </x:c>
      <x:c r="AE2978" s="50" t="n">
        <x:f>IF(Y2978,1,0)+IF(Z2978,1,0)+IF(AA2978,1,0)+IF(AB2978,1,0)</x:f>
        <x:v>0</x:v>
      </x:c>
      <x:c r="AF2978" s="50" t="n">
        <x:f>IF(Y2978,1,0)+IF(Z2978,1,0)+IF(AA2978,1,0)+IF(AC2978,1,0)</x:f>
        <x:v>0</x:v>
      </x:c>
      <x:c r="AG2978" s="53" t="n">
        <x:v>44348</x:v>
      </x:c>
      <x:c r="AH2978" s="50" t="str">
        <x:v>S100XRTE</x:v>
      </x:c>
      <x:c r="AI2978" s="50" t="str">
        <x:v>NetSalesSummaryOfBusinessResults</x:v>
      </x:c>
      <x:c r="AJ2978" s="50" t="str">
        <x:v>OperatingIncome</x:v>
      </x:c>
      <x:c r="AK2978" s="53" t="n">
        <x:v>46022</x:v>
      </x:c>
      <x:c r="AL2978" s="50" t="str">
        <x:v>365/365/365/366/365</x:v>
      </x:c>
      <x:c r="AM2978" s="51" t="n">
        <x:v>13607096</x:v>
      </x:c>
      <x:c r="AN2978" s="51" t="n">
        <x:v>4255</x:v>
      </x:c>
      <x:c r="AO2978" s="51" t="n">
        <x:f>IFERROR(AM2978*AN2978,"")</x:f>
        <x:v>57898193480</x:v>
      </x:c>
      <x:c r="AP2978" s="56" t="n">
        <x:f>IFERROR(AO2978/(K2978*1000000),"")</x:f>
        <x:v>0.9798969887959923</x:v>
      </x:c>
      <x:c r="AQ2978" s="57" t="n">
        <x:v>29738141.666666668</x:v>
      </x:c>
      <x:c r="AR2978" s="52" t="n">
        <x:v>0.1335134073681404</x:v>
      </x:c>
      <x:c r="AS2978" s="52" t="n">
        <x:v>-0.167580957929462</x:v>
      </x:c>
      <x:c r="AT2978" s="55" t="b">
        <x:v>1</x:v>
      </x:c>
      <x:c r="AU2978" s="50"/>
      <x:c r="AV2978" s="58" t="n">
        <x:v>0.109285748715171</x:v>
      </x:c>
      <x:c r="AW2978" s="50" t="n">
        <x:v>1175</x:v>
      </x:c>
      <x:c r="AX2978" s="50" t="str">
        <x:v>Discovery</x:v>
      </x:c>
      <x:c r="AY2978" s="50" t="str">
        <x:v>目立つ機械的警告なし（定性確認は別途必要）</x:v>
      </x:c>
      <x:c r="AZ2978" s="59" t="str">
        <x:v>2026-03-26 14:26</x:v>
      </x:c>
      <x:c r="BA2978" s="53" t="n">
        <x:v>26877</x:v>
      </x:c>
      <x:c r="BB2978" s="50"/>
      <x:c r="BC2978" s="50"/>
      <x:c r="BD2978" s="50"/>
    </x:row>
    <x:row r="2979">
      <x:c r="A2979" s="50" t="n">
        <x:v>2978</x:v>
      </x:c>
      <x:c r="B2979" s="50" t="str">
        <x:v>8089</x:v>
      </x:c>
      <x:c r="C2979" s="50" t="str">
        <x:v>8089.T</x:v>
      </x:c>
      <x:c r="D2979" s="50" t="str">
        <x:v>Nice Corporation</x:v>
      </x:c>
      <x:c r="E2979" s="50" t="str">
        <x:v>Standard Market(Domestic)</x:v>
      </x:c>
      <x:c r="F2979" s="50" t="str">
        <x:v>Wholesale Trade</x:v>
      </x:c>
      <x:c r="G2979" s="51" t="n">
        <x:v>214069</x:v>
      </x:c>
      <x:c r="H2979" s="51" t="n">
        <x:v>229514</x:v>
      </x:c>
      <x:c r="I2979" s="51" t="n">
        <x:v>236329</x:v>
      </x:c>
      <x:c r="J2979" s="51" t="n">
        <x:v>225869</x:v>
      </x:c>
      <x:c r="K2979" s="51" t="n">
        <x:v>243054</x:v>
      </x:c>
      <x:c r="L2979" s="52" t="n">
        <x:f>IFERROR(H2979/G2979-1,"")</x:f>
        <x:v>0.07214963399651508</x:v>
      </x:c>
      <x:c r="M2979" s="52" t="n">
        <x:f>IFERROR(I2979/H2979-1,"")</x:f>
        <x:v>0.029693177758219447</x:v>
      </x:c>
      <x:c r="N2979" s="52" t="n">
        <x:f>IFERROR(J2979/I2979-1,"")</x:f>
        <x:v>-0.044260331994803837</x:v>
      </x:c>
      <x:c r="O2979" s="52" t="n">
        <x:f>IFERROR(K2979/J2979-1,"")</x:f>
        <x:v>0.07608392475284353</x:v>
      </x:c>
      <x:c r="P2979" s="52" t="n">
        <x:f>IFERROR((K2979/G2979)^(1/4)-1,"")</x:f>
        <x:v>0.032255601204927986</x:v>
      </x:c>
      <x:c r="Q2979" s="51" t="n">
        <x:v>4628</x:v>
      </x:c>
      <x:c r="R2979" s="52" t="n">
        <x:f>IFERROR(Q2979/K2979,"")</x:f>
        <x:v>0.019041036148345635</x:v>
      </x:c>
      <x:c r="S2979" s="53" t="n">
        <x:v>22828</x:v>
      </x:c>
      <x:c r="T2979" s="50" t="str">
        <x:v>EDINET_company_history</x:v>
      </x:c>
      <x:c r="U2979" s="50" t="str">
        <x:v>株式会社ヤマダホールディングス</x:v>
      </x:c>
      <x:c r="V2979" s="54" t="n">
        <x:v>0.177</x:v>
      </x:c>
      <x:c r="W2979" s="50" t="str">
        <x:v>津 戸 裕 徳</x:v>
      </x:c>
      <x:c r="X2979" s="50" t="b">
        <x:f>AND(COUNT(L2979:O2979)=4,L2979&gt;='設定'!$B$6,M2979&gt;='設定'!$B$6,N2979&gt;='設定'!$B$6,O2979&gt;='設定'!$B$6)</x:f>
        <x:v>0</x:v>
      </x:c>
      <x:c r="Y2979" s="50" t="b">
        <x:f>AND(COUNT(G2979:K2979)=5,P2979&gt;='設定'!$B$7)</x:f>
        <x:v>0</x:v>
      </x:c>
      <x:c r="Z2979" s="50" t="b">
        <x:f>AND(ISNUMBER(R2979),R2979&gt;='設定'!$B$8)</x:f>
        <x:v>0</x:v>
      </x:c>
      <x:c r="AA2979" s="50" t="b">
        <x:f>AND(ISNUMBER(S2979),S2979&gt;=DATE(YEAR('設定'!$B$10)-'設定'!$B$9,MONTH('設定'!$B$10),DAY('設定'!$B$10)))</x:f>
        <x:v>0</x:v>
      </x:c>
      <x:c r="AB2979" s="55" t="b">
        <x:v>0</x:v>
      </x:c>
      <x:c r="AC2979" s="55" t="b">
        <x:v>0</x:v>
      </x:c>
      <x:c r="AD2979" s="50" t="n">
        <x:f>IF(X2979,1,0)+IF(Z2979,1,0)+IF(AA2979,1,0)+IF(AB2979,1,0)</x:f>
        <x:v>0</x:v>
      </x:c>
      <x:c r="AE2979" s="50" t="n">
        <x:f>IF(Y2979,1,0)+IF(Z2979,1,0)+IF(AA2979,1,0)+IF(AB2979,1,0)</x:f>
        <x:v>0</x:v>
      </x:c>
      <x:c r="AF2979" s="50" t="n">
        <x:f>IF(Y2979,1,0)+IF(Z2979,1,0)+IF(AA2979,1,0)+IF(AC2979,1,0)</x:f>
        <x:v>0</x:v>
      </x:c>
      <x:c r="AG2979" s="53" t="n">
        <x:v>44348</x:v>
      </x:c>
      <x:c r="AH2979" s="50" t="str">
        <x:v>S100W5XO</x:v>
      </x:c>
      <x:c r="AI2979" s="50" t="str">
        <x:v>NetSalesSummaryOfBusinessResults</x:v>
      </x:c>
      <x:c r="AJ2979" s="50" t="str">
        <x:v>OperatingIncome</x:v>
      </x:c>
      <x:c r="AK2979" s="53" t="n">
        <x:v>45747</x:v>
      </x:c>
      <x:c r="AL2979" s="50" t="str">
        <x:v>365/365/365/366/365</x:v>
      </x:c>
      <x:c r="AM2979" s="51" t="n">
        <x:v>11865319</x:v>
      </x:c>
      <x:c r="AN2979" s="51" t="n">
        <x:v>1870</x:v>
      </x:c>
      <x:c r="AO2979" s="51" t="n">
        <x:f>IFERROR(AM2979*AN2979,"")</x:f>
        <x:v>22188146530</x:v>
      </x:c>
      <x:c r="AP2979" s="56" t="n">
        <x:f>IFERROR(AO2979/(K2979*1000000),"")</x:f>
        <x:v>0.09128895854419182</x:v>
      </x:c>
      <x:c r="AQ2979" s="57" t="n">
        <x:v>11531653.333333334</x:v>
      </x:c>
      <x:c r="AR2979" s="52" t="n">
        <x:v>0.2875891830285025</x:v>
      </x:c>
      <x:c r="AS2979" s="52" t="n">
        <x:v>-0.401719607707925</x:v>
      </x:c>
      <x:c r="AT2979" s="55" t="b">
        <x:v>0</x:v>
      </x:c>
      <x:c r="AU2979" s="50" t="str">
        <x:v>low_liquidity</x:v>
      </x:c>
      <x:c r="AV2979" s="58" t="n">
        <x:v>-0.1665762719501461</x:v>
      </x:c>
      <x:c r="AW2979" s="50" t="n">
        <x:v>2911</x:v>
      </x:c>
      <x:c r="AX2979" s="50" t="str">
        <x:v>Transformation Moat</x:v>
      </x:c>
      <x:c r="AY2979" s="50" t="str">
        <x:v>既存適格性フィルター不通過: low_liquidity / 60日平均売買代金2,000万円未満</x:v>
      </x:c>
      <x:c r="AZ2979" s="59" t="str">
        <x:v>2025-06-25 16:31</x:v>
      </x:c>
      <x:c r="BA2979" s="53" t="n">
        <x:v>22828</x:v>
      </x:c>
      <x:c r="BB2979" s="50"/>
      <x:c r="BC2979" s="50"/>
      <x:c r="BD2979" s="50"/>
    </x:row>
    <x:row r="2980">
      <x:c r="A2980" s="50" t="n">
        <x:v>2979</x:v>
      </x:c>
      <x:c r="B2980" s="50" t="str">
        <x:v>3423</x:v>
      </x:c>
      <x:c r="C2980" s="50" t="str">
        <x:v>3423.T</x:v>
      </x:c>
      <x:c r="D2980" s="50" t="str">
        <x:v>S E Corporation</x:v>
      </x:c>
      <x:c r="E2980" s="50" t="str">
        <x:v>Standard Market(Domestic)</x:v>
      </x:c>
      <x:c r="F2980" s="50" t="str">
        <x:v>Metal Products</x:v>
      </x:c>
      <x:c r="G2980" s="51" t="n">
        <x:v>22801.019</x:v>
      </x:c>
      <x:c r="H2980" s="51" t="n">
        <x:v>24150.209</x:v>
      </x:c>
      <x:c r="I2980" s="51" t="n">
        <x:v>25452.377</x:v>
      </x:c>
      <x:c r="J2980" s="51" t="n">
        <x:v>26474.833</x:v>
      </x:c>
      <x:c r="K2980" s="51" t="n">
        <x:v>25887.45</x:v>
      </x:c>
      <x:c r="L2980" s="52" t="n">
        <x:f>IFERROR(H2980/G2980-1,"")</x:f>
        <x:v>0.05917235541095778</x:v>
      </x:c>
      <x:c r="M2980" s="52" t="n">
        <x:f>IFERROR(I2980/H2980-1,"")</x:f>
        <x:v>0.05391953336718536</x:v>
      </x:c>
      <x:c r="N2980" s="52" t="n">
        <x:f>IFERROR(J2980/I2980-1,"")</x:f>
        <x:v>0.040171336453172835</x:v>
      </x:c>
      <x:c r="O2980" s="52" t="n">
        <x:f>IFERROR(K2980/J2980-1,"")</x:f>
        <x:v>-0.02218646667195212</x:v>
      </x:c>
      <x:c r="P2980" s="52" t="n">
        <x:f>IFERROR((K2980/G2980)^(1/4)-1,"")</x:f>
        <x:v>0.03224729659378256</x:v>
      </x:c>
      <x:c r="Q2980" s="51" t="n">
        <x:v>849.633</x:v>
      </x:c>
      <x:c r="R2980" s="52" t="n">
        <x:f>IFERROR(Q2980/K2980,"")</x:f>
        <x:v>0.03282026619076039</x:v>
      </x:c>
      <x:c r="S2980" s="53" t="n">
        <x:v>38231</x:v>
      </x:c>
      <x:c r="T2980" s="50" t="str">
        <x:v>EDINET_company_history</x:v>
      </x:c>
      <x:c r="U2980" s="50" t="str">
        <x:v>有限会社エヌセック</x:v>
      </x:c>
      <x:c r="V2980" s="54" t="n">
        <x:v>0.362</x:v>
      </x:c>
      <x:c r="W2980" s="50" t="str">
        <x:v>森元 峯夫 / 宮原 一郎 / 串田 信行</x:v>
      </x:c>
      <x:c r="X2980" s="50" t="b">
        <x:f>AND(COUNT(L2980:O2980)=4,L2980&gt;='設定'!$B$6,M2980&gt;='設定'!$B$6,N2980&gt;='設定'!$B$6,O2980&gt;='設定'!$B$6)</x:f>
        <x:v>0</x:v>
      </x:c>
      <x:c r="Y2980" s="50" t="b">
        <x:f>AND(COUNT(G2980:K2980)=5,P2980&gt;='設定'!$B$7)</x:f>
        <x:v>0</x:v>
      </x:c>
      <x:c r="Z2980" s="50" t="b">
        <x:f>AND(ISNUMBER(R2980),R2980&gt;='設定'!$B$8)</x:f>
        <x:v>0</x:v>
      </x:c>
      <x:c r="AA2980" s="50" t="b">
        <x:f>AND(ISNUMBER(S2980),S2980&gt;=DATE(YEAR('設定'!$B$10)-'設定'!$B$9,MONTH('設定'!$B$10),DAY('設定'!$B$10)))</x:f>
        <x:v>0</x:v>
      </x:c>
      <x:c r="AB2980" s="55" t="b">
        <x:v>0</x:v>
      </x:c>
      <x:c r="AC2980" s="55" t="b">
        <x:v>0</x:v>
      </x:c>
      <x:c r="AD2980" s="50" t="n">
        <x:f>IF(X2980,1,0)+IF(Z2980,1,0)+IF(AA2980,1,0)+IF(AB2980,1,0)</x:f>
        <x:v>0</x:v>
      </x:c>
      <x:c r="AE2980" s="50" t="n">
        <x:f>IF(Y2980,1,0)+IF(Z2980,1,0)+IF(AA2980,1,0)+IF(AB2980,1,0)</x:f>
        <x:v>0</x:v>
      </x:c>
      <x:c r="AF2980" s="50" t="n">
        <x:f>IF(Y2980,1,0)+IF(Z2980,1,0)+IF(AA2980,1,0)+IF(AC2980,1,0)</x:f>
        <x:v>0</x:v>
      </x:c>
      <x:c r="AG2980" s="53" t="n">
        <x:v>44348</x:v>
      </x:c>
      <x:c r="AH2980" s="50" t="str">
        <x:v>S100VZ0R</x:v>
      </x:c>
      <x:c r="AI2980" s="50" t="str">
        <x:v>NetSalesSummaryOfBusinessResults</x:v>
      </x:c>
      <x:c r="AJ2980" s="50" t="str">
        <x:v>OperatingIncome</x:v>
      </x:c>
      <x:c r="AK2980" s="53" t="n">
        <x:v>45747</x:v>
      </x:c>
      <x:c r="AL2980" s="50" t="str">
        <x:v>365/365/365/366/365</x:v>
      </x:c>
      <x:c r="AM2980" s="51" t="n">
        <x:v>30208100</x:v>
      </x:c>
      <x:c r="AN2980" s="51" t="n">
        <x:v>273</x:v>
      </x:c>
      <x:c r="AO2980" s="51" t="n">
        <x:f>IFERROR(AM2980*AN2980,"")</x:f>
        <x:v>8246811300</x:v>
      </x:c>
      <x:c r="AP2980" s="56" t="n">
        <x:f>IFERROR(AO2980/(K2980*1000000),"")</x:f>
        <x:v>0.318564064826779</x:v>
      </x:c>
      <x:c r="AQ2980" s="57" t="n">
        <x:v>25281921.666666668</x:v>
      </x:c>
      <x:c r="AR2980" s="52" t="n">
        <x:v>0.2803527854874426</x:v>
      </x:c>
      <x:c r="AS2980" s="52" t="n">
        <x:v>-0.3599686575609734</x:v>
      </x:c>
      <x:c r="AT2980" s="55" t="b">
        <x:v>1</x:v>
      </x:c>
      <x:c r="AU2980" s="50"/>
      <x:c r="AV2980" s="58" t="n">
        <x:v>0.0677860016346589</x:v>
      </x:c>
      <x:c r="AW2980" s="50" t="n">
        <x:v>1413</x:v>
      </x:c>
      <x:c r="AX2980" s="50" t="str">
        <x:v>Discovery</x:v>
      </x:c>
      <x:c r="AY2980" s="50" t="str">
        <x:v>目立つ機械的警告なし（定性確認は別途必要）</x:v>
      </x:c>
      <x:c r="AZ2980" s="59" t="str">
        <x:v>2025-06-24 11:00</x:v>
      </x:c>
      <x:c r="BA2980" s="53" t="n">
        <x:v>38231</x:v>
      </x:c>
      <x:c r="BB2980" s="50"/>
      <x:c r="BC2980" s="50"/>
      <x:c r="BD2980" s="50"/>
    </x:row>
    <x:row r="2981">
      <x:c r="A2981" s="50" t="n">
        <x:v>2980</x:v>
      </x:c>
      <x:c r="B2981" s="50" t="str">
        <x:v>2425</x:v>
      </x:c>
      <x:c r="C2981" s="50" t="str">
        <x:v>2425.T</x:v>
      </x:c>
      <x:c r="D2981" s="50" t="str">
        <x:v>Care Service Co.,Ltd.</x:v>
      </x:c>
      <x:c r="E2981" s="50" t="str">
        <x:v>Standard Market(Domestic)</x:v>
      </x:c>
      <x:c r="F2981" s="50" t="str">
        <x:v>Services</x:v>
      </x:c>
      <x:c r="G2981" s="51" t="n">
        <x:v>8686.688</x:v>
      </x:c>
      <x:c r="H2981" s="51" t="n">
        <x:v>8965.751</x:v>
      </x:c>
      <x:c r="I2981" s="51" t="n">
        <x:v>9237.179</x:v>
      </x:c>
      <x:c r="J2981" s="51" t="n">
        <x:v>9637.271</x:v>
      </x:c>
      <x:c r="K2981" s="51" t="n">
        <x:v>9862.197</x:v>
      </x:c>
      <x:c r="L2981" s="52" t="n">
        <x:f>IFERROR(H2981/G2981-1,"")</x:f>
        <x:v>0.03212536239358421</x:v>
      </x:c>
      <x:c r="M2981" s="52" t="n">
        <x:f>IFERROR(I2981/H2981-1,"")</x:f>
        <x:v>0.030273872205462737</x:v>
      </x:c>
      <x:c r="N2981" s="52" t="n">
        <x:f>IFERROR(J2981/I2981-1,"")</x:f>
        <x:v>0.04331322365843526</x:v>
      </x:c>
      <x:c r="O2981" s="52" t="n">
        <x:f>IFERROR(K2981/J2981-1,"")</x:f>
        <x:v>0.023339179732519755</x:v>
      </x:c>
      <x:c r="P2981" s="52" t="n">
        <x:f>IFERROR((K2981/G2981)^(1/4)-1,"")</x:f>
        <x:v>0.03223804693257781</x:v>
      </x:c>
      <x:c r="Q2981" s="51" t="n">
        <x:v>520.963</x:v>
      </x:c>
      <x:c r="R2981" s="52" t="n">
        <x:f>IFERROR(Q2981/K2981,"")</x:f>
        <x:v>0.05282423378888091</x:v>
      </x:c>
      <x:c r="S2981" s="53" t="n">
        <x:v>38292</x:v>
      </x:c>
      <x:c r="T2981" s="50" t="str">
        <x:v>EDINET_company_history</x:v>
      </x:c>
      <x:c r="U2981" s="50" t="str">
        <x:v>有限会社友愛</x:v>
      </x:c>
      <x:c r="V2981" s="54" t="n">
        <x:v>0.4383</x:v>
      </x:c>
      <x:c r="W2981" s="50" t="str">
        <x:v>福原 敏雄 / 福原 俊晴 / 木高 毅史</x:v>
      </x:c>
      <x:c r="X2981" s="50" t="b">
        <x:f>AND(COUNT(L2981:O2981)=4,L2981&gt;='設定'!$B$6,M2981&gt;='設定'!$B$6,N2981&gt;='設定'!$B$6,O2981&gt;='設定'!$B$6)</x:f>
        <x:v>0</x:v>
      </x:c>
      <x:c r="Y2981" s="50" t="b">
        <x:f>AND(COUNT(G2981:K2981)=5,P2981&gt;='設定'!$B$7)</x:f>
        <x:v>0</x:v>
      </x:c>
      <x:c r="Z2981" s="50" t="b">
        <x:f>AND(ISNUMBER(R2981),R2981&gt;='設定'!$B$8)</x:f>
        <x:v>0</x:v>
      </x:c>
      <x:c r="AA2981" s="50" t="b">
        <x:f>AND(ISNUMBER(S2981),S2981&gt;=DATE(YEAR('設定'!$B$10)-'設定'!$B$9,MONTH('設定'!$B$10),DAY('設定'!$B$10)))</x:f>
        <x:v>0</x:v>
      </x:c>
      <x:c r="AB2981" s="55" t="b">
        <x:v>0</x:v>
      </x:c>
      <x:c r="AC2981" s="55" t="b">
        <x:v>0</x:v>
      </x:c>
      <x:c r="AD2981" s="50" t="n">
        <x:f>IF(X2981,1,0)+IF(Z2981,1,0)+IF(AA2981,1,0)+IF(AB2981,1,0)</x:f>
        <x:v>0</x:v>
      </x:c>
      <x:c r="AE2981" s="50" t="n">
        <x:f>IF(Y2981,1,0)+IF(Z2981,1,0)+IF(AA2981,1,0)+IF(AB2981,1,0)</x:f>
        <x:v>0</x:v>
      </x:c>
      <x:c r="AF2981" s="50" t="n">
        <x:f>IF(Y2981,1,0)+IF(Z2981,1,0)+IF(AA2981,1,0)+IF(AC2981,1,0)</x:f>
        <x:v>0</x:v>
      </x:c>
      <x:c r="AG2981" s="53" t="n">
        <x:v>44348</x:v>
      </x:c>
      <x:c r="AH2981" s="50" t="str">
        <x:v>S100W0LY</x:v>
      </x:c>
      <x:c r="AI2981" s="50" t="str">
        <x:v>NetSalesSummaryOfBusinessResults</x:v>
      </x:c>
      <x:c r="AJ2981" s="50" t="str">
        <x:v>OperatingIncome</x:v>
      </x:c>
      <x:c r="AK2981" s="53" t="n">
        <x:v>45747</x:v>
      </x:c>
      <x:c r="AL2981" s="50" t="str">
        <x:v>365/365/365/366/365</x:v>
      </x:c>
      <x:c r="AM2981" s="51" t="n">
        <x:v>3793200</x:v>
      </x:c>
      <x:c r="AN2981" s="51" t="n">
        <x:v>661</x:v>
      </x:c>
      <x:c r="AO2981" s="51" t="n">
        <x:f>IFERROR(AM2981*AN2981,"")</x:f>
        <x:v>2507305200</x:v>
      </x:c>
      <x:c r="AP2981" s="56" t="n">
        <x:f>IFERROR(AO2981/(K2981*1000000),"")</x:f>
        <x:v>0.25423393996287036</x:v>
      </x:c>
      <x:c r="AQ2981" s="57" t="n">
        <x:v>3505725</x:v>
      </x:c>
      <x:c r="AR2981" s="52" t="n">
        <x:v>0.2839887023015503</x:v>
      </x:c>
      <x:c r="AS2981" s="52" t="n">
        <x:v>-0.3035242720006341</x:v>
      </x:c>
      <x:c r="AT2981" s="55" t="b">
        <x:v>0</x:v>
      </x:c>
      <x:c r="AU2981" s="50" t="str">
        <x:v>low_liquidity</x:v>
      </x:c>
      <x:c r="AV2981" s="58" t="n">
        <x:v>0.0897231239690216</x:v>
      </x:c>
      <x:c r="AW2981" s="50" t="n">
        <x:v>1298</x:v>
      </x:c>
      <x:c r="AX2981" s="50" t="str">
        <x:v>Discovery</x:v>
      </x:c>
      <x:c r="AY2981" s="50" t="str">
        <x:v>既存適格性フィルター不通過: low_liquidity / 60日平均売買代金2,000万円未満</x:v>
      </x:c>
      <x:c r="AZ2981" s="59" t="str">
        <x:v>2025-06-25 10:06</x:v>
      </x:c>
      <x:c r="BA2981" s="53" t="n">
        <x:v>38292</x:v>
      </x:c>
      <x:c r="BB2981" s="50"/>
      <x:c r="BC2981" s="50"/>
      <x:c r="BD2981" s="50"/>
    </x:row>
    <x:row r="2982">
      <x:c r="A2982" s="50" t="n">
        <x:v>2981</x:v>
      </x:c>
      <x:c r="B2982" s="50" t="str">
        <x:v>7444</x:v>
      </x:c>
      <x:c r="C2982" s="50" t="str">
        <x:v>7444.T</x:v>
      </x:c>
      <x:c r="D2982" s="50" t="str">
        <x:v>Harima-Kyowa Co.,LTD.</x:v>
      </x:c>
      <x:c r="E2982" s="50" t="str">
        <x:v>Standard Market(Domestic)</x:v>
      </x:c>
      <x:c r="F2982" s="50" t="str">
        <x:v>Wholesale Trade</x:v>
      </x:c>
      <x:c r="G2982" s="51" t="n">
        <x:v>54477.584</x:v>
      </x:c>
      <x:c r="H2982" s="51" t="n">
        <x:v>57781.122</x:v>
      </x:c>
      <x:c r="I2982" s="51" t="n">
        <x:v>60156.181</x:v>
      </x:c>
      <x:c r="J2982" s="51" t="n">
        <x:v>61583.283</x:v>
      </x:c>
      <x:c r="K2982" s="51" t="n">
        <x:v>61824.355</x:v>
      </x:c>
      <x:c r="L2982" s="52" t="n">
        <x:f>IFERROR(H2982/G2982-1,"")</x:f>
        <x:v>0.060640317676349254</x:v>
      </x:c>
      <x:c r="M2982" s="52" t="n">
        <x:f>IFERROR(I2982/H2982-1,"")</x:f>
        <x:v>0.041104411229674565</x:v>
      </x:c>
      <x:c r="N2982" s="52" t="n">
        <x:f>IFERROR(J2982/I2982-1,"")</x:f>
        <x:v>0.023723281236885718</x:v>
      </x:c>
      <x:c r="O2982" s="52" t="n">
        <x:f>IFERROR(K2982/J2982-1,"")</x:f>
        <x:v>0.003914568828686793</x:v>
      </x:c>
      <x:c r="P2982" s="52" t="n">
        <x:f>IFERROR((K2982/G2982)^(1/4)-1,"")</x:f>
        <x:v>0.03213246521930979</x:v>
      </x:c>
      <x:c r="Q2982" s="51" t="n">
        <x:v>1911.793</x:v>
      </x:c>
      <x:c r="R2982" s="52" t="n">
        <x:f>IFERROR(Q2982/K2982,"")</x:f>
        <x:v>0.030922975257889868</x:v>
      </x:c>
      <x:c r="S2982" s="53" t="n">
        <x:v>34820</x:v>
      </x:c>
      <x:c r="T2982" s="50" t="str">
        <x:v>EDINET_company_history</x:v>
      </x:c>
      <x:c r="U2982" s="50" t="str">
        <x:v>津田物産株式会社</x:v>
      </x:c>
      <x:c r="V2982" s="54" t="n">
        <x:v>0.4174</x:v>
      </x:c>
      <x:c r="W2982" s="50" t="str">
        <x:v>津田 信也 / 土屋 匡輝</x:v>
      </x:c>
      <x:c r="X2982" s="50" t="b">
        <x:f>AND(COUNT(L2982:O2982)=4,L2982&gt;='設定'!$B$6,M2982&gt;='設定'!$B$6,N2982&gt;='設定'!$B$6,O2982&gt;='設定'!$B$6)</x:f>
        <x:v>0</x:v>
      </x:c>
      <x:c r="Y2982" s="50" t="b">
        <x:f>AND(COUNT(G2982:K2982)=5,P2982&gt;='設定'!$B$7)</x:f>
        <x:v>0</x:v>
      </x:c>
      <x:c r="Z2982" s="50" t="b">
        <x:f>AND(ISNUMBER(R2982),R2982&gt;='設定'!$B$8)</x:f>
        <x:v>0</x:v>
      </x:c>
      <x:c r="AA2982" s="50" t="b">
        <x:f>AND(ISNUMBER(S2982),S2982&gt;=DATE(YEAR('設定'!$B$10)-'設定'!$B$9,MONTH('設定'!$B$10),DAY('設定'!$B$10)))</x:f>
        <x:v>0</x:v>
      </x:c>
      <x:c r="AB2982" s="55" t="b">
        <x:v>0</x:v>
      </x:c>
      <x:c r="AC2982" s="55" t="b">
        <x:v>0</x:v>
      </x:c>
      <x:c r="AD2982" s="50" t="n">
        <x:f>IF(X2982,1,0)+IF(Z2982,1,0)+IF(AA2982,1,0)+IF(AB2982,1,0)</x:f>
        <x:v>0</x:v>
      </x:c>
      <x:c r="AE2982" s="50" t="n">
        <x:f>IF(Y2982,1,0)+IF(Z2982,1,0)+IF(AA2982,1,0)+IF(AB2982,1,0)</x:f>
        <x:v>0</x:v>
      </x:c>
      <x:c r="AF2982" s="50" t="n">
        <x:f>IF(Y2982,1,0)+IF(Z2982,1,0)+IF(AA2982,1,0)+IF(AC2982,1,0)</x:f>
        <x:v>0</x:v>
      </x:c>
      <x:c r="AG2982" s="53" t="n">
        <x:v>44348</x:v>
      </x:c>
      <x:c r="AH2982" s="50" t="str">
        <x:v>S100W3KO</x:v>
      </x:c>
      <x:c r="AI2982" s="50" t="str">
        <x:v>NetSalesSummaryOfBusinessResults</x:v>
      </x:c>
      <x:c r="AJ2982" s="50" t="str">
        <x:v>OperatingIncome</x:v>
      </x:c>
      <x:c r="AK2982" s="53" t="n">
        <x:v>45747</x:v>
      </x:c>
      <x:c r="AL2982" s="50" t="str">
        <x:v>365/365/365/366/365</x:v>
      </x:c>
      <x:c r="AM2982" s="51" t="n">
        <x:v>5383468</x:v>
      </x:c>
      <x:c r="AN2982" s="51" t="n">
        <x:v>1956</x:v>
      </x:c>
      <x:c r="AO2982" s="51" t="n">
        <x:f>IFERROR(AM2982*AN2982,"")</x:f>
        <x:v>10530063408</x:v>
      </x:c>
      <x:c r="AP2982" s="56" t="n">
        <x:f>IFERROR(AO2982/(K2982*1000000),"")</x:f>
        <x:v>0.17032225258152714</x:v>
      </x:c>
      <x:c r="AQ2982" s="57" t="n">
        <x:v>4066131.6666666665</x:v>
      </x:c>
      <x:c r="AR2982" s="52" t="n">
        <x:v>0.2160672031077429</x:v>
      </x:c>
      <x:c r="AS2982" s="52" t="n">
        <x:v>-0.3168634860560877</x:v>
      </x:c>
      <x:c r="AT2982" s="55" t="b">
        <x:v>0</x:v>
      </x:c>
      <x:c r="AU2982" s="50" t="str">
        <x:v>low_liquidity</x:v>
      </x:c>
      <x:c r="AV2982" s="58" t="n">
        <x:v>-0.0557070701080752</x:v>
      </x:c>
      <x:c r="AW2982" s="50" t="n">
        <x:v>2305</x:v>
      </x:c>
      <x:c r="AX2982" s="50" t="str">
        <x:v>Core Moat</x:v>
      </x:c>
      <x:c r="AY2982" s="50" t="str">
        <x:v>既存適格性フィルター不通過: low_liquidity / 60日平均売買代金2,000万円未満</x:v>
      </x:c>
      <x:c r="AZ2982" s="59" t="str">
        <x:v>2025-06-30 11:21</x:v>
      </x:c>
      <x:c r="BA2982" s="53" t="n">
        <x:v>34820</x:v>
      </x:c>
      <x:c r="BB2982" s="50"/>
      <x:c r="BC2982" s="50"/>
      <x:c r="BD2982" s="50"/>
    </x:row>
    <x:row r="2983">
      <x:c r="A2983" s="50" t="n">
        <x:v>2982</x:v>
      </x:c>
      <x:c r="B2983" s="50" t="str">
        <x:v>6976</x:v>
      </x:c>
      <x:c r="C2983" s="50" t="str">
        <x:v>6976.T</x:v>
      </x:c>
      <x:c r="D2983" s="50" t="str">
        <x:v>TAIYO YUDEN CO.,LTD.</x:v>
      </x:c>
      <x:c r="E2983" s="50" t="str">
        <x:v>Prime Market (Domestic)</x:v>
      </x:c>
      <x:c r="F2983" s="50" t="str">
        <x:v>Electric Appliances</x:v>
      </x:c>
      <x:c r="G2983" s="51" t="n">
        <x:v>300920</x:v>
      </x:c>
      <x:c r="H2983" s="51" t="n">
        <x:v>349636</x:v>
      </x:c>
      <x:c r="I2983" s="51" t="n">
        <x:v>319504</x:v>
      </x:c>
      <x:c r="J2983" s="51" t="n">
        <x:v>322647</x:v>
      </x:c>
      <x:c r="K2983" s="51" t="n">
        <x:v>341438</x:v>
      </x:c>
      <x:c r="L2983" s="52" t="n">
        <x:f>IFERROR(H2983/G2983-1,"")</x:f>
        <x:v>0.16189020337631255</x:v>
      </x:c>
      <x:c r="M2983" s="52" t="n">
        <x:f>IFERROR(I2983/H2983-1,"")</x:f>
        <x:v>-0.08618105687057398</x:v>
      </x:c>
      <x:c r="N2983" s="52" t="n">
        <x:f>IFERROR(J2983/I2983-1,"")</x:f>
        <x:v>0.00983712253993696</x:v>
      </x:c>
      <x:c r="O2983" s="52" t="n">
        <x:f>IFERROR(K2983/J2983-1,"")</x:f>
        <x:v>0.0582401200073146</x:v>
      </x:c>
      <x:c r="P2983" s="52" t="n">
        <x:f>IFERROR((K2983/G2983)^(1/4)-1,"")</x:f>
        <x:v>0.0320843678029501</x:v>
      </x:c>
      <x:c r="Q2983" s="51" t="n">
        <x:v>10459</x:v>
      </x:c>
      <x:c r="R2983" s="52" t="n">
        <x:f>IFERROR(Q2983/K2983,"")</x:f>
        <x:v>0.03063220848294566</x:v>
      </x:c>
      <x:c r="S2983" s="53" t="n">
        <x:v>25628</x:v>
      </x:c>
      <x:c r="T2983" s="50" t="str">
        <x:v>EDINET_company_history</x:v>
      </x:c>
      <x:c r="U2983" s="50" t="str">
        <x:v>日本マスタートラスト信託銀行株式会社（信託口）</x:v>
      </x:c>
      <x:c r="V2983" s="54" t="n">
        <x:v>0.2602</x:v>
      </x:c>
      <x:c r="W2983" s="50" t="str">
        <x:v>佐瀬 克也</x:v>
      </x:c>
      <x:c r="X2983" s="50" t="b">
        <x:f>AND(COUNT(L2983:O2983)=4,L2983&gt;='設定'!$B$6,M2983&gt;='設定'!$B$6,N2983&gt;='設定'!$B$6,O2983&gt;='設定'!$B$6)</x:f>
        <x:v>0</x:v>
      </x:c>
      <x:c r="Y2983" s="50" t="b">
        <x:f>AND(COUNT(G2983:K2983)=5,P2983&gt;='設定'!$B$7)</x:f>
        <x:v>0</x:v>
      </x:c>
      <x:c r="Z2983" s="50" t="b">
        <x:f>AND(ISNUMBER(R2983),R2983&gt;='設定'!$B$8)</x:f>
        <x:v>0</x:v>
      </x:c>
      <x:c r="AA2983" s="50" t="b">
        <x:f>AND(ISNUMBER(S2983),S2983&gt;=DATE(YEAR('設定'!$B$10)-'設定'!$B$9,MONTH('設定'!$B$10),DAY('設定'!$B$10)))</x:f>
        <x:v>0</x:v>
      </x:c>
      <x:c r="AB2983" s="55" t="b">
        <x:v>0</x:v>
      </x:c>
      <x:c r="AC2983" s="55" t="b">
        <x:v>0</x:v>
      </x:c>
      <x:c r="AD2983" s="50" t="n">
        <x:f>IF(X2983,1,0)+IF(Z2983,1,0)+IF(AA2983,1,0)+IF(AB2983,1,0)</x:f>
        <x:v>0</x:v>
      </x:c>
      <x:c r="AE2983" s="50" t="n">
        <x:f>IF(Y2983,1,0)+IF(Z2983,1,0)+IF(AA2983,1,0)+IF(AB2983,1,0)</x:f>
        <x:v>0</x:v>
      </x:c>
      <x:c r="AF2983" s="50" t="n">
        <x:f>IF(Y2983,1,0)+IF(Z2983,1,0)+IF(AA2983,1,0)+IF(AC2983,1,0)</x:f>
        <x:v>0</x:v>
      </x:c>
      <x:c r="AG2983" s="53" t="n">
        <x:v>44348</x:v>
      </x:c>
      <x:c r="AH2983" s="50" t="str">
        <x:v>S100W3IP</x:v>
      </x:c>
      <x:c r="AI2983" s="50" t="str">
        <x:v>NetSalesSummaryOfBusinessResults</x:v>
      </x:c>
      <x:c r="AJ2983" s="50" t="str">
        <x:v>OperatingIncome</x:v>
      </x:c>
      <x:c r="AK2983" s="53" t="n">
        <x:v>45747</x:v>
      </x:c>
      <x:c r="AL2983" s="50" t="str">
        <x:v>365/365/365/366/365</x:v>
      </x:c>
      <x:c r="AM2983" s="51" t="n">
        <x:v>124733081</x:v>
      </x:c>
      <x:c r="AN2983" s="51" t="n">
        <x:v>16060</x:v>
      </x:c>
      <x:c r="AO2983" s="51" t="n">
        <x:f>IFERROR(AM2983*AN2983,"")</x:f>
        <x:v>2003213280860</x:v>
      </x:c>
      <x:c r="AP2983" s="56" t="n">
        <x:f>IFERROR(AO2983/(K2983*1000000),"")</x:f>
        <x:v>5.866989851334649</x:v>
      </x:c>
      <x:c r="AQ2983" s="57" t="n">
        <x:v>48206398838.333336</x:v>
      </x:c>
      <x:c r="AR2983" s="52" t="n">
        <x:v>0.4795105130169345</x:v>
      </x:c>
      <x:c r="AS2983" s="52" t="n">
        <x:v>-0.7475269477760318</x:v>
      </x:c>
      <x:c r="AT2983" s="55" t="b">
        <x:v>0</x:v>
      </x:c>
      <x:c r="AU2983" s="50" t="str">
        <x:v>extreme_valuation_outlier</x:v>
      </x:c>
      <x:c r="AV2983" s="58" t="n">
        <x:v>0.3697331109958511</x:v>
      </x:c>
      <x:c r="AW2983" s="50" t="n">
        <x:v>251</x:v>
      </x:c>
      <x:c r="AX2983" s="50" t="str">
        <x:v>Future Moat</x:v>
      </x:c>
      <x:c r="AY2983" s="50" t="str">
        <x:v>既存適格性フィルター不通過: extreme_valuation_outlier / ローカル5年最大下落率-60%以下</x:v>
      </x:c>
      <x:c r="AZ2983" s="59" t="str">
        <x:v>2025-06-24 10:33</x:v>
      </x:c>
      <x:c r="BA2983" s="53" t="n">
        <x:v>25628</x:v>
      </x:c>
      <x:c r="BB2983" s="50"/>
      <x:c r="BC2983" s="50"/>
      <x:c r="BD2983" s="50" t="str">
        <x:v>TOPIX Mid400</x:v>
      </x:c>
    </x:row>
    <x:row r="2984">
      <x:c r="A2984" s="50" t="n">
        <x:v>2983</x:v>
      </x:c>
      <x:c r="B2984" s="50" t="str">
        <x:v>4043</x:v>
      </x:c>
      <x:c r="C2984" s="50" t="str">
        <x:v>4043.T</x:v>
      </x:c>
      <x:c r="D2984" s="50" t="str">
        <x:v>Tokuyama Corporation</x:v>
      </x:c>
      <x:c r="E2984" s="50" t="str">
        <x:v>Prime Market (Domestic)</x:v>
      </x:c>
      <x:c r="F2984" s="50" t="str">
        <x:v>Chemicals</x:v>
      </x:c>
      <x:c r="G2984" s="51" t="n">
        <x:v>302407</x:v>
      </x:c>
      <x:c r="H2984" s="51" t="n">
        <x:v>293830</x:v>
      </x:c>
      <x:c r="I2984" s="51" t="n">
        <x:v>351790</x:v>
      </x:c>
      <x:c r="J2984" s="51" t="n">
        <x:v>341990</x:v>
      </x:c>
      <x:c r="K2984" s="51" t="n">
        <x:v>343073</x:v>
      </x:c>
      <x:c r="L2984" s="52" t="n">
        <x:f>IFERROR(H2984/G2984-1,"")</x:f>
        <x:v>-0.028362438700162418</x:v>
      </x:c>
      <x:c r="M2984" s="52" t="n">
        <x:f>IFERROR(I2984/H2984-1,"")</x:f>
        <x:v>0.19725691726508532</x:v>
      </x:c>
      <x:c r="N2984" s="52" t="n">
        <x:f>IFERROR(J2984/I2984-1,"")</x:f>
        <x:v>-0.027857528639244955</x:v>
      </x:c>
      <x:c r="O2984" s="52" t="n">
        <x:f>IFERROR(K2984/J2984-1,"")</x:f>
        <x:v>0.003166759261966634</x:v>
      </x:c>
      <x:c r="P2984" s="52" t="n">
        <x:f>IFERROR((K2984/G2984)^(1/4)-1,"")</x:f>
        <x:v>0.03204509734364702</x:v>
      </x:c>
      <x:c r="Q2984" s="51" t="n">
        <x:v>29968</x:v>
      </x:c>
      <x:c r="R2984" s="52" t="n">
        <x:f>IFERROR(Q2984/K2984,"")</x:f>
        <x:v>0.08735167151014507</x:v>
      </x:c>
      <x:c r="S2984" s="53" t="n">
        <x:v>18019</x:v>
      </x:c>
      <x:c r="T2984" s="50" t="str">
        <x:v>EDINET_company_history</x:v>
      </x:c>
      <x:c r="U2984" s="50" t="str">
        <x:v>日本マスタートラスト信託銀行株式会社（信託口）</x:v>
      </x:c>
      <x:c r="V2984" s="54" t="n">
        <x:v>0.1597</x:v>
      </x:c>
      <x:c r="W2984" s="50" t="str">
        <x:v>横田 浩 / 岩崎 史哲</x:v>
      </x:c>
      <x:c r="X2984" s="50" t="b">
        <x:f>AND(COUNT(L2984:O2984)=4,L2984&gt;='設定'!$B$6,M2984&gt;='設定'!$B$6,N2984&gt;='設定'!$B$6,O2984&gt;='設定'!$B$6)</x:f>
        <x:v>0</x:v>
      </x:c>
      <x:c r="Y2984" s="50" t="b">
        <x:f>AND(COUNT(G2984:K2984)=5,P2984&gt;='設定'!$B$7)</x:f>
        <x:v>0</x:v>
      </x:c>
      <x:c r="Z2984" s="50" t="b">
        <x:f>AND(ISNUMBER(R2984),R2984&gt;='設定'!$B$8)</x:f>
        <x:v>0</x:v>
      </x:c>
      <x:c r="AA2984" s="50" t="b">
        <x:f>AND(ISNUMBER(S2984),S2984&gt;=DATE(YEAR('設定'!$B$10)-'設定'!$B$9,MONTH('設定'!$B$10),DAY('設定'!$B$10)))</x:f>
        <x:v>0</x:v>
      </x:c>
      <x:c r="AB2984" s="55" t="b">
        <x:v>0</x:v>
      </x:c>
      <x:c r="AC2984" s="55" t="b">
        <x:v>0</x:v>
      </x:c>
      <x:c r="AD2984" s="50" t="n">
        <x:f>IF(X2984,1,0)+IF(Z2984,1,0)+IF(AA2984,1,0)+IF(AB2984,1,0)</x:f>
        <x:v>0</x:v>
      </x:c>
      <x:c r="AE2984" s="50" t="n">
        <x:f>IF(Y2984,1,0)+IF(Z2984,1,0)+IF(AA2984,1,0)+IF(AB2984,1,0)</x:f>
        <x:v>0</x:v>
      </x:c>
      <x:c r="AF2984" s="50" t="n">
        <x:f>IF(Y2984,1,0)+IF(Z2984,1,0)+IF(AA2984,1,0)+IF(AC2984,1,0)</x:f>
        <x:v>0</x:v>
      </x:c>
      <x:c r="AG2984" s="53" t="n">
        <x:v>44348</x:v>
      </x:c>
      <x:c r="AH2984" s="50" t="str">
        <x:v>S100W2LH</x:v>
      </x:c>
      <x:c r="AI2984" s="50" t="str">
        <x:v>NetSalesSummaryOfBusinessResults</x:v>
      </x:c>
      <x:c r="AJ2984" s="50" t="str">
        <x:v>OperatingIncome</x:v>
      </x:c>
      <x:c r="AK2984" s="53" t="n">
        <x:v>45747</x:v>
      </x:c>
      <x:c r="AL2984" s="50" t="str">
        <x:v>365/365/365/366/365</x:v>
      </x:c>
      <x:c r="AM2984" s="51" t="n">
        <x:v>72063627</x:v>
      </x:c>
      <x:c r="AN2984" s="51" t="n">
        <x:v>5200</x:v>
      </x:c>
      <x:c r="AO2984" s="51" t="n">
        <x:f>IFERROR(AM2984*AN2984,"")</x:f>
        <x:v>374730860400</x:v>
      </x:c>
      <x:c r="AP2984" s="56" t="n">
        <x:f>IFERROR(AO2984/(K2984*1000000),"")</x:f>
        <x:v>1.0922773298977186</x:v>
      </x:c>
      <x:c r="AQ2984" s="57" t="n">
        <x:v>3580177205</x:v>
      </x:c>
      <x:c r="AR2984" s="52" t="n">
        <x:v>0.2874052452719581</x:v>
      </x:c>
      <x:c r="AS2984" s="52" t="n">
        <x:v>-0.3407780374705362</x:v>
      </x:c>
      <x:c r="AT2984" s="55" t="b">
        <x:v>1</x:v>
      </x:c>
      <x:c r="AU2984" s="50"/>
      <x:c r="AV2984" s="58" t="n">
        <x:v>0.2561278347328636</x:v>
      </x:c>
      <x:c r="AW2984" s="50" t="n">
        <x:v>535</x:v>
      </x:c>
      <x:c r="AX2984" s="50" t="str">
        <x:v>Core Moat</x:v>
      </x:c>
      <x:c r="AY2984" s="50" t="str">
        <x:v>目立つ機械的警告なし（定性確認は別途必要）</x:v>
      </x:c>
      <x:c r="AZ2984" s="59" t="str">
        <x:v>2025-06-25 13:51</x:v>
      </x:c>
      <x:c r="BA2984" s="53" t="n">
        <x:v>18019</x:v>
      </x:c>
      <x:c r="BB2984" s="50"/>
      <x:c r="BC2984" s="50"/>
      <x:c r="BD2984" s="50" t="str">
        <x:v>TOPIX Mid400</x:v>
      </x:c>
    </x:row>
    <x:row r="2985">
      <x:c r="A2985" s="50" t="n">
        <x:v>2984</x:v>
      </x:c>
      <x:c r="B2985" s="50" t="str">
        <x:v>2784</x:v>
      </x:c>
      <x:c r="C2985" s="50" t="str">
        <x:v>2784.T</x:v>
      </x:c>
      <x:c r="D2985" s="50" t="str">
        <x:v>Alfresa Holdings Corporation</x:v>
      </x:c>
      <x:c r="E2985" s="50" t="str">
        <x:v>Prime Market (Domestic)</x:v>
      </x:c>
      <x:c r="F2985" s="50" t="str">
        <x:v>Wholesale Trade</x:v>
      </x:c>
      <x:c r="G2985" s="51" t="n">
        <x:v>2610427</x:v>
      </x:c>
      <x:c r="H2985" s="51" t="n">
        <x:v>2585643</x:v>
      </x:c>
      <x:c r="I2985" s="51" t="n">
        <x:v>2696069</x:v>
      </x:c>
      <x:c r="J2985" s="51" t="n">
        <x:v>2858500</x:v>
      </x:c>
      <x:c r="K2985" s="51" t="n">
        <x:v>2961051</x:v>
      </x:c>
      <x:c r="L2985" s="52" t="n">
        <x:f>IFERROR(H2985/G2985-1,"")</x:f>
        <x:v>-0.009494232169679484</x:v>
      </x:c>
      <x:c r="M2985" s="52" t="n">
        <x:f>IFERROR(I2985/H2985-1,"")</x:f>
        <x:v>0.04270736524725183</x:v>
      </x:c>
      <x:c r="N2985" s="52" t="n">
        <x:f>IFERROR(J2985/I2985-1,"")</x:f>
        <x:v>0.06024734530162257</x:v>
      </x:c>
      <x:c r="O2985" s="52" t="n">
        <x:f>IFERROR(K2985/J2985-1,"")</x:f>
        <x:v>0.035875808990729396</x:v>
      </x:c>
      <x:c r="P2985" s="52" t="n">
        <x:f>IFERROR((K2985/G2985)^(1/4)-1,"")</x:f>
        <x:v>0.03200923519223631</x:v>
      </x:c>
      <x:c r="Q2985" s="51" t="n">
        <x:v>38080</x:v>
      </x:c>
      <x:c r="R2985" s="52" t="n">
        <x:f>IFERROR(Q2985/K2985,"")</x:f>
        <x:v>0.012860298589926347</x:v>
      </x:c>
      <x:c r="S2985" s="53" t="n">
        <x:v>37865</x:v>
      </x:c>
      <x:c r="T2985" s="50" t="str">
        <x:v>EDINET_company_history</x:v>
      </x:c>
      <x:c r="U2985" s="50" t="str">
        <x:v>日本マスタートラスト信託銀行株式会社(信託口)</x:v>
      </x:c>
      <x:c r="V2985" s="54" t="n">
        <x:v>0.1479</x:v>
      </x:c>
      <x:c r="W2985" s="50" t="str">
        <x:v>荒川 隆治 / 福神 雄介</x:v>
      </x:c>
      <x:c r="X2985" s="50" t="b">
        <x:f>AND(COUNT(L2985:O2985)=4,L2985&gt;='設定'!$B$6,M2985&gt;='設定'!$B$6,N2985&gt;='設定'!$B$6,O2985&gt;='設定'!$B$6)</x:f>
        <x:v>0</x:v>
      </x:c>
      <x:c r="Y2985" s="50" t="b">
        <x:f>AND(COUNT(G2985:K2985)=5,P2985&gt;='設定'!$B$7)</x:f>
        <x:v>0</x:v>
      </x:c>
      <x:c r="Z2985" s="50" t="b">
        <x:f>AND(ISNUMBER(R2985),R2985&gt;='設定'!$B$8)</x:f>
        <x:v>0</x:v>
      </x:c>
      <x:c r="AA2985" s="50" t="b">
        <x:f>AND(ISNUMBER(S2985),S2985&gt;=DATE(YEAR('設定'!$B$10)-'設定'!$B$9,MONTH('設定'!$B$10),DAY('設定'!$B$10)))</x:f>
        <x:v>0</x:v>
      </x:c>
      <x:c r="AB2985" s="55" t="b">
        <x:v>0</x:v>
      </x:c>
      <x:c r="AC2985" s="55" t="b">
        <x:v>0</x:v>
      </x:c>
      <x:c r="AD2985" s="50" t="n">
        <x:f>IF(X2985,1,0)+IF(Z2985,1,0)+IF(AA2985,1,0)+IF(AB2985,1,0)</x:f>
        <x:v>0</x:v>
      </x:c>
      <x:c r="AE2985" s="50" t="n">
        <x:f>IF(Y2985,1,0)+IF(Z2985,1,0)+IF(AA2985,1,0)+IF(AB2985,1,0)</x:f>
        <x:v>0</x:v>
      </x:c>
      <x:c r="AF2985" s="50" t="n">
        <x:f>IF(Y2985,1,0)+IF(Z2985,1,0)+IF(AA2985,1,0)+IF(AC2985,1,0)</x:f>
        <x:v>0</x:v>
      </x:c>
      <x:c r="AG2985" s="53" t="n">
        <x:v>44348</x:v>
      </x:c>
      <x:c r="AH2985" s="50" t="str">
        <x:v>S100W3KK</x:v>
      </x:c>
      <x:c r="AI2985" s="50" t="str">
        <x:v>NetSalesSummaryOfBusinessResults</x:v>
      </x:c>
      <x:c r="AJ2985" s="50" t="str">
        <x:v>OperatingIncome</x:v>
      </x:c>
      <x:c r="AK2985" s="53" t="n">
        <x:v>45747</x:v>
      </x:c>
      <x:c r="AL2985" s="50" t="str">
        <x:v>365/365/365/366/365</x:v>
      </x:c>
      <x:c r="AM2985" s="51" t="n">
        <x:v>182203600</x:v>
      </x:c>
      <x:c r="AN2985" s="51" t="n">
        <x:v>2163</x:v>
      </x:c>
      <x:c r="AO2985" s="51" t="n">
        <x:f>IFERROR(AM2985*AN2985,"")</x:f>
        <x:v>394106386800</x:v>
      </x:c>
      <x:c r="AP2985" s="56" t="n">
        <x:f>IFERROR(AO2985/(K2985*1000000),"")</x:f>
        <x:v>0.13309679124067772</x:v>
      </x:c>
      <x:c r="AQ2985" s="57" t="n">
        <x:v>991256838.3333334</x:v>
      </x:c>
      <x:c r="AR2985" s="52" t="n">
        <x:v>0.2356551038294788</x:v>
      </x:c>
      <x:c r="AS2985" s="52" t="n">
        <x:v>-0.2286130217200253</x:v>
      </x:c>
      <x:c r="AT2985" s="55" t="b">
        <x:v>1</x:v>
      </x:c>
      <x:c r="AU2985" s="50"/>
      <x:c r="AV2985" s="58" t="n">
        <x:v>-0.0664289481247627</x:v>
      </x:c>
      <x:c r="AW2985" s="50" t="n">
        <x:v>2383</x:v>
      </x:c>
      <x:c r="AX2985" s="50" t="str">
        <x:v>Transformation Moat</x:v>
      </x:c>
      <x:c r="AY2985" s="50" t="str">
        <x:v>目立つ機械的警告なし（定性確認は別途必要）</x:v>
      </x:c>
      <x:c r="AZ2985" s="59" t="str">
        <x:v>2025-06-24 14:05</x:v>
      </x:c>
      <x:c r="BA2985" s="53" t="n">
        <x:v>37865</x:v>
      </x:c>
      <x:c r="BB2985" s="50"/>
      <x:c r="BC2985" s="50"/>
      <x:c r="BD2985" s="50" t="str">
        <x:v>TOPIX Mid400</x:v>
      </x:c>
    </x:row>
    <x:row r="2986">
      <x:c r="A2986" s="50" t="n">
        <x:v>2985</x:v>
      </x:c>
      <x:c r="B2986" s="50" t="str">
        <x:v>5943</x:v>
      </x:c>
      <x:c r="C2986" s="50" t="str">
        <x:v>5943.T</x:v>
      </x:c>
      <x:c r="D2986" s="50" t="str">
        <x:v>NORITZ CORPORATION</x:v>
      </x:c>
      <x:c r="E2986" s="50" t="str">
        <x:v>Prime Market (Domestic)</x:v>
      </x:c>
      <x:c r="F2986" s="50" t="str">
        <x:v>Metal Products</x:v>
      </x:c>
      <x:c r="G2986" s="51" t="n">
        <x:v>178142</x:v>
      </x:c>
      <x:c r="H2986" s="51" t="n">
        <x:v>210966</x:v>
      </x:c>
      <x:c r="I2986" s="51" t="n">
        <x:v>201891</x:v>
      </x:c>
      <x:c r="J2986" s="51" t="n">
        <x:v>202204</x:v>
      </x:c>
      <x:c r="K2986" s="51" t="n">
        <x:v>202049</x:v>
      </x:c>
      <x:c r="L2986" s="52" t="n">
        <x:f>IFERROR(H2986/G2986-1,"")</x:f>
        <x:v>0.18425750244187222</x:v>
      </x:c>
      <x:c r="M2986" s="52" t="n">
        <x:f>IFERROR(I2986/H2986-1,"")</x:f>
        <x:v>-0.043016410227240454</x:v>
      </x:c>
      <x:c r="N2986" s="52" t="n">
        <x:f>IFERROR(J2986/I2986-1,"")</x:f>
        <x:v>0.001550341520919707</x:v>
      </x:c>
      <x:c r="O2986" s="52" t="n">
        <x:f>IFERROR(K2986/J2986-1,"")</x:f>
        <x:v>-0.0007665525904532178</x:v>
      </x:c>
      <x:c r="P2986" s="52" t="n">
        <x:f>IFERROR((K2986/G2986)^(1/4)-1,"")</x:f>
        <x:v>0.0319831240843329</x:v>
      </x:c>
      <x:c r="Q2986" s="51" t="n">
        <x:v>4300</x:v>
      </x:c>
      <x:c r="R2986" s="52" t="n">
        <x:f>IFERROR(Q2986/K2986,"")</x:f>
        <x:v>0.021281966255710247</x:v>
      </x:c>
      <x:c r="S2986" s="53" t="n">
        <x:v>30895</x:v>
      </x:c>
      <x:c r="T2986" s="50" t="str">
        <x:v>EDINET_company_history</x:v>
      </x:c>
      <x:c r="U2986" s="50" t="str">
        <x:v>日本マスタートラスト信託銀行㈱（信託口）</x:v>
      </x:c>
      <x:c r="V2986" s="54" t="n">
        <x:v>0.1177</x:v>
      </x:c>
      <x:c r="W2986" s="50" t="str">
        <x:v>腹巻 知 / 竹中 昌之</x:v>
      </x:c>
      <x:c r="X2986" s="50" t="b">
        <x:f>AND(COUNT(L2986:O2986)=4,L2986&gt;='設定'!$B$6,M2986&gt;='設定'!$B$6,N2986&gt;='設定'!$B$6,O2986&gt;='設定'!$B$6)</x:f>
        <x:v>0</x:v>
      </x:c>
      <x:c r="Y2986" s="50" t="b">
        <x:f>AND(COUNT(G2986:K2986)=5,P2986&gt;='設定'!$B$7)</x:f>
        <x:v>0</x:v>
      </x:c>
      <x:c r="Z2986" s="50" t="b">
        <x:f>AND(ISNUMBER(R2986),R2986&gt;='設定'!$B$8)</x:f>
        <x:v>0</x:v>
      </x:c>
      <x:c r="AA2986" s="50" t="b">
        <x:f>AND(ISNUMBER(S2986),S2986&gt;=DATE(YEAR('設定'!$B$10)-'設定'!$B$9,MONTH('設定'!$B$10),DAY('設定'!$B$10)))</x:f>
        <x:v>0</x:v>
      </x:c>
      <x:c r="AB2986" s="55" t="b">
        <x:v>0</x:v>
      </x:c>
      <x:c r="AC2986" s="55" t="b">
        <x:v>0</x:v>
      </x:c>
      <x:c r="AD2986" s="50" t="n">
        <x:f>IF(X2986,1,0)+IF(Z2986,1,0)+IF(AA2986,1,0)+IF(AB2986,1,0)</x:f>
        <x:v>0</x:v>
      </x:c>
      <x:c r="AE2986" s="50" t="n">
        <x:f>IF(Y2986,1,0)+IF(Z2986,1,0)+IF(AA2986,1,0)+IF(AB2986,1,0)</x:f>
        <x:v>0</x:v>
      </x:c>
      <x:c r="AF2986" s="50" t="n">
        <x:f>IF(Y2986,1,0)+IF(Z2986,1,0)+IF(AA2986,1,0)+IF(AC2986,1,0)</x:f>
        <x:v>0</x:v>
      </x:c>
      <x:c r="AG2986" s="53" t="n">
        <x:v>44348</x:v>
      </x:c>
      <x:c r="AH2986" s="50" t="str">
        <x:v>S100XUKL</x:v>
      </x:c>
      <x:c r="AI2986" s="50" t="str">
        <x:v>NetSalesSummaryOfBusinessResults</x:v>
      </x:c>
      <x:c r="AJ2986" s="50" t="str">
        <x:v>OperatingIncome</x:v>
      </x:c>
      <x:c r="AK2986" s="53" t="n">
        <x:v>46022</x:v>
      </x:c>
      <x:c r="AL2986" s="50" t="str">
        <x:v>365/365/365/366/365</x:v>
      </x:c>
      <x:c r="AM2986" s="51" t="n">
        <x:v>45912530</x:v>
      </x:c>
      <x:c r="AN2986" s="51" t="n">
        <x:v>2211</x:v>
      </x:c>
      <x:c r="AO2986" s="51" t="n">
        <x:f>IFERROR(AM2986*AN2986,"")</x:f>
        <x:v>101512603830</x:v>
      </x:c>
      <x:c r="AP2986" s="56" t="n">
        <x:f>IFERROR(AO2986/(K2986*1000000),"")</x:f>
        <x:v>0.5024157695905449</x:v>
      </x:c>
      <x:c r="AQ2986" s="57" t="n">
        <x:v>230872905</x:v>
      </x:c>
      <x:c r="AR2986" s="52" t="n">
        <x:v>0.2304437395959786</x:v>
      </x:c>
      <x:c r="AS2986" s="52" t="n">
        <x:v>-0.3007915400891136</x:v>
      </x:c>
      <x:c r="AT2986" s="55" t="b">
        <x:v>1</x:v>
      </x:c>
      <x:c r="AU2986" s="50"/>
      <x:c r="AV2986" s="58" t="n">
        <x:v>0.1508149863429123</x:v>
      </x:c>
      <x:c r="AW2986" s="50" t="n">
        <x:v>941</x:v>
      </x:c>
      <x:c r="AX2986" s="50" t="str">
        <x:v>Future Moat</x:v>
      </x:c>
      <x:c r="AY2986" s="50" t="str">
        <x:v>目立つ機械的警告なし（定性確認は別途必要）</x:v>
      </x:c>
      <x:c r="AZ2986" s="59" t="str">
        <x:v>2026-03-26 15:24</x:v>
      </x:c>
      <x:c r="BA2986" s="53" t="n">
        <x:v>30895</x:v>
      </x:c>
      <x:c r="BB2986" s="50"/>
      <x:c r="BC2986" s="50"/>
      <x:c r="BD2986" s="50" t="str">
        <x:v>TOPIX Small 1</x:v>
      </x:c>
    </x:row>
    <x:row r="2987">
      <x:c r="A2987" s="50" t="n">
        <x:v>2986</x:v>
      </x:c>
      <x:c r="B2987" s="50" t="str">
        <x:v>5940</x:v>
      </x:c>
      <x:c r="C2987" s="50" t="str">
        <x:v>5940.T</x:v>
      </x:c>
      <x:c r="D2987" s="50" t="str">
        <x:v>FUJISASH CO.,LTD.</x:v>
      </x:c>
      <x:c r="E2987" s="50" t="str">
        <x:v>Standard Market(Domestic)</x:v>
      </x:c>
      <x:c r="F2987" s="50" t="str">
        <x:v>Metal Products</x:v>
      </x:c>
      <x:c r="G2987" s="51" t="n">
        <x:v>92396</x:v>
      </x:c>
      <x:c r="H2987" s="51" t="n">
        <x:v>90430</x:v>
      </x:c>
      <x:c r="I2987" s="51" t="n">
        <x:v>101700</x:v>
      </x:c>
      <x:c r="J2987" s="51" t="n">
        <x:v>101260</x:v>
      </x:c>
      <x:c r="K2987" s="51" t="n">
        <x:v>104754</x:v>
      </x:c>
      <x:c r="L2987" s="52" t="n">
        <x:f>IFERROR(H2987/G2987-1,"")</x:f>
        <x:v>-0.021277977401619075</x:v>
      </x:c>
      <x:c r="M2987" s="52" t="n">
        <x:f>IFERROR(I2987/H2987-1,"")</x:f>
        <x:v>0.12462678314718567</x:v>
      </x:c>
      <x:c r="N2987" s="52" t="n">
        <x:f>IFERROR(J2987/I2987-1,"")</x:f>
        <x:v>-0.004326450344149468</x:v>
      </x:c>
      <x:c r="O2987" s="52" t="n">
        <x:f>IFERROR(K2987/J2987-1,"")</x:f>
        <x:v>0.034505234050957956</x:v>
      </x:c>
      <x:c r="P2987" s="52" t="n">
        <x:f>IFERROR((K2987/G2987)^(1/4)-1,"")</x:f>
        <x:v>0.0318803951194937</x:v>
      </x:c>
      <x:c r="Q2987" s="51" t="n">
        <x:v>2475</x:v>
      </x:c>
      <x:c r="R2987" s="52" t="n">
        <x:f>IFERROR(Q2987/K2987,"")</x:f>
        <x:v>0.023626782748152816</x:v>
      </x:c>
      <x:c r="S2987" s="53" t="n">
        <x:v>22555</x:v>
      </x:c>
      <x:c r="T2987" s="50" t="str">
        <x:v>EDINET_company_history</x:v>
      </x:c>
      <x:c r="U2987" s="50" t="str">
        <x:v>文化シヤッター株式会社</x:v>
      </x:c>
      <x:c r="V2987" s="54" t="n">
        <x:v>0.2349</x:v>
      </x:c>
      <x:c r="W2987" s="50" t="str">
        <x:v>江崎 裕之 / 宮﨑 恒史</x:v>
      </x:c>
      <x:c r="X2987" s="50" t="b">
        <x:f>AND(COUNT(L2987:O2987)=4,L2987&gt;='設定'!$B$6,M2987&gt;='設定'!$B$6,N2987&gt;='設定'!$B$6,O2987&gt;='設定'!$B$6)</x:f>
        <x:v>0</x:v>
      </x:c>
      <x:c r="Y2987" s="50" t="b">
        <x:f>AND(COUNT(G2987:K2987)=5,P2987&gt;='設定'!$B$7)</x:f>
        <x:v>0</x:v>
      </x:c>
      <x:c r="Z2987" s="50" t="b">
        <x:f>AND(ISNUMBER(R2987),R2987&gt;='設定'!$B$8)</x:f>
        <x:v>0</x:v>
      </x:c>
      <x:c r="AA2987" s="50" t="b">
        <x:f>AND(ISNUMBER(S2987),S2987&gt;=DATE(YEAR('設定'!$B$10)-'設定'!$B$9,MONTH('設定'!$B$10),DAY('設定'!$B$10)))</x:f>
        <x:v>0</x:v>
      </x:c>
      <x:c r="AB2987" s="55" t="b">
        <x:v>0</x:v>
      </x:c>
      <x:c r="AC2987" s="55" t="b">
        <x:v>0</x:v>
      </x:c>
      <x:c r="AD2987" s="50" t="n">
        <x:f>IF(X2987,1,0)+IF(Z2987,1,0)+IF(AA2987,1,0)+IF(AB2987,1,0)</x:f>
        <x:v>0</x:v>
      </x:c>
      <x:c r="AE2987" s="50" t="n">
        <x:f>IF(Y2987,1,0)+IF(Z2987,1,0)+IF(AA2987,1,0)+IF(AB2987,1,0)</x:f>
        <x:v>0</x:v>
      </x:c>
      <x:c r="AF2987" s="50" t="n">
        <x:f>IF(Y2987,1,0)+IF(Z2987,1,0)+IF(AA2987,1,0)+IF(AC2987,1,0)</x:f>
        <x:v>0</x:v>
      </x:c>
      <x:c r="AG2987" s="53" t="n">
        <x:v>44348</x:v>
      </x:c>
      <x:c r="AH2987" s="50" t="str">
        <x:v>S100W2EZ</x:v>
      </x:c>
      <x:c r="AI2987" s="50" t="str">
        <x:v>NetSalesSummaryOfBusinessResults</x:v>
      </x:c>
      <x:c r="AJ2987" s="50" t="str">
        <x:v>OperatingIncome</x:v>
      </x:c>
      <x:c r="AK2987" s="53" t="n">
        <x:v>45747</x:v>
      </x:c>
      <x:c r="AL2987" s="50" t="str">
        <x:v>365/365/365/366/365</x:v>
      </x:c>
      <x:c r="AM2987" s="51" t="n">
        <x:v>12611682</x:v>
      </x:c>
      <x:c r="AN2987" s="51" t="n">
        <x:v>701</x:v>
      </x:c>
      <x:c r="AO2987" s="51" t="n">
        <x:f>IFERROR(AM2987*AN2987,"")</x:f>
        <x:v>8840789082</x:v>
      </x:c>
      <x:c r="AP2987" s="56" t="n">
        <x:f>IFERROR(AO2987/(K2987*1000000),"")</x:f>
        <x:v>0.08439571836874964</x:v>
      </x:c>
      <x:c r="AQ2987" s="57" t="n">
        <x:v>39471633.333333336</x:v>
      </x:c>
      <x:c r="AR2987" s="52" t="n">
        <x:v>0.3017220531481658</x:v>
      </x:c>
      <x:c r="AS2987" s="52" t="n">
        <x:v>-0.4242132244929901</x:v>
      </x:c>
      <x:c r="AT2987" s="55" t="b">
        <x:v>1</x:v>
      </x:c>
      <x:c r="AU2987" s="50"/>
      <x:c r="AV2987" s="58" t="n">
        <x:v>0.0565655070167287</x:v>
      </x:c>
      <x:c r="AW2987" s="50" t="n">
        <x:v>1476</x:v>
      </x:c>
      <x:c r="AX2987" s="50" t="str">
        <x:v>Discovery</x:v>
      </x:c>
      <x:c r="AY2987" s="50" t="str">
        <x:v>目立つ機械的警告なし（定性確認は別途必要）</x:v>
      </x:c>
      <x:c r="AZ2987" s="59" t="str">
        <x:v>2025-06-24 15:00</x:v>
      </x:c>
      <x:c r="BA2987" s="53" t="n">
        <x:v>22555</x:v>
      </x:c>
      <x:c r="BB2987" s="50"/>
      <x:c r="BC2987" s="50"/>
      <x:c r="BD2987" s="50"/>
    </x:row>
    <x:row r="2988">
      <x:c r="A2988" s="50" t="n">
        <x:v>2987</x:v>
      </x:c>
      <x:c r="B2988" s="50" t="str">
        <x:v>1810</x:v>
      </x:c>
      <x:c r="C2988" s="50" t="str">
        <x:v>1810.T</x:v>
      </x:c>
      <x:c r="D2988" s="50" t="str">
        <x:v>MATSUI CONSTRUCTION CO.,LTD.</x:v>
      </x:c>
      <x:c r="E2988" s="50" t="str">
        <x:v>Standard Market(Domestic)</x:v>
      </x:c>
      <x:c r="F2988" s="50" t="str">
        <x:v>Construction</x:v>
      </x:c>
      <x:c r="G2988" s="51" t="n">
        <x:v>87579</x:v>
      </x:c>
      <x:c r="H2988" s="51" t="n">
        <x:v>82468</x:v>
      </x:c>
      <x:c r="I2988" s="51" t="n">
        <x:v>88664</x:v>
      </x:c>
      <x:c r="J2988" s="51" t="n">
        <x:v>96969</x:v>
      </x:c>
      <x:c r="K2988" s="51" t="n">
        <x:v>99253</x:v>
      </x:c>
      <x:c r="L2988" s="52" t="n">
        <x:f>IFERROR(H2988/G2988-1,"")</x:f>
        <x:v>-0.058358738967103974</x:v>
      </x:c>
      <x:c r="M2988" s="52" t="n">
        <x:f>IFERROR(I2988/H2988-1,"")</x:f>
        <x:v>0.07513217247902215</x:v>
      </x:c>
      <x:c r="N2988" s="52" t="n">
        <x:f>IFERROR(J2988/I2988-1,"")</x:f>
        <x:v>0.09366823062347729</x:v>
      </x:c>
      <x:c r="O2988" s="52" t="n">
        <x:f>IFERROR(K2988/J2988-1,"")</x:f>
        <x:v>0.023553919293795023</x:v>
      </x:c>
      <x:c r="P2988" s="52" t="n">
        <x:f>IFERROR((K2988/G2988)^(1/4)-1,"")</x:f>
        <x:v>0.03177717253417556</x:v>
      </x:c>
      <x:c r="Q2988" s="51" t="n">
        <x:v>3382</x:v>
      </x:c>
      <x:c r="R2988" s="52" t="n">
        <x:f>IFERROR(Q2988/K2988,"")</x:f>
        <x:v>0.034074536789819955</x:v>
      </x:c>
      <x:c r="S2988" s="53" t="n">
        <x:v>22555</x:v>
      </x:c>
      <x:c r="T2988" s="50" t="str">
        <x:v>EDINET_company_history</x:v>
      </x:c>
      <x:c r="U2988" s="50" t="str">
        <x:v>日本マスタートラスト信託銀行株式会社（信託口）</x:v>
      </x:c>
      <x:c r="V2988" s="54" t="n">
        <x:v>0.0778</x:v>
      </x:c>
      <x:c r="W2988" s="50" t="str">
        <x:v>松 井 隆 弘</x:v>
      </x:c>
      <x:c r="X2988" s="50" t="b">
        <x:f>AND(COUNT(L2988:O2988)=4,L2988&gt;='設定'!$B$6,M2988&gt;='設定'!$B$6,N2988&gt;='設定'!$B$6,O2988&gt;='設定'!$B$6)</x:f>
        <x:v>0</x:v>
      </x:c>
      <x:c r="Y2988" s="50" t="b">
        <x:f>AND(COUNT(G2988:K2988)=5,P2988&gt;='設定'!$B$7)</x:f>
        <x:v>0</x:v>
      </x:c>
      <x:c r="Z2988" s="50" t="b">
        <x:f>AND(ISNUMBER(R2988),R2988&gt;='設定'!$B$8)</x:f>
        <x:v>0</x:v>
      </x:c>
      <x:c r="AA2988" s="50" t="b">
        <x:f>AND(ISNUMBER(S2988),S2988&gt;=DATE(YEAR('設定'!$B$10)-'設定'!$B$9,MONTH('設定'!$B$10),DAY('設定'!$B$10)))</x:f>
        <x:v>0</x:v>
      </x:c>
      <x:c r="AB2988" s="55" t="b">
        <x:v>0</x:v>
      </x:c>
      <x:c r="AC2988" s="55" t="b">
        <x:v>0</x:v>
      </x:c>
      <x:c r="AD2988" s="50" t="n">
        <x:f>IF(X2988,1,0)+IF(Z2988,1,0)+IF(AA2988,1,0)+IF(AB2988,1,0)</x:f>
        <x:v>0</x:v>
      </x:c>
      <x:c r="AE2988" s="50" t="n">
        <x:f>IF(Y2988,1,0)+IF(Z2988,1,0)+IF(AA2988,1,0)+IF(AB2988,1,0)</x:f>
        <x:v>0</x:v>
      </x:c>
      <x:c r="AF2988" s="50" t="n">
        <x:f>IF(Y2988,1,0)+IF(Z2988,1,0)+IF(AA2988,1,0)+IF(AC2988,1,0)</x:f>
        <x:v>0</x:v>
      </x:c>
      <x:c r="AG2988" s="53" t="n">
        <x:v>44348</x:v>
      </x:c>
      <x:c r="AH2988" s="50" t="str">
        <x:v>S100W4NZ</x:v>
      </x:c>
      <x:c r="AI2988" s="50" t="str">
        <x:v>NetSalesSummaryOfBusinessResults</x:v>
      </x:c>
      <x:c r="AJ2988" s="50" t="str">
        <x:v>OperatingIncome</x:v>
      </x:c>
      <x:c r="AK2988" s="53" t="n">
        <x:v>45747</x:v>
      </x:c>
      <x:c r="AL2988" s="50" t="str">
        <x:v>365/365/365/366/365</x:v>
      </x:c>
      <x:c r="AM2988" s="51" t="n">
        <x:v>28749100</x:v>
      </x:c>
      <x:c r="AN2988" s="51" t="n">
        <x:v>1338</x:v>
      </x:c>
      <x:c r="AO2988" s="51" t="n">
        <x:f>IFERROR(AM2988*AN2988,"")</x:f>
        <x:v>38466295800</x:v>
      </x:c>
      <x:c r="AP2988" s="56" t="n">
        <x:f>IFERROR(AO2988/(K2988*1000000),"")</x:f>
        <x:v>0.38755801638237636</x:v>
      </x:c>
      <x:c r="AQ2988" s="57" t="n">
        <x:v>106979841.66666669</x:v>
      </x:c>
      <x:c r="AR2988" s="52" t="n">
        <x:v>0.3109877979349735</x:v>
      </x:c>
      <x:c r="AS2988" s="52" t="n">
        <x:v>-0.3209629142282582</x:v>
      </x:c>
      <x:c r="AT2988" s="55" t="b">
        <x:v>1</x:v>
      </x:c>
      <x:c r="AU2988" s="50"/>
      <x:c r="AV2988" s="58" t="n">
        <x:v>-0.0374462901939157</x:v>
      </x:c>
      <x:c r="AW2988" s="50" t="n">
        <x:v>2168</x:v>
      </x:c>
      <x:c r="AX2988" s="50" t="str">
        <x:v>Core Moat</x:v>
      </x:c>
      <x:c r="AY2988" s="50" t="str">
        <x:v>目立つ機械的警告なし（定性確認は別途必要）</x:v>
      </x:c>
      <x:c r="AZ2988" s="59" t="str">
        <x:v>2025-06-26 15:14</x:v>
      </x:c>
      <x:c r="BA2988" s="53" t="n">
        <x:v>22555</x:v>
      </x:c>
      <x:c r="BB2988" s="50"/>
      <x:c r="BC2988" s="50"/>
      <x:c r="BD2988" s="50" t="str">
        <x:v>TOPIX Small 2</x:v>
      </x:c>
    </x:row>
    <x:row r="2989">
      <x:c r="A2989" s="50" t="n">
        <x:v>2988</x:v>
      </x:c>
      <x:c r="B2989" s="50" t="str">
        <x:v>8167</x:v>
      </x:c>
      <x:c r="C2989" s="50" t="str">
        <x:v>8167.T</x:v>
      </x:c>
      <x:c r="D2989" s="50" t="str">
        <x:v>RETAIL PARTNERS CO.,LTD.</x:v>
      </x:c>
      <x:c r="E2989" s="50" t="str">
        <x:v>Prime Market (Domestic)</x:v>
      </x:c>
      <x:c r="F2989" s="50" t="str">
        <x:v>Retail Trade</x:v>
      </x:c>
      <x:c r="G2989" s="51" t="n">
        <x:v>236782</x:v>
      </x:c>
      <x:c r="H2989" s="51" t="n">
        <x:v>226740</x:v>
      </x:c>
      <x:c r="I2989" s="51" t="n">
        <x:v>243463</x:v>
      </x:c>
      <x:c r="J2989" s="51" t="n">
        <x:v>257107</x:v>
      </x:c>
      <x:c r="K2989" s="51" t="n">
        <x:v>268295</x:v>
      </x:c>
      <x:c r="L2989" s="52" t="n">
        <x:f>IFERROR(H2989/G2989-1,"")</x:f>
        <x:v>-0.04241031835190179</x:v>
      </x:c>
      <x:c r="M2989" s="52" t="n">
        <x:f>IFERROR(I2989/H2989-1,"")</x:f>
        <x:v>0.07375407956249447</x:v>
      </x:c>
      <x:c r="N2989" s="52" t="n">
        <x:f>IFERROR(J2989/I2989-1,"")</x:f>
        <x:v>0.05604136973585305</x:v>
      </x:c>
      <x:c r="O2989" s="52" t="n">
        <x:f>IFERROR(K2989/J2989-1,"")</x:f>
        <x:v>0.04351495680786588</x:v>
      </x:c>
      <x:c r="P2989" s="52" t="n">
        <x:f>IFERROR((K2989/G2989)^(1/4)-1,"")</x:f>
        <x:v>0.031729797550866135</x:v>
      </x:c>
      <x:c r="Q2989" s="51" t="n">
        <x:v>6468</x:v>
      </x:c>
      <x:c r="R2989" s="52" t="n">
        <x:f>IFERROR(Q2989/K2989,"")</x:f>
        <x:v>0.024107791796343578</x:v>
      </x:c>
      <x:c r="S2989" s="53" t="n">
        <x:v>30956</x:v>
      </x:c>
      <x:c r="T2989" s="50" t="str">
        <x:v>EDINET_company_history</x:v>
      </x:c>
      <x:c r="U2989" s="50" t="str">
        <x:v>株式会社アークス</x:v>
      </x:c>
      <x:c r="V2989" s="54" t="n">
        <x:v>0.073</x:v>
      </x:c>
      <x:c r="W2989" s="50" t="str">
        <x:v>田 中 康 男 / 池 邉 恭 行 / 斉 田 敏 夫</x:v>
      </x:c>
      <x:c r="X2989" s="50" t="b">
        <x:f>AND(COUNT(L2989:O2989)=4,L2989&gt;='設定'!$B$6,M2989&gt;='設定'!$B$6,N2989&gt;='設定'!$B$6,O2989&gt;='設定'!$B$6)</x:f>
        <x:v>0</x:v>
      </x:c>
      <x:c r="Y2989" s="50" t="b">
        <x:f>AND(COUNT(G2989:K2989)=5,P2989&gt;='設定'!$B$7)</x:f>
        <x:v>0</x:v>
      </x:c>
      <x:c r="Z2989" s="50" t="b">
        <x:f>AND(ISNUMBER(R2989),R2989&gt;='設定'!$B$8)</x:f>
        <x:v>0</x:v>
      </x:c>
      <x:c r="AA2989" s="50" t="b">
        <x:f>AND(ISNUMBER(S2989),S2989&gt;=DATE(YEAR('設定'!$B$10)-'設定'!$B$9,MONTH('設定'!$B$10),DAY('設定'!$B$10)))</x:f>
        <x:v>0</x:v>
      </x:c>
      <x:c r="AB2989" s="55" t="b">
        <x:v>0</x:v>
      </x:c>
      <x:c r="AC2989" s="55" t="b">
        <x:v>0</x:v>
      </x:c>
      <x:c r="AD2989" s="50" t="n">
        <x:f>IF(X2989,1,0)+IF(Z2989,1,0)+IF(AA2989,1,0)+IF(AB2989,1,0)</x:f>
        <x:v>0</x:v>
      </x:c>
      <x:c r="AE2989" s="50" t="n">
        <x:f>IF(Y2989,1,0)+IF(Z2989,1,0)+IF(AA2989,1,0)+IF(AB2989,1,0)</x:f>
        <x:v>0</x:v>
      </x:c>
      <x:c r="AF2989" s="50" t="n">
        <x:f>IF(Y2989,1,0)+IF(Z2989,1,0)+IF(AA2989,1,0)+IF(AC2989,1,0)</x:f>
        <x:v>0</x:v>
      </x:c>
      <x:c r="AG2989" s="53" t="n">
        <x:v>44348</x:v>
      </x:c>
      <x:c r="AH2989" s="50" t="str">
        <x:v>S100Y650</x:v>
      </x:c>
      <x:c r="AI2989" s="50" t="str">
        <x:v>NetSalesSummaryOfBusinessResults</x:v>
      </x:c>
      <x:c r="AJ2989" s="50" t="str">
        <x:v>OperatingIncome</x:v>
      </x:c>
      <x:c r="AK2989" s="53" t="n">
        <x:v>46081</x:v>
      </x:c>
      <x:c r="AL2989" s="50" t="str">
        <x:v>365/365/366/365/365</x:v>
      </x:c>
      <x:c r="AM2989" s="51" t="n">
        <x:v>42933259</x:v>
      </x:c>
      <x:c r="AN2989" s="51" t="n">
        <x:v>1260</x:v>
      </x:c>
      <x:c r="AO2989" s="51" t="n">
        <x:f>IFERROR(AM2989*AN2989,"")</x:f>
        <x:v>54095906340</x:v>
      </x:c>
      <x:c r="AP2989" s="56" t="n">
        <x:f>IFERROR(AO2989/(K2989*1000000),"")</x:f>
        <x:v>0.20162845502152482</x:v>
      </x:c>
      <x:c r="AQ2989" s="57" t="n">
        <x:v>116230200</x:v>
      </x:c>
      <x:c r="AR2989" s="52" t="n">
        <x:v>0.2897012250236763</x:v>
      </x:c>
      <x:c r="AS2989" s="52" t="n">
        <x:v>-0.3538859335221732</x:v>
      </x:c>
      <x:c r="AT2989" s="55" t="b">
        <x:v>1</x:v>
      </x:c>
      <x:c r="AU2989" s="50"/>
      <x:c r="AV2989" s="58" t="n">
        <x:v>-0.1366620001471113</x:v>
      </x:c>
      <x:c r="AW2989" s="50" t="n">
        <x:v>2790</x:v>
      </x:c>
      <x:c r="AX2989" s="50" t="str">
        <x:v>Core Moat</x:v>
      </x:c>
      <x:c r="AY2989" s="50" t="str">
        <x:v>目立つ機械的警告なし（定性確認は別途必要）</x:v>
      </x:c>
      <x:c r="AZ2989" s="59" t="str">
        <x:v>2026-05-25 13:28</x:v>
      </x:c>
      <x:c r="BA2989" s="53" t="n">
        <x:v>30956</x:v>
      </x:c>
      <x:c r="BB2989" s="50"/>
      <x:c r="BC2989" s="50"/>
      <x:c r="BD2989" s="50" t="str">
        <x:v>TOPIX Small 2</x:v>
      </x:c>
    </x:row>
    <x:row r="2990">
      <x:c r="A2990" s="50" t="n">
        <x:v>2989</x:v>
      </x:c>
      <x:c r="B2990" s="50" t="str">
        <x:v>3799</x:v>
      </x:c>
      <x:c r="C2990" s="50" t="str">
        <x:v>3799.T</x:v>
      </x:c>
      <x:c r="D2990" s="50" t="str">
        <x:v>Keyware Solutions Inc.</x:v>
      </x:c>
      <x:c r="E2990" s="50" t="str">
        <x:v>Standard Market(Domestic)</x:v>
      </x:c>
      <x:c r="F2990" s="50" t="str">
        <x:v>Information &amp; Communication</x:v>
      </x:c>
      <x:c r="G2990" s="51" t="n">
        <x:v>18627.767</x:v>
      </x:c>
      <x:c r="H2990" s="51" t="n">
        <x:v>18427.578</x:v>
      </x:c>
      <x:c r="I2990" s="51" t="n">
        <x:v>19173.708</x:v>
      </x:c>
      <x:c r="J2990" s="51" t="n">
        <x:v>20511.978</x:v>
      </x:c>
      <x:c r="K2990" s="51" t="n">
        <x:v>21101.196</x:v>
      </x:c>
      <x:c r="L2990" s="52" t="n">
        <x:f>IFERROR(H2990/G2990-1,"")</x:f>
        <x:v>-0.010746806098658968</x:v>
      </x:c>
      <x:c r="M2990" s="52" t="n">
        <x:f>IFERROR(I2990/H2990-1,"")</x:f>
        <x:v>0.040489857104389904</x:v>
      </x:c>
      <x:c r="N2990" s="52" t="n">
        <x:f>IFERROR(J2990/I2990-1,"")</x:f>
        <x:v>0.06979714095990208</x:v>
      </x:c>
      <x:c r="O2990" s="52" t="n">
        <x:f>IFERROR(K2990/J2990-1,"")</x:f>
        <x:v>0.028725557330453455</x:v>
      </x:c>
      <x:c r="P2990" s="52" t="n">
        <x:f>IFERROR((K2990/G2990)^(1/4)-1,"")</x:f>
        <x:v>0.03165994395570593</x:v>
      </x:c>
      <x:c r="Q2990" s="51" t="n">
        <x:v>921.038</x:v>
      </x:c>
      <x:c r="R2990" s="52" t="n">
        <x:f>IFERROR(Q2990/K2990,"")</x:f>
        <x:v>0.04364861593627205</x:v>
      </x:c>
      <x:c r="S2990" s="53" t="n">
        <x:v>38869</x:v>
      </x:c>
      <x:c r="T2990" s="50" t="str">
        <x:v>EDINET_company_history</x:v>
      </x:c>
      <x:c r="U2990" s="50" t="str">
        <x:v>株式会社ＨＢＡ</x:v>
      </x:c>
      <x:c r="V2990" s="54" t="n">
        <x:v>0.1659</x:v>
      </x:c>
      <x:c r="W2990" s="50" t="str">
        <x:v>三田 昌弘</x:v>
      </x:c>
      <x:c r="X2990" s="50" t="b">
        <x:f>AND(COUNT(L2990:O2990)=4,L2990&gt;='設定'!$B$6,M2990&gt;='設定'!$B$6,N2990&gt;='設定'!$B$6,O2990&gt;='設定'!$B$6)</x:f>
        <x:v>0</x:v>
      </x:c>
      <x:c r="Y2990" s="50" t="b">
        <x:f>AND(COUNT(G2990:K2990)=5,P2990&gt;='設定'!$B$7)</x:f>
        <x:v>0</x:v>
      </x:c>
      <x:c r="Z2990" s="50" t="b">
        <x:f>AND(ISNUMBER(R2990),R2990&gt;='設定'!$B$8)</x:f>
        <x:v>0</x:v>
      </x:c>
      <x:c r="AA2990" s="50" t="b">
        <x:f>AND(ISNUMBER(S2990),S2990&gt;=DATE(YEAR('設定'!$B$10)-'設定'!$B$9,MONTH('設定'!$B$10),DAY('設定'!$B$10)))</x:f>
        <x:v>0</x:v>
      </x:c>
      <x:c r="AB2990" s="55" t="b">
        <x:v>0</x:v>
      </x:c>
      <x:c r="AC2990" s="55" t="b">
        <x:v>0</x:v>
      </x:c>
      <x:c r="AD2990" s="50" t="n">
        <x:f>IF(X2990,1,0)+IF(Z2990,1,0)+IF(AA2990,1,0)+IF(AB2990,1,0)</x:f>
        <x:v>0</x:v>
      </x:c>
      <x:c r="AE2990" s="50" t="n">
        <x:f>IF(Y2990,1,0)+IF(Z2990,1,0)+IF(AA2990,1,0)+IF(AB2990,1,0)</x:f>
        <x:v>0</x:v>
      </x:c>
      <x:c r="AF2990" s="50" t="n">
        <x:f>IF(Y2990,1,0)+IF(Z2990,1,0)+IF(AA2990,1,0)+IF(AC2990,1,0)</x:f>
        <x:v>0</x:v>
      </x:c>
      <x:c r="AG2990" s="53" t="n">
        <x:v>44348</x:v>
      </x:c>
      <x:c r="AH2990" s="50" t="str">
        <x:v>S100W2QN</x:v>
      </x:c>
      <x:c r="AI2990" s="50" t="str">
        <x:v>NetSalesSummaryOfBusinessResults</x:v>
      </x:c>
      <x:c r="AJ2990" s="50" t="str">
        <x:v>OperatingIncome</x:v>
      </x:c>
      <x:c r="AK2990" s="53" t="n">
        <x:v>45747</x:v>
      </x:c>
      <x:c r="AL2990" s="50" t="str">
        <x:v>365/365/365/366/365</x:v>
      </x:c>
      <x:c r="AM2990" s="51" t="n">
        <x:v>8349400</x:v>
      </x:c>
      <x:c r="AN2990" s="51" t="n">
        <x:v>998</x:v>
      </x:c>
      <x:c r="AO2990" s="51" t="n">
        <x:f>IFERROR(AM2990*AN2990,"")</x:f>
        <x:v>8332701200</x:v>
      </x:c>
      <x:c r="AP2990" s="56" t="n">
        <x:f>IFERROR(AO2990/(K2990*1000000),"")</x:f>
        <x:v>0.3948923653427038</x:v>
      </x:c>
      <x:c r="AQ2990" s="57" t="n">
        <x:v>8848826.666666666</x:v>
      </x:c>
      <x:c r="AR2990" s="52" t="n">
        <x:v>0.2692690777600798</x:v>
      </x:c>
      <x:c r="AS2990" s="52" t="n">
        <x:v>-0.3271035853007012</x:v>
      </x:c>
      <x:c r="AT2990" s="55" t="b">
        <x:v>0</x:v>
      </x:c>
      <x:c r="AU2990" s="50" t="str">
        <x:v>low_liquidity</x:v>
      </x:c>
      <x:c r="AV2990" s="58" t="n">
        <x:v>0.151535146265214</x:v>
      </x:c>
      <x:c r="AW2990" s="50" t="n">
        <x:v>939</x:v>
      </x:c>
      <x:c r="AX2990" s="50" t="str">
        <x:v>Discovery</x:v>
      </x:c>
      <x:c r="AY2990" s="50" t="str">
        <x:v>既存適格性フィルター不通過: low_liquidity / 60日平均売買代金2,000万円未満</x:v>
      </x:c>
      <x:c r="AZ2990" s="59" t="str">
        <x:v>2025-06-24 16:41</x:v>
      </x:c>
      <x:c r="BA2990" s="53" t="n">
        <x:v>38869</x:v>
      </x:c>
      <x:c r="BB2990" s="50"/>
      <x:c r="BC2990" s="50"/>
      <x:c r="BD2990" s="50"/>
    </x:row>
    <x:row r="2991">
      <x:c r="A2991" s="50" t="n">
        <x:v>2990</x:v>
      </x:c>
      <x:c r="B2991" s="50" t="str">
        <x:v>1882</x:v>
      </x:c>
      <x:c r="C2991" s="50" t="str">
        <x:v>1882.T</x:v>
      </x:c>
      <x:c r="D2991" s="50" t="str">
        <x:v>TOA ROAD CORPORATION</x:v>
      </x:c>
      <x:c r="E2991" s="50" t="str">
        <x:v>Prime Market (Domestic)</x:v>
      </x:c>
      <x:c r="F2991" s="50" t="str">
        <x:v>Construction</x:v>
      </x:c>
      <x:c r="G2991" s="51" t="n">
        <x:v>111801</x:v>
      </x:c>
      <x:c r="H2991" s="51" t="n">
        <x:v>112118</x:v>
      </x:c>
      <x:c r="I2991" s="51" t="n">
        <x:v>118721</x:v>
      </x:c>
      <x:c r="J2991" s="51" t="n">
        <x:v>118060</x:v>
      </x:c>
      <x:c r="K2991" s="51" t="n">
        <x:v>126575</x:v>
      </x:c>
      <x:c r="L2991" s="52" t="n">
        <x:f>IFERROR(H2991/G2991-1,"")</x:f>
        <x:v>0.0028353950322448362</x:v>
      </x:c>
      <x:c r="M2991" s="52" t="n">
        <x:f>IFERROR(I2991/H2991-1,"")</x:f>
        <x:v>0.05889330883533428</x:v>
      </x:c>
      <x:c r="N2991" s="52" t="n">
        <x:f>IFERROR(J2991/I2991-1,"")</x:f>
        <x:v>-0.005567675474431599</x:v>
      </x:c>
      <x:c r="O2991" s="52" t="n">
        <x:f>IFERROR(K2991/J2991-1,"")</x:f>
        <x:v>0.072124343554125</x:v>
      </x:c>
      <x:c r="P2991" s="52" t="n">
        <x:f>IFERROR((K2991/G2991)^(1/4)-1,"")</x:f>
        <x:v>0.03151503383897514</x:v>
      </x:c>
      <x:c r="Q2991" s="51" t="n">
        <x:v>5015</x:v>
      </x:c>
      <x:c r="R2991" s="52" t="n">
        <x:f>IFERROR(Q2991/K2991,"")</x:f>
        <x:v>0.0396207781947462</x:v>
      </x:c>
      <x:c r="S2991" s="53" t="n">
        <x:v>22555</x:v>
      </x:c>
      <x:c r="T2991" s="50" t="str">
        <x:v>EDINET_company_history</x:v>
      </x:c>
      <x:c r="U2991" s="50" t="str">
        <x:v>INTERTRUST TRUSTEES(CAYMAN)LIMITED SOLEL Y IN ITSCAPACITY AS TRUSTEE OF JAPAN-UP（常任代理人 株式会社みずほ銀行決裁営業部）</x:v>
      </x:c>
      <x:c r="V2991" s="54" t="n">
        <x:v>0.1476</x:v>
      </x:c>
      <x:c r="W2991" s="50" t="str">
        <x:v>森 下 協 一 / 堀 之 内 悟</x:v>
      </x:c>
      <x:c r="X2991" s="50" t="b">
        <x:f>AND(COUNT(L2991:O2991)=4,L2991&gt;='設定'!$B$6,M2991&gt;='設定'!$B$6,N2991&gt;='設定'!$B$6,O2991&gt;='設定'!$B$6)</x:f>
        <x:v>0</x:v>
      </x:c>
      <x:c r="Y2991" s="50" t="b">
        <x:f>AND(COUNT(G2991:K2991)=5,P2991&gt;='設定'!$B$7)</x:f>
        <x:v>0</x:v>
      </x:c>
      <x:c r="Z2991" s="50" t="b">
        <x:f>AND(ISNUMBER(R2991),R2991&gt;='設定'!$B$8)</x:f>
        <x:v>0</x:v>
      </x:c>
      <x:c r="AA2991" s="50" t="b">
        <x:f>AND(ISNUMBER(S2991),S2991&gt;=DATE(YEAR('設定'!$B$10)-'設定'!$B$9,MONTH('設定'!$B$10),DAY('設定'!$B$10)))</x:f>
        <x:v>0</x:v>
      </x:c>
      <x:c r="AB2991" s="55" t="b">
        <x:v>0</x:v>
      </x:c>
      <x:c r="AC2991" s="55" t="b">
        <x:v>0</x:v>
      </x:c>
      <x:c r="AD2991" s="50" t="n">
        <x:f>IF(X2991,1,0)+IF(Z2991,1,0)+IF(AA2991,1,0)+IF(AB2991,1,0)</x:f>
        <x:v>0</x:v>
      </x:c>
      <x:c r="AE2991" s="50" t="n">
        <x:f>IF(Y2991,1,0)+IF(Z2991,1,0)+IF(AA2991,1,0)+IF(AB2991,1,0)</x:f>
        <x:v>0</x:v>
      </x:c>
      <x:c r="AF2991" s="50" t="n">
        <x:f>IF(Y2991,1,0)+IF(Z2991,1,0)+IF(AA2991,1,0)+IF(AC2991,1,0)</x:f>
        <x:v>0</x:v>
      </x:c>
      <x:c r="AG2991" s="53" t="n">
        <x:v>44348</x:v>
      </x:c>
      <x:c r="AH2991" s="50" t="str">
        <x:v>S100W59L</x:v>
      </x:c>
      <x:c r="AI2991" s="50" t="str">
        <x:v>NetSalesSummaryOfBusinessResults</x:v>
      </x:c>
      <x:c r="AJ2991" s="50" t="str">
        <x:v>OperatingIncome</x:v>
      </x:c>
      <x:c r="AK2991" s="53" t="n">
        <x:v>45747</x:v>
      </x:c>
      <x:c r="AL2991" s="50" t="str">
        <x:v>365/365/365/366/365</x:v>
      </x:c>
      <x:c r="AM2991" s="51" t="n">
        <x:v>46278230</x:v>
      </x:c>
      <x:c r="AN2991" s="51" t="n">
        <x:v>1508</x:v>
      </x:c>
      <x:c r="AO2991" s="51" t="n">
        <x:f>IFERROR(AM2991*AN2991,"")</x:f>
        <x:v>69787570840</x:v>
      </x:c>
      <x:c r="AP2991" s="56" t="n">
        <x:f>IFERROR(AO2991/(K2991*1000000),"")</x:f>
        <x:v>0.5513535124629666</x:v>
      </x:c>
      <x:c r="AQ2991" s="57" t="n">
        <x:v>459838096.6666667</x:v>
      </x:c>
      <x:c r="AR2991" s="52" t="n">
        <x:v>0.2540076366562007</x:v>
      </x:c>
      <x:c r="AS2991" s="52" t="n">
        <x:v>-0.2075936851683664</x:v>
      </x:c>
      <x:c r="AT2991" s="55" t="b">
        <x:v>1</x:v>
      </x:c>
      <x:c r="AU2991" s="50"/>
      <x:c r="AV2991" s="58" t="n">
        <x:v>-0.0499021892028324</x:v>
      </x:c>
      <x:c r="AW2991" s="50" t="n">
        <x:v>2264</x:v>
      </x:c>
      <x:c r="AX2991" s="50" t="str">
        <x:v>Core Moat</x:v>
      </x:c>
      <x:c r="AY2991" s="50" t="str">
        <x:v>目立つ機械的警告なし（定性確認は別途必要）</x:v>
      </x:c>
      <x:c r="AZ2991" s="59" t="str">
        <x:v>2025-06-26 09:02</x:v>
      </x:c>
      <x:c r="BA2991" s="53" t="n">
        <x:v>22555</x:v>
      </x:c>
      <x:c r="BB2991" s="50"/>
      <x:c r="BC2991" s="50"/>
      <x:c r="BD2991" s="50" t="str">
        <x:v>TOPIX Small 1</x:v>
      </x:c>
    </x:row>
    <x:row r="2992">
      <x:c r="A2992" s="50" t="n">
        <x:v>2991</x:v>
      </x:c>
      <x:c r="B2992" s="50" t="str">
        <x:v>9832</x:v>
      </x:c>
      <x:c r="C2992" s="50" t="str">
        <x:v>9832.T</x:v>
      </x:c>
      <x:c r="D2992" s="50" t="str">
        <x:v>AUTOBACS SEVEN CO.,LTD.</x:v>
      </x:c>
      <x:c r="E2992" s="50" t="str">
        <x:v>Prime Market (Domestic)</x:v>
      </x:c>
      <x:c r="F2992" s="50" t="str">
        <x:v>Wholesale Trade</x:v>
      </x:c>
      <x:c r="G2992" s="51" t="n">
        <x:v>220449</x:v>
      </x:c>
      <x:c r="H2992" s="51" t="n">
        <x:v>228586</x:v>
      </x:c>
      <x:c r="I2992" s="51" t="n">
        <x:v>236235</x:v>
      </x:c>
      <x:c r="J2992" s="51" t="n">
        <x:v>229856</x:v>
      </x:c>
      <x:c r="K2992" s="51" t="n">
        <x:v>249525</x:v>
      </x:c>
      <x:c r="L2992" s="52" t="n">
        <x:f>IFERROR(H2992/G2992-1,"")</x:f>
        <x:v>0.03691103157646447</x:v>
      </x:c>
      <x:c r="M2992" s="52" t="n">
        <x:f>IFERROR(I2992/H2992-1,"")</x:f>
        <x:v>0.033462241782086455</x:v>
      </x:c>
      <x:c r="N2992" s="52" t="n">
        <x:f>IFERROR(J2992/I2992-1,"")</x:f>
        <x:v>-0.02700277266281459</x:v>
      </x:c>
      <x:c r="O2992" s="52" t="n">
        <x:f>IFERROR(K2992/J2992-1,"")</x:f>
        <x:v>0.08557096617012383</x:v>
      </x:c>
      <x:c r="P2992" s="52" t="n">
        <x:f>IFERROR((K2992/G2992)^(1/4)-1,"")</x:f>
        <x:v>0.031457843672647146</x:v>
      </x:c>
      <x:c r="Q2992" s="51" t="n">
        <x:v>12126</x:v>
      </x:c>
      <x:c r="R2992" s="52" t="n">
        <x:f>IFERROR(Q2992/K2992,"")</x:f>
        <x:v>0.04859633303276225</x:v>
      </x:c>
      <x:c r="S2992" s="53" t="n">
        <x:v>17199</x:v>
      </x:c>
      <x:c r="T2992" s="50" t="str">
        <x:v>EDINET_company_history</x:v>
      </x:c>
      <x:c r="U2992" s="50" t="str">
        <x:v>日本マスタートラスト信託銀行株式会社（信託口）</x:v>
      </x:c>
      <x:c r="V2992" s="54" t="n">
        <x:v>0.1084</x:v>
      </x:c>
      <x:c r="W2992" s="50" t="str">
        <x:v>堀井 勇吾</x:v>
      </x:c>
      <x:c r="X2992" s="50" t="b">
        <x:f>AND(COUNT(L2992:O2992)=4,L2992&gt;='設定'!$B$6,M2992&gt;='設定'!$B$6,N2992&gt;='設定'!$B$6,O2992&gt;='設定'!$B$6)</x:f>
        <x:v>0</x:v>
      </x:c>
      <x:c r="Y2992" s="50" t="b">
        <x:f>AND(COUNT(G2992:K2992)=5,P2992&gt;='設定'!$B$7)</x:f>
        <x:v>0</x:v>
      </x:c>
      <x:c r="Z2992" s="50" t="b">
        <x:f>AND(ISNUMBER(R2992),R2992&gt;='設定'!$B$8)</x:f>
        <x:v>0</x:v>
      </x:c>
      <x:c r="AA2992" s="50" t="b">
        <x:f>AND(ISNUMBER(S2992),S2992&gt;=DATE(YEAR('設定'!$B$10)-'設定'!$B$9,MONTH('設定'!$B$10),DAY('設定'!$B$10)))</x:f>
        <x:v>0</x:v>
      </x:c>
      <x:c r="AB2992" s="55" t="b">
        <x:v>0</x:v>
      </x:c>
      <x:c r="AC2992" s="55" t="b">
        <x:v>0</x:v>
      </x:c>
      <x:c r="AD2992" s="50" t="n">
        <x:f>IF(X2992,1,0)+IF(Z2992,1,0)+IF(AA2992,1,0)+IF(AB2992,1,0)</x:f>
        <x:v>0</x:v>
      </x:c>
      <x:c r="AE2992" s="50" t="n">
        <x:f>IF(Y2992,1,0)+IF(Z2992,1,0)+IF(AA2992,1,0)+IF(AB2992,1,0)</x:f>
        <x:v>0</x:v>
      </x:c>
      <x:c r="AF2992" s="50" t="n">
        <x:f>IF(Y2992,1,0)+IF(Z2992,1,0)+IF(AA2992,1,0)+IF(AC2992,1,0)</x:f>
        <x:v>0</x:v>
      </x:c>
      <x:c r="AG2992" s="53" t="n">
        <x:v>44348</x:v>
      </x:c>
      <x:c r="AH2992" s="50" t="str">
        <x:v>S100W222</x:v>
      </x:c>
      <x:c r="AI2992" s="50" t="str">
        <x:v>NetSalesSummaryOfBusinessResults</x:v>
      </x:c>
      <x:c r="AJ2992" s="50" t="str">
        <x:v>OperatingIncome</x:v>
      </x:c>
      <x:c r="AK2992" s="53" t="n">
        <x:v>45747</x:v>
      </x:c>
      <x:c r="AL2992" s="50" t="str">
        <x:v>365/365/365/366/365</x:v>
      </x:c>
      <x:c r="AM2992" s="51" t="n">
        <x:v>78490705</x:v>
      </x:c>
      <x:c r="AN2992" s="51" t="n">
        <x:v>1456</x:v>
      </x:c>
      <x:c r="AO2992" s="51" t="n">
        <x:f>IFERROR(AM2992*AN2992,"")</x:f>
        <x:v>114282466480</x:v>
      </x:c>
      <x:c r="AP2992" s="56" t="n">
        <x:f>IFERROR(AO2992/(K2992*1000000),"")</x:f>
        <x:v>0.45800006604548643</x:v>
      </x:c>
      <x:c r="AQ2992" s="57" t="n">
        <x:v>455908010</x:v>
      </x:c>
      <x:c r="AR2992" s="52" t="n">
        <x:v>0.1485747034903911</x:v>
      </x:c>
      <x:c r="AS2992" s="52" t="n">
        <x:v>-0.183183077262263</x:v>
      </x:c>
      <x:c r="AT2992" s="55" t="b">
        <x:v>1</x:v>
      </x:c>
      <x:c r="AU2992" s="50"/>
      <x:c r="AV2992" s="58" t="n">
        <x:v>0.0295851068263069</x:v>
      </x:c>
      <x:c r="AW2992" s="50" t="n">
        <x:v>1661</x:v>
      </x:c>
      <x:c r="AX2992" s="50" t="str">
        <x:v>Core Moat</x:v>
      </x:c>
      <x:c r="AY2992" s="50" t="str">
        <x:v>目立つ機械的警告なし（定性確認は別途必要）</x:v>
      </x:c>
      <x:c r="AZ2992" s="59" t="str">
        <x:v>2025-06-23 10:52</x:v>
      </x:c>
      <x:c r="BA2992" s="53" t="n">
        <x:v>17199</x:v>
      </x:c>
      <x:c r="BB2992" s="50"/>
      <x:c r="BC2992" s="50"/>
      <x:c r="BD2992" s="50" t="str">
        <x:v>TOPIX Small 1</x:v>
      </x:c>
    </x:row>
    <x:row r="2993">
      <x:c r="A2993" s="50" t="n">
        <x:v>2992</x:v>
      </x:c>
      <x:c r="B2993" s="50" t="str">
        <x:v>6506</x:v>
      </x:c>
      <x:c r="C2993" s="50" t="str">
        <x:v>6506.T</x:v>
      </x:c>
      <x:c r="D2993" s="50" t="str">
        <x:v>YASKAWA Electric Corporation</x:v>
      </x:c>
      <x:c r="E2993" s="50" t="str">
        <x:v>Prime Market (Domestic)</x:v>
      </x:c>
      <x:c r="F2993" s="50" t="str">
        <x:v>Electric Appliances</x:v>
      </x:c>
      <x:c r="G2993" s="51" t="n">
        <x:v>479082</x:v>
      </x:c>
      <x:c r="H2993" s="51" t="n">
        <x:v>555955</x:v>
      </x:c>
      <x:c r="I2993" s="51" t="n">
        <x:v>575658</x:v>
      </x:c>
      <x:c r="J2993" s="51" t="n">
        <x:v>537682</x:v>
      </x:c>
      <x:c r="K2993" s="51" t="n">
        <x:v>542122</x:v>
      </x:c>
      <x:c r="L2993" s="52" t="n">
        <x:f>IFERROR(H2993/G2993-1,"")</x:f>
        <x:v>0.1604589610964302</x:v>
      </x:c>
      <x:c r="M2993" s="52" t="n">
        <x:f>IFERROR(I2993/H2993-1,"")</x:f>
        <x:v>0.03543991869845575</x:v>
      </x:c>
      <x:c r="N2993" s="52" t="n">
        <x:f>IFERROR(J2993/I2993-1,"")</x:f>
        <x:v>-0.06596972507982168</x:v>
      </x:c>
      <x:c r="O2993" s="52" t="n">
        <x:f>IFERROR(K2993/J2993-1,"")</x:f>
        <x:v>0.008257669031137338</x:v>
      </x:c>
      <x:c r="P2993" s="52" t="n">
        <x:f>IFERROR((K2993/G2993)^(1/4)-1,"")</x:f>
        <x:v>0.031387335796535076</x:v>
      </x:c>
      <x:c r="Q2993" s="51" t="n">
        <x:v>47307</x:v>
      </x:c>
      <x:c r="R2993" s="52" t="n">
        <x:f>IFERROR(Q2993/K2993,"")</x:f>
        <x:v>0.08726264567754122</x:v>
      </x:c>
      <x:c r="S2993" s="53" t="n">
        <x:v>18019</x:v>
      </x:c>
      <x:c r="T2993" s="50" t="str">
        <x:v>EDINET_company_history</x:v>
      </x:c>
      <x:c r="U2993" s="50" t="str">
        <x:v>日本マスタートラスト信託銀行株式会社（信託口）</x:v>
      </x:c>
      <x:c r="V2993" s="54" t="n">
        <x:v>0.1902</x:v>
      </x:c>
      <x:c r="W2993" s="50" t="str">
        <x:v>小笠原 浩 / 小川 昌寛</x:v>
      </x:c>
      <x:c r="X2993" s="50" t="b">
        <x:f>AND(COUNT(L2993:O2993)=4,L2993&gt;='設定'!$B$6,M2993&gt;='設定'!$B$6,N2993&gt;='設定'!$B$6,O2993&gt;='設定'!$B$6)</x:f>
        <x:v>0</x:v>
      </x:c>
      <x:c r="Y2993" s="50" t="b">
        <x:f>AND(COUNT(G2993:K2993)=5,P2993&gt;='設定'!$B$7)</x:f>
        <x:v>0</x:v>
      </x:c>
      <x:c r="Z2993" s="50" t="b">
        <x:f>AND(ISNUMBER(R2993),R2993&gt;='設定'!$B$8)</x:f>
        <x:v>0</x:v>
      </x:c>
      <x:c r="AA2993" s="50" t="b">
        <x:f>AND(ISNUMBER(S2993),S2993&gt;=DATE(YEAR('設定'!$B$10)-'設定'!$B$9,MONTH('設定'!$B$10),DAY('設定'!$B$10)))</x:f>
        <x:v>0</x:v>
      </x:c>
      <x:c r="AB2993" s="55" t="b">
        <x:v>0</x:v>
      </x:c>
      <x:c r="AC2993" s="55" t="b">
        <x:v>0</x:v>
      </x:c>
      <x:c r="AD2993" s="50" t="n">
        <x:f>IF(X2993,1,0)+IF(Z2993,1,0)+IF(AA2993,1,0)+IF(AB2993,1,0)</x:f>
        <x:v>0</x:v>
      </x:c>
      <x:c r="AE2993" s="50" t="n">
        <x:f>IF(Y2993,1,0)+IF(Z2993,1,0)+IF(AA2993,1,0)+IF(AB2993,1,0)</x:f>
        <x:v>0</x:v>
      </x:c>
      <x:c r="AF2993" s="50" t="n">
        <x:f>IF(Y2993,1,0)+IF(Z2993,1,0)+IF(AA2993,1,0)+IF(AC2993,1,0)</x:f>
        <x:v>0</x:v>
      </x:c>
      <x:c r="AG2993" s="53" t="n">
        <x:v>44348</x:v>
      </x:c>
      <x:c r="AH2993" s="50" t="str">
        <x:v>S100Y69H</x:v>
      </x:c>
      <x:c r="AI2993" s="50" t="str">
        <x:v>RevenueIFRSSummaryOfBusinessResults</x:v>
      </x:c>
      <x:c r="AJ2993" s="50" t="str">
        <x:v>OperatingProfitLossIFRSSummaryOfBusinessResults</x:v>
      </x:c>
      <x:c r="AK2993" s="53" t="n">
        <x:v>46081</x:v>
      </x:c>
      <x:c r="AL2993" s="50" t="str">
        <x:v>365/365/366/365/365</x:v>
      </x:c>
      <x:c r="AM2993" s="51" t="n">
        <x:v>260026597</x:v>
      </x:c>
      <x:c r="AN2993" s="51" t="n">
        <x:v>7140</x:v>
      </x:c>
      <x:c r="AO2993" s="51" t="n">
        <x:f>IFERROR(AM2993*AN2993,"")</x:f>
        <x:v>1856589902580</x:v>
      </x:c>
      <x:c r="AP2993" s="56" t="n">
        <x:f>IFERROR(AO2993/(K2993*1000000),"")</x:f>
        <x:v>3.424671757611755</x:v>
      </x:c>
      <x:c r="AQ2993" s="57" t="n">
        <x:v>25380525425</x:v>
      </x:c>
      <x:c r="AR2993" s="52" t="n">
        <x:v>0.416776316578637</x:v>
      </x:c>
      <x:c r="AS2993" s="52" t="n">
        <x:v>-0.6103195949728685</x:v>
      </x:c>
      <x:c r="AT2993" s="55" t="b">
        <x:v>0</x:v>
      </x:c>
      <x:c r="AU2993" s="50" t="str">
        <x:v>missing_financial_data</x:v>
      </x:c>
      <x:c r="AV2993" s="58" t="n">
        <x:v>0.1888957570137304</x:v>
      </x:c>
      <x:c r="AW2993" s="50" t="n">
        <x:v>756</x:v>
      </x:c>
      <x:c r="AX2993" s="50" t="str">
        <x:v>Future Moat</x:v>
      </x:c>
      <x:c r="AY2993" s="50" t="str">
        <x:v>既存適格性フィルター不通過: missing_financial_data / ローカル5年最大下落率-60%以下</x:v>
      </x:c>
      <x:c r="AZ2993" s="59" t="str">
        <x:v>2026-05-25 15:58</x:v>
      </x:c>
      <x:c r="BA2993" s="53" t="n">
        <x:v>18019</x:v>
      </x:c>
      <x:c r="BB2993" s="50"/>
      <x:c r="BC2993" s="50"/>
      <x:c r="BD2993" s="50" t="str">
        <x:v>TOPIX Mid400</x:v>
      </x:c>
    </x:row>
    <x:row r="2994">
      <x:c r="A2994" s="50" t="n">
        <x:v>2993</x:v>
      </x:c>
      <x:c r="B2994" s="50" t="str">
        <x:v>1787</x:v>
      </x:c>
      <x:c r="C2994" s="50" t="str">
        <x:v>1787.T</x:v>
      </x:c>
      <x:c r="D2994" s="50" t="str">
        <x:v>Nakabohtec Corrosion Protecting Co.,Ltd.</x:v>
      </x:c>
      <x:c r="E2994" s="50" t="str">
        <x:v>Standard Market(Domestic)</x:v>
      </x:c>
      <x:c r="F2994" s="50" t="str">
        <x:v>Construction</x:v>
      </x:c>
      <x:c r="G2994" s="51" t="n">
        <x:v>13013.554</x:v>
      </x:c>
      <x:c r="H2994" s="51" t="n">
        <x:v>12909.735</x:v>
      </x:c>
      <x:c r="I2994" s="51" t="n">
        <x:v>14158.351</x:v>
      </x:c>
      <x:c r="J2994" s="51" t="n">
        <x:v>13780.361</x:v>
      </x:c>
      <x:c r="K2994" s="51" t="n">
        <x:v>14725.604</x:v>
      </x:c>
      <x:c r="L2994" s="52" t="n">
        <x:f>IFERROR(H2994/G2994-1,"")</x:f>
        <x:v>-0.007977759188612099</x:v>
      </x:c>
      <x:c r="M2994" s="52" t="n">
        <x:f>IFERROR(I2994/H2994-1,"")</x:f>
        <x:v>0.09671894891723176</x:v>
      </x:c>
      <x:c r="N2994" s="52" t="n">
        <x:f>IFERROR(J2994/I2994-1,"")</x:f>
        <x:v>-0.02669731807044473</x:v>
      </x:c>
      <x:c r="O2994" s="52" t="n">
        <x:f>IFERROR(K2994/J2994-1,"")</x:f>
        <x:v>0.0685934860487325</x:v>
      </x:c>
      <x:c r="P2994" s="52" t="n">
        <x:f>IFERROR((K2994/G2994)^(1/4)-1,"")</x:f>
        <x:v>0.03138141102176517</x:v>
      </x:c>
      <x:c r="Q2994" s="51" t="n">
        <x:v>1457.456</x:v>
      </x:c>
      <x:c r="R2994" s="52" t="n">
        <x:f>IFERROR(Q2994/K2994,"")</x:f>
        <x:v>0.09897427636924094</x:v>
      </x:c>
      <x:c r="S2994" s="53" t="n">
        <x:v>38322</x:v>
      </x:c>
      <x:c r="T2994" s="50" t="str">
        <x:v>EDINET_company_history</x:v>
      </x:c>
      <x:c r="U2994" s="50" t="str">
        <x:v>三井金属鉱業株式会社</x:v>
      </x:c>
      <x:c r="V2994" s="54" t="n">
        <x:v>0.3174</x:v>
      </x:c>
      <x:c r="W2994" s="50" t="str">
        <x:v>木村 浩 / 宮地 誠</x:v>
      </x:c>
      <x:c r="X2994" s="50" t="b">
        <x:f>AND(COUNT(L2994:O2994)=4,L2994&gt;='設定'!$B$6,M2994&gt;='設定'!$B$6,N2994&gt;='設定'!$B$6,O2994&gt;='設定'!$B$6)</x:f>
        <x:v>0</x:v>
      </x:c>
      <x:c r="Y2994" s="50" t="b">
        <x:f>AND(COUNT(G2994:K2994)=5,P2994&gt;='設定'!$B$7)</x:f>
        <x:v>0</x:v>
      </x:c>
      <x:c r="Z2994" s="50" t="b">
        <x:f>AND(ISNUMBER(R2994),R2994&gt;='設定'!$B$8)</x:f>
        <x:v>0</x:v>
      </x:c>
      <x:c r="AA2994" s="50" t="b">
        <x:f>AND(ISNUMBER(S2994),S2994&gt;=DATE(YEAR('設定'!$B$10)-'設定'!$B$9,MONTH('設定'!$B$10),DAY('設定'!$B$10)))</x:f>
        <x:v>0</x:v>
      </x:c>
      <x:c r="AB2994" s="55" t="b">
        <x:v>0</x:v>
      </x:c>
      <x:c r="AC2994" s="55" t="b">
        <x:v>0</x:v>
      </x:c>
      <x:c r="AD2994" s="50" t="n">
        <x:f>IF(X2994,1,0)+IF(Z2994,1,0)+IF(AA2994,1,0)+IF(AB2994,1,0)</x:f>
        <x:v>0</x:v>
      </x:c>
      <x:c r="AE2994" s="50" t="n">
        <x:f>IF(Y2994,1,0)+IF(Z2994,1,0)+IF(AA2994,1,0)+IF(AB2994,1,0)</x:f>
        <x:v>0</x:v>
      </x:c>
      <x:c r="AF2994" s="50" t="n">
        <x:f>IF(Y2994,1,0)+IF(Z2994,1,0)+IF(AA2994,1,0)+IF(AC2994,1,0)</x:f>
        <x:v>0</x:v>
      </x:c>
      <x:c r="AG2994" s="53" t="n">
        <x:v>44348</x:v>
      </x:c>
      <x:c r="AH2994" s="50" t="str">
        <x:v>S100VZ8C</x:v>
      </x:c>
      <x:c r="AI2994" s="50" t="str">
        <x:v>NetSalesSummaryOfBusinessResults</x:v>
      </x:c>
      <x:c r="AJ2994" s="50" t="str">
        <x:v>OperatingIncome</x:v>
      </x:c>
      <x:c r="AK2994" s="53" t="n">
        <x:v>45747</x:v>
      </x:c>
      <x:c r="AL2994" s="50" t="str">
        <x:v>365/365/365/366/365</x:v>
      </x:c>
      <x:c r="AM2994" s="51" t="n">
        <x:v>2460400</x:v>
      </x:c>
      <x:c r="AN2994" s="51" t="n">
        <x:v>5360</x:v>
      </x:c>
      <x:c r="AO2994" s="51" t="n">
        <x:f>IFERROR(AM2994*AN2994,"")</x:f>
        <x:v>13187744000</x:v>
      </x:c>
      <x:c r="AP2994" s="56" t="n">
        <x:f>IFERROR(AO2994/(K2994*1000000),"")</x:f>
        <x:v>0.8955655740844315</x:v>
      </x:c>
      <x:c r="AQ2994" s="57" t="n">
        <x:v>7024716.666666667</x:v>
      </x:c>
      <x:c r="AR2994" s="52" t="n">
        <x:v>0.296252331853477</x:v>
      </x:c>
      <x:c r="AS2994" s="52" t="n">
        <x:v>-0.4266233152810519</x:v>
      </x:c>
      <x:c r="AT2994" s="55" t="b">
        <x:v>0</x:v>
      </x:c>
      <x:c r="AU2994" s="50" t="str">
        <x:v>low_liquidity</x:v>
      </x:c>
      <x:c r="AV2994" s="58" t="n">
        <x:v>-0.0170401071634367</x:v>
      </x:c>
      <x:c r="AW2994" s="50" t="n">
        <x:v>2016</x:v>
      </x:c>
      <x:c r="AX2994" s="50" t="str">
        <x:v>Core Moat</x:v>
      </x:c>
      <x:c r="AY2994" s="50" t="str">
        <x:v>既存適格性フィルター不通過: low_liquidity / 60日平均売買代金2,000万円未満</x:v>
      </x:c>
      <x:c r="AZ2994" s="59" t="str">
        <x:v>2025-06-20 13:04</x:v>
      </x:c>
      <x:c r="BA2994" s="53" t="n">
        <x:v>38322</x:v>
      </x:c>
      <x:c r="BB2994" s="50"/>
      <x:c r="BC2994" s="50"/>
      <x:c r="BD2994" s="50"/>
    </x:row>
    <x:row r="2995">
      <x:c r="A2995" s="50" t="n">
        <x:v>2994</x:v>
      </x:c>
      <x:c r="B2995" s="50" t="str">
        <x:v>2483</x:v>
      </x:c>
      <x:c r="C2995" s="50" t="str">
        <x:v>2483.T</x:v>
      </x:c>
      <x:c r="D2995" s="50" t="str">
        <x:v>HONYAKU Center Inc.</x:v>
      </x:c>
      <x:c r="E2995" s="50" t="str">
        <x:v>Standard Market(Domestic)</x:v>
      </x:c>
      <x:c r="F2995" s="50" t="str">
        <x:v>Services</x:v>
      </x:c>
      <x:c r="G2995" s="51" t="n">
        <x:v>9910.877</x:v>
      </x:c>
      <x:c r="H2995" s="51" t="n">
        <x:v>10337.326</x:v>
      </x:c>
      <x:c r="I2995" s="51" t="n">
        <x:v>10947.849</x:v>
      </x:c>
      <x:c r="J2995" s="51" t="n">
        <x:v>11303.974</x:v>
      </x:c>
      <x:c r="K2995" s="51" t="n">
        <x:v>11210.147</x:v>
      </x:c>
      <x:c r="L2995" s="52" t="n">
        <x:f>IFERROR(H2995/G2995-1,"")</x:f>
        <x:v>0.043028381847539654</x:v>
      </x:c>
      <x:c r="M2995" s="52" t="n">
        <x:f>IFERROR(I2995/H2995-1,"")</x:f>
        <x:v>0.059060050926129426</x:v>
      </x:c>
      <x:c r="N2995" s="52" t="n">
        <x:f>IFERROR(J2995/I2995-1,"")</x:f>
        <x:v>0.03252922103693612</x:v>
      </x:c>
      <x:c r="O2995" s="52" t="n">
        <x:f>IFERROR(K2995/J2995-1,"")</x:f>
        <x:v>-0.008300355255594138</x:v>
      </x:c>
      <x:c r="P2995" s="52" t="n">
        <x:f>IFERROR((K2995/G2995)^(1/4)-1,"")</x:f>
        <x:v>0.03127574927483834</x:v>
      </x:c>
      <x:c r="Q2995" s="51" t="n">
        <x:v>890.488</x:v>
      </x:c>
      <x:c r="R2995" s="52" t="n">
        <x:f>IFERROR(Q2995/K2995,"")</x:f>
        <x:v>0.0794358896453365</x:v>
      </x:c>
      <x:c r="S2995" s="53" t="n">
        <x:v>38808</x:v>
      </x:c>
      <x:c r="T2995" s="50" t="str">
        <x:v>EDINET_company_history</x:v>
      </x:c>
      <x:c r="U2995" s="50" t="str">
        <x:v>エムスリー株式会社</x:v>
      </x:c>
      <x:c r="V2995" s="54" t="n">
        <x:v>0.1978</x:v>
      </x:c>
      <x:c r="W2995" s="50" t="str">
        <x:v>二宮 俊一郎</x:v>
      </x:c>
      <x:c r="X2995" s="50" t="b">
        <x:f>AND(COUNT(L2995:O2995)=4,L2995&gt;='設定'!$B$6,M2995&gt;='設定'!$B$6,N2995&gt;='設定'!$B$6,O2995&gt;='設定'!$B$6)</x:f>
        <x:v>0</x:v>
      </x:c>
      <x:c r="Y2995" s="50" t="b">
        <x:f>AND(COUNT(G2995:K2995)=5,P2995&gt;='設定'!$B$7)</x:f>
        <x:v>0</x:v>
      </x:c>
      <x:c r="Z2995" s="50" t="b">
        <x:f>AND(ISNUMBER(R2995),R2995&gt;='設定'!$B$8)</x:f>
        <x:v>0</x:v>
      </x:c>
      <x:c r="AA2995" s="50" t="b">
        <x:f>AND(ISNUMBER(S2995),S2995&gt;=DATE(YEAR('設定'!$B$10)-'設定'!$B$9,MONTH('設定'!$B$10),DAY('設定'!$B$10)))</x:f>
        <x:v>0</x:v>
      </x:c>
      <x:c r="AB2995" s="55" t="b">
        <x:v>0</x:v>
      </x:c>
      <x:c r="AC2995" s="55" t="b">
        <x:v>0</x:v>
      </x:c>
      <x:c r="AD2995" s="50" t="n">
        <x:f>IF(X2995,1,0)+IF(Z2995,1,0)+IF(AA2995,1,0)+IF(AB2995,1,0)</x:f>
        <x:v>0</x:v>
      </x:c>
      <x:c r="AE2995" s="50" t="n">
        <x:f>IF(Y2995,1,0)+IF(Z2995,1,0)+IF(AA2995,1,0)+IF(AB2995,1,0)</x:f>
        <x:v>0</x:v>
      </x:c>
      <x:c r="AF2995" s="50" t="n">
        <x:f>IF(Y2995,1,0)+IF(Z2995,1,0)+IF(AA2995,1,0)+IF(AC2995,1,0)</x:f>
        <x:v>0</x:v>
      </x:c>
      <x:c r="AG2995" s="53" t="n">
        <x:v>44348</x:v>
      </x:c>
      <x:c r="AH2995" s="50" t="str">
        <x:v>S100W51R</x:v>
      </x:c>
      <x:c r="AI2995" s="50" t="str">
        <x:v>NetSalesSummaryOfBusinessResults</x:v>
      </x:c>
      <x:c r="AJ2995" s="50" t="str">
        <x:v>OperatingIncome</x:v>
      </x:c>
      <x:c r="AK2995" s="53" t="n">
        <x:v>45747</x:v>
      </x:c>
      <x:c r="AL2995" s="50" t="str">
        <x:v>365/365/365/366/365</x:v>
      </x:c>
      <x:c r="AM2995" s="51" t="n">
        <x:v>3350200</x:v>
      </x:c>
      <x:c r="AN2995" s="51" t="n">
        <x:v>2120</x:v>
      </x:c>
      <x:c r="AO2995" s="51" t="n">
        <x:f>IFERROR(AM2995*AN2995,"")</x:f>
        <x:v>7102424000</x:v>
      </x:c>
      <x:c r="AP2995" s="56" t="n">
        <x:f>IFERROR(AO2995/(K2995*1000000),"")</x:f>
        <x:v>0.6335709959913995</x:v>
      </x:c>
      <x:c r="AQ2995" s="57" t="n">
        <x:v>20210875</x:v>
      </x:c>
      <x:c r="AR2995" s="52" t="n">
        <x:v>0.2444307070257237</x:v>
      </x:c>
      <x:c r="AS2995" s="52" t="n">
        <x:v>-0.2320771501104074</x:v>
      </x:c>
      <x:c r="AT2995" s="55" t="b">
        <x:v>1</x:v>
      </x:c>
      <x:c r="AU2995" s="50"/>
      <x:c r="AV2995" s="58" t="n">
        <x:v>0.1239378855976441</x:v>
      </x:c>
      <x:c r="AW2995" s="50" t="n">
        <x:v>1092</x:v>
      </x:c>
      <x:c r="AX2995" s="50" t="str">
        <x:v>Discovery</x:v>
      </x:c>
      <x:c r="AY2995" s="50" t="str">
        <x:v>目立つ機械的警告なし（定性確認は別途必要）</x:v>
      </x:c>
      <x:c r="AZ2995" s="59" t="str">
        <x:v>2025-06-25 13:06</x:v>
      </x:c>
      <x:c r="BA2995" s="53" t="n">
        <x:v>38808</x:v>
      </x:c>
      <x:c r="BB2995" s="50"/>
      <x:c r="BC2995" s="50"/>
      <x:c r="BD2995" s="50"/>
    </x:row>
    <x:row r="2996">
      <x:c r="A2996" s="50" t="n">
        <x:v>2995</x:v>
      </x:c>
      <x:c r="B2996" s="50" t="str">
        <x:v>2164</x:v>
      </x:c>
      <x:c r="C2996" s="50" t="str">
        <x:v>2164.T</x:v>
      </x:c>
      <x:c r="D2996" s="50" t="str">
        <x:v>CHIIKISHINBUNSHA CO.,LTD.</x:v>
      </x:c>
      <x:c r="E2996" s="50" t="str">
        <x:v>Standard Market(Domestic)</x:v>
      </x:c>
      <x:c r="F2996" s="50" t="str">
        <x:v>Services</x:v>
      </x:c>
      <x:c r="G2996" s="51" t="n">
        <x:v>2788.407</x:v>
      </x:c>
      <x:c r="H2996" s="51" t="n">
        <x:v>2887.909</x:v>
      </x:c>
      <x:c r="I2996" s="51" t="n">
        <x:v>2926.578</x:v>
      </x:c>
      <x:c r="J2996" s="51" t="n">
        <x:v>2977.195</x:v>
      </x:c>
      <x:c r="K2996" s="51" t="n">
        <x:v>3153.453</x:v>
      </x:c>
      <x:c r="L2996" s="52" t="n">
        <x:f>IFERROR(H2996/G2996-1,"")</x:f>
        <x:v>0.035684173795288876</x:v>
      </x:c>
      <x:c r="M2996" s="52" t="n">
        <x:f>IFERROR(I2996/H2996-1,"")</x:f>
        <x:v>0.013389964850000435</x:v>
      </x:c>
      <x:c r="N2996" s="52" t="n">
        <x:f>IFERROR(J2996/I2996-1,"")</x:f>
        <x:v>0.01729562649620142</x:v>
      </x:c>
      <x:c r="O2996" s="52" t="n">
        <x:f>IFERROR(K2996/J2996-1,"")</x:f>
        <x:v>0.0592027059027036</x:v>
      </x:c>
      <x:c r="P2996" s="52" t="n">
        <x:f>IFERROR((K2996/G2996)^(1/4)-1,"")</x:f>
        <x:v>0.031234774541836208</x:v>
      </x:c>
      <x:c r="Q2996" s="51" t="n">
        <x:v>45.698</x:v>
      </x:c>
      <x:c r="R2996" s="52" t="n">
        <x:f>IFERROR(Q2996/K2996,"")</x:f>
        <x:v>0.014491416234838446</x:v>
      </x:c>
      <x:c r="S2996" s="53" t="n">
        <x:v>39356</x:v>
      </x:c>
      <x:c r="T2996" s="50" t="str">
        <x:v>EDINET_company_history</x:v>
      </x:c>
      <x:c r="U2996" s="50" t="str">
        <x:v>MTMCapital株式会社</x:v>
      </x:c>
      <x:c r="V2996" s="54" t="n">
        <x:v>0.1594</x:v>
      </x:c>
      <x:c r="W2996" s="50" t="str">
        <x:v>細谷 佳津年</x:v>
      </x:c>
      <x:c r="X2996" s="50" t="b">
        <x:f>AND(COUNT(L2996:O2996)=4,L2996&gt;='設定'!$B$6,M2996&gt;='設定'!$B$6,N2996&gt;='設定'!$B$6,O2996&gt;='設定'!$B$6)</x:f>
        <x:v>0</x:v>
      </x:c>
      <x:c r="Y2996" s="50" t="b">
        <x:f>AND(COUNT(G2996:K2996)=5,P2996&gt;='設定'!$B$7)</x:f>
        <x:v>0</x:v>
      </x:c>
      <x:c r="Z2996" s="50" t="b">
        <x:f>AND(ISNUMBER(R2996),R2996&gt;='設定'!$B$8)</x:f>
        <x:v>0</x:v>
      </x:c>
      <x:c r="AA2996" s="50" t="b">
        <x:f>AND(ISNUMBER(S2996),S2996&gt;=DATE(YEAR('設定'!$B$10)-'設定'!$B$9,MONTH('設定'!$B$10),DAY('設定'!$B$10)))</x:f>
        <x:v>0</x:v>
      </x:c>
      <x:c r="AB2996" s="55" t="b">
        <x:v>0</x:v>
      </x:c>
      <x:c r="AC2996" s="55" t="b">
        <x:v>0</x:v>
      </x:c>
      <x:c r="AD2996" s="50" t="n">
        <x:f>IF(X2996,1,0)+IF(Z2996,1,0)+IF(AA2996,1,0)+IF(AB2996,1,0)</x:f>
        <x:v>0</x:v>
      </x:c>
      <x:c r="AE2996" s="50" t="n">
        <x:f>IF(Y2996,1,0)+IF(Z2996,1,0)+IF(AA2996,1,0)+IF(AB2996,1,0)</x:f>
        <x:v>0</x:v>
      </x:c>
      <x:c r="AF2996" s="50" t="n">
        <x:f>IF(Y2996,1,0)+IF(Z2996,1,0)+IF(AA2996,1,0)+IF(AC2996,1,0)</x:f>
        <x:v>0</x:v>
      </x:c>
      <x:c r="AG2996" s="53" t="n">
        <x:v>44348</x:v>
      </x:c>
      <x:c r="AH2996" s="50" t="str">
        <x:v>S100X6X1</x:v>
      </x:c>
      <x:c r="AI2996" s="50" t="str">
        <x:v>NetSalesSummaryOfBusinessResults</x:v>
      </x:c>
      <x:c r="AJ2996" s="50" t="str">
        <x:v>OperatingIncome</x:v>
      </x:c>
      <x:c r="AK2996" s="53" t="n">
        <x:v>45900</x:v>
      </x:c>
      <x:c r="AL2996" s="50" t="str">
        <x:v>365/365/365/366/365</x:v>
      </x:c>
      <x:c r="AM2996" s="51" t="n">
        <x:v>3741114</x:v>
      </x:c>
      <x:c r="AN2996" s="51" t="n">
        <x:v>294</x:v>
      </x:c>
      <x:c r="AO2996" s="51" t="n">
        <x:f>IFERROR(AM2996*AN2996,"")</x:f>
        <x:v>1099887516</x:v>
      </x:c>
      <x:c r="AP2996" s="56" t="n">
        <x:f>IFERROR(AO2996/(K2996*1000000),"")</x:f>
        <x:v>0.3487883015855952</x:v>
      </x:c>
      <x:c r="AQ2996" s="57" t="n">
        <x:v>19499450</x:v>
      </x:c>
      <x:c r="AR2996" s="52" t="n">
        <x:v>0.6268367434704017</x:v>
      </x:c>
      <x:c r="AS2996" s="52" t="n">
        <x:v>-0.674233825198638</x:v>
      </x:c>
      <x:c r="AT2996" s="55" t="b">
        <x:v>0</x:v>
      </x:c>
      <x:c r="AU2996" s="50" t="str">
        <x:v>low_liquidity</x:v>
      </x:c>
      <x:c r="AV2996" s="58" t="n">
        <x:v>-0.038310311546258</x:v>
      </x:c>
      <x:c r="AW2996" s="50" t="n">
        <x:v>2174</x:v>
      </x:c>
      <x:c r="AX2996" s="50" t="str">
        <x:v>Transformation Moat</x:v>
      </x:c>
      <x:c r="AY2996" s="50" t="str">
        <x:v>既存適格性フィルター不通過: low_liquidity / 60日平均売買代金2,000万円未満 / 年率ボラティリティ60%以上 / ローカル5年最大下落率-60%以下</x:v>
      </x:c>
      <x:c r="AZ2996" s="59" t="str">
        <x:v>2025-11-26 17:13</x:v>
      </x:c>
      <x:c r="BA2996" s="53" t="n">
        <x:v>39356</x:v>
      </x:c>
      <x:c r="BB2996" s="50"/>
      <x:c r="BC2996" s="50"/>
      <x:c r="BD2996" s="50"/>
    </x:row>
    <x:row r="2997">
      <x:c r="A2997" s="50" t="n">
        <x:v>2996</x:v>
      </x:c>
      <x:c r="B2997" s="50" t="str">
        <x:v>8006</x:v>
      </x:c>
      <x:c r="C2997" s="50" t="str">
        <x:v>8006.T</x:v>
      </x:c>
      <x:c r="D2997" s="50" t="str">
        <x:v>YUASA FUNASHOKU Co.,Ltd.</x:v>
      </x:c>
      <x:c r="E2997" s="50" t="str">
        <x:v>Standard Market(Domestic)</x:v>
      </x:c>
      <x:c r="F2997" s="50" t="str">
        <x:v>Wholesale Trade</x:v>
      </x:c>
      <x:c r="G2997" s="51" t="n">
        <x:v>108853</x:v>
      </x:c>
      <x:c r="H2997" s="51" t="n">
        <x:v>109897</x:v>
      </x:c>
      <x:c r="I2997" s="51" t="n">
        <x:v>117881</x:v>
      </x:c>
      <x:c r="J2997" s="51" t="n">
        <x:v>119580</x:v>
      </x:c>
      <x:c r="K2997" s="51" t="n">
        <x:v>123092</x:v>
      </x:c>
      <x:c r="L2997" s="52" t="n">
        <x:f>IFERROR(H2997/G2997-1,"")</x:f>
        <x:v>0.009590916189723853</x:v>
      </x:c>
      <x:c r="M2997" s="52" t="n">
        <x:f>IFERROR(I2997/H2997-1,"")</x:f>
        <x:v>0.0726498448547277</x:v>
      </x:c>
      <x:c r="N2997" s="52" t="n">
        <x:f>IFERROR(J2997/I2997-1,"")</x:f>
        <x:v>0.014412840067525634</x:v>
      </x:c>
      <x:c r="O2997" s="52" t="n">
        <x:f>IFERROR(K2997/J2997-1,"")</x:f>
        <x:v>0.029369459775882234</x:v>
      </x:c>
      <x:c r="P2997" s="52" t="n">
        <x:f>IFERROR((K2997/G2997)^(1/4)-1,"")</x:f>
        <x:v>0.031210571021532907</x:v>
      </x:c>
      <x:c r="Q2997" s="51" t="n">
        <x:v>2730</x:v>
      </x:c>
      <x:c r="R2997" s="52" t="n">
        <x:f>IFERROR(Q2997/K2997,"")</x:f>
        <x:v>0.022178533129691612</x:v>
      </x:c>
      <x:c r="S2997" s="53" t="n">
        <x:v>27729</x:v>
      </x:c>
      <x:c r="T2997" s="50" t="str">
        <x:v>EDINET_company_history</x:v>
      </x:c>
      <x:c r="U2997" s="50" t="str">
        <x:v>光通信株式会社</x:v>
      </x:c>
      <x:c r="V2997" s="54" t="n">
        <x:v>0.0964</x:v>
      </x:c>
      <x:c r="W2997" s="50" t="str">
        <x:v>山田 共之</x:v>
      </x:c>
      <x:c r="X2997" s="50" t="b">
        <x:f>AND(COUNT(L2997:O2997)=4,L2997&gt;='設定'!$B$6,M2997&gt;='設定'!$B$6,N2997&gt;='設定'!$B$6,O2997&gt;='設定'!$B$6)</x:f>
        <x:v>0</x:v>
      </x:c>
      <x:c r="Y2997" s="50" t="b">
        <x:f>AND(COUNT(G2997:K2997)=5,P2997&gt;='設定'!$B$7)</x:f>
        <x:v>0</x:v>
      </x:c>
      <x:c r="Z2997" s="50" t="b">
        <x:f>AND(ISNUMBER(R2997),R2997&gt;='設定'!$B$8)</x:f>
        <x:v>0</x:v>
      </x:c>
      <x:c r="AA2997" s="50" t="b">
        <x:f>AND(ISNUMBER(S2997),S2997&gt;=DATE(YEAR('設定'!$B$10)-'設定'!$B$9,MONTH('設定'!$B$10),DAY('設定'!$B$10)))</x:f>
        <x:v>0</x:v>
      </x:c>
      <x:c r="AB2997" s="55" t="b">
        <x:v>0</x:v>
      </x:c>
      <x:c r="AC2997" s="55" t="b">
        <x:v>0</x:v>
      </x:c>
      <x:c r="AD2997" s="50" t="n">
        <x:f>IF(X2997,1,0)+IF(Z2997,1,0)+IF(AA2997,1,0)+IF(AB2997,1,0)</x:f>
        <x:v>0</x:v>
      </x:c>
      <x:c r="AE2997" s="50" t="n">
        <x:f>IF(Y2997,1,0)+IF(Z2997,1,0)+IF(AA2997,1,0)+IF(AB2997,1,0)</x:f>
        <x:v>0</x:v>
      </x:c>
      <x:c r="AF2997" s="50" t="n">
        <x:f>IF(Y2997,1,0)+IF(Z2997,1,0)+IF(AA2997,1,0)+IF(AC2997,1,0)</x:f>
        <x:v>0</x:v>
      </x:c>
      <x:c r="AG2997" s="53" t="n">
        <x:v>44348</x:v>
      </x:c>
      <x:c r="AH2997" s="50" t="str">
        <x:v>S100W8U0</x:v>
      </x:c>
      <x:c r="AI2997" s="50" t="str">
        <x:v>NetSalesSummaryOfBusinessResults</x:v>
      </x:c>
      <x:c r="AJ2997" s="50" t="str">
        <x:v>OperatingIncome</x:v>
      </x:c>
      <x:c r="AK2997" s="53" t="n">
        <x:v>45747</x:v>
      </x:c>
      <x:c r="AL2997" s="50" t="str">
        <x:v>365/365/365/366/365</x:v>
      </x:c>
      <x:c r="AM2997" s="51" t="n">
        <x:v>4412723</x:v>
      </x:c>
      <x:c r="AN2997" s="51" t="n">
        <x:v>1534</x:v>
      </x:c>
      <x:c r="AO2997" s="51" t="n">
        <x:f>IFERROR(AM2997*AN2997,"")</x:f>
        <x:v>6769117082</x:v>
      </x:c>
      <x:c r="AP2997" s="56" t="n">
        <x:f>IFERROR(AO2997/(K2997*1000000),"")</x:f>
        <x:v>0.05499233972963312</x:v>
      </x:c>
      <x:c r="AQ2997" s="57" t="n">
        <x:v>3841800</x:v>
      </x:c>
      <x:c r="AR2997" s="52" t="n">
        <x:v>0.2174349699643079</x:v>
      </x:c>
      <x:c r="AS2997" s="52" t="n">
        <x:v>-0.2326919774174457</x:v>
      </x:c>
      <x:c r="AT2997" s="55" t="b">
        <x:v>0</x:v>
      </x:c>
      <x:c r="AU2997" s="50" t="str">
        <x:v>low_liquidity</x:v>
      </x:c>
      <x:c r="AV2997" s="58" t="n">
        <x:v>0.0456023012573635</x:v>
      </x:c>
      <x:c r="AW2997" s="50" t="n">
        <x:v>1544</x:v>
      </x:c>
      <x:c r="AX2997" s="50" t="str">
        <x:v>Discovery</x:v>
      </x:c>
      <x:c r="AY2997" s="50" t="str">
        <x:v>既存適格性フィルター不通過: low_liquidity / 60日平均売買代金2,000万円未満</x:v>
      </x:c>
      <x:c r="AZ2997" s="59" t="str">
        <x:v>2025-06-30 09:18</x:v>
      </x:c>
      <x:c r="BA2997" s="53" t="n">
        <x:v>27729</x:v>
      </x:c>
      <x:c r="BB2997" s="50"/>
      <x:c r="BC2997" s="50"/>
      <x:c r="BD2997" s="50"/>
    </x:row>
    <x:row r="2998">
      <x:c r="A2998" s="50" t="n">
        <x:v>2997</x:v>
      </x:c>
      <x:c r="B2998" s="50" t="str">
        <x:v>8123</x:v>
      </x:c>
      <x:c r="C2998" s="50" t="str">
        <x:v>8123.T</x:v>
      </x:c>
      <x:c r="D2998" s="50" t="str">
        <x:v>T.KAWABE &amp; CO.,LTD.</x:v>
      </x:c>
      <x:c r="E2998" s="50" t="str">
        <x:v>Standard Market(Domestic)</x:v>
      </x:c>
      <x:c r="F2998" s="50" t="str">
        <x:v>Wholesale Trade</x:v>
      </x:c>
      <x:c r="G2998" s="51" t="n">
        <x:v>11293.144</x:v>
      </x:c>
      <x:c r="H2998" s="51" t="n">
        <x:v>10786.774</x:v>
      </x:c>
      <x:c r="I2998" s="51" t="n">
        <x:v>12551.203</x:v>
      </x:c>
      <x:c r="J2998" s="51" t="n">
        <x:v>13068.816</x:v>
      </x:c>
      <x:c r="K2998" s="51" t="n">
        <x:v>12769.226</x:v>
      </x:c>
      <x:c r="L2998" s="52" t="n">
        <x:f>IFERROR(H2998/G2998-1,"")</x:f>
        <x:v>-0.04483870922039079</x:v>
      </x:c>
      <x:c r="M2998" s="52" t="n">
        <x:f>IFERROR(I2998/H2998-1,"")</x:f>
        <x:v>0.16357337235395875</x:v>
      </x:c>
      <x:c r="N2998" s="52" t="n">
        <x:f>IFERROR(J2998/I2998-1,"")</x:f>
        <x:v>0.04124011060931787</x:v>
      </x:c>
      <x:c r="O2998" s="52" t="n">
        <x:f>IFERROR(K2998/J2998-1,"")</x:f>
        <x:v>-0.022924035352552274</x:v>
      </x:c>
      <x:c r="P2998" s="52" t="n">
        <x:f>IFERROR((K2998/G2998)^(1/4)-1,"")</x:f>
        <x:v>0.03118699430597416</x:v>
      </x:c>
      <x:c r="Q2998" s="51" t="n">
        <x:v>307.646</x:v>
      </x:c>
      <x:c r="R2998" s="52" t="n">
        <x:f>IFERROR(Q2998/K2998,"")</x:f>
        <x:v>0.024092768034648302</x:v>
      </x:c>
      <x:c r="S2998" s="53" t="n">
        <x:v>38322</x:v>
      </x:c>
      <x:c r="T2998" s="50" t="str">
        <x:v>EDINET_company_history</x:v>
      </x:c>
      <x:c r="U2998" s="50" t="str">
        <x:v>一広株式会社</x:v>
      </x:c>
      <x:c r="V2998" s="54" t="n">
        <x:v>0.5502</x:v>
      </x:c>
      <x:c r="W2998" s="50" t="str">
        <x:v>岡 野 将 之 / 越 智 康 行</x:v>
      </x:c>
      <x:c r="X2998" s="50" t="b">
        <x:f>AND(COUNT(L2998:O2998)=4,L2998&gt;='設定'!$B$6,M2998&gt;='設定'!$B$6,N2998&gt;='設定'!$B$6,O2998&gt;='設定'!$B$6)</x:f>
        <x:v>0</x:v>
      </x:c>
      <x:c r="Y2998" s="50" t="b">
        <x:f>AND(COUNT(G2998:K2998)=5,P2998&gt;='設定'!$B$7)</x:f>
        <x:v>0</x:v>
      </x:c>
      <x:c r="Z2998" s="50" t="b">
        <x:f>AND(ISNUMBER(R2998),R2998&gt;='設定'!$B$8)</x:f>
        <x:v>0</x:v>
      </x:c>
      <x:c r="AA2998" s="50" t="b">
        <x:f>AND(ISNUMBER(S2998),S2998&gt;=DATE(YEAR('設定'!$B$10)-'設定'!$B$9,MONTH('設定'!$B$10),DAY('設定'!$B$10)))</x:f>
        <x:v>0</x:v>
      </x:c>
      <x:c r="AB2998" s="55" t="b">
        <x:v>0</x:v>
      </x:c>
      <x:c r="AC2998" s="55" t="b">
        <x:v>0</x:v>
      </x:c>
      <x:c r="AD2998" s="50" t="n">
        <x:f>IF(X2998,1,0)+IF(Z2998,1,0)+IF(AA2998,1,0)+IF(AB2998,1,0)</x:f>
        <x:v>0</x:v>
      </x:c>
      <x:c r="AE2998" s="50" t="n">
        <x:f>IF(Y2998,1,0)+IF(Z2998,1,0)+IF(AA2998,1,0)+IF(AB2998,1,0)</x:f>
        <x:v>0</x:v>
      </x:c>
      <x:c r="AF2998" s="50" t="n">
        <x:f>IF(Y2998,1,0)+IF(Z2998,1,0)+IF(AA2998,1,0)+IF(AC2998,1,0)</x:f>
        <x:v>0</x:v>
      </x:c>
      <x:c r="AG2998" s="53" t="n">
        <x:v>44348</x:v>
      </x:c>
      <x:c r="AH2998" s="50" t="str">
        <x:v>S100W5RR</x:v>
      </x:c>
      <x:c r="AI2998" s="50" t="str">
        <x:v>NetSalesSummaryOfBusinessResults</x:v>
      </x:c>
      <x:c r="AJ2998" s="50" t="str">
        <x:v>OperatingIncome</x:v>
      </x:c>
      <x:c r="AK2998" s="53" t="n">
        <x:v>45747</x:v>
      </x:c>
      <x:c r="AL2998" s="50" t="str">
        <x:v>365/365/365/366/365</x:v>
      </x:c>
      <x:c r="AM2998" s="51" t="n">
        <x:v>1824900</x:v>
      </x:c>
      <x:c r="AN2998" s="51" t="n">
        <x:v>1315</x:v>
      </x:c>
      <x:c r="AO2998" s="51" t="n">
        <x:f>IFERROR(AM2998*AN2998,"")</x:f>
        <x:v>2399743500</x:v>
      </x:c>
      <x:c r="AP2998" s="56" t="n">
        <x:f>IFERROR(AO2998/(K2998*1000000),"")</x:f>
        <x:v>0.18793179007090954</x:v>
      </x:c>
      <x:c r="AQ2998" s="57" t="n">
        <x:v>1760510</x:v>
      </x:c>
      <x:c r="AR2998" s="52" t="n">
        <x:v>0.2855845620682216</x:v>
      </x:c>
      <x:c r="AS2998" s="52" t="n">
        <x:v>-0.3054754975798696</x:v>
      </x:c>
      <x:c r="AT2998" s="55" t="b">
        <x:v>0</x:v>
      </x:c>
      <x:c r="AU2998" s="50" t="str">
        <x:v>low_liquidity</x:v>
      </x:c>
      <x:c r="AV2998" s="58" t="n">
        <x:v>-0.0955865826163138</x:v>
      </x:c>
      <x:c r="AW2998" s="50" t="n">
        <x:v>2574</x:v>
      </x:c>
      <x:c r="AX2998" s="50" t="str">
        <x:v>Transformation Moat</x:v>
      </x:c>
      <x:c r="AY2998" s="50" t="str">
        <x:v>既存適格性フィルター不通過: low_liquidity / 60日平均売買代金2,000万円未満</x:v>
      </x:c>
      <x:c r="AZ2998" s="59" t="str">
        <x:v>2025-06-26 15:15</x:v>
      </x:c>
      <x:c r="BA2998" s="53" t="n">
        <x:v>38322</x:v>
      </x:c>
      <x:c r="BB2998" s="50"/>
      <x:c r="BC2998" s="50"/>
      <x:c r="BD2998" s="50"/>
    </x:row>
    <x:row r="2999">
      <x:c r="A2999" s="50" t="n">
        <x:v>2998</x:v>
      </x:c>
      <x:c r="B2999" s="50" t="str">
        <x:v>6302</x:v>
      </x:c>
      <x:c r="C2999" s="50" t="str">
        <x:v>6302.T</x:v>
      </x:c>
      <x:c r="D2999" s="50" t="str">
        <x:v>SUMITOMO HEAVY INDUSTRIES,LTD.</x:v>
      </x:c>
      <x:c r="E2999" s="50" t="str">
        <x:v>Prime Market (Domestic)</x:v>
      </x:c>
      <x:c r="F2999" s="50" t="str">
        <x:v>Machinery</x:v>
      </x:c>
      <x:c r="G2999" s="51" t="n">
        <x:v>943979</x:v>
      </x:c>
      <x:c r="H2999" s="51" t="n">
        <x:v>854093</x:v>
      </x:c>
      <x:c r="I2999" s="51" t="n">
        <x:v>1081533</x:v>
      </x:c>
      <x:c r="J2999" s="51" t="n">
        <x:v>1071126</x:v>
      </x:c>
      <x:c r="K2999" s="51" t="n">
        <x:v>1066881</x:v>
      </x:c>
      <x:c r="L2999" s="52" t="n">
        <x:f>IFERROR(H2999/G2999-1,"")</x:f>
        <x:v>-0.09522033858804058</x:v>
      </x:c>
      <x:c r="M2999" s="52" t="n">
        <x:f>IFERROR(I2999/H2999-1,"")</x:f>
        <x:v>0.26629418576197206</x:v>
      </x:c>
      <x:c r="N2999" s="52" t="n">
        <x:f>IFERROR(J2999/I2999-1,"")</x:f>
        <x:v>-0.009622452574262641</x:v>
      </x:c>
      <x:c r="O2999" s="52" t="n">
        <x:f>IFERROR(K2999/J2999-1,"")</x:f>
        <x:v>-0.003963119184857811</x:v>
      </x:c>
      <x:c r="P2999" s="52" t="n">
        <x:f>IFERROR((K2999/G2999)^(1/4)-1,"")</x:f>
        <x:v>0.03107062003145389</x:v>
      </x:c>
      <x:c r="Q2999" s="51" t="n">
        <x:v>51482</x:v>
      </x:c>
      <x:c r="R2999" s="52" t="n">
        <x:f>IFERROR(Q2999/K2999,"")</x:f>
        <x:v>0.048254678825473504</x:v>
      </x:c>
      <x:c r="S2999" s="53" t="n">
        <x:v>30286</x:v>
      </x:c>
      <x:c r="T2999" s="50" t="str">
        <x:v>EDINET_company_history</x:v>
      </x:c>
      <x:c r="U2999" s="50" t="str">
        <x:v>日本マスタートラスト信託銀行株式会社(信託口)</x:v>
      </x:c>
      <x:c r="V2999" s="54" t="n">
        <x:v>0.1663</x:v>
      </x:c>
      <x:c r="W2999" s="50" t="str">
        <x:v>下村 真司 / 渡部 敏朗 / 荒木 達朗</x:v>
      </x:c>
      <x:c r="X2999" s="50" t="b">
        <x:f>AND(COUNT(L2999:O2999)=4,L2999&gt;='設定'!$B$6,M2999&gt;='設定'!$B$6,N2999&gt;='設定'!$B$6,O2999&gt;='設定'!$B$6)</x:f>
        <x:v>0</x:v>
      </x:c>
      <x:c r="Y2999" s="50" t="b">
        <x:f>AND(COUNT(G2999:K2999)=5,P2999&gt;='設定'!$B$7)</x:f>
        <x:v>0</x:v>
      </x:c>
      <x:c r="Z2999" s="50" t="b">
        <x:f>AND(ISNUMBER(R2999),R2999&gt;='設定'!$B$8)</x:f>
        <x:v>0</x:v>
      </x:c>
      <x:c r="AA2999" s="50" t="b">
        <x:f>AND(ISNUMBER(S2999),S2999&gt;=DATE(YEAR('設定'!$B$10)-'設定'!$B$9,MONTH('設定'!$B$10),DAY('設定'!$B$10)))</x:f>
        <x:v>0</x:v>
      </x:c>
      <x:c r="AB2999" s="55" t="b">
        <x:v>0</x:v>
      </x:c>
      <x:c r="AC2999" s="55" t="b">
        <x:v>0</x:v>
      </x:c>
      <x:c r="AD2999" s="50" t="n">
        <x:f>IF(X2999,1,0)+IF(Z2999,1,0)+IF(AA2999,1,0)+IF(AB2999,1,0)</x:f>
        <x:v>0</x:v>
      </x:c>
      <x:c r="AE2999" s="50" t="n">
        <x:f>IF(Y2999,1,0)+IF(Z2999,1,0)+IF(AA2999,1,0)+IF(AB2999,1,0)</x:f>
        <x:v>0</x:v>
      </x:c>
      <x:c r="AF2999" s="50" t="n">
        <x:f>IF(Y2999,1,0)+IF(Z2999,1,0)+IF(AA2999,1,0)+IF(AC2999,1,0)</x:f>
        <x:v>0</x:v>
      </x:c>
      <x:c r="AG2999" s="53" t="n">
        <x:v>44348</x:v>
      </x:c>
      <x:c r="AH2999" s="50" t="str">
        <x:v>S100XT1R</x:v>
      </x:c>
      <x:c r="AI2999" s="50" t="str">
        <x:v>NetSalesSummaryOfBusinessResults</x:v>
      </x:c>
      <x:c r="AJ2999" s="50" t="str">
        <x:v>OperatingIncome</x:v>
      </x:c>
      <x:c r="AK2999" s="53" t="n">
        <x:v>46022</x:v>
      </x:c>
      <x:c r="AL2999" s="50" t="str">
        <x:v>365/275/365/366/365</x:v>
      </x:c>
      <x:c r="AM2999" s="51" t="n">
        <x:v>120314381</x:v>
      </x:c>
      <x:c r="AN2999" s="51" t="n">
        <x:v>5161</x:v>
      </x:c>
      <x:c r="AO2999" s="51" t="n">
        <x:f>IFERROR(AM2999*AN2999,"")</x:f>
        <x:v>620942520341</x:v>
      </x:c>
      <x:c r="AP2999" s="56" t="n">
        <x:f>IFERROR(AO2999/(K2999*1000000),"")</x:f>
        <x:v>0.5820166638462959</x:v>
      </x:c>
      <x:c r="AQ2999" s="57" t="n">
        <x:v>4214246596.6666665</x:v>
      </x:c>
      <x:c r="AR2999" s="52" t="n">
        <x:v>0.3127334502153109</x:v>
      </x:c>
      <x:c r="AS2999" s="52" t="n">
        <x:v>-0.4246807105629382</x:v>
      </x:c>
      <x:c r="AT2999" s="55" t="b">
        <x:v>1</x:v>
      </x:c>
      <x:c r="AU2999" s="50"/>
      <x:c r="AV2999" s="58" t="n">
        <x:v>0.4117076827401189</x:v>
      </x:c>
      <x:c r="AW2999" s="50" t="n">
        <x:v>177</x:v>
      </x:c>
      <x:c r="AX2999" s="50" t="str">
        <x:v>Future Moat</x:v>
      </x:c>
      <x:c r="AY2999" s="50" t="str">
        <x:v>目立つ機械的警告なし（定性確認は別途必要）</x:v>
      </x:c>
      <x:c r="AZ2999" s="59" t="str">
        <x:v>2026-03-26 09:29</x:v>
      </x:c>
      <x:c r="BA2999" s="53" t="n">
        <x:v>30286</x:v>
      </x:c>
      <x:c r="BB2999" s="50"/>
      <x:c r="BC2999" s="50"/>
      <x:c r="BD2999" s="50" t="str">
        <x:v>TOPIX Mid400</x:v>
      </x:c>
    </x:row>
    <x:row r="3000">
      <x:c r="A3000" s="50" t="n">
        <x:v>2999</x:v>
      </x:c>
      <x:c r="B3000" s="50" t="str">
        <x:v>6848</x:v>
      </x:c>
      <x:c r="C3000" s="50" t="str">
        <x:v>6848.T</x:v>
      </x:c>
      <x:c r="D3000" s="50" t="str">
        <x:v>DKK-TOA CORPORATION</x:v>
      </x:c>
      <x:c r="E3000" s="50" t="str">
        <x:v>Standard Market(Domestic)</x:v>
      </x:c>
      <x:c r="F3000" s="50" t="str">
        <x:v>Electric Appliances</x:v>
      </x:c>
      <x:c r="G3000" s="51" t="n">
        <x:v>15988</x:v>
      </x:c>
      <x:c r="H3000" s="51" t="n">
        <x:v>16424</x:v>
      </x:c>
      <x:c r="I3000" s="51" t="n">
        <x:v>16540</x:v>
      </x:c>
      <x:c r="J3000" s="51" t="n">
        <x:v>17444</x:v>
      </x:c>
      <x:c r="K3000" s="51" t="n">
        <x:v>18058</x:v>
      </x:c>
      <x:c r="L3000" s="52" t="n">
        <x:f>IFERROR(H3000/G3000-1,"")</x:f>
        <x:v>0.0272704528396297</x:v>
      </x:c>
      <x:c r="M3000" s="52" t="n">
        <x:f>IFERROR(I3000/H3000-1,"")</x:f>
        <x:v>0.007062834875791513</x:v>
      </x:c>
      <x:c r="N3000" s="52" t="n">
        <x:f>IFERROR(J3000/I3000-1,"")</x:f>
        <x:v>0.05465538089480049</x:v>
      </x:c>
      <x:c r="O3000" s="52" t="n">
        <x:f>IFERROR(K3000/J3000-1,"")</x:f>
        <x:v>0.03519834900252228</x:v>
      </x:c>
      <x:c r="P3000" s="52" t="n">
        <x:f>IFERROR((K3000/G3000)^(1/4)-1,"")</x:f>
        <x:v>0.030905548977325115</x:v>
      </x:c>
      <x:c r="Q3000" s="51" t="n">
        <x:v>1338</x:v>
      </x:c>
      <x:c r="R3000" s="52" t="n">
        <x:f>IFERROR(Q3000/K3000,"")</x:f>
        <x:v>0.0740945841178425</x:v>
      </x:c>
      <x:c r="S3000" s="53" t="n">
        <x:v>22586</x:v>
      </x:c>
      <x:c r="T3000" s="50" t="str">
        <x:v>EDINET_company_history</x:v>
      </x:c>
      <x:c r="U3000" s="50" t="str">
        <x:v>ハック・カンパニー（常任代理人 香港上海銀行東京支店）</x:v>
      </x:c>
      <x:c r="V3000" s="54" t="n">
        <x:v>0.3367</x:v>
      </x:c>
      <x:c r="W3000" s="50" t="str">
        <x:v>髙 島 一 幸</x:v>
      </x:c>
      <x:c r="X3000" s="50" t="b">
        <x:f>AND(COUNT(L3000:O3000)=4,L3000&gt;='設定'!$B$6,M3000&gt;='設定'!$B$6,N3000&gt;='設定'!$B$6,O3000&gt;='設定'!$B$6)</x:f>
        <x:v>0</x:v>
      </x:c>
      <x:c r="Y3000" s="50" t="b">
        <x:f>AND(COUNT(G3000:K3000)=5,P3000&gt;='設定'!$B$7)</x:f>
        <x:v>0</x:v>
      </x:c>
      <x:c r="Z3000" s="50" t="b">
        <x:f>AND(ISNUMBER(R3000),R3000&gt;='設定'!$B$8)</x:f>
        <x:v>0</x:v>
      </x:c>
      <x:c r="AA3000" s="50" t="b">
        <x:f>AND(ISNUMBER(S3000),S3000&gt;=DATE(YEAR('設定'!$B$10)-'設定'!$B$9,MONTH('設定'!$B$10),DAY('設定'!$B$10)))</x:f>
        <x:v>0</x:v>
      </x:c>
      <x:c r="AB3000" s="55" t="b">
        <x:v>0</x:v>
      </x:c>
      <x:c r="AC3000" s="55" t="b">
        <x:v>0</x:v>
      </x:c>
      <x:c r="AD3000" s="50" t="n">
        <x:f>IF(X3000,1,0)+IF(Z3000,1,0)+IF(AA3000,1,0)+IF(AB3000,1,0)</x:f>
        <x:v>0</x:v>
      </x:c>
      <x:c r="AE3000" s="50" t="n">
        <x:f>IF(Y3000,1,0)+IF(Z3000,1,0)+IF(AA3000,1,0)+IF(AB3000,1,0)</x:f>
        <x:v>0</x:v>
      </x:c>
      <x:c r="AF3000" s="50" t="n">
        <x:f>IF(Y3000,1,0)+IF(Z3000,1,0)+IF(AA3000,1,0)+IF(AC3000,1,0)</x:f>
        <x:v>0</x:v>
      </x:c>
      <x:c r="AG3000" s="53" t="n">
        <x:v>44348</x:v>
      </x:c>
      <x:c r="AH3000" s="50" t="str">
        <x:v>S100W3O2</x:v>
      </x:c>
      <x:c r="AI3000" s="50" t="str">
        <x:v>NetSalesSummaryOfBusinessResults</x:v>
      </x:c>
      <x:c r="AJ3000" s="50" t="str">
        <x:v>OperatingIncome</x:v>
      </x:c>
      <x:c r="AK3000" s="53" t="n">
        <x:v>45747</x:v>
      </x:c>
      <x:c r="AL3000" s="50" t="str">
        <x:v>365/365/365/366/365</x:v>
      </x:c>
      <x:c r="AM3000" s="51" t="n">
        <x:v>19779020</x:v>
      </x:c>
      <x:c r="AN3000" s="51" t="n">
        <x:v>858</x:v>
      </x:c>
      <x:c r="AO3000" s="51" t="n">
        <x:f>IFERROR(AM3000*AN3000,"")</x:f>
        <x:v>16970399160</x:v>
      </x:c>
      <x:c r="AP3000" s="56" t="n">
        <x:f>IFERROR(AO3000/(K3000*1000000),"")</x:f>
        <x:v>0.9397717997563407</x:v>
      </x:c>
      <x:c r="AQ3000" s="57" t="n">
        <x:v>3588115</x:v>
      </x:c>
      <x:c r="AR3000" s="52" t="n">
        <x:v>0.2264779591923796</x:v>
      </x:c>
      <x:c r="AS3000" s="52" t="n">
        <x:v>-0.2784147034166262</x:v>
      </x:c>
      <x:c r="AT3000" s="55" t="b">
        <x:v>0</x:v>
      </x:c>
      <x:c r="AU3000" s="50" t="str">
        <x:v>low_liquidity</x:v>
      </x:c>
      <x:c r="AV3000" s="58" t="n">
        <x:v>0.4357734169144968</x:v>
      </x:c>
      <x:c r="AW3000" s="50" t="n">
        <x:v>145</x:v>
      </x:c>
      <x:c r="AX3000" s="50" t="str">
        <x:v>Discovery</x:v>
      </x:c>
      <x:c r="AY3000" s="50" t="str">
        <x:v>既存適格性フィルター不通過: low_liquidity / 60日平均売買代金2,000万円未満</x:v>
      </x:c>
      <x:c r="AZ3000" s="59" t="str">
        <x:v>2025-06-26 14:19</x:v>
      </x:c>
      <x:c r="BA3000" s="53" t="n">
        <x:v>22586</x:v>
      </x:c>
      <x:c r="BB3000" s="50"/>
      <x:c r="BC3000" s="50"/>
      <x:c r="BD3000" s="50"/>
    </x:row>
    <x:row r="3001">
      <x:c r="A3001" s="50" t="n">
        <x:v>3000</x:v>
      </x:c>
      <x:c r="B3001" s="50" t="str">
        <x:v>4061</x:v>
      </x:c>
      <x:c r="C3001" s="50" t="str">
        <x:v>4061.T</x:v>
      </x:c>
      <x:c r="D3001" s="50" t="str">
        <x:v>Denka Company Limited</x:v>
      </x:c>
      <x:c r="E3001" s="50" t="str">
        <x:v>Prime Market (Domestic)</x:v>
      </x:c>
      <x:c r="F3001" s="50" t="str">
        <x:v>Chemicals</x:v>
      </x:c>
      <x:c r="G3001" s="51" t="n">
        <x:v>354391</x:v>
      </x:c>
      <x:c r="H3001" s="51" t="n">
        <x:v>384849</x:v>
      </x:c>
      <x:c r="I3001" s="51" t="n">
        <x:v>407559</x:v>
      </x:c>
      <x:c r="J3001" s="51" t="n">
        <x:v>389263</x:v>
      </x:c>
      <x:c r="K3001" s="51" t="n">
        <x:v>400251</x:v>
      </x:c>
      <x:c r="L3001" s="52" t="n">
        <x:f>IFERROR(H3001/G3001-1,"")</x:f>
        <x:v>0.08594462048979801</x:v>
      </x:c>
      <x:c r="M3001" s="52" t="n">
        <x:f>IFERROR(I3001/H3001-1,"")</x:f>
        <x:v>0.059010157230498184</x:v>
      </x:c>
      <x:c r="N3001" s="52" t="n">
        <x:f>IFERROR(J3001/I3001-1,"")</x:f>
        <x:v>-0.0448916598578365</x:v>
      </x:c>
      <x:c r="O3001" s="52" t="n">
        <x:f>IFERROR(K3001/J3001-1,"")</x:f>
        <x:v>0.028227702093443163</x:v>
      </x:c>
      <x:c r="P3001" s="52" t="n">
        <x:f>IFERROR((K3001/G3001)^(1/4)-1,"")</x:f>
        <x:v>0.03089025764330411</x:v>
      </x:c>
      <x:c r="Q3001" s="51" t="n">
        <x:v>14413</x:v>
      </x:c>
      <x:c r="R3001" s="52" t="n">
        <x:f>IFERROR(Q3001/K3001,"")</x:f>
        <x:v>0.03600990378537468</x:v>
      </x:c>
      <x:c r="S3001" s="53" t="n">
        <x:v>18019</x:v>
      </x:c>
      <x:c r="T3001" s="50" t="str">
        <x:v>EDINET_company_history</x:v>
      </x:c>
      <x:c r="U3001" s="50" t="str">
        <x:v>日本マスタートラスト信託銀行株式会社（信託口）</x:v>
      </x:c>
      <x:c r="V3001" s="54" t="n">
        <x:v>0.179</x:v>
      </x:c>
      <x:c r="W3001" s="50" t="str">
        <x:v>今 井 俊 夫 / 石 田 郁 雄</x:v>
      </x:c>
      <x:c r="X3001" s="50" t="b">
        <x:f>AND(COUNT(L3001:O3001)=4,L3001&gt;='設定'!$B$6,M3001&gt;='設定'!$B$6,N3001&gt;='設定'!$B$6,O3001&gt;='設定'!$B$6)</x:f>
        <x:v>0</x:v>
      </x:c>
      <x:c r="Y3001" s="50" t="b">
        <x:f>AND(COUNT(G3001:K3001)=5,P3001&gt;='設定'!$B$7)</x:f>
        <x:v>0</x:v>
      </x:c>
      <x:c r="Z3001" s="50" t="b">
        <x:f>AND(ISNUMBER(R3001),R3001&gt;='設定'!$B$8)</x:f>
        <x:v>0</x:v>
      </x:c>
      <x:c r="AA3001" s="50" t="b">
        <x:f>AND(ISNUMBER(S3001),S3001&gt;=DATE(YEAR('設定'!$B$10)-'設定'!$B$9,MONTH('設定'!$B$10),DAY('設定'!$B$10)))</x:f>
        <x:v>0</x:v>
      </x:c>
      <x:c r="AB3001" s="55" t="b">
        <x:v>0</x:v>
      </x:c>
      <x:c r="AC3001" s="55" t="b">
        <x:v>0</x:v>
      </x:c>
      <x:c r="AD3001" s="50" t="n">
        <x:f>IF(X3001,1,0)+IF(Z3001,1,0)+IF(AA3001,1,0)+IF(AB3001,1,0)</x:f>
        <x:v>0</x:v>
      </x:c>
      <x:c r="AE3001" s="50" t="n">
        <x:f>IF(Y3001,1,0)+IF(Z3001,1,0)+IF(AA3001,1,0)+IF(AB3001,1,0)</x:f>
        <x:v>0</x:v>
      </x:c>
      <x:c r="AF3001" s="50" t="n">
        <x:f>IF(Y3001,1,0)+IF(Z3001,1,0)+IF(AA3001,1,0)+IF(AC3001,1,0)</x:f>
        <x:v>0</x:v>
      </x:c>
      <x:c r="AG3001" s="53" t="n">
        <x:v>44348</x:v>
      </x:c>
      <x:c r="AH3001" s="50" t="str">
        <x:v>S100VZX7</x:v>
      </x:c>
      <x:c r="AI3001" s="50" t="str">
        <x:v>NetSalesSummaryOfBusinessResults</x:v>
      </x:c>
      <x:c r="AJ3001" s="50" t="str">
        <x:v>OperatingIncome</x:v>
      </x:c>
      <x:c r="AK3001" s="53" t="n">
        <x:v>45747</x:v>
      </x:c>
      <x:c r="AL3001" s="50" t="str">
        <x:v>365/365/365/366/365</x:v>
      </x:c>
      <x:c r="AM3001" s="51" t="n">
        <x:v>86270740</x:v>
      </x:c>
      <x:c r="AN3001" s="51" t="n">
        <x:v>4149</x:v>
      </x:c>
      <x:c r="AO3001" s="51" t="n">
        <x:f>IFERROR(AM3001*AN3001,"")</x:f>
        <x:v>357937300260</x:v>
      </x:c>
      <x:c r="AP3001" s="56" t="n">
        <x:f>IFERROR(AO3001/(K3001*1000000),"")</x:f>
        <x:v>0.8942820886393787</x:v>
      </x:c>
      <x:c r="AQ3001" s="57" t="n">
        <x:v>3898168721.6666665</x:v>
      </x:c>
      <x:c r="AR3001" s="52" t="n">
        <x:v>0.2997836617892141</x:v>
      </x:c>
      <x:c r="AS3001" s="52" t="n">
        <x:v>-0.5515937354861189</x:v>
      </x:c>
      <x:c r="AT3001" s="55" t="b">
        <x:v>1</x:v>
      </x:c>
      <x:c r="AU3001" s="50"/>
      <x:c r="AV3001" s="58" t="n">
        <x:v>0.1403662887192681</x:v>
      </x:c>
      <x:c r="AW3001" s="50" t="n">
        <x:v>1001</x:v>
      </x:c>
      <x:c r="AX3001" s="50" t="str">
        <x:v>Future Moat</x:v>
      </x:c>
      <x:c r="AY3001" s="50" t="str">
        <x:v>目立つ機械的警告なし（定性確認は別途必要）</x:v>
      </x:c>
      <x:c r="AZ3001" s="59" t="str">
        <x:v>2025-06-19 11:00</x:v>
      </x:c>
      <x:c r="BA3001" s="53" t="n">
        <x:v>18019</x:v>
      </x:c>
      <x:c r="BB3001" s="50"/>
      <x:c r="BC3001" s="50"/>
      <x:c r="BD3001" s="50" t="str">
        <x:v>TOPIX Mid400</x:v>
      </x:c>
    </x:row>
    <x:row r="3002">
      <x:c r="A3002" s="50" t="n">
        <x:v>3001</x:v>
      </x:c>
      <x:c r="B3002" s="50" t="str">
        <x:v>2445</x:v>
      </x:c>
      <x:c r="C3002" s="50" t="str">
        <x:v>2445.T</x:v>
      </x:c>
      <x:c r="D3002" s="50" t="str">
        <x:v>Takamiya Co.,Ltd.</x:v>
      </x:c>
      <x:c r="E3002" s="50" t="str">
        <x:v>Standard Market(Domestic)</x:v>
      </x:c>
      <x:c r="F3002" s="50" t="str">
        <x:v>Services</x:v>
      </x:c>
      <x:c r="G3002" s="51" t="n">
        <x:v>38812</x:v>
      </x:c>
      <x:c r="H3002" s="51" t="n">
        <x:v>39800</x:v>
      </x:c>
      <x:c r="I3002" s="51" t="n">
        <x:v>41894</x:v>
      </x:c>
      <x:c r="J3002" s="51" t="n">
        <x:v>44127</x:v>
      </x:c>
      <x:c r="K3002" s="51" t="n">
        <x:v>43827</x:v>
      </x:c>
      <x:c r="L3002" s="52" t="n">
        <x:f>IFERROR(H3002/G3002-1,"")</x:f>
        <x:v>0.02545604452231265</x:v>
      </x:c>
      <x:c r="M3002" s="52" t="n">
        <x:f>IFERROR(I3002/H3002-1,"")</x:f>
        <x:v>0.052613065326633235</x:v>
      </x:c>
      <x:c r="N3002" s="52" t="n">
        <x:f>IFERROR(J3002/I3002-1,"")</x:f>
        <x:v>0.05330118871437439</x:v>
      </x:c>
      <x:c r="O3002" s="52" t="n">
        <x:f>IFERROR(K3002/J3002-1,"")</x:f>
        <x:v>-0.006798558705554458</x:v>
      </x:c>
      <x:c r="P3002" s="52" t="n">
        <x:f>IFERROR((K3002/G3002)^(1/4)-1,"")</x:f>
        <x:v>0.030846332787973996</x:v>
      </x:c>
      <x:c r="Q3002" s="51" t="n">
        <x:v>2061</x:v>
      </x:c>
      <x:c r="R3002" s="52" t="n">
        <x:f>IFERROR(Q3002/K3002,"")</x:f>
        <x:v>0.04702580600999384</x:v>
      </x:c>
      <x:c r="S3002" s="53" t="n">
        <x:v>38504</x:v>
      </x:c>
      <x:c r="T3002" s="50" t="str">
        <x:v>EDINET_company_history</x:v>
      </x:c>
      <x:c r="U3002" s="50" t="str">
        <x:v>有限会社タカミヤ</x:v>
      </x:c>
      <x:c r="V3002" s="54" t="n">
        <x:v>0.1888</x:v>
      </x:c>
      <x:c r="W3002" s="50" t="str">
        <x:v>髙 宮 一 雅 / 髙 宮 章 好</x:v>
      </x:c>
      <x:c r="X3002" s="50" t="b">
        <x:f>AND(COUNT(L3002:O3002)=4,L3002&gt;='設定'!$B$6,M3002&gt;='設定'!$B$6,N3002&gt;='設定'!$B$6,O3002&gt;='設定'!$B$6)</x:f>
        <x:v>0</x:v>
      </x:c>
      <x:c r="Y3002" s="50" t="b">
        <x:f>AND(COUNT(G3002:K3002)=5,P3002&gt;='設定'!$B$7)</x:f>
        <x:v>0</x:v>
      </x:c>
      <x:c r="Z3002" s="50" t="b">
        <x:f>AND(ISNUMBER(R3002),R3002&gt;='設定'!$B$8)</x:f>
        <x:v>0</x:v>
      </x:c>
      <x:c r="AA3002" s="50" t="b">
        <x:f>AND(ISNUMBER(S3002),S3002&gt;=DATE(YEAR('設定'!$B$10)-'設定'!$B$9,MONTH('設定'!$B$10),DAY('設定'!$B$10)))</x:f>
        <x:v>0</x:v>
      </x:c>
      <x:c r="AB3002" s="55" t="b">
        <x:v>0</x:v>
      </x:c>
      <x:c r="AC3002" s="55" t="b">
        <x:v>0</x:v>
      </x:c>
      <x:c r="AD3002" s="50" t="n">
        <x:f>IF(X3002,1,0)+IF(Z3002,1,0)+IF(AA3002,1,0)+IF(AB3002,1,0)</x:f>
        <x:v>0</x:v>
      </x:c>
      <x:c r="AE3002" s="50" t="n">
        <x:f>IF(Y3002,1,0)+IF(Z3002,1,0)+IF(AA3002,1,0)+IF(AB3002,1,0)</x:f>
        <x:v>0</x:v>
      </x:c>
      <x:c r="AF3002" s="50" t="n">
        <x:f>IF(Y3002,1,0)+IF(Z3002,1,0)+IF(AA3002,1,0)+IF(AC3002,1,0)</x:f>
        <x:v>0</x:v>
      </x:c>
      <x:c r="AG3002" s="53" t="n">
        <x:v>44348</x:v>
      </x:c>
      <x:c r="AH3002" s="50" t="str">
        <x:v>S100W575</x:v>
      </x:c>
      <x:c r="AI3002" s="50" t="str">
        <x:v>NetSalesSummaryOfBusinessResults</x:v>
      </x:c>
      <x:c r="AJ3002" s="50" t="str">
        <x:v>OperatingIncome</x:v>
      </x:c>
      <x:c r="AK3002" s="53" t="n">
        <x:v>45747</x:v>
      </x:c>
      <x:c r="AL3002" s="50" t="str">
        <x:v>365/365/365/366/365</x:v>
      </x:c>
      <x:c r="AM3002" s="51" t="n">
        <x:v>46578600</x:v>
      </x:c>
      <x:c r="AN3002" s="51" t="n">
        <x:v>387</x:v>
      </x:c>
      <x:c r="AO3002" s="51" t="n">
        <x:f>IFERROR(AM3002*AN3002,"")</x:f>
        <x:v>18025918200</x:v>
      </x:c>
      <x:c r="AP3002" s="56" t="n">
        <x:f>IFERROR(AO3002/(K3002*1000000),"")</x:f>
        <x:v>0.4112971045246081</x:v>
      </x:c>
      <x:c r="AQ3002" s="57" t="n">
        <x:v>54566161.666666664</x:v>
      </x:c>
      <x:c r="AR3002" s="52" t="n">
        <x:v>0.327961554351771</x:v>
      </x:c>
      <x:c r="AS3002" s="52" t="n">
        <x:v>-0.4400582020800124</x:v>
      </x:c>
      <x:c r="AT3002" s="55" t="b">
        <x:v>0</x:v>
      </x:c>
      <x:c r="AU3002" s="50" t="str">
        <x:v>repeated_negative_operating_cf</x:v>
      </x:c>
      <x:c r="AV3002" s="58" t="n">
        <x:v>-0.0226250923041679</x:v>
      </x:c>
      <x:c r="AW3002" s="50" t="n">
        <x:v>2062</x:v>
      </x:c>
      <x:c r="AX3002" s="50" t="str">
        <x:v>Future Moat</x:v>
      </x:c>
      <x:c r="AY3002" s="50" t="str">
        <x:v>既存適格性フィルター不通過: repeated_negative_operating_cf</x:v>
      </x:c>
      <x:c r="AZ3002" s="59" t="str">
        <x:v>2025-06-25 11:07</x:v>
      </x:c>
      <x:c r="BA3002" s="53" t="n">
        <x:v>38504</x:v>
      </x:c>
      <x:c r="BB3002" s="50"/>
      <x:c r="BC3002" s="50"/>
      <x:c r="BD3002" s="50" t="str">
        <x:v>TOPIX Small 2</x:v>
      </x:c>
    </x:row>
    <x:row r="3003">
      <x:c r="A3003" s="50" t="n">
        <x:v>3002</x:v>
      </x:c>
      <x:c r="B3003" s="50" t="str">
        <x:v>6849</x:v>
      </x:c>
      <x:c r="C3003" s="50" t="str">
        <x:v>6849.T</x:v>
      </x:c>
      <x:c r="D3003" s="50" t="str">
        <x:v>NIHON KOHDEN CORPORATION</x:v>
      </x:c>
      <x:c r="E3003" s="50" t="str">
        <x:v>Prime Market (Domestic)</x:v>
      </x:c>
      <x:c r="F3003" s="50" t="str">
        <x:v>Electric Appliances</x:v>
      </x:c>
      <x:c r="G3003" s="51" t="n">
        <x:v>199727</x:v>
      </x:c>
      <x:c r="H3003" s="51" t="n">
        <x:v>205129</x:v>
      </x:c>
      <x:c r="I3003" s="51" t="n">
        <x:v>206603</x:v>
      </x:c>
      <x:c r="J3003" s="51" t="n">
        <x:v>221986</x:v>
      </x:c>
      <x:c r="K3003" s="51" t="n">
        <x:v>225424</x:v>
      </x:c>
      <x:c r="L3003" s="52" t="n">
        <x:f>IFERROR(H3003/G3003-1,"")</x:f>
        <x:v>0.027046919044495743</x:v>
      </x:c>
      <x:c r="M3003" s="52" t="n">
        <x:f>IFERROR(I3003/H3003-1,"")</x:f>
        <x:v>0.007185722155326646</x:v>
      </x:c>
      <x:c r="N3003" s="52" t="n">
        <x:f>IFERROR(J3003/I3003-1,"")</x:f>
        <x:v>0.07445680846841518</x:v>
      </x:c>
      <x:c r="O3003" s="52" t="n">
        <x:f>IFERROR(K3003/J3003-1,"")</x:f>
        <x:v>0.015487463173353255</x:v>
      </x:c>
      <x:c r="P3003" s="52" t="n">
        <x:f>IFERROR((K3003/G3003)^(1/4)-1,"")</x:f>
        <x:v>0.030720332557025776</x:v>
      </x:c>
      <x:c r="Q3003" s="51" t="n">
        <x:v>20713</x:v>
      </x:c>
      <x:c r="R3003" s="52" t="n">
        <x:f>IFERROR(Q3003/K3003,"")</x:f>
        <x:v>0.09188462630420896</x:v>
      </x:c>
      <x:c r="S3003" s="53" t="n">
        <x:v>22586</x:v>
      </x:c>
      <x:c r="T3003" s="50" t="str">
        <x:v>EDINET_company_history</x:v>
      </x:c>
      <x:c r="U3003" s="50" t="str">
        <x:v>日本マスタートラスト信託銀行株式会社(信託口)</x:v>
      </x:c>
      <x:c r="V3003" s="54" t="n">
        <x:v>0.172</x:v>
      </x:c>
      <x:c r="W3003" s="50" t="str">
        <x:v>荻 野 博 一 / 田 村 隆 司</x:v>
      </x:c>
      <x:c r="X3003" s="50" t="b">
        <x:f>AND(COUNT(L3003:O3003)=4,L3003&gt;='設定'!$B$6,M3003&gt;='設定'!$B$6,N3003&gt;='設定'!$B$6,O3003&gt;='設定'!$B$6)</x:f>
        <x:v>0</x:v>
      </x:c>
      <x:c r="Y3003" s="50" t="b">
        <x:f>AND(COUNT(G3003:K3003)=5,P3003&gt;='設定'!$B$7)</x:f>
        <x:v>0</x:v>
      </x:c>
      <x:c r="Z3003" s="50" t="b">
        <x:f>AND(ISNUMBER(R3003),R3003&gt;='設定'!$B$8)</x:f>
        <x:v>0</x:v>
      </x:c>
      <x:c r="AA3003" s="50" t="b">
        <x:f>AND(ISNUMBER(S3003),S3003&gt;=DATE(YEAR('設定'!$B$10)-'設定'!$B$9,MONTH('設定'!$B$10),DAY('設定'!$B$10)))</x:f>
        <x:v>0</x:v>
      </x:c>
      <x:c r="AB3003" s="55" t="b">
        <x:v>0</x:v>
      </x:c>
      <x:c r="AC3003" s="55" t="b">
        <x:v>0</x:v>
      </x:c>
      <x:c r="AD3003" s="50" t="n">
        <x:f>IF(X3003,1,0)+IF(Z3003,1,0)+IF(AA3003,1,0)+IF(AB3003,1,0)</x:f>
        <x:v>0</x:v>
      </x:c>
      <x:c r="AE3003" s="50" t="n">
        <x:f>IF(Y3003,1,0)+IF(Z3003,1,0)+IF(AA3003,1,0)+IF(AB3003,1,0)</x:f>
        <x:v>0</x:v>
      </x:c>
      <x:c r="AF3003" s="50" t="n">
        <x:f>IF(Y3003,1,0)+IF(Z3003,1,0)+IF(AA3003,1,0)+IF(AC3003,1,0)</x:f>
        <x:v>0</x:v>
      </x:c>
      <x:c r="AG3003" s="53" t="n">
        <x:v>44348</x:v>
      </x:c>
      <x:c r="AH3003" s="50" t="str">
        <x:v>S100W1AR</x:v>
      </x:c>
      <x:c r="AI3003" s="50" t="str">
        <x:v>NetSalesSummaryOfBusinessResults</x:v>
      </x:c>
      <x:c r="AJ3003" s="50" t="str">
        <x:v>OperatingIncome</x:v>
      </x:c>
      <x:c r="AK3003" s="53" t="n">
        <x:v>45747</x:v>
      </x:c>
      <x:c r="AL3003" s="50" t="str">
        <x:v>365/365/365/366/365</x:v>
      </x:c>
      <x:c r="AM3003" s="51" t="n">
        <x:v>163064660</x:v>
      </x:c>
      <x:c r="AN3003" s="51" t="n">
        <x:v>1410.5</x:v>
      </x:c>
      <x:c r="AO3003" s="51" t="n">
        <x:f>IFERROR(AM3003*AN3003,"")</x:f>
        <x:v>230002702930</x:v>
      </x:c>
      <x:c r="AP3003" s="56" t="n">
        <x:f>IFERROR(AO3003/(K3003*1000000),"")</x:f>
        <x:v>1.0203115148786288</x:v>
      </x:c>
      <x:c r="AQ3003" s="57" t="n">
        <x:v>922057090</x:v>
      </x:c>
      <x:c r="AR3003" s="52" t="n">
        <x:v>0.2965711615551904</x:v>
      </x:c>
      <x:c r="AS3003" s="52" t="n">
        <x:v>-0.4012798048747326</x:v>
      </x:c>
      <x:c r="AT3003" s="55" t="b">
        <x:v>1</x:v>
      </x:c>
      <x:c r="AU3003" s="50"/>
      <x:c r="AV3003" s="58" t="n">
        <x:v>0.2816744072491322</x:v>
      </x:c>
      <x:c r="AW3003" s="50" t="n">
        <x:v>464</x:v>
      </x:c>
      <x:c r="AX3003" s="50" t="str">
        <x:v>Future Moat</x:v>
      </x:c>
      <x:c r="AY3003" s="50" t="str">
        <x:v>目立つ機械的警告なし（定性確認は別途必要）</x:v>
      </x:c>
      <x:c r="AZ3003" s="59" t="str">
        <x:v>2025-06-25 10:28</x:v>
      </x:c>
      <x:c r="BA3003" s="53" t="n">
        <x:v>22586</x:v>
      </x:c>
      <x:c r="BB3003" s="50"/>
      <x:c r="BC3003" s="50"/>
      <x:c r="BD3003" s="50" t="str">
        <x:v>TOPIX Mid400</x:v>
      </x:c>
    </x:row>
    <x:row r="3004">
      <x:c r="A3004" s="50" t="n">
        <x:v>3003</x:v>
      </x:c>
      <x:c r="B3004" s="50" t="str">
        <x:v>7421</x:v>
      </x:c>
      <x:c r="C3004" s="50" t="str">
        <x:v>7421.T</x:v>
      </x:c>
      <x:c r="D3004" s="50" t="str">
        <x:v>KAPPA・CREATE CO.,LTD.</x:v>
      </x:c>
      <x:c r="E3004" s="50" t="str">
        <x:v>Prime Market (Domestic)</x:v>
      </x:c>
      <x:c r="F3004" s="50" t="str">
        <x:v>Retail Trade</x:v>
      </x:c>
      <x:c r="G3004" s="51" t="n">
        <x:v>64881</x:v>
      </x:c>
      <x:c r="H3004" s="51" t="n">
        <x:v>67206</x:v>
      </x:c>
      <x:c r="I3004" s="51" t="n">
        <x:v>70437</x:v>
      </x:c>
      <x:c r="J3004" s="51" t="n">
        <x:v>72196</x:v>
      </x:c>
      <x:c r="K3004" s="51" t="n">
        <x:v>73208</x:v>
      </x:c>
      <x:c r="L3004" s="52" t="n">
        <x:f>IFERROR(H3004/G3004-1,"")</x:f>
        <x:v>0.03583483608452398</x:v>
      </x:c>
      <x:c r="M3004" s="52" t="n">
        <x:f>IFERROR(I3004/H3004-1,"")</x:f>
        <x:v>0.048076064637085913</x:v>
      </x:c>
      <x:c r="N3004" s="52" t="n">
        <x:f>IFERROR(J3004/I3004-1,"")</x:f>
        <x:v>0.024972670613456094</x:v>
      </x:c>
      <x:c r="O3004" s="52" t="n">
        <x:f>IFERROR(K3004/J3004-1,"")</x:f>
        <x:v>0.014017397085711147</x:v>
      </x:c>
      <x:c r="P3004" s="52" t="n">
        <x:f>IFERROR((K3004/G3004)^(1/4)-1,"")</x:f>
        <x:v>0.030647731851603854</x:v>
      </x:c>
      <x:c r="Q3004" s="51" t="n">
        <x:v>1433</x:v>
      </x:c>
      <x:c r="R3004" s="52" t="n">
        <x:f>IFERROR(Q3004/K3004,"")</x:f>
        <x:v>0.019574363457545624</x:v>
      </x:c>
      <x:c r="S3004" s="53" t="n">
        <x:v>37926</x:v>
      </x:c>
      <x:c r="T3004" s="50" t="str">
        <x:v>EDINET_company_history</x:v>
      </x:c>
      <x:c r="U3004" s="50" t="str">
        <x:v>株式会社ＳＰＣカッパ</x:v>
      </x:c>
      <x:c r="V3004" s="54" t="n">
        <x:v>0.5054</x:v>
      </x:c>
      <x:c r="W3004" s="50" t="str">
        <x:v>山角 豪</x:v>
      </x:c>
      <x:c r="X3004" s="50" t="b">
        <x:f>AND(COUNT(L3004:O3004)=4,L3004&gt;='設定'!$B$6,M3004&gt;='設定'!$B$6,N3004&gt;='設定'!$B$6,O3004&gt;='設定'!$B$6)</x:f>
        <x:v>0</x:v>
      </x:c>
      <x:c r="Y3004" s="50" t="b">
        <x:f>AND(COUNT(G3004:K3004)=5,P3004&gt;='設定'!$B$7)</x:f>
        <x:v>0</x:v>
      </x:c>
      <x:c r="Z3004" s="50" t="b">
        <x:f>AND(ISNUMBER(R3004),R3004&gt;='設定'!$B$8)</x:f>
        <x:v>0</x:v>
      </x:c>
      <x:c r="AA3004" s="50" t="b">
        <x:f>AND(ISNUMBER(S3004),S3004&gt;=DATE(YEAR('設定'!$B$10)-'設定'!$B$9,MONTH('設定'!$B$10),DAY('設定'!$B$10)))</x:f>
        <x:v>0</x:v>
      </x:c>
      <x:c r="AB3004" s="55" t="b">
        <x:v>0</x:v>
      </x:c>
      <x:c r="AC3004" s="55" t="b">
        <x:v>0</x:v>
      </x:c>
      <x:c r="AD3004" s="50" t="n">
        <x:f>IF(X3004,1,0)+IF(Z3004,1,0)+IF(AA3004,1,0)+IF(AB3004,1,0)</x:f>
        <x:v>0</x:v>
      </x:c>
      <x:c r="AE3004" s="50" t="n">
        <x:f>IF(Y3004,1,0)+IF(Z3004,1,0)+IF(AA3004,1,0)+IF(AB3004,1,0)</x:f>
        <x:v>0</x:v>
      </x:c>
      <x:c r="AF3004" s="50" t="n">
        <x:f>IF(Y3004,1,0)+IF(Z3004,1,0)+IF(AA3004,1,0)+IF(AC3004,1,0)</x:f>
        <x:v>0</x:v>
      </x:c>
      <x:c r="AG3004" s="53" t="n">
        <x:v>44348</x:v>
      </x:c>
      <x:c r="AH3004" s="50" t="str">
        <x:v>S100VZXW</x:v>
      </x:c>
      <x:c r="AI3004" s="50" t="str">
        <x:v>NetSalesSummaryOfBusinessResults</x:v>
      </x:c>
      <x:c r="AJ3004" s="50" t="str">
        <x:v>OperatingIncome</x:v>
      </x:c>
      <x:c r="AK3004" s="53" t="n">
        <x:v>45747</x:v>
      </x:c>
      <x:c r="AL3004" s="50" t="str">
        <x:v>365/365/365/366/365</x:v>
      </x:c>
      <x:c r="AM3004" s="51" t="n">
        <x:v>49348878</x:v>
      </x:c>
      <x:c r="AN3004" s="51" t="n">
        <x:v>1410</x:v>
      </x:c>
      <x:c r="AO3004" s="51" t="n">
        <x:f>IFERROR(AM3004*AN3004,"")</x:f>
        <x:v>69581917980</x:v>
      </x:c>
      <x:c r="AP3004" s="56" t="n">
        <x:f>IFERROR(AO3004/(K3004*1000000),"")</x:f>
        <x:v>0.9504687736312971</x:v>
      </x:c>
      <x:c r="AQ3004" s="57" t="n">
        <x:v>178797256.66666666</x:v>
      </x:c>
      <x:c r="AR3004" s="52" t="n">
        <x:v>0.1731457907166169</x:v>
      </x:c>
      <x:c r="AS3004" s="52" t="n">
        <x:v>-0.2846560846560847</x:v>
      </x:c>
      <x:c r="AT3004" s="55" t="b">
        <x:v>1</x:v>
      </x:c>
      <x:c r="AU3004" s="50"/>
      <x:c r="AV3004" s="58" t="n">
        <x:v>-0.060789697469544</x:v>
      </x:c>
      <x:c r="AW3004" s="50" t="n">
        <x:v>2346</x:v>
      </x:c>
      <x:c r="AX3004" s="50" t="str">
        <x:v>Core Moat</x:v>
      </x:c>
      <x:c r="AY3004" s="50" t="str">
        <x:v>目立つ機械的警告なし（定性確認は別途必要）</x:v>
      </x:c>
      <x:c r="AZ3004" s="59" t="str">
        <x:v>2025-06-19 10:08</x:v>
      </x:c>
      <x:c r="BA3004" s="53" t="n">
        <x:v>37926</x:v>
      </x:c>
      <x:c r="BB3004" s="50"/>
      <x:c r="BC3004" s="50"/>
      <x:c r="BD3004" s="50" t="str">
        <x:v>TOPIX Small 1</x:v>
      </x:c>
    </x:row>
    <x:row r="3005">
      <x:c r="A3005" s="50" t="n">
        <x:v>3004</x:v>
      </x:c>
      <x:c r="B3005" s="50" t="str">
        <x:v>9987</x:v>
      </x:c>
      <x:c r="C3005" s="50" t="str">
        <x:v>9987.T</x:v>
      </x:c>
      <x:c r="D3005" s="50" t="str">
        <x:v>SUZUKEN CO.,LTD.</x:v>
      </x:c>
      <x:c r="E3005" s="50" t="str">
        <x:v>Prime Market (Domestic)</x:v>
      </x:c>
      <x:c r="F3005" s="50" t="str">
        <x:v>Wholesale Trade</x:v>
      </x:c>
      <x:c r="G3005" s="51" t="n">
        <x:v>2128218</x:v>
      </x:c>
      <x:c r="H3005" s="51" t="n">
        <x:v>2239112</x:v>
      </x:c>
      <x:c r="I3005" s="51" t="n">
        <x:v>2314828</x:v>
      </x:c>
      <x:c r="J3005" s="51" t="n">
        <x:v>2386493</x:v>
      </x:c>
      <x:c r="K3005" s="51" t="n">
        <x:v>2399952</x:v>
      </x:c>
      <x:c r="L3005" s="52" t="n">
        <x:f>IFERROR(H3005/G3005-1,"")</x:f>
        <x:v>0.052106504126926856</x:v>
      </x:c>
      <x:c r="M3005" s="52" t="n">
        <x:f>IFERROR(I3005/H3005-1,"")</x:f>
        <x:v>0.03381519102215513</x:v>
      </x:c>
      <x:c r="N3005" s="52" t="n">
        <x:f>IFERROR(J3005/I3005-1,"")</x:f>
        <x:v>0.030959103656945652</x:v>
      </x:c>
      <x:c r="O3005" s="52" t="n">
        <x:f>IFERROR(K3005/J3005-1,"")</x:f>
        <x:v>0.005639656181685826</x:v>
      </x:c>
      <x:c r="P3005" s="52" t="n">
        <x:f>IFERROR((K3005/G3005)^(1/4)-1,"")</x:f>
        <x:v>0.030496713204613224</x:v>
      </x:c>
      <x:c r="Q3005" s="51" t="n">
        <x:v>37125</x:v>
      </x:c>
      <x:c r="R3005" s="52" t="n">
        <x:f>IFERROR(Q3005/K3005,"")</x:f>
        <x:v>0.015469059381187623</x:v>
      </x:c>
      <x:c r="S3005" s="53" t="n">
        <x:v>34943</x:v>
      </x:c>
      <x:c r="T3005" s="50" t="str">
        <x:v>EDINET_company_history</x:v>
      </x:c>
      <x:c r="U3005" s="50" t="str">
        <x:v>日本マスタートラスト信託銀行㈱（信託口）</x:v>
      </x:c>
      <x:c r="V3005" s="54" t="n">
        <x:v>0.1532</x:v>
      </x:c>
      <x:c r="W3005" s="50" t="str">
        <x:v>浅 野 茂</x:v>
      </x:c>
      <x:c r="X3005" s="50" t="b">
        <x:f>AND(COUNT(L3005:O3005)=4,L3005&gt;='設定'!$B$6,M3005&gt;='設定'!$B$6,N3005&gt;='設定'!$B$6,O3005&gt;='設定'!$B$6)</x:f>
        <x:v>0</x:v>
      </x:c>
      <x:c r="Y3005" s="50" t="b">
        <x:f>AND(COUNT(G3005:K3005)=5,P3005&gt;='設定'!$B$7)</x:f>
        <x:v>0</x:v>
      </x:c>
      <x:c r="Z3005" s="50" t="b">
        <x:f>AND(ISNUMBER(R3005),R3005&gt;='設定'!$B$8)</x:f>
        <x:v>0</x:v>
      </x:c>
      <x:c r="AA3005" s="50" t="b">
        <x:f>AND(ISNUMBER(S3005),S3005&gt;=DATE(YEAR('設定'!$B$10)-'設定'!$B$9,MONTH('設定'!$B$10),DAY('設定'!$B$10)))</x:f>
        <x:v>0</x:v>
      </x:c>
      <x:c r="AB3005" s="55" t="b">
        <x:v>0</x:v>
      </x:c>
      <x:c r="AC3005" s="55" t="b">
        <x:v>0</x:v>
      </x:c>
      <x:c r="AD3005" s="50" t="n">
        <x:f>IF(X3005,1,0)+IF(Z3005,1,0)+IF(AA3005,1,0)+IF(AB3005,1,0)</x:f>
        <x:v>0</x:v>
      </x:c>
      <x:c r="AE3005" s="50" t="n">
        <x:f>IF(Y3005,1,0)+IF(Z3005,1,0)+IF(AA3005,1,0)+IF(AB3005,1,0)</x:f>
        <x:v>0</x:v>
      </x:c>
      <x:c r="AF3005" s="50" t="n">
        <x:f>IF(Y3005,1,0)+IF(Z3005,1,0)+IF(AA3005,1,0)+IF(AC3005,1,0)</x:f>
        <x:v>0</x:v>
      </x:c>
      <x:c r="AG3005" s="53" t="n">
        <x:v>44348</x:v>
      </x:c>
      <x:c r="AH3005" s="50" t="str">
        <x:v>S100W3YI</x:v>
      </x:c>
      <x:c r="AI3005" s="50" t="str">
        <x:v>NetSalesSummaryOfBusinessResults</x:v>
      </x:c>
      <x:c r="AJ3005" s="50" t="str">
        <x:v>OperatingIncome</x:v>
      </x:c>
      <x:c r="AK3005" s="53" t="n">
        <x:v>45747</x:v>
      </x:c>
      <x:c r="AL3005" s="50" t="str">
        <x:v>365/365/365/366/365</x:v>
      </x:c>
      <x:c r="AM3005" s="51" t="n">
        <x:v>72067204</x:v>
      </x:c>
      <x:c r="AN3005" s="51" t="n">
        <x:v>5124</x:v>
      </x:c>
      <x:c r="AO3005" s="51" t="n">
        <x:f>IFERROR(AM3005*AN3005,"")</x:f>
        <x:v>369272353296</x:v>
      </x:c>
      <x:c r="AP3005" s="56" t="n">
        <x:f>IFERROR(AO3005/(K3005*1000000),"")</x:f>
        <x:v>0.1538665578711574</x:v>
      </x:c>
      <x:c r="AQ3005" s="57" t="n">
        <x:v>1171492866.6666667</x:v>
      </x:c>
      <x:c r="AR3005" s="52" t="n">
        <x:v>0.24437394515438</x:v>
      </x:c>
      <x:c r="AS3005" s="52" t="n">
        <x:v>-0.2338516016208884</x:v>
      </x:c>
      <x:c r="AT3005" s="55" t="b">
        <x:v>1</x:v>
      </x:c>
      <x:c r="AU3005" s="50"/>
      <x:c r="AV3005" s="58" t="n">
        <x:v>-0.0991421219149493</x:v>
      </x:c>
      <x:c r="AW3005" s="50" t="n">
        <x:v>2598</x:v>
      </x:c>
      <x:c r="AX3005" s="50" t="str">
        <x:v>Transformation Moat</x:v>
      </x:c>
      <x:c r="AY3005" s="50" t="str">
        <x:v>目立つ機械的警告なし（定性確認は別途必要）</x:v>
      </x:c>
      <x:c r="AZ3005" s="59" t="str">
        <x:v>2025-06-25 14:26</x:v>
      </x:c>
      <x:c r="BA3005" s="53" t="n">
        <x:v>34943</x:v>
      </x:c>
      <x:c r="BB3005" s="50"/>
      <x:c r="BC3005" s="50"/>
      <x:c r="BD3005" s="50" t="str">
        <x:v>TOPIX Mid400</x:v>
      </x:c>
    </x:row>
    <x:row r="3006">
      <x:c r="A3006" s="50" t="n">
        <x:v>3005</x:v>
      </x:c>
      <x:c r="B3006" s="50" t="str">
        <x:v>8141</x:v>
      </x:c>
      <x:c r="C3006" s="50" t="str">
        <x:v>8141.T</x:v>
      </x:c>
      <x:c r="D3006" s="50" t="str">
        <x:v>Shinko Shoji Co.,Ltd.</x:v>
      </x:c>
      <x:c r="E3006" s="50" t="str">
        <x:v>Prime Market (Domestic)</x:v>
      </x:c>
      <x:c r="F3006" s="50" t="str">
        <x:v>Wholesale Trade</x:v>
      </x:c>
      <x:c r="G3006" s="51" t="n">
        <x:v>102898</x:v>
      </x:c>
      <x:c r="H3006" s="51" t="n">
        <x:v>135205</x:v>
      </x:c>
      <x:c r="I3006" s="51" t="n">
        <x:v>179076</x:v>
      </x:c>
      <x:c r="J3006" s="51" t="n">
        <x:v>175847</x:v>
      </x:c>
      <x:c r="K3006" s="51" t="n">
        <x:v>116008</x:v>
      </x:c>
      <x:c r="L3006" s="52" t="n">
        <x:f>IFERROR(H3006/G3006-1,"")</x:f>
        <x:v>0.31397111702851377</x:v>
      </x:c>
      <x:c r="M3006" s="52" t="n">
        <x:f>IFERROR(I3006/H3006-1,"")</x:f>
        <x:v>0.3244776450575053</x:v>
      </x:c>
      <x:c r="N3006" s="52" t="n">
        <x:f>IFERROR(J3006/I3006-1,"")</x:f>
        <x:v>-0.018031450333936383</x:v>
      </x:c>
      <x:c r="O3006" s="52" t="n">
        <x:f>IFERROR(K3006/J3006-1,"")</x:f>
        <x:v>-0.3402901385863848</x:v>
      </x:c>
      <x:c r="P3006" s="52" t="n">
        <x:f>IFERROR((K3006/G3006)^(1/4)-1,"")</x:f>
        <x:v>0.030434169266454703</x:v>
      </x:c>
      <x:c r="Q3006" s="51" t="n">
        <x:v>637</x:v>
      </x:c>
      <x:c r="R3006" s="52" t="n">
        <x:f>IFERROR(Q3006/K3006,"")</x:f>
        <x:v>0.005491000620646852</x:v>
      </x:c>
      <x:c r="S3006" s="53" t="n">
        <x:v>30529</x:v>
      </x:c>
      <x:c r="T3006" s="50" t="str">
        <x:v>EDINET_company_history</x:v>
      </x:c>
      <x:c r="U3006" s="50" t="str">
        <x:v>日本マスタートラスト信託銀行株式会社(信託口)</x:v>
      </x:c>
      <x:c r="V3006" s="54" t="n">
        <x:v>0.111</x:v>
      </x:c>
      <x:c r="W3006" s="50" t="str">
        <x:v>小川 達哉</x:v>
      </x:c>
      <x:c r="X3006" s="50" t="b">
        <x:f>AND(COUNT(L3006:O3006)=4,L3006&gt;='設定'!$B$6,M3006&gt;='設定'!$B$6,N3006&gt;='設定'!$B$6,O3006&gt;='設定'!$B$6)</x:f>
        <x:v>0</x:v>
      </x:c>
      <x:c r="Y3006" s="50" t="b">
        <x:f>AND(COUNT(G3006:K3006)=5,P3006&gt;='設定'!$B$7)</x:f>
        <x:v>0</x:v>
      </x:c>
      <x:c r="Z3006" s="50" t="b">
        <x:f>AND(ISNUMBER(R3006),R3006&gt;='設定'!$B$8)</x:f>
        <x:v>0</x:v>
      </x:c>
      <x:c r="AA3006" s="50" t="b">
        <x:f>AND(ISNUMBER(S3006),S3006&gt;=DATE(YEAR('設定'!$B$10)-'設定'!$B$9,MONTH('設定'!$B$10),DAY('設定'!$B$10)))</x:f>
        <x:v>0</x:v>
      </x:c>
      <x:c r="AB3006" s="55" t="b">
        <x:v>0</x:v>
      </x:c>
      <x:c r="AC3006" s="55" t="b">
        <x:v>0</x:v>
      </x:c>
      <x:c r="AD3006" s="50" t="n">
        <x:f>IF(X3006,1,0)+IF(Z3006,1,0)+IF(AA3006,1,0)+IF(AB3006,1,0)</x:f>
        <x:v>0</x:v>
      </x:c>
      <x:c r="AE3006" s="50" t="n">
        <x:f>IF(Y3006,1,0)+IF(Z3006,1,0)+IF(AA3006,1,0)+IF(AB3006,1,0)</x:f>
        <x:v>0</x:v>
      </x:c>
      <x:c r="AF3006" s="50" t="n">
        <x:f>IF(Y3006,1,0)+IF(Z3006,1,0)+IF(AA3006,1,0)+IF(AC3006,1,0)</x:f>
        <x:v>0</x:v>
      </x:c>
      <x:c r="AG3006" s="53" t="n">
        <x:v>44348</x:v>
      </x:c>
      <x:c r="AH3006" s="50" t="str">
        <x:v>S100W1IZ</x:v>
      </x:c>
      <x:c r="AI3006" s="50" t="str">
        <x:v>NetSalesSummaryOfBusinessResults</x:v>
      </x:c>
      <x:c r="AJ3006" s="50" t="str">
        <x:v>OperatingIncome</x:v>
      </x:c>
      <x:c r="AK3006" s="53" t="n">
        <x:v>45747</x:v>
      </x:c>
      <x:c r="AL3006" s="50" t="str">
        <x:v>365/365/365/366/365</x:v>
      </x:c>
      <x:c r="AM3006" s="51" t="n">
        <x:v>29751066</x:v>
      </x:c>
      <x:c r="AN3006" s="51" t="n">
        <x:v>1580</x:v>
      </x:c>
      <x:c r="AO3006" s="51" t="n">
        <x:f>IFERROR(AM3006*AN3006,"")</x:f>
        <x:v>47006684280</x:v>
      </x:c>
      <x:c r="AP3006" s="56" t="n">
        <x:f>IFERROR(AO3006/(K3006*1000000),"")</x:f>
        <x:v>0.40520209192469486</x:v>
      </x:c>
      <x:c r="AQ3006" s="57" t="n">
        <x:v>606414443.3333334</x:v>
      </x:c>
      <x:c r="AR3006" s="52" t="n">
        <x:v>0.2805223882251719</x:v>
      </x:c>
      <x:c r="AS3006" s="52" t="n">
        <x:v>-0.3908503064969124</x:v>
      </x:c>
      <x:c r="AT3006" s="55" t="b">
        <x:v>1</x:v>
      </x:c>
      <x:c r="AU3006" s="50"/>
      <x:c r="AV3006" s="58" t="n">
        <x:v>-0.0300305388704653</x:v>
      </x:c>
      <x:c r="AW3006" s="50" t="n">
        <x:v>2114</x:v>
      </x:c>
      <x:c r="AX3006" s="50" t="str">
        <x:v>Core Moat</x:v>
      </x:c>
      <x:c r="AY3006" s="50" t="str">
        <x:v>目立つ機械的警告なし（定性確認は別途必要）</x:v>
      </x:c>
      <x:c r="AZ3006" s="59" t="str">
        <x:v>2025-06-24 15:31</x:v>
      </x:c>
      <x:c r="BA3006" s="53" t="n">
        <x:v>30529</x:v>
      </x:c>
      <x:c r="BB3006" s="50"/>
      <x:c r="BC3006" s="50"/>
      <x:c r="BD3006" s="50" t="str">
        <x:v>TOPIX Small 2</x:v>
      </x:c>
    </x:row>
    <x:row r="3007">
      <x:c r="A3007" s="50" t="n">
        <x:v>3006</x:v>
      </x:c>
      <x:c r="B3007" s="50" t="str">
        <x:v>9143</x:v>
      </x:c>
      <x:c r="C3007" s="50" t="str">
        <x:v>9143.T</x:v>
      </x:c>
      <x:c r="D3007" s="50" t="str">
        <x:v>SG HOLDINGS CO.,LTD.</x:v>
      </x:c>
      <x:c r="E3007" s="50" t="str">
        <x:v>Prime Market (Domestic)</x:v>
      </x:c>
      <x:c r="F3007" s="50" t="str">
        <x:v>Land Transportation</x:v>
      </x:c>
      <x:c r="G3007" s="51" t="n">
        <x:v>1312085</x:v>
      </x:c>
      <x:c r="H3007" s="51" t="n">
        <x:v>1588375</x:v>
      </x:c>
      <x:c r="I3007" s="51" t="n">
        <x:v>1434609</x:v>
      </x:c>
      <x:c r="J3007" s="51" t="n">
        <x:v>1316940</x:v>
      </x:c>
      <x:c r="K3007" s="51" t="n">
        <x:v>1479239</x:v>
      </x:c>
      <x:c r="L3007" s="52" t="n">
        <x:f>IFERROR(H3007/G3007-1,"")</x:f>
        <x:v>0.21057324792220022</x:v>
      </x:c>
      <x:c r="M3007" s="52" t="n">
        <x:f>IFERROR(I3007/H3007-1,"")</x:f>
        <x:v>-0.09680711418902965</x:v>
      </x:c>
      <x:c r="N3007" s="52" t="n">
        <x:f>IFERROR(J3007/I3007-1,"")</x:f>
        <x:v>-0.08202165189260624</x:v>
      </x:c>
      <x:c r="O3007" s="52" t="n">
        <x:f>IFERROR(K3007/J3007-1,"")</x:f>
        <x:v>0.12323947939921331</x:v>
      </x:c>
      <x:c r="P3007" s="52" t="n">
        <x:f>IFERROR((K3007/G3007)^(1/4)-1,"")</x:f>
        <x:v>0.03043142403817045</x:v>
      </x:c>
      <x:c r="Q3007" s="51" t="n">
        <x:v>87847</x:v>
      </x:c>
      <x:c r="R3007" s="52" t="n">
        <x:f>IFERROR(Q3007/K3007,"")</x:f>
        <x:v>0.059386617037544304</x:v>
      </x:c>
      <x:c r="S3007" s="53" t="n">
        <x:v>43070</x:v>
      </x:c>
      <x:c r="T3007" s="50" t="str">
        <x:v>EDINET_company_history</x:v>
      </x:c>
      <x:c r="U3007" s="50" t="str">
        <x:v>株式会社新生ホールディングス</x:v>
      </x:c>
      <x:c r="V3007" s="54" t="n">
        <x:v>0.1723</x:v>
      </x:c>
      <x:c r="W3007" s="50" t="str">
        <x:v>栗和田 榮一 / 松本 秀一 / 本村 正秀</x:v>
      </x:c>
      <x:c r="X3007" s="50" t="b">
        <x:f>AND(COUNT(L3007:O3007)=4,L3007&gt;='設定'!$B$6,M3007&gt;='設定'!$B$6,N3007&gt;='設定'!$B$6,O3007&gt;='設定'!$B$6)</x:f>
        <x:v>0</x:v>
      </x:c>
      <x:c r="Y3007" s="50" t="b">
        <x:f>AND(COUNT(G3007:K3007)=5,P3007&gt;='設定'!$B$7)</x:f>
        <x:v>0</x:v>
      </x:c>
      <x:c r="Z3007" s="50" t="b">
        <x:f>AND(ISNUMBER(R3007),R3007&gt;='設定'!$B$8)</x:f>
        <x:v>0</x:v>
      </x:c>
      <x:c r="AA3007" s="50" t="b">
        <x:f>AND(ISNUMBER(S3007),S3007&gt;=DATE(YEAR('設定'!$B$10)-'設定'!$B$9,MONTH('設定'!$B$10),DAY('設定'!$B$10)))</x:f>
        <x:v>0</x:v>
      </x:c>
      <x:c r="AB3007" s="55" t="b">
        <x:v>0</x:v>
      </x:c>
      <x:c r="AC3007" s="55" t="b">
        <x:v>0</x:v>
      </x:c>
      <x:c r="AD3007" s="50" t="n">
        <x:f>IF(X3007,1,0)+IF(Z3007,1,0)+IF(AA3007,1,0)+IF(AB3007,1,0)</x:f>
        <x:v>0</x:v>
      </x:c>
      <x:c r="AE3007" s="50" t="n">
        <x:f>IF(Y3007,1,0)+IF(Z3007,1,0)+IF(AA3007,1,0)+IF(AB3007,1,0)</x:f>
        <x:v>0</x:v>
      </x:c>
      <x:c r="AF3007" s="50" t="n">
        <x:f>IF(Y3007,1,0)+IF(Z3007,1,0)+IF(AA3007,1,0)+IF(AC3007,1,0)</x:f>
        <x:v>0</x:v>
      </x:c>
      <x:c r="AG3007" s="53" t="n">
        <x:v>44348</x:v>
      </x:c>
      <x:c r="AH3007" s="50" t="str">
        <x:v>S100W6EF</x:v>
      </x:c>
      <x:c r="AI3007" s="50" t="str">
        <x:v>OperatingRevenue1SummaryOfBusinessResults</x:v>
      </x:c>
      <x:c r="AJ3007" s="50" t="str">
        <x:v>OperatingIncome</x:v>
      </x:c>
      <x:c r="AK3007" s="53" t="n">
        <x:v>45747</x:v>
      </x:c>
      <x:c r="AL3007" s="50" t="str">
        <x:v>365/365/365/366/365</x:v>
      </x:c>
      <x:c r="AM3007" s="51" t="n">
        <x:v>625469700</x:v>
      </x:c>
      <x:c r="AN3007" s="51" t="n">
        <x:v>1426</x:v>
      </x:c>
      <x:c r="AO3007" s="51" t="n">
        <x:f>IFERROR(AM3007*AN3007,"")</x:f>
        <x:v>891919792200</x:v>
      </x:c>
      <x:c r="AP3007" s="56" t="n">
        <x:f>IFERROR(AO3007/(K3007*1000000),"")</x:f>
        <x:v>0.602958543007587</x:v>
      </x:c>
      <x:c r="AQ3007" s="57" t="n">
        <x:v>2553597238.3333335</x:v>
      </x:c>
      <x:c r="AR3007" s="52" t="n">
        <x:v>0.2629675553191705</x:v>
      </x:c>
      <x:c r="AS3007" s="52" t="n">
        <x:v>-0.5725086658239191</x:v>
      </x:c>
      <x:c r="AT3007" s="55" t="b">
        <x:v>1</x:v>
      </x:c>
      <x:c r="AU3007" s="50"/>
      <x:c r="AV3007" s="58" t="n">
        <x:v>-0.1560114601892961</x:v>
      </x:c>
      <x:c r="AW3007" s="50" t="n">
        <x:v>2876</x:v>
      </x:c>
      <x:c r="AX3007" s="50" t="str">
        <x:v>Core Moat</x:v>
      </x:c>
      <x:c r="AY3007" s="50" t="str">
        <x:v>目立つ機械的警告なし（定性確認は別途必要）</x:v>
      </x:c>
      <x:c r="AZ3007" s="59" t="str">
        <x:v>2025-06-26 15:30</x:v>
      </x:c>
      <x:c r="BA3007" s="53" t="n">
        <x:v>43070</x:v>
      </x:c>
      <x:c r="BB3007" s="50"/>
      <x:c r="BC3007" s="50"/>
      <x:c r="BD3007" s="50" t="str">
        <x:v>TOPIX Mid400</x:v>
      </x:c>
    </x:row>
    <x:row r="3008">
      <x:c r="A3008" s="50" t="n">
        <x:v>3007</x:v>
      </x:c>
      <x:c r="B3008" s="50" t="str">
        <x:v>9005</x:v>
      </x:c>
      <x:c r="C3008" s="50" t="str">
        <x:v>9005.T</x:v>
      </x:c>
      <x:c r="D3008" s="50" t="str">
        <x:v>TOKYU CORPORATION</x:v>
      </x:c>
      <x:c r="E3008" s="50" t="str">
        <x:v>Prime Market (Domestic)</x:v>
      </x:c>
      <x:c r="F3008" s="50" t="str">
        <x:v>Land Transportation</x:v>
      </x:c>
      <x:c r="G3008" s="51" t="n">
        <x:v>935927</x:v>
      </x:c>
      <x:c r="H3008" s="51" t="n">
        <x:v>879112</x:v>
      </x:c>
      <x:c r="I3008" s="51" t="n">
        <x:v>931293</x:v>
      </x:c>
      <x:c r="J3008" s="51" t="n">
        <x:v>1037819</x:v>
      </x:c>
      <x:c r="K3008" s="51" t="n">
        <x:v>1054981</x:v>
      </x:c>
      <x:c r="L3008" s="52" t="n">
        <x:f>IFERROR(H3008/G3008-1,"")</x:f>
        <x:v>-0.060704520758563474</x:v>
      </x:c>
      <x:c r="M3008" s="52" t="n">
        <x:f>IFERROR(I3008/H3008-1,"")</x:f>
        <x:v>0.059356487000518765</x:v>
      </x:c>
      <x:c r="N3008" s="52" t="n">
        <x:f>IFERROR(J3008/I3008-1,"")</x:f>
        <x:v>0.11438505389818232</x:v>
      </x:c>
      <x:c r="O3008" s="52" t="n">
        <x:f>IFERROR(K3008/J3008-1,"")</x:f>
        <x:v>0.01653660223988962</x:v>
      </x:c>
      <x:c r="P3008" s="52" t="n">
        <x:f>IFERROR((K3008/G3008)^(1/4)-1,"")</x:f>
        <x:v>0.030387699368011667</x:v>
      </x:c>
      <x:c r="Q3008" s="51" t="n">
        <x:v>103485</x:v>
      </x:c>
      <x:c r="R3008" s="52" t="n">
        <x:f>IFERROR(Q3008/K3008,"")</x:f>
        <x:v>0.09809181397579672</x:v>
      </x:c>
      <x:c r="S3008" s="53" t="n">
        <x:v>22556</x:v>
      </x:c>
      <x:c r="T3008" s="50" t="str">
        <x:v>EDINET_company_history</x:v>
      </x:c>
      <x:c r="U3008" s="50" t="str">
        <x:v>日本マスタートラスト信託銀行株式会社（信託口）</x:v>
      </x:c>
      <x:c r="V3008" s="54" t="n">
        <x:v>0.1538</x:v>
      </x:c>
      <x:c r="W3008" s="50" t="str">
        <x:v>野本 弘文 / 堀江 正博</x:v>
      </x:c>
      <x:c r="X3008" s="50" t="b">
        <x:f>AND(COUNT(L3008:O3008)=4,L3008&gt;='設定'!$B$6,M3008&gt;='設定'!$B$6,N3008&gt;='設定'!$B$6,O3008&gt;='設定'!$B$6)</x:f>
        <x:v>0</x:v>
      </x:c>
      <x:c r="Y3008" s="50" t="b">
        <x:f>AND(COUNT(G3008:K3008)=5,P3008&gt;='設定'!$B$7)</x:f>
        <x:v>0</x:v>
      </x:c>
      <x:c r="Z3008" s="50" t="b">
        <x:f>AND(ISNUMBER(R3008),R3008&gt;='設定'!$B$8)</x:f>
        <x:v>0</x:v>
      </x:c>
      <x:c r="AA3008" s="50" t="b">
        <x:f>AND(ISNUMBER(S3008),S3008&gt;=DATE(YEAR('設定'!$B$10)-'設定'!$B$9,MONTH('設定'!$B$10),DAY('設定'!$B$10)))</x:f>
        <x:v>0</x:v>
      </x:c>
      <x:c r="AB3008" s="55" t="b">
        <x:v>0</x:v>
      </x:c>
      <x:c r="AC3008" s="55" t="b">
        <x:v>0</x:v>
      </x:c>
      <x:c r="AD3008" s="50" t="n">
        <x:f>IF(X3008,1,0)+IF(Z3008,1,0)+IF(AA3008,1,0)+IF(AB3008,1,0)</x:f>
        <x:v>0</x:v>
      </x:c>
      <x:c r="AE3008" s="50" t="n">
        <x:f>IF(Y3008,1,0)+IF(Z3008,1,0)+IF(AA3008,1,0)+IF(AB3008,1,0)</x:f>
        <x:v>0</x:v>
      </x:c>
      <x:c r="AF3008" s="50" t="n">
        <x:f>IF(Y3008,1,0)+IF(Z3008,1,0)+IF(AA3008,1,0)+IF(AC3008,1,0)</x:f>
        <x:v>0</x:v>
      </x:c>
      <x:c r="AG3008" s="53" t="n">
        <x:v>44348</x:v>
      </x:c>
      <x:c r="AH3008" s="50" t="str">
        <x:v>S100W6EI</x:v>
      </x:c>
      <x:c r="AI3008" s="50" t="str">
        <x:v>OperatingRevenue1SummaryOfBusinessResults</x:v>
      </x:c>
      <x:c r="AJ3008" s="50" t="str">
        <x:v>OperatingIncome</x:v>
      </x:c>
      <x:c r="AK3008" s="53" t="n">
        <x:v>45747</x:v>
      </x:c>
      <x:c r="AL3008" s="50" t="str">
        <x:v>365/365/365/366/365</x:v>
      </x:c>
      <x:c r="AM3008" s="51" t="n">
        <x:v>578797676</x:v>
      </x:c>
      <x:c r="AN3008" s="51" t="n">
        <x:v>1630</x:v>
      </x:c>
      <x:c r="AO3008" s="51" t="n">
        <x:f>IFERROR(AM3008*AN3008,"")</x:f>
        <x:v>943440211880</x:v>
      </x:c>
      <x:c r="AP3008" s="56" t="n">
        <x:f>IFERROR(AO3008/(K3008*1000000),"")</x:f>
        <x:v>0.8942722303814002</x:v>
      </x:c>
      <x:c r="AQ3008" s="57" t="n">
        <x:v>5938184926.666667</x:v>
      </x:c>
      <x:c r="AR3008" s="52" t="n">
        <x:v>0.2135485780360541</x:v>
      </x:c>
      <x:c r="AS3008" s="52" t="n">
        <x:v>-0.2357048041021676</x:v>
      </x:c>
      <x:c r="AT3008" s="55" t="b">
        <x:v>1</x:v>
      </x:c>
      <x:c r="AU3008" s="50"/>
      <x:c r="AV3008" s="58" t="n">
        <x:v>0.0493235548814125</x:v>
      </x:c>
      <x:c r="AW3008" s="50" t="n">
        <x:v>1517</x:v>
      </x:c>
      <x:c r="AX3008" s="50" t="str">
        <x:v>Transformation Moat</x:v>
      </x:c>
      <x:c r="AY3008" s="50" t="str">
        <x:v>目立つ機械的警告なし（定性確認は別途必要）</x:v>
      </x:c>
      <x:c r="AZ3008" s="59" t="str">
        <x:v>2025-06-27 16:04</x:v>
      </x:c>
      <x:c r="BA3008" s="53" t="n">
        <x:v>22556</x:v>
      </x:c>
      <x:c r="BB3008" s="50"/>
      <x:c r="BC3008" s="50"/>
      <x:c r="BD3008" s="50" t="str">
        <x:v>TOPIX Mid400</x:v>
      </x:c>
    </x:row>
    <x:row r="3009">
      <x:c r="A3009" s="50" t="n">
        <x:v>3008</x:v>
      </x:c>
      <x:c r="B3009" s="50" t="str">
        <x:v>3315</x:v>
      </x:c>
      <x:c r="C3009" s="50" t="str">
        <x:v>3315.T</x:v>
      </x:c>
      <x:c r="D3009" s="50" t="str">
        <x:v>NIPPON COKE &amp; ENGINEERING COMPANY,LIMITED</x:v>
      </x:c>
      <x:c r="E3009" s="50" t="str">
        <x:v>Prime Market (Domestic)</x:v>
      </x:c>
      <x:c r="F3009" s="50" t="str">
        <x:v>Oil and Coal Products</x:v>
      </x:c>
      <x:c r="G3009" s="51" t="n">
        <x:v>87883</x:v>
      </x:c>
      <x:c r="H3009" s="51" t="n">
        <x:v>124711</x:v>
      </x:c>
      <x:c r="I3009" s="51" t="n">
        <x:v>174062</x:v>
      </x:c>
      <x:c r="J3009" s="51" t="n">
        <x:v>135152</x:v>
      </x:c>
      <x:c r="K3009" s="51" t="n">
        <x:v>99045</x:v>
      </x:c>
      <x:c r="L3009" s="52" t="n">
        <x:f>IFERROR(H3009/G3009-1,"")</x:f>
        <x:v>0.41905715553633804</x:v>
      </x:c>
      <x:c r="M3009" s="52" t="n">
        <x:f>IFERROR(I3009/H3009-1,"")</x:f>
        <x:v>0.39572291137109006</x:v>
      </x:c>
      <x:c r="N3009" s="52" t="n">
        <x:f>IFERROR(J3009/I3009-1,"")</x:f>
        <x:v>-0.22354103710172235</x:v>
      </x:c>
      <x:c r="O3009" s="52" t="n">
        <x:f>IFERROR(K3009/J3009-1,"")</x:f>
        <x:v>-0.2671584586243637</x:v>
      </x:c>
      <x:c r="P3009" s="52" t="n">
        <x:f>IFERROR((K3009/G3009)^(1/4)-1,"")</x:f>
        <x:v>0.03034322715493154</x:v>
      </x:c>
      <x:c r="Q3009" s="51" t="n">
        <x:v>-8562</x:v>
      </x:c>
      <x:c r="R3009" s="52" t="n">
        <x:f>IFERROR(Q3009/K3009,"")</x:f>
        <x:v>-0.08644555505073452</x:v>
      </x:c>
      <x:c r="S3009" s="53" t="n">
        <x:v>44348</x:v>
      </x:c>
      <x:c r="T3009" s="50" t="str">
        <x:v>not_identified_before_local_window</x:v>
      </x:c>
      <x:c r="U3009" s="50" t="str">
        <x:v>日本製鉄株式会社</x:v>
      </x:c>
      <x:c r="V3009" s="54" t="n">
        <x:v>0.2255</x:v>
      </x:c>
      <x:c r="W3009" s="50" t="str">
        <x:v>松岡 弘明</x:v>
      </x:c>
      <x:c r="X3009" s="50" t="b">
        <x:f>AND(COUNT(L3009:O3009)=4,L3009&gt;='設定'!$B$6,M3009&gt;='設定'!$B$6,N3009&gt;='設定'!$B$6,O3009&gt;='設定'!$B$6)</x:f>
        <x:v>0</x:v>
      </x:c>
      <x:c r="Y3009" s="50" t="b">
        <x:f>AND(COUNT(G3009:K3009)=5,P3009&gt;='設定'!$B$7)</x:f>
        <x:v>0</x:v>
      </x:c>
      <x:c r="Z3009" s="50" t="b">
        <x:f>AND(ISNUMBER(R3009),R3009&gt;='設定'!$B$8)</x:f>
        <x:v>0</x:v>
      </x:c>
      <x:c r="AA3009" s="50" t="b">
        <x:f>AND(ISNUMBER(S3009),S3009&gt;=DATE(YEAR('設定'!$B$10)-'設定'!$B$9,MONTH('設定'!$B$10),DAY('設定'!$B$10)))</x:f>
        <x:v>0</x:v>
      </x:c>
      <x:c r="AB3009" s="55" t="b">
        <x:v>0</x:v>
      </x:c>
      <x:c r="AC3009" s="55" t="b">
        <x:v>0</x:v>
      </x:c>
      <x:c r="AD3009" s="50" t="n">
        <x:f>IF(X3009,1,0)+IF(Z3009,1,0)+IF(AA3009,1,0)+IF(AB3009,1,0)</x:f>
        <x:v>0</x:v>
      </x:c>
      <x:c r="AE3009" s="50" t="n">
        <x:f>IF(Y3009,1,0)+IF(Z3009,1,0)+IF(AA3009,1,0)+IF(AB3009,1,0)</x:f>
        <x:v>0</x:v>
      </x:c>
      <x:c r="AF3009" s="50" t="n">
        <x:f>IF(Y3009,1,0)+IF(Z3009,1,0)+IF(AA3009,1,0)+IF(AC3009,1,0)</x:f>
        <x:v>0</x:v>
      </x:c>
      <x:c r="AG3009" s="53" t="n">
        <x:v>44348</x:v>
      </x:c>
      <x:c r="AH3009" s="50" t="str">
        <x:v>S100W7T0</x:v>
      </x:c>
      <x:c r="AI3009" s="50" t="str">
        <x:v>NetSalesSummaryOfBusinessResults</x:v>
      </x:c>
      <x:c r="AJ3009" s="50" t="str">
        <x:v>OperatingIncome</x:v>
      </x:c>
      <x:c r="AK3009" s="53" t="n">
        <x:v>45747</x:v>
      </x:c>
      <x:c r="AL3009" s="50" t="str">
        <x:v>365/365/365/366/365</x:v>
      </x:c>
      <x:c r="AM3009" s="51" t="n">
        <x:v>291023849</x:v>
      </x:c>
      <x:c r="AN3009" s="51" t="n">
        <x:v>98</x:v>
      </x:c>
      <x:c r="AO3009" s="51" t="n">
        <x:f>IFERROR(AM3009*AN3009,"")</x:f>
        <x:v>28520337202</x:v>
      </x:c>
      <x:c r="AP3009" s="56" t="n">
        <x:f>IFERROR(AO3009/(K3009*1000000),"")</x:f>
        <x:v>0.2879533262860316</x:v>
      </x:c>
      <x:c r="AQ3009" s="57" t="n">
        <x:v>1161864911.6666667</x:v>
      </x:c>
      <x:c r="AR3009" s="52" t="n">
        <x:v>0.435902039923362</x:v>
      </x:c>
      <x:c r="AS3009" s="52" t="n">
        <x:v>-0.5854701469375433</x:v>
      </x:c>
      <x:c r="AT3009" s="55" t="b">
        <x:v>0</x:v>
      </x:c>
      <x:c r="AU3009" s="50" t="str">
        <x:v>repeated_operating_loss;repeated_negative_operating_cf</x:v>
      </x:c>
      <x:c r="AV3009" s="58" t="n">
        <x:v>-0.5214993304613684</x:v>
      </x:c>
      <x:c r="AW3009" s="50" t="n">
        <x:v>3511</x:v>
      </x:c>
      <x:c r="AX3009" s="50" t="str">
        <x:v>Transformation Moat</x:v>
      </x:c>
      <x:c r="AY3009" s="50" t="str">
        <x:v>既存適格性フィルター不通過: repeated_operating_loss;repeated_negative_operating_cf</x:v>
      </x:c>
      <x:c r="AZ3009" s="59" t="str">
        <x:v>2025-06-27 13:10</x:v>
      </x:c>
      <x:c r="BA3009" s="53"/>
      <x:c r="BB3009" s="50"/>
      <x:c r="BC3009" s="50"/>
      <x:c r="BD3009" s="50" t="str">
        <x:v>TOPIX Small 2</x:v>
      </x:c>
    </x:row>
    <x:row r="3010">
      <x:c r="A3010" s="50" t="n">
        <x:v>3009</x:v>
      </x:c>
      <x:c r="B3010" s="50" t="str">
        <x:v>9876</x:v>
      </x:c>
      <x:c r="C3010" s="50" t="str">
        <x:v>9876.T</x:v>
      </x:c>
      <x:c r="D3010" s="50" t="str">
        <x:v>COX CO.,LTD.</x:v>
      </x:c>
      <x:c r="E3010" s="50" t="str">
        <x:v>Standard Market(Domestic)</x:v>
      </x:c>
      <x:c r="F3010" s="50" t="str">
        <x:v>Retail Trade</x:v>
      </x:c>
      <x:c r="G3010" s="51" t="n">
        <x:v>13276.374</x:v>
      </x:c>
      <x:c r="H3010" s="51" t="n">
        <x:v>14859.037</x:v>
      </x:c>
      <x:c r="I3010" s="51" t="n">
        <x:v>14885.916</x:v>
      </x:c>
      <x:c r="J3010" s="51" t="n">
        <x:v>15302.247</x:v>
      </x:c>
      <x:c r="K3010" s="51" t="n">
        <x:v>14955.34</x:v>
      </x:c>
      <x:c r="L3010" s="52" t="n">
        <x:f>IFERROR(H3010/G3010-1,"")</x:f>
        <x:v>0.1192089798012621</x:v>
      </x:c>
      <x:c r="M3010" s="52" t="n">
        <x:f>IFERROR(I3010/H3010-1,"")</x:f>
        <x:v>0.0018089328399948368</x:v>
      </x:c>
      <x:c r="N3010" s="52" t="n">
        <x:f>IFERROR(J3010/I3010-1,"")</x:f>
        <x:v>0.02796811429004431</x:v>
      </x:c>
      <x:c r="O3010" s="52" t="n">
        <x:f>IFERROR(K3010/J3010-1,"")</x:f>
        <x:v>-0.022670330703719488</x:v>
      </x:c>
      <x:c r="P3010" s="52" t="n">
        <x:f>IFERROR((K3010/G3010)^(1/4)-1,"")</x:f>
        <x:v>0.030218165033013555</x:v>
      </x:c>
      <x:c r="Q3010" s="51" t="n">
        <x:v>1324.332</x:v>
      </x:c>
      <x:c r="R3010" s="52" t="n">
        <x:f>IFERROR(Q3010/K3010,"")</x:f>
        <x:v>0.08855245016161452</x:v>
      </x:c>
      <x:c r="S3010" s="53" t="n">
        <x:v>38322</x:v>
      </x:c>
      <x:c r="T3010" s="50" t="str">
        <x:v>EDINET_company_history</x:v>
      </x:c>
      <x:c r="U3010" s="50" t="str">
        <x:v>イオン株式会社</x:v>
      </x:c>
      <x:c r="V3010" s="54" t="n">
        <x:v>0.6778</x:v>
      </x:c>
      <x:c r="W3010" s="50" t="str">
        <x:v>三 宅 英 木</x:v>
      </x:c>
      <x:c r="X3010" s="50" t="b">
        <x:f>AND(COUNT(L3010:O3010)=4,L3010&gt;='設定'!$B$6,M3010&gt;='設定'!$B$6,N3010&gt;='設定'!$B$6,O3010&gt;='設定'!$B$6)</x:f>
        <x:v>0</x:v>
      </x:c>
      <x:c r="Y3010" s="50" t="b">
        <x:f>AND(COUNT(G3010:K3010)=5,P3010&gt;='設定'!$B$7)</x:f>
        <x:v>0</x:v>
      </x:c>
      <x:c r="Z3010" s="50" t="b">
        <x:f>AND(ISNUMBER(R3010),R3010&gt;='設定'!$B$8)</x:f>
        <x:v>0</x:v>
      </x:c>
      <x:c r="AA3010" s="50" t="b">
        <x:f>AND(ISNUMBER(S3010),S3010&gt;=DATE(YEAR('設定'!$B$10)-'設定'!$B$9,MONTH('設定'!$B$10),DAY('設定'!$B$10)))</x:f>
        <x:v>0</x:v>
      </x:c>
      <x:c r="AB3010" s="55" t="b">
        <x:v>0</x:v>
      </x:c>
      <x:c r="AC3010" s="55" t="b">
        <x:v>0</x:v>
      </x:c>
      <x:c r="AD3010" s="50" t="n">
        <x:f>IF(X3010,1,0)+IF(Z3010,1,0)+IF(AA3010,1,0)+IF(AB3010,1,0)</x:f>
        <x:v>0</x:v>
      </x:c>
      <x:c r="AE3010" s="50" t="n">
        <x:f>IF(Y3010,1,0)+IF(Z3010,1,0)+IF(AA3010,1,0)+IF(AB3010,1,0)</x:f>
        <x:v>0</x:v>
      </x:c>
      <x:c r="AF3010" s="50" t="n">
        <x:f>IF(Y3010,1,0)+IF(Z3010,1,0)+IF(AA3010,1,0)+IF(AC3010,1,0)</x:f>
        <x:v>0</x:v>
      </x:c>
      <x:c r="AG3010" s="53" t="n">
        <x:v>44348</x:v>
      </x:c>
      <x:c r="AH3010" s="50" t="str">
        <x:v>S100Y4RA</x:v>
      </x:c>
      <x:c r="AI3010" s="50" t="str">
        <x:v>NetSalesSummaryOfBusinessResults</x:v>
      </x:c>
      <x:c r="AJ3010" s="50" t="str">
        <x:v>OperatingIncome</x:v>
      </x:c>
      <x:c r="AK3010" s="53" t="n">
        <x:v>46081</x:v>
      </x:c>
      <x:c r="AL3010" s="50" t="str">
        <x:v>365/365/366/365/365</x:v>
      </x:c>
      <x:c r="AM3010" s="51" t="n">
        <x:v>27623928</x:v>
      </x:c>
      <x:c r="AN3010" s="51" t="n">
        <x:v>215</x:v>
      </x:c>
      <x:c r="AO3010" s="51" t="n">
        <x:f>IFERROR(AM3010*AN3010,"")</x:f>
        <x:v>5939144520</x:v>
      </x:c>
      <x:c r="AP3010" s="56" t="n">
        <x:f>IFERROR(AO3010/(K3010*1000000),"")</x:f>
        <x:v>0.3971253425197956</x:v>
      </x:c>
      <x:c r="AQ3010" s="57" t="n">
        <x:v>13131445</x:v>
      </x:c>
      <x:c r="AR3010" s="52" t="n">
        <x:v>0.3964796242701196</x:v>
      </x:c>
      <x:c r="AS3010" s="52" t="n">
        <x:v>-0.53125</x:v>
      </x:c>
      <x:c r="AT3010" s="55" t="b">
        <x:v>0</x:v>
      </x:c>
      <x:c r="AU3010" s="50" t="str">
        <x:v>low_liquidity</x:v>
      </x:c>
      <x:c r="AV3010" s="58" t="n">
        <x:v>-0.1723000891046244</x:v>
      </x:c>
      <x:c r="AW3010" s="50" t="n">
        <x:v>2933</x:v>
      </x:c>
      <x:c r="AX3010" s="50" t="str">
        <x:v>Core Moat</x:v>
      </x:c>
      <x:c r="AY3010" s="50" t="str">
        <x:v>既存適格性フィルター不通過: low_liquidity / 60日平均売買代金2,000万円未満</x:v>
      </x:c>
      <x:c r="AZ3010" s="59" t="str">
        <x:v>2026-05-19 15:18</x:v>
      </x:c>
      <x:c r="BA3010" s="53" t="n">
        <x:v>38322</x:v>
      </x:c>
      <x:c r="BB3010" s="50"/>
      <x:c r="BC3010" s="50"/>
      <x:c r="BD3010" s="50"/>
    </x:row>
    <x:row r="3011">
      <x:c r="A3011" s="50" t="n">
        <x:v>3010</x:v>
      </x:c>
      <x:c r="B3011" s="50" t="str">
        <x:v>7217</x:v>
      </x:c>
      <x:c r="C3011" s="50" t="str">
        <x:v>7217.T</x:v>
      </x:c>
      <x:c r="D3011" s="50" t="str">
        <x:v>TEIN,INC.</x:v>
      </x:c>
      <x:c r="E3011" s="50" t="str">
        <x:v>Standard Market(Domestic)</x:v>
      </x:c>
      <x:c r="F3011" s="50" t="str">
        <x:v>Transportation Equipment</x:v>
      </x:c>
      <x:c r="G3011" s="51" t="n">
        <x:v>4719.969</x:v>
      </x:c>
      <x:c r="H3011" s="51" t="n">
        <x:v>4971.355</x:v>
      </x:c>
      <x:c r="I3011" s="51" t="n">
        <x:v>5243.219</x:v>
      </x:c>
      <x:c r="J3011" s="51" t="n">
        <x:v>4865.893</x:v>
      </x:c>
      <x:c r="K3011" s="51" t="n">
        <x:v>5316.141</x:v>
      </x:c>
      <x:c r="L3011" s="52" t="n">
        <x:f>IFERROR(H3011/G3011-1,"")</x:f>
        <x:v>0.05326009556418687</x:v>
      </x:c>
      <x:c r="M3011" s="52" t="n">
        <x:f>IFERROR(I3011/H3011-1,"")</x:f>
        <x:v>0.05468609664769475</x:v>
      </x:c>
      <x:c r="N3011" s="52" t="n">
        <x:f>IFERROR(J3011/I3011-1,"")</x:f>
        <x:v>-0.07196456985679978</x:v>
      </x:c>
      <x:c r="O3011" s="52" t="n">
        <x:f>IFERROR(K3011/J3011-1,"")</x:f>
        <x:v>0.09253142228980371</x:v>
      </x:c>
      <x:c r="P3011" s="52" t="n">
        <x:f>IFERROR((K3011/G3011)^(1/4)-1,"")</x:f>
        <x:v>0.030182898776768274</x:v>
      </x:c>
      <x:c r="Q3011" s="51" t="n">
        <x:v>317.411</x:v>
      </x:c>
      <x:c r="R3011" s="52" t="n">
        <x:f>IFERROR(Q3011/K3011,"")</x:f>
        <x:v>0.05970703184885428</x:v>
      </x:c>
      <x:c r="S3011" s="53" t="n">
        <x:v>38322</x:v>
      </x:c>
      <x:c r="T3011" s="50" t="str">
        <x:v>EDINET_company_history</x:v>
      </x:c>
      <x:c r="U3011" s="50" t="str">
        <x:v>株式会社イチノホールディングス</x:v>
      </x:c>
      <x:c r="V3011" s="54" t="n">
        <x:v>0.3669</x:v>
      </x:c>
      <x:c r="W3011" s="50" t="str">
        <x:v>市 野 諮</x:v>
      </x:c>
      <x:c r="X3011" s="50" t="b">
        <x:f>AND(COUNT(L3011:O3011)=4,L3011&gt;='設定'!$B$6,M3011&gt;='設定'!$B$6,N3011&gt;='設定'!$B$6,O3011&gt;='設定'!$B$6)</x:f>
        <x:v>0</x:v>
      </x:c>
      <x:c r="Y3011" s="50" t="b">
        <x:f>AND(COUNT(G3011:K3011)=5,P3011&gt;='設定'!$B$7)</x:f>
        <x:v>0</x:v>
      </x:c>
      <x:c r="Z3011" s="50" t="b">
        <x:f>AND(ISNUMBER(R3011),R3011&gt;='設定'!$B$8)</x:f>
        <x:v>0</x:v>
      </x:c>
      <x:c r="AA3011" s="50" t="b">
        <x:f>AND(ISNUMBER(S3011),S3011&gt;=DATE(YEAR('設定'!$B$10)-'設定'!$B$9,MONTH('設定'!$B$10),DAY('設定'!$B$10)))</x:f>
        <x:v>0</x:v>
      </x:c>
      <x:c r="AB3011" s="55" t="b">
        <x:v>0</x:v>
      </x:c>
      <x:c r="AC3011" s="55" t="b">
        <x:v>0</x:v>
      </x:c>
      <x:c r="AD3011" s="50" t="n">
        <x:f>IF(X3011,1,0)+IF(Z3011,1,0)+IF(AA3011,1,0)+IF(AB3011,1,0)</x:f>
        <x:v>0</x:v>
      </x:c>
      <x:c r="AE3011" s="50" t="n">
        <x:f>IF(Y3011,1,0)+IF(Z3011,1,0)+IF(AA3011,1,0)+IF(AB3011,1,0)</x:f>
        <x:v>0</x:v>
      </x:c>
      <x:c r="AF3011" s="50" t="n">
        <x:f>IF(Y3011,1,0)+IF(Z3011,1,0)+IF(AA3011,1,0)+IF(AC3011,1,0)</x:f>
        <x:v>0</x:v>
      </x:c>
      <x:c r="AG3011" s="53" t="n">
        <x:v>44348</x:v>
      </x:c>
      <x:c r="AH3011" s="50" t="str">
        <x:v>S100W5AR</x:v>
      </x:c>
      <x:c r="AI3011" s="50" t="str">
        <x:v>NetSalesSummaryOfBusinessResults</x:v>
      </x:c>
      <x:c r="AJ3011" s="50" t="str">
        <x:v>OperatingIncome</x:v>
      </x:c>
      <x:c r="AK3011" s="53" t="n">
        <x:v>45747</x:v>
      </x:c>
      <x:c r="AL3011" s="50" t="str">
        <x:v>365/365/365/366/365</x:v>
      </x:c>
      <x:c r="AM3011" s="51" t="n">
        <x:v>4993500</x:v>
      </x:c>
      <x:c r="AN3011" s="51" t="n">
        <x:v>441</x:v>
      </x:c>
      <x:c r="AO3011" s="51" t="n">
        <x:f>IFERROR(AM3011*AN3011,"")</x:f>
        <x:v>2202133500</x:v>
      </x:c>
      <x:c r="AP3011" s="56" t="n">
        <x:f>IFERROR(AO3011/(K3011*1000000),"")</x:f>
        <x:v>0.4142353447735867</x:v>
      </x:c>
      <x:c r="AQ3011" s="57" t="n">
        <x:v>2974280</x:v>
      </x:c>
      <x:c r="AR3011" s="52" t="n">
        <x:v>0.2747296813734464</x:v>
      </x:c>
      <x:c r="AS3011" s="52" t="n">
        <x:v>-0.4901579523995868</x:v>
      </x:c>
      <x:c r="AT3011" s="55" t="b">
        <x:v>0</x:v>
      </x:c>
      <x:c r="AU3011" s="50" t="str">
        <x:v>low_liquidity</x:v>
      </x:c>
      <x:c r="AV3011" s="58" t="n">
        <x:v>0.0506296149075263</x:v>
      </x:c>
      <x:c r="AW3011" s="50" t="n">
        <x:v>1512</x:v>
      </x:c>
      <x:c r="AX3011" s="50" t="str">
        <x:v>Discovery</x:v>
      </x:c>
      <x:c r="AY3011" s="50" t="str">
        <x:v>既存適格性フィルター不通過: low_liquidity / 60日平均売買代金2,000万円未満</x:v>
      </x:c>
      <x:c r="AZ3011" s="59" t="str">
        <x:v>2025-06-25 15:00</x:v>
      </x:c>
      <x:c r="BA3011" s="53" t="n">
        <x:v>38322</x:v>
      </x:c>
      <x:c r="BB3011" s="50"/>
      <x:c r="BC3011" s="50"/>
      <x:c r="BD3011" s="50"/>
    </x:row>
    <x:row r="3012">
      <x:c r="A3012" s="50" t="n">
        <x:v>3011</x:v>
      </x:c>
      <x:c r="B3012" s="50" t="str">
        <x:v>7219</x:v>
      </x:c>
      <x:c r="C3012" s="50" t="str">
        <x:v>7219.T</x:v>
      </x:c>
      <x:c r="D3012" s="50" t="str">
        <x:v>HKS CO.,LTD.</x:v>
      </x:c>
      <x:c r="E3012" s="50" t="str">
        <x:v>Standard Market(Domestic)</x:v>
      </x:c>
      <x:c r="F3012" s="50" t="str">
        <x:v>Transportation Equipment</x:v>
      </x:c>
      <x:c r="G3012" s="51" t="n">
        <x:v>7971.299</x:v>
      </x:c>
      <x:c r="H3012" s="51" t="n">
        <x:v>8629.744</x:v>
      </x:c>
      <x:c r="I3012" s="51" t="n">
        <x:v>9241.362</x:v>
      </x:c>
      <x:c r="J3012" s="51" t="n">
        <x:v>9004.332</x:v>
      </x:c>
      <x:c r="K3012" s="51" t="n">
        <x:v>8976.62</x:v>
      </x:c>
      <x:c r="L3012" s="52" t="n">
        <x:f>IFERROR(H3012/G3012-1,"")</x:f>
        <x:v>0.08260196989223467</x:v>
      </x:c>
      <x:c r="M3012" s="52" t="n">
        <x:f>IFERROR(I3012/H3012-1,"")</x:f>
        <x:v>0.0708732495425124</x:v>
      </x:c>
      <x:c r="N3012" s="52" t="n">
        <x:f>IFERROR(J3012/I3012-1,"")</x:f>
        <x:v>-0.025648816700395316</x:v>
      </x:c>
      <x:c r="O3012" s="52" t="n">
        <x:f>IFERROR(K3012/J3012-1,"")</x:f>
        <x:v>-0.003077629745326993</x:v>
      </x:c>
      <x:c r="P3012" s="52" t="n">
        <x:f>IFERROR((K3012/G3012)^(1/4)-1,"")</x:f>
        <x:v>0.030139251196391603</x:v>
      </x:c>
      <x:c r="Q3012" s="51" t="n">
        <x:v>394.807</x:v>
      </x:c>
      <x:c r="R3012" s="52" t="n">
        <x:f>IFERROR(Q3012/K3012,"")</x:f>
        <x:v>0.04398169912506043</x:v>
      </x:c>
      <x:c r="S3012" s="53" t="n">
        <x:v>38322</x:v>
      </x:c>
      <x:c r="T3012" s="50" t="str">
        <x:v>EDINET_company_history</x:v>
      </x:c>
      <x:c r="U3012" s="50" t="str">
        <x:v>株式会社アポロ</x:v>
      </x:c>
      <x:c r="V3012" s="54" t="n">
        <x:v>0.4489</x:v>
      </x:c>
      <x:c r="W3012" s="50" t="str">
        <x:v>水口 大輔 / 長谷川 和代</x:v>
      </x:c>
      <x:c r="X3012" s="50" t="b">
        <x:f>AND(COUNT(L3012:O3012)=4,L3012&gt;='設定'!$B$6,M3012&gt;='設定'!$B$6,N3012&gt;='設定'!$B$6,O3012&gt;='設定'!$B$6)</x:f>
        <x:v>0</x:v>
      </x:c>
      <x:c r="Y3012" s="50" t="b">
        <x:f>AND(COUNT(G3012:K3012)=5,P3012&gt;='設定'!$B$7)</x:f>
        <x:v>0</x:v>
      </x:c>
      <x:c r="Z3012" s="50" t="b">
        <x:f>AND(ISNUMBER(R3012),R3012&gt;='設定'!$B$8)</x:f>
        <x:v>0</x:v>
      </x:c>
      <x:c r="AA3012" s="50" t="b">
        <x:f>AND(ISNUMBER(S3012),S3012&gt;=DATE(YEAR('設定'!$B$10)-'設定'!$B$9,MONTH('設定'!$B$10),DAY('設定'!$B$10)))</x:f>
        <x:v>0</x:v>
      </x:c>
      <x:c r="AB3012" s="55" t="b">
        <x:v>0</x:v>
      </x:c>
      <x:c r="AC3012" s="55" t="b">
        <x:v>0</x:v>
      </x:c>
      <x:c r="AD3012" s="50" t="n">
        <x:f>IF(X3012,1,0)+IF(Z3012,1,0)+IF(AA3012,1,0)+IF(AB3012,1,0)</x:f>
        <x:v>0</x:v>
      </x:c>
      <x:c r="AE3012" s="50" t="n">
        <x:f>IF(Y3012,1,0)+IF(Z3012,1,0)+IF(AA3012,1,0)+IF(AB3012,1,0)</x:f>
        <x:v>0</x:v>
      </x:c>
      <x:c r="AF3012" s="50" t="n">
        <x:f>IF(Y3012,1,0)+IF(Z3012,1,0)+IF(AA3012,1,0)+IF(AC3012,1,0)</x:f>
        <x:v>0</x:v>
      </x:c>
      <x:c r="AG3012" s="53" t="n">
        <x:v>44348</x:v>
      </x:c>
      <x:c r="AH3012" s="50" t="str">
        <x:v>S100X6JZ</x:v>
      </x:c>
      <x:c r="AI3012" s="50" t="str">
        <x:v>NetSalesSummaryOfBusinessResults</x:v>
      </x:c>
      <x:c r="AJ3012" s="50" t="str">
        <x:v>OperatingIncome</x:v>
      </x:c>
      <x:c r="AK3012" s="53" t="n">
        <x:v>45900</x:v>
      </x:c>
      <x:c r="AL3012" s="50" t="str">
        <x:v>365/365/365/366/365</x:v>
      </x:c>
      <x:c r="AM3012" s="51" t="n">
        <x:v>1414900</x:v>
      </x:c>
      <x:c r="AN3012" s="51" t="n">
        <x:v>2350</x:v>
      </x:c>
      <x:c r="AO3012" s="51" t="n">
        <x:f>IFERROR(AM3012*AN3012,"")</x:f>
        <x:v>3325015000</x:v>
      </x:c>
      <x:c r="AP3012" s="56" t="n">
        <x:f>IFERROR(AO3012/(K3012*1000000),"")</x:f>
        <x:v>0.3704083496906408</x:v>
      </x:c>
      <x:c r="AQ3012" s="57" t="n">
        <x:v>3596375</x:v>
      </x:c>
      <x:c r="AR3012" s="52" t="n">
        <x:v>0.2133268126557628</x:v>
      </x:c>
      <x:c r="AS3012" s="52" t="n">
        <x:v>-0.2745872711645236</x:v>
      </x:c>
      <x:c r="AT3012" s="55" t="b">
        <x:v>0</x:v>
      </x:c>
      <x:c r="AU3012" s="50" t="str">
        <x:v>low_liquidity</x:v>
      </x:c>
      <x:c r="AV3012" s="58" t="n">
        <x:v>0.120213271596307</x:v>
      </x:c>
      <x:c r="AW3012" s="50" t="n">
        <x:v>1119</x:v>
      </x:c>
      <x:c r="AX3012" s="50" t="str">
        <x:v>Discovery</x:v>
      </x:c>
      <x:c r="AY3012" s="50" t="str">
        <x:v>既存適格性フィルター不通過: low_liquidity / 60日平均売買代金2,000万円未満</x:v>
      </x:c>
      <x:c r="AZ3012" s="59" t="str">
        <x:v>2025-11-26 09:11</x:v>
      </x:c>
      <x:c r="BA3012" s="53" t="n">
        <x:v>38322</x:v>
      </x:c>
      <x:c r="BB3012" s="50"/>
      <x:c r="BC3012" s="50"/>
      <x:c r="BD3012" s="50"/>
    </x:row>
    <x:row r="3013">
      <x:c r="A3013" s="50" t="n">
        <x:v>3012</x:v>
      </x:c>
      <x:c r="B3013" s="50" t="str">
        <x:v>9678</x:v>
      </x:c>
      <x:c r="C3013" s="50" t="str">
        <x:v>9678.T</x:v>
      </x:c>
      <x:c r="D3013" s="50" t="str">
        <x:v>KANAMOTO CO.,LTD.</x:v>
      </x:c>
      <x:c r="E3013" s="50" t="str">
        <x:v>Prime Market (Domestic)</x:v>
      </x:c>
      <x:c r="F3013" s="50" t="str">
        <x:v>Services</x:v>
      </x:c>
      <x:c r="G3013" s="51" t="n">
        <x:v>189416</x:v>
      </x:c>
      <x:c r="H3013" s="51" t="n">
        <x:v>188028</x:v>
      </x:c>
      <x:c r="I3013" s="51" t="n">
        <x:v>197481</x:v>
      </x:c>
      <x:c r="J3013" s="51" t="n">
        <x:v>207218</x:v>
      </x:c>
      <x:c r="K3013" s="51" t="n">
        <x:v>213266</x:v>
      </x:c>
      <x:c r="L3013" s="52" t="n">
        <x:f>IFERROR(H3013/G3013-1,"")</x:f>
        <x:v>-0.0073277864594332165</x:v>
      </x:c>
      <x:c r="M3013" s="52" t="n">
        <x:f>IFERROR(I3013/H3013-1,"")</x:f>
        <x:v>0.050274427212968265</x:v>
      </x:c>
      <x:c r="N3013" s="52" t="n">
        <x:f>IFERROR(J3013/I3013-1,"")</x:f>
        <x:v>0.04930600918569383</x:v>
      </x:c>
      <x:c r="O3013" s="52" t="n">
        <x:f>IFERROR(K3013/J3013-1,"")</x:f>
        <x:v>0.029186653669082796</x:v>
      </x:c>
      <x:c r="P3013" s="52" t="n">
        <x:f>IFERROR((K3013/G3013)^(1/4)-1,"")</x:f>
        <x:v>0.030092536631870503</x:v>
      </x:c>
      <x:c r="Q3013" s="51" t="n">
        <x:v>17369</x:v>
      </x:c>
      <x:c r="R3013" s="52" t="n">
        <x:f>IFERROR(Q3013/K3013,"")</x:f>
        <x:v>0.08144289291307569</x:v>
      </x:c>
      <x:c r="S3013" s="53" t="n">
        <x:v>33390</x:v>
      </x:c>
      <x:c r="T3013" s="50" t="str">
        <x:v>EDINET_company_history</x:v>
      </x:c>
      <x:c r="U3013" s="50" t="str">
        <x:v>日本マスタートラスト信託銀行㈱（信託口）</x:v>
      </x:c>
      <x:c r="V3013" s="54" t="n">
        <x:v>0.1072</x:v>
      </x:c>
      <x:c r="W3013" s="50" t="str">
        <x:v>金本 寛中 / 金本 哲男</x:v>
      </x:c>
      <x:c r="X3013" s="50" t="b">
        <x:f>AND(COUNT(L3013:O3013)=4,L3013&gt;='設定'!$B$6,M3013&gt;='設定'!$B$6,N3013&gt;='設定'!$B$6,O3013&gt;='設定'!$B$6)</x:f>
        <x:v>0</x:v>
      </x:c>
      <x:c r="Y3013" s="50" t="b">
        <x:f>AND(COUNT(G3013:K3013)=5,P3013&gt;='設定'!$B$7)</x:f>
        <x:v>0</x:v>
      </x:c>
      <x:c r="Z3013" s="50" t="b">
        <x:f>AND(ISNUMBER(R3013),R3013&gt;='設定'!$B$8)</x:f>
        <x:v>0</x:v>
      </x:c>
      <x:c r="AA3013" s="50" t="b">
        <x:f>AND(ISNUMBER(S3013),S3013&gt;=DATE(YEAR('設定'!$B$10)-'設定'!$B$9,MONTH('設定'!$B$10),DAY('設定'!$B$10)))</x:f>
        <x:v>0</x:v>
      </x:c>
      <x:c r="AB3013" s="55" t="b">
        <x:v>0</x:v>
      </x:c>
      <x:c r="AC3013" s="55" t="b">
        <x:v>0</x:v>
      </x:c>
      <x:c r="AD3013" s="50" t="n">
        <x:f>IF(X3013,1,0)+IF(Z3013,1,0)+IF(AA3013,1,0)+IF(AB3013,1,0)</x:f>
        <x:v>0</x:v>
      </x:c>
      <x:c r="AE3013" s="50" t="n">
        <x:f>IF(Y3013,1,0)+IF(Z3013,1,0)+IF(AA3013,1,0)+IF(AB3013,1,0)</x:f>
        <x:v>0</x:v>
      </x:c>
      <x:c r="AF3013" s="50" t="n">
        <x:f>IF(Y3013,1,0)+IF(Z3013,1,0)+IF(AA3013,1,0)+IF(AC3013,1,0)</x:f>
        <x:v>0</x:v>
      </x:c>
      <x:c r="AG3013" s="53" t="n">
        <x:v>44348</x:v>
      </x:c>
      <x:c r="AH3013" s="50" t="str">
        <x:v>S100XGOW</x:v>
      </x:c>
      <x:c r="AI3013" s="50" t="str">
        <x:v>NetSalesSummaryOfBusinessResults</x:v>
      </x:c>
      <x:c r="AJ3013" s="50" t="str">
        <x:v>OperatingIncome</x:v>
      </x:c>
      <x:c r="AK3013" s="53" t="n">
        <x:v>45961</x:v>
      </x:c>
      <x:c r="AL3013" s="50" t="str">
        <x:v>365/365/365/366/365</x:v>
      </x:c>
      <x:c r="AM3013" s="51" t="n">
        <x:v>34825241</x:v>
      </x:c>
      <x:c r="AN3013" s="51" t="n">
        <x:v>4930</x:v>
      </x:c>
      <x:c r="AO3013" s="51" t="n">
        <x:f>IFERROR(AM3013*AN3013,"")</x:f>
        <x:v>171688438130</x:v>
      </x:c>
      <x:c r="AP3013" s="56" t="n">
        <x:f>IFERROR(AO3013/(K3013*1000000),"")</x:f>
        <x:v>0.8050436456350285</x:v>
      </x:c>
      <x:c r="AQ3013" s="57" t="n">
        <x:v>562789908.3333334</x:v>
      </x:c>
      <x:c r="AR3013" s="52" t="n">
        <x:v>0.2563432597781644</x:v>
      </x:c>
      <x:c r="AS3013" s="52" t="n">
        <x:v>-0.2989515627827943</x:v>
      </x:c>
      <x:c r="AT3013" s="55" t="b">
        <x:v>1</x:v>
      </x:c>
      <x:c r="AU3013" s="50"/>
      <x:c r="AV3013" s="58" t="n">
        <x:v>0.2000808035514764</x:v>
      </x:c>
      <x:c r="AW3013" s="50" t="n">
        <x:v>709</x:v>
      </x:c>
      <x:c r="AX3013" s="50" t="str">
        <x:v>Core Moat</x:v>
      </x:c>
      <x:c r="AY3013" s="50" t="str">
        <x:v>目立つ機械的警告なし（定性確認は別途必要）</x:v>
      </x:c>
      <x:c r="AZ3013" s="59" t="str">
        <x:v>2026-01-21 13:13</x:v>
      </x:c>
      <x:c r="BA3013" s="53" t="n">
        <x:v>33390</x:v>
      </x:c>
      <x:c r="BB3013" s="50"/>
      <x:c r="BC3013" s="50"/>
      <x:c r="BD3013" s="50" t="str">
        <x:v>TOPIX Small 1</x:v>
      </x:c>
    </x:row>
    <x:row r="3014">
      <x:c r="A3014" s="50" t="n">
        <x:v>3013</x:v>
      </x:c>
      <x:c r="B3014" s="50" t="str">
        <x:v>6038</x:v>
      </x:c>
      <x:c r="C3014" s="50" t="str">
        <x:v>6038.T</x:v>
      </x:c>
      <x:c r="D3014" s="50" t="str">
        <x:v>IID,Inc.</x:v>
      </x:c>
      <x:c r="E3014" s="50" t="str">
        <x:v>Growth Market(Domestic)</x:v>
      </x:c>
      <x:c r="F3014" s="50" t="str">
        <x:v>Services</x:v>
      </x:c>
      <x:c r="G3014" s="51" t="n">
        <x:v>5407.155</x:v>
      </x:c>
      <x:c r="H3014" s="51" t="n">
        <x:v>5574.194</x:v>
      </x:c>
      <x:c r="I3014" s="51" t="n">
        <x:v>6072.191</x:v>
      </x:c>
      <x:c r="J3014" s="51" t="n">
        <x:v>6125.104</x:v>
      </x:c>
      <x:c r="K3014" s="51" t="n">
        <x:v>6084.749</x:v>
      </x:c>
      <x:c r="L3014" s="52" t="n">
        <x:f>IFERROR(H3014/G3014-1,"")</x:f>
        <x:v>0.030892215961998648</x:v>
      </x:c>
      <x:c r="M3014" s="52" t="n">
        <x:f>IFERROR(I3014/H3014-1,"")</x:f>
        <x:v>0.08933973234516035</x:v>
      </x:c>
      <x:c r="N3014" s="52" t="n">
        <x:f>IFERROR(J3014/I3014-1,"")</x:f>
        <x:v>0.008713988081073376</x:v>
      </x:c>
      <x:c r="O3014" s="52" t="n">
        <x:f>IFERROR(K3014/J3014-1,"")</x:f>
        <x:v>-0.006588459559217386</x:v>
      </x:c>
      <x:c r="P3014" s="52" t="n">
        <x:f>IFERROR((K3014/G3014)^(1/4)-1,"")</x:f>
        <x:v>0.0299555026739049</x:v>
      </x:c>
      <x:c r="Q3014" s="51" t="n">
        <x:v>459.897</x:v>
      </x:c>
      <x:c r="R3014" s="52" t="n">
        <x:f>IFERROR(Q3014/K3014,"")</x:f>
        <x:v>0.0755819180051634</x:v>
      </x:c>
      <x:c r="S3014" s="53" t="n">
        <x:v>42064</x:v>
      </x:c>
      <x:c r="T3014" s="50" t="str">
        <x:v>EDINET_company_history</x:v>
      </x:c>
      <x:c r="U3014" s="50" t="str">
        <x:v>エキサイト株式会社</x:v>
      </x:c>
      <x:c r="V3014" s="54" t="n">
        <x:v>0.1453</x:v>
      </x:c>
      <x:c r="W3014" s="50" t="str">
        <x:v>宮川 洋</x:v>
      </x:c>
      <x:c r="X3014" s="50" t="b">
        <x:f>AND(COUNT(L3014:O3014)=4,L3014&gt;='設定'!$B$6,M3014&gt;='設定'!$B$6,N3014&gt;='設定'!$B$6,O3014&gt;='設定'!$B$6)</x:f>
        <x:v>0</x:v>
      </x:c>
      <x:c r="Y3014" s="50" t="b">
        <x:f>AND(COUNT(G3014:K3014)=5,P3014&gt;='設定'!$B$7)</x:f>
        <x:v>0</x:v>
      </x:c>
      <x:c r="Z3014" s="50" t="b">
        <x:f>AND(ISNUMBER(R3014),R3014&gt;='設定'!$B$8)</x:f>
        <x:v>0</x:v>
      </x:c>
      <x:c r="AA3014" s="50" t="b">
        <x:f>AND(ISNUMBER(S3014),S3014&gt;=DATE(YEAR('設定'!$B$10)-'設定'!$B$9,MONTH('設定'!$B$10),DAY('設定'!$B$10)))</x:f>
        <x:v>0</x:v>
      </x:c>
      <x:c r="AB3014" s="55" t="b">
        <x:v>0</x:v>
      </x:c>
      <x:c r="AC3014" s="55" t="b">
        <x:v>0</x:v>
      </x:c>
      <x:c r="AD3014" s="50" t="n">
        <x:f>IF(X3014,1,0)+IF(Z3014,1,0)+IF(AA3014,1,0)+IF(AB3014,1,0)</x:f>
        <x:v>0</x:v>
      </x:c>
      <x:c r="AE3014" s="50" t="n">
        <x:f>IF(Y3014,1,0)+IF(Z3014,1,0)+IF(AA3014,1,0)+IF(AB3014,1,0)</x:f>
        <x:v>0</x:v>
      </x:c>
      <x:c r="AF3014" s="50" t="n">
        <x:f>IF(Y3014,1,0)+IF(Z3014,1,0)+IF(AA3014,1,0)+IF(AC3014,1,0)</x:f>
        <x:v>0</x:v>
      </x:c>
      <x:c r="AG3014" s="53" t="n">
        <x:v>44348</x:v>
      </x:c>
      <x:c r="AH3014" s="50" t="str">
        <x:v>S100WQQU</x:v>
      </x:c>
      <x:c r="AI3014" s="50" t="str">
        <x:v>NetSalesSummaryOfBusinessResults</x:v>
      </x:c>
      <x:c r="AJ3014" s="50" t="str">
        <x:v>OperatingIncome</x:v>
      </x:c>
      <x:c r="AK3014" s="53" t="n">
        <x:v>45838</x:v>
      </x:c>
      <x:c r="AL3014" s="50" t="str">
        <x:v>365/365/365/366/365</x:v>
      </x:c>
      <x:c r="AM3014" s="51" t="n">
        <x:v>4863500</x:v>
      </x:c>
      <x:c r="AN3014" s="51" t="n">
        <x:v>910</x:v>
      </x:c>
      <x:c r="AO3014" s="51" t="n">
        <x:f>IFERROR(AM3014*AN3014,"")</x:f>
        <x:v>4425785000</x:v>
      </x:c>
      <x:c r="AP3014" s="56" t="n">
        <x:f>IFERROR(AO3014/(K3014*1000000),"")</x:f>
        <x:v>0.7273570364200725</x:v>
      </x:c>
      <x:c r="AQ3014" s="57" t="n">
        <x:v>9098093.333333334</x:v>
      </x:c>
      <x:c r="AR3014" s="52" t="n">
        <x:v>0.2362523037615444</x:v>
      </x:c>
      <x:c r="AS3014" s="52" t="n">
        <x:v>-0.2654857235233605</x:v>
      </x:c>
      <x:c r="AT3014" s="55" t="b">
        <x:v>0</x:v>
      </x:c>
      <x:c r="AU3014" s="50" t="str">
        <x:v>low_liquidity</x:v>
      </x:c>
      <x:c r="AV3014" s="58" t="n">
        <x:v>0.1151992490381377</x:v>
      </x:c>
      <x:c r="AW3014" s="50" t="n">
        <x:v>1149</x:v>
      </x:c>
      <x:c r="AX3014" s="50" t="str">
        <x:v>Discovery</x:v>
      </x:c>
      <x:c r="AY3014" s="50" t="str">
        <x:v>既存適格性フィルター不通過: low_liquidity / 60日平均売買代金2,000万円未満</x:v>
      </x:c>
      <x:c r="AZ3014" s="59" t="str">
        <x:v>2025-09-24 13:49</x:v>
      </x:c>
      <x:c r="BA3014" s="53" t="n">
        <x:v>42064</x:v>
      </x:c>
      <x:c r="BB3014" s="50"/>
      <x:c r="BC3014" s="50"/>
      <x:c r="BD3014" s="50"/>
    </x:row>
    <x:row r="3015">
      <x:c r="A3015" s="50" t="n">
        <x:v>3014</x:v>
      </x:c>
      <x:c r="B3015" s="50" t="str">
        <x:v>7483</x:v>
      </x:c>
      <x:c r="C3015" s="50" t="str">
        <x:v>7483.T</x:v>
      </x:c>
      <x:c r="D3015" s="50" t="str">
        <x:v>DOSHISHA CO.,LTD.</x:v>
      </x:c>
      <x:c r="E3015" s="50" t="str">
        <x:v>Prime Market (Domestic)</x:v>
      </x:c>
      <x:c r="F3015" s="50" t="str">
        <x:v>Wholesale Trade</x:v>
      </x:c>
      <x:c r="G3015" s="51" t="n">
        <x:v>101257</x:v>
      </x:c>
      <x:c r="H3015" s="51" t="n">
        <x:v>101027</x:v>
      </x:c>
      <x:c r="I3015" s="51" t="n">
        <x:v>105709</x:v>
      </x:c>
      <x:c r="J3015" s="51" t="n">
        <x:v>105824</x:v>
      </x:c>
      <x:c r="K3015" s="51" t="n">
        <x:v>113939</x:v>
      </x:c>
      <x:c r="L3015" s="52" t="n">
        <x:f>IFERROR(H3015/G3015-1,"")</x:f>
        <x:v>-0.0022714478998983045</x:v>
      </x:c>
      <x:c r="M3015" s="52" t="n">
        <x:f>IFERROR(I3015/H3015-1,"")</x:f>
        <x:v>0.046344046640997005</x:v>
      </x:c>
      <x:c r="N3015" s="52" t="n">
        <x:f>IFERROR(J3015/I3015-1,"")</x:f>
        <x:v>0.0010878922324495388</x:v>
      </x:c>
      <x:c r="O3015" s="52" t="n">
        <x:f>IFERROR(K3015/J3015-1,"")</x:f>
        <x:v>0.07668392803144841</x:v>
      </x:c>
      <x:c r="P3015" s="52" t="n">
        <x:f>IFERROR((K3015/G3015)^(1/4)-1,"")</x:f>
        <x:v>0.02993979030290883</x:v>
      </x:c>
      <x:c r="Q3015" s="51" t="n">
        <x:v>8995</x:v>
      </x:c>
      <x:c r="R3015" s="52" t="n">
        <x:f>IFERROR(Q3015/K3015,"")</x:f>
        <x:v>0.07894575167414143</x:v>
      </x:c>
      <x:c r="S3015" s="53" t="n">
        <x:v>35034</x:v>
      </x:c>
      <x:c r="T3015" s="50" t="str">
        <x:v>EDINET_company_history</x:v>
      </x:c>
      <x:c r="U3015" s="50" t="str">
        <x:v>エムエス商事株式会社</x:v>
      </x:c>
      <x:c r="V3015" s="54" t="n">
        <x:v>0.3623</x:v>
      </x:c>
      <x:c r="W3015" s="50" t="str">
        <x:v>野村 正幸 / 金原 利根里 / 小栁 伸成</x:v>
      </x:c>
      <x:c r="X3015" s="50" t="b">
        <x:f>AND(COUNT(L3015:O3015)=4,L3015&gt;='設定'!$B$6,M3015&gt;='設定'!$B$6,N3015&gt;='設定'!$B$6,O3015&gt;='設定'!$B$6)</x:f>
        <x:v>0</x:v>
      </x:c>
      <x:c r="Y3015" s="50" t="b">
        <x:f>AND(COUNT(G3015:K3015)=5,P3015&gt;='設定'!$B$7)</x:f>
        <x:v>0</x:v>
      </x:c>
      <x:c r="Z3015" s="50" t="b">
        <x:f>AND(ISNUMBER(R3015),R3015&gt;='設定'!$B$8)</x:f>
        <x:v>0</x:v>
      </x:c>
      <x:c r="AA3015" s="50" t="b">
        <x:f>AND(ISNUMBER(S3015),S3015&gt;=DATE(YEAR('設定'!$B$10)-'設定'!$B$9,MONTH('設定'!$B$10),DAY('設定'!$B$10)))</x:f>
        <x:v>0</x:v>
      </x:c>
      <x:c r="AB3015" s="55" t="b">
        <x:v>0</x:v>
      </x:c>
      <x:c r="AC3015" s="55" t="b">
        <x:v>0</x:v>
      </x:c>
      <x:c r="AD3015" s="50" t="n">
        <x:f>IF(X3015,1,0)+IF(Z3015,1,0)+IF(AA3015,1,0)+IF(AB3015,1,0)</x:f>
        <x:v>0</x:v>
      </x:c>
      <x:c r="AE3015" s="50" t="n">
        <x:f>IF(Y3015,1,0)+IF(Z3015,1,0)+IF(AA3015,1,0)+IF(AB3015,1,0)</x:f>
        <x:v>0</x:v>
      </x:c>
      <x:c r="AF3015" s="50" t="n">
        <x:f>IF(Y3015,1,0)+IF(Z3015,1,0)+IF(AA3015,1,0)+IF(AC3015,1,0)</x:f>
        <x:v>0</x:v>
      </x:c>
      <x:c r="AG3015" s="53" t="n">
        <x:v>44348</x:v>
      </x:c>
      <x:c r="AH3015" s="50" t="str">
        <x:v>S100W245</x:v>
      </x:c>
      <x:c r="AI3015" s="50" t="str">
        <x:v>NetSalesSummaryOfBusinessResults</x:v>
      </x:c>
      <x:c r="AJ3015" s="50" t="str">
        <x:v>OperatingIncome</x:v>
      </x:c>
      <x:c r="AK3015" s="53" t="n">
        <x:v>45747</x:v>
      </x:c>
      <x:c r="AL3015" s="50" t="str">
        <x:v>365/365/365/366/365</x:v>
      </x:c>
      <x:c r="AM3015" s="51" t="n">
        <x:v>35079236</x:v>
      </x:c>
      <x:c r="AN3015" s="51" t="n">
        <x:v>2918</x:v>
      </x:c>
      <x:c r="AO3015" s="51" t="n">
        <x:f>IFERROR(AM3015*AN3015,"")</x:f>
        <x:v>102361210648</x:v>
      </x:c>
      <x:c r="AP3015" s="56" t="n">
        <x:f>IFERROR(AO3015/(K3015*1000000),"")</x:f>
        <x:v>0.8983860719156742</x:v>
      </x:c>
      <x:c r="AQ3015" s="57" t="n">
        <x:v>324433966.6666667</x:v>
      </x:c>
      <x:c r="AR3015" s="52" t="n">
        <x:v>0.2021125335128742</x:v>
      </x:c>
      <x:c r="AS3015" s="52" t="n">
        <x:v>-0.2046849804357147</x:v>
      </x:c>
      <x:c r="AT3015" s="55" t="b">
        <x:v>1</x:v>
      </x:c>
      <x:c r="AU3015" s="50"/>
      <x:c r="AV3015" s="58" t="n">
        <x:v>0.0994647204611622</x:v>
      </x:c>
      <x:c r="AW3015" s="50" t="n">
        <x:v>1241</x:v>
      </x:c>
      <x:c r="AX3015" s="50" t="str">
        <x:v>Core Moat</x:v>
      </x:c>
      <x:c r="AY3015" s="50" t="str">
        <x:v>目立つ機械的警告なし（定性確認は別途必要）</x:v>
      </x:c>
      <x:c r="AZ3015" s="59" t="str">
        <x:v>2025-06-26 09:07</x:v>
      </x:c>
      <x:c r="BA3015" s="53" t="n">
        <x:v>35034</x:v>
      </x:c>
      <x:c r="BB3015" s="50"/>
      <x:c r="BC3015" s="50"/>
      <x:c r="BD3015" s="50" t="str">
        <x:v>TOPIX Small 2</x:v>
      </x:c>
    </x:row>
    <x:row r="3016">
      <x:c r="A3016" s="50" t="n">
        <x:v>3015</x:v>
      </x:c>
      <x:c r="B3016" s="50" t="str">
        <x:v>3204</x:v>
      </x:c>
      <x:c r="C3016" s="50" t="str">
        <x:v>3204.T</x:v>
      </x:c>
      <x:c r="D3016" s="50" t="str">
        <x:v>Toabo Corporation</x:v>
      </x:c>
      <x:c r="E3016" s="50" t="str">
        <x:v>Standard Market(Domestic)</x:v>
      </x:c>
      <x:c r="F3016" s="50" t="str">
        <x:v>Textiles and Apparels</x:v>
      </x:c>
      <x:c r="G3016" s="51" t="n">
        <x:v>15532</x:v>
      </x:c>
      <x:c r="H3016" s="51" t="n">
        <x:v>17000</x:v>
      </x:c>
      <x:c r="I3016" s="51" t="n">
        <x:v>19042</x:v>
      </x:c>
      <x:c r="J3016" s="51" t="n">
        <x:v>18419</x:v>
      </x:c>
      <x:c r="K3016" s="51" t="n">
        <x:v>17471</x:v>
      </x:c>
      <x:c r="L3016" s="52" t="n">
        <x:f>IFERROR(H3016/G3016-1,"")</x:f>
        <x:v>0.09451455060520209</x:v>
      </x:c>
      <x:c r="M3016" s="52" t="n">
        <x:f>IFERROR(I3016/H3016-1,"")</x:f>
        <x:v>0.12011764705882344</x:v>
      </x:c>
      <x:c r="N3016" s="52" t="n">
        <x:f>IFERROR(J3016/I3016-1,"")</x:f>
        <x:v>-0.03271715155971011</x:v>
      </x:c>
      <x:c r="O3016" s="52" t="n">
        <x:f>IFERROR(K3016/J3016-1,"")</x:f>
        <x:v>-0.051468592214561015</x:v>
      </x:c>
      <x:c r="P3016" s="52" t="n">
        <x:f>IFERROR((K3016/G3016)^(1/4)-1,"")</x:f>
        <x:v>0.029846732638575624</x:v>
      </x:c>
      <x:c r="Q3016" s="51" t="n">
        <x:v>570</x:v>
      </x:c>
      <x:c r="R3016" s="52" t="n">
        <x:f>IFERROR(Q3016/K3016,"")</x:f>
        <x:v>0.03262549367523324</x:v>
      </x:c>
      <x:c r="S3016" s="53" t="n">
        <x:v>44348</x:v>
      </x:c>
      <x:c r="T3016" s="50" t="str">
        <x:v>not_identified_before_local_window</x:v>
      </x:c>
      <x:c r="U3016" s="50" t="str">
        <x:v>株式会社ソトー</x:v>
      </x:c>
      <x:c r="V3016" s="54" t="n">
        <x:v>0.0621</x:v>
      </x:c>
      <x:c r="W3016" s="50" t="str">
        <x:v>長井 渡</x:v>
      </x:c>
      <x:c r="X3016" s="50" t="b">
        <x:f>AND(COUNT(L3016:O3016)=4,L3016&gt;='設定'!$B$6,M3016&gt;='設定'!$B$6,N3016&gt;='設定'!$B$6,O3016&gt;='設定'!$B$6)</x:f>
        <x:v>0</x:v>
      </x:c>
      <x:c r="Y3016" s="50" t="b">
        <x:f>AND(COUNT(G3016:K3016)=5,P3016&gt;='設定'!$B$7)</x:f>
        <x:v>0</x:v>
      </x:c>
      <x:c r="Z3016" s="50" t="b">
        <x:f>AND(ISNUMBER(R3016),R3016&gt;='設定'!$B$8)</x:f>
        <x:v>0</x:v>
      </x:c>
      <x:c r="AA3016" s="50" t="b">
        <x:f>AND(ISNUMBER(S3016),S3016&gt;=DATE(YEAR('設定'!$B$10)-'設定'!$B$9,MONTH('設定'!$B$10),DAY('設定'!$B$10)))</x:f>
        <x:v>0</x:v>
      </x:c>
      <x:c r="AB3016" s="55" t="b">
        <x:v>0</x:v>
      </x:c>
      <x:c r="AC3016" s="55" t="b">
        <x:v>0</x:v>
      </x:c>
      <x:c r="AD3016" s="50" t="n">
        <x:f>IF(X3016,1,0)+IF(Z3016,1,0)+IF(AA3016,1,0)+IF(AB3016,1,0)</x:f>
        <x:v>0</x:v>
      </x:c>
      <x:c r="AE3016" s="50" t="n">
        <x:f>IF(Y3016,1,0)+IF(Z3016,1,0)+IF(AA3016,1,0)+IF(AB3016,1,0)</x:f>
        <x:v>0</x:v>
      </x:c>
      <x:c r="AF3016" s="50" t="n">
        <x:f>IF(Y3016,1,0)+IF(Z3016,1,0)+IF(AA3016,1,0)+IF(AC3016,1,0)</x:f>
        <x:v>0</x:v>
      </x:c>
      <x:c r="AG3016" s="53" t="n">
        <x:v>44348</x:v>
      </x:c>
      <x:c r="AH3016" s="50" t="str">
        <x:v>S100XTN7</x:v>
      </x:c>
      <x:c r="AI3016" s="50" t="str">
        <x:v>NetSalesSummaryOfBusinessResults</x:v>
      </x:c>
      <x:c r="AJ3016" s="50" t="str">
        <x:v>OperatingIncome</x:v>
      </x:c>
      <x:c r="AK3016" s="53" t="n">
        <x:v>46022</x:v>
      </x:c>
      <x:c r="AL3016" s="50" t="str">
        <x:v>365/365/365/366/365</x:v>
      </x:c>
      <x:c r="AM3016" s="51" t="n">
        <x:v>8827548</x:v>
      </x:c>
      <x:c r="AN3016" s="51" t="n">
        <x:v>511</x:v>
      </x:c>
      <x:c r="AO3016" s="51" t="n">
        <x:f>IFERROR(AM3016*AN3016,"")</x:f>
        <x:v>4510877028</x:v>
      </x:c>
      <x:c r="AP3016" s="56" t="n">
        <x:f>IFERROR(AO3016/(K3016*1000000),"")</x:f>
        <x:v>0.2581922630645069</x:v>
      </x:c>
      <x:c r="AQ3016" s="57" t="n">
        <x:v>9856486.666666666</x:v>
      </x:c>
      <x:c r="AR3016" s="52" t="n">
        <x:v>0.2078591813133581</x:v>
      </x:c>
      <x:c r="AS3016" s="52" t="n">
        <x:v>-0.2739162241637962</x:v>
      </x:c>
      <x:c r="AT3016" s="55" t="b">
        <x:v>0</x:v>
      </x:c>
      <x:c r="AU3016" s="50" t="str">
        <x:v>low_liquidity</x:v>
      </x:c>
      <x:c r="AV3016" s="58" t="n">
        <x:v>-0.0301788508398657</x:v>
      </x:c>
      <x:c r="AW3016" s="50" t="n">
        <x:v>2115</x:v>
      </x:c>
      <x:c r="AX3016" s="50" t="str">
        <x:v>Core Moat</x:v>
      </x:c>
      <x:c r="AY3016" s="50" t="str">
        <x:v>既存適格性フィルター不通過: low_liquidity / 60日平均売買代金2,000万円未満</x:v>
      </x:c>
      <x:c r="AZ3016" s="59" t="str">
        <x:v>2026-03-26 10:13</x:v>
      </x:c>
      <x:c r="BA3016" s="53"/>
      <x:c r="BB3016" s="50"/>
      <x:c r="BC3016" s="50"/>
      <x:c r="BD3016" s="50"/>
    </x:row>
    <x:row r="3017">
      <x:c r="A3017" s="50" t="n">
        <x:v>3016</x:v>
      </x:c>
      <x:c r="B3017" s="50" t="str">
        <x:v>9474</x:v>
      </x:c>
      <x:c r="C3017" s="50" t="str">
        <x:v>9474.T</x:v>
      </x:c>
      <x:c r="D3017" s="50" t="str">
        <x:v>ZENRIN CO.,LTD.</x:v>
      </x:c>
      <x:c r="E3017" s="50" t="str">
        <x:v>Prime Market (Domestic)</x:v>
      </x:c>
      <x:c r="F3017" s="50" t="str">
        <x:v>Information &amp; Communication</x:v>
      </x:c>
      <x:c r="G3017" s="51" t="n">
        <x:v>57225</x:v>
      </x:c>
      <x:c r="H3017" s="51" t="n">
        <x:v>59053</x:v>
      </x:c>
      <x:c r="I3017" s="51" t="n">
        <x:v>58933</x:v>
      </x:c>
      <x:c r="J3017" s="51" t="n">
        <x:v>61335</x:v>
      </x:c>
      <x:c r="K3017" s="51" t="n">
        <x:v>64363</x:v>
      </x:c>
      <x:c r="L3017" s="52" t="n">
        <x:f>IFERROR(H3017/G3017-1,"")</x:f>
        <x:v>0.03194408038444729</x:v>
      </x:c>
      <x:c r="M3017" s="52" t="n">
        <x:f>IFERROR(I3017/H3017-1,"")</x:f>
        <x:v>-0.002032072883680791</x:v>
      </x:c>
      <x:c r="N3017" s="52" t="n">
        <x:f>IFERROR(J3017/I3017-1,"")</x:f>
        <x:v>0.04075814908455366</x:v>
      </x:c>
      <x:c r="O3017" s="52" t="n">
        <x:f>IFERROR(K3017/J3017-1,"")</x:f>
        <x:v>0.04936822368957361</x:v>
      </x:c>
      <x:c r="P3017" s="52" t="n">
        <x:f>IFERROR((K3017/G3017)^(1/4)-1,"")</x:f>
        <x:v>0.02982307639864068</x:v>
      </x:c>
      <x:c r="Q3017" s="51" t="n">
        <x:v>3923</x:v>
      </x:c>
      <x:c r="R3017" s="52" t="n">
        <x:f>IFERROR(Q3017/K3017,"")</x:f>
        <x:v>0.060951167596289796</x:v>
      </x:c>
      <x:c r="S3017" s="53" t="n">
        <x:v>34578</x:v>
      </x:c>
      <x:c r="T3017" s="50" t="str">
        <x:v>EDINET_company_history</x:v>
      </x:c>
      <x:c r="U3017" s="50" t="str">
        <x:v>有限会社サンワ</x:v>
      </x:c>
      <x:c r="V3017" s="54" t="n">
        <x:v>0.0981</x:v>
      </x:c>
      <x:c r="W3017" s="50" t="str">
        <x:v>髙山 善司 / 竹川 道郎</x:v>
      </x:c>
      <x:c r="X3017" s="50" t="b">
        <x:f>AND(COUNT(L3017:O3017)=4,L3017&gt;='設定'!$B$6,M3017&gt;='設定'!$B$6,N3017&gt;='設定'!$B$6,O3017&gt;='設定'!$B$6)</x:f>
        <x:v>0</x:v>
      </x:c>
      <x:c r="Y3017" s="50" t="b">
        <x:f>AND(COUNT(G3017:K3017)=5,P3017&gt;='設定'!$B$7)</x:f>
        <x:v>0</x:v>
      </x:c>
      <x:c r="Z3017" s="50" t="b">
        <x:f>AND(ISNUMBER(R3017),R3017&gt;='設定'!$B$8)</x:f>
        <x:v>0</x:v>
      </x:c>
      <x:c r="AA3017" s="50" t="b">
        <x:f>AND(ISNUMBER(S3017),S3017&gt;=DATE(YEAR('設定'!$B$10)-'設定'!$B$9,MONTH('設定'!$B$10),DAY('設定'!$B$10)))</x:f>
        <x:v>0</x:v>
      </x:c>
      <x:c r="AB3017" s="55" t="b">
        <x:v>0</x:v>
      </x:c>
      <x:c r="AC3017" s="55" t="b">
        <x:v>0</x:v>
      </x:c>
      <x:c r="AD3017" s="50" t="n">
        <x:f>IF(X3017,1,0)+IF(Z3017,1,0)+IF(AA3017,1,0)+IF(AB3017,1,0)</x:f>
        <x:v>0</x:v>
      </x:c>
      <x:c r="AE3017" s="50" t="n">
        <x:f>IF(Y3017,1,0)+IF(Z3017,1,0)+IF(AA3017,1,0)+IF(AB3017,1,0)</x:f>
        <x:v>0</x:v>
      </x:c>
      <x:c r="AF3017" s="50" t="n">
        <x:f>IF(Y3017,1,0)+IF(Z3017,1,0)+IF(AA3017,1,0)+IF(AC3017,1,0)</x:f>
        <x:v>0</x:v>
      </x:c>
      <x:c r="AG3017" s="53" t="n">
        <x:v>44348</x:v>
      </x:c>
      <x:c r="AH3017" s="50" t="str">
        <x:v>S100W0L6</x:v>
      </x:c>
      <x:c r="AI3017" s="50" t="str">
        <x:v>NetSalesSummaryOfBusinessResults</x:v>
      </x:c>
      <x:c r="AJ3017" s="50" t="str">
        <x:v>OperatingIncome</x:v>
      </x:c>
      <x:c r="AK3017" s="53" t="n">
        <x:v>45747</x:v>
      </x:c>
      <x:c r="AL3017" s="50" t="str">
        <x:v>365/365/365/366/365</x:v>
      </x:c>
      <x:c r="AM3017" s="51" t="n">
        <x:v>53677765</x:v>
      </x:c>
      <x:c r="AN3017" s="51" t="n">
        <x:v>870</x:v>
      </x:c>
      <x:c r="AO3017" s="51" t="n">
        <x:f>IFERROR(AM3017*AN3017,"")</x:f>
        <x:v>46699655550</x:v>
      </x:c>
      <x:c r="AP3017" s="56" t="n">
        <x:f>IFERROR(AO3017/(K3017*1000000),"")</x:f>
        <x:v>0.7255667938101082</x:v>
      </x:c>
      <x:c r="AQ3017" s="57" t="n">
        <x:v>193094326.66666663</x:v>
      </x:c>
      <x:c r="AR3017" s="52" t="n">
        <x:v>0.2138163069829938</x:v>
      </x:c>
      <x:c r="AS3017" s="52" t="n">
        <x:v>-0.3090903123062521</x:v>
      </x:c>
      <x:c r="AT3017" s="55" t="b">
        <x:v>1</x:v>
      </x:c>
      <x:c r="AU3017" s="50"/>
      <x:c r="AV3017" s="58" t="n">
        <x:v>0.1425166224047694</x:v>
      </x:c>
      <x:c r="AW3017" s="50" t="n">
        <x:v>986</x:v>
      </x:c>
      <x:c r="AX3017" s="50" t="str">
        <x:v>Core Moat</x:v>
      </x:c>
      <x:c r="AY3017" s="50" t="str">
        <x:v>目立つ機械的警告なし（定性確認は別途必要）</x:v>
      </x:c>
      <x:c r="AZ3017" s="59" t="str">
        <x:v>2025-06-23 11:25</x:v>
      </x:c>
      <x:c r="BA3017" s="53" t="n">
        <x:v>34578</x:v>
      </x:c>
      <x:c r="BB3017" s="50"/>
      <x:c r="BC3017" s="50"/>
      <x:c r="BD3017" s="50" t="str">
        <x:v>TOPIX Small 2</x:v>
      </x:c>
    </x:row>
    <x:row r="3018">
      <x:c r="A3018" s="50" t="n">
        <x:v>3017</x:v>
      </x:c>
      <x:c r="B3018" s="50" t="str">
        <x:v>1379</x:v>
      </x:c>
      <x:c r="C3018" s="50" t="str">
        <x:v>1379.T</x:v>
      </x:c>
      <x:c r="D3018" s="50" t="str">
        <x:v>HOKUTO CORPORATION</x:v>
      </x:c>
      <x:c r="E3018" s="50" t="str">
        <x:v>Prime Market (Domestic)</x:v>
      </x:c>
      <x:c r="F3018" s="50" t="str">
        <x:v>Fishery, Agriculture and Forestry</x:v>
      </x:c>
      <x:c r="G3018" s="51" t="n">
        <x:v>73889</x:v>
      </x:c>
      <x:c r="H3018" s="51" t="n">
        <x:v>70932</x:v>
      </x:c>
      <x:c r="I3018" s="51" t="n">
        <x:v>72980</x:v>
      </x:c>
      <x:c r="J3018" s="51" t="n">
        <x:v>79426</x:v>
      </x:c>
      <x:c r="K3018" s="51" t="n">
        <x:v>83104</x:v>
      </x:c>
      <x:c r="L3018" s="52" t="n">
        <x:f>IFERROR(H3018/G3018-1,"")</x:f>
        <x:v>-0.04001948869249816</x:v>
      </x:c>
      <x:c r="M3018" s="52" t="n">
        <x:f>IFERROR(I3018/H3018-1,"")</x:f>
        <x:v>0.028872723171488257</x:v>
      </x:c>
      <x:c r="N3018" s="52" t="n">
        <x:f>IFERROR(J3018/I3018-1,"")</x:f>
        <x:v>0.08832556864894481</x:v>
      </x:c>
      <x:c r="O3018" s="52" t="n">
        <x:f>IFERROR(K3018/J3018-1,"")</x:f>
        <x:v>0.046307254551406274</x:v>
      </x:c>
      <x:c r="P3018" s="52" t="n">
        <x:f>IFERROR((K3018/G3018)^(1/4)-1,"")</x:f>
        <x:v>0.02981813336278183</x:v>
      </x:c>
      <x:c r="Q3018" s="51" t="n">
        <x:v>6628</x:v>
      </x:c>
      <x:c r="R3018" s="52" t="n">
        <x:f>IFERROR(Q3018/K3018,"")</x:f>
        <x:v>0.07975548710050058</x:v>
      </x:c>
      <x:c r="S3018" s="53" t="n">
        <x:v>36465</x:v>
      </x:c>
      <x:c r="T3018" s="50" t="str">
        <x:v>EDINET_company_history</x:v>
      </x:c>
      <x:c r="U3018" s="50" t="str">
        <x:v>株式会社北斗</x:v>
      </x:c>
      <x:c r="V3018" s="54" t="n">
        <x:v>0.1873</x:v>
      </x:c>
      <x:c r="W3018" s="50" t="str">
        <x:v>水野 雅義</x:v>
      </x:c>
      <x:c r="X3018" s="50" t="b">
        <x:f>AND(COUNT(L3018:O3018)=4,L3018&gt;='設定'!$B$6,M3018&gt;='設定'!$B$6,N3018&gt;='設定'!$B$6,O3018&gt;='設定'!$B$6)</x:f>
        <x:v>0</x:v>
      </x:c>
      <x:c r="Y3018" s="50" t="b">
        <x:f>AND(COUNT(G3018:K3018)=5,P3018&gt;='設定'!$B$7)</x:f>
        <x:v>0</x:v>
      </x:c>
      <x:c r="Z3018" s="50" t="b">
        <x:f>AND(ISNUMBER(R3018),R3018&gt;='設定'!$B$8)</x:f>
        <x:v>0</x:v>
      </x:c>
      <x:c r="AA3018" s="50" t="b">
        <x:f>AND(ISNUMBER(S3018),S3018&gt;=DATE(YEAR('設定'!$B$10)-'設定'!$B$9,MONTH('設定'!$B$10),DAY('設定'!$B$10)))</x:f>
        <x:v>0</x:v>
      </x:c>
      <x:c r="AB3018" s="55" t="b">
        <x:v>0</x:v>
      </x:c>
      <x:c r="AC3018" s="55" t="b">
        <x:v>0</x:v>
      </x:c>
      <x:c r="AD3018" s="50" t="n">
        <x:f>IF(X3018,1,0)+IF(Z3018,1,0)+IF(AA3018,1,0)+IF(AB3018,1,0)</x:f>
        <x:v>0</x:v>
      </x:c>
      <x:c r="AE3018" s="50" t="n">
        <x:f>IF(Y3018,1,0)+IF(Z3018,1,0)+IF(AA3018,1,0)+IF(AB3018,1,0)</x:f>
        <x:v>0</x:v>
      </x:c>
      <x:c r="AF3018" s="50" t="n">
        <x:f>IF(Y3018,1,0)+IF(Z3018,1,0)+IF(AA3018,1,0)+IF(AC3018,1,0)</x:f>
        <x:v>0</x:v>
      </x:c>
      <x:c r="AG3018" s="53" t="n">
        <x:v>44348</x:v>
      </x:c>
      <x:c r="AH3018" s="50" t="str">
        <x:v>S100W0ZY</x:v>
      </x:c>
      <x:c r="AI3018" s="50" t="str">
        <x:v>NetSalesSummaryOfBusinessResults</x:v>
      </x:c>
      <x:c r="AJ3018" s="50" t="str">
        <x:v>OperatingIncome</x:v>
      </x:c>
      <x:c r="AK3018" s="53" t="n">
        <x:v>45747</x:v>
      </x:c>
      <x:c r="AL3018" s="50" t="str">
        <x:v>365/365/365/366/365</x:v>
      </x:c>
      <x:c r="AM3018" s="51" t="n">
        <x:v>31813940</x:v>
      </x:c>
      <x:c r="AN3018" s="51" t="n">
        <x:v>1829</x:v>
      </x:c>
      <x:c r="AO3018" s="51" t="n">
        <x:f>IFERROR(AM3018*AN3018,"")</x:f>
        <x:v>58187696260</x:v>
      </x:c>
      <x:c r="AP3018" s="56" t="n">
        <x:f>IFERROR(AO3018/(K3018*1000000),"")</x:f>
        <x:v>0.7001792484116288</x:v>
      </x:c>
      <x:c r="AQ3018" s="57" t="n">
        <x:v>194170863.33333337</x:v>
      </x:c>
      <x:c r="AR3018" s="52" t="n">
        <x:v>0.1305436053033576</x:v>
      </x:c>
      <x:c r="AS3018" s="52" t="n">
        <x:v>-0.1370999285693421</x:v>
      </x:c>
      <x:c r="AT3018" s="55" t="b">
        <x:v>1</x:v>
      </x:c>
      <x:c r="AU3018" s="50"/>
      <x:c r="AV3018" s="58" t="n">
        <x:v>0.1325988716734391</x:v>
      </x:c>
      <x:c r="AW3018" s="50" t="n">
        <x:v>1049</x:v>
      </x:c>
      <x:c r="AX3018" s="50" t="str">
        <x:v>Core Moat</x:v>
      </x:c>
      <x:c r="AY3018" s="50" t="str">
        <x:v>目立つ機械的警告なし（定性確認は別途必要）</x:v>
      </x:c>
      <x:c r="AZ3018" s="59" t="str">
        <x:v>2025-06-20 15:10</x:v>
      </x:c>
      <x:c r="BA3018" s="53" t="n">
        <x:v>36465</x:v>
      </x:c>
      <x:c r="BB3018" s="50"/>
      <x:c r="BC3018" s="50"/>
      <x:c r="BD3018" s="50" t="str">
        <x:v>TOPIX Small 2</x:v>
      </x:c>
    </x:row>
    <x:row r="3019">
      <x:c r="A3019" s="50" t="n">
        <x:v>3018</x:v>
      </x:c>
      <x:c r="B3019" s="50" t="str">
        <x:v>7984</x:v>
      </x:c>
      <x:c r="C3019" s="50" t="str">
        <x:v>7984.T</x:v>
      </x:c>
      <x:c r="D3019" s="50" t="str">
        <x:v>KOKUYO CO.,LTD.</x:v>
      </x:c>
      <x:c r="E3019" s="50" t="str">
        <x:v>Prime Market (Domestic)</x:v>
      </x:c>
      <x:c r="F3019" s="50" t="str">
        <x:v>Other Products</x:v>
      </x:c>
      <x:c r="G3019" s="51" t="n">
        <x:v>320170</x:v>
      </x:c>
      <x:c r="H3019" s="51" t="n">
        <x:v>300929</x:v>
      </x:c>
      <x:c r="I3019" s="51" t="n">
        <x:v>328753</x:v>
      </x:c>
      <x:c r="J3019" s="51" t="n">
        <x:v>338837</x:v>
      </x:c>
      <x:c r="K3019" s="51" t="n">
        <x:v>359876</x:v>
      </x:c>
      <x:c r="L3019" s="52" t="n">
        <x:f>IFERROR(H3019/G3019-1,"")</x:f>
        <x:v>-0.06009619889433737</x:v>
      </x:c>
      <x:c r="M3019" s="52" t="n">
        <x:f>IFERROR(I3019/H3019-1,"")</x:f>
        <x:v>0.09246034778967793</x:v>
      </x:c>
      <x:c r="N3019" s="52" t="n">
        <x:f>IFERROR(J3019/I3019-1,"")</x:f>
        <x:v>0.030673484348431757</x:v>
      </x:c>
      <x:c r="O3019" s="52" t="n">
        <x:f>IFERROR(K3019/J3019-1,"")</x:f>
        <x:v>0.062091802253000816</x:v>
      </x:c>
      <x:c r="P3019" s="52" t="n">
        <x:f>IFERROR((K3019/G3019)^(1/4)-1,"")</x:f>
        <x:v>0.02965815183921694</x:v>
      </x:c>
      <x:c r="Q3019" s="51" t="n">
        <x:v>26247</x:v>
      </x:c>
      <x:c r="R3019" s="52" t="n">
        <x:f>IFERROR(Q3019/K3019,"")</x:f>
        <x:v>0.07293345485667285</x:v>
      </x:c>
      <x:c r="S3019" s="53" t="n">
        <x:v>25993</x:v>
      </x:c>
      <x:c r="T3019" s="50" t="str">
        <x:v>EDINET_company_history</x:v>
      </x:c>
      <x:c r="U3019" s="50" t="str">
        <x:v>日本マスタートラスト信託銀行㈱（信託口）</x:v>
      </x:c>
      <x:c r="V3019" s="54" t="n">
        <x:v>0.127</x:v>
      </x:c>
      <x:c r="W3019" s="50"/>
      <x:c r="X3019" s="50" t="b">
        <x:f>AND(COUNT(L3019:O3019)=4,L3019&gt;='設定'!$B$6,M3019&gt;='設定'!$B$6,N3019&gt;='設定'!$B$6,O3019&gt;='設定'!$B$6)</x:f>
        <x:v>0</x:v>
      </x:c>
      <x:c r="Y3019" s="50" t="b">
        <x:f>AND(COUNT(G3019:K3019)=5,P3019&gt;='設定'!$B$7)</x:f>
        <x:v>0</x:v>
      </x:c>
      <x:c r="Z3019" s="50" t="b">
        <x:f>AND(ISNUMBER(R3019),R3019&gt;='設定'!$B$8)</x:f>
        <x:v>0</x:v>
      </x:c>
      <x:c r="AA3019" s="50" t="b">
        <x:f>AND(ISNUMBER(S3019),S3019&gt;=DATE(YEAR('設定'!$B$10)-'設定'!$B$9,MONTH('設定'!$B$10),DAY('設定'!$B$10)))</x:f>
        <x:v>0</x:v>
      </x:c>
      <x:c r="AB3019" s="55" t="b">
        <x:v>0</x:v>
      </x:c>
      <x:c r="AC3019" s="55" t="b">
        <x:v>0</x:v>
      </x:c>
      <x:c r="AD3019" s="50" t="n">
        <x:f>IF(X3019,1,0)+IF(Z3019,1,0)+IF(AA3019,1,0)+IF(AB3019,1,0)</x:f>
        <x:v>0</x:v>
      </x:c>
      <x:c r="AE3019" s="50" t="n">
        <x:f>IF(Y3019,1,0)+IF(Z3019,1,0)+IF(AA3019,1,0)+IF(AB3019,1,0)</x:f>
        <x:v>0</x:v>
      </x:c>
      <x:c r="AF3019" s="50" t="n">
        <x:f>IF(Y3019,1,0)+IF(Z3019,1,0)+IF(AA3019,1,0)+IF(AC3019,1,0)</x:f>
        <x:v>0</x:v>
      </x:c>
      <x:c r="AG3019" s="53" t="n">
        <x:v>44348</x:v>
      </x:c>
      <x:c r="AH3019" s="50" t="str">
        <x:v>S100XUE1</x:v>
      </x:c>
      <x:c r="AI3019" s="50" t="str">
        <x:v>NetSalesSummaryOfBusinessResults</x:v>
      </x:c>
      <x:c r="AJ3019" s="50" t="str">
        <x:v>OperatingIncome</x:v>
      </x:c>
      <x:c r="AK3019" s="53" t="n">
        <x:v>46022</x:v>
      </x:c>
      <x:c r="AL3019" s="50" t="str">
        <x:v>365/365/365/366/365</x:v>
      </x:c>
      <x:c r="AM3019" s="51" t="n">
        <x:v>429424652</x:v>
      </x:c>
      <x:c r="AN3019" s="51" t="n">
        <x:v>812.5999755859375</x:v>
      </x:c>
      <x:c r="AO3019" s="51" t="n">
        <x:f>IFERROR(AM3019*AN3019,"")</x:f>
        <x:v>348950461731.1997</x:v>
      </x:c>
      <x:c r="AP3019" s="56" t="n">
        <x:f>IFERROR(AO3019/(K3019*1000000),"")</x:f>
        <x:v>0.9696408255376844</x:v>
      </x:c>
      <x:c r="AQ3019" s="57" t="n">
        <x:v>856846988.002828</x:v>
      </x:c>
      <x:c r="AR3019" s="52" t="n">
        <x:v>0.2389617633450735</x:v>
      </x:c>
      <x:c r="AS3019" s="52" t="n">
        <x:v>-0.2559984889293617</x:v>
      </x:c>
      <x:c r="AT3019" s="55" t="b">
        <x:v>1</x:v>
      </x:c>
      <x:c r="AU3019" s="50"/>
      <x:c r="AV3019" s="58" t="n">
        <x:v>0.0081382065171931</x:v>
      </x:c>
      <x:c r="AW3019" s="50" t="n">
        <x:v>1803</x:v>
      </x:c>
      <x:c r="AX3019" s="50" t="str">
        <x:v>Core Moat</x:v>
      </x:c>
      <x:c r="AY3019" s="50" t="str">
        <x:v>目立つ機械的警告なし（定性確認は別途必要）</x:v>
      </x:c>
      <x:c r="AZ3019" s="59" t="str">
        <x:v>2026-03-26 15:02</x:v>
      </x:c>
      <x:c r="BA3019" s="53" t="n">
        <x:v>25993</x:v>
      </x:c>
      <x:c r="BB3019" s="50"/>
      <x:c r="BC3019" s="50"/>
      <x:c r="BD3019" s="50" t="str">
        <x:v>TOPIX Mid400</x:v>
      </x:c>
    </x:row>
    <x:row r="3020">
      <x:c r="A3020" s="50" t="n">
        <x:v>3019</x:v>
      </x:c>
      <x:c r="B3020" s="50" t="str">
        <x:v>5942</x:v>
      </x:c>
      <x:c r="C3020" s="50" t="str">
        <x:v>5942.T</x:v>
      </x:c>
      <x:c r="D3020" s="50" t="str">
        <x:v>NIPPON FILCON CO.,LTD.</x:v>
      </x:c>
      <x:c r="E3020" s="50" t="str">
        <x:v>Standard Market(Domestic)</x:v>
      </x:c>
      <x:c r="F3020" s="50" t="str">
        <x:v>Metal Products</x:v>
      </x:c>
      <x:c r="G3020" s="51" t="n">
        <x:v>24781.88</x:v>
      </x:c>
      <x:c r="H3020" s="51" t="n">
        <x:v>25950.437</x:v>
      </x:c>
      <x:c r="I3020" s="51" t="n">
        <x:v>27986.324</x:v>
      </x:c>
      <x:c r="J3020" s="51" t="n">
        <x:v>28639.102</x:v>
      </x:c>
      <x:c r="K3020" s="51" t="n">
        <x:v>27842.145</x:v>
      </x:c>
      <x:c r="L3020" s="52" t="n">
        <x:f>IFERROR(H3020/G3020-1,"")</x:f>
        <x:v>0.04715368648383422</x:v>
      </x:c>
      <x:c r="M3020" s="52" t="n">
        <x:f>IFERROR(I3020/H3020-1,"")</x:f>
        <x:v>0.07845289850032189</x:v>
      </x:c>
      <x:c r="N3020" s="52" t="n">
        <x:f>IFERROR(J3020/I3020-1,"")</x:f>
        <x:v>0.023324892543943987</x:v>
      </x:c>
      <x:c r="O3020" s="52" t="n">
        <x:f>IFERROR(K3020/J3020-1,"")</x:f>
        <x:v>-0.0278275834207371</x:v>
      </x:c>
      <x:c r="P3020" s="52" t="n">
        <x:f>IFERROR((K3020/G3020)^(1/4)-1,"")</x:f>
        <x:v>0.029537358404467806</x:v>
      </x:c>
      <x:c r="Q3020" s="51" t="n">
        <x:v>668.029</x:v>
      </x:c>
      <x:c r="R3020" s="52" t="n">
        <x:f>IFERROR(Q3020/K3020,"")</x:f>
        <x:v>0.023993445907274744</x:v>
      </x:c>
      <x:c r="S3020" s="53" t="n">
        <x:v>22555</x:v>
      </x:c>
      <x:c r="T3020" s="50" t="str">
        <x:v>EDINET_company_history</x:v>
      </x:c>
      <x:c r="U3020" s="50" t="str">
        <x:v>王子ホールディングス株式会社</x:v>
      </x:c>
      <x:c r="V3020" s="54" t="n">
        <x:v>0.1385</x:v>
      </x:c>
      <x:c r="W3020" s="50" t="str">
        <x:v>名 倉 宏 之</x:v>
      </x:c>
      <x:c r="X3020" s="50" t="b">
        <x:f>AND(COUNT(L3020:O3020)=4,L3020&gt;='設定'!$B$6,M3020&gt;='設定'!$B$6,N3020&gt;='設定'!$B$6,O3020&gt;='設定'!$B$6)</x:f>
        <x:v>0</x:v>
      </x:c>
      <x:c r="Y3020" s="50" t="b">
        <x:f>AND(COUNT(G3020:K3020)=5,P3020&gt;='設定'!$B$7)</x:f>
        <x:v>0</x:v>
      </x:c>
      <x:c r="Z3020" s="50" t="b">
        <x:f>AND(ISNUMBER(R3020),R3020&gt;='設定'!$B$8)</x:f>
        <x:v>0</x:v>
      </x:c>
      <x:c r="AA3020" s="50" t="b">
        <x:f>AND(ISNUMBER(S3020),S3020&gt;=DATE(YEAR('設定'!$B$10)-'設定'!$B$9,MONTH('設定'!$B$10),DAY('設定'!$B$10)))</x:f>
        <x:v>0</x:v>
      </x:c>
      <x:c r="AB3020" s="55" t="b">
        <x:v>0</x:v>
      </x:c>
      <x:c r="AC3020" s="55" t="b">
        <x:v>0</x:v>
      </x:c>
      <x:c r="AD3020" s="50" t="n">
        <x:f>IF(X3020,1,0)+IF(Z3020,1,0)+IF(AA3020,1,0)+IF(AB3020,1,0)</x:f>
        <x:v>0</x:v>
      </x:c>
      <x:c r="AE3020" s="50" t="n">
        <x:f>IF(Y3020,1,0)+IF(Z3020,1,0)+IF(AA3020,1,0)+IF(AB3020,1,0)</x:f>
        <x:v>0</x:v>
      </x:c>
      <x:c r="AF3020" s="50" t="n">
        <x:f>IF(Y3020,1,0)+IF(Z3020,1,0)+IF(AA3020,1,0)+IF(AC3020,1,0)</x:f>
        <x:v>0</x:v>
      </x:c>
      <x:c r="AG3020" s="53" t="n">
        <x:v>44348</x:v>
      </x:c>
      <x:c r="AH3020" s="50" t="str">
        <x:v>S100XMRB</x:v>
      </x:c>
      <x:c r="AI3020" s="50" t="str">
        <x:v>NetSalesSummaryOfBusinessResults</x:v>
      </x:c>
      <x:c r="AJ3020" s="50" t="str">
        <x:v>OperatingIncome</x:v>
      </x:c>
      <x:c r="AK3020" s="53" t="n">
        <x:v>45991</x:v>
      </x:c>
      <x:c r="AL3020" s="50" t="str">
        <x:v>365/365/365/366/365</x:v>
      </x:c>
      <x:c r="AM3020" s="51" t="n">
        <x:v>19490611</x:v>
      </x:c>
      <x:c r="AN3020" s="51" t="n">
        <x:v>560</x:v>
      </x:c>
      <x:c r="AO3020" s="51" t="n">
        <x:f>IFERROR(AM3020*AN3020,"")</x:f>
        <x:v>10914742160</x:v>
      </x:c>
      <x:c r="AP3020" s="56" t="n">
        <x:f>IFERROR(AO3020/(K3020*1000000),"")</x:f>
        <x:v>0.39202231580936026</x:v>
      </x:c>
      <x:c r="AQ3020" s="57" t="n">
        <x:v>31905006.666666668</x:v>
      </x:c>
      <x:c r="AR3020" s="52" t="n">
        <x:v>0.1897454335136786</x:v>
      </x:c>
      <x:c r="AS3020" s="52" t="n">
        <x:v>-0.211060015154045</x:v>
      </x:c>
      <x:c r="AT3020" s="55" t="b">
        <x:v>1</x:v>
      </x:c>
      <x:c r="AU3020" s="50"/>
      <x:c r="AV3020" s="58" t="n">
        <x:v>0.1953085950602369</x:v>
      </x:c>
      <x:c r="AW3020" s="50" t="n">
        <x:v>726</x:v>
      </x:c>
      <x:c r="AX3020" s="50" t="str">
        <x:v>Discovery</x:v>
      </x:c>
      <x:c r="AY3020" s="50" t="str">
        <x:v>目立つ機械的警告なし（定性確認は別途必要）</x:v>
      </x:c>
      <x:c r="AZ3020" s="59" t="str">
        <x:v>2026-02-25 14:00</x:v>
      </x:c>
      <x:c r="BA3020" s="53" t="n">
        <x:v>22555</x:v>
      </x:c>
      <x:c r="BB3020" s="50"/>
      <x:c r="BC3020" s="50"/>
      <x:c r="BD3020" s="50"/>
    </x:row>
    <x:row r="3021">
      <x:c r="A3021" s="50" t="n">
        <x:v>3020</x:v>
      </x:c>
      <x:c r="B3021" s="50" t="str">
        <x:v>6659</x:v>
      </x:c>
      <x:c r="C3021" s="50" t="str">
        <x:v>6659.T</x:v>
      </x:c>
      <x:c r="D3021" s="50" t="str">
        <x:v>MEDIA LINKS CO.,LTD.</x:v>
      </x:c>
      <x:c r="E3021" s="50" t="str">
        <x:v>Standard Market(Domestic)</x:v>
      </x:c>
      <x:c r="F3021" s="50" t="str">
        <x:v>Electric Appliances</x:v>
      </x:c>
      <x:c r="G3021" s="51" t="n">
        <x:v>2484.301</x:v>
      </x:c>
      <x:c r="H3021" s="51" t="n">
        <x:v>2495.922</x:v>
      </x:c>
      <x:c r="I3021" s="51" t="n">
        <x:v>2522.541</x:v>
      </x:c>
      <x:c r="J3021" s="51" t="n">
        <x:v>3111.478</x:v>
      </x:c>
      <x:c r="K3021" s="51" t="n">
        <x:v>2789.756</x:v>
      </x:c>
      <x:c r="L3021" s="52" t="n">
        <x:f>IFERROR(H3021/G3021-1,"")</x:f>
        <x:v>0.004677774553083491</x:v>
      </x:c>
      <x:c r="M3021" s="52" t="n">
        <x:f>IFERROR(I3021/H3021-1,"")</x:f>
        <x:v>0.010664996742686617</x:v>
      </x:c>
      <x:c r="N3021" s="52" t="n">
        <x:f>IFERROR(J3021/I3021-1,"")</x:f>
        <x:v>0.23346974340555815</x:v>
      </x:c>
      <x:c r="O3021" s="52" t="n">
        <x:f>IFERROR(K3021/J3021-1,"")</x:f>
        <x:v>-0.10339844922573782</x:v>
      </x:c>
      <x:c r="P3021" s="52" t="n">
        <x:f>IFERROR((K3021/G3021)^(1/4)-1,"")</x:f>
        <x:v>0.02941502204401303</x:v>
      </x:c>
      <x:c r="Q3021" s="51" t="n">
        <x:v>-522.882</x:v>
      </x:c>
      <x:c r="R3021" s="52" t="n">
        <x:f>IFERROR(Q3021/K3021,"")</x:f>
        <x:v>-0.18742929489173962</x:v>
      </x:c>
      <x:c r="S3021" s="53" t="n">
        <x:v>38777</x:v>
      </x:c>
      <x:c r="T3021" s="50" t="str">
        <x:v>EDINET_company_history</x:v>
      </x:c>
      <x:c r="U3021" s="50" t="str">
        <x:v>楽天証券株式会社</x:v>
      </x:c>
      <x:c r="V3021" s="54" t="n">
        <x:v>0.0305</x:v>
      </x:c>
      <x:c r="W3021" s="50" t="str">
        <x:v>菅原 司</x:v>
      </x:c>
      <x:c r="X3021" s="50" t="b">
        <x:f>AND(COUNT(L3021:O3021)=4,L3021&gt;='設定'!$B$6,M3021&gt;='設定'!$B$6,N3021&gt;='設定'!$B$6,O3021&gt;='設定'!$B$6)</x:f>
        <x:v>0</x:v>
      </x:c>
      <x:c r="Y3021" s="50" t="b">
        <x:f>AND(COUNT(G3021:K3021)=5,P3021&gt;='設定'!$B$7)</x:f>
        <x:v>0</x:v>
      </x:c>
      <x:c r="Z3021" s="50" t="b">
        <x:f>AND(ISNUMBER(R3021),R3021&gt;='設定'!$B$8)</x:f>
        <x:v>0</x:v>
      </x:c>
      <x:c r="AA3021" s="50" t="b">
        <x:f>AND(ISNUMBER(S3021),S3021&gt;=DATE(YEAR('設定'!$B$10)-'設定'!$B$9,MONTH('設定'!$B$10),DAY('設定'!$B$10)))</x:f>
        <x:v>0</x:v>
      </x:c>
      <x:c r="AB3021" s="55" t="b">
        <x:v>0</x:v>
      </x:c>
      <x:c r="AC3021" s="55" t="b">
        <x:v>0</x:v>
      </x:c>
      <x:c r="AD3021" s="50" t="n">
        <x:f>IF(X3021,1,0)+IF(Z3021,1,0)+IF(AA3021,1,0)+IF(AB3021,1,0)</x:f>
        <x:v>0</x:v>
      </x:c>
      <x:c r="AE3021" s="50" t="n">
        <x:f>IF(Y3021,1,0)+IF(Z3021,1,0)+IF(AA3021,1,0)+IF(AB3021,1,0)</x:f>
        <x:v>0</x:v>
      </x:c>
      <x:c r="AF3021" s="50" t="n">
        <x:f>IF(Y3021,1,0)+IF(Z3021,1,0)+IF(AA3021,1,0)+IF(AC3021,1,0)</x:f>
        <x:v>0</x:v>
      </x:c>
      <x:c r="AG3021" s="53" t="n">
        <x:v>44348</x:v>
      </x:c>
      <x:c r="AH3021" s="50" t="str">
        <x:v>S100W7PS</x:v>
      </x:c>
      <x:c r="AI3021" s="50" t="str">
        <x:v>NetSalesSummaryOfBusinessResults</x:v>
      </x:c>
      <x:c r="AJ3021" s="50" t="str">
        <x:v>OperatingIncome</x:v>
      </x:c>
      <x:c r="AK3021" s="53" t="n">
        <x:v>45747</x:v>
      </x:c>
      <x:c r="AL3021" s="50" t="str">
        <x:v>365/365/365/366/365</x:v>
      </x:c>
      <x:c r="AM3021" s="51" t="n">
        <x:v>46695300</x:v>
      </x:c>
      <x:c r="AN3021" s="51" t="n">
        <x:v>69</x:v>
      </x:c>
      <x:c r="AO3021" s="51" t="n">
        <x:f>IFERROR(AM3021*AN3021,"")</x:f>
        <x:v>3221975700</x:v>
      </x:c>
      <x:c r="AP3021" s="56" t="n">
        <x:f>IFERROR(AO3021/(K3021*1000000),"")</x:f>
        <x:v>1.1549310047186923</x:v>
      </x:c>
      <x:c r="AQ3021" s="57" t="n">
        <x:v>480588051.6666667</x:v>
      </x:c>
      <x:c r="AR3021" s="52" t="n">
        <x:v>1.0631543108073969</x:v>
      </x:c>
      <x:c r="AS3021" s="52" t="n">
        <x:v>-0.9500805152979066</x:v>
      </x:c>
      <x:c r="AT3021" s="55" t="b">
        <x:v>0</x:v>
      </x:c>
      <x:c r="AU3021" s="50" t="str">
        <x:v>repeated_operating_loss;repeated_negative_operating_cf</x:v>
      </x:c>
      <x:c r="AV3021" s="58" t="n">
        <x:v>-0.4989834820908908</x:v>
      </x:c>
      <x:c r="AW3021" s="50" t="n">
        <x:v>3489</x:v>
      </x:c>
      <x:c r="AX3021" s="50" t="str">
        <x:v>Future Moat</x:v>
      </x:c>
      <x:c r="AY3021" s="50" t="str">
        <x:v>既存適格性フィルター不通過: repeated_operating_loss;repeated_negative_operating_cf / 年率ボラティリティ60%以上 / ローカル5年最大下落率-60%以下</x:v>
      </x:c>
      <x:c r="AZ3021" s="59" t="str">
        <x:v>2025-06-27 15:31</x:v>
      </x:c>
      <x:c r="BA3021" s="53" t="n">
        <x:v>38777</x:v>
      </x:c>
      <x:c r="BB3021" s="50"/>
      <x:c r="BC3021" s="50"/>
      <x:c r="BD3021" s="50"/>
    </x:row>
    <x:row r="3022">
      <x:c r="A3022" s="50" t="n">
        <x:v>3021</x:v>
      </x:c>
      <x:c r="B3022" s="50" t="str">
        <x:v>9913</x:v>
      </x:c>
      <x:c r="C3022" s="50" t="str">
        <x:v>9913.T</x:v>
      </x:c>
      <x:c r="D3022" s="50" t="str">
        <x:v>NIPPO LTD.</x:v>
      </x:c>
      <x:c r="E3022" s="50" t="str">
        <x:v>Standard Market(Domestic)</x:v>
      </x:c>
      <x:c r="F3022" s="50" t="str">
        <x:v>Wholesale Trade</x:v>
      </x:c>
      <x:c r="G3022" s="51" t="n">
        <x:v>39985</x:v>
      </x:c>
      <x:c r="H3022" s="51" t="n">
        <x:v>35491</x:v>
      </x:c>
      <x:c r="I3022" s="51" t="n">
        <x:v>38886</x:v>
      </x:c>
      <x:c r="J3022" s="51" t="n">
        <x:v>41922</x:v>
      </x:c>
      <x:c r="K3022" s="51" t="n">
        <x:v>44890</x:v>
      </x:c>
      <x:c r="L3022" s="52" t="n">
        <x:f>IFERROR(H3022/G3022-1,"")</x:f>
        <x:v>-0.11239214705514566</x:v>
      </x:c>
      <x:c r="M3022" s="52" t="n">
        <x:f>IFERROR(I3022/H3022-1,"")</x:f>
        <x:v>0.0956580541545744</x:v>
      </x:c>
      <x:c r="N3022" s="52" t="n">
        <x:f>IFERROR(J3022/I3022-1,"")</x:f>
        <x:v>0.0780743712390064</x:v>
      </x:c>
      <x:c r="O3022" s="52" t="n">
        <x:f>IFERROR(K3022/J3022-1,"")</x:f>
        <x:v>0.07079814894327563</x:v>
      </x:c>
      <x:c r="P3022" s="52" t="n">
        <x:f>IFERROR((K3022/G3022)^(1/4)-1,"")</x:f>
        <x:v>0.029350136058788445</x:v>
      </x:c>
      <x:c r="Q3022" s="51" t="n">
        <x:v>1970</x:v>
      </x:c>
      <x:c r="R3022" s="52" t="n">
        <x:f>IFERROR(Q3022/K3022,"")</x:f>
        <x:v>0.04388505235018935</x:v>
      </x:c>
      <x:c r="S3022" s="53" t="n">
        <x:v>38322</x:v>
      </x:c>
      <x:c r="T3022" s="50" t="str">
        <x:v>EDINET_company_history</x:v>
      </x:c>
      <x:c r="U3022" s="50" t="str">
        <x:v>フリージア・マクロス株式会社</x:v>
      </x:c>
      <x:c r="V3022" s="54" t="n">
        <x:v>0.1973</x:v>
      </x:c>
      <x:c r="W3022" s="50" t="str">
        <x:v>岩 佐 恭 知</x:v>
      </x:c>
      <x:c r="X3022" s="50" t="b">
        <x:f>AND(COUNT(L3022:O3022)=4,L3022&gt;='設定'!$B$6,M3022&gt;='設定'!$B$6,N3022&gt;='設定'!$B$6,O3022&gt;='設定'!$B$6)</x:f>
        <x:v>0</x:v>
      </x:c>
      <x:c r="Y3022" s="50" t="b">
        <x:f>AND(COUNT(G3022:K3022)=5,P3022&gt;='設定'!$B$7)</x:f>
        <x:v>0</x:v>
      </x:c>
      <x:c r="Z3022" s="50" t="b">
        <x:f>AND(ISNUMBER(R3022),R3022&gt;='設定'!$B$8)</x:f>
        <x:v>0</x:v>
      </x:c>
      <x:c r="AA3022" s="50" t="b">
        <x:f>AND(ISNUMBER(S3022),S3022&gt;=DATE(YEAR('設定'!$B$10)-'設定'!$B$9,MONTH('設定'!$B$10),DAY('設定'!$B$10)))</x:f>
        <x:v>0</x:v>
      </x:c>
      <x:c r="AB3022" s="55" t="b">
        <x:v>0</x:v>
      </x:c>
      <x:c r="AC3022" s="55" t="b">
        <x:v>0</x:v>
      </x:c>
      <x:c r="AD3022" s="50" t="n">
        <x:f>IF(X3022,1,0)+IF(Z3022,1,0)+IF(AA3022,1,0)+IF(AB3022,1,0)</x:f>
        <x:v>0</x:v>
      </x:c>
      <x:c r="AE3022" s="50" t="n">
        <x:f>IF(Y3022,1,0)+IF(Z3022,1,0)+IF(AA3022,1,0)+IF(AB3022,1,0)</x:f>
        <x:v>0</x:v>
      </x:c>
      <x:c r="AF3022" s="50" t="n">
        <x:f>IF(Y3022,1,0)+IF(Z3022,1,0)+IF(AA3022,1,0)+IF(AC3022,1,0)</x:f>
        <x:v>0</x:v>
      </x:c>
      <x:c r="AG3022" s="53" t="n">
        <x:v>44348</x:v>
      </x:c>
      <x:c r="AH3022" s="50" t="str">
        <x:v>S100W0EI</x:v>
      </x:c>
      <x:c r="AI3022" s="50" t="str">
        <x:v>NetSalesSummaryOfBusinessResults</x:v>
      </x:c>
      <x:c r="AJ3022" s="50" t="str">
        <x:v>OperatingIncome</x:v>
      </x:c>
      <x:c r="AK3022" s="53" t="n">
        <x:v>45747</x:v>
      </x:c>
      <x:c r="AL3022" s="50" t="str">
        <x:v>365/365/365/366/365</x:v>
      </x:c>
      <x:c r="AM3022" s="51" t="n">
        <x:v>9107838</x:v>
      </x:c>
      <x:c r="AN3022" s="51" t="n">
        <x:v>3490</x:v>
      </x:c>
      <x:c r="AO3022" s="51" t="n">
        <x:f>IFERROR(AM3022*AN3022,"")</x:f>
        <x:v>31786354620</x:v>
      </x:c>
      <x:c r="AP3022" s="56" t="n">
        <x:f>IFERROR(AO3022/(K3022*1000000),"")</x:f>
        <x:v>0.7080943332590778</x:v>
      </x:c>
      <x:c r="AQ3022" s="57" t="n">
        <x:v>43031591.666666664</x:v>
      </x:c>
      <x:c r="AR3022" s="52" t="n">
        <x:v>0.317188652845761</x:v>
      </x:c>
      <x:c r="AS3022" s="52" t="n">
        <x:v>-0.3378995852369618</x:v>
      </x:c>
      <x:c r="AT3022" s="55" t="b">
        <x:v>1</x:v>
      </x:c>
      <x:c r="AU3022" s="50"/>
      <x:c r="AV3022" s="58" t="n">
        <x:v>-0.0196094534446057</x:v>
      </x:c>
      <x:c r="AW3022" s="50" t="n">
        <x:v>2039</x:v>
      </x:c>
      <x:c r="AX3022" s="50" t="str">
        <x:v>Core Moat</x:v>
      </x:c>
      <x:c r="AY3022" s="50" t="str">
        <x:v>目立つ機械的警告なし（定性確認は別途必要）</x:v>
      </x:c>
      <x:c r="AZ3022" s="59" t="str">
        <x:v>2025-06-20 14:07</x:v>
      </x:c>
      <x:c r="BA3022" s="53" t="n">
        <x:v>38322</x:v>
      </x:c>
      <x:c r="BB3022" s="50"/>
      <x:c r="BC3022" s="50"/>
      <x:c r="BD3022" s="50"/>
    </x:row>
    <x:row r="3023">
      <x:c r="A3023" s="50" t="n">
        <x:v>3022</x:v>
      </x:c>
      <x:c r="B3023" s="50" t="str">
        <x:v>4246</x:v>
      </x:c>
      <x:c r="C3023" s="50" t="str">
        <x:v>4246.T</x:v>
      </x:c>
      <x:c r="D3023" s="50" t="str">
        <x:v>DaikyoNishikawa Corporation</x:v>
      </x:c>
      <x:c r="E3023" s="50" t="str">
        <x:v>Prime Market (Domestic)</x:v>
      </x:c>
      <x:c r="F3023" s="50" t="str">
        <x:v>Chemicals</x:v>
      </x:c>
      <x:c r="G3023" s="51" t="n">
        <x:v>150234</x:v>
      </x:c>
      <x:c r="H3023" s="51" t="n">
        <x:v>116669</x:v>
      </x:c>
      <x:c r="I3023" s="51" t="n">
        <x:v>145744</x:v>
      </x:c>
      <x:c r="J3023" s="51" t="n">
        <x:v>159019</x:v>
      </x:c>
      <x:c r="K3023" s="51" t="n">
        <x:v>168561</x:v>
      </x:c>
      <x:c r="L3023" s="52" t="n">
        <x:f>IFERROR(H3023/G3023-1,"")</x:f>
        <x:v>-0.2234181343770385</x:v>
      </x:c>
      <x:c r="M3023" s="52" t="n">
        <x:f>IFERROR(I3023/H3023-1,"")</x:f>
        <x:v>0.24920930152825504</x:v>
      </x:c>
      <x:c r="N3023" s="52" t="n">
        <x:f>IFERROR(J3023/I3023-1,"")</x:f>
        <x:v>0.09108436710945211</x:v>
      </x:c>
      <x:c r="O3023" s="52" t="n">
        <x:f>IFERROR(K3023/J3023-1,"")</x:f>
        <x:v>0.06000540815877353</x:v>
      </x:c>
      <x:c r="P3023" s="52" t="n">
        <x:f>IFERROR((K3023/G3023)^(1/4)-1,"")</x:f>
        <x:v>0.029193932323455574</x:v>
      </x:c>
      <x:c r="Q3023" s="51" t="n">
        <x:v>10004</x:v>
      </x:c>
      <x:c r="R3023" s="52" t="n">
        <x:f>IFERROR(Q3023/K3023,"")</x:f>
        <x:v>0.05934943432941191</x:v>
      </x:c>
      <x:c r="S3023" s="53" t="n">
        <x:v>41699</x:v>
      </x:c>
      <x:c r="T3023" s="50" t="str">
        <x:v>EDINET_company_history</x:v>
      </x:c>
      <x:c r="U3023" s="50" t="str">
        <x:v>西川ゴム工業株式会社</x:v>
      </x:c>
      <x:c r="V3023" s="54" t="n">
        <x:v>0.1664</x:v>
      </x:c>
      <x:c r="W3023" s="50" t="str">
        <x:v>杉山 郁男 / 戸井 秀樹</x:v>
      </x:c>
      <x:c r="X3023" s="50" t="b">
        <x:f>AND(COUNT(L3023:O3023)=4,L3023&gt;='設定'!$B$6,M3023&gt;='設定'!$B$6,N3023&gt;='設定'!$B$6,O3023&gt;='設定'!$B$6)</x:f>
        <x:v>0</x:v>
      </x:c>
      <x:c r="Y3023" s="50" t="b">
        <x:f>AND(COUNT(G3023:K3023)=5,P3023&gt;='設定'!$B$7)</x:f>
        <x:v>0</x:v>
      </x:c>
      <x:c r="Z3023" s="50" t="b">
        <x:f>AND(ISNUMBER(R3023),R3023&gt;='設定'!$B$8)</x:f>
        <x:v>0</x:v>
      </x:c>
      <x:c r="AA3023" s="50" t="b">
        <x:f>AND(ISNUMBER(S3023),S3023&gt;=DATE(YEAR('設定'!$B$10)-'設定'!$B$9,MONTH('設定'!$B$10),DAY('設定'!$B$10)))</x:f>
        <x:v>0</x:v>
      </x:c>
      <x:c r="AB3023" s="55" t="b">
        <x:v>0</x:v>
      </x:c>
      <x:c r="AC3023" s="55" t="b">
        <x:v>0</x:v>
      </x:c>
      <x:c r="AD3023" s="50" t="n">
        <x:f>IF(X3023,1,0)+IF(Z3023,1,0)+IF(AA3023,1,0)+IF(AB3023,1,0)</x:f>
        <x:v>0</x:v>
      </x:c>
      <x:c r="AE3023" s="50" t="n">
        <x:f>IF(Y3023,1,0)+IF(Z3023,1,0)+IF(AA3023,1,0)+IF(AB3023,1,0)</x:f>
        <x:v>0</x:v>
      </x:c>
      <x:c r="AF3023" s="50" t="n">
        <x:f>IF(Y3023,1,0)+IF(Z3023,1,0)+IF(AA3023,1,0)+IF(AC3023,1,0)</x:f>
        <x:v>0</x:v>
      </x:c>
      <x:c r="AG3023" s="53" t="n">
        <x:v>44348</x:v>
      </x:c>
      <x:c r="AH3023" s="50" t="str">
        <x:v>S100VVT1</x:v>
      </x:c>
      <x:c r="AI3023" s="50" t="str">
        <x:v>NetSalesSummaryOfBusinessResults</x:v>
      </x:c>
      <x:c r="AJ3023" s="50" t="str">
        <x:v>OperatingIncome</x:v>
      </x:c>
      <x:c r="AK3023" s="53" t="n">
        <x:v>45747</x:v>
      </x:c>
      <x:c r="AL3023" s="50" t="str">
        <x:v>365/365/365/366/365</x:v>
      </x:c>
      <x:c r="AM3023" s="51" t="n">
        <x:v>71141800</x:v>
      </x:c>
      <x:c r="AN3023" s="51" t="n">
        <x:v>1077</x:v>
      </x:c>
      <x:c r="AO3023" s="51" t="n">
        <x:f>IFERROR(AM3023*AN3023,"")</x:f>
        <x:v>76619718600</x:v>
      </x:c>
      <x:c r="AP3023" s="56" t="n">
        <x:f>IFERROR(AO3023/(K3023*1000000),"")</x:f>
        <x:v>0.45455187498887645</x:v>
      </x:c>
      <x:c r="AQ3023" s="57" t="n">
        <x:v>404458355</x:v>
      </x:c>
      <x:c r="AR3023" s="52" t="n">
        <x:v>0.2880852824824059</x:v>
      </x:c>
      <x:c r="AS3023" s="52" t="n">
        <x:v>-0.3894689673995547</x:v>
      </x:c>
      <x:c r="AT3023" s="55" t="b">
        <x:v>1</x:v>
      </x:c>
      <x:c r="AU3023" s="50"/>
      <x:c r="AV3023" s="58" t="n">
        <x:v>0.2023036930240644</x:v>
      </x:c>
      <x:c r="AW3023" s="50" t="n">
        <x:v>698</x:v>
      </x:c>
      <x:c r="AX3023" s="50" t="str">
        <x:v>Future Moat</x:v>
      </x:c>
      <x:c r="AY3023" s="50" t="str">
        <x:v>目立つ機械的警告なし（定性確認は別途必要）</x:v>
      </x:c>
      <x:c r="AZ3023" s="59" t="str">
        <x:v>2025-06-17 14:00</x:v>
      </x:c>
      <x:c r="BA3023" s="53" t="n">
        <x:v>41699</x:v>
      </x:c>
      <x:c r="BB3023" s="50"/>
      <x:c r="BC3023" s="50"/>
      <x:c r="BD3023" s="50" t="str">
        <x:v>TOPIX Small 2</x:v>
      </x:c>
    </x:row>
    <x:row r="3024">
      <x:c r="A3024" s="50" t="n">
        <x:v>3023</x:v>
      </x:c>
      <x:c r="B3024" s="50" t="str">
        <x:v>6853</x:v>
      </x:c>
      <x:c r="C3024" s="50" t="str">
        <x:v>6853.T</x:v>
      </x:c>
      <x:c r="D3024" s="50" t="str">
        <x:v>KYOWA ELECTRONIC INSTRUMENTS CO.,LTD.</x:v>
      </x:c>
      <x:c r="E3024" s="50" t="str">
        <x:v>Standard Market(Domestic)</x:v>
      </x:c>
      <x:c r="F3024" s="50" t="str">
        <x:v>Electric Appliances</x:v>
      </x:c>
      <x:c r="G3024" s="51" t="n">
        <x:v>14503.417</x:v>
      </x:c>
      <x:c r="H3024" s="51" t="n">
        <x:v>13823.294</x:v>
      </x:c>
      <x:c r="I3024" s="51" t="n">
        <x:v>14901.13</x:v>
      </x:c>
      <x:c r="J3024" s="51" t="n">
        <x:v>15350.156</x:v>
      </x:c>
      <x:c r="K3024" s="51" t="n">
        <x:v>16272.345</x:v>
      </x:c>
      <x:c r="L3024" s="52" t="n">
        <x:f>IFERROR(H3024/G3024-1,"")</x:f>
        <x:v>-0.046893983672950945</x:v>
      </x:c>
      <x:c r="M3024" s="52" t="n">
        <x:f>IFERROR(I3024/H3024-1,"")</x:f>
        <x:v>0.07797244274772708</x:v>
      </x:c>
      <x:c r="N3024" s="52" t="n">
        <x:f>IFERROR(J3024/I3024-1,"")</x:f>
        <x:v>0.030133687847834434</x:v>
      </x:c>
      <x:c r="O3024" s="52" t="n">
        <x:f>IFERROR(K3024/J3024-1,"")</x:f>
        <x:v>0.06007684873039709</x:v>
      </x:c>
      <x:c r="P3024" s="52" t="n">
        <x:f>IFERROR((K3024/G3024)^(1/4)-1,"")</x:f>
        <x:v>0.029188565293336577</x:v>
      </x:c>
      <x:c r="Q3024" s="51" t="n">
        <x:v>1385.873</x:v>
      </x:c>
      <x:c r="R3024" s="52" t="n">
        <x:f>IFERROR(Q3024/K3024,"")</x:f>
        <x:v>0.08516738060801932</x:v>
      </x:c>
      <x:c r="S3024" s="53" t="n">
        <x:v>25416</x:v>
      </x:c>
      <x:c r="T3024" s="50" t="str">
        <x:v>EDINET_company_history</x:v>
      </x:c>
      <x:c r="U3024" s="50" t="str">
        <x:v>アジア電子工業株式会社</x:v>
      </x:c>
      <x:c r="V3024" s="54" t="n">
        <x:v>0.0743</x:v>
      </x:c>
      <x:c r="W3024" s="50" t="str">
        <x:v>下 住 晃 平</x:v>
      </x:c>
      <x:c r="X3024" s="50" t="b">
        <x:f>AND(COUNT(L3024:O3024)=4,L3024&gt;='設定'!$B$6,M3024&gt;='設定'!$B$6,N3024&gt;='設定'!$B$6,O3024&gt;='設定'!$B$6)</x:f>
        <x:v>0</x:v>
      </x:c>
      <x:c r="Y3024" s="50" t="b">
        <x:f>AND(COUNT(G3024:K3024)=5,P3024&gt;='設定'!$B$7)</x:f>
        <x:v>0</x:v>
      </x:c>
      <x:c r="Z3024" s="50" t="b">
        <x:f>AND(ISNUMBER(R3024),R3024&gt;='設定'!$B$8)</x:f>
        <x:v>0</x:v>
      </x:c>
      <x:c r="AA3024" s="50" t="b">
        <x:f>AND(ISNUMBER(S3024),S3024&gt;=DATE(YEAR('設定'!$B$10)-'設定'!$B$9,MONTH('設定'!$B$10),DAY('設定'!$B$10)))</x:f>
        <x:v>0</x:v>
      </x:c>
      <x:c r="AB3024" s="55" t="b">
        <x:v>0</x:v>
      </x:c>
      <x:c r="AC3024" s="55" t="b">
        <x:v>0</x:v>
      </x:c>
      <x:c r="AD3024" s="50" t="n">
        <x:f>IF(X3024,1,0)+IF(Z3024,1,0)+IF(AA3024,1,0)+IF(AB3024,1,0)</x:f>
        <x:v>0</x:v>
      </x:c>
      <x:c r="AE3024" s="50" t="n">
        <x:f>IF(Y3024,1,0)+IF(Z3024,1,0)+IF(AA3024,1,0)+IF(AB3024,1,0)</x:f>
        <x:v>0</x:v>
      </x:c>
      <x:c r="AF3024" s="50" t="n">
        <x:f>IF(Y3024,1,0)+IF(Z3024,1,0)+IF(AA3024,1,0)+IF(AC3024,1,0)</x:f>
        <x:v>0</x:v>
      </x:c>
      <x:c r="AG3024" s="53" t="n">
        <x:v>44348</x:v>
      </x:c>
      <x:c r="AH3024" s="50" t="str">
        <x:v>S100XSGM</x:v>
      </x:c>
      <x:c r="AI3024" s="50" t="str">
        <x:v>NetSalesSummaryOfBusinessResults</x:v>
      </x:c>
      <x:c r="AJ3024" s="50" t="str">
        <x:v>OperatingIncome</x:v>
      </x:c>
      <x:c r="AK3024" s="53" t="n">
        <x:v>46022</x:v>
      </x:c>
      <x:c r="AL3024" s="50" t="str">
        <x:v>365/365/365/366/365</x:v>
      </x:c>
      <x:c r="AM3024" s="51" t="n">
        <x:v>25475600</x:v>
      </x:c>
      <x:c r="AN3024" s="51" t="n">
        <x:v>940</x:v>
      </x:c>
      <x:c r="AO3024" s="51" t="n">
        <x:f>IFERROR(AM3024*AN3024,"")</x:f>
        <x:v>23947064000</x:v>
      </x:c>
      <x:c r="AP3024" s="56" t="n">
        <x:f>IFERROR(AO3024/(K3024*1000000),"")</x:f>
        <x:v>1.4716418561676268</x:v>
      </x:c>
      <x:c r="AQ3024" s="57" t="n">
        <x:v>57739528.333333336</x:v>
      </x:c>
      <x:c r="AR3024" s="52" t="n">
        <x:v>0.2713836605815857</x:v>
      </x:c>
      <x:c r="AS3024" s="52" t="n">
        <x:v>-0.2963752490989911</x:v>
      </x:c>
      <x:c r="AT3024" s="55" t="b">
        <x:v>1</x:v>
      </x:c>
      <x:c r="AU3024" s="50"/>
      <x:c r="AV3024" s="58" t="n">
        <x:v>0.4613250595804796</x:v>
      </x:c>
      <x:c r="AW3024" s="50" t="n">
        <x:v>123</x:v>
      </x:c>
      <x:c r="AX3024" s="50" t="str">
        <x:v>Future Moat</x:v>
      </x:c>
      <x:c r="AY3024" s="50" t="str">
        <x:v>目立つ機械的警告なし（定性確認は別途必要）</x:v>
      </x:c>
      <x:c r="AZ3024" s="59" t="str">
        <x:v>2026-03-25 12:48</x:v>
      </x:c>
      <x:c r="BA3024" s="53" t="n">
        <x:v>25416</x:v>
      </x:c>
      <x:c r="BB3024" s="50"/>
      <x:c r="BC3024" s="50"/>
      <x:c r="BD3024" s="50"/>
    </x:row>
    <x:row r="3025">
      <x:c r="A3025" s="50" t="n">
        <x:v>3024</x:v>
      </x:c>
      <x:c r="B3025" s="50" t="str">
        <x:v>4620</x:v>
      </x:c>
      <x:c r="C3025" s="50" t="str">
        <x:v>4620.T</x:v>
      </x:c>
      <x:c r="D3025" s="50" t="str">
        <x:v>FUJIKURA KASEI CO.,LTD.</x:v>
      </x:c>
      <x:c r="E3025" s="50" t="str">
        <x:v>Standard Market(Domestic)</x:v>
      </x:c>
      <x:c r="F3025" s="50" t="str">
        <x:v>Chemicals</x:v>
      </x:c>
      <x:c r="G3025" s="51" t="n">
        <x:v>49498.467</x:v>
      </x:c>
      <x:c r="H3025" s="51" t="n">
        <x:v>48214.371</x:v>
      </x:c>
      <x:c r="I3025" s="51" t="n">
        <x:v>50843.232</x:v>
      </x:c>
      <x:c r="J3025" s="51" t="n">
        <x:v>52611.706</x:v>
      </x:c>
      <x:c r="K3025" s="51" t="n">
        <x:v>55528.332</x:v>
      </x:c>
      <x:c r="L3025" s="52" t="n">
        <x:f>IFERROR(H3025/G3025-1,"")</x:f>
        <x:v>-0.025942136753447254</x:v>
      </x:c>
      <x:c r="M3025" s="52" t="n">
        <x:f>IFERROR(I3025/H3025-1,"")</x:f>
        <x:v>0.05452442799678958</x:v>
      </x:c>
      <x:c r="N3025" s="52" t="n">
        <x:f>IFERROR(J3025/I3025-1,"")</x:f>
        <x:v>0.03478287926306489</x:v>
      </x:c>
      <x:c r="O3025" s="52" t="n">
        <x:f>IFERROR(K3025/J3025-1,"")</x:f>
        <x:v>0.05543682616944601</x:v>
      </x:c>
      <x:c r="P3025" s="52" t="n">
        <x:f>IFERROR((K3025/G3025)^(1/4)-1,"")</x:f>
        <x:v>0.02915483760694282</x:v>
      </x:c>
      <x:c r="Q3025" s="51" t="n">
        <x:v>1305.966</x:v>
      </x:c>
      <x:c r="R3025" s="52" t="n">
        <x:f>IFERROR(Q3025/K3025,"")</x:f>
        <x:v>0.02351891283174146</x:v>
      </x:c>
      <x:c r="S3025" s="53" t="n">
        <x:v>22859</x:v>
      </x:c>
      <x:c r="T3025" s="50" t="str">
        <x:v>EDINET_company_history</x:v>
      </x:c>
      <x:c r="U3025" s="50" t="str">
        <x:v>株式会社フジクラ</x:v>
      </x:c>
      <x:c r="V3025" s="54" t="n">
        <x:v>0.2199</x:v>
      </x:c>
      <x:c r="W3025" s="50" t="str">
        <x:v>加藤 大輔 / 栗原 進</x:v>
      </x:c>
      <x:c r="X3025" s="50" t="b">
        <x:f>AND(COUNT(L3025:O3025)=4,L3025&gt;='設定'!$B$6,M3025&gt;='設定'!$B$6,N3025&gt;='設定'!$B$6,O3025&gt;='設定'!$B$6)</x:f>
        <x:v>0</x:v>
      </x:c>
      <x:c r="Y3025" s="50" t="b">
        <x:f>AND(COUNT(G3025:K3025)=5,P3025&gt;='設定'!$B$7)</x:f>
        <x:v>0</x:v>
      </x:c>
      <x:c r="Z3025" s="50" t="b">
        <x:f>AND(ISNUMBER(R3025),R3025&gt;='設定'!$B$8)</x:f>
        <x:v>0</x:v>
      </x:c>
      <x:c r="AA3025" s="50" t="b">
        <x:f>AND(ISNUMBER(S3025),S3025&gt;=DATE(YEAR('設定'!$B$10)-'設定'!$B$9,MONTH('設定'!$B$10),DAY('設定'!$B$10)))</x:f>
        <x:v>0</x:v>
      </x:c>
      <x:c r="AB3025" s="55" t="b">
        <x:v>0</x:v>
      </x:c>
      <x:c r="AC3025" s="55" t="b">
        <x:v>0</x:v>
      </x:c>
      <x:c r="AD3025" s="50" t="n">
        <x:f>IF(X3025,1,0)+IF(Z3025,1,0)+IF(AA3025,1,0)+IF(AB3025,1,0)</x:f>
        <x:v>0</x:v>
      </x:c>
      <x:c r="AE3025" s="50" t="n">
        <x:f>IF(Y3025,1,0)+IF(Z3025,1,0)+IF(AA3025,1,0)+IF(AB3025,1,0)</x:f>
        <x:v>0</x:v>
      </x:c>
      <x:c r="AF3025" s="50" t="n">
        <x:f>IF(Y3025,1,0)+IF(Z3025,1,0)+IF(AA3025,1,0)+IF(AC3025,1,0)</x:f>
        <x:v>0</x:v>
      </x:c>
      <x:c r="AG3025" s="53" t="n">
        <x:v>44348</x:v>
      </x:c>
      <x:c r="AH3025" s="50" t="str">
        <x:v>S100W3IT</x:v>
      </x:c>
      <x:c r="AI3025" s="50" t="str">
        <x:v>NetSalesSummaryOfBusinessResults</x:v>
      </x:c>
      <x:c r="AJ3025" s="50" t="str">
        <x:v>OperatingIncome</x:v>
      </x:c>
      <x:c r="AK3025" s="53" t="n">
        <x:v>45747</x:v>
      </x:c>
      <x:c r="AL3025" s="50" t="str">
        <x:v>365/365/365/366/365</x:v>
      </x:c>
      <x:c r="AM3025" s="51" t="n">
        <x:v>29899000</x:v>
      </x:c>
      <x:c r="AN3025" s="51" t="n">
        <x:v>994</x:v>
      </x:c>
      <x:c r="AO3025" s="51" t="n">
        <x:f>IFERROR(AM3025*AN3025,"")</x:f>
        <x:v>29719606000</x:v>
      </x:c>
      <x:c r="AP3025" s="56" t="n">
        <x:f>IFERROR(AO3025/(K3025*1000000),"")</x:f>
        <x:v>0.5352151762815421</x:v>
      </x:c>
      <x:c r="AQ3025" s="57" t="n">
        <x:v>276325670</x:v>
      </x:c>
      <x:c r="AR3025" s="52" t="n">
        <x:v>0.3025379946827324</x:v>
      </x:c>
      <x:c r="AS3025" s="52" t="n">
        <x:v>-0.3013337966650607</x:v>
      </x:c>
      <x:c r="AT3025" s="55" t="b">
        <x:v>1</x:v>
      </x:c>
      <x:c r="AU3025" s="50"/>
      <x:c r="AV3025" s="58" t="n">
        <x:v>0.3097475612191392</x:v>
      </x:c>
      <x:c r="AW3025" s="50" t="n">
        <x:v>404</x:v>
      </x:c>
      <x:c r="AX3025" s="50" t="str">
        <x:v>Future Moat</x:v>
      </x:c>
      <x:c r="AY3025" s="50" t="str">
        <x:v>目立つ機械的警告なし（定性確認は別途必要）</x:v>
      </x:c>
      <x:c r="AZ3025" s="59" t="str">
        <x:v>2025-06-25 13:12</x:v>
      </x:c>
      <x:c r="BA3025" s="53" t="n">
        <x:v>22859</x:v>
      </x:c>
      <x:c r="BB3025" s="50"/>
      <x:c r="BC3025" s="50"/>
      <x:c r="BD3025" s="50" t="str">
        <x:v>TOPIX Small 2</x:v>
      </x:c>
    </x:row>
    <x:row r="3026">
      <x:c r="A3026" s="50" t="n">
        <x:v>3025</x:v>
      </x:c>
      <x:c r="B3026" s="50" t="str">
        <x:v>7871</x:v>
      </x:c>
      <x:c r="C3026" s="50" t="str">
        <x:v>7871.T</x:v>
      </x:c>
      <x:c r="D3026" s="50" t="str">
        <x:v>FUKUVI CHEMICAL INDUSTRY CO.,LTD.</x:v>
      </x:c>
      <x:c r="E3026" s="50" t="str">
        <x:v>Standard Market(Domestic)</x:v>
      </x:c>
      <x:c r="F3026" s="50" t="str">
        <x:v>Chemicals</x:v>
      </x:c>
      <x:c r="G3026" s="51" t="n">
        <x:v>35636</x:v>
      </x:c>
      <x:c r="H3026" s="51" t="n">
        <x:v>36741</x:v>
      </x:c>
      <x:c r="I3026" s="51" t="n">
        <x:v>39567</x:v>
      </x:c>
      <x:c r="J3026" s="51" t="n">
        <x:v>39735</x:v>
      </x:c>
      <x:c r="K3026" s="51" t="n">
        <x:v>39973</x:v>
      </x:c>
      <x:c r="L3026" s="52" t="n">
        <x:f>IFERROR(H3026/G3026-1,"")</x:f>
        <x:v>0.031007969469076135</x:v>
      </x:c>
      <x:c r="M3026" s="52" t="n">
        <x:f>IFERROR(I3026/H3026-1,"")</x:f>
        <x:v>0.07691679595002854</x:v>
      </x:c>
      <x:c r="N3026" s="52" t="n">
        <x:f>IFERROR(J3026/I3026-1,"")</x:f>
        <x:v>0.00424596254454479</x:v>
      </x:c>
      <x:c r="O3026" s="52" t="n">
        <x:f>IFERROR(K3026/J3026-1,"")</x:f>
        <x:v>0.005989681640870659</x:v>
      </x:c>
      <x:c r="P3026" s="52" t="n">
        <x:f>IFERROR((K3026/G3026)^(1/4)-1,"")</x:f>
        <x:v>0.029128127720078778</x:v>
      </x:c>
      <x:c r="Q3026" s="51" t="n">
        <x:v>1550</x:v>
      </x:c>
      <x:c r="R3026" s="52" t="n">
        <x:f>IFERROR(Q3026/K3026,"")</x:f>
        <x:v>0.03877617391739424</x:v>
      </x:c>
      <x:c r="S3026" s="53" t="n">
        <x:v>35490</x:v>
      </x:c>
      <x:c r="T3026" s="50" t="str">
        <x:v>EDINET_company_history</x:v>
      </x:c>
      <x:c r="U3026" s="50" t="str">
        <x:v>株式会社八木熊</x:v>
      </x:c>
      <x:c r="V3026" s="54" t="n">
        <x:v>0.1305</x:v>
      </x:c>
      <x:c r="W3026" s="50" t="str">
        <x:v>八 木 誠一郎 / 森 克 則</x:v>
      </x:c>
      <x:c r="X3026" s="50" t="b">
        <x:f>AND(COUNT(L3026:O3026)=4,L3026&gt;='設定'!$B$6,M3026&gt;='設定'!$B$6,N3026&gt;='設定'!$B$6,O3026&gt;='設定'!$B$6)</x:f>
        <x:v>0</x:v>
      </x:c>
      <x:c r="Y3026" s="50" t="b">
        <x:f>AND(COUNT(G3026:K3026)=5,P3026&gt;='設定'!$B$7)</x:f>
        <x:v>0</x:v>
      </x:c>
      <x:c r="Z3026" s="50" t="b">
        <x:f>AND(ISNUMBER(R3026),R3026&gt;='設定'!$B$8)</x:f>
        <x:v>0</x:v>
      </x:c>
      <x:c r="AA3026" s="50" t="b">
        <x:f>AND(ISNUMBER(S3026),S3026&gt;=DATE(YEAR('設定'!$B$10)-'設定'!$B$9,MONTH('設定'!$B$10),DAY('設定'!$B$10)))</x:f>
        <x:v>0</x:v>
      </x:c>
      <x:c r="AB3026" s="55" t="b">
        <x:v>0</x:v>
      </x:c>
      <x:c r="AC3026" s="55" t="b">
        <x:v>0</x:v>
      </x:c>
      <x:c r="AD3026" s="50" t="n">
        <x:f>IF(X3026,1,0)+IF(Z3026,1,0)+IF(AA3026,1,0)+IF(AB3026,1,0)</x:f>
        <x:v>0</x:v>
      </x:c>
      <x:c r="AE3026" s="50" t="n">
        <x:f>IF(Y3026,1,0)+IF(Z3026,1,0)+IF(AA3026,1,0)+IF(AB3026,1,0)</x:f>
        <x:v>0</x:v>
      </x:c>
      <x:c r="AF3026" s="50" t="n">
        <x:f>IF(Y3026,1,0)+IF(Z3026,1,0)+IF(AA3026,1,0)+IF(AC3026,1,0)</x:f>
        <x:v>0</x:v>
      </x:c>
      <x:c r="AG3026" s="53" t="n">
        <x:v>44348</x:v>
      </x:c>
      <x:c r="AH3026" s="50" t="str">
        <x:v>S100W56Y</x:v>
      </x:c>
      <x:c r="AI3026" s="50" t="str">
        <x:v>NetSalesSummaryOfBusinessResults</x:v>
      </x:c>
      <x:c r="AJ3026" s="50" t="str">
        <x:v>OperatingIncome</x:v>
      </x:c>
      <x:c r="AK3026" s="53" t="n">
        <x:v>45747</x:v>
      </x:c>
      <x:c r="AL3026" s="50" t="str">
        <x:v>365/365/365/366/365</x:v>
      </x:c>
      <x:c r="AM3026" s="51" t="n">
        <x:v>19724225</x:v>
      </x:c>
      <x:c r="AN3026" s="51" t="n">
        <x:v>875</x:v>
      </x:c>
      <x:c r="AO3026" s="51" t="n">
        <x:f>IFERROR(AM3026*AN3026,"")</x:f>
        <x:v>17258696875</x:v>
      </x:c>
      <x:c r="AP3026" s="56" t="n">
        <x:f>IFERROR(AO3026/(K3026*1000000),"")</x:f>
        <x:v>0.4317588591048958</x:v>
      </x:c>
      <x:c r="AQ3026" s="57" t="n">
        <x:v>54859785</x:v>
      </x:c>
      <x:c r="AR3026" s="52" t="n">
        <x:v>0.2448297858904912</x:v>
      </x:c>
      <x:c r="AS3026" s="52" t="n">
        <x:v>-0.278052805280528</x:v>
      </x:c>
      <x:c r="AT3026" s="55" t="b">
        <x:v>1</x:v>
      </x:c>
      <x:c r="AU3026" s="50"/>
      <x:c r="AV3026" s="58" t="n">
        <x:v>0.1985759183199503</x:v>
      </x:c>
      <x:c r="AW3026" s="50" t="n">
        <x:v>716</x:v>
      </x:c>
      <x:c r="AX3026" s="50" t="str">
        <x:v>Future Moat</x:v>
      </x:c>
      <x:c r="AY3026" s="50" t="str">
        <x:v>目立つ機械的警告なし（定性確認は別途必要）</x:v>
      </x:c>
      <x:c r="AZ3026" s="59" t="str">
        <x:v>2025-06-25 13:07</x:v>
      </x:c>
      <x:c r="BA3026" s="53" t="n">
        <x:v>35490</x:v>
      </x:c>
      <x:c r="BB3026" s="50"/>
      <x:c r="BC3026" s="50"/>
      <x:c r="BD3026" s="50"/>
    </x:row>
    <x:row r="3027">
      <x:c r="A3027" s="50" t="n">
        <x:v>3026</x:v>
      </x:c>
      <x:c r="B3027" s="50" t="str">
        <x:v>3370</x:v>
      </x:c>
      <x:c r="C3027" s="50" t="str">
        <x:v>3370.T</x:v>
      </x:c>
      <x:c r="D3027" s="50" t="str">
        <x:v>FUJITA CORPORATION Co.,Ltd.</x:v>
      </x:c>
      <x:c r="E3027" s="50" t="str">
        <x:v>Standard Market(Domestic)</x:v>
      </x:c>
      <x:c r="F3027" s="50" t="str">
        <x:v>Retail Trade</x:v>
      </x:c>
      <x:c r="G3027" s="51" t="n">
        <x:v>4171.023</x:v>
      </x:c>
      <x:c r="H3027" s="51" t="n">
        <x:v>4020.841</x:v>
      </x:c>
      <x:c r="I3027" s="51" t="n">
        <x:v>4194.073</x:v>
      </x:c>
      <x:c r="J3027" s="51" t="n">
        <x:v>4424.002</x:v>
      </x:c>
      <x:c r="K3027" s="51" t="n">
        <x:v>4678.573</x:v>
      </x:c>
      <x:c r="L3027" s="52" t="n">
        <x:f>IFERROR(H3027/G3027-1,"")</x:f>
        <x:v>-0.036006034970317846</x:v>
      </x:c>
      <x:c r="M3027" s="52" t="n">
        <x:f>IFERROR(I3027/H3027-1,"")</x:f>
        <x:v>0.04308352406872107</x:v>
      </x:c>
      <x:c r="N3027" s="52" t="n">
        <x:f>IFERROR(J3027/I3027-1,"")</x:f>
        <x:v>0.05482236479908664</x:v>
      </x:c>
      <x:c r="O3027" s="52" t="n">
        <x:f>IFERROR(K3027/J3027-1,"")</x:f>
        <x:v>0.0575431475844721</x:v>
      </x:c>
      <x:c r="P3027" s="52" t="n">
        <x:f>IFERROR((K3027/G3027)^(1/4)-1,"")</x:f>
        <x:v>0.02912399992078263</x:v>
      </x:c>
      <x:c r="Q3027" s="51" t="n">
        <x:v>161.508</x:v>
      </x:c>
      <x:c r="R3027" s="52" t="n">
        <x:f>IFERROR(Q3027/K3027,"")</x:f>
        <x:v>0.034520782298363195</x:v>
      </x:c>
      <x:c r="S3027" s="53" t="n">
        <x:v>38443</x:v>
      </x:c>
      <x:c r="T3027" s="50" t="str">
        <x:v>EDINET_company_history</x:v>
      </x:c>
      <x:c r="U3027" s="50" t="str">
        <x:v>株式会社ＪＦＬＡホールディングス</x:v>
      </x:c>
      <x:c r="V3027" s="54" t="n">
        <x:v>0.1131</x:v>
      </x:c>
      <x:c r="W3027" s="50" t="str">
        <x:v>遠 藤 大 輔</x:v>
      </x:c>
      <x:c r="X3027" s="50" t="b">
        <x:f>AND(COUNT(L3027:O3027)=4,L3027&gt;='設定'!$B$6,M3027&gt;='設定'!$B$6,N3027&gt;='設定'!$B$6,O3027&gt;='設定'!$B$6)</x:f>
        <x:v>0</x:v>
      </x:c>
      <x:c r="Y3027" s="50" t="b">
        <x:f>AND(COUNT(G3027:K3027)=5,P3027&gt;='設定'!$B$7)</x:f>
        <x:v>0</x:v>
      </x:c>
      <x:c r="Z3027" s="50" t="b">
        <x:f>AND(ISNUMBER(R3027),R3027&gt;='設定'!$B$8)</x:f>
        <x:v>0</x:v>
      </x:c>
      <x:c r="AA3027" s="50" t="b">
        <x:f>AND(ISNUMBER(S3027),S3027&gt;=DATE(YEAR('設定'!$B$10)-'設定'!$B$9,MONTH('設定'!$B$10),DAY('設定'!$B$10)))</x:f>
        <x:v>0</x:v>
      </x:c>
      <x:c r="AB3027" s="55" t="b">
        <x:v>0</x:v>
      </x:c>
      <x:c r="AC3027" s="55" t="b">
        <x:v>0</x:v>
      </x:c>
      <x:c r="AD3027" s="50" t="n">
        <x:f>IF(X3027,1,0)+IF(Z3027,1,0)+IF(AA3027,1,0)+IF(AB3027,1,0)</x:f>
        <x:v>0</x:v>
      </x:c>
      <x:c r="AE3027" s="50" t="n">
        <x:f>IF(Y3027,1,0)+IF(Z3027,1,0)+IF(AA3027,1,0)+IF(AB3027,1,0)</x:f>
        <x:v>0</x:v>
      </x:c>
      <x:c r="AF3027" s="50" t="n">
        <x:f>IF(Y3027,1,0)+IF(Z3027,1,0)+IF(AA3027,1,0)+IF(AC3027,1,0)</x:f>
        <x:v>0</x:v>
      </x:c>
      <x:c r="AG3027" s="53" t="n">
        <x:v>44348</x:v>
      </x:c>
      <x:c r="AH3027" s="50" t="str">
        <x:v>S100W77P</x:v>
      </x:c>
      <x:c r="AI3027" s="50" t="str">
        <x:v>NetSalesSummaryOfBusinessResults</x:v>
      </x:c>
      <x:c r="AJ3027" s="50" t="str">
        <x:v>OperatingIncome</x:v>
      </x:c>
      <x:c r="AK3027" s="53" t="n">
        <x:v>45747</x:v>
      </x:c>
      <x:c r="AL3027" s="50" t="str">
        <x:v>365/365/365/366/365</x:v>
      </x:c>
      <x:c r="AM3027" s="51" t="n">
        <x:v>3513300</x:v>
      </x:c>
      <x:c r="AN3027" s="51" t="n">
        <x:v>502</x:v>
      </x:c>
      <x:c r="AO3027" s="51" t="n">
        <x:f>IFERROR(AM3027*AN3027,"")</x:f>
        <x:v>1763676600</x:v>
      </x:c>
      <x:c r="AP3027" s="56" t="n">
        <x:f>IFERROR(AO3027/(K3027*1000000),"")</x:f>
        <x:v>0.37696891765929486</x:v>
      </x:c>
      <x:c r="AQ3027" s="57" t="n">
        <x:v>23327361.666666668</x:v>
      </x:c>
      <x:c r="AR3027" s="52" t="n">
        <x:v>0.6092245753786706</x:v>
      </x:c>
      <x:c r="AS3027" s="52" t="n">
        <x:v>-0.5273159316881729</x:v>
      </x:c>
      <x:c r="AT3027" s="55" t="b">
        <x:v>0</x:v>
      </x:c>
      <x:c r="AU3027" s="50" t="str">
        <x:v>low_equity_ratio;excessive_leverage</x:v>
      </x:c>
      <x:c r="AV3027" s="58" t="n">
        <x:v>-0.4462080174378864</x:v>
      </x:c>
      <x:c r="AW3027" s="50" t="n">
        <x:v>3458</x:v>
      </x:c>
      <x:c r="AX3027" s="50" t="str">
        <x:v>Transformation Moat</x:v>
      </x:c>
      <x:c r="AY3027" s="50" t="str">
        <x:v>既存適格性フィルター不通過: low_equity_ratio;excessive_leverage / 年率ボラティリティ60%以上</x:v>
      </x:c>
      <x:c r="AZ3027" s="59" t="str">
        <x:v>2025-06-27 09:22</x:v>
      </x:c>
      <x:c r="BA3027" s="53" t="n">
        <x:v>38443</x:v>
      </x:c>
      <x:c r="BB3027" s="50"/>
      <x:c r="BC3027" s="50"/>
      <x:c r="BD3027" s="50"/>
    </x:row>
    <x:row r="3028">
      <x:c r="A3028" s="50" t="n">
        <x:v>3027</x:v>
      </x:c>
      <x:c r="B3028" s="50" t="str">
        <x:v>4092</x:v>
      </x:c>
      <x:c r="C3028" s="50" t="str">
        <x:v>4092.T</x:v>
      </x:c>
      <x:c r="D3028" s="50" t="str">
        <x:v>Nippon Chemical Industrial Co.,Ltd.</x:v>
      </x:c>
      <x:c r="E3028" s="50" t="str">
        <x:v>Prime Market (Domestic)</x:v>
      </x:c>
      <x:c r="F3028" s="50" t="str">
        <x:v>Chemicals</x:v>
      </x:c>
      <x:c r="G3028" s="51" t="n">
        <x:v>34642</x:v>
      </x:c>
      <x:c r="H3028" s="51" t="n">
        <x:v>37275</x:v>
      </x:c>
      <x:c r="I3028" s="51" t="n">
        <x:v>38075</x:v>
      </x:c>
      <x:c r="J3028" s="51" t="n">
        <x:v>38538</x:v>
      </x:c>
      <x:c r="K3028" s="51" t="n">
        <x:v>38843</x:v>
      </x:c>
      <x:c r="L3028" s="52" t="n">
        <x:f>IFERROR(H3028/G3028-1,"")</x:f>
        <x:v>0.07600600427227056</x:v>
      </x:c>
      <x:c r="M3028" s="52" t="n">
        <x:f>IFERROR(I3028/H3028-1,"")</x:f>
        <x:v>0.021462105969148215</x:v>
      </x:c>
      <x:c r="N3028" s="52" t="n">
        <x:f>IFERROR(J3028/I3028-1,"")</x:f>
        <x:v>0.012160210111621828</x:v>
      </x:c>
      <x:c r="O3028" s="52" t="n">
        <x:f>IFERROR(K3028/J3028-1,"")</x:f>
        <x:v>0.007914266438320716</x:v>
      </x:c>
      <x:c r="P3028" s="52" t="n">
        <x:f>IFERROR((K3028/G3028)^(1/4)-1,"")</x:f>
        <x:v>0.029028615406973657</x:v>
      </x:c>
      <x:c r="Q3028" s="51" t="n">
        <x:v>3342</x:v>
      </x:c>
      <x:c r="R3028" s="52" t="n">
        <x:f>IFERROR(Q3028/K3028,"")</x:f>
        <x:v>0.08603866848595629</x:v>
      </x:c>
      <x:c r="S3028" s="53" t="n">
        <x:v>18019</x:v>
      </x:c>
      <x:c r="T3028" s="50" t="str">
        <x:v>EDINET_company_history</x:v>
      </x:c>
      <x:c r="U3028" s="50" t="str">
        <x:v>日本マスタートラスト 信託銀行株式会社(信託口)</x:v>
      </x:c>
      <x:c r="V3028" s="54" t="n">
        <x:v>0.1103</x:v>
      </x:c>
      <x:c r="W3028" s="50" t="str">
        <x:v>棚橋 洋太</x:v>
      </x:c>
      <x:c r="X3028" s="50" t="b">
        <x:f>AND(COUNT(L3028:O3028)=4,L3028&gt;='設定'!$B$6,M3028&gt;='設定'!$B$6,N3028&gt;='設定'!$B$6,O3028&gt;='設定'!$B$6)</x:f>
        <x:v>0</x:v>
      </x:c>
      <x:c r="Y3028" s="50" t="b">
        <x:f>AND(COUNT(G3028:K3028)=5,P3028&gt;='設定'!$B$7)</x:f>
        <x:v>0</x:v>
      </x:c>
      <x:c r="Z3028" s="50" t="b">
        <x:f>AND(ISNUMBER(R3028),R3028&gt;='設定'!$B$8)</x:f>
        <x:v>0</x:v>
      </x:c>
      <x:c r="AA3028" s="50" t="b">
        <x:f>AND(ISNUMBER(S3028),S3028&gt;=DATE(YEAR('設定'!$B$10)-'設定'!$B$9,MONTH('設定'!$B$10),DAY('設定'!$B$10)))</x:f>
        <x:v>0</x:v>
      </x:c>
      <x:c r="AB3028" s="55" t="b">
        <x:v>0</x:v>
      </x:c>
      <x:c r="AC3028" s="55" t="b">
        <x:v>0</x:v>
      </x:c>
      <x:c r="AD3028" s="50" t="n">
        <x:f>IF(X3028,1,0)+IF(Z3028,1,0)+IF(AA3028,1,0)+IF(AB3028,1,0)</x:f>
        <x:v>0</x:v>
      </x:c>
      <x:c r="AE3028" s="50" t="n">
        <x:f>IF(Y3028,1,0)+IF(Z3028,1,0)+IF(AA3028,1,0)+IF(AB3028,1,0)</x:f>
        <x:v>0</x:v>
      </x:c>
      <x:c r="AF3028" s="50" t="n">
        <x:f>IF(Y3028,1,0)+IF(Z3028,1,0)+IF(AA3028,1,0)+IF(AC3028,1,0)</x:f>
        <x:v>0</x:v>
      </x:c>
      <x:c r="AG3028" s="53" t="n">
        <x:v>44348</x:v>
      </x:c>
      <x:c r="AH3028" s="50" t="str">
        <x:v>S100W423</x:v>
      </x:c>
      <x:c r="AI3028" s="50" t="str">
        <x:v>NetSalesSummaryOfBusinessResults</x:v>
      </x:c>
      <x:c r="AJ3028" s="50" t="str">
        <x:v>OperatingIncome</x:v>
      </x:c>
      <x:c r="AK3028" s="53" t="n">
        <x:v>45747</x:v>
      </x:c>
      <x:c r="AL3028" s="50" t="str">
        <x:v>365/365/365/366/365</x:v>
      </x:c>
      <x:c r="AM3028" s="51" t="n">
        <x:v>8735775</x:v>
      </x:c>
      <x:c r="AN3028" s="51" t="n">
        <x:v>5570</x:v>
      </x:c>
      <x:c r="AO3028" s="51" t="n">
        <x:f>IFERROR(AM3028*AN3028,"")</x:f>
        <x:v>48658266750</x:v>
      </x:c>
      <x:c r="AP3028" s="56" t="n">
        <x:f>IFERROR(AO3028/(K3028*1000000),"")</x:f>
        <x:v>1.2526907486548413</x:v>
      </x:c>
      <x:c r="AQ3028" s="57" t="n">
        <x:v>903962618.3333334</x:v>
      </x:c>
      <x:c r="AR3028" s="52" t="n">
        <x:v>0.3946161760471839</x:v>
      </x:c>
      <x:c r="AS3028" s="52" t="n">
        <x:v>-0.5069327412398152</x:v>
      </x:c>
      <x:c r="AT3028" s="55" t="b">
        <x:v>1</x:v>
      </x:c>
      <x:c r="AU3028" s="50"/>
      <x:c r="AV3028" s="58" t="n">
        <x:v>0.2537803810901424</x:v>
      </x:c>
      <x:c r="AW3028" s="50" t="n">
        <x:v>542</x:v>
      </x:c>
      <x:c r="AX3028" s="50" t="str">
        <x:v>Future Moat</x:v>
      </x:c>
      <x:c r="AY3028" s="50" t="str">
        <x:v>目立つ機械的警告なし（定性確認は別途必要）</x:v>
      </x:c>
      <x:c r="AZ3028" s="59" t="str">
        <x:v>2025-06-25 10:25</x:v>
      </x:c>
      <x:c r="BA3028" s="53" t="n">
        <x:v>18019</x:v>
      </x:c>
      <x:c r="BB3028" s="50"/>
      <x:c r="BC3028" s="50"/>
      <x:c r="BD3028" s="50" t="str">
        <x:v>TOPIX Small 2</x:v>
      </x:c>
    </x:row>
    <x:row r="3029">
      <x:c r="A3029" s="50" t="n">
        <x:v>3028</x:v>
      </x:c>
      <x:c r="B3029" s="50" t="str">
        <x:v>4241</x:v>
      </x:c>
      <x:c r="C3029" s="50" t="str">
        <x:v>4241.T</x:v>
      </x:c>
      <x:c r="D3029" s="50" t="str">
        <x:v>atect corporation</x:v>
      </x:c>
      <x:c r="E3029" s="50" t="str">
        <x:v>Standard Market(Domestic)</x:v>
      </x:c>
      <x:c r="F3029" s="50" t="str">
        <x:v>Chemicals</x:v>
      </x:c>
      <x:c r="G3029" s="51" t="n">
        <x:v>2855.563</x:v>
      </x:c>
      <x:c r="H3029" s="51" t="n">
        <x:v>3086.173</x:v>
      </x:c>
      <x:c r="I3029" s="51" t="n">
        <x:v>2961.717</x:v>
      </x:c>
      <x:c r="J3029" s="51" t="n">
        <x:v>3175.924</x:v>
      </x:c>
      <x:c r="K3029" s="51" t="n">
        <x:v>3201.63</x:v>
      </x:c>
      <x:c r="L3029" s="52" t="n">
        <x:f>IFERROR(H3029/G3029-1,"")</x:f>
        <x:v>0.08075815522192986</x:v>
      </x:c>
      <x:c r="M3029" s="52" t="n">
        <x:f>IFERROR(I3029/H3029-1,"")</x:f>
        <x:v>-0.04032696806044245</x:v>
      </x:c>
      <x:c r="N3029" s="52" t="n">
        <x:f>IFERROR(J3029/I3029-1,"")</x:f>
        <x:v>0.07232527618270068</x:v>
      </x:c>
      <x:c r="O3029" s="52" t="n">
        <x:f>IFERROR(K3029/J3029-1,"")</x:f>
        <x:v>0.008094022401039958</x:v>
      </x:c>
      <x:c r="P3029" s="52" t="n">
        <x:f>IFERROR((K3029/G3029)^(1/4)-1,"")</x:f>
        <x:v>0.029010600335446224</x:v>
      </x:c>
      <x:c r="Q3029" s="51" t="n">
        <x:v>80.638</x:v>
      </x:c>
      <x:c r="R3029" s="52" t="n">
        <x:f>IFERROR(Q3029/K3029,"")</x:f>
        <x:v>0.0251865456033333</x:v>
      </x:c>
      <x:c r="S3029" s="53" t="n">
        <x:v>38869</x:v>
      </x:c>
      <x:c r="T3029" s="50" t="str">
        <x:v>EDINET_company_history</x:v>
      </x:c>
      <x:c r="U3029" s="50" t="str">
        <x:v>三甲株式会社</x:v>
      </x:c>
      <x:c r="V3029" s="54" t="n">
        <x:v>0.3323</x:v>
      </x:c>
      <x:c r="W3029" s="50" t="str">
        <x:v>大 西 誠</x:v>
      </x:c>
      <x:c r="X3029" s="50" t="b">
        <x:f>AND(COUNT(L3029:O3029)=4,L3029&gt;='設定'!$B$6,M3029&gt;='設定'!$B$6,N3029&gt;='設定'!$B$6,O3029&gt;='設定'!$B$6)</x:f>
        <x:v>0</x:v>
      </x:c>
      <x:c r="Y3029" s="50" t="b">
        <x:f>AND(COUNT(G3029:K3029)=5,P3029&gt;='設定'!$B$7)</x:f>
        <x:v>0</x:v>
      </x:c>
      <x:c r="Z3029" s="50" t="b">
        <x:f>AND(ISNUMBER(R3029),R3029&gt;='設定'!$B$8)</x:f>
        <x:v>0</x:v>
      </x:c>
      <x:c r="AA3029" s="50" t="b">
        <x:f>AND(ISNUMBER(S3029),S3029&gt;=DATE(YEAR('設定'!$B$10)-'設定'!$B$9,MONTH('設定'!$B$10),DAY('設定'!$B$10)))</x:f>
        <x:v>0</x:v>
      </x:c>
      <x:c r="AB3029" s="55" t="b">
        <x:v>0</x:v>
      </x:c>
      <x:c r="AC3029" s="55" t="b">
        <x:v>0</x:v>
      </x:c>
      <x:c r="AD3029" s="50" t="n">
        <x:f>IF(X3029,1,0)+IF(Z3029,1,0)+IF(AA3029,1,0)+IF(AB3029,1,0)</x:f>
        <x:v>0</x:v>
      </x:c>
      <x:c r="AE3029" s="50" t="n">
        <x:f>IF(Y3029,1,0)+IF(Z3029,1,0)+IF(AA3029,1,0)+IF(AB3029,1,0)</x:f>
        <x:v>0</x:v>
      </x:c>
      <x:c r="AF3029" s="50" t="n">
        <x:f>IF(Y3029,1,0)+IF(Z3029,1,0)+IF(AA3029,1,0)+IF(AC3029,1,0)</x:f>
        <x:v>0</x:v>
      </x:c>
      <x:c r="AG3029" s="53" t="n">
        <x:v>44348</x:v>
      </x:c>
      <x:c r="AH3029" s="50" t="str">
        <x:v>S100W5CD</x:v>
      </x:c>
      <x:c r="AI3029" s="50" t="str">
        <x:v>NetSalesSummaryOfBusinessResults</x:v>
      </x:c>
      <x:c r="AJ3029" s="50" t="str">
        <x:v>OperatingIncome</x:v>
      </x:c>
      <x:c r="AK3029" s="53" t="n">
        <x:v>45747</x:v>
      </x:c>
      <x:c r="AL3029" s="50" t="str">
        <x:v>365/365/365/366/365</x:v>
      </x:c>
      <x:c r="AM3029" s="51" t="n">
        <x:v>4421000</x:v>
      </x:c>
      <x:c r="AN3029" s="51" t="n">
        <x:v>702</x:v>
      </x:c>
      <x:c r="AO3029" s="51" t="n">
        <x:f>IFERROR(AM3029*AN3029,"")</x:f>
        <x:v>3103542000</x:v>
      </x:c>
      <x:c r="AP3029" s="56" t="n">
        <x:f>IFERROR(AO3029/(K3029*1000000),"")</x:f>
        <x:v>0.9693631056680503</x:v>
      </x:c>
      <x:c r="AQ3029" s="57" t="n">
        <x:v>44906963.333333336</x:v>
      </x:c>
      <x:c r="AR3029" s="52" t="n">
        <x:v>0.5326700920458214</x:v>
      </x:c>
      <x:c r="AS3029" s="52" t="n">
        <x:v>-0.7233857992122024</x:v>
      </x:c>
      <x:c r="AT3029" s="55" t="b">
        <x:v>0</x:v>
      </x:c>
      <x:c r="AU3029" s="50" t="str">
        <x:v>repeated_operating_loss</x:v>
      </x:c>
      <x:c r="AV3029" s="58" t="n">
        <x:v>-0.0974530710077183</x:v>
      </x:c>
      <x:c r="AW3029" s="50" t="n">
        <x:v>2589</x:v>
      </x:c>
      <x:c r="AX3029" s="50" t="str">
        <x:v>Future Moat</x:v>
      </x:c>
      <x:c r="AY3029" s="50" t="str">
        <x:v>既存適格性フィルター不通過: repeated_operating_loss / ローカル5年最大下落率-60%以下</x:v>
      </x:c>
      <x:c r="AZ3029" s="59" t="str">
        <x:v>2025-06-26 15:00</x:v>
      </x:c>
      <x:c r="BA3029" s="53" t="n">
        <x:v>38869</x:v>
      </x:c>
      <x:c r="BB3029" s="50"/>
      <x:c r="BC3029" s="50"/>
      <x:c r="BD3029" s="50"/>
    </x:row>
    <x:row r="3030">
      <x:c r="A3030" s="50" t="n">
        <x:v>3029</x:v>
      </x:c>
      <x:c r="B3030" s="50" t="str">
        <x:v>6501</x:v>
      </x:c>
      <x:c r="C3030" s="50" t="str">
        <x:v>6501.T</x:v>
      </x:c>
      <x:c r="D3030" s="50" t="str">
        <x:v>Hitachi,Ltd.</x:v>
      </x:c>
      <x:c r="E3030" s="50" t="str">
        <x:v>Prime Market (Domestic)</x:v>
      </x:c>
      <x:c r="F3030" s="50" t="str">
        <x:v>Electric Appliances</x:v>
      </x:c>
      <x:c r="G3030" s="51" t="n">
        <x:v>8729196</x:v>
      </x:c>
      <x:c r="H3030" s="51" t="n">
        <x:v>10264602</x:v>
      </x:c>
      <x:c r="I3030" s="51" t="n">
        <x:v>10881150</x:v>
      </x:c>
      <x:c r="J3030" s="51" t="n">
        <x:v>9728716</x:v>
      </x:c>
      <x:c r="K3030" s="51" t="n">
        <x:v>9783370</x:v>
      </x:c>
      <x:c r="L3030" s="52" t="n">
        <x:f>IFERROR(H3030/G3030-1,"")</x:f>
        <x:v>0.17589317504155022</x:v>
      </x:c>
      <x:c r="M3030" s="52" t="n">
        <x:f>IFERROR(I3030/H3030-1,"")</x:f>
        <x:v>0.060065456020603536</x:v>
      </x:c>
      <x:c r="N3030" s="52" t="n">
        <x:f>IFERROR(J3030/I3030-1,"")</x:f>
        <x:v>-0.10591104800503626</x:v>
      </x:c>
      <x:c r="O3030" s="52" t="n">
        <x:f>IFERROR(K3030/J3030-1,"")</x:f>
        <x:v>0.0056178019792128</x:v>
      </x:c>
      <x:c r="P3030" s="52" t="n">
        <x:f>IFERROR((K3030/G3030)^(1/4)-1,"")</x:f>
        <x:v>0.02891277245302981</x:v>
      </x:c>
      <x:c r="Q3030" s="51" t="n">
        <x:v>212094</x:v>
      </x:c>
      <x:c r="R3030" s="52" t="n">
        <x:f>IFERROR(Q3030/K3030,"")</x:f>
        <x:v>0.02167903288948491</x:v>
      </x:c>
      <x:c r="S3030" s="53" t="n">
        <x:v>44348</x:v>
      </x:c>
      <x:c r="T3030" s="50" t="str">
        <x:v>not_identified_before_local_window</x:v>
      </x:c>
      <x:c r="U3030" s="50" t="str">
        <x:v>日本マスタートラスト信託銀行株式会社（信託口）</x:v>
      </x:c>
      <x:c r="V3030" s="54" t="n">
        <x:v>0.1723</x:v>
      </x:c>
      <x:c r="W3030" s="50"/>
      <x:c r="X3030" s="50" t="b">
        <x:f>AND(COUNT(L3030:O3030)=4,L3030&gt;='設定'!$B$6,M3030&gt;='設定'!$B$6,N3030&gt;='設定'!$B$6,O3030&gt;='設定'!$B$6)</x:f>
        <x:v>0</x:v>
      </x:c>
      <x:c r="Y3030" s="50" t="b">
        <x:f>AND(COUNT(G3030:K3030)=5,P3030&gt;='設定'!$B$7)</x:f>
        <x:v>0</x:v>
      </x:c>
      <x:c r="Z3030" s="50" t="b">
        <x:f>AND(ISNUMBER(R3030),R3030&gt;='設定'!$B$8)</x:f>
        <x:v>0</x:v>
      </x:c>
      <x:c r="AA3030" s="50" t="b">
        <x:f>AND(ISNUMBER(S3030),S3030&gt;=DATE(YEAR('設定'!$B$10)-'設定'!$B$9,MONTH('設定'!$B$10),DAY('設定'!$B$10)))</x:f>
        <x:v>0</x:v>
      </x:c>
      <x:c r="AB3030" s="55" t="b">
        <x:v>0</x:v>
      </x:c>
      <x:c r="AC3030" s="55" t="b">
        <x:v>0</x:v>
      </x:c>
      <x:c r="AD3030" s="50" t="n">
        <x:f>IF(X3030,1,0)+IF(Z3030,1,0)+IF(AA3030,1,0)+IF(AB3030,1,0)</x:f>
        <x:v>0</x:v>
      </x:c>
      <x:c r="AE3030" s="50" t="n">
        <x:f>IF(Y3030,1,0)+IF(Z3030,1,0)+IF(AA3030,1,0)+IF(AB3030,1,0)</x:f>
        <x:v>0</x:v>
      </x:c>
      <x:c r="AF3030" s="50" t="n">
        <x:f>IF(Y3030,1,0)+IF(Z3030,1,0)+IF(AA3030,1,0)+IF(AC3030,1,0)</x:f>
        <x:v>0</x:v>
      </x:c>
      <x:c r="AG3030" s="53" t="n">
        <x:v>44348</x:v>
      </x:c>
      <x:c r="AH3030" s="50" t="str">
        <x:v>S100W56G</x:v>
      </x:c>
      <x:c r="AI3030" s="50" t="str">
        <x:v>RevenueIFRSSummaryOfBusinessResults</x:v>
      </x:c>
      <x:c r="AJ3030" s="50" t="str">
        <x:v>OperatingIncome</x:v>
      </x:c>
      <x:c r="AK3030" s="53" t="n">
        <x:v>45747</x:v>
      </x:c>
      <x:c r="AL3030" s="50" t="str">
        <x:v>365/365/365/366/365</x:v>
      </x:c>
      <x:c r="AM3030" s="51" t="n">
        <x:v>4577859585</x:v>
      </x:c>
      <x:c r="AN3030" s="51" t="n">
        <x:v>5126</x:v>
      </x:c>
      <x:c r="AO3030" s="51" t="n">
        <x:f>IFERROR(AM3030*AN3030,"")</x:f>
        <x:v>23466108232710</x:v>
      </x:c>
      <x:c r="AP3030" s="56" t="n">
        <x:f>IFERROR(AO3030/(K3030*1000000),"")</x:f>
        <x:v>2.398571068324105</x:v>
      </x:c>
      <x:c r="AQ3030" s="57" t="n">
        <x:v>71482355923.33333</x:v>
      </x:c>
      <x:c r="AR3030" s="52" t="n">
        <x:v>0.3775827374863639</x:v>
      </x:c>
      <x:c r="AS3030" s="52" t="n">
        <x:v>-0.3870031545386684</x:v>
      </x:c>
      <x:c r="AT3030" s="55" t="b">
        <x:v>0</x:v>
      </x:c>
      <x:c r="AU3030" s="50" t="str">
        <x:v>missing_financial_data</x:v>
      </x:c>
      <x:c r="AV3030" s="58" t="n">
        <x:v>0.147774553228009</x:v>
      </x:c>
      <x:c r="AW3030" s="50" t="n">
        <x:v>955</x:v>
      </x:c>
      <x:c r="AX3030" s="50" t="str">
        <x:v>Future Moat</x:v>
      </x:c>
      <x:c r="AY3030" s="50" t="str">
        <x:v>既存適格性フィルター不通過: missing_financial_data</x:v>
      </x:c>
      <x:c r="AZ3030" s="59" t="str">
        <x:v>2025-06-25 15:18</x:v>
      </x:c>
      <x:c r="BA3030" s="53"/>
      <x:c r="BB3030" s="50"/>
      <x:c r="BC3030" s="50"/>
      <x:c r="BD3030" s="50" t="str">
        <x:v>TOPIX Core30</x:v>
      </x:c>
    </x:row>
    <x:row r="3031">
      <x:c r="A3031" s="50" t="n">
        <x:v>3030</x:v>
      </x:c>
      <x:c r="B3031" s="50" t="str">
        <x:v>4023</x:v>
      </x:c>
      <x:c r="C3031" s="50" t="str">
        <x:v>4023.T</x:v>
      </x:c>
      <x:c r="D3031" s="50" t="str">
        <x:v>KUREHA CORPORATION</x:v>
      </x:c>
      <x:c r="E3031" s="50" t="str">
        <x:v>Prime Market (Domestic)</x:v>
      </x:c>
      <x:c r="F3031" s="50" t="str">
        <x:v>Chemicals</x:v>
      </x:c>
      <x:c r="G3031" s="51" t="n">
        <x:v>144575</x:v>
      </x:c>
      <x:c r="H3031" s="51" t="n">
        <x:v>168341</x:v>
      </x:c>
      <x:c r="I3031" s="51" t="n">
        <x:v>191277</x:v>
      </x:c>
      <x:c r="J3031" s="51" t="n">
        <x:v>177973</x:v>
      </x:c>
      <x:c r="K3031" s="51" t="n">
        <x:v>162015</x:v>
      </x:c>
      <x:c r="L3031" s="52" t="n">
        <x:f>IFERROR(H3031/G3031-1,"")</x:f>
        <x:v>0.16438526716237245</x:v>
      </x:c>
      <x:c r="M3031" s="52" t="n">
        <x:f>IFERROR(I3031/H3031-1,"")</x:f>
        <x:v>0.13624726002578091</x:v>
      </x:c>
      <x:c r="N3031" s="52" t="n">
        <x:f>IFERROR(J3031/I3031-1,"")</x:f>
        <x:v>-0.06955357936395912</x:v>
      </x:c>
      <x:c r="O3031" s="52" t="n">
        <x:f>IFERROR(K3031/J3031-1,"")</x:f>
        <x:v>-0.08966528630747361</x:v>
      </x:c>
      <x:c r="P3031" s="52" t="n">
        <x:f>IFERROR((K3031/G3031)^(1/4)-1,"")</x:f>
        <x:v>0.02888184982282538</x:v>
      </x:c>
      <x:c r="Q3031" s="51" t="n">
        <x:v>9428</x:v>
      </x:c>
      <x:c r="R3031" s="52" t="n">
        <x:f>IFERROR(Q3031/K3031,"")</x:f>
        <x:v>0.05819214270283616</x:v>
      </x:c>
      <x:c r="S3031" s="53" t="n">
        <x:v>16224</x:v>
      </x:c>
      <x:c r="T3031" s="50" t="str">
        <x:v>EDINET_company_history</x:v>
      </x:c>
      <x:c r="U3031" s="50" t="str">
        <x:v>日本マスタートラスト信託銀行株式会社（信託口）</x:v>
      </x:c>
      <x:c r="V3031" s="54" t="n">
        <x:v>0.1097</x:v>
      </x:c>
      <x:c r="W3031" s="50" t="str">
        <x:v>小 林 豊 / 名 武 克 泰</x:v>
      </x:c>
      <x:c r="X3031" s="50" t="b">
        <x:f>AND(COUNT(L3031:O3031)=4,L3031&gt;='設定'!$B$6,M3031&gt;='設定'!$B$6,N3031&gt;='設定'!$B$6,O3031&gt;='設定'!$B$6)</x:f>
        <x:v>0</x:v>
      </x:c>
      <x:c r="Y3031" s="50" t="b">
        <x:f>AND(COUNT(G3031:K3031)=5,P3031&gt;='設定'!$B$7)</x:f>
        <x:v>0</x:v>
      </x:c>
      <x:c r="Z3031" s="50" t="b">
        <x:f>AND(ISNUMBER(R3031),R3031&gt;='設定'!$B$8)</x:f>
        <x:v>0</x:v>
      </x:c>
      <x:c r="AA3031" s="50" t="b">
        <x:f>AND(ISNUMBER(S3031),S3031&gt;=DATE(YEAR('設定'!$B$10)-'設定'!$B$9,MONTH('設定'!$B$10),DAY('設定'!$B$10)))</x:f>
        <x:v>0</x:v>
      </x:c>
      <x:c r="AB3031" s="55" t="b">
        <x:v>0</x:v>
      </x:c>
      <x:c r="AC3031" s="55" t="b">
        <x:v>0</x:v>
      </x:c>
      <x:c r="AD3031" s="50" t="n">
        <x:f>IF(X3031,1,0)+IF(Z3031,1,0)+IF(AA3031,1,0)+IF(AB3031,1,0)</x:f>
        <x:v>0</x:v>
      </x:c>
      <x:c r="AE3031" s="50" t="n">
        <x:f>IF(Y3031,1,0)+IF(Z3031,1,0)+IF(AA3031,1,0)+IF(AB3031,1,0)</x:f>
        <x:v>0</x:v>
      </x:c>
      <x:c r="AF3031" s="50" t="n">
        <x:f>IF(Y3031,1,0)+IF(Z3031,1,0)+IF(AA3031,1,0)+IF(AC3031,1,0)</x:f>
        <x:v>0</x:v>
      </x:c>
      <x:c r="AG3031" s="53" t="n">
        <x:v>44348</x:v>
      </x:c>
      <x:c r="AH3031" s="50" t="str">
        <x:v>S100W3KR</x:v>
      </x:c>
      <x:c r="AI3031" s="50" t="str">
        <x:v>RevenueIFRSSummaryOfBusinessResults</x:v>
      </x:c>
      <x:c r="AJ3031" s="50" t="str">
        <x:v>OperatingProfitLossIFRS</x:v>
      </x:c>
      <x:c r="AK3031" s="53" t="n">
        <x:v>45747</x:v>
      </x:c>
      <x:c r="AL3031" s="50" t="str">
        <x:v>365/365/365/366/365</x:v>
      </x:c>
      <x:c r="AM3031" s="51" t="n">
        <x:v>49742221</x:v>
      </x:c>
      <x:c r="AN3031" s="51" t="n">
        <x:v>3810</x:v>
      </x:c>
      <x:c r="AO3031" s="51" t="n">
        <x:f>IFERROR(AM3031*AN3031,"")</x:f>
        <x:v>189517862010</x:v>
      </x:c>
      <x:c r="AP3031" s="56" t="n">
        <x:f>IFERROR(AO3031/(K3031*1000000),"")</x:f>
        <x:v>1.1697550350893435</x:v>
      </x:c>
      <x:c r="AQ3031" s="57" t="n">
        <x:v>1800773441.6666667</x:v>
      </x:c>
      <x:c r="AR3031" s="52" t="n">
        <x:v>0.2956113749259928</x:v>
      </x:c>
      <x:c r="AS3031" s="52" t="n">
        <x:v>-0.2763274539209884</x:v>
      </x:c>
      <x:c r="AT3031" s="55" t="b">
        <x:v>0</x:v>
      </x:c>
      <x:c r="AU3031" s="50" t="str">
        <x:v>missing_financial_data</x:v>
      </x:c>
      <x:c r="AV3031" s="58" t="n">
        <x:v>0.0602876965441347</x:v>
      </x:c>
      <x:c r="AW3031" s="50" t="n">
        <x:v>1455</x:v>
      </x:c>
      <x:c r="AX3031" s="50" t="str">
        <x:v>Future Moat</x:v>
      </x:c>
      <x:c r="AY3031" s="50" t="str">
        <x:v>既存適格性フィルター不通過: missing_financial_data</x:v>
      </x:c>
      <x:c r="AZ3031" s="59" t="str">
        <x:v>2025-06-25 14:22</x:v>
      </x:c>
      <x:c r="BA3031" s="53" t="n">
        <x:v>16224</x:v>
      </x:c>
      <x:c r="BB3031" s="50"/>
      <x:c r="BC3031" s="50"/>
      <x:c r="BD3031" s="50" t="str">
        <x:v>TOPIX Small 1</x:v>
      </x:c>
    </x:row>
    <x:row r="3032">
      <x:c r="A3032" s="50" t="n">
        <x:v>3031</x:v>
      </x:c>
      <x:c r="B3032" s="50" t="str">
        <x:v>3201</x:v>
      </x:c>
      <x:c r="C3032" s="50" t="str">
        <x:v>3201.T</x:v>
      </x:c>
      <x:c r="D3032" s="50" t="str">
        <x:v>THE JAPAN WOOL TEXTILE CO.,LTD.</x:v>
      </x:c>
      <x:c r="E3032" s="50" t="str">
        <x:v>Prime Market (Domestic)</x:v>
      </x:c>
      <x:c r="F3032" s="50" t="str">
        <x:v>Textiles and Apparels</x:v>
      </x:c>
      <x:c r="G3032" s="51" t="n">
        <x:v>106619</x:v>
      </x:c>
      <x:c r="H3032" s="51" t="n">
        <x:v>109048</x:v>
      </x:c>
      <x:c r="I3032" s="51" t="n">
        <x:v>113497</x:v>
      </x:c>
      <x:c r="J3032" s="51" t="n">
        <x:v>115438</x:v>
      </x:c>
      <x:c r="K3032" s="51" t="n">
        <x:v>119377</x:v>
      </x:c>
      <x:c r="L3032" s="52" t="n">
        <x:f>IFERROR(H3032/G3032-1,"")</x:f>
        <x:v>0.022782055731154882</x:v>
      </x:c>
      <x:c r="M3032" s="52" t="n">
        <x:f>IFERROR(I3032/H3032-1,"")</x:f>
        <x:v>0.040798547428655185</x:v>
      </x:c>
      <x:c r="N3032" s="52" t="n">
        <x:f>IFERROR(J3032/I3032-1,"")</x:f>
        <x:v>0.01710177361516174</x:v>
      </x:c>
      <x:c r="O3032" s="52" t="n">
        <x:f>IFERROR(K3032/J3032-1,"")</x:f>
        <x:v>0.0341222127895493</x:v>
      </x:c>
      <x:c r="P3032" s="52" t="n">
        <x:f>IFERROR((K3032/G3032)^(1/4)-1,"")</x:f>
        <x:v>0.028659198380526663</x:v>
      </x:c>
      <x:c r="Q3032" s="51" t="n">
        <x:v>11913</x:v>
      </x:c>
      <x:c r="R3032" s="52" t="n">
        <x:f>IFERROR(Q3032/K3032,"")</x:f>
        <x:v>0.09979309247174917</x:v>
      </x:c>
      <x:c r="S3032" s="53" t="n">
        <x:v>18019</x:v>
      </x:c>
      <x:c r="T3032" s="50" t="str">
        <x:v>EDINET_company_history</x:v>
      </x:c>
      <x:c r="U3032" s="50" t="str">
        <x:v>日本マスタートラスト信託銀行株式会社（信託口）</x:v>
      </x:c>
      <x:c r="V3032" s="54" t="n">
        <x:v>0.0863</x:v>
      </x:c>
      <x:c r="W3032" s="50" t="str">
        <x:v>長 岡 豊</x:v>
      </x:c>
      <x:c r="X3032" s="50" t="b">
        <x:f>AND(COUNT(L3032:O3032)=4,L3032&gt;='設定'!$B$6,M3032&gt;='設定'!$B$6,N3032&gt;='設定'!$B$6,O3032&gt;='設定'!$B$6)</x:f>
        <x:v>0</x:v>
      </x:c>
      <x:c r="Y3032" s="50" t="b">
        <x:f>AND(COUNT(G3032:K3032)=5,P3032&gt;='設定'!$B$7)</x:f>
        <x:v>0</x:v>
      </x:c>
      <x:c r="Z3032" s="50" t="b">
        <x:f>AND(ISNUMBER(R3032),R3032&gt;='設定'!$B$8)</x:f>
        <x:v>0</x:v>
      </x:c>
      <x:c r="AA3032" s="50" t="b">
        <x:f>AND(ISNUMBER(S3032),S3032&gt;=DATE(YEAR('設定'!$B$10)-'設定'!$B$9,MONTH('設定'!$B$10),DAY('設定'!$B$10)))</x:f>
        <x:v>0</x:v>
      </x:c>
      <x:c r="AB3032" s="55" t="b">
        <x:v>0</x:v>
      </x:c>
      <x:c r="AC3032" s="55" t="b">
        <x:v>0</x:v>
      </x:c>
      <x:c r="AD3032" s="50" t="n">
        <x:f>IF(X3032,1,0)+IF(Z3032,1,0)+IF(AA3032,1,0)+IF(AB3032,1,0)</x:f>
        <x:v>0</x:v>
      </x:c>
      <x:c r="AE3032" s="50" t="n">
        <x:f>IF(Y3032,1,0)+IF(Z3032,1,0)+IF(AA3032,1,0)+IF(AB3032,1,0)</x:f>
        <x:v>0</x:v>
      </x:c>
      <x:c r="AF3032" s="50" t="n">
        <x:f>IF(Y3032,1,0)+IF(Z3032,1,0)+IF(AA3032,1,0)+IF(AC3032,1,0)</x:f>
        <x:v>0</x:v>
      </x:c>
      <x:c r="AG3032" s="53" t="n">
        <x:v>44348</x:v>
      </x:c>
      <x:c r="AH3032" s="50" t="str">
        <x:v>S100XLV8</x:v>
      </x:c>
      <x:c r="AI3032" s="50" t="str">
        <x:v>NetSalesSummaryOfBusinessResults</x:v>
      </x:c>
      <x:c r="AJ3032" s="50" t="str">
        <x:v>OperatingIncome</x:v>
      </x:c>
      <x:c r="AK3032" s="53" t="n">
        <x:v>45991</x:v>
      </x:c>
      <x:c r="AL3032" s="50" t="str">
        <x:v>365/365/365/366/365</x:v>
      </x:c>
      <x:c r="AM3032" s="51" t="n">
        <x:v>67003358</x:v>
      </x:c>
      <x:c r="AN3032" s="51" t="n">
        <x:v>1736</x:v>
      </x:c>
      <x:c r="AO3032" s="51" t="n">
        <x:f>IFERROR(AM3032*AN3032,"")</x:f>
        <x:v>116317829488</x:v>
      </x:c>
      <x:c r="AP3032" s="56" t="n">
        <x:f>IFERROR(AO3032/(K3032*1000000),"")</x:f>
        <x:v>0.9743738700754752</x:v>
      </x:c>
      <x:c r="AQ3032" s="57" t="n">
        <x:v>300487875</x:v>
      </x:c>
      <x:c r="AR3032" s="52" t="n">
        <x:v>0.2365625358094162</x:v>
      </x:c>
      <x:c r="AS3032" s="52" t="n">
        <x:v>-0.207917806054192</x:v>
      </x:c>
      <x:c r="AT3032" s="55" t="b">
        <x:v>1</x:v>
      </x:c>
      <x:c r="AU3032" s="50"/>
      <x:c r="AV3032" s="58" t="n">
        <x:v>0.0343976169264413</x:v>
      </x:c>
      <x:c r="AW3032" s="50" t="n">
        <x:v>1620</x:v>
      </x:c>
      <x:c r="AX3032" s="50" t="str">
        <x:v>Core Moat</x:v>
      </x:c>
      <x:c r="AY3032" s="50" t="str">
        <x:v>目立つ機械的警告なし（定性確認は別途必要）</x:v>
      </x:c>
      <x:c r="AZ3032" s="59" t="str">
        <x:v>2026-02-20 15:58</x:v>
      </x:c>
      <x:c r="BA3032" s="53" t="n">
        <x:v>18019</x:v>
      </x:c>
      <x:c r="BB3032" s="50"/>
      <x:c r="BC3032" s="50"/>
      <x:c r="BD3032" s="50" t="str">
        <x:v>TOPIX Small 1</x:v>
      </x:c>
    </x:row>
    <x:row r="3033">
      <x:c r="A3033" s="50" t="n">
        <x:v>3032</x:v>
      </x:c>
      <x:c r="B3033" s="50" t="str">
        <x:v>7872</x:v>
      </x:c>
      <x:c r="C3033" s="50" t="str">
        <x:v>7872.T</x:v>
      </x:c>
      <x:c r="D3033" s="50" t="str">
        <x:v>ESTELLE HOLDINGS CO.,LTD.</x:v>
      </x:c>
      <x:c r="E3033" s="50" t="str">
        <x:v>Standard Market(Domestic)</x:v>
      </x:c>
      <x:c r="F3033" s="50" t="str">
        <x:v>Other Products</x:v>
      </x:c>
      <x:c r="G3033" s="51" t="n">
        <x:v>27963</x:v>
      </x:c>
      <x:c r="H3033" s="51" t="n">
        <x:v>29985</x:v>
      </x:c>
      <x:c r="I3033" s="51" t="n">
        <x:v>29627</x:v>
      </x:c>
      <x:c r="J3033" s="51" t="n">
        <x:v>31699</x:v>
      </x:c>
      <x:c r="K3033" s="51" t="n">
        <x:v>31271</x:v>
      </x:c>
      <x:c r="L3033" s="52" t="n">
        <x:f>IFERROR(H3033/G3033-1,"")</x:f>
        <x:v>0.07230983800021451</x:v>
      </x:c>
      <x:c r="M3033" s="52" t="n">
        <x:f>IFERROR(I3033/H3033-1,"")</x:f>
        <x:v>-0.011939302984825706</x:v>
      </x:c>
      <x:c r="N3033" s="52" t="n">
        <x:f>IFERROR(J3033/I3033-1,"")</x:f>
        <x:v>0.06993620683835688</x:v>
      </x:c>
      <x:c r="O3033" s="52" t="n">
        <x:f>IFERROR(K3033/J3033-1,"")</x:f>
        <x:v>-0.013502003217767067</x:v>
      </x:c>
      <x:c r="P3033" s="52" t="n">
        <x:f>IFERROR((K3033/G3033)^(1/4)-1,"")</x:f>
        <x:v>0.028346564980224587</x:v>
      </x:c>
      <x:c r="Q3033" s="51" t="n">
        <x:v>188</x:v>
      </x:c>
      <x:c r="R3033" s="52" t="n">
        <x:f>IFERROR(Q3033/K3033,"")</x:f>
        <x:v>0.0060119599629049275</x:v>
      </x:c>
      <x:c r="S3033" s="53" t="n">
        <x:v>38322</x:v>
      </x:c>
      <x:c r="T3033" s="50" t="str">
        <x:v>EDINET_company_history</x:v>
      </x:c>
      <x:c r="U3033" s="50" t="str">
        <x:v>株式会社雅コーポレーション</x:v>
      </x:c>
      <x:c r="V3033" s="54" t="n">
        <x:v>0.339</x:v>
      </x:c>
      <x:c r="W3033" s="50" t="str">
        <x:v>丸山 雅史 / 佐野 司郎</x:v>
      </x:c>
      <x:c r="X3033" s="50" t="b">
        <x:f>AND(COUNT(L3033:O3033)=4,L3033&gt;='設定'!$B$6,M3033&gt;='設定'!$B$6,N3033&gt;='設定'!$B$6,O3033&gt;='設定'!$B$6)</x:f>
        <x:v>0</x:v>
      </x:c>
      <x:c r="Y3033" s="50" t="b">
        <x:f>AND(COUNT(G3033:K3033)=5,P3033&gt;='設定'!$B$7)</x:f>
        <x:v>0</x:v>
      </x:c>
      <x:c r="Z3033" s="50" t="b">
        <x:f>AND(ISNUMBER(R3033),R3033&gt;='設定'!$B$8)</x:f>
        <x:v>0</x:v>
      </x:c>
      <x:c r="AA3033" s="50" t="b">
        <x:f>AND(ISNUMBER(S3033),S3033&gt;=DATE(YEAR('設定'!$B$10)-'設定'!$B$9,MONTH('設定'!$B$10),DAY('設定'!$B$10)))</x:f>
        <x:v>0</x:v>
      </x:c>
      <x:c r="AB3033" s="55" t="b">
        <x:v>0</x:v>
      </x:c>
      <x:c r="AC3033" s="55" t="b">
        <x:v>0</x:v>
      </x:c>
      <x:c r="AD3033" s="50" t="n">
        <x:f>IF(X3033,1,0)+IF(Z3033,1,0)+IF(AA3033,1,0)+IF(AB3033,1,0)</x:f>
        <x:v>0</x:v>
      </x:c>
      <x:c r="AE3033" s="50" t="n">
        <x:f>IF(Y3033,1,0)+IF(Z3033,1,0)+IF(AA3033,1,0)+IF(AB3033,1,0)</x:f>
        <x:v>0</x:v>
      </x:c>
      <x:c r="AF3033" s="50" t="n">
        <x:f>IF(Y3033,1,0)+IF(Z3033,1,0)+IF(AA3033,1,0)+IF(AC3033,1,0)</x:f>
        <x:v>0</x:v>
      </x:c>
      <x:c r="AG3033" s="53" t="n">
        <x:v>44348</x:v>
      </x:c>
      <x:c r="AH3033" s="50" t="str">
        <x:v>S100W8TS</x:v>
      </x:c>
      <x:c r="AI3033" s="50" t="str">
        <x:v>NetSalesSummaryOfBusinessResults</x:v>
      </x:c>
      <x:c r="AJ3033" s="50" t="str">
        <x:v>OperatingIncome</x:v>
      </x:c>
      <x:c r="AK3033" s="53" t="n">
        <x:v>45747</x:v>
      </x:c>
      <x:c r="AL3033" s="50" t="str">
        <x:v>365/365/365/366/365</x:v>
      </x:c>
      <x:c r="AM3033" s="51" t="n">
        <x:v>10477623</x:v>
      </x:c>
      <x:c r="AN3033" s="51" t="n">
        <x:v>592</x:v>
      </x:c>
      <x:c r="AO3033" s="51" t="n">
        <x:f>IFERROR(AM3033*AN3033,"")</x:f>
        <x:v>6202752816</x:v>
      </x:c>
      <x:c r="AP3033" s="56" t="n">
        <x:f>IFERROR(AO3033/(K3033*1000000),"")</x:f>
        <x:v>0.1983547956892968</x:v>
      </x:c>
      <x:c r="AQ3033" s="57" t="n">
        <x:v>3063338.3333333335</x:v>
      </x:c>
      <x:c r="AR3033" s="52" t="n">
        <x:v>0.1247087357205291</x:v>
      </x:c>
      <x:c r="AS3033" s="52" t="n">
        <x:v>-0.1644470670828087</x:v>
      </x:c>
      <x:c r="AT3033" s="55" t="b">
        <x:v>0</x:v>
      </x:c>
      <x:c r="AU3033" s="50" t="str">
        <x:v>low_liquidity</x:v>
      </x:c>
      <x:c r="AV3033" s="58" t="n">
        <x:v>-0.0173785710697808</x:v>
      </x:c>
      <x:c r="AW3033" s="50" t="n">
        <x:v>2019</x:v>
      </x:c>
      <x:c r="AX3033" s="50" t="str">
        <x:v>Transformation Moat</x:v>
      </x:c>
      <x:c r="AY3033" s="50" t="str">
        <x:v>既存適格性フィルター不通過: low_liquidity / 60日平均売買代金2,000万円未満</x:v>
      </x:c>
      <x:c r="AZ3033" s="59" t="str">
        <x:v>2025-06-30 13:42</x:v>
      </x:c>
      <x:c r="BA3033" s="53" t="n">
        <x:v>38322</x:v>
      </x:c>
      <x:c r="BB3033" s="50"/>
      <x:c r="BC3033" s="50"/>
      <x:c r="BD3033" s="50"/>
    </x:row>
    <x:row r="3034">
      <x:c r="A3034" s="50" t="n">
        <x:v>3033</x:v>
      </x:c>
      <x:c r="B3034" s="50" t="str">
        <x:v>4069</x:v>
      </x:c>
      <x:c r="C3034" s="50" t="str">
        <x:v>4069.T</x:v>
      </x:c>
      <x:c r="D3034" s="50" t="str">
        <x:v>BlueMeme Inc.</x:v>
      </x:c>
      <x:c r="E3034" s="50" t="str">
        <x:v>Growth Market(Domestic)</x:v>
      </x:c>
      <x:c r="F3034" s="50" t="str">
        <x:v>Information &amp; Communication</x:v>
      </x:c>
      <x:c r="G3034" s="51" t="n">
        <x:v>2101.71</x:v>
      </x:c>
      <x:c r="H3034" s="51" t="n">
        <x:v>1942.14</x:v>
      </x:c>
      <x:c r="I3034" s="51" t="n">
        <x:v>2289.468</x:v>
      </x:c>
      <x:c r="J3034" s="51" t="n">
        <x:v>2506.78</x:v>
      </x:c>
      <x:c r="K3034" s="51" t="n">
        <x:v>2349.515</x:v>
      </x:c>
      <x:c r="L3034" s="52" t="n">
        <x:f>IFERROR(H3034/G3034-1,"")</x:f>
        <x:v>-0.07592389054626947</x:v>
      </x:c>
      <x:c r="M3034" s="52" t="n">
        <x:f>IFERROR(I3034/H3034-1,"")</x:f>
        <x:v>0.17883777688529134</x:v>
      </x:c>
      <x:c r="N3034" s="52" t="n">
        <x:f>IFERROR(J3034/I3034-1,"")</x:f>
        <x:v>0.09491812071625394</x:v>
      </x:c>
      <x:c r="O3034" s="52" t="n">
        <x:f>IFERROR(K3034/J3034-1,"")</x:f>
        <x:v>-0.06273586034673972</x:v>
      </x:c>
      <x:c r="P3034" s="52" t="n">
        <x:f>IFERROR((K3034/G3034)^(1/4)-1,"")</x:f>
        <x:v>0.028256249792143473</x:v>
      </x:c>
      <x:c r="Q3034" s="51" t="n">
        <x:v>31.254</x:v>
      </x:c>
      <x:c r="R3034" s="52" t="n">
        <x:f>IFERROR(Q3034/K3034,"")</x:f>
        <x:v>0.013302319840477717</x:v>
      </x:c>
      <x:c r="S3034" s="53" t="n">
        <x:v>44348</x:v>
      </x:c>
      <x:c r="T3034" s="50" t="str">
        <x:v>EDINET_company_history</x:v>
      </x:c>
      <x:c r="U3034" s="50" t="str">
        <x:v>三井情報株式会社</x:v>
      </x:c>
      <x:c r="V3034" s="54" t="n">
        <x:v>0.2167</x:v>
      </x:c>
      <x:c r="W3034" s="50" t="str">
        <x:v>松岡 真功</x:v>
      </x:c>
      <x:c r="X3034" s="50" t="b">
        <x:f>AND(COUNT(L3034:O3034)=4,L3034&gt;='設定'!$B$6,M3034&gt;='設定'!$B$6,N3034&gt;='設定'!$B$6,O3034&gt;='設定'!$B$6)</x:f>
        <x:v>0</x:v>
      </x:c>
      <x:c r="Y3034" s="50" t="b">
        <x:f>AND(COUNT(G3034:K3034)=5,P3034&gt;='設定'!$B$7)</x:f>
        <x:v>0</x:v>
      </x:c>
      <x:c r="Z3034" s="50" t="b">
        <x:f>AND(ISNUMBER(R3034),R3034&gt;='設定'!$B$8)</x:f>
        <x:v>0</x:v>
      </x:c>
      <x:c r="AA3034" s="50" t="b">
        <x:f>AND(ISNUMBER(S3034),S3034&gt;=DATE(YEAR('設定'!$B$10)-'設定'!$B$9,MONTH('設定'!$B$10),DAY('設定'!$B$10)))</x:f>
        <x:v>0</x:v>
      </x:c>
      <x:c r="AB3034" s="55" t="b">
        <x:v>0</x:v>
      </x:c>
      <x:c r="AC3034" s="55" t="b">
        <x:v>0</x:v>
      </x:c>
      <x:c r="AD3034" s="50" t="n">
        <x:f>IF(X3034,1,0)+IF(Z3034,1,0)+IF(AA3034,1,0)+IF(AB3034,1,0)</x:f>
        <x:v>0</x:v>
      </x:c>
      <x:c r="AE3034" s="50" t="n">
        <x:f>IF(Y3034,1,0)+IF(Z3034,1,0)+IF(AA3034,1,0)+IF(AB3034,1,0)</x:f>
        <x:v>0</x:v>
      </x:c>
      <x:c r="AF3034" s="50" t="n">
        <x:f>IF(Y3034,1,0)+IF(Z3034,1,0)+IF(AA3034,1,0)+IF(AC3034,1,0)</x:f>
        <x:v>0</x:v>
      </x:c>
      <x:c r="AG3034" s="53" t="n">
        <x:v>44376</x:v>
      </x:c>
      <x:c r="AH3034" s="50" t="str">
        <x:v>S100W5FQ</x:v>
      </x:c>
      <x:c r="AI3034" s="50" t="str">
        <x:v>NetSalesSummaryOfBusinessResults</x:v>
      </x:c>
      <x:c r="AJ3034" s="50" t="str">
        <x:v>OperatingIncome</x:v>
      </x:c>
      <x:c r="AK3034" s="53" t="n">
        <x:v>45747</x:v>
      </x:c>
      <x:c r="AL3034" s="50" t="str">
        <x:v>365/365/365/366/365</x:v>
      </x:c>
      <x:c r="AM3034" s="51" t="n">
        <x:v>3383046</x:v>
      </x:c>
      <x:c r="AN3034" s="51" t="n">
        <x:v>1070</x:v>
      </x:c>
      <x:c r="AO3034" s="51" t="n">
        <x:f>IFERROR(AM3034*AN3034,"")</x:f>
        <x:v>3619859220</x:v>
      </x:c>
      <x:c r="AP3034" s="56" t="n">
        <x:f>IFERROR(AO3034/(K3034*1000000),"")</x:f>
        <x:v>1.5406835964018106</x:v>
      </x:c>
      <x:c r="AQ3034" s="57" t="n">
        <x:v>12241366.666666666</x:v>
      </x:c>
      <x:c r="AR3034" s="52" t="n">
        <x:v>0.6410914056010878</x:v>
      </x:c>
      <x:c r="AS3034" s="52" t="n">
        <x:v>-0.7563739376770537</x:v>
      </x:c>
      <x:c r="AT3034" s="55" t="b">
        <x:v>0</x:v>
      </x:c>
      <x:c r="AU3034" s="50" t="str">
        <x:v>low_liquidity</x:v>
      </x:c>
      <x:c r="AV3034" s="58" t="n">
        <x:v>-0.3669110087466291</x:v>
      </x:c>
      <x:c r="AW3034" s="50" t="n">
        <x:v>3385</x:v>
      </x:c>
      <x:c r="AX3034" s="50" t="str">
        <x:v>Future Moat</x:v>
      </x:c>
      <x:c r="AY3034" s="50" t="str">
        <x:v>既存適格性フィルター不通過: low_liquidity / 60日平均売買代金2,000万円未満 / 年率ボラティリティ60%以上 / ローカル5年最大下落率-60%以下</x:v>
      </x:c>
      <x:c r="AZ3034" s="59" t="str">
        <x:v>2025-06-25 16:00</x:v>
      </x:c>
      <x:c r="BA3034" s="53" t="n">
        <x:v>44348</x:v>
      </x:c>
      <x:c r="BB3034" s="50"/>
      <x:c r="BC3034" s="50"/>
      <x:c r="BD3034" s="50"/>
    </x:row>
    <x:row r="3035">
      <x:c r="A3035" s="50" t="n">
        <x:v>3034</x:v>
      </x:c>
      <x:c r="B3035" s="50" t="str">
        <x:v>9715</x:v>
      </x:c>
      <x:c r="C3035" s="50" t="str">
        <x:v>9715.T</x:v>
      </x:c>
      <x:c r="D3035" s="50" t="str">
        <x:v>transcosmos inc.</x:v>
      </x:c>
      <x:c r="E3035" s="50" t="str">
        <x:v>Prime Market (Domestic)</x:v>
      </x:c>
      <x:c r="F3035" s="50" t="str">
        <x:v>Services</x:v>
      </x:c>
      <x:c r="G3035" s="51" t="n">
        <x:v>336405</x:v>
      </x:c>
      <x:c r="H3035" s="51" t="n">
        <x:v>354085</x:v>
      </x:c>
      <x:c r="I3035" s="51" t="n">
        <x:v>373830</x:v>
      </x:c>
      <x:c r="J3035" s="51" t="n">
        <x:v>362201</x:v>
      </x:c>
      <x:c r="K3035" s="51" t="n">
        <x:v>375849</x:v>
      </x:c>
      <x:c r="L3035" s="52" t="n">
        <x:f>IFERROR(H3035/G3035-1,"")</x:f>
        <x:v>0.05255569923158099</x:v>
      </x:c>
      <x:c r="M3035" s="52" t="n">
        <x:f>IFERROR(I3035/H3035-1,"")</x:f>
        <x:v>0.05576344663004651</x:v>
      </x:c>
      <x:c r="N3035" s="52" t="n">
        <x:f>IFERROR(J3035/I3035-1,"")</x:f>
        <x:v>-0.031107722761683165</x:v>
      </x:c>
      <x:c r="O3035" s="52" t="n">
        <x:f>IFERROR(K3035/J3035-1,"")</x:f>
        <x:v>0.03768073528234317</x:v>
      </x:c>
      <x:c r="P3035" s="52" t="n">
        <x:f>IFERROR((K3035/G3035)^(1/4)-1,"")</x:f>
        <x:v>0.028105634381662137</x:v>
      </x:c>
      <x:c r="Q3035" s="51" t="n">
        <x:v>14475</x:v>
      </x:c>
      <x:c r="R3035" s="52" t="n">
        <x:f>IFERROR(Q3035/K3035,"")</x:f>
        <x:v>0.038512807004940815</x:v>
      </x:c>
      <x:c r="S3035" s="53" t="n">
        <x:v>33878</x:v>
      </x:c>
      <x:c r="T3035" s="50" t="str">
        <x:v>EDINET_company_history</x:v>
      </x:c>
      <x:c r="U3035" s="50" t="str">
        <x:v>公益財団法人トランスコスモス財団</x:v>
      </x:c>
      <x:c r="V3035" s="54" t="n">
        <x:v>0.1802</x:v>
      </x:c>
      <x:c r="W3035" s="50" t="str">
        <x:v>奥 田 昌 孝 / 牟 田 正 明 / 神 谷 健 志 / 髙 野 雅 年 / 松 原 健 志 / 貝 塚 洋</x:v>
      </x:c>
      <x:c r="X3035" s="50" t="b">
        <x:f>AND(COUNT(L3035:O3035)=4,L3035&gt;='設定'!$B$6,M3035&gt;='設定'!$B$6,N3035&gt;='設定'!$B$6,O3035&gt;='設定'!$B$6)</x:f>
        <x:v>0</x:v>
      </x:c>
      <x:c r="Y3035" s="50" t="b">
        <x:f>AND(COUNT(G3035:K3035)=5,P3035&gt;='設定'!$B$7)</x:f>
        <x:v>0</x:v>
      </x:c>
      <x:c r="Z3035" s="50" t="b">
        <x:f>AND(ISNUMBER(R3035),R3035&gt;='設定'!$B$8)</x:f>
        <x:v>0</x:v>
      </x:c>
      <x:c r="AA3035" s="50" t="b">
        <x:f>AND(ISNUMBER(S3035),S3035&gt;=DATE(YEAR('設定'!$B$10)-'設定'!$B$9,MONTH('設定'!$B$10),DAY('設定'!$B$10)))</x:f>
        <x:v>0</x:v>
      </x:c>
      <x:c r="AB3035" s="55" t="b">
        <x:v>0</x:v>
      </x:c>
      <x:c r="AC3035" s="55" t="b">
        <x:v>0</x:v>
      </x:c>
      <x:c r="AD3035" s="50" t="n">
        <x:f>IF(X3035,1,0)+IF(Z3035,1,0)+IF(AA3035,1,0)+IF(AB3035,1,0)</x:f>
        <x:v>0</x:v>
      </x:c>
      <x:c r="AE3035" s="50" t="n">
        <x:f>IF(Y3035,1,0)+IF(Z3035,1,0)+IF(AA3035,1,0)+IF(AB3035,1,0)</x:f>
        <x:v>0</x:v>
      </x:c>
      <x:c r="AF3035" s="50" t="n">
        <x:f>IF(Y3035,1,0)+IF(Z3035,1,0)+IF(AA3035,1,0)+IF(AC3035,1,0)</x:f>
        <x:v>0</x:v>
      </x:c>
      <x:c r="AG3035" s="53" t="n">
        <x:v>44348</x:v>
      </x:c>
      <x:c r="AH3035" s="50" t="str">
        <x:v>S100W1SJ</x:v>
      </x:c>
      <x:c r="AI3035" s="50" t="str">
        <x:v>NetSalesSummaryOfBusinessResults</x:v>
      </x:c>
      <x:c r="AJ3035" s="50" t="str">
        <x:v>OperatingIncome</x:v>
      </x:c>
      <x:c r="AK3035" s="53" t="n">
        <x:v>45747</x:v>
      </x:c>
      <x:c r="AL3035" s="50" t="str">
        <x:v>365/365/365/366/365</x:v>
      </x:c>
      <x:c r="AM3035" s="51" t="n">
        <x:v>37472916</x:v>
      </x:c>
      <x:c r="AN3035" s="51" t="n">
        <x:v>3860</x:v>
      </x:c>
      <x:c r="AO3035" s="51" t="n">
        <x:f>IFERROR(AM3035*AN3035,"")</x:f>
        <x:v>144645455760</x:v>
      </x:c>
      <x:c r="AP3035" s="56" t="n">
        <x:f>IFERROR(AO3035/(K3035*1000000),"")</x:f>
        <x:v>0.38484991515209566</x:v>
      </x:c>
      <x:c r="AQ3035" s="57" t="n">
        <x:v>309124041.6666667</x:v>
      </x:c>
      <x:c r="AR3035" s="52" t="n">
        <x:v>0.2359251334870484</x:v>
      </x:c>
      <x:c r="AS3035" s="52" t="n">
        <x:v>-0.2665746279321397</x:v>
      </x:c>
      <x:c r="AT3035" s="55" t="b">
        <x:v>1</x:v>
      </x:c>
      <x:c r="AU3035" s="50"/>
      <x:c r="AV3035" s="58" t="n">
        <x:v>0.0948879431046284</x:v>
      </x:c>
      <x:c r="AW3035" s="50" t="n">
        <x:v>1266</x:v>
      </x:c>
      <x:c r="AX3035" s="50" t="str">
        <x:v>Core Moat</x:v>
      </x:c>
      <x:c r="AY3035" s="50" t="str">
        <x:v>目立つ機械的警告なし（定性確認は別途必要）</x:v>
      </x:c>
      <x:c r="AZ3035" s="59" t="str">
        <x:v>2025-06-23 15:33</x:v>
      </x:c>
      <x:c r="BA3035" s="53" t="n">
        <x:v>33878</x:v>
      </x:c>
      <x:c r="BB3035" s="50"/>
      <x:c r="BC3035" s="50"/>
      <x:c r="BD3035" s="50" t="str">
        <x:v>TOPIX Small 1</x:v>
      </x:c>
    </x:row>
    <x:row r="3036">
      <x:c r="A3036" s="50" t="n">
        <x:v>3035</x:v>
      </x:c>
      <x:c r="B3036" s="50" t="str">
        <x:v>3153</x:v>
      </x:c>
      <x:c r="C3036" s="50" t="str">
        <x:v>3153.T</x:v>
      </x:c>
      <x:c r="D3036" s="50" t="str">
        <x:v>Yashima Denki Co.,Ltd.</x:v>
      </x:c>
      <x:c r="E3036" s="50" t="str">
        <x:v>Prime Market (Domestic)</x:v>
      </x:c>
      <x:c r="F3036" s="50" t="str">
        <x:v>Wholesale Trade</x:v>
      </x:c>
      <x:c r="G3036" s="51" t="n">
        <x:v>59194</x:v>
      </x:c>
      <x:c r="H3036" s="51" t="n">
        <x:v>60038</x:v>
      </x:c>
      <x:c r="I3036" s="51" t="n">
        <x:v>60270</x:v>
      </x:c>
      <x:c r="J3036" s="51" t="n">
        <x:v>64862</x:v>
      </x:c>
      <x:c r="K3036" s="51" t="n">
        <x:v>66075</x:v>
      </x:c>
      <x:c r="L3036" s="52" t="n">
        <x:f>IFERROR(H3036/G3036-1,"")</x:f>
        <x:v>0.01425820184478166</x:v>
      </x:c>
      <x:c r="M3036" s="52" t="n">
        <x:f>IFERROR(I3036/H3036-1,"")</x:f>
        <x:v>0.0038642193277591552</x:v>
      </x:c>
      <x:c r="N3036" s="52" t="n">
        <x:f>IFERROR(J3036/I3036-1,"")</x:f>
        <x:v>0.07619047619047614</x:v>
      </x:c>
      <x:c r="O3036" s="52" t="n">
        <x:f>IFERROR(K3036/J3036-1,"")</x:f>
        <x:v>0.018701242638216486</x:v>
      </x:c>
      <x:c r="P3036" s="52" t="n">
        <x:f>IFERROR((K3036/G3036)^(1/4)-1,"")</x:f>
        <x:v>0.027873976713030935</x:v>
      </x:c>
      <x:c r="Q3036" s="51" t="n">
        <x:v>5253</x:v>
      </x:c>
      <x:c r="R3036" s="52" t="n">
        <x:f>IFERROR(Q3036/K3036,"")</x:f>
        <x:v>0.0795005675368899</x:v>
      </x:c>
      <x:c r="S3036" s="53" t="n">
        <x:v>39965</x:v>
      </x:c>
      <x:c r="T3036" s="50" t="str">
        <x:v>EDINET_company_history</x:v>
      </x:c>
      <x:c r="U3036" s="50" t="str">
        <x:v>日本マスタートラスト信託銀行株式会社（信託口）</x:v>
      </x:c>
      <x:c r="V3036" s="54" t="n">
        <x:v>0.09</x:v>
      </x:c>
      <x:c r="W3036" s="50" t="str">
        <x:v>太 田 明 夫 / 清 宮 茂 樹</x:v>
      </x:c>
      <x:c r="X3036" s="50" t="b">
        <x:f>AND(COUNT(L3036:O3036)=4,L3036&gt;='設定'!$B$6,M3036&gt;='設定'!$B$6,N3036&gt;='設定'!$B$6,O3036&gt;='設定'!$B$6)</x:f>
        <x:v>0</x:v>
      </x:c>
      <x:c r="Y3036" s="50" t="b">
        <x:f>AND(COUNT(G3036:K3036)=5,P3036&gt;='設定'!$B$7)</x:f>
        <x:v>0</x:v>
      </x:c>
      <x:c r="Z3036" s="50" t="b">
        <x:f>AND(ISNUMBER(R3036),R3036&gt;='設定'!$B$8)</x:f>
        <x:v>0</x:v>
      </x:c>
      <x:c r="AA3036" s="50" t="b">
        <x:f>AND(ISNUMBER(S3036),S3036&gt;=DATE(YEAR('設定'!$B$10)-'設定'!$B$9,MONTH('設定'!$B$10),DAY('設定'!$B$10)))</x:f>
        <x:v>0</x:v>
      </x:c>
      <x:c r="AB3036" s="55" t="b">
        <x:v>0</x:v>
      </x:c>
      <x:c r="AC3036" s="55" t="b">
        <x:v>0</x:v>
      </x:c>
      <x:c r="AD3036" s="50" t="n">
        <x:f>IF(X3036,1,0)+IF(Z3036,1,0)+IF(AA3036,1,0)+IF(AB3036,1,0)</x:f>
        <x:v>0</x:v>
      </x:c>
      <x:c r="AE3036" s="50" t="n">
        <x:f>IF(Y3036,1,0)+IF(Z3036,1,0)+IF(AA3036,1,0)+IF(AB3036,1,0)</x:f>
        <x:v>0</x:v>
      </x:c>
      <x:c r="AF3036" s="50" t="n">
        <x:f>IF(Y3036,1,0)+IF(Z3036,1,0)+IF(AA3036,1,0)+IF(AC3036,1,0)</x:f>
        <x:v>0</x:v>
      </x:c>
      <x:c r="AG3036" s="53" t="n">
        <x:v>44348</x:v>
      </x:c>
      <x:c r="AH3036" s="50" t="str">
        <x:v>S100W4RT</x:v>
      </x:c>
      <x:c r="AI3036" s="50" t="str">
        <x:v>NetSalesSummaryOfBusinessResults</x:v>
      </x:c>
      <x:c r="AJ3036" s="50" t="str">
        <x:v>OperatingIncome</x:v>
      </x:c>
      <x:c r="AK3036" s="53" t="n">
        <x:v>45747</x:v>
      </x:c>
      <x:c r="AL3036" s="50" t="str">
        <x:v>365/365/365/366/365</x:v>
      </x:c>
      <x:c r="AM3036" s="51" t="n">
        <x:v>21266300</x:v>
      </x:c>
      <x:c r="AN3036" s="51" t="n">
        <x:v>2758</x:v>
      </x:c>
      <x:c r="AO3036" s="51" t="n">
        <x:f>IFERROR(AM3036*AN3036,"")</x:f>
        <x:v>58652455400</x:v>
      </x:c>
      <x:c r="AP3036" s="56" t="n">
        <x:f>IFERROR(AO3036/(K3036*1000000),"")</x:f>
        <x:v>0.8876648566023458</x:v>
      </x:c>
      <x:c r="AQ3036" s="57" t="n">
        <x:v>143553723.33333334</x:v>
      </x:c>
      <x:c r="AR3036" s="52" t="n">
        <x:v>0.2971159294896172</x:v>
      </x:c>
      <x:c r="AS3036" s="52" t="n">
        <x:v>-0.3116421144632939</x:v>
      </x:c>
      <x:c r="AT3036" s="55" t="b">
        <x:v>1</x:v>
      </x:c>
      <x:c r="AU3036" s="50"/>
      <x:c r="AV3036" s="58" t="n">
        <x:v>0.0473039982356238</x:v>
      </x:c>
      <x:c r="AW3036" s="50" t="n">
        <x:v>1531</x:v>
      </x:c>
      <x:c r="AX3036" s="50" t="str">
        <x:v>Core Moat</x:v>
      </x:c>
      <x:c r="AY3036" s="50" t="str">
        <x:v>目立つ機械的警告なし（定性確認は別途必要）</x:v>
      </x:c>
      <x:c r="AZ3036" s="59" t="str">
        <x:v>2025-06-25 14:03</x:v>
      </x:c>
      <x:c r="BA3036" s="53" t="n">
        <x:v>39965</x:v>
      </x:c>
      <x:c r="BB3036" s="50"/>
      <x:c r="BC3036" s="50"/>
      <x:c r="BD3036" s="50" t="str">
        <x:v>TOPIX Small 2</x:v>
      </x:c>
    </x:row>
    <x:row r="3037">
      <x:c r="A3037" s="50" t="n">
        <x:v>3036</x:v>
      </x:c>
      <x:c r="B3037" s="50" t="str">
        <x:v>2669</x:v>
      </x:c>
      <x:c r="C3037" s="50" t="str">
        <x:v>2669.T</x:v>
      </x:c>
      <x:c r="D3037" s="50" t="str">
        <x:v>Kanemi Co.,Ltd.</x:v>
      </x:c>
      <x:c r="E3037" s="50" t="str">
        <x:v>Standard Market(Domestic)</x:v>
      </x:c>
      <x:c r="F3037" s="50" t="str">
        <x:v>Retail Trade</x:v>
      </x:c>
      <x:c r="G3037" s="51" t="n">
        <x:v>77630.023</x:v>
      </x:c>
      <x:c r="H3037" s="51" t="n">
        <x:v>81059.326</x:v>
      </x:c>
      <x:c r="I3037" s="51" t="n">
        <x:v>87107.882</x:v>
      </x:c>
      <x:c r="J3037" s="51" t="n">
        <x:v>90481.37</x:v>
      </x:c>
      <x:c r="K3037" s="51" t="n">
        <x:v>86653.533</x:v>
      </x:c>
      <x:c r="L3037" s="52" t="n">
        <x:f>IFERROR(H3037/G3037-1,"")</x:f>
        <x:v>0.04417495792832615</x:v>
      </x:c>
      <x:c r="M3037" s="52" t="n">
        <x:f>IFERROR(I3037/H3037-1,"")</x:f>
        <x:v>0.07461887852361371</x:v>
      </x:c>
      <x:c r="N3037" s="52" t="n">
        <x:f>IFERROR(J3037/I3037-1,"")</x:f>
        <x:v>0.03872770089852495</x:v>
      </x:c>
      <x:c r="O3037" s="52" t="n">
        <x:f>IFERROR(K3037/J3037-1,"")</x:f>
        <x:v>-0.0423052502410165</x:v>
      </x:c>
      <x:c r="P3037" s="52" t="n">
        <x:f>IFERROR((K3037/G3037)^(1/4)-1,"")</x:f>
        <x:v>0.02787224648731823</x:v>
      </x:c>
      <x:c r="Q3037" s="51" t="n">
        <x:v>2757.401</x:v>
      </x:c>
      <x:c r="R3037" s="52" t="n">
        <x:f>IFERROR(Q3037/K3037,"")</x:f>
        <x:v>0.03182098761051093</x:v>
      </x:c>
      <x:c r="S3037" s="53" t="n">
        <x:v>38322</x:v>
      </x:c>
      <x:c r="T3037" s="50" t="str">
        <x:v>EDINET_company_history</x:v>
      </x:c>
      <x:c r="U3037" s="50" t="str">
        <x:v>株式会社パン・パシフィック・インターナショナルホールディングス</x:v>
      </x:c>
      <x:c r="V3037" s="54" t="n">
        <x:v>0.4032</x:v>
      </x:c>
      <x:c r="W3037" s="50" t="str">
        <x:v>今井 善広 / 江森 優</x:v>
      </x:c>
      <x:c r="X3037" s="50" t="b">
        <x:f>AND(COUNT(L3037:O3037)=4,L3037&gt;='設定'!$B$6,M3037&gt;='設定'!$B$6,N3037&gt;='設定'!$B$6,O3037&gt;='設定'!$B$6)</x:f>
        <x:v>0</x:v>
      </x:c>
      <x:c r="Y3037" s="50" t="b">
        <x:f>AND(COUNT(G3037:K3037)=5,P3037&gt;='設定'!$B$7)</x:f>
        <x:v>0</x:v>
      </x:c>
      <x:c r="Z3037" s="50" t="b">
        <x:f>AND(ISNUMBER(R3037),R3037&gt;='設定'!$B$8)</x:f>
        <x:v>0</x:v>
      </x:c>
      <x:c r="AA3037" s="50" t="b">
        <x:f>AND(ISNUMBER(S3037),S3037&gt;=DATE(YEAR('設定'!$B$10)-'設定'!$B$9,MONTH('設定'!$B$10),DAY('設定'!$B$10)))</x:f>
        <x:v>0</x:v>
      </x:c>
      <x:c r="AB3037" s="55" t="b">
        <x:v>0</x:v>
      </x:c>
      <x:c r="AC3037" s="55" t="b">
        <x:v>0</x:v>
      </x:c>
      <x:c r="AD3037" s="50" t="n">
        <x:f>IF(X3037,1,0)+IF(Z3037,1,0)+IF(AA3037,1,0)+IF(AB3037,1,0)</x:f>
        <x:v>0</x:v>
      </x:c>
      <x:c r="AE3037" s="50" t="n">
        <x:f>IF(Y3037,1,0)+IF(Z3037,1,0)+IF(AA3037,1,0)+IF(AB3037,1,0)</x:f>
        <x:v>0</x:v>
      </x:c>
      <x:c r="AF3037" s="50" t="n">
        <x:f>IF(Y3037,1,0)+IF(Z3037,1,0)+IF(AA3037,1,0)+IF(AC3037,1,0)</x:f>
        <x:v>0</x:v>
      </x:c>
      <x:c r="AG3037" s="53" t="n">
        <x:v>44348</x:v>
      </x:c>
      <x:c r="AH3037" s="50" t="str">
        <x:v>S100Y5SJ</x:v>
      </x:c>
      <x:c r="AI3037" s="50" t="str">
        <x:v>NetSalesSummaryOfBusinessResults</x:v>
      </x:c>
      <x:c r="AJ3037" s="50" t="str">
        <x:v>OperatingIncome</x:v>
      </x:c>
      <x:c r="AK3037" s="53" t="n">
        <x:v>46081</x:v>
      </x:c>
      <x:c r="AL3037" s="50" t="str">
        <x:v>365/365/366/365/365</x:v>
      </x:c>
      <x:c r="AM3037" s="51" t="n">
        <x:v>9466700</x:v>
      </x:c>
      <x:c r="AN3037" s="51" t="n">
        <x:v>3910</x:v>
      </x:c>
      <x:c r="AO3037" s="51" t="n">
        <x:f>IFERROR(AM3037*AN3037,"")</x:f>
        <x:v>37014797000</x:v>
      </x:c>
      <x:c r="AP3037" s="56" t="n">
        <x:f>IFERROR(AO3037/(K3037*1000000),"")</x:f>
        <x:v>0.4271585441299895</x:v>
      </x:c>
      <x:c r="AQ3037" s="57" t="n">
        <x:v>37489150</x:v>
      </x:c>
      <x:c r="AR3037" s="52" t="n">
        <x:v>0.1002907854493457</x:v>
      </x:c>
      <x:c r="AS3037" s="52" t="n">
        <x:v>-0.1451350667077164</x:v>
      </x:c>
      <x:c r="AT3037" s="55" t="b">
        <x:v>1</x:v>
      </x:c>
      <x:c r="AU3037" s="50"/>
      <x:c r="AV3037" s="58" t="n">
        <x:v>0.0854183313372321</x:v>
      </x:c>
      <x:c r="AW3037" s="50" t="n">
        <x:v>1320</x:v>
      </x:c>
      <x:c r="AX3037" s="50" t="str">
        <x:v>Discovery</x:v>
      </x:c>
      <x:c r="AY3037" s="50" t="str">
        <x:v>目立つ機械的警告なし（定性確認は別途必要）</x:v>
      </x:c>
      <x:c r="AZ3037" s="59" t="str">
        <x:v>2026-05-25 10:00</x:v>
      </x:c>
      <x:c r="BA3037" s="53" t="n">
        <x:v>38322</x:v>
      </x:c>
      <x:c r="BB3037" s="50"/>
      <x:c r="BC3037" s="50"/>
      <x:c r="BD3037" s="50"/>
    </x:row>
    <x:row r="3038">
      <x:c r="A3038" s="50" t="n">
        <x:v>3037</x:v>
      </x:c>
      <x:c r="B3038" s="50" t="str">
        <x:v>3151</x:v>
      </x:c>
      <x:c r="C3038" s="50" t="str">
        <x:v>3151.T</x:v>
      </x:c>
      <x:c r="D3038" s="50" t="str">
        <x:v>VITAL KSK HOLDINGS,INC.</x:v>
      </x:c>
      <x:c r="E3038" s="50" t="str">
        <x:v>Prime Market (Domestic)</x:v>
      </x:c>
      <x:c r="F3038" s="50" t="str">
        <x:v>Wholesale Trade</x:v>
      </x:c>
      <x:c r="G3038" s="51" t="n">
        <x:v>538507</x:v>
      </x:c>
      <x:c r="H3038" s="51" t="n">
        <x:v>578805</x:v>
      </x:c>
      <x:c r="I3038" s="51" t="n">
        <x:v>581327</x:v>
      </x:c>
      <x:c r="J3038" s="51" t="n">
        <x:v>587481</x:v>
      </x:c>
      <x:c r="K3038" s="51" t="n">
        <x:v>600370</x:v>
      </x:c>
      <x:c r="L3038" s="52" t="n">
        <x:f>IFERROR(H3038/G3038-1,"")</x:f>
        <x:v>0.0748328248286465</x:v>
      </x:c>
      <x:c r="M3038" s="52" t="n">
        <x:f>IFERROR(I3038/H3038-1,"")</x:f>
        <x:v>0.004357253306381148</x:v>
      </x:c>
      <x:c r="N3038" s="52" t="n">
        <x:f>IFERROR(J3038/I3038-1,"")</x:f>
        <x:v>0.010586124504796679</x:v>
      </x:c>
      <x:c r="O3038" s="52" t="n">
        <x:f>IFERROR(K3038/J3038-1,"")</x:f>
        <x:v>0.021939432934852343</x:v>
      </x:c>
      <x:c r="P3038" s="52" t="n">
        <x:f>IFERROR((K3038/G3038)^(1/4)-1,"")</x:f>
        <x:v>0.027559331280289312</x:v>
      </x:c>
      <x:c r="Q3038" s="51" t="n">
        <x:v>5706</x:v>
      </x:c>
      <x:c r="R3038" s="52" t="n">
        <x:f>IFERROR(Q3038/K3038,"")</x:f>
        <x:v>0.009504139114212901</x:v>
      </x:c>
      <x:c r="S3038" s="53" t="n">
        <x:v>39904</x:v>
      </x:c>
      <x:c r="T3038" s="50" t="str">
        <x:v>EDINET_company_history</x:v>
      </x:c>
      <x:c r="U3038" s="50" t="str">
        <x:v>合同会社MH</x:v>
      </x:c>
      <x:c r="V3038" s="54" t="n">
        <x:v>0.1011</x:v>
      </x:c>
      <x:c r="W3038" s="50" t="str">
        <x:v>村井 泰介 / 岡本 総一郎 / 一條 武</x:v>
      </x:c>
      <x:c r="X3038" s="50" t="b">
        <x:f>AND(COUNT(L3038:O3038)=4,L3038&gt;='設定'!$B$6,M3038&gt;='設定'!$B$6,N3038&gt;='設定'!$B$6,O3038&gt;='設定'!$B$6)</x:f>
        <x:v>0</x:v>
      </x:c>
      <x:c r="Y3038" s="50" t="b">
        <x:f>AND(COUNT(G3038:K3038)=5,P3038&gt;='設定'!$B$7)</x:f>
        <x:v>0</x:v>
      </x:c>
      <x:c r="Z3038" s="50" t="b">
        <x:f>AND(ISNUMBER(R3038),R3038&gt;='設定'!$B$8)</x:f>
        <x:v>0</x:v>
      </x:c>
      <x:c r="AA3038" s="50" t="b">
        <x:f>AND(ISNUMBER(S3038),S3038&gt;=DATE(YEAR('設定'!$B$10)-'設定'!$B$9,MONTH('設定'!$B$10),DAY('設定'!$B$10)))</x:f>
        <x:v>0</x:v>
      </x:c>
      <x:c r="AB3038" s="55" t="b">
        <x:v>0</x:v>
      </x:c>
      <x:c r="AC3038" s="55" t="b">
        <x:v>0</x:v>
      </x:c>
      <x:c r="AD3038" s="50" t="n">
        <x:f>IF(X3038,1,0)+IF(Z3038,1,0)+IF(AA3038,1,0)+IF(AB3038,1,0)</x:f>
        <x:v>0</x:v>
      </x:c>
      <x:c r="AE3038" s="50" t="n">
        <x:f>IF(Y3038,1,0)+IF(Z3038,1,0)+IF(AA3038,1,0)+IF(AB3038,1,0)</x:f>
        <x:v>0</x:v>
      </x:c>
      <x:c r="AF3038" s="50" t="n">
        <x:f>IF(Y3038,1,0)+IF(Z3038,1,0)+IF(AA3038,1,0)+IF(AC3038,1,0)</x:f>
        <x:v>0</x:v>
      </x:c>
      <x:c r="AG3038" s="53" t="n">
        <x:v>44348</x:v>
      </x:c>
      <x:c r="AH3038" s="50" t="str">
        <x:v>S100W0QI</x:v>
      </x:c>
      <x:c r="AI3038" s="50" t="str">
        <x:v>NetSalesSummaryOfBusinessResults</x:v>
      </x:c>
      <x:c r="AJ3038" s="50" t="str">
        <x:v>OperatingIncome</x:v>
      </x:c>
      <x:c r="AK3038" s="53" t="n">
        <x:v>45747</x:v>
      </x:c>
      <x:c r="AL3038" s="50" t="str">
        <x:v>365/365/365/366/365</x:v>
      </x:c>
      <x:c r="AM3038" s="51" t="n">
        <x:v>48379876</x:v>
      </x:c>
      <x:c r="AN3038" s="51" t="n">
        <x:v>1580</x:v>
      </x:c>
      <x:c r="AO3038" s="51" t="n">
        <x:f>IFERROR(AM3038*AN3038,"")</x:f>
        <x:v>76440204080</x:v>
      </x:c>
      <x:c r="AP3038" s="56" t="n">
        <x:f>IFERROR(AO3038/(K3038*1000000),"")</x:f>
        <x:v>0.12732182500791178</x:v>
      </x:c>
      <x:c r="AQ3038" s="57" t="n">
        <x:v>174287908.33333334</x:v>
      </x:c>
      <x:c r="AR3038" s="52" t="n">
        <x:v>0.2722577554960445</x:v>
      </x:c>
      <x:c r="AS3038" s="52" t="n">
        <x:v>-0.223766426930457</x:v>
      </x:c>
      <x:c r="AT3038" s="55" t="b">
        <x:v>0</x:v>
      </x:c>
      <x:c r="AU3038" s="50" t="str">
        <x:v>repeated_negative_operating_cf</x:v>
      </x:c>
      <x:c r="AV3038" s="58" t="n">
        <x:v>-0.091444842434252</x:v>
      </x:c>
      <x:c r="AW3038" s="50" t="n">
        <x:v>2543</x:v>
      </x:c>
      <x:c r="AX3038" s="50" t="str">
        <x:v>Transformation Moat</x:v>
      </x:c>
      <x:c r="AY3038" s="50" t="str">
        <x:v>既存適格性フィルター不通過: repeated_negative_operating_cf</x:v>
      </x:c>
      <x:c r="AZ3038" s="59" t="str">
        <x:v>2025-06-20 10:43</x:v>
      </x:c>
      <x:c r="BA3038" s="53" t="n">
        <x:v>39904</x:v>
      </x:c>
      <x:c r="BB3038" s="50"/>
      <x:c r="BC3038" s="50"/>
      <x:c r="BD3038" s="50" t="str">
        <x:v>TOPIX Small 2</x:v>
      </x:c>
    </x:row>
    <x:row r="3039">
      <x:c r="A3039" s="50" t="n">
        <x:v>3038</x:v>
      </x:c>
      <x:c r="B3039" s="50" t="str">
        <x:v>2533</x:v>
      </x:c>
      <x:c r="C3039" s="50" t="str">
        <x:v>2533.T</x:v>
      </x:c>
      <x:c r="D3039" s="50" t="str">
        <x:v>Oenon Holdings,Inc.</x:v>
      </x:c>
      <x:c r="E3039" s="50" t="str">
        <x:v>Prime Market (Domestic)</x:v>
      </x:c>
      <x:c r="F3039" s="50" t="str">
        <x:v>Foods</x:v>
      </x:c>
      <x:c r="G3039" s="51" t="n">
        <x:v>78618</x:v>
      </x:c>
      <x:c r="H3039" s="51" t="n">
        <x:v>81120</x:v>
      </x:c>
      <x:c r="I3039" s="51" t="n">
        <x:v>84947</x:v>
      </x:c>
      <x:c r="J3039" s="51" t="n">
        <x:v>84104</x:v>
      </x:c>
      <x:c r="K3039" s="51" t="n">
        <x:v>87630</x:v>
      </x:c>
      <x:c r="L3039" s="52" t="n">
        <x:f>IFERROR(H3039/G3039-1,"")</x:f>
        <x:v>0.031824772952758984</x:v>
      </x:c>
      <x:c r="M3039" s="52" t="n">
        <x:f>IFERROR(I3039/H3039-1,"")</x:f>
        <x:v>0.047177021696252375</x:v>
      </x:c>
      <x:c r="N3039" s="52" t="n">
        <x:f>IFERROR(J3039/I3039-1,"")</x:f>
        <x:v>-0.009923834861737313</x:v>
      </x:c>
      <x:c r="O3039" s="52" t="n">
        <x:f>IFERROR(K3039/J3039-1,"")</x:f>
        <x:v>0.041924284219537755</x:v>
      </x:c>
      <x:c r="P3039" s="52" t="n">
        <x:f>IFERROR((K3039/G3039)^(1/4)-1,"")</x:f>
        <x:v>0.02750206904396113</x:v>
      </x:c>
      <x:c r="Q3039" s="51" t="n">
        <x:v>4136</x:v>
      </x:c>
      <x:c r="R3039" s="52" t="n">
        <x:f>IFERROR(Q3039/K3039,"")</x:f>
        <x:v>0.047198448020084445</x:v>
      </x:c>
      <x:c r="S3039" s="53" t="n">
        <x:v>44348</x:v>
      </x:c>
      <x:c r="T3039" s="50" t="str">
        <x:v>not_identified_before_local_window</x:v>
      </x:c>
      <x:c r="U3039" s="50" t="str">
        <x:v>THE HONGKONG AND SHANGHAI BANKING CORPORATION LTD - SINGAPORE BRANCH PRIVATE BANKING DIVISION CLIENTS A/C 8221-623793（常任代理人 香港上海銀行東京支店）</x:v>
      </x:c>
      <x:c r="V3039" s="54" t="n">
        <x:v>0.2354</x:v>
      </x:c>
      <x:c r="W3039" s="50" t="str">
        <x:v>西 永 裕 司</x:v>
      </x:c>
      <x:c r="X3039" s="50" t="b">
        <x:f>AND(COUNT(L3039:O3039)=4,L3039&gt;='設定'!$B$6,M3039&gt;='設定'!$B$6,N3039&gt;='設定'!$B$6,O3039&gt;='設定'!$B$6)</x:f>
        <x:v>0</x:v>
      </x:c>
      <x:c r="Y3039" s="50" t="b">
        <x:f>AND(COUNT(G3039:K3039)=5,P3039&gt;='設定'!$B$7)</x:f>
        <x:v>0</x:v>
      </x:c>
      <x:c r="Z3039" s="50" t="b">
        <x:f>AND(ISNUMBER(R3039),R3039&gt;='設定'!$B$8)</x:f>
        <x:v>0</x:v>
      </x:c>
      <x:c r="AA3039" s="50" t="b">
        <x:f>AND(ISNUMBER(S3039),S3039&gt;=DATE(YEAR('設定'!$B$10)-'設定'!$B$9,MONTH('設定'!$B$10),DAY('設定'!$B$10)))</x:f>
        <x:v>0</x:v>
      </x:c>
      <x:c r="AB3039" s="55" t="b">
        <x:v>0</x:v>
      </x:c>
      <x:c r="AC3039" s="55" t="b">
        <x:v>0</x:v>
      </x:c>
      <x:c r="AD3039" s="50" t="n">
        <x:f>IF(X3039,1,0)+IF(Z3039,1,0)+IF(AA3039,1,0)+IF(AB3039,1,0)</x:f>
        <x:v>0</x:v>
      </x:c>
      <x:c r="AE3039" s="50" t="n">
        <x:f>IF(Y3039,1,0)+IF(Z3039,1,0)+IF(AA3039,1,0)+IF(AB3039,1,0)</x:f>
        <x:v>0</x:v>
      </x:c>
      <x:c r="AF3039" s="50" t="n">
        <x:f>IF(Y3039,1,0)+IF(Z3039,1,0)+IF(AA3039,1,0)+IF(AC3039,1,0)</x:f>
        <x:v>0</x:v>
      </x:c>
      <x:c r="AG3039" s="53" t="n">
        <x:v>44348</x:v>
      </x:c>
      <x:c r="AH3039" s="50" t="str">
        <x:v>S100XRFQ</x:v>
      </x:c>
      <x:c r="AI3039" s="50" t="str">
        <x:v>NetSalesSummaryOfBusinessResults</x:v>
      </x:c>
      <x:c r="AJ3039" s="50" t="str">
        <x:v>OperatingIncome</x:v>
      </x:c>
      <x:c r="AK3039" s="53" t="n">
        <x:v>46022</x:v>
      </x:c>
      <x:c r="AL3039" s="50" t="str">
        <x:v>365/365/365/366/365</x:v>
      </x:c>
      <x:c r="AM3039" s="51" t="n">
        <x:v>56346496</x:v>
      </x:c>
      <x:c r="AN3039" s="51" t="n">
        <x:v>484</x:v>
      </x:c>
      <x:c r="AO3039" s="51" t="n">
        <x:f>IFERROR(AM3039*AN3039,"")</x:f>
        <x:v>27271704064</x:v>
      </x:c>
      <x:c r="AP3039" s="56" t="n">
        <x:f>IFERROR(AO3039/(K3039*1000000),"")</x:f>
        <x:v>0.31121424242839213</x:v>
      </x:c>
      <x:c r="AQ3039" s="57" t="n">
        <x:v>49686715</x:v>
      </x:c>
      <x:c r="AR3039" s="52" t="n">
        <x:v>0.3147715665332625</x:v>
      </x:c>
      <x:c r="AS3039" s="52" t="n">
        <x:v>-0.3894986020461946</x:v>
      </x:c>
      <x:c r="AT3039" s="55" t="b">
        <x:v>1</x:v>
      </x:c>
      <x:c r="AU3039" s="50"/>
      <x:c r="AV3039" s="58" t="n">
        <x:v>-0.1869301750333278</x:v>
      </x:c>
      <x:c r="AW3039" s="50" t="n">
        <x:v>2988</x:v>
      </x:c>
      <x:c r="AX3039" s="50" t="str">
        <x:v>Core Moat</x:v>
      </x:c>
      <x:c r="AY3039" s="50" t="str">
        <x:v>目立つ機械的警告なし（定性確認は別途必要）</x:v>
      </x:c>
      <x:c r="AZ3039" s="59" t="str">
        <x:v>2026-03-19 15:00</x:v>
      </x:c>
      <x:c r="BA3039" s="53"/>
      <x:c r="BB3039" s="50"/>
      <x:c r="BC3039" s="50"/>
      <x:c r="BD3039" s="50" t="str">
        <x:v>TOPIX Small 2</x:v>
      </x:c>
    </x:row>
    <x:row r="3040">
      <x:c r="A3040" s="50" t="n">
        <x:v>3039</x:v>
      </x:c>
      <x:c r="B3040" s="50" t="str">
        <x:v>9365</x:v>
      </x:c>
      <x:c r="C3040" s="50" t="str">
        <x:v>9365.T</x:v>
      </x:c>
      <x:c r="D3040" s="50" t="str">
        <x:v>TRADIA CORPORATION</x:v>
      </x:c>
      <x:c r="E3040" s="50" t="str">
        <x:v>Standard Market(Domestic)</x:v>
      </x:c>
      <x:c r="F3040" s="50" t="str">
        <x:v>Warehousing and Harbor Transportation Service</x:v>
      </x:c>
      <x:c r="G3040" s="51" t="n">
        <x:v>14937</x:v>
      </x:c>
      <x:c r="H3040" s="51" t="n">
        <x:v>18390</x:v>
      </x:c>
      <x:c r="I3040" s="51" t="n">
        <x:v>19855</x:v>
      </x:c>
      <x:c r="J3040" s="51" t="n">
        <x:v>15007</x:v>
      </x:c>
      <x:c r="K3040" s="51" t="n">
        <x:v>16646</x:v>
      </x:c>
      <x:c r="L3040" s="52" t="n">
        <x:f>IFERROR(H3040/G3040-1,"")</x:f>
        <x:v>0.231170917854991</x:v>
      </x:c>
      <x:c r="M3040" s="52" t="n">
        <x:f>IFERROR(I3040/H3040-1,"")</x:f>
        <x:v>0.07966286025013591</x:v>
      </x:c>
      <x:c r="N3040" s="52" t="n">
        <x:f>IFERROR(J3040/I3040-1,"")</x:f>
        <x:v>-0.24417023419793504</x:v>
      </x:c>
      <x:c r="O3040" s="52" t="n">
        <x:f>IFERROR(K3040/J3040-1,"")</x:f>
        <x:v>0.10921569934030795</x:v>
      </x:c>
      <x:c r="P3040" s="52" t="n">
        <x:f>IFERROR((K3040/G3040)^(1/4)-1,"")</x:f>
        <x:v>0.027452202182380425</x:v>
      </x:c>
      <x:c r="Q3040" s="51" t="n">
        <x:v>253.36</x:v>
      </x:c>
      <x:c r="R3040" s="52" t="n">
        <x:f>IFERROR(Q3040/K3040,"")</x:f>
        <x:v>0.01522047338699988</x:v>
      </x:c>
      <x:c r="S3040" s="53" t="n">
        <x:v>26207</x:v>
      </x:c>
      <x:c r="T3040" s="50" t="str">
        <x:v>EDINET_company_history</x:v>
      </x:c>
      <x:c r="U3040" s="50" t="str">
        <x:v>トランコム株式会社</x:v>
      </x:c>
      <x:c r="V3040" s="54" t="n">
        <x:v>0.097</x:v>
      </x:c>
      <x:c r="W3040" s="50" t="str">
        <x:v>古郡 勝英 / 吉田 大介 / 羽澤 哲朗</x:v>
      </x:c>
      <x:c r="X3040" s="50" t="b">
        <x:f>AND(COUNT(L3040:O3040)=4,L3040&gt;='設定'!$B$6,M3040&gt;='設定'!$B$6,N3040&gt;='設定'!$B$6,O3040&gt;='設定'!$B$6)</x:f>
        <x:v>0</x:v>
      </x:c>
      <x:c r="Y3040" s="50" t="b">
        <x:f>AND(COUNT(G3040:K3040)=5,P3040&gt;='設定'!$B$7)</x:f>
        <x:v>0</x:v>
      </x:c>
      <x:c r="Z3040" s="50" t="b">
        <x:f>AND(ISNUMBER(R3040),R3040&gt;='設定'!$B$8)</x:f>
        <x:v>0</x:v>
      </x:c>
      <x:c r="AA3040" s="50" t="b">
        <x:f>AND(ISNUMBER(S3040),S3040&gt;=DATE(YEAR('設定'!$B$10)-'設定'!$B$9,MONTH('設定'!$B$10),DAY('設定'!$B$10)))</x:f>
        <x:v>0</x:v>
      </x:c>
      <x:c r="AB3040" s="55" t="b">
        <x:v>0</x:v>
      </x:c>
      <x:c r="AC3040" s="55" t="b">
        <x:v>0</x:v>
      </x:c>
      <x:c r="AD3040" s="50" t="n">
        <x:f>IF(X3040,1,0)+IF(Z3040,1,0)+IF(AA3040,1,0)+IF(AB3040,1,0)</x:f>
        <x:v>0</x:v>
      </x:c>
      <x:c r="AE3040" s="50" t="n">
        <x:f>IF(Y3040,1,0)+IF(Z3040,1,0)+IF(AA3040,1,0)+IF(AB3040,1,0)</x:f>
        <x:v>0</x:v>
      </x:c>
      <x:c r="AF3040" s="50" t="n">
        <x:f>IF(Y3040,1,0)+IF(Z3040,1,0)+IF(AA3040,1,0)+IF(AC3040,1,0)</x:f>
        <x:v>0</x:v>
      </x:c>
      <x:c r="AG3040" s="53" t="n">
        <x:v>44348</x:v>
      </x:c>
      <x:c r="AH3040" s="50" t="str">
        <x:v>S100W67G</x:v>
      </x:c>
      <x:c r="AI3040" s="50" t="str">
        <x:v>OperatingRevenue2SummaryOfBusinessResults</x:v>
      </x:c>
      <x:c r="AJ3040" s="50" t="str">
        <x:v>OperatingIncome</x:v>
      </x:c>
      <x:c r="AK3040" s="53" t="n">
        <x:v>45747</x:v>
      </x:c>
      <x:c r="AL3040" s="50" t="str">
        <x:v>365/365/365/366/365</x:v>
      </x:c>
      <x:c r="AM3040" s="51" t="n">
        <x:v>1466200</x:v>
      </x:c>
      <x:c r="AN3040" s="51" t="n">
        <x:v>1496</x:v>
      </x:c>
      <x:c r="AO3040" s="51" t="n">
        <x:f>IFERROR(AM3040*AN3040,"")</x:f>
        <x:v>2193435200</x:v>
      </x:c>
      <x:c r="AP3040" s="56" t="n">
        <x:f>IFERROR(AO3040/(K3040*1000000),"")</x:f>
        <x:v>0.13176950618767272</x:v>
      </x:c>
      <x:c r="AQ3040" s="57" t="n">
        <x:v>1361556.6666666667</x:v>
      </x:c>
      <x:c r="AR3040" s="52" t="n">
        <x:v>0.3163361134488229</x:v>
      </x:c>
      <x:c r="AS3040" s="52" t="n">
        <x:v>-0.2773701000371023</x:v>
      </x:c>
      <x:c r="AT3040" s="55" t="b">
        <x:v>0</x:v>
      </x:c>
      <x:c r="AU3040" s="50" t="str">
        <x:v>low_liquidity</x:v>
      </x:c>
      <x:c r="AV3040" s="58" t="n">
        <x:v>-0.1027528916458622</x:v>
      </x:c>
      <x:c r="AW3040" s="50" t="n">
        <x:v>2621</x:v>
      </x:c>
      <x:c r="AX3040" s="50" t="str">
        <x:v>Core Moat</x:v>
      </x:c>
      <x:c r="AY3040" s="50" t="str">
        <x:v>既存適格性フィルター不通過: low_liquidity / 60日平均売買代金2,000万円未満</x:v>
      </x:c>
      <x:c r="AZ3040" s="59" t="str">
        <x:v>2025-06-26 09:36</x:v>
      </x:c>
      <x:c r="BA3040" s="53" t="n">
        <x:v>26207</x:v>
      </x:c>
      <x:c r="BB3040" s="50"/>
      <x:c r="BC3040" s="50"/>
      <x:c r="BD3040" s="50"/>
    </x:row>
    <x:row r="3041">
      <x:c r="A3041" s="50" t="n">
        <x:v>3040</x:v>
      </x:c>
      <x:c r="B3041" s="50" t="str">
        <x:v>2653</x:v>
      </x:c>
      <x:c r="C3041" s="50" t="str">
        <x:v>2653.T</x:v>
      </x:c>
      <x:c r="D3041" s="50" t="str">
        <x:v>AEON KYUSHU CO.,LTD.</x:v>
      </x:c>
      <x:c r="E3041" s="50" t="str">
        <x:v>Standard Market(Domestic)</x:v>
      </x:c>
      <x:c r="F3041" s="50" t="str">
        <x:v>Retail Trade</x:v>
      </x:c>
      <x:c r="G3041" s="51" t="n">
        <x:v>460925</x:v>
      </x:c>
      <x:c r="H3041" s="51" t="n">
        <x:v>459422</x:v>
      </x:c>
      <x:c r="I3041" s="51" t="n">
        <x:v>483339</x:v>
      </x:c>
      <x:c r="J3041" s="51" t="n">
        <x:v>501928</x:v>
      </x:c>
      <x:c r="K3041" s="51" t="n">
        <x:v>512955</x:v>
      </x:c>
      <x:c r="L3041" s="52" t="n">
        <x:f>IFERROR(H3041/G3041-1,"")</x:f>
        <x:v>-0.0032608341921136486</x:v>
      </x:c>
      <x:c r="M3041" s="52" t="n">
        <x:f>IFERROR(I3041/H3041-1,"")</x:f>
        <x:v>0.052058891389615614</x:v>
      </x:c>
      <x:c r="N3041" s="52" t="n">
        <x:f>IFERROR(J3041/I3041-1,"")</x:f>
        <x:v>0.038459549094941536</x:v>
      </x:c>
      <x:c r="O3041" s="52" t="n">
        <x:f>IFERROR(K3041/J3041-1,"")</x:f>
        <x:v>0.021969286431519963</x:v>
      </x:c>
      <x:c r="P3041" s="52" t="n">
        <x:f>IFERROR((K3041/G3041)^(1/4)-1,"")</x:f>
        <x:v>0.02709886847280374</x:v>
      </x:c>
      <x:c r="Q3041" s="51" t="n">
        <x:v>11742</x:v>
      </x:c>
      <x:c r="R3041" s="52" t="n">
        <x:f>IFERROR(Q3041/K3041,"")</x:f>
        <x:v>0.022890896862297862</x:v>
      </x:c>
      <x:c r="S3041" s="53" t="n">
        <x:v>44348</x:v>
      </x:c>
      <x:c r="T3041" s="50" t="str">
        <x:v>not_identified_before_local_window</x:v>
      </x:c>
      <x:c r="U3041" s="50" t="str">
        <x:v>イオン株式会社</x:v>
      </x:c>
      <x:c r="V3041" s="54" t="n">
        <x:v>0.699</x:v>
      </x:c>
      <x:c r="W3041" s="50" t="str">
        <x:v>中川 伊正</x:v>
      </x:c>
      <x:c r="X3041" s="50" t="b">
        <x:f>AND(COUNT(L3041:O3041)=4,L3041&gt;='設定'!$B$6,M3041&gt;='設定'!$B$6,N3041&gt;='設定'!$B$6,O3041&gt;='設定'!$B$6)</x:f>
        <x:v>0</x:v>
      </x:c>
      <x:c r="Y3041" s="50" t="b">
        <x:f>AND(COUNT(G3041:K3041)=5,P3041&gt;='設定'!$B$7)</x:f>
        <x:v>0</x:v>
      </x:c>
      <x:c r="Z3041" s="50" t="b">
        <x:f>AND(ISNUMBER(R3041),R3041&gt;='設定'!$B$8)</x:f>
        <x:v>0</x:v>
      </x:c>
      <x:c r="AA3041" s="50" t="b">
        <x:f>AND(ISNUMBER(S3041),S3041&gt;=DATE(YEAR('設定'!$B$10)-'設定'!$B$9,MONTH('設定'!$B$10),DAY('設定'!$B$10)))</x:f>
        <x:v>0</x:v>
      </x:c>
      <x:c r="AB3041" s="55" t="b">
        <x:v>0</x:v>
      </x:c>
      <x:c r="AC3041" s="55" t="b">
        <x:v>0</x:v>
      </x:c>
      <x:c r="AD3041" s="50" t="n">
        <x:f>IF(X3041,1,0)+IF(Z3041,1,0)+IF(AA3041,1,0)+IF(AB3041,1,0)</x:f>
        <x:v>0</x:v>
      </x:c>
      <x:c r="AE3041" s="50" t="n">
        <x:f>IF(Y3041,1,0)+IF(Z3041,1,0)+IF(AA3041,1,0)+IF(AB3041,1,0)</x:f>
        <x:v>0</x:v>
      </x:c>
      <x:c r="AF3041" s="50" t="n">
        <x:f>IF(Y3041,1,0)+IF(Z3041,1,0)+IF(AA3041,1,0)+IF(AC3041,1,0)</x:f>
        <x:v>0</x:v>
      </x:c>
      <x:c r="AG3041" s="53" t="n">
        <x:v>44348</x:v>
      </x:c>
      <x:c r="AH3041" s="50" t="str">
        <x:v>S100Y4YP</x:v>
      </x:c>
      <x:c r="AI3041" s="50" t="str">
        <x:v>NetSalesSummaryOfBusinessResults</x:v>
      </x:c>
      <x:c r="AJ3041" s="50" t="str">
        <x:v>OperatingIncome</x:v>
      </x:c>
      <x:c r="AK3041" s="53" t="n">
        <x:v>46081</x:v>
      </x:c>
      <x:c r="AL3041" s="50" t="str">
        <x:v>365/365/366/365/365</x:v>
      </x:c>
      <x:c r="AM3041" s="51" t="n">
        <x:v>34753758</x:v>
      </x:c>
      <x:c r="AN3041" s="51" t="n">
        <x:v>2802</x:v>
      </x:c>
      <x:c r="AO3041" s="51" t="n">
        <x:f>IFERROR(AM3041*AN3041,"")</x:f>
        <x:v>97380029916</x:v>
      </x:c>
      <x:c r="AP3041" s="56" t="n">
        <x:f>IFERROR(AO3041/(K3041*1000000),"")</x:f>
        <x:v>0.1898412724624967</x:v>
      </x:c>
      <x:c r="AQ3041" s="57" t="n">
        <x:v>61239341.666666664</x:v>
      </x:c>
      <x:c r="AR3041" s="52" t="n">
        <x:v>0.1515503141889717</x:v>
      </x:c>
      <x:c r="AS3041" s="52" t="n">
        <x:v>-0.3324523443377879</x:v>
      </x:c>
      <x:c r="AT3041" s="55" t="b">
        <x:v>1</x:v>
      </x:c>
      <x:c r="AU3041" s="50"/>
      <x:c r="AV3041" s="58" t="n">
        <x:v>-0.0399479697635567</x:v>
      </x:c>
      <x:c r="AW3041" s="50" t="n">
        <x:v>2191</x:v>
      </x:c>
      <x:c r="AX3041" s="50" t="str">
        <x:v>Core Moat</x:v>
      </x:c>
      <x:c r="AY3041" s="50" t="str">
        <x:v>目立つ機械的警告なし（定性確認は別途必要）</x:v>
      </x:c>
      <x:c r="AZ3041" s="59" t="str">
        <x:v>2026-05-19 15:01</x:v>
      </x:c>
      <x:c r="BA3041" s="53"/>
      <x:c r="BB3041" s="50"/>
      <x:c r="BC3041" s="50"/>
      <x:c r="BD3041" s="50"/>
    </x:row>
    <x:row r="3042">
      <x:c r="A3042" s="50" t="n">
        <x:v>3041</x:v>
      </x:c>
      <x:c r="B3042" s="50" t="str">
        <x:v>7980</x:v>
      </x:c>
      <x:c r="C3042" s="50" t="str">
        <x:v>7980.T</x:v>
      </x:c>
      <x:c r="D3042" s="50" t="str">
        <x:v>SHIGEMATSU WORKS CO.,LTD.</x:v>
      </x:c>
      <x:c r="E3042" s="50" t="str">
        <x:v>Standard Market(Domestic)</x:v>
      </x:c>
      <x:c r="F3042" s="50" t="str">
        <x:v>Other Products</x:v>
      </x:c>
      <x:c r="G3042" s="51" t="n">
        <x:v>12699.996</x:v>
      </x:c>
      <x:c r="H3042" s="51" t="n">
        <x:v>11918.882</x:v>
      </x:c>
      <x:c r="I3042" s="51" t="n">
        <x:v>12875.659</x:v>
      </x:c>
      <x:c r="J3042" s="51" t="n">
        <x:v>12995.387</x:v>
      </x:c>
      <x:c r="K3042" s="51" t="n">
        <x:v>14112.597</x:v>
      </x:c>
      <x:c r="L3042" s="52" t="n">
        <x:f>IFERROR(H3042/G3042-1,"")</x:f>
        <x:v>-0.06150505874175072</x:v>
      </x:c>
      <x:c r="M3042" s="52" t="n">
        <x:f>IFERROR(I3042/H3042-1,"")</x:f>
        <x:v>0.08027405590557901</x:v>
      </x:c>
      <x:c r="N3042" s="52" t="n">
        <x:f>IFERROR(J3042/I3042-1,"")</x:f>
        <x:v>0.009298786182517116</x:v>
      </x:c>
      <x:c r="O3042" s="52" t="n">
        <x:f>IFERROR(K3042/J3042-1,"")</x:f>
        <x:v>0.08596973679968123</x:v>
      </x:c>
      <x:c r="P3042" s="52" t="n">
        <x:f>IFERROR((K3042/G3042)^(1/4)-1,"")</x:f>
        <x:v>0.026717203271728218</x:v>
      </x:c>
      <x:c r="Q3042" s="51" t="n">
        <x:v>1069.333</x:v>
      </x:c>
      <x:c r="R3042" s="52" t="n">
        <x:f>IFERROR(Q3042/K3042,"")</x:f>
        <x:v>0.07577152525506115</x:v>
      </x:c>
      <x:c r="S3042" s="53" t="n">
        <x:v>38322</x:v>
      </x:c>
      <x:c r="T3042" s="50" t="str">
        <x:v>EDINET_company_history</x:v>
      </x:c>
      <x:c r="U3042" s="50" t="str">
        <x:v>エア・ウォーター防災株式会社</x:v>
      </x:c>
      <x:c r="V3042" s="54" t="n">
        <x:v>0.1032</x:v>
      </x:c>
      <x:c r="W3042" s="50" t="str">
        <x:v>重 松 宣 雄 / 森 田 隆</x:v>
      </x:c>
      <x:c r="X3042" s="50" t="b">
        <x:f>AND(COUNT(L3042:O3042)=4,L3042&gt;='設定'!$B$6,M3042&gt;='設定'!$B$6,N3042&gt;='設定'!$B$6,O3042&gt;='設定'!$B$6)</x:f>
        <x:v>0</x:v>
      </x:c>
      <x:c r="Y3042" s="50" t="b">
        <x:f>AND(COUNT(G3042:K3042)=5,P3042&gt;='設定'!$B$7)</x:f>
        <x:v>0</x:v>
      </x:c>
      <x:c r="Z3042" s="50" t="b">
        <x:f>AND(ISNUMBER(R3042),R3042&gt;='設定'!$B$8)</x:f>
        <x:v>0</x:v>
      </x:c>
      <x:c r="AA3042" s="50" t="b">
        <x:f>AND(ISNUMBER(S3042),S3042&gt;=DATE(YEAR('設定'!$B$10)-'設定'!$B$9,MONTH('設定'!$B$10),DAY('設定'!$B$10)))</x:f>
        <x:v>0</x:v>
      </x:c>
      <x:c r="AB3042" s="55" t="b">
        <x:v>0</x:v>
      </x:c>
      <x:c r="AC3042" s="55" t="b">
        <x:v>0</x:v>
      </x:c>
      <x:c r="AD3042" s="50" t="n">
        <x:f>IF(X3042,1,0)+IF(Z3042,1,0)+IF(AA3042,1,0)+IF(AB3042,1,0)</x:f>
        <x:v>0</x:v>
      </x:c>
      <x:c r="AE3042" s="50" t="n">
        <x:f>IF(Y3042,1,0)+IF(Z3042,1,0)+IF(AA3042,1,0)+IF(AB3042,1,0)</x:f>
        <x:v>0</x:v>
      </x:c>
      <x:c r="AF3042" s="50" t="n">
        <x:f>IF(Y3042,1,0)+IF(Z3042,1,0)+IF(AA3042,1,0)+IF(AC3042,1,0)</x:f>
        <x:v>0</x:v>
      </x:c>
      <x:c r="AG3042" s="53" t="n">
        <x:v>44348</x:v>
      </x:c>
      <x:c r="AH3042" s="50" t="str">
        <x:v>S100W6SJ</x:v>
      </x:c>
      <x:c r="AI3042" s="50" t="str">
        <x:v>NetSalesSummaryOfBusinessResults</x:v>
      </x:c>
      <x:c r="AJ3042" s="50" t="str">
        <x:v>OperatingIncome</x:v>
      </x:c>
      <x:c r="AK3042" s="53" t="n">
        <x:v>45747</x:v>
      </x:c>
      <x:c r="AL3042" s="50" t="str">
        <x:v>365/365/365/366/365</x:v>
      </x:c>
      <x:c r="AM3042" s="51" t="n">
        <x:v>7111400</x:v>
      </x:c>
      <x:c r="AN3042" s="51" t="n">
        <x:v>825</x:v>
      </x:c>
      <x:c r="AO3042" s="51" t="n">
        <x:f>IFERROR(AM3042*AN3042,"")</x:f>
        <x:v>5866905000</x:v>
      </x:c>
      <x:c r="AP3042" s="56" t="n">
        <x:f>IFERROR(AO3042/(K3042*1000000),"")</x:f>
        <x:v>0.4157211461504924</x:v>
      </x:c>
      <x:c r="AQ3042" s="57" t="n">
        <x:v>112767791.66666669</x:v>
      </x:c>
      <x:c r="AR3042" s="52" t="n">
        <x:v>0.3164960307217937</x:v>
      </x:c>
      <x:c r="AS3042" s="52" t="n">
        <x:v>-0.3778876734882336</x:v>
      </x:c>
      <x:c r="AT3042" s="55" t="b">
        <x:v>1</x:v>
      </x:c>
      <x:c r="AU3042" s="50"/>
      <x:c r="AV3042" s="58" t="n">
        <x:v>-0.128634407052507</x:v>
      </x:c>
      <x:c r="AW3042" s="50" t="n">
        <x:v>2744</x:v>
      </x:c>
      <x:c r="AX3042" s="50" t="str">
        <x:v>Core Moat</x:v>
      </x:c>
      <x:c r="AY3042" s="50" t="str">
        <x:v>目立つ機械的警告なし（定性確認は別途必要）</x:v>
      </x:c>
      <x:c r="AZ3042" s="59" t="str">
        <x:v>2025-06-30 09:08</x:v>
      </x:c>
      <x:c r="BA3042" s="53" t="n">
        <x:v>38322</x:v>
      </x:c>
      <x:c r="BB3042" s="50"/>
      <x:c r="BC3042" s="50"/>
      <x:c r="BD3042" s="50"/>
    </x:row>
    <x:row r="3043">
      <x:c r="A3043" s="50" t="n">
        <x:v>3042</x:v>
      </x:c>
      <x:c r="B3043" s="50" t="str">
        <x:v>2286</x:v>
      </x:c>
      <x:c r="C3043" s="50" t="str">
        <x:v>2286.T</x:v>
      </x:c>
      <x:c r="D3043" s="50" t="str">
        <x:v>Hayashikane Sangyo Co.,Ltd.</x:v>
      </x:c>
      <x:c r="E3043" s="50" t="str">
        <x:v>Standard Market(Domestic)</x:v>
      </x:c>
      <x:c r="F3043" s="50" t="str">
        <x:v>Foods</x:v>
      </x:c>
      <x:c r="G3043" s="51" t="n">
        <x:v>44366</x:v>
      </x:c>
      <x:c r="H3043" s="51" t="n">
        <x:v>40389</x:v>
      </x:c>
      <x:c r="I3043" s="51" t="n">
        <x:v>42544</x:v>
      </x:c>
      <x:c r="J3043" s="51" t="n">
        <x:v>47376</x:v>
      </x:c>
      <x:c r="K3043" s="51" t="n">
        <x:v>49267</x:v>
      </x:c>
      <x:c r="L3043" s="52" t="n">
        <x:f>IFERROR(H3043/G3043-1,"")</x:f>
        <x:v>-0.08964071586349909</x:v>
      </x:c>
      <x:c r="M3043" s="52" t="n">
        <x:f>IFERROR(I3043/H3043-1,"")</x:f>
        <x:v>0.05335611181262223</x:v>
      </x:c>
      <x:c r="N3043" s="52" t="n">
        <x:f>IFERROR(J3043/I3043-1,"")</x:f>
        <x:v>0.11357653253102673</x:v>
      </x:c>
      <x:c r="O3043" s="52" t="n">
        <x:f>IFERROR(K3043/J3043-1,"")</x:f>
        <x:v>0.039914724755150344</x:v>
      </x:c>
      <x:c r="P3043" s="52" t="n">
        <x:f>IFERROR((K3043/G3043)^(1/4)-1,"")</x:f>
        <x:v>0.02654138045830745</x:v>
      </x:c>
      <x:c r="Q3043" s="51" t="n">
        <x:v>1076</x:v>
      </x:c>
      <x:c r="R3043" s="52" t="n">
        <x:f>IFERROR(Q3043/K3043,"")</x:f>
        <x:v>0.02184017699474293</x:v>
      </x:c>
      <x:c r="S3043" s="53" t="n">
        <x:v>22767</x:v>
      </x:c>
      <x:c r="T3043" s="50" t="str">
        <x:v>EDINET_company_history</x:v>
      </x:c>
      <x:c r="U3043" s="50" t="str">
        <x:v>公益財団法人中部財団</x:v>
      </x:c>
      <x:c r="V3043" s="54" t="n">
        <x:v>0.093</x:v>
      </x:c>
      <x:c r="W3043" s="50" t="str">
        <x:v>中 部 哲 二</x:v>
      </x:c>
      <x:c r="X3043" s="50" t="b">
        <x:f>AND(COUNT(L3043:O3043)=4,L3043&gt;='設定'!$B$6,M3043&gt;='設定'!$B$6,N3043&gt;='設定'!$B$6,O3043&gt;='設定'!$B$6)</x:f>
        <x:v>0</x:v>
      </x:c>
      <x:c r="Y3043" s="50" t="b">
        <x:f>AND(COUNT(G3043:K3043)=5,P3043&gt;='設定'!$B$7)</x:f>
        <x:v>0</x:v>
      </x:c>
      <x:c r="Z3043" s="50" t="b">
        <x:f>AND(ISNUMBER(R3043),R3043&gt;='設定'!$B$8)</x:f>
        <x:v>0</x:v>
      </x:c>
      <x:c r="AA3043" s="50" t="b">
        <x:f>AND(ISNUMBER(S3043),S3043&gt;=DATE(YEAR('設定'!$B$10)-'設定'!$B$9,MONTH('設定'!$B$10),DAY('設定'!$B$10)))</x:f>
        <x:v>0</x:v>
      </x:c>
      <x:c r="AB3043" s="55" t="b">
        <x:v>0</x:v>
      </x:c>
      <x:c r="AC3043" s="55" t="b">
        <x:v>0</x:v>
      </x:c>
      <x:c r="AD3043" s="50" t="n">
        <x:f>IF(X3043,1,0)+IF(Z3043,1,0)+IF(AA3043,1,0)+IF(AB3043,1,0)</x:f>
        <x:v>0</x:v>
      </x:c>
      <x:c r="AE3043" s="50" t="n">
        <x:f>IF(Y3043,1,0)+IF(Z3043,1,0)+IF(AA3043,1,0)+IF(AB3043,1,0)</x:f>
        <x:v>0</x:v>
      </x:c>
      <x:c r="AF3043" s="50" t="n">
        <x:f>IF(Y3043,1,0)+IF(Z3043,1,0)+IF(AA3043,1,0)+IF(AC3043,1,0)</x:f>
        <x:v>0</x:v>
      </x:c>
      <x:c r="AG3043" s="53" t="n">
        <x:v>44348</x:v>
      </x:c>
      <x:c r="AH3043" s="50" t="str">
        <x:v>S100W4LR</x:v>
      </x:c>
      <x:c r="AI3043" s="50" t="str">
        <x:v>NetSalesSummaryOfBusinessResults</x:v>
      </x:c>
      <x:c r="AJ3043" s="50" t="str">
        <x:v>OperatingIncome</x:v>
      </x:c>
      <x:c r="AK3043" s="53" t="n">
        <x:v>45747</x:v>
      </x:c>
      <x:c r="AL3043" s="50" t="str">
        <x:v>365/365/365/366/365</x:v>
      </x:c>
      <x:c r="AM3043" s="51" t="n">
        <x:v>8448500</x:v>
      </x:c>
      <x:c r="AN3043" s="51" t="n">
        <x:v>867</x:v>
      </x:c>
      <x:c r="AO3043" s="51" t="n">
        <x:f>IFERROR(AM3043*AN3043,"")</x:f>
        <x:v>7324849500</x:v>
      </x:c>
      <x:c r="AP3043" s="56" t="n">
        <x:f>IFERROR(AO3043/(K3043*1000000),"")</x:f>
        <x:v>0.14867658879168613</x:v>
      </x:c>
      <x:c r="AQ3043" s="57" t="n">
        <x:v>47552393.333333336</x:v>
      </x:c>
      <x:c r="AR3043" s="52" t="n">
        <x:v>0.2622265418164765</x:v>
      </x:c>
      <x:c r="AS3043" s="52" t="n">
        <x:v>-0.2968265181519595</x:v>
      </x:c>
      <x:c r="AT3043" s="55" t="b">
        <x:v>1</x:v>
      </x:c>
      <x:c r="AU3043" s="50"/>
      <x:c r="AV3043" s="58" t="n">
        <x:v>0.0630647467816954</x:v>
      </x:c>
      <x:c r="AW3043" s="50" t="n">
        <x:v>1436</x:v>
      </x:c>
      <x:c r="AX3043" s="50" t="str">
        <x:v>Discovery</x:v>
      </x:c>
      <x:c r="AY3043" s="50" t="str">
        <x:v>目立つ機械的警告なし（定性確認は別途必要）</x:v>
      </x:c>
      <x:c r="AZ3043" s="59" t="str">
        <x:v>2025-06-25 13:05</x:v>
      </x:c>
      <x:c r="BA3043" s="53" t="n">
        <x:v>22767</x:v>
      </x:c>
      <x:c r="BB3043" s="50"/>
      <x:c r="BC3043" s="50"/>
      <x:c r="BD3043" s="50"/>
    </x:row>
    <x:row r="3044">
      <x:c r="A3044" s="50" t="n">
        <x:v>3043</x:v>
      </x:c>
      <x:c r="B3044" s="50" t="str">
        <x:v>4361</x:v>
      </x:c>
      <x:c r="C3044" s="50" t="str">
        <x:v>4361.T</x:v>
      </x:c>
      <x:c r="D3044" s="50" t="str">
        <x:v>KAWAGUCHI CHEMICAL INDUSTRY CO.,LTD.</x:v>
      </x:c>
      <x:c r="E3044" s="50" t="str">
        <x:v>Standard Market(Domestic)</x:v>
      </x:c>
      <x:c r="F3044" s="50" t="str">
        <x:v>Chemicals</x:v>
      </x:c>
      <x:c r="G3044" s="51" t="n">
        <x:v>7939.388</x:v>
      </x:c>
      <x:c r="H3044" s="51" t="n">
        <x:v>8368.423</x:v>
      </x:c>
      <x:c r="I3044" s="51" t="n">
        <x:v>8610.396</x:v>
      </x:c>
      <x:c r="J3044" s="51" t="n">
        <x:v>8920.75</x:v>
      </x:c>
      <x:c r="K3044" s="51" t="n">
        <x:v>8814.476</x:v>
      </x:c>
      <x:c r="L3044" s="52" t="n">
        <x:f>IFERROR(H3044/G3044-1,"")</x:f>
        <x:v>0.05403879996795724</x:v>
      </x:c>
      <x:c r="M3044" s="52" t="n">
        <x:f>IFERROR(I3044/H3044-1,"")</x:f>
        <x:v>0.0289150058499672</x:v>
      </x:c>
      <x:c r="N3044" s="52" t="n">
        <x:f>IFERROR(J3044/I3044-1,"")</x:f>
        <x:v>0.03604410296576366</x:v>
      </x:c>
      <x:c r="O3044" s="52" t="n">
        <x:f>IFERROR(K3044/J3044-1,"")</x:f>
        <x:v>-0.011913123896533317</x:v>
      </x:c>
      <x:c r="P3044" s="52" t="n">
        <x:f>IFERROR((K3044/G3044)^(1/4)-1,"")</x:f>
        <x:v>0.026484434745100094</x:v>
      </x:c>
      <x:c r="Q3044" s="51" t="n">
        <x:v>426.645</x:v>
      </x:c>
      <x:c r="R3044" s="52" t="n">
        <x:f>IFERROR(Q3044/K3044,"")</x:f>
        <x:v>0.048402763817157135</x:v>
      </x:c>
      <x:c r="S3044" s="53" t="n">
        <x:v>22555</x:v>
      </x:c>
      <x:c r="T3044" s="50" t="str">
        <x:v>EDINET_company_history</x:v>
      </x:c>
      <x:c r="U3044" s="50" t="str">
        <x:v>山田化成株式会社</x:v>
      </x:c>
      <x:c r="V3044" s="54" t="n">
        <x:v>0.166</x:v>
      </x:c>
      <x:c r="W3044" s="50" t="str">
        <x:v>山田秀行</x:v>
      </x:c>
      <x:c r="X3044" s="50" t="b">
        <x:f>AND(COUNT(L3044:O3044)=4,L3044&gt;='設定'!$B$6,M3044&gt;='設定'!$B$6,N3044&gt;='設定'!$B$6,O3044&gt;='設定'!$B$6)</x:f>
        <x:v>0</x:v>
      </x:c>
      <x:c r="Y3044" s="50" t="b">
        <x:f>AND(COUNT(G3044:K3044)=5,P3044&gt;='設定'!$B$7)</x:f>
        <x:v>0</x:v>
      </x:c>
      <x:c r="Z3044" s="50" t="b">
        <x:f>AND(ISNUMBER(R3044),R3044&gt;='設定'!$B$8)</x:f>
        <x:v>0</x:v>
      </x:c>
      <x:c r="AA3044" s="50" t="b">
        <x:f>AND(ISNUMBER(S3044),S3044&gt;=DATE(YEAR('設定'!$B$10)-'設定'!$B$9,MONTH('設定'!$B$10),DAY('設定'!$B$10)))</x:f>
        <x:v>0</x:v>
      </x:c>
      <x:c r="AB3044" s="55" t="b">
        <x:v>0</x:v>
      </x:c>
      <x:c r="AC3044" s="55" t="b">
        <x:v>0</x:v>
      </x:c>
      <x:c r="AD3044" s="50" t="n">
        <x:f>IF(X3044,1,0)+IF(Z3044,1,0)+IF(AA3044,1,0)+IF(AB3044,1,0)</x:f>
        <x:v>0</x:v>
      </x:c>
      <x:c r="AE3044" s="50" t="n">
        <x:f>IF(Y3044,1,0)+IF(Z3044,1,0)+IF(AA3044,1,0)+IF(AB3044,1,0)</x:f>
        <x:v>0</x:v>
      </x:c>
      <x:c r="AF3044" s="50" t="n">
        <x:f>IF(Y3044,1,0)+IF(Z3044,1,0)+IF(AA3044,1,0)+IF(AC3044,1,0)</x:f>
        <x:v>0</x:v>
      </x:c>
      <x:c r="AG3044" s="53" t="n">
        <x:v>44348</x:v>
      </x:c>
      <x:c r="AH3044" s="50" t="str">
        <x:v>S100XLSD</x:v>
      </x:c>
      <x:c r="AI3044" s="50" t="str">
        <x:v>NetSalesSummaryOfBusinessResults</x:v>
      </x:c>
      <x:c r="AJ3044" s="50" t="str">
        <x:v>OperatingIncome</x:v>
      </x:c>
      <x:c r="AK3044" s="53" t="n">
        <x:v>45991</x:v>
      </x:c>
      <x:c r="AL3044" s="50" t="str">
        <x:v>365/365/365/366/365</x:v>
      </x:c>
      <x:c r="AM3044" s="51" t="n">
        <x:v>1217400</x:v>
      </x:c>
      <x:c r="AN3044" s="51" t="n">
        <x:v>1428</x:v>
      </x:c>
      <x:c r="AO3044" s="51" t="n">
        <x:f>IFERROR(AM3044*AN3044,"")</x:f>
        <x:v>1738447200</x:v>
      </x:c>
      <x:c r="AP3044" s="56" t="n">
        <x:f>IFERROR(AO3044/(K3044*1000000),"")</x:f>
        <x:v>0.19722638078542615</x:v>
      </x:c>
      <x:c r="AQ3044" s="57" t="n">
        <x:v>4063060</x:v>
      </x:c>
      <x:c r="AR3044" s="52" t="n">
        <x:v>0.3416143552382829</x:v>
      </x:c>
      <x:c r="AS3044" s="52" t="n">
        <x:v>-0.4141819143371216</x:v>
      </x:c>
      <x:c r="AT3044" s="55" t="b">
        <x:v>0</x:v>
      </x:c>
      <x:c r="AU3044" s="50" t="str">
        <x:v>low_liquidity</x:v>
      </x:c>
      <x:c r="AV3044" s="58" t="n">
        <x:v>0.0480648558193567</x:v>
      </x:c>
      <x:c r="AW3044" s="50" t="n">
        <x:v>1526</x:v>
      </x:c>
      <x:c r="AX3044" s="50" t="str">
        <x:v>Discovery</x:v>
      </x:c>
      <x:c r="AY3044" s="50" t="str">
        <x:v>既存適格性フィルター不通過: low_liquidity / 60日平均売買代金2,000万円未満</x:v>
      </x:c>
      <x:c r="AZ3044" s="59" t="str">
        <x:v>2026-02-20 16:42</x:v>
      </x:c>
      <x:c r="BA3044" s="53" t="n">
        <x:v>22555</x:v>
      </x:c>
      <x:c r="BB3044" s="50"/>
      <x:c r="BC3044" s="50"/>
      <x:c r="BD3044" s="50"/>
    </x:row>
    <x:row r="3045">
      <x:c r="A3045" s="50" t="n">
        <x:v>3044</x:v>
      </x:c>
      <x:c r="B3045" s="50" t="str">
        <x:v>9087</x:v>
      </x:c>
      <x:c r="C3045" s="50" t="str">
        <x:v>9087.T</x:v>
      </x:c>
      <x:c r="D3045" s="50" t="str">
        <x:v>TAKASE CORPORATION</x:v>
      </x:c>
      <x:c r="E3045" s="50" t="str">
        <x:v>Standard Market(Domestic)</x:v>
      </x:c>
      <x:c r="F3045" s="50" t="str">
        <x:v>Land Transportation</x:v>
      </x:c>
      <x:c r="G3045" s="51" t="n">
        <x:v>7520.194</x:v>
      </x:c>
      <x:c r="H3045" s="51" t="n">
        <x:v>8654.195</x:v>
      </x:c>
      <x:c r="I3045" s="51" t="n">
        <x:v>8904.021</x:v>
      </x:c>
      <x:c r="J3045" s="51" t="n">
        <x:v>8190.113</x:v>
      </x:c>
      <x:c r="K3045" s="51" t="n">
        <x:v>8345.345</x:v>
      </x:c>
      <x:c r="L3045" s="52" t="n">
        <x:f>IFERROR(H3045/G3045-1,"")</x:f>
        <x:v>0.1507941151518164</x:v>
      </x:c>
      <x:c r="M3045" s="52" t="n">
        <x:f>IFERROR(I3045/H3045-1,"")</x:f>
        <x:v>0.02886761853644404</x:v>
      </x:c>
      <x:c r="N3045" s="52" t="n">
        <x:f>IFERROR(J3045/I3045-1,"")</x:f>
        <x:v>-0.08017815771099379</x:v>
      </x:c>
      <x:c r="O3045" s="52" t="n">
        <x:f>IFERROR(K3045/J3045-1,"")</x:f>
        <x:v>0.018953584645291066</x:v>
      </x:c>
      <x:c r="P3045" s="52" t="n">
        <x:f>IFERROR((K3045/G3045)^(1/4)-1,"")</x:f>
        <x:v>0.026369676897345595</x:v>
      </x:c>
      <x:c r="Q3045" s="51" t="n">
        <x:v>79.422</x:v>
      </x:c>
      <x:c r="R3045" s="52" t="n">
        <x:f>IFERROR(Q3045/K3045,"")</x:f>
        <x:v>0.009516922308184983</x:v>
      </x:c>
      <x:c r="S3045" s="53" t="n">
        <x:v>38322</x:v>
      </x:c>
      <x:c r="T3045" s="50" t="str">
        <x:v>EDINET_company_history</x:v>
      </x:c>
      <x:c r="U3045" s="50" t="str">
        <x:v>大東港運株式会社</x:v>
      </x:c>
      <x:c r="V3045" s="54" t="n">
        <x:v>0.0793</x:v>
      </x:c>
      <x:c r="W3045" s="50" t="str">
        <x:v>大宮司 典 夫 / 笹 岡 幹 男</x:v>
      </x:c>
      <x:c r="X3045" s="50" t="b">
        <x:f>AND(COUNT(L3045:O3045)=4,L3045&gt;='設定'!$B$6,M3045&gt;='設定'!$B$6,N3045&gt;='設定'!$B$6,O3045&gt;='設定'!$B$6)</x:f>
        <x:v>0</x:v>
      </x:c>
      <x:c r="Y3045" s="50" t="b">
        <x:f>AND(COUNT(G3045:K3045)=5,P3045&gt;='設定'!$B$7)</x:f>
        <x:v>0</x:v>
      </x:c>
      <x:c r="Z3045" s="50" t="b">
        <x:f>AND(ISNUMBER(R3045),R3045&gt;='設定'!$B$8)</x:f>
        <x:v>0</x:v>
      </x:c>
      <x:c r="AA3045" s="50" t="b">
        <x:f>AND(ISNUMBER(S3045),S3045&gt;=DATE(YEAR('設定'!$B$10)-'設定'!$B$9,MONTH('設定'!$B$10),DAY('設定'!$B$10)))</x:f>
        <x:v>0</x:v>
      </x:c>
      <x:c r="AB3045" s="55" t="b">
        <x:v>0</x:v>
      </x:c>
      <x:c r="AC3045" s="55" t="b">
        <x:v>0</x:v>
      </x:c>
      <x:c r="AD3045" s="50" t="n">
        <x:f>IF(X3045,1,0)+IF(Z3045,1,0)+IF(AA3045,1,0)+IF(AB3045,1,0)</x:f>
        <x:v>0</x:v>
      </x:c>
      <x:c r="AE3045" s="50" t="n">
        <x:f>IF(Y3045,1,0)+IF(Z3045,1,0)+IF(AA3045,1,0)+IF(AB3045,1,0)</x:f>
        <x:v>0</x:v>
      </x:c>
      <x:c r="AF3045" s="50" t="n">
        <x:f>IF(Y3045,1,0)+IF(Z3045,1,0)+IF(AA3045,1,0)+IF(AC3045,1,0)</x:f>
        <x:v>0</x:v>
      </x:c>
      <x:c r="AG3045" s="53" t="n">
        <x:v>44348</x:v>
      </x:c>
      <x:c r="AH3045" s="50" t="str">
        <x:v>S100W3OZ</x:v>
      </x:c>
      <x:c r="AI3045" s="50" t="str">
        <x:v>OperatingRevenue1SummaryOfBusinessResults</x:v>
      </x:c>
      <x:c r="AJ3045" s="50" t="str">
        <x:v>OperatingIncome</x:v>
      </x:c>
      <x:c r="AK3045" s="53" t="n">
        <x:v>45747</x:v>
      </x:c>
      <x:c r="AL3045" s="50" t="str">
        <x:v>365/365/365/366/365</x:v>
      </x:c>
      <x:c r="AM3045" s="51" t="n">
        <x:v>2018226</x:v>
      </x:c>
      <x:c r="AN3045" s="51" t="n">
        <x:v>2150</x:v>
      </x:c>
      <x:c r="AO3045" s="51" t="n">
        <x:f>IFERROR(AM3045*AN3045,"")</x:f>
        <x:v>4339185900</x:v>
      </x:c>
      <x:c r="AP3045" s="56" t="n">
        <x:f>IFERROR(AO3045/(K3045*1000000),"")</x:f>
        <x:v>0.5199528479649433</x:v>
      </x:c>
      <x:c r="AQ3045" s="57" t="n">
        <x:v>2486253.3333333335</x:v>
      </x:c>
      <x:c r="AR3045" s="52" t="n">
        <x:v>0.2987470272066707</x:v>
      </x:c>
      <x:c r="AS3045" s="52" t="n">
        <x:v>-0.3729393383767312</x:v>
      </x:c>
      <x:c r="AT3045" s="55" t="b">
        <x:v>0</x:v>
      </x:c>
      <x:c r="AU3045" s="50" t="str">
        <x:v>low_liquidity</x:v>
      </x:c>
      <x:c r="AV3045" s="58" t="n">
        <x:v>-0.0706533631613171</x:v>
      </x:c>
      <x:c r="AW3045" s="50" t="n">
        <x:v>2407</x:v>
      </x:c>
      <x:c r="AX3045" s="50" t="str">
        <x:v>Core Moat</x:v>
      </x:c>
      <x:c r="AY3045" s="50" t="str">
        <x:v>既存適格性フィルター不通過: low_liquidity / 60日平均売買代金2,000万円未満</x:v>
      </x:c>
      <x:c r="AZ3045" s="59" t="str">
        <x:v>2025-06-25 15:41</x:v>
      </x:c>
      <x:c r="BA3045" s="53" t="n">
        <x:v>38322</x:v>
      </x:c>
      <x:c r="BB3045" s="50"/>
      <x:c r="BC3045" s="50"/>
      <x:c r="BD3045" s="50"/>
    </x:row>
    <x:row r="3046">
      <x:c r="A3046" s="50" t="n">
        <x:v>3045</x:v>
      </x:c>
      <x:c r="B3046" s="50" t="str">
        <x:v>3002</x:v>
      </x:c>
      <x:c r="C3046" s="50" t="str">
        <x:v>3002.T</x:v>
      </x:c>
      <x:c r="D3046" s="50" t="str">
        <x:v>GUNZE LIMITED</x:v>
      </x:c>
      <x:c r="E3046" s="50" t="str">
        <x:v>Prime Market (Domestic)</x:v>
      </x:c>
      <x:c r="F3046" s="50" t="str">
        <x:v>Textiles and Apparels</x:v>
      </x:c>
      <x:c r="G3046" s="51" t="n">
        <x:v>123649</x:v>
      </x:c>
      <x:c r="H3046" s="51" t="n">
        <x:v>124314</x:v>
      </x:c>
      <x:c r="I3046" s="51" t="n">
        <x:v>136030</x:v>
      </x:c>
      <x:c r="J3046" s="51" t="n">
        <x:v>132885</x:v>
      </x:c>
      <x:c r="K3046" s="51" t="n">
        <x:v>137117</x:v>
      </x:c>
      <x:c r="L3046" s="52" t="n">
        <x:f>IFERROR(H3046/G3046-1,"")</x:f>
        <x:v>0.005378126794393756</x:v>
      </x:c>
      <x:c r="M3046" s="52" t="n">
        <x:f>IFERROR(I3046/H3046-1,"")</x:f>
        <x:v>0.09424521775503969</x:v>
      </x:c>
      <x:c r="N3046" s="52" t="n">
        <x:f>IFERROR(J3046/I3046-1,"")</x:f>
        <x:v>-0.023119900022053996</x:v>
      </x:c>
      <x:c r="O3046" s="52" t="n">
        <x:f>IFERROR(K3046/J3046-1,"")</x:f>
        <x:v>0.03184708582609019</x:v>
      </x:c>
      <x:c r="P3046" s="52" t="n">
        <x:f>IFERROR((K3046/G3046)^(1/4)-1,"")</x:f>
        <x:v>0.026183845499309077</x:v>
      </x:c>
      <x:c r="Q3046" s="51" t="n">
        <x:v>7921</x:v>
      </x:c>
      <x:c r="R3046" s="52" t="n">
        <x:f>IFERROR(Q3046/K3046,"")</x:f>
        <x:v>0.05776818337624073</x:v>
      </x:c>
      <x:c r="S3046" s="53" t="n">
        <x:v>18019</x:v>
      </x:c>
      <x:c r="T3046" s="50" t="str">
        <x:v>EDINET_company_history</x:v>
      </x:c>
      <x:c r="U3046" s="50" t="str">
        <x:v>日本マスタートラスト信託銀行㈱</x:v>
      </x:c>
      <x:c r="V3046" s="54" t="n">
        <x:v>0.1604</x:v>
      </x:c>
      <x:c r="W3046" s="50" t="str">
        <x:v>佐 口 敏 康 / 熊 田 誠</x:v>
      </x:c>
      <x:c r="X3046" s="50" t="b">
        <x:f>AND(COUNT(L3046:O3046)=4,L3046&gt;='設定'!$B$6,M3046&gt;='設定'!$B$6,N3046&gt;='設定'!$B$6,O3046&gt;='設定'!$B$6)</x:f>
        <x:v>0</x:v>
      </x:c>
      <x:c r="Y3046" s="50" t="b">
        <x:f>AND(COUNT(G3046:K3046)=5,P3046&gt;='設定'!$B$7)</x:f>
        <x:v>0</x:v>
      </x:c>
      <x:c r="Z3046" s="50" t="b">
        <x:f>AND(ISNUMBER(R3046),R3046&gt;='設定'!$B$8)</x:f>
        <x:v>0</x:v>
      </x:c>
      <x:c r="AA3046" s="50" t="b">
        <x:f>AND(ISNUMBER(S3046),S3046&gt;=DATE(YEAR('設定'!$B$10)-'設定'!$B$9,MONTH('設定'!$B$10),DAY('設定'!$B$10)))</x:f>
        <x:v>0</x:v>
      </x:c>
      <x:c r="AB3046" s="55" t="b">
        <x:v>0</x:v>
      </x:c>
      <x:c r="AC3046" s="55" t="b">
        <x:v>0</x:v>
      </x:c>
      <x:c r="AD3046" s="50" t="n">
        <x:f>IF(X3046,1,0)+IF(Z3046,1,0)+IF(AA3046,1,0)+IF(AB3046,1,0)</x:f>
        <x:v>0</x:v>
      </x:c>
      <x:c r="AE3046" s="50" t="n">
        <x:f>IF(Y3046,1,0)+IF(Z3046,1,0)+IF(AA3046,1,0)+IF(AB3046,1,0)</x:f>
        <x:v>0</x:v>
      </x:c>
      <x:c r="AF3046" s="50" t="n">
        <x:f>IF(Y3046,1,0)+IF(Z3046,1,0)+IF(AA3046,1,0)+IF(AC3046,1,0)</x:f>
        <x:v>0</x:v>
      </x:c>
      <x:c r="AG3046" s="53" t="n">
        <x:v>44348</x:v>
      </x:c>
      <x:c r="AH3046" s="50" t="str">
        <x:v>S100W1AS</x:v>
      </x:c>
      <x:c r="AI3046" s="50" t="str">
        <x:v>NetSalesSummaryOfBusinessResults</x:v>
      </x:c>
      <x:c r="AJ3046" s="50" t="str">
        <x:v>OperatingIncome</x:v>
      </x:c>
      <x:c r="AK3046" s="53" t="n">
        <x:v>45747</x:v>
      </x:c>
      <x:c r="AL3046" s="50" t="str">
        <x:v>365/365/365/366/365</x:v>
      </x:c>
      <x:c r="AM3046" s="51" t="n">
        <x:v>16235116</x:v>
      </x:c>
      <x:c r="AN3046" s="51" t="n">
        <x:v>3715</x:v>
      </x:c>
      <x:c r="AO3046" s="51" t="n">
        <x:f>IFERROR(AM3046*AN3046,"")</x:f>
        <x:v>60313455940</x:v>
      </x:c>
      <x:c r="AP3046" s="56" t="n">
        <x:f>IFERROR(AO3046/(K3046*1000000),"")</x:f>
        <x:v>0.4398685497786562</x:v>
      </x:c>
      <x:c r="AQ3046" s="57" t="n">
        <x:v>1160320833.3333333</x:v>
      </x:c>
      <x:c r="AR3046" s="52" t="n">
        <x:v>0.2285773272544463</x:v>
      </x:c>
      <x:c r="AS3046" s="52" t="n">
        <x:v>-0.246361757189314</x:v>
      </x:c>
      <x:c r="AT3046" s="55" t="b">
        <x:v>1</x:v>
      </x:c>
      <x:c r="AU3046" s="50"/>
      <x:c r="AV3046" s="58" t="n">
        <x:v>0.0273799152696571</x:v>
      </x:c>
      <x:c r="AW3046" s="50" t="n">
        <x:v>1673</x:v>
      </x:c>
      <x:c r="AX3046" s="50" t="str">
        <x:v>Core Moat</x:v>
      </x:c>
      <x:c r="AY3046" s="50" t="str">
        <x:v>目立つ機械的警告なし（定性確認は別途必要）</x:v>
      </x:c>
      <x:c r="AZ3046" s="59" t="str">
        <x:v>2025-06-24 11:13</x:v>
      </x:c>
      <x:c r="BA3046" s="53" t="n">
        <x:v>18019</x:v>
      </x:c>
      <x:c r="BB3046" s="50"/>
      <x:c r="BC3046" s="50"/>
      <x:c r="BD3046" s="50" t="str">
        <x:v>TOPIX Small 1</x:v>
      </x:c>
    </x:row>
    <x:row r="3047">
      <x:c r="A3047" s="50" t="n">
        <x:v>3046</x:v>
      </x:c>
      <x:c r="B3047" s="50" t="str">
        <x:v>3421</x:v>
      </x:c>
      <x:c r="C3047" s="50" t="str">
        <x:v>3421.T</x:v>
      </x:c>
      <x:c r="D3047" s="50" t="str">
        <x:v>INABA SEISAKUSHO Co.,Ltd.</x:v>
      </x:c>
      <x:c r="E3047" s="50" t="str">
        <x:v>Standard Market(Domestic)</x:v>
      </x:c>
      <x:c r="F3047" s="50" t="str">
        <x:v>Metal Products</x:v>
      </x:c>
      <x:c r="G3047" s="51" t="n">
        <x:v>37799.538</x:v>
      </x:c>
      <x:c r="H3047" s="51" t="n">
        <x:v>39152.806</x:v>
      </x:c>
      <x:c r="I3047" s="51" t="n">
        <x:v>41824.683</x:v>
      </x:c>
      <x:c r="J3047" s="51" t="n">
        <x:v>42414.152</x:v>
      </x:c>
      <x:c r="K3047" s="51" t="n">
        <x:v>41905.707</x:v>
      </x:c>
      <x:c r="L3047" s="52" t="n">
        <x:f>IFERROR(H3047/G3047-1,"")</x:f>
        <x:v>0.035801178310697734</x:v>
      </x:c>
      <x:c r="M3047" s="52" t="n">
        <x:f>IFERROR(I3047/H3047-1,"")</x:f>
        <x:v>0.06824228638938412</x:v>
      </x:c>
      <x:c r="N3047" s="52" t="n">
        <x:f>IFERROR(J3047/I3047-1,"")</x:f>
        <x:v>0.014093806759994054</x:v>
      </x:c>
      <x:c r="O3047" s="52" t="n">
        <x:f>IFERROR(K3047/J3047-1,"")</x:f>
        <x:v>-0.01198762620551741</x:v>
      </x:c>
      <x:c r="P3047" s="52" t="n">
        <x:f>IFERROR((K3047/G3047)^(1/4)-1,"")</x:f>
        <x:v>0.026116497519813153</x:v>
      </x:c>
      <x:c r="Q3047" s="51" t="n">
        <x:v>1865.403</x:v>
      </x:c>
      <x:c r="R3047" s="52" t="n">
        <x:f>IFERROR(Q3047/K3047,"")</x:f>
        <x:v>0.04451429491453276</x:v>
      </x:c>
      <x:c r="S3047" s="53" t="n">
        <x:v>36678</x:v>
      </x:c>
      <x:c r="T3047" s="50" t="str">
        <x:v>EDINET_company_history</x:v>
      </x:c>
      <x:c r="U3047" s="50" t="str">
        <x:v>株式会社イナバホールディングス</x:v>
      </x:c>
      <x:c r="V3047" s="54" t="n">
        <x:v>0.2769</x:v>
      </x:c>
      <x:c r="W3047" s="50" t="str">
        <x:v>稲葉 裕次郎</x:v>
      </x:c>
      <x:c r="X3047" s="50" t="b">
        <x:f>AND(COUNT(L3047:O3047)=4,L3047&gt;='設定'!$B$6,M3047&gt;='設定'!$B$6,N3047&gt;='設定'!$B$6,O3047&gt;='設定'!$B$6)</x:f>
        <x:v>0</x:v>
      </x:c>
      <x:c r="Y3047" s="50" t="b">
        <x:f>AND(COUNT(G3047:K3047)=5,P3047&gt;='設定'!$B$7)</x:f>
        <x:v>0</x:v>
      </x:c>
      <x:c r="Z3047" s="50" t="b">
        <x:f>AND(ISNUMBER(R3047),R3047&gt;='設定'!$B$8)</x:f>
        <x:v>0</x:v>
      </x:c>
      <x:c r="AA3047" s="50" t="b">
        <x:f>AND(ISNUMBER(S3047),S3047&gt;=DATE(YEAR('設定'!$B$10)-'設定'!$B$9,MONTH('設定'!$B$10),DAY('設定'!$B$10)))</x:f>
        <x:v>0</x:v>
      </x:c>
      <x:c r="AB3047" s="55" t="b">
        <x:v>0</x:v>
      </x:c>
      <x:c r="AC3047" s="55" t="b">
        <x:v>0</x:v>
      </x:c>
      <x:c r="AD3047" s="50" t="n">
        <x:f>IF(X3047,1,0)+IF(Z3047,1,0)+IF(AA3047,1,0)+IF(AB3047,1,0)</x:f>
        <x:v>0</x:v>
      </x:c>
      <x:c r="AE3047" s="50" t="n">
        <x:f>IF(Y3047,1,0)+IF(Z3047,1,0)+IF(AA3047,1,0)+IF(AB3047,1,0)</x:f>
        <x:v>0</x:v>
      </x:c>
      <x:c r="AF3047" s="50" t="n">
        <x:f>IF(Y3047,1,0)+IF(Z3047,1,0)+IF(AA3047,1,0)+IF(AC3047,1,0)</x:f>
        <x:v>0</x:v>
      </x:c>
      <x:c r="AG3047" s="53" t="n">
        <x:v>44348</x:v>
      </x:c>
      <x:c r="AH3047" s="50" t="str">
        <x:v>S100WWG0</x:v>
      </x:c>
      <x:c r="AI3047" s="50" t="str">
        <x:v>NetSalesSummaryOfBusinessResults</x:v>
      </x:c>
      <x:c r="AJ3047" s="50" t="str">
        <x:v>OperatingIncome</x:v>
      </x:c>
      <x:c r="AK3047" s="53" t="n">
        <x:v>45869</x:v>
      </x:c>
      <x:c r="AL3047" s="50" t="str">
        <x:v>365/365/365/366/365</x:v>
      </x:c>
      <x:c r="AM3047" s="51" t="n">
        <x:v>16008029</x:v>
      </x:c>
      <x:c r="AN3047" s="51" t="n">
        <x:v>1733</x:v>
      </x:c>
      <x:c r="AO3047" s="51" t="n">
        <x:f>IFERROR(AM3047*AN3047,"")</x:f>
        <x:v>27741914257</x:v>
      </x:c>
      <x:c r="AP3047" s="56" t="n">
        <x:f>IFERROR(AO3047/(K3047*1000000),"")</x:f>
        <x:v>0.6620080233224558</x:v>
      </x:c>
      <x:c r="AQ3047" s="57" t="n">
        <x:v>45810426.666666664</x:v>
      </x:c>
      <x:c r="AR3047" s="52" t="n">
        <x:v>0.2014308035824152</x:v>
      </x:c>
      <x:c r="AS3047" s="52" t="n">
        <x:v>-0.271916371057543</x:v>
      </x:c>
      <x:c r="AT3047" s="55" t="b">
        <x:v>1</x:v>
      </x:c>
      <x:c r="AU3047" s="50"/>
      <x:c r="AV3047" s="58" t="n">
        <x:v>0.1551278446357109</x:v>
      </x:c>
      <x:c r="AW3047" s="50" t="n">
        <x:v>917</x:v>
      </x:c>
      <x:c r="AX3047" s="50" t="str">
        <x:v>Discovery</x:v>
      </x:c>
      <x:c r="AY3047" s="50" t="str">
        <x:v>目立つ機械的警告なし（定性確認は別途必要）</x:v>
      </x:c>
      <x:c r="AZ3047" s="59" t="str">
        <x:v>2025-10-27 09:34</x:v>
      </x:c>
      <x:c r="BA3047" s="53" t="n">
        <x:v>36678</x:v>
      </x:c>
      <x:c r="BB3047" s="50"/>
      <x:c r="BC3047" s="50"/>
      <x:c r="BD3047" s="50" t="str">
        <x:v>TOPIX Small 2</x:v>
      </x:c>
    </x:row>
    <x:row r="3048">
      <x:c r="A3048" s="50" t="n">
        <x:v>3047</x:v>
      </x:c>
      <x:c r="B3048" s="50" t="str">
        <x:v>1950</x:v>
      </x:c>
      <x:c r="C3048" s="50" t="str">
        <x:v>1950.T</x:v>
      </x:c>
      <x:c r="D3048" s="50" t="str">
        <x:v>NIPPON DENSETSU KOGYO CO.,LTD.</x:v>
      </x:c>
      <x:c r="E3048" s="50" t="str">
        <x:v>Prime Market (Domestic)</x:v>
      </x:c>
      <x:c r="F3048" s="50" t="str">
        <x:v>Construction</x:v>
      </x:c>
      <x:c r="G3048" s="51" t="n">
        <x:v>195695</x:v>
      </x:c>
      <x:c r="H3048" s="51" t="n">
        <x:v>173569</x:v>
      </x:c>
      <x:c r="I3048" s="51" t="n">
        <x:v>172100</x:v>
      </x:c>
      <x:c r="J3048" s="51" t="n">
        <x:v>194031</x:v>
      </x:c>
      <x:c r="K3048" s="51" t="n">
        <x:v>216922</x:v>
      </x:c>
      <x:c r="L3048" s="52" t="n">
        <x:f>IFERROR(H3048/G3048-1,"")</x:f>
        <x:v>-0.11306369605764066</x:v>
      </x:c>
      <x:c r="M3048" s="52" t="n">
        <x:f>IFERROR(I3048/H3048-1,"")</x:f>
        <x:v>-0.008463492904838943</x:v>
      </x:c>
      <x:c r="N3048" s="52" t="n">
        <x:f>IFERROR(J3048/I3048-1,"")</x:f>
        <x:v>0.12743172574084838</x:v>
      </x:c>
      <x:c r="O3048" s="52" t="n">
        <x:f>IFERROR(K3048/J3048-1,"")</x:f>
        <x:v>0.11797599352680765</x:v>
      </x:c>
      <x:c r="P3048" s="52" t="n">
        <x:f>IFERROR((K3048/G3048)^(1/4)-1,"")</x:f>
        <x:v>0.02607939755786659</x:v>
      </x:c>
      <x:c r="Q3048" s="51" t="n">
        <x:v>17934</x:v>
      </x:c>
      <x:c r="R3048" s="52" t="n">
        <x:f>IFERROR(Q3048/K3048,"")</x:f>
        <x:v>0.08267487852776574</x:v>
      </x:c>
      <x:c r="S3048" s="53" t="n">
        <x:v>22981</x:v>
      </x:c>
      <x:c r="T3048" s="50" t="str">
        <x:v>EDINET_company_history</x:v>
      </x:c>
      <x:c r="U3048" s="50" t="str">
        <x:v>東日本旅客鉄道株式会社</x:v>
      </x:c>
      <x:c r="V3048" s="54" t="n">
        <x:v>0.1926</x:v>
      </x:c>
      <x:c r="W3048" s="50" t="str">
        <x:v>安 田 一 成 / 谷 山 雅 昭</x:v>
      </x:c>
      <x:c r="X3048" s="50" t="b">
        <x:f>AND(COUNT(L3048:O3048)=4,L3048&gt;='設定'!$B$6,M3048&gt;='設定'!$B$6,N3048&gt;='設定'!$B$6,O3048&gt;='設定'!$B$6)</x:f>
        <x:v>0</x:v>
      </x:c>
      <x:c r="Y3048" s="50" t="b">
        <x:f>AND(COUNT(G3048:K3048)=5,P3048&gt;='設定'!$B$7)</x:f>
        <x:v>0</x:v>
      </x:c>
      <x:c r="Z3048" s="50" t="b">
        <x:f>AND(ISNUMBER(R3048),R3048&gt;='設定'!$B$8)</x:f>
        <x:v>0</x:v>
      </x:c>
      <x:c r="AA3048" s="50" t="b">
        <x:f>AND(ISNUMBER(S3048),S3048&gt;=DATE(YEAR('設定'!$B$10)-'設定'!$B$9,MONTH('設定'!$B$10),DAY('設定'!$B$10)))</x:f>
        <x:v>0</x:v>
      </x:c>
      <x:c r="AB3048" s="55" t="b">
        <x:v>0</x:v>
      </x:c>
      <x:c r="AC3048" s="55" t="b">
        <x:v>0</x:v>
      </x:c>
      <x:c r="AD3048" s="50" t="n">
        <x:f>IF(X3048,1,0)+IF(Z3048,1,0)+IF(AA3048,1,0)+IF(AB3048,1,0)</x:f>
        <x:v>0</x:v>
      </x:c>
      <x:c r="AE3048" s="50" t="n">
        <x:f>IF(Y3048,1,0)+IF(Z3048,1,0)+IF(AA3048,1,0)+IF(AB3048,1,0)</x:f>
        <x:v>0</x:v>
      </x:c>
      <x:c r="AF3048" s="50" t="n">
        <x:f>IF(Y3048,1,0)+IF(Z3048,1,0)+IF(AA3048,1,0)+IF(AC3048,1,0)</x:f>
        <x:v>0</x:v>
      </x:c>
      <x:c r="AG3048" s="53" t="n">
        <x:v>44348</x:v>
      </x:c>
      <x:c r="AH3048" s="50" t="str">
        <x:v>S100VYY8</x:v>
      </x:c>
      <x:c r="AI3048" s="50" t="str">
        <x:v>NetSalesOfCompletedConstructionContractsSummaryOfBusinessResults</x:v>
      </x:c>
      <x:c r="AJ3048" s="50" t="str">
        <x:v>OperatingIncome</x:v>
      </x:c>
      <x:c r="AK3048" s="53" t="n">
        <x:v>45747</x:v>
      </x:c>
      <x:c r="AL3048" s="50" t="str">
        <x:v>365/365/365/366/365</x:v>
      </x:c>
      <x:c r="AM3048" s="51" t="n">
        <x:v>59703119</x:v>
      </x:c>
      <x:c r="AN3048" s="51" t="n">
        <x:v>4380</x:v>
      </x:c>
      <x:c r="AO3048" s="51" t="n">
        <x:f>IFERROR(AM3048*AN3048,"")</x:f>
        <x:v>261499661220</x:v>
      </x:c>
      <x:c r="AP3048" s="56" t="n">
        <x:f>IFERROR(AO3048/(K3048*1000000),"")</x:f>
        <x:v>1.2055008769050626</x:v>
      </x:c>
      <x:c r="AQ3048" s="57" t="n">
        <x:v>810168816.6666666</x:v>
      </x:c>
      <x:c r="AR3048" s="52" t="n">
        <x:v>0.2949631465666394</x:v>
      </x:c>
      <x:c r="AS3048" s="52" t="n">
        <x:v>-0.3186900110543352</x:v>
      </x:c>
      <x:c r="AT3048" s="55" t="b">
        <x:v>0</x:v>
      </x:c>
      <x:c r="AU3048" s="50" t="str">
        <x:v>missing_financial_data</x:v>
      </x:c>
      <x:c r="AV3048" s="58" t="n">
        <x:v>0.1080524451791346</x:v>
      </x:c>
      <x:c r="AW3048" s="50" t="n">
        <x:v>1184</x:v>
      </x:c>
      <x:c r="AX3048" s="50" t="str">
        <x:v>Core Moat</x:v>
      </x:c>
      <x:c r="AY3048" s="50" t="str">
        <x:v>既存適格性フィルター不通過: missing_financial_data</x:v>
      </x:c>
      <x:c r="AZ3048" s="59" t="str">
        <x:v>2025-06-20 15:08</x:v>
      </x:c>
      <x:c r="BA3048" s="53" t="n">
        <x:v>22981</x:v>
      </x:c>
      <x:c r="BB3048" s="50"/>
      <x:c r="BC3048" s="50"/>
      <x:c r="BD3048" s="50" t="str">
        <x:v>TOPIX Small 1</x:v>
      </x:c>
    </x:row>
    <x:row r="3049">
      <x:c r="A3049" s="50" t="n">
        <x:v>3048</x:v>
      </x:c>
      <x:c r="B3049" s="50" t="str">
        <x:v>2831</x:v>
      </x:c>
      <x:c r="C3049" s="50" t="str">
        <x:v>2831.T</x:v>
      </x:c>
      <x:c r="D3049" s="50" t="str">
        <x:v>HAGOROMO FOODS CORPORATION</x:v>
      </x:c>
      <x:c r="E3049" s="50" t="str">
        <x:v>Standard Market(Domestic)</x:v>
      </x:c>
      <x:c r="F3049" s="50" t="str">
        <x:v>Foods</x:v>
      </x:c>
      <x:c r="G3049" s="51" t="n">
        <x:v>67346.57</x:v>
      </x:c>
      <x:c r="H3049" s="51" t="n">
        <x:v>68447.247</x:v>
      </x:c>
      <x:c r="I3049" s="51" t="n">
        <x:v>70452.491</x:v>
      </x:c>
      <x:c r="J3049" s="51" t="n">
        <x:v>73501.607</x:v>
      </x:c>
      <x:c r="K3049" s="51" t="n">
        <x:v>74650.697</x:v>
      </x:c>
      <x:c r="L3049" s="52" t="n">
        <x:f>IFERROR(H3049/G3049-1,"")</x:f>
        <x:v>0.016343475250484074</x:v>
      </x:c>
      <x:c r="M3049" s="52" t="n">
        <x:f>IFERROR(I3049/H3049-1,"")</x:f>
        <x:v>0.029296196529277285</x:v>
      </x:c>
      <x:c r="N3049" s="52" t="n">
        <x:f>IFERROR(J3049/I3049-1,"")</x:f>
        <x:v>0.04327903750060469</x:v>
      </x:c>
      <x:c r="O3049" s="52" t="n">
        <x:f>IFERROR(K3049/J3049-1,"")</x:f>
        <x:v>0.01563353574024573</x:v>
      </x:c>
      <x:c r="P3049" s="52" t="n">
        <x:f>IFERROR((K3049/G3049)^(1/4)-1,"")</x:f>
        <x:v>0.026076157748572193</x:v>
      </x:c>
      <x:c r="Q3049" s="51" t="n">
        <x:v>2849.482</x:v>
      </x:c>
      <x:c r="R3049" s="52" t="n">
        <x:f>IFERROR(Q3049/K3049,"")</x:f>
        <x:v>0.03817086932222481</x:v>
      </x:c>
      <x:c r="S3049" s="53" t="n">
        <x:v>36557</x:v>
      </x:c>
      <x:c r="T3049" s="50" t="str">
        <x:v>EDINET_company_history</x:v>
      </x:c>
      <x:c r="U3049" s="50" t="str">
        <x:v>公益財団法人 はごろも教育研究奨励会</x:v>
      </x:c>
      <x:c r="V3049" s="54" t="n">
        <x:v>0.4667</x:v>
      </x:c>
      <x:c r="W3049" s="50" t="str">
        <x:v>後藤 康雄 / 後藤 佐恵子 / 松井 敬</x:v>
      </x:c>
      <x:c r="X3049" s="50" t="b">
        <x:f>AND(COUNT(L3049:O3049)=4,L3049&gt;='設定'!$B$6,M3049&gt;='設定'!$B$6,N3049&gt;='設定'!$B$6,O3049&gt;='設定'!$B$6)</x:f>
        <x:v>0</x:v>
      </x:c>
      <x:c r="Y3049" s="50" t="b">
        <x:f>AND(COUNT(G3049:K3049)=5,P3049&gt;='設定'!$B$7)</x:f>
        <x:v>0</x:v>
      </x:c>
      <x:c r="Z3049" s="50" t="b">
        <x:f>AND(ISNUMBER(R3049),R3049&gt;='設定'!$B$8)</x:f>
        <x:v>0</x:v>
      </x:c>
      <x:c r="AA3049" s="50" t="b">
        <x:f>AND(ISNUMBER(S3049),S3049&gt;=DATE(YEAR('設定'!$B$10)-'設定'!$B$9,MONTH('設定'!$B$10),DAY('設定'!$B$10)))</x:f>
        <x:v>0</x:v>
      </x:c>
      <x:c r="AB3049" s="55" t="b">
        <x:v>0</x:v>
      </x:c>
      <x:c r="AC3049" s="55" t="b">
        <x:v>0</x:v>
      </x:c>
      <x:c r="AD3049" s="50" t="n">
        <x:f>IF(X3049,1,0)+IF(Z3049,1,0)+IF(AA3049,1,0)+IF(AB3049,1,0)</x:f>
        <x:v>0</x:v>
      </x:c>
      <x:c r="AE3049" s="50" t="n">
        <x:f>IF(Y3049,1,0)+IF(Z3049,1,0)+IF(AA3049,1,0)+IF(AB3049,1,0)</x:f>
        <x:v>0</x:v>
      </x:c>
      <x:c r="AF3049" s="50" t="n">
        <x:f>IF(Y3049,1,0)+IF(Z3049,1,0)+IF(AA3049,1,0)+IF(AC3049,1,0)</x:f>
        <x:v>0</x:v>
      </x:c>
      <x:c r="AG3049" s="53" t="n">
        <x:v>44348</x:v>
      </x:c>
      <x:c r="AH3049" s="50" t="str">
        <x:v>S100W7S9</x:v>
      </x:c>
      <x:c r="AI3049" s="50" t="str">
        <x:v>NetSalesSummaryOfBusinessResults</x:v>
      </x:c>
      <x:c r="AJ3049" s="50" t="str">
        <x:v>OperatingIncome</x:v>
      </x:c>
      <x:c r="AK3049" s="53" t="n">
        <x:v>45747</x:v>
      </x:c>
      <x:c r="AL3049" s="50" t="str">
        <x:v>365/365/365/366/365</x:v>
      </x:c>
      <x:c r="AM3049" s="51" t="n">
        <x:v>9410565</x:v>
      </x:c>
      <x:c r="AN3049" s="51" t="n">
        <x:v>3485</x:v>
      </x:c>
      <x:c r="AO3049" s="51" t="n">
        <x:f>IFERROR(AM3049*AN3049,"")</x:f>
        <x:v>32795819025</x:v>
      </x:c>
      <x:c r="AP3049" s="56" t="n">
        <x:f>IFERROR(AO3049/(K3049*1000000),"")</x:f>
        <x:v>0.43932368139844696</x:v>
      </x:c>
      <x:c r="AQ3049" s="57" t="n">
        <x:v>7514508.333333333</x:v>
      </x:c>
      <x:c r="AR3049" s="52" t="n">
        <x:v>0.1421931077930144</x:v>
      </x:c>
      <x:c r="AS3049" s="52" t="n">
        <x:v>-0.1505216226081523</x:v>
      </x:c>
      <x:c r="AT3049" s="55" t="b">
        <x:v>0</x:v>
      </x:c>
      <x:c r="AU3049" s="50" t="str">
        <x:v>low_liquidity</x:v>
      </x:c>
      <x:c r="AV3049" s="58" t="n">
        <x:v>0.0610481274267782</x:v>
      </x:c>
      <x:c r="AW3049" s="50" t="n">
        <x:v>1451</x:v>
      </x:c>
      <x:c r="AX3049" s="50" t="str">
        <x:v>Discovery</x:v>
      </x:c>
      <x:c r="AY3049" s="50" t="str">
        <x:v>既存適格性フィルター不通過: low_liquidity / 60日平均売買代金2,000万円未満</x:v>
      </x:c>
      <x:c r="AZ3049" s="59" t="str">
        <x:v>2025-06-27 15:31</x:v>
      </x:c>
      <x:c r="BA3049" s="53" t="n">
        <x:v>36557</x:v>
      </x:c>
      <x:c r="BB3049" s="50"/>
      <x:c r="BC3049" s="50"/>
      <x:c r="BD3049" s="50"/>
    </x:row>
    <x:row r="3050">
      <x:c r="A3050" s="50" t="n">
        <x:v>3049</x:v>
      </x:c>
      <x:c r="B3050" s="50" t="str">
        <x:v>1764</x:v>
      </x:c>
      <x:c r="C3050" s="50" t="str">
        <x:v>1764.T</x:v>
      </x:c>
      <x:c r="D3050" s="50" t="str">
        <x:v>KUDO CORPORATION</x:v>
      </x:c>
      <x:c r="E3050" s="50" t="str">
        <x:v>Standard Market(Domestic)</x:v>
      </x:c>
      <x:c r="F3050" s="50" t="str">
        <x:v>Construction</x:v>
      </x:c>
      <x:c r="G3050" s="51" t="n">
        <x:v>19801.167</x:v>
      </x:c>
      <x:c r="H3050" s="51" t="n">
        <x:v>17009.363</x:v>
      </x:c>
      <x:c r="I3050" s="51" t="n">
        <x:v>19579.875</x:v>
      </x:c>
      <x:c r="J3050" s="51" t="n">
        <x:v>20510.369</x:v>
      </x:c>
      <x:c r="K3050" s="51" t="n">
        <x:v>21935.446</x:v>
      </x:c>
      <x:c r="L3050" s="52" t="n">
        <x:f>IFERROR(H3050/G3050-1,"")</x:f>
        <x:v>-0.14099189204353457</x:v>
      </x:c>
      <x:c r="M3050" s="52" t="n">
        <x:f>IFERROR(I3050/H3050-1,"")</x:f>
        <x:v>0.15112335482522177</x:v>
      </x:c>
      <x:c r="N3050" s="52" t="n">
        <x:f>IFERROR(J3050/I3050-1,"")</x:f>
        <x:v>0.047522979590012726</x:v>
      </x:c>
      <x:c r="O3050" s="52" t="n">
        <x:f>IFERROR(K3050/J3050-1,"")</x:f>
        <x:v>0.06948080748815388</x:v>
      </x:c>
      <x:c r="P3050" s="52" t="n">
        <x:f>IFERROR((K3050/G3050)^(1/4)-1,"")</x:f>
        <x:v>0.025921002288260997</x:v>
      </x:c>
      <x:c r="Q3050" s="51" t="n">
        <x:v>571.192</x:v>
      </x:c>
      <x:c r="R3050" s="52" t="n">
        <x:f>IFERROR(Q3050/K3050,"")</x:f>
        <x:v>0.026039680250859728</x:v>
      </x:c>
      <x:c r="S3050" s="53" t="n">
        <x:v>35521</x:v>
      </x:c>
      <x:c r="T3050" s="50" t="str">
        <x:v>EDINET_company_history</x:v>
      </x:c>
      <x:c r="U3050" s="50" t="str">
        <x:v>株式会社トップ</x:v>
      </x:c>
      <x:c r="V3050" s="54" t="n">
        <x:v>0.4546</x:v>
      </x:c>
      <x:c r="W3050" s="50" t="str">
        <x:v>工 藤 英 司 / 藤 井 研 児</x:v>
      </x:c>
      <x:c r="X3050" s="50" t="b">
        <x:f>AND(COUNT(L3050:O3050)=4,L3050&gt;='設定'!$B$6,M3050&gt;='設定'!$B$6,N3050&gt;='設定'!$B$6,O3050&gt;='設定'!$B$6)</x:f>
        <x:v>0</x:v>
      </x:c>
      <x:c r="Y3050" s="50" t="b">
        <x:f>AND(COUNT(G3050:K3050)=5,P3050&gt;='設定'!$B$7)</x:f>
        <x:v>0</x:v>
      </x:c>
      <x:c r="Z3050" s="50" t="b">
        <x:f>AND(ISNUMBER(R3050),R3050&gt;='設定'!$B$8)</x:f>
        <x:v>0</x:v>
      </x:c>
      <x:c r="AA3050" s="50" t="b">
        <x:f>AND(ISNUMBER(S3050),S3050&gt;=DATE(YEAR('設定'!$B$10)-'設定'!$B$9,MONTH('設定'!$B$10),DAY('設定'!$B$10)))</x:f>
        <x:v>0</x:v>
      </x:c>
      <x:c r="AB3050" s="55" t="b">
        <x:v>0</x:v>
      </x:c>
      <x:c r="AC3050" s="55" t="b">
        <x:v>0</x:v>
      </x:c>
      <x:c r="AD3050" s="50" t="n">
        <x:f>IF(X3050,1,0)+IF(Z3050,1,0)+IF(AA3050,1,0)+IF(AB3050,1,0)</x:f>
        <x:v>0</x:v>
      </x:c>
      <x:c r="AE3050" s="50" t="n">
        <x:f>IF(Y3050,1,0)+IF(Z3050,1,0)+IF(AA3050,1,0)+IF(AB3050,1,0)</x:f>
        <x:v>0</x:v>
      </x:c>
      <x:c r="AF3050" s="50" t="n">
        <x:f>IF(Y3050,1,0)+IF(Z3050,1,0)+IF(AA3050,1,0)+IF(AC3050,1,0)</x:f>
        <x:v>0</x:v>
      </x:c>
      <x:c r="AG3050" s="53" t="n">
        <x:v>44348</x:v>
      </x:c>
      <x:c r="AH3050" s="50" t="str">
        <x:v>S100WRZI</x:v>
      </x:c>
      <x:c r="AI3050" s="50" t="str">
        <x:v>NetSalesSummaryOfBusinessResults</x:v>
      </x:c>
      <x:c r="AJ3050" s="50" t="str">
        <x:v>OperatingIncome</x:v>
      </x:c>
      <x:c r="AK3050" s="53" t="n">
        <x:v>45838</x:v>
      </x:c>
      <x:c r="AL3050" s="50" t="str">
        <x:v>365/365/365/366/365</x:v>
      </x:c>
      <x:c r="AM3050" s="51" t="n">
        <x:v>1240820</x:v>
      </x:c>
      <x:c r="AN3050" s="51" t="n">
        <x:v>2921</x:v>
      </x:c>
      <x:c r="AO3050" s="51" t="n">
        <x:f>IFERROR(AM3050*AN3050,"")</x:f>
        <x:v>3624435220</x:v>
      </x:c>
      <x:c r="AP3050" s="56" t="n">
        <x:f>IFERROR(AO3050/(K3050*1000000),"")</x:f>
        <x:v>0.1652318908856469</x:v>
      </x:c>
      <x:c r="AQ3050" s="57" t="n">
        <x:v>4931460</x:v>
      </x:c>
      <x:c r="AR3050" s="52" t="n">
        <x:v>0.2417344248548744</x:v>
      </x:c>
      <x:c r="AS3050" s="52" t="n">
        <x:v>-0.3123994825220102</x:v>
      </x:c>
      <x:c r="AT3050" s="55" t="b">
        <x:v>0</x:v>
      </x:c>
      <x:c r="AU3050" s="50" t="str">
        <x:v>low_liquidity</x:v>
      </x:c>
      <x:c r="AV3050" s="58" t="n">
        <x:v>-0.1067880840018778</x:v>
      </x:c>
      <x:c r="AW3050" s="50" t="n">
        <x:v>2639</x:v>
      </x:c>
      <x:c r="AX3050" s="50" t="str">
        <x:v>Transformation Moat</x:v>
      </x:c>
      <x:c r="AY3050" s="50" t="str">
        <x:v>既存適格性フィルター不通過: low_liquidity / 60日平均売買代金2,000万円未満</x:v>
      </x:c>
      <x:c r="AZ3050" s="59" t="str">
        <x:v>2025-09-29 14:20</x:v>
      </x:c>
      <x:c r="BA3050" s="53" t="n">
        <x:v>35521</x:v>
      </x:c>
      <x:c r="BB3050" s="50"/>
      <x:c r="BC3050" s="50"/>
      <x:c r="BD3050" s="50"/>
    </x:row>
    <x:row r="3051">
      <x:c r="A3051" s="50" t="n">
        <x:v>3050</x:v>
      </x:c>
      <x:c r="B3051" s="50" t="str">
        <x:v>6943</x:v>
      </x:c>
      <x:c r="C3051" s="50" t="str">
        <x:v>6943.T</x:v>
      </x:c>
      <x:c r="D3051" s="50" t="str">
        <x:v>NKK SWITCHES CO.,LTD.</x:v>
      </x:c>
      <x:c r="E3051" s="50" t="str">
        <x:v>Standard Market(Domestic)</x:v>
      </x:c>
      <x:c r="F3051" s="50" t="str">
        <x:v>Electric Appliances</x:v>
      </x:c>
      <x:c r="G3051" s="51" t="n">
        <x:v>6830.302</x:v>
      </x:c>
      <x:c r="H3051" s="51" t="n">
        <x:v>8938.881</x:v>
      </x:c>
      <x:c r="I3051" s="51" t="n">
        <x:v>10328.644</x:v>
      </x:c>
      <x:c r="J3051" s="51" t="n">
        <x:v>9441.407</x:v>
      </x:c>
      <x:c r="K3051" s="51" t="n">
        <x:v>7564.435</x:v>
      </x:c>
      <x:c r="L3051" s="52" t="n">
        <x:f>IFERROR(H3051/G3051-1,"")</x:f>
        <x:v>0.30870948312387947</x:v>
      </x:c>
      <x:c r="M3051" s="52" t="n">
        <x:f>IFERROR(I3051/H3051-1,"")</x:f>
        <x:v>0.15547393460098657</x:v>
      </x:c>
      <x:c r="N3051" s="52" t="n">
        <x:f>IFERROR(J3051/I3051-1,"")</x:f>
        <x:v>-0.08590062742021132</x:v>
      </x:c>
      <x:c r="O3051" s="52" t="n">
        <x:f>IFERROR(K3051/J3051-1,"")</x:f>
        <x:v>-0.19880214887463266</x:v>
      </x:c>
      <x:c r="P3051" s="52" t="n">
        <x:f>IFERROR((K3051/G3051)^(1/4)-1,"")</x:f>
        <x:v>0.025850671978243867</x:v>
      </x:c>
      <x:c r="Q3051" s="51" t="n">
        <x:v>-452.477</x:v>
      </x:c>
      <x:c r="R3051" s="52" t="n">
        <x:f>IFERROR(Q3051/K3051,"")</x:f>
        <x:v>-0.05981636434181799</x:v>
      </x:c>
      <x:c r="S3051" s="53" t="n">
        <x:v>38322</x:v>
      </x:c>
      <x:c r="T3051" s="50" t="str">
        <x:v>EDINET_company_history</x:v>
      </x:c>
      <x:c r="U3051" s="50" t="str">
        <x:v>有限会社ビッグブリッヂ</x:v>
      </x:c>
      <x:c r="V3051" s="54" t="n">
        <x:v>0.1604</x:v>
      </x:c>
      <x:c r="W3051" s="50" t="str">
        <x:v>大 橋 智 成 / 大 橋 宏 成</x:v>
      </x:c>
      <x:c r="X3051" s="50" t="b">
        <x:f>AND(COUNT(L3051:O3051)=4,L3051&gt;='設定'!$B$6,M3051&gt;='設定'!$B$6,N3051&gt;='設定'!$B$6,O3051&gt;='設定'!$B$6)</x:f>
        <x:v>0</x:v>
      </x:c>
      <x:c r="Y3051" s="50" t="b">
        <x:f>AND(COUNT(G3051:K3051)=5,P3051&gt;='設定'!$B$7)</x:f>
        <x:v>0</x:v>
      </x:c>
      <x:c r="Z3051" s="50" t="b">
        <x:f>AND(ISNUMBER(R3051),R3051&gt;='設定'!$B$8)</x:f>
        <x:v>0</x:v>
      </x:c>
      <x:c r="AA3051" s="50" t="b">
        <x:f>AND(ISNUMBER(S3051),S3051&gt;=DATE(YEAR('設定'!$B$10)-'設定'!$B$9,MONTH('設定'!$B$10),DAY('設定'!$B$10)))</x:f>
        <x:v>0</x:v>
      </x:c>
      <x:c r="AB3051" s="55" t="b">
        <x:v>0</x:v>
      </x:c>
      <x:c r="AC3051" s="55" t="b">
        <x:v>0</x:v>
      </x:c>
      <x:c r="AD3051" s="50" t="n">
        <x:f>IF(X3051,1,0)+IF(Z3051,1,0)+IF(AA3051,1,0)+IF(AB3051,1,0)</x:f>
        <x:v>0</x:v>
      </x:c>
      <x:c r="AE3051" s="50" t="n">
        <x:f>IF(Y3051,1,0)+IF(Z3051,1,0)+IF(AA3051,1,0)+IF(AB3051,1,0)</x:f>
        <x:v>0</x:v>
      </x:c>
      <x:c r="AF3051" s="50" t="n">
        <x:f>IF(Y3051,1,0)+IF(Z3051,1,0)+IF(AA3051,1,0)+IF(AC3051,1,0)</x:f>
        <x:v>0</x:v>
      </x:c>
      <x:c r="AG3051" s="53" t="n">
        <x:v>44348</x:v>
      </x:c>
      <x:c r="AH3051" s="50" t="str">
        <x:v>S100W6FX</x:v>
      </x:c>
      <x:c r="AI3051" s="50" t="str">
        <x:v>NetSalesSummaryOfBusinessResults</x:v>
      </x:c>
      <x:c r="AJ3051" s="50" t="str">
        <x:v>OperatingIncome</x:v>
      </x:c>
      <x:c r="AK3051" s="53" t="n">
        <x:v>45747</x:v>
      </x:c>
      <x:c r="AL3051" s="50" t="str">
        <x:v>365/365/365/366/365</x:v>
      </x:c>
      <x:c r="AM3051" s="51" t="n">
        <x:v>822820</x:v>
      </x:c>
      <x:c r="AN3051" s="51" t="n">
        <x:v>5010</x:v>
      </x:c>
      <x:c r="AO3051" s="51" t="n">
        <x:f>IFERROR(AM3051*AN3051,"")</x:f>
        <x:v>4122328200</x:v>
      </x:c>
      <x:c r="AP3051" s="56" t="n">
        <x:f>IFERROR(AO3051/(K3051*1000000),"")</x:f>
        <x:v>0.5449618114241183</x:v>
      </x:c>
      <x:c r="AQ3051" s="57" t="n">
        <x:v>809116.6666666666</x:v>
      </x:c>
      <x:c r="AR3051" s="52" t="n">
        <x:v>0.3087967475830155</x:v>
      </x:c>
      <x:c r="AS3051" s="52" t="n">
        <x:v>-0.3634513397841459</x:v>
      </x:c>
      <x:c r="AT3051" s="55" t="b">
        <x:v>0</x:v>
      </x:c>
      <x:c r="AU3051" s="50" t="str">
        <x:v>low_liquidity</x:v>
      </x:c>
      <x:c r="AV3051" s="58" t="n">
        <x:v>0.188317607933682</x:v>
      </x:c>
      <x:c r="AW3051" s="50" t="n">
        <x:v>762</x:v>
      </x:c>
      <x:c r="AX3051" s="50" t="str">
        <x:v>Discovery</x:v>
      </x:c>
      <x:c r="AY3051" s="50" t="str">
        <x:v>既存適格性フィルター不通過: low_liquidity / 60日平均売買代金2,000万円未満</x:v>
      </x:c>
      <x:c r="AZ3051" s="59" t="str">
        <x:v>2025-06-26 15:00</x:v>
      </x:c>
      <x:c r="BA3051" s="53" t="n">
        <x:v>38322</x:v>
      </x:c>
      <x:c r="BB3051" s="50"/>
      <x:c r="BC3051" s="50"/>
      <x:c r="BD3051" s="50"/>
    </x:row>
    <x:row r="3052">
      <x:c r="A3052" s="50" t="n">
        <x:v>3051</x:v>
      </x:c>
      <x:c r="B3052" s="50" t="str">
        <x:v>1861</x:v>
      </x:c>
      <x:c r="C3052" s="50" t="str">
        <x:v>1861.T</x:v>
      </x:c>
      <x:c r="D3052" s="50" t="str">
        <x:v>Kumagai Gumi Co.,Ltd.</x:v>
      </x:c>
      <x:c r="E3052" s="50" t="str">
        <x:v>Prime Market (Domestic)</x:v>
      </x:c>
      <x:c r="F3052" s="50" t="str">
        <x:v>Construction</x:v>
      </x:c>
      <x:c r="G3052" s="51" t="n">
        <x:v>450232</x:v>
      </x:c>
      <x:c r="H3052" s="51" t="n">
        <x:v>425216</x:v>
      </x:c>
      <x:c r="I3052" s="51" t="n">
        <x:v>403502</x:v>
      </x:c>
      <x:c r="J3052" s="51" t="n">
        <x:v>443193</x:v>
      </x:c>
      <x:c r="K3052" s="51" t="n">
        <x:v>498581</x:v>
      </x:c>
      <x:c r="L3052" s="52" t="n">
        <x:f>IFERROR(H3052/G3052-1,"")</x:f>
        <x:v>-0.055562465573304465</x:v>
      </x:c>
      <x:c r="M3052" s="52" t="n">
        <x:f>IFERROR(I3052/H3052-1,"")</x:f>
        <x:v>-0.05106581125827814</x:v>
      </x:c>
      <x:c r="N3052" s="52" t="n">
        <x:f>IFERROR(J3052/I3052-1,"")</x:f>
        <x:v>0.09836630301708538</x:v>
      </x:c>
      <x:c r="O3052" s="52" t="n">
        <x:f>IFERROR(K3052/J3052-1,"")</x:f>
        <x:v>0.12497489806923845</x:v>
      </x:c>
      <x:c r="P3052" s="52" t="n">
        <x:f>IFERROR((K3052/G3052)^(1/4)-1,"")</x:f>
        <x:v>0.02582869056690762</x:v>
      </x:c>
      <x:c r="Q3052" s="51" t="n">
        <x:v>14299</x:v>
      </x:c>
      <x:c r="R3052" s="52" t="n">
        <x:f>IFERROR(Q3052/K3052,"")</x:f>
        <x:v>0.028679392114821865</x:v>
      </x:c>
      <x:c r="S3052" s="53" t="n">
        <x:v>25659</x:v>
      </x:c>
      <x:c r="T3052" s="50" t="str">
        <x:v>EDINET_company_history</x:v>
      </x:c>
      <x:c r="U3052" s="50" t="str">
        <x:v>住友林業株式会社</x:v>
      </x:c>
      <x:c r="V3052" s="54" t="n">
        <x:v>0.2166</x:v>
      </x:c>
      <x:c r="W3052" s="50" t="str">
        <x:v>上 田 真 / 岡 市 光 司</x:v>
      </x:c>
      <x:c r="X3052" s="50" t="b">
        <x:f>AND(COUNT(L3052:O3052)=4,L3052&gt;='設定'!$B$6,M3052&gt;='設定'!$B$6,N3052&gt;='設定'!$B$6,O3052&gt;='設定'!$B$6)</x:f>
        <x:v>0</x:v>
      </x:c>
      <x:c r="Y3052" s="50" t="b">
        <x:f>AND(COUNT(G3052:K3052)=5,P3052&gt;='設定'!$B$7)</x:f>
        <x:v>0</x:v>
      </x:c>
      <x:c r="Z3052" s="50" t="b">
        <x:f>AND(ISNUMBER(R3052),R3052&gt;='設定'!$B$8)</x:f>
        <x:v>0</x:v>
      </x:c>
      <x:c r="AA3052" s="50" t="b">
        <x:f>AND(ISNUMBER(S3052),S3052&gt;=DATE(YEAR('設定'!$B$10)-'設定'!$B$9,MONTH('設定'!$B$10),DAY('設定'!$B$10)))</x:f>
        <x:v>0</x:v>
      </x:c>
      <x:c r="AB3052" s="55" t="b">
        <x:v>0</x:v>
      </x:c>
      <x:c r="AC3052" s="55" t="b">
        <x:v>0</x:v>
      </x:c>
      <x:c r="AD3052" s="50" t="n">
        <x:f>IF(X3052,1,0)+IF(Z3052,1,0)+IF(AA3052,1,0)+IF(AB3052,1,0)</x:f>
        <x:v>0</x:v>
      </x:c>
      <x:c r="AE3052" s="50" t="n">
        <x:f>IF(Y3052,1,0)+IF(Z3052,1,0)+IF(AA3052,1,0)+IF(AB3052,1,0)</x:f>
        <x:v>0</x:v>
      </x:c>
      <x:c r="AF3052" s="50" t="n">
        <x:f>IF(Y3052,1,0)+IF(Z3052,1,0)+IF(AA3052,1,0)+IF(AC3052,1,0)</x:f>
        <x:v>0</x:v>
      </x:c>
      <x:c r="AG3052" s="53" t="n">
        <x:v>44348</x:v>
      </x:c>
      <x:c r="AH3052" s="50" t="str">
        <x:v>S100W6FA</x:v>
      </x:c>
      <x:c r="AI3052" s="50" t="str">
        <x:v>NetSalesSummaryOfBusinessResults</x:v>
      </x:c>
      <x:c r="AJ3052" s="50" t="str">
        <x:v>OperatingIncome</x:v>
      </x:c>
      <x:c r="AK3052" s="53" t="n">
        <x:v>45747</x:v>
      </x:c>
      <x:c r="AL3052" s="50" t="str">
        <x:v>365/365/365/366/365</x:v>
      </x:c>
      <x:c r="AM3052" s="51" t="n">
        <x:v>42918860</x:v>
      </x:c>
      <x:c r="AN3052" s="51" t="n">
        <x:v>1391</x:v>
      </x:c>
      <x:c r="AO3052" s="51" t="n">
        <x:f>IFERROR(AM3052*AN3052,"")</x:f>
        <x:v>59700134260</x:v>
      </x:c>
      <x:c r="AP3052" s="56" t="n">
        <x:f>IFERROR(AO3052/(K3052*1000000),"")</x:f>
        <x:v>0.11974009089796843</x:v>
      </x:c>
      <x:c r="AQ3052" s="57" t="n">
        <x:v>1539420790</x:v>
      </x:c>
      <x:c r="AR3052" s="52" t="n">
        <x:v>0.2425786405807256</x:v>
      </x:c>
      <x:c r="AS3052" s="52" t="n">
        <x:v>-0.3070076139282622</x:v>
      </x:c>
      <x:c r="AT3052" s="55" t="b">
        <x:v>1</x:v>
      </x:c>
      <x:c r="AU3052" s="50"/>
      <x:c r="AV3052" s="58" t="n">
        <x:v>-0.0258712925336836</x:v>
      </x:c>
      <x:c r="AW3052" s="50" t="n">
        <x:v>2085</x:v>
      </x:c>
      <x:c r="AX3052" s="50" t="str">
        <x:v>Transformation Moat</x:v>
      </x:c>
      <x:c r="AY3052" s="50" t="str">
        <x:v>目立つ機械的警告なし（定性確認は別途必要）</x:v>
      </x:c>
      <x:c r="AZ3052" s="59" t="str">
        <x:v>2025-06-26 09:07</x:v>
      </x:c>
      <x:c r="BA3052" s="53" t="n">
        <x:v>25659</x:v>
      </x:c>
      <x:c r="BB3052" s="50"/>
      <x:c r="BC3052" s="50"/>
      <x:c r="BD3052" s="50" t="str">
        <x:v>TOPIX Small 1</x:v>
      </x:c>
    </x:row>
    <x:row r="3053">
      <x:c r="A3053" s="50" t="n">
        <x:v>3052</x:v>
      </x:c>
      <x:c r="B3053" s="50" t="str">
        <x:v>6997</x:v>
      </x:c>
      <x:c r="C3053" s="50" t="str">
        <x:v>6997.T</x:v>
      </x:c>
      <x:c r="D3053" s="50" t="str">
        <x:v>NIPPON CHEMI-CON CORPORATION</x:v>
      </x:c>
      <x:c r="E3053" s="50" t="str">
        <x:v>Prime Market (Domestic)</x:v>
      </x:c>
      <x:c r="F3053" s="50" t="str">
        <x:v>Electric Appliances</x:v>
      </x:c>
      <x:c r="G3053" s="51" t="n">
        <x:v>110788</x:v>
      </x:c>
      <x:c r="H3053" s="51" t="n">
        <x:v>140316</x:v>
      </x:c>
      <x:c r="I3053" s="51" t="n">
        <x:v>161881</x:v>
      </x:c>
      <x:c r="J3053" s="51" t="n">
        <x:v>150740</x:v>
      </x:c>
      <x:c r="K3053" s="51" t="n">
        <x:v>122684</x:v>
      </x:c>
      <x:c r="L3053" s="52" t="n">
        <x:f>IFERROR(H3053/G3053-1,"")</x:f>
        <x:v>0.2665270606924939</x:v>
      </x:c>
      <x:c r="M3053" s="52" t="n">
        <x:f>IFERROR(I3053/H3053-1,"")</x:f>
        <x:v>0.1536888166709427</x:v>
      </x:c>
      <x:c r="N3053" s="52" t="n">
        <x:f>IFERROR(J3053/I3053-1,"")</x:f>
        <x:v>-0.06882215948752479</x:v>
      </x:c>
      <x:c r="O3053" s="52" t="n">
        <x:f>IFERROR(K3053/J3053-1,"")</x:f>
        <x:v>-0.18612179912432003</x:v>
      </x:c>
      <x:c r="P3053" s="52" t="n">
        <x:f>IFERROR((K3053/G3053)^(1/4)-1,"")</x:f>
        <x:v>0.025826233830530843</x:v>
      </x:c>
      <x:c r="Q3053" s="51" t="n">
        <x:v>3740</x:v>
      </x:c>
      <x:c r="R3053" s="52" t="n">
        <x:f>IFERROR(Q3053/K3053,"")</x:f>
        <x:v>0.030484822796778718</x:v>
      </x:c>
      <x:c r="S3053" s="53" t="n">
        <x:v>25812</x:v>
      </x:c>
      <x:c r="T3053" s="50" t="str">
        <x:v>EDINET_company_history</x:v>
      </x:c>
      <x:c r="U3053" s="50" t="str">
        <x:v>日本マスタートラスト信託銀行株式会社（信託口)</x:v>
      </x:c>
      <x:c r="V3053" s="54" t="n">
        <x:v>0.1256</x:v>
      </x:c>
      <x:c r="W3053" s="50" t="str">
        <x:v>上山 典男 / 今野 健一</x:v>
      </x:c>
      <x:c r="X3053" s="50" t="b">
        <x:f>AND(COUNT(L3053:O3053)=4,L3053&gt;='設定'!$B$6,M3053&gt;='設定'!$B$6,N3053&gt;='設定'!$B$6,O3053&gt;='設定'!$B$6)</x:f>
        <x:v>0</x:v>
      </x:c>
      <x:c r="Y3053" s="50" t="b">
        <x:f>AND(COUNT(G3053:K3053)=5,P3053&gt;='設定'!$B$7)</x:f>
        <x:v>0</x:v>
      </x:c>
      <x:c r="Z3053" s="50" t="b">
        <x:f>AND(ISNUMBER(R3053),R3053&gt;='設定'!$B$8)</x:f>
        <x:v>0</x:v>
      </x:c>
      <x:c r="AA3053" s="50" t="b">
        <x:f>AND(ISNUMBER(S3053),S3053&gt;=DATE(YEAR('設定'!$B$10)-'設定'!$B$9,MONTH('設定'!$B$10),DAY('設定'!$B$10)))</x:f>
        <x:v>0</x:v>
      </x:c>
      <x:c r="AB3053" s="55" t="b">
        <x:v>0</x:v>
      </x:c>
      <x:c r="AC3053" s="55" t="b">
        <x:v>0</x:v>
      </x:c>
      <x:c r="AD3053" s="50" t="n">
        <x:f>IF(X3053,1,0)+IF(Z3053,1,0)+IF(AA3053,1,0)+IF(AB3053,1,0)</x:f>
        <x:v>0</x:v>
      </x:c>
      <x:c r="AE3053" s="50" t="n">
        <x:f>IF(Y3053,1,0)+IF(Z3053,1,0)+IF(AA3053,1,0)+IF(AB3053,1,0)</x:f>
        <x:v>0</x:v>
      </x:c>
      <x:c r="AF3053" s="50" t="n">
        <x:f>IF(Y3053,1,0)+IF(Z3053,1,0)+IF(AA3053,1,0)+IF(AC3053,1,0)</x:f>
        <x:v>0</x:v>
      </x:c>
      <x:c r="AG3053" s="53" t="n">
        <x:v>44348</x:v>
      </x:c>
      <x:c r="AH3053" s="50" t="str">
        <x:v>S100W7IF</x:v>
      </x:c>
      <x:c r="AI3053" s="50" t="str">
        <x:v>NetSalesSummaryOfBusinessResults</x:v>
      </x:c>
      <x:c r="AJ3053" s="50" t="str">
        <x:v>OperatingIncome</x:v>
      </x:c>
      <x:c r="AK3053" s="53" t="n">
        <x:v>45747</x:v>
      </x:c>
      <x:c r="AL3053" s="50" t="str">
        <x:v>365/365/365/366/365</x:v>
      </x:c>
      <x:c r="AM3053" s="51" t="n">
        <x:v>21914433</x:v>
      </x:c>
      <x:c r="AN3053" s="51" t="n">
        <x:v>5620</x:v>
      </x:c>
      <x:c r="AO3053" s="51" t="n">
        <x:f>IFERROR(AM3053*AN3053,"")</x:f>
        <x:v>123159113460</x:v>
      </x:c>
      <x:c r="AP3053" s="56" t="n">
        <x:f>IFERROR(AO3053/(K3053*1000000),"")</x:f>
        <x:v>1.0038726603306054</x:v>
      </x:c>
      <x:c r="AQ3053" s="57" t="n">
        <x:v>2509765510</x:v>
      </x:c>
      <x:c r="AR3053" s="52" t="n">
        <x:v>0.5037771770806525</x:v>
      </x:c>
      <x:c r="AS3053" s="52" t="n">
        <x:v>-0.7343807248320837</x:v>
      </x:c>
      <x:c r="AT3053" s="55" t="b">
        <x:v>0</x:v>
      </x:c>
      <x:c r="AU3053" s="50" t="str">
        <x:v>repeated_negative_operating_cf</x:v>
      </x:c>
      <x:c r="AV3053" s="58" t="n">
        <x:v>0.4864949201214757</x:v>
      </x:c>
      <x:c r="AW3053" s="50" t="n">
        <x:v>96</x:v>
      </x:c>
      <x:c r="AX3053" s="50" t="str">
        <x:v>Future Moat</x:v>
      </x:c>
      <x:c r="AY3053" s="50" t="str">
        <x:v>既存適格性フィルター不通過: repeated_negative_operating_cf / ローカル5年最大下落率-60%以下</x:v>
      </x:c>
      <x:c r="AZ3053" s="59" t="str">
        <x:v>2025-06-26 15:48</x:v>
      </x:c>
      <x:c r="BA3053" s="53" t="n">
        <x:v>25812</x:v>
      </x:c>
      <x:c r="BB3053" s="50"/>
      <x:c r="BC3053" s="50"/>
      <x:c r="BD3053" s="50" t="str">
        <x:v>TOPIX Small 2</x:v>
      </x:c>
    </x:row>
    <x:row r="3054">
      <x:c r="A3054" s="50" t="n">
        <x:v>3053</x:v>
      </x:c>
      <x:c r="B3054" s="50" t="str">
        <x:v>9302</x:v>
      </x:c>
      <x:c r="C3054" s="50" t="str">
        <x:v>9302.T</x:v>
      </x:c>
      <x:c r="D3054" s="50" t="str">
        <x:v>MITSUI-SOKO HOLDINGS Co.,Ltd.</x:v>
      </x:c>
      <x:c r="E3054" s="50" t="str">
        <x:v>Prime Market (Domestic)</x:v>
      </x:c>
      <x:c r="F3054" s="50" t="str">
        <x:v>Warehousing and Harbor Transportation Service</x:v>
      </x:c>
      <x:c r="G3054" s="51" t="n">
        <x:v>253559</x:v>
      </x:c>
      <x:c r="H3054" s="51" t="n">
        <x:v>301022</x:v>
      </x:c>
      <x:c r="I3054" s="51" t="n">
        <x:v>300836</x:v>
      </x:c>
      <x:c r="J3054" s="51" t="n">
        <x:v>260593</x:v>
      </x:c>
      <x:c r="K3054" s="51" t="n">
        <x:v>280742</x:v>
      </x:c>
      <x:c r="L3054" s="52" t="n">
        <x:f>IFERROR(H3054/G3054-1,"")</x:f>
        <x:v>0.18718720297839941</x:v>
      </x:c>
      <x:c r="M3054" s="52" t="n">
        <x:f>IFERROR(I3054/H3054-1,"")</x:f>
        <x:v>-0.000617895037572036</x:v>
      </x:c>
      <x:c r="N3054" s="52" t="n">
        <x:f>IFERROR(J3054/I3054-1,"")</x:f>
        <x:v>-0.13377055937454296</x:v>
      </x:c>
      <x:c r="O3054" s="52" t="n">
        <x:f>IFERROR(K3054/J3054-1,"")</x:f>
        <x:v>0.0773198052134938</x:v>
      </x:c>
      <x:c r="P3054" s="52" t="n">
        <x:f>IFERROR((K3054/G3054)^(1/4)-1,"")</x:f>
        <x:v>0.025786761277209358</x:v>
      </x:c>
      <x:c r="Q3054" s="51" t="n">
        <x:v>17831</x:v>
      </x:c>
      <x:c r="R3054" s="52" t="n">
        <x:f>IFERROR(Q3054/K3054,"")</x:f>
        <x:v>0.06351383120445106</x:v>
      </x:c>
      <x:c r="S3054" s="53" t="n">
        <x:v>18354</x:v>
      </x:c>
      <x:c r="T3054" s="50" t="str">
        <x:v>EDINET_company_history</x:v>
      </x:c>
      <x:c r="U3054" s="50" t="str">
        <x:v>日本マスタートラスト信託銀行株式会社（信託口）</x:v>
      </x:c>
      <x:c r="V3054" s="54" t="n">
        <x:v>0.1251</x:v>
      </x:c>
      <x:c r="W3054" s="50" t="str">
        <x:v>古賀 博文 / 中山 信夫 / 糸居 祐二</x:v>
      </x:c>
      <x:c r="X3054" s="50" t="b">
        <x:f>AND(COUNT(L3054:O3054)=4,L3054&gt;='設定'!$B$6,M3054&gt;='設定'!$B$6,N3054&gt;='設定'!$B$6,O3054&gt;='設定'!$B$6)</x:f>
        <x:v>0</x:v>
      </x:c>
      <x:c r="Y3054" s="50" t="b">
        <x:f>AND(COUNT(G3054:K3054)=5,P3054&gt;='設定'!$B$7)</x:f>
        <x:v>0</x:v>
      </x:c>
      <x:c r="Z3054" s="50" t="b">
        <x:f>AND(ISNUMBER(R3054),R3054&gt;='設定'!$B$8)</x:f>
        <x:v>0</x:v>
      </x:c>
      <x:c r="AA3054" s="50" t="b">
        <x:f>AND(ISNUMBER(S3054),S3054&gt;=DATE(YEAR('設定'!$B$10)-'設定'!$B$9,MONTH('設定'!$B$10),DAY('設定'!$B$10)))</x:f>
        <x:v>0</x:v>
      </x:c>
      <x:c r="AB3054" s="55" t="b">
        <x:v>0</x:v>
      </x:c>
      <x:c r="AC3054" s="55" t="b">
        <x:v>0</x:v>
      </x:c>
      <x:c r="AD3054" s="50" t="n">
        <x:f>IF(X3054,1,0)+IF(Z3054,1,0)+IF(AA3054,1,0)+IF(AB3054,1,0)</x:f>
        <x:v>0</x:v>
      </x:c>
      <x:c r="AE3054" s="50" t="n">
        <x:f>IF(Y3054,1,0)+IF(Z3054,1,0)+IF(AA3054,1,0)+IF(AB3054,1,0)</x:f>
        <x:v>0</x:v>
      </x:c>
      <x:c r="AF3054" s="50" t="n">
        <x:f>IF(Y3054,1,0)+IF(Z3054,1,0)+IF(AA3054,1,0)+IF(AC3054,1,0)</x:f>
        <x:v>0</x:v>
      </x:c>
      <x:c r="AG3054" s="53" t="n">
        <x:v>44348</x:v>
      </x:c>
      <x:c r="AH3054" s="50" t="str">
        <x:v>S100W15N</x:v>
      </x:c>
      <x:c r="AI3054" s="50" t="str">
        <x:v>OperatingRevenue1SummaryOfBusinessResults</x:v>
      </x:c>
      <x:c r="AJ3054" s="50" t="str">
        <x:v>OperatingIncome</x:v>
      </x:c>
      <x:c r="AK3054" s="53" t="n">
        <x:v>45747</x:v>
      </x:c>
      <x:c r="AL3054" s="50" t="str">
        <x:v>365/365/365/366/365</x:v>
      </x:c>
      <x:c r="AM3054" s="51" t="n">
        <x:v>24935702</x:v>
      </x:c>
      <x:c r="AN3054" s="51" t="n">
        <x:v>3903</x:v>
      </x:c>
      <x:c r="AO3054" s="51" t="n">
        <x:f>IFERROR(AM3054*AN3054,"")</x:f>
        <x:v>97324044906</x:v>
      </x:c>
      <x:c r="AP3054" s="56" t="n">
        <x:f>IFERROR(AO3054/(K3054*1000000),"")</x:f>
        <x:v>0.3466672065668835</x:v>
      </x:c>
      <x:c r="AQ3054" s="57" t="n">
        <x:v>829793685</x:v>
      </x:c>
      <x:c r="AR3054" s="52" t="n">
        <x:v>0.2797834824822165</x:v>
      </x:c>
      <x:c r="AS3054" s="52" t="n">
        <x:v>-0.2257607251643254</x:v>
      </x:c>
      <x:c r="AT3054" s="55" t="b">
        <x:v>1</x:v>
      </x:c>
      <x:c r="AU3054" s="50"/>
      <x:c r="AV3054" s="58" t="n">
        <x:v>-0.0716129230863257</x:v>
      </x:c>
      <x:c r="AW3054" s="50" t="n">
        <x:v>2412</x:v>
      </x:c>
      <x:c r="AX3054" s="50" t="str">
        <x:v>Core Moat</x:v>
      </x:c>
      <x:c r="AY3054" s="50" t="str">
        <x:v>目立つ機械的警告なし（定性確認は別途必要）</x:v>
      </x:c>
      <x:c r="AZ3054" s="59" t="str">
        <x:v>2025-06-23 10:05</x:v>
      </x:c>
      <x:c r="BA3054" s="53" t="n">
        <x:v>18354</x:v>
      </x:c>
      <x:c r="BB3054" s="50"/>
      <x:c r="BC3054" s="50"/>
      <x:c r="BD3054" s="50" t="str">
        <x:v>TOPIX Mid400</x:v>
      </x:c>
    </x:row>
    <x:row r="3055">
      <x:c r="A3055" s="50" t="n">
        <x:v>3054</x:v>
      </x:c>
      <x:c r="B3055" s="50" t="str">
        <x:v>7433</x:v>
      </x:c>
      <x:c r="C3055" s="50" t="str">
        <x:v>7433.T</x:v>
      </x:c>
      <x:c r="D3055" s="50" t="str">
        <x:v>Hakuto Co.,Ltd.</x:v>
      </x:c>
      <x:c r="E3055" s="50" t="str">
        <x:v>Prime Market (Domestic)</x:v>
      </x:c>
      <x:c r="F3055" s="50" t="str">
        <x:v>Wholesale Trade</x:v>
      </x:c>
      <x:c r="G3055" s="51" t="n">
        <x:v>165413</x:v>
      </x:c>
      <x:c r="H3055" s="51" t="n">
        <x:v>191495</x:v>
      </x:c>
      <x:c r="I3055" s="51" t="n">
        <x:v>233624</x:v>
      </x:c>
      <x:c r="J3055" s="51" t="n">
        <x:v>182046</x:v>
      </x:c>
      <x:c r="K3055" s="51" t="n">
        <x:v>183133</x:v>
      </x:c>
      <x:c r="L3055" s="52" t="n">
        <x:f>IFERROR(H3055/G3055-1,"")</x:f>
        <x:v>0.1576780543246299</x:v>
      </x:c>
      <x:c r="M3055" s="52" t="n">
        <x:f>IFERROR(I3055/H3055-1,"")</x:f>
        <x:v>0.22000052220684618</x:v>
      </x:c>
      <x:c r="N3055" s="52" t="n">
        <x:f>IFERROR(J3055/I3055-1,"")</x:f>
        <x:v>-0.22077355066260318</x:v>
      </x:c>
      <x:c r="O3055" s="52" t="n">
        <x:f>IFERROR(K3055/J3055-1,"")</x:f>
        <x:v>0.005971018314052445</x:v>
      </x:c>
      <x:c r="P3055" s="52" t="n">
        <x:f>IFERROR((K3055/G3055)^(1/4)-1,"")</x:f>
        <x:v>0.025768227386217868</x:v>
      </x:c>
      <x:c r="Q3055" s="51" t="n">
        <x:v>7913</x:v>
      </x:c>
      <x:c r="R3055" s="52" t="n">
        <x:f>IFERROR(Q3055/K3055,"")</x:f>
        <x:v>0.04320903387155783</x:v>
      </x:c>
      <x:c r="S3055" s="53" t="n">
        <x:v>36192</x:v>
      </x:c>
      <x:c r="T3055" s="50" t="str">
        <x:v>EDINET_company_history</x:v>
      </x:c>
      <x:c r="U3055" s="50" t="str">
        <x:v>公益財団法人高山国際教育財団</x:v>
      </x:c>
      <x:c r="V3055" s="54" t="n">
        <x:v>0.2246</x:v>
      </x:c>
      <x:c r="W3055" s="50" t="str">
        <x:v>宮下 環</x:v>
      </x:c>
      <x:c r="X3055" s="50" t="b">
        <x:f>AND(COUNT(L3055:O3055)=4,L3055&gt;='設定'!$B$6,M3055&gt;='設定'!$B$6,N3055&gt;='設定'!$B$6,O3055&gt;='設定'!$B$6)</x:f>
        <x:v>0</x:v>
      </x:c>
      <x:c r="Y3055" s="50" t="b">
        <x:f>AND(COUNT(G3055:K3055)=5,P3055&gt;='設定'!$B$7)</x:f>
        <x:v>0</x:v>
      </x:c>
      <x:c r="Z3055" s="50" t="b">
        <x:f>AND(ISNUMBER(R3055),R3055&gt;='設定'!$B$8)</x:f>
        <x:v>0</x:v>
      </x:c>
      <x:c r="AA3055" s="50" t="b">
        <x:f>AND(ISNUMBER(S3055),S3055&gt;=DATE(YEAR('設定'!$B$10)-'設定'!$B$9,MONTH('設定'!$B$10),DAY('設定'!$B$10)))</x:f>
        <x:v>0</x:v>
      </x:c>
      <x:c r="AB3055" s="55" t="b">
        <x:v>0</x:v>
      </x:c>
      <x:c r="AC3055" s="55" t="b">
        <x:v>0</x:v>
      </x:c>
      <x:c r="AD3055" s="50" t="n">
        <x:f>IF(X3055,1,0)+IF(Z3055,1,0)+IF(AA3055,1,0)+IF(AB3055,1,0)</x:f>
        <x:v>0</x:v>
      </x:c>
      <x:c r="AE3055" s="50" t="n">
        <x:f>IF(Y3055,1,0)+IF(Z3055,1,0)+IF(AA3055,1,0)+IF(AB3055,1,0)</x:f>
        <x:v>0</x:v>
      </x:c>
      <x:c r="AF3055" s="50" t="n">
        <x:f>IF(Y3055,1,0)+IF(Z3055,1,0)+IF(AA3055,1,0)+IF(AC3055,1,0)</x:f>
        <x:v>0</x:v>
      </x:c>
      <x:c r="AG3055" s="53" t="n">
        <x:v>44348</x:v>
      </x:c>
      <x:c r="AH3055" s="50" t="str">
        <x:v>S100W3DA</x:v>
      </x:c>
      <x:c r="AI3055" s="50" t="str">
        <x:v>NetSalesSummaryOfBusinessResults</x:v>
      </x:c>
      <x:c r="AJ3055" s="50" t="str">
        <x:v>OperatingIncome</x:v>
      </x:c>
      <x:c r="AK3055" s="53" t="n">
        <x:v>45747</x:v>
      </x:c>
      <x:c r="AL3055" s="50" t="str">
        <x:v>365/365/365/366/365</x:v>
      </x:c>
      <x:c r="AM3055" s="51" t="n">
        <x:v>18816713</x:v>
      </x:c>
      <x:c r="AN3055" s="51" t="n">
        <x:v>4525</x:v>
      </x:c>
      <x:c r="AO3055" s="51" t="n">
        <x:f>IFERROR(AM3055*AN3055,"")</x:f>
        <x:v>85145626325</x:v>
      </x:c>
      <x:c r="AP3055" s="56" t="n">
        <x:f>IFERROR(AO3055/(K3055*1000000),"")</x:f>
        <x:v>0.46493874028711374</x:v>
      </x:c>
      <x:c r="AQ3055" s="57" t="n">
        <x:v>321020441.6666667</x:v>
      </x:c>
      <x:c r="AR3055" s="52" t="n">
        <x:v>0.3285004272400403</x:v>
      </x:c>
      <x:c r="AS3055" s="52" t="n">
        <x:v>-0.3960624486519062</x:v>
      </x:c>
      <x:c r="AT3055" s="55" t="b">
        <x:v>1</x:v>
      </x:c>
      <x:c r="AU3055" s="50"/>
      <x:c r="AV3055" s="58" t="n">
        <x:v>-0.1804568800256762</x:v>
      </x:c>
      <x:c r="AW3055" s="50" t="n">
        <x:v>2955</x:v>
      </x:c>
      <x:c r="AX3055" s="50" t="str">
        <x:v>Core Moat</x:v>
      </x:c>
      <x:c r="AY3055" s="50" t="str">
        <x:v>目立つ機械的警告なし（定性確認は別途必要）</x:v>
      </x:c>
      <x:c r="AZ3055" s="59" t="str">
        <x:v>2025-06-24 14:28</x:v>
      </x:c>
      <x:c r="BA3055" s="53" t="n">
        <x:v>36192</x:v>
      </x:c>
      <x:c r="BB3055" s="50"/>
      <x:c r="BC3055" s="50"/>
      <x:c r="BD3055" s="50" t="str">
        <x:v>TOPIX Small 1</x:v>
      </x:c>
    </x:row>
    <x:row r="3056">
      <x:c r="A3056" s="50" t="n">
        <x:v>3055</x:v>
      </x:c>
      <x:c r="B3056" s="50" t="str">
        <x:v>9878</x:v>
      </x:c>
      <x:c r="C3056" s="50" t="str">
        <x:v>9878.T</x:v>
      </x:c>
      <x:c r="D3056" s="50" t="str">
        <x:v>SEKIDO CO.,LTD.</x:v>
      </x:c>
      <x:c r="E3056" s="50" t="str">
        <x:v>Standard Market(Domestic)</x:v>
      </x:c>
      <x:c r="F3056" s="50" t="str">
        <x:v>Retail Trade</x:v>
      </x:c>
      <x:c r="G3056" s="51" t="n">
        <x:v>6773.581</x:v>
      </x:c>
      <x:c r="H3056" s="51" t="n">
        <x:v>7377.197</x:v>
      </x:c>
      <x:c r="I3056" s="51" t="n">
        <x:v>4203.42</x:v>
      </x:c>
      <x:c r="J3056" s="51" t="n">
        <x:v>8480.303</x:v>
      </x:c>
      <x:c r="K3056" s="51" t="n">
        <x:v>7494.389</x:v>
      </x:c>
      <x:c r="L3056" s="52" t="n">
        <x:f>IFERROR(H3056/G3056-1,"")</x:f>
        <x:v>0.08911327700960547</x:v>
      </x:c>
      <x:c r="M3056" s="52" t="n">
        <x:f>IFERROR(I3056/H3056-1,"")</x:f>
        <x:v>-0.4302144839022193</x:v>
      </x:c>
      <x:c r="N3056" s="52" t="n">
        <x:f>IFERROR(J3056/I3056-1,"")</x:f>
        <x:v>1.0174769592379538</x:v>
      </x:c>
      <x:c r="O3056" s="52" t="n">
        <x:f>IFERROR(K3056/J3056-1,"")</x:f>
        <x:v>-0.11625928932020468</x:v>
      </x:c>
      <x:c r="P3056" s="52" t="n">
        <x:f>IFERROR((K3056/G3056)^(1/4)-1,"")</x:f>
        <x:v>0.02560345631529426</x:v>
      </x:c>
      <x:c r="Q3056" s="51" t="n">
        <x:v>-276.784</x:v>
      </x:c>
      <x:c r="R3056" s="52" t="n">
        <x:f>IFERROR(Q3056/K3056,"")</x:f>
        <x:v>-0.03693216351593172</x:v>
      </x:c>
      <x:c r="S3056" s="53" t="n">
        <x:v>36861</x:v>
      </x:c>
      <x:c r="T3056" s="50" t="str">
        <x:v>EDINET_company_history</x:v>
      </x:c>
      <x:c r="U3056" s="50" t="str">
        <x:v>有限会社関戸興産</x:v>
      </x:c>
      <x:c r="V3056" s="54" t="n">
        <x:v>0.1472</x:v>
      </x:c>
      <x:c r="W3056" s="50" t="str">
        <x:v>関戸 正実</x:v>
      </x:c>
      <x:c r="X3056" s="50" t="b">
        <x:f>AND(COUNT(L3056:O3056)=4,L3056&gt;='設定'!$B$6,M3056&gt;='設定'!$B$6,N3056&gt;='設定'!$B$6,O3056&gt;='設定'!$B$6)</x:f>
        <x:v>0</x:v>
      </x:c>
      <x:c r="Y3056" s="50" t="b">
        <x:f>AND(COUNT(G3056:K3056)=5,P3056&gt;='設定'!$B$7)</x:f>
        <x:v>0</x:v>
      </x:c>
      <x:c r="Z3056" s="50" t="b">
        <x:f>AND(ISNUMBER(R3056),R3056&gt;='設定'!$B$8)</x:f>
        <x:v>0</x:v>
      </x:c>
      <x:c r="AA3056" s="50" t="b">
        <x:f>AND(ISNUMBER(S3056),S3056&gt;=DATE(YEAR('設定'!$B$10)-'設定'!$B$9,MONTH('設定'!$B$10),DAY('設定'!$B$10)))</x:f>
        <x:v>0</x:v>
      </x:c>
      <x:c r="AB3056" s="55" t="b">
        <x:v>0</x:v>
      </x:c>
      <x:c r="AC3056" s="55" t="b">
        <x:v>0</x:v>
      </x:c>
      <x:c r="AD3056" s="50" t="n">
        <x:f>IF(X3056,1,0)+IF(Z3056,1,0)+IF(AA3056,1,0)+IF(AB3056,1,0)</x:f>
        <x:v>0</x:v>
      </x:c>
      <x:c r="AE3056" s="50" t="n">
        <x:f>IF(Y3056,1,0)+IF(Z3056,1,0)+IF(AA3056,1,0)+IF(AB3056,1,0)</x:f>
        <x:v>0</x:v>
      </x:c>
      <x:c r="AF3056" s="50" t="n">
        <x:f>IF(Y3056,1,0)+IF(Z3056,1,0)+IF(AA3056,1,0)+IF(AC3056,1,0)</x:f>
        <x:v>0</x:v>
      </x:c>
      <x:c r="AG3056" s="53" t="n">
        <x:v>44348</x:v>
      </x:c>
      <x:c r="AH3056" s="50" t="str">
        <x:v>S100W17F</x:v>
      </x:c>
      <x:c r="AI3056" s="50" t="str">
        <x:v>NetSalesSummaryOfBusinessResults</x:v>
      </x:c>
      <x:c r="AJ3056" s="50" t="str">
        <x:v>OperatingIncome</x:v>
      </x:c>
      <x:c r="AK3056" s="53" t="n">
        <x:v>45736</x:v>
      </x:c>
      <x:c r="AL3056" s="50" t="str">
        <x:v>365/365/365/366/365</x:v>
      </x:c>
      <x:c r="AM3056" s="51" t="n">
        <x:v>2037428</x:v>
      </x:c>
      <x:c r="AN3056" s="51" t="n">
        <x:v>448</x:v>
      </x:c>
      <x:c r="AO3056" s="51" t="n">
        <x:f>IFERROR(AM3056*AN3056,"")</x:f>
        <x:v>912767744</x:v>
      </x:c>
      <x:c r="AP3056" s="56" t="n">
        <x:f>IFERROR(AO3056/(K3056*1000000),"")</x:f>
        <x:v>0.12179348363155422</x:v>
      </x:c>
      <x:c r="AQ3056" s="57" t="n">
        <x:v>7744043.333333333</x:v>
      </x:c>
      <x:c r="AR3056" s="52" t="n">
        <x:v>0.5088937519087143</x:v>
      </x:c>
      <x:c r="AS3056" s="52" t="n">
        <x:v>-0.7847702951929975</x:v>
      </x:c>
      <x:c r="AT3056" s="55" t="b">
        <x:v>0</x:v>
      </x:c>
      <x:c r="AU3056" s="50" t="str">
        <x:v>low_liquidity</x:v>
      </x:c>
      <x:c r="AV3056" s="58" t="n">
        <x:v>-0.6683898974087337</x:v>
      </x:c>
      <x:c r="AW3056" s="50" t="n">
        <x:v>3569</x:v>
      </x:c>
      <x:c r="AX3056" s="50" t="str">
        <x:v>Transformation Moat</x:v>
      </x:c>
      <x:c r="AY3056" s="50" t="str">
        <x:v>既存適格性フィルター不通過: low_liquidity / 60日平均売買代金2,000万円未満 / ローカル5年最大下落率-60%以下</x:v>
      </x:c>
      <x:c r="AZ3056" s="59" t="str">
        <x:v>2025-06-20 13:39</x:v>
      </x:c>
      <x:c r="BA3056" s="53" t="n">
        <x:v>36861</x:v>
      </x:c>
      <x:c r="BB3056" s="50"/>
      <x:c r="BC3056" s="50"/>
      <x:c r="BD3056" s="50"/>
    </x:row>
    <x:row r="3057">
      <x:c r="A3057" s="50" t="n">
        <x:v>3056</x:v>
      </x:c>
      <x:c r="B3057" s="50" t="str">
        <x:v>3944</x:v>
      </x:c>
      <x:c r="C3057" s="50" t="str">
        <x:v>3944.T</x:v>
      </x:c>
      <x:c r="D3057" s="50" t="str">
        <x:v>Furubayashi Shiko Co.,Ltd.</x:v>
      </x:c>
      <x:c r="E3057" s="50" t="str">
        <x:v>Standard Market(Domestic)</x:v>
      </x:c>
      <x:c r="F3057" s="50" t="str">
        <x:v>Pulp and Paper</x:v>
      </x:c>
      <x:c r="G3057" s="51" t="n">
        <x:v>16147.085</x:v>
      </x:c>
      <x:c r="H3057" s="51" t="n">
        <x:v>17058.682</x:v>
      </x:c>
      <x:c r="I3057" s="51" t="n">
        <x:v>17911.336</x:v>
      </x:c>
      <x:c r="J3057" s="51" t="n">
        <x:v>18101.971</x:v>
      </x:c>
      <x:c r="K3057" s="51" t="n">
        <x:v>17865.127</x:v>
      </x:c>
      <x:c r="L3057" s="52" t="n">
        <x:f>IFERROR(H3057/G3057-1,"")</x:f>
        <x:v>0.056455824689100265</x:v>
      </x:c>
      <x:c r="M3057" s="52" t="n">
        <x:f>IFERROR(I3057/H3057-1,"")</x:f>
        <x:v>0.04998358020859994</x:v>
      </x:c>
      <x:c r="N3057" s="52" t="n">
        <x:f>IFERROR(J3057/I3057-1,"")</x:f>
        <x:v>0.010643259665275684</x:v>
      </x:c>
      <x:c r="O3057" s="52" t="n">
        <x:f>IFERROR(K3057/J3057-1,"")</x:f>
        <x:v>-0.013083879098027551</x:v>
      </x:c>
      <x:c r="P3057" s="52" t="n">
        <x:f>IFERROR((K3057/G3057)^(1/4)-1,"")</x:f>
        <x:v>0.025599957325745493</x:v>
      </x:c>
      <x:c r="Q3057" s="51" t="n">
        <x:v>432.615</x:v>
      </x:c>
      <x:c r="R3057" s="52" t="n">
        <x:f>IFERROR(Q3057/K3057,"")</x:f>
        <x:v>0.024215612908881086</x:v>
      </x:c>
      <x:c r="S3057" s="53" t="n">
        <x:v>22890</x:v>
      </x:c>
      <x:c r="T3057" s="50" t="str">
        <x:v>EDINET_company_history</x:v>
      </x:c>
      <x:c r="U3057" s="50" t="str">
        <x:v>株式会社アダチメディカルレンタルリース</x:v>
      </x:c>
      <x:c r="V3057" s="54" t="n">
        <x:v>0.0809</x:v>
      </x:c>
      <x:c r="W3057" s="50" t="str">
        <x:v>古 林 敬 碩 / 古 林 雅 敬</x:v>
      </x:c>
      <x:c r="X3057" s="50" t="b">
        <x:f>AND(COUNT(L3057:O3057)=4,L3057&gt;='設定'!$B$6,M3057&gt;='設定'!$B$6,N3057&gt;='設定'!$B$6,O3057&gt;='設定'!$B$6)</x:f>
        <x:v>0</x:v>
      </x:c>
      <x:c r="Y3057" s="50" t="b">
        <x:f>AND(COUNT(G3057:K3057)=5,P3057&gt;='設定'!$B$7)</x:f>
        <x:v>0</x:v>
      </x:c>
      <x:c r="Z3057" s="50" t="b">
        <x:f>AND(ISNUMBER(R3057),R3057&gt;='設定'!$B$8)</x:f>
        <x:v>0</x:v>
      </x:c>
      <x:c r="AA3057" s="50" t="b">
        <x:f>AND(ISNUMBER(S3057),S3057&gt;=DATE(YEAR('設定'!$B$10)-'設定'!$B$9,MONTH('設定'!$B$10),DAY('設定'!$B$10)))</x:f>
        <x:v>0</x:v>
      </x:c>
      <x:c r="AB3057" s="55" t="b">
        <x:v>0</x:v>
      </x:c>
      <x:c r="AC3057" s="55" t="b">
        <x:v>0</x:v>
      </x:c>
      <x:c r="AD3057" s="50" t="n">
        <x:f>IF(X3057,1,0)+IF(Z3057,1,0)+IF(AA3057,1,0)+IF(AB3057,1,0)</x:f>
        <x:v>0</x:v>
      </x:c>
      <x:c r="AE3057" s="50" t="n">
        <x:f>IF(Y3057,1,0)+IF(Z3057,1,0)+IF(AA3057,1,0)+IF(AB3057,1,0)</x:f>
        <x:v>0</x:v>
      </x:c>
      <x:c r="AF3057" s="50" t="n">
        <x:f>IF(Y3057,1,0)+IF(Z3057,1,0)+IF(AA3057,1,0)+IF(AC3057,1,0)</x:f>
        <x:v>0</x:v>
      </x:c>
      <x:c r="AG3057" s="53" t="n">
        <x:v>44348</x:v>
      </x:c>
      <x:c r="AH3057" s="50" t="str">
        <x:v>S100XRPZ</x:v>
      </x:c>
      <x:c r="AI3057" s="50" t="str">
        <x:v>NetSalesSummaryOfBusinessResults</x:v>
      </x:c>
      <x:c r="AJ3057" s="50" t="str">
        <x:v>OperatingIncome</x:v>
      </x:c>
      <x:c r="AK3057" s="53" t="n">
        <x:v>46022</x:v>
      </x:c>
      <x:c r="AL3057" s="50" t="str">
        <x:v>365/365/365/366/365</x:v>
      </x:c>
      <x:c r="AM3057" s="51" t="n">
        <x:v>1109420</x:v>
      </x:c>
      <x:c r="AN3057" s="51" t="n">
        <x:v>2341</x:v>
      </x:c>
      <x:c r="AO3057" s="51" t="n">
        <x:f>IFERROR(AM3057*AN3057,"")</x:f>
        <x:v>2597152220</x:v>
      </x:c>
      <x:c r="AP3057" s="56" t="n">
        <x:f>IFERROR(AO3057/(K3057*1000000),"")</x:f>
        <x:v>0.14537552517818653</x:v>
      </x:c>
      <x:c r="AQ3057" s="57" t="n">
        <x:v>2236696.6666666665</x:v>
      </x:c>
      <x:c r="AR3057" s="52" t="n">
        <x:v>0.2252207041478431</x:v>
      </x:c>
      <x:c r="AS3057" s="52" t="n">
        <x:v>-0.3557354009187211</x:v>
      </x:c>
      <x:c r="AT3057" s="55" t="b">
        <x:v>0</x:v>
      </x:c>
      <x:c r="AU3057" s="50" t="str">
        <x:v>low_liquidity</x:v>
      </x:c>
      <x:c r="AV3057" s="58" t="n">
        <x:v>-0.0765379294214827</x:v>
      </x:c>
      <x:c r="AW3057" s="50" t="n">
        <x:v>2450</x:v>
      </x:c>
      <x:c r="AX3057" s="50" t="str">
        <x:v>Core Moat</x:v>
      </x:c>
      <x:c r="AY3057" s="50" t="str">
        <x:v>既存適格性フィルター不通過: low_liquidity / 60日平均売買代金2,000万円未満</x:v>
      </x:c>
      <x:c r="AZ3057" s="59" t="str">
        <x:v>2026-03-19 09:55</x:v>
      </x:c>
      <x:c r="BA3057" s="53" t="n">
        <x:v>22890</x:v>
      </x:c>
      <x:c r="BB3057" s="50"/>
      <x:c r="BC3057" s="50"/>
      <x:c r="BD3057" s="50"/>
    </x:row>
    <x:row r="3058">
      <x:c r="A3058" s="50" t="n">
        <x:v>3057</x:v>
      </x:c>
      <x:c r="B3058" s="50" t="str">
        <x:v>4760</x:v>
      </x:c>
      <x:c r="C3058" s="50" t="str">
        <x:v>4760.T</x:v>
      </x:c>
      <x:c r="D3058" s="50" t="str">
        <x:v>ALPHA CO.,LTD.</x:v>
      </x:c>
      <x:c r="E3058" s="50" t="str">
        <x:v>Standard Market(Domestic)</x:v>
      </x:c>
      <x:c r="F3058" s="50" t="str">
        <x:v>Services</x:v>
      </x:c>
      <x:c r="G3058" s="51" t="n">
        <x:v>5764.901</x:v>
      </x:c>
      <x:c r="H3058" s="51" t="n">
        <x:v>5623.412</x:v>
      </x:c>
      <x:c r="I3058" s="51" t="n">
        <x:v>5379.731</x:v>
      </x:c>
      <x:c r="J3058" s="51" t="n">
        <x:v>6124.357</x:v>
      </x:c>
      <x:c r="K3058" s="51" t="n">
        <x:v>6365.005</x:v>
      </x:c>
      <x:c r="L3058" s="52" t="n">
        <x:f>IFERROR(H3058/G3058-1,"")</x:f>
        <x:v>-0.024543179492587885</x:v>
      </x:c>
      <x:c r="M3058" s="52" t="n">
        <x:f>IFERROR(I3058/H3058-1,"")</x:f>
        <x:v>-0.04333330013877701</x:v>
      </x:c>
      <x:c r="N3058" s="52" t="n">
        <x:f>IFERROR(J3058/I3058-1,"")</x:f>
        <x:v>0.13841324036462055</x:v>
      </x:c>
      <x:c r="O3058" s="52" t="n">
        <x:f>IFERROR(K3058/J3058-1,"")</x:f>
        <x:v>0.039293594413258415</x:v>
      </x:c>
      <x:c r="P3058" s="52" t="n">
        <x:f>IFERROR((K3058/G3058)^(1/4)-1,"")</x:f>
        <x:v>0.025065752326000723</x:v>
      </x:c>
      <x:c r="Q3058" s="51" t="n">
        <x:v>234.7</x:v>
      </x:c>
      <x:c r="R3058" s="52" t="n">
        <x:f>IFERROR(Q3058/K3058,"")</x:f>
        <x:v>0.03687349813550814</x:v>
      </x:c>
      <x:c r="S3058" s="53" t="n">
        <x:v>38322</x:v>
      </x:c>
      <x:c r="T3058" s="50" t="str">
        <x:v>EDINET_company_history</x:v>
      </x:c>
      <x:c r="U3058" s="50" t="str">
        <x:v>株式会社タカオコーポレイション</x:v>
      </x:c>
      <x:c r="V3058" s="54" t="n">
        <x:v>0.2845</x:v>
      </x:c>
      <x:c r="W3058" s="50" t="str">
        <x:v>浅野 薫 / 岡本 悟征</x:v>
      </x:c>
      <x:c r="X3058" s="50" t="b">
        <x:f>AND(COUNT(L3058:O3058)=4,L3058&gt;='設定'!$B$6,M3058&gt;='設定'!$B$6,N3058&gt;='設定'!$B$6,O3058&gt;='設定'!$B$6)</x:f>
        <x:v>0</x:v>
      </x:c>
      <x:c r="Y3058" s="50" t="b">
        <x:f>AND(COUNT(G3058:K3058)=5,P3058&gt;='設定'!$B$7)</x:f>
        <x:v>0</x:v>
      </x:c>
      <x:c r="Z3058" s="50" t="b">
        <x:f>AND(ISNUMBER(R3058),R3058&gt;='設定'!$B$8)</x:f>
        <x:v>0</x:v>
      </x:c>
      <x:c r="AA3058" s="50" t="b">
        <x:f>AND(ISNUMBER(S3058),S3058&gt;=DATE(YEAR('設定'!$B$10)-'設定'!$B$9,MONTH('設定'!$B$10),DAY('設定'!$B$10)))</x:f>
        <x:v>0</x:v>
      </x:c>
      <x:c r="AB3058" s="55" t="b">
        <x:v>0</x:v>
      </x:c>
      <x:c r="AC3058" s="55" t="b">
        <x:v>0</x:v>
      </x:c>
      <x:c r="AD3058" s="50" t="n">
        <x:f>IF(X3058,1,0)+IF(Z3058,1,0)+IF(AA3058,1,0)+IF(AB3058,1,0)</x:f>
        <x:v>0</x:v>
      </x:c>
      <x:c r="AE3058" s="50" t="n">
        <x:f>IF(Y3058,1,0)+IF(Z3058,1,0)+IF(AA3058,1,0)+IF(AB3058,1,0)</x:f>
        <x:v>0</x:v>
      </x:c>
      <x:c r="AF3058" s="50" t="n">
        <x:f>IF(Y3058,1,0)+IF(Z3058,1,0)+IF(AA3058,1,0)+IF(AC3058,1,0)</x:f>
        <x:v>0</x:v>
      </x:c>
      <x:c r="AG3058" s="53" t="n">
        <x:v>44348</x:v>
      </x:c>
      <x:c r="AH3058" s="50" t="str">
        <x:v>S100X5LJ</x:v>
      </x:c>
      <x:c r="AI3058" s="50" t="str">
        <x:v>NetSalesSummaryOfBusinessResults</x:v>
      </x:c>
      <x:c r="AJ3058" s="50" t="str">
        <x:v>OperatingIncome</x:v>
      </x:c>
      <x:c r="AK3058" s="53" t="n">
        <x:v>45900</x:v>
      </x:c>
      <x:c r="AL3058" s="50" t="str">
        <x:v>365/365/365/366/365</x:v>
      </x:c>
      <x:c r="AM3058" s="51" t="n">
        <x:v>804044</x:v>
      </x:c>
      <x:c r="AN3058" s="51" t="n">
        <x:v>1628</x:v>
      </x:c>
      <x:c r="AO3058" s="51" t="n">
        <x:f>IFERROR(AM3058*AN3058,"")</x:f>
        <x:v>1308983632</x:v>
      </x:c>
      <x:c r="AP3058" s="56" t="n">
        <x:f>IFERROR(AO3058/(K3058*1000000),"")</x:f>
        <x:v>0.20565319775868204</x:v>
      </x:c>
      <x:c r="AQ3058" s="57" t="n">
        <x:v>2977890</x:v>
      </x:c>
      <x:c r="AR3058" s="52" t="n">
        <x:v>0.6723893277242078</x:v>
      </x:c>
      <x:c r="AS3058" s="52" t="n">
        <x:v>-0.6079487964273842</x:v>
      </x:c>
      <x:c r="AT3058" s="55" t="b">
        <x:v>0</x:v>
      </x:c>
      <x:c r="AU3058" s="50" t="str">
        <x:v>low_liquidity</x:v>
      </x:c>
      <x:c r="AV3058" s="58" t="n">
        <x:v>-0.2758515768086646</x:v>
      </x:c>
      <x:c r="AW3058" s="50" t="n">
        <x:v>3241</x:v>
      </x:c>
      <x:c r="AX3058" s="50" t="str">
        <x:v>Transformation Moat</x:v>
      </x:c>
      <x:c r="AY3058" s="50" t="str">
        <x:v>既存適格性フィルター不通過: low_liquidity / 60日平均売買代金2,000万円未満 / 年率ボラティリティ60%以上 / ローカル5年最大下落率-60%以下</x:v>
      </x:c>
      <x:c r="AZ3058" s="59" t="str">
        <x:v>2025-11-26 09:29</x:v>
      </x:c>
      <x:c r="BA3058" s="53" t="n">
        <x:v>38322</x:v>
      </x:c>
      <x:c r="BB3058" s="50"/>
      <x:c r="BC3058" s="50"/>
      <x:c r="BD3058" s="50"/>
    </x:row>
    <x:row r="3059">
      <x:c r="A3059" s="50" t="n">
        <x:v>3058</x:v>
      </x:c>
      <x:c r="B3059" s="50" t="str">
        <x:v>1898</x:v>
      </x:c>
      <x:c r="C3059" s="50" t="str">
        <x:v>1898.T</x:v>
      </x:c>
      <x:c r="D3059" s="50" t="str">
        <x:v>SEIKITOKYU KOGYO CO.,LTD.</x:v>
      </x:c>
      <x:c r="E3059" s="50" t="str">
        <x:v>Prime Market (Domestic)</x:v>
      </x:c>
      <x:c r="F3059" s="50" t="str">
        <x:v>Construction</x:v>
      </x:c>
      <x:c r="G3059" s="51" t="n">
        <x:v>90025</x:v>
      </x:c>
      <x:c r="H3059" s="51" t="n">
        <x:v>85132</x:v>
      </x:c>
      <x:c r="I3059" s="51" t="n">
        <x:v>92414</x:v>
      </x:c>
      <x:c r="J3059" s="51" t="n">
        <x:v>88037</x:v>
      </x:c>
      <x:c r="K3059" s="51" t="n">
        <x:v>99358</x:v>
      </x:c>
      <x:c r="L3059" s="52" t="n">
        <x:f>IFERROR(H3059/G3059-1,"")</x:f>
        <x:v>-0.05435156900860871</x:v>
      </x:c>
      <x:c r="M3059" s="52" t="n">
        <x:f>IFERROR(I3059/H3059-1,"")</x:f>
        <x:v>0.08553775313630596</x:v>
      </x:c>
      <x:c r="N3059" s="52" t="n">
        <x:f>IFERROR(J3059/I3059-1,"")</x:f>
        <x:v>-0.04736295366502907</x:v>
      </x:c>
      <x:c r="O3059" s="52" t="n">
        <x:f>IFERROR(K3059/J3059-1,"")</x:f>
        <x:v>0.12859365948408064</x:v>
      </x:c>
      <x:c r="P3059" s="52" t="n">
        <x:f>IFERROR((K3059/G3059)^(1/4)-1,"")</x:f>
        <x:v>0.02496710552614423</x:v>
      </x:c>
      <x:c r="Q3059" s="51" t="n">
        <x:v>5842</x:v>
      </x:c>
      <x:c r="R3059" s="52" t="n">
        <x:f>IFERROR(Q3059/K3059,"")</x:f>
        <x:v>0.05879747982044727</x:v>
      </x:c>
      <x:c r="S3059" s="53" t="n">
        <x:v>26908</x:v>
      </x:c>
      <x:c r="T3059" s="50" t="str">
        <x:v>EDINET_company_history</x:v>
      </x:c>
      <x:c r="U3059" s="50" t="str">
        <x:v>東急建設株式会社</x:v>
      </x:c>
      <x:c r="V3059" s="54" t="n">
        <x:v>0.244</x:v>
      </x:c>
      <x:c r="W3059" s="50" t="str">
        <x:v>平 喜 一 / 石 田 和 士</x:v>
      </x:c>
      <x:c r="X3059" s="50" t="b">
        <x:f>AND(COUNT(L3059:O3059)=4,L3059&gt;='設定'!$B$6,M3059&gt;='設定'!$B$6,N3059&gt;='設定'!$B$6,O3059&gt;='設定'!$B$6)</x:f>
        <x:v>0</x:v>
      </x:c>
      <x:c r="Y3059" s="50" t="b">
        <x:f>AND(COUNT(G3059:K3059)=5,P3059&gt;='設定'!$B$7)</x:f>
        <x:v>0</x:v>
      </x:c>
      <x:c r="Z3059" s="50" t="b">
        <x:f>AND(ISNUMBER(R3059),R3059&gt;='設定'!$B$8)</x:f>
        <x:v>0</x:v>
      </x:c>
      <x:c r="AA3059" s="50" t="b">
        <x:f>AND(ISNUMBER(S3059),S3059&gt;=DATE(YEAR('設定'!$B$10)-'設定'!$B$9,MONTH('設定'!$B$10),DAY('設定'!$B$10)))</x:f>
        <x:v>0</x:v>
      </x:c>
      <x:c r="AB3059" s="55" t="b">
        <x:v>0</x:v>
      </x:c>
      <x:c r="AC3059" s="55" t="b">
        <x:v>0</x:v>
      </x:c>
      <x:c r="AD3059" s="50" t="n">
        <x:f>IF(X3059,1,0)+IF(Z3059,1,0)+IF(AA3059,1,0)+IF(AB3059,1,0)</x:f>
        <x:v>0</x:v>
      </x:c>
      <x:c r="AE3059" s="50" t="n">
        <x:f>IF(Y3059,1,0)+IF(Z3059,1,0)+IF(AA3059,1,0)+IF(AB3059,1,0)</x:f>
        <x:v>0</x:v>
      </x:c>
      <x:c r="AF3059" s="50" t="n">
        <x:f>IF(Y3059,1,0)+IF(Z3059,1,0)+IF(AA3059,1,0)+IF(AC3059,1,0)</x:f>
        <x:v>0</x:v>
      </x:c>
      <x:c r="AG3059" s="53" t="n">
        <x:v>44348</x:v>
      </x:c>
      <x:c r="AH3059" s="50" t="str">
        <x:v>S100W69L</x:v>
      </x:c>
      <x:c r="AI3059" s="50" t="str">
        <x:v>NetSalesSummaryOfBusinessResults</x:v>
      </x:c>
      <x:c r="AJ3059" s="50" t="str">
        <x:v>OperatingIncome</x:v>
      </x:c>
      <x:c r="AK3059" s="53" t="n">
        <x:v>45747</x:v>
      </x:c>
      <x:c r="AL3059" s="50" t="str">
        <x:v>365/365/365/366/365</x:v>
      </x:c>
      <x:c r="AM3059" s="51" t="n">
        <x:v>36609107</x:v>
      </x:c>
      <x:c r="AN3059" s="51" t="n">
        <x:v>1433</x:v>
      </x:c>
      <x:c r="AO3059" s="51" t="n">
        <x:f>IFERROR(AM3059*AN3059,"")</x:f>
        <x:v>52460850331</x:v>
      </x:c>
      <x:c r="AP3059" s="56" t="n">
        <x:f>IFERROR(AO3059/(K3059*1000000),"")</x:f>
        <x:v>0.5279982520884076</x:v>
      </x:c>
      <x:c r="AQ3059" s="57" t="n">
        <x:v>225326983.33333337</x:v>
      </x:c>
      <x:c r="AR3059" s="52" t="n">
        <x:v>0.2315246952873315</x:v>
      </x:c>
      <x:c r="AS3059" s="52" t="n">
        <x:v>-0.2670708166392208</x:v>
      </x:c>
      <x:c r="AT3059" s="55" t="b">
        <x:v>1</x:v>
      </x:c>
      <x:c r="AU3059" s="50"/>
      <x:c r="AV3059" s="58" t="n">
        <x:v>-0.0432924759607954</x:v>
      </x:c>
      <x:c r="AW3059" s="50" t="n">
        <x:v>2222</x:v>
      </x:c>
      <x:c r="AX3059" s="50" t="str">
        <x:v>Core Moat</x:v>
      </x:c>
      <x:c r="AY3059" s="50" t="str">
        <x:v>目立つ機械的警告なし（定性確認は別途必要）</x:v>
      </x:c>
      <x:c r="AZ3059" s="59" t="str">
        <x:v>2025-06-26 16:43</x:v>
      </x:c>
      <x:c r="BA3059" s="53" t="n">
        <x:v>26908</x:v>
      </x:c>
      <x:c r="BB3059" s="50"/>
      <x:c r="BC3059" s="50"/>
      <x:c r="BD3059" s="50" t="str">
        <x:v>TOPIX Small 1</x:v>
      </x:c>
    </x:row>
    <x:row r="3060">
      <x:c r="A3060" s="50" t="n">
        <x:v>3059</x:v>
      </x:c>
      <x:c r="B3060" s="50" t="str">
        <x:v>3065</x:v>
      </x:c>
      <x:c r="C3060" s="50" t="str">
        <x:v>3065.T</x:v>
      </x:c>
      <x:c r="D3060" s="50" t="str">
        <x:v>Life Foods Co.,Ltd.</x:v>
      </x:c>
      <x:c r="E3060" s="50" t="str">
        <x:v>Standard Market(Domestic)</x:v>
      </x:c>
      <x:c r="F3060" s="50" t="str">
        <x:v>Retail Trade</x:v>
      </x:c>
      <x:c r="G3060" s="51" t="n">
        <x:v>8715.679</x:v>
      </x:c>
      <x:c r="H3060" s="51" t="n">
        <x:v>9888.281</x:v>
      </x:c>
      <x:c r="I3060" s="51" t="n">
        <x:v>10426.241</x:v>
      </x:c>
      <x:c r="J3060" s="51" t="n">
        <x:v>9783.103</x:v>
      </x:c>
      <x:c r="K3060" s="51" t="n">
        <x:v>9614.83</x:v>
      </x:c>
      <x:c r="L3060" s="52" t="n">
        <x:f>IFERROR(H3060/G3060-1,"")</x:f>
        <x:v>0.1345393743849448</x:v>
      </x:c>
      <x:c r="M3060" s="52" t="n">
        <x:f>IFERROR(I3060/H3060-1,"")</x:f>
        <x:v>0.05440379374332083</x:v>
      </x:c>
      <x:c r="N3060" s="52" t="n">
        <x:f>IFERROR(J3060/I3060-1,"")</x:f>
        <x:v>-0.06168455150806518</x:v>
      </x:c>
      <x:c r="O3060" s="52" t="n">
        <x:f>IFERROR(K3060/J3060-1,"")</x:f>
        <x:v>-0.017200370884370653</x:v>
      </x:c>
      <x:c r="P3060" s="52" t="n">
        <x:f>IFERROR((K3060/G3060)^(1/4)-1,"")</x:f>
        <x:v>0.024849505233693003</x:v>
      </x:c>
      <x:c r="Q3060" s="51" t="n">
        <x:v>87.507</x:v>
      </x:c>
      <x:c r="R3060" s="52" t="n">
        <x:f>IFERROR(Q3060/K3060,"")</x:f>
        <x:v>0.009101252960270749</x:v>
      </x:c>
      <x:c r="S3060" s="53" t="n">
        <x:v>39052</x:v>
      </x:c>
      <x:c r="T3060" s="50" t="str">
        <x:v>EDINET_company_history</x:v>
      </x:c>
      <x:c r="U3060" s="50" t="str">
        <x:v>公益財団法人ライフスポーツ財団</x:v>
      </x:c>
      <x:c r="V3060" s="54" t="n">
        <x:v>0.1841</x:v>
      </x:c>
      <x:c r="W3060" s="50" t="str">
        <x:v>菅本 祥宏</x:v>
      </x:c>
      <x:c r="X3060" s="50" t="b">
        <x:f>AND(COUNT(L3060:O3060)=4,L3060&gt;='設定'!$B$6,M3060&gt;='設定'!$B$6,N3060&gt;='設定'!$B$6,O3060&gt;='設定'!$B$6)</x:f>
        <x:v>0</x:v>
      </x:c>
      <x:c r="Y3060" s="50" t="b">
        <x:f>AND(COUNT(G3060:K3060)=5,P3060&gt;='設定'!$B$7)</x:f>
        <x:v>0</x:v>
      </x:c>
      <x:c r="Z3060" s="50" t="b">
        <x:f>AND(ISNUMBER(R3060),R3060&gt;='設定'!$B$8)</x:f>
        <x:v>0</x:v>
      </x:c>
      <x:c r="AA3060" s="50" t="b">
        <x:f>AND(ISNUMBER(S3060),S3060&gt;=DATE(YEAR('設定'!$B$10)-'設定'!$B$9,MONTH('設定'!$B$10),DAY('設定'!$B$10)))</x:f>
        <x:v>0</x:v>
      </x:c>
      <x:c r="AB3060" s="55" t="b">
        <x:v>0</x:v>
      </x:c>
      <x:c r="AC3060" s="55" t="b">
        <x:v>0</x:v>
      </x:c>
      <x:c r="AD3060" s="50" t="n">
        <x:f>IF(X3060,1,0)+IF(Z3060,1,0)+IF(AA3060,1,0)+IF(AB3060,1,0)</x:f>
        <x:v>0</x:v>
      </x:c>
      <x:c r="AE3060" s="50" t="n">
        <x:f>IF(Y3060,1,0)+IF(Z3060,1,0)+IF(AA3060,1,0)+IF(AB3060,1,0)</x:f>
        <x:v>0</x:v>
      </x:c>
      <x:c r="AF3060" s="50" t="n">
        <x:f>IF(Y3060,1,0)+IF(Z3060,1,0)+IF(AA3060,1,0)+IF(AC3060,1,0)</x:f>
        <x:v>0</x:v>
      </x:c>
      <x:c r="AG3060" s="53" t="n">
        <x:v>44348</x:v>
      </x:c>
      <x:c r="AH3060" s="50" t="str">
        <x:v>S100Y57D</x:v>
      </x:c>
      <x:c r="AI3060" s="50" t="str">
        <x:v>NetSalesSummaryOfBusinessResults</x:v>
      </x:c>
      <x:c r="AJ3060" s="50" t="str">
        <x:v>OperatingIncome</x:v>
      </x:c>
      <x:c r="AK3060" s="53" t="n">
        <x:v>46081</x:v>
      </x:c>
      <x:c r="AL3060" s="50" t="str">
        <x:v>365/365/366/365/365</x:v>
      </x:c>
      <x:c r="AM3060" s="51" t="n">
        <x:v>3094900</x:v>
      </x:c>
      <x:c r="AN3060" s="51" t="n">
        <x:v>1616</x:v>
      </x:c>
      <x:c r="AO3060" s="51" t="n">
        <x:f>IFERROR(AM3060*AN3060,"")</x:f>
        <x:v>5001358400</x:v>
      </x:c>
      <x:c r="AP3060" s="56" t="n">
        <x:f>IFERROR(AO3060/(K3060*1000000),"")</x:f>
        <x:v>0.5201712770792619</x:v>
      </x:c>
      <x:c r="AQ3060" s="57" t="n">
        <x:v>1841943.3333333333</x:v>
      </x:c>
      <x:c r="AR3060" s="52" t="n">
        <x:v>0.0930741329857011</x:v>
      </x:c>
      <x:c r="AS3060" s="52" t="n">
        <x:v>-0.0974099711939352</x:v>
      </x:c>
      <x:c r="AT3060" s="55" t="b">
        <x:v>0</x:v>
      </x:c>
      <x:c r="AU3060" s="50" t="str">
        <x:v>low_liquidity</x:v>
      </x:c>
      <x:c r="AV3060" s="58" t="n">
        <x:v>-0.029531515017045</x:v>
      </x:c>
      <x:c r="AW3060" s="50" t="n">
        <x:v>2108</x:v>
      </x:c>
      <x:c r="AX3060" s="50" t="str">
        <x:v>Core Moat</x:v>
      </x:c>
      <x:c r="AY3060" s="50" t="str">
        <x:v>既存適格性フィルター不通過: low_liquidity / 60日平均売買代金2,000万円未満</x:v>
      </x:c>
      <x:c r="AZ3060" s="59" t="str">
        <x:v>2026-05-26 09:14</x:v>
      </x:c>
      <x:c r="BA3060" s="53" t="n">
        <x:v>39052</x:v>
      </x:c>
      <x:c r="BB3060" s="50"/>
      <x:c r="BC3060" s="50"/>
      <x:c r="BD3060" s="50"/>
    </x:row>
    <x:row r="3061">
      <x:c r="A3061" s="50" t="n">
        <x:v>3060</x:v>
      </x:c>
      <x:c r="B3061" s="50" t="str">
        <x:v>6469</x:v>
      </x:c>
      <x:c r="C3061" s="50" t="str">
        <x:v>6469.T</x:v>
      </x:c>
      <x:c r="D3061" s="50" t="str">
        <x:v>HODEN SEIMITSU KAKO KENKYUSHO CO.,LTD.</x:v>
      </x:c>
      <x:c r="E3061" s="50" t="str">
        <x:v>Standard Market(Domestic)</x:v>
      </x:c>
      <x:c r="F3061" s="50" t="str">
        <x:v>Machinery</x:v>
      </x:c>
      <x:c r="G3061" s="51" t="n">
        <x:v>12976.641</x:v>
      </x:c>
      <x:c r="H3061" s="51" t="n">
        <x:v>11679.814</x:v>
      </x:c>
      <x:c r="I3061" s="51" t="n">
        <x:v>12160.519</x:v>
      </x:c>
      <x:c r="J3061" s="51" t="n">
        <x:v>12898.294</x:v>
      </x:c>
      <x:c r="K3061" s="51" t="n">
        <x:v>14312.812</x:v>
      </x:c>
      <x:c r="L3061" s="52" t="n">
        <x:f>IFERROR(H3061/G3061-1,"")</x:f>
        <x:v>-0.0999354917809624</x:v>
      </x:c>
      <x:c r="M3061" s="52" t="n">
        <x:f>IFERROR(I3061/H3061-1,"")</x:f>
        <x:v>0.04115690540962391</x:v>
      </x:c>
      <x:c r="N3061" s="52" t="n">
        <x:f>IFERROR(J3061/I3061-1,"")</x:f>
        <x:v>0.06066969674567346</x:v>
      </x:c>
      <x:c r="O3061" s="52" t="n">
        <x:f>IFERROR(K3061/J3061-1,"")</x:f>
        <x:v>0.10966706139587146</x:v>
      </x:c>
      <x:c r="P3061" s="52" t="n">
        <x:f>IFERROR((K3061/G3061)^(1/4)-1,"")</x:f>
        <x:v>0.024803663348531124</x:v>
      </x:c>
      <x:c r="Q3061" s="51" t="n">
        <x:v>1122.916</x:v>
      </x:c>
      <x:c r="R3061" s="52" t="n">
        <x:f>IFERROR(Q3061/K3061,"")</x:f>
        <x:v>0.07845530284335461</x:v>
      </x:c>
      <x:c r="S3061" s="53" t="n">
        <x:v>40269</x:v>
      </x:c>
      <x:c r="T3061" s="50" t="str">
        <x:v>EDINET_company_history</x:v>
      </x:c>
      <x:c r="U3061" s="50" t="str">
        <x:v>三菱重工業株式会社</x:v>
      </x:c>
      <x:c r="V3061" s="54" t="n">
        <x:v>0.351</x:v>
      </x:c>
      <x:c r="W3061" s="50" t="str">
        <x:v>村 田 力</x:v>
      </x:c>
      <x:c r="X3061" s="50" t="b">
        <x:f>AND(COUNT(L3061:O3061)=4,L3061&gt;='設定'!$B$6,M3061&gt;='設定'!$B$6,N3061&gt;='設定'!$B$6,O3061&gt;='設定'!$B$6)</x:f>
        <x:v>0</x:v>
      </x:c>
      <x:c r="Y3061" s="50" t="b">
        <x:f>AND(COUNT(G3061:K3061)=5,P3061&gt;='設定'!$B$7)</x:f>
        <x:v>0</x:v>
      </x:c>
      <x:c r="Z3061" s="50" t="b">
        <x:f>AND(ISNUMBER(R3061),R3061&gt;='設定'!$B$8)</x:f>
        <x:v>0</x:v>
      </x:c>
      <x:c r="AA3061" s="50" t="b">
        <x:f>AND(ISNUMBER(S3061),S3061&gt;=DATE(YEAR('設定'!$B$10)-'設定'!$B$9,MONTH('設定'!$B$10),DAY('設定'!$B$10)))</x:f>
        <x:v>0</x:v>
      </x:c>
      <x:c r="AB3061" s="55" t="b">
        <x:v>0</x:v>
      </x:c>
      <x:c r="AC3061" s="55" t="b">
        <x:v>0</x:v>
      </x:c>
      <x:c r="AD3061" s="50" t="n">
        <x:f>IF(X3061,1,0)+IF(Z3061,1,0)+IF(AA3061,1,0)+IF(AB3061,1,0)</x:f>
        <x:v>0</x:v>
      </x:c>
      <x:c r="AE3061" s="50" t="n">
        <x:f>IF(Y3061,1,0)+IF(Z3061,1,0)+IF(AA3061,1,0)+IF(AB3061,1,0)</x:f>
        <x:v>0</x:v>
      </x:c>
      <x:c r="AF3061" s="50" t="n">
        <x:f>IF(Y3061,1,0)+IF(Z3061,1,0)+IF(AA3061,1,0)+IF(AC3061,1,0)</x:f>
        <x:v>0</x:v>
      </x:c>
      <x:c r="AG3061" s="53" t="n">
        <x:v>44348</x:v>
      </x:c>
      <x:c r="AH3061" s="50" t="str">
        <x:v>S100Y5TC</x:v>
      </x:c>
      <x:c r="AI3061" s="50" t="str">
        <x:v>NetSalesSummaryOfBusinessResults</x:v>
      </x:c>
      <x:c r="AJ3061" s="50" t="str">
        <x:v>OperatingIncome</x:v>
      </x:c>
      <x:c r="AK3061" s="53" t="n">
        <x:v>46081</x:v>
      </x:c>
      <x:c r="AL3061" s="50" t="str">
        <x:v>365/365/366/365/365</x:v>
      </x:c>
      <x:c r="AM3061" s="51" t="n">
        <x:v>10680800</x:v>
      </x:c>
      <x:c r="AN3061" s="51" t="n">
        <x:v>2670</x:v>
      </x:c>
      <x:c r="AO3061" s="51" t="n">
        <x:f>IFERROR(AM3061*AN3061,"")</x:f>
        <x:v>28517736000</x:v>
      </x:c>
      <x:c r="AP3061" s="56" t="n">
        <x:f>IFERROR(AO3061/(K3061*1000000),"")</x:f>
        <x:v>1.9924621381179324</x:v>
      </x:c>
      <x:c r="AQ3061" s="57" t="n">
        <x:v>473222303.3333333</x:v>
      </x:c>
      <x:c r="AR3061" s="52" t="n">
        <x:v>0.5692283334591818</x:v>
      </x:c>
      <x:c r="AS3061" s="52" t="n">
        <x:v>-0.6646367649333454</x:v>
      </x:c>
      <x:c r="AT3061" s="55" t="b">
        <x:v>1</x:v>
      </x:c>
      <x:c r="AU3061" s="50"/>
      <x:c r="AV3061" s="58" t="n">
        <x:v>0.2181065447444679</x:v>
      </x:c>
      <x:c r="AW3061" s="50" t="n">
        <x:v>642</x:v>
      </x:c>
      <x:c r="AX3061" s="50" t="str">
        <x:v>Future Moat</x:v>
      </x:c>
      <x:c r="AY3061" s="50" t="str">
        <x:v>ローカル5年最大下落率-60%以下</x:v>
      </x:c>
      <x:c r="AZ3061" s="59" t="str">
        <x:v>2026-05-25 13:33</x:v>
      </x:c>
      <x:c r="BA3061" s="53" t="n">
        <x:v>40269</x:v>
      </x:c>
      <x:c r="BB3061" s="50"/>
      <x:c r="BC3061" s="50"/>
      <x:c r="BD3061" s="50"/>
    </x:row>
    <x:row r="3062">
      <x:c r="A3062" s="50" t="n">
        <x:v>3061</x:v>
      </x:c>
      <x:c r="B3062" s="50" t="str">
        <x:v>7412</x:v>
      </x:c>
      <x:c r="C3062" s="50" t="str">
        <x:v>7412.T</x:v>
      </x:c>
      <x:c r="D3062" s="50" t="str">
        <x:v>ATOM CORPORATION</x:v>
      </x:c>
      <x:c r="E3062" s="50" t="str">
        <x:v>Standard Market(Domestic)</x:v>
      </x:c>
      <x:c r="F3062" s="50" t="str">
        <x:v>Retail Trade</x:v>
      </x:c>
      <x:c r="G3062" s="51" t="n">
        <x:v>32170</x:v>
      </x:c>
      <x:c r="H3062" s="51" t="n">
        <x:v>31076</x:v>
      </x:c>
      <x:c r="I3062" s="51" t="n">
        <x:v>35239</x:v>
      </x:c>
      <x:c r="J3062" s="51" t="n">
        <x:v>36947</x:v>
      </x:c>
      <x:c r="K3062" s="51" t="n">
        <x:v>35477</x:v>
      </x:c>
      <x:c r="L3062" s="52" t="n">
        <x:f>IFERROR(H3062/G3062-1,"")</x:f>
        <x:v>-0.034006838669567885</x:v>
      </x:c>
      <x:c r="M3062" s="52" t="n">
        <x:f>IFERROR(I3062/H3062-1,"")</x:f>
        <x:v>0.13396189985841156</x:v>
      </x:c>
      <x:c r="N3062" s="52" t="n">
        <x:f>IFERROR(J3062/I3062-1,"")</x:f>
        <x:v>0.04846902579528356</x:v>
      </x:c>
      <x:c r="O3062" s="52" t="n">
        <x:f>IFERROR(K3062/J3062-1,"")</x:f>
        <x:v>-0.03978672152001517</x:v>
      </x:c>
      <x:c r="P3062" s="52" t="n">
        <x:f>IFERROR((K3062/G3062)^(1/4)-1,"")</x:f>
        <x:v>0.024764227811687523</x:v>
      </x:c>
      <x:c r="Q3062" s="51" t="n">
        <x:v>-670</x:v>
      </x:c>
      <x:c r="R3062" s="52" t="n">
        <x:f>IFERROR(Q3062/K3062,"")</x:f>
        <x:v>-0.01888547509654142</x:v>
      </x:c>
      <x:c r="S3062" s="53" t="n">
        <x:v>36100</x:v>
      </x:c>
      <x:c r="T3062" s="50" t="str">
        <x:v>EDINET_company_history</x:v>
      </x:c>
      <x:c r="U3062" s="50" t="str">
        <x:v>株式会社コロワイド</x:v>
      </x:c>
      <x:c r="V3062" s="54" t="n">
        <x:v>0.4119</x:v>
      </x:c>
      <x:c r="W3062" s="50" t="str">
        <x:v>田中 公博</x:v>
      </x:c>
      <x:c r="X3062" s="50" t="b">
        <x:f>AND(COUNT(L3062:O3062)=4,L3062&gt;='設定'!$B$6,M3062&gt;='設定'!$B$6,N3062&gt;='設定'!$B$6,O3062&gt;='設定'!$B$6)</x:f>
        <x:v>0</x:v>
      </x:c>
      <x:c r="Y3062" s="50" t="b">
        <x:f>AND(COUNT(G3062:K3062)=5,P3062&gt;='設定'!$B$7)</x:f>
        <x:v>0</x:v>
      </x:c>
      <x:c r="Z3062" s="50" t="b">
        <x:f>AND(ISNUMBER(R3062),R3062&gt;='設定'!$B$8)</x:f>
        <x:v>0</x:v>
      </x:c>
      <x:c r="AA3062" s="50" t="b">
        <x:f>AND(ISNUMBER(S3062),S3062&gt;=DATE(YEAR('設定'!$B$10)-'設定'!$B$9,MONTH('設定'!$B$10),DAY('設定'!$B$10)))</x:f>
        <x:v>0</x:v>
      </x:c>
      <x:c r="AB3062" s="55" t="b">
        <x:v>0</x:v>
      </x:c>
      <x:c r="AC3062" s="55" t="b">
        <x:v>0</x:v>
      </x:c>
      <x:c r="AD3062" s="50" t="n">
        <x:f>IF(X3062,1,0)+IF(Z3062,1,0)+IF(AA3062,1,0)+IF(AB3062,1,0)</x:f>
        <x:v>0</x:v>
      </x:c>
      <x:c r="AE3062" s="50" t="n">
        <x:f>IF(Y3062,1,0)+IF(Z3062,1,0)+IF(AA3062,1,0)+IF(AB3062,1,0)</x:f>
        <x:v>0</x:v>
      </x:c>
      <x:c r="AF3062" s="50" t="n">
        <x:f>IF(Y3062,1,0)+IF(Z3062,1,0)+IF(AA3062,1,0)+IF(AC3062,1,0)</x:f>
        <x:v>0</x:v>
      </x:c>
      <x:c r="AG3062" s="53" t="n">
        <x:v>44348</x:v>
      </x:c>
      <x:c r="AH3062" s="50" t="str">
        <x:v>S100W18T</x:v>
      </x:c>
      <x:c r="AI3062" s="50" t="str">
        <x:v>NetSalesSummaryOfBusinessResults</x:v>
      </x:c>
      <x:c r="AJ3062" s="50" t="str">
        <x:v>OperatingIncome</x:v>
      </x:c>
      <x:c r="AK3062" s="53" t="n">
        <x:v>45747</x:v>
      </x:c>
      <x:c r="AL3062" s="50" t="str">
        <x:v>365/365/365/366/365</x:v>
      </x:c>
      <x:c r="AM3062" s="51" t="n">
        <x:v>193125519</x:v>
      </x:c>
      <x:c r="AN3062" s="51" t="n">
        <x:v>656</x:v>
      </x:c>
      <x:c r="AO3062" s="51" t="n">
        <x:f>IFERROR(AM3062*AN3062,"")</x:f>
        <x:v>126690340464</x:v>
      </x:c>
      <x:c r="AP3062" s="56" t="n">
        <x:f>IFERROR(AO3062/(K3062*1000000),"")</x:f>
        <x:v>3.5710556265749642</x:v>
      </x:c>
      <x:c r="AQ3062" s="57" t="n">
        <x:v>293239815</x:v>
      </x:c>
      <x:c r="AR3062" s="52" t="n">
        <x:v>0.191337214797094</x:v>
      </x:c>
      <x:c r="AS3062" s="52" t="n">
        <x:v>-0.4608967674661105</x:v>
      </x:c>
      <x:c r="AT3062" s="55" t="b">
        <x:v>0</x:v>
      </x:c>
      <x:c r="AU3062" s="50" t="str">
        <x:v>repeated_operating_loss</x:v>
      </x:c>
      <x:c r="AV3062" s="58" t="n">
        <x:v>-0.1626002804093371</x:v>
      </x:c>
      <x:c r="AW3062" s="50" t="n">
        <x:v>2899</x:v>
      </x:c>
      <x:c r="AX3062" s="50" t="str">
        <x:v>Transformation Moat</x:v>
      </x:c>
      <x:c r="AY3062" s="50" t="str">
        <x:v>既存適格性フィルター不通過: repeated_operating_loss</x:v>
      </x:c>
      <x:c r="AZ3062" s="59" t="str">
        <x:v>2025-06-20 14:58</x:v>
      </x:c>
      <x:c r="BA3062" s="53" t="n">
        <x:v>36100</x:v>
      </x:c>
      <x:c r="BB3062" s="50"/>
      <x:c r="BC3062" s="50"/>
      <x:c r="BD3062" s="50"/>
    </x:row>
    <x:row r="3063">
      <x:c r="A3063" s="50" t="n">
        <x:v>3062</x:v>
      </x:c>
      <x:c r="B3063" s="50" t="str">
        <x:v>4120</x:v>
      </x:c>
      <x:c r="C3063" s="50" t="str">
        <x:v>4120.T</x:v>
      </x:c>
      <x:c r="D3063" s="50" t="str">
        <x:v>SUGAI CHEMICAL INDUSTRY CO.,LTD.</x:v>
      </x:c>
      <x:c r="E3063" s="50" t="str">
        <x:v>Standard Market(Domestic)</x:v>
      </x:c>
      <x:c r="F3063" s="50" t="str">
        <x:v>Chemicals</x:v>
      </x:c>
      <x:c r="G3063" s="51" t="n">
        <x:v>6008.081</x:v>
      </x:c>
      <x:c r="H3063" s="51" t="n">
        <x:v>6232.914</x:v>
      </x:c>
      <x:c r="I3063" s="51" t="n">
        <x:v>7059.466</x:v>
      </x:c>
      <x:c r="J3063" s="51" t="n">
        <x:v>7617.23</x:v>
      </x:c>
      <x:c r="K3063" s="51" t="n">
        <x:v>6622.426</x:v>
      </x:c>
      <x:c r="L3063" s="52" t="n">
        <x:f>IFERROR(H3063/G3063-1,"")</x:f>
        <x:v>0.037421765785115024</x:v>
      </x:c>
      <x:c r="M3063" s="52" t="n">
        <x:f>IFERROR(I3063/H3063-1,"")</x:f>
        <x:v>0.1326108462269815</x:v>
      </x:c>
      <x:c r="N3063" s="52" t="n">
        <x:f>IFERROR(J3063/I3063-1,"")</x:f>
        <x:v>0.07900937549667342</x:v>
      </x:c>
      <x:c r="O3063" s="52" t="n">
        <x:f>IFERROR(K3063/J3063-1,"")</x:f>
        <x:v>-0.1305991810671332</x:v>
      </x:c>
      <x:c r="P3063" s="52" t="n">
        <x:f>IFERROR((K3063/G3063)^(1/4)-1,"")</x:f>
        <x:v>0.024637706380296054</x:v>
      </x:c>
      <x:c r="Q3063" s="51" t="n">
        <x:v>541.308</x:v>
      </x:c>
      <x:c r="R3063" s="52" t="n">
        <x:f>IFERROR(Q3063/K3063,"")</x:f>
        <x:v>0.08173862569396774</x:v>
      </x:c>
      <x:c r="S3063" s="53" t="n">
        <x:v>23043</x:v>
      </x:c>
      <x:c r="T3063" s="50" t="str">
        <x:v>EDINET_company_history</x:v>
      </x:c>
      <x:c r="U3063" s="50" t="str">
        <x:v>ＧＭＯクリック証券株式会社</x:v>
      </x:c>
      <x:c r="V3063" s="54" t="n">
        <x:v>0.0699</x:v>
      </x:c>
      <x:c r="W3063" s="50" t="str">
        <x:v>野間 修</x:v>
      </x:c>
      <x:c r="X3063" s="50" t="b">
        <x:f>AND(COUNT(L3063:O3063)=4,L3063&gt;='設定'!$B$6,M3063&gt;='設定'!$B$6,N3063&gt;='設定'!$B$6,O3063&gt;='設定'!$B$6)</x:f>
        <x:v>0</x:v>
      </x:c>
      <x:c r="Y3063" s="50" t="b">
        <x:f>AND(COUNT(G3063:K3063)=5,P3063&gt;='設定'!$B$7)</x:f>
        <x:v>0</x:v>
      </x:c>
      <x:c r="Z3063" s="50" t="b">
        <x:f>AND(ISNUMBER(R3063),R3063&gt;='設定'!$B$8)</x:f>
        <x:v>0</x:v>
      </x:c>
      <x:c r="AA3063" s="50" t="b">
        <x:f>AND(ISNUMBER(S3063),S3063&gt;=DATE(YEAR('設定'!$B$10)-'設定'!$B$9,MONTH('設定'!$B$10),DAY('設定'!$B$10)))</x:f>
        <x:v>0</x:v>
      </x:c>
      <x:c r="AB3063" s="55" t="b">
        <x:v>0</x:v>
      </x:c>
      <x:c r="AC3063" s="55" t="b">
        <x:v>0</x:v>
      </x:c>
      <x:c r="AD3063" s="50" t="n">
        <x:f>IF(X3063,1,0)+IF(Z3063,1,0)+IF(AA3063,1,0)+IF(AB3063,1,0)</x:f>
        <x:v>0</x:v>
      </x:c>
      <x:c r="AE3063" s="50" t="n">
        <x:f>IF(Y3063,1,0)+IF(Z3063,1,0)+IF(AA3063,1,0)+IF(AB3063,1,0)</x:f>
        <x:v>0</x:v>
      </x:c>
      <x:c r="AF3063" s="50" t="n">
        <x:f>IF(Y3063,1,0)+IF(Z3063,1,0)+IF(AA3063,1,0)+IF(AC3063,1,0)</x:f>
        <x:v>0</x:v>
      </x:c>
      <x:c r="AG3063" s="53" t="n">
        <x:v>44348</x:v>
      </x:c>
      <x:c r="AH3063" s="50" t="str">
        <x:v>S100VY2A</x:v>
      </x:c>
      <x:c r="AI3063" s="50" t="str">
        <x:v>NetSalesSummaryOfBusinessResults</x:v>
      </x:c>
      <x:c r="AJ3063" s="50" t="str">
        <x:v>OperatingIncome</x:v>
      </x:c>
      <x:c r="AK3063" s="53" t="n">
        <x:v>45747</x:v>
      </x:c>
      <x:c r="AL3063" s="50" t="str">
        <x:v>365/365/365/366/365</x:v>
      </x:c>
      <x:c r="AM3063" s="51" t="n">
        <x:v>1306400</x:v>
      </x:c>
      <x:c r="AN3063" s="51" t="n">
        <x:v>2460</x:v>
      </x:c>
      <x:c r="AO3063" s="51" t="n">
        <x:f>IFERROR(AM3063*AN3063,"")</x:f>
        <x:v>3213744000</x:v>
      </x:c>
      <x:c r="AP3063" s="56" t="n">
        <x:f>IFERROR(AO3063/(K3063*1000000),"")</x:f>
        <x:v>0.48528197974579107</x:v>
      </x:c>
      <x:c r="AQ3063" s="57" t="n">
        <x:v>7596030</x:v>
      </x:c>
      <x:c r="AR3063" s="52" t="n">
        <x:v>0.2530341919338009</x:v>
      </x:c>
      <x:c r="AS3063" s="52" t="n">
        <x:v>-0.3618739998271941</x:v>
      </x:c>
      <x:c r="AT3063" s="55" t="b">
        <x:v>0</x:v>
      </x:c>
      <x:c r="AU3063" s="50" t="str">
        <x:v>low_liquidity</x:v>
      </x:c>
      <x:c r="AV3063" s="58" t="n">
        <x:v>0.098106945849614</x:v>
      </x:c>
      <x:c r="AW3063" s="50" t="n">
        <x:v>1249</x:v>
      </x:c>
      <x:c r="AX3063" s="50" t="str">
        <x:v>Discovery</x:v>
      </x:c>
      <x:c r="AY3063" s="50" t="str">
        <x:v>既存適格性フィルター不通過: low_liquidity / 60日平均売買代金2,000万円未満</x:v>
      </x:c>
      <x:c r="AZ3063" s="59" t="str">
        <x:v>2025-06-17 09:07</x:v>
      </x:c>
      <x:c r="BA3063" s="53" t="n">
        <x:v>23043</x:v>
      </x:c>
      <x:c r="BB3063" s="50"/>
      <x:c r="BC3063" s="50"/>
      <x:c r="BD3063" s="50"/>
    </x:row>
    <x:row r="3064">
      <x:c r="A3064" s="50" t="n">
        <x:v>3063</x:v>
      </x:c>
      <x:c r="B3064" s="50" t="str">
        <x:v>6676</x:v>
      </x:c>
      <x:c r="C3064" s="50" t="str">
        <x:v>6676.T</x:v>
      </x:c>
      <x:c r="D3064" s="50" t="str">
        <x:v>BUFFALO INC.</x:v>
      </x:c>
      <x:c r="E3064" s="50" t="str">
        <x:v>Standard Market(Domestic)</x:v>
      </x:c>
      <x:c r="F3064" s="50" t="str">
        <x:v>Electric Appliances</x:v>
      </x:c>
      <x:c r="G3064" s="51" t="n">
        <x:v>129912</x:v>
      </x:c>
      <x:c r="H3064" s="51" t="n">
        <x:v>144137</x:v>
      </x:c>
      <x:c r="I3064" s="51" t="n">
        <x:v>142576</x:v>
      </x:c>
      <x:c r="J3064" s="51" t="n">
        <x:v>145773</x:v>
      </x:c>
      <x:c r="K3064" s="51" t="n">
        <x:v>143170</x:v>
      </x:c>
      <x:c r="L3064" s="52" t="n">
        <x:f>IFERROR(H3064/G3064-1,"")</x:f>
        <x:v>0.10949719810333147</x:v>
      </x:c>
      <x:c r="M3064" s="52" t="n">
        <x:f>IFERROR(I3064/H3064-1,"")</x:f>
        <x:v>-0.010829974260599284</x:v>
      </x:c>
      <x:c r="N3064" s="52" t="n">
        <x:f>IFERROR(J3064/I3064-1,"")</x:f>
        <x:v>0.022423128717315777</x:v>
      </x:c>
      <x:c r="O3064" s="52" t="n">
        <x:f>IFERROR(K3064/J3064-1,"")</x:f>
        <x:v>-0.0178565303588456</x:v>
      </x:c>
      <x:c r="P3064" s="52" t="n">
        <x:f>IFERROR((K3064/G3064)^(1/4)-1,"")</x:f>
        <x:v>0.024591359358605125</x:v>
      </x:c>
      <x:c r="Q3064" s="51" t="n">
        <x:v>8899</x:v>
      </x:c>
      <x:c r="R3064" s="52" t="n">
        <x:f>IFERROR(Q3064/K3064,"")</x:f>
        <x:v>0.062156876440595095</x:v>
      </x:c>
      <x:c r="S3064" s="53" t="n">
        <x:v>34700</x:v>
      </x:c>
      <x:c r="T3064" s="50" t="str">
        <x:v>EDINET_company_history</x:v>
      </x:c>
      <x:c r="U3064" s="50" t="str">
        <x:v>株式会社メルコグループ</x:v>
      </x:c>
      <x:c r="V3064" s="54" t="n">
        <x:v>0.4153</x:v>
      </x:c>
      <x:c r="W3064" s="50" t="str">
        <x:v>牧 寛之</x:v>
      </x:c>
      <x:c r="X3064" s="50" t="b">
        <x:f>AND(COUNT(L3064:O3064)=4,L3064&gt;='設定'!$B$6,M3064&gt;='設定'!$B$6,N3064&gt;='設定'!$B$6,O3064&gt;='設定'!$B$6)</x:f>
        <x:v>0</x:v>
      </x:c>
      <x:c r="Y3064" s="50" t="b">
        <x:f>AND(COUNT(G3064:K3064)=5,P3064&gt;='設定'!$B$7)</x:f>
        <x:v>0</x:v>
      </x:c>
      <x:c r="Z3064" s="50" t="b">
        <x:f>AND(ISNUMBER(R3064),R3064&gt;='設定'!$B$8)</x:f>
        <x:v>0</x:v>
      </x:c>
      <x:c r="AA3064" s="50" t="b">
        <x:f>AND(ISNUMBER(S3064),S3064&gt;=DATE(YEAR('設定'!$B$10)-'設定'!$B$9,MONTH('設定'!$B$10),DAY('設定'!$B$10)))</x:f>
        <x:v>0</x:v>
      </x:c>
      <x:c r="AB3064" s="55" t="b">
        <x:v>0</x:v>
      </x:c>
      <x:c r="AC3064" s="55" t="b">
        <x:v>0</x:v>
      </x:c>
      <x:c r="AD3064" s="50" t="n">
        <x:f>IF(X3064,1,0)+IF(Z3064,1,0)+IF(AA3064,1,0)+IF(AB3064,1,0)</x:f>
        <x:v>0</x:v>
      </x:c>
      <x:c r="AE3064" s="50" t="n">
        <x:f>IF(Y3064,1,0)+IF(Z3064,1,0)+IF(AA3064,1,0)+IF(AB3064,1,0)</x:f>
        <x:v>0</x:v>
      </x:c>
      <x:c r="AF3064" s="50" t="n">
        <x:f>IF(Y3064,1,0)+IF(Z3064,1,0)+IF(AA3064,1,0)+IF(AC3064,1,0)</x:f>
        <x:v>0</x:v>
      </x:c>
      <x:c r="AG3064" s="53" t="n">
        <x:v>44348</x:v>
      </x:c>
      <x:c r="AH3064" s="50" t="str">
        <x:v>S100W5CM</x:v>
      </x:c>
      <x:c r="AI3064" s="50" t="str">
        <x:v>NetSalesSummaryOfBusinessResults</x:v>
      </x:c>
      <x:c r="AJ3064" s="50" t="str">
        <x:v>OperatingIncome</x:v>
      </x:c>
      <x:c r="AK3064" s="53" t="n">
        <x:v>45747</x:v>
      </x:c>
      <x:c r="AL3064" s="50" t="str">
        <x:v>365/365/365/366/365</x:v>
      </x:c>
      <x:c r="AM3064" s="51" t="n">
        <x:v>15205500</x:v>
      </x:c>
      <x:c r="AN3064" s="51" t="n">
        <x:v>2366</x:v>
      </x:c>
      <x:c r="AO3064" s="51" t="n">
        <x:f>IFERROR(AM3064*AN3064,"")</x:f>
        <x:v>35976213000</x:v>
      </x:c>
      <x:c r="AP3064" s="56" t="n">
        <x:f>IFERROR(AO3064/(K3064*1000000),"")</x:f>
        <x:v>0.2512831808339736</x:v>
      </x:c>
      <x:c r="AQ3064" s="57" t="n">
        <x:v>192503180</x:v>
      </x:c>
      <x:c r="AR3064" s="52" t="n">
        <x:v>0.3708013929486732</x:v>
      </x:c>
      <x:c r="AS3064" s="52" t="n">
        <x:v>-0.4976677055054057</x:v>
      </x:c>
      <x:c r="AT3064" s="55" t="b">
        <x:v>1</x:v>
      </x:c>
      <x:c r="AU3064" s="50"/>
      <x:c r="AV3064" s="58" t="n">
        <x:v>0.4480248576073552</x:v>
      </x:c>
      <x:c r="AW3064" s="50" t="n">
        <x:v>138</x:v>
      </x:c>
      <x:c r="AX3064" s="50" t="str">
        <x:v>Future Moat</x:v>
      </x:c>
      <x:c r="AY3064" s="50" t="str">
        <x:v>目立つ機械的警告なし（定性確認は別途必要）</x:v>
      </x:c>
      <x:c r="AZ3064" s="59" t="str">
        <x:v>2025-06-26 15:22</x:v>
      </x:c>
      <x:c r="BA3064" s="53" t="n">
        <x:v>34700</x:v>
      </x:c>
      <x:c r="BB3064" s="50"/>
      <x:c r="BC3064" s="50"/>
      <x:c r="BD3064" s="50" t="str">
        <x:v>TOPIX Small 2</x:v>
      </x:c>
    </x:row>
    <x:row r="3065">
      <x:c r="A3065" s="50" t="n">
        <x:v>3064</x:v>
      </x:c>
      <x:c r="B3065" s="50" t="str">
        <x:v>7531</x:v>
      </x:c>
      <x:c r="C3065" s="50" t="str">
        <x:v>7531.T</x:v>
      </x:c>
      <x:c r="D3065" s="50" t="str">
        <x:v>SEIWA CHUO HOLDINGS CORPORATION</x:v>
      </x:c>
      <x:c r="E3065" s="50" t="str">
        <x:v>Standard Market(Domestic)</x:v>
      </x:c>
      <x:c r="F3065" s="50" t="str">
        <x:v>Wholesale Trade</x:v>
      </x:c>
      <x:c r="G3065" s="51" t="n">
        <x:v>45395.398</x:v>
      </x:c>
      <x:c r="H3065" s="51" t="n">
        <x:v>57550.232</x:v>
      </x:c>
      <x:c r="I3065" s="51" t="n">
        <x:v>62577.174</x:v>
      </x:c>
      <x:c r="J3065" s="51" t="n">
        <x:v>51471.676</x:v>
      </x:c>
      <x:c r="K3065" s="51" t="n">
        <x:v>50026.375</x:v>
      </x:c>
      <x:c r="L3065" s="52" t="n">
        <x:f>IFERROR(H3065/G3065-1,"")</x:f>
        <x:v>0.2677547622778855</x:v>
      </x:c>
      <x:c r="M3065" s="52" t="n">
        <x:f>IFERROR(I3065/H3065-1,"")</x:f>
        <x:v>0.08734877037506972</x:v>
      </x:c>
      <x:c r="N3065" s="52" t="n">
        <x:f>IFERROR(J3065/I3065-1,"")</x:f>
        <x:v>-0.17746883232534594</x:v>
      </x:c>
      <x:c r="O3065" s="52" t="n">
        <x:f>IFERROR(K3065/J3065-1,"")</x:f>
        <x:v>-0.028079540289303928</x:v>
      </x:c>
      <x:c r="P3065" s="52" t="n">
        <x:f>IFERROR((K3065/G3065)^(1/4)-1,"")</x:f>
        <x:v>0.02458218799263734</x:v>
      </x:c>
      <x:c r="Q3065" s="51" t="n">
        <x:v>400.258</x:v>
      </x:c>
      <x:c r="R3065" s="52" t="n">
        <x:f>IFERROR(Q3065/K3065,"")</x:f>
        <x:v>0.008000939504411423</x:v>
      </x:c>
      <x:c r="S3065" s="53" t="n">
        <x:v>38322</x:v>
      </x:c>
      <x:c r="T3065" s="50" t="str">
        <x:v>EDINET_company_history</x:v>
      </x:c>
      <x:c r="U3065" s="50" t="str">
        <x:v>株式会社ワイエムピー</x:v>
      </x:c>
      <x:c r="V3065" s="54" t="n">
        <x:v>0.1547</x:v>
      </x:c>
      <x:c r="W3065" s="50" t="str">
        <x:v>阪上 正章</x:v>
      </x:c>
      <x:c r="X3065" s="50" t="b">
        <x:f>AND(COUNT(L3065:O3065)=4,L3065&gt;='設定'!$B$6,M3065&gt;='設定'!$B$6,N3065&gt;='設定'!$B$6,O3065&gt;='設定'!$B$6)</x:f>
        <x:v>0</x:v>
      </x:c>
      <x:c r="Y3065" s="50" t="b">
        <x:f>AND(COUNT(G3065:K3065)=5,P3065&gt;='設定'!$B$7)</x:f>
        <x:v>0</x:v>
      </x:c>
      <x:c r="Z3065" s="50" t="b">
        <x:f>AND(ISNUMBER(R3065),R3065&gt;='設定'!$B$8)</x:f>
        <x:v>0</x:v>
      </x:c>
      <x:c r="AA3065" s="50" t="b">
        <x:f>AND(ISNUMBER(S3065),S3065&gt;=DATE(YEAR('設定'!$B$10)-'設定'!$B$9,MONTH('設定'!$B$10),DAY('設定'!$B$10)))</x:f>
        <x:v>0</x:v>
      </x:c>
      <x:c r="AB3065" s="55" t="b">
        <x:v>0</x:v>
      </x:c>
      <x:c r="AC3065" s="55" t="b">
        <x:v>0</x:v>
      </x:c>
      <x:c r="AD3065" s="50" t="n">
        <x:f>IF(X3065,1,0)+IF(Z3065,1,0)+IF(AA3065,1,0)+IF(AB3065,1,0)</x:f>
        <x:v>0</x:v>
      </x:c>
      <x:c r="AE3065" s="50" t="n">
        <x:f>IF(Y3065,1,0)+IF(Z3065,1,0)+IF(AA3065,1,0)+IF(AB3065,1,0)</x:f>
        <x:v>0</x:v>
      </x:c>
      <x:c r="AF3065" s="50" t="n">
        <x:f>IF(Y3065,1,0)+IF(Z3065,1,0)+IF(AA3065,1,0)+IF(AC3065,1,0)</x:f>
        <x:v>0</x:v>
      </x:c>
      <x:c r="AG3065" s="53" t="n">
        <x:v>44348</x:v>
      </x:c>
      <x:c r="AH3065" s="50" t="str">
        <x:v>S100XSS6</x:v>
      </x:c>
      <x:c r="AI3065" s="50" t="str">
        <x:v>NetSalesSummaryOfBusinessResults</x:v>
      </x:c>
      <x:c r="AJ3065" s="50" t="str">
        <x:v>OperatingIncome</x:v>
      </x:c>
      <x:c r="AK3065" s="53" t="n">
        <x:v>46022</x:v>
      </x:c>
      <x:c r="AL3065" s="50" t="str">
        <x:v>365/365/365/366/365</x:v>
      </x:c>
      <x:c r="AM3065" s="51" t="n">
        <x:v>3934200</x:v>
      </x:c>
      <x:c r="AN3065" s="51" t="n">
        <x:v>1350</x:v>
      </x:c>
      <x:c r="AO3065" s="51" t="n">
        <x:f>IFERROR(AM3065*AN3065,"")</x:f>
        <x:v>5311170000</x:v>
      </x:c>
      <x:c r="AP3065" s="56" t="n">
        <x:f>IFERROR(AO3065/(K3065*1000000),"")</x:f>
        <x:v>0.10616739669824168</x:v>
      </x:c>
      <x:c r="AQ3065" s="57" t="n">
        <x:v>870421.6666666666</x:v>
      </x:c>
      <x:c r="AR3065" s="52" t="n">
        <x:v>0.2450631677238328</x:v>
      </x:c>
      <x:c r="AS3065" s="52" t="n">
        <x:v>-0.5176736744708339</x:v>
      </x:c>
      <x:c r="AT3065" s="55" t="b">
        <x:v>0</x:v>
      </x:c>
      <x:c r="AU3065" s="50" t="str">
        <x:v>low_liquidity</x:v>
      </x:c>
      <x:c r="AV3065" s="58" t="n">
        <x:v>-0.2180941751948369</x:v>
      </x:c>
      <x:c r="AW3065" s="50" t="n">
        <x:v>3094</x:v>
      </x:c>
      <x:c r="AX3065" s="50" t="str">
        <x:v>Core Moat</x:v>
      </x:c>
      <x:c r="AY3065" s="50" t="str">
        <x:v>既存適格性フィルター不通過: low_liquidity / 60日平均売買代金2,000万円未満</x:v>
      </x:c>
      <x:c r="AZ3065" s="59" t="str">
        <x:v>2026-03-25 10:15</x:v>
      </x:c>
      <x:c r="BA3065" s="53" t="n">
        <x:v>38322</x:v>
      </x:c>
      <x:c r="BB3065" s="50"/>
      <x:c r="BC3065" s="50"/>
      <x:c r="BD3065" s="50"/>
    </x:row>
    <x:row r="3066">
      <x:c r="A3066" s="50" t="n">
        <x:v>3065</x:v>
      </x:c>
      <x:c r="B3066" s="50" t="str">
        <x:v>7883</x:v>
      </x:c>
      <x:c r="C3066" s="50" t="str">
        <x:v>7883.T</x:v>
      </x:c>
      <x:c r="D3066" s="50" t="str">
        <x:v>Sun Messe Co.,Ltd.</x:v>
      </x:c>
      <x:c r="E3066" s="50" t="str">
        <x:v>Standard Market(Domestic)</x:v>
      </x:c>
      <x:c r="F3066" s="50" t="str">
        <x:v>Other Products</x:v>
      </x:c>
      <x:c r="G3066" s="51" t="n">
        <x:v>14928.567</x:v>
      </x:c>
      <x:c r="H3066" s="51" t="n">
        <x:v>16603.865</x:v>
      </x:c>
      <x:c r="I3066" s="51" t="n">
        <x:v>17148.448</x:v>
      </x:c>
      <x:c r="J3066" s="51" t="n">
        <x:v>16633.298</x:v>
      </x:c>
      <x:c r="K3066" s="51" t="n">
        <x:v>16436.392</x:v>
      </x:c>
      <x:c r="L3066" s="52" t="n">
        <x:f>IFERROR(H3066/G3066-1,"")</x:f>
        <x:v>0.11222095195071313</x:v>
      </x:c>
      <x:c r="M3066" s="52" t="n">
        <x:f>IFERROR(I3066/H3066-1,"")</x:f>
        <x:v>0.03279856828515526</x:v>
      </x:c>
      <x:c r="N3066" s="52" t="n">
        <x:f>IFERROR(J3066/I3066-1,"")</x:f>
        <x:v>-0.030040619419320125</x:v>
      </x:c>
      <x:c r="O3066" s="52" t="n">
        <x:f>IFERROR(K3066/J3066-1,"")</x:f>
        <x:v>-0.011838061219128004</x:v>
      </x:c>
      <x:c r="P3066" s="52" t="n">
        <x:f>IFERROR((K3066/G3066)^(1/4)-1,"")</x:f>
        <x:v>0.024346981949456614</x:v>
      </x:c>
      <x:c r="Q3066" s="51" t="n">
        <x:v>135.107</x:v>
      </x:c>
      <x:c r="R3066" s="52" t="n">
        <x:f>IFERROR(Q3066/K3066,"")</x:f>
        <x:v>0.008219991346032633</x:v>
      </x:c>
      <x:c r="S3066" s="53" t="n">
        <x:v>38322</x:v>
      </x:c>
      <x:c r="T3066" s="50" t="str">
        <x:v>EDINET_company_history</x:v>
      </x:c>
      <x:c r="U3066" s="50" t="str">
        <x:v>株式会社大垣共立銀行(常任代理人 株式会社日本カストディ銀行）</x:v>
      </x:c>
      <x:c r="V3066" s="54" t="n">
        <x:v>0.0498</x:v>
      </x:c>
      <x:c r="W3066" s="50" t="str">
        <x:v>田中 良幸 / 田中尚一郎</x:v>
      </x:c>
      <x:c r="X3066" s="50" t="b">
        <x:f>AND(COUNT(L3066:O3066)=4,L3066&gt;='設定'!$B$6,M3066&gt;='設定'!$B$6,N3066&gt;='設定'!$B$6,O3066&gt;='設定'!$B$6)</x:f>
        <x:v>0</x:v>
      </x:c>
      <x:c r="Y3066" s="50" t="b">
        <x:f>AND(COUNT(G3066:K3066)=5,P3066&gt;='設定'!$B$7)</x:f>
        <x:v>0</x:v>
      </x:c>
      <x:c r="Z3066" s="50" t="b">
        <x:f>AND(ISNUMBER(R3066),R3066&gt;='設定'!$B$8)</x:f>
        <x:v>0</x:v>
      </x:c>
      <x:c r="AA3066" s="50" t="b">
        <x:f>AND(ISNUMBER(S3066),S3066&gt;=DATE(YEAR('設定'!$B$10)-'設定'!$B$9,MONTH('設定'!$B$10),DAY('設定'!$B$10)))</x:f>
        <x:v>0</x:v>
      </x:c>
      <x:c r="AB3066" s="55" t="b">
        <x:v>0</x:v>
      </x:c>
      <x:c r="AC3066" s="55" t="b">
        <x:v>0</x:v>
      </x:c>
      <x:c r="AD3066" s="50" t="n">
        <x:f>IF(X3066,1,0)+IF(Z3066,1,0)+IF(AA3066,1,0)+IF(AB3066,1,0)</x:f>
        <x:v>0</x:v>
      </x:c>
      <x:c r="AE3066" s="50" t="n">
        <x:f>IF(Y3066,1,0)+IF(Z3066,1,0)+IF(AA3066,1,0)+IF(AB3066,1,0)</x:f>
        <x:v>0</x:v>
      </x:c>
      <x:c r="AF3066" s="50" t="n">
        <x:f>IF(Y3066,1,0)+IF(Z3066,1,0)+IF(AA3066,1,0)+IF(AC3066,1,0)</x:f>
        <x:v>0</x:v>
      </x:c>
      <x:c r="AG3066" s="53" t="n">
        <x:v>44348</x:v>
      </x:c>
      <x:c r="AH3066" s="50" t="str">
        <x:v>S100W4VF</x:v>
      </x:c>
      <x:c r="AI3066" s="50" t="str">
        <x:v>NetSalesSummaryOfBusinessResults</x:v>
      </x:c>
      <x:c r="AJ3066" s="50" t="str">
        <x:v>OperatingIncome</x:v>
      </x:c>
      <x:c r="AK3066" s="53" t="n">
        <x:v>45747</x:v>
      </x:c>
      <x:c r="AL3066" s="50" t="str">
        <x:v>365/365/365/366/365</x:v>
      </x:c>
      <x:c r="AM3066" s="51" t="n">
        <x:v>15496950</x:v>
      </x:c>
      <x:c r="AN3066" s="51" t="n">
        <x:v>374</x:v>
      </x:c>
      <x:c r="AO3066" s="51" t="n">
        <x:f>IFERROR(AM3066*AN3066,"")</x:f>
        <x:v>5795859300</x:v>
      </x:c>
      <x:c r="AP3066" s="56" t="n">
        <x:f>IFERROR(AO3066/(K3066*1000000),"")</x:f>
        <x:v>0.3526235745655129</x:v>
      </x:c>
      <x:c r="AQ3066" s="57" t="n">
        <x:v>3400515</x:v>
      </x:c>
      <x:c r="AR3066" s="52" t="n">
        <x:v>0.1127539574906696</x:v>
      </x:c>
      <x:c r="AS3066" s="52" t="n">
        <x:v>-0.1224999841816139</x:v>
      </x:c>
      <x:c r="AT3066" s="55" t="b">
        <x:v>0</x:v>
      </x:c>
      <x:c r="AU3066" s="50" t="str">
        <x:v>low_liquidity</x:v>
      </x:c>
      <x:c r="AV3066" s="58" t="n">
        <x:v>0.0128964143269471</x:v>
      </x:c>
      <x:c r="AW3066" s="50" t="n">
        <x:v>1771</x:v>
      </x:c>
      <x:c r="AX3066" s="50" t="str">
        <x:v>Discovery</x:v>
      </x:c>
      <x:c r="AY3066" s="50" t="str">
        <x:v>既存適格性フィルター不通過: low_liquidity / 60日平均売買代金2,000万円未満</x:v>
      </x:c>
      <x:c r="AZ3066" s="59" t="str">
        <x:v>2025-06-25 15:57</x:v>
      </x:c>
      <x:c r="BA3066" s="53" t="n">
        <x:v>38322</x:v>
      </x:c>
      <x:c r="BB3066" s="50"/>
      <x:c r="BC3066" s="50"/>
      <x:c r="BD3066" s="50"/>
    </x:row>
    <x:row r="3067">
      <x:c r="A3067" s="50" t="n">
        <x:v>3066</x:v>
      </x:c>
      <x:c r="B3067" s="50" t="str">
        <x:v>3326</x:v>
      </x:c>
      <x:c r="C3067" s="50" t="str">
        <x:v>3326.T</x:v>
      </x:c>
      <x:c r="D3067" s="50" t="str">
        <x:v>RUNSYSTEM CO.,LTD.</x:v>
      </x:c>
      <x:c r="E3067" s="50" t="str">
        <x:v>Standard Market(Domestic)</x:v>
      </x:c>
      <x:c r="F3067" s="50" t="str">
        <x:v>Services</x:v>
      </x:c>
      <x:c r="G3067" s="51" t="n">
        <x:v>4918.16</x:v>
      </x:c>
      <x:c r="H3067" s="51" t="n">
        <x:v>4346.443</x:v>
      </x:c>
      <x:c r="I3067" s="51" t="n">
        <x:v>3702.335</x:v>
      </x:c>
      <x:c r="J3067" s="51" t="n">
        <x:v>7366.473</x:v>
      </x:c>
      <x:c r="K3067" s="51" t="n">
        <x:v>5408.416</x:v>
      </x:c>
      <x:c r="L3067" s="52" t="n">
        <x:f>IFERROR(H3067/G3067-1,"")</x:f>
        <x:v>-0.11624611643378813</x:v>
      </x:c>
      <x:c r="M3067" s="52" t="n">
        <x:f>IFERROR(I3067/H3067-1,"")</x:f>
        <x:v>-0.1481919813511876</x:v>
      </x:c>
      <x:c r="N3067" s="52" t="n">
        <x:f>IFERROR(J3067/I3067-1,"")</x:f>
        <x:v>0.9896829973516712</x:v>
      </x:c>
      <x:c r="O3067" s="52" t="n">
        <x:f>IFERROR(K3067/J3067-1,"")</x:f>
        <x:v>-0.26580658070694074</x:v>
      </x:c>
      <x:c r="P3067" s="52" t="n">
        <x:f>IFERROR((K3067/G3067)^(1/4)-1,"")</x:f>
        <x:v>0.024039853722694016</x:v>
      </x:c>
      <x:c r="Q3067" s="51" t="n">
        <x:v>125.771</x:v>
      </x:c>
      <x:c r="R3067" s="52" t="n">
        <x:f>IFERROR(Q3067/K3067,"")</x:f>
        <x:v>0.023254683071716378</x:v>
      </x:c>
      <x:c r="S3067" s="53" t="n">
        <x:v>38322</x:v>
      </x:c>
      <x:c r="T3067" s="50" t="str">
        <x:v>EDINET_company_history</x:v>
      </x:c>
      <x:c r="U3067" s="50" t="str">
        <x:v>株式会社ＡＯＫＩホールディングス</x:v>
      </x:c>
      <x:c r="V3067" s="54" t="n">
        <x:v>0.5717</x:v>
      </x:c>
      <x:c r="W3067" s="50" t="str">
        <x:v>日高 大輔</x:v>
      </x:c>
      <x:c r="X3067" s="50" t="b">
        <x:f>AND(COUNT(L3067:O3067)=4,L3067&gt;='設定'!$B$6,M3067&gt;='設定'!$B$6,N3067&gt;='設定'!$B$6,O3067&gt;='設定'!$B$6)</x:f>
        <x:v>0</x:v>
      </x:c>
      <x:c r="Y3067" s="50" t="b">
        <x:f>AND(COUNT(G3067:K3067)=5,P3067&gt;='設定'!$B$7)</x:f>
        <x:v>0</x:v>
      </x:c>
      <x:c r="Z3067" s="50" t="b">
        <x:f>AND(ISNUMBER(R3067),R3067&gt;='設定'!$B$8)</x:f>
        <x:v>0</x:v>
      </x:c>
      <x:c r="AA3067" s="50" t="b">
        <x:f>AND(ISNUMBER(S3067),S3067&gt;=DATE(YEAR('設定'!$B$10)-'設定'!$B$9,MONTH('設定'!$B$10),DAY('設定'!$B$10)))</x:f>
        <x:v>0</x:v>
      </x:c>
      <x:c r="AB3067" s="55" t="b">
        <x:v>0</x:v>
      </x:c>
      <x:c r="AC3067" s="55" t="b">
        <x:v>0</x:v>
      </x:c>
      <x:c r="AD3067" s="50" t="n">
        <x:f>IF(X3067,1,0)+IF(Z3067,1,0)+IF(AA3067,1,0)+IF(AB3067,1,0)</x:f>
        <x:v>0</x:v>
      </x:c>
      <x:c r="AE3067" s="50" t="n">
        <x:f>IF(Y3067,1,0)+IF(Z3067,1,0)+IF(AA3067,1,0)+IF(AB3067,1,0)</x:f>
        <x:v>0</x:v>
      </x:c>
      <x:c r="AF3067" s="50" t="n">
        <x:f>IF(Y3067,1,0)+IF(Z3067,1,0)+IF(AA3067,1,0)+IF(AC3067,1,0)</x:f>
        <x:v>0</x:v>
      </x:c>
      <x:c r="AG3067" s="53" t="n">
        <x:v>44348</x:v>
      </x:c>
      <x:c r="AH3067" s="50" t="str">
        <x:v>S100W3VJ</x:v>
      </x:c>
      <x:c r="AI3067" s="50" t="str">
        <x:v>NetSalesSummaryOfBusinessResults</x:v>
      </x:c>
      <x:c r="AJ3067" s="50" t="str">
        <x:v>OperatingIncome</x:v>
      </x:c>
      <x:c r="AK3067" s="53" t="n">
        <x:v>45747</x:v>
      </x:c>
      <x:c r="AL3067" s="50" t="str">
        <x:v>365/365/274/366/365</x:v>
      </x:c>
      <x:c r="AM3067" s="51" t="n">
        <x:v>4250500</x:v>
      </x:c>
      <x:c r="AN3067" s="51" t="n">
        <x:v>604</x:v>
      </x:c>
      <x:c r="AO3067" s="51" t="n">
        <x:f>IFERROR(AM3067*AN3067,"")</x:f>
        <x:v>2567302000</x:v>
      </x:c>
      <x:c r="AP3067" s="56" t="n">
        <x:f>IFERROR(AO3067/(K3067*1000000),"")</x:f>
        <x:v>0.4746864886133019</x:v>
      </x:c>
      <x:c r="AQ3067" s="57" t="n">
        <x:v>9794496.666666666</x:v>
      </x:c>
      <x:c r="AR3067" s="52" t="n">
        <x:v>0.5214111751398285</x:v>
      </x:c>
      <x:c r="AS3067" s="52" t="n">
        <x:v>-0.6451612903225806</x:v>
      </x:c>
      <x:c r="AT3067" s="55" t="b">
        <x:v>0</x:v>
      </x:c>
      <x:c r="AU3067" s="50" t="str">
        <x:v>low_liquidity</x:v>
      </x:c>
      <x:c r="AV3067" s="58" t="n">
        <x:v>-0.162742042138372</x:v>
      </x:c>
      <x:c r="AW3067" s="50" t="n">
        <x:v>2901</x:v>
      </x:c>
      <x:c r="AX3067" s="50" t="str">
        <x:v>Future Moat</x:v>
      </x:c>
      <x:c r="AY3067" s="50" t="str">
        <x:v>既存適格性フィルター不通過: low_liquidity / 60日平均売買代金2,000万円未満 / ローカル5年最大下落率-60%以下</x:v>
      </x:c>
      <x:c r="AZ3067" s="59" t="str">
        <x:v>2025-06-24 16:00</x:v>
      </x:c>
      <x:c r="BA3067" s="53" t="n">
        <x:v>38322</x:v>
      </x:c>
      <x:c r="BB3067" s="50"/>
      <x:c r="BC3067" s="50"/>
      <x:c r="BD3067" s="50"/>
    </x:row>
    <x:row r="3068">
      <x:c r="A3068" s="50" t="n">
        <x:v>3067</x:v>
      </x:c>
      <x:c r="B3068" s="50" t="str">
        <x:v>2186</x:v>
      </x:c>
      <x:c r="C3068" s="50" t="str">
        <x:v>2186.T</x:v>
      </x:c>
      <x:c r="D3068" s="50" t="str">
        <x:v>Sobal Corporation</x:v>
      </x:c>
      <x:c r="E3068" s="50" t="str">
        <x:v>Standard Market(Domestic)</x:v>
      </x:c>
      <x:c r="F3068" s="50" t="str">
        <x:v>Services</x:v>
      </x:c>
      <x:c r="G3068" s="51" t="n">
        <x:v>8163.775</x:v>
      </x:c>
      <x:c r="H3068" s="51" t="n">
        <x:v>8159.159</x:v>
      </x:c>
      <x:c r="I3068" s="51" t="n">
        <x:v>8169.683</x:v>
      </x:c>
      <x:c r="J3068" s="51" t="n">
        <x:v>8682.548</x:v>
      </x:c>
      <x:c r="K3068" s="51" t="n">
        <x:v>8976.977</x:v>
      </x:c>
      <x:c r="L3068" s="52" t="n">
        <x:f>IFERROR(H3068/G3068-1,"")</x:f>
        <x:v>-0.0005654246962955023</x:v>
      </x:c>
      <x:c r="M3068" s="52" t="n">
        <x:f>IFERROR(I3068/H3068-1,"")</x:f>
        <x:v>0.0012898388179467535</x:v>
      </x:c>
      <x:c r="N3068" s="52" t="n">
        <x:f>IFERROR(J3068/I3068-1,"")</x:f>
        <x:v>0.06277660956979614</x:v>
      </x:c>
      <x:c r="O3068" s="52" t="n">
        <x:f>IFERROR(K3068/J3068-1,"")</x:f>
        <x:v>0.03391043735087895</x:v>
      </x:c>
      <x:c r="P3068" s="52" t="n">
        <x:f>IFERROR((K3068/G3068)^(1/4)-1,"")</x:f>
        <x:v>0.02402314206006051</x:v>
      </x:c>
      <x:c r="Q3068" s="51" t="n">
        <x:v>662.044</x:v>
      </x:c>
      <x:c r="R3068" s="52" t="n">
        <x:f>IFERROR(Q3068/K3068,"")</x:f>
        <x:v>0.0737491028438638</x:v>
      </x:c>
      <x:c r="S3068" s="53" t="n">
        <x:v>39783</x:v>
      </x:c>
      <x:c r="T3068" s="50" t="str">
        <x:v>EDINET_company_history</x:v>
      </x:c>
      <x:c r="U3068" s="50" t="str">
        <x:v>エバーコア株式会社</x:v>
      </x:c>
      <x:c r="V3068" s="54" t="n">
        <x:v>0.4423</x:v>
      </x:c>
      <x:c r="W3068" s="50" t="str">
        <x:v>推津 敦</x:v>
      </x:c>
      <x:c r="X3068" s="50" t="b">
        <x:f>AND(COUNT(L3068:O3068)=4,L3068&gt;='設定'!$B$6,M3068&gt;='設定'!$B$6,N3068&gt;='設定'!$B$6,O3068&gt;='設定'!$B$6)</x:f>
        <x:v>0</x:v>
      </x:c>
      <x:c r="Y3068" s="50" t="b">
        <x:f>AND(COUNT(G3068:K3068)=5,P3068&gt;='設定'!$B$7)</x:f>
        <x:v>0</x:v>
      </x:c>
      <x:c r="Z3068" s="50" t="b">
        <x:f>AND(ISNUMBER(R3068),R3068&gt;='設定'!$B$8)</x:f>
        <x:v>0</x:v>
      </x:c>
      <x:c r="AA3068" s="50" t="b">
        <x:f>AND(ISNUMBER(S3068),S3068&gt;=DATE(YEAR('設定'!$B$10)-'設定'!$B$9,MONTH('設定'!$B$10),DAY('設定'!$B$10)))</x:f>
        <x:v>0</x:v>
      </x:c>
      <x:c r="AB3068" s="55" t="b">
        <x:v>0</x:v>
      </x:c>
      <x:c r="AC3068" s="55" t="b">
        <x:v>0</x:v>
      </x:c>
      <x:c r="AD3068" s="50" t="n">
        <x:f>IF(X3068,1,0)+IF(Z3068,1,0)+IF(AA3068,1,0)+IF(AB3068,1,0)</x:f>
        <x:v>0</x:v>
      </x:c>
      <x:c r="AE3068" s="50" t="n">
        <x:f>IF(Y3068,1,0)+IF(Z3068,1,0)+IF(AA3068,1,0)+IF(AB3068,1,0)</x:f>
        <x:v>0</x:v>
      </x:c>
      <x:c r="AF3068" s="50" t="n">
        <x:f>IF(Y3068,1,0)+IF(Z3068,1,0)+IF(AA3068,1,0)+IF(AC3068,1,0)</x:f>
        <x:v>0</x:v>
      </x:c>
      <x:c r="AG3068" s="53" t="n">
        <x:v>44348</x:v>
      </x:c>
      <x:c r="AH3068" s="50" t="str">
        <x:v>S100Y5RH</x:v>
      </x:c>
      <x:c r="AI3068" s="50" t="str">
        <x:v>NetSalesSummaryOfBusinessResults</x:v>
      </x:c>
      <x:c r="AJ3068" s="50" t="str">
        <x:v>OperatingIncome</x:v>
      </x:c>
      <x:c r="AK3068" s="53" t="n">
        <x:v>46081</x:v>
      </x:c>
      <x:c r="AL3068" s="50" t="str">
        <x:v>365/365/366/365/365</x:v>
      </x:c>
      <x:c r="AM3068" s="51" t="n">
        <x:v>7867298</x:v>
      </x:c>
      <x:c r="AN3068" s="51" t="n">
        <x:v>905</x:v>
      </x:c>
      <x:c r="AO3068" s="51" t="n">
        <x:f>IFERROR(AM3068*AN3068,"")</x:f>
        <x:v>7119904690</x:v>
      </x:c>
      <x:c r="AP3068" s="56" t="n">
        <x:f>IFERROR(AO3068/(K3068*1000000),"")</x:f>
        <x:v>0.793129434329619</x:v>
      </x:c>
      <x:c r="AQ3068" s="57" t="n">
        <x:v>2934936.6666666665</x:v>
      </x:c>
      <x:c r="AR3068" s="52" t="n">
        <x:v>0.2042690446197831</x:v>
      </x:c>
      <x:c r="AS3068" s="52" t="n">
        <x:v>-0.3565940530022135</x:v>
      </x:c>
      <x:c r="AT3068" s="55" t="b">
        <x:v>0</x:v>
      </x:c>
      <x:c r="AU3068" s="50" t="str">
        <x:v>low_liquidity</x:v>
      </x:c>
      <x:c r="AV3068" s="58" t="n">
        <x:v>0.1227511857472209</x:v>
      </x:c>
      <x:c r="AW3068" s="50" t="n">
        <x:v>1103</x:v>
      </x:c>
      <x:c r="AX3068" s="50" t="str">
        <x:v>Discovery</x:v>
      </x:c>
      <x:c r="AY3068" s="50" t="str">
        <x:v>既存適格性フィルター不通過: low_liquidity / 60日平均売買代金2,000万円未満</x:v>
      </x:c>
      <x:c r="AZ3068" s="59" t="str">
        <x:v>2026-05-22 15:30</x:v>
      </x:c>
      <x:c r="BA3068" s="53" t="n">
        <x:v>39783</x:v>
      </x:c>
      <x:c r="BB3068" s="50"/>
      <x:c r="BC3068" s="50"/>
      <x:c r="BD3068" s="50"/>
    </x:row>
    <x:row r="3069">
      <x:c r="A3069" s="50" t="n">
        <x:v>3068</x:v>
      </x:c>
      <x:c r="B3069" s="50" t="str">
        <x:v>8255</x:v>
      </x:c>
      <x:c r="C3069" s="50" t="str">
        <x:v>8255.T</x:v>
      </x:c>
      <x:c r="D3069" s="50" t="str">
        <x:v>Axial Retailing Inc.</x:v>
      </x:c>
      <x:c r="E3069" s="50" t="str">
        <x:v>Prime Market (Domestic)</x:v>
      </x:c>
      <x:c r="F3069" s="50" t="str">
        <x:v>Retail Trade</x:v>
      </x:c>
      <x:c r="G3069" s="51" t="n">
        <x:v>256351</x:v>
      </x:c>
      <x:c r="H3069" s="51" t="n">
        <x:v>246450</x:v>
      </x:c>
      <x:c r="I3069" s="51" t="n">
        <x:v>254966</x:v>
      </x:c>
      <x:c r="J3069" s="51" t="n">
        <x:v>270224</x:v>
      </x:c>
      <x:c r="K3069" s="51" t="n">
        <x:v>281870</x:v>
      </x:c>
      <x:c r="L3069" s="52" t="n">
        <x:f>IFERROR(H3069/G3069-1,"")</x:f>
        <x:v>-0.0386228257350274</x:v>
      </x:c>
      <x:c r="M3069" s="52" t="n">
        <x:f>IFERROR(I3069/H3069-1,"")</x:f>
        <x:v>0.034554676404950246</x:v>
      </x:c>
      <x:c r="N3069" s="52" t="n">
        <x:f>IFERROR(J3069/I3069-1,"")</x:f>
        <x:v>0.05984327322074323</x:v>
      </x:c>
      <x:c r="O3069" s="52" t="n">
        <x:f>IFERROR(K3069/J3069-1,"")</x:f>
        <x:v>0.04309757830540595</x:v>
      </x:c>
      <x:c r="P3069" s="52" t="n">
        <x:f>IFERROR((K3069/G3069)^(1/4)-1,"")</x:f>
        <x:v>0.024008260163192796</x:v>
      </x:c>
      <x:c r="Q3069" s="51" t="n">
        <x:v>12060</x:v>
      </x:c>
      <x:c r="R3069" s="52" t="n">
        <x:f>IFERROR(Q3069/K3069,"")</x:f>
        <x:v>0.042785681342462835</x:v>
      </x:c>
      <x:c r="S3069" s="53" t="n">
        <x:v>32417</x:v>
      </x:c>
      <x:c r="T3069" s="50" t="str">
        <x:v>EDINET_company_history</x:v>
      </x:c>
      <x:c r="U3069" s="50" t="str">
        <x:v>日本マスタートラスト信託銀行株式会社（信託口）</x:v>
      </x:c>
      <x:c r="V3069" s="54" t="n">
        <x:v>0.0839</x:v>
      </x:c>
      <x:c r="W3069" s="50" t="str">
        <x:v>原 和彦(はら かずひこ) / 山岸 豊後(やまぎし ぶんご)</x:v>
      </x:c>
      <x:c r="X3069" s="50" t="b">
        <x:f>AND(COUNT(L3069:O3069)=4,L3069&gt;='設定'!$B$6,M3069&gt;='設定'!$B$6,N3069&gt;='設定'!$B$6,O3069&gt;='設定'!$B$6)</x:f>
        <x:v>0</x:v>
      </x:c>
      <x:c r="Y3069" s="50" t="b">
        <x:f>AND(COUNT(G3069:K3069)=5,P3069&gt;='設定'!$B$7)</x:f>
        <x:v>0</x:v>
      </x:c>
      <x:c r="Z3069" s="50" t="b">
        <x:f>AND(ISNUMBER(R3069),R3069&gt;='設定'!$B$8)</x:f>
        <x:v>0</x:v>
      </x:c>
      <x:c r="AA3069" s="50" t="b">
        <x:f>AND(ISNUMBER(S3069),S3069&gt;=DATE(YEAR('設定'!$B$10)-'設定'!$B$9,MONTH('設定'!$B$10),DAY('設定'!$B$10)))</x:f>
        <x:v>0</x:v>
      </x:c>
      <x:c r="AB3069" s="55" t="b">
        <x:v>0</x:v>
      </x:c>
      <x:c r="AC3069" s="55" t="b">
        <x:v>0</x:v>
      </x:c>
      <x:c r="AD3069" s="50" t="n">
        <x:f>IF(X3069,1,0)+IF(Z3069,1,0)+IF(AA3069,1,0)+IF(AB3069,1,0)</x:f>
        <x:v>0</x:v>
      </x:c>
      <x:c r="AE3069" s="50" t="n">
        <x:f>IF(Y3069,1,0)+IF(Z3069,1,0)+IF(AA3069,1,0)+IF(AB3069,1,0)</x:f>
        <x:v>0</x:v>
      </x:c>
      <x:c r="AF3069" s="50" t="n">
        <x:f>IF(Y3069,1,0)+IF(Z3069,1,0)+IF(AA3069,1,0)+IF(AC3069,1,0)</x:f>
        <x:v>0</x:v>
      </x:c>
      <x:c r="AG3069" s="53" t="n">
        <x:v>44348</x:v>
      </x:c>
      <x:c r="AH3069" s="50" t="str">
        <x:v>S100VTDY</x:v>
      </x:c>
      <x:c r="AI3069" s="50" t="str">
        <x:v>NetSalesSummaryOfBusinessResults</x:v>
      </x:c>
      <x:c r="AJ3069" s="50" t="str">
        <x:v>OperatingIncome</x:v>
      </x:c>
      <x:c r="AK3069" s="53" t="n">
        <x:v>45747</x:v>
      </x:c>
      <x:c r="AL3069" s="50" t="str">
        <x:v>365/365/365/366/365</x:v>
      </x:c>
      <x:c r="AM3069" s="51" t="n">
        <x:v>89747456</x:v>
      </x:c>
      <x:c r="AN3069" s="51" t="n">
        <x:v>1026</x:v>
      </x:c>
      <x:c r="AO3069" s="51" t="n">
        <x:f>IFERROR(AM3069*AN3069,"")</x:f>
        <x:v>92080889856</x:v>
      </x:c>
      <x:c r="AP3069" s="56" t="n">
        <x:f>IFERROR(AO3069/(K3069*1000000),"")</x:f>
        <x:v>0.32667857471884204</x:v>
      </x:c>
      <x:c r="AQ3069" s="57" t="n">
        <x:v>168119678.33333334</x:v>
      </x:c>
      <x:c r="AR3069" s="52" t="n">
        <x:v>0.221728158753647</x:v>
      </x:c>
      <x:c r="AS3069" s="52" t="n">
        <x:v>-0.2998676479656105</x:v>
      </x:c>
      <x:c r="AT3069" s="55" t="b">
        <x:v>1</x:v>
      </x:c>
      <x:c r="AU3069" s="50"/>
      <x:c r="AV3069" s="58" t="n">
        <x:v>-0.0357116850517234</x:v>
      </x:c>
      <x:c r="AW3069" s="50" t="n">
        <x:v>2156</x:v>
      </x:c>
      <x:c r="AX3069" s="50" t="str">
        <x:v>Core Moat</x:v>
      </x:c>
      <x:c r="AY3069" s="50" t="str">
        <x:v>目立つ機械的警告なし（定性確認は別途必要）</x:v>
      </x:c>
      <x:c r="AZ3069" s="59" t="str">
        <x:v>2025-06-18 09:11</x:v>
      </x:c>
      <x:c r="BA3069" s="53" t="n">
        <x:v>32417</x:v>
      </x:c>
      <x:c r="BB3069" s="50"/>
      <x:c r="BC3069" s="50"/>
      <x:c r="BD3069" s="50" t="str">
        <x:v>TOPIX Small 2</x:v>
      </x:c>
    </x:row>
    <x:row r="3070">
      <x:c r="A3070" s="50" t="n">
        <x:v>3069</x:v>
      </x:c>
      <x:c r="B3070" s="50" t="str">
        <x:v>7571</x:v>
      </x:c>
      <x:c r="C3070" s="50" t="str">
        <x:v>7571.T</x:v>
      </x:c>
      <x:c r="D3070" s="50" t="str">
        <x:v>YAMANO HOLDINGS CORPORATION</x:v>
      </x:c>
      <x:c r="E3070" s="50" t="str">
        <x:v>Standard Market(Domestic)</x:v>
      </x:c>
      <x:c r="F3070" s="50" t="str">
        <x:v>Retail Trade</x:v>
      </x:c>
      <x:c r="G3070" s="51" t="n">
        <x:v>12701.107</x:v>
      </x:c>
      <x:c r="H3070" s="51" t="n">
        <x:v>13175.528</x:v>
      </x:c>
      <x:c r="I3070" s="51" t="n">
        <x:v>13904.554</x:v>
      </x:c>
      <x:c r="J3070" s="51" t="n">
        <x:v>13837.294</x:v>
      </x:c>
      <x:c r="K3070" s="51" t="n">
        <x:v>13964.604</x:v>
      </x:c>
      <x:c r="L3070" s="52" t="n">
        <x:f>IFERROR(H3070/G3070-1,"")</x:f>
        <x:v>0.03735272838816339</x:v>
      </x:c>
      <x:c r="M3070" s="52" t="n">
        <x:f>IFERROR(I3070/H3070-1,"")</x:f>
        <x:v>0.05533182427300076</x:v>
      </x:c>
      <x:c r="N3070" s="52" t="n">
        <x:f>IFERROR(J3070/I3070-1,"")</x:f>
        <x:v>-0.0048372641078598955</x:v>
      </x:c>
      <x:c r="O3070" s="52" t="n">
        <x:f>IFERROR(K3070/J3070-1,"")</x:f>
        <x:v>0.009200498305521165</x:v>
      </x:c>
      <x:c r="P3070" s="52" t="n">
        <x:f>IFERROR((K3070/G3070)^(1/4)-1,"")</x:f>
        <x:v>0.023992468738049944</x:v>
      </x:c>
      <x:c r="Q3070" s="51" t="n">
        <x:v>256.048</x:v>
      </x:c>
      <x:c r="R3070" s="52" t="n">
        <x:f>IFERROR(Q3070/K3070,"")</x:f>
        <x:v>0.018335500240465107</x:v>
      </x:c>
      <x:c r="S3070" s="53" t="n">
        <x:v>23590</x:v>
      </x:c>
      <x:c r="T3070" s="50" t="str">
        <x:v>EDINET_company_history</x:v>
      </x:c>
      <x:c r="U3070" s="50" t="str">
        <x:v>株式会社ヤマノネットワーク</x:v>
      </x:c>
      <x:c r="V3070" s="54" t="n">
        <x:v>0.137</x:v>
      </x:c>
      <x:c r="W3070" s="50" t="str">
        <x:v>山 野 義 友</x:v>
      </x:c>
      <x:c r="X3070" s="50" t="b">
        <x:f>AND(COUNT(L3070:O3070)=4,L3070&gt;='設定'!$B$6,M3070&gt;='設定'!$B$6,N3070&gt;='設定'!$B$6,O3070&gt;='設定'!$B$6)</x:f>
        <x:v>0</x:v>
      </x:c>
      <x:c r="Y3070" s="50" t="b">
        <x:f>AND(COUNT(G3070:K3070)=5,P3070&gt;='設定'!$B$7)</x:f>
        <x:v>0</x:v>
      </x:c>
      <x:c r="Z3070" s="50" t="b">
        <x:f>AND(ISNUMBER(R3070),R3070&gt;='設定'!$B$8)</x:f>
        <x:v>0</x:v>
      </x:c>
      <x:c r="AA3070" s="50" t="b">
        <x:f>AND(ISNUMBER(S3070),S3070&gt;=DATE(YEAR('設定'!$B$10)-'設定'!$B$9,MONTH('設定'!$B$10),DAY('設定'!$B$10)))</x:f>
        <x:v>0</x:v>
      </x:c>
      <x:c r="AB3070" s="55" t="b">
        <x:v>0</x:v>
      </x:c>
      <x:c r="AC3070" s="55" t="b">
        <x:v>0</x:v>
      </x:c>
      <x:c r="AD3070" s="50" t="n">
        <x:f>IF(X3070,1,0)+IF(Z3070,1,0)+IF(AA3070,1,0)+IF(AB3070,1,0)</x:f>
        <x:v>0</x:v>
      </x:c>
      <x:c r="AE3070" s="50" t="n">
        <x:f>IF(Y3070,1,0)+IF(Z3070,1,0)+IF(AA3070,1,0)+IF(AB3070,1,0)</x:f>
        <x:v>0</x:v>
      </x:c>
      <x:c r="AF3070" s="50" t="n">
        <x:f>IF(Y3070,1,0)+IF(Z3070,1,0)+IF(AA3070,1,0)+IF(AC3070,1,0)</x:f>
        <x:v>0</x:v>
      </x:c>
      <x:c r="AG3070" s="53" t="n">
        <x:v>44348</x:v>
      </x:c>
      <x:c r="AH3070" s="50" t="str">
        <x:v>S100W8Z2</x:v>
      </x:c>
      <x:c r="AI3070" s="50" t="str">
        <x:v>NetSalesSummaryOfBusinessResults</x:v>
      </x:c>
      <x:c r="AJ3070" s="50" t="str">
        <x:v>OperatingIncome</x:v>
      </x:c>
      <x:c r="AK3070" s="53" t="n">
        <x:v>45747</x:v>
      </x:c>
      <x:c r="AL3070" s="50" t="str">
        <x:v>365/365/365/366/365</x:v>
      </x:c>
      <x:c r="AM3070" s="51" t="n">
        <x:v>35266258</x:v>
      </x:c>
      <x:c r="AN3070" s="51" t="n">
        <x:v>86</x:v>
      </x:c>
      <x:c r="AO3070" s="51" t="n">
        <x:f>IFERROR(AM3070*AN3070,"")</x:f>
        <x:v>3032898188</x:v>
      </x:c>
      <x:c r="AP3070" s="56" t="n">
        <x:f>IFERROR(AO3070/(K3070*1000000),"")</x:f>
        <x:v>0.2171846898057403</x:v>
      </x:c>
      <x:c r="AQ3070" s="57" t="n">
        <x:v>25890121.666666668</x:v>
      </x:c>
      <x:c r="AR3070" s="52" t="n">
        <x:v>0.5269944359349812</x:v>
      </x:c>
      <x:c r="AS3070" s="52" t="n">
        <x:v>-0.5231774050176009</x:v>
      </x:c>
      <x:c r="AT3070" s="55" t="b">
        <x:v>1</x:v>
      </x:c>
      <x:c r="AU3070" s="50"/>
      <x:c r="AV3070" s="58" t="n">
        <x:v>-0.4854444599059828</x:v>
      </x:c>
      <x:c r="AW3070" s="50" t="n">
        <x:v>3480</x:v>
      </x:c>
      <x:c r="AX3070" s="50" t="str">
        <x:v>Transformation Moat</x:v>
      </x:c>
      <x:c r="AY3070" s="50" t="str">
        <x:v>目立つ機械的警告なし（定性確認は別途必要）</x:v>
      </x:c>
      <x:c r="AZ3070" s="59" t="str">
        <x:v>2025-06-30 10:45</x:v>
      </x:c>
      <x:c r="BA3070" s="53" t="n">
        <x:v>23590</x:v>
      </x:c>
      <x:c r="BB3070" s="50"/>
      <x:c r="BC3070" s="50"/>
      <x:c r="BD3070" s="50"/>
    </x:row>
    <x:row r="3071">
      <x:c r="A3071" s="50" t="n">
        <x:v>3070</x:v>
      </x:c>
      <x:c r="B3071" s="50" t="str">
        <x:v>4552</x:v>
      </x:c>
      <x:c r="C3071" s="50" t="str">
        <x:v>4552.T</x:v>
      </x:c>
      <x:c r="D3071" s="50" t="str">
        <x:v>JCR Pharmaceuticals Co.,Ltd.</x:v>
      </x:c>
      <x:c r="E3071" s="50" t="str">
        <x:v>Prime Market (Domestic)</x:v>
      </x:c>
      <x:c r="F3071" s="50" t="str">
        <x:v>Pharmaceutical</x:v>
      </x:c>
      <x:c r="G3071" s="51" t="n">
        <x:v>30085</x:v>
      </x:c>
      <x:c r="H3071" s="51" t="n">
        <x:v>51082</x:v>
      </x:c>
      <x:c r="I3071" s="51" t="n">
        <x:v>34343</x:v>
      </x:c>
      <x:c r="J3071" s="51" t="n">
        <x:v>42871</x:v>
      </x:c>
      <x:c r="K3071" s="51" t="n">
        <x:v>33072</x:v>
      </x:c>
      <x:c r="L3071" s="52" t="n">
        <x:f>IFERROR(H3071/G3071-1,"")</x:f>
        <x:v>0.6979225527671598</x:v>
      </x:c>
      <x:c r="M3071" s="52" t="n">
        <x:f>IFERROR(I3071/H3071-1,"")</x:f>
        <x:v>-0.32768881406366235</x:v>
      </x:c>
      <x:c r="N3071" s="52" t="n">
        <x:f>IFERROR(J3071/I3071-1,"")</x:f>
        <x:v>0.24831843461549652</x:v>
      </x:c>
      <x:c r="O3071" s="52" t="n">
        <x:f>IFERROR(K3071/J3071-1,"")</x:f>
        <x:v>-0.22856942921788626</x:v>
      </x:c>
      <x:c r="P3071" s="52" t="n">
        <x:f>IFERROR((K3071/G3071)^(1/4)-1,"")</x:f>
        <x:v>0.023947313431699202</x:v>
      </x:c>
      <x:c r="Q3071" s="51" t="n">
        <x:v>-6650</x:v>
      </x:c>
      <x:c r="R3071" s="52" t="n">
        <x:f>IFERROR(Q3071/K3071,"")</x:f>
        <x:v>-0.20107643928398644</x:v>
      </x:c>
      <x:c r="S3071" s="53" t="n">
        <x:v>34759</x:v>
      </x:c>
      <x:c r="T3071" s="50" t="str">
        <x:v>EDINET_company_history</x:v>
      </x:c>
      <x:c r="U3071" s="50" t="str">
        <x:v>株式会社メディパルホールディングス</x:v>
      </x:c>
      <x:c r="V3071" s="54" t="n">
        <x:v>0.2386</x:v>
      </x:c>
      <x:c r="W3071" s="50" t="str">
        <x:v>芦田 信</x:v>
      </x:c>
      <x:c r="X3071" s="50" t="b">
        <x:f>AND(COUNT(L3071:O3071)=4,L3071&gt;='設定'!$B$6,M3071&gt;='設定'!$B$6,N3071&gt;='設定'!$B$6,O3071&gt;='設定'!$B$6)</x:f>
        <x:v>0</x:v>
      </x:c>
      <x:c r="Y3071" s="50" t="b">
        <x:f>AND(COUNT(G3071:K3071)=5,P3071&gt;='設定'!$B$7)</x:f>
        <x:v>0</x:v>
      </x:c>
      <x:c r="Z3071" s="50" t="b">
        <x:f>AND(ISNUMBER(R3071),R3071&gt;='設定'!$B$8)</x:f>
        <x:v>0</x:v>
      </x:c>
      <x:c r="AA3071" s="50" t="b">
        <x:f>AND(ISNUMBER(S3071),S3071&gt;=DATE(YEAR('設定'!$B$10)-'設定'!$B$9,MONTH('設定'!$B$10),DAY('設定'!$B$10)))</x:f>
        <x:v>0</x:v>
      </x:c>
      <x:c r="AB3071" s="55" t="b">
        <x:v>0</x:v>
      </x:c>
      <x:c r="AC3071" s="55" t="b">
        <x:v>0</x:v>
      </x:c>
      <x:c r="AD3071" s="50" t="n">
        <x:f>IF(X3071,1,0)+IF(Z3071,1,0)+IF(AA3071,1,0)+IF(AB3071,1,0)</x:f>
        <x:v>0</x:v>
      </x:c>
      <x:c r="AE3071" s="50" t="n">
        <x:f>IF(Y3071,1,0)+IF(Z3071,1,0)+IF(AA3071,1,0)+IF(AB3071,1,0)</x:f>
        <x:v>0</x:v>
      </x:c>
      <x:c r="AF3071" s="50" t="n">
        <x:f>IF(Y3071,1,0)+IF(Z3071,1,0)+IF(AA3071,1,0)+IF(AC3071,1,0)</x:f>
        <x:v>0</x:v>
      </x:c>
      <x:c r="AG3071" s="53" t="n">
        <x:v>44348</x:v>
      </x:c>
      <x:c r="AH3071" s="50" t="str">
        <x:v>S100W3Q5</x:v>
      </x:c>
      <x:c r="AI3071" s="50" t="str">
        <x:v>NetSalesSummaryOfBusinessResults</x:v>
      </x:c>
      <x:c r="AJ3071" s="50" t="str">
        <x:v>OperatingIncome</x:v>
      </x:c>
      <x:c r="AK3071" s="53" t="n">
        <x:v>45747</x:v>
      </x:c>
      <x:c r="AL3071" s="50" t="str">
        <x:v>365/365/365/366/365</x:v>
      </x:c>
      <x:c r="AM3071" s="51" t="n">
        <x:v>122091808</x:v>
      </x:c>
      <x:c r="AN3071" s="51" t="n">
        <x:v>465</x:v>
      </x:c>
      <x:c r="AO3071" s="51" t="n">
        <x:f>IFERROR(AM3071*AN3071,"")</x:f>
        <x:v>56772690720</x:v>
      </x:c>
      <x:c r="AP3071" s="56" t="n">
        <x:f>IFERROR(AO3071/(K3071*1000000),"")</x:f>
        <x:v>1.7166391727140784</x:v>
      </x:c>
      <x:c r="AQ3071" s="57" t="n">
        <x:v>349695526.6666667</x:v>
      </x:c>
      <x:c r="AR3071" s="52" t="n">
        <x:v>0.4600857325016161</x:v>
      </x:c>
      <x:c r="AS3071" s="52" t="n">
        <x:v>-0.8870708526585491</x:v>
      </x:c>
      <x:c r="AT3071" s="55" t="b">
        <x:v>0</x:v>
      </x:c>
      <x:c r="AU3071" s="50" t="str">
        <x:v>repeated_negative_operating_cf</x:v>
      </x:c>
      <x:c r="AV3071" s="58" t="n">
        <x:v>-0.5259491568726895</x:v>
      </x:c>
      <x:c r="AW3071" s="50" t="n">
        <x:v>3514</x:v>
      </x:c>
      <x:c r="AX3071" s="50" t="str">
        <x:v>Transformation Moat</x:v>
      </x:c>
      <x:c r="AY3071" s="50" t="str">
        <x:v>既存適格性フィルター不通過: repeated_negative_operating_cf / ローカル5年最大下落率-60%以下</x:v>
      </x:c>
      <x:c r="AZ3071" s="59" t="str">
        <x:v>2025-06-25 15:36</x:v>
      </x:c>
      <x:c r="BA3071" s="53" t="n">
        <x:v>34759</x:v>
      </x:c>
      <x:c r="BB3071" s="50"/>
      <x:c r="BC3071" s="50"/>
      <x:c r="BD3071" s="50" t="str">
        <x:v>TOPIX Small 1</x:v>
      </x:c>
    </x:row>
    <x:row r="3072">
      <x:c r="A3072" s="50" t="n">
        <x:v>3071</x:v>
      </x:c>
      <x:c r="B3072" s="50" t="str">
        <x:v>7914</x:v>
      </x:c>
      <x:c r="C3072" s="50" t="str">
        <x:v>7914.T</x:v>
      </x:c>
      <x:c r="D3072" s="50" t="str">
        <x:v>Kyodo Printing Co.,Ltd.</x:v>
      </x:c>
      <x:c r="E3072" s="50" t="str">
        <x:v>Prime Market (Domestic)</x:v>
      </x:c>
      <x:c r="F3072" s="50" t="str">
        <x:v>Other Products</x:v>
      </x:c>
      <x:c r="G3072" s="51" t="n">
        <x:v>91031</x:v>
      </x:c>
      <x:c r="H3072" s="51" t="n">
        <x:v>88416</x:v>
      </x:c>
      <x:c r="I3072" s="51" t="n">
        <x:v>93363</x:v>
      </x:c>
      <x:c r="J3072" s="51" t="n">
        <x:v>96992</x:v>
      </x:c>
      <x:c r="K3072" s="51" t="n">
        <x:v>99977</x:v>
      </x:c>
      <x:c r="L3072" s="52" t="n">
        <x:f>IFERROR(H3072/G3072-1,"")</x:f>
        <x:v>-0.028726477793279193</x:v>
      </x:c>
      <x:c r="M3072" s="52" t="n">
        <x:f>IFERROR(I3072/H3072-1,"")</x:f>
        <x:v>0.055951411509229</x:v>
      </x:c>
      <x:c r="N3072" s="52" t="n">
        <x:f>IFERROR(J3072/I3072-1,"")</x:f>
        <x:v>0.03886978781744377</x:v>
      </x:c>
      <x:c r="O3072" s="52" t="n">
        <x:f>IFERROR(K3072/J3072-1,"")</x:f>
        <x:v>0.03077573408116141</x:v>
      </x:c>
      <x:c r="P3072" s="52" t="n">
        <x:f>IFERROR((K3072/G3072)^(1/4)-1,"")</x:f>
        <x:v>0.023711770548103583</x:v>
      </x:c>
      <x:c r="Q3072" s="51" t="n">
        <x:v>2331</x:v>
      </x:c>
      <x:c r="R3072" s="52" t="n">
        <x:f>IFERROR(Q3072/K3072,"")</x:f>
        <x:v>0.023315362533382678</x:v>
      </x:c>
      <x:c r="S3072" s="53" t="n">
        <x:v>22555</x:v>
      </x:c>
      <x:c r="T3072" s="50" t="str">
        <x:v>EDINET_company_history</x:v>
      </x:c>
      <x:c r="U3072" s="50" t="str">
        <x:v>日本マスタートラスト信託銀行株式会社 （信託口）</x:v>
      </x:c>
      <x:c r="V3072" s="54" t="n">
        <x:v>0.0935</x:v>
      </x:c>
      <x:c r="W3072" s="50" t="str">
        <x:v>藤森 康彰 / 大橋 輝臣 / 渡邉 秀典</x:v>
      </x:c>
      <x:c r="X3072" s="50" t="b">
        <x:f>AND(COUNT(L3072:O3072)=4,L3072&gt;='設定'!$B$6,M3072&gt;='設定'!$B$6,N3072&gt;='設定'!$B$6,O3072&gt;='設定'!$B$6)</x:f>
        <x:v>0</x:v>
      </x:c>
      <x:c r="Y3072" s="50" t="b">
        <x:f>AND(COUNT(G3072:K3072)=5,P3072&gt;='設定'!$B$7)</x:f>
        <x:v>0</x:v>
      </x:c>
      <x:c r="Z3072" s="50" t="b">
        <x:f>AND(ISNUMBER(R3072),R3072&gt;='設定'!$B$8)</x:f>
        <x:v>0</x:v>
      </x:c>
      <x:c r="AA3072" s="50" t="b">
        <x:f>AND(ISNUMBER(S3072),S3072&gt;=DATE(YEAR('設定'!$B$10)-'設定'!$B$9,MONTH('設定'!$B$10),DAY('設定'!$B$10)))</x:f>
        <x:v>0</x:v>
      </x:c>
      <x:c r="AB3072" s="55" t="b">
        <x:v>0</x:v>
      </x:c>
      <x:c r="AC3072" s="55" t="b">
        <x:v>0</x:v>
      </x:c>
      <x:c r="AD3072" s="50" t="n">
        <x:f>IF(X3072,1,0)+IF(Z3072,1,0)+IF(AA3072,1,0)+IF(AB3072,1,0)</x:f>
        <x:v>0</x:v>
      </x:c>
      <x:c r="AE3072" s="50" t="n">
        <x:f>IF(Y3072,1,0)+IF(Z3072,1,0)+IF(AA3072,1,0)+IF(AB3072,1,0)</x:f>
        <x:v>0</x:v>
      </x:c>
      <x:c r="AF3072" s="50" t="n">
        <x:f>IF(Y3072,1,0)+IF(Z3072,1,0)+IF(AA3072,1,0)+IF(AC3072,1,0)</x:f>
        <x:v>0</x:v>
      </x:c>
      <x:c r="AG3072" s="53" t="n">
        <x:v>44348</x:v>
      </x:c>
      <x:c r="AH3072" s="50" t="str">
        <x:v>S100VZKO</x:v>
      </x:c>
      <x:c r="AI3072" s="50" t="str">
        <x:v>NetSalesSummaryOfBusinessResults</x:v>
      </x:c>
      <x:c r="AJ3072" s="50" t="str">
        <x:v>OperatingIncome</x:v>
      </x:c>
      <x:c r="AK3072" s="53" t="n">
        <x:v>45747</x:v>
      </x:c>
      <x:c r="AL3072" s="50" t="str">
        <x:v>365/365/365/366/365</x:v>
      </x:c>
      <x:c r="AM3072" s="51" t="n">
        <x:v>7293600</x:v>
      </x:c>
      <x:c r="AN3072" s="51" t="n">
        <x:v>1540</x:v>
      </x:c>
      <x:c r="AO3072" s="51" t="n">
        <x:f>IFERROR(AM3072*AN3072,"")</x:f>
        <x:v>11232144000</x:v>
      </x:c>
      <x:c r="AP3072" s="56" t="n">
        <x:f>IFERROR(AO3072/(K3072*1000000),"")</x:f>
        <x:v>0.11234727987437111</x:v>
      </x:c>
      <x:c r="AQ3072" s="57" t="n">
        <x:v>149237776.66666666</x:v>
      </x:c>
      <x:c r="AR3072" s="52" t="n">
        <x:v>0.2735147410274309</x:v>
      </x:c>
      <x:c r="AS3072" s="52" t="n">
        <x:v>-0.2433915050814774</x:v>
      </x:c>
      <x:c r="AT3072" s="55" t="b">
        <x:v>1</x:v>
      </x:c>
      <x:c r="AU3072" s="50"/>
      <x:c r="AV3072" s="58" t="n">
        <x:v>-0.0082731728772468</x:v>
      </x:c>
      <x:c r="AW3072" s="50" t="n">
        <x:v>1934</x:v>
      </x:c>
      <x:c r="AX3072" s="50" t="str">
        <x:v>Transformation Moat</x:v>
      </x:c>
      <x:c r="AY3072" s="50" t="str">
        <x:v>目立つ機械的警告なし（定性確認は別途必要）</x:v>
      </x:c>
      <x:c r="AZ3072" s="59" t="str">
        <x:v>2025-06-20 14:23</x:v>
      </x:c>
      <x:c r="BA3072" s="53" t="n">
        <x:v>22555</x:v>
      </x:c>
      <x:c r="BB3072" s="50"/>
      <x:c r="BC3072" s="50"/>
      <x:c r="BD3072" s="50" t="str">
        <x:v>TOPIX Small 2</x:v>
      </x:c>
    </x:row>
    <x:row r="3073">
      <x:c r="A3073" s="50" t="n">
        <x:v>3072</x:v>
      </x:c>
      <x:c r="B3073" s="50" t="str">
        <x:v>9929</x:v>
      </x:c>
      <x:c r="C3073" s="50" t="str">
        <x:v>9929.T</x:v>
      </x:c>
      <x:c r="D3073" s="50" t="str">
        <x:v>HEIWA PAPER CO.,LTD.</x:v>
      </x:c>
      <x:c r="E3073" s="50" t="str">
        <x:v>Standard Market(Domestic)</x:v>
      </x:c>
      <x:c r="F3073" s="50" t="str">
        <x:v>Wholesale Trade</x:v>
      </x:c>
      <x:c r="G3073" s="51" t="n">
        <x:v>14611.427</x:v>
      </x:c>
      <x:c r="H3073" s="51" t="n">
        <x:v>15619.399</x:v>
      </x:c>
      <x:c r="I3073" s="51" t="n">
        <x:v>16068.886</x:v>
      </x:c>
      <x:c r="J3073" s="51" t="n">
        <x:v>16124.095</x:v>
      </x:c>
      <x:c r="K3073" s="51" t="n">
        <x:v>16032.057</x:v>
      </x:c>
      <x:c r="L3073" s="52" t="n">
        <x:f>IFERROR(H3073/G3073-1,"")</x:f>
        <x:v>0.06898518536211418</x:v>
      </x:c>
      <x:c r="M3073" s="52" t="n">
        <x:f>IFERROR(I3073/H3073-1,"")</x:f>
        <x:v>0.02877748369191413</x:v>
      </x:c>
      <x:c r="N3073" s="52" t="n">
        <x:f>IFERROR(J3073/I3073-1,"")</x:f>
        <x:v>0.003435770220785672</x:v>
      </x:c>
      <x:c r="O3073" s="52" t="n">
        <x:f>IFERROR(K3073/J3073-1,"")</x:f>
        <x:v>-0.005708103307503376</x:v>
      </x:c>
      <x:c r="P3073" s="52" t="n">
        <x:f>IFERROR((K3073/G3073)^(1/4)-1,"")</x:f>
        <x:v>0.023467730062606273</x:v>
      </x:c>
      <x:c r="Q3073" s="51" t="n">
        <x:v>142.679</x:v>
      </x:c>
      <x:c r="R3073" s="52" t="n">
        <x:f>IFERROR(Q3073/K3073,"")</x:f>
        <x:v>0.008899606581987577</x:v>
      </x:c>
      <x:c r="S3073" s="53" t="n">
        <x:v>33848</x:v>
      </x:c>
      <x:c r="T3073" s="50" t="str">
        <x:v>EDINET_company_history</x:v>
      </x:c>
      <x:c r="U3073" s="50" t="str">
        <x:v>特種東海製紙株式会社</x:v>
      </x:c>
      <x:c r="V3073" s="54" t="n">
        <x:v>0.0861</x:v>
      </x:c>
      <x:c r="W3073" s="50" t="str">
        <x:v>清家 義雄</x:v>
      </x:c>
      <x:c r="X3073" s="50" t="b">
        <x:f>AND(COUNT(L3073:O3073)=4,L3073&gt;='設定'!$B$6,M3073&gt;='設定'!$B$6,N3073&gt;='設定'!$B$6,O3073&gt;='設定'!$B$6)</x:f>
        <x:v>0</x:v>
      </x:c>
      <x:c r="Y3073" s="50" t="b">
        <x:f>AND(COUNT(G3073:K3073)=5,P3073&gt;='設定'!$B$7)</x:f>
        <x:v>0</x:v>
      </x:c>
      <x:c r="Z3073" s="50" t="b">
        <x:f>AND(ISNUMBER(R3073),R3073&gt;='設定'!$B$8)</x:f>
        <x:v>0</x:v>
      </x:c>
      <x:c r="AA3073" s="50" t="b">
        <x:f>AND(ISNUMBER(S3073),S3073&gt;=DATE(YEAR('設定'!$B$10)-'設定'!$B$9,MONTH('設定'!$B$10),DAY('設定'!$B$10)))</x:f>
        <x:v>0</x:v>
      </x:c>
      <x:c r="AB3073" s="55" t="b">
        <x:v>0</x:v>
      </x:c>
      <x:c r="AC3073" s="55" t="b">
        <x:v>0</x:v>
      </x:c>
      <x:c r="AD3073" s="50" t="n">
        <x:f>IF(X3073,1,0)+IF(Z3073,1,0)+IF(AA3073,1,0)+IF(AB3073,1,0)</x:f>
        <x:v>0</x:v>
      </x:c>
      <x:c r="AE3073" s="50" t="n">
        <x:f>IF(Y3073,1,0)+IF(Z3073,1,0)+IF(AA3073,1,0)+IF(AB3073,1,0)</x:f>
        <x:v>0</x:v>
      </x:c>
      <x:c r="AF3073" s="50" t="n">
        <x:f>IF(Y3073,1,0)+IF(Z3073,1,0)+IF(AA3073,1,0)+IF(AC3073,1,0)</x:f>
        <x:v>0</x:v>
      </x:c>
      <x:c r="AG3073" s="53" t="n">
        <x:v>44348</x:v>
      </x:c>
      <x:c r="AH3073" s="50" t="str">
        <x:v>S100W7P9</x:v>
      </x:c>
      <x:c r="AI3073" s="50" t="str">
        <x:v>NetSalesSummaryOfBusinessResults</x:v>
      </x:c>
      <x:c r="AJ3073" s="50" t="str">
        <x:v>OperatingIncome</x:v>
      </x:c>
      <x:c r="AK3073" s="53" t="n">
        <x:v>45747</x:v>
      </x:c>
      <x:c r="AL3073" s="50" t="str">
        <x:v>365/365/365/366/365</x:v>
      </x:c>
      <x:c r="AM3073" s="51" t="n">
        <x:v>9459617</x:v>
      </x:c>
      <x:c r="AN3073" s="51" t="n">
        <x:v>465</x:v>
      </x:c>
      <x:c r="AO3073" s="51" t="n">
        <x:f>IFERROR(AM3073*AN3073,"")</x:f>
        <x:v>4398721905</x:v>
      </x:c>
      <x:c r="AP3073" s="56" t="n">
        <x:f>IFERROR(AO3073/(K3073*1000000),"")</x:f>
        <x:v>0.2743704008163145</x:v>
      </x:c>
      <x:c r="AQ3073" s="57" t="n">
        <x:v>1546083.3333333333</x:v>
      </x:c>
      <x:c r="AR3073" s="52" t="n">
        <x:v>0.1477382713151729</x:v>
      </x:c>
      <x:c r="AS3073" s="52" t="n">
        <x:v>-0.1347369165246379</x:v>
      </x:c>
      <x:c r="AT3073" s="55" t="b">
        <x:v>0</x:v>
      </x:c>
      <x:c r="AU3073" s="50" t="str">
        <x:v>low_liquidity</x:v>
      </x:c>
      <x:c r="AV3073" s="58" t="n">
        <x:v>-0.0028870149928145</x:v>
      </x:c>
      <x:c r="AW3073" s="50" t="n">
        <x:v>1890</x:v>
      </x:c>
      <x:c r="AX3073" s="50" t="str">
        <x:v>Core Moat</x:v>
      </x:c>
      <x:c r="AY3073" s="50" t="str">
        <x:v>既存適格性フィルター不通過: low_liquidity / 60日平均売買代金2,000万円未満</x:v>
      </x:c>
      <x:c r="AZ3073" s="59" t="str">
        <x:v>2025-06-27 10:17</x:v>
      </x:c>
      <x:c r="BA3073" s="53" t="n">
        <x:v>33848</x:v>
      </x:c>
      <x:c r="BB3073" s="50"/>
      <x:c r="BC3073" s="50"/>
      <x:c r="BD3073" s="50"/>
    </x:row>
    <x:row r="3074">
      <x:c r="A3074" s="50" t="n">
        <x:v>3073</x:v>
      </x:c>
      <x:c r="B3074" s="50" t="str">
        <x:v>8084</x:v>
      </x:c>
      <x:c r="C3074" s="50" t="str">
        <x:v>8084.T</x:v>
      </x:c>
      <x:c r="D3074" s="50" t="str">
        <x:v>RYODEN CORPORATION</x:v>
      </x:c>
      <x:c r="E3074" s="50" t="str">
        <x:v>Prime Market (Domestic)</x:v>
      </x:c>
      <x:c r="F3074" s="50" t="str">
        <x:v>Wholesale Trade</x:v>
      </x:c>
      <x:c r="G3074" s="51" t="n">
        <x:v>196841</x:v>
      </x:c>
      <x:c r="H3074" s="51" t="n">
        <x:v>229126</x:v>
      </x:c>
      <x:c r="I3074" s="51" t="n">
        <x:v>260303</x:v>
      </x:c>
      <x:c r="J3074" s="51" t="n">
        <x:v>259008</x:v>
      </x:c>
      <x:c r="K3074" s="51" t="n">
        <x:v>215790</x:v>
      </x:c>
      <x:c r="L3074" s="52" t="n">
        <x:f>IFERROR(H3074/G3074-1,"")</x:f>
        <x:v>0.16401562682571202</x:v>
      </x:c>
      <x:c r="M3074" s="52" t="n">
        <x:f>IFERROR(I3074/H3074-1,"")</x:f>
        <x:v>0.13606923701369555</x:v>
      </x:c>
      <x:c r="N3074" s="52" t="n">
        <x:f>IFERROR(J3074/I3074-1,"")</x:f>
        <x:v>-0.004974971475549594</x:v>
      </x:c>
      <x:c r="O3074" s="52" t="n">
        <x:f>IFERROR(K3074/J3074-1,"")</x:f>
        <x:v>-0.16685971089696072</x:v>
      </x:c>
      <x:c r="P3074" s="52" t="n">
        <x:f>IFERROR((K3074/G3074)^(1/4)-1,"")</x:f>
        <x:v>0.02324336699082341</x:v>
      </x:c>
      <x:c r="Q3074" s="51" t="n">
        <x:v>5483</x:v>
      </x:c>
      <x:c r="R3074" s="52" t="n">
        <x:f>IFERROR(Q3074/K3074,"")</x:f>
        <x:v>0.025408962417164838</x:v>
      </x:c>
      <x:c r="S3074" s="53" t="n">
        <x:v>23102</x:v>
      </x:c>
      <x:c r="T3074" s="50" t="str">
        <x:v>EDINET_company_history</x:v>
      </x:c>
      <x:c r="U3074" s="50" t="str">
        <x:v>三菱電機株式会社</x:v>
      </x:c>
      <x:c r="V3074" s="54" t="n">
        <x:v>0.3605</x:v>
      </x:c>
      <x:c r="W3074" s="50" t="str">
        <x:v>富 澤 克 行</x:v>
      </x:c>
      <x:c r="X3074" s="50" t="b">
        <x:f>AND(COUNT(L3074:O3074)=4,L3074&gt;='設定'!$B$6,M3074&gt;='設定'!$B$6,N3074&gt;='設定'!$B$6,O3074&gt;='設定'!$B$6)</x:f>
        <x:v>0</x:v>
      </x:c>
      <x:c r="Y3074" s="50" t="b">
        <x:f>AND(COUNT(G3074:K3074)=5,P3074&gt;='設定'!$B$7)</x:f>
        <x:v>0</x:v>
      </x:c>
      <x:c r="Z3074" s="50" t="b">
        <x:f>AND(ISNUMBER(R3074),R3074&gt;='設定'!$B$8)</x:f>
        <x:v>0</x:v>
      </x:c>
      <x:c r="AA3074" s="50" t="b">
        <x:f>AND(ISNUMBER(S3074),S3074&gt;=DATE(YEAR('設定'!$B$10)-'設定'!$B$9,MONTH('設定'!$B$10),DAY('設定'!$B$10)))</x:f>
        <x:v>0</x:v>
      </x:c>
      <x:c r="AB3074" s="55" t="b">
        <x:v>0</x:v>
      </x:c>
      <x:c r="AC3074" s="55" t="b">
        <x:v>0</x:v>
      </x:c>
      <x:c r="AD3074" s="50" t="n">
        <x:f>IF(X3074,1,0)+IF(Z3074,1,0)+IF(AA3074,1,0)+IF(AB3074,1,0)</x:f>
        <x:v>0</x:v>
      </x:c>
      <x:c r="AE3074" s="50" t="n">
        <x:f>IF(Y3074,1,0)+IF(Z3074,1,0)+IF(AA3074,1,0)+IF(AB3074,1,0)</x:f>
        <x:v>0</x:v>
      </x:c>
      <x:c r="AF3074" s="50" t="n">
        <x:f>IF(Y3074,1,0)+IF(Z3074,1,0)+IF(AA3074,1,0)+IF(AC3074,1,0)</x:f>
        <x:v>0</x:v>
      </x:c>
      <x:c r="AG3074" s="53" t="n">
        <x:v>44348</x:v>
      </x:c>
      <x:c r="AH3074" s="50" t="str">
        <x:v>S100W1PN</x:v>
      </x:c>
      <x:c r="AI3074" s="50" t="str">
        <x:v>NetSalesSummaryOfBusinessResults</x:v>
      </x:c>
      <x:c r="AJ3074" s="50" t="str">
        <x:v>OperatingIncome</x:v>
      </x:c>
      <x:c r="AK3074" s="53" t="n">
        <x:v>45747</x:v>
      </x:c>
      <x:c r="AL3074" s="50" t="str">
        <x:v>365/365/365/366/365</x:v>
      </x:c>
      <x:c r="AM3074" s="51" t="n">
        <x:v>21512037</x:v>
      </x:c>
      <x:c r="AN3074" s="51" t="n">
        <x:v>3755</x:v>
      </x:c>
      <x:c r="AO3074" s="51" t="n">
        <x:f>IFERROR(AM3074*AN3074,"")</x:f>
        <x:v>80777698935</x:v>
      </x:c>
      <x:c r="AP3074" s="56" t="n">
        <x:f>IFERROR(AO3074/(K3074*1000000),"")</x:f>
        <x:v>0.3743347649798415</x:v>
      </x:c>
      <x:c r="AQ3074" s="57" t="n">
        <x:v>218051925</x:v>
      </x:c>
      <x:c r="AR3074" s="52" t="n">
        <x:v>0.2266090449863972</x:v>
      </x:c>
      <x:c r="AS3074" s="52" t="n">
        <x:v>-0.2382447219613932</x:v>
      </x:c>
      <x:c r="AT3074" s="55" t="b">
        <x:v>1</x:v>
      </x:c>
      <x:c r="AU3074" s="50"/>
      <x:c r="AV3074" s="58" t="n">
        <x:v>-0.0167817980944749</x:v>
      </x:c>
      <x:c r="AW3074" s="50" t="n">
        <x:v>2013</x:v>
      </x:c>
      <x:c r="AX3074" s="50" t="str">
        <x:v>Core Moat</x:v>
      </x:c>
      <x:c r="AY3074" s="50" t="str">
        <x:v>目立つ機械的警告なし（定性確認は別途必要）</x:v>
      </x:c>
      <x:c r="AZ3074" s="59" t="str">
        <x:v>2025-06-23 15:38</x:v>
      </x:c>
      <x:c r="BA3074" s="53" t="n">
        <x:v>23102</x:v>
      </x:c>
      <x:c r="BB3074" s="50"/>
      <x:c r="BC3074" s="50"/>
      <x:c r="BD3074" s="50" t="str">
        <x:v>TOPIX Small 2</x:v>
      </x:c>
    </x:row>
    <x:row r="3075">
      <x:c r="A3075" s="50" t="n">
        <x:v>3074</x:v>
      </x:c>
      <x:c r="B3075" s="50" t="str">
        <x:v>3559</x:v>
      </x:c>
      <x:c r="C3075" s="50" t="str">
        <x:v>3559.T</x:v>
      </x:c>
      <x:c r="D3075" s="50" t="str">
        <x:v>p-ban.com Corp.</x:v>
      </x:c>
      <x:c r="E3075" s="50" t="str">
        <x:v>Standard Market(Domestic)</x:v>
      </x:c>
      <x:c r="F3075" s="50" t="str">
        <x:v>Wholesale Trade</x:v>
      </x:c>
      <x:c r="G3075" s="51" t="n">
        <x:v>1989.282</x:v>
      </x:c>
      <x:c r="H3075" s="51" t="n">
        <x:v>1932.744</x:v>
      </x:c>
      <x:c r="I3075" s="51" t="n">
        <x:v>2015.003</x:v>
      </x:c>
      <x:c r="J3075" s="51" t="n">
        <x:v>2015.779</x:v>
      </x:c>
      <x:c r="K3075" s="51" t="n">
        <x:v>2180.578</x:v>
      </x:c>
      <x:c r="L3075" s="52" t="n">
        <x:f>IFERROR(H3075/G3075-1,"")</x:f>
        <x:v>-0.02842130979921398</x:v>
      </x:c>
      <x:c r="M3075" s="52" t="n">
        <x:f>IFERROR(I3075/H3075-1,"")</x:f>
        <x:v>0.04256073230598578</x:v>
      </x:c>
      <x:c r="N3075" s="52" t="n">
        <x:f>IFERROR(J3075/I3075-1,"")</x:f>
        <x:v>0.0003851110891646137</x:v>
      </x:c>
      <x:c r="O3075" s="52" t="n">
        <x:f>IFERROR(K3075/J3075-1,"")</x:f>
        <x:v>0.08175449788890554</x:v>
      </x:c>
      <x:c r="P3075" s="52" t="n">
        <x:f>IFERROR((K3075/G3075)^(1/4)-1,"")</x:f>
        <x:v>0.02321952400156979</x:v>
      </x:c>
      <x:c r="Q3075" s="51" t="n">
        <x:v>157.193</x:v>
      </x:c>
      <x:c r="R3075" s="52" t="n">
        <x:f>IFERROR(Q3075/K3075,"")</x:f>
        <x:v>0.07208776755520785</x:v>
      </x:c>
      <x:c r="S3075" s="53" t="n">
        <x:v>42795</x:v>
      </x:c>
      <x:c r="T3075" s="50" t="str">
        <x:v>EDINET_company_history</x:v>
      </x:c>
      <x:c r="U3075" s="50" t="str">
        <x:v>株式会社インフロー</x:v>
      </x:c>
      <x:c r="V3075" s="54" t="n">
        <x:v>0.3314</x:v>
      </x:c>
      <x:c r="W3075" s="50" t="str">
        <x:v>後藤 康進</x:v>
      </x:c>
      <x:c r="X3075" s="50" t="b">
        <x:f>AND(COUNT(L3075:O3075)=4,L3075&gt;='設定'!$B$6,M3075&gt;='設定'!$B$6,N3075&gt;='設定'!$B$6,O3075&gt;='設定'!$B$6)</x:f>
        <x:v>0</x:v>
      </x:c>
      <x:c r="Y3075" s="50" t="b">
        <x:f>AND(COUNT(G3075:K3075)=5,P3075&gt;='設定'!$B$7)</x:f>
        <x:v>0</x:v>
      </x:c>
      <x:c r="Z3075" s="50" t="b">
        <x:f>AND(ISNUMBER(R3075),R3075&gt;='設定'!$B$8)</x:f>
        <x:v>0</x:v>
      </x:c>
      <x:c r="AA3075" s="50" t="b">
        <x:f>AND(ISNUMBER(S3075),S3075&gt;=DATE(YEAR('設定'!$B$10)-'設定'!$B$9,MONTH('設定'!$B$10),DAY('設定'!$B$10)))</x:f>
        <x:v>0</x:v>
      </x:c>
      <x:c r="AB3075" s="55" t="b">
        <x:v>0</x:v>
      </x:c>
      <x:c r="AC3075" s="55" t="b">
        <x:v>0</x:v>
      </x:c>
      <x:c r="AD3075" s="50" t="n">
        <x:f>IF(X3075,1,0)+IF(Z3075,1,0)+IF(AA3075,1,0)+IF(AB3075,1,0)</x:f>
        <x:v>0</x:v>
      </x:c>
      <x:c r="AE3075" s="50" t="n">
        <x:f>IF(Y3075,1,0)+IF(Z3075,1,0)+IF(AA3075,1,0)+IF(AB3075,1,0)</x:f>
        <x:v>0</x:v>
      </x:c>
      <x:c r="AF3075" s="50" t="n">
        <x:f>IF(Y3075,1,0)+IF(Z3075,1,0)+IF(AA3075,1,0)+IF(AC3075,1,0)</x:f>
        <x:v>0</x:v>
      </x:c>
      <x:c r="AG3075" s="53" t="n">
        <x:v>44348</x:v>
      </x:c>
      <x:c r="AH3075" s="50" t="str">
        <x:v>S100W5QJ</x:v>
      </x:c>
      <x:c r="AI3075" s="50" t="str">
        <x:v>NetSalesSummaryOfBusinessResults</x:v>
      </x:c>
      <x:c r="AJ3075" s="50" t="str">
        <x:v>OperatingIncome</x:v>
      </x:c>
      <x:c r="AK3075" s="53" t="n">
        <x:v>45747</x:v>
      </x:c>
      <x:c r="AL3075" s="50" t="str">
        <x:v>365/365/365/366/365</x:v>
      </x:c>
      <x:c r="AM3075" s="51" t="n">
        <x:v>4689406</x:v>
      </x:c>
      <x:c r="AN3075" s="51" t="n">
        <x:v>419</x:v>
      </x:c>
      <x:c r="AO3075" s="51" t="n">
        <x:f>IFERROR(AM3075*AN3075,"")</x:f>
        <x:v>1964861114</x:v>
      </x:c>
      <x:c r="AP3075" s="56" t="n">
        <x:f>IFERROR(AO3075/(K3075*1000000),"")</x:f>
        <x:v>0.9010735291285155</x:v>
      </x:c>
      <x:c r="AQ3075" s="57" t="n">
        <x:v>4390101.666666667</x:v>
      </x:c>
      <x:c r="AR3075" s="52" t="n">
        <x:v>0.4401382605021834</x:v>
      </x:c>
      <x:c r="AS3075" s="52" t="n">
        <x:v>-0.5840248299486288</x:v>
      </x:c>
      <x:c r="AT3075" s="55" t="b">
        <x:v>0</x:v>
      </x:c>
      <x:c r="AU3075" s="50" t="str">
        <x:v>low_liquidity</x:v>
      </x:c>
      <x:c r="AV3075" s="58" t="n">
        <x:v>-0.2212689226332705</x:v>
      </x:c>
      <x:c r="AW3075" s="50" t="n">
        <x:v>3108</x:v>
      </x:c>
      <x:c r="AX3075" s="50" t="str">
        <x:v>Core Moat</x:v>
      </x:c>
      <x:c r="AY3075" s="50" t="str">
        <x:v>既存適格性フィルター不通過: low_liquidity / 60日平均売買代金2,000万円未満</x:v>
      </x:c>
      <x:c r="AZ3075" s="59" t="str">
        <x:v>2025-06-25 15:00</x:v>
      </x:c>
      <x:c r="BA3075" s="53" t="n">
        <x:v>42795</x:v>
      </x:c>
      <x:c r="BB3075" s="50"/>
      <x:c r="BC3075" s="50"/>
      <x:c r="BD3075" s="50"/>
    </x:row>
    <x:row r="3076">
      <x:c r="A3076" s="50" t="n">
        <x:v>3075</x:v>
      </x:c>
      <x:c r="B3076" s="50" t="str">
        <x:v>6235</x:v>
      </x:c>
      <x:c r="C3076" s="50" t="str">
        <x:v>6235.T</x:v>
      </x:c>
      <x:c r="D3076" s="50" t="str">
        <x:v>OPTORUN CO.,LTD.</x:v>
      </x:c>
      <x:c r="E3076" s="50" t="str">
        <x:v>Prime Market (Domestic)</x:v>
      </x:c>
      <x:c r="F3076" s="50" t="str">
        <x:v>Machinery</x:v>
      </x:c>
      <x:c r="G3076" s="51" t="n">
        <x:v>30891.957</x:v>
      </x:c>
      <x:c r="H3076" s="51" t="n">
        <x:v>34304.362</x:v>
      </x:c>
      <x:c r="I3076" s="51" t="n">
        <x:v>36807.389</x:v>
      </x:c>
      <x:c r="J3076" s="51" t="n">
        <x:v>32405.837</x:v>
      </x:c>
      <x:c r="K3076" s="51" t="n">
        <x:v>33861.286</x:v>
      </x:c>
      <x:c r="L3076" s="52" t="n">
        <x:f>IFERROR(H3076/G3076-1,"")</x:f>
        <x:v>0.11046257121230618</x:v>
      </x:c>
      <x:c r="M3076" s="52" t="n">
        <x:f>IFERROR(I3076/H3076-1,"")</x:f>
        <x:v>0.0729652689649205</x:v>
      </x:c>
      <x:c r="N3076" s="52" t="n">
        <x:f>IFERROR(J3076/I3076-1,"")</x:f>
        <x:v>-0.11958338039136662</x:v>
      </x:c>
      <x:c r="O3076" s="52" t="n">
        <x:f>IFERROR(K3076/J3076-1,"")</x:f>
        <x:v>0.044913174129709965</x:v>
      </x:c>
      <x:c r="P3076" s="52" t="n">
        <x:f>IFERROR((K3076/G3076)^(1/4)-1,"")</x:f>
        <x:v>0.02320936539532048</x:v>
      </x:c>
      <x:c r="Q3076" s="51" t="n">
        <x:v>3334.561</x:v>
      </x:c>
      <x:c r="R3076" s="52" t="n">
        <x:f>IFERROR(Q3076/K3076,"")</x:f>
        <x:v>0.09847709268927353</x:v>
      </x:c>
      <x:c r="S3076" s="53" t="n">
        <x:v>43070</x:v>
      </x:c>
      <x:c r="T3076" s="50" t="str">
        <x:v>EDINET_company_history</x:v>
      </x:c>
      <x:c r="U3076" s="50" t="str">
        <x:v>浙江水晶光電科技股份有限公司(常任代理人 大和証券株式会社)</x:v>
      </x:c>
      <x:c r="V3076" s="54" t="n">
        <x:v>0.1633</x:v>
      </x:c>
      <x:c r="W3076" s="50" t="str">
        <x:v>範 賓</x:v>
      </x:c>
      <x:c r="X3076" s="50" t="b">
        <x:f>AND(COUNT(L3076:O3076)=4,L3076&gt;='設定'!$B$6,M3076&gt;='設定'!$B$6,N3076&gt;='設定'!$B$6,O3076&gt;='設定'!$B$6)</x:f>
        <x:v>0</x:v>
      </x:c>
      <x:c r="Y3076" s="50" t="b">
        <x:f>AND(COUNT(G3076:K3076)=5,P3076&gt;='設定'!$B$7)</x:f>
        <x:v>0</x:v>
      </x:c>
      <x:c r="Z3076" s="50" t="b">
        <x:f>AND(ISNUMBER(R3076),R3076&gt;='設定'!$B$8)</x:f>
        <x:v>0</x:v>
      </x:c>
      <x:c r="AA3076" s="50" t="b">
        <x:f>AND(ISNUMBER(S3076),S3076&gt;=DATE(YEAR('設定'!$B$10)-'設定'!$B$9,MONTH('設定'!$B$10),DAY('設定'!$B$10)))</x:f>
        <x:v>0</x:v>
      </x:c>
      <x:c r="AB3076" s="55" t="b">
        <x:v>0</x:v>
      </x:c>
      <x:c r="AC3076" s="55" t="b">
        <x:v>0</x:v>
      </x:c>
      <x:c r="AD3076" s="50" t="n">
        <x:f>IF(X3076,1,0)+IF(Z3076,1,0)+IF(AA3076,1,0)+IF(AB3076,1,0)</x:f>
        <x:v>0</x:v>
      </x:c>
      <x:c r="AE3076" s="50" t="n">
        <x:f>IF(Y3076,1,0)+IF(Z3076,1,0)+IF(AA3076,1,0)+IF(AB3076,1,0)</x:f>
        <x:v>0</x:v>
      </x:c>
      <x:c r="AF3076" s="50" t="n">
        <x:f>IF(Y3076,1,0)+IF(Z3076,1,0)+IF(AA3076,1,0)+IF(AC3076,1,0)</x:f>
        <x:v>0</x:v>
      </x:c>
      <x:c r="AG3076" s="53" t="n">
        <x:v>44348</x:v>
      </x:c>
      <x:c r="AH3076" s="50" t="str">
        <x:v>S100XTSL</x:v>
      </x:c>
      <x:c r="AI3076" s="50" t="str">
        <x:v>NetSalesSummaryOfBusinessResults</x:v>
      </x:c>
      <x:c r="AJ3076" s="50" t="str">
        <x:v>OperatingIncome</x:v>
      </x:c>
      <x:c r="AK3076" s="53" t="n">
        <x:v>46022</x:v>
      </x:c>
      <x:c r="AL3076" s="50" t="str">
        <x:v>365/365/365/366/365</x:v>
      </x:c>
      <x:c r="AM3076" s="51" t="n">
        <x:v>39862500</x:v>
      </x:c>
      <x:c r="AN3076" s="51" t="n">
        <x:v>3695</x:v>
      </x:c>
      <x:c r="AO3076" s="51" t="n">
        <x:f>IFERROR(AM3076*AN3076,"")</x:f>
        <x:v>147291937500</x:v>
      </x:c>
      <x:c r="AP3076" s="56" t="n">
        <x:f>IFERROR(AO3076/(K3076*1000000),"")</x:f>
        <x:v>4.349862480119627</x:v>
      </x:c>
      <x:c r="AQ3076" s="57" t="n">
        <x:v>2544277095</x:v>
      </x:c>
      <x:c r="AR3076" s="52" t="n">
        <x:v>0.4599658172443713</x:v>
      </x:c>
      <x:c r="AS3076" s="52" t="n">
        <x:v>-0.5254196542119018</x:v>
      </x:c>
      <x:c r="AT3076" s="55" t="b">
        <x:v>1</x:v>
      </x:c>
      <x:c r="AU3076" s="50"/>
      <x:c r="AV3076" s="58" t="n">
        <x:v>0.4142665829055832</x:v>
      </x:c>
      <x:c r="AW3076" s="50" t="n">
        <x:v>173</x:v>
      </x:c>
      <x:c r="AX3076" s="50" t="str">
        <x:v>Future Moat</x:v>
      </x:c>
      <x:c r="AY3076" s="50" t="str">
        <x:v>目立つ機械的警告なし（定性確認は別途必要）</x:v>
      </x:c>
      <x:c r="AZ3076" s="59" t="str">
        <x:v>2026-03-25 14:18</x:v>
      </x:c>
      <x:c r="BA3076" s="53" t="n">
        <x:v>43070</x:v>
      </x:c>
      <x:c r="BB3076" s="50"/>
      <x:c r="BC3076" s="50"/>
      <x:c r="BD3076" s="50" t="str">
        <x:v>TOPIX Small 1</x:v>
      </x:c>
    </x:row>
    <x:row r="3077">
      <x:c r="A3077" s="50" t="n">
        <x:v>3076</x:v>
      </x:c>
      <x:c r="B3077" s="50" t="str">
        <x:v>2687</x:v>
      </x:c>
      <x:c r="C3077" s="50" t="str">
        <x:v>2687.T</x:v>
      </x:c>
      <x:c r="D3077" s="50" t="str">
        <x:v>CVS Bay Area Inc.</x:v>
      </x:c>
      <x:c r="E3077" s="50" t="str">
        <x:v>Standard Market(Domestic)</x:v>
      </x:c>
      <x:c r="F3077" s="50" t="str">
        <x:v>Services</x:v>
      </x:c>
      <x:c r="G3077" s="51" t="n">
        <x:v>7209.454</x:v>
      </x:c>
      <x:c r="H3077" s="51" t="n">
        <x:v>6926.44</x:v>
      </x:c>
      <x:c r="I3077" s="51" t="n">
        <x:v>7519.92</x:v>
      </x:c>
      <x:c r="J3077" s="51" t="n">
        <x:v>7822.968</x:v>
      </x:c>
      <x:c r="K3077" s="51" t="n">
        <x:v>7902.05</x:v>
      </x:c>
      <x:c r="L3077" s="52" t="n">
        <x:f>IFERROR(H3077/G3077-1,"")</x:f>
        <x:v>-0.039255954750526234</x:v>
      </x:c>
      <x:c r="M3077" s="52" t="n">
        <x:f>IFERROR(I3077/H3077-1,"")</x:f>
        <x:v>0.0856832658624056</x:v>
      </x:c>
      <x:c r="N3077" s="52" t="n">
        <x:f>IFERROR(J3077/I3077-1,"")</x:f>
        <x:v>0.04029936488686037</x:v>
      </x:c>
      <x:c r="O3077" s="52" t="n">
        <x:f>IFERROR(K3077/J3077-1,"")</x:f>
        <x:v>0.010108950976151387</x:v>
      </x:c>
      <x:c r="P3077" s="52" t="n">
        <x:f>IFERROR((K3077/G3077)^(1/4)-1,"")</x:f>
        <x:v>0.023197215384742842</x:v>
      </x:c>
      <x:c r="Q3077" s="51" t="n">
        <x:v>130.048</x:v>
      </x:c>
      <x:c r="R3077" s="52" t="n">
        <x:f>IFERROR(Q3077/K3077,"")</x:f>
        <x:v>0.016457501534411955</x:v>
      </x:c>
      <x:c r="S3077" s="53" t="n">
        <x:v>36861</x:v>
      </x:c>
      <x:c r="T3077" s="50" t="str">
        <x:v>EDINET_company_history</x:v>
      </x:c>
      <x:c r="U3077" s="50" t="str">
        <x:v>株式会社ユネイシア</x:v>
      </x:c>
      <x:c r="V3077" s="54" t="n">
        <x:v>0.2725</x:v>
      </x:c>
      <x:c r="W3077" s="50" t="str">
        <x:v>泉 澤 豊 / 泉 澤 摩利雄</x:v>
      </x:c>
      <x:c r="X3077" s="50" t="b">
        <x:f>AND(COUNT(L3077:O3077)=4,L3077&gt;='設定'!$B$6,M3077&gt;='設定'!$B$6,N3077&gt;='設定'!$B$6,O3077&gt;='設定'!$B$6)</x:f>
        <x:v>0</x:v>
      </x:c>
      <x:c r="Y3077" s="50" t="b">
        <x:f>AND(COUNT(G3077:K3077)=5,P3077&gt;='設定'!$B$7)</x:f>
        <x:v>0</x:v>
      </x:c>
      <x:c r="Z3077" s="50" t="b">
        <x:f>AND(ISNUMBER(R3077),R3077&gt;='設定'!$B$8)</x:f>
        <x:v>0</x:v>
      </x:c>
      <x:c r="AA3077" s="50" t="b">
        <x:f>AND(ISNUMBER(S3077),S3077&gt;=DATE(YEAR('設定'!$B$10)-'設定'!$B$9,MONTH('設定'!$B$10),DAY('設定'!$B$10)))</x:f>
        <x:v>0</x:v>
      </x:c>
      <x:c r="AB3077" s="55" t="b">
        <x:v>0</x:v>
      </x:c>
      <x:c r="AC3077" s="55" t="b">
        <x:v>0</x:v>
      </x:c>
      <x:c r="AD3077" s="50" t="n">
        <x:f>IF(X3077,1,0)+IF(Z3077,1,0)+IF(AA3077,1,0)+IF(AB3077,1,0)</x:f>
        <x:v>0</x:v>
      </x:c>
      <x:c r="AE3077" s="50" t="n">
        <x:f>IF(Y3077,1,0)+IF(Z3077,1,0)+IF(AA3077,1,0)+IF(AB3077,1,0)</x:f>
        <x:v>0</x:v>
      </x:c>
      <x:c r="AF3077" s="50" t="n">
        <x:f>IF(Y3077,1,0)+IF(Z3077,1,0)+IF(AA3077,1,0)+IF(AC3077,1,0)</x:f>
        <x:v>0</x:v>
      </x:c>
      <x:c r="AG3077" s="53" t="n">
        <x:v>44348</x:v>
      </x:c>
      <x:c r="AH3077" s="50" t="str">
        <x:v>S100Y68C</x:v>
      </x:c>
      <x:c r="AI3077" s="50" t="str">
        <x:v>GrossOperatingRevenueSummaryOfBusinessResults</x:v>
      </x:c>
      <x:c r="AJ3077" s="50" t="str">
        <x:v>OperatingIncome</x:v>
      </x:c>
      <x:c r="AK3077" s="53" t="n">
        <x:v>46081</x:v>
      </x:c>
      <x:c r="AL3077" s="50" t="str">
        <x:v>365/365/366/365/365</x:v>
      </x:c>
      <x:c r="AM3077" s="51" t="n">
        <x:v>4936400</x:v>
      </x:c>
      <x:c r="AN3077" s="51" t="n">
        <x:v>480</x:v>
      </x:c>
      <x:c r="AO3077" s="51" t="n">
        <x:f>IFERROR(AM3077*AN3077,"")</x:f>
        <x:v>2369472000</x:v>
      </x:c>
      <x:c r="AP3077" s="56" t="n">
        <x:f>IFERROR(AO3077/(K3077*1000000),"")</x:f>
        <x:v>0.2998553539904202</x:v>
      </x:c>
      <x:c r="AQ3077" s="57" t="n">
        <x:v>3086808.3333333335</x:v>
      </x:c>
      <x:c r="AR3077" s="52" t="n">
        <x:v>0.3313943265128738</x:v>
      </x:c>
      <x:c r="AS3077" s="52" t="n">
        <x:v>-0.5098108883490096</x:v>
      </x:c>
      <x:c r="AT3077" s="55" t="b">
        <x:v>0</x:v>
      </x:c>
      <x:c r="AU3077" s="50" t="str">
        <x:v>low_liquidity</x:v>
      </x:c>
      <x:c r="AV3077" s="58" t="n">
        <x:v>-0.2066770362570607</x:v>
      </x:c>
      <x:c r="AW3077" s="50" t="n">
        <x:v>3046</x:v>
      </x:c>
      <x:c r="AX3077" s="50" t="str">
        <x:v>Future Moat</x:v>
      </x:c>
      <x:c r="AY3077" s="50" t="str">
        <x:v>既存適格性フィルター不通過: low_liquidity / 60日平均売買代金2,000万円未満</x:v>
      </x:c>
      <x:c r="AZ3077" s="59" t="str">
        <x:v>2026-05-26 15:04</x:v>
      </x:c>
      <x:c r="BA3077" s="53" t="n">
        <x:v>36861</x:v>
      </x:c>
      <x:c r="BB3077" s="50"/>
      <x:c r="BC3077" s="50"/>
      <x:c r="BD3077" s="50"/>
    </x:row>
    <x:row r="3078">
      <x:c r="A3078" s="50" t="n">
        <x:v>3077</x:v>
      </x:c>
      <x:c r="B3078" s="50" t="str">
        <x:v>9854</x:v>
      </x:c>
      <x:c r="C3078" s="50" t="str">
        <x:v>9854.T</x:v>
      </x:c>
      <x:c r="D3078" s="50" t="str">
        <x:v>AIGAN CO.,LTD.</x:v>
      </x:c>
      <x:c r="E3078" s="50" t="str">
        <x:v>Standard Market(Domestic)</x:v>
      </x:c>
      <x:c r="F3078" s="50" t="str">
        <x:v>Retail Trade</x:v>
      </x:c>
      <x:c r="G3078" s="51" t="n">
        <x:v>13562</x:v>
      </x:c>
      <x:c r="H3078" s="51" t="n">
        <x:v>13804</x:v>
      </x:c>
      <x:c r="I3078" s="51" t="n">
        <x:v>14198</x:v>
      </x:c>
      <x:c r="J3078" s="51" t="n">
        <x:v>14658</x:v>
      </x:c>
      <x:c r="K3078" s="51" t="n">
        <x:v>14863</x:v>
      </x:c>
      <x:c r="L3078" s="52" t="n">
        <x:f>IFERROR(H3078/G3078-1,"")</x:f>
        <x:v>0.01784397581477659</x:v>
      </x:c>
      <x:c r="M3078" s="52" t="n">
        <x:f>IFERROR(I3078/H3078-1,"")</x:f>
        <x:v>0.028542451463343887</x:v>
      </x:c>
      <x:c r="N3078" s="52" t="n">
        <x:f>IFERROR(J3078/I3078-1,"")</x:f>
        <x:v>0.03239892942667977</x:v>
      </x:c>
      <x:c r="O3078" s="52" t="n">
        <x:f>IFERROR(K3078/J3078-1,"")</x:f>
        <x:v>0.013985536908172946</x:v>
      </x:c>
      <x:c r="P3078" s="52" t="n">
        <x:f>IFERROR((K3078/G3078)^(1/4)-1,"")</x:f>
        <x:v>0.02316502091358741</x:v>
      </x:c>
      <x:c r="Q3078" s="51" t="n">
        <x:v>-128</x:v>
      </x:c>
      <x:c r="R3078" s="52" t="n">
        <x:f>IFERROR(Q3078/K3078,"")</x:f>
        <x:v>-0.008611989504137791</x:v>
      </x:c>
      <x:c r="S3078" s="53" t="n">
        <x:v>32813</x:v>
      </x:c>
      <x:c r="T3078" s="50" t="str">
        <x:v>EDINET_company_history</x:v>
      </x:c>
      <x:c r="U3078" s="50" t="str">
        <x:v>有限会社佐々興産</x:v>
      </x:c>
      <x:c r="V3078" s="54" t="n">
        <x:v>0.1102</x:v>
      </x:c>
      <x:c r="W3078" s="50" t="str">
        <x:v>佐々 昌俊</x:v>
      </x:c>
      <x:c r="X3078" s="50" t="b">
        <x:f>AND(COUNT(L3078:O3078)=4,L3078&gt;='設定'!$B$6,M3078&gt;='設定'!$B$6,N3078&gt;='設定'!$B$6,O3078&gt;='設定'!$B$6)</x:f>
        <x:v>0</x:v>
      </x:c>
      <x:c r="Y3078" s="50" t="b">
        <x:f>AND(COUNT(G3078:K3078)=5,P3078&gt;='設定'!$B$7)</x:f>
        <x:v>0</x:v>
      </x:c>
      <x:c r="Z3078" s="50" t="b">
        <x:f>AND(ISNUMBER(R3078),R3078&gt;='設定'!$B$8)</x:f>
        <x:v>0</x:v>
      </x:c>
      <x:c r="AA3078" s="50" t="b">
        <x:f>AND(ISNUMBER(S3078),S3078&gt;=DATE(YEAR('設定'!$B$10)-'設定'!$B$9,MONTH('設定'!$B$10),DAY('設定'!$B$10)))</x:f>
        <x:v>0</x:v>
      </x:c>
      <x:c r="AB3078" s="55" t="b">
        <x:v>0</x:v>
      </x:c>
      <x:c r="AC3078" s="55" t="b">
        <x:v>0</x:v>
      </x:c>
      <x:c r="AD3078" s="50" t="n">
        <x:f>IF(X3078,1,0)+IF(Z3078,1,0)+IF(AA3078,1,0)+IF(AB3078,1,0)</x:f>
        <x:v>0</x:v>
      </x:c>
      <x:c r="AE3078" s="50" t="n">
        <x:f>IF(Y3078,1,0)+IF(Z3078,1,0)+IF(AA3078,1,0)+IF(AB3078,1,0)</x:f>
        <x:v>0</x:v>
      </x:c>
      <x:c r="AF3078" s="50" t="n">
        <x:f>IF(Y3078,1,0)+IF(Z3078,1,0)+IF(AA3078,1,0)+IF(AC3078,1,0)</x:f>
        <x:v>0</x:v>
      </x:c>
      <x:c r="AG3078" s="53" t="n">
        <x:v>44348</x:v>
      </x:c>
      <x:c r="AH3078" s="50" t="str">
        <x:v>S100W8TX</x:v>
      </x:c>
      <x:c r="AI3078" s="50" t="str">
        <x:v>NetSalesSummaryOfBusinessResults</x:v>
      </x:c>
      <x:c r="AJ3078" s="50" t="str">
        <x:v>OperatingIncome</x:v>
      </x:c>
      <x:c r="AK3078" s="53" t="n">
        <x:v>45747</x:v>
      </x:c>
      <x:c r="AL3078" s="50" t="str">
        <x:v>365/365/365/366/365</x:v>
      </x:c>
      <x:c r="AM3078" s="51" t="n">
        <x:v>19407054</x:v>
      </x:c>
      <x:c r="AN3078" s="51" t="n">
        <x:v>235</x:v>
      </x:c>
      <x:c r="AO3078" s="51" t="n">
        <x:f>IFERROR(AM3078*AN3078,"")</x:f>
        <x:v>4560657690</x:v>
      </x:c>
      <x:c r="AP3078" s="56" t="n">
        <x:f>IFERROR(AO3078/(K3078*1000000),"")</x:f>
        <x:v>0.30684637623629146</x:v>
      </x:c>
      <x:c r="AQ3078" s="57" t="n">
        <x:v>23652885</x:v>
      </x:c>
      <x:c r="AR3078" s="52" t="n">
        <x:v>0.2826784284499341</x:v>
      </x:c>
      <x:c r="AS3078" s="52" t="n">
        <x:v>-0.4130434782608696</x:v>
      </x:c>
      <x:c r="AT3078" s="55" t="b">
        <x:v>0</x:v>
      </x:c>
      <x:c r="AU3078" s="50" t="str">
        <x:v>repeated_negative_operating_cf</x:v>
      </x:c>
      <x:c r="AV3078" s="58" t="n">
        <x:v>-0.0298966415196848</x:v>
      </x:c>
      <x:c r="AW3078" s="50" t="n">
        <x:v>2113</x:v>
      </x:c>
      <x:c r="AX3078" s="50" t="str">
        <x:v>Core Moat</x:v>
      </x:c>
      <x:c r="AY3078" s="50" t="str">
        <x:v>既存適格性フィルター不通過: repeated_negative_operating_cf</x:v>
      </x:c>
      <x:c r="AZ3078" s="59" t="str">
        <x:v>2025-06-30 10:11</x:v>
      </x:c>
      <x:c r="BA3078" s="53" t="n">
        <x:v>32813</x:v>
      </x:c>
      <x:c r="BB3078" s="50"/>
      <x:c r="BC3078" s="50"/>
      <x:c r="BD3078" s="50"/>
    </x:row>
    <x:row r="3079">
      <x:c r="A3079" s="50" t="n">
        <x:v>3078</x:v>
      </x:c>
      <x:c r="B3079" s="50" t="str">
        <x:v>7844</x:v>
      </x:c>
      <x:c r="C3079" s="50" t="str">
        <x:v>7844.T</x:v>
      </x:c>
      <x:c r="D3079" s="50" t="str">
        <x:v>Marvelous Inc.</x:v>
      </x:c>
      <x:c r="E3079" s="50" t="str">
        <x:v>Prime Market (Domestic)</x:v>
      </x:c>
      <x:c r="F3079" s="50" t="str">
        <x:v>Information &amp; Communication</x:v>
      </x:c>
      <x:c r="G3079" s="51" t="n">
        <x:v>25520</x:v>
      </x:c>
      <x:c r="H3079" s="51" t="n">
        <x:v>25728</x:v>
      </x:c>
      <x:c r="I3079" s="51" t="n">
        <x:v>25341</x:v>
      </x:c>
      <x:c r="J3079" s="51" t="n">
        <x:v>29493</x:v>
      </x:c>
      <x:c r="K3079" s="51" t="n">
        <x:v>27963</x:v>
      </x:c>
      <x:c r="L3079" s="52" t="n">
        <x:f>IFERROR(H3079/G3079-1,"")</x:f>
        <x:v>0.008150470219435713</x:v>
      </x:c>
      <x:c r="M3079" s="52" t="n">
        <x:f>IFERROR(I3079/H3079-1,"")</x:f>
        <x:v>-0.01504197761194026</x:v>
      </x:c>
      <x:c r="N3079" s="52" t="n">
        <x:f>IFERROR(J3079/I3079-1,"")</x:f>
        <x:v>0.16384515212501483</x:v>
      </x:c>
      <x:c r="O3079" s="52" t="n">
        <x:f>IFERROR(K3079/J3079-1,"")</x:f>
        <x:v>-0.05187671650900216</x:v>
      </x:c>
      <x:c r="P3079" s="52" t="n">
        <x:f>IFERROR((K3079/G3079)^(1/4)-1,"")</x:f>
        <x:v>0.02311811252408802</x:v>
      </x:c>
      <x:c r="Q3079" s="51" t="n">
        <x:v>1817</x:v>
      </x:c>
      <x:c r="R3079" s="52" t="n">
        <x:f>IFERROR(Q3079/K3079,"")</x:f>
        <x:v>0.06497872188248757</x:v>
      </x:c>
      <x:c r="S3079" s="53" t="n">
        <x:v>37561</x:v>
      </x:c>
      <x:c r="T3079" s="50" t="str">
        <x:v>EDINET_company_history</x:v>
      </x:c>
      <x:c r="U3079" s="50" t="str">
        <x:v>Image Frame Investment（HK）Limited （常任代理人 モルガン・スタンレーMUFG証券株式会社）</x:v>
      </x:c>
      <x:c r="V3079" s="54" t="n">
        <x:v>0.2</x:v>
      </x:c>
      <x:c r="W3079" s="50" t="str">
        <x:v>照井 慎一</x:v>
      </x:c>
      <x:c r="X3079" s="50" t="b">
        <x:f>AND(COUNT(L3079:O3079)=4,L3079&gt;='設定'!$B$6,M3079&gt;='設定'!$B$6,N3079&gt;='設定'!$B$6,O3079&gt;='設定'!$B$6)</x:f>
        <x:v>0</x:v>
      </x:c>
      <x:c r="Y3079" s="50" t="b">
        <x:f>AND(COUNT(G3079:K3079)=5,P3079&gt;='設定'!$B$7)</x:f>
        <x:v>0</x:v>
      </x:c>
      <x:c r="Z3079" s="50" t="b">
        <x:f>AND(ISNUMBER(R3079),R3079&gt;='設定'!$B$8)</x:f>
        <x:v>0</x:v>
      </x:c>
      <x:c r="AA3079" s="50" t="b">
        <x:f>AND(ISNUMBER(S3079),S3079&gt;=DATE(YEAR('設定'!$B$10)-'設定'!$B$9,MONTH('設定'!$B$10),DAY('設定'!$B$10)))</x:f>
        <x:v>0</x:v>
      </x:c>
      <x:c r="AB3079" s="55" t="b">
        <x:v>0</x:v>
      </x:c>
      <x:c r="AC3079" s="55" t="b">
        <x:v>0</x:v>
      </x:c>
      <x:c r="AD3079" s="50" t="n">
        <x:f>IF(X3079,1,0)+IF(Z3079,1,0)+IF(AA3079,1,0)+IF(AB3079,1,0)</x:f>
        <x:v>0</x:v>
      </x:c>
      <x:c r="AE3079" s="50" t="n">
        <x:f>IF(Y3079,1,0)+IF(Z3079,1,0)+IF(AA3079,1,0)+IF(AB3079,1,0)</x:f>
        <x:v>0</x:v>
      </x:c>
      <x:c r="AF3079" s="50" t="n">
        <x:f>IF(Y3079,1,0)+IF(Z3079,1,0)+IF(AA3079,1,0)+IF(AC3079,1,0)</x:f>
        <x:v>0</x:v>
      </x:c>
      <x:c r="AG3079" s="53" t="n">
        <x:v>44348</x:v>
      </x:c>
      <x:c r="AH3079" s="50" t="str">
        <x:v>S100W1QH</x:v>
      </x:c>
      <x:c r="AI3079" s="50" t="str">
        <x:v>NetSalesSummaryOfBusinessResults</x:v>
      </x:c>
      <x:c r="AJ3079" s="50" t="str">
        <x:v>OperatingIncome</x:v>
      </x:c>
      <x:c r="AK3079" s="53" t="n">
        <x:v>45747</x:v>
      </x:c>
      <x:c r="AL3079" s="50" t="str">
        <x:v>365/365/365/366/365</x:v>
      </x:c>
      <x:c r="AM3079" s="51" t="n">
        <x:v>60843800</x:v>
      </x:c>
      <x:c r="AN3079" s="51" t="n">
        <x:v>456</x:v>
      </x:c>
      <x:c r="AO3079" s="51" t="n">
        <x:f>IFERROR(AM3079*AN3079,"")</x:f>
        <x:v>27744772800</x:v>
      </x:c>
      <x:c r="AP3079" s="56" t="n">
        <x:f>IFERROR(AO3079/(K3079*1000000),"")</x:f>
        <x:v>0.9921958588134321</x:v>
      </x:c>
      <x:c r="AQ3079" s="57" t="n">
        <x:v>60259285</x:v>
      </x:c>
      <x:c r="AR3079" s="52" t="n">
        <x:v>0.2494455221722706</x:v>
      </x:c>
      <x:c r="AS3079" s="52" t="n">
        <x:v>-0.4397518244915519</x:v>
      </x:c>
      <x:c r="AT3079" s="55" t="b">
        <x:v>1</x:v>
      </x:c>
      <x:c r="AU3079" s="50"/>
      <x:c r="AV3079" s="58" t="n">
        <x:v>0.0969875876857978</x:v>
      </x:c>
      <x:c r="AW3079" s="50" t="n">
        <x:v>1257</x:v>
      </x:c>
      <x:c r="AX3079" s="50" t="str">
        <x:v>Core Moat</x:v>
      </x:c>
      <x:c r="AY3079" s="50" t="str">
        <x:v>目立つ機械的警告なし（定性確認は別途必要）</x:v>
      </x:c>
      <x:c r="AZ3079" s="59" t="str">
        <x:v>2025-06-23 16:09</x:v>
      </x:c>
      <x:c r="BA3079" s="53" t="n">
        <x:v>37561</x:v>
      </x:c>
      <x:c r="BB3079" s="50"/>
      <x:c r="BC3079" s="50"/>
      <x:c r="BD3079" s="50" t="str">
        <x:v>TOPIX Small 2</x:v>
      </x:c>
    </x:row>
    <x:row r="3080">
      <x:c r="A3080" s="50" t="n">
        <x:v>3079</x:v>
      </x:c>
      <x:c r="B3080" s="50" t="str">
        <x:v>3276</x:v>
      </x:c>
      <x:c r="C3080" s="50" t="str">
        <x:v>3276.T</x:v>
      </x:c>
      <x:c r="D3080" s="50" t="str">
        <x:v>Japan Property Management Center Co.,Ltd.</x:v>
      </x:c>
      <x:c r="E3080" s="50" t="str">
        <x:v>Prime Market (Domestic)</x:v>
      </x:c>
      <x:c r="F3080" s="50" t="str">
        <x:v>Real Estate</x:v>
      </x:c>
      <x:c r="G3080" s="51" t="n">
        <x:v>53416.047</x:v>
      </x:c>
      <x:c r="H3080" s="51" t="n">
        <x:v>56227.936</x:v>
      </x:c>
      <x:c r="I3080" s="51" t="n">
        <x:v>57353.407</x:v>
      </x:c>
      <x:c r="J3080" s="51" t="n">
        <x:v>58987.859</x:v>
      </x:c>
      <x:c r="K3080" s="51" t="n">
        <x:v>58498.097</x:v>
      </x:c>
      <x:c r="L3080" s="52" t="n">
        <x:f>IFERROR(H3080/G3080-1,"")</x:f>
        <x:v>0.052641278378386946</x:v>
      </x:c>
      <x:c r="M3080" s="52" t="n">
        <x:f>IFERROR(I3080/H3080-1,"")</x:f>
        <x:v>0.020016224675221794</x:v>
      </x:c>
      <x:c r="N3080" s="52" t="n">
        <x:f>IFERROR(J3080/I3080-1,"")</x:f>
        <x:v>0.028497905974443682</x:v>
      </x:c>
      <x:c r="O3080" s="52" t="n">
        <x:f>IFERROR(K3080/J3080-1,"")</x:f>
        <x:v>-0.008302759386469627</x:v>
      </x:c>
      <x:c r="P3080" s="52" t="n">
        <x:f>IFERROR((K3080/G3080)^(1/4)-1,"")</x:f>
        <x:v>0.022980836697684914</x:v>
      </x:c>
      <x:c r="Q3080" s="51" t="n">
        <x:v>2635.286</x:v>
      </x:c>
      <x:c r="R3080" s="52" t="n">
        <x:f>IFERROR(Q3080/K3080,"")</x:f>
        <x:v>0.04504908937465094</x:v>
      </x:c>
      <x:c r="S3080" s="53" t="n">
        <x:v>40817</x:v>
      </x:c>
      <x:c r="T3080" s="50" t="str">
        <x:v>EDINET_company_history</x:v>
      </x:c>
      <x:c r="U3080" s="50" t="str">
        <x:v>株式会社ムトウエンタープライズ２</x:v>
      </x:c>
      <x:c r="V3080" s="54" t="n">
        <x:v>0.2634</x:v>
      </x:c>
      <x:c r="W3080" s="50" t="str">
        <x:v>武藤 英明</x:v>
      </x:c>
      <x:c r="X3080" s="50" t="b">
        <x:f>AND(COUNT(L3080:O3080)=4,L3080&gt;='設定'!$B$6,M3080&gt;='設定'!$B$6,N3080&gt;='設定'!$B$6,O3080&gt;='設定'!$B$6)</x:f>
        <x:v>0</x:v>
      </x:c>
      <x:c r="Y3080" s="50" t="b">
        <x:f>AND(COUNT(G3080:K3080)=5,P3080&gt;='設定'!$B$7)</x:f>
        <x:v>0</x:v>
      </x:c>
      <x:c r="Z3080" s="50" t="b">
        <x:f>AND(ISNUMBER(R3080),R3080&gt;='設定'!$B$8)</x:f>
        <x:v>0</x:v>
      </x:c>
      <x:c r="AA3080" s="50" t="b">
        <x:f>AND(ISNUMBER(S3080),S3080&gt;=DATE(YEAR('設定'!$B$10)-'設定'!$B$9,MONTH('設定'!$B$10),DAY('設定'!$B$10)))</x:f>
        <x:v>0</x:v>
      </x:c>
      <x:c r="AB3080" s="55" t="b">
        <x:v>0</x:v>
      </x:c>
      <x:c r="AC3080" s="55" t="b">
        <x:v>0</x:v>
      </x:c>
      <x:c r="AD3080" s="50" t="n">
        <x:f>IF(X3080,1,0)+IF(Z3080,1,0)+IF(AA3080,1,0)+IF(AB3080,1,0)</x:f>
        <x:v>0</x:v>
      </x:c>
      <x:c r="AE3080" s="50" t="n">
        <x:f>IF(Y3080,1,0)+IF(Z3080,1,0)+IF(AA3080,1,0)+IF(AB3080,1,0)</x:f>
        <x:v>0</x:v>
      </x:c>
      <x:c r="AF3080" s="50" t="n">
        <x:f>IF(Y3080,1,0)+IF(Z3080,1,0)+IF(AA3080,1,0)+IF(AC3080,1,0)</x:f>
        <x:v>0</x:v>
      </x:c>
      <x:c r="AG3080" s="53" t="n">
        <x:v>44348</x:v>
      </x:c>
      <x:c r="AH3080" s="50" t="str">
        <x:v>S100XTQS</x:v>
      </x:c>
      <x:c r="AI3080" s="50" t="str">
        <x:v>NetSalesSummaryOfBusinessResults</x:v>
      </x:c>
      <x:c r="AJ3080" s="50" t="str">
        <x:v>OperatingIncome</x:v>
      </x:c>
      <x:c r="AK3080" s="53" t="n">
        <x:v>46022</x:v>
      </x:c>
      <x:c r="AL3080" s="50" t="str">
        <x:v>365/365/365/366/365</x:v>
      </x:c>
      <x:c r="AM3080" s="51" t="n">
        <x:v>16711500</x:v>
      </x:c>
      <x:c r="AN3080" s="51" t="n">
        <x:v>1320</x:v>
      </x:c>
      <x:c r="AO3080" s="51" t="n">
        <x:f>IFERROR(AM3080*AN3080,"")</x:f>
        <x:v>22059180000</x:v>
      </x:c>
      <x:c r="AP3080" s="56" t="n">
        <x:f>IFERROR(AO3080/(K3080*1000000),"")</x:f>
        <x:v>0.3770922667792082</x:v>
      </x:c>
      <x:c r="AQ3080" s="57" t="n">
        <x:v>44902183.333333336</x:v>
      </x:c>
      <x:c r="AR3080" s="52" t="n">
        <x:v>0.1886851263939792</x:v>
      </x:c>
      <x:c r="AS3080" s="52" t="n">
        <x:v>-0.2961107345612406</x:v>
      </x:c>
      <x:c r="AT3080" s="55" t="b">
        <x:v>1</x:v>
      </x:c>
      <x:c r="AU3080" s="50"/>
      <x:c r="AV3080" s="58" t="n">
        <x:v>0.0329055343580572</x:v>
      </x:c>
      <x:c r="AW3080" s="50" t="n">
        <x:v>1634</x:v>
      </x:c>
      <x:c r="AX3080" s="50" t="str">
        <x:v>Discovery</x:v>
      </x:c>
      <x:c r="AY3080" s="50" t="str">
        <x:v>目立つ機械的警告なし（定性確認は別途必要）</x:v>
      </x:c>
      <x:c r="AZ3080" s="59" t="str">
        <x:v>2026-03-26 16:05</x:v>
      </x:c>
      <x:c r="BA3080" s="53" t="n">
        <x:v>40817</x:v>
      </x:c>
      <x:c r="BB3080" s="50"/>
      <x:c r="BC3080" s="50"/>
      <x:c r="BD3080" s="50" t="str">
        <x:v>TOPIX Small 2</x:v>
      </x:c>
    </x:row>
    <x:row r="3081">
      <x:c r="A3081" s="50" t="n">
        <x:v>3080</x:v>
      </x:c>
      <x:c r="B3081" s="50" t="str">
        <x:v>3035</x:v>
      </x:c>
      <x:c r="C3081" s="50" t="str">
        <x:v>3035.T</x:v>
      </x:c>
      <x:c r="D3081" s="50" t="str">
        <x:v>ktk INC.</x:v>
      </x:c>
      <x:c r="E3081" s="50" t="str">
        <x:v>Standard Market(Domestic)</x:v>
      </x:c>
      <x:c r="F3081" s="50" t="str">
        <x:v>Wholesale Trade</x:v>
      </x:c>
      <x:c r="G3081" s="51" t="n">
        <x:v>17285.817</x:v>
      </x:c>
      <x:c r="H3081" s="51" t="n">
        <x:v>17198.918</x:v>
      </x:c>
      <x:c r="I3081" s="51" t="n">
        <x:v>17611.835</x:v>
      </x:c>
      <x:c r="J3081" s="51" t="n">
        <x:v>18109.789</x:v>
      </x:c>
      <x:c r="K3081" s="51" t="n">
        <x:v>18927.608</x:v>
      </x:c>
      <x:c r="L3081" s="52" t="n">
        <x:f>IFERROR(H3081/G3081-1,"")</x:f>
        <x:v>-0.005027185003751766</x:v>
      </x:c>
      <x:c r="M3081" s="52" t="n">
        <x:f>IFERROR(I3081/H3081-1,"")</x:f>
        <x:v>0.024008312615944716</x:v>
      </x:c>
      <x:c r="N3081" s="52" t="n">
        <x:f>IFERROR(J3081/I3081-1,"")</x:f>
        <x:v>0.028273828365982467</x:v>
      </x:c>
      <x:c r="O3081" s="52" t="n">
        <x:f>IFERROR(K3081/J3081-1,"")</x:f>
        <x:v>0.045158946909872766</x:v>
      </x:c>
      <x:c r="P3081" s="52" t="n">
        <x:f>IFERROR((K3081/G3081)^(1/4)-1,"")</x:f>
        <x:v>0.022943048723168102</x:v>
      </x:c>
      <x:c r="Q3081" s="51" t="n">
        <x:v>426.713</x:v>
      </x:c>
      <x:c r="R3081" s="52" t="n">
        <x:f>IFERROR(Q3081/K3081,"")</x:f>
        <x:v>0.0225444757731669</x:v>
      </x:c>
      <x:c r="S3081" s="53" t="n">
        <x:v>38808</x:v>
      </x:c>
      <x:c r="T3081" s="50" t="str">
        <x:v>EDINET_company_history</x:v>
      </x:c>
      <x:c r="U3081" s="50" t="str">
        <x:v>青雲堂株式会社</x:v>
      </x:c>
      <x:c r="V3081" s="54" t="n">
        <x:v>0.1854</x:v>
      </x:c>
      <x:c r="W3081" s="50" t="str">
        <x:v>青山 英生</x:v>
      </x:c>
      <x:c r="X3081" s="50" t="b">
        <x:f>AND(COUNT(L3081:O3081)=4,L3081&gt;='設定'!$B$6,M3081&gt;='設定'!$B$6,N3081&gt;='設定'!$B$6,O3081&gt;='設定'!$B$6)</x:f>
        <x:v>0</x:v>
      </x:c>
      <x:c r="Y3081" s="50" t="b">
        <x:f>AND(COUNT(G3081:K3081)=5,P3081&gt;='設定'!$B$7)</x:f>
        <x:v>0</x:v>
      </x:c>
      <x:c r="Z3081" s="50" t="b">
        <x:f>AND(ISNUMBER(R3081),R3081&gt;='設定'!$B$8)</x:f>
        <x:v>0</x:v>
      </x:c>
      <x:c r="AA3081" s="50" t="b">
        <x:f>AND(ISNUMBER(S3081),S3081&gt;=DATE(YEAR('設定'!$B$10)-'設定'!$B$9,MONTH('設定'!$B$10),DAY('設定'!$B$10)))</x:f>
        <x:v>0</x:v>
      </x:c>
      <x:c r="AB3081" s="55" t="b">
        <x:v>0</x:v>
      </x:c>
      <x:c r="AC3081" s="55" t="b">
        <x:v>0</x:v>
      </x:c>
      <x:c r="AD3081" s="50" t="n">
        <x:f>IF(X3081,1,0)+IF(Z3081,1,0)+IF(AA3081,1,0)+IF(AB3081,1,0)</x:f>
        <x:v>0</x:v>
      </x:c>
      <x:c r="AE3081" s="50" t="n">
        <x:f>IF(Y3081,1,0)+IF(Z3081,1,0)+IF(AA3081,1,0)+IF(AB3081,1,0)</x:f>
        <x:v>0</x:v>
      </x:c>
      <x:c r="AF3081" s="50" t="n">
        <x:f>IF(Y3081,1,0)+IF(Z3081,1,0)+IF(AA3081,1,0)+IF(AC3081,1,0)</x:f>
        <x:v>0</x:v>
      </x:c>
      <x:c r="AG3081" s="53" t="n">
        <x:v>44348</x:v>
      </x:c>
      <x:c r="AH3081" s="50" t="str">
        <x:v>S100WXKZ</x:v>
      </x:c>
      <x:c r="AI3081" s="50" t="str">
        <x:v>NetSalesSummaryOfBusinessResults</x:v>
      </x:c>
      <x:c r="AJ3081" s="50" t="str">
        <x:v>OperatingIncome</x:v>
      </x:c>
      <x:c r="AK3081" s="53" t="n">
        <x:v>45889</x:v>
      </x:c>
      <x:c r="AL3081" s="50" t="str">
        <x:v>365/365/365/366/365</x:v>
      </x:c>
      <x:c r="AM3081" s="51" t="n">
        <x:v>5459400</x:v>
      </x:c>
      <x:c r="AN3081" s="51" t="n">
        <x:v>799</x:v>
      </x:c>
      <x:c r="AO3081" s="51" t="n">
        <x:f>IFERROR(AM3081*AN3081,"")</x:f>
        <x:v>4362060600</x:v>
      </x:c>
      <x:c r="AP3081" s="56" t="n">
        <x:f>IFERROR(AO3081/(K3081*1000000),"")</x:f>
        <x:v>0.23046021451839027</x:v>
      </x:c>
      <x:c r="AQ3081" s="57" t="n">
        <x:v>8794361.666666666</x:v>
      </x:c>
      <x:c r="AR3081" s="52" t="n">
        <x:v>0.2963086336820985</x:v>
      </x:c>
      <x:c r="AS3081" s="52" t="n">
        <x:v>-0.4422248318351862</x:v>
      </x:c>
      <x:c r="AT3081" s="55" t="b">
        <x:v>0</x:v>
      </x:c>
      <x:c r="AU3081" s="50" t="str">
        <x:v>low_liquidity</x:v>
      </x:c>
      <x:c r="AV3081" s="58" t="n">
        <x:v>-0.1087626340196374</x:v>
      </x:c>
      <x:c r="AW3081" s="50" t="n">
        <x:v>2649</x:v>
      </x:c>
      <x:c r="AX3081" s="50" t="str">
        <x:v>Core Moat</x:v>
      </x:c>
      <x:c r="AY3081" s="50" t="str">
        <x:v>既存適格性フィルター不通過: low_liquidity / 60日平均売買代金2,000万円未満</x:v>
      </x:c>
      <x:c r="AZ3081" s="59" t="str">
        <x:v>2025-11-11 14:02</x:v>
      </x:c>
      <x:c r="BA3081" s="53" t="n">
        <x:v>38808</x:v>
      </x:c>
      <x:c r="BB3081" s="50"/>
      <x:c r="BC3081" s="50"/>
      <x:c r="BD3081" s="50"/>
    </x:row>
    <x:row r="3082">
      <x:c r="A3082" s="50" t="n">
        <x:v>3081</x:v>
      </x:c>
      <x:c r="B3082" s="50" t="str">
        <x:v>7042</x:v>
      </x:c>
      <x:c r="C3082" s="50" t="str">
        <x:v>7042.T</x:v>
      </x:c>
      <x:c r="D3082" s="50" t="str">
        <x:v>ACCESS GROUP HOLDINGS CO.,LTD.</x:v>
      </x:c>
      <x:c r="E3082" s="50" t="str">
        <x:v>Standard Market(Domestic)</x:v>
      </x:c>
      <x:c r="F3082" s="50" t="str">
        <x:v>Services</x:v>
      </x:c>
      <x:c r="G3082" s="51" t="n">
        <x:v>3283.132</x:v>
      </x:c>
      <x:c r="H3082" s="51" t="n">
        <x:v>3683.566</x:v>
      </x:c>
      <x:c r="I3082" s="51" t="n">
        <x:v>1906.544</x:v>
      </x:c>
      <x:c r="J3082" s="51" t="n">
        <x:v>3452.186</x:v>
      </x:c>
      <x:c r="K3082" s="51" t="n">
        <x:v>3594.937</x:v>
      </x:c>
      <x:c r="L3082" s="52" t="n">
        <x:f>IFERROR(H3082/G3082-1,"")</x:f>
        <x:v>0.12196707290477504</x:v>
      </x:c>
      <x:c r="M3082" s="52" t="n">
        <x:f>IFERROR(I3082/H3082-1,"")</x:f>
        <x:v>-0.48241893860460217</x:v>
      </x:c>
      <x:c r="N3082" s="52" t="n">
        <x:f>IFERROR(J3082/I3082-1,"")</x:f>
        <x:v>0.8107035557532372</x:v>
      </x:c>
      <x:c r="O3082" s="52" t="n">
        <x:f>IFERROR(K3082/J3082-1,"")</x:f>
        <x:v>0.04135090055981916</x:v>
      </x:c>
      <x:c r="P3082" s="52" t="n">
        <x:f>IFERROR((K3082/G3082)^(1/4)-1,"")</x:f>
        <x:v>0.02294135154734267</x:v>
      </x:c>
      <x:c r="Q3082" s="51" t="n">
        <x:v>230.763</x:v>
      </x:c>
      <x:c r="R3082" s="52" t="n">
        <x:f>IFERROR(Q3082/K3082,"")</x:f>
        <x:v>0.0641911109986072</x:v>
      </x:c>
      <x:c r="S3082" s="53" t="n">
        <x:v>43405</x:v>
      </x:c>
      <x:c r="T3082" s="50" t="str">
        <x:v>EDINET_company_history</x:v>
      </x:c>
      <x:c r="U3082" s="50" t="str">
        <x:v>合同会社Ａ・Ｇ・Ｓ</x:v>
      </x:c>
      <x:c r="V3082" s="54" t="n">
        <x:v>0.1278</x:v>
      </x:c>
      <x:c r="W3082" s="50" t="str">
        <x:v>木村 勇也 / 増田 智夫</x:v>
      </x:c>
      <x:c r="X3082" s="50" t="b">
        <x:f>AND(COUNT(L3082:O3082)=4,L3082&gt;='設定'!$B$6,M3082&gt;='設定'!$B$6,N3082&gt;='設定'!$B$6,O3082&gt;='設定'!$B$6)</x:f>
        <x:v>0</x:v>
      </x:c>
      <x:c r="Y3082" s="50" t="b">
        <x:f>AND(COUNT(G3082:K3082)=5,P3082&gt;='設定'!$B$7)</x:f>
        <x:v>0</x:v>
      </x:c>
      <x:c r="Z3082" s="50" t="b">
        <x:f>AND(ISNUMBER(R3082),R3082&gt;='設定'!$B$8)</x:f>
        <x:v>0</x:v>
      </x:c>
      <x:c r="AA3082" s="50" t="b">
        <x:f>AND(ISNUMBER(S3082),S3082&gt;=DATE(YEAR('設定'!$B$10)-'設定'!$B$9,MONTH('設定'!$B$10),DAY('設定'!$B$10)))</x:f>
        <x:v>0</x:v>
      </x:c>
      <x:c r="AB3082" s="55" t="b">
        <x:v>0</x:v>
      </x:c>
      <x:c r="AC3082" s="55" t="b">
        <x:v>0</x:v>
      </x:c>
      <x:c r="AD3082" s="50" t="n">
        <x:f>IF(X3082,1,0)+IF(Z3082,1,0)+IF(AA3082,1,0)+IF(AB3082,1,0)</x:f>
        <x:v>0</x:v>
      </x:c>
      <x:c r="AE3082" s="50" t="n">
        <x:f>IF(Y3082,1,0)+IF(Z3082,1,0)+IF(AA3082,1,0)+IF(AB3082,1,0)</x:f>
        <x:v>0</x:v>
      </x:c>
      <x:c r="AF3082" s="50" t="n">
        <x:f>IF(Y3082,1,0)+IF(Z3082,1,0)+IF(AA3082,1,0)+IF(AC3082,1,0)</x:f>
        <x:v>0</x:v>
      </x:c>
      <x:c r="AG3082" s="53" t="n">
        <x:v>44348</x:v>
      </x:c>
      <x:c r="AH3082" s="50" t="str">
        <x:v>S100W2RX</x:v>
      </x:c>
      <x:c r="AI3082" s="50" t="str">
        <x:v>NetSalesSummaryOfBusinessResults</x:v>
      </x:c>
      <x:c r="AJ3082" s="50" t="str">
        <x:v>OperatingIncome</x:v>
      </x:c>
      <x:c r="AK3082" s="53" t="n">
        <x:v>45747</x:v>
      </x:c>
      <x:c r="AL3082" s="50" t="str">
        <x:v>365/365/182/366/365</x:v>
      </x:c>
      <x:c r="AM3082" s="51" t="n">
        <x:v>1600200</x:v>
      </x:c>
      <x:c r="AN3082" s="51" t="n">
        <x:v>599</x:v>
      </x:c>
      <x:c r="AO3082" s="51" t="n">
        <x:f>IFERROR(AM3082*AN3082,"")</x:f>
        <x:v>958519800</x:v>
      </x:c>
      <x:c r="AP3082" s="56" t="n">
        <x:f>IFERROR(AO3082/(K3082*1000000),"")</x:f>
        <x:v>0.26663048615316487</x:v>
      </x:c>
      <x:c r="AQ3082" s="57" t="n">
        <x:v>2016415</x:v>
      </x:c>
      <x:c r="AR3082" s="52" t="n">
        <x:v>0.5724654152759605</x:v>
      </x:c>
      <x:c r="AS3082" s="52" t="n">
        <x:v>-0.6150990078729113</x:v>
      </x:c>
      <x:c r="AT3082" s="55" t="b">
        <x:v>0</x:v>
      </x:c>
      <x:c r="AU3082" s="50" t="str">
        <x:v>low_liquidity</x:v>
      </x:c>
      <x:c r="AV3082" s="58" t="n">
        <x:v>-0.0956474174042952</x:v>
      </x:c>
      <x:c r="AW3082" s="50" t="n">
        <x:v>2575</x:v>
      </x:c>
      <x:c r="AX3082" s="50" t="str">
        <x:v>Transformation Moat</x:v>
      </x:c>
      <x:c r="AY3082" s="50" t="str">
        <x:v>既存適格性フィルター不通過: low_liquidity / 60日平均売買代金2,000万円未満 / ローカル5年最大下落率-60%以下</x:v>
      </x:c>
      <x:c r="AZ3082" s="59" t="str">
        <x:v>2025-06-24 16:10</x:v>
      </x:c>
      <x:c r="BA3082" s="53" t="n">
        <x:v>43405</x:v>
      </x:c>
      <x:c r="BB3082" s="50"/>
      <x:c r="BC3082" s="50"/>
      <x:c r="BD3082" s="50"/>
    </x:row>
    <x:row r="3083">
      <x:c r="A3083" s="50" t="n">
        <x:v>3082</x:v>
      </x:c>
      <x:c r="B3083" s="50" t="str">
        <x:v>3951</x:v>
      </x:c>
      <x:c r="C3083" s="50" t="str">
        <x:v>3951.T</x:v>
      </x:c>
      <x:c r="D3083" s="50" t="str">
        <x:v>ASAHI PRINTING CO.,LTD.</x:v>
      </x:c>
      <x:c r="E3083" s="50" t="str">
        <x:v>Standard Market(Domestic)</x:v>
      </x:c>
      <x:c r="F3083" s="50" t="str">
        <x:v>Pulp and Paper</x:v>
      </x:c>
      <x:c r="G3083" s="51" t="n">
        <x:v>40143.337</x:v>
      </x:c>
      <x:c r="H3083" s="51" t="n">
        <x:v>38806.512</x:v>
      </x:c>
      <x:c r="I3083" s="51" t="n">
        <x:v>40302.83</x:v>
      </x:c>
      <x:c r="J3083" s="51" t="n">
        <x:v>41871.488</x:v>
      </x:c>
      <x:c r="K3083" s="51" t="n">
        <x:v>43945.035</x:v>
      </x:c>
      <x:c r="L3083" s="52" t="n">
        <x:f>IFERROR(H3083/G3083-1,"")</x:f>
        <x:v>-0.03330129231658041</x:v>
      </x:c>
      <x:c r="M3083" s="52" t="n">
        <x:f>IFERROR(I3083/H3083-1,"")</x:f>
        <x:v>0.03855842545189314</x:v>
      </x:c>
      <x:c r="N3083" s="52" t="n">
        <x:f>IFERROR(J3083/I3083-1,"")</x:f>
        <x:v>0.038921782912018754</x:v>
      </x:c>
      <x:c r="O3083" s="52" t="n">
        <x:f>IFERROR(K3083/J3083-1,"")</x:f>
        <x:v>0.04952169361642955</x:v>
      </x:c>
      <x:c r="P3083" s="52" t="n">
        <x:f>IFERROR((K3083/G3083)^(1/4)-1,"")</x:f>
        <x:v>0.022878583920190154</x:v>
      </x:c>
      <x:c r="Q3083" s="51" t="n">
        <x:v>2076.099</x:v>
      </x:c>
      <x:c r="R3083" s="52" t="n">
        <x:f>IFERROR(Q3083/K3083,"")</x:f>
        <x:v>0.04724308445766399</x:v>
      </x:c>
      <x:c r="S3083" s="53" t="n">
        <x:v>37561</x:v>
      </x:c>
      <x:c r="T3083" s="50" t="str">
        <x:v>EDINET_company_history</x:v>
      </x:c>
      <x:c r="U3083" s="50" t="str">
        <x:v>株式会社サンワールド</x:v>
      </x:c>
      <x:c r="V3083" s="54" t="n">
        <x:v>0.0991</x:v>
      </x:c>
      <x:c r="W3083" s="50" t="str">
        <x:v>朝日 重剛 / 朝日 重紀 / 広田 敏幸</x:v>
      </x:c>
      <x:c r="X3083" s="50" t="b">
        <x:f>AND(COUNT(L3083:O3083)=4,L3083&gt;='設定'!$B$6,M3083&gt;='設定'!$B$6,N3083&gt;='設定'!$B$6,O3083&gt;='設定'!$B$6)</x:f>
        <x:v>0</x:v>
      </x:c>
      <x:c r="Y3083" s="50" t="b">
        <x:f>AND(COUNT(G3083:K3083)=5,P3083&gt;='設定'!$B$7)</x:f>
        <x:v>0</x:v>
      </x:c>
      <x:c r="Z3083" s="50" t="b">
        <x:f>AND(ISNUMBER(R3083),R3083&gt;='設定'!$B$8)</x:f>
        <x:v>0</x:v>
      </x:c>
      <x:c r="AA3083" s="50" t="b">
        <x:f>AND(ISNUMBER(S3083),S3083&gt;=DATE(YEAR('設定'!$B$10)-'設定'!$B$9,MONTH('設定'!$B$10),DAY('設定'!$B$10)))</x:f>
        <x:v>0</x:v>
      </x:c>
      <x:c r="AB3083" s="55" t="b">
        <x:v>0</x:v>
      </x:c>
      <x:c r="AC3083" s="55" t="b">
        <x:v>0</x:v>
      </x:c>
      <x:c r="AD3083" s="50" t="n">
        <x:f>IF(X3083,1,0)+IF(Z3083,1,0)+IF(AA3083,1,0)+IF(AB3083,1,0)</x:f>
        <x:v>0</x:v>
      </x:c>
      <x:c r="AE3083" s="50" t="n">
        <x:f>IF(Y3083,1,0)+IF(Z3083,1,0)+IF(AA3083,1,0)+IF(AB3083,1,0)</x:f>
        <x:v>0</x:v>
      </x:c>
      <x:c r="AF3083" s="50" t="n">
        <x:f>IF(Y3083,1,0)+IF(Z3083,1,0)+IF(AA3083,1,0)+IF(AC3083,1,0)</x:f>
        <x:v>0</x:v>
      </x:c>
      <x:c r="AG3083" s="53" t="n">
        <x:v>44348</x:v>
      </x:c>
      <x:c r="AH3083" s="50" t="str">
        <x:v>S100W1S2</x:v>
      </x:c>
      <x:c r="AI3083" s="50" t="str">
        <x:v>NetSalesSummaryOfBusinessResults</x:v>
      </x:c>
      <x:c r="AJ3083" s="50" t="str">
        <x:v>OperatingIncome</x:v>
      </x:c>
      <x:c r="AK3083" s="53" t="n">
        <x:v>45747</x:v>
      </x:c>
      <x:c r="AL3083" s="50" t="str">
        <x:v>365/365/365/366/365</x:v>
      </x:c>
      <x:c r="AM3083" s="51" t="n">
        <x:v>21253629</x:v>
      </x:c>
      <x:c r="AN3083" s="51" t="n">
        <x:v>846</x:v>
      </x:c>
      <x:c r="AO3083" s="51" t="n">
        <x:f>IFERROR(AM3083*AN3083,"")</x:f>
        <x:v>17980570134</x:v>
      </x:c>
      <x:c r="AP3083" s="56" t="n">
        <x:f>IFERROR(AO3083/(K3083*1000000),"")</x:f>
        <x:v>0.4091604463166317</x:v>
      </x:c>
      <x:c r="AQ3083" s="57" t="n">
        <x:v>12437335</x:v>
      </x:c>
      <x:c r="AR3083" s="52" t="n">
        <x:v>0.1278875948329764</x:v>
      </x:c>
      <x:c r="AS3083" s="52" t="n">
        <x:v>-0.1809243896688933</x:v>
      </x:c>
      <x:c r="AT3083" s="55" t="b">
        <x:v>0</x:v>
      </x:c>
      <x:c r="AU3083" s="50" t="str">
        <x:v>low_liquidity</x:v>
      </x:c>
      <x:c r="AV3083" s="58" t="n">
        <x:v>0.0333914397568248</x:v>
      </x:c>
      <x:c r="AW3083" s="50" t="n">
        <x:v>1628</x:v>
      </x:c>
      <x:c r="AX3083" s="50" t="str">
        <x:v>Discovery</x:v>
      </x:c>
      <x:c r="AY3083" s="50" t="str">
        <x:v>既存適格性フィルター不通過: low_liquidity / 60日平均売買代金2,000万円未満</x:v>
      </x:c>
      <x:c r="AZ3083" s="59" t="str">
        <x:v>2025-06-23 15:00</x:v>
      </x:c>
      <x:c r="BA3083" s="53" t="n">
        <x:v>37561</x:v>
      </x:c>
      <x:c r="BB3083" s="50"/>
      <x:c r="BC3083" s="50"/>
      <x:c r="BD3083" s="50"/>
    </x:row>
    <x:row r="3084">
      <x:c r="A3084" s="50" t="n">
        <x:v>3083</x:v>
      </x:c>
      <x:c r="B3084" s="50" t="str">
        <x:v>9046</x:v>
      </x:c>
      <x:c r="C3084" s="50" t="str">
        <x:v>9046.T</x:v>
      </x:c>
      <x:c r="D3084" s="50" t="str">
        <x:v>Kobe Electric Railway Co.,Ltd.</x:v>
      </x:c>
      <x:c r="E3084" s="50" t="str">
        <x:v>Prime Market (Domestic)</x:v>
      </x:c>
      <x:c r="F3084" s="50" t="str">
        <x:v>Land Transportation</x:v>
      </x:c>
      <x:c r="G3084" s="51" t="n">
        <x:v>20231</x:v>
      </x:c>
      <x:c r="H3084" s="51" t="n">
        <x:v>20517</x:v>
      </x:c>
      <x:c r="I3084" s="51" t="n">
        <x:v>21321</x:v>
      </x:c>
      <x:c r="J3084" s="51" t="n">
        <x:v>22313</x:v>
      </x:c>
      <x:c r="K3084" s="51" t="n">
        <x:v>22131</x:v>
      </x:c>
      <x:c r="L3084" s="52" t="n">
        <x:f>IFERROR(H3084/G3084-1,"")</x:f>
        <x:v>0.014136720873906272</x:v>
      </x:c>
      <x:c r="M3084" s="52" t="n">
        <x:f>IFERROR(I3084/H3084-1,"")</x:f>
        <x:v>0.03918701564556226</x:v>
      </x:c>
      <x:c r="N3084" s="52" t="n">
        <x:f>IFERROR(J3084/I3084-1,"")</x:f>
        <x:v>0.04652689836311619</x:v>
      </x:c>
      <x:c r="O3084" s="52" t="n">
        <x:f>IFERROR(K3084/J3084-1,"")</x:f>
        <x:v>-0.008156679962353808</x:v>
      </x:c>
      <x:c r="P3084" s="52" t="n">
        <x:f>IFERROR((K3084/G3084)^(1/4)-1,"")</x:f>
        <x:v>0.022694503962501056</x:v>
      </x:c>
      <x:c r="Q3084" s="51" t="n">
        <x:v>2006</x:v>
      </x:c>
      <x:c r="R3084" s="52" t="n">
        <x:f>IFERROR(Q3084/K3084,"")</x:f>
        <x:v>0.09064208576205322</x:v>
      </x:c>
      <x:c r="S3084" s="53" t="n">
        <x:v>18050</x:v>
      </x:c>
      <x:c r="T3084" s="50" t="str">
        <x:v>EDINET_company_history</x:v>
      </x:c>
      <x:c r="U3084" s="50" t="str">
        <x:v>阪急阪神ホールディングス 株式会社</x:v>
      </x:c>
      <x:c r="V3084" s="54" t="n">
        <x:v>0.2774</x:v>
      </x:c>
      <x:c r="W3084" s="50" t="str">
        <x:v>寺田 信彦 / 井波 洋</x:v>
      </x:c>
      <x:c r="X3084" s="50" t="b">
        <x:f>AND(COUNT(L3084:O3084)=4,L3084&gt;='設定'!$B$6,M3084&gt;='設定'!$B$6,N3084&gt;='設定'!$B$6,O3084&gt;='設定'!$B$6)</x:f>
        <x:v>0</x:v>
      </x:c>
      <x:c r="Y3084" s="50" t="b">
        <x:f>AND(COUNT(G3084:K3084)=5,P3084&gt;='設定'!$B$7)</x:f>
        <x:v>0</x:v>
      </x:c>
      <x:c r="Z3084" s="50" t="b">
        <x:f>AND(ISNUMBER(R3084),R3084&gt;='設定'!$B$8)</x:f>
        <x:v>0</x:v>
      </x:c>
      <x:c r="AA3084" s="50" t="b">
        <x:f>AND(ISNUMBER(S3084),S3084&gt;=DATE(YEAR('設定'!$B$10)-'設定'!$B$9,MONTH('設定'!$B$10),DAY('設定'!$B$10)))</x:f>
        <x:v>0</x:v>
      </x:c>
      <x:c r="AB3084" s="55" t="b">
        <x:v>0</x:v>
      </x:c>
      <x:c r="AC3084" s="55" t="b">
        <x:v>0</x:v>
      </x:c>
      <x:c r="AD3084" s="50" t="n">
        <x:f>IF(X3084,1,0)+IF(Z3084,1,0)+IF(AA3084,1,0)+IF(AB3084,1,0)</x:f>
        <x:v>0</x:v>
      </x:c>
      <x:c r="AE3084" s="50" t="n">
        <x:f>IF(Y3084,1,0)+IF(Z3084,1,0)+IF(AA3084,1,0)+IF(AB3084,1,0)</x:f>
        <x:v>0</x:v>
      </x:c>
      <x:c r="AF3084" s="50" t="n">
        <x:f>IF(Y3084,1,0)+IF(Z3084,1,0)+IF(AA3084,1,0)+IF(AC3084,1,0)</x:f>
        <x:v>0</x:v>
      </x:c>
      <x:c r="AG3084" s="53" t="n">
        <x:v>44348</x:v>
      </x:c>
      <x:c r="AH3084" s="50" t="str">
        <x:v>S100VX2K</x:v>
      </x:c>
      <x:c r="AI3084" s="50" t="str">
        <x:v>OperatingRevenue1SummaryOfBusinessResults</x:v>
      </x:c>
      <x:c r="AJ3084" s="50" t="str">
        <x:v>OperatingIncome</x:v>
      </x:c>
      <x:c r="AK3084" s="53" t="n">
        <x:v>45747</x:v>
      </x:c>
      <x:c r="AL3084" s="50" t="str">
        <x:v>365/365/365/366/365</x:v>
      </x:c>
      <x:c r="AM3084" s="51" t="n">
        <x:v>7912466</x:v>
      </x:c>
      <x:c r="AN3084" s="51" t="n">
        <x:v>2345</x:v>
      </x:c>
      <x:c r="AO3084" s="51" t="n">
        <x:f>IFERROR(AM3084*AN3084,"")</x:f>
        <x:v>18554732770</x:v>
      </x:c>
      <x:c r="AP3084" s="56" t="n">
        <x:f>IFERROR(AO3084/(K3084*1000000),"")</x:f>
        <x:v>0.838404625638245</x:v>
      </x:c>
      <x:c r="AQ3084" s="57" t="n">
        <x:v>50294331.666666664</x:v>
      </x:c>
      <x:c r="AR3084" s="52" t="n">
        <x:v>0.1672237741913671</x:v>
      </x:c>
      <x:c r="AS3084" s="52" t="n">
        <x:v>-0.3926947942045574</x:v>
      </x:c>
      <x:c r="AT3084" s="55" t="b">
        <x:v>1</x:v>
      </x:c>
      <x:c r="AU3084" s="50"/>
      <x:c r="AV3084" s="58" t="n">
        <x:v>0.0818546023469052</x:v>
      </x:c>
      <x:c r="AW3084" s="50" t="n">
        <x:v>1339</x:v>
      </x:c>
      <x:c r="AX3084" s="50" t="str">
        <x:v>Core Moat</x:v>
      </x:c>
      <x:c r="AY3084" s="50" t="str">
        <x:v>目立つ機械的警告なし（定性確認は別途必要）</x:v>
      </x:c>
      <x:c r="AZ3084" s="59" t="str">
        <x:v>2025-06-12 12:27</x:v>
      </x:c>
      <x:c r="BA3084" s="53" t="n">
        <x:v>18050</x:v>
      </x:c>
      <x:c r="BB3084" s="50"/>
      <x:c r="BC3084" s="50"/>
      <x:c r="BD3084" s="50" t="str">
        <x:v>TOPIX Small 2</x:v>
      </x:c>
    </x:row>
    <x:row r="3085">
      <x:c r="A3085" s="50" t="n">
        <x:v>3084</x:v>
      </x:c>
      <x:c r="B3085" s="50" t="str">
        <x:v>5938</x:v>
      </x:c>
      <x:c r="C3085" s="50" t="str">
        <x:v>5938.T</x:v>
      </x:c>
      <x:c r="D3085" s="50" t="str">
        <x:v>LIXIL Corporation</x:v>
      </x:c>
      <x:c r="E3085" s="50" t="str">
        <x:v>Prime Market (Domestic)</x:v>
      </x:c>
      <x:c r="F3085" s="50" t="str">
        <x:v>Metal Products</x:v>
      </x:c>
      <x:c r="G3085" s="51" t="n">
        <x:v>1378255</x:v>
      </x:c>
      <x:c r="H3085" s="51" t="n">
        <x:v>1428578</x:v>
      </x:c>
      <x:c r="I3085" s="51" t="n">
        <x:v>1495987</x:v>
      </x:c>
      <x:c r="J3085" s="51" t="n">
        <x:v>1483224</x:v>
      </x:c>
      <x:c r="K3085" s="51" t="n">
        <x:v>1504697</x:v>
      </x:c>
      <x:c r="L3085" s="52" t="n">
        <x:f>IFERROR(H3085/G3085-1,"")</x:f>
        <x:v>0.03651211132918064</x:v>
      </x:c>
      <x:c r="M3085" s="52" t="n">
        <x:f>IFERROR(I3085/H3085-1,"")</x:f>
        <x:v>0.04718608294401849</x:v>
      </x:c>
      <x:c r="N3085" s="52" t="n">
        <x:f>IFERROR(J3085/I3085-1,"")</x:f>
        <x:v>-0.00853149124958974</x:v>
      </x:c>
      <x:c r="O3085" s="52" t="n">
        <x:f>IFERROR(K3085/J3085-1,"")</x:f>
        <x:v>0.014477246862240722</x:v>
      </x:c>
      <x:c r="P3085" s="52" t="n">
        <x:f>IFERROR((K3085/G3085)^(1/4)-1,"")</x:f>
        <x:v>0.022185861372294724</x:v>
      </x:c>
      <x:c r="Q3085" s="51" t="n">
        <x:v>29687</x:v>
      </x:c>
      <x:c r="R3085" s="52" t="n">
        <x:f>IFERROR(Q3085/K3085,"")</x:f>
        <x:v>0.019729553524729562</x:v>
      </x:c>
      <x:c r="S3085" s="53" t="n">
        <x:v>31260</x:v>
      </x:c>
      <x:c r="T3085" s="50" t="str">
        <x:v>EDINET_company_history</x:v>
      </x:c>
      <x:c r="U3085" s="50" t="str">
        <x:v>日本マスタートラスト信託銀行株式会社（信託口）</x:v>
      </x:c>
      <x:c r="V3085" s="54" t="n">
        <x:v>0.1648</x:v>
      </x:c>
      <x:c r="W3085" s="50"/>
      <x:c r="X3085" s="50" t="b">
        <x:f>AND(COUNT(L3085:O3085)=4,L3085&gt;='設定'!$B$6,M3085&gt;='設定'!$B$6,N3085&gt;='設定'!$B$6,O3085&gt;='設定'!$B$6)</x:f>
        <x:v>0</x:v>
      </x:c>
      <x:c r="Y3085" s="50" t="b">
        <x:f>AND(COUNT(G3085:K3085)=5,P3085&gt;='設定'!$B$7)</x:f>
        <x:v>0</x:v>
      </x:c>
      <x:c r="Z3085" s="50" t="b">
        <x:f>AND(ISNUMBER(R3085),R3085&gt;='設定'!$B$8)</x:f>
        <x:v>0</x:v>
      </x:c>
      <x:c r="AA3085" s="50" t="b">
        <x:f>AND(ISNUMBER(S3085),S3085&gt;=DATE(YEAR('設定'!$B$10)-'設定'!$B$9,MONTH('設定'!$B$10),DAY('設定'!$B$10)))</x:f>
        <x:v>0</x:v>
      </x:c>
      <x:c r="AB3085" s="55" t="b">
        <x:v>0</x:v>
      </x:c>
      <x:c r="AC3085" s="55" t="b">
        <x:v>0</x:v>
      </x:c>
      <x:c r="AD3085" s="50" t="n">
        <x:f>IF(X3085,1,0)+IF(Z3085,1,0)+IF(AA3085,1,0)+IF(AB3085,1,0)</x:f>
        <x:v>0</x:v>
      </x:c>
      <x:c r="AE3085" s="50" t="n">
        <x:f>IF(Y3085,1,0)+IF(Z3085,1,0)+IF(AA3085,1,0)+IF(AB3085,1,0)</x:f>
        <x:v>0</x:v>
      </x:c>
      <x:c r="AF3085" s="50" t="n">
        <x:f>IF(Y3085,1,0)+IF(Z3085,1,0)+IF(AA3085,1,0)+IF(AC3085,1,0)</x:f>
        <x:v>0</x:v>
      </x:c>
      <x:c r="AG3085" s="53" t="n">
        <x:v>44348</x:v>
      </x:c>
      <x:c r="AH3085" s="50" t="str">
        <x:v>S100VYMK</x:v>
      </x:c>
      <x:c r="AI3085" s="50" t="str">
        <x:v>RevenueIFRSSummaryOfBusinessResults</x:v>
      </x:c>
      <x:c r="AJ3085" s="50" t="str">
        <x:v>OperatingProfitLossIFRS</x:v>
      </x:c>
      <x:c r="AK3085" s="53" t="n">
        <x:v>45747</x:v>
      </x:c>
      <x:c r="AL3085" s="50" t="str">
        <x:v>365/365/365/366/365</x:v>
      </x:c>
      <x:c r="AM3085" s="51" t="n">
        <x:v>287273860</x:v>
      </x:c>
      <x:c r="AN3085" s="51" t="n">
        <x:v>1686.5</x:v>
      </x:c>
      <x:c r="AO3085" s="51" t="n">
        <x:f>IFERROR(AM3085*AN3085,"")</x:f>
        <x:v>484487364890</x:v>
      </x:c>
      <x:c r="AP3085" s="56" t="n">
        <x:f>IFERROR(AO3085/(K3085*1000000),"")</x:f>
        <x:v>0.32198333942979884</x:v>
      </x:c>
      <x:c r="AQ3085" s="57" t="n">
        <x:v>4130168675</x:v>
      </x:c>
      <x:c r="AR3085" s="52" t="n">
        <x:v>0.2529413180337583</x:v>
      </x:c>
      <x:c r="AS3085" s="52" t="n">
        <x:v>-0.4732010064254032</x:v>
      </x:c>
      <x:c r="AT3085" s="55" t="b">
        <x:v>0</x:v>
      </x:c>
      <x:c r="AU3085" s="50" t="str">
        <x:v>missing_financial_data</x:v>
      </x:c>
      <x:c r="AV3085" s="58" t="n">
        <x:v>0.0349408017927595</x:v>
      </x:c>
      <x:c r="AW3085" s="50" t="n">
        <x:v>1616</x:v>
      </x:c>
      <x:c r="AX3085" s="50" t="str">
        <x:v>Future Moat</x:v>
      </x:c>
      <x:c r="AY3085" s="50" t="str">
        <x:v>既存適格性フィルター不通過: missing_financial_data</x:v>
      </x:c>
      <x:c r="AZ3085" s="59" t="str">
        <x:v>2025-06-18 16:00</x:v>
      </x:c>
      <x:c r="BA3085" s="53" t="n">
        <x:v>31260</x:v>
      </x:c>
      <x:c r="BB3085" s="50"/>
      <x:c r="BC3085" s="50"/>
      <x:c r="BD3085" s="50" t="str">
        <x:v>TOPIX Mid400</x:v>
      </x:c>
    </x:row>
    <x:row r="3086">
      <x:c r="A3086" s="50" t="n">
        <x:v>3085</x:v>
      </x:c>
      <x:c r="B3086" s="50" t="str">
        <x:v>7912</x:v>
      </x:c>
      <x:c r="C3086" s="50" t="str">
        <x:v>7912.T</x:v>
      </x:c>
      <x:c r="D3086" s="50" t="str">
        <x:v>Dai Nippon Printing Co.,Ltd.</x:v>
      </x:c>
      <x:c r="E3086" s="50" t="str">
        <x:v>Prime Market (Domestic)</x:v>
      </x:c>
      <x:c r="F3086" s="50" t="str">
        <x:v>Other Products</x:v>
      </x:c>
      <x:c r="G3086" s="51" t="n">
        <x:v>1335439</x:v>
      </x:c>
      <x:c r="H3086" s="51" t="n">
        <x:v>1344147</x:v>
      </x:c>
      <x:c r="I3086" s="51" t="n">
        <x:v>1373209</x:v>
      </x:c>
      <x:c r="J3086" s="51" t="n">
        <x:v>1424822</x:v>
      </x:c>
      <x:c r="K3086" s="51" t="n">
        <x:v>1457609</x:v>
      </x:c>
      <x:c r="L3086" s="52" t="n">
        <x:f>IFERROR(H3086/G3086-1,"")</x:f>
        <x:v>0.006520702181080473</x:v>
      </x:c>
      <x:c r="M3086" s="52" t="n">
        <x:f>IFERROR(I3086/H3086-1,"")</x:f>
        <x:v>0.02162114709179863</x:v>
      </x:c>
      <x:c r="N3086" s="52" t="n">
        <x:f>IFERROR(J3086/I3086-1,"")</x:f>
        <x:v>0.03758568433501375</x:v>
      </x:c>
      <x:c r="O3086" s="52" t="n">
        <x:f>IFERROR(K3086/J3086-1,"")</x:f>
        <x:v>0.023011295446027535</x:v>
      </x:c>
      <x:c r="P3086" s="52" t="n">
        <x:f>IFERROR((K3086/G3086)^(1/4)-1,"")</x:f>
        <x:v>0.022125554832626904</x:v>
      </x:c>
      <x:c r="Q3086" s="51" t="n">
        <x:v>93612</x:v>
      </x:c>
      <x:c r="R3086" s="52" t="n">
        <x:f>IFERROR(Q3086/K3086,"")</x:f>
        <x:v>0.06422298435314272</x:v>
      </x:c>
      <x:c r="S3086" s="53" t="n">
        <x:v>18019</x:v>
      </x:c>
      <x:c r="T3086" s="50" t="str">
        <x:v>EDINET_company_history</x:v>
      </x:c>
      <x:c r="U3086" s="50" t="str">
        <x:v>日本マスタートラスト信託銀行株式会社（信託口）</x:v>
      </x:c>
      <x:c r="V3086" s="54" t="n">
        <x:v>0.1779</x:v>
      </x:c>
      <x:c r="W3086" s="50" t="str">
        <x:v>北 島 義 斉 / 宮 健 司 / 山 口 正 登</x:v>
      </x:c>
      <x:c r="X3086" s="50" t="b">
        <x:f>AND(COUNT(L3086:O3086)=4,L3086&gt;='設定'!$B$6,M3086&gt;='設定'!$B$6,N3086&gt;='設定'!$B$6,O3086&gt;='設定'!$B$6)</x:f>
        <x:v>0</x:v>
      </x:c>
      <x:c r="Y3086" s="50" t="b">
        <x:f>AND(COUNT(G3086:K3086)=5,P3086&gt;='設定'!$B$7)</x:f>
        <x:v>0</x:v>
      </x:c>
      <x:c r="Z3086" s="50" t="b">
        <x:f>AND(ISNUMBER(R3086),R3086&gt;='設定'!$B$8)</x:f>
        <x:v>0</x:v>
      </x:c>
      <x:c r="AA3086" s="50" t="b">
        <x:f>AND(ISNUMBER(S3086),S3086&gt;=DATE(YEAR('設定'!$B$10)-'設定'!$B$9,MONTH('設定'!$B$10),DAY('設定'!$B$10)))</x:f>
        <x:v>0</x:v>
      </x:c>
      <x:c r="AB3086" s="55" t="b">
        <x:v>0</x:v>
      </x:c>
      <x:c r="AC3086" s="55" t="b">
        <x:v>0</x:v>
      </x:c>
      <x:c r="AD3086" s="50" t="n">
        <x:f>IF(X3086,1,0)+IF(Z3086,1,0)+IF(AA3086,1,0)+IF(AB3086,1,0)</x:f>
        <x:v>0</x:v>
      </x:c>
      <x:c r="AE3086" s="50" t="n">
        <x:f>IF(Y3086,1,0)+IF(Z3086,1,0)+IF(AA3086,1,0)+IF(AB3086,1,0)</x:f>
        <x:v>0</x:v>
      </x:c>
      <x:c r="AF3086" s="50" t="n">
        <x:f>IF(Y3086,1,0)+IF(Z3086,1,0)+IF(AA3086,1,0)+IF(AC3086,1,0)</x:f>
        <x:v>0</x:v>
      </x:c>
      <x:c r="AG3086" s="53" t="n">
        <x:v>44348</x:v>
      </x:c>
      <x:c r="AH3086" s="50" t="str">
        <x:v>S100W0RF</x:v>
      </x:c>
      <x:c r="AI3086" s="50" t="str">
        <x:v>NetSalesSummaryOfBusinessResults</x:v>
      </x:c>
      <x:c r="AJ3086" s="50" t="str">
        <x:v>OperatingIncome</x:v>
      </x:c>
      <x:c r="AK3086" s="53" t="n">
        <x:v>45747</x:v>
      </x:c>
      <x:c r="AL3086" s="50" t="str">
        <x:v>365/365/365/366/365</x:v>
      </x:c>
      <x:c r="AM3086" s="51" t="n">
        <x:v>451692792</x:v>
      </x:c>
      <x:c r="AN3086" s="51" t="n">
        <x:v>2746.5</x:v>
      </x:c>
      <x:c r="AO3086" s="51" t="n">
        <x:f>IFERROR(AM3086*AN3086,"")</x:f>
        <x:v>1240574253228</x:v>
      </x:c>
      <x:c r="AP3086" s="56" t="n">
        <x:f>IFERROR(AO3086/(K3086*1000000),"")</x:f>
        <x:v>0.8511022182409687</x:v>
      </x:c>
      <x:c r="AQ3086" s="57" t="n">
        <x:v>5125957500.833333</x:v>
      </x:c>
      <x:c r="AR3086" s="52" t="n">
        <x:v>0.27364895771479</x:v>
      </x:c>
      <x:c r="AS3086" s="52" t="n">
        <x:v>-0.327170472803413</x:v>
      </x:c>
      <x:c r="AT3086" s="55" t="b">
        <x:v>1</x:v>
      </x:c>
      <x:c r="AU3086" s="50"/>
      <x:c r="AV3086" s="58" t="n">
        <x:v>0.1889759631886422</x:v>
      </x:c>
      <x:c r="AW3086" s="50" t="n">
        <x:v>755</x:v>
      </x:c>
      <x:c r="AX3086" s="50" t="str">
        <x:v>Transformation Moat</x:v>
      </x:c>
      <x:c r="AY3086" s="50" t="str">
        <x:v>目立つ機械的警告なし（定性確認は別途必要）</x:v>
      </x:c>
      <x:c r="AZ3086" s="59" t="str">
        <x:v>2025-06-24 15:55</x:v>
      </x:c>
      <x:c r="BA3086" s="53" t="n">
        <x:v>18019</x:v>
      </x:c>
      <x:c r="BB3086" s="50"/>
      <x:c r="BC3086" s="50"/>
      <x:c r="BD3086" s="50" t="str">
        <x:v>TOPIX Mid400</x:v>
      </x:c>
    </x:row>
    <x:row r="3087">
      <x:c r="A3087" s="50" t="n">
        <x:v>3086</x:v>
      </x:c>
      <x:c r="B3087" s="50" t="str">
        <x:v>7962</x:v>
      </x:c>
      <x:c r="C3087" s="50" t="str">
        <x:v>7962.T</x:v>
      </x:c>
      <x:c r="D3087" s="50" t="str">
        <x:v>KING JIM CO.,LTD.</x:v>
      </x:c>
      <x:c r="E3087" s="50" t="str">
        <x:v>Prime Market (Domestic)</x:v>
      </x:c>
      <x:c r="F3087" s="50" t="str">
        <x:v>Other Products</x:v>
      </x:c>
      <x:c r="G3087" s="51" t="n">
        <x:v>36319.071</x:v>
      </x:c>
      <x:c r="H3087" s="51" t="n">
        <x:v>36636.516</x:v>
      </x:c>
      <x:c r="I3087" s="51" t="n">
        <x:v>39393.899</x:v>
      </x:c>
      <x:c r="J3087" s="51" t="n">
        <x:v>39553.069</x:v>
      </x:c>
      <x:c r="K3087" s="51" t="n">
        <x:v>39639.5</x:v>
      </x:c>
      <x:c r="L3087" s="52" t="n">
        <x:f>IFERROR(H3087/G3087-1,"")</x:f>
        <x:v>0.00874044933583229</x:v>
      </x:c>
      <x:c r="M3087" s="52" t="n">
        <x:f>IFERROR(I3087/H3087-1,"")</x:f>
        <x:v>0.07526324282581887</x:v>
      </x:c>
      <x:c r="N3087" s="52" t="n">
        <x:f>IFERROR(J3087/I3087-1,"")</x:f>
        <x:v>0.00404047337380864</x:v>
      </x:c>
      <x:c r="O3087" s="52" t="n">
        <x:f>IFERROR(K3087/J3087-1,"")</x:f>
        <x:v>0.002185190737032272</x:v>
      </x:c>
      <x:c r="P3087" s="52" t="n">
        <x:f>IFERROR((K3087/G3087)^(1/4)-1,"")</x:f>
        <x:v>0.022111698828543247</x:v>
      </x:c>
      <x:c r="Q3087" s="51" t="n">
        <x:v>537.715</x:v>
      </x:c>
      <x:c r="R3087" s="52" t="n">
        <x:f>IFERROR(Q3087/K3087,"")</x:f>
        <x:v>0.013565130740801474</x:v>
      </x:c>
      <x:c r="S3087" s="53" t="n">
        <x:v>36951</x:v>
      </x:c>
      <x:c r="T3087" s="50" t="str">
        <x:v>EDINET_company_history</x:v>
      </x:c>
      <x:c r="U3087" s="50" t="str">
        <x:v>東京中小企業投資育成株式会社</x:v>
      </x:c>
      <x:c r="V3087" s="54" t="n">
        <x:v>0.0761</x:v>
      </x:c>
      <x:c r="W3087" s="50" t="str">
        <x:v>木村 美代子（戸籍上の氏名： 酒川 美代子）</x:v>
      </x:c>
      <x:c r="X3087" s="50" t="b">
        <x:f>AND(COUNT(L3087:O3087)=4,L3087&gt;='設定'!$B$6,M3087&gt;='設定'!$B$6,N3087&gt;='設定'!$B$6,O3087&gt;='設定'!$B$6)</x:f>
        <x:v>0</x:v>
      </x:c>
      <x:c r="Y3087" s="50" t="b">
        <x:f>AND(COUNT(G3087:K3087)=5,P3087&gt;='設定'!$B$7)</x:f>
        <x:v>0</x:v>
      </x:c>
      <x:c r="Z3087" s="50" t="b">
        <x:f>AND(ISNUMBER(R3087),R3087&gt;='設定'!$B$8)</x:f>
        <x:v>0</x:v>
      </x:c>
      <x:c r="AA3087" s="50" t="b">
        <x:f>AND(ISNUMBER(S3087),S3087&gt;=DATE(YEAR('設定'!$B$10)-'設定'!$B$9,MONTH('設定'!$B$10),DAY('設定'!$B$10)))</x:f>
        <x:v>0</x:v>
      </x:c>
      <x:c r="AB3087" s="55" t="b">
        <x:v>0</x:v>
      </x:c>
      <x:c r="AC3087" s="55" t="b">
        <x:v>0</x:v>
      </x:c>
      <x:c r="AD3087" s="50" t="n">
        <x:f>IF(X3087,1,0)+IF(Z3087,1,0)+IF(AA3087,1,0)+IF(AB3087,1,0)</x:f>
        <x:v>0</x:v>
      </x:c>
      <x:c r="AE3087" s="50" t="n">
        <x:f>IF(Y3087,1,0)+IF(Z3087,1,0)+IF(AA3087,1,0)+IF(AB3087,1,0)</x:f>
        <x:v>0</x:v>
      </x:c>
      <x:c r="AF3087" s="50" t="n">
        <x:f>IF(Y3087,1,0)+IF(Z3087,1,0)+IF(AA3087,1,0)+IF(AC3087,1,0)</x:f>
        <x:v>0</x:v>
      </x:c>
      <x:c r="AG3087" s="53" t="n">
        <x:v>44348</x:v>
      </x:c>
      <x:c r="AH3087" s="50" t="str">
        <x:v>S100WOZY</x:v>
      </x:c>
      <x:c r="AI3087" s="50" t="str">
        <x:v>NetSalesSummaryOfBusinessResults</x:v>
      </x:c>
      <x:c r="AJ3087" s="50" t="str">
        <x:v>OperatingIncome</x:v>
      </x:c>
      <x:c r="AK3087" s="53" t="n">
        <x:v>45828</x:v>
      </x:c>
      <x:c r="AL3087" s="50" t="str">
        <x:v>365/365/365/366/365</x:v>
      </x:c>
      <x:c r="AM3087" s="51" t="n">
        <x:v>28126192</x:v>
      </x:c>
      <x:c r="AN3087" s="51" t="n">
        <x:v>790</x:v>
      </x:c>
      <x:c r="AO3087" s="51" t="n">
        <x:f>IFERROR(AM3087*AN3087,"")</x:f>
        <x:v>22219691680</x:v>
      </x:c>
      <x:c r="AP3087" s="56" t="n">
        <x:f>IFERROR(AO3087/(K3087*1000000),"")</x:f>
        <x:v>0.5605441965716016</x:v>
      </x:c>
      <x:c r="AQ3087" s="57" t="n">
        <x:v>39865551.666666664</x:v>
      </x:c>
      <x:c r="AR3087" s="52" t="n">
        <x:v>0.1294807798647148</x:v>
      </x:c>
      <x:c r="AS3087" s="52" t="n">
        <x:v>-0.1301947222063081</x:v>
      </x:c>
      <x:c r="AT3087" s="55" t="b">
        <x:v>1</x:v>
      </x:c>
      <x:c r="AU3087" s="50"/>
      <x:c r="AV3087" s="58" t="n">
        <x:v>0.0321940085174962</x:v>
      </x:c>
      <x:c r="AW3087" s="50" t="n">
        <x:v>1640</x:v>
      </x:c>
      <x:c r="AX3087" s="50" t="str">
        <x:v>Discovery</x:v>
      </x:c>
      <x:c r="AY3087" s="50" t="str">
        <x:v>目立つ機械的警告なし（定性確認は別途必要）</x:v>
      </x:c>
      <x:c r="AZ3087" s="59" t="str">
        <x:v>2025-09-17 10:01</x:v>
      </x:c>
      <x:c r="BA3087" s="53" t="n">
        <x:v>36951</x:v>
      </x:c>
      <x:c r="BB3087" s="50"/>
      <x:c r="BC3087" s="50"/>
      <x:c r="BD3087" s="50" t="str">
        <x:v>TOPIX Small 2</x:v>
      </x:c>
    </x:row>
    <x:row r="3088">
      <x:c r="A3088" s="50" t="n">
        <x:v>3087</x:v>
      </x:c>
      <x:c r="B3088" s="50" t="str">
        <x:v>1721</x:v>
      </x:c>
      <x:c r="C3088" s="50" t="str">
        <x:v>1721.T</x:v>
      </x:c>
      <x:c r="D3088" s="50" t="str">
        <x:v>COMSYS Holdings Corporation</x:v>
      </x:c>
      <x:c r="E3088" s="50" t="str">
        <x:v>Prime Market (Domestic)</x:v>
      </x:c>
      <x:c r="F3088" s="50" t="str">
        <x:v>Construction</x:v>
      </x:c>
      <x:c r="G3088" s="51" t="n">
        <x:v>563252</x:v>
      </x:c>
      <x:c r="H3088" s="51" t="n">
        <x:v>589028</x:v>
      </x:c>
      <x:c r="I3088" s="51" t="n">
        <x:v>563295</x:v>
      </x:c>
      <x:c r="J3088" s="51" t="n">
        <x:v>571186</x:v>
      </x:c>
      <x:c r="K3088" s="51" t="n">
        <x:v>614631</x:v>
      </x:c>
      <x:c r="L3088" s="52" t="n">
        <x:f>IFERROR(H3088/G3088-1,"")</x:f>
        <x:v>0.04576282019415823</x:v>
      </x:c>
      <x:c r="M3088" s="52" t="n">
        <x:f>IFERROR(I3088/H3088-1,"")</x:f>
        <x:v>-0.04368722709276973</x:v>
      </x:c>
      <x:c r="N3088" s="52" t="n">
        <x:f>IFERROR(J3088/I3088-1,"")</x:f>
        <x:v>0.014008645558721389</x:v>
      </x:c>
      <x:c r="O3088" s="52" t="n">
        <x:f>IFERROR(K3088/J3088-1,"")</x:f>
        <x:v>0.07606103791059304</x:v>
      </x:c>
      <x:c r="P3088" s="52" t="n">
        <x:f>IFERROR((K3088/G3088)^(1/4)-1,"")</x:f>
        <x:v>0.02206361904800791</x:v>
      </x:c>
      <x:c r="Q3088" s="51" t="n">
        <x:v>45998</x:v>
      </x:c>
      <x:c r="R3088" s="52" t="n">
        <x:f>IFERROR(Q3088/K3088,"")</x:f>
        <x:v>0.07483839897434395</x:v>
      </x:c>
      <x:c r="S3088" s="53" t="n">
        <x:v>37865</x:v>
      </x:c>
      <x:c r="T3088" s="50" t="str">
        <x:v>EDINET_company_history</x:v>
      </x:c>
      <x:c r="U3088" s="50" t="str">
        <x:v>日本マスタートラスト信託銀行株式会社 投資信託口</x:v>
      </x:c>
      <x:c r="V3088" s="54" t="n">
        <x:v>0.1907</x:v>
      </x:c>
      <x:c r="W3088" s="50" t="str">
        <x:v>田辺 博</x:v>
      </x:c>
      <x:c r="X3088" s="50" t="b">
        <x:f>AND(COUNT(L3088:O3088)=4,L3088&gt;='設定'!$B$6,M3088&gt;='設定'!$B$6,N3088&gt;='設定'!$B$6,O3088&gt;='設定'!$B$6)</x:f>
        <x:v>0</x:v>
      </x:c>
      <x:c r="Y3088" s="50" t="b">
        <x:f>AND(COUNT(G3088:K3088)=5,P3088&gt;='設定'!$B$7)</x:f>
        <x:v>0</x:v>
      </x:c>
      <x:c r="Z3088" s="50" t="b">
        <x:f>AND(ISNUMBER(R3088),R3088&gt;='設定'!$B$8)</x:f>
        <x:v>0</x:v>
      </x:c>
      <x:c r="AA3088" s="50" t="b">
        <x:f>AND(ISNUMBER(S3088),S3088&gt;=DATE(YEAR('設定'!$B$10)-'設定'!$B$9,MONTH('設定'!$B$10),DAY('設定'!$B$10)))</x:f>
        <x:v>0</x:v>
      </x:c>
      <x:c r="AB3088" s="55" t="b">
        <x:v>0</x:v>
      </x:c>
      <x:c r="AC3088" s="55" t="b">
        <x:v>0</x:v>
      </x:c>
      <x:c r="AD3088" s="50" t="n">
        <x:f>IF(X3088,1,0)+IF(Z3088,1,0)+IF(AA3088,1,0)+IF(AB3088,1,0)</x:f>
        <x:v>0</x:v>
      </x:c>
      <x:c r="AE3088" s="50" t="n">
        <x:f>IF(Y3088,1,0)+IF(Z3088,1,0)+IF(AA3088,1,0)+IF(AB3088,1,0)</x:f>
        <x:v>0</x:v>
      </x:c>
      <x:c r="AF3088" s="50" t="n">
        <x:f>IF(Y3088,1,0)+IF(Z3088,1,0)+IF(AA3088,1,0)+IF(AC3088,1,0)</x:f>
        <x:v>0</x:v>
      </x:c>
      <x:c r="AG3088" s="53" t="n">
        <x:v>44348</x:v>
      </x:c>
      <x:c r="AH3088" s="50" t="str">
        <x:v>S100W2MR</x:v>
      </x:c>
      <x:c r="AI3088" s="50" t="str">
        <x:v>NetSalesSummaryOfBusinessResults</x:v>
      </x:c>
      <x:c r="AJ3088" s="50" t="str">
        <x:v>OperatingIncome</x:v>
      </x:c>
      <x:c r="AK3088" s="53" t="n">
        <x:v>45747</x:v>
      </x:c>
      <x:c r="AL3088" s="50" t="str">
        <x:v>365/365/365/366/365</x:v>
      </x:c>
      <x:c r="AM3088" s="51" t="n">
        <x:v>117618400</x:v>
      </x:c>
      <x:c r="AN3088" s="51" t="n">
        <x:v>5380</x:v>
      </x:c>
      <x:c r="AO3088" s="51" t="n">
        <x:f>IFERROR(AM3088*AN3088,"")</x:f>
        <x:v>632786992000</x:v>
      </x:c>
      <x:c r="AP3088" s="56" t="n">
        <x:f>IFERROR(AO3088/(K3088*1000000),"")</x:f>
        <x:v>1.0295396620085873</x:v>
      </x:c>
      <x:c r="AQ3088" s="57" t="n">
        <x:v>3514694575</x:v>
      </x:c>
      <x:c r="AR3088" s="52" t="n">
        <x:v>0.2186013948390254</x:v>
      </x:c>
      <x:c r="AS3088" s="52" t="n">
        <x:v>-0.2945078296698168</x:v>
      </x:c>
      <x:c r="AT3088" s="55" t="b">
        <x:v>1</x:v>
      </x:c>
      <x:c r="AU3088" s="50"/>
      <x:c r="AV3088" s="58" t="n">
        <x:v>0.0765738727305352</x:v>
      </x:c>
      <x:c r="AW3088" s="50" t="n">
        <x:v>1355</x:v>
      </x:c>
      <x:c r="AX3088" s="50" t="str">
        <x:v>Core Moat</x:v>
      </x:c>
      <x:c r="AY3088" s="50" t="str">
        <x:v>目立つ機械的警告なし（定性確認は別途必要）</x:v>
      </x:c>
      <x:c r="AZ3088" s="59" t="str">
        <x:v>2025-06-25 16:00</x:v>
      </x:c>
      <x:c r="BA3088" s="53" t="n">
        <x:v>37865</x:v>
      </x:c>
      <x:c r="BB3088" s="50"/>
      <x:c r="BC3088" s="50"/>
      <x:c r="BD3088" s="50" t="str">
        <x:v>TOPIX Mid400</x:v>
      </x:c>
    </x:row>
    <x:row r="3089">
      <x:c r="A3089" s="50" t="n">
        <x:v>3088</x:v>
      </x:c>
      <x:c r="B3089" s="50" t="str">
        <x:v>4100</x:v>
      </x:c>
      <x:c r="C3089" s="50" t="str">
        <x:v>4100.T</x:v>
      </x:c>
      <x:c r="D3089" s="50" t="str">
        <x:v>TODA KOGYO CORP.</x:v>
      </x:c>
      <x:c r="E3089" s="50" t="str">
        <x:v>Standard Market(Domestic)</x:v>
      </x:c>
      <x:c r="F3089" s="50" t="str">
        <x:v>Chemicals</x:v>
      </x:c>
      <x:c r="G3089" s="51" t="n">
        <x:v>29024</x:v>
      </x:c>
      <x:c r="H3089" s="51" t="n">
        <x:v>35332</x:v>
      </x:c>
      <x:c r="I3089" s="51" t="n">
        <x:v>34934</x:v>
      </x:c>
      <x:c r="J3089" s="51" t="n">
        <x:v>26234</x:v>
      </x:c>
      <x:c r="K3089" s="51" t="n">
        <x:v>31667</x:v>
      </x:c>
      <x:c r="L3089" s="52" t="n">
        <x:f>IFERROR(H3089/G3089-1,"")</x:f>
        <x:v>0.2173373759647188</x:v>
      </x:c>
      <x:c r="M3089" s="52" t="n">
        <x:f>IFERROR(I3089/H3089-1,"")</x:f>
        <x:v>-0.011264576021736694</x:v>
      </x:c>
      <x:c r="N3089" s="52" t="n">
        <x:f>IFERROR(J3089/I3089-1,"")</x:f>
        <x:v>-0.24904104883494593</x:v>
      </x:c>
      <x:c r="O3089" s="52" t="n">
        <x:f>IFERROR(K3089/J3089-1,"")</x:f>
        <x:v>0.20709765952580628</x:v>
      </x:c>
      <x:c r="P3089" s="52" t="n">
        <x:f>IFERROR((K3089/G3089)^(1/4)-1,"")</x:f>
        <x:v>0.02202710587769774</x:v>
      </x:c>
      <x:c r="Q3089" s="51" t="n">
        <x:v>-648</x:v>
      </x:c>
      <x:c r="R3089" s="52" t="n">
        <x:f>IFERROR(Q3089/K3089,"")</x:f>
        <x:v>-0.020462942495342154</x:v>
      </x:c>
      <x:c r="S3089" s="53" t="n">
        <x:v>44348</x:v>
      </x:c>
      <x:c r="T3089" s="50" t="str">
        <x:v>not_identified_before_local_window</x:v>
      </x:c>
      <x:c r="U3089" s="50" t="str">
        <x:v>TDK株式会社</x:v>
      </x:c>
      <x:c r="V3089" s="54" t="n">
        <x:v>0.2179</x:v>
      </x:c>
      <x:c r="W3089" s="50" t="str">
        <x:v>久保 恒晃</x:v>
      </x:c>
      <x:c r="X3089" s="50" t="b">
        <x:f>AND(COUNT(L3089:O3089)=4,L3089&gt;='設定'!$B$6,M3089&gt;='設定'!$B$6,N3089&gt;='設定'!$B$6,O3089&gt;='設定'!$B$6)</x:f>
        <x:v>0</x:v>
      </x:c>
      <x:c r="Y3089" s="50" t="b">
        <x:f>AND(COUNT(G3089:K3089)=5,P3089&gt;='設定'!$B$7)</x:f>
        <x:v>0</x:v>
      </x:c>
      <x:c r="Z3089" s="50" t="b">
        <x:f>AND(ISNUMBER(R3089),R3089&gt;='設定'!$B$8)</x:f>
        <x:v>0</x:v>
      </x:c>
      <x:c r="AA3089" s="50" t="b">
        <x:f>AND(ISNUMBER(S3089),S3089&gt;=DATE(YEAR('設定'!$B$10)-'設定'!$B$9,MONTH('設定'!$B$10),DAY('設定'!$B$10)))</x:f>
        <x:v>0</x:v>
      </x:c>
      <x:c r="AB3089" s="55" t="b">
        <x:v>0</x:v>
      </x:c>
      <x:c r="AC3089" s="55" t="b">
        <x:v>0</x:v>
      </x:c>
      <x:c r="AD3089" s="50" t="n">
        <x:f>IF(X3089,1,0)+IF(Z3089,1,0)+IF(AA3089,1,0)+IF(AB3089,1,0)</x:f>
        <x:v>0</x:v>
      </x:c>
      <x:c r="AE3089" s="50" t="n">
        <x:f>IF(Y3089,1,0)+IF(Z3089,1,0)+IF(AA3089,1,0)+IF(AB3089,1,0)</x:f>
        <x:v>0</x:v>
      </x:c>
      <x:c r="AF3089" s="50" t="n">
        <x:f>IF(Y3089,1,0)+IF(Z3089,1,0)+IF(AA3089,1,0)+IF(AC3089,1,0)</x:f>
        <x:v>0</x:v>
      </x:c>
      <x:c r="AG3089" s="53" t="n">
        <x:v>44348</x:v>
      </x:c>
      <x:c r="AH3089" s="50" t="str">
        <x:v>S100W53L</x:v>
      </x:c>
      <x:c r="AI3089" s="50" t="str">
        <x:v>NetSalesSummaryOfBusinessResults</x:v>
      </x:c>
      <x:c r="AJ3089" s="50" t="str">
        <x:v>OperatingIncome</x:v>
      </x:c>
      <x:c r="AK3089" s="53" t="n">
        <x:v>45747</x:v>
      </x:c>
      <x:c r="AL3089" s="50" t="str">
        <x:v>365/365/365/366/365</x:v>
      </x:c>
      <x:c r="AM3089" s="51" t="n">
        <x:v>5781292</x:v>
      </x:c>
      <x:c r="AN3089" s="51" t="n">
        <x:v>1943</x:v>
      </x:c>
      <x:c r="AO3089" s="51" t="n">
        <x:f>IFERROR(AM3089*AN3089,"")</x:f>
        <x:v>11233050356</x:v>
      </x:c>
      <x:c r="AP3089" s="56" t="n">
        <x:f>IFERROR(AO3089/(K3089*1000000),"")</x:f>
        <x:v>0.3547241720402943</x:v>
      </x:c>
      <x:c r="AQ3089" s="57" t="n">
        <x:v>156246608.33333334</x:v>
      </x:c>
      <x:c r="AR3089" s="52" t="n">
        <x:v>0.49926967902604</x:v>
      </x:c>
      <x:c r="AS3089" s="52" t="n">
        <x:v>-0.7990929705215419</x:v>
      </x:c>
      <x:c r="AT3089" s="55" t="b">
        <x:v>1</x:v>
      </x:c>
      <x:c r="AU3089" s="50"/>
      <x:c r="AV3089" s="58" t="n">
        <x:v>-0.2916757141667628</x:v>
      </x:c>
      <x:c r="AW3089" s="50" t="n">
        <x:v>3266</x:v>
      </x:c>
      <x:c r="AX3089" s="50" t="str">
        <x:v>Future Moat</x:v>
      </x:c>
      <x:c r="AY3089" s="50" t="str">
        <x:v>ローカル5年最大下落率-60%以下</x:v>
      </x:c>
      <x:c r="AZ3089" s="59" t="str">
        <x:v>2025-06-25 16:33</x:v>
      </x:c>
      <x:c r="BA3089" s="53"/>
      <x:c r="BB3089" s="50"/>
      <x:c r="BC3089" s="50"/>
      <x:c r="BD3089" s="50" t="str">
        <x:v>TOPIX Small 2</x:v>
      </x:c>
    </x:row>
    <x:row r="3090">
      <x:c r="A3090" s="50" t="n">
        <x:v>3089</x:v>
      </x:c>
      <x:c r="B3090" s="50" t="str">
        <x:v>1820</x:v>
      </x:c>
      <x:c r="C3090" s="50" t="str">
        <x:v>1820.T</x:v>
      </x:c>
      <x:c r="D3090" s="50" t="str">
        <x:v>Nishimatsu Construction Co.,Ltd.</x:v>
      </x:c>
      <x:c r="E3090" s="50" t="str">
        <x:v>Prime Market (Domestic)</x:v>
      </x:c>
      <x:c r="F3090" s="50" t="str">
        <x:v>Construction</x:v>
      </x:c>
      <x:c r="G3090" s="51" t="n">
        <x:v>336241</x:v>
      </x:c>
      <x:c r="H3090" s="51" t="n">
        <x:v>323754</x:v>
      </x:c>
      <x:c r="I3090" s="51" t="n">
        <x:v>339757</x:v>
      </x:c>
      <x:c r="J3090" s="51" t="n">
        <x:v>401633</x:v>
      </x:c>
      <x:c r="K3090" s="51" t="n">
        <x:v>366811</x:v>
      </x:c>
      <x:c r="L3090" s="52" t="n">
        <x:f>IFERROR(H3090/G3090-1,"")</x:f>
        <x:v>-0.037137053482472426</x:v>
      </x:c>
      <x:c r="M3090" s="52" t="n">
        <x:f>IFERROR(I3090/H3090-1,"")</x:f>
        <x:v>0.04942950511808353</x:v>
      </x:c>
      <x:c r="N3090" s="52" t="n">
        <x:f>IFERROR(J3090/I3090-1,"")</x:f>
        <x:v>0.18211839638329752</x:v>
      </x:c>
      <x:c r="O3090" s="52" t="n">
        <x:f>IFERROR(K3090/J3090-1,"")</x:f>
        <x:v>-0.08670104299198522</x:v>
      </x:c>
      <x:c r="P3090" s="52" t="n">
        <x:f>IFERROR((K3090/G3090)^(1/4)-1,"")</x:f>
        <x:v>0.021992998593990176</x:v>
      </x:c>
      <x:c r="Q3090" s="51" t="n">
        <x:v>21098</x:v>
      </x:c>
      <x:c r="R3090" s="52" t="n">
        <x:f>IFERROR(Q3090/K3090,"")</x:f>
        <x:v>0.057517359075927386</x:v>
      </x:c>
      <x:c r="S3090" s="53" t="n">
        <x:v>22586</x:v>
      </x:c>
      <x:c r="T3090" s="50" t="str">
        <x:v>EDINET_company_history</x:v>
      </x:c>
      <x:c r="U3090" s="50" t="str">
        <x:v>伊藤忠商事株式会社</x:v>
      </x:c>
      <x:c r="V3090" s="54" t="n">
        <x:v>0.1942</x:v>
      </x:c>
      <x:c r="W3090" s="50" t="str">
        <x:v>細 川 雅 一 / 一 色 眞 人 / 河 埜 祐 一</x:v>
      </x:c>
      <x:c r="X3090" s="50" t="b">
        <x:f>AND(COUNT(L3090:O3090)=4,L3090&gt;='設定'!$B$6,M3090&gt;='設定'!$B$6,N3090&gt;='設定'!$B$6,O3090&gt;='設定'!$B$6)</x:f>
        <x:v>0</x:v>
      </x:c>
      <x:c r="Y3090" s="50" t="b">
        <x:f>AND(COUNT(G3090:K3090)=5,P3090&gt;='設定'!$B$7)</x:f>
        <x:v>0</x:v>
      </x:c>
      <x:c r="Z3090" s="50" t="b">
        <x:f>AND(ISNUMBER(R3090),R3090&gt;='設定'!$B$8)</x:f>
        <x:v>0</x:v>
      </x:c>
      <x:c r="AA3090" s="50" t="b">
        <x:f>AND(ISNUMBER(S3090),S3090&gt;=DATE(YEAR('設定'!$B$10)-'設定'!$B$9,MONTH('設定'!$B$10),DAY('設定'!$B$10)))</x:f>
        <x:v>0</x:v>
      </x:c>
      <x:c r="AB3090" s="55" t="b">
        <x:v>0</x:v>
      </x:c>
      <x:c r="AC3090" s="55" t="b">
        <x:v>0</x:v>
      </x:c>
      <x:c r="AD3090" s="50" t="n">
        <x:f>IF(X3090,1,0)+IF(Z3090,1,0)+IF(AA3090,1,0)+IF(AB3090,1,0)</x:f>
        <x:v>0</x:v>
      </x:c>
      <x:c r="AE3090" s="50" t="n">
        <x:f>IF(Y3090,1,0)+IF(Z3090,1,0)+IF(AA3090,1,0)+IF(AB3090,1,0)</x:f>
        <x:v>0</x:v>
      </x:c>
      <x:c r="AF3090" s="50" t="n">
        <x:f>IF(Y3090,1,0)+IF(Z3090,1,0)+IF(AA3090,1,0)+IF(AC3090,1,0)</x:f>
        <x:v>0</x:v>
      </x:c>
      <x:c r="AG3090" s="53" t="n">
        <x:v>44348</x:v>
      </x:c>
      <x:c r="AH3090" s="50" t="str">
        <x:v>S100W4Y9</x:v>
      </x:c>
      <x:c r="AI3090" s="50" t="str">
        <x:v>NetSalesSummaryOfBusinessResults</x:v>
      </x:c>
      <x:c r="AJ3090" s="50" t="str">
        <x:v>OperatingIncome</x:v>
      </x:c>
      <x:c r="AK3090" s="53" t="n">
        <x:v>45747</x:v>
      </x:c>
      <x:c r="AL3090" s="50" t="str">
        <x:v>365/365/365/366/365</x:v>
      </x:c>
      <x:c r="AM3090" s="51" t="n">
        <x:v>39694902</x:v>
      </x:c>
      <x:c r="AN3090" s="51" t="n">
        <x:v>5334</x:v>
      </x:c>
      <x:c r="AO3090" s="51" t="n">
        <x:f>IFERROR(AM3090*AN3090,"")</x:f>
        <x:v>211732607268</x:v>
      </x:c>
      <x:c r="AP3090" s="56" t="n">
        <x:f>IFERROR(AO3090/(K3090*1000000),"")</x:f>
        <x:v>0.577225348389225</x:v>
      </x:c>
      <x:c r="AQ3090" s="57" t="n">
        <x:v>775371245</x:v>
      </x:c>
      <x:c r="AR3090" s="52" t="n">
        <x:v>0.2435516041181484</x:v>
      </x:c>
      <x:c r="AS3090" s="52" t="n">
        <x:v>-0.2110397238952425</x:v>
      </x:c>
      <x:c r="AT3090" s="55" t="b">
        <x:v>1</x:v>
      </x:c>
      <x:c r="AU3090" s="50"/>
      <x:c r="AV3090" s="58" t="n">
        <x:v>-0.0363512432745126</x:v>
      </x:c>
      <x:c r="AW3090" s="50" t="n">
        <x:v>2161</x:v>
      </x:c>
      <x:c r="AX3090" s="50" t="str">
        <x:v>Transformation Moat</x:v>
      </x:c>
      <x:c r="AY3090" s="50" t="str">
        <x:v>目立つ機械的警告なし（定性確認は別途必要）</x:v>
      </x:c>
      <x:c r="AZ3090" s="59" t="str">
        <x:v>2025-06-25 13:57</x:v>
      </x:c>
      <x:c r="BA3090" s="53" t="n">
        <x:v>22586</x:v>
      </x:c>
      <x:c r="BB3090" s="50"/>
      <x:c r="BC3090" s="50"/>
      <x:c r="BD3090" s="50" t="str">
        <x:v>TOPIX Mid400</x:v>
      </x:c>
    </x:row>
    <x:row r="3091">
      <x:c r="A3091" s="50" t="n">
        <x:v>3090</x:v>
      </x:c>
      <x:c r="B3091" s="50" t="str">
        <x:v>7501</x:v>
      </x:c>
      <x:c r="C3091" s="50" t="str">
        <x:v>7501.T</x:v>
      </x:c>
      <x:c r="D3091" s="50" t="str">
        <x:v>TIEMCO LTD.</x:v>
      </x:c>
      <x:c r="E3091" s="50" t="str">
        <x:v>Standard Market(Domestic)</x:v>
      </x:c>
      <x:c r="F3091" s="50" t="str">
        <x:v>Wholesale Trade</x:v>
      </x:c>
      <x:c r="G3091" s="51" t="n">
        <x:v>2951.839</x:v>
      </x:c>
      <x:c r="H3091" s="51" t="n">
        <x:v>3290.029</x:v>
      </x:c>
      <x:c r="I3091" s="51" t="n">
        <x:v>3403.076</x:v>
      </x:c>
      <x:c r="J3091" s="51" t="n">
        <x:v>3212.048</x:v>
      </x:c>
      <x:c r="K3091" s="51" t="n">
        <x:v>3219.133</x:v>
      </x:c>
      <x:c r="L3091" s="52" t="n">
        <x:f>IFERROR(H3091/G3091-1,"")</x:f>
        <x:v>0.114569256656613</x:v>
      </x:c>
      <x:c r="M3091" s="52" t="n">
        <x:f>IFERROR(I3091/H3091-1,"")</x:f>
        <x:v>0.034360487399959005</x:v>
      </x:c>
      <x:c r="N3091" s="52" t="n">
        <x:f>IFERROR(J3091/I3091-1,"")</x:f>
        <x:v>-0.05613392119364957</x:v>
      </x:c>
      <x:c r="O3091" s="52" t="n">
        <x:f>IFERROR(K3091/J3091-1,"")</x:f>
        <x:v>0.00220575782180088</x:v>
      </x:c>
      <x:c r="P3091" s="52" t="n">
        <x:f>IFERROR((K3091/G3091)^(1/4)-1,"")</x:f>
        <x:v>0.021907445626998978</x:v>
      </x:c>
      <x:c r="Q3091" s="51" t="n">
        <x:v>-98.279</x:v>
      </x:c>
      <x:c r="R3091" s="52" t="n">
        <x:f>IFERROR(Q3091/K3091,"")</x:f>
        <x:v>-0.030529648821592648</x:v>
      </x:c>
      <x:c r="S3091" s="53" t="n">
        <x:v>38322</x:v>
      </x:c>
      <x:c r="T3091" s="50" t="str">
        <x:v>EDINET_company_history</x:v>
      </x:c>
      <x:c r="U3091" s="50" t="str">
        <x:v>株式会社キャピタルギャラリー</x:v>
      </x:c>
      <x:c r="V3091" s="54" t="n">
        <x:v>0.1407</x:v>
      </x:c>
      <x:c r="W3091" s="50" t="str">
        <x:v>酒 井 誠 一</x:v>
      </x:c>
      <x:c r="X3091" s="50" t="b">
        <x:f>AND(COUNT(L3091:O3091)=4,L3091&gt;='設定'!$B$6,M3091&gt;='設定'!$B$6,N3091&gt;='設定'!$B$6,O3091&gt;='設定'!$B$6)</x:f>
        <x:v>0</x:v>
      </x:c>
      <x:c r="Y3091" s="50" t="b">
        <x:f>AND(COUNT(G3091:K3091)=5,P3091&gt;='設定'!$B$7)</x:f>
        <x:v>0</x:v>
      </x:c>
      <x:c r="Z3091" s="50" t="b">
        <x:f>AND(ISNUMBER(R3091),R3091&gt;='設定'!$B$8)</x:f>
        <x:v>0</x:v>
      </x:c>
      <x:c r="AA3091" s="50" t="b">
        <x:f>AND(ISNUMBER(S3091),S3091&gt;=DATE(YEAR('設定'!$B$10)-'設定'!$B$9,MONTH('設定'!$B$10),DAY('設定'!$B$10)))</x:f>
        <x:v>0</x:v>
      </x:c>
      <x:c r="AB3091" s="55" t="b">
        <x:v>0</x:v>
      </x:c>
      <x:c r="AC3091" s="55" t="b">
        <x:v>0</x:v>
      </x:c>
      <x:c r="AD3091" s="50" t="n">
        <x:f>IF(X3091,1,0)+IF(Z3091,1,0)+IF(AA3091,1,0)+IF(AB3091,1,0)</x:f>
        <x:v>0</x:v>
      </x:c>
      <x:c r="AE3091" s="50" t="n">
        <x:f>IF(Y3091,1,0)+IF(Z3091,1,0)+IF(AA3091,1,0)+IF(AB3091,1,0)</x:f>
        <x:v>0</x:v>
      </x:c>
      <x:c r="AF3091" s="50" t="n">
        <x:f>IF(Y3091,1,0)+IF(Z3091,1,0)+IF(AA3091,1,0)+IF(AC3091,1,0)</x:f>
        <x:v>0</x:v>
      </x:c>
      <x:c r="AG3091" s="53" t="n">
        <x:v>44348</x:v>
      </x:c>
      <x:c r="AH3091" s="50" t="str">
        <x:v>S100XMV5</x:v>
      </x:c>
      <x:c r="AI3091" s="50" t="str">
        <x:v>NetSalesSummaryOfBusinessResults</x:v>
      </x:c>
      <x:c r="AJ3091" s="50" t="str">
        <x:v>OperatingIncome</x:v>
      </x:c>
      <x:c r="AK3091" s="53" t="n">
        <x:v>45991</x:v>
      </x:c>
      <x:c r="AL3091" s="50" t="str">
        <x:v>365/365/365/366/365</x:v>
      </x:c>
      <x:c r="AM3091" s="51" t="n">
        <x:v>2476495</x:v>
      </x:c>
      <x:c r="AN3091" s="51" t="n">
        <x:v>1696</x:v>
      </x:c>
      <x:c r="AO3091" s="51" t="n">
        <x:f>IFERROR(AM3091*AN3091,"")</x:f>
        <x:v>4200135520</x:v>
      </x:c>
      <x:c r="AP3091" s="56" t="n">
        <x:f>IFERROR(AO3091/(K3091*1000000),"")</x:f>
        <x:v>1.3047412206951374</x:v>
      </x:c>
      <x:c r="AQ3091" s="57" t="n">
        <x:v>11853260</x:v>
      </x:c>
      <x:c r="AR3091" s="52" t="n">
        <x:v>0.3746507117247381</x:v>
      </x:c>
      <x:c r="AS3091" s="52" t="n">
        <x:v>-0.3616007622677465</x:v>
      </x:c>
      <x:c r="AT3091" s="55" t="b">
        <x:v>0</x:v>
      </x:c>
      <x:c r="AU3091" s="50" t="str">
        <x:v>low_liquidity</x:v>
      </x:c>
      <x:c r="AV3091" s="58" t="n">
        <x:v>-0.0582121349741824</x:v>
      </x:c>
      <x:c r="AW3091" s="50" t="n">
        <x:v>2324</x:v>
      </x:c>
      <x:c r="AX3091" s="50" t="str">
        <x:v>Transformation Moat</x:v>
      </x:c>
      <x:c r="AY3091" s="50" t="str">
        <x:v>既存適格性フィルター不通過: low_liquidity / 60日平均売買代金2,000万円未満</x:v>
      </x:c>
      <x:c r="AZ3091" s="59" t="str">
        <x:v>2026-02-26 13:07</x:v>
      </x:c>
      <x:c r="BA3091" s="53" t="n">
        <x:v>38322</x:v>
      </x:c>
      <x:c r="BB3091" s="50"/>
      <x:c r="BC3091" s="50"/>
      <x:c r="BD3091" s="50"/>
    </x:row>
    <x:row r="3092">
      <x:c r="A3092" s="50" t="n">
        <x:v>3091</x:v>
      </x:c>
      <x:c r="B3092" s="50" t="str">
        <x:v>4544</x:v>
      </x:c>
      <x:c r="C3092" s="50" t="str">
        <x:v>4544.T</x:v>
      </x:c>
      <x:c r="D3092" s="50" t="str">
        <x:v>H.U. Group Holdings,Inc.</x:v>
      </x:c>
      <x:c r="E3092" s="50" t="str">
        <x:v>Prime Market (Domestic)</x:v>
      </x:c>
      <x:c r="F3092" s="50" t="str">
        <x:v>Services</x:v>
      </x:c>
      <x:c r="G3092" s="51" t="n">
        <x:v>223016</x:v>
      </x:c>
      <x:c r="H3092" s="51" t="n">
        <x:v>272944</x:v>
      </x:c>
      <x:c r="I3092" s="51" t="n">
        <x:v>260908</x:v>
      </x:c>
      <x:c r="J3092" s="51" t="n">
        <x:v>236950</x:v>
      </x:c>
      <x:c r="K3092" s="51" t="n">
        <x:v>243025</x:v>
      </x:c>
      <x:c r="L3092" s="52" t="n">
        <x:f>IFERROR(H3092/G3092-1,"")</x:f>
        <x:v>0.22387631380708117</x:v>
      </x:c>
      <x:c r="M3092" s="52" t="n">
        <x:f>IFERROR(I3092/H3092-1,"")</x:f>
        <x:v>-0.044096957617679844</x:v>
      </x:c>
      <x:c r="N3092" s="52" t="n">
        <x:f>IFERROR(J3092/I3092-1,"")</x:f>
        <x:v>-0.09182547104726568</x:v>
      </x:c>
      <x:c r="O3092" s="52" t="n">
        <x:f>IFERROR(K3092/J3092-1,"")</x:f>
        <x:v>0.02563832032074287</x:v>
      </x:c>
      <x:c r="P3092" s="52" t="n">
        <x:f>IFERROR((K3092/G3092)^(1/4)-1,"")</x:f>
        <x:v>0.021712560469004494</x:v>
      </x:c>
      <x:c r="Q3092" s="51" t="n">
        <x:v>2640</x:v>
      </x:c>
      <x:c r="R3092" s="52" t="n">
        <x:f>IFERROR(Q3092/K3092,"")</x:f>
        <x:v>0.010863079930048349</x:v>
      </x:c>
      <x:c r="S3092" s="53" t="n">
        <x:v>30560</x:v>
      </x:c>
      <x:c r="T3092" s="50" t="str">
        <x:v>EDINET_company_history</x:v>
      </x:c>
      <x:c r="U3092" s="50" t="str">
        <x:v>日本マスタートラスト信託銀行株式会社（信託口）</x:v>
      </x:c>
      <x:c r="V3092" s="54" t="n">
        <x:v>0.1916</x:v>
      </x:c>
      <x:c r="W3092" s="50"/>
      <x:c r="X3092" s="50" t="b">
        <x:f>AND(COUNT(L3092:O3092)=4,L3092&gt;='設定'!$B$6,M3092&gt;='設定'!$B$6,N3092&gt;='設定'!$B$6,O3092&gt;='設定'!$B$6)</x:f>
        <x:v>0</x:v>
      </x:c>
      <x:c r="Y3092" s="50" t="b">
        <x:f>AND(COUNT(G3092:K3092)=5,P3092&gt;='設定'!$B$7)</x:f>
        <x:v>0</x:v>
      </x:c>
      <x:c r="Z3092" s="50" t="b">
        <x:f>AND(ISNUMBER(R3092),R3092&gt;='設定'!$B$8)</x:f>
        <x:v>0</x:v>
      </x:c>
      <x:c r="AA3092" s="50" t="b">
        <x:f>AND(ISNUMBER(S3092),S3092&gt;=DATE(YEAR('設定'!$B$10)-'設定'!$B$9,MONTH('設定'!$B$10),DAY('設定'!$B$10)))</x:f>
        <x:v>0</x:v>
      </x:c>
      <x:c r="AB3092" s="55" t="b">
        <x:v>0</x:v>
      </x:c>
      <x:c r="AC3092" s="55" t="b">
        <x:v>0</x:v>
      </x:c>
      <x:c r="AD3092" s="50" t="n">
        <x:f>IF(X3092,1,0)+IF(Z3092,1,0)+IF(AA3092,1,0)+IF(AB3092,1,0)</x:f>
        <x:v>0</x:v>
      </x:c>
      <x:c r="AE3092" s="50" t="n">
        <x:f>IF(Y3092,1,0)+IF(Z3092,1,0)+IF(AA3092,1,0)+IF(AB3092,1,0)</x:f>
        <x:v>0</x:v>
      </x:c>
      <x:c r="AF3092" s="50" t="n">
        <x:f>IF(Y3092,1,0)+IF(Z3092,1,0)+IF(AA3092,1,0)+IF(AC3092,1,0)</x:f>
        <x:v>0</x:v>
      </x:c>
      <x:c r="AG3092" s="53" t="n">
        <x:v>44348</x:v>
      </x:c>
      <x:c r="AH3092" s="50" t="str">
        <x:v>S100VXAH</x:v>
      </x:c>
      <x:c r="AI3092" s="50" t="str">
        <x:v>NetSalesSummaryOfBusinessResults</x:v>
      </x:c>
      <x:c r="AJ3092" s="50" t="str">
        <x:v>OperatingIncome</x:v>
      </x:c>
      <x:c r="AK3092" s="53" t="n">
        <x:v>45747</x:v>
      </x:c>
      <x:c r="AL3092" s="50" t="str">
        <x:v>365/365/365/366/365</x:v>
      </x:c>
      <x:c r="AM3092" s="51" t="n">
        <x:v>57211122</x:v>
      </x:c>
      <x:c r="AN3092" s="51" t="n">
        <x:v>3186</x:v>
      </x:c>
      <x:c r="AO3092" s="51" t="n">
        <x:f>IFERROR(AM3092*AN3092,"")</x:f>
        <x:v>182274634692</x:v>
      </x:c>
      <x:c r="AP3092" s="56" t="n">
        <x:f>IFERROR(AO3092/(K3092*1000000),"")</x:f>
        <x:v>0.7500242143483181</x:v>
      </x:c>
      <x:c r="AQ3092" s="57" t="n">
        <x:v>854278609.1666666</x:v>
      </x:c>
      <x:c r="AR3092" s="52" t="n">
        <x:v>0.2324552777182558</x:v>
      </x:c>
      <x:c r="AS3092" s="52" t="n">
        <x:v>-0.2538152435577919</x:v>
      </x:c>
      <x:c r="AT3092" s="55" t="b">
        <x:v>1</x:v>
      </x:c>
      <x:c r="AU3092" s="50"/>
      <x:c r="AV3092" s="58" t="n">
        <x:v>0.1107551167648033</x:v>
      </x:c>
      <x:c r="AW3092" s="50" t="n">
        <x:v>1168</x:v>
      </x:c>
      <x:c r="AX3092" s="50" t="str">
        <x:v>Core Moat</x:v>
      </x:c>
      <x:c r="AY3092" s="50" t="str">
        <x:v>目立つ機械的警告なし（定性確認は別途必要）</x:v>
      </x:c>
      <x:c r="AZ3092" s="59" t="str">
        <x:v>2025-06-16 15:36</x:v>
      </x:c>
      <x:c r="BA3092" s="53" t="n">
        <x:v>30560</x:v>
      </x:c>
      <x:c r="BB3092" s="50"/>
      <x:c r="BC3092" s="50"/>
      <x:c r="BD3092" s="50" t="str">
        <x:v>TOPIX Mid400</x:v>
      </x:c>
    </x:row>
    <x:row r="3093">
      <x:c r="A3093" s="50" t="n">
        <x:v>3092</x:v>
      </x:c>
      <x:c r="B3093" s="50" t="str">
        <x:v>3107</x:v>
      </x:c>
      <x:c r="C3093" s="50" t="str">
        <x:v>3107.T</x:v>
      </x:c>
      <x:c r="D3093" s="50" t="str">
        <x:v>Daiwabo Holdings Co.,Ltd.</x:v>
      </x:c>
      <x:c r="E3093" s="50" t="str">
        <x:v>Prime Market (Domestic)</x:v>
      </x:c>
      <x:c r="F3093" s="50" t="str">
        <x:v>Wholesale Trade</x:v>
      </x:c>
      <x:c r="G3093" s="51" t="n">
        <x:v>1043534</x:v>
      </x:c>
      <x:c r="H3093" s="51" t="n">
        <x:v>763838</x:v>
      </x:c>
      <x:c r="I3093" s="51" t="n">
        <x:v>903918</x:v>
      </x:c>
      <x:c r="J3093" s="51" t="n">
        <x:v>967760</x:v>
      </x:c>
      <x:c r="K3093" s="51" t="n">
        <x:v>1136817</x:v>
      </x:c>
      <x:c r="L3093" s="52" t="n">
        <x:f>IFERROR(H3093/G3093-1,"")</x:f>
        <x:v>-0.26802768285460754</x:v>
      </x:c>
      <x:c r="M3093" s="52" t="n">
        <x:f>IFERROR(I3093/H3093-1,"")</x:f>
        <x:v>0.18338967163194297</x:v>
      </x:c>
      <x:c r="N3093" s="52" t="n">
        <x:f>IFERROR(J3093/I3093-1,"")</x:f>
        <x:v>0.0706280879460306</x:v>
      </x:c>
      <x:c r="O3093" s="52" t="n">
        <x:f>IFERROR(K3093/J3093-1,"")</x:f>
        <x:v>0.1746889724725138</x:v>
      </x:c>
      <x:c r="P3093" s="52" t="n">
        <x:f>IFERROR((K3093/G3093)^(1/4)-1,"")</x:f>
        <x:v>0.021635531698064314</x:v>
      </x:c>
      <x:c r="Q3093" s="51" t="n">
        <x:v>34899</x:v>
      </x:c>
      <x:c r="R3093" s="52" t="n">
        <x:f>IFERROR(Q3093/K3093,"")</x:f>
        <x:v>0.03069887237787612</x:v>
      </x:c>
      <x:c r="S3093" s="53" t="n">
        <x:v>18019</x:v>
      </x:c>
      <x:c r="T3093" s="50" t="str">
        <x:v>EDINET_company_history</x:v>
      </x:c>
      <x:c r="U3093" s="50" t="str">
        <x:v>日本マスタートラスト信託銀行株式会社（信託口）</x:v>
      </x:c>
      <x:c r="V3093" s="54" t="n">
        <x:v>0.1638</x:v>
      </x:c>
      <x:c r="W3093" s="50" t="str">
        <x:v>西村 幸浩</x:v>
      </x:c>
      <x:c r="X3093" s="50" t="b">
        <x:f>AND(COUNT(L3093:O3093)=4,L3093&gt;='設定'!$B$6,M3093&gt;='設定'!$B$6,N3093&gt;='設定'!$B$6,O3093&gt;='設定'!$B$6)</x:f>
        <x:v>0</x:v>
      </x:c>
      <x:c r="Y3093" s="50" t="b">
        <x:f>AND(COUNT(G3093:K3093)=5,P3093&gt;='設定'!$B$7)</x:f>
        <x:v>0</x:v>
      </x:c>
      <x:c r="Z3093" s="50" t="b">
        <x:f>AND(ISNUMBER(R3093),R3093&gt;='設定'!$B$8)</x:f>
        <x:v>0</x:v>
      </x:c>
      <x:c r="AA3093" s="50" t="b">
        <x:f>AND(ISNUMBER(S3093),S3093&gt;=DATE(YEAR('設定'!$B$10)-'設定'!$B$9,MONTH('設定'!$B$10),DAY('設定'!$B$10)))</x:f>
        <x:v>0</x:v>
      </x:c>
      <x:c r="AB3093" s="55" t="b">
        <x:v>0</x:v>
      </x:c>
      <x:c r="AC3093" s="55" t="b">
        <x:v>0</x:v>
      </x:c>
      <x:c r="AD3093" s="50" t="n">
        <x:f>IF(X3093,1,0)+IF(Z3093,1,0)+IF(AA3093,1,0)+IF(AB3093,1,0)</x:f>
        <x:v>0</x:v>
      </x:c>
      <x:c r="AE3093" s="50" t="n">
        <x:f>IF(Y3093,1,0)+IF(Z3093,1,0)+IF(AA3093,1,0)+IF(AB3093,1,0)</x:f>
        <x:v>0</x:v>
      </x:c>
      <x:c r="AF3093" s="50" t="n">
        <x:f>IF(Y3093,1,0)+IF(Z3093,1,0)+IF(AA3093,1,0)+IF(AC3093,1,0)</x:f>
        <x:v>0</x:v>
      </x:c>
      <x:c r="AG3093" s="53" t="n">
        <x:v>44348</x:v>
      </x:c>
      <x:c r="AH3093" s="50" t="str">
        <x:v>S100W3VT</x:v>
      </x:c>
      <x:c r="AI3093" s="50" t="str">
        <x:v>NetSalesSummaryOfBusinessResults</x:v>
      </x:c>
      <x:c r="AJ3093" s="50" t="str">
        <x:v>OperatingIncome</x:v>
      </x:c>
      <x:c r="AK3093" s="53" t="n">
        <x:v>45747</x:v>
      </x:c>
      <x:c r="AL3093" s="50" t="str">
        <x:v>365/365/365/366/365</x:v>
      </x:c>
      <x:c r="AM3093" s="51" t="n">
        <x:v>89909760</x:v>
      </x:c>
      <x:c r="AN3093" s="51" t="n">
        <x:v>3471</x:v>
      </x:c>
      <x:c r="AO3093" s="51" t="n">
        <x:f>IFERROR(AM3093*AN3093,"")</x:f>
        <x:v>312076776960</x:v>
      </x:c>
      <x:c r="AP3093" s="56" t="n">
        <x:f>IFERROR(AO3093/(K3093*1000000),"")</x:f>
        <x:v>0.274518042006761</x:v>
      </x:c>
      <x:c r="AQ3093" s="57" t="n">
        <x:v>923766207.5</x:v>
      </x:c>
      <x:c r="AR3093" s="52" t="n">
        <x:v>0.2988908326668651</x:v>
      </x:c>
      <x:c r="AS3093" s="52" t="n">
        <x:v>-0.3222245886582492</x:v>
      </x:c>
      <x:c r="AT3093" s="55" t="b">
        <x:v>1</x:v>
      </x:c>
      <x:c r="AU3093" s="50"/>
      <x:c r="AV3093" s="58" t="n">
        <x:v>-0.0529699847039372</x:v>
      </x:c>
      <x:c r="AW3093" s="50" t="n">
        <x:v>2281</x:v>
      </x:c>
      <x:c r="AX3093" s="50" t="str">
        <x:v>Transformation Moat</x:v>
      </x:c>
      <x:c r="AY3093" s="50" t="str">
        <x:v>目立つ機械的警告なし（定性確認は別途必要）</x:v>
      </x:c>
      <x:c r="AZ3093" s="59" t="str">
        <x:v>2025-06-26 12:53</x:v>
      </x:c>
      <x:c r="BA3093" s="53" t="n">
        <x:v>18019</x:v>
      </x:c>
      <x:c r="BB3093" s="50"/>
      <x:c r="BC3093" s="50"/>
      <x:c r="BD3093" s="50" t="str">
        <x:v>TOPIX Mid400</x:v>
      </x:c>
    </x:row>
    <x:row r="3094">
      <x:c r="A3094" s="50" t="n">
        <x:v>3093</x:v>
      </x:c>
      <x:c r="B3094" s="50" t="str">
        <x:v>2654</x:v>
      </x:c>
      <x:c r="C3094" s="50" t="str">
        <x:v>2654.T</x:v>
      </x:c>
      <x:c r="D3094" s="50" t="str">
        <x:v>ASMO CORPORATION</x:v>
      </x:c>
      <x:c r="E3094" s="50" t="str">
        <x:v>Standard Market(Domestic)</x:v>
      </x:c>
      <x:c r="F3094" s="50" t="str">
        <x:v>Retail Trade</x:v>
      </x:c>
      <x:c r="G3094" s="51" t="n">
        <x:v>18849.203</x:v>
      </x:c>
      <x:c r="H3094" s="51" t="n">
        <x:v>18841.24</x:v>
      </x:c>
      <x:c r="I3094" s="51" t="n">
        <x:v>19723.498</x:v>
      </x:c>
      <x:c r="J3094" s="51" t="n">
        <x:v>20533.254</x:v>
      </x:c>
      <x:c r="K3094" s="51" t="n">
        <x:v>20529.656</x:v>
      </x:c>
      <x:c r="L3094" s="52" t="n">
        <x:f>IFERROR(H3094/G3094-1,"")</x:f>
        <x:v>-0.00042245818032726756</x:v>
      </x:c>
      <x:c r="M3094" s="52" t="n">
        <x:f>IFERROR(I3094/H3094-1,"")</x:f>
        <x:v>0.046825898932342014</x:v>
      </x:c>
      <x:c r="N3094" s="52" t="n">
        <x:f>IFERROR(J3094/I3094-1,"")</x:f>
        <x:v>0.04105539494059318</x:v>
      </x:c>
      <x:c r="O3094" s="52" t="n">
        <x:f>IFERROR(K3094/J3094-1,"")</x:f>
        <x:v>-0.00017522794974444977</x:v>
      </x:c>
      <x:c r="P3094" s="52" t="n">
        <x:f>IFERROR((K3094/G3094)^(1/4)-1,"")</x:f>
        <x:v>0.02157950183887891</x:v>
      </x:c>
      <x:c r="Q3094" s="51" t="n">
        <x:v>296.839</x:v>
      </x:c>
      <x:c r="R3094" s="52" t="n">
        <x:f>IFERROR(Q3094/K3094,"")</x:f>
        <x:v>0.014459034286789803</x:v>
      </x:c>
      <x:c r="S3094" s="53" t="n">
        <x:v>36739</x:v>
      </x:c>
      <x:c r="T3094" s="50" t="str">
        <x:v>EDINET_company_history</x:v>
      </x:c>
      <x:c r="U3094" s="50" t="str">
        <x:v>株式会社Persons Bridge</x:v>
      </x:c>
      <x:c r="V3094" s="54" t="n">
        <x:v>0.609</x:v>
      </x:c>
      <x:c r="W3094" s="50" t="str">
        <x:v>長井 尊</x:v>
      </x:c>
      <x:c r="X3094" s="50" t="b">
        <x:f>AND(COUNT(L3094:O3094)=4,L3094&gt;='設定'!$B$6,M3094&gt;='設定'!$B$6,N3094&gt;='設定'!$B$6,O3094&gt;='設定'!$B$6)</x:f>
        <x:v>0</x:v>
      </x:c>
      <x:c r="Y3094" s="50" t="b">
        <x:f>AND(COUNT(G3094:K3094)=5,P3094&gt;='設定'!$B$7)</x:f>
        <x:v>0</x:v>
      </x:c>
      <x:c r="Z3094" s="50" t="b">
        <x:f>AND(ISNUMBER(R3094),R3094&gt;='設定'!$B$8)</x:f>
        <x:v>0</x:v>
      </x:c>
      <x:c r="AA3094" s="50" t="b">
        <x:f>AND(ISNUMBER(S3094),S3094&gt;=DATE(YEAR('設定'!$B$10)-'設定'!$B$9,MONTH('設定'!$B$10),DAY('設定'!$B$10)))</x:f>
        <x:v>0</x:v>
      </x:c>
      <x:c r="AB3094" s="55" t="b">
        <x:v>0</x:v>
      </x:c>
      <x:c r="AC3094" s="55" t="b">
        <x:v>0</x:v>
      </x:c>
      <x:c r="AD3094" s="50" t="n">
        <x:f>IF(X3094,1,0)+IF(Z3094,1,0)+IF(AA3094,1,0)+IF(AB3094,1,0)</x:f>
        <x:v>0</x:v>
      </x:c>
      <x:c r="AE3094" s="50" t="n">
        <x:f>IF(Y3094,1,0)+IF(Z3094,1,0)+IF(AA3094,1,0)+IF(AB3094,1,0)</x:f>
        <x:v>0</x:v>
      </x:c>
      <x:c r="AF3094" s="50" t="n">
        <x:f>IF(Y3094,1,0)+IF(Z3094,1,0)+IF(AA3094,1,0)+IF(AC3094,1,0)</x:f>
        <x:v>0</x:v>
      </x:c>
      <x:c r="AG3094" s="53" t="n">
        <x:v>44348</x:v>
      </x:c>
      <x:c r="AH3094" s="50" t="str">
        <x:v>S100W926</x:v>
      </x:c>
      <x:c r="AI3094" s="50" t="str">
        <x:v>NetSalesSummaryOfBusinessResults</x:v>
      </x:c>
      <x:c r="AJ3094" s="50" t="str">
        <x:v>OperatingIncome</x:v>
      </x:c>
      <x:c r="AK3094" s="53" t="n">
        <x:v>45747</x:v>
      </x:c>
      <x:c r="AL3094" s="50" t="str">
        <x:v>365/365/365/366/365</x:v>
      </x:c>
      <x:c r="AM3094" s="51" t="n">
        <x:v>13464575</x:v>
      </x:c>
      <x:c r="AN3094" s="51" t="n">
        <x:v>394</x:v>
      </x:c>
      <x:c r="AO3094" s="51" t="n">
        <x:f>IFERROR(AM3094*AN3094,"")</x:f>
        <x:v>5305042550</x:v>
      </x:c>
      <x:c r="AP3094" s="56" t="n">
        <x:f>IFERROR(AO3094/(K3094*1000000),"")</x:f>
        <x:v>0.25840874050690377</x:v>
      </x:c>
      <x:c r="AQ3094" s="57" t="n">
        <x:v>2400871.6666666665</x:v>
      </x:c>
      <x:c r="AR3094" s="52" t="n">
        <x:v>0.2376150443971676</x:v>
      </x:c>
      <x:c r="AS3094" s="52" t="n">
        <x:v>-0.4149785360138467</x:v>
      </x:c>
      <x:c r="AT3094" s="55" t="b">
        <x:v>0</x:v>
      </x:c>
      <x:c r="AU3094" s="50" t="str">
        <x:v>low_liquidity</x:v>
      </x:c>
      <x:c r="AV3094" s="58" t="n">
        <x:v>-0.0993135619124297</x:v>
      </x:c>
      <x:c r="AW3094" s="50" t="n">
        <x:v>2600</x:v>
      </x:c>
      <x:c r="AX3094" s="50" t="str">
        <x:v>Core Moat</x:v>
      </x:c>
      <x:c r="AY3094" s="50" t="str">
        <x:v>既存適格性フィルター不通過: low_liquidity / 60日平均売買代金2,000万円未満</x:v>
      </x:c>
      <x:c r="AZ3094" s="59" t="str">
        <x:v>2025-06-30 11:07</x:v>
      </x:c>
      <x:c r="BA3094" s="53" t="n">
        <x:v>36739</x:v>
      </x:c>
      <x:c r="BB3094" s="50"/>
      <x:c r="BC3094" s="50"/>
      <x:c r="BD3094" s="50"/>
    </x:row>
    <x:row r="3095">
      <x:c r="A3095" s="50" t="n">
        <x:v>3094</x:v>
      </x:c>
      <x:c r="B3095" s="50" t="str">
        <x:v>9361</x:v>
      </x:c>
      <x:c r="C3095" s="50" t="str">
        <x:v>9361.T</x:v>
      </x:c>
      <x:c r="D3095" s="50" t="str">
        <x:v>FUSHIKI KAIRIKU UNSO CO.,LTD.</x:v>
      </x:c>
      <x:c r="E3095" s="50" t="str">
        <x:v>Standard Market(Domestic)</x:v>
      </x:c>
      <x:c r="F3095" s="50" t="str">
        <x:v>Warehousing and Harbor Transportation Service</x:v>
      </x:c>
      <x:c r="G3095" s="51" t="n">
        <x:v>12354.201</x:v>
      </x:c>
      <x:c r="H3095" s="51" t="n">
        <x:v>12209.025</x:v>
      </x:c>
      <x:c r="I3095" s="51" t="n">
        <x:v>13066.122</x:v>
      </x:c>
      <x:c r="J3095" s="51" t="n">
        <x:v>12935.582</x:v>
      </x:c>
      <x:c r="K3095" s="51" t="n">
        <x:v>13453.48</x:v>
      </x:c>
      <x:c r="L3095" s="52" t="n">
        <x:f>IFERROR(H3095/G3095-1,"")</x:f>
        <x:v>-0.011751144408286618</x:v>
      </x:c>
      <x:c r="M3095" s="52" t="n">
        <x:f>IFERROR(I3095/H3095-1,"")</x:f>
        <x:v>0.07020192030076111</x:v>
      </x:c>
      <x:c r="N3095" s="52" t="n">
        <x:f>IFERROR(J3095/I3095-1,"")</x:f>
        <x:v>-0.00999072257246636</x:v>
      </x:c>
      <x:c r="O3095" s="52" t="n">
        <x:f>IFERROR(K3095/J3095-1,"")</x:f>
        <x:v>0.04003669877397087</x:v>
      </x:c>
      <x:c r="P3095" s="52" t="n">
        <x:f>IFERROR((K3095/G3095)^(1/4)-1,"")</x:f>
        <x:v>0.021539098753557306</x:v>
      </x:c>
      <x:c r="Q3095" s="51" t="n">
        <x:v>1244.223</x:v>
      </x:c>
      <x:c r="R3095" s="52" t="n">
        <x:f>IFERROR(Q3095/K3095,"")</x:f>
        <x:v>0.092483357465875</x:v>
      </x:c>
      <x:c r="S3095" s="53" t="n">
        <x:v>23193</x:v>
      </x:c>
      <x:c r="T3095" s="50" t="str">
        <x:v>EDINET_company_history</x:v>
      </x:c>
      <x:c r="U3095" s="50" t="str">
        <x:v>株式会社橘海運</x:v>
      </x:c>
      <x:c r="V3095" s="54" t="n">
        <x:v>0.0798</x:v>
      </x:c>
      <x:c r="W3095" s="50" t="str">
        <x:v>浦 俊 夫 / 細 川 英 明</x:v>
      </x:c>
      <x:c r="X3095" s="50" t="b">
        <x:f>AND(COUNT(L3095:O3095)=4,L3095&gt;='設定'!$B$6,M3095&gt;='設定'!$B$6,N3095&gt;='設定'!$B$6,O3095&gt;='設定'!$B$6)</x:f>
        <x:v>0</x:v>
      </x:c>
      <x:c r="Y3095" s="50" t="b">
        <x:f>AND(COUNT(G3095:K3095)=5,P3095&gt;='設定'!$B$7)</x:f>
        <x:v>0</x:v>
      </x:c>
      <x:c r="Z3095" s="50" t="b">
        <x:f>AND(ISNUMBER(R3095),R3095&gt;='設定'!$B$8)</x:f>
        <x:v>0</x:v>
      </x:c>
      <x:c r="AA3095" s="50" t="b">
        <x:f>AND(ISNUMBER(S3095),S3095&gt;=DATE(YEAR('設定'!$B$10)-'設定'!$B$9,MONTH('設定'!$B$10),DAY('設定'!$B$10)))</x:f>
        <x:v>0</x:v>
      </x:c>
      <x:c r="AB3095" s="55" t="b">
        <x:v>0</x:v>
      </x:c>
      <x:c r="AC3095" s="55" t="b">
        <x:v>0</x:v>
      </x:c>
      <x:c r="AD3095" s="50" t="n">
        <x:f>IF(X3095,1,0)+IF(Z3095,1,0)+IF(AA3095,1,0)+IF(AB3095,1,0)</x:f>
        <x:v>0</x:v>
      </x:c>
      <x:c r="AE3095" s="50" t="n">
        <x:f>IF(Y3095,1,0)+IF(Z3095,1,0)+IF(AA3095,1,0)+IF(AB3095,1,0)</x:f>
        <x:v>0</x:v>
      </x:c>
      <x:c r="AF3095" s="50" t="n">
        <x:f>IF(Y3095,1,0)+IF(Z3095,1,0)+IF(AA3095,1,0)+IF(AC3095,1,0)</x:f>
        <x:v>0</x:v>
      </x:c>
      <x:c r="AG3095" s="53" t="n">
        <x:v>44348</x:v>
      </x:c>
      <x:c r="AH3095" s="50" t="str">
        <x:v>S100WQSP</x:v>
      </x:c>
      <x:c r="AI3095" s="50" t="str">
        <x:v>NetSalesSummaryOfBusinessResults</x:v>
      </x:c>
      <x:c r="AJ3095" s="50" t="str">
        <x:v>OperatingIncome</x:v>
      </x:c>
      <x:c r="AK3095" s="53" t="n">
        <x:v>45838</x:v>
      </x:c>
      <x:c r="AL3095" s="50" t="str">
        <x:v>365/365/365/366/365</x:v>
      </x:c>
      <x:c r="AM3095" s="51" t="n">
        <x:v>2567800</x:v>
      </x:c>
      <x:c r="AN3095" s="51" t="n">
        <x:v>2127</x:v>
      </x:c>
      <x:c r="AO3095" s="51" t="n">
        <x:f>IFERROR(AM3095*AN3095,"")</x:f>
        <x:v>5461710600</x:v>
      </x:c>
      <x:c r="AP3095" s="56" t="n">
        <x:f>IFERROR(AO3095/(K3095*1000000),"")</x:f>
        <x:v>0.40597009844293075</x:v>
      </x:c>
      <x:c r="AQ3095" s="57" t="n">
        <x:v>1153623.3333333333</x:v>
      </x:c>
      <x:c r="AR3095" s="52" t="n">
        <x:v>0.276138855114214</x:v>
      </x:c>
      <x:c r="AS3095" s="52" t="n">
        <x:v>-0.2765691969502468</x:v>
      </x:c>
      <x:c r="AT3095" s="55" t="b">
        <x:v>0</x:v>
      </x:c>
      <x:c r="AU3095" s="50" t="str">
        <x:v>low_liquidity</x:v>
      </x:c>
      <x:c r="AV3095" s="58" t="n">
        <x:v>0.0260670654241157</x:v>
      </x:c>
      <x:c r="AW3095" s="50" t="n">
        <x:v>1680</x:v>
      </x:c>
      <x:c r="AX3095" s="50" t="str">
        <x:v>Discovery</x:v>
      </x:c>
      <x:c r="AY3095" s="50" t="str">
        <x:v>既存適格性フィルター不通過: low_liquidity / 60日平均売買代金2,000万円未満</x:v>
      </x:c>
      <x:c r="AZ3095" s="59" t="str">
        <x:v>2025-09-26 10:28</x:v>
      </x:c>
      <x:c r="BA3095" s="53" t="n">
        <x:v>23193</x:v>
      </x:c>
      <x:c r="BB3095" s="50"/>
      <x:c r="BC3095" s="50"/>
      <x:c r="BD3095" s="50"/>
    </x:row>
    <x:row r="3096">
      <x:c r="A3096" s="50" t="n">
        <x:v>3095</x:v>
      </x:c>
      <x:c r="B3096" s="50" t="str">
        <x:v>2933</x:v>
      </x:c>
      <x:c r="C3096" s="50" t="str">
        <x:v>2933.T</x:v>
      </x:c>
      <x:c r="D3096" s="50" t="str">
        <x:v>KIBUN FOODS INC.</x:v>
      </x:c>
      <x:c r="E3096" s="50" t="str">
        <x:v>Prime Market (Domestic)</x:v>
      </x:c>
      <x:c r="F3096" s="50" t="str">
        <x:v>Foods</x:v>
      </x:c>
      <x:c r="G3096" s="51" t="n">
        <x:v>100038.478</x:v>
      </x:c>
      <x:c r="H3096" s="51" t="n">
        <x:v>98867.615</x:v>
      </x:c>
      <x:c r="I3096" s="51" t="n">
        <x:v>105539.124</x:v>
      </x:c>
      <x:c r="J3096" s="51" t="n">
        <x:v>106516.142</x:v>
      </x:c>
      <x:c r="K3096" s="51" t="n">
        <x:v>108912.144</x:v>
      </x:c>
      <x:c r="L3096" s="52" t="n">
        <x:f>IFERROR(H3096/G3096-1,"")</x:f>
        <x:v>-0.011704126486210664</x:v>
      </x:c>
      <x:c r="M3096" s="52" t="n">
        <x:f>IFERROR(I3096/H3096-1,"")</x:f>
        <x:v>0.06747921450315131</x:v>
      </x:c>
      <x:c r="N3096" s="52" t="n">
        <x:f>IFERROR(J3096/I3096-1,"")</x:f>
        <x:v>0.00925740107526396</x:v>
      </x:c>
      <x:c r="O3096" s="52" t="n">
        <x:f>IFERROR(K3096/J3096-1,"")</x:f>
        <x:v>0.022494261949517425</x:v>
      </x:c>
      <x:c r="P3096" s="52" t="n">
        <x:f>IFERROR((K3096/G3096)^(1/4)-1,"")</x:f>
        <x:v>0.021473979097970997</x:v>
      </x:c>
      <x:c r="Q3096" s="51" t="n">
        <x:v>4513.008</x:v>
      </x:c>
      <x:c r="R3096" s="52" t="n">
        <x:f>IFERROR(Q3096/K3096,"")</x:f>
        <x:v>0.041437142216206854</x:v>
      </x:c>
      <x:c r="S3096" s="53" t="n">
        <x:v>44287</x:v>
      </x:c>
      <x:c r="T3096" s="50" t="str">
        <x:v>EDINET_company_history</x:v>
      </x:c>
      <x:c r="U3096" s="50" t="str">
        <x:v>公益財団法人紀文・保芦記念財団</x:v>
      </x:c>
      <x:c r="V3096" s="54" t="n">
        <x:v>0.1592</x:v>
      </x:c>
      <x:c r="W3096" s="50" t="str">
        <x:v>堤 裕 / 弓削 渉</x:v>
      </x:c>
      <x:c r="X3096" s="50" t="b">
        <x:f>AND(COUNT(L3096:O3096)=4,L3096&gt;='設定'!$B$6,M3096&gt;='設定'!$B$6,N3096&gt;='設定'!$B$6,O3096&gt;='設定'!$B$6)</x:f>
        <x:v>0</x:v>
      </x:c>
      <x:c r="Y3096" s="50" t="b">
        <x:f>AND(COUNT(G3096:K3096)=5,P3096&gt;='設定'!$B$7)</x:f>
        <x:v>0</x:v>
      </x:c>
      <x:c r="Z3096" s="50" t="b">
        <x:f>AND(ISNUMBER(R3096),R3096&gt;='設定'!$B$8)</x:f>
        <x:v>0</x:v>
      </x:c>
      <x:c r="AA3096" s="50" t="b">
        <x:f>AND(ISNUMBER(S3096),S3096&gt;=DATE(YEAR('設定'!$B$10)-'設定'!$B$9,MONTH('設定'!$B$10),DAY('設定'!$B$10)))</x:f>
        <x:v>0</x:v>
      </x:c>
      <x:c r="AB3096" s="55" t="b">
        <x:v>0</x:v>
      </x:c>
      <x:c r="AC3096" s="55" t="b">
        <x:v>0</x:v>
      </x:c>
      <x:c r="AD3096" s="50" t="n">
        <x:f>IF(X3096,1,0)+IF(Z3096,1,0)+IF(AA3096,1,0)+IF(AB3096,1,0)</x:f>
        <x:v>0</x:v>
      </x:c>
      <x:c r="AE3096" s="50" t="n">
        <x:f>IF(Y3096,1,0)+IF(Z3096,1,0)+IF(AA3096,1,0)+IF(AB3096,1,0)</x:f>
        <x:v>0</x:v>
      </x:c>
      <x:c r="AF3096" s="50" t="n">
        <x:f>IF(Y3096,1,0)+IF(Z3096,1,0)+IF(AA3096,1,0)+IF(AC3096,1,0)</x:f>
        <x:v>0</x:v>
      </x:c>
      <x:c r="AG3096" s="53" t="n">
        <x:v>44348</x:v>
      </x:c>
      <x:c r="AH3096" s="50" t="str">
        <x:v>S100W1Z4</x:v>
      </x:c>
      <x:c r="AI3096" s="50" t="str">
        <x:v>NetSalesSummaryOfBusinessResults</x:v>
      </x:c>
      <x:c r="AJ3096" s="50" t="str">
        <x:v>OperatingIncome</x:v>
      </x:c>
      <x:c r="AK3096" s="53" t="n">
        <x:v>45747</x:v>
      </x:c>
      <x:c r="AL3096" s="50" t="str">
        <x:v>365/365/365/366/365</x:v>
      </x:c>
      <x:c r="AM3096" s="51" t="n">
        <x:v>22829781</x:v>
      </x:c>
      <x:c r="AN3096" s="51" t="n">
        <x:v>1027</x:v>
      </x:c>
      <x:c r="AO3096" s="51" t="n">
        <x:f>IFERROR(AM3096*AN3096,"")</x:f>
        <x:v>23446185087</x:v>
      </x:c>
      <x:c r="AP3096" s="56" t="n">
        <x:f>IFERROR(AO3096/(K3096*1000000),"")</x:f>
        <x:v>0.2152761319894685</x:v>
      </x:c>
      <x:c r="AQ3096" s="57" t="n">
        <x:v>29301951.666666668</x:v>
      </x:c>
      <x:c r="AR3096" s="52" t="n">
        <x:v>0.215444969064793</x:v>
      </x:c>
      <x:c r="AS3096" s="52" t="n">
        <x:v>-0.4575278028447723</x:v>
      </x:c>
      <x:c r="AT3096" s="55" t="b">
        <x:v>1</x:v>
      </x:c>
      <x:c r="AU3096" s="50"/>
      <x:c r="AV3096" s="58" t="n">
        <x:v>-0.1056730738055349</x:v>
      </x:c>
      <x:c r="AW3096" s="50" t="n">
        <x:v>2633</x:v>
      </x:c>
      <x:c r="AX3096" s="50" t="str">
        <x:v>Core Moat</x:v>
      </x:c>
      <x:c r="AY3096" s="50" t="str">
        <x:v>目立つ機械的警告なし（定性確認は別途必要）</x:v>
      </x:c>
      <x:c r="AZ3096" s="59" t="str">
        <x:v>2025-06-25 12:54</x:v>
      </x:c>
      <x:c r="BA3096" s="53" t="n">
        <x:v>44287</x:v>
      </x:c>
      <x:c r="BB3096" s="50"/>
      <x:c r="BC3096" s="50"/>
      <x:c r="BD3096" s="50" t="str">
        <x:v>TOPIX Small 2</x:v>
      </x:c>
    </x:row>
    <x:row r="3097">
      <x:c r="A3097" s="50" t="n">
        <x:v>3096</x:v>
      </x:c>
      <x:c r="B3097" s="50" t="str">
        <x:v>3080</x:v>
      </x:c>
      <x:c r="C3097" s="50" t="str">
        <x:v>3080.T</x:v>
      </x:c>
      <x:c r="D3097" s="50" t="str">
        <x:v>JASON CO.,LTD.</x:v>
      </x:c>
      <x:c r="E3097" s="50" t="str">
        <x:v>Standard Market(Domestic)</x:v>
      </x:c>
      <x:c r="F3097" s="50" t="str">
        <x:v>Retail Trade</x:v>
      </x:c>
      <x:c r="G3097" s="51" t="n">
        <x:v>26275.178</x:v>
      </x:c>
      <x:c r="H3097" s="51" t="n">
        <x:v>27226.474</x:v>
      </x:c>
      <x:c r="I3097" s="51" t="n">
        <x:v>28740.132</x:v>
      </x:c>
      <x:c r="J3097" s="51" t="n">
        <x:v>28297.699</x:v>
      </x:c>
      <x:c r="K3097" s="51" t="n">
        <x:v>28604.828</x:v>
      </x:c>
      <x:c r="L3097" s="52" t="n">
        <x:f>IFERROR(H3097/G3097-1,"")</x:f>
        <x:v>0.036205121046182676</x:v>
      </x:c>
      <x:c r="M3097" s="52" t="n">
        <x:f>IFERROR(I3097/H3097-1,"")</x:f>
        <x:v>0.055595079994567254</x:v>
      </x:c>
      <x:c r="N3097" s="52" t="n">
        <x:f>IFERROR(J3097/I3097-1,"")</x:f>
        <x:v>-0.015394257757758378</x:v>
      </x:c>
      <x:c r="O3097" s="52" t="n">
        <x:f>IFERROR(K3097/J3097-1,"")</x:f>
        <x:v>0.010853497310859161</x:v>
      </x:c>
      <x:c r="P3097" s="52" t="n">
        <x:f>IFERROR((K3097/G3097)^(1/4)-1,"")</x:f>
        <x:v>0.021464830979688987</x:v>
      </x:c>
      <x:c r="Q3097" s="51" t="n">
        <x:v>200.884</x:v>
      </x:c>
      <x:c r="R3097" s="52" t="n">
        <x:f>IFERROR(Q3097/K3097,"")</x:f>
        <x:v>0.007022730568420127</x:v>
      </x:c>
      <x:c r="S3097" s="53" t="n">
        <x:v>39173</x:v>
      </x:c>
      <x:c r="T3097" s="50" t="str">
        <x:v>EDINET_company_history</x:v>
      </x:c>
      <x:c r="U3097" s="50" t="str">
        <x:v>株式会社太田興産</x:v>
      </x:c>
      <x:c r="V3097" s="54" t="n">
        <x:v>0.334</x:v>
      </x:c>
      <x:c r="W3097" s="50" t="str">
        <x:v>太田 万三彦</x:v>
      </x:c>
      <x:c r="X3097" s="50" t="b">
        <x:f>AND(COUNT(L3097:O3097)=4,L3097&gt;='設定'!$B$6,M3097&gt;='設定'!$B$6,N3097&gt;='設定'!$B$6,O3097&gt;='設定'!$B$6)</x:f>
        <x:v>0</x:v>
      </x:c>
      <x:c r="Y3097" s="50" t="b">
        <x:f>AND(COUNT(G3097:K3097)=5,P3097&gt;='設定'!$B$7)</x:f>
        <x:v>0</x:v>
      </x:c>
      <x:c r="Z3097" s="50" t="b">
        <x:f>AND(ISNUMBER(R3097),R3097&gt;='設定'!$B$8)</x:f>
        <x:v>0</x:v>
      </x:c>
      <x:c r="AA3097" s="50" t="b">
        <x:f>AND(ISNUMBER(S3097),S3097&gt;=DATE(YEAR('設定'!$B$10)-'設定'!$B$9,MONTH('設定'!$B$10),DAY('設定'!$B$10)))</x:f>
        <x:v>0</x:v>
      </x:c>
      <x:c r="AB3097" s="55" t="b">
        <x:v>0</x:v>
      </x:c>
      <x:c r="AC3097" s="55" t="b">
        <x:v>0</x:v>
      </x:c>
      <x:c r="AD3097" s="50" t="n">
        <x:f>IF(X3097,1,0)+IF(Z3097,1,0)+IF(AA3097,1,0)+IF(AB3097,1,0)</x:f>
        <x:v>0</x:v>
      </x:c>
      <x:c r="AE3097" s="50" t="n">
        <x:f>IF(Y3097,1,0)+IF(Z3097,1,0)+IF(AA3097,1,0)+IF(AB3097,1,0)</x:f>
        <x:v>0</x:v>
      </x:c>
      <x:c r="AF3097" s="50" t="n">
        <x:f>IF(Y3097,1,0)+IF(Z3097,1,0)+IF(AA3097,1,0)+IF(AC3097,1,0)</x:f>
        <x:v>0</x:v>
      </x:c>
      <x:c r="AG3097" s="53" t="n">
        <x:v>44348</x:v>
      </x:c>
      <x:c r="AH3097" s="50" t="str">
        <x:v>S100Y69Z</x:v>
      </x:c>
      <x:c r="AI3097" s="50" t="str">
        <x:v>NetSalesSummaryOfBusinessResults</x:v>
      </x:c>
      <x:c r="AJ3097" s="50" t="str">
        <x:v>OperatingIncome</x:v>
      </x:c>
      <x:c r="AK3097" s="53" t="n">
        <x:v>46081</x:v>
      </x:c>
      <x:c r="AL3097" s="50" t="str">
        <x:v>365/365/366/365/365</x:v>
      </x:c>
      <x:c r="AM3097" s="51" t="n">
        <x:v>12811800</x:v>
      </x:c>
      <x:c r="AN3097" s="51" t="n">
        <x:v>748</x:v>
      </x:c>
      <x:c r="AO3097" s="51" t="n">
        <x:f>IFERROR(AM3097*AN3097,"")</x:f>
        <x:v>9583226400</x:v>
      </x:c>
      <x:c r="AP3097" s="56" t="n">
        <x:f>IFERROR(AO3097/(K3097*1000000),"")</x:f>
        <x:v>0.3350212908114672</x:v>
      </x:c>
      <x:c r="AQ3097" s="57" t="n">
        <x:v>3568838.3333333335</x:v>
      </x:c>
      <x:c r="AR3097" s="52" t="n">
        <x:v>0.2383050050955453</x:v>
      </x:c>
      <x:c r="AS3097" s="52" t="n">
        <x:v>-0.2628473944494787</x:v>
      </x:c>
      <x:c r="AT3097" s="55" t="b">
        <x:v>0</x:v>
      </x:c>
      <x:c r="AU3097" s="50" t="str">
        <x:v>low_liquidity</x:v>
      </x:c>
      <x:c r="AV3097" s="58" t="n">
        <x:v>-0.1467921526492287</x:v>
      </x:c>
      <x:c r="AW3097" s="50" t="n">
        <x:v>2837</x:v>
      </x:c>
      <x:c r="AX3097" s="50" t="str">
        <x:v>Core Moat</x:v>
      </x:c>
      <x:c r="AY3097" s="50" t="str">
        <x:v>既存適格性フィルター不通過: low_liquidity / 60日平均売買代金2,000万円未満</x:v>
      </x:c>
      <x:c r="AZ3097" s="59" t="str">
        <x:v>2026-05-26 09:02</x:v>
      </x:c>
      <x:c r="BA3097" s="53" t="n">
        <x:v>39173</x:v>
      </x:c>
      <x:c r="BB3097" s="50"/>
      <x:c r="BC3097" s="50"/>
      <x:c r="BD3097" s="50"/>
    </x:row>
    <x:row r="3098">
      <x:c r="A3098" s="50" t="n">
        <x:v>3097</x:v>
      </x:c>
      <x:c r="B3098" s="50" t="str">
        <x:v>8046</x:v>
      </x:c>
      <x:c r="C3098" s="50" t="str">
        <x:v>8046.T</x:v>
      </x:c>
      <x:c r="D3098" s="50" t="str">
        <x:v>MARUFUJI SHEET PILING CO.,LTD.</x:v>
      </x:c>
      <x:c r="E3098" s="50" t="str">
        <x:v>Standard Market(Domestic)</x:v>
      </x:c>
      <x:c r="F3098" s="50" t="str">
        <x:v>Wholesale Trade</x:v>
      </x:c>
      <x:c r="G3098" s="51" t="n">
        <x:v>32695</x:v>
      </x:c>
      <x:c r="H3098" s="51" t="n">
        <x:v>31876</x:v>
      </x:c>
      <x:c r="I3098" s="51" t="n">
        <x:v>35104</x:v>
      </x:c>
      <x:c r="J3098" s="51" t="n">
        <x:v>34543</x:v>
      </x:c>
      <x:c r="K3098" s="51" t="n">
        <x:v>35585</x:v>
      </x:c>
      <x:c r="L3098" s="52" t="n">
        <x:f>IFERROR(H3098/G3098-1,"")</x:f>
        <x:v>-0.025049701789264467</x:v>
      </x:c>
      <x:c r="M3098" s="52" t="n">
        <x:f>IFERROR(I3098/H3098-1,"")</x:f>
        <x:v>0.10126741121847149</x:v>
      </x:c>
      <x:c r="N3098" s="52" t="n">
        <x:f>IFERROR(J3098/I3098-1,"")</x:f>
        <x:v>-0.0159810847766636</x:v>
      </x:c>
      <x:c r="O3098" s="52" t="n">
        <x:f>IFERROR(K3098/J3098-1,"")</x:f>
        <x:v>0.030165301218770812</x:v>
      </x:c>
      <x:c r="P3098" s="52" t="n">
        <x:f>IFERROR((K3098/G3098)^(1/4)-1,"")</x:f>
        <x:v>0.021401301982568288</x:v>
      </x:c>
      <x:c r="Q3098" s="51" t="n">
        <x:v>1579</x:v>
      </x:c>
      <x:c r="R3098" s="52" t="n">
        <x:f>IFERROR(Q3098/K3098,"")</x:f>
        <x:v>0.044372628916678376</x:v>
      </x:c>
      <x:c r="S3098" s="53" t="n">
        <x:v>26969</x:v>
      </x:c>
      <x:c r="T3098" s="50" t="str">
        <x:v>EDINET_company_history</x:v>
      </x:c>
      <x:c r="U3098" s="50" t="str">
        <x:v>三井物産スチール株式会社</x:v>
      </x:c>
      <x:c r="V3098" s="54" t="n">
        <x:v>0.1377</x:v>
      </x:c>
      <x:c r="W3098" s="50" t="str">
        <x:v>羽 生 成 夫</x:v>
      </x:c>
      <x:c r="X3098" s="50" t="b">
        <x:f>AND(COUNT(L3098:O3098)=4,L3098&gt;='設定'!$B$6,M3098&gt;='設定'!$B$6,N3098&gt;='設定'!$B$6,O3098&gt;='設定'!$B$6)</x:f>
        <x:v>0</x:v>
      </x:c>
      <x:c r="Y3098" s="50" t="b">
        <x:f>AND(COUNT(G3098:K3098)=5,P3098&gt;='設定'!$B$7)</x:f>
        <x:v>0</x:v>
      </x:c>
      <x:c r="Z3098" s="50" t="b">
        <x:f>AND(ISNUMBER(R3098),R3098&gt;='設定'!$B$8)</x:f>
        <x:v>0</x:v>
      </x:c>
      <x:c r="AA3098" s="50" t="b">
        <x:f>AND(ISNUMBER(S3098),S3098&gt;=DATE(YEAR('設定'!$B$10)-'設定'!$B$9,MONTH('設定'!$B$10),DAY('設定'!$B$10)))</x:f>
        <x:v>0</x:v>
      </x:c>
      <x:c r="AB3098" s="55" t="b">
        <x:v>0</x:v>
      </x:c>
      <x:c r="AC3098" s="55" t="b">
        <x:v>0</x:v>
      </x:c>
      <x:c r="AD3098" s="50" t="n">
        <x:f>IF(X3098,1,0)+IF(Z3098,1,0)+IF(AA3098,1,0)+IF(AB3098,1,0)</x:f>
        <x:v>0</x:v>
      </x:c>
      <x:c r="AE3098" s="50" t="n">
        <x:f>IF(Y3098,1,0)+IF(Z3098,1,0)+IF(AA3098,1,0)+IF(AB3098,1,0)</x:f>
        <x:v>0</x:v>
      </x:c>
      <x:c r="AF3098" s="50" t="n">
        <x:f>IF(Y3098,1,0)+IF(Z3098,1,0)+IF(AA3098,1,0)+IF(AC3098,1,0)</x:f>
        <x:v>0</x:v>
      </x:c>
      <x:c r="AG3098" s="53" t="n">
        <x:v>44348</x:v>
      </x:c>
      <x:c r="AH3098" s="50" t="str">
        <x:v>S100VZJS</x:v>
      </x:c>
      <x:c r="AI3098" s="50" t="str">
        <x:v>NetSalesSummaryOfBusinessResults</x:v>
      </x:c>
      <x:c r="AJ3098" s="50" t="str">
        <x:v>OperatingIncome</x:v>
      </x:c>
      <x:c r="AK3098" s="53" t="n">
        <x:v>45747</x:v>
      </x:c>
      <x:c r="AL3098" s="50" t="str">
        <x:v>365/365/365/366/365</x:v>
      </x:c>
      <x:c r="AM3098" s="51" t="n">
        <x:v>3579000</x:v>
      </x:c>
      <x:c r="AN3098" s="51" t="n">
        <x:v>828</x:v>
      </x:c>
      <x:c r="AO3098" s="51" t="n">
        <x:f>IFERROR(AM3098*AN3098,"")</x:f>
        <x:v>2963412000</x:v>
      </x:c>
      <x:c r="AP3098" s="56" t="n">
        <x:f>IFERROR(AO3098/(K3098*1000000),"")</x:f>
        <x:v>0.08327699873542223</x:v>
      </x:c>
      <x:c r="AQ3098" s="57" t="n">
        <x:v>63203986.666666664</x:v>
      </x:c>
      <x:c r="AR3098" s="52" t="n">
        <x:v>0.1750516141610409</x:v>
      </x:c>
      <x:c r="AS3098" s="52" t="n">
        <x:v>-0.2677483403100621</x:v>
      </x:c>
      <x:c r="AT3098" s="55" t="b">
        <x:v>1</x:v>
      </x:c>
      <x:c r="AU3098" s="50"/>
      <x:c r="AV3098" s="58" t="n">
        <x:v>0.0956203906678023</x:v>
      </x:c>
      <x:c r="AW3098" s="50" t="n">
        <x:v>1263</x:v>
      </x:c>
      <x:c r="AX3098" s="50" t="str">
        <x:v>Core Moat</x:v>
      </x:c>
      <x:c r="AY3098" s="50" t="str">
        <x:v>目立つ機械的警告なし（定性確認は別途必要）</x:v>
      </x:c>
      <x:c r="AZ3098" s="59" t="str">
        <x:v>2025-06-20 13:33</x:v>
      </x:c>
      <x:c r="BA3098" s="53" t="n">
        <x:v>26969</x:v>
      </x:c>
      <x:c r="BB3098" s="50"/>
      <x:c r="BC3098" s="50"/>
      <x:c r="BD3098" s="50"/>
    </x:row>
    <x:row r="3099">
      <x:c r="A3099" s="50" t="n">
        <x:v>3098</x:v>
      </x:c>
      <x:c r="B3099" s="50" t="str">
        <x:v>1847</x:v>
      </x:c>
      <x:c r="C3099" s="50" t="str">
        <x:v>1847.T</x:v>
      </x:c>
      <x:c r="D3099" s="50" t="str">
        <x:v>ICHIKEN Co.,Ltd.</x:v>
      </x:c>
      <x:c r="E3099" s="50" t="str">
        <x:v>Standard Market(Domestic)</x:v>
      </x:c>
      <x:c r="F3099" s="50" t="str">
        <x:v>Construction</x:v>
      </x:c>
      <x:c r="G3099" s="51" t="n">
        <x:v>88624</x:v>
      </x:c>
      <x:c r="H3099" s="51" t="n">
        <x:v>83776</x:v>
      </x:c>
      <x:c r="I3099" s="51" t="n">
        <x:v>88059</x:v>
      </x:c>
      <x:c r="J3099" s="51" t="n">
        <x:v>96373</x:v>
      </x:c>
      <x:c r="K3099" s="51" t="n">
        <x:v>96448</x:v>
      </x:c>
      <x:c r="L3099" s="52" t="n">
        <x:f>IFERROR(H3099/G3099-1,"")</x:f>
        <x:v>-0.05470301498465424</x:v>
      </x:c>
      <x:c r="M3099" s="52" t="n">
        <x:f>IFERROR(I3099/H3099-1,"")</x:f>
        <x:v>0.051124427043544696</x:v>
      </x:c>
      <x:c r="N3099" s="52" t="n">
        <x:f>IFERROR(J3099/I3099-1,"")</x:f>
        <x:v>0.09441397245028904</x:v>
      </x:c>
      <x:c r="O3099" s="52" t="n">
        <x:f>IFERROR(K3099/J3099-1,"")</x:f>
        <x:v>0.000778226266692883</x:v>
      </x:c>
      <x:c r="P3099" s="52" t="n">
        <x:f>IFERROR((K3099/G3099)^(1/4)-1,"")</x:f>
        <x:v>0.02137557881908192</x:v>
      </x:c>
      <x:c r="Q3099" s="51" t="n">
        <x:v>6747</x:v>
      </x:c>
      <x:c r="R3099" s="52" t="n">
        <x:f>IFERROR(Q3099/K3099,"")</x:f>
        <x:v>0.06995479429329794</x:v>
      </x:c>
      <x:c r="S3099" s="53" t="n">
        <x:v>44348</x:v>
      </x:c>
      <x:c r="T3099" s="50" t="str">
        <x:v>not_identified_before_local_window</x:v>
      </x:c>
      <x:c r="U3099" s="50" t="str">
        <x:v>株式会社マルハン</x:v>
      </x:c>
      <x:c r="V3099" s="54" t="n">
        <x:v>0.3227</x:v>
      </x:c>
      <x:c r="W3099" s="50" t="str">
        <x:v>長谷川 博之</x:v>
      </x:c>
      <x:c r="X3099" s="50" t="b">
        <x:f>AND(COUNT(L3099:O3099)=4,L3099&gt;='設定'!$B$6,M3099&gt;='設定'!$B$6,N3099&gt;='設定'!$B$6,O3099&gt;='設定'!$B$6)</x:f>
        <x:v>0</x:v>
      </x:c>
      <x:c r="Y3099" s="50" t="b">
        <x:f>AND(COUNT(G3099:K3099)=5,P3099&gt;='設定'!$B$7)</x:f>
        <x:v>0</x:v>
      </x:c>
      <x:c r="Z3099" s="50" t="b">
        <x:f>AND(ISNUMBER(R3099),R3099&gt;='設定'!$B$8)</x:f>
        <x:v>0</x:v>
      </x:c>
      <x:c r="AA3099" s="50" t="b">
        <x:f>AND(ISNUMBER(S3099),S3099&gt;=DATE(YEAR('設定'!$B$10)-'設定'!$B$9,MONTH('設定'!$B$10),DAY('設定'!$B$10)))</x:f>
        <x:v>0</x:v>
      </x:c>
      <x:c r="AB3099" s="55" t="b">
        <x:v>0</x:v>
      </x:c>
      <x:c r="AC3099" s="55" t="b">
        <x:v>0</x:v>
      </x:c>
      <x:c r="AD3099" s="50" t="n">
        <x:f>IF(X3099,1,0)+IF(Z3099,1,0)+IF(AA3099,1,0)+IF(AB3099,1,0)</x:f>
        <x:v>0</x:v>
      </x:c>
      <x:c r="AE3099" s="50" t="n">
        <x:f>IF(Y3099,1,0)+IF(Z3099,1,0)+IF(AA3099,1,0)+IF(AB3099,1,0)</x:f>
        <x:v>0</x:v>
      </x:c>
      <x:c r="AF3099" s="50" t="n">
        <x:f>IF(Y3099,1,0)+IF(Z3099,1,0)+IF(AA3099,1,0)+IF(AC3099,1,0)</x:f>
        <x:v>0</x:v>
      </x:c>
      <x:c r="AG3099" s="53" t="n">
        <x:v>44348</x:v>
      </x:c>
      <x:c r="AH3099" s="50" t="str">
        <x:v>S100W68Z</x:v>
      </x:c>
      <x:c r="AI3099" s="50" t="str">
        <x:v>NetSalesSummaryOfBusinessResults</x:v>
      </x:c>
      <x:c r="AJ3099" s="50" t="str">
        <x:v>OperatingIncome</x:v>
      </x:c>
      <x:c r="AK3099" s="53" t="n">
        <x:v>45747</x:v>
      </x:c>
      <x:c r="AL3099" s="50" t="str">
        <x:v>365/365/365/366/365</x:v>
      </x:c>
      <x:c r="AM3099" s="51" t="n">
        <x:v>7258900</x:v>
      </x:c>
      <x:c r="AN3099" s="51" t="n">
        <x:v>2629</x:v>
      </x:c>
      <x:c r="AO3099" s="51" t="n">
        <x:f>IFERROR(AM3099*AN3099,"")</x:f>
        <x:v>19083648100</x:v>
      </x:c>
      <x:c r="AP3099" s="56" t="n">
        <x:f>IFERROR(AO3099/(K3099*1000000),"")</x:f>
        <x:v>0.19786463275547445</x:v>
      </x:c>
      <x:c r="AQ3099" s="57" t="n">
        <x:v>158522773.33333334</x:v>
      </x:c>
      <x:c r="AR3099" s="52" t="n">
        <x:v>0.2230817172497051</x:v>
      </x:c>
      <x:c r="AS3099" s="52" t="n">
        <x:v>-0.2455424336225802</x:v>
      </x:c>
      <x:c r="AT3099" s="55" t="b">
        <x:v>1</x:v>
      </x:c>
      <x:c r="AU3099" s="50"/>
      <x:c r="AV3099" s="58" t="n">
        <x:v>0.1695830412529974</x:v>
      </x:c>
      <x:c r="AW3099" s="50" t="n">
        <x:v>868</x:v>
      </x:c>
      <x:c r="AX3099" s="50" t="str">
        <x:v>Core Moat</x:v>
      </x:c>
      <x:c r="AY3099" s="50" t="str">
        <x:v>目立つ機械的警告なし（定性確認は別途必要）</x:v>
      </x:c>
      <x:c r="AZ3099" s="59" t="str">
        <x:v>2025-06-26 13:24</x:v>
      </x:c>
      <x:c r="BA3099" s="53"/>
      <x:c r="BB3099" s="50"/>
      <x:c r="BC3099" s="50"/>
      <x:c r="BD3099" s="50"/>
    </x:row>
    <x:row r="3100">
      <x:c r="A3100" s="50" t="n">
        <x:v>3099</x:v>
      </x:c>
      <x:c r="B3100" s="50" t="str">
        <x:v>8005</x:v>
      </x:c>
      <x:c r="C3100" s="50" t="str">
        <x:v>8005.T</x:v>
      </x:c>
      <x:c r="D3100" s="50" t="str">
        <x:v>Scroll Corporation</x:v>
      </x:c>
      <x:c r="E3100" s="50" t="str">
        <x:v>Prime Market (Domestic)</x:v>
      </x:c>
      <x:c r="F3100" s="50" t="str">
        <x:v>Retail Trade</x:v>
      </x:c>
      <x:c r="G3100" s="51" t="n">
        <x:v>81391</x:v>
      </x:c>
      <x:c r="H3100" s="51" t="n">
        <x:v>81018</x:v>
      </x:c>
      <x:c r="I3100" s="51" t="n">
        <x:v>79826</x:v>
      </x:c>
      <x:c r="J3100" s="51" t="n">
        <x:v>84030</x:v>
      </x:c>
      <x:c r="K3100" s="51" t="n">
        <x:v>88548</x:v>
      </x:c>
      <x:c r="L3100" s="52" t="n">
        <x:f>IFERROR(H3100/G3100-1,"")</x:f>
        <x:v>-0.004582816281898494</x:v>
      </x:c>
      <x:c r="M3100" s="52" t="n">
        <x:f>IFERROR(I3100/H3100-1,"")</x:f>
        <x:v>-0.014712779876076887</x:v>
      </x:c>
      <x:c r="N3100" s="52" t="n">
        <x:f>IFERROR(J3100/I3100-1,"")</x:f>
        <x:v>0.05266454538621512</x:v>
      </x:c>
      <x:c r="O3100" s="52" t="n">
        <x:f>IFERROR(K3100/J3100-1,"")</x:f>
        <x:v>0.05376651196001436</x:v>
      </x:c>
      <x:c r="P3100" s="52" t="n">
        <x:f>IFERROR((K3100/G3100)^(1/4)-1,"")</x:f>
        <x:v>0.02129355910796238</x:v>
      </x:c>
      <x:c r="Q3100" s="51" t="n">
        <x:v>5727</x:v>
      </x:c>
      <x:c r="R3100" s="52" t="n">
        <x:f>IFERROR(Q3100/K3100,"")</x:f>
        <x:v>0.06467678547228622</x:v>
      </x:c>
      <x:c r="S3100" s="53" t="n">
        <x:v>26207</x:v>
      </x:c>
      <x:c r="T3100" s="50" t="str">
        <x:v>EDINET_company_history</x:v>
      </x:c>
      <x:c r="U3100" s="50" t="str">
        <x:v>日本マスタートラスト信託銀行株式会社（信託口）</x:v>
      </x:c>
      <x:c r="V3100" s="54" t="n">
        <x:v>0.1185</x:v>
      </x:c>
      <x:c r="W3100" s="50" t="str">
        <x:v>鶴見 知久</x:v>
      </x:c>
      <x:c r="X3100" s="50" t="b">
        <x:f>AND(COUNT(L3100:O3100)=4,L3100&gt;='設定'!$B$6,M3100&gt;='設定'!$B$6,N3100&gt;='設定'!$B$6,O3100&gt;='設定'!$B$6)</x:f>
        <x:v>0</x:v>
      </x:c>
      <x:c r="Y3100" s="50" t="b">
        <x:f>AND(COUNT(G3100:K3100)=5,P3100&gt;='設定'!$B$7)</x:f>
        <x:v>0</x:v>
      </x:c>
      <x:c r="Z3100" s="50" t="b">
        <x:f>AND(ISNUMBER(R3100),R3100&gt;='設定'!$B$8)</x:f>
        <x:v>0</x:v>
      </x:c>
      <x:c r="AA3100" s="50" t="b">
        <x:f>AND(ISNUMBER(S3100),S3100&gt;=DATE(YEAR('設定'!$B$10)-'設定'!$B$9,MONTH('設定'!$B$10),DAY('設定'!$B$10)))</x:f>
        <x:v>0</x:v>
      </x:c>
      <x:c r="AB3100" s="55" t="b">
        <x:v>0</x:v>
      </x:c>
      <x:c r="AC3100" s="55" t="b">
        <x:v>0</x:v>
      </x:c>
      <x:c r="AD3100" s="50" t="n">
        <x:f>IF(X3100,1,0)+IF(Z3100,1,0)+IF(AA3100,1,0)+IF(AB3100,1,0)</x:f>
        <x:v>0</x:v>
      </x:c>
      <x:c r="AE3100" s="50" t="n">
        <x:f>IF(Y3100,1,0)+IF(Z3100,1,0)+IF(AA3100,1,0)+IF(AB3100,1,0)</x:f>
        <x:v>0</x:v>
      </x:c>
      <x:c r="AF3100" s="50" t="n">
        <x:f>IF(Y3100,1,0)+IF(Z3100,1,0)+IF(AA3100,1,0)+IF(AC3100,1,0)</x:f>
        <x:v>0</x:v>
      </x:c>
      <x:c r="AG3100" s="53" t="n">
        <x:v>44348</x:v>
      </x:c>
      <x:c r="AH3100" s="50" t="str">
        <x:v>S100Y6S7</x:v>
      </x:c>
      <x:c r="AI3100" s="50" t="str">
        <x:v>NetSalesSummaryOfBusinessResults</x:v>
      </x:c>
      <x:c r="AJ3100" s="50" t="str">
        <x:v>OperatingIncome</x:v>
      </x:c>
      <x:c r="AK3100" s="53" t="n">
        <x:v>46112</x:v>
      </x:c>
      <x:c r="AL3100" s="50" t="str">
        <x:v>365/365/366/365/365</x:v>
      </x:c>
      <x:c r="AM3100" s="51" t="n">
        <x:v>33812000</x:v>
      </x:c>
      <x:c r="AN3100" s="51" t="n">
        <x:v>1679</x:v>
      </x:c>
      <x:c r="AO3100" s="51" t="n">
        <x:f>IFERROR(AM3100*AN3100,"")</x:f>
        <x:v>56770348000</x:v>
      </x:c>
      <x:c r="AP3100" s="56" t="n">
        <x:f>IFERROR(AO3100/(K3100*1000000),"")</x:f>
        <x:v>0.6411251298730632</x:v>
      </x:c>
      <x:c r="AQ3100" s="57" t="n">
        <x:v>289173661.6666667</x:v>
      </x:c>
      <x:c r="AR3100" s="52" t="n">
        <x:v>0.2878763372731274</x:v>
      </x:c>
      <x:c r="AS3100" s="52" t="n">
        <x:v>-0.2873354108599102</x:v>
      </x:c>
      <x:c r="AT3100" s="55" t="b">
        <x:v>1</x:v>
      </x:c>
      <x:c r="AU3100" s="50"/>
      <x:c r="AV3100" s="58" t="n">
        <x:v>-0.0145741188075857</x:v>
      </x:c>
      <x:c r="AW3100" s="50" t="n">
        <x:v>1987</x:v>
      </x:c>
      <x:c r="AX3100" s="50" t="str">
        <x:v>Core Moat</x:v>
      </x:c>
      <x:c r="AY3100" s="50" t="str">
        <x:v>目立つ機械的警告なし（定性確認は別途必要）</x:v>
      </x:c>
      <x:c r="AZ3100" s="59" t="str">
        <x:v>2026-05-28 09:03</x:v>
      </x:c>
      <x:c r="BA3100" s="53" t="n">
        <x:v>26207</x:v>
      </x:c>
      <x:c r="BB3100" s="50"/>
      <x:c r="BC3100" s="50"/>
      <x:c r="BD3100" s="50" t="str">
        <x:v>TOPIX Small 2</x:v>
      </x:c>
    </x:row>
    <x:row r="3101">
      <x:c r="A3101" s="50" t="n">
        <x:v>3100</x:v>
      </x:c>
      <x:c r="B3101" s="50" t="str">
        <x:v>7774</x:v>
      </x:c>
      <x:c r="C3101" s="50" t="str">
        <x:v>7774.T</x:v>
      </x:c>
      <x:c r="D3101" s="50" t="str">
        <x:v>Japan Tissue Engineering Co.,Ltd.</x:v>
      </x:c>
      <x:c r="E3101" s="50" t="str">
        <x:v>Growth Market(Domestic)</x:v>
      </x:c>
      <x:c r="F3101" s="50" t="str">
        <x:v>Precision Instruments</x:v>
      </x:c>
      <x:c r="G3101" s="51" t="n">
        <x:v>2257.609</x:v>
      </x:c>
      <x:c r="H3101" s="51" t="n">
        <x:v>2103.443</x:v>
      </x:c>
      <x:c r="I3101" s="51" t="n">
        <x:v>2032.448</x:v>
      </x:c>
      <x:c r="J3101" s="51" t="n">
        <x:v>2514.19</x:v>
      </x:c>
      <x:c r="K3101" s="51" t="n">
        <x:v>2455.474</x:v>
      </x:c>
      <x:c r="L3101" s="52" t="n">
        <x:f>IFERROR(H3101/G3101-1,"")</x:f>
        <x:v>-0.06828728978312881</x:v>
      </x:c>
      <x:c r="M3101" s="52" t="n">
        <x:f>IFERROR(I3101/H3101-1,"")</x:f>
        <x:v>-0.03375180596764449</x:v>
      </x:c>
      <x:c r="N3101" s="52" t="n">
        <x:f>IFERROR(J3101/I3101-1,"")</x:f>
        <x:v>0.23702549831533193</x:v>
      </x:c>
      <x:c r="O3101" s="52" t="n">
        <x:f>IFERROR(K3101/J3101-1,"")</x:f>
        <x:v>-0.0233538435838182</x:v>
      </x:c>
      <x:c r="P3101" s="52" t="n">
        <x:f>IFERROR((K3101/G3101)^(1/4)-1,"")</x:f>
        <x:v>0.021225505754223217</x:v>
      </x:c>
      <x:c r="Q3101" s="51" t="n">
        <x:v>-238.315</x:v>
      </x:c>
      <x:c r="R3101" s="52" t="n">
        <x:f>IFERROR(Q3101/K3101,"")</x:f>
        <x:v>-0.09705458090780028</x:v>
      </x:c>
      <x:c r="S3101" s="53" t="n">
        <x:v>39417</x:v>
      </x:c>
      <x:c r="T3101" s="50" t="str">
        <x:v>EDINET_company_history</x:v>
      </x:c>
      <x:c r="U3101" s="50" t="str">
        <x:v>帝人株式会社</x:v>
      </x:c>
      <x:c r="V3101" s="54" t="n">
        <x:v>0.5771</x:v>
      </x:c>
      <x:c r="W3101" s="50" t="str">
        <x:v>山田一登</x:v>
      </x:c>
      <x:c r="X3101" s="50" t="b">
        <x:f>AND(COUNT(L3101:O3101)=4,L3101&gt;='設定'!$B$6,M3101&gt;='設定'!$B$6,N3101&gt;='設定'!$B$6,O3101&gt;='設定'!$B$6)</x:f>
        <x:v>0</x:v>
      </x:c>
      <x:c r="Y3101" s="50" t="b">
        <x:f>AND(COUNT(G3101:K3101)=5,P3101&gt;='設定'!$B$7)</x:f>
        <x:v>0</x:v>
      </x:c>
      <x:c r="Z3101" s="50" t="b">
        <x:f>AND(ISNUMBER(R3101),R3101&gt;='設定'!$B$8)</x:f>
        <x:v>0</x:v>
      </x:c>
      <x:c r="AA3101" s="50" t="b">
        <x:f>AND(ISNUMBER(S3101),S3101&gt;=DATE(YEAR('設定'!$B$10)-'設定'!$B$9,MONTH('設定'!$B$10),DAY('設定'!$B$10)))</x:f>
        <x:v>0</x:v>
      </x:c>
      <x:c r="AB3101" s="55" t="b">
        <x:v>0</x:v>
      </x:c>
      <x:c r="AC3101" s="55" t="b">
        <x:v>0</x:v>
      </x:c>
      <x:c r="AD3101" s="50" t="n">
        <x:f>IF(X3101,1,0)+IF(Z3101,1,0)+IF(AA3101,1,0)+IF(AB3101,1,0)</x:f>
        <x:v>0</x:v>
      </x:c>
      <x:c r="AE3101" s="50" t="n">
        <x:f>IF(Y3101,1,0)+IF(Z3101,1,0)+IF(AA3101,1,0)+IF(AB3101,1,0)</x:f>
        <x:v>0</x:v>
      </x:c>
      <x:c r="AF3101" s="50" t="n">
        <x:f>IF(Y3101,1,0)+IF(Z3101,1,0)+IF(AA3101,1,0)+IF(AC3101,1,0)</x:f>
        <x:v>0</x:v>
      </x:c>
      <x:c r="AG3101" s="53" t="n">
        <x:v>44348</x:v>
      </x:c>
      <x:c r="AH3101" s="50" t="str">
        <x:v>S100VZSY</x:v>
      </x:c>
      <x:c r="AI3101" s="50" t="str">
        <x:v>NetSalesSummaryOfBusinessResults</x:v>
      </x:c>
      <x:c r="AJ3101" s="50" t="str">
        <x:v>OperatingIncome</x:v>
      </x:c>
      <x:c r="AK3101" s="53" t="n">
        <x:v>45747</x:v>
      </x:c>
      <x:c r="AL3101" s="50" t="str">
        <x:v>365/365/365/366/365</x:v>
      </x:c>
      <x:c r="AM3101" s="51" t="n">
        <x:v>40610000</x:v>
      </x:c>
      <x:c r="AN3101" s="51" t="n">
        <x:v>608</x:v>
      </x:c>
      <x:c r="AO3101" s="51" t="n">
        <x:f>IFERROR(AM3101*AN3101,"")</x:f>
        <x:v>24690880000</x:v>
      </x:c>
      <x:c r="AP3101" s="56" t="n">
        <x:f>IFERROR(AO3101/(K3101*1000000),"")</x:f>
        <x:v>10.055443470384944</x:v>
      </x:c>
      <x:c r="AQ3101" s="57" t="n">
        <x:v>122179730</x:v>
      </x:c>
      <x:c r="AR3101" s="52" t="n">
        <x:v>0.4501920620748962</x:v>
      </x:c>
      <x:c r="AS3101" s="52" t="n">
        <x:v>-0.5317559153175592</x:v>
      </x:c>
      <x:c r="AT3101" s="55" t="b">
        <x:v>0</x:v>
      </x:c>
      <x:c r="AU3101" s="50" t="str">
        <x:v>repeated_operating_loss;repeated_negative_operating_cf</x:v>
      </x:c>
      <x:c r="AV3101" s="58" t="n">
        <x:v>-0.0310386238979123</x:v>
      </x:c>
      <x:c r="AW3101" s="50" t="n">
        <x:v>2124</x:v>
      </x:c>
      <x:c r="AX3101" s="50" t="str">
        <x:v>Future Moat</x:v>
      </x:c>
      <x:c r="AY3101" s="50" t="str">
        <x:v>既存適格性フィルター不通過: repeated_operating_loss;repeated_negative_operating_cf</x:v>
      </x:c>
      <x:c r="AZ3101" s="59" t="str">
        <x:v>2025-06-19 14:16</x:v>
      </x:c>
      <x:c r="BA3101" s="53" t="n">
        <x:v>39417</x:v>
      </x:c>
      <x:c r="BB3101" s="50"/>
      <x:c r="BC3101" s="50"/>
      <x:c r="BD3101" s="50"/>
    </x:row>
    <x:row r="3102">
      <x:c r="A3102" s="50" t="n">
        <x:v>3101</x:v>
      </x:c>
      <x:c r="B3102" s="50" t="str">
        <x:v>5602</x:v>
      </x:c>
      <x:c r="C3102" s="50" t="str">
        <x:v>5602.T</x:v>
      </x:c>
      <x:c r="D3102" s="50" t="str">
        <x:v>Kurimoto,Ltd.</x:v>
      </x:c>
      <x:c r="E3102" s="50" t="str">
        <x:v>Prime Market (Domestic)</x:v>
      </x:c>
      <x:c r="F3102" s="50" t="str">
        <x:v>Iron and Steel</x:v>
      </x:c>
      <x:c r="G3102" s="51" t="n">
        <x:v>116596</x:v>
      </x:c>
      <x:c r="H3102" s="51" t="n">
        <x:v>105954</x:v>
      </x:c>
      <x:c r="I3102" s="51" t="n">
        <x:v>124827</x:v>
      </x:c>
      <x:c r="J3102" s="51" t="n">
        <x:v>125925</x:v>
      </x:c>
      <x:c r="K3102" s="51" t="n">
        <x:v>126669</x:v>
      </x:c>
      <x:c r="L3102" s="52" t="n">
        <x:f>IFERROR(H3102/G3102-1,"")</x:f>
        <x:v>-0.09127242787059586</x:v>
      </x:c>
      <x:c r="M3102" s="52" t="n">
        <x:f>IFERROR(I3102/H3102-1,"")</x:f>
        <x:v>0.17812446910923607</x:v>
      </x:c>
      <x:c r="N3102" s="52" t="n">
        <x:f>IFERROR(J3102/I3102-1,"")</x:f>
        <x:v>0.008796173904684013</x:v>
      </x:c>
      <x:c r="O3102" s="52" t="n">
        <x:f>IFERROR(K3102/J3102-1,"")</x:f>
        <x:v>0.005908278737343675</x:v>
      </x:c>
      <x:c r="P3102" s="52" t="n">
        <x:f>IFERROR((K3102/G3102)^(1/4)-1,"")</x:f>
        <x:v>0.020931661701793836</x:v>
      </x:c>
      <x:c r="Q3102" s="51" t="n">
        <x:v>7930</x:v>
      </x:c>
      <x:c r="R3102" s="52" t="n">
        <x:f>IFERROR(Q3102/K3102,"")</x:f>
        <x:v>0.06260410992429087</x:v>
      </x:c>
      <x:c r="S3102" s="53" t="n">
        <x:v>18019</x:v>
      </x:c>
      <x:c r="T3102" s="50" t="str">
        <x:v>EDINET_company_history</x:v>
      </x:c>
      <x:c r="U3102" s="50" t="str">
        <x:v>日本マスタートラスト信託銀行株式会社（信託口）</x:v>
      </x:c>
      <x:c r="V3102" s="54" t="n">
        <x:v>0.1111</x:v>
      </x:c>
      <x:c r="W3102" s="50" t="str">
        <x:v>菊本 一高</x:v>
      </x:c>
      <x:c r="X3102" s="50" t="b">
        <x:f>AND(COUNT(L3102:O3102)=4,L3102&gt;='設定'!$B$6,M3102&gt;='設定'!$B$6,N3102&gt;='設定'!$B$6,O3102&gt;='設定'!$B$6)</x:f>
        <x:v>0</x:v>
      </x:c>
      <x:c r="Y3102" s="50" t="b">
        <x:f>AND(COUNT(G3102:K3102)=5,P3102&gt;='設定'!$B$7)</x:f>
        <x:v>0</x:v>
      </x:c>
      <x:c r="Z3102" s="50" t="b">
        <x:f>AND(ISNUMBER(R3102),R3102&gt;='設定'!$B$8)</x:f>
        <x:v>0</x:v>
      </x:c>
      <x:c r="AA3102" s="50" t="b">
        <x:f>AND(ISNUMBER(S3102),S3102&gt;=DATE(YEAR('設定'!$B$10)-'設定'!$B$9,MONTH('設定'!$B$10),DAY('設定'!$B$10)))</x:f>
        <x:v>0</x:v>
      </x:c>
      <x:c r="AB3102" s="55" t="b">
        <x:v>0</x:v>
      </x:c>
      <x:c r="AC3102" s="55" t="b">
        <x:v>0</x:v>
      </x:c>
      <x:c r="AD3102" s="50" t="n">
        <x:f>IF(X3102,1,0)+IF(Z3102,1,0)+IF(AA3102,1,0)+IF(AB3102,1,0)</x:f>
        <x:v>0</x:v>
      </x:c>
      <x:c r="AE3102" s="50" t="n">
        <x:f>IF(Y3102,1,0)+IF(Z3102,1,0)+IF(AA3102,1,0)+IF(AB3102,1,0)</x:f>
        <x:v>0</x:v>
      </x:c>
      <x:c r="AF3102" s="50" t="n">
        <x:f>IF(Y3102,1,0)+IF(Z3102,1,0)+IF(AA3102,1,0)+IF(AC3102,1,0)</x:f>
        <x:v>0</x:v>
      </x:c>
      <x:c r="AG3102" s="53" t="n">
        <x:v>44348</x:v>
      </x:c>
      <x:c r="AH3102" s="50" t="str">
        <x:v>S100W0Y7</x:v>
      </x:c>
      <x:c r="AI3102" s="50" t="str">
        <x:v>NetSalesSummaryOfBusinessResults</x:v>
      </x:c>
      <x:c r="AJ3102" s="50" t="str">
        <x:v>OperatingIncome</x:v>
      </x:c>
      <x:c r="AK3102" s="53" t="n">
        <x:v>45747</x:v>
      </x:c>
      <x:c r="AL3102" s="50" t="str">
        <x:v>365/365/365/366/365</x:v>
      </x:c>
      <x:c r="AM3102" s="51" t="n">
        <x:v>12152990</x:v>
      </x:c>
      <x:c r="AN3102" s="51" t="n">
        <x:v>1380</x:v>
      </x:c>
      <x:c r="AO3102" s="51" t="n">
        <x:f>IFERROR(AM3102*AN3102,"")</x:f>
        <x:v>16771126200</x:v>
      </x:c>
      <x:c r="AP3102" s="56" t="n">
        <x:f>IFERROR(AO3102/(K3102*1000000),"")</x:f>
        <x:v>0.13240118892546715</x:v>
      </x:c>
      <x:c r="AQ3102" s="57" t="n">
        <x:v>479867301.6666667</x:v>
      </x:c>
      <x:c r="AR3102" s="52" t="n">
        <x:v>0.3149961904509228</x:v>
      </x:c>
      <x:c r="AS3102" s="52" t="n">
        <x:v>-0.3094594304116072</x:v>
      </x:c>
      <x:c r="AT3102" s="55" t="b">
        <x:v>1</x:v>
      </x:c>
      <x:c r="AU3102" s="50"/>
      <x:c r="AV3102" s="58" t="n">
        <x:v>-0.065432120146925</x:v>
      </x:c>
      <x:c r="AW3102" s="50" t="n">
        <x:v>2379</x:v>
      </x:c>
      <x:c r="AX3102" s="50" t="str">
        <x:v>Core Moat</x:v>
      </x:c>
      <x:c r="AY3102" s="50" t="str">
        <x:v>目立つ機械的警告なし（定性確認は別途必要）</x:v>
      </x:c>
      <x:c r="AZ3102" s="59" t="str">
        <x:v>2025-06-25 10:00</x:v>
      </x:c>
      <x:c r="BA3102" s="53" t="n">
        <x:v>18019</x:v>
      </x:c>
      <x:c r="BB3102" s="50"/>
      <x:c r="BC3102" s="50"/>
      <x:c r="BD3102" s="50" t="str">
        <x:v>TOPIX Small 1</x:v>
      </x:c>
    </x:row>
    <x:row r="3103">
      <x:c r="A3103" s="50" t="n">
        <x:v>3102</x:v>
      </x:c>
      <x:c r="B3103" s="50" t="str">
        <x:v>4392</x:v>
      </x:c>
      <x:c r="C3103" s="50" t="str">
        <x:v>4392.T</x:v>
      </x:c>
      <x:c r="D3103" s="50" t="str">
        <x:v>Future Innovation Group,Inc.</x:v>
      </x:c>
      <x:c r="E3103" s="50" t="str">
        <x:v>Prime Market (Domestic)</x:v>
      </x:c>
      <x:c r="F3103" s="50" t="str">
        <x:v>Information &amp; Communication</x:v>
      </x:c>
      <x:c r="G3103" s="51" t="n">
        <x:v>12264</x:v>
      </x:c>
      <x:c r="H3103" s="51" t="n">
        <x:v>12914</x:v>
      </x:c>
      <x:c r="I3103" s="51" t="n">
        <x:v>13534</x:v>
      </x:c>
      <x:c r="J3103" s="51" t="n">
        <x:v>12016</x:v>
      </x:c>
      <x:c r="K3103" s="51" t="n">
        <x:v>13318</x:v>
      </x:c>
      <x:c r="L3103" s="52" t="n">
        <x:f>IFERROR(H3103/G3103-1,"")</x:f>
        <x:v>0.05300065231572071</x:v>
      </x:c>
      <x:c r="M3103" s="52" t="n">
        <x:f>IFERROR(I3103/H3103-1,"")</x:f>
        <x:v>0.04800991172371072</x:v>
      </x:c>
      <x:c r="N3103" s="52" t="n">
        <x:f>IFERROR(J3103/I3103-1,"")</x:f>
        <x:v>-0.11216196246490318</x:v>
      </x:c>
      <x:c r="O3103" s="52" t="n">
        <x:f>IFERROR(K3103/J3103-1,"")</x:f>
        <x:v>0.10835552596537945</x:v>
      </x:c>
      <x:c r="P3103" s="52" t="n">
        <x:f>IFERROR((K3103/G3103)^(1/4)-1,"")</x:f>
        <x:v>0.020825986756074943</x:v>
      </x:c>
      <x:c r="Q3103" s="51" t="n">
        <x:v>834</x:v>
      </x:c>
      <x:c r="R3103" s="52" t="n">
        <x:f>IFERROR(Q3103/K3103,"")</x:f>
        <x:v>0.06262201531761526</x:v>
      </x:c>
      <x:c r="S3103" s="53" t="n">
        <x:v>38322</x:v>
      </x:c>
      <x:c r="T3103" s="50" t="str">
        <x:v>EDINET_company_history</x:v>
      </x:c>
      <x:c r="U3103" s="50" t="str">
        <x:v>フューチャー株式会社</x:v>
      </x:c>
      <x:c r="V3103" s="54" t="n">
        <x:v>0.2366</x:v>
      </x:c>
      <x:c r="W3103" s="50" t="str">
        <x:v>村井 雄司</x:v>
      </x:c>
      <x:c r="X3103" s="50" t="b">
        <x:f>AND(COUNT(L3103:O3103)=4,L3103&gt;='設定'!$B$6,M3103&gt;='設定'!$B$6,N3103&gt;='設定'!$B$6,O3103&gt;='設定'!$B$6)</x:f>
        <x:v>0</x:v>
      </x:c>
      <x:c r="Y3103" s="50" t="b">
        <x:f>AND(COUNT(G3103:K3103)=5,P3103&gt;='設定'!$B$7)</x:f>
        <x:v>0</x:v>
      </x:c>
      <x:c r="Z3103" s="50" t="b">
        <x:f>AND(ISNUMBER(R3103),R3103&gt;='設定'!$B$8)</x:f>
        <x:v>0</x:v>
      </x:c>
      <x:c r="AA3103" s="50" t="b">
        <x:f>AND(ISNUMBER(S3103),S3103&gt;=DATE(YEAR('設定'!$B$10)-'設定'!$B$9,MONTH('設定'!$B$10),DAY('設定'!$B$10)))</x:f>
        <x:v>0</x:v>
      </x:c>
      <x:c r="AB3103" s="55" t="b">
        <x:v>0</x:v>
      </x:c>
      <x:c r="AC3103" s="55" t="b">
        <x:v>0</x:v>
      </x:c>
      <x:c r="AD3103" s="50" t="n">
        <x:f>IF(X3103,1,0)+IF(Z3103,1,0)+IF(AA3103,1,0)+IF(AB3103,1,0)</x:f>
        <x:v>0</x:v>
      </x:c>
      <x:c r="AE3103" s="50" t="n">
        <x:f>IF(Y3103,1,0)+IF(Z3103,1,0)+IF(AA3103,1,0)+IF(AB3103,1,0)</x:f>
        <x:v>0</x:v>
      </x:c>
      <x:c r="AF3103" s="50" t="n">
        <x:f>IF(Y3103,1,0)+IF(Z3103,1,0)+IF(AA3103,1,0)+IF(AC3103,1,0)</x:f>
        <x:v>0</x:v>
      </x:c>
      <x:c r="AG3103" s="53" t="n">
        <x:v>44348</x:v>
      </x:c>
      <x:c r="AH3103" s="50" t="str">
        <x:v>S100XUAL</x:v>
      </x:c>
      <x:c r="AI3103" s="50" t="str">
        <x:v>NetSalesSummaryOfBusinessResults</x:v>
      </x:c>
      <x:c r="AJ3103" s="50" t="str">
        <x:v>OperatingIncome</x:v>
      </x:c>
      <x:c r="AK3103" s="53" t="n">
        <x:v>46022</x:v>
      </x:c>
      <x:c r="AL3103" s="50" t="str">
        <x:v>365/365/365/366/365</x:v>
      </x:c>
      <x:c r="AM3103" s="51" t="n">
        <x:v>30374415</x:v>
      </x:c>
      <x:c r="AN3103" s="51" t="n">
        <x:v>2015</x:v>
      </x:c>
      <x:c r="AO3103" s="51" t="n">
        <x:f>IFERROR(AM3103*AN3103,"")</x:f>
        <x:v>61204446225</x:v>
      </x:c>
      <x:c r="AP3103" s="56" t="n">
        <x:f>IFERROR(AO3103/(K3103*1000000),"")</x:f>
        <x:v>4.595618428067278</x:v>
      </x:c>
      <x:c r="AQ3103" s="57" t="n">
        <x:v>6319499200</x:v>
      </x:c>
      <x:c r="AR3103" s="52" t="n">
        <x:v>0.598655709381445</x:v>
      </x:c>
      <x:c r="AS3103" s="52" t="n">
        <x:v>-0.5140085513055805</x:v>
      </x:c>
      <x:c r="AT3103" s="55" t="b">
        <x:v>1</x:v>
      </x:c>
      <x:c r="AU3103" s="50"/>
      <x:c r="AV3103" s="58" t="n">
        <x:v>-0.0159087227961152</x:v>
      </x:c>
      <x:c r="AW3103" s="50" t="n">
        <x:v>1999</x:v>
      </x:c>
      <x:c r="AX3103" s="50" t="str">
        <x:v>Future Moat</x:v>
      </x:c>
      <x:c r="AY3103" s="50" t="str">
        <x:v>目立つ機械的警告なし（定性確認は別途必要）</x:v>
      </x:c>
      <x:c r="AZ3103" s="59" t="str">
        <x:v>2026-03-27 15:32</x:v>
      </x:c>
      <x:c r="BA3103" s="53" t="n">
        <x:v>38322</x:v>
      </x:c>
      <x:c r="BB3103" s="50"/>
      <x:c r="BC3103" s="50"/>
      <x:c r="BD3103" s="50"/>
    </x:row>
    <x:row r="3104">
      <x:c r="A3104" s="50" t="n">
        <x:v>3103</x:v>
      </x:c>
      <x:c r="B3104" s="50" t="str">
        <x:v>7506</x:v>
      </x:c>
      <x:c r="C3104" s="50" t="str">
        <x:v>7506.T</x:v>
      </x:c>
      <x:c r="D3104" s="50" t="str">
        <x:v>HOUSE OF ROSE Co.,Ltd.</x:v>
      </x:c>
      <x:c r="E3104" s="50" t="str">
        <x:v>Standard Market(Domestic)</x:v>
      </x:c>
      <x:c r="F3104" s="50" t="str">
        <x:v>Retail Trade</x:v>
      </x:c>
      <x:c r="G3104" s="51" t="n">
        <x:v>10681.077</x:v>
      </x:c>
      <x:c r="H3104" s="51" t="n">
        <x:v>11283.938</x:v>
      </x:c>
      <x:c r="I3104" s="51" t="n">
        <x:v>11905.318</x:v>
      </x:c>
      <x:c r="J3104" s="51" t="n">
        <x:v>11989.216</x:v>
      </x:c>
      <x:c r="K3104" s="51" t="n">
        <x:v>11594.399</x:v>
      </x:c>
      <x:c r="L3104" s="52" t="n">
        <x:f>IFERROR(H3104/G3104-1,"")</x:f>
        <x:v>0.05644196741583274</x:v>
      </x:c>
      <x:c r="M3104" s="52" t="n">
        <x:f>IFERROR(I3104/H3104-1,"")</x:f>
        <x:v>0.05506765457236651</x:v>
      </x:c>
      <x:c r="N3104" s="52" t="n">
        <x:f>IFERROR(J3104/I3104-1,"")</x:f>
        <x:v>0.007047102815733286</x:v>
      </x:c>
      <x:c r="O3104" s="52" t="n">
        <x:f>IFERROR(K3104/J3104-1,"")</x:f>
        <x:v>-0.03293101066825399</x:v>
      </x:c>
      <x:c r="P3104" s="52" t="n">
        <x:f>IFERROR((K3104/G3104)^(1/4)-1,"")</x:f>
        <x:v>0.0207239356507265</x:v>
      </x:c>
      <x:c r="Q3104" s="51" t="n">
        <x:v>122.02</x:v>
      </x:c>
      <x:c r="R3104" s="52" t="n">
        <x:f>IFERROR(Q3104/K3104,"")</x:f>
        <x:v>0.010524046998900072</x:v>
      </x:c>
      <x:c r="S3104" s="53" t="n">
        <x:v>38838</x:v>
      </x:c>
      <x:c r="T3104" s="50" t="str">
        <x:v>EDINET_company_history</x:v>
      </x:c>
      <x:c r="U3104" s="50" t="str">
        <x:v>株式会社ワコールホールディングス</x:v>
      </x:c>
      <x:c r="V3104" s="54" t="n">
        <x:v>0.2126</x:v>
      </x:c>
      <x:c r="W3104" s="50" t="str">
        <x:v>川口 善弘</x:v>
      </x:c>
      <x:c r="X3104" s="50" t="b">
        <x:f>AND(COUNT(L3104:O3104)=4,L3104&gt;='設定'!$B$6,M3104&gt;='設定'!$B$6,N3104&gt;='設定'!$B$6,O3104&gt;='設定'!$B$6)</x:f>
        <x:v>0</x:v>
      </x:c>
      <x:c r="Y3104" s="50" t="b">
        <x:f>AND(COUNT(G3104:K3104)=5,P3104&gt;='設定'!$B$7)</x:f>
        <x:v>0</x:v>
      </x:c>
      <x:c r="Z3104" s="50" t="b">
        <x:f>AND(ISNUMBER(R3104),R3104&gt;='設定'!$B$8)</x:f>
        <x:v>0</x:v>
      </x:c>
      <x:c r="AA3104" s="50" t="b">
        <x:f>AND(ISNUMBER(S3104),S3104&gt;=DATE(YEAR('設定'!$B$10)-'設定'!$B$9,MONTH('設定'!$B$10),DAY('設定'!$B$10)))</x:f>
        <x:v>0</x:v>
      </x:c>
      <x:c r="AB3104" s="55" t="b">
        <x:v>0</x:v>
      </x:c>
      <x:c r="AC3104" s="55" t="b">
        <x:v>0</x:v>
      </x:c>
      <x:c r="AD3104" s="50" t="n">
        <x:f>IF(X3104,1,0)+IF(Z3104,1,0)+IF(AA3104,1,0)+IF(AB3104,1,0)</x:f>
        <x:v>0</x:v>
      </x:c>
      <x:c r="AE3104" s="50" t="n">
        <x:f>IF(Y3104,1,0)+IF(Z3104,1,0)+IF(AA3104,1,0)+IF(AB3104,1,0)</x:f>
        <x:v>0</x:v>
      </x:c>
      <x:c r="AF3104" s="50" t="n">
        <x:f>IF(Y3104,1,0)+IF(Z3104,1,0)+IF(AA3104,1,0)+IF(AC3104,1,0)</x:f>
        <x:v>0</x:v>
      </x:c>
      <x:c r="AG3104" s="53" t="n">
        <x:v>44348</x:v>
      </x:c>
      <x:c r="AH3104" s="50" t="str">
        <x:v>S100W2K0</x:v>
      </x:c>
      <x:c r="AI3104" s="50" t="str">
        <x:v>NetSalesSummaryOfBusinessResults</x:v>
      </x:c>
      <x:c r="AJ3104" s="50" t="str">
        <x:v>OperatingIncome</x:v>
      </x:c>
      <x:c r="AK3104" s="53" t="n">
        <x:v>45747</x:v>
      </x:c>
      <x:c r="AL3104" s="50" t="str">
        <x:v>365/365/365/366/365</x:v>
      </x:c>
      <x:c r="AM3104" s="51" t="n">
        <x:v>4702463</x:v>
      </x:c>
      <x:c r="AN3104" s="51" t="n">
        <x:v>1356</x:v>
      </x:c>
      <x:c r="AO3104" s="51" t="n">
        <x:f>IFERROR(AM3104*AN3104,"")</x:f>
        <x:v>6376539828</x:v>
      </x:c>
      <x:c r="AP3104" s="56" t="n">
        <x:f>IFERROR(AO3104/(K3104*1000000),"")</x:f>
        <x:v>0.5499672581562873</x:v>
      </x:c>
      <x:c r="AQ3104" s="57" t="n">
        <x:v>5837231.666666667</x:v>
      </x:c>
      <x:c r="AR3104" s="52" t="n">
        <x:v>0.1105229680336695</x:v>
      </x:c>
      <x:c r="AS3104" s="52" t="n">
        <x:v>-0.1768476722073733</x:v>
      </x:c>
      <x:c r="AT3104" s="55" t="b">
        <x:v>0</x:v>
      </x:c>
      <x:c r="AU3104" s="50" t="str">
        <x:v>low_liquidity</x:v>
      </x:c>
      <x:c r="AV3104" s="58" t="n">
        <x:v>0.0070602146594862</x:v>
      </x:c>
      <x:c r="AW3104" s="50" t="n">
        <x:v>1814</x:v>
      </x:c>
      <x:c r="AX3104" s="50" t="str">
        <x:v>Discovery</x:v>
      </x:c>
      <x:c r="AY3104" s="50" t="str">
        <x:v>既存適格性フィルター不通過: low_liquidity / 60日平均売買代金2,000万円未満</x:v>
      </x:c>
      <x:c r="AZ3104" s="59" t="str">
        <x:v>2025-06-24 13:19</x:v>
      </x:c>
      <x:c r="BA3104" s="53" t="n">
        <x:v>38838</x:v>
      </x:c>
      <x:c r="BB3104" s="50"/>
      <x:c r="BC3104" s="50"/>
      <x:c r="BD3104" s="50"/>
    </x:row>
    <x:row r="3105">
      <x:c r="A3105" s="50" t="n">
        <x:v>3104</x:v>
      </x:c>
      <x:c r="B3105" s="50" t="str">
        <x:v>1981</x:v>
      </x:c>
      <x:c r="C3105" s="50" t="str">
        <x:v>1981.T</x:v>
      </x:c>
      <x:c r="D3105" s="50" t="str">
        <x:v>KYOWANISSEI CO.,LTD.</x:v>
      </x:c>
      <x:c r="E3105" s="50" t="str">
        <x:v>Standard Market(Domestic)</x:v>
      </x:c>
      <x:c r="F3105" s="50" t="str">
        <x:v>Construction</x:v>
      </x:c>
      <x:c r="G3105" s="51" t="n">
        <x:v>34485.637</x:v>
      </x:c>
      <x:c r="H3105" s="51" t="n">
        <x:v>34244.246</x:v>
      </x:c>
      <x:c r="I3105" s="51" t="n">
        <x:v>34472.729</x:v>
      </x:c>
      <x:c r="J3105" s="51" t="n">
        <x:v>35889.933</x:v>
      </x:c>
      <x:c r="K3105" s="51" t="n">
        <x:v>37416.616</x:v>
      </x:c>
      <x:c r="L3105" s="52" t="n">
        <x:f>IFERROR(H3105/G3105-1,"")</x:f>
        <x:v>-0.0069997547094752255</x:v>
      </x:c>
      <x:c r="M3105" s="52" t="n">
        <x:f>IFERROR(I3105/H3105-1,"")</x:f>
        <x:v>0.006672157418796676</x:v>
      </x:c>
      <x:c r="N3105" s="52" t="n">
        <x:f>IFERROR(J3105/I3105-1,"")</x:f>
        <x:v>0.04111087346754583</x:v>
      </x:c>
      <x:c r="O3105" s="52" t="n">
        <x:f>IFERROR(K3105/J3105-1,"")</x:f>
        <x:v>0.042537917248271384</x:v>
      </x:c>
      <x:c r="P3105" s="52" t="n">
        <x:f>IFERROR((K3105/G3105)^(1/4)-1,"")</x:f>
        <x:v>0.020602349099900552</x:v>
      </x:c>
      <x:c r="Q3105" s="51" t="n">
        <x:v>1483.251</x:v>
      </x:c>
      <x:c r="R3105" s="52" t="n">
        <x:f>IFERROR(Q3105/K3105,"")</x:f>
        <x:v>0.03964150579517934</x:v>
      </x:c>
      <x:c r="S3105" s="53" t="n">
        <x:v>38334</x:v>
      </x:c>
      <x:c r="T3105" s="50" t="str">
        <x:v>EDINET_company_history</x:v>
      </x:c>
      <x:c r="U3105" s="50" t="str">
        <x:v>城北興業株式会社</x:v>
      </x:c>
      <x:c r="V3105" s="54" t="n">
        <x:v>0.2179</x:v>
      </x:c>
      <x:c r="W3105" s="50" t="str">
        <x:v>川 野 茂</x:v>
      </x:c>
      <x:c r="X3105" s="50" t="b">
        <x:f>AND(COUNT(L3105:O3105)=4,L3105&gt;='設定'!$B$6,M3105&gt;='設定'!$B$6,N3105&gt;='設定'!$B$6,O3105&gt;='設定'!$B$6)</x:f>
        <x:v>0</x:v>
      </x:c>
      <x:c r="Y3105" s="50" t="b">
        <x:f>AND(COUNT(G3105:K3105)=5,P3105&gt;='設定'!$B$7)</x:f>
        <x:v>0</x:v>
      </x:c>
      <x:c r="Z3105" s="50" t="b">
        <x:f>AND(ISNUMBER(R3105),R3105&gt;='設定'!$B$8)</x:f>
        <x:v>0</x:v>
      </x:c>
      <x:c r="AA3105" s="50" t="b">
        <x:f>AND(ISNUMBER(S3105),S3105&gt;=DATE(YEAR('設定'!$B$10)-'設定'!$B$9,MONTH('設定'!$B$10),DAY('設定'!$B$10)))</x:f>
        <x:v>0</x:v>
      </x:c>
      <x:c r="AB3105" s="55" t="b">
        <x:v>0</x:v>
      </x:c>
      <x:c r="AC3105" s="55" t="b">
        <x:v>0</x:v>
      </x:c>
      <x:c r="AD3105" s="50" t="n">
        <x:f>IF(X3105,1,0)+IF(Z3105,1,0)+IF(AA3105,1,0)+IF(AB3105,1,0)</x:f>
        <x:v>0</x:v>
      </x:c>
      <x:c r="AE3105" s="50" t="n">
        <x:f>IF(Y3105,1,0)+IF(Z3105,1,0)+IF(AA3105,1,0)+IF(AB3105,1,0)</x:f>
        <x:v>0</x:v>
      </x:c>
      <x:c r="AF3105" s="50" t="n">
        <x:f>IF(Y3105,1,0)+IF(Z3105,1,0)+IF(AA3105,1,0)+IF(AC3105,1,0)</x:f>
        <x:v>0</x:v>
      </x:c>
      <x:c r="AG3105" s="53" t="n">
        <x:v>44348</x:v>
      </x:c>
      <x:c r="AH3105" s="50" t="str">
        <x:v>S100W6R2</x:v>
      </x:c>
      <x:c r="AI3105" s="50" t="str">
        <x:v>NetSalesSummaryOfBusinessResults</x:v>
      </x:c>
      <x:c r="AJ3105" s="50" t="str">
        <x:v>OperatingIncome</x:v>
      </x:c>
      <x:c r="AK3105" s="53" t="n">
        <x:v>45747</x:v>
      </x:c>
      <x:c r="AL3105" s="50" t="str">
        <x:v>365/365/365/366/365</x:v>
      </x:c>
      <x:c r="AM3105" s="51" t="n">
        <x:v>10896100</x:v>
      </x:c>
      <x:c r="AN3105" s="51" t="n">
        <x:v>1313</x:v>
      </x:c>
      <x:c r="AO3105" s="51" t="n">
        <x:f>IFERROR(AM3105*AN3105,"")</x:f>
        <x:v>14306579300</x:v>
      </x:c>
      <x:c r="AP3105" s="56" t="n">
        <x:f>IFERROR(AO3105/(K3105*1000000),"")</x:f>
        <x:v>0.3823589845751951</x:v>
      </x:c>
      <x:c r="AQ3105" s="57" t="n">
        <x:v>9374901.666666666</x:v>
      </x:c>
      <x:c r="AR3105" s="52" t="n">
        <x:v>0.2878093266550217</x:v>
      </x:c>
      <x:c r="AS3105" s="52" t="n">
        <x:v>-0.2310495752619106</x:v>
      </x:c>
      <x:c r="AT3105" s="55" t="b">
        <x:v>0</x:v>
      </x:c>
      <x:c r="AU3105" s="50" t="str">
        <x:v>low_liquidity</x:v>
      </x:c>
      <x:c r="AV3105" s="58" t="n">
        <x:v>-0.0723441342599079</x:v>
      </x:c>
      <x:c r="AW3105" s="50" t="n">
        <x:v>2418</x:v>
      </x:c>
      <x:c r="AX3105" s="50" t="str">
        <x:v>Core Moat</x:v>
      </x:c>
      <x:c r="AY3105" s="50" t="str">
        <x:v>既存適格性フィルター不通過: low_liquidity / 60日平均売買代金2,000万円未満</x:v>
      </x:c>
      <x:c r="AZ3105" s="59" t="str">
        <x:v>2025-06-26 15:00</x:v>
      </x:c>
      <x:c r="BA3105" s="53" t="n">
        <x:v>38334</x:v>
      </x:c>
      <x:c r="BB3105" s="50"/>
      <x:c r="BC3105" s="50"/>
      <x:c r="BD3105" s="50"/>
    </x:row>
    <x:row r="3106">
      <x:c r="A3106" s="50" t="n">
        <x:v>3105</x:v>
      </x:c>
      <x:c r="B3106" s="50" t="str">
        <x:v>8198</x:v>
      </x:c>
      <x:c r="C3106" s="50" t="str">
        <x:v>8198.T</x:v>
      </x:c>
      <x:c r="D3106" s="50" t="str">
        <x:v>Maxvalu Tokai Co.,Ltd.</x:v>
      </x:c>
      <x:c r="E3106" s="50" t="str">
        <x:v>Standard Market(Domestic)</x:v>
      </x:c>
      <x:c r="F3106" s="50" t="str">
        <x:v>Retail Trade</x:v>
      </x:c>
      <x:c r="G3106" s="51" t="n">
        <x:v>354907</x:v>
      </x:c>
      <x:c r="H3106" s="51" t="n">
        <x:v>351107</x:v>
      </x:c>
      <x:c r="I3106" s="51" t="n">
        <x:v>366742</x:v>
      </x:c>
      <x:c r="J3106" s="51" t="n">
        <x:v>377418</x:v>
      </x:c>
      <x:c r="K3106" s="51" t="n">
        <x:v>384951</x:v>
      </x:c>
      <x:c r="L3106" s="52" t="n">
        <x:f>IFERROR(H3106/G3106-1,"")</x:f>
        <x:v>-0.010707030292442798</x:v>
      </x:c>
      <x:c r="M3106" s="52" t="n">
        <x:f>IFERROR(I3106/H3106-1,"")</x:f>
        <x:v>0.044530584693554864</x:v>
      </x:c>
      <x:c r="N3106" s="52" t="n">
        <x:f>IFERROR(J3106/I3106-1,"")</x:f>
        <x:v>0.0291103827759025</x:v>
      </x:c>
      <x:c r="O3106" s="52" t="n">
        <x:f>IFERROR(K3106/J3106-1,"")</x:f>
        <x:v>0.019959302418008695</x:v>
      </x:c>
      <x:c r="P3106" s="52" t="n">
        <x:f>IFERROR((K3106/G3106)^(1/4)-1,"")</x:f>
        <x:v>0.02052282298911723</x:v>
      </x:c>
      <x:c r="Q3106" s="51" t="n">
        <x:v>13557</x:v>
      </x:c>
      <x:c r="R3106" s="52" t="n">
        <x:f>IFERROR(Q3106/K3106,"")</x:f>
        <x:v>0.03521746923634437</x:v>
      </x:c>
      <x:c r="S3106" s="53" t="n">
        <x:v>30286</x:v>
      </x:c>
      <x:c r="T3106" s="50" t="str">
        <x:v>EDINET_company_history</x:v>
      </x:c>
      <x:c r="U3106" s="50" t="str">
        <x:v>イオン株式会社</x:v>
      </x:c>
      <x:c r="V3106" s="54" t="n">
        <x:v>0.6386</x:v>
      </x:c>
      <x:c r="W3106" s="50" t="str">
        <x:v>作 道 政 昭</x:v>
      </x:c>
      <x:c r="X3106" s="50" t="b">
        <x:f>AND(COUNT(L3106:O3106)=4,L3106&gt;='設定'!$B$6,M3106&gt;='設定'!$B$6,N3106&gt;='設定'!$B$6,O3106&gt;='設定'!$B$6)</x:f>
        <x:v>0</x:v>
      </x:c>
      <x:c r="Y3106" s="50" t="b">
        <x:f>AND(COUNT(G3106:K3106)=5,P3106&gt;='設定'!$B$7)</x:f>
        <x:v>0</x:v>
      </x:c>
      <x:c r="Z3106" s="50" t="b">
        <x:f>AND(ISNUMBER(R3106),R3106&gt;='設定'!$B$8)</x:f>
        <x:v>0</x:v>
      </x:c>
      <x:c r="AA3106" s="50" t="b">
        <x:f>AND(ISNUMBER(S3106),S3106&gt;=DATE(YEAR('設定'!$B$10)-'設定'!$B$9,MONTH('設定'!$B$10),DAY('設定'!$B$10)))</x:f>
        <x:v>0</x:v>
      </x:c>
      <x:c r="AB3106" s="55" t="b">
        <x:v>0</x:v>
      </x:c>
      <x:c r="AC3106" s="55" t="b">
        <x:v>0</x:v>
      </x:c>
      <x:c r="AD3106" s="50" t="n">
        <x:f>IF(X3106,1,0)+IF(Z3106,1,0)+IF(AA3106,1,0)+IF(AB3106,1,0)</x:f>
        <x:v>0</x:v>
      </x:c>
      <x:c r="AE3106" s="50" t="n">
        <x:f>IF(Y3106,1,0)+IF(Z3106,1,0)+IF(AA3106,1,0)+IF(AB3106,1,0)</x:f>
        <x:v>0</x:v>
      </x:c>
      <x:c r="AF3106" s="50" t="n">
        <x:f>IF(Y3106,1,0)+IF(Z3106,1,0)+IF(AA3106,1,0)+IF(AC3106,1,0)</x:f>
        <x:v>0</x:v>
      </x:c>
      <x:c r="AG3106" s="53" t="n">
        <x:v>44348</x:v>
      </x:c>
      <x:c r="AH3106" s="50" t="str">
        <x:v>S100Y494</x:v>
      </x:c>
      <x:c r="AI3106" s="50" t="str">
        <x:v>OperatingRevenue1SummaryOfBusinessResults</x:v>
      </x:c>
      <x:c r="AJ3106" s="50" t="str">
        <x:v>OperatingIncome</x:v>
      </x:c>
      <x:c r="AK3106" s="53" t="n">
        <x:v>46081</x:v>
      </x:c>
      <x:c r="AL3106" s="50" t="str">
        <x:v>365/365/366/365/365</x:v>
      </x:c>
      <x:c r="AM3106" s="51" t="n">
        <x:v>31886048</x:v>
      </x:c>
      <x:c r="AN3106" s="51" t="n">
        <x:v>3275</x:v>
      </x:c>
      <x:c r="AO3106" s="51" t="n">
        <x:f>IFERROR(AM3106*AN3106,"")</x:f>
        <x:v>104426807200</x:v>
      </x:c>
      <x:c r="AP3106" s="56" t="n">
        <x:f>IFERROR(AO3106/(K3106*1000000),"")</x:f>
        <x:v>0.27127298591249277</x:v>
      </x:c>
      <x:c r="AQ3106" s="57" t="n">
        <x:v>56826816.666666664</x:v>
      </x:c>
      <x:c r="AR3106" s="52" t="n">
        <x:v>0.1419682287572833</x:v>
      </x:c>
      <x:c r="AS3106" s="52" t="n">
        <x:v>-0.1507639066810173</x:v>
      </x:c>
      <x:c r="AT3106" s="55" t="b">
        <x:v>1</x:v>
      </x:c>
      <x:c r="AU3106" s="50"/>
      <x:c r="AV3106" s="58" t="n">
        <x:v>0.0579258761786763</x:v>
      </x:c>
      <x:c r="AW3106" s="50" t="n">
        <x:v>1469</x:v>
      </x:c>
      <x:c r="AX3106" s="50" t="str">
        <x:v>Core Moat</x:v>
      </x:c>
      <x:c r="AY3106" s="50" t="str">
        <x:v>目立つ機械的警告なし（定性確認は別途必要）</x:v>
      </x:c>
      <x:c r="AZ3106" s="59" t="str">
        <x:v>2026-05-18 11:01</x:v>
      </x:c>
      <x:c r="BA3106" s="53" t="n">
        <x:v>30286</x:v>
      </x:c>
      <x:c r="BB3106" s="50"/>
      <x:c r="BC3106" s="50"/>
      <x:c r="BD3106" s="50"/>
    </x:row>
    <x:row r="3107">
      <x:c r="A3107" s="50" t="n">
        <x:v>3106</x:v>
      </x:c>
      <x:c r="B3107" s="50" t="str">
        <x:v>3864</x:v>
      </x:c>
      <x:c r="C3107" s="50" t="str">
        <x:v>3864.T</x:v>
      </x:c>
      <x:c r="D3107" s="50" t="str">
        <x:v>Mitsubishi Paper Mills Limited</x:v>
      </x:c>
      <x:c r="E3107" s="50" t="str">
        <x:v>Prime Market (Domestic)</x:v>
      </x:c>
      <x:c r="F3107" s="50" t="str">
        <x:v>Pulp and Paper</x:v>
      </x:c>
      <x:c r="G3107" s="51" t="n">
        <x:v>162325</x:v>
      </x:c>
      <x:c r="H3107" s="51" t="n">
        <x:v>181920</x:v>
      </x:c>
      <x:c r="I3107" s="51" t="n">
        <x:v>209542</x:v>
      </x:c>
      <x:c r="J3107" s="51" t="n">
        <x:v>193462</x:v>
      </x:c>
      <x:c r="K3107" s="51" t="n">
        <x:v>175942</x:v>
      </x:c>
      <x:c r="L3107" s="52" t="n">
        <x:f>IFERROR(H3107/G3107-1,"")</x:f>
        <x:v>0.12071461574002762</x:v>
      </x:c>
      <x:c r="M3107" s="52" t="n">
        <x:f>IFERROR(I3107/H3107-1,"")</x:f>
        <x:v>0.1518359718557607</x:v>
      </x:c>
      <x:c r="N3107" s="52" t="n">
        <x:f>IFERROR(J3107/I3107-1,"")</x:f>
        <x:v>-0.07673879222303881</x:v>
      </x:c>
      <x:c r="O3107" s="52" t="n">
        <x:f>IFERROR(K3107/J3107-1,"")</x:f>
        <x:v>-0.09056042013418653</x:v>
      </x:c>
      <x:c r="P3107" s="52" t="n">
        <x:f>IFERROR((K3107/G3107)^(1/4)-1,"")</x:f>
        <x:v>0.02034262139248666</x:v>
      </x:c>
      <x:c r="Q3107" s="51" t="n">
        <x:v>4567</x:v>
      </x:c>
      <x:c r="R3107" s="52" t="n">
        <x:f>IFERROR(Q3107/K3107,"")</x:f>
        <x:v>0.025957417785406556</x:v>
      </x:c>
      <x:c r="S3107" s="53" t="n">
        <x:v>18019</x:v>
      </x:c>
      <x:c r="T3107" s="50" t="str">
        <x:v>EDINET_company_history</x:v>
      </x:c>
      <x:c r="U3107" s="50" t="str">
        <x:v>王子ホールディングス株式会社</x:v>
      </x:c>
      <x:c r="V3107" s="54" t="n">
        <x:v>0.329</x:v>
      </x:c>
      <x:c r="W3107" s="50" t="str">
        <x:v>木 坂 隆 一 / 眞 田 茂 春 / 高 上 裕 二 / 中 内 一 裕</x:v>
      </x:c>
      <x:c r="X3107" s="50" t="b">
        <x:f>AND(COUNT(L3107:O3107)=4,L3107&gt;='設定'!$B$6,M3107&gt;='設定'!$B$6,N3107&gt;='設定'!$B$6,O3107&gt;='設定'!$B$6)</x:f>
        <x:v>0</x:v>
      </x:c>
      <x:c r="Y3107" s="50" t="b">
        <x:f>AND(COUNT(G3107:K3107)=5,P3107&gt;='設定'!$B$7)</x:f>
        <x:v>0</x:v>
      </x:c>
      <x:c r="Z3107" s="50" t="b">
        <x:f>AND(ISNUMBER(R3107),R3107&gt;='設定'!$B$8)</x:f>
        <x:v>0</x:v>
      </x:c>
      <x:c r="AA3107" s="50" t="b">
        <x:f>AND(ISNUMBER(S3107),S3107&gt;=DATE(YEAR('設定'!$B$10)-'設定'!$B$9,MONTH('設定'!$B$10),DAY('設定'!$B$10)))</x:f>
        <x:v>0</x:v>
      </x:c>
      <x:c r="AB3107" s="55" t="b">
        <x:v>0</x:v>
      </x:c>
      <x:c r="AC3107" s="55" t="b">
        <x:v>0</x:v>
      </x:c>
      <x:c r="AD3107" s="50" t="n">
        <x:f>IF(X3107,1,0)+IF(Z3107,1,0)+IF(AA3107,1,0)+IF(AB3107,1,0)</x:f>
        <x:v>0</x:v>
      </x:c>
      <x:c r="AE3107" s="50" t="n">
        <x:f>IF(Y3107,1,0)+IF(Z3107,1,0)+IF(AA3107,1,0)+IF(AB3107,1,0)</x:f>
        <x:v>0</x:v>
      </x:c>
      <x:c r="AF3107" s="50" t="n">
        <x:f>IF(Y3107,1,0)+IF(Z3107,1,0)+IF(AA3107,1,0)+IF(AC3107,1,0)</x:f>
        <x:v>0</x:v>
      </x:c>
      <x:c r="AG3107" s="53" t="n">
        <x:v>44348</x:v>
      </x:c>
      <x:c r="AH3107" s="50" t="str">
        <x:v>S100W59P</x:v>
      </x:c>
      <x:c r="AI3107" s="50" t="str">
        <x:v>NetSalesSummaryOfBusinessResults</x:v>
      </x:c>
      <x:c r="AJ3107" s="50" t="str">
        <x:v>OperatingIncome</x:v>
      </x:c>
      <x:c r="AK3107" s="53" t="n">
        <x:v>45747</x:v>
      </x:c>
      <x:c r="AL3107" s="50" t="str">
        <x:v>365/365/365/366/365</x:v>
      </x:c>
      <x:c r="AM3107" s="51" t="n">
        <x:v>44633033</x:v>
      </x:c>
      <x:c r="AN3107" s="51" t="n">
        <x:v>1055</x:v>
      </x:c>
      <x:c r="AO3107" s="51" t="n">
        <x:f>IFERROR(AM3107*AN3107,"")</x:f>
        <x:v>47087849815</x:v>
      </x:c>
      <x:c r="AP3107" s="56" t="n">
        <x:f>IFERROR(AO3107/(K3107*1000000),"")</x:f>
        <x:v>0.26763279839378884</x:v>
      </x:c>
      <x:c r="AQ3107" s="57" t="n">
        <x:v>271488140</x:v>
      </x:c>
      <x:c r="AR3107" s="52" t="n">
        <x:v>0.383662500268184</x:v>
      </x:c>
      <x:c r="AS3107" s="52" t="n">
        <x:v>-0.4507710599108768</x:v>
      </x:c>
      <x:c r="AT3107" s="55" t="b">
        <x:v>1</x:v>
      </x:c>
      <x:c r="AU3107" s="50"/>
      <x:c r="AV3107" s="58" t="n">
        <x:v>-0.1614921106764492</x:v>
      </x:c>
      <x:c r="AW3107" s="50" t="n">
        <x:v>2895</x:v>
      </x:c>
      <x:c r="AX3107" s="50" t="str">
        <x:v>Transformation Moat</x:v>
      </x:c>
      <x:c r="AY3107" s="50" t="str">
        <x:v>目立つ機械的警告なし（定性確認は別途必要）</x:v>
      </x:c>
      <x:c r="AZ3107" s="59" t="str">
        <x:v>2025-06-27 15:32</x:v>
      </x:c>
      <x:c r="BA3107" s="53" t="n">
        <x:v>18019</x:v>
      </x:c>
      <x:c r="BB3107" s="50"/>
      <x:c r="BC3107" s="50"/>
      <x:c r="BD3107" s="50"/>
    </x:row>
    <x:row r="3108">
      <x:c r="A3108" s="50" t="n">
        <x:v>3107</x:v>
      </x:c>
      <x:c r="B3108" s="50" t="str">
        <x:v>9640</x:v>
      </x:c>
      <x:c r="C3108" s="50" t="str">
        <x:v>9640.T</x:v>
      </x:c>
      <x:c r="D3108" s="50" t="str">
        <x:v>Saison Technology Co.,Ltd.</x:v>
      </x:c>
      <x:c r="E3108" s="50" t="str">
        <x:v>Standard Market(Domestic)</x:v>
      </x:c>
      <x:c r="F3108" s="50" t="str">
        <x:v>Information &amp; Communication</x:v>
      </x:c>
      <x:c r="G3108" s="51" t="n">
        <x:v>22499.749</x:v>
      </x:c>
      <x:c r="H3108" s="51" t="n">
        <x:v>23218.882</x:v>
      </x:c>
      <x:c r="I3108" s="51" t="n">
        <x:v>23952.826</x:v>
      </x:c>
      <x:c r="J3108" s="51" t="n">
        <x:v>23864.278</x:v>
      </x:c>
      <x:c r="K3108" s="51" t="n">
        <x:v>24383.235</x:v>
      </x:c>
      <x:c r="L3108" s="52" t="n">
        <x:f>IFERROR(H3108/G3108-1,"")</x:f>
        <x:v>0.031961823218561225</x:v>
      </x:c>
      <x:c r="M3108" s="52" t="n">
        <x:f>IFERROR(I3108/H3108-1,"")</x:f>
        <x:v>0.03160979068673497</x:v>
      </x:c>
      <x:c r="N3108" s="52" t="n">
        <x:f>IFERROR(J3108/I3108-1,"")</x:f>
        <x:v>-0.003696766302231036</x:v>
      </x:c>
      <x:c r="O3108" s="52" t="n">
        <x:f>IFERROR(K3108/J3108-1,"")</x:f>
        <x:v>0.021746184820676362</x:v>
      </x:c>
      <x:c r="P3108" s="52" t="n">
        <x:f>IFERROR((K3108/G3108)^(1/4)-1,"")</x:f>
        <x:v>0.02030123599000322</x:v>
      </x:c>
      <x:c r="Q3108" s="51" t="n">
        <x:v>2141.83</x:v>
      </x:c>
      <x:c r="R3108" s="52" t="n">
        <x:f>IFERROR(Q3108/K3108,"")</x:f>
        <x:v>0.08784027221982645</x:v>
      </x:c>
      <x:c r="S3108" s="53" t="n">
        <x:v>38322</x:v>
      </x:c>
      <x:c r="T3108" s="50" t="str">
        <x:v>EDINET_company_history</x:v>
      </x:c>
      <x:c r="U3108" s="50" t="str">
        <x:v>株式会社クレディセゾン</x:v>
      </x:c>
      <x:c r="V3108" s="54" t="n">
        <x:v>0.4684</x:v>
      </x:c>
      <x:c r="W3108" s="50" t="str">
        <x:v>葉山 誠</x:v>
      </x:c>
      <x:c r="X3108" s="50" t="b">
        <x:f>AND(COUNT(L3108:O3108)=4,L3108&gt;='設定'!$B$6,M3108&gt;='設定'!$B$6,N3108&gt;='設定'!$B$6,O3108&gt;='設定'!$B$6)</x:f>
        <x:v>0</x:v>
      </x:c>
      <x:c r="Y3108" s="50" t="b">
        <x:f>AND(COUNT(G3108:K3108)=5,P3108&gt;='設定'!$B$7)</x:f>
        <x:v>0</x:v>
      </x:c>
      <x:c r="Z3108" s="50" t="b">
        <x:f>AND(ISNUMBER(R3108),R3108&gt;='設定'!$B$8)</x:f>
        <x:v>0</x:v>
      </x:c>
      <x:c r="AA3108" s="50" t="b">
        <x:f>AND(ISNUMBER(S3108),S3108&gt;=DATE(YEAR('設定'!$B$10)-'設定'!$B$9,MONTH('設定'!$B$10),DAY('設定'!$B$10)))</x:f>
        <x:v>0</x:v>
      </x:c>
      <x:c r="AB3108" s="55" t="b">
        <x:v>0</x:v>
      </x:c>
      <x:c r="AC3108" s="55" t="b">
        <x:v>0</x:v>
      </x:c>
      <x:c r="AD3108" s="50" t="n">
        <x:f>IF(X3108,1,0)+IF(Z3108,1,0)+IF(AA3108,1,0)+IF(AB3108,1,0)</x:f>
        <x:v>0</x:v>
      </x:c>
      <x:c r="AE3108" s="50" t="n">
        <x:f>IF(Y3108,1,0)+IF(Z3108,1,0)+IF(AA3108,1,0)+IF(AB3108,1,0)</x:f>
        <x:v>0</x:v>
      </x:c>
      <x:c r="AF3108" s="50" t="n">
        <x:f>IF(Y3108,1,0)+IF(Z3108,1,0)+IF(AA3108,1,0)+IF(AC3108,1,0)</x:f>
        <x:v>0</x:v>
      </x:c>
      <x:c r="AG3108" s="53" t="n">
        <x:v>44348</x:v>
      </x:c>
      <x:c r="AH3108" s="50" t="str">
        <x:v>S100VX9J</x:v>
      </x:c>
      <x:c r="AI3108" s="50" t="str">
        <x:v>NetSalesSummaryOfBusinessResults</x:v>
      </x:c>
      <x:c r="AJ3108" s="50" t="str">
        <x:v>OperatingIncome</x:v>
      </x:c>
      <x:c r="AK3108" s="53" t="n">
        <x:v>45747</x:v>
      </x:c>
      <x:c r="AL3108" s="50" t="str">
        <x:v>365/365/365/366/365</x:v>
      </x:c>
      <x:c r="AM3108" s="51" t="n">
        <x:v>16199500</x:v>
      </x:c>
      <x:c r="AN3108" s="51" t="n">
        <x:v>2070</x:v>
      </x:c>
      <x:c r="AO3108" s="51" t="n">
        <x:f>IFERROR(AM3108*AN3108,"")</x:f>
        <x:v>33532965000</x:v>
      </x:c>
      <x:c r="AP3108" s="56" t="n">
        <x:f>IFERROR(AO3108/(K3108*1000000),"")</x:f>
        <x:v>1.375246762785988</x:v>
      </x:c>
      <x:c r="AQ3108" s="57" t="n">
        <x:v>9534301.666666666</x:v>
      </x:c>
      <x:c r="AR3108" s="52" t="n">
        <x:v>0.166850819482104</x:v>
      </x:c>
      <x:c r="AS3108" s="52" t="n">
        <x:v>-0.1928442966892329</x:v>
      </x:c>
      <x:c r="AT3108" s="55" t="b">
        <x:v>0</x:v>
      </x:c>
      <x:c r="AU3108" s="50" t="str">
        <x:v>low_liquidity</x:v>
      </x:c>
      <x:c r="AV3108" s="58" t="n">
        <x:v>0.3028261872488629</x:v>
      </x:c>
      <x:c r="AW3108" s="50" t="n">
        <x:v>425</x:v>
      </x:c>
      <x:c r="AX3108" s="50" t="str">
        <x:v>Discovery</x:v>
      </x:c>
      <x:c r="AY3108" s="50" t="str">
        <x:v>既存適格性フィルター不通過: low_liquidity / 60日平均売買代金2,000万円未満</x:v>
      </x:c>
      <x:c r="AZ3108" s="59" t="str">
        <x:v>2025-06-13 13:08</x:v>
      </x:c>
      <x:c r="BA3108" s="53" t="n">
        <x:v>38322</x:v>
      </x:c>
      <x:c r="BB3108" s="50"/>
      <x:c r="BC3108" s="50"/>
      <x:c r="BD3108" s="50"/>
    </x:row>
    <x:row r="3109">
      <x:c r="A3109" s="50" t="n">
        <x:v>3108</x:v>
      </x:c>
      <x:c r="B3109" s="50" t="str">
        <x:v>7266</x:v>
      </x:c>
      <x:c r="C3109" s="50" t="str">
        <x:v>7266.T</x:v>
      </x:c>
      <x:c r="D3109" s="50" t="str">
        <x:v>Imasen Electric Industrial Co.,Ltd.</x:v>
      </x:c>
      <x:c r="E3109" s="50" t="str">
        <x:v>Standard Market(Domestic)</x:v>
      </x:c>
      <x:c r="F3109" s="50" t="str">
        <x:v>Transportation Equipment</x:v>
      </x:c>
      <x:c r="G3109" s="51" t="n">
        <x:v>87096</x:v>
      </x:c>
      <x:c r="H3109" s="51" t="n">
        <x:v>85155</x:v>
      </x:c>
      <x:c r="I3109" s="51" t="n">
        <x:v>99730</x:v>
      </x:c>
      <x:c r="J3109" s="51" t="n">
        <x:v>99730</x:v>
      </x:c>
      <x:c r="K3109" s="51" t="n">
        <x:v>94341</x:v>
      </x:c>
      <x:c r="L3109" s="52" t="n">
        <x:f>IFERROR(H3109/G3109-1,"")</x:f>
        <x:v>-0.022285753651143603</x:v>
      </x:c>
      <x:c r="M3109" s="52" t="n">
        <x:f>IFERROR(I3109/H3109-1,"")</x:f>
        <x:v>0.1711584757207445</x:v>
      </x:c>
      <x:c r="N3109" s="52" t="n">
        <x:f>IFERROR(J3109/I3109-1,"")</x:f>
        <x:v>0</x:v>
      </x:c>
      <x:c r="O3109" s="52" t="n">
        <x:f>IFERROR(K3109/J3109-1,"")</x:f>
        <x:v>-0.05403589692168853</x:v>
      </x:c>
      <x:c r="P3109" s="52" t="n">
        <x:f>IFERROR((K3109/G3109)^(1/4)-1,"")</x:f>
        <x:v>0.02017708991963585</x:v>
      </x:c>
      <x:c r="Q3109" s="51" t="n">
        <x:v>393</x:v>
      </x:c>
      <x:c r="R3109" s="52" t="n">
        <x:f>IFERROR(Q3109/K3109,"")</x:f>
        <x:v>0.004165739180207969</x:v>
      </x:c>
      <x:c r="S3109" s="53" t="n">
        <x:v>37135</x:v>
      </x:c>
      <x:c r="T3109" s="50" t="str">
        <x:v>EDINET_company_history</x:v>
      </x:c>
      <x:c r="U3109" s="50" t="str">
        <x:v>テイ・エス テック株式会社</x:v>
      </x:c>
      <x:c r="V3109" s="54" t="n">
        <x:v>0.3666</x:v>
      </x:c>
      <x:c r="W3109" s="50" t="str">
        <x:v>長谷川 健一</x:v>
      </x:c>
      <x:c r="X3109" s="50" t="b">
        <x:f>AND(COUNT(L3109:O3109)=4,L3109&gt;='設定'!$B$6,M3109&gt;='設定'!$B$6,N3109&gt;='設定'!$B$6,O3109&gt;='設定'!$B$6)</x:f>
        <x:v>0</x:v>
      </x:c>
      <x:c r="Y3109" s="50" t="b">
        <x:f>AND(COUNT(G3109:K3109)=5,P3109&gt;='設定'!$B$7)</x:f>
        <x:v>0</x:v>
      </x:c>
      <x:c r="Z3109" s="50" t="b">
        <x:f>AND(ISNUMBER(R3109),R3109&gt;='設定'!$B$8)</x:f>
        <x:v>0</x:v>
      </x:c>
      <x:c r="AA3109" s="50" t="b">
        <x:f>AND(ISNUMBER(S3109),S3109&gt;=DATE(YEAR('設定'!$B$10)-'設定'!$B$9,MONTH('設定'!$B$10),DAY('設定'!$B$10)))</x:f>
        <x:v>0</x:v>
      </x:c>
      <x:c r="AB3109" s="55" t="b">
        <x:v>0</x:v>
      </x:c>
      <x:c r="AC3109" s="55" t="b">
        <x:v>0</x:v>
      </x:c>
      <x:c r="AD3109" s="50" t="n">
        <x:f>IF(X3109,1,0)+IF(Z3109,1,0)+IF(AA3109,1,0)+IF(AB3109,1,0)</x:f>
        <x:v>0</x:v>
      </x:c>
      <x:c r="AE3109" s="50" t="n">
        <x:f>IF(Y3109,1,0)+IF(Z3109,1,0)+IF(AA3109,1,0)+IF(AB3109,1,0)</x:f>
        <x:v>0</x:v>
      </x:c>
      <x:c r="AF3109" s="50" t="n">
        <x:f>IF(Y3109,1,0)+IF(Z3109,1,0)+IF(AA3109,1,0)+IF(AC3109,1,0)</x:f>
        <x:v>0</x:v>
      </x:c>
      <x:c r="AG3109" s="53" t="n">
        <x:v>44348</x:v>
      </x:c>
      <x:c r="AH3109" s="50" t="str">
        <x:v>S100W1YX</x:v>
      </x:c>
      <x:c r="AI3109" s="50" t="str">
        <x:v>NetSalesSummaryOfBusinessResults</x:v>
      </x:c>
      <x:c r="AJ3109" s="50" t="str">
        <x:v>OperatingIncome</x:v>
      </x:c>
      <x:c r="AK3109" s="53" t="n">
        <x:v>45747</x:v>
      </x:c>
      <x:c r="AL3109" s="50" t="str">
        <x:v>365/365/365/366/365</x:v>
      </x:c>
      <x:c r="AM3109" s="51" t="n">
        <x:v>21774352</x:v>
      </x:c>
      <x:c r="AN3109" s="51" t="n">
        <x:v>915</x:v>
      </x:c>
      <x:c r="AO3109" s="51" t="n">
        <x:f>IFERROR(AM3109*AN3109,"")</x:f>
        <x:v>19923532080</x:v>
      </x:c>
      <x:c r="AP3109" s="56" t="n">
        <x:f>IFERROR(AO3109/(K3109*1000000),"")</x:f>
        <x:v>0.21118635672719177</x:v>
      </x:c>
      <x:c r="AQ3109" s="57" t="n">
        <x:v>46096271.666666664</x:v>
      </x:c>
      <x:c r="AR3109" s="52" t="n">
        <x:v>0.3147805302737966</x:v>
      </x:c>
      <x:c r="AS3109" s="52" t="n">
        <x:v>-0.4039250682259191</x:v>
      </x:c>
      <x:c r="AT3109" s="55" t="b">
        <x:v>1</x:v>
      </x:c>
      <x:c r="AU3109" s="50"/>
      <x:c r="AV3109" s="58" t="n">
        <x:v>0.129465987213348</x:v>
      </x:c>
      <x:c r="AW3109" s="50" t="n">
        <x:v>1066</x:v>
      </x:c>
      <x:c r="AX3109" s="50" t="str">
        <x:v>Discovery</x:v>
      </x:c>
      <x:c r="AY3109" s="50" t="str">
        <x:v>目立つ機械的警告なし（定性確認は別途必要）</x:v>
      </x:c>
      <x:c r="AZ3109" s="59" t="str">
        <x:v>2025-06-23 15:14</x:v>
      </x:c>
      <x:c r="BA3109" s="53" t="n">
        <x:v>37135</x:v>
      </x:c>
      <x:c r="BB3109" s="50"/>
      <x:c r="BC3109" s="50"/>
      <x:c r="BD3109" s="50"/>
    </x:row>
    <x:row r="3110">
      <x:c r="A3110" s="50" t="n">
        <x:v>3109</x:v>
      </x:c>
      <x:c r="B3110" s="50" t="str">
        <x:v>6307</x:v>
      </x:c>
      <x:c r="C3110" s="50" t="str">
        <x:v>6307.T</x:v>
      </x:c>
      <x:c r="D3110" s="50" t="str">
        <x:v>SANSEI CO.,LTD.</x:v>
      </x:c>
      <x:c r="E3110" s="50" t="str">
        <x:v>Standard Market(Domestic)</x:v>
      </x:c>
      <x:c r="F3110" s="50" t="str">
        <x:v>Machinery</x:v>
      </x:c>
      <x:c r="G3110" s="51" t="n">
        <x:v>5340.14</x:v>
      </x:c>
      <x:c r="H3110" s="51" t="n">
        <x:v>4494.579</x:v>
      </x:c>
      <x:c r="I3110" s="51" t="n">
        <x:v>5350.025</x:v>
      </x:c>
      <x:c r="J3110" s="51" t="n">
        <x:v>5637.362</x:v>
      </x:c>
      <x:c r="K3110" s="51" t="n">
        <x:v>5781.584</x:v>
      </x:c>
      <x:c r="L3110" s="52" t="n">
        <x:f>IFERROR(H3110/G3110-1,"")</x:f>
        <x:v>-0.15834060530248284</x:v>
      </x:c>
      <x:c r="M3110" s="52" t="n">
        <x:f>IFERROR(I3110/H3110-1,"")</x:f>
        <x:v>0.19032839338233898</x:v>
      </x:c>
      <x:c r="N3110" s="52" t="n">
        <x:f>IFERROR(J3110/I3110-1,"")</x:f>
        <x:v>0.05370759949719872</x:v>
      </x:c>
      <x:c r="O3110" s="52" t="n">
        <x:f>IFERROR(K3110/J3110-1,"")</x:f>
        <x:v>0.02558324265853429</x:v>
      </x:c>
      <x:c r="P3110" s="52" t="n">
        <x:f>IFERROR((K3110/G3110)^(1/4)-1,"")</x:f>
        <x:v>0.0200549066857576</x:v>
      </x:c>
      <x:c r="Q3110" s="51" t="n">
        <x:v>454.982</x:v>
      </x:c>
      <x:c r="R3110" s="52" t="n">
        <x:f>IFERROR(Q3110/K3110,"")</x:f>
        <x:v>0.07869504274261171</x:v>
      </x:c>
      <x:c r="S3110" s="53" t="n">
        <x:v>34943</x:v>
      </x:c>
      <x:c r="T3110" s="50" t="str">
        <x:v>EDINET_company_history</x:v>
      </x:c>
      <x:c r="U3110" s="50" t="str">
        <x:v>株式会社光通信</x:v>
      </x:c>
      <x:c r="V3110" s="54" t="n">
        <x:v>0.198</x:v>
      </x:c>
      <x:c r="W3110" s="50" t="str">
        <x:v>小嶋 敦 / 岸本 竹史</x:v>
      </x:c>
      <x:c r="X3110" s="50" t="b">
        <x:f>AND(COUNT(L3110:O3110)=4,L3110&gt;='設定'!$B$6,M3110&gt;='設定'!$B$6,N3110&gt;='設定'!$B$6,O3110&gt;='設定'!$B$6)</x:f>
        <x:v>0</x:v>
      </x:c>
      <x:c r="Y3110" s="50" t="b">
        <x:f>AND(COUNT(G3110:K3110)=5,P3110&gt;='設定'!$B$7)</x:f>
        <x:v>0</x:v>
      </x:c>
      <x:c r="Z3110" s="50" t="b">
        <x:f>AND(ISNUMBER(R3110),R3110&gt;='設定'!$B$8)</x:f>
        <x:v>0</x:v>
      </x:c>
      <x:c r="AA3110" s="50" t="b">
        <x:f>AND(ISNUMBER(S3110),S3110&gt;=DATE(YEAR('設定'!$B$10)-'設定'!$B$9,MONTH('設定'!$B$10),DAY('設定'!$B$10)))</x:f>
        <x:v>0</x:v>
      </x:c>
      <x:c r="AB3110" s="55" t="b">
        <x:v>0</x:v>
      </x:c>
      <x:c r="AC3110" s="55" t="b">
        <x:v>0</x:v>
      </x:c>
      <x:c r="AD3110" s="50" t="n">
        <x:f>IF(X3110,1,0)+IF(Z3110,1,0)+IF(AA3110,1,0)+IF(AB3110,1,0)</x:f>
        <x:v>0</x:v>
      </x:c>
      <x:c r="AE3110" s="50" t="n">
        <x:f>IF(Y3110,1,0)+IF(Z3110,1,0)+IF(AA3110,1,0)+IF(AB3110,1,0)</x:f>
        <x:v>0</x:v>
      </x:c>
      <x:c r="AF3110" s="50" t="n">
        <x:f>IF(Y3110,1,0)+IF(Z3110,1,0)+IF(AA3110,1,0)+IF(AC3110,1,0)</x:f>
        <x:v>0</x:v>
      </x:c>
      <x:c r="AG3110" s="53" t="n">
        <x:v>44348</x:v>
      </x:c>
      <x:c r="AH3110" s="50" t="str">
        <x:v>S100W9BZ</x:v>
      </x:c>
      <x:c r="AI3110" s="50" t="str">
        <x:v>NetSalesSummaryOfBusinessResults</x:v>
      </x:c>
      <x:c r="AJ3110" s="50" t="str">
        <x:v>OperatingIncome</x:v>
      </x:c>
      <x:c r="AK3110" s="53" t="n">
        <x:v>45747</x:v>
      </x:c>
      <x:c r="AL3110" s="50" t="str">
        <x:v>365/365/365/366/365</x:v>
      </x:c>
      <x:c r="AM3110" s="51" t="n">
        <x:v>7771900</x:v>
      </x:c>
      <x:c r="AN3110" s="51" t="n">
        <x:v>456</x:v>
      </x:c>
      <x:c r="AO3110" s="51" t="n">
        <x:f>IFERROR(AM3110*AN3110,"")</x:f>
        <x:v>3543986400</x:v>
      </x:c>
      <x:c r="AP3110" s="56" t="n">
        <x:f>IFERROR(AO3110/(K3110*1000000),"")</x:f>
        <x:v>0.6129784501963476</x:v>
      </x:c>
      <x:c r="AQ3110" s="57" t="n">
        <x:v>19296533.333333332</x:v>
      </x:c>
      <x:c r="AR3110" s="52" t="n">
        <x:v>0.3119703128207564</x:v>
      </x:c>
      <x:c r="AS3110" s="52" t="n">
        <x:v>-0.3926754509532748</x:v>
      </x:c>
      <x:c r="AT3110" s="55" t="b">
        <x:v>0</x:v>
      </x:c>
      <x:c r="AU3110" s="50" t="str">
        <x:v>low_liquidity</x:v>
      </x:c>
      <x:c r="AV3110" s="58" t="n">
        <x:v>0.2991103451034694</x:v>
      </x:c>
      <x:c r="AW3110" s="50" t="n">
        <x:v>438</x:v>
      </x:c>
      <x:c r="AX3110" s="50" t="str">
        <x:v>Discovery</x:v>
      </x:c>
      <x:c r="AY3110" s="50" t="str">
        <x:v>既存適格性フィルター不通過: low_liquidity / 60日平均売買代金2,000万円未満</x:v>
      </x:c>
      <x:c r="AZ3110" s="59" t="str">
        <x:v>2025-06-30 11:15</x:v>
      </x:c>
      <x:c r="BA3110" s="53" t="n">
        <x:v>34943</x:v>
      </x:c>
      <x:c r="BB3110" s="50"/>
      <x:c r="BC3110" s="50"/>
      <x:c r="BD3110" s="50"/>
    </x:row>
    <x:row r="3111">
      <x:c r="A3111" s="50" t="n">
        <x:v>3110</x:v>
      </x:c>
      <x:c r="B3111" s="50" t="str">
        <x:v>4623</x:v>
      </x:c>
      <x:c r="C3111" s="50" t="str">
        <x:v>4623.T</x:v>
      </x:c>
      <x:c r="D3111" s="50" t="str">
        <x:v>ASAHIPEN CORPORATION</x:v>
      </x:c>
      <x:c r="E3111" s="50" t="str">
        <x:v>Standard Market(Domestic)</x:v>
      </x:c>
      <x:c r="F3111" s="50" t="str">
        <x:v>Chemicals</x:v>
      </x:c>
      <x:c r="G3111" s="51" t="n">
        <x:v>15845.204</x:v>
      </x:c>
      <x:c r="H3111" s="51" t="n">
        <x:v>14221.44</x:v>
      </x:c>
      <x:c r="I3111" s="51" t="n">
        <x:v>17130.859</x:v>
      </x:c>
      <x:c r="J3111" s="51" t="n">
        <x:v>17106.404</x:v>
      </x:c>
      <x:c r="K3111" s="51" t="n">
        <x:v>17151.706</x:v>
      </x:c>
      <x:c r="L3111" s="52" t="n">
        <x:f>IFERROR(H3111/G3111-1,"")</x:f>
        <x:v>-0.10247668632098395</x:v>
      </x:c>
      <x:c r="M3111" s="52" t="n">
        <x:f>IFERROR(I3111/H3111-1,"")</x:f>
        <x:v>0.20457977532514282</x:v>
      </x:c>
      <x:c r="N3111" s="52" t="n">
        <x:f>IFERROR(J3111/I3111-1,"")</x:f>
        <x:v>-0.0014275407905699478</x:v>
      </x:c>
      <x:c r="O3111" s="52" t="n">
        <x:f>IFERROR(K3111/J3111-1,"")</x:f>
        <x:v>0.002648247989466279</x:v>
      </x:c>
      <x:c r="P3111" s="52" t="n">
        <x:f>IFERROR((K3111/G3111)^(1/4)-1,"")</x:f>
        <x:v>0.020005168076332014</x:v>
      </x:c>
      <x:c r="Q3111" s="51" t="n">
        <x:v>865.253</x:v>
      </x:c>
      <x:c r="R3111" s="52" t="n">
        <x:f>IFERROR(Q3111/K3111,"")</x:f>
        <x:v>0.050447051739343024</x:v>
      </x:c>
      <x:c r="S3111" s="53" t="n">
        <x:v>41456</x:v>
      </x:c>
      <x:c r="T3111" s="50" t="str">
        <x:v>EDINET_company_history</x:v>
      </x:c>
      <x:c r="U3111" s="50" t="str">
        <x:v>一般財団法人アサヒペンひかり財団</x:v>
      </x:c>
      <x:c r="V3111" s="54" t="n">
        <x:v>0.119</x:v>
      </x:c>
      <x:c r="W3111" s="50" t="str">
        <x:v>澤田 耕吾</x:v>
      </x:c>
      <x:c r="X3111" s="50" t="b">
        <x:f>AND(COUNT(L3111:O3111)=4,L3111&gt;='設定'!$B$6,M3111&gt;='設定'!$B$6,N3111&gt;='設定'!$B$6,O3111&gt;='設定'!$B$6)</x:f>
        <x:v>0</x:v>
      </x:c>
      <x:c r="Y3111" s="50" t="b">
        <x:f>AND(COUNT(G3111:K3111)=5,P3111&gt;='設定'!$B$7)</x:f>
        <x:v>0</x:v>
      </x:c>
      <x:c r="Z3111" s="50" t="b">
        <x:f>AND(ISNUMBER(R3111),R3111&gt;='設定'!$B$8)</x:f>
        <x:v>0</x:v>
      </x:c>
      <x:c r="AA3111" s="50" t="b">
        <x:f>AND(ISNUMBER(S3111),S3111&gt;=DATE(YEAR('設定'!$B$10)-'設定'!$B$9,MONTH('設定'!$B$10),DAY('設定'!$B$10)))</x:f>
        <x:v>0</x:v>
      </x:c>
      <x:c r="AB3111" s="55" t="b">
        <x:v>0</x:v>
      </x:c>
      <x:c r="AC3111" s="55" t="b">
        <x:v>0</x:v>
      </x:c>
      <x:c r="AD3111" s="50" t="n">
        <x:f>IF(X3111,1,0)+IF(Z3111,1,0)+IF(AA3111,1,0)+IF(AB3111,1,0)</x:f>
        <x:v>0</x:v>
      </x:c>
      <x:c r="AE3111" s="50" t="n">
        <x:f>IF(Y3111,1,0)+IF(Z3111,1,0)+IF(AA3111,1,0)+IF(AB3111,1,0)</x:f>
        <x:v>0</x:v>
      </x:c>
      <x:c r="AF3111" s="50" t="n">
        <x:f>IF(Y3111,1,0)+IF(Z3111,1,0)+IF(AA3111,1,0)+IF(AC3111,1,0)</x:f>
        <x:v>0</x:v>
      </x:c>
      <x:c r="AG3111" s="53" t="n">
        <x:v>44348</x:v>
      </x:c>
      <x:c r="AH3111" s="50" t="str">
        <x:v>S100W71K</x:v>
      </x:c>
      <x:c r="AI3111" s="50" t="str">
        <x:v>NetSalesSummaryOfBusinessResults</x:v>
      </x:c>
      <x:c r="AJ3111" s="50" t="str">
        <x:v>OperatingIncome</x:v>
      </x:c>
      <x:c r="AK3111" s="53" t="n">
        <x:v>45747</x:v>
      </x:c>
      <x:c r="AL3111" s="50" t="str">
        <x:v>365/365/365/366/365</x:v>
      </x:c>
      <x:c r="AM3111" s="51" t="n">
        <x:v>3884100</x:v>
      </x:c>
      <x:c r="AN3111" s="51" t="n">
        <x:v>1708</x:v>
      </x:c>
      <x:c r="AO3111" s="51" t="n">
        <x:f>IFERROR(AM3111*AN3111,"")</x:f>
        <x:v>6634042800</x:v>
      </x:c>
      <x:c r="AP3111" s="56" t="n">
        <x:f>IFERROR(AO3111/(K3111*1000000),"")</x:f>
        <x:v>0.3867861774216513</x:v>
      </x:c>
      <x:c r="AQ3111" s="57" t="n">
        <x:v>1876161.6666666667</x:v>
      </x:c>
      <x:c r="AR3111" s="52" t="n">
        <x:v>0.1130598370729865</x:v>
      </x:c>
      <x:c r="AS3111" s="52" t="n">
        <x:v>-0.1570405675444294</x:v>
      </x:c>
      <x:c r="AT3111" s="55" t="b">
        <x:v>0</x:v>
      </x:c>
      <x:c r="AU3111" s="50" t="str">
        <x:v>low_liquidity</x:v>
      </x:c>
      <x:c r="AV3111" s="58" t="n">
        <x:v>0.2492121301582112</x:v>
      </x:c>
      <x:c r="AW3111" s="50" t="n">
        <x:v>557</x:v>
      </x:c>
      <x:c r="AX3111" s="50" t="str">
        <x:v>Discovery</x:v>
      </x:c>
      <x:c r="AY3111" s="50" t="str">
        <x:v>既存適格性フィルター不通過: low_liquidity / 60日平均売買代金2,000万円未満</x:v>
      </x:c>
      <x:c r="AZ3111" s="59" t="str">
        <x:v>2025-06-26 15:38</x:v>
      </x:c>
      <x:c r="BA3111" s="53" t="n">
        <x:v>41456</x:v>
      </x:c>
      <x:c r="BB3111" s="50"/>
      <x:c r="BC3111" s="50"/>
      <x:c r="BD3111" s="50"/>
    </x:row>
    <x:row r="3112">
      <x:c r="A3112" s="50" t="n">
        <x:v>3111</x:v>
      </x:c>
      <x:c r="B3112" s="50" t="str">
        <x:v>4558</x:v>
      </x:c>
      <x:c r="C3112" s="50" t="str">
        <x:v>4558.T</x:v>
      </x:c>
      <x:c r="D3112" s="50" t="str">
        <x:v>CHUKYO IYAKUHIN CO.,LTD.</x:v>
      </x:c>
      <x:c r="E3112" s="50" t="str">
        <x:v>Standard Market(Domestic)</x:v>
      </x:c>
      <x:c r="F3112" s="50" t="str">
        <x:v>Pharmaceutical</x:v>
      </x:c>
      <x:c r="G3112" s="51" t="n">
        <x:v>5827.026</x:v>
      </x:c>
      <x:c r="H3112" s="51" t="n">
        <x:v>5356.255</x:v>
      </x:c>
      <x:c r="I3112" s="51" t="n">
        <x:v>5692.647</x:v>
      </x:c>
      <x:c r="J3112" s="51" t="n">
        <x:v>6124.622</x:v>
      </x:c>
      <x:c r="K3112" s="51" t="n">
        <x:v>6306.646</x:v>
      </x:c>
      <x:c r="L3112" s="52" t="n">
        <x:f>IFERROR(H3112/G3112-1,"")</x:f>
        <x:v>-0.08079095579803486</x:v>
      </x:c>
      <x:c r="M3112" s="52" t="n">
        <x:f>IFERROR(I3112/H3112-1,"")</x:f>
        <x:v>0.0628035819803201</x:v>
      </x:c>
      <x:c r="N3112" s="52" t="n">
        <x:f>IFERROR(J3112/I3112-1,"")</x:f>
        <x:v>0.07588297675931788</x:v>
      </x:c>
      <x:c r="O3112" s="52" t="n">
        <x:f>IFERROR(K3112/J3112-1,"")</x:f>
        <x:v>0.029720038232563528</x:v>
      </x:c>
      <x:c r="P3112" s="52" t="n">
        <x:f>IFERROR((K3112/G3112)^(1/4)-1,"")</x:f>
        <x:v>0.01997111877016322</x:v>
      </x:c>
      <x:c r="Q3112" s="51" t="n">
        <x:v>106.03</x:v>
      </x:c>
      <x:c r="R3112" s="52" t="n">
        <x:f>IFERROR(Q3112/K3112,"")</x:f>
        <x:v>0.01681242295825705</x:v>
      </x:c>
      <x:c r="S3112" s="53" t="n">
        <x:v>38322</x:v>
      </x:c>
      <x:c r="T3112" s="50" t="str">
        <x:v>EDINET_company_history</x:v>
      </x:c>
      <x:c r="U3112" s="50" t="str">
        <x:v>株式会社マサユキコーポレーション</x:v>
      </x:c>
      <x:c r="V3112" s="54" t="n">
        <x:v>0.1495</x:v>
      </x:c>
      <x:c r="W3112" s="50" t="str">
        <x:v>山田 正行 / 米津 秀二</x:v>
      </x:c>
      <x:c r="X3112" s="50" t="b">
        <x:f>AND(COUNT(L3112:O3112)=4,L3112&gt;='設定'!$B$6,M3112&gt;='設定'!$B$6,N3112&gt;='設定'!$B$6,O3112&gt;='設定'!$B$6)</x:f>
        <x:v>0</x:v>
      </x:c>
      <x:c r="Y3112" s="50" t="b">
        <x:f>AND(COUNT(G3112:K3112)=5,P3112&gt;='設定'!$B$7)</x:f>
        <x:v>0</x:v>
      </x:c>
      <x:c r="Z3112" s="50" t="b">
        <x:f>AND(ISNUMBER(R3112),R3112&gt;='設定'!$B$8)</x:f>
        <x:v>0</x:v>
      </x:c>
      <x:c r="AA3112" s="50" t="b">
        <x:f>AND(ISNUMBER(S3112),S3112&gt;=DATE(YEAR('設定'!$B$10)-'設定'!$B$9,MONTH('設定'!$B$10),DAY('設定'!$B$10)))</x:f>
        <x:v>0</x:v>
      </x:c>
      <x:c r="AB3112" s="55" t="b">
        <x:v>0</x:v>
      </x:c>
      <x:c r="AC3112" s="55" t="b">
        <x:v>0</x:v>
      </x:c>
      <x:c r="AD3112" s="50" t="n">
        <x:f>IF(X3112,1,0)+IF(Z3112,1,0)+IF(AA3112,1,0)+IF(AB3112,1,0)</x:f>
        <x:v>0</x:v>
      </x:c>
      <x:c r="AE3112" s="50" t="n">
        <x:f>IF(Y3112,1,0)+IF(Z3112,1,0)+IF(AA3112,1,0)+IF(AB3112,1,0)</x:f>
        <x:v>0</x:v>
      </x:c>
      <x:c r="AF3112" s="50" t="n">
        <x:f>IF(Y3112,1,0)+IF(Z3112,1,0)+IF(AA3112,1,0)+IF(AC3112,1,0)</x:f>
        <x:v>0</x:v>
      </x:c>
      <x:c r="AG3112" s="53" t="n">
        <x:v>44348</x:v>
      </x:c>
      <x:c r="AH3112" s="50" t="str">
        <x:v>S100W8E8</x:v>
      </x:c>
      <x:c r="AI3112" s="50" t="str">
        <x:v>NetSalesSummaryOfBusinessResults</x:v>
      </x:c>
      <x:c r="AJ3112" s="50" t="str">
        <x:v>OperatingIncome</x:v>
      </x:c>
      <x:c r="AK3112" s="53" t="n">
        <x:v>45747</x:v>
      </x:c>
      <x:c r="AL3112" s="50" t="str">
        <x:v>365/365/365/366/365</x:v>
      </x:c>
      <x:c r="AM3112" s="51" t="n">
        <x:v>10659534</x:v>
      </x:c>
      <x:c r="AN3112" s="51" t="n">
        <x:v>199</x:v>
      </x:c>
      <x:c r="AO3112" s="51" t="n">
        <x:f>IFERROR(AM3112*AN3112,"")</x:f>
        <x:v>2121247266</x:v>
      </x:c>
      <x:c r="AP3112" s="56" t="n">
        <x:f>IFERROR(AO3112/(K3112*1000000),"")</x:f>
        <x:v>0.336351091531061</x:v>
      </x:c>
      <x:c r="AQ3112" s="57" t="n">
        <x:v>6635835</x:v>
      </x:c>
      <x:c r="AR3112" s="52" t="n">
        <x:v>0.3416652515154166</x:v>
      </x:c>
      <x:c r="AS3112" s="52" t="n">
        <x:v>-0.4660839018395093</x:v>
      </x:c>
      <x:c r="AT3112" s="55" t="b">
        <x:v>0</x:v>
      </x:c>
      <x:c r="AU3112" s="50" t="str">
        <x:v>low_liquidity</x:v>
      </x:c>
      <x:c r="AV3112" s="58" t="n">
        <x:v>-0.209599301195094</x:v>
      </x:c>
      <x:c r="AW3112" s="50" t="n">
        <x:v>3054</x:v>
      </x:c>
      <x:c r="AX3112" s="50" t="str">
        <x:v>Transformation Moat</x:v>
      </x:c>
      <x:c r="AY3112" s="50" t="str">
        <x:v>既存適格性フィルター不通過: low_liquidity / 60日平均売買代金2,000万円未満</x:v>
      </x:c>
      <x:c r="AZ3112" s="59" t="str">
        <x:v>2025-06-27 12:03</x:v>
      </x:c>
      <x:c r="BA3112" s="53" t="n">
        <x:v>38322</x:v>
      </x:c>
      <x:c r="BB3112" s="50"/>
      <x:c r="BC3112" s="50"/>
      <x:c r="BD3112" s="50"/>
    </x:row>
    <x:row r="3113">
      <x:c r="A3113" s="50" t="n">
        <x:v>3112</x:v>
      </x:c>
      <x:c r="B3113" s="50" t="str">
        <x:v>4243</x:v>
      </x:c>
      <x:c r="C3113" s="50" t="str">
        <x:v>4243.T</x:v>
      </x:c>
      <x:c r="D3113" s="50" t="str">
        <x:v>NIX,INC.</x:v>
      </x:c>
      <x:c r="E3113" s="50" t="str">
        <x:v>Standard Market(Domestic)</x:v>
      </x:c>
      <x:c r="F3113" s="50" t="str">
        <x:v>Chemicals</x:v>
      </x:c>
      <x:c r="G3113" s="51" t="n">
        <x:v>4068.678</x:v>
      </x:c>
      <x:c r="H3113" s="51" t="n">
        <x:v>4465.205</x:v>
      </x:c>
      <x:c r="I3113" s="51" t="n">
        <x:v>4516.848</x:v>
      </x:c>
      <x:c r="J3113" s="51" t="n">
        <x:v>4386.896</x:v>
      </x:c>
      <x:c r="K3113" s="51" t="n">
        <x:v>4403</x:v>
      </x:c>
      <x:c r="L3113" s="52" t="n">
        <x:f>IFERROR(H3113/G3113-1,"")</x:f>
        <x:v>0.09745843735975179</x:v>
      </x:c>
      <x:c r="M3113" s="52" t="n">
        <x:f>IFERROR(I3113/H3113-1,"")</x:f>
        <x:v>0.011565650401269334</x:v>
      </x:c>
      <x:c r="N3113" s="52" t="n">
        <x:f>IFERROR(J3113/I3113-1,"")</x:f>
        <x:v>-0.028770505449818184</x:v>
      </x:c>
      <x:c r="O3113" s="52" t="n">
        <x:f>IFERROR(K3113/J3113-1,"")</x:f>
        <x:v>0.0036709327050379326</x:v>
      </x:c>
      <x:c r="P3113" s="52" t="n">
        <x:f>IFERROR((K3113/G3113)^(1/4)-1,"")</x:f>
        <x:v>0.019938160963550278</x:v>
      </x:c>
      <x:c r="Q3113" s="51" t="n">
        <x:v>213.371</x:v>
      </x:c>
      <x:c r="R3113" s="52" t="n">
        <x:f>IFERROR(Q3113/K3113,"")</x:f>
        <x:v>0.04846036793095617</x:v>
      </x:c>
      <x:c r="S3113" s="53" t="n">
        <x:v>39326</x:v>
      </x:c>
      <x:c r="T3113" s="50" t="str">
        <x:v>EDINET_company_history</x:v>
      </x:c>
      <x:c r="U3113" s="50" t="str">
        <x:v>株式会社SKコーポレーション</x:v>
      </x:c>
      <x:c r="V3113" s="54" t="n">
        <x:v>0.0904</x:v>
      </x:c>
      <x:c r="W3113" s="50" t="str">
        <x:v>青木 一英</x:v>
      </x:c>
      <x:c r="X3113" s="50" t="b">
        <x:f>AND(COUNT(L3113:O3113)=4,L3113&gt;='設定'!$B$6,M3113&gt;='設定'!$B$6,N3113&gt;='設定'!$B$6,O3113&gt;='設定'!$B$6)</x:f>
        <x:v>0</x:v>
      </x:c>
      <x:c r="Y3113" s="50" t="b">
        <x:f>AND(COUNT(G3113:K3113)=5,P3113&gt;='設定'!$B$7)</x:f>
        <x:v>0</x:v>
      </x:c>
      <x:c r="Z3113" s="50" t="b">
        <x:f>AND(ISNUMBER(R3113),R3113&gt;='設定'!$B$8)</x:f>
        <x:v>0</x:v>
      </x:c>
      <x:c r="AA3113" s="50" t="b">
        <x:f>AND(ISNUMBER(S3113),S3113&gt;=DATE(YEAR('設定'!$B$10)-'設定'!$B$9,MONTH('設定'!$B$10),DAY('設定'!$B$10)))</x:f>
        <x:v>0</x:v>
      </x:c>
      <x:c r="AB3113" s="55" t="b">
        <x:v>0</x:v>
      </x:c>
      <x:c r="AC3113" s="55" t="b">
        <x:v>0</x:v>
      </x:c>
      <x:c r="AD3113" s="50" t="n">
        <x:f>IF(X3113,1,0)+IF(Z3113,1,0)+IF(AA3113,1,0)+IF(AB3113,1,0)</x:f>
        <x:v>0</x:v>
      </x:c>
      <x:c r="AE3113" s="50" t="n">
        <x:f>IF(Y3113,1,0)+IF(Z3113,1,0)+IF(AA3113,1,0)+IF(AB3113,1,0)</x:f>
        <x:v>0</x:v>
      </x:c>
      <x:c r="AF3113" s="50" t="n">
        <x:f>IF(Y3113,1,0)+IF(Z3113,1,0)+IF(AA3113,1,0)+IF(AC3113,1,0)</x:f>
        <x:v>0</x:v>
      </x:c>
      <x:c r="AG3113" s="53" t="n">
        <x:v>44348</x:v>
      </x:c>
      <x:c r="AH3113" s="50" t="str">
        <x:v>S100XC1P</x:v>
      </x:c>
      <x:c r="AI3113" s="50" t="str">
        <x:v>NetSalesSummaryOfBusinessResults</x:v>
      </x:c>
      <x:c r="AJ3113" s="50" t="str">
        <x:v>OperatingIncome</x:v>
      </x:c>
      <x:c r="AK3113" s="53" t="n">
        <x:v>45930</x:v>
      </x:c>
      <x:c r="AL3113" s="50" t="str">
        <x:v>365/365/365/366/365</x:v>
      </x:c>
      <x:c r="AM3113" s="51" t="n">
        <x:v>2322800</x:v>
      </x:c>
      <x:c r="AN3113" s="51" t="n">
        <x:v>892</x:v>
      </x:c>
      <x:c r="AO3113" s="51" t="n">
        <x:f>IFERROR(AM3113*AN3113,"")</x:f>
        <x:v>2071937600</x:v>
      </x:c>
      <x:c r="AP3113" s="56" t="n">
        <x:f>IFERROR(AO3113/(K3113*1000000),"")</x:f>
        <x:v>0.47057406313876904</x:v>
      </x:c>
      <x:c r="AQ3113" s="57" t="n">
        <x:v>2073438.3333333333</x:v>
      </x:c>
      <x:c r="AR3113" s="52" t="n">
        <x:v>0.2912037004597401</x:v>
      </x:c>
      <x:c r="AS3113" s="52" t="n">
        <x:v>-0.3805592336231647</x:v>
      </x:c>
      <x:c r="AT3113" s="55" t="b">
        <x:v>0</x:v>
      </x:c>
      <x:c r="AU3113" s="50" t="str">
        <x:v>low_liquidity</x:v>
      </x:c>
      <x:c r="AV3113" s="58" t="n">
        <x:v>0.0915575608694138</x:v>
      </x:c>
      <x:c r="AW3113" s="50" t="n">
        <x:v>1282</x:v>
      </x:c>
      <x:c r="AX3113" s="50" t="str">
        <x:v>Discovery</x:v>
      </x:c>
      <x:c r="AY3113" s="50" t="str">
        <x:v>既存適格性フィルター不通過: low_liquidity / 60日平均売買代金2,000万円未満</x:v>
      </x:c>
      <x:c r="AZ3113" s="59" t="str">
        <x:v>2025-12-22 09:25</x:v>
      </x:c>
      <x:c r="BA3113" s="53" t="n">
        <x:v>39326</x:v>
      </x:c>
      <x:c r="BB3113" s="50"/>
      <x:c r="BC3113" s="50"/>
      <x:c r="BD3113" s="50"/>
    </x:row>
    <x:row r="3114">
      <x:c r="A3114" s="50" t="n">
        <x:v>3113</x:v>
      </x:c>
      <x:c r="B3114" s="50" t="str">
        <x:v>7952</x:v>
      </x:c>
      <x:c r="C3114" s="50" t="str">
        <x:v>7952.T</x:v>
      </x:c>
      <x:c r="D3114" s="50" t="str">
        <x:v>Kawai Musical Instruments Manufacturing Co.,Ltd.</x:v>
      </x:c>
      <x:c r="E3114" s="50" t="str">
        <x:v>Prime Market (Domestic)</x:v>
      </x:c>
      <x:c r="F3114" s="50" t="str">
        <x:v>Other Products</x:v>
      </x:c>
      <x:c r="G3114" s="51" t="n">
        <x:v>67520</x:v>
      </x:c>
      <x:c r="H3114" s="51" t="n">
        <x:v>85703</x:v>
      </x:c>
      <x:c r="I3114" s="51" t="n">
        <x:v>87771</x:v>
      </x:c>
      <x:c r="J3114" s="51" t="n">
        <x:v>80192</x:v>
      </x:c>
      <x:c r="K3114" s="51" t="n">
        <x:v>72918</x:v>
      </x:c>
      <x:c r="L3114" s="52" t="n">
        <x:f>IFERROR(H3114/G3114-1,"")</x:f>
        <x:v>0.2692979857819906</x:v>
      </x:c>
      <x:c r="M3114" s="52" t="n">
        <x:f>IFERROR(I3114/H3114-1,"")</x:f>
        <x:v>0.02412984376276217</x:v>
      </x:c>
      <x:c r="N3114" s="52" t="n">
        <x:f>IFERROR(J3114/I3114-1,"")</x:f>
        <x:v>-0.086349705483588</x:v>
      </x:c>
      <x:c r="O3114" s="52" t="n">
        <x:f>IFERROR(K3114/J3114-1,"")</x:f>
        <x:v>-0.09070730247406222</x:v>
      </x:c>
      <x:c r="P3114" s="52" t="n">
        <x:f>IFERROR((K3114/G3114)^(1/4)-1,"")</x:f>
        <x:v>0.0194139648903513</x:v>
      </x:c>
      <x:c r="Q3114" s="51" t="n">
        <x:v>316</x:v>
      </x:c>
      <x:c r="R3114" s="52" t="n">
        <x:f>IFERROR(Q3114/K3114,"")</x:f>
        <x:v>0.004333635042102087</x:v>
      </x:c>
      <x:c r="S3114" s="53" t="n">
        <x:v>22221</x:v>
      </x:c>
      <x:c r="T3114" s="50" t="str">
        <x:v>EDINET_company_history</x:v>
      </x:c>
      <x:c r="U3114" s="50" t="str">
        <x:v>日本マスタートラスト信託銀行株式会社（信託口）</x:v>
      </x:c>
      <x:c r="V3114" s="54" t="n">
        <x:v>0.1217</x:v>
      </x:c>
      <x:c r="W3114" s="50" t="str">
        <x:v>河合 健太郎 / 牛尾 浩</x:v>
      </x:c>
      <x:c r="X3114" s="50" t="b">
        <x:f>AND(COUNT(L3114:O3114)=4,L3114&gt;='設定'!$B$6,M3114&gt;='設定'!$B$6,N3114&gt;='設定'!$B$6,O3114&gt;='設定'!$B$6)</x:f>
        <x:v>0</x:v>
      </x:c>
      <x:c r="Y3114" s="50" t="b">
        <x:f>AND(COUNT(G3114:K3114)=5,P3114&gt;='設定'!$B$7)</x:f>
        <x:v>0</x:v>
      </x:c>
      <x:c r="Z3114" s="50" t="b">
        <x:f>AND(ISNUMBER(R3114),R3114&gt;='設定'!$B$8)</x:f>
        <x:v>0</x:v>
      </x:c>
      <x:c r="AA3114" s="50" t="b">
        <x:f>AND(ISNUMBER(S3114),S3114&gt;=DATE(YEAR('設定'!$B$10)-'設定'!$B$9,MONTH('設定'!$B$10),DAY('設定'!$B$10)))</x:f>
        <x:v>0</x:v>
      </x:c>
      <x:c r="AB3114" s="55" t="b">
        <x:v>0</x:v>
      </x:c>
      <x:c r="AC3114" s="55" t="b">
        <x:v>0</x:v>
      </x:c>
      <x:c r="AD3114" s="50" t="n">
        <x:f>IF(X3114,1,0)+IF(Z3114,1,0)+IF(AA3114,1,0)+IF(AB3114,1,0)</x:f>
        <x:v>0</x:v>
      </x:c>
      <x:c r="AE3114" s="50" t="n">
        <x:f>IF(Y3114,1,0)+IF(Z3114,1,0)+IF(AA3114,1,0)+IF(AB3114,1,0)</x:f>
        <x:v>0</x:v>
      </x:c>
      <x:c r="AF3114" s="50" t="n">
        <x:f>IF(Y3114,1,0)+IF(Z3114,1,0)+IF(AA3114,1,0)+IF(AC3114,1,0)</x:f>
        <x:v>0</x:v>
      </x:c>
      <x:c r="AG3114" s="53" t="n">
        <x:v>44348</x:v>
      </x:c>
      <x:c r="AH3114" s="50" t="str">
        <x:v>S100W5N2</x:v>
      </x:c>
      <x:c r="AI3114" s="50" t="str">
        <x:v>NetSalesSummaryOfBusinessResults</x:v>
      </x:c>
      <x:c r="AJ3114" s="50" t="str">
        <x:v>OperatingIncome</x:v>
      </x:c>
      <x:c r="AK3114" s="53" t="n">
        <x:v>45747</x:v>
      </x:c>
      <x:c r="AL3114" s="50" t="str">
        <x:v>365/365/365/366/365</x:v>
      </x:c>
      <x:c r="AM3114" s="51" t="n">
        <x:v>8639560</x:v>
      </x:c>
      <x:c r="AN3114" s="51" t="n">
        <x:v>3250</x:v>
      </x:c>
      <x:c r="AO3114" s="51" t="n">
        <x:f>IFERROR(AM3114*AN3114,"")</x:f>
        <x:v>28078570000</x:v>
      </x:c>
      <x:c r="AP3114" s="56" t="n">
        <x:f>IFERROR(AO3114/(K3114*1000000),"")</x:f>
        <x:v>0.38507049013960887</x:v>
      </x:c>
      <x:c r="AQ3114" s="57" t="n">
        <x:v>74354853.33333333</x:v>
      </x:c>
      <x:c r="AR3114" s="52" t="n">
        <x:v>0.2926460570932576</x:v>
      </x:c>
      <x:c r="AS3114" s="52" t="n">
        <x:v>-0.4277622499045137</x:v>
      </x:c>
      <x:c r="AT3114" s="55" t="b">
        <x:v>0</x:v>
      </x:c>
      <x:c r="AU3114" s="50" t="str">
        <x:v>repeated_negative_operating_cf</x:v>
      </x:c>
      <x:c r="AV3114" s="58" t="n">
        <x:v>-0.2313701396781938</x:v>
      </x:c>
      <x:c r="AW3114" s="50" t="n">
        <x:v>3132</x:v>
      </x:c>
      <x:c r="AX3114" s="50" t="str">
        <x:v>Core Moat</x:v>
      </x:c>
      <x:c r="AY3114" s="50" t="str">
        <x:v>既存適格性フィルター不通過: repeated_negative_operating_cf</x:v>
      </x:c>
      <x:c r="AZ3114" s="59" t="str">
        <x:v>2025-06-26 10:29</x:v>
      </x:c>
      <x:c r="BA3114" s="53" t="n">
        <x:v>22221</x:v>
      </x:c>
      <x:c r="BB3114" s="50"/>
      <x:c r="BC3114" s="50"/>
      <x:c r="BD3114" s="50" t="str">
        <x:v>TOPIX Small 2</x:v>
      </x:c>
    </x:row>
    <x:row r="3115">
      <x:c r="A3115" s="50" t="n">
        <x:v>3114</x:v>
      </x:c>
      <x:c r="B3115" s="50" t="str">
        <x:v>6379</x:v>
      </x:c>
      <x:c r="C3115" s="50" t="str">
        <x:v>6379.T</x:v>
      </x:c>
      <x:c r="D3115" s="50" t="str">
        <x:v>RAIZNEXT Corporation</x:v>
      </x:c>
      <x:c r="E3115" s="50" t="str">
        <x:v>Prime Market (Domestic)</x:v>
      </x:c>
      <x:c r="F3115" s="50" t="str">
        <x:v>Construction</x:v>
      </x:c>
      <x:c r="G3115" s="51" t="n">
        <x:v>145914</x:v>
      </x:c>
      <x:c r="H3115" s="51" t="n">
        <x:v>129832</x:v>
      </x:c>
      <x:c r="I3115" s="51" t="n">
        <x:v>140061</x:v>
      </x:c>
      <x:c r="J3115" s="51" t="n">
        <x:v>140366</x:v>
      </x:c>
      <x:c r="K3115" s="51" t="n">
        <x:v>157371</x:v>
      </x:c>
      <x:c r="L3115" s="52" t="n">
        <x:f>IFERROR(H3115/G3115-1,"")</x:f>
        <x:v>-0.11021560645311623</x:v>
      </x:c>
      <x:c r="M3115" s="52" t="n">
        <x:f>IFERROR(I3115/H3115-1,"")</x:f>
        <x:v>0.07878643169634603</x:v>
      </x:c>
      <x:c r="N3115" s="52" t="n">
        <x:f>IFERROR(J3115/I3115-1,"")</x:f>
        <x:v>0.0021776226072924842</x:v>
      </x:c>
      <x:c r="O3115" s="52" t="n">
        <x:f>IFERROR(K3115/J3115-1,"")</x:f>
        <x:v>0.12114757134918719</x:v>
      </x:c>
      <x:c r="P3115" s="52" t="n">
        <x:f>IFERROR((K3115/G3115)^(1/4)-1,"")</x:f>
        <x:v>0.019076848495481746</x:v>
      </x:c>
      <x:c r="Q3115" s="51" t="n">
        <x:v>10858</x:v>
      </x:c>
      <x:c r="R3115" s="52" t="n">
        <x:f>IFERROR(Q3115/K3115,"")</x:f>
        <x:v>0.06899619370786231</x:v>
      </x:c>
      <x:c r="S3115" s="53" t="n">
        <x:v>22555</x:v>
      </x:c>
      <x:c r="T3115" s="50" t="str">
        <x:v>EDINET_company_history</x:v>
      </x:c>
      <x:c r="U3115" s="50" t="str">
        <x:v>ＥＮＥＯＳホールディングス株式会社</x:v>
      </x:c>
      <x:c r="V3115" s="54" t="n">
        <x:v>0.2161</x:v>
      </x:c>
      <x:c r="W3115" s="50" t="str">
        <x:v>野呂 隆 / 毛利 照彦 / 上田 秀樹 / 木村 裕之 / 中宅間 大作</x:v>
      </x:c>
      <x:c r="X3115" s="50" t="b">
        <x:f>AND(COUNT(L3115:O3115)=4,L3115&gt;='設定'!$B$6,M3115&gt;='設定'!$B$6,N3115&gt;='設定'!$B$6,O3115&gt;='設定'!$B$6)</x:f>
        <x:v>0</x:v>
      </x:c>
      <x:c r="Y3115" s="50" t="b">
        <x:f>AND(COUNT(G3115:K3115)=5,P3115&gt;='設定'!$B$7)</x:f>
        <x:v>0</x:v>
      </x:c>
      <x:c r="Z3115" s="50" t="b">
        <x:f>AND(ISNUMBER(R3115),R3115&gt;='設定'!$B$8)</x:f>
        <x:v>0</x:v>
      </x:c>
      <x:c r="AA3115" s="50" t="b">
        <x:f>AND(ISNUMBER(S3115),S3115&gt;=DATE(YEAR('設定'!$B$10)-'設定'!$B$9,MONTH('設定'!$B$10),DAY('設定'!$B$10)))</x:f>
        <x:v>0</x:v>
      </x:c>
      <x:c r="AB3115" s="55" t="b">
        <x:v>0</x:v>
      </x:c>
      <x:c r="AC3115" s="55" t="b">
        <x:v>0</x:v>
      </x:c>
      <x:c r="AD3115" s="50" t="n">
        <x:f>IF(X3115,1,0)+IF(Z3115,1,0)+IF(AA3115,1,0)+IF(AB3115,1,0)</x:f>
        <x:v>0</x:v>
      </x:c>
      <x:c r="AE3115" s="50" t="n">
        <x:f>IF(Y3115,1,0)+IF(Z3115,1,0)+IF(AA3115,1,0)+IF(AB3115,1,0)</x:f>
        <x:v>0</x:v>
      </x:c>
      <x:c r="AF3115" s="50" t="n">
        <x:f>IF(Y3115,1,0)+IF(Z3115,1,0)+IF(AA3115,1,0)+IF(AC3115,1,0)</x:f>
        <x:v>0</x:v>
      </x:c>
      <x:c r="AG3115" s="53" t="n">
        <x:v>44348</x:v>
      </x:c>
      <x:c r="AH3115" s="50" t="str">
        <x:v>S100W2AC</x:v>
      </x:c>
      <x:c r="AI3115" s="50" t="str">
        <x:v>NetSalesOfCompletedConstructionContractsSummaryOfBusinessResults</x:v>
      </x:c>
      <x:c r="AJ3115" s="50" t="str">
        <x:v>OperatingIncome</x:v>
      </x:c>
      <x:c r="AK3115" s="53" t="n">
        <x:v>45747</x:v>
      </x:c>
      <x:c r="AL3115" s="50" t="str">
        <x:v>365/365/365/366/365</x:v>
      </x:c>
      <x:c r="AM3115" s="51" t="n">
        <x:v>53959353</x:v>
      </x:c>
      <x:c r="AN3115" s="51" t="n">
        <x:v>2173</x:v>
      </x:c>
      <x:c r="AO3115" s="51" t="n">
        <x:f>IFERROR(AM3115*AN3115,"")</x:f>
        <x:v>117253674069</x:v>
      </x:c>
      <x:c r="AP3115" s="56" t="n">
        <x:f>IFERROR(AO3115/(K3115*1000000),"")</x:f>
        <x:v>0.7450780262500715</x:v>
      </x:c>
      <x:c r="AQ3115" s="57" t="n">
        <x:v>316485883.3333333</x:v>
      </x:c>
      <x:c r="AR3115" s="52" t="n">
        <x:v>0.3008654738433399</x:v>
      </x:c>
      <x:c r="AS3115" s="52" t="n">
        <x:v>-0.3820706116876109</x:v>
      </x:c>
      <x:c r="AT3115" s="55" t="b">
        <x:v>0</x:v>
      </x:c>
      <x:c r="AU3115" s="50" t="str">
        <x:v>missing_financial_data</x:v>
      </x:c>
      <x:c r="AV3115" s="58" t="n">
        <x:v>-0.0284760023273996</x:v>
      </x:c>
      <x:c r="AW3115" s="50" t="n">
        <x:v>2102</x:v>
      </x:c>
      <x:c r="AX3115" s="50" t="str">
        <x:v>Core Moat</x:v>
      </x:c>
      <x:c r="AY3115" s="50" t="str">
        <x:v>既存適格性フィルター不通過: missing_financial_data</x:v>
      </x:c>
      <x:c r="AZ3115" s="59" t="str">
        <x:v>2025-06-24 11:05</x:v>
      </x:c>
      <x:c r="BA3115" s="53" t="n">
        <x:v>22555</x:v>
      </x:c>
      <x:c r="BB3115" s="50"/>
      <x:c r="BC3115" s="50"/>
      <x:c r="BD3115" s="50" t="str">
        <x:v>TOPIX Small 2</x:v>
      </x:c>
    </x:row>
    <x:row r="3116">
      <x:c r="A3116" s="50" t="n">
        <x:v>3115</x:v>
      </x:c>
      <x:c r="B3116" s="50" t="str">
        <x:v>4238</x:v>
      </x:c>
      <x:c r="C3116" s="50" t="str">
        <x:v>4238.T</x:v>
      </x:c>
      <x:c r="D3116" s="50" t="str">
        <x:v>Miraial Co.,Ltd.</x:v>
      </x:c>
      <x:c r="E3116" s="50" t="str">
        <x:v>Standard Market(Domestic)</x:v>
      </x:c>
      <x:c r="F3116" s="50" t="str">
        <x:v>Chemicals</x:v>
      </x:c>
      <x:c r="G3116" s="51" t="n">
        <x:v>11661.641</x:v>
      </x:c>
      <x:c r="H3116" s="51" t="n">
        <x:v>14265.227</x:v>
      </x:c>
      <x:c r="I3116" s="51" t="n">
        <x:v>13256.567</x:v>
      </x:c>
      <x:c r="J3116" s="51" t="n">
        <x:v>14003.488</x:v>
      </x:c>
      <x:c r="K3116" s="51" t="n">
        <x:v>12572.137</x:v>
      </x:c>
      <x:c r="L3116" s="52" t="n">
        <x:f>IFERROR(H3116/G3116-1,"")</x:f>
        <x:v>0.2232606886114914</x:v>
      </x:c>
      <x:c r="M3116" s="52" t="n">
        <x:f>IFERROR(I3116/H3116-1,"")</x:f>
        <x:v>-0.07070760247979235</x:v>
      </x:c>
      <x:c r="N3116" s="52" t="n">
        <x:f>IFERROR(J3116/I3116-1,"")</x:f>
        <x:v>0.05634347112642368</x:v>
      </x:c>
      <x:c r="O3116" s="52" t="n">
        <x:f>IFERROR(K3116/J3116-1,"")</x:f>
        <x:v>-0.10221389128194336</x:v>
      </x:c>
      <x:c r="P3116" s="52" t="n">
        <x:f>IFERROR((K3116/G3116)^(1/4)-1,"")</x:f>
        <x:v>0.018972255698239016</x:v>
      </x:c>
      <x:c r="Q3116" s="51" t="n">
        <x:v>511.959</x:v>
      </x:c>
      <x:c r="R3116" s="52" t="n">
        <x:f>IFERROR(Q3116/K3116,"")</x:f>
        <x:v>0.04072171660235646</x:v>
      </x:c>
      <x:c r="S3116" s="53" t="n">
        <x:v>38534</x:v>
      </x:c>
      <x:c r="T3116" s="50" t="str">
        <x:v>EDINET_company_history</x:v>
      </x:c>
      <x:c r="U3116" s="50" t="str">
        <x:v>株式会社ワイエム管財</x:v>
      </x:c>
      <x:c r="V3116" s="54" t="n">
        <x:v>0.2259</x:v>
      </x:c>
      <x:c r="W3116" s="50" t="str">
        <x:v>兵部 匡俊</x:v>
      </x:c>
      <x:c r="X3116" s="50" t="b">
        <x:f>AND(COUNT(L3116:O3116)=4,L3116&gt;='設定'!$B$6,M3116&gt;='設定'!$B$6,N3116&gt;='設定'!$B$6,O3116&gt;='設定'!$B$6)</x:f>
        <x:v>0</x:v>
      </x:c>
      <x:c r="Y3116" s="50" t="b">
        <x:f>AND(COUNT(G3116:K3116)=5,P3116&gt;='設定'!$B$7)</x:f>
        <x:v>0</x:v>
      </x:c>
      <x:c r="Z3116" s="50" t="b">
        <x:f>AND(ISNUMBER(R3116),R3116&gt;='設定'!$B$8)</x:f>
        <x:v>0</x:v>
      </x:c>
      <x:c r="AA3116" s="50" t="b">
        <x:f>AND(ISNUMBER(S3116),S3116&gt;=DATE(YEAR('設定'!$B$10)-'設定'!$B$9,MONTH('設定'!$B$10),DAY('設定'!$B$10)))</x:f>
        <x:v>0</x:v>
      </x:c>
      <x:c r="AB3116" s="55" t="b">
        <x:v>0</x:v>
      </x:c>
      <x:c r="AC3116" s="55" t="b">
        <x:v>0</x:v>
      </x:c>
      <x:c r="AD3116" s="50" t="n">
        <x:f>IF(X3116,1,0)+IF(Z3116,1,0)+IF(AA3116,1,0)+IF(AB3116,1,0)</x:f>
        <x:v>0</x:v>
      </x:c>
      <x:c r="AE3116" s="50" t="n">
        <x:f>IF(Y3116,1,0)+IF(Z3116,1,0)+IF(AA3116,1,0)+IF(AB3116,1,0)</x:f>
        <x:v>0</x:v>
      </x:c>
      <x:c r="AF3116" s="50" t="n">
        <x:f>IF(Y3116,1,0)+IF(Z3116,1,0)+IF(AA3116,1,0)+IF(AC3116,1,0)</x:f>
        <x:v>0</x:v>
      </x:c>
      <x:c r="AG3116" s="53" t="n">
        <x:v>44348</x:v>
      </x:c>
      <x:c r="AH3116" s="50" t="str">
        <x:v>S100Y0E4</x:v>
      </x:c>
      <x:c r="AI3116" s="50" t="str">
        <x:v>NetSalesSummaryOfBusinessResults</x:v>
      </x:c>
      <x:c r="AJ3116" s="50" t="str">
        <x:v>OperatingIncome</x:v>
      </x:c>
      <x:c r="AK3116" s="53" t="n">
        <x:v>46053</x:v>
      </x:c>
      <x:c r="AL3116" s="50" t="str">
        <x:v>365/365/365/366/365</x:v>
      </x:c>
      <x:c r="AM3116" s="51" t="n">
        <x:v>9038300</x:v>
      </x:c>
      <x:c r="AN3116" s="51" t="n">
        <x:v>1631</x:v>
      </x:c>
      <x:c r="AO3116" s="51" t="n">
        <x:f>IFERROR(AM3116*AN3116,"")</x:f>
        <x:v>14741467300</x:v>
      </x:c>
      <x:c r="AP3116" s="56" t="n">
        <x:f>IFERROR(AO3116/(K3116*1000000),"")</x:f>
        <x:v>1.1725506411519377</x:v>
      </x:c>
      <x:c r="AQ3116" s="57" t="n">
        <x:v>61861653.333333336</x:v>
      </x:c>
      <x:c r="AR3116" s="52" t="n">
        <x:v>0.372657539952998</x:v>
      </x:c>
      <x:c r="AS3116" s="52" t="n">
        <x:v>-0.508935234866802</x:v>
      </x:c>
      <x:c r="AT3116" s="55" t="b">
        <x:v>1</x:v>
      </x:c>
      <x:c r="AU3116" s="50"/>
      <x:c r="AV3116" s="58" t="n">
        <x:v>0.0025865363307549</x:v>
      </x:c>
      <x:c r="AW3116" s="50" t="n">
        <x:v>1850</x:v>
      </x:c>
      <x:c r="AX3116" s="50" t="str">
        <x:v>Future Moat</x:v>
      </x:c>
      <x:c r="AY3116" s="50" t="str">
        <x:v>目立つ機械的警告なし（定性確認は別途必要）</x:v>
      </x:c>
      <x:c r="AZ3116" s="59" t="str">
        <x:v>2026-04-22 16:18</x:v>
      </x:c>
      <x:c r="BA3116" s="53" t="n">
        <x:v>38534</x:v>
      </x:c>
      <x:c r="BB3116" s="50"/>
      <x:c r="BC3116" s="50"/>
      <x:c r="BD3116" s="50"/>
    </x:row>
    <x:row r="3117">
      <x:c r="A3117" s="50" t="n">
        <x:v>3116</x:v>
      </x:c>
      <x:c r="B3117" s="50" t="str">
        <x:v>5269</x:v>
      </x:c>
      <x:c r="C3117" s="50" t="str">
        <x:v>5269.T</x:v>
      </x:c>
      <x:c r="D3117" s="50" t="str">
        <x:v>NIPPON CONCRETE INDUSTRIES CO.,LTD.</x:v>
      </x:c>
      <x:c r="E3117" s="50" t="str">
        <x:v>Prime Market (Domestic)</x:v>
      </x:c>
      <x:c r="F3117" s="50" t="str">
        <x:v>Glass and Ceramics Products</x:v>
      </x:c>
      <x:c r="G3117" s="51" t="n">
        <x:v>48877.051</x:v>
      </x:c>
      <x:c r="H3117" s="51" t="n">
        <x:v>47376.648</x:v>
      </x:c>
      <x:c r="I3117" s="51" t="n">
        <x:v>52986.076</x:v>
      </x:c>
      <x:c r="J3117" s="51" t="n">
        <x:v>53650.671</x:v>
      </x:c>
      <x:c r="K3117" s="51" t="n">
        <x:v>52652.871</x:v>
      </x:c>
      <x:c r="L3117" s="52" t="n">
        <x:f>IFERROR(H3117/G3117-1,"")</x:f>
        <x:v>-0.030697494413073345</x:v>
      </x:c>
      <x:c r="M3117" s="52" t="n">
        <x:f>IFERROR(I3117/H3117-1,"")</x:f>
        <x:v>0.11840069394525332</x:v>
      </x:c>
      <x:c r="N3117" s="52" t="n">
        <x:f>IFERROR(J3117/I3117-1,"")</x:f>
        <x:v>0.012542823514615442</x:v>
      </x:c>
      <x:c r="O3117" s="52" t="n">
        <x:f>IFERROR(K3117/J3117-1,"")</x:f>
        <x:v>-0.01859808985427236</x:v>
      </x:c>
      <x:c r="P3117" s="52" t="n">
        <x:f>IFERROR((K3117/G3117)^(1/4)-1,"")</x:f>
        <x:v>0.018777313842326393</x:v>
      </x:c>
      <x:c r="Q3117" s="51" t="n">
        <x:v>990.01</x:v>
      </x:c>
      <x:c r="R3117" s="52" t="n">
        <x:f>IFERROR(Q3117/K3117,"")</x:f>
        <x:v>0.01880258343367449</x:v>
      </x:c>
      <x:c r="S3117" s="53" t="n">
        <x:v>22555</x:v>
      </x:c>
      <x:c r="T3117" s="50" t="str">
        <x:v>EDINET_company_history</x:v>
      </x:c>
      <x:c r="U3117" s="50" t="str">
        <x:v>日本製鉄株式会社</x:v>
      </x:c>
      <x:c r="V3117" s="54" t="n">
        <x:v>0.1269</x:v>
      </x:c>
      <x:c r="W3117" s="50" t="str">
        <x:v>塚 本 博</x:v>
      </x:c>
      <x:c r="X3117" s="50" t="b">
        <x:f>AND(COUNT(L3117:O3117)=4,L3117&gt;='設定'!$B$6,M3117&gt;='設定'!$B$6,N3117&gt;='設定'!$B$6,O3117&gt;='設定'!$B$6)</x:f>
        <x:v>0</x:v>
      </x:c>
      <x:c r="Y3117" s="50" t="b">
        <x:f>AND(COUNT(G3117:K3117)=5,P3117&gt;='設定'!$B$7)</x:f>
        <x:v>0</x:v>
      </x:c>
      <x:c r="Z3117" s="50" t="b">
        <x:f>AND(ISNUMBER(R3117),R3117&gt;='設定'!$B$8)</x:f>
        <x:v>0</x:v>
      </x:c>
      <x:c r="AA3117" s="50" t="b">
        <x:f>AND(ISNUMBER(S3117),S3117&gt;=DATE(YEAR('設定'!$B$10)-'設定'!$B$9,MONTH('設定'!$B$10),DAY('設定'!$B$10)))</x:f>
        <x:v>0</x:v>
      </x:c>
      <x:c r="AB3117" s="55" t="b">
        <x:v>0</x:v>
      </x:c>
      <x:c r="AC3117" s="55" t="b">
        <x:v>0</x:v>
      </x:c>
      <x:c r="AD3117" s="50" t="n">
        <x:f>IF(X3117,1,0)+IF(Z3117,1,0)+IF(AA3117,1,0)+IF(AB3117,1,0)</x:f>
        <x:v>0</x:v>
      </x:c>
      <x:c r="AE3117" s="50" t="n">
        <x:f>IF(Y3117,1,0)+IF(Z3117,1,0)+IF(AA3117,1,0)+IF(AB3117,1,0)</x:f>
        <x:v>0</x:v>
      </x:c>
      <x:c r="AF3117" s="50" t="n">
        <x:f>IF(Y3117,1,0)+IF(Z3117,1,0)+IF(AA3117,1,0)+IF(AC3117,1,0)</x:f>
        <x:v>0</x:v>
      </x:c>
      <x:c r="AG3117" s="53" t="n">
        <x:v>44348</x:v>
      </x:c>
      <x:c r="AH3117" s="50" t="str">
        <x:v>S100W8RC</x:v>
      </x:c>
      <x:c r="AI3117" s="50" t="str">
        <x:v>NetSalesSummaryOfBusinessResults</x:v>
      </x:c>
      <x:c r="AJ3117" s="50" t="str">
        <x:v>OperatingIncome</x:v>
      </x:c>
      <x:c r="AK3117" s="53" t="n">
        <x:v>45747</x:v>
      </x:c>
      <x:c r="AL3117" s="50" t="str">
        <x:v>365/365/365/366/365</x:v>
      </x:c>
      <x:c r="AM3117" s="51" t="n">
        <x:v>54343432</x:v>
      </x:c>
      <x:c r="AN3117" s="51" t="n">
        <x:v>323</x:v>
      </x:c>
      <x:c r="AO3117" s="51" t="n">
        <x:f>IFERROR(AM3117*AN3117,"")</x:f>
        <x:v>17552928536</x:v>
      </x:c>
      <x:c r="AP3117" s="56" t="n">
        <x:f>IFERROR(AO3117/(K3117*1000000),"")</x:f>
        <x:v>0.333370777369386</x:v>
      </x:c>
      <x:c r="AQ3117" s="57" t="n">
        <x:v>62922673.333333336</x:v>
      </x:c>
      <x:c r="AR3117" s="52" t="n">
        <x:v>0.3194157454611459</x:v>
      </x:c>
      <x:c r="AS3117" s="52" t="n">
        <x:v>-0.4109309732828158</x:v>
      </x:c>
      <x:c r="AT3117" s="55" t="b">
        <x:v>1</x:v>
      </x:c>
      <x:c r="AU3117" s="50"/>
      <x:c r="AV3117" s="58" t="n">
        <x:v>-0.2105647797148545</x:v>
      </x:c>
      <x:c r="AW3117" s="50" t="n">
        <x:v>3061</x:v>
      </x:c>
      <x:c r="AX3117" s="50" t="str">
        <x:v>Transformation Moat</x:v>
      </x:c>
      <x:c r="AY3117" s="50" t="str">
        <x:v>目立つ機械的警告なし（定性確認は別途必要）</x:v>
      </x:c>
      <x:c r="AZ3117" s="59" t="str">
        <x:v>2025-06-30 14:02</x:v>
      </x:c>
      <x:c r="BA3117" s="53" t="n">
        <x:v>22555</x:v>
      </x:c>
      <x:c r="BB3117" s="50"/>
      <x:c r="BC3117" s="50"/>
      <x:c r="BD3117" s="50" t="str">
        <x:v>TOPIX Small 2</x:v>
      </x:c>
    </x:row>
    <x:row r="3118">
      <x:c r="A3118" s="50" t="n">
        <x:v>3117</x:v>
      </x:c>
      <x:c r="B3118" s="50" t="str">
        <x:v>1375</x:v>
      </x:c>
      <x:c r="C3118" s="50" t="str">
        <x:v>1375.T</x:v>
      </x:c>
      <x:c r="D3118" s="50" t="str">
        <x:v>YUKIGUNI FACTORY CO.,LTD.</x:v>
      </x:c>
      <x:c r="E3118" s="50" t="str">
        <x:v>Prime Market (Domestic)</x:v>
      </x:c>
      <x:c r="F3118" s="50" t="str">
        <x:v>Fishery, Agriculture and Forestry</x:v>
      </x:c>
      <x:c r="G3118" s="51" t="n">
        <x:v>32013</x:v>
      </x:c>
      <x:c r="H3118" s="51" t="n">
        <x:v>30357</x:v>
      </x:c>
      <x:c r="I3118" s="51" t="n">
        <x:v>29515</x:v>
      </x:c>
      <x:c r="J3118" s="51" t="n">
        <x:v>32403</x:v>
      </x:c>
      <x:c r="K3118" s="51" t="n">
        <x:v>34486</x:v>
      </x:c>
      <x:c r="L3118" s="52" t="n">
        <x:f>IFERROR(H3118/G3118-1,"")</x:f>
        <x:v>-0.05172898509980317</x:v>
      </x:c>
      <x:c r="M3118" s="52" t="n">
        <x:f>IFERROR(I3118/H3118-1,"")</x:f>
        <x:v>-0.027736601113417025</x:v>
      </x:c>
      <x:c r="N3118" s="52" t="n">
        <x:f>IFERROR(J3118/I3118-1,"")</x:f>
        <x:v>0.09784855158394046</x:v>
      </x:c>
      <x:c r="O3118" s="52" t="n">
        <x:f>IFERROR(K3118/J3118-1,"")</x:f>
        <x:v>0.06428417121871433</x:v>
      </x:c>
      <x:c r="P3118" s="52" t="n">
        <x:f>IFERROR((K3118/G3118)^(1/4)-1,"")</x:f>
        <x:v>0.018776954439917226</x:v>
      </x:c>
      <x:c r="Q3118" s="51" t="n">
        <x:v>2427</x:v>
      </x:c>
      <x:c r="R3118" s="52" t="n">
        <x:f>IFERROR(Q3118/K3118,"")</x:f>
        <x:v>0.07037638461984573</x:v>
      </x:c>
      <x:c r="S3118" s="53" t="n">
        <x:v>34394</x:v>
      </x:c>
      <x:c r="T3118" s="50" t="str">
        <x:v>EDINET_company_history</x:v>
      </x:c>
      <x:c r="U3118" s="50" t="str">
        <x:v>株式会社神明ホールディングス</x:v>
      </x:c>
      <x:c r="V3118" s="54" t="n">
        <x:v>0.5003</x:v>
      </x:c>
      <x:c r="W3118" s="50" t="str">
        <x:v>湯澤 尚史</x:v>
      </x:c>
      <x:c r="X3118" s="50" t="b">
        <x:f>AND(COUNT(L3118:O3118)=4,L3118&gt;='設定'!$B$6,M3118&gt;='設定'!$B$6,N3118&gt;='設定'!$B$6,O3118&gt;='設定'!$B$6)</x:f>
        <x:v>0</x:v>
      </x:c>
      <x:c r="Y3118" s="50" t="b">
        <x:f>AND(COUNT(G3118:K3118)=5,P3118&gt;='設定'!$B$7)</x:f>
        <x:v>0</x:v>
      </x:c>
      <x:c r="Z3118" s="50" t="b">
        <x:f>AND(ISNUMBER(R3118),R3118&gt;='設定'!$B$8)</x:f>
        <x:v>0</x:v>
      </x:c>
      <x:c r="AA3118" s="50" t="b">
        <x:f>AND(ISNUMBER(S3118),S3118&gt;=DATE(YEAR('設定'!$B$10)-'設定'!$B$9,MONTH('設定'!$B$10),DAY('設定'!$B$10)))</x:f>
        <x:v>0</x:v>
      </x:c>
      <x:c r="AB3118" s="55" t="b">
        <x:v>0</x:v>
      </x:c>
      <x:c r="AC3118" s="55" t="b">
        <x:v>0</x:v>
      </x:c>
      <x:c r="AD3118" s="50" t="n">
        <x:f>IF(X3118,1,0)+IF(Z3118,1,0)+IF(AA3118,1,0)+IF(AB3118,1,0)</x:f>
        <x:v>0</x:v>
      </x:c>
      <x:c r="AE3118" s="50" t="n">
        <x:f>IF(Y3118,1,0)+IF(Z3118,1,0)+IF(AA3118,1,0)+IF(AB3118,1,0)</x:f>
        <x:v>0</x:v>
      </x:c>
      <x:c r="AF3118" s="50" t="n">
        <x:f>IF(Y3118,1,0)+IF(Z3118,1,0)+IF(AA3118,1,0)+IF(AC3118,1,0)</x:f>
        <x:v>0</x:v>
      </x:c>
      <x:c r="AG3118" s="53" t="n">
        <x:v>44348</x:v>
      </x:c>
      <x:c r="AH3118" s="50" t="str">
        <x:v>S100W4PR</x:v>
      </x:c>
      <x:c r="AI3118" s="50" t="str">
        <x:v>NetSalesSummaryOfBusinessResults</x:v>
      </x:c>
      <x:c r="AJ3118" s="50" t="str">
        <x:v>OperatingIncome</x:v>
      </x:c>
      <x:c r="AK3118" s="53" t="n">
        <x:v>45747</x:v>
      </x:c>
      <x:c r="AL3118" s="50" t="str">
        <x:v>365/365/365/366/365</x:v>
      </x:c>
      <x:c r="AM3118" s="51" t="n">
        <x:v>39904100</x:v>
      </x:c>
      <x:c r="AN3118" s="51" t="n">
        <x:v>1050</x:v>
      </x:c>
      <x:c r="AO3118" s="51" t="n">
        <x:f>IFERROR(AM3118*AN3118,"")</x:f>
        <x:v>41899305000</x:v>
      </x:c>
      <x:c r="AP3118" s="56" t="n">
        <x:f>IFERROR(AO3118/(K3118*1000000),"")</x:f>
        <x:v>1.2149656382300065</x:v>
      </x:c>
      <x:c r="AQ3118" s="57" t="n">
        <x:v>49594011.666666664</x:v>
      </x:c>
      <x:c r="AR3118" s="52" t="n">
        <x:v>0.1903122473081588</x:v>
      </x:c>
      <x:c r="AS3118" s="52" t="n">
        <x:v>-0.5331929825708759</x:v>
      </x:c>
      <x:c r="AT3118" s="55" t="b">
        <x:v>0</x:v>
      </x:c>
      <x:c r="AU3118" s="50" t="str">
        <x:v>missing_financial_data</x:v>
      </x:c>
      <x:c r="AV3118" s="58" t="n">
        <x:v>-0.0019357134204807</x:v>
      </x:c>
      <x:c r="AW3118" s="50" t="n">
        <x:v>1879</x:v>
      </x:c>
      <x:c r="AX3118" s="50" t="str">
        <x:v>Core Moat</x:v>
      </x:c>
      <x:c r="AY3118" s="50" t="str">
        <x:v>既存適格性フィルター不通過: missing_financial_data</x:v>
      </x:c>
      <x:c r="AZ3118" s="59" t="str">
        <x:v>2025-06-25 16:00</x:v>
      </x:c>
      <x:c r="BA3118" s="53" t="n">
        <x:v>34394</x:v>
      </x:c>
      <x:c r="BB3118" s="50"/>
      <x:c r="BC3118" s="50"/>
      <x:c r="BD3118" s="50" t="str">
        <x:v>TOPIX Small 2</x:v>
      </x:c>
    </x:row>
    <x:row r="3119">
      <x:c r="A3119" s="50" t="n">
        <x:v>3118</x:v>
      </x:c>
      <x:c r="B3119" s="50" t="str">
        <x:v>4645</x:v>
      </x:c>
      <x:c r="C3119" s="50" t="str">
        <x:v>4645.T</x:v>
      </x:c>
      <x:c r="D3119" s="50" t="str">
        <x:v>ICHISHIN HOLDINGS CO.,LTD.</x:v>
      </x:c>
      <x:c r="E3119" s="50" t="str">
        <x:v>Standard Market(Domestic)</x:v>
      </x:c>
      <x:c r="F3119" s="50" t="str">
        <x:v>Services</x:v>
      </x:c>
      <x:c r="G3119" s="51" t="n">
        <x:v>17318.138</x:v>
      </x:c>
      <x:c r="H3119" s="51" t="n">
        <x:v>17292.145</x:v>
      </x:c>
      <x:c r="I3119" s="51" t="n">
        <x:v>17948.429</x:v>
      </x:c>
      <x:c r="J3119" s="51" t="n">
        <x:v>18459.134</x:v>
      </x:c>
      <x:c r="K3119" s="51" t="n">
        <x:v>18653.429</x:v>
      </x:c>
      <x:c r="L3119" s="52" t="n">
        <x:f>IFERROR(H3119/G3119-1,"")</x:f>
        <x:v>-0.0015009119340657628</x:v>
      </x:c>
      <x:c r="M3119" s="52" t="n">
        <x:f>IFERROR(I3119/H3119-1,"")</x:f>
        <x:v>0.03795272362104285</x:v>
      </x:c>
      <x:c r="N3119" s="52" t="n">
        <x:f>IFERROR(J3119/I3119-1,"")</x:f>
        <x:v>0.028454022354825526</x:v>
      </x:c>
      <x:c r="O3119" s="52" t="n">
        <x:f>IFERROR(K3119/J3119-1,"")</x:f>
        <x:v>0.010525683382546669</x:v>
      </x:c>
      <x:c r="P3119" s="52" t="n">
        <x:f>IFERROR((K3119/G3119)^(1/4)-1,"")</x:f>
        <x:v>0.018742373642143484</x:v>
      </x:c>
      <x:c r="Q3119" s="51" t="n">
        <x:v>899.161</x:v>
      </x:c>
      <x:c r="R3119" s="52" t="n">
        <x:f>IFERROR(Q3119/K3119,"")</x:f>
        <x:v>0.048203523330750606</x:v>
      </x:c>
      <x:c r="S3119" s="53" t="n">
        <x:v>38322</x:v>
      </x:c>
      <x:c r="T3119" s="50" t="str">
        <x:v>EDINET_company_history</x:v>
      </x:c>
      <x:c r="U3119" s="50" t="str">
        <x:v>株式会社学研ホールディングス</x:v>
      </x:c>
      <x:c r="V3119" s="54" t="n">
        <x:v>0.4966</x:v>
      </x:c>
      <x:c r="W3119" s="50" t="str">
        <x:v>下屋 俊裕 / 福住 一彦 / 荻原 俊平</x:v>
      </x:c>
      <x:c r="X3119" s="50" t="b">
        <x:f>AND(COUNT(L3119:O3119)=4,L3119&gt;='設定'!$B$6,M3119&gt;='設定'!$B$6,N3119&gt;='設定'!$B$6,O3119&gt;='設定'!$B$6)</x:f>
        <x:v>0</x:v>
      </x:c>
      <x:c r="Y3119" s="50" t="b">
        <x:f>AND(COUNT(G3119:K3119)=5,P3119&gt;='設定'!$B$7)</x:f>
        <x:v>0</x:v>
      </x:c>
      <x:c r="Z3119" s="50" t="b">
        <x:f>AND(ISNUMBER(R3119),R3119&gt;='設定'!$B$8)</x:f>
        <x:v>0</x:v>
      </x:c>
      <x:c r="AA3119" s="50" t="b">
        <x:f>AND(ISNUMBER(S3119),S3119&gt;=DATE(YEAR('設定'!$B$10)-'設定'!$B$9,MONTH('設定'!$B$10),DAY('設定'!$B$10)))</x:f>
        <x:v>0</x:v>
      </x:c>
      <x:c r="AB3119" s="55" t="b">
        <x:v>0</x:v>
      </x:c>
      <x:c r="AC3119" s="55" t="b">
        <x:v>0</x:v>
      </x:c>
      <x:c r="AD3119" s="50" t="n">
        <x:f>IF(X3119,1,0)+IF(Z3119,1,0)+IF(AA3119,1,0)+IF(AB3119,1,0)</x:f>
        <x:v>0</x:v>
      </x:c>
      <x:c r="AE3119" s="50" t="n">
        <x:f>IF(Y3119,1,0)+IF(Z3119,1,0)+IF(AA3119,1,0)+IF(AB3119,1,0)</x:f>
        <x:v>0</x:v>
      </x:c>
      <x:c r="AF3119" s="50" t="n">
        <x:f>IF(Y3119,1,0)+IF(Z3119,1,0)+IF(AA3119,1,0)+IF(AC3119,1,0)</x:f>
        <x:v>0</x:v>
      </x:c>
      <x:c r="AG3119" s="53" t="n">
        <x:v>44348</x:v>
      </x:c>
      <x:c r="AH3119" s="50" t="str">
        <x:v>S100Y6LI</x:v>
      </x:c>
      <x:c r="AI3119" s="50" t="str">
        <x:v>NetSalesSummaryOfBusinessResults</x:v>
      </x:c>
      <x:c r="AJ3119" s="50" t="str">
        <x:v>OperatingIncome</x:v>
      </x:c>
      <x:c r="AK3119" s="53" t="n">
        <x:v>46081</x:v>
      </x:c>
      <x:c r="AL3119" s="50" t="str">
        <x:v>365/365/366/365/365</x:v>
      </x:c>
      <x:c r="AM3119" s="51" t="n">
        <x:v>8041188</x:v>
      </x:c>
      <x:c r="AN3119" s="51" t="n">
        <x:v>422</x:v>
      </x:c>
      <x:c r="AO3119" s="51" t="n">
        <x:f>IFERROR(AM3119*AN3119,"")</x:f>
        <x:v>3393381336</x:v>
      </x:c>
      <x:c r="AP3119" s="56" t="n">
        <x:f>IFERROR(AO3119/(K3119*1000000),"")</x:f>
        <x:v>0.18191729445561994</x:v>
      </x:c>
      <x:c r="AQ3119" s="57" t="n">
        <x:v>467281.6666666667</x:v>
      </x:c>
      <x:c r="AR3119" s="52" t="n">
        <x:v>0.2219419265496944</x:v>
      </x:c>
      <x:c r="AS3119" s="52" t="n">
        <x:v>-0.3030596125099606</x:v>
      </x:c>
      <x:c r="AT3119" s="55" t="b">
        <x:v>0</x:v>
      </x:c>
      <x:c r="AU3119" s="50" t="str">
        <x:v>low_liquidity</x:v>
      </x:c>
      <x:c r="AV3119" s="58" t="n">
        <x:v>0.0991376313968922</x:v>
      </x:c>
      <x:c r="AW3119" s="50" t="n">
        <x:v>1245</x:v>
      </x:c>
      <x:c r="AX3119" s="50" t="str">
        <x:v>Discovery</x:v>
      </x:c>
      <x:c r="AY3119" s="50" t="str">
        <x:v>既存適格性フィルター不通過: low_liquidity / 60日平均売買代金2,000万円未満</x:v>
      </x:c>
      <x:c r="AZ3119" s="59" t="str">
        <x:v>2026-05-27 12:00</x:v>
      </x:c>
      <x:c r="BA3119" s="53" t="n">
        <x:v>38322</x:v>
      </x:c>
      <x:c r="BB3119" s="50"/>
      <x:c r="BC3119" s="50"/>
      <x:c r="BD3119" s="50"/>
    </x:row>
    <x:row r="3120">
      <x:c r="A3120" s="50" t="n">
        <x:v>3119</x:v>
      </x:c>
      <x:c r="B3120" s="50" t="str">
        <x:v>9788</x:v>
      </x:c>
      <x:c r="C3120" s="50" t="str">
        <x:v>9788.T</x:v>
      </x:c>
      <x:c r="D3120" s="50" t="str">
        <x:v>NAC CO.,LTD.</x:v>
      </x:c>
      <x:c r="E3120" s="50" t="str">
        <x:v>Prime Market (Domestic)</x:v>
      </x:c>
      <x:c r="F3120" s="50" t="str">
        <x:v>Services</x:v>
      </x:c>
      <x:c r="G3120" s="51" t="n">
        <x:v>55513</x:v>
      </x:c>
      <x:c r="H3120" s="51" t="n">
        <x:v>54924</x:v>
      </x:c>
      <x:c r="I3120" s="51" t="n">
        <x:v>57068</x:v>
      </x:c>
      <x:c r="J3120" s="51" t="n">
        <x:v>54433</x:v>
      </x:c>
      <x:c r="K3120" s="51" t="n">
        <x:v>59791</x:v>
      </x:c>
      <x:c r="L3120" s="52" t="n">
        <x:f>IFERROR(H3120/G3120-1,"")</x:f>
        <x:v>-0.010610127357555843</x:v>
      </x:c>
      <x:c r="M3120" s="52" t="n">
        <x:f>IFERROR(I3120/H3120-1,"")</x:f>
        <x:v>0.03903575850265817</x:v>
      </x:c>
      <x:c r="N3120" s="52" t="n">
        <x:f>IFERROR(J3120/I3120-1,"")</x:f>
        <x:v>-0.046172986612462275</x:v>
      </x:c>
      <x:c r="O3120" s="52" t="n">
        <x:f>IFERROR(K3120/J3120-1,"")</x:f>
        <x:v>0.09843293590285307</x:v>
      </x:c>
      <x:c r="P3120" s="52" t="n">
        <x:f>IFERROR((K3120/G3120)^(1/4)-1,"")</x:f>
        <x:v>0.018732777694963065</x:v>
      </x:c>
      <x:c r="Q3120" s="51" t="n">
        <x:v>3007</x:v>
      </x:c>
      <x:c r="R3120" s="52" t="n">
        <x:f>IFERROR(Q3120/K3120,"")</x:f>
        <x:v>0.0502918499439715</x:v>
      </x:c>
      <x:c r="S3120" s="53" t="n">
        <x:v>35431</x:v>
      </x:c>
      <x:c r="T3120" s="50" t="str">
        <x:v>EDINET_company_history</x:v>
      </x:c>
      <x:c r="U3120" s="50" t="str">
        <x:v>株式会社ダスキン</x:v>
      </x:c>
      <x:c r="V3120" s="54" t="n">
        <x:v>0.2793</x:v>
      </x:c>
      <x:c r="W3120" s="50" t="str">
        <x:v>吉村 寛 / 川上 裕也 / 脇本 和好 / 大場 直樹</x:v>
      </x:c>
      <x:c r="X3120" s="50" t="b">
        <x:f>AND(COUNT(L3120:O3120)=4,L3120&gt;='設定'!$B$6,M3120&gt;='設定'!$B$6,N3120&gt;='設定'!$B$6,O3120&gt;='設定'!$B$6)</x:f>
        <x:v>0</x:v>
      </x:c>
      <x:c r="Y3120" s="50" t="b">
        <x:f>AND(COUNT(G3120:K3120)=5,P3120&gt;='設定'!$B$7)</x:f>
        <x:v>0</x:v>
      </x:c>
      <x:c r="Z3120" s="50" t="b">
        <x:f>AND(ISNUMBER(R3120),R3120&gt;='設定'!$B$8)</x:f>
        <x:v>0</x:v>
      </x:c>
      <x:c r="AA3120" s="50" t="b">
        <x:f>AND(ISNUMBER(S3120),S3120&gt;=DATE(YEAR('設定'!$B$10)-'設定'!$B$9,MONTH('設定'!$B$10),DAY('設定'!$B$10)))</x:f>
        <x:v>0</x:v>
      </x:c>
      <x:c r="AB3120" s="55" t="b">
        <x:v>0</x:v>
      </x:c>
      <x:c r="AC3120" s="55" t="b">
        <x:v>0</x:v>
      </x:c>
      <x:c r="AD3120" s="50" t="n">
        <x:f>IF(X3120,1,0)+IF(Z3120,1,0)+IF(AA3120,1,0)+IF(AB3120,1,0)</x:f>
        <x:v>0</x:v>
      </x:c>
      <x:c r="AE3120" s="50" t="n">
        <x:f>IF(Y3120,1,0)+IF(Z3120,1,0)+IF(AA3120,1,0)+IF(AB3120,1,0)</x:f>
        <x:v>0</x:v>
      </x:c>
      <x:c r="AF3120" s="50" t="n">
        <x:f>IF(Y3120,1,0)+IF(Z3120,1,0)+IF(AA3120,1,0)+IF(AC3120,1,0)</x:f>
        <x:v>0</x:v>
      </x:c>
      <x:c r="AG3120" s="53" t="n">
        <x:v>44348</x:v>
      </x:c>
      <x:c r="AH3120" s="50" t="str">
        <x:v>S100W6TK</x:v>
      </x:c>
      <x:c r="AI3120" s="50" t="str">
        <x:v>NetSalesSummaryOfBusinessResults</x:v>
      </x:c>
      <x:c r="AJ3120" s="50" t="str">
        <x:v>OperatingIncome</x:v>
      </x:c>
      <x:c r="AK3120" s="53" t="n">
        <x:v>45747</x:v>
      </x:c>
      <x:c r="AL3120" s="50" t="str">
        <x:v>365/365/365/366/365</x:v>
      </x:c>
      <x:c r="AM3120" s="51" t="n">
        <x:v>42022300</x:v>
      </x:c>
      <x:c r="AN3120" s="51" t="n">
        <x:v>483</x:v>
      </x:c>
      <x:c r="AO3120" s="51" t="n">
        <x:f>IFERROR(AM3120*AN3120,"")</x:f>
        <x:v>20296770900</x:v>
      </x:c>
      <x:c r="AP3120" s="56" t="n">
        <x:f>IFERROR(AO3120/(K3120*1000000),"")</x:f>
        <x:v>0.3394619742101654</x:v>
      </x:c>
      <x:c r="AQ3120" s="57" t="n">
        <x:v>37110626.666666664</x:v>
      </x:c>
      <x:c r="AR3120" s="52" t="n">
        <x:v>0.1619312760416296</x:v>
      </x:c>
      <x:c r="AS3120" s="52" t="n">
        <x:v>-0.2489440952760043</x:v>
      </x:c>
      <x:c r="AT3120" s="55" t="b">
        <x:v>1</x:v>
      </x:c>
      <x:c r="AU3120" s="50"/>
      <x:c r="AV3120" s="58" t="n">
        <x:v>0.137381620502147</x:v>
      </x:c>
      <x:c r="AW3120" s="50" t="n">
        <x:v>1014</x:v>
      </x:c>
      <x:c r="AX3120" s="50" t="str">
        <x:v>Discovery</x:v>
      </x:c>
      <x:c r="AY3120" s="50" t="str">
        <x:v>目立つ機械的警告なし（定性確認は別途必要）</x:v>
      </x:c>
      <x:c r="AZ3120" s="59" t="str">
        <x:v>2025-06-26 16:00</x:v>
      </x:c>
      <x:c r="BA3120" s="53" t="n">
        <x:v>35431</x:v>
      </x:c>
      <x:c r="BB3120" s="50"/>
      <x:c r="BC3120" s="50"/>
      <x:c r="BD3120" s="50" t="str">
        <x:v>TOPIX Small 2</x:v>
      </x:c>
    </x:row>
    <x:row r="3121">
      <x:c r="A3121" s="50" t="n">
        <x:v>3120</x:v>
      </x:c>
      <x:c r="B3121" s="50" t="str">
        <x:v>4175</x:v>
      </x:c>
      <x:c r="C3121" s="50" t="str">
        <x:v>4175.T</x:v>
      </x:c>
      <x:c r="D3121" s="50" t="str">
        <x:v>coly Inc.</x:v>
      </x:c>
      <x:c r="E3121" s="50" t="str">
        <x:v>Growth Market(Domestic)</x:v>
      </x:c>
      <x:c r="F3121" s="50" t="str">
        <x:v>Information &amp; Communication</x:v>
      </x:c>
      <x:c r="G3121" s="51" t="n">
        <x:v>6519.896</x:v>
      </x:c>
      <x:c r="H3121" s="51" t="n">
        <x:v>5537.488</x:v>
      </x:c>
      <x:c r="I3121" s="51" t="n">
        <x:v>5064.54</x:v>
      </x:c>
      <x:c r="J3121" s="51" t="n">
        <x:v>6500.875</x:v>
      </x:c>
      <x:c r="K3121" s="51" t="n">
        <x:v>7020.1</x:v>
      </x:c>
      <x:c r="L3121" s="52" t="n">
        <x:f>IFERROR(H3121/G3121-1,"")</x:f>
        <x:v>-0.15067847708000237</x:v>
      </x:c>
      <x:c r="M3121" s="52" t="n">
        <x:f>IFERROR(I3121/H3121-1,"")</x:f>
        <x:v>-0.08540840178795883</x:v>
      </x:c>
      <x:c r="N3121" s="52" t="n">
        <x:f>IFERROR(J3121/I3121-1,"")</x:f>
        <x:v>0.28360621102804995</x:v>
      </x:c>
      <x:c r="O3121" s="52" t="n">
        <x:f>IFERROR(K3121/J3121-1,"")</x:f>
        <x:v>0.07987001749764455</x:v>
      </x:c>
      <x:c r="P3121" s="52" t="n">
        <x:f>IFERROR((K3121/G3121)^(1/4)-1,"")</x:f>
        <x:v>0.018651566959002164</x:v>
      </x:c>
      <x:c r="Q3121" s="51" t="n">
        <x:v>-144.075</x:v>
      </x:c>
      <x:c r="R3121" s="52" t="n">
        <x:f>IFERROR(Q3121/K3121,"")</x:f>
        <x:v>-0.020523211920058116</x:v>
      </x:c>
      <x:c r="S3121" s="53" t="n">
        <x:v>44228</x:v>
      </x:c>
      <x:c r="T3121" s="50" t="str">
        <x:v>EDINET_company_history</x:v>
      </x:c>
      <x:c r="U3121" s="50" t="str">
        <x:v>株式会社South air</x:v>
      </x:c>
      <x:c r="V3121" s="54" t="n">
        <x:v>0.5052</x:v>
      </x:c>
      <x:c r="W3121" s="50" t="str">
        <x:v>中島 杏奈 / 中島 瑞木</x:v>
      </x:c>
      <x:c r="X3121" s="50" t="b">
        <x:f>AND(COUNT(L3121:O3121)=4,L3121&gt;='設定'!$B$6,M3121&gt;='設定'!$B$6,N3121&gt;='設定'!$B$6,O3121&gt;='設定'!$B$6)</x:f>
        <x:v>0</x:v>
      </x:c>
      <x:c r="Y3121" s="50" t="b">
        <x:f>AND(COUNT(G3121:K3121)=5,P3121&gt;='設定'!$B$7)</x:f>
        <x:v>0</x:v>
      </x:c>
      <x:c r="Z3121" s="50" t="b">
        <x:f>AND(ISNUMBER(R3121),R3121&gt;='設定'!$B$8)</x:f>
        <x:v>0</x:v>
      </x:c>
      <x:c r="AA3121" s="50" t="b">
        <x:f>AND(ISNUMBER(S3121),S3121&gt;=DATE(YEAR('設定'!$B$10)-'設定'!$B$9,MONTH('設定'!$B$10),DAY('設定'!$B$10)))</x:f>
        <x:v>0</x:v>
      </x:c>
      <x:c r="AB3121" s="55" t="b">
        <x:v>0</x:v>
      </x:c>
      <x:c r="AC3121" s="55" t="b">
        <x:v>0</x:v>
      </x:c>
      <x:c r="AD3121" s="50" t="n">
        <x:f>IF(X3121,1,0)+IF(Z3121,1,0)+IF(AA3121,1,0)+IF(AB3121,1,0)</x:f>
        <x:v>0</x:v>
      </x:c>
      <x:c r="AE3121" s="50" t="n">
        <x:f>IF(Y3121,1,0)+IF(Z3121,1,0)+IF(AA3121,1,0)+IF(AB3121,1,0)</x:f>
        <x:v>0</x:v>
      </x:c>
      <x:c r="AF3121" s="50" t="n">
        <x:f>IF(Y3121,1,0)+IF(Z3121,1,0)+IF(AA3121,1,0)+IF(AC3121,1,0)</x:f>
        <x:v>0</x:v>
      </x:c>
      <x:c r="AG3121" s="53" t="n">
        <x:v>44348</x:v>
      </x:c>
      <x:c r="AH3121" s="50" t="str">
        <x:v>S100Y0KM</x:v>
      </x:c>
      <x:c r="AI3121" s="50" t="str">
        <x:v>NetSalesSummaryOfBusinessResults</x:v>
      </x:c>
      <x:c r="AJ3121" s="50" t="str">
        <x:v>OperatingIncome</x:v>
      </x:c>
      <x:c r="AK3121" s="53" t="n">
        <x:v>46053</x:v>
      </x:c>
      <x:c r="AL3121" s="50" t="str">
        <x:v>365/365/365/366/365</x:v>
      </x:c>
      <x:c r="AM3121" s="51" t="n">
        <x:v>5502800</x:v>
      </x:c>
      <x:c r="AN3121" s="51" t="n">
        <x:v>2118</x:v>
      </x:c>
      <x:c r="AO3121" s="51" t="n">
        <x:f>IFERROR(AM3121*AN3121,"")</x:f>
        <x:v>11654930400</x:v>
      </x:c>
      <x:c r="AP3121" s="56" t="n">
        <x:f>IFERROR(AO3121/(K3121*1000000),"")</x:f>
        <x:v>1.660222845828407</x:v>
      </x:c>
      <x:c r="AQ3121" s="57" t="n">
        <x:v>32911623.333333332</x:v>
      </x:c>
      <x:c r="AR3121" s="52" t="n">
        <x:v>0.5894031254282822</x:v>
      </x:c>
      <x:c r="AS3121" s="52" t="n">
        <x:v>-0.8400369003690037</x:v>
      </x:c>
      <x:c r="AT3121" s="55" t="b">
        <x:v>0</x:v>
      </x:c>
      <x:c r="AU3121" s="50" t="str">
        <x:v>repeated_negative_operating_cf</x:v>
      </x:c>
      <x:c r="AV3121" s="58" t="n">
        <x:v>-0.2342000240907085</x:v>
      </x:c>
      <x:c r="AW3121" s="50" t="n">
        <x:v>3144</x:v>
      </x:c>
      <x:c r="AX3121" s="50" t="str">
        <x:v>Future Moat</x:v>
      </x:c>
      <x:c r="AY3121" s="50" t="str">
        <x:v>既存適格性フィルター不通過: repeated_negative_operating_cf / ローカル5年最大下落率-60%以下</x:v>
      </x:c>
      <x:c r="AZ3121" s="59" t="str">
        <x:v>2026-04-24 16:00</x:v>
      </x:c>
      <x:c r="BA3121" s="53" t="n">
        <x:v>44228</x:v>
      </x:c>
      <x:c r="BB3121" s="50"/>
      <x:c r="BC3121" s="50"/>
      <x:c r="BD3121" s="50"/>
    </x:row>
    <x:row r="3122">
      <x:c r="A3122" s="50" t="n">
        <x:v>3121</x:v>
      </x:c>
      <x:c r="B3122" s="50" t="str">
        <x:v>5388</x:v>
      </x:c>
      <x:c r="C3122" s="50" t="str">
        <x:v>5388.T</x:v>
      </x:c>
      <x:c r="D3122" s="50" t="str">
        <x:v>KUNIMINE INDUSTRIES CO.,LTD.</x:v>
      </x:c>
      <x:c r="E3122" s="50" t="str">
        <x:v>Standard Market(Domestic)</x:v>
      </x:c>
      <x:c r="F3122" s="50" t="str">
        <x:v>Glass and Ceramics Products</x:v>
      </x:c>
      <x:c r="G3122" s="51" t="n">
        <x:v>14593.834</x:v>
      </x:c>
      <x:c r="H3122" s="51" t="n">
        <x:v>15257.435</x:v>
      </x:c>
      <x:c r="I3122" s="51" t="n">
        <x:v>15325.729</x:v>
      </x:c>
      <x:c r="J3122" s="51" t="n">
        <x:v>15675.248</x:v>
      </x:c>
      <x:c r="K3122" s="51" t="n">
        <x:v>15707.623</x:v>
      </x:c>
      <x:c r="L3122" s="52" t="n">
        <x:f>IFERROR(H3122/G3122-1,"")</x:f>
        <x:v>0.04547132713720048</x:v>
      </x:c>
      <x:c r="M3122" s="52" t="n">
        <x:f>IFERROR(I3122/H3122-1,"")</x:f>
        <x:v>0.004476112793533105</x:v>
      </x:c>
      <x:c r="N3122" s="52" t="n">
        <x:f>IFERROR(J3122/I3122-1,"")</x:f>
        <x:v>0.022806027693690778</x:v>
      </x:c>
      <x:c r="O3122" s="52" t="n">
        <x:f>IFERROR(K3122/J3122-1,"")</x:f>
        <x:v>0.0020653580728036136</x:v>
      </x:c>
      <x:c r="P3122" s="52" t="n">
        <x:f>IFERROR((K3122/G3122)^(1/4)-1,"")</x:f>
        <x:v>0.018556833487980873</x:v>
      </x:c>
      <x:c r="Q3122" s="51" t="n">
        <x:v>1280.704</x:v>
      </x:c>
      <x:c r="R3122" s="52" t="n">
        <x:f>IFERROR(Q3122/K3122,"")</x:f>
        <x:v>0.08153391509332761</x:v>
      </x:c>
      <x:c r="S3122" s="53" t="n">
        <x:v>38322</x:v>
      </x:c>
      <x:c r="T3122" s="50" t="str">
        <x:v>EDINET_company_history</x:v>
      </x:c>
      <x:c r="U3122" s="50" t="str">
        <x:v>クニミネエンタープライズ株式会社</x:v>
      </x:c>
      <x:c r="V3122" s="54" t="n">
        <x:v>0.4031</x:v>
      </x:c>
      <x:c r="W3122" s="50" t="str">
        <x:v>國峯 保彦</x:v>
      </x:c>
      <x:c r="X3122" s="50" t="b">
        <x:f>AND(COUNT(L3122:O3122)=4,L3122&gt;='設定'!$B$6,M3122&gt;='設定'!$B$6,N3122&gt;='設定'!$B$6,O3122&gt;='設定'!$B$6)</x:f>
        <x:v>0</x:v>
      </x:c>
      <x:c r="Y3122" s="50" t="b">
        <x:f>AND(COUNT(G3122:K3122)=5,P3122&gt;='設定'!$B$7)</x:f>
        <x:v>0</x:v>
      </x:c>
      <x:c r="Z3122" s="50" t="b">
        <x:f>AND(ISNUMBER(R3122),R3122&gt;='設定'!$B$8)</x:f>
        <x:v>0</x:v>
      </x:c>
      <x:c r="AA3122" s="50" t="b">
        <x:f>AND(ISNUMBER(S3122),S3122&gt;=DATE(YEAR('設定'!$B$10)-'設定'!$B$9,MONTH('設定'!$B$10),DAY('設定'!$B$10)))</x:f>
        <x:v>0</x:v>
      </x:c>
      <x:c r="AB3122" s="55" t="b">
        <x:v>0</x:v>
      </x:c>
      <x:c r="AC3122" s="55" t="b">
        <x:v>0</x:v>
      </x:c>
      <x:c r="AD3122" s="50" t="n">
        <x:f>IF(X3122,1,0)+IF(Z3122,1,0)+IF(AA3122,1,0)+IF(AB3122,1,0)</x:f>
        <x:v>0</x:v>
      </x:c>
      <x:c r="AE3122" s="50" t="n">
        <x:f>IF(Y3122,1,0)+IF(Z3122,1,0)+IF(AA3122,1,0)+IF(AB3122,1,0)</x:f>
        <x:v>0</x:v>
      </x:c>
      <x:c r="AF3122" s="50" t="n">
        <x:f>IF(Y3122,1,0)+IF(Z3122,1,0)+IF(AA3122,1,0)+IF(AC3122,1,0)</x:f>
        <x:v>0</x:v>
      </x:c>
      <x:c r="AG3122" s="53" t="n">
        <x:v>44348</x:v>
      </x:c>
      <x:c r="AH3122" s="50" t="str">
        <x:v>S100W6IN</x:v>
      </x:c>
      <x:c r="AI3122" s="50" t="str">
        <x:v>NetSalesSummaryOfBusinessResults</x:v>
      </x:c>
      <x:c r="AJ3122" s="50" t="str">
        <x:v>OperatingIncome</x:v>
      </x:c>
      <x:c r="AK3122" s="53" t="n">
        <x:v>45747</x:v>
      </x:c>
      <x:c r="AL3122" s="50" t="str">
        <x:v>365/365/365/366/365</x:v>
      </x:c>
      <x:c r="AM3122" s="51" t="n">
        <x:v>12178600</x:v>
      </x:c>
      <x:c r="AN3122" s="51" t="n">
        <x:v>1228</x:v>
      </x:c>
      <x:c r="AO3122" s="51" t="n">
        <x:f>IFERROR(AM3122*AN3122,"")</x:f>
        <x:v>14955320800</x:v>
      </x:c>
      <x:c r="AP3122" s="56" t="n">
        <x:f>IFERROR(AO3122/(K3122*1000000),"")</x:f>
        <x:v>0.9521059169805641</x:v>
      </x:c>
      <x:c r="AQ3122" s="57" t="n">
        <x:v>9449530</x:v>
      </x:c>
      <x:c r="AR3122" s="52" t="n">
        <x:v>0.2314486445370578</x:v>
      </x:c>
      <x:c r="AS3122" s="52" t="n">
        <x:v>-0.3903511304533966</x:v>
      </x:c>
      <x:c r="AT3122" s="55" t="b">
        <x:v>0</x:v>
      </x:c>
      <x:c r="AU3122" s="50" t="str">
        <x:v>low_liquidity</x:v>
      </x:c>
      <x:c r="AV3122" s="58" t="n">
        <x:v>0.0102839717231727</x:v>
      </x:c>
      <x:c r="AW3122" s="50" t="n">
        <x:v>1788</x:v>
      </x:c>
      <x:c r="AX3122" s="50" t="str">
        <x:v>Discovery</x:v>
      </x:c>
      <x:c r="AY3122" s="50" t="str">
        <x:v>既存適格性フィルター不通過: low_liquidity / 60日平均売買代金2,000万円未満</x:v>
      </x:c>
      <x:c r="AZ3122" s="59" t="str">
        <x:v>2025-06-26 13:03</x:v>
      </x:c>
      <x:c r="BA3122" s="53" t="n">
        <x:v>38322</x:v>
      </x:c>
      <x:c r="BB3122" s="50"/>
      <x:c r="BC3122" s="50"/>
      <x:c r="BD3122" s="50"/>
    </x:row>
    <x:row r="3123">
      <x:c r="A3123" s="50" t="n">
        <x:v>3122</x:v>
      </x:c>
      <x:c r="B3123" s="50" t="str">
        <x:v>5724</x:v>
      </x:c>
      <x:c r="C3123" s="50" t="str">
        <x:v>5724.T</x:v>
      </x:c>
      <x:c r="D3123" s="50" t="str">
        <x:v>Asaka Riken Co.,Ltd.</x:v>
      </x:c>
      <x:c r="E3123" s="50" t="str">
        <x:v>Standard Market(Domestic)</x:v>
      </x:c>
      <x:c r="F3123" s="50" t="str">
        <x:v>Nonferrous Metals</x:v>
      </x:c>
      <x:c r="G3123" s="51" t="n">
        <x:v>8070.898</x:v>
      </x:c>
      <x:c r="H3123" s="51" t="n">
        <x:v>8592.871</x:v>
      </x:c>
      <x:c r="I3123" s="51" t="n">
        <x:v>8285.656</x:v>
      </x:c>
      <x:c r="J3123" s="51" t="n">
        <x:v>7967.841</x:v>
      </x:c>
      <x:c r="K3123" s="51" t="n">
        <x:v>8685.989</x:v>
      </x:c>
      <x:c r="L3123" s="52" t="n">
        <x:f>IFERROR(H3123/G3123-1,"")</x:f>
        <x:v>0.06467347251817568</x:v>
      </x:c>
      <x:c r="M3123" s="52" t="n">
        <x:f>IFERROR(I3123/H3123-1,"")</x:f>
        <x:v>-0.03575231142187496</x:v>
      </x:c>
      <x:c r="N3123" s="52" t="n">
        <x:f>IFERROR(J3123/I3123-1,"")</x:f>
        <x:v>-0.03835725258205269</x:v>
      </x:c>
      <x:c r="O3123" s="52" t="n">
        <x:f>IFERROR(K3123/J3123-1,"")</x:f>
        <x:v>0.09013081460837369</x:v>
      </x:c>
      <x:c r="P3123" s="52" t="n">
        <x:f>IFERROR((K3123/G3123)^(1/4)-1,"")</x:f>
        <x:v>0.018531240049619147</x:v>
      </x:c>
      <x:c r="Q3123" s="51" t="n">
        <x:v>492.944</x:v>
      </x:c>
      <x:c r="R3123" s="52" t="n">
        <x:f>IFERROR(Q3123/K3123,"")</x:f>
        <x:v>0.056751626095773326</x:v>
      </x:c>
      <x:c r="S3123" s="53" t="n">
        <x:v>39753</x:v>
      </x:c>
      <x:c r="T3123" s="50" t="str">
        <x:v>EDINET_company_history</x:v>
      </x:c>
      <x:c r="U3123" s="50" t="str">
        <x:v>有限会社モラル・コーポレーション</x:v>
      </x:c>
      <x:c r="V3123" s="54" t="n">
        <x:v>0.4182</x:v>
      </x:c>
      <x:c r="W3123" s="50" t="str">
        <x:v>山田 慶太 / 山田 浩太</x:v>
      </x:c>
      <x:c r="X3123" s="50" t="b">
        <x:f>AND(COUNT(L3123:O3123)=4,L3123&gt;='設定'!$B$6,M3123&gt;='設定'!$B$6,N3123&gt;='設定'!$B$6,O3123&gt;='設定'!$B$6)</x:f>
        <x:v>0</x:v>
      </x:c>
      <x:c r="Y3123" s="50" t="b">
        <x:f>AND(COUNT(G3123:K3123)=5,P3123&gt;='設定'!$B$7)</x:f>
        <x:v>0</x:v>
      </x:c>
      <x:c r="Z3123" s="50" t="b">
        <x:f>AND(ISNUMBER(R3123),R3123&gt;='設定'!$B$8)</x:f>
        <x:v>0</x:v>
      </x:c>
      <x:c r="AA3123" s="50" t="b">
        <x:f>AND(ISNUMBER(S3123),S3123&gt;=DATE(YEAR('設定'!$B$10)-'設定'!$B$9,MONTH('設定'!$B$10),DAY('設定'!$B$10)))</x:f>
        <x:v>0</x:v>
      </x:c>
      <x:c r="AB3123" s="55" t="b">
        <x:v>0</x:v>
      </x:c>
      <x:c r="AC3123" s="55" t="b">
        <x:v>0</x:v>
      </x:c>
      <x:c r="AD3123" s="50" t="n">
        <x:f>IF(X3123,1,0)+IF(Z3123,1,0)+IF(AA3123,1,0)+IF(AB3123,1,0)</x:f>
        <x:v>0</x:v>
      </x:c>
      <x:c r="AE3123" s="50" t="n">
        <x:f>IF(Y3123,1,0)+IF(Z3123,1,0)+IF(AA3123,1,0)+IF(AB3123,1,0)</x:f>
        <x:v>0</x:v>
      </x:c>
      <x:c r="AF3123" s="50" t="n">
        <x:f>IF(Y3123,1,0)+IF(Z3123,1,0)+IF(AA3123,1,0)+IF(AC3123,1,0)</x:f>
        <x:v>0</x:v>
      </x:c>
      <x:c r="AG3123" s="53" t="n">
        <x:v>44348</x:v>
      </x:c>
      <x:c r="AH3123" s="50" t="str">
        <x:v>S100XCLW</x:v>
      </x:c>
      <x:c r="AI3123" s="50" t="str">
        <x:v>NetSalesSummaryOfBusinessResults</x:v>
      </x:c>
      <x:c r="AJ3123" s="50" t="str">
        <x:v>OperatingIncome</x:v>
      </x:c>
      <x:c r="AK3123" s="53" t="n">
        <x:v>45930</x:v>
      </x:c>
      <x:c r="AL3123" s="50" t="str">
        <x:v>365/365/365/366/365</x:v>
      </x:c>
      <x:c r="AM3123" s="51" t="n">
        <x:v>5026900</x:v>
      </x:c>
      <x:c r="AN3123" s="51" t="n">
        <x:v>2628</x:v>
      </x:c>
      <x:c r="AO3123" s="51" t="n">
        <x:f>IFERROR(AM3123*AN3123,"")</x:f>
        <x:v>13210693200</x:v>
      </x:c>
      <x:c r="AP3123" s="56" t="n">
        <x:f>IFERROR(AO3123/(K3123*1000000),"")</x:f>
        <x:v>1.5209198630115695</x:v>
      </x:c>
      <x:c r="AQ3123" s="57" t="n">
        <x:v>269786756.6666667</x:v>
      </x:c>
      <x:c r="AR3123" s="52" t="n">
        <x:v>0.6012014411731342</x:v>
      </x:c>
      <x:c r="AS3123" s="52" t="n">
        <x:v>-0.6258853159235187</x:v>
      </x:c>
      <x:c r="AT3123" s="55" t="b">
        <x:v>1</x:v>
      </x:c>
      <x:c r="AU3123" s="50"/>
      <x:c r="AV3123" s="58" t="n">
        <x:v>0.0999577828586393</x:v>
      </x:c>
      <x:c r="AW3123" s="50" t="n">
        <x:v>1234</x:v>
      </x:c>
      <x:c r="AX3123" s="50" t="str">
        <x:v>Future Moat</x:v>
      </x:c>
      <x:c r="AY3123" s="50" t="str">
        <x:v>年率ボラティリティ60%以上 / ローカル5年最大下落率-60%以下</x:v>
      </x:c>
      <x:c r="AZ3123" s="59" t="str">
        <x:v>2025-12-23 16:22</x:v>
      </x:c>
      <x:c r="BA3123" s="53" t="n">
        <x:v>39753</x:v>
      </x:c>
      <x:c r="BB3123" s="50"/>
      <x:c r="BC3123" s="50"/>
      <x:c r="BD3123" s="50"/>
    </x:row>
    <x:row r="3124">
      <x:c r="A3124" s="50" t="n">
        <x:v>3123</x:v>
      </x:c>
      <x:c r="B3124" s="50" t="str">
        <x:v>7851</x:v>
      </x:c>
      <x:c r="C3124" s="50" t="str">
        <x:v>7851.T</x:v>
      </x:c>
      <x:c r="D3124" s="50" t="str">
        <x:v>KAWASE COMPUTER SUPPLIES CO.,LTD.</x:v>
      </x:c>
      <x:c r="E3124" s="50" t="str">
        <x:v>Standard Market(Domestic)</x:v>
      </x:c>
      <x:c r="F3124" s="50" t="str">
        <x:v>Other Products</x:v>
      </x:c>
      <x:c r="G3124" s="51" t="n">
        <x:v>2631.128</x:v>
      </x:c>
      <x:c r="H3124" s="51" t="n">
        <x:v>2501.873</x:v>
      </x:c>
      <x:c r="I3124" s="51" t="n">
        <x:v>2502.214</x:v>
      </x:c>
      <x:c r="J3124" s="51" t="n">
        <x:v>2593.335</x:v>
      </x:c>
      <x:c r="K3124" s="51" t="n">
        <x:v>2831.271</x:v>
      </x:c>
      <x:c r="L3124" s="52" t="n">
        <x:f>IFERROR(H3124/G3124-1,"")</x:f>
        <x:v>-0.04912531811451215</x:v>
      </x:c>
      <x:c r="M3124" s="52" t="n">
        <x:f>IFERROR(I3124/H3124-1,"")</x:f>
        <x:v>0.00013629788562408152</x:v>
      </x:c>
      <x:c r="N3124" s="52" t="n">
        <x:f>IFERROR(J3124/I3124-1,"")</x:f>
        <x:v>0.03641614985768604</x:v>
      </x:c>
      <x:c r="O3124" s="52" t="n">
        <x:f>IFERROR(K3124/J3124-1,"")</x:f>
        <x:v>0.09174904129239003</x:v>
      </x:c>
      <x:c r="P3124" s="52" t="n">
        <x:f>IFERROR((K3124/G3124)^(1/4)-1,"")</x:f>
        <x:v>0.018497262561736116</x:v>
      </x:c>
      <x:c r="Q3124" s="51" t="n">
        <x:v>79.111</x:v>
      </x:c>
      <x:c r="R3124" s="52" t="n">
        <x:f>IFERROR(Q3124/K3124,"")</x:f>
        <x:v>0.027941867804247632</x:v>
      </x:c>
      <x:c r="S3124" s="53" t="n">
        <x:v>44348</x:v>
      </x:c>
      <x:c r="T3124" s="50" t="str">
        <x:v>not_identified_before_local_window</x:v>
      </x:c>
      <x:c r="U3124" s="50" t="str">
        <x:v>山田株式会社</x:v>
      </x:c>
      <x:c r="V3124" s="54" t="n">
        <x:v>0.1416</x:v>
      </x:c>
      <x:c r="W3124" s="50" t="str">
        <x:v>川瀬 啓輔</x:v>
      </x:c>
      <x:c r="X3124" s="50" t="b">
        <x:f>AND(COUNT(L3124:O3124)=4,L3124&gt;='設定'!$B$6,M3124&gt;='設定'!$B$6,N3124&gt;='設定'!$B$6,O3124&gt;='設定'!$B$6)</x:f>
        <x:v>0</x:v>
      </x:c>
      <x:c r="Y3124" s="50" t="b">
        <x:f>AND(COUNT(G3124:K3124)=5,P3124&gt;='設定'!$B$7)</x:f>
        <x:v>0</x:v>
      </x:c>
      <x:c r="Z3124" s="50" t="b">
        <x:f>AND(ISNUMBER(R3124),R3124&gt;='設定'!$B$8)</x:f>
        <x:v>0</x:v>
      </x:c>
      <x:c r="AA3124" s="50" t="b">
        <x:f>AND(ISNUMBER(S3124),S3124&gt;=DATE(YEAR('設定'!$B$10)-'設定'!$B$9,MONTH('設定'!$B$10),DAY('設定'!$B$10)))</x:f>
        <x:v>0</x:v>
      </x:c>
      <x:c r="AB3124" s="55" t="b">
        <x:v>0</x:v>
      </x:c>
      <x:c r="AC3124" s="55" t="b">
        <x:v>0</x:v>
      </x:c>
      <x:c r="AD3124" s="50" t="n">
        <x:f>IF(X3124,1,0)+IF(Z3124,1,0)+IF(AA3124,1,0)+IF(AB3124,1,0)</x:f>
        <x:v>0</x:v>
      </x:c>
      <x:c r="AE3124" s="50" t="n">
        <x:f>IF(Y3124,1,0)+IF(Z3124,1,0)+IF(AA3124,1,0)+IF(AB3124,1,0)</x:f>
        <x:v>0</x:v>
      </x:c>
      <x:c r="AF3124" s="50" t="n">
        <x:f>IF(Y3124,1,0)+IF(Z3124,1,0)+IF(AA3124,1,0)+IF(AC3124,1,0)</x:f>
        <x:v>0</x:v>
      </x:c>
      <x:c r="AG3124" s="53" t="n">
        <x:v>44348</x:v>
      </x:c>
      <x:c r="AH3124" s="50" t="str">
        <x:v>S100W9C5</x:v>
      </x:c>
      <x:c r="AI3124" s="50" t="str">
        <x:v>NetSalesSummaryOfBusinessResults</x:v>
      </x:c>
      <x:c r="AJ3124" s="50" t="str">
        <x:v>OperatingIncome</x:v>
      </x:c>
      <x:c r="AK3124" s="53" t="n">
        <x:v>45747</x:v>
      </x:c>
      <x:c r="AL3124" s="50" t="str">
        <x:v>365/365/365/366/365</x:v>
      </x:c>
      <x:c r="AM3124" s="51" t="n">
        <x:v>4693400</x:v>
      </x:c>
      <x:c r="AN3124" s="51" t="n">
        <x:v>164</x:v>
      </x:c>
      <x:c r="AO3124" s="51" t="n">
        <x:f>IFERROR(AM3124*AN3124,"")</x:f>
        <x:v>769717600</x:v>
      </x:c>
      <x:c r="AP3124" s="56" t="n">
        <x:f>IFERROR(AO3124/(K3124*1000000),"")</x:f>
        <x:v>0.27186291951565217</x:v>
      </x:c>
      <x:c r="AQ3124" s="57" t="n">
        <x:v>6553690</x:v>
      </x:c>
      <x:c r="AR3124" s="52" t="n">
        <x:v>0.396750356794091</x:v>
      </x:c>
      <x:c r="AS3124" s="52" t="n">
        <x:v>-0.5231649994620908</x:v>
      </x:c>
      <x:c r="AT3124" s="55" t="b">
        <x:v>0</x:v>
      </x:c>
      <x:c r="AU3124" s="50" t="str">
        <x:v>low_liquidity</x:v>
      </x:c>
      <x:c r="AV3124" s="58" t="n">
        <x:v>-0.2216103811817403</x:v>
      </x:c>
      <x:c r="AW3124" s="50" t="n">
        <x:v>3110</x:v>
      </x:c>
      <x:c r="AX3124" s="50" t="str">
        <x:v>Core Moat</x:v>
      </x:c>
      <x:c r="AY3124" s="50" t="str">
        <x:v>既存適格性フィルター不通過: low_liquidity / 60日平均売買代金2,000万円未満</x:v>
      </x:c>
      <x:c r="AZ3124" s="59" t="str">
        <x:v>2025-06-30 11:27</x:v>
      </x:c>
      <x:c r="BA3124" s="53"/>
      <x:c r="BB3124" s="50"/>
      <x:c r="BC3124" s="50"/>
      <x:c r="BD3124" s="50"/>
    </x:row>
    <x:row r="3125">
      <x:c r="A3125" s="50" t="n">
        <x:v>3124</x:v>
      </x:c>
      <x:c r="B3125" s="50" t="str">
        <x:v>5959</x:v>
      </x:c>
      <x:c r="C3125" s="50" t="str">
        <x:v>5959.T</x:v>
      </x:c>
      <x:c r="D3125" s="50" t="str">
        <x:v>OKABE CO.,LTD.</x:v>
      </x:c>
      <x:c r="E3125" s="50" t="str">
        <x:v>Prime Market (Domestic)</x:v>
      </x:c>
      <x:c r="F3125" s="50" t="str">
        <x:v>Metal Products</x:v>
      </x:c>
      <x:c r="G3125" s="51" t="n">
        <x:v>64829</x:v>
      </x:c>
      <x:c r="H3125" s="51" t="n">
        <x:v>76854</x:v>
      </x:c>
      <x:c r="I3125" s="51" t="n">
        <x:v>78152</x:v>
      </x:c>
      <x:c r="J3125" s="51" t="n">
        <x:v>67806</x:v>
      </x:c>
      <x:c r="K3125" s="51" t="n">
        <x:v>69758</x:v>
      </x:c>
      <x:c r="L3125" s="52" t="n">
        <x:f>IFERROR(H3125/G3125-1,"")</x:f>
        <x:v>0.18548797606009648</x:v>
      </x:c>
      <x:c r="M3125" s="52" t="n">
        <x:f>IFERROR(I3125/H3125-1,"")</x:f>
        <x:v>0.016889166471491412</x:v>
      </x:c>
      <x:c r="N3125" s="52" t="n">
        <x:f>IFERROR(J3125/I3125-1,"")</x:f>
        <x:v>-0.1323830484184666</x:v>
      </x:c>
      <x:c r="O3125" s="52" t="n">
        <x:f>IFERROR(K3125/J3125-1,"")</x:f>
        <x:v>0.028788012860218926</x:v>
      </x:c>
      <x:c r="P3125" s="52" t="n">
        <x:f>IFERROR((K3125/G3125)^(1/4)-1,"")</x:f>
        <x:v>0.01848860524251883</x:v>
      </x:c>
      <x:c r="Q3125" s="51" t="n">
        <x:v>4762</x:v>
      </x:c>
      <x:c r="R3125" s="52" t="n">
        <x:f>IFERROR(Q3125/K3125,"")</x:f>
        <x:v>0.06826457180538432</x:v>
      </x:c>
      <x:c r="S3125" s="53" t="n">
        <x:v>26481</x:v>
      </x:c>
      <x:c r="T3125" s="50" t="str">
        <x:v>EDINET_company_history</x:v>
      </x:c>
      <x:c r="U3125" s="50" t="str">
        <x:v>トルク株式会社</x:v>
      </x:c>
      <x:c r="V3125" s="54" t="n">
        <x:v>0.1167</x:v>
      </x:c>
      <x:c r="W3125" s="50" t="str">
        <x:v>河瀬 博英</x:v>
      </x:c>
      <x:c r="X3125" s="50" t="b">
        <x:f>AND(COUNT(L3125:O3125)=4,L3125&gt;='設定'!$B$6,M3125&gt;='設定'!$B$6,N3125&gt;='設定'!$B$6,O3125&gt;='設定'!$B$6)</x:f>
        <x:v>0</x:v>
      </x:c>
      <x:c r="Y3125" s="50" t="b">
        <x:f>AND(COUNT(G3125:K3125)=5,P3125&gt;='設定'!$B$7)</x:f>
        <x:v>0</x:v>
      </x:c>
      <x:c r="Z3125" s="50" t="b">
        <x:f>AND(ISNUMBER(R3125),R3125&gt;='設定'!$B$8)</x:f>
        <x:v>0</x:v>
      </x:c>
      <x:c r="AA3125" s="50" t="b">
        <x:f>AND(ISNUMBER(S3125),S3125&gt;=DATE(YEAR('設定'!$B$10)-'設定'!$B$9,MONTH('設定'!$B$10),DAY('設定'!$B$10)))</x:f>
        <x:v>0</x:v>
      </x:c>
      <x:c r="AB3125" s="55" t="b">
        <x:v>0</x:v>
      </x:c>
      <x:c r="AC3125" s="55" t="b">
        <x:v>0</x:v>
      </x:c>
      <x:c r="AD3125" s="50" t="n">
        <x:f>IF(X3125,1,0)+IF(Z3125,1,0)+IF(AA3125,1,0)+IF(AB3125,1,0)</x:f>
        <x:v>0</x:v>
      </x:c>
      <x:c r="AE3125" s="50" t="n">
        <x:f>IF(Y3125,1,0)+IF(Z3125,1,0)+IF(AA3125,1,0)+IF(AB3125,1,0)</x:f>
        <x:v>0</x:v>
      </x:c>
      <x:c r="AF3125" s="50" t="n">
        <x:f>IF(Y3125,1,0)+IF(Z3125,1,0)+IF(AA3125,1,0)+IF(AC3125,1,0)</x:f>
        <x:v>0</x:v>
      </x:c>
      <x:c r="AG3125" s="53" t="n">
        <x:v>44348</x:v>
      </x:c>
      <x:c r="AH3125" s="50" t="str">
        <x:v>S100XUL3</x:v>
      </x:c>
      <x:c r="AI3125" s="50" t="str">
        <x:v>NetSalesSummaryOfBusinessResults</x:v>
      </x:c>
      <x:c r="AJ3125" s="50" t="str">
        <x:v>OperatingIncome</x:v>
      </x:c>
      <x:c r="AK3125" s="53" t="n">
        <x:v>46022</x:v>
      </x:c>
      <x:c r="AL3125" s="50" t="str">
        <x:v>365/365/365/366/365</x:v>
      </x:c>
      <x:c r="AM3125" s="51" t="n">
        <x:v>45874232</x:v>
      </x:c>
      <x:c r="AN3125" s="51" t="n">
        <x:v>901</x:v>
      </x:c>
      <x:c r="AO3125" s="51" t="n">
        <x:f>IFERROR(AM3125*AN3125,"")</x:f>
        <x:v>41332683032</x:v>
      </x:c>
      <x:c r="AP3125" s="56" t="n">
        <x:f>IFERROR(AO3125/(K3125*1000000),"")</x:f>
        <x:v>0.5925153105306918</x:v>
      </x:c>
      <x:c r="AQ3125" s="57" t="n">
        <x:v>121744743.33333331</x:v>
      </x:c>
      <x:c r="AR3125" s="52" t="n">
        <x:v>0.202647224345999</x:v>
      </x:c>
      <x:c r="AS3125" s="52" t="n">
        <x:v>-0.1963109749323111</x:v>
      </x:c>
      <x:c r="AT3125" s="55" t="b">
        <x:v>1</x:v>
      </x:c>
      <x:c r="AU3125" s="50"/>
      <x:c r="AV3125" s="58" t="n">
        <x:v>0.2040541897594683</x:v>
      </x:c>
      <x:c r="AW3125" s="50" t="n">
        <x:v>687</x:v>
      </x:c>
      <x:c r="AX3125" s="50" t="str">
        <x:v>Future Moat</x:v>
      </x:c>
      <x:c r="AY3125" s="50" t="str">
        <x:v>目立つ機械的警告なし（定性確認は別途必要）</x:v>
      </x:c>
      <x:c r="AZ3125" s="59" t="str">
        <x:v>2026-03-26 15:30</x:v>
      </x:c>
      <x:c r="BA3125" s="53" t="n">
        <x:v>26481</x:v>
      </x:c>
      <x:c r="BB3125" s="50"/>
      <x:c r="BC3125" s="50"/>
      <x:c r="BD3125" s="50" t="str">
        <x:v>TOPIX Small 2</x:v>
      </x:c>
    </x:row>
    <x:row r="3126">
      <x:c r="A3126" s="50" t="n">
        <x:v>3125</x:v>
      </x:c>
      <x:c r="B3126" s="50" t="str">
        <x:v>7515</x:v>
      </x:c>
      <x:c r="C3126" s="50" t="str">
        <x:v>7515.T</x:v>
      </x:c>
      <x:c r="D3126" s="50" t="str">
        <x:v>Maruyoshi Center Inc.</x:v>
      </x:c>
      <x:c r="E3126" s="50" t="str">
        <x:v>Standard Market(Domestic)</x:v>
      </x:c>
      <x:c r="F3126" s="50" t="str">
        <x:v>Retail Trade</x:v>
      </x:c>
      <x:c r="G3126" s="51" t="n">
        <x:v>37913.746</x:v>
      </x:c>
      <x:c r="H3126" s="51" t="n">
        <x:v>37238.378</x:v>
      </x:c>
      <x:c r="I3126" s="51" t="n">
        <x:v>38341.48</x:v>
      </x:c>
      <x:c r="J3126" s="51" t="n">
        <x:v>39766.797</x:v>
      </x:c>
      <x:c r="K3126" s="51" t="n">
        <x:v>40754.887</x:v>
      </x:c>
      <x:c r="L3126" s="52" t="n">
        <x:f>IFERROR(H3126/G3126-1,"")</x:f>
        <x:v>-0.01781327542786204</x:v>
      </x:c>
      <x:c r="M3126" s="52" t="n">
        <x:f>IFERROR(I3126/H3126-1,"")</x:f>
        <x:v>0.029622718798332448</x:v>
      </x:c>
      <x:c r="N3126" s="52" t="n">
        <x:f>IFERROR(J3126/I3126-1,"")</x:f>
        <x:v>0.03717428226557762</x:v>
      </x:c>
      <x:c r="O3126" s="52" t="n">
        <x:f>IFERROR(K3126/J3126-1,"")</x:f>
        <x:v>0.02484711051785249</x:v>
      </x:c>
      <x:c r="P3126" s="52" t="n">
        <x:f>IFERROR((K3126/G3126)^(1/4)-1,"")</x:f>
        <x:v>0.018229673658730405</x:v>
      </x:c>
      <x:c r="Q3126" s="51" t="n">
        <x:v>339.66</x:v>
      </x:c>
      <x:c r="R3126" s="52" t="n">
        <x:f>IFERROR(Q3126/K3126,"")</x:f>
        <x:v>0.008334215231660438</x:v>
      </x:c>
      <x:c r="S3126" s="53" t="n">
        <x:v>35309</x:v>
      </x:c>
      <x:c r="T3126" s="50" t="str">
        <x:v>EDINET_company_history</x:v>
      </x:c>
      <x:c r="U3126" s="50" t="str">
        <x:v>株式会社 イズミ</x:v>
      </x:c>
      <x:c r="V3126" s="54" t="n">
        <x:v>0.1981</x:v>
      </x:c>
      <x:c r="W3126" s="50" t="str">
        <x:v>佐竹 克彦 / 加藤 宏道 / 伊藤 雅久</x:v>
      </x:c>
      <x:c r="X3126" s="50" t="b">
        <x:f>AND(COUNT(L3126:O3126)=4,L3126&gt;='設定'!$B$6,M3126&gt;='設定'!$B$6,N3126&gt;='設定'!$B$6,O3126&gt;='設定'!$B$6)</x:f>
        <x:v>0</x:v>
      </x:c>
      <x:c r="Y3126" s="50" t="b">
        <x:f>AND(COUNT(G3126:K3126)=5,P3126&gt;='設定'!$B$7)</x:f>
        <x:v>0</x:v>
      </x:c>
      <x:c r="Z3126" s="50" t="b">
        <x:f>AND(ISNUMBER(R3126),R3126&gt;='設定'!$B$8)</x:f>
        <x:v>0</x:v>
      </x:c>
      <x:c r="AA3126" s="50" t="b">
        <x:f>AND(ISNUMBER(S3126),S3126&gt;=DATE(YEAR('設定'!$B$10)-'設定'!$B$9,MONTH('設定'!$B$10),DAY('設定'!$B$10)))</x:f>
        <x:v>0</x:v>
      </x:c>
      <x:c r="AB3126" s="55" t="b">
        <x:v>0</x:v>
      </x:c>
      <x:c r="AC3126" s="55" t="b">
        <x:v>0</x:v>
      </x:c>
      <x:c r="AD3126" s="50" t="n">
        <x:f>IF(X3126,1,0)+IF(Z3126,1,0)+IF(AA3126,1,0)+IF(AB3126,1,0)</x:f>
        <x:v>0</x:v>
      </x:c>
      <x:c r="AE3126" s="50" t="n">
        <x:f>IF(Y3126,1,0)+IF(Z3126,1,0)+IF(AA3126,1,0)+IF(AB3126,1,0)</x:f>
        <x:v>0</x:v>
      </x:c>
      <x:c r="AF3126" s="50" t="n">
        <x:f>IF(Y3126,1,0)+IF(Z3126,1,0)+IF(AA3126,1,0)+IF(AC3126,1,0)</x:f>
        <x:v>0</x:v>
      </x:c>
      <x:c r="AG3126" s="53" t="n">
        <x:v>44348</x:v>
      </x:c>
      <x:c r="AH3126" s="50" t="str">
        <x:v>S100Y5AV</x:v>
      </x:c>
      <x:c r="AI3126" s="50" t="str">
        <x:v>NetSalesSummaryOfBusinessResults</x:v>
      </x:c>
      <x:c r="AJ3126" s="50" t="str">
        <x:v>OperatingIncome</x:v>
      </x:c>
      <x:c r="AK3126" s="53" t="n">
        <x:v>46081</x:v>
      </x:c>
      <x:c r="AL3126" s="50" t="str">
        <x:v>365/365/366/365/365</x:v>
      </x:c>
      <x:c r="AM3126" s="51" t="n">
        <x:v>934899</x:v>
      </x:c>
      <x:c r="AN3126" s="51" t="n">
        <x:v>4520</x:v>
      </x:c>
      <x:c r="AO3126" s="51" t="n">
        <x:f>IFERROR(AM3126*AN3126,"")</x:f>
        <x:v>4225743480</x:v>
      </x:c>
      <x:c r="AP3126" s="56" t="n">
        <x:f>IFERROR(AO3126/(K3126*1000000),"")</x:f>
        <x:v>0.10368679172144435</x:v>
      </x:c>
      <x:c r="AQ3126" s="57" t="n">
        <x:v>1599616.6666666667</x:v>
      </x:c>
      <x:c r="AR3126" s="52" t="n">
        <x:v>0.2254336282254203</x:v>
      </x:c>
      <x:c r="AS3126" s="52" t="n">
        <x:v>-0.2235017403456569</x:v>
      </x:c>
      <x:c r="AT3126" s="55" t="b">
        <x:v>0</x:v>
      </x:c>
      <x:c r="AU3126" s="50" t="str">
        <x:v>low_liquidity</x:v>
      </x:c>
      <x:c r="AV3126" s="58" t="n">
        <x:v>-0.0888531130865847</x:v>
      </x:c>
      <x:c r="AW3126" s="50" t="n">
        <x:v>2530</x:v>
      </x:c>
      <x:c r="AX3126" s="50" t="str">
        <x:v>Core Moat</x:v>
      </x:c>
      <x:c r="AY3126" s="50" t="str">
        <x:v>既存適格性フィルター不通過: low_liquidity / 60日平均売買代金2,000万円未満</x:v>
      </x:c>
      <x:c r="AZ3126" s="59" t="str">
        <x:v>2026-05-27 09:28</x:v>
      </x:c>
      <x:c r="BA3126" s="53" t="n">
        <x:v>35309</x:v>
      </x:c>
      <x:c r="BB3126" s="50"/>
      <x:c r="BC3126" s="50"/>
      <x:c r="BD3126" s="50"/>
    </x:row>
    <x:row r="3127">
      <x:c r="A3127" s="50" t="n">
        <x:v>3126</x:v>
      </x:c>
      <x:c r="B3127" s="50" t="str">
        <x:v>5974</x:v>
      </x:c>
      <x:c r="C3127" s="50" t="str">
        <x:v>5974.T</x:v>
      </x:c>
      <x:c r="D3127" s="50" t="str">
        <x:v>CHUGOKUKOGYO CO.,LTD.</x:v>
      </x:c>
      <x:c r="E3127" s="50" t="str">
        <x:v>Standard Market(Domestic)</x:v>
      </x:c>
      <x:c r="F3127" s="50" t="str">
        <x:v>Metal Products</x:v>
      </x:c>
      <x:c r="G3127" s="51" t="n">
        <x:v>12878</x:v>
      </x:c>
      <x:c r="H3127" s="51" t="n">
        <x:v>12866</x:v>
      </x:c>
      <x:c r="I3127" s="51" t="n">
        <x:v>13389</x:v>
      </x:c>
      <x:c r="J3127" s="51" t="n">
        <x:v>13332</x:v>
      </x:c>
      <x:c r="K3127" s="51" t="n">
        <x:v>13843</x:v>
      </x:c>
      <x:c r="L3127" s="52" t="n">
        <x:f>IFERROR(H3127/G3127-1,"")</x:f>
        <x:v>-0.0009318217114459015</x:v>
      </x:c>
      <x:c r="M3127" s="52" t="n">
        <x:f>IFERROR(I3127/H3127-1,"")</x:f>
        <x:v>0.0406497745997203</x:v>
      </x:c>
      <x:c r="N3127" s="52" t="n">
        <x:f>IFERROR(J3127/I3127-1,"")</x:f>
        <x:v>-0.004257226081111343</x:v>
      </x:c>
      <x:c r="O3127" s="52" t="n">
        <x:f>IFERROR(K3127/J3127-1,"")</x:f>
        <x:v>0.038328832883288255</x:v>
      </x:c>
      <x:c r="P3127" s="52" t="n">
        <x:f>IFERROR((K3127/G3127)^(1/4)-1,"")</x:f>
        <x:v>0.018228970911886577</x:v>
      </x:c>
      <x:c r="Q3127" s="51" t="n">
        <x:v>415</x:v>
      </x:c>
      <x:c r="R3127" s="52" t="n">
        <x:f>IFERROR(Q3127/K3127,"")</x:f>
        <x:v>0.02997905078378964</x:v>
      </x:c>
      <x:c r="S3127" s="53" t="n">
        <x:v>37803</x:v>
      </x:c>
      <x:c r="T3127" s="50" t="str">
        <x:v>EDINET_company_history</x:v>
      </x:c>
      <x:c r="U3127" s="50" t="str">
        <x:v>日本製鉄株式会社</x:v>
      </x:c>
      <x:c r="V3127" s="54" t="n">
        <x:v>0.0511</x:v>
      </x:c>
      <x:c r="W3127" s="50" t="str">
        <x:v>野 村 實 也 / 中 野 敏</x:v>
      </x:c>
      <x:c r="X3127" s="50" t="b">
        <x:f>AND(COUNT(L3127:O3127)=4,L3127&gt;='設定'!$B$6,M3127&gt;='設定'!$B$6,N3127&gt;='設定'!$B$6,O3127&gt;='設定'!$B$6)</x:f>
        <x:v>0</x:v>
      </x:c>
      <x:c r="Y3127" s="50" t="b">
        <x:f>AND(COUNT(G3127:K3127)=5,P3127&gt;='設定'!$B$7)</x:f>
        <x:v>0</x:v>
      </x:c>
      <x:c r="Z3127" s="50" t="b">
        <x:f>AND(ISNUMBER(R3127),R3127&gt;='設定'!$B$8)</x:f>
        <x:v>0</x:v>
      </x:c>
      <x:c r="AA3127" s="50" t="b">
        <x:f>AND(ISNUMBER(S3127),S3127&gt;=DATE(YEAR('設定'!$B$10)-'設定'!$B$9,MONTH('設定'!$B$10),DAY('設定'!$B$10)))</x:f>
        <x:v>0</x:v>
      </x:c>
      <x:c r="AB3127" s="55" t="b">
        <x:v>0</x:v>
      </x:c>
      <x:c r="AC3127" s="55" t="b">
        <x:v>0</x:v>
      </x:c>
      <x:c r="AD3127" s="50" t="n">
        <x:f>IF(X3127,1,0)+IF(Z3127,1,0)+IF(AA3127,1,0)+IF(AB3127,1,0)</x:f>
        <x:v>0</x:v>
      </x:c>
      <x:c r="AE3127" s="50" t="n">
        <x:f>IF(Y3127,1,0)+IF(Z3127,1,0)+IF(AA3127,1,0)+IF(AB3127,1,0)</x:f>
        <x:v>0</x:v>
      </x:c>
      <x:c r="AF3127" s="50" t="n">
        <x:f>IF(Y3127,1,0)+IF(Z3127,1,0)+IF(AA3127,1,0)+IF(AC3127,1,0)</x:f>
        <x:v>0</x:v>
      </x:c>
      <x:c r="AG3127" s="53" t="n">
        <x:v>44348</x:v>
      </x:c>
      <x:c r="AH3127" s="50" t="str">
        <x:v>S100W23W</x:v>
      </x:c>
      <x:c r="AI3127" s="50" t="str">
        <x:v>NetSalesSummaryOfBusinessResults</x:v>
      </x:c>
      <x:c r="AJ3127" s="50" t="str">
        <x:v>OperatingIncome</x:v>
      </x:c>
      <x:c r="AK3127" s="53" t="n">
        <x:v>45747</x:v>
      </x:c>
      <x:c r="AL3127" s="50" t="str">
        <x:v>365/365/365/366/365</x:v>
      </x:c>
      <x:c r="AM3127" s="51" t="n">
        <x:v>3218100</x:v>
      </x:c>
      <x:c r="AN3127" s="51" t="n">
        <x:v>760</x:v>
      </x:c>
      <x:c r="AO3127" s="51" t="n">
        <x:f>IFERROR(AM3127*AN3127,"")</x:f>
        <x:v>2445756000</x:v>
      </x:c>
      <x:c r="AP3127" s="56" t="n">
        <x:f>IFERROR(AO3127/(K3127*1000000),"")</x:f>
        <x:v>0.17667817669580294</x:v>
      </x:c>
      <x:c r="AQ3127" s="57" t="n">
        <x:v>2848233.3333333335</x:v>
      </x:c>
      <x:c r="AR3127" s="52" t="n">
        <x:v>0.2373536916213913</x:v>
      </x:c>
      <x:c r="AS3127" s="52" t="n">
        <x:v>-0.4098249439460111</x:v>
      </x:c>
      <x:c r="AT3127" s="55" t="b">
        <x:v>0</x:v>
      </x:c>
      <x:c r="AU3127" s="50" t="str">
        <x:v>low_liquidity</x:v>
      </x:c>
      <x:c r="AV3127" s="58" t="n">
        <x:v>0.1865185867090794</x:v>
      </x:c>
      <x:c r="AW3127" s="50" t="n">
        <x:v>774</x:v>
      </x:c>
      <x:c r="AX3127" s="50" t="str">
        <x:v>Discovery</x:v>
      </x:c>
      <x:c r="AY3127" s="50" t="str">
        <x:v>既存適格性フィルター不通過: low_liquidity / 60日平均売買代金2,000万円未満</x:v>
      </x:c>
      <x:c r="AZ3127" s="59" t="str">
        <x:v>2025-06-24 09:09</x:v>
      </x:c>
      <x:c r="BA3127" s="53" t="n">
        <x:v>37803</x:v>
      </x:c>
      <x:c r="BB3127" s="50"/>
      <x:c r="BC3127" s="50"/>
      <x:c r="BD3127" s="50"/>
    </x:row>
    <x:row r="3128">
      <x:c r="A3128" s="50" t="n">
        <x:v>3127</x:v>
      </x:c>
      <x:c r="B3128" s="50" t="str">
        <x:v>5142</x:v>
      </x:c>
      <x:c r="C3128" s="50" t="str">
        <x:v>5142.T</x:v>
      </x:c>
      <x:c r="D3128" s="50" t="str">
        <x:v>Achilles Corporation</x:v>
      </x:c>
      <x:c r="E3128" s="50" t="str">
        <x:v>Prime Market (Domestic)</x:v>
      </x:c>
      <x:c r="F3128" s="50" t="str">
        <x:v>Chemicals</x:v>
      </x:c>
      <x:c r="G3128" s="51" t="n">
        <x:v>73617</x:v>
      </x:c>
      <x:c r="H3128" s="51" t="n">
        <x:v>75953</x:v>
      </x:c>
      <x:c r="I3128" s="51" t="n">
        <x:v>82917</x:v>
      </x:c>
      <x:c r="J3128" s="51" t="n">
        <x:v>78607</x:v>
      </x:c>
      <x:c r="K3128" s="51" t="n">
        <x:v>79093</x:v>
      </x:c>
      <x:c r="L3128" s="52" t="n">
        <x:f>IFERROR(H3128/G3128-1,"")</x:f>
        <x:v>0.03173180107855522</x:v>
      </x:c>
      <x:c r="M3128" s="52" t="n">
        <x:f>IFERROR(I3128/H3128-1,"")</x:f>
        <x:v>0.09168828091056302</x:v>
      </x:c>
      <x:c r="N3128" s="52" t="n">
        <x:f>IFERROR(J3128/I3128-1,"")</x:f>
        <x:v>-0.051979690533907386</x:v>
      </x:c>
      <x:c r="O3128" s="52" t="n">
        <x:f>IFERROR(K3128/J3128-1,"")</x:f>
        <x:v>0.006182655488697009</x:v>
      </x:c>
      <x:c r="P3128" s="52" t="n">
        <x:f>IFERROR((K3128/G3128)^(1/4)-1,"")</x:f>
        <x:v>0.018098935432956154</x:v>
      </x:c>
      <x:c r="Q3128" s="51" t="n">
        <x:v>-436</x:v>
      </x:c>
      <x:c r="R3128" s="52" t="n">
        <x:f>IFERROR(Q3128/K3128,"")</x:f>
        <x:v>-0.005512497945456615</x:v>
      </x:c>
      <x:c r="S3128" s="53" t="n">
        <x:v>22890</x:v>
      </x:c>
      <x:c r="T3128" s="50" t="str">
        <x:v>EDINET_company_history</x:v>
      </x:c>
      <x:c r="U3128" s="50" t="str">
        <x:v>日本マスタートラスト信託銀行株式会社（信託口）</x:v>
      </x:c>
      <x:c r="V3128" s="54" t="n">
        <x:v>0.1016</x:v>
      </x:c>
      <x:c r="W3128" s="50" t="str">
        <x:v>日 景 一 郎</x:v>
      </x:c>
      <x:c r="X3128" s="50" t="b">
        <x:f>AND(COUNT(L3128:O3128)=4,L3128&gt;='設定'!$B$6,M3128&gt;='設定'!$B$6,N3128&gt;='設定'!$B$6,O3128&gt;='設定'!$B$6)</x:f>
        <x:v>0</x:v>
      </x:c>
      <x:c r="Y3128" s="50" t="b">
        <x:f>AND(COUNT(G3128:K3128)=5,P3128&gt;='設定'!$B$7)</x:f>
        <x:v>0</x:v>
      </x:c>
      <x:c r="Z3128" s="50" t="b">
        <x:f>AND(ISNUMBER(R3128),R3128&gt;='設定'!$B$8)</x:f>
        <x:v>0</x:v>
      </x:c>
      <x:c r="AA3128" s="50" t="b">
        <x:f>AND(ISNUMBER(S3128),S3128&gt;=DATE(YEAR('設定'!$B$10)-'設定'!$B$9,MONTH('設定'!$B$10),DAY('設定'!$B$10)))</x:f>
        <x:v>0</x:v>
      </x:c>
      <x:c r="AB3128" s="55" t="b">
        <x:v>0</x:v>
      </x:c>
      <x:c r="AC3128" s="55" t="b">
        <x:v>0</x:v>
      </x:c>
      <x:c r="AD3128" s="50" t="n">
        <x:f>IF(X3128,1,0)+IF(Z3128,1,0)+IF(AA3128,1,0)+IF(AB3128,1,0)</x:f>
        <x:v>0</x:v>
      </x:c>
      <x:c r="AE3128" s="50" t="n">
        <x:f>IF(Y3128,1,0)+IF(Z3128,1,0)+IF(AA3128,1,0)+IF(AB3128,1,0)</x:f>
        <x:v>0</x:v>
      </x:c>
      <x:c r="AF3128" s="50" t="n">
        <x:f>IF(Y3128,1,0)+IF(Z3128,1,0)+IF(AA3128,1,0)+IF(AC3128,1,0)</x:f>
        <x:v>0</x:v>
      </x:c>
      <x:c r="AG3128" s="53" t="n">
        <x:v>44348</x:v>
      </x:c>
      <x:c r="AH3128" s="50" t="str">
        <x:v>S100W5DJ</x:v>
      </x:c>
      <x:c r="AI3128" s="50" t="str">
        <x:v>NetSalesSummaryOfBusinessResults</x:v>
      </x:c>
      <x:c r="AJ3128" s="50" t="str">
        <x:v>OperatingIncome</x:v>
      </x:c>
      <x:c r="AK3128" s="53" t="n">
        <x:v>45747</x:v>
      </x:c>
      <x:c r="AL3128" s="50" t="str">
        <x:v>365/365/365/366/365</x:v>
      </x:c>
      <x:c r="AM3128" s="51" t="n">
        <x:v>13667114</x:v>
      </x:c>
      <x:c r="AN3128" s="51" t="n">
        <x:v>1168</x:v>
      </x:c>
      <x:c r="AO3128" s="51" t="n">
        <x:f>IFERROR(AM3128*AN3128,"")</x:f>
        <x:v>15963189152</x:v>
      </x:c>
      <x:c r="AP3128" s="56" t="n">
        <x:f>IFERROR(AO3128/(K3128*1000000),"")</x:f>
        <x:v>0.2018280903746223</x:v>
      </x:c>
      <x:c r="AQ3128" s="57" t="n">
        <x:v>114115218.33333331</x:v>
      </x:c>
      <x:c r="AR3128" s="52" t="n">
        <x:v>0.2855176602587552</x:v>
      </x:c>
      <x:c r="AS3128" s="52" t="n">
        <x:v>-0.3374963501996979</x:v>
      </x:c>
      <x:c r="AT3128" s="55" t="b">
        <x:v>1</x:v>
      </x:c>
      <x:c r="AU3128" s="50"/>
      <x:c r="AV3128" s="58" t="n">
        <x:v>0.0685804907963441</x:v>
      </x:c>
      <x:c r="AW3128" s="50" t="n">
        <x:v>1406</x:v>
      </x:c>
      <x:c r="AX3128" s="50" t="str">
        <x:v>Future Moat</x:v>
      </x:c>
      <x:c r="AY3128" s="50" t="str">
        <x:v>目立つ機械的警告なし（定性確認は別途必要）</x:v>
      </x:c>
      <x:c r="AZ3128" s="59" t="str">
        <x:v>2025-06-27 13:38</x:v>
      </x:c>
      <x:c r="BA3128" s="53" t="n">
        <x:v>22890</x:v>
      </x:c>
      <x:c r="BB3128" s="50"/>
      <x:c r="BC3128" s="50"/>
      <x:c r="BD3128" s="50" t="str">
        <x:v>TOPIX Small 2</x:v>
      </x:c>
    </x:row>
    <x:row r="3129">
      <x:c r="A3129" s="50" t="n">
        <x:v>3128</x:v>
      </x:c>
      <x:c r="B3129" s="50" t="str">
        <x:v>1866</x:v>
      </x:c>
      <x:c r="C3129" s="50" t="str">
        <x:v>1866.T</x:v>
      </x:c>
      <x:c r="D3129" s="50" t="str">
        <x:v>KITANO CONSTRUCTION CORP.</x:v>
      </x:c>
      <x:c r="E3129" s="50" t="str">
        <x:v>Standard Market(Domestic)</x:v>
      </x:c>
      <x:c r="F3129" s="50" t="str">
        <x:v>Construction</x:v>
      </x:c>
      <x:c r="G3129" s="51" t="n">
        <x:v>75265</x:v>
      </x:c>
      <x:c r="H3129" s="51" t="n">
        <x:v>60103</x:v>
      </x:c>
      <x:c r="I3129" s="51" t="n">
        <x:v>85277</x:v>
      </x:c>
      <x:c r="J3129" s="51" t="n">
        <x:v>84964</x:v>
      </x:c>
      <x:c r="K3129" s="51" t="n">
        <x:v>80853</x:v>
      </x:c>
      <x:c r="L3129" s="52" t="n">
        <x:f>IFERROR(H3129/G3129-1,"")</x:f>
        <x:v>-0.20144821630239818</x:v>
      </x:c>
      <x:c r="M3129" s="52" t="n">
        <x:f>IFERROR(I3129/H3129-1,"")</x:f>
        <x:v>0.41884764487629567</x:v>
      </x:c>
      <x:c r="N3129" s="52" t="n">
        <x:f>IFERROR(J3129/I3129-1,"")</x:f>
        <x:v>-0.0036703917820748444</x:v>
      </x:c>
      <x:c r="O3129" s="52" t="n">
        <x:f>IFERROR(K3129/J3129-1,"")</x:f>
        <x:v>-0.04838519843698508</x:v>
      </x:c>
      <x:c r="P3129" s="52" t="n">
        <x:f>IFERROR((K3129/G3129)^(1/4)-1,"")</x:f>
        <x:v>0.018065612026068933</x:v>
      </x:c>
      <x:c r="Q3129" s="51" t="n">
        <x:v>3640</x:v>
      </x:c>
      <x:c r="R3129" s="52" t="n">
        <x:f>IFERROR(Q3129/K3129,"")</x:f>
        <x:v>0.04501997452166277</x:v>
      </x:c>
      <x:c r="S3129" s="53" t="n">
        <x:v>44348</x:v>
      </x:c>
      <x:c r="T3129" s="50" t="str">
        <x:v>not_identified_before_local_window</x:v>
      </x:c>
      <x:c r="U3129" s="50" t="str">
        <x:v>一般財団法人北野財団</x:v>
      </x:c>
      <x:c r="V3129" s="54" t="n">
        <x:v>0.1317</x:v>
      </x:c>
      <x:c r="W3129" s="50" t="str">
        <x:v>北野 貴裕</x:v>
      </x:c>
      <x:c r="X3129" s="50" t="b">
        <x:f>AND(COUNT(L3129:O3129)=4,L3129&gt;='設定'!$B$6,M3129&gt;='設定'!$B$6,N3129&gt;='設定'!$B$6,O3129&gt;='設定'!$B$6)</x:f>
        <x:v>0</x:v>
      </x:c>
      <x:c r="Y3129" s="50" t="b">
        <x:f>AND(COUNT(G3129:K3129)=5,P3129&gt;='設定'!$B$7)</x:f>
        <x:v>0</x:v>
      </x:c>
      <x:c r="Z3129" s="50" t="b">
        <x:f>AND(ISNUMBER(R3129),R3129&gt;='設定'!$B$8)</x:f>
        <x:v>0</x:v>
      </x:c>
      <x:c r="AA3129" s="50" t="b">
        <x:f>AND(ISNUMBER(S3129),S3129&gt;=DATE(YEAR('設定'!$B$10)-'設定'!$B$9,MONTH('設定'!$B$10),DAY('設定'!$B$10)))</x:f>
        <x:v>0</x:v>
      </x:c>
      <x:c r="AB3129" s="55" t="b">
        <x:v>0</x:v>
      </x:c>
      <x:c r="AC3129" s="55" t="b">
        <x:v>0</x:v>
      </x:c>
      <x:c r="AD3129" s="50" t="n">
        <x:f>IF(X3129,1,0)+IF(Z3129,1,0)+IF(AA3129,1,0)+IF(AB3129,1,0)</x:f>
        <x:v>0</x:v>
      </x:c>
      <x:c r="AE3129" s="50" t="n">
        <x:f>IF(Y3129,1,0)+IF(Z3129,1,0)+IF(AA3129,1,0)+IF(AB3129,1,0)</x:f>
        <x:v>0</x:v>
      </x:c>
      <x:c r="AF3129" s="50" t="n">
        <x:f>IF(Y3129,1,0)+IF(Z3129,1,0)+IF(AA3129,1,0)+IF(AC3129,1,0)</x:f>
        <x:v>0</x:v>
      </x:c>
      <x:c r="AG3129" s="53" t="n">
        <x:v>44348</x:v>
      </x:c>
      <x:c r="AH3129" s="50" t="str">
        <x:v>S100W59A</x:v>
      </x:c>
      <x:c r="AI3129" s="50" t="str">
        <x:v>NetSalesSummaryOfBusinessResults</x:v>
      </x:c>
      <x:c r="AJ3129" s="50" t="str">
        <x:v>OperatingIncome</x:v>
      </x:c>
      <x:c r="AK3129" s="53" t="n">
        <x:v>45747</x:v>
      </x:c>
      <x:c r="AL3129" s="50" t="str">
        <x:v>365/365/365/366/365</x:v>
      </x:c>
      <x:c r="AM3129" s="51" t="n">
        <x:v>6073953</x:v>
      </x:c>
      <x:c r="AN3129" s="51" t="n">
        <x:v>977</x:v>
      </x:c>
      <x:c r="AO3129" s="51" t="n">
        <x:f>IFERROR(AM3129*AN3129,"")</x:f>
        <x:v>5934252081</x:v>
      </x:c>
      <x:c r="AP3129" s="56" t="n">
        <x:f>IFERROR(AO3129/(K3129*1000000),"")</x:f>
        <x:v>0.07339557073949018</x:v>
      </x:c>
      <x:c r="AQ3129" s="57" t="n">
        <x:v>20775515</x:v>
      </x:c>
      <x:c r="AR3129" s="52" t="n">
        <x:v>0.2839009651275188</x:v>
      </x:c>
      <x:c r="AS3129" s="52" t="n">
        <x:v>-0.4113721111496653</x:v>
      </x:c>
      <x:c r="AT3129" s="55" t="b">
        <x:v>1</x:v>
      </x:c>
      <x:c r="AU3129" s="50"/>
      <x:c r="AV3129" s="58" t="n">
        <x:v>-0.1433781279895539</x:v>
      </x:c>
      <x:c r="AW3129" s="50" t="n">
        <x:v>2820</x:v>
      </x:c>
      <x:c r="AX3129" s="50" t="str">
        <x:v>Core Moat</x:v>
      </x:c>
      <x:c r="AY3129" s="50" t="str">
        <x:v>目立つ機械的警告なし（定性確認は別途必要）</x:v>
      </x:c>
      <x:c r="AZ3129" s="59" t="str">
        <x:v>2025-06-25 15:31</x:v>
      </x:c>
      <x:c r="BA3129" s="53"/>
      <x:c r="BB3129" s="50"/>
      <x:c r="BC3129" s="50"/>
      <x:c r="BD3129" s="50"/>
    </x:row>
    <x:row r="3130">
      <x:c r="A3130" s="50" t="n">
        <x:v>3129</x:v>
      </x:c>
      <x:c r="B3130" s="50" t="str">
        <x:v>9319</x:v>
      </x:c>
      <x:c r="C3130" s="50" t="str">
        <x:v>9319.T</x:v>
      </x:c>
      <x:c r="D3130" s="50" t="str">
        <x:v>Chuo Warehouse Co.,Ltd.</x:v>
      </x:c>
      <x:c r="E3130" s="50" t="str">
        <x:v>Prime Market (Domestic)</x:v>
      </x:c>
      <x:c r="F3130" s="50" t="str">
        <x:v>Warehousing and Harbor Transportation Service</x:v>
      </x:c>
      <x:c r="G3130" s="51" t="n">
        <x:v>25927</x:v>
      </x:c>
      <x:c r="H3130" s="51" t="n">
        <x:v>23931</x:v>
      </x:c>
      <x:c r="I3130" s="51" t="n">
        <x:v>25869</x:v>
      </x:c>
      <x:c r="J3130" s="51" t="n">
        <x:v>26512</x:v>
      </x:c>
      <x:c r="K3130" s="51" t="n">
        <x:v>27840</x:v>
      </x:c>
      <x:c r="L3130" s="52" t="n">
        <x:f>IFERROR(H3130/G3130-1,"")</x:f>
        <x:v>-0.07698538203417282</x:v>
      </x:c>
      <x:c r="M3130" s="52" t="n">
        <x:f>IFERROR(I3130/H3130-1,"")</x:f>
        <x:v>0.08098282562366799</x:v>
      </x:c>
      <x:c r="N3130" s="52" t="n">
        <x:f>IFERROR(J3130/I3130-1,"")</x:f>
        <x:v>0.02485600525725773</x:v>
      </x:c>
      <x:c r="O3130" s="52" t="n">
        <x:f>IFERROR(K3130/J3130-1,"")</x:f>
        <x:v>0.05009052504526257</x:v>
      </x:c>
      <x:c r="P3130" s="52" t="n">
        <x:f>IFERROR((K3130/G3130)^(1/4)-1,"")</x:f>
        <x:v>0.01795654917535705</x:v>
      </x:c>
      <x:c r="Q3130" s="51" t="n">
        <x:v>2189.902</x:v>
      </x:c>
      <x:c r="R3130" s="52" t="n">
        <x:f>IFERROR(Q3130/K3130,"")</x:f>
        <x:v>0.07866027298850575</x:v>
      </x:c>
      <x:c r="S3130" s="53" t="n">
        <x:v>25903</x:v>
      </x:c>
      <x:c r="T3130" s="50" t="str">
        <x:v>EDINET_company_history</x:v>
      </x:c>
      <x:c r="U3130" s="50" t="str">
        <x:v>日本マスタートラスト信託銀行（信託口）（注）２</x:v>
      </x:c>
      <x:c r="V3130" s="54" t="n">
        <x:v>0.0552</x:v>
      </x:c>
      <x:c r="W3130" s="50" t="str">
        <x:v>木村 正和 / 谷奥 秀実</x:v>
      </x:c>
      <x:c r="X3130" s="50" t="b">
        <x:f>AND(COUNT(L3130:O3130)=4,L3130&gt;='設定'!$B$6,M3130&gt;='設定'!$B$6,N3130&gt;='設定'!$B$6,O3130&gt;='設定'!$B$6)</x:f>
        <x:v>0</x:v>
      </x:c>
      <x:c r="Y3130" s="50" t="b">
        <x:f>AND(COUNT(G3130:K3130)=5,P3130&gt;='設定'!$B$7)</x:f>
        <x:v>0</x:v>
      </x:c>
      <x:c r="Z3130" s="50" t="b">
        <x:f>AND(ISNUMBER(R3130),R3130&gt;='設定'!$B$8)</x:f>
        <x:v>0</x:v>
      </x:c>
      <x:c r="AA3130" s="50" t="b">
        <x:f>AND(ISNUMBER(S3130),S3130&gt;=DATE(YEAR('設定'!$B$10)-'設定'!$B$9,MONTH('設定'!$B$10),DAY('設定'!$B$10)))</x:f>
        <x:v>0</x:v>
      </x:c>
      <x:c r="AB3130" s="55" t="b">
        <x:v>0</x:v>
      </x:c>
      <x:c r="AC3130" s="55" t="b">
        <x:v>0</x:v>
      </x:c>
      <x:c r="AD3130" s="50" t="n">
        <x:f>IF(X3130,1,0)+IF(Z3130,1,0)+IF(AA3130,1,0)+IF(AB3130,1,0)</x:f>
        <x:v>0</x:v>
      </x:c>
      <x:c r="AE3130" s="50" t="n">
        <x:f>IF(Y3130,1,0)+IF(Z3130,1,0)+IF(AA3130,1,0)+IF(AB3130,1,0)</x:f>
        <x:v>0</x:v>
      </x:c>
      <x:c r="AF3130" s="50" t="n">
        <x:f>IF(Y3130,1,0)+IF(Z3130,1,0)+IF(AA3130,1,0)+IF(AC3130,1,0)</x:f>
        <x:v>0</x:v>
      </x:c>
      <x:c r="AG3130" s="53" t="n">
        <x:v>44348</x:v>
      </x:c>
      <x:c r="AH3130" s="50" t="str">
        <x:v>S100W0X0</x:v>
      </x:c>
      <x:c r="AI3130" s="50" t="str">
        <x:v>OperatingRevenue1SummaryOfBusinessResults</x:v>
      </x:c>
      <x:c r="AJ3130" s="50" t="str">
        <x:v>OperatingIncome</x:v>
      </x:c>
      <x:c r="AK3130" s="53" t="n">
        <x:v>45747</x:v>
      </x:c>
      <x:c r="AL3130" s="50" t="str">
        <x:v>365/365/365/366/365</x:v>
      </x:c>
      <x:c r="AM3130" s="51" t="n">
        <x:v>18504597</x:v>
      </x:c>
      <x:c r="AN3130" s="51" t="n">
        <x:v>1774</x:v>
      </x:c>
      <x:c r="AO3130" s="51" t="n">
        <x:f>IFERROR(AM3130*AN3130,"")</x:f>
        <x:v>32827155078</x:v>
      </x:c>
      <x:c r="AP3130" s="56" t="n">
        <x:f>IFERROR(AO3130/(K3130*1000000),"")</x:f>
        <x:v>1.1791363174568965</x:v>
      </x:c>
      <x:c r="AQ3130" s="57" t="n">
        <x:v>128432323.33333331</x:v>
      </x:c>
      <x:c r="AR3130" s="52" t="n">
        <x:v>0.2340626094687574</x:v>
      </x:c>
      <x:c r="AS3130" s="52" t="n">
        <x:v>-0.2414562167732837</x:v>
      </x:c>
      <x:c r="AT3130" s="55" t="b">
        <x:v>1</x:v>
      </x:c>
      <x:c r="AU3130" s="50"/>
      <x:c r="AV3130" s="58" t="n">
        <x:v>0.0891402227149835</x:v>
      </x:c>
      <x:c r="AW3130" s="50" t="n">
        <x:v>1300</x:v>
      </x:c>
      <x:c r="AX3130" s="50" t="str">
        <x:v>Core Moat</x:v>
      </x:c>
      <x:c r="AY3130" s="50" t="str">
        <x:v>目立つ機械的警告なし（定性確認は別途必要）</x:v>
      </x:c>
      <x:c r="AZ3130" s="59" t="str">
        <x:v>2025-06-20 15:50</x:v>
      </x:c>
      <x:c r="BA3130" s="53" t="n">
        <x:v>25903</x:v>
      </x:c>
      <x:c r="BB3130" s="50"/>
      <x:c r="BC3130" s="50"/>
      <x:c r="BD3130" s="50" t="str">
        <x:v>TOPIX Small 2</x:v>
      </x:c>
    </x:row>
    <x:row r="3131">
      <x:c r="A3131" s="50" t="n">
        <x:v>3130</x:v>
      </x:c>
      <x:c r="B3131" s="50" t="str">
        <x:v>5208</x:v>
      </x:c>
      <x:c r="C3131" s="50" t="str">
        <x:v>5208.T</x:v>
      </x:c>
      <x:c r="D3131" s="50" t="str">
        <x:v>Arisawa Mfg.Co.,Ltd.</x:v>
      </x:c>
      <x:c r="E3131" s="50" t="str">
        <x:v>Prime Market (Domestic)</x:v>
      </x:c>
      <x:c r="F3131" s="50" t="str">
        <x:v>Chemicals</x:v>
      </x:c>
      <x:c r="G3131" s="51" t="n">
        <x:v>46439</x:v>
      </x:c>
      <x:c r="H3131" s="51" t="n">
        <x:v>43089</x:v>
      </x:c>
      <x:c r="I3131" s="51" t="n">
        <x:v>42722</x:v>
      </x:c>
      <x:c r="J3131" s="51" t="n">
        <x:v>42114</x:v>
      </x:c>
      <x:c r="K3131" s="51" t="n">
        <x:v>49815</x:v>
      </x:c>
      <x:c r="L3131" s="52" t="n">
        <x:f>IFERROR(H3131/G3131-1,"")</x:f>
        <x:v>-0.07213764292943436</x:v>
      </x:c>
      <x:c r="M3131" s="52" t="n">
        <x:f>IFERROR(I3131/H3131-1,"")</x:f>
        <x:v>-0.00851725498387057</x:v>
      </x:c>
      <x:c r="N3131" s="52" t="n">
        <x:f>IFERROR(J3131/I3131-1,"")</x:f>
        <x:v>-0.014231543467066121</x:v>
      </x:c>
      <x:c r="O3131" s="52" t="n">
        <x:f>IFERROR(K3131/J3131-1,"")</x:f>
        <x:v>0.18286080638267554</x:v>
      </x:c>
      <x:c r="P3131" s="52" t="n">
        <x:f>IFERROR((K3131/G3131)^(1/4)-1,"")</x:f>
        <x:v>0.017698932228968012</x:v>
      </x:c>
      <x:c r="Q3131" s="51" t="n">
        <x:v>4893.205</x:v>
      </x:c>
      <x:c r="R3131" s="52" t="n">
        <x:f>IFERROR(Q3131/K3131,"")</x:f>
        <x:v>0.09822754190504868</x:v>
      </x:c>
      <x:c r="S3131" s="53" t="n">
        <x:v>22555</x:v>
      </x:c>
      <x:c r="T3131" s="50" t="str">
        <x:v>EDINET_company_history</x:v>
      </x:c>
      <x:c r="U3131" s="50" t="str">
        <x:v>日本マスタートラスト信託銀行株式会社（信託口）</x:v>
      </x:c>
      <x:c r="V3131" s="54" t="n">
        <x:v>0.1303</x:v>
      </x:c>
      <x:c r="W3131" s="50" t="str">
        <x:v>有沢 悠太</x:v>
      </x:c>
      <x:c r="X3131" s="50" t="b">
        <x:f>AND(COUNT(L3131:O3131)=4,L3131&gt;='設定'!$B$6,M3131&gt;='設定'!$B$6,N3131&gt;='設定'!$B$6,O3131&gt;='設定'!$B$6)</x:f>
        <x:v>0</x:v>
      </x:c>
      <x:c r="Y3131" s="50" t="b">
        <x:f>AND(COUNT(G3131:K3131)=5,P3131&gt;='設定'!$B$7)</x:f>
        <x:v>0</x:v>
      </x:c>
      <x:c r="Z3131" s="50" t="b">
        <x:f>AND(ISNUMBER(R3131),R3131&gt;='設定'!$B$8)</x:f>
        <x:v>0</x:v>
      </x:c>
      <x:c r="AA3131" s="50" t="b">
        <x:f>AND(ISNUMBER(S3131),S3131&gt;=DATE(YEAR('設定'!$B$10)-'設定'!$B$9,MONTH('設定'!$B$10),DAY('設定'!$B$10)))</x:f>
        <x:v>0</x:v>
      </x:c>
      <x:c r="AB3131" s="55" t="b">
        <x:v>0</x:v>
      </x:c>
      <x:c r="AC3131" s="55" t="b">
        <x:v>0</x:v>
      </x:c>
      <x:c r="AD3131" s="50" t="n">
        <x:f>IF(X3131,1,0)+IF(Z3131,1,0)+IF(AA3131,1,0)+IF(AB3131,1,0)</x:f>
        <x:v>0</x:v>
      </x:c>
      <x:c r="AE3131" s="50" t="n">
        <x:f>IF(Y3131,1,0)+IF(Z3131,1,0)+IF(AA3131,1,0)+IF(AB3131,1,0)</x:f>
        <x:v>0</x:v>
      </x:c>
      <x:c r="AF3131" s="50" t="n">
        <x:f>IF(Y3131,1,0)+IF(Z3131,1,0)+IF(AA3131,1,0)+IF(AC3131,1,0)</x:f>
        <x:v>0</x:v>
      </x:c>
      <x:c r="AG3131" s="53" t="n">
        <x:v>44348</x:v>
      </x:c>
      <x:c r="AH3131" s="50" t="str">
        <x:v>S100W4RS</x:v>
      </x:c>
      <x:c r="AI3131" s="50" t="str">
        <x:v>NetSalesSummaryOfBusinessResults</x:v>
      </x:c>
      <x:c r="AJ3131" s="50" t="str">
        <x:v>OperatingIncome</x:v>
      </x:c>
      <x:c r="AK3131" s="53" t="n">
        <x:v>45747</x:v>
      </x:c>
      <x:c r="AL3131" s="50" t="str">
        <x:v>365/365/365/366/365</x:v>
      </x:c>
      <x:c r="AM3131" s="51" t="n">
        <x:v>33299624</x:v>
      </x:c>
      <x:c r="AN3131" s="51" t="n">
        <x:v>2337</x:v>
      </x:c>
      <x:c r="AO3131" s="51" t="n">
        <x:f>IFERROR(AM3131*AN3131,"")</x:f>
        <x:v>77821221288</x:v>
      </x:c>
      <x:c r="AP3131" s="56" t="n">
        <x:f>IFERROR(AO3131/(K3131*1000000),"")</x:f>
        <x:v>1.5622045827160493</x:v>
      </x:c>
      <x:c r="AQ3131" s="57" t="n">
        <x:v>613892995</x:v>
      </x:c>
      <x:c r="AR3131" s="52" t="n">
        <x:v>0.2991672238689636</x:v>
      </x:c>
      <x:c r="AS3131" s="52" t="n">
        <x:v>-0.2593486481989641</x:v>
      </x:c>
      <x:c r="AT3131" s="55" t="b">
        <x:v>1</x:v>
      </x:c>
      <x:c r="AU3131" s="50"/>
      <x:c r="AV3131" s="58" t="n">
        <x:v>0.3322502012961191</x:v>
      </x:c>
      <x:c r="AW3131" s="50" t="n">
        <x:v>344</x:v>
      </x:c>
      <x:c r="AX3131" s="50" t="str">
        <x:v>Future Moat</x:v>
      </x:c>
      <x:c r="AY3131" s="50" t="str">
        <x:v>目立つ機械的警告なし（定性確認は別途必要）</x:v>
      </x:c>
      <x:c r="AZ3131" s="59" t="str">
        <x:v>2025-06-25 10:40</x:v>
      </x:c>
      <x:c r="BA3131" s="53" t="n">
        <x:v>22555</x:v>
      </x:c>
      <x:c r="BB3131" s="50"/>
      <x:c r="BC3131" s="50"/>
      <x:c r="BD3131" s="50" t="str">
        <x:v>TOPIX Small 1</x:v>
      </x:c>
    </x:row>
    <x:row r="3132">
      <x:c r="A3132" s="50" t="n">
        <x:v>3131</x:v>
      </x:c>
      <x:c r="B3132" s="50" t="str">
        <x:v>3593</x:v>
      </x:c>
      <x:c r="C3132" s="50" t="str">
        <x:v>3593.T</x:v>
      </x:c>
      <x:c r="D3132" s="50" t="str">
        <x:v>HOGY MEDICAL CO.,LTD.</x:v>
      </x:c>
      <x:c r="E3132" s="50" t="str">
        <x:v>Prime Market (Domestic)</x:v>
      </x:c>
      <x:c r="F3132" s="50" t="str">
        <x:v>Textiles and Apparels</x:v>
      </x:c>
      <x:c r="G3132" s="51" t="n">
        <x:v>36504</x:v>
      </x:c>
      <x:c r="H3132" s="51" t="n">
        <x:v>36778</x:v>
      </x:c>
      <x:c r="I3132" s="51" t="n">
        <x:v>38981</x:v>
      </x:c>
      <x:c r="J3132" s="51" t="n">
        <x:v>39100</x:v>
      </x:c>
      <x:c r="K3132" s="51" t="n">
        <x:v>39138</x:v>
      </x:c>
      <x:c r="L3132" s="52" t="n">
        <x:f>IFERROR(H3132/G3132-1,"")</x:f>
        <x:v>0.007506026736795901</x:v>
      </x:c>
      <x:c r="M3132" s="52" t="n">
        <x:f>IFERROR(I3132/H3132-1,"")</x:f>
        <x:v>0.05989994018163025</x:v>
      </x:c>
      <x:c r="N3132" s="52" t="n">
        <x:f>IFERROR(J3132/I3132-1,"")</x:f>
        <x:v>0.0030527692978630228</x:v>
      </x:c>
      <x:c r="O3132" s="52" t="n">
        <x:f>IFERROR(K3132/J3132-1,"")</x:f>
        <x:v>0.0009718670076725999</x:v>
      </x:c>
      <x:c r="P3132" s="52" t="n">
        <x:f>IFERROR((K3132/G3132)^(1/4)-1,"")</x:f>
        <x:v>0.0175705826273318</x:v>
      </x:c>
      <x:c r="Q3132" s="51" t="n">
        <x:v>3810</x:v>
      </x:c>
      <x:c r="R3132" s="52" t="n">
        <x:f>IFERROR(Q3132/K3132,"")</x:f>
        <x:v>0.0973478460830906</x:v>
      </x:c>
      <x:c r="S3132" s="53" t="n">
        <x:v>33573</x:v>
      </x:c>
      <x:c r="T3132" s="50" t="str">
        <x:v>EDINET_company_history</x:v>
      </x:c>
      <x:c r="U3132" s="50" t="str">
        <x:v>日本マスタートラスト信託銀行株式会社（信託口）</x:v>
      </x:c>
      <x:c r="V3132" s="54" t="n">
        <x:v>0.1617</x:v>
      </x:c>
      <x:c r="W3132" s="50" t="str">
        <x:v>川久保 秀樹</x:v>
      </x:c>
      <x:c r="X3132" s="50" t="b">
        <x:f>AND(COUNT(L3132:O3132)=4,L3132&gt;='設定'!$B$6,M3132&gt;='設定'!$B$6,N3132&gt;='設定'!$B$6,O3132&gt;='設定'!$B$6)</x:f>
        <x:v>0</x:v>
      </x:c>
      <x:c r="Y3132" s="50" t="b">
        <x:f>AND(COUNT(G3132:K3132)=5,P3132&gt;='設定'!$B$7)</x:f>
        <x:v>0</x:v>
      </x:c>
      <x:c r="Z3132" s="50" t="b">
        <x:f>AND(ISNUMBER(R3132),R3132&gt;='設定'!$B$8)</x:f>
        <x:v>0</x:v>
      </x:c>
      <x:c r="AA3132" s="50" t="b">
        <x:f>AND(ISNUMBER(S3132),S3132&gt;=DATE(YEAR('設定'!$B$10)-'設定'!$B$9,MONTH('設定'!$B$10),DAY('設定'!$B$10)))</x:f>
        <x:v>0</x:v>
      </x:c>
      <x:c r="AB3132" s="55" t="b">
        <x:v>0</x:v>
      </x:c>
      <x:c r="AC3132" s="55" t="b">
        <x:v>0</x:v>
      </x:c>
      <x:c r="AD3132" s="50" t="n">
        <x:f>IF(X3132,1,0)+IF(Z3132,1,0)+IF(AA3132,1,0)+IF(AB3132,1,0)</x:f>
        <x:v>0</x:v>
      </x:c>
      <x:c r="AE3132" s="50" t="n">
        <x:f>IF(Y3132,1,0)+IF(Z3132,1,0)+IF(AA3132,1,0)+IF(AB3132,1,0)</x:f>
        <x:v>0</x:v>
      </x:c>
      <x:c r="AF3132" s="50" t="n">
        <x:f>IF(Y3132,1,0)+IF(Z3132,1,0)+IF(AA3132,1,0)+IF(AC3132,1,0)</x:f>
        <x:v>0</x:v>
      </x:c>
      <x:c r="AG3132" s="53" t="n">
        <x:v>44348</x:v>
      </x:c>
      <x:c r="AH3132" s="50" t="str">
        <x:v>S100VZOE</x:v>
      </x:c>
      <x:c r="AI3132" s="50" t="str">
        <x:v>NetSalesSummaryOfBusinessResults</x:v>
      </x:c>
      <x:c r="AJ3132" s="50" t="str">
        <x:v>OperatingIncome</x:v>
      </x:c>
      <x:c r="AK3132" s="53" t="n">
        <x:v>45747</x:v>
      </x:c>
      <x:c r="AL3132" s="50" t="str">
        <x:v>365/365/365/366/365</x:v>
      </x:c>
      <x:c r="AM3132" s="51" t="n">
        <x:v>21559863</x:v>
      </x:c>
      <x:c r="AN3132" s="51" t="n">
        <x:v>6660</x:v>
      </x:c>
      <x:c r="AO3132" s="51" t="n">
        <x:f>IFERROR(AM3132*AN3132,"")</x:f>
        <x:v>143588687580</x:v>
      </x:c>
      <x:c r="AP3132" s="56" t="n">
        <x:f>IFERROR(AO3132/(K3132*1000000),"")</x:f>
        <x:v>3.6687793852521846</x:v>
      </x:c>
      <x:c r="AQ3132" s="57" t="n">
        <x:v>386478183.3333333</x:v>
      </x:c>
      <x:c r="AR3132" s="52" t="n">
        <x:v>0.2438764477880177</x:v>
      </x:c>
      <x:c r="AS3132" s="52" t="n">
        <x:v>-0.264978265418297</x:v>
      </x:c>
      <x:c r="AT3132" s="55" t="b">
        <x:v>1</x:v>
      </x:c>
      <x:c r="AU3132" s="50"/>
      <x:c r="AV3132" s="58" t="n">
        <x:v>0.1143682902122078</x:v>
      </x:c>
      <x:c r="AW3132" s="50" t="n">
        <x:v>1151</x:v>
      </x:c>
      <x:c r="AX3132" s="50" t="str">
        <x:v>Core Moat</x:v>
      </x:c>
      <x:c r="AY3132" s="50" t="str">
        <x:v>目立つ機械的警告なし（定性確認は別途必要）</x:v>
      </x:c>
      <x:c r="AZ3132" s="59" t="str">
        <x:v>2025-06-19 16:23</x:v>
      </x:c>
      <x:c r="BA3132" s="53" t="n">
        <x:v>33573</x:v>
      </x:c>
      <x:c r="BB3132" s="50"/>
      <x:c r="BC3132" s="50"/>
      <x:c r="BD3132" s="50" t="str">
        <x:v>TOPIX Small 1</x:v>
      </x:c>
    </x:row>
    <x:row r="3133">
      <x:c r="A3133" s="50" t="n">
        <x:v>3132</x:v>
      </x:c>
      <x:c r="B3133" s="50" t="str">
        <x:v>6467</x:v>
      </x:c>
      <x:c r="C3133" s="50" t="str">
        <x:v>6467.T</x:v>
      </x:c>
      <x:c r="D3133" s="50" t="str">
        <x:v>NICHIDAI CORPORATION</x:v>
      </x:c>
      <x:c r="E3133" s="50" t="str">
        <x:v>Standard Market(Domestic)</x:v>
      </x:c>
      <x:c r="F3133" s="50" t="str">
        <x:v>Machinery</x:v>
      </x:c>
      <x:c r="G3133" s="51" t="n">
        <x:v>10823.332</x:v>
      </x:c>
      <x:c r="H3133" s="51" t="n">
        <x:v>12301.33</x:v>
      </x:c>
      <x:c r="I3133" s="51" t="n">
        <x:v>10847.609</x:v>
      </x:c>
      <x:c r="J3133" s="51" t="n">
        <x:v>11323.689</x:v>
      </x:c>
      <x:c r="K3133" s="51" t="n">
        <x:v>11602.714</x:v>
      </x:c>
      <x:c r="L3133" s="52" t="n">
        <x:f>IFERROR(H3133/G3133-1,"")</x:f>
        <x:v>0.1365566537180971</x:v>
      </x:c>
      <x:c r="M3133" s="52" t="n">
        <x:f>IFERROR(I3133/H3133-1,"")</x:f>
        <x:v>-0.11817592081506634</x:v>
      </x:c>
      <x:c r="N3133" s="52" t="n">
        <x:f>IFERROR(J3133/I3133-1,"")</x:f>
        <x:v>0.04388801255649977</x:v>
      </x:c>
      <x:c r="O3133" s="52" t="n">
        <x:f>IFERROR(K3133/J3133-1,"")</x:f>
        <x:v>0.02464082155559022</x:v>
      </x:c>
      <x:c r="P3133" s="52" t="n">
        <x:f>IFERROR((K3133/G3133)^(1/4)-1,"")</x:f>
        <x:v>0.017535691643767226</x:v>
      </x:c>
      <x:c r="Q3133" s="51" t="n">
        <x:v>153.657</x:v>
      </x:c>
      <x:c r="R3133" s="52" t="n">
        <x:f>IFERROR(Q3133/K3133,"")</x:f>
        <x:v>0.013243194652561461</x:v>
      </x:c>
      <x:c r="S3133" s="53" t="n">
        <x:v>38322</x:v>
      </x:c>
      <x:c r="T3133" s="50" t="str">
        <x:v>EDINET_company_history</x:v>
      </x:c>
      <x:c r="U3133" s="50" t="str">
        <x:v>有限会社ジャスト</x:v>
      </x:c>
      <x:c r="V3133" s="54" t="n">
        <x:v>0.0978</x:v>
      </x:c>
      <x:c r="W3133" s="50" t="str">
        <x:v>伊藤 直紀 / 中村 篤人</x:v>
      </x:c>
      <x:c r="X3133" s="50" t="b">
        <x:f>AND(COUNT(L3133:O3133)=4,L3133&gt;='設定'!$B$6,M3133&gt;='設定'!$B$6,N3133&gt;='設定'!$B$6,O3133&gt;='設定'!$B$6)</x:f>
        <x:v>0</x:v>
      </x:c>
      <x:c r="Y3133" s="50" t="b">
        <x:f>AND(COUNT(G3133:K3133)=5,P3133&gt;='設定'!$B$7)</x:f>
        <x:v>0</x:v>
      </x:c>
      <x:c r="Z3133" s="50" t="b">
        <x:f>AND(ISNUMBER(R3133),R3133&gt;='設定'!$B$8)</x:f>
        <x:v>0</x:v>
      </x:c>
      <x:c r="AA3133" s="50" t="b">
        <x:f>AND(ISNUMBER(S3133),S3133&gt;=DATE(YEAR('設定'!$B$10)-'設定'!$B$9,MONTH('設定'!$B$10),DAY('設定'!$B$10)))</x:f>
        <x:v>0</x:v>
      </x:c>
      <x:c r="AB3133" s="55" t="b">
        <x:v>0</x:v>
      </x:c>
      <x:c r="AC3133" s="55" t="b">
        <x:v>0</x:v>
      </x:c>
      <x:c r="AD3133" s="50" t="n">
        <x:f>IF(X3133,1,0)+IF(Z3133,1,0)+IF(AA3133,1,0)+IF(AB3133,1,0)</x:f>
        <x:v>0</x:v>
      </x:c>
      <x:c r="AE3133" s="50" t="n">
        <x:f>IF(Y3133,1,0)+IF(Z3133,1,0)+IF(AA3133,1,0)+IF(AB3133,1,0)</x:f>
        <x:v>0</x:v>
      </x:c>
      <x:c r="AF3133" s="50" t="n">
        <x:f>IF(Y3133,1,0)+IF(Z3133,1,0)+IF(AA3133,1,0)+IF(AC3133,1,0)</x:f>
        <x:v>0</x:v>
      </x:c>
      <x:c r="AG3133" s="53" t="n">
        <x:v>44348</x:v>
      </x:c>
      <x:c r="AH3133" s="50" t="str">
        <x:v>S100W0VR</x:v>
      </x:c>
      <x:c r="AI3133" s="50" t="str">
        <x:v>NetSalesSummaryOfBusinessResults</x:v>
      </x:c>
      <x:c r="AJ3133" s="50" t="str">
        <x:v>OperatingIncome</x:v>
      </x:c>
      <x:c r="AK3133" s="53" t="n">
        <x:v>45747</x:v>
      </x:c>
      <x:c r="AL3133" s="50" t="str">
        <x:v>365/365/365/366/365</x:v>
      </x:c>
      <x:c r="AM3133" s="51" t="n">
        <x:v>9051200</x:v>
      </x:c>
      <x:c r="AN3133" s="51" t="n">
        <x:v>338</x:v>
      </x:c>
      <x:c r="AO3133" s="51" t="n">
        <x:f>IFERROR(AM3133*AN3133,"")</x:f>
        <x:v>3059305600</x:v>
      </x:c>
      <x:c r="AP3133" s="56" t="n">
        <x:f>IFERROR(AO3133/(K3133*1000000),"")</x:f>
        <x:v>0.26367155132842196</x:v>
      </x:c>
      <x:c r="AQ3133" s="57" t="n">
        <x:v>2254631.6666666665</x:v>
      </x:c>
      <x:c r="AR3133" s="52" t="n">
        <x:v>0.2609873014011826</x:v>
      </x:c>
      <x:c r="AS3133" s="52" t="n">
        <x:v>-0.3754075397722923</x:v>
      </x:c>
      <x:c r="AT3133" s="55" t="b">
        <x:v>0</x:v>
      </x:c>
      <x:c r="AU3133" s="50" t="str">
        <x:v>low_liquidity</x:v>
      </x:c>
      <x:c r="AV3133" s="58" t="n">
        <x:v>0.2515157903352026</x:v>
      </x:c>
      <x:c r="AW3133" s="50" t="n">
        <x:v>546</x:v>
      </x:c>
      <x:c r="AX3133" s="50" t="str">
        <x:v>Discovery</x:v>
      </x:c>
      <x:c r="AY3133" s="50" t="str">
        <x:v>既存適格性フィルター不通過: low_liquidity / 60日平均売買代金2,000万円未満</x:v>
      </x:c>
      <x:c r="AZ3133" s="59" t="str">
        <x:v>2025-06-23 09:06</x:v>
      </x:c>
      <x:c r="BA3133" s="53" t="n">
        <x:v>38322</x:v>
      </x:c>
      <x:c r="BB3133" s="50"/>
      <x:c r="BC3133" s="50"/>
      <x:c r="BD3133" s="50"/>
    </x:row>
    <x:row r="3134">
      <x:c r="A3134" s="50" t="n">
        <x:v>3133</x:v>
      </x:c>
      <x:c r="B3134" s="50" t="str">
        <x:v>6143</x:v>
      </x:c>
      <x:c r="C3134" s="50" t="str">
        <x:v>6143.T</x:v>
      </x:c>
      <x:c r="D3134" s="50" t="str">
        <x:v>Sodick Co.,Ltd.</x:v>
      </x:c>
      <x:c r="E3134" s="50" t="str">
        <x:v>Prime Market (Domestic)</x:v>
      </x:c>
      <x:c r="F3134" s="50" t="str">
        <x:v>Machinery</x:v>
      </x:c>
      <x:c r="G3134" s="51" t="n">
        <x:v>75174</x:v>
      </x:c>
      <x:c r="H3134" s="51" t="n">
        <x:v>80495</x:v>
      </x:c>
      <x:c r="I3134" s="51" t="n">
        <x:v>67174</x:v>
      </x:c>
      <x:c r="J3134" s="51" t="n">
        <x:v>73668</x:v>
      </x:c>
      <x:c r="K3134" s="51" t="n">
        <x:v>80572</x:v>
      </x:c>
      <x:c r="L3134" s="52" t="n">
        <x:f>IFERROR(H3134/G3134-1,"")</x:f>
        <x:v>0.07078245137946637</x:v>
      </x:c>
      <x:c r="M3134" s="52" t="n">
        <x:f>IFERROR(I3134/H3134-1,"")</x:f>
        <x:v>-0.16548853966084853</x:v>
      </x:c>
      <x:c r="N3134" s="52" t="n">
        <x:f>IFERROR(J3134/I3134-1,"")</x:f>
        <x:v>0.09667430851222192</x:v>
      </x:c>
      <x:c r="O3134" s="52" t="n">
        <x:f>IFERROR(K3134/J3134-1,"")</x:f>
        <x:v>0.093717760764511</x:v>
      </x:c>
      <x:c r="P3134" s="52" t="n">
        <x:f>IFERROR((K3134/G3134)^(1/4)-1,"")</x:f>
        <x:v>0.017487590336929815</x:v>
      </x:c>
      <x:c r="Q3134" s="51" t="n">
        <x:v>4224</x:v>
      </x:c>
      <x:c r="R3134" s="52" t="n">
        <x:f>IFERROR(Q3134/K3134,"")</x:f>
        <x:v>0.05242516010524748</x:v>
      </x:c>
      <x:c r="S3134" s="53" t="n">
        <x:v>31444</x:v>
      </x:c>
      <x:c r="T3134" s="50" t="str">
        <x:v>EDINET_company_history</x:v>
      </x:c>
      <x:c r="U3134" s="50" t="str">
        <x:v>日本マスタートラスト信託銀行株式会社（信託口）</x:v>
      </x:c>
      <x:c r="V3134" s="54" t="n">
        <x:v>0.1362</x:v>
      </x:c>
      <x:c r="W3134" s="50" t="str">
        <x:v>古川 健一 / 圷 祐次</x:v>
      </x:c>
      <x:c r="X3134" s="50" t="b">
        <x:f>AND(COUNT(L3134:O3134)=4,L3134&gt;='設定'!$B$6,M3134&gt;='設定'!$B$6,N3134&gt;='設定'!$B$6,O3134&gt;='設定'!$B$6)</x:f>
        <x:v>0</x:v>
      </x:c>
      <x:c r="Y3134" s="50" t="b">
        <x:f>AND(COUNT(G3134:K3134)=5,P3134&gt;='設定'!$B$7)</x:f>
        <x:v>0</x:v>
      </x:c>
      <x:c r="Z3134" s="50" t="b">
        <x:f>AND(ISNUMBER(R3134),R3134&gt;='設定'!$B$8)</x:f>
        <x:v>0</x:v>
      </x:c>
      <x:c r="AA3134" s="50" t="b">
        <x:f>AND(ISNUMBER(S3134),S3134&gt;=DATE(YEAR('設定'!$B$10)-'設定'!$B$9,MONTH('設定'!$B$10),DAY('設定'!$B$10)))</x:f>
        <x:v>0</x:v>
      </x:c>
      <x:c r="AB3134" s="55" t="b">
        <x:v>0</x:v>
      </x:c>
      <x:c r="AC3134" s="55" t="b">
        <x:v>0</x:v>
      </x:c>
      <x:c r="AD3134" s="50" t="n">
        <x:f>IF(X3134,1,0)+IF(Z3134,1,0)+IF(AA3134,1,0)+IF(AB3134,1,0)</x:f>
        <x:v>0</x:v>
      </x:c>
      <x:c r="AE3134" s="50" t="n">
        <x:f>IF(Y3134,1,0)+IF(Z3134,1,0)+IF(AA3134,1,0)+IF(AB3134,1,0)</x:f>
        <x:v>0</x:v>
      </x:c>
      <x:c r="AF3134" s="50" t="n">
        <x:f>IF(Y3134,1,0)+IF(Z3134,1,0)+IF(AA3134,1,0)+IF(AC3134,1,0)</x:f>
        <x:v>0</x:v>
      </x:c>
      <x:c r="AG3134" s="53" t="n">
        <x:v>44348</x:v>
      </x:c>
      <x:c r="AH3134" s="50" t="str">
        <x:v>S100XUQM</x:v>
      </x:c>
      <x:c r="AI3134" s="50" t="str">
        <x:v>NetSalesSummaryOfBusinessResults</x:v>
      </x:c>
      <x:c r="AJ3134" s="50" t="str">
        <x:v>OperatingIncome</x:v>
      </x:c>
      <x:c r="AK3134" s="53" t="n">
        <x:v>46022</x:v>
      </x:c>
      <x:c r="AL3134" s="50" t="str">
        <x:v>365/365/365/366/365</x:v>
      </x:c>
      <x:c r="AM3134" s="51" t="n">
        <x:v>50647739</x:v>
      </x:c>
      <x:c r="AN3134" s="51" t="n">
        <x:v>2003</x:v>
      </x:c>
      <x:c r="AO3134" s="51" t="n">
        <x:f>IFERROR(AM3134*AN3134,"")</x:f>
        <x:v>101447421217</x:v>
      </x:c>
      <x:c r="AP3134" s="56" t="n">
        <x:f>IFERROR(AO3134/(K3134*1000000),"")</x:f>
        <x:v>1.2590902697835475</x:v>
      </x:c>
      <x:c r="AQ3134" s="57" t="n">
        <x:v>784301170</x:v>
      </x:c>
      <x:c r="AR3134" s="52" t="n">
        <x:v>0.324920851605206</x:v>
      </x:c>
      <x:c r="AS3134" s="52" t="n">
        <x:v>-0.4188171597279556</x:v>
      </x:c>
      <x:c r="AT3134" s="55" t="b">
        <x:v>1</x:v>
      </x:c>
      <x:c r="AU3134" s="50"/>
      <x:c r="AV3134" s="58" t="n">
        <x:v>0.4437409743883406</x:v>
      </x:c>
      <x:c r="AW3134" s="50" t="n">
        <x:v>142</x:v>
      </x:c>
      <x:c r="AX3134" s="50" t="str">
        <x:v>Future Moat</x:v>
      </x:c>
      <x:c r="AY3134" s="50" t="str">
        <x:v>目立つ機械的警告なし（定性確認は別途必要）</x:v>
      </x:c>
      <x:c r="AZ3134" s="59" t="str">
        <x:v>2026-03-27 14:24</x:v>
      </x:c>
      <x:c r="BA3134" s="53" t="n">
        <x:v>31444</x:v>
      </x:c>
      <x:c r="BB3134" s="50"/>
      <x:c r="BC3134" s="50"/>
      <x:c r="BD3134" s="50" t="str">
        <x:v>TOPIX Small 1</x:v>
      </x:c>
    </x:row>
    <x:row r="3135">
      <x:c r="A3135" s="50" t="n">
        <x:v>3134</x:v>
      </x:c>
      <x:c r="B3135" s="50" t="str">
        <x:v>5074</x:v>
      </x:c>
      <x:c r="C3135" s="50" t="str">
        <x:v>5074.T</x:v>
      </x:c>
      <x:c r="D3135" s="50" t="str">
        <x:v>TESS Holdings Co.,Ltd.</x:v>
      </x:c>
      <x:c r="E3135" s="50" t="str">
        <x:v>Prime Market (Domestic)</x:v>
      </x:c>
      <x:c r="F3135" s="50" t="str">
        <x:v>Construction</x:v>
      </x:c>
      <x:c r="G3135" s="51" t="n">
        <x:v>34249</x:v>
      </x:c>
      <x:c r="H3135" s="51" t="n">
        <x:v>34945</x:v>
      </x:c>
      <x:c r="I3135" s="51" t="n">
        <x:v>34415</x:v>
      </x:c>
      <x:c r="J3135" s="51" t="n">
        <x:v>30643</x:v>
      </x:c>
      <x:c r="K3135" s="51" t="n">
        <x:v>36684</x:v>
      </x:c>
      <x:c r="L3135" s="52" t="n">
        <x:f>IFERROR(H3135/G3135-1,"")</x:f>
        <x:v>0.020321761219305623</x:v>
      </x:c>
      <x:c r="M3135" s="52" t="n">
        <x:f>IFERROR(I3135/H3135-1,"")</x:f>
        <x:v>-0.015166690513664371</x:v>
      </x:c>
      <x:c r="N3135" s="52" t="n">
        <x:f>IFERROR(J3135/I3135-1,"")</x:f>
        <x:v>-0.10960337062327474</x:v>
      </x:c>
      <x:c r="O3135" s="52" t="n">
        <x:f>IFERROR(K3135/J3135-1,"")</x:f>
        <x:v>0.1971412720686616</x:v>
      </x:c>
      <x:c r="P3135" s="52" t="n">
        <x:f>IFERROR((K3135/G3135)^(1/4)-1,"")</x:f>
        <x:v>0.017319097500659852</x:v>
      </x:c>
      <x:c r="Q3135" s="51" t="n">
        <x:v>2548</x:v>
      </x:c>
      <x:c r="R3135" s="52" t="n">
        <x:f>IFERROR(Q3135/K3135,"")</x:f>
        <x:v>0.0694580743648457</x:v>
      </x:c>
      <x:c r="S3135" s="53" t="n">
        <x:v>44287</x:v>
      </x:c>
      <x:c r="T3135" s="50" t="str">
        <x:v>EDINET_company_history</x:v>
      </x:c>
      <x:c r="U3135" s="50" t="str">
        <x:v>合同会社ストーンサイド</x:v>
      </x:c>
      <x:c r="V3135" s="54" t="n">
        <x:v>0.0737</x:v>
      </x:c>
      <x:c r="W3135" s="50" t="str">
        <x:v>山本 一樹</x:v>
      </x:c>
      <x:c r="X3135" s="50" t="b">
        <x:f>AND(COUNT(L3135:O3135)=4,L3135&gt;='設定'!$B$6,M3135&gt;='設定'!$B$6,N3135&gt;='設定'!$B$6,O3135&gt;='設定'!$B$6)</x:f>
        <x:v>0</x:v>
      </x:c>
      <x:c r="Y3135" s="50" t="b">
        <x:f>AND(COUNT(G3135:K3135)=5,P3135&gt;='設定'!$B$7)</x:f>
        <x:v>0</x:v>
      </x:c>
      <x:c r="Z3135" s="50" t="b">
        <x:f>AND(ISNUMBER(R3135),R3135&gt;='設定'!$B$8)</x:f>
        <x:v>0</x:v>
      </x:c>
      <x:c r="AA3135" s="50" t="b">
        <x:f>AND(ISNUMBER(S3135),S3135&gt;=DATE(YEAR('設定'!$B$10)-'設定'!$B$9,MONTH('設定'!$B$10),DAY('設定'!$B$10)))</x:f>
        <x:v>0</x:v>
      </x:c>
      <x:c r="AB3135" s="55" t="b">
        <x:v>0</x:v>
      </x:c>
      <x:c r="AC3135" s="55" t="b">
        <x:v>0</x:v>
      </x:c>
      <x:c r="AD3135" s="50" t="n">
        <x:f>IF(X3135,1,0)+IF(Z3135,1,0)+IF(AA3135,1,0)+IF(AB3135,1,0)</x:f>
        <x:v>0</x:v>
      </x:c>
      <x:c r="AE3135" s="50" t="n">
        <x:f>IF(Y3135,1,0)+IF(Z3135,1,0)+IF(AA3135,1,0)+IF(AB3135,1,0)</x:f>
        <x:v>0</x:v>
      </x:c>
      <x:c r="AF3135" s="50" t="n">
        <x:f>IF(Y3135,1,0)+IF(Z3135,1,0)+IF(AA3135,1,0)+IF(AC3135,1,0)</x:f>
        <x:v>0</x:v>
      </x:c>
      <x:c r="AG3135" s="53" t="n">
        <x:v>44348</x:v>
      </x:c>
      <x:c r="AH3135" s="50" t="str">
        <x:v>S100WQOK</x:v>
      </x:c>
      <x:c r="AI3135" s="50" t="str">
        <x:v>NetSalesSummaryOfBusinessResults</x:v>
      </x:c>
      <x:c r="AJ3135" s="50" t="str">
        <x:v>OperatingIncome</x:v>
      </x:c>
      <x:c r="AK3135" s="53" t="n">
        <x:v>45838</x:v>
      </x:c>
      <x:c r="AL3135" s="50" t="str">
        <x:v>365/365/365/366/365</x:v>
      </x:c>
      <x:c r="AM3135" s="51" t="n">
        <x:v>70516030</x:v>
      </x:c>
      <x:c r="AN3135" s="51" t="n">
        <x:v>1019</x:v>
      </x:c>
      <x:c r="AO3135" s="51" t="n">
        <x:f>IFERROR(AM3135*AN3135,"")</x:f>
        <x:v>71855834570</x:v>
      </x:c>
      <x:c r="AP3135" s="56" t="n">
        <x:f>IFERROR(AO3135/(K3135*1000000),"")</x:f>
        <x:v>1.9587786111111112</x:v>
      </x:c>
      <x:c r="AQ3135" s="57" t="n">
        <x:v>3176387816.6666665</x:v>
      </x:c>
      <x:c r="AR3135" s="52" t="n">
        <x:v>0.5633147159499935</x:v>
      </x:c>
      <x:c r="AS3135" s="52" t="n">
        <x:v>-0.9024578563395882</x:v>
      </x:c>
      <x:c r="AT3135" s="55" t="b">
        <x:v>1</x:v>
      </x:c>
      <x:c r="AU3135" s="50"/>
      <x:c r="AV3135" s="58" t="n">
        <x:v>-0.1224803395214911</x:v>
      </x:c>
      <x:c r="AW3135" s="50" t="n">
        <x:v>2721</x:v>
      </x:c>
      <x:c r="AX3135" s="50" t="str">
        <x:v>Transformation Moat</x:v>
      </x:c>
      <x:c r="AY3135" s="50" t="str">
        <x:v>ローカル5年最大下落率-60%以下</x:v>
      </x:c>
      <x:c r="AZ3135" s="59" t="str">
        <x:v>2025-09-24 14:48</x:v>
      </x:c>
      <x:c r="BA3135" s="53" t="n">
        <x:v>44287</x:v>
      </x:c>
      <x:c r="BB3135" s="50"/>
      <x:c r="BC3135" s="50"/>
      <x:c r="BD3135" s="50" t="str">
        <x:v>TOPIX Small 2</x:v>
      </x:c>
    </x:row>
    <x:row r="3136">
      <x:c r="A3136" s="50" t="n">
        <x:v>3135</x:v>
      </x:c>
      <x:c r="B3136" s="50" t="str">
        <x:v>3426</x:v>
      </x:c>
      <x:c r="C3136" s="50" t="str">
        <x:v>3426.T</x:v>
      </x:c>
      <x:c r="D3136" s="50" t="str">
        <x:v>ATOM LIVIN TECH Co.,Ltd.</x:v>
      </x:c>
      <x:c r="E3136" s="50" t="str">
        <x:v>Standard Market(Domestic)</x:v>
      </x:c>
      <x:c r="F3136" s="50" t="str">
        <x:v>Metal Products</x:v>
      </x:c>
      <x:c r="G3136" s="51" t="n">
        <x:v>9627.427</x:v>
      </x:c>
      <x:c r="H3136" s="51" t="n">
        <x:v>9990.863</x:v>
      </x:c>
      <x:c r="I3136" s="51" t="n">
        <x:v>10415.647</x:v>
      </x:c>
      <x:c r="J3136" s="51" t="n">
        <x:v>10162.479</x:v>
      </x:c>
      <x:c r="K3136" s="51" t="n">
        <x:v>10297.016</x:v>
      </x:c>
      <x:c r="L3136" s="52" t="n">
        <x:f>IFERROR(H3136/G3136-1,"")</x:f>
        <x:v>0.037750065515947284</x:v>
      </x:c>
      <x:c r="M3136" s="52" t="n">
        <x:f>IFERROR(I3136/H3136-1,"")</x:f>
        <x:v>0.0425172480095064</x:v>
      </x:c>
      <x:c r="N3136" s="52" t="n">
        <x:f>IFERROR(J3136/I3136-1,"")</x:f>
        <x:v>-0.024306507315388193</x:v>
      </x:c>
      <x:c r="O3136" s="52" t="n">
        <x:f>IFERROR(K3136/J3136-1,"")</x:f>
        <x:v>0.013238600542249568</x:v>
      </x:c>
      <x:c r="P3136" s="52" t="n">
        <x:f>IFERROR((K3136/G3136)^(1/4)-1,"")</x:f>
        <x:v>0.016951610263933103</x:v>
      </x:c>
      <x:c r="Q3136" s="51" t="n">
        <x:v>515.476</x:v>
      </x:c>
      <x:c r="R3136" s="52" t="n">
        <x:f>IFERROR(Q3136/K3136,"")</x:f>
        <x:v>0.05006071661926135</x:v>
      </x:c>
      <x:c r="S3136" s="53" t="n">
        <x:v>44348</x:v>
      </x:c>
      <x:c r="T3136" s="50" t="str">
        <x:v>not_identified_before_local_window</x:v>
      </x:c>
      <x:c r="U3136" s="50" t="str">
        <x:v>高橋不動産株式会社</x:v>
      </x:c>
      <x:c r="V3136" s="54" t="n">
        <x:v>0.2219</x:v>
      </x:c>
      <x:c r="W3136" s="50" t="str">
        <x:v>髙橋 快一郎</x:v>
      </x:c>
      <x:c r="X3136" s="50" t="b">
        <x:f>AND(COUNT(L3136:O3136)=4,L3136&gt;='設定'!$B$6,M3136&gt;='設定'!$B$6,N3136&gt;='設定'!$B$6,O3136&gt;='設定'!$B$6)</x:f>
        <x:v>0</x:v>
      </x:c>
      <x:c r="Y3136" s="50" t="b">
        <x:f>AND(COUNT(G3136:K3136)=5,P3136&gt;='設定'!$B$7)</x:f>
        <x:v>0</x:v>
      </x:c>
      <x:c r="Z3136" s="50" t="b">
        <x:f>AND(ISNUMBER(R3136),R3136&gt;='設定'!$B$8)</x:f>
        <x:v>0</x:v>
      </x:c>
      <x:c r="AA3136" s="50" t="b">
        <x:f>AND(ISNUMBER(S3136),S3136&gt;=DATE(YEAR('設定'!$B$10)-'設定'!$B$9,MONTH('設定'!$B$10),DAY('設定'!$B$10)))</x:f>
        <x:v>0</x:v>
      </x:c>
      <x:c r="AB3136" s="55" t="b">
        <x:v>0</x:v>
      </x:c>
      <x:c r="AC3136" s="55" t="b">
        <x:v>0</x:v>
      </x:c>
      <x:c r="AD3136" s="50" t="n">
        <x:f>IF(X3136,1,0)+IF(Z3136,1,0)+IF(AA3136,1,0)+IF(AB3136,1,0)</x:f>
        <x:v>0</x:v>
      </x:c>
      <x:c r="AE3136" s="50" t="n">
        <x:f>IF(Y3136,1,0)+IF(Z3136,1,0)+IF(AA3136,1,0)+IF(AB3136,1,0)</x:f>
        <x:v>0</x:v>
      </x:c>
      <x:c r="AF3136" s="50" t="n">
        <x:f>IF(Y3136,1,0)+IF(Z3136,1,0)+IF(AA3136,1,0)+IF(AC3136,1,0)</x:f>
        <x:v>0</x:v>
      </x:c>
      <x:c r="AG3136" s="53" t="n">
        <x:v>44348</x:v>
      </x:c>
      <x:c r="AH3136" s="50" t="str">
        <x:v>S100WQ9V</x:v>
      </x:c>
      <x:c r="AI3136" s="50" t="str">
        <x:v>NetSalesSummaryOfBusinessResults</x:v>
      </x:c>
      <x:c r="AJ3136" s="50" t="str">
        <x:v>OperatingIncome</x:v>
      </x:c>
      <x:c r="AK3136" s="53" t="n">
        <x:v>45838</x:v>
      </x:c>
      <x:c r="AL3136" s="50" t="str">
        <x:v>365/365/365/366/365</x:v>
      </x:c>
      <x:c r="AM3136" s="51" t="n">
        <x:v>3989800</x:v>
      </x:c>
      <x:c r="AN3136" s="51" t="n">
        <x:v>1309</x:v>
      </x:c>
      <x:c r="AO3136" s="51" t="n">
        <x:f>IFERROR(AM3136*AN3136,"")</x:f>
        <x:v>5222648200</x:v>
      </x:c>
      <x:c r="AP3136" s="56" t="n">
        <x:f>IFERROR(AO3136/(K3136*1000000),"")</x:f>
        <x:v>0.5072001636202177</x:v>
      </x:c>
      <x:c r="AQ3136" s="57" t="n">
        <x:v>1104630</x:v>
      </x:c>
      <x:c r="AR3136" s="52" t="n">
        <x:v>0.2051400879290748</x:v>
      </x:c>
      <x:c r="AS3136" s="52" t="n">
        <x:v>-0.2804137147227564</x:v>
      </x:c>
      <x:c r="AT3136" s="55" t="b">
        <x:v>0</x:v>
      </x:c>
      <x:c r="AU3136" s="50" t="str">
        <x:v>low_liquidity</x:v>
      </x:c>
      <x:c r="AV3136" s="58" t="n">
        <x:v>0.1177072516120263</x:v>
      </x:c>
      <x:c r="AW3136" s="50" t="n">
        <x:v>1136</x:v>
      </x:c>
      <x:c r="AX3136" s="50" t="str">
        <x:v>Discovery</x:v>
      </x:c>
      <x:c r="AY3136" s="50" t="str">
        <x:v>既存適格性フィルター不通過: low_liquidity / 60日平均売買代金2,000万円未満</x:v>
      </x:c>
      <x:c r="AZ3136" s="59" t="str">
        <x:v>2025-09-26 10:10</x:v>
      </x:c>
      <x:c r="BA3136" s="53"/>
      <x:c r="BB3136" s="50"/>
      <x:c r="BC3136" s="50"/>
      <x:c r="BD3136" s="50"/>
    </x:row>
    <x:row r="3137">
      <x:c r="A3137" s="50" t="n">
        <x:v>3136</x:v>
      </x:c>
      <x:c r="B3137" s="50" t="str">
        <x:v>9869</x:v>
      </x:c>
      <x:c r="C3137" s="50" t="str">
        <x:v>9869.T</x:v>
      </x:c>
      <x:c r="D3137" s="50" t="str">
        <x:v>KATO SANGYO CO.,LTD.</x:v>
      </x:c>
      <x:c r="E3137" s="50" t="str">
        <x:v>Prime Market (Domestic)</x:v>
      </x:c>
      <x:c r="F3137" s="50" t="str">
        <x:v>Wholesale Trade</x:v>
      </x:c>
      <x:c r="G3137" s="51" t="n">
        <x:v>1137101</x:v>
      </x:c>
      <x:c r="H3137" s="51" t="n">
        <x:v>1035664</x:v>
      </x:c>
      <x:c r="I3137" s="51" t="n">
        <x:v>1099391</x:v>
      </x:c>
      <x:c r="J3137" s="51" t="n">
        <x:v>1169834</x:v>
      </x:c>
      <x:c r="K3137" s="51" t="n">
        <x:v>1214265</x:v>
      </x:c>
      <x:c r="L3137" s="52" t="n">
        <x:f>IFERROR(H3137/G3137-1,"")</x:f>
        <x:v>-0.08920667557235462</x:v>
      </x:c>
      <x:c r="M3137" s="52" t="n">
        <x:f>IFERROR(I3137/H3137-1,"")</x:f>
        <x:v>0.06153250475057548</x:v>
      </x:c>
      <x:c r="N3137" s="52" t="n">
        <x:f>IFERROR(J3137/I3137-1,"")</x:f>
        <x:v>0.06407456491821373</x:v>
      </x:c>
      <x:c r="O3137" s="52" t="n">
        <x:f>IFERROR(K3137/J3137-1,"")</x:f>
        <x:v>0.0379806023760636</x:v>
      </x:c>
      <x:c r="P3137" s="52" t="n">
        <x:f>IFERROR((K3137/G3137)^(1/4)-1,"")</x:f>
        <x:v>0.01654968215568231</x:v>
      </x:c>
      <x:c r="Q3137" s="51" t="n">
        <x:v>18180</x:v>
      </x:c>
      <x:c r="R3137" s="52" t="n">
        <x:f>IFERROR(Q3137/K3137,"")</x:f>
        <x:v>0.014972020110931305</x:v>
      </x:c>
      <x:c r="S3137" s="53" t="n">
        <x:v>33025</x:v>
      </x:c>
      <x:c r="T3137" s="50" t="str">
        <x:v>EDINET_company_history</x:v>
      </x:c>
      <x:c r="U3137" s="50" t="str">
        <x:v>日本マスタートラスト信託銀行 株式会社（信託口）</x:v>
      </x:c>
      <x:c r="V3137" s="54" t="n">
        <x:v>0.11</x:v>
      </x:c>
      <x:c r="W3137" s="50" t="str">
        <x:v>加藤 和弥 / 大西 高司</x:v>
      </x:c>
      <x:c r="X3137" s="50" t="b">
        <x:f>AND(COUNT(L3137:O3137)=4,L3137&gt;='設定'!$B$6,M3137&gt;='設定'!$B$6,N3137&gt;='設定'!$B$6,O3137&gt;='設定'!$B$6)</x:f>
        <x:v>0</x:v>
      </x:c>
      <x:c r="Y3137" s="50" t="b">
        <x:f>AND(COUNT(G3137:K3137)=5,P3137&gt;='設定'!$B$7)</x:f>
        <x:v>0</x:v>
      </x:c>
      <x:c r="Z3137" s="50" t="b">
        <x:f>AND(ISNUMBER(R3137),R3137&gt;='設定'!$B$8)</x:f>
        <x:v>0</x:v>
      </x:c>
      <x:c r="AA3137" s="50" t="b">
        <x:f>AND(ISNUMBER(S3137),S3137&gt;=DATE(YEAR('設定'!$B$10)-'設定'!$B$9,MONTH('設定'!$B$10),DAY('設定'!$B$10)))</x:f>
        <x:v>0</x:v>
      </x:c>
      <x:c r="AB3137" s="55" t="b">
        <x:v>0</x:v>
      </x:c>
      <x:c r="AC3137" s="55" t="b">
        <x:v>0</x:v>
      </x:c>
      <x:c r="AD3137" s="50" t="n">
        <x:f>IF(X3137,1,0)+IF(Z3137,1,0)+IF(AA3137,1,0)+IF(AB3137,1,0)</x:f>
        <x:v>0</x:v>
      </x:c>
      <x:c r="AE3137" s="50" t="n">
        <x:f>IF(Y3137,1,0)+IF(Z3137,1,0)+IF(AA3137,1,0)+IF(AB3137,1,0)</x:f>
        <x:v>0</x:v>
      </x:c>
      <x:c r="AF3137" s="50" t="n">
        <x:f>IF(Y3137,1,0)+IF(Z3137,1,0)+IF(AA3137,1,0)+IF(AC3137,1,0)</x:f>
        <x:v>0</x:v>
      </x:c>
      <x:c r="AG3137" s="53" t="n">
        <x:v>44348</x:v>
      </x:c>
      <x:c r="AH3137" s="50" t="str">
        <x:v>S100XA3X</x:v>
      </x:c>
      <x:c r="AI3137" s="50" t="str">
        <x:v>OperatingRevenue1SummaryOfBusinessResults</x:v>
      </x:c>
      <x:c r="AJ3137" s="50" t="str">
        <x:v>OperatingIncome</x:v>
      </x:c>
      <x:c r="AK3137" s="53" t="n">
        <x:v>45930</x:v>
      </x:c>
      <x:c r="AL3137" s="50" t="str">
        <x:v>365/365/365/366/365</x:v>
      </x:c>
      <x:c r="AM3137" s="51" t="n">
        <x:v>30801000</x:v>
      </x:c>
      <x:c r="AN3137" s="51" t="n">
        <x:v>5900</x:v>
      </x:c>
      <x:c r="AO3137" s="51" t="n">
        <x:f>IFERROR(AM3137*AN3137,"")</x:f>
        <x:v>181725900000</x:v>
      </x:c>
      <x:c r="AP3137" s="56" t="n">
        <x:f>IFERROR(AO3137/(K3137*1000000),"")</x:f>
        <x:v>0.1496591765388939</x:v>
      </x:c>
      <x:c r="AQ3137" s="57" t="n">
        <x:v>265278566.66666663</x:v>
      </x:c>
      <x:c r="AR3137" s="52" t="n">
        <x:v>0.2156275777673022</x:v>
      </x:c>
      <x:c r="AS3137" s="52" t="n">
        <x:v>-0.2559428615618465</x:v>
      </x:c>
      <x:c r="AT3137" s="55" t="b">
        <x:v>1</x:v>
      </x:c>
      <x:c r="AU3137" s="50"/>
      <x:c r="AV3137" s="58" t="n">
        <x:v>-0.0767601408566794</x:v>
      </x:c>
      <x:c r="AW3137" s="50" t="n">
        <x:v>2453</x:v>
      </x:c>
      <x:c r="AX3137" s="50" t="str">
        <x:v>Core Moat</x:v>
      </x:c>
      <x:c r="AY3137" s="50" t="str">
        <x:v>目立つ機械的警告なし（定性確認は別途必要）</x:v>
      </x:c>
      <x:c r="AZ3137" s="59" t="str">
        <x:v>2025-12-22 09:36</x:v>
      </x:c>
      <x:c r="BA3137" s="53" t="n">
        <x:v>33025</x:v>
      </x:c>
      <x:c r="BB3137" s="50"/>
      <x:c r="BC3137" s="50"/>
      <x:c r="BD3137" s="50" t="str">
        <x:v>TOPIX Small 1</x:v>
      </x:c>
    </x:row>
    <x:row r="3138">
      <x:c r="A3138" s="50" t="n">
        <x:v>3137</x:v>
      </x:c>
      <x:c r="B3138" s="50" t="str">
        <x:v>9994</x:v>
      </x:c>
      <x:c r="C3138" s="50" t="str">
        <x:v>9994.T</x:v>
      </x:c>
      <x:c r="D3138" s="50" t="str">
        <x:v>YAMAYA CORPORATION</x:v>
      </x:c>
      <x:c r="E3138" s="50" t="str">
        <x:v>Standard Market(Domestic)</x:v>
      </x:c>
      <x:c r="F3138" s="50" t="str">
        <x:v>Retail Trade</x:v>
      </x:c>
      <x:c r="G3138" s="51" t="n">
        <x:v>150003</x:v>
      </x:c>
      <x:c r="H3138" s="51" t="n">
        <x:v>143420</x:v>
      </x:c>
      <x:c r="I3138" s="51" t="n">
        <x:v>152764</x:v>
      </x:c>
      <x:c r="J3138" s="51" t="n">
        <x:v>160335</x:v>
      </x:c>
      <x:c r="K3138" s="51" t="n">
        <x:v>160164</x:v>
      </x:c>
      <x:c r="L3138" s="52" t="n">
        <x:f>IFERROR(H3138/G3138-1,"")</x:f>
        <x:v>-0.04388578895088768</x:v>
      </x:c>
      <x:c r="M3138" s="52" t="n">
        <x:f>IFERROR(I3138/H3138-1,"")</x:f>
        <x:v>0.06515130386278067</x:v>
      </x:c>
      <x:c r="N3138" s="52" t="n">
        <x:f>IFERROR(J3138/I3138-1,"")</x:f>
        <x:v>0.04956010578408532</x:v>
      </x:c>
      <x:c r="O3138" s="52" t="n">
        <x:f>IFERROR(K3138/J3138-1,"")</x:f>
        <x:v>-0.0010665169800729846</x:v>
      </x:c>
      <x:c r="P3138" s="52" t="n">
        <x:f>IFERROR((K3138/G3138)^(1/4)-1,"")</x:f>
        <x:v>0.016520731738745686</x:v>
      </x:c>
      <x:c r="Q3138" s="51" t="n">
        <x:v>5425</x:v>
      </x:c>
      <x:c r="R3138" s="52" t="n">
        <x:f>IFERROR(Q3138/K3138,"")</x:f>
        <x:v>0.033871531680027975</x:v>
      </x:c>
      <x:c r="S3138" s="53" t="n">
        <x:v>37316</x:v>
      </x:c>
      <x:c r="T3138" s="50" t="str">
        <x:v>EDINET_company_history</x:v>
      </x:c>
      <x:c r="U3138" s="50" t="str">
        <x:v>山内コンサルタント株式会社</x:v>
      </x:c>
      <x:c r="V3138" s="54" t="n">
        <x:v>0.2283</x:v>
      </x:c>
      <x:c r="W3138" s="50" t="str">
        <x:v>山内英靖 / 佐藤浩也</x:v>
      </x:c>
      <x:c r="X3138" s="50" t="b">
        <x:f>AND(COUNT(L3138:O3138)=4,L3138&gt;='設定'!$B$6,M3138&gt;='設定'!$B$6,N3138&gt;='設定'!$B$6,O3138&gt;='設定'!$B$6)</x:f>
        <x:v>0</x:v>
      </x:c>
      <x:c r="Y3138" s="50" t="b">
        <x:f>AND(COUNT(G3138:K3138)=5,P3138&gt;='設定'!$B$7)</x:f>
        <x:v>0</x:v>
      </x:c>
      <x:c r="Z3138" s="50" t="b">
        <x:f>AND(ISNUMBER(R3138),R3138&gt;='設定'!$B$8)</x:f>
        <x:v>0</x:v>
      </x:c>
      <x:c r="AA3138" s="50" t="b">
        <x:f>AND(ISNUMBER(S3138),S3138&gt;=DATE(YEAR('設定'!$B$10)-'設定'!$B$9,MONTH('設定'!$B$10),DAY('設定'!$B$10)))</x:f>
        <x:v>0</x:v>
      </x:c>
      <x:c r="AB3138" s="55" t="b">
        <x:v>0</x:v>
      </x:c>
      <x:c r="AC3138" s="55" t="b">
        <x:v>0</x:v>
      </x:c>
      <x:c r="AD3138" s="50" t="n">
        <x:f>IF(X3138,1,0)+IF(Z3138,1,0)+IF(AA3138,1,0)+IF(AB3138,1,0)</x:f>
        <x:v>0</x:v>
      </x:c>
      <x:c r="AE3138" s="50" t="n">
        <x:f>IF(Y3138,1,0)+IF(Z3138,1,0)+IF(AA3138,1,0)+IF(AB3138,1,0)</x:f>
        <x:v>0</x:v>
      </x:c>
      <x:c r="AF3138" s="50" t="n">
        <x:f>IF(Y3138,1,0)+IF(Z3138,1,0)+IF(AA3138,1,0)+IF(AC3138,1,0)</x:f>
        <x:v>0</x:v>
      </x:c>
      <x:c r="AG3138" s="53" t="n">
        <x:v>44348</x:v>
      </x:c>
      <x:c r="AH3138" s="50" t="str">
        <x:v>S100VZ1X</x:v>
      </x:c>
      <x:c r="AI3138" s="50" t="str">
        <x:v>NetSalesSummaryOfBusinessResults</x:v>
      </x:c>
      <x:c r="AJ3138" s="50" t="str">
        <x:v>OperatingIncome</x:v>
      </x:c>
      <x:c r="AK3138" s="53" t="n">
        <x:v>45747</x:v>
      </x:c>
      <x:c r="AL3138" s="50" t="str">
        <x:v>365/365/365/366/365</x:v>
      </x:c>
      <x:c r="AM3138" s="51" t="n">
        <x:v>10841470</x:v>
      </x:c>
      <x:c r="AN3138" s="51" t="n">
        <x:v>2120</x:v>
      </x:c>
      <x:c r="AO3138" s="51" t="n">
        <x:f>IFERROR(AM3138*AN3138,"")</x:f>
        <x:v>22983916400</x:v>
      </x:c>
      <x:c r="AP3138" s="56" t="n">
        <x:f>IFERROR(AO3138/(K3138*1000000),"")</x:f>
        <x:v>0.14350238755275843</x:v>
      </x:c>
      <x:c r="AQ3138" s="57" t="n">
        <x:v>42954048.333333336</x:v>
      </x:c>
      <x:c r="AR3138" s="52" t="n">
        <x:v>0.1760720562068528</x:v>
      </x:c>
      <x:c r="AS3138" s="52" t="n">
        <x:v>-0.3565117325726843</x:v>
      </x:c>
      <x:c r="AT3138" s="55" t="b">
        <x:v>1</x:v>
      </x:c>
      <x:c r="AU3138" s="50"/>
      <x:c r="AV3138" s="58" t="n">
        <x:v>-0.0490418281432456</x:v>
      </x:c>
      <x:c r="AW3138" s="50" t="n">
        <x:v>2259</x:v>
      </x:c>
      <x:c r="AX3138" s="50" t="str">
        <x:v>Core Moat</x:v>
      </x:c>
      <x:c r="AY3138" s="50" t="str">
        <x:v>目立つ機械的警告なし（定性確認は別途必要）</x:v>
      </x:c>
      <x:c r="AZ3138" s="59" t="str">
        <x:v>2025-06-18 15:52</x:v>
      </x:c>
      <x:c r="BA3138" s="53" t="n">
        <x:v>37316</x:v>
      </x:c>
      <x:c r="BB3138" s="50"/>
      <x:c r="BC3138" s="50"/>
      <x:c r="BD3138" s="50"/>
    </x:row>
    <x:row r="3139">
      <x:c r="A3139" s="50" t="n">
        <x:v>3138</x:v>
      </x:c>
      <x:c r="B3139" s="50" t="str">
        <x:v>2206</x:v>
      </x:c>
      <x:c r="C3139" s="50" t="str">
        <x:v>2206.T</x:v>
      </x:c>
      <x:c r="D3139" s="50" t="str">
        <x:v>Ezaki Glico Co.,Ltd.</x:v>
      </x:c>
      <x:c r="E3139" s="50" t="str">
        <x:v>Prime Market (Domestic)</x:v>
      </x:c>
      <x:c r="F3139" s="50" t="str">
        <x:v>Foods</x:v>
      </x:c>
      <x:c r="G3139" s="51" t="n">
        <x:v>338571</x:v>
      </x:c>
      <x:c r="H3139" s="51" t="n">
        <x:v>303921</x:v>
      </x:c>
      <x:c r="I3139" s="51" t="n">
        <x:v>332590</x:v>
      </x:c>
      <x:c r="J3139" s="51" t="n">
        <x:v>331129</x:v>
      </x:c>
      <x:c r="K3139" s="51" t="n">
        <x:v>361390</x:v>
      </x:c>
      <x:c r="L3139" s="52" t="n">
        <x:f>IFERROR(H3139/G3139-1,"")</x:f>
        <x:v>-0.1023419016986098</x:v>
      </x:c>
      <x:c r="M3139" s="52" t="n">
        <x:f>IFERROR(I3139/H3139-1,"")</x:f>
        <x:v>0.09433043455371637</x:v>
      </x:c>
      <x:c r="N3139" s="52" t="n">
        <x:f>IFERROR(J3139/I3139-1,"")</x:f>
        <x:v>-0.004392795934934912</x:v>
      </x:c>
      <x:c r="O3139" s="52" t="n">
        <x:f>IFERROR(K3139/J3139-1,"")</x:f>
        <x:v>0.09138734450923969</x:v>
      </x:c>
      <x:c r="P3139" s="52" t="n">
        <x:f>IFERROR((K3139/G3139)^(1/4)-1,"")</x:f>
        <x:v>0.01643963999130449</x:v>
      </x:c>
      <x:c r="Q3139" s="51" t="n">
        <x:v>8736</x:v>
      </x:c>
      <x:c r="R3139" s="52" t="n">
        <x:f>IFERROR(Q3139/K3139,"")</x:f>
        <x:v>0.024173330750712527</x:v>
      </x:c>
      <x:c r="S3139" s="53" t="n">
        <x:v>19784</x:v>
      </x:c>
      <x:c r="T3139" s="50" t="str">
        <x:v>EDINET_company_history</x:v>
      </x:c>
      <x:c r="U3139" s="50" t="str">
        <x:v>日本マスタートラスト信託銀行株式会社（信託口）</x:v>
      </x:c>
      <x:c r="V3139" s="54" t="n">
        <x:v>0.1109</x:v>
      </x:c>
      <x:c r="W3139" s="50" t="str">
        <x:v>江崎 勝久 / 江崎 悦朗</x:v>
      </x:c>
      <x:c r="X3139" s="50" t="b">
        <x:f>AND(COUNT(L3139:O3139)=4,L3139&gt;='設定'!$B$6,M3139&gt;='設定'!$B$6,N3139&gt;='設定'!$B$6,O3139&gt;='設定'!$B$6)</x:f>
        <x:v>0</x:v>
      </x:c>
      <x:c r="Y3139" s="50" t="b">
        <x:f>AND(COUNT(G3139:K3139)=5,P3139&gt;='設定'!$B$7)</x:f>
        <x:v>0</x:v>
      </x:c>
      <x:c r="Z3139" s="50" t="b">
        <x:f>AND(ISNUMBER(R3139),R3139&gt;='設定'!$B$8)</x:f>
        <x:v>0</x:v>
      </x:c>
      <x:c r="AA3139" s="50" t="b">
        <x:f>AND(ISNUMBER(S3139),S3139&gt;=DATE(YEAR('設定'!$B$10)-'設定'!$B$9,MONTH('設定'!$B$10),DAY('設定'!$B$10)))</x:f>
        <x:v>0</x:v>
      </x:c>
      <x:c r="AB3139" s="55" t="b">
        <x:v>0</x:v>
      </x:c>
      <x:c r="AC3139" s="55" t="b">
        <x:v>0</x:v>
      </x:c>
      <x:c r="AD3139" s="50" t="n">
        <x:f>IF(X3139,1,0)+IF(Z3139,1,0)+IF(AA3139,1,0)+IF(AB3139,1,0)</x:f>
        <x:v>0</x:v>
      </x:c>
      <x:c r="AE3139" s="50" t="n">
        <x:f>IF(Y3139,1,0)+IF(Z3139,1,0)+IF(AA3139,1,0)+IF(AB3139,1,0)</x:f>
        <x:v>0</x:v>
      </x:c>
      <x:c r="AF3139" s="50" t="n">
        <x:f>IF(Y3139,1,0)+IF(Z3139,1,0)+IF(AA3139,1,0)+IF(AC3139,1,0)</x:f>
        <x:v>0</x:v>
      </x:c>
      <x:c r="AG3139" s="53" t="n">
        <x:v>44348</x:v>
      </x:c>
      <x:c r="AH3139" s="50" t="str">
        <x:v>S100XRXN</x:v>
      </x:c>
      <x:c r="AI3139" s="50" t="str">
        <x:v>NetSalesSummaryOfBusinessResults</x:v>
      </x:c>
      <x:c r="AJ3139" s="50" t="str">
        <x:v>OperatingIncome</x:v>
      </x:c>
      <x:c r="AK3139" s="53" t="n">
        <x:v>46022</x:v>
      </x:c>
      <x:c r="AL3139" s="50" t="str">
        <x:v>365/365/365/366/365</x:v>
      </x:c>
      <x:c r="AM3139" s="51" t="n">
        <x:v>63661469</x:v>
      </x:c>
      <x:c r="AN3139" s="51" t="n">
        <x:v>5368</x:v>
      </x:c>
      <x:c r="AO3139" s="51" t="n">
        <x:f>IFERROR(AM3139*AN3139,"")</x:f>
        <x:v>341734765592</x:v>
      </x:c>
      <x:c r="AP3139" s="56" t="n">
        <x:f>IFERROR(AO3139/(K3139*1000000),"")</x:f>
        <x:v>0.9456121242757132</x:v>
      </x:c>
      <x:c r="AQ3139" s="57" t="n">
        <x:v>1226195435</x:v>
      </x:c>
      <x:c r="AR3139" s="52" t="n">
        <x:v>0.1953330175926096</x:v>
      </x:c>
      <x:c r="AS3139" s="52" t="n">
        <x:v>-0.2316112365946908</x:v>
      </x:c>
      <x:c r="AT3139" s="55" t="b">
        <x:v>1</x:v>
      </x:c>
      <x:c r="AU3139" s="50"/>
      <x:c r="AV3139" s="58" t="n">
        <x:v>-0.0115447163033606</x:v>
      </x:c>
      <x:c r="AW3139" s="50" t="n">
        <x:v>1963</x:v>
      </x:c>
      <x:c r="AX3139" s="50" t="str">
        <x:v>Core Moat</x:v>
      </x:c>
      <x:c r="AY3139" s="50" t="str">
        <x:v>目立つ機械的警告なし（定性確認は別途必要）</x:v>
      </x:c>
      <x:c r="AZ3139" s="59" t="str">
        <x:v>2026-03-19 15:30</x:v>
      </x:c>
      <x:c r="BA3139" s="53" t="n">
        <x:v>19784</x:v>
      </x:c>
      <x:c r="BB3139" s="50"/>
      <x:c r="BC3139" s="50"/>
      <x:c r="BD3139" s="50" t="str">
        <x:v>TOPIX Mid400</x:v>
      </x:c>
    </x:row>
    <x:row r="3140">
      <x:c r="A3140" s="50" t="n">
        <x:v>3139</x:v>
      </x:c>
      <x:c r="B3140" s="50" t="str">
        <x:v>8585</x:v>
      </x:c>
      <x:c r="C3140" s="50" t="str">
        <x:v>8585.T</x:v>
      </x:c>
      <x:c r="D3140" s="50" t="str">
        <x:v>Orient Corporation</x:v>
      </x:c>
      <x:c r="E3140" s="50" t="str">
        <x:v>Prime Market (Domestic)</x:v>
      </x:c>
      <x:c r="F3140" s="50" t="str">
        <x:v>Other Financing Business</x:v>
      </x:c>
      <x:c r="G3140" s="51" t="n">
        <x:v>229793</x:v>
      </x:c>
      <x:c r="H3140" s="51" t="n">
        <x:v>229806</x:v>
      </x:c>
      <x:c r="I3140" s="51" t="n">
        <x:v>227693</x:v>
      </x:c>
      <x:c r="J3140" s="51" t="n">
        <x:v>229054</x:v>
      </x:c>
      <x:c r="K3140" s="51" t="n">
        <x:v>245270</x:v>
      </x:c>
      <x:c r="L3140" s="52" t="n">
        <x:f>IFERROR(H3140/G3140-1,"")</x:f>
        <x:v>0.00005657265451941562</x:v>
      </x:c>
      <x:c r="M3140" s="52" t="n">
        <x:f>IFERROR(I3140/H3140-1,"")</x:f>
        <x:v>-0.009194712061477928</x:v>
      </x:c>
      <x:c r="N3140" s="52" t="n">
        <x:f>IFERROR(J3140/I3140-1,"")</x:f>
        <x:v>0.005977346690499985</x:v>
      </x:c>
      <x:c r="O3140" s="52" t="n">
        <x:f>IFERROR(K3140/J3140-1,"")</x:f>
        <x:v>0.07079553293109919</x:v>
      </x:c>
      <x:c r="P3140" s="52" t="n">
        <x:f>IFERROR((K3140/G3140)^(1/4)-1,"")</x:f>
        <x:v>0.016428675849791796</x:v>
      </x:c>
      <x:c r="Q3140" s="51" t="n">
        <x:v>12344</x:v>
      </x:c>
      <x:c r="R3140" s="52" t="n">
        <x:f>IFERROR(Q3140/K3140,"")</x:f>
        <x:v>0.050328209728054796</x:v>
      </x:c>
      <x:c r="S3140" s="53" t="n">
        <x:v>29099</x:v>
      </x:c>
      <x:c r="T3140" s="50" t="str">
        <x:v>EDINET_company_history</x:v>
      </x:c>
      <x:c r="U3140" s="50" t="str">
        <x:v>株式会社みずほ銀行</x:v>
      </x:c>
      <x:c r="V3140" s="54" t="n">
        <x:v>0.4866</x:v>
      </x:c>
      <x:c r="W3140" s="50" t="str">
        <x:v>飯盛 徹夫 / 梅宮 真</x:v>
      </x:c>
      <x:c r="X3140" s="50" t="b">
        <x:f>AND(COUNT(L3140:O3140)=4,L3140&gt;='設定'!$B$6,M3140&gt;='設定'!$B$6,N3140&gt;='設定'!$B$6,O3140&gt;='設定'!$B$6)</x:f>
        <x:v>0</x:v>
      </x:c>
      <x:c r="Y3140" s="50" t="b">
        <x:f>AND(COUNT(G3140:K3140)=5,P3140&gt;='設定'!$B$7)</x:f>
        <x:v>0</x:v>
      </x:c>
      <x:c r="Z3140" s="50" t="b">
        <x:f>AND(ISNUMBER(R3140),R3140&gt;='設定'!$B$8)</x:f>
        <x:v>0</x:v>
      </x:c>
      <x:c r="AA3140" s="50" t="b">
        <x:f>AND(ISNUMBER(S3140),S3140&gt;=DATE(YEAR('設定'!$B$10)-'設定'!$B$9,MONTH('設定'!$B$10),DAY('設定'!$B$10)))</x:f>
        <x:v>0</x:v>
      </x:c>
      <x:c r="AB3140" s="55" t="b">
        <x:v>0</x:v>
      </x:c>
      <x:c r="AC3140" s="55" t="b">
        <x:v>0</x:v>
      </x:c>
      <x:c r="AD3140" s="50" t="n">
        <x:f>IF(X3140,1,0)+IF(Z3140,1,0)+IF(AA3140,1,0)+IF(AB3140,1,0)</x:f>
        <x:v>0</x:v>
      </x:c>
      <x:c r="AE3140" s="50" t="n">
        <x:f>IF(Y3140,1,0)+IF(Z3140,1,0)+IF(AA3140,1,0)+IF(AB3140,1,0)</x:f>
        <x:v>0</x:v>
      </x:c>
      <x:c r="AF3140" s="50" t="n">
        <x:f>IF(Y3140,1,0)+IF(Z3140,1,0)+IF(AA3140,1,0)+IF(AC3140,1,0)</x:f>
        <x:v>0</x:v>
      </x:c>
      <x:c r="AG3140" s="53" t="n">
        <x:v>44348</x:v>
      </x:c>
      <x:c r="AH3140" s="50" t="str">
        <x:v>S100W0EA</x:v>
      </x:c>
      <x:c r="AI3140" s="50" t="str">
        <x:v>OperatingRevenue1SummaryOfBusinessResults</x:v>
      </x:c>
      <x:c r="AJ3140" s="50" t="str">
        <x:v>OperatingIncome</x:v>
      </x:c>
      <x:c r="AK3140" s="53" t="n">
        <x:v>45747</x:v>
      </x:c>
      <x:c r="AL3140" s="50" t="str">
        <x:v>365/365/365/366/365</x:v>
      </x:c>
      <x:c r="AM3140" s="51" t="n">
        <x:v>171856320</x:v>
      </x:c>
      <x:c r="AN3140" s="51" t="n">
        <x:v>839</x:v>
      </x:c>
      <x:c r="AO3140" s="51" t="n">
        <x:f>IFERROR(AM3140*AN3140,"")</x:f>
        <x:v>144187452480</x:v>
      </x:c>
      <x:c r="AP3140" s="56" t="n">
        <x:f>IFERROR(AO3140/(K3140*1000000),"")</x:f>
        <x:v>0.5878723548742203</x:v>
      </x:c>
      <x:c r="AQ3140" s="57" t="n">
        <x:v>695256703.3333334</x:v>
      </x:c>
      <x:c r="AR3140" s="52" t="n">
        <x:v>0.2476892071037675</x:v>
      </x:c>
      <x:c r="AS3140" s="52" t="n">
        <x:v>-0.5490563818245904</x:v>
      </x:c>
      <x:c r="AT3140" s="55" t="b">
        <x:v>1</x:v>
      </x:c>
      <x:c r="AU3140" s="50"/>
      <x:c r="AV3140" s="58" t="n">
        <x:v>-0.1365525418585603</x:v>
      </x:c>
      <x:c r="AW3140" s="50" t="n">
        <x:v>2789</x:v>
      </x:c>
      <x:c r="AX3140" s="50" t="str">
        <x:v>Transformation Moat</x:v>
      </x:c>
      <x:c r="AY3140" s="50" t="str">
        <x:v>目立つ機械的警告なし（定性確認は別途必要）</x:v>
      </x:c>
      <x:c r="AZ3140" s="59" t="str">
        <x:v>2025-06-20 10:13</x:v>
      </x:c>
      <x:c r="BA3140" s="53" t="n">
        <x:v>29099</x:v>
      </x:c>
      <x:c r="BB3140" s="50"/>
      <x:c r="BC3140" s="50"/>
      <x:c r="BD3140" s="50" t="str">
        <x:v>TOPIX Small 1</x:v>
      </x:c>
    </x:row>
    <x:row r="3141">
      <x:c r="A3141" s="50" t="n">
        <x:v>3140</x:v>
      </x:c>
      <x:c r="B3141" s="50" t="str">
        <x:v>6727</x:v>
      </x:c>
      <x:c r="C3141" s="50" t="str">
        <x:v>6727.T</x:v>
      </x:c>
      <x:c r="D3141" s="50" t="str">
        <x:v>Wacom Co.,Ltd.</x:v>
      </x:c>
      <x:c r="E3141" s="50" t="str">
        <x:v>Prime Market (Domestic)</x:v>
      </x:c>
      <x:c r="F3141" s="50" t="str">
        <x:v>Electric Appliances</x:v>
      </x:c>
      <x:c r="G3141" s="51" t="n">
        <x:v>108531.067</x:v>
      </x:c>
      <x:c r="H3141" s="51" t="n">
        <x:v>108789.859</x:v>
      </x:c>
      <x:c r="I3141" s="51" t="n">
        <x:v>112729.503</x:v>
      </x:c>
      <x:c r="J3141" s="51" t="n">
        <x:v>118794.737</x:v>
      </x:c>
      <x:c r="K3141" s="51" t="n">
        <x:v>115680.799</x:v>
      </x:c>
      <x:c r="L3141" s="52" t="n">
        <x:f>IFERROR(H3141/G3141-1,"")</x:f>
        <x:v>0.0023844969662005777</x:v>
      </x:c>
      <x:c r="M3141" s="52" t="n">
        <x:f>IFERROR(I3141/H3141-1,"")</x:f>
        <x:v>0.03621333859803966</x:v>
      </x:c>
      <x:c r="N3141" s="52" t="n">
        <x:f>IFERROR(J3141/I3141-1,"")</x:f>
        <x:v>0.05380343067777038</x:v>
      </x:c>
      <x:c r="O3141" s="52" t="n">
        <x:f>IFERROR(K3141/J3141-1,"")</x:f>
        <x:v>-0.026212760587196682</x:v>
      </x:c>
      <x:c r="P3141" s="52" t="n">
        <x:f>IFERROR((K3141/G3141)^(1/4)-1,"")</x:f>
        <x:v>0.0160774234080574</x:v>
      </x:c>
      <x:c r="Q3141" s="51" t="n">
        <x:v>10209.629</x:v>
      </x:c>
      <x:c r="R3141" s="52" t="n">
        <x:f>IFERROR(Q3141/K3141,"")</x:f>
        <x:v>0.08825690251326844</x:v>
      </x:c>
      <x:c r="S3141" s="53" t="n">
        <x:v>37712</x:v>
      </x:c>
      <x:c r="T3141" s="50" t="str">
        <x:v>EDINET_company_history</x:v>
      </x:c>
      <x:c r="U3141" s="50" t="str">
        <x:v>日本マスタートラスト信託銀行株式会社（信託口）</x:v>
      </x:c>
      <x:c r="V3141" s="54" t="n">
        <x:v>0.1643</x:v>
      </x:c>
      <x:c r="W3141" s="50" t="str">
        <x:v>井出 信孝</x:v>
      </x:c>
      <x:c r="X3141" s="50" t="b">
        <x:f>AND(COUNT(L3141:O3141)=4,L3141&gt;='設定'!$B$6,M3141&gt;='設定'!$B$6,N3141&gt;='設定'!$B$6,O3141&gt;='設定'!$B$6)</x:f>
        <x:v>0</x:v>
      </x:c>
      <x:c r="Y3141" s="50" t="b">
        <x:f>AND(COUNT(G3141:K3141)=5,P3141&gt;='設定'!$B$7)</x:f>
        <x:v>0</x:v>
      </x:c>
      <x:c r="Z3141" s="50" t="b">
        <x:f>AND(ISNUMBER(R3141),R3141&gt;='設定'!$B$8)</x:f>
        <x:v>0</x:v>
      </x:c>
      <x:c r="AA3141" s="50" t="b">
        <x:f>AND(ISNUMBER(S3141),S3141&gt;=DATE(YEAR('設定'!$B$10)-'設定'!$B$9,MONTH('設定'!$B$10),DAY('設定'!$B$10)))</x:f>
        <x:v>0</x:v>
      </x:c>
      <x:c r="AB3141" s="55" t="b">
        <x:v>0</x:v>
      </x:c>
      <x:c r="AC3141" s="55" t="b">
        <x:v>0</x:v>
      </x:c>
      <x:c r="AD3141" s="50" t="n">
        <x:f>IF(X3141,1,0)+IF(Z3141,1,0)+IF(AA3141,1,0)+IF(AB3141,1,0)</x:f>
        <x:v>0</x:v>
      </x:c>
      <x:c r="AE3141" s="50" t="n">
        <x:f>IF(Y3141,1,0)+IF(Z3141,1,0)+IF(AA3141,1,0)+IF(AB3141,1,0)</x:f>
        <x:v>0</x:v>
      </x:c>
      <x:c r="AF3141" s="50" t="n">
        <x:f>IF(Y3141,1,0)+IF(Z3141,1,0)+IF(AA3141,1,0)+IF(AC3141,1,0)</x:f>
        <x:v>0</x:v>
      </x:c>
      <x:c r="AG3141" s="53" t="n">
        <x:v>44348</x:v>
      </x:c>
      <x:c r="AH3141" s="50" t="str">
        <x:v>S100W3Z7</x:v>
      </x:c>
      <x:c r="AI3141" s="50" t="str">
        <x:v>NetSalesSummaryOfBusinessResults</x:v>
      </x:c>
      <x:c r="AJ3141" s="50" t="str">
        <x:v>OperatingIncome</x:v>
      </x:c>
      <x:c r="AK3141" s="53" t="n">
        <x:v>45747</x:v>
      </x:c>
      <x:c r="AL3141" s="50" t="str">
        <x:v>365/365/365/366/365</x:v>
      </x:c>
      <x:c r="AM3141" s="51" t="n">
        <x:v>134504900</x:v>
      </x:c>
      <x:c r="AN3141" s="51" t="n">
        <x:v>871</x:v>
      </x:c>
      <x:c r="AO3141" s="51" t="n">
        <x:f>IFERROR(AM3141*AN3141,"")</x:f>
        <x:v>117153767900</x:v>
      </x:c>
      <x:c r="AP3141" s="56" t="n">
        <x:f>IFERROR(AO3141/(K3141*1000000),"")</x:f>
        <x:v>1.0127330456975838</x:v>
      </x:c>
      <x:c r="AQ3141" s="57" t="n">
        <x:v>379380291.6666667</x:v>
      </x:c>
      <x:c r="AR3141" s="52" t="n">
        <x:v>0.3779520561336431</x:v>
      </x:c>
      <x:c r="AS3141" s="52" t="n">
        <x:v>-0.5229073913907113</x:v>
      </x:c>
      <x:c r="AT3141" s="55" t="b">
        <x:v>1</x:v>
      </x:c>
      <x:c r="AU3141" s="50"/>
      <x:c r="AV3141" s="58" t="n">
        <x:v>0.3066255279969481</x:v>
      </x:c>
      <x:c r="AW3141" s="50" t="n">
        <x:v>415</x:v>
      </x:c>
      <x:c r="AX3141" s="50" t="str">
        <x:v>Future Moat</x:v>
      </x:c>
      <x:c r="AY3141" s="50" t="str">
        <x:v>目立つ機械的警告なし（定性確認は別途必要）</x:v>
      </x:c>
      <x:c r="AZ3141" s="59" t="str">
        <x:v>2025-06-25 10:17</x:v>
      </x:c>
      <x:c r="BA3141" s="53" t="n">
        <x:v>37712</x:v>
      </x:c>
      <x:c r="BB3141" s="50"/>
      <x:c r="BC3141" s="50"/>
      <x:c r="BD3141" s="50" t="str">
        <x:v>TOPIX Small 1</x:v>
      </x:c>
    </x:row>
    <x:row r="3142">
      <x:c r="A3142" s="50" t="n">
        <x:v>3141</x:v>
      </x:c>
      <x:c r="B3142" s="50" t="str">
        <x:v>6471</x:v>
      </x:c>
      <x:c r="C3142" s="50" t="str">
        <x:v>6471.T</x:v>
      </x:c>
      <x:c r="D3142" s="50" t="str">
        <x:v>NSK Ltd.</x:v>
      </x:c>
      <x:c r="E3142" s="50" t="str">
        <x:v>Prime Market (Domestic)</x:v>
      </x:c>
      <x:c r="F3142" s="50" t="str">
        <x:v>Machinery</x:v>
      </x:c>
      <x:c r="G3142" s="51" t="n">
        <x:v>747559</x:v>
      </x:c>
      <x:c r="H3142" s="51" t="n">
        <x:v>865166</x:v>
      </x:c>
      <x:c r="I3142" s="51" t="n">
        <x:v>776762</x:v>
      </x:c>
      <x:c r="J3142" s="51" t="n">
        <x:v>788867</x:v>
      </x:c>
      <x:c r="K3142" s="51" t="n">
        <x:v>796667</x:v>
      </x:c>
      <x:c r="L3142" s="52" t="n">
        <x:f>IFERROR(H3142/G3142-1,"")</x:f>
        <x:v>0.15732136192594837</x:v>
      </x:c>
      <x:c r="M3142" s="52" t="n">
        <x:f>IFERROR(I3142/H3142-1,"")</x:f>
        <x:v>-0.10218154666272139</x:v>
      </x:c>
      <x:c r="N3142" s="52" t="n">
        <x:f>IFERROR(J3142/I3142-1,"")</x:f>
        <x:v>0.015583924033359065</x:v>
      </x:c>
      <x:c r="O3142" s="52" t="n">
        <x:f>IFERROR(K3142/J3142-1,"")</x:f>
        <x:v>0.009887598289699095</x:v>
      </x:c>
      <x:c r="P3142" s="52" t="n">
        <x:f>IFERROR((K3142/G3142)^(1/4)-1,"")</x:f>
        <x:v>0.016033057653868754</x:v>
      </x:c>
      <x:c r="Q3142" s="51" t="n">
        <x:v>28457</x:v>
      </x:c>
      <x:c r="R3142" s="52" t="n">
        <x:f>IFERROR(Q3142/K3142,"")</x:f>
        <x:v>0.035720068736372915</x:v>
      </x:c>
      <x:c r="S3142" s="53" t="n">
        <x:v>44348</x:v>
      </x:c>
      <x:c r="T3142" s="50" t="str">
        <x:v>not_identified_before_local_window</x:v>
      </x:c>
      <x:c r="U3142" s="50" t="str">
        <x:v>日本マスタートラスト信託銀行株式会社(信託口)</x:v>
      </x:c>
      <x:c r="V3142" s="54" t="n">
        <x:v>0.1619</x:v>
      </x:c>
      <x:c r="W3142" s="50"/>
      <x:c r="X3142" s="50" t="b">
        <x:f>AND(COUNT(L3142:O3142)=4,L3142&gt;='設定'!$B$6,M3142&gt;='設定'!$B$6,N3142&gt;='設定'!$B$6,O3142&gt;='設定'!$B$6)</x:f>
        <x:v>0</x:v>
      </x:c>
      <x:c r="Y3142" s="50" t="b">
        <x:f>AND(COUNT(G3142:K3142)=5,P3142&gt;='設定'!$B$7)</x:f>
        <x:v>0</x:v>
      </x:c>
      <x:c r="Z3142" s="50" t="b">
        <x:f>AND(ISNUMBER(R3142),R3142&gt;='設定'!$B$8)</x:f>
        <x:v>0</x:v>
      </x:c>
      <x:c r="AA3142" s="50" t="b">
        <x:f>AND(ISNUMBER(S3142),S3142&gt;=DATE(YEAR('設定'!$B$10)-'設定'!$B$9,MONTH('設定'!$B$10),DAY('設定'!$B$10)))</x:f>
        <x:v>0</x:v>
      </x:c>
      <x:c r="AB3142" s="55" t="b">
        <x:v>0</x:v>
      </x:c>
      <x:c r="AC3142" s="55" t="b">
        <x:v>0</x:v>
      </x:c>
      <x:c r="AD3142" s="50" t="n">
        <x:f>IF(X3142,1,0)+IF(Z3142,1,0)+IF(AA3142,1,0)+IF(AB3142,1,0)</x:f>
        <x:v>0</x:v>
      </x:c>
      <x:c r="AE3142" s="50" t="n">
        <x:f>IF(Y3142,1,0)+IF(Z3142,1,0)+IF(AA3142,1,0)+IF(AB3142,1,0)</x:f>
        <x:v>0</x:v>
      </x:c>
      <x:c r="AF3142" s="50" t="n">
        <x:f>IF(Y3142,1,0)+IF(Z3142,1,0)+IF(AA3142,1,0)+IF(AC3142,1,0)</x:f>
        <x:v>0</x:v>
      </x:c>
      <x:c r="AG3142" s="53" t="n">
        <x:v>44348</x:v>
      </x:c>
      <x:c r="AH3142" s="50" t="str">
        <x:v>S100W12Z</x:v>
      </x:c>
      <x:c r="AI3142" s="50" t="str">
        <x:v>RevenueIFRSSummaryOfBusinessResults</x:v>
      </x:c>
      <x:c r="AJ3142" s="50" t="str">
        <x:v>OperatingProfitLossIFRS</x:v>
      </x:c>
      <x:c r="AK3142" s="53" t="n">
        <x:v>45747</x:v>
      </x:c>
      <x:c r="AL3142" s="50" t="str">
        <x:v>365/365/365/366/365</x:v>
      </x:c>
      <x:c r="AM3142" s="51" t="n">
        <x:v>495581000</x:v>
      </x:c>
      <x:c r="AN3142" s="51" t="n">
        <x:v>1191.5</x:v>
      </x:c>
      <x:c r="AO3142" s="51" t="n">
        <x:f>IFERROR(AM3142*AN3142,"")</x:f>
        <x:v>590484761500</x:v>
      </x:c>
      <x:c r="AP3142" s="56" t="n">
        <x:f>IFERROR(AO3142/(K3142*1000000),"")</x:f>
        <x:v>0.741193951174079</x:v>
      </x:c>
      <x:c r="AQ3142" s="57" t="n">
        <x:v>3233133827.5</x:v>
      </x:c>
      <x:c r="AR3142" s="52" t="n">
        <x:v>0.281206717968658</x:v>
      </x:c>
      <x:c r="AS3142" s="52" t="n">
        <x:v>-0.4025817091804747</x:v>
      </x:c>
      <x:c r="AT3142" s="55" t="b">
        <x:v>0</x:v>
      </x:c>
      <x:c r="AU3142" s="50" t="str">
        <x:v>missing_financial_data</x:v>
      </x:c>
      <x:c r="AV3142" s="58" t="n">
        <x:v>0.3178672786819366</x:v>
      </x:c>
      <x:c r="AW3142" s="50" t="n">
        <x:v>383</x:v>
      </x:c>
      <x:c r="AX3142" s="50" t="str">
        <x:v>Future Moat</x:v>
      </x:c>
      <x:c r="AY3142" s="50" t="str">
        <x:v>既存適格性フィルター不通過: missing_financial_data</x:v>
      </x:c>
      <x:c r="AZ3142" s="59" t="str">
        <x:v>2025-06-23 15:30</x:v>
      </x:c>
      <x:c r="BA3142" s="53"/>
      <x:c r="BB3142" s="50"/>
      <x:c r="BC3142" s="50"/>
      <x:c r="BD3142" s="50" t="str">
        <x:v>TOPIX Mid400</x:v>
      </x:c>
    </x:row>
    <x:row r="3143">
      <x:c r="A3143" s="50" t="n">
        <x:v>3142</x:v>
      </x:c>
      <x:c r="B3143" s="50" t="str">
        <x:v>2692</x:v>
      </x:c>
      <x:c r="C3143" s="50" t="str">
        <x:v>2692.T</x:v>
      </x:c>
      <x:c r="D3143" s="50" t="str">
        <x:v>ITOCHU-SHOKUHIN Co.,Ltd.</x:v>
      </x:c>
      <x:c r="E3143" s="50" t="str">
        <x:v>Prime Market (Domestic)</x:v>
      </x:c>
      <x:c r="F3143" s="50" t="str">
        <x:v>Wholesale Trade</x:v>
      </x:c>
      <x:c r="G3143" s="51" t="n">
        <x:v>656743</x:v>
      </x:c>
      <x:c r="H3143" s="51" t="n">
        <x:v>612658</x:v>
      </x:c>
      <x:c r="I3143" s="51" t="n">
        <x:v>642953</x:v>
      </x:c>
      <x:c r="J3143" s="51" t="n">
        <x:v>672451</x:v>
      </x:c>
      <x:c r="K3143" s="51" t="n">
        <x:v>699369</x:v>
      </x:c>
      <x:c r="L3143" s="52" t="n">
        <x:f>IFERROR(H3143/G3143-1,"")</x:f>
        <x:v>-0.06712671471184317</x:v>
      </x:c>
      <x:c r="M3143" s="52" t="n">
        <x:f>IFERROR(I3143/H3143-1,"")</x:f>
        <x:v>0.04944846880314957</x:v>
      </x:c>
      <x:c r="N3143" s="52" t="n">
        <x:f>IFERROR(J3143/I3143-1,"")</x:f>
        <x:v>0.045878936718547036</x:v>
      </x:c>
      <x:c r="O3143" s="52" t="n">
        <x:f>IFERROR(K3143/J3143-1,"")</x:f>
        <x:v>0.04002968246013472</x:v>
      </x:c>
      <x:c r="P3143" s="52" t="n">
        <x:f>IFERROR((K3143/G3143)^(1/4)-1,"")</x:f>
        <x:v>0.01584566439497781</x:v>
      </x:c>
      <x:c r="Q3143" s="51" t="n">
        <x:v>8505</x:v>
      </x:c>
      <x:c r="R3143" s="52" t="n">
        <x:f>IFERROR(Q3143/K3143,"")</x:f>
        <x:v>0.012160962238818135</x:v>
      </x:c>
      <x:c r="S3143" s="53" t="n">
        <x:v>36951</x:v>
      </x:c>
      <x:c r="T3143" s="50" t="str">
        <x:v>EDINET_company_history</x:v>
      </x:c>
      <x:c r="U3143" s="50" t="str">
        <x:v>伊藤忠商事株式会社</x:v>
      </x:c>
      <x:c r="V3143" s="54" t="n">
        <x:v>0.5246</x:v>
      </x:c>
      <x:c r="W3143" s="50" t="str">
        <x:v>岡本 均</x:v>
      </x:c>
      <x:c r="X3143" s="50" t="b">
        <x:f>AND(COUNT(L3143:O3143)=4,L3143&gt;='設定'!$B$6,M3143&gt;='設定'!$B$6,N3143&gt;='設定'!$B$6,O3143&gt;='設定'!$B$6)</x:f>
        <x:v>0</x:v>
      </x:c>
      <x:c r="Y3143" s="50" t="b">
        <x:f>AND(COUNT(G3143:K3143)=5,P3143&gt;='設定'!$B$7)</x:f>
        <x:v>0</x:v>
      </x:c>
      <x:c r="Z3143" s="50" t="b">
        <x:f>AND(ISNUMBER(R3143),R3143&gt;='設定'!$B$8)</x:f>
        <x:v>0</x:v>
      </x:c>
      <x:c r="AA3143" s="50" t="b">
        <x:f>AND(ISNUMBER(S3143),S3143&gt;=DATE(YEAR('設定'!$B$10)-'設定'!$B$9,MONTH('設定'!$B$10),DAY('設定'!$B$10)))</x:f>
        <x:v>0</x:v>
      </x:c>
      <x:c r="AB3143" s="55" t="b">
        <x:v>0</x:v>
      </x:c>
      <x:c r="AC3143" s="55" t="b">
        <x:v>0</x:v>
      </x:c>
      <x:c r="AD3143" s="50" t="n">
        <x:f>IF(X3143,1,0)+IF(Z3143,1,0)+IF(AA3143,1,0)+IF(AB3143,1,0)</x:f>
        <x:v>0</x:v>
      </x:c>
      <x:c r="AE3143" s="50" t="n">
        <x:f>IF(Y3143,1,0)+IF(Z3143,1,0)+IF(AA3143,1,0)+IF(AB3143,1,0)</x:f>
        <x:v>0</x:v>
      </x:c>
      <x:c r="AF3143" s="50" t="n">
        <x:f>IF(Y3143,1,0)+IF(Z3143,1,0)+IF(AA3143,1,0)+IF(AC3143,1,0)</x:f>
        <x:v>0</x:v>
      </x:c>
      <x:c r="AG3143" s="53" t="n">
        <x:v>44348</x:v>
      </x:c>
      <x:c r="AH3143" s="50" t="str">
        <x:v>S100W0WW</x:v>
      </x:c>
      <x:c r="AI3143" s="50" t="str">
        <x:v>NetSalesSummaryOfBusinessResults</x:v>
      </x:c>
      <x:c r="AJ3143" s="50" t="str">
        <x:v>OperatingIncome</x:v>
      </x:c>
      <x:c r="AK3143" s="53" t="n">
        <x:v>45747</x:v>
      </x:c>
      <x:c r="AL3143" s="50" t="str">
        <x:v>365/365/365/366/365</x:v>
      </x:c>
      <x:c r="AM3143" s="51" t="n">
        <x:v>12687000</x:v>
      </x:c>
      <x:c r="AN3143" s="51" t="n">
        <x:v>12940</x:v>
      </x:c>
      <x:c r="AO3143" s="51" t="n">
        <x:f>IFERROR(AM3143*AN3143,"")</x:f>
        <x:v>164169780000</x:v>
      </x:c>
      <x:c r="AP3143" s="56" t="n">
        <x:f>IFERROR(AO3143/(K3143*1000000),"")</x:f>
        <x:v>0.23473985835803418</x:v>
      </x:c>
      <x:c r="AQ3143" s="57" t="n">
        <x:v>688365833.3333334</x:v>
      </x:c>
      <x:c r="AR3143" s="52" t="n">
        <x:v>0.264604530885408</x:v>
      </x:c>
      <x:c r="AS3143" s="52" t="n">
        <x:v>-0.2511379156485634</x:v>
      </x:c>
      <x:c r="AT3143" s="55" t="b">
        <x:v>1</x:v>
      </x:c>
      <x:c r="AU3143" s="50"/>
      <x:c r="AV3143" s="58" t="n">
        <x:v>-0.0366953966744578</x:v>
      </x:c>
      <x:c r="AW3143" s="50" t="n">
        <x:v>2163</x:v>
      </x:c>
      <x:c r="AX3143" s="50" t="str">
        <x:v>Transformation Moat</x:v>
      </x:c>
      <x:c r="AY3143" s="50" t="str">
        <x:v>目立つ機械的警告なし（定性確認は別途必要）</x:v>
      </x:c>
      <x:c r="AZ3143" s="59" t="str">
        <x:v>2025-06-20 10:55</x:v>
      </x:c>
      <x:c r="BA3143" s="53" t="n">
        <x:v>36951</x:v>
      </x:c>
      <x:c r="BB3143" s="50"/>
      <x:c r="BC3143" s="50"/>
      <x:c r="BD3143" s="50" t="str">
        <x:v>TOPIX Small 2</x:v>
      </x:c>
    </x:row>
    <x:row r="3144">
      <x:c r="A3144" s="50" t="n">
        <x:v>3143</x:v>
      </x:c>
      <x:c r="B3144" s="50" t="str">
        <x:v>7461</x:v>
      </x:c>
      <x:c r="C3144" s="50" t="str">
        <x:v>7461.T</x:v>
      </x:c>
      <x:c r="D3144" s="50" t="str">
        <x:v>KIMURA CO.,LTD.</x:v>
      </x:c>
      <x:c r="E3144" s="50" t="str">
        <x:v>Standard Market(Domestic)</x:v>
      </x:c>
      <x:c r="F3144" s="50" t="str">
        <x:v>Wholesale Trade</x:v>
      </x:c>
      <x:c r="G3144" s="51" t="n">
        <x:v>34052.702</x:v>
      </x:c>
      <x:c r="H3144" s="51" t="n">
        <x:v>34342.982</x:v>
      </x:c>
      <x:c r="I3144" s="51" t="n">
        <x:v>35143.56</x:v>
      </x:c>
      <x:c r="J3144" s="51" t="n">
        <x:v>33993.703</x:v>
      </x:c>
      <x:c r="K3144" s="51" t="n">
        <x:v>36249.862</x:v>
      </x:c>
      <x:c r="L3144" s="52" t="n">
        <x:f>IFERROR(H3144/G3144-1,"")</x:f>
        <x:v>0.008524433685174415</x:v>
      </x:c>
      <x:c r="M3144" s="52" t="n">
        <x:f>IFERROR(I3144/H3144-1,"")</x:f>
        <x:v>0.02331125468370776</x:v>
      </x:c>
      <x:c r="N3144" s="52" t="n">
        <x:f>IFERROR(J3144/I3144-1,"")</x:f>
        <x:v>-0.032718853753006094</x:v>
      </x:c>
      <x:c r="O3144" s="52" t="n">
        <x:f>IFERROR(K3144/J3144-1,"")</x:f>
        <x:v>0.06636990974475476</x:v>
      </x:c>
      <x:c r="P3144" s="52" t="n">
        <x:f>IFERROR((K3144/G3144)^(1/4)-1,"")</x:f>
        <x:v>0.015754359485344205</x:v>
      </x:c>
      <x:c r="Q3144" s="51" t="n">
        <x:v>1948.522</x:v>
      </x:c>
      <x:c r="R3144" s="52" t="n">
        <x:f>IFERROR(Q3144/K3144,"")</x:f>
        <x:v>0.05375253566482542</x:v>
      </x:c>
      <x:c r="S3144" s="53" t="n">
        <x:v>40269</x:v>
      </x:c>
      <x:c r="T3144" s="50" t="str">
        <x:v>EDINET_company_history</x:v>
      </x:c>
      <x:c r="U3144" s="50" t="str">
        <x:v>株式会社カネキ</x:v>
      </x:c>
      <x:c r="V3144" s="54" t="n">
        <x:v>0.3552</x:v>
      </x:c>
      <x:c r="W3144" s="50" t="str">
        <x:v>木村 勇介</x:v>
      </x:c>
      <x:c r="X3144" s="50" t="b">
        <x:f>AND(COUNT(L3144:O3144)=4,L3144&gt;='設定'!$B$6,M3144&gt;='設定'!$B$6,N3144&gt;='設定'!$B$6,O3144&gt;='設定'!$B$6)</x:f>
        <x:v>0</x:v>
      </x:c>
      <x:c r="Y3144" s="50" t="b">
        <x:f>AND(COUNT(G3144:K3144)=5,P3144&gt;='設定'!$B$7)</x:f>
        <x:v>0</x:v>
      </x:c>
      <x:c r="Z3144" s="50" t="b">
        <x:f>AND(ISNUMBER(R3144),R3144&gt;='設定'!$B$8)</x:f>
        <x:v>0</x:v>
      </x:c>
      <x:c r="AA3144" s="50" t="b">
        <x:f>AND(ISNUMBER(S3144),S3144&gt;=DATE(YEAR('設定'!$B$10)-'設定'!$B$9,MONTH('設定'!$B$10),DAY('設定'!$B$10)))</x:f>
        <x:v>0</x:v>
      </x:c>
      <x:c r="AB3144" s="55" t="b">
        <x:v>0</x:v>
      </x:c>
      <x:c r="AC3144" s="55" t="b">
        <x:v>0</x:v>
      </x:c>
      <x:c r="AD3144" s="50" t="n">
        <x:f>IF(X3144,1,0)+IF(Z3144,1,0)+IF(AA3144,1,0)+IF(AB3144,1,0)</x:f>
        <x:v>0</x:v>
      </x:c>
      <x:c r="AE3144" s="50" t="n">
        <x:f>IF(Y3144,1,0)+IF(Z3144,1,0)+IF(AA3144,1,0)+IF(AB3144,1,0)</x:f>
        <x:v>0</x:v>
      </x:c>
      <x:c r="AF3144" s="50" t="n">
        <x:f>IF(Y3144,1,0)+IF(Z3144,1,0)+IF(AA3144,1,0)+IF(AC3144,1,0)</x:f>
        <x:v>0</x:v>
      </x:c>
      <x:c r="AG3144" s="53" t="n">
        <x:v>44348</x:v>
      </x:c>
      <x:c r="AH3144" s="50" t="str">
        <x:v>S100W72Q</x:v>
      </x:c>
      <x:c r="AI3144" s="50" t="str">
        <x:v>NetSalesSummaryOfBusinessResults</x:v>
      </x:c>
      <x:c r="AJ3144" s="50" t="str">
        <x:v>OperatingIncome</x:v>
      </x:c>
      <x:c r="AK3144" s="53" t="n">
        <x:v>45747</x:v>
      </x:c>
      <x:c r="AL3144" s="50" t="str">
        <x:v>365/365/365/366/365</x:v>
      </x:c>
      <x:c r="AM3144" s="51" t="n">
        <x:v>14832700</x:v>
      </x:c>
      <x:c r="AN3144" s="51" t="n">
        <x:v>447</x:v>
      </x:c>
      <x:c r="AO3144" s="51" t="n">
        <x:f>IFERROR(AM3144*AN3144,"")</x:f>
        <x:v>6630216900</x:v>
      </x:c>
      <x:c r="AP3144" s="56" t="n">
        <x:f>IFERROR(AO3144/(K3144*1000000),"")</x:f>
        <x:v>0.18290323146609497</x:v>
      </x:c>
      <x:c r="AQ3144" s="57" t="n">
        <x:v>1711841.6666666667</x:v>
      </x:c>
      <x:c r="AR3144" s="52" t="n">
        <x:v>0.2195048839806764</x:v>
      </x:c>
      <x:c r="AS3144" s="52" t="n">
        <x:v>-0.3059249437556948</x:v>
      </x:c>
      <x:c r="AT3144" s="55" t="b">
        <x:v>0</x:v>
      </x:c>
      <x:c r="AU3144" s="50" t="str">
        <x:v>low_liquidity</x:v>
      </x:c>
      <x:c r="AV3144" s="58" t="n">
        <x:v>-0.0546673862439833</x:v>
      </x:c>
      <x:c r="AW3144" s="50" t="n">
        <x:v>2296</x:v>
      </x:c>
      <x:c r="AX3144" s="50" t="str">
        <x:v>Core Moat</x:v>
      </x:c>
      <x:c r="AY3144" s="50" t="str">
        <x:v>既存適格性フィルター不通過: low_liquidity / 60日平均売買代金2,000万円未満</x:v>
      </x:c>
      <x:c r="AZ3144" s="59" t="str">
        <x:v>2025-06-26 14:58</x:v>
      </x:c>
      <x:c r="BA3144" s="53" t="n">
        <x:v>40269</x:v>
      </x:c>
      <x:c r="BB3144" s="50"/>
      <x:c r="BC3144" s="50"/>
      <x:c r="BD3144" s="50"/>
    </x:row>
    <x:row r="3145">
      <x:c r="A3145" s="50" t="n">
        <x:v>3144</x:v>
      </x:c>
      <x:c r="B3145" s="50" t="str">
        <x:v>8836</x:v>
      </x:c>
      <x:c r="C3145" s="50" t="str">
        <x:v>8836.T</x:v>
      </x:c>
      <x:c r="D3145" s="50" t="str">
        <x:v>RISE Inc.</x:v>
      </x:c>
      <x:c r="E3145" s="50" t="str">
        <x:v>Standard Market(Domestic)</x:v>
      </x:c>
      <x:c r="F3145" s="50" t="str">
        <x:v>Real Estate</x:v>
      </x:c>
      <x:c r="G3145" s="51" t="n">
        <x:v>360</x:v>
      </x:c>
      <x:c r="H3145" s="51" t="n">
        <x:v>362</x:v>
      </x:c>
      <x:c r="I3145" s="51" t="n">
        <x:v>339</x:v>
      </x:c>
      <x:c r="J3145" s="51" t="n">
        <x:v>349</x:v>
      </x:c>
      <x:c r="K3145" s="51" t="n">
        <x:v>383</x:v>
      </x:c>
      <x:c r="L3145" s="52" t="n">
        <x:f>IFERROR(H3145/G3145-1,"")</x:f>
        <x:v>0.005555555555555536</x:v>
      </x:c>
      <x:c r="M3145" s="52" t="n">
        <x:f>IFERROR(I3145/H3145-1,"")</x:f>
        <x:v>-0.06353591160220995</x:v>
      </x:c>
      <x:c r="N3145" s="52" t="n">
        <x:f>IFERROR(J3145/I3145-1,"")</x:f>
        <x:v>0.029498525073746285</x:v>
      </x:c>
      <x:c r="O3145" s="52" t="n">
        <x:f>IFERROR(K3145/J3145-1,"")</x:f>
        <x:v>0.09742120343839544</x:v>
      </x:c>
      <x:c r="P3145" s="52" t="n">
        <x:f>IFERROR((K3145/G3145)^(1/4)-1,"")</x:f>
        <x:v>0.015603218019248688</x:v>
      </x:c>
      <x:c r="Q3145" s="51" t="n">
        <x:v>34</x:v>
      </x:c>
      <x:c r="R3145" s="52" t="n">
        <x:f>IFERROR(Q3145/K3145,"")</x:f>
        <x:v>0.08877284595300261</x:v>
      </x:c>
      <x:c r="S3145" s="53" t="n">
        <x:v>44348</x:v>
      </x:c>
      <x:c r="T3145" s="50" t="str">
        <x:v>not_identified_before_local_window</x:v>
      </x:c>
      <x:c r="U3145" s="50" t="str">
        <x:v>ヨウテイホールディングス合同会社</x:v>
      </x:c>
      <x:c r="V3145" s="54" t="n">
        <x:v>0.5399</x:v>
      </x:c>
      <x:c r="W3145" s="50" t="str">
        <x:v>芝 辻 直 基</x:v>
      </x:c>
      <x:c r="X3145" s="50" t="b">
        <x:f>AND(COUNT(L3145:O3145)=4,L3145&gt;='設定'!$B$6,M3145&gt;='設定'!$B$6,N3145&gt;='設定'!$B$6,O3145&gt;='設定'!$B$6)</x:f>
        <x:v>0</x:v>
      </x:c>
      <x:c r="Y3145" s="50" t="b">
        <x:f>AND(COUNT(G3145:K3145)=5,P3145&gt;='設定'!$B$7)</x:f>
        <x:v>0</x:v>
      </x:c>
      <x:c r="Z3145" s="50" t="b">
        <x:f>AND(ISNUMBER(R3145),R3145&gt;='設定'!$B$8)</x:f>
        <x:v>0</x:v>
      </x:c>
      <x:c r="AA3145" s="50" t="b">
        <x:f>AND(ISNUMBER(S3145),S3145&gt;=DATE(YEAR('設定'!$B$10)-'設定'!$B$9,MONTH('設定'!$B$10),DAY('設定'!$B$10)))</x:f>
        <x:v>0</x:v>
      </x:c>
      <x:c r="AB3145" s="55" t="b">
        <x:v>0</x:v>
      </x:c>
      <x:c r="AC3145" s="55" t="b">
        <x:v>0</x:v>
      </x:c>
      <x:c r="AD3145" s="50" t="n">
        <x:f>IF(X3145,1,0)+IF(Z3145,1,0)+IF(AA3145,1,0)+IF(AB3145,1,0)</x:f>
        <x:v>0</x:v>
      </x:c>
      <x:c r="AE3145" s="50" t="n">
        <x:f>IF(Y3145,1,0)+IF(Z3145,1,0)+IF(AA3145,1,0)+IF(AB3145,1,0)</x:f>
        <x:v>0</x:v>
      </x:c>
      <x:c r="AF3145" s="50" t="n">
        <x:f>IF(Y3145,1,0)+IF(Z3145,1,0)+IF(AA3145,1,0)+IF(AC3145,1,0)</x:f>
        <x:v>0</x:v>
      </x:c>
      <x:c r="AG3145" s="53" t="n">
        <x:v>44348</x:v>
      </x:c>
      <x:c r="AH3145" s="50" t="str">
        <x:v>S100W40G</x:v>
      </x:c>
      <x:c r="AI3145" s="50" t="str">
        <x:v>NetSalesSummaryOfBusinessResults</x:v>
      </x:c>
      <x:c r="AJ3145" s="50" t="str">
        <x:v>OperatingIncome</x:v>
      </x:c>
      <x:c r="AK3145" s="53" t="n">
        <x:v>45747</x:v>
      </x:c>
      <x:c r="AL3145" s="50" t="str">
        <x:v>365/365/365/366/365</x:v>
      </x:c>
      <x:c r="AM3145" s="51" t="n">
        <x:v>102257584</x:v>
      </x:c>
      <x:c r="AN3145" s="51" t="n">
        <x:v>24</x:v>
      </x:c>
      <x:c r="AO3145" s="51" t="n">
        <x:f>IFERROR(AM3145*AN3145,"")</x:f>
        <x:v>2454182016</x:v>
      </x:c>
      <x:c r="AP3145" s="56" t="n">
        <x:f>IFERROR(AO3145/(K3145*1000000),"")</x:f>
        <x:v>6.407785942558747</x:v>
      </x:c>
      <x:c r="AQ3145" s="57" t="n">
        <x:v>9271343.333333334</x:v>
      </x:c>
      <x:c r="AR3145" s="52" t="n">
        <x:v>0.6290807147523495</x:v>
      </x:c>
      <x:c r="AS3145" s="52" t="n">
        <x:v>-0.5490196078431372</x:v>
      </x:c>
      <x:c r="AT3145" s="55" t="b">
        <x:v>0</x:v>
      </x:c>
      <x:c r="AU3145" s="50" t="str">
        <x:v>low_liquidity</x:v>
      </x:c>
      <x:c r="AV3145" s="58" t="n">
        <x:v>-0.2248996006931924</x:v>
      </x:c>
      <x:c r="AW3145" s="50" t="n">
        <x:v>3119</x:v>
      </x:c>
      <x:c r="AX3145" s="50" t="str">
        <x:v>Core Moat</x:v>
      </x:c>
      <x:c r="AY3145" s="50" t="str">
        <x:v>既存適格性フィルター不通過: low_liquidity / 60日平均売買代金2,000万円未満 / 年率ボラティリティ60%以上</x:v>
      </x:c>
      <x:c r="AZ3145" s="59" t="str">
        <x:v>2025-06-25 11:28</x:v>
      </x:c>
      <x:c r="BA3145" s="53"/>
      <x:c r="BB3145" s="50"/>
      <x:c r="BC3145" s="50"/>
      <x:c r="BD3145" s="50"/>
    </x:row>
    <x:row r="3146">
      <x:c r="A3146" s="50" t="n">
        <x:v>3145</x:v>
      </x:c>
      <x:c r="B3146" s="50" t="str">
        <x:v>5956</x:v>
      </x:c>
      <x:c r="C3146" s="50" t="str">
        <x:v>5956.T</x:v>
      </x:c>
      <x:c r="D3146" s="50" t="str">
        <x:v>TOSO CO.,LTD.</x:v>
      </x:c>
      <x:c r="E3146" s="50" t="str">
        <x:v>Standard Market(Domestic)</x:v>
      </x:c>
      <x:c r="F3146" s="50" t="str">
        <x:v>Metal Products</x:v>
      </x:c>
      <x:c r="G3146" s="51" t="n">
        <x:v>21421.441</x:v>
      </x:c>
      <x:c r="H3146" s="51" t="n">
        <x:v>20861.413</x:v>
      </x:c>
      <x:c r="I3146" s="51" t="n">
        <x:v>21304.747</x:v>
      </x:c>
      <x:c r="J3146" s="51" t="n">
        <x:v>21605.568</x:v>
      </x:c>
      <x:c r="K3146" s="51" t="n">
        <x:v>22789.773</x:v>
      </x:c>
      <x:c r="L3146" s="52" t="n">
        <x:f>IFERROR(H3146/G3146-1,"")</x:f>
        <x:v>-0.026143339283290934</x:v>
      </x:c>
      <x:c r="M3146" s="52" t="n">
        <x:f>IFERROR(I3146/H3146-1,"")</x:f>
        <x:v>0.021251388868050336</x:v>
      </x:c>
      <x:c r="N3146" s="52" t="n">
        <x:f>IFERROR(J3146/I3146-1,"")</x:f>
        <x:v>0.014119904826844554</x:v>
      </x:c>
      <x:c r="O3146" s="52" t="n">
        <x:f>IFERROR(K3146/J3146-1,"")</x:f>
        <x:v>0.054810176710003766</x:v>
      </x:c>
      <x:c r="P3146" s="52" t="n">
        <x:f>IFERROR((K3146/G3146)^(1/4)-1,"")</x:f>
        <x:v>0.015600320668771372</x:v>
      </x:c>
      <x:c r="Q3146" s="51" t="n">
        <x:v>746.75</x:v>
      </x:c>
      <x:c r="R3146" s="52" t="n">
        <x:f>IFERROR(Q3146/K3146,"")</x:f>
        <x:v>0.032766890657489216</x:v>
      </x:c>
      <x:c r="S3146" s="53" t="n">
        <x:v>35065</x:v>
      </x:c>
      <x:c r="T3146" s="50" t="str">
        <x:v>EDINET_company_history</x:v>
      </x:c>
      <x:c r="U3146" s="50" t="str">
        <x:v>株式会社みずほ銀行</x:v>
      </x:c>
      <x:c r="V3146" s="54" t="n">
        <x:v>0.0685</x:v>
      </x:c>
      <x:c r="W3146" s="50" t="str">
        <x:v>八重島 真 人</x:v>
      </x:c>
      <x:c r="X3146" s="50" t="b">
        <x:f>AND(COUNT(L3146:O3146)=4,L3146&gt;='設定'!$B$6,M3146&gt;='設定'!$B$6,N3146&gt;='設定'!$B$6,O3146&gt;='設定'!$B$6)</x:f>
        <x:v>0</x:v>
      </x:c>
      <x:c r="Y3146" s="50" t="b">
        <x:f>AND(COUNT(G3146:K3146)=5,P3146&gt;='設定'!$B$7)</x:f>
        <x:v>0</x:v>
      </x:c>
      <x:c r="Z3146" s="50" t="b">
        <x:f>AND(ISNUMBER(R3146),R3146&gt;='設定'!$B$8)</x:f>
        <x:v>0</x:v>
      </x:c>
      <x:c r="AA3146" s="50" t="b">
        <x:f>AND(ISNUMBER(S3146),S3146&gt;=DATE(YEAR('設定'!$B$10)-'設定'!$B$9,MONTH('設定'!$B$10),DAY('設定'!$B$10)))</x:f>
        <x:v>0</x:v>
      </x:c>
      <x:c r="AB3146" s="55" t="b">
        <x:v>0</x:v>
      </x:c>
      <x:c r="AC3146" s="55" t="b">
        <x:v>0</x:v>
      </x:c>
      <x:c r="AD3146" s="50" t="n">
        <x:f>IF(X3146,1,0)+IF(Z3146,1,0)+IF(AA3146,1,0)+IF(AB3146,1,0)</x:f>
        <x:v>0</x:v>
      </x:c>
      <x:c r="AE3146" s="50" t="n">
        <x:f>IF(Y3146,1,0)+IF(Z3146,1,0)+IF(AA3146,1,0)+IF(AB3146,1,0)</x:f>
        <x:v>0</x:v>
      </x:c>
      <x:c r="AF3146" s="50" t="n">
        <x:f>IF(Y3146,1,0)+IF(Z3146,1,0)+IF(AA3146,1,0)+IF(AC3146,1,0)</x:f>
        <x:v>0</x:v>
      </x:c>
      <x:c r="AG3146" s="53" t="n">
        <x:v>44348</x:v>
      </x:c>
      <x:c r="AH3146" s="50" t="str">
        <x:v>S100W8AE</x:v>
      </x:c>
      <x:c r="AI3146" s="50" t="str">
        <x:v>NetSalesSummaryOfBusinessResults</x:v>
      </x:c>
      <x:c r="AJ3146" s="50" t="str">
        <x:v>OperatingIncome</x:v>
      </x:c>
      <x:c r="AK3146" s="53" t="n">
        <x:v>45747</x:v>
      </x:c>
      <x:c r="AL3146" s="50" t="str">
        <x:v>365/365/365/366/365</x:v>
      </x:c>
      <x:c r="AM3146" s="51" t="n">
        <x:v>8869400</x:v>
      </x:c>
      <x:c r="AN3146" s="51" t="n">
        <x:v>564</x:v>
      </x:c>
      <x:c r="AO3146" s="51" t="n">
        <x:f>IFERROR(AM3146*AN3146,"")</x:f>
        <x:v>5002341600</x:v>
      </x:c>
      <x:c r="AP3146" s="56" t="n">
        <x:f>IFERROR(AO3146/(K3146*1000000),"")</x:f>
        <x:v>0.21949940440389643</x:v>
      </x:c>
      <x:c r="AQ3146" s="57" t="n">
        <x:v>4871816.666666667</x:v>
      </x:c>
      <x:c r="AR3146" s="52" t="n">
        <x:v>0.1782045452496651</x:v>
      </x:c>
      <x:c r="AS3146" s="52" t="n">
        <x:v>-0.2622875444208185</x:v>
      </x:c>
      <x:c r="AT3146" s="55" t="b">
        <x:v>0</x:v>
      </x:c>
      <x:c r="AU3146" s="50" t="str">
        <x:v>low_liquidity</x:v>
      </x:c>
      <x:c r="AV3146" s="58" t="n">
        <x:v>0.1839154225353679</x:v>
      </x:c>
      <x:c r="AW3146" s="50" t="n">
        <x:v>784</x:v>
      </x:c>
      <x:c r="AX3146" s="50" t="str">
        <x:v>Discovery</x:v>
      </x:c>
      <x:c r="AY3146" s="50" t="str">
        <x:v>既存適格性フィルター不通過: low_liquidity / 60日平均売買代金2,000万円未満</x:v>
      </x:c>
      <x:c r="AZ3146" s="59" t="str">
        <x:v>2025-06-27 15:30</x:v>
      </x:c>
      <x:c r="BA3146" s="53" t="n">
        <x:v>35065</x:v>
      </x:c>
      <x:c r="BB3146" s="50"/>
      <x:c r="BC3146" s="50"/>
      <x:c r="BD3146" s="50"/>
    </x:row>
    <x:row r="3147">
      <x:c r="A3147" s="50" t="n">
        <x:v>3146</x:v>
      </x:c>
      <x:c r="B3147" s="50" t="str">
        <x:v>4288</x:v>
      </x:c>
      <x:c r="C3147" s="50" t="str">
        <x:v>4288.T</x:v>
      </x:c>
      <x:c r="D3147" s="50" t="str">
        <x:v>Asgent,Inc.</x:v>
      </x:c>
      <x:c r="E3147" s="50" t="str">
        <x:v>Standard Market(Domestic)</x:v>
      </x:c>
      <x:c r="F3147" s="50" t="str">
        <x:v>Information &amp; Communication</x:v>
      </x:c>
      <x:c r="G3147" s="51" t="n">
        <x:v>2795.125</x:v>
      </x:c>
      <x:c r="H3147" s="51" t="n">
        <x:v>3167.889</x:v>
      </x:c>
      <x:c r="I3147" s="51" t="n">
        <x:v>2833.708</x:v>
      </x:c>
      <x:c r="J3147" s="51" t="n">
        <x:v>2369.742</x:v>
      </x:c>
      <x:c r="K3147" s="51" t="n">
        <x:v>2971.173</x:v>
      </x:c>
      <x:c r="L3147" s="52" t="n">
        <x:f>IFERROR(H3147/G3147-1,"")</x:f>
        <x:v>0.13336219310406516</x:v>
      </x:c>
      <x:c r="M3147" s="52" t="n">
        <x:f>IFERROR(I3147/H3147-1,"")</x:f>
        <x:v>-0.1054901229178169</x:v>
      </x:c>
      <x:c r="N3147" s="52" t="n">
        <x:f>IFERROR(J3147/I3147-1,"")</x:f>
        <x:v>-0.16373105485815753</x:v>
      </x:c>
      <x:c r="O3147" s="52" t="n">
        <x:f>IFERROR(K3147/J3147-1,"")</x:f>
        <x:v>0.2537959828538294</x:v>
      </x:c>
      <x:c r="P3147" s="52" t="n">
        <x:f>IFERROR((K3147/G3147)^(1/4)-1,"")</x:f>
        <x:v>0.015387181134863814</x:v>
      </x:c>
      <x:c r="Q3147" s="51" t="n">
        <x:v>-205.473</x:v>
      </x:c>
      <x:c r="R3147" s="52" t="n">
        <x:f>IFERROR(Q3147/K3147,"")</x:f>
        <x:v>-0.06915551534696904</x:v>
      </x:c>
      <x:c r="S3147" s="53" t="n">
        <x:v>38322</x:v>
      </x:c>
      <x:c r="T3147" s="50" t="str">
        <x:v>EDINET_company_history</x:v>
      </x:c>
      <x:c r="U3147" s="50" t="str">
        <x:v>株式会社アズジェントホールディングス</x:v>
      </x:c>
      <x:c r="V3147" s="54" t="n">
        <x:v>0.4628</x:v>
      </x:c>
      <x:c r="W3147" s="50" t="str">
        <x:v>杉本 隆洋 / 葛城 岳典</x:v>
      </x:c>
      <x:c r="X3147" s="50" t="b">
        <x:f>AND(COUNT(L3147:O3147)=4,L3147&gt;='設定'!$B$6,M3147&gt;='設定'!$B$6,N3147&gt;='設定'!$B$6,O3147&gt;='設定'!$B$6)</x:f>
        <x:v>0</x:v>
      </x:c>
      <x:c r="Y3147" s="50" t="b">
        <x:f>AND(COUNT(G3147:K3147)=5,P3147&gt;='設定'!$B$7)</x:f>
        <x:v>0</x:v>
      </x:c>
      <x:c r="Z3147" s="50" t="b">
        <x:f>AND(ISNUMBER(R3147),R3147&gt;='設定'!$B$8)</x:f>
        <x:v>0</x:v>
      </x:c>
      <x:c r="AA3147" s="50" t="b">
        <x:f>AND(ISNUMBER(S3147),S3147&gt;=DATE(YEAR('設定'!$B$10)-'設定'!$B$9,MONTH('設定'!$B$10),DAY('設定'!$B$10)))</x:f>
        <x:v>0</x:v>
      </x:c>
      <x:c r="AB3147" s="55" t="b">
        <x:v>0</x:v>
      </x:c>
      <x:c r="AC3147" s="55" t="b">
        <x:v>0</x:v>
      </x:c>
      <x:c r="AD3147" s="50" t="n">
        <x:f>IF(X3147,1,0)+IF(Z3147,1,0)+IF(AA3147,1,0)+IF(AB3147,1,0)</x:f>
        <x:v>0</x:v>
      </x:c>
      <x:c r="AE3147" s="50" t="n">
        <x:f>IF(Y3147,1,0)+IF(Z3147,1,0)+IF(AA3147,1,0)+IF(AB3147,1,0)</x:f>
        <x:v>0</x:v>
      </x:c>
      <x:c r="AF3147" s="50" t="n">
        <x:f>IF(Y3147,1,0)+IF(Z3147,1,0)+IF(AA3147,1,0)+IF(AC3147,1,0)</x:f>
        <x:v>0</x:v>
      </x:c>
      <x:c r="AG3147" s="53" t="n">
        <x:v>44348</x:v>
      </x:c>
      <x:c r="AH3147" s="50" t="str">
        <x:v>S100W39D</x:v>
      </x:c>
      <x:c r="AI3147" s="50" t="str">
        <x:v>NetSalesSummaryOfBusinessResults</x:v>
      </x:c>
      <x:c r="AJ3147" s="50" t="str">
        <x:v>OperatingIncome</x:v>
      </x:c>
      <x:c r="AK3147" s="53" t="n">
        <x:v>45747</x:v>
      </x:c>
      <x:c r="AL3147" s="50" t="str">
        <x:v>365/365/365/366/365</x:v>
      </x:c>
      <x:c r="AM3147" s="51" t="n">
        <x:v>3815534</x:v>
      </x:c>
      <x:c r="AN3147" s="51" t="n">
        <x:v>419</x:v>
      </x:c>
      <x:c r="AO3147" s="51" t="n">
        <x:f>IFERROR(AM3147*AN3147,"")</x:f>
        <x:v>1598708746</x:v>
      </x:c>
      <x:c r="AP3147" s="56" t="n">
        <x:f>IFERROR(AO3147/(K3147*1000000),"")</x:f>
        <x:v>0.5380732613011764</x:v>
      </x:c>
      <x:c r="AQ3147" s="57" t="n">
        <x:v>141564246.66666666</x:v>
      </x:c>
      <x:c r="AR3147" s="52" t="n">
        <x:v>0.7315533435036156</x:v>
      </x:c>
      <x:c r="AS3147" s="52" t="n">
        <x:v>-0.7190661478599222</x:v>
      </x:c>
      <x:c r="AT3147" s="55" t="b">
        <x:v>0</x:v>
      </x:c>
      <x:c r="AU3147" s="50" t="str">
        <x:v>repeated_operating_loss;repeated_negative_operating_cf;extreme_profitability_outlier</x:v>
      </x:c>
      <x:c r="AV3147" s="58" t="n">
        <x:v>-0.5079063156496151</x:v>
      </x:c>
      <x:c r="AW3147" s="50" t="n">
        <x:v>3502</x:v>
      </x:c>
      <x:c r="AX3147" s="50" t="str">
        <x:v>Future Moat</x:v>
      </x:c>
      <x:c r="AY3147" s="50" t="str">
        <x:v>既存適格性フィルター不通過: repeated_operating_loss;repeated_negative_operating_cf;extreme_profitability_outlier / 年率ボラティリティ60%以上 / ローカル5年最大下落率-60%以下</x:v>
      </x:c>
      <x:c r="AZ3147" s="59" t="str">
        <x:v>2025-06-25 15:31</x:v>
      </x:c>
      <x:c r="BA3147" s="53" t="n">
        <x:v>38322</x:v>
      </x:c>
      <x:c r="BB3147" s="50"/>
      <x:c r="BC3147" s="50"/>
      <x:c r="BD3147" s="50"/>
    </x:row>
    <x:row r="3148">
      <x:c r="A3148" s="50" t="n">
        <x:v>3147</x:v>
      </x:c>
      <x:c r="B3148" s="50" t="str">
        <x:v>7746</x:v>
      </x:c>
      <x:c r="C3148" s="50" t="str">
        <x:v>7746.T</x:v>
      </x:c>
      <x:c r="D3148" s="50" t="str">
        <x:v>OKAMOTO GLASS CO.,LTD.</x:v>
      </x:c>
      <x:c r="E3148" s="50" t="str">
        <x:v>Standard Market(Domestic)</x:v>
      </x:c>
      <x:c r="F3148" s="50" t="str">
        <x:v>Precision Instruments</x:v>
      </x:c>
      <x:c r="G3148" s="51" t="n">
        <x:v>4409.262</x:v>
      </x:c>
      <x:c r="H3148" s="51" t="n">
        <x:v>5069</x:v>
      </x:c>
      <x:c r="I3148" s="51" t="n">
        <x:v>4886.741</x:v>
      </x:c>
      <x:c r="J3148" s="51" t="n">
        <x:v>4583.458</x:v>
      </x:c>
      <x:c r="K3148" s="51" t="n">
        <x:v>4686.676</x:v>
      </x:c>
      <x:c r="L3148" s="52" t="n">
        <x:f>IFERROR(H3148/G3148-1,"")</x:f>
        <x:v>0.14962549288293614</x:v>
      </x:c>
      <x:c r="M3148" s="52" t="n">
        <x:f>IFERROR(I3148/H3148-1,"")</x:f>
        <x:v>-0.03595561254685342</x:v>
      </x:c>
      <x:c r="N3148" s="52" t="n">
        <x:f>IFERROR(J3148/I3148-1,"")</x:f>
        <x:v>-0.06206242565341613</x:v>
      </x:c>
      <x:c r="O3148" s="52" t="n">
        <x:f>IFERROR(K3148/J3148-1,"")</x:f>
        <x:v>0.02251967837383928</x:v>
      </x:c>
      <x:c r="P3148" s="52" t="n">
        <x:f>IFERROR((K3148/G3148)^(1/4)-1,"")</x:f>
        <x:v>0.015371002249491283</x:v>
      </x:c>
      <x:c r="Q3148" s="51" t="n">
        <x:v>126.184</x:v>
      </x:c>
      <x:c r="R3148" s="52" t="n">
        <x:f>IFERROR(Q3148/K3148,"")</x:f>
        <x:v>0.026923986211122762</x:v>
      </x:c>
      <x:c r="S3148" s="53" t="n">
        <x:v>38322</x:v>
      </x:c>
      <x:c r="T3148" s="50" t="str">
        <x:v>EDINET_company_history</x:v>
      </x:c>
      <x:c r="U3148" s="50" t="str">
        <x:v>有限会社オー・ジー・シー</x:v>
      </x:c>
      <x:c r="V3148" s="54" t="n">
        <x:v>0.1862</x:v>
      </x:c>
      <x:c r="W3148" s="50" t="str">
        <x:v>岡 本 毅 / 堀 義弘</x:v>
      </x:c>
      <x:c r="X3148" s="50" t="b">
        <x:f>AND(COUNT(L3148:O3148)=4,L3148&gt;='設定'!$B$6,M3148&gt;='設定'!$B$6,N3148&gt;='設定'!$B$6,O3148&gt;='設定'!$B$6)</x:f>
        <x:v>0</x:v>
      </x:c>
      <x:c r="Y3148" s="50" t="b">
        <x:f>AND(COUNT(G3148:K3148)=5,P3148&gt;='設定'!$B$7)</x:f>
        <x:v>0</x:v>
      </x:c>
      <x:c r="Z3148" s="50" t="b">
        <x:f>AND(ISNUMBER(R3148),R3148&gt;='設定'!$B$8)</x:f>
        <x:v>0</x:v>
      </x:c>
      <x:c r="AA3148" s="50" t="b">
        <x:f>AND(ISNUMBER(S3148),S3148&gt;=DATE(YEAR('設定'!$B$10)-'設定'!$B$9,MONTH('設定'!$B$10),DAY('設定'!$B$10)))</x:f>
        <x:v>0</x:v>
      </x:c>
      <x:c r="AB3148" s="55" t="b">
        <x:v>0</x:v>
      </x:c>
      <x:c r="AC3148" s="55" t="b">
        <x:v>0</x:v>
      </x:c>
      <x:c r="AD3148" s="50" t="n">
        <x:f>IF(X3148,1,0)+IF(Z3148,1,0)+IF(AA3148,1,0)+IF(AB3148,1,0)</x:f>
        <x:v>0</x:v>
      </x:c>
      <x:c r="AE3148" s="50" t="n">
        <x:f>IF(Y3148,1,0)+IF(Z3148,1,0)+IF(AA3148,1,0)+IF(AB3148,1,0)</x:f>
        <x:v>0</x:v>
      </x:c>
      <x:c r="AF3148" s="50" t="n">
        <x:f>IF(Y3148,1,0)+IF(Z3148,1,0)+IF(AA3148,1,0)+IF(AC3148,1,0)</x:f>
        <x:v>0</x:v>
      </x:c>
      <x:c r="AG3148" s="53" t="n">
        <x:v>44348</x:v>
      </x:c>
      <x:c r="AH3148" s="50" t="str">
        <x:v>S100W8PS</x:v>
      </x:c>
      <x:c r="AI3148" s="50" t="str">
        <x:v>NetSalesSummaryOfBusinessResults</x:v>
      </x:c>
      <x:c r="AJ3148" s="50" t="str">
        <x:v>OperatingIncome</x:v>
      </x:c>
      <x:c r="AK3148" s="53" t="n">
        <x:v>45747</x:v>
      </x:c>
      <x:c r="AL3148" s="50" t="str">
        <x:v>365/365/365/366/365</x:v>
      </x:c>
      <x:c r="AM3148" s="51" t="n">
        <x:v>23275743</x:v>
      </x:c>
      <x:c r="AN3148" s="51" t="n">
        <x:v>795</x:v>
      </x:c>
      <x:c r="AO3148" s="51" t="n">
        <x:f>IFERROR(AM3148*AN3148,"")</x:f>
        <x:v>18504215685</x:v>
      </x:c>
      <x:c r="AP3148" s="56" t="n">
        <x:f>IFERROR(AO3148/(K3148*1000000),"")</x:f>
        <x:v>3.948260064275832</x:v>
      </x:c>
      <x:c r="AQ3148" s="57" t="n">
        <x:v>1525234536.6666667</x:v>
      </x:c>
      <x:c r="AR3148" s="52" t="n">
        <x:v>0.7317203882083126</x:v>
      </x:c>
      <x:c r="AS3148" s="52" t="n">
        <x:v>-0.5348837209302326</x:v>
      </x:c>
      <x:c r="AT3148" s="55" t="b">
        <x:v>1</x:v>
      </x:c>
      <x:c r="AU3148" s="50"/>
      <x:c r="AV3148" s="58" t="n">
        <x:v>0.5023838159661704</x:v>
      </x:c>
      <x:c r="AW3148" s="50" t="n">
        <x:v>87</x:v>
      </x:c>
      <x:c r="AX3148" s="50" t="str">
        <x:v>Future Moat</x:v>
      </x:c>
      <x:c r="AY3148" s="50" t="str">
        <x:v>年率ボラティリティ60%以上</x:v>
      </x:c>
      <x:c r="AZ3148" s="59" t="str">
        <x:v>2025-06-30 13:37</x:v>
      </x:c>
      <x:c r="BA3148" s="53" t="n">
        <x:v>38322</x:v>
      </x:c>
      <x:c r="BB3148" s="50"/>
      <x:c r="BC3148" s="50"/>
      <x:c r="BD3148" s="50"/>
    </x:row>
    <x:row r="3149">
      <x:c r="A3149" s="50" t="n">
        <x:v>3148</x:v>
      </x:c>
      <x:c r="B3149" s="50" t="str">
        <x:v>4341</x:v>
      </x:c>
      <x:c r="C3149" s="50" t="str">
        <x:v>4341.T</x:v>
      </x:c>
      <x:c r="D3149" s="50" t="str">
        <x:v>SEIRYO ELECTRIC CORPORATION</x:v>
      </x:c>
      <x:c r="E3149" s="50" t="str">
        <x:v>Standard Market(Domestic)</x:v>
      </x:c>
      <x:c r="F3149" s="50" t="str">
        <x:v>Services</x:v>
      </x:c>
      <x:c r="G3149" s="51" t="n">
        <x:v>18155</x:v>
      </x:c>
      <x:c r="H3149" s="51" t="n">
        <x:v>17222</x:v>
      </x:c>
      <x:c r="I3149" s="51" t="n">
        <x:v>17024</x:v>
      </x:c>
      <x:c r="J3149" s="51" t="n">
        <x:v>18489</x:v>
      </x:c>
      <x:c r="K3149" s="51" t="n">
        <x:v>19296</x:v>
      </x:c>
      <x:c r="L3149" s="52" t="n">
        <x:f>IFERROR(H3149/G3149-1,"")</x:f>
        <x:v>-0.05139080143211239</x:v>
      </x:c>
      <x:c r="M3149" s="52" t="n">
        <x:f>IFERROR(I3149/H3149-1,"")</x:f>
        <x:v>-0.011496922540936039</x:v>
      </x:c>
      <x:c r="N3149" s="52" t="n">
        <x:f>IFERROR(J3149/I3149-1,"")</x:f>
        <x:v>0.08605498120300759</x:v>
      </x:c>
      <x:c r="O3149" s="52" t="n">
        <x:f>IFERROR(K3149/J3149-1,"")</x:f>
        <x:v>0.04364757423332799</x:v>
      </x:c>
      <x:c r="P3149" s="52" t="n">
        <x:f>IFERROR((K3149/G3149)^(1/4)-1,"")</x:f>
        <x:v>0.01535464348948068</x:v>
      </x:c>
      <x:c r="Q3149" s="51" t="n">
        <x:v>279</x:v>
      </x:c>
      <x:c r="R3149" s="52" t="n">
        <x:f>IFERROR(Q3149/K3149,"")</x:f>
        <x:v>0.014458955223880597</x:v>
      </x:c>
      <x:c r="S3149" s="53" t="n">
        <x:v>37288</x:v>
      </x:c>
      <x:c r="T3149" s="50" t="str">
        <x:v>EDINET_company_history</x:v>
      </x:c>
      <x:c r="U3149" s="50" t="str">
        <x:v>三菱電機株式会社</x:v>
      </x:c>
      <x:c r="V3149" s="54" t="n">
        <x:v>0.2321</x:v>
      </x:c>
      <x:c r="W3149" s="50" t="str">
        <x:v>西 岡 伸 明 / 西 井 希 伊</x:v>
      </x:c>
      <x:c r="X3149" s="50" t="b">
        <x:f>AND(COUNT(L3149:O3149)=4,L3149&gt;='設定'!$B$6,M3149&gt;='設定'!$B$6,N3149&gt;='設定'!$B$6,O3149&gt;='設定'!$B$6)</x:f>
        <x:v>0</x:v>
      </x:c>
      <x:c r="Y3149" s="50" t="b">
        <x:f>AND(COUNT(G3149:K3149)=5,P3149&gt;='設定'!$B$7)</x:f>
        <x:v>0</x:v>
      </x:c>
      <x:c r="Z3149" s="50" t="b">
        <x:f>AND(ISNUMBER(R3149),R3149&gt;='設定'!$B$8)</x:f>
        <x:v>0</x:v>
      </x:c>
      <x:c r="AA3149" s="50" t="b">
        <x:f>AND(ISNUMBER(S3149),S3149&gt;=DATE(YEAR('設定'!$B$10)-'設定'!$B$9,MONTH('設定'!$B$10),DAY('設定'!$B$10)))</x:f>
        <x:v>0</x:v>
      </x:c>
      <x:c r="AB3149" s="55" t="b">
        <x:v>0</x:v>
      </x:c>
      <x:c r="AC3149" s="55" t="b">
        <x:v>0</x:v>
      </x:c>
      <x:c r="AD3149" s="50" t="n">
        <x:f>IF(X3149,1,0)+IF(Z3149,1,0)+IF(AA3149,1,0)+IF(AB3149,1,0)</x:f>
        <x:v>0</x:v>
      </x:c>
      <x:c r="AE3149" s="50" t="n">
        <x:f>IF(Y3149,1,0)+IF(Z3149,1,0)+IF(AA3149,1,0)+IF(AB3149,1,0)</x:f>
        <x:v>0</x:v>
      </x:c>
      <x:c r="AF3149" s="50" t="n">
        <x:f>IF(Y3149,1,0)+IF(Z3149,1,0)+IF(AA3149,1,0)+IF(AC3149,1,0)</x:f>
        <x:v>0</x:v>
      </x:c>
      <x:c r="AG3149" s="53" t="n">
        <x:v>44348</x:v>
      </x:c>
      <x:c r="AH3149" s="50" t="str">
        <x:v>S100W7OG</x:v>
      </x:c>
      <x:c r="AI3149" s="50" t="str">
        <x:v>NetSalesSummaryOfBusinessResults</x:v>
      </x:c>
      <x:c r="AJ3149" s="50" t="str">
        <x:v>OperatingIncome</x:v>
      </x:c>
      <x:c r="AK3149" s="53" t="n">
        <x:v>45747</x:v>
      </x:c>
      <x:c r="AL3149" s="50" t="str">
        <x:v>365/365/365/366/365</x:v>
      </x:c>
      <x:c r="AM3149" s="51" t="n">
        <x:v>3498200</x:v>
      </x:c>
      <x:c r="AN3149" s="51" t="n">
        <x:v>826</x:v>
      </x:c>
      <x:c r="AO3149" s="51" t="n">
        <x:f>IFERROR(AM3149*AN3149,"")</x:f>
        <x:v>2889513200</x:v>
      </x:c>
      <x:c r="AP3149" s="56" t="n">
        <x:f>IFERROR(AO3149/(K3149*1000000),"")</x:f>
        <x:v>0.1497467454394693</x:v>
      </x:c>
      <x:c r="AQ3149" s="57" t="n">
        <x:v>12916103.333333334</x:v>
      </x:c>
      <x:c r="AR3149" s="52" t="n">
        <x:v>0.2336143632525023</x:v>
      </x:c>
      <x:c r="AS3149" s="52" t="n">
        <x:v>-0.1998571738725119</x:v>
      </x:c>
      <x:c r="AT3149" s="55" t="b">
        <x:v>0</x:v>
      </x:c>
      <x:c r="AU3149" s="50" t="str">
        <x:v>low_liquidity</x:v>
      </x:c>
      <x:c r="AV3149" s="58" t="n">
        <x:v>0.2211295737337568</x:v>
      </x:c>
      <x:c r="AW3149" s="50" t="n">
        <x:v>621</x:v>
      </x:c>
      <x:c r="AX3149" s="50" t="str">
        <x:v>Discovery</x:v>
      </x:c>
      <x:c r="AY3149" s="50" t="str">
        <x:v>既存適格性フィルター不通過: low_liquidity / 60日平均売買代金2,000万円未満</x:v>
      </x:c>
      <x:c r="AZ3149" s="59" t="str">
        <x:v>2025-06-27 09:25</x:v>
      </x:c>
      <x:c r="BA3149" s="53" t="n">
        <x:v>37288</x:v>
      </x:c>
      <x:c r="BB3149" s="50"/>
      <x:c r="BC3149" s="50"/>
      <x:c r="BD3149" s="50"/>
    </x:row>
    <x:row r="3150">
      <x:c r="A3150" s="50" t="n">
        <x:v>3149</x:v>
      </x:c>
      <x:c r="B3150" s="50" t="str">
        <x:v>5981</x:v>
      </x:c>
      <x:c r="C3150" s="50" t="str">
        <x:v>5981.T</x:v>
      </x:c>
      <x:c r="D3150" s="50" t="str">
        <x:v>TOKYO ROPE MFG.CO.,LTD</x:v>
      </x:c>
      <x:c r="E3150" s="50" t="str">
        <x:v>Prime Market (Domestic)</x:v>
      </x:c>
      <x:c r="F3150" s="50" t="str">
        <x:v>Metal Products</x:v>
      </x:c>
      <x:c r="G3150" s="51" t="n">
        <x:v>59183</x:v>
      </x:c>
      <x:c r="H3150" s="51" t="n">
        <x:v>63780</x:v>
      </x:c>
      <x:c r="I3150" s="51" t="n">
        <x:v>67135</x:v>
      </x:c>
      <x:c r="J3150" s="51" t="n">
        <x:v>64231</x:v>
      </x:c>
      <x:c r="K3150" s="51" t="n">
        <x:v>62867</x:v>
      </x:c>
      <x:c r="L3150" s="52" t="n">
        <x:f>IFERROR(H3150/G3150-1,"")</x:f>
        <x:v>0.07767433215619346</x:v>
      </x:c>
      <x:c r="M3150" s="52" t="n">
        <x:f>IFERROR(I3150/H3150-1,"")</x:f>
        <x:v>0.052602696770147395</x:v>
      </x:c>
      <x:c r="N3150" s="52" t="n">
        <x:f>IFERROR(J3150/I3150-1,"")</x:f>
        <x:v>-0.04325612571683923</x:v>
      </x:c>
      <x:c r="O3150" s="52" t="n">
        <x:f>IFERROR(K3150/J3150-1,"")</x:f>
        <x:v>-0.021235851847238862</x:v>
      </x:c>
      <x:c r="P3150" s="52" t="n">
        <x:f>IFERROR((K3150/G3150)^(1/4)-1,"")</x:f>
        <x:v>0.015211293041805352</x:v>
      </x:c>
      <x:c r="Q3150" s="51" t="n">
        <x:v>3585</x:v>
      </x:c>
      <x:c r="R3150" s="52" t="n">
        <x:f>IFERROR(Q3150/K3150,"")</x:f>
        <x:v>0.057025148329012045</x:v>
      </x:c>
      <x:c r="S3150" s="53" t="n">
        <x:v>44348</x:v>
      </x:c>
      <x:c r="T3150" s="50" t="str">
        <x:v>not_identified_before_local_window</x:v>
      </x:c>
      <x:c r="U3150" s="50" t="str">
        <x:v>日本製鉄株式会社</x:v>
      </x:c>
      <x:c r="V3150" s="54" t="n">
        <x:v>0.2059</x:v>
      </x:c>
      <x:c r="W3150" s="50" t="str">
        <x:v>原田 英幸</x:v>
      </x:c>
      <x:c r="X3150" s="50" t="b">
        <x:f>AND(COUNT(L3150:O3150)=4,L3150&gt;='設定'!$B$6,M3150&gt;='設定'!$B$6,N3150&gt;='設定'!$B$6,O3150&gt;='設定'!$B$6)</x:f>
        <x:v>0</x:v>
      </x:c>
      <x:c r="Y3150" s="50" t="b">
        <x:f>AND(COUNT(G3150:K3150)=5,P3150&gt;='設定'!$B$7)</x:f>
        <x:v>0</x:v>
      </x:c>
      <x:c r="Z3150" s="50" t="b">
        <x:f>AND(ISNUMBER(R3150),R3150&gt;='設定'!$B$8)</x:f>
        <x:v>0</x:v>
      </x:c>
      <x:c r="AA3150" s="50" t="b">
        <x:f>AND(ISNUMBER(S3150),S3150&gt;=DATE(YEAR('設定'!$B$10)-'設定'!$B$9,MONTH('設定'!$B$10),DAY('設定'!$B$10)))</x:f>
        <x:v>0</x:v>
      </x:c>
      <x:c r="AB3150" s="55" t="b">
        <x:v>0</x:v>
      </x:c>
      <x:c r="AC3150" s="55" t="b">
        <x:v>0</x:v>
      </x:c>
      <x:c r="AD3150" s="50" t="n">
        <x:f>IF(X3150,1,0)+IF(Z3150,1,0)+IF(AA3150,1,0)+IF(AB3150,1,0)</x:f>
        <x:v>0</x:v>
      </x:c>
      <x:c r="AE3150" s="50" t="n">
        <x:f>IF(Y3150,1,0)+IF(Z3150,1,0)+IF(AA3150,1,0)+IF(AB3150,1,0)</x:f>
        <x:v>0</x:v>
      </x:c>
      <x:c r="AF3150" s="50" t="n">
        <x:f>IF(Y3150,1,0)+IF(Z3150,1,0)+IF(AA3150,1,0)+IF(AC3150,1,0)</x:f>
        <x:v>0</x:v>
      </x:c>
      <x:c r="AG3150" s="53" t="n">
        <x:v>44348</x:v>
      </x:c>
      <x:c r="AH3150" s="50" t="str">
        <x:v>S100W5M9</x:v>
      </x:c>
      <x:c r="AI3150" s="50" t="str">
        <x:v>NetSalesSummaryOfBusinessResults</x:v>
      </x:c>
      <x:c r="AJ3150" s="50" t="str">
        <x:v>OperatingIncome</x:v>
      </x:c>
      <x:c r="AK3150" s="53" t="n">
        <x:v>45747</x:v>
      </x:c>
      <x:c r="AL3150" s="50" t="str">
        <x:v>365/365/365/366/365</x:v>
      </x:c>
      <x:c r="AM3150" s="51" t="n">
        <x:v>15709042</x:v>
      </x:c>
      <x:c r="AN3150" s="51" t="n">
        <x:v>1779</x:v>
      </x:c>
      <x:c r="AO3150" s="51" t="n">
        <x:f>IFERROR(AM3150*AN3150,"")</x:f>
        <x:v>27946385718</x:v>
      </x:c>
      <x:c r="AP3150" s="56" t="n">
        <x:f>IFERROR(AO3150/(K3150*1000000),"")</x:f>
        <x:v>0.444531880286955</x:v>
      </x:c>
      <x:c r="AQ3150" s="57" t="n">
        <x:v>281269581.6666667</x:v>
      </x:c>
      <x:c r="AR3150" s="52" t="n">
        <x:v>0.3253698242409792</x:v>
      </x:c>
      <x:c r="AS3150" s="52" t="n">
        <x:v>-0.4108527427465857</x:v>
      </x:c>
      <x:c r="AT3150" s="55" t="b">
        <x:v>1</x:v>
      </x:c>
      <x:c r="AU3150" s="50"/>
      <x:c r="AV3150" s="58" t="n">
        <x:v>0.0818751838492598</x:v>
      </x:c>
      <x:c r="AW3150" s="50" t="n">
        <x:v>1338</x:v>
      </x:c>
      <x:c r="AX3150" s="50" t="str">
        <x:v>Future Moat</x:v>
      </x:c>
      <x:c r="AY3150" s="50" t="str">
        <x:v>目立つ機械的警告なし（定性確認は別途必要）</x:v>
      </x:c>
      <x:c r="AZ3150" s="59" t="str">
        <x:v>2025-06-26 14:33</x:v>
      </x:c>
      <x:c r="BA3150" s="53"/>
      <x:c r="BB3150" s="50"/>
      <x:c r="BC3150" s="50"/>
      <x:c r="BD3150" s="50" t="str">
        <x:v>TOPIX Small 2</x:v>
      </x:c>
    </x:row>
    <x:row r="3151">
      <x:c r="A3151" s="50" t="n">
        <x:v>3150</x:v>
      </x:c>
      <x:c r="B3151" s="50" t="str">
        <x:v>1376</x:v>
      </x:c>
      <x:c r="C3151" s="50" t="str">
        <x:v>1376.T</x:v>
      </x:c>
      <x:c r="D3151" s="50" t="str">
        <x:v>KANEKO SEEDS CO.,LTD.</x:v>
      </x:c>
      <x:c r="E3151" s="50" t="str">
        <x:v>Standard Market(Domestic)</x:v>
      </x:c>
      <x:c r="F3151" s="50" t="str">
        <x:v>Fishery, Agriculture and Forestry</x:v>
      </x:c>
      <x:c r="G3151" s="51" t="n">
        <x:v>60779.093</x:v>
      </x:c>
      <x:c r="H3151" s="51" t="n">
        <x:v>60691.766</x:v>
      </x:c>
      <x:c r="I3151" s="51" t="n">
        <x:v>62179.177</x:v>
      </x:c>
      <x:c r="J3151" s="51" t="n">
        <x:v>61598.847</x:v>
      </x:c>
      <x:c r="K3151" s="51" t="n">
        <x:v>64508.666</x:v>
      </x:c>
      <x:c r="L3151" s="52" t="n">
        <x:f>IFERROR(H3151/G3151-1,"")</x:f>
        <x:v>-0.0014367934052585962</x:v>
      </x:c>
      <x:c r="M3151" s="52" t="n">
        <x:f>IFERROR(I3151/H3151-1,"")</x:f>
        <x:v>0.02450762431266207</x:v>
      </x:c>
      <x:c r="N3151" s="52" t="n">
        <x:f>IFERROR(J3151/I3151-1,"")</x:f>
        <x:v>-0.009333188826220695</x:v>
      </x:c>
      <x:c r="O3151" s="52" t="n">
        <x:f>IFERROR(K3151/J3151-1,"")</x:f>
        <x:v>0.04723820561121861</x:v>
      </x:c>
      <x:c r="P3151" s="52" t="n">
        <x:f>IFERROR((K3151/G3151)^(1/4)-1,"")</x:f>
        <x:v>0.014999811383953565</x:v>
      </x:c>
      <x:c r="Q3151" s="51" t="n">
        <x:v>1511.65</x:v>
      </x:c>
      <x:c r="R3151" s="52" t="n">
        <x:f>IFERROR(Q3151/K3151,"")</x:f>
        <x:v>0.023433285692189016</x:v>
      </x:c>
      <x:c r="S3151" s="53" t="n">
        <x:v>38322</x:v>
      </x:c>
      <x:c r="T3151" s="50" t="str">
        <x:v>EDINET_company_history</x:v>
      </x:c>
      <x:c r="U3151" s="50" t="str">
        <x:v>日本マスタートラスト信託銀行株 式会社（信託口）</x:v>
      </x:c>
      <x:c r="V3151" s="54" t="n">
        <x:v>0.0785</x:v>
      </x:c>
      <x:c r="W3151" s="50" t="str">
        <x:v>金子 昌彦</x:v>
      </x:c>
      <x:c r="X3151" s="50" t="b">
        <x:f>AND(COUNT(L3151:O3151)=4,L3151&gt;='設定'!$B$6,M3151&gt;='設定'!$B$6,N3151&gt;='設定'!$B$6,O3151&gt;='設定'!$B$6)</x:f>
        <x:v>0</x:v>
      </x:c>
      <x:c r="Y3151" s="50" t="b">
        <x:f>AND(COUNT(G3151:K3151)=5,P3151&gt;='設定'!$B$7)</x:f>
        <x:v>0</x:v>
      </x:c>
      <x:c r="Z3151" s="50" t="b">
        <x:f>AND(ISNUMBER(R3151),R3151&gt;='設定'!$B$8)</x:f>
        <x:v>0</x:v>
      </x:c>
      <x:c r="AA3151" s="50" t="b">
        <x:f>AND(ISNUMBER(S3151),S3151&gt;=DATE(YEAR('設定'!$B$10)-'設定'!$B$9,MONTH('設定'!$B$10),DAY('設定'!$B$10)))</x:f>
        <x:v>0</x:v>
      </x:c>
      <x:c r="AB3151" s="55" t="b">
        <x:v>0</x:v>
      </x:c>
      <x:c r="AC3151" s="55" t="b">
        <x:v>0</x:v>
      </x:c>
      <x:c r="AD3151" s="50" t="n">
        <x:f>IF(X3151,1,0)+IF(Z3151,1,0)+IF(AA3151,1,0)+IF(AB3151,1,0)</x:f>
        <x:v>0</x:v>
      </x:c>
      <x:c r="AE3151" s="50" t="n">
        <x:f>IF(Y3151,1,0)+IF(Z3151,1,0)+IF(AA3151,1,0)+IF(AB3151,1,0)</x:f>
        <x:v>0</x:v>
      </x:c>
      <x:c r="AF3151" s="50" t="n">
        <x:f>IF(Y3151,1,0)+IF(Z3151,1,0)+IF(AA3151,1,0)+IF(AC3151,1,0)</x:f>
        <x:v>0</x:v>
      </x:c>
      <x:c r="AG3151" s="53" t="n">
        <x:v>44348</x:v>
      </x:c>
      <x:c r="AH3151" s="50" t="str">
        <x:v>S100WL4U</x:v>
      </x:c>
      <x:c r="AI3151" s="50" t="str">
        <x:v>NetSalesSummaryOfBusinessResults</x:v>
      </x:c>
      <x:c r="AJ3151" s="50" t="str">
        <x:v>OperatingIncome</x:v>
      </x:c>
      <x:c r="AK3151" s="53" t="n">
        <x:v>45808</x:v>
      </x:c>
      <x:c r="AL3151" s="50" t="str">
        <x:v>365/365/365/366/365</x:v>
      </x:c>
      <x:c r="AM3151" s="51" t="n">
        <x:v>11249626</x:v>
      </x:c>
      <x:c r="AN3151" s="51" t="n">
        <x:v>1382</x:v>
      </x:c>
      <x:c r="AO3151" s="51" t="n">
        <x:f>IFERROR(AM3151*AN3151,"")</x:f>
        <x:v>15546983132</x:v>
      </x:c>
      <x:c r="AP3151" s="56" t="n">
        <x:f>IFERROR(AO3151/(K3151*1000000),"")</x:f>
        <x:v>0.2410061174106437</x:v>
      </x:c>
      <x:c r="AQ3151" s="57" t="n">
        <x:v>31808988.333333332</x:v>
      </x:c>
      <x:c r="AR3151" s="52" t="n">
        <x:v>0.2162384091339328</x:v>
      </x:c>
      <x:c r="AS3151" s="52" t="n">
        <x:v>-0.2438915060142693</x:v>
      </x:c>
      <x:c r="AT3151" s="55" t="b">
        <x:v>1</x:v>
      </x:c>
      <x:c r="AU3151" s="50"/>
      <x:c r="AV3151" s="58" t="n">
        <x:v>-0.086258386826096</x:v>
      </x:c>
      <x:c r="AW3151" s="50" t="n">
        <x:v>2513</x:v>
      </x:c>
      <x:c r="AX3151" s="50" t="str">
        <x:v>Core Moat</x:v>
      </x:c>
      <x:c r="AY3151" s="50" t="str">
        <x:v>目立つ機械的警告なし（定性確認は別途必要）</x:v>
      </x:c>
      <x:c r="AZ3151" s="59" t="str">
        <x:v>2025-08-26 13:10</x:v>
      </x:c>
      <x:c r="BA3151" s="53" t="n">
        <x:v>38322</x:v>
      </x:c>
      <x:c r="BB3151" s="50"/>
      <x:c r="BC3151" s="50"/>
      <x:c r="BD3151" s="50" t="str">
        <x:v>TOPIX Small 2</x:v>
      </x:c>
    </x:row>
    <x:row r="3152">
      <x:c r="A3152" s="50" t="n">
        <x:v>3151</x:v>
      </x:c>
      <x:c r="B3152" s="50" t="str">
        <x:v>3159</x:v>
      </x:c>
      <x:c r="C3152" s="50" t="str">
        <x:v>3159.T</x:v>
      </x:c>
      <x:c r="D3152" s="50" t="str">
        <x:v>Maruzen CHI Holdings Co.,Ltd.</x:v>
      </x:c>
      <x:c r="E3152" s="50" t="str">
        <x:v>Standard Market(Domestic)</x:v>
      </x:c>
      <x:c r="F3152" s="50" t="str">
        <x:v>Retail Trade</x:v>
      </x:c>
      <x:c r="G3152" s="51" t="n">
        <x:v>174355</x:v>
      </x:c>
      <x:c r="H3152" s="51" t="n">
        <x:v>162799</x:v>
      </x:c>
      <x:c r="I3152" s="51" t="n">
        <x:v>162927</x:v>
      </x:c>
      <x:c r="J3152" s="51" t="n">
        <x:v>165780</x:v>
      </x:c>
      <x:c r="K3152" s="51" t="n">
        <x:v>185053</x:v>
      </x:c>
      <x:c r="L3152" s="52" t="n">
        <x:f>IFERROR(H3152/G3152-1,"")</x:f>
        <x:v>-0.06627856958504197</x:v>
      </x:c>
      <x:c r="M3152" s="52" t="n">
        <x:f>IFERROR(I3152/H3152-1,"")</x:f>
        <x:v>0.0007862456157592401</x:v>
      </x:c>
      <x:c r="N3152" s="52" t="n">
        <x:f>IFERROR(J3152/I3152-1,"")</x:f>
        <x:v>0.017510909793956753</x:v>
      </x:c>
      <x:c r="O3152" s="52" t="n">
        <x:f>IFERROR(K3152/J3152-1,"")</x:f>
        <x:v>0.1162564844975269</x:v>
      </x:c>
      <x:c r="P3152" s="52" t="n">
        <x:f>IFERROR((K3152/G3152)^(1/4)-1,"")</x:f>
        <x:v>0.014998571363961766</x:v>
      </x:c>
      <x:c r="Q3152" s="51" t="n">
        <x:v>5593</x:v>
      </x:c>
      <x:c r="R3152" s="52" t="n">
        <x:f>IFERROR(Q3152/K3152,"")</x:f>
        <x:v>0.030223773729688253</x:v>
      </x:c>
      <x:c r="S3152" s="53" t="n">
        <x:v>40179</x:v>
      </x:c>
      <x:c r="T3152" s="50" t="str">
        <x:v>EDINET_company_history</x:v>
      </x:c>
      <x:c r="U3152" s="50" t="str">
        <x:v>大日本印刷株式会社</x:v>
      </x:c>
      <x:c r="V3152" s="54" t="n">
        <x:v>0.5492</x:v>
      </x:c>
      <x:c r="W3152" s="50" t="str">
        <x:v>橋 本 博 文 / 五 味 英 隆</x:v>
      </x:c>
      <x:c r="X3152" s="50" t="b">
        <x:f>AND(COUNT(L3152:O3152)=4,L3152&gt;='設定'!$B$6,M3152&gt;='設定'!$B$6,N3152&gt;='設定'!$B$6,O3152&gt;='設定'!$B$6)</x:f>
        <x:v>0</x:v>
      </x:c>
      <x:c r="Y3152" s="50" t="b">
        <x:f>AND(COUNT(G3152:K3152)=5,P3152&gt;='設定'!$B$7)</x:f>
        <x:v>0</x:v>
      </x:c>
      <x:c r="Z3152" s="50" t="b">
        <x:f>AND(ISNUMBER(R3152),R3152&gt;='設定'!$B$8)</x:f>
        <x:v>0</x:v>
      </x:c>
      <x:c r="AA3152" s="50" t="b">
        <x:f>AND(ISNUMBER(S3152),S3152&gt;=DATE(YEAR('設定'!$B$10)-'設定'!$B$9,MONTH('設定'!$B$10),DAY('設定'!$B$10)))</x:f>
        <x:v>0</x:v>
      </x:c>
      <x:c r="AB3152" s="55" t="b">
        <x:v>0</x:v>
      </x:c>
      <x:c r="AC3152" s="55" t="b">
        <x:v>0</x:v>
      </x:c>
      <x:c r="AD3152" s="50" t="n">
        <x:f>IF(X3152,1,0)+IF(Z3152,1,0)+IF(AA3152,1,0)+IF(AB3152,1,0)</x:f>
        <x:v>0</x:v>
      </x:c>
      <x:c r="AE3152" s="50" t="n">
        <x:f>IF(Y3152,1,0)+IF(Z3152,1,0)+IF(AA3152,1,0)+IF(AB3152,1,0)</x:f>
        <x:v>0</x:v>
      </x:c>
      <x:c r="AF3152" s="50" t="n">
        <x:f>IF(Y3152,1,0)+IF(Z3152,1,0)+IF(AA3152,1,0)+IF(AC3152,1,0)</x:f>
        <x:v>0</x:v>
      </x:c>
      <x:c r="AG3152" s="53" t="n">
        <x:v>44348</x:v>
      </x:c>
      <x:c r="AH3152" s="50" t="str">
        <x:v>S100Y0TV</x:v>
      </x:c>
      <x:c r="AI3152" s="50" t="str">
        <x:v>NetSalesSummaryOfBusinessResults</x:v>
      </x:c>
      <x:c r="AJ3152" s="50" t="str">
        <x:v>OperatingIncome</x:v>
      </x:c>
      <x:c r="AK3152" s="53" t="n">
        <x:v>46053</x:v>
      </x:c>
      <x:c r="AL3152" s="50" t="str">
        <x:v>365/365/365/366/365</x:v>
      </x:c>
      <x:c r="AM3152" s="51" t="n">
        <x:v>92544885</x:v>
      </x:c>
      <x:c r="AN3152" s="51" t="n">
        <x:v>356</x:v>
      </x:c>
      <x:c r="AO3152" s="51" t="n">
        <x:f>IFERROR(AM3152*AN3152,"")</x:f>
        <x:v>32945979060</x:v>
      </x:c>
      <x:c r="AP3152" s="56" t="n">
        <x:f>IFERROR(AO3152/(K3152*1000000),"")</x:f>
        <x:v>0.17803536857008534</x:v>
      </x:c>
      <x:c r="AQ3152" s="57" t="n">
        <x:v>19280395</x:v>
      </x:c>
      <x:c r="AR3152" s="52" t="n">
        <x:v>0.1565268142940966</x:v>
      </x:c>
      <x:c r="AS3152" s="52" t="n">
        <x:v>-0.2704163859842599</x:v>
      </x:c>
      <x:c r="AT3152" s="55" t="b">
        <x:v>0</x:v>
      </x:c>
      <x:c r="AU3152" s="50" t="str">
        <x:v>low_liquidity</x:v>
      </x:c>
      <x:c r="AV3152" s="58" t="n">
        <x:v>-0.012021976828848</x:v>
      </x:c>
      <x:c r="AW3152" s="50" t="n">
        <x:v>1969</x:v>
      </x:c>
      <x:c r="AX3152" s="50" t="str">
        <x:v>Core Moat</x:v>
      </x:c>
      <x:c r="AY3152" s="50" t="str">
        <x:v>既存適格性フィルター不通過: low_liquidity / 60日平均売買代金2,000万円未満</x:v>
      </x:c>
      <x:c r="AZ3152" s="59" t="str">
        <x:v>2026-04-24 15:32</x:v>
      </x:c>
      <x:c r="BA3152" s="53" t="n">
        <x:v>40179</x:v>
      </x:c>
      <x:c r="BB3152" s="50"/>
      <x:c r="BC3152" s="50"/>
      <x:c r="BD3152" s="50"/>
    </x:row>
    <x:row r="3153">
      <x:c r="A3153" s="50" t="n">
        <x:v>3152</x:v>
      </x:c>
      <x:c r="B3153" s="50" t="str">
        <x:v>9362</x:v>
      </x:c>
      <x:c r="C3153" s="50" t="str">
        <x:v>9362.T</x:v>
      </x:c>
      <x:c r="D3153" s="50" t="str">
        <x:v>HYOKI KAIUN KAISHA,LTD.</x:v>
      </x:c>
      <x:c r="E3153" s="50" t="str">
        <x:v>Standard Market(Domestic)</x:v>
      </x:c>
      <x:c r="F3153" s="50" t="str">
        <x:v>Warehousing and Harbor Transportation Service</x:v>
      </x:c>
      <x:c r="G3153" s="51" t="n">
        <x:v>12942</x:v>
      </x:c>
      <x:c r="H3153" s="51" t="n">
        <x:v>16025</x:v>
      </x:c>
      <x:c r="I3153" s="51" t="n">
        <x:v>18364</x:v>
      </x:c>
      <x:c r="J3153" s="51" t="n">
        <x:v>14636</x:v>
      </x:c>
      <x:c r="K3153" s="51" t="n">
        <x:v>13726</x:v>
      </x:c>
      <x:c r="L3153" s="52" t="n">
        <x:f>IFERROR(H3153/G3153-1,"")</x:f>
        <x:v>0.23821665893988575</x:v>
      </x:c>
      <x:c r="M3153" s="52" t="n">
        <x:f>IFERROR(I3153/H3153-1,"")</x:f>
        <x:v>0.1459594383775351</x:v>
      </x:c>
      <x:c r="N3153" s="52" t="n">
        <x:f>IFERROR(J3153/I3153-1,"")</x:f>
        <x:v>-0.20300588107166195</x:v>
      </x:c>
      <x:c r="O3153" s="52" t="n">
        <x:f>IFERROR(K3153/J3153-1,"")</x:f>
        <x:v>-0.0621754577753485</x:v>
      </x:c>
      <x:c r="P3153" s="52" t="n">
        <x:f>IFERROR((K3153/G3153)^(1/4)-1,"")</x:f>
        <x:v>0.014812130200003493</x:v>
      </x:c>
      <x:c r="Q3153" s="51" t="n">
        <x:v>548</x:v>
      </x:c>
      <x:c r="R3153" s="52" t="n">
        <x:f>IFERROR(Q3153/K3153,"")</x:f>
        <x:v>0.039924231385691386</x:v>
      </x:c>
      <x:c r="S3153" s="53" t="n">
        <x:v>23651</x:v>
      </x:c>
      <x:c r="T3153" s="50" t="str">
        <x:v>EDINET_company_history</x:v>
      </x:c>
      <x:c r="U3153" s="50" t="str">
        <x:v>大和工業株式会社</x:v>
      </x:c>
      <x:c r="V3153" s="54" t="n">
        <x:v>0.1461</x:v>
      </x:c>
      <x:c r="W3153" s="50" t="str">
        <x:v>大東 洋治 / 大東 慶治</x:v>
      </x:c>
      <x:c r="X3153" s="50" t="b">
        <x:f>AND(COUNT(L3153:O3153)=4,L3153&gt;='設定'!$B$6,M3153&gt;='設定'!$B$6,N3153&gt;='設定'!$B$6,O3153&gt;='設定'!$B$6)</x:f>
        <x:v>0</x:v>
      </x:c>
      <x:c r="Y3153" s="50" t="b">
        <x:f>AND(COUNT(G3153:K3153)=5,P3153&gt;='設定'!$B$7)</x:f>
        <x:v>0</x:v>
      </x:c>
      <x:c r="Z3153" s="50" t="b">
        <x:f>AND(ISNUMBER(R3153),R3153&gt;='設定'!$B$8)</x:f>
        <x:v>0</x:v>
      </x:c>
      <x:c r="AA3153" s="50" t="b">
        <x:f>AND(ISNUMBER(S3153),S3153&gt;=DATE(YEAR('設定'!$B$10)-'設定'!$B$9,MONTH('設定'!$B$10),DAY('設定'!$B$10)))</x:f>
        <x:v>0</x:v>
      </x:c>
      <x:c r="AB3153" s="55" t="b">
        <x:v>0</x:v>
      </x:c>
      <x:c r="AC3153" s="55" t="b">
        <x:v>0</x:v>
      </x:c>
      <x:c r="AD3153" s="50" t="n">
        <x:f>IF(X3153,1,0)+IF(Z3153,1,0)+IF(AA3153,1,0)+IF(AB3153,1,0)</x:f>
        <x:v>0</x:v>
      </x:c>
      <x:c r="AE3153" s="50" t="n">
        <x:f>IF(Y3153,1,0)+IF(Z3153,1,0)+IF(AA3153,1,0)+IF(AB3153,1,0)</x:f>
        <x:v>0</x:v>
      </x:c>
      <x:c r="AF3153" s="50" t="n">
        <x:f>IF(Y3153,1,0)+IF(Z3153,1,0)+IF(AA3153,1,0)+IF(AC3153,1,0)</x:f>
        <x:v>0</x:v>
      </x:c>
      <x:c r="AG3153" s="53" t="n">
        <x:v>44348</x:v>
      </x:c>
      <x:c r="AH3153" s="50" t="str">
        <x:v>S100W9IY</x:v>
      </x:c>
      <x:c r="AI3153" s="50" t="str">
        <x:v>NetSalesSummaryOfBusinessResults</x:v>
      </x:c>
      <x:c r="AJ3153" s="50" t="str">
        <x:v>OperatingIncome</x:v>
      </x:c>
      <x:c r="AK3153" s="53" t="n">
        <x:v>45747</x:v>
      </x:c>
      <x:c r="AL3153" s="50" t="str">
        <x:v>365/365/365/366/365</x:v>
      </x:c>
      <x:c r="AM3153" s="51" t="n">
        <x:v>1196900</x:v>
      </x:c>
      <x:c r="AN3153" s="51" t="n">
        <x:v>3950</x:v>
      </x:c>
      <x:c r="AO3153" s="51" t="n">
        <x:f>IFERROR(AM3153*AN3153,"")</x:f>
        <x:v>4727755000</x:v>
      </x:c>
      <x:c r="AP3153" s="56" t="n">
        <x:f>IFERROR(AO3153/(K3153*1000000),"")</x:f>
        <x:v>0.34443792801981643</x:v>
      </x:c>
      <x:c r="AQ3153" s="57" t="n">
        <x:v>2240425</x:v>
      </x:c>
      <x:c r="AR3153" s="52" t="n">
        <x:v>0.3775262912729236</x:v>
      </x:c>
      <x:c r="AS3153" s="52" t="n">
        <x:v>-0.3832133682153805</x:v>
      </x:c>
      <x:c r="AT3153" s="55" t="b">
        <x:v>0</x:v>
      </x:c>
      <x:c r="AU3153" s="50" t="str">
        <x:v>low_liquidity</x:v>
      </x:c>
      <x:c r="AV3153" s="58" t="n">
        <x:v>-0.2170758147098139</x:v>
      </x:c>
      <x:c r="AW3153" s="50" t="n">
        <x:v>3091</x:v>
      </x:c>
      <x:c r="AX3153" s="50" t="str">
        <x:v>Core Moat</x:v>
      </x:c>
      <x:c r="AY3153" s="50" t="str">
        <x:v>既存適格性フィルター不通過: low_liquidity / 60日平均売買代金2,000万円未満</x:v>
      </x:c>
      <x:c r="AZ3153" s="59" t="str">
        <x:v>2025-06-30 13:26</x:v>
      </x:c>
      <x:c r="BA3153" s="53" t="n">
        <x:v>23651</x:v>
      </x:c>
      <x:c r="BB3153" s="50"/>
      <x:c r="BC3153" s="50"/>
      <x:c r="BD3153" s="50"/>
    </x:row>
    <x:row r="3154">
      <x:c r="A3154" s="50" t="n">
        <x:v>3153</x:v>
      </x:c>
      <x:c r="B3154" s="50" t="str">
        <x:v>5011</x:v>
      </x:c>
      <x:c r="C3154" s="50" t="str">
        <x:v>5011.T</x:v>
      </x:c>
      <x:c r="D3154" s="50" t="str">
        <x:v>NICHIREKI GROUP CO.,LTD.</x:v>
      </x:c>
      <x:c r="E3154" s="50" t="str">
        <x:v>Prime Market (Domestic)</x:v>
      </x:c>
      <x:c r="F3154" s="50" t="str">
        <x:v>Oil and Coal Products</x:v>
      </x:c>
      <x:c r="G3154" s="51" t="n">
        <x:v>71471</x:v>
      </x:c>
      <x:c r="H3154" s="51" t="n">
        <x:v>78001</x:v>
      </x:c>
      <x:c r="I3154" s="51" t="n">
        <x:v>78397</x:v>
      </x:c>
      <x:c r="J3154" s="51" t="n">
        <x:v>73832</x:v>
      </x:c>
      <x:c r="K3154" s="51" t="n">
        <x:v>75745</x:v>
      </x:c>
      <x:c r="L3154" s="52" t="n">
        <x:f>IFERROR(H3154/G3154-1,"")</x:f>
        <x:v>0.09136572875711835</x:v>
      </x:c>
      <x:c r="M3154" s="52" t="n">
        <x:f>IFERROR(I3154/H3154-1,"")</x:f>
        <x:v>0.00507685798900015</x:v>
      </x:c>
      <x:c r="N3154" s="52" t="n">
        <x:f>IFERROR(J3154/I3154-1,"")</x:f>
        <x:v>-0.05822926897712921</x:v>
      </x:c>
      <x:c r="O3154" s="52" t="n">
        <x:f>IFERROR(K3154/J3154-1,"")</x:f>
        <x:v>0.025910174450102907</x:v>
      </x:c>
      <x:c r="P3154" s="52" t="n">
        <x:f>IFERROR((K3154/G3154)^(1/4)-1,"")</x:f>
        <x:v>0.014626095337682665</x:v>
      </x:c>
      <x:c r="Q3154" s="51" t="n">
        <x:v>6268</x:v>
      </x:c>
      <x:c r="R3154" s="52" t="n">
        <x:f>IFERROR(Q3154/K3154,"")</x:f>
        <x:v>0.08275133672189583</x:v>
      </x:c>
      <x:c r="S3154" s="53" t="n">
        <x:v>25569</x:v>
      </x:c>
      <x:c r="T3154" s="50" t="str">
        <x:v>EDINET_company_history</x:v>
      </x:c>
      <x:c r="U3154" s="50" t="str">
        <x:v>MAPLES TRUSTEE SERVICES (CAYMAN) LIMITED (ACTING IN ITS CAPACITY AS TRUSTEE OF DUET)/GZ-1(常任代理人 香港上海銀行東京支店 カストディ業務部)</x:v>
      </x:c>
      <x:c r="V3154" s="54" t="n">
        <x:v>0.098</x:v>
      </x:c>
      <x:c r="W3154" s="50" t="str">
        <x:v>小幡 学 / 川口裕司</x:v>
      </x:c>
      <x:c r="X3154" s="50" t="b">
        <x:f>AND(COUNT(L3154:O3154)=4,L3154&gt;='設定'!$B$6,M3154&gt;='設定'!$B$6,N3154&gt;='設定'!$B$6,O3154&gt;='設定'!$B$6)</x:f>
        <x:v>0</x:v>
      </x:c>
      <x:c r="Y3154" s="50" t="b">
        <x:f>AND(COUNT(G3154:K3154)=5,P3154&gt;='設定'!$B$7)</x:f>
        <x:v>0</x:v>
      </x:c>
      <x:c r="Z3154" s="50" t="b">
        <x:f>AND(ISNUMBER(R3154),R3154&gt;='設定'!$B$8)</x:f>
        <x:v>0</x:v>
      </x:c>
      <x:c r="AA3154" s="50" t="b">
        <x:f>AND(ISNUMBER(S3154),S3154&gt;=DATE(YEAR('設定'!$B$10)-'設定'!$B$9,MONTH('設定'!$B$10),DAY('設定'!$B$10)))</x:f>
        <x:v>0</x:v>
      </x:c>
      <x:c r="AB3154" s="55" t="b">
        <x:v>0</x:v>
      </x:c>
      <x:c r="AC3154" s="55" t="b">
        <x:v>0</x:v>
      </x:c>
      <x:c r="AD3154" s="50" t="n">
        <x:f>IF(X3154,1,0)+IF(Z3154,1,0)+IF(AA3154,1,0)+IF(AB3154,1,0)</x:f>
        <x:v>0</x:v>
      </x:c>
      <x:c r="AE3154" s="50" t="n">
        <x:f>IF(Y3154,1,0)+IF(Z3154,1,0)+IF(AA3154,1,0)+IF(AB3154,1,0)</x:f>
        <x:v>0</x:v>
      </x:c>
      <x:c r="AF3154" s="50" t="n">
        <x:f>IF(Y3154,1,0)+IF(Z3154,1,0)+IF(AA3154,1,0)+IF(AC3154,1,0)</x:f>
        <x:v>0</x:v>
      </x:c>
      <x:c r="AG3154" s="53" t="n">
        <x:v>44348</x:v>
      </x:c>
      <x:c r="AH3154" s="50" t="str">
        <x:v>S100W0US</x:v>
      </x:c>
      <x:c r="AI3154" s="50" t="str">
        <x:v>NetSalesSummaryOfBusinessResults</x:v>
      </x:c>
      <x:c r="AJ3154" s="50" t="str">
        <x:v>OperatingIncome</x:v>
      </x:c>
      <x:c r="AK3154" s="53" t="n">
        <x:v>45747</x:v>
      </x:c>
      <x:c r="AL3154" s="50" t="str">
        <x:v>365/365/365/366/365</x:v>
      </x:c>
      <x:c r="AM3154" s="51" t="n">
        <x:v>29328555</x:v>
      </x:c>
      <x:c r="AN3154" s="51" t="n">
        <x:v>1975</x:v>
      </x:c>
      <x:c r="AO3154" s="51" t="n">
        <x:f>IFERROR(AM3154*AN3154,"")</x:f>
        <x:v>57923896125</x:v>
      </x:c>
      <x:c r="AP3154" s="56" t="n">
        <x:f>IFERROR(AO3154/(K3154*1000000),"")</x:f>
        <x:v>0.7647223727638788</x:v>
      </x:c>
      <x:c r="AQ3154" s="57" t="n">
        <x:v>106311003.33333331</x:v>
      </x:c>
      <x:c r="AR3154" s="52" t="n">
        <x:v>0.2366466627068445</x:v>
      </x:c>
      <x:c r="AS3154" s="52" t="n">
        <x:v>-0.3519521114807939</x:v>
      </x:c>
      <x:c r="AT3154" s="55" t="b">
        <x:v>1</x:v>
      </x:c>
      <x:c r="AU3154" s="50"/>
      <x:c r="AV3154" s="58" t="n">
        <x:v>-0.090535755122132</x:v>
      </x:c>
      <x:c r="AW3154" s="50" t="n">
        <x:v>2538</x:v>
      </x:c>
      <x:c r="AX3154" s="50" t="str">
        <x:v>Core Moat</x:v>
      </x:c>
      <x:c r="AY3154" s="50" t="str">
        <x:v>目立つ機械的警告なし（定性確認は別途必要）</x:v>
      </x:c>
      <x:c r="AZ3154" s="59" t="str">
        <x:v>2025-06-20 09:58</x:v>
      </x:c>
      <x:c r="BA3154" s="53" t="n">
        <x:v>25569</x:v>
      </x:c>
      <x:c r="BB3154" s="50"/>
      <x:c r="BC3154" s="50"/>
      <x:c r="BD3154" s="50" t="str">
        <x:v>TOPIX Small 2</x:v>
      </x:c>
    </x:row>
    <x:row r="3155">
      <x:c r="A3155" s="50" t="n">
        <x:v>3154</x:v>
      </x:c>
      <x:c r="B3155" s="50" t="str">
        <x:v>9075</x:v>
      </x:c>
      <x:c r="C3155" s="50" t="str">
        <x:v>9075.T</x:v>
      </x:c>
      <x:c r="D3155" s="50" t="str">
        <x:v>FUKUYAMA TRANSPORTING CO.,LTD.</x:v>
      </x:c>
      <x:c r="E3155" s="50" t="str">
        <x:v>Prime Market (Domestic)</x:v>
      </x:c>
      <x:c r="F3155" s="50" t="str">
        <x:v>Land Transportation</x:v>
      </x:c>
      <x:c r="G3155" s="51" t="n">
        <x:v>285518</x:v>
      </x:c>
      <x:c r="H3155" s="51" t="n">
        <x:v>291266</x:v>
      </x:c>
      <x:c r="I3155" s="51" t="n">
        <x:v>293358</x:v>
      </x:c>
      <x:c r="J3155" s="51" t="n">
        <x:v>287563</x:v>
      </x:c>
      <x:c r="K3155" s="51" t="n">
        <x:v>302495</x:v>
      </x:c>
      <x:c r="L3155" s="52" t="n">
        <x:f>IFERROR(H3155/G3155-1,"")</x:f>
        <x:v>0.02013183056759993</x:v>
      </x:c>
      <x:c r="M3155" s="52" t="n">
        <x:f>IFERROR(I3155/H3155-1,"")</x:f>
        <x:v>0.007182438046321904</x:v>
      </x:c>
      <x:c r="N3155" s="52" t="n">
        <x:f>IFERROR(J3155/I3155-1,"")</x:f>
        <x:v>-0.019754020684624285</x:v>
      </x:c>
      <x:c r="O3155" s="52" t="n">
        <x:f>IFERROR(K3155/J3155-1,"")</x:f>
        <x:v>0.051926012734600846</x:v>
      </x:c>
      <x:c r="P3155" s="52" t="n">
        <x:f>IFERROR((K3155/G3155)^(1/4)-1,"")</x:f>
        <x:v>0.014544677757848401</x:v>
      </x:c>
      <x:c r="Q3155" s="51" t="n">
        <x:v>7363</x:v>
      </x:c>
      <x:c r="R3155" s="52" t="n">
        <x:f>IFERROR(Q3155/K3155,"")</x:f>
        <x:v>0.024340898196664407</x:v>
      </x:c>
      <x:c r="S3155" s="53" t="n">
        <x:v>25873</x:v>
      </x:c>
      <x:c r="T3155" s="50" t="str">
        <x:v>EDINET_company_history</x:v>
      </x:c>
      <x:c r="U3155" s="50" t="str">
        <x:v>公益財団法人渋谷育英会</x:v>
      </x:c>
      <x:c r="V3155" s="54" t="n">
        <x:v>0.1404</x:v>
      </x:c>
      <x:c r="W3155" s="50" t="str">
        <x:v>小 丸 成 洋 / 熊 野 弘 幸</x:v>
      </x:c>
      <x:c r="X3155" s="50" t="b">
        <x:f>AND(COUNT(L3155:O3155)=4,L3155&gt;='設定'!$B$6,M3155&gt;='設定'!$B$6,N3155&gt;='設定'!$B$6,O3155&gt;='設定'!$B$6)</x:f>
        <x:v>0</x:v>
      </x:c>
      <x:c r="Y3155" s="50" t="b">
        <x:f>AND(COUNT(G3155:K3155)=5,P3155&gt;='設定'!$B$7)</x:f>
        <x:v>0</x:v>
      </x:c>
      <x:c r="Z3155" s="50" t="b">
        <x:f>AND(ISNUMBER(R3155),R3155&gt;='設定'!$B$8)</x:f>
        <x:v>0</x:v>
      </x:c>
      <x:c r="AA3155" s="50" t="b">
        <x:f>AND(ISNUMBER(S3155),S3155&gt;=DATE(YEAR('設定'!$B$10)-'設定'!$B$9,MONTH('設定'!$B$10),DAY('設定'!$B$10)))</x:f>
        <x:v>0</x:v>
      </x:c>
      <x:c r="AB3155" s="55" t="b">
        <x:v>0</x:v>
      </x:c>
      <x:c r="AC3155" s="55" t="b">
        <x:v>0</x:v>
      </x:c>
      <x:c r="AD3155" s="50" t="n">
        <x:f>IF(X3155,1,0)+IF(Z3155,1,0)+IF(AA3155,1,0)+IF(AB3155,1,0)</x:f>
        <x:v>0</x:v>
      </x:c>
      <x:c r="AE3155" s="50" t="n">
        <x:f>IF(Y3155,1,0)+IF(Z3155,1,0)+IF(AA3155,1,0)+IF(AB3155,1,0)</x:f>
        <x:v>0</x:v>
      </x:c>
      <x:c r="AF3155" s="50" t="n">
        <x:f>IF(Y3155,1,0)+IF(Z3155,1,0)+IF(AA3155,1,0)+IF(AC3155,1,0)</x:f>
        <x:v>0</x:v>
      </x:c>
      <x:c r="AG3155" s="53" t="n">
        <x:v>44348</x:v>
      </x:c>
      <x:c r="AH3155" s="50" t="str">
        <x:v>S100W1TS</x:v>
      </x:c>
      <x:c r="AI3155" s="50" t="str">
        <x:v>NetSalesSummaryOfBusinessResults</x:v>
      </x:c>
      <x:c r="AJ3155" s="50" t="str">
        <x:v>OperatingIncome</x:v>
      </x:c>
      <x:c r="AK3155" s="53" t="n">
        <x:v>45747</x:v>
      </x:c>
      <x:c r="AL3155" s="50" t="str">
        <x:v>365/365/365/366/365</x:v>
      </x:c>
      <x:c r="AM3155" s="51" t="n">
        <x:v>39807863</x:v>
      </x:c>
      <x:c r="AN3155" s="51" t="n">
        <x:v>6570</x:v>
      </x:c>
      <x:c r="AO3155" s="51" t="n">
        <x:f>IFERROR(AM3155*AN3155,"")</x:f>
        <x:v>261537659910</x:v>
      </x:c>
      <x:c r="AP3155" s="56" t="n">
        <x:f>IFERROR(AO3155/(K3155*1000000),"")</x:f>
        <x:v>0.8646015964230813</x:v>
      </x:c>
      <x:c r="AQ3155" s="57" t="n">
        <x:v>682964866.6666666</x:v>
      </x:c>
      <x:c r="AR3155" s="52" t="n">
        <x:v>0.2861672568609902</x:v>
      </x:c>
      <x:c r="AS3155" s="52" t="n">
        <x:v>-0.4120199481457891</x:v>
      </x:c>
      <x:c r="AT3155" s="55" t="b">
        <x:v>1</x:v>
      </x:c>
      <x:c r="AU3155" s="50"/>
      <x:c r="AV3155" s="58" t="n">
        <x:v>-0.0364408797106828</x:v>
      </x:c>
      <x:c r="AW3155" s="50" t="n">
        <x:v>2162</x:v>
      </x:c>
      <x:c r="AX3155" s="50" t="str">
        <x:v>Core Moat</x:v>
      </x:c>
      <x:c r="AY3155" s="50" t="str">
        <x:v>目立つ機械的警告なし（定性確認は別途必要）</x:v>
      </x:c>
      <x:c r="AZ3155" s="59" t="str">
        <x:v>2025-06-23 11:16</x:v>
      </x:c>
      <x:c r="BA3155" s="53" t="n">
        <x:v>25873</x:v>
      </x:c>
      <x:c r="BB3155" s="50"/>
      <x:c r="BC3155" s="50"/>
      <x:c r="BD3155" s="50" t="str">
        <x:v>TOPIX Small 1</x:v>
      </x:c>
    </x:row>
    <x:row r="3156">
      <x:c r="A3156" s="50" t="n">
        <x:v>3155</x:v>
      </x:c>
      <x:c r="B3156" s="50" t="str">
        <x:v>4676</x:v>
      </x:c>
      <x:c r="C3156" s="50" t="str">
        <x:v>4676.T</x:v>
      </x:c>
      <x:c r="D3156" s="50" t="str">
        <x:v>FUJI MEDIA HOLDINGS,INC.</x:v>
      </x:c>
      <x:c r="E3156" s="50" t="str">
        <x:v>Prime Market (Domestic)</x:v>
      </x:c>
      <x:c r="F3156" s="50" t="str">
        <x:v>Information &amp; Communication</x:v>
      </x:c>
      <x:c r="G3156" s="51" t="n">
        <x:v>519941</x:v>
      </x:c>
      <x:c r="H3156" s="51" t="n">
        <x:v>525087</x:v>
      </x:c>
      <x:c r="I3156" s="51" t="n">
        <x:v>535641</x:v>
      </x:c>
      <x:c r="J3156" s="51" t="n">
        <x:v>566443</x:v>
      </x:c>
      <x:c r="K3156" s="51" t="n">
        <x:v>550761</x:v>
      </x:c>
      <x:c r="L3156" s="52" t="n">
        <x:f>IFERROR(H3156/G3156-1,"")</x:f>
        <x:v>0.009897276806406952</x:v>
      </x:c>
      <x:c r="M3156" s="52" t="n">
        <x:f>IFERROR(I3156/H3156-1,"")</x:f>
        <x:v>0.020099526364202536</x:v>
      </x:c>
      <x:c r="N3156" s="52" t="n">
        <x:f>IFERROR(J3156/I3156-1,"")</x:f>
        <x:v>0.057504933341547826</x:v>
      </x:c>
      <x:c r="O3156" s="52" t="n">
        <x:f>IFERROR(K3156/J3156-1,"")</x:f>
        <x:v>-0.027685045097211924</x:v>
      </x:c>
      <x:c r="P3156" s="52" t="n">
        <x:f>IFERROR((K3156/G3156)^(1/4)-1,"")</x:f>
        <x:v>0.014500530967302083</x:v>
      </x:c>
      <x:c r="Q3156" s="51" t="n">
        <x:v>18293</x:v>
      </x:c>
      <x:c r="R3156" s="52" t="n">
        <x:f>IFERROR(Q3156/K3156,"")</x:f>
        <x:v>0.03321404384115796</x:v>
      </x:c>
      <x:c r="S3156" s="53" t="n">
        <x:v>35490</x:v>
      </x:c>
      <x:c r="T3156" s="50" t="str">
        <x:v>EDINET_company_history</x:v>
      </x:c>
      <x:c r="U3156" s="50" t="str">
        <x:v>日本マスタートラスト信託銀行㈱（信託口）</x:v>
      </x:c>
      <x:c r="V3156" s="54" t="n">
        <x:v>0.104</x:v>
      </x:c>
      <x:c r="W3156" s="50" t="str">
        <x:v>清 水 賢 治</x:v>
      </x:c>
      <x:c r="X3156" s="50" t="b">
        <x:f>AND(COUNT(L3156:O3156)=4,L3156&gt;='設定'!$B$6,M3156&gt;='設定'!$B$6,N3156&gt;='設定'!$B$6,O3156&gt;='設定'!$B$6)</x:f>
        <x:v>0</x:v>
      </x:c>
      <x:c r="Y3156" s="50" t="b">
        <x:f>AND(COUNT(G3156:K3156)=5,P3156&gt;='設定'!$B$7)</x:f>
        <x:v>0</x:v>
      </x:c>
      <x:c r="Z3156" s="50" t="b">
        <x:f>AND(ISNUMBER(R3156),R3156&gt;='設定'!$B$8)</x:f>
        <x:v>0</x:v>
      </x:c>
      <x:c r="AA3156" s="50" t="b">
        <x:f>AND(ISNUMBER(S3156),S3156&gt;=DATE(YEAR('設定'!$B$10)-'設定'!$B$9,MONTH('設定'!$B$10),DAY('設定'!$B$10)))</x:f>
        <x:v>0</x:v>
      </x:c>
      <x:c r="AB3156" s="55" t="b">
        <x:v>0</x:v>
      </x:c>
      <x:c r="AC3156" s="55" t="b">
        <x:v>0</x:v>
      </x:c>
      <x:c r="AD3156" s="50" t="n">
        <x:f>IF(X3156,1,0)+IF(Z3156,1,0)+IF(AA3156,1,0)+IF(AB3156,1,0)</x:f>
        <x:v>0</x:v>
      </x:c>
      <x:c r="AE3156" s="50" t="n">
        <x:f>IF(Y3156,1,0)+IF(Z3156,1,0)+IF(AA3156,1,0)+IF(AB3156,1,0)</x:f>
        <x:v>0</x:v>
      </x:c>
      <x:c r="AF3156" s="50" t="n">
        <x:f>IF(Y3156,1,0)+IF(Z3156,1,0)+IF(AA3156,1,0)+IF(AC3156,1,0)</x:f>
        <x:v>0</x:v>
      </x:c>
      <x:c r="AG3156" s="53" t="n">
        <x:v>44348</x:v>
      </x:c>
      <x:c r="AH3156" s="50" t="str">
        <x:v>S100W5GP</x:v>
      </x:c>
      <x:c r="AI3156" s="50" t="str">
        <x:v>NetSalesSummaryOfBusinessResults</x:v>
      </x:c>
      <x:c r="AJ3156" s="50" t="str">
        <x:v>OperatingIncome</x:v>
      </x:c>
      <x:c r="AK3156" s="53" t="n">
        <x:v>45747</x:v>
      </x:c>
      <x:c r="AL3156" s="50" t="str">
        <x:v>365/365/365/366/365</x:v>
      </x:c>
      <x:c r="AM3156" s="51" t="n">
        <x:v>210427200</x:v>
      </x:c>
      <x:c r="AN3156" s="51" t="n">
        <x:v>3774</x:v>
      </x:c>
      <x:c r="AO3156" s="51" t="n">
        <x:f>IFERROR(AM3156*AN3156,"")</x:f>
        <x:v>794152252800</x:v>
      </x:c>
      <x:c r="AP3156" s="56" t="n">
        <x:f>IFERROR(AO3156/(K3156*1000000),"")</x:f>
        <x:v>1.4419180965972536</x:v>
      </x:c>
      <x:c r="AQ3156" s="57" t="n">
        <x:v>3210287756.6666665</x:v>
      </x:c>
      <x:c r="AR3156" s="52" t="n">
        <x:v>0.3259273931638561</x:v>
      </x:c>
      <x:c r="AS3156" s="52" t="n">
        <x:v>-0.299022028924276</x:v>
      </x:c>
      <x:c r="AT3156" s="55" t="b">
        <x:v>1</x:v>
      </x:c>
      <x:c r="AU3156" s="50"/>
      <x:c r="AV3156" s="58" t="n">
        <x:v>0.0636311956604018</x:v>
      </x:c>
      <x:c r="AW3156" s="50" t="n">
        <x:v>1433</x:v>
      </x:c>
      <x:c r="AX3156" s="50" t="str">
        <x:v>Future Moat</x:v>
      </x:c>
      <x:c r="AY3156" s="50" t="str">
        <x:v>目立つ機械的警告なし（定性確認は別途必要）</x:v>
      </x:c>
      <x:c r="AZ3156" s="59" t="str">
        <x:v>2025-06-26 10:25</x:v>
      </x:c>
      <x:c r="BA3156" s="53" t="n">
        <x:v>35490</x:v>
      </x:c>
      <x:c r="BB3156" s="50"/>
      <x:c r="BC3156" s="50"/>
      <x:c r="BD3156" s="50" t="str">
        <x:v>TOPIX Mid400</x:v>
      </x:c>
    </x:row>
    <x:row r="3157">
      <x:c r="A3157" s="50" t="n">
        <x:v>3156</x:v>
      </x:c>
      <x:c r="B3157" s="50" t="str">
        <x:v>2593</x:v>
      </x:c>
      <x:c r="C3157" s="50" t="str">
        <x:v>2593.T</x:v>
      </x:c>
      <x:c r="D3157" s="50" t="str">
        <x:v>ITO EN,LTD.</x:v>
      </x:c>
      <x:c r="E3157" s="50" t="str">
        <x:v>Prime Market (Domestic)</x:v>
      </x:c>
      <x:c r="F3157" s="50" t="str">
        <x:v>Foods</x:v>
      </x:c>
      <x:c r="G3157" s="51" t="n">
        <x:v>446281</x:v>
      </x:c>
      <x:c r="H3157" s="51" t="n">
        <x:v>400769</x:v>
      </x:c>
      <x:c r="I3157" s="51" t="n">
        <x:v>431674</x:v>
      </x:c>
      <x:c r="J3157" s="51" t="n">
        <x:v>453899</x:v>
      </x:c>
      <x:c r="K3157" s="51" t="n">
        <x:v>472716</x:v>
      </x:c>
      <x:c r="L3157" s="52" t="n">
        <x:f>IFERROR(H3157/G3157-1,"")</x:f>
        <x:v>-0.10198059070406318</x:v>
      </x:c>
      <x:c r="M3157" s="52" t="n">
        <x:f>IFERROR(I3157/H3157-1,"")</x:f>
        <x:v>0.07711424785849208</x:v>
      </x:c>
      <x:c r="N3157" s="52" t="n">
        <x:f>IFERROR(J3157/I3157-1,"")</x:f>
        <x:v>0.05148561182744382</x:v>
      </x:c>
      <x:c r="O3157" s="52" t="n">
        <x:f>IFERROR(K3157/J3157-1,"")</x:f>
        <x:v>0.041456359234102846</x:v>
      </x:c>
      <x:c r="P3157" s="52" t="n">
        <x:f>IFERROR((K3157/G3157)^(1/4)-1,"")</x:f>
        <x:v>0.014490480415399576</x:v>
      </x:c>
      <x:c r="Q3157" s="51" t="n">
        <x:v>22969</x:v>
      </x:c>
      <x:c r="R3157" s="52" t="n">
        <x:f>IFERROR(Q3157/K3157,"")</x:f>
        <x:v>0.048589427901742276</x:v>
      </x:c>
      <x:c r="S3157" s="53" t="n">
        <x:v>35309</x:v>
      </x:c>
      <x:c r="T3157" s="50" t="str">
        <x:v>EDINET_company_history</x:v>
      </x:c>
      <x:c r="U3157" s="50" t="str">
        <x:v>グリーンコア株式会社</x:v>
      </x:c>
      <x:c r="V3157" s="54" t="n">
        <x:v>0.1969</x:v>
      </x:c>
      <x:c r="W3157" s="50" t="str">
        <x:v>本 庄 大 介 / 本 庄 周 介</x:v>
      </x:c>
      <x:c r="X3157" s="50" t="b">
        <x:f>AND(COUNT(L3157:O3157)=4,L3157&gt;='設定'!$B$6,M3157&gt;='設定'!$B$6,N3157&gt;='設定'!$B$6,O3157&gt;='設定'!$B$6)</x:f>
        <x:v>0</x:v>
      </x:c>
      <x:c r="Y3157" s="50" t="b">
        <x:f>AND(COUNT(G3157:K3157)=5,P3157&gt;='設定'!$B$7)</x:f>
        <x:v>0</x:v>
      </x:c>
      <x:c r="Z3157" s="50" t="b">
        <x:f>AND(ISNUMBER(R3157),R3157&gt;='設定'!$B$8)</x:f>
        <x:v>0</x:v>
      </x:c>
      <x:c r="AA3157" s="50" t="b">
        <x:f>AND(ISNUMBER(S3157),S3157&gt;=DATE(YEAR('設定'!$B$10)-'設定'!$B$9,MONTH('設定'!$B$10),DAY('設定'!$B$10)))</x:f>
        <x:v>0</x:v>
      </x:c>
      <x:c r="AB3157" s="55" t="b">
        <x:v>0</x:v>
      </x:c>
      <x:c r="AC3157" s="55" t="b">
        <x:v>0</x:v>
      </x:c>
      <x:c r="AD3157" s="50" t="n">
        <x:f>IF(X3157,1,0)+IF(Z3157,1,0)+IF(AA3157,1,0)+IF(AB3157,1,0)</x:f>
        <x:v>0</x:v>
      </x:c>
      <x:c r="AE3157" s="50" t="n">
        <x:f>IF(Y3157,1,0)+IF(Z3157,1,0)+IF(AA3157,1,0)+IF(AB3157,1,0)</x:f>
        <x:v>0</x:v>
      </x:c>
      <x:c r="AF3157" s="50" t="n">
        <x:f>IF(Y3157,1,0)+IF(Z3157,1,0)+IF(AA3157,1,0)+IF(AC3157,1,0)</x:f>
        <x:v>0</x:v>
      </x:c>
      <x:c r="AG3157" s="53" t="n">
        <x:v>44348</x:v>
      </x:c>
      <x:c r="AH3157" s="50" t="str">
        <x:v>S100WEAV</x:v>
      </x:c>
      <x:c r="AI3157" s="50" t="str">
        <x:v>NetSalesSummaryOfBusinessResults</x:v>
      </x:c>
      <x:c r="AJ3157" s="50" t="str">
        <x:v>OperatingIncome</x:v>
      </x:c>
      <x:c r="AK3157" s="53" t="n">
        <x:v>45777</x:v>
      </x:c>
      <x:c r="AL3157" s="50" t="str">
        <x:v>365/365/365/366/365</x:v>
      </x:c>
      <x:c r="AM3157" s="51" t="n">
        <x:v>116553242</x:v>
      </x:c>
      <x:c r="AN3157" s="51" t="n">
        <x:v>3010</x:v>
      </x:c>
      <x:c r="AO3157" s="51" t="n">
        <x:f>IFERROR(AM3157*AN3157,"")</x:f>
        <x:v>350825258420</x:v>
      </x:c>
      <x:c r="AP3157" s="56" t="n">
        <x:f>IFERROR(AO3157/(K3157*1000000),"")</x:f>
        <x:v>0.7421480517266181</x:v>
      </x:c>
      <x:c r="AQ3157" s="57" t="n">
        <x:v>1507178258.3333333</x:v>
      </x:c>
      <x:c r="AR3157" s="52" t="n">
        <x:v>0.2639299652281658</x:v>
      </x:c>
      <x:c r="AS3157" s="52" t="n">
        <x:v>-0.6270608308810233</x:v>
      </x:c>
      <x:c r="AT3157" s="55" t="b">
        <x:v>1</x:v>
      </x:c>
      <x:c r="AU3157" s="50"/>
      <x:c r="AV3157" s="58" t="n">
        <x:v>-0.1894132685873077</x:v>
      </x:c>
      <x:c r="AW3157" s="50" t="n">
        <x:v>2998</x:v>
      </x:c>
      <x:c r="AX3157" s="50" t="str">
        <x:v>Core Moat</x:v>
      </x:c>
      <x:c r="AY3157" s="50" t="str">
        <x:v>ローカル5年最大下落率-60%以下</x:v>
      </x:c>
      <x:c r="AZ3157" s="59" t="str">
        <x:v>2025-07-23 13:30</x:v>
      </x:c>
      <x:c r="BA3157" s="53" t="n">
        <x:v>35309</x:v>
      </x:c>
      <x:c r="BB3157" s="50"/>
      <x:c r="BC3157" s="50"/>
      <x:c r="BD3157" s="50" t="str">
        <x:v>TOPIX Mid400</x:v>
      </x:c>
    </x:row>
    <x:row r="3158">
      <x:c r="A3158" s="50" t="n">
        <x:v>3157</x:v>
      </x:c>
      <x:c r="B3158" s="50" t="str">
        <x:v>2411</x:v>
      </x:c>
      <x:c r="C3158" s="50" t="str">
        <x:v>2411.T</x:v>
      </x:c>
      <x:c r="D3158" s="50" t="str">
        <x:v>GENDAI AGENCY INC.</x:v>
      </x:c>
      <x:c r="E3158" s="50" t="str">
        <x:v>Standard Market(Domestic)</x:v>
      </x:c>
      <x:c r="F3158" s="50" t="str">
        <x:v>Information &amp; Communication</x:v>
      </x:c>
      <x:c r="G3158" s="51" t="n">
        <x:v>7251</x:v>
      </x:c>
      <x:c r="H3158" s="51" t="n">
        <x:v>7426</x:v>
      </x:c>
      <x:c r="I3158" s="51" t="n">
        <x:v>7545</x:v>
      </x:c>
      <x:c r="J3158" s="51" t="n">
        <x:v>7419</x:v>
      </x:c>
      <x:c r="K3158" s="51" t="n">
        <x:v>7679</x:v>
      </x:c>
      <x:c r="L3158" s="52" t="n">
        <x:f>IFERROR(H3158/G3158-1,"")</x:f>
        <x:v>0.024134602123844884</x:v>
      </x:c>
      <x:c r="M3158" s="52" t="n">
        <x:f>IFERROR(I3158/H3158-1,"")</x:f>
        <x:v>0.016024777807702728</x:v>
      </x:c>
      <x:c r="N3158" s="52" t="n">
        <x:f>IFERROR(J3158/I3158-1,"")</x:f>
        <x:v>-0.016699801192842978</x:v>
      </x:c>
      <x:c r="O3158" s="52" t="n">
        <x:f>IFERROR(K3158/J3158-1,"")</x:f>
        <x:v>0.03504515433346822</x:v>
      </x:c>
      <x:c r="P3158" s="52" t="n">
        <x:f>IFERROR((K3158/G3158)^(1/4)-1,"")</x:f>
        <x:v>0.014440759703936434</x:v>
      </x:c>
      <x:c r="Q3158" s="51" t="n">
        <x:v>418</x:v>
      </x:c>
      <x:c r="R3158" s="52" t="n">
        <x:f>IFERROR(Q3158/K3158,"")</x:f>
        <x:v>0.05443417111603073</x:v>
      </x:c>
      <x:c r="S3158" s="53" t="n">
        <x:v>38322</x:v>
      </x:c>
      <x:c r="T3158" s="50" t="str">
        <x:v>EDINET_company_history</x:v>
      </x:c>
      <x:c r="U3158" s="50" t="str">
        <x:v>ＧＡキャピタル株式会社</x:v>
      </x:c>
      <x:c r="V3158" s="54" t="n">
        <x:v>0.3678</x:v>
      </x:c>
      <x:c r="W3158" s="50" t="str">
        <x:v>大島 克俊 / 上川名 弦</x:v>
      </x:c>
      <x:c r="X3158" s="50" t="b">
        <x:f>AND(COUNT(L3158:O3158)=4,L3158&gt;='設定'!$B$6,M3158&gt;='設定'!$B$6,N3158&gt;='設定'!$B$6,O3158&gt;='設定'!$B$6)</x:f>
        <x:v>0</x:v>
      </x:c>
      <x:c r="Y3158" s="50" t="b">
        <x:f>AND(COUNT(G3158:K3158)=5,P3158&gt;='設定'!$B$7)</x:f>
        <x:v>0</x:v>
      </x:c>
      <x:c r="Z3158" s="50" t="b">
        <x:f>AND(ISNUMBER(R3158),R3158&gt;='設定'!$B$8)</x:f>
        <x:v>0</x:v>
      </x:c>
      <x:c r="AA3158" s="50" t="b">
        <x:f>AND(ISNUMBER(S3158),S3158&gt;=DATE(YEAR('設定'!$B$10)-'設定'!$B$9,MONTH('設定'!$B$10),DAY('設定'!$B$10)))</x:f>
        <x:v>0</x:v>
      </x:c>
      <x:c r="AB3158" s="55" t="b">
        <x:v>0</x:v>
      </x:c>
      <x:c r="AC3158" s="55" t="b">
        <x:v>0</x:v>
      </x:c>
      <x:c r="AD3158" s="50" t="n">
        <x:f>IF(X3158,1,0)+IF(Z3158,1,0)+IF(AA3158,1,0)+IF(AB3158,1,0)</x:f>
        <x:v>0</x:v>
      </x:c>
      <x:c r="AE3158" s="50" t="n">
        <x:f>IF(Y3158,1,0)+IF(Z3158,1,0)+IF(AA3158,1,0)+IF(AB3158,1,0)</x:f>
        <x:v>0</x:v>
      </x:c>
      <x:c r="AF3158" s="50" t="n">
        <x:f>IF(Y3158,1,0)+IF(Z3158,1,0)+IF(AA3158,1,0)+IF(AC3158,1,0)</x:f>
        <x:v>0</x:v>
      </x:c>
      <x:c r="AG3158" s="53" t="n">
        <x:v>44348</x:v>
      </x:c>
      <x:c r="AH3158" s="50" t="str">
        <x:v>S100W1PR</x:v>
      </x:c>
      <x:c r="AI3158" s="50" t="str">
        <x:v>NetSalesSummaryOfBusinessResults</x:v>
      </x:c>
      <x:c r="AJ3158" s="50" t="str">
        <x:v>OperatingIncome</x:v>
      </x:c>
      <x:c r="AK3158" s="53" t="n">
        <x:v>45747</x:v>
      </x:c>
      <x:c r="AL3158" s="50" t="str">
        <x:v>365/365/365/366/365</x:v>
      </x:c>
      <x:c r="AM3158" s="51" t="n">
        <x:v>12300000</x:v>
      </x:c>
      <x:c r="AN3158" s="51" t="n">
        <x:v>444</x:v>
      </x:c>
      <x:c r="AO3158" s="51" t="n">
        <x:f>IFERROR(AM3158*AN3158,"")</x:f>
        <x:v>5461200000</x:v>
      </x:c>
      <x:c r="AP3158" s="56" t="n">
        <x:f>IFERROR(AO3158/(K3158*1000000),"")</x:f>
        <x:v>0.711186352389634</x:v>
      </x:c>
      <x:c r="AQ3158" s="57" t="n">
        <x:v>17687643.333333332</x:v>
      </x:c>
      <x:c r="AR3158" s="52" t="n">
        <x:v>0.2570465546702445</x:v>
      </x:c>
      <x:c r="AS3158" s="52" t="n">
        <x:v>-0.3023215070481312</x:v>
      </x:c>
      <x:c r="AT3158" s="55" t="b">
        <x:v>0</x:v>
      </x:c>
      <x:c r="AU3158" s="50" t="str">
        <x:v>low_liquidity</x:v>
      </x:c>
      <x:c r="AV3158" s="58" t="n">
        <x:v>0.1850484252816271</x:v>
      </x:c>
      <x:c r="AW3158" s="50" t="n">
        <x:v>779</x:v>
      </x:c>
      <x:c r="AX3158" s="50" t="str">
        <x:v>Discovery</x:v>
      </x:c>
      <x:c r="AY3158" s="50" t="str">
        <x:v>既存適格性フィルター不通過: low_liquidity / 60日平均売買代金2,000万円未満</x:v>
      </x:c>
      <x:c r="AZ3158" s="59" t="str">
        <x:v>2025-06-24 09:55</x:v>
      </x:c>
      <x:c r="BA3158" s="53" t="n">
        <x:v>38322</x:v>
      </x:c>
      <x:c r="BB3158" s="50"/>
      <x:c r="BC3158" s="50"/>
      <x:c r="BD3158" s="50"/>
    </x:row>
    <x:row r="3159">
      <x:c r="A3159" s="50" t="n">
        <x:v>3158</x:v>
      </x:c>
      <x:c r="B3159" s="50" t="str">
        <x:v>5936</x:v>
      </x:c>
      <x:c r="C3159" s="50" t="str">
        <x:v>5936.T</x:v>
      </x:c>
      <x:c r="D3159" s="50" t="str">
        <x:v>TOYO SHUTTER CO.,LTD.</x:v>
      </x:c>
      <x:c r="E3159" s="50" t="str">
        <x:v>Standard Market(Domestic)</x:v>
      </x:c>
      <x:c r="F3159" s="50" t="str">
        <x:v>Metal Products</x:v>
      </x:c>
      <x:c r="G3159" s="51" t="n">
        <x:v>19714.275</x:v>
      </x:c>
      <x:c r="H3159" s="51" t="n">
        <x:v>19737.131</x:v>
      </x:c>
      <x:c r="I3159" s="51" t="n">
        <x:v>20687.949</x:v>
      </x:c>
      <x:c r="J3159" s="51" t="n">
        <x:v>21487.506</x:v>
      </x:c>
      <x:c r="K3159" s="51" t="n">
        <x:v>20871.09</x:v>
      </x:c>
      <x:c r="L3159" s="52" t="n">
        <x:f>IFERROR(H3159/G3159-1,"")</x:f>
        <x:v>0.0011593629489290436</x:v>
      </x:c>
      <x:c r="M3159" s="52" t="n">
        <x:f>IFERROR(I3159/H3159-1,"")</x:f>
        <x:v>0.04817407352669445</x:v>
      </x:c>
      <x:c r="N3159" s="52" t="n">
        <x:f>IFERROR(J3159/I3159-1,"")</x:f>
        <x:v>0.03864844214378138</x:v>
      </x:c>
      <x:c r="O3159" s="52" t="n">
        <x:f>IFERROR(K3159/J3159-1,"")</x:f>
        <x:v>-0.02868718221649369</x:v>
      </x:c>
      <x:c r="P3159" s="52" t="n">
        <x:f>IFERROR((K3159/G3159)^(1/4)-1,"")</x:f>
        <x:v>0.014357582832087656</x:v>
      </x:c>
      <x:c r="Q3159" s="51" t="n">
        <x:v>1301.165</x:v>
      </x:c>
      <x:c r="R3159" s="52" t="n">
        <x:f>IFERROR(Q3159/K3159,"")</x:f>
        <x:v>0.06234293465267027</x:v>
      </x:c>
      <x:c r="S3159" s="53" t="n">
        <x:v>27668</x:v>
      </x:c>
      <x:c r="T3159" s="50" t="str">
        <x:v>EDINET_company_history</x:v>
      </x:c>
      <x:c r="U3159" s="50" t="str">
        <x:v>ドイチェ バンク アーゲー フランクフルト シーシー シーエルティー ハーマン ベタイリグ 4004020 (常任代理人 ㈱みずほ銀行 決済営業部)</x:v>
      </x:c>
      <x:c r="V3159" s="54" t="n">
        <x:v>0.1988</x:v>
      </x:c>
      <x:c r="W3159" s="50" t="str">
        <x:v>岡 田 敏 夫</x:v>
      </x:c>
      <x:c r="X3159" s="50" t="b">
        <x:f>AND(COUNT(L3159:O3159)=4,L3159&gt;='設定'!$B$6,M3159&gt;='設定'!$B$6,N3159&gt;='設定'!$B$6,O3159&gt;='設定'!$B$6)</x:f>
        <x:v>0</x:v>
      </x:c>
      <x:c r="Y3159" s="50" t="b">
        <x:f>AND(COUNT(G3159:K3159)=5,P3159&gt;='設定'!$B$7)</x:f>
        <x:v>0</x:v>
      </x:c>
      <x:c r="Z3159" s="50" t="b">
        <x:f>AND(ISNUMBER(R3159),R3159&gt;='設定'!$B$8)</x:f>
        <x:v>0</x:v>
      </x:c>
      <x:c r="AA3159" s="50" t="b">
        <x:f>AND(ISNUMBER(S3159),S3159&gt;=DATE(YEAR('設定'!$B$10)-'設定'!$B$9,MONTH('設定'!$B$10),DAY('設定'!$B$10)))</x:f>
        <x:v>0</x:v>
      </x:c>
      <x:c r="AB3159" s="55" t="b">
        <x:v>0</x:v>
      </x:c>
      <x:c r="AC3159" s="55" t="b">
        <x:v>0</x:v>
      </x:c>
      <x:c r="AD3159" s="50" t="n">
        <x:f>IF(X3159,1,0)+IF(Z3159,1,0)+IF(AA3159,1,0)+IF(AB3159,1,0)</x:f>
        <x:v>0</x:v>
      </x:c>
      <x:c r="AE3159" s="50" t="n">
        <x:f>IF(Y3159,1,0)+IF(Z3159,1,0)+IF(AA3159,1,0)+IF(AB3159,1,0)</x:f>
        <x:v>0</x:v>
      </x:c>
      <x:c r="AF3159" s="50" t="n">
        <x:f>IF(Y3159,1,0)+IF(Z3159,1,0)+IF(AA3159,1,0)+IF(AC3159,1,0)</x:f>
        <x:v>0</x:v>
      </x:c>
      <x:c r="AG3159" s="53" t="n">
        <x:v>44348</x:v>
      </x:c>
      <x:c r="AH3159" s="50" t="str">
        <x:v>S100VZNK</x:v>
      </x:c>
      <x:c r="AI3159" s="50" t="str">
        <x:v>NetSalesSummaryOfBusinessResults</x:v>
      </x:c>
      <x:c r="AJ3159" s="50" t="str">
        <x:v>OperatingIncome</x:v>
      </x:c>
      <x:c r="AK3159" s="53" t="n">
        <x:v>45747</x:v>
      </x:c>
      <x:c r="AL3159" s="50" t="str">
        <x:v>365/365/365/366/365</x:v>
      </x:c>
      <x:c r="AM3159" s="51" t="n">
        <x:v>6332923</x:v>
      </x:c>
      <x:c r="AN3159" s="51" t="n">
        <x:v>894</x:v>
      </x:c>
      <x:c r="AO3159" s="51" t="n">
        <x:f>IFERROR(AM3159*AN3159,"")</x:f>
        <x:v>5661633162</x:v>
      </x:c>
      <x:c r="AP3159" s="56" t="n">
        <x:f>IFERROR(AO3159/(K3159*1000000),"")</x:f>
        <x:v>0.27126676958414725</x:v>
      </x:c>
      <x:c r="AQ3159" s="57" t="n">
        <x:v>7619036.666666667</x:v>
      </x:c>
      <x:c r="AR3159" s="52" t="n">
        <x:v>0.2688128928947333</x:v>
      </x:c>
      <x:c r="AS3159" s="52" t="n">
        <x:v>-0.307614231846958</x:v>
      </x:c>
      <x:c r="AT3159" s="55" t="b">
        <x:v>0</x:v>
      </x:c>
      <x:c r="AU3159" s="50" t="str">
        <x:v>low_liquidity</x:v>
      </x:c>
      <x:c r="AV3159" s="58" t="n">
        <x:v>0.1269073010477851</x:v>
      </x:c>
      <x:c r="AW3159" s="50" t="n">
        <x:v>1078</x:v>
      </x:c>
      <x:c r="AX3159" s="50" t="str">
        <x:v>Discovery</x:v>
      </x:c>
      <x:c r="AY3159" s="50" t="str">
        <x:v>既存適格性フィルター不通過: low_liquidity / 60日平均売買代金2,000万円未満</x:v>
      </x:c>
      <x:c r="AZ3159" s="59" t="str">
        <x:v>2025-06-19 13:11</x:v>
      </x:c>
      <x:c r="BA3159" s="53" t="n">
        <x:v>27668</x:v>
      </x:c>
      <x:c r="BB3159" s="50"/>
      <x:c r="BC3159" s="50"/>
      <x:c r="BD3159" s="50"/>
    </x:row>
    <x:row r="3160">
      <x:c r="A3160" s="50" t="n">
        <x:v>3159</x:v>
      </x:c>
      <x:c r="B3160" s="50" t="str">
        <x:v>6804</x:v>
      </x:c>
      <x:c r="C3160" s="50" t="str">
        <x:v>6804.T</x:v>
      </x:c>
      <x:c r="D3160" s="50" t="str">
        <x:v>Hosiden Corporation</x:v>
      </x:c>
      <x:c r="E3160" s="50" t="str">
        <x:v>Prime Market (Domestic)</x:v>
      </x:c>
      <x:c r="F3160" s="50" t="str">
        <x:v>Electric Appliances</x:v>
      </x:c>
      <x:c r="G3160" s="51" t="n">
        <x:v>233934</x:v>
      </x:c>
      <x:c r="H3160" s="51" t="n">
        <x:v>207608</x:v>
      </x:c>
      <x:c r="I3160" s="51" t="n">
        <x:v>277244</x:v>
      </x:c>
      <x:c r="J3160" s="51" t="n">
        <x:v>218910</x:v>
      </x:c>
      <x:c r="K3160" s="51" t="n">
        <x:v>247571</x:v>
      </x:c>
      <x:c r="L3160" s="52" t="n">
        <x:f>IFERROR(H3160/G3160-1,"")</x:f>
        <x:v>-0.1125360144314208</x:v>
      </x:c>
      <x:c r="M3160" s="52" t="n">
        <x:f>IFERROR(I3160/H3160-1,"")</x:f>
        <x:v>0.3354206003622211</x:v>
      </x:c>
      <x:c r="N3160" s="52" t="n">
        <x:f>IFERROR(J3160/I3160-1,"")</x:f>
        <x:v>-0.2104067175484411</x:v>
      </x:c>
      <x:c r="O3160" s="52" t="n">
        <x:f>IFERROR(K3160/J3160-1,"")</x:f>
        <x:v>0.13092595130418894</x:v>
      </x:c>
      <x:c r="P3160" s="52" t="n">
        <x:f>IFERROR((K3160/G3160)^(1/4)-1,"")</x:f>
        <x:v>0.0142653895468412</x:v>
      </x:c>
      <x:c r="Q3160" s="51" t="n">
        <x:v>13573</x:v>
      </x:c>
      <x:c r="R3160" s="52" t="n">
        <x:f>IFERROR(Q3160/K3160,"")</x:f>
        <x:v>0.054824676557432006</x:v>
      </x:c>
      <x:c r="S3160" s="53" t="n">
        <x:v>23224</x:v>
      </x:c>
      <x:c r="T3160" s="50" t="str">
        <x:v>EDINET_company_history</x:v>
      </x:c>
      <x:c r="U3160" s="50" t="str">
        <x:v>日本マスタートラスト 信託銀行㈱(信託口)</x:v>
      </x:c>
      <x:c r="V3160" s="54" t="n">
        <x:v>0.1378</x:v>
      </x:c>
      <x:c r="W3160" s="50" t="str">
        <x:v>古橋 健士</x:v>
      </x:c>
      <x:c r="X3160" s="50" t="b">
        <x:f>AND(COUNT(L3160:O3160)=4,L3160&gt;='設定'!$B$6,M3160&gt;='設定'!$B$6,N3160&gt;='設定'!$B$6,O3160&gt;='設定'!$B$6)</x:f>
        <x:v>0</x:v>
      </x:c>
      <x:c r="Y3160" s="50" t="b">
        <x:f>AND(COUNT(G3160:K3160)=5,P3160&gt;='設定'!$B$7)</x:f>
        <x:v>0</x:v>
      </x:c>
      <x:c r="Z3160" s="50" t="b">
        <x:f>AND(ISNUMBER(R3160),R3160&gt;='設定'!$B$8)</x:f>
        <x:v>0</x:v>
      </x:c>
      <x:c r="AA3160" s="50" t="b">
        <x:f>AND(ISNUMBER(S3160),S3160&gt;=DATE(YEAR('設定'!$B$10)-'設定'!$B$9,MONTH('設定'!$B$10),DAY('設定'!$B$10)))</x:f>
        <x:v>0</x:v>
      </x:c>
      <x:c r="AB3160" s="55" t="b">
        <x:v>0</x:v>
      </x:c>
      <x:c r="AC3160" s="55" t="b">
        <x:v>0</x:v>
      </x:c>
      <x:c r="AD3160" s="50" t="n">
        <x:f>IF(X3160,1,0)+IF(Z3160,1,0)+IF(AA3160,1,0)+IF(AB3160,1,0)</x:f>
        <x:v>0</x:v>
      </x:c>
      <x:c r="AE3160" s="50" t="n">
        <x:f>IF(Y3160,1,0)+IF(Z3160,1,0)+IF(AA3160,1,0)+IF(AB3160,1,0)</x:f>
        <x:v>0</x:v>
      </x:c>
      <x:c r="AF3160" s="50" t="n">
        <x:f>IF(Y3160,1,0)+IF(Z3160,1,0)+IF(AA3160,1,0)+IF(AC3160,1,0)</x:f>
        <x:v>0</x:v>
      </x:c>
      <x:c r="AG3160" s="53" t="n">
        <x:v>44348</x:v>
      </x:c>
      <x:c r="AH3160" s="50" t="str">
        <x:v>S100W3F7</x:v>
      </x:c>
      <x:c r="AI3160" s="50" t="str">
        <x:v>NetSalesSummaryOfBusinessResults</x:v>
      </x:c>
      <x:c r="AJ3160" s="50" t="str">
        <x:v>OperatingIncome</x:v>
      </x:c>
      <x:c r="AK3160" s="53" t="n">
        <x:v>45747</x:v>
      </x:c>
      <x:c r="AL3160" s="50" t="str">
        <x:v>365/365/365/366/365</x:v>
      </x:c>
      <x:c r="AM3160" s="51" t="n">
        <x:v>50887784</x:v>
      </x:c>
      <x:c r="AN3160" s="51" t="n">
        <x:v>2703</x:v>
      </x:c>
      <x:c r="AO3160" s="51" t="n">
        <x:f>IFERROR(AM3160*AN3160,"")</x:f>
        <x:v>137549680152</x:v>
      </x:c>
      <x:c r="AP3160" s="56" t="n">
        <x:f>IFERROR(AO3160/(K3160*1000000),"")</x:f>
        <x:v>0.5555969000892673</x:v>
      </x:c>
      <x:c r="AQ3160" s="57" t="n">
        <x:v>714684013.3333334</x:v>
      </x:c>
      <x:c r="AR3160" s="52" t="n">
        <x:v>0.2973704750658629</x:v>
      </x:c>
      <x:c r="AS3160" s="52" t="n">
        <x:v>-0.2998658433395524</x:v>
      </x:c>
      <x:c r="AT3160" s="55" t="b">
        <x:v>1</x:v>
      </x:c>
      <x:c r="AU3160" s="50"/>
      <x:c r="AV3160" s="58" t="n">
        <x:v>0.3419706588949926</x:v>
      </x:c>
      <x:c r="AW3160" s="50" t="n">
        <x:v>329</x:v>
      </x:c>
      <x:c r="AX3160" s="50" t="str">
        <x:v>Future Moat</x:v>
      </x:c>
      <x:c r="AY3160" s="50" t="str">
        <x:v>目立つ機械的警告なし（定性確認は別途必要）</x:v>
      </x:c>
      <x:c r="AZ3160" s="59" t="str">
        <x:v>2025-06-25 15:47</x:v>
      </x:c>
      <x:c r="BA3160" s="53" t="n">
        <x:v>23224</x:v>
      </x:c>
      <x:c r="BB3160" s="50"/>
      <x:c r="BC3160" s="50"/>
      <x:c r="BD3160" s="50" t="str">
        <x:v>TOPIX Small 1</x:v>
      </x:c>
    </x:row>
    <x:row r="3161">
      <x:c r="A3161" s="50" t="n">
        <x:v>3160</x:v>
      </x:c>
      <x:c r="B3161" s="50" t="str">
        <x:v>2281</x:v>
      </x:c>
      <x:c r="C3161" s="50" t="str">
        <x:v>2281.T</x:v>
      </x:c>
      <x:c r="D3161" s="50" t="str">
        <x:v>Prima Meat Packers,Ltd.</x:v>
      </x:c>
      <x:c r="E3161" s="50" t="str">
        <x:v>Prime Market (Domestic)</x:v>
      </x:c>
      <x:c r="F3161" s="50" t="str">
        <x:v>Foods</x:v>
      </x:c>
      <x:c r="G3161" s="51" t="n">
        <x:v>433572</x:v>
      </x:c>
      <x:c r="H3161" s="51" t="n">
        <x:v>420717</x:v>
      </x:c>
      <x:c r="I3161" s="51" t="n">
        <x:v>430740</x:v>
      </x:c>
      <x:c r="J3161" s="51" t="n">
        <x:v>448429</x:v>
      </x:c>
      <x:c r="K3161" s="51" t="n">
        <x:v>458354</x:v>
      </x:c>
      <x:c r="L3161" s="52" t="n">
        <x:f>IFERROR(H3161/G3161-1,"")</x:f>
        <x:v>-0.029649054828263854</x:v>
      </x:c>
      <x:c r="M3161" s="52" t="n">
        <x:f>IFERROR(I3161/H3161-1,"")</x:f>
        <x:v>0.023823615399425346</x:v>
      </x:c>
      <x:c r="N3161" s="52" t="n">
        <x:f>IFERROR(J3161/I3161-1,"")</x:f>
        <x:v>0.041066536657844654</x:v>
      </x:c>
      <x:c r="O3161" s="52" t="n">
        <x:f>IFERROR(K3161/J3161-1,"")</x:f>
        <x:v>0.02213282370230285</x:v>
      </x:c>
      <x:c r="P3161" s="52" t="n">
        <x:f>IFERROR((K3161/G3161)^(1/4)-1,"")</x:f>
        <x:v>0.013992982701807044</x:v>
      </x:c>
      <x:c r="Q3161" s="51" t="n">
        <x:v>8948</x:v>
      </x:c>
      <x:c r="R3161" s="52" t="n">
        <x:f>IFERROR(Q3161/K3161,"")</x:f>
        <x:v>0.01952202882488208</x:v>
      </x:c>
      <x:c r="S3161" s="53" t="n">
        <x:v>22859</x:v>
      </x:c>
      <x:c r="T3161" s="50" t="str">
        <x:v>EDINET_company_history</x:v>
      </x:c>
      <x:c r="U3161" s="50" t="str">
        <x:v>伊藤忠商事株式会社</x:v>
      </x:c>
      <x:c r="V3161" s="54" t="n">
        <x:v>0.4636</x:v>
      </x:c>
      <x:c r="W3161" s="50" t="str">
        <x:v>千 葉 尚 登</x:v>
      </x:c>
      <x:c r="X3161" s="50" t="b">
        <x:f>AND(COUNT(L3161:O3161)=4,L3161&gt;='設定'!$B$6,M3161&gt;='設定'!$B$6,N3161&gt;='設定'!$B$6,O3161&gt;='設定'!$B$6)</x:f>
        <x:v>0</x:v>
      </x:c>
      <x:c r="Y3161" s="50" t="b">
        <x:f>AND(COUNT(G3161:K3161)=5,P3161&gt;='設定'!$B$7)</x:f>
        <x:v>0</x:v>
      </x:c>
      <x:c r="Z3161" s="50" t="b">
        <x:f>AND(ISNUMBER(R3161),R3161&gt;='設定'!$B$8)</x:f>
        <x:v>0</x:v>
      </x:c>
      <x:c r="AA3161" s="50" t="b">
        <x:f>AND(ISNUMBER(S3161),S3161&gt;=DATE(YEAR('設定'!$B$10)-'設定'!$B$9,MONTH('設定'!$B$10),DAY('設定'!$B$10)))</x:f>
        <x:v>0</x:v>
      </x:c>
      <x:c r="AB3161" s="55" t="b">
        <x:v>0</x:v>
      </x:c>
      <x:c r="AC3161" s="55" t="b">
        <x:v>0</x:v>
      </x:c>
      <x:c r="AD3161" s="50" t="n">
        <x:f>IF(X3161,1,0)+IF(Z3161,1,0)+IF(AA3161,1,0)+IF(AB3161,1,0)</x:f>
        <x:v>0</x:v>
      </x:c>
      <x:c r="AE3161" s="50" t="n">
        <x:f>IF(Y3161,1,0)+IF(Z3161,1,0)+IF(AA3161,1,0)+IF(AB3161,1,0)</x:f>
        <x:v>0</x:v>
      </x:c>
      <x:c r="AF3161" s="50" t="n">
        <x:f>IF(Y3161,1,0)+IF(Z3161,1,0)+IF(AA3161,1,0)+IF(AC3161,1,0)</x:f>
        <x:v>0</x:v>
      </x:c>
      <x:c r="AG3161" s="53" t="n">
        <x:v>44348</x:v>
      </x:c>
      <x:c r="AH3161" s="50" t="str">
        <x:v>S100W0KK</x:v>
      </x:c>
      <x:c r="AI3161" s="50" t="str">
        <x:v>NetSalesSummaryOfBusinessResults</x:v>
      </x:c>
      <x:c r="AJ3161" s="50" t="str">
        <x:v>OperatingIncome</x:v>
      </x:c>
      <x:c r="AK3161" s="53" t="n">
        <x:v>45747</x:v>
      </x:c>
      <x:c r="AL3161" s="50" t="str">
        <x:v>365/365/365/366/365</x:v>
      </x:c>
      <x:c r="AM3161" s="51" t="n">
        <x:v>50335699</x:v>
      </x:c>
      <x:c r="AN3161" s="51" t="n">
        <x:v>2382</x:v>
      </x:c>
      <x:c r="AO3161" s="51" t="n">
        <x:f>IFERROR(AM3161*AN3161,"")</x:f>
        <x:v>119899635018</x:v>
      </x:c>
      <x:c r="AP3161" s="56" t="n">
        <x:f>IFERROR(AO3161/(K3161*1000000),"")</x:f>
        <x:v>0.26158740846158207</x:v>
      </x:c>
      <x:c r="AQ3161" s="57" t="n">
        <x:v>274876876.6666667</x:v>
      </x:c>
      <x:c r="AR3161" s="52" t="n">
        <x:v>0.1970978502005862</x:v>
      </x:c>
      <x:c r="AS3161" s="52" t="n">
        <x:v>-0.3699014540039476</x:v>
      </x:c>
      <x:c r="AT3161" s="55" t="b">
        <x:v>1</x:v>
      </x:c>
      <x:c r="AU3161" s="50"/>
      <x:c r="AV3161" s="58" t="n">
        <x:v>-0.0674393601187372</x:v>
      </x:c>
      <x:c r="AW3161" s="50" t="n">
        <x:v>2389</x:v>
      </x:c>
      <x:c r="AX3161" s="50" t="str">
        <x:v>Core Moat</x:v>
      </x:c>
      <x:c r="AY3161" s="50" t="str">
        <x:v>目立つ機械的警告なし（定性確認は別途必要）</x:v>
      </x:c>
      <x:c r="AZ3161" s="59" t="str">
        <x:v>2025-06-24 13:00</x:v>
      </x:c>
      <x:c r="BA3161" s="53" t="n">
        <x:v>22859</x:v>
      </x:c>
      <x:c r="BB3161" s="50"/>
      <x:c r="BC3161" s="50"/>
      <x:c r="BD3161" s="50" t="str">
        <x:v>TOPIX Small 1</x:v>
      </x:c>
    </x:row>
    <x:row r="3162">
      <x:c r="A3162" s="50" t="n">
        <x:v>3161</x:v>
      </x:c>
      <x:c r="B3162" s="50" t="str">
        <x:v>6807</x:v>
      </x:c>
      <x:c r="C3162" s="50" t="str">
        <x:v>6807.T</x:v>
      </x:c>
      <x:c r="D3162" s="50" t="str">
        <x:v>Japan Aviation Electronics Industry,Limited</x:v>
      </x:c>
      <x:c r="E3162" s="50" t="str">
        <x:v>Prime Market (Domestic)</x:v>
      </x:c>
      <x:c r="F3162" s="50" t="str">
        <x:v>Electric Appliances</x:v>
      </x:c>
      <x:c r="G3162" s="51" t="n">
        <x:v>209711</x:v>
      </x:c>
      <x:c r="H3162" s="51" t="n">
        <x:v>225079</x:v>
      </x:c>
      <x:c r="I3162" s="51" t="n">
        <x:v>235864</x:v>
      </x:c>
      <x:c r="J3162" s="51" t="n">
        <x:v>225781</x:v>
      </x:c>
      <x:c r="K3162" s="51" t="n">
        <x:v>221644</x:v>
      </x:c>
      <x:c r="L3162" s="52" t="n">
        <x:f>IFERROR(H3162/G3162-1,"")</x:f>
        <x:v>0.07328180209907931</x:v>
      </x:c>
      <x:c r="M3162" s="52" t="n">
        <x:f>IFERROR(I3162/H3162-1,"")</x:f>
        <x:v>0.047916509314507305</x:v>
      </x:c>
      <x:c r="N3162" s="52" t="n">
        <x:f>IFERROR(J3162/I3162-1,"")</x:f>
        <x:v>-0.042749211409965016</x:v>
      </x:c>
      <x:c r="O3162" s="52" t="n">
        <x:f>IFERROR(K3162/J3162-1,"")</x:f>
        <x:v>-0.01832306527121419</x:v>
      </x:c>
      <x:c r="P3162" s="52" t="n">
        <x:f>IFERROR((K3162/G3162)^(1/4)-1,"")</x:f>
        <x:v>0.013931678480558984</x:v>
      </x:c>
      <x:c r="Q3162" s="51" t="n">
        <x:v>15615</x:v>
      </x:c>
      <x:c r="R3162" s="52" t="n">
        <x:f>IFERROR(Q3162/K3162,"")</x:f>
        <x:v>0.07045081301546624</x:v>
      </x:c>
      <x:c r="S3162" s="53" t="n">
        <x:v>26755</x:v>
      </x:c>
      <x:c r="T3162" s="50" t="str">
        <x:v>EDINET_company_history</x:v>
      </x:c>
      <x:c r="U3162" s="50" t="str">
        <x:v>日本電気株式会社</x:v>
      </x:c>
      <x:c r="V3162" s="54" t="n">
        <x:v>0.335</x:v>
      </x:c>
      <x:c r="W3162" s="50" t="str">
        <x:v>小野原 勉 / 村 木 正 行</x:v>
      </x:c>
      <x:c r="X3162" s="50" t="b">
        <x:f>AND(COUNT(L3162:O3162)=4,L3162&gt;='設定'!$B$6,M3162&gt;='設定'!$B$6,N3162&gt;='設定'!$B$6,O3162&gt;='設定'!$B$6)</x:f>
        <x:v>0</x:v>
      </x:c>
      <x:c r="Y3162" s="50" t="b">
        <x:f>AND(COUNT(G3162:K3162)=5,P3162&gt;='設定'!$B$7)</x:f>
        <x:v>0</x:v>
      </x:c>
      <x:c r="Z3162" s="50" t="b">
        <x:f>AND(ISNUMBER(R3162),R3162&gt;='設定'!$B$8)</x:f>
        <x:v>0</x:v>
      </x:c>
      <x:c r="AA3162" s="50" t="b">
        <x:f>AND(ISNUMBER(S3162),S3162&gt;=DATE(YEAR('設定'!$B$10)-'設定'!$B$9,MONTH('設定'!$B$10),DAY('設定'!$B$10)))</x:f>
        <x:v>0</x:v>
      </x:c>
      <x:c r="AB3162" s="55" t="b">
        <x:v>0</x:v>
      </x:c>
      <x:c r="AC3162" s="55" t="b">
        <x:v>0</x:v>
      </x:c>
      <x:c r="AD3162" s="50" t="n">
        <x:f>IF(X3162,1,0)+IF(Z3162,1,0)+IF(AA3162,1,0)+IF(AB3162,1,0)</x:f>
        <x:v>0</x:v>
      </x:c>
      <x:c r="AE3162" s="50" t="n">
        <x:f>IF(Y3162,1,0)+IF(Z3162,1,0)+IF(AA3162,1,0)+IF(AB3162,1,0)</x:f>
        <x:v>0</x:v>
      </x:c>
      <x:c r="AF3162" s="50" t="n">
        <x:f>IF(Y3162,1,0)+IF(Z3162,1,0)+IF(AA3162,1,0)+IF(AC3162,1,0)</x:f>
        <x:v>0</x:v>
      </x:c>
      <x:c r="AG3162" s="53" t="n">
        <x:v>44348</x:v>
      </x:c>
      <x:c r="AH3162" s="50" t="str">
        <x:v>S100VXL0</x:v>
      </x:c>
      <x:c r="AI3162" s="50" t="str">
        <x:v>NetSalesSummaryOfBusinessResults</x:v>
      </x:c>
      <x:c r="AJ3162" s="50" t="str">
        <x:v>OperatingIncome</x:v>
      </x:c>
      <x:c r="AK3162" s="53" t="n">
        <x:v>45747</x:v>
      </x:c>
      <x:c r="AL3162" s="50" t="str">
        <x:v>365/365/365/366/365</x:v>
      </x:c>
      <x:c r="AM3162" s="51" t="n">
        <x:v>67400908</x:v>
      </x:c>
      <x:c r="AN3162" s="51" t="n">
        <x:v>2506</x:v>
      </x:c>
      <x:c r="AO3162" s="51" t="n">
        <x:f>IFERROR(AM3162*AN3162,"")</x:f>
        <x:v>168906675448</x:v>
      </x:c>
      <x:c r="AP3162" s="56" t="n">
        <x:f>IFERROR(AO3162/(K3162*1000000),"")</x:f>
        <x:v>0.7620629272527115</x:v>
      </x:c>
      <x:c r="AQ3162" s="57" t="n">
        <x:v>559728078.3333334</x:v>
      </x:c>
      <x:c r="AR3162" s="52" t="n">
        <x:v>0.324565798702118</x:v>
      </x:c>
      <x:c r="AS3162" s="52" t="n">
        <x:v>-0.3802626822160476</x:v>
      </x:c>
      <x:c r="AT3162" s="55" t="b">
        <x:v>1</x:v>
      </x:c>
      <x:c r="AU3162" s="50"/>
      <x:c r="AV3162" s="58" t="n">
        <x:v>0.3015235682261148</x:v>
      </x:c>
      <x:c r="AW3162" s="50" t="n">
        <x:v>431</x:v>
      </x:c>
      <x:c r="AX3162" s="50" t="str">
        <x:v>Future Moat</x:v>
      </x:c>
      <x:c r="AY3162" s="50" t="str">
        <x:v>目立つ機械的警告なし（定性確認は別途必要）</x:v>
      </x:c>
      <x:c r="AZ3162" s="59" t="str">
        <x:v>2025-06-18 15:34</x:v>
      </x:c>
      <x:c r="BA3162" s="53" t="n">
        <x:v>26755</x:v>
      </x:c>
      <x:c r="BB3162" s="50"/>
      <x:c r="BC3162" s="50"/>
      <x:c r="BD3162" s="50" t="str">
        <x:v>TOPIX Small 1</x:v>
      </x:c>
    </x:row>
    <x:row r="3163">
      <x:c r="A3163" s="50" t="n">
        <x:v>3162</x:v>
      </x:c>
      <x:c r="B3163" s="50" t="str">
        <x:v>8848</x:v>
      </x:c>
      <x:c r="C3163" s="50" t="str">
        <x:v>8848.T</x:v>
      </x:c>
      <x:c r="D3163" s="50" t="str">
        <x:v>LEOPALACE21 CORPORATION</x:v>
      </x:c>
      <x:c r="E3163" s="50" t="str">
        <x:v>Prime Market (Domestic)</x:v>
      </x:c>
      <x:c r="F3163" s="50" t="str">
        <x:v>Real Estate</x:v>
      </x:c>
      <x:c r="G3163" s="51" t="n">
        <x:v>408959</x:v>
      </x:c>
      <x:c r="H3163" s="51" t="n">
        <x:v>398366</x:v>
      </x:c>
      <x:c r="I3163" s="51" t="n">
        <x:v>406449</x:v>
      </x:c>
      <x:c r="J3163" s="51" t="n">
        <x:v>422671</x:v>
      </x:c>
      <x:c r="K3163" s="51" t="n">
        <x:v>431831</x:v>
      </x:c>
      <x:c r="L3163" s="52" t="n">
        <x:f>IFERROR(H3163/G3163-1,"")</x:f>
        <x:v>-0.02590235206952285</x:v>
      </x:c>
      <x:c r="M3163" s="52" t="n">
        <x:f>IFERROR(I3163/H3163-1,"")</x:f>
        <x:v>0.020290386227740376</x:v>
      </x:c>
      <x:c r="N3163" s="52" t="n">
        <x:f>IFERROR(J3163/I3163-1,"")</x:f>
        <x:v>0.039911526415368215</x:v>
      </x:c>
      <x:c r="O3163" s="52" t="n">
        <x:f>IFERROR(K3163/J3163-1,"")</x:f>
        <x:v>0.02167170210400049</x:v>
      </x:c>
      <x:c r="P3163" s="52" t="n">
        <x:f>IFERROR((K3163/G3163)^(1/4)-1,"")</x:f>
        <x:v>0.013697817469806806</x:v>
      </x:c>
      <x:c r="Q3163" s="51" t="n">
        <x:v>29231</x:v>
      </x:c>
      <x:c r="R3163" s="52" t="n">
        <x:f>IFERROR(Q3163/K3163,"")</x:f>
        <x:v>0.06769083275633292</x:v>
      </x:c>
      <x:c r="S3163" s="53" t="n">
        <x:v>38047</x:v>
      </x:c>
      <x:c r="T3163" s="50" t="str">
        <x:v>EDINET_company_history</x:v>
      </x:c>
      <x:c r="U3163" s="50" t="str">
        <x:v>千鳥合同会社</x:v>
      </x:c>
      <x:c r="V3163" s="54" t="n">
        <x:v>0.2609</x:v>
      </x:c>
      <x:c r="W3163" s="50" t="str">
        <x:v>宮尾 文也</x:v>
      </x:c>
      <x:c r="X3163" s="50" t="b">
        <x:f>AND(COUNT(L3163:O3163)=4,L3163&gt;='設定'!$B$6,M3163&gt;='設定'!$B$6,N3163&gt;='設定'!$B$6,O3163&gt;='設定'!$B$6)</x:f>
        <x:v>0</x:v>
      </x:c>
      <x:c r="Y3163" s="50" t="b">
        <x:f>AND(COUNT(G3163:K3163)=5,P3163&gt;='設定'!$B$7)</x:f>
        <x:v>0</x:v>
      </x:c>
      <x:c r="Z3163" s="50" t="b">
        <x:f>AND(ISNUMBER(R3163),R3163&gt;='設定'!$B$8)</x:f>
        <x:v>0</x:v>
      </x:c>
      <x:c r="AA3163" s="50" t="b">
        <x:f>AND(ISNUMBER(S3163),S3163&gt;=DATE(YEAR('設定'!$B$10)-'設定'!$B$9,MONTH('設定'!$B$10),DAY('設定'!$B$10)))</x:f>
        <x:v>0</x:v>
      </x:c>
      <x:c r="AB3163" s="55" t="b">
        <x:v>0</x:v>
      </x:c>
      <x:c r="AC3163" s="55" t="b">
        <x:v>0</x:v>
      </x:c>
      <x:c r="AD3163" s="50" t="n">
        <x:f>IF(X3163,1,0)+IF(Z3163,1,0)+IF(AA3163,1,0)+IF(AB3163,1,0)</x:f>
        <x:v>0</x:v>
      </x:c>
      <x:c r="AE3163" s="50" t="n">
        <x:f>IF(Y3163,1,0)+IF(Z3163,1,0)+IF(AA3163,1,0)+IF(AB3163,1,0)</x:f>
        <x:v>0</x:v>
      </x:c>
      <x:c r="AF3163" s="50" t="n">
        <x:f>IF(Y3163,1,0)+IF(Z3163,1,0)+IF(AA3163,1,0)+IF(AC3163,1,0)</x:f>
        <x:v>0</x:v>
      </x:c>
      <x:c r="AG3163" s="53" t="n">
        <x:v>44348</x:v>
      </x:c>
      <x:c r="AH3163" s="50" t="str">
        <x:v>S100W751</x:v>
      </x:c>
      <x:c r="AI3163" s="50" t="str">
        <x:v>NetSalesSummaryOfBusinessResults</x:v>
      </x:c>
      <x:c r="AJ3163" s="50" t="str">
        <x:v>OperatingIncome</x:v>
      </x:c>
      <x:c r="AK3163" s="53" t="n">
        <x:v>45747</x:v>
      </x:c>
      <x:c r="AL3163" s="50" t="str">
        <x:v>365/365/365/366/365</x:v>
      </x:c>
      <x:c r="AM3163" s="51" t="n">
        <x:v>323857615</x:v>
      </x:c>
      <x:c r="AN3163" s="51" t="n">
        <x:v>616</x:v>
      </x:c>
      <x:c r="AO3163" s="51" t="n">
        <x:f>IFERROR(AM3163*AN3163,"")</x:f>
        <x:v>199496290840</x:v>
      </x:c>
      <x:c r="AP3163" s="56" t="n">
        <x:f>IFERROR(AO3163/(K3163*1000000),"")</x:f>
        <x:v>0.46197769692310187</x:v>
      </x:c>
      <x:c r="AQ3163" s="57" t="n">
        <x:v>702344080</x:v>
      </x:c>
      <x:c r="AR3163" s="52" t="n">
        <x:v>0.4490816742922685</x:v>
      </x:c>
      <x:c r="AS3163" s="52" t="n">
        <x:v>-0.3768656247174914</x:v>
      </x:c>
      <x:c r="AT3163" s="55" t="b">
        <x:v>1</x:v>
      </x:c>
      <x:c r="AU3163" s="50"/>
      <x:c r="AV3163" s="58" t="n">
        <x:v>-0.1259023474336462</x:v>
      </x:c>
      <x:c r="AW3163" s="50" t="n">
        <x:v>2732</x:v>
      </x:c>
      <x:c r="AX3163" s="50" t="str">
        <x:v>Transformation Moat</x:v>
      </x:c>
      <x:c r="AY3163" s="50" t="str">
        <x:v>目立つ機械的警告なし（定性確認は別途必要）</x:v>
      </x:c>
      <x:c r="AZ3163" s="59" t="str">
        <x:v>2025-06-26 15:30</x:v>
      </x:c>
      <x:c r="BA3163" s="53" t="n">
        <x:v>38047</x:v>
      </x:c>
      <x:c r="BB3163" s="50"/>
      <x:c r="BC3163" s="50"/>
      <x:c r="BD3163" s="50" t="str">
        <x:v>TOPIX Small 1</x:v>
      </x:c>
    </x:row>
    <x:row r="3164">
      <x:c r="A3164" s="50" t="n">
        <x:v>3163</x:v>
      </x:c>
      <x:c r="B3164" s="50" t="str">
        <x:v>4725</x:v>
      </x:c>
      <x:c r="C3164" s="50" t="str">
        <x:v>4725.T</x:v>
      </x:c>
      <x:c r="D3164" s="50" t="str">
        <x:v>CAC Holdings Corporation</x:v>
      </x:c>
      <x:c r="E3164" s="50" t="str">
        <x:v>Prime Market (Domestic)</x:v>
      </x:c>
      <x:c r="F3164" s="50" t="str">
        <x:v>Information &amp; Communication</x:v>
      </x:c>
      <x:c r="G3164" s="51" t="n">
        <x:v>47935</x:v>
      </x:c>
      <x:c r="H3164" s="51" t="n">
        <x:v>47971</x:v>
      </x:c>
      <x:c r="I3164" s="51" t="n">
        <x:v>50539</x:v>
      </x:c>
      <x:c r="J3164" s="51" t="n">
        <x:v>52063</x:v>
      </x:c>
      <x:c r="K3164" s="51" t="n">
        <x:v>50588</x:v>
      </x:c>
      <x:c r="L3164" s="52" t="n">
        <x:f>IFERROR(H3164/G3164-1,"")</x:f>
        <x:v>0.0007510170021904905</x:v>
      </x:c>
      <x:c r="M3164" s="52" t="n">
        <x:f>IFERROR(I3164/H3164-1,"")</x:f>
        <x:v>0.05353234245690097</x:v>
      </x:c>
      <x:c r="N3164" s="52" t="n">
        <x:f>IFERROR(J3164/I3164-1,"")</x:f>
        <x:v>0.03015492985615076</x:v>
      </x:c>
      <x:c r="O3164" s="52" t="n">
        <x:f>IFERROR(K3164/J3164-1,"")</x:f>
        <x:v>-0.02833106044599809</x:v>
      </x:c>
      <x:c r="P3164" s="52" t="n">
        <x:f>IFERROR((K3164/G3164)^(1/4)-1,"")</x:f>
        <x:v>0.013558206938160788</x:v>
      </x:c>
      <x:c r="Q3164" s="51" t="n">
        <x:v>2580</x:v>
      </x:c>
      <x:c r="R3164" s="52" t="n">
        <x:f>IFERROR(Q3164/K3164,"")</x:f>
        <x:v>0.05100023721040563</x:v>
      </x:c>
      <x:c r="S3164" s="53" t="n">
        <x:v>36800</x:v>
      </x:c>
      <x:c r="T3164" s="50" t="str">
        <x:v>EDINET_company_history</x:v>
      </x:c>
      <x:c r="U3164" s="50" t="str">
        <x:v>株式会社小学館</x:v>
      </x:c>
      <x:c r="V3164" s="54" t="n">
        <x:v>0.1775</x:v>
      </x:c>
      <x:c r="W3164" s="50" t="str">
        <x:v>西 森 良 太</x:v>
      </x:c>
      <x:c r="X3164" s="50" t="b">
        <x:f>AND(COUNT(L3164:O3164)=4,L3164&gt;='設定'!$B$6,M3164&gt;='設定'!$B$6,N3164&gt;='設定'!$B$6,O3164&gt;='設定'!$B$6)</x:f>
        <x:v>0</x:v>
      </x:c>
      <x:c r="Y3164" s="50" t="b">
        <x:f>AND(COUNT(G3164:K3164)=5,P3164&gt;='設定'!$B$7)</x:f>
        <x:v>0</x:v>
      </x:c>
      <x:c r="Z3164" s="50" t="b">
        <x:f>AND(ISNUMBER(R3164),R3164&gt;='設定'!$B$8)</x:f>
        <x:v>0</x:v>
      </x:c>
      <x:c r="AA3164" s="50" t="b">
        <x:f>AND(ISNUMBER(S3164),S3164&gt;=DATE(YEAR('設定'!$B$10)-'設定'!$B$9,MONTH('設定'!$B$10),DAY('設定'!$B$10)))</x:f>
        <x:v>0</x:v>
      </x:c>
      <x:c r="AB3164" s="55" t="b">
        <x:v>0</x:v>
      </x:c>
      <x:c r="AC3164" s="55" t="b">
        <x:v>0</x:v>
      </x:c>
      <x:c r="AD3164" s="50" t="n">
        <x:f>IF(X3164,1,0)+IF(Z3164,1,0)+IF(AA3164,1,0)+IF(AB3164,1,0)</x:f>
        <x:v>0</x:v>
      </x:c>
      <x:c r="AE3164" s="50" t="n">
        <x:f>IF(Y3164,1,0)+IF(Z3164,1,0)+IF(AA3164,1,0)+IF(AB3164,1,0)</x:f>
        <x:v>0</x:v>
      </x:c>
      <x:c r="AF3164" s="50" t="n">
        <x:f>IF(Y3164,1,0)+IF(Z3164,1,0)+IF(AA3164,1,0)+IF(AC3164,1,0)</x:f>
        <x:v>0</x:v>
      </x:c>
      <x:c r="AG3164" s="53" t="n">
        <x:v>44348</x:v>
      </x:c>
      <x:c r="AH3164" s="50" t="str">
        <x:v>S100XSXA</x:v>
      </x:c>
      <x:c r="AI3164" s="50" t="str">
        <x:v>NetSalesSummaryOfBusinessResults</x:v>
      </x:c>
      <x:c r="AJ3164" s="50" t="str">
        <x:v>OperatingIncome</x:v>
      </x:c>
      <x:c r="AK3164" s="53" t="n">
        <x:v>46022</x:v>
      </x:c>
      <x:c r="AL3164" s="50" t="str">
        <x:v>365/365/365/366/365</x:v>
      </x:c>
      <x:c r="AM3164" s="51" t="n">
        <x:v>17478300</x:v>
      </x:c>
      <x:c r="AN3164" s="51" t="n">
        <x:v>1775</x:v>
      </x:c>
      <x:c r="AO3164" s="51" t="n">
        <x:f>IFERROR(AM3164*AN3164,"")</x:f>
        <x:v>31023982500</x:v>
      </x:c>
      <x:c r="AP3164" s="56" t="n">
        <x:f>IFERROR(AO3164/(K3164*1000000),"")</x:f>
        <x:v>0.6132676227563849</x:v>
      </x:c>
      <x:c r="AQ3164" s="57" t="n">
        <x:v>103891828.33333331</x:v>
      </x:c>
      <x:c r="AR3164" s="52" t="n">
        <x:v>0.2185832079898482</x:v>
      </x:c>
      <x:c r="AS3164" s="52" t="n">
        <x:v>-0.2809009869568255</x:v>
      </x:c>
      <x:c r="AT3164" s="55" t="b">
        <x:v>1</x:v>
      </x:c>
      <x:c r="AU3164" s="50"/>
      <x:c r="AV3164" s="58" t="n">
        <x:v>0.1438489087081964</x:v>
      </x:c>
      <x:c r="AW3164" s="50" t="n">
        <x:v>978</x:v>
      </x:c>
      <x:c r="AX3164" s="50" t="str">
        <x:v>Core Moat</x:v>
      </x:c>
      <x:c r="AY3164" s="50" t="str">
        <x:v>目立つ機械的警告なし（定性確認は別途必要）</x:v>
      </x:c>
      <x:c r="AZ3164" s="59" t="str">
        <x:v>2026-03-25 16:06</x:v>
      </x:c>
      <x:c r="BA3164" s="53" t="n">
        <x:v>36800</x:v>
      </x:c>
      <x:c r="BB3164" s="50"/>
      <x:c r="BC3164" s="50"/>
      <x:c r="BD3164" s="50" t="str">
        <x:v>TOPIX Small 2</x:v>
      </x:c>
    </x:row>
    <x:row r="3165">
      <x:c r="A3165" s="50" t="n">
        <x:v>3164</x:v>
      </x:c>
      <x:c r="B3165" s="50" t="str">
        <x:v>9306</x:v>
      </x:c>
      <x:c r="C3165" s="50" t="str">
        <x:v>9306.T</x:v>
      </x:c>
      <x:c r="D3165" s="50" t="str">
        <x:v>Toyo Logistics Co.,Ltd.</x:v>
      </x:c>
      <x:c r="E3165" s="50" t="str">
        <x:v>Standard Market(Domestic)</x:v>
      </x:c>
      <x:c r="F3165" s="50" t="str">
        <x:v>Warehousing and Harbor Transportation Service</x:v>
      </x:c>
      <x:c r="G3165" s="51" t="n">
        <x:v>27660.674</x:v>
      </x:c>
      <x:c r="H3165" s="51" t="n">
        <x:v>28366.909</x:v>
      </x:c>
      <x:c r="I3165" s="51" t="n">
        <x:v>28168.011</x:v>
      </x:c>
      <x:c r="J3165" s="51" t="n">
        <x:v>27875.634</x:v>
      </x:c>
      <x:c r="K3165" s="51" t="n">
        <x:v>29186.611</x:v>
      </x:c>
      <x:c r="L3165" s="52" t="n">
        <x:f>IFERROR(H3165/G3165-1,"")</x:f>
        <x:v>0.025532096578702257</x:v>
      </x:c>
      <x:c r="M3165" s="52" t="n">
        <x:f>IFERROR(I3165/H3165-1,"")</x:f>
        <x:v>-0.007011620476520708</x:v>
      </x:c>
      <x:c r="N3165" s="52" t="n">
        <x:f>IFERROR(J3165/I3165-1,"")</x:f>
        <x:v>-0.01037975311781869</x:v>
      </x:c>
      <x:c r="O3165" s="52" t="n">
        <x:f>IFERROR(K3165/J3165-1,"")</x:f>
        <x:v>0.047029495365020324</x:v>
      </x:c>
      <x:c r="P3165" s="52" t="n">
        <x:f>IFERROR((K3165/G3165)^(1/4)-1,"")</x:f>
        <x:v>0.013515110339624714</x:v>
      </x:c>
      <x:c r="Q3165" s="51" t="n">
        <x:v>1241.234</x:v>
      </x:c>
      <x:c r="R3165" s="52" t="n">
        <x:f>IFERROR(Q3165/K3165,"")</x:f>
        <x:v>0.04252751372881216</x:v>
      </x:c>
      <x:c r="S3165" s="53" t="n">
        <x:v>18019</x:v>
      </x:c>
      <x:c r="T3165" s="50" t="str">
        <x:v>EDINET_company_history</x:v>
      </x:c>
      <x:c r="U3165" s="50" t="str">
        <x:v>株式会社あいち銀行</x:v>
      </x:c>
      <x:c r="V3165" s="54" t="n">
        <x:v>0.0491</x:v>
      </x:c>
      <x:c r="W3165" s="50" t="str">
        <x:v>武藤 正春 / 黒田 城児</x:v>
      </x:c>
      <x:c r="X3165" s="50" t="b">
        <x:f>AND(COUNT(L3165:O3165)=4,L3165&gt;='設定'!$B$6,M3165&gt;='設定'!$B$6,N3165&gt;='設定'!$B$6,O3165&gt;='設定'!$B$6)</x:f>
        <x:v>0</x:v>
      </x:c>
      <x:c r="Y3165" s="50" t="b">
        <x:f>AND(COUNT(G3165:K3165)=5,P3165&gt;='設定'!$B$7)</x:f>
        <x:v>0</x:v>
      </x:c>
      <x:c r="Z3165" s="50" t="b">
        <x:f>AND(ISNUMBER(R3165),R3165&gt;='設定'!$B$8)</x:f>
        <x:v>0</x:v>
      </x:c>
      <x:c r="AA3165" s="50" t="b">
        <x:f>AND(ISNUMBER(S3165),S3165&gt;=DATE(YEAR('設定'!$B$10)-'設定'!$B$9,MONTH('設定'!$B$10),DAY('設定'!$B$10)))</x:f>
        <x:v>0</x:v>
      </x:c>
      <x:c r="AB3165" s="55" t="b">
        <x:v>0</x:v>
      </x:c>
      <x:c r="AC3165" s="55" t="b">
        <x:v>0</x:v>
      </x:c>
      <x:c r="AD3165" s="50" t="n">
        <x:f>IF(X3165,1,0)+IF(Z3165,1,0)+IF(AA3165,1,0)+IF(AB3165,1,0)</x:f>
        <x:v>0</x:v>
      </x:c>
      <x:c r="AE3165" s="50" t="n">
        <x:f>IF(Y3165,1,0)+IF(Z3165,1,0)+IF(AA3165,1,0)+IF(AB3165,1,0)</x:f>
        <x:v>0</x:v>
      </x:c>
      <x:c r="AF3165" s="50" t="n">
        <x:f>IF(Y3165,1,0)+IF(Z3165,1,0)+IF(AA3165,1,0)+IF(AC3165,1,0)</x:f>
        <x:v>0</x:v>
      </x:c>
      <x:c r="AG3165" s="53" t="n">
        <x:v>44348</x:v>
      </x:c>
      <x:c r="AH3165" s="50" t="str">
        <x:v>S100VWPS</x:v>
      </x:c>
      <x:c r="AI3165" s="50" t="str">
        <x:v>OperatingRevenue1SummaryOfBusinessResults</x:v>
      </x:c>
      <x:c r="AJ3165" s="50" t="str">
        <x:v>OperatingIncome</x:v>
      </x:c>
      <x:c r="AK3165" s="53" t="n">
        <x:v>45747</x:v>
      </x:c>
      <x:c r="AL3165" s="50" t="str">
        <x:v>365/365/365/366/365</x:v>
      </x:c>
      <x:c r="AM3165" s="51" t="n">
        <x:v>7536890</x:v>
      </x:c>
      <x:c r="AN3165" s="51" t="n">
        <x:v>1995</x:v>
      </x:c>
      <x:c r="AO3165" s="51" t="n">
        <x:f>IFERROR(AM3165*AN3165,"")</x:f>
        <x:v>15036095550</x:v>
      </x:c>
      <x:c r="AP3165" s="56" t="n">
        <x:f>IFERROR(AO3165/(K3165*1000000),"")</x:f>
        <x:v>0.5151709991269627</x:v>
      </x:c>
      <x:c r="AQ3165" s="57" t="n">
        <x:v>16471101.666666666</x:v>
      </x:c>
      <x:c r="AR3165" s="52" t="n">
        <x:v>0.2315336726919874</x:v>
      </x:c>
      <x:c r="AS3165" s="52" t="n">
        <x:v>-0.3237168280888827</x:v>
      </x:c>
      <x:c r="AT3165" s="55" t="b">
        <x:v>0</x:v>
      </x:c>
      <x:c r="AU3165" s="50" t="str">
        <x:v>low_liquidity</x:v>
      </x:c>
      <x:c r="AV3165" s="58" t="n">
        <x:v>0.0006140239539274</x:v>
      </x:c>
      <x:c r="AW3165" s="50" t="n">
        <x:v>1863</x:v>
      </x:c>
      <x:c r="AX3165" s="50" t="str">
        <x:v>Discovery</x:v>
      </x:c>
      <x:c r="AY3165" s="50" t="str">
        <x:v>既存適格性フィルター不通過: low_liquidity / 60日平均売買代金2,000万円未満</x:v>
      </x:c>
      <x:c r="AZ3165" s="59" t="str">
        <x:v>2025-06-25 14:00</x:v>
      </x:c>
      <x:c r="BA3165" s="53" t="n">
        <x:v>18019</x:v>
      </x:c>
      <x:c r="BB3165" s="50"/>
      <x:c r="BC3165" s="50"/>
      <x:c r="BD3165" s="50"/>
    </x:row>
    <x:row r="3166">
      <x:c r="A3166" s="50" t="n">
        <x:v>3165</x:v>
      </x:c>
      <x:c r="B3166" s="50" t="str">
        <x:v>2597</x:v>
      </x:c>
      <x:c r="C3166" s="50" t="str">
        <x:v>2597.T</x:v>
      </x:c>
      <x:c r="D3166" s="50" t="str">
        <x:v>UNICAFE INC.</x:v>
      </x:c>
      <x:c r="E3166" s="50" t="str">
        <x:v>Standard Market(Domestic)</x:v>
      </x:c>
      <x:c r="F3166" s="50" t="str">
        <x:v>Foods</x:v>
      </x:c>
      <x:c r="G3166" s="51" t="n">
        <x:v>15218.566</x:v>
      </x:c>
      <x:c r="H3166" s="51" t="n">
        <x:v>10713.988</x:v>
      </x:c>
      <x:c r="I3166" s="51" t="n">
        <x:v>12357.899</x:v>
      </x:c>
      <x:c r="J3166" s="51" t="n">
        <x:v>12935.995</x:v>
      </x:c>
      <x:c r="K3166" s="51" t="n">
        <x:v>16056.227</x:v>
      </x:c>
      <x:c r="L3166" s="52" t="n">
        <x:f>IFERROR(H3166/G3166-1,"")</x:f>
        <x:v>-0.2959922768019011</x:v>
      </x:c>
      <x:c r="M3166" s="52" t="n">
        <x:f>IFERROR(I3166/H3166-1,"")</x:f>
        <x:v>0.15343595680711974</x:v>
      </x:c>
      <x:c r="N3166" s="52" t="n">
        <x:f>IFERROR(J3166/I3166-1,"")</x:f>
        <x:v>0.04677947278902361</x:v>
      </x:c>
      <x:c r="O3166" s="52" t="n">
        <x:f>IFERROR(K3166/J3166-1,"")</x:f>
        <x:v>0.24120541172132492</x:v>
      </x:c>
      <x:c r="P3166" s="52" t="n">
        <x:f>IFERROR((K3166/G3166)^(1/4)-1,"")</x:f>
        <x:v>0.013485271902380358</x:v>
      </x:c>
      <x:c r="Q3166" s="51" t="n">
        <x:v>710.34</x:v>
      </x:c>
      <x:c r="R3166" s="52" t="n">
        <x:f>IFERROR(Q3166/K3166,"")</x:f>
        <x:v>0.044240779605320725</x:v>
      </x:c>
      <x:c r="S3166" s="53" t="n">
        <x:v>36739</x:v>
      </x:c>
      <x:c r="T3166" s="50" t="str">
        <x:v>EDINET_company_history</x:v>
      </x:c>
      <x:c r="U3166" s="50" t="str">
        <x:v>UCCジャパン株式会社</x:v>
      </x:c>
      <x:c r="V3166" s="54" t="n">
        <x:v>0.5237</x:v>
      </x:c>
      <x:c r="W3166" s="50" t="str">
        <x:v>塩澤 博紀 / 相澤 基</x:v>
      </x:c>
      <x:c r="X3166" s="50" t="b">
        <x:f>AND(COUNT(L3166:O3166)=4,L3166&gt;='設定'!$B$6,M3166&gt;='設定'!$B$6,N3166&gt;='設定'!$B$6,O3166&gt;='設定'!$B$6)</x:f>
        <x:v>0</x:v>
      </x:c>
      <x:c r="Y3166" s="50" t="b">
        <x:f>AND(COUNT(G3166:K3166)=5,P3166&gt;='設定'!$B$7)</x:f>
        <x:v>0</x:v>
      </x:c>
      <x:c r="Z3166" s="50" t="b">
        <x:f>AND(ISNUMBER(R3166),R3166&gt;='設定'!$B$8)</x:f>
        <x:v>0</x:v>
      </x:c>
      <x:c r="AA3166" s="50" t="b">
        <x:f>AND(ISNUMBER(S3166),S3166&gt;=DATE(YEAR('設定'!$B$10)-'設定'!$B$9,MONTH('設定'!$B$10),DAY('設定'!$B$10)))</x:f>
        <x:v>0</x:v>
      </x:c>
      <x:c r="AB3166" s="55" t="b">
        <x:v>0</x:v>
      </x:c>
      <x:c r="AC3166" s="55" t="b">
        <x:v>0</x:v>
      </x:c>
      <x:c r="AD3166" s="50" t="n">
        <x:f>IF(X3166,1,0)+IF(Z3166,1,0)+IF(AA3166,1,0)+IF(AB3166,1,0)</x:f>
        <x:v>0</x:v>
      </x:c>
      <x:c r="AE3166" s="50" t="n">
        <x:f>IF(Y3166,1,0)+IF(Z3166,1,0)+IF(AA3166,1,0)+IF(AB3166,1,0)</x:f>
        <x:v>0</x:v>
      </x:c>
      <x:c r="AF3166" s="50" t="n">
        <x:f>IF(Y3166,1,0)+IF(Z3166,1,0)+IF(AA3166,1,0)+IF(AC3166,1,0)</x:f>
        <x:v>0</x:v>
      </x:c>
      <x:c r="AG3166" s="53" t="n">
        <x:v>44348</x:v>
      </x:c>
      <x:c r="AH3166" s="50" t="str">
        <x:v>S100XTDG</x:v>
      </x:c>
      <x:c r="AI3166" s="50" t="str">
        <x:v>NetSalesSummaryOfBusinessResults</x:v>
      </x:c>
      <x:c r="AJ3166" s="50" t="str">
        <x:v>OperatingIncome</x:v>
      </x:c>
      <x:c r="AK3166" s="53" t="n">
        <x:v>46022</x:v>
      </x:c>
      <x:c r="AL3166" s="50" t="str">
        <x:v>365/365/365/366/365</x:v>
      </x:c>
      <x:c r="AM3166" s="51" t="n">
        <x:v>13383100</x:v>
      </x:c>
      <x:c r="AN3166" s="51" t="n">
        <x:v>1082</x:v>
      </x:c>
      <x:c r="AO3166" s="51" t="n">
        <x:f>IFERROR(AM3166*AN3166,"")</x:f>
        <x:v>14480514200</x:v>
      </x:c>
      <x:c r="AP3166" s="56" t="n">
        <x:f>IFERROR(AO3166/(K3166*1000000),"")</x:f>
        <x:v>0.9018628224426573</x:v>
      </x:c>
      <x:c r="AQ3166" s="57" t="n">
        <x:v>5221080</x:v>
      </x:c>
      <x:c r="AR3166" s="52" t="n">
        <x:v>0.1156733889976545</x:v>
      </x:c>
      <x:c r="AS3166" s="52" t="n">
        <x:v>-0.1896230190486864</x:v>
      </x:c>
      <x:c r="AT3166" s="55" t="b">
        <x:v>0</x:v>
      </x:c>
      <x:c r="AU3166" s="50" t="str">
        <x:v>low_liquidity</x:v>
      </x:c>
      <x:c r="AV3166" s="58" t="n">
        <x:v>0.1082663310358711</x:v>
      </x:c>
      <x:c r="AW3166" s="50" t="n">
        <x:v>1182</x:v>
      </x:c>
      <x:c r="AX3166" s="50" t="str">
        <x:v>Discovery</x:v>
      </x:c>
      <x:c r="AY3166" s="50" t="str">
        <x:v>既存適格性フィルター不通過: low_liquidity / 60日平均売買代金2,000万円未満</x:v>
      </x:c>
      <x:c r="AZ3166" s="59" t="str">
        <x:v>2026-03-24 16:14</x:v>
      </x:c>
      <x:c r="BA3166" s="53" t="n">
        <x:v>36739</x:v>
      </x:c>
      <x:c r="BB3166" s="50"/>
      <x:c r="BC3166" s="50"/>
      <x:c r="BD3166" s="50"/>
    </x:row>
    <x:row r="3167">
      <x:c r="A3167" s="50" t="n">
        <x:v>3166</x:v>
      </x:c>
      <x:c r="B3167" s="50" t="str">
        <x:v>2169</x:v>
      </x:c>
      <x:c r="C3167" s="50" t="str">
        <x:v>2169.T</x:v>
      </x:c>
      <x:c r="D3167" s="50" t="str">
        <x:v>CDS Co.,Ltd.</x:v>
      </x:c>
      <x:c r="E3167" s="50" t="str">
        <x:v>Standard Market(Domestic)</x:v>
      </x:c>
      <x:c r="F3167" s="50" t="str">
        <x:v>Services</x:v>
      </x:c>
      <x:c r="G3167" s="51" t="n">
        <x:v>8371.262</x:v>
      </x:c>
      <x:c r="H3167" s="51" t="n">
        <x:v>9658.439</x:v>
      </x:c>
      <x:c r="I3167" s="51" t="n">
        <x:v>9722.408</x:v>
      </x:c>
      <x:c r="J3167" s="51" t="n">
        <x:v>10492.254</x:v>
      </x:c>
      <x:c r="K3167" s="51" t="n">
        <x:v>8827.238</x:v>
      </x:c>
      <x:c r="L3167" s="52" t="n">
        <x:f>IFERROR(H3167/G3167-1,"")</x:f>
        <x:v>0.15376140419449302</x:v>
      </x:c>
      <x:c r="M3167" s="52" t="n">
        <x:f>IFERROR(I3167/H3167-1,"")</x:f>
        <x:v>0.006623119947229528</x:v>
      </x:c>
      <x:c r="N3167" s="52" t="n">
        <x:f>IFERROR(J3167/I3167-1,"")</x:f>
        <x:v>0.07918264693273525</x:v>
      </x:c>
      <x:c r="O3167" s="52" t="n">
        <x:f>IFERROR(K3167/J3167-1,"")</x:f>
        <x:v>-0.15869002027591028</x:v>
      </x:c>
      <x:c r="P3167" s="52" t="n">
        <x:f>IFERROR((K3167/G3167)^(1/4)-1,"")</x:f>
        <x:v>0.013347675061371023</x:v>
      </x:c>
      <x:c r="Q3167" s="51" t="n">
        <x:v>685.28</x:v>
      </x:c>
      <x:c r="R3167" s="52" t="n">
        <x:f>IFERROR(Q3167/K3167,"")</x:f>
        <x:v>0.0776324372357469</x:v>
      </x:c>
      <x:c r="S3167" s="53" t="n">
        <x:v>39417</x:v>
      </x:c>
      <x:c r="T3167" s="50" t="str">
        <x:v>EDINET_company_history</x:v>
      </x:c>
      <x:c r="U3167" s="50" t="str">
        <x:v>しばざき株式会社</x:v>
      </x:c>
      <x:c r="V3167" s="54" t="n">
        <x:v>0.132</x:v>
      </x:c>
      <x:c r="W3167" s="50" t="str">
        <x:v>芝崎 晶紀 / 芝崎 雄太</x:v>
      </x:c>
      <x:c r="X3167" s="50" t="b">
        <x:f>AND(COUNT(L3167:O3167)=4,L3167&gt;='設定'!$B$6,M3167&gt;='設定'!$B$6,N3167&gt;='設定'!$B$6,O3167&gt;='設定'!$B$6)</x:f>
        <x:v>0</x:v>
      </x:c>
      <x:c r="Y3167" s="50" t="b">
        <x:f>AND(COUNT(G3167:K3167)=5,P3167&gt;='設定'!$B$7)</x:f>
        <x:v>0</x:v>
      </x:c>
      <x:c r="Z3167" s="50" t="b">
        <x:f>AND(ISNUMBER(R3167),R3167&gt;='設定'!$B$8)</x:f>
        <x:v>0</x:v>
      </x:c>
      <x:c r="AA3167" s="50" t="b">
        <x:f>AND(ISNUMBER(S3167),S3167&gt;=DATE(YEAR('設定'!$B$10)-'設定'!$B$9,MONTH('設定'!$B$10),DAY('設定'!$B$10)))</x:f>
        <x:v>0</x:v>
      </x:c>
      <x:c r="AB3167" s="55" t="b">
        <x:v>0</x:v>
      </x:c>
      <x:c r="AC3167" s="55" t="b">
        <x:v>0</x:v>
      </x:c>
      <x:c r="AD3167" s="50" t="n">
        <x:f>IF(X3167,1,0)+IF(Z3167,1,0)+IF(AA3167,1,0)+IF(AB3167,1,0)</x:f>
        <x:v>0</x:v>
      </x:c>
      <x:c r="AE3167" s="50" t="n">
        <x:f>IF(Y3167,1,0)+IF(Z3167,1,0)+IF(AA3167,1,0)+IF(AB3167,1,0)</x:f>
        <x:v>0</x:v>
      </x:c>
      <x:c r="AF3167" s="50" t="n">
        <x:f>IF(Y3167,1,0)+IF(Z3167,1,0)+IF(AA3167,1,0)+IF(AC3167,1,0)</x:f>
        <x:v>0</x:v>
      </x:c>
      <x:c r="AG3167" s="53" t="n">
        <x:v>44348</x:v>
      </x:c>
      <x:c r="AH3167" s="50" t="str">
        <x:v>S100XULK</x:v>
      </x:c>
      <x:c r="AI3167" s="50" t="str">
        <x:v>NetSalesSummaryOfBusinessResults</x:v>
      </x:c>
      <x:c r="AJ3167" s="50" t="str">
        <x:v>OperatingIncome</x:v>
      </x:c>
      <x:c r="AK3167" s="53" t="n">
        <x:v>46022</x:v>
      </x:c>
      <x:c r="AL3167" s="50" t="str">
        <x:v>365/365/365/366/365</x:v>
      </x:c>
      <x:c r="AM3167" s="51" t="n">
        <x:v>6819700</x:v>
      </x:c>
      <x:c r="AN3167" s="51" t="n">
        <x:v>1760</x:v>
      </x:c>
      <x:c r="AO3167" s="51" t="n">
        <x:f>IFERROR(AM3167*AN3167,"")</x:f>
        <x:v>12002672000</x:v>
      </x:c>
      <x:c r="AP3167" s="56" t="n">
        <x:f>IFERROR(AO3167/(K3167*1000000),"")</x:f>
        <x:v>1.3597313225269332</x:v>
      </x:c>
      <x:c r="AQ3167" s="57" t="n">
        <x:v>5894430</x:v>
      </x:c>
      <x:c r="AR3167" s="52" t="n">
        <x:v>0.1783782073054156</x:v>
      </x:c>
      <x:c r="AS3167" s="52" t="n">
        <x:v>-0.2319524448360634</x:v>
      </x:c>
      <x:c r="AT3167" s="55" t="b">
        <x:v>0</x:v>
      </x:c>
      <x:c r="AU3167" s="50" t="str">
        <x:v>low_liquidity</x:v>
      </x:c>
      <x:c r="AV3167" s="58" t="n">
        <x:v>0.216061444908569</x:v>
      </x:c>
      <x:c r="AW3167" s="50" t="n">
        <x:v>655</x:v>
      </x:c>
      <x:c r="AX3167" s="50" t="str">
        <x:v>Discovery</x:v>
      </x:c>
      <x:c r="AY3167" s="50" t="str">
        <x:v>既存適格性フィルター不通過: low_liquidity / 60日平均売買代金2,000万円未満</x:v>
      </x:c>
      <x:c r="AZ3167" s="59" t="str">
        <x:v>2026-03-30 10:54</x:v>
      </x:c>
      <x:c r="BA3167" s="53" t="n">
        <x:v>39417</x:v>
      </x:c>
      <x:c r="BB3167" s="50"/>
      <x:c r="BC3167" s="50"/>
      <x:c r="BD3167" s="50"/>
    </x:row>
    <x:row r="3168">
      <x:c r="A3168" s="50" t="n">
        <x:v>3167</x:v>
      </x:c>
      <x:c r="B3168" s="50" t="str">
        <x:v>2288</x:v>
      </x:c>
      <x:c r="C3168" s="50" t="str">
        <x:v>2288.T</x:v>
      </x:c>
      <x:c r="D3168" s="50" t="str">
        <x:v>MARUDAI FOOD CO.,LTD.</x:v>
      </x:c>
      <x:c r="E3168" s="50" t="str">
        <x:v>Prime Market (Domestic)</x:v>
      </x:c>
      <x:c r="F3168" s="50" t="str">
        <x:v>Foods</x:v>
      </x:c>
      <x:c r="G3168" s="51" t="n">
        <x:v>223000</x:v>
      </x:c>
      <x:c r="H3168" s="51" t="n">
        <x:v>218610</x:v>
      </x:c>
      <x:c r="I3168" s="51" t="n">
        <x:v>221979</x:v>
      </x:c>
      <x:c r="J3168" s="51" t="n">
        <x:v>228808</x:v>
      </x:c>
      <x:c r="K3168" s="51" t="n">
        <x:v>234970</x:v>
      </x:c>
      <x:c r="L3168" s="52" t="n">
        <x:f>IFERROR(H3168/G3168-1,"")</x:f>
        <x:v>-0.019686098654708495</x:v>
      </x:c>
      <x:c r="M3168" s="52" t="n">
        <x:f>IFERROR(I3168/H3168-1,"")</x:f>
        <x:v>0.015411005900919372</x:v>
      </x:c>
      <x:c r="N3168" s="52" t="n">
        <x:f>IFERROR(J3168/I3168-1,"")</x:f>
        <x:v>0.030764171385581518</x:v>
      </x:c>
      <x:c r="O3168" s="52" t="n">
        <x:f>IFERROR(K3168/J3168-1,"")</x:f>
        <x:v>0.02693087654277826</x:v>
      </x:c>
      <x:c r="P3168" s="52" t="n">
        <x:f>IFERROR((K3168/G3168)^(1/4)-1,"")</x:f>
        <x:v>0.013157324504126766</x:v>
      </x:c>
      <x:c r="Q3168" s="51" t="n">
        <x:v>5469</x:v>
      </x:c>
      <x:c r="R3168" s="52" t="n">
        <x:f>IFERROR(Q3168/K3168,"")</x:f>
        <x:v>0.0232753117419245</x:v>
      </x:c>
      <x:c r="S3168" s="53" t="n">
        <x:v>23163</x:v>
      </x:c>
      <x:c r="T3168" s="50" t="str">
        <x:v>EDINET_company_history</x:v>
      </x:c>
      <x:c r="U3168" s="50" t="str">
        <x:v>日本マスタートラスト信託銀行株式会社（信託口）</x:v>
      </x:c>
      <x:c r="V3168" s="54" t="n">
        <x:v>0.0993</x:v>
      </x:c>
      <x:c r="W3168" s="50" t="str">
        <x:v>佐 藤 勇 二</x:v>
      </x:c>
      <x:c r="X3168" s="50" t="b">
        <x:f>AND(COUNT(L3168:O3168)=4,L3168&gt;='設定'!$B$6,M3168&gt;='設定'!$B$6,N3168&gt;='設定'!$B$6,O3168&gt;='設定'!$B$6)</x:f>
        <x:v>0</x:v>
      </x:c>
      <x:c r="Y3168" s="50" t="b">
        <x:f>AND(COUNT(G3168:K3168)=5,P3168&gt;='設定'!$B$7)</x:f>
        <x:v>0</x:v>
      </x:c>
      <x:c r="Z3168" s="50" t="b">
        <x:f>AND(ISNUMBER(R3168),R3168&gt;='設定'!$B$8)</x:f>
        <x:v>0</x:v>
      </x:c>
      <x:c r="AA3168" s="50" t="b">
        <x:f>AND(ISNUMBER(S3168),S3168&gt;=DATE(YEAR('設定'!$B$10)-'設定'!$B$9,MONTH('設定'!$B$10),DAY('設定'!$B$10)))</x:f>
        <x:v>0</x:v>
      </x:c>
      <x:c r="AB3168" s="55" t="b">
        <x:v>0</x:v>
      </x:c>
      <x:c r="AC3168" s="55" t="b">
        <x:v>0</x:v>
      </x:c>
      <x:c r="AD3168" s="50" t="n">
        <x:f>IF(X3168,1,0)+IF(Z3168,1,0)+IF(AA3168,1,0)+IF(AB3168,1,0)</x:f>
        <x:v>0</x:v>
      </x:c>
      <x:c r="AE3168" s="50" t="n">
        <x:f>IF(Y3168,1,0)+IF(Z3168,1,0)+IF(AA3168,1,0)+IF(AB3168,1,0)</x:f>
        <x:v>0</x:v>
      </x:c>
      <x:c r="AF3168" s="50" t="n">
        <x:f>IF(Y3168,1,0)+IF(Z3168,1,0)+IF(AA3168,1,0)+IF(AC3168,1,0)</x:f>
        <x:v>0</x:v>
      </x:c>
      <x:c r="AG3168" s="53" t="n">
        <x:v>44348</x:v>
      </x:c>
      <x:c r="AH3168" s="50" t="str">
        <x:v>S100W30K</x:v>
      </x:c>
      <x:c r="AI3168" s="50" t="str">
        <x:v>NetSalesSummaryOfBusinessResults</x:v>
      </x:c>
      <x:c r="AJ3168" s="50" t="str">
        <x:v>OperatingIncome</x:v>
      </x:c>
      <x:c r="AK3168" s="53" t="n">
        <x:v>45747</x:v>
      </x:c>
      <x:c r="AL3168" s="50" t="str">
        <x:v>365/365/365/366/365</x:v>
      </x:c>
      <x:c r="AM3168" s="51" t="n">
        <x:v>24480181</x:v>
      </x:c>
      <x:c r="AN3168" s="51" t="n">
        <x:v>2197</x:v>
      </x:c>
      <x:c r="AO3168" s="51" t="n">
        <x:f>IFERROR(AM3168*AN3168,"")</x:f>
        <x:v>53782957657</x:v>
      </x:c>
      <x:c r="AP3168" s="56" t="n">
        <x:f>IFERROR(AO3168/(K3168*1000000),"")</x:f>
        <x:v>0.22889286997063454</x:v>
      </x:c>
      <x:c r="AQ3168" s="57" t="n">
        <x:v>313430735</x:v>
      </x:c>
      <x:c r="AR3168" s="52" t="n">
        <x:v>0.1832892911919027</x:v>
      </x:c>
      <x:c r="AS3168" s="52" t="n">
        <x:v>-0.2325708027629014</x:v>
      </x:c>
      <x:c r="AT3168" s="55" t="b">
        <x:v>1</x:v>
      </x:c>
      <x:c r="AU3168" s="50"/>
      <x:c r="AV3168" s="58" t="n">
        <x:v>0.0487891642538603</x:v>
      </x:c>
      <x:c r="AW3168" s="50" t="n">
        <x:v>1521</x:v>
      </x:c>
      <x:c r="AX3168" s="50" t="str">
        <x:v>Core Moat</x:v>
      </x:c>
      <x:c r="AY3168" s="50" t="str">
        <x:v>目立つ機械的警告なし（定性確認は別途必要）</x:v>
      </x:c>
      <x:c r="AZ3168" s="59" t="str">
        <x:v>2025-06-25 09:30</x:v>
      </x:c>
      <x:c r="BA3168" s="53" t="n">
        <x:v>23163</x:v>
      </x:c>
      <x:c r="BB3168" s="50"/>
      <x:c r="BC3168" s="50"/>
      <x:c r="BD3168" s="50" t="str">
        <x:v>TOPIX Small 2</x:v>
      </x:c>
    </x:row>
    <x:row r="3169">
      <x:c r="A3169" s="50" t="n">
        <x:v>3168</x:v>
      </x:c>
      <x:c r="B3169" s="50" t="str">
        <x:v>2375</x:v>
      </x:c>
      <x:c r="C3169" s="50" t="str">
        <x:v>2375.T</x:v>
      </x:c>
      <x:c r="D3169" s="50" t="str">
        <x:v>GiG Works Inc.</x:v>
      </x:c>
      <x:c r="E3169" s="50" t="str">
        <x:v>Standard Market(Domestic)</x:v>
      </x:c>
      <x:c r="F3169" s="50" t="str">
        <x:v>Services</x:v>
      </x:c>
      <x:c r="G3169" s="51" t="n">
        <x:v>21169.041</x:v>
      </x:c>
      <x:c r="H3169" s="51" t="n">
        <x:v>22932.969</x:v>
      </x:c>
      <x:c r="I3169" s="51" t="n">
        <x:v>26432.484</x:v>
      </x:c>
      <x:c r="J3169" s="51" t="n">
        <x:v>25369.014</x:v>
      </x:c>
      <x:c r="K3169" s="51" t="n">
        <x:v>22261.869</x:v>
      </x:c>
      <x:c r="L3169" s="52" t="n">
        <x:f>IFERROR(H3169/G3169-1,"")</x:f>
        <x:v>0.0833258341745382</x:v>
      </x:c>
      <x:c r="M3169" s="52" t="n">
        <x:f>IFERROR(I3169/H3169-1,"")</x:f>
        <x:v>0.15259755507453043</x:v>
      </x:c>
      <x:c r="N3169" s="52" t="n">
        <x:f>IFERROR(J3169/I3169-1,"")</x:f>
        <x:v>-0.04023344911511162</x:v>
      </x:c>
      <x:c r="O3169" s="52" t="n">
        <x:f>IFERROR(K3169/J3169-1,"")</x:f>
        <x:v>-0.12247795677041295</x:v>
      </x:c>
      <x:c r="P3169" s="52" t="n">
        <x:f>IFERROR((K3169/G3169)^(1/4)-1,"")</x:f>
        <x:v>0.0126633902894977</x:v>
      </x:c>
      <x:c r="Q3169" s="51" t="n">
        <x:v>15.017</x:v>
      </x:c>
      <x:c r="R3169" s="52" t="n">
        <x:f>IFERROR(Q3169/K3169,"")</x:f>
        <x:v>0.0006745615114346419</x:v>
      </x:c>
      <x:c r="S3169" s="53" t="n">
        <x:v>44348</x:v>
      </x:c>
      <x:c r="T3169" s="50" t="str">
        <x:v>not_identified_before_local_window</x:v>
      </x:c>
      <x:c r="U3169" s="50" t="str">
        <x:v>村田ホールディングス株式会社</x:v>
      </x:c>
      <x:c r="V3169" s="54" t="n">
        <x:v>0.1731</x:v>
      </x:c>
      <x:c r="W3169" s="50" t="str">
        <x:v>村 田 峰 人</x:v>
      </x:c>
      <x:c r="X3169" s="50" t="b">
        <x:f>AND(COUNT(L3169:O3169)=4,L3169&gt;='設定'!$B$6,M3169&gt;='設定'!$B$6,N3169&gt;='設定'!$B$6,O3169&gt;='設定'!$B$6)</x:f>
        <x:v>0</x:v>
      </x:c>
      <x:c r="Y3169" s="50" t="b">
        <x:f>AND(COUNT(G3169:K3169)=5,P3169&gt;='設定'!$B$7)</x:f>
        <x:v>0</x:v>
      </x:c>
      <x:c r="Z3169" s="50" t="b">
        <x:f>AND(ISNUMBER(R3169),R3169&gt;='設定'!$B$8)</x:f>
        <x:v>0</x:v>
      </x:c>
      <x:c r="AA3169" s="50" t="b">
        <x:f>AND(ISNUMBER(S3169),S3169&gt;=DATE(YEAR('設定'!$B$10)-'設定'!$B$9,MONTH('設定'!$B$10),DAY('設定'!$B$10)))</x:f>
        <x:v>0</x:v>
      </x:c>
      <x:c r="AB3169" s="55" t="b">
        <x:v>0</x:v>
      </x:c>
      <x:c r="AC3169" s="55" t="b">
        <x:v>0</x:v>
      </x:c>
      <x:c r="AD3169" s="50" t="n">
        <x:f>IF(X3169,1,0)+IF(Z3169,1,0)+IF(AA3169,1,0)+IF(AB3169,1,0)</x:f>
        <x:v>0</x:v>
      </x:c>
      <x:c r="AE3169" s="50" t="n">
        <x:f>IF(Y3169,1,0)+IF(Z3169,1,0)+IF(AA3169,1,0)+IF(AB3169,1,0)</x:f>
        <x:v>0</x:v>
      </x:c>
      <x:c r="AF3169" s="50" t="n">
        <x:f>IF(Y3169,1,0)+IF(Z3169,1,0)+IF(AA3169,1,0)+IF(AC3169,1,0)</x:f>
        <x:v>0</x:v>
      </x:c>
      <x:c r="AG3169" s="53" t="n">
        <x:v>44348</x:v>
      </x:c>
      <x:c r="AH3169" s="50" t="str">
        <x:v>S100XHRP</x:v>
      </x:c>
      <x:c r="AI3169" s="50" t="str">
        <x:v>NetSalesSummaryOfBusinessResults</x:v>
      </x:c>
      <x:c r="AJ3169" s="50" t="str">
        <x:v>OperatingIncome</x:v>
      </x:c>
      <x:c r="AK3169" s="53" t="n">
        <x:v>45961</x:v>
      </x:c>
      <x:c r="AL3169" s="50" t="str">
        <x:v>365/365/365/366/365</x:v>
      </x:c>
      <x:c r="AM3169" s="51" t="n">
        <x:v>19846085</x:v>
      </x:c>
      <x:c r="AN3169" s="51" t="n">
        <x:v>210</x:v>
      </x:c>
      <x:c r="AO3169" s="51" t="n">
        <x:f>IFERROR(AM3169*AN3169,"")</x:f>
        <x:v>4167677850</x:v>
      </x:c>
      <x:c r="AP3169" s="56" t="n">
        <x:f>IFERROR(AO3169/(K3169*1000000),"")</x:f>
        <x:v>0.18721149827986142</x:v>
      </x:c>
      <x:c r="AQ3169" s="57" t="n">
        <x:v>20281675</x:v>
      </x:c>
      <x:c r="AR3169" s="52" t="n">
        <x:v>0.6181960966896716</x:v>
      </x:c>
      <x:c r="AS3169" s="52" t="n">
        <x:v>-0.8473772067135146</x:v>
      </x:c>
      <x:c r="AT3169" s="55" t="b">
        <x:v>1</x:v>
      </x:c>
      <x:c r="AU3169" s="50"/>
      <x:c r="AV3169" s="58" t="n">
        <x:v>-0.4893781585283553</x:v>
      </x:c>
      <x:c r="AW3169" s="50" t="n">
        <x:v>3483</x:v>
      </x:c>
      <x:c r="AX3169" s="50" t="str">
        <x:v>Future Moat</x:v>
      </x:c>
      <x:c r="AY3169" s="50" t="str">
        <x:v>年率ボラティリティ60%以上 / ローカル5年最大下落率-60%以下</x:v>
      </x:c>
      <x:c r="AZ3169" s="59" t="str">
        <x:v>2026-01-28 15:24</x:v>
      </x:c>
      <x:c r="BA3169" s="53"/>
      <x:c r="BB3169" s="50"/>
      <x:c r="BC3169" s="50"/>
      <x:c r="BD3169" s="50"/>
    </x:row>
    <x:row r="3170">
      <x:c r="A3170" s="50" t="n">
        <x:v>3169</x:v>
      </x:c>
      <x:c r="B3170" s="50" t="str">
        <x:v>6737</x:v>
      </x:c>
      <x:c r="C3170" s="50" t="str">
        <x:v>6737.T</x:v>
      </x:c>
      <x:c r="D3170" s="50" t="str">
        <x:v>EIZO Corporation</x:v>
      </x:c>
      <x:c r="E3170" s="50" t="str">
        <x:v>Prime Market (Domestic)</x:v>
      </x:c>
      <x:c r="F3170" s="50" t="str">
        <x:v>Electric Appliances</x:v>
      </x:c>
      <x:c r="G3170" s="51" t="n">
        <x:v>76565</x:v>
      </x:c>
      <x:c r="H3170" s="51" t="n">
        <x:v>86789</x:v>
      </x:c>
      <x:c r="I3170" s="51" t="n">
        <x:v>80849</x:v>
      </x:c>
      <x:c r="J3170" s="51" t="n">
        <x:v>80471</x:v>
      </x:c>
      <x:c r="K3170" s="51" t="n">
        <x:v>80493</x:v>
      </x:c>
      <x:c r="L3170" s="52" t="n">
        <x:f>IFERROR(H3170/G3170-1,"")</x:f>
        <x:v>0.13353359890289296</x:v>
      </x:c>
      <x:c r="M3170" s="52" t="n">
        <x:f>IFERROR(I3170/H3170-1,"")</x:f>
        <x:v>-0.0684418532302481</x:v>
      </x:c>
      <x:c r="N3170" s="52" t="n">
        <x:f>IFERROR(J3170/I3170-1,"")</x:f>
        <x:v>-0.004675382503184999</x:v>
      </x:c>
      <x:c r="O3170" s="52" t="n">
        <x:f>IFERROR(K3170/J3170-1,"")</x:f>
        <x:v>0.000273390413938035</x:v>
      </x:c>
      <x:c r="P3170" s="52" t="n">
        <x:f>IFERROR((K3170/G3170)^(1/4)-1,"")</x:f>
        <x:v>0.012586089158764358</x:v>
      </x:c>
      <x:c r="Q3170" s="51" t="n">
        <x:v>3706</x:v>
      </x:c>
      <x:c r="R3170" s="52" t="n">
        <x:f>IFERROR(Q3170/K3170,"")</x:f>
        <x:v>0.04604127066949921</x:v>
      </x:c>
      <x:c r="S3170" s="53" t="n">
        <x:v>37316</x:v>
      </x:c>
      <x:c r="T3170" s="50" t="str">
        <x:v>EDINET_company_history</x:v>
      </x:c>
      <x:c r="U3170" s="50" t="str">
        <x:v>日本マスタートラスト信託銀行株式会社（信託口）</x:v>
      </x:c>
      <x:c r="V3170" s="54" t="n">
        <x:v>0.1237</x:v>
      </x:c>
      <x:c r="W3170" s="50" t="str">
        <x:v>実盛 祥隆 / 恵比寿 正樹</x:v>
      </x:c>
      <x:c r="X3170" s="50" t="b">
        <x:f>AND(COUNT(L3170:O3170)=4,L3170&gt;='設定'!$B$6,M3170&gt;='設定'!$B$6,N3170&gt;='設定'!$B$6,O3170&gt;='設定'!$B$6)</x:f>
        <x:v>0</x:v>
      </x:c>
      <x:c r="Y3170" s="50" t="b">
        <x:f>AND(COUNT(G3170:K3170)=5,P3170&gt;='設定'!$B$7)</x:f>
        <x:v>0</x:v>
      </x:c>
      <x:c r="Z3170" s="50" t="b">
        <x:f>AND(ISNUMBER(R3170),R3170&gt;='設定'!$B$8)</x:f>
        <x:v>0</x:v>
      </x:c>
      <x:c r="AA3170" s="50" t="b">
        <x:f>AND(ISNUMBER(S3170),S3170&gt;=DATE(YEAR('設定'!$B$10)-'設定'!$B$9,MONTH('設定'!$B$10),DAY('設定'!$B$10)))</x:f>
        <x:v>0</x:v>
      </x:c>
      <x:c r="AB3170" s="55" t="b">
        <x:v>0</x:v>
      </x:c>
      <x:c r="AC3170" s="55" t="b">
        <x:v>0</x:v>
      </x:c>
      <x:c r="AD3170" s="50" t="n">
        <x:f>IF(X3170,1,0)+IF(Z3170,1,0)+IF(AA3170,1,0)+IF(AB3170,1,0)</x:f>
        <x:v>0</x:v>
      </x:c>
      <x:c r="AE3170" s="50" t="n">
        <x:f>IF(Y3170,1,0)+IF(Z3170,1,0)+IF(AA3170,1,0)+IF(AB3170,1,0)</x:f>
        <x:v>0</x:v>
      </x:c>
      <x:c r="AF3170" s="50" t="n">
        <x:f>IF(Y3170,1,0)+IF(Z3170,1,0)+IF(AA3170,1,0)+IF(AC3170,1,0)</x:f>
        <x:v>0</x:v>
      </x:c>
      <x:c r="AG3170" s="53" t="n">
        <x:v>44348</x:v>
      </x:c>
      <x:c r="AH3170" s="50" t="str">
        <x:v>S100VZDT</x:v>
      </x:c>
      <x:c r="AI3170" s="50" t="str">
        <x:v>NetSalesSummaryOfBusinessResults</x:v>
      </x:c>
      <x:c r="AJ3170" s="50" t="str">
        <x:v>OperatingIncome</x:v>
      </x:c>
      <x:c r="AK3170" s="53" t="n">
        <x:v>45747</x:v>
      </x:c>
      <x:c r="AL3170" s="50" t="str">
        <x:v>365/365/365/366/365</x:v>
      </x:c>
      <x:c r="AM3170" s="51" t="n">
        <x:v>41158720</x:v>
      </x:c>
      <x:c r="AN3170" s="51" t="n">
        <x:v>2600</x:v>
      </x:c>
      <x:c r="AO3170" s="51" t="n">
        <x:f>IFERROR(AM3170*AN3170,"")</x:f>
        <x:v>107012672000</x:v>
      </x:c>
      <x:c r="AP3170" s="56" t="n">
        <x:f>IFERROR(AO3170/(K3170*1000000),"")</x:f>
        <x:v>1.3294655684345222</x:v>
      </x:c>
      <x:c r="AQ3170" s="57" t="n">
        <x:v>446824811.6666667</x:v>
      </x:c>
      <x:c r="AR3170" s="52" t="n">
        <x:v>0.2326156096882574</x:v>
      </x:c>
      <x:c r="AS3170" s="52" t="n">
        <x:v>-0.3455854520789919</x:v>
      </x:c>
      <x:c r="AT3170" s="55" t="b">
        <x:v>1</x:v>
      </x:c>
      <x:c r="AU3170" s="50"/>
      <x:c r="AV3170" s="58" t="n">
        <x:v>0.3723488517828033</x:v>
      </x:c>
      <x:c r="AW3170" s="50" t="n">
        <x:v>247</x:v>
      </x:c>
      <x:c r="AX3170" s="50" t="str">
        <x:v>Future Moat</x:v>
      </x:c>
      <x:c r="AY3170" s="50" t="str">
        <x:v>目立つ機械的警告なし（定性確認は別途必要）</x:v>
      </x:c>
      <x:c r="AZ3170" s="59" t="str">
        <x:v>2025-06-19 11:01</x:v>
      </x:c>
      <x:c r="BA3170" s="53" t="n">
        <x:v>37316</x:v>
      </x:c>
      <x:c r="BB3170" s="50"/>
      <x:c r="BC3170" s="50"/>
      <x:c r="BD3170" s="50" t="str">
        <x:v>TOPIX Small 1</x:v>
      </x:c>
    </x:row>
    <x:row r="3171">
      <x:c r="A3171" s="50" t="n">
        <x:v>3170</x:v>
      </x:c>
      <x:c r="B3171" s="50" t="str">
        <x:v>3422</x:v>
      </x:c>
      <x:c r="C3171" s="50" t="str">
        <x:v>3422.T</x:v>
      </x:c>
      <x:c r="D3171" s="50" t="str">
        <x:v>J-MAX Co.,Ltd.</x:v>
      </x:c>
      <x:c r="E3171" s="50" t="str">
        <x:v>Standard Market(Domestic)</x:v>
      </x:c>
      <x:c r="F3171" s="50" t="str">
        <x:v>Metal Products</x:v>
      </x:c>
      <x:c r="G3171" s="51" t="n">
        <x:v>44821</x:v>
      </x:c>
      <x:c r="H3171" s="51" t="n">
        <x:v>45663</x:v>
      </x:c>
      <x:c r="I3171" s="51" t="n">
        <x:v>52356</x:v>
      </x:c>
      <x:c r="J3171" s="51" t="n">
        <x:v>54347</x:v>
      </x:c>
      <x:c r="K3171" s="51" t="n">
        <x:v>47102</x:v>
      </x:c>
      <x:c r="L3171" s="52" t="n">
        <x:f>IFERROR(H3171/G3171-1,"")</x:f>
        <x:v>0.018785836996050964</x:v>
      </x:c>
      <x:c r="M3171" s="52" t="n">
        <x:f>IFERROR(I3171/H3171-1,"")</x:f>
        <x:v>0.14657381249589374</x:v>
      </x:c>
      <x:c r="N3171" s="52" t="n">
        <x:f>IFERROR(J3171/I3171-1,"")</x:f>
        <x:v>0.03802811521124605</x:v>
      </x:c>
      <x:c r="O3171" s="52" t="n">
        <x:f>IFERROR(K3171/J3171-1,"")</x:f>
        <x:v>-0.13331002631239997</x:v>
      </x:c>
      <x:c r="P3171" s="52" t="n">
        <x:f>IFERROR((K3171/G3171)^(1/4)-1,"")</x:f>
        <x:v>0.012486990314056978</x:v>
      </x:c>
      <x:c r="Q3171" s="51" t="n">
        <x:v>19</x:v>
      </x:c>
      <x:c r="R3171" s="52" t="n">
        <x:f>IFERROR(Q3171/K3171,"")</x:f>
        <x:v>0.00040337989894272005</x:v>
      </x:c>
      <x:c r="S3171" s="53" t="n">
        <x:v>36192</x:v>
      </x:c>
      <x:c r="T3171" s="50" t="str">
        <x:v>EDINET_company_history</x:v>
      </x:c>
      <x:c r="U3171" s="50" t="str">
        <x:v>東プレ株式会社</x:v>
      </x:c>
      <x:c r="V3171" s="54" t="n">
        <x:v>0.205</x:v>
      </x:c>
      <x:c r="W3171" s="50" t="str">
        <x:v>山 﨑 英 次</x:v>
      </x:c>
      <x:c r="X3171" s="50" t="b">
        <x:f>AND(COUNT(L3171:O3171)=4,L3171&gt;='設定'!$B$6,M3171&gt;='設定'!$B$6,N3171&gt;='設定'!$B$6,O3171&gt;='設定'!$B$6)</x:f>
        <x:v>0</x:v>
      </x:c>
      <x:c r="Y3171" s="50" t="b">
        <x:f>AND(COUNT(G3171:K3171)=5,P3171&gt;='設定'!$B$7)</x:f>
        <x:v>0</x:v>
      </x:c>
      <x:c r="Z3171" s="50" t="b">
        <x:f>AND(ISNUMBER(R3171),R3171&gt;='設定'!$B$8)</x:f>
        <x:v>0</x:v>
      </x:c>
      <x:c r="AA3171" s="50" t="b">
        <x:f>AND(ISNUMBER(S3171),S3171&gt;=DATE(YEAR('設定'!$B$10)-'設定'!$B$9,MONTH('設定'!$B$10),DAY('設定'!$B$10)))</x:f>
        <x:v>0</x:v>
      </x:c>
      <x:c r="AB3171" s="55" t="b">
        <x:v>0</x:v>
      </x:c>
      <x:c r="AC3171" s="55" t="b">
        <x:v>0</x:v>
      </x:c>
      <x:c r="AD3171" s="50" t="n">
        <x:f>IF(X3171,1,0)+IF(Z3171,1,0)+IF(AA3171,1,0)+IF(AB3171,1,0)</x:f>
        <x:v>0</x:v>
      </x:c>
      <x:c r="AE3171" s="50" t="n">
        <x:f>IF(Y3171,1,0)+IF(Z3171,1,0)+IF(AA3171,1,0)+IF(AB3171,1,0)</x:f>
        <x:v>0</x:v>
      </x:c>
      <x:c r="AF3171" s="50" t="n">
        <x:f>IF(Y3171,1,0)+IF(Z3171,1,0)+IF(AA3171,1,0)+IF(AC3171,1,0)</x:f>
        <x:v>0</x:v>
      </x:c>
      <x:c r="AG3171" s="53" t="n">
        <x:v>44348</x:v>
      </x:c>
      <x:c r="AH3171" s="50" t="str">
        <x:v>S100W0L7</x:v>
      </x:c>
      <x:c r="AI3171" s="50" t="str">
        <x:v>NetSalesSummaryOfBusinessResults</x:v>
      </x:c>
      <x:c r="AJ3171" s="50" t="str">
        <x:v>OperatingIncome</x:v>
      </x:c>
      <x:c r="AK3171" s="53" t="n">
        <x:v>45747</x:v>
      </x:c>
      <x:c r="AL3171" s="50" t="str">
        <x:v>365/365/365/366/365</x:v>
      </x:c>
      <x:c r="AM3171" s="51" t="n">
        <x:v>11567000</x:v>
      </x:c>
      <x:c r="AN3171" s="51" t="n">
        <x:v>485</x:v>
      </x:c>
      <x:c r="AO3171" s="51" t="n">
        <x:f>IFERROR(AM3171*AN3171,"")</x:f>
        <x:v>5609995000</x:v>
      </x:c>
      <x:c r="AP3171" s="56" t="n">
        <x:f>IFERROR(AO3171/(K3171*1000000),"")</x:f>
        <x:v>0.11910311664048236</x:v>
      </x:c>
      <x:c r="AQ3171" s="57" t="n">
        <x:v>8274173.333333333</x:v>
      </x:c>
      <x:c r="AR3171" s="52" t="n">
        <x:v>0.3652712152848019</x:v>
      </x:c>
      <x:c r="AS3171" s="52" t="n">
        <x:v>-0.7040543590066546</x:v>
      </x:c>
      <x:c r="AT3171" s="55" t="b">
        <x:v>0</x:v>
      </x:c>
      <x:c r="AU3171" s="50" t="str">
        <x:v>low_liquidity</x:v>
      </x:c>
      <x:c r="AV3171" s="58" t="n">
        <x:v>-0.1714625835524121</x:v>
      </x:c>
      <x:c r="AW3171" s="50" t="n">
        <x:v>2928</x:v>
      </x:c>
      <x:c r="AX3171" s="50" t="str">
        <x:v>Future Moat</x:v>
      </x:c>
      <x:c r="AY3171" s="50" t="str">
        <x:v>既存適格性フィルター不通過: low_liquidity / 60日平均売買代金2,000万円未満 / ローカル5年最大下落率-60%以下</x:v>
      </x:c>
      <x:c r="AZ3171" s="59" t="str">
        <x:v>2025-06-20 16:00</x:v>
      </x:c>
      <x:c r="BA3171" s="53" t="n">
        <x:v>36192</x:v>
      </x:c>
      <x:c r="BB3171" s="50"/>
      <x:c r="BC3171" s="50"/>
      <x:c r="BD3171" s="50"/>
    </x:row>
    <x:row r="3172">
      <x:c r="A3172" s="50" t="n">
        <x:v>3171</x:v>
      </x:c>
      <x:c r="B3172" s="50" t="str">
        <x:v>1726</x:v>
      </x:c>
      <x:c r="C3172" s="50" t="str">
        <x:v>1726.T</x:v>
      </x:c>
      <x:c r="D3172" s="50" t="str">
        <x:v>Br.Holdings Corporation</x:v>
      </x:c>
      <x:c r="E3172" s="50" t="str">
        <x:v>Prime Market (Domestic)</x:v>
      </x:c>
      <x:c r="F3172" s="50" t="str">
        <x:v>Construction</x:v>
      </x:c>
      <x:c r="G3172" s="51" t="n">
        <x:v>38797</x:v>
      </x:c>
      <x:c r="H3172" s="51" t="n">
        <x:v>35899</x:v>
      </x:c>
      <x:c r="I3172" s="51" t="n">
        <x:v>36022</x:v>
      </x:c>
      <x:c r="J3172" s="51" t="n">
        <x:v>40259</x:v>
      </x:c>
      <x:c r="K3172" s="51" t="n">
        <x:v>40770</x:v>
      </x:c>
      <x:c r="L3172" s="52" t="n">
        <x:f>IFERROR(H3172/G3172-1,"")</x:f>
        <x:v>-0.07469649715184168</x:v>
      </x:c>
      <x:c r="M3172" s="52" t="n">
        <x:f>IFERROR(I3172/H3172-1,"")</x:f>
        <x:v>0.0034262792835455524</x:v>
      </x:c>
      <x:c r="N3172" s="52" t="n">
        <x:f>IFERROR(J3172/I3172-1,"")</x:f>
        <x:v>0.11762256398867366</x:v>
      </x:c>
      <x:c r="O3172" s="52" t="n">
        <x:f>IFERROR(K3172/J3172-1,"")</x:f>
        <x:v>0.012692814029161115</x:v>
      </x:c>
      <x:c r="P3172" s="52" t="n">
        <x:f>IFERROR((K3172/G3172)^(1/4)-1,"")</x:f>
        <x:v>0.012478108160285384</x:v>
      </x:c>
      <x:c r="Q3172" s="51" t="n">
        <x:v>1953</x:v>
      </x:c>
      <x:c r="R3172" s="52" t="n">
        <x:f>IFERROR(Q3172/K3172,"")</x:f>
        <x:v>0.04790286975717439</x:v>
      </x:c>
      <x:c r="S3172" s="53" t="n">
        <x:v>36495</x:v>
      </x:c>
      <x:c r="T3172" s="50" t="str">
        <x:v>EDINET_company_history</x:v>
      </x:c>
      <x:c r="U3172" s="50" t="str">
        <x:v>日本マスタートラスト信託銀行株式会社（信託口）</x:v>
      </x:c>
      <x:c r="V3172" s="54" t="n">
        <x:v>0.1169</x:v>
      </x:c>
      <x:c r="W3172" s="50" t="str">
        <x:v>藤田 公康</x:v>
      </x:c>
      <x:c r="X3172" s="50" t="b">
        <x:f>AND(COUNT(L3172:O3172)=4,L3172&gt;='設定'!$B$6,M3172&gt;='設定'!$B$6,N3172&gt;='設定'!$B$6,O3172&gt;='設定'!$B$6)</x:f>
        <x:v>0</x:v>
      </x:c>
      <x:c r="Y3172" s="50" t="b">
        <x:f>AND(COUNT(G3172:K3172)=5,P3172&gt;='設定'!$B$7)</x:f>
        <x:v>0</x:v>
      </x:c>
      <x:c r="Z3172" s="50" t="b">
        <x:f>AND(ISNUMBER(R3172),R3172&gt;='設定'!$B$8)</x:f>
        <x:v>0</x:v>
      </x:c>
      <x:c r="AA3172" s="50" t="b">
        <x:f>AND(ISNUMBER(S3172),S3172&gt;=DATE(YEAR('設定'!$B$10)-'設定'!$B$9,MONTH('設定'!$B$10),DAY('設定'!$B$10)))</x:f>
        <x:v>0</x:v>
      </x:c>
      <x:c r="AB3172" s="55" t="b">
        <x:v>0</x:v>
      </x:c>
      <x:c r="AC3172" s="55" t="b">
        <x:v>0</x:v>
      </x:c>
      <x:c r="AD3172" s="50" t="n">
        <x:f>IF(X3172,1,0)+IF(Z3172,1,0)+IF(AA3172,1,0)+IF(AB3172,1,0)</x:f>
        <x:v>0</x:v>
      </x:c>
      <x:c r="AE3172" s="50" t="n">
        <x:f>IF(Y3172,1,0)+IF(Z3172,1,0)+IF(AA3172,1,0)+IF(AB3172,1,0)</x:f>
        <x:v>0</x:v>
      </x:c>
      <x:c r="AF3172" s="50" t="n">
        <x:f>IF(Y3172,1,0)+IF(Z3172,1,0)+IF(AA3172,1,0)+IF(AC3172,1,0)</x:f>
        <x:v>0</x:v>
      </x:c>
      <x:c r="AG3172" s="53" t="n">
        <x:v>44348</x:v>
      </x:c>
      <x:c r="AH3172" s="50" t="str">
        <x:v>S100W14E</x:v>
      </x:c>
      <x:c r="AI3172" s="50" t="str">
        <x:v>NetSalesSummaryOfBusinessResults</x:v>
      </x:c>
      <x:c r="AJ3172" s="50" t="str">
        <x:v>OperatingIncome</x:v>
      </x:c>
      <x:c r="AK3172" s="53" t="n">
        <x:v>45747</x:v>
      </x:c>
      <x:c r="AL3172" s="50" t="str">
        <x:v>365/365/365/366/365</x:v>
      </x:c>
      <x:c r="AM3172" s="51" t="n">
        <x:v>44921400</x:v>
      </x:c>
      <x:c r="AN3172" s="51" t="n">
        <x:v>526</x:v>
      </x:c>
      <x:c r="AO3172" s="51" t="n">
        <x:f>IFERROR(AM3172*AN3172,"")</x:f>
        <x:v>23628656400</x:v>
      </x:c>
      <x:c r="AP3172" s="56" t="n">
        <x:f>IFERROR(AO3172/(K3172*1000000),"")</x:f>
        <x:v>0.5795598822663723</x:v>
      </x:c>
      <x:c r="AQ3172" s="57" t="n">
        <x:v>105231643.33333331</x:v>
      </x:c>
      <x:c r="AR3172" s="52" t="n">
        <x:v>0.2265529104974883</x:v>
      </x:c>
      <x:c r="AS3172" s="52" t="n">
        <x:v>-0.4493348286019898</x:v>
      </x:c>
      <x:c r="AT3172" s="55" t="b">
        <x:v>1</x:v>
      </x:c>
      <x:c r="AU3172" s="50"/>
      <x:c r="AV3172" s="58" t="n">
        <x:v>-0.003440460533442</x:v>
      </x:c>
      <x:c r="AW3172" s="50" t="n">
        <x:v>1895</x:v>
      </x:c>
      <x:c r="AX3172" s="50" t="str">
        <x:v>Core Moat</x:v>
      </x:c>
      <x:c r="AY3172" s="50" t="str">
        <x:v>目立つ機械的警告なし（定性確認は別途必要）</x:v>
      </x:c>
      <x:c r="AZ3172" s="59" t="str">
        <x:v>2025-06-23 11:19</x:v>
      </x:c>
      <x:c r="BA3172" s="53" t="n">
        <x:v>36495</x:v>
      </x:c>
      <x:c r="BB3172" s="50"/>
      <x:c r="BC3172" s="50"/>
      <x:c r="BD3172" s="50" t="str">
        <x:v>TOPIX Small 2</x:v>
      </x:c>
    </x:row>
    <x:row r="3173">
      <x:c r="A3173" s="50" t="n">
        <x:v>3172</x:v>
      </x:c>
      <x:c r="B3173" s="50" t="str">
        <x:v>3945</x:v>
      </x:c>
      <x:c r="C3173" s="50" t="str">
        <x:v>3945.T</x:v>
      </x:c>
      <x:c r="D3173" s="50" t="str">
        <x:v>Superbag Company,Limited</x:v>
      </x:c>
      <x:c r="E3173" s="50" t="str">
        <x:v>Standard Market(Domestic)</x:v>
      </x:c>
      <x:c r="F3173" s="50" t="str">
        <x:v>Pulp and Paper</x:v>
      </x:c>
      <x:c r="G3173" s="51" t="n">
        <x:v>26253</x:v>
      </x:c>
      <x:c r="H3173" s="51" t="n">
        <x:v>25134</x:v>
      </x:c>
      <x:c r="I3173" s="51" t="n">
        <x:v>25253</x:v>
      </x:c>
      <x:c r="J3173" s="51" t="n">
        <x:v>26837</x:v>
      </x:c>
      <x:c r="K3173" s="51" t="n">
        <x:v>27579</x:v>
      </x:c>
      <x:c r="L3173" s="52" t="n">
        <x:f>IFERROR(H3173/G3173-1,"")</x:f>
        <x:v>-0.04262370014855443</x:v>
      </x:c>
      <x:c r="M3173" s="52" t="n">
        <x:f>IFERROR(I3173/H3173-1,"")</x:f>
        <x:v>0.004734622423808288</x:v>
      </x:c>
      <x:c r="N3173" s="52" t="n">
        <x:f>IFERROR(J3173/I3173-1,"")</x:f>
        <x:v>0.06272522076584952</x:v>
      </x:c>
      <x:c r="O3173" s="52" t="n">
        <x:f>IFERROR(K3173/J3173-1,"")</x:f>
        <x:v>0.02764839587137158</x:v>
      </x:c>
      <x:c r="P3173" s="52" t="n">
        <x:f>IFERROR((K3173/G3173)^(1/4)-1,"")</x:f>
        <x:v>0.012394772631019402</x:v>
      </x:c>
      <x:c r="Q3173" s="51" t="n">
        <x:v>901</x:v>
      </x:c>
      <x:c r="R3173" s="52" t="n">
        <x:f>IFERROR(Q3173/K3173,"")</x:f>
        <x:v>0.032669784981326375</x:v>
      </x:c>
      <x:c r="S3173" s="53" t="n">
        <x:v>23498</x:v>
      </x:c>
      <x:c r="T3173" s="50" t="str">
        <x:v>EDINET_company_history</x:v>
      </x:c>
      <x:c r="U3173" s="50" t="str">
        <x:v>福田産業株式会社</x:v>
      </x:c>
      <x:c r="V3173" s="54" t="n">
        <x:v>0.3012</x:v>
      </x:c>
      <x:c r="W3173" s="50" t="str">
        <x:v>樋 口 肇 / 福 田 英 範</x:v>
      </x:c>
      <x:c r="X3173" s="50" t="b">
        <x:f>AND(COUNT(L3173:O3173)=4,L3173&gt;='設定'!$B$6,M3173&gt;='設定'!$B$6,N3173&gt;='設定'!$B$6,O3173&gt;='設定'!$B$6)</x:f>
        <x:v>0</x:v>
      </x:c>
      <x:c r="Y3173" s="50" t="b">
        <x:f>AND(COUNT(G3173:K3173)=5,P3173&gt;='設定'!$B$7)</x:f>
        <x:v>0</x:v>
      </x:c>
      <x:c r="Z3173" s="50" t="b">
        <x:f>AND(ISNUMBER(R3173),R3173&gt;='設定'!$B$8)</x:f>
        <x:v>0</x:v>
      </x:c>
      <x:c r="AA3173" s="50" t="b">
        <x:f>AND(ISNUMBER(S3173),S3173&gt;=DATE(YEAR('設定'!$B$10)-'設定'!$B$9,MONTH('設定'!$B$10),DAY('設定'!$B$10)))</x:f>
        <x:v>0</x:v>
      </x:c>
      <x:c r="AB3173" s="55" t="b">
        <x:v>0</x:v>
      </x:c>
      <x:c r="AC3173" s="55" t="b">
        <x:v>0</x:v>
      </x:c>
      <x:c r="AD3173" s="50" t="n">
        <x:f>IF(X3173,1,0)+IF(Z3173,1,0)+IF(AA3173,1,0)+IF(AB3173,1,0)</x:f>
        <x:v>0</x:v>
      </x:c>
      <x:c r="AE3173" s="50" t="n">
        <x:f>IF(Y3173,1,0)+IF(Z3173,1,0)+IF(AA3173,1,0)+IF(AB3173,1,0)</x:f>
        <x:v>0</x:v>
      </x:c>
      <x:c r="AF3173" s="50" t="n">
        <x:f>IF(Y3173,1,0)+IF(Z3173,1,0)+IF(AA3173,1,0)+IF(AC3173,1,0)</x:f>
        <x:v>0</x:v>
      </x:c>
      <x:c r="AG3173" s="53" t="n">
        <x:v>44348</x:v>
      </x:c>
      <x:c r="AH3173" s="50" t="str">
        <x:v>S100W0JO</x:v>
      </x:c>
      <x:c r="AI3173" s="50" t="str">
        <x:v>NetSalesSummaryOfBusinessResults</x:v>
      </x:c>
      <x:c r="AJ3173" s="50" t="str">
        <x:v>OperatingIncome</x:v>
      </x:c>
      <x:c r="AK3173" s="53" t="n">
        <x:v>45747</x:v>
      </x:c>
      <x:c r="AL3173" s="50" t="str">
        <x:v>365/365/365/366/365</x:v>
      </x:c>
      <x:c r="AM3173" s="51" t="n">
        <x:v>1483254</x:v>
      </x:c>
      <x:c r="AN3173" s="51" t="n">
        <x:v>2162</x:v>
      </x:c>
      <x:c r="AO3173" s="51" t="n">
        <x:f>IFERROR(AM3173*AN3173,"")</x:f>
        <x:v>3206795148</x:v>
      </x:c>
      <x:c r="AP3173" s="56" t="n">
        <x:f>IFERROR(AO3173/(K3173*1000000),"")</x:f>
        <x:v>0.1162767014032416</x:v>
      </x:c>
      <x:c r="AQ3173" s="57" t="n">
        <x:v>11491630</x:v>
      </x:c>
      <x:c r="AR3173" s="52" t="n">
        <x:v>0.5272383272647015</x:v>
      </x:c>
      <x:c r="AS3173" s="52" t="n">
        <x:v>-0.6730088554507444</x:v>
      </x:c>
      <x:c r="AT3173" s="55" t="b">
        <x:v>0</x:v>
      </x:c>
      <x:c r="AU3173" s="50" t="str">
        <x:v>low_liquidity</x:v>
      </x:c>
      <x:c r="AV3173" s="58" t="n">
        <x:v>-0.3496635472785349</x:v>
      </x:c>
      <x:c r="AW3173" s="50" t="n">
        <x:v>3363</x:v>
      </x:c>
      <x:c r="AX3173" s="50" t="str">
        <x:v>Transformation Moat</x:v>
      </x:c>
      <x:c r="AY3173" s="50" t="str">
        <x:v>既存適格性フィルター不通過: low_liquidity / 60日平均売買代金2,000万円未満 / ローカル5年最大下落率-60%以下</x:v>
      </x:c>
      <x:c r="AZ3173" s="59" t="str">
        <x:v>2025-06-26 11:29</x:v>
      </x:c>
      <x:c r="BA3173" s="53" t="n">
        <x:v>23498</x:v>
      </x:c>
      <x:c r="BB3173" s="50"/>
      <x:c r="BC3173" s="50"/>
      <x:c r="BD3173" s="50"/>
    </x:row>
    <x:row r="3174">
      <x:c r="A3174" s="50" t="n">
        <x:v>3173</x:v>
      </x:c>
      <x:c r="B3174" s="50" t="str">
        <x:v>1514</x:v>
      </x:c>
      <x:c r="C3174" s="50" t="str">
        <x:v>1514.T</x:v>
      </x:c>
      <x:c r="D3174" s="50" t="str">
        <x:v>Sumiseki Holdings,Inc.</x:v>
      </x:c>
      <x:c r="E3174" s="50" t="str">
        <x:v>Standard Market(Domestic)</x:v>
      </x:c>
      <x:c r="F3174" s="50" t="str">
        <x:v>Mining</x:v>
      </x:c>
      <x:c r="G3174" s="51" t="n">
        <x:v>9781</x:v>
      </x:c>
      <x:c r="H3174" s="51" t="n">
        <x:v>10277</x:v>
      </x:c>
      <x:c r="I3174" s="51" t="n">
        <x:v>36323</x:v>
      </x:c>
      <x:c r="J3174" s="51" t="n">
        <x:v>14416</x:v>
      </x:c>
      <x:c r="K3174" s="51" t="n">
        <x:v>10264</x:v>
      </x:c>
      <x:c r="L3174" s="52" t="n">
        <x:f>IFERROR(H3174/G3174-1,"")</x:f>
        <x:v>0.05071056129230134</x:v>
      </x:c>
      <x:c r="M3174" s="52" t="n">
        <x:f>IFERROR(I3174/H3174-1,"")</x:f>
        <x:v>2.534397197625766</x:v>
      </x:c>
      <x:c r="N3174" s="52" t="n">
        <x:f>IFERROR(J3174/I3174-1,"")</x:f>
        <x:v>-0.6031164826693831</x:v>
      </x:c>
      <x:c r="O3174" s="52" t="n">
        <x:f>IFERROR(K3174/J3174-1,"")</x:f>
        <x:v>-0.28801331853496115</x:v>
      </x:c>
      <x:c r="P3174" s="52" t="n">
        <x:f>IFERROR((K3174/G3174)^(1/4)-1,"")</x:f>
        <x:v>0.012123121221538469</x:v>
      </x:c>
      <x:c r="Q3174" s="51" t="n">
        <x:v>48</x:v>
      </x:c>
      <x:c r="R3174" s="52" t="n">
        <x:f>IFERROR(Q3174/K3174,"")</x:f>
        <x:v>0.004676539360872954</x:v>
      </x:c>
      <x:c r="S3174" s="53" t="n">
        <x:v>18172</x:v>
      </x:c>
      <x:c r="T3174" s="50" t="str">
        <x:v>EDINET_company_history</x:v>
      </x:c>
      <x:c r="U3174" s="50" t="str">
        <x:v>株式会社麻生</x:v>
      </x:c>
      <x:c r="V3174" s="54" t="n">
        <x:v>0.5694</x:v>
      </x:c>
      <x:c r="W3174" s="50" t="str">
        <x:v>森 省輔</x:v>
      </x:c>
      <x:c r="X3174" s="50" t="b">
        <x:f>AND(COUNT(L3174:O3174)=4,L3174&gt;='設定'!$B$6,M3174&gt;='設定'!$B$6,N3174&gt;='設定'!$B$6,O3174&gt;='設定'!$B$6)</x:f>
        <x:v>0</x:v>
      </x:c>
      <x:c r="Y3174" s="50" t="b">
        <x:f>AND(COUNT(G3174:K3174)=5,P3174&gt;='設定'!$B$7)</x:f>
        <x:v>0</x:v>
      </x:c>
      <x:c r="Z3174" s="50" t="b">
        <x:f>AND(ISNUMBER(R3174),R3174&gt;='設定'!$B$8)</x:f>
        <x:v>0</x:v>
      </x:c>
      <x:c r="AA3174" s="50" t="b">
        <x:f>AND(ISNUMBER(S3174),S3174&gt;=DATE(YEAR('設定'!$B$10)-'設定'!$B$9,MONTH('設定'!$B$10),DAY('設定'!$B$10)))</x:f>
        <x:v>0</x:v>
      </x:c>
      <x:c r="AB3174" s="55" t="b">
        <x:v>0</x:v>
      </x:c>
      <x:c r="AC3174" s="55" t="b">
        <x:v>0</x:v>
      </x:c>
      <x:c r="AD3174" s="50" t="n">
        <x:f>IF(X3174,1,0)+IF(Z3174,1,0)+IF(AA3174,1,0)+IF(AB3174,1,0)</x:f>
        <x:v>0</x:v>
      </x:c>
      <x:c r="AE3174" s="50" t="n">
        <x:f>IF(Y3174,1,0)+IF(Z3174,1,0)+IF(AA3174,1,0)+IF(AB3174,1,0)</x:f>
        <x:v>0</x:v>
      </x:c>
      <x:c r="AF3174" s="50" t="n">
        <x:f>IF(Y3174,1,0)+IF(Z3174,1,0)+IF(AA3174,1,0)+IF(AC3174,1,0)</x:f>
        <x:v>0</x:v>
      </x:c>
      <x:c r="AG3174" s="53" t="n">
        <x:v>44348</x:v>
      </x:c>
      <x:c r="AH3174" s="50" t="str">
        <x:v>S100W829</x:v>
      </x:c>
      <x:c r="AI3174" s="50" t="str">
        <x:v>NetSalesSummaryOfBusinessResults</x:v>
      </x:c>
      <x:c r="AJ3174" s="50" t="str">
        <x:v>OperatingIncome</x:v>
      </x:c>
      <x:c r="AK3174" s="53" t="n">
        <x:v>45747</x:v>
      </x:c>
      <x:c r="AL3174" s="50" t="str">
        <x:v>365/365/365/366/365</x:v>
      </x:c>
      <x:c r="AM3174" s="51" t="n">
        <x:v>59785453</x:v>
      </x:c>
      <x:c r="AN3174" s="51" t="n">
        <x:v>569</x:v>
      </x:c>
      <x:c r="AO3174" s="51" t="n">
        <x:f>IFERROR(AM3174*AN3174,"")</x:f>
        <x:v>34017922757</x:v>
      </x:c>
      <x:c r="AP3174" s="56" t="n">
        <x:f>IFERROR(AO3174/(K3174*1000000),"")</x:f>
        <x:v>3.3142948905884646</x:v>
      </x:c>
      <x:c r="AQ3174" s="57" t="n">
        <x:v>1566456366.6666667</x:v>
      </x:c>
      <x:c r="AR3174" s="52" t="n">
        <x:v>0.7761207352032359</x:v>
      </x:c>
      <x:c r="AS3174" s="52" t="n">
        <x:v>-0.8975185933201586</x:v>
      </x:c>
      <x:c r="AT3174" s="55" t="b">
        <x:v>1</x:v>
      </x:c>
      <x:c r="AU3174" s="50"/>
      <x:c r="AV3174" s="58" t="n">
        <x:v>-0.5094855263853074</x:v>
      </x:c>
      <x:c r="AW3174" s="50" t="n">
        <x:v>3505</x:v>
      </x:c>
      <x:c r="AX3174" s="50" t="str">
        <x:v>Transformation Moat</x:v>
      </x:c>
      <x:c r="AY3174" s="50" t="str">
        <x:v>年率ボラティリティ60%以上 / ローカル5年最大下落率-60%以下</x:v>
      </x:c>
      <x:c r="AZ3174" s="59" t="str">
        <x:v>2025-06-27 15:30</x:v>
      </x:c>
      <x:c r="BA3174" s="53" t="n">
        <x:v>18172</x:v>
      </x:c>
      <x:c r="BB3174" s="50"/>
      <x:c r="BC3174" s="50"/>
      <x:c r="BD3174" s="50" t="str">
        <x:v>TOPIX Small 2</x:v>
      </x:c>
    </x:row>
    <x:row r="3175">
      <x:c r="A3175" s="50" t="n">
        <x:v>3174</x:v>
      </x:c>
      <x:c r="B3175" s="50" t="str">
        <x:v>3974</x:v>
      </x:c>
      <x:c r="C3175" s="50" t="str">
        <x:v>3974.T</x:v>
      </x:c>
      <x:c r="D3175" s="50" t="str">
        <x:v>SCAT Inc.</x:v>
      </x:c>
      <x:c r="E3175" s="50" t="str">
        <x:v>Standard Market(Domestic)</x:v>
      </x:c>
      <x:c r="F3175" s="50" t="str">
        <x:v>Information &amp; Communication</x:v>
      </x:c>
      <x:c r="G3175" s="51" t="n">
        <x:v>2483.636</x:v>
      </x:c>
      <x:c r="H3175" s="51" t="n">
        <x:v>2587.75</x:v>
      </x:c>
      <x:c r="I3175" s="51" t="n">
        <x:v>2742.42</x:v>
      </x:c>
      <x:c r="J3175" s="51" t="n">
        <x:v>2594.934</x:v>
      </x:c>
      <x:c r="K3175" s="51" t="n">
        <x:v>2605.272</x:v>
      </x:c>
      <x:c r="L3175" s="52" t="n">
        <x:f>IFERROR(H3175/G3175-1,"")</x:f>
        <x:v>0.041919991496338405</x:v>
      </x:c>
      <x:c r="M3175" s="52" t="n">
        <x:f>IFERROR(I3175/H3175-1,"")</x:f>
        <x:v>0.05977007052458694</x:v>
      </x:c>
      <x:c r="N3175" s="52" t="n">
        <x:f>IFERROR(J3175/I3175-1,"")</x:f>
        <x:v>-0.05377950860918457</x:v>
      </x:c>
      <x:c r="O3175" s="52" t="n">
        <x:f>IFERROR(K3175/J3175-1,"")</x:f>
        <x:v>0.003983916353941908</x:v>
      </x:c>
      <x:c r="P3175" s="52" t="n">
        <x:f>IFERROR((K3175/G3175)^(1/4)-1,"")</x:f>
        <x:v>0.01202509421464426</x:v>
      </x:c>
      <x:c r="Q3175" s="51" t="n">
        <x:v>193.039</x:v>
      </x:c>
      <x:c r="R3175" s="52" t="n">
        <x:f>IFERROR(Q3175/K3175,"")</x:f>
        <x:v>0.07409552630205214</x:v>
      </x:c>
      <x:c r="S3175" s="53" t="n">
        <x:v>42705</x:v>
      </x:c>
      <x:c r="T3175" s="50" t="str">
        <x:v>EDINET_company_history</x:v>
      </x:c>
      <x:c r="U3175" s="50" t="str">
        <x:v>株式会社ＥＰＡＲＫ</x:v>
      </x:c>
      <x:c r="V3175" s="54" t="n">
        <x:v>0.0768</x:v>
      </x:c>
      <x:c r="W3175" s="50" t="str">
        <x:v>長島 秀夫</x:v>
      </x:c>
      <x:c r="X3175" s="50" t="b">
        <x:f>AND(COUNT(L3175:O3175)=4,L3175&gt;='設定'!$B$6,M3175&gt;='設定'!$B$6,N3175&gt;='設定'!$B$6,O3175&gt;='設定'!$B$6)</x:f>
        <x:v>0</x:v>
      </x:c>
      <x:c r="Y3175" s="50" t="b">
        <x:f>AND(COUNT(G3175:K3175)=5,P3175&gt;='設定'!$B$7)</x:f>
        <x:v>0</x:v>
      </x:c>
      <x:c r="Z3175" s="50" t="b">
        <x:f>AND(ISNUMBER(R3175),R3175&gt;='設定'!$B$8)</x:f>
        <x:v>0</x:v>
      </x:c>
      <x:c r="AA3175" s="50" t="b">
        <x:f>AND(ISNUMBER(S3175),S3175&gt;=DATE(YEAR('設定'!$B$10)-'設定'!$B$9,MONTH('設定'!$B$10),DAY('設定'!$B$10)))</x:f>
        <x:v>0</x:v>
      </x:c>
      <x:c r="AB3175" s="55" t="b">
        <x:v>0</x:v>
      </x:c>
      <x:c r="AC3175" s="55" t="b">
        <x:v>0</x:v>
      </x:c>
      <x:c r="AD3175" s="50" t="n">
        <x:f>IF(X3175,1,0)+IF(Z3175,1,0)+IF(AA3175,1,0)+IF(AB3175,1,0)</x:f>
        <x:v>0</x:v>
      </x:c>
      <x:c r="AE3175" s="50" t="n">
        <x:f>IF(Y3175,1,0)+IF(Z3175,1,0)+IF(AA3175,1,0)+IF(AB3175,1,0)</x:f>
        <x:v>0</x:v>
      </x:c>
      <x:c r="AF3175" s="50" t="n">
        <x:f>IF(Y3175,1,0)+IF(Z3175,1,0)+IF(AA3175,1,0)+IF(AC3175,1,0)</x:f>
        <x:v>0</x:v>
      </x:c>
      <x:c r="AG3175" s="53" t="n">
        <x:v>44348</x:v>
      </x:c>
      <x:c r="AH3175" s="50" t="str">
        <x:v>S100XH0H</x:v>
      </x:c>
      <x:c r="AI3175" s="50" t="str">
        <x:v>NetSalesSummaryOfBusinessResults</x:v>
      </x:c>
      <x:c r="AJ3175" s="50" t="str">
        <x:v>OperatingIncome</x:v>
      </x:c>
      <x:c r="AK3175" s="53" t="n">
        <x:v>45961</x:v>
      </x:c>
      <x:c r="AL3175" s="50" t="str">
        <x:v>365/365/365/366/365</x:v>
      </x:c>
      <x:c r="AM3175" s="51" t="n">
        <x:v>3359800</x:v>
      </x:c>
      <x:c r="AN3175" s="51" t="n">
        <x:v>543</x:v>
      </x:c>
      <x:c r="AO3175" s="51" t="n">
        <x:f>IFERROR(AM3175*AN3175,"")</x:f>
        <x:v>1824371400</x:v>
      </x:c>
      <x:c r="AP3175" s="56" t="n">
        <x:f>IFERROR(AO3175/(K3175*1000000),"")</x:f>
        <x:v>0.7002613930522418</x:v>
      </x:c>
      <x:c r="AQ3175" s="57" t="n">
        <x:v>2309198.3333333335</x:v>
      </x:c>
      <x:c r="AR3175" s="52" t="n">
        <x:v>0.2775131680999914</x:v>
      </x:c>
      <x:c r="AS3175" s="52" t="n">
        <x:v>-0.4580291625468822</x:v>
      </x:c>
      <x:c r="AT3175" s="55" t="b">
        <x:v>0</x:v>
      </x:c>
      <x:c r="AU3175" s="50" t="str">
        <x:v>low_liquidity</x:v>
      </x:c>
      <x:c r="AV3175" s="58" t="n">
        <x:v>0.1377875899611121</x:v>
      </x:c>
      <x:c r="AW3175" s="50" t="n">
        <x:v>1009</x:v>
      </x:c>
      <x:c r="AX3175" s="50" t="str">
        <x:v>Discovery</x:v>
      </x:c>
      <x:c r="AY3175" s="50" t="str">
        <x:v>既存適格性フィルター不通過: low_liquidity / 60日平均売買代金2,000万円未満</x:v>
      </x:c>
      <x:c r="AZ3175" s="59" t="str">
        <x:v>2026-01-26 15:02</x:v>
      </x:c>
      <x:c r="BA3175" s="53" t="n">
        <x:v>42705</x:v>
      </x:c>
      <x:c r="BB3175" s="50"/>
      <x:c r="BC3175" s="50"/>
      <x:c r="BD3175" s="50"/>
    </x:row>
    <x:row r="3176">
      <x:c r="A3176" s="50" t="n">
        <x:v>3175</x:v>
      </x:c>
      <x:c r="B3176" s="50" t="str">
        <x:v>4549</x:v>
      </x:c>
      <x:c r="C3176" s="50" t="str">
        <x:v>4549.T</x:v>
      </x:c>
      <x:c r="D3176" s="50" t="str">
        <x:v>EIKEN CHEMICAL CO.,LTD.</x:v>
      </x:c>
      <x:c r="E3176" s="50" t="str">
        <x:v>Prime Market (Domestic)</x:v>
      </x:c>
      <x:c r="F3176" s="50" t="str">
        <x:v>Pharmaceutical</x:v>
      </x:c>
      <x:c r="G3176" s="51" t="n">
        <x:v>38667</x:v>
      </x:c>
      <x:c r="H3176" s="51" t="n">
        <x:v>42996</x:v>
      </x:c>
      <x:c r="I3176" s="51" t="n">
        <x:v>43271</x:v>
      </x:c>
      <x:c r="J3176" s="51" t="n">
        <x:v>40052</x:v>
      </x:c>
      <x:c r="K3176" s="51" t="n">
        <x:v>40539</x:v>
      </x:c>
      <x:c r="L3176" s="52" t="n">
        <x:f>IFERROR(H3176/G3176-1,"")</x:f>
        <x:v>0.11195593141438431</x:v>
      </x:c>
      <x:c r="M3176" s="52" t="n">
        <x:f>IFERROR(I3176/H3176-1,"")</x:f>
        <x:v>0.006395943808726434</x:v>
      </x:c>
      <x:c r="N3176" s="52" t="n">
        <x:f>IFERROR(J3176/I3176-1,"")</x:f>
        <x:v>-0.07439162487578288</x:v>
      </x:c>
      <x:c r="O3176" s="52" t="n">
        <x:f>IFERROR(K3176/J3176-1,"")</x:f>
        <x:v>0.012159193049036343</x:v>
      </x:c>
      <x:c r="P3176" s="52" t="n">
        <x:f>IFERROR((K3176/G3176)^(1/4)-1,"")</x:f>
        <x:v>0.01188961381531839</x:v>
      </x:c>
      <x:c r="Q3176" s="51" t="n">
        <x:v>2999</x:v>
      </x:c>
      <x:c r="R3176" s="52" t="n">
        <x:f>IFERROR(Q3176/K3176,"")</x:f>
        <x:v>0.07397814450282444</x:v>
      </x:c>
      <x:c r="S3176" s="53" t="n">
        <x:v>32874</x:v>
      </x:c>
      <x:c r="T3176" s="50" t="str">
        <x:v>EDINET_company_history</x:v>
      </x:c>
      <x:c r="U3176" s="50" t="str">
        <x:v>日本マスタートラスト信託銀行株式会社(信託口)</x:v>
      </x:c>
      <x:c r="V3176" s="54" t="n">
        <x:v>0.1523</x:v>
      </x:c>
      <x:c r="W3176" s="50"/>
      <x:c r="X3176" s="50" t="b">
        <x:f>AND(COUNT(L3176:O3176)=4,L3176&gt;='設定'!$B$6,M3176&gt;='設定'!$B$6,N3176&gt;='設定'!$B$6,O3176&gt;='設定'!$B$6)</x:f>
        <x:v>0</x:v>
      </x:c>
      <x:c r="Y3176" s="50" t="b">
        <x:f>AND(COUNT(G3176:K3176)=5,P3176&gt;='設定'!$B$7)</x:f>
        <x:v>0</x:v>
      </x:c>
      <x:c r="Z3176" s="50" t="b">
        <x:f>AND(ISNUMBER(R3176),R3176&gt;='設定'!$B$8)</x:f>
        <x:v>0</x:v>
      </x:c>
      <x:c r="AA3176" s="50" t="b">
        <x:f>AND(ISNUMBER(S3176),S3176&gt;=DATE(YEAR('設定'!$B$10)-'設定'!$B$9,MONTH('設定'!$B$10),DAY('設定'!$B$10)))</x:f>
        <x:v>0</x:v>
      </x:c>
      <x:c r="AB3176" s="55" t="b">
        <x:v>0</x:v>
      </x:c>
      <x:c r="AC3176" s="55" t="b">
        <x:v>0</x:v>
      </x:c>
      <x:c r="AD3176" s="50" t="n">
        <x:f>IF(X3176,1,0)+IF(Z3176,1,0)+IF(AA3176,1,0)+IF(AB3176,1,0)</x:f>
        <x:v>0</x:v>
      </x:c>
      <x:c r="AE3176" s="50" t="n">
        <x:f>IF(Y3176,1,0)+IF(Z3176,1,0)+IF(AA3176,1,0)+IF(AB3176,1,0)</x:f>
        <x:v>0</x:v>
      </x:c>
      <x:c r="AF3176" s="50" t="n">
        <x:f>IF(Y3176,1,0)+IF(Z3176,1,0)+IF(AA3176,1,0)+IF(AC3176,1,0)</x:f>
        <x:v>0</x:v>
      </x:c>
      <x:c r="AG3176" s="53" t="n">
        <x:v>44348</x:v>
      </x:c>
      <x:c r="AH3176" s="50" t="str">
        <x:v>S100W4HZ</x:v>
      </x:c>
      <x:c r="AI3176" s="50" t="str">
        <x:v>NetSalesSummaryOfBusinessResults</x:v>
      </x:c>
      <x:c r="AJ3176" s="50" t="str">
        <x:v>OperatingIncome</x:v>
      </x:c>
      <x:c r="AK3176" s="53" t="n">
        <x:v>45747</x:v>
      </x:c>
      <x:c r="AL3176" s="50" t="str">
        <x:v>365/365/365/366/365</x:v>
      </x:c>
      <x:c r="AM3176" s="51" t="n">
        <x:v>33413838</x:v>
      </x:c>
      <x:c r="AN3176" s="51" t="n">
        <x:v>2689</x:v>
      </x:c>
      <x:c r="AO3176" s="51" t="n">
        <x:f>IFERROR(AM3176*AN3176,"")</x:f>
        <x:v>89849810382</x:v>
      </x:c>
      <x:c r="AP3176" s="56" t="n">
        <x:f>IFERROR(AO3176/(K3176*1000000),"")</x:f>
        <x:v>2.2163795451787167</x:v>
      </x:c>
      <x:c r="AQ3176" s="57" t="n">
        <x:v>524698408.3333333</x:v>
      </x:c>
      <x:c r="AR3176" s="52" t="n">
        <x:v>0.2779597509413494</x:v>
      </x:c>
      <x:c r="AS3176" s="52" t="n">
        <x:v>-0.3775370308236427</x:v>
      </x:c>
      <x:c r="AT3176" s="55" t="b">
        <x:v>1</x:v>
      </x:c>
      <x:c r="AU3176" s="50"/>
      <x:c r="AV3176" s="58" t="n">
        <x:v>-0.0214738029824314</x:v>
      </x:c>
      <x:c r="AW3176" s="50" t="n">
        <x:v>2055</x:v>
      </x:c>
      <x:c r="AX3176" s="50" t="str">
        <x:v>Core Moat</x:v>
      </x:c>
      <x:c r="AY3176" s="50" t="str">
        <x:v>目立つ機械的警告なし（定性確認は別途必要）</x:v>
      </x:c>
      <x:c r="AZ3176" s="59" t="str">
        <x:v>2025-06-25 10:00</x:v>
      </x:c>
      <x:c r="BA3176" s="53" t="n">
        <x:v>32874</x:v>
      </x:c>
      <x:c r="BB3176" s="50"/>
      <x:c r="BC3176" s="50"/>
      <x:c r="BD3176" s="50" t="str">
        <x:v>TOPIX Small 1</x:v>
      </x:c>
    </x:row>
    <x:row r="3177">
      <x:c r="A3177" s="50" t="n">
        <x:v>3176</x:v>
      </x:c>
      <x:c r="B3177" s="50" t="str">
        <x:v>6171</x:v>
      </x:c>
      <x:c r="C3177" s="50" t="str">
        <x:v>6171.T</x:v>
      </x:c>
      <x:c r="D3177" s="50" t="str">
        <x:v>C.E.Management Integrated Laboratory Co.Ltd</x:v>
      </x:c>
      <x:c r="E3177" s="50" t="str">
        <x:v>Standard Market(Domestic)</x:v>
      </x:c>
      <x:c r="F3177" s="50" t="str">
        <x:v>Services</x:v>
      </x:c>
      <x:c r="G3177" s="51" t="n">
        <x:v>7341.284</x:v>
      </x:c>
      <x:c r="H3177" s="51" t="n">
        <x:v>6998.77</x:v>
      </x:c>
      <x:c r="I3177" s="51" t="n">
        <x:v>7326.633</x:v>
      </x:c>
      <x:c r="J3177" s="51" t="n">
        <x:v>7346.05</x:v>
      </x:c>
      <x:c r="K3177" s="51" t="n">
        <x:v>7695.661</x:v>
      </x:c>
      <x:c r="L3177" s="52" t="n">
        <x:f>IFERROR(H3177/G3177-1,"")</x:f>
        <x:v>-0.046655871098298274</x:v>
      </x:c>
      <x:c r="M3177" s="52" t="n">
        <x:f>IFERROR(I3177/H3177-1,"")</x:f>
        <x:v>0.04684580290536755</x:v>
      </x:c>
      <x:c r="N3177" s="52" t="n">
        <x:f>IFERROR(J3177/I3177-1,"")</x:f>
        <x:v>0.0026501941614927027</x:v>
      </x:c>
      <x:c r="O3177" s="52" t="n">
        <x:f>IFERROR(K3177/J3177-1,"")</x:f>
        <x:v>0.04759169894024673</x:v>
      </x:c>
      <x:c r="P3177" s="52" t="n">
        <x:f>IFERROR((K3177/G3177)^(1/4)-1,"")</x:f>
        <x:v>0.011855451403817163</x:v>
      </x:c>
      <x:c r="Q3177" s="51" t="n">
        <x:v>670.175</x:v>
      </x:c>
      <x:c r="R3177" s="52" t="n">
        <x:f>IFERROR(Q3177/K3177,"")</x:f>
        <x:v>0.08708478712874695</x:v>
      </x:c>
      <x:c r="S3177" s="53" t="n">
        <x:v>44348</x:v>
      </x:c>
      <x:c r="T3177" s="50" t="str">
        <x:v>not_identified_before_local_window</x:v>
      </x:c>
      <x:c r="U3177" s="50" t="str">
        <x:v>株式会社Ｆｅｅｌ</x:v>
      </x:c>
      <x:c r="V3177" s="54" t="n">
        <x:v>0.2176</x:v>
      </x:c>
      <x:c r="W3177" s="50" t="str">
        <x:v>下平 雄二</x:v>
      </x:c>
      <x:c r="X3177" s="50" t="b">
        <x:f>AND(COUNT(L3177:O3177)=4,L3177&gt;='設定'!$B$6,M3177&gt;='設定'!$B$6,N3177&gt;='設定'!$B$6,O3177&gt;='設定'!$B$6)</x:f>
        <x:v>0</x:v>
      </x:c>
      <x:c r="Y3177" s="50" t="b">
        <x:f>AND(COUNT(G3177:K3177)=5,P3177&gt;='設定'!$B$7)</x:f>
        <x:v>0</x:v>
      </x:c>
      <x:c r="Z3177" s="50" t="b">
        <x:f>AND(ISNUMBER(R3177),R3177&gt;='設定'!$B$8)</x:f>
        <x:v>0</x:v>
      </x:c>
      <x:c r="AA3177" s="50" t="b">
        <x:f>AND(ISNUMBER(S3177),S3177&gt;=DATE(YEAR('設定'!$B$10)-'設定'!$B$9,MONTH('設定'!$B$10),DAY('設定'!$B$10)))</x:f>
        <x:v>0</x:v>
      </x:c>
      <x:c r="AB3177" s="55" t="b">
        <x:v>0</x:v>
      </x:c>
      <x:c r="AC3177" s="55" t="b">
        <x:v>0</x:v>
      </x:c>
      <x:c r="AD3177" s="50" t="n">
        <x:f>IF(X3177,1,0)+IF(Z3177,1,0)+IF(AA3177,1,0)+IF(AB3177,1,0)</x:f>
        <x:v>0</x:v>
      </x:c>
      <x:c r="AE3177" s="50" t="n">
        <x:f>IF(Y3177,1,0)+IF(Z3177,1,0)+IF(AA3177,1,0)+IF(AB3177,1,0)</x:f>
        <x:v>0</x:v>
      </x:c>
      <x:c r="AF3177" s="50" t="n">
        <x:f>IF(Y3177,1,0)+IF(Z3177,1,0)+IF(AA3177,1,0)+IF(AC3177,1,0)</x:f>
        <x:v>0</x:v>
      </x:c>
      <x:c r="AG3177" s="53" t="n">
        <x:v>44348</x:v>
      </x:c>
      <x:c r="AH3177" s="50" t="str">
        <x:v>S100XSOI</x:v>
      </x:c>
      <x:c r="AI3177" s="50" t="str">
        <x:v>NetSalesSummaryOfBusinessResults</x:v>
      </x:c>
      <x:c r="AJ3177" s="50" t="str">
        <x:v>OperatingIncome</x:v>
      </x:c>
      <x:c r="AK3177" s="53" t="n">
        <x:v>46022</x:v>
      </x:c>
      <x:c r="AL3177" s="50" t="str">
        <x:v>365/365/365/366/365</x:v>
      </x:c>
      <x:c r="AM3177" s="51" t="n">
        <x:v>14220495</x:v>
      </x:c>
      <x:c r="AN3177" s="51" t="n">
        <x:v>385</x:v>
      </x:c>
      <x:c r="AO3177" s="51" t="n">
        <x:f>IFERROR(AM3177*AN3177,"")</x:f>
        <x:v>5474890575</x:v>
      </x:c>
      <x:c r="AP3177" s="56" t="n">
        <x:f>IFERROR(AO3177/(K3177*1000000),"")</x:f>
        <x:v>0.7114256429694603</x:v>
      </x:c>
      <x:c r="AQ3177" s="57" t="n">
        <x:v>11717233.333333334</x:v>
      </x:c>
      <x:c r="AR3177" s="52" t="n">
        <x:v>0.2697416986439447</x:v>
      </x:c>
      <x:c r="AS3177" s="52" t="n">
        <x:v>-0.324444451286807</x:v>
      </x:c>
      <x:c r="AT3177" s="55" t="b">
        <x:v>0</x:v>
      </x:c>
      <x:c r="AU3177" s="50" t="str">
        <x:v>low_liquidity</x:v>
      </x:c>
      <x:c r="AV3177" s="58" t="n">
        <x:v>0.1529521585361978</x:v>
      </x:c>
      <x:c r="AW3177" s="50" t="n">
        <x:v>931</x:v>
      </x:c>
      <x:c r="AX3177" s="50" t="str">
        <x:v>Discovery</x:v>
      </x:c>
      <x:c r="AY3177" s="50" t="str">
        <x:v>既存適格性フィルター不通過: low_liquidity / 60日平均売買代金2,000万円未満</x:v>
      </x:c>
      <x:c r="AZ3177" s="59" t="str">
        <x:v>2026-03-23 14:08</x:v>
      </x:c>
      <x:c r="BA3177" s="53"/>
      <x:c r="BB3177" s="50"/>
      <x:c r="BC3177" s="50"/>
      <x:c r="BD3177" s="50"/>
    </x:row>
    <x:row r="3178">
      <x:c r="A3178" s="50" t="n">
        <x:v>3177</x:v>
      </x:c>
      <x:c r="B3178" s="50" t="str">
        <x:v>9312</x:v>
      </x:c>
      <x:c r="C3178" s="50" t="str">
        <x:v>9312.T</x:v>
      </x:c>
      <x:c r="D3178" s="50" t="str">
        <x:v>THE KEIHIN CO.,LTD.</x:v>
      </x:c>
      <x:c r="E3178" s="50" t="str">
        <x:v>Standard Market(Domestic)</x:v>
      </x:c>
      <x:c r="F3178" s="50" t="str">
        <x:v>Warehousing and Harbor Transportation Service</x:v>
      </x:c>
      <x:c r="G3178" s="51" t="n">
        <x:v>48159</x:v>
      </x:c>
      <x:c r="H3178" s="51" t="n">
        <x:v>54108</x:v>
      </x:c>
      <x:c r="I3178" s="51" t="n">
        <x:v>59821</x:v>
      </x:c>
      <x:c r="J3178" s="51" t="n">
        <x:v>46520</x:v>
      </x:c>
      <x:c r="K3178" s="51" t="n">
        <x:v>50452</x:v>
      </x:c>
      <x:c r="L3178" s="52" t="n">
        <x:f>IFERROR(H3178/G3178-1,"")</x:f>
        <x:v>0.12352831246495977</x:v>
      </x:c>
      <x:c r="M3178" s="52" t="n">
        <x:f>IFERROR(I3178/H3178-1,"")</x:f>
        <x:v>0.10558512604420778</x:v>
      </x:c>
      <x:c r="N3178" s="52" t="n">
        <x:f>IFERROR(J3178/I3178-1,"")</x:f>
        <x:v>-0.2223466675582153</x:v>
      </x:c>
      <x:c r="O3178" s="52" t="n">
        <x:f>IFERROR(K3178/J3178-1,"")</x:f>
        <x:v>0.08452278589853823</x:v>
      </x:c>
      <x:c r="P3178" s="52" t="n">
        <x:f>IFERROR((K3178/G3178)^(1/4)-1,"")</x:f>
        <x:v>0.011696463012114355</x:v>
      </x:c>
      <x:c r="Q3178" s="51" t="n">
        <x:v>2898</x:v>
      </x:c>
      <x:c r="R3178" s="52" t="n">
        <x:f>IFERROR(Q3178/K3178,"")</x:f>
        <x:v>0.057440735748830574</x:v>
      </x:c>
      <x:c r="S3178" s="53" t="n">
        <x:v>22890</x:v>
      </x:c>
      <x:c r="T3178" s="50" t="str">
        <x:v>EDINET_company_history</x:v>
      </x:c>
      <x:c r="U3178" s="50" t="str">
        <x:v>京友株式会社</x:v>
      </x:c>
      <x:c r="V3178" s="54" t="n">
        <x:v>0.094</x:v>
      </x:c>
      <x:c r="W3178" s="50" t="str">
        <x:v>大 津 育 敬 / 杉 山 光 延 / 大 津 英 敬</x:v>
      </x:c>
      <x:c r="X3178" s="50" t="b">
        <x:f>AND(COUNT(L3178:O3178)=4,L3178&gt;='設定'!$B$6,M3178&gt;='設定'!$B$6,N3178&gt;='設定'!$B$6,O3178&gt;='設定'!$B$6)</x:f>
        <x:v>0</x:v>
      </x:c>
      <x:c r="Y3178" s="50" t="b">
        <x:f>AND(COUNT(G3178:K3178)=5,P3178&gt;='設定'!$B$7)</x:f>
        <x:v>0</x:v>
      </x:c>
      <x:c r="Z3178" s="50" t="b">
        <x:f>AND(ISNUMBER(R3178),R3178&gt;='設定'!$B$8)</x:f>
        <x:v>0</x:v>
      </x:c>
      <x:c r="AA3178" s="50" t="b">
        <x:f>AND(ISNUMBER(S3178),S3178&gt;=DATE(YEAR('設定'!$B$10)-'設定'!$B$9,MONTH('設定'!$B$10),DAY('設定'!$B$10)))</x:f>
        <x:v>0</x:v>
      </x:c>
      <x:c r="AB3178" s="55" t="b">
        <x:v>0</x:v>
      </x:c>
      <x:c r="AC3178" s="55" t="b">
        <x:v>0</x:v>
      </x:c>
      <x:c r="AD3178" s="50" t="n">
        <x:f>IF(X3178,1,0)+IF(Z3178,1,0)+IF(AA3178,1,0)+IF(AB3178,1,0)</x:f>
        <x:v>0</x:v>
      </x:c>
      <x:c r="AE3178" s="50" t="n">
        <x:f>IF(Y3178,1,0)+IF(Z3178,1,0)+IF(AA3178,1,0)+IF(AB3178,1,0)</x:f>
        <x:v>0</x:v>
      </x:c>
      <x:c r="AF3178" s="50" t="n">
        <x:f>IF(Y3178,1,0)+IF(Z3178,1,0)+IF(AA3178,1,0)+IF(AC3178,1,0)</x:f>
        <x:v>0</x:v>
      </x:c>
      <x:c r="AG3178" s="53" t="n">
        <x:v>44348</x:v>
      </x:c>
      <x:c r="AH3178" s="50" t="str">
        <x:v>S100W8A3</x:v>
      </x:c>
      <x:c r="AI3178" s="50" t="str">
        <x:v>NetSalesSummaryOfBusinessResults</x:v>
      </x:c>
      <x:c r="AJ3178" s="50" t="str">
        <x:v>OperatingIncome</x:v>
      </x:c>
      <x:c r="AK3178" s="53" t="n">
        <x:v>45747</x:v>
      </x:c>
      <x:c r="AL3178" s="50" t="str">
        <x:v>365/365/365/366/365</x:v>
      </x:c>
      <x:c r="AM3178" s="51" t="n">
        <x:v>6528645</x:v>
      </x:c>
      <x:c r="AN3178" s="51" t="n">
        <x:v>2806</x:v>
      </x:c>
      <x:c r="AO3178" s="51" t="n">
        <x:f>IFERROR(AM3178*AN3178,"")</x:f>
        <x:v>18319377870</x:v>
      </x:c>
      <x:c r="AP3178" s="56" t="n">
        <x:f>IFERROR(AO3178/(K3178*1000000),"")</x:f>
        <x:v>0.3631050874098153</x:v>
      </x:c>
      <x:c r="AQ3178" s="57" t="n">
        <x:v>40378530</x:v>
      </x:c>
      <x:c r="AR3178" s="52" t="n">
        <x:v>0.2730921479338763</x:v>
      </x:c>
      <x:c r="AS3178" s="52" t="n">
        <x:v>-0.2907860681499056</x:v>
      </x:c>
      <x:c r="AT3178" s="55" t="b">
        <x:v>1</x:v>
      </x:c>
      <x:c r="AU3178" s="50"/>
      <x:c r="AV3178" s="58" t="n">
        <x:v>-0.0507708761957931</x:v>
      </x:c>
      <x:c r="AW3178" s="50" t="n">
        <x:v>2271</x:v>
      </x:c>
      <x:c r="AX3178" s="50" t="str">
        <x:v>Core Moat</x:v>
      </x:c>
      <x:c r="AY3178" s="50" t="str">
        <x:v>目立つ機械的警告なし（定性確認は別途必要）</x:v>
      </x:c>
      <x:c r="AZ3178" s="59" t="str">
        <x:v>2025-06-27 13:13</x:v>
      </x:c>
      <x:c r="BA3178" s="53" t="n">
        <x:v>22890</x:v>
      </x:c>
      <x:c r="BB3178" s="50"/>
      <x:c r="BC3178" s="50"/>
      <x:c r="BD3178" s="50"/>
    </x:row>
    <x:row r="3179">
      <x:c r="A3179" s="50" t="n">
        <x:v>3178</x:v>
      </x:c>
      <x:c r="B3179" s="50" t="str">
        <x:v>1887</x:v>
      </x:c>
      <x:c r="C3179" s="50" t="str">
        <x:v>1887.T</x:v>
      </x:c>
      <x:c r="D3179" s="50" t="str">
        <x:v>JDC CORPORATION</x:v>
      </x:c>
      <x:c r="E3179" s="50" t="str">
        <x:v>Prime Market (Domestic)</x:v>
      </x:c>
      <x:c r="F3179" s="50" t="str">
        <x:v>Construction</x:v>
      </x:c>
      <x:c r="G3179" s="51" t="n">
        <x:v>117803</x:v>
      </x:c>
      <x:c r="H3179" s="51" t="n">
        <x:v>126790</x:v>
      </x:c>
      <x:c r="I3179" s="51" t="n">
        <x:v>154202</x:v>
      </x:c>
      <x:c r="J3179" s="51" t="n">
        <x:v>135701</x:v>
      </x:c>
      <x:c r="K3179" s="51" t="n">
        <x:v>123349</x:v>
      </x:c>
      <x:c r="L3179" s="52" t="n">
        <x:f>IFERROR(H3179/G3179-1,"")</x:f>
        <x:v>0.07628837975263791</x:v>
      </x:c>
      <x:c r="M3179" s="52" t="n">
        <x:f>IFERROR(I3179/H3179-1,"")</x:f>
        <x:v>0.21620001577411463</x:v>
      </x:c>
      <x:c r="N3179" s="52" t="n">
        <x:f>IFERROR(J3179/I3179-1,"")</x:f>
        <x:v>-0.11997898859936962</x:v>
      </x:c>
      <x:c r="O3179" s="52" t="n">
        <x:f>IFERROR(K3179/J3179-1,"")</x:f>
        <x:v>-0.0910236475781313</x:v>
      </x:c>
      <x:c r="P3179" s="52" t="n">
        <x:f>IFERROR((K3179/G3179)^(1/4)-1,"")</x:f>
        <x:v>0.011567390307037462</x:v>
      </x:c>
      <x:c r="Q3179" s="51" t="n">
        <x:v>2318</x:v>
      </x:c>
      <x:c r="R3179" s="52" t="n">
        <x:f>IFERROR(Q3179/K3179,"")</x:f>
        <x:v>0.0187922074763476</x:v>
      </x:c>
      <x:c r="S3179" s="53" t="n">
        <x:v>22555</x:v>
      </x:c>
      <x:c r="T3179" s="50" t="str">
        <x:v>EDINET_company_history</x:v>
      </x:c>
      <x:c r="U3179" s="50" t="str">
        <x:v>日本マスタートラスト信託銀行株式会社（信託口）</x:v>
      </x:c>
      <x:c r="V3179" s="54" t="n">
        <x:v>0.0938</x:v>
      </x:c>
      <x:c r="W3179" s="50" t="str">
        <x:v>林 伊 佐 雄</x:v>
      </x:c>
      <x:c r="X3179" s="50" t="b">
        <x:f>AND(COUNT(L3179:O3179)=4,L3179&gt;='設定'!$B$6,M3179&gt;='設定'!$B$6,N3179&gt;='設定'!$B$6,O3179&gt;='設定'!$B$6)</x:f>
        <x:v>0</x:v>
      </x:c>
      <x:c r="Y3179" s="50" t="b">
        <x:f>AND(COUNT(G3179:K3179)=5,P3179&gt;='設定'!$B$7)</x:f>
        <x:v>0</x:v>
      </x:c>
      <x:c r="Z3179" s="50" t="b">
        <x:f>AND(ISNUMBER(R3179),R3179&gt;='設定'!$B$8)</x:f>
        <x:v>0</x:v>
      </x:c>
      <x:c r="AA3179" s="50" t="b">
        <x:f>AND(ISNUMBER(S3179),S3179&gt;=DATE(YEAR('設定'!$B$10)-'設定'!$B$9,MONTH('設定'!$B$10),DAY('設定'!$B$10)))</x:f>
        <x:v>0</x:v>
      </x:c>
      <x:c r="AB3179" s="55" t="b">
        <x:v>0</x:v>
      </x:c>
      <x:c r="AC3179" s="55" t="b">
        <x:v>0</x:v>
      </x:c>
      <x:c r="AD3179" s="50" t="n">
        <x:f>IF(X3179,1,0)+IF(Z3179,1,0)+IF(AA3179,1,0)+IF(AB3179,1,0)</x:f>
        <x:v>0</x:v>
      </x:c>
      <x:c r="AE3179" s="50" t="n">
        <x:f>IF(Y3179,1,0)+IF(Z3179,1,0)+IF(AA3179,1,0)+IF(AB3179,1,0)</x:f>
        <x:v>0</x:v>
      </x:c>
      <x:c r="AF3179" s="50" t="n">
        <x:f>IF(Y3179,1,0)+IF(Z3179,1,0)+IF(AA3179,1,0)+IF(AC3179,1,0)</x:f>
        <x:v>0</x:v>
      </x:c>
      <x:c r="AG3179" s="53" t="n">
        <x:v>44348</x:v>
      </x:c>
      <x:c r="AH3179" s="50" t="str">
        <x:v>S100WKKV</x:v>
      </x:c>
      <x:c r="AI3179" s="50" t="str">
        <x:v>NetSalesSummaryOfBusinessResults</x:v>
      </x:c>
      <x:c r="AJ3179" s="50" t="str">
        <x:v>OperatingIncome</x:v>
      </x:c>
      <x:c r="AK3179" s="53" t="n">
        <x:v>45808</x:v>
      </x:c>
      <x:c r="AL3179" s="50" t="str">
        <x:v>365/365/365/366/365</x:v>
      </x:c>
      <x:c r="AM3179" s="51" t="n">
        <x:v>80386400</x:v>
      </x:c>
      <x:c r="AN3179" s="51" t="n">
        <x:v>532</x:v>
      </x:c>
      <x:c r="AO3179" s="51" t="n">
        <x:f>IFERROR(AM3179*AN3179,"")</x:f>
        <x:v>42765564800</x:v>
      </x:c>
      <x:c r="AP3179" s="56" t="n">
        <x:f>IFERROR(AO3179/(K3179*1000000),"")</x:f>
        <x:v>0.3467037819520223</x:v>
      </x:c>
      <x:c r="AQ3179" s="57" t="n">
        <x:v>253472253.33333337</x:v>
      </x:c>
      <x:c r="AR3179" s="52" t="n">
        <x:v>0.2272946962000706</x:v>
      </x:c>
      <x:c r="AS3179" s="52" t="n">
        <x:v>-0.3620033934507249</x:v>
      </x:c>
      <x:c r="AT3179" s="55" t="b">
        <x:v>0</x:v>
      </x:c>
      <x:c r="AU3179" s="50" t="str">
        <x:v>repeated_negative_operating_cf</x:v>
      </x:c>
      <x:c r="AV3179" s="58" t="n">
        <x:v>-0.1118827583282328</x:v>
      </x:c>
      <x:c r="AW3179" s="50" t="n">
        <x:v>2667</x:v>
      </x:c>
      <x:c r="AX3179" s="50" t="str">
        <x:v>Core Moat</x:v>
      </x:c>
      <x:c r="AY3179" s="50" t="str">
        <x:v>既存適格性フィルター不通過: repeated_negative_operating_cf</x:v>
      </x:c>
      <x:c r="AZ3179" s="59" t="str">
        <x:v>2025-08-22 15:34</x:v>
      </x:c>
      <x:c r="BA3179" s="53" t="n">
        <x:v>22555</x:v>
      </x:c>
      <x:c r="BB3179" s="50"/>
      <x:c r="BC3179" s="50"/>
      <x:c r="BD3179" s="50" t="str">
        <x:v>TOPIX Small 2</x:v>
      </x:c>
    </x:row>
    <x:row r="3180">
      <x:c r="A3180" s="50" t="n">
        <x:v>3179</x:v>
      </x:c>
      <x:c r="B3180" s="50" t="str">
        <x:v>3286</x:v>
      </x:c>
      <x:c r="C3180" s="50" t="str">
        <x:v>3286.T</x:v>
      </x:c>
      <x:c r="D3180" s="50" t="str">
        <x:v>TRUST Holdings Inc.</x:v>
      </x:c>
      <x:c r="E3180" s="50" t="str">
        <x:v>Standard Market(Domestic)</x:v>
      </x:c>
      <x:c r="F3180" s="50" t="str">
        <x:v>Real Estate</x:v>
      </x:c>
      <x:c r="G3180" s="51" t="n">
        <x:v>12337.911</x:v>
      </x:c>
      <x:c r="H3180" s="51" t="n">
        <x:v>12668.441</x:v>
      </x:c>
      <x:c r="I3180" s="51" t="n">
        <x:v>13418.471</x:v>
      </x:c>
      <x:c r="J3180" s="51" t="n">
        <x:v>13694.05</x:v>
      </x:c>
      <x:c r="K3180" s="51" t="n">
        <x:v>12887.524</x:v>
      </x:c>
      <x:c r="L3180" s="52" t="n">
        <x:f>IFERROR(H3180/G3180-1,"")</x:f>
        <x:v>0.02678978637469509</x:v>
      </x:c>
      <x:c r="M3180" s="52" t="n">
        <x:f>IFERROR(I3180/H3180-1,"")</x:f>
        <x:v>0.05920460141859585</x:v>
      </x:c>
      <x:c r="N3180" s="52" t="n">
        <x:f>IFERROR(J3180/I3180-1,"")</x:f>
        <x:v>0.020537287743141563</x:v>
      </x:c>
      <x:c r="O3180" s="52" t="n">
        <x:f>IFERROR(K3180/J3180-1,"")</x:f>
        <x:v>-0.0588960899076606</x:v>
      </x:c>
      <x:c r="P3180" s="52" t="n">
        <x:f>IFERROR((K3180/G3180)^(1/4)-1,"")</x:f>
        <x:v>0.010955323426923735</x:v>
      </x:c>
      <x:c r="Q3180" s="51" t="n">
        <x:v>529.976</x:v>
      </x:c>
      <x:c r="R3180" s="52" t="n">
        <x:f>IFERROR(Q3180/K3180,"")</x:f>
        <x:v>0.04112318238941786</x:v>
      </x:c>
      <x:c r="S3180" s="53" t="n">
        <x:v>39052</x:v>
      </x:c>
      <x:c r="T3180" s="50" t="str">
        <x:v>EDINET_company_history</x:v>
      </x:c>
      <x:c r="U3180" s="50" t="str">
        <x:v>九州応援ファンド第１号組合</x:v>
      </x:c>
      <x:c r="V3180" s="54" t="n">
        <x:v>0.0988</x:v>
      </x:c>
      <x:c r="W3180" s="50" t="str">
        <x:v>山川 修 / 矢羽田 弘</x:v>
      </x:c>
      <x:c r="X3180" s="50" t="b">
        <x:f>AND(COUNT(L3180:O3180)=4,L3180&gt;='設定'!$B$6,M3180&gt;='設定'!$B$6,N3180&gt;='設定'!$B$6,O3180&gt;='設定'!$B$6)</x:f>
        <x:v>0</x:v>
      </x:c>
      <x:c r="Y3180" s="50" t="b">
        <x:f>AND(COUNT(G3180:K3180)=5,P3180&gt;='設定'!$B$7)</x:f>
        <x:v>0</x:v>
      </x:c>
      <x:c r="Z3180" s="50" t="b">
        <x:f>AND(ISNUMBER(R3180),R3180&gt;='設定'!$B$8)</x:f>
        <x:v>0</x:v>
      </x:c>
      <x:c r="AA3180" s="50" t="b">
        <x:f>AND(ISNUMBER(S3180),S3180&gt;=DATE(YEAR('設定'!$B$10)-'設定'!$B$9,MONTH('設定'!$B$10),DAY('設定'!$B$10)))</x:f>
        <x:v>0</x:v>
      </x:c>
      <x:c r="AB3180" s="55" t="b">
        <x:v>0</x:v>
      </x:c>
      <x:c r="AC3180" s="55" t="b">
        <x:v>0</x:v>
      </x:c>
      <x:c r="AD3180" s="50" t="n">
        <x:f>IF(X3180,1,0)+IF(Z3180,1,0)+IF(AA3180,1,0)+IF(AB3180,1,0)</x:f>
        <x:v>0</x:v>
      </x:c>
      <x:c r="AE3180" s="50" t="n">
        <x:f>IF(Y3180,1,0)+IF(Z3180,1,0)+IF(AA3180,1,0)+IF(AB3180,1,0)</x:f>
        <x:v>0</x:v>
      </x:c>
      <x:c r="AF3180" s="50" t="n">
        <x:f>IF(Y3180,1,0)+IF(Z3180,1,0)+IF(AA3180,1,0)+IF(AC3180,1,0)</x:f>
        <x:v>0</x:v>
      </x:c>
      <x:c r="AG3180" s="53" t="n">
        <x:v>44348</x:v>
      </x:c>
      <x:c r="AH3180" s="50" t="str">
        <x:v>S100WQTF</x:v>
      </x:c>
      <x:c r="AI3180" s="50" t="str">
        <x:v>NetSalesSummaryOfBusinessResults</x:v>
      </x:c>
      <x:c r="AJ3180" s="50" t="str">
        <x:v>OperatingIncome</x:v>
      </x:c>
      <x:c r="AK3180" s="53" t="n">
        <x:v>45838</x:v>
      </x:c>
      <x:c r="AL3180" s="50" t="str">
        <x:v>365/365/365/366/365</x:v>
      </x:c>
      <x:c r="AM3180" s="51" t="n">
        <x:v>4128600</x:v>
      </x:c>
      <x:c r="AN3180" s="51" t="n">
        <x:v>1047</x:v>
      </x:c>
      <x:c r="AO3180" s="51" t="n">
        <x:f>IFERROR(AM3180*AN3180,"")</x:f>
        <x:v>4322644200</x:v>
      </x:c>
      <x:c r="AP3180" s="56" t="n">
        <x:f>IFERROR(AO3180/(K3180*1000000),"")</x:f>
        <x:v>0.3354130863306249</x:v>
      </x:c>
      <x:c r="AQ3180" s="57" t="n">
        <x:v>5634536.666666667</x:v>
      </x:c>
      <x:c r="AR3180" s="52" t="n">
        <x:v>0.3950717258816139</x:v>
      </x:c>
      <x:c r="AS3180" s="52" t="n">
        <x:v>-0.5194989335111528</x:v>
      </x:c>
      <x:c r="AT3180" s="55" t="b">
        <x:v>0</x:v>
      </x:c>
      <x:c r="AU3180" s="50" t="str">
        <x:v>low_liquidity</x:v>
      </x:c>
      <x:c r="AV3180" s="58" t="n">
        <x:v>-0.2872015948390997</x:v>
      </x:c>
      <x:c r="AW3180" s="50" t="n">
        <x:v>3257</x:v>
      </x:c>
      <x:c r="AX3180" s="50" t="str">
        <x:v>Transformation Moat</x:v>
      </x:c>
      <x:c r="AY3180" s="50" t="str">
        <x:v>既存適格性フィルター不通過: low_liquidity / 60日平均売買代金2,000万円未満</x:v>
      </x:c>
      <x:c r="AZ3180" s="59" t="str">
        <x:v>2025-09-24 16:11</x:v>
      </x:c>
      <x:c r="BA3180" s="53" t="n">
        <x:v>39052</x:v>
      </x:c>
      <x:c r="BB3180" s="50"/>
      <x:c r="BC3180" s="50"/>
      <x:c r="BD3180" s="50"/>
    </x:row>
    <x:row r="3181">
      <x:c r="A3181" s="50" t="n">
        <x:v>3180</x:v>
      </x:c>
      <x:c r="B3181" s="50" t="str">
        <x:v>6769</x:v>
      </x:c>
      <x:c r="C3181" s="50" t="str">
        <x:v>6769.T</x:v>
      </x:c>
      <x:c r="D3181" s="50" t="str">
        <x:v>THine Electronics,Inc.</x:v>
      </x:c>
      <x:c r="E3181" s="50" t="str">
        <x:v>Standard Market(Domestic)</x:v>
      </x:c>
      <x:c r="F3181" s="50" t="str">
        <x:v>Electric Appliances</x:v>
      </x:c>
      <x:c r="G3181" s="51" t="n">
        <x:v>4441.745</x:v>
      </x:c>
      <x:c r="H3181" s="51" t="n">
        <x:v>5456.864</x:v>
      </x:c>
      <x:c r="I3181" s="51" t="n">
        <x:v>5018.748</x:v>
      </x:c>
      <x:c r="J3181" s="51" t="n">
        <x:v>4614.116</x:v>
      </x:c>
      <x:c r="K3181" s="51" t="n">
        <x:v>4639.402</x:v>
      </x:c>
      <x:c r="L3181" s="52" t="n">
        <x:f>IFERROR(H3181/G3181-1,"")</x:f>
        <x:v>0.22854058483771578</x:v>
      </x:c>
      <x:c r="M3181" s="52" t="n">
        <x:f>IFERROR(I3181/H3181-1,"")</x:f>
        <x:v>-0.08028713927999676</x:v>
      </x:c>
      <x:c r="N3181" s="52" t="n">
        <x:f>IFERROR(J3181/I3181-1,"")</x:f>
        <x:v>-0.08062409190499298</x:v>
      </x:c>
      <x:c r="O3181" s="52" t="n">
        <x:f>IFERROR(K3181/J3181-1,"")</x:f>
        <x:v>0.00548013964104932</x:v>
      </x:c>
      <x:c r="P3181" s="52" t="n">
        <x:f>IFERROR((K3181/G3181)^(1/4)-1,"")</x:f>
        <x:v>0.0109439924592718</x:v>
      </x:c>
      <x:c r="Q3181" s="51" t="n">
        <x:v>-342.835</x:v>
      </x:c>
      <x:c r="R3181" s="52" t="n">
        <x:f>IFERROR(Q3181/K3181,"")</x:f>
        <x:v>-0.07389637716240152</x:v>
      </x:c>
      <x:c r="S3181" s="53" t="n">
        <x:v>38322</x:v>
      </x:c>
      <x:c r="T3181" s="50" t="str">
        <x:v>EDINET_company_history</x:v>
      </x:c>
      <x:c r="U3181" s="50" t="str">
        <x:v>株式会社ヒルストン</x:v>
      </x:c>
      <x:c r="V3181" s="54" t="n">
        <x:v>0.202</x:v>
      </x:c>
      <x:c r="W3181" s="50" t="str">
        <x:v>飯塚 哲哉 / 南 洋一郎</x:v>
      </x:c>
      <x:c r="X3181" s="50" t="b">
        <x:f>AND(COUNT(L3181:O3181)=4,L3181&gt;='設定'!$B$6,M3181&gt;='設定'!$B$6,N3181&gt;='設定'!$B$6,O3181&gt;='設定'!$B$6)</x:f>
        <x:v>0</x:v>
      </x:c>
      <x:c r="Y3181" s="50" t="b">
        <x:f>AND(COUNT(G3181:K3181)=5,P3181&gt;='設定'!$B$7)</x:f>
        <x:v>0</x:v>
      </x:c>
      <x:c r="Z3181" s="50" t="b">
        <x:f>AND(ISNUMBER(R3181),R3181&gt;='設定'!$B$8)</x:f>
        <x:v>0</x:v>
      </x:c>
      <x:c r="AA3181" s="50" t="b">
        <x:f>AND(ISNUMBER(S3181),S3181&gt;=DATE(YEAR('設定'!$B$10)-'設定'!$B$9,MONTH('設定'!$B$10),DAY('設定'!$B$10)))</x:f>
        <x:v>0</x:v>
      </x:c>
      <x:c r="AB3181" s="55" t="b">
        <x:v>0</x:v>
      </x:c>
      <x:c r="AC3181" s="55" t="b">
        <x:v>0</x:v>
      </x:c>
      <x:c r="AD3181" s="50" t="n">
        <x:f>IF(X3181,1,0)+IF(Z3181,1,0)+IF(AA3181,1,0)+IF(AB3181,1,0)</x:f>
        <x:v>0</x:v>
      </x:c>
      <x:c r="AE3181" s="50" t="n">
        <x:f>IF(Y3181,1,0)+IF(Z3181,1,0)+IF(AA3181,1,0)+IF(AB3181,1,0)</x:f>
        <x:v>0</x:v>
      </x:c>
      <x:c r="AF3181" s="50" t="n">
        <x:f>IF(Y3181,1,0)+IF(Z3181,1,0)+IF(AA3181,1,0)+IF(AC3181,1,0)</x:f>
        <x:v>0</x:v>
      </x:c>
      <x:c r="AG3181" s="53" t="n">
        <x:v>44348</x:v>
      </x:c>
      <x:c r="AH3181" s="50" t="str">
        <x:v>S100XTHX</x:v>
      </x:c>
      <x:c r="AI3181" s="50" t="str">
        <x:v>NetSalesSummaryOfBusinessResults</x:v>
      </x:c>
      <x:c r="AJ3181" s="50" t="str">
        <x:v>OperatingIncome</x:v>
      </x:c>
      <x:c r="AK3181" s="53" t="n">
        <x:v>46022</x:v>
      </x:c>
      <x:c r="AL3181" s="50" t="str">
        <x:v>365/365/365/366/365</x:v>
      </x:c>
      <x:c r="AM3181" s="51" t="n">
        <x:v>10512400</x:v>
      </x:c>
      <x:c r="AN3181" s="51" t="n">
        <x:v>1249</x:v>
      </x:c>
      <x:c r="AO3181" s="51" t="n">
        <x:f>IFERROR(AM3181*AN3181,"")</x:f>
        <x:v>13129987600</x:v>
      </x:c>
      <x:c r="AP3181" s="56" t="n">
        <x:f>IFERROR(AO3181/(K3181*1000000),"")</x:f>
        <x:v>2.830103448677222</x:v>
      </x:c>
      <x:c r="AQ3181" s="57" t="n">
        <x:v>251999111.66666663</x:v>
      </x:c>
      <x:c r="AR3181" s="52" t="n">
        <x:v>0.5544072552743013</x:v>
      </x:c>
      <x:c r="AS3181" s="52" t="n">
        <x:v>-0.6175745247976641</x:v>
      </x:c>
      <x:c r="AT3181" s="55" t="b">
        <x:v>0</x:v>
      </x:c>
      <x:c r="AU3181" s="50" t="str">
        <x:v>repeated_operating_loss;repeated_negative_operating_cf</x:v>
      </x:c>
      <x:c r="AV3181" s="58" t="n">
        <x:v>0.0169321574253647</x:v>
      </x:c>
      <x:c r="AW3181" s="50" t="n">
        <x:v>1745</x:v>
      </x:c>
      <x:c r="AX3181" s="50" t="str">
        <x:v>Future Moat</x:v>
      </x:c>
      <x:c r="AY3181" s="50" t="str">
        <x:v>既存適格性フィルター不通過: repeated_operating_loss;repeated_negative_operating_cf / ローカル5年最大下落率-60%以下</x:v>
      </x:c>
      <x:c r="AZ3181" s="59" t="str">
        <x:v>2026-03-26 14:46</x:v>
      </x:c>
      <x:c r="BA3181" s="53" t="n">
        <x:v>38322</x:v>
      </x:c>
      <x:c r="BB3181" s="50"/>
      <x:c r="BC3181" s="50"/>
      <x:c r="BD3181" s="50"/>
    </x:row>
    <x:row r="3182">
      <x:c r="A3182" s="50" t="n">
        <x:v>3181</x:v>
      </x:c>
      <x:c r="B3182" s="50" t="str">
        <x:v>6666</x:v>
      </x:c>
      <x:c r="C3182" s="50" t="str">
        <x:v>6666.T</x:v>
      </x:c>
      <x:c r="D3182" s="50" t="str">
        <x:v>RIVER ELETEC CORPORATION</x:v>
      </x:c>
      <x:c r="E3182" s="50" t="str">
        <x:v>Standard Market(Domestic)</x:v>
      </x:c>
      <x:c r="F3182" s="50" t="str">
        <x:v>Electric Appliances</x:v>
      </x:c>
      <x:c r="G3182" s="51" t="n">
        <x:v>5458.215</x:v>
      </x:c>
      <x:c r="H3182" s="51" t="n">
        <x:v>7416.757</x:v>
      </x:c>
      <x:c r="I3182" s="51" t="n">
        <x:v>6855.824</x:v>
      </x:c>
      <x:c r="J3182" s="51" t="n">
        <x:v>5454.341</x:v>
      </x:c>
      <x:c r="K3182" s="51" t="n">
        <x:v>5698.619</x:v>
      </x:c>
      <x:c r="L3182" s="52" t="n">
        <x:f>IFERROR(H3182/G3182-1,"")</x:f>
        <x:v>0.3588246340607688</x:v>
      </x:c>
      <x:c r="M3182" s="52" t="n">
        <x:f>IFERROR(I3182/H3182-1,"")</x:f>
        <x:v>-0.07563049456790882</x:v>
      </x:c>
      <x:c r="N3182" s="52" t="n">
        <x:f>IFERROR(J3182/I3182-1,"")</x:f>
        <x:v>-0.2044222547136565</x:v>
      </x:c>
      <x:c r="O3182" s="52" t="n">
        <x:f>IFERROR(K3182/J3182-1,"")</x:f>
        <x:v>0.04478597872776913</x:v>
      </x:c>
      <x:c r="P3182" s="52" t="n">
        <x:f>IFERROR((K3182/G3182)^(1/4)-1,"")</x:f>
        <x:v>0.010833777817901957</x:v>
      </x:c>
      <x:c r="Q3182" s="51" t="n">
        <x:v>-75.72</x:v>
      </x:c>
      <x:c r="R3182" s="52" t="n">
        <x:f>IFERROR(Q3182/K3182,"")</x:f>
        <x:v>-0.01328742981413567</x:v>
      </x:c>
      <x:c r="S3182" s="53" t="n">
        <x:v>38322</x:v>
      </x:c>
      <x:c r="T3182" s="50" t="str">
        <x:v>EDINET_company_history</x:v>
      </x:c>
      <x:c r="U3182" s="50" t="str">
        <x:v>若光株式会社</x:v>
      </x:c>
      <x:c r="V3182" s="54" t="n">
        <x:v>0.1486</x:v>
      </x:c>
      <x:c r="W3182" s="50" t="str">
        <x:v>若尾 富士男 / 萩原 義久</x:v>
      </x:c>
      <x:c r="X3182" s="50" t="b">
        <x:f>AND(COUNT(L3182:O3182)=4,L3182&gt;='設定'!$B$6,M3182&gt;='設定'!$B$6,N3182&gt;='設定'!$B$6,O3182&gt;='設定'!$B$6)</x:f>
        <x:v>0</x:v>
      </x:c>
      <x:c r="Y3182" s="50" t="b">
        <x:f>AND(COUNT(G3182:K3182)=5,P3182&gt;='設定'!$B$7)</x:f>
        <x:v>0</x:v>
      </x:c>
      <x:c r="Z3182" s="50" t="b">
        <x:f>AND(ISNUMBER(R3182),R3182&gt;='設定'!$B$8)</x:f>
        <x:v>0</x:v>
      </x:c>
      <x:c r="AA3182" s="50" t="b">
        <x:f>AND(ISNUMBER(S3182),S3182&gt;=DATE(YEAR('設定'!$B$10)-'設定'!$B$9,MONTH('設定'!$B$10),DAY('設定'!$B$10)))</x:f>
        <x:v>0</x:v>
      </x:c>
      <x:c r="AB3182" s="55" t="b">
        <x:v>0</x:v>
      </x:c>
      <x:c r="AC3182" s="55" t="b">
        <x:v>0</x:v>
      </x:c>
      <x:c r="AD3182" s="50" t="n">
        <x:f>IF(X3182,1,0)+IF(Z3182,1,0)+IF(AA3182,1,0)+IF(AB3182,1,0)</x:f>
        <x:v>0</x:v>
      </x:c>
      <x:c r="AE3182" s="50" t="n">
        <x:f>IF(Y3182,1,0)+IF(Z3182,1,0)+IF(AA3182,1,0)+IF(AB3182,1,0)</x:f>
        <x:v>0</x:v>
      </x:c>
      <x:c r="AF3182" s="50" t="n">
        <x:f>IF(Y3182,1,0)+IF(Z3182,1,0)+IF(AA3182,1,0)+IF(AC3182,1,0)</x:f>
        <x:v>0</x:v>
      </x:c>
      <x:c r="AG3182" s="53" t="n">
        <x:v>44348</x:v>
      </x:c>
      <x:c r="AH3182" s="50" t="str">
        <x:v>S100W6CY</x:v>
      </x:c>
      <x:c r="AI3182" s="50" t="str">
        <x:v>NetSalesSummaryOfBusinessResults</x:v>
      </x:c>
      <x:c r="AJ3182" s="50" t="str">
        <x:v>OperatingIncome</x:v>
      </x:c>
      <x:c r="AK3182" s="53" t="n">
        <x:v>45747</x:v>
      </x:c>
      <x:c r="AL3182" s="50" t="str">
        <x:v>365/365/365/366/365</x:v>
      </x:c>
      <x:c r="AM3182" s="51" t="n">
        <x:v>8230052</x:v>
      </x:c>
      <x:c r="AN3182" s="51" t="n">
        <x:v>1171</x:v>
      </x:c>
      <x:c r="AO3182" s="51" t="n">
        <x:f>IFERROR(AM3182*AN3182,"")</x:f>
        <x:v>9637390892</x:v>
      </x:c>
      <x:c r="AP3182" s="56" t="n">
        <x:f>IFERROR(AO3182/(K3182*1000000),"")</x:f>
        <x:v>1.691180072224516</x:v>
      </x:c>
      <x:c r="AQ3182" s="57" t="n">
        <x:v>478083251.6666667</x:v>
      </x:c>
      <x:c r="AR3182" s="52" t="n">
        <x:v>0.6107893738691424</x:v>
      </x:c>
      <x:c r="AS3182" s="52" t="n">
        <x:v>-0.8048949633122565</x:v>
      </x:c>
      <x:c r="AT3182" s="55" t="b">
        <x:v>1</x:v>
      </x:c>
      <x:c r="AU3182" s="50"/>
      <x:c r="AV3182" s="58" t="n">
        <x:v>0.2157461998526481</x:v>
      </x:c>
      <x:c r="AW3182" s="50" t="n">
        <x:v>658</x:v>
      </x:c>
      <x:c r="AX3182" s="50" t="str">
        <x:v>Future Moat</x:v>
      </x:c>
      <x:c r="AY3182" s="50" t="str">
        <x:v>年率ボラティリティ60%以上 / ローカル5年最大下落率-60%以下</x:v>
      </x:c>
      <x:c r="AZ3182" s="59" t="str">
        <x:v>2025-06-26 09:06</x:v>
      </x:c>
      <x:c r="BA3182" s="53" t="n">
        <x:v>38322</x:v>
      </x:c>
      <x:c r="BB3182" s="50"/>
      <x:c r="BC3182" s="50"/>
      <x:c r="BD3182" s="50"/>
    </x:row>
    <x:row r="3183">
      <x:c r="A3183" s="50" t="n">
        <x:v>3182</x:v>
      </x:c>
      <x:c r="B3183" s="50" t="str">
        <x:v>5909</x:v>
      </x:c>
      <x:c r="C3183" s="50" t="str">
        <x:v>5909.T</x:v>
      </x:c>
      <x:c r="D3183" s="50" t="str">
        <x:v>CORONA CORPORATION</x:v>
      </x:c>
      <x:c r="E3183" s="50" t="str">
        <x:v>Standard Market(Domestic)</x:v>
      </x:c>
      <x:c r="F3183" s="50" t="str">
        <x:v>Metal Products</x:v>
      </x:c>
      <x:c r="G3183" s="51" t="n">
        <x:v>81646</x:v>
      </x:c>
      <x:c r="H3183" s="51" t="n">
        <x:v>78648</x:v>
      </x:c>
      <x:c r="I3183" s="51" t="n">
        <x:v>85335</x:v>
      </x:c>
      <x:c r="J3183" s="51" t="n">
        <x:v>82046</x:v>
      </x:c>
      <x:c r="K3183" s="51" t="n">
        <x:v>85214</x:v>
      </x:c>
      <x:c r="L3183" s="52" t="n">
        <x:f>IFERROR(H3183/G3183-1,"")</x:f>
        <x:v>-0.03671949636234473</x:v>
      </x:c>
      <x:c r="M3183" s="52" t="n">
        <x:f>IFERROR(I3183/H3183-1,"")</x:f>
        <x:v>0.08502441257247484</x:v>
      </x:c>
      <x:c r="N3183" s="52" t="n">
        <x:f>IFERROR(J3183/I3183-1,"")</x:f>
        <x:v>-0.03854221597234431</x:v>
      </x:c>
      <x:c r="O3183" s="52" t="n">
        <x:f>IFERROR(K3183/J3183-1,"")</x:f>
        <x:v>0.03861248567876552</x:v>
      </x:c>
      <x:c r="P3183" s="52" t="n">
        <x:f>IFERROR((K3183/G3183)^(1/4)-1,"")</x:f>
        <x:v>0.01075060463170563</x:v>
      </x:c>
      <x:c r="Q3183" s="51" t="n">
        <x:v>1343</x:v>
      </x:c>
      <x:c r="R3183" s="52" t="n">
        <x:f>IFERROR(Q3183/K3183,"")</x:f>
        <x:v>0.015760321074001923</x:v>
      </x:c>
      <x:c r="S3183" s="53" t="n">
        <x:v>36586</x:v>
      </x:c>
      <x:c r="T3183" s="50" t="str">
        <x:v>EDINET_company_history</x:v>
      </x:c>
      <x:c r="U3183" s="50" t="str">
        <x:v>株式会社コロナ興産</x:v>
      </x:c>
      <x:c r="V3183" s="54" t="n">
        <x:v>0.3786</x:v>
      </x:c>
      <x:c r="W3183" s="50" t="str">
        <x:v>大 桃 満 / 杵 渕 学</x:v>
      </x:c>
      <x:c r="X3183" s="50" t="b">
        <x:f>AND(COUNT(L3183:O3183)=4,L3183&gt;='設定'!$B$6,M3183&gt;='設定'!$B$6,N3183&gt;='設定'!$B$6,O3183&gt;='設定'!$B$6)</x:f>
        <x:v>0</x:v>
      </x:c>
      <x:c r="Y3183" s="50" t="b">
        <x:f>AND(COUNT(G3183:K3183)=5,P3183&gt;='設定'!$B$7)</x:f>
        <x:v>0</x:v>
      </x:c>
      <x:c r="Z3183" s="50" t="b">
        <x:f>AND(ISNUMBER(R3183),R3183&gt;='設定'!$B$8)</x:f>
        <x:v>0</x:v>
      </x:c>
      <x:c r="AA3183" s="50" t="b">
        <x:f>AND(ISNUMBER(S3183),S3183&gt;=DATE(YEAR('設定'!$B$10)-'設定'!$B$9,MONTH('設定'!$B$10),DAY('設定'!$B$10)))</x:f>
        <x:v>0</x:v>
      </x:c>
      <x:c r="AB3183" s="55" t="b">
        <x:v>0</x:v>
      </x:c>
      <x:c r="AC3183" s="55" t="b">
        <x:v>0</x:v>
      </x:c>
      <x:c r="AD3183" s="50" t="n">
        <x:f>IF(X3183,1,0)+IF(Z3183,1,0)+IF(AA3183,1,0)+IF(AB3183,1,0)</x:f>
        <x:v>0</x:v>
      </x:c>
      <x:c r="AE3183" s="50" t="n">
        <x:f>IF(Y3183,1,0)+IF(Z3183,1,0)+IF(AA3183,1,0)+IF(AB3183,1,0)</x:f>
        <x:v>0</x:v>
      </x:c>
      <x:c r="AF3183" s="50" t="n">
        <x:f>IF(Y3183,1,0)+IF(Z3183,1,0)+IF(AA3183,1,0)+IF(AC3183,1,0)</x:f>
        <x:v>0</x:v>
      </x:c>
      <x:c r="AG3183" s="53" t="n">
        <x:v>44348</x:v>
      </x:c>
      <x:c r="AH3183" s="50" t="str">
        <x:v>S100W4MS</x:v>
      </x:c>
      <x:c r="AI3183" s="50" t="str">
        <x:v>NetSalesSummaryOfBusinessResults</x:v>
      </x:c>
      <x:c r="AJ3183" s="50" t="str">
        <x:v>OperatingIncome</x:v>
      </x:c>
      <x:c r="AK3183" s="53" t="n">
        <x:v>45747</x:v>
      </x:c>
      <x:c r="AL3183" s="50" t="str">
        <x:v>365/365/365/366/365</x:v>
      </x:c>
      <x:c r="AM3183" s="51" t="n">
        <x:v>29208954</x:v>
      </x:c>
      <x:c r="AN3183" s="51" t="n">
        <x:v>904</x:v>
      </x:c>
      <x:c r="AO3183" s="51" t="n">
        <x:f>IFERROR(AM3183*AN3183,"")</x:f>
        <x:v>26404894416</x:v>
      </x:c>
      <x:c r="AP3183" s="56" t="n">
        <x:f>IFERROR(AO3183/(K3183*1000000),"")</x:f>
        <x:v>0.3098656842302908</x:v>
      </x:c>
      <x:c r="AQ3183" s="57" t="n">
        <x:v>24982305</x:v>
      </x:c>
      <x:c r="AR3183" s="52" t="n">
        <x:v>0.1791098659062333</x:v>
      </x:c>
      <x:c r="AS3183" s="52" t="n">
        <x:v>-0.1730129656707774</x:v>
      </x:c>
      <x:c r="AT3183" s="55" t="b">
        <x:v>0</x:v>
      </x:c>
      <x:c r="AU3183" s="50" t="str">
        <x:v>repeated_negative_operating_cf</x:v>
      </x:c>
      <x:c r="AV3183" s="58" t="n">
        <x:v>0.1616264974804026</x:v>
      </x:c>
      <x:c r="AW3183" s="50" t="n">
        <x:v>894</x:v>
      </x:c>
      <x:c r="AX3183" s="50" t="str">
        <x:v>Discovery</x:v>
      </x:c>
      <x:c r="AY3183" s="50" t="str">
        <x:v>既存適格性フィルター不通過: repeated_negative_operating_cf</x:v>
      </x:c>
      <x:c r="AZ3183" s="59" t="str">
        <x:v>2025-06-25 14:53</x:v>
      </x:c>
      <x:c r="BA3183" s="53" t="n">
        <x:v>36586</x:v>
      </x:c>
      <x:c r="BB3183" s="50"/>
      <x:c r="BC3183" s="50"/>
      <x:c r="BD3183" s="50" t="str">
        <x:v>TOPIX Small 2</x:v>
      </x:c>
    </x:row>
    <x:row r="3184">
      <x:c r="A3184" s="50" t="n">
        <x:v>3183</x:v>
      </x:c>
      <x:c r="B3184" s="50" t="str">
        <x:v>6870</x:v>
      </x:c>
      <x:c r="C3184" s="50" t="str">
        <x:v>6870.T</x:v>
      </x:c>
      <x:c r="D3184" s="50" t="str">
        <x:v>Fenwal Controls of Japan,Ltd.</x:v>
      </x:c>
      <x:c r="E3184" s="50" t="str">
        <x:v>Standard Market(Domestic)</x:v>
      </x:c>
      <x:c r="F3184" s="50" t="str">
        <x:v>Electric Appliances</x:v>
      </x:c>
      <x:c r="G3184" s="51" t="n">
        <x:v>12372.066</x:v>
      </x:c>
      <x:c r="H3184" s="51" t="n">
        <x:v>12401.1</x:v>
      </x:c>
      <x:c r="I3184" s="51" t="n">
        <x:v>12601.302</x:v>
      </x:c>
      <x:c r="J3184" s="51" t="n">
        <x:v>12515.938</x:v>
      </x:c>
      <x:c r="K3184" s="51" t="n">
        <x:v>12909.85</x:v>
      </x:c>
      <x:c r="L3184" s="52" t="n">
        <x:f>IFERROR(H3184/G3184-1,"")</x:f>
        <x:v>0.002346738208476973</x:v>
      </x:c>
      <x:c r="M3184" s="52" t="n">
        <x:f>IFERROR(I3184/H3184-1,"")</x:f>
        <x:v>0.016143890461330024</x:v>
      </x:c>
      <x:c r="N3184" s="52" t="n">
        <x:f>IFERROR(J3184/I3184-1,"")</x:f>
        <x:v>-0.006774220632121963</x:v>
      </x:c>
      <x:c r="O3184" s="52" t="n">
        <x:f>IFERROR(K3184/J3184-1,"")</x:f>
        <x:v>0.03147283088171271</x:v>
      </x:c>
      <x:c r="P3184" s="52" t="n">
        <x:f>IFERROR((K3184/G3184)^(1/4)-1,"")</x:f>
        <x:v>0.01069412685500093</x:v>
      </x:c>
      <x:c r="Q3184" s="51" t="n">
        <x:v>1056.697</x:v>
      </x:c>
      <x:c r="R3184" s="52" t="n">
        <x:f>IFERROR(Q3184/K3184,"")</x:f>
        <x:v>0.08185199673117811</x:v>
      </x:c>
      <x:c r="S3184" s="53" t="n">
        <x:v>40269</x:v>
      </x:c>
      <x:c r="T3184" s="50" t="str">
        <x:v>EDINET_company_history</x:v>
      </x:c>
      <x:c r="U3184" s="50" t="str">
        <x:v>THE HONGKONG AND SHANGHAI BANKING CORPORATION LTD – SINGAPORE BRANCH PRIVATE BANKING DIVISION CLIENTS A/C 8221-623793 (常任代理人：香港上海銀行東京支店)</x:v>
      </x:c>
      <x:c r="V3184" s="54" t="n">
        <x:v>0.2722</x:v>
      </x:c>
      <x:c r="W3184" s="50" t="str">
        <x:v>中野 誉将</x:v>
      </x:c>
      <x:c r="X3184" s="50" t="b">
        <x:f>AND(COUNT(L3184:O3184)=4,L3184&gt;='設定'!$B$6,M3184&gt;='設定'!$B$6,N3184&gt;='設定'!$B$6,O3184&gt;='設定'!$B$6)</x:f>
        <x:v>0</x:v>
      </x:c>
      <x:c r="Y3184" s="50" t="b">
        <x:f>AND(COUNT(G3184:K3184)=5,P3184&gt;='設定'!$B$7)</x:f>
        <x:v>0</x:v>
      </x:c>
      <x:c r="Z3184" s="50" t="b">
        <x:f>AND(ISNUMBER(R3184),R3184&gt;='設定'!$B$8)</x:f>
        <x:v>0</x:v>
      </x:c>
      <x:c r="AA3184" s="50" t="b">
        <x:f>AND(ISNUMBER(S3184),S3184&gt;=DATE(YEAR('設定'!$B$10)-'設定'!$B$9,MONTH('設定'!$B$10),DAY('設定'!$B$10)))</x:f>
        <x:v>0</x:v>
      </x:c>
      <x:c r="AB3184" s="55" t="b">
        <x:v>0</x:v>
      </x:c>
      <x:c r="AC3184" s="55" t="b">
        <x:v>0</x:v>
      </x:c>
      <x:c r="AD3184" s="50" t="n">
        <x:f>IF(X3184,1,0)+IF(Z3184,1,0)+IF(AA3184,1,0)+IF(AB3184,1,0)</x:f>
        <x:v>0</x:v>
      </x:c>
      <x:c r="AE3184" s="50" t="n">
        <x:f>IF(Y3184,1,0)+IF(Z3184,1,0)+IF(AA3184,1,0)+IF(AB3184,1,0)</x:f>
        <x:v>0</x:v>
      </x:c>
      <x:c r="AF3184" s="50" t="n">
        <x:f>IF(Y3184,1,0)+IF(Z3184,1,0)+IF(AA3184,1,0)+IF(AC3184,1,0)</x:f>
        <x:v>0</x:v>
      </x:c>
      <x:c r="AG3184" s="53" t="n">
        <x:v>44348</x:v>
      </x:c>
      <x:c r="AH3184" s="50" t="str">
        <x:v>S100XU9W</x:v>
      </x:c>
      <x:c r="AI3184" s="50" t="str">
        <x:v>NetSalesSummaryOfBusinessResults</x:v>
      </x:c>
      <x:c r="AJ3184" s="50" t="str">
        <x:v>OperatingIncome</x:v>
      </x:c>
      <x:c r="AK3184" s="53" t="n">
        <x:v>46022</x:v>
      </x:c>
      <x:c r="AL3184" s="50" t="str">
        <x:v>365/365/365/366/365</x:v>
      </x:c>
      <x:c r="AM3184" s="51" t="n">
        <x:v>5661200</x:v>
      </x:c>
      <x:c r="AN3184" s="51" t="n">
        <x:v>2472</x:v>
      </x:c>
      <x:c r="AO3184" s="51" t="n">
        <x:f>IFERROR(AM3184*AN3184,"")</x:f>
        <x:v>13994486400</x:v>
      </x:c>
      <x:c r="AP3184" s="56" t="n">
        <x:f>IFERROR(AO3184/(K3184*1000000),"")</x:f>
        <x:v>1.084016189188875</x:v>
      </x:c>
      <x:c r="AQ3184" s="57" t="n">
        <x:v>16554598.333333334</x:v>
      </x:c>
      <x:c r="AR3184" s="52" t="n">
        <x:v>0.1926727584136672</x:v>
      </x:c>
      <x:c r="AS3184" s="52" t="n">
        <x:v>-0.2132170499475939</x:v>
      </x:c>
      <x:c r="AT3184" s="55" t="b">
        <x:v>0</x:v>
      </x:c>
      <x:c r="AU3184" s="50" t="str">
        <x:v>low_liquidity</x:v>
      </x:c>
      <x:c r="AV3184" s="58" t="n">
        <x:v>0.4846461756845958</x:v>
      </x:c>
      <x:c r="AW3184" s="50" t="n">
        <x:v>103</x:v>
      </x:c>
      <x:c r="AX3184" s="50" t="str">
        <x:v>Discovery</x:v>
      </x:c>
      <x:c r="AY3184" s="50" t="str">
        <x:v>既存適格性フィルター不通過: low_liquidity / 60日平均売買代金2,000万円未満</x:v>
      </x:c>
      <x:c r="AZ3184" s="59" t="str">
        <x:v>2026-03-30 09:33</x:v>
      </x:c>
      <x:c r="BA3184" s="53" t="n">
        <x:v>40269</x:v>
      </x:c>
      <x:c r="BB3184" s="50"/>
      <x:c r="BC3184" s="50"/>
      <x:c r="BD3184" s="50"/>
    </x:row>
    <x:row r="3185">
      <x:c r="A3185" s="50" t="n">
        <x:v>3184</x:v>
      </x:c>
      <x:c r="B3185" s="50" t="str">
        <x:v>7475</x:v>
      </x:c>
      <x:c r="C3185" s="50" t="str">
        <x:v>7475.T</x:v>
      </x:c>
      <x:c r="D3185" s="50" t="str">
        <x:v>ALBIS Co.,Ltd.</x:v>
      </x:c>
      <x:c r="E3185" s="50" t="str">
        <x:v>Prime Market (Domestic)</x:v>
      </x:c>
      <x:c r="F3185" s="50" t="str">
        <x:v>Retail Trade</x:v>
      </x:c>
      <x:c r="G3185" s="51" t="n">
        <x:v>94216</x:v>
      </x:c>
      <x:c r="H3185" s="51" t="n">
        <x:v>92068</x:v>
      </x:c>
      <x:c r="I3185" s="51" t="n">
        <x:v>94593</x:v>
      </x:c>
      <x:c r="J3185" s="51" t="n">
        <x:v>97798</x:v>
      </x:c>
      <x:c r="K3185" s="51" t="n">
        <x:v>98185</x:v>
      </x:c>
      <x:c r="L3185" s="52" t="n">
        <x:f>IFERROR(H3185/G3185-1,"")</x:f>
        <x:v>-0.022798675384223532</x:v>
      </x:c>
      <x:c r="M3185" s="52" t="n">
        <x:f>IFERROR(I3185/H3185-1,"")</x:f>
        <x:v>0.027425381239952973</x:v>
      </x:c>
      <x:c r="N3185" s="52" t="n">
        <x:f>IFERROR(J3185/I3185-1,"")</x:f>
        <x:v>0.03388199972513828</x:v>
      </x:c>
      <x:c r="O3185" s="52" t="n">
        <x:f>IFERROR(K3185/J3185-1,"")</x:f>
        <x:v>0.003957136137753281</x:v>
      </x:c>
      <x:c r="P3185" s="52" t="n">
        <x:f>IFERROR((K3185/G3185)^(1/4)-1,"")</x:f>
        <x:v>0.010369250824852072</x:v>
      </x:c>
      <x:c r="Q3185" s="51" t="n">
        <x:v>2063</x:v>
      </x:c>
      <x:c r="R3185" s="52" t="n">
        <x:f>IFERROR(Q3185/K3185,"")</x:f>
        <x:v>0.021011356113459285</x:v>
      </x:c>
      <x:c r="S3185" s="53" t="n">
        <x:v>35004</x:v>
      </x:c>
      <x:c r="T3185" s="50" t="str">
        <x:v>EDINET_company_history</x:v>
      </x:c>
      <x:c r="U3185" s="50" t="str">
        <x:v>三菱商事株式会社</x:v>
      </x:c>
      <x:c r="V3185" s="54" t="n">
        <x:v>0.1619</x:v>
      </x:c>
      <x:c r="W3185" s="50" t="str">
        <x:v>池田 和男</x:v>
      </x:c>
      <x:c r="X3185" s="50" t="b">
        <x:f>AND(COUNT(L3185:O3185)=4,L3185&gt;='設定'!$B$6,M3185&gt;='設定'!$B$6,N3185&gt;='設定'!$B$6,O3185&gt;='設定'!$B$6)</x:f>
        <x:v>0</x:v>
      </x:c>
      <x:c r="Y3185" s="50" t="b">
        <x:f>AND(COUNT(G3185:K3185)=5,P3185&gt;='設定'!$B$7)</x:f>
        <x:v>0</x:v>
      </x:c>
      <x:c r="Z3185" s="50" t="b">
        <x:f>AND(ISNUMBER(R3185),R3185&gt;='設定'!$B$8)</x:f>
        <x:v>0</x:v>
      </x:c>
      <x:c r="AA3185" s="50" t="b">
        <x:f>AND(ISNUMBER(S3185),S3185&gt;=DATE(YEAR('設定'!$B$10)-'設定'!$B$9,MONTH('設定'!$B$10),DAY('設定'!$B$10)))</x:f>
        <x:v>0</x:v>
      </x:c>
      <x:c r="AB3185" s="55" t="b">
        <x:v>0</x:v>
      </x:c>
      <x:c r="AC3185" s="55" t="b">
        <x:v>0</x:v>
      </x:c>
      <x:c r="AD3185" s="50" t="n">
        <x:f>IF(X3185,1,0)+IF(Z3185,1,0)+IF(AA3185,1,0)+IF(AB3185,1,0)</x:f>
        <x:v>0</x:v>
      </x:c>
      <x:c r="AE3185" s="50" t="n">
        <x:f>IF(Y3185,1,0)+IF(Z3185,1,0)+IF(AA3185,1,0)+IF(AB3185,1,0)</x:f>
        <x:v>0</x:v>
      </x:c>
      <x:c r="AF3185" s="50" t="n">
        <x:f>IF(Y3185,1,0)+IF(Z3185,1,0)+IF(AA3185,1,0)+IF(AC3185,1,0)</x:f>
        <x:v>0</x:v>
      </x:c>
      <x:c r="AG3185" s="53" t="n">
        <x:v>44348</x:v>
      </x:c>
      <x:c r="AH3185" s="50" t="str">
        <x:v>S100W1NA</x:v>
      </x:c>
      <x:c r="AI3185" s="50" t="str">
        <x:v>OperatingRevenue1SummaryOfBusinessResults</x:v>
      </x:c>
      <x:c r="AJ3185" s="50" t="str">
        <x:v>OperatingIncome</x:v>
      </x:c>
      <x:c r="AK3185" s="53" t="n">
        <x:v>45747</x:v>
      </x:c>
      <x:c r="AL3185" s="50" t="str">
        <x:v>365/365/365/366/365</x:v>
      </x:c>
      <x:c r="AM3185" s="51" t="n">
        <x:v>8576626</x:v>
      </x:c>
      <x:c r="AN3185" s="51" t="n">
        <x:v>2386</x:v>
      </x:c>
      <x:c r="AO3185" s="51" t="n">
        <x:f>IFERROR(AM3185*AN3185,"")</x:f>
        <x:v>20463829636</x:v>
      </x:c>
      <x:c r="AP3185" s="56" t="n">
        <x:f>IFERROR(AO3185/(K3185*1000000),"")</x:f>
        <x:v>0.20842114005194276</x:v>
      </x:c>
      <x:c r="AQ3185" s="57" t="n">
        <x:v>38099146.666666664</x:v>
      </x:c>
      <x:c r="AR3185" s="52" t="n">
        <x:v>0.1739277717289431</x:v>
      </x:c>
      <x:c r="AS3185" s="52" t="n">
        <x:v>-0.26394935265496</x:v>
      </x:c>
      <x:c r="AT3185" s="55" t="b">
        <x:v>1</x:v>
      </x:c>
      <x:c r="AU3185" s="50"/>
      <x:c r="AV3185" s="58" t="n">
        <x:v>-0.0618589539168257</x:v>
      </x:c>
      <x:c r="AW3185" s="50" t="n">
        <x:v>2357</x:v>
      </x:c>
      <x:c r="AX3185" s="50" t="str">
        <x:v>Core Moat</x:v>
      </x:c>
      <x:c r="AY3185" s="50" t="str">
        <x:v>目立つ機械的警告なし（定性確認は別途必要）</x:v>
      </x:c>
      <x:c r="AZ3185" s="59" t="str">
        <x:v>2025-06-23 10:59</x:v>
      </x:c>
      <x:c r="BA3185" s="53" t="n">
        <x:v>35004</x:v>
      </x:c>
      <x:c r="BB3185" s="50"/>
      <x:c r="BC3185" s="50"/>
      <x:c r="BD3185" s="50" t="str">
        <x:v>TOPIX Small 2</x:v>
      </x:c>
    </x:row>
    <x:row r="3186">
      <x:c r="A3186" s="50" t="n">
        <x:v>3185</x:v>
      </x:c>
      <x:c r="B3186" s="50" t="str">
        <x:v>1788</x:v>
      </x:c>
      <x:c r="C3186" s="50" t="str">
        <x:v>1788.T</x:v>
      </x:c>
      <x:c r="D3186" s="50" t="str">
        <x:v>SANTO CORPORATION</x:v>
      </x:c>
      <x:c r="E3186" s="50" t="str">
        <x:v>Standard Market(Domestic)</x:v>
      </x:c>
      <x:c r="F3186" s="50" t="str">
        <x:v>Construction</x:v>
      </x:c>
      <x:c r="G3186" s="51" t="n">
        <x:v>7452.018</x:v>
      </x:c>
      <x:c r="H3186" s="51" t="n">
        <x:v>6751.723</x:v>
      </x:c>
      <x:c r="I3186" s="51" t="n">
        <x:v>6400.685</x:v>
      </x:c>
      <x:c r="J3186" s="51" t="n">
        <x:v>7115.689</x:v>
      </x:c>
      <x:c r="K3186" s="51" t="n">
        <x:v>7758.55</x:v>
      </x:c>
      <x:c r="L3186" s="52" t="n">
        <x:f>IFERROR(H3186/G3186-1,"")</x:f>
        <x:v>-0.09397387392247314</x:v>
      </x:c>
      <x:c r="M3186" s="52" t="n">
        <x:f>IFERROR(I3186/H3186-1,"")</x:f>
        <x:v>-0.051992358098814084</x:v>
      </x:c>
      <x:c r="N3186" s="52" t="n">
        <x:f>IFERROR(J3186/I3186-1,"")</x:f>
        <x:v>0.11170741881532997</x:v>
      </x:c>
      <x:c r="O3186" s="52" t="n">
        <x:f>IFERROR(K3186/J3186-1,"")</x:f>
        <x:v>0.09034416765544417</x:v>
      </x:c>
      <x:c r="P3186" s="52" t="n">
        <x:f>IFERROR((K3186/G3186)^(1/4)-1,"")</x:f>
        <x:v>0.01012859872421834</x:v>
      </x:c>
      <x:c r="Q3186" s="51" t="n">
        <x:v>259.761</x:v>
      </x:c>
      <x:c r="R3186" s="52" t="n">
        <x:f>IFERROR(Q3186/K3186,"")</x:f>
        <x:v>0.033480611712240045</x:v>
      </x:c>
      <x:c r="S3186" s="53" t="n">
        <x:v>44348</x:v>
      </x:c>
      <x:c r="T3186" s="50" t="str">
        <x:v>not_identified_before_local_window</x:v>
      </x:c>
      <x:c r="U3186" s="50" t="str">
        <x:v>有限会社東物産</x:v>
      </x:c>
      <x:c r="V3186" s="54" t="n">
        <x:v>0.1415</x:v>
      </x:c>
      <x:c r="W3186" s="50" t="str">
        <x:v>奥田 克実 / 杉本 修啓</x:v>
      </x:c>
      <x:c r="X3186" s="50" t="b">
        <x:f>AND(COUNT(L3186:O3186)=4,L3186&gt;='設定'!$B$6,M3186&gt;='設定'!$B$6,N3186&gt;='設定'!$B$6,O3186&gt;='設定'!$B$6)</x:f>
        <x:v>0</x:v>
      </x:c>
      <x:c r="Y3186" s="50" t="b">
        <x:f>AND(COUNT(G3186:K3186)=5,P3186&gt;='設定'!$B$7)</x:f>
        <x:v>0</x:v>
      </x:c>
      <x:c r="Z3186" s="50" t="b">
        <x:f>AND(ISNUMBER(R3186),R3186&gt;='設定'!$B$8)</x:f>
        <x:v>0</x:v>
      </x:c>
      <x:c r="AA3186" s="50" t="b">
        <x:f>AND(ISNUMBER(S3186),S3186&gt;=DATE(YEAR('設定'!$B$10)-'設定'!$B$9,MONTH('設定'!$B$10),DAY('設定'!$B$10)))</x:f>
        <x:v>0</x:v>
      </x:c>
      <x:c r="AB3186" s="55" t="b">
        <x:v>0</x:v>
      </x:c>
      <x:c r="AC3186" s="55" t="b">
        <x:v>0</x:v>
      </x:c>
      <x:c r="AD3186" s="50" t="n">
        <x:f>IF(X3186,1,0)+IF(Z3186,1,0)+IF(AA3186,1,0)+IF(AB3186,1,0)</x:f>
        <x:v>0</x:v>
      </x:c>
      <x:c r="AE3186" s="50" t="n">
        <x:f>IF(Y3186,1,0)+IF(Z3186,1,0)+IF(AA3186,1,0)+IF(AB3186,1,0)</x:f>
        <x:v>0</x:v>
      </x:c>
      <x:c r="AF3186" s="50" t="n">
        <x:f>IF(Y3186,1,0)+IF(Z3186,1,0)+IF(AA3186,1,0)+IF(AC3186,1,0)</x:f>
        <x:v>0</x:v>
      </x:c>
      <x:c r="AG3186" s="53" t="n">
        <x:v>44348</x:v>
      </x:c>
      <x:c r="AH3186" s="50" t="str">
        <x:v>S100WROP</x:v>
      </x:c>
      <x:c r="AI3186" s="50" t="str">
        <x:v>NetSalesSummaryOfBusinessResults</x:v>
      </x:c>
      <x:c r="AJ3186" s="50" t="str">
        <x:v>OperatingIncome</x:v>
      </x:c>
      <x:c r="AK3186" s="53" t="n">
        <x:v>45838</x:v>
      </x:c>
      <x:c r="AL3186" s="50" t="str">
        <x:v>365/365/365/366/365</x:v>
      </x:c>
      <x:c r="AM3186" s="51" t="n">
        <x:v>622400</x:v>
      </x:c>
      <x:c r="AN3186" s="51" t="n">
        <x:v>4555</x:v>
      </x:c>
      <x:c r="AO3186" s="51" t="n">
        <x:f>IFERROR(AM3186*AN3186,"")</x:f>
        <x:v>2835032000</x:v>
      </x:c>
      <x:c r="AP3186" s="56" t="n">
        <x:f>IFERROR(AO3186/(K3186*1000000),"")</x:f>
        <x:v>0.36540745371235606</x:v>
      </x:c>
      <x:c r="AQ3186" s="57" t="n">
        <x:v>3270375</x:v>
      </x:c>
      <x:c r="AR3186" s="52" t="n">
        <x:v>0.2812944031013664</x:v>
      </x:c>
      <x:c r="AS3186" s="52" t="n">
        <x:v>-0.3107131193468146</x:v>
      </x:c>
      <x:c r="AT3186" s="55" t="b">
        <x:v>0</x:v>
      </x:c>
      <x:c r="AU3186" s="50" t="str">
        <x:v>low_liquidity</x:v>
      </x:c>
      <x:c r="AV3186" s="58" t="n">
        <x:v>-0.0610707176450726</x:v>
      </x:c>
      <x:c r="AW3186" s="50" t="n">
        <x:v>2350</x:v>
      </x:c>
      <x:c r="AX3186" s="50" t="str">
        <x:v>Core Moat</x:v>
      </x:c>
      <x:c r="AY3186" s="50" t="str">
        <x:v>既存適格性フィルター不通過: low_liquidity / 60日平均売買代金2,000万円未満</x:v>
      </x:c>
      <x:c r="AZ3186" s="59" t="str">
        <x:v>2025-09-29 09:15</x:v>
      </x:c>
      <x:c r="BA3186" s="53"/>
      <x:c r="BB3186" s="50"/>
      <x:c r="BC3186" s="50"/>
      <x:c r="BD3186" s="50"/>
    </x:row>
    <x:row r="3187">
      <x:c r="A3187" s="50" t="n">
        <x:v>3186</x:v>
      </x:c>
      <x:c r="B3187" s="50" t="str">
        <x:v>2338</x:v>
      </x:c>
      <x:c r="C3187" s="50" t="str">
        <x:v>2338.T</x:v>
      </x:c>
      <x:c r="D3187" s="50" t="str">
        <x:v>Quantum Solutions Co.,Ltd.</x:v>
      </x:c>
      <x:c r="E3187" s="50" t="str">
        <x:v>Standard Market(Domestic)</x:v>
      </x:c>
      <x:c r="F3187" s="50" t="str">
        <x:v>Information &amp; Communication</x:v>
      </x:c>
      <x:c r="G3187" s="51" t="n">
        <x:v>256.515</x:v>
      </x:c>
      <x:c r="H3187" s="51" t="n">
        <x:v>264.289</x:v>
      </x:c>
      <x:c r="I3187" s="51" t="n">
        <x:v>205.244</x:v>
      </x:c>
      <x:c r="J3187" s="51" t="n">
        <x:v>698.089</x:v>
      </x:c>
      <x:c r="K3187" s="51" t="n">
        <x:v>266.756</x:v>
      </x:c>
      <x:c r="L3187" s="52" t="n">
        <x:f>IFERROR(H3187/G3187-1,"")</x:f>
        <x:v>0.030306219909167043</x:v>
      </x:c>
      <x:c r="M3187" s="52" t="n">
        <x:f>IFERROR(I3187/H3187-1,"")</x:f>
        <x:v>-0.2234107359746338</x:v>
      </x:c>
      <x:c r="N3187" s="52" t="n">
        <x:f>IFERROR(J3187/I3187-1,"")</x:f>
        <x:v>2.4012638615501554</x:v>
      </x:c>
      <x:c r="O3187" s="52" t="n">
        <x:f>IFERROR(K3187/J3187-1,"")</x:f>
        <x:v>-0.6178768036740302</x:v>
      </x:c>
      <x:c r="P3187" s="52" t="n">
        <x:f>IFERROR((K3187/G3187)^(1/4)-1,"")</x:f>
        <x:v>0.009834857558621568</x:v>
      </x:c>
      <x:c r="Q3187" s="51" t="n">
        <x:v>-704.294</x:v>
      </x:c>
      <x:c r="R3187" s="52" t="n">
        <x:f>IFERROR(Q3187/K3187,"")</x:f>
        <x:v>-2.640218026960968</x:v>
      </x:c>
      <x:c r="S3187" s="53" t="n">
        <x:v>37561</x:v>
      </x:c>
      <x:c r="T3187" s="50" t="str">
        <x:v>EDINET_company_history</x:v>
      </x:c>
      <x:c r="U3187" s="50" t="str">
        <x:v>ＫＧＩ ＡＳＩＡ ＬＩＭＩＴＥＤ－ＣＬＩＥＮＴ ＡＣＣＯＵＮＴ(常任代理人 香港上海銀行東京支店 セキュリティーズ・サービシズ・オペレーションズ部長)</x:v>
      </x:c>
      <x:c r="V3187" s="54" t="n">
        <x:v>0.165</x:v>
      </x:c>
      <x:c r="W3187" s="50" t="str">
        <x:v>大澤 梅嘉</x:v>
      </x:c>
      <x:c r="X3187" s="50" t="b">
        <x:f>AND(COUNT(L3187:O3187)=4,L3187&gt;='設定'!$B$6,M3187&gt;='設定'!$B$6,N3187&gt;='設定'!$B$6,O3187&gt;='設定'!$B$6)</x:f>
        <x:v>0</x:v>
      </x:c>
      <x:c r="Y3187" s="50" t="b">
        <x:f>AND(COUNT(G3187:K3187)=5,P3187&gt;='設定'!$B$7)</x:f>
        <x:v>0</x:v>
      </x:c>
      <x:c r="Z3187" s="50" t="b">
        <x:f>AND(ISNUMBER(R3187),R3187&gt;='設定'!$B$8)</x:f>
        <x:v>0</x:v>
      </x:c>
      <x:c r="AA3187" s="50" t="b">
        <x:f>AND(ISNUMBER(S3187),S3187&gt;=DATE(YEAR('設定'!$B$10)-'設定'!$B$9,MONTH('設定'!$B$10),DAY('設定'!$B$10)))</x:f>
        <x:v>0</x:v>
      </x:c>
      <x:c r="AB3187" s="55" t="b">
        <x:v>0</x:v>
      </x:c>
      <x:c r="AC3187" s="55" t="b">
        <x:v>0</x:v>
      </x:c>
      <x:c r="AD3187" s="50" t="n">
        <x:f>IF(X3187,1,0)+IF(Z3187,1,0)+IF(AA3187,1,0)+IF(AB3187,1,0)</x:f>
        <x:v>0</x:v>
      </x:c>
      <x:c r="AE3187" s="50" t="n">
        <x:f>IF(Y3187,1,0)+IF(Z3187,1,0)+IF(AA3187,1,0)+IF(AB3187,1,0)</x:f>
        <x:v>0</x:v>
      </x:c>
      <x:c r="AF3187" s="50" t="n">
        <x:f>IF(Y3187,1,0)+IF(Z3187,1,0)+IF(AA3187,1,0)+IF(AC3187,1,0)</x:f>
        <x:v>0</x:v>
      </x:c>
      <x:c r="AG3187" s="53" t="n">
        <x:v>44348</x:v>
      </x:c>
      <x:c r="AH3187" s="50" t="str">
        <x:v>S100Y6YJ</x:v>
      </x:c>
      <x:c r="AI3187" s="50" t="str">
        <x:v>NetSalesSummaryOfBusinessResults</x:v>
      </x:c>
      <x:c r="AJ3187" s="50" t="str">
        <x:v>OperatingIncome</x:v>
      </x:c>
      <x:c r="AK3187" s="53" t="n">
        <x:v>46081</x:v>
      </x:c>
      <x:c r="AL3187" s="50" t="str">
        <x:v>365/365/366/365/365</x:v>
      </x:c>
      <x:c r="AM3187" s="51" t="n">
        <x:v>49132893</x:v>
      </x:c>
      <x:c r="AN3187" s="51" t="n">
        <x:v>136</x:v>
      </x:c>
      <x:c r="AO3187" s="51" t="n">
        <x:f>IFERROR(AM3187*AN3187,"")</x:f>
        <x:v>6682073448</x:v>
      </x:c>
      <x:c r="AP3187" s="56" t="n">
        <x:f>IFERROR(AO3187/(K3187*1000000),"")</x:f>
        <x:v>25.049383886398058</x:v>
      </x:c>
      <x:c r="AQ3187" s="57" t="n">
        <x:v>275955643.3333333</x:v>
      </x:c>
      <x:c r="AR3187" s="52" t="n">
        <x:v>0.6719319487798464</x:v>
      </x:c>
      <x:c r="AS3187" s="52" t="n">
        <x:v>-0.9182608695652174</x:v>
      </x:c>
      <x:c r="AT3187" s="55" t="b">
        <x:v>0</x:v>
      </x:c>
      <x:c r="AU3187" s="50" t="str">
        <x:v>low_equity_ratio;repeated_operating_loss;repeated_negative_operating_cf;excessive_leverage;extreme_profitability_outlier</x:v>
      </x:c>
      <x:c r="AV3187" s="58" t="n">
        <x:v>-1.4530778542613447</x:v>
      </x:c>
      <x:c r="AW3187" s="50" t="n">
        <x:v>3641</x:v>
      </x:c>
      <x:c r="AX3187" s="50" t="str">
        <x:v>Future Moat</x:v>
      </x:c>
      <x:c r="AY3187" s="50" t="str">
        <x:v>既存適格性フィルター不通過: low_equity_ratio;repeated_operating_loss;repeated_negative_operating_cf;excessive_leverage;extreme_profitability_outlier / 年率ボラティリティ60%以上 / ローカル5年最大下落率-60%以下 / 概算PSR15倍以上</x:v>
      </x:c>
      <x:c r="AZ3187" s="59" t="str">
        <x:v>2026-05-28 15:30</x:v>
      </x:c>
      <x:c r="BA3187" s="53" t="n">
        <x:v>37561</x:v>
      </x:c>
      <x:c r="BB3187" s="50"/>
      <x:c r="BC3187" s="50"/>
      <x:c r="BD3187" s="50"/>
    </x:row>
    <x:row r="3188">
      <x:c r="A3188" s="50" t="n">
        <x:v>3187</x:v>
      </x:c>
      <x:c r="B3188" s="50" t="str">
        <x:v>4577</x:v>
      </x:c>
      <x:c r="C3188" s="50" t="str">
        <x:v>4577.T</x:v>
      </x:c>
      <x:c r="D3188" s="50" t="str">
        <x:v>Daito Pharmaceutical Co.,Ltd.</x:v>
      </x:c>
      <x:c r="E3188" s="50" t="str">
        <x:v>Prime Market (Domestic)</x:v>
      </x:c>
      <x:c r="F3188" s="50" t="str">
        <x:v>Pharmaceutical</x:v>
      </x:c>
      <x:c r="G3188" s="51" t="n">
        <x:v>48714</x:v>
      </x:c>
      <x:c r="H3188" s="51" t="n">
        <x:v>43464</x:v>
      </x:c>
      <x:c r="I3188" s="51" t="n">
        <x:v>45101</x:v>
      </x:c>
      <x:c r="J3188" s="51" t="n">
        <x:v>46895</x:v>
      </x:c>
      <x:c r="K3188" s="51" t="n">
        <x:v>50643</x:v>
      </x:c>
      <x:c r="L3188" s="52" t="n">
        <x:f>IFERROR(H3188/G3188-1,"")</x:f>
        <x:v>-0.10777189309028201</x:v>
      </x:c>
      <x:c r="M3188" s="52" t="n">
        <x:f>IFERROR(I3188/H3188-1,"")</x:f>
        <x:v>0.03766335357997419</x:v>
      </x:c>
      <x:c r="N3188" s="52" t="n">
        <x:f>IFERROR(J3188/I3188-1,"")</x:f>
        <x:v>0.039777388527970636</x:v>
      </x:c>
      <x:c r="O3188" s="52" t="n">
        <x:f>IFERROR(K3188/J3188-1,"")</x:f>
        <x:v>0.07992323275402491</x:v>
      </x:c>
      <x:c r="P3188" s="52" t="n">
        <x:f>IFERROR((K3188/G3188)^(1/4)-1,"")</x:f>
        <x:v>0.009755920392001682</x:v>
      </x:c>
      <x:c r="Q3188" s="51" t="n">
        <x:v>2619</x:v>
      </x:c>
      <x:c r="R3188" s="52" t="n">
        <x:f>IFERROR(Q3188/K3188,"")</x:f>
        <x:v>0.05171494579704994</x:v>
      </x:c>
      <x:c r="S3188" s="53" t="n">
        <x:v>40238</x:v>
      </x:c>
      <x:c r="T3188" s="50" t="str">
        <x:v>EDINET_company_history</x:v>
      </x:c>
      <x:c r="U3188" s="50" t="str">
        <x:v>日本マスタートラスト信託銀行株式会社（信託口）</x:v>
      </x:c>
      <x:c r="V3188" s="54" t="n">
        <x:v>0.1329</x:v>
      </x:c>
      <x:c r="W3188" s="50" t="str">
        <x:v>大津賀保信 / 松森浩士</x:v>
      </x:c>
      <x:c r="X3188" s="50" t="b">
        <x:f>AND(COUNT(L3188:O3188)=4,L3188&gt;='設定'!$B$6,M3188&gt;='設定'!$B$6,N3188&gt;='設定'!$B$6,O3188&gt;='設定'!$B$6)</x:f>
        <x:v>0</x:v>
      </x:c>
      <x:c r="Y3188" s="50" t="b">
        <x:f>AND(COUNT(G3188:K3188)=5,P3188&gt;='設定'!$B$7)</x:f>
        <x:v>0</x:v>
      </x:c>
      <x:c r="Z3188" s="50" t="b">
        <x:f>AND(ISNUMBER(R3188),R3188&gt;='設定'!$B$8)</x:f>
        <x:v>0</x:v>
      </x:c>
      <x:c r="AA3188" s="50" t="b">
        <x:f>AND(ISNUMBER(S3188),S3188&gt;=DATE(YEAR('設定'!$B$10)-'設定'!$B$9,MONTH('設定'!$B$10),DAY('設定'!$B$10)))</x:f>
        <x:v>0</x:v>
      </x:c>
      <x:c r="AB3188" s="55" t="b">
        <x:v>0</x:v>
      </x:c>
      <x:c r="AC3188" s="55" t="b">
        <x:v>0</x:v>
      </x:c>
      <x:c r="AD3188" s="50" t="n">
        <x:f>IF(X3188,1,0)+IF(Z3188,1,0)+IF(AA3188,1,0)+IF(AB3188,1,0)</x:f>
        <x:v>0</x:v>
      </x:c>
      <x:c r="AE3188" s="50" t="n">
        <x:f>IF(Y3188,1,0)+IF(Z3188,1,0)+IF(AA3188,1,0)+IF(AB3188,1,0)</x:f>
        <x:v>0</x:v>
      </x:c>
      <x:c r="AF3188" s="50" t="n">
        <x:f>IF(Y3188,1,0)+IF(Z3188,1,0)+IF(AA3188,1,0)+IF(AC3188,1,0)</x:f>
        <x:v>0</x:v>
      </x:c>
      <x:c r="AG3188" s="53" t="n">
        <x:v>44348</x:v>
      </x:c>
      <x:c r="AH3188" s="50" t="str">
        <x:v>S100WLMY</x:v>
      </x:c>
      <x:c r="AI3188" s="50" t="str">
        <x:v>NetSalesSummaryOfBusinessResults</x:v>
      </x:c>
      <x:c r="AJ3188" s="50" t="str">
        <x:v>OperatingIncome</x:v>
      </x:c>
      <x:c r="AK3188" s="53" t="n">
        <x:v>45808</x:v>
      </x:c>
      <x:c r="AL3188" s="50" t="str">
        <x:v>365/365/365/366/365</x:v>
      </x:c>
      <x:c r="AM3188" s="51" t="n">
        <x:v>15040240</x:v>
      </x:c>
      <x:c r="AN3188" s="51" t="n">
        <x:v>1163</x:v>
      </x:c>
      <x:c r="AO3188" s="51" t="n">
        <x:f>IFERROR(AM3188*AN3188,"")</x:f>
        <x:v>17491799120</x:v>
      </x:c>
      <x:c r="AP3188" s="56" t="n">
        <x:f>IFERROR(AO3188/(K3188*1000000),"")</x:f>
        <x:v>0.345394212823095</x:v>
      </x:c>
      <x:c r="AQ3188" s="57" t="n">
        <x:v>121494230</x:v>
      </x:c>
      <x:c r="AR3188" s="52" t="n">
        <x:v>0.2448686312025364</x:v>
      </x:c>
      <x:c r="AS3188" s="52" t="n">
        <x:v>-0.4338735659547266</x:v>
      </x:c>
      <x:c r="AT3188" s="55" t="b">
        <x:v>1</x:v>
      </x:c>
      <x:c r="AU3188" s="50"/>
      <x:c r="AV3188" s="58" t="n">
        <x:v>-0.0544235685112918</x:v>
      </x:c>
      <x:c r="AW3188" s="50" t="n">
        <x:v>2293</x:v>
      </x:c>
      <x:c r="AX3188" s="50" t="str">
        <x:v>Core Moat</x:v>
      </x:c>
      <x:c r="AY3188" s="50" t="str">
        <x:v>目立つ機械的警告なし（定性確認は別途必要）</x:v>
      </x:c>
      <x:c r="AZ3188" s="59" t="str">
        <x:v>2025-08-27 15:13</x:v>
      </x:c>
      <x:c r="BA3188" s="53" t="n">
        <x:v>40238</x:v>
      </x:c>
      <x:c r="BB3188" s="50"/>
      <x:c r="BC3188" s="50"/>
      <x:c r="BD3188" s="50" t="str">
        <x:v>TOPIX Small 2</x:v>
      </x:c>
    </x:row>
    <x:row r="3189">
      <x:c r="A3189" s="50" t="n">
        <x:v>3188</x:v>
      </x:c>
      <x:c r="B3189" s="50" t="str">
        <x:v>9064</x:v>
      </x:c>
      <x:c r="C3189" s="50" t="str">
        <x:v>9064.T</x:v>
      </x:c>
      <x:c r="D3189" s="50" t="str">
        <x:v>YAMATO HOLDINGS CO.,LTD.</x:v>
      </x:c>
      <x:c r="E3189" s="50" t="str">
        <x:v>Prime Market (Domestic)</x:v>
      </x:c>
      <x:c r="F3189" s="50" t="str">
        <x:v>Land Transportation</x:v>
      </x:c>
      <x:c r="G3189" s="51" t="n">
        <x:v>1695867</x:v>
      </x:c>
      <x:c r="H3189" s="51" t="n">
        <x:v>1793618</x:v>
      </x:c>
      <x:c r="I3189" s="51" t="n">
        <x:v>1800668</x:v>
      </x:c>
      <x:c r="J3189" s="51" t="n">
        <x:v>1758626</x:v>
      </x:c>
      <x:c r="K3189" s="51" t="n">
        <x:v>1762696</x:v>
      </x:c>
      <x:c r="L3189" s="52" t="n">
        <x:f>IFERROR(H3189/G3189-1,"")</x:f>
        <x:v>0.057640723004811045</x:v>
      </x:c>
      <x:c r="M3189" s="52" t="n">
        <x:f>IFERROR(I3189/H3189-1,"")</x:f>
        <x:v>0.003930602837393549</x:v>
      </x:c>
      <x:c r="N3189" s="52" t="n">
        <x:f>IFERROR(J3189/I3189-1,"")</x:f>
        <x:v>-0.02334800196371567</x:v>
      </x:c>
      <x:c r="O3189" s="52" t="n">
        <x:f>IFERROR(K3189/J3189-1,"")</x:f>
        <x:v>0.0023143067371913517</x:v>
      </x:c>
      <x:c r="P3189" s="52" t="n">
        <x:f>IFERROR((K3189/G3189)^(1/4)-1,"")</x:f>
        <x:v>0.00970941867678321</x:v>
      </x:c>
      <x:c r="Q3189" s="51" t="n">
        <x:v>14206</x:v>
      </x:c>
      <x:c r="R3189" s="52" t="n">
        <x:f>IFERROR(Q3189/K3189,"")</x:f>
        <x:v>0.008059245610133568</x:v>
      </x:c>
      <x:c r="S3189" s="53" t="n">
        <x:v>18019</x:v>
      </x:c>
      <x:c r="T3189" s="50" t="str">
        <x:v>EDINET_company_history</x:v>
      </x:c>
      <x:c r="U3189" s="50" t="str">
        <x:v>日本マスタートラスト信託銀行株式会社（信託口）</x:v>
      </x:c>
      <x:c r="V3189" s="54" t="n">
        <x:v>0.1657</x:v>
      </x:c>
      <x:c r="W3189" s="50" t="str">
        <x:v>長尾 裕 / 栗栖 利蔵</x:v>
      </x:c>
      <x:c r="X3189" s="50" t="b">
        <x:f>AND(COUNT(L3189:O3189)=4,L3189&gt;='設定'!$B$6,M3189&gt;='設定'!$B$6,N3189&gt;='設定'!$B$6,O3189&gt;='設定'!$B$6)</x:f>
        <x:v>0</x:v>
      </x:c>
      <x:c r="Y3189" s="50" t="b">
        <x:f>AND(COUNT(G3189:K3189)=5,P3189&gt;='設定'!$B$7)</x:f>
        <x:v>0</x:v>
      </x:c>
      <x:c r="Z3189" s="50" t="b">
        <x:f>AND(ISNUMBER(R3189),R3189&gt;='設定'!$B$8)</x:f>
        <x:v>0</x:v>
      </x:c>
      <x:c r="AA3189" s="50" t="b">
        <x:f>AND(ISNUMBER(S3189),S3189&gt;=DATE(YEAR('設定'!$B$10)-'設定'!$B$9,MONTH('設定'!$B$10),DAY('設定'!$B$10)))</x:f>
        <x:v>0</x:v>
      </x:c>
      <x:c r="AB3189" s="55" t="b">
        <x:v>0</x:v>
      </x:c>
      <x:c r="AC3189" s="55" t="b">
        <x:v>0</x:v>
      </x:c>
      <x:c r="AD3189" s="50" t="n">
        <x:f>IF(X3189,1,0)+IF(Z3189,1,0)+IF(AA3189,1,0)+IF(AB3189,1,0)</x:f>
        <x:v>0</x:v>
      </x:c>
      <x:c r="AE3189" s="50" t="n">
        <x:f>IF(Y3189,1,0)+IF(Z3189,1,0)+IF(AA3189,1,0)+IF(AB3189,1,0)</x:f>
        <x:v>0</x:v>
      </x:c>
      <x:c r="AF3189" s="50" t="n">
        <x:f>IF(Y3189,1,0)+IF(Z3189,1,0)+IF(AA3189,1,0)+IF(AC3189,1,0)</x:f>
        <x:v>0</x:v>
      </x:c>
      <x:c r="AG3189" s="53" t="n">
        <x:v>44348</x:v>
      </x:c>
      <x:c r="AH3189" s="50" t="str">
        <x:v>S100VXJ4</x:v>
      </x:c>
      <x:c r="AI3189" s="50" t="str">
        <x:v>OperatingRevenue1SummaryOfBusinessResults</x:v>
      </x:c>
      <x:c r="AJ3189" s="50" t="str">
        <x:v>OperatingIncome</x:v>
      </x:c>
      <x:c r="AK3189" s="53" t="n">
        <x:v>45747</x:v>
      </x:c>
      <x:c r="AL3189" s="50" t="str">
        <x:v>365/365/365/366/365</x:v>
      </x:c>
      <x:c r="AM3189" s="51" t="n">
        <x:v>326656992</x:v>
      </x:c>
      <x:c r="AN3189" s="51" t="n">
        <x:v>1799.5</x:v>
      </x:c>
      <x:c r="AO3189" s="51" t="n">
        <x:f>IFERROR(AM3189*AN3189,"")</x:f>
        <x:v>587819257104</x:v>
      </x:c>
      <x:c r="AP3189" s="56" t="n">
        <x:f>IFERROR(AO3189/(K3189*1000000),"")</x:f>
        <x:v>0.3334773875381801</x:v>
      </x:c>
      <x:c r="AQ3189" s="57" t="n">
        <x:v>2306412297.5</x:v>
      </x:c>
      <x:c r="AR3189" s="52" t="n">
        <x:v>0.2517828640816894</x:v>
      </x:c>
      <x:c r="AS3189" s="52" t="n">
        <x:v>-0.5137604425547325</x:v>
      </x:c>
      <x:c r="AT3189" s="55" t="b">
        <x:v>1</x:v>
      </x:c>
      <x:c r="AU3189" s="50"/>
      <x:c r="AV3189" s="58" t="n">
        <x:v>-0.2128829129782954</x:v>
      </x:c>
      <x:c r="AW3189" s="50" t="n">
        <x:v>3071</x:v>
      </x:c>
      <x:c r="AX3189" s="50" t="str">
        <x:v>Core Moat</x:v>
      </x:c>
      <x:c r="AY3189" s="50" t="str">
        <x:v>目立つ機械的警告なし（定性確認は別途必要）</x:v>
      </x:c>
      <x:c r="AZ3189" s="59" t="str">
        <x:v>2025-06-13 09:05</x:v>
      </x:c>
      <x:c r="BA3189" s="53" t="n">
        <x:v>18019</x:v>
      </x:c>
      <x:c r="BB3189" s="50"/>
      <x:c r="BC3189" s="50"/>
      <x:c r="BD3189" s="50" t="str">
        <x:v>TOPIX Mid400</x:v>
      </x:c>
    </x:row>
    <x:row r="3190">
      <x:c r="A3190" s="50" t="n">
        <x:v>3189</x:v>
      </x:c>
      <x:c r="B3190" s="50" t="str">
        <x:v>4045</x:v>
      </x:c>
      <x:c r="C3190" s="50" t="str">
        <x:v>4045.T</x:v>
      </x:c>
      <x:c r="D3190" s="50" t="str">
        <x:v>TOAGOSEI CO.,LTD.</x:v>
      </x:c>
      <x:c r="E3190" s="50" t="str">
        <x:v>Prime Market (Domestic)</x:v>
      </x:c>
      <x:c r="F3190" s="50" t="str">
        <x:v>Chemicals</x:v>
      </x:c>
      <x:c r="G3190" s="51" t="n">
        <x:v>156313</x:v>
      </x:c>
      <x:c r="H3190" s="51" t="n">
        <x:v>160825</x:v>
      </x:c>
      <x:c r="I3190" s="51" t="n">
        <x:v>159371</x:v>
      </x:c>
      <x:c r="J3190" s="51" t="n">
        <x:v>167594</x:v>
      </x:c>
      <x:c r="K3190" s="51" t="n">
        <x:v>162312</x:v>
      </x:c>
      <x:c r="L3190" s="52" t="n">
        <x:f>IFERROR(H3190/G3190-1,"")</x:f>
        <x:v>0.028865161566856257</x:v>
      </x:c>
      <x:c r="M3190" s="52" t="n">
        <x:f>IFERROR(I3190/H3190-1,"")</x:f>
        <x:v>-0.009040882947302986</x:v>
      </x:c>
      <x:c r="N3190" s="52" t="n">
        <x:f>IFERROR(J3190/I3190-1,"")</x:f>
        <x:v>0.0515965890908634</x:v>
      </x:c>
      <x:c r="O3190" s="52" t="n">
        <x:f>IFERROR(K3190/J3190-1,"")</x:f>
        <x:v>-0.03151664140721033</x:v>
      </x:c>
      <x:c r="P3190" s="52" t="n">
        <x:f>IFERROR((K3190/G3190)^(1/4)-1,"")</x:f>
        <x:v>0.009459460935568709</x:v>
      </x:c>
      <x:c r="Q3190" s="51" t="n">
        <x:v>14180</x:v>
      </x:c>
      <x:c r="R3190" s="52" t="n">
        <x:f>IFERROR(Q3190/K3190,"")</x:f>
        <x:v>0.08736261028143329</x:v>
      </x:c>
      <x:c r="S3190" s="53" t="n">
        <x:v>18019</x:v>
      </x:c>
      <x:c r="T3190" s="50" t="str">
        <x:v>EDINET_company_history</x:v>
      </x:c>
      <x:c r="U3190" s="50" t="str">
        <x:v>日本マスタートラスト信託銀行株式会社（信託口）</x:v>
      </x:c>
      <x:c r="V3190" s="54" t="n">
        <x:v>0.1254</x:v>
      </x:c>
      <x:c r="W3190" s="50" t="str">
        <x:v>髙 村 美己志 / 小 淵 秀 範 / 髙 山 昭 二 / 松 田 明 彦</x:v>
      </x:c>
      <x:c r="X3190" s="50" t="b">
        <x:f>AND(COUNT(L3190:O3190)=4,L3190&gt;='設定'!$B$6,M3190&gt;='設定'!$B$6,N3190&gt;='設定'!$B$6,O3190&gt;='設定'!$B$6)</x:f>
        <x:v>0</x:v>
      </x:c>
      <x:c r="Y3190" s="50" t="b">
        <x:f>AND(COUNT(G3190:K3190)=5,P3190&gt;='設定'!$B$7)</x:f>
        <x:v>0</x:v>
      </x:c>
      <x:c r="Z3190" s="50" t="b">
        <x:f>AND(ISNUMBER(R3190),R3190&gt;='設定'!$B$8)</x:f>
        <x:v>0</x:v>
      </x:c>
      <x:c r="AA3190" s="50" t="b">
        <x:f>AND(ISNUMBER(S3190),S3190&gt;=DATE(YEAR('設定'!$B$10)-'設定'!$B$9,MONTH('設定'!$B$10),DAY('設定'!$B$10)))</x:f>
        <x:v>0</x:v>
      </x:c>
      <x:c r="AB3190" s="55" t="b">
        <x:v>0</x:v>
      </x:c>
      <x:c r="AC3190" s="55" t="b">
        <x:v>0</x:v>
      </x:c>
      <x:c r="AD3190" s="50" t="n">
        <x:f>IF(X3190,1,0)+IF(Z3190,1,0)+IF(AA3190,1,0)+IF(AB3190,1,0)</x:f>
        <x:v>0</x:v>
      </x:c>
      <x:c r="AE3190" s="50" t="n">
        <x:f>IF(Y3190,1,0)+IF(Z3190,1,0)+IF(AA3190,1,0)+IF(AB3190,1,0)</x:f>
        <x:v>0</x:v>
      </x:c>
      <x:c r="AF3190" s="50" t="n">
        <x:f>IF(Y3190,1,0)+IF(Z3190,1,0)+IF(AA3190,1,0)+IF(AC3190,1,0)</x:f>
        <x:v>0</x:v>
      </x:c>
      <x:c r="AG3190" s="53" t="n">
        <x:v>44348</x:v>
      </x:c>
      <x:c r="AH3190" s="50" t="str">
        <x:v>S100XTI8</x:v>
      </x:c>
      <x:c r="AI3190" s="50" t="str">
        <x:v>NetSalesSummaryOfBusinessResults</x:v>
      </x:c>
      <x:c r="AJ3190" s="50" t="str">
        <x:v>OperatingIncome</x:v>
      </x:c>
      <x:c r="AK3190" s="53" t="n">
        <x:v>46022</x:v>
      </x:c>
      <x:c r="AL3190" s="50" t="str">
        <x:v>365/365/365/366/365</x:v>
      </x:c>
      <x:c r="AM3190" s="51" t="n">
        <x:v>107467400</x:v>
      </x:c>
      <x:c r="AN3190" s="51" t="n">
        <x:v>1735</x:v>
      </x:c>
      <x:c r="AO3190" s="51" t="n">
        <x:f>IFERROR(AM3190*AN3190,"")</x:f>
        <x:v>186455939000</x:v>
      </x:c>
      <x:c r="AP3190" s="56" t="n">
        <x:f>IFERROR(AO3190/(K3190*1000000),"")</x:f>
        <x:v>1.148750178668244</x:v>
      </x:c>
      <x:c r="AQ3190" s="57" t="n">
        <x:v>566131817.5</x:v>
      </x:c>
      <x:c r="AR3190" s="52" t="n">
        <x:v>0.217397250418331</x:v>
      </x:c>
      <x:c r="AS3190" s="52" t="n">
        <x:v>-0.2818266979946178</x:v>
      </x:c>
      <x:c r="AT3190" s="55" t="b">
        <x:v>1</x:v>
      </x:c>
      <x:c r="AU3190" s="50"/>
      <x:c r="AV3190" s="58" t="n">
        <x:v>0.2433963984767762</x:v>
      </x:c>
      <x:c r="AW3190" s="50" t="n">
        <x:v>571</x:v>
      </x:c>
      <x:c r="AX3190" s="50" t="str">
        <x:v>Core Moat</x:v>
      </x:c>
      <x:c r="AY3190" s="50" t="str">
        <x:v>目立つ機械的警告なし（定性確認は別途必要）</x:v>
      </x:c>
      <x:c r="AZ3190" s="59" t="str">
        <x:v>2026-03-25 14:37</x:v>
      </x:c>
      <x:c r="BA3190" s="53" t="n">
        <x:v>18019</x:v>
      </x:c>
      <x:c r="BB3190" s="50"/>
      <x:c r="BC3190" s="50"/>
      <x:c r="BD3190" s="50" t="str">
        <x:v>TOPIX Mid400</x:v>
      </x:c>
    </x:row>
    <x:row r="3191">
      <x:c r="A3191" s="50" t="n">
        <x:v>3190</x:v>
      </x:c>
      <x:c r="B3191" s="50" t="str">
        <x:v>1867</x:v>
      </x:c>
      <x:c r="C3191" s="50" t="str">
        <x:v>1867.T</x:v>
      </x:c>
      <x:c r="D3191" s="50" t="str">
        <x:v>UEKI CORPORATION</x:v>
      </x:c>
      <x:c r="E3191" s="50" t="str">
        <x:v>Standard Market(Domestic)</x:v>
      </x:c>
      <x:c r="F3191" s="50" t="str">
        <x:v>Construction</x:v>
      </x:c>
      <x:c r="G3191" s="51" t="n">
        <x:v>48847.474</x:v>
      </x:c>
      <x:c r="H3191" s="51" t="n">
        <x:v>47678.451</x:v>
      </x:c>
      <x:c r="I3191" s="51" t="n">
        <x:v>48936.08</x:v>
      </x:c>
      <x:c r="J3191" s="51" t="n">
        <x:v>55910.452</x:v>
      </x:c>
      <x:c r="K3191" s="51" t="n">
        <x:v>50703.575</x:v>
      </x:c>
      <x:c r="L3191" s="52" t="n">
        <x:f>IFERROR(H3191/G3191-1,"")</x:f>
        <x:v>-0.023932107523103485</x:v>
      </x:c>
      <x:c r="M3191" s="52" t="n">
        <x:f>IFERROR(I3191/H3191-1,"")</x:f>
        <x:v>0.026377304078104347</x:v>
      </x:c>
      <x:c r="N3191" s="52" t="n">
        <x:f>IFERROR(J3191/I3191-1,"")</x:f>
        <x:v>0.14252003838476623</x:v>
      </x:c>
      <x:c r="O3191" s="52" t="n">
        <x:f>IFERROR(K3191/J3191-1,"")</x:f>
        <x:v>-0.09312886613758731</x:v>
      </x:c>
      <x:c r="P3191" s="52" t="n">
        <x:f>IFERROR((K3191/G3191)^(1/4)-1,"")</x:f>
        <x:v>0.009367036915231886</x:v>
      </x:c>
      <x:c r="Q3191" s="51" t="n">
        <x:v>2853.889</x:v>
      </x:c>
      <x:c r="R3191" s="52" t="n">
        <x:f>IFERROR(Q3191/K3191,"")</x:f>
        <x:v>0.05628575499853808</x:v>
      </x:c>
      <x:c r="S3191" s="53" t="n">
        <x:v>26908</x:v>
      </x:c>
      <x:c r="T3191" s="50" t="str">
        <x:v>EDINET_company_history</x:v>
      </x:c>
      <x:c r="U3191" s="50" t="str">
        <x:v>株式会社ウエキエージェンシー</x:v>
      </x:c>
      <x:c r="V3191" s="54" t="n">
        <x:v>0.0494</x:v>
      </x:c>
      <x:c r="W3191" s="50" t="str">
        <x:v>植木 義明 / 日下部 久夫</x:v>
      </x:c>
      <x:c r="X3191" s="50" t="b">
        <x:f>AND(COUNT(L3191:O3191)=4,L3191&gt;='設定'!$B$6,M3191&gt;='設定'!$B$6,N3191&gt;='設定'!$B$6,O3191&gt;='設定'!$B$6)</x:f>
        <x:v>0</x:v>
      </x:c>
      <x:c r="Y3191" s="50" t="b">
        <x:f>AND(COUNT(G3191:K3191)=5,P3191&gt;='設定'!$B$7)</x:f>
        <x:v>0</x:v>
      </x:c>
      <x:c r="Z3191" s="50" t="b">
        <x:f>AND(ISNUMBER(R3191),R3191&gt;='設定'!$B$8)</x:f>
        <x:v>0</x:v>
      </x:c>
      <x:c r="AA3191" s="50" t="b">
        <x:f>AND(ISNUMBER(S3191),S3191&gt;=DATE(YEAR('設定'!$B$10)-'設定'!$B$9,MONTH('設定'!$B$10),DAY('設定'!$B$10)))</x:f>
        <x:v>0</x:v>
      </x:c>
      <x:c r="AB3191" s="55" t="b">
        <x:v>0</x:v>
      </x:c>
      <x:c r="AC3191" s="55" t="b">
        <x:v>0</x:v>
      </x:c>
      <x:c r="AD3191" s="50" t="n">
        <x:f>IF(X3191,1,0)+IF(Z3191,1,0)+IF(AA3191,1,0)+IF(AB3191,1,0)</x:f>
        <x:v>0</x:v>
      </x:c>
      <x:c r="AE3191" s="50" t="n">
        <x:f>IF(Y3191,1,0)+IF(Z3191,1,0)+IF(AA3191,1,0)+IF(AB3191,1,0)</x:f>
        <x:v>0</x:v>
      </x:c>
      <x:c r="AF3191" s="50" t="n">
        <x:f>IF(Y3191,1,0)+IF(Z3191,1,0)+IF(AA3191,1,0)+IF(AC3191,1,0)</x:f>
        <x:v>0</x:v>
      </x:c>
      <x:c r="AG3191" s="53" t="n">
        <x:v>44348</x:v>
      </x:c>
      <x:c r="AH3191" s="50" t="str">
        <x:v>S100W5CW</x:v>
      </x:c>
      <x:c r="AI3191" s="50" t="str">
        <x:v>NetSalesSummaryOfBusinessResults</x:v>
      </x:c>
      <x:c r="AJ3191" s="50" t="str">
        <x:v>OperatingIncome</x:v>
      </x:c>
      <x:c r="AK3191" s="53" t="n">
        <x:v>45747</x:v>
      </x:c>
      <x:c r="AL3191" s="50" t="str">
        <x:v>365/365/365/366/365</x:v>
      </x:c>
      <x:c r="AM3191" s="51" t="n">
        <x:v>6561128</x:v>
      </x:c>
      <x:c r="AN3191" s="51" t="n">
        <x:v>2275</x:v>
      </x:c>
      <x:c r="AO3191" s="51" t="n">
        <x:f>IFERROR(AM3191*AN3191,"")</x:f>
        <x:v>14926566200</x:v>
      </x:c>
      <x:c r="AP3191" s="56" t="n">
        <x:f>IFERROR(AO3191/(K3191*1000000),"")</x:f>
        <x:v>0.2943888315567492</x:v>
      </x:c>
      <x:c r="AQ3191" s="57" t="n">
        <x:v>43087495</x:v>
      </x:c>
      <x:c r="AR3191" s="52" t="n">
        <x:v>0.2372039801793269</x:v>
      </x:c>
      <x:c r="AS3191" s="52" t="n">
        <x:v>-0.2729381937385953</x:v>
      </x:c>
      <x:c r="AT3191" s="55" t="b">
        <x:v>1</x:v>
      </x:c>
      <x:c r="AU3191" s="50"/>
      <x:c r="AV3191" s="58" t="n">
        <x:v>0.0073956567090253</x:v>
      </x:c>
      <x:c r="AW3191" s="50" t="n">
        <x:v>1811</x:v>
      </x:c>
      <x:c r="AX3191" s="50" t="str">
        <x:v>Discovery</x:v>
      </x:c>
      <x:c r="AY3191" s="50" t="str">
        <x:v>目立つ機械的警告なし（定性確認は別途必要）</x:v>
      </x:c>
      <x:c r="AZ3191" s="59" t="str">
        <x:v>2025-06-25 14:16</x:v>
      </x:c>
      <x:c r="BA3191" s="53" t="n">
        <x:v>26908</x:v>
      </x:c>
      <x:c r="BB3191" s="50"/>
      <x:c r="BC3191" s="50"/>
      <x:c r="BD3191" s="50"/>
    </x:row>
    <x:row r="3192">
      <x:c r="A3192" s="50" t="n">
        <x:v>3191</x:v>
      </x:c>
      <x:c r="B3192" s="50" t="str">
        <x:v>9709</x:v>
      </x:c>
      <x:c r="C3192" s="50" t="str">
        <x:v>9709.T</x:v>
      </x:c>
      <x:c r="D3192" s="50" t="str">
        <x:v>NCS&amp;A CO.,LTD.</x:v>
      </x:c>
      <x:c r="E3192" s="50" t="str">
        <x:v>Standard Market(Domestic)</x:v>
      </x:c>
      <x:c r="F3192" s="50" t="str">
        <x:v>Information &amp; Communication</x:v>
      </x:c>
      <x:c r="G3192" s="51" t="n">
        <x:v>19751.585</x:v>
      </x:c>
      <x:c r="H3192" s="51" t="n">
        <x:v>20458.33</x:v>
      </x:c>
      <x:c r="I3192" s="51" t="n">
        <x:v>19385.644</x:v>
      </x:c>
      <x:c r="J3192" s="51" t="n">
        <x:v>18907.673</x:v>
      </x:c>
      <x:c r="K3192" s="51" t="n">
        <x:v>20493.251</x:v>
      </x:c>
      <x:c r="L3192" s="52" t="n">
        <x:f>IFERROR(H3192/G3192-1,"")</x:f>
        <x:v>0.03578168536854154</x:v>
      </x:c>
      <x:c r="M3192" s="52" t="n">
        <x:f>IFERROR(I3192/H3192-1,"")</x:f>
        <x:v>-0.052432725447287276</x:v>
      </x:c>
      <x:c r="N3192" s="52" t="n">
        <x:f>IFERROR(J3192/I3192-1,"")</x:f>
        <x:v>-0.024655925797461342</x:v>
      </x:c>
      <x:c r="O3192" s="52" t="n">
        <x:f>IFERROR(K3192/J3192-1,"")</x:f>
        <x:v>0.08385897090562122</x:v>
      </x:c>
      <x:c r="P3192" s="52" t="n">
        <x:f>IFERROR((K3192/G3192)^(1/4)-1,"")</x:f>
        <x:v>0.00925806094532211</x:v>
      </x:c>
      <x:c r="Q3192" s="51" t="n">
        <x:v>1993.825</x:v>
      </x:c>
      <x:c r="R3192" s="52" t="n">
        <x:f>IFERROR(Q3192/K3192,"")</x:f>
        <x:v>0.09729178645203732</x:v>
      </x:c>
      <x:c r="S3192" s="53" t="n">
        <x:v>32843</x:v>
      </x:c>
      <x:c r="T3192" s="50" t="str">
        <x:v>EDINET_company_history</x:v>
      </x:c>
      <x:c r="U3192" s="50" t="str">
        <x:v>株式会社ＺＥＮ</x:v>
      </x:c>
      <x:c r="V3192" s="54" t="n">
        <x:v>0.1144</x:v>
      </x:c>
      <x:c r="W3192" s="50" t="str">
        <x:v>松 木 謙 吾 / 辻 隆 博</x:v>
      </x:c>
      <x:c r="X3192" s="50" t="b">
        <x:f>AND(COUNT(L3192:O3192)=4,L3192&gt;='設定'!$B$6,M3192&gt;='設定'!$B$6,N3192&gt;='設定'!$B$6,O3192&gt;='設定'!$B$6)</x:f>
        <x:v>0</x:v>
      </x:c>
      <x:c r="Y3192" s="50" t="b">
        <x:f>AND(COUNT(G3192:K3192)=5,P3192&gt;='設定'!$B$7)</x:f>
        <x:v>0</x:v>
      </x:c>
      <x:c r="Z3192" s="50" t="b">
        <x:f>AND(ISNUMBER(R3192),R3192&gt;='設定'!$B$8)</x:f>
        <x:v>0</x:v>
      </x:c>
      <x:c r="AA3192" s="50" t="b">
        <x:f>AND(ISNUMBER(S3192),S3192&gt;=DATE(YEAR('設定'!$B$10)-'設定'!$B$9,MONTH('設定'!$B$10),DAY('設定'!$B$10)))</x:f>
        <x:v>0</x:v>
      </x:c>
      <x:c r="AB3192" s="55" t="b">
        <x:v>0</x:v>
      </x:c>
      <x:c r="AC3192" s="55" t="b">
        <x:v>0</x:v>
      </x:c>
      <x:c r="AD3192" s="50" t="n">
        <x:f>IF(X3192,1,0)+IF(Z3192,1,0)+IF(AA3192,1,0)+IF(AB3192,1,0)</x:f>
        <x:v>0</x:v>
      </x:c>
      <x:c r="AE3192" s="50" t="n">
        <x:f>IF(Y3192,1,0)+IF(Z3192,1,0)+IF(AA3192,1,0)+IF(AB3192,1,0)</x:f>
        <x:v>0</x:v>
      </x:c>
      <x:c r="AF3192" s="50" t="n">
        <x:f>IF(Y3192,1,0)+IF(Z3192,1,0)+IF(AA3192,1,0)+IF(AC3192,1,0)</x:f>
        <x:v>0</x:v>
      </x:c>
      <x:c r="AG3192" s="53" t="n">
        <x:v>44348</x:v>
      </x:c>
      <x:c r="AH3192" s="50" t="str">
        <x:v>S100W0HA</x:v>
      </x:c>
      <x:c r="AI3192" s="50" t="str">
        <x:v>NetSalesSummaryOfBusinessResults</x:v>
      </x:c>
      <x:c r="AJ3192" s="50" t="str">
        <x:v>OperatingIncome</x:v>
      </x:c>
      <x:c r="AK3192" s="53" t="n">
        <x:v>45747</x:v>
      </x:c>
      <x:c r="AL3192" s="50" t="str">
        <x:v>365/365/365/366/365</x:v>
      </x:c>
      <x:c r="AM3192" s="51" t="n">
        <x:v>16181600</x:v>
      </x:c>
      <x:c r="AN3192" s="51" t="n">
        <x:v>1328</x:v>
      </x:c>
      <x:c r="AO3192" s="51" t="n">
        <x:f>IFERROR(AM3192*AN3192,"")</x:f>
        <x:v>21489164800</x:v>
      </x:c>
      <x:c r="AP3192" s="56" t="n">
        <x:f>IFERROR(AO3192/(K3192*1000000),"")</x:f>
        <x:v>1.048597160108955</x:v>
      </x:c>
      <x:c r="AQ3192" s="57" t="n">
        <x:v>22671681.666666668</x:v>
      </x:c>
      <x:c r="AR3192" s="52" t="n">
        <x:v>0.2851944140856543</x:v>
      </x:c>
      <x:c r="AS3192" s="52" t="n">
        <x:v>-0.2228683363809366</x:v>
      </x:c>
      <x:c r="AT3192" s="55" t="b">
        <x:v>1</x:v>
      </x:c>
      <x:c r="AU3192" s="50"/>
      <x:c r="AV3192" s="58" t="n">
        <x:v>0.222857310107823</x:v>
      </x:c>
      <x:c r="AW3192" s="50" t="n">
        <x:v>613</x:v>
      </x:c>
      <x:c r="AX3192" s="50" t="str">
        <x:v>Discovery</x:v>
      </x:c>
      <x:c r="AY3192" s="50" t="str">
        <x:v>目立つ機械的警告なし（定性確認は別途必要）</x:v>
      </x:c>
      <x:c r="AZ3192" s="59" t="str">
        <x:v>2025-06-20 13:28</x:v>
      </x:c>
      <x:c r="BA3192" s="53" t="n">
        <x:v>32843</x:v>
      </x:c>
      <x:c r="BB3192" s="50"/>
      <x:c r="BC3192" s="50"/>
      <x:c r="BD3192" s="50"/>
    </x:row>
    <x:row r="3193">
      <x:c r="A3193" s="50" t="n">
        <x:v>3192</x:v>
      </x:c>
      <x:c r="B3193" s="50" t="str">
        <x:v>5233</x:v>
      </x:c>
      <x:c r="C3193" s="50" t="str">
        <x:v>5233.T</x:v>
      </x:c>
      <x:c r="D3193" s="50" t="str">
        <x:v>TAIHEIYO CEMENT CORPORATION</x:v>
      </x:c>
      <x:c r="E3193" s="50" t="str">
        <x:v>Prime Market (Domestic)</x:v>
      </x:c>
      <x:c r="F3193" s="50" t="str">
        <x:v>Glass and Ceramics Products</x:v>
      </x:c>
      <x:c r="G3193" s="51" t="n">
        <x:v>863904</x:v>
      </x:c>
      <x:c r="H3193" s="51" t="n">
        <x:v>708202</x:v>
      </x:c>
      <x:c r="I3193" s="51" t="n">
        <x:v>809542</x:v>
      </x:c>
      <x:c r="J3193" s="51" t="n">
        <x:v>886276</x:v>
      </x:c>
      <x:c r="K3193" s="51" t="n">
        <x:v>896295</x:v>
      </x:c>
      <x:c r="L3193" s="52" t="n">
        <x:f>IFERROR(H3193/G3193-1,"")</x:f>
        <x:v>-0.18023067377856794</x:v>
      </x:c>
      <x:c r="M3193" s="52" t="n">
        <x:f>IFERROR(I3193/H3193-1,"")</x:f>
        <x:v>0.14309476674734034</x:v>
      </x:c>
      <x:c r="N3193" s="52" t="n">
        <x:f>IFERROR(J3193/I3193-1,"")</x:f>
        <x:v>0.0947869289054799</x:v>
      </x:c>
      <x:c r="O3193" s="52" t="n">
        <x:f>IFERROR(K3193/J3193-1,"")</x:f>
        <x:v>0.011304604886062553</x:v>
      </x:c>
      <x:c r="P3193" s="52" t="n">
        <x:f>IFERROR((K3193/G3193)^(1/4)-1,"")</x:f>
        <x:v>0.009244455532594786</x:v>
      </x:c>
      <x:c r="Q3193" s="51" t="n">
        <x:v>77750</x:v>
      </x:c>
      <x:c r="R3193" s="52" t="n">
        <x:f>IFERROR(Q3193/K3193,"")</x:f>
        <x:v>0.08674599322767615</x:v>
      </x:c>
      <x:c r="S3193" s="53" t="n">
        <x:v>39173</x:v>
      </x:c>
      <x:c r="T3193" s="50" t="str">
        <x:v>EDINET_company_history</x:v>
      </x:c>
      <x:c r="U3193" s="50" t="str">
        <x:v>日本マスタートラスト信託銀行株式会社（信託口）</x:v>
      </x:c>
      <x:c r="V3193" s="54" t="n">
        <x:v>0.1802</x:v>
      </x:c>
      <x:c r="W3193" s="50" t="str">
        <x:v>田浦 良文 / 朝倉 秀明 / 深見 慎二</x:v>
      </x:c>
      <x:c r="X3193" s="50" t="b">
        <x:f>AND(COUNT(L3193:O3193)=4,L3193&gt;='設定'!$B$6,M3193&gt;='設定'!$B$6,N3193&gt;='設定'!$B$6,O3193&gt;='設定'!$B$6)</x:f>
        <x:v>0</x:v>
      </x:c>
      <x:c r="Y3193" s="50" t="b">
        <x:f>AND(COUNT(G3193:K3193)=5,P3193&gt;='設定'!$B$7)</x:f>
        <x:v>0</x:v>
      </x:c>
      <x:c r="Z3193" s="50" t="b">
        <x:f>AND(ISNUMBER(R3193),R3193&gt;='設定'!$B$8)</x:f>
        <x:v>0</x:v>
      </x:c>
      <x:c r="AA3193" s="50" t="b">
        <x:f>AND(ISNUMBER(S3193),S3193&gt;=DATE(YEAR('設定'!$B$10)-'設定'!$B$9,MONTH('設定'!$B$10),DAY('設定'!$B$10)))</x:f>
        <x:v>0</x:v>
      </x:c>
      <x:c r="AB3193" s="55" t="b">
        <x:v>0</x:v>
      </x:c>
      <x:c r="AC3193" s="55" t="b">
        <x:v>0</x:v>
      </x:c>
      <x:c r="AD3193" s="50" t="n">
        <x:f>IF(X3193,1,0)+IF(Z3193,1,0)+IF(AA3193,1,0)+IF(AB3193,1,0)</x:f>
        <x:v>0</x:v>
      </x:c>
      <x:c r="AE3193" s="50" t="n">
        <x:f>IF(Y3193,1,0)+IF(Z3193,1,0)+IF(AA3193,1,0)+IF(AB3193,1,0)</x:f>
        <x:v>0</x:v>
      </x:c>
      <x:c r="AF3193" s="50" t="n">
        <x:f>IF(Y3193,1,0)+IF(Z3193,1,0)+IF(AA3193,1,0)+IF(AC3193,1,0)</x:f>
        <x:v>0</x:v>
      </x:c>
      <x:c r="AG3193" s="53" t="n">
        <x:v>44348</x:v>
      </x:c>
      <x:c r="AH3193" s="50" t="str">
        <x:v>S100W47L</x:v>
      </x:c>
      <x:c r="AI3193" s="50" t="str">
        <x:v>NetSalesSummaryOfBusinessResults</x:v>
      </x:c>
      <x:c r="AJ3193" s="50" t="str">
        <x:v>OperatingIncome</x:v>
      </x:c>
      <x:c r="AK3193" s="53" t="n">
        <x:v>45747</x:v>
      </x:c>
      <x:c r="AL3193" s="50" t="str">
        <x:v>365/365/365/366/365</x:v>
      </x:c>
      <x:c r="AM3193" s="51" t="n">
        <x:v>111342978</x:v>
      </x:c>
      <x:c r="AN3193" s="51" t="n">
        <x:v>4458</x:v>
      </x:c>
      <x:c r="AO3193" s="51" t="n">
        <x:f>IFERROR(AM3193*AN3193,"")</x:f>
        <x:v>496366995924</x:v>
      </x:c>
      <x:c r="AP3193" s="56" t="n">
        <x:f>IFERROR(AO3193/(K3193*1000000),"")</x:f>
        <x:v>0.5537986889628973</x:v>
      </x:c>
      <x:c r="AQ3193" s="57" t="n">
        <x:v>2753052776.6666665</x:v>
      </x:c>
      <x:c r="AR3193" s="52" t="n">
        <x:v>0.3047690849530477</x:v>
      </x:c>
      <x:c r="AS3193" s="52" t="n">
        <x:v>-0.3091436936559495</x:v>
      </x:c>
      <x:c r="AT3193" s="55" t="b">
        <x:v>1</x:v>
      </x:c>
      <x:c r="AU3193" s="50"/>
      <x:c r="AV3193" s="58" t="n">
        <x:v>-0.0729381792004071</x:v>
      </x:c>
      <x:c r="AW3193" s="50" t="n">
        <x:v>2421</x:v>
      </x:c>
      <x:c r="AX3193" s="50" t="str">
        <x:v>Core Moat</x:v>
      </x:c>
      <x:c r="AY3193" s="50" t="str">
        <x:v>目立つ機械的警告なし（定性確認は別途必要）</x:v>
      </x:c>
      <x:c r="AZ3193" s="59" t="str">
        <x:v>2025-06-26 09:35</x:v>
      </x:c>
      <x:c r="BA3193" s="53" t="n">
        <x:v>39173</x:v>
      </x:c>
      <x:c r="BB3193" s="50"/>
      <x:c r="BC3193" s="50"/>
      <x:c r="BD3193" s="50" t="str">
        <x:v>TOPIX Mid400</x:v>
      </x:c>
    </x:row>
    <x:row r="3194">
      <x:c r="A3194" s="50" t="n">
        <x:v>3193</x:v>
      </x:c>
      <x:c r="B3194" s="50" t="str">
        <x:v>8276</x:v>
      </x:c>
      <x:c r="C3194" s="50" t="str">
        <x:v>8276.T</x:v>
      </x:c>
      <x:c r="D3194" s="50" t="str">
        <x:v>HEIWADO CO.,LTD.</x:v>
      </x:c>
      <x:c r="E3194" s="50" t="str">
        <x:v>Prime Market (Domestic)</x:v>
      </x:c>
      <x:c r="F3194" s="50" t="str">
        <x:v>Retail Trade</x:v>
      </x:c>
      <x:c r="G3194" s="51" t="n">
        <x:v>439740</x:v>
      </x:c>
      <x:c r="H3194" s="51" t="n">
        <x:v>415675</x:v>
      </x:c>
      <x:c r="I3194" s="51" t="n">
        <x:v>425424</x:v>
      </x:c>
      <x:c r="J3194" s="51" t="n">
        <x:v>444898</x:v>
      </x:c>
      <x:c r="K3194" s="51" t="n">
        <x:v>456010</x:v>
      </x:c>
      <x:c r="L3194" s="52" t="n">
        <x:f>IFERROR(H3194/G3194-1,"")</x:f>
        <x:v>-0.05472551962523309</x:v>
      </x:c>
      <x:c r="M3194" s="52" t="n">
        <x:f>IFERROR(I3194/H3194-1,"")</x:f>
        <x:v>0.023453419137547282</x:v>
      </x:c>
      <x:c r="N3194" s="52" t="n">
        <x:f>IFERROR(J3194/I3194-1,"")</x:f>
        <x:v>0.04577550866899838</x:v>
      </x:c>
      <x:c r="O3194" s="52" t="n">
        <x:f>IFERROR(K3194/J3194-1,"")</x:f>
        <x:v>0.02497651147004487</x:v>
      </x:c>
      <x:c r="P3194" s="52" t="n">
        <x:f>IFERROR((K3194/G3194)^(1/4)-1,"")</x:f>
        <x:v>0.009124147542144634</x:v>
      </x:c>
      <x:c r="Q3194" s="51" t="n">
        <x:v>13313</x:v>
      </x:c>
      <x:c r="R3194" s="52" t="n">
        <x:f>IFERROR(Q3194/K3194,"")</x:f>
        <x:v>0.029194535207561236</x:v>
      </x:c>
      <x:c r="S3194" s="53" t="n">
        <x:v>28065</x:v>
      </x:c>
      <x:c r="T3194" s="50" t="str">
        <x:v>EDINET_company_history</x:v>
      </x:c>
      <x:c r="U3194" s="50" t="str">
        <x:v>日本マスタートラスト信託銀行株式会社(信託口)</x:v>
      </x:c>
      <x:c r="V3194" s="54" t="n">
        <x:v>0.074</x:v>
      </x:c>
      <x:c r="W3194" s="50" t="str">
        <x:v>平 松 正 嗣 / 夏 原 行 平</x:v>
      </x:c>
      <x:c r="X3194" s="50" t="b">
        <x:f>AND(COUNT(L3194:O3194)=4,L3194&gt;='設定'!$B$6,M3194&gt;='設定'!$B$6,N3194&gt;='設定'!$B$6,O3194&gt;='設定'!$B$6)</x:f>
        <x:v>0</x:v>
      </x:c>
      <x:c r="Y3194" s="50" t="b">
        <x:f>AND(COUNT(G3194:K3194)=5,P3194&gt;='設定'!$B$7)</x:f>
        <x:v>0</x:v>
      </x:c>
      <x:c r="Z3194" s="50" t="b">
        <x:f>AND(ISNUMBER(R3194),R3194&gt;='設定'!$B$8)</x:f>
        <x:v>0</x:v>
      </x:c>
      <x:c r="AA3194" s="50" t="b">
        <x:f>AND(ISNUMBER(S3194),S3194&gt;=DATE(YEAR('設定'!$B$10)-'設定'!$B$9,MONTH('設定'!$B$10),DAY('設定'!$B$10)))</x:f>
        <x:v>0</x:v>
      </x:c>
      <x:c r="AB3194" s="55" t="b">
        <x:v>0</x:v>
      </x:c>
      <x:c r="AC3194" s="55" t="b">
        <x:v>0</x:v>
      </x:c>
      <x:c r="AD3194" s="50" t="n">
        <x:f>IF(X3194,1,0)+IF(Z3194,1,0)+IF(AA3194,1,0)+IF(AB3194,1,0)</x:f>
        <x:v>0</x:v>
      </x:c>
      <x:c r="AE3194" s="50" t="n">
        <x:f>IF(Y3194,1,0)+IF(Z3194,1,0)+IF(AA3194,1,0)+IF(AB3194,1,0)</x:f>
        <x:v>0</x:v>
      </x:c>
      <x:c r="AF3194" s="50" t="n">
        <x:f>IF(Y3194,1,0)+IF(Z3194,1,0)+IF(AA3194,1,0)+IF(AC3194,1,0)</x:f>
        <x:v>0</x:v>
      </x:c>
      <x:c r="AG3194" s="53" t="n">
        <x:v>44348</x:v>
      </x:c>
      <x:c r="AH3194" s="50" t="str">
        <x:v>S100Y2FB</x:v>
      </x:c>
      <x:c r="AI3194" s="50" t="str">
        <x:v>OperatingRevenue1SummaryOfBusinessResults</x:v>
      </x:c>
      <x:c r="AJ3194" s="50" t="str">
        <x:v>OperatingIncome</x:v>
      </x:c>
      <x:c r="AK3194" s="53" t="n">
        <x:v>46073</x:v>
      </x:c>
      <x:c r="AL3194" s="50" t="str">
        <x:v>365/365/365/366/365</x:v>
      </x:c>
      <x:c r="AM3194" s="51" t="n">
        <x:v>49454970</x:v>
      </x:c>
      <x:c r="AN3194" s="51" t="n">
        <x:v>2500</x:v>
      </x:c>
      <x:c r="AO3194" s="51" t="n">
        <x:f>IFERROR(AM3194*AN3194,"")</x:f>
        <x:v>123637425000</x:v>
      </x:c>
      <x:c r="AP3194" s="56" t="n">
        <x:f>IFERROR(AO3194/(K3194*1000000),"")</x:f>
        <x:v>0.27112875814126886</x:v>
      </x:c>
      <x:c r="AQ3194" s="57" t="n">
        <x:v>328742838.3333333</x:v>
      </x:c>
      <x:c r="AR3194" s="52" t="n">
        <x:v>0.2099366726982652</x:v>
      </x:c>
      <x:c r="AS3194" s="52" t="n">
        <x:v>-0.2575185680939094</x:v>
      </x:c>
      <x:c r="AT3194" s="55" t="b">
        <x:v>1</x:v>
      </x:c>
      <x:c r="AU3194" s="50"/>
      <x:c r="AV3194" s="58" t="n">
        <x:v>-0.0642030244136942</x:v>
      </x:c>
      <x:c r="AW3194" s="50" t="n">
        <x:v>2371</x:v>
      </x:c>
      <x:c r="AX3194" s="50" t="str">
        <x:v>Core Moat</x:v>
      </x:c>
      <x:c r="AY3194" s="50" t="str">
        <x:v>目立つ機械的警告なし（定性確認は別途必要）</x:v>
      </x:c>
      <x:c r="AZ3194" s="59" t="str">
        <x:v>2026-05-11 10:53</x:v>
      </x:c>
      <x:c r="BA3194" s="53" t="n">
        <x:v>28065</x:v>
      </x:c>
      <x:c r="BB3194" s="50"/>
      <x:c r="BC3194" s="50"/>
      <x:c r="BD3194" s="50" t="str">
        <x:v>TOPIX Small 1</x:v>
      </x:c>
    </x:row>
    <x:row r="3195">
      <x:c r="A3195" s="50" t="n">
        <x:v>3194</x:v>
      </x:c>
      <x:c r="B3195" s="50" t="str">
        <x:v>5946</x:v>
      </x:c>
      <x:c r="C3195" s="50" t="str">
        <x:v>5946.T</x:v>
      </x:c>
      <x:c r="D3195" s="50" t="str">
        <x:v>CHOFU SEISAKUSHO CO.,LTD.</x:v>
      </x:c>
      <x:c r="E3195" s="50" t="str">
        <x:v>Prime Market (Domestic)</x:v>
      </x:c>
      <x:c r="F3195" s="50" t="str">
        <x:v>Metal Products</x:v>
      </x:c>
      <x:c r="G3195" s="51" t="n">
        <x:v>44858</x:v>
      </x:c>
      <x:c r="H3195" s="51" t="n">
        <x:v>49792</x:v>
      </x:c>
      <x:c r="I3195" s="51" t="n">
        <x:v>48506</x:v>
      </x:c>
      <x:c r="J3195" s="51" t="n">
        <x:v>46123</x:v>
      </x:c>
      <x:c r="K3195" s="51" t="n">
        <x:v>46501</x:v>
      </x:c>
      <x:c r="L3195" s="52" t="n">
        <x:f>IFERROR(H3195/G3195-1,"")</x:f>
        <x:v>0.10999152882429009</x:v>
      </x:c>
      <x:c r="M3195" s="52" t="n">
        <x:f>IFERROR(I3195/H3195-1,"")</x:f>
        <x:v>-0.02582744215938304</x:v>
      </x:c>
      <x:c r="N3195" s="52" t="n">
        <x:f>IFERROR(J3195/I3195-1,"")</x:f>
        <x:v>-0.04912794293489464</x:v>
      </x:c>
      <x:c r="O3195" s="52" t="n">
        <x:f>IFERROR(K3195/J3195-1,"")</x:f>
        <x:v>0.008195477310669386</x:v>
      </x:c>
      <x:c r="P3195" s="52" t="n">
        <x:f>IFERROR((K3195/G3195)^(1/4)-1,"")</x:f>
        <x:v>0.00903352642388855</x:v>
      </x:c>
      <x:c r="Q3195" s="51" t="n">
        <x:v>1712</x:v>
      </x:c>
      <x:c r="R3195" s="52" t="n">
        <x:f>IFERROR(Q3195/K3195,"")</x:f>
        <x:v>0.036816412550267734</x:v>
      </x:c>
      <x:c r="S3195" s="53" t="n">
        <x:v>29099</x:v>
      </x:c>
      <x:c r="T3195" s="50" t="str">
        <x:v>EDINET_company_history</x:v>
      </x:c>
      <x:c r="U3195" s="50" t="str">
        <x:v>長府物産株式会社</x:v>
      </x:c>
      <x:c r="V3195" s="54" t="n">
        <x:v>0.1268</x:v>
      </x:c>
      <x:c r="W3195" s="50" t="str">
        <x:v>川上 康男 / 山下 学</x:v>
      </x:c>
      <x:c r="X3195" s="50" t="b">
        <x:f>AND(COUNT(L3195:O3195)=4,L3195&gt;='設定'!$B$6,M3195&gt;='設定'!$B$6,N3195&gt;='設定'!$B$6,O3195&gt;='設定'!$B$6)</x:f>
        <x:v>0</x:v>
      </x:c>
      <x:c r="Y3195" s="50" t="b">
        <x:f>AND(COUNT(G3195:K3195)=5,P3195&gt;='設定'!$B$7)</x:f>
        <x:v>0</x:v>
      </x:c>
      <x:c r="Z3195" s="50" t="b">
        <x:f>AND(ISNUMBER(R3195),R3195&gt;='設定'!$B$8)</x:f>
        <x:v>0</x:v>
      </x:c>
      <x:c r="AA3195" s="50" t="b">
        <x:f>AND(ISNUMBER(S3195),S3195&gt;=DATE(YEAR('設定'!$B$10)-'設定'!$B$9,MONTH('設定'!$B$10),DAY('設定'!$B$10)))</x:f>
        <x:v>0</x:v>
      </x:c>
      <x:c r="AB3195" s="55" t="b">
        <x:v>0</x:v>
      </x:c>
      <x:c r="AC3195" s="55" t="b">
        <x:v>0</x:v>
      </x:c>
      <x:c r="AD3195" s="50" t="n">
        <x:f>IF(X3195,1,0)+IF(Z3195,1,0)+IF(AA3195,1,0)+IF(AB3195,1,0)</x:f>
        <x:v>0</x:v>
      </x:c>
      <x:c r="AE3195" s="50" t="n">
        <x:f>IF(Y3195,1,0)+IF(Z3195,1,0)+IF(AA3195,1,0)+IF(AB3195,1,0)</x:f>
        <x:v>0</x:v>
      </x:c>
      <x:c r="AF3195" s="50" t="n">
        <x:f>IF(Y3195,1,0)+IF(Z3195,1,0)+IF(AA3195,1,0)+IF(AC3195,1,0)</x:f>
        <x:v>0</x:v>
      </x:c>
      <x:c r="AG3195" s="53" t="n">
        <x:v>44348</x:v>
      </x:c>
      <x:c r="AH3195" s="50" t="str">
        <x:v>S100XRH4</x:v>
      </x:c>
      <x:c r="AI3195" s="50" t="str">
        <x:v>NetSalesSummaryOfBusinessResults</x:v>
      </x:c>
      <x:c r="AJ3195" s="50" t="str">
        <x:v>OperatingIncome</x:v>
      </x:c>
      <x:c r="AK3195" s="53" t="n">
        <x:v>46022</x:v>
      </x:c>
      <x:c r="AL3195" s="50" t="str">
        <x:v>365/365/365/366/365</x:v>
      </x:c>
      <x:c r="AM3195" s="51" t="n">
        <x:v>34002312</x:v>
      </x:c>
      <x:c r="AN3195" s="51" t="n">
        <x:v>1969</x:v>
      </x:c>
      <x:c r="AO3195" s="51" t="n">
        <x:f>IFERROR(AM3195*AN3195,"")</x:f>
        <x:v>66950552328</x:v>
      </x:c>
      <x:c r="AP3195" s="56" t="n">
        <x:f>IFERROR(AO3195/(K3195*1000000),"")</x:f>
        <x:v>1.4397658615513644</x:v>
      </x:c>
      <x:c r="AQ3195" s="57" t="n">
        <x:v>155116095</x:v>
      </x:c>
      <x:c r="AR3195" s="52" t="n">
        <x:v>0.2022456892325153</x:v>
      </x:c>
      <x:c r="AS3195" s="52" t="n">
        <x:v>-0.3409686434679716</x:v>
      </x:c>
      <x:c r="AT3195" s="55" t="b">
        <x:v>1</x:v>
      </x:c>
      <x:c r="AU3195" s="50"/>
      <x:c r="AV3195" s="58" t="n">
        <x:v>0.1628772269600721</x:v>
      </x:c>
      <x:c r="AW3195" s="50" t="n">
        <x:v>885</x:v>
      </x:c>
      <x:c r="AX3195" s="50" t="str">
        <x:v>Core Moat</x:v>
      </x:c>
      <x:c r="AY3195" s="50" t="str">
        <x:v>目立つ機械的警告なし（定性確認は別途必要）</x:v>
      </x:c>
      <x:c r="AZ3195" s="59" t="str">
        <x:v>2026-03-18 10:07</x:v>
      </x:c>
      <x:c r="BA3195" s="53" t="n">
        <x:v>29099</x:v>
      </x:c>
      <x:c r="BB3195" s="50"/>
      <x:c r="BC3195" s="50"/>
      <x:c r="BD3195" s="50" t="str">
        <x:v>TOPIX Small 2</x:v>
      </x:c>
    </x:row>
    <x:row r="3196">
      <x:c r="A3196" s="50" t="n">
        <x:v>3195</x:v>
      </x:c>
      <x:c r="B3196" s="50" t="str">
        <x:v>8137</x:v>
      </x:c>
      <x:c r="C3196" s="50" t="str">
        <x:v>8137.T</x:v>
      </x:c>
      <x:c r="D3196" s="50" t="str">
        <x:v>SUN-WA TECHNOS CORPORATION</x:v>
      </x:c>
      <x:c r="E3196" s="50" t="str">
        <x:v>Prime Market (Domestic)</x:v>
      </x:c>
      <x:c r="F3196" s="50" t="str">
        <x:v>Wholesale Trade</x:v>
      </x:c>
      <x:c r="G3196" s="51" t="n">
        <x:v>134769</x:v>
      </x:c>
      <x:c r="H3196" s="51" t="n">
        <x:v>154414</x:v>
      </x:c>
      <x:c r="I3196" s="51" t="n">
        <x:v>181013</x:v>
      </x:c>
      <x:c r="J3196" s="51" t="n">
        <x:v>166138</x:v>
      </x:c>
      <x:c r="K3196" s="51" t="n">
        <x:v>139581</x:v>
      </x:c>
      <x:c r="L3196" s="52" t="n">
        <x:f>IFERROR(H3196/G3196-1,"")</x:f>
        <x:v>0.1457679436665702</x:v>
      </x:c>
      <x:c r="M3196" s="52" t="n">
        <x:f>IFERROR(I3196/H3196-1,"")</x:f>
        <x:v>0.17225769684095993</x:v>
      </x:c>
      <x:c r="N3196" s="52" t="n">
        <x:f>IFERROR(J3196/I3196-1,"")</x:f>
        <x:v>-0.08217641826830113</x:v>
      </x:c>
      <x:c r="O3196" s="52" t="n">
        <x:f>IFERROR(K3196/J3196-1,"")</x:f>
        <x:v>-0.15984904115855492</x:v>
      </x:c>
      <x:c r="P3196" s="52" t="n">
        <x:f>IFERROR((K3196/G3196)^(1/4)-1,"")</x:f>
        <x:v>0.008809294504262377</x:v>
      </x:c>
      <x:c r="Q3196" s="51" t="n">
        <x:v>3507</x:v>
      </x:c>
      <x:c r="R3196" s="52" t="n">
        <x:f>IFERROR(Q3196/K3196,"")</x:f>
        <x:v>0.025125196122681454</x:v>
      </x:c>
      <x:c r="S3196" s="53" t="n">
        <x:v>37712</x:v>
      </x:c>
      <x:c r="T3196" s="50" t="str">
        <x:v>EDINET_company_history</x:v>
      </x:c>
      <x:c r="U3196" s="50" t="str">
        <x:v>光通信株式会社</x:v>
      </x:c>
      <x:c r="V3196" s="54" t="n">
        <x:v>0.0769</x:v>
      </x:c>
      <x:c r="W3196" s="50" t="str">
        <x:v>田中 裕之 / 松尾 晶広</x:v>
      </x:c>
      <x:c r="X3196" s="50" t="b">
        <x:f>AND(COUNT(L3196:O3196)=4,L3196&gt;='設定'!$B$6,M3196&gt;='設定'!$B$6,N3196&gt;='設定'!$B$6,O3196&gt;='設定'!$B$6)</x:f>
        <x:v>0</x:v>
      </x:c>
      <x:c r="Y3196" s="50" t="b">
        <x:f>AND(COUNT(G3196:K3196)=5,P3196&gt;='設定'!$B$7)</x:f>
        <x:v>0</x:v>
      </x:c>
      <x:c r="Z3196" s="50" t="b">
        <x:f>AND(ISNUMBER(R3196),R3196&gt;='設定'!$B$8)</x:f>
        <x:v>0</x:v>
      </x:c>
      <x:c r="AA3196" s="50" t="b">
        <x:f>AND(ISNUMBER(S3196),S3196&gt;=DATE(YEAR('設定'!$B$10)-'設定'!$B$9,MONTH('設定'!$B$10),DAY('設定'!$B$10)))</x:f>
        <x:v>0</x:v>
      </x:c>
      <x:c r="AB3196" s="55" t="b">
        <x:v>0</x:v>
      </x:c>
      <x:c r="AC3196" s="55" t="b">
        <x:v>0</x:v>
      </x:c>
      <x:c r="AD3196" s="50" t="n">
        <x:f>IF(X3196,1,0)+IF(Z3196,1,0)+IF(AA3196,1,0)+IF(AB3196,1,0)</x:f>
        <x:v>0</x:v>
      </x:c>
      <x:c r="AE3196" s="50" t="n">
        <x:f>IF(Y3196,1,0)+IF(Z3196,1,0)+IF(AA3196,1,0)+IF(AB3196,1,0)</x:f>
        <x:v>0</x:v>
      </x:c>
      <x:c r="AF3196" s="50" t="n">
        <x:f>IF(Y3196,1,0)+IF(Z3196,1,0)+IF(AA3196,1,0)+IF(AC3196,1,0)</x:f>
        <x:v>0</x:v>
      </x:c>
      <x:c r="AG3196" s="53" t="n">
        <x:v>44348</x:v>
      </x:c>
      <x:c r="AH3196" s="50" t="str">
        <x:v>S100W5UA</x:v>
      </x:c>
      <x:c r="AI3196" s="50" t="str">
        <x:v>NetSalesSummaryOfBusinessResults</x:v>
      </x:c>
      <x:c r="AJ3196" s="50" t="str">
        <x:v>OperatingIncome</x:v>
      </x:c>
      <x:c r="AK3196" s="53" t="n">
        <x:v>45747</x:v>
      </x:c>
      <x:c r="AL3196" s="50" t="str">
        <x:v>365/365/365/366/365</x:v>
      </x:c>
      <x:c r="AM3196" s="51" t="n">
        <x:v>15179900</x:v>
      </x:c>
      <x:c r="AN3196" s="51" t="n">
        <x:v>3820</x:v>
      </x:c>
      <x:c r="AO3196" s="51" t="n">
        <x:f>IFERROR(AM3196*AN3196,"")</x:f>
        <x:v>57987218000</x:v>
      </x:c>
      <x:c r="AP3196" s="56" t="n">
        <x:f>IFERROR(AO3196/(K3196*1000000),"")</x:f>
        <x:v>0.41543776015360256</x:v>
      </x:c>
      <x:c r="AQ3196" s="57" t="n">
        <x:v>230852325</x:v>
      </x:c>
      <x:c r="AR3196" s="52" t="n">
        <x:v>0.3037178968072067</x:v>
      </x:c>
      <x:c r="AS3196" s="52" t="n">
        <x:v>-0.3322313421241402</x:v>
      </x:c>
      <x:c r="AT3196" s="55" t="b">
        <x:v>1</x:v>
      </x:c>
      <x:c r="AU3196" s="50"/>
      <x:c r="AV3196" s="58" t="n">
        <x:v>-0.1085920530063745</x:v>
      </x:c>
      <x:c r="AW3196" s="50" t="n">
        <x:v>2648</x:v>
      </x:c>
      <x:c r="AX3196" s="50" t="str">
        <x:v>Core Moat</x:v>
      </x:c>
      <x:c r="AY3196" s="50" t="str">
        <x:v>目立つ機械的警告なし（定性確認は別途必要）</x:v>
      </x:c>
      <x:c r="AZ3196" s="59" t="str">
        <x:v>2025-06-26 13:41</x:v>
      </x:c>
      <x:c r="BA3196" s="53" t="n">
        <x:v>37712</x:v>
      </x:c>
      <x:c r="BB3196" s="50"/>
      <x:c r="BC3196" s="50"/>
      <x:c r="BD3196" s="50" t="str">
        <x:v>TOPIX Small 2</x:v>
      </x:c>
    </x:row>
    <x:row r="3197">
      <x:c r="A3197" s="50" t="n">
        <x:v>3196</x:v>
      </x:c>
      <x:c r="B3197" s="50" t="str">
        <x:v>4539</x:v>
      </x:c>
      <x:c r="C3197" s="50" t="str">
        <x:v>4539.T</x:v>
      </x:c>
      <x:c r="D3197" s="50" t="str">
        <x:v>NIPPON CHEMIPHAR CO.,LTD.</x:v>
      </x:c>
      <x:c r="E3197" s="50" t="str">
        <x:v>Standard Market(Domestic)</x:v>
      </x:c>
      <x:c r="F3197" s="50" t="str">
        <x:v>Pharmaceutical</x:v>
      </x:c>
      <x:c r="G3197" s="51" t="n">
        <x:v>31541</x:v>
      </x:c>
      <x:c r="H3197" s="51" t="n">
        <x:v>32506</x:v>
      </x:c>
      <x:c r="I3197" s="51" t="n">
        <x:v>31559</x:v>
      </x:c>
      <x:c r="J3197" s="51" t="n">
        <x:v>30748</x:v>
      </x:c>
      <x:c r="K3197" s="51" t="n">
        <x:v>32570</x:v>
      </x:c>
      <x:c r="L3197" s="52" t="n">
        <x:f>IFERROR(H3197/G3197-1,"")</x:f>
        <x:v>0.03059509844329611</x:v>
      </x:c>
      <x:c r="M3197" s="52" t="n">
        <x:f>IFERROR(I3197/H3197-1,"")</x:f>
        <x:v>-0.02913308312311569</x:v>
      </x:c>
      <x:c r="N3197" s="52" t="n">
        <x:f>IFERROR(J3197/I3197-1,"")</x:f>
        <x:v>-0.0256978991729776</x:v>
      </x:c>
      <x:c r="O3197" s="52" t="n">
        <x:f>IFERROR(K3197/J3197-1,"")</x:f>
        <x:v>0.059255886561727644</x:v>
      </x:c>
      <x:c r="P3197" s="52" t="n">
        <x:f>IFERROR((K3197/G3197)^(1/4)-1,"")</x:f>
        <x:v>0.008058126455825265</x:v>
      </x:c>
      <x:c r="Q3197" s="51" t="n">
        <x:v>606</x:v>
      </x:c>
      <x:c r="R3197" s="52" t="n">
        <x:f>IFERROR(Q3197/K3197,"")</x:f>
        <x:v>0.018606079214000613</x:v>
      </x:c>
      <x:c r="S3197" s="53" t="n">
        <x:v>26207</x:v>
      </x:c>
      <x:c r="T3197" s="50" t="str">
        <x:v>EDINET_company_history</x:v>
      </x:c>
      <x:c r="U3197" s="50" t="str">
        <x:v>ジャパンソファルシム株式会社</x:v>
      </x:c>
      <x:c r="V3197" s="54" t="n">
        <x:v>0.1956</x:v>
      </x:c>
      <x:c r="W3197" s="50" t="str">
        <x:v>山 口 一 城</x:v>
      </x:c>
      <x:c r="X3197" s="50" t="b">
        <x:f>AND(COUNT(L3197:O3197)=4,L3197&gt;='設定'!$B$6,M3197&gt;='設定'!$B$6,N3197&gt;='設定'!$B$6,O3197&gt;='設定'!$B$6)</x:f>
        <x:v>0</x:v>
      </x:c>
      <x:c r="Y3197" s="50" t="b">
        <x:f>AND(COUNT(G3197:K3197)=5,P3197&gt;='設定'!$B$7)</x:f>
        <x:v>0</x:v>
      </x:c>
      <x:c r="Z3197" s="50" t="b">
        <x:f>AND(ISNUMBER(R3197),R3197&gt;='設定'!$B$8)</x:f>
        <x:v>0</x:v>
      </x:c>
      <x:c r="AA3197" s="50" t="b">
        <x:f>AND(ISNUMBER(S3197),S3197&gt;=DATE(YEAR('設定'!$B$10)-'設定'!$B$9,MONTH('設定'!$B$10),DAY('設定'!$B$10)))</x:f>
        <x:v>0</x:v>
      </x:c>
      <x:c r="AB3197" s="55" t="b">
        <x:v>0</x:v>
      </x:c>
      <x:c r="AC3197" s="55" t="b">
        <x:v>0</x:v>
      </x:c>
      <x:c r="AD3197" s="50" t="n">
        <x:f>IF(X3197,1,0)+IF(Z3197,1,0)+IF(AA3197,1,0)+IF(AB3197,1,0)</x:f>
        <x:v>0</x:v>
      </x:c>
      <x:c r="AE3197" s="50" t="n">
        <x:f>IF(Y3197,1,0)+IF(Z3197,1,0)+IF(AA3197,1,0)+IF(AB3197,1,0)</x:f>
        <x:v>0</x:v>
      </x:c>
      <x:c r="AF3197" s="50" t="n">
        <x:f>IF(Y3197,1,0)+IF(Z3197,1,0)+IF(AA3197,1,0)+IF(AC3197,1,0)</x:f>
        <x:v>0</x:v>
      </x:c>
      <x:c r="AG3197" s="53" t="n">
        <x:v>44348</x:v>
      </x:c>
      <x:c r="AH3197" s="50" t="str">
        <x:v>S100VWWK</x:v>
      </x:c>
      <x:c r="AI3197" s="50" t="str">
        <x:v>NetSalesSummaryOfBusinessResults</x:v>
      </x:c>
      <x:c r="AJ3197" s="50" t="str">
        <x:v>OperatingIncome</x:v>
      </x:c>
      <x:c r="AK3197" s="53" t="n">
        <x:v>45747</x:v>
      </x:c>
      <x:c r="AL3197" s="50" t="str">
        <x:v>365/365/365/366/365</x:v>
      </x:c>
      <x:c r="AM3197" s="51" t="n">
        <x:v>3651320</x:v>
      </x:c>
      <x:c r="AN3197" s="51" t="n">
        <x:v>1611</x:v>
      </x:c>
      <x:c r="AO3197" s="51" t="n">
        <x:f>IFERROR(AM3197*AN3197,"")</x:f>
        <x:v>5882276520</x:v>
      </x:c>
      <x:c r="AP3197" s="56" t="n">
        <x:f>IFERROR(AO3197/(K3197*1000000),"")</x:f>
        <x:v>0.1806041301811483</x:v>
      </x:c>
      <x:c r="AQ3197" s="57" t="n">
        <x:v>3173023.3333333335</x:v>
      </x:c>
      <x:c r="AR3197" s="52" t="n">
        <x:v>0.2038622815740691</x:v>
      </x:c>
      <x:c r="AS3197" s="52" t="n">
        <x:v>-0.4433122238502215</x:v>
      </x:c>
      <x:c r="AT3197" s="55" t="b">
        <x:v>0</x:v>
      </x:c>
      <x:c r="AU3197" s="50" t="str">
        <x:v>low_liquidity</x:v>
      </x:c>
      <x:c r="AV3197" s="58" t="n">
        <x:v>-0.1098159587123068</x:v>
      </x:c>
      <x:c r="AW3197" s="50" t="n">
        <x:v>2654</x:v>
      </x:c>
      <x:c r="AX3197" s="50" t="str">
        <x:v>Transformation Moat</x:v>
      </x:c>
      <x:c r="AY3197" s="50" t="str">
        <x:v>既存適格性フィルター不通過: low_liquidity / 60日平均売買代金2,000万円未満</x:v>
      </x:c>
      <x:c r="AZ3197" s="59" t="str">
        <x:v>2025-06-20 10:56</x:v>
      </x:c>
      <x:c r="BA3197" s="53" t="n">
        <x:v>26207</x:v>
      </x:c>
      <x:c r="BB3197" s="50"/>
      <x:c r="BC3197" s="50"/>
      <x:c r="BD3197" s="50"/>
    </x:row>
    <x:row r="3198">
      <x:c r="A3198" s="50" t="n">
        <x:v>3197</x:v>
      </x:c>
      <x:c r="B3198" s="50" t="str">
        <x:v>6403</x:v>
      </x:c>
      <x:c r="C3198" s="50" t="str">
        <x:v>6403.T</x:v>
      </x:c>
      <x:c r="D3198" s="50" t="str">
        <x:v>SUIDO KIKO KAISHA,LTD.</x:v>
      </x:c>
      <x:c r="E3198" s="50" t="str">
        <x:v>Standard Market(Domestic)</x:v>
      </x:c>
      <x:c r="F3198" s="50" t="str">
        <x:v>Machinery</x:v>
      </x:c>
      <x:c r="G3198" s="51" t="n">
        <x:v>25166</x:v>
      </x:c>
      <x:c r="H3198" s="51" t="n">
        <x:v>22662</x:v>
      </x:c>
      <x:c r="I3198" s="51" t="n">
        <x:v>21929</x:v>
      </x:c>
      <x:c r="J3198" s="51" t="n">
        <x:v>21634</x:v>
      </x:c>
      <x:c r="K3198" s="51" t="n">
        <x:v>25966</x:v>
      </x:c>
      <x:c r="L3198" s="52" t="n">
        <x:f>IFERROR(H3198/G3198-1,"")</x:f>
        <x:v>-0.09949932448541687</x:v>
      </x:c>
      <x:c r="M3198" s="52" t="n">
        <x:f>IFERROR(I3198/H3198-1,"")</x:f>
        <x:v>-0.032344894537110536</x:v>
      </x:c>
      <x:c r="N3198" s="52" t="n">
        <x:f>IFERROR(J3198/I3198-1,"")</x:f>
        <x:v>-0.01345250581421864</x:v>
      </x:c>
      <x:c r="O3198" s="52" t="n">
        <x:f>IFERROR(K3198/J3198-1,"")</x:f>
        <x:v>0.20024036239253018</x:v>
      </x:c>
      <x:c r="P3198" s="52" t="n">
        <x:f>IFERROR((K3198/G3198)^(1/4)-1,"")</x:f>
        <x:v>0.007854211954989365</x:v>
      </x:c>
      <x:c r="Q3198" s="51" t="n">
        <x:v>1479</x:v>
      </x:c>
      <x:c r="R3198" s="52" t="n">
        <x:f>IFERROR(Q3198/K3198,"")</x:f>
        <x:v>0.056959100362011864</x:v>
      </x:c>
      <x:c r="S3198" s="53" t="n">
        <x:v>41456</x:v>
      </x:c>
      <x:c r="T3198" s="50" t="str">
        <x:v>EDINET_company_history</x:v>
      </x:c>
      <x:c r="U3198" s="50" t="str">
        <x:v>東レ株式会社</x:v>
      </x:c>
      <x:c r="V3198" s="54" t="n">
        <x:v>0.5117</x:v>
      </x:c>
      <x:c r="W3198" s="50" t="str">
        <x:v>古川 徹</x:v>
      </x:c>
      <x:c r="X3198" s="50" t="b">
        <x:f>AND(COUNT(L3198:O3198)=4,L3198&gt;='設定'!$B$6,M3198&gt;='設定'!$B$6,N3198&gt;='設定'!$B$6,O3198&gt;='設定'!$B$6)</x:f>
        <x:v>0</x:v>
      </x:c>
      <x:c r="Y3198" s="50" t="b">
        <x:f>AND(COUNT(G3198:K3198)=5,P3198&gt;='設定'!$B$7)</x:f>
        <x:v>0</x:v>
      </x:c>
      <x:c r="Z3198" s="50" t="b">
        <x:f>AND(ISNUMBER(R3198),R3198&gt;='設定'!$B$8)</x:f>
        <x:v>0</x:v>
      </x:c>
      <x:c r="AA3198" s="50" t="b">
        <x:f>AND(ISNUMBER(S3198),S3198&gt;=DATE(YEAR('設定'!$B$10)-'設定'!$B$9,MONTH('設定'!$B$10),DAY('設定'!$B$10)))</x:f>
        <x:v>0</x:v>
      </x:c>
      <x:c r="AB3198" s="55" t="b">
        <x:v>0</x:v>
      </x:c>
      <x:c r="AC3198" s="55" t="b">
        <x:v>0</x:v>
      </x:c>
      <x:c r="AD3198" s="50" t="n">
        <x:f>IF(X3198,1,0)+IF(Z3198,1,0)+IF(AA3198,1,0)+IF(AB3198,1,0)</x:f>
        <x:v>0</x:v>
      </x:c>
      <x:c r="AE3198" s="50" t="n">
        <x:f>IF(Y3198,1,0)+IF(Z3198,1,0)+IF(AA3198,1,0)+IF(AB3198,1,0)</x:f>
        <x:v>0</x:v>
      </x:c>
      <x:c r="AF3198" s="50" t="n">
        <x:f>IF(Y3198,1,0)+IF(Z3198,1,0)+IF(AA3198,1,0)+IF(AC3198,1,0)</x:f>
        <x:v>0</x:v>
      </x:c>
      <x:c r="AG3198" s="53" t="n">
        <x:v>44348</x:v>
      </x:c>
      <x:c r="AH3198" s="50" t="str">
        <x:v>S100W7FM</x:v>
      </x:c>
      <x:c r="AI3198" s="50" t="str">
        <x:v>NetSalesSummaryOfBusinessResults</x:v>
      </x:c>
      <x:c r="AJ3198" s="50" t="str">
        <x:v>OperatingIncome</x:v>
      </x:c>
      <x:c r="AK3198" s="53" t="n">
        <x:v>45747</x:v>
      </x:c>
      <x:c r="AL3198" s="50" t="str">
        <x:v>365/365/365/366/365</x:v>
      </x:c>
      <x:c r="AM3198" s="51" t="n">
        <x:v>4281568</x:v>
      </x:c>
      <x:c r="AN3198" s="51" t="n">
        <x:v>4015</x:v>
      </x:c>
      <x:c r="AO3198" s="51" t="n">
        <x:f>IFERROR(AM3198*AN3198,"")</x:f>
        <x:v>17190495520</x:v>
      </x:c>
      <x:c r="AP3198" s="56" t="n">
        <x:f>IFERROR(AO3198/(K3198*1000000),"")</x:f>
        <x:v>0.6620386474620658</x:v>
      </x:c>
      <x:c r="AQ3198" s="57" t="n">
        <x:v>22949025</x:v>
      </x:c>
      <x:c r="AR3198" s="52" t="n">
        <x:v>0.3132217336015042</x:v>
      </x:c>
      <x:c r="AS3198" s="52" t="n">
        <x:v>-0.3796211033137878</x:v>
      </x:c>
      <x:c r="AT3198" s="55" t="b">
        <x:v>0</x:v>
      </x:c>
      <x:c r="AU3198" s="50" t="str">
        <x:v>repeated_negative_operating_cf</x:v>
      </x:c>
      <x:c r="AV3198" s="58" t="n">
        <x:v>0.4352875394819105</x:v>
      </x:c>
      <x:c r="AW3198" s="50" t="n">
        <x:v>146</x:v>
      </x:c>
      <x:c r="AX3198" s="50" t="str">
        <x:v>Discovery</x:v>
      </x:c>
      <x:c r="AY3198" s="50" t="str">
        <x:v>既存適格性フィルター不通過: repeated_negative_operating_cf</x:v>
      </x:c>
      <x:c r="AZ3198" s="59" t="str">
        <x:v>2025-06-26 16:07</x:v>
      </x:c>
      <x:c r="BA3198" s="53" t="n">
        <x:v>41456</x:v>
      </x:c>
      <x:c r="BB3198" s="50"/>
      <x:c r="BC3198" s="50"/>
      <x:c r="BD3198" s="50"/>
    </x:row>
    <x:row r="3199">
      <x:c r="A3199" s="50" t="n">
        <x:v>3198</x:v>
      </x:c>
      <x:c r="B3199" s="50" t="str">
        <x:v>7477</x:v>
      </x:c>
      <x:c r="C3199" s="50" t="str">
        <x:v>7477.T</x:v>
      </x:c>
      <x:c r="D3199" s="50" t="str">
        <x:v>MURAKI CORPORATION</x:v>
      </x:c>
      <x:c r="E3199" s="50" t="str">
        <x:v>Standard Market(Domestic)</x:v>
      </x:c>
      <x:c r="F3199" s="50" t="str">
        <x:v>Wholesale Trade</x:v>
      </x:c>
      <x:c r="G3199" s="51" t="n">
        <x:v>7315.585</x:v>
      </x:c>
      <x:c r="H3199" s="51" t="n">
        <x:v>7213.53</x:v>
      </x:c>
      <x:c r="I3199" s="51" t="n">
        <x:v>7334.219</x:v>
      </x:c>
      <x:c r="J3199" s="51" t="n">
        <x:v>7409.144</x:v>
      </x:c>
      <x:c r="K3199" s="51" t="n">
        <x:v>7543.131</x:v>
      </x:c>
      <x:c r="L3199" s="52" t="n">
        <x:f>IFERROR(H3199/G3199-1,"")</x:f>
        <x:v>-0.013950353936151405</x:v>
      </x:c>
      <x:c r="M3199" s="52" t="n">
        <x:f>IFERROR(I3199/H3199-1,"")</x:f>
        <x:v>0.016730920922211512</x:v>
      </x:c>
      <x:c r="N3199" s="52" t="n">
        <x:f>IFERROR(J3199/I3199-1,"")</x:f>
        <x:v>0.010215811663109697</x:v>
      </x:c>
      <x:c r="O3199" s="52" t="n">
        <x:f>IFERROR(K3199/J3199-1,"")</x:f>
        <x:v>0.01808400538577737</x:v>
      </x:c>
      <x:c r="P3199" s="52" t="n">
        <x:f>IFERROR((K3199/G3199)^(1/4)-1,"")</x:f>
        <x:v>0.0076869802639825124</x:v>
      </x:c>
      <x:c r="Q3199" s="51" t="n">
        <x:v>143.883</x:v>
      </x:c>
      <x:c r="R3199" s="52" t="n">
        <x:f>IFERROR(Q3199/K3199,"")</x:f>
        <x:v>0.019074705185419687</x:v>
      </x:c>
      <x:c r="S3199" s="53" t="n">
        <x:v>38322</x:v>
      </x:c>
      <x:c r="T3199" s="50" t="str">
        <x:v>EDINET_company_history</x:v>
      </x:c>
      <x:c r="U3199" s="50" t="str">
        <x:v>MRK1号投資事業有限責任組合</x:v>
      </x:c>
      <x:c r="V3199" s="54" t="n">
        <x:v>0.1701</x:v>
      </x:c>
      <x:c r="W3199" s="50" t="str">
        <x:v>柳田 任俊</x:v>
      </x:c>
      <x:c r="X3199" s="50" t="b">
        <x:f>AND(COUNT(L3199:O3199)=4,L3199&gt;='設定'!$B$6,M3199&gt;='設定'!$B$6,N3199&gt;='設定'!$B$6,O3199&gt;='設定'!$B$6)</x:f>
        <x:v>0</x:v>
      </x:c>
      <x:c r="Y3199" s="50" t="b">
        <x:f>AND(COUNT(G3199:K3199)=5,P3199&gt;='設定'!$B$7)</x:f>
        <x:v>0</x:v>
      </x:c>
      <x:c r="Z3199" s="50" t="b">
        <x:f>AND(ISNUMBER(R3199),R3199&gt;='設定'!$B$8)</x:f>
        <x:v>0</x:v>
      </x:c>
      <x:c r="AA3199" s="50" t="b">
        <x:f>AND(ISNUMBER(S3199),S3199&gt;=DATE(YEAR('設定'!$B$10)-'設定'!$B$9,MONTH('設定'!$B$10),DAY('設定'!$B$10)))</x:f>
        <x:v>0</x:v>
      </x:c>
      <x:c r="AB3199" s="55" t="b">
        <x:v>0</x:v>
      </x:c>
      <x:c r="AC3199" s="55" t="b">
        <x:v>0</x:v>
      </x:c>
      <x:c r="AD3199" s="50" t="n">
        <x:f>IF(X3199,1,0)+IF(Z3199,1,0)+IF(AA3199,1,0)+IF(AB3199,1,0)</x:f>
        <x:v>0</x:v>
      </x:c>
      <x:c r="AE3199" s="50" t="n">
        <x:f>IF(Y3199,1,0)+IF(Z3199,1,0)+IF(AA3199,1,0)+IF(AB3199,1,0)</x:f>
        <x:v>0</x:v>
      </x:c>
      <x:c r="AF3199" s="50" t="n">
        <x:f>IF(Y3199,1,0)+IF(Z3199,1,0)+IF(AA3199,1,0)+IF(AC3199,1,0)</x:f>
        <x:v>0</x:v>
      </x:c>
      <x:c r="AG3199" s="53" t="n">
        <x:v>44348</x:v>
      </x:c>
      <x:c r="AH3199" s="50" t="str">
        <x:v>S100W1KI</x:v>
      </x:c>
      <x:c r="AI3199" s="50" t="str">
        <x:v>NetSalesSummaryOfBusinessResults</x:v>
      </x:c>
      <x:c r="AJ3199" s="50" t="str">
        <x:v>OperatingIncome</x:v>
      </x:c>
      <x:c r="AK3199" s="53" t="n">
        <x:v>45747</x:v>
      </x:c>
      <x:c r="AL3199" s="50" t="str">
        <x:v>365/365/365/366/365</x:v>
      </x:c>
      <x:c r="AM3199" s="51" t="n">
        <x:v>1469700</x:v>
      </x:c>
      <x:c r="AN3199" s="51" t="n">
        <x:v>1899</x:v>
      </x:c>
      <x:c r="AO3199" s="51" t="n">
        <x:f>IFERROR(AM3199*AN3199,"")</x:f>
        <x:v>2790960300</x:v>
      </x:c>
      <x:c r="AP3199" s="56" t="n">
        <x:f>IFERROR(AO3199/(K3199*1000000),"")</x:f>
        <x:v>0.37000024260482817</x:v>
      </x:c>
      <x:c r="AQ3199" s="57" t="n">
        <x:v>20475286.666666668</x:v>
      </x:c>
      <x:c r="AR3199" s="52" t="n">
        <x:v>0.6013799595177391</x:v>
      </x:c>
      <x:c r="AS3199" s="52" t="n">
        <x:v>-0.7069204080074318</x:v>
      </x:c>
      <x:c r="AT3199" s="55" t="b">
        <x:v>1</x:v>
      </x:c>
      <x:c r="AU3199" s="50"/>
      <x:c r="AV3199" s="58" t="n">
        <x:v>-0.3841117228080585</x:v>
      </x:c>
      <x:c r="AW3199" s="50" t="n">
        <x:v>3400</x:v>
      </x:c>
      <x:c r="AX3199" s="50" t="str">
        <x:v>Transformation Moat</x:v>
      </x:c>
      <x:c r="AY3199" s="50" t="str">
        <x:v>年率ボラティリティ60%以上 / ローカル5年最大下落率-60%以下</x:v>
      </x:c>
      <x:c r="AZ3199" s="59" t="str">
        <x:v>2025-06-23 09:23</x:v>
      </x:c>
      <x:c r="BA3199" s="53" t="n">
        <x:v>38322</x:v>
      </x:c>
      <x:c r="BB3199" s="50"/>
      <x:c r="BC3199" s="50"/>
      <x:c r="BD3199" s="50"/>
    </x:row>
    <x:row r="3200">
      <x:c r="A3200" s="50" t="n">
        <x:v>3199</x:v>
      </x:c>
      <x:c r="B3200" s="50" t="str">
        <x:v>6013</x:v>
      </x:c>
      <x:c r="C3200" s="50" t="str">
        <x:v>6013.T</x:v>
      </x:c>
      <x:c r="D3200" s="50" t="str">
        <x:v>TAKUMA CO.,LTD.</x:v>
      </x:c>
      <x:c r="E3200" s="50" t="str">
        <x:v>Prime Market (Domestic)</x:v>
      </x:c>
      <x:c r="F3200" s="50" t="str">
        <x:v>Machinery</x:v>
      </x:c>
      <x:c r="G3200" s="51" t="n">
        <x:v>146726</x:v>
      </x:c>
      <x:c r="H3200" s="51" t="n">
        <x:v>134092</x:v>
      </x:c>
      <x:c r="I3200" s="51" t="n">
        <x:v>142651</x:v>
      </x:c>
      <x:c r="J3200" s="51" t="n">
        <x:v>149166</x:v>
      </x:c>
      <x:c r="K3200" s="51" t="n">
        <x:v>151161</x:v>
      </x:c>
      <x:c r="L3200" s="52" t="n">
        <x:f>IFERROR(H3200/G3200-1,"")</x:f>
        <x:v>-0.08610607526955005</x:v>
      </x:c>
      <x:c r="M3200" s="52" t="n">
        <x:f>IFERROR(I3200/H3200-1,"")</x:f>
        <x:v>0.06382931121916302</x:v>
      </x:c>
      <x:c r="N3200" s="52" t="n">
        <x:f>IFERROR(J3200/I3200-1,"")</x:f>
        <x:v>0.04567090311319233</x:v>
      </x:c>
      <x:c r="O3200" s="52" t="n">
        <x:f>IFERROR(K3200/J3200-1,"")</x:f>
        <x:v>0.0133743614496602</x:v>
      </x:c>
      <x:c r="P3200" s="52" t="n">
        <x:f>IFERROR((K3200/G3200)^(1/4)-1,"")</x:f>
        <x:v>0.007472428305889123</x:v>
      </x:c>
      <x:c r="Q3200" s="51" t="n">
        <x:v>13532</x:v>
      </x:c>
      <x:c r="R3200" s="52" t="n">
        <x:f>IFERROR(Q3200/K3200,"")</x:f>
        <x:v>0.08952044508834951</x:v>
      </x:c>
      <x:c r="S3200" s="53" t="n">
        <x:v>18019</x:v>
      </x:c>
      <x:c r="T3200" s="50" t="str">
        <x:v>EDINET_company_history</x:v>
      </x:c>
      <x:c r="U3200" s="50" t="str">
        <x:v>日本マスタートラスト信託銀行株式会社(信託口)</x:v>
      </x:c>
      <x:c r="V3200" s="54" t="n">
        <x:v>0.133</x:v>
      </x:c>
      <x:c r="W3200" s="50" t="str">
        <x:v>濵 田 州 朗 / 西 山 剛 史 / 竹 口 英 樹</x:v>
      </x:c>
      <x:c r="X3200" s="50" t="b">
        <x:f>AND(COUNT(L3200:O3200)=4,L3200&gt;='設定'!$B$6,M3200&gt;='設定'!$B$6,N3200&gt;='設定'!$B$6,O3200&gt;='設定'!$B$6)</x:f>
        <x:v>0</x:v>
      </x:c>
      <x:c r="Y3200" s="50" t="b">
        <x:f>AND(COUNT(G3200:K3200)=5,P3200&gt;='設定'!$B$7)</x:f>
        <x:v>0</x:v>
      </x:c>
      <x:c r="Z3200" s="50" t="b">
        <x:f>AND(ISNUMBER(R3200),R3200&gt;='設定'!$B$8)</x:f>
        <x:v>0</x:v>
      </x:c>
      <x:c r="AA3200" s="50" t="b">
        <x:f>AND(ISNUMBER(S3200),S3200&gt;=DATE(YEAR('設定'!$B$10)-'設定'!$B$9,MONTH('設定'!$B$10),DAY('設定'!$B$10)))</x:f>
        <x:v>0</x:v>
      </x:c>
      <x:c r="AB3200" s="55" t="b">
        <x:v>0</x:v>
      </x:c>
      <x:c r="AC3200" s="55" t="b">
        <x:v>0</x:v>
      </x:c>
      <x:c r="AD3200" s="50" t="n">
        <x:f>IF(X3200,1,0)+IF(Z3200,1,0)+IF(AA3200,1,0)+IF(AB3200,1,0)</x:f>
        <x:v>0</x:v>
      </x:c>
      <x:c r="AE3200" s="50" t="n">
        <x:f>IF(Y3200,1,0)+IF(Z3200,1,0)+IF(AA3200,1,0)+IF(AB3200,1,0)</x:f>
        <x:v>0</x:v>
      </x:c>
      <x:c r="AF3200" s="50" t="n">
        <x:f>IF(Y3200,1,0)+IF(Z3200,1,0)+IF(AA3200,1,0)+IF(AC3200,1,0)</x:f>
        <x:v>0</x:v>
      </x:c>
      <x:c r="AG3200" s="53" t="n">
        <x:v>44348</x:v>
      </x:c>
      <x:c r="AH3200" s="50" t="str">
        <x:v>S100W49Z</x:v>
      </x:c>
      <x:c r="AI3200" s="50" t="str">
        <x:v>NetSalesSummaryOfBusinessResults</x:v>
      </x:c>
      <x:c r="AJ3200" s="50" t="str">
        <x:v>OperatingIncome</x:v>
      </x:c>
      <x:c r="AK3200" s="53" t="n">
        <x:v>45747</x:v>
      </x:c>
      <x:c r="AL3200" s="50" t="str">
        <x:v>365/365/365/366/365</x:v>
      </x:c>
      <x:c r="AM3200" s="51" t="n">
        <x:v>76410900</x:v>
      </x:c>
      <x:c r="AN3200" s="51" t="n">
        <x:v>3340</x:v>
      </x:c>
      <x:c r="AO3200" s="51" t="n">
        <x:f>IFERROR(AM3200*AN3200,"")</x:f>
        <x:v>255212406000</x:v>
      </x:c>
      <x:c r="AP3200" s="56" t="n">
        <x:f>IFERROR(AO3200/(K3200*1000000),"")</x:f>
        <x:v>1.6883482247405084</x:v>
      </x:c>
      <x:c r="AQ3200" s="57" t="n">
        <x:v>829073853.3333334</x:v>
      </x:c>
      <x:c r="AR3200" s="52" t="n">
        <x:v>0.2842104173315177</x:v>
      </x:c>
      <x:c r="AS3200" s="52" t="n">
        <x:v>-0.3245669109458183</x:v>
      </x:c>
      <x:c r="AT3200" s="55" t="b">
        <x:v>0</x:v>
      </x:c>
      <x:c r="AU3200" s="50" t="str">
        <x:v>repeated_negative_operating_cf</x:v>
      </x:c>
      <x:c r="AV3200" s="58" t="n">
        <x:v>0.3460494878062383</x:v>
      </x:c>
      <x:c r="AW3200" s="50" t="n">
        <x:v>317</x:v>
      </x:c>
      <x:c r="AX3200" s="50" t="str">
        <x:v>Future Moat</x:v>
      </x:c>
      <x:c r="AY3200" s="50" t="str">
        <x:v>既存適格性フィルター不通過: repeated_negative_operating_cf</x:v>
      </x:c>
      <x:c r="AZ3200" s="59" t="str">
        <x:v>2025-06-25 15:59</x:v>
      </x:c>
      <x:c r="BA3200" s="53" t="n">
        <x:v>18019</x:v>
      </x:c>
      <x:c r="BB3200" s="50"/>
      <x:c r="BC3200" s="50"/>
      <x:c r="BD3200" s="50" t="str">
        <x:v>TOPIX Small 1</x:v>
      </x:c>
    </x:row>
    <x:row r="3201">
      <x:c r="A3201" s="50" t="n">
        <x:v>3200</x:v>
      </x:c>
      <x:c r="B3201" s="50" t="str">
        <x:v>7480</x:v>
      </x:c>
      <x:c r="C3201" s="50" t="str">
        <x:v>7480.T</x:v>
      </x:c>
      <x:c r="D3201" s="50" t="str">
        <x:v>SUZUDEN CORPORATION</x:v>
      </x:c>
      <x:c r="E3201" s="50" t="str">
        <x:v>Standard Market(Domestic)</x:v>
      </x:c>
      <x:c r="F3201" s="50" t="str">
        <x:v>Wholesale Trade</x:v>
      </x:c>
      <x:c r="G3201" s="51" t="n">
        <x:v>45281.607</x:v>
      </x:c>
      <x:c r="H3201" s="51" t="n">
        <x:v>59690.852</x:v>
      </x:c>
      <x:c r="I3201" s="51" t="n">
        <x:v>67439.996</x:v>
      </x:c>
      <x:c r="J3201" s="51" t="n">
        <x:v>50929.668</x:v>
      </x:c>
      <x:c r="K3201" s="51" t="n">
        <x:v>46631.604</x:v>
      </x:c>
      <x:c r="L3201" s="52" t="n">
        <x:f>IFERROR(H3201/G3201-1,"")</x:f>
        <x:v>0.3182140819339736</x:v>
      </x:c>
      <x:c r="M3201" s="52" t="n">
        <x:f>IFERROR(I3201/H3201-1,"")</x:f>
        <x:v>0.12982129992046354</x:v>
      </x:c>
      <x:c r="N3201" s="52" t="n">
        <x:f>IFERROR(J3201/I3201-1,"")</x:f>
        <x:v>-0.24481507976364647</x:v>
      </x:c>
      <x:c r="O3201" s="52" t="n">
        <x:f>IFERROR(K3201/J3201-1,"")</x:f>
        <x:v>-0.0843921464400671</x:v>
      </x:c>
      <x:c r="P3201" s="52" t="n">
        <x:f>IFERROR((K3201/G3201)^(1/4)-1,"")</x:f>
        <x:v>0.007371432510287601</x:v>
      </x:c>
      <x:c r="Q3201" s="51" t="n">
        <x:v>2423.286</x:v>
      </x:c>
      <x:c r="R3201" s="52" t="n">
        <x:f>IFERROR(Q3201/K3201,"")</x:f>
        <x:v>0.051966601877988156</x:v>
      </x:c>
      <x:c r="S3201" s="53" t="n">
        <x:v>38322</x:v>
      </x:c>
      <x:c r="T3201" s="50" t="str">
        <x:v>EDINET_company_history</x:v>
      </x:c>
      <x:c r="U3201" s="50" t="str">
        <x:v>株式会社トレンド</x:v>
      </x:c>
      <x:c r="V3201" s="54" t="n">
        <x:v>0.1014</x:v>
      </x:c>
      <x:c r="W3201" s="50" t="str">
        <x:v>鈴 木 敏 雄 / 高 谷 健 文 / 安 岳 宗 吉</x:v>
      </x:c>
      <x:c r="X3201" s="50" t="b">
        <x:f>AND(COUNT(L3201:O3201)=4,L3201&gt;='設定'!$B$6,M3201&gt;='設定'!$B$6,N3201&gt;='設定'!$B$6,O3201&gt;='設定'!$B$6)</x:f>
        <x:v>0</x:v>
      </x:c>
      <x:c r="Y3201" s="50" t="b">
        <x:f>AND(COUNT(G3201:K3201)=5,P3201&gt;='設定'!$B$7)</x:f>
        <x:v>0</x:v>
      </x:c>
      <x:c r="Z3201" s="50" t="b">
        <x:f>AND(ISNUMBER(R3201),R3201&gt;='設定'!$B$8)</x:f>
        <x:v>0</x:v>
      </x:c>
      <x:c r="AA3201" s="50" t="b">
        <x:f>AND(ISNUMBER(S3201),S3201&gt;=DATE(YEAR('設定'!$B$10)-'設定'!$B$9,MONTH('設定'!$B$10),DAY('設定'!$B$10)))</x:f>
        <x:v>0</x:v>
      </x:c>
      <x:c r="AB3201" s="55" t="b">
        <x:v>0</x:v>
      </x:c>
      <x:c r="AC3201" s="55" t="b">
        <x:v>0</x:v>
      </x:c>
      <x:c r="AD3201" s="50" t="n">
        <x:f>IF(X3201,1,0)+IF(Z3201,1,0)+IF(AA3201,1,0)+IF(AB3201,1,0)</x:f>
        <x:v>0</x:v>
      </x:c>
      <x:c r="AE3201" s="50" t="n">
        <x:f>IF(Y3201,1,0)+IF(Z3201,1,0)+IF(AA3201,1,0)+IF(AB3201,1,0)</x:f>
        <x:v>0</x:v>
      </x:c>
      <x:c r="AF3201" s="50" t="n">
        <x:f>IF(Y3201,1,0)+IF(Z3201,1,0)+IF(AA3201,1,0)+IF(AC3201,1,0)</x:f>
        <x:v>0</x:v>
      </x:c>
      <x:c r="AG3201" s="53" t="n">
        <x:v>44348</x:v>
      </x:c>
      <x:c r="AH3201" s="50" t="str">
        <x:v>S100W1NW</x:v>
      </x:c>
      <x:c r="AI3201" s="50" t="str">
        <x:v>NetSalesSummaryOfBusinessResults</x:v>
      </x:c>
      <x:c r="AJ3201" s="50" t="str">
        <x:v>OperatingIncome</x:v>
      </x:c>
      <x:c r="AK3201" s="53" t="n">
        <x:v>45747</x:v>
      </x:c>
      <x:c r="AL3201" s="50" t="str">
        <x:v>365/365/365/366/365</x:v>
      </x:c>
      <x:c r="AM3201" s="51" t="n">
        <x:v>14261900</x:v>
      </x:c>
      <x:c r="AN3201" s="51" t="n">
        <x:v>2070</x:v>
      </x:c>
      <x:c r="AO3201" s="51" t="n">
        <x:f>IFERROR(AM3201*AN3201,"")</x:f>
        <x:v>29522133000</x:v>
      </x:c>
      <x:c r="AP3201" s="56" t="n">
        <x:f>IFERROR(AO3201/(K3201*1000000),"")</x:f>
        <x:v>0.6330928054715853</x:v>
      </x:c>
      <x:c r="AQ3201" s="57" t="n">
        <x:v>59176553.333333336</x:v>
      </x:c>
      <x:c r="AR3201" s="52" t="n">
        <x:v>0.2360274372183727</x:v>
      </x:c>
      <x:c r="AS3201" s="52" t="n">
        <x:v>-0.333902014260975</x:v>
      </x:c>
      <x:c r="AT3201" s="55" t="b">
        <x:v>1</x:v>
      </x:c>
      <x:c r="AU3201" s="50"/>
      <x:c r="AV3201" s="58" t="n">
        <x:v>-0.0931831956728583</x:v>
      </x:c>
      <x:c r="AW3201" s="50" t="n">
        <x:v>2561</x:v>
      </x:c>
      <x:c r="AX3201" s="50" t="str">
        <x:v>Core Moat</x:v>
      </x:c>
      <x:c r="AY3201" s="50" t="str">
        <x:v>目立つ機械的警告なし（定性確認は別途必要）</x:v>
      </x:c>
      <x:c r="AZ3201" s="59" t="str">
        <x:v>2025-06-23 14:46</x:v>
      </x:c>
      <x:c r="BA3201" s="53" t="n">
        <x:v>38322</x:v>
      </x:c>
      <x:c r="BB3201" s="50"/>
      <x:c r="BC3201" s="50"/>
      <x:c r="BD3201" s="50" t="str">
        <x:v>TOPIX Small 2</x:v>
      </x:c>
    </x:row>
    <x:row r="3202">
      <x:c r="A3202" s="50" t="n">
        <x:v>3201</x:v>
      </x:c>
      <x:c r="B3202" s="50" t="str">
        <x:v>7915</x:v>
      </x:c>
      <x:c r="C3202" s="50" t="str">
        <x:v>7915.T</x:v>
      </x:c>
      <x:c r="D3202" s="50" t="str">
        <x:v>Nissha Co.,Ltd.</x:v>
      </x:c>
      <x:c r="E3202" s="50" t="str">
        <x:v>Prime Market (Domestic)</x:v>
      </x:c>
      <x:c r="F3202" s="50" t="str">
        <x:v>Other Products</x:v>
      </x:c>
      <x:c r="G3202" s="51" t="n">
        <x:v>189285</x:v>
      </x:c>
      <x:c r="H3202" s="51" t="n">
        <x:v>193963</x:v>
      </x:c>
      <x:c r="I3202" s="51" t="n">
        <x:v>167726</x:v>
      </x:c>
      <x:c r="J3202" s="51" t="n">
        <x:v>195598</x:v>
      </x:c>
      <x:c r="K3202" s="51" t="n">
        <x:v>194898</x:v>
      </x:c>
      <x:c r="L3202" s="52" t="n">
        <x:f>IFERROR(H3202/G3202-1,"")</x:f>
        <x:v>0.02471405552473782</x:v>
      </x:c>
      <x:c r="M3202" s="52" t="n">
        <x:f>IFERROR(I3202/H3202-1,"")</x:f>
        <x:v>-0.13526806659001978</x:v>
      </x:c>
      <x:c r="N3202" s="52" t="n">
        <x:f>IFERROR(J3202/I3202-1,"")</x:f>
        <x:v>0.16617578669973643</x:v>
      </x:c>
      <x:c r="O3202" s="52" t="n">
        <x:f>IFERROR(K3202/J3202-1,"")</x:f>
        <x:v>-0.0035787686990664813</x:v>
      </x:c>
      <x:c r="P3202" s="52" t="n">
        <x:f>IFERROR((K3202/G3202)^(1/4)-1,"")</x:f>
        <x:v>0.007332383490339822</x:v>
      </x:c>
      <x:c r="Q3202" s="51" t="n">
        <x:v>4040</x:v>
      </x:c>
      <x:c r="R3202" s="52" t="n">
        <x:f>IFERROR(Q3202/K3202,"")</x:f>
        <x:v>0.020728791470410162</x:v>
      </x:c>
      <x:c r="S3202" s="53" t="n">
        <x:v>22555</x:v>
      </x:c>
      <x:c r="T3202" s="50" t="str">
        <x:v>EDINET_company_history</x:v>
      </x:c>
      <x:c r="U3202" s="50" t="str">
        <x:v>日本マスタートラスト信託銀行株式会社(信託口)管理有価証券信託設定分</x:v>
      </x:c>
      <x:c r="V3202" s="54" t="n">
        <x:v>0.0596</x:v>
      </x:c>
      <x:c r="W3202" s="50" t="str">
        <x:v>鈴 木 順 也</x:v>
      </x:c>
      <x:c r="X3202" s="50" t="b">
        <x:f>AND(COUNT(L3202:O3202)=4,L3202&gt;='設定'!$B$6,M3202&gt;='設定'!$B$6,N3202&gt;='設定'!$B$6,O3202&gt;='設定'!$B$6)</x:f>
        <x:v>0</x:v>
      </x:c>
      <x:c r="Y3202" s="50" t="b">
        <x:f>AND(COUNT(G3202:K3202)=5,P3202&gt;='設定'!$B$7)</x:f>
        <x:v>0</x:v>
      </x:c>
      <x:c r="Z3202" s="50" t="b">
        <x:f>AND(ISNUMBER(R3202),R3202&gt;='設定'!$B$8)</x:f>
        <x:v>0</x:v>
      </x:c>
      <x:c r="AA3202" s="50" t="b">
        <x:f>AND(ISNUMBER(S3202),S3202&gt;=DATE(YEAR('設定'!$B$10)-'設定'!$B$9,MONTH('設定'!$B$10),DAY('設定'!$B$10)))</x:f>
        <x:v>0</x:v>
      </x:c>
      <x:c r="AB3202" s="55" t="b">
        <x:v>0</x:v>
      </x:c>
      <x:c r="AC3202" s="55" t="b">
        <x:v>0</x:v>
      </x:c>
      <x:c r="AD3202" s="50" t="n">
        <x:f>IF(X3202,1,0)+IF(Z3202,1,0)+IF(AA3202,1,0)+IF(AB3202,1,0)</x:f>
        <x:v>0</x:v>
      </x:c>
      <x:c r="AE3202" s="50" t="n">
        <x:f>IF(Y3202,1,0)+IF(Z3202,1,0)+IF(AA3202,1,0)+IF(AB3202,1,0)</x:f>
        <x:v>0</x:v>
      </x:c>
      <x:c r="AF3202" s="50" t="n">
        <x:f>IF(Y3202,1,0)+IF(Z3202,1,0)+IF(AA3202,1,0)+IF(AC3202,1,0)</x:f>
        <x:v>0</x:v>
      </x:c>
      <x:c r="AG3202" s="53" t="n">
        <x:v>44348</x:v>
      </x:c>
      <x:c r="AH3202" s="50" t="str">
        <x:v>S100XS06</x:v>
      </x:c>
      <x:c r="AI3202" s="50" t="str">
        <x:v>NetSalesIFRSSummaryOfBusinessResults</x:v>
      </x:c>
      <x:c r="AJ3202" s="50" t="str">
        <x:v>OperatingProfitLossIFRS</x:v>
      </x:c>
      <x:c r="AK3202" s="53" t="n">
        <x:v>46022</x:v>
      </x:c>
      <x:c r="AL3202" s="50" t="str">
        <x:v>365/365/365/366/365</x:v>
      </x:c>
      <x:c r="AM3202" s="51" t="n">
        <x:v>48014900</x:v>
      </x:c>
      <x:c r="AN3202" s="51" t="n">
        <x:v>1606</x:v>
      </x:c>
      <x:c r="AO3202" s="51" t="n">
        <x:f>IFERROR(AM3202*AN3202,"")</x:f>
        <x:v>77111929400</x:v>
      </x:c>
      <x:c r="AP3202" s="56" t="n">
        <x:f>IFERROR(AO3202/(K3202*1000000),"")</x:f>
        <x:v>0.39565274861722544</x:v>
      </x:c>
      <x:c r="AQ3202" s="57" t="n">
        <x:v>339046298.3333333</x:v>
      </x:c>
      <x:c r="AR3202" s="52" t="n">
        <x:v>0.3553533655307966</x:v>
      </x:c>
      <x:c r="AS3202" s="52" t="n">
        <x:v>-0.4927328238290736</x:v>
      </x:c>
      <x:c r="AT3202" s="55" t="b">
        <x:v>0</x:v>
      </x:c>
      <x:c r="AU3202" s="50" t="str">
        <x:v>missing_financial_data;repeated_operating_loss</x:v>
      </x:c>
      <x:c r="AV3202" s="58" t="n">
        <x:v>-0.2727102622336899</x:v>
      </x:c>
      <x:c r="AW3202" s="50" t="n">
        <x:v>3235</x:v>
      </x:c>
      <x:c r="AX3202" s="50" t="str">
        <x:v>Transformation Moat</x:v>
      </x:c>
      <x:c r="AY3202" s="50" t="str">
        <x:v>既存適格性フィルター不通過: missing_financial_data;repeated_operating_loss</x:v>
      </x:c>
      <x:c r="AZ3202" s="59" t="str">
        <x:v>2026-03-23 10:00</x:v>
      </x:c>
      <x:c r="BA3202" s="53" t="n">
        <x:v>22555</x:v>
      </x:c>
      <x:c r="BB3202" s="50"/>
      <x:c r="BC3202" s="50"/>
      <x:c r="BD3202" s="50" t="str">
        <x:v>TOPIX Small 1</x:v>
      </x:c>
    </x:row>
    <x:row r="3203">
      <x:c r="A3203" s="50" t="n">
        <x:v>3202</x:v>
      </x:c>
      <x:c r="B3203" s="50" t="str">
        <x:v>6464</x:v>
      </x:c>
      <x:c r="C3203" s="50" t="str">
        <x:v>6464.T</x:v>
      </x:c>
      <x:c r="D3203" s="50" t="str">
        <x:v>TSUBAKI NAKASHIMA CO.,LTD.</x:v>
      </x:c>
      <x:c r="E3203" s="50" t="str">
        <x:v>Prime Market (Domestic)</x:v>
      </x:c>
      <x:c r="F3203" s="50" t="str">
        <x:v>Machinery</x:v>
      </x:c>
      <x:c r="G3203" s="51" t="n">
        <x:v>67926</x:v>
      </x:c>
      <x:c r="H3203" s="51" t="n">
        <x:v>79036</x:v>
      </x:c>
      <x:c r="I3203" s="51" t="n">
        <x:v>77085</x:v>
      </x:c>
      <x:c r="J3203" s="51" t="n">
        <x:v>75921</x:v>
      </x:c>
      <x:c r="K3203" s="51" t="n">
        <x:v>69837</x:v>
      </x:c>
      <x:c r="L3203" s="52" t="n">
        <x:f>IFERROR(H3203/G3203-1,"")</x:f>
        <x:v>0.16356034508141204</x:v>
      </x:c>
      <x:c r="M3203" s="52" t="n">
        <x:f>IFERROR(I3203/H3203-1,"")</x:f>
        <x:v>-0.02468495369198842</x:v>
      </x:c>
      <x:c r="N3203" s="52" t="n">
        <x:f>IFERROR(J3203/I3203-1,"")</x:f>
        <x:v>-0.015100214049425964</x:v>
      </x:c>
      <x:c r="O3203" s="52" t="n">
        <x:f>IFERROR(K3203/J3203-1,"")</x:f>
        <x:v>-0.0801359307701427</x:v>
      </x:c>
      <x:c r="P3203" s="52" t="n">
        <x:f>IFERROR((K3203/G3203)^(1/4)-1,"")</x:f>
        <x:v>0.006960381122802284</x:v>
      </x:c>
      <x:c r="Q3203" s="51" t="n">
        <x:v>-22336</x:v>
      </x:c>
      <x:c r="R3203" s="52" t="n">
        <x:f>IFERROR(Q3203/K3203,"")</x:f>
        <x:v>-0.31983046236235807</x:v>
      </x:c>
      <x:c r="S3203" s="53" t="n">
        <x:v>22555</x:v>
      </x:c>
      <x:c r="T3203" s="50" t="str">
        <x:v>EDINET_company_history</x:v>
      </x:c>
      <x:c r="U3203" s="50" t="str">
        <x:v>日本マスタートラスト信託銀行株式会社（信託口）</x:v>
      </x:c>
      <x:c r="V3203" s="54" t="n">
        <x:v>0.1482</x:v>
      </x:c>
      <x:c r="W3203" s="50"/>
      <x:c r="X3203" s="50" t="b">
        <x:f>AND(COUNT(L3203:O3203)=4,L3203&gt;='設定'!$B$6,M3203&gt;='設定'!$B$6,N3203&gt;='設定'!$B$6,O3203&gt;='設定'!$B$6)</x:f>
        <x:v>0</x:v>
      </x:c>
      <x:c r="Y3203" s="50" t="b">
        <x:f>AND(COUNT(G3203:K3203)=5,P3203&gt;='設定'!$B$7)</x:f>
        <x:v>0</x:v>
      </x:c>
      <x:c r="Z3203" s="50" t="b">
        <x:f>AND(ISNUMBER(R3203),R3203&gt;='設定'!$B$8)</x:f>
        <x:v>0</x:v>
      </x:c>
      <x:c r="AA3203" s="50" t="b">
        <x:f>AND(ISNUMBER(S3203),S3203&gt;=DATE(YEAR('設定'!$B$10)-'設定'!$B$9,MONTH('設定'!$B$10),DAY('設定'!$B$10)))</x:f>
        <x:v>0</x:v>
      </x:c>
      <x:c r="AB3203" s="55" t="b">
        <x:v>0</x:v>
      </x:c>
      <x:c r="AC3203" s="55" t="b">
        <x:v>0</x:v>
      </x:c>
      <x:c r="AD3203" s="50" t="n">
        <x:f>IF(X3203,1,0)+IF(Z3203,1,0)+IF(AA3203,1,0)+IF(AB3203,1,0)</x:f>
        <x:v>0</x:v>
      </x:c>
      <x:c r="AE3203" s="50" t="n">
        <x:f>IF(Y3203,1,0)+IF(Z3203,1,0)+IF(AA3203,1,0)+IF(AB3203,1,0)</x:f>
        <x:v>0</x:v>
      </x:c>
      <x:c r="AF3203" s="50" t="n">
        <x:f>IF(Y3203,1,0)+IF(Z3203,1,0)+IF(AA3203,1,0)+IF(AC3203,1,0)</x:f>
        <x:v>0</x:v>
      </x:c>
      <x:c r="AG3203" s="53" t="n">
        <x:v>44348</x:v>
      </x:c>
      <x:c r="AH3203" s="50" t="str">
        <x:v>S100XTLM</x:v>
      </x:c>
      <x:c r="AI3203" s="50" t="str">
        <x:v>RevenueIFRSSummaryOfBusinessResults</x:v>
      </x:c>
      <x:c r="AJ3203" s="50" t="str">
        <x:v>OperatingProfitLossIFRSSummaryOfBusinessResults</x:v>
      </x:c>
      <x:c r="AK3203" s="53" t="n">
        <x:v>46022</x:v>
      </x:c>
      <x:c r="AL3203" s="50" t="str">
        <x:v>365/365/365/366/365</x:v>
      </x:c>
      <x:c r="AM3203" s="51" t="n">
        <x:v>39865000</x:v>
      </x:c>
      <x:c r="AN3203" s="51" t="n">
        <x:v>433</x:v>
      </x:c>
      <x:c r="AO3203" s="51" t="n">
        <x:f>IFERROR(AM3203*AN3203,"")</x:f>
        <x:v>17261545000</x:v>
      </x:c>
      <x:c r="AP3203" s="56" t="n">
        <x:f>IFERROR(AO3203/(K3203*1000000),"")</x:f>
        <x:v>0.247169050789696</x:v>
      </x:c>
      <x:c r="AQ3203" s="57" t="n">
        <x:v>244858445</x:v>
      </x:c>
      <x:c r="AR3203" s="52" t="n">
        <x:v>0.4111979193963229</x:v>
      </x:c>
      <x:c r="AS3203" s="52" t="n">
        <x:v>-0.8302943265665363</x:v>
      </x:c>
      <x:c r="AT3203" s="55" t="b">
        <x:v>0</x:v>
      </x:c>
      <x:c r="AU3203" s="50" t="str">
        <x:v>missing_financial_data;repeated_operating_loss</x:v>
      </x:c>
      <x:c r="AV3203" s="58" t="n">
        <x:v>-0.0975527757854544</x:v>
      </x:c>
      <x:c r="AW3203" s="50" t="n">
        <x:v>2591</x:v>
      </x:c>
      <x:c r="AX3203" s="50" t="str">
        <x:v>Future Moat</x:v>
      </x:c>
      <x:c r="AY3203" s="50" t="str">
        <x:v>既存適格性フィルター不通過: missing_financial_data;repeated_operating_loss / ローカル5年最大下落率-60%以下</x:v>
      </x:c>
      <x:c r="AZ3203" s="59" t="str">
        <x:v>2026-03-25 16:00</x:v>
      </x:c>
      <x:c r="BA3203" s="53" t="n">
        <x:v>22555</x:v>
      </x:c>
      <x:c r="BB3203" s="50"/>
      <x:c r="BC3203" s="50"/>
      <x:c r="BD3203" s="50" t="str">
        <x:v>TOPIX Small 2</x:v>
      </x:c>
    </x:row>
    <x:row r="3204">
      <x:c r="A3204" s="50" t="n">
        <x:v>3203</x:v>
      </x:c>
      <x:c r="B3204" s="50" t="str">
        <x:v>3536</x:v>
      </x:c>
      <x:c r="C3204" s="50" t="str">
        <x:v>3536.T</x:v>
      </x:c>
      <x:c r="D3204" s="50" t="str">
        <x:v>AXAS HOLDINGS CO.,LTD.</x:v>
      </x:c>
      <x:c r="E3204" s="50" t="str">
        <x:v>Standard Market(Domestic)</x:v>
      </x:c>
      <x:c r="F3204" s="50" t="str">
        <x:v>Retail Trade</x:v>
      </x:c>
      <x:c r="G3204" s="51" t="n">
        <x:v>11807.43</x:v>
      </x:c>
      <x:c r="H3204" s="51" t="n">
        <x:v>11327.46</x:v>
      </x:c>
      <x:c r="I3204" s="51" t="n">
        <x:v>11064.467</x:v>
      </x:c>
      <x:c r="J3204" s="51" t="n">
        <x:v>11718.715</x:v>
      </x:c>
      <x:c r="K3204" s="51" t="n">
        <x:v>12134.207</x:v>
      </x:c>
      <x:c r="L3204" s="52" t="n">
        <x:f>IFERROR(H3204/G3204-1,"")</x:f>
        <x:v>-0.040649828116702924</x:v>
      </x:c>
      <x:c r="M3204" s="52" t="n">
        <x:f>IFERROR(I3204/H3204-1,"")</x:f>
        <x:v>-0.02321729672848094</x:v>
      </x:c>
      <x:c r="N3204" s="52" t="n">
        <x:f>IFERROR(J3204/I3204-1,"")</x:f>
        <x:v>0.05913054826771136</x:v>
      </x:c>
      <x:c r="O3204" s="52" t="n">
        <x:f>IFERROR(K3204/J3204-1,"")</x:f>
        <x:v>0.035455423226864013</x:v>
      </x:c>
      <x:c r="P3204" s="52" t="n">
        <x:f>IFERROR((K3204/G3204)^(1/4)-1,"")</x:f>
        <x:v>0.006848216158504394</x:v>
      </x:c>
      <x:c r="Q3204" s="51" t="n">
        <x:v>164.901</x:v>
      </x:c>
      <x:c r="R3204" s="52" t="n">
        <x:f>IFERROR(Q3204/K3204,"")</x:f>
        <x:v>0.013589763220620846</x:v>
      </x:c>
      <x:c r="S3204" s="53" t="n">
        <x:v>44348</x:v>
      </x:c>
      <x:c r="T3204" s="50" t="str">
        <x:v>not_identified_before_local_window</x:v>
      </x:c>
      <x:c r="U3204" s="50" t="str">
        <x:v>ＴＫマネジメント株式会社</x:v>
      </x:c>
      <x:c r="V3204" s="54" t="n">
        <x:v>0.66</x:v>
      </x:c>
      <x:c r="W3204" s="50" t="str">
        <x:v>久岡 卓司</x:v>
      </x:c>
      <x:c r="X3204" s="50" t="b">
        <x:f>AND(COUNT(L3204:O3204)=4,L3204&gt;='設定'!$B$6,M3204&gt;='設定'!$B$6,N3204&gt;='設定'!$B$6,O3204&gt;='設定'!$B$6)</x:f>
        <x:v>0</x:v>
      </x:c>
      <x:c r="Y3204" s="50" t="b">
        <x:f>AND(COUNT(G3204:K3204)=5,P3204&gt;='設定'!$B$7)</x:f>
        <x:v>0</x:v>
      </x:c>
      <x:c r="Z3204" s="50" t="b">
        <x:f>AND(ISNUMBER(R3204),R3204&gt;='設定'!$B$8)</x:f>
        <x:v>0</x:v>
      </x:c>
      <x:c r="AA3204" s="50" t="b">
        <x:f>AND(ISNUMBER(S3204),S3204&gt;=DATE(YEAR('設定'!$B$10)-'設定'!$B$9,MONTH('設定'!$B$10),DAY('設定'!$B$10)))</x:f>
        <x:v>0</x:v>
      </x:c>
      <x:c r="AB3204" s="55" t="b">
        <x:v>0</x:v>
      </x:c>
      <x:c r="AC3204" s="55" t="b">
        <x:v>0</x:v>
      </x:c>
      <x:c r="AD3204" s="50" t="n">
        <x:f>IF(X3204,1,0)+IF(Z3204,1,0)+IF(AA3204,1,0)+IF(AB3204,1,0)</x:f>
        <x:v>0</x:v>
      </x:c>
      <x:c r="AE3204" s="50" t="n">
        <x:f>IF(Y3204,1,0)+IF(Z3204,1,0)+IF(AA3204,1,0)+IF(AB3204,1,0)</x:f>
        <x:v>0</x:v>
      </x:c>
      <x:c r="AF3204" s="50" t="n">
        <x:f>IF(Y3204,1,0)+IF(Z3204,1,0)+IF(AA3204,1,0)+IF(AC3204,1,0)</x:f>
        <x:v>0</x:v>
      </x:c>
      <x:c r="AG3204" s="53" t="n">
        <x:v>44348</x:v>
      </x:c>
      <x:c r="AH3204" s="50" t="str">
        <x:v>S100X6JA</x:v>
      </x:c>
      <x:c r="AI3204" s="50" t="str">
        <x:v>NetSalesSummaryOfBusinessResults</x:v>
      </x:c>
      <x:c r="AJ3204" s="50" t="str">
        <x:v>OperatingIncome</x:v>
      </x:c>
      <x:c r="AK3204" s="53" t="n">
        <x:v>45900</x:v>
      </x:c>
      <x:c r="AL3204" s="50" t="str">
        <x:v>365/365/365/366/365</x:v>
      </x:c>
      <x:c r="AM3204" s="51" t="n">
        <x:v>30325252</x:v>
      </x:c>
      <x:c r="AN3204" s="51" t="n">
        <x:v>128</x:v>
      </x:c>
      <x:c r="AO3204" s="51" t="n">
        <x:f>IFERROR(AM3204*AN3204,"")</x:f>
        <x:v>3881632256</x:v>
      </x:c>
      <x:c r="AP3204" s="56" t="n">
        <x:f>IFERROR(AO3204/(K3204*1000000),"")</x:f>
        <x:v>0.3198917124126859</x:v>
      </x:c>
      <x:c r="AQ3204" s="57" t="n">
        <x:v>3053123.3333333335</x:v>
      </x:c>
      <x:c r="AR3204" s="52" t="n">
        <x:v>0.264107324930609</x:v>
      </x:c>
      <x:c r="AS3204" s="52" t="n">
        <x:v>-0.2919580046760937</x:v>
      </x:c>
      <x:c r="AT3204" s="55" t="b">
        <x:v>0</x:v>
      </x:c>
      <x:c r="AU3204" s="50" t="str">
        <x:v>low_liquidity</x:v>
      </x:c>
      <x:c r="AV3204" s="58" t="n">
        <x:v>-0.1711751931423132</x:v>
      </x:c>
      <x:c r="AW3204" s="50" t="n">
        <x:v>2926</x:v>
      </x:c>
      <x:c r="AX3204" s="50" t="str">
        <x:v>Transformation Moat</x:v>
      </x:c>
      <x:c r="AY3204" s="50" t="str">
        <x:v>既存適格性フィルター不通過: low_liquidity / 60日平均売買代金2,000万円未満</x:v>
      </x:c>
      <x:c r="AZ3204" s="59" t="str">
        <x:v>2025-11-26 11:35</x:v>
      </x:c>
      <x:c r="BA3204" s="53"/>
      <x:c r="BB3204" s="50"/>
      <x:c r="BC3204" s="50"/>
      <x:c r="BD3204" s="50"/>
    </x:row>
    <x:row r="3205">
      <x:c r="A3205" s="50" t="n">
        <x:v>3204</x:v>
      </x:c>
      <x:c r="B3205" s="50" t="str">
        <x:v>9351</x:v>
      </x:c>
      <x:c r="C3205" s="50" t="str">
        <x:v>9351.T</x:v>
      </x:c>
      <x:c r="D3205" s="50" t="str">
        <x:v>TOYO WHARF &amp; WAREHOUSE CO.,LTD.</x:v>
      </x:c>
      <x:c r="E3205" s="50" t="str">
        <x:v>Standard Market(Domestic)</x:v>
      </x:c>
      <x:c r="F3205" s="50" t="str">
        <x:v>Warehousing and Harbor Transportation Service</x:v>
      </x:c>
      <x:c r="G3205" s="51" t="n">
        <x:v>34159</x:v>
      </x:c>
      <x:c r="H3205" s="51" t="n">
        <x:v>36123</x:v>
      </x:c>
      <x:c r="I3205" s="51" t="n">
        <x:v>38086</x:v>
      </x:c>
      <x:c r="J3205" s="51" t="n">
        <x:v>34697</x:v>
      </x:c>
      <x:c r="K3205" s="51" t="n">
        <x:v>35100</x:v>
      </x:c>
      <x:c r="L3205" s="52" t="n">
        <x:f>IFERROR(H3205/G3205-1,"")</x:f>
        <x:v>0.05749582833221112</x:v>
      </x:c>
      <x:c r="M3205" s="52" t="n">
        <x:f>IFERROR(I3205/H3205-1,"")</x:f>
        <x:v>0.05434210890568325</x:v>
      </x:c>
      <x:c r="N3205" s="52" t="n">
        <x:f>IFERROR(J3205/I3205-1,"")</x:f>
        <x:v>-0.08898282833587146</x:v>
      </x:c>
      <x:c r="O3205" s="52" t="n">
        <x:f>IFERROR(K3205/J3205-1,"")</x:f>
        <x:v>0.01161483701760968</x:v>
      </x:c>
      <x:c r="P3205" s="52" t="n">
        <x:f>IFERROR((K3205/G3205)^(1/4)-1,"")</x:f>
        <x:v>0.006816888926862497</x:v>
      </x:c>
      <x:c r="Q3205" s="51" t="n">
        <x:v>1155</x:v>
      </x:c>
      <x:c r="R3205" s="52" t="n">
        <x:f>IFERROR(Q3205/K3205,"")</x:f>
        <x:v>0.03290598290598291</x:v>
      </x:c>
      <x:c r="S3205" s="53" t="n">
        <x:v>18019</x:v>
      </x:c>
      <x:c r="T3205" s="50" t="str">
        <x:v>EDINET_company_history</x:v>
      </x:c>
      <x:c r="U3205" s="50" t="str">
        <x:v>第一生命保険株式会社</x:v>
      </x:c>
      <x:c r="V3205" s="54" t="n">
        <x:v>0.0632</x:v>
      </x:c>
      <x:c r="W3205" s="50" t="str">
        <x:v>原 匡史</x:v>
      </x:c>
      <x:c r="X3205" s="50" t="b">
        <x:f>AND(COUNT(L3205:O3205)=4,L3205&gt;='設定'!$B$6,M3205&gt;='設定'!$B$6,N3205&gt;='設定'!$B$6,O3205&gt;='設定'!$B$6)</x:f>
        <x:v>0</x:v>
      </x:c>
      <x:c r="Y3205" s="50" t="b">
        <x:f>AND(COUNT(G3205:K3205)=5,P3205&gt;='設定'!$B$7)</x:f>
        <x:v>0</x:v>
      </x:c>
      <x:c r="Z3205" s="50" t="b">
        <x:f>AND(ISNUMBER(R3205),R3205&gt;='設定'!$B$8)</x:f>
        <x:v>0</x:v>
      </x:c>
      <x:c r="AA3205" s="50" t="b">
        <x:f>AND(ISNUMBER(S3205),S3205&gt;=DATE(YEAR('設定'!$B$10)-'設定'!$B$9,MONTH('設定'!$B$10),DAY('設定'!$B$10)))</x:f>
        <x:v>0</x:v>
      </x:c>
      <x:c r="AB3205" s="55" t="b">
        <x:v>0</x:v>
      </x:c>
      <x:c r="AC3205" s="55" t="b">
        <x:v>0</x:v>
      </x:c>
      <x:c r="AD3205" s="50" t="n">
        <x:f>IF(X3205,1,0)+IF(Z3205,1,0)+IF(AA3205,1,0)+IF(AB3205,1,0)</x:f>
        <x:v>0</x:v>
      </x:c>
      <x:c r="AE3205" s="50" t="n">
        <x:f>IF(Y3205,1,0)+IF(Z3205,1,0)+IF(AA3205,1,0)+IF(AB3205,1,0)</x:f>
        <x:v>0</x:v>
      </x:c>
      <x:c r="AF3205" s="50" t="n">
        <x:f>IF(Y3205,1,0)+IF(Z3205,1,0)+IF(AA3205,1,0)+IF(AC3205,1,0)</x:f>
        <x:v>0</x:v>
      </x:c>
      <x:c r="AG3205" s="53" t="n">
        <x:v>44348</x:v>
      </x:c>
      <x:c r="AH3205" s="50" t="str">
        <x:v>S100W18K</x:v>
      </x:c>
      <x:c r="AI3205" s="50" t="str">
        <x:v>OperatingRevenue1SummaryOfBusinessResults</x:v>
      </x:c>
      <x:c r="AJ3205" s="50" t="str">
        <x:v>OperatingIncome</x:v>
      </x:c>
      <x:c r="AK3205" s="53" t="n">
        <x:v>45747</x:v>
      </x:c>
      <x:c r="AL3205" s="50" t="str">
        <x:v>365/365/365/366/365</x:v>
      </x:c>
      <x:c r="AM3205" s="51" t="n">
        <x:v>7361000</x:v>
      </x:c>
      <x:c r="AN3205" s="51" t="n">
        <x:v>1796</x:v>
      </x:c>
      <x:c r="AO3205" s="51" t="n">
        <x:f>IFERROR(AM3205*AN3205,"")</x:f>
        <x:v>13220356000</x:v>
      </x:c>
      <x:c r="AP3205" s="56" t="n">
        <x:f>IFERROR(AO3205/(K3205*1000000),"")</x:f>
        <x:v>0.3766483190883191</x:v>
      </x:c>
      <x:c r="AQ3205" s="57" t="n">
        <x:v>21105835</x:v>
      </x:c>
      <x:c r="AR3205" s="52" t="n">
        <x:v>0.1898172585066537</x:v>
      </x:c>
      <x:c r="AS3205" s="52" t="n">
        <x:v>-0.26566245710005</x:v>
      </x:c>
      <x:c r="AT3205" s="55" t="b">
        <x:v>1</x:v>
      </x:c>
      <x:c r="AU3205" s="50"/>
      <x:c r="AV3205" s="58" t="n">
        <x:v>0.0154410115408087</x:v>
      </x:c>
      <x:c r="AW3205" s="50" t="n">
        <x:v>1752</x:v>
      </x:c>
      <x:c r="AX3205" s="50" t="str">
        <x:v>Discovery</x:v>
      </x:c>
      <x:c r="AY3205" s="50" t="str">
        <x:v>目立つ機械的警告なし（定性確認は別途必要）</x:v>
      </x:c>
      <x:c r="AZ3205" s="59" t="str">
        <x:v>2025-06-23 11:24</x:v>
      </x:c>
      <x:c r="BA3205" s="53" t="n">
        <x:v>18019</x:v>
      </x:c>
      <x:c r="BB3205" s="50"/>
      <x:c r="BC3205" s="50"/>
      <x:c r="BD3205" s="50"/>
    </x:row>
    <x:row r="3206">
      <x:c r="A3206" s="50" t="n">
        <x:v>3205</x:v>
      </x:c>
      <x:c r="B3206" s="50" t="str">
        <x:v>6268</x:v>
      </x:c>
      <x:c r="C3206" s="50" t="str">
        <x:v>6268.T</x:v>
      </x:c>
      <x:c r="D3206" s="50" t="str">
        <x:v>Nabtesco Corporation</x:v>
      </x:c>
      <x:c r="E3206" s="50" t="str">
        <x:v>Prime Market (Domestic)</x:v>
      </x:c>
      <x:c r="F3206" s="50" t="str">
        <x:v>Machinery</x:v>
      </x:c>
      <x:c r="G3206" s="51" t="n">
        <x:v>299802</x:v>
      </x:c>
      <x:c r="H3206" s="51" t="n">
        <x:v>308691</x:v>
      </x:c>
      <x:c r="I3206" s="51" t="n">
        <x:v>333631</x:v>
      </x:c>
      <x:c r="J3206" s="51" t="n">
        <x:v>280458</x:v>
      </x:c>
      <x:c r="K3206" s="51" t="n">
        <x:v>307912</x:v>
      </x:c>
      <x:c r="L3206" s="52" t="n">
        <x:f>IFERROR(H3206/G3206-1,"")</x:f>
        <x:v>0.02964956871535218</x:v>
      </x:c>
      <x:c r="M3206" s="52" t="n">
        <x:f>IFERROR(I3206/H3206-1,"")</x:f>
        <x:v>0.08079276687690928</x:v>
      </x:c>
      <x:c r="N3206" s="52" t="n">
        <x:f>IFERROR(J3206/I3206-1,"")</x:f>
        <x:v>-0.15937667662777144</x:v>
      </x:c>
      <x:c r="O3206" s="52" t="n">
        <x:f>IFERROR(K3206/J3206-1,"")</x:f>
        <x:v>0.09788988012465327</x:v>
      </x:c>
      <x:c r="P3206" s="52" t="n">
        <x:f>IFERROR((K3206/G3206)^(1/4)-1,"")</x:f>
        <x:v>0.006695256463545629</x:v>
      </x:c>
      <x:c r="Q3206" s="51" t="n">
        <x:v>20726</x:v>
      </x:c>
      <x:c r="R3206" s="52" t="n">
        <x:f>IFERROR(Q3206/K3206,"")</x:f>
        <x:v>0.06731143963210268</x:v>
      </x:c>
      <x:c r="S3206" s="53" t="n">
        <x:v>18111</x:v>
      </x:c>
      <x:c r="T3206" s="50" t="str">
        <x:v>EDINET_company_history</x:v>
      </x:c>
      <x:c r="U3206" s="50" t="str">
        <x:v>日本マスタートラスト信託銀行株式会社(信託口)</x:v>
      </x:c>
      <x:c r="V3206" s="54" t="n">
        <x:v>0.1688</x:v>
      </x:c>
      <x:c r="W3206" s="50" t="str">
        <x:v>木 村 和 正 / 高 橋 誠 司 / 安 藤 清</x:v>
      </x:c>
      <x:c r="X3206" s="50" t="b">
        <x:f>AND(COUNT(L3206:O3206)=4,L3206&gt;='設定'!$B$6,M3206&gt;='設定'!$B$6,N3206&gt;='設定'!$B$6,O3206&gt;='設定'!$B$6)</x:f>
        <x:v>0</x:v>
      </x:c>
      <x:c r="Y3206" s="50" t="b">
        <x:f>AND(COUNT(G3206:K3206)=5,P3206&gt;='設定'!$B$7)</x:f>
        <x:v>0</x:v>
      </x:c>
      <x:c r="Z3206" s="50" t="b">
        <x:f>AND(ISNUMBER(R3206),R3206&gt;='設定'!$B$8)</x:f>
        <x:v>0</x:v>
      </x:c>
      <x:c r="AA3206" s="50" t="b">
        <x:f>AND(ISNUMBER(S3206),S3206&gt;=DATE(YEAR('設定'!$B$10)-'設定'!$B$9,MONTH('設定'!$B$10),DAY('設定'!$B$10)))</x:f>
        <x:v>0</x:v>
      </x:c>
      <x:c r="AB3206" s="55" t="b">
        <x:v>0</x:v>
      </x:c>
      <x:c r="AC3206" s="55" t="b">
        <x:v>0</x:v>
      </x:c>
      <x:c r="AD3206" s="50" t="n">
        <x:f>IF(X3206,1,0)+IF(Z3206,1,0)+IF(AA3206,1,0)+IF(AB3206,1,0)</x:f>
        <x:v>0</x:v>
      </x:c>
      <x:c r="AE3206" s="50" t="n">
        <x:f>IF(Y3206,1,0)+IF(Z3206,1,0)+IF(AA3206,1,0)+IF(AB3206,1,0)</x:f>
        <x:v>0</x:v>
      </x:c>
      <x:c r="AF3206" s="50" t="n">
        <x:f>IF(Y3206,1,0)+IF(Z3206,1,0)+IF(AA3206,1,0)+IF(AC3206,1,0)</x:f>
        <x:v>0</x:v>
      </x:c>
      <x:c r="AG3206" s="53" t="n">
        <x:v>44348</x:v>
      </x:c>
      <x:c r="AH3206" s="50" t="str">
        <x:v>S100XTOY</x:v>
      </x:c>
      <x:c r="AI3206" s="50" t="str">
        <x:v>RevenueIFRSSummaryOfBusinessResults</x:v>
      </x:c>
      <x:c r="AJ3206" s="50" t="str">
        <x:v>OperatingProfitLossIFRS</x:v>
      </x:c>
      <x:c r="AK3206" s="53" t="n">
        <x:v>46022</x:v>
      </x:c>
      <x:c r="AL3206" s="50" t="str">
        <x:v>365/365/365/366/365</x:v>
      </x:c>
      <x:c r="AM3206" s="51" t="n">
        <x:v>117628499</x:v>
      </x:c>
      <x:c r="AN3206" s="51" t="n">
        <x:v>5541</x:v>
      </x:c>
      <x:c r="AO3206" s="51" t="n">
        <x:f>IFERROR(AM3206*AN3206,"")</x:f>
        <x:v>651779512959</x:v>
      </x:c>
      <x:c r="AP3206" s="56" t="n">
        <x:f>IFERROR(AO3206/(K3206*1000000),"")</x:f>
        <x:v>2.1167720418788485</x:v>
      </x:c>
      <x:c r="AQ3206" s="57" t="n">
        <x:v>5709156620</x:v>
      </x:c>
      <x:c r="AR3206" s="52" t="n">
        <x:v>0.3565030238778836</x:v>
      </x:c>
      <x:c r="AS3206" s="52" t="n">
        <x:v>-0.5821967138062165</x:v>
      </x:c>
      <x:c r="AT3206" s="55" t="b">
        <x:v>0</x:v>
      </x:c>
      <x:c r="AU3206" s="50" t="str">
        <x:v>missing_financial_data</x:v>
      </x:c>
      <x:c r="AV3206" s="58" t="n">
        <x:v>0.1738651484656824</x:v>
      </x:c>
      <x:c r="AW3206" s="50" t="n">
        <x:v>856</x:v>
      </x:c>
      <x:c r="AX3206" s="50" t="str">
        <x:v>Future Moat</x:v>
      </x:c>
      <x:c r="AY3206" s="50" t="str">
        <x:v>既存適格性フィルター不通過: missing_financial_data</x:v>
      </x:c>
      <x:c r="AZ3206" s="59" t="str">
        <x:v>2026-03-25 16:00</x:v>
      </x:c>
      <x:c r="BA3206" s="53" t="n">
        <x:v>18111</x:v>
      </x:c>
      <x:c r="BB3206" s="50"/>
      <x:c r="BC3206" s="50"/>
      <x:c r="BD3206" s="50" t="str">
        <x:v>TOPIX Mid400</x:v>
      </x:c>
    </x:row>
    <x:row r="3207">
      <x:c r="A3207" s="50" t="n">
        <x:v>3206</x:v>
      </x:c>
      <x:c r="B3207" s="50" t="str">
        <x:v>6955</x:v>
      </x:c>
      <x:c r="C3207" s="50" t="str">
        <x:v>6955.T</x:v>
      </x:c>
      <x:c r="D3207" s="50" t="str">
        <x:v>FDK CORPORATION</x:v>
      </x:c>
      <x:c r="E3207" s="50" t="str">
        <x:v>Standard Market(Domestic)</x:v>
      </x:c>
      <x:c r="F3207" s="50" t="str">
        <x:v>Electric Appliances</x:v>
      </x:c>
      <x:c r="G3207" s="51" t="n">
        <x:v>61543</x:v>
      </x:c>
      <x:c r="H3207" s="51" t="n">
        <x:v>61456</x:v>
      </x:c>
      <x:c r="I3207" s="51" t="n">
        <x:v>62784</x:v>
      </x:c>
      <x:c r="J3207" s="51" t="n">
        <x:v>62676</x:v>
      </x:c>
      <x:c r="K3207" s="51" t="n">
        <x:v>63171</x:v>
      </x:c>
      <x:c r="L3207" s="52" t="n">
        <x:f>IFERROR(H3207/G3207-1,"")</x:f>
        <x:v>-0.0014136457436264571</x:v>
      </x:c>
      <x:c r="M3207" s="52" t="n">
        <x:f>IFERROR(I3207/H3207-1,"")</x:f>
        <x:v>0.02160895600104129</x:v>
      </x:c>
      <x:c r="N3207" s="52" t="n">
        <x:f>IFERROR(J3207/I3207-1,"")</x:f>
        <x:v>-0.0017201834862384802</x:v>
      </x:c>
      <x:c r="O3207" s="52" t="n">
        <x:f>IFERROR(K3207/J3207-1,"")</x:f>
        <x:v>0.007897759908098712</x:v>
      </x:c>
      <x:c r="P3207" s="52" t="n">
        <x:f>IFERROR((K3207/G3207)^(1/4)-1,"")</x:f>
        <x:v>0.006548653676538008</x:v>
      </x:c>
      <x:c r="Q3207" s="51" t="n">
        <x:v>1394</x:v>
      </x:c>
      <x:c r="R3207" s="52" t="n">
        <x:f>IFERROR(Q3207/K3207,"")</x:f>
        <x:v>0.02206708774595938</x:v>
      </x:c>
      <x:c r="S3207" s="53" t="n">
        <x:v>25477</x:v>
      </x:c>
      <x:c r="T3207" s="50" t="str">
        <x:v>EDINET_company_history</x:v>
      </x:c>
      <x:c r="U3207" s="50" t="str">
        <x:v>ＳＩＬＩＴＥＣＨ ＴＥＣＨＮＯＬＯＧＹ ＣＯＲＰＯＲＡＴＩＯＮ（常任代理人 釜屋電機株式会社）</x:v>
      </x:c>
      <x:c r="V3207" s="54" t="n">
        <x:v>0.45</x:v>
      </x:c>
      <x:c r="W3207" s="50" t="str">
        <x:v>長 野 良</x:v>
      </x:c>
      <x:c r="X3207" s="50" t="b">
        <x:f>AND(COUNT(L3207:O3207)=4,L3207&gt;='設定'!$B$6,M3207&gt;='設定'!$B$6,N3207&gt;='設定'!$B$6,O3207&gt;='設定'!$B$6)</x:f>
        <x:v>0</x:v>
      </x:c>
      <x:c r="Y3207" s="50" t="b">
        <x:f>AND(COUNT(G3207:K3207)=5,P3207&gt;='設定'!$B$7)</x:f>
        <x:v>0</x:v>
      </x:c>
      <x:c r="Z3207" s="50" t="b">
        <x:f>AND(ISNUMBER(R3207),R3207&gt;='設定'!$B$8)</x:f>
        <x:v>0</x:v>
      </x:c>
      <x:c r="AA3207" s="50" t="b">
        <x:f>AND(ISNUMBER(S3207),S3207&gt;=DATE(YEAR('設定'!$B$10)-'設定'!$B$9,MONTH('設定'!$B$10),DAY('設定'!$B$10)))</x:f>
        <x:v>0</x:v>
      </x:c>
      <x:c r="AB3207" s="55" t="b">
        <x:v>0</x:v>
      </x:c>
      <x:c r="AC3207" s="55" t="b">
        <x:v>0</x:v>
      </x:c>
      <x:c r="AD3207" s="50" t="n">
        <x:f>IF(X3207,1,0)+IF(Z3207,1,0)+IF(AA3207,1,0)+IF(AB3207,1,0)</x:f>
        <x:v>0</x:v>
      </x:c>
      <x:c r="AE3207" s="50" t="n">
        <x:f>IF(Y3207,1,0)+IF(Z3207,1,0)+IF(AA3207,1,0)+IF(AB3207,1,0)</x:f>
        <x:v>0</x:v>
      </x:c>
      <x:c r="AF3207" s="50" t="n">
        <x:f>IF(Y3207,1,0)+IF(Z3207,1,0)+IF(AA3207,1,0)+IF(AC3207,1,0)</x:f>
        <x:v>0</x:v>
      </x:c>
      <x:c r="AG3207" s="53" t="n">
        <x:v>44348</x:v>
      </x:c>
      <x:c r="AH3207" s="50" t="str">
        <x:v>S100W0YQ</x:v>
      </x:c>
      <x:c r="AI3207" s="50" t="str">
        <x:v>NetSalesSummaryOfBusinessResults</x:v>
      </x:c>
      <x:c r="AJ3207" s="50" t="str">
        <x:v>OperatingIncome</x:v>
      </x:c>
      <x:c r="AK3207" s="53" t="n">
        <x:v>45747</x:v>
      </x:c>
      <x:c r="AL3207" s="50" t="str">
        <x:v>365/365/365/366/365</x:v>
      </x:c>
      <x:c r="AM3207" s="51" t="n">
        <x:v>34505202</x:v>
      </x:c>
      <x:c r="AN3207" s="51" t="n">
        <x:v>423</x:v>
      </x:c>
      <x:c r="AO3207" s="51" t="n">
        <x:f>IFERROR(AM3207*AN3207,"")</x:f>
        <x:v>14595700446</x:v>
      </x:c>
      <x:c r="AP3207" s="56" t="n">
        <x:f>IFERROR(AO3207/(K3207*1000000),"")</x:f>
        <x:v>0.23105064738566747</x:v>
      </x:c>
      <x:c r="AQ3207" s="57" t="n">
        <x:v>76008050</x:v>
      </x:c>
      <x:c r="AR3207" s="52" t="n">
        <x:v>0.4129861046096099</x:v>
      </x:c>
      <x:c r="AS3207" s="52" t="n">
        <x:v>-0.7632183908045977</x:v>
      </x:c>
      <x:c r="AT3207" s="55" t="b">
        <x:v>0</x:v>
      </x:c>
      <x:c r="AU3207" s="50" t="str">
        <x:v>low_equity_ratio;excessive_leverage</x:v>
      </x:c>
      <x:c r="AV3207" s="58" t="n">
        <x:v>-0.0840552191077124</x:v>
      </x:c>
      <x:c r="AW3207" s="50" t="n">
        <x:v>2498</x:v>
      </x:c>
      <x:c r="AX3207" s="50" t="str">
        <x:v>Future Moat</x:v>
      </x:c>
      <x:c r="AY3207" s="50" t="str">
        <x:v>既存適格性フィルター不通過: low_equity_ratio;excessive_leverage / ローカル5年最大下落率-60%以下</x:v>
      </x:c>
      <x:c r="AZ3207" s="59" t="str">
        <x:v>2025-06-23 13:31</x:v>
      </x:c>
      <x:c r="BA3207" s="53" t="n">
        <x:v>25477</x:v>
      </x:c>
      <x:c r="BB3207" s="50"/>
      <x:c r="BC3207" s="50"/>
      <x:c r="BD3207" s="50"/>
    </x:row>
    <x:row r="3208">
      <x:c r="A3208" s="50" t="n">
        <x:v>3207</x:v>
      </x:c>
      <x:c r="B3208" s="50" t="str">
        <x:v>5905</x:v>
      </x:c>
      <x:c r="C3208" s="50" t="str">
        <x:v>5905.T</x:v>
      </x:c>
      <x:c r="D3208" s="50" t="str">
        <x:v>NIHON SEIKAN K.K.</x:v>
      </x:c>
      <x:c r="E3208" s="50" t="str">
        <x:v>Standard Market(Domestic)</x:v>
      </x:c>
      <x:c r="F3208" s="50" t="str">
        <x:v>Metal Products</x:v>
      </x:c>
      <x:c r="G3208" s="51" t="n">
        <x:v>10983.007</x:v>
      </x:c>
      <x:c r="H3208" s="51" t="n">
        <x:v>10472.199</x:v>
      </x:c>
      <x:c r="I3208" s="51" t="n">
        <x:v>10919.983</x:v>
      </x:c>
      <x:c r="J3208" s="51" t="n">
        <x:v>12248.45</x:v>
      </x:c>
      <x:c r="K3208" s="51" t="n">
        <x:v>11259.429</x:v>
      </x:c>
      <x:c r="L3208" s="52" t="n">
        <x:f>IFERROR(H3208/G3208-1,"")</x:f>
        <x:v>-0.046508938763309415</x:v>
      </x:c>
      <x:c r="M3208" s="52" t="n">
        <x:f>IFERROR(I3208/H3208-1,"")</x:f>
        <x:v>0.042759309673164214</x:v>
      </x:c>
      <x:c r="N3208" s="52" t="n">
        <x:f>IFERROR(J3208/I3208-1,"")</x:f>
        <x:v>0.12165467656863571</x:v>
      </x:c>
      <x:c r="O3208" s="52" t="n">
        <x:f>IFERROR(K3208/J3208-1,"")</x:f>
        <x:v>-0.08074662508317387</x:v>
      </x:c>
      <x:c r="P3208" s="52" t="n">
        <x:f>IFERROR((K3208/G3208)^(1/4)-1,"")</x:f>
        <x:v>0.0062335106632691595</x:v>
      </x:c>
      <x:c r="Q3208" s="51" t="n">
        <x:v>-540.734</x:v>
      </x:c>
      <x:c r="R3208" s="52" t="n">
        <x:f>IFERROR(Q3208/K3208,"")</x:f>
        <x:v>-0.04802499309689683</x:v>
      </x:c>
      <x:c r="S3208" s="53" t="n">
        <x:v>23346</x:v>
      </x:c>
      <x:c r="T3208" s="50" t="str">
        <x:v>EDINET_company_history</x:v>
      </x:c>
      <x:c r="U3208" s="50" t="str">
        <x:v>伊藤忠丸紅鉄鋼株式会社</x:v>
      </x:c>
      <x:c r="V3208" s="54" t="n">
        <x:v>0.1167</x:v>
      </x:c>
      <x:c r="W3208" s="50" t="str">
        <x:v>西 尾 文 隆</x:v>
      </x:c>
      <x:c r="X3208" s="50" t="b">
        <x:f>AND(COUNT(L3208:O3208)=4,L3208&gt;='設定'!$B$6,M3208&gt;='設定'!$B$6,N3208&gt;='設定'!$B$6,O3208&gt;='設定'!$B$6)</x:f>
        <x:v>0</x:v>
      </x:c>
      <x:c r="Y3208" s="50" t="b">
        <x:f>AND(COUNT(G3208:K3208)=5,P3208&gt;='設定'!$B$7)</x:f>
        <x:v>0</x:v>
      </x:c>
      <x:c r="Z3208" s="50" t="b">
        <x:f>AND(ISNUMBER(R3208),R3208&gt;='設定'!$B$8)</x:f>
        <x:v>0</x:v>
      </x:c>
      <x:c r="AA3208" s="50" t="b">
        <x:f>AND(ISNUMBER(S3208),S3208&gt;=DATE(YEAR('設定'!$B$10)-'設定'!$B$9,MONTH('設定'!$B$10),DAY('設定'!$B$10)))</x:f>
        <x:v>0</x:v>
      </x:c>
      <x:c r="AB3208" s="55" t="b">
        <x:v>0</x:v>
      </x:c>
      <x:c r="AC3208" s="55" t="b">
        <x:v>0</x:v>
      </x:c>
      <x:c r="AD3208" s="50" t="n">
        <x:f>IF(X3208,1,0)+IF(Z3208,1,0)+IF(AA3208,1,0)+IF(AB3208,1,0)</x:f>
        <x:v>0</x:v>
      </x:c>
      <x:c r="AE3208" s="50" t="n">
        <x:f>IF(Y3208,1,0)+IF(Z3208,1,0)+IF(AA3208,1,0)+IF(AB3208,1,0)</x:f>
        <x:v>0</x:v>
      </x:c>
      <x:c r="AF3208" s="50" t="n">
        <x:f>IF(Y3208,1,0)+IF(Z3208,1,0)+IF(AA3208,1,0)+IF(AC3208,1,0)</x:f>
        <x:v>0</x:v>
      </x:c>
      <x:c r="AG3208" s="53" t="n">
        <x:v>44348</x:v>
      </x:c>
      <x:c r="AH3208" s="50" t="str">
        <x:v>S100W4WG</x:v>
      </x:c>
      <x:c r="AI3208" s="50" t="str">
        <x:v>NetSalesSummaryOfBusinessResults</x:v>
      </x:c>
      <x:c r="AJ3208" s="50" t="str">
        <x:v>OperatingIncome</x:v>
      </x:c>
      <x:c r="AK3208" s="53" t="n">
        <x:v>45747</x:v>
      </x:c>
      <x:c r="AL3208" s="50" t="str">
        <x:v>365/365/365/366/365</x:v>
      </x:c>
      <x:c r="AM3208" s="51" t="n">
        <x:v>1337700</x:v>
      </x:c>
      <x:c r="AN3208" s="51" t="n">
        <x:v>1336</x:v>
      </x:c>
      <x:c r="AO3208" s="51" t="n">
        <x:f>IFERROR(AM3208*AN3208,"")</x:f>
        <x:v>1787167200</x:v>
      </x:c>
      <x:c r="AP3208" s="56" t="n">
        <x:f>IFERROR(AO3208/(K3208*1000000),"")</x:f>
        <x:v>0.15872627288648475</x:v>
      </x:c>
      <x:c r="AQ3208" s="57" t="n">
        <x:v>1264690</x:v>
      </x:c>
      <x:c r="AR3208" s="52" t="n">
        <x:v>0.2642916494478397</x:v>
      </x:c>
      <x:c r="AS3208" s="52" t="n">
        <x:v>-0.3737287308770571</x:v>
      </x:c>
      <x:c r="AT3208" s="55" t="b">
        <x:v>0</x:v>
      </x:c>
      <x:c r="AU3208" s="50" t="str">
        <x:v>low_liquidity</x:v>
      </x:c>
      <x:c r="AV3208" s="58" t="n">
        <x:v>-0.007286242158811</x:v>
      </x:c>
      <x:c r="AW3208" s="50" t="n">
        <x:v>1928</x:v>
      </x:c>
      <x:c r="AX3208" s="50" t="str">
        <x:v>Future Moat</x:v>
      </x:c>
      <x:c r="AY3208" s="50" t="str">
        <x:v>既存適格性フィルター不通過: low_liquidity / 60日平均売買代金2,000万円未満</x:v>
      </x:c>
      <x:c r="AZ3208" s="59" t="str">
        <x:v>2025-06-25 16:00</x:v>
      </x:c>
      <x:c r="BA3208" s="53" t="n">
        <x:v>23346</x:v>
      </x:c>
      <x:c r="BB3208" s="50"/>
      <x:c r="BC3208" s="50"/>
      <x:c r="BD3208" s="50"/>
    </x:row>
    <x:row r="3209">
      <x:c r="A3209" s="50" t="n">
        <x:v>3208</x:v>
      </x:c>
      <x:c r="B3209" s="50" t="str">
        <x:v>7636</x:v>
      </x:c>
      <x:c r="C3209" s="50" t="str">
        <x:v>7636.T</x:v>
      </x:c>
      <x:c r="D3209" s="50" t="str">
        <x:v>HANDSMAN CO.,LTD</x:v>
      </x:c>
      <x:c r="E3209" s="50" t="str">
        <x:v>Standard Market(Domestic)</x:v>
      </x:c>
      <x:c r="F3209" s="50" t="str">
        <x:v>Retail Trade</x:v>
      </x:c>
      <x:c r="G3209" s="51" t="n">
        <x:v>34068</x:v>
      </x:c>
      <x:c r="H3209" s="51" t="n">
        <x:v>30860</x:v>
      </x:c>
      <x:c r="I3209" s="51" t="n">
        <x:v>30865</x:v>
      </x:c>
      <x:c r="J3209" s="51" t="n">
        <x:v>34121</x:v>
      </x:c>
      <x:c r="K3209" s="51" t="n">
        <x:v>34896</x:v>
      </x:c>
      <x:c r="L3209" s="52" t="n">
        <x:f>IFERROR(H3209/G3209-1,"")</x:f>
        <x:v>-0.09416461195256542</x:v>
      </x:c>
      <x:c r="M3209" s="52" t="n">
        <x:f>IFERROR(I3209/H3209-1,"")</x:f>
        <x:v>0.00016202203499671164</x:v>
      </x:c>
      <x:c r="N3209" s="52" t="n">
        <x:f>IFERROR(J3209/I3209-1,"")</x:f>
        <x:v>0.10549165721691245</x:v>
      </x:c>
      <x:c r="O3209" s="52" t="n">
        <x:f>IFERROR(K3209/J3209-1,"")</x:f>
        <x:v>0.022713285073708178</x:v>
      </x:c>
      <x:c r="P3209" s="52" t="n">
        <x:f>IFERROR((K3209/G3209)^(1/4)-1,"")</x:f>
        <x:v>0.00602147719002355</x:v>
      </x:c>
      <x:c r="Q3209" s="51" t="n">
        <x:v>1236</x:v>
      </x:c>
      <x:c r="R3209" s="52" t="n">
        <x:f>IFERROR(Q3209/K3209,"")</x:f>
        <x:v>0.035419532324621736</x:v>
      </x:c>
      <x:c r="S3209" s="53" t="n">
        <x:v>38322</x:v>
      </x:c>
      <x:c r="T3209" s="50" t="str">
        <x:v>EDINET_company_history</x:v>
      </x:c>
      <x:c r="U3209" s="50" t="str">
        <x:v>有限会社ガーデンビル</x:v>
      </x:c>
      <x:c r="V3209" s="54" t="n">
        <x:v>0.1409</x:v>
      </x:c>
      <x:c r="W3209" s="50" t="str">
        <x:v>大 薗 誠 司</x:v>
      </x:c>
      <x:c r="X3209" s="50" t="b">
        <x:f>AND(COUNT(L3209:O3209)=4,L3209&gt;='設定'!$B$6,M3209&gt;='設定'!$B$6,N3209&gt;='設定'!$B$6,O3209&gt;='設定'!$B$6)</x:f>
        <x:v>0</x:v>
      </x:c>
      <x:c r="Y3209" s="50" t="b">
        <x:f>AND(COUNT(G3209:K3209)=5,P3209&gt;='設定'!$B$7)</x:f>
        <x:v>0</x:v>
      </x:c>
      <x:c r="Z3209" s="50" t="b">
        <x:f>AND(ISNUMBER(R3209),R3209&gt;='設定'!$B$8)</x:f>
        <x:v>0</x:v>
      </x:c>
      <x:c r="AA3209" s="50" t="b">
        <x:f>AND(ISNUMBER(S3209),S3209&gt;=DATE(YEAR('設定'!$B$10)-'設定'!$B$9,MONTH('設定'!$B$10),DAY('設定'!$B$10)))</x:f>
        <x:v>0</x:v>
      </x:c>
      <x:c r="AB3209" s="55" t="b">
        <x:v>0</x:v>
      </x:c>
      <x:c r="AC3209" s="55" t="b">
        <x:v>0</x:v>
      </x:c>
      <x:c r="AD3209" s="50" t="n">
        <x:f>IF(X3209,1,0)+IF(Z3209,1,0)+IF(AA3209,1,0)+IF(AB3209,1,0)</x:f>
        <x:v>0</x:v>
      </x:c>
      <x:c r="AE3209" s="50" t="n">
        <x:f>IF(Y3209,1,0)+IF(Z3209,1,0)+IF(AA3209,1,0)+IF(AB3209,1,0)</x:f>
        <x:v>0</x:v>
      </x:c>
      <x:c r="AF3209" s="50" t="n">
        <x:f>IF(Y3209,1,0)+IF(Z3209,1,0)+IF(AA3209,1,0)+IF(AC3209,1,0)</x:f>
        <x:v>0</x:v>
      </x:c>
      <x:c r="AG3209" s="53" t="n">
        <x:v>44348</x:v>
      </x:c>
      <x:c r="AH3209" s="50" t="str">
        <x:v>S100WRQD</x:v>
      </x:c>
      <x:c r="AI3209" s="50" t="str">
        <x:v>NetSalesSummaryOfBusinessResults</x:v>
      </x:c>
      <x:c r="AJ3209" s="50" t="str">
        <x:v>OperatingIncome</x:v>
      </x:c>
      <x:c r="AK3209" s="53" t="n">
        <x:v>45838</x:v>
      </x:c>
      <x:c r="AL3209" s="50" t="str">
        <x:v>365/365/365/366/365</x:v>
      </x:c>
      <x:c r="AM3209" s="51" t="n">
        <x:v>13759600</x:v>
      </x:c>
      <x:c r="AN3209" s="51" t="n">
        <x:v>798</x:v>
      </x:c>
      <x:c r="AO3209" s="51" t="n">
        <x:f>IFERROR(AM3209*AN3209,"")</x:f>
        <x:v>10980160800</x:v>
      </x:c>
      <x:c r="AP3209" s="56" t="n">
        <x:f>IFERROR(AO3209/(K3209*1000000),"")</x:f>
        <x:v>0.3146538514442916</x:v>
      </x:c>
      <x:c r="AQ3209" s="57" t="n">
        <x:v>5100385</x:v>
      </x:c>
      <x:c r="AR3209" s="52" t="n">
        <x:v>0.2034496386606039</x:v>
      </x:c>
      <x:c r="AS3209" s="52" t="n">
        <x:v>-0.542746542188191</x:v>
      </x:c>
      <x:c r="AT3209" s="55" t="b">
        <x:v>0</x:v>
      </x:c>
      <x:c r="AU3209" s="50" t="str">
        <x:v>low_liquidity</x:v>
      </x:c>
      <x:c r="AV3209" s="58" t="n">
        <x:v>-0.1011877415549836</x:v>
      </x:c>
      <x:c r="AW3209" s="50" t="n">
        <x:v>2609</x:v>
      </x:c>
      <x:c r="AX3209" s="50" t="str">
        <x:v>Core Moat</x:v>
      </x:c>
      <x:c r="AY3209" s="50" t="str">
        <x:v>既存適格性フィルター不通過: low_liquidity / 60日平均売買代金2,000万円未満</x:v>
      </x:c>
      <x:c r="AZ3209" s="59" t="str">
        <x:v>2025-09-29 11:55</x:v>
      </x:c>
      <x:c r="BA3209" s="53" t="n">
        <x:v>38322</x:v>
      </x:c>
      <x:c r="BB3209" s="50"/>
      <x:c r="BC3209" s="50"/>
      <x:c r="BD3209" s="50"/>
    </x:row>
    <x:row r="3210">
      <x:c r="A3210" s="50" t="n">
        <x:v>3209</x:v>
      </x:c>
      <x:c r="B3210" s="50" t="str">
        <x:v>9827</x:v>
      </x:c>
      <x:c r="C3210" s="50" t="str">
        <x:v>9827.T</x:v>
      </x:c>
      <x:c r="D3210" s="50" t="str">
        <x:v>Lilycolor Co.,Ltd.</x:v>
      </x:c>
      <x:c r="E3210" s="50" t="str">
        <x:v>Standard Market(Domestic)</x:v>
      </x:c>
      <x:c r="F3210" s="50" t="str">
        <x:v>Wholesale Trade</x:v>
      </x:c>
      <x:c r="G3210" s="51" t="n">
        <x:v>32438.49</x:v>
      </x:c>
      <x:c r="H3210" s="51" t="n">
        <x:v>33253.479</x:v>
      </x:c>
      <x:c r="I3210" s="51" t="n">
        <x:v>32770.286</x:v>
      </x:c>
      <x:c r="J3210" s="51" t="n">
        <x:v>33803.196</x:v>
      </x:c>
      <x:c r="K3210" s="51" t="n">
        <x:v>33207.091</x:v>
      </x:c>
      <x:c r="L3210" s="52" t="n">
        <x:f>IFERROR(H3210/G3210-1,"")</x:f>
        <x:v>0.025124134939696674</x:v>
      </x:c>
      <x:c r="M3210" s="52" t="n">
        <x:f>IFERROR(I3210/H3210-1,"")</x:f>
        <x:v>-0.014530599941136924</x:v>
      </x:c>
      <x:c r="N3210" s="52" t="n">
        <x:f>IFERROR(J3210/I3210-1,"")</x:f>
        <x:v>0.03151971270558951</x:v>
      </x:c>
      <x:c r="O3210" s="52" t="n">
        <x:f>IFERROR(K3210/J3210-1,"")</x:f>
        <x:v>-0.017634575144906517</x:v>
      </x:c>
      <x:c r="P3210" s="52" t="n">
        <x:f>IFERROR((K3210/G3210)^(1/4)-1,"")</x:f>
        <x:v>0.005871609911657361</x:v>
      </x:c>
      <x:c r="Q3210" s="51" t="n">
        <x:v>800.612</x:v>
      </x:c>
      <x:c r="R3210" s="52" t="n">
        <x:f>IFERROR(Q3210/K3210,"")</x:f>
        <x:v>0.02410966982925424</x:v>
      </x:c>
      <x:c r="S3210" s="53" t="n">
        <x:v>38322</x:v>
      </x:c>
      <x:c r="T3210" s="50" t="str">
        <x:v>EDINET_company_history</x:v>
      </x:c>
      <x:c r="U3210" s="50" t="str">
        <x:v>株式会社ティーケーピー</x:v>
      </x:c>
      <x:c r="V3210" s="54" t="n">
        <x:v>0.5301</x:v>
      </x:c>
      <x:c r="W3210" s="50" t="str">
        <x:v>山田 俊之 / 末松 博貴 / 岡田 卓哉</x:v>
      </x:c>
      <x:c r="X3210" s="50" t="b">
        <x:f>AND(COUNT(L3210:O3210)=4,L3210&gt;='設定'!$B$6,M3210&gt;='設定'!$B$6,N3210&gt;='設定'!$B$6,O3210&gt;='設定'!$B$6)</x:f>
        <x:v>0</x:v>
      </x:c>
      <x:c r="Y3210" s="50" t="b">
        <x:f>AND(COUNT(G3210:K3210)=5,P3210&gt;='設定'!$B$7)</x:f>
        <x:v>0</x:v>
      </x:c>
      <x:c r="Z3210" s="50" t="b">
        <x:f>AND(ISNUMBER(R3210),R3210&gt;='設定'!$B$8)</x:f>
        <x:v>0</x:v>
      </x:c>
      <x:c r="AA3210" s="50" t="b">
        <x:f>AND(ISNUMBER(S3210),S3210&gt;=DATE(YEAR('設定'!$B$10)-'設定'!$B$9,MONTH('設定'!$B$10),DAY('設定'!$B$10)))</x:f>
        <x:v>0</x:v>
      </x:c>
      <x:c r="AB3210" s="55" t="b">
        <x:v>0</x:v>
      </x:c>
      <x:c r="AC3210" s="55" t="b">
        <x:v>0</x:v>
      </x:c>
      <x:c r="AD3210" s="50" t="n">
        <x:f>IF(X3210,1,0)+IF(Z3210,1,0)+IF(AA3210,1,0)+IF(AB3210,1,0)</x:f>
        <x:v>0</x:v>
      </x:c>
      <x:c r="AE3210" s="50" t="n">
        <x:f>IF(Y3210,1,0)+IF(Z3210,1,0)+IF(AA3210,1,0)+IF(AB3210,1,0)</x:f>
        <x:v>0</x:v>
      </x:c>
      <x:c r="AF3210" s="50" t="n">
        <x:f>IF(Y3210,1,0)+IF(Z3210,1,0)+IF(AA3210,1,0)+IF(AC3210,1,0)</x:f>
        <x:v>0</x:v>
      </x:c>
      <x:c r="AG3210" s="53" t="n">
        <x:v>44348</x:v>
      </x:c>
      <x:c r="AH3210" s="50" t="str">
        <x:v>S100XUAQ</x:v>
      </x:c>
      <x:c r="AI3210" s="50" t="str">
        <x:v>NetSalesSummaryOfBusinessResults</x:v>
      </x:c>
      <x:c r="AJ3210" s="50" t="str">
        <x:v>OperatingIncome</x:v>
      </x:c>
      <x:c r="AK3210" s="53" t="n">
        <x:v>46022</x:v>
      </x:c>
      <x:c r="AL3210" s="50" t="str">
        <x:v>365/365/365/366/365</x:v>
      </x:c>
      <x:c r="AM3210" s="51" t="n">
        <x:v>12317000</x:v>
      </x:c>
      <x:c r="AN3210" s="51" t="n">
        <x:v>598</x:v>
      </x:c>
      <x:c r="AO3210" s="51" t="n">
        <x:f>IFERROR(AM3210*AN3210,"")</x:f>
        <x:v>7365566000</x:v>
      </x:c>
      <x:c r="AP3210" s="56" t="n">
        <x:f>IFERROR(AO3210/(K3210*1000000),"")</x:f>
        <x:v>0.22180702308431655</x:v>
      </x:c>
      <x:c r="AQ3210" s="57" t="n">
        <x:v>19032680</x:v>
      </x:c>
      <x:c r="AR3210" s="52" t="n">
        <x:v>0.4949176605492295</x:v>
      </x:c>
      <x:c r="AS3210" s="52" t="n">
        <x:v>-0.4456375410298544</x:v>
      </x:c>
      <x:c r="AT3210" s="55" t="b">
        <x:v>0</x:v>
      </x:c>
      <x:c r="AU3210" s="50" t="str">
        <x:v>low_liquidity</x:v>
      </x:c>
      <x:c r="AV3210" s="58" t="n">
        <x:v>-0.3013797566564415</x:v>
      </x:c>
      <x:c r="AW3210" s="50" t="n">
        <x:v>3287</x:v>
      </x:c>
      <x:c r="AX3210" s="50" t="str">
        <x:v>Transformation Moat</x:v>
      </x:c>
      <x:c r="AY3210" s="50" t="str">
        <x:v>既存適格性フィルター不通過: low_liquidity / 60日平均売買代金2,000万円未満</x:v>
      </x:c>
      <x:c r="AZ3210" s="59" t="str">
        <x:v>2026-03-26 15:25</x:v>
      </x:c>
      <x:c r="BA3210" s="53" t="n">
        <x:v>38322</x:v>
      </x:c>
      <x:c r="BB3210" s="50"/>
      <x:c r="BC3210" s="50"/>
      <x:c r="BD3210" s="50"/>
    </x:row>
    <x:row r="3211">
      <x:c r="A3211" s="50" t="n">
        <x:v>3210</x:v>
      </x:c>
      <x:c r="B3211" s="50" t="str">
        <x:v>9997</x:v>
      </x:c>
      <x:c r="C3211" s="50" t="str">
        <x:v>9997.T</x:v>
      </x:c>
      <x:c r="D3211" s="50" t="str">
        <x:v>BELLUNA CO.,LTD.</x:v>
      </x:c>
      <x:c r="E3211" s="50" t="str">
        <x:v>Prime Market (Domestic)</x:v>
      </x:c>
      <x:c r="F3211" s="50" t="str">
        <x:v>Retail Trade</x:v>
      </x:c>
      <x:c r="G3211" s="51" t="n">
        <x:v>206499</x:v>
      </x:c>
      <x:c r="H3211" s="51" t="n">
        <x:v>220128</x:v>
      </x:c>
      <x:c r="I3211" s="51" t="n">
        <x:v>212376</x:v>
      </x:c>
      <x:c r="J3211" s="51" t="n">
        <x:v>208298</x:v>
      </x:c>
      <x:c r="K3211" s="51" t="n">
        <x:v>210856</x:v>
      </x:c>
      <x:c r="L3211" s="52" t="n">
        <x:f>IFERROR(H3211/G3211-1,"")</x:f>
        <x:v>0.06600031961413855</x:v>
      </x:c>
      <x:c r="M3211" s="52" t="n">
        <x:f>IFERROR(I3211/H3211-1,"")</x:f>
        <x:v>-0.0352158744003489</x:v>
      </x:c>
      <x:c r="N3211" s="52" t="n">
        <x:f>IFERROR(J3211/I3211-1,"")</x:f>
        <x:v>-0.019201793046295212</x:v>
      </x:c>
      <x:c r="O3211" s="52" t="n">
        <x:f>IFERROR(K3211/J3211-1,"")</x:f>
        <x:v>0.012280482769877699</x:v>
      </x:c>
      <x:c r="P3211" s="52" t="n">
        <x:f>IFERROR((K3211/G3211)^(1/4)-1,"")</x:f>
        <x:v>0.0052336143275590885</x:v>
      </x:c>
      <x:c r="Q3211" s="51" t="n">
        <x:v>11887</x:v>
      </x:c>
      <x:c r="R3211" s="52" t="n">
        <x:f>IFERROR(Q3211/K3211,"")</x:f>
        <x:v>0.056374966801988086</x:v>
      </x:c>
      <x:c r="S3211" s="53" t="n">
        <x:v>35796</x:v>
      </x:c>
      <x:c r="T3211" s="50" t="str">
        <x:v>EDINET_company_history</x:v>
      </x:c>
      <x:c r="U3211" s="50" t="str">
        <x:v>株式会社フレンドステージアセットマネジメント</x:v>
      </x:c>
      <x:c r="V3211" s="54" t="n">
        <x:v>0.43</x:v>
      </x:c>
      <x:c r="W3211" s="50" t="str">
        <x:v>安 野 清 / 宍 戸 順 子</x:v>
      </x:c>
      <x:c r="X3211" s="50" t="b">
        <x:f>AND(COUNT(L3211:O3211)=4,L3211&gt;='設定'!$B$6,M3211&gt;='設定'!$B$6,N3211&gt;='設定'!$B$6,O3211&gt;='設定'!$B$6)</x:f>
        <x:v>0</x:v>
      </x:c>
      <x:c r="Y3211" s="50" t="b">
        <x:f>AND(COUNT(G3211:K3211)=5,P3211&gt;='設定'!$B$7)</x:f>
        <x:v>0</x:v>
      </x:c>
      <x:c r="Z3211" s="50" t="b">
        <x:f>AND(ISNUMBER(R3211),R3211&gt;='設定'!$B$8)</x:f>
        <x:v>0</x:v>
      </x:c>
      <x:c r="AA3211" s="50" t="b">
        <x:f>AND(ISNUMBER(S3211),S3211&gt;=DATE(YEAR('設定'!$B$10)-'設定'!$B$9,MONTH('設定'!$B$10),DAY('設定'!$B$10)))</x:f>
        <x:v>0</x:v>
      </x:c>
      <x:c r="AB3211" s="55" t="b">
        <x:v>0</x:v>
      </x:c>
      <x:c r="AC3211" s="55" t="b">
        <x:v>0</x:v>
      </x:c>
      <x:c r="AD3211" s="50" t="n">
        <x:f>IF(X3211,1,0)+IF(Z3211,1,0)+IF(AA3211,1,0)+IF(AB3211,1,0)</x:f>
        <x:v>0</x:v>
      </x:c>
      <x:c r="AE3211" s="50" t="n">
        <x:f>IF(Y3211,1,0)+IF(Z3211,1,0)+IF(AA3211,1,0)+IF(AB3211,1,0)</x:f>
        <x:v>0</x:v>
      </x:c>
      <x:c r="AF3211" s="50" t="n">
        <x:f>IF(Y3211,1,0)+IF(Z3211,1,0)+IF(AA3211,1,0)+IF(AC3211,1,0)</x:f>
        <x:v>0</x:v>
      </x:c>
      <x:c r="AG3211" s="53" t="n">
        <x:v>44348</x:v>
      </x:c>
      <x:c r="AH3211" s="50" t="str">
        <x:v>S100W8DE</x:v>
      </x:c>
      <x:c r="AI3211" s="50" t="str">
        <x:v>NetSalesSummaryOfBusinessResults</x:v>
      </x:c>
      <x:c r="AJ3211" s="50" t="str">
        <x:v>OperatingIncome</x:v>
      </x:c>
      <x:c r="AK3211" s="53" t="n">
        <x:v>45747</x:v>
      </x:c>
      <x:c r="AL3211" s="50" t="str">
        <x:v>365/365/365/366/365</x:v>
      </x:c>
      <x:c r="AM3211" s="51" t="n">
        <x:v>96227472</x:v>
      </x:c>
      <x:c r="AN3211" s="51" t="n">
        <x:v>931</x:v>
      </x:c>
      <x:c r="AO3211" s="51" t="n">
        <x:f>IFERROR(AM3211*AN3211,"")</x:f>
        <x:v>89587776432</x:v>
      </x:c>
      <x:c r="AP3211" s="56" t="n">
        <x:f>IFERROR(AO3211/(K3211*1000000),"")</x:f>
        <x:v>0.42487658132564404</x:v>
      </x:c>
      <x:c r="AQ3211" s="57" t="n">
        <x:v>389976626.6666667</x:v>
      </x:c>
      <x:c r="AR3211" s="52" t="n">
        <x:v>0.2396656167240508</x:v>
      </x:c>
      <x:c r="AS3211" s="52" t="n">
        <x:v>-0.4248082636712439</x:v>
      </x:c>
      <x:c r="AT3211" s="55" t="b">
        <x:v>1</x:v>
      </x:c>
      <x:c r="AU3211" s="50"/>
      <x:c r="AV3211" s="58" t="n">
        <x:v>-0.132700273403307</x:v>
      </x:c>
      <x:c r="AW3211" s="50" t="n">
        <x:v>2768</x:v>
      </x:c>
      <x:c r="AX3211" s="50" t="str">
        <x:v>Core Moat</x:v>
      </x:c>
      <x:c r="AY3211" s="50" t="str">
        <x:v>目立つ機械的警告なし（定性確認は別途必要）</x:v>
      </x:c>
      <x:c r="AZ3211" s="59" t="str">
        <x:v>2025-06-27 15:16</x:v>
      </x:c>
      <x:c r="BA3211" s="53" t="n">
        <x:v>35796</x:v>
      </x:c>
      <x:c r="BB3211" s="50"/>
      <x:c r="BC3211" s="50"/>
      <x:c r="BD3211" s="50" t="str">
        <x:v>TOPIX Small 1</x:v>
      </x:c>
    </x:row>
    <x:row r="3212">
      <x:c r="A3212" s="50" t="n">
        <x:v>3211</x:v>
      </x:c>
      <x:c r="B3212" s="50" t="str">
        <x:v>4534</x:v>
      </x:c>
      <x:c r="C3212" s="50" t="str">
        <x:v>4534.T</x:v>
      </x:c>
      <x:c r="D3212" s="50" t="str">
        <x:v>Mochida Pharmaceutical Co.,Ltd.</x:v>
      </x:c>
      <x:c r="E3212" s="50" t="str">
        <x:v>Prime Market (Domestic)</x:v>
      </x:c>
      <x:c r="F3212" s="50" t="str">
        <x:v>Pharmaceutical</x:v>
      </x:c>
      <x:c r="G3212" s="51" t="n">
        <x:v>102995</x:v>
      </x:c>
      <x:c r="H3212" s="51" t="n">
        <x:v>110179</x:v>
      </x:c>
      <x:c r="I3212" s="51" t="n">
        <x:v>103261</x:v>
      </x:c>
      <x:c r="J3212" s="51" t="n">
        <x:v>102885</x:v>
      </x:c>
      <x:c r="K3212" s="51" t="n">
        <x:v>105159</x:v>
      </x:c>
      <x:c r="L3212" s="52" t="n">
        <x:f>IFERROR(H3212/G3212-1,"")</x:f>
        <x:v>0.06975095878440696</x:v>
      </x:c>
      <x:c r="M3212" s="52" t="n">
        <x:f>IFERROR(I3212/H3212-1,"")</x:f>
        <x:v>-0.0627887346953594</x:v>
      </x:c>
      <x:c r="N3212" s="52" t="n">
        <x:f>IFERROR(J3212/I3212-1,"")</x:f>
        <x:v>-0.003641258558410243</x:v>
      </x:c>
      <x:c r="O3212" s="52" t="n">
        <x:f>IFERROR(K3212/J3212-1,"")</x:f>
        <x:v>0.022102347280944734</x:v>
      </x:c>
      <x:c r="P3212" s="52" t="n">
        <x:f>IFERROR((K3212/G3212)^(1/4)-1,"")</x:f>
        <x:v>0.005211796188241857</x:v>
      </x:c>
      <x:c r="Q3212" s="51" t="n">
        <x:v>8126</x:v>
      </x:c>
      <x:c r="R3212" s="52" t="n">
        <x:f>IFERROR(Q3212/K3212,"")</x:f>
        <x:v>0.07727346209073879</x:v>
      </x:c>
      <x:c r="S3212" s="53" t="n">
        <x:v>23132</x:v>
      </x:c>
      <x:c r="T3212" s="50" t="str">
        <x:v>EDINET_company_history</x:v>
      </x:c>
      <x:c r="U3212" s="50" t="str">
        <x:v>公益財団法人持田記念医学薬学振興財団</x:v>
      </x:c>
      <x:c r="V3212" s="54" t="n">
        <x:v>0.1605</x:v>
      </x:c>
      <x:c r="W3212" s="50" t="str">
        <x:v>持田 直幸 / 榊 潤一 / 三石 基</x:v>
      </x:c>
      <x:c r="X3212" s="50" t="b">
        <x:f>AND(COUNT(L3212:O3212)=4,L3212&gt;='設定'!$B$6,M3212&gt;='設定'!$B$6,N3212&gt;='設定'!$B$6,O3212&gt;='設定'!$B$6)</x:f>
        <x:v>0</x:v>
      </x:c>
      <x:c r="Y3212" s="50" t="b">
        <x:f>AND(COUNT(G3212:K3212)=5,P3212&gt;='設定'!$B$7)</x:f>
        <x:v>0</x:v>
      </x:c>
      <x:c r="Z3212" s="50" t="b">
        <x:f>AND(ISNUMBER(R3212),R3212&gt;='設定'!$B$8)</x:f>
        <x:v>0</x:v>
      </x:c>
      <x:c r="AA3212" s="50" t="b">
        <x:f>AND(ISNUMBER(S3212),S3212&gt;=DATE(YEAR('設定'!$B$10)-'設定'!$B$9,MONTH('設定'!$B$10),DAY('設定'!$B$10)))</x:f>
        <x:v>0</x:v>
      </x:c>
      <x:c r="AB3212" s="55" t="b">
        <x:v>0</x:v>
      </x:c>
      <x:c r="AC3212" s="55" t="b">
        <x:v>0</x:v>
      </x:c>
      <x:c r="AD3212" s="50" t="n">
        <x:f>IF(X3212,1,0)+IF(Z3212,1,0)+IF(AA3212,1,0)+IF(AB3212,1,0)</x:f>
        <x:v>0</x:v>
      </x:c>
      <x:c r="AE3212" s="50" t="n">
        <x:f>IF(Y3212,1,0)+IF(Z3212,1,0)+IF(AA3212,1,0)+IF(AB3212,1,0)</x:f>
        <x:v>0</x:v>
      </x:c>
      <x:c r="AF3212" s="50" t="n">
        <x:f>IF(Y3212,1,0)+IF(Z3212,1,0)+IF(AA3212,1,0)+IF(AC3212,1,0)</x:f>
        <x:v>0</x:v>
      </x:c>
      <x:c r="AG3212" s="53" t="n">
        <x:v>44348</x:v>
      </x:c>
      <x:c r="AH3212" s="50" t="str">
        <x:v>S100W7OB</x:v>
      </x:c>
      <x:c r="AI3212" s="50" t="str">
        <x:v>NetSalesSummaryOfBusinessResults</x:v>
      </x:c>
      <x:c r="AJ3212" s="50" t="str">
        <x:v>OperatingIncome</x:v>
      </x:c>
      <x:c r="AK3212" s="53" t="n">
        <x:v>45747</x:v>
      </x:c>
      <x:c r="AL3212" s="50" t="str">
        <x:v>365/365/365/366/365</x:v>
      </x:c>
      <x:c r="AM3212" s="51" t="n">
        <x:v>35450500</x:v>
      </x:c>
      <x:c r="AN3212" s="51" t="n">
        <x:v>3365</x:v>
      </x:c>
      <x:c r="AO3212" s="51" t="n">
        <x:f>IFERROR(AM3212*AN3212,"")</x:f>
        <x:v>119290932500</x:v>
      </x:c>
      <x:c r="AP3212" s="56" t="n">
        <x:f>IFERROR(AO3212/(K3212*1000000),"")</x:f>
        <x:v>1.1343863340275202</x:v>
      </x:c>
      <x:c r="AQ3212" s="57" t="n">
        <x:v>411554175</x:v>
      </x:c>
      <x:c r="AR3212" s="52" t="n">
        <x:v>0.2340069989563909</x:v>
      </x:c>
      <x:c r="AS3212" s="52" t="n">
        <x:v>-0.2356738694705095</x:v>
      </x:c>
      <x:c r="AT3212" s="55" t="b">
        <x:v>1</x:v>
      </x:c>
      <x:c r="AU3212" s="50"/>
      <x:c r="AV3212" s="58" t="n">
        <x:v>0.0029990847577626</x:v>
      </x:c>
      <x:c r="AW3212" s="50" t="n">
        <x:v>1845</x:v>
      </x:c>
      <x:c r="AX3212" s="50" t="str">
        <x:v>Core Moat</x:v>
      </x:c>
      <x:c r="AY3212" s="50" t="str">
        <x:v>目立つ機械的警告なし（定性確認は別途必要）</x:v>
      </x:c>
      <x:c r="AZ3212" s="59" t="str">
        <x:v>2025-06-27 13:43</x:v>
      </x:c>
      <x:c r="BA3212" s="53" t="n">
        <x:v>23132</x:v>
      </x:c>
      <x:c r="BB3212" s="50"/>
      <x:c r="BC3212" s="50"/>
      <x:c r="BD3212" s="50" t="str">
        <x:v>TOPIX Small 2</x:v>
      </x:c>
    </x:row>
    <x:row r="3213">
      <x:c r="A3213" s="50" t="n">
        <x:v>3212</x:v>
      </x:c>
      <x:c r="B3213" s="50" t="str">
        <x:v>8945</x:v>
      </x:c>
      <x:c r="C3213" s="50" t="str">
        <x:v>8945.T</x:v>
      </x:c>
      <x:c r="D3213" s="50" t="str">
        <x:v>SUNNEXTA GROUP Inc.</x:v>
      </x:c>
      <x:c r="E3213" s="50" t="str">
        <x:v>Standard Market(Domestic)</x:v>
      </x:c>
      <x:c r="F3213" s="50" t="str">
        <x:v>Real Estate</x:v>
      </x:c>
      <x:c r="G3213" s="51" t="n">
        <x:v>8519.101</x:v>
      </x:c>
      <x:c r="H3213" s="51" t="n">
        <x:v>8696.65</x:v>
      </x:c>
      <x:c r="I3213" s="51" t="n">
        <x:v>8347.243</x:v>
      </x:c>
      <x:c r="J3213" s="51" t="n">
        <x:v>8371.365</x:v>
      </x:c>
      <x:c r="K3213" s="51" t="n">
        <x:v>8695.906</x:v>
      </x:c>
      <x:c r="L3213" s="52" t="n">
        <x:f>IFERROR(H3213/G3213-1,"")</x:f>
        <x:v>0.020841283604924765</x:v>
      </x:c>
      <x:c r="M3213" s="52" t="n">
        <x:f>IFERROR(I3213/H3213-1,"")</x:f>
        <x:v>-0.04017719466691194</x:v>
      </x:c>
      <x:c r="N3213" s="52" t="n">
        <x:f>IFERROR(J3213/I3213-1,"")</x:f>
        <x:v>0.0028898164340009913</x:v>
      </x:c>
      <x:c r="O3213" s="52" t="n">
        <x:f>IFERROR(K3213/J3213-1,"")</x:f>
        <x:v>0.0387679906442977</x:v>
      </x:c>
      <x:c r="P3213" s="52" t="n">
        <x:f>IFERROR((K3213/G3213)^(1/4)-1,"")</x:f>
        <x:v>0.00514858900414028</x:v>
      </x:c>
      <x:c r="Q3213" s="51" t="n">
        <x:v>742.731</x:v>
      </x:c>
      <x:c r="R3213" s="52" t="n">
        <x:f>IFERROR(Q3213/K3213,"")</x:f>
        <x:v>0.08541157183621809</x:v>
      </x:c>
      <x:c r="S3213" s="53" t="n">
        <x:v>38596</x:v>
      </x:c>
      <x:c r="T3213" s="50" t="str">
        <x:v>EDINET_company_history</x:v>
      </x:c>
      <x:c r="U3213" s="50" t="str">
        <x:v>株式会社ベネフィット・ワン</x:v>
      </x:c>
      <x:c r="V3213" s="54" t="n">
        <x:v>0.0819</x:v>
      </x:c>
      <x:c r="W3213" s="50" t="str">
        <x:v>髙木 章</x:v>
      </x:c>
      <x:c r="X3213" s="50" t="b">
        <x:f>AND(COUNT(L3213:O3213)=4,L3213&gt;='設定'!$B$6,M3213&gt;='設定'!$B$6,N3213&gt;='設定'!$B$6,O3213&gt;='設定'!$B$6)</x:f>
        <x:v>0</x:v>
      </x:c>
      <x:c r="Y3213" s="50" t="b">
        <x:f>AND(COUNT(G3213:K3213)=5,P3213&gt;='設定'!$B$7)</x:f>
        <x:v>0</x:v>
      </x:c>
      <x:c r="Z3213" s="50" t="b">
        <x:f>AND(ISNUMBER(R3213),R3213&gt;='設定'!$B$8)</x:f>
        <x:v>0</x:v>
      </x:c>
      <x:c r="AA3213" s="50" t="b">
        <x:f>AND(ISNUMBER(S3213),S3213&gt;=DATE(YEAR('設定'!$B$10)-'設定'!$B$9,MONTH('設定'!$B$10),DAY('設定'!$B$10)))</x:f>
        <x:v>0</x:v>
      </x:c>
      <x:c r="AB3213" s="55" t="b">
        <x:v>0</x:v>
      </x:c>
      <x:c r="AC3213" s="55" t="b">
        <x:v>0</x:v>
      </x:c>
      <x:c r="AD3213" s="50" t="n">
        <x:f>IF(X3213,1,0)+IF(Z3213,1,0)+IF(AA3213,1,0)+IF(AB3213,1,0)</x:f>
        <x:v>0</x:v>
      </x:c>
      <x:c r="AE3213" s="50" t="n">
        <x:f>IF(Y3213,1,0)+IF(Z3213,1,0)+IF(AA3213,1,0)+IF(AB3213,1,0)</x:f>
        <x:v>0</x:v>
      </x:c>
      <x:c r="AF3213" s="50" t="n">
        <x:f>IF(Y3213,1,0)+IF(Z3213,1,0)+IF(AA3213,1,0)+IF(AC3213,1,0)</x:f>
        <x:v>0</x:v>
      </x:c>
      <x:c r="AG3213" s="53" t="n">
        <x:v>44348</x:v>
      </x:c>
      <x:c r="AH3213" s="50" t="str">
        <x:v>S100WQZF</x:v>
      </x:c>
      <x:c r="AI3213" s="50" t="str">
        <x:v>NetSalesSummaryOfBusinessResults</x:v>
      </x:c>
      <x:c r="AJ3213" s="50" t="str">
        <x:v>OperatingIncome</x:v>
      </x:c>
      <x:c r="AK3213" s="53" t="n">
        <x:v>45838</x:v>
      </x:c>
      <x:c r="AL3213" s="50" t="str">
        <x:v>365/365/365/366/365</x:v>
      </x:c>
      <x:c r="AM3213" s="51" t="n">
        <x:v>9498100</x:v>
      </x:c>
      <x:c r="AN3213" s="51" t="n">
        <x:v>1113</x:v>
      </x:c>
      <x:c r="AO3213" s="51" t="n">
        <x:f>IFERROR(AM3213*AN3213,"")</x:f>
        <x:v>10571385300</x:v>
      </x:c>
      <x:c r="AP3213" s="56" t="n">
        <x:f>IFERROR(AO3213/(K3213*1000000),"")</x:f>
        <x:v>1.215673823981078</x:v>
      </x:c>
      <x:c r="AQ3213" s="57" t="n">
        <x:v>6022748.333333333</x:v>
      </x:c>
      <x:c r="AR3213" s="52" t="n">
        <x:v>0.2010147334977558</x:v>
      </x:c>
      <x:c r="AS3213" s="52" t="n">
        <x:v>-0.250409915740475</x:v>
      </x:c>
      <x:c r="AT3213" s="55" t="b">
        <x:v>0</x:v>
      </x:c>
      <x:c r="AU3213" s="50" t="str">
        <x:v>low_liquidity</x:v>
      </x:c>
      <x:c r="AV3213" s="58" t="n">
        <x:v>0.0375637807486721</x:v>
      </x:c>
      <x:c r="AW3213" s="50" t="n">
        <x:v>1590</x:v>
      </x:c>
      <x:c r="AX3213" s="50" t="str">
        <x:v>Discovery</x:v>
      </x:c>
      <x:c r="AY3213" s="50" t="str">
        <x:v>既存適格性フィルター不通過: low_liquidity / 60日平均売買代金2,000万円未満</x:v>
      </x:c>
      <x:c r="AZ3213" s="59" t="str">
        <x:v>2025-09-25 12:00</x:v>
      </x:c>
      <x:c r="BA3213" s="53" t="n">
        <x:v>38596</x:v>
      </x:c>
      <x:c r="BB3213" s="50"/>
      <x:c r="BC3213" s="50"/>
      <x:c r="BD3213" s="50"/>
    </x:row>
    <x:row r="3214">
      <x:c r="A3214" s="50" t="n">
        <x:v>3213</x:v>
      </x:c>
      <x:c r="B3214" s="50" t="str">
        <x:v>3840</x:v>
      </x:c>
      <x:c r="C3214" s="50" t="str">
        <x:v>3840.T</x:v>
      </x:c>
      <x:c r="D3214" s="50" t="str">
        <x:v>PATH Corporation</x:v>
      </x:c>
      <x:c r="E3214" s="50" t="str">
        <x:v>Standard Market(Domestic)</x:v>
      </x:c>
      <x:c r="F3214" s="50" t="str">
        <x:v>Information &amp; Communication</x:v>
      </x:c>
      <x:c r="G3214" s="51" t="n">
        <x:v>2208.231</x:v>
      </x:c>
      <x:c r="H3214" s="51" t="n">
        <x:v>2114.333</x:v>
      </x:c>
      <x:c r="I3214" s="51" t="n">
        <x:v>1991.954</x:v>
      </x:c>
      <x:c r="J3214" s="51" t="n">
        <x:v>2320.056</x:v>
      </x:c>
      <x:c r="K3214" s="51" t="n">
        <x:v>2253.739</x:v>
      </x:c>
      <x:c r="L3214" s="52" t="n">
        <x:f>IFERROR(H3214/G3214-1,"")</x:f>
        <x:v>-0.04252181950167355</x:v>
      </x:c>
      <x:c r="M3214" s="52" t="n">
        <x:f>IFERROR(I3214/H3214-1,"")</x:f>
        <x:v>-0.05788066496620925</x:v>
      </x:c>
      <x:c r="N3214" s="52" t="n">
        <x:f>IFERROR(J3214/I3214-1,"")</x:f>
        <x:v>0.16471364298573166</x:v>
      </x:c>
      <x:c r="O3214" s="52" t="n">
        <x:f>IFERROR(K3214/J3214-1,"")</x:f>
        <x:v>-0.02858422382907999</x:v>
      </x:c>
      <x:c r="P3214" s="52" t="n">
        <x:f>IFERROR((K3214/G3214)^(1/4)-1,"")</x:f>
        <x:v>0.00511274376055737</x:v>
      </x:c>
      <x:c r="Q3214" s="51" t="n">
        <x:v>-208.368</x:v>
      </x:c>
      <x:c r="R3214" s="52" t="n">
        <x:f>IFERROR(Q3214/K3214,"")</x:f>
        <x:v>-0.09245436139677221</x:v>
      </x:c>
      <x:c r="S3214" s="53" t="n">
        <x:v>39142</x:v>
      </x:c>
      <x:c r="T3214" s="50" t="str">
        <x:v>EDINET_company_history</x:v>
      </x:c>
      <x:c r="U3214" s="50" t="str">
        <x:v>株式会社サスティナ</x:v>
      </x:c>
      <x:c r="V3214" s="54" t="n">
        <x:v>0.385</x:v>
      </x:c>
      <x:c r="W3214" s="50" t="str">
        <x:v>松尾 孝之 / 高橋 勇造</x:v>
      </x:c>
      <x:c r="X3214" s="50" t="b">
        <x:f>AND(COUNT(L3214:O3214)=4,L3214&gt;='設定'!$B$6,M3214&gt;='設定'!$B$6,N3214&gt;='設定'!$B$6,O3214&gt;='設定'!$B$6)</x:f>
        <x:v>0</x:v>
      </x:c>
      <x:c r="Y3214" s="50" t="b">
        <x:f>AND(COUNT(G3214:K3214)=5,P3214&gt;='設定'!$B$7)</x:f>
        <x:v>0</x:v>
      </x:c>
      <x:c r="Z3214" s="50" t="b">
        <x:f>AND(ISNUMBER(R3214),R3214&gt;='設定'!$B$8)</x:f>
        <x:v>0</x:v>
      </x:c>
      <x:c r="AA3214" s="50" t="b">
        <x:f>AND(ISNUMBER(S3214),S3214&gt;=DATE(YEAR('設定'!$B$10)-'設定'!$B$9,MONTH('設定'!$B$10),DAY('設定'!$B$10)))</x:f>
        <x:v>0</x:v>
      </x:c>
      <x:c r="AB3214" s="55" t="b">
        <x:v>0</x:v>
      </x:c>
      <x:c r="AC3214" s="55" t="b">
        <x:v>0</x:v>
      </x:c>
      <x:c r="AD3214" s="50" t="n">
        <x:f>IF(X3214,1,0)+IF(Z3214,1,0)+IF(AA3214,1,0)+IF(AB3214,1,0)</x:f>
        <x:v>0</x:v>
      </x:c>
      <x:c r="AE3214" s="50" t="n">
        <x:f>IF(Y3214,1,0)+IF(Z3214,1,0)+IF(AA3214,1,0)+IF(AB3214,1,0)</x:f>
        <x:v>0</x:v>
      </x:c>
      <x:c r="AF3214" s="50" t="n">
        <x:f>IF(Y3214,1,0)+IF(Z3214,1,0)+IF(AA3214,1,0)+IF(AC3214,1,0)</x:f>
        <x:v>0</x:v>
      </x:c>
      <x:c r="AG3214" s="53" t="n">
        <x:v>44348</x:v>
      </x:c>
      <x:c r="AH3214" s="50" t="str">
        <x:v>S100W8O6</x:v>
      </x:c>
      <x:c r="AI3214" s="50" t="str">
        <x:v>NetSalesSummaryOfBusinessResults</x:v>
      </x:c>
      <x:c r="AJ3214" s="50" t="str">
        <x:v>OperatingIncome</x:v>
      </x:c>
      <x:c r="AK3214" s="53" t="n">
        <x:v>45747</x:v>
      </x:c>
      <x:c r="AL3214" s="50" t="str">
        <x:v>365/365/365/366/365</x:v>
      </x:c>
      <x:c r="AM3214" s="51" t="n">
        <x:v>73377036</x:v>
      </x:c>
      <x:c r="AN3214" s="51" t="n">
        <x:v>59</x:v>
      </x:c>
      <x:c r="AO3214" s="51" t="n">
        <x:f>IFERROR(AM3214*AN3214,"")</x:f>
        <x:v>4329245124</x:v>
      </x:c>
      <x:c r="AP3214" s="56" t="n">
        <x:f>IFERROR(AO3214/(K3214*1000000),"")</x:f>
        <x:v>1.92091680713694</x:v>
      </x:c>
      <x:c r="AQ3214" s="57" t="n">
        <x:v>131624486.66666669</x:v>
      </x:c>
      <x:c r="AR3214" s="52" t="n">
        <x:v>0.5520045049172099</x:v>
      </x:c>
      <x:c r="AS3214" s="52" t="n">
        <x:v>-0.7045454545454546</x:v>
      </x:c>
      <x:c r="AT3214" s="55" t="b">
        <x:v>0</x:v>
      </x:c>
      <x:c r="AU3214" s="50" t="str">
        <x:v>repeated_operating_loss;repeated_negative_operating_cf</x:v>
      </x:c>
      <x:c r="AV3214" s="58" t="n">
        <x:v>-0.3880235366484672</x:v>
      </x:c>
      <x:c r="AW3214" s="50" t="n">
        <x:v>3403</x:v>
      </x:c>
      <x:c r="AX3214" s="50" t="str">
        <x:v>Future Moat</x:v>
      </x:c>
      <x:c r="AY3214" s="50" t="str">
        <x:v>既存適格性フィルター不通過: repeated_operating_loss;repeated_negative_operating_cf / ローカル5年最大下落率-60%以下</x:v>
      </x:c>
      <x:c r="AZ3214" s="59" t="str">
        <x:v>2025-06-27 15:08</x:v>
      </x:c>
      <x:c r="BA3214" s="53" t="n">
        <x:v>39142</x:v>
      </x:c>
      <x:c r="BB3214" s="50"/>
      <x:c r="BC3214" s="50"/>
      <x:c r="BD3214" s="50"/>
    </x:row>
    <x:row r="3215">
      <x:c r="A3215" s="50" t="n">
        <x:v>3214</x:v>
      </x:c>
      <x:c r="B3215" s="50" t="str">
        <x:v>9888</x:v>
      </x:c>
      <x:c r="C3215" s="50" t="str">
        <x:v>9888.T</x:v>
      </x:c>
      <x:c r="D3215" s="50" t="str">
        <x:v>UEX,LTD.</x:v>
      </x:c>
      <x:c r="E3215" s="50" t="str">
        <x:v>Standard Market(Domestic)</x:v>
      </x:c>
      <x:c r="F3215" s="50" t="str">
        <x:v>Wholesale Trade</x:v>
      </x:c>
      <x:c r="G3215" s="51" t="n">
        <x:v>49379.392</x:v>
      </x:c>
      <x:c r="H3215" s="51" t="n">
        <x:v>45524.473</x:v>
      </x:c>
      <x:c r="I3215" s="51" t="n">
        <x:v>53829.44</x:v>
      </x:c>
      <x:c r="J3215" s="51" t="n">
        <x:v>52113.401</x:v>
      </x:c>
      <x:c r="K3215" s="51" t="n">
        <x:v>50280.989</x:v>
      </x:c>
      <x:c r="L3215" s="52" t="n">
        <x:f>IFERROR(H3215/G3215-1,"")</x:f>
        <x:v>-0.07806736462044739</x:v>
      </x:c>
      <x:c r="M3215" s="52" t="n">
        <x:f>IFERROR(I3215/H3215-1,"")</x:f>
        <x:v>0.18242862470917576</x:v>
      </x:c>
      <x:c r="N3215" s="52" t="n">
        <x:f>IFERROR(J3215/I3215-1,"")</x:f>
        <x:v>-0.03187919101517689</x:v>
      </x:c>
      <x:c r="O3215" s="52" t="n">
        <x:f>IFERROR(K3215/J3215-1,"")</x:f>
        <x:v>-0.03516201139894892</x:v>
      </x:c>
      <x:c r="P3215" s="52" t="n">
        <x:f>IFERROR((K3215/G3215)^(1/4)-1,"")</x:f>
        <x:v>0.004533716890117834</x:v>
      </x:c>
      <x:c r="Q3215" s="51" t="n">
        <x:v>1771.819</x:v>
      </x:c>
      <x:c r="R3215" s="52" t="n">
        <x:f>IFERROR(Q3215/K3215,"")</x:f>
        <x:v>0.03523834823535392</x:v>
      </x:c>
      <x:c r="S3215" s="53" t="n">
        <x:v>44348</x:v>
      </x:c>
      <x:c r="T3215" s="50" t="str">
        <x:v>not_identified_before_local_window</x:v>
      </x:c>
      <x:c r="U3215" s="50" t="str">
        <x:v>住友商事株式会社</x:v>
      </x:c>
      <x:c r="V3215" s="54" t="n">
        <x:v>0.0653</x:v>
      </x:c>
      <x:c r="W3215" s="50" t="str">
        <x:v>秀 髙 雅 紀</x:v>
      </x:c>
      <x:c r="X3215" s="50" t="b">
        <x:f>AND(COUNT(L3215:O3215)=4,L3215&gt;='設定'!$B$6,M3215&gt;='設定'!$B$6,N3215&gt;='設定'!$B$6,O3215&gt;='設定'!$B$6)</x:f>
        <x:v>0</x:v>
      </x:c>
      <x:c r="Y3215" s="50" t="b">
        <x:f>AND(COUNT(G3215:K3215)=5,P3215&gt;='設定'!$B$7)</x:f>
        <x:v>0</x:v>
      </x:c>
      <x:c r="Z3215" s="50" t="b">
        <x:f>AND(ISNUMBER(R3215),R3215&gt;='設定'!$B$8)</x:f>
        <x:v>0</x:v>
      </x:c>
      <x:c r="AA3215" s="50" t="b">
        <x:f>AND(ISNUMBER(S3215),S3215&gt;=DATE(YEAR('設定'!$B$10)-'設定'!$B$9,MONTH('設定'!$B$10),DAY('設定'!$B$10)))</x:f>
        <x:v>0</x:v>
      </x:c>
      <x:c r="AB3215" s="55" t="b">
        <x:v>0</x:v>
      </x:c>
      <x:c r="AC3215" s="55" t="b">
        <x:v>0</x:v>
      </x:c>
      <x:c r="AD3215" s="50" t="n">
        <x:f>IF(X3215,1,0)+IF(Z3215,1,0)+IF(AA3215,1,0)+IF(AB3215,1,0)</x:f>
        <x:v>0</x:v>
      </x:c>
      <x:c r="AE3215" s="50" t="n">
        <x:f>IF(Y3215,1,0)+IF(Z3215,1,0)+IF(AA3215,1,0)+IF(AB3215,1,0)</x:f>
        <x:v>0</x:v>
      </x:c>
      <x:c r="AF3215" s="50" t="n">
        <x:f>IF(Y3215,1,0)+IF(Z3215,1,0)+IF(AA3215,1,0)+IF(AC3215,1,0)</x:f>
        <x:v>0</x:v>
      </x:c>
      <x:c r="AG3215" s="53" t="n">
        <x:v>44348</x:v>
      </x:c>
      <x:c r="AH3215" s="50" t="str">
        <x:v>S100VZPY</x:v>
      </x:c>
      <x:c r="AI3215" s="50" t="str">
        <x:v>NetSalesSummaryOfBusinessResults</x:v>
      </x:c>
      <x:c r="AJ3215" s="50" t="str">
        <x:v>OperatingIncome</x:v>
      </x:c>
      <x:c r="AK3215" s="53" t="n">
        <x:v>45747</x:v>
      </x:c>
      <x:c r="AL3215" s="50" t="str">
        <x:v>365/365/365/366/365</x:v>
      </x:c>
      <x:c r="AM3215" s="51" t="n">
        <x:v>11019500</x:v>
      </x:c>
      <x:c r="AN3215" s="51" t="n">
        <x:v>944</x:v>
      </x:c>
      <x:c r="AO3215" s="51" t="n">
        <x:f>IFERROR(AM3215*AN3215,"")</x:f>
        <x:v>10402408000</x:v>
      </x:c>
      <x:c r="AP3215" s="56" t="n">
        <x:f>IFERROR(AO3215/(K3215*1000000),"")</x:f>
        <x:v>0.20688550895448776</x:v>
      </x:c>
      <x:c r="AQ3215" s="57" t="n">
        <x:v>42944633.333333336</x:v>
      </x:c>
      <x:c r="AR3215" s="52" t="n">
        <x:v>0.3854807680228772</x:v>
      </x:c>
      <x:c r="AS3215" s="52" t="n">
        <x:v>-0.5592109348635537</x:v>
      </x:c>
      <x:c r="AT3215" s="55" t="b">
        <x:v>1</x:v>
      </x:c>
      <x:c r="AU3215" s="50"/>
      <x:c r="AV3215" s="58" t="n">
        <x:v>-0.341032752246988</x:v>
      </x:c>
      <x:c r="AW3215" s="50" t="n">
        <x:v>3354</x:v>
      </x:c>
      <x:c r="AX3215" s="50" t="str">
        <x:v>Transformation Moat</x:v>
      </x:c>
      <x:c r="AY3215" s="50" t="str">
        <x:v>目立つ機械的警告なし（定性確認は別途必要）</x:v>
      </x:c>
      <x:c r="AZ3215" s="59" t="str">
        <x:v>2025-06-20 14:07</x:v>
      </x:c>
      <x:c r="BA3215" s="53"/>
      <x:c r="BB3215" s="50"/>
      <x:c r="BC3215" s="50"/>
      <x:c r="BD3215" s="50"/>
    </x:row>
    <x:row r="3216">
      <x:c r="A3216" s="50" t="n">
        <x:v>3215</x:v>
      </x:c>
      <x:c r="B3216" s="50" t="str">
        <x:v>5194</x:v>
      </x:c>
      <x:c r="C3216" s="50" t="str">
        <x:v>5194.T</x:v>
      </x:c>
      <x:c r="D3216" s="50" t="str">
        <x:v>SAGAMI RUBBER INDUSTRIES CO.,LTD.</x:v>
      </x:c>
      <x:c r="E3216" s="50" t="str">
        <x:v>Standard Market(Domestic)</x:v>
      </x:c>
      <x:c r="F3216" s="50" t="str">
        <x:v>Rubber Products</x:v>
      </x:c>
      <x:c r="G3216" s="51" t="n">
        <x:v>5586.476</x:v>
      </x:c>
      <x:c r="H3216" s="51" t="n">
        <x:v>5414.759</x:v>
      </x:c>
      <x:c r="I3216" s="51" t="n">
        <x:v>5984.735</x:v>
      </x:c>
      <x:c r="J3216" s="51" t="n">
        <x:v>6112.57</x:v>
      </x:c>
      <x:c r="K3216" s="51" t="n">
        <x:v>5687.899</x:v>
      </x:c>
      <x:c r="L3216" s="52" t="n">
        <x:f>IFERROR(H3216/G3216-1,"")</x:f>
        <x:v>-0.030737982227078353</x:v>
      </x:c>
      <x:c r="M3216" s="52" t="n">
        <x:f>IFERROR(I3216/H3216-1,"")</x:f>
        <x:v>0.10526341061532007</x:v>
      </x:c>
      <x:c r="N3216" s="52" t="n">
        <x:f>IFERROR(J3216/I3216-1,"")</x:f>
        <x:v>0.0213601771841192</x:v>
      </x:c>
      <x:c r="O3216" s="52" t="n">
        <x:f>IFERROR(K3216/J3216-1,"")</x:f>
        <x:v>-0.06947503259676358</x:v>
      </x:c>
      <x:c r="P3216" s="52" t="n">
        <x:f>IFERROR((K3216/G3216)^(1/4)-1,"")</x:f>
        <x:v>0.004508196162291256</x:v>
      </x:c>
      <x:c r="Q3216" s="51" t="n">
        <x:v>-33.968</x:v>
      </x:c>
      <x:c r="R3216" s="52" t="n">
        <x:f>IFERROR(Q3216/K3216,"")</x:f>
        <x:v>-0.005971976647264658</x:v>
      </x:c>
      <x:c r="S3216" s="53" t="n">
        <x:v>44348</x:v>
      </x:c>
      <x:c r="T3216" s="50" t="str">
        <x:v>not_identified_before_local_window</x:v>
      </x:c>
      <x:c r="U3216" s="50" t="str">
        <x:v>MSCO CUSTOMER SECURITIES（常任代理人 モルガン・スタンレーMUFG証券㈱）</x:v>
      </x:c>
      <x:c r="V3216" s="54" t="n">
        <x:v>0.1266</x:v>
      </x:c>
      <x:c r="W3216" s="50" t="str">
        <x:v>大 跡 一 郎 / 大 跡 賢 介</x:v>
      </x:c>
      <x:c r="X3216" s="50" t="b">
        <x:f>AND(COUNT(L3216:O3216)=4,L3216&gt;='設定'!$B$6,M3216&gt;='設定'!$B$6,N3216&gt;='設定'!$B$6,O3216&gt;='設定'!$B$6)</x:f>
        <x:v>0</x:v>
      </x:c>
      <x:c r="Y3216" s="50" t="b">
        <x:f>AND(COUNT(G3216:K3216)=5,P3216&gt;='設定'!$B$7)</x:f>
        <x:v>0</x:v>
      </x:c>
      <x:c r="Z3216" s="50" t="b">
        <x:f>AND(ISNUMBER(R3216),R3216&gt;='設定'!$B$8)</x:f>
        <x:v>0</x:v>
      </x:c>
      <x:c r="AA3216" s="50" t="b">
        <x:f>AND(ISNUMBER(S3216),S3216&gt;=DATE(YEAR('設定'!$B$10)-'設定'!$B$9,MONTH('設定'!$B$10),DAY('設定'!$B$10)))</x:f>
        <x:v>0</x:v>
      </x:c>
      <x:c r="AB3216" s="55" t="b">
        <x:v>0</x:v>
      </x:c>
      <x:c r="AC3216" s="55" t="b">
        <x:v>0</x:v>
      </x:c>
      <x:c r="AD3216" s="50" t="n">
        <x:f>IF(X3216,1,0)+IF(Z3216,1,0)+IF(AA3216,1,0)+IF(AB3216,1,0)</x:f>
        <x:v>0</x:v>
      </x:c>
      <x:c r="AE3216" s="50" t="n">
        <x:f>IF(Y3216,1,0)+IF(Z3216,1,0)+IF(AA3216,1,0)+IF(AB3216,1,0)</x:f>
        <x:v>0</x:v>
      </x:c>
      <x:c r="AF3216" s="50" t="n">
        <x:f>IF(Y3216,1,0)+IF(Z3216,1,0)+IF(AA3216,1,0)+IF(AC3216,1,0)</x:f>
        <x:v>0</x:v>
      </x:c>
      <x:c r="AG3216" s="53" t="n">
        <x:v>44348</x:v>
      </x:c>
      <x:c r="AH3216" s="50" t="str">
        <x:v>S100W6AQ</x:v>
      </x:c>
      <x:c r="AI3216" s="50" t="str">
        <x:v>NetSalesSummaryOfBusinessResults</x:v>
      </x:c>
      <x:c r="AJ3216" s="50" t="str">
        <x:v>OperatingIncome</x:v>
      </x:c>
      <x:c r="AK3216" s="53" t="n">
        <x:v>45747</x:v>
      </x:c>
      <x:c r="AL3216" s="50" t="str">
        <x:v>365/365/365/366/365</x:v>
      </x:c>
      <x:c r="AM3216" s="51" t="n">
        <x:v>10856449</x:v>
      </x:c>
      <x:c r="AN3216" s="51" t="n">
        <x:v>642</x:v>
      </x:c>
      <x:c r="AO3216" s="51" t="n">
        <x:f>IFERROR(AM3216*AN3216,"")</x:f>
        <x:v>6969840258</x:v>
      </x:c>
      <x:c r="AP3216" s="56" t="n">
        <x:f>IFERROR(AO3216/(K3216*1000000),"")</x:f>
        <x:v>1.2253804538371726</x:v>
      </x:c>
      <x:c r="AQ3216" s="57" t="n">
        <x:v>24275711.666666668</x:v>
      </x:c>
      <x:c r="AR3216" s="52" t="n">
        <x:v>0.3045597803301552</x:v>
      </x:c>
      <x:c r="AS3216" s="52" t="n">
        <x:v>-0.4290920661481664</x:v>
      </x:c>
      <x:c r="AT3216" s="55" t="b">
        <x:v>1</x:v>
      </x:c>
      <x:c r="AU3216" s="50"/>
      <x:c r="AV3216" s="58" t="n">
        <x:v>-0.0472542681394136</x:v>
      </x:c>
      <x:c r="AW3216" s="50" t="n">
        <x:v>2242</x:v>
      </x:c>
      <x:c r="AX3216" s="50" t="str">
        <x:v>Core Moat</x:v>
      </x:c>
      <x:c r="AY3216" s="50" t="str">
        <x:v>目立つ機械的警告なし（定性確認は別途必要）</x:v>
      </x:c>
      <x:c r="AZ3216" s="59" t="str">
        <x:v>2025-06-26 17:01</x:v>
      </x:c>
      <x:c r="BA3216" s="53"/>
      <x:c r="BB3216" s="50"/>
      <x:c r="BC3216" s="50"/>
      <x:c r="BD3216" s="50"/>
    </x:row>
    <x:row r="3217">
      <x:c r="A3217" s="50" t="n">
        <x:v>3216</x:v>
      </x:c>
      <x:c r="B3217" s="50" t="str">
        <x:v>1815</x:v>
      </x:c>
      <x:c r="C3217" s="50" t="str">
        <x:v>1815.T</x:v>
      </x:c>
      <x:c r="D3217" s="50" t="str">
        <x:v>TEKKEN CORPORATION</x:v>
      </x:c>
      <x:c r="E3217" s="50" t="str">
        <x:v>Prime Market (Domestic)</x:v>
      </x:c>
      <x:c r="F3217" s="50" t="str">
        <x:v>Construction</x:v>
      </x:c>
      <x:c r="G3217" s="51" t="n">
        <x:v>182020</x:v>
      </x:c>
      <x:c r="H3217" s="51" t="n">
        <x:v>151551</x:v>
      </x:c>
      <x:c r="I3217" s="51" t="n">
        <x:v>160743</x:v>
      </x:c>
      <x:c r="J3217" s="51" t="n">
        <x:v>183586</x:v>
      </x:c>
      <x:c r="K3217" s="51" t="n">
        <x:v>185114</x:v>
      </x:c>
      <x:c r="L3217" s="52" t="n">
        <x:f>IFERROR(H3217/G3217-1,"")</x:f>
        <x:v>-0.16739369300076912</x:v>
      </x:c>
      <x:c r="M3217" s="52" t="n">
        <x:f>IFERROR(I3217/H3217-1,"")</x:f>
        <x:v>0.06065284953579986</x:v>
      </x:c>
      <x:c r="N3217" s="52" t="n">
        <x:f>IFERROR(J3217/I3217-1,"")</x:f>
        <x:v>0.14210883211088499</x:v>
      </x:c>
      <x:c r="O3217" s="52" t="n">
        <x:f>IFERROR(K3217/J3217-1,"")</x:f>
        <x:v>0.008323074744261527</x:v>
      </x:c>
      <x:c r="P3217" s="52" t="n">
        <x:f>IFERROR((K3217/G3217)^(1/4)-1,"")</x:f>
        <x:v>0.004222710713840394</x:v>
      </x:c>
      <x:c r="Q3217" s="51" t="n">
        <x:v>3459</x:v>
      </x:c>
      <x:c r="R3217" s="52" t="n">
        <x:f>IFERROR(Q3217/K3217,"")</x:f>
        <x:v>0.018685782814914054</x:v>
      </x:c>
      <x:c r="S3217" s="53" t="n">
        <x:v>22555</x:v>
      </x:c>
      <x:c r="T3217" s="50" t="str">
        <x:v>EDINET_company_history</x:v>
      </x:c>
      <x:c r="U3217" s="50" t="str">
        <x:v>東日本旅客鉄道株式会社</x:v>
      </x:c>
      <x:c r="V3217" s="54" t="n">
        <x:v>0.1975</x:v>
      </x:c>
      <x:c r="W3217" s="50" t="str">
        <x:v>伊藤泰司 / 東海林 直人</x:v>
      </x:c>
      <x:c r="X3217" s="50" t="b">
        <x:f>AND(COUNT(L3217:O3217)=4,L3217&gt;='設定'!$B$6,M3217&gt;='設定'!$B$6,N3217&gt;='設定'!$B$6,O3217&gt;='設定'!$B$6)</x:f>
        <x:v>0</x:v>
      </x:c>
      <x:c r="Y3217" s="50" t="b">
        <x:f>AND(COUNT(G3217:K3217)=5,P3217&gt;='設定'!$B$7)</x:f>
        <x:v>0</x:v>
      </x:c>
      <x:c r="Z3217" s="50" t="b">
        <x:f>AND(ISNUMBER(R3217),R3217&gt;='設定'!$B$8)</x:f>
        <x:v>0</x:v>
      </x:c>
      <x:c r="AA3217" s="50" t="b">
        <x:f>AND(ISNUMBER(S3217),S3217&gt;=DATE(YEAR('設定'!$B$10)-'設定'!$B$9,MONTH('設定'!$B$10),DAY('設定'!$B$10)))</x:f>
        <x:v>0</x:v>
      </x:c>
      <x:c r="AB3217" s="55" t="b">
        <x:v>0</x:v>
      </x:c>
      <x:c r="AC3217" s="55" t="b">
        <x:v>0</x:v>
      </x:c>
      <x:c r="AD3217" s="50" t="n">
        <x:f>IF(X3217,1,0)+IF(Z3217,1,0)+IF(AA3217,1,0)+IF(AB3217,1,0)</x:f>
        <x:v>0</x:v>
      </x:c>
      <x:c r="AE3217" s="50" t="n">
        <x:f>IF(Y3217,1,0)+IF(Z3217,1,0)+IF(AA3217,1,0)+IF(AB3217,1,0)</x:f>
        <x:v>0</x:v>
      </x:c>
      <x:c r="AF3217" s="50" t="n">
        <x:f>IF(Y3217,1,0)+IF(Z3217,1,0)+IF(AA3217,1,0)+IF(AC3217,1,0)</x:f>
        <x:v>0</x:v>
      </x:c>
      <x:c r="AG3217" s="53" t="n">
        <x:v>44348</x:v>
      </x:c>
      <x:c r="AH3217" s="50" t="str">
        <x:v>S100W4NN</x:v>
      </x:c>
      <x:c r="AI3217" s="50" t="str">
        <x:v>NetSalesSummaryOfBusinessResults</x:v>
      </x:c>
      <x:c r="AJ3217" s="50" t="str">
        <x:v>OperatingIncome</x:v>
      </x:c>
      <x:c r="AK3217" s="53" t="n">
        <x:v>45747</x:v>
      </x:c>
      <x:c r="AL3217" s="50" t="str">
        <x:v>365/365/365/366/365</x:v>
      </x:c>
      <x:c r="AM3217" s="51" t="n">
        <x:v>13910156</x:v>
      </x:c>
      <x:c r="AN3217" s="51" t="n">
        <x:v>4515</x:v>
      </x:c>
      <x:c r="AO3217" s="51" t="n">
        <x:f>IFERROR(AM3217*AN3217,"")</x:f>
        <x:v>62804354340</x:v>
      </x:c>
      <x:c r="AP3217" s="56" t="n">
        <x:f>IFERROR(AO3217/(K3217*1000000),"")</x:f>
        <x:v>0.33927393033482073</x:v>
      </x:c>
      <x:c r="AQ3217" s="57" t="n">
        <x:v>531203658.3333333</x:v>
      </x:c>
      <x:c r="AR3217" s="52" t="n">
        <x:v>0.2501228092737192</x:v>
      </x:c>
      <x:c r="AS3217" s="52" t="n">
        <x:v>-0.2777588140170813</x:v>
      </x:c>
      <x:c r="AT3217" s="55" t="b">
        <x:v>0</x:v>
      </x:c>
      <x:c r="AU3217" s="50" t="str">
        <x:v>repeated_negative_operating_cf</x:v>
      </x:c>
      <x:c r="AV3217" s="58" t="n">
        <x:v>0.0031597257660083</x:v>
      </x:c>
      <x:c r="AW3217" s="50" t="n">
        <x:v>1841</x:v>
      </x:c>
      <x:c r="AX3217" s="50" t="str">
        <x:v>Transformation Moat</x:v>
      </x:c>
      <x:c r="AY3217" s="50" t="str">
        <x:v>既存適格性フィルター不通過: repeated_negative_operating_cf</x:v>
      </x:c>
      <x:c r="AZ3217" s="59" t="str">
        <x:v>2025-06-25 10:26</x:v>
      </x:c>
      <x:c r="BA3217" s="53" t="n">
        <x:v>22555</x:v>
      </x:c>
      <x:c r="BB3217" s="50"/>
      <x:c r="BC3217" s="50"/>
      <x:c r="BD3217" s="50" t="str">
        <x:v>TOPIX Small 2</x:v>
      </x:c>
    </x:row>
    <x:row r="3218">
      <x:c r="A3218" s="50" t="n">
        <x:v>3217</x:v>
      </x:c>
      <x:c r="B3218" s="50" t="str">
        <x:v>4960</x:v>
      </x:c>
      <x:c r="C3218" s="50" t="str">
        <x:v>4960.T</x:v>
      </x:c>
      <x:c r="D3218" s="50" t="str">
        <x:v>CHEMIPRO KASEI KAISHA,LTD.</x:v>
      </x:c>
      <x:c r="E3218" s="50" t="str">
        <x:v>Standard Market(Domestic)</x:v>
      </x:c>
      <x:c r="F3218" s="50" t="str">
        <x:v>Chemicals</x:v>
      </x:c>
      <x:c r="G3218" s="51" t="n">
        <x:v>9553.323</x:v>
      </x:c>
      <x:c r="H3218" s="51" t="n">
        <x:v>9743.874</x:v>
      </x:c>
      <x:c r="I3218" s="51" t="n">
        <x:v>9760.638</x:v>
      </x:c>
      <x:c r="J3218" s="51" t="n">
        <x:v>9236.157</x:v>
      </x:c>
      <x:c r="K3218" s="51" t="n">
        <x:v>9710.828</x:v>
      </x:c>
      <x:c r="L3218" s="52" t="n">
        <x:f>IFERROR(H3218/G3218-1,"")</x:f>
        <x:v>0.01994604390535093</x:v>
      </x:c>
      <x:c r="M3218" s="52" t="n">
        <x:f>IFERROR(I3218/H3218-1,"")</x:f>
        <x:v>0.0017204655971536642</x:v>
      </x:c>
      <x:c r="N3218" s="52" t="n">
        <x:f>IFERROR(J3218/I3218-1,"")</x:f>
        <x:v>-0.05373429482785874</x:v>
      </x:c>
      <x:c r="O3218" s="52" t="n">
        <x:f>IFERROR(K3218/J3218-1,"")</x:f>
        <x:v>0.05139269503539201</x:v>
      </x:c>
      <x:c r="P3218" s="52" t="n">
        <x:f>IFERROR((K3218/G3218)^(1/4)-1,"")</x:f>
        <x:v>0.004096492655901507</x:v>
      </x:c>
      <x:c r="Q3218" s="51" t="n">
        <x:v>402.277</x:v>
      </x:c>
      <x:c r="R3218" s="52" t="n">
        <x:f>IFERROR(Q3218/K3218,"")</x:f>
        <x:v>0.041425612728389384</x:v>
      </x:c>
      <x:c r="S3218" s="53" t="n">
        <x:v>36039</x:v>
      </x:c>
      <x:c r="T3218" s="50" t="str">
        <x:v>EDINET_company_history</x:v>
      </x:c>
      <x:c r="U3218" s="50" t="str">
        <x:v>株式会社ケアシステムズ</x:v>
      </x:c>
      <x:c r="V3218" s="54" t="n">
        <x:v>0.2086</x:v>
      </x:c>
      <x:c r="W3218" s="50" t="str">
        <x:v>兼俊 寿志</x:v>
      </x:c>
      <x:c r="X3218" s="50" t="b">
        <x:f>AND(COUNT(L3218:O3218)=4,L3218&gt;='設定'!$B$6,M3218&gt;='設定'!$B$6,N3218&gt;='設定'!$B$6,O3218&gt;='設定'!$B$6)</x:f>
        <x:v>0</x:v>
      </x:c>
      <x:c r="Y3218" s="50" t="b">
        <x:f>AND(COUNT(G3218:K3218)=5,P3218&gt;='設定'!$B$7)</x:f>
        <x:v>0</x:v>
      </x:c>
      <x:c r="Z3218" s="50" t="b">
        <x:f>AND(ISNUMBER(R3218),R3218&gt;='設定'!$B$8)</x:f>
        <x:v>0</x:v>
      </x:c>
      <x:c r="AA3218" s="50" t="b">
        <x:f>AND(ISNUMBER(S3218),S3218&gt;=DATE(YEAR('設定'!$B$10)-'設定'!$B$9,MONTH('設定'!$B$10),DAY('設定'!$B$10)))</x:f>
        <x:v>0</x:v>
      </x:c>
      <x:c r="AB3218" s="55" t="b">
        <x:v>0</x:v>
      </x:c>
      <x:c r="AC3218" s="55" t="b">
        <x:v>0</x:v>
      </x:c>
      <x:c r="AD3218" s="50" t="n">
        <x:f>IF(X3218,1,0)+IF(Z3218,1,0)+IF(AA3218,1,0)+IF(AB3218,1,0)</x:f>
        <x:v>0</x:v>
      </x:c>
      <x:c r="AE3218" s="50" t="n">
        <x:f>IF(Y3218,1,0)+IF(Z3218,1,0)+IF(AA3218,1,0)+IF(AB3218,1,0)</x:f>
        <x:v>0</x:v>
      </x:c>
      <x:c r="AF3218" s="50" t="n">
        <x:f>IF(Y3218,1,0)+IF(Z3218,1,0)+IF(AA3218,1,0)+IF(AC3218,1,0)</x:f>
        <x:v>0</x:v>
      </x:c>
      <x:c r="AG3218" s="53" t="n">
        <x:v>44348</x:v>
      </x:c>
      <x:c r="AH3218" s="50" t="str">
        <x:v>S100VZNV</x:v>
      </x:c>
      <x:c r="AI3218" s="50" t="str">
        <x:v>NetSalesSummaryOfBusinessResults</x:v>
      </x:c>
      <x:c r="AJ3218" s="50" t="str">
        <x:v>OperatingIncome</x:v>
      </x:c>
      <x:c r="AK3218" s="53" t="n">
        <x:v>45747</x:v>
      </x:c>
      <x:c r="AL3218" s="50" t="str">
        <x:v>365/365/365/366/365</x:v>
      </x:c>
      <x:c r="AM3218" s="51" t="n">
        <x:v>16623613</x:v>
      </x:c>
      <x:c r="AN3218" s="51" t="n">
        <x:v>605</x:v>
      </x:c>
      <x:c r="AO3218" s="51" t="n">
        <x:f>IFERROR(AM3218*AN3218,"")</x:f>
        <x:v>10057285865</x:v>
      </x:c>
      <x:c r="AP3218" s="56" t="n">
        <x:f>IFERROR(AO3218/(K3218*1000000),"")</x:f>
        <x:v>1.0356774793045453</x:v>
      </x:c>
      <x:c r="AQ3218" s="57" t="n">
        <x:v>126047776.66666669</x:v>
      </x:c>
      <x:c r="AR3218" s="52" t="n">
        <x:v>0.5254053014287138</x:v>
      </x:c>
      <x:c r="AS3218" s="52" t="n">
        <x:v>-0.5451127819548873</x:v>
      </x:c>
      <x:c r="AT3218" s="55" t="b">
        <x:v>1</x:v>
      </x:c>
      <x:c r="AU3218" s="50"/>
      <x:c r="AV3218" s="58" t="n">
        <x:v>0.0952059343246485</x:v>
      </x:c>
      <x:c r="AW3218" s="50" t="n">
        <x:v>1264</x:v>
      </x:c>
      <x:c r="AX3218" s="50" t="str">
        <x:v>Future Moat</x:v>
      </x:c>
      <x:c r="AY3218" s="50" t="str">
        <x:v>目立つ機械的警告なし（定性確認は別途必要）</x:v>
      </x:c>
      <x:c r="AZ3218" s="59" t="str">
        <x:v>2025-06-25 13:04</x:v>
      </x:c>
      <x:c r="BA3218" s="53" t="n">
        <x:v>36039</x:v>
      </x:c>
      <x:c r="BB3218" s="50"/>
      <x:c r="BC3218" s="50"/>
      <x:c r="BD3218" s="50"/>
    </x:row>
    <x:row r="3219">
      <x:c r="A3219" s="50" t="n">
        <x:v>3218</x:v>
      </x:c>
      <x:c r="B3219" s="50" t="str">
        <x:v>3670</x:v>
      </x:c>
      <x:c r="C3219" s="50" t="str">
        <x:v>3670.T</x:v>
      </x:c>
      <x:c r="D3219" s="50" t="str">
        <x:v>Kyoritsu Computer &amp; Communication Co.,Ltd.</x:v>
      </x:c>
      <x:c r="E3219" s="50" t="str">
        <x:v>Standard Market(Domestic)</x:v>
      </x:c>
      <x:c r="F3219" s="50" t="str">
        <x:v>Information &amp; Communication</x:v>
      </x:c>
      <x:c r="G3219" s="51" t="n">
        <x:v>4403.812</x:v>
      </x:c>
      <x:c r="H3219" s="51" t="n">
        <x:v>5238.859</x:v>
      </x:c>
      <x:c r="I3219" s="51" t="n">
        <x:v>4909.075</x:v>
      </x:c>
      <x:c r="J3219" s="51" t="n">
        <x:v>5469.102</x:v>
      </x:c>
      <x:c r="K3219" s="51" t="n">
        <x:v>4476.026</x:v>
      </x:c>
      <x:c r="L3219" s="52" t="n">
        <x:f>IFERROR(H3219/G3219-1,"")</x:f>
        <x:v>0.18961912997194252</x:v>
      </x:c>
      <x:c r="M3219" s="52" t="n">
        <x:f>IFERROR(I3219/H3219-1,"")</x:f>
        <x:v>-0.06294958501459968</x:v>
      </x:c>
      <x:c r="N3219" s="52" t="n">
        <x:f>IFERROR(J3219/I3219-1,"")</x:f>
        <x:v>0.11407994377759567</x:v>
      </x:c>
      <x:c r="O3219" s="52" t="n">
        <x:f>IFERROR(K3219/J3219-1,"")</x:f>
        <x:v>-0.1815793525152758</x:v>
      </x:c>
      <x:c r="P3219" s="52" t="n">
        <x:f>IFERROR((K3219/G3219)^(1/4)-1,"")</x:f>
        <x:v>0.004074545909031224</x:v>
      </x:c>
      <x:c r="Q3219" s="51" t="n">
        <x:v>298.729</x:v>
      </x:c>
      <x:c r="R3219" s="52" t="n">
        <x:f>IFERROR(Q3219/K3219,"")</x:f>
        <x:v>0.06673978211922808</x:v>
      </x:c>
      <x:c r="S3219" s="53" t="n">
        <x:v>41306</x:v>
      </x:c>
      <x:c r="T3219" s="50" t="str">
        <x:v>EDINET_company_history</x:v>
      </x:c>
      <x:c r="U3219" s="50" t="str">
        <x:v>日茂株式会社</x:v>
      </x:c>
      <x:c r="V3219" s="54" t="n">
        <x:v>0.309</x:v>
      </x:c>
      <x:c r="W3219" s="50" t="str">
        <x:v>佐々木 修</x:v>
      </x:c>
      <x:c r="X3219" s="50" t="b">
        <x:f>AND(COUNT(L3219:O3219)=4,L3219&gt;='設定'!$B$6,M3219&gt;='設定'!$B$6,N3219&gt;='設定'!$B$6,O3219&gt;='設定'!$B$6)</x:f>
        <x:v>0</x:v>
      </x:c>
      <x:c r="Y3219" s="50" t="b">
        <x:f>AND(COUNT(G3219:K3219)=5,P3219&gt;='設定'!$B$7)</x:f>
        <x:v>0</x:v>
      </x:c>
      <x:c r="Z3219" s="50" t="b">
        <x:f>AND(ISNUMBER(R3219),R3219&gt;='設定'!$B$8)</x:f>
        <x:v>0</x:v>
      </x:c>
      <x:c r="AA3219" s="50" t="b">
        <x:f>AND(ISNUMBER(S3219),S3219&gt;=DATE(YEAR('設定'!$B$10)-'設定'!$B$9,MONTH('設定'!$B$10),DAY('設定'!$B$10)))</x:f>
        <x:v>0</x:v>
      </x:c>
      <x:c r="AB3219" s="55" t="b">
        <x:v>0</x:v>
      </x:c>
      <x:c r="AC3219" s="55" t="b">
        <x:v>0</x:v>
      </x:c>
      <x:c r="AD3219" s="50" t="n">
        <x:f>IF(X3219,1,0)+IF(Z3219,1,0)+IF(AA3219,1,0)+IF(AB3219,1,0)</x:f>
        <x:v>0</x:v>
      </x:c>
      <x:c r="AE3219" s="50" t="n">
        <x:f>IF(Y3219,1,0)+IF(Z3219,1,0)+IF(AA3219,1,0)+IF(AB3219,1,0)</x:f>
        <x:v>0</x:v>
      </x:c>
      <x:c r="AF3219" s="50" t="n">
        <x:f>IF(Y3219,1,0)+IF(Z3219,1,0)+IF(AA3219,1,0)+IF(AC3219,1,0)</x:f>
        <x:v>0</x:v>
      </x:c>
      <x:c r="AG3219" s="53" t="n">
        <x:v>44348</x:v>
      </x:c>
      <x:c r="AH3219" s="50" t="str">
        <x:v>S100W229</x:v>
      </x:c>
      <x:c r="AI3219" s="50" t="str">
        <x:v>NetSalesSummaryOfBusinessResults</x:v>
      </x:c>
      <x:c r="AJ3219" s="50" t="str">
        <x:v>OperatingIncome</x:v>
      </x:c>
      <x:c r="AK3219" s="53" t="n">
        <x:v>45747</x:v>
      </x:c>
      <x:c r="AL3219" s="50" t="str">
        <x:v>365/396/365/366/365</x:v>
      </x:c>
      <x:c r="AM3219" s="51" t="n">
        <x:v>1197900</x:v>
      </x:c>
      <x:c r="AN3219" s="51" t="n">
        <x:v>1628</x:v>
      </x:c>
      <x:c r="AO3219" s="51" t="n">
        <x:f>IFERROR(AM3219*AN3219,"")</x:f>
        <x:v>1950181200</x:v>
      </x:c>
      <x:c r="AP3219" s="56" t="n">
        <x:f>IFERROR(AO3219/(K3219*1000000),"")</x:f>
        <x:v>0.43569478818934476</x:v>
      </x:c>
      <x:c r="AQ3219" s="57" t="n">
        <x:v>8526513.333333334</x:v>
      </x:c>
      <x:c r="AR3219" s="52" t="n">
        <x:v>0.339219630841845</x:v>
      </x:c>
      <x:c r="AS3219" s="52" t="n">
        <x:v>-0.4766177920110837</x:v>
      </x:c>
      <x:c r="AT3219" s="55" t="b">
        <x:v>0</x:v>
      </x:c>
      <x:c r="AU3219" s="50" t="str">
        <x:v>low_liquidity</x:v>
      </x:c>
      <x:c r="AV3219" s="58" t="n">
        <x:v>0.0670246444109825</x:v>
      </x:c>
      <x:c r="AW3219" s="50" t="n">
        <x:v>1415</x:v>
      </x:c>
      <x:c r="AX3219" s="50" t="str">
        <x:v>Discovery</x:v>
      </x:c>
      <x:c r="AY3219" s="50" t="str">
        <x:v>既存適格性フィルター不通過: low_liquidity / 60日平均売買代金2,000万円未満</x:v>
      </x:c>
      <x:c r="AZ3219" s="59" t="str">
        <x:v>2025-06-24 13:05</x:v>
      </x:c>
      <x:c r="BA3219" s="53" t="n">
        <x:v>41306</x:v>
      </x:c>
      <x:c r="BB3219" s="50"/>
      <x:c r="BC3219" s="50"/>
      <x:c r="BD3219" s="50"/>
    </x:row>
    <x:row r="3220">
      <x:c r="A3220" s="50" t="n">
        <x:v>3219</x:v>
      </x:c>
      <x:c r="B3220" s="50" t="str">
        <x:v>7646</x:v>
      </x:c>
      <x:c r="C3220" s="50" t="str">
        <x:v>7646.T</x:v>
      </x:c>
      <x:c r="D3220" s="50" t="str">
        <x:v>PLANT Co.,Ltd.</x:v>
      </x:c>
      <x:c r="E3220" s="50" t="str">
        <x:v>Standard Market(Domestic)</x:v>
      </x:c>
      <x:c r="F3220" s="50" t="str">
        <x:v>Retail Trade</x:v>
      </x:c>
      <x:c r="G3220" s="51" t="n">
        <x:v>96241</x:v>
      </x:c>
      <x:c r="H3220" s="51" t="n">
        <x:v>95331</x:v>
      </x:c>
      <x:c r="I3220" s="51" t="n">
        <x:v>97548</x:v>
      </x:c>
      <x:c r="J3220" s="51" t="n">
        <x:v>98585</x:v>
      </x:c>
      <x:c r="K3220" s="51" t="n">
        <x:v>97764</x:v>
      </x:c>
      <x:c r="L3220" s="52" t="n">
        <x:f>IFERROR(H3220/G3220-1,"")</x:f>
        <x:v>-0.009455429598611786</x:v>
      </x:c>
      <x:c r="M3220" s="52" t="n">
        <x:f>IFERROR(I3220/H3220-1,"")</x:f>
        <x:v>0.023255813953488413</x:v>
      </x:c>
      <x:c r="N3220" s="52" t="n">
        <x:f>IFERROR(J3220/I3220-1,"")</x:f>
        <x:v>0.01063066387829581</x:v>
      </x:c>
      <x:c r="O3220" s="52" t="n">
        <x:f>IFERROR(K3220/J3220-1,"")</x:f>
        <x:v>-0.008327838920728303</x:v>
      </x:c>
      <x:c r="P3220" s="52" t="n">
        <x:f>IFERROR((K3220/G3220)^(1/4)-1,"")</x:f>
        <x:v>0.003932951036655252</x:v>
      </x:c>
      <x:c r="Q3220" s="51" t="n">
        <x:v>2006</x:v>
      </x:c>
      <x:c r="R3220" s="52" t="n">
        <x:f>IFERROR(Q3220/K3220,"")</x:f>
        <x:v>0.020518800376416676</x:v>
      </x:c>
      <x:c r="S3220" s="53" t="n">
        <x:v>38322</x:v>
      </x:c>
      <x:c r="T3220" s="50" t="str">
        <x:v>EDINET_company_history</x:v>
      </x:c>
      <x:c r="U3220" s="50" t="str">
        <x:v>有限会社ワイ・ティ・エー</x:v>
      </x:c>
      <x:c r="V3220" s="54" t="n">
        <x:v>0.2932</x:v>
      </x:c>
      <x:c r="W3220" s="50" t="str">
        <x:v>三ッ田 泰二 / 熊谷 健太</x:v>
      </x:c>
      <x:c r="X3220" s="50" t="b">
        <x:f>AND(COUNT(L3220:O3220)=4,L3220&gt;='設定'!$B$6,M3220&gt;='設定'!$B$6,N3220&gt;='設定'!$B$6,O3220&gt;='設定'!$B$6)</x:f>
        <x:v>0</x:v>
      </x:c>
      <x:c r="Y3220" s="50" t="b">
        <x:f>AND(COUNT(G3220:K3220)=5,P3220&gt;='設定'!$B$7)</x:f>
        <x:v>0</x:v>
      </x:c>
      <x:c r="Z3220" s="50" t="b">
        <x:f>AND(ISNUMBER(R3220),R3220&gt;='設定'!$B$8)</x:f>
        <x:v>0</x:v>
      </x:c>
      <x:c r="AA3220" s="50" t="b">
        <x:f>AND(ISNUMBER(S3220),S3220&gt;=DATE(YEAR('設定'!$B$10)-'設定'!$B$9,MONTH('設定'!$B$10),DAY('設定'!$B$10)))</x:f>
        <x:v>0</x:v>
      </x:c>
      <x:c r="AB3220" s="55" t="b">
        <x:v>0</x:v>
      </x:c>
      <x:c r="AC3220" s="55" t="b">
        <x:v>0</x:v>
      </x:c>
      <x:c r="AD3220" s="50" t="n">
        <x:f>IF(X3220,1,0)+IF(Z3220,1,0)+IF(AA3220,1,0)+IF(AB3220,1,0)</x:f>
        <x:v>0</x:v>
      </x:c>
      <x:c r="AE3220" s="50" t="n">
        <x:f>IF(Y3220,1,0)+IF(Z3220,1,0)+IF(AA3220,1,0)+IF(AB3220,1,0)</x:f>
        <x:v>0</x:v>
      </x:c>
      <x:c r="AF3220" s="50" t="n">
        <x:f>IF(Y3220,1,0)+IF(Z3220,1,0)+IF(AA3220,1,0)+IF(AC3220,1,0)</x:f>
        <x:v>0</x:v>
      </x:c>
      <x:c r="AG3220" s="53" t="n">
        <x:v>44348</x:v>
      </x:c>
      <x:c r="AH3220" s="50" t="str">
        <x:v>S100XAET</x:v>
      </x:c>
      <x:c r="AI3220" s="50" t="str">
        <x:v>NetSalesSummaryOfBusinessResults</x:v>
      </x:c>
      <x:c r="AJ3220" s="50" t="str">
        <x:v>OperatingIncome</x:v>
      </x:c>
      <x:c r="AK3220" s="53" t="n">
        <x:v>45920</x:v>
      </x:c>
      <x:c r="AL3220" s="50" t="str">
        <x:v>365/365/365/366/365</x:v>
      </x:c>
      <x:c r="AM3220" s="51" t="n">
        <x:v>6904020</x:v>
      </x:c>
      <x:c r="AN3220" s="51" t="n">
        <x:v>1798</x:v>
      </x:c>
      <x:c r="AO3220" s="51" t="n">
        <x:f>IFERROR(AM3220*AN3220,"")</x:f>
        <x:v>12413427960</x:v>
      </x:c>
      <x:c r="AP3220" s="56" t="n">
        <x:f>IFERROR(AO3220/(K3220*1000000),"")</x:f>
        <x:v>0.12697340493433165</x:v>
      </x:c>
      <x:c r="AQ3220" s="57" t="n">
        <x:v>11644305</x:v>
      </x:c>
      <x:c r="AR3220" s="52" t="n">
        <x:v>0.2994186578033693</x:v>
      </x:c>
      <x:c r="AS3220" s="52" t="n">
        <x:v>-0.4140805910699118</x:v>
      </x:c>
      <x:c r="AT3220" s="55" t="b">
        <x:v>0</x:v>
      </x:c>
      <x:c r="AU3220" s="50" t="str">
        <x:v>low_liquidity</x:v>
      </x:c>
      <x:c r="AV3220" s="58" t="n">
        <x:v>-0.1217514249273114</x:v>
      </x:c>
      <x:c r="AW3220" s="50" t="n">
        <x:v>2717</x:v>
      </x:c>
      <x:c r="AX3220" s="50" t="str">
        <x:v>Transformation Moat</x:v>
      </x:c>
      <x:c r="AY3220" s="50" t="str">
        <x:v>既存適格性フィルター不通過: low_liquidity / 60日平均売買代金2,000万円未満</x:v>
      </x:c>
      <x:c r="AZ3220" s="59" t="str">
        <x:v>2025-12-17 12:21</x:v>
      </x:c>
      <x:c r="BA3220" s="53" t="n">
        <x:v>38322</x:v>
      </x:c>
      <x:c r="BB3220" s="50"/>
      <x:c r="BC3220" s="50"/>
      <x:c r="BD3220" s="50"/>
    </x:row>
    <x:row r="3221">
      <x:c r="A3221" s="50" t="n">
        <x:v>3220</x:v>
      </x:c>
      <x:c r="B3221" s="50" t="str">
        <x:v>2183</x:v>
      </x:c>
      <x:c r="C3221" s="50" t="str">
        <x:v>2183.T</x:v>
      </x:c>
      <x:c r="D3221" s="50" t="str">
        <x:v>Linical Co.,Ltd.</x:v>
      </x:c>
      <x:c r="E3221" s="50" t="str">
        <x:v>Standard Market(Domestic)</x:v>
      </x:c>
      <x:c r="F3221" s="50" t="str">
        <x:v>Services</x:v>
      </x:c>
      <x:c r="G3221" s="51" t="n">
        <x:v>10279.314</x:v>
      </x:c>
      <x:c r="H3221" s="51" t="n">
        <x:v>11555.088</x:v>
      </x:c>
      <x:c r="I3221" s="51" t="n">
        <x:v>12516.998</x:v>
      </x:c>
      <x:c r="J3221" s="51" t="n">
        <x:v>12307.87</x:v>
      </x:c>
      <x:c r="K3221" s="51" t="n">
        <x:v>10437.032</x:v>
      </x:c>
      <x:c r="L3221" s="52" t="n">
        <x:f>IFERROR(H3221/G3221-1,"")</x:f>
        <x:v>0.12411081128565571</x:v>
      </x:c>
      <x:c r="M3221" s="52" t="n">
        <x:f>IFERROR(I3221/H3221-1,"")</x:f>
        <x:v>0.08324557978268965</x:v>
      </x:c>
      <x:c r="N3221" s="52" t="n">
        <x:f>IFERROR(J3221/I3221-1,"")</x:f>
        <x:v>-0.016707520445397472</x:v>
      </x:c>
      <x:c r="O3221" s="52" t="n">
        <x:f>IFERROR(K3221/J3221-1,"")</x:f>
        <x:v>-0.1520033929510144</x:v>
      </x:c>
      <x:c r="P3221" s="52" t="n">
        <x:f>IFERROR((K3221/G3221)^(1/4)-1,"")</x:f>
        <x:v>0.003813935754440667</x:v>
      </x:c>
      <x:c r="Q3221" s="51" t="n">
        <x:v>-583.5</x:v>
      </x:c>
      <x:c r="R3221" s="52" t="n">
        <x:f>IFERROR(Q3221/K3221,"")</x:f>
        <x:v>-0.05590669837938602</x:v>
      </x:c>
      <x:c r="S3221" s="53" t="n">
        <x:v>39722</x:v>
      </x:c>
      <x:c r="T3221" s="50" t="str">
        <x:v>EDINET_company_history</x:v>
      </x:c>
      <x:c r="U3221" s="50" t="str">
        <x:v>株式会社秦野</x:v>
      </x:c>
      <x:c r="V3221" s="54" t="n">
        <x:v>0.1994</x:v>
      </x:c>
      <x:c r="W3221" s="50" t="str">
        <x:v>秦野 和浩</x:v>
      </x:c>
      <x:c r="X3221" s="50" t="b">
        <x:f>AND(COUNT(L3221:O3221)=4,L3221&gt;='設定'!$B$6,M3221&gt;='設定'!$B$6,N3221&gt;='設定'!$B$6,O3221&gt;='設定'!$B$6)</x:f>
        <x:v>0</x:v>
      </x:c>
      <x:c r="Y3221" s="50" t="b">
        <x:f>AND(COUNT(G3221:K3221)=5,P3221&gt;='設定'!$B$7)</x:f>
        <x:v>0</x:v>
      </x:c>
      <x:c r="Z3221" s="50" t="b">
        <x:f>AND(ISNUMBER(R3221),R3221&gt;='設定'!$B$8)</x:f>
        <x:v>0</x:v>
      </x:c>
      <x:c r="AA3221" s="50" t="b">
        <x:f>AND(ISNUMBER(S3221),S3221&gt;=DATE(YEAR('設定'!$B$10)-'設定'!$B$9,MONTH('設定'!$B$10),DAY('設定'!$B$10)))</x:f>
        <x:v>0</x:v>
      </x:c>
      <x:c r="AB3221" s="55" t="b">
        <x:v>0</x:v>
      </x:c>
      <x:c r="AC3221" s="55" t="b">
        <x:v>0</x:v>
      </x:c>
      <x:c r="AD3221" s="50" t="n">
        <x:f>IF(X3221,1,0)+IF(Z3221,1,0)+IF(AA3221,1,0)+IF(AB3221,1,0)</x:f>
        <x:v>0</x:v>
      </x:c>
      <x:c r="AE3221" s="50" t="n">
        <x:f>IF(Y3221,1,0)+IF(Z3221,1,0)+IF(AA3221,1,0)+IF(AB3221,1,0)</x:f>
        <x:v>0</x:v>
      </x:c>
      <x:c r="AF3221" s="50" t="n">
        <x:f>IF(Y3221,1,0)+IF(Z3221,1,0)+IF(AA3221,1,0)+IF(AC3221,1,0)</x:f>
        <x:v>0</x:v>
      </x:c>
      <x:c r="AG3221" s="53" t="n">
        <x:v>44348</x:v>
      </x:c>
      <x:c r="AH3221" s="50" t="str">
        <x:v>S100W4FZ</x:v>
      </x:c>
      <x:c r="AI3221" s="50" t="str">
        <x:v>NetSalesSummaryOfBusinessResults</x:v>
      </x:c>
      <x:c r="AJ3221" s="50" t="str">
        <x:v>OperatingIncome</x:v>
      </x:c>
      <x:c r="AK3221" s="53" t="n">
        <x:v>45747</x:v>
      </x:c>
      <x:c r="AL3221" s="50" t="str">
        <x:v>365/365/365/366/365</x:v>
      </x:c>
      <x:c r="AM3221" s="51" t="n">
        <x:v>22586500</x:v>
      </x:c>
      <x:c r="AN3221" s="51" t="n">
        <x:v>222</x:v>
      </x:c>
      <x:c r="AO3221" s="51" t="n">
        <x:f>IFERROR(AM3221*AN3221,"")</x:f>
        <x:v>5014203000</x:v>
      </x:c>
      <x:c r="AP3221" s="56" t="n">
        <x:f>IFERROR(AO3221/(K3221*1000000),"")</x:f>
        <x:v>0.4804242240514353</x:v>
      </x:c>
      <x:c r="AQ3221" s="57" t="n">
        <x:v>11590081.666666666</x:v>
      </x:c>
      <x:c r="AR3221" s="52" t="n">
        <x:v>0.3334943931445506</x:v>
      </x:c>
      <x:c r="AS3221" s="52" t="n">
        <x:v>-0.7467422525850596</x:v>
      </x:c>
      <x:c r="AT3221" s="55" t="b">
        <x:v>0</x:v>
      </x:c>
      <x:c r="AU3221" s="50" t="str">
        <x:v>low_liquidity</x:v>
      </x:c>
      <x:c r="AV3221" s="58" t="n">
        <x:v>-0.2994279142835716</x:v>
      </x:c>
      <x:c r="AW3221" s="50" t="n">
        <x:v>3281</x:v>
      </x:c>
      <x:c r="AX3221" s="50" t="str">
        <x:v>Future Moat</x:v>
      </x:c>
      <x:c r="AY3221" s="50" t="str">
        <x:v>既存適格性フィルター不通過: low_liquidity / 60日平均売買代金2,000万円未満 / ローカル5年最大下落率-60%以下</x:v>
      </x:c>
      <x:c r="AZ3221" s="59" t="str">
        <x:v>2025-06-24 16:25</x:v>
      </x:c>
      <x:c r="BA3221" s="53" t="n">
        <x:v>39722</x:v>
      </x:c>
      <x:c r="BB3221" s="50"/>
      <x:c r="BC3221" s="50"/>
      <x:c r="BD3221" s="50"/>
    </x:row>
    <x:row r="3222">
      <x:c r="A3222" s="50" t="n">
        <x:v>3221</x:v>
      </x:c>
      <x:c r="B3222" s="50" t="str">
        <x:v>6654</x:v>
      </x:c>
      <x:c r="C3222" s="50" t="str">
        <x:v>6654.T</x:v>
      </x:c>
      <x:c r="D3222" s="50" t="str">
        <x:v>FUJI ELECTRIC INDUSTRY CO.,LTD.</x:v>
      </x:c>
      <x:c r="E3222" s="50" t="str">
        <x:v>Standard Market(Domestic)</x:v>
      </x:c>
      <x:c r="F3222" s="50" t="str">
        <x:v>Electric Appliances</x:v>
      </x:c>
      <x:c r="G3222" s="51" t="n">
        <x:v>3721.785</x:v>
      </x:c>
      <x:c r="H3222" s="51" t="n">
        <x:v>3707.244</x:v>
      </x:c>
      <x:c r="I3222" s="51" t="n">
        <x:v>3723.518</x:v>
      </x:c>
      <x:c r="J3222" s="51" t="n">
        <x:v>3927.448</x:v>
      </x:c>
      <x:c r="K3222" s="51" t="n">
        <x:v>3777.945</x:v>
      </x:c>
      <x:c r="L3222" s="52" t="n">
        <x:f>IFERROR(H3222/G3222-1,"")</x:f>
        <x:v>-0.003906996239707472</x:v>
      </x:c>
      <x:c r="M3222" s="52" t="n">
        <x:f>IFERROR(I3222/H3222-1,"")</x:f>
        <x:v>0.004389783893371968</x:v>
      </x:c>
      <x:c r="N3222" s="52" t="n">
        <x:f>IFERROR(J3222/I3222-1,"")</x:f>
        <x:v>0.05476809834140717</x:v>
      </x:c>
      <x:c r="O3222" s="52" t="n">
        <x:f>IFERROR(K3222/J3222-1,"")</x:f>
        <x:v>-0.03806619463835037</x:v>
      </x:c>
      <x:c r="P3222" s="52" t="n">
        <x:f>IFERROR((K3222/G3222)^(1/4)-1,"")</x:f>
        <x:v>0.003751223065573406</x:v>
      </x:c>
      <x:c r="Q3222" s="51" t="n">
        <x:v>248.592</x:v>
      </x:c>
      <x:c r="R3222" s="52" t="n">
        <x:f>IFERROR(Q3222/K3222,"")</x:f>
        <x:v>0.06580085205051953</x:v>
      </x:c>
      <x:c r="S3222" s="53" t="n">
        <x:v>38322</x:v>
      </x:c>
      <x:c r="T3222" s="50" t="str">
        <x:v>EDINET_company_history</x:v>
      </x:c>
      <x:c r="U3222" s="50" t="str">
        <x:v>公益財団法人藤本奨学会</x:v>
      </x:c>
      <x:c r="V3222" s="54" t="n">
        <x:v>0.1252</x:v>
      </x:c>
      <x:c r="W3222" s="50" t="str">
        <x:v>八木 達史</x:v>
      </x:c>
      <x:c r="X3222" s="50" t="b">
        <x:f>AND(COUNT(L3222:O3222)=4,L3222&gt;='設定'!$B$6,M3222&gt;='設定'!$B$6,N3222&gt;='設定'!$B$6,O3222&gt;='設定'!$B$6)</x:f>
        <x:v>0</x:v>
      </x:c>
      <x:c r="Y3222" s="50" t="b">
        <x:f>AND(COUNT(G3222:K3222)=5,P3222&gt;='設定'!$B$7)</x:f>
        <x:v>0</x:v>
      </x:c>
      <x:c r="Z3222" s="50" t="b">
        <x:f>AND(ISNUMBER(R3222),R3222&gt;='設定'!$B$8)</x:f>
        <x:v>0</x:v>
      </x:c>
      <x:c r="AA3222" s="50" t="b">
        <x:f>AND(ISNUMBER(S3222),S3222&gt;=DATE(YEAR('設定'!$B$10)-'設定'!$B$9,MONTH('設定'!$B$10),DAY('設定'!$B$10)))</x:f>
        <x:v>0</x:v>
      </x:c>
      <x:c r="AB3222" s="55" t="b">
        <x:v>0</x:v>
      </x:c>
      <x:c r="AC3222" s="55" t="b">
        <x:v>0</x:v>
      </x:c>
      <x:c r="AD3222" s="50" t="n">
        <x:f>IF(X3222,1,0)+IF(Z3222,1,0)+IF(AA3222,1,0)+IF(AB3222,1,0)</x:f>
        <x:v>0</x:v>
      </x:c>
      <x:c r="AE3222" s="50" t="n">
        <x:f>IF(Y3222,1,0)+IF(Z3222,1,0)+IF(AA3222,1,0)+IF(AB3222,1,0)</x:f>
        <x:v>0</x:v>
      </x:c>
      <x:c r="AF3222" s="50" t="n">
        <x:f>IF(Y3222,1,0)+IF(Z3222,1,0)+IF(AA3222,1,0)+IF(AC3222,1,0)</x:f>
        <x:v>0</x:v>
      </x:c>
      <x:c r="AG3222" s="53" t="n">
        <x:v>44348</x:v>
      </x:c>
      <x:c r="AH3222" s="50" t="str">
        <x:v>S100XZWO</x:v>
      </x:c>
      <x:c r="AI3222" s="50" t="str">
        <x:v>NetSalesSummaryOfBusinessResults</x:v>
      </x:c>
      <x:c r="AJ3222" s="50" t="str">
        <x:v>OperatingIncome</x:v>
      </x:c>
      <x:c r="AK3222" s="53" t="n">
        <x:v>46053</x:v>
      </x:c>
      <x:c r="AL3222" s="50" t="str">
        <x:v>365/365/365/366/365</x:v>
      </x:c>
      <x:c r="AM3222" s="51" t="n">
        <x:v>5191100</x:v>
      </x:c>
      <x:c r="AN3222" s="51" t="n">
        <x:v>1096</x:v>
      </x:c>
      <x:c r="AO3222" s="51" t="n">
        <x:f>IFERROR(AM3222*AN3222,"")</x:f>
        <x:v>5689445600</x:v>
      </x:c>
      <x:c r="AP3222" s="56" t="n">
        <x:f>IFERROR(AO3222/(K3222*1000000),"")</x:f>
        <x:v>1.505963056635287</x:v>
      </x:c>
      <x:c r="AQ3222" s="57" t="n">
        <x:v>8569355</x:v>
      </x:c>
      <x:c r="AR3222" s="52" t="n">
        <x:v>0.1612718064933564</x:v>
      </x:c>
      <x:c r="AS3222" s="52" t="n">
        <x:v>-0.1944541010461047</x:v>
      </x:c>
      <x:c r="AT3222" s="55" t="b">
        <x:v>0</x:v>
      </x:c>
      <x:c r="AU3222" s="50" t="str">
        <x:v>low_liquidity</x:v>
      </x:c>
      <x:c r="AV3222" s="58" t="n">
        <x:v>0.4620536170267961</x:v>
      </x:c>
      <x:c r="AW3222" s="50" t="n">
        <x:v>121</x:v>
      </x:c>
      <x:c r="AX3222" s="50" t="str">
        <x:v>Discovery</x:v>
      </x:c>
      <x:c r="AY3222" s="50" t="str">
        <x:v>既存適格性フィルター不通過: low_liquidity / 60日平均売買代金2,000万円未満</x:v>
      </x:c>
      <x:c r="AZ3222" s="59" t="str">
        <x:v>2026-04-21 09:14</x:v>
      </x:c>
      <x:c r="BA3222" s="53" t="n">
        <x:v>38322</x:v>
      </x:c>
      <x:c r="BB3222" s="50"/>
      <x:c r="BC3222" s="50"/>
      <x:c r="BD3222" s="50"/>
    </x:row>
    <x:row r="3223">
      <x:c r="A3223" s="50" t="n">
        <x:v>3222</x:v>
      </x:c>
      <x:c r="B3223" s="50" t="str">
        <x:v>1840</x:v>
      </x:c>
      <x:c r="C3223" s="50" t="str">
        <x:v>1840.T</x:v>
      </x:c>
      <x:c r="D3223" s="50" t="str">
        <x:v>TSUCHIYA HOLDINGS CO.,LTD.</x:v>
      </x:c>
      <x:c r="E3223" s="50" t="str">
        <x:v>Standard Market(Domestic)</x:v>
      </x:c>
      <x:c r="F3223" s="50" t="str">
        <x:v>Construction</x:v>
      </x:c>
      <x:c r="G3223" s="51" t="n">
        <x:v>31051.907</x:v>
      </x:c>
      <x:c r="H3223" s="51" t="n">
        <x:v>34716.654</x:v>
      </x:c>
      <x:c r="I3223" s="51" t="n">
        <x:v>34403.763</x:v>
      </x:c>
      <x:c r="J3223" s="51" t="n">
        <x:v>33278.708</x:v>
      </x:c>
      <x:c r="K3223" s="51" t="n">
        <x:v>31456.837</x:v>
      </x:c>
      <x:c r="L3223" s="52" t="n">
        <x:f>IFERROR(H3223/G3223-1,"")</x:f>
        <x:v>0.11802003013856766</x:v>
      </x:c>
      <x:c r="M3223" s="52" t="n">
        <x:f>IFERROR(I3223/H3223-1,"")</x:f>
        <x:v>-0.009012706120814618</x:v>
      </x:c>
      <x:c r="N3223" s="52" t="n">
        <x:f>IFERROR(J3223/I3223-1,"")</x:f>
        <x:v>-0.0327015100063327</x:v>
      </x:c>
      <x:c r="O3223" s="52" t="n">
        <x:f>IFERROR(K3223/J3223-1,"")</x:f>
        <x:v>-0.054745845301446217</x:v>
      </x:c>
      <x:c r="P3223" s="52" t="n">
        <x:f>IFERROR((K3223/G3223)^(1/4)-1,"")</x:f>
        <x:v>0.003244283493911704</x:v>
      </x:c>
      <x:c r="Q3223" s="51" t="n">
        <x:v>-122.694</x:v>
      </x:c>
      <x:c r="R3223" s="52" t="n">
        <x:f>IFERROR(Q3223/K3223,"")</x:f>
        <x:v>-0.003900392146864607</x:v>
      </x:c>
      <x:c r="S3223" s="53" t="n">
        <x:v>35278</x:v>
      </x:c>
      <x:c r="T3223" s="50" t="str">
        <x:v>EDINET_company_history</x:v>
      </x:c>
      <x:c r="U3223" s="50" t="str">
        <x:v>株式会社土屋総合研究所</x:v>
      </x:c>
      <x:c r="V3223" s="54" t="n">
        <x:v>0.1334</x:v>
      </x:c>
      <x:c r="W3223" s="50" t="str">
        <x:v>土屋 昌三 / 大吉 智浩</x:v>
      </x:c>
      <x:c r="X3223" s="50" t="b">
        <x:f>AND(COUNT(L3223:O3223)=4,L3223&gt;='設定'!$B$6,M3223&gt;='設定'!$B$6,N3223&gt;='設定'!$B$6,O3223&gt;='設定'!$B$6)</x:f>
        <x:v>0</x:v>
      </x:c>
      <x:c r="Y3223" s="50" t="b">
        <x:f>AND(COUNT(G3223:K3223)=5,P3223&gt;='設定'!$B$7)</x:f>
        <x:v>0</x:v>
      </x:c>
      <x:c r="Z3223" s="50" t="b">
        <x:f>AND(ISNUMBER(R3223),R3223&gt;='設定'!$B$8)</x:f>
        <x:v>0</x:v>
      </x:c>
      <x:c r="AA3223" s="50" t="b">
        <x:f>AND(ISNUMBER(S3223),S3223&gt;=DATE(YEAR('設定'!$B$10)-'設定'!$B$9,MONTH('設定'!$B$10),DAY('設定'!$B$10)))</x:f>
        <x:v>0</x:v>
      </x:c>
      <x:c r="AB3223" s="55" t="b">
        <x:v>0</x:v>
      </x:c>
      <x:c r="AC3223" s="55" t="b">
        <x:v>0</x:v>
      </x:c>
      <x:c r="AD3223" s="50" t="n">
        <x:f>IF(X3223,1,0)+IF(Z3223,1,0)+IF(AA3223,1,0)+IF(AB3223,1,0)</x:f>
        <x:v>0</x:v>
      </x:c>
      <x:c r="AE3223" s="50" t="n">
        <x:f>IF(Y3223,1,0)+IF(Z3223,1,0)+IF(AA3223,1,0)+IF(AB3223,1,0)</x:f>
        <x:v>0</x:v>
      </x:c>
      <x:c r="AF3223" s="50" t="n">
        <x:f>IF(Y3223,1,0)+IF(Z3223,1,0)+IF(AA3223,1,0)+IF(AC3223,1,0)</x:f>
        <x:v>0</x:v>
      </x:c>
      <x:c r="AG3223" s="53" t="n">
        <x:v>44348</x:v>
      </x:c>
      <x:c r="AH3223" s="50" t="str">
        <x:v>S100XHBD</x:v>
      </x:c>
      <x:c r="AI3223" s="50" t="str">
        <x:v>NetSalesSummaryOfBusinessResults</x:v>
      </x:c>
      <x:c r="AJ3223" s="50" t="str">
        <x:v>OperatingIncome</x:v>
      </x:c>
      <x:c r="AK3223" s="53" t="n">
        <x:v>45961</x:v>
      </x:c>
      <x:c r="AL3223" s="50" t="str">
        <x:v>365/365/365/366/365</x:v>
      </x:c>
      <x:c r="AM3223" s="51" t="n">
        <x:v>25775018</x:v>
      </x:c>
      <x:c r="AN3223" s="51" t="n">
        <x:v>227</x:v>
      </x:c>
      <x:c r="AO3223" s="51" t="n">
        <x:f>IFERROR(AM3223*AN3223,"")</x:f>
        <x:v>5850929086</x:v>
      </x:c>
      <x:c r="AP3223" s="56" t="n">
        <x:f>IFERROR(AO3223/(K3223*1000000),"")</x:f>
        <x:v>0.18599864589055792</x:v>
      </x:c>
      <x:c r="AQ3223" s="57" t="n">
        <x:v>3607246.6666666665</x:v>
      </x:c>
      <x:c r="AR3223" s="52" t="n">
        <x:v>0.3212431336452683</x:v>
      </x:c>
      <x:c r="AS3223" s="52" t="n">
        <x:v>-0.3437835694330017</x:v>
      </x:c>
      <x:c r="AT3223" s="55" t="b">
        <x:v>0</x:v>
      </x:c>
      <x:c r="AU3223" s="50" t="str">
        <x:v>low_liquidity</x:v>
      </x:c>
      <x:c r="AV3223" s="58" t="n">
        <x:v>-0.2062075151590489</x:v>
      </x:c>
      <x:c r="AW3223" s="50" t="n">
        <x:v>3044</x:v>
      </x:c>
      <x:c r="AX3223" s="50" t="str">
        <x:v>Core Moat</x:v>
      </x:c>
      <x:c r="AY3223" s="50" t="str">
        <x:v>既存適格性フィルター不通過: low_liquidity / 60日平均売買代金2,000万円未満</x:v>
      </x:c>
      <x:c r="AZ3223" s="59" t="str">
        <x:v>2026-01-26 14:45</x:v>
      </x:c>
      <x:c r="BA3223" s="53" t="n">
        <x:v>35278</x:v>
      </x:c>
      <x:c r="BB3223" s="50"/>
      <x:c r="BC3223" s="50"/>
      <x:c r="BD3223" s="50"/>
    </x:row>
    <x:row r="3224">
      <x:c r="A3224" s="50" t="n">
        <x:v>3223</x:v>
      </x:c>
      <x:c r="B3224" s="50" t="str">
        <x:v>1807</x:v>
      </x:c>
      <x:c r="C3224" s="50" t="str">
        <x:v>1807.T</x:v>
      </x:c>
      <x:c r="D3224" s="50" t="str">
        <x:v>WATANABE SATO CO.,LTD.</x:v>
      </x:c>
      <x:c r="E3224" s="50" t="str">
        <x:v>Standard Market(Domestic)</x:v>
      </x:c>
      <x:c r="F3224" s="50" t="str">
        <x:v>Construction</x:v>
      </x:c>
      <x:c r="G3224" s="51" t="n">
        <x:v>39918.978</x:v>
      </x:c>
      <x:c r="H3224" s="51" t="n">
        <x:v>37452.224</x:v>
      </x:c>
      <x:c r="I3224" s="51" t="n">
        <x:v>34656.611</x:v>
      </x:c>
      <x:c r="J3224" s="51" t="n">
        <x:v>38400.251</x:v>
      </x:c>
      <x:c r="K3224" s="51" t="n">
        <x:v>40422.787</x:v>
      </x:c>
      <x:c r="L3224" s="52" t="n">
        <x:f>IFERROR(H3224/G3224-1,"")</x:f>
        <x:v>-0.061794016870872825</x:v>
      </x:c>
      <x:c r="M3224" s="52" t="n">
        <x:f>IFERROR(I3224/H3224-1,"")</x:f>
        <x:v>-0.07464477943953352</x:v>
      </x:c>
      <x:c r="N3224" s="52" t="n">
        <x:f>IFERROR(J3224/I3224-1,"")</x:f>
        <x:v>0.10802094873038803</x:v>
      </x:c>
      <x:c r="O3224" s="52" t="n">
        <x:f>IFERROR(K3224/J3224-1,"")</x:f>
        <x:v>0.05266986405896157</x:v>
      </x:c>
      <x:c r="P3224" s="52" t="n">
        <x:f>IFERROR((K3224/G3224)^(1/4)-1,"")</x:f>
        <x:v>0.0031403733481578655</x:v>
      </x:c>
      <x:c r="Q3224" s="51" t="n">
        <x:v>1177.072</x:v>
      </x:c>
      <x:c r="R3224" s="52" t="n">
        <x:f>IFERROR(Q3224/K3224,"")</x:f>
        <x:v>0.02911902140740568</x:v>
      </x:c>
      <x:c r="S3224" s="53" t="n">
        <x:v>38322</x:v>
      </x:c>
      <x:c r="T3224" s="50" t="str">
        <x:v>EDINET_company_history</x:v>
      </x:c>
      <x:c r="U3224" s="50" t="str">
        <x:v>佐藤工業株式会社</x:v>
      </x:c>
      <x:c r="V3224" s="54" t="n">
        <x:v>0.2087</x:v>
      </x:c>
      <x:c r="W3224" s="50" t="str">
        <x:v>鎌 田 修 治 / 金 井 義 治</x:v>
      </x:c>
      <x:c r="X3224" s="50" t="b">
        <x:f>AND(COUNT(L3224:O3224)=4,L3224&gt;='設定'!$B$6,M3224&gt;='設定'!$B$6,N3224&gt;='設定'!$B$6,O3224&gt;='設定'!$B$6)</x:f>
        <x:v>0</x:v>
      </x:c>
      <x:c r="Y3224" s="50" t="b">
        <x:f>AND(COUNT(G3224:K3224)=5,P3224&gt;='設定'!$B$7)</x:f>
        <x:v>0</x:v>
      </x:c>
      <x:c r="Z3224" s="50" t="b">
        <x:f>AND(ISNUMBER(R3224),R3224&gt;='設定'!$B$8)</x:f>
        <x:v>0</x:v>
      </x:c>
      <x:c r="AA3224" s="50" t="b">
        <x:f>AND(ISNUMBER(S3224),S3224&gt;=DATE(YEAR('設定'!$B$10)-'設定'!$B$9,MONTH('設定'!$B$10),DAY('設定'!$B$10)))</x:f>
        <x:v>0</x:v>
      </x:c>
      <x:c r="AB3224" s="55" t="b">
        <x:v>0</x:v>
      </x:c>
      <x:c r="AC3224" s="55" t="b">
        <x:v>0</x:v>
      </x:c>
      <x:c r="AD3224" s="50" t="n">
        <x:f>IF(X3224,1,0)+IF(Z3224,1,0)+IF(AA3224,1,0)+IF(AB3224,1,0)</x:f>
        <x:v>0</x:v>
      </x:c>
      <x:c r="AE3224" s="50" t="n">
        <x:f>IF(Y3224,1,0)+IF(Z3224,1,0)+IF(AA3224,1,0)+IF(AB3224,1,0)</x:f>
        <x:v>0</x:v>
      </x:c>
      <x:c r="AF3224" s="50" t="n">
        <x:f>IF(Y3224,1,0)+IF(Z3224,1,0)+IF(AA3224,1,0)+IF(AC3224,1,0)</x:f>
        <x:v>0</x:v>
      </x:c>
      <x:c r="AG3224" s="53" t="n">
        <x:v>44348</x:v>
      </x:c>
      <x:c r="AH3224" s="50" t="str">
        <x:v>S100W538</x:v>
      </x:c>
      <x:c r="AI3224" s="50" t="str">
        <x:v>NetSalesSummaryOfBusinessResults</x:v>
      </x:c>
      <x:c r="AJ3224" s="50" t="str">
        <x:v>OperatingIncome</x:v>
      </x:c>
      <x:c r="AK3224" s="53" t="n">
        <x:v>45747</x:v>
      </x:c>
      <x:c r="AL3224" s="50" t="str">
        <x:v>365/365/365/366/365</x:v>
      </x:c>
      <x:c r="AM3224" s="51" t="n">
        <x:v>6229700</x:v>
      </x:c>
      <x:c r="AN3224" s="51" t="n">
        <x:v>1799</x:v>
      </x:c>
      <x:c r="AO3224" s="51" t="n">
        <x:f>IFERROR(AM3224*AN3224,"")</x:f>
        <x:v>11207230300</x:v>
      </x:c>
      <x:c r="AP3224" s="56" t="n">
        <x:f>IFERROR(AO3224/(K3224*1000000),"")</x:f>
        <x:v>0.2772503118105142</x:v>
      </x:c>
      <x:c r="AQ3224" s="57" t="n">
        <x:v>15933770</x:v>
      </x:c>
      <x:c r="AR3224" s="52" t="n">
        <x:v>0.2417628796147202</x:v>
      </x:c>
      <x:c r="AS3224" s="52" t="n">
        <x:v>-0.3191851604871439</x:v>
      </x:c>
      <x:c r="AT3224" s="55" t="b">
        <x:v>0</x:v>
      </x:c>
      <x:c r="AU3224" s="50" t="str">
        <x:v>low_liquidity</x:v>
      </x:c>
      <x:c r="AV3224" s="58" t="n">
        <x:v>-0.0587765997835186</x:v>
      </x:c>
      <x:c r="AW3224" s="50" t="n">
        <x:v>2329</x:v>
      </x:c>
      <x:c r="AX3224" s="50" t="str">
        <x:v>Transformation Moat</x:v>
      </x:c>
      <x:c r="AY3224" s="50" t="str">
        <x:v>既存適格性フィルター不通過: low_liquidity / 60日平均売買代金2,000万円未満</x:v>
      </x:c>
      <x:c r="AZ3224" s="59" t="str">
        <x:v>2025-06-26 13:21</x:v>
      </x:c>
      <x:c r="BA3224" s="53" t="n">
        <x:v>38322</x:v>
      </x:c>
      <x:c r="BB3224" s="50"/>
      <x:c r="BC3224" s="50"/>
      <x:c r="BD3224" s="50"/>
    </x:row>
    <x:row r="3225">
      <x:c r="A3225" s="50" t="n">
        <x:v>3224</x:v>
      </x:c>
      <x:c r="B3225" s="50" t="str">
        <x:v>2664</x:v>
      </x:c>
      <x:c r="C3225" s="50" t="str">
        <x:v>2664.T</x:v>
      </x:c>
      <x:c r="D3225" s="50" t="str">
        <x:v>CAWACHI LIMITED</x:v>
      </x:c>
      <x:c r="E3225" s="50" t="str">
        <x:v>Prime Market (Domestic)</x:v>
      </x:c>
      <x:c r="F3225" s="50" t="str">
        <x:v>Retail Trade</x:v>
      </x:c>
      <x:c r="G3225" s="51" t="n">
        <x:v>284492</x:v>
      </x:c>
      <x:c r="H3225" s="51" t="n">
        <x:v>279462</x:v>
      </x:c>
      <x:c r="I3225" s="51" t="n">
        <x:v>281871</x:v>
      </x:c>
      <x:c r="J3225" s="51" t="n">
        <x:v>285960</x:v>
      </x:c>
      <x:c r="K3225" s="51" t="n">
        <x:v>287816</x:v>
      </x:c>
      <x:c r="L3225" s="52" t="n">
        <x:f>IFERROR(H3225/G3225-1,"")</x:f>
        <x:v>-0.017680637768373142</x:v>
      </x:c>
      <x:c r="M3225" s="52" t="n">
        <x:f>IFERROR(I3225/H3225-1,"")</x:f>
        <x:v>0.008620134401099211</x:v>
      </x:c>
      <x:c r="N3225" s="52" t="n">
        <x:f>IFERROR(J3225/I3225-1,"")</x:f>
        <x:v>0.014506636014347096</x:v>
      </x:c>
      <x:c r="O3225" s="52" t="n">
        <x:f>IFERROR(K3225/J3225-1,"")</x:f>
        <x:v>0.006490418240313378</x:v>
      </x:c>
      <x:c r="P3225" s="52" t="n">
        <x:f>IFERROR((K3225/G3225)^(1/4)-1,"")</x:f>
        <x:v>0.0029082842287513344</x:v>
      </x:c>
      <x:c r="Q3225" s="51" t="n">
        <x:v>7461</x:v>
      </x:c>
      <x:c r="R3225" s="52" t="n">
        <x:f>IFERROR(Q3225/K3225,"")</x:f>
        <x:v>0.025922811796425495</x:v>
      </x:c>
      <x:c r="S3225" s="53" t="n">
        <x:v>37591</x:v>
      </x:c>
      <x:c r="T3225" s="50" t="str">
        <x:v>EDINET_company_history</x:v>
      </x:c>
      <x:c r="U3225" s="50" t="str">
        <x:v>公益財団法人河内奨学財団</x:v>
      </x:c>
      <x:c r="V3225" s="54" t="n">
        <x:v>0.1164</x:v>
      </x:c>
      <x:c r="W3225" s="50" t="str">
        <x:v>河内 伸二</x:v>
      </x:c>
      <x:c r="X3225" s="50" t="b">
        <x:f>AND(COUNT(L3225:O3225)=4,L3225&gt;='設定'!$B$6,M3225&gt;='設定'!$B$6,N3225&gt;='設定'!$B$6,O3225&gt;='設定'!$B$6)</x:f>
        <x:v>0</x:v>
      </x:c>
      <x:c r="Y3225" s="50" t="b">
        <x:f>AND(COUNT(G3225:K3225)=5,P3225&gt;='設定'!$B$7)</x:f>
        <x:v>0</x:v>
      </x:c>
      <x:c r="Z3225" s="50" t="b">
        <x:f>AND(ISNUMBER(R3225),R3225&gt;='設定'!$B$8)</x:f>
        <x:v>0</x:v>
      </x:c>
      <x:c r="AA3225" s="50" t="b">
        <x:f>AND(ISNUMBER(S3225),S3225&gt;=DATE(YEAR('設定'!$B$10)-'設定'!$B$9,MONTH('設定'!$B$10),DAY('設定'!$B$10)))</x:f>
        <x:v>0</x:v>
      </x:c>
      <x:c r="AB3225" s="55" t="b">
        <x:v>0</x:v>
      </x:c>
      <x:c r="AC3225" s="55" t="b">
        <x:v>0</x:v>
      </x:c>
      <x:c r="AD3225" s="50" t="n">
        <x:f>IF(X3225,1,0)+IF(Z3225,1,0)+IF(AA3225,1,0)+IF(AB3225,1,0)</x:f>
        <x:v>0</x:v>
      </x:c>
      <x:c r="AE3225" s="50" t="n">
        <x:f>IF(Y3225,1,0)+IF(Z3225,1,0)+IF(AA3225,1,0)+IF(AB3225,1,0)</x:f>
        <x:v>0</x:v>
      </x:c>
      <x:c r="AF3225" s="50" t="n">
        <x:f>IF(Y3225,1,0)+IF(Z3225,1,0)+IF(AA3225,1,0)+IF(AC3225,1,0)</x:f>
        <x:v>0</x:v>
      </x:c>
      <x:c r="AG3225" s="53" t="n">
        <x:v>44348</x:v>
      </x:c>
      <x:c r="AH3225" s="50" t="str">
        <x:v>S100VX69</x:v>
      </x:c>
      <x:c r="AI3225" s="50" t="str">
        <x:v>NetSalesSummaryOfBusinessResults</x:v>
      </x:c>
      <x:c r="AJ3225" s="50" t="str">
        <x:v>OperatingIncome</x:v>
      </x:c>
      <x:c r="AK3225" s="53" t="n">
        <x:v>45731</x:v>
      </x:c>
      <x:c r="AL3225" s="50" t="str">
        <x:v>365/365/365/366/365</x:v>
      </x:c>
      <x:c r="AM3225" s="51" t="n">
        <x:v>22334320</x:v>
      </x:c>
      <x:c r="AN3225" s="51" t="n">
        <x:v>3310</x:v>
      </x:c>
      <x:c r="AO3225" s="51" t="n">
        <x:f>IFERROR(AM3225*AN3225,"")</x:f>
        <x:v>73926599200</x:v>
      </x:c>
      <x:c r="AP3225" s="56" t="n">
        <x:f>IFERROR(AO3225/(K3225*1000000),"")</x:f>
        <x:v>0.2568536815187481</x:v>
      </x:c>
      <x:c r="AQ3225" s="57" t="n">
        <x:v>400199793.3333333</x:v>
      </x:c>
      <x:c r="AR3225" s="52" t="n">
        <x:v>0.1816463513670184</x:v>
      </x:c>
      <x:c r="AS3225" s="52" t="n">
        <x:v>-0.1963455508423753</x:v>
      </x:c>
      <x:c r="AT3225" s="55" t="b">
        <x:v>1</x:v>
      </x:c>
      <x:c r="AU3225" s="50"/>
      <x:c r="AV3225" s="58" t="n">
        <x:v>-0.0269068134478897</x:v>
      </x:c>
      <x:c r="AW3225" s="50" t="n">
        <x:v>2091</x:v>
      </x:c>
      <x:c r="AX3225" s="50" t="str">
        <x:v>Core Moat</x:v>
      </x:c>
      <x:c r="AY3225" s="50" t="str">
        <x:v>目立つ機械的警告なし（定性確認は別途必要）</x:v>
      </x:c>
      <x:c r="AZ3225" s="59" t="str">
        <x:v>2025-06-12 10:00</x:v>
      </x:c>
      <x:c r="BA3225" s="53" t="n">
        <x:v>37591</x:v>
      </x:c>
      <x:c r="BB3225" s="50"/>
      <x:c r="BC3225" s="50"/>
      <x:c r="BD3225" s="50" t="str">
        <x:v>TOPIX Small 1</x:v>
      </x:c>
    </x:row>
    <x:row r="3226">
      <x:c r="A3226" s="50" t="n">
        <x:v>3225</x:v>
      </x:c>
      <x:c r="B3226" s="50" t="str">
        <x:v>6073</x:v>
      </x:c>
      <x:c r="C3226" s="50" t="str">
        <x:v>6073.T</x:v>
      </x:c>
      <x:c r="D3226" s="50" t="str">
        <x:v>ASANTE INCORPORATED</x:v>
      </x:c>
      <x:c r="E3226" s="50" t="str">
        <x:v>Prime Market (Domestic)</x:v>
      </x:c>
      <x:c r="F3226" s="50" t="str">
        <x:v>Services</x:v>
      </x:c>
      <x:c r="G3226" s="51" t="n">
        <x:v>13872.089</x:v>
      </x:c>
      <x:c r="H3226" s="51" t="n">
        <x:v>13699.987</x:v>
      </x:c>
      <x:c r="I3226" s="51" t="n">
        <x:v>14141.393</x:v>
      </x:c>
      <x:c r="J3226" s="51" t="n">
        <x:v>13693.166</x:v>
      </x:c>
      <x:c r="K3226" s="51" t="n">
        <x:v>14024.081</x:v>
      </x:c>
      <x:c r="L3226" s="52" t="n">
        <x:f>IFERROR(H3226/G3226-1,"")</x:f>
        <x:v>-0.012406350622462203</x:v>
      </x:c>
      <x:c r="M3226" s="52" t="n">
        <x:f>IFERROR(I3226/H3226-1,"")</x:f>
        <x:v>0.03221944663159171</x:v>
      </x:c>
      <x:c r="N3226" s="52" t="n">
        <x:f>IFERROR(J3226/I3226-1,"")</x:f>
        <x:v>-0.031696099528526034</x:v>
      </x:c>
      <x:c r="O3226" s="52" t="n">
        <x:f>IFERROR(K3226/J3226-1,"")</x:f>
        <x:v>0.024166434555748628</x:v>
      </x:c>
      <x:c r="P3226" s="52" t="n">
        <x:f>IFERROR((K3226/G3226)^(1/4)-1,"")</x:f>
        <x:v>0.002727986099736235</x:v>
      </x:c>
      <x:c r="Q3226" s="51" t="n">
        <x:v>1226.212</x:v>
      </x:c>
      <x:c r="R3226" s="52" t="n">
        <x:f>IFERROR(Q3226/K3226,"")</x:f>
        <x:v>0.08743617496219538</x:v>
      </x:c>
      <x:c r="S3226" s="53" t="n">
        <x:v>41334</x:v>
      </x:c>
      <x:c r="T3226" s="50" t="str">
        <x:v>EDINET_company_history</x:v>
      </x:c>
      <x:c r="U3226" s="50" t="str">
        <x:v>日本マスタートラスト信託銀行株式会社（信託口）</x:v>
      </x:c>
      <x:c r="V3226" s="54" t="n">
        <x:v>0.0911</x:v>
      </x:c>
      <x:c r="W3226" s="50" t="str">
        <x:v>宮内 征</x:v>
      </x:c>
      <x:c r="X3226" s="50" t="b">
        <x:f>AND(COUNT(L3226:O3226)=4,L3226&gt;='設定'!$B$6,M3226&gt;='設定'!$B$6,N3226&gt;='設定'!$B$6,O3226&gt;='設定'!$B$6)</x:f>
        <x:v>0</x:v>
      </x:c>
      <x:c r="Y3226" s="50" t="b">
        <x:f>AND(COUNT(G3226:K3226)=5,P3226&gt;='設定'!$B$7)</x:f>
        <x:v>0</x:v>
      </x:c>
      <x:c r="Z3226" s="50" t="b">
        <x:f>AND(ISNUMBER(R3226),R3226&gt;='設定'!$B$8)</x:f>
        <x:v>0</x:v>
      </x:c>
      <x:c r="AA3226" s="50" t="b">
        <x:f>AND(ISNUMBER(S3226),S3226&gt;=DATE(YEAR('設定'!$B$10)-'設定'!$B$9,MONTH('設定'!$B$10),DAY('設定'!$B$10)))</x:f>
        <x:v>0</x:v>
      </x:c>
      <x:c r="AB3226" s="55" t="b">
        <x:v>0</x:v>
      </x:c>
      <x:c r="AC3226" s="55" t="b">
        <x:v>0</x:v>
      </x:c>
      <x:c r="AD3226" s="50" t="n">
        <x:f>IF(X3226,1,0)+IF(Z3226,1,0)+IF(AA3226,1,0)+IF(AB3226,1,0)</x:f>
        <x:v>0</x:v>
      </x:c>
      <x:c r="AE3226" s="50" t="n">
        <x:f>IF(Y3226,1,0)+IF(Z3226,1,0)+IF(AA3226,1,0)+IF(AB3226,1,0)</x:f>
        <x:v>0</x:v>
      </x:c>
      <x:c r="AF3226" s="50" t="n">
        <x:f>IF(Y3226,1,0)+IF(Z3226,1,0)+IF(AA3226,1,0)+IF(AC3226,1,0)</x:f>
        <x:v>0</x:v>
      </x:c>
      <x:c r="AG3226" s="53" t="n">
        <x:v>44348</x:v>
      </x:c>
      <x:c r="AH3226" s="50" t="str">
        <x:v>S100VZ7T</x:v>
      </x:c>
      <x:c r="AI3226" s="50" t="str">
        <x:v>NetSalesSummaryOfBusinessResults</x:v>
      </x:c>
      <x:c r="AJ3226" s="50" t="str">
        <x:v>OperatingIncome</x:v>
      </x:c>
      <x:c r="AK3226" s="53" t="n">
        <x:v>45747</x:v>
      </x:c>
      <x:c r="AL3226" s="50" t="str">
        <x:v>365/365/365/366/365</x:v>
      </x:c>
      <x:c r="AM3226" s="51" t="n">
        <x:v>9762500</x:v>
      </x:c>
      <x:c r="AN3226" s="51" t="n">
        <x:v>1342</x:v>
      </x:c>
      <x:c r="AO3226" s="51" t="n">
        <x:f>IFERROR(AM3226*AN3226,"")</x:f>
        <x:v>13101275000</x:v>
      </x:c>
      <x:c r="AP3226" s="56" t="n">
        <x:f>IFERROR(AO3226/(K3226*1000000),"")</x:f>
        <x:v>0.9341984690476332</x:v>
      </x:c>
      <x:c r="AQ3226" s="57" t="n">
        <x:v>55746083.333333336</x:v>
      </x:c>
      <x:c r="AR3226" s="52" t="n">
        <x:v>0.1329315329358646</x:v>
      </x:c>
      <x:c r="AS3226" s="52" t="n">
        <x:v>-0.2280369895289486</x:v>
      </x:c>
      <x:c r="AT3226" s="55" t="b">
        <x:v>1</x:v>
      </x:c>
      <x:c r="AU3226" s="50"/>
      <x:c r="AV3226" s="58" t="n">
        <x:v>0.1847973415941591</x:v>
      </x:c>
      <x:c r="AW3226" s="50" t="n">
        <x:v>782</x:v>
      </x:c>
      <x:c r="AX3226" s="50" t="str">
        <x:v>Core Moat</x:v>
      </x:c>
      <x:c r="AY3226" s="50" t="str">
        <x:v>目立つ機械的警告なし（定性確認は別途必要）</x:v>
      </x:c>
      <x:c r="AZ3226" s="59" t="str">
        <x:v>2025-06-23 16:00</x:v>
      </x:c>
      <x:c r="BA3226" s="53" t="n">
        <x:v>41334</x:v>
      </x:c>
      <x:c r="BB3226" s="50"/>
      <x:c r="BC3226" s="50"/>
      <x:c r="BD3226" s="50" t="str">
        <x:v>TOPIX Small 2</x:v>
      </x:c>
    </x:row>
    <x:row r="3227">
      <x:c r="A3227" s="50" t="n">
        <x:v>3226</x:v>
      </x:c>
      <x:c r="B3227" s="50" t="str">
        <x:v>6616</x:v>
      </x:c>
      <x:c r="C3227" s="50" t="str">
        <x:v>6616.T</x:v>
      </x:c>
      <x:c r="D3227" s="50" t="str">
        <x:v>TOREX SEMICONDUCTOR LTD.</x:v>
      </x:c>
      <x:c r="E3227" s="50" t="str">
        <x:v>Prime Market (Domestic)</x:v>
      </x:c>
      <x:c r="F3227" s="50" t="str">
        <x:v>Electric Appliances</x:v>
      </x:c>
      <x:c r="G3227" s="51" t="n">
        <x:v>23712.981</x:v>
      </x:c>
      <x:c r="H3227" s="51" t="n">
        <x:v>30864.245</x:v>
      </x:c>
      <x:c r="I3227" s="51" t="n">
        <x:v>31956.887</x:v>
      </x:c>
      <x:c r="J3227" s="51" t="n">
        <x:v>25751.982</x:v>
      </x:c>
      <x:c r="K3227" s="51" t="n">
        <x:v>23957.7</x:v>
      </x:c>
      <x:c r="L3227" s="52" t="n">
        <x:f>IFERROR(H3227/G3227-1,"")</x:f>
        <x:v>0.30157591742683043</x:v>
      </x:c>
      <x:c r="M3227" s="52" t="n">
        <x:f>IFERROR(I3227/H3227-1,"")</x:f>
        <x:v>0.035401546352421764</x:v>
      </x:c>
      <x:c r="N3227" s="52" t="n">
        <x:f>IFERROR(J3227/I3227-1,"")</x:f>
        <x:v>-0.19416487594677168</x:v>
      </x:c>
      <x:c r="O3227" s="52" t="n">
        <x:f>IFERROR(K3227/J3227-1,"")</x:f>
        <x:v>-0.06967549138547857</x:v>
      </x:c>
      <x:c r="P3227" s="52" t="n">
        <x:f>IFERROR((K3227/G3227)^(1/4)-1,"")</x:f>
        <x:v>0.0025700859234469853</x:v>
      </x:c>
      <x:c r="Q3227" s="51" t="n">
        <x:v>-632.166</x:v>
      </x:c>
      <x:c r="R3227" s="52" t="n">
        <x:f>IFERROR(Q3227/K3227,"")</x:f>
        <x:v>-0.026386756658610802</x:v>
      </x:c>
      <x:c r="S3227" s="53" t="n">
        <x:v>41730</x:v>
      </x:c>
      <x:c r="T3227" s="50" t="str">
        <x:v>EDINET_company_history</x:v>
      </x:c>
      <x:c r="U3227" s="50" t="str">
        <x:v>日本マスタートラスト信託銀行株式会社（信託口）</x:v>
      </x:c>
      <x:c r="V3227" s="54" t="n">
        <x:v>0.1122</x:v>
      </x:c>
      <x:c r="W3227" s="50" t="str">
        <x:v>芝宮 孝司 / 木村 岳史</x:v>
      </x:c>
      <x:c r="X3227" s="50" t="b">
        <x:f>AND(COUNT(L3227:O3227)=4,L3227&gt;='設定'!$B$6,M3227&gt;='設定'!$B$6,N3227&gt;='設定'!$B$6,O3227&gt;='設定'!$B$6)</x:f>
        <x:v>0</x:v>
      </x:c>
      <x:c r="Y3227" s="50" t="b">
        <x:f>AND(COUNT(G3227:K3227)=5,P3227&gt;='設定'!$B$7)</x:f>
        <x:v>0</x:v>
      </x:c>
      <x:c r="Z3227" s="50" t="b">
        <x:f>AND(ISNUMBER(R3227),R3227&gt;='設定'!$B$8)</x:f>
        <x:v>0</x:v>
      </x:c>
      <x:c r="AA3227" s="50" t="b">
        <x:f>AND(ISNUMBER(S3227),S3227&gt;=DATE(YEAR('設定'!$B$10)-'設定'!$B$9,MONTH('設定'!$B$10),DAY('設定'!$B$10)))</x:f>
        <x:v>0</x:v>
      </x:c>
      <x:c r="AB3227" s="55" t="b">
        <x:v>0</x:v>
      </x:c>
      <x:c r="AC3227" s="55" t="b">
        <x:v>0</x:v>
      </x:c>
      <x:c r="AD3227" s="50" t="n">
        <x:f>IF(X3227,1,0)+IF(Z3227,1,0)+IF(AA3227,1,0)+IF(AB3227,1,0)</x:f>
        <x:v>0</x:v>
      </x:c>
      <x:c r="AE3227" s="50" t="n">
        <x:f>IF(Y3227,1,0)+IF(Z3227,1,0)+IF(AA3227,1,0)+IF(AB3227,1,0)</x:f>
        <x:v>0</x:v>
      </x:c>
      <x:c r="AF3227" s="50" t="n">
        <x:f>IF(Y3227,1,0)+IF(Z3227,1,0)+IF(AA3227,1,0)+IF(AC3227,1,0)</x:f>
        <x:v>0</x:v>
      </x:c>
      <x:c r="AG3227" s="53" t="n">
        <x:v>44348</x:v>
      </x:c>
      <x:c r="AH3227" s="50" t="str">
        <x:v>S100W3DN</x:v>
      </x:c>
      <x:c r="AI3227" s="50" t="str">
        <x:v>NetSalesSummaryOfBusinessResults</x:v>
      </x:c>
      <x:c r="AJ3227" s="50" t="str">
        <x:v>OperatingIncome</x:v>
      </x:c>
      <x:c r="AK3227" s="53" t="n">
        <x:v>45747</x:v>
      </x:c>
      <x:c r="AL3227" s="50" t="str">
        <x:v>365/365/365/366/365</x:v>
      </x:c>
      <x:c r="AM3227" s="51" t="n">
        <x:v>10870500</x:v>
      </x:c>
      <x:c r="AN3227" s="51" t="n">
        <x:v>2626</x:v>
      </x:c>
      <x:c r="AO3227" s="51" t="n">
        <x:f>IFERROR(AM3227*AN3227,"")</x:f>
        <x:v>28545933000</x:v>
      </x:c>
      <x:c r="AP3227" s="56" t="n">
        <x:f>IFERROR(AO3227/(K3227*1000000),"")</x:f>
        <x:v>1.1915139182809702</x:v>
      </x:c>
      <x:c r="AQ3227" s="57" t="n">
        <x:v>188780905</x:v>
      </x:c>
      <x:c r="AR3227" s="52" t="n">
        <x:v>0.4604645580082656</x:v>
      </x:c>
      <x:c r="AS3227" s="52" t="n">
        <x:v>-0.7373830430121544</x:v>
      </x:c>
      <x:c r="AT3227" s="55" t="b">
        <x:v>1</x:v>
      </x:c>
      <x:c r="AU3227" s="50"/>
      <x:c r="AV3227" s="58" t="n">
        <x:v>0.1776436873260156</x:v>
      </x:c>
      <x:c r="AW3227" s="50" t="n">
        <x:v>840</x:v>
      </x:c>
      <x:c r="AX3227" s="50" t="str">
        <x:v>Future Moat</x:v>
      </x:c>
      <x:c r="AY3227" s="50" t="str">
        <x:v>ローカル5年最大下落率-60%以下</x:v>
      </x:c>
      <x:c r="AZ3227" s="59" t="str">
        <x:v>2025-06-25 16:00</x:v>
      </x:c>
      <x:c r="BA3227" s="53" t="n">
        <x:v>41730</x:v>
      </x:c>
      <x:c r="BB3227" s="50"/>
      <x:c r="BC3227" s="50"/>
      <x:c r="BD3227" s="50" t="str">
        <x:v>TOPIX Small 2</x:v>
      </x:c>
    </x:row>
    <x:row r="3228">
      <x:c r="A3228" s="50" t="n">
        <x:v>3227</x:v>
      </x:c>
      <x:c r="B3228" s="50" t="str">
        <x:v>8291</x:v>
      </x:c>
      <x:c r="C3228" s="50" t="str">
        <x:v>8291.T</x:v>
      </x:c>
      <x:c r="D3228" s="50" t="str">
        <x:v>NISSAN TOKYO SALES HOLDINGS CO.,LTD.</x:v>
      </x:c>
      <x:c r="E3228" s="50" t="str">
        <x:v>Standard Market(Domestic)</x:v>
      </x:c>
      <x:c r="F3228" s="50" t="str">
        <x:v>Retail Trade</x:v>
      </x:c>
      <x:c r="G3228" s="51" t="n">
        <x:v>140443</x:v>
      </x:c>
      <x:c r="H3228" s="51" t="n">
        <x:v>138378</x:v>
      </x:c>
      <x:c r="I3228" s="51" t="n">
        <x:v>137659</x:v>
      </x:c>
      <x:c r="J3228" s="51" t="n">
        <x:v>148972</x:v>
      </x:c>
      <x:c r="K3228" s="51" t="n">
        <x:v>141605</x:v>
      </x:c>
      <x:c r="L3228" s="52" t="n">
        <x:f>IFERROR(H3228/G3228-1,"")</x:f>
        <x:v>-0.014703474007248474</x:v>
      </x:c>
      <x:c r="M3228" s="52" t="n">
        <x:f>IFERROR(I3228/H3228-1,"")</x:f>
        <x:v>-0.005195912645073686</x:v>
      </x:c>
      <x:c r="N3228" s="52" t="n">
        <x:f>IFERROR(J3228/I3228-1,"")</x:f>
        <x:v>0.08218133213229795</x:v>
      </x:c>
      <x:c r="O3228" s="52" t="n">
        <x:f>IFERROR(K3228/J3228-1,"")</x:f>
        <x:v>-0.04945224605966225</x:v>
      </x:c>
      <x:c r="P3228" s="52" t="n">
        <x:f>IFERROR((K3228/G3228)^(1/4)-1,"")</x:f>
        <x:v>0.0020620678594951425</x:v>
      </x:c>
      <x:c r="Q3228" s="51" t="n">
        <x:v>7412</x:v>
      </x:c>
      <x:c r="R3228" s="52" t="n">
        <x:f>IFERROR(Q3228/K3228,"")</x:f>
        <x:v>0.05234278450619682</x:v>
      </x:c>
      <x:c r="S3228" s="53" t="n">
        <x:v>22555</x:v>
      </x:c>
      <x:c r="T3228" s="50" t="str">
        <x:v>EDINET_company_history</x:v>
      </x:c>
      <x:c r="U3228" s="50" t="str">
        <x:v>日産ネットワークホールディングス株式会社</x:v>
      </x:c>
      <x:c r="V3228" s="54" t="n">
        <x:v>0.3802</x:v>
      </x:c>
      <x:c r="W3228" s="50" t="str">
        <x:v>竹林 彰</x:v>
      </x:c>
      <x:c r="X3228" s="50" t="b">
        <x:f>AND(COUNT(L3228:O3228)=4,L3228&gt;='設定'!$B$6,M3228&gt;='設定'!$B$6,N3228&gt;='設定'!$B$6,O3228&gt;='設定'!$B$6)</x:f>
        <x:v>0</x:v>
      </x:c>
      <x:c r="Y3228" s="50" t="b">
        <x:f>AND(COUNT(G3228:K3228)=5,P3228&gt;='設定'!$B$7)</x:f>
        <x:v>0</x:v>
      </x:c>
      <x:c r="Z3228" s="50" t="b">
        <x:f>AND(ISNUMBER(R3228),R3228&gt;='設定'!$B$8)</x:f>
        <x:v>0</x:v>
      </x:c>
      <x:c r="AA3228" s="50" t="b">
        <x:f>AND(ISNUMBER(S3228),S3228&gt;=DATE(YEAR('設定'!$B$10)-'設定'!$B$9,MONTH('設定'!$B$10),DAY('設定'!$B$10)))</x:f>
        <x:v>0</x:v>
      </x:c>
      <x:c r="AB3228" s="55" t="b">
        <x:v>0</x:v>
      </x:c>
      <x:c r="AC3228" s="55" t="b">
        <x:v>0</x:v>
      </x:c>
      <x:c r="AD3228" s="50" t="n">
        <x:f>IF(X3228,1,0)+IF(Z3228,1,0)+IF(AA3228,1,0)+IF(AB3228,1,0)</x:f>
        <x:v>0</x:v>
      </x:c>
      <x:c r="AE3228" s="50" t="n">
        <x:f>IF(Y3228,1,0)+IF(Z3228,1,0)+IF(AA3228,1,0)+IF(AB3228,1,0)</x:f>
        <x:v>0</x:v>
      </x:c>
      <x:c r="AF3228" s="50" t="n">
        <x:f>IF(Y3228,1,0)+IF(Z3228,1,0)+IF(AA3228,1,0)+IF(AC3228,1,0)</x:f>
        <x:v>0</x:v>
      </x:c>
      <x:c r="AG3228" s="53" t="n">
        <x:v>44348</x:v>
      </x:c>
      <x:c r="AH3228" s="50" t="str">
        <x:v>S100W2P5</x:v>
      </x:c>
      <x:c r="AI3228" s="50" t="str">
        <x:v>NetSalesSummaryOfBusinessResults</x:v>
      </x:c>
      <x:c r="AJ3228" s="50" t="str">
        <x:v>OperatingIncome</x:v>
      </x:c>
      <x:c r="AK3228" s="53" t="n">
        <x:v>45747</x:v>
      </x:c>
      <x:c r="AL3228" s="50" t="str">
        <x:v>365/365/365/366/365</x:v>
      </x:c>
      <x:c r="AM3228" s="51" t="n">
        <x:v>59447863</x:v>
      </x:c>
      <x:c r="AN3228" s="51" t="n">
        <x:v>548</x:v>
      </x:c>
      <x:c r="AO3228" s="51" t="n">
        <x:f>IFERROR(AM3228*AN3228,"")</x:f>
        <x:v>32577428924</x:v>
      </x:c>
      <x:c r="AP3228" s="56" t="n">
        <x:f>IFERROR(AO3228/(K3228*1000000),"")</x:f>
        <x:v>0.2300584649129621</x:v>
      </x:c>
      <x:c r="AQ3228" s="57" t="n">
        <x:v>88925090</x:v>
      </x:c>
      <x:c r="AR3228" s="52" t="n">
        <x:v>0.2816220197116252</x:v>
      </x:c>
      <x:c r="AS3228" s="52" t="n">
        <x:v>-0.3394343614629658</x:v>
      </x:c>
      <x:c r="AT3228" s="55" t="b">
        <x:v>1</x:v>
      </x:c>
      <x:c r="AU3228" s="50"/>
      <x:c r="AV3228" s="58" t="n">
        <x:v>-0.0791222066441268</x:v>
      </x:c>
      <x:c r="AW3228" s="50" t="n">
        <x:v>2475</x:v>
      </x:c>
      <x:c r="AX3228" s="50" t="str">
        <x:v>Core Moat</x:v>
      </x:c>
      <x:c r="AY3228" s="50" t="str">
        <x:v>目立つ機械的警告なし（定性確認は別途必要）</x:v>
      </x:c>
      <x:c r="AZ3228" s="59" t="str">
        <x:v>2025-06-26 15:09</x:v>
      </x:c>
      <x:c r="BA3228" s="53" t="n">
        <x:v>22555</x:v>
      </x:c>
      <x:c r="BB3228" s="50"/>
      <x:c r="BC3228" s="50"/>
      <x:c r="BD3228" s="50"/>
    </x:row>
    <x:row r="3229">
      <x:c r="A3229" s="50" t="n">
        <x:v>3228</x:v>
      </x:c>
      <x:c r="B3229" s="50" t="str">
        <x:v>3673</x:v>
      </x:c>
      <x:c r="C3229" s="50" t="str">
        <x:v>3673.T</x:v>
      </x:c>
      <x:c r="D3229" s="50" t="str">
        <x:v>Broadleaf Co.,Ltd.</x:v>
      </x:c>
      <x:c r="E3229" s="50" t="str">
        <x:v>Prime Market (Domestic)</x:v>
      </x:c>
      <x:c r="F3229" s="50" t="str">
        <x:v>Information &amp; Communication</x:v>
      </x:c>
      <x:c r="G3229" s="51" t="n">
        <x:v>20651.549</x:v>
      </x:c>
      <x:c r="H3229" s="51" t="n">
        <x:v>13832.547</x:v>
      </x:c>
      <x:c r="I3229" s="51" t="n">
        <x:v>15384.879</x:v>
      </x:c>
      <x:c r="J3229" s="51" t="n">
        <x:v>18045.315</x:v>
      </x:c>
      <x:c r="K3229" s="51" t="n">
        <x:v>20815.301</x:v>
      </x:c>
      <x:c r="L3229" s="52" t="n">
        <x:f>IFERROR(H3229/G3229-1,"")</x:f>
        <x:v>-0.33019324603689526</x:v>
      </x:c>
      <x:c r="M3229" s="52" t="n">
        <x:f>IFERROR(I3229/H3229-1,"")</x:f>
        <x:v>0.11222315022678031</x:v>
      </x:c>
      <x:c r="N3229" s="52" t="n">
        <x:f>IFERROR(J3229/I3229-1,"")</x:f>
        <x:v>0.17292537692366627</x:v>
      </x:c>
      <x:c r="O3229" s="52" t="n">
        <x:f>IFERROR(K3229/J3229-1,"")</x:f>
        <x:v>0.15350167065523657</x:v>
      </x:c>
      <x:c r="P3229" s="52" t="n">
        <x:f>IFERROR((K3229/G3229)^(1/4)-1,"")</x:f>
        <x:v>0.001976453756826757</x:v>
      </x:c>
      <x:c r="Q3229" s="51" t="n">
        <x:v>2062.671</x:v>
      </x:c>
      <x:c r="R3229" s="52" t="n">
        <x:f>IFERROR(Q3229/K3229,"")</x:f>
        <x:v>0.09909397899170422</x:v>
      </x:c>
      <x:c r="S3229" s="53" t="n">
        <x:v>41334</x:v>
      </x:c>
      <x:c r="T3229" s="50" t="str">
        <x:v>EDINET_company_history</x:v>
      </x:c>
      <x:c r="U3229" s="50" t="str">
        <x:v>株式会社日本カストディ銀行（信託口）年金他</x:v>
      </x:c>
      <x:c r="V3229" s="54" t="n">
        <x:v>0.2328</x:v>
      </x:c>
      <x:c r="W3229" s="50" t="str">
        <x:v>大山 堅司 / 山中 健一</x:v>
      </x:c>
      <x:c r="X3229" s="50" t="b">
        <x:f>AND(COUNT(L3229:O3229)=4,L3229&gt;='設定'!$B$6,M3229&gt;='設定'!$B$6,N3229&gt;='設定'!$B$6,O3229&gt;='設定'!$B$6)</x:f>
        <x:v>0</x:v>
      </x:c>
      <x:c r="Y3229" s="50" t="b">
        <x:f>AND(COUNT(G3229:K3229)=5,P3229&gt;='設定'!$B$7)</x:f>
        <x:v>0</x:v>
      </x:c>
      <x:c r="Z3229" s="50" t="b">
        <x:f>AND(ISNUMBER(R3229),R3229&gt;='設定'!$B$8)</x:f>
        <x:v>0</x:v>
      </x:c>
      <x:c r="AA3229" s="50" t="b">
        <x:f>AND(ISNUMBER(S3229),S3229&gt;=DATE(YEAR('設定'!$B$10)-'設定'!$B$9,MONTH('設定'!$B$10),DAY('設定'!$B$10)))</x:f>
        <x:v>0</x:v>
      </x:c>
      <x:c r="AB3229" s="55" t="b">
        <x:v>0</x:v>
      </x:c>
      <x:c r="AC3229" s="55" t="b">
        <x:v>0</x:v>
      </x:c>
      <x:c r="AD3229" s="50" t="n">
        <x:f>IF(X3229,1,0)+IF(Z3229,1,0)+IF(AA3229,1,0)+IF(AB3229,1,0)</x:f>
        <x:v>0</x:v>
      </x:c>
      <x:c r="AE3229" s="50" t="n">
        <x:f>IF(Y3229,1,0)+IF(Z3229,1,0)+IF(AA3229,1,0)+IF(AB3229,1,0)</x:f>
        <x:v>0</x:v>
      </x:c>
      <x:c r="AF3229" s="50" t="n">
        <x:f>IF(Y3229,1,0)+IF(Z3229,1,0)+IF(AA3229,1,0)+IF(AC3229,1,0)</x:f>
        <x:v>0</x:v>
      </x:c>
      <x:c r="AG3229" s="53" t="n">
        <x:v>44348</x:v>
      </x:c>
      <x:c r="AH3229" s="50" t="str">
        <x:v>S100XS43</x:v>
      </x:c>
      <x:c r="AI3229" s="50" t="str">
        <x:v>RevenueIFRSSummaryOfBusinessResults</x:v>
      </x:c>
      <x:c r="AJ3229" s="50" t="str">
        <x:v>OperatingProfitLossIFRS</x:v>
      </x:c>
      <x:c r="AK3229" s="53" t="n">
        <x:v>46022</x:v>
      </x:c>
      <x:c r="AL3229" s="50" t="str">
        <x:v>365/365/365/366/365</x:v>
      </x:c>
      <x:c r="AM3229" s="51" t="n">
        <x:v>91823200</x:v>
      </x:c>
      <x:c r="AN3229" s="51" t="n">
        <x:v>910</x:v>
      </x:c>
      <x:c r="AO3229" s="51" t="n">
        <x:f>IFERROR(AM3229*AN3229,"")</x:f>
        <x:v>83559112000</x:v>
      </x:c>
      <x:c r="AP3229" s="56" t="n">
        <x:f>IFERROR(AO3229/(K3229*1000000),"")</x:f>
        <x:v>4.014311971755777</x:v>
      </x:c>
      <x:c r="AQ3229" s="57" t="n">
        <x:v>575555240</x:v>
      </x:c>
      <x:c r="AR3229" s="52" t="n">
        <x:v>0.3709723650983314</x:v>
      </x:c>
      <x:c r="AS3229" s="52" t="n">
        <x:v>-0.4717031002097459</x:v>
      </x:c>
      <x:c r="AT3229" s="55" t="b">
        <x:v>0</x:v>
      </x:c>
      <x:c r="AU3229" s="50" t="str">
        <x:v>missing_financial_data</x:v>
      </x:c>
      <x:c r="AV3229" s="58" t="n">
        <x:v>0.189149659636176</x:v>
      </x:c>
      <x:c r="AW3229" s="50" t="n">
        <x:v>752</x:v>
      </x:c>
      <x:c r="AX3229" s="50" t="str">
        <x:v>Transformation Moat</x:v>
      </x:c>
      <x:c r="AY3229" s="50" t="str">
        <x:v>既存適格性フィルター不通過: missing_financial_data</x:v>
      </x:c>
      <x:c r="AZ3229" s="59" t="str">
        <x:v>2026-03-23 11:40</x:v>
      </x:c>
      <x:c r="BA3229" s="53" t="n">
        <x:v>41334</x:v>
      </x:c>
      <x:c r="BB3229" s="50"/>
      <x:c r="BC3229" s="50"/>
      <x:c r="BD3229" s="50" t="str">
        <x:v>TOPIX Small 1</x:v>
      </x:c>
    </x:row>
    <x:row r="3230">
      <x:c r="A3230" s="50" t="n">
        <x:v>3229</x:v>
      </x:c>
      <x:c r="B3230" s="50" t="str">
        <x:v>9303</x:v>
      </x:c>
      <x:c r="C3230" s="50" t="str">
        <x:v>9303.T</x:v>
      </x:c>
      <x:c r="D3230" s="50" t="str">
        <x:v>The Sumitomo Warehouse Co.,Ltd.</x:v>
      </x:c>
      <x:c r="E3230" s="50" t="str">
        <x:v>Prime Market (Domestic)</x:v>
      </x:c>
      <x:c r="F3230" s="50" t="str">
        <x:v>Warehousing and Harbor Transportation Service</x:v>
      </x:c>
      <x:c r="G3230" s="51" t="n">
        <x:v>192024</x:v>
      </x:c>
      <x:c r="H3230" s="51" t="n">
        <x:v>231461</x:v>
      </x:c>
      <x:c r="I3230" s="51" t="n">
        <x:v>223948</x:v>
      </x:c>
      <x:c r="J3230" s="51" t="n">
        <x:v>184661</x:v>
      </x:c>
      <x:c r="K3230" s="51" t="n">
        <x:v>193398</x:v>
      </x:c>
      <x:c r="L3230" s="52" t="n">
        <x:f>IFERROR(H3230/G3230-1,"")</x:f>
        <x:v>0.20537536974544857</x:v>
      </x:c>
      <x:c r="M3230" s="52" t="n">
        <x:f>IFERROR(I3230/H3230-1,"")</x:f>
        <x:v>-0.03245903197514921</x:v>
      </x:c>
      <x:c r="N3230" s="52" t="n">
        <x:f>IFERROR(J3230/I3230-1,"")</x:f>
        <x:v>-0.17542911747369927</x:v>
      </x:c>
      <x:c r="O3230" s="52" t="n">
        <x:f>IFERROR(K3230/J3230-1,"")</x:f>
        <x:v>0.047313726233476405</x:v>
      </x:c>
      <x:c r="P3230" s="52" t="n">
        <x:f>IFERROR((K3230/G3230)^(1/4)-1,"")</x:f>
        <x:v>0.0017840589148669928</x:v>
      </x:c>
      <x:c r="Q3230" s="51" t="n">
        <x:v>13275</x:v>
      </x:c>
      <x:c r="R3230" s="52" t="n">
        <x:f>IFERROR(Q3230/K3230,"")</x:f>
        <x:v>0.06864083392796202</x:v>
      </x:c>
      <x:c r="S3230" s="53" t="n">
        <x:v>18537</x:v>
      </x:c>
      <x:c r="T3230" s="50" t="str">
        <x:v>EDINET_company_history</x:v>
      </x:c>
      <x:c r="U3230" s="50" t="str">
        <x:v>日本マスタートラスト信託銀行株式会社（信託口）</x:v>
      </x:c>
      <x:c r="V3230" s="54" t="n">
        <x:v>0.1219</x:v>
      </x:c>
      <x:c r="W3230" s="50" t="str">
        <x:v>小 野 孝 則 / 永 田 昭 仁</x:v>
      </x:c>
      <x:c r="X3230" s="50" t="b">
        <x:f>AND(COUNT(L3230:O3230)=4,L3230&gt;='設定'!$B$6,M3230&gt;='設定'!$B$6,N3230&gt;='設定'!$B$6,O3230&gt;='設定'!$B$6)</x:f>
        <x:v>0</x:v>
      </x:c>
      <x:c r="Y3230" s="50" t="b">
        <x:f>AND(COUNT(G3230:K3230)=5,P3230&gt;='設定'!$B$7)</x:f>
        <x:v>0</x:v>
      </x:c>
      <x:c r="Z3230" s="50" t="b">
        <x:f>AND(ISNUMBER(R3230),R3230&gt;='設定'!$B$8)</x:f>
        <x:v>0</x:v>
      </x:c>
      <x:c r="AA3230" s="50" t="b">
        <x:f>AND(ISNUMBER(S3230),S3230&gt;=DATE(YEAR('設定'!$B$10)-'設定'!$B$9,MONTH('設定'!$B$10),DAY('設定'!$B$10)))</x:f>
        <x:v>0</x:v>
      </x:c>
      <x:c r="AB3230" s="55" t="b">
        <x:v>0</x:v>
      </x:c>
      <x:c r="AC3230" s="55" t="b">
        <x:v>0</x:v>
      </x:c>
      <x:c r="AD3230" s="50" t="n">
        <x:f>IF(X3230,1,0)+IF(Z3230,1,0)+IF(AA3230,1,0)+IF(AB3230,1,0)</x:f>
        <x:v>0</x:v>
      </x:c>
      <x:c r="AE3230" s="50" t="n">
        <x:f>IF(Y3230,1,0)+IF(Z3230,1,0)+IF(AA3230,1,0)+IF(AB3230,1,0)</x:f>
        <x:v>0</x:v>
      </x:c>
      <x:c r="AF3230" s="50" t="n">
        <x:f>IF(Y3230,1,0)+IF(Z3230,1,0)+IF(AA3230,1,0)+IF(AC3230,1,0)</x:f>
        <x:v>0</x:v>
      </x:c>
      <x:c r="AG3230" s="53" t="n">
        <x:v>44348</x:v>
      </x:c>
      <x:c r="AH3230" s="50" t="str">
        <x:v>S100W076</x:v>
      </x:c>
      <x:c r="AI3230" s="50" t="str">
        <x:v>OperatingRevenue1SummaryOfBusinessResults</x:v>
      </x:c>
      <x:c r="AJ3230" s="50" t="str">
        <x:v>OperatingIncome</x:v>
      </x:c>
      <x:c r="AK3230" s="53" t="n">
        <x:v>45747</x:v>
      </x:c>
      <x:c r="AL3230" s="50" t="str">
        <x:v>365/365/365/366/365</x:v>
      </x:c>
      <x:c r="AM3230" s="51" t="n">
        <x:v>77302715</x:v>
      </x:c>
      <x:c r="AN3230" s="51" t="n">
        <x:v>3920</x:v>
      </x:c>
      <x:c r="AO3230" s="51" t="n">
        <x:f>IFERROR(AM3230*AN3230,"")</x:f>
        <x:v>303026642800</x:v>
      </x:c>
      <x:c r="AP3230" s="56" t="n">
        <x:f>IFERROR(AO3230/(K3230*1000000),"")</x:f>
        <x:v>1.5668551008800504</x:v>
      </x:c>
      <x:c r="AQ3230" s="57" t="n">
        <x:v>569512975</x:v>
      </x:c>
      <x:c r="AR3230" s="52" t="n">
        <x:v>0.205118947783264</x:v>
      </x:c>
      <x:c r="AS3230" s="52" t="n">
        <x:v>-0.1723564755976807</x:v>
      </x:c>
      <x:c r="AT3230" s="55" t="b">
        <x:v>1</x:v>
      </x:c>
      <x:c r="AU3230" s="50"/>
      <x:c r="AV3230" s="58" t="n">
        <x:v>0.0525054764562862</x:v>
      </x:c>
      <x:c r="AW3230" s="50" t="n">
        <x:v>1499</x:v>
      </x:c>
      <x:c r="AX3230" s="50" t="str">
        <x:v>Core Moat</x:v>
      </x:c>
      <x:c r="AY3230" s="50" t="str">
        <x:v>目立つ機械的警告なし（定性確認は別途必要）</x:v>
      </x:c>
      <x:c r="AZ3230" s="59" t="str">
        <x:v>2025-06-25 14:54</x:v>
      </x:c>
      <x:c r="BA3230" s="53" t="n">
        <x:v>18537</x:v>
      </x:c>
      <x:c r="BB3230" s="50"/>
      <x:c r="BC3230" s="50"/>
      <x:c r="BD3230" s="50" t="str">
        <x:v>TOPIX Small 1</x:v>
      </x:c>
    </x:row>
    <x:row r="3231">
      <x:c r="A3231" s="50" t="n">
        <x:v>3230</x:v>
      </x:c>
      <x:c r="B3231" s="50" t="str">
        <x:v>8917</x:v>
      </x:c>
      <x:c r="C3231" s="50" t="str">
        <x:v>8917.T</x:v>
      </x:c>
      <x:c r="D3231" s="50" t="str">
        <x:v>First Juken Co.,Ltd.</x:v>
      </x:c>
      <x:c r="E3231" s="50" t="str">
        <x:v>Standard Market(Domestic)</x:v>
      </x:c>
      <x:c r="F3231" s="50" t="str">
        <x:v>Real Estate</x:v>
      </x:c>
      <x:c r="G3231" s="51" t="n">
        <x:v>42631.991</x:v>
      </x:c>
      <x:c r="H3231" s="51" t="n">
        <x:v>39965.281</x:v>
      </x:c>
      <x:c r="I3231" s="51" t="n">
        <x:v>43373.42</x:v>
      </x:c>
      <x:c r="J3231" s="51" t="n">
        <x:v>35985.81</x:v>
      </x:c>
      <x:c r="K3231" s="51" t="n">
        <x:v>42883.657</x:v>
      </x:c>
      <x:c r="L3231" s="52" t="n">
        <x:f>IFERROR(H3231/G3231-1,"")</x:f>
        <x:v>-0.06255185219944337</x:v>
      </x:c>
      <x:c r="M3231" s="52" t="n">
        <x:f>IFERROR(I3231/H3231-1,"")</x:f>
        <x:v>0.08527749373262239</x:v>
      </x:c>
      <x:c r="N3231" s="52" t="n">
        <x:f>IFERROR(J3231/I3231-1,"")</x:f>
        <x:v>-0.17032574327779548</x:v>
      </x:c>
      <x:c r="O3231" s="52" t="n">
        <x:f>IFERROR(K3231/J3231-1,"")</x:f>
        <x:v>0.19168241593005697</x:v>
      </x:c>
      <x:c r="P3231" s="52" t="n">
        <x:f>IFERROR((K3231/G3231)^(1/4)-1,"")</x:f>
        <x:v>0.0014725490760862936</x:v>
      </x:c>
      <x:c r="Q3231" s="51" t="n">
        <x:v>2490.222</x:v>
      </x:c>
      <x:c r="R3231" s="52" t="n">
        <x:f>IFERROR(Q3231/K3231,"")</x:f>
        <x:v>0.05806925468133467</x:v>
      </x:c>
      <x:c r="S3231" s="53" t="n">
        <x:v>44348</x:v>
      </x:c>
      <x:c r="T3231" s="50" t="str">
        <x:v>not_identified_before_local_window</x:v>
      </x:c>
      <x:c r="U3231" s="50" t="str">
        <x:v>中島興産株式会社</x:v>
      </x:c>
      <x:c r="V3231" s="54" t="n">
        <x:v>0.3393</x:v>
      </x:c>
      <x:c r="W3231" s="50" t="str">
        <x:v>中島 雄司 / 中山 成人 / 田中 武志</x:v>
      </x:c>
      <x:c r="X3231" s="50" t="b">
        <x:f>AND(COUNT(L3231:O3231)=4,L3231&gt;='設定'!$B$6,M3231&gt;='設定'!$B$6,N3231&gt;='設定'!$B$6,O3231&gt;='設定'!$B$6)</x:f>
        <x:v>0</x:v>
      </x:c>
      <x:c r="Y3231" s="50" t="b">
        <x:f>AND(COUNT(G3231:K3231)=5,P3231&gt;='設定'!$B$7)</x:f>
        <x:v>0</x:v>
      </x:c>
      <x:c r="Z3231" s="50" t="b">
        <x:f>AND(ISNUMBER(R3231),R3231&gt;='設定'!$B$8)</x:f>
        <x:v>0</x:v>
      </x:c>
      <x:c r="AA3231" s="50" t="b">
        <x:f>AND(ISNUMBER(S3231),S3231&gt;=DATE(YEAR('設定'!$B$10)-'設定'!$B$9,MONTH('設定'!$B$10),DAY('設定'!$B$10)))</x:f>
        <x:v>0</x:v>
      </x:c>
      <x:c r="AB3231" s="55" t="b">
        <x:v>0</x:v>
      </x:c>
      <x:c r="AC3231" s="55" t="b">
        <x:v>0</x:v>
      </x:c>
      <x:c r="AD3231" s="50" t="n">
        <x:f>IF(X3231,1,0)+IF(Z3231,1,0)+IF(AA3231,1,0)+IF(AB3231,1,0)</x:f>
        <x:v>0</x:v>
      </x:c>
      <x:c r="AE3231" s="50" t="n">
        <x:f>IF(Y3231,1,0)+IF(Z3231,1,0)+IF(AA3231,1,0)+IF(AB3231,1,0)</x:f>
        <x:v>0</x:v>
      </x:c>
      <x:c r="AF3231" s="50" t="n">
        <x:f>IF(Y3231,1,0)+IF(Z3231,1,0)+IF(AA3231,1,0)+IF(AC3231,1,0)</x:f>
        <x:v>0</x:v>
      </x:c>
      <x:c r="AG3231" s="53" t="n">
        <x:v>44348</x:v>
      </x:c>
      <x:c r="AH3231" s="50" t="str">
        <x:v>S100XH4J</x:v>
      </x:c>
      <x:c r="AI3231" s="50" t="str">
        <x:v>NetSalesSummaryOfBusinessResults</x:v>
      </x:c>
      <x:c r="AJ3231" s="50" t="str">
        <x:v>OperatingIncome</x:v>
      </x:c>
      <x:c r="AK3231" s="53" t="n">
        <x:v>45961</x:v>
      </x:c>
      <x:c r="AL3231" s="50" t="str">
        <x:v>365/365/365/366/365</x:v>
      </x:c>
      <x:c r="AM3231" s="51" t="n">
        <x:v>13913600</x:v>
      </x:c>
      <x:c r="AN3231" s="51" t="n">
        <x:v>1014</x:v>
      </x:c>
      <x:c r="AO3231" s="51" t="n">
        <x:f>IFERROR(AM3231*AN3231,"")</x:f>
        <x:v>14108390400</x:v>
      </x:c>
      <x:c r="AP3231" s="56" t="n">
        <x:f>IFERROR(AO3231/(K3231*1000000),"")</x:f>
        <x:v>0.328992240563812</x:v>
      </x:c>
      <x:c r="AQ3231" s="57" t="n">
        <x:v>44618931.666666664</x:v>
      </x:c>
      <x:c r="AR3231" s="52" t="n">
        <x:v>0.195191059709232</x:v>
      </x:c>
      <x:c r="AS3231" s="52" t="n">
        <x:v>-0.2585370568283552</x:v>
      </x:c>
      <x:c r="AT3231" s="55" t="b">
        <x:v>1</x:v>
      </x:c>
      <x:c r="AU3231" s="50"/>
      <x:c r="AV3231" s="58" t="n">
        <x:v>-0.0046018653401017</x:v>
      </x:c>
      <x:c r="AW3231" s="50" t="n">
        <x:v>1903</x:v>
      </x:c>
      <x:c r="AX3231" s="50" t="str">
        <x:v>Core Moat</x:v>
      </x:c>
      <x:c r="AY3231" s="50" t="str">
        <x:v>目立つ機械的警告なし（定性確認は別途必要）</x:v>
      </x:c>
      <x:c r="AZ3231" s="59" t="str">
        <x:v>2026-01-22 17:12</x:v>
      </x:c>
      <x:c r="BA3231" s="53"/>
      <x:c r="BB3231" s="50"/>
      <x:c r="BC3231" s="50"/>
      <x:c r="BD3231" s="50"/>
    </x:row>
    <x:row r="3232">
      <x:c r="A3232" s="50" t="n">
        <x:v>3231</x:v>
      </x:c>
      <x:c r="B3232" s="50" t="str">
        <x:v>7850</x:v>
      </x:c>
      <x:c r="C3232" s="50" t="str">
        <x:v>7850.T</x:v>
      </x:c>
      <x:c r="D3232" s="50" t="str">
        <x:v>SOUGOU SHOUKEN CO.,LTD.</x:v>
      </x:c>
      <x:c r="E3232" s="50" t="str">
        <x:v>Standard Market(Domestic)</x:v>
      </x:c>
      <x:c r="F3232" s="50" t="str">
        <x:v>Other Products</x:v>
      </x:c>
      <x:c r="G3232" s="51" t="n">
        <x:v>16160.252</x:v>
      </x:c>
      <x:c r="H3232" s="51" t="n">
        <x:v>15311.384</x:v>
      </x:c>
      <x:c r="I3232" s="51" t="n">
        <x:v>15863.479</x:v>
      </x:c>
      <x:c r="J3232" s="51" t="n">
        <x:v>15796.169</x:v>
      </x:c>
      <x:c r="K3232" s="51" t="n">
        <x:v>16236.035</x:v>
      </x:c>
      <x:c r="L3232" s="52" t="n">
        <x:f>IFERROR(H3232/G3232-1,"")</x:f>
        <x:v>-0.05252814126908423</x:v>
      </x:c>
      <x:c r="M3232" s="52" t="n">
        <x:f>IFERROR(I3232/H3232-1,"")</x:f>
        <x:v>0.03605781162565047</x:v>
      </x:c>
      <x:c r="N3232" s="52" t="n">
        <x:f>IFERROR(J3232/I3232-1,"")</x:f>
        <x:v>-0.004243079339658062</x:v>
      </x:c>
      <x:c r="O3232" s="52" t="n">
        <x:f>IFERROR(K3232/J3232-1,"")</x:f>
        <x:v>0.027846372117188656</x:v>
      </x:c>
      <x:c r="P3232" s="52" t="n">
        <x:f>IFERROR((K3232/G3232)^(1/4)-1,"")</x:f>
        <x:v>0.0011703111920480236</x:v>
      </x:c>
      <x:c r="Q3232" s="51" t="n">
        <x:v>351.169</x:v>
      </x:c>
      <x:c r="R3232" s="52" t="n">
        <x:f>IFERROR(Q3232/K3232,"")</x:f>
        <x:v>0.02162898761920629</x:v>
      </x:c>
      <x:c r="S3232" s="53" t="n">
        <x:v>44348</x:v>
      </x:c>
      <x:c r="T3232" s="50" t="str">
        <x:v>not_identified_before_local_window</x:v>
      </x:c>
      <x:c r="U3232" s="50" t="str">
        <x:v>合同会社実力養成会</x:v>
      </x:c>
      <x:c r="V3232" s="54" t="n">
        <x:v>0.2694</x:v>
      </x:c>
      <x:c r="W3232" s="50" t="str">
        <x:v>片 岡 廣 幸 / 小 林 直 弘</x:v>
      </x:c>
      <x:c r="X3232" s="50" t="b">
        <x:f>AND(COUNT(L3232:O3232)=4,L3232&gt;='設定'!$B$6,M3232&gt;='設定'!$B$6,N3232&gt;='設定'!$B$6,O3232&gt;='設定'!$B$6)</x:f>
        <x:v>0</x:v>
      </x:c>
      <x:c r="Y3232" s="50" t="b">
        <x:f>AND(COUNT(G3232:K3232)=5,P3232&gt;='設定'!$B$7)</x:f>
        <x:v>0</x:v>
      </x:c>
      <x:c r="Z3232" s="50" t="b">
        <x:f>AND(ISNUMBER(R3232),R3232&gt;='設定'!$B$8)</x:f>
        <x:v>0</x:v>
      </x:c>
      <x:c r="AA3232" s="50" t="b">
        <x:f>AND(ISNUMBER(S3232),S3232&gt;=DATE(YEAR('設定'!$B$10)-'設定'!$B$9,MONTH('設定'!$B$10),DAY('設定'!$B$10)))</x:f>
        <x:v>0</x:v>
      </x:c>
      <x:c r="AB3232" s="55" t="b">
        <x:v>0</x:v>
      </x:c>
      <x:c r="AC3232" s="55" t="b">
        <x:v>0</x:v>
      </x:c>
      <x:c r="AD3232" s="50" t="n">
        <x:f>IF(X3232,1,0)+IF(Z3232,1,0)+IF(AA3232,1,0)+IF(AB3232,1,0)</x:f>
        <x:v>0</x:v>
      </x:c>
      <x:c r="AE3232" s="50" t="n">
        <x:f>IF(Y3232,1,0)+IF(Z3232,1,0)+IF(AA3232,1,0)+IF(AB3232,1,0)</x:f>
        <x:v>0</x:v>
      </x:c>
      <x:c r="AF3232" s="50" t="n">
        <x:f>IF(Y3232,1,0)+IF(Z3232,1,0)+IF(AA3232,1,0)+IF(AC3232,1,0)</x:f>
        <x:v>0</x:v>
      </x:c>
      <x:c r="AG3232" s="53" t="n">
        <x:v>44348</x:v>
      </x:c>
      <x:c r="AH3232" s="50" t="str">
        <x:v>S100WXH6</x:v>
      </x:c>
      <x:c r="AI3232" s="50" t="str">
        <x:v>NetSalesSummaryOfBusinessResults</x:v>
      </x:c>
      <x:c r="AJ3232" s="50" t="str">
        <x:v>OperatingIncome</x:v>
      </x:c>
      <x:c r="AK3232" s="53" t="n">
        <x:v>45869</x:v>
      </x:c>
      <x:c r="AL3232" s="50" t="str">
        <x:v>365/365/365/366/365</x:v>
      </x:c>
      <x:c r="AM3232" s="51" t="n">
        <x:v>2999410</x:v>
      </x:c>
      <x:c r="AN3232" s="51" t="n">
        <x:v>857</x:v>
      </x:c>
      <x:c r="AO3232" s="51" t="n">
        <x:f>IFERROR(AM3232*AN3232,"")</x:f>
        <x:v>2570494370</x:v>
      </x:c>
      <x:c r="AP3232" s="56" t="n">
        <x:f>IFERROR(AO3232/(K3232*1000000),"")</x:f>
        <x:v>0.1583203269763831</x:v>
      </x:c>
      <x:c r="AQ3232" s="57" t="n">
        <x:v>1746985</x:v>
      </x:c>
      <x:c r="AR3232" s="52" t="n">
        <x:v>0.2521965398175521</x:v>
      </x:c>
      <x:c r="AS3232" s="52" t="n">
        <x:v>-0.2150561549419799</x:v>
      </x:c>
      <x:c r="AT3232" s="55" t="b">
        <x:v>0</x:v>
      </x:c>
      <x:c r="AU3232" s="50" t="str">
        <x:v>low_liquidity</x:v>
      </x:c>
      <x:c r="AV3232" s="58" t="n">
        <x:v>-0.0672449551265809</x:v>
      </x:c>
      <x:c r="AW3232" s="50" t="n">
        <x:v>2386</x:v>
      </x:c>
      <x:c r="AX3232" s="50" t="str">
        <x:v>Core Moat</x:v>
      </x:c>
      <x:c r="AY3232" s="50" t="str">
        <x:v>既存適格性フィルター不通過: low_liquidity / 60日平均売買代金2,000万円未満</x:v>
      </x:c>
      <x:c r="AZ3232" s="59" t="str">
        <x:v>2025-10-29 16:33</x:v>
      </x:c>
      <x:c r="BA3232" s="53"/>
      <x:c r="BB3232" s="50"/>
      <x:c r="BC3232" s="50"/>
      <x:c r="BD3232" s="50"/>
    </x:row>
    <x:row r="3233">
      <x:c r="A3233" s="50" t="n">
        <x:v>3232</x:v>
      </x:c>
      <x:c r="B3233" s="50" t="str">
        <x:v>9311</x:v>
      </x:c>
      <x:c r="C3233" s="50" t="str">
        <x:v>9311.T</x:v>
      </x:c>
      <x:c r="D3233" s="50" t="str">
        <x:v>ASAGAMI CORPORATION</x:v>
      </x:c>
      <x:c r="E3233" s="50" t="str">
        <x:v>Standard Market(Domestic)</x:v>
      </x:c>
      <x:c r="F3233" s="50" t="str">
        <x:v>Warehousing and Harbor Transportation Service</x:v>
      </x:c>
      <x:c r="G3233" s="51" t="n">
        <x:v>38781.736</x:v>
      </x:c>
      <x:c r="H3233" s="51" t="n">
        <x:v>41526.221</x:v>
      </x:c>
      <x:c r="I3233" s="51" t="n">
        <x:v>41091.546</x:v>
      </x:c>
      <x:c r="J3233" s="51" t="n">
        <x:v>39634.023</x:v>
      </x:c>
      <x:c r="K3233" s="51" t="n">
        <x:v>38943.782</x:v>
      </x:c>
      <x:c r="L3233" s="52" t="n">
        <x:f>IFERROR(H3233/G3233-1,"")</x:f>
        <x:v>0.0707674612606306</x:v>
      </x:c>
      <x:c r="M3233" s="52" t="n">
        <x:f>IFERROR(I3233/H3233-1,"")</x:f>
        <x:v>-0.010467482702073871</x:v>
      </x:c>
      <x:c r="N3233" s="52" t="n">
        <x:f>IFERROR(J3233/I3233-1,"")</x:f>
        <x:v>-0.0354701426906644</x:v>
      </x:c>
      <x:c r="O3233" s="52" t="n">
        <x:f>IFERROR(K3233/J3233-1,"")</x:f>
        <x:v>-0.017415365581233133</x:v>
      </x:c>
      <x:c r="P3233" s="52" t="n">
        <x:f>IFERROR((K3233/G3233)^(1/4)-1,"")</x:f>
        <x:v>0.0010429697281695294</x:v>
      </x:c>
      <x:c r="Q3233" s="51" t="n">
        <x:v>1928.7</x:v>
      </x:c>
      <x:c r="R3233" s="52" t="n">
        <x:f>IFERROR(Q3233/K3233,"")</x:f>
        <x:v>0.04952523614681286</x:v>
      </x:c>
      <x:c r="S3233" s="53" t="n">
        <x:v>22555</x:v>
      </x:c>
      <x:c r="T3233" s="50" t="str">
        <x:v>EDINET_company_history</x:v>
      </x:c>
      <x:c r="U3233" s="50" t="str">
        <x:v>株式会社オーエーコーポレーション</x:v>
      </x:c>
      <x:c r="V3233" s="54" t="n">
        <x:v>0.5444</x:v>
      </x:c>
      <x:c r="W3233" s="50" t="str">
        <x:v>木 村 知 躬 / 木 村 健 一 / 篠 塚 昌 宏</x:v>
      </x:c>
      <x:c r="X3233" s="50" t="b">
        <x:f>AND(COUNT(L3233:O3233)=4,L3233&gt;='設定'!$B$6,M3233&gt;='設定'!$B$6,N3233&gt;='設定'!$B$6,O3233&gt;='設定'!$B$6)</x:f>
        <x:v>0</x:v>
      </x:c>
      <x:c r="Y3233" s="50" t="b">
        <x:f>AND(COUNT(G3233:K3233)=5,P3233&gt;='設定'!$B$7)</x:f>
        <x:v>0</x:v>
      </x:c>
      <x:c r="Z3233" s="50" t="b">
        <x:f>AND(ISNUMBER(R3233),R3233&gt;='設定'!$B$8)</x:f>
        <x:v>0</x:v>
      </x:c>
      <x:c r="AA3233" s="50" t="b">
        <x:f>AND(ISNUMBER(S3233),S3233&gt;=DATE(YEAR('設定'!$B$10)-'設定'!$B$9,MONTH('設定'!$B$10),DAY('設定'!$B$10)))</x:f>
        <x:v>0</x:v>
      </x:c>
      <x:c r="AB3233" s="55" t="b">
        <x:v>0</x:v>
      </x:c>
      <x:c r="AC3233" s="55" t="b">
        <x:v>0</x:v>
      </x:c>
      <x:c r="AD3233" s="50" t="n">
        <x:f>IF(X3233,1,0)+IF(Z3233,1,0)+IF(AA3233,1,0)+IF(AB3233,1,0)</x:f>
        <x:v>0</x:v>
      </x:c>
      <x:c r="AE3233" s="50" t="n">
        <x:f>IF(Y3233,1,0)+IF(Z3233,1,0)+IF(AA3233,1,0)+IF(AB3233,1,0)</x:f>
        <x:v>0</x:v>
      </x:c>
      <x:c r="AF3233" s="50" t="n">
        <x:f>IF(Y3233,1,0)+IF(Z3233,1,0)+IF(AA3233,1,0)+IF(AC3233,1,0)</x:f>
        <x:v>0</x:v>
      </x:c>
      <x:c r="AG3233" s="53" t="n">
        <x:v>44348</x:v>
      </x:c>
      <x:c r="AH3233" s="50" t="str">
        <x:v>S100W598</x:v>
      </x:c>
      <x:c r="AI3233" s="50" t="str">
        <x:v>NetSalesSummaryOfBusinessResults</x:v>
      </x:c>
      <x:c r="AJ3233" s="50" t="str">
        <x:v>OperatingIncome</x:v>
      </x:c>
      <x:c r="AK3233" s="53" t="n">
        <x:v>45747</x:v>
      </x:c>
      <x:c r="AL3233" s="50" t="str">
        <x:v>365/365/365/366/365</x:v>
      </x:c>
      <x:c r="AM3233" s="51" t="n">
        <x:v>1414600</x:v>
      </x:c>
      <x:c r="AN3233" s="51" t="n">
        <x:v>7750</x:v>
      </x:c>
      <x:c r="AO3233" s="51" t="n">
        <x:f>IFERROR(AM3233*AN3233,"")</x:f>
        <x:v>10963150000</x:v>
      </x:c>
      <x:c r="AP3233" s="56" t="n">
        <x:f>IFERROR(AO3233/(K3233*1000000),"")</x:f>
        <x:v>0.28151220649293895</x:v>
      </x:c>
      <x:c r="AQ3233" s="57" t="n">
        <x:v>3585133.3333333335</x:v>
      </x:c>
      <x:c r="AR3233" s="52" t="n">
        <x:v>0.2344199236099439</x:v>
      </x:c>
      <x:c r="AS3233" s="52" t="n">
        <x:v>-0.2246653340602096</x:v>
      </x:c>
      <x:c r="AT3233" s="55" t="b">
        <x:v>0</x:v>
      </x:c>
      <x:c r="AU3233" s="50" t="str">
        <x:v>low_liquidity</x:v>
      </x:c>
      <x:c r="AV3233" s="58" t="n">
        <x:v>0.022404654145583</x:v>
      </x:c>
      <x:c r="AW3233" s="50" t="n">
        <x:v>1701</x:v>
      </x:c>
      <x:c r="AX3233" s="50" t="str">
        <x:v>Discovery</x:v>
      </x:c>
      <x:c r="AY3233" s="50" t="str">
        <x:v>既存適格性フィルター不通過: low_liquidity / 60日平均売買代金2,000万円未満</x:v>
      </x:c>
      <x:c r="AZ3233" s="59" t="str">
        <x:v>2025-06-26 15:30</x:v>
      </x:c>
      <x:c r="BA3233" s="53" t="n">
        <x:v>22555</x:v>
      </x:c>
      <x:c r="BB3233" s="50"/>
      <x:c r="BC3233" s="50"/>
      <x:c r="BD3233" s="50"/>
    </x:row>
    <x:row r="3234">
      <x:c r="A3234" s="50" t="n">
        <x:v>3233</x:v>
      </x:c>
      <x:c r="B3234" s="50" t="str">
        <x:v>9976</x:v>
      </x:c>
      <x:c r="C3234" s="50" t="str">
        <x:v>9976.T</x:v>
      </x:c>
      <x:c r="D3234" s="50" t="str">
        <x:v>SEKICHU CO.,LTD.</x:v>
      </x:c>
      <x:c r="E3234" s="50" t="str">
        <x:v>Standard Market(Domestic)</x:v>
      </x:c>
      <x:c r="F3234" s="50" t="str">
        <x:v>Retail Trade</x:v>
      </x:c>
      <x:c r="G3234" s="51" t="n">
        <x:v>31745.262</x:v>
      </x:c>
      <x:c r="H3234" s="51" t="n">
        <x:v>30943.97</x:v>
      </x:c>
      <x:c r="I3234" s="51" t="n">
        <x:v>30381.102</x:v>
      </x:c>
      <x:c r="J3234" s="51" t="n">
        <x:v>31479.59</x:v>
      </x:c>
      <x:c r="K3234" s="51" t="n">
        <x:v>31867.17</x:v>
      </x:c>
      <x:c r="L3234" s="52" t="n">
        <x:f>IFERROR(H3234/G3234-1,"")</x:f>
        <x:v>-0.025241310026044128</x:v>
      </x:c>
      <x:c r="M3234" s="52" t="n">
        <x:f>IFERROR(I3234/H3234-1,"")</x:f>
        <x:v>-0.018189909051747444</x:v>
      </x:c>
      <x:c r="N3234" s="52" t="n">
        <x:f>IFERROR(J3234/I3234-1,"")</x:f>
        <x:v>0.036156950462165716</x:v>
      </x:c>
      <x:c r="O3234" s="52" t="n">
        <x:f>IFERROR(K3234/J3234-1,"")</x:f>
        <x:v>0.012312104446086991</x:v>
      </x:c>
      <x:c r="P3234" s="52" t="n">
        <x:f>IFERROR((K3234/G3234)^(1/4)-1,"")</x:f>
        <x:v>0.0009586693267125135</x:v>
      </x:c>
      <x:c r="Q3234" s="51" t="n">
        <x:v>619.414</x:v>
      </x:c>
      <x:c r="R3234" s="52" t="n">
        <x:f>IFERROR(Q3234/K3234,"")</x:f>
        <x:v>0.019437370811402458</x:v>
      </x:c>
      <x:c r="S3234" s="53" t="n">
        <x:v>44348</x:v>
      </x:c>
      <x:c r="T3234" s="50" t="str">
        <x:v>not_identified_before_local_window</x:v>
      </x:c>
      <x:c r="U3234" s="50" t="str">
        <x:v>有限会社サウス企画</x:v>
      </x:c>
      <x:c r="V3234" s="54" t="n">
        <x:v>0.4524</x:v>
      </x:c>
      <x:c r="W3234" s="50"/>
      <x:c r="X3234" s="50" t="b">
        <x:f>AND(COUNT(L3234:O3234)=4,L3234&gt;='設定'!$B$6,M3234&gt;='設定'!$B$6,N3234&gt;='設定'!$B$6,O3234&gt;='設定'!$B$6)</x:f>
        <x:v>0</x:v>
      </x:c>
      <x:c r="Y3234" s="50" t="b">
        <x:f>AND(COUNT(G3234:K3234)=5,P3234&gt;='設定'!$B$7)</x:f>
        <x:v>0</x:v>
      </x:c>
      <x:c r="Z3234" s="50" t="b">
        <x:f>AND(ISNUMBER(R3234),R3234&gt;='設定'!$B$8)</x:f>
        <x:v>0</x:v>
      </x:c>
      <x:c r="AA3234" s="50" t="b">
        <x:f>AND(ISNUMBER(S3234),S3234&gt;=DATE(YEAR('設定'!$B$10)-'設定'!$B$9,MONTH('設定'!$B$10),DAY('設定'!$B$10)))</x:f>
        <x:v>0</x:v>
      </x:c>
      <x:c r="AB3234" s="55" t="b">
        <x:v>0</x:v>
      </x:c>
      <x:c r="AC3234" s="55" t="b">
        <x:v>0</x:v>
      </x:c>
      <x:c r="AD3234" s="50" t="n">
        <x:f>IF(X3234,1,0)+IF(Z3234,1,0)+IF(AA3234,1,0)+IF(AB3234,1,0)</x:f>
        <x:v>0</x:v>
      </x:c>
      <x:c r="AE3234" s="50" t="n">
        <x:f>IF(Y3234,1,0)+IF(Z3234,1,0)+IF(AA3234,1,0)+IF(AB3234,1,0)</x:f>
        <x:v>0</x:v>
      </x:c>
      <x:c r="AF3234" s="50" t="n">
        <x:f>IF(Y3234,1,0)+IF(Z3234,1,0)+IF(AA3234,1,0)+IF(AC3234,1,0)</x:f>
        <x:v>0</x:v>
      </x:c>
      <x:c r="AG3234" s="53" t="n">
        <x:v>44348</x:v>
      </x:c>
      <x:c r="AH3234" s="50" t="str">
        <x:v>S100Y3VC</x:v>
      </x:c>
      <x:c r="AI3234" s="50" t="str">
        <x:v>OperatingRevenue1SummaryOfBusinessResults</x:v>
      </x:c>
      <x:c r="AJ3234" s="50" t="str">
        <x:v>OperatingIncome</x:v>
      </x:c>
      <x:c r="AK3234" s="53" t="n">
        <x:v>46073</x:v>
      </x:c>
      <x:c r="AL3234" s="50" t="str">
        <x:v>365/365/365/366/365</x:v>
      </x:c>
      <x:c r="AM3234" s="51" t="n">
        <x:v>5542950</x:v>
      </x:c>
      <x:c r="AN3234" s="51" t="n">
        <x:v>1020</x:v>
      </x:c>
      <x:c r="AO3234" s="51" t="n">
        <x:f>IFERROR(AM3234*AN3234,"")</x:f>
        <x:v>5653809000</x:v>
      </x:c>
      <x:c r="AP3234" s="56" t="n">
        <x:f>IFERROR(AO3234/(K3234*1000000),"")</x:f>
        <x:v>0.1774179822055112</x:v>
      </x:c>
      <x:c r="AQ3234" s="57" t="n">
        <x:v>1868233.3333333333</x:v>
      </x:c>
      <x:c r="AR3234" s="52" t="n">
        <x:v>0.2831314877153828</x:v>
      </x:c>
      <x:c r="AS3234" s="52" t="n">
        <x:v>-0.4669035102184563</x:v>
      </x:c>
      <x:c r="AT3234" s="55" t="b">
        <x:v>0</x:v>
      </x:c>
      <x:c r="AU3234" s="50" t="str">
        <x:v>low_liquidity</x:v>
      </x:c>
      <x:c r="AV3234" s="58" t="n">
        <x:v>-0.1721648537657025</x:v>
      </x:c>
      <x:c r="AW3234" s="50" t="n">
        <x:v>2931</x:v>
      </x:c>
      <x:c r="AX3234" s="50" t="str">
        <x:v>Core Moat</x:v>
      </x:c>
      <x:c r="AY3234" s="50" t="str">
        <x:v>既存適格性フィルター不通過: low_liquidity / 60日平均売買代金2,000万円未満</x:v>
      </x:c>
      <x:c r="AZ3234" s="59" t="str">
        <x:v>2026-05-14 11:06</x:v>
      </x:c>
      <x:c r="BA3234" s="53"/>
      <x:c r="BB3234" s="50"/>
      <x:c r="BC3234" s="50"/>
      <x:c r="BD3234" s="50"/>
    </x:row>
    <x:row r="3235">
      <x:c r="A3235" s="50" t="n">
        <x:v>3234</x:v>
      </x:c>
      <x:c r="B3235" s="50" t="str">
        <x:v>7985</x:v>
      </x:c>
      <x:c r="C3235" s="50" t="str">
        <x:v>7985.T</x:v>
      </x:c>
      <x:c r="D3235" s="50" t="str">
        <x:v>NEPON Inc.</x:v>
      </x:c>
      <x:c r="E3235" s="50" t="str">
        <x:v>Standard Market(Domestic)</x:v>
      </x:c>
      <x:c r="F3235" s="50" t="str">
        <x:v>Metal Products</x:v>
      </x:c>
      <x:c r="G3235" s="51" t="n">
        <x:v>7257.55</x:v>
      </x:c>
      <x:c r="H3235" s="51" t="n">
        <x:v>7485.168</x:v>
      </x:c>
      <x:c r="I3235" s="51" t="n">
        <x:v>7992.764</x:v>
      </x:c>
      <x:c r="J3235" s="51" t="n">
        <x:v>7774.331</x:v>
      </x:c>
      <x:c r="K3235" s="51" t="n">
        <x:v>7277.473</x:v>
      </x:c>
      <x:c r="L3235" s="52" t="n">
        <x:f>IFERROR(H3235/G3235-1,"")</x:f>
        <x:v>0.03136292550516351</x:v>
      </x:c>
      <x:c r="M3235" s="52" t="n">
        <x:f>IFERROR(I3235/H3235-1,"")</x:f>
        <x:v>0.06781357479217576</x:v>
      </x:c>
      <x:c r="N3235" s="52" t="n">
        <x:f>IFERROR(J3235/I3235-1,"")</x:f>
        <x:v>-0.027328843939343095</x:v>
      </x:c>
      <x:c r="O3235" s="52" t="n">
        <x:f>IFERROR(K3235/J3235-1,"")</x:f>
        <x:v>-0.06391006505897423</x:v>
      </x:c>
      <x:c r="P3235" s="52" t="n">
        <x:f>IFERROR((K3235/G3235)^(1/4)-1,"")</x:f>
        <x:v>0.0006855799645471006</x:v>
      </x:c>
      <x:c r="Q3235" s="51" t="n">
        <x:v>38.806</x:v>
      </x:c>
      <x:c r="R3235" s="52" t="n">
        <x:f>IFERROR(Q3235/K3235,"")</x:f>
        <x:v>0.005332345444634422</x:v>
      </x:c>
      <x:c r="S3235" s="53" t="n">
        <x:v>27181</x:v>
      </x:c>
      <x:c r="T3235" s="50" t="str">
        <x:v>EDINET_company_history</x:v>
      </x:c>
      <x:c r="U3235" s="50" t="str">
        <x:v>佐藤商事株式会社</x:v>
      </x:c>
      <x:c r="V3235" s="54" t="n">
        <x:v>0.1253</x:v>
      </x:c>
      <x:c r="W3235" s="50" t="str">
        <x:v>福田 晴久 / 川本 武史</x:v>
      </x:c>
      <x:c r="X3235" s="50" t="b">
        <x:f>AND(COUNT(L3235:O3235)=4,L3235&gt;='設定'!$B$6,M3235&gt;='設定'!$B$6,N3235&gt;='設定'!$B$6,O3235&gt;='設定'!$B$6)</x:f>
        <x:v>0</x:v>
      </x:c>
      <x:c r="Y3235" s="50" t="b">
        <x:f>AND(COUNT(G3235:K3235)=5,P3235&gt;='設定'!$B$7)</x:f>
        <x:v>0</x:v>
      </x:c>
      <x:c r="Z3235" s="50" t="b">
        <x:f>AND(ISNUMBER(R3235),R3235&gt;='設定'!$B$8)</x:f>
        <x:v>0</x:v>
      </x:c>
      <x:c r="AA3235" s="50" t="b">
        <x:f>AND(ISNUMBER(S3235),S3235&gt;=DATE(YEAR('設定'!$B$10)-'設定'!$B$9,MONTH('設定'!$B$10),DAY('設定'!$B$10)))</x:f>
        <x:v>0</x:v>
      </x:c>
      <x:c r="AB3235" s="55" t="b">
        <x:v>0</x:v>
      </x:c>
      <x:c r="AC3235" s="55" t="b">
        <x:v>0</x:v>
      </x:c>
      <x:c r="AD3235" s="50" t="n">
        <x:f>IF(X3235,1,0)+IF(Z3235,1,0)+IF(AA3235,1,0)+IF(AB3235,1,0)</x:f>
        <x:v>0</x:v>
      </x:c>
      <x:c r="AE3235" s="50" t="n">
        <x:f>IF(Y3235,1,0)+IF(Z3235,1,0)+IF(AA3235,1,0)+IF(AB3235,1,0)</x:f>
        <x:v>0</x:v>
      </x:c>
      <x:c r="AF3235" s="50" t="n">
        <x:f>IF(Y3235,1,0)+IF(Z3235,1,0)+IF(AA3235,1,0)+IF(AC3235,1,0)</x:f>
        <x:v>0</x:v>
      </x:c>
      <x:c r="AG3235" s="53" t="n">
        <x:v>44348</x:v>
      </x:c>
      <x:c r="AH3235" s="50" t="str">
        <x:v>S100W6SF</x:v>
      </x:c>
      <x:c r="AI3235" s="50" t="str">
        <x:v>NetSalesSummaryOfBusinessResults</x:v>
      </x:c>
      <x:c r="AJ3235" s="50" t="str">
        <x:v>OperatingIncome</x:v>
      </x:c>
      <x:c r="AK3235" s="53" t="n">
        <x:v>45747</x:v>
      </x:c>
      <x:c r="AL3235" s="50" t="str">
        <x:v>365/365/365/366/365</x:v>
      </x:c>
      <x:c r="AM3235" s="51" t="n">
        <x:v>957548</x:v>
      </x:c>
      <x:c r="AN3235" s="51" t="n">
        <x:v>845</x:v>
      </x:c>
      <x:c r="AO3235" s="51" t="n">
        <x:f>IFERROR(AM3235*AN3235,"")</x:f>
        <x:v>809128060</x:v>
      </x:c>
      <x:c r="AP3235" s="56" t="n">
        <x:f>IFERROR(AO3235/(K3235*1000000),"")</x:f>
        <x:v>0.11118255746191019</x:v>
      </x:c>
      <x:c r="AQ3235" s="57" t="n">
        <x:v>5950063.333333333</x:v>
      </x:c>
      <x:c r="AR3235" s="52" t="n">
        <x:v>0.4936815698113567</x:v>
      </x:c>
      <x:c r="AS3235" s="52" t="n">
        <x:v>-0.6914199829432928</x:v>
      </x:c>
      <x:c r="AT3235" s="55" t="b">
        <x:v>0</x:v>
      </x:c>
      <x:c r="AU3235" s="50" t="str">
        <x:v>low_liquidity</x:v>
      </x:c>
      <x:c r="AV3235" s="58" t="n">
        <x:v>-0.3008331654874058</x:v>
      </x:c>
      <x:c r="AW3235" s="50" t="n">
        <x:v>3286</x:v>
      </x:c>
      <x:c r="AX3235" s="50" t="str">
        <x:v>Future Moat</x:v>
      </x:c>
      <x:c r="AY3235" s="50" t="str">
        <x:v>既存適格性フィルター不通過: low_liquidity / 60日平均売買代金2,000万円未満 / ローカル5年最大下落率-60%以下</x:v>
      </x:c>
      <x:c r="AZ3235" s="59" t="str">
        <x:v>2025-06-26 15:40</x:v>
      </x:c>
      <x:c r="BA3235" s="53" t="n">
        <x:v>27181</x:v>
      </x:c>
      <x:c r="BB3235" s="50"/>
      <x:c r="BC3235" s="50"/>
      <x:c r="BD3235" s="50"/>
    </x:row>
    <x:row r="3236">
      <x:c r="A3236" s="50" t="n">
        <x:v>3235</x:v>
      </x:c>
      <x:c r="B3236" s="50" t="str">
        <x:v>3291</x:v>
      </x:c>
      <x:c r="C3236" s="50" t="str">
        <x:v>3291.T</x:v>
      </x:c>
      <x:c r="D3236" s="50" t="str">
        <x:v>Iida Group Holdings Co.,Ltd.</x:v>
      </x:c>
      <x:c r="E3236" s="50" t="str">
        <x:v>Prime Market (Domestic)</x:v>
      </x:c>
      <x:c r="F3236" s="50" t="str">
        <x:v>Real Estate</x:v>
      </x:c>
      <x:c r="G3236" s="51" t="n">
        <x:v>1456199</x:v>
      </x:c>
      <x:c r="H3236" s="51" t="n">
        <x:v>1386991</x:v>
      </x:c>
      <x:c r="I3236" s="51" t="n">
        <x:v>1439765</x:v>
      </x:c>
      <x:c r="J3236" s="51" t="n">
        <x:v>1439180</x:v>
      </x:c>
      <x:c r="K3236" s="51" t="n">
        <x:v>1459639</x:v>
      </x:c>
      <x:c r="L3236" s="52" t="n">
        <x:f>IFERROR(H3236/G3236-1,"")</x:f>
        <x:v>-0.0475264713133301</x:v>
      </x:c>
      <x:c r="M3236" s="52" t="n">
        <x:f>IFERROR(I3236/H3236-1,"")</x:f>
        <x:v>0.038049273571349795</x:v>
      </x:c>
      <x:c r="N3236" s="52" t="n">
        <x:f>IFERROR(J3236/I3236-1,"")</x:f>
        <x:v>-0.0004063163085642474</x:v>
      </x:c>
      <x:c r="O3236" s="52" t="n">
        <x:f>IFERROR(K3236/J3236-1,"")</x:f>
        <x:v>0.01421573395961584</x:v>
      </x:c>
      <x:c r="P3236" s="52" t="n">
        <x:f>IFERROR((K3236/G3236)^(1/4)-1,"")</x:f>
        <x:v>0.0005900561679492711</x:v>
      </x:c>
      <x:c r="Q3236" s="51" t="n">
        <x:v>80452</x:v>
      </x:c>
      <x:c r="R3236" s="52" t="n">
        <x:f>IFERROR(Q3236/K3236,"")</x:f>
        <x:v>0.055117738016043694</x:v>
      </x:c>
      <x:c r="S3236" s="53" t="n">
        <x:v>41579</x:v>
      </x:c>
      <x:c r="T3236" s="50" t="str">
        <x:v>EDINET_company_history</x:v>
      </x:c>
      <x:c r="U3236" s="50" t="str">
        <x:v>飯田興産株式会社</x:v>
      </x:c>
      <x:c r="V3236" s="54" t="n">
        <x:v>0.1917</x:v>
      </x:c>
      <x:c r="W3236" s="50" t="str">
        <x:v>西野 弘</x:v>
      </x:c>
      <x:c r="X3236" s="50" t="b">
        <x:f>AND(COUNT(L3236:O3236)=4,L3236&gt;='設定'!$B$6,M3236&gt;='設定'!$B$6,N3236&gt;='設定'!$B$6,O3236&gt;='設定'!$B$6)</x:f>
        <x:v>0</x:v>
      </x:c>
      <x:c r="Y3236" s="50" t="b">
        <x:f>AND(COUNT(G3236:K3236)=5,P3236&gt;='設定'!$B$7)</x:f>
        <x:v>0</x:v>
      </x:c>
      <x:c r="Z3236" s="50" t="b">
        <x:f>AND(ISNUMBER(R3236),R3236&gt;='設定'!$B$8)</x:f>
        <x:v>0</x:v>
      </x:c>
      <x:c r="AA3236" s="50" t="b">
        <x:f>AND(ISNUMBER(S3236),S3236&gt;=DATE(YEAR('設定'!$B$10)-'設定'!$B$9,MONTH('設定'!$B$10),DAY('設定'!$B$10)))</x:f>
        <x:v>0</x:v>
      </x:c>
      <x:c r="AB3236" s="55" t="b">
        <x:v>0</x:v>
      </x:c>
      <x:c r="AC3236" s="55" t="b">
        <x:v>0</x:v>
      </x:c>
      <x:c r="AD3236" s="50" t="n">
        <x:f>IF(X3236,1,0)+IF(Z3236,1,0)+IF(AA3236,1,0)+IF(AB3236,1,0)</x:f>
        <x:v>0</x:v>
      </x:c>
      <x:c r="AE3236" s="50" t="n">
        <x:f>IF(Y3236,1,0)+IF(Z3236,1,0)+IF(AA3236,1,0)+IF(AB3236,1,0)</x:f>
        <x:v>0</x:v>
      </x:c>
      <x:c r="AF3236" s="50" t="n">
        <x:f>IF(Y3236,1,0)+IF(Z3236,1,0)+IF(AA3236,1,0)+IF(AC3236,1,0)</x:f>
        <x:v>0</x:v>
      </x:c>
      <x:c r="AG3236" s="53" t="n">
        <x:v>44348</x:v>
      </x:c>
      <x:c r="AH3236" s="50" t="str">
        <x:v>S100W7EN</x:v>
      </x:c>
      <x:c r="AI3236" s="50" t="str">
        <x:v>RevenueIFRSSummaryOfBusinessResults</x:v>
      </x:c>
      <x:c r="AJ3236" s="50" t="str">
        <x:v>OperatingProfitLossIFRS</x:v>
      </x:c>
      <x:c r="AK3236" s="53" t="n">
        <x:v>45747</x:v>
      </x:c>
      <x:c r="AL3236" s="50" t="str">
        <x:v>365/365/365/366/365</x:v>
      </x:c>
      <x:c r="AM3236" s="51" t="n">
        <x:v>276330357</x:v>
      </x:c>
      <x:c r="AN3236" s="51" t="n">
        <x:v>2057</x:v>
      </x:c>
      <x:c r="AO3236" s="51" t="n">
        <x:f>IFERROR(AM3236*AN3236,"")</x:f>
        <x:v>568411544349</x:v>
      </x:c>
      <x:c r="AP3236" s="56" t="n">
        <x:f>IFERROR(AO3236/(K3236*1000000),"")</x:f>
        <x:v>0.3894192634952889</x:v>
      </x:c>
      <x:c r="AQ3236" s="57" t="n">
        <x:v>1447048817.5</x:v>
      </x:c>
      <x:c r="AR3236" s="52" t="n">
        <x:v>0.2619163414352293</x:v>
      </x:c>
      <x:c r="AS3236" s="52" t="n">
        <x:v>-0.3506981965533819</x:v>
      </x:c>
      <x:c r="AT3236" s="55" t="b">
        <x:v>0</x:v>
      </x:c>
      <x:c r="AU3236" s="50" t="str">
        <x:v>missing_financial_data</x:v>
      </x:c>
      <x:c r="AV3236" s="58" t="n">
        <x:v>0.1802556722628811</x:v>
      </x:c>
      <x:c r="AW3236" s="50" t="n">
        <x:v>828</x:v>
      </x:c>
      <x:c r="AX3236" s="50" t="str">
        <x:v>Core Moat</x:v>
      </x:c>
      <x:c r="AY3236" s="50" t="str">
        <x:v>既存適格性フィルター不通過: missing_financial_data</x:v>
      </x:c>
      <x:c r="AZ3236" s="59" t="str">
        <x:v>2025-06-27 09:49</x:v>
      </x:c>
      <x:c r="BA3236" s="53" t="n">
        <x:v>41579</x:v>
      </x:c>
      <x:c r="BB3236" s="50"/>
      <x:c r="BC3236" s="50"/>
      <x:c r="BD3236" s="50" t="str">
        <x:v>TOPIX Mid400</x:v>
      </x:c>
    </x:row>
    <x:row r="3237">
      <x:c r="A3237" s="50" t="n">
        <x:v>3236</x:v>
      </x:c>
      <x:c r="B3237" s="50" t="str">
        <x:v>9791</x:v>
      </x:c>
      <x:c r="C3237" s="50" t="str">
        <x:v>9791.T</x:v>
      </x:c>
      <x:c r="D3237" s="50" t="str">
        <x:v>BIKEN TECHNO CORPORATION</x:v>
      </x:c>
      <x:c r="E3237" s="50" t="str">
        <x:v>Standard Market(Domestic)</x:v>
      </x:c>
      <x:c r="F3237" s="50" t="str">
        <x:v>Services</x:v>
      </x:c>
      <x:c r="G3237" s="51" t="n">
        <x:v>34603.438</x:v>
      </x:c>
      <x:c r="H3237" s="51" t="n">
        <x:v>31393.594</x:v>
      </x:c>
      <x:c r="I3237" s="51" t="n">
        <x:v>34690.34</x:v>
      </x:c>
      <x:c r="J3237" s="51" t="n">
        <x:v>38371.515</x:v>
      </x:c>
      <x:c r="K3237" s="51" t="n">
        <x:v>34669.302</x:v>
      </x:c>
      <x:c r="L3237" s="52" t="n">
        <x:f>IFERROR(H3237/G3237-1,"")</x:f>
        <x:v>-0.09276084070027957</x:v>
      </x:c>
      <x:c r="M3237" s="52" t="n">
        <x:f>IFERROR(I3237/H3237-1,"")</x:f>
        <x:v>0.10501333488609155</x:v>
      </x:c>
      <x:c r="N3237" s="52" t="n">
        <x:f>IFERROR(J3237/I3237-1,"")</x:f>
        <x:v>0.10611527589524927</x:v>
      </x:c>
      <x:c r="O3237" s="52" t="n">
        <x:f>IFERROR(K3237/J3237-1,"")</x:f>
        <x:v>-0.09648336793582413</x:v>
      </x:c>
      <x:c r="P3237" s="52" t="n">
        <x:f>IFERROR((K3237/G3237)^(1/4)-1,"")</x:f>
        <x:v>0.0004755094001385185</x:v>
      </x:c>
      <x:c r="Q3237" s="51" t="n">
        <x:v>1424.888</x:v>
      </x:c>
      <x:c r="R3237" s="52" t="n">
        <x:f>IFERROR(Q3237/K3237,"")</x:f>
        <x:v>0.04109941411569232</x:v>
      </x:c>
      <x:c r="S3237" s="53" t="n">
        <x:v>34912</x:v>
      </x:c>
      <x:c r="T3237" s="50" t="str">
        <x:v>EDINET_company_history</x:v>
      </x:c>
      <x:c r="U3237" s="50" t="str">
        <x:v>株式会社東洋商事</x:v>
      </x:c>
      <x:c r="V3237" s="54" t="n">
        <x:v>0.2838</x:v>
      </x:c>
      <x:c r="W3237" s="50" t="str">
        <x:v>梶山 高志 / 梶山 龍誠 / 菱矢 洋一 / 神月 義行 / 中尾 光延</x:v>
      </x:c>
      <x:c r="X3237" s="50" t="b">
        <x:f>AND(COUNT(L3237:O3237)=4,L3237&gt;='設定'!$B$6,M3237&gt;='設定'!$B$6,N3237&gt;='設定'!$B$6,O3237&gt;='設定'!$B$6)</x:f>
        <x:v>0</x:v>
      </x:c>
      <x:c r="Y3237" s="50" t="b">
        <x:f>AND(COUNT(G3237:K3237)=5,P3237&gt;='設定'!$B$7)</x:f>
        <x:v>0</x:v>
      </x:c>
      <x:c r="Z3237" s="50" t="b">
        <x:f>AND(ISNUMBER(R3237),R3237&gt;='設定'!$B$8)</x:f>
        <x:v>0</x:v>
      </x:c>
      <x:c r="AA3237" s="50" t="b">
        <x:f>AND(ISNUMBER(S3237),S3237&gt;=DATE(YEAR('設定'!$B$10)-'設定'!$B$9,MONTH('設定'!$B$10),DAY('設定'!$B$10)))</x:f>
        <x:v>0</x:v>
      </x:c>
      <x:c r="AB3237" s="55" t="b">
        <x:v>0</x:v>
      </x:c>
      <x:c r="AC3237" s="55" t="b">
        <x:v>0</x:v>
      </x:c>
      <x:c r="AD3237" s="50" t="n">
        <x:f>IF(X3237,1,0)+IF(Z3237,1,0)+IF(AA3237,1,0)+IF(AB3237,1,0)</x:f>
        <x:v>0</x:v>
      </x:c>
      <x:c r="AE3237" s="50" t="n">
        <x:f>IF(Y3237,1,0)+IF(Z3237,1,0)+IF(AA3237,1,0)+IF(AB3237,1,0)</x:f>
        <x:v>0</x:v>
      </x:c>
      <x:c r="AF3237" s="50" t="n">
        <x:f>IF(Y3237,1,0)+IF(Z3237,1,0)+IF(AA3237,1,0)+IF(AC3237,1,0)</x:f>
        <x:v>0</x:v>
      </x:c>
      <x:c r="AG3237" s="53" t="n">
        <x:v>44348</x:v>
      </x:c>
      <x:c r="AH3237" s="50" t="str">
        <x:v>S100W65I</x:v>
      </x:c>
      <x:c r="AI3237" s="50" t="str">
        <x:v>NetSalesSummaryOfBusinessResults</x:v>
      </x:c>
      <x:c r="AJ3237" s="50" t="str">
        <x:v>OperatingIncome</x:v>
      </x:c>
      <x:c r="AK3237" s="53" t="n">
        <x:v>45747</x:v>
      </x:c>
      <x:c r="AL3237" s="50" t="str">
        <x:v>365/365/365/366/365</x:v>
      </x:c>
      <x:c r="AM3237" s="51" t="n">
        <x:v>7539422</x:v>
      </x:c>
      <x:c r="AN3237" s="51" t="n">
        <x:v>1176</x:v>
      </x:c>
      <x:c r="AO3237" s="51" t="n">
        <x:f>IFERROR(AM3237*AN3237,"")</x:f>
        <x:v>8866360272</x:v>
      </x:c>
      <x:c r="AP3237" s="56" t="n">
        <x:f>IFERROR(AO3237/(K3237*1000000),"")</x:f>
        <x:v>0.2557409512311497</x:v>
      </x:c>
      <x:c r="AQ3237" s="57" t="n">
        <x:v>7819396.666666667</x:v>
      </x:c>
      <x:c r="AR3237" s="52" t="n">
        <x:v>0.2252088230090352</x:v>
      </x:c>
      <x:c r="AS3237" s="52" t="n">
        <x:v>-0.317023634659348</x:v>
      </x:c>
      <x:c r="AT3237" s="55" t="b">
        <x:v>0</x:v>
      </x:c>
      <x:c r="AU3237" s="50" t="str">
        <x:v>low_liquidity</x:v>
      </x:c>
      <x:c r="AV3237" s="58" t="n">
        <x:v>0.0989927171442164</x:v>
      </x:c>
      <x:c r="AW3237" s="50" t="n">
        <x:v>1247</x:v>
      </x:c>
      <x:c r="AX3237" s="50" t="str">
        <x:v>Discovery</x:v>
      </x:c>
      <x:c r="AY3237" s="50" t="str">
        <x:v>既存適格性フィルター不通過: low_liquidity / 60日平均売買代金2,000万円未満</x:v>
      </x:c>
      <x:c r="AZ3237" s="59" t="str">
        <x:v>2025-06-26 16:09</x:v>
      </x:c>
      <x:c r="BA3237" s="53" t="n">
        <x:v>34912</x:v>
      </x:c>
      <x:c r="BB3237" s="50"/>
      <x:c r="BC3237" s="50"/>
      <x:c r="BD3237" s="50"/>
    </x:row>
    <x:row r="3238">
      <x:c r="A3238" s="50" t="n">
        <x:v>3237</x:v>
      </x:c>
      <x:c r="B3238" s="50" t="str">
        <x:v>6905</x:v>
      </x:c>
      <x:c r="C3238" s="50" t="str">
        <x:v>6905.T</x:v>
      </x:c>
      <x:c r="D3238" s="50" t="str">
        <x:v>COSEL CO.,LTD.</x:v>
      </x:c>
      <x:c r="E3238" s="50" t="str">
        <x:v>Prime Market (Domestic)</x:v>
      </x:c>
      <x:c r="F3238" s="50" t="str">
        <x:v>Electric Appliances</x:v>
      </x:c>
      <x:c r="G3238" s="51" t="n">
        <x:v>27020.744</x:v>
      </x:c>
      <x:c r="H3238" s="51" t="n">
        <x:v>28077.053</x:v>
      </x:c>
      <x:c r="I3238" s="51" t="n">
        <x:v>35266.958</x:v>
      </x:c>
      <x:c r="J3238" s="51" t="n">
        <x:v>41437.25</x:v>
      </x:c>
      <x:c r="K3238" s="51" t="n">
        <x:v>27052.756</x:v>
      </x:c>
      <x:c r="L3238" s="52" t="n">
        <x:f>IFERROR(H3238/G3238-1,"")</x:f>
        <x:v>0.03909252091652249</x:v>
      </x:c>
      <x:c r="M3238" s="52" t="n">
        <x:f>IFERROR(I3238/H3238-1,"")</x:f>
        <x:v>0.2560776232462858</x:v>
      </x:c>
      <x:c r="N3238" s="52" t="n">
        <x:f>IFERROR(J3238/I3238-1,"")</x:f>
        <x:v>0.17495957547571872</x:v>
      </x:c>
      <x:c r="O3238" s="52" t="n">
        <x:f>IFERROR(K3238/J3238-1,"")</x:f>
        <x:v>-0.34713920445975543</x:v>
      </x:c>
      <x:c r="P3238" s="52" t="n">
        <x:f>IFERROR((K3238/G3238)^(1/4)-1,"")</x:f>
        <x:v>0.0002960483606262443</x:v>
      </x:c>
      <x:c r="Q3238" s="51" t="n">
        <x:v>628.061</x:v>
      </x:c>
      <x:c r="R3238" s="52" t="n">
        <x:f>IFERROR(Q3238/K3238,"")</x:f>
        <x:v>0.023216155869664443</x:v>
      </x:c>
      <x:c r="S3238" s="53" t="n">
        <x:v>36161</x:v>
      </x:c>
      <x:c r="T3238" s="50" t="str">
        <x:v>EDINET_company_history</x:v>
      </x:c>
      <x:c r="U3238" s="50" t="str">
        <x:v>LITE-ON TECHNOLOGY CORPORATION （光寶科技股份有限公司） （受信場所 日本ライトン株式会社）</x:v>
      </x:c>
      <x:c r="V3238" s="54" t="n">
        <x:v>0.1999</x:v>
      </x:c>
      <x:c r="W3238" s="50" t="str">
        <x:v>斉藤 盛雄</x:v>
      </x:c>
      <x:c r="X3238" s="50" t="b">
        <x:f>AND(COUNT(L3238:O3238)=4,L3238&gt;='設定'!$B$6,M3238&gt;='設定'!$B$6,N3238&gt;='設定'!$B$6,O3238&gt;='設定'!$B$6)</x:f>
        <x:v>0</x:v>
      </x:c>
      <x:c r="Y3238" s="50" t="b">
        <x:f>AND(COUNT(G3238:K3238)=5,P3238&gt;='設定'!$B$7)</x:f>
        <x:v>0</x:v>
      </x:c>
      <x:c r="Z3238" s="50" t="b">
        <x:f>AND(ISNUMBER(R3238),R3238&gt;='設定'!$B$8)</x:f>
        <x:v>0</x:v>
      </x:c>
      <x:c r="AA3238" s="50" t="b">
        <x:f>AND(ISNUMBER(S3238),S3238&gt;=DATE(YEAR('設定'!$B$10)-'設定'!$B$9,MONTH('設定'!$B$10),DAY('設定'!$B$10)))</x:f>
        <x:v>0</x:v>
      </x:c>
      <x:c r="AB3238" s="55" t="b">
        <x:v>0</x:v>
      </x:c>
      <x:c r="AC3238" s="55" t="b">
        <x:v>0</x:v>
      </x:c>
      <x:c r="AD3238" s="50" t="n">
        <x:f>IF(X3238,1,0)+IF(Z3238,1,0)+IF(AA3238,1,0)+IF(AB3238,1,0)</x:f>
        <x:v>0</x:v>
      </x:c>
      <x:c r="AE3238" s="50" t="n">
        <x:f>IF(Y3238,1,0)+IF(Z3238,1,0)+IF(AA3238,1,0)+IF(AB3238,1,0)</x:f>
        <x:v>0</x:v>
      </x:c>
      <x:c r="AF3238" s="50" t="n">
        <x:f>IF(Y3238,1,0)+IF(Z3238,1,0)+IF(AA3238,1,0)+IF(AC3238,1,0)</x:f>
        <x:v>0</x:v>
      </x:c>
      <x:c r="AG3238" s="53" t="n">
        <x:v>44348</x:v>
      </x:c>
      <x:c r="AH3238" s="50" t="str">
        <x:v>S100WGO2</x:v>
      </x:c>
      <x:c r="AI3238" s="50" t="str">
        <x:v>NetSalesSummaryOfBusinessResults</x:v>
      </x:c>
      <x:c r="AJ3238" s="50" t="str">
        <x:v>OperatingIncome</x:v>
      </x:c>
      <x:c r="AK3238" s="53" t="n">
        <x:v>45797</x:v>
      </x:c>
      <x:c r="AL3238" s="50" t="str">
        <x:v>365/365/365/366/365</x:v>
      </x:c>
      <x:c r="AM3238" s="51" t="n">
        <x:v>41134200</x:v>
      </x:c>
      <x:c r="AN3238" s="51" t="n">
        <x:v>1485</x:v>
      </x:c>
      <x:c r="AO3238" s="51" t="n">
        <x:f>IFERROR(AM3238*AN3238,"")</x:f>
        <x:v>61084287000</x:v>
      </x:c>
      <x:c r="AP3238" s="56" t="n">
        <x:f>IFERROR(AO3238/(K3238*1000000),"")</x:f>
        <x:v>2.2579690956440817</x:v>
      </x:c>
      <x:c r="AQ3238" s="57" t="n">
        <x:v>197729048.33333337</x:v>
      </x:c>
      <x:c r="AR3238" s="52" t="n">
        <x:v>0.2919349307334143</x:v>
      </x:c>
      <x:c r="AS3238" s="52" t="n">
        <x:v>-0.4077483484907331</x:v>
      </x:c>
      <x:c r="AT3238" s="55" t="b">
        <x:v>1</x:v>
      </x:c>
      <x:c r="AU3238" s="50"/>
      <x:c r="AV3238" s="58" t="n">
        <x:v>0.2686507520976783</x:v>
      </x:c>
      <x:c r="AW3238" s="50" t="n">
        <x:v>497</x:v>
      </x:c>
      <x:c r="AX3238" s="50" t="str">
        <x:v>Future Moat</x:v>
      </x:c>
      <x:c r="AY3238" s="50" t="str">
        <x:v>目立つ機械的警告なし（定性確認は別途必要）</x:v>
      </x:c>
      <x:c r="AZ3238" s="59" t="str">
        <x:v>2025-08-07 12:30</x:v>
      </x:c>
      <x:c r="BA3238" s="53" t="n">
        <x:v>36161</x:v>
      </x:c>
      <x:c r="BB3238" s="50"/>
      <x:c r="BC3238" s="50"/>
      <x:c r="BD3238" s="50" t="str">
        <x:v>TOPIX Small 2</x:v>
      </x:c>
    </x:row>
    <x:row r="3239">
      <x:c r="A3239" s="50" t="n">
        <x:v>3238</x:v>
      </x:c>
      <x:c r="B3239" s="50" t="str">
        <x:v>2270</x:v>
      </x:c>
      <x:c r="C3239" s="50" t="str">
        <x:v>2270.T</x:v>
      </x:c>
      <x:c r="D3239" s="50" t="str">
        <x:v>MEGMILK SNOW BRAND Co.,Ltd.</x:v>
      </x:c>
      <x:c r="E3239" s="50" t="str">
        <x:v>Prime Market (Domestic)</x:v>
      </x:c>
      <x:c r="F3239" s="50" t="str">
        <x:v>Foods</x:v>
      </x:c>
      <x:c r="G3239" s="51" t="n">
        <x:v>615186</x:v>
      </x:c>
      <x:c r="H3239" s="51" t="n">
        <x:v>558403</x:v>
      </x:c>
      <x:c r="I3239" s="51" t="n">
        <x:v>584308</x:v>
      </x:c>
      <x:c r="J3239" s="51" t="n">
        <x:v>605424</x:v>
      </x:c>
      <x:c r="K3239" s="51" t="n">
        <x:v>615819</x:v>
      </x:c>
      <x:c r="L3239" s="52" t="n">
        <x:f>IFERROR(H3239/G3239-1,"")</x:f>
        <x:v>-0.0923021655239229</x:v>
      </x:c>
      <x:c r="M3239" s="52" t="n">
        <x:f>IFERROR(I3239/H3239-1,"")</x:f>
        <x:v>0.04639122640816762</x:v>
      </x:c>
      <x:c r="N3239" s="52" t="n">
        <x:f>IFERROR(J3239/I3239-1,"")</x:f>
        <x:v>0.03613847491391531</x:v>
      </x:c>
      <x:c r="O3239" s="52" t="n">
        <x:f>IFERROR(K3239/J3239-1,"")</x:f>
        <x:v>0.017169785142313376</x:v>
      </x:c>
      <x:c r="P3239" s="52" t="n">
        <x:f>IFERROR((K3239/G3239)^(1/4)-1,"")</x:f>
        <x:v>0.00025714007544452855</x:v>
      </x:c>
      <x:c r="Q3239" s="51" t="n">
        <x:v>19125</x:v>
      </x:c>
      <x:c r="R3239" s="52" t="n">
        <x:f>IFERROR(Q3239/K3239,"")</x:f>
        <x:v>0.03105620320256439</x:v>
      </x:c>
      <x:c r="S3239" s="53" t="n">
        <x:v>18476</x:v>
      </x:c>
      <x:c r="T3239" s="50" t="str">
        <x:v>EDINET_company_history</x:v>
      </x:c>
      <x:c r="U3239" s="50" t="str">
        <x:v>全国農業協同組合連合会</x:v>
      </x:c>
      <x:c r="V3239" s="54" t="n">
        <x:v>0.1364</x:v>
      </x:c>
      <x:c r="W3239" s="50" t="str">
        <x:v>佐 藤 雅 俊 / 石 井 智 実 / 戸 髙 聖 樹</x:v>
      </x:c>
      <x:c r="X3239" s="50" t="b">
        <x:f>AND(COUNT(L3239:O3239)=4,L3239&gt;='設定'!$B$6,M3239&gt;='設定'!$B$6,N3239&gt;='設定'!$B$6,O3239&gt;='設定'!$B$6)</x:f>
        <x:v>0</x:v>
      </x:c>
      <x:c r="Y3239" s="50" t="b">
        <x:f>AND(COUNT(G3239:K3239)=5,P3239&gt;='設定'!$B$7)</x:f>
        <x:v>0</x:v>
      </x:c>
      <x:c r="Z3239" s="50" t="b">
        <x:f>AND(ISNUMBER(R3239),R3239&gt;='設定'!$B$8)</x:f>
        <x:v>0</x:v>
      </x:c>
      <x:c r="AA3239" s="50" t="b">
        <x:f>AND(ISNUMBER(S3239),S3239&gt;=DATE(YEAR('設定'!$B$10)-'設定'!$B$9,MONTH('設定'!$B$10),DAY('設定'!$B$10)))</x:f>
        <x:v>0</x:v>
      </x:c>
      <x:c r="AB3239" s="55" t="b">
        <x:v>0</x:v>
      </x:c>
      <x:c r="AC3239" s="55" t="b">
        <x:v>0</x:v>
      </x:c>
      <x:c r="AD3239" s="50" t="n">
        <x:f>IF(X3239,1,0)+IF(Z3239,1,0)+IF(AA3239,1,0)+IF(AB3239,1,0)</x:f>
        <x:v>0</x:v>
      </x:c>
      <x:c r="AE3239" s="50" t="n">
        <x:f>IF(Y3239,1,0)+IF(Z3239,1,0)+IF(AA3239,1,0)+IF(AB3239,1,0)</x:f>
        <x:v>0</x:v>
      </x:c>
      <x:c r="AF3239" s="50" t="n">
        <x:f>IF(Y3239,1,0)+IF(Z3239,1,0)+IF(AA3239,1,0)+IF(AC3239,1,0)</x:f>
        <x:v>0</x:v>
      </x:c>
      <x:c r="AG3239" s="53" t="n">
        <x:v>44348</x:v>
      </x:c>
      <x:c r="AH3239" s="50" t="str">
        <x:v>S100W1PP</x:v>
      </x:c>
      <x:c r="AI3239" s="50" t="str">
        <x:v>NetSalesSummaryOfBusinessResults</x:v>
      </x:c>
      <x:c r="AJ3239" s="50" t="str">
        <x:v>OperatingIncome</x:v>
      </x:c>
      <x:c r="AK3239" s="53" t="n">
        <x:v>45747</x:v>
      </x:c>
      <x:c r="AL3239" s="50" t="str">
        <x:v>365/365/365/366/365</x:v>
      </x:c>
      <x:c r="AM3239" s="51" t="n">
        <x:v>67679255</x:v>
      </x:c>
      <x:c r="AN3239" s="51" t="n">
        <x:v>3440</x:v>
      </x:c>
      <x:c r="AO3239" s="51" t="n">
        <x:f>IFERROR(AM3239*AN3239,"")</x:f>
        <x:v>232816637200</x:v>
      </x:c>
      <x:c r="AP3239" s="56" t="n">
        <x:f>IFERROR(AO3239/(K3239*1000000),"")</x:f>
        <x:v>0.37806017222593</x:v>
      </x:c>
      <x:c r="AQ3239" s="57" t="n">
        <x:v>717011033.3333334</x:v>
      </x:c>
      <x:c r="AR3239" s="52" t="n">
        <x:v>0.226094581327858</x:v>
      </x:c>
      <x:c r="AS3239" s="52" t="n">
        <x:v>-0.301084917791656</x:v>
      </x:c>
      <x:c r="AT3239" s="55" t="b">
        <x:v>1</x:v>
      </x:c>
      <x:c r="AU3239" s="50"/>
      <x:c r="AV3239" s="58" t="n">
        <x:v>-0.0466458768324818</x:v>
      </x:c>
      <x:c r="AW3239" s="50" t="n">
        <x:v>2238</x:v>
      </x:c>
      <x:c r="AX3239" s="50" t="str">
        <x:v>Core Moat</x:v>
      </x:c>
      <x:c r="AY3239" s="50" t="str">
        <x:v>目立つ機械的警告なし（定性確認は別途必要）</x:v>
      </x:c>
      <x:c r="AZ3239" s="59" t="str">
        <x:v>2025-06-23 10:00</x:v>
      </x:c>
      <x:c r="BA3239" s="53" t="n">
        <x:v>18476</x:v>
      </x:c>
      <x:c r="BB3239" s="50"/>
      <x:c r="BC3239" s="50"/>
      <x:c r="BD3239" s="50" t="str">
        <x:v>TOPIX Small 1</x:v>
      </x:c>
    </x:row>
    <x:row r="3240">
      <x:c r="A3240" s="50" t="n">
        <x:v>3239</x:v>
      </x:c>
      <x:c r="B3240" s="50" t="str">
        <x:v>2730</x:v>
      </x:c>
      <x:c r="C3240" s="50" t="str">
        <x:v>2730.T</x:v>
      </x:c>
      <x:c r="D3240" s="50" t="str">
        <x:v>EDION Corporation</x:v>
      </x:c>
      <x:c r="E3240" s="50" t="str">
        <x:v>Prime Market (Domestic)</x:v>
      </x:c>
      <x:c r="F3240" s="50" t="str">
        <x:v>Retail Trade</x:v>
      </x:c>
      <x:c r="G3240" s="51" t="n">
        <x:v>768113</x:v>
      </x:c>
      <x:c r="H3240" s="51" t="n">
        <x:v>713768</x:v>
      </x:c>
      <x:c r="I3240" s="51" t="n">
        <x:v>720584</x:v>
      </x:c>
      <x:c r="J3240" s="51" t="n">
        <x:v>721085</x:v>
      </x:c>
      <x:c r="K3240" s="51" t="n">
        <x:v>768129</x:v>
      </x:c>
      <x:c r="L3240" s="52" t="n">
        <x:f>IFERROR(H3240/G3240-1,"")</x:f>
        <x:v>-0.07075130872671076</x:v>
      </x:c>
      <x:c r="M3240" s="52" t="n">
        <x:f>IFERROR(I3240/H3240-1,"")</x:f>
        <x:v>0.009549321348113038</x:v>
      </x:c>
      <x:c r="N3240" s="52" t="n">
        <x:f>IFERROR(J3240/I3240-1,"")</x:f>
        <x:v>0.0006952693926036702</x:v>
      </x:c>
      <x:c r="O3240" s="52" t="n">
        <x:f>IFERROR(K3240/J3240-1,"")</x:f>
        <x:v>0.06524057496689006</x:v>
      </x:c>
      <x:c r="P3240" s="52" t="n">
        <x:f>IFERROR((K3240/G3240)^(1/4)-1,"")</x:f>
        <x:v>0.0000052075264380668784</x:v>
      </x:c>
      <x:c r="Q3240" s="51" t="n">
        <x:v>23394</x:v>
      </x:c>
      <x:c r="R3240" s="52" t="n">
        <x:f>IFERROR(Q3240/K3240,"")</x:f>
        <x:v>0.03045582187366966</x:v>
      </x:c>
      <x:c r="S3240" s="53" t="n">
        <x:v>37316</x:v>
      </x:c>
      <x:c r="T3240" s="50" t="str">
        <x:v>EDINET_company_history</x:v>
      </x:c>
      <x:c r="U3240" s="50" t="str">
        <x:v>株式会社ニトリホールディングス</x:v>
      </x:c>
      <x:c r="V3240" s="54" t="n">
        <x:v>0.0975</x:v>
      </x:c>
      <x:c r="W3240" s="50" t="str">
        <x:v>久保 允誉 / 山﨑 徳雄 / 髙橋 浩三 / 金子 悟士</x:v>
      </x:c>
      <x:c r="X3240" s="50" t="b">
        <x:f>AND(COUNT(L3240:O3240)=4,L3240&gt;='設定'!$B$6,M3240&gt;='設定'!$B$6,N3240&gt;='設定'!$B$6,O3240&gt;='設定'!$B$6)</x:f>
        <x:v>0</x:v>
      </x:c>
      <x:c r="Y3240" s="50" t="b">
        <x:f>AND(COUNT(G3240:K3240)=5,P3240&gt;='設定'!$B$7)</x:f>
        <x:v>0</x:v>
      </x:c>
      <x:c r="Z3240" s="50" t="b">
        <x:f>AND(ISNUMBER(R3240),R3240&gt;='設定'!$B$8)</x:f>
        <x:v>0</x:v>
      </x:c>
      <x:c r="AA3240" s="50" t="b">
        <x:f>AND(ISNUMBER(S3240),S3240&gt;=DATE(YEAR('設定'!$B$10)-'設定'!$B$9,MONTH('設定'!$B$10),DAY('設定'!$B$10)))</x:f>
        <x:v>0</x:v>
      </x:c>
      <x:c r="AB3240" s="55" t="b">
        <x:v>0</x:v>
      </x:c>
      <x:c r="AC3240" s="55" t="b">
        <x:v>0</x:v>
      </x:c>
      <x:c r="AD3240" s="50" t="n">
        <x:f>IF(X3240,1,0)+IF(Z3240,1,0)+IF(AA3240,1,0)+IF(AB3240,1,0)</x:f>
        <x:v>0</x:v>
      </x:c>
      <x:c r="AE3240" s="50" t="n">
        <x:f>IF(Y3240,1,0)+IF(Z3240,1,0)+IF(AA3240,1,0)+IF(AB3240,1,0)</x:f>
        <x:v>0</x:v>
      </x:c>
      <x:c r="AF3240" s="50" t="n">
        <x:f>IF(Y3240,1,0)+IF(Z3240,1,0)+IF(AA3240,1,0)+IF(AC3240,1,0)</x:f>
        <x:v>0</x:v>
      </x:c>
      <x:c r="AG3240" s="53" t="n">
        <x:v>44348</x:v>
      </x:c>
      <x:c r="AH3240" s="50" t="str">
        <x:v>S100W5A2</x:v>
      </x:c>
      <x:c r="AI3240" s="50" t="str">
        <x:v>NetSalesSummaryOfBusinessResults</x:v>
      </x:c>
      <x:c r="AJ3240" s="50" t="str">
        <x:v>OperatingIncome</x:v>
      </x:c>
      <x:c r="AK3240" s="53" t="n">
        <x:v>45747</x:v>
      </x:c>
      <x:c r="AL3240" s="50" t="str">
        <x:v>365/365/365/366/365</x:v>
      </x:c>
      <x:c r="AM3240" s="51" t="n">
        <x:v>104829136</x:v>
      </x:c>
      <x:c r="AN3240" s="51" t="n">
        <x:v>2340</x:v>
      </x:c>
      <x:c r="AO3240" s="51" t="n">
        <x:f>IFERROR(AM3240*AN3240,"")</x:f>
        <x:v>245300178240</x:v>
      </x:c>
      <x:c r="AP3240" s="56" t="n">
        <x:f>IFERROR(AO3240/(K3240*1000000),"")</x:f>
        <x:v>0.31934763332721455</x:v>
      </x:c>
      <x:c r="AQ3240" s="57" t="n">
        <x:v>1040772180</x:v>
      </x:c>
      <x:c r="AR3240" s="52" t="n">
        <x:v>0.1727094250578138</x:v>
      </x:c>
      <x:c r="AS3240" s="52" t="n">
        <x:v>-0.1357196630165728</x:v>
      </x:c>
      <x:c r="AT3240" s="55" t="b">
        <x:v>1</x:v>
      </x:c>
      <x:c r="AU3240" s="50"/>
      <x:c r="AV3240" s="58" t="n">
        <x:v>0.0256844212200452</x:v>
      </x:c>
      <x:c r="AW3240" s="50" t="n">
        <x:v>1682</x:v>
      </x:c>
      <x:c r="AX3240" s="50" t="str">
        <x:v>Core Moat</x:v>
      </x:c>
      <x:c r="AY3240" s="50" t="str">
        <x:v>目立つ機械的警告なし（定性確認は別途必要）</x:v>
      </x:c>
      <x:c r="AZ3240" s="59" t="str">
        <x:v>2025-06-26 15:30</x:v>
      </x:c>
      <x:c r="BA3240" s="53" t="n">
        <x:v>37316</x:v>
      </x:c>
      <x:c r="BB3240" s="50"/>
      <x:c r="BC3240" s="50"/>
      <x:c r="BD3240" s="50" t="str">
        <x:v>TOPIX Small 1</x:v>
      </x:c>
    </x:row>
    <x:row r="3241">
      <x:c r="A3241" s="50" t="n">
        <x:v>3240</x:v>
      </x:c>
      <x:c r="B3241" s="50" t="str">
        <x:v>3851</x:v>
      </x:c>
      <x:c r="C3241" s="50" t="str">
        <x:v>3851.T</x:v>
      </x:c>
      <x:c r="D3241" s="50" t="str">
        <x:v>Nippon Ichi Software,Inc.</x:v>
      </x:c>
      <x:c r="E3241" s="50" t="str">
        <x:v>Standard Market(Domestic)</x:v>
      </x:c>
      <x:c r="F3241" s="50" t="str">
        <x:v>Information &amp; Communication</x:v>
      </x:c>
      <x:c r="G3241" s="51" t="n">
        <x:v>5300.914</x:v>
      </x:c>
      <x:c r="H3241" s="51" t="n">
        <x:v>5716.843</x:v>
      </x:c>
      <x:c r="I3241" s="51" t="n">
        <x:v>4833.806</x:v>
      </x:c>
      <x:c r="J3241" s="51" t="n">
        <x:v>5339.967</x:v>
      </x:c>
      <x:c r="K3241" s="51" t="n">
        <x:v>5299.892</x:v>
      </x:c>
      <x:c r="L3241" s="52" t="n">
        <x:f>IFERROR(H3241/G3241-1,"")</x:f>
        <x:v>0.07846363853478855</x:v>
      </x:c>
      <x:c r="M3241" s="52" t="n">
        <x:f>IFERROR(I3241/H3241-1,"")</x:f>
        <x:v>-0.15446234923715774</x:v>
      </x:c>
      <x:c r="N3241" s="52" t="n">
        <x:f>IFERROR(J3241/I3241-1,"")</x:f>
        <x:v>0.10471272533486031</x:v>
      </x:c>
      <x:c r="O3241" s="52" t="n">
        <x:f>IFERROR(K3241/J3241-1,"")</x:f>
        <x:v>-0.007504728025472751</x:v>
      </x:c>
      <x:c r="P3241" s="52" t="n">
        <x:f>IFERROR((K3241/G3241)^(1/4)-1,"")</x:f>
        <x:v>-0.00004820272021666128</x:v>
      </x:c>
      <x:c r="Q3241" s="51" t="n">
        <x:v>-274.726</x:v>
      </x:c>
      <x:c r="R3241" s="52" t="n">
        <x:f>IFERROR(Q3241/K3241,"")</x:f>
        <x:v>-0.05183615062344667</x:v>
      </x:c>
      <x:c r="S3241" s="53" t="n">
        <x:v>44348</x:v>
      </x:c>
      <x:c r="T3241" s="50" t="str">
        <x:v>not_identified_before_local_window</x:v>
      </x:c>
      <x:c r="U3241" s="50" t="str">
        <x:v>有限会社ローゼンクイーン商会</x:v>
      </x:c>
      <x:c r="V3241" s="54" t="n">
        <x:v>0.4433</x:v>
      </x:c>
      <x:c r="W3241" s="50" t="str">
        <x:v>猿橋 健蔵</x:v>
      </x:c>
      <x:c r="X3241" s="50" t="b">
        <x:f>AND(COUNT(L3241:O3241)=4,L3241&gt;='設定'!$B$6,M3241&gt;='設定'!$B$6,N3241&gt;='設定'!$B$6,O3241&gt;='設定'!$B$6)</x:f>
        <x:v>0</x:v>
      </x:c>
      <x:c r="Y3241" s="50" t="b">
        <x:f>AND(COUNT(G3241:K3241)=5,P3241&gt;='設定'!$B$7)</x:f>
        <x:v>0</x:v>
      </x:c>
      <x:c r="Z3241" s="50" t="b">
        <x:f>AND(ISNUMBER(R3241),R3241&gt;='設定'!$B$8)</x:f>
        <x:v>0</x:v>
      </x:c>
      <x:c r="AA3241" s="50" t="b">
        <x:f>AND(ISNUMBER(S3241),S3241&gt;=DATE(YEAR('設定'!$B$10)-'設定'!$B$9,MONTH('設定'!$B$10),DAY('設定'!$B$10)))</x:f>
        <x:v>0</x:v>
      </x:c>
      <x:c r="AB3241" s="55" t="b">
        <x:v>0</x:v>
      </x:c>
      <x:c r="AC3241" s="55" t="b">
        <x:v>0</x:v>
      </x:c>
      <x:c r="AD3241" s="50" t="n">
        <x:f>IF(X3241,1,0)+IF(Z3241,1,0)+IF(AA3241,1,0)+IF(AB3241,1,0)</x:f>
        <x:v>0</x:v>
      </x:c>
      <x:c r="AE3241" s="50" t="n">
        <x:f>IF(Y3241,1,0)+IF(Z3241,1,0)+IF(AA3241,1,0)+IF(AB3241,1,0)</x:f>
        <x:v>0</x:v>
      </x:c>
      <x:c r="AF3241" s="50" t="n">
        <x:f>IF(Y3241,1,0)+IF(Z3241,1,0)+IF(AA3241,1,0)+IF(AC3241,1,0)</x:f>
        <x:v>0</x:v>
      </x:c>
      <x:c r="AG3241" s="53" t="n">
        <x:v>44348</x:v>
      </x:c>
      <x:c r="AH3241" s="50" t="str">
        <x:v>S100W89P</x:v>
      </x:c>
      <x:c r="AI3241" s="50" t="str">
        <x:v>NetSalesSummaryOfBusinessResults</x:v>
      </x:c>
      <x:c r="AJ3241" s="50" t="str">
        <x:v>OperatingIncome</x:v>
      </x:c>
      <x:c r="AK3241" s="53" t="n">
        <x:v>45747</x:v>
      </x:c>
      <x:c r="AL3241" s="50" t="str">
        <x:v>365/365/365/366/365</x:v>
      </x:c>
      <x:c r="AM3241" s="51" t="n">
        <x:v>5060300</x:v>
      </x:c>
      <x:c r="AN3241" s="51" t="n">
        <x:v>827</x:v>
      </x:c>
      <x:c r="AO3241" s="51" t="n">
        <x:f>IFERROR(AM3241*AN3241,"")</x:f>
        <x:v>4184868100</x:v>
      </x:c>
      <x:c r="AP3241" s="56" t="n">
        <x:f>IFERROR(AO3241/(K3241*1000000),"")</x:f>
        <x:v>0.789613844961369</x:v>
      </x:c>
      <x:c r="AQ3241" s="57" t="n">
        <x:v>3289016.6666666665</x:v>
      </x:c>
      <x:c r="AR3241" s="52" t="n">
        <x:v>0.2892632273254414</x:v>
      </x:c>
      <x:c r="AS3241" s="52" t="n">
        <x:v>-0.6057579392080408</x:v>
      </x:c>
      <x:c r="AT3241" s="55" t="b">
        <x:v>0</x:v>
      </x:c>
      <x:c r="AU3241" s="50" t="str">
        <x:v>low_liquidity</x:v>
      </x:c>
      <x:c r="AV3241" s="58" t="n">
        <x:v>-0.0704242662185062</x:v>
      </x:c>
      <x:c r="AW3241" s="50" t="n">
        <x:v>2406</x:v>
      </x:c>
      <x:c r="AX3241" s="50" t="str">
        <x:v>Future Moat</x:v>
      </x:c>
      <x:c r="AY3241" s="50" t="str">
        <x:v>既存適格性フィルター不通過: low_liquidity / 60日平均売買代金2,000万円未満 / ローカル5年最大下落率-60%以下</x:v>
      </x:c>
      <x:c r="AZ3241" s="59" t="str">
        <x:v>2025-06-27 11:01</x:v>
      </x:c>
      <x:c r="BA3241" s="53"/>
      <x:c r="BB3241" s="50"/>
      <x:c r="BC3241" s="50"/>
      <x:c r="BD3241" s="50"/>
    </x:row>
    <x:row r="3242">
      <x:c r="A3242" s="50" t="n">
        <x:v>3241</x:v>
      </x:c>
      <x:c r="B3242" s="50" t="str">
        <x:v>2220</x:v>
      </x:c>
      <x:c r="C3242" s="50" t="str">
        <x:v>2220.T</x:v>
      </x:c>
      <x:c r="D3242" s="50" t="str">
        <x:v>KAMEDA SEIKA CO.,LTD.</x:v>
      </x:c>
      <x:c r="E3242" s="50" t="str">
        <x:v>Prime Market (Domestic)</x:v>
      </x:c>
      <x:c r="F3242" s="50" t="str">
        <x:v>Foods</x:v>
      </x:c>
      <x:c r="G3242" s="51" t="n">
        <x:v>103305</x:v>
      </x:c>
      <x:c r="H3242" s="51" t="n">
        <x:v>85163</x:v>
      </x:c>
      <x:c r="I3242" s="51" t="n">
        <x:v>94992</x:v>
      </x:c>
      <x:c r="J3242" s="51" t="n">
        <x:v>95534</x:v>
      </x:c>
      <x:c r="K3242" s="51" t="n">
        <x:v>103262</x:v>
      </x:c>
      <x:c r="L3242" s="52" t="n">
        <x:f>IFERROR(H3242/G3242-1,"")</x:f>
        <x:v>-0.17561589468079952</x:v>
      </x:c>
      <x:c r="M3242" s="52" t="n">
        <x:f>IFERROR(I3242/H3242-1,"")</x:f>
        <x:v>0.11541397085588811</x:v>
      </x:c>
      <x:c r="N3242" s="52" t="n">
        <x:f>IFERROR(J3242/I3242-1,"")</x:f>
        <x:v>0.005705743641569727</x:v>
      </x:c>
      <x:c r="O3242" s="52" t="n">
        <x:f>IFERROR(K3242/J3242-1,"")</x:f>
        <x:v>0.0808926664852303</x:v>
      </x:c>
      <x:c r="P3242" s="52" t="n">
        <x:f>IFERROR((K3242/G3242)^(1/4)-1,"")</x:f>
        <x:v>-0.00010407703777937094</x:v>
      </x:c>
      <x:c r="Q3242" s="51" t="n">
        <x:v>5500</x:v>
      </x:c>
      <x:c r="R3242" s="52" t="n">
        <x:f>IFERROR(Q3242/K3242,"")</x:f>
        <x:v>0.05326257480970735</x:v>
      </x:c>
      <x:c r="S3242" s="53" t="n">
        <x:v>30956</x:v>
      </x:c>
      <x:c r="T3242" s="50" t="str">
        <x:v>EDINET_company_history</x:v>
      </x:c>
      <x:c r="U3242" s="50" t="str">
        <x:v>株式会社エイケイ</x:v>
      </x:c>
      <x:c r="V3242" s="54" t="n">
        <x:v>0.0996</x:v>
      </x:c>
      <x:c r="W3242" s="50" t="str">
        <x:v>ジュネジャ・ レカ・ラジュ / 髙 木 政 紀</x:v>
      </x:c>
      <x:c r="X3242" s="50" t="b">
        <x:f>AND(COUNT(L3242:O3242)=4,L3242&gt;='設定'!$B$6,M3242&gt;='設定'!$B$6,N3242&gt;='設定'!$B$6,O3242&gt;='設定'!$B$6)</x:f>
        <x:v>0</x:v>
      </x:c>
      <x:c r="Y3242" s="50" t="b">
        <x:f>AND(COUNT(G3242:K3242)=5,P3242&gt;='設定'!$B$7)</x:f>
        <x:v>0</x:v>
      </x:c>
      <x:c r="Z3242" s="50" t="b">
        <x:f>AND(ISNUMBER(R3242),R3242&gt;='設定'!$B$8)</x:f>
        <x:v>0</x:v>
      </x:c>
      <x:c r="AA3242" s="50" t="b">
        <x:f>AND(ISNUMBER(S3242),S3242&gt;=DATE(YEAR('設定'!$B$10)-'設定'!$B$9,MONTH('設定'!$B$10),DAY('設定'!$B$10)))</x:f>
        <x:v>0</x:v>
      </x:c>
      <x:c r="AB3242" s="55" t="b">
        <x:v>0</x:v>
      </x:c>
      <x:c r="AC3242" s="55" t="b">
        <x:v>0</x:v>
      </x:c>
      <x:c r="AD3242" s="50" t="n">
        <x:f>IF(X3242,1,0)+IF(Z3242,1,0)+IF(AA3242,1,0)+IF(AB3242,1,0)</x:f>
        <x:v>0</x:v>
      </x:c>
      <x:c r="AE3242" s="50" t="n">
        <x:f>IF(Y3242,1,0)+IF(Z3242,1,0)+IF(AA3242,1,0)+IF(AB3242,1,0)</x:f>
        <x:v>0</x:v>
      </x:c>
      <x:c r="AF3242" s="50" t="n">
        <x:f>IF(Y3242,1,0)+IF(Z3242,1,0)+IF(AA3242,1,0)+IF(AC3242,1,0)</x:f>
        <x:v>0</x:v>
      </x:c>
      <x:c r="AG3242" s="53" t="n">
        <x:v>44348</x:v>
      </x:c>
      <x:c r="AH3242" s="50" t="str">
        <x:v>S100VYFR</x:v>
      </x:c>
      <x:c r="AI3242" s="50" t="str">
        <x:v>NetSalesSummaryOfBusinessResults</x:v>
      </x:c>
      <x:c r="AJ3242" s="50" t="str">
        <x:v>OperatingIncome</x:v>
      </x:c>
      <x:c r="AK3242" s="53" t="n">
        <x:v>45747</x:v>
      </x:c>
      <x:c r="AL3242" s="50" t="str">
        <x:v>365/365/365/366/365</x:v>
      </x:c>
      <x:c r="AM3242" s="51" t="n">
        <x:v>21083350</x:v>
      </x:c>
      <x:c r="AN3242" s="51" t="n">
        <x:v>1195</x:v>
      </x:c>
      <x:c r="AO3242" s="51" t="n">
        <x:f>IFERROR(AM3242*AN3242,"")</x:f>
        <x:v>25194603250</x:v>
      </x:c>
      <x:c r="AP3242" s="56" t="n">
        <x:f>IFERROR(AO3242/(K3242*1000000),"")</x:f>
        <x:v>0.24398717098254924</x:v>
      </x:c>
      <x:c r="AQ3242" s="57" t="n">
        <x:v>259911348.64074707</x:v>
      </x:c>
      <x:c r="AR3242" s="52" t="n">
        <x:v>0.2024020643243029</x:v>
      </x:c>
      <x:c r="AS3242" s="52" t="n">
        <x:v>-0.2268843308897143</x:v>
      </x:c>
      <x:c r="AT3242" s="55" t="b">
        <x:v>1</x:v>
      </x:c>
      <x:c r="AU3242" s="50"/>
      <x:c r="AV3242" s="58" t="n">
        <x:v>0.0152007369413496</x:v>
      </x:c>
      <x:c r="AW3242" s="50" t="n">
        <x:v>1754</x:v>
      </x:c>
      <x:c r="AX3242" s="50" t="str">
        <x:v>Core Moat</x:v>
      </x:c>
      <x:c r="AY3242" s="50" t="str">
        <x:v>目立つ機械的警告なし（定性確認は別途必要）</x:v>
      </x:c>
      <x:c r="AZ3242" s="59" t="str">
        <x:v>2025-06-17 16:00</x:v>
      </x:c>
      <x:c r="BA3242" s="53" t="n">
        <x:v>30956</x:v>
      </x:c>
      <x:c r="BB3242" s="50"/>
      <x:c r="BC3242" s="50"/>
      <x:c r="BD3242" s="50" t="str">
        <x:v>TOPIX Small 1</x:v>
      </x:c>
    </x:row>
    <x:row r="3243">
      <x:c r="A3243" s="50" t="n">
        <x:v>3242</x:v>
      </x:c>
      <x:c r="B3243" s="50" t="str">
        <x:v>6981</x:v>
      </x:c>
      <x:c r="C3243" s="50" t="str">
        <x:v>6981.T</x:v>
      </x:c>
      <x:c r="D3243" s="50" t="str">
        <x:v>Murata Manufacturing Co.,Ltd.</x:v>
      </x:c>
      <x:c r="E3243" s="50" t="str">
        <x:v>Prime Market (Domestic)</x:v>
      </x:c>
      <x:c r="F3243" s="50" t="str">
        <x:v>Electric Appliances</x:v>
      </x:c>
      <x:c r="G3243" s="51" t="n">
        <x:v>1107863</x:v>
      </x:c>
      <x:c r="H3243" s="51" t="n">
        <x:v>1233464</x:v>
      </x:c>
      <x:c r="I3243" s="51" t="n">
        <x:v>1069417</x:v>
      </x:c>
      <x:c r="J3243" s="51" t="n">
        <x:v>1069763</x:v>
      </x:c>
      <x:c r="K3243" s="51" t="n">
        <x:v>1106301</x:v>
      </x:c>
      <x:c r="L3243" s="52" t="n">
        <x:f>IFERROR(H3243/G3243-1,"")</x:f>
        <x:v>0.11337232130687647</x:v>
      </x:c>
      <x:c r="M3243" s="52" t="n">
        <x:f>IFERROR(I3243/H3243-1,"")</x:f>
        <x:v>-0.1329969905891052</x:v>
      </x:c>
      <x:c r="N3243" s="52" t="n">
        <x:f>IFERROR(J3243/I3243-1,"")</x:f>
        <x:v>0.00032354077034502104</x:v>
      </x:c>
      <x:c r="O3243" s="52" t="n">
        <x:f>IFERROR(K3243/J3243-1,"")</x:f>
        <x:v>0.03415522877497157</x:v>
      </x:c>
      <x:c r="P3243" s="52" t="n">
        <x:f>IFERROR((K3243/G3243)^(1/4)-1,"")</x:f>
        <x:v>-0.0003526669230500268</x:v>
      </x:c>
      <x:c r="Q3243" s="51" t="n">
        <x:v>12348</x:v>
      </x:c>
      <x:c r="R3243" s="52" t="n">
        <x:f>IFERROR(Q3243/K3243,"")</x:f>
        <x:v>0.011161519333345988</x:v>
      </x:c>
      <x:c r="S3243" s="53" t="n">
        <x:v>23071</x:v>
      </x:c>
      <x:c r="T3243" s="50" t="str">
        <x:v>EDINET_company_history</x:v>
      </x:c>
      <x:c r="U3243" s="50" t="str">
        <x:v>日本マスタートラスト信託銀行株式会社（信託口）</x:v>
      </x:c>
      <x:c r="V3243" s="54" t="n">
        <x:v>0.169</x:v>
      </x:c>
      <x:c r="W3243" s="50" t="str">
        <x:v>中島 規巨 / 岩坪 浩 / 南出 雅範</x:v>
      </x:c>
      <x:c r="X3243" s="50" t="b">
        <x:f>AND(COUNT(L3243:O3243)=4,L3243&gt;='設定'!$B$6,M3243&gt;='設定'!$B$6,N3243&gt;='設定'!$B$6,O3243&gt;='設定'!$B$6)</x:f>
        <x:v>0</x:v>
      </x:c>
      <x:c r="Y3243" s="50" t="b">
        <x:f>AND(COUNT(G3243:K3243)=5,P3243&gt;='設定'!$B$7)</x:f>
        <x:v>0</x:v>
      </x:c>
      <x:c r="Z3243" s="50" t="b">
        <x:f>AND(ISNUMBER(R3243),R3243&gt;='設定'!$B$8)</x:f>
        <x:v>0</x:v>
      </x:c>
      <x:c r="AA3243" s="50" t="b">
        <x:f>AND(ISNUMBER(S3243),S3243&gt;=DATE(YEAR('設定'!$B$10)-'設定'!$B$9,MONTH('設定'!$B$10),DAY('設定'!$B$10)))</x:f>
        <x:v>0</x:v>
      </x:c>
      <x:c r="AB3243" s="55" t="b">
        <x:v>0</x:v>
      </x:c>
      <x:c r="AC3243" s="55" t="b">
        <x:v>0</x:v>
      </x:c>
      <x:c r="AD3243" s="50" t="n">
        <x:f>IF(X3243,1,0)+IF(Z3243,1,0)+IF(AA3243,1,0)+IF(AB3243,1,0)</x:f>
        <x:v>0</x:v>
      </x:c>
      <x:c r="AE3243" s="50" t="n">
        <x:f>IF(Y3243,1,0)+IF(Z3243,1,0)+IF(AA3243,1,0)+IF(AB3243,1,0)</x:f>
        <x:v>0</x:v>
      </x:c>
      <x:c r="AF3243" s="50" t="n">
        <x:f>IF(Y3243,1,0)+IF(Z3243,1,0)+IF(AA3243,1,0)+IF(AC3243,1,0)</x:f>
        <x:v>0</x:v>
      </x:c>
      <x:c r="AG3243" s="53" t="n">
        <x:v>44348</x:v>
      </x:c>
      <x:c r="AH3243" s="50" t="str">
        <x:v>S100W2ZR</x:v>
      </x:c>
      <x:c r="AI3243" s="50" t="str">
        <x:v>NetSalesSummaryOfBusinessResults</x:v>
      </x:c>
      <x:c r="AJ3243" s="50" t="str">
        <x:v>OperatingIncome</x:v>
      </x:c>
      <x:c r="AK3243" s="53" t="n">
        <x:v>45747</x:v>
      </x:c>
      <x:c r="AL3243" s="50" t="str">
        <x:v>365/365/365/366/365</x:v>
      </x:c>
      <x:c r="AM3243" s="51" t="n">
        <x:v>1862361143</x:v>
      </x:c>
      <x:c r="AN3243" s="51" t="n">
        <x:v>10490</x:v>
      </x:c>
      <x:c r="AO3243" s="51" t="n">
        <x:f>IFERROR(AM3243*AN3243,"")</x:f>
        <x:v>19536168390070</x:v>
      </x:c>
      <x:c r="AP3243" s="56" t="n">
        <x:f>IFERROR(AO3243/(K3243*1000000),"")</x:f>
        <x:v>17.65899912417145</x:v>
      </x:c>
      <x:c r="AQ3243" s="57" t="n">
        <x:v>87721982425</x:v>
      </x:c>
      <x:c r="AR3243" s="52" t="n">
        <x:v>0.3651206595128979</x:v>
      </x:c>
      <x:c r="AS3243" s="52" t="n">
        <x:v>-0.4976867985929085</x:v>
      </x:c>
      <x:c r="AT3243" s="55" t="b">
        <x:v>0</x:v>
      </x:c>
      <x:c r="AU3243" s="50" t="str">
        <x:v>missing_financial_data</x:v>
      </x:c>
      <x:c r="AV3243" s="58" t="n">
        <x:v>0.5849228453006208</x:v>
      </x:c>
      <x:c r="AW3243" s="50" t="n">
        <x:v>44</x:v>
      </x:c>
      <x:c r="AX3243" s="50" t="str">
        <x:v>Future Moat</x:v>
      </x:c>
      <x:c r="AY3243" s="50" t="str">
        <x:v>既存適格性フィルター不通過: missing_financial_data / 概算PSR15倍以上</x:v>
      </x:c>
      <x:c r="AZ3243" s="59" t="str">
        <x:v>2025-06-24 15:48</x:v>
      </x:c>
      <x:c r="BA3243" s="53" t="n">
        <x:v>23071</x:v>
      </x:c>
      <x:c r="BB3243" s="50"/>
      <x:c r="BC3243" s="50"/>
      <x:c r="BD3243" s="50" t="str">
        <x:v>TOPIX Large70</x:v>
      </x:c>
    </x:row>
    <x:row r="3244">
      <x:c r="A3244" s="50" t="n">
        <x:v>3243</x:v>
      </x:c>
      <x:c r="B3244" s="50" t="str">
        <x:v>7624</x:v>
      </x:c>
      <x:c r="C3244" s="50" t="str">
        <x:v>7624.T</x:v>
      </x:c>
      <x:c r="D3244" s="50" t="str">
        <x:v>Naito &amp; Co.,Ltd.</x:v>
      </x:c>
      <x:c r="E3244" s="50" t="str">
        <x:v>Standard Market(Domestic)</x:v>
      </x:c>
      <x:c r="F3244" s="50" t="str">
        <x:v>Wholesale Trade</x:v>
      </x:c>
      <x:c r="G3244" s="51" t="n">
        <x:v>43622</x:v>
      </x:c>
      <x:c r="H3244" s="51" t="n">
        <x:v>44457</x:v>
      </x:c>
      <x:c r="I3244" s="51" t="n">
        <x:v>44064</x:v>
      </x:c>
      <x:c r="J3244" s="51" t="n">
        <x:v>43555</x:v>
      </x:c>
      <x:c r="K3244" s="51" t="n">
        <x:v>43518</x:v>
      </x:c>
      <x:c r="L3244" s="52" t="n">
        <x:f>IFERROR(H3244/G3244-1,"")</x:f>
        <x:v>0.01914171748200455</x:v>
      </x:c>
      <x:c r="M3244" s="52" t="n">
        <x:f>IFERROR(I3244/H3244-1,"")</x:f>
        <x:v>-0.00884000269923746</x:v>
      </x:c>
      <x:c r="N3244" s="52" t="n">
        <x:f>IFERROR(J3244/I3244-1,"")</x:f>
        <x:v>-0.011551379811183704</x:v>
      </x:c>
      <x:c r="O3244" s="52" t="n">
        <x:f>IFERROR(K3244/J3244-1,"")</x:f>
        <x:v>-0.000849500631385558</x:v>
      </x:c>
      <x:c r="P3244" s="52" t="n">
        <x:f>IFERROR((K3244/G3244)^(1/4)-1,"")</x:f>
        <x:v>-0.0005965631454878384</x:v>
      </x:c>
      <x:c r="Q3244" s="51" t="n">
        <x:v>403</x:v>
      </x:c>
      <x:c r="R3244" s="52" t="n">
        <x:f>IFERROR(Q3244/K3244,"")</x:f>
        <x:v>0.009260535870214625</x:v>
      </x:c>
      <x:c r="S3244" s="53" t="n">
        <x:v>44348</x:v>
      </x:c>
      <x:c r="T3244" s="50" t="str">
        <x:v>not_identified_before_local_window</x:v>
      </x:c>
      <x:c r="U3244" s="50" t="str">
        <x:v>岡谷鋼機株式会社</x:v>
      </x:c>
      <x:c r="V3244" s="54" t="n">
        <x:v>0.4565</x:v>
      </x:c>
      <x:c r="W3244" s="50" t="str">
        <x:v>坂 井 俊 司</x:v>
      </x:c>
      <x:c r="X3244" s="50" t="b">
        <x:f>AND(COUNT(L3244:O3244)=4,L3244&gt;='設定'!$B$6,M3244&gt;='設定'!$B$6,N3244&gt;='設定'!$B$6,O3244&gt;='設定'!$B$6)</x:f>
        <x:v>0</x:v>
      </x:c>
      <x:c r="Y3244" s="50" t="b">
        <x:f>AND(COUNT(G3244:K3244)=5,P3244&gt;='設定'!$B$7)</x:f>
        <x:v>0</x:v>
      </x:c>
      <x:c r="Z3244" s="50" t="b">
        <x:f>AND(ISNUMBER(R3244),R3244&gt;='設定'!$B$8)</x:f>
        <x:v>0</x:v>
      </x:c>
      <x:c r="AA3244" s="50" t="b">
        <x:f>AND(ISNUMBER(S3244),S3244&gt;=DATE(YEAR('設定'!$B$10)-'設定'!$B$9,MONTH('設定'!$B$10),DAY('設定'!$B$10)))</x:f>
        <x:v>0</x:v>
      </x:c>
      <x:c r="AB3244" s="55" t="b">
        <x:v>0</x:v>
      </x:c>
      <x:c r="AC3244" s="55" t="b">
        <x:v>0</x:v>
      </x:c>
      <x:c r="AD3244" s="50" t="n">
        <x:f>IF(X3244,1,0)+IF(Z3244,1,0)+IF(AA3244,1,0)+IF(AB3244,1,0)</x:f>
        <x:v>0</x:v>
      </x:c>
      <x:c r="AE3244" s="50" t="n">
        <x:f>IF(Y3244,1,0)+IF(Z3244,1,0)+IF(AA3244,1,0)+IF(AB3244,1,0)</x:f>
        <x:v>0</x:v>
      </x:c>
      <x:c r="AF3244" s="50" t="n">
        <x:f>IF(Y3244,1,0)+IF(Z3244,1,0)+IF(AA3244,1,0)+IF(AC3244,1,0)</x:f>
        <x:v>0</x:v>
      </x:c>
      <x:c r="AG3244" s="53" t="n">
        <x:v>44348</x:v>
      </x:c>
      <x:c r="AH3244" s="50" t="str">
        <x:v>S100Y4MW</x:v>
      </x:c>
      <x:c r="AI3244" s="50" t="str">
        <x:v>NetSalesSummaryOfBusinessResults</x:v>
      </x:c>
      <x:c r="AJ3244" s="50" t="str">
        <x:v>OperatingIncome</x:v>
      </x:c>
      <x:c r="AK3244" s="53" t="n">
        <x:v>46081</x:v>
      </x:c>
      <x:c r="AL3244" s="50" t="str">
        <x:v>365/365/366/365/365</x:v>
      </x:c>
      <x:c r="AM3244" s="51" t="n">
        <x:v>54761310</x:v>
      </x:c>
      <x:c r="AN3244" s="51" t="n">
        <x:v>133</x:v>
      </x:c>
      <x:c r="AO3244" s="51" t="n">
        <x:f>IFERROR(AM3244*AN3244,"")</x:f>
        <x:v>7283254230</x:v>
      </x:c>
      <x:c r="AP3244" s="56" t="n">
        <x:f>IFERROR(AO3244/(K3244*1000000),"")</x:f>
        <x:v>0.1673618785330208</x:v>
      </x:c>
      <x:c r="AQ3244" s="57" t="n">
        <x:v>3433290</x:v>
      </x:c>
      <x:c r="AR3244" s="52" t="n">
        <x:v>0.1983233824368307</x:v>
      </x:c>
      <x:c r="AS3244" s="52" t="n">
        <x:v>-0.3726526098848779</x:v>
      </x:c>
      <x:c r="AT3244" s="55" t="b">
        <x:v>0</x:v>
      </x:c>
      <x:c r="AU3244" s="50" t="str">
        <x:v>low_liquidity</x:v>
      </x:c>
      <x:c r="AV3244" s="58" t="n">
        <x:v>-0.0896344974882259</x:v>
      </x:c>
      <x:c r="AW3244" s="50" t="n">
        <x:v>2534</x:v>
      </x:c>
      <x:c r="AX3244" s="50" t="str">
        <x:v>Core Moat</x:v>
      </x:c>
      <x:c r="AY3244" s="50" t="str">
        <x:v>既存適格性フィルター不通過: low_liquidity / 60日平均売買代金2,000万円未満</x:v>
      </x:c>
      <x:c r="AZ3244" s="59" t="str">
        <x:v>2026-05-19 13:59</x:v>
      </x:c>
      <x:c r="BA3244" s="53"/>
      <x:c r="BB3244" s="50"/>
      <x:c r="BC3244" s="50"/>
      <x:c r="BD3244" s="50"/>
    </x:row>
    <x:row r="3245">
      <x:c r="A3245" s="50" t="n">
        <x:v>3244</x:v>
      </x:c>
      <x:c r="B3245" s="50" t="str">
        <x:v>5987</x:v>
      </x:c>
      <x:c r="C3245" s="50" t="str">
        <x:v>5987.T</x:v>
      </x:c>
      <x:c r="D3245" s="50" t="str">
        <x:v>ONEX Corporation</x:v>
      </x:c>
      <x:c r="E3245" s="50" t="str">
        <x:v>Standard Market(Domestic)</x:v>
      </x:c>
      <x:c r="F3245" s="50" t="str">
        <x:v>Metal Products</x:v>
      </x:c>
      <x:c r="G3245" s="51" t="n">
        <x:v>5066.482</x:v>
      </x:c>
      <x:c r="H3245" s="51" t="n">
        <x:v>5302.953</x:v>
      </x:c>
      <x:c r="I3245" s="51" t="n">
        <x:v>5365.006</x:v>
      </x:c>
      <x:c r="J3245" s="51" t="n">
        <x:v>4967.499</x:v>
      </x:c>
      <x:c r="K3245" s="51" t="n">
        <x:v>5053.326</x:v>
      </x:c>
      <x:c r="L3245" s="52" t="n">
        <x:f>IFERROR(H3245/G3245-1,"")</x:f>
        <x:v>0.04667360902496065</x:v>
      </x:c>
      <x:c r="M3245" s="52" t="n">
        <x:f>IFERROR(I3245/H3245-1,"")</x:f>
        <x:v>0.01170159343294186</x:v>
      </x:c>
      <x:c r="N3245" s="52" t="n">
        <x:f>IFERROR(J3245/I3245-1,"")</x:f>
        <x:v>-0.0740925546029213</x:v>
      </x:c>
      <x:c r="O3245" s="52" t="n">
        <x:f>IFERROR(K3245/J3245-1,"")</x:f>
        <x:v>0.017277708561189487</x:v>
      </x:c>
      <x:c r="P3245" s="52" t="n">
        <x:f>IFERROR((K3245/G3245)^(1/4)-1,"")</x:f>
        <x:v>-0.0006498014859496193</x:v>
      </x:c>
      <x:c r="Q3245" s="51" t="n">
        <x:v>-47.309</x:v>
      </x:c>
      <x:c r="R3245" s="52" t="n">
        <x:f>IFERROR(Q3245/K3245,"")</x:f>
        <x:v>-0.009361952899931648</x:v>
      </x:c>
      <x:c r="S3245" s="53" t="n">
        <x:v>38322</x:v>
      </x:c>
      <x:c r="T3245" s="50" t="str">
        <x:v>EDINET_company_history</x:v>
      </x:c>
      <x:c r="U3245" s="50" t="str">
        <x:v>FUTU SECURITIES INTERNATIONAL（HONG KONG） LIMITED（常任代理人 momoo証券株式会社)</x:v>
      </x:c>
      <x:c r="V3245" s="54" t="n">
        <x:v>0.1976</x:v>
      </x:c>
      <x:c r="W3245" s="50" t="str">
        <x:v>木田 周太郎 / 高階 毅司</x:v>
      </x:c>
      <x:c r="X3245" s="50" t="b">
        <x:f>AND(COUNT(L3245:O3245)=4,L3245&gt;='設定'!$B$6,M3245&gt;='設定'!$B$6,N3245&gt;='設定'!$B$6,O3245&gt;='設定'!$B$6)</x:f>
        <x:v>0</x:v>
      </x:c>
      <x:c r="Y3245" s="50" t="b">
        <x:f>AND(COUNT(G3245:K3245)=5,P3245&gt;='設定'!$B$7)</x:f>
        <x:v>0</x:v>
      </x:c>
      <x:c r="Z3245" s="50" t="b">
        <x:f>AND(ISNUMBER(R3245),R3245&gt;='設定'!$B$8)</x:f>
        <x:v>0</x:v>
      </x:c>
      <x:c r="AA3245" s="50" t="b">
        <x:f>AND(ISNUMBER(S3245),S3245&gt;=DATE(YEAR('設定'!$B$10)-'設定'!$B$9,MONTH('設定'!$B$10),DAY('設定'!$B$10)))</x:f>
        <x:v>0</x:v>
      </x:c>
      <x:c r="AB3245" s="55" t="b">
        <x:v>0</x:v>
      </x:c>
      <x:c r="AC3245" s="55" t="b">
        <x:v>0</x:v>
      </x:c>
      <x:c r="AD3245" s="50" t="n">
        <x:f>IF(X3245,1,0)+IF(Z3245,1,0)+IF(AA3245,1,0)+IF(AB3245,1,0)</x:f>
        <x:v>0</x:v>
      </x:c>
      <x:c r="AE3245" s="50" t="n">
        <x:f>IF(Y3245,1,0)+IF(Z3245,1,0)+IF(AA3245,1,0)+IF(AB3245,1,0)</x:f>
        <x:v>0</x:v>
      </x:c>
      <x:c r="AF3245" s="50" t="n">
        <x:f>IF(Y3245,1,0)+IF(Z3245,1,0)+IF(AA3245,1,0)+IF(AC3245,1,0)</x:f>
        <x:v>0</x:v>
      </x:c>
      <x:c r="AG3245" s="53" t="n">
        <x:v>44348</x:v>
      </x:c>
      <x:c r="AH3245" s="50" t="str">
        <x:v>S100WRVO</x:v>
      </x:c>
      <x:c r="AI3245" s="50" t="str">
        <x:v>NetSalesSummaryOfBusinessResults</x:v>
      </x:c>
      <x:c r="AJ3245" s="50" t="str">
        <x:v>OperatingIncome</x:v>
      </x:c>
      <x:c r="AK3245" s="53" t="n">
        <x:v>45838</x:v>
      </x:c>
      <x:c r="AL3245" s="50" t="str">
        <x:v>365/365/365/366/365</x:v>
      </x:c>
      <x:c r="AM3245" s="51" t="n">
        <x:v>1655700</x:v>
      </x:c>
      <x:c r="AN3245" s="51" t="n">
        <x:v>1960</x:v>
      </x:c>
      <x:c r="AO3245" s="51" t="n">
        <x:f>IFERROR(AM3245*AN3245,"")</x:f>
        <x:v>3245172000</x:v>
      </x:c>
      <x:c r="AP3245" s="56" t="n">
        <x:f>IFERROR(AO3245/(K3245*1000000),"")</x:f>
        <x:v>0.642185364648946</x:v>
      </x:c>
      <x:c r="AQ3245" s="57" t="n">
        <x:v>1332763.3333333333</x:v>
      </x:c>
      <x:c r="AR3245" s="52" t="n">
        <x:v>0.4116361726705779</x:v>
      </x:c>
      <x:c r="AS3245" s="52" t="n">
        <x:v>-0.4417306350314026</x:v>
      </x:c>
      <x:c r="AT3245" s="55" t="b">
        <x:v>0</x:v>
      </x:c>
      <x:c r="AU3245" s="50" t="str">
        <x:v>low_liquidity</x:v>
      </x:c>
      <x:c r="AV3245" s="58" t="n">
        <x:v>-0.1329450236794938</x:v>
      </x:c>
      <x:c r="AW3245" s="50" t="n">
        <x:v>2769</x:v>
      </x:c>
      <x:c r="AX3245" s="50" t="str">
        <x:v>Future Moat</x:v>
      </x:c>
      <x:c r="AY3245" s="50" t="str">
        <x:v>既存適格性フィルター不通過: low_liquidity / 60日平均売買代金2,000万円未満</x:v>
      </x:c>
      <x:c r="AZ3245" s="59" t="str">
        <x:v>2025-09-29 09:24</x:v>
      </x:c>
      <x:c r="BA3245" s="53" t="n">
        <x:v>38322</x:v>
      </x:c>
      <x:c r="BB3245" s="50"/>
      <x:c r="BC3245" s="50"/>
      <x:c r="BD3245" s="50"/>
    </x:row>
    <x:row r="3246">
      <x:c r="A3246" s="50" t="n">
        <x:v>3245</x:v>
      </x:c>
      <x:c r="B3246" s="50" t="str">
        <x:v>2922</x:v>
      </x:c>
      <x:c r="C3246" s="50" t="str">
        <x:v>2922.T</x:v>
      </x:c>
      <x:c r="D3246" s="50" t="str">
        <x:v>NATORI CO.,LTD.</x:v>
      </x:c>
      <x:c r="E3246" s="50" t="str">
        <x:v>Prime Market (Domestic)</x:v>
      </x:c>
      <x:c r="F3246" s="50" t="str">
        <x:v>Foods</x:v>
      </x:c>
      <x:c r="G3246" s="51" t="n">
        <x:v>49041.008</x:v>
      </x:c>
      <x:c r="H3246" s="51" t="n">
        <x:v>45094.914</x:v>
      </x:c>
      <x:c r="I3246" s="51" t="n">
        <x:v>45093.811</x:v>
      </x:c>
      <x:c r="J3246" s="51" t="n">
        <x:v>47578.627</x:v>
      </x:c>
      <x:c r="K3246" s="51" t="n">
        <x:v>48892.51</x:v>
      </x:c>
      <x:c r="L3246" s="52" t="n">
        <x:f>IFERROR(H3246/G3246-1,"")</x:f>
        <x:v>-0.08046518945940107</x:v>
      </x:c>
      <x:c r="M3246" s="52" t="n">
        <x:f>IFERROR(I3246/H3246-1,"")</x:f>
        <x:v>-0.000024459521089092995</x:v>
      </x:c>
      <x:c r="N3246" s="52" t="n">
        <x:f>IFERROR(J3246/I3246-1,"")</x:f>
        <x:v>0.05510326017909639</x:v>
      </x:c>
      <x:c r="O3246" s="52" t="n">
        <x:f>IFERROR(K3246/J3246-1,"")</x:f>
        <x:v>0.027614983509297142</x:v>
      </x:c>
      <x:c r="P3246" s="52" t="n">
        <x:f>IFERROR((K3246/G3246)^(1/4)-1,"")</x:f>
        <x:v>-0.0007578704337677378</x:v>
      </x:c>
      <x:c r="Q3246" s="51" t="n">
        <x:v>1968.76</x:v>
      </x:c>
      <x:c r="R3246" s="52" t="n">
        <x:f>IFERROR(Q3246/K3246,"")</x:f>
        <x:v>0.04026710839758482</x:v>
      </x:c>
      <x:c r="S3246" s="53" t="n">
        <x:v>37135</x:v>
      </x:c>
      <x:c r="T3246" s="50" t="str">
        <x:v>EDINET_company_history</x:v>
      </x:c>
      <x:c r="U3246" s="50" t="str">
        <x:v>日本マスタートラスト信託銀行株式会社（信託口）</x:v>
      </x:c>
      <x:c r="V3246" s="54" t="n">
        <x:v>0.0841</x:v>
      </x:c>
      <x:c r="W3246" s="50" t="str">
        <x:v>名 取 三 郎</x:v>
      </x:c>
      <x:c r="X3246" s="50" t="b">
        <x:f>AND(COUNT(L3246:O3246)=4,L3246&gt;='設定'!$B$6,M3246&gt;='設定'!$B$6,N3246&gt;='設定'!$B$6,O3246&gt;='設定'!$B$6)</x:f>
        <x:v>0</x:v>
      </x:c>
      <x:c r="Y3246" s="50" t="b">
        <x:f>AND(COUNT(G3246:K3246)=5,P3246&gt;='設定'!$B$7)</x:f>
        <x:v>0</x:v>
      </x:c>
      <x:c r="Z3246" s="50" t="b">
        <x:f>AND(ISNUMBER(R3246),R3246&gt;='設定'!$B$8)</x:f>
        <x:v>0</x:v>
      </x:c>
      <x:c r="AA3246" s="50" t="b">
        <x:f>AND(ISNUMBER(S3246),S3246&gt;=DATE(YEAR('設定'!$B$10)-'設定'!$B$9,MONTH('設定'!$B$10),DAY('設定'!$B$10)))</x:f>
        <x:v>0</x:v>
      </x:c>
      <x:c r="AB3246" s="55" t="b">
        <x:v>0</x:v>
      </x:c>
      <x:c r="AC3246" s="55" t="b">
        <x:v>0</x:v>
      </x:c>
      <x:c r="AD3246" s="50" t="n">
        <x:f>IF(X3246,1,0)+IF(Z3246,1,0)+IF(AA3246,1,0)+IF(AB3246,1,0)</x:f>
        <x:v>0</x:v>
      </x:c>
      <x:c r="AE3246" s="50" t="n">
        <x:f>IF(Y3246,1,0)+IF(Z3246,1,0)+IF(AA3246,1,0)+IF(AB3246,1,0)</x:f>
        <x:v>0</x:v>
      </x:c>
      <x:c r="AF3246" s="50" t="n">
        <x:f>IF(Y3246,1,0)+IF(Z3246,1,0)+IF(AA3246,1,0)+IF(AC3246,1,0)</x:f>
        <x:v>0</x:v>
      </x:c>
      <x:c r="AG3246" s="53" t="n">
        <x:v>44348</x:v>
      </x:c>
      <x:c r="AH3246" s="50" t="str">
        <x:v>S100W4BA</x:v>
      </x:c>
      <x:c r="AI3246" s="50" t="str">
        <x:v>NetSalesSummaryOfBusinessResults</x:v>
      </x:c>
      <x:c r="AJ3246" s="50" t="str">
        <x:v>OperatingIncome</x:v>
      </x:c>
      <x:c r="AK3246" s="53" t="n">
        <x:v>45747</x:v>
      </x:c>
      <x:c r="AL3246" s="50" t="str">
        <x:v>365/365/365/366/365</x:v>
      </x:c>
      <x:c r="AM3246" s="51" t="n">
        <x:v>12582609</x:v>
      </x:c>
      <x:c r="AN3246" s="51" t="n">
        <x:v>1874</x:v>
      </x:c>
      <x:c r="AO3246" s="51" t="n">
        <x:f>IFERROR(AM3246*AN3246,"")</x:f>
        <x:v>23579809266</x:v>
      </x:c>
      <x:c r="AP3246" s="56" t="n">
        <x:f>IFERROR(AO3246/(K3246*1000000),"")</x:f>
        <x:v>0.48227855894491817</x:v>
      </x:c>
      <x:c r="AQ3246" s="57" t="n">
        <x:v>48021205</x:v>
      </x:c>
      <x:c r="AR3246" s="52" t="n">
        <x:v>0.1392574680790406</x:v>
      </x:c>
      <x:c r="AS3246" s="52" t="n">
        <x:v>-0.1547330065308861</x:v>
      </x:c>
      <x:c r="AT3246" s="55" t="b">
        <x:v>1</x:v>
      </x:c>
      <x:c r="AU3246" s="50"/>
      <x:c r="AV3246" s="58" t="n">
        <x:v>0.0440553660045464</x:v>
      </x:c>
      <x:c r="AW3246" s="50" t="n">
        <x:v>1553</x:v>
      </x:c>
      <x:c r="AX3246" s="50" t="str">
        <x:v>Discovery</x:v>
      </x:c>
      <x:c r="AY3246" s="50" t="str">
        <x:v>目立つ機械的警告なし（定性確認は別途必要）</x:v>
      </x:c>
      <x:c r="AZ3246" s="59" t="str">
        <x:v>2025-06-26 11:42</x:v>
      </x:c>
      <x:c r="BA3246" s="53" t="n">
        <x:v>37135</x:v>
      </x:c>
      <x:c r="BB3246" s="50"/>
      <x:c r="BC3246" s="50"/>
      <x:c r="BD3246" s="50" t="str">
        <x:v>TOPIX Small 2</x:v>
      </x:c>
    </x:row>
    <x:row r="3247">
      <x:c r="A3247" s="50" t="n">
        <x:v>3246</x:v>
      </x:c>
      <x:c r="B3247" s="50" t="str">
        <x:v>6786</x:v>
      </x:c>
      <x:c r="C3247" s="50" t="str">
        <x:v>6786.T</x:v>
      </x:c>
      <x:c r="D3247" s="50" t="str">
        <x:v>RVH Inc.</x:v>
      </x:c>
      <x:c r="E3247" s="50" t="str">
        <x:v>Standard Market(Domestic)</x:v>
      </x:c>
      <x:c r="F3247" s="50" t="str">
        <x:v>Services</x:v>
      </x:c>
      <x:c r="G3247" s="51" t="n">
        <x:v>1474.009</x:v>
      </x:c>
      <x:c r="H3247" s="51" t="n">
        <x:v>1225.685</x:v>
      </x:c>
      <x:c r="I3247" s="51" t="n">
        <x:v>1300.736</x:v>
      </x:c>
      <x:c r="J3247" s="51" t="n">
        <x:v>1276.789</x:v>
      </x:c>
      <x:c r="K3247" s="51" t="n">
        <x:v>1469.51</x:v>
      </x:c>
      <x:c r="L3247" s="52" t="n">
        <x:f>IFERROR(H3247/G3247-1,"")</x:f>
        <x:v>-0.16846844218725943</x:v>
      </x:c>
      <x:c r="M3247" s="52" t="n">
        <x:f>IFERROR(I3247/H3247-1,"")</x:f>
        <x:v>0.06123188257994516</x:v>
      </x:c>
      <x:c r="N3247" s="52" t="n">
        <x:f>IFERROR(J3247/I3247-1,"")</x:f>
        <x:v>-0.018410346142491707</x:v>
      </x:c>
      <x:c r="O3247" s="52" t="n">
        <x:f>IFERROR(K3247/J3247-1,"")</x:f>
        <x:v>0.15094193324033967</x:v>
      </x:c>
      <x:c r="P3247" s="52" t="n">
        <x:f>IFERROR((K3247/G3247)^(1/4)-1,"")</x:f>
        <x:v>-0.0007639299801907029</x:v>
      </x:c>
      <x:c r="Q3247" s="51" t="n">
        <x:v>-50.748</x:v>
      </x:c>
      <x:c r="R3247" s="52" t="n">
        <x:f>IFERROR(Q3247/K3247,"")</x:f>
        <x:v>-0.03453396029969173</x:v>
      </x:c>
      <x:c r="S3247" s="53" t="n">
        <x:v>36861</x:v>
      </x:c>
      <x:c r="T3247" s="50" t="str">
        <x:v>EDINET_company_history</x:v>
      </x:c>
      <x:c r="U3247" s="50" t="str">
        <x:v>株式会社ヘーリオスエネルギー</x:v>
      </x:c>
      <x:c r="V3247" s="54" t="n">
        <x:v>0.1287</x:v>
      </x:c>
      <x:c r="W3247" s="50" t="str">
        <x:v>荻野 善之</x:v>
      </x:c>
      <x:c r="X3247" s="50" t="b">
        <x:f>AND(COUNT(L3247:O3247)=4,L3247&gt;='設定'!$B$6,M3247&gt;='設定'!$B$6,N3247&gt;='設定'!$B$6,O3247&gt;='設定'!$B$6)</x:f>
        <x:v>0</x:v>
      </x:c>
      <x:c r="Y3247" s="50" t="b">
        <x:f>AND(COUNT(G3247:K3247)=5,P3247&gt;='設定'!$B$7)</x:f>
        <x:v>0</x:v>
      </x:c>
      <x:c r="Z3247" s="50" t="b">
        <x:f>AND(ISNUMBER(R3247),R3247&gt;='設定'!$B$8)</x:f>
        <x:v>0</x:v>
      </x:c>
      <x:c r="AA3247" s="50" t="b">
        <x:f>AND(ISNUMBER(S3247),S3247&gt;=DATE(YEAR('設定'!$B$10)-'設定'!$B$9,MONTH('設定'!$B$10),DAY('設定'!$B$10)))</x:f>
        <x:v>0</x:v>
      </x:c>
      <x:c r="AB3247" s="55" t="b">
        <x:v>0</x:v>
      </x:c>
      <x:c r="AC3247" s="55" t="b">
        <x:v>0</x:v>
      </x:c>
      <x:c r="AD3247" s="50" t="n">
        <x:f>IF(X3247,1,0)+IF(Z3247,1,0)+IF(AA3247,1,0)+IF(AB3247,1,0)</x:f>
        <x:v>0</x:v>
      </x:c>
      <x:c r="AE3247" s="50" t="n">
        <x:f>IF(Y3247,1,0)+IF(Z3247,1,0)+IF(AA3247,1,0)+IF(AB3247,1,0)</x:f>
        <x:v>0</x:v>
      </x:c>
      <x:c r="AF3247" s="50" t="n">
        <x:f>IF(Y3247,1,0)+IF(Z3247,1,0)+IF(AA3247,1,0)+IF(AC3247,1,0)</x:f>
        <x:v>0</x:v>
      </x:c>
      <x:c r="AG3247" s="53" t="n">
        <x:v>44348</x:v>
      </x:c>
      <x:c r="AH3247" s="50" t="str">
        <x:v>S100W3TE</x:v>
      </x:c>
      <x:c r="AI3247" s="50" t="str">
        <x:v>NetSalesSummaryOfBusinessResults</x:v>
      </x:c>
      <x:c r="AJ3247" s="50" t="str">
        <x:v>OperatingIncome</x:v>
      </x:c>
      <x:c r="AK3247" s="53" t="n">
        <x:v>45747</x:v>
      </x:c>
      <x:c r="AL3247" s="50" t="str">
        <x:v>365/365/365/366/365</x:v>
      </x:c>
      <x:c r="AM3247" s="51" t="n">
        <x:v>25321060</x:v>
      </x:c>
      <x:c r="AN3247" s="51" t="n">
        <x:v>51</x:v>
      </x:c>
      <x:c r="AO3247" s="51" t="n">
        <x:f>IFERROR(AM3247*AN3247,"")</x:f>
        <x:v>1291374060</x:v>
      </x:c>
      <x:c r="AP3247" s="56" t="n">
        <x:f>IFERROR(AO3247/(K3247*1000000),"")</x:f>
        <x:v>0.8787786813291505</x:v>
      </x:c>
      <x:c r="AQ3247" s="57" t="n">
        <x:v>6753053.333333333</x:v>
      </x:c>
      <x:c r="AR3247" s="52" t="n">
        <x:v>0.5953822111327308</x:v>
      </x:c>
      <x:c r="AS3247" s="52" t="n">
        <x:v>-0.6693548387096774</x:v>
      </x:c>
      <x:c r="AT3247" s="55" t="b">
        <x:v>0</x:v>
      </x:c>
      <x:c r="AU3247" s="50" t="str">
        <x:v>low_liquidity</x:v>
      </x:c>
      <x:c r="AV3247" s="58" t="n">
        <x:v>-0.4049557265068363</x:v>
      </x:c>
      <x:c r="AW3247" s="50" t="n">
        <x:v>3418</x:v>
      </x:c>
      <x:c r="AX3247" s="50" t="str">
        <x:v>Future Moat</x:v>
      </x:c>
      <x:c r="AY3247" s="50" t="str">
        <x:v>既存適格性フィルター不通過: low_liquidity / 60日平均売買代金2,000万円未満 / ローカル5年最大下落率-60%以下</x:v>
      </x:c>
      <x:c r="AZ3247" s="59" t="str">
        <x:v>2025-06-26 15:35</x:v>
      </x:c>
      <x:c r="BA3247" s="53" t="n">
        <x:v>36861</x:v>
      </x:c>
      <x:c r="BB3247" s="50"/>
      <x:c r="BC3247" s="50"/>
      <x:c r="BD3247" s="50"/>
    </x:row>
    <x:row r="3248">
      <x:c r="A3248" s="50" t="n">
        <x:v>3247</x:v>
      </x:c>
      <x:c r="B3248" s="50" t="str">
        <x:v>2904</x:v>
      </x:c>
      <x:c r="C3248" s="50" t="str">
        <x:v>2904.T</x:v>
      </x:c>
      <x:c r="D3248" s="50" t="str">
        <x:v>ICHIMASA KAMABOKO CO.,LTD.</x:v>
      </x:c>
      <x:c r="E3248" s="50" t="str">
        <x:v>Standard Market(Domestic)</x:v>
      </x:c>
      <x:c r="F3248" s="50" t="str">
        <x:v>Foods</x:v>
      </x:c>
      <x:c r="G3248" s="51" t="n">
        <x:v>34689.227</x:v>
      </x:c>
      <x:c r="H3248" s="51" t="n">
        <x:v>31636.256</x:v>
      </x:c>
      <x:c r="I3248" s="51" t="n">
        <x:v>32814.14</x:v>
      </x:c>
      <x:c r="J3248" s="51" t="n">
        <x:v>34487.406</x:v>
      </x:c>
      <x:c r="K3248" s="51" t="n">
        <x:v>34579.066</x:v>
      </x:c>
      <x:c r="L3248" s="52" t="n">
        <x:f>IFERROR(H3248/G3248-1,"")</x:f>
        <x:v>-0.08800919663041207</x:v>
      </x:c>
      <x:c r="M3248" s="52" t="n">
        <x:f>IFERROR(I3248/H3248-1,"")</x:f>
        <x:v>0.03723209219194579</x:v>
      </x:c>
      <x:c r="N3248" s="52" t="n">
        <x:f>IFERROR(J3248/I3248-1,"")</x:f>
        <x:v>0.05099222469337916</x:v>
      </x:c>
      <x:c r="O3248" s="52" t="n">
        <x:f>IFERROR(K3248/J3248-1,"")</x:f>
        <x:v>0.002657781800115666</x:v>
      </x:c>
      <x:c r="P3248" s="52" t="n">
        <x:f>IFERROR((K3248/G3248)^(1/4)-1,"")</x:f>
        <x:v>-0.0007948608297797533</x:v>
      </x:c>
      <x:c r="Q3248" s="51" t="n">
        <x:v>891.111</x:v>
      </x:c>
      <x:c r="R3248" s="52" t="n">
        <x:f>IFERROR(Q3248/K3248,"")</x:f>
        <x:v>0.025770244922173433</x:v>
      </x:c>
      <x:c r="S3248" s="53" t="n">
        <x:v>38322</x:v>
      </x:c>
      <x:c r="T3248" s="50" t="str">
        <x:v>EDINET_company_history</x:v>
      </x:c>
      <x:c r="U3248" s="50" t="str">
        <x:v>有限会社ノザキ</x:v>
      </x:c>
      <x:c r="V3248" s="54" t="n">
        <x:v>0.3104</x:v>
      </x:c>
      <x:c r="W3248" s="50" t="str">
        <x:v>野 崎 正 博</x:v>
      </x:c>
      <x:c r="X3248" s="50" t="b">
        <x:f>AND(COUNT(L3248:O3248)=4,L3248&gt;='設定'!$B$6,M3248&gt;='設定'!$B$6,N3248&gt;='設定'!$B$6,O3248&gt;='設定'!$B$6)</x:f>
        <x:v>0</x:v>
      </x:c>
      <x:c r="Y3248" s="50" t="b">
        <x:f>AND(COUNT(G3248:K3248)=5,P3248&gt;='設定'!$B$7)</x:f>
        <x:v>0</x:v>
      </x:c>
      <x:c r="Z3248" s="50" t="b">
        <x:f>AND(ISNUMBER(R3248),R3248&gt;='設定'!$B$8)</x:f>
        <x:v>0</x:v>
      </x:c>
      <x:c r="AA3248" s="50" t="b">
        <x:f>AND(ISNUMBER(S3248),S3248&gt;=DATE(YEAR('設定'!$B$10)-'設定'!$B$9,MONTH('設定'!$B$10),DAY('設定'!$B$10)))</x:f>
        <x:v>0</x:v>
      </x:c>
      <x:c r="AB3248" s="55" t="b">
        <x:v>0</x:v>
      </x:c>
      <x:c r="AC3248" s="55" t="b">
        <x:v>0</x:v>
      </x:c>
      <x:c r="AD3248" s="50" t="n">
        <x:f>IF(X3248,1,0)+IF(Z3248,1,0)+IF(AA3248,1,0)+IF(AB3248,1,0)</x:f>
        <x:v>0</x:v>
      </x:c>
      <x:c r="AE3248" s="50" t="n">
        <x:f>IF(Y3248,1,0)+IF(Z3248,1,0)+IF(AA3248,1,0)+IF(AB3248,1,0)</x:f>
        <x:v>0</x:v>
      </x:c>
      <x:c r="AF3248" s="50" t="n">
        <x:f>IF(Y3248,1,0)+IF(Z3248,1,0)+IF(AA3248,1,0)+IF(AC3248,1,0)</x:f>
        <x:v>0</x:v>
      </x:c>
      <x:c r="AG3248" s="53" t="n">
        <x:v>44348</x:v>
      </x:c>
      <x:c r="AH3248" s="50" t="str">
        <x:v>S100WQ1K</x:v>
      </x:c>
      <x:c r="AI3248" s="50" t="str">
        <x:v>NetSalesSummaryOfBusinessResults</x:v>
      </x:c>
      <x:c r="AJ3248" s="50" t="str">
        <x:v>OperatingIncome</x:v>
      </x:c>
      <x:c r="AK3248" s="53" t="n">
        <x:v>45838</x:v>
      </x:c>
      <x:c r="AL3248" s="50" t="str">
        <x:v>365/365/365/366/365</x:v>
      </x:c>
      <x:c r="AM3248" s="51" t="n">
        <x:v>18525000</x:v>
      </x:c>
      <x:c r="AN3248" s="51" t="n">
        <x:v>768</x:v>
      </x:c>
      <x:c r="AO3248" s="51" t="n">
        <x:f>IFERROR(AM3248*AN3248,"")</x:f>
        <x:v>14227200000</x:v>
      </x:c>
      <x:c r="AP3248" s="56" t="n">
        <x:f>IFERROR(AO3248/(K3248*1000000),"")</x:f>
        <x:v>0.41143968434543604</x:v>
      </x:c>
      <x:c r="AQ3248" s="57" t="n">
        <x:v>3941398.3333333335</x:v>
      </x:c>
      <x:c r="AR3248" s="52" t="n">
        <x:v>0.1437030123720559</x:v>
      </x:c>
      <x:c r="AS3248" s="52" t="n">
        <x:v>-0.2670515087299888</x:v>
      </x:c>
      <x:c r="AT3248" s="55" t="b">
        <x:v>0</x:v>
      </x:c>
      <x:c r="AU3248" s="50" t="str">
        <x:v>low_liquidity</x:v>
      </x:c>
      <x:c r="AV3248" s="58" t="n">
        <x:v>-0.0394161239413818</x:v>
      </x:c>
      <x:c r="AW3248" s="50" t="n">
        <x:v>2185</x:v>
      </x:c>
      <x:c r="AX3248" s="50" t="str">
        <x:v>Core Moat</x:v>
      </x:c>
      <x:c r="AY3248" s="50" t="str">
        <x:v>既存適格性フィルター不通過: low_liquidity / 60日平均売買代金2,000万円未満</x:v>
      </x:c>
      <x:c r="AZ3248" s="59" t="str">
        <x:v>2025-09-22 10:02</x:v>
      </x:c>
      <x:c r="BA3248" s="53" t="n">
        <x:v>38322</x:v>
      </x:c>
      <x:c r="BB3248" s="50"/>
      <x:c r="BC3248" s="50"/>
      <x:c r="BD3248" s="50"/>
    </x:row>
    <x:row r="3249">
      <x:c r="A3249" s="50" t="n">
        <x:v>3248</x:v>
      </x:c>
      <x:c r="B3249" s="50" t="str">
        <x:v>7520</x:v>
      </x:c>
      <x:c r="C3249" s="50" t="str">
        <x:v>7520.T</x:v>
      </x:c>
      <x:c r="D3249" s="50" t="str">
        <x:v>Eco's Co.,Ltd.</x:v>
      </x:c>
      <x:c r="E3249" s="50" t="str">
        <x:v>Prime Market (Domestic)</x:v>
      </x:c>
      <x:c r="F3249" s="50" t="str">
        <x:v>Retail Trade</x:v>
      </x:c>
      <x:c r="G3249" s="51" t="n">
        <x:v>134775</x:v>
      </x:c>
      <x:c r="H3249" s="51" t="n">
        <x:v>119057</x:v>
      </x:c>
      <x:c r="I3249" s="51" t="n">
        <x:v>126377</x:v>
      </x:c>
      <x:c r="J3249" s="51" t="n">
        <x:v>133521</x:v>
      </x:c>
      <x:c r="K3249" s="51" t="n">
        <x:v>134198</x:v>
      </x:c>
      <x:c r="L3249" s="52" t="n">
        <x:f>IFERROR(H3249/G3249-1,"")</x:f>
        <x:v>-0.11662400296790942</x:v>
      </x:c>
      <x:c r="M3249" s="52" t="n">
        <x:f>IFERROR(I3249/H3249-1,"")</x:f>
        <x:v>0.06148315512737601</x:v>
      </x:c>
      <x:c r="N3249" s="52" t="n">
        <x:f>IFERROR(J3249/I3249-1,"")</x:f>
        <x:v>0.05652927352287196</x:v>
      </x:c>
      <x:c r="O3249" s="52" t="n">
        <x:f>IFERROR(K3249/J3249-1,"")</x:f>
        <x:v>0.005070363463425265</x:v>
      </x:c>
      <x:c r="P3249" s="52" t="n">
        <x:f>IFERROR((K3249/G3249)^(1/4)-1,"")</x:f>
        <x:v>-0.0010720249804350157</x:v>
      </x:c>
      <x:c r="Q3249" s="51" t="n">
        <x:v>5729</x:v>
      </x:c>
      <x:c r="R3249" s="52" t="n">
        <x:f>IFERROR(Q3249/K3249,"")</x:f>
        <x:v>0.04269065112743856</x:v>
      </x:c>
      <x:c r="S3249" s="53" t="n">
        <x:v>38047</x:v>
      </x:c>
      <x:c r="T3249" s="50" t="str">
        <x:v>EDINET_company_history</x:v>
      </x:c>
      <x:c r="U3249" s="50" t="str">
        <x:v>株式会社琢磨</x:v>
      </x:c>
      <x:c r="V3249" s="54" t="n">
        <x:v>0.1787</x:v>
      </x:c>
      <x:c r="W3249" s="50" t="str">
        <x:v>平 邦 雄 / 平 典 子</x:v>
      </x:c>
      <x:c r="X3249" s="50" t="b">
        <x:f>AND(COUNT(L3249:O3249)=4,L3249&gt;='設定'!$B$6,M3249&gt;='設定'!$B$6,N3249&gt;='設定'!$B$6,O3249&gt;='設定'!$B$6)</x:f>
        <x:v>0</x:v>
      </x:c>
      <x:c r="Y3249" s="50" t="b">
        <x:f>AND(COUNT(G3249:K3249)=5,P3249&gt;='設定'!$B$7)</x:f>
        <x:v>0</x:v>
      </x:c>
      <x:c r="Z3249" s="50" t="b">
        <x:f>AND(ISNUMBER(R3249),R3249&gt;='設定'!$B$8)</x:f>
        <x:v>0</x:v>
      </x:c>
      <x:c r="AA3249" s="50" t="b">
        <x:f>AND(ISNUMBER(S3249),S3249&gt;=DATE(YEAR('設定'!$B$10)-'設定'!$B$9,MONTH('設定'!$B$10),DAY('設定'!$B$10)))</x:f>
        <x:v>0</x:v>
      </x:c>
      <x:c r="AB3249" s="55" t="b">
        <x:v>0</x:v>
      </x:c>
      <x:c r="AC3249" s="55" t="b">
        <x:v>0</x:v>
      </x:c>
      <x:c r="AD3249" s="50" t="n">
        <x:f>IF(X3249,1,0)+IF(Z3249,1,0)+IF(AA3249,1,0)+IF(AB3249,1,0)</x:f>
        <x:v>0</x:v>
      </x:c>
      <x:c r="AE3249" s="50" t="n">
        <x:f>IF(Y3249,1,0)+IF(Z3249,1,0)+IF(AA3249,1,0)+IF(AB3249,1,0)</x:f>
        <x:v>0</x:v>
      </x:c>
      <x:c r="AF3249" s="50" t="n">
        <x:f>IF(Y3249,1,0)+IF(Z3249,1,0)+IF(AA3249,1,0)+IF(AC3249,1,0)</x:f>
        <x:v>0</x:v>
      </x:c>
      <x:c r="AG3249" s="53" t="n">
        <x:v>44348</x:v>
      </x:c>
      <x:c r="AH3249" s="50" t="str">
        <x:v>S100Y4BQ</x:v>
      </x:c>
      <x:c r="AI3249" s="50" t="str">
        <x:v>NetSalesSummaryOfBusinessResults</x:v>
      </x:c>
      <x:c r="AJ3249" s="50" t="str">
        <x:v>OperatingIncome</x:v>
      </x:c>
      <x:c r="AK3249" s="53" t="n">
        <x:v>46081</x:v>
      </x:c>
      <x:c r="AL3249" s="50" t="str">
        <x:v>365/365/366/365/365</x:v>
      </x:c>
      <x:c r="AM3249" s="51" t="n">
        <x:v>11235017</x:v>
      </x:c>
      <x:c r="AN3249" s="51" t="n">
        <x:v>2232</x:v>
      </x:c>
      <x:c r="AO3249" s="51" t="n">
        <x:f>IFERROR(AM3249*AN3249,"")</x:f>
        <x:v>25076557944</x:v>
      </x:c>
      <x:c r="AP3249" s="56" t="n">
        <x:f>IFERROR(AO3249/(K3249*1000000),"")</x:f>
        <x:v>0.18686238203251912</x:v>
      </x:c>
      <x:c r="AQ3249" s="57" t="n">
        <x:v>62678718.333333336</x:v>
      </x:c>
      <x:c r="AR3249" s="52" t="n">
        <x:v>0.2325887315381533</x:v>
      </x:c>
      <x:c r="AS3249" s="52" t="n">
        <x:v>-0.3120124804992199</x:v>
      </x:c>
      <x:c r="AT3249" s="55" t="b">
        <x:v>1</x:v>
      </x:c>
      <x:c r="AU3249" s="50"/>
      <x:c r="AV3249" s="58" t="n">
        <x:v>-0.0917722059935838</x:v>
      </x:c>
      <x:c r="AW3249" s="50" t="n">
        <x:v>2545</x:v>
      </x:c>
      <x:c r="AX3249" s="50" t="str">
        <x:v>Core Moat</x:v>
      </x:c>
      <x:c r="AY3249" s="50" t="str">
        <x:v>目立つ機械的警告なし（定性確認は別途必要）</x:v>
      </x:c>
      <x:c r="AZ3249" s="59" t="str">
        <x:v>2026-05-19 09:06</x:v>
      </x:c>
      <x:c r="BA3249" s="53" t="n">
        <x:v>38047</x:v>
      </x:c>
      <x:c r="BB3249" s="50"/>
      <x:c r="BC3249" s="50"/>
      <x:c r="BD3249" s="50" t="str">
        <x:v>TOPIX Small 2</x:v>
      </x:c>
    </x:row>
    <x:row r="3250">
      <x:c r="A3250" s="50" t="n">
        <x:v>3249</x:v>
      </x:c>
      <x:c r="B3250" s="50" t="str">
        <x:v>4178</x:v>
      </x:c>
      <x:c r="C3250" s="50" t="str">
        <x:v>4178.T</x:v>
      </x:c>
      <x:c r="D3250" s="50" t="str">
        <x:v>Sharing Innovations Inc.</x:v>
      </x:c>
      <x:c r="E3250" s="50" t="str">
        <x:v>Growth Market(Domestic)</x:v>
      </x:c>
      <x:c r="F3250" s="50" t="str">
        <x:v>Information &amp; Communication</x:v>
      </x:c>
      <x:c r="G3250" s="51" t="n">
        <x:v>4477.384</x:v>
      </x:c>
      <x:c r="H3250" s="51" t="n">
        <x:v>5189.147</x:v>
      </x:c>
      <x:c r="I3250" s="51" t="n">
        <x:v>5057.617</x:v>
      </x:c>
      <x:c r="J3250" s="51" t="n">
        <x:v>5169.035</x:v>
      </x:c>
      <x:c r="K3250" s="51" t="n">
        <x:v>4458.053</x:v>
      </x:c>
      <x:c r="L3250" s="52" t="n">
        <x:f>IFERROR(H3250/G3250-1,"")</x:f>
        <x:v>0.15896849588956408</x:v>
      </x:c>
      <x:c r="M3250" s="52" t="n">
        <x:f>IFERROR(I3250/H3250-1,"")</x:f>
        <x:v>-0.0253471331608065</x:v>
      </x:c>
      <x:c r="N3250" s="52" t="n">
        <x:f>IFERROR(J3250/I3250-1,"")</x:f>
        <x:v>0.02202974246567102</x:v>
      </x:c>
      <x:c r="O3250" s="52" t="n">
        <x:f>IFERROR(K3250/J3250-1,"")</x:f>
        <x:v>-0.13754636987368052</x:v>
      </x:c>
      <x:c r="P3250" s="52" t="n">
        <x:f>IFERROR((K3250/G3250)^(1/4)-1,"")</x:f>
        <x:v>-0.0010811210846524144</x:v>
      </x:c>
      <x:c r="Q3250" s="51" t="n">
        <x:v>100.369</x:v>
      </x:c>
      <x:c r="R3250" s="52" t="n">
        <x:f>IFERROR(Q3250/K3250,"")</x:f>
        <x:v>0.02251408854941832</x:v>
      </x:c>
      <x:c r="S3250" s="53" t="n">
        <x:v>44256</x:v>
      </x:c>
      <x:c r="T3250" s="50" t="str">
        <x:v>EDINET_company_history</x:v>
      </x:c>
      <x:c r="U3250" s="50" t="str">
        <x:v>株式会社Orchestra Holdings</x:v>
      </x:c>
      <x:c r="V3250" s="54" t="n">
        <x:v>0.715</x:v>
      </x:c>
      <x:c r="W3250" s="50" t="str">
        <x:v>信田 人 / 栁 径太</x:v>
      </x:c>
      <x:c r="X3250" s="50" t="b">
        <x:f>AND(COUNT(L3250:O3250)=4,L3250&gt;='設定'!$B$6,M3250&gt;='設定'!$B$6,N3250&gt;='設定'!$B$6,O3250&gt;='設定'!$B$6)</x:f>
        <x:v>0</x:v>
      </x:c>
      <x:c r="Y3250" s="50" t="b">
        <x:f>AND(COUNT(G3250:K3250)=5,P3250&gt;='設定'!$B$7)</x:f>
        <x:v>0</x:v>
      </x:c>
      <x:c r="Z3250" s="50" t="b">
        <x:f>AND(ISNUMBER(R3250),R3250&gt;='設定'!$B$8)</x:f>
        <x:v>0</x:v>
      </x:c>
      <x:c r="AA3250" s="50" t="b">
        <x:f>AND(ISNUMBER(S3250),S3250&gt;=DATE(YEAR('設定'!$B$10)-'設定'!$B$9,MONTH('設定'!$B$10),DAY('設定'!$B$10)))</x:f>
        <x:v>0</x:v>
      </x:c>
      <x:c r="AB3250" s="55" t="b">
        <x:v>0</x:v>
      </x:c>
      <x:c r="AC3250" s="55" t="b">
        <x:v>0</x:v>
      </x:c>
      <x:c r="AD3250" s="50" t="n">
        <x:f>IF(X3250,1,0)+IF(Z3250,1,0)+IF(AA3250,1,0)+IF(AB3250,1,0)</x:f>
        <x:v>0</x:v>
      </x:c>
      <x:c r="AE3250" s="50" t="n">
        <x:f>IF(Y3250,1,0)+IF(Z3250,1,0)+IF(AA3250,1,0)+IF(AB3250,1,0)</x:f>
        <x:v>0</x:v>
      </x:c>
      <x:c r="AF3250" s="50" t="n">
        <x:f>IF(Y3250,1,0)+IF(Z3250,1,0)+IF(AA3250,1,0)+IF(AC3250,1,0)</x:f>
        <x:v>0</x:v>
      </x:c>
      <x:c r="AG3250" s="53" t="n">
        <x:v>44348</x:v>
      </x:c>
      <x:c r="AH3250" s="50" t="str">
        <x:v>S100XS7T</x:v>
      </x:c>
      <x:c r="AI3250" s="50" t="str">
        <x:v>NetSalesSummaryOfBusinessResults</x:v>
      </x:c>
      <x:c r="AJ3250" s="50" t="str">
        <x:v>OperatingIncome</x:v>
      </x:c>
      <x:c r="AK3250" s="53" t="n">
        <x:v>46022</x:v>
      </x:c>
      <x:c r="AL3250" s="50" t="str">
        <x:v>365/365/365/366/365</x:v>
      </x:c>
      <x:c r="AM3250" s="51" t="n">
        <x:v>3743600</x:v>
      </x:c>
      <x:c r="AN3250" s="51" t="n">
        <x:v>523</x:v>
      </x:c>
      <x:c r="AO3250" s="51" t="n">
        <x:f>IFERROR(AM3250*AN3250,"")</x:f>
        <x:v>1957902800</x:v>
      </x:c>
      <x:c r="AP3250" s="56" t="n">
        <x:f>IFERROR(AO3250/(K3250*1000000),"")</x:f>
        <x:v>0.4391833834187256</x:v>
      </x:c>
      <x:c r="AQ3250" s="57" t="n">
        <x:v>1243883.3333333333</x:v>
      </x:c>
      <x:c r="AR3250" s="52" t="n">
        <x:v>0.386009501689977</x:v>
      </x:c>
      <x:c r="AS3250" s="52" t="n">
        <x:v>-0.8545201668984701</x:v>
      </x:c>
      <x:c r="AT3250" s="55" t="b">
        <x:v>0</x:v>
      </x:c>
      <x:c r="AU3250" s="50" t="str">
        <x:v>low_liquidity</x:v>
      </x:c>
      <x:c r="AV3250" s="58" t="n">
        <x:v>-0.1947364420289123</x:v>
      </x:c>
      <x:c r="AW3250" s="50" t="n">
        <x:v>3016</x:v>
      </x:c>
      <x:c r="AX3250" s="50" t="str">
        <x:v>Future Moat</x:v>
      </x:c>
      <x:c r="AY3250" s="50" t="str">
        <x:v>既存適格性フィルター不通過: low_liquidity / 60日平均売買代金2,000万円未満 / ローカル5年最大下落率-60%以下</x:v>
      </x:c>
      <x:c r="AZ3250" s="59" t="str">
        <x:v>2026-03-24 16:24</x:v>
      </x:c>
      <x:c r="BA3250" s="53" t="n">
        <x:v>44256</x:v>
      </x:c>
      <x:c r="BB3250" s="50"/>
      <x:c r="BC3250" s="50"/>
      <x:c r="BD3250" s="50"/>
    </x:row>
    <x:row r="3251">
      <x:c r="A3251" s="50" t="n">
        <x:v>3250</x:v>
      </x:c>
      <x:c r="B3251" s="50" t="str">
        <x:v>3023</x:v>
      </x:c>
      <x:c r="C3251" s="50" t="str">
        <x:v>3023.T</x:v>
      </x:c>
      <x:c r="D3251" s="50" t="str">
        <x:v>Rasa Corporation</x:v>
      </x:c>
      <x:c r="E3251" s="50" t="str">
        <x:v>Standard Market(Domestic)</x:v>
      </x:c>
      <x:c r="F3251" s="50" t="str">
        <x:v>Wholesale Trade</x:v>
      </x:c>
      <x:c r="G3251" s="51" t="n">
        <x:v>26727</x:v>
      </x:c>
      <x:c r="H3251" s="51" t="n">
        <x:v>31329</x:v>
      </x:c>
      <x:c r="I3251" s="51" t="n">
        <x:v>29656</x:v>
      </x:c>
      <x:c r="J3251" s="51" t="n">
        <x:v>27916</x:v>
      </x:c>
      <x:c r="K3251" s="51" t="n">
        <x:v>26568</x:v>
      </x:c>
      <x:c r="L3251" s="52" t="n">
        <x:f>IFERROR(H3251/G3251-1,"")</x:f>
        <x:v>0.17218543046357615</x:v>
      </x:c>
      <x:c r="M3251" s="52" t="n">
        <x:f>IFERROR(I3251/H3251-1,"")</x:f>
        <x:v>-0.05340100226627087</x:v>
      </x:c>
      <x:c r="N3251" s="52" t="n">
        <x:f>IFERROR(J3251/I3251-1,"")</x:f>
        <x:v>-0.05867278122470998</x:v>
      </x:c>
      <x:c r="O3251" s="52" t="n">
        <x:f>IFERROR(K3251/J3251-1,"")</x:f>
        <x:v>-0.04828772030376849</x:v>
      </x:c>
      <x:c r="P3251" s="52" t="n">
        <x:f>IFERROR((K3251/G3251)^(1/4)-1,"")</x:f>
        <x:v>-0.0014905895492458576</x:v>
      </x:c>
      <x:c r="Q3251" s="51" t="n">
        <x:v>2532</x:v>
      </x:c>
      <x:c r="R3251" s="52" t="n">
        <x:f>IFERROR(Q3251/K3251,"")</x:f>
        <x:v>0.09530261969286359</x:v>
      </x:c>
      <x:c r="S3251" s="53" t="n">
        <x:v>38749</x:v>
      </x:c>
      <x:c r="T3251" s="50" t="str">
        <x:v>EDINET_company_history</x:v>
      </x:c>
      <x:c r="U3251" s="50" t="str">
        <x:v>日本マスタートラスト信託銀行株式会社(信託口)</x:v>
      </x:c>
      <x:c r="V3251" s="54" t="n">
        <x:v>0.1306</x:v>
      </x:c>
      <x:c r="W3251" s="50" t="str">
        <x:v>井 村 周 一</x:v>
      </x:c>
      <x:c r="X3251" s="50" t="b">
        <x:f>AND(COUNT(L3251:O3251)=4,L3251&gt;='設定'!$B$6,M3251&gt;='設定'!$B$6,N3251&gt;='設定'!$B$6,O3251&gt;='設定'!$B$6)</x:f>
        <x:v>0</x:v>
      </x:c>
      <x:c r="Y3251" s="50" t="b">
        <x:f>AND(COUNT(G3251:K3251)=5,P3251&gt;='設定'!$B$7)</x:f>
        <x:v>0</x:v>
      </x:c>
      <x:c r="Z3251" s="50" t="b">
        <x:f>AND(ISNUMBER(R3251),R3251&gt;='設定'!$B$8)</x:f>
        <x:v>0</x:v>
      </x:c>
      <x:c r="AA3251" s="50" t="b">
        <x:f>AND(ISNUMBER(S3251),S3251&gt;=DATE(YEAR('設定'!$B$10)-'設定'!$B$9,MONTH('設定'!$B$10),DAY('設定'!$B$10)))</x:f>
        <x:v>0</x:v>
      </x:c>
      <x:c r="AB3251" s="55" t="b">
        <x:v>0</x:v>
      </x:c>
      <x:c r="AC3251" s="55" t="b">
        <x:v>0</x:v>
      </x:c>
      <x:c r="AD3251" s="50" t="n">
        <x:f>IF(X3251,1,0)+IF(Z3251,1,0)+IF(AA3251,1,0)+IF(AB3251,1,0)</x:f>
        <x:v>0</x:v>
      </x:c>
      <x:c r="AE3251" s="50" t="n">
        <x:f>IF(Y3251,1,0)+IF(Z3251,1,0)+IF(AA3251,1,0)+IF(AB3251,1,0)</x:f>
        <x:v>0</x:v>
      </x:c>
      <x:c r="AF3251" s="50" t="n">
        <x:f>IF(Y3251,1,0)+IF(Z3251,1,0)+IF(AA3251,1,0)+IF(AC3251,1,0)</x:f>
        <x:v>0</x:v>
      </x:c>
      <x:c r="AG3251" s="53" t="n">
        <x:v>44348</x:v>
      </x:c>
      <x:c r="AH3251" s="50" t="str">
        <x:v>S100W22B</x:v>
      </x:c>
      <x:c r="AI3251" s="50" t="str">
        <x:v>NetSalesSummaryOfBusinessResults</x:v>
      </x:c>
      <x:c r="AJ3251" s="50" t="str">
        <x:v>OperatingIncome</x:v>
      </x:c>
      <x:c r="AK3251" s="53" t="n">
        <x:v>45747</x:v>
      </x:c>
      <x:c r="AL3251" s="50" t="str">
        <x:v>365/365/365/366/365</x:v>
      </x:c>
      <x:c r="AM3251" s="51" t="n">
        <x:v>10893038</x:v>
      </x:c>
      <x:c r="AN3251" s="51" t="n">
        <x:v>1712</x:v>
      </x:c>
      <x:c r="AO3251" s="51" t="n">
        <x:f>IFERROR(AM3251*AN3251,"")</x:f>
        <x:v>18648881056</x:v>
      </x:c>
      <x:c r="AP3251" s="56" t="n">
        <x:f>IFERROR(AO3251/(K3251*1000000),"")</x:f>
        <x:v>0.7019301812707016</x:v>
      </x:c>
      <x:c r="AQ3251" s="57" t="n">
        <x:v>97829025</x:v>
      </x:c>
      <x:c r="AR3251" s="52" t="n">
        <x:v>0.2627479508158327</x:v>
      </x:c>
      <x:c r="AS3251" s="52" t="n">
        <x:v>-0.3772197772549982</x:v>
      </x:c>
      <x:c r="AT3251" s="55" t="b">
        <x:v>1</x:v>
      </x:c>
      <x:c r="AU3251" s="50"/>
      <x:c r="AV3251" s="58" t="n">
        <x:v>-0.0256201041659373</x:v>
      </x:c>
      <x:c r="AW3251" s="50" t="n">
        <x:v>2083</x:v>
      </x:c>
      <x:c r="AX3251" s="50" t="str">
        <x:v>Core Moat</x:v>
      </x:c>
      <x:c r="AY3251" s="50" t="str">
        <x:v>目立つ機械的警告なし（定性確認は別途必要）</x:v>
      </x:c>
      <x:c r="AZ3251" s="59" t="str">
        <x:v>2025-06-24 10:05</x:v>
      </x:c>
      <x:c r="BA3251" s="53" t="n">
        <x:v>38749</x:v>
      </x:c>
      <x:c r="BB3251" s="50"/>
      <x:c r="BC3251" s="50"/>
      <x:c r="BD3251" s="50" t="str">
        <x:v>TOPIX Small 2</x:v>
      </x:c>
    </x:row>
    <x:row r="3252">
      <x:c r="A3252" s="50" t="n">
        <x:v>3251</x:v>
      </x:c>
      <x:c r="B3252" s="50" t="str">
        <x:v>4078</x:v>
      </x:c>
      <x:c r="C3252" s="50" t="str">
        <x:v>4078.T</x:v>
      </x:c>
      <x:c r="D3252" s="50" t="str">
        <x:v>Sakai Chemical Industry Co.,Ltd.</x:v>
      </x:c>
      <x:c r="E3252" s="50" t="str">
        <x:v>Prime Market (Domestic)</x:v>
      </x:c>
      <x:c r="F3252" s="50" t="str">
        <x:v>Chemicals</x:v>
      </x:c>
      <x:c r="G3252" s="51" t="n">
        <x:v>84918</x:v>
      </x:c>
      <x:c r="H3252" s="51" t="n">
        <x:v>80135</x:v>
      </x:c>
      <x:c r="I3252" s="51" t="n">
        <x:v>83861</x:v>
      </x:c>
      <x:c r="J3252" s="51" t="n">
        <x:v>82105</x:v>
      </x:c>
      <x:c r="K3252" s="51" t="n">
        <x:v>84409</x:v>
      </x:c>
      <x:c r="L3252" s="52" t="n">
        <x:f>IFERROR(H3252/G3252-1,"")</x:f>
        <x:v>-0.05632492522197885</x:v>
      </x:c>
      <x:c r="M3252" s="52" t="n">
        <x:f>IFERROR(I3252/H3252-1,"")</x:f>
        <x:v>0.04649653709365453</x:v>
      </x:c>
      <x:c r="N3252" s="52" t="n">
        <x:f>IFERROR(J3252/I3252-1,"")</x:f>
        <x:v>-0.02093941164546098</x:v>
      </x:c>
      <x:c r="O3252" s="52" t="n">
        <x:f>IFERROR(K3252/J3252-1,"")</x:f>
        <x:v>0.028061628402655137</x:v>
      </x:c>
      <x:c r="P3252" s="52" t="n">
        <x:f>IFERROR((K3252/G3252)^(1/4)-1,"")</x:f>
        <x:v>-0.001501884538864462</x:v>
      </x:c>
      <x:c r="Q3252" s="51" t="n">
        <x:v>6093</x:v>
      </x:c>
      <x:c r="R3252" s="52" t="n">
        <x:f>IFERROR(Q3252/K3252,"")</x:f>
        <x:v>0.07218424575578433</x:v>
      </x:c>
      <x:c r="S3252" s="53" t="n">
        <x:v>18323</x:v>
      </x:c>
      <x:c r="T3252" s="50" t="str">
        <x:v>EDINET_company_history</x:v>
      </x:c>
      <x:c r="U3252" s="50" t="str">
        <x:v>日本マスタートラスト信託銀行株式会社（信託口）</x:v>
      </x:c>
      <x:c r="V3252" s="54" t="n">
        <x:v>0.1385</x:v>
      </x:c>
      <x:c r="W3252" s="50" t="str">
        <x:v>矢倉 敏行</x:v>
      </x:c>
      <x:c r="X3252" s="50" t="b">
        <x:f>AND(COUNT(L3252:O3252)=4,L3252&gt;='設定'!$B$6,M3252&gt;='設定'!$B$6,N3252&gt;='設定'!$B$6,O3252&gt;='設定'!$B$6)</x:f>
        <x:v>0</x:v>
      </x:c>
      <x:c r="Y3252" s="50" t="b">
        <x:f>AND(COUNT(G3252:K3252)=5,P3252&gt;='設定'!$B$7)</x:f>
        <x:v>0</x:v>
      </x:c>
      <x:c r="Z3252" s="50" t="b">
        <x:f>AND(ISNUMBER(R3252),R3252&gt;='設定'!$B$8)</x:f>
        <x:v>0</x:v>
      </x:c>
      <x:c r="AA3252" s="50" t="b">
        <x:f>AND(ISNUMBER(S3252),S3252&gt;=DATE(YEAR('設定'!$B$10)-'設定'!$B$9,MONTH('設定'!$B$10),DAY('設定'!$B$10)))</x:f>
        <x:v>0</x:v>
      </x:c>
      <x:c r="AB3252" s="55" t="b">
        <x:v>0</x:v>
      </x:c>
      <x:c r="AC3252" s="55" t="b">
        <x:v>0</x:v>
      </x:c>
      <x:c r="AD3252" s="50" t="n">
        <x:f>IF(X3252,1,0)+IF(Z3252,1,0)+IF(AA3252,1,0)+IF(AB3252,1,0)</x:f>
        <x:v>0</x:v>
      </x:c>
      <x:c r="AE3252" s="50" t="n">
        <x:f>IF(Y3252,1,0)+IF(Z3252,1,0)+IF(AA3252,1,0)+IF(AB3252,1,0)</x:f>
        <x:v>0</x:v>
      </x:c>
      <x:c r="AF3252" s="50" t="n">
        <x:f>IF(Y3252,1,0)+IF(Z3252,1,0)+IF(AA3252,1,0)+IF(AC3252,1,0)</x:f>
        <x:v>0</x:v>
      </x:c>
      <x:c r="AG3252" s="53" t="n">
        <x:v>44348</x:v>
      </x:c>
      <x:c r="AH3252" s="50" t="str">
        <x:v>S100W3IO</x:v>
      </x:c>
      <x:c r="AI3252" s="50" t="str">
        <x:v>NetSalesSummaryOfBusinessResults</x:v>
      </x:c>
      <x:c r="AJ3252" s="50" t="str">
        <x:v>OperatingIncome</x:v>
      </x:c>
      <x:c r="AK3252" s="53" t="n">
        <x:v>45747</x:v>
      </x:c>
      <x:c r="AL3252" s="50" t="str">
        <x:v>365/365/365/366/365</x:v>
      </x:c>
      <x:c r="AM3252" s="51" t="n">
        <x:v>16217700</x:v>
      </x:c>
      <x:c r="AN3252" s="51" t="n">
        <x:v>5640</x:v>
      </x:c>
      <x:c r="AO3252" s="51" t="n">
        <x:f>IFERROR(AM3252*AN3252,"")</x:f>
        <x:v>91467828000</x:v>
      </x:c>
      <x:c r="AP3252" s="56" t="n">
        <x:f>IFERROR(AO3252/(K3252*1000000),"")</x:f>
        <x:v>1.083626485327394</x:v>
      </x:c>
      <x:c r="AQ3252" s="57" t="n">
        <x:v>744857341.6666666</x:v>
      </x:c>
      <x:c r="AR3252" s="52" t="n">
        <x:v>0.332005461578417</x:v>
      </x:c>
      <x:c r="AS3252" s="52" t="n">
        <x:v>-0.2966613733477556</x:v>
      </x:c>
      <x:c r="AT3252" s="55" t="b">
        <x:v>1</x:v>
      </x:c>
      <x:c r="AU3252" s="50"/>
      <x:c r="AV3252" s="58" t="n">
        <x:v>0.2309984809169408</x:v>
      </x:c>
      <x:c r="AW3252" s="50" t="n">
        <x:v>598</x:v>
      </x:c>
      <x:c r="AX3252" s="50" t="str">
        <x:v>Future Moat</x:v>
      </x:c>
      <x:c r="AY3252" s="50" t="str">
        <x:v>目立つ機械的警告なし（定性確認は別途必要）</x:v>
      </x:c>
      <x:c r="AZ3252" s="59" t="str">
        <x:v>2025-06-25 10:25</x:v>
      </x:c>
      <x:c r="BA3252" s="53" t="n">
        <x:v>18323</x:v>
      </x:c>
      <x:c r="BB3252" s="50"/>
      <x:c r="BC3252" s="50"/>
      <x:c r="BD3252" s="50" t="str">
        <x:v>TOPIX Small 1</x:v>
      </x:c>
    </x:row>
    <x:row r="3253">
      <x:c r="A3253" s="50" t="n">
        <x:v>3252</x:v>
      </x:c>
      <x:c r="B3253" s="50" t="str">
        <x:v>4671</x:v>
      </x:c>
      <x:c r="C3253" s="50" t="str">
        <x:v>4671.T</x:v>
      </x:c>
      <x:c r="D3253" s="50" t="str">
        <x:v>FALCO HOLDINGS Co.,Ltd.</x:v>
      </x:c>
      <x:c r="E3253" s="50" t="str">
        <x:v>Standard Market(Domestic)</x:v>
      </x:c>
      <x:c r="F3253" s="50" t="str">
        <x:v>Services</x:v>
      </x:c>
      <x:c r="G3253" s="51" t="n">
        <x:v>43608</x:v>
      </x:c>
      <x:c r="H3253" s="51" t="n">
        <x:v>50007</x:v>
      </x:c>
      <x:c r="I3253" s="51" t="n">
        <x:v>46913</x:v>
      </x:c>
      <x:c r="J3253" s="51" t="n">
        <x:v>43007</x:v>
      </x:c>
      <x:c r="K3253" s="51" t="n">
        <x:v>43313</x:v>
      </x:c>
      <x:c r="L3253" s="52" t="n">
        <x:f>IFERROR(H3253/G3253-1,"")</x:f>
        <x:v>0.1467391304347827</x:v>
      </x:c>
      <x:c r="M3253" s="52" t="n">
        <x:f>IFERROR(I3253/H3253-1,"")</x:f>
        <x:v>-0.06187133801267819</x:v>
      </x:c>
      <x:c r="N3253" s="52" t="n">
        <x:f>IFERROR(J3253/I3253-1,"")</x:f>
        <x:v>-0.08326050348517466</x:v>
      </x:c>
      <x:c r="O3253" s="52" t="n">
        <x:f>IFERROR(K3253/J3253-1,"")</x:f>
        <x:v>0.00711512079428922</x:v>
      </x:c>
      <x:c r="P3253" s="52" t="n">
        <x:f>IFERROR((K3253/G3253)^(1/4)-1,"")</x:f>
        <x:v>-0.0016955107116539692</x:v>
      </x:c>
      <x:c r="Q3253" s="51" t="n">
        <x:v>2335</x:v>
      </x:c>
      <x:c r="R3253" s="52" t="n">
        <x:f>IFERROR(Q3253/K3253,"")</x:f>
        <x:v>0.05390991157389236</x:v>
      </x:c>
      <x:c r="S3253" s="53" t="n">
        <x:v>35521</x:v>
      </x:c>
      <x:c r="T3253" s="50" t="str">
        <x:v>EDINET_company_history</x:v>
      </x:c>
      <x:c r="U3253" s="50" t="str">
        <x:v>日本マスタートラスト信託銀行株式会社(信託口)</x:v>
      </x:c>
      <x:c r="V3253" s="54" t="n">
        <x:v>0.1028</x:v>
      </x:c>
      <x:c r="W3253" s="50" t="str">
        <x:v>安田 忠史 / 松原 宣正</x:v>
      </x:c>
      <x:c r="X3253" s="50" t="b">
        <x:f>AND(COUNT(L3253:O3253)=4,L3253&gt;='設定'!$B$6,M3253&gt;='設定'!$B$6,N3253&gt;='設定'!$B$6,O3253&gt;='設定'!$B$6)</x:f>
        <x:v>0</x:v>
      </x:c>
      <x:c r="Y3253" s="50" t="b">
        <x:f>AND(COUNT(G3253:K3253)=5,P3253&gt;='設定'!$B$7)</x:f>
        <x:v>0</x:v>
      </x:c>
      <x:c r="Z3253" s="50" t="b">
        <x:f>AND(ISNUMBER(R3253),R3253&gt;='設定'!$B$8)</x:f>
        <x:v>0</x:v>
      </x:c>
      <x:c r="AA3253" s="50" t="b">
        <x:f>AND(ISNUMBER(S3253),S3253&gt;=DATE(YEAR('設定'!$B$10)-'設定'!$B$9,MONTH('設定'!$B$10),DAY('設定'!$B$10)))</x:f>
        <x:v>0</x:v>
      </x:c>
      <x:c r="AB3253" s="55" t="b">
        <x:v>0</x:v>
      </x:c>
      <x:c r="AC3253" s="55" t="b">
        <x:v>0</x:v>
      </x:c>
      <x:c r="AD3253" s="50" t="n">
        <x:f>IF(X3253,1,0)+IF(Z3253,1,0)+IF(AA3253,1,0)+IF(AB3253,1,0)</x:f>
        <x:v>0</x:v>
      </x:c>
      <x:c r="AE3253" s="50" t="n">
        <x:f>IF(Y3253,1,0)+IF(Z3253,1,0)+IF(AA3253,1,0)+IF(AB3253,1,0)</x:f>
        <x:v>0</x:v>
      </x:c>
      <x:c r="AF3253" s="50" t="n">
        <x:f>IF(Y3253,1,0)+IF(Z3253,1,0)+IF(AA3253,1,0)+IF(AC3253,1,0)</x:f>
        <x:v>0</x:v>
      </x:c>
      <x:c r="AG3253" s="53" t="n">
        <x:v>44348</x:v>
      </x:c>
      <x:c r="AH3253" s="50" t="str">
        <x:v>S100W1IV</x:v>
      </x:c>
      <x:c r="AI3253" s="50" t="str">
        <x:v>NetSalesSummaryOfBusinessResults</x:v>
      </x:c>
      <x:c r="AJ3253" s="50" t="str">
        <x:v>OperatingIncome</x:v>
      </x:c>
      <x:c r="AK3253" s="53" t="n">
        <x:v>45747</x:v>
      </x:c>
      <x:c r="AL3253" s="50" t="str">
        <x:v>365/365/365/366/365</x:v>
      </x:c>
      <x:c r="AM3253" s="51" t="n">
        <x:v>10510377</x:v>
      </x:c>
      <x:c r="AN3253" s="51" t="n">
        <x:v>2516</x:v>
      </x:c>
      <x:c r="AO3253" s="51" t="n">
        <x:f>IFERROR(AM3253*AN3253,"")</x:f>
        <x:v>26444108532</x:v>
      </x:c>
      <x:c r="AP3253" s="56" t="n">
        <x:f>IFERROR(AO3253/(K3253*1000000),"")</x:f>
        <x:v>0.6105351403042967</x:v>
      </x:c>
      <x:c r="AQ3253" s="57" t="n">
        <x:v>38752770</x:v>
      </x:c>
      <x:c r="AR3253" s="52" t="n">
        <x:v>0.2280082528101501</x:v>
      </x:c>
      <x:c r="AS3253" s="52" t="n">
        <x:v>-0.2309765881828626</x:v>
      </x:c>
      <x:c r="AT3253" s="55" t="b">
        <x:v>1</x:v>
      </x:c>
      <x:c r="AU3253" s="50"/>
      <x:c r="AV3253" s="58" t="n">
        <x:v>0.1231632590931823</x:v>
      </x:c>
      <x:c r="AW3253" s="50" t="n">
        <x:v>1101</x:v>
      </x:c>
      <x:c r="AX3253" s="50" t="str">
        <x:v>Discovery</x:v>
      </x:c>
      <x:c r="AY3253" s="50" t="str">
        <x:v>目立つ機械的警告なし（定性確認は別途必要）</x:v>
      </x:c>
      <x:c r="AZ3253" s="59" t="str">
        <x:v>2025-06-23 16:53</x:v>
      </x:c>
      <x:c r="BA3253" s="53" t="n">
        <x:v>35521</x:v>
      </x:c>
      <x:c r="BB3253" s="50"/>
      <x:c r="BC3253" s="50"/>
      <x:c r="BD3253" s="50" t="str">
        <x:v>TOPIX Small 2</x:v>
      </x:c>
    </x:row>
    <x:row r="3254">
      <x:c r="A3254" s="50" t="n">
        <x:v>3253</x:v>
      </x:c>
      <x:c r="B3254" s="50" t="str">
        <x:v>8013</x:v>
      </x:c>
      <x:c r="C3254" s="50" t="str">
        <x:v>8013.T</x:v>
      </x:c>
      <x:c r="D3254" s="50" t="str">
        <x:v>NAIGAI CO.,LTD.</x:v>
      </x:c>
      <x:c r="E3254" s="50" t="str">
        <x:v>Standard Market(Domestic)</x:v>
      </x:c>
      <x:c r="F3254" s="50" t="str">
        <x:v>Textiles and Apparels</x:v>
      </x:c>
      <x:c r="G3254" s="51" t="n">
        <x:v>13465</x:v>
      </x:c>
      <x:c r="H3254" s="51" t="n">
        <x:v>12714</x:v>
      </x:c>
      <x:c r="I3254" s="51" t="n">
        <x:v>13021</x:v>
      </x:c>
      <x:c r="J3254" s="51" t="n">
        <x:v>13162</x:v>
      </x:c>
      <x:c r="K3254" s="51" t="n">
        <x:v>13356</x:v>
      </x:c>
      <x:c r="L3254" s="52" t="n">
        <x:f>IFERROR(H3254/G3254-1,"")</x:f>
        <x:v>-0.055774229483847027</x:v>
      </x:c>
      <x:c r="M3254" s="52" t="n">
        <x:f>IFERROR(I3254/H3254-1,"")</x:f>
        <x:v>0.024146610036180682</x:v>
      </x:c>
      <x:c r="N3254" s="52" t="n">
        <x:f>IFERROR(J3254/I3254-1,"")</x:f>
        <x:v>0.010828661393134098</x:v>
      </x:c>
      <x:c r="O3254" s="52" t="n">
        <x:f>IFERROR(K3254/J3254-1,"")</x:f>
        <x:v>0.014739401306792299</x:v>
      </x:c>
      <x:c r="P3254" s="52" t="n">
        <x:f>IFERROR((K3254/G3254)^(1/4)-1,"")</x:f>
        <x:v>-0.0020299379290689146</x:v>
      </x:c>
      <x:c r="Q3254" s="51" t="n">
        <x:v>-136</x:v>
      </x:c>
      <x:c r="R3254" s="52" t="n">
        <x:f>IFERROR(Q3254/K3254,"")</x:f>
        <x:v>-0.010182689427972447</x:v>
      </x:c>
      <x:c r="S3254" s="53" t="n">
        <x:v>37742</x:v>
      </x:c>
      <x:c r="T3254" s="50" t="str">
        <x:v>EDINET_company_history</x:v>
      </x:c>
      <x:c r="U3254" s="50" t="str">
        <x:v>タビオ株式会社</x:v>
      </x:c>
      <x:c r="V3254" s="54" t="n">
        <x:v>0.1174</x:v>
      </x:c>
      <x:c r="W3254" s="50" t="str">
        <x:v>今泉 賢治</x:v>
      </x:c>
      <x:c r="X3254" s="50" t="b">
        <x:f>AND(COUNT(L3254:O3254)=4,L3254&gt;='設定'!$B$6,M3254&gt;='設定'!$B$6,N3254&gt;='設定'!$B$6,O3254&gt;='設定'!$B$6)</x:f>
        <x:v>0</x:v>
      </x:c>
      <x:c r="Y3254" s="50" t="b">
        <x:f>AND(COUNT(G3254:K3254)=5,P3254&gt;='設定'!$B$7)</x:f>
        <x:v>0</x:v>
      </x:c>
      <x:c r="Z3254" s="50" t="b">
        <x:f>AND(ISNUMBER(R3254),R3254&gt;='設定'!$B$8)</x:f>
        <x:v>0</x:v>
      </x:c>
      <x:c r="AA3254" s="50" t="b">
        <x:f>AND(ISNUMBER(S3254),S3254&gt;=DATE(YEAR('設定'!$B$10)-'設定'!$B$9,MONTH('設定'!$B$10),DAY('設定'!$B$10)))</x:f>
        <x:v>0</x:v>
      </x:c>
      <x:c r="AB3254" s="55" t="b">
        <x:v>0</x:v>
      </x:c>
      <x:c r="AC3254" s="55" t="b">
        <x:v>0</x:v>
      </x:c>
      <x:c r="AD3254" s="50" t="n">
        <x:f>IF(X3254,1,0)+IF(Z3254,1,0)+IF(AA3254,1,0)+IF(AB3254,1,0)</x:f>
        <x:v>0</x:v>
      </x:c>
      <x:c r="AE3254" s="50" t="n">
        <x:f>IF(Y3254,1,0)+IF(Z3254,1,0)+IF(AA3254,1,0)+IF(AB3254,1,0)</x:f>
        <x:v>0</x:v>
      </x:c>
      <x:c r="AF3254" s="50" t="n">
        <x:f>IF(Y3254,1,0)+IF(Z3254,1,0)+IF(AA3254,1,0)+IF(AC3254,1,0)</x:f>
        <x:v>0</x:v>
      </x:c>
      <x:c r="AG3254" s="53" t="n">
        <x:v>44348</x:v>
      </x:c>
      <x:c r="AH3254" s="50" t="str">
        <x:v>S100Y034</x:v>
      </x:c>
      <x:c r="AI3254" s="50" t="str">
        <x:v>NetSalesSummaryOfBusinessResults</x:v>
      </x:c>
      <x:c r="AJ3254" s="50" t="str">
        <x:v>OperatingIncome</x:v>
      </x:c>
      <x:c r="AK3254" s="53" t="n">
        <x:v>46053</x:v>
      </x:c>
      <x:c r="AL3254" s="50" t="str">
        <x:v>365/365/365/366/365</x:v>
      </x:c>
      <x:c r="AM3254" s="51" t="n">
        <x:v>7813981</x:v>
      </x:c>
      <x:c r="AN3254" s="51" t="n">
        <x:v>365</x:v>
      </x:c>
      <x:c r="AO3254" s="51" t="n">
        <x:f>IFERROR(AM3254*AN3254,"")</x:f>
        <x:v>2852103065</x:v>
      </x:c>
      <x:c r="AP3254" s="56" t="n">
        <x:f>IFERROR(AO3254/(K3254*1000000),"")</x:f>
        <x:v>0.2135447038784067</x:v>
      </x:c>
      <x:c r="AQ3254" s="57" t="n">
        <x:v>5291805</x:v>
      </x:c>
      <x:c r="AR3254" s="52" t="n">
        <x:v>0.3011259113692272</x:v>
      </x:c>
      <x:c r="AS3254" s="52" t="n">
        <x:v>-0.4441558441558442</x:v>
      </x:c>
      <x:c r="AT3254" s="55" t="b">
        <x:v>0</x:v>
      </x:c>
      <x:c r="AU3254" s="50" t="str">
        <x:v>low_liquidity</x:v>
      </x:c>
      <x:c r="AV3254" s="58" t="n">
        <x:v>-0.1854611893322217</x:v>
      </x:c>
      <x:c r="AW3254" s="50" t="n">
        <x:v>2979</x:v>
      </x:c>
      <x:c r="AX3254" s="50" t="str">
        <x:v>Transformation Moat</x:v>
      </x:c>
      <x:c r="AY3254" s="50" t="str">
        <x:v>既存適格性フィルター不通過: low_liquidity / 60日平均売買代金2,000万円未満</x:v>
      </x:c>
      <x:c r="AZ3254" s="59" t="str">
        <x:v>2026-04-22 11:45</x:v>
      </x:c>
      <x:c r="BA3254" s="53" t="n">
        <x:v>37742</x:v>
      </x:c>
      <x:c r="BB3254" s="50"/>
      <x:c r="BC3254" s="50"/>
      <x:c r="BD3254" s="50"/>
    </x:row>
    <x:row r="3255">
      <x:c r="A3255" s="50" t="n">
        <x:v>3254</x:v>
      </x:c>
      <x:c r="B3255" s="50" t="str">
        <x:v>9475</x:v>
      </x:c>
      <x:c r="C3255" s="50" t="str">
        <x:v>9475.T</x:v>
      </x:c>
      <x:c r="D3255" s="50" t="str">
        <x:v>Shobunsha Holdings,Inc.</x:v>
      </x:c>
      <x:c r="E3255" s="50" t="str">
        <x:v>Standard Market(Domestic)</x:v>
      </x:c>
      <x:c r="F3255" s="50" t="str">
        <x:v>Information &amp; Communication</x:v>
      </x:c>
      <x:c r="G3255" s="51" t="n">
        <x:v>6313.747</x:v>
      </x:c>
      <x:c r="H3255" s="51" t="n">
        <x:v>4619.475</x:v>
      </x:c>
      <x:c r="I3255" s="51" t="n">
        <x:v>5553.172</x:v>
      </x:c>
      <x:c r="J3255" s="51" t="n">
        <x:v>6410.305</x:v>
      </x:c>
      <x:c r="K3255" s="51" t="n">
        <x:v>6256.953</x:v>
      </x:c>
      <x:c r="L3255" s="52" t="n">
        <x:f>IFERROR(H3255/G3255-1,"")</x:f>
        <x:v>-0.26834651435985635</x:v>
      </x:c>
      <x:c r="M3255" s="52" t="n">
        <x:f>IFERROR(I3255/H3255-1,"")</x:f>
        <x:v>0.20212188614507043</x:v>
      </x:c>
      <x:c r="N3255" s="52" t="n">
        <x:f>IFERROR(J3255/I3255-1,"")</x:f>
        <x:v>0.1543501623936736</x:v>
      </x:c>
      <x:c r="O3255" s="52" t="n">
        <x:f>IFERROR(K3255/J3255-1,"")</x:f>
        <x:v>-0.023922730665701497</x:v>
      </x:c>
      <x:c r="P3255" s="52" t="n">
        <x:f>IFERROR((K3255/G3255)^(1/4)-1,"")</x:f>
        <x:v>-0.002256448944367939</x:v>
      </x:c>
      <x:c r="Q3255" s="51" t="n">
        <x:v>189.351</x:v>
      </x:c>
      <x:c r="R3255" s="52" t="n">
        <x:f>IFERROR(Q3255/K3255,"")</x:f>
        <x:v>0.03026249358114085</x:v>
      </x:c>
      <x:c r="S3255" s="53" t="n">
        <x:v>36220</x:v>
      </x:c>
      <x:c r="T3255" s="50" t="str">
        <x:v>EDINET_company_history</x:v>
      </x:c>
      <x:c r="U3255" s="50" t="str">
        <x:v>株式会社エムティーアイ</x:v>
      </x:c>
      <x:c r="V3255" s="54" t="n">
        <x:v>0.2965</x:v>
      </x:c>
      <x:c r="W3255" s="50" t="str">
        <x:v>黒田 茂夫</x:v>
      </x:c>
      <x:c r="X3255" s="50" t="b">
        <x:f>AND(COUNT(L3255:O3255)=4,L3255&gt;='設定'!$B$6,M3255&gt;='設定'!$B$6,N3255&gt;='設定'!$B$6,O3255&gt;='設定'!$B$6)</x:f>
        <x:v>0</x:v>
      </x:c>
      <x:c r="Y3255" s="50" t="b">
        <x:f>AND(COUNT(G3255:K3255)=5,P3255&gt;='設定'!$B$7)</x:f>
        <x:v>0</x:v>
      </x:c>
      <x:c r="Z3255" s="50" t="b">
        <x:f>AND(ISNUMBER(R3255),R3255&gt;='設定'!$B$8)</x:f>
        <x:v>0</x:v>
      </x:c>
      <x:c r="AA3255" s="50" t="b">
        <x:f>AND(ISNUMBER(S3255),S3255&gt;=DATE(YEAR('設定'!$B$10)-'設定'!$B$9,MONTH('設定'!$B$10),DAY('設定'!$B$10)))</x:f>
        <x:v>0</x:v>
      </x:c>
      <x:c r="AB3255" s="55" t="b">
        <x:v>0</x:v>
      </x:c>
      <x:c r="AC3255" s="55" t="b">
        <x:v>0</x:v>
      </x:c>
      <x:c r="AD3255" s="50" t="n">
        <x:f>IF(X3255,1,0)+IF(Z3255,1,0)+IF(AA3255,1,0)+IF(AB3255,1,0)</x:f>
        <x:v>0</x:v>
      </x:c>
      <x:c r="AE3255" s="50" t="n">
        <x:f>IF(Y3255,1,0)+IF(Z3255,1,0)+IF(AA3255,1,0)+IF(AB3255,1,0)</x:f>
        <x:v>0</x:v>
      </x:c>
      <x:c r="AF3255" s="50" t="n">
        <x:f>IF(Y3255,1,0)+IF(Z3255,1,0)+IF(AA3255,1,0)+IF(AC3255,1,0)</x:f>
        <x:v>0</x:v>
      </x:c>
      <x:c r="AG3255" s="53" t="n">
        <x:v>44348</x:v>
      </x:c>
      <x:c r="AH3255" s="50" t="str">
        <x:v>S100W7UR</x:v>
      </x:c>
      <x:c r="AI3255" s="50" t="str">
        <x:v>NetSalesSummaryOfBusinessResults</x:v>
      </x:c>
      <x:c r="AJ3255" s="50" t="str">
        <x:v>OperatingIncome</x:v>
      </x:c>
      <x:c r="AK3255" s="53" t="n">
        <x:v>45747</x:v>
      </x:c>
      <x:c r="AL3255" s="50" t="str">
        <x:v>365/365/365/366/365</x:v>
      </x:c>
      <x:c r="AM3255" s="51" t="n">
        <x:v>18177073</x:v>
      </x:c>
      <x:c r="AN3255" s="51" t="n">
        <x:v>466</x:v>
      </x:c>
      <x:c r="AO3255" s="51" t="n">
        <x:f>IFERROR(AM3255*AN3255,"")</x:f>
        <x:v>8470516018</x:v>
      </x:c>
      <x:c r="AP3255" s="56" t="n">
        <x:f>IFERROR(AO3255/(K3255*1000000),"")</x:f>
        <x:v>1.353776513584168</x:v>
      </x:c>
      <x:c r="AQ3255" s="57" t="n">
        <x:v>3344475</x:v>
      </x:c>
      <x:c r="AR3255" s="52" t="n">
        <x:v>0.2245733647755982</x:v>
      </x:c>
      <x:c r="AS3255" s="52" t="n">
        <x:v>-0.4696969950039018</x:v>
      </x:c>
      <x:c r="AT3255" s="55" t="b">
        <x:v>0</x:v>
      </x:c>
      <x:c r="AU3255" s="50" t="str">
        <x:v>low_liquidity</x:v>
      </x:c>
      <x:c r="AV3255" s="58" t="n">
        <x:v>0.1413291233766784</x:v>
      </x:c>
      <x:c r="AW3255" s="50" t="n">
        <x:v>995</x:v>
      </x:c>
      <x:c r="AX3255" s="50" t="str">
        <x:v>Discovery</x:v>
      </x:c>
      <x:c r="AY3255" s="50" t="str">
        <x:v>既存適格性フィルター不通過: low_liquidity / 60日平均売買代金2,000万円未満</x:v>
      </x:c>
      <x:c r="AZ3255" s="59" t="str">
        <x:v>2025-06-27 12:05</x:v>
      </x:c>
      <x:c r="BA3255" s="53" t="n">
        <x:v>36220</x:v>
      </x:c>
      <x:c r="BB3255" s="50"/>
      <x:c r="BC3255" s="50"/>
      <x:c r="BD3255" s="50"/>
    </x:row>
    <x:row r="3256">
      <x:c r="A3256" s="50" t="n">
        <x:v>3255</x:v>
      </x:c>
      <x:c r="B3256" s="50" t="str">
        <x:v>3622</x:v>
      </x:c>
      <x:c r="C3256" s="50" t="str">
        <x:v>3622.T</x:v>
      </x:c>
      <x:c r="D3256" s="50" t="str">
        <x:v>Netyear Group Corporation</x:v>
      </x:c>
      <x:c r="E3256" s="50" t="str">
        <x:v>Standard Market(Domestic)</x:v>
      </x:c>
      <x:c r="F3256" s="50" t="str">
        <x:v>Information &amp; Communication</x:v>
      </x:c>
      <x:c r="G3256" s="51" t="n">
        <x:v>3409.902</x:v>
      </x:c>
      <x:c r="H3256" s="51" t="n">
        <x:v>3416.141</x:v>
      </x:c>
      <x:c r="I3256" s="51" t="n">
        <x:v>3919.472</x:v>
      </x:c>
      <x:c r="J3256" s="51" t="n">
        <x:v>3630.562</x:v>
      </x:c>
      <x:c r="K3256" s="51" t="n">
        <x:v>3377.9</x:v>
      </x:c>
      <x:c r="L3256" s="52" t="n">
        <x:f>IFERROR(H3256/G3256-1,"")</x:f>
        <x:v>0.001829671351258888</x:v>
      </x:c>
      <x:c r="M3256" s="52" t="n">
        <x:f>IFERROR(I3256/H3256-1,"")</x:f>
        <x:v>0.14733905889715904</x:v>
      </x:c>
      <x:c r="N3256" s="52" t="n">
        <x:f>IFERROR(J3256/I3256-1,"")</x:f>
        <x:v>-0.0737114590944904</x:v>
      </x:c>
      <x:c r="O3256" s="52" t="n">
        <x:f>IFERROR(K3256/J3256-1,"")</x:f>
        <x:v>-0.06959308228312855</x:v>
      </x:c>
      <x:c r="P3256" s="52" t="n">
        <x:f>IFERROR((K3256/G3256)^(1/4)-1,"")</x:f>
        <x:v>-0.00235455798139661</x:v>
      </x:c>
      <x:c r="Q3256" s="51" t="n">
        <x:v>82.627</x:v>
      </x:c>
      <x:c r="R3256" s="52" t="n">
        <x:f>IFERROR(Q3256/K3256,"")</x:f>
        <x:v>0.024461055685485063</x:v>
      </x:c>
      <x:c r="S3256" s="53" t="n">
        <x:v>39508</x:v>
      </x:c>
      <x:c r="T3256" s="50" t="str">
        <x:v>EDINET_company_history</x:v>
      </x:c>
      <x:c r="U3256" s="50" t="str">
        <x:v>株式会社NTTデータ</x:v>
      </x:c>
      <x:c r="V3256" s="54" t="n">
        <x:v>0.4851</x:v>
      </x:c>
      <x:c r="W3256" s="50" t="str">
        <x:v>廣中 龍蔵 / 中澤 智彦</x:v>
      </x:c>
      <x:c r="X3256" s="50" t="b">
        <x:f>AND(COUNT(L3256:O3256)=4,L3256&gt;='設定'!$B$6,M3256&gt;='設定'!$B$6,N3256&gt;='設定'!$B$6,O3256&gt;='設定'!$B$6)</x:f>
        <x:v>0</x:v>
      </x:c>
      <x:c r="Y3256" s="50" t="b">
        <x:f>AND(COUNT(G3256:K3256)=5,P3256&gt;='設定'!$B$7)</x:f>
        <x:v>0</x:v>
      </x:c>
      <x:c r="Z3256" s="50" t="b">
        <x:f>AND(ISNUMBER(R3256),R3256&gt;='設定'!$B$8)</x:f>
        <x:v>0</x:v>
      </x:c>
      <x:c r="AA3256" s="50" t="b">
        <x:f>AND(ISNUMBER(S3256),S3256&gt;=DATE(YEAR('設定'!$B$10)-'設定'!$B$9,MONTH('設定'!$B$10),DAY('設定'!$B$10)))</x:f>
        <x:v>0</x:v>
      </x:c>
      <x:c r="AB3256" s="55" t="b">
        <x:v>0</x:v>
      </x:c>
      <x:c r="AC3256" s="55" t="b">
        <x:v>0</x:v>
      </x:c>
      <x:c r="AD3256" s="50" t="n">
        <x:f>IF(X3256,1,0)+IF(Z3256,1,0)+IF(AA3256,1,0)+IF(AB3256,1,0)</x:f>
        <x:v>0</x:v>
      </x:c>
      <x:c r="AE3256" s="50" t="n">
        <x:f>IF(Y3256,1,0)+IF(Z3256,1,0)+IF(AA3256,1,0)+IF(AB3256,1,0)</x:f>
        <x:v>0</x:v>
      </x:c>
      <x:c r="AF3256" s="50" t="n">
        <x:f>IF(Y3256,1,0)+IF(Z3256,1,0)+IF(AA3256,1,0)+IF(AC3256,1,0)</x:f>
        <x:v>0</x:v>
      </x:c>
      <x:c r="AG3256" s="53" t="n">
        <x:v>44348</x:v>
      </x:c>
      <x:c r="AH3256" s="50" t="str">
        <x:v>S100W3QZ</x:v>
      </x:c>
      <x:c r="AI3256" s="50" t="str">
        <x:v>NetSalesSummaryOfBusinessResults</x:v>
      </x:c>
      <x:c r="AJ3256" s="50" t="str">
        <x:v>OperatingIncome</x:v>
      </x:c>
      <x:c r="AK3256" s="53" t="n">
        <x:v>45747</x:v>
      </x:c>
      <x:c r="AL3256" s="50" t="str">
        <x:v>365/365/365/366/365</x:v>
      </x:c>
      <x:c r="AM3256" s="51" t="n">
        <x:v>6998900</x:v>
      </x:c>
      <x:c r="AN3256" s="51" t="n">
        <x:v>504</x:v>
      </x:c>
      <x:c r="AO3256" s="51" t="n">
        <x:f>IFERROR(AM3256*AN3256,"")</x:f>
        <x:v>3527445600</x:v>
      </x:c>
      <x:c r="AP3256" s="56" t="n">
        <x:f>IFERROR(AO3256/(K3256*1000000),"")</x:f>
        <x:v>1.044271766482134</x:v>
      </x:c>
      <x:c r="AQ3256" s="57" t="n">
        <x:v>3983260</x:v>
      </x:c>
      <x:c r="AR3256" s="52" t="n">
        <x:v>0.2986031746747986</x:v>
      </x:c>
      <x:c r="AS3256" s="52" t="n">
        <x:v>-0.4310205209882266</x:v>
      </x:c>
      <x:c r="AT3256" s="55" t="b">
        <x:v>0</x:v>
      </x:c>
      <x:c r="AU3256" s="50" t="str">
        <x:v>low_liquidity</x:v>
      </x:c>
      <x:c r="AV3256" s="58" t="n">
        <x:v>-0.0027238195761512</x:v>
      </x:c>
      <x:c r="AW3256" s="50" t="n">
        <x:v>1887</x:v>
      </x:c>
      <x:c r="AX3256" s="50" t="str">
        <x:v>Future Moat</x:v>
      </x:c>
      <x:c r="AY3256" s="50" t="str">
        <x:v>既存適格性フィルター不通過: low_liquidity / 60日平均売買代金2,000万円未満</x:v>
      </x:c>
      <x:c r="AZ3256" s="59" t="str">
        <x:v>2025-06-25 10:53</x:v>
      </x:c>
      <x:c r="BA3256" s="53" t="n">
        <x:v>39508</x:v>
      </x:c>
      <x:c r="BB3256" s="50"/>
      <x:c r="BC3256" s="50"/>
      <x:c r="BD3256" s="50"/>
    </x:row>
    <x:row r="3257">
      <x:c r="A3257" s="50" t="n">
        <x:v>3256</x:v>
      </x:c>
      <x:c r="B3257" s="50" t="str">
        <x:v>4479</x:v>
      </x:c>
      <x:c r="C3257" s="50" t="str">
        <x:v>4479.T</x:v>
      </x:c>
      <x:c r="D3257" s="50" t="str">
        <x:v>Makuake,Inc.</x:v>
      </x:c>
      <x:c r="E3257" s="50" t="str">
        <x:v>Growth Market(Domestic)</x:v>
      </x:c>
      <x:c r="F3257" s="50" t="str">
        <x:v>Information &amp; Communication</x:v>
      </x:c>
      <x:c r="G3257" s="51" t="n">
        <x:v>4621.419</x:v>
      </x:c>
      <x:c r="H3257" s="51" t="n">
        <x:v>4206.839</x:v>
      </x:c>
      <x:c r="I3257" s="51" t="n">
        <x:v>3810.185</x:v>
      </x:c>
      <x:c r="J3257" s="51" t="n">
        <x:v>3652.808</x:v>
      </x:c>
      <x:c r="K3257" s="51" t="n">
        <x:v>4577.997</x:v>
      </x:c>
      <x:c r="L3257" s="52" t="n">
        <x:f>IFERROR(H3257/G3257-1,"")</x:f>
        <x:v>-0.08970837744857152</x:v>
      </x:c>
      <x:c r="M3257" s="52" t="n">
        <x:f>IFERROR(I3257/H3257-1,"")</x:f>
        <x:v>-0.09428789644671454</x:v>
      </x:c>
      <x:c r="N3257" s="52" t="n">
        <x:f>IFERROR(J3257/I3257-1,"")</x:f>
        <x:v>-0.041304293623537935</x:v>
      </x:c>
      <x:c r="O3257" s="52" t="n">
        <x:f>IFERROR(K3257/J3257-1,"")</x:f>
        <x:v>0.25328158501623954</x:v>
      </x:c>
      <x:c r="P3257" s="52" t="n">
        <x:f>IFERROR((K3257/G3257)^(1/4)-1,"")</x:f>
        <x:v>-0.0023572758936609706</x:v>
      </x:c>
      <x:c r="Q3257" s="51" t="n">
        <x:v>447.263</x:v>
      </x:c>
      <x:c r="R3257" s="52" t="n">
        <x:f>IFERROR(Q3257/K3257,"")</x:f>
        <x:v>0.09769840390895843</x:v>
      </x:c>
      <x:c r="S3257" s="53" t="n">
        <x:v>43800</x:v>
      </x:c>
      <x:c r="T3257" s="50" t="str">
        <x:v>EDINET_company_history</x:v>
      </x:c>
      <x:c r="U3257" s="50" t="str">
        <x:v>株式会社サイバーエージェント</x:v>
      </x:c>
      <x:c r="V3257" s="54" t="n">
        <x:v>0.5087</x:v>
      </x:c>
      <x:c r="W3257" s="50" t="str">
        <x:v>中山 亮太郎 / 木内 文昭</x:v>
      </x:c>
      <x:c r="X3257" s="50" t="b">
        <x:f>AND(COUNT(L3257:O3257)=4,L3257&gt;='設定'!$B$6,M3257&gt;='設定'!$B$6,N3257&gt;='設定'!$B$6,O3257&gt;='設定'!$B$6)</x:f>
        <x:v>0</x:v>
      </x:c>
      <x:c r="Y3257" s="50" t="b">
        <x:f>AND(COUNT(G3257:K3257)=5,P3257&gt;='設定'!$B$7)</x:f>
        <x:v>0</x:v>
      </x:c>
      <x:c r="Z3257" s="50" t="b">
        <x:f>AND(ISNUMBER(R3257),R3257&gt;='設定'!$B$8)</x:f>
        <x:v>0</x:v>
      </x:c>
      <x:c r="AA3257" s="50" t="b">
        <x:f>AND(ISNUMBER(S3257),S3257&gt;=DATE(YEAR('設定'!$B$10)-'設定'!$B$9,MONTH('設定'!$B$10),DAY('設定'!$B$10)))</x:f>
        <x:v>0</x:v>
      </x:c>
      <x:c r="AB3257" s="55" t="b">
        <x:v>0</x:v>
      </x:c>
      <x:c r="AC3257" s="55" t="b">
        <x:v>0</x:v>
      </x:c>
      <x:c r="AD3257" s="50" t="n">
        <x:f>IF(X3257,1,0)+IF(Z3257,1,0)+IF(AA3257,1,0)+IF(AB3257,1,0)</x:f>
        <x:v>0</x:v>
      </x:c>
      <x:c r="AE3257" s="50" t="n">
        <x:f>IF(Y3257,1,0)+IF(Z3257,1,0)+IF(AA3257,1,0)+IF(AB3257,1,0)</x:f>
        <x:v>0</x:v>
      </x:c>
      <x:c r="AF3257" s="50" t="n">
        <x:f>IF(Y3257,1,0)+IF(Z3257,1,0)+IF(AA3257,1,0)+IF(AC3257,1,0)</x:f>
        <x:v>0</x:v>
      </x:c>
      <x:c r="AG3257" s="53" t="n">
        <x:v>44348</x:v>
      </x:c>
      <x:c r="AH3257" s="50" t="str">
        <x:v>S100X9BR</x:v>
      </x:c>
      <x:c r="AI3257" s="50" t="str">
        <x:v>NetSalesSummaryOfBusinessResults</x:v>
      </x:c>
      <x:c r="AJ3257" s="50" t="str">
        <x:v>OperatingIncome</x:v>
      </x:c>
      <x:c r="AK3257" s="53" t="n">
        <x:v>45930</x:v>
      </x:c>
      <x:c r="AL3257" s="50" t="str">
        <x:v>365/365/365/366/365</x:v>
      </x:c>
      <x:c r="AM3257" s="51" t="n">
        <x:v>12748500</x:v>
      </x:c>
      <x:c r="AN3257" s="51" t="n">
        <x:v>868</x:v>
      </x:c>
      <x:c r="AO3257" s="51" t="n">
        <x:f>IFERROR(AM3257*AN3257,"")</x:f>
        <x:v>11065698000</x:v>
      </x:c>
      <x:c r="AP3257" s="56" t="n">
        <x:f>IFERROR(AO3257/(K3257*1000000),"")</x:f>
        <x:v>2.417148372967479</x:v>
      </x:c>
      <x:c r="AQ3257" s="57" t="n">
        <x:v>96849340</x:v>
      </x:c>
      <x:c r="AR3257" s="52" t="n">
        <x:v>0.5592949964486701</x:v>
      </x:c>
      <x:c r="AS3257" s="52" t="n">
        <x:v>-0.9392592592592592</x:v>
      </x:c>
      <x:c r="AT3257" s="55" t="b">
        <x:v>0</x:v>
      </x:c>
      <x:c r="AU3257" s="50" t="str">
        <x:v>repeated_negative_operating_cf</x:v>
      </x:c>
      <x:c r="AV3257" s="58" t="n">
        <x:v>-0.1288324356999984</x:v>
      </x:c>
      <x:c r="AW3257" s="50" t="n">
        <x:v>2745</x:v>
      </x:c>
      <x:c r="AX3257" s="50" t="str">
        <x:v>Future Moat</x:v>
      </x:c>
      <x:c r="AY3257" s="50" t="str">
        <x:v>既存適格性フィルター不通過: repeated_negative_operating_cf / ローカル5年最大下落率-60%以下</x:v>
      </x:c>
      <x:c r="AZ3257" s="59" t="str">
        <x:v>2025-12-10 15:30</x:v>
      </x:c>
      <x:c r="BA3257" s="53" t="n">
        <x:v>43800</x:v>
      </x:c>
      <x:c r="BB3257" s="50"/>
      <x:c r="BC3257" s="50"/>
      <x:c r="BD3257" s="50"/>
    </x:row>
    <x:row r="3258">
      <x:c r="A3258" s="50" t="n">
        <x:v>3257</x:v>
      </x:c>
      <x:c r="B3258" s="50" t="str">
        <x:v>6291</x:v>
      </x:c>
      <x:c r="C3258" s="50" t="str">
        <x:v>6291.T</x:v>
      </x:c>
      <x:c r="D3258" s="50" t="str">
        <x:v>AIRTECH JAPAN,LTD.</x:v>
      </x:c>
      <x:c r="E3258" s="50" t="str">
        <x:v>Standard Market(Domestic)</x:v>
      </x:c>
      <x:c r="F3258" s="50" t="str">
        <x:v>Machinery</x:v>
      </x:c>
      <x:c r="G3258" s="51" t="n">
        <x:v>14289.116</x:v>
      </x:c>
      <x:c r="H3258" s="51" t="n">
        <x:v>13172.532</x:v>
      </x:c>
      <x:c r="I3258" s="51" t="n">
        <x:v>13646.648</x:v>
      </x:c>
      <x:c r="J3258" s="51" t="n">
        <x:v>13517.774</x:v>
      </x:c>
      <x:c r="K3258" s="51" t="n">
        <x:v>14151.101</x:v>
      </x:c>
      <x:c r="L3258" s="52" t="n">
        <x:f>IFERROR(H3258/G3258-1,"")</x:f>
        <x:v>-0.07814227276200991</x:v>
      </x:c>
      <x:c r="M3258" s="52" t="n">
        <x:f>IFERROR(I3258/H3258-1,"")</x:f>
        <x:v>0.03599277648367072</x:v>
      </x:c>
      <x:c r="N3258" s="52" t="n">
        <x:f>IFERROR(J3258/I3258-1,"")</x:f>
        <x:v>-0.009443637734335875</x:v>
      </x:c>
      <x:c r="O3258" s="52" t="n">
        <x:f>IFERROR(K3258/J3258-1,"")</x:f>
        <x:v>0.046851426869542356</x:v>
      </x:c>
      <x:c r="P3258" s="52" t="n">
        <x:f>IFERROR((K3258/G3258)^(1/4)-1,"")</x:f>
        <x:v>-0.002423483195659215</x:v>
      </x:c>
      <x:c r="Q3258" s="51" t="n">
        <x:v>1163.952</x:v>
      </x:c>
      <x:c r="R3258" s="52" t="n">
        <x:f>IFERROR(Q3258/K3258,"")</x:f>
        <x:v>0.08225169193548967</x:v>
      </x:c>
      <x:c r="S3258" s="53" t="n">
        <x:v>35612</x:v>
      </x:c>
      <x:c r="T3258" s="50" t="str">
        <x:v>EDINET_company_history</x:v>
      </x:c>
      <x:c r="U3258" s="50" t="str">
        <x:v>エアーテックアシスト株式会社</x:v>
      </x:c>
      <x:c r="V3258" s="54" t="n">
        <x:v>0.1594</x:v>
      </x:c>
      <x:c r="W3258" s="50" t="str">
        <x:v>平沢 真也</x:v>
      </x:c>
      <x:c r="X3258" s="50" t="b">
        <x:f>AND(COUNT(L3258:O3258)=4,L3258&gt;='設定'!$B$6,M3258&gt;='設定'!$B$6,N3258&gt;='設定'!$B$6,O3258&gt;='設定'!$B$6)</x:f>
        <x:v>0</x:v>
      </x:c>
      <x:c r="Y3258" s="50" t="b">
        <x:f>AND(COUNT(G3258:K3258)=5,P3258&gt;='設定'!$B$7)</x:f>
        <x:v>0</x:v>
      </x:c>
      <x:c r="Z3258" s="50" t="b">
        <x:f>AND(ISNUMBER(R3258),R3258&gt;='設定'!$B$8)</x:f>
        <x:v>0</x:v>
      </x:c>
      <x:c r="AA3258" s="50" t="b">
        <x:f>AND(ISNUMBER(S3258),S3258&gt;=DATE(YEAR('設定'!$B$10)-'設定'!$B$9,MONTH('設定'!$B$10),DAY('設定'!$B$10)))</x:f>
        <x:v>0</x:v>
      </x:c>
      <x:c r="AB3258" s="55" t="b">
        <x:v>0</x:v>
      </x:c>
      <x:c r="AC3258" s="55" t="b">
        <x:v>0</x:v>
      </x:c>
      <x:c r="AD3258" s="50" t="n">
        <x:f>IF(X3258,1,0)+IF(Z3258,1,0)+IF(AA3258,1,0)+IF(AB3258,1,0)</x:f>
        <x:v>0</x:v>
      </x:c>
      <x:c r="AE3258" s="50" t="n">
        <x:f>IF(Y3258,1,0)+IF(Z3258,1,0)+IF(AA3258,1,0)+IF(AB3258,1,0)</x:f>
        <x:v>0</x:v>
      </x:c>
      <x:c r="AF3258" s="50" t="n">
        <x:f>IF(Y3258,1,0)+IF(Z3258,1,0)+IF(AA3258,1,0)+IF(AC3258,1,0)</x:f>
        <x:v>0</x:v>
      </x:c>
      <x:c r="AG3258" s="53" t="n">
        <x:v>44348</x:v>
      </x:c>
      <x:c r="AH3258" s="50" t="str">
        <x:v>S100XUPZ</x:v>
      </x:c>
      <x:c r="AI3258" s="50" t="str">
        <x:v>NetSalesSummaryOfBusinessResults</x:v>
      </x:c>
      <x:c r="AJ3258" s="50" t="str">
        <x:v>OperatingIncome</x:v>
      </x:c>
      <x:c r="AK3258" s="53" t="n">
        <x:v>46022</x:v>
      </x:c>
      <x:c r="AL3258" s="50" t="str">
        <x:v>365/365/365/366/365</x:v>
      </x:c>
      <x:c r="AM3258" s="51" t="n">
        <x:v>9987720</x:v>
      </x:c>
      <x:c r="AN3258" s="51" t="n">
        <x:v>1251</x:v>
      </x:c>
      <x:c r="AO3258" s="51" t="n">
        <x:f>IFERROR(AM3258*AN3258,"")</x:f>
        <x:v>12494637720</x:v>
      </x:c>
      <x:c r="AP3258" s="56" t="n">
        <x:f>IFERROR(AO3258/(K3258*1000000),"")</x:f>
        <x:v>0.8829445652320621</x:v>
      </x:c>
      <x:c r="AQ3258" s="57" t="n">
        <x:v>67714775</x:v>
      </x:c>
      <x:c r="AR3258" s="52" t="n">
        <x:v>0.2603519346109538</x:v>
      </x:c>
      <x:c r="AS3258" s="52" t="n">
        <x:v>-0.2952112458921149</x:v>
      </x:c>
      <x:c r="AT3258" s="55" t="b">
        <x:v>1</x:v>
      </x:c>
      <x:c r="AU3258" s="50"/>
      <x:c r="AV3258" s="58" t="n">
        <x:v>0.379432819610689</x:v>
      </x:c>
      <x:c r="AW3258" s="50" t="n">
        <x:v>231</x:v>
      </x:c>
      <x:c r="AX3258" s="50" t="str">
        <x:v>Future Moat</x:v>
      </x:c>
      <x:c r="AY3258" s="50" t="str">
        <x:v>目立つ機械的警告なし（定性確認は別途必要）</x:v>
      </x:c>
      <x:c r="AZ3258" s="59" t="str">
        <x:v>2026-03-27 15:30</x:v>
      </x:c>
      <x:c r="BA3258" s="53" t="n">
        <x:v>35612</x:v>
      </x:c>
      <x:c r="BB3258" s="50"/>
      <x:c r="BC3258" s="50"/>
      <x:c r="BD3258" s="50" t="str">
        <x:v>TOPIX Small 2</x:v>
      </x:c>
    </x:row>
    <x:row r="3259">
      <x:c r="A3259" s="50" t="n">
        <x:v>3258</x:v>
      </x:c>
      <x:c r="B3259" s="50" t="str">
        <x:v>2923</x:v>
      </x:c>
      <x:c r="C3259" s="50" t="str">
        <x:v>2923.T</x:v>
      </x:c>
      <x:c r="D3259" s="50" t="str">
        <x:v>SATO FOODS CO.,LTD.</x:v>
      </x:c>
      <x:c r="E3259" s="50" t="str">
        <x:v>Standard Market(Domestic)</x:v>
      </x:c>
      <x:c r="F3259" s="50" t="str">
        <x:v>Foods</x:v>
      </x:c>
      <x:c r="G3259" s="51" t="n">
        <x:v>46944.649</x:v>
      </x:c>
      <x:c r="H3259" s="51" t="n">
        <x:v>39051.48</x:v>
      </x:c>
      <x:c r="I3259" s="51" t="n">
        <x:v>39666.556</x:v>
      </x:c>
      <x:c r="J3259" s="51" t="n">
        <x:v>42581.386</x:v>
      </x:c>
      <x:c r="K3259" s="51" t="n">
        <x:v>46479.026</x:v>
      </x:c>
      <x:c r="L3259" s="52" t="n">
        <x:f>IFERROR(H3259/G3259-1,"")</x:f>
        <x:v>-0.16813777859964396</x:v>
      </x:c>
      <x:c r="M3259" s="52" t="n">
        <x:f>IFERROR(I3259/H3259-1,"")</x:f>
        <x:v>0.015750388973734042</x:v>
      </x:c>
      <x:c r="N3259" s="52" t="n">
        <x:f>IFERROR(J3259/I3259-1,"")</x:f>
        <x:v>0.07348331425596921</x:v>
      </x:c>
      <x:c r="O3259" s="52" t="n">
        <x:f>IFERROR(K3259/J3259-1,"")</x:f>
        <x:v>0.09153389229744668</x:v>
      </x:c>
      <x:c r="P3259" s="52" t="n">
        <x:f>IFERROR((K3259/G3259)^(1/4)-1,"")</x:f>
        <x:v>-0.0024889149455865622</x:v>
      </x:c>
      <x:c r="Q3259" s="51" t="n">
        <x:v>2697.391</x:v>
      </x:c>
      <x:c r="R3259" s="52" t="n">
        <x:f>IFERROR(Q3259/K3259,"")</x:f>
        <x:v>0.05803458532026898</x:v>
      </x:c>
      <x:c r="S3259" s="53" t="n">
        <x:v>36982</x:v>
      </x:c>
      <x:c r="T3259" s="50" t="str">
        <x:v>EDINET_company_history</x:v>
      </x:c>
      <x:c r="U3259" s="50" t="str">
        <x:v>住吉食品有限会社</x:v>
      </x:c>
      <x:c r="V3259" s="54" t="n">
        <x:v>0.356</x:v>
      </x:c>
      <x:c r="W3259" s="50" t="str">
        <x:v>佐 藤 元</x:v>
      </x:c>
      <x:c r="X3259" s="50" t="b">
        <x:f>AND(COUNT(L3259:O3259)=4,L3259&gt;='設定'!$B$6,M3259&gt;='設定'!$B$6,N3259&gt;='設定'!$B$6,O3259&gt;='設定'!$B$6)</x:f>
        <x:v>0</x:v>
      </x:c>
      <x:c r="Y3259" s="50" t="b">
        <x:f>AND(COUNT(G3259:K3259)=5,P3259&gt;='設定'!$B$7)</x:f>
        <x:v>0</x:v>
      </x:c>
      <x:c r="Z3259" s="50" t="b">
        <x:f>AND(ISNUMBER(R3259),R3259&gt;='設定'!$B$8)</x:f>
        <x:v>0</x:v>
      </x:c>
      <x:c r="AA3259" s="50" t="b">
        <x:f>AND(ISNUMBER(S3259),S3259&gt;=DATE(YEAR('設定'!$B$10)-'設定'!$B$9,MONTH('設定'!$B$10),DAY('設定'!$B$10)))</x:f>
        <x:v>0</x:v>
      </x:c>
      <x:c r="AB3259" s="55" t="b">
        <x:v>0</x:v>
      </x:c>
      <x:c r="AC3259" s="55" t="b">
        <x:v>0</x:v>
      </x:c>
      <x:c r="AD3259" s="50" t="n">
        <x:f>IF(X3259,1,0)+IF(Z3259,1,0)+IF(AA3259,1,0)+IF(AB3259,1,0)</x:f>
        <x:v>0</x:v>
      </x:c>
      <x:c r="AE3259" s="50" t="n">
        <x:f>IF(Y3259,1,0)+IF(Z3259,1,0)+IF(AA3259,1,0)+IF(AB3259,1,0)</x:f>
        <x:v>0</x:v>
      </x:c>
      <x:c r="AF3259" s="50" t="n">
        <x:f>IF(Y3259,1,0)+IF(Z3259,1,0)+IF(AA3259,1,0)+IF(AC3259,1,0)</x:f>
        <x:v>0</x:v>
      </x:c>
      <x:c r="AG3259" s="53" t="n">
        <x:v>44348</x:v>
      </x:c>
      <x:c r="AH3259" s="50" t="str">
        <x:v>S100WEVJ</x:v>
      </x:c>
      <x:c r="AI3259" s="50" t="str">
        <x:v>NetSalesSummaryOfBusinessResults</x:v>
      </x:c>
      <x:c r="AJ3259" s="50" t="str">
        <x:v>OperatingIncome</x:v>
      </x:c>
      <x:c r="AK3259" s="53" t="n">
        <x:v>45777</x:v>
      </x:c>
      <x:c r="AL3259" s="50" t="str">
        <x:v>365/365/365/366/365</x:v>
      </x:c>
      <x:c r="AM3259" s="51" t="n">
        <x:v>5043700</x:v>
      </x:c>
      <x:c r="AN3259" s="51" t="n">
        <x:v>7300</x:v>
      </x:c>
      <x:c r="AO3259" s="51" t="n">
        <x:f>IFERROR(AM3259*AN3259,"")</x:f>
        <x:v>36819010000</x:v>
      </x:c>
      <x:c r="AP3259" s="56" t="n">
        <x:f>IFERROR(AO3259/(K3259*1000000),"")</x:f>
        <x:v>0.7921639752089469</x:v>
      </x:c>
      <x:c r="AQ3259" s="57" t="n">
        <x:v>27595650</x:v>
      </x:c>
      <x:c r="AR3259" s="52" t="n">
        <x:v>0.2512643082111158</x:v>
      </x:c>
      <x:c r="AS3259" s="52" t="n">
        <x:v>-0.2942811740380734</x:v>
      </x:c>
      <x:c r="AT3259" s="55" t="b">
        <x:v>1</x:v>
      </x:c>
      <x:c r="AU3259" s="50"/>
      <x:c r="AV3259" s="58" t="n">
        <x:v>-0.0680169262766853</x:v>
      </x:c>
      <x:c r="AW3259" s="50" t="n">
        <x:v>2392</x:v>
      </x:c>
      <x:c r="AX3259" s="50" t="str">
        <x:v>Core Moat</x:v>
      </x:c>
      <x:c r="AY3259" s="50" t="str">
        <x:v>目立つ機械的警告なし（定性確認は別途必要）</x:v>
      </x:c>
      <x:c r="AZ3259" s="59" t="str">
        <x:v>2025-07-29 11:53</x:v>
      </x:c>
      <x:c r="BA3259" s="53" t="n">
        <x:v>36982</x:v>
      </x:c>
      <x:c r="BB3259" s="50"/>
      <x:c r="BC3259" s="50"/>
      <x:c r="BD3259" s="50"/>
    </x:row>
    <x:row r="3260">
      <x:c r="A3260" s="50" t="n">
        <x:v>3259</x:v>
      </x:c>
      <x:c r="B3260" s="50" t="str">
        <x:v>6798</x:v>
      </x:c>
      <x:c r="C3260" s="50" t="str">
        <x:v>6798.T</x:v>
      </x:c>
      <x:c r="D3260" s="50" t="str">
        <x:v>SMK Corporation</x:v>
      </x:c>
      <x:c r="E3260" s="50" t="str">
        <x:v>Prime Market (Domestic)</x:v>
      </x:c>
      <x:c r="F3260" s="50" t="str">
        <x:v>Electric Appliances</x:v>
      </x:c>
      <x:c r="G3260" s="51" t="n">
        <x:v>48560</x:v>
      </x:c>
      <x:c r="H3260" s="51" t="n">
        <x:v>48243</x:v>
      </x:c>
      <x:c r="I3260" s="51" t="n">
        <x:v>54842</x:v>
      </x:c>
      <x:c r="J3260" s="51" t="n">
        <x:v>46522</x:v>
      </x:c>
      <x:c r="K3260" s="51" t="n">
        <x:v>48051</x:v>
      </x:c>
      <x:c r="L3260" s="52" t="n">
        <x:f>IFERROR(H3260/G3260-1,"")</x:f>
        <x:v>-0.006528006589785806</x:v>
      </x:c>
      <x:c r="M3260" s="52" t="n">
        <x:f>IFERROR(I3260/H3260-1,"")</x:f>
        <x:v>0.13678668407851924</x:v>
      </x:c>
      <x:c r="N3260" s="52" t="n">
        <x:f>IFERROR(J3260/I3260-1,"")</x:f>
        <x:v>-0.1517085445461508</x:v>
      </x:c>
      <x:c r="O3260" s="52" t="n">
        <x:f>IFERROR(K3260/J3260-1,"")</x:f>
        <x:v>0.032866170843901754</x:v>
      </x:c>
      <x:c r="P3260" s="52" t="n">
        <x:f>IFERROR((K3260/G3260)^(1/4)-1,"")</x:f>
        <x:v>-0.0026308332508643284</x:v>
      </x:c>
      <x:c r="Q3260" s="51" t="n">
        <x:v>-220</x:v>
      </x:c>
      <x:c r="R3260" s="52" t="n">
        <x:f>IFERROR(Q3260/K3260,"")</x:f>
        <x:v>-0.004578468710328609</x:v>
      </x:c>
      <x:c r="S3260" s="53" t="n">
        <x:v>22890</x:v>
      </x:c>
      <x:c r="T3260" s="50" t="str">
        <x:v>EDINET_company_history</x:v>
      </x:c>
      <x:c r="U3260" s="50" t="str">
        <x:v>日本マスタートラスト信託銀行株式会社</x:v>
      </x:c>
      <x:c r="V3260" s="54" t="n">
        <x:v>0.0983</x:v>
      </x:c>
      <x:c r="W3260" s="50" t="str">
        <x:v>池 田 靖 光 / 池 尾 政 信</x:v>
      </x:c>
      <x:c r="X3260" s="50" t="b">
        <x:f>AND(COUNT(L3260:O3260)=4,L3260&gt;='設定'!$B$6,M3260&gt;='設定'!$B$6,N3260&gt;='設定'!$B$6,O3260&gt;='設定'!$B$6)</x:f>
        <x:v>0</x:v>
      </x:c>
      <x:c r="Y3260" s="50" t="b">
        <x:f>AND(COUNT(G3260:K3260)=5,P3260&gt;='設定'!$B$7)</x:f>
        <x:v>0</x:v>
      </x:c>
      <x:c r="Z3260" s="50" t="b">
        <x:f>AND(ISNUMBER(R3260),R3260&gt;='設定'!$B$8)</x:f>
        <x:v>0</x:v>
      </x:c>
      <x:c r="AA3260" s="50" t="b">
        <x:f>AND(ISNUMBER(S3260),S3260&gt;=DATE(YEAR('設定'!$B$10)-'設定'!$B$9,MONTH('設定'!$B$10),DAY('設定'!$B$10)))</x:f>
        <x:v>0</x:v>
      </x:c>
      <x:c r="AB3260" s="55" t="b">
        <x:v>0</x:v>
      </x:c>
      <x:c r="AC3260" s="55" t="b">
        <x:v>0</x:v>
      </x:c>
      <x:c r="AD3260" s="50" t="n">
        <x:f>IF(X3260,1,0)+IF(Z3260,1,0)+IF(AA3260,1,0)+IF(AB3260,1,0)</x:f>
        <x:v>0</x:v>
      </x:c>
      <x:c r="AE3260" s="50" t="n">
        <x:f>IF(Y3260,1,0)+IF(Z3260,1,0)+IF(AA3260,1,0)+IF(AB3260,1,0)</x:f>
        <x:v>0</x:v>
      </x:c>
      <x:c r="AF3260" s="50" t="n">
        <x:f>IF(Y3260,1,0)+IF(Z3260,1,0)+IF(AA3260,1,0)+IF(AC3260,1,0)</x:f>
        <x:v>0</x:v>
      </x:c>
      <x:c r="AG3260" s="53" t="n">
        <x:v>44348</x:v>
      </x:c>
      <x:c r="AH3260" s="50" t="str">
        <x:v>S100W1LQ</x:v>
      </x:c>
      <x:c r="AI3260" s="50" t="str">
        <x:v>NetSalesSummaryOfBusinessResults</x:v>
      </x:c>
      <x:c r="AJ3260" s="50" t="str">
        <x:v>OperatingIncome</x:v>
      </x:c>
      <x:c r="AK3260" s="53" t="n">
        <x:v>45747</x:v>
      </x:c>
      <x:c r="AL3260" s="50" t="str">
        <x:v>365/365/365/366/365</x:v>
      </x:c>
      <x:c r="AM3260" s="51" t="n">
        <x:v>6311900</x:v>
      </x:c>
      <x:c r="AN3260" s="51" t="n">
        <x:v>3520</x:v>
      </x:c>
      <x:c r="AO3260" s="51" t="n">
        <x:f>IFERROR(AM3260*AN3260,"")</x:f>
        <x:v>22217888000</x:v>
      </x:c>
      <x:c r="AP3260" s="56" t="n">
        <x:f>IFERROR(AO3260/(K3260*1000000),"")</x:f>
        <x:v>0.46238138644357035</x:v>
      </x:c>
      <x:c r="AQ3260" s="57" t="n">
        <x:v>69492110</x:v>
      </x:c>
      <x:c r="AR3260" s="52" t="n">
        <x:v>0.2894290863382679</x:v>
      </x:c>
      <x:c r="AS3260" s="52" t="n">
        <x:v>-0.3044180788872256</x:v>
      </x:c>
      <x:c r="AT3260" s="55" t="b">
        <x:v>1</x:v>
      </x:c>
      <x:c r="AU3260" s="50"/>
      <x:c r="AV3260" s="58" t="n">
        <x:v>0.3587841860977153</x:v>
      </x:c>
      <x:c r="AW3260" s="50" t="n">
        <x:v>282</x:v>
      </x:c>
      <x:c r="AX3260" s="50" t="str">
        <x:v>Future Moat</x:v>
      </x:c>
      <x:c r="AY3260" s="50" t="str">
        <x:v>目立つ機械的警告なし（定性確認は別途必要）</x:v>
      </x:c>
      <x:c r="AZ3260" s="59" t="str">
        <x:v>2025-06-23 09:52</x:v>
      </x:c>
      <x:c r="BA3260" s="53" t="n">
        <x:v>22890</x:v>
      </x:c>
      <x:c r="BB3260" s="50"/>
      <x:c r="BC3260" s="50"/>
      <x:c r="BD3260" s="50" t="str">
        <x:v>TOPIX Small 2</x:v>
      </x:c>
    </x:row>
    <x:row r="3261">
      <x:c r="A3261" s="50" t="n">
        <x:v>3260</x:v>
      </x:c>
      <x:c r="B3261" s="50" t="str">
        <x:v>1929</x:v>
      </x:c>
      <x:c r="C3261" s="50" t="str">
        <x:v>1929.T</x:v>
      </x:c>
      <x:c r="D3261" s="50" t="str">
        <x:v>NITTOC CONSTRUCTION CO.,LTD.</x:v>
      </x:c>
      <x:c r="E3261" s="50" t="str">
        <x:v>Prime Market (Domestic)</x:v>
      </x:c>
      <x:c r="F3261" s="50" t="str">
        <x:v>Construction</x:v>
      </x:c>
      <x:c r="G3261" s="51" t="n">
        <x:v>67955</x:v>
      </x:c>
      <x:c r="H3261" s="51" t="n">
        <x:v>66076</x:v>
      </x:c>
      <x:c r="I3261" s="51" t="n">
        <x:v>72918</x:v>
      </x:c>
      <x:c r="J3261" s="51" t="n">
        <x:v>71880</x:v>
      </x:c>
      <x:c r="K3261" s="51" t="n">
        <x:v>67216</x:v>
      </x:c>
      <x:c r="L3261" s="52" t="n">
        <x:f>IFERROR(H3261/G3261-1,"")</x:f>
        <x:v>-0.027650651166212903</x:v>
      </x:c>
      <x:c r="M3261" s="52" t="n">
        <x:f>IFERROR(I3261/H3261-1,"")</x:f>
        <x:v>0.1035474302318542</x:v>
      </x:c>
      <x:c r="N3261" s="52" t="n">
        <x:f>IFERROR(J3261/I3261-1,"")</x:f>
        <x:v>-0.014235168271208742</x:v>
      </x:c>
      <x:c r="O3261" s="52" t="n">
        <x:f>IFERROR(K3261/J3261-1,"")</x:f>
        <x:v>-0.06488592097941015</x:v>
      </x:c>
      <x:c r="P3261" s="52" t="n">
        <x:f>IFERROR((K3261/G3261)^(1/4)-1,"")</x:f>
        <x:v>-0.002729868858004303</x:v>
      </x:c>
      <x:c r="Q3261" s="51" t="n">
        <x:v>3679</x:v>
      </x:c>
      <x:c r="R3261" s="52" t="n">
        <x:f>IFERROR(Q3261/K3261,"")</x:f>
        <x:v>0.054733991906688886</x:v>
      </x:c>
      <x:c r="S3261" s="53" t="n">
        <x:v>23802</x:v>
      </x:c>
      <x:c r="T3261" s="50" t="str">
        <x:v>EDINET_company_history</x:v>
      </x:c>
      <x:c r="U3261" s="50" t="str">
        <x:v>株式会社エーエヌホールディングス</x:v>
      </x:c>
      <x:c r="V3261" s="54" t="n">
        <x:v>0.5785</x:v>
      </x:c>
      <x:c r="W3261" s="50" t="str">
        <x:v>和田 康夫 / 山田 浩</x:v>
      </x:c>
      <x:c r="X3261" s="50" t="b">
        <x:f>AND(COUNT(L3261:O3261)=4,L3261&gt;='設定'!$B$6,M3261&gt;='設定'!$B$6,N3261&gt;='設定'!$B$6,O3261&gt;='設定'!$B$6)</x:f>
        <x:v>0</x:v>
      </x:c>
      <x:c r="Y3261" s="50" t="b">
        <x:f>AND(COUNT(G3261:K3261)=5,P3261&gt;='設定'!$B$7)</x:f>
        <x:v>0</x:v>
      </x:c>
      <x:c r="Z3261" s="50" t="b">
        <x:f>AND(ISNUMBER(R3261),R3261&gt;='設定'!$B$8)</x:f>
        <x:v>0</x:v>
      </x:c>
      <x:c r="AA3261" s="50" t="b">
        <x:f>AND(ISNUMBER(S3261),S3261&gt;=DATE(YEAR('設定'!$B$10)-'設定'!$B$9,MONTH('設定'!$B$10),DAY('設定'!$B$10)))</x:f>
        <x:v>0</x:v>
      </x:c>
      <x:c r="AB3261" s="55" t="b">
        <x:v>0</x:v>
      </x:c>
      <x:c r="AC3261" s="55" t="b">
        <x:v>0</x:v>
      </x:c>
      <x:c r="AD3261" s="50" t="n">
        <x:f>IF(X3261,1,0)+IF(Z3261,1,0)+IF(AA3261,1,0)+IF(AB3261,1,0)</x:f>
        <x:v>0</x:v>
      </x:c>
      <x:c r="AE3261" s="50" t="n">
        <x:f>IF(Y3261,1,0)+IF(Z3261,1,0)+IF(AA3261,1,0)+IF(AB3261,1,0)</x:f>
        <x:v>0</x:v>
      </x:c>
      <x:c r="AF3261" s="50" t="n">
        <x:f>IF(Y3261,1,0)+IF(Z3261,1,0)+IF(AA3261,1,0)+IF(AC3261,1,0)</x:f>
        <x:v>0</x:v>
      </x:c>
      <x:c r="AG3261" s="53" t="n">
        <x:v>44348</x:v>
      </x:c>
      <x:c r="AH3261" s="50" t="str">
        <x:v>S100W1KJ</x:v>
      </x:c>
      <x:c r="AI3261" s="50" t="str">
        <x:v>NetSalesSummaryOfBusinessResults</x:v>
      </x:c>
      <x:c r="AJ3261" s="50" t="str">
        <x:v>OperatingIncome</x:v>
      </x:c>
      <x:c r="AK3261" s="53" t="n">
        <x:v>45747</x:v>
      </x:c>
      <x:c r="AL3261" s="50" t="str">
        <x:v>365/365/365/366/365</x:v>
      </x:c>
      <x:c r="AM3261" s="51" t="n">
        <x:v>41749065</x:v>
      </x:c>
      <x:c r="AN3261" s="51" t="n">
        <x:v>1101</x:v>
      </x:c>
      <x:c r="AO3261" s="51" t="n">
        <x:f>IFERROR(AM3261*AN3261,"")</x:f>
        <x:v>45965720565</x:v>
      </x:c>
      <x:c r="AP3261" s="56" t="n">
        <x:f>IFERROR(AO3261/(K3261*1000000),"")</x:f>
        <x:v>0.683850877246489</x:v>
      </x:c>
      <x:c r="AQ3261" s="57" t="n">
        <x:v>132105578.33333331</x:v>
      </x:c>
      <x:c r="AR3261" s="52" t="n">
        <x:v>0.1957336250523463</x:v>
      </x:c>
      <x:c r="AS3261" s="52" t="n">
        <x:v>-0.2309839873593211</x:v>
      </x:c>
      <x:c r="AT3261" s="55" t="b">
        <x:v>1</x:v>
      </x:c>
      <x:c r="AU3261" s="50"/>
      <x:c r="AV3261" s="58" t="n">
        <x:v>-0.0158228796259319</x:v>
      </x:c>
      <x:c r="AW3261" s="50" t="n">
        <x:v>1997</x:v>
      </x:c>
      <x:c r="AX3261" s="50" t="str">
        <x:v>Core Moat</x:v>
      </x:c>
      <x:c r="AY3261" s="50" t="str">
        <x:v>目立つ機械的警告なし（定性確認は別途必要）</x:v>
      </x:c>
      <x:c r="AZ3261" s="59" t="str">
        <x:v>2025-06-20 16:17</x:v>
      </x:c>
      <x:c r="BA3261" s="53" t="n">
        <x:v>23802</x:v>
      </x:c>
      <x:c r="BB3261" s="50"/>
      <x:c r="BC3261" s="50"/>
      <x:c r="BD3261" s="50" t="str">
        <x:v>TOPIX Small 2</x:v>
      </x:c>
    </x:row>
    <x:row r="3262">
      <x:c r="A3262" s="50" t="n">
        <x:v>3261</x:v>
      </x:c>
      <x:c r="B3262" s="50" t="str">
        <x:v>6702</x:v>
      </x:c>
      <x:c r="C3262" s="50" t="str">
        <x:v>6702.T</x:v>
      </x:c>
      <x:c r="D3262" s="50" t="str">
        <x:v>Fujitsu Limited</x:v>
      </x:c>
      <x:c r="E3262" s="50" t="str">
        <x:v>Prime Market (Domestic)</x:v>
      </x:c>
      <x:c r="F3262" s="50" t="str">
        <x:v>Electric Appliances</x:v>
      </x:c>
      <x:c r="G3262" s="51" t="n">
        <x:v>3589702</x:v>
      </x:c>
      <x:c r="H3262" s="51" t="n">
        <x:v>3586839</x:v>
      </x:c>
      <x:c r="I3262" s="51" t="n">
        <x:v>3713767</x:v>
      </x:c>
      <x:c r="J3262" s="51" t="n">
        <x:v>3476985</x:v>
      </x:c>
      <x:c r="K3262" s="51" t="n">
        <x:v>3550116</x:v>
      </x:c>
      <x:c r="L3262" s="52" t="n">
        <x:f>IFERROR(H3262/G3262-1,"")</x:f>
        <x:v>-0.000797559240293455</x:v>
      </x:c>
      <x:c r="M3262" s="52" t="n">
        <x:f>IFERROR(I3262/H3262-1,"")</x:f>
        <x:v>0.0353871472904137</x:v>
      </x:c>
      <x:c r="N3262" s="52" t="n">
        <x:f>IFERROR(J3262/I3262-1,"")</x:f>
        <x:v>-0.06375790403652137</x:v>
      </x:c>
      <x:c r="O3262" s="52" t="n">
        <x:f>IFERROR(K3262/J3262-1,"")</x:f>
        <x:v>0.021032877622422896</x:v>
      </x:c>
      <x:c r="P3262" s="52" t="n">
        <x:f>IFERROR((K3262/G3262)^(1/4)-1,"")</x:f>
        <x:v>-0.0027683888467020523</x:v>
      </x:c>
      <x:c r="Q3262" s="51" t="n">
        <x:v>265089</x:v>
      </x:c>
      <x:c r="R3262" s="52" t="n">
        <x:f>IFERROR(Q3262/K3262,"")</x:f>
        <x:v>0.07467051780843217</x:v>
      </x:c>
      <x:c r="S3262" s="53" t="n">
        <x:v>16377</x:v>
      </x:c>
      <x:c r="T3262" s="50" t="str">
        <x:v>EDINET_company_history</x:v>
      </x:c>
      <x:c r="U3262" s="50" t="str">
        <x:v>日本マスタートラスト信託銀行株式会社（信託口）</x:v>
      </x:c>
      <x:c r="V3262" s="54" t="n">
        <x:v>0.1701</x:v>
      </x:c>
      <x:c r="W3262" s="50" t="str">
        <x:v>時田 隆仁 / 磯部 武司</x:v>
      </x:c>
      <x:c r="X3262" s="50" t="b">
        <x:f>AND(COUNT(L3262:O3262)=4,L3262&gt;='設定'!$B$6,M3262&gt;='設定'!$B$6,N3262&gt;='設定'!$B$6,O3262&gt;='設定'!$B$6)</x:f>
        <x:v>0</x:v>
      </x:c>
      <x:c r="Y3262" s="50" t="b">
        <x:f>AND(COUNT(G3262:K3262)=5,P3262&gt;='設定'!$B$7)</x:f>
        <x:v>0</x:v>
      </x:c>
      <x:c r="Z3262" s="50" t="b">
        <x:f>AND(ISNUMBER(R3262),R3262&gt;='設定'!$B$8)</x:f>
        <x:v>0</x:v>
      </x:c>
      <x:c r="AA3262" s="50" t="b">
        <x:f>AND(ISNUMBER(S3262),S3262&gt;=DATE(YEAR('設定'!$B$10)-'設定'!$B$9,MONTH('設定'!$B$10),DAY('設定'!$B$10)))</x:f>
        <x:v>0</x:v>
      </x:c>
      <x:c r="AB3262" s="55" t="b">
        <x:v>0</x:v>
      </x:c>
      <x:c r="AC3262" s="55" t="b">
        <x:v>0</x:v>
      </x:c>
      <x:c r="AD3262" s="50" t="n">
        <x:f>IF(X3262,1,0)+IF(Z3262,1,0)+IF(AA3262,1,0)+IF(AB3262,1,0)</x:f>
        <x:v>0</x:v>
      </x:c>
      <x:c r="AE3262" s="50" t="n">
        <x:f>IF(Y3262,1,0)+IF(Z3262,1,0)+IF(AA3262,1,0)+IF(AB3262,1,0)</x:f>
        <x:v>0</x:v>
      </x:c>
      <x:c r="AF3262" s="50" t="n">
        <x:f>IF(Y3262,1,0)+IF(Z3262,1,0)+IF(AA3262,1,0)+IF(AC3262,1,0)</x:f>
        <x:v>0</x:v>
      </x:c>
      <x:c r="AG3262" s="53" t="n">
        <x:v>44348</x:v>
      </x:c>
      <x:c r="AH3262" s="50" t="str">
        <x:v>S100W1DS</x:v>
      </x:c>
      <x:c r="AI3262" s="50" t="str">
        <x:v>RevenueIFRSSummaryOfBusinessResults</x:v>
      </x:c>
      <x:c r="AJ3262" s="50" t="str">
        <x:v>OperatingProfitIFRSSummaryOfBusinessResults</x:v>
      </x:c>
      <x:c r="AK3262" s="53" t="n">
        <x:v>45747</x:v>
      </x:c>
      <x:c r="AL3262" s="50" t="str">
        <x:v>365/365/365/366/365</x:v>
      </x:c>
      <x:c r="AM3262" s="51" t="n">
        <x:v>1777061350</x:v>
      </x:c>
      <x:c r="AN3262" s="51" t="n">
        <x:v>3650</x:v>
      </x:c>
      <x:c r="AO3262" s="51" t="n">
        <x:f>IFERROR(AM3262*AN3262,"")</x:f>
        <x:v>6486273927500</x:v>
      </x:c>
      <x:c r="AP3262" s="56" t="n">
        <x:f>IFERROR(AO3262/(K3262*1000000),"")</x:f>
        <x:v>1.8270597150909997</x:v>
      </x:c>
      <x:c r="AQ3262" s="57" t="n">
        <x:v>33127942600</x:v>
      </x:c>
      <x:c r="AR3262" s="52" t="n">
        <x:v>0.3396377667304953</x:v>
      </x:c>
      <x:c r="AS3262" s="52" t="n">
        <x:v>-0.3323490815965881</x:v>
      </x:c>
      <x:c r="AT3262" s="55" t="b">
        <x:v>0</x:v>
      </x:c>
      <x:c r="AU3262" s="50" t="str">
        <x:v>missing_financial_data</x:v>
      </x:c>
      <x:c r="AV3262" s="58" t="n">
        <x:v>0.1698346585452351</x:v>
      </x:c>
      <x:c r="AW3262" s="50" t="n">
        <x:v>867</x:v>
      </x:c>
      <x:c r="AX3262" s="50" t="str">
        <x:v>Future Moat</x:v>
      </x:c>
      <x:c r="AY3262" s="50" t="str">
        <x:v>既存適格性フィルター不通過: missing_financial_data</x:v>
      </x:c>
      <x:c r="AZ3262" s="59" t="str">
        <x:v>2025-06-20 15:30</x:v>
      </x:c>
      <x:c r="BA3262" s="53" t="n">
        <x:v>16377</x:v>
      </x:c>
      <x:c r="BB3262" s="50"/>
      <x:c r="BC3262" s="50"/>
      <x:c r="BD3262" s="50" t="str">
        <x:v>TOPIX Large70</x:v>
      </x:c>
    </x:row>
    <x:row r="3263">
      <x:c r="A3263" s="50" t="n">
        <x:v>3262</x:v>
      </x:c>
      <x:c r="B3263" s="50" t="str">
        <x:v>4678</x:v>
      </x:c>
      <x:c r="C3263" s="50" t="str">
        <x:v>4678.T</x:v>
      </x:c>
      <x:c r="D3263" s="50" t="str">
        <x:v>SHUEI YOBIKO Co.,Ltd.</x:v>
      </x:c>
      <x:c r="E3263" s="50" t="str">
        <x:v>Standard Market(Domestic)</x:v>
      </x:c>
      <x:c r="F3263" s="50" t="str">
        <x:v>Services</x:v>
      </x:c>
      <x:c r="G3263" s="51" t="n">
        <x:v>10816.627</x:v>
      </x:c>
      <x:c r="H3263" s="51" t="n">
        <x:v>10906.137</x:v>
      </x:c>
      <x:c r="I3263" s="51" t="n">
        <x:v>10724.446</x:v>
      </x:c>
      <x:c r="J3263" s="51" t="n">
        <x:v>10344.21</x:v>
      </x:c>
      <x:c r="K3263" s="51" t="n">
        <x:v>10693.035</x:v>
      </x:c>
      <x:c r="L3263" s="52" t="n">
        <x:f>IFERROR(H3263/G3263-1,"")</x:f>
        <x:v>0.008275222950740568</x:v>
      </x:c>
      <x:c r="M3263" s="52" t="n">
        <x:f>IFERROR(I3263/H3263-1,"")</x:f>
        <x:v>-0.016659519314675797</x:v>
      </x:c>
      <x:c r="N3263" s="52" t="n">
        <x:f>IFERROR(J3263/I3263-1,"")</x:f>
        <x:v>-0.03545507152537308</x:v>
      </x:c>
      <x:c r="O3263" s="52" t="n">
        <x:f>IFERROR(K3263/J3263-1,"")</x:f>
        <x:v>0.033721763189262566</x:v>
      </x:c>
      <x:c r="P3263" s="52" t="n">
        <x:f>IFERROR((K3263/G3263)^(1/4)-1,"")</x:f>
        <x:v>-0.002868850051334082</x:v>
      </x:c>
      <x:c r="Q3263" s="51" t="n">
        <x:v>386.736</x:v>
      </x:c>
      <x:c r="R3263" s="52" t="n">
        <x:f>IFERROR(Q3263/K3263,"")</x:f>
        <x:v>0.03616709381387043</x:v>
      </x:c>
      <x:c r="S3263" s="53" t="n">
        <x:v>36861</x:v>
      </x:c>
      <x:c r="T3263" s="50" t="str">
        <x:v>EDINET_company_history</x:v>
      </x:c>
      <x:c r="U3263" s="50" t="str">
        <x:v>有限会社シューエイ</x:v>
      </x:c>
      <x:c r="V3263" s="54" t="n">
        <x:v>0.3343</x:v>
      </x:c>
      <x:c r="W3263" s="50" t="str">
        <x:v>渡 辺 武</x:v>
      </x:c>
      <x:c r="X3263" s="50" t="b">
        <x:f>AND(COUNT(L3263:O3263)=4,L3263&gt;='設定'!$B$6,M3263&gt;='設定'!$B$6,N3263&gt;='設定'!$B$6,O3263&gt;='設定'!$B$6)</x:f>
        <x:v>0</x:v>
      </x:c>
      <x:c r="Y3263" s="50" t="b">
        <x:f>AND(COUNT(G3263:K3263)=5,P3263&gt;='設定'!$B$7)</x:f>
        <x:v>0</x:v>
      </x:c>
      <x:c r="Z3263" s="50" t="b">
        <x:f>AND(ISNUMBER(R3263),R3263&gt;='設定'!$B$8)</x:f>
        <x:v>0</x:v>
      </x:c>
      <x:c r="AA3263" s="50" t="b">
        <x:f>AND(ISNUMBER(S3263),S3263&gt;=DATE(YEAR('設定'!$B$10)-'設定'!$B$9,MONTH('設定'!$B$10),DAY('設定'!$B$10)))</x:f>
        <x:v>0</x:v>
      </x:c>
      <x:c r="AB3263" s="55" t="b">
        <x:v>0</x:v>
      </x:c>
      <x:c r="AC3263" s="55" t="b">
        <x:v>0</x:v>
      </x:c>
      <x:c r="AD3263" s="50" t="n">
        <x:f>IF(X3263,1,0)+IF(Z3263,1,0)+IF(AA3263,1,0)+IF(AB3263,1,0)</x:f>
        <x:v>0</x:v>
      </x:c>
      <x:c r="AE3263" s="50" t="n">
        <x:f>IF(Y3263,1,0)+IF(Z3263,1,0)+IF(AA3263,1,0)+IF(AB3263,1,0)</x:f>
        <x:v>0</x:v>
      </x:c>
      <x:c r="AF3263" s="50" t="n">
        <x:f>IF(Y3263,1,0)+IF(Z3263,1,0)+IF(AA3263,1,0)+IF(AC3263,1,0)</x:f>
        <x:v>0</x:v>
      </x:c>
      <x:c r="AG3263" s="53" t="n">
        <x:v>44348</x:v>
      </x:c>
      <x:c r="AH3263" s="50" t="str">
        <x:v>S100W706</x:v>
      </x:c>
      <x:c r="AI3263" s="50" t="str">
        <x:v>NetSalesSummaryOfBusinessResults</x:v>
      </x:c>
      <x:c r="AJ3263" s="50" t="str">
        <x:v>OperatingIncome</x:v>
      </x:c>
      <x:c r="AK3263" s="53" t="n">
        <x:v>45747</x:v>
      </x:c>
      <x:c r="AL3263" s="50" t="str">
        <x:v>365/365/365/366/365</x:v>
      </x:c>
      <x:c r="AM3263" s="51" t="n">
        <x:v>6709700</x:v>
      </x:c>
      <x:c r="AN3263" s="51" t="n">
        <x:v>302</x:v>
      </x:c>
      <x:c r="AO3263" s="51" t="n">
        <x:f>IFERROR(AM3263*AN3263,"")</x:f>
        <x:v>2026329400</x:v>
      </x:c>
      <x:c r="AP3263" s="56" t="n">
        <x:f>IFERROR(AO3263/(K3263*1000000),"")</x:f>
        <x:v>0.1894999314974654</x:v>
      </x:c>
      <x:c r="AQ3263" s="57" t="n">
        <x:v>3522653.3333333335</x:v>
      </x:c>
      <x:c r="AR3263" s="52" t="n">
        <x:v>0.2171434043541517</x:v>
      </x:c>
      <x:c r="AS3263" s="52" t="n">
        <x:v>-0.4403915424246928</x:v>
      </x:c>
      <x:c r="AT3263" s="55" t="b">
        <x:v>0</x:v>
      </x:c>
      <x:c r="AU3263" s="50" t="str">
        <x:v>low_liquidity</x:v>
      </x:c>
      <x:c r="AV3263" s="58" t="n">
        <x:v>0.0688000183505397</x:v>
      </x:c>
      <x:c r="AW3263" s="50" t="n">
        <x:v>1404</x:v>
      </x:c>
      <x:c r="AX3263" s="50" t="str">
        <x:v>Discovery</x:v>
      </x:c>
      <x:c r="AY3263" s="50" t="str">
        <x:v>既存適格性フィルター不通過: low_liquidity / 60日平均売買代金2,000万円未満</x:v>
      </x:c>
      <x:c r="AZ3263" s="59" t="str">
        <x:v>2025-06-27 12:08</x:v>
      </x:c>
      <x:c r="BA3263" s="53" t="n">
        <x:v>36861</x:v>
      </x:c>
      <x:c r="BB3263" s="50"/>
      <x:c r="BC3263" s="50"/>
      <x:c r="BD3263" s="50"/>
    </x:row>
    <x:row r="3264">
      <x:c r="A3264" s="50" t="n">
        <x:v>3263</x:v>
      </x:c>
      <x:c r="B3264" s="50" t="str">
        <x:v>6822</x:v>
      </x:c>
      <x:c r="C3264" s="50" t="str">
        <x:v>6822.T</x:v>
      </x:c>
      <x:c r="D3264" s="50" t="str">
        <x:v>Oi Electric Co.,Ltd.</x:v>
      </x:c>
      <x:c r="E3264" s="50" t="str">
        <x:v>Standard Market(Domestic)</x:v>
      </x:c>
      <x:c r="F3264" s="50" t="str">
        <x:v>Electric Appliances</x:v>
      </x:c>
      <x:c r="G3264" s="51" t="n">
        <x:v>29410.371</x:v>
      </x:c>
      <x:c r="H3264" s="51" t="n">
        <x:v>24735.568</x:v>
      </x:c>
      <x:c r="I3264" s="51" t="n">
        <x:v>22926.723</x:v>
      </x:c>
      <x:c r="J3264" s="51" t="n">
        <x:v>28117.68</x:v>
      </x:c>
      <x:c r="K3264" s="51" t="n">
        <x:v>29046.192</x:v>
      </x:c>
      <x:c r="L3264" s="52" t="n">
        <x:f>IFERROR(H3264/G3264-1,"")</x:f>
        <x:v>-0.15895083404422206</x:v>
      </x:c>
      <x:c r="M3264" s="52" t="n">
        <x:f>IFERROR(I3264/H3264-1,"")</x:f>
        <x:v>-0.07312728779868716</x:v>
      </x:c>
      <x:c r="N3264" s="52" t="n">
        <x:f>IFERROR(J3264/I3264-1,"")</x:f>
        <x:v>0.2264151313731142</x:v>
      </x:c>
      <x:c r="O3264" s="52" t="n">
        <x:f>IFERROR(K3264/J3264-1,"")</x:f>
        <x:v>0.03302235461816183</x:v>
      </x:c>
      <x:c r="P3264" s="52" t="n">
        <x:f>IFERROR((K3264/G3264)^(1/4)-1,"")</x:f>
        <x:v>-0.0031101476578898613</x:v>
      </x:c>
      <x:c r="Q3264" s="51" t="n">
        <x:v>1484.454</x:v>
      </x:c>
      <x:c r="R3264" s="52" t="n">
        <x:f>IFERROR(Q3264/K3264,"")</x:f>
        <x:v>0.05110666485988938</x:v>
      </x:c>
      <x:c r="S3264" s="53" t="n">
        <x:v>38322</x:v>
      </x:c>
      <x:c r="T3264" s="50" t="str">
        <x:v>EDINET_company_history</x:v>
      </x:c>
      <x:c r="U3264" s="50" t="str">
        <x:v>三菱電機株式会社</x:v>
      </x:c>
      <x:c r="V3264" s="54" t="n">
        <x:v>0.188</x:v>
      </x:c>
      <x:c r="W3264" s="50" t="str">
        <x:v>石田 甲</x:v>
      </x:c>
      <x:c r="X3264" s="50" t="b">
        <x:f>AND(COUNT(L3264:O3264)=4,L3264&gt;='設定'!$B$6,M3264&gt;='設定'!$B$6,N3264&gt;='設定'!$B$6,O3264&gt;='設定'!$B$6)</x:f>
        <x:v>0</x:v>
      </x:c>
      <x:c r="Y3264" s="50" t="b">
        <x:f>AND(COUNT(G3264:K3264)=5,P3264&gt;='設定'!$B$7)</x:f>
        <x:v>0</x:v>
      </x:c>
      <x:c r="Z3264" s="50" t="b">
        <x:f>AND(ISNUMBER(R3264),R3264&gt;='設定'!$B$8)</x:f>
        <x:v>0</x:v>
      </x:c>
      <x:c r="AA3264" s="50" t="b">
        <x:f>AND(ISNUMBER(S3264),S3264&gt;=DATE(YEAR('設定'!$B$10)-'設定'!$B$9,MONTH('設定'!$B$10),DAY('設定'!$B$10)))</x:f>
        <x:v>0</x:v>
      </x:c>
      <x:c r="AB3264" s="55" t="b">
        <x:v>0</x:v>
      </x:c>
      <x:c r="AC3264" s="55" t="b">
        <x:v>0</x:v>
      </x:c>
      <x:c r="AD3264" s="50" t="n">
        <x:f>IF(X3264,1,0)+IF(Z3264,1,0)+IF(AA3264,1,0)+IF(AB3264,1,0)</x:f>
        <x:v>0</x:v>
      </x:c>
      <x:c r="AE3264" s="50" t="n">
        <x:f>IF(Y3264,1,0)+IF(Z3264,1,0)+IF(AA3264,1,0)+IF(AB3264,1,0)</x:f>
        <x:v>0</x:v>
      </x:c>
      <x:c r="AF3264" s="50" t="n">
        <x:f>IF(Y3264,1,0)+IF(Z3264,1,0)+IF(AA3264,1,0)+IF(AC3264,1,0)</x:f>
        <x:v>0</x:v>
      </x:c>
      <x:c r="AG3264" s="53" t="n">
        <x:v>44348</x:v>
      </x:c>
      <x:c r="AH3264" s="50" t="str">
        <x:v>S100W18N</x:v>
      </x:c>
      <x:c r="AI3264" s="50" t="str">
        <x:v>NetSalesSummaryOfBusinessResults</x:v>
      </x:c>
      <x:c r="AJ3264" s="50" t="str">
        <x:v>OperatingIncome</x:v>
      </x:c>
      <x:c r="AK3264" s="53" t="n">
        <x:v>45747</x:v>
      </x:c>
      <x:c r="AL3264" s="50" t="str">
        <x:v>365/365/365/366/365</x:v>
      </x:c>
      <x:c r="AM3264" s="51" t="n">
        <x:v>1315000</x:v>
      </x:c>
      <x:c r="AN3264" s="51" t="n">
        <x:v>5920</x:v>
      </x:c>
      <x:c r="AO3264" s="51" t="n">
        <x:f>IFERROR(AM3264*AN3264,"")</x:f>
        <x:v>7784800000</x:v>
      </x:c>
      <x:c r="AP3264" s="56" t="n">
        <x:f>IFERROR(AO3264/(K3264*1000000),"")</x:f>
        <x:v>0.268014478455558</x:v>
      </x:c>
      <x:c r="AQ3264" s="57" t="n">
        <x:v>61122391.666666664</x:v>
      </x:c>
      <x:c r="AR3264" s="52" t="n">
        <x:v>0.3517868393812103</x:v>
      </x:c>
      <x:c r="AS3264" s="52" t="n">
        <x:v>-0.4440325471882625</x:v>
      </x:c>
      <x:c r="AT3264" s="55" t="b">
        <x:v>1</x:v>
      </x:c>
      <x:c r="AU3264" s="50"/>
      <x:c r="AV3264" s="58" t="n">
        <x:v>0.485840771218284</x:v>
      </x:c>
      <x:c r="AW3264" s="50" t="n">
        <x:v>99</x:v>
      </x:c>
      <x:c r="AX3264" s="50" t="str">
        <x:v>Future Moat</x:v>
      </x:c>
      <x:c r="AY3264" s="50" t="str">
        <x:v>目立つ機械的警告なし（定性確認は別途必要）</x:v>
      </x:c>
      <x:c r="AZ3264" s="59" t="str">
        <x:v>2025-06-23 13:58</x:v>
      </x:c>
      <x:c r="BA3264" s="53" t="n">
        <x:v>38322</x:v>
      </x:c>
      <x:c r="BB3264" s="50"/>
      <x:c r="BC3264" s="50"/>
      <x:c r="BD3264" s="50"/>
    </x:row>
    <x:row r="3265">
      <x:c r="A3265" s="50" t="n">
        <x:v>3264</x:v>
      </x:c>
      <x:c r="B3265" s="50" t="str">
        <x:v>7297</x:v>
      </x:c>
      <x:c r="C3265" s="50" t="str">
        <x:v>7297.T</x:v>
      </x:c>
      <x:c r="D3265" s="50" t="str">
        <x:v>CAR MATE MFG. CO.,LTD.</x:v>
      </x:c>
      <x:c r="E3265" s="50" t="str">
        <x:v>Standard Market(Domestic)</x:v>
      </x:c>
      <x:c r="F3265" s="50" t="str">
        <x:v>Transportation Equipment</x:v>
      </x:c>
      <x:c r="G3265" s="51" t="n">
        <x:v>15723.179</x:v>
      </x:c>
      <x:c r="H3265" s="51" t="n">
        <x:v>15920.824</x:v>
      </x:c>
      <x:c r="I3265" s="51" t="n">
        <x:v>16648.844</x:v>
      </x:c>
      <x:c r="J3265" s="51" t="n">
        <x:v>15955.819</x:v>
      </x:c>
      <x:c r="K3265" s="51" t="n">
        <x:v>15523.458</x:v>
      </x:c>
      <x:c r="L3265" s="52" t="n">
        <x:f>IFERROR(H3265/G3265-1,"")</x:f>
        <x:v>0.012570295103808249</x:v>
      </x:c>
      <x:c r="M3265" s="52" t="n">
        <x:f>IFERROR(I3265/H3265-1,"")</x:f>
        <x:v>0.04572753269554397</x:v>
      </x:c>
      <x:c r="N3265" s="52" t="n">
        <x:f>IFERROR(J3265/I3265-1,"")</x:f>
        <x:v>-0.0416260131934687</x:v>
      </x:c>
      <x:c r="O3265" s="52" t="n">
        <x:f>IFERROR(K3265/J3265-1,"")</x:f>
        <x:v>-0.027097386853034533</x:v>
      </x:c>
      <x:c r="P3265" s="52" t="n">
        <x:f>IFERROR((K3265/G3265)^(1/4)-1,"")</x:f>
        <x:v>-0.0031908219237984925</x:v>
      </x:c>
      <x:c r="Q3265" s="51" t="n">
        <x:v>300.979</x:v>
      </x:c>
      <x:c r="R3265" s="52" t="n">
        <x:f>IFERROR(Q3265/K3265,"")</x:f>
        <x:v>0.0193886568314869</x:v>
      </x:c>
      <x:c r="S3265" s="53" t="n">
        <x:v>38322</x:v>
      </x:c>
      <x:c r="T3265" s="50" t="str">
        <x:v>EDINET_company_history</x:v>
      </x:c>
      <x:c r="U3265" s="50" t="str">
        <x:v>有限会社エム・テイ興産</x:v>
      </x:c>
      <x:c r="V3265" s="54" t="n">
        <x:v>0.4594</x:v>
      </x:c>
      <x:c r="W3265" s="50" t="str">
        <x:v>村 田 隆 昭 / 徳 田 勝</x:v>
      </x:c>
      <x:c r="X3265" s="50" t="b">
        <x:f>AND(COUNT(L3265:O3265)=4,L3265&gt;='設定'!$B$6,M3265&gt;='設定'!$B$6,N3265&gt;='設定'!$B$6,O3265&gt;='設定'!$B$6)</x:f>
        <x:v>0</x:v>
      </x:c>
      <x:c r="Y3265" s="50" t="b">
        <x:f>AND(COUNT(G3265:K3265)=5,P3265&gt;='設定'!$B$7)</x:f>
        <x:v>0</x:v>
      </x:c>
      <x:c r="Z3265" s="50" t="b">
        <x:f>AND(ISNUMBER(R3265),R3265&gt;='設定'!$B$8)</x:f>
        <x:v>0</x:v>
      </x:c>
      <x:c r="AA3265" s="50" t="b">
        <x:f>AND(ISNUMBER(S3265),S3265&gt;=DATE(YEAR('設定'!$B$10)-'設定'!$B$9,MONTH('設定'!$B$10),DAY('設定'!$B$10)))</x:f>
        <x:v>0</x:v>
      </x:c>
      <x:c r="AB3265" s="55" t="b">
        <x:v>0</x:v>
      </x:c>
      <x:c r="AC3265" s="55" t="b">
        <x:v>0</x:v>
      </x:c>
      <x:c r="AD3265" s="50" t="n">
        <x:f>IF(X3265,1,0)+IF(Z3265,1,0)+IF(AA3265,1,0)+IF(AB3265,1,0)</x:f>
        <x:v>0</x:v>
      </x:c>
      <x:c r="AE3265" s="50" t="n">
        <x:f>IF(Y3265,1,0)+IF(Z3265,1,0)+IF(AA3265,1,0)+IF(AB3265,1,0)</x:f>
        <x:v>0</x:v>
      </x:c>
      <x:c r="AF3265" s="50" t="n">
        <x:f>IF(Y3265,1,0)+IF(Z3265,1,0)+IF(AA3265,1,0)+IF(AC3265,1,0)</x:f>
        <x:v>0</x:v>
      </x:c>
      <x:c r="AG3265" s="53" t="n">
        <x:v>44348</x:v>
      </x:c>
      <x:c r="AH3265" s="50" t="str">
        <x:v>S100W70U</x:v>
      </x:c>
      <x:c r="AI3265" s="50" t="str">
        <x:v>NetSalesSummaryOfBusinessResults</x:v>
      </x:c>
      <x:c r="AJ3265" s="50" t="str">
        <x:v>OperatingIncome</x:v>
      </x:c>
      <x:c r="AK3265" s="53" t="n">
        <x:v>45747</x:v>
      </x:c>
      <x:c r="AL3265" s="50" t="str">
        <x:v>365/365/365/366/365</x:v>
      </x:c>
      <x:c r="AM3265" s="51" t="n">
        <x:v>7054085</x:v>
      </x:c>
      <x:c r="AN3265" s="51" t="n">
        <x:v>855</x:v>
      </x:c>
      <x:c r="AO3265" s="51" t="n">
        <x:f>IFERROR(AM3265*AN3265,"")</x:f>
        <x:v>6031242675</x:v>
      </x:c>
      <x:c r="AP3265" s="56" t="n">
        <x:f>IFERROR(AO3265/(K3265*1000000),"")</x:f>
        <x:v>0.3885244302525893</x:v>
      </x:c>
      <x:c r="AQ3265" s="57" t="n">
        <x:v>1238286.6666666667</x:v>
      </x:c>
      <x:c r="AR3265" s="52" t="n">
        <x:v>0.2249599728916471</x:v>
      </x:c>
      <x:c r="AS3265" s="52" t="n">
        <x:v>-0.1999323800483021</x:v>
      </x:c>
      <x:c r="AT3265" s="55" t="b">
        <x:v>0</x:v>
      </x:c>
      <x:c r="AU3265" s="50" t="str">
        <x:v>low_liquidity</x:v>
      </x:c>
      <x:c r="AV3265" s="58" t="n">
        <x:v>0.1056301520576131</x:v>
      </x:c>
      <x:c r="AW3265" s="50" t="n">
        <x:v>1198</x:v>
      </x:c>
      <x:c r="AX3265" s="50" t="str">
        <x:v>Discovery</x:v>
      </x:c>
      <x:c r="AY3265" s="50" t="str">
        <x:v>既存適格性フィルター不通過: low_liquidity / 60日平均売買代金2,000万円未満</x:v>
      </x:c>
      <x:c r="AZ3265" s="59" t="str">
        <x:v>2025-06-26 15:55</x:v>
      </x:c>
      <x:c r="BA3265" s="53" t="n">
        <x:v>38322</x:v>
      </x:c>
      <x:c r="BB3265" s="50"/>
      <x:c r="BC3265" s="50"/>
      <x:c r="BD3265" s="50"/>
    </x:row>
    <x:row r="3266">
      <x:c r="A3266" s="50" t="n">
        <x:v>3265</x:v>
      </x:c>
      <x:c r="B3266" s="50" t="str">
        <x:v>7987</x:v>
      </x:c>
      <x:c r="C3266" s="50" t="str">
        <x:v>7987.T</x:v>
      </x:c>
      <x:c r="D3266" s="50" t="str">
        <x:v>NAKABAYASHI CO.,LTD.</x:v>
      </x:c>
      <x:c r="E3266" s="50" t="str">
        <x:v>Standard Market(Domestic)</x:v>
      </x:c>
      <x:c r="F3266" s="50" t="str">
        <x:v>Other Products</x:v>
      </x:c>
      <x:c r="G3266" s="51" t="n">
        <x:v>63644</x:v>
      </x:c>
      <x:c r="H3266" s="51" t="n">
        <x:v>63118</x:v>
      </x:c>
      <x:c r="I3266" s="51" t="n">
        <x:v>61581</x:v>
      </x:c>
      <x:c r="J3266" s="51" t="n">
        <x:v>61043</x:v>
      </x:c>
      <x:c r="K3266" s="51" t="n">
        <x:v>62767</x:v>
      </x:c>
      <x:c r="L3266" s="52" t="n">
        <x:f>IFERROR(H3266/G3266-1,"")</x:f>
        <x:v>-0.008264722519012002</x:v>
      </x:c>
      <x:c r="M3266" s="52" t="n">
        <x:f>IFERROR(I3266/H3266-1,"")</x:f>
        <x:v>-0.02435121518425809</x:v>
      </x:c>
      <x:c r="N3266" s="52" t="n">
        <x:f>IFERROR(J3266/I3266-1,"")</x:f>
        <x:v>-0.008736460921388134</x:v>
      </x:c>
      <x:c r="O3266" s="52" t="n">
        <x:f>IFERROR(K3266/J3266-1,"")</x:f>
        <x:v>0.028242386514424345</x:v>
      </x:c>
      <x:c r="P3266" s="52" t="n">
        <x:f>IFERROR((K3266/G3266)^(1/4)-1,"")</x:f>
        <x:v>-0.003462889667223412</x:v>
      </x:c>
      <x:c r="Q3266" s="51" t="n">
        <x:v>1787</x:v>
      </x:c>
      <x:c r="R3266" s="52" t="n">
        <x:f>IFERROR(Q3266/K3266,"")</x:f>
        <x:v>0.02847037455988019</x:v>
      </x:c>
      <x:c r="S3266" s="53" t="n">
        <x:v>28399</x:v>
      </x:c>
      <x:c r="T3266" s="50" t="str">
        <x:v>EDINET_company_history</x:v>
      </x:c>
      <x:c r="U3266" s="50" t="str">
        <x:v>日本マスタートラスト信託銀行株式会社（信託口）</x:v>
      </x:c>
      <x:c r="V3266" s="54" t="n">
        <x:v>0.0975</x:v>
      </x:c>
      <x:c r="W3266" s="50" t="str">
        <x:v>湯本 秀昭 / 中林 一良</x:v>
      </x:c>
      <x:c r="X3266" s="50" t="b">
        <x:f>AND(COUNT(L3266:O3266)=4,L3266&gt;='設定'!$B$6,M3266&gt;='設定'!$B$6,N3266&gt;='設定'!$B$6,O3266&gt;='設定'!$B$6)</x:f>
        <x:v>0</x:v>
      </x:c>
      <x:c r="Y3266" s="50" t="b">
        <x:f>AND(COUNT(G3266:K3266)=5,P3266&gt;='設定'!$B$7)</x:f>
        <x:v>0</x:v>
      </x:c>
      <x:c r="Z3266" s="50" t="b">
        <x:f>AND(ISNUMBER(R3266),R3266&gt;='設定'!$B$8)</x:f>
        <x:v>0</x:v>
      </x:c>
      <x:c r="AA3266" s="50" t="b">
        <x:f>AND(ISNUMBER(S3266),S3266&gt;=DATE(YEAR('設定'!$B$10)-'設定'!$B$9,MONTH('設定'!$B$10),DAY('設定'!$B$10)))</x:f>
        <x:v>0</x:v>
      </x:c>
      <x:c r="AB3266" s="55" t="b">
        <x:v>0</x:v>
      </x:c>
      <x:c r="AC3266" s="55" t="b">
        <x:v>0</x:v>
      </x:c>
      <x:c r="AD3266" s="50" t="n">
        <x:f>IF(X3266,1,0)+IF(Z3266,1,0)+IF(AA3266,1,0)+IF(AB3266,1,0)</x:f>
        <x:v>0</x:v>
      </x:c>
      <x:c r="AE3266" s="50" t="n">
        <x:f>IF(Y3266,1,0)+IF(Z3266,1,0)+IF(AA3266,1,0)+IF(AB3266,1,0)</x:f>
        <x:v>0</x:v>
      </x:c>
      <x:c r="AF3266" s="50" t="n">
        <x:f>IF(Y3266,1,0)+IF(Z3266,1,0)+IF(AA3266,1,0)+IF(AC3266,1,0)</x:f>
        <x:v>0</x:v>
      </x:c>
      <x:c r="AG3266" s="53" t="n">
        <x:v>44348</x:v>
      </x:c>
      <x:c r="AH3266" s="50" t="str">
        <x:v>S100W4JX</x:v>
      </x:c>
      <x:c r="AI3266" s="50" t="str">
        <x:v>NetSalesSummaryOfBusinessResults</x:v>
      </x:c>
      <x:c r="AJ3266" s="50" t="str">
        <x:v>OperatingIncome</x:v>
      </x:c>
      <x:c r="AK3266" s="53" t="n">
        <x:v>45747</x:v>
      </x:c>
      <x:c r="AL3266" s="50" t="str">
        <x:v>365/365/365/366/365</x:v>
      </x:c>
      <x:c r="AM3266" s="51" t="n">
        <x:v>27465294</x:v>
      </x:c>
      <x:c r="AN3266" s="51" t="n">
        <x:v>552</x:v>
      </x:c>
      <x:c r="AO3266" s="51" t="n">
        <x:f>IFERROR(AM3266*AN3266,"")</x:f>
        <x:v>15160842288</x:v>
      </x:c>
      <x:c r="AP3266" s="56" t="n">
        <x:f>IFERROR(AO3266/(K3266*1000000),"")</x:f>
        <x:v>0.24154161084646392</x:v>
      </x:c>
      <x:c r="AQ3266" s="57" t="n">
        <x:v>42081025</x:v>
      </x:c>
      <x:c r="AR3266" s="52" t="n">
        <x:v>0.1769626128929254</x:v>
      </x:c>
      <x:c r="AS3266" s="52" t="n">
        <x:v>-0.2070779748089701</x:v>
      </x:c>
      <x:c r="AT3266" s="55" t="b">
        <x:v>1</x:v>
      </x:c>
      <x:c r="AU3266" s="50"/>
      <x:c r="AV3266" s="58" t="n">
        <x:v>0.0757339687867501</x:v>
      </x:c>
      <x:c r="AW3266" s="50" t="n">
        <x:v>1363</x:v>
      </x:c>
      <x:c r="AX3266" s="50" t="str">
        <x:v>Discovery</x:v>
      </x:c>
      <x:c r="AY3266" s="50" t="str">
        <x:v>目立つ機械的警告なし（定性確認は別途必要）</x:v>
      </x:c>
      <x:c r="AZ3266" s="59" t="str">
        <x:v>2025-06-26 09:00</x:v>
      </x:c>
      <x:c r="BA3266" s="53" t="n">
        <x:v>28399</x:v>
      </x:c>
      <x:c r="BB3266" s="50"/>
      <x:c r="BC3266" s="50"/>
      <x:c r="BD3266" s="50" t="str">
        <x:v>TOPIX Small 2</x:v>
      </x:c>
    </x:row>
    <x:row r="3267">
      <x:c r="A3267" s="50" t="n">
        <x:v>3266</x:v>
      </x:c>
      <x:c r="B3267" s="50" t="str">
        <x:v>7957</x:v>
      </x:c>
      <x:c r="C3267" s="50" t="str">
        <x:v>7957.T</x:v>
      </x:c>
      <x:c r="D3267" s="50" t="str">
        <x:v>FUJICOPIAN CO.,LTD.</x:v>
      </x:c>
      <x:c r="E3267" s="50" t="str">
        <x:v>Standard Market(Domestic)</x:v>
      </x:c>
      <x:c r="F3267" s="50" t="str">
        <x:v>Other Products</x:v>
      </x:c>
      <x:c r="G3267" s="51" t="n">
        <x:v>8598.509</x:v>
      </x:c>
      <x:c r="H3267" s="51" t="n">
        <x:v>9851.395</x:v>
      </x:c>
      <x:c r="I3267" s="51" t="n">
        <x:v>8225.034</x:v>
      </x:c>
      <x:c r="J3267" s="51" t="n">
        <x:v>8984.085</x:v>
      </x:c>
      <x:c r="K3267" s="51" t="n">
        <x:v>8475.562</x:v>
      </x:c>
      <x:c r="L3267" s="52" t="n">
        <x:f>IFERROR(H3267/G3267-1,"")</x:f>
        <x:v>0.14570968059695</x:v>
      </x:c>
      <x:c r="M3267" s="52" t="n">
        <x:f>IFERROR(I3267/H3267-1,"")</x:f>
        <x:v>-0.16508941119506437</x:v>
      </x:c>
      <x:c r="N3267" s="52" t="n">
        <x:f>IFERROR(J3267/I3267-1,"")</x:f>
        <x:v>0.09228545438231617</x:v>
      </x:c>
      <x:c r="O3267" s="52" t="n">
        <x:f>IFERROR(K3267/J3267-1,"")</x:f>
        <x:v>-0.05660264790460012</x:v>
      </x:c>
      <x:c r="P3267" s="52" t="n">
        <x:f>IFERROR((K3267/G3267)^(1/4)-1,"")</x:f>
        <x:v>-0.003593989200619263</x:v>
      </x:c>
      <x:c r="Q3267" s="51" t="n">
        <x:v>-230.209</x:v>
      </x:c>
      <x:c r="R3267" s="52" t="n">
        <x:f>IFERROR(Q3267/K3267,"")</x:f>
        <x:v>-0.027161502682653965</x:v>
      </x:c>
      <x:c r="S3267" s="53" t="n">
        <x:v>32356</x:v>
      </x:c>
      <x:c r="T3267" s="50" t="str">
        <x:v>EDINET_company_history</x:v>
      </x:c>
      <x:c r="U3267" s="50" t="str">
        <x:v>鈴花株式会社</x:v>
      </x:c>
      <x:c r="V3267" s="54" t="n">
        <x:v>0.1686</x:v>
      </x:c>
      <x:c r="W3267" s="50" t="str">
        <x:v>佐々木 敏 樹 / 上 田 正 隆</x:v>
      </x:c>
      <x:c r="X3267" s="50" t="b">
        <x:f>AND(COUNT(L3267:O3267)=4,L3267&gt;='設定'!$B$6,M3267&gt;='設定'!$B$6,N3267&gt;='設定'!$B$6,O3267&gt;='設定'!$B$6)</x:f>
        <x:v>0</x:v>
      </x:c>
      <x:c r="Y3267" s="50" t="b">
        <x:f>AND(COUNT(G3267:K3267)=5,P3267&gt;='設定'!$B$7)</x:f>
        <x:v>0</x:v>
      </x:c>
      <x:c r="Z3267" s="50" t="b">
        <x:f>AND(ISNUMBER(R3267),R3267&gt;='設定'!$B$8)</x:f>
        <x:v>0</x:v>
      </x:c>
      <x:c r="AA3267" s="50" t="b">
        <x:f>AND(ISNUMBER(S3267),S3267&gt;=DATE(YEAR('設定'!$B$10)-'設定'!$B$9,MONTH('設定'!$B$10),DAY('設定'!$B$10)))</x:f>
        <x:v>0</x:v>
      </x:c>
      <x:c r="AB3267" s="55" t="b">
        <x:v>0</x:v>
      </x:c>
      <x:c r="AC3267" s="55" t="b">
        <x:v>0</x:v>
      </x:c>
      <x:c r="AD3267" s="50" t="n">
        <x:f>IF(X3267,1,0)+IF(Z3267,1,0)+IF(AA3267,1,0)+IF(AB3267,1,0)</x:f>
        <x:v>0</x:v>
      </x:c>
      <x:c r="AE3267" s="50" t="n">
        <x:f>IF(Y3267,1,0)+IF(Z3267,1,0)+IF(AA3267,1,0)+IF(AB3267,1,0)</x:f>
        <x:v>0</x:v>
      </x:c>
      <x:c r="AF3267" s="50" t="n">
        <x:f>IF(Y3267,1,0)+IF(Z3267,1,0)+IF(AA3267,1,0)+IF(AC3267,1,0)</x:f>
        <x:v>0</x:v>
      </x:c>
      <x:c r="AG3267" s="53" t="n">
        <x:v>44348</x:v>
      </x:c>
      <x:c r="AH3267" s="50" t="str">
        <x:v>S100XUTV</x:v>
      </x:c>
      <x:c r="AI3267" s="50" t="str">
        <x:v>NetSalesSummaryOfBusinessResults</x:v>
      </x:c>
      <x:c r="AJ3267" s="50" t="str">
        <x:v>OperatingIncome</x:v>
      </x:c>
      <x:c r="AK3267" s="53" t="n">
        <x:v>46022</x:v>
      </x:c>
      <x:c r="AL3267" s="50" t="str">
        <x:v>365/365/365/366/365</x:v>
      </x:c>
      <x:c r="AM3267" s="51" t="n">
        <x:v>1530687</x:v>
      </x:c>
      <x:c r="AN3267" s="51" t="n">
        <x:v>1643</x:v>
      </x:c>
      <x:c r="AO3267" s="51" t="n">
        <x:f>IFERROR(AM3267*AN3267,"")</x:f>
        <x:v>2514918741</x:v>
      </x:c>
      <x:c r="AP3267" s="56" t="n">
        <x:f>IFERROR(AO3267/(K3267*1000000),"")</x:f>
        <x:v>0.2967258974685101</x:v>
      </x:c>
      <x:c r="AQ3267" s="57" t="n">
        <x:v>3359458.3333333335</x:v>
      </x:c>
      <x:c r="AR3267" s="52" t="n">
        <x:v>0.2481871159453201</x:v>
      </x:c>
      <x:c r="AS3267" s="52" t="n">
        <x:v>-0.2577821450859321</x:v>
      </x:c>
      <x:c r="AT3267" s="55" t="b">
        <x:v>0</x:v>
      </x:c>
      <x:c r="AU3267" s="50" t="str">
        <x:v>low_liquidity</x:v>
      </x:c>
      <x:c r="AV3267" s="58" t="n">
        <x:v>-0.2221563404945234</x:v>
      </x:c>
      <x:c r="AW3267" s="50" t="n">
        <x:v>3111</x:v>
      </x:c>
      <x:c r="AX3267" s="50" t="str">
        <x:v>Transformation Moat</x:v>
      </x:c>
      <x:c r="AY3267" s="50" t="str">
        <x:v>既存適格性フィルター不通過: low_liquidity / 60日平均売買代金2,000万円未満</x:v>
      </x:c>
      <x:c r="AZ3267" s="59" t="str">
        <x:v>2026-03-27 14:30</x:v>
      </x:c>
      <x:c r="BA3267" s="53" t="n">
        <x:v>32356</x:v>
      </x:c>
      <x:c r="BB3267" s="50"/>
      <x:c r="BC3267" s="50"/>
      <x:c r="BD3267" s="50"/>
    </x:row>
    <x:row r="3268">
      <x:c r="A3268" s="50" t="n">
        <x:v>3267</x:v>
      </x:c>
      <x:c r="B3268" s="50" t="str">
        <x:v>6986</x:v>
      </x:c>
      <x:c r="C3268" s="50" t="str">
        <x:v>6986.T</x:v>
      </x:c>
      <x:c r="D3268" s="50" t="str">
        <x:v>FUTABA CORPORATION</x:v>
      </x:c>
      <x:c r="E3268" s="50" t="str">
        <x:v>Prime Market (Domestic)</x:v>
      </x:c>
      <x:c r="F3268" s="50" t="str">
        <x:v>Electric Appliances</x:v>
      </x:c>
      <x:c r="G3268" s="51" t="n">
        <x:v>48826</x:v>
      </x:c>
      <x:c r="H3268" s="51" t="n">
        <x:v>53450</x:v>
      </x:c>
      <x:c r="I3268" s="51" t="n">
        <x:v>60326</x:v>
      </x:c>
      <x:c r="J3268" s="51" t="n">
        <x:v>56360</x:v>
      </x:c>
      <x:c r="K3268" s="51" t="n">
        <x:v>48116</x:v>
      </x:c>
      <x:c r="L3268" s="52" t="n">
        <x:f>IFERROR(H3268/G3268-1,"")</x:f>
        <x:v>0.09470364150247823</x:v>
      </x:c>
      <x:c r="M3268" s="52" t="n">
        <x:f>IFERROR(I3268/H3268-1,"")</x:f>
        <x:v>0.1286435921421889</x:v>
      </x:c>
      <x:c r="N3268" s="52" t="n">
        <x:f>IFERROR(J3268/I3268-1,"")</x:f>
        <x:v>-0.06574279746709544</x:v>
      </x:c>
      <x:c r="O3268" s="52" t="n">
        <x:f>IFERROR(K3268/J3268-1,"")</x:f>
        <x:v>-0.1462739531582683</x:v>
      </x:c>
      <x:c r="P3268" s="52" t="n">
        <x:f>IFERROR((K3268/G3268)^(1/4)-1,"")</x:f>
        <x:v>-0.0036553518093604964</x:v>
      </x:c>
      <x:c r="Q3268" s="51" t="n">
        <x:v>-1292</x:v>
      </x:c>
      <x:c r="R3268" s="52" t="n">
        <x:f>IFERROR(Q3268/K3268,"")</x:f>
        <x:v>-0.026851774877379667</x:v>
      </x:c>
      <x:c r="S3268" s="53" t="n">
        <x:v>31138</x:v>
      </x:c>
      <x:c r="T3268" s="50" t="str">
        <x:v>EDINET_company_history</x:v>
      </x:c>
      <x:c r="U3268" s="50" t="str">
        <x:v>日本マスタートラスト信託銀行株式会社</x:v>
      </x:c>
      <x:c r="V3268" s="54" t="n">
        <x:v>0.1145</x:v>
      </x:c>
      <x:c r="W3268" s="50" t="str">
        <x:v>有馬 資明</x:v>
      </x:c>
      <x:c r="X3268" s="50" t="b">
        <x:f>AND(COUNT(L3268:O3268)=4,L3268&gt;='設定'!$B$6,M3268&gt;='設定'!$B$6,N3268&gt;='設定'!$B$6,O3268&gt;='設定'!$B$6)</x:f>
        <x:v>0</x:v>
      </x:c>
      <x:c r="Y3268" s="50" t="b">
        <x:f>AND(COUNT(G3268:K3268)=5,P3268&gt;='設定'!$B$7)</x:f>
        <x:v>0</x:v>
      </x:c>
      <x:c r="Z3268" s="50" t="b">
        <x:f>AND(ISNUMBER(R3268),R3268&gt;='設定'!$B$8)</x:f>
        <x:v>0</x:v>
      </x:c>
      <x:c r="AA3268" s="50" t="b">
        <x:f>AND(ISNUMBER(S3268),S3268&gt;=DATE(YEAR('設定'!$B$10)-'設定'!$B$9,MONTH('設定'!$B$10),DAY('設定'!$B$10)))</x:f>
        <x:v>0</x:v>
      </x:c>
      <x:c r="AB3268" s="55" t="b">
        <x:v>0</x:v>
      </x:c>
      <x:c r="AC3268" s="55" t="b">
        <x:v>0</x:v>
      </x:c>
      <x:c r="AD3268" s="50" t="n">
        <x:f>IF(X3268,1,0)+IF(Z3268,1,0)+IF(AA3268,1,0)+IF(AB3268,1,0)</x:f>
        <x:v>0</x:v>
      </x:c>
      <x:c r="AE3268" s="50" t="n">
        <x:f>IF(Y3268,1,0)+IF(Z3268,1,0)+IF(AA3268,1,0)+IF(AB3268,1,0)</x:f>
        <x:v>0</x:v>
      </x:c>
      <x:c r="AF3268" s="50" t="n">
        <x:f>IF(Y3268,1,0)+IF(Z3268,1,0)+IF(AA3268,1,0)+IF(AC3268,1,0)</x:f>
        <x:v>0</x:v>
      </x:c>
      <x:c r="AG3268" s="53" t="n">
        <x:v>44348</x:v>
      </x:c>
      <x:c r="AH3268" s="50" t="str">
        <x:v>S100W5NX</x:v>
      </x:c>
      <x:c r="AI3268" s="50" t="str">
        <x:v>NetSalesSummaryOfBusinessResults</x:v>
      </x:c>
      <x:c r="AJ3268" s="50" t="str">
        <x:v>OperatingIncome</x:v>
      </x:c>
      <x:c r="AK3268" s="53" t="n">
        <x:v>45747</x:v>
      </x:c>
      <x:c r="AL3268" s="50" t="str">
        <x:v>365/365/365/366/365</x:v>
      </x:c>
      <x:c r="AM3268" s="51" t="n">
        <x:v>42415639</x:v>
      </x:c>
      <x:c r="AN3268" s="51" t="n">
        <x:v>620</x:v>
      </x:c>
      <x:c r="AO3268" s="51" t="n">
        <x:f>IFERROR(AM3268*AN3268,"")</x:f>
        <x:v>26297696180</x:v>
      </x:c>
      <x:c r="AP3268" s="56" t="n">
        <x:f>IFERROR(AO3268/(K3268*1000000),"")</x:f>
        <x:v>0.5465478464544019</x:v>
      </x:c>
      <x:c r="AQ3268" s="57" t="n">
        <x:v>191968891.66666663</x:v>
      </x:c>
      <x:c r="AR3268" s="52" t="n">
        <x:v>0.3375648948071686</x:v>
      </x:c>
      <x:c r="AS3268" s="52" t="n">
        <x:v>-0.4437773418737994</x:v>
      </x:c>
      <x:c r="AT3268" s="55" t="b">
        <x:v>1</x:v>
      </x:c>
      <x:c r="AU3268" s="50"/>
      <x:c r="AV3268" s="58" t="n">
        <x:v>0.3055933011445171</x:v>
      </x:c>
      <x:c r="AW3268" s="50" t="n">
        <x:v>418</x:v>
      </x:c>
      <x:c r="AX3268" s="50" t="str">
        <x:v>Future Moat</x:v>
      </x:c>
      <x:c r="AY3268" s="50" t="str">
        <x:v>目立つ機械的警告なし（定性確認は別途必要）</x:v>
      </x:c>
      <x:c r="AZ3268" s="59" t="str">
        <x:v>2025-06-26 13:06</x:v>
      </x:c>
      <x:c r="BA3268" s="53" t="n">
        <x:v>31138</x:v>
      </x:c>
      <x:c r="BB3268" s="50"/>
      <x:c r="BC3268" s="50"/>
      <x:c r="BD3268" s="50" t="str">
        <x:v>TOPIX Small 2</x:v>
      </x:c>
    </x:row>
    <x:row r="3269">
      <x:c r="A3269" s="50" t="n">
        <x:v>3268</x:v>
      </x:c>
      <x:c r="B3269" s="50" t="str">
        <x:v>4720</x:v>
      </x:c>
      <x:c r="C3269" s="50" t="str">
        <x:v>4720.T</x:v>
      </x:c>
      <x:c r="D3269" s="50" t="str">
        <x:v>JOHNAN ACADEMIC PREPARATORY INSTITUTE,INC.</x:v>
      </x:c>
      <x:c r="E3269" s="50" t="str">
        <x:v>Standard Market(Domestic)</x:v>
      </x:c>
      <x:c r="F3269" s="50" t="str">
        <x:v>Services</x:v>
      </x:c>
      <x:c r="G3269" s="51" t="n">
        <x:v>5709.663</x:v>
      </x:c>
      <x:c r="H3269" s="51" t="n">
        <x:v>6254.47</x:v>
      </x:c>
      <x:c r="I3269" s="51" t="n">
        <x:v>5945.824</x:v>
      </x:c>
      <x:c r="J3269" s="51" t="n">
        <x:v>5851.925</x:v>
      </x:c>
      <x:c r="K3269" s="51" t="n">
        <x:v>5623.999</x:v>
      </x:c>
      <x:c r="L3269" s="52" t="n">
        <x:f>IFERROR(H3269/G3269-1,"")</x:f>
        <x:v>0.09541841611317525</x:v>
      </x:c>
      <x:c r="M3269" s="52" t="n">
        <x:f>IFERROR(I3269/H3269-1,"")</x:f>
        <x:v>-0.049348066263008805</x:v>
      </x:c>
      <x:c r="N3269" s="52" t="n">
        <x:f>IFERROR(J3269/I3269-1,"")</x:f>
        <x:v>-0.015792428433804906</x:v>
      </x:c>
      <x:c r="O3269" s="52" t="n">
        <x:f>IFERROR(K3269/J3269-1,"")</x:f>
        <x:v>-0.03894889288567449</x:v>
      </x:c>
      <x:c r="P3269" s="52" t="n">
        <x:f>IFERROR((K3269/G3269)^(1/4)-1,"")</x:f>
        <x:v>-0.0037721240887779173</x:v>
      </x:c>
      <x:c r="Q3269" s="51" t="n">
        <x:v>-230.708</x:v>
      </x:c>
      <x:c r="R3269" s="52" t="n">
        <x:f>IFERROR(Q3269/K3269,"")</x:f>
        <x:v>-0.041022055658260254</x:v>
      </x:c>
      <x:c r="S3269" s="53" t="n">
        <x:v>38322</x:v>
      </x:c>
      <x:c r="T3269" s="50" t="str">
        <x:v>EDINET_company_history</x:v>
      </x:c>
      <x:c r="U3269" s="50" t="str">
        <x:v>有限会社シモムラ</x:v>
      </x:c>
      <x:c r="V3269" s="54" t="n">
        <x:v>0.3236</x:v>
      </x:c>
      <x:c r="W3269" s="50" t="str">
        <x:v>下村 勝己 / 千島 克哉</x:v>
      </x:c>
      <x:c r="X3269" s="50" t="b">
        <x:f>AND(COUNT(L3269:O3269)=4,L3269&gt;='設定'!$B$6,M3269&gt;='設定'!$B$6,N3269&gt;='設定'!$B$6,O3269&gt;='設定'!$B$6)</x:f>
        <x:v>0</x:v>
      </x:c>
      <x:c r="Y3269" s="50" t="b">
        <x:f>AND(COUNT(G3269:K3269)=5,P3269&gt;='設定'!$B$7)</x:f>
        <x:v>0</x:v>
      </x:c>
      <x:c r="Z3269" s="50" t="b">
        <x:f>AND(ISNUMBER(R3269),R3269&gt;='設定'!$B$8)</x:f>
        <x:v>0</x:v>
      </x:c>
      <x:c r="AA3269" s="50" t="b">
        <x:f>AND(ISNUMBER(S3269),S3269&gt;=DATE(YEAR('設定'!$B$10)-'設定'!$B$9,MONTH('設定'!$B$10),DAY('設定'!$B$10)))</x:f>
        <x:v>0</x:v>
      </x:c>
      <x:c r="AB3269" s="55" t="b">
        <x:v>0</x:v>
      </x:c>
      <x:c r="AC3269" s="55" t="b">
        <x:v>0</x:v>
      </x:c>
      <x:c r="AD3269" s="50" t="n">
        <x:f>IF(X3269,1,0)+IF(Z3269,1,0)+IF(AA3269,1,0)+IF(AB3269,1,0)</x:f>
        <x:v>0</x:v>
      </x:c>
      <x:c r="AE3269" s="50" t="n">
        <x:f>IF(Y3269,1,0)+IF(Z3269,1,0)+IF(AA3269,1,0)+IF(AB3269,1,0)</x:f>
        <x:v>0</x:v>
      </x:c>
      <x:c r="AF3269" s="50" t="n">
        <x:f>IF(Y3269,1,0)+IF(Z3269,1,0)+IF(AA3269,1,0)+IF(AC3269,1,0)</x:f>
        <x:v>0</x:v>
      </x:c>
      <x:c r="AG3269" s="53" t="n">
        <x:v>44348</x:v>
      </x:c>
      <x:c r="AH3269" s="50" t="str">
        <x:v>S100W6QR</x:v>
      </x:c>
      <x:c r="AI3269" s="50" t="str">
        <x:v>NetSalesSummaryOfBusinessResults</x:v>
      </x:c>
      <x:c r="AJ3269" s="50" t="str">
        <x:v>OperatingIncome</x:v>
      </x:c>
      <x:c r="AK3269" s="53" t="n">
        <x:v>45747</x:v>
      </x:c>
      <x:c r="AL3269" s="50" t="str">
        <x:v>365/365/365/366/365</x:v>
      </x:c>
      <x:c r="AM3269" s="51" t="n">
        <x:v>8311540</x:v>
      </x:c>
      <x:c r="AN3269" s="51" t="n">
        <x:v>235</x:v>
      </x:c>
      <x:c r="AO3269" s="51" t="n">
        <x:f>IFERROR(AM3269*AN3269,"")</x:f>
        <x:v>1953211900</x:v>
      </x:c>
      <x:c r="AP3269" s="56" t="n">
        <x:f>IFERROR(AO3269/(K3269*1000000),"")</x:f>
        <x:v>0.3472994749821257</x:v>
      </x:c>
      <x:c r="AQ3269" s="57" t="n">
        <x:v>4799941.666666667</x:v>
      </x:c>
      <x:c r="AR3269" s="52" t="n">
        <x:v>0.2667314454022626</x:v>
      </x:c>
      <x:c r="AS3269" s="52" t="n">
        <x:v>-0.513206180135096</x:v>
      </x:c>
      <x:c r="AT3269" s="55" t="b">
        <x:v>0</x:v>
      </x:c>
      <x:c r="AU3269" s="50" t="str">
        <x:v>low_liquidity</x:v>
      </x:c>
      <x:c r="AV3269" s="58" t="n">
        <x:v>-0.1884068444397902</x:v>
      </x:c>
      <x:c r="AW3269" s="50" t="n">
        <x:v>2993</x:v>
      </x:c>
      <x:c r="AX3269" s="50" t="str">
        <x:v>Future Moat</x:v>
      </x:c>
      <x:c r="AY3269" s="50" t="str">
        <x:v>既存適格性フィルター不通過: low_liquidity / 60日平均売買代金2,000万円未満</x:v>
      </x:c>
      <x:c r="AZ3269" s="59" t="str">
        <x:v>2025-06-26 14:21</x:v>
      </x:c>
      <x:c r="BA3269" s="53" t="n">
        <x:v>38322</x:v>
      </x:c>
      <x:c r="BB3269" s="50"/>
      <x:c r="BC3269" s="50"/>
      <x:c r="BD3269" s="50"/>
    </x:row>
    <x:row r="3270">
      <x:c r="A3270" s="50" t="n">
        <x:v>3269</x:v>
      </x:c>
      <x:c r="B3270" s="50" t="str">
        <x:v>9698</x:v>
      </x:c>
      <x:c r="C3270" s="50" t="str">
        <x:v>9698.T</x:v>
      </x:c>
      <x:c r="D3270" s="50" t="str">
        <x:v>CREO CO.,LTD.</x:v>
      </x:c>
      <x:c r="E3270" s="50" t="str">
        <x:v>Standard Market(Domestic)</x:v>
      </x:c>
      <x:c r="F3270" s="50" t="str">
        <x:v>Information &amp; Communication</x:v>
      </x:c>
      <x:c r="G3270" s="51" t="n">
        <x:v>14745</x:v>
      </x:c>
      <x:c r="H3270" s="51" t="n">
        <x:v>14784</x:v>
      </x:c>
      <x:c r="I3270" s="51" t="n">
        <x:v>14689</x:v>
      </x:c>
      <x:c r="J3270" s="51" t="n">
        <x:v>14351</x:v>
      </x:c>
      <x:c r="K3270" s="51" t="n">
        <x:v>14521</x:v>
      </x:c>
      <x:c r="L3270" s="52" t="n">
        <x:f>IFERROR(H3270/G3270-1,"")</x:f>
        <x:v>0.002644964394710181</x:v>
      </x:c>
      <x:c r="M3270" s="52" t="n">
        <x:f>IFERROR(I3270/H3270-1,"")</x:f>
        <x:v>-0.006425865800865793</x:v>
      </x:c>
      <x:c r="N3270" s="52" t="n">
        <x:f>IFERROR(J3270/I3270-1,"")</x:f>
        <x:v>-0.02301041595751918</x:v>
      </x:c>
      <x:c r="O3270" s="52" t="n">
        <x:f>IFERROR(K3270/J3270-1,"")</x:f>
        <x:v>0.011845864399693484</x:v>
      </x:c>
      <x:c r="P3270" s="52" t="n">
        <x:f>IFERROR((K3270/G3270)^(1/4)-1,"")</x:f>
        <x:v>-0.003819727390596439</x:v>
      </x:c>
      <x:c r="Q3270" s="51" t="n">
        <x:v>1130</x:v>
      </x:c>
      <x:c r="R3270" s="52" t="n">
        <x:f>IFERROR(Q3270/K3270,"")</x:f>
        <x:v>0.07781833207079403</x:v>
      </x:c>
      <x:c r="S3270" s="53" t="n">
        <x:v>38322</x:v>
      </x:c>
      <x:c r="T3270" s="50" t="str">
        <x:v>EDINET_company_history</x:v>
      </x:c>
      <x:c r="U3270" s="50" t="str">
        <x:v>アマノ株式会社</x:v>
      </x:c>
      <x:c r="V3270" s="54" t="n">
        <x:v>0.3259</x:v>
      </x:c>
      <x:c r="W3270" s="50" t="str">
        <x:v>柿﨑 淳一 / 二宮 桐人</x:v>
      </x:c>
      <x:c r="X3270" s="50" t="b">
        <x:f>AND(COUNT(L3270:O3270)=4,L3270&gt;='設定'!$B$6,M3270&gt;='設定'!$B$6,N3270&gt;='設定'!$B$6,O3270&gt;='設定'!$B$6)</x:f>
        <x:v>0</x:v>
      </x:c>
      <x:c r="Y3270" s="50" t="b">
        <x:f>AND(COUNT(G3270:K3270)=5,P3270&gt;='設定'!$B$7)</x:f>
        <x:v>0</x:v>
      </x:c>
      <x:c r="Z3270" s="50" t="b">
        <x:f>AND(ISNUMBER(R3270),R3270&gt;='設定'!$B$8)</x:f>
        <x:v>0</x:v>
      </x:c>
      <x:c r="AA3270" s="50" t="b">
        <x:f>AND(ISNUMBER(S3270),S3270&gt;=DATE(YEAR('設定'!$B$10)-'設定'!$B$9,MONTH('設定'!$B$10),DAY('設定'!$B$10)))</x:f>
        <x:v>0</x:v>
      </x:c>
      <x:c r="AB3270" s="55" t="b">
        <x:v>0</x:v>
      </x:c>
      <x:c r="AC3270" s="55" t="b">
        <x:v>0</x:v>
      </x:c>
      <x:c r="AD3270" s="50" t="n">
        <x:f>IF(X3270,1,0)+IF(Z3270,1,0)+IF(AA3270,1,0)+IF(AB3270,1,0)</x:f>
        <x:v>0</x:v>
      </x:c>
      <x:c r="AE3270" s="50" t="n">
        <x:f>IF(Y3270,1,0)+IF(Z3270,1,0)+IF(AA3270,1,0)+IF(AB3270,1,0)</x:f>
        <x:v>0</x:v>
      </x:c>
      <x:c r="AF3270" s="50" t="n">
        <x:f>IF(Y3270,1,0)+IF(Z3270,1,0)+IF(AA3270,1,0)+IF(AC3270,1,0)</x:f>
        <x:v>0</x:v>
      </x:c>
      <x:c r="AG3270" s="53" t="n">
        <x:v>44348</x:v>
      </x:c>
      <x:c r="AH3270" s="50" t="str">
        <x:v>S100W62O</x:v>
      </x:c>
      <x:c r="AI3270" s="50" t="str">
        <x:v>NetSalesSummaryOfBusinessResults</x:v>
      </x:c>
      <x:c r="AJ3270" s="50" t="str">
        <x:v>OperatingIncome</x:v>
      </x:c>
      <x:c r="AK3270" s="53" t="n">
        <x:v>45747</x:v>
      </x:c>
      <x:c r="AL3270" s="50" t="str">
        <x:v>365/365/365/366/365</x:v>
      </x:c>
      <x:c r="AM3270" s="51" t="n">
        <x:v>8115388</x:v>
      </x:c>
      <x:c r="AN3270" s="51" t="n">
        <x:v>1191</x:v>
      </x:c>
      <x:c r="AO3270" s="51" t="n">
        <x:f>IFERROR(AM3270*AN3270,"")</x:f>
        <x:v>9665427108</x:v>
      </x:c>
      <x:c r="AP3270" s="56" t="n">
        <x:f>IFERROR(AO3270/(K3270*1000000),"")</x:f>
        <x:v>0.6656171825631844</x:v>
      </x:c>
      <x:c r="AQ3270" s="57" t="n">
        <x:v>7389730</x:v>
      </x:c>
      <x:c r="AR3270" s="52" t="n">
        <x:v>0.2117918640403874</x:v>
      </x:c>
      <x:c r="AS3270" s="52" t="n">
        <x:v>-0.3933796221730282</x:v>
      </x:c>
      <x:c r="AT3270" s="55" t="b">
        <x:v>0</x:v>
      </x:c>
      <x:c r="AU3270" s="50" t="str">
        <x:v>low_liquidity</x:v>
      </x:c>
      <x:c r="AV3270" s="58" t="n">
        <x:v>0.1816705058620225</x:v>
      </x:c>
      <x:c r="AW3270" s="50" t="n">
        <x:v>801</x:v>
      </x:c>
      <x:c r="AX3270" s="50" t="str">
        <x:v>Discovery</x:v>
      </x:c>
      <x:c r="AY3270" s="50" t="str">
        <x:v>既存適格性フィルター不通過: low_liquidity / 60日平均売買代金2,000万円未満</x:v>
      </x:c>
      <x:c r="AZ3270" s="59" t="str">
        <x:v>2025-06-26 09:43</x:v>
      </x:c>
      <x:c r="BA3270" s="53" t="n">
        <x:v>38322</x:v>
      </x:c>
      <x:c r="BB3270" s="50"/>
      <x:c r="BC3270" s="50"/>
      <x:c r="BD3270" s="50"/>
    </x:row>
    <x:row r="3271">
      <x:c r="A3271" s="50" t="n">
        <x:v>3270</x:v>
      </x:c>
      <x:c r="B3271" s="50" t="str">
        <x:v>3776</x:v>
      </x:c>
      <x:c r="C3271" s="50" t="str">
        <x:v>3776.T</x:v>
      </x:c>
      <x:c r="D3271" s="50" t="str">
        <x:v>BroadBand Tower,Inc.</x:v>
      </x:c>
      <x:c r="E3271" s="50" t="str">
        <x:v>Standard Market(Domestic)</x:v>
      </x:c>
      <x:c r="F3271" s="50" t="str">
        <x:v>Information &amp; Communication</x:v>
      </x:c>
      <x:c r="G3271" s="51" t="n">
        <x:v>15529.429</x:v>
      </x:c>
      <x:c r="H3271" s="51" t="n">
        <x:v>14126.453</x:v>
      </x:c>
      <x:c r="I3271" s="51" t="n">
        <x:v>13243.707</x:v>
      </x:c>
      <x:c r="J3271" s="51" t="n">
        <x:v>13423.481</x:v>
      </x:c>
      <x:c r="K3271" s="51" t="n">
        <x:v>15289.75</x:v>
      </x:c>
      <x:c r="L3271" s="52" t="n">
        <x:f>IFERROR(H3271/G3271-1,"")</x:f>
        <x:v>-0.09034305124805297</x:v>
      </x:c>
      <x:c r="M3271" s="52" t="n">
        <x:f>IFERROR(I3271/H3271-1,"")</x:f>
        <x:v>-0.062488863977390396</x:v>
      </x:c>
      <x:c r="N3271" s="52" t="n">
        <x:f>IFERROR(J3271/I3271-1,"")</x:f>
        <x:v>0.013574296078884718</x:v>
      </x:c>
      <x:c r="O3271" s="52" t="n">
        <x:f>IFERROR(K3271/J3271-1,"")</x:f>
        <x:v>0.13903018151550994</x:v>
      </x:c>
      <x:c r="P3271" s="52" t="n">
        <x:f>IFERROR((K3271/G3271)^(1/4)-1,"")</x:f>
        <x:v>-0.0038809993015589406</x:v>
      </x:c>
      <x:c r="Q3271" s="51" t="n">
        <x:v>811.08</x:v>
      </x:c>
      <x:c r="R3271" s="52" t="n">
        <x:f>IFERROR(Q3271/K3271,"")</x:f>
        <x:v>0.053047302931702615</x:v>
      </x:c>
      <x:c r="S3271" s="53" t="n">
        <x:v>38565</x:v>
      </x:c>
      <x:c r="T3271" s="50" t="str">
        <x:v>EDINET_company_history</x:v>
      </x:c>
      <x:c r="U3271" s="50" t="str">
        <x:v>株式会社インターネット総合研究所</x:v>
      </x:c>
      <x:c r="V3271" s="54" t="n">
        <x:v>0.1629</x:v>
      </x:c>
      <x:c r="W3271" s="50" t="str">
        <x:v>藤原 洋 / 中川 美恵子</x:v>
      </x:c>
      <x:c r="X3271" s="50" t="b">
        <x:f>AND(COUNT(L3271:O3271)=4,L3271&gt;='設定'!$B$6,M3271&gt;='設定'!$B$6,N3271&gt;='設定'!$B$6,O3271&gt;='設定'!$B$6)</x:f>
        <x:v>0</x:v>
      </x:c>
      <x:c r="Y3271" s="50" t="b">
        <x:f>AND(COUNT(G3271:K3271)=5,P3271&gt;='設定'!$B$7)</x:f>
        <x:v>0</x:v>
      </x:c>
      <x:c r="Z3271" s="50" t="b">
        <x:f>AND(ISNUMBER(R3271),R3271&gt;='設定'!$B$8)</x:f>
        <x:v>0</x:v>
      </x:c>
      <x:c r="AA3271" s="50" t="b">
        <x:f>AND(ISNUMBER(S3271),S3271&gt;=DATE(YEAR('設定'!$B$10)-'設定'!$B$9,MONTH('設定'!$B$10),DAY('設定'!$B$10)))</x:f>
        <x:v>0</x:v>
      </x:c>
      <x:c r="AB3271" s="55" t="b">
        <x:v>0</x:v>
      </x:c>
      <x:c r="AC3271" s="55" t="b">
        <x:v>0</x:v>
      </x:c>
      <x:c r="AD3271" s="50" t="n">
        <x:f>IF(X3271,1,0)+IF(Z3271,1,0)+IF(AA3271,1,0)+IF(AB3271,1,0)</x:f>
        <x:v>0</x:v>
      </x:c>
      <x:c r="AE3271" s="50" t="n">
        <x:f>IF(Y3271,1,0)+IF(Z3271,1,0)+IF(AA3271,1,0)+IF(AB3271,1,0)</x:f>
        <x:v>0</x:v>
      </x:c>
      <x:c r="AF3271" s="50" t="n">
        <x:f>IF(Y3271,1,0)+IF(Z3271,1,0)+IF(AA3271,1,0)+IF(AC3271,1,0)</x:f>
        <x:v>0</x:v>
      </x:c>
      <x:c r="AG3271" s="53" t="n">
        <x:v>44348</x:v>
      </x:c>
      <x:c r="AH3271" s="50" t="str">
        <x:v>S100WZGB</x:v>
      </x:c>
      <x:c r="AI3271" s="50" t="str">
        <x:v>NetSalesSummaryOfBusinessResults</x:v>
      </x:c>
      <x:c r="AJ3271" s="50" t="str">
        <x:v>OperatingIncome</x:v>
      </x:c>
      <x:c r="AK3271" s="53" t="n">
        <x:v>46022</x:v>
      </x:c>
      <x:c r="AL3271" s="50" t="str">
        <x:v>365/365/365/366/365</x:v>
      </x:c>
      <x:c r="AM3271" s="51" t="n">
        <x:v>61458000</x:v>
      </x:c>
      <x:c r="AN3271" s="51" t="n">
        <x:v>266</x:v>
      </x:c>
      <x:c r="AO3271" s="51" t="n">
        <x:f>IFERROR(AM3271*AN3271,"")</x:f>
        <x:v>16347828000</x:v>
      </x:c>
      <x:c r="AP3271" s="56" t="n">
        <x:f>IFERROR(AO3271/(K3271*1000000),"")</x:f>
        <x:v>1.0692017855099005</x:v>
      </x:c>
      <x:c r="AQ3271" s="57" t="n">
        <x:v>184025450</x:v>
      </x:c>
      <x:c r="AR3271" s="52" t="n">
        <x:v>0.5378705283383503</x:v>
      </x:c>
      <x:c r="AS3271" s="52" t="n">
        <x:v>-0.5938405502566187</x:v>
      </x:c>
      <x:c r="AT3271" s="55" t="b">
        <x:v>1</x:v>
      </x:c>
      <x:c r="AU3271" s="50"/>
      <x:c r="AV3271" s="58" t="n">
        <x:v>-0.0158782036405371</x:v>
      </x:c>
      <x:c r="AW3271" s="50" t="n">
        <x:v>1998</x:v>
      </x:c>
      <x:c r="AX3271" s="50" t="str">
        <x:v>Future Moat</x:v>
      </x:c>
      <x:c r="AY3271" s="50" t="str">
        <x:v>目立つ機械的警告なし（定性確認は別途必要）</x:v>
      </x:c>
      <x:c r="AZ3271" s="59" t="str">
        <x:v>2026-03-19 13:39</x:v>
      </x:c>
      <x:c r="BA3271" s="53" t="n">
        <x:v>38565</x:v>
      </x:c>
      <x:c r="BB3271" s="50"/>
      <x:c r="BC3271" s="50"/>
      <x:c r="BD3271" s="50"/>
    </x:row>
    <x:row r="3272">
      <x:c r="A3272" s="50" t="n">
        <x:v>3271</x:v>
      </x:c>
      <x:c r="B3272" s="50" t="str">
        <x:v>3105</x:v>
      </x:c>
      <x:c r="C3272" s="50" t="str">
        <x:v>3105.T</x:v>
      </x:c>
      <x:c r="D3272" s="50" t="str">
        <x:v>Nisshinbo Holdings Inc.</x:v>
      </x:c>
      <x:c r="E3272" s="50" t="str">
        <x:v>Prime Market (Domestic)</x:v>
      </x:c>
      <x:c r="F3272" s="50" t="str">
        <x:v>Electric Appliances</x:v>
      </x:c>
      <x:c r="G3272" s="51" t="n">
        <x:v>510643</x:v>
      </x:c>
      <x:c r="H3272" s="51" t="n">
        <x:v>516085</x:v>
      </x:c>
      <x:c r="I3272" s="51" t="n">
        <x:v>541211</x:v>
      </x:c>
      <x:c r="J3272" s="51" t="n">
        <x:v>494746</x:v>
      </x:c>
      <x:c r="K3272" s="51" t="n">
        <x:v>502339</x:v>
      </x:c>
      <x:c r="L3272" s="52" t="n">
        <x:f>IFERROR(H3272/G3272-1,"")</x:f>
        <x:v>0.010657151865393288</x:v>
      </x:c>
      <x:c r="M3272" s="52" t="n">
        <x:f>IFERROR(I3272/H3272-1,"")</x:f>
        <x:v>0.04868577850547884</x:v>
      </x:c>
      <x:c r="N3272" s="52" t="n">
        <x:f>IFERROR(J3272/I3272-1,"")</x:f>
        <x:v>-0.08585376128718747</x:v>
      </x:c>
      <x:c r="O3272" s="52" t="n">
        <x:f>IFERROR(K3272/J3272-1,"")</x:f>
        <x:v>0.015347269103742178</x:v>
      </x:c>
      <x:c r="P3272" s="52" t="n">
        <x:f>IFERROR((K3272/G3272)^(1/4)-1,"")</x:f>
        <x:v>-0.004090492383119204</x:v>
      </x:c>
      <x:c r="Q3272" s="51" t="n">
        <x:v>26401</x:v>
      </x:c>
      <x:c r="R3272" s="52" t="n">
        <x:f>IFERROR(Q3272/K3272,"")</x:f>
        <x:v>0.0525561423660118</x:v>
      </x:c>
      <x:c r="S3272" s="53" t="n">
        <x:v>2589</x:v>
      </x:c>
      <x:c r="T3272" s="50" t="str">
        <x:v>EDINET_company_history</x:v>
      </x:c>
      <x:c r="U3272" s="50" t="str">
        <x:v>日本マスタートラスト信託銀行株式会社（信託口）</x:v>
      </x:c>
      <x:c r="V3272" s="54" t="n">
        <x:v>0.1474</x:v>
      </x:c>
      <x:c r="W3272" s="50" t="str">
        <x:v>石 井 靖 二</x:v>
      </x:c>
      <x:c r="X3272" s="50" t="b">
        <x:f>AND(COUNT(L3272:O3272)=4,L3272&gt;='設定'!$B$6,M3272&gt;='設定'!$B$6,N3272&gt;='設定'!$B$6,O3272&gt;='設定'!$B$6)</x:f>
        <x:v>0</x:v>
      </x:c>
      <x:c r="Y3272" s="50" t="b">
        <x:f>AND(COUNT(G3272:K3272)=5,P3272&gt;='設定'!$B$7)</x:f>
        <x:v>0</x:v>
      </x:c>
      <x:c r="Z3272" s="50" t="b">
        <x:f>AND(ISNUMBER(R3272),R3272&gt;='設定'!$B$8)</x:f>
        <x:v>0</x:v>
      </x:c>
      <x:c r="AA3272" s="50" t="b">
        <x:f>AND(ISNUMBER(S3272),S3272&gt;=DATE(YEAR('設定'!$B$10)-'設定'!$B$9,MONTH('設定'!$B$10),DAY('設定'!$B$10)))</x:f>
        <x:v>0</x:v>
      </x:c>
      <x:c r="AB3272" s="55" t="b">
        <x:v>0</x:v>
      </x:c>
      <x:c r="AC3272" s="55" t="b">
        <x:v>0</x:v>
      </x:c>
      <x:c r="AD3272" s="50" t="n">
        <x:f>IF(X3272,1,0)+IF(Z3272,1,0)+IF(AA3272,1,0)+IF(AB3272,1,0)</x:f>
        <x:v>0</x:v>
      </x:c>
      <x:c r="AE3272" s="50" t="n">
        <x:f>IF(Y3272,1,0)+IF(Z3272,1,0)+IF(AA3272,1,0)+IF(AB3272,1,0)</x:f>
        <x:v>0</x:v>
      </x:c>
      <x:c r="AF3272" s="50" t="n">
        <x:f>IF(Y3272,1,0)+IF(Z3272,1,0)+IF(AA3272,1,0)+IF(AC3272,1,0)</x:f>
        <x:v>0</x:v>
      </x:c>
      <x:c r="AG3272" s="53" t="n">
        <x:v>44348</x:v>
      </x:c>
      <x:c r="AH3272" s="50" t="str">
        <x:v>S100XT05</x:v>
      </x:c>
      <x:c r="AI3272" s="50" t="str">
        <x:v>NetSalesSummaryOfBusinessResults</x:v>
      </x:c>
      <x:c r="AJ3272" s="50" t="str">
        <x:v>OperatingIncome</x:v>
      </x:c>
      <x:c r="AK3272" s="53" t="n">
        <x:v>46022</x:v>
      </x:c>
      <x:c r="AL3272" s="50" t="str">
        <x:v>365/365/365/366/365</x:v>
      </x:c>
      <x:c r="AM3272" s="51" t="n">
        <x:v>156198739</x:v>
      </x:c>
      <x:c r="AN3272" s="51" t="n">
        <x:v>2422</x:v>
      </x:c>
      <x:c r="AO3272" s="51" t="n">
        <x:f>IFERROR(AM3272*AN3272,"")</x:f>
        <x:v>378313345858</x:v>
      </x:c>
      <x:c r="AP3272" s="56" t="n">
        <x:f>IFERROR(AO3272/(K3272*1000000),"")</x:f>
        <x:v>0.7531036727349459</x:v>
      </x:c>
      <x:c r="AQ3272" s="57" t="n">
        <x:v>2026098104.1666667</x:v>
      </x:c>
      <x:c r="AR3272" s="52" t="n">
        <x:v>0.2922392170425044</x:v>
      </x:c>
      <x:c r="AS3272" s="52" t="n">
        <x:v>-0.4231131546214222</x:v>
      </x:c>
      <x:c r="AT3272" s="55" t="b">
        <x:v>1</x:v>
      </x:c>
      <x:c r="AU3272" s="50"/>
      <x:c r="AV3272" s="58" t="n">
        <x:v>0.5400235553286236</x:v>
      </x:c>
      <x:c r="AW3272" s="50" t="n">
        <x:v>60</x:v>
      </x:c>
      <x:c r="AX3272" s="50" t="str">
        <x:v>Future Moat</x:v>
      </x:c>
      <x:c r="AY3272" s="50" t="str">
        <x:v>目立つ機械的警告なし（定性確認は別途必要）</x:v>
      </x:c>
      <x:c r="AZ3272" s="59" t="str">
        <x:v>2026-03-26 16:00</x:v>
      </x:c>
      <x:c r="BA3272" s="53" t="n">
        <x:v>2589</x:v>
      </x:c>
      <x:c r="BB3272" s="50"/>
      <x:c r="BC3272" s="50"/>
      <x:c r="BD3272" s="50" t="str">
        <x:v>TOPIX Mid400</x:v>
      </x:c>
    </x:row>
    <x:row r="3273">
      <x:c r="A3273" s="50" t="n">
        <x:v>3272</x:v>
      </x:c>
      <x:c r="B3273" s="50" t="str">
        <x:v>8218</x:v>
      </x:c>
      <x:c r="C3273" s="50" t="str">
        <x:v>8218.T</x:v>
      </x:c>
      <x:c r="D3273" s="50" t="str">
        <x:v>KOMERI CO.,LTD.</x:v>
      </x:c>
      <x:c r="E3273" s="50" t="str">
        <x:v>Prime Market (Domestic)</x:v>
      </x:c>
      <x:c r="F3273" s="50" t="str">
        <x:v>Retail Trade</x:v>
      </x:c>
      <x:c r="G3273" s="51" t="n">
        <x:v>385700</x:v>
      </x:c>
      <x:c r="H3273" s="51" t="n">
        <x:v>376094</x:v>
      </x:c>
      <x:c r="I3273" s="51" t="n">
        <x:v>379401</x:v>
      </x:c>
      <x:c r="J3273" s="51" t="n">
        <x:v>370752</x:v>
      </x:c>
      <x:c r="K3273" s="51" t="n">
        <x:v>379192</x:v>
      </x:c>
      <x:c r="L3273" s="52" t="n">
        <x:f>IFERROR(H3273/G3273-1,"")</x:f>
        <x:v>-0.024905366865439427</x:v>
      </x:c>
      <x:c r="M3273" s="52" t="n">
        <x:f>IFERROR(I3273/H3273-1,"")</x:f>
        <x:v>0.008793014512329389</x:v>
      </x:c>
      <x:c r="N3273" s="52" t="n">
        <x:f>IFERROR(J3273/I3273-1,"")</x:f>
        <x:v>-0.02279646073679298</x:v>
      </x:c>
      <x:c r="O3273" s="52" t="n">
        <x:f>IFERROR(K3273/J3273-1,"")</x:f>
        <x:v>0.022764543414465654</x:v>
      </x:c>
      <x:c r="P3273" s="52" t="n">
        <x:f>IFERROR((K3273/G3273)^(1/4)-1,"")</x:f>
        <x:v>-0.0042452613192127675</x:v>
      </x:c>
      <x:c r="Q3273" s="51" t="n">
        <x:v>22396</x:v>
      </x:c>
      <x:c r="R3273" s="52" t="n">
        <x:f>IFERROR(Q3273/K3273,"")</x:f>
        <x:v>0.05906242747737294</x:v>
      </x:c>
      <x:c r="S3273" s="53" t="n">
        <x:v>32051</x:v>
      </x:c>
      <x:c r="T3273" s="50" t="str">
        <x:v>EDINET_company_history</x:v>
      </x:c>
      <x:c r="U3273" s="50" t="str">
        <x:v>株式会社米利</x:v>
      </x:c>
      <x:c r="V3273" s="54" t="n">
        <x:v>0.337</x:v>
      </x:c>
      <x:c r="W3273" s="50" t="str">
        <x:v>捧 雄一郎</x:v>
      </x:c>
      <x:c r="X3273" s="50" t="b">
        <x:f>AND(COUNT(L3273:O3273)=4,L3273&gt;='設定'!$B$6,M3273&gt;='設定'!$B$6,N3273&gt;='設定'!$B$6,O3273&gt;='設定'!$B$6)</x:f>
        <x:v>0</x:v>
      </x:c>
      <x:c r="Y3273" s="50" t="b">
        <x:f>AND(COUNT(G3273:K3273)=5,P3273&gt;='設定'!$B$7)</x:f>
        <x:v>0</x:v>
      </x:c>
      <x:c r="Z3273" s="50" t="b">
        <x:f>AND(ISNUMBER(R3273),R3273&gt;='設定'!$B$8)</x:f>
        <x:v>0</x:v>
      </x:c>
      <x:c r="AA3273" s="50" t="b">
        <x:f>AND(ISNUMBER(S3273),S3273&gt;=DATE(YEAR('設定'!$B$10)-'設定'!$B$9,MONTH('設定'!$B$10),DAY('設定'!$B$10)))</x:f>
        <x:v>0</x:v>
      </x:c>
      <x:c r="AB3273" s="55" t="b">
        <x:v>0</x:v>
      </x:c>
      <x:c r="AC3273" s="55" t="b">
        <x:v>0</x:v>
      </x:c>
      <x:c r="AD3273" s="50" t="n">
        <x:f>IF(X3273,1,0)+IF(Z3273,1,0)+IF(AA3273,1,0)+IF(AB3273,1,0)</x:f>
        <x:v>0</x:v>
      </x:c>
      <x:c r="AE3273" s="50" t="n">
        <x:f>IF(Y3273,1,0)+IF(Z3273,1,0)+IF(AA3273,1,0)+IF(AB3273,1,0)</x:f>
        <x:v>0</x:v>
      </x:c>
      <x:c r="AF3273" s="50" t="n">
        <x:f>IF(Y3273,1,0)+IF(Z3273,1,0)+IF(AA3273,1,0)+IF(AC3273,1,0)</x:f>
        <x:v>0</x:v>
      </x:c>
      <x:c r="AG3273" s="53" t="n">
        <x:v>44348</x:v>
      </x:c>
      <x:c r="AH3273" s="50" t="str">
        <x:v>S100W4UL</x:v>
      </x:c>
      <x:c r="AI3273" s="50" t="str">
        <x:v>NetSalesAndOperatingRevenueSummaryOfBusinessResults</x:v>
      </x:c>
      <x:c r="AJ3273" s="50" t="str">
        <x:v>OperatingIncome</x:v>
      </x:c>
      <x:c r="AK3273" s="53" t="n">
        <x:v>45747</x:v>
      </x:c>
      <x:c r="AL3273" s="50" t="str">
        <x:v>365/365/365/366/365</x:v>
      </x:c>
      <x:c r="AM3273" s="51" t="n">
        <x:v>47863568</x:v>
      </x:c>
      <x:c r="AN3273" s="51" t="n">
        <x:v>3415</x:v>
      </x:c>
      <x:c r="AO3273" s="51" t="n">
        <x:f>IFERROR(AM3273*AN3273,"")</x:f>
        <x:v>163454084720</x:v>
      </x:c>
      <x:c r="AP3273" s="56" t="n">
        <x:f>IFERROR(AO3273/(K3273*1000000),"")</x:f>
        <x:v>0.43105889554631954</x:v>
      </x:c>
      <x:c r="AQ3273" s="57" t="n">
        <x:v>345641491.6666667</x:v>
      </x:c>
      <x:c r="AR3273" s="52" t="n">
        <x:v>0.2089108524801111</x:v>
      </x:c>
      <x:c r="AS3273" s="52" t="n">
        <x:v>-0.2772561542691034</x:v>
      </x:c>
      <x:c r="AT3273" s="55" t="b">
        <x:v>1</x:v>
      </x:c>
      <x:c r="AU3273" s="50"/>
      <x:c r="AV3273" s="58" t="n">
        <x:v>-0.0168343891959516</x:v>
      </x:c>
      <x:c r="AW3273" s="50" t="n">
        <x:v>2015</x:v>
      </x:c>
      <x:c r="AX3273" s="50" t="str">
        <x:v>Core Moat</x:v>
      </x:c>
      <x:c r="AY3273" s="50" t="str">
        <x:v>目立つ機械的警告なし（定性確認は別途必要）</x:v>
      </x:c>
      <x:c r="AZ3273" s="59" t="str">
        <x:v>2025-06-25 15:16</x:v>
      </x:c>
      <x:c r="BA3273" s="53" t="n">
        <x:v>32051</x:v>
      </x:c>
      <x:c r="BB3273" s="50"/>
      <x:c r="BC3273" s="50"/>
      <x:c r="BD3273" s="50" t="str">
        <x:v>TOPIX Small 1</x:v>
      </x:c>
    </x:row>
    <x:row r="3274">
      <x:c r="A3274" s="50" t="n">
        <x:v>3273</x:v>
      </x:c>
      <x:c r="B3274" s="50" t="str">
        <x:v>4189</x:v>
      </x:c>
      <x:c r="C3274" s="50" t="str">
        <x:v>4189.T</x:v>
      </x:c>
      <x:c r="D3274" s="50" t="str">
        <x:v>KH Neochem Co.,Ltd.</x:v>
      </x:c>
      <x:c r="E3274" s="50" t="str">
        <x:v>Prime Market (Domestic)</x:v>
      </x:c>
      <x:c r="F3274" s="50" t="str">
        <x:v>Chemicals</x:v>
      </x:c>
      <x:c r="G3274" s="51" t="n">
        <x:v>117110</x:v>
      </x:c>
      <x:c r="H3274" s="51" t="n">
        <x:v>114880</x:v>
      </x:c>
      <x:c r="I3274" s="51" t="n">
        <x:v>115217</x:v>
      </x:c>
      <x:c r="J3274" s="51" t="n">
        <x:v>119758</x:v>
      </x:c>
      <x:c r="K3274" s="51" t="n">
        <x:v>115098</x:v>
      </x:c>
      <x:c r="L3274" s="52" t="n">
        <x:f>IFERROR(H3274/G3274-1,"")</x:f>
        <x:v>-0.019041926393988606</x:v>
      </x:c>
      <x:c r="M3274" s="52" t="n">
        <x:f>IFERROR(I3274/H3274-1,"")</x:f>
        <x:v>0.0029334958217270835</x:v>
      </x:c>
      <x:c r="N3274" s="52" t="n">
        <x:f>IFERROR(J3274/I3274-1,"")</x:f>
        <x:v>0.039412586684256734</x:v>
      </x:c>
      <x:c r="O3274" s="52" t="n">
        <x:f>IFERROR(K3274/J3274-1,"")</x:f>
        <x:v>-0.03891180547437334</x:v>
      </x:c>
      <x:c r="P3274" s="52" t="n">
        <x:f>IFERROR((K3274/G3274)^(1/4)-1,"")</x:f>
        <x:v>-0.0043230597266279425</x:v>
      </x:c>
      <x:c r="Q3274" s="51" t="n">
        <x:v>11248</x:v>
      </x:c>
      <x:c r="R3274" s="52" t="n">
        <x:f>IFERROR(Q3274/K3274,"")</x:f>
        <x:v>0.0977254166015048</x:v>
      </x:c>
      <x:c r="S3274" s="53" t="n">
        <x:v>42644</x:v>
      </x:c>
      <x:c r="T3274" s="50" t="str">
        <x:v>EDINET_company_history</x:v>
      </x:c>
      <x:c r="U3274" s="50" t="str">
        <x:v>日本マスタートラスト信託銀行株式会社（信託口）</x:v>
      </x:c>
      <x:c r="V3274" s="54" t="n">
        <x:v>0.1481</x:v>
      </x:c>
      <x:c r="W3274" s="50" t="str">
        <x:v>髙橋 理夫</x:v>
      </x:c>
      <x:c r="X3274" s="50" t="b">
        <x:f>AND(COUNT(L3274:O3274)=4,L3274&gt;='設定'!$B$6,M3274&gt;='設定'!$B$6,N3274&gt;='設定'!$B$6,O3274&gt;='設定'!$B$6)</x:f>
        <x:v>0</x:v>
      </x:c>
      <x:c r="Y3274" s="50" t="b">
        <x:f>AND(COUNT(G3274:K3274)=5,P3274&gt;='設定'!$B$7)</x:f>
        <x:v>0</x:v>
      </x:c>
      <x:c r="Z3274" s="50" t="b">
        <x:f>AND(ISNUMBER(R3274),R3274&gt;='設定'!$B$8)</x:f>
        <x:v>0</x:v>
      </x:c>
      <x:c r="AA3274" s="50" t="b">
        <x:f>AND(ISNUMBER(S3274),S3274&gt;=DATE(YEAR('設定'!$B$10)-'設定'!$B$9,MONTH('設定'!$B$10),DAY('設定'!$B$10)))</x:f>
        <x:v>0</x:v>
      </x:c>
      <x:c r="AB3274" s="55" t="b">
        <x:v>0</x:v>
      </x:c>
      <x:c r="AC3274" s="55" t="b">
        <x:v>0</x:v>
      </x:c>
      <x:c r="AD3274" s="50" t="n">
        <x:f>IF(X3274,1,0)+IF(Z3274,1,0)+IF(AA3274,1,0)+IF(AB3274,1,0)</x:f>
        <x:v>0</x:v>
      </x:c>
      <x:c r="AE3274" s="50" t="n">
        <x:f>IF(Y3274,1,0)+IF(Z3274,1,0)+IF(AA3274,1,0)+IF(AB3274,1,0)</x:f>
        <x:v>0</x:v>
      </x:c>
      <x:c r="AF3274" s="50" t="n">
        <x:f>IF(Y3274,1,0)+IF(Z3274,1,0)+IF(AA3274,1,0)+IF(AC3274,1,0)</x:f>
        <x:v>0</x:v>
      </x:c>
      <x:c r="AG3274" s="53" t="n">
        <x:v>44348</x:v>
      </x:c>
      <x:c r="AH3274" s="50" t="str">
        <x:v>S100XT28</x:v>
      </x:c>
      <x:c r="AI3274" s="50" t="str">
        <x:v>NetSalesSummaryOfBusinessResults</x:v>
      </x:c>
      <x:c r="AJ3274" s="50" t="str">
        <x:v>OperatingIncome</x:v>
      </x:c>
      <x:c r="AK3274" s="53" t="n">
        <x:v>46022</x:v>
      </x:c>
      <x:c r="AL3274" s="50" t="str">
        <x:v>365/365/365/366/365</x:v>
      </x:c>
      <x:c r="AM3274" s="51" t="n">
        <x:v>35156000</x:v>
      </x:c>
      <x:c r="AN3274" s="51" t="n">
        <x:v>2771</x:v>
      </x:c>
      <x:c r="AO3274" s="51" t="n">
        <x:f>IFERROR(AM3274*AN3274,"")</x:f>
        <x:v>97417276000</x:v>
      </x:c>
      <x:c r="AP3274" s="56" t="n">
        <x:f>IFERROR(AO3274/(K3274*1000000),"")</x:f>
        <x:v>0.8463854801994822</x:v>
      </x:c>
      <x:c r="AQ3274" s="57" t="n">
        <x:v>472522321.6666667</x:v>
      </x:c>
      <x:c r="AR3274" s="52" t="n">
        <x:v>0.2961174472557156</x:v>
      </x:c>
      <x:c r="AS3274" s="52" t="n">
        <x:v>-0.4324065286623542</x:v>
      </x:c>
      <x:c r="AT3274" s="55" t="b">
        <x:v>1</x:v>
      </x:c>
      <x:c r="AU3274" s="50"/>
      <x:c r="AV3274" s="58" t="n">
        <x:v>0.1244369235195591</x:v>
      </x:c>
      <x:c r="AW3274" s="50" t="n">
        <x:v>1088</x:v>
      </x:c>
      <x:c r="AX3274" s="50" t="str">
        <x:v>Future Moat</x:v>
      </x:c>
      <x:c r="AY3274" s="50" t="str">
        <x:v>目立つ機械的警告なし（定性確認は別途必要）</x:v>
      </x:c>
      <x:c r="AZ3274" s="59" t="str">
        <x:v>2026-03-25 14:35</x:v>
      </x:c>
      <x:c r="BA3274" s="53" t="n">
        <x:v>42644</x:v>
      </x:c>
      <x:c r="BB3274" s="50"/>
      <x:c r="BC3274" s="50"/>
      <x:c r="BD3274" s="50" t="str">
        <x:v>TOPIX Small 1</x:v>
      </x:c>
    </x:row>
    <x:row r="3275">
      <x:c r="A3275" s="50" t="n">
        <x:v>3274</x:v>
      </x:c>
      <x:c r="B3275" s="50" t="str">
        <x:v>4471</x:v>
      </x:c>
      <x:c r="C3275" s="50" t="str">
        <x:v>4471.T</x:v>
      </x:c>
      <x:c r="D3275" s="50" t="str">
        <x:v>SANYO CHEMICAL INDUSTRIES,LTD.</x:v>
      </x:c>
      <x:c r="E3275" s="50" t="str">
        <x:v>Prime Market (Domestic)</x:v>
      </x:c>
      <x:c r="F3275" s="50" t="str">
        <x:v>Chemicals</x:v>
      </x:c>
      <x:c r="G3275" s="51" t="n">
        <x:v>144757</x:v>
      </x:c>
      <x:c r="H3275" s="51" t="n">
        <x:v>162526</x:v>
      </x:c>
      <x:c r="I3275" s="51" t="n">
        <x:v>174973</x:v>
      </x:c>
      <x:c r="J3275" s="51" t="n">
        <x:v>159510</x:v>
      </x:c>
      <x:c r="K3275" s="51" t="n">
        <x:v>142258</x:v>
      </x:c>
      <x:c r="L3275" s="52" t="n">
        <x:f>IFERROR(H3275/G3275-1,"")</x:f>
        <x:v>0.12275054056107826</x:v>
      </x:c>
      <x:c r="M3275" s="52" t="n">
        <x:f>IFERROR(I3275/H3275-1,"")</x:f>
        <x:v>0.07658466952979825</x:v>
      </x:c>
      <x:c r="N3275" s="52" t="n">
        <x:f>IFERROR(J3275/I3275-1,"")</x:f>
        <x:v>-0.08837363478936755</x:v>
      </x:c>
      <x:c r="O3275" s="52" t="n">
        <x:f>IFERROR(K3275/J3275-1,"")</x:f>
        <x:v>-0.10815622844962702</x:v>
      </x:c>
      <x:c r="P3275" s="52" t="n">
        <x:f>IFERROR((K3275/G3275)^(1/4)-1,"")</x:f>
        <x:v>-0.004344078098427739</x:v>
      </x:c>
      <x:c r="Q3275" s="51" t="n">
        <x:v>8439</x:v>
      </x:c>
      <x:c r="R3275" s="52" t="n">
        <x:f>IFERROR(Q3275/K3275,"")</x:f>
        <x:v>0.05932179561079166</x:v>
      </x:c>
      <x:c r="S3275" s="53" t="n">
        <x:v>24959</x:v>
      </x:c>
      <x:c r="T3275" s="50" t="str">
        <x:v>EDINET_company_history</x:v>
      </x:c>
      <x:c r="U3275" s="50" t="str">
        <x:v>豊田通商株式会社</x:v>
      </x:c>
      <x:c r="V3275" s="54" t="n">
        <x:v>0.1924</x:v>
      </x:c>
      <x:c r="W3275" s="50" t="str">
        <x:v>樋口 章憲 / 原田 正大</x:v>
      </x:c>
      <x:c r="X3275" s="50" t="b">
        <x:f>AND(COUNT(L3275:O3275)=4,L3275&gt;='設定'!$B$6,M3275&gt;='設定'!$B$6,N3275&gt;='設定'!$B$6,O3275&gt;='設定'!$B$6)</x:f>
        <x:v>0</x:v>
      </x:c>
      <x:c r="Y3275" s="50" t="b">
        <x:f>AND(COUNT(G3275:K3275)=5,P3275&gt;='設定'!$B$7)</x:f>
        <x:v>0</x:v>
      </x:c>
      <x:c r="Z3275" s="50" t="b">
        <x:f>AND(ISNUMBER(R3275),R3275&gt;='設定'!$B$8)</x:f>
        <x:v>0</x:v>
      </x:c>
      <x:c r="AA3275" s="50" t="b">
        <x:f>AND(ISNUMBER(S3275),S3275&gt;=DATE(YEAR('設定'!$B$10)-'設定'!$B$9,MONTH('設定'!$B$10),DAY('設定'!$B$10)))</x:f>
        <x:v>0</x:v>
      </x:c>
      <x:c r="AB3275" s="55" t="b">
        <x:v>0</x:v>
      </x:c>
      <x:c r="AC3275" s="55" t="b">
        <x:v>0</x:v>
      </x:c>
      <x:c r="AD3275" s="50" t="n">
        <x:f>IF(X3275,1,0)+IF(Z3275,1,0)+IF(AA3275,1,0)+IF(AB3275,1,0)</x:f>
        <x:v>0</x:v>
      </x:c>
      <x:c r="AE3275" s="50" t="n">
        <x:f>IF(Y3275,1,0)+IF(Z3275,1,0)+IF(AA3275,1,0)+IF(AB3275,1,0)</x:f>
        <x:v>0</x:v>
      </x:c>
      <x:c r="AF3275" s="50" t="n">
        <x:f>IF(Y3275,1,0)+IF(Z3275,1,0)+IF(AA3275,1,0)+IF(AC3275,1,0)</x:f>
        <x:v>0</x:v>
      </x:c>
      <x:c r="AG3275" s="53" t="n">
        <x:v>44348</x:v>
      </x:c>
      <x:c r="AH3275" s="50" t="str">
        <x:v>S100W03X</x:v>
      </x:c>
      <x:c r="AI3275" s="50" t="str">
        <x:v>NetSalesSummaryOfBusinessResults</x:v>
      </x:c>
      <x:c r="AJ3275" s="50" t="str">
        <x:v>OperatingIncomeLossUSGAAPSummaryOfBusinessResults</x:v>
      </x:c>
      <x:c r="AK3275" s="53" t="n">
        <x:v>45747</x:v>
      </x:c>
      <x:c r="AL3275" s="50" t="str">
        <x:v>365/365/365/366/365</x:v>
      </x:c>
      <x:c r="AM3275" s="51" t="n">
        <x:v>22276352</x:v>
      </x:c>
      <x:c r="AN3275" s="51" t="n">
        <x:v>5260</x:v>
      </x:c>
      <x:c r="AO3275" s="51" t="n">
        <x:f>IFERROR(AM3275*AN3275,"")</x:f>
        <x:v>117173611520</x:v>
      </x:c>
      <x:c r="AP3275" s="56" t="n">
        <x:f>IFERROR(AO3275/(K3275*1000000),"")</x:f>
        <x:v>0.8236697515781186</x:v>
      </x:c>
      <x:c r="AQ3275" s="57" t="n">
        <x:v>334006650</x:v>
      </x:c>
      <x:c r="AR3275" s="52" t="n">
        <x:v>0.2155793082024478</x:v>
      </x:c>
      <x:c r="AS3275" s="52" t="n">
        <x:v>-0.3762732598170585</x:v>
      </x:c>
      <x:c r="AT3275" s="55" t="b">
        <x:v>1</x:v>
      </x:c>
      <x:c r="AU3275" s="50"/>
      <x:c r="AV3275" s="58" t="n">
        <x:v>0.1965690745769067</x:v>
      </x:c>
      <x:c r="AW3275" s="50" t="n">
        <x:v>723</x:v>
      </x:c>
      <x:c r="AX3275" s="50" t="str">
        <x:v>Core Moat</x:v>
      </x:c>
      <x:c r="AY3275" s="50" t="str">
        <x:v>目立つ機械的警告なし（定性確認は別途必要）</x:v>
      </x:c>
      <x:c r="AZ3275" s="59" t="str">
        <x:v>2025-06-23 09:05</x:v>
      </x:c>
      <x:c r="BA3275" s="53" t="n">
        <x:v>24959</x:v>
      </x:c>
      <x:c r="BB3275" s="50"/>
      <x:c r="BC3275" s="50"/>
      <x:c r="BD3275" s="50" t="str">
        <x:v>TOPIX Small 1</x:v>
      </x:c>
    </x:row>
    <x:row r="3276">
      <x:c r="A3276" s="50" t="n">
        <x:v>3275</x:v>
      </x:c>
      <x:c r="B3276" s="50" t="str">
        <x:v>3172</x:v>
      </x:c>
      <x:c r="C3276" s="50" t="str">
        <x:v>3172.T</x:v>
      </x:c>
      <x:c r="D3276" s="50" t="str">
        <x:v>Tea Life Co.,Ltd.</x:v>
      </x:c>
      <x:c r="E3276" s="50" t="str">
        <x:v>Standard Market(Domestic)</x:v>
      </x:c>
      <x:c r="F3276" s="50" t="str">
        <x:v>Retail Trade</x:v>
      </x:c>
      <x:c r="G3276" s="51" t="n">
        <x:v>11719</x:v>
      </x:c>
      <x:c r="H3276" s="51" t="n">
        <x:v>12737</x:v>
      </x:c>
      <x:c r="I3276" s="51" t="n">
        <x:v>13457</x:v>
      </x:c>
      <x:c r="J3276" s="51" t="n">
        <x:v>13001</x:v>
      </x:c>
      <x:c r="K3276" s="51" t="n">
        <x:v>11502</x:v>
      </x:c>
      <x:c r="L3276" s="52" t="n">
        <x:f>IFERROR(H3276/G3276-1,"")</x:f>
        <x:v>0.08686748016042323</x:v>
      </x:c>
      <x:c r="M3276" s="52" t="n">
        <x:f>IFERROR(I3276/H3276-1,"")</x:f>
        <x:v>0.05652822485671671</x:v>
      </x:c>
      <x:c r="N3276" s="52" t="n">
        <x:f>IFERROR(J3276/I3276-1,"")</x:f>
        <x:v>-0.033885710039384676</x:v>
      </x:c>
      <x:c r="O3276" s="52" t="n">
        <x:f>IFERROR(K3276/J3276-1,"")</x:f>
        <x:v>-0.11529882316744866</x:v>
      </x:c>
      <x:c r="P3276" s="52" t="n">
        <x:f>IFERROR((K3276/G3276)^(1/4)-1,"")</x:f>
        <x:v>-0.004661730990633273</x:v>
      </x:c>
      <x:c r="Q3276" s="51" t="n">
        <x:v>456</x:v>
      </x:c>
      <x:c r="R3276" s="52" t="n">
        <x:f>IFERROR(Q3276/K3276,"")</x:f>
        <x:v>0.0396452790818988</x:v>
      </x:c>
      <x:c r="S3276" s="53" t="n">
        <x:v>40969</x:v>
      </x:c>
      <x:c r="T3276" s="50" t="str">
        <x:v>EDINET_company_history</x:v>
      </x:c>
      <x:c r="U3276" s="50" t="str">
        <x:v>株式会社Ｎ＆Ｋ</x:v>
      </x:c>
      <x:c r="V3276" s="54" t="n">
        <x:v>0.3354</x:v>
      </x:c>
      <x:c r="W3276" s="50" t="str">
        <x:v>西上 節也</x:v>
      </x:c>
      <x:c r="X3276" s="50" t="b">
        <x:f>AND(COUNT(L3276:O3276)=4,L3276&gt;='設定'!$B$6,M3276&gt;='設定'!$B$6,N3276&gt;='設定'!$B$6,O3276&gt;='設定'!$B$6)</x:f>
        <x:v>0</x:v>
      </x:c>
      <x:c r="Y3276" s="50" t="b">
        <x:f>AND(COUNT(G3276:K3276)=5,P3276&gt;='設定'!$B$7)</x:f>
        <x:v>0</x:v>
      </x:c>
      <x:c r="Z3276" s="50" t="b">
        <x:f>AND(ISNUMBER(R3276),R3276&gt;='設定'!$B$8)</x:f>
        <x:v>0</x:v>
      </x:c>
      <x:c r="AA3276" s="50" t="b">
        <x:f>AND(ISNUMBER(S3276),S3276&gt;=DATE(YEAR('設定'!$B$10)-'設定'!$B$9,MONTH('設定'!$B$10),DAY('設定'!$B$10)))</x:f>
        <x:v>0</x:v>
      </x:c>
      <x:c r="AB3276" s="55" t="b">
        <x:v>0</x:v>
      </x:c>
      <x:c r="AC3276" s="55" t="b">
        <x:v>0</x:v>
      </x:c>
      <x:c r="AD3276" s="50" t="n">
        <x:f>IF(X3276,1,0)+IF(Z3276,1,0)+IF(AA3276,1,0)+IF(AB3276,1,0)</x:f>
        <x:v>0</x:v>
      </x:c>
      <x:c r="AE3276" s="50" t="n">
        <x:f>IF(Y3276,1,0)+IF(Z3276,1,0)+IF(AA3276,1,0)+IF(AB3276,1,0)</x:f>
        <x:v>0</x:v>
      </x:c>
      <x:c r="AF3276" s="50" t="n">
        <x:f>IF(Y3276,1,0)+IF(Z3276,1,0)+IF(AA3276,1,0)+IF(AC3276,1,0)</x:f>
        <x:v>0</x:v>
      </x:c>
      <x:c r="AG3276" s="53" t="n">
        <x:v>44348</x:v>
      </x:c>
      <x:c r="AH3276" s="50" t="str">
        <x:v>S100WWIC</x:v>
      </x:c>
      <x:c r="AI3276" s="50" t="str">
        <x:v>NetSalesSummaryOfBusinessResults</x:v>
      </x:c>
      <x:c r="AJ3276" s="50" t="str">
        <x:v>OperatingIncome</x:v>
      </x:c>
      <x:c r="AK3276" s="53" t="n">
        <x:v>45869</x:v>
      </x:c>
      <x:c r="AL3276" s="50" t="str">
        <x:v>365/365/365/366/365</x:v>
      </x:c>
      <x:c r="AM3276" s="51" t="n">
        <x:v>4267700</x:v>
      </x:c>
      <x:c r="AN3276" s="51" t="n">
        <x:v>1148</x:v>
      </x:c>
      <x:c r="AO3276" s="51" t="n">
        <x:f>IFERROR(AM3276*AN3276,"")</x:f>
        <x:v>4899319600</x:v>
      </x:c>
      <x:c r="AP3276" s="56" t="n">
        <x:f>IFERROR(AO3276/(K3276*1000000),"")</x:f>
        <x:v>0.42595371239784385</x:v>
      </x:c>
      <x:c r="AQ3276" s="57" t="n">
        <x:v>3398263.3333333335</x:v>
      </x:c>
      <x:c r="AR3276" s="52" t="n">
        <x:v>0.2192971627069423</x:v>
      </x:c>
      <x:c r="AS3276" s="52" t="n">
        <x:v>-0.3109606433863467</x:v>
      </x:c>
      <x:c r="AT3276" s="55" t="b">
        <x:v>0</x:v>
      </x:c>
      <x:c r="AU3276" s="50" t="str">
        <x:v>low_liquidity</x:v>
      </x:c>
      <x:c r="AV3276" s="58" t="n">
        <x:v>-0.083788161470822</x:v>
      </x:c>
      <x:c r="AW3276" s="50" t="n">
        <x:v>2496</x:v>
      </x:c>
      <x:c r="AX3276" s="50" t="str">
        <x:v>Core Moat</x:v>
      </x:c>
      <x:c r="AY3276" s="50" t="str">
        <x:v>既存適格性フィルター不通過: low_liquidity / 60日平均売買代金2,000万円未満</x:v>
      </x:c>
      <x:c r="AZ3276" s="59" t="str">
        <x:v>2025-10-23 13:01</x:v>
      </x:c>
      <x:c r="BA3276" s="53" t="n">
        <x:v>40969</x:v>
      </x:c>
      <x:c r="BB3276" s="50"/>
      <x:c r="BC3276" s="50"/>
      <x:c r="BD3276" s="50"/>
    </x:row>
    <x:row r="3277">
      <x:c r="A3277" s="50" t="n">
        <x:v>3276</x:v>
      </x:c>
      <x:c r="B3277" s="50" t="str">
        <x:v>4234</x:v>
      </x:c>
      <x:c r="C3277" s="50" t="str">
        <x:v>4234.T</x:v>
      </x:c>
      <x:c r="D3277" s="50" t="str">
        <x:v>Sun A.Kaken Company,Limited</x:v>
      </x:c>
      <x:c r="E3277" s="50" t="str">
        <x:v>Standard Market(Domestic)</x:v>
      </x:c>
      <x:c r="F3277" s="50" t="str">
        <x:v>Chemicals</x:v>
      </x:c>
      <x:c r="G3277" s="51" t="n">
        <x:v>29986.222</x:v>
      </x:c>
      <x:c r="H3277" s="51" t="n">
        <x:v>28674.167</x:v>
      </x:c>
      <x:c r="I3277" s="51" t="n">
        <x:v>27870.442</x:v>
      </x:c>
      <x:c r="J3277" s="51" t="n">
        <x:v>27521.385</x:v>
      </x:c>
      <x:c r="K3277" s="51" t="n">
        <x:v>29430.148</x:v>
      </x:c>
      <x:c r="L3277" s="52" t="n">
        <x:f>IFERROR(H3277/G3277-1,"")</x:f>
        <x:v>-0.04375526199999458</x:v>
      </x:c>
      <x:c r="M3277" s="52" t="n">
        <x:f>IFERROR(I3277/H3277-1,"")</x:f>
        <x:v>-0.028029584957080078</x:v>
      </x:c>
      <x:c r="N3277" s="52" t="n">
        <x:f>IFERROR(J3277/I3277-1,"")</x:f>
        <x:v>-0.012524272130309266</x:v>
      </x:c>
      <x:c r="O3277" s="52" t="n">
        <x:f>IFERROR(K3277/J3277-1,"")</x:f>
        <x:v>0.06935563017631563</x:v>
      </x:c>
      <x:c r="P3277" s="52" t="n">
        <x:f>IFERROR((K3277/G3277)^(1/4)-1,"")</x:f>
        <x:v>-0.0046686723063459334</x:v>
      </x:c>
      <x:c r="Q3277" s="51" t="n">
        <x:v>-34.393</x:v>
      </x:c>
      <x:c r="R3277" s="52" t="n">
        <x:f>IFERROR(Q3277/K3277,"")</x:f>
        <x:v>-0.0011686315678738686</x:v>
      </x:c>
      <x:c r="S3277" s="53" t="n">
        <x:v>38322</x:v>
      </x:c>
      <x:c r="T3277" s="50" t="str">
        <x:v>EDINET_company_history</x:v>
      </x:c>
      <x:c r="U3277" s="50" t="str">
        <x:v>新生紙パルプ商事株式会社</x:v>
      </x:c>
      <x:c r="V3277" s="54" t="n">
        <x:v>0.188</x:v>
      </x:c>
      <x:c r="W3277" s="50" t="str">
        <x:v>櫻田 武志</x:v>
      </x:c>
      <x:c r="X3277" s="50" t="b">
        <x:f>AND(COUNT(L3277:O3277)=4,L3277&gt;='設定'!$B$6,M3277&gt;='設定'!$B$6,N3277&gt;='設定'!$B$6,O3277&gt;='設定'!$B$6)</x:f>
        <x:v>0</x:v>
      </x:c>
      <x:c r="Y3277" s="50" t="b">
        <x:f>AND(COUNT(G3277:K3277)=5,P3277&gt;='設定'!$B$7)</x:f>
        <x:v>0</x:v>
      </x:c>
      <x:c r="Z3277" s="50" t="b">
        <x:f>AND(ISNUMBER(R3277),R3277&gt;='設定'!$B$8)</x:f>
        <x:v>0</x:v>
      </x:c>
      <x:c r="AA3277" s="50" t="b">
        <x:f>AND(ISNUMBER(S3277),S3277&gt;=DATE(YEAR('設定'!$B$10)-'設定'!$B$9,MONTH('設定'!$B$10),DAY('設定'!$B$10)))</x:f>
        <x:v>0</x:v>
      </x:c>
      <x:c r="AB3277" s="55" t="b">
        <x:v>0</x:v>
      </x:c>
      <x:c r="AC3277" s="55" t="b">
        <x:v>0</x:v>
      </x:c>
      <x:c r="AD3277" s="50" t="n">
        <x:f>IF(X3277,1,0)+IF(Z3277,1,0)+IF(AA3277,1,0)+IF(AB3277,1,0)</x:f>
        <x:v>0</x:v>
      </x:c>
      <x:c r="AE3277" s="50" t="n">
        <x:f>IF(Y3277,1,0)+IF(Z3277,1,0)+IF(AA3277,1,0)+IF(AB3277,1,0)</x:f>
        <x:v>0</x:v>
      </x:c>
      <x:c r="AF3277" s="50" t="n">
        <x:f>IF(Y3277,1,0)+IF(Z3277,1,0)+IF(AA3277,1,0)+IF(AC3277,1,0)</x:f>
        <x:v>0</x:v>
      </x:c>
      <x:c r="AG3277" s="53" t="n">
        <x:v>44348</x:v>
      </x:c>
      <x:c r="AH3277" s="50" t="str">
        <x:v>S100W750</x:v>
      </x:c>
      <x:c r="AI3277" s="50" t="str">
        <x:v>NetSalesSummaryOfBusinessResults</x:v>
      </x:c>
      <x:c r="AJ3277" s="50" t="str">
        <x:v>OperatingIncome</x:v>
      </x:c>
      <x:c r="AK3277" s="53" t="n">
        <x:v>45747</x:v>
      </x:c>
      <x:c r="AL3277" s="50" t="str">
        <x:v>365/365/365/366/365</x:v>
      </x:c>
      <x:c r="AM3277" s="51" t="n">
        <x:v>9640200</x:v>
      </x:c>
      <x:c r="AN3277" s="51" t="n">
        <x:v>678</x:v>
      </x:c>
      <x:c r="AO3277" s="51" t="n">
        <x:f>IFERROR(AM3277*AN3277,"")</x:f>
        <x:v>6536055600</x:v>
      </x:c>
      <x:c r="AP3277" s="56" t="n">
        <x:f>IFERROR(AO3277/(K3277*1000000),"")</x:f>
        <x:v>0.2220870788689204</x:v>
      </x:c>
      <x:c r="AQ3277" s="57" t="n">
        <x:v>8303515</x:v>
      </x:c>
      <x:c r="AR3277" s="52" t="n">
        <x:v>0.2707473275647427</x:v>
      </x:c>
      <x:c r="AS3277" s="52" t="n">
        <x:v>-0.3424259699625285</x:v>
      </x:c>
      <x:c r="AT3277" s="55" t="b">
        <x:v>0</x:v>
      </x:c>
      <x:c r="AU3277" s="50" t="str">
        <x:v>low_liquidity</x:v>
      </x:c>
      <x:c r="AV3277" s="58" t="n">
        <x:v>0.0996547937717526</x:v>
      </x:c>
      <x:c r="AW3277" s="50" t="n">
        <x:v>1239</x:v>
      </x:c>
      <x:c r="AX3277" s="50" t="str">
        <x:v>Discovery</x:v>
      </x:c>
      <x:c r="AY3277" s="50" t="str">
        <x:v>既存適格性フィルター不通過: low_liquidity / 60日平均売買代金2,000万円未満</x:v>
      </x:c>
      <x:c r="AZ3277" s="59" t="str">
        <x:v>2025-06-26 13:15</x:v>
      </x:c>
      <x:c r="BA3277" s="53" t="n">
        <x:v>38322</x:v>
      </x:c>
      <x:c r="BB3277" s="50"/>
      <x:c r="BC3277" s="50"/>
      <x:c r="BD3277" s="50"/>
    </x:row>
    <x:row r="3278">
      <x:c r="A3278" s="50" t="n">
        <x:v>3277</x:v>
      </x:c>
      <x:c r="B3278" s="50" t="str">
        <x:v>4221</x:v>
      </x:c>
      <x:c r="C3278" s="50" t="str">
        <x:v>4221.T</x:v>
      </x:c>
      <x:c r="D3278" s="50" t="str">
        <x:v>Okura Industrial Co.,Ltd.</x:v>
      </x:c>
      <x:c r="E3278" s="50" t="str">
        <x:v>Prime Market (Domestic)</x:v>
      </x:c>
      <x:c r="F3278" s="50" t="str">
        <x:v>Chemicals</x:v>
      </x:c>
      <x:c r="G3278" s="51" t="n">
        <x:v>88420</x:v>
      </x:c>
      <x:c r="H3278" s="51" t="n">
        <x:v>77260</x:v>
      </x:c>
      <x:c r="I3278" s="51" t="n">
        <x:v>78863</x:v>
      </x:c>
      <x:c r="J3278" s="51" t="n">
        <x:v>81192</x:v>
      </x:c>
      <x:c r="K3278" s="51" t="n">
        <x:v>86658</x:v>
      </x:c>
      <x:c r="L3278" s="52" t="n">
        <x:f>IFERROR(H3278/G3278-1,"")</x:f>
        <x:v>-0.1262157882831938</x:v>
      </x:c>
      <x:c r="M3278" s="52" t="n">
        <x:f>IFERROR(I3278/H3278-1,"")</x:f>
        <x:v>0.020748123220295067</x:v>
      </x:c>
      <x:c r="N3278" s="52" t="n">
        <x:f>IFERROR(J3278/I3278-1,"")</x:f>
        <x:v>0.029532226773011372</x:v>
      </x:c>
      <x:c r="O3278" s="52" t="n">
        <x:f>IFERROR(K3278/J3278-1,"")</x:f>
        <x:v>0.06732190363582613</x:v>
      </x:c>
      <x:c r="P3278" s="52" t="n">
        <x:f>IFERROR((K3278/G3278)^(1/4)-1,"")</x:f>
        <x:v>-0.005019572392008453</x:v>
      </x:c>
      <x:c r="Q3278" s="51" t="n">
        <x:v>6185</x:v>
      </x:c>
      <x:c r="R3278" s="52" t="n">
        <x:f>IFERROR(Q3278/K3278,"")</x:f>
        <x:v>0.07137252186757137</x:v>
      </x:c>
      <x:c r="S3278" s="53" t="n">
        <x:v>22647</x:v>
      </x:c>
      <x:c r="T3278" s="50" t="str">
        <x:v>EDINET_company_history</x:v>
      </x:c>
      <x:c r="U3278" s="50" t="str">
        <x:v>日本マスタートラスト信託銀行株式会社（信託口）</x:v>
      </x:c>
      <x:c r="V3278" s="54" t="n">
        <x:v>0.0786</x:v>
      </x:c>
      <x:c r="W3278" s="50" t="str">
        <x:v>神田 進 / 福田 英司</x:v>
      </x:c>
      <x:c r="X3278" s="50" t="b">
        <x:f>AND(COUNT(L3278:O3278)=4,L3278&gt;='設定'!$B$6,M3278&gt;='設定'!$B$6,N3278&gt;='設定'!$B$6,O3278&gt;='設定'!$B$6)</x:f>
        <x:v>0</x:v>
      </x:c>
      <x:c r="Y3278" s="50" t="b">
        <x:f>AND(COUNT(G3278:K3278)=5,P3278&gt;='設定'!$B$7)</x:f>
        <x:v>0</x:v>
      </x:c>
      <x:c r="Z3278" s="50" t="b">
        <x:f>AND(ISNUMBER(R3278),R3278&gt;='設定'!$B$8)</x:f>
        <x:v>0</x:v>
      </x:c>
      <x:c r="AA3278" s="50" t="b">
        <x:f>AND(ISNUMBER(S3278),S3278&gt;=DATE(YEAR('設定'!$B$10)-'設定'!$B$9,MONTH('設定'!$B$10),DAY('設定'!$B$10)))</x:f>
        <x:v>0</x:v>
      </x:c>
      <x:c r="AB3278" s="55" t="b">
        <x:v>0</x:v>
      </x:c>
      <x:c r="AC3278" s="55" t="b">
        <x:v>0</x:v>
      </x:c>
      <x:c r="AD3278" s="50" t="n">
        <x:f>IF(X3278,1,0)+IF(Z3278,1,0)+IF(AA3278,1,0)+IF(AB3278,1,0)</x:f>
        <x:v>0</x:v>
      </x:c>
      <x:c r="AE3278" s="50" t="n">
        <x:f>IF(Y3278,1,0)+IF(Z3278,1,0)+IF(AA3278,1,0)+IF(AB3278,1,0)</x:f>
        <x:v>0</x:v>
      </x:c>
      <x:c r="AF3278" s="50" t="n">
        <x:f>IF(Y3278,1,0)+IF(Z3278,1,0)+IF(AA3278,1,0)+IF(AC3278,1,0)</x:f>
        <x:v>0</x:v>
      </x:c>
      <x:c r="AG3278" s="53" t="n">
        <x:v>44348</x:v>
      </x:c>
      <x:c r="AH3278" s="50" t="str">
        <x:v>S100XSNI</x:v>
      </x:c>
      <x:c r="AI3278" s="50" t="str">
        <x:v>NetSalesSummaryOfBusinessResults</x:v>
      </x:c>
      <x:c r="AJ3278" s="50" t="str">
        <x:v>OperatingIncome</x:v>
      </x:c>
      <x:c r="AK3278" s="53" t="n">
        <x:v>46022</x:v>
      </x:c>
      <x:c r="AL3278" s="50" t="str">
        <x:v>365/365/365/366/365</x:v>
      </x:c>
      <x:c r="AM3278" s="51" t="n">
        <x:v>11296170</x:v>
      </x:c>
      <x:c r="AN3278" s="51" t="n">
        <x:v>4775</x:v>
      </x:c>
      <x:c r="AO3278" s="51" t="n">
        <x:f>IFERROR(AM3278*AN3278,"")</x:f>
        <x:v>53939211750</x:v>
      </x:c>
      <x:c r="AP3278" s="56" t="n">
        <x:f>IFERROR(AO3278/(K3278*1000000),"")</x:f>
        <x:v>0.6224377639687045</x:v>
      </x:c>
      <x:c r="AQ3278" s="57" t="n">
        <x:v>254845241.66666663</x:v>
      </x:c>
      <x:c r="AR3278" s="52" t="n">
        <x:v>0.2601932522100946</x:v>
      </x:c>
      <x:c r="AS3278" s="52" t="n">
        <x:v>-0.3368059080505632</x:v>
      </x:c>
      <x:c r="AT3278" s="55" t="b">
        <x:v>1</x:v>
      </x:c>
      <x:c r="AU3278" s="50"/>
      <x:c r="AV3278" s="58" t="n">
        <x:v>0.1714566980992873</x:v>
      </x:c>
      <x:c r="AW3278" s="50" t="n">
        <x:v>864</x:v>
      </x:c>
      <x:c r="AX3278" s="50" t="str">
        <x:v>Future Moat</x:v>
      </x:c>
      <x:c r="AY3278" s="50" t="str">
        <x:v>目立つ機械的警告なし（定性確認は別途必要）</x:v>
      </x:c>
      <x:c r="AZ3278" s="59" t="str">
        <x:v>2026-03-23 16:01</x:v>
      </x:c>
      <x:c r="BA3278" s="53" t="n">
        <x:v>22647</x:v>
      </x:c>
      <x:c r="BB3278" s="50"/>
      <x:c r="BC3278" s="50"/>
      <x:c r="BD3278" s="50" t="str">
        <x:v>TOPIX Small 2</x:v>
      </x:c>
    </x:row>
    <x:row r="3279">
      <x:c r="A3279" s="50" t="n">
        <x:v>3278</x:v>
      </x:c>
      <x:c r="B3279" s="50" t="str">
        <x:v>4974</x:v>
      </x:c>
      <x:c r="C3279" s="50" t="str">
        <x:v>4974.T</x:v>
      </x:c>
      <x:c r="D3279" s="50" t="str">
        <x:v>TAKARA BIO INC.</x:v>
      </x:c>
      <x:c r="E3279" s="50" t="str">
        <x:v>Prime Market (Domestic)</x:v>
      </x:c>
      <x:c r="F3279" s="50" t="str">
        <x:v>Chemicals</x:v>
      </x:c>
      <x:c r="G3279" s="51" t="n">
        <x:v>46086</x:v>
      </x:c>
      <x:c r="H3279" s="51" t="n">
        <x:v>67699</x:v>
      </x:c>
      <x:c r="I3279" s="51" t="n">
        <x:v>78142</x:v>
      </x:c>
      <x:c r="J3279" s="51" t="n">
        <x:v>43505</x:v>
      </x:c>
      <x:c r="K3279" s="51" t="n">
        <x:v>45039</x:v>
      </x:c>
      <x:c r="L3279" s="52" t="n">
        <x:f>IFERROR(H3279/G3279-1,"")</x:f>
        <x:v>0.46897105411621753</x:v>
      </x:c>
      <x:c r="M3279" s="52" t="n">
        <x:f>IFERROR(I3279/H3279-1,"")</x:f>
        <x:v>0.15425634056633042</x:v>
      </x:c>
      <x:c r="N3279" s="52" t="n">
        <x:f>IFERROR(J3279/I3279-1,"")</x:f>
        <x:v>-0.4432571472447595</x:v>
      </x:c>
      <x:c r="O3279" s="52" t="n">
        <x:f>IFERROR(K3279/J3279-1,"")</x:f>
        <x:v>0.035260314906332635</x:v>
      </x:c>
      <x:c r="P3279" s="52" t="n">
        <x:f>IFERROR((K3279/G3279)^(1/4)-1,"")</x:f>
        <x:v>-0.005728637207862319</x:v>
      </x:c>
      <x:c r="Q3279" s="51" t="n">
        <x:v>2263</x:v>
      </x:c>
      <x:c r="R3279" s="52" t="n">
        <x:f>IFERROR(Q3279/K3279,"")</x:f>
        <x:v>0.05024534292502054</x:v>
      </x:c>
      <x:c r="S3279" s="53" t="n">
        <x:v>38322</x:v>
      </x:c>
      <x:c r="T3279" s="50" t="str">
        <x:v>EDINET_company_history</x:v>
      </x:c>
      <x:c r="U3279" s="50" t="str">
        <x:v>宝ホールディングス株式会社</x:v>
      </x:c>
      <x:c r="V3279" s="54" t="n">
        <x:v>0.6091</x:v>
      </x:c>
      <x:c r="W3279" s="50" t="str">
        <x:v>仲尾 功一 / 峰野 純一</x:v>
      </x:c>
      <x:c r="X3279" s="50" t="b">
        <x:f>AND(COUNT(L3279:O3279)=4,L3279&gt;='設定'!$B$6,M3279&gt;='設定'!$B$6,N3279&gt;='設定'!$B$6,O3279&gt;='設定'!$B$6)</x:f>
        <x:v>0</x:v>
      </x:c>
      <x:c r="Y3279" s="50" t="b">
        <x:f>AND(COUNT(G3279:K3279)=5,P3279&gt;='設定'!$B$7)</x:f>
        <x:v>0</x:v>
      </x:c>
      <x:c r="Z3279" s="50" t="b">
        <x:f>AND(ISNUMBER(R3279),R3279&gt;='設定'!$B$8)</x:f>
        <x:v>0</x:v>
      </x:c>
      <x:c r="AA3279" s="50" t="b">
        <x:f>AND(ISNUMBER(S3279),S3279&gt;=DATE(YEAR('設定'!$B$10)-'設定'!$B$9,MONTH('設定'!$B$10),DAY('設定'!$B$10)))</x:f>
        <x:v>0</x:v>
      </x:c>
      <x:c r="AB3279" s="55" t="b">
        <x:v>0</x:v>
      </x:c>
      <x:c r="AC3279" s="55" t="b">
        <x:v>0</x:v>
      </x:c>
      <x:c r="AD3279" s="50" t="n">
        <x:f>IF(X3279,1,0)+IF(Z3279,1,0)+IF(AA3279,1,0)+IF(AB3279,1,0)</x:f>
        <x:v>0</x:v>
      </x:c>
      <x:c r="AE3279" s="50" t="n">
        <x:f>IF(Y3279,1,0)+IF(Z3279,1,0)+IF(AA3279,1,0)+IF(AB3279,1,0)</x:f>
        <x:v>0</x:v>
      </x:c>
      <x:c r="AF3279" s="50" t="n">
        <x:f>IF(Y3279,1,0)+IF(Z3279,1,0)+IF(AA3279,1,0)+IF(AC3279,1,0)</x:f>
        <x:v>0</x:v>
      </x:c>
      <x:c r="AG3279" s="53" t="n">
        <x:v>44348</x:v>
      </x:c>
      <x:c r="AH3279" s="50" t="str">
        <x:v>S100VZNP</x:v>
      </x:c>
      <x:c r="AI3279" s="50" t="str">
        <x:v>NetSalesSummaryOfBusinessResults</x:v>
      </x:c>
      <x:c r="AJ3279" s="50" t="str">
        <x:v>OperatingIncome</x:v>
      </x:c>
      <x:c r="AK3279" s="53" t="n">
        <x:v>45747</x:v>
      </x:c>
      <x:c r="AL3279" s="50" t="str">
        <x:v>365/365/365/366/365</x:v>
      </x:c>
      <x:c r="AM3279" s="51" t="n">
        <x:v>120415500</x:v>
      </x:c>
      <x:c r="AN3279" s="51" t="n">
        <x:v>1143</x:v>
      </x:c>
      <x:c r="AO3279" s="51" t="n">
        <x:f>IFERROR(AM3279*AN3279,"")</x:f>
        <x:v>137634916500</x:v>
      </x:c>
      <x:c r="AP3279" s="56" t="n">
        <x:f>IFERROR(AO3279/(K3279*1000000),"")</x:f>
        <x:v>3.055905248784387</x:v>
      </x:c>
      <x:c r="AQ3279" s="57" t="n">
        <x:v>637854210</x:v>
      </x:c>
      <x:c r="AR3279" s="52" t="n">
        <x:v>0.3042793493365904</x:v>
      </x:c>
      <x:c r="AS3279" s="52" t="n">
        <x:v>-0.7677296726671318</x:v>
      </x:c>
      <x:c r="AT3279" s="55" t="b">
        <x:v>1</x:v>
      </x:c>
      <x:c r="AU3279" s="50"/>
      <x:c r="AV3279" s="58" t="n">
        <x:v>-0.0003452925753738</x:v>
      </x:c>
      <x:c r="AW3279" s="50" t="n">
        <x:v>1870</x:v>
      </x:c>
      <x:c r="AX3279" s="50" t="str">
        <x:v>Future Moat</x:v>
      </x:c>
      <x:c r="AY3279" s="50" t="str">
        <x:v>ローカル5年最大下落率-60%以下</x:v>
      </x:c>
      <x:c r="AZ3279" s="59" t="str">
        <x:v>2025-06-20 14:24</x:v>
      </x:c>
      <x:c r="BA3279" s="53" t="n">
        <x:v>38322</x:v>
      </x:c>
      <x:c r="BB3279" s="50"/>
      <x:c r="BC3279" s="50"/>
      <x:c r="BD3279" s="50" t="str">
        <x:v>TOPIX Small 1</x:v>
      </x:c>
    </x:row>
    <x:row r="3280">
      <x:c r="A3280" s="50" t="n">
        <x:v>3279</x:v>
      </x:c>
      <x:c r="B3280" s="50" t="str">
        <x:v>9067</x:v>
      </x:c>
      <x:c r="C3280" s="50" t="str">
        <x:v>9067.T</x:v>
      </x:c>
      <x:c r="D3280" s="50" t="str">
        <x:v>MARUWN CORPORATION</x:v>
      </x:c>
      <x:c r="E3280" s="50" t="str">
        <x:v>Standard Market(Domestic)</x:v>
      </x:c>
      <x:c r="F3280" s="50" t="str">
        <x:v>Land Transportation</x:v>
      </x:c>
      <x:c r="G3280" s="51" t="n">
        <x:v>47270</x:v>
      </x:c>
      <x:c r="H3280" s="51" t="n">
        <x:v>46705</x:v>
      </x:c>
      <x:c r="I3280" s="51" t="n">
        <x:v>46586</x:v>
      </x:c>
      <x:c r="J3280" s="51" t="n">
        <x:v>44992</x:v>
      </x:c>
      <x:c r="K3280" s="51" t="n">
        <x:v>46145</x:v>
      </x:c>
      <x:c r="L3280" s="52" t="n">
        <x:f>IFERROR(H3280/G3280-1,"")</x:f>
        <x:v>-0.011952612650729888</x:v>
      </x:c>
      <x:c r="M3280" s="52" t="n">
        <x:f>IFERROR(I3280/H3280-1,"")</x:f>
        <x:v>-0.002547907076330125</x:v>
      </x:c>
      <x:c r="N3280" s="52" t="n">
        <x:f>IFERROR(J3280/I3280-1,"")</x:f>
        <x:v>-0.034216288155239805</x:v>
      </x:c>
      <x:c r="O3280" s="52" t="n">
        <x:f>IFERROR(K3280/J3280-1,"")</x:f>
        <x:v>0.02562677809388325</x:v>
      </x:c>
      <x:c r="P3280" s="52" t="n">
        <x:f>IFERROR((K3280/G3280)^(1/4)-1,"")</x:f>
        <x:v>-0.006003713275224309</x:v>
      </x:c>
      <x:c r="Q3280" s="51" t="n">
        <x:v>1266</x:v>
      </x:c>
      <x:c r="R3280" s="52" t="n">
        <x:f>IFERROR(Q3280/K3280,"")</x:f>
        <x:v>0.02743525842453137</x:v>
      </x:c>
      <x:c r="S3280" s="53" t="n">
        <x:v>22555</x:v>
      </x:c>
      <x:c r="T3280" s="50" t="str">
        <x:v>EDINET_company_history</x:v>
      </x:c>
      <x:c r="U3280" s="50" t="str">
        <x:v>ＪＸ金属株式会社</x:v>
      </x:c>
      <x:c r="V3280" s="54" t="n">
        <x:v>0.3822</x:v>
      </x:c>
      <x:c r="W3280" s="50" t="str">
        <x:v>中村 正幸</x:v>
      </x:c>
      <x:c r="X3280" s="50" t="b">
        <x:f>AND(COUNT(L3280:O3280)=4,L3280&gt;='設定'!$B$6,M3280&gt;='設定'!$B$6,N3280&gt;='設定'!$B$6,O3280&gt;='設定'!$B$6)</x:f>
        <x:v>0</x:v>
      </x:c>
      <x:c r="Y3280" s="50" t="b">
        <x:f>AND(COUNT(G3280:K3280)=5,P3280&gt;='設定'!$B$7)</x:f>
        <x:v>0</x:v>
      </x:c>
      <x:c r="Z3280" s="50" t="b">
        <x:f>AND(ISNUMBER(R3280),R3280&gt;='設定'!$B$8)</x:f>
        <x:v>0</x:v>
      </x:c>
      <x:c r="AA3280" s="50" t="b">
        <x:f>AND(ISNUMBER(S3280),S3280&gt;=DATE(YEAR('設定'!$B$10)-'設定'!$B$9,MONTH('設定'!$B$10),DAY('設定'!$B$10)))</x:f>
        <x:v>0</x:v>
      </x:c>
      <x:c r="AB3280" s="55" t="b">
        <x:v>0</x:v>
      </x:c>
      <x:c r="AC3280" s="55" t="b">
        <x:v>0</x:v>
      </x:c>
      <x:c r="AD3280" s="50" t="n">
        <x:f>IF(X3280,1,0)+IF(Z3280,1,0)+IF(AA3280,1,0)+IF(AB3280,1,0)</x:f>
        <x:v>0</x:v>
      </x:c>
      <x:c r="AE3280" s="50" t="n">
        <x:f>IF(Y3280,1,0)+IF(Z3280,1,0)+IF(AA3280,1,0)+IF(AB3280,1,0)</x:f>
        <x:v>0</x:v>
      </x:c>
      <x:c r="AF3280" s="50" t="n">
        <x:f>IF(Y3280,1,0)+IF(Z3280,1,0)+IF(AA3280,1,0)+IF(AC3280,1,0)</x:f>
        <x:v>0</x:v>
      </x:c>
      <x:c r="AG3280" s="53" t="n">
        <x:v>44348</x:v>
      </x:c>
      <x:c r="AH3280" s="50" t="str">
        <x:v>S100W1FE</x:v>
      </x:c>
      <x:c r="AI3280" s="50" t="str">
        <x:v>OperatingRevenue1SummaryOfBusinessResults</x:v>
      </x:c>
      <x:c r="AJ3280" s="50" t="str">
        <x:v>OperatingIncome</x:v>
      </x:c>
      <x:c r="AK3280" s="53" t="n">
        <x:v>45747</x:v>
      </x:c>
      <x:c r="AL3280" s="50" t="str">
        <x:v>365/365/365/366/365</x:v>
      </x:c>
      <x:c r="AM3280" s="51" t="n">
        <x:v>28884849</x:v>
      </x:c>
      <x:c r="AN3280" s="51" t="n">
        <x:v>942</x:v>
      </x:c>
      <x:c r="AO3280" s="51" t="n">
        <x:f>IFERROR(AM3280*AN3280,"")</x:f>
        <x:v>27209527758</x:v>
      </x:c>
      <x:c r="AP3280" s="56" t="n">
        <x:f>IFERROR(AO3280/(K3280*1000000),"")</x:f>
        <x:v>0.5896527848737675</x:v>
      </x:c>
      <x:c r="AQ3280" s="57" t="n">
        <x:v>8401181.666666666</x:v>
      </x:c>
      <x:c r="AR3280" s="52" t="n">
        <x:v>0.3199501738433764</x:v>
      </x:c>
      <x:c r="AS3280" s="52" t="n">
        <x:v>-0.3701597313174061</x:v>
      </x:c>
      <x:c r="AT3280" s="55" t="b">
        <x:v>0</x:v>
      </x:c>
      <x:c r="AU3280" s="50" t="str">
        <x:v>low_liquidity</x:v>
      </x:c>
      <x:c r="AV3280" s="58" t="n">
        <x:v>0.1274637613747589</x:v>
      </x:c>
      <x:c r="AW3280" s="50" t="n">
        <x:v>1076</x:v>
      </x:c>
      <x:c r="AX3280" s="50" t="str">
        <x:v>Discovery</x:v>
      </x:c>
      <x:c r="AY3280" s="50" t="str">
        <x:v>既存適格性フィルター不通過: low_liquidity / 60日平均売買代金2,000万円未満</x:v>
      </x:c>
      <x:c r="AZ3280" s="59" t="str">
        <x:v>2025-06-24 09:06</x:v>
      </x:c>
      <x:c r="BA3280" s="53" t="n">
        <x:v>22555</x:v>
      </x:c>
      <x:c r="BB3280" s="50"/>
      <x:c r="BC3280" s="50"/>
      <x:c r="BD3280" s="50"/>
    </x:row>
    <x:row r="3281">
      <x:c r="A3281" s="50" t="n">
        <x:v>3280</x:v>
      </x:c>
      <x:c r="B3281" s="50" t="str">
        <x:v>9742</x:v>
      </x:c>
      <x:c r="C3281" s="50" t="str">
        <x:v>9742.T</x:v>
      </x:c>
      <x:c r="D3281" s="50" t="str">
        <x:v>INES Corporation</x:v>
      </x:c>
      <x:c r="E3281" s="50" t="str">
        <x:v>Prime Market (Domestic)</x:v>
      </x:c>
      <x:c r="F3281" s="50" t="str">
        <x:v>Information &amp; Communication</x:v>
      </x:c>
      <x:c r="G3281" s="51" t="n">
        <x:v>41573</x:v>
      </x:c>
      <x:c r="H3281" s="51" t="n">
        <x:v>40033</x:v>
      </x:c>
      <x:c r="I3281" s="51" t="n">
        <x:v>42404</x:v>
      </x:c>
      <x:c r="J3281" s="51" t="n">
        <x:v>40557</x:v>
      </x:c>
      <x:c r="K3281" s="51" t="n">
        <x:v>40563</x:v>
      </x:c>
      <x:c r="L3281" s="52" t="n">
        <x:f>IFERROR(H3281/G3281-1,"")</x:f>
        <x:v>-0.03704327327832968</x:v>
      </x:c>
      <x:c r="M3281" s="52" t="n">
        <x:f>IFERROR(I3281/H3281-1,"")</x:f>
        <x:v>0.05922613843579039</x:v>
      </x:c>
      <x:c r="N3281" s="52" t="n">
        <x:f>IFERROR(J3281/I3281-1,"")</x:f>
        <x:v>-0.04355721158381287</x:v>
      </x:c>
      <x:c r="O3281" s="52" t="n">
        <x:f>IFERROR(K3281/J3281-1,"")</x:f>
        <x:v>0.00014793993638573255</x:v>
      </x:c>
      <x:c r="P3281" s="52" t="n">
        <x:f>IFERROR((K3281/G3281)^(1/4)-1,"")</x:f>
        <x:v>-0.006129785000252186</x:v>
      </x:c>
      <x:c r="Q3281" s="51" t="n">
        <x:v>3536</x:v>
      </x:c>
      <x:c r="R3281" s="52" t="n">
        <x:f>IFERROR(Q3281/K3281,"")</x:f>
        <x:v>0.08717303946946725</x:v>
      </x:c>
      <x:c r="S3281" s="53" t="n">
        <x:v>31809</x:v>
      </x:c>
      <x:c r="T3281" s="50" t="str">
        <x:v>EDINET_company_history</x:v>
      </x:c>
      <x:c r="U3281" s="50" t="str">
        <x:v>株式会社三菱総合研究所</x:v>
      </x:c>
      <x:c r="V3281" s="54" t="n">
        <x:v>0.1948</x:v>
      </x:c>
      <x:c r="W3281" s="50" t="str">
        <x:v>服部 修治 / 塚原 進</x:v>
      </x:c>
      <x:c r="X3281" s="50" t="b">
        <x:f>AND(COUNT(L3281:O3281)=4,L3281&gt;='設定'!$B$6,M3281&gt;='設定'!$B$6,N3281&gt;='設定'!$B$6,O3281&gt;='設定'!$B$6)</x:f>
        <x:v>0</x:v>
      </x:c>
      <x:c r="Y3281" s="50" t="b">
        <x:f>AND(COUNT(G3281:K3281)=5,P3281&gt;='設定'!$B$7)</x:f>
        <x:v>0</x:v>
      </x:c>
      <x:c r="Z3281" s="50" t="b">
        <x:f>AND(ISNUMBER(R3281),R3281&gt;='設定'!$B$8)</x:f>
        <x:v>0</x:v>
      </x:c>
      <x:c r="AA3281" s="50" t="b">
        <x:f>AND(ISNUMBER(S3281),S3281&gt;=DATE(YEAR('設定'!$B$10)-'設定'!$B$9,MONTH('設定'!$B$10),DAY('設定'!$B$10)))</x:f>
        <x:v>0</x:v>
      </x:c>
      <x:c r="AB3281" s="55" t="b">
        <x:v>0</x:v>
      </x:c>
      <x:c r="AC3281" s="55" t="b">
        <x:v>0</x:v>
      </x:c>
      <x:c r="AD3281" s="50" t="n">
        <x:f>IF(X3281,1,0)+IF(Z3281,1,0)+IF(AA3281,1,0)+IF(AB3281,1,0)</x:f>
        <x:v>0</x:v>
      </x:c>
      <x:c r="AE3281" s="50" t="n">
        <x:f>IF(Y3281,1,0)+IF(Z3281,1,0)+IF(AA3281,1,0)+IF(AB3281,1,0)</x:f>
        <x:v>0</x:v>
      </x:c>
      <x:c r="AF3281" s="50" t="n">
        <x:f>IF(Y3281,1,0)+IF(Z3281,1,0)+IF(AA3281,1,0)+IF(AC3281,1,0)</x:f>
        <x:v>0</x:v>
      </x:c>
      <x:c r="AG3281" s="53" t="n">
        <x:v>44348</x:v>
      </x:c>
      <x:c r="AH3281" s="50" t="str">
        <x:v>S100W3UM</x:v>
      </x:c>
      <x:c r="AI3281" s="50" t="str">
        <x:v>NetSalesSummaryOfBusinessResults</x:v>
      </x:c>
      <x:c r="AJ3281" s="50" t="str">
        <x:v>OperatingIncome</x:v>
      </x:c>
      <x:c r="AK3281" s="53" t="n">
        <x:v>45747</x:v>
      </x:c>
      <x:c r="AL3281" s="50" t="str">
        <x:v>365/365/365/366/365</x:v>
      </x:c>
      <x:c r="AM3281" s="51" t="n">
        <x:v>20800400</x:v>
      </x:c>
      <x:c r="AN3281" s="51" t="n">
        <x:v>2143</x:v>
      </x:c>
      <x:c r="AO3281" s="51" t="n">
        <x:f>IFERROR(AM3281*AN3281,"")</x:f>
        <x:v>44575257200</x:v>
      </x:c>
      <x:c r="AP3281" s="56" t="n">
        <x:f>IFERROR(AO3281/(K3281*1000000),"")</x:f>
        <x:v>1.0989142124596307</x:v>
      </x:c>
      <x:c r="AQ3281" s="57" t="n">
        <x:v>143800431.66666666</x:v>
      </x:c>
      <x:c r="AR3281" s="52" t="n">
        <x:v>0.309734979230378</x:v>
      </x:c>
      <x:c r="AS3281" s="52" t="n">
        <x:v>-0.2686587075878066</x:v>
      </x:c>
      <x:c r="AT3281" s="55" t="b">
        <x:v>1</x:v>
      </x:c>
      <x:c r="AU3281" s="50"/>
      <x:c r="AV3281" s="58" t="n">
        <x:v>0.1158736800668868</x:v>
      </x:c>
      <x:c r="AW3281" s="50" t="n">
        <x:v>1147</x:v>
      </x:c>
      <x:c r="AX3281" s="50" t="str">
        <x:v>Future Moat</x:v>
      </x:c>
      <x:c r="AY3281" s="50" t="str">
        <x:v>目立つ機械的警告なし（定性確認は別途必要）</x:v>
      </x:c>
      <x:c r="AZ3281" s="59" t="str">
        <x:v>2025-06-25 13:20</x:v>
      </x:c>
      <x:c r="BA3281" s="53" t="n">
        <x:v>31809</x:v>
      </x:c>
      <x:c r="BB3281" s="50"/>
      <x:c r="BC3281" s="50"/>
      <x:c r="BD3281" s="50" t="str">
        <x:v>TOPIX Small 2</x:v>
      </x:c>
    </x:row>
    <x:row r="3282">
      <x:c r="A3282" s="50" t="n">
        <x:v>3281</x:v>
      </x:c>
      <x:c r="B3282" s="50" t="str">
        <x:v>2911</x:v>
      </x:c>
      <x:c r="C3282" s="50" t="str">
        <x:v>2911.T</x:v>
      </x:c>
      <x:c r="D3282" s="50" t="str">
        <x:v>ASAHIMATSU FOODS CO.,LTD.</x:v>
      </x:c>
      <x:c r="E3282" s="50" t="str">
        <x:v>Standard Market(Domestic)</x:v>
      </x:c>
      <x:c r="F3282" s="50" t="str">
        <x:v>Foods</x:v>
      </x:c>
      <x:c r="G3282" s="51" t="n">
        <x:v>8224.26</x:v>
      </x:c>
      <x:c r="H3282" s="51" t="n">
        <x:v>8033.637</x:v>
      </x:c>
      <x:c r="I3282" s="51" t="n">
        <x:v>7937.689</x:v>
      </x:c>
      <x:c r="J3282" s="51" t="n">
        <x:v>8098.286</x:v>
      </x:c>
      <x:c r="K3282" s="51" t="n">
        <x:v>8017.567</x:v>
      </x:c>
      <x:c r="L3282" s="52" t="n">
        <x:f>IFERROR(H3282/G3282-1,"")</x:f>
        <x:v>-0.02317813395977275</x:v>
      </x:c>
      <x:c r="M3282" s="52" t="n">
        <x:f>IFERROR(I3282/H3282-1,"")</x:f>
        <x:v>-0.011943282973826075</x:v>
      </x:c>
      <x:c r="N3282" s="52" t="n">
        <x:f>IFERROR(J3282/I3282-1,"")</x:f>
        <x:v>0.020232211163727865</x:v>
      </x:c>
      <x:c r="O3282" s="52" t="n">
        <x:f>IFERROR(K3282/J3282-1,"")</x:f>
        <x:v>-0.00996741779680288</x:v>
      </x:c>
      <x:c r="P3282" s="52" t="n">
        <x:f>IFERROR((K3282/G3282)^(1/4)-1,"")</x:f>
        <x:v>-0.006343125333613142</x:v>
      </x:c>
      <x:c r="Q3282" s="51" t="n">
        <x:v>225.812</x:v>
      </x:c>
      <x:c r="R3282" s="52" t="n">
        <x:f>IFERROR(Q3282/K3282,"")</x:f>
        <x:v>0.028164653940528344</x:v>
      </x:c>
      <x:c r="S3282" s="53" t="n">
        <x:v>33848</x:v>
      </x:c>
      <x:c r="T3282" s="50" t="str">
        <x:v>EDINET_company_history</x:v>
      </x:c>
      <x:c r="U3282" s="50" t="str">
        <x:v>株式会社八十二銀行</x:v>
      </x:c>
      <x:c r="V3282" s="54" t="n">
        <x:v>0.0484</x:v>
      </x:c>
      <x:c r="W3282" s="50" t="str">
        <x:v>木 下 博 隆</x:v>
      </x:c>
      <x:c r="X3282" s="50" t="b">
        <x:f>AND(COUNT(L3282:O3282)=4,L3282&gt;='設定'!$B$6,M3282&gt;='設定'!$B$6,N3282&gt;='設定'!$B$6,O3282&gt;='設定'!$B$6)</x:f>
        <x:v>0</x:v>
      </x:c>
      <x:c r="Y3282" s="50" t="b">
        <x:f>AND(COUNT(G3282:K3282)=5,P3282&gt;='設定'!$B$7)</x:f>
        <x:v>0</x:v>
      </x:c>
      <x:c r="Z3282" s="50" t="b">
        <x:f>AND(ISNUMBER(R3282),R3282&gt;='設定'!$B$8)</x:f>
        <x:v>0</x:v>
      </x:c>
      <x:c r="AA3282" s="50" t="b">
        <x:f>AND(ISNUMBER(S3282),S3282&gt;=DATE(YEAR('設定'!$B$10)-'設定'!$B$9,MONTH('設定'!$B$10),DAY('設定'!$B$10)))</x:f>
        <x:v>0</x:v>
      </x:c>
      <x:c r="AB3282" s="55" t="b">
        <x:v>0</x:v>
      </x:c>
      <x:c r="AC3282" s="55" t="b">
        <x:v>0</x:v>
      </x:c>
      <x:c r="AD3282" s="50" t="n">
        <x:f>IF(X3282,1,0)+IF(Z3282,1,0)+IF(AA3282,1,0)+IF(AB3282,1,0)</x:f>
        <x:v>0</x:v>
      </x:c>
      <x:c r="AE3282" s="50" t="n">
        <x:f>IF(Y3282,1,0)+IF(Z3282,1,0)+IF(AA3282,1,0)+IF(AB3282,1,0)</x:f>
        <x:v>0</x:v>
      </x:c>
      <x:c r="AF3282" s="50" t="n">
        <x:f>IF(Y3282,1,0)+IF(Z3282,1,0)+IF(AA3282,1,0)+IF(AC3282,1,0)</x:f>
        <x:v>0</x:v>
      </x:c>
      <x:c r="AG3282" s="53" t="n">
        <x:v>44348</x:v>
      </x:c>
      <x:c r="AH3282" s="50" t="str">
        <x:v>S100W83H</x:v>
      </x:c>
      <x:c r="AI3282" s="50" t="str">
        <x:v>NetSalesSummaryOfBusinessResults</x:v>
      </x:c>
      <x:c r="AJ3282" s="50" t="str">
        <x:v>OperatingIncome</x:v>
      </x:c>
      <x:c r="AK3282" s="53" t="n">
        <x:v>45747</x:v>
      </x:c>
      <x:c r="AL3282" s="50" t="str">
        <x:v>365/365/365/366/365</x:v>
      </x:c>
      <x:c r="AM3282" s="51" t="n">
        <x:v>1848688</x:v>
      </x:c>
      <x:c r="AN3282" s="51" t="n">
        <x:v>2235</x:v>
      </x:c>
      <x:c r="AO3282" s="51" t="n">
        <x:f>IFERROR(AM3282*AN3282,"")</x:f>
        <x:v>4131817680</x:v>
      </x:c>
      <x:c r="AP3282" s="56" t="n">
        <x:f>IFERROR(AO3282/(K3282*1000000),"")</x:f>
        <x:v>0.5153455755343236</x:v>
      </x:c>
      <x:c r="AQ3282" s="57" t="n">
        <x:v>2323573.3333333335</x:v>
      </x:c>
      <x:c r="AR3282" s="52" t="n">
        <x:v>0.0787051594550006</x:v>
      </x:c>
      <x:c r="AS3282" s="52" t="n">
        <x:v>-0.0514237029909814</x:v>
      </x:c>
      <x:c r="AT3282" s="55" t="b">
        <x:v>0</x:v>
      </x:c>
      <x:c r="AU3282" s="50" t="str">
        <x:v>low_liquidity</x:v>
      </x:c>
      <x:c r="AV3282" s="58" t="n">
        <x:v>0.1029369009718298</x:v>
      </x:c>
      <x:c r="AW3282" s="50" t="n">
        <x:v>1212</x:v>
      </x:c>
      <x:c r="AX3282" s="50" t="str">
        <x:v>Discovery</x:v>
      </x:c>
      <x:c r="AY3282" s="50" t="str">
        <x:v>既存適格性フィルター不通過: low_liquidity / 60日平均売買代金2,000万円未満</x:v>
      </x:c>
      <x:c r="AZ3282" s="59" t="str">
        <x:v>2025-06-27 16:10</x:v>
      </x:c>
      <x:c r="BA3282" s="53" t="n">
        <x:v>33848</x:v>
      </x:c>
      <x:c r="BB3282" s="50"/>
      <x:c r="BC3282" s="50"/>
      <x:c r="BD3282" s="50"/>
    </x:row>
    <x:row r="3283">
      <x:c r="A3283" s="50" t="n">
        <x:v>3282</x:v>
      </x:c>
      <x:c r="B3283" s="50" t="str">
        <x:v>9381</x:v>
      </x:c>
      <x:c r="C3283" s="50" t="str">
        <x:v>9381.T</x:v>
      </x:c>
      <x:c r="D3283" s="50" t="str">
        <x:v>AIT CORPORATION</x:v>
      </x:c>
      <x:c r="E3283" s="50" t="str">
        <x:v>Prime Market (Domestic)</x:v>
      </x:c>
      <x:c r="F3283" s="50" t="str">
        <x:v>Warehousing and Harbor Transportation Service</x:v>
      </x:c>
      <x:c r="G3283" s="51" t="n">
        <x:v>59931</x:v>
      </x:c>
      <x:c r="H3283" s="51" t="n">
        <x:v>69463</x:v>
      </x:c>
      <x:c r="I3283" s="51" t="n">
        <x:v>51400</x:v>
      </x:c>
      <x:c r="J3283" s="51" t="n">
        <x:v>55638</x:v>
      </x:c>
      <x:c r="K3283" s="51" t="n">
        <x:v>58399</x:v>
      </x:c>
      <x:c r="L3283" s="52" t="n">
        <x:f>IFERROR(H3283/G3283-1,"")</x:f>
        <x:v>0.1590495736763946</x:v>
      </x:c>
      <x:c r="M3283" s="52" t="n">
        <x:f>IFERROR(I3283/H3283-1,"")</x:f>
        <x:v>-0.2600377179217713</x:v>
      </x:c>
      <x:c r="N3283" s="52" t="n">
        <x:f>IFERROR(J3283/I3283-1,"")</x:f>
        <x:v>0.0824513618677043</x:v>
      </x:c>
      <x:c r="O3283" s="52" t="n">
        <x:f>IFERROR(K3283/J3283-1,"")</x:f>
        <x:v>0.04962435745353888</x:v>
      </x:c>
      <x:c r="P3283" s="52" t="n">
        <x:f>IFERROR((K3283/G3283)^(1/4)-1,"")</x:f>
        <x:v>-0.0064528737258432445</x:v>
      </x:c>
      <x:c r="Q3283" s="51" t="n">
        <x:v>4196</x:v>
      </x:c>
      <x:c r="R3283" s="52" t="n">
        <x:f>IFERROR(Q3283/K3283,"")</x:f>
        <x:v>0.07185054538605114</x:v>
      </x:c>
      <x:c r="S3283" s="53" t="n">
        <x:v>44378</x:v>
      </x:c>
      <x:c r="T3283" s="50" t="str">
        <x:v>EDINET_company_history</x:v>
      </x:c>
      <x:c r="U3283" s="50" t="str">
        <x:v>株式会社エイチアンドワイ</x:v>
      </x:c>
      <x:c r="V3283" s="54" t="n">
        <x:v>0.3335</x:v>
      </x:c>
      <x:c r="W3283" s="50" t="str">
        <x:v>矢 倉 英 一 / 香 月 俊 哉</x:v>
      </x:c>
      <x:c r="X3283" s="50" t="b">
        <x:f>AND(COUNT(L3283:O3283)=4,L3283&gt;='設定'!$B$6,M3283&gt;='設定'!$B$6,N3283&gt;='設定'!$B$6,O3283&gt;='設定'!$B$6)</x:f>
        <x:v>0</x:v>
      </x:c>
      <x:c r="Y3283" s="50" t="b">
        <x:f>AND(COUNT(G3283:K3283)=5,P3283&gt;='設定'!$B$7)</x:f>
        <x:v>0</x:v>
      </x:c>
      <x:c r="Z3283" s="50" t="b">
        <x:f>AND(ISNUMBER(R3283),R3283&gt;='設定'!$B$8)</x:f>
        <x:v>0</x:v>
      </x:c>
      <x:c r="AA3283" s="50" t="b">
        <x:f>AND(ISNUMBER(S3283),S3283&gt;=DATE(YEAR('設定'!$B$10)-'設定'!$B$9,MONTH('設定'!$B$10),DAY('設定'!$B$10)))</x:f>
        <x:v>0</x:v>
      </x:c>
      <x:c r="AB3283" s="55" t="b">
        <x:v>0</x:v>
      </x:c>
      <x:c r="AC3283" s="55" t="b">
        <x:v>0</x:v>
      </x:c>
      <x:c r="AD3283" s="50" t="n">
        <x:f>IF(X3283,1,0)+IF(Z3283,1,0)+IF(AA3283,1,0)+IF(AB3283,1,0)</x:f>
        <x:v>0</x:v>
      </x:c>
      <x:c r="AE3283" s="50" t="n">
        <x:f>IF(Y3283,1,0)+IF(Z3283,1,0)+IF(AA3283,1,0)+IF(AB3283,1,0)</x:f>
        <x:v>0</x:v>
      </x:c>
      <x:c r="AF3283" s="50" t="n">
        <x:f>IF(Y3283,1,0)+IF(Z3283,1,0)+IF(AA3283,1,0)+IF(AC3283,1,0)</x:f>
        <x:v>0</x:v>
      </x:c>
      <x:c r="AG3283" s="53" t="n">
        <x:v>44348</x:v>
      </x:c>
      <x:c r="AH3283" s="50" t="str">
        <x:v>S100Y53V</x:v>
      </x:c>
      <x:c r="AI3283" s="50" t="str">
        <x:v>OperatingRevenue1SummaryOfBusinessResults</x:v>
      </x:c>
      <x:c r="AJ3283" s="50" t="str">
        <x:v>OperatingIncome</x:v>
      </x:c>
      <x:c r="AK3283" s="53" t="n">
        <x:v>46081</x:v>
      </x:c>
      <x:c r="AL3283" s="50" t="str">
        <x:v>365/365/366/365/365</x:v>
      </x:c>
      <x:c r="AM3283" s="51" t="n">
        <x:v>23493600</x:v>
      </x:c>
      <x:c r="AN3283" s="51" t="n">
        <x:v>2175</x:v>
      </x:c>
      <x:c r="AO3283" s="51" t="n">
        <x:f>IFERROR(AM3283*AN3283,"")</x:f>
        <x:v>51098580000</x:v>
      </x:c>
      <x:c r="AP3283" s="56" t="n">
        <x:f>IFERROR(AO3283/(K3283*1000000),"")</x:f>
        <x:v>0.8749906676484186</x:v>
      </x:c>
      <x:c r="AQ3283" s="57" t="n">
        <x:v>51317568.333333336</x:v>
      </x:c>
      <x:c r="AR3283" s="52" t="n">
        <x:v>0.2694509085592497</x:v>
      </x:c>
      <x:c r="AS3283" s="52" t="n">
        <x:v>-0.2850984910426624</x:v>
      </x:c>
      <x:c r="AT3283" s="55" t="b">
        <x:v>1</x:v>
      </x:c>
      <x:c r="AU3283" s="50"/>
      <x:c r="AV3283" s="58" t="n">
        <x:v>0.0163843535229376</x:v>
      </x:c>
      <x:c r="AW3283" s="50" t="n">
        <x:v>1747</x:v>
      </x:c>
      <x:c r="AX3283" s="50" t="str">
        <x:v>Core Moat</x:v>
      </x:c>
      <x:c r="AY3283" s="50" t="str">
        <x:v>目立つ機械的警告なし（定性確認は別途必要）</x:v>
      </x:c>
      <x:c r="AZ3283" s="59" t="str">
        <x:v>2026-05-22 10:54</x:v>
      </x:c>
      <x:c r="BA3283" s="53" t="n">
        <x:v>44378</x:v>
      </x:c>
      <x:c r="BB3283" s="50"/>
      <x:c r="BC3283" s="50"/>
      <x:c r="BD3283" s="50" t="str">
        <x:v>TOPIX Small 2</x:v>
      </x:c>
    </x:row>
    <x:row r="3284">
      <x:c r="A3284" s="50" t="n">
        <x:v>3283</x:v>
      </x:c>
      <x:c r="B3284" s="50" t="str">
        <x:v>6466</x:v>
      </x:c>
      <x:c r="C3284" s="50" t="str">
        <x:v>6466.T</x:v>
      </x:c>
      <x:c r="D3284" s="50" t="str">
        <x:v>TVE Co.,Ltd.</x:v>
      </x:c>
      <x:c r="E3284" s="50" t="str">
        <x:v>Standard Market(Domestic)</x:v>
      </x:c>
      <x:c r="F3284" s="50" t="str">
        <x:v>Machinery</x:v>
      </x:c>
      <x:c r="G3284" s="51" t="n">
        <x:v>10451.38</x:v>
      </x:c>
      <x:c r="H3284" s="51" t="n">
        <x:v>8514.291</x:v>
      </x:c>
      <x:c r="I3284" s="51" t="n">
        <x:v>9396.319</x:v>
      </x:c>
      <x:c r="J3284" s="51" t="n">
        <x:v>11220.614</x:v>
      </x:c>
      <x:c r="K3284" s="51" t="n">
        <x:v>10183.746</x:v>
      </x:c>
      <x:c r="L3284" s="52" t="n">
        <x:f>IFERROR(H3284/G3284-1,"")</x:f>
        <x:v>-0.1853428925175431</x:v>
      </x:c>
      <x:c r="M3284" s="52" t="n">
        <x:f>IFERROR(I3284/H3284-1,"")</x:f>
        <x:v>0.10359382830584485</x:v>
      </x:c>
      <x:c r="N3284" s="52" t="n">
        <x:f>IFERROR(J3284/I3284-1,"")</x:f>
        <x:v>0.19414996447012922</x:v>
      </x:c>
      <x:c r="O3284" s="52" t="n">
        <x:f>IFERROR(K3284/J3284-1,"")</x:f>
        <x:v>-0.09240742084167586</x:v>
      </x:c>
      <x:c r="P3284" s="52" t="n">
        <x:f>IFERROR((K3284/G3284)^(1/4)-1,"")</x:f>
        <x:v>-0.00646429279129912</x:v>
      </x:c>
      <x:c r="Q3284" s="51" t="n">
        <x:v>595.732</x:v>
      </x:c>
      <x:c r="R3284" s="52" t="n">
        <x:f>IFERROR(Q3284/K3284,"")</x:f>
        <x:v>0.05849831682761923</x:v>
      </x:c>
      <x:c r="S3284" s="53" t="n">
        <x:v>22555</x:v>
      </x:c>
      <x:c r="T3284" s="50" t="str">
        <x:v>EDINET_company_history</x:v>
      </x:c>
      <x:c r="U3284" s="50" t="str">
        <x:v>西華産業株式会社</x:v>
      </x:c>
      <x:c r="V3284" s="54" t="n">
        <x:v>0.2154</x:v>
      </x:c>
      <x:c r="W3284" s="50" t="str">
        <x:v>奥井 一史</x:v>
      </x:c>
      <x:c r="X3284" s="50" t="b">
        <x:f>AND(COUNT(L3284:O3284)=4,L3284&gt;='設定'!$B$6,M3284&gt;='設定'!$B$6,N3284&gt;='設定'!$B$6,O3284&gt;='設定'!$B$6)</x:f>
        <x:v>0</x:v>
      </x:c>
      <x:c r="Y3284" s="50" t="b">
        <x:f>AND(COUNT(G3284:K3284)=5,P3284&gt;='設定'!$B$7)</x:f>
        <x:v>0</x:v>
      </x:c>
      <x:c r="Z3284" s="50" t="b">
        <x:f>AND(ISNUMBER(R3284),R3284&gt;='設定'!$B$8)</x:f>
        <x:v>0</x:v>
      </x:c>
      <x:c r="AA3284" s="50" t="b">
        <x:f>AND(ISNUMBER(S3284),S3284&gt;=DATE(YEAR('設定'!$B$10)-'設定'!$B$9,MONTH('設定'!$B$10),DAY('設定'!$B$10)))</x:f>
        <x:v>0</x:v>
      </x:c>
      <x:c r="AB3284" s="55" t="b">
        <x:v>0</x:v>
      </x:c>
      <x:c r="AC3284" s="55" t="b">
        <x:v>0</x:v>
      </x:c>
      <x:c r="AD3284" s="50" t="n">
        <x:f>IF(X3284,1,0)+IF(Z3284,1,0)+IF(AA3284,1,0)+IF(AB3284,1,0)</x:f>
        <x:v>0</x:v>
      </x:c>
      <x:c r="AE3284" s="50" t="n">
        <x:f>IF(Y3284,1,0)+IF(Z3284,1,0)+IF(AA3284,1,0)+IF(AB3284,1,0)</x:f>
        <x:v>0</x:v>
      </x:c>
      <x:c r="AF3284" s="50" t="n">
        <x:f>IF(Y3284,1,0)+IF(Z3284,1,0)+IF(AA3284,1,0)+IF(AC3284,1,0)</x:f>
        <x:v>0</x:v>
      </x:c>
      <x:c r="AG3284" s="53" t="n">
        <x:v>44348</x:v>
      </x:c>
      <x:c r="AH3284" s="50" t="str">
        <x:v>S100XBK6</x:v>
      </x:c>
      <x:c r="AI3284" s="50" t="str">
        <x:v>NetSalesSummaryOfBusinessResults</x:v>
      </x:c>
      <x:c r="AJ3284" s="50" t="str">
        <x:v>OperatingIncome</x:v>
      </x:c>
      <x:c r="AK3284" s="53" t="n">
        <x:v>45930</x:v>
      </x:c>
      <x:c r="AL3284" s="50" t="str">
        <x:v>365/365/365/366/365</x:v>
      </x:c>
      <x:c r="AM3284" s="51" t="n">
        <x:v>2346000</x:v>
      </x:c>
      <x:c r="AN3284" s="51" t="n">
        <x:v>3840</x:v>
      </x:c>
      <x:c r="AO3284" s="51" t="n">
        <x:f>IFERROR(AM3284*AN3284,"")</x:f>
        <x:v>9008640000</x:v>
      </x:c>
      <x:c r="AP3284" s="56" t="n">
        <x:f>IFERROR(AO3284/(K3284*1000000),"")</x:f>
        <x:v>0.8846096514975923</x:v>
      </x:c>
      <x:c r="AQ3284" s="57" t="n">
        <x:v>187820350</x:v>
      </x:c>
      <x:c r="AR3284" s="52" t="n">
        <x:v>0.3743012931280882</x:v>
      </x:c>
      <x:c r="AS3284" s="52" t="n">
        <x:v>-0.3737273381580274</x:v>
      </x:c>
      <x:c r="AT3284" s="55" t="b">
        <x:v>1</x:v>
      </x:c>
      <x:c r="AU3284" s="50"/>
      <x:c r="AV3284" s="58" t="n">
        <x:v>0.3942700598010291</x:v>
      </x:c>
      <x:c r="AW3284" s="50" t="n">
        <x:v>209</x:v>
      </x:c>
      <x:c r="AX3284" s="50" t="str">
        <x:v>Future Moat</x:v>
      </x:c>
      <x:c r="AY3284" s="50" t="str">
        <x:v>目立つ機械的警告なし（定性確認は別途必要）</x:v>
      </x:c>
      <x:c r="AZ3284" s="59" t="str">
        <x:v>2025-12-23 14:47</x:v>
      </x:c>
      <x:c r="BA3284" s="53" t="n">
        <x:v>22555</x:v>
      </x:c>
      <x:c r="BB3284" s="50"/>
      <x:c r="BC3284" s="50"/>
      <x:c r="BD3284" s="50"/>
    </x:row>
    <x:row r="3285">
      <x:c r="A3285" s="50" t="n">
        <x:v>3284</x:v>
      </x:c>
      <x:c r="B3285" s="50" t="str">
        <x:v>7590</x:v>
      </x:c>
      <x:c r="C3285" s="50" t="str">
        <x:v>7590.T</x:v>
      </x:c>
      <x:c r="D3285" s="50" t="str">
        <x:v>TAKASHO CO.,LTD.</x:v>
      </x:c>
      <x:c r="E3285" s="50" t="str">
        <x:v>Standard Market(Domestic)</x:v>
      </x:c>
      <x:c r="F3285" s="50" t="str">
        <x:v>Wholesale Trade</x:v>
      </x:c>
      <x:c r="G3285" s="51" t="n">
        <x:v>20781.178</x:v>
      </x:c>
      <x:c r="H3285" s="51" t="n">
        <x:v>20351.027</x:v>
      </x:c>
      <x:c r="I3285" s="51" t="n">
        <x:v>19411.365</x:v>
      </x:c>
      <x:c r="J3285" s="51" t="n">
        <x:v>19890.018</x:v>
      </x:c>
      <x:c r="K3285" s="51" t="n">
        <x:v>20246.4</x:v>
      </x:c>
      <x:c r="L3285" s="52" t="n">
        <x:f>IFERROR(H3285/G3285-1,"")</x:f>
        <x:v>-0.020699067203986288</x:v>
      </x:c>
      <x:c r="M3285" s="52" t="n">
        <x:f>IFERROR(I3285/H3285-1,"")</x:f>
        <x:v>-0.04617270666487727</x:v>
      </x:c>
      <x:c r="N3285" s="52" t="n">
        <x:f>IFERROR(J3285/I3285-1,"")</x:f>
        <x:v>0.02465838955683952</x:v>
      </x:c>
      <x:c r="O3285" s="52" t="n">
        <x:f>IFERROR(K3285/J3285-1,"")</x:f>
        <x:v>0.017917630843772958</x:v>
      </x:c>
      <x:c r="P3285" s="52" t="n">
        <x:f>IFERROR((K3285/G3285)^(1/4)-1,"")</x:f>
        <x:v>-0.006496474374447003</x:v>
      </x:c>
      <x:c r="Q3285" s="51" t="n">
        <x:v>218.734</x:v>
      </x:c>
      <x:c r="R3285" s="52" t="n">
        <x:f>IFERROR(Q3285/K3285,"")</x:f>
        <x:v>0.010803599652283863</x:v>
      </x:c>
      <x:c r="S3285" s="53" t="n">
        <x:v>44348</x:v>
      </x:c>
      <x:c r="T3285" s="50" t="str">
        <x:v>not_identified_before_local_window</x:v>
      </x:c>
      <x:c r="U3285" s="50" t="str">
        <x:v>株式会社タカオカ興産</x:v>
      </x:c>
      <x:c r="V3285" s="54" t="n">
        <x:v>0.0919</x:v>
      </x:c>
      <x:c r="W3285" s="50" t="str">
        <x:v>高 岡 伸 夫</x:v>
      </x:c>
      <x:c r="X3285" s="50" t="b">
        <x:f>AND(COUNT(L3285:O3285)=4,L3285&gt;='設定'!$B$6,M3285&gt;='設定'!$B$6,N3285&gt;='設定'!$B$6,O3285&gt;='設定'!$B$6)</x:f>
        <x:v>0</x:v>
      </x:c>
      <x:c r="Y3285" s="50" t="b">
        <x:f>AND(COUNT(G3285:K3285)=5,P3285&gt;='設定'!$B$7)</x:f>
        <x:v>0</x:v>
      </x:c>
      <x:c r="Z3285" s="50" t="b">
        <x:f>AND(ISNUMBER(R3285),R3285&gt;='設定'!$B$8)</x:f>
        <x:v>0</x:v>
      </x:c>
      <x:c r="AA3285" s="50" t="b">
        <x:f>AND(ISNUMBER(S3285),S3285&gt;=DATE(YEAR('設定'!$B$10)-'設定'!$B$9,MONTH('設定'!$B$10),DAY('設定'!$B$10)))</x:f>
        <x:v>0</x:v>
      </x:c>
      <x:c r="AB3285" s="55" t="b">
        <x:v>0</x:v>
      </x:c>
      <x:c r="AC3285" s="55" t="b">
        <x:v>0</x:v>
      </x:c>
      <x:c r="AD3285" s="50" t="n">
        <x:f>IF(X3285,1,0)+IF(Z3285,1,0)+IF(AA3285,1,0)+IF(AB3285,1,0)</x:f>
        <x:v>0</x:v>
      </x:c>
      <x:c r="AE3285" s="50" t="n">
        <x:f>IF(Y3285,1,0)+IF(Z3285,1,0)+IF(AA3285,1,0)+IF(AB3285,1,0)</x:f>
        <x:v>0</x:v>
      </x:c>
      <x:c r="AF3285" s="50" t="n">
        <x:f>IF(Y3285,1,0)+IF(Z3285,1,0)+IF(AA3285,1,0)+IF(AC3285,1,0)</x:f>
        <x:v>0</x:v>
      </x:c>
      <x:c r="AG3285" s="53" t="n">
        <x:v>44348</x:v>
      </x:c>
      <x:c r="AH3285" s="50" t="str">
        <x:v>S100XYFO</x:v>
      </x:c>
      <x:c r="AI3285" s="50" t="str">
        <x:v>NetSalesSummaryOfBusinessResults</x:v>
      </x:c>
      <x:c r="AJ3285" s="50" t="str">
        <x:v>OperatingIncome</x:v>
      </x:c>
      <x:c r="AK3285" s="53" t="n">
        <x:v>46042</x:v>
      </x:c>
      <x:c r="AL3285" s="50" t="str">
        <x:v>365/365/365/366/365</x:v>
      </x:c>
      <x:c r="AM3285" s="51" t="n">
        <x:v>16858514</x:v>
      </x:c>
      <x:c r="AN3285" s="51" t="n">
        <x:v>391</x:v>
      </x:c>
      <x:c r="AO3285" s="51" t="n">
        <x:f>IFERROR(AM3285*AN3285,"")</x:f>
        <x:v>6591678974</x:v>
      </x:c>
      <x:c r="AP3285" s="56" t="n">
        <x:f>IFERROR(AO3285/(K3285*1000000),"")</x:f>
        <x:v>0.3255728906867394</x:v>
      </x:c>
      <x:c r="AQ3285" s="57" t="n">
        <x:v>16307563.333333334</x:v>
      </x:c>
      <x:c r="AR3285" s="52" t="n">
        <x:v>0.2944922565180631</x:v>
      </x:c>
      <x:c r="AS3285" s="52" t="n">
        <x:v>-0.6631887686592881</x:v>
      </x:c>
      <x:c r="AT3285" s="55" t="b">
        <x:v>0</x:v>
      </x:c>
      <x:c r="AU3285" s="50" t="str">
        <x:v>low_liquidity</x:v>
      </x:c>
      <x:c r="AV3285" s="58" t="n">
        <x:v>-0.2362114329583666</x:v>
      </x:c>
      <x:c r="AW3285" s="50" t="n">
        <x:v>3153</x:v>
      </x:c>
      <x:c r="AX3285" s="50" t="str">
        <x:v>Transformation Moat</x:v>
      </x:c>
      <x:c r="AY3285" s="50" t="str">
        <x:v>既存適格性フィルター不通過: low_liquidity / 60日平均売買代金2,000万円未満 / ローカル5年最大下落率-60%以下</x:v>
      </x:c>
      <x:c r="AZ3285" s="59" t="str">
        <x:v>2026-04-17 09:02</x:v>
      </x:c>
      <x:c r="BA3285" s="53"/>
      <x:c r="BB3285" s="50"/>
      <x:c r="BC3285" s="50"/>
      <x:c r="BD3285" s="50" t="str">
        <x:v>TOPIX Small 2</x:v>
      </x:c>
    </x:row>
    <x:row r="3286">
      <x:c r="A3286" s="50" t="n">
        <x:v>3285</x:v>
      </x:c>
      <x:c r="B3286" s="50" t="str">
        <x:v>7426</x:v>
      </x:c>
      <x:c r="C3286" s="50" t="str">
        <x:v>7426.T</x:v>
      </x:c>
      <x:c r="D3286" s="50" t="str">
        <x:v>Yamadai Corporation</x:v>
      </x:c>
      <x:c r="E3286" s="50" t="str">
        <x:v>Standard Market(Domestic)</x:v>
      </x:c>
      <x:c r="F3286" s="50" t="str">
        <x:v>Wholesale Trade</x:v>
      </x:c>
      <x:c r="G3286" s="51" t="n">
        <x:v>4166.169</x:v>
      </x:c>
      <x:c r="H3286" s="51" t="n">
        <x:v>4794.514</x:v>
      </x:c>
      <x:c r="I3286" s="51" t="n">
        <x:v>5055.559</x:v>
      </x:c>
      <x:c r="J3286" s="51" t="n">
        <x:v>4480.356</x:v>
      </x:c>
      <x:c r="K3286" s="51" t="n">
        <x:v>4057.679</x:v>
      </x:c>
      <x:c r="L3286" s="52" t="n">
        <x:f>IFERROR(H3286/G3286-1,"")</x:f>
        <x:v>0.15082081403802872</x:v>
      </x:c>
      <x:c r="M3286" s="52" t="n">
        <x:f>IFERROR(I3286/H3286-1,"")</x:f>
        <x:v>0.054446602929931975</x:v>
      </x:c>
      <x:c r="N3286" s="52" t="n">
        <x:f>IFERROR(J3286/I3286-1,"")</x:f>
        <x:v>-0.11377634006447168</x:v>
      </x:c>
      <x:c r="O3286" s="52" t="n">
        <x:f>IFERROR(K3286/J3286-1,"")</x:f>
        <x:v>-0.09434004797833018</x:v>
      </x:c>
      <x:c r="P3286" s="52" t="n">
        <x:f>IFERROR((K3286/G3286)^(1/4)-1,"")</x:f>
        <x:v>-0.006574734537174942</x:v>
      </x:c>
      <x:c r="Q3286" s="51" t="n">
        <x:v>-334.554</x:v>
      </x:c>
      <x:c r="R3286" s="52" t="n">
        <x:f>IFERROR(Q3286/K3286,"")</x:f>
        <x:v>-0.08244959741763702</x:v>
      </x:c>
      <x:c r="S3286" s="53" t="n">
        <x:v>38322</x:v>
      </x:c>
      <x:c r="T3286" s="50" t="str">
        <x:v>EDINET_company_history</x:v>
      </x:c>
      <x:c r="U3286" s="50" t="str">
        <x:v>有限会社エステートヤマダイン</x:v>
      </x:c>
      <x:c r="V3286" s="54" t="n">
        <x:v>0.2675</x:v>
      </x:c>
      <x:c r="W3286" s="50" t="str">
        <x:v>髙橋 暢介 / 阿部 竜也 / 宍戸 広光</x:v>
      </x:c>
      <x:c r="X3286" s="50" t="b">
        <x:f>AND(COUNT(L3286:O3286)=4,L3286&gt;='設定'!$B$6,M3286&gt;='設定'!$B$6,N3286&gt;='設定'!$B$6,O3286&gt;='設定'!$B$6)</x:f>
        <x:v>0</x:v>
      </x:c>
      <x:c r="Y3286" s="50" t="b">
        <x:f>AND(COUNT(G3286:K3286)=5,P3286&gt;='設定'!$B$7)</x:f>
        <x:v>0</x:v>
      </x:c>
      <x:c r="Z3286" s="50" t="b">
        <x:f>AND(ISNUMBER(R3286),R3286&gt;='設定'!$B$8)</x:f>
        <x:v>0</x:v>
      </x:c>
      <x:c r="AA3286" s="50" t="b">
        <x:f>AND(ISNUMBER(S3286),S3286&gt;=DATE(YEAR('設定'!$B$10)-'設定'!$B$9,MONTH('設定'!$B$10),DAY('設定'!$B$10)))</x:f>
        <x:v>0</x:v>
      </x:c>
      <x:c r="AB3286" s="55" t="b">
        <x:v>0</x:v>
      </x:c>
      <x:c r="AC3286" s="55" t="b">
        <x:v>0</x:v>
      </x:c>
      <x:c r="AD3286" s="50" t="n">
        <x:f>IF(X3286,1,0)+IF(Z3286,1,0)+IF(AA3286,1,0)+IF(AB3286,1,0)</x:f>
        <x:v>0</x:v>
      </x:c>
      <x:c r="AE3286" s="50" t="n">
        <x:f>IF(Y3286,1,0)+IF(Z3286,1,0)+IF(AA3286,1,0)+IF(AB3286,1,0)</x:f>
        <x:v>0</x:v>
      </x:c>
      <x:c r="AF3286" s="50" t="n">
        <x:f>IF(Y3286,1,0)+IF(Z3286,1,0)+IF(AA3286,1,0)+IF(AC3286,1,0)</x:f>
        <x:v>0</x:v>
      </x:c>
      <x:c r="AG3286" s="53" t="n">
        <x:v>44348</x:v>
      </x:c>
      <x:c r="AH3286" s="50" t="str">
        <x:v>S100W97P</x:v>
      </x:c>
      <x:c r="AI3286" s="50" t="str">
        <x:v>NetSalesSummaryOfBusinessResults</x:v>
      </x:c>
      <x:c r="AJ3286" s="50" t="str">
        <x:v>OperatingIncome</x:v>
      </x:c>
      <x:c r="AK3286" s="53" t="n">
        <x:v>45747</x:v>
      </x:c>
      <x:c r="AL3286" s="50" t="str">
        <x:v>365/365/365/366/365</x:v>
      </x:c>
      <x:c r="AM3286" s="51" t="n">
        <x:v>1110868</x:v>
      </x:c>
      <x:c r="AN3286" s="51" t="n">
        <x:v>500</x:v>
      </x:c>
      <x:c r="AO3286" s="51" t="n">
        <x:f>IFERROR(AM3286*AN3286,"")</x:f>
        <x:v>555434000</x:v>
      </x:c>
      <x:c r="AP3286" s="56" t="n">
        <x:f>IFERROR(AO3286/(K3286*1000000),"")</x:f>
        <x:v>0.13688465746058276</x:v>
      </x:c>
      <x:c r="AQ3286" s="57" t="n">
        <x:v>14961135</x:v>
      </x:c>
      <x:c r="AR3286" s="52" t="n">
        <x:v>0.727219719368944</x:v>
      </x:c>
      <x:c r="AS3286" s="52" t="n">
        <x:v>-0.9053609161660447</x:v>
      </x:c>
      <x:c r="AT3286" s="55" t="b">
        <x:v>0</x:v>
      </x:c>
      <x:c r="AU3286" s="50" t="str">
        <x:v>low_liquidity</x:v>
      </x:c>
      <x:c r="AV3286" s="58" t="n">
        <x:v>-0.866832462218387</x:v>
      </x:c>
      <x:c r="AW3286" s="50" t="n">
        <x:v>3607</x:v>
      </x:c>
      <x:c r="AX3286" s="50" t="str">
        <x:v>Transformation Moat</x:v>
      </x:c>
      <x:c r="AY3286" s="50" t="str">
        <x:v>既存適格性フィルター不通過: low_liquidity / 60日平均売買代金2,000万円未満 / 年率ボラティリティ60%以上 / ローカル5年最大下落率-60%以下</x:v>
      </x:c>
      <x:c r="AZ3286" s="59" t="str">
        <x:v>2025-06-30 09:53</x:v>
      </x:c>
      <x:c r="BA3286" s="53" t="n">
        <x:v>38322</x:v>
      </x:c>
      <x:c r="BB3286" s="50"/>
      <x:c r="BC3286" s="50"/>
      <x:c r="BD3286" s="50"/>
    </x:row>
    <x:row r="3287">
      <x:c r="A3287" s="50" t="n">
        <x:v>3286</x:v>
      </x:c>
      <x:c r="B3287" s="50" t="str">
        <x:v>3191</x:v>
      </x:c>
      <x:c r="C3287" s="50" t="str">
        <x:v>3191.T</x:v>
      </x:c>
      <x:c r="D3287" s="50" t="str">
        <x:v>JOYFUL HONDA CO.,LTD.</x:v>
      </x:c>
      <x:c r="E3287" s="50" t="str">
        <x:v>Prime Market (Domestic)</x:v>
      </x:c>
      <x:c r="F3287" s="50" t="str">
        <x:v>Retail Trade</x:v>
      </x:c>
      <x:c r="G3287" s="51" t="n">
        <x:v>132499</x:v>
      </x:c>
      <x:c r="H3287" s="51" t="n">
        <x:v>123555</x:v>
      </x:c>
      <x:c r="I3287" s="51" t="n">
        <x:v>123362</x:v>
      </x:c>
      <x:c r="J3287" s="51" t="n">
        <x:v>126894</x:v>
      </x:c>
      <x:c r="K3287" s="51" t="n">
        <x:v>128980</x:v>
      </x:c>
      <x:c r="L3287" s="52" t="n">
        <x:f>IFERROR(H3287/G3287-1,"")</x:f>
        <x:v>-0.06750239624449994</x:v>
      </x:c>
      <x:c r="M3287" s="52" t="n">
        <x:f>IFERROR(I3287/H3287-1,"")</x:f>
        <x:v>-0.0015620573833515783</x:v>
      </x:c>
      <x:c r="N3287" s="52" t="n">
        <x:f>IFERROR(J3287/I3287-1,"")</x:f>
        <x:v>0.02863118302232448</x:v>
      </x:c>
      <x:c r="O3287" s="52" t="n">
        <x:f>IFERROR(K3287/J3287-1,"")</x:f>
        <x:v>0.016438917521711005</x:v>
      </x:c>
      <x:c r="P3287" s="52" t="n">
        <x:f>IFERROR((K3287/G3287)^(1/4)-1,"")</x:f>
        <x:v>-0.00670684421134804</x:v>
      </x:c>
      <x:c r="Q3287" s="51" t="n">
        <x:v>10748</x:v>
      </x:c>
      <x:c r="R3287" s="52" t="n">
        <x:f>IFERROR(Q3287/K3287,"")</x:f>
        <x:v>0.0833307489533261</x:v>
      </x:c>
      <x:c r="S3287" s="53" t="n">
        <x:v>41730</x:v>
      </x:c>
      <x:c r="T3287" s="50" t="str">
        <x:v>EDINET_company_history</x:v>
      </x:c>
      <x:c r="U3287" s="50" t="str">
        <x:v>日本マスタートラスト信託銀行株式会社（信託口）</x:v>
      </x:c>
      <x:c r="V3287" s="54" t="n">
        <x:v>0.0911</x:v>
      </x:c>
      <x:c r="W3287" s="50" t="str">
        <x:v>平山 育夫</x:v>
      </x:c>
      <x:c r="X3287" s="50" t="b">
        <x:f>AND(COUNT(L3287:O3287)=4,L3287&gt;='設定'!$B$6,M3287&gt;='設定'!$B$6,N3287&gt;='設定'!$B$6,O3287&gt;='設定'!$B$6)</x:f>
        <x:v>0</x:v>
      </x:c>
      <x:c r="Y3287" s="50" t="b">
        <x:f>AND(COUNT(G3287:K3287)=5,P3287&gt;='設定'!$B$7)</x:f>
        <x:v>0</x:v>
      </x:c>
      <x:c r="Z3287" s="50" t="b">
        <x:f>AND(ISNUMBER(R3287),R3287&gt;='設定'!$B$8)</x:f>
        <x:v>0</x:v>
      </x:c>
      <x:c r="AA3287" s="50" t="b">
        <x:f>AND(ISNUMBER(S3287),S3287&gt;=DATE(YEAR('設定'!$B$10)-'設定'!$B$9,MONTH('設定'!$B$10),DAY('設定'!$B$10)))</x:f>
        <x:v>0</x:v>
      </x:c>
      <x:c r="AB3287" s="55" t="b">
        <x:v>0</x:v>
      </x:c>
      <x:c r="AC3287" s="55" t="b">
        <x:v>0</x:v>
      </x:c>
      <x:c r="AD3287" s="50" t="n">
        <x:f>IF(X3287,1,0)+IF(Z3287,1,0)+IF(AA3287,1,0)+IF(AB3287,1,0)</x:f>
        <x:v>0</x:v>
      </x:c>
      <x:c r="AE3287" s="50" t="n">
        <x:f>IF(Y3287,1,0)+IF(Z3287,1,0)+IF(AA3287,1,0)+IF(AB3287,1,0)</x:f>
        <x:v>0</x:v>
      </x:c>
      <x:c r="AF3287" s="50" t="n">
        <x:f>IF(Y3287,1,0)+IF(Z3287,1,0)+IF(AA3287,1,0)+IF(AC3287,1,0)</x:f>
        <x:v>0</x:v>
      </x:c>
      <x:c r="AG3287" s="53" t="n">
        <x:v>44348</x:v>
      </x:c>
      <x:c r="AH3287" s="50" t="str">
        <x:v>S100WO68</x:v>
      </x:c>
      <x:c r="AI3287" s="50" t="str">
        <x:v>NetSalesSummaryOfBusinessResults</x:v>
      </x:c>
      <x:c r="AJ3287" s="50" t="str">
        <x:v>OperatingIncome</x:v>
      </x:c>
      <x:c r="AK3287" s="53" t="n">
        <x:v>45828</x:v>
      </x:c>
      <x:c r="AL3287" s="50" t="str">
        <x:v>365/365/365/366/365</x:v>
      </x:c>
      <x:c r="AM3287" s="51" t="n">
        <x:v>60595312</x:v>
      </x:c>
      <x:c r="AN3287" s="51" t="n">
        <x:v>2187</x:v>
      </x:c>
      <x:c r="AO3287" s="51" t="n">
        <x:f>IFERROR(AM3287*AN3287,"")</x:f>
        <x:v>132521947344</x:v>
      </x:c>
      <x:c r="AP3287" s="56" t="n">
        <x:f>IFERROR(AO3287/(K3287*1000000),"")</x:f>
        <x:v>1.0274612137075516</x:v>
      </x:c>
      <x:c r="AQ3287" s="57" t="n">
        <x:v>459830761.6666667</x:v>
      </x:c>
      <x:c r="AR3287" s="52" t="n">
        <x:v>0.1877308386555896</x:v>
      </x:c>
      <x:c r="AS3287" s="52" t="n">
        <x:v>-0.2209745940260862</x:v>
      </x:c>
      <x:c r="AT3287" s="55" t="b">
        <x:v>1</x:v>
      </x:c>
      <x:c r="AU3287" s="50"/>
      <x:c r="AV3287" s="58" t="n">
        <x:v>0.0188609591129609</x:v>
      </x:c>
      <x:c r="AW3287" s="50" t="n">
        <x:v>1725</x:v>
      </x:c>
      <x:c r="AX3287" s="50" t="str">
        <x:v>Core Moat</x:v>
      </x:c>
      <x:c r="AY3287" s="50" t="str">
        <x:v>目立つ機械的警告なし（定性確認は別途必要）</x:v>
      </x:c>
      <x:c r="AZ3287" s="59" t="str">
        <x:v>2025-09-16 11:06</x:v>
      </x:c>
      <x:c r="BA3287" s="53" t="n">
        <x:v>41730</x:v>
      </x:c>
      <x:c r="BB3287" s="50"/>
      <x:c r="BC3287" s="50"/>
      <x:c r="BD3287" s="50" t="str">
        <x:v>TOPIX Small 1</x:v>
      </x:c>
    </x:row>
    <x:row r="3288">
      <x:c r="A3288" s="50" t="n">
        <x:v>3287</x:v>
      </x:c>
      <x:c r="B3288" s="50" t="str">
        <x:v>7514</x:v>
      </x:c>
      <x:c r="C3288" s="50" t="str">
        <x:v>7514.T</x:v>
      </x:c>
      <x:c r="D3288" s="50" t="str">
        <x:v>HIMARAYA Co.,Ltd.</x:v>
      </x:c>
      <x:c r="E3288" s="50" t="str">
        <x:v>Standard Market(Domestic)</x:v>
      </x:c>
      <x:c r="F3288" s="50" t="str">
        <x:v>Retail Trade</x:v>
      </x:c>
      <x:c r="G3288" s="51" t="n">
        <x:v>62135</x:v>
      </x:c>
      <x:c r="H3288" s="51" t="n">
        <x:v>58931</x:v>
      </x:c>
      <x:c r="I3288" s="51" t="n">
        <x:v>60189</x:v>
      </x:c>
      <x:c r="J3288" s="51" t="n">
        <x:v>58512</x:v>
      </x:c>
      <x:c r="K3288" s="51" t="n">
        <x:v>60447</x:v>
      </x:c>
      <x:c r="L3288" s="52" t="n">
        <x:f>IFERROR(H3288/G3288-1,"")</x:f>
        <x:v>-0.05156514042005311</x:v>
      </x:c>
      <x:c r="M3288" s="52" t="n">
        <x:f>IFERROR(I3288/H3288-1,"")</x:f>
        <x:v>0.021346999032767044</x:v>
      </x:c>
      <x:c r="N3288" s="52" t="n">
        <x:f>IFERROR(J3288/I3288-1,"")</x:f>
        <x:v>-0.02786223396301646</x:v>
      </x:c>
      <x:c r="O3288" s="52" t="n">
        <x:f>IFERROR(K3288/J3288-1,"")</x:f>
        <x:v>0.03307013945857262</x:v>
      </x:c>
      <x:c r="P3288" s="52" t="n">
        <x:f>IFERROR((K3288/G3288)^(1/4)-1,"")</x:f>
        <x:v>-0.006861970724209687</x:v>
      </x:c>
      <x:c r="Q3288" s="51" t="n">
        <x:v>285</x:v>
      </x:c>
      <x:c r="R3288" s="52" t="n">
        <x:f>IFERROR(Q3288/K3288,"")</x:f>
        <x:v>0.004714874187304581</x:v>
      </x:c>
      <x:c r="S3288" s="53" t="n">
        <x:v>36495</x:v>
      </x:c>
      <x:c r="T3288" s="50" t="str">
        <x:v>EDINET_company_history</x:v>
      </x:c>
      <x:c r="U3288" s="50" t="str">
        <x:v>株式会社コモリホールディングス</x:v>
      </x:c>
      <x:c r="V3288" s="54" t="n">
        <x:v>0.3341</x:v>
      </x:c>
      <x:c r="W3288" s="50" t="str">
        <x:v>小田 学</x:v>
      </x:c>
      <x:c r="X3288" s="50" t="b">
        <x:f>AND(COUNT(L3288:O3288)=4,L3288&gt;='設定'!$B$6,M3288&gt;='設定'!$B$6,N3288&gt;='設定'!$B$6,O3288&gt;='設定'!$B$6)</x:f>
        <x:v>0</x:v>
      </x:c>
      <x:c r="Y3288" s="50" t="b">
        <x:f>AND(COUNT(G3288:K3288)=5,P3288&gt;='設定'!$B$7)</x:f>
        <x:v>0</x:v>
      </x:c>
      <x:c r="Z3288" s="50" t="b">
        <x:f>AND(ISNUMBER(R3288),R3288&gt;='設定'!$B$8)</x:f>
        <x:v>0</x:v>
      </x:c>
      <x:c r="AA3288" s="50" t="b">
        <x:f>AND(ISNUMBER(S3288),S3288&gt;=DATE(YEAR('設定'!$B$10)-'設定'!$B$9,MONTH('設定'!$B$10),DAY('設定'!$B$10)))</x:f>
        <x:v>0</x:v>
      </x:c>
      <x:c r="AB3288" s="55" t="b">
        <x:v>0</x:v>
      </x:c>
      <x:c r="AC3288" s="55" t="b">
        <x:v>0</x:v>
      </x:c>
      <x:c r="AD3288" s="50" t="n">
        <x:f>IF(X3288,1,0)+IF(Z3288,1,0)+IF(AA3288,1,0)+IF(AB3288,1,0)</x:f>
        <x:v>0</x:v>
      </x:c>
      <x:c r="AE3288" s="50" t="n">
        <x:f>IF(Y3288,1,0)+IF(Z3288,1,0)+IF(AA3288,1,0)+IF(AB3288,1,0)</x:f>
        <x:v>0</x:v>
      </x:c>
      <x:c r="AF3288" s="50" t="n">
        <x:f>IF(Y3288,1,0)+IF(Z3288,1,0)+IF(AA3288,1,0)+IF(AC3288,1,0)</x:f>
        <x:v>0</x:v>
      </x:c>
      <x:c r="AG3288" s="53" t="n">
        <x:v>44348</x:v>
      </x:c>
      <x:c r="AH3288" s="50" t="str">
        <x:v>S100X67D</x:v>
      </x:c>
      <x:c r="AI3288" s="50" t="str">
        <x:v>NetSalesSummaryOfBusinessResults</x:v>
      </x:c>
      <x:c r="AJ3288" s="50" t="str">
        <x:v>OperatingIncome</x:v>
      </x:c>
      <x:c r="AK3288" s="53" t="n">
        <x:v>45900</x:v>
      </x:c>
      <x:c r="AL3288" s="50" t="str">
        <x:v>365/365/365/366/365</x:v>
      </x:c>
      <x:c r="AM3288" s="51" t="n">
        <x:v>12290387</x:v>
      </x:c>
      <x:c r="AN3288" s="51" t="n">
        <x:v>850</x:v>
      </x:c>
      <x:c r="AO3288" s="51" t="n">
        <x:f>IFERROR(AM3288*AN3288,"")</x:f>
        <x:v>10446828950</x:v>
      </x:c>
      <x:c r="AP3288" s="56" t="n">
        <x:f>IFERROR(AO3288/(K3288*1000000),"")</x:f>
        <x:v>0.17282626019488145</x:v>
      </x:c>
      <x:c r="AQ3288" s="57" t="n">
        <x:v>3727233.3333333335</x:v>
      </x:c>
      <x:c r="AR3288" s="52" t="n">
        <x:v>0.1878187807351032</x:v>
      </x:c>
      <x:c r="AS3288" s="52" t="n">
        <x:v>-0.4015064098594396</x:v>
      </x:c>
      <x:c r="AT3288" s="55" t="b">
        <x:v>0</x:v>
      </x:c>
      <x:c r="AU3288" s="50" t="str">
        <x:v>low_liquidity</x:v>
      </x:c>
      <x:c r="AV3288" s="58" t="n">
        <x:v>-0.1507693476145456</x:v>
      </x:c>
      <x:c r="AW3288" s="50" t="n">
        <x:v>2853</x:v>
      </x:c>
      <x:c r="AX3288" s="50" t="str">
        <x:v>Core Moat</x:v>
      </x:c>
      <x:c r="AY3288" s="50" t="str">
        <x:v>既存適格性フィルター不通過: low_liquidity / 60日平均売買代金2,000万円未満</x:v>
      </x:c>
      <x:c r="AZ3288" s="59" t="str">
        <x:v>2025-11-25 10:30</x:v>
      </x:c>
      <x:c r="BA3288" s="53" t="n">
        <x:v>36495</x:v>
      </x:c>
      <x:c r="BB3288" s="50"/>
      <x:c r="BC3288" s="50"/>
      <x:c r="BD3288" s="50"/>
    </x:row>
    <x:row r="3289">
      <x:c r="A3289" s="50" t="n">
        <x:v>3288</x:v>
      </x:c>
      <x:c r="B3289" s="50" t="str">
        <x:v>2291</x:v>
      </x:c>
      <x:c r="C3289" s="50" t="str">
        <x:v>2291.T</x:v>
      </x:c>
      <x:c r="D3289" s="50" t="str">
        <x:v>FUKUTOME MEAT PACKERS,LTD.</x:v>
      </x:c>
      <x:c r="E3289" s="50" t="str">
        <x:v>Standard Market(Domestic)</x:v>
      </x:c>
      <x:c r="F3289" s="50" t="str">
        <x:v>Foods</x:v>
      </x:c>
      <x:c r="G3289" s="51" t="n">
        <x:v>25326</x:v>
      </x:c>
      <x:c r="H3289" s="51" t="n">
        <x:v>24420</x:v>
      </x:c>
      <x:c r="I3289" s="51" t="n">
        <x:v>24895</x:v>
      </x:c>
      <x:c r="J3289" s="51" t="n">
        <x:v>25193</x:v>
      </x:c>
      <x:c r="K3289" s="51" t="n">
        <x:v>24621</x:v>
      </x:c>
      <x:c r="L3289" s="52" t="n">
        <x:f>IFERROR(H3289/G3289-1,"")</x:f>
        <x:v>-0.03577351338545365</x:v>
      </x:c>
      <x:c r="M3289" s="52" t="n">
        <x:f>IFERROR(I3289/H3289-1,"")</x:f>
        <x:v>0.019451269451269404</x:v>
      </x:c>
      <x:c r="N3289" s="52" t="n">
        <x:f>IFERROR(J3289/I3289-1,"")</x:f>
        <x:v>0.011970275155653853</x:v>
      </x:c>
      <x:c r="O3289" s="52" t="n">
        <x:f>IFERROR(K3289/J3289-1,"")</x:f>
        <x:v>-0.022704719564958564</x:v>
      </x:c>
      <x:c r="P3289" s="52" t="n">
        <x:f>IFERROR((K3289/G3289)^(1/4)-1,"")</x:f>
        <x:v>-0.007033100846323026</x:v>
      </x:c>
      <x:c r="Q3289" s="51" t="n">
        <x:v>-621</x:v>
      </x:c>
      <x:c r="R3289" s="52" t="n">
        <x:f>IFERROR(Q3289/K3289,"")</x:f>
        <x:v>-0.025222371146582184</x:v>
      </x:c>
      <x:c r="S3289" s="53" t="n">
        <x:v>32021</x:v>
      </x:c>
      <x:c r="T3289" s="50" t="str">
        <x:v>EDINET_company_history</x:v>
      </x:c>
      <x:c r="U3289" s="50" t="str">
        <x:v>株式会社福留興産</x:v>
      </x:c>
      <x:c r="V3289" s="54" t="n">
        <x:v>0.2013</x:v>
      </x:c>
      <x:c r="W3289" s="50" t="str">
        <x:v>福 原 治 彦</x:v>
      </x:c>
      <x:c r="X3289" s="50" t="b">
        <x:f>AND(COUNT(L3289:O3289)=4,L3289&gt;='設定'!$B$6,M3289&gt;='設定'!$B$6,N3289&gt;='設定'!$B$6,O3289&gt;='設定'!$B$6)</x:f>
        <x:v>0</x:v>
      </x:c>
      <x:c r="Y3289" s="50" t="b">
        <x:f>AND(COUNT(G3289:K3289)=5,P3289&gt;='設定'!$B$7)</x:f>
        <x:v>0</x:v>
      </x:c>
      <x:c r="Z3289" s="50" t="b">
        <x:f>AND(ISNUMBER(R3289),R3289&gt;='設定'!$B$8)</x:f>
        <x:v>0</x:v>
      </x:c>
      <x:c r="AA3289" s="50" t="b">
        <x:f>AND(ISNUMBER(S3289),S3289&gt;=DATE(YEAR('設定'!$B$10)-'設定'!$B$9,MONTH('設定'!$B$10),DAY('設定'!$B$10)))</x:f>
        <x:v>0</x:v>
      </x:c>
      <x:c r="AB3289" s="55" t="b">
        <x:v>0</x:v>
      </x:c>
      <x:c r="AC3289" s="55" t="b">
        <x:v>0</x:v>
      </x:c>
      <x:c r="AD3289" s="50" t="n">
        <x:f>IF(X3289,1,0)+IF(Z3289,1,0)+IF(AA3289,1,0)+IF(AB3289,1,0)</x:f>
        <x:v>0</x:v>
      </x:c>
      <x:c r="AE3289" s="50" t="n">
        <x:f>IF(Y3289,1,0)+IF(Z3289,1,0)+IF(AA3289,1,0)+IF(AB3289,1,0)</x:f>
        <x:v>0</x:v>
      </x:c>
      <x:c r="AF3289" s="50" t="n">
        <x:f>IF(Y3289,1,0)+IF(Z3289,1,0)+IF(AA3289,1,0)+IF(AC3289,1,0)</x:f>
        <x:v>0</x:v>
      </x:c>
      <x:c r="AG3289" s="53" t="n">
        <x:v>44348</x:v>
      </x:c>
      <x:c r="AH3289" s="50" t="str">
        <x:v>S100W3K1</x:v>
      </x:c>
      <x:c r="AI3289" s="50" t="str">
        <x:v>NetSalesSummaryOfBusinessResults</x:v>
      </x:c>
      <x:c r="AJ3289" s="50" t="str">
        <x:v>OperatingIncome</x:v>
      </x:c>
      <x:c r="AK3289" s="53" t="n">
        <x:v>45747</x:v>
      </x:c>
      <x:c r="AL3289" s="50" t="str">
        <x:v>365/365/365/366/365</x:v>
      </x:c>
      <x:c r="AM3289" s="51" t="n">
        <x:v>3336400</x:v>
      </x:c>
      <x:c r="AN3289" s="51" t="n">
        <x:v>537</x:v>
      </x:c>
      <x:c r="AO3289" s="51" t="n">
        <x:f>IFERROR(AM3289*AN3289,"")</x:f>
        <x:v>1791646800</x:v>
      </x:c>
      <x:c r="AP3289" s="56" t="n">
        <x:f>IFERROR(AO3289/(K3289*1000000),"")</x:f>
        <x:v>0.0727690508102839</x:v>
      </x:c>
      <x:c r="AQ3289" s="57" t="n">
        <x:v>2229755</x:v>
      </x:c>
      <x:c r="AR3289" s="52" t="n">
        <x:v>0.1765036052609375</x:v>
      </x:c>
      <x:c r="AS3289" s="52" t="n">
        <x:v>-0.721761658031088</x:v>
      </x:c>
      <x:c r="AT3289" s="55" t="b">
        <x:v>0</x:v>
      </x:c>
      <x:c r="AU3289" s="50" t="str">
        <x:v>low_liquidity</x:v>
      </x:c>
      <x:c r="AV3289" s="58" t="n">
        <x:v>-0.294625371943119</x:v>
      </x:c>
      <x:c r="AW3289" s="50" t="n">
        <x:v>3273</x:v>
      </x:c>
      <x:c r="AX3289" s="50" t="str">
        <x:v>Transformation Moat</x:v>
      </x:c>
      <x:c r="AY3289" s="50" t="str">
        <x:v>既存適格性フィルター不通過: low_liquidity / 60日平均売買代金2,000万円未満 / ローカル5年最大下落率-60%以下</x:v>
      </x:c>
      <x:c r="AZ3289" s="59" t="str">
        <x:v>2025-06-24 10:55</x:v>
      </x:c>
      <x:c r="BA3289" s="53" t="n">
        <x:v>32021</x:v>
      </x:c>
      <x:c r="BB3289" s="50"/>
      <x:c r="BC3289" s="50"/>
      <x:c r="BD3289" s="50"/>
    </x:row>
    <x:row r="3290">
      <x:c r="A3290" s="50" t="n">
        <x:v>3289</x:v>
      </x:c>
      <x:c r="B3290" s="50" t="str">
        <x:v>3815</x:v>
      </x:c>
      <x:c r="C3290" s="50" t="str">
        <x:v>3815.T</x:v>
      </x:c>
      <x:c r="D3290" s="50" t="str">
        <x:v>Media Kobo,Inc.</x:v>
      </x:c>
      <x:c r="E3290" s="50" t="str">
        <x:v>Growth Market(Domestic)</x:v>
      </x:c>
      <x:c r="F3290" s="50" t="str">
        <x:v>Information &amp; Communication</x:v>
      </x:c>
      <x:c r="G3290" s="51" t="n">
        <x:v>1929.357</x:v>
      </x:c>
      <x:c r="H3290" s="51" t="n">
        <x:v>2203.542</x:v>
      </x:c>
      <x:c r="I3290" s="51" t="n">
        <x:v>2073.847</x:v>
      </x:c>
      <x:c r="J3290" s="51" t="n">
        <x:v>2012.763</x:v>
      </x:c>
      <x:c r="K3290" s="51" t="n">
        <x:v>1873.495</x:v>
      </x:c>
      <x:c r="L3290" s="52" t="n">
        <x:f>IFERROR(H3290/G3290-1,"")</x:f>
        <x:v>0.14211211299930482</x:v>
      </x:c>
      <x:c r="M3290" s="52" t="n">
        <x:f>IFERROR(I3290/H3290-1,"")</x:f>
        <x:v>-0.05885751213273893</x:v>
      </x:c>
      <x:c r="N3290" s="52" t="n">
        <x:f>IFERROR(J3290/I3290-1,"")</x:f>
        <x:v>-0.029454439020815126</x:v>
      </x:c>
      <x:c r="O3290" s="52" t="n">
        <x:f>IFERROR(K3290/J3290-1,"")</x:f>
        <x:v>-0.06919244839059546</x:v>
      </x:c>
      <x:c r="P3290" s="52" t="n">
        <x:f>IFERROR((K3290/G3290)^(1/4)-1,"")</x:f>
        <x:v>-0.007318368451191937</x:v>
      </x:c>
      <x:c r="Q3290" s="51" t="n">
        <x:v>-323.447</x:v>
      </x:c>
      <x:c r="R3290" s="52" t="n">
        <x:f>IFERROR(Q3290/K3290,"")</x:f>
        <x:v>-0.17264364196328255</x:v>
      </x:c>
      <x:c r="S3290" s="53" t="n">
        <x:v>38961</x:v>
      </x:c>
      <x:c r="T3290" s="50" t="str">
        <x:v>EDINET_company_history</x:v>
      </x:c>
      <x:c r="U3290" s="50" t="str">
        <x:v>株式会社エヌカルテット</x:v>
      </x:c>
      <x:c r="V3290" s="54" t="n">
        <x:v>0.4659</x:v>
      </x:c>
      <x:c r="W3290" s="50" t="str">
        <x:v>長沢 一男</x:v>
      </x:c>
      <x:c r="X3290" s="50" t="b">
        <x:f>AND(COUNT(L3290:O3290)=4,L3290&gt;='設定'!$B$6,M3290&gt;='設定'!$B$6,N3290&gt;='設定'!$B$6,O3290&gt;='設定'!$B$6)</x:f>
        <x:v>0</x:v>
      </x:c>
      <x:c r="Y3290" s="50" t="b">
        <x:f>AND(COUNT(G3290:K3290)=5,P3290&gt;='設定'!$B$7)</x:f>
        <x:v>0</x:v>
      </x:c>
      <x:c r="Z3290" s="50" t="b">
        <x:f>AND(ISNUMBER(R3290),R3290&gt;='設定'!$B$8)</x:f>
        <x:v>0</x:v>
      </x:c>
      <x:c r="AA3290" s="50" t="b">
        <x:f>AND(ISNUMBER(S3290),S3290&gt;=DATE(YEAR('設定'!$B$10)-'設定'!$B$9,MONTH('設定'!$B$10),DAY('設定'!$B$10)))</x:f>
        <x:v>0</x:v>
      </x:c>
      <x:c r="AB3290" s="55" t="b">
        <x:v>0</x:v>
      </x:c>
      <x:c r="AC3290" s="55" t="b">
        <x:v>0</x:v>
      </x:c>
      <x:c r="AD3290" s="50" t="n">
        <x:f>IF(X3290,1,0)+IF(Z3290,1,0)+IF(AA3290,1,0)+IF(AB3290,1,0)</x:f>
        <x:v>0</x:v>
      </x:c>
      <x:c r="AE3290" s="50" t="n">
        <x:f>IF(Y3290,1,0)+IF(Z3290,1,0)+IF(AA3290,1,0)+IF(AB3290,1,0)</x:f>
        <x:v>0</x:v>
      </x:c>
      <x:c r="AF3290" s="50" t="n">
        <x:f>IF(Y3290,1,0)+IF(Z3290,1,0)+IF(AA3290,1,0)+IF(AC3290,1,0)</x:f>
        <x:v>0</x:v>
      </x:c>
      <x:c r="AG3290" s="53" t="n">
        <x:v>44348</x:v>
      </x:c>
      <x:c r="AH3290" s="50" t="str">
        <x:v>S100X62P</x:v>
      </x:c>
      <x:c r="AI3290" s="50" t="str">
        <x:v>NetSalesSummaryOfBusinessResults</x:v>
      </x:c>
      <x:c r="AJ3290" s="50" t="str">
        <x:v>OperatingIncome</x:v>
      </x:c>
      <x:c r="AK3290" s="53" t="n">
        <x:v>45900</x:v>
      </x:c>
      <x:c r="AL3290" s="50" t="str">
        <x:v>365/365/365/366/365</x:v>
      </x:c>
      <x:c r="AM3290" s="51" t="n">
        <x:v>10428900</x:v>
      </x:c>
      <x:c r="AN3290" s="51" t="n">
        <x:v>442</x:v>
      </x:c>
      <x:c r="AO3290" s="51" t="n">
        <x:f>IFERROR(AM3290*AN3290,"")</x:f>
        <x:v>4609573800</x:v>
      </x:c>
      <x:c r="AP3290" s="56" t="n">
        <x:f>IFERROR(AO3290/(K3290*1000000),"")</x:f>
        <x:v>2.460414252506679</x:v>
      </x:c>
      <x:c r="AQ3290" s="57" t="n">
        <x:v>4010890</x:v>
      </x:c>
      <x:c r="AR3290" s="52" t="n">
        <x:v>0.4729201607394755</x:v>
      </x:c>
      <x:c r="AS3290" s="52" t="n">
        <x:v>-0.5645483989662217</x:v>
      </x:c>
      <x:c r="AT3290" s="55" t="b">
        <x:v>0</x:v>
      </x:c>
      <x:c r="AU3290" s="50" t="str">
        <x:v>low_liquidity</x:v>
      </x:c>
      <x:c r="AV3290" s="58" t="n">
        <x:v>-0.5047161605327143</x:v>
      </x:c>
      <x:c r="AW3290" s="50" t="n">
        <x:v>3495</x:v>
      </x:c>
      <x:c r="AX3290" s="50" t="str">
        <x:v>Future Moat</x:v>
      </x:c>
      <x:c r="AY3290" s="50" t="str">
        <x:v>既存適格性フィルター不通過: low_liquidity / 60日平均売買代金2,000万円未満</x:v>
      </x:c>
      <x:c r="AZ3290" s="59" t="str">
        <x:v>2025-11-21 16:04</x:v>
      </x:c>
      <x:c r="BA3290" s="53" t="n">
        <x:v>38961</x:v>
      </x:c>
      <x:c r="BB3290" s="50"/>
      <x:c r="BC3290" s="50"/>
      <x:c r="BD3290" s="50"/>
    </x:row>
    <x:row r="3291">
      <x:c r="A3291" s="50" t="n">
        <x:v>3290</x:v>
      </x:c>
      <x:c r="B3291" s="50" t="str">
        <x:v>9063</x:v>
      </x:c>
      <x:c r="C3291" s="50" t="str">
        <x:v>9063.T</x:v>
      </x:c>
      <x:c r="D3291" s="50" t="str">
        <x:v>Okayamaken Freight Transportation CO.,LTD.</x:v>
      </x:c>
      <x:c r="E3291" s="50" t="str">
        <x:v>Standard Market(Domestic)</x:v>
      </x:c>
      <x:c r="F3291" s="50" t="str">
        <x:v>Land Transportation</x:v>
      </x:c>
      <x:c r="G3291" s="51" t="n">
        <x:v>39499.178</x:v>
      </x:c>
      <x:c r="H3291" s="51" t="n">
        <x:v>39277.524</x:v>
      </x:c>
      <x:c r="I3291" s="51" t="n">
        <x:v>38474.486</x:v>
      </x:c>
      <x:c r="J3291" s="51" t="n">
        <x:v>37693.469</x:v>
      </x:c>
      <x:c r="K3291" s="51" t="n">
        <x:v>38346.578</x:v>
      </x:c>
      <x:c r="L3291" s="52" t="n">
        <x:f>IFERROR(H3291/G3291-1,"")</x:f>
        <x:v>-0.005611610449209881</x:v>
      </x:c>
      <x:c r="M3291" s="52" t="n">
        <x:f>IFERROR(I3291/H3291-1,"")</x:f>
        <x:v>-0.020445229694213918</x:v>
      </x:c>
      <x:c r="N3291" s="52" t="n">
        <x:f>IFERROR(J3291/I3291-1,"")</x:f>
        <x:v>-0.020299608421019633</x:v>
      </x:c>
      <x:c r="O3291" s="52" t="n">
        <x:f>IFERROR(K3291/J3291-1,"")</x:f>
        <x:v>0.017326847788936783</x:v>
      </x:c>
      <x:c r="P3291" s="52" t="n">
        <x:f>IFERROR((K3291/G3291)^(1/4)-1,"")</x:f>
        <x:v>-0.007376302679045876</x:v>
      </x:c>
      <x:c r="Q3291" s="51" t="n">
        <x:v>907.112</x:v>
      </x:c>
      <x:c r="R3291" s="52" t="n">
        <x:f>IFERROR(Q3291/K3291,"")</x:f>
        <x:v>0.02365561797978427</x:v>
      </x:c>
      <x:c r="S3291" s="53" t="n">
        <x:v>33909</x:v>
      </x:c>
      <x:c r="T3291" s="50" t="str">
        <x:v>EDINET_company_history</x:v>
      </x:c>
      <x:c r="U3291" s="50" t="str">
        <x:v>損害保険ジャパン株式会社</x:v>
      </x:c>
      <x:c r="V3291" s="54" t="n">
        <x:v>0.0751</x:v>
      </x:c>
      <x:c r="W3291" s="50" t="str">
        <x:v>原田 和充 / 馬屋原 章</x:v>
      </x:c>
      <x:c r="X3291" s="50" t="b">
        <x:f>AND(COUNT(L3291:O3291)=4,L3291&gt;='設定'!$B$6,M3291&gt;='設定'!$B$6,N3291&gt;='設定'!$B$6,O3291&gt;='設定'!$B$6)</x:f>
        <x:v>0</x:v>
      </x:c>
      <x:c r="Y3291" s="50" t="b">
        <x:f>AND(COUNT(G3291:K3291)=5,P3291&gt;='設定'!$B$7)</x:f>
        <x:v>0</x:v>
      </x:c>
      <x:c r="Z3291" s="50" t="b">
        <x:f>AND(ISNUMBER(R3291),R3291&gt;='設定'!$B$8)</x:f>
        <x:v>0</x:v>
      </x:c>
      <x:c r="AA3291" s="50" t="b">
        <x:f>AND(ISNUMBER(S3291),S3291&gt;=DATE(YEAR('設定'!$B$10)-'設定'!$B$9,MONTH('設定'!$B$10),DAY('設定'!$B$10)))</x:f>
        <x:v>0</x:v>
      </x:c>
      <x:c r="AB3291" s="55" t="b">
        <x:v>0</x:v>
      </x:c>
      <x:c r="AC3291" s="55" t="b">
        <x:v>0</x:v>
      </x:c>
      <x:c r="AD3291" s="50" t="n">
        <x:f>IF(X3291,1,0)+IF(Z3291,1,0)+IF(AA3291,1,0)+IF(AB3291,1,0)</x:f>
        <x:v>0</x:v>
      </x:c>
      <x:c r="AE3291" s="50" t="n">
        <x:f>IF(Y3291,1,0)+IF(Z3291,1,0)+IF(AA3291,1,0)+IF(AB3291,1,0)</x:f>
        <x:v>0</x:v>
      </x:c>
      <x:c r="AF3291" s="50" t="n">
        <x:f>IF(Y3291,1,0)+IF(Z3291,1,0)+IF(AA3291,1,0)+IF(AC3291,1,0)</x:f>
        <x:v>0</x:v>
      </x:c>
      <x:c r="AG3291" s="53" t="n">
        <x:v>44348</x:v>
      </x:c>
      <x:c r="AH3291" s="50" t="str">
        <x:v>S100W50O</x:v>
      </x:c>
      <x:c r="AI3291" s="50" t="str">
        <x:v>OperatingRevenue1SummaryOfBusinessResults</x:v>
      </x:c>
      <x:c r="AJ3291" s="50" t="str">
        <x:v>OperatingIncome</x:v>
      </x:c>
      <x:c r="AK3291" s="53" t="n">
        <x:v>45747</x:v>
      </x:c>
      <x:c r="AL3291" s="50" t="str">
        <x:v>365/365/365/366/365</x:v>
      </x:c>
      <x:c r="AM3291" s="51" t="n">
        <x:v>2026800</x:v>
      </x:c>
      <x:c r="AN3291" s="51" t="n">
        <x:v>3895</x:v>
      </x:c>
      <x:c r="AO3291" s="51" t="n">
        <x:f>IFERROR(AM3291*AN3291,"")</x:f>
        <x:v>7894386000</x:v>
      </x:c>
      <x:c r="AP3291" s="56" t="n">
        <x:f>IFERROR(AO3291/(K3291*1000000),"")</x:f>
        <x:v>0.20586937379392758</x:v>
      </x:c>
      <x:c r="AQ3291" s="57" t="n">
        <x:v>4953883.333333333</x:v>
      </x:c>
      <x:c r="AR3291" s="52" t="n">
        <x:v>0.2193210946277322</x:v>
      </x:c>
      <x:c r="AS3291" s="52" t="n">
        <x:v>-0.2027510295814339</x:v>
      </x:c>
      <x:c r="AT3291" s="55" t="b">
        <x:v>0</x:v>
      </x:c>
      <x:c r="AU3291" s="50" t="str">
        <x:v>low_liquidity</x:v>
      </x:c>
      <x:c r="AV3291" s="58" t="n">
        <x:v>-0.0247321115624971</x:v>
      </x:c>
      <x:c r="AW3291" s="50" t="n">
        <x:v>2077</x:v>
      </x:c>
      <x:c r="AX3291" s="50" t="str">
        <x:v>Core Moat</x:v>
      </x:c>
      <x:c r="AY3291" s="50" t="str">
        <x:v>既存適格性フィルター不通過: low_liquidity / 60日平均売買代金2,000万円未満</x:v>
      </x:c>
      <x:c r="AZ3291" s="59" t="str">
        <x:v>2025-06-26 15:06</x:v>
      </x:c>
      <x:c r="BA3291" s="53" t="n">
        <x:v>33909</x:v>
      </x:c>
      <x:c r="BB3291" s="50"/>
      <x:c r="BC3291" s="50"/>
      <x:c r="BD3291" s="50"/>
    </x:row>
    <x:row r="3292">
      <x:c r="A3292" s="50" t="n">
        <x:v>3291</x:v>
      </x:c>
      <x:c r="B3292" s="50" t="str">
        <x:v>3512</x:v>
      </x:c>
      <x:c r="C3292" s="50" t="str">
        <x:v>3512.T</x:v>
      </x:c>
      <x:c r="D3292" s="50" t="str">
        <x:v>Nippon Felt Company Limited</x:v>
      </x:c>
      <x:c r="E3292" s="50" t="str">
        <x:v>Standard Market(Domestic)</x:v>
      </x:c>
      <x:c r="F3292" s="50" t="str">
        <x:v>Textiles and Apparels</x:v>
      </x:c>
      <x:c r="G3292" s="51" t="n">
        <x:v>10005.214</x:v>
      </x:c>
      <x:c r="H3292" s="51" t="n">
        <x:v>9839.85</x:v>
      </x:c>
      <x:c r="I3292" s="51" t="n">
        <x:v>10399.766</x:v>
      </x:c>
      <x:c r="J3292" s="51" t="n">
        <x:v>10082.89</x:v>
      </x:c>
      <x:c r="K3292" s="51" t="n">
        <x:v>9699.437</x:v>
      </x:c>
      <x:c r="L3292" s="52" t="n">
        <x:f>IFERROR(H3292/G3292-1,"")</x:f>
        <x:v>-0.016527782414249126</x:v>
      </x:c>
      <x:c r="M3292" s="52" t="n">
        <x:f>IFERROR(I3292/H3292-1,"")</x:f>
        <x:v>0.05690289994258024</x:v>
      </x:c>
      <x:c r="N3292" s="52" t="n">
        <x:f>IFERROR(J3292/I3292-1,"")</x:f>
        <x:v>-0.030469531718309795</x:v>
      </x:c>
      <x:c r="O3292" s="52" t="n">
        <x:f>IFERROR(K3292/J3292-1,"")</x:f>
        <x:v>-0.038030068760047886</x:v>
      </x:c>
      <x:c r="P3292" s="52" t="n">
        <x:f>IFERROR((K3292/G3292)^(1/4)-1,"")</x:f>
        <x:v>-0.007729600432307526</x:v>
      </x:c>
      <x:c r="Q3292" s="51" t="n">
        <x:v>200.285</x:v>
      </x:c>
      <x:c r="R3292" s="52" t="n">
        <x:f>IFERROR(Q3292/K3292,"")</x:f>
        <x:v>0.02064913664576614</x:v>
      </x:c>
      <x:c r="S3292" s="53" t="n">
        <x:v>18660</x:v>
      </x:c>
      <x:c r="T3292" s="50" t="str">
        <x:v>EDINET_company_history</x:v>
      </x:c>
      <x:c r="U3292" s="50" t="str">
        <x:v>王子ホールディングス株式会社</x:v>
      </x:c>
      <x:c r="V3292" s="54" t="n">
        <x:v>0.0944</x:v>
      </x:c>
      <x:c r="W3292" s="50" t="str">
        <x:v>芝原 誠一 / 矢崎 荘太郎</x:v>
      </x:c>
      <x:c r="X3292" s="50" t="b">
        <x:f>AND(COUNT(L3292:O3292)=4,L3292&gt;='設定'!$B$6,M3292&gt;='設定'!$B$6,N3292&gt;='設定'!$B$6,O3292&gt;='設定'!$B$6)</x:f>
        <x:v>0</x:v>
      </x:c>
      <x:c r="Y3292" s="50" t="b">
        <x:f>AND(COUNT(G3292:K3292)=5,P3292&gt;='設定'!$B$7)</x:f>
        <x:v>0</x:v>
      </x:c>
      <x:c r="Z3292" s="50" t="b">
        <x:f>AND(ISNUMBER(R3292),R3292&gt;='設定'!$B$8)</x:f>
        <x:v>0</x:v>
      </x:c>
      <x:c r="AA3292" s="50" t="b">
        <x:f>AND(ISNUMBER(S3292),S3292&gt;=DATE(YEAR('設定'!$B$10)-'設定'!$B$9,MONTH('設定'!$B$10),DAY('設定'!$B$10)))</x:f>
        <x:v>0</x:v>
      </x:c>
      <x:c r="AB3292" s="55" t="b">
        <x:v>0</x:v>
      </x:c>
      <x:c r="AC3292" s="55" t="b">
        <x:v>0</x:v>
      </x:c>
      <x:c r="AD3292" s="50" t="n">
        <x:f>IF(X3292,1,0)+IF(Z3292,1,0)+IF(AA3292,1,0)+IF(AB3292,1,0)</x:f>
        <x:v>0</x:v>
      </x:c>
      <x:c r="AE3292" s="50" t="n">
        <x:f>IF(Y3292,1,0)+IF(Z3292,1,0)+IF(AA3292,1,0)+IF(AB3292,1,0)</x:f>
        <x:v>0</x:v>
      </x:c>
      <x:c r="AF3292" s="50" t="n">
        <x:f>IF(Y3292,1,0)+IF(Z3292,1,0)+IF(AA3292,1,0)+IF(AC3292,1,0)</x:f>
        <x:v>0</x:v>
      </x:c>
      <x:c r="AG3292" s="53" t="n">
        <x:v>44348</x:v>
      </x:c>
      <x:c r="AH3292" s="50" t="str">
        <x:v>S100W36D</x:v>
      </x:c>
      <x:c r="AI3292" s="50" t="str">
        <x:v>NetSalesSummaryOfBusinessResults</x:v>
      </x:c>
      <x:c r="AJ3292" s="50" t="str">
        <x:v>OperatingIncome</x:v>
      </x:c>
      <x:c r="AK3292" s="53" t="n">
        <x:v>45747</x:v>
      </x:c>
      <x:c r="AL3292" s="50" t="str">
        <x:v>365/365/365/366/365</x:v>
      </x:c>
      <x:c r="AM3292" s="51" t="n">
        <x:v>17731389</x:v>
      </x:c>
      <x:c r="AN3292" s="51" t="n">
        <x:v>850</x:v>
      </x:c>
      <x:c r="AO3292" s="51" t="n">
        <x:f>IFERROR(AM3292*AN3292,"")</x:f>
        <x:v>15071680650</x:v>
      </x:c>
      <x:c r="AP3292" s="56" t="n">
        <x:f>IFERROR(AO3292/(K3292*1000000),"")</x:f>
        <x:v>1.5538716989450005</x:v>
      </x:c>
      <x:c r="AQ3292" s="57" t="n">
        <x:v>37885303.333333336</x:v>
      </x:c>
      <x:c r="AR3292" s="52" t="n">
        <x:v>0.263103428048723</x:v>
      </x:c>
      <x:c r="AS3292" s="52" t="n">
        <x:v>-0.2764326803753998</x:v>
      </x:c>
      <x:c r="AT3292" s="55" t="b">
        <x:v>1</x:v>
      </x:c>
      <x:c r="AU3292" s="50"/>
      <x:c r="AV3292" s="58" t="n">
        <x:v>0.102681099053531</x:v>
      </x:c>
      <x:c r="AW3292" s="50" t="n">
        <x:v>1217</x:v>
      </x:c>
      <x:c r="AX3292" s="50" t="str">
        <x:v>Discovery</x:v>
      </x:c>
      <x:c r="AY3292" s="50" t="str">
        <x:v>目立つ機械的警告なし（定性確認は別途必要）</x:v>
      </x:c>
      <x:c r="AZ3292" s="59" t="str">
        <x:v>2025-06-26 09:01</x:v>
      </x:c>
      <x:c r="BA3292" s="53" t="n">
        <x:v>18660</x:v>
      </x:c>
      <x:c r="BB3292" s="50"/>
      <x:c r="BC3292" s="50"/>
      <x:c r="BD3292" s="50"/>
    </x:row>
    <x:row r="3293">
      <x:c r="A3293" s="50" t="n">
        <x:v>3292</x:v>
      </x:c>
      <x:c r="B3293" s="50" t="str">
        <x:v>6615</x:v>
      </x:c>
      <x:c r="C3293" s="50" t="str">
        <x:v>6615.T</x:v>
      </x:c>
      <x:c r="D3293" s="50" t="str">
        <x:v>UMC Electronics Co.,Ltd.</x:v>
      </x:c>
      <x:c r="E3293" s="50" t="str">
        <x:v>Prime Market (Domestic)</x:v>
      </x:c>
      <x:c r="F3293" s="50" t="str">
        <x:v>Electric Appliances</x:v>
      </x:c>
      <x:c r="G3293" s="51" t="n">
        <x:v>136179</x:v>
      </x:c>
      <x:c r="H3293" s="51" t="n">
        <x:v>134550</x:v>
      </x:c>
      <x:c r="I3293" s="51" t="n">
        <x:v>161706</x:v>
      </x:c>
      <x:c r="J3293" s="51" t="n">
        <x:v>131289</x:v>
      </x:c>
      <x:c r="K3293" s="51" t="n">
        <x:v>131938</x:v>
      </x:c>
      <x:c r="L3293" s="52" t="n">
        <x:f>IFERROR(H3293/G3293-1,"")</x:f>
        <x:v>-0.011962196814486847</x:v>
      </x:c>
      <x:c r="M3293" s="52" t="n">
        <x:f>IFERROR(I3293/H3293-1,"")</x:f>
        <x:v>0.20182831661092537</x:v>
      </x:c>
      <x:c r="N3293" s="52" t="n">
        <x:f>IFERROR(J3293/I3293-1,"")</x:f>
        <x:v>-0.18810062706393083</x:v>
      </x:c>
      <x:c r="O3293" s="52" t="n">
        <x:f>IFERROR(K3293/J3293-1,"")</x:f>
        <x:v>0.004943293040544194</x:v>
      </x:c>
      <x:c r="P3293" s="52" t="n">
        <x:f>IFERROR((K3293/G3293)^(1/4)-1,"")</x:f>
        <x:v>-0.007878322434235807</x:v>
      </x:c>
      <x:c r="Q3293" s="51" t="n">
        <x:v>2149</x:v>
      </x:c>
      <x:c r="R3293" s="52" t="n">
        <x:f>IFERROR(Q3293/K3293,"")</x:f>
        <x:v>0.016287953432672923</x:v>
      </x:c>
      <x:c r="S3293" s="53" t="n">
        <x:v>42430</x:v>
      </x:c>
      <x:c r="T3293" s="50" t="str">
        <x:v>EDINET_company_history</x:v>
      </x:c>
      <x:c r="U3293" s="50" t="str">
        <x:v>株式会社豊田自動織機</x:v>
      </x:c>
      <x:c r="V3293" s="54" t="n">
        <x:v>0.3462</x:v>
      </x:c>
      <x:c r="W3293" s="50" t="str">
        <x:v>大年 浩太</x:v>
      </x:c>
      <x:c r="X3293" s="50" t="b">
        <x:f>AND(COUNT(L3293:O3293)=4,L3293&gt;='設定'!$B$6,M3293&gt;='設定'!$B$6,N3293&gt;='設定'!$B$6,O3293&gt;='設定'!$B$6)</x:f>
        <x:v>0</x:v>
      </x:c>
      <x:c r="Y3293" s="50" t="b">
        <x:f>AND(COUNT(G3293:K3293)=5,P3293&gt;='設定'!$B$7)</x:f>
        <x:v>0</x:v>
      </x:c>
      <x:c r="Z3293" s="50" t="b">
        <x:f>AND(ISNUMBER(R3293),R3293&gt;='設定'!$B$8)</x:f>
        <x:v>0</x:v>
      </x:c>
      <x:c r="AA3293" s="50" t="b">
        <x:f>AND(ISNUMBER(S3293),S3293&gt;=DATE(YEAR('設定'!$B$10)-'設定'!$B$9,MONTH('設定'!$B$10),DAY('設定'!$B$10)))</x:f>
        <x:v>0</x:v>
      </x:c>
      <x:c r="AB3293" s="55" t="b">
        <x:v>0</x:v>
      </x:c>
      <x:c r="AC3293" s="55" t="b">
        <x:v>0</x:v>
      </x:c>
      <x:c r="AD3293" s="50" t="n">
        <x:f>IF(X3293,1,0)+IF(Z3293,1,0)+IF(AA3293,1,0)+IF(AB3293,1,0)</x:f>
        <x:v>0</x:v>
      </x:c>
      <x:c r="AE3293" s="50" t="n">
        <x:f>IF(Y3293,1,0)+IF(Z3293,1,0)+IF(AA3293,1,0)+IF(AB3293,1,0)</x:f>
        <x:v>0</x:v>
      </x:c>
      <x:c r="AF3293" s="50" t="n">
        <x:f>IF(Y3293,1,0)+IF(Z3293,1,0)+IF(AA3293,1,0)+IF(AC3293,1,0)</x:f>
        <x:v>0</x:v>
      </x:c>
      <x:c r="AG3293" s="53" t="n">
        <x:v>44348</x:v>
      </x:c>
      <x:c r="AH3293" s="50" t="str">
        <x:v>S100W9P7</x:v>
      </x:c>
      <x:c r="AI3293" s="50" t="str">
        <x:v>NetSalesSummaryOfBusinessResults</x:v>
      </x:c>
      <x:c r="AJ3293" s="50" t="str">
        <x:v>OperatingIncome</x:v>
      </x:c>
      <x:c r="AK3293" s="53" t="n">
        <x:v>45747</x:v>
      </x:c>
      <x:c r="AL3293" s="50" t="str">
        <x:v>365/365/365/366/365</x:v>
      </x:c>
      <x:c r="AM3293" s="51" t="n">
        <x:v>28145820</x:v>
      </x:c>
      <x:c r="AN3293" s="51" t="n">
        <x:v>232</x:v>
      </x:c>
      <x:c r="AO3293" s="51" t="n">
        <x:f>IFERROR(AM3293*AN3293,"")</x:f>
        <x:v>6529830240</x:v>
      </x:c>
      <x:c r="AP3293" s="56" t="n">
        <x:f>IFERROR(AO3293/(K3293*1000000),"")</x:f>
        <x:v>0.04949165699040459</x:v>
      </x:c>
      <x:c r="AQ3293" s="57" t="n">
        <x:v>30166845</x:v>
      </x:c>
      <x:c r="AR3293" s="52" t="n">
        <x:v>0.4496322252925356</x:v>
      </x:c>
      <x:c r="AS3293" s="52" t="n">
        <x:v>-0.7197211876995246</x:v>
      </x:c>
      <x:c r="AT3293" s="55" t="b">
        <x:v>1</x:v>
      </x:c>
      <x:c r="AU3293" s="50"/>
      <x:c r="AV3293" s="58" t="n">
        <x:v>-0.0584889601399712</x:v>
      </x:c>
      <x:c r="AW3293" s="50" t="n">
        <x:v>2327</x:v>
      </x:c>
      <x:c r="AX3293" s="50" t="str">
        <x:v>Future Moat</x:v>
      </x:c>
      <x:c r="AY3293" s="50" t="str">
        <x:v>ローカル5年最大下落率-60%以下</x:v>
      </x:c>
      <x:c r="AZ3293" s="59" t="str">
        <x:v>2025-06-30 15:36</x:v>
      </x:c>
      <x:c r="BA3293" s="53" t="n">
        <x:v>42430</x:v>
      </x:c>
      <x:c r="BB3293" s="50"/>
      <x:c r="BC3293" s="50"/>
      <x:c r="BD3293" s="50" t="str">
        <x:v>TOPIX Small 2</x:v>
      </x:c>
    </x:row>
    <x:row r="3294">
      <x:c r="A3294" s="50" t="n">
        <x:v>3293</x:v>
      </x:c>
      <x:c r="B3294" s="50" t="str">
        <x:v>4951</x:v>
      </x:c>
      <x:c r="C3294" s="50" t="str">
        <x:v>4951.T</x:v>
      </x:c>
      <x:c r="D3294" s="50" t="str">
        <x:v>S.T.CORPORATION</x:v>
      </x:c>
      <x:c r="E3294" s="50" t="str">
        <x:v>Prime Market (Domestic)</x:v>
      </x:c>
      <x:c r="F3294" s="50" t="str">
        <x:v>Chemicals</x:v>
      </x:c>
      <x:c r="G3294" s="51" t="n">
        <x:v>49673</x:v>
      </x:c>
      <x:c r="H3294" s="51" t="n">
        <x:v>45469</x:v>
      </x:c>
      <x:c r="I3294" s="51" t="n">
        <x:v>45576</x:v>
      </x:c>
      <x:c r="J3294" s="51" t="n">
        <x:v>44472</x:v>
      </x:c>
      <x:c r="K3294" s="51" t="n">
        <x:v>48114</x:v>
      </x:c>
      <x:c r="L3294" s="52" t="n">
        <x:f>IFERROR(H3294/G3294-1,"")</x:f>
        <x:v>-0.08463350311034168</x:v>
      </x:c>
      <x:c r="M3294" s="52" t="n">
        <x:f>IFERROR(I3294/H3294-1,"")</x:f>
        <x:v>0.002353251665970113</x:v>
      </x:c>
      <x:c r="N3294" s="52" t="n">
        <x:f>IFERROR(J3294/I3294-1,"")</x:f>
        <x:v>-0.024223275408109535</x:v>
      </x:c>
      <x:c r="O3294" s="52" t="n">
        <x:f>IFERROR(K3294/J3294-1,"")</x:f>
        <x:v>0.08189422558014026</x:v>
      </x:c>
      <x:c r="P3294" s="52" t="n">
        <x:f>IFERROR((K3294/G3294)^(1/4)-1,"")</x:f>
        <x:v>-0.00794038994196955</x:v>
      </x:c>
      <x:c r="Q3294" s="51" t="n">
        <x:v>1658</x:v>
      </x:c>
      <x:c r="R3294" s="52" t="n">
        <x:f>IFERROR(Q3294/K3294,"")</x:f>
        <x:v>0.034459824583281375</x:v>
      </x:c>
      <x:c r="S3294" s="53" t="n">
        <x:v>31503</x:v>
      </x:c>
      <x:c r="T3294" s="50" t="str">
        <x:v>EDINET_company_history</x:v>
      </x:c>
      <x:c r="U3294" s="50" t="str">
        <x:v>日本マスタートラスト信託銀行株式会社（信託口）</x:v>
      </x:c>
      <x:c r="V3294" s="54" t="n">
        <x:v>0.0798</x:v>
      </x:c>
      <x:c r="W3294" s="50"/>
      <x:c r="X3294" s="50" t="b">
        <x:f>AND(COUNT(L3294:O3294)=4,L3294&gt;='設定'!$B$6,M3294&gt;='設定'!$B$6,N3294&gt;='設定'!$B$6,O3294&gt;='設定'!$B$6)</x:f>
        <x:v>0</x:v>
      </x:c>
      <x:c r="Y3294" s="50" t="b">
        <x:f>AND(COUNT(G3294:K3294)=5,P3294&gt;='設定'!$B$7)</x:f>
        <x:v>0</x:v>
      </x:c>
      <x:c r="Z3294" s="50" t="b">
        <x:f>AND(ISNUMBER(R3294),R3294&gt;='設定'!$B$8)</x:f>
        <x:v>0</x:v>
      </x:c>
      <x:c r="AA3294" s="50" t="b">
        <x:f>AND(ISNUMBER(S3294),S3294&gt;=DATE(YEAR('設定'!$B$10)-'設定'!$B$9,MONTH('設定'!$B$10),DAY('設定'!$B$10)))</x:f>
        <x:v>0</x:v>
      </x:c>
      <x:c r="AB3294" s="55" t="b">
        <x:v>0</x:v>
      </x:c>
      <x:c r="AC3294" s="55" t="b">
        <x:v>0</x:v>
      </x:c>
      <x:c r="AD3294" s="50" t="n">
        <x:f>IF(X3294,1,0)+IF(Z3294,1,0)+IF(AA3294,1,0)+IF(AB3294,1,0)</x:f>
        <x:v>0</x:v>
      </x:c>
      <x:c r="AE3294" s="50" t="n">
        <x:f>IF(Y3294,1,0)+IF(Z3294,1,0)+IF(AA3294,1,0)+IF(AB3294,1,0)</x:f>
        <x:v>0</x:v>
      </x:c>
      <x:c r="AF3294" s="50" t="n">
        <x:f>IF(Y3294,1,0)+IF(Z3294,1,0)+IF(AA3294,1,0)+IF(AC3294,1,0)</x:f>
        <x:v>0</x:v>
      </x:c>
      <x:c r="AG3294" s="53" t="n">
        <x:v>44348</x:v>
      </x:c>
      <x:c r="AH3294" s="50" t="str">
        <x:v>S100VY3A</x:v>
      </x:c>
      <x:c r="AI3294" s="50" t="str">
        <x:v>NetSalesSummaryOfBusinessResults</x:v>
      </x:c>
      <x:c r="AJ3294" s="50" t="str">
        <x:v>OperatingIncome</x:v>
      </x:c>
      <x:c r="AK3294" s="53" t="n">
        <x:v>45747</x:v>
      </x:c>
      <x:c r="AL3294" s="50" t="str">
        <x:v>365/365/365/366/365</x:v>
      </x:c>
      <x:c r="AM3294" s="51" t="n">
        <x:v>21086600</x:v>
      </x:c>
      <x:c r="AN3294" s="51" t="n">
        <x:v>1446</x:v>
      </x:c>
      <x:c r="AO3294" s="51" t="n">
        <x:f>IFERROR(AM3294*AN3294,"")</x:f>
        <x:v>30491223600</x:v>
      </x:c>
      <x:c r="AP3294" s="56" t="n">
        <x:f>IFERROR(AO3294/(K3294*1000000),"")</x:f>
        <x:v>0.6337287192916823</x:v>
      </x:c>
      <x:c r="AQ3294" s="57" t="n">
        <x:v>65158291.666666664</x:v>
      </x:c>
      <x:c r="AR3294" s="52" t="n">
        <x:v>0.1541884828089921</x:v>
      </x:c>
      <x:c r="AS3294" s="52" t="n">
        <x:v>-0.2252174928375695</x:v>
      </x:c>
      <x:c r="AT3294" s="55" t="b">
        <x:v>1</x:v>
      </x:c>
      <x:c r="AU3294" s="50"/>
      <x:c r="AV3294" s="58" t="n">
        <x:v>0.2077848882968762</x:v>
      </x:c>
      <x:c r="AW3294" s="50" t="n">
        <x:v>678</x:v>
      </x:c>
      <x:c r="AX3294" s="50" t="str">
        <x:v>Core Moat</x:v>
      </x:c>
      <x:c r="AY3294" s="50" t="str">
        <x:v>目立つ機械的警告なし（定性確認は別途必要）</x:v>
      </x:c>
      <x:c r="AZ3294" s="59" t="str">
        <x:v>2025-06-16 10:30</x:v>
      </x:c>
      <x:c r="BA3294" s="53" t="n">
        <x:v>31503</x:v>
      </x:c>
      <x:c r="BB3294" s="50"/>
      <x:c r="BC3294" s="50"/>
      <x:c r="BD3294" s="50" t="str">
        <x:v>TOPIX Small 2</x:v>
      </x:c>
    </x:row>
    <x:row r="3295">
      <x:c r="A3295" s="50" t="n">
        <x:v>3294</x:v>
      </x:c>
      <x:c r="B3295" s="50" t="str">
        <x:v>3600</x:v>
      </x:c>
      <x:c r="C3295" s="50" t="str">
        <x:v>3600.T</x:v>
      </x:c>
      <x:c r="D3295" s="50" t="str">
        <x:v>FUJIX Ltd.</x:v>
      </x:c>
      <x:c r="E3295" s="50" t="str">
        <x:v>Standard Market(Domestic)</x:v>
      </x:c>
      <x:c r="F3295" s="50" t="str">
        <x:v>Textiles and Apparels</x:v>
      </x:c>
      <x:c r="G3295" s="51" t="n">
        <x:v>5830.296</x:v>
      </x:c>
      <x:c r="H3295" s="51" t="n">
        <x:v>5417.452</x:v>
      </x:c>
      <x:c r="I3295" s="51" t="n">
        <x:v>5742.019</x:v>
      </x:c>
      <x:c r="J3295" s="51" t="n">
        <x:v>5805.692</x:v>
      </x:c>
      <x:c r="K3295" s="51" t="n">
        <x:v>5646.425</x:v>
      </x:c>
      <x:c r="L3295" s="52" t="n">
        <x:f>IFERROR(H3295/G3295-1,"")</x:f>
        <x:v>-0.07081012696439426</x:v>
      </x:c>
      <x:c r="M3295" s="52" t="n">
        <x:f>IFERROR(I3295/H3295-1,"")</x:f>
        <x:v>0.059911375310754966</x:v>
      </x:c>
      <x:c r="N3295" s="52" t="n">
        <x:f>IFERROR(J3295/I3295-1,"")</x:f>
        <x:v>0.011088956689276008</x:v>
      </x:c>
      <x:c r="O3295" s="52" t="n">
        <x:f>IFERROR(K3295/J3295-1,"")</x:f>
        <x:v>-0.027432905500326177</x:v>
      </x:c>
      <x:c r="P3295" s="52" t="n">
        <x:f>IFERROR((K3295/G3295)^(1/4)-1,"")</x:f>
        <x:v>-0.007979287474814023</x:v>
      </x:c>
      <x:c r="Q3295" s="51" t="n">
        <x:v>-195.833</x:v>
      </x:c>
      <x:c r="R3295" s="52" t="n">
        <x:f>IFERROR(Q3295/K3295,"")</x:f>
        <x:v>-0.034682653183208845</x:v>
      </x:c>
      <x:c r="S3295" s="53" t="n">
        <x:v>34578</x:v>
      </x:c>
      <x:c r="T3295" s="50" t="str">
        <x:v>EDINET_company_history</x:v>
      </x:c>
      <x:c r="U3295" s="50" t="str">
        <x:v>株式会社ＦＪ興産</x:v>
      </x:c>
      <x:c r="V3295" s="54" t="n">
        <x:v>0.1152</x:v>
      </x:c>
      <x:c r="W3295" s="50" t="str">
        <x:v>藤 井 一 郎</x:v>
      </x:c>
      <x:c r="X3295" s="50" t="b">
        <x:f>AND(COUNT(L3295:O3295)=4,L3295&gt;='設定'!$B$6,M3295&gt;='設定'!$B$6,N3295&gt;='設定'!$B$6,O3295&gt;='設定'!$B$6)</x:f>
        <x:v>0</x:v>
      </x:c>
      <x:c r="Y3295" s="50" t="b">
        <x:f>AND(COUNT(G3295:K3295)=5,P3295&gt;='設定'!$B$7)</x:f>
        <x:v>0</x:v>
      </x:c>
      <x:c r="Z3295" s="50" t="b">
        <x:f>AND(ISNUMBER(R3295),R3295&gt;='設定'!$B$8)</x:f>
        <x:v>0</x:v>
      </x:c>
      <x:c r="AA3295" s="50" t="b">
        <x:f>AND(ISNUMBER(S3295),S3295&gt;=DATE(YEAR('設定'!$B$10)-'設定'!$B$9,MONTH('設定'!$B$10),DAY('設定'!$B$10)))</x:f>
        <x:v>0</x:v>
      </x:c>
      <x:c r="AB3295" s="55" t="b">
        <x:v>0</x:v>
      </x:c>
      <x:c r="AC3295" s="55" t="b">
        <x:v>0</x:v>
      </x:c>
      <x:c r="AD3295" s="50" t="n">
        <x:f>IF(X3295,1,0)+IF(Z3295,1,0)+IF(AA3295,1,0)+IF(AB3295,1,0)</x:f>
        <x:v>0</x:v>
      </x:c>
      <x:c r="AE3295" s="50" t="n">
        <x:f>IF(Y3295,1,0)+IF(Z3295,1,0)+IF(AA3295,1,0)+IF(AB3295,1,0)</x:f>
        <x:v>0</x:v>
      </x:c>
      <x:c r="AF3295" s="50" t="n">
        <x:f>IF(Y3295,1,0)+IF(Z3295,1,0)+IF(AA3295,1,0)+IF(AC3295,1,0)</x:f>
        <x:v>0</x:v>
      </x:c>
      <x:c r="AG3295" s="53" t="n">
        <x:v>44348</x:v>
      </x:c>
      <x:c r="AH3295" s="50" t="str">
        <x:v>S100W5XD</x:v>
      </x:c>
      <x:c r="AI3295" s="50" t="str">
        <x:v>NetSalesSummaryOfBusinessResults</x:v>
      </x:c>
      <x:c r="AJ3295" s="50" t="str">
        <x:v>OperatingIncome</x:v>
      </x:c>
      <x:c r="AK3295" s="53" t="n">
        <x:v>45747</x:v>
      </x:c>
      <x:c r="AL3295" s="50" t="str">
        <x:v>365/365/365/366/365</x:v>
      </x:c>
      <x:c r="AM3295" s="51" t="n">
        <x:v>1376693</x:v>
      </x:c>
      <x:c r="AN3295" s="51" t="n">
        <x:v>1676</x:v>
      </x:c>
      <x:c r="AO3295" s="51" t="n">
        <x:f>IFERROR(AM3295*AN3295,"")</x:f>
        <x:v>2307337468</x:v>
      </x:c>
      <x:c r="AP3295" s="56" t="n">
        <x:f>IFERROR(AO3295/(K3295*1000000),"")</x:f>
        <x:v>0.4086368751909394</x:v>
      </x:c>
      <x:c r="AQ3295" s="57" t="n">
        <x:v>1215931.6666666667</x:v>
      </x:c>
      <x:c r="AR3295" s="52" t="n">
        <x:v>0.33433649523621</x:v>
      </x:c>
      <x:c r="AS3295" s="52" t="n">
        <x:v>-0.5077084724126459</x:v>
      </x:c>
      <x:c r="AT3295" s="55" t="b">
        <x:v>0</x:v>
      </x:c>
      <x:c r="AU3295" s="50" t="str">
        <x:v>low_liquidity</x:v>
      </x:c>
      <x:c r="AV3295" s="58" t="n">
        <x:v>-0.2104824894323405</x:v>
      </x:c>
      <x:c r="AW3295" s="50" t="n">
        <x:v>3060</x:v>
      </x:c>
      <x:c r="AX3295" s="50" t="str">
        <x:v>Transformation Moat</x:v>
      </x:c>
      <x:c r="AY3295" s="50" t="str">
        <x:v>既存適格性フィルター不通過: low_liquidity / 60日平均売買代金2,000万円未満</x:v>
      </x:c>
      <x:c r="AZ3295" s="59" t="str">
        <x:v>2025-06-25 15:56</x:v>
      </x:c>
      <x:c r="BA3295" s="53" t="n">
        <x:v>34578</x:v>
      </x:c>
      <x:c r="BB3295" s="50"/>
      <x:c r="BC3295" s="50"/>
      <x:c r="BD3295" s="50"/>
    </x:row>
    <x:row r="3296">
      <x:c r="A3296" s="50" t="n">
        <x:v>3295</x:v>
      </x:c>
      <x:c r="B3296" s="50" t="str">
        <x:v>2269</x:v>
      </x:c>
      <x:c r="C3296" s="50" t="str">
        <x:v>2269.T</x:v>
      </x:c>
      <x:c r="D3296" s="50" t="str">
        <x:v>Meiji Holdings Co.,Ltd.</x:v>
      </x:c>
      <x:c r="E3296" s="50" t="str">
        <x:v>Prime Market (Domestic)</x:v>
      </x:c>
      <x:c r="F3296" s="50" t="str">
        <x:v>Foods</x:v>
      </x:c>
      <x:c r="G3296" s="51" t="n">
        <x:v>1191765</x:v>
      </x:c>
      <x:c r="H3296" s="51" t="n">
        <x:v>1013092</x:v>
      </x:c>
      <x:c r="I3296" s="51" t="n">
        <x:v>1062157</x:v>
      </x:c>
      <x:c r="J3296" s="51" t="n">
        <x:v>1105494</x:v>
      </x:c>
      <x:c r="K3296" s="51" t="n">
        <x:v>1154074</x:v>
      </x:c>
      <x:c r="L3296" s="52" t="n">
        <x:f>IFERROR(H3296/G3296-1,"")</x:f>
        <x:v>-0.14992301334575187</x:v>
      </x:c>
      <x:c r="M3296" s="52" t="n">
        <x:f>IFERROR(I3296/H3296-1,"")</x:f>
        <x:v>0.048430942105949004</x:v>
      </x:c>
      <x:c r="N3296" s="52" t="n">
        <x:f>IFERROR(J3296/I3296-1,"")</x:f>
        <x:v>0.040800936208112315</x:v>
      </x:c>
      <x:c r="O3296" s="52" t="n">
        <x:f>IFERROR(K3296/J3296-1,"")</x:f>
        <x:v>0.04394415528261564</x:v>
      </x:c>
      <x:c r="P3296" s="52" t="n">
        <x:f>IFERROR((K3296/G3296)^(1/4)-1,"")</x:f>
        <x:v>-0.008002089138287372</x:v>
      </x:c>
      <x:c r="Q3296" s="51" t="n">
        <x:v>84702</x:v>
      </x:c>
      <x:c r="R3296" s="52" t="n">
        <x:f>IFERROR(Q3296/K3296,"")</x:f>
        <x:v>0.07339390714980149</x:v>
      </x:c>
      <x:c r="S3296" s="53" t="n">
        <x:v>39904</x:v>
      </x:c>
      <x:c r="T3296" s="50" t="str">
        <x:v>EDINET_company_history</x:v>
      </x:c>
      <x:c r="U3296" s="50" t="str">
        <x:v>日本マスタートラスト信託銀行㈱ （信託口）</x:v>
      </x:c>
      <x:c r="V3296" s="54" t="n">
        <x:v>0.1631</x:v>
      </x:c>
      <x:c r="W3296" s="50" t="str">
        <x:v>川村 和夫</x:v>
      </x:c>
      <x:c r="X3296" s="50" t="b">
        <x:f>AND(COUNT(L3296:O3296)=4,L3296&gt;='設定'!$B$6,M3296&gt;='設定'!$B$6,N3296&gt;='設定'!$B$6,O3296&gt;='設定'!$B$6)</x:f>
        <x:v>0</x:v>
      </x:c>
      <x:c r="Y3296" s="50" t="b">
        <x:f>AND(COUNT(G3296:K3296)=5,P3296&gt;='設定'!$B$7)</x:f>
        <x:v>0</x:v>
      </x:c>
      <x:c r="Z3296" s="50" t="b">
        <x:f>AND(ISNUMBER(R3296),R3296&gt;='設定'!$B$8)</x:f>
        <x:v>0</x:v>
      </x:c>
      <x:c r="AA3296" s="50" t="b">
        <x:f>AND(ISNUMBER(S3296),S3296&gt;=DATE(YEAR('設定'!$B$10)-'設定'!$B$9,MONTH('設定'!$B$10),DAY('設定'!$B$10)))</x:f>
        <x:v>0</x:v>
      </x:c>
      <x:c r="AB3296" s="55" t="b">
        <x:v>0</x:v>
      </x:c>
      <x:c r="AC3296" s="55" t="b">
        <x:v>0</x:v>
      </x:c>
      <x:c r="AD3296" s="50" t="n">
        <x:f>IF(X3296,1,0)+IF(Z3296,1,0)+IF(AA3296,1,0)+IF(AB3296,1,0)</x:f>
        <x:v>0</x:v>
      </x:c>
      <x:c r="AE3296" s="50" t="n">
        <x:f>IF(Y3296,1,0)+IF(Z3296,1,0)+IF(AA3296,1,0)+IF(AB3296,1,0)</x:f>
        <x:v>0</x:v>
      </x:c>
      <x:c r="AF3296" s="50" t="n">
        <x:f>IF(Y3296,1,0)+IF(Z3296,1,0)+IF(AA3296,1,0)+IF(AC3296,1,0)</x:f>
        <x:v>0</x:v>
      </x:c>
      <x:c r="AG3296" s="53" t="n">
        <x:v>44348</x:v>
      </x:c>
      <x:c r="AH3296" s="50" t="str">
        <x:v>S100W6WK</x:v>
      </x:c>
      <x:c r="AI3296" s="50" t="str">
        <x:v>NetSalesSummaryOfBusinessResults</x:v>
      </x:c>
      <x:c r="AJ3296" s="50" t="str">
        <x:v>OperatingIncome</x:v>
      </x:c>
      <x:c r="AK3296" s="53" t="n">
        <x:v>45747</x:v>
      </x:c>
      <x:c r="AL3296" s="50" t="str">
        <x:v>365/365/365/366/365</x:v>
      </x:c>
      <x:c r="AM3296" s="51" t="n">
        <x:v>270890700</x:v>
      </x:c>
      <x:c r="AN3296" s="51" t="n">
        <x:v>3747</x:v>
      </x:c>
      <x:c r="AO3296" s="51" t="n">
        <x:f>IFERROR(AM3296*AN3296,"")</x:f>
        <x:v>1015027452900</x:v>
      </x:c>
      <x:c r="AP3296" s="56" t="n">
        <x:f>IFERROR(AO3296/(K3296*1000000),"")</x:f>
        <x:v>0.8795167839323995</x:v>
      </x:c>
      <x:c r="AQ3296" s="57" t="n">
        <x:v>4417956616.666667</x:v>
      </x:c>
      <x:c r="AR3296" s="52" t="n">
        <x:v>0.1929815705884076</x:v>
      </x:c>
      <x:c r="AS3296" s="52" t="n">
        <x:v>-0.2235230859579715</x:v>
      </x:c>
      <x:c r="AT3296" s="55" t="b">
        <x:v>1</x:v>
      </x:c>
      <x:c r="AU3296" s="50"/>
      <x:c r="AV3296" s="58" t="n">
        <x:v>-0.0368318087291572</x:v>
      </x:c>
      <x:c r="AW3296" s="50" t="n">
        <x:v>2165</x:v>
      </x:c>
      <x:c r="AX3296" s="50" t="str">
        <x:v>Core Moat</x:v>
      </x:c>
      <x:c r="AY3296" s="50" t="str">
        <x:v>目立つ機械的警告なし（定性確認は別途必要）</x:v>
      </x:c>
      <x:c r="AZ3296" s="59" t="str">
        <x:v>2025-06-26 12:00</x:v>
      </x:c>
      <x:c r="BA3296" s="53" t="n">
        <x:v>39904</x:v>
      </x:c>
      <x:c r="BB3296" s="50"/>
      <x:c r="BC3296" s="50"/>
      <x:c r="BD3296" s="50" t="str">
        <x:v>TOPIX Mid400</x:v>
      </x:c>
    </x:row>
    <x:row r="3297">
      <x:c r="A3297" s="50" t="n">
        <x:v>3296</x:v>
      </x:c>
      <x:c r="B3297" s="50" t="str">
        <x:v>9073</x:v>
      </x:c>
      <x:c r="C3297" s="50" t="str">
        <x:v>9073.T</x:v>
      </x:c>
      <x:c r="D3297" s="50" t="str">
        <x:v>Kyogoku unyu shoji Co.,Ltd.</x:v>
      </x:c>
      <x:c r="E3297" s="50" t="str">
        <x:v>Standard Market(Domestic)</x:v>
      </x:c>
      <x:c r="F3297" s="50" t="str">
        <x:v>Land Transportation</x:v>
      </x:c>
      <x:c r="G3297" s="51" t="n">
        <x:v>8698.923</x:v>
      </x:c>
      <x:c r="H3297" s="51" t="n">
        <x:v>8969.767</x:v>
      </x:c>
      <x:c r="I3297" s="51" t="n">
        <x:v>8725.464</x:v>
      </x:c>
      <x:c r="J3297" s="51" t="n">
        <x:v>8414.2</x:v>
      </x:c>
      <x:c r="K3297" s="51" t="n">
        <x:v>8421.594</x:v>
      </x:c>
      <x:c r="L3297" s="52" t="n">
        <x:f>IFERROR(H3297/G3297-1,"")</x:f>
        <x:v>0.031135348594302892</x:v>
      </x:c>
      <x:c r="M3297" s="52" t="n">
        <x:f>IFERROR(I3297/H3297-1,"")</x:f>
        <x:v>-0.027236270462766776</x:v>
      </x:c>
      <x:c r="N3297" s="52" t="n">
        <x:f>IFERROR(J3297/I3297-1,"")</x:f>
        <x:v>-0.03567305990833258</x:v>
      </x:c>
      <x:c r="O3297" s="52" t="n">
        <x:f>IFERROR(K3297/J3297-1,"")</x:f>
        <x:v>0.0008787525849158762</x:v>
      </x:c>
      <x:c r="P3297" s="52" t="n">
        <x:f>IFERROR((K3297/G3297)^(1/4)-1,"")</x:f>
        <x:v>-0.008067309034167636</x:v>
      </x:c>
      <x:c r="Q3297" s="51" t="n">
        <x:v>16.919</x:v>
      </x:c>
      <x:c r="R3297" s="52" t="n">
        <x:f>IFERROR(Q3297/K3297,"")</x:f>
        <x:v>0.002009002096277736</x:v>
      </x:c>
      <x:c r="S3297" s="53" t="n">
        <x:v>24351</x:v>
      </x:c>
      <x:c r="T3297" s="50" t="str">
        <x:v>EDINET_company_history</x:v>
      </x:c>
      <x:c r="U3297" s="50" t="str">
        <x:v>ＥＮＥＯＳホールディングス株式会社</x:v>
      </x:c>
      <x:c r="V3297" s="54" t="n">
        <x:v>0.34</x:v>
      </x:c>
      <x:c r="W3297" s="50" t="str">
        <x:v>立 岩 敦</x:v>
      </x:c>
      <x:c r="X3297" s="50" t="b">
        <x:f>AND(COUNT(L3297:O3297)=4,L3297&gt;='設定'!$B$6,M3297&gt;='設定'!$B$6,N3297&gt;='設定'!$B$6,O3297&gt;='設定'!$B$6)</x:f>
        <x:v>0</x:v>
      </x:c>
      <x:c r="Y3297" s="50" t="b">
        <x:f>AND(COUNT(G3297:K3297)=5,P3297&gt;='設定'!$B$7)</x:f>
        <x:v>0</x:v>
      </x:c>
      <x:c r="Z3297" s="50" t="b">
        <x:f>AND(ISNUMBER(R3297),R3297&gt;='設定'!$B$8)</x:f>
        <x:v>0</x:v>
      </x:c>
      <x:c r="AA3297" s="50" t="b">
        <x:f>AND(ISNUMBER(S3297),S3297&gt;=DATE(YEAR('設定'!$B$10)-'設定'!$B$9,MONTH('設定'!$B$10),DAY('設定'!$B$10)))</x:f>
        <x:v>0</x:v>
      </x:c>
      <x:c r="AB3297" s="55" t="b">
        <x:v>0</x:v>
      </x:c>
      <x:c r="AC3297" s="55" t="b">
        <x:v>0</x:v>
      </x:c>
      <x:c r="AD3297" s="50" t="n">
        <x:f>IF(X3297,1,0)+IF(Z3297,1,0)+IF(AA3297,1,0)+IF(AB3297,1,0)</x:f>
        <x:v>0</x:v>
      </x:c>
      <x:c r="AE3297" s="50" t="n">
        <x:f>IF(Y3297,1,0)+IF(Z3297,1,0)+IF(AA3297,1,0)+IF(AB3297,1,0)</x:f>
        <x:v>0</x:v>
      </x:c>
      <x:c r="AF3297" s="50" t="n">
        <x:f>IF(Y3297,1,0)+IF(Z3297,1,0)+IF(AA3297,1,0)+IF(AC3297,1,0)</x:f>
        <x:v>0</x:v>
      </x:c>
      <x:c r="AG3297" s="53" t="n">
        <x:v>44348</x:v>
      </x:c>
      <x:c r="AH3297" s="50" t="str">
        <x:v>S100W32C</x:v>
      </x:c>
      <x:c r="AI3297" s="50" t="str">
        <x:v>NetSalesSummaryOfBusinessResults</x:v>
      </x:c>
      <x:c r="AJ3297" s="50" t="str">
        <x:v>OperatingIncome</x:v>
      </x:c>
      <x:c r="AK3297" s="53" t="n">
        <x:v>45747</x:v>
      </x:c>
      <x:c r="AL3297" s="50" t="str">
        <x:v>365/365/365/366/365</x:v>
      </x:c>
      <x:c r="AM3297" s="51" t="n">
        <x:v>2874800</x:v>
      </x:c>
      <x:c r="AN3297" s="51" t="n">
        <x:v>1216</x:v>
      </x:c>
      <x:c r="AO3297" s="51" t="n">
        <x:f>IFERROR(AM3297*AN3297,"")</x:f>
        <x:v>3495756800</x:v>
      </x:c>
      <x:c r="AP3297" s="56" t="n">
        <x:f>IFERROR(AO3297/(K3297*1000000),"")</x:f>
        <x:v>0.4150944346165346</x:v>
      </x:c>
      <x:c r="AQ3297" s="57" t="n">
        <x:v>6531641.666666667</x:v>
      </x:c>
      <x:c r="AR3297" s="52" t="n">
        <x:v>0.6803841963587908</x:v>
      </x:c>
      <x:c r="AS3297" s="52" t="n">
        <x:v>-0.6846323082156409</x:v>
      </x:c>
      <x:c r="AT3297" s="55" t="b">
        <x:v>0</x:v>
      </x:c>
      <x:c r="AU3297" s="50" t="str">
        <x:v>low_liquidity</x:v>
      </x:c>
      <x:c r="AV3297" s="58" t="n">
        <x:v>-0.4948162663364808</x:v>
      </x:c>
      <x:c r="AW3297" s="50" t="n">
        <x:v>3488</x:v>
      </x:c>
      <x:c r="AX3297" s="50" t="str">
        <x:v>Transformation Moat</x:v>
      </x:c>
      <x:c r="AY3297" s="50" t="str">
        <x:v>既存適格性フィルター不通過: low_liquidity / 60日平均売買代金2,000万円未満 / 年率ボラティリティ60%以上 / ローカル5年最大下落率-60%以下</x:v>
      </x:c>
      <x:c r="AZ3297" s="59" t="str">
        <x:v>2025-06-24 16:07</x:v>
      </x:c>
      <x:c r="BA3297" s="53" t="n">
        <x:v>24351</x:v>
      </x:c>
      <x:c r="BB3297" s="50"/>
      <x:c r="BC3297" s="50"/>
      <x:c r="BD3297" s="50"/>
    </x:row>
    <x:row r="3298">
      <x:c r="A3298" s="50" t="n">
        <x:v>3297</x:v>
      </x:c>
      <x:c r="B3298" s="50" t="str">
        <x:v>5216</x:v>
      </x:c>
      <x:c r="C3298" s="50" t="str">
        <x:v>5216.T</x:v>
      </x:c>
      <x:c r="D3298" s="50" t="str">
        <x:v>KURAMOTO CO.,LTD.</x:v>
      </x:c>
      <x:c r="E3298" s="50" t="str">
        <x:v>Standard Market(Domestic)</x:v>
      </x:c>
      <x:c r="F3298" s="50" t="str">
        <x:v>Glass and Ceramics Products</x:v>
      </x:c>
      <x:c r="G3298" s="51" t="n">
        <x:v>1033.356</x:v>
      </x:c>
      <x:c r="H3298" s="51" t="n">
        <x:v>1058.494</x:v>
      </x:c>
      <x:c r="I3298" s="51" t="n">
        <x:v>704.561</x:v>
      </x:c>
      <x:c r="J3298" s="51" t="n">
        <x:v>1177.271</x:v>
      </x:c>
      <x:c r="K3298" s="51" t="n">
        <x:v>999.717</x:v>
      </x:c>
      <x:c r="L3298" s="52" t="n">
        <x:f>IFERROR(H3298/G3298-1,"")</x:f>
        <x:v>0.02432656315925974</x:v>
      </x:c>
      <x:c r="M3298" s="52" t="n">
        <x:f>IFERROR(I3298/H3298-1,"")</x:f>
        <x:v>-0.3343741202123015</x:v>
      </x:c>
      <x:c r="N3298" s="52" t="n">
        <x:f>IFERROR(J3298/I3298-1,"")</x:f>
        <x:v>0.6709284220954608</x:v>
      </x:c>
      <x:c r="O3298" s="52" t="n">
        <x:f>IFERROR(K3298/J3298-1,"")</x:f>
        <x:v>-0.1508182907758706</x:v>
      </x:c>
      <x:c r="P3298" s="52" t="n">
        <x:f>IFERROR((K3298/G3298)^(1/4)-1,"")</x:f>
        <x:v>-0.008239566677487264</x:v>
      </x:c>
      <x:c r="Q3298" s="51" t="n">
        <x:v>-180.62</x:v>
      </x:c>
      <x:c r="R3298" s="52" t="n">
        <x:f>IFERROR(Q3298/K3298,"")</x:f>
        <x:v>-0.18067112992977014</x:v>
      </x:c>
      <x:c r="S3298" s="53" t="n">
        <x:v>38322</x:v>
      </x:c>
      <x:c r="T3298" s="50" t="str">
        <x:v>EDINET_company_history</x:v>
      </x:c>
      <x:c r="U3298" s="50" t="str">
        <x:v>ニューセンチュリー有限責任事業組合</x:v>
      </x:c>
      <x:c r="V3298" s="54" t="n">
        <x:v>0.1341</x:v>
      </x:c>
      <x:c r="W3298" s="50" t="str">
        <x:v>星 彰治 / 小峰 衛</x:v>
      </x:c>
      <x:c r="X3298" s="50" t="b">
        <x:f>AND(COUNT(L3298:O3298)=4,L3298&gt;='設定'!$B$6,M3298&gt;='設定'!$B$6,N3298&gt;='設定'!$B$6,O3298&gt;='設定'!$B$6)</x:f>
        <x:v>0</x:v>
      </x:c>
      <x:c r="Y3298" s="50" t="b">
        <x:f>AND(COUNT(G3298:K3298)=5,P3298&gt;='設定'!$B$7)</x:f>
        <x:v>0</x:v>
      </x:c>
      <x:c r="Z3298" s="50" t="b">
        <x:f>AND(ISNUMBER(R3298),R3298&gt;='設定'!$B$8)</x:f>
        <x:v>0</x:v>
      </x:c>
      <x:c r="AA3298" s="50" t="b">
        <x:f>AND(ISNUMBER(S3298),S3298&gt;=DATE(YEAR('設定'!$B$10)-'設定'!$B$9,MONTH('設定'!$B$10),DAY('設定'!$B$10)))</x:f>
        <x:v>0</x:v>
      </x:c>
      <x:c r="AB3298" s="55" t="b">
        <x:v>0</x:v>
      </x:c>
      <x:c r="AC3298" s="55" t="b">
        <x:v>0</x:v>
      </x:c>
      <x:c r="AD3298" s="50" t="n">
        <x:f>IF(X3298,1,0)+IF(Z3298,1,0)+IF(AA3298,1,0)+IF(AB3298,1,0)</x:f>
        <x:v>0</x:v>
      </x:c>
      <x:c r="AE3298" s="50" t="n">
        <x:f>IF(Y3298,1,0)+IF(Z3298,1,0)+IF(AA3298,1,0)+IF(AB3298,1,0)</x:f>
        <x:v>0</x:v>
      </x:c>
      <x:c r="AF3298" s="50" t="n">
        <x:f>IF(Y3298,1,0)+IF(Z3298,1,0)+IF(AA3298,1,0)+IF(AC3298,1,0)</x:f>
        <x:v>0</x:v>
      </x:c>
      <x:c r="AG3298" s="53" t="n">
        <x:v>44348</x:v>
      </x:c>
      <x:c r="AH3298" s="50" t="str">
        <x:v>S100XU8N</x:v>
      </x:c>
      <x:c r="AI3298" s="50" t="str">
        <x:v>NetSalesSummaryOfBusinessResults</x:v>
      </x:c>
      <x:c r="AJ3298" s="50" t="str">
        <x:v>OperatingIncome</x:v>
      </x:c>
      <x:c r="AK3298" s="53" t="n">
        <x:v>46022</x:v>
      </x:c>
      <x:c r="AL3298" s="50" t="str">
        <x:v>365/365/365/366/365</x:v>
      </x:c>
      <x:c r="AM3298" s="51" t="n">
        <x:v>47998575</x:v>
      </x:c>
      <x:c r="AN3298" s="51" t="n">
        <x:v>124</x:v>
      </x:c>
      <x:c r="AO3298" s="51" t="n">
        <x:f>IFERROR(AM3298*AN3298,"")</x:f>
        <x:v>5951823300</x:v>
      </x:c>
      <x:c r="AP3298" s="56" t="n">
        <x:f>IFERROR(AO3298/(K3298*1000000),"")</x:f>
        <x:v>5.953508142804414</x:v>
      </x:c>
      <x:c r="AQ3298" s="57" t="n">
        <x:v>54943598.333333336</x:v>
      </x:c>
      <x:c r="AR3298" s="52" t="n">
        <x:v>0.7309580556208612</x:v>
      </x:c>
      <x:c r="AS3298" s="52" t="n">
        <x:v>-0.7980295566502463</x:v>
      </x:c>
      <x:c r="AT3298" s="55" t="b">
        <x:v>0</x:v>
      </x:c>
      <x:c r="AU3298" s="50" t="str">
        <x:v>repeated_operating_loss;repeated_negative_operating_cf;extreme_profitability_outlier;other_data_quality_issue</x:v>
      </x:c>
      <x:c r="AV3298" s="58" t="n">
        <x:v>-0.8836756339994939</x:v>
      </x:c>
      <x:c r="AW3298" s="50" t="n">
        <x:v>3610</x:v>
      </x:c>
      <x:c r="AX3298" s="50" t="str">
        <x:v>Transformation Moat</x:v>
      </x:c>
      <x:c r="AY3298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3298" s="59" t="str">
        <x:v>2026-03-26 13:04</x:v>
      </x:c>
      <x:c r="BA3298" s="53" t="n">
        <x:v>38322</x:v>
      </x:c>
      <x:c r="BB3298" s="50"/>
      <x:c r="BC3298" s="50"/>
      <x:c r="BD3298" s="50"/>
    </x:row>
    <x:row r="3299">
      <x:c r="A3299" s="50" t="n">
        <x:v>3298</x:v>
      </x:c>
      <x:c r="B3299" s="50" t="str">
        <x:v>7222</x:v>
      </x:c>
      <x:c r="C3299" s="50" t="str">
        <x:v>7222.T</x:v>
      </x:c>
      <x:c r="D3299" s="50" t="str">
        <x:v>NISSAN SHATAI CO.,LTD.</x:v>
      </x:c>
      <x:c r="E3299" s="50" t="str">
        <x:v>Standard Market(Domestic)</x:v>
      </x:c>
      <x:c r="F3299" s="50" t="str">
        <x:v>Transportation Equipment</x:v>
      </x:c>
      <x:c r="G3299" s="51" t="n">
        <x:v>362869</x:v>
      </x:c>
      <x:c r="H3299" s="51" t="n">
        <x:v>215359</x:v>
      </x:c>
      <x:c r="I3299" s="51" t="n">
        <x:v>307521</x:v>
      </x:c>
      <x:c r="J3299" s="51" t="n">
        <x:v>301071</x:v>
      </x:c>
      <x:c r="K3299" s="51" t="n">
        <x:v>350508</x:v>
      </x:c>
      <x:c r="L3299" s="52" t="n">
        <x:f>IFERROR(H3299/G3299-1,"")</x:f>
        <x:v>-0.4065103384416966</x:v>
      </x:c>
      <x:c r="M3299" s="52" t="n">
        <x:f>IFERROR(I3299/H3299-1,"")</x:f>
        <x:v>0.4279458949939403</x:v>
      </x:c>
      <x:c r="N3299" s="52" t="n">
        <x:f>IFERROR(J3299/I3299-1,"")</x:f>
        <x:v>-0.020974177373252578</x:v>
      </x:c>
      <x:c r="O3299" s="52" t="n">
        <x:f>IFERROR(K3299/J3299-1,"")</x:f>
        <x:v>0.16420379246091454</x:v>
      </x:c>
      <x:c r="P3299" s="52" t="n">
        <x:f>IFERROR((K3299/G3299)^(1/4)-1,"")</x:f>
        <x:v>-0.008627159837850118</x:v>
      </x:c>
      <x:c r="Q3299" s="51" t="n">
        <x:v>5147</x:v>
      </x:c>
      <x:c r="R3299" s="52" t="n">
        <x:f>IFERROR(Q3299/K3299,"")</x:f>
        <x:v>0.014684400926655027</x:v>
      </x:c>
      <x:c r="S3299" s="53" t="n">
        <x:v>22555</x:v>
      </x:c>
      <x:c r="T3299" s="50" t="str">
        <x:v>EDINET_company_history</x:v>
      </x:c>
      <x:c r="U3299" s="50" t="str">
        <x:v>日産自動車株式会社</x:v>
      </x:c>
      <x:c r="V3299" s="54" t="n">
        <x:v>0.5</x:v>
      </x:c>
      <x:c r="W3299" s="50" t="str">
        <x:v>冨山 隆</x:v>
      </x:c>
      <x:c r="X3299" s="50" t="b">
        <x:f>AND(COUNT(L3299:O3299)=4,L3299&gt;='設定'!$B$6,M3299&gt;='設定'!$B$6,N3299&gt;='設定'!$B$6,O3299&gt;='設定'!$B$6)</x:f>
        <x:v>0</x:v>
      </x:c>
      <x:c r="Y3299" s="50" t="b">
        <x:f>AND(COUNT(G3299:K3299)=5,P3299&gt;='設定'!$B$7)</x:f>
        <x:v>0</x:v>
      </x:c>
      <x:c r="Z3299" s="50" t="b">
        <x:f>AND(ISNUMBER(R3299),R3299&gt;='設定'!$B$8)</x:f>
        <x:v>0</x:v>
      </x:c>
      <x:c r="AA3299" s="50" t="b">
        <x:f>AND(ISNUMBER(S3299),S3299&gt;=DATE(YEAR('設定'!$B$10)-'設定'!$B$9,MONTH('設定'!$B$10),DAY('設定'!$B$10)))</x:f>
        <x:v>0</x:v>
      </x:c>
      <x:c r="AB3299" s="55" t="b">
        <x:v>0</x:v>
      </x:c>
      <x:c r="AC3299" s="55" t="b">
        <x:v>0</x:v>
      </x:c>
      <x:c r="AD3299" s="50" t="n">
        <x:f>IF(X3299,1,0)+IF(Z3299,1,0)+IF(AA3299,1,0)+IF(AB3299,1,0)</x:f>
        <x:v>0</x:v>
      </x:c>
      <x:c r="AE3299" s="50" t="n">
        <x:f>IF(Y3299,1,0)+IF(Z3299,1,0)+IF(AA3299,1,0)+IF(AB3299,1,0)</x:f>
        <x:v>0</x:v>
      </x:c>
      <x:c r="AF3299" s="50" t="n">
        <x:f>IF(Y3299,1,0)+IF(Z3299,1,0)+IF(AA3299,1,0)+IF(AC3299,1,0)</x:f>
        <x:v>0</x:v>
      </x:c>
      <x:c r="AG3299" s="53" t="n">
        <x:v>44348</x:v>
      </x:c>
      <x:c r="AH3299" s="50" t="str">
        <x:v>S100W3HU</x:v>
      </x:c>
      <x:c r="AI3299" s="50" t="str">
        <x:v>NetSalesSummaryOfBusinessResults</x:v>
      </x:c>
      <x:c r="AJ3299" s="50" t="str">
        <x:v>OperatingIncome</x:v>
      </x:c>
      <x:c r="AK3299" s="53" t="n">
        <x:v>45747</x:v>
      </x:c>
      <x:c r="AL3299" s="50" t="str">
        <x:v>365/365/365/366/365</x:v>
      </x:c>
      <x:c r="AM3299" s="51" t="n">
        <x:v>135452704</x:v>
      </x:c>
      <x:c r="AN3299" s="51" t="n">
        <x:v>1027</x:v>
      </x:c>
      <x:c r="AO3299" s="51" t="n">
        <x:f>IFERROR(AM3299*AN3299,"")</x:f>
        <x:v>139109927008</x:v>
      </x:c>
      <x:c r="AP3299" s="56" t="n">
        <x:f>IFERROR(AO3299/(K3299*1000000),"")</x:f>
        <x:v>0.3968808900453057</x:v>
      </x:c>
      <x:c r="AQ3299" s="57" t="n">
        <x:v>63242841.666666664</x:v>
      </x:c>
      <x:c r="AR3299" s="52" t="n">
        <x:v>0.3399869487297942</x:v>
      </x:c>
      <x:c r="AS3299" s="52" t="n">
        <x:v>-0.3652095316247328</x:v>
      </x:c>
      <x:c r="AT3299" s="55" t="b">
        <x:v>1</x:v>
      </x:c>
      <x:c r="AU3299" s="50"/>
      <x:c r="AV3299" s="58" t="n">
        <x:v>-0.0929381971058103</x:v>
      </x:c>
      <x:c r="AW3299" s="50" t="n">
        <x:v>2558</x:v>
      </x:c>
      <x:c r="AX3299" s="50" t="str">
        <x:v>Future Moat</x:v>
      </x:c>
      <x:c r="AY3299" s="50" t="str">
        <x:v>目立つ機械的警告なし（定性確認は別途必要）</x:v>
      </x:c>
      <x:c r="AZ3299" s="59" t="str">
        <x:v>2025-06-25 11:48</x:v>
      </x:c>
      <x:c r="BA3299" s="53" t="n">
        <x:v>22555</x:v>
      </x:c>
      <x:c r="BB3299" s="50"/>
      <x:c r="BC3299" s="50"/>
      <x:c r="BD3299" s="50" t="str">
        <x:v>TOPIX Small 2</x:v>
      </x:c>
    </x:row>
    <x:row r="3300">
      <x:c r="A3300" s="50" t="n">
        <x:v>3299</x:v>
      </x:c>
      <x:c r="B3300" s="50" t="str">
        <x:v>2540</x:v>
      </x:c>
      <x:c r="C3300" s="50" t="str">
        <x:v>2540.T</x:v>
      </x:c>
      <x:c r="D3300" s="50" t="str">
        <x:v>YOMEISHU SEIZO CO.,LTD.</x:v>
      </x:c>
      <x:c r="E3300" s="50" t="str">
        <x:v>Prime Market (Domestic)</x:v>
      </x:c>
      <x:c r="F3300" s="50" t="str">
        <x:v>Foods</x:v>
      </x:c>
      <x:c r="G3300" s="51" t="n">
        <x:v>10383.596</x:v>
      </x:c>
      <x:c r="H3300" s="51" t="n">
        <x:v>10577.246</x:v>
      </x:c>
      <x:c r="I3300" s="51" t="n">
        <x:v>10647.235</x:v>
      </x:c>
      <x:c r="J3300" s="51" t="n">
        <x:v>10242.25</x:v>
      </x:c>
      <x:c r="K3300" s="51" t="n">
        <x:v>10017.259</x:v>
      </x:c>
      <x:c r="L3300" s="52" t="n">
        <x:f>IFERROR(H3300/G3300-1,"")</x:f>
        <x:v>0.018649608478604085</x:v>
      </x:c>
      <x:c r="M3300" s="52" t="n">
        <x:f>IFERROR(I3300/H3300-1,"")</x:f>
        <x:v>0.006616939796994625</x:v>
      </x:c>
      <x:c r="N3300" s="52" t="n">
        <x:f>IFERROR(J3300/I3300-1,"")</x:f>
        <x:v>-0.038036635802628616</x:v>
      </x:c>
      <x:c r="O3300" s="52" t="n">
        <x:f>IFERROR(K3300/J3300-1,"")</x:f>
        <x:v>-0.021966950621201353</x:v>
      </x:c>
      <x:c r="P3300" s="52" t="n">
        <x:f>IFERROR((K3300/G3300)^(1/4)-1,"")</x:f>
        <x:v>-0.008939242218490073</x:v>
      </x:c>
      <x:c r="Q3300" s="51" t="n">
        <x:v>128.301</x:v>
      </x:c>
      <x:c r="R3300" s="52" t="n">
        <x:f>IFERROR(Q3300/K3300,"")</x:f>
        <x:v>0.012807994681978373</x:v>
      </x:c>
      <x:c r="S3300" s="53" t="n">
        <x:v>20363</x:v>
      </x:c>
      <x:c r="T3300" s="50" t="str">
        <x:v>EDINET_company_history</x:v>
      </x:c>
      <x:c r="U3300" s="50" t="str">
        <x:v>湯沢株式会社</x:v>
      </x:c>
      <x:c r="V3300" s="54" t="n">
        <x:v>0.237</x:v>
      </x:c>
      <x:c r="W3300" s="50" t="str">
        <x:v>川 村 昌 平 / 田 中 英 雄</x:v>
      </x:c>
      <x:c r="X3300" s="50" t="b">
        <x:f>AND(COUNT(L3300:O3300)=4,L3300&gt;='設定'!$B$6,M3300&gt;='設定'!$B$6,N3300&gt;='設定'!$B$6,O3300&gt;='設定'!$B$6)</x:f>
        <x:v>0</x:v>
      </x:c>
      <x:c r="Y3300" s="50" t="b">
        <x:f>AND(COUNT(G3300:K3300)=5,P3300&gt;='設定'!$B$7)</x:f>
        <x:v>0</x:v>
      </x:c>
      <x:c r="Z3300" s="50" t="b">
        <x:f>AND(ISNUMBER(R3300),R3300&gt;='設定'!$B$8)</x:f>
        <x:v>0</x:v>
      </x:c>
      <x:c r="AA3300" s="50" t="b">
        <x:f>AND(ISNUMBER(S3300),S3300&gt;=DATE(YEAR('設定'!$B$10)-'設定'!$B$9,MONTH('設定'!$B$10),DAY('設定'!$B$10)))</x:f>
        <x:v>0</x:v>
      </x:c>
      <x:c r="AB3300" s="55" t="b">
        <x:v>0</x:v>
      </x:c>
      <x:c r="AC3300" s="55" t="b">
        <x:v>0</x:v>
      </x:c>
      <x:c r="AD3300" s="50" t="n">
        <x:f>IF(X3300,1,0)+IF(Z3300,1,0)+IF(AA3300,1,0)+IF(AB3300,1,0)</x:f>
        <x:v>0</x:v>
      </x:c>
      <x:c r="AE3300" s="50" t="n">
        <x:f>IF(Y3300,1,0)+IF(Z3300,1,0)+IF(AA3300,1,0)+IF(AB3300,1,0)</x:f>
        <x:v>0</x:v>
      </x:c>
      <x:c r="AF3300" s="50" t="n">
        <x:f>IF(Y3300,1,0)+IF(Z3300,1,0)+IF(AA3300,1,0)+IF(AC3300,1,0)</x:f>
        <x:v>0</x:v>
      </x:c>
      <x:c r="AG3300" s="53" t="n">
        <x:v>44348</x:v>
      </x:c>
      <x:c r="AH3300" s="50" t="str">
        <x:v>S100W48G</x:v>
      </x:c>
      <x:c r="AI3300" s="50" t="str">
        <x:v>NetSalesSummaryOfBusinessResults</x:v>
      </x:c>
      <x:c r="AJ3300" s="50" t="str">
        <x:v>OperatingIncome</x:v>
      </x:c>
      <x:c r="AK3300" s="53" t="n">
        <x:v>45747</x:v>
      </x:c>
      <x:c r="AL3300" s="50" t="str">
        <x:v>365/365/365/366/365</x:v>
      </x:c>
      <x:c r="AM3300" s="51" t="n">
        <x:v>13924100</x:v>
      </x:c>
      <x:c r="AN3300" s="51" t="n">
        <x:v>4020</x:v>
      </x:c>
      <x:c r="AO3300" s="51" t="n">
        <x:f>IFERROR(AM3300*AN3300,"")</x:f>
        <x:v>55974882000</x:v>
      </x:c>
      <x:c r="AP3300" s="56" t="n">
        <x:f>IFERROR(AO3300/(K3300*1000000),"")</x:f>
        <x:v>5.58784413979912</x:v>
      </x:c>
      <x:c r="AQ3300" s="57" t="n">
        <x:v>184667466.66666663</x:v>
      </x:c>
      <x:c r="AR3300" s="52" t="n">
        <x:v>0.2246562902675524</x:v>
      </x:c>
      <x:c r="AS3300" s="52" t="n">
        <x:v>-0.2691605839416058</x:v>
      </x:c>
      <x:c r="AT3300" s="55" t="b">
        <x:v>1</x:v>
      </x:c>
      <x:c r="AU3300" s="50"/>
      <x:c r="AV3300" s="58" t="n">
        <x:v>0.0717882428825041</x:v>
      </x:c>
      <x:c r="AW3300" s="50" t="n">
        <x:v>1389</x:v>
      </x:c>
      <x:c r="AX3300" s="50" t="str">
        <x:v>Core Moat</x:v>
      </x:c>
      <x:c r="AY3300" s="50" t="str">
        <x:v>目立つ機械的警告なし（定性確認は別途必要）</x:v>
      </x:c>
      <x:c r="AZ3300" s="59" t="str">
        <x:v>2025-06-26 13:38</x:v>
      </x:c>
      <x:c r="BA3300" s="53" t="n">
        <x:v>20363</x:v>
      </x:c>
      <x:c r="BB3300" s="50"/>
      <x:c r="BC3300" s="50"/>
      <x:c r="BD3300" s="50" t="str">
        <x:v>TOPIX Small 2</x:v>
      </x:c>
    </x:row>
    <x:row r="3301">
      <x:c r="A3301" s="50" t="n">
        <x:v>3300</x:v>
      </x:c>
      <x:c r="B3301" s="50" t="str">
        <x:v>6907</x:v>
      </x:c>
      <x:c r="C3301" s="50" t="str">
        <x:v>6907.T</x:v>
      </x:c>
      <x:c r="D3301" s="50" t="str">
        <x:v>GEOMATEC CO.,LTD.</x:v>
      </x:c>
      <x:c r="E3301" s="50" t="str">
        <x:v>Standard Market(Domestic)</x:v>
      </x:c>
      <x:c r="F3301" s="50" t="str">
        <x:v>Electric Appliances</x:v>
      </x:c>
      <x:c r="G3301" s="51" t="n">
        <x:v>5477.298</x:v>
      </x:c>
      <x:c r="H3301" s="51" t="n">
        <x:v>5846.55</x:v>
      </x:c>
      <x:c r="I3301" s="51" t="n">
        <x:v>5812.063</x:v>
      </x:c>
      <x:c r="J3301" s="51" t="n">
        <x:v>4605.542</x:v>
      </x:c>
      <x:c r="K3301" s="51" t="n">
        <x:v>5280.866</x:v>
      </x:c>
      <x:c r="L3301" s="52" t="n">
        <x:f>IFERROR(H3301/G3301-1,"")</x:f>
        <x:v>0.06741499184451905</x:v>
      </x:c>
      <x:c r="M3301" s="52" t="n">
        <x:f>IFERROR(I3301/H3301-1,"")</x:f>
        <x:v>-0.005898692391239302</x:v>
      </x:c>
      <x:c r="N3301" s="52" t="n">
        <x:f>IFERROR(J3301/I3301-1,"")</x:f>
        <x:v>-0.20758911250617895</x:v>
      </x:c>
      <x:c r="O3301" s="52" t="n">
        <x:f>IFERROR(K3301/J3301-1,"")</x:f>
        <x:v>0.14663290444425425</x:v>
      </x:c>
      <x:c r="P3301" s="52" t="n">
        <x:f>IFERROR((K3301/G3301)^(1/4)-1,"")</x:f>
        <x:v>-0.009088897542390173</x:v>
      </x:c>
      <x:c r="Q3301" s="51" t="n">
        <x:v>323.76</x:v>
      </x:c>
      <x:c r="R3301" s="52" t="n">
        <x:f>IFERROR(Q3301/K3301,"")</x:f>
        <x:v>0.06130812635654834</x:v>
      </x:c>
      <x:c r="S3301" s="53" t="n">
        <x:v>38322</x:v>
      </x:c>
      <x:c r="T3301" s="50" t="str">
        <x:v>EDINET_company_history</x:v>
      </x:c>
      <x:c r="U3301" s="50" t="str">
        <x:v>有限会社松﨑興産</x:v>
      </x:c>
      <x:c r="V3301" s="54" t="n">
        <x:v>0.1681</x:v>
      </x:c>
      <x:c r="W3301" s="50" t="str">
        <x:v>松﨑 建太郎</x:v>
      </x:c>
      <x:c r="X3301" s="50" t="b">
        <x:f>AND(COUNT(L3301:O3301)=4,L3301&gt;='設定'!$B$6,M3301&gt;='設定'!$B$6,N3301&gt;='設定'!$B$6,O3301&gt;='設定'!$B$6)</x:f>
        <x:v>0</x:v>
      </x:c>
      <x:c r="Y3301" s="50" t="b">
        <x:f>AND(COUNT(G3301:K3301)=5,P3301&gt;='設定'!$B$7)</x:f>
        <x:v>0</x:v>
      </x:c>
      <x:c r="Z3301" s="50" t="b">
        <x:f>AND(ISNUMBER(R3301),R3301&gt;='設定'!$B$8)</x:f>
        <x:v>0</x:v>
      </x:c>
      <x:c r="AA3301" s="50" t="b">
        <x:f>AND(ISNUMBER(S3301),S3301&gt;=DATE(YEAR('設定'!$B$10)-'設定'!$B$9,MONTH('設定'!$B$10),DAY('設定'!$B$10)))</x:f>
        <x:v>0</x:v>
      </x:c>
      <x:c r="AB3301" s="55" t="b">
        <x:v>0</x:v>
      </x:c>
      <x:c r="AC3301" s="55" t="b">
        <x:v>0</x:v>
      </x:c>
      <x:c r="AD3301" s="50" t="n">
        <x:f>IF(X3301,1,0)+IF(Z3301,1,0)+IF(AA3301,1,0)+IF(AB3301,1,0)</x:f>
        <x:v>0</x:v>
      </x:c>
      <x:c r="AE3301" s="50" t="n">
        <x:f>IF(Y3301,1,0)+IF(Z3301,1,0)+IF(AA3301,1,0)+IF(AB3301,1,0)</x:f>
        <x:v>0</x:v>
      </x:c>
      <x:c r="AF3301" s="50" t="n">
        <x:f>IF(Y3301,1,0)+IF(Z3301,1,0)+IF(AA3301,1,0)+IF(AC3301,1,0)</x:f>
        <x:v>0</x:v>
      </x:c>
      <x:c r="AG3301" s="53" t="n">
        <x:v>44348</x:v>
      </x:c>
      <x:c r="AH3301" s="50" t="str">
        <x:v>S100W8CD</x:v>
      </x:c>
      <x:c r="AI3301" s="50" t="str">
        <x:v>NetSalesSummaryOfBusinessResults</x:v>
      </x:c>
      <x:c r="AJ3301" s="50" t="str">
        <x:v>OperatingIncome</x:v>
      </x:c>
      <x:c r="AK3301" s="53" t="n">
        <x:v>45747</x:v>
      </x:c>
      <x:c r="AL3301" s="50" t="str">
        <x:v>365/365/365/366/365</x:v>
      </x:c>
      <x:c r="AM3301" s="51" t="n">
        <x:v>7910300</x:v>
      </x:c>
      <x:c r="AN3301" s="51" t="n">
        <x:v>640</x:v>
      </x:c>
      <x:c r="AO3301" s="51" t="n">
        <x:f>IFERROR(AM3301*AN3301,"")</x:f>
        <x:v>5062592000</x:v>
      </x:c>
      <x:c r="AP3301" s="56" t="n">
        <x:f>IFERROR(AO3301/(K3301*1000000),"")</x:f>
        <x:v>0.9586670065099171</x:v>
      </x:c>
      <x:c r="AQ3301" s="57" t="n">
        <x:v>90657495</x:v>
      </x:c>
      <x:c r="AR3301" s="52" t="n">
        <x:v>0.4740801822232902</x:v>
      </x:c>
      <x:c r="AS3301" s="52" t="n">
        <x:v>-0.5645330535152151</x:v>
      </x:c>
      <x:c r="AT3301" s="55" t="b">
        <x:v>1</x:v>
      </x:c>
      <x:c r="AU3301" s="50"/>
      <x:c r="AV3301" s="58" t="n">
        <x:v>0.2783073088654991</x:v>
      </x:c>
      <x:c r="AW3301" s="50" t="n">
        <x:v>474</x:v>
      </x:c>
      <x:c r="AX3301" s="50" t="str">
        <x:v>Future Moat</x:v>
      </x:c>
      <x:c r="AY3301" s="50" t="str">
        <x:v>目立つ機械的警告なし（定性確認は別途必要）</x:v>
      </x:c>
      <x:c r="AZ3301" s="59" t="str">
        <x:v>2025-06-27 11:48</x:v>
      </x:c>
      <x:c r="BA3301" s="53" t="n">
        <x:v>38322</x:v>
      </x:c>
      <x:c r="BB3301" s="50"/>
      <x:c r="BC3301" s="50"/>
      <x:c r="BD3301" s="50"/>
    </x:row>
    <x:row r="3302">
      <x:c r="A3302" s="50" t="n">
        <x:v>3301</x:v>
      </x:c>
      <x:c r="B3302" s="50" t="str">
        <x:v>1888</x:v>
      </x:c>
      <x:c r="C3302" s="50" t="str">
        <x:v>1888.T</x:v>
      </x:c>
      <x:c r="D3302" s="50" t="str">
        <x:v>WAKACHIKU CONSTRUCTION CO.,LTD.</x:v>
      </x:c>
      <x:c r="E3302" s="50" t="str">
        <x:v>Prime Market (Domestic)</x:v>
      </x:c>
      <x:c r="F3302" s="50" t="str">
        <x:v>Construction</x:v>
      </x:c>
      <x:c r="G3302" s="51" t="n">
        <x:v>89822</x:v>
      </x:c>
      <x:c r="H3302" s="51" t="n">
        <x:v>89164</x:v>
      </x:c>
      <x:c r="I3302" s="51" t="n">
        <x:v>84004</x:v>
      </x:c>
      <x:c r="J3302" s="51" t="n">
        <x:v>94917</x:v>
      </x:c>
      <x:c r="K3302" s="51" t="n">
        <x:v>86462</x:v>
      </x:c>
      <x:c r="L3302" s="52" t="n">
        <x:f>IFERROR(H3302/G3302-1,"")</x:f>
        <x:v>-0.007325599519048764</x:v>
      </x:c>
      <x:c r="M3302" s="52" t="n">
        <x:f>IFERROR(I3302/H3302-1,"")</x:f>
        <x:v>-0.05787088959669817</x:v>
      </x:c>
      <x:c r="N3302" s="52" t="n">
        <x:f>IFERROR(J3302/I3302-1,"")</x:f>
        <x:v>0.12991048045331177</x:v>
      </x:c>
      <x:c r="O3302" s="52" t="n">
        <x:f>IFERROR(K3302/J3302-1,"")</x:f>
        <x:v>-0.08907782588998814</x:v>
      </x:c>
      <x:c r="P3302" s="52" t="n">
        <x:f>IFERROR((K3302/G3302)^(1/4)-1,"")</x:f>
        <x:v>-0.009485952564302513</x:v>
      </x:c>
      <x:c r="Q3302" s="51" t="n">
        <x:v>5220</x:v>
      </x:c>
      <x:c r="R3302" s="52" t="n">
        <x:f>IFERROR(Q3302/K3302,"")</x:f>
        <x:v>0.06037334320279429</x:v>
      </x:c>
      <x:c r="S3302" s="53" t="n">
        <x:v>22555</x:v>
      </x:c>
      <x:c r="T3302" s="50" t="str">
        <x:v>EDINET_company_history</x:v>
      </x:c>
      <x:c r="U3302" s="50" t="str">
        <x:v>株式会社麻生</x:v>
      </x:c>
      <x:c r="V3302" s="54" t="n">
        <x:v>0.3873</x:v>
      </x:c>
      <x:c r="W3302" s="50" t="str">
        <x:v>烏田 克彦 / 石井 一己</x:v>
      </x:c>
      <x:c r="X3302" s="50" t="b">
        <x:f>AND(COUNT(L3302:O3302)=4,L3302&gt;='設定'!$B$6,M3302&gt;='設定'!$B$6,N3302&gt;='設定'!$B$6,O3302&gt;='設定'!$B$6)</x:f>
        <x:v>0</x:v>
      </x:c>
      <x:c r="Y3302" s="50" t="b">
        <x:f>AND(COUNT(G3302:K3302)=5,P3302&gt;='設定'!$B$7)</x:f>
        <x:v>0</x:v>
      </x:c>
      <x:c r="Z3302" s="50" t="b">
        <x:f>AND(ISNUMBER(R3302),R3302&gt;='設定'!$B$8)</x:f>
        <x:v>0</x:v>
      </x:c>
      <x:c r="AA3302" s="50" t="b">
        <x:f>AND(ISNUMBER(S3302),S3302&gt;=DATE(YEAR('設定'!$B$10)-'設定'!$B$9,MONTH('設定'!$B$10),DAY('設定'!$B$10)))</x:f>
        <x:v>0</x:v>
      </x:c>
      <x:c r="AB3302" s="55" t="b">
        <x:v>0</x:v>
      </x:c>
      <x:c r="AC3302" s="55" t="b">
        <x:v>0</x:v>
      </x:c>
      <x:c r="AD3302" s="50" t="n">
        <x:f>IF(X3302,1,0)+IF(Z3302,1,0)+IF(AA3302,1,0)+IF(AB3302,1,0)</x:f>
        <x:v>0</x:v>
      </x:c>
      <x:c r="AE3302" s="50" t="n">
        <x:f>IF(Y3302,1,0)+IF(Z3302,1,0)+IF(AA3302,1,0)+IF(AB3302,1,0)</x:f>
        <x:v>0</x:v>
      </x:c>
      <x:c r="AF3302" s="50" t="n">
        <x:f>IF(Y3302,1,0)+IF(Z3302,1,0)+IF(AA3302,1,0)+IF(AC3302,1,0)</x:f>
        <x:v>0</x:v>
      </x:c>
      <x:c r="AG3302" s="53" t="n">
        <x:v>44348</x:v>
      </x:c>
      <x:c r="AH3302" s="50" t="str">
        <x:v>S100W48R</x:v>
      </x:c>
      <x:c r="AI3302" s="50" t="str">
        <x:v>NetSalesSummaryOfBusinessResults</x:v>
      </x:c>
      <x:c r="AJ3302" s="50" t="str">
        <x:v>OperatingIncome</x:v>
      </x:c>
      <x:c r="AK3302" s="53" t="n">
        <x:v>45747</x:v>
      </x:c>
      <x:c r="AL3302" s="50" t="str">
        <x:v>365/365/365/366/365</x:v>
      </x:c>
      <x:c r="AM3302" s="51" t="n">
        <x:v>12836793</x:v>
      </x:c>
      <x:c r="AN3302" s="51" t="n">
        <x:v>3340</x:v>
      </x:c>
      <x:c r="AO3302" s="51" t="n">
        <x:f>IFERROR(AM3302*AN3302,"")</x:f>
        <x:v>42874888620</x:v>
      </x:c>
      <x:c r="AP3302" s="56" t="n">
        <x:f>IFERROR(AO3302/(K3302*1000000),"")</x:f>
        <x:v>0.4958812960606972</x:v>
      </x:c>
      <x:c r="AQ3302" s="57" t="n">
        <x:v>81090441.66666667</x:v>
      </x:c>
      <x:c r="AR3302" s="52" t="n">
        <x:v>0.3221716990191552</x:v>
      </x:c>
      <x:c r="AS3302" s="52" t="n">
        <x:v>-0.4338259589579442</x:v>
      </x:c>
      <x:c r="AT3302" s="55" t="b">
        <x:v>0</x:v>
      </x:c>
      <x:c r="AU3302" s="50" t="str">
        <x:v>repeated_negative_operating_cf</x:v>
      </x:c>
      <x:c r="AV3302" s="58" t="n">
        <x:v>-0.2138433212994493</x:v>
      </x:c>
      <x:c r="AW3302" s="50" t="n">
        <x:v>3076</x:v>
      </x:c>
      <x:c r="AX3302" s="50" t="str">
        <x:v>Transformation Moat</x:v>
      </x:c>
      <x:c r="AY3302" s="50" t="str">
        <x:v>既存適格性フィルター不通過: repeated_negative_operating_cf</x:v>
      </x:c>
      <x:c r="AZ3302" s="59" t="str">
        <x:v>2025-06-26 09:07</x:v>
      </x:c>
      <x:c r="BA3302" s="53" t="n">
        <x:v>22555</x:v>
      </x:c>
      <x:c r="BB3302" s="50"/>
      <x:c r="BC3302" s="50"/>
      <x:c r="BD3302" s="50" t="str">
        <x:v>TOPIX Small 2</x:v>
      </x:c>
    </x:row>
    <x:row r="3303">
      <x:c r="A3303" s="50" t="n">
        <x:v>3302</x:v>
      </x:c>
      <x:c r="B3303" s="50" t="str">
        <x:v>9353</x:v>
      </x:c>
      <x:c r="C3303" s="50" t="str">
        <x:v>9353.T</x:v>
      </x:c>
      <x:c r="D3303" s="50" t="str">
        <x:v>SAKURAJIMA FUTO KAISHA,LTD.</x:v>
      </x:c>
      <x:c r="E3303" s="50" t="str">
        <x:v>Standard Market(Domestic)</x:v>
      </x:c>
      <x:c r="F3303" s="50" t="str">
        <x:v>Warehousing and Harbor Transportation Service</x:v>
      </x:c>
      <x:c r="G3303" s="51" t="n">
        <x:v>4507.156</x:v>
      </x:c>
      <x:c r="H3303" s="51" t="n">
        <x:v>4198.449</x:v>
      </x:c>
      <x:c r="I3303" s="51" t="n">
        <x:v>3865.524</x:v>
      </x:c>
      <x:c r="J3303" s="51" t="n">
        <x:v>4112.366</x:v>
      </x:c>
      <x:c r="K3303" s="51" t="n">
        <x:v>4338.206</x:v>
      </x:c>
      <x:c r="L3303" s="52" t="n">
        <x:f>IFERROR(H3303/G3303-1,"")</x:f>
        <x:v>-0.06849263704207276</x:v>
      </x:c>
      <x:c r="M3303" s="52" t="n">
        <x:f>IFERROR(I3303/H3303-1,"")</x:f>
        <x:v>-0.07929714044400682</x:v>
      </x:c>
      <x:c r="N3303" s="52" t="n">
        <x:f>IFERROR(J3303/I3303-1,"")</x:f>
        <x:v>0.0638573192146783</x:v>
      </x:c>
      <x:c r="O3303" s="52" t="n">
        <x:f>IFERROR(K3303/J3303-1,"")</x:f>
        <x:v>0.05491729092206299</x:v>
      </x:c>
      <x:c r="P3303" s="52" t="n">
        <x:f>IFERROR((K3303/G3303)^(1/4)-1,"")</x:f>
        <x:v>-0.009505894933632297</x:v>
      </x:c>
      <x:c r="Q3303" s="51" t="n">
        <x:v>203.089</x:v>
      </x:c>
      <x:c r="R3303" s="52" t="n">
        <x:f>IFERROR(Q3303/K3303,"")</x:f>
        <x:v>0.04681405170708813</x:v>
      </x:c>
      <x:c r="S3303" s="53" t="n">
        <x:v>18019</x:v>
      </x:c>
      <x:c r="T3303" s="50" t="str">
        <x:v>EDINET_company_history</x:v>
      </x:c>
      <x:c r="U3303" s="50" t="str">
        <x:v>埠頭ジャスタック株式会社</x:v>
      </x:c>
      <x:c r="V3303" s="54" t="n">
        <x:v>0.1912</x:v>
      </x:c>
      <x:c r="W3303" s="50" t="str">
        <x:v>谷 本 祐 介</x:v>
      </x:c>
      <x:c r="X3303" s="50" t="b">
        <x:f>AND(COUNT(L3303:O3303)=4,L3303&gt;='設定'!$B$6,M3303&gt;='設定'!$B$6,N3303&gt;='設定'!$B$6,O3303&gt;='設定'!$B$6)</x:f>
        <x:v>0</x:v>
      </x:c>
      <x:c r="Y3303" s="50" t="b">
        <x:f>AND(COUNT(G3303:K3303)=5,P3303&gt;='設定'!$B$7)</x:f>
        <x:v>0</x:v>
      </x:c>
      <x:c r="Z3303" s="50" t="b">
        <x:f>AND(ISNUMBER(R3303),R3303&gt;='設定'!$B$8)</x:f>
        <x:v>0</x:v>
      </x:c>
      <x:c r="AA3303" s="50" t="b">
        <x:f>AND(ISNUMBER(S3303),S3303&gt;=DATE(YEAR('設定'!$B$10)-'設定'!$B$9,MONTH('設定'!$B$10),DAY('設定'!$B$10)))</x:f>
        <x:v>0</x:v>
      </x:c>
      <x:c r="AB3303" s="55" t="b">
        <x:v>0</x:v>
      </x:c>
      <x:c r="AC3303" s="55" t="b">
        <x:v>0</x:v>
      </x:c>
      <x:c r="AD3303" s="50" t="n">
        <x:f>IF(X3303,1,0)+IF(Z3303,1,0)+IF(AA3303,1,0)+IF(AB3303,1,0)</x:f>
        <x:v>0</x:v>
      </x:c>
      <x:c r="AE3303" s="50" t="n">
        <x:f>IF(Y3303,1,0)+IF(Z3303,1,0)+IF(AA3303,1,0)+IF(AB3303,1,0)</x:f>
        <x:v>0</x:v>
      </x:c>
      <x:c r="AF3303" s="50" t="n">
        <x:f>IF(Y3303,1,0)+IF(Z3303,1,0)+IF(AA3303,1,0)+IF(AC3303,1,0)</x:f>
        <x:v>0</x:v>
      </x:c>
      <x:c r="AG3303" s="53" t="n">
        <x:v>44348</x:v>
      </x:c>
      <x:c r="AH3303" s="50" t="str">
        <x:v>S100W7JU</x:v>
      </x:c>
      <x:c r="AI3303" s="50" t="str">
        <x:v>NetSalesSummaryOfBusinessResults</x:v>
      </x:c>
      <x:c r="AJ3303" s="50" t="str">
        <x:v>OperatingIncome</x:v>
      </x:c>
      <x:c r="AK3303" s="53" t="n">
        <x:v>45747</x:v>
      </x:c>
      <x:c r="AL3303" s="50" t="str">
        <x:v>365/365/365/366/365</x:v>
      </x:c>
      <x:c r="AM3303" s="51" t="n">
        <x:v>1516800</x:v>
      </x:c>
      <x:c r="AN3303" s="51" t="n">
        <x:v>2511</x:v>
      </x:c>
      <x:c r="AO3303" s="51" t="n">
        <x:f>IFERROR(AM3303*AN3303,"")</x:f>
        <x:v>3808684800</x:v>
      </x:c>
      <x:c r="AP3303" s="56" t="n">
        <x:f>IFERROR(AO3303/(K3303*1000000),"")</x:f>
        <x:v>0.8779400517172306</x:v>
      </x:c>
      <x:c r="AQ3303" s="57" t="n">
        <x:v>11530828.333333334</x:v>
      </x:c>
      <x:c r="AR3303" s="52" t="n">
        <x:v>0.4413238486777114</x:v>
      </x:c>
      <x:c r="AS3303" s="52" t="n">
        <x:v>-0.5694313580751154</x:v>
      </x:c>
      <x:c r="AT3303" s="55" t="b">
        <x:v>0</x:v>
      </x:c>
      <x:c r="AU3303" s="50" t="str">
        <x:v>low_liquidity</x:v>
      </x:c>
      <x:c r="AV3303" s="58" t="n">
        <x:v>-0.13550171906212</x:v>
      </x:c>
      <x:c r="AW3303" s="50" t="n">
        <x:v>2783</x:v>
      </x:c>
      <x:c r="AX3303" s="50" t="str">
        <x:v>Core Moat</x:v>
      </x:c>
      <x:c r="AY3303" s="50" t="str">
        <x:v>既存適格性フィルター不通過: low_liquidity / 60日平均売買代金2,000万円未満</x:v>
      </x:c>
      <x:c r="AZ3303" s="59" t="str">
        <x:v>2025-06-27 13:58</x:v>
      </x:c>
      <x:c r="BA3303" s="53" t="n">
        <x:v>18019</x:v>
      </x:c>
      <x:c r="BB3303" s="50"/>
      <x:c r="BC3303" s="50"/>
      <x:c r="BD3303" s="50"/>
    </x:row>
    <x:row r="3304">
      <x:c r="A3304" s="50" t="n">
        <x:v>3303</x:v>
      </x:c>
      <x:c r="B3304" s="50" t="str">
        <x:v>1813</x:v>
      </x:c>
      <x:c r="C3304" s="50" t="str">
        <x:v>1813.T</x:v>
      </x:c>
      <x:c r="D3304" s="50" t="str">
        <x:v>Fudo Tetra Corporation</x:v>
      </x:c>
      <x:c r="E3304" s="50" t="str">
        <x:v>Prime Market (Domestic)</x:v>
      </x:c>
      <x:c r="F3304" s="50" t="str">
        <x:v>Construction</x:v>
      </x:c>
      <x:c r="G3304" s="51" t="n">
        <x:v>72308</x:v>
      </x:c>
      <x:c r="H3304" s="51" t="n">
        <x:v>66778</x:v>
      </x:c>
      <x:c r="I3304" s="51" t="n">
        <x:v>70466</x:v>
      </x:c>
      <x:c r="J3304" s="51" t="n">
        <x:v>67947</x:v>
      </x:c>
      <x:c r="K3304" s="51" t="n">
        <x:v>69557</x:v>
      </x:c>
      <x:c r="L3304" s="52" t="n">
        <x:f>IFERROR(H3304/G3304-1,"")</x:f>
        <x:v>-0.07647839796426403</x:v>
      </x:c>
      <x:c r="M3304" s="52" t="n">
        <x:f>IFERROR(I3304/H3304-1,"")</x:f>
        <x:v>0.05522776962472675</x:v>
      </x:c>
      <x:c r="N3304" s="52" t="n">
        <x:f>IFERROR(J3304/I3304-1,"")</x:f>
        <x:v>-0.035747736497034</x:v>
      </x:c>
      <x:c r="O3304" s="52" t="n">
        <x:f>IFERROR(K3304/J3304-1,"")</x:f>
        <x:v>0.023694938702223833</x:v>
      </x:c>
      <x:c r="P3304" s="52" t="n">
        <x:f>IFERROR((K3304/G3304)^(1/4)-1,"")</x:f>
        <x:v>-0.009650188383303449</x:v>
      </x:c>
      <x:c r="Q3304" s="51" t="n">
        <x:v>3177</x:v>
      </x:c>
      <x:c r="R3304" s="52" t="n">
        <x:f>IFERROR(Q3304/K3304,"")</x:f>
        <x:v>0.0456747703322455</x:v>
      </x:c>
      <x:c r="S3304" s="53" t="n">
        <x:v>40756</x:v>
      </x:c>
      <x:c r="T3304" s="50" t="str">
        <x:v>EDINET_company_history</x:v>
      </x:c>
      <x:c r="U3304" s="50" t="str">
        <x:v>ＧＯＬＤＭＡＮ ＳＡＣＨＳ ＩＮＴＥＲＮＡＴＩＯＮＡＬ （常任代理人 ゴールドマン・サックス証券株式会社）</x:v>
      </x:c>
      <x:c r="V3304" s="54" t="n">
        <x:v>0.2429</x:v>
      </x:c>
      <x:c r="W3304" s="50" t="str">
        <x:v>奥 田 眞 也 / 大 林 淳</x:v>
      </x:c>
      <x:c r="X3304" s="50" t="b">
        <x:f>AND(COUNT(L3304:O3304)=4,L3304&gt;='設定'!$B$6,M3304&gt;='設定'!$B$6,N3304&gt;='設定'!$B$6,O3304&gt;='設定'!$B$6)</x:f>
        <x:v>0</x:v>
      </x:c>
      <x:c r="Y3304" s="50" t="b">
        <x:f>AND(COUNT(G3304:K3304)=5,P3304&gt;='設定'!$B$7)</x:f>
        <x:v>0</x:v>
      </x:c>
      <x:c r="Z3304" s="50" t="b">
        <x:f>AND(ISNUMBER(R3304),R3304&gt;='設定'!$B$8)</x:f>
        <x:v>0</x:v>
      </x:c>
      <x:c r="AA3304" s="50" t="b">
        <x:f>AND(ISNUMBER(S3304),S3304&gt;=DATE(YEAR('設定'!$B$10)-'設定'!$B$9,MONTH('設定'!$B$10),DAY('設定'!$B$10)))</x:f>
        <x:v>0</x:v>
      </x:c>
      <x:c r="AB3304" s="55" t="b">
        <x:v>0</x:v>
      </x:c>
      <x:c r="AC3304" s="55" t="b">
        <x:v>0</x:v>
      </x:c>
      <x:c r="AD3304" s="50" t="n">
        <x:f>IF(X3304,1,0)+IF(Z3304,1,0)+IF(AA3304,1,0)+IF(AB3304,1,0)</x:f>
        <x:v>0</x:v>
      </x:c>
      <x:c r="AE3304" s="50" t="n">
        <x:f>IF(Y3304,1,0)+IF(Z3304,1,0)+IF(AA3304,1,0)+IF(AB3304,1,0)</x:f>
        <x:v>0</x:v>
      </x:c>
      <x:c r="AF3304" s="50" t="n">
        <x:f>IF(Y3304,1,0)+IF(Z3304,1,0)+IF(AA3304,1,0)+IF(AC3304,1,0)</x:f>
        <x:v>0</x:v>
      </x:c>
      <x:c r="AG3304" s="53" t="n">
        <x:v>44348</x:v>
      </x:c>
      <x:c r="AH3304" s="50" t="str">
        <x:v>S100W3ZJ</x:v>
      </x:c>
      <x:c r="AI3304" s="50" t="str">
        <x:v>NetSalesSummaryOfBusinessResults</x:v>
      </x:c>
      <x:c r="AJ3304" s="50" t="str">
        <x:v>OperatingIncome</x:v>
      </x:c>
      <x:c r="AK3304" s="53" t="n">
        <x:v>45747</x:v>
      </x:c>
      <x:c r="AL3304" s="50" t="str">
        <x:v>365/365/365/366/365</x:v>
      </x:c>
      <x:c r="AM3304" s="51" t="n">
        <x:v>15300422</x:v>
      </x:c>
      <x:c r="AN3304" s="51" t="n">
        <x:v>2713</x:v>
      </x:c>
      <x:c r="AO3304" s="51" t="n">
        <x:f>IFERROR(AM3304*AN3304,"")</x:f>
        <x:v>41510044886</x:v>
      </x:c>
      <x:c r="AP3304" s="56" t="n">
        <x:f>IFERROR(AO3304/(K3304*1000000),"")</x:f>
        <x:v>0.5967773895653924</x:v>
      </x:c>
      <x:c r="AQ3304" s="57" t="n">
        <x:v>315120176.6666667</x:v>
      </x:c>
      <x:c r="AR3304" s="52" t="n">
        <x:v>0.2789343340915441</x:v>
      </x:c>
      <x:c r="AS3304" s="52" t="n">
        <x:v>-0.3059521028293738</x:v>
      </x:c>
      <x:c r="AT3304" s="55" t="b">
        <x:v>1</x:v>
      </x:c>
      <x:c r="AU3304" s="50"/>
      <x:c r="AV3304" s="58" t="n">
        <x:v>-0.0616945804055923</x:v>
      </x:c>
      <x:c r="AW3304" s="50" t="n">
        <x:v>2356</x:v>
      </x:c>
      <x:c r="AX3304" s="50" t="str">
        <x:v>Core Moat</x:v>
      </x:c>
      <x:c r="AY3304" s="50" t="str">
        <x:v>目立つ機械的警告なし（定性確認は別途必要）</x:v>
      </x:c>
      <x:c r="AZ3304" s="59" t="str">
        <x:v>2025-06-24 16:03</x:v>
      </x:c>
      <x:c r="BA3304" s="53" t="n">
        <x:v>40756</x:v>
      </x:c>
      <x:c r="BB3304" s="50"/>
      <x:c r="BC3304" s="50"/>
      <x:c r="BD3304" s="50" t="str">
        <x:v>TOPIX Small 2</x:v>
      </x:c>
    </x:row>
    <x:row r="3305">
      <x:c r="A3305" s="50" t="n">
        <x:v>3304</x:v>
      </x:c>
      <x:c r="B3305" s="50" t="str">
        <x:v>2264</x:v>
      </x:c>
      <x:c r="C3305" s="50" t="str">
        <x:v>2264.T</x:v>
      </x:c>
      <x:c r="D3305" s="50" t="str">
        <x:v>MORINAGA MILK INDUSTRY CO.,LTD.</x:v>
      </x:c>
      <x:c r="E3305" s="50" t="str">
        <x:v>Prime Market (Domestic)</x:v>
      </x:c>
      <x:c r="F3305" s="50" t="str">
        <x:v>Foods</x:v>
      </x:c>
      <x:c r="G3305" s="51" t="n">
        <x:v>583550</x:v>
      </x:c>
      <x:c r="H3305" s="51" t="n">
        <x:v>503354</x:v>
      </x:c>
      <x:c r="I3305" s="51" t="n">
        <x:v>525603</x:v>
      </x:c>
      <x:c r="J3305" s="51" t="n">
        <x:v>547059</x:v>
      </x:c>
      <x:c r="K3305" s="51" t="n">
        <x:v>561173</x:v>
      </x:c>
      <x:c r="L3305" s="52" t="n">
        <x:f>IFERROR(H3305/G3305-1,"")</x:f>
        <x:v>-0.13742781252677572</x:v>
      </x:c>
      <x:c r="M3305" s="52" t="n">
        <x:f>IFERROR(I3305/H3305-1,"")</x:f>
        <x:v>0.044201496362401116</x:v>
      </x:c>
      <x:c r="N3305" s="52" t="n">
        <x:f>IFERROR(J3305/I3305-1,"")</x:f>
        <x:v>0.04082168480773518</x:v>
      </x:c>
      <x:c r="O3305" s="52" t="n">
        <x:f>IFERROR(K3305/J3305-1,"")</x:f>
        <x:v>0.0257997766237279</x:v>
      </x:c>
      <x:c r="P3305" s="52" t="n">
        <x:f>IFERROR((K3305/G3305)^(1/4)-1,"")</x:f>
        <x:v>-0.009727603276663</x:v>
      </x:c>
      <x:c r="Q3305" s="51" t="n">
        <x:v>29658</x:v>
      </x:c>
      <x:c r="R3305" s="52" t="n">
        <x:f>IFERROR(Q3305/K3305,"")</x:f>
        <x:v>0.05285001238477261</x:v>
      </x:c>
      <x:c r="S3305" s="53" t="n">
        <x:v>19968</x:v>
      </x:c>
      <x:c r="T3305" s="50" t="str">
        <x:v>EDINET_company_history</x:v>
      </x:c>
      <x:c r="U3305" s="50" t="str">
        <x:v>日本マスタートラスト信託銀行株式会社(信託口)</x:v>
      </x:c>
      <x:c r="V3305" s="54" t="n">
        <x:v>0.1449</x:v>
      </x:c>
      <x:c r="W3305" s="50" t="str">
        <x:v>大 貫 陽 一 / 大 川 禎 一 郎</x:v>
      </x:c>
      <x:c r="X3305" s="50" t="b">
        <x:f>AND(COUNT(L3305:O3305)=4,L3305&gt;='設定'!$B$6,M3305&gt;='設定'!$B$6,N3305&gt;='設定'!$B$6,O3305&gt;='設定'!$B$6)</x:f>
        <x:v>0</x:v>
      </x:c>
      <x:c r="Y3305" s="50" t="b">
        <x:f>AND(COUNT(G3305:K3305)=5,P3305&gt;='設定'!$B$7)</x:f>
        <x:v>0</x:v>
      </x:c>
      <x:c r="Z3305" s="50" t="b">
        <x:f>AND(ISNUMBER(R3305),R3305&gt;='設定'!$B$8)</x:f>
        <x:v>0</x:v>
      </x:c>
      <x:c r="AA3305" s="50" t="b">
        <x:f>AND(ISNUMBER(S3305),S3305&gt;=DATE(YEAR('設定'!$B$10)-'設定'!$B$9,MONTH('設定'!$B$10),DAY('設定'!$B$10)))</x:f>
        <x:v>0</x:v>
      </x:c>
      <x:c r="AB3305" s="55" t="b">
        <x:v>0</x:v>
      </x:c>
      <x:c r="AC3305" s="55" t="b">
        <x:v>0</x:v>
      </x:c>
      <x:c r="AD3305" s="50" t="n">
        <x:f>IF(X3305,1,0)+IF(Z3305,1,0)+IF(AA3305,1,0)+IF(AB3305,1,0)</x:f>
        <x:v>0</x:v>
      </x:c>
      <x:c r="AE3305" s="50" t="n">
        <x:f>IF(Y3305,1,0)+IF(Z3305,1,0)+IF(AA3305,1,0)+IF(AB3305,1,0)</x:f>
        <x:v>0</x:v>
      </x:c>
      <x:c r="AF3305" s="50" t="n">
        <x:f>IF(Y3305,1,0)+IF(Z3305,1,0)+IF(AA3305,1,0)+IF(AC3305,1,0)</x:f>
        <x:v>0</x:v>
      </x:c>
      <x:c r="AG3305" s="53" t="n">
        <x:v>44348</x:v>
      </x:c>
      <x:c r="AH3305" s="50" t="str">
        <x:v>S100W4TH</x:v>
      </x:c>
      <x:c r="AI3305" s="50" t="str">
        <x:v>NetSalesSummaryOfBusinessResults</x:v>
      </x:c>
      <x:c r="AJ3305" s="50" t="str">
        <x:v>OperatingIncome</x:v>
      </x:c>
      <x:c r="AK3305" s="53" t="n">
        <x:v>45747</x:v>
      </x:c>
      <x:c r="AL3305" s="50" t="str">
        <x:v>365/365/365/366/365</x:v>
      </x:c>
      <x:c r="AM3305" s="51" t="n">
        <x:v>83886186</x:v>
      </x:c>
      <x:c r="AN3305" s="51" t="n">
        <x:v>4851</x:v>
      </x:c>
      <x:c r="AO3305" s="51" t="n">
        <x:f>IFERROR(AM3305*AN3305,"")</x:f>
        <x:v>406931888286</x:v>
      </x:c>
      <x:c r="AP3305" s="56" t="n">
        <x:f>IFERROR(AO3305/(K3305*1000000),"")</x:f>
        <x:v>0.7251451660824737</x:v>
      </x:c>
      <x:c r="AQ3305" s="57" t="n">
        <x:v>2097093838.3333333</x:v>
      </x:c>
      <x:c r="AR3305" s="52" t="n">
        <x:v>0.2612422451782249</x:v>
      </x:c>
      <x:c r="AS3305" s="52" t="n">
        <x:v>-0.4496725941317683</x:v>
      </x:c>
      <x:c r="AT3305" s="55" t="b">
        <x:v>1</x:v>
      </x:c>
      <x:c r="AU3305" s="50"/>
      <x:c r="AV3305" s="58" t="n">
        <x:v>-0.0629337331796738</x:v>
      </x:c>
      <x:c r="AW3305" s="50" t="n">
        <x:v>2364</x:v>
      </x:c>
      <x:c r="AX3305" s="50" t="str">
        <x:v>Core Moat</x:v>
      </x:c>
      <x:c r="AY3305" s="50" t="str">
        <x:v>目立つ機械的警告なし（定性確認は別途必要）</x:v>
      </x:c>
      <x:c r="AZ3305" s="59" t="str">
        <x:v>2025-06-25 14:00</x:v>
      </x:c>
      <x:c r="BA3305" s="53" t="n">
        <x:v>19968</x:v>
      </x:c>
      <x:c r="BB3305" s="50"/>
      <x:c r="BC3305" s="50"/>
      <x:c r="BD3305" s="50" t="str">
        <x:v>TOPIX Mid400</x:v>
      </x:c>
    </x:row>
    <x:row r="3306">
      <x:c r="A3306" s="50" t="n">
        <x:v>3305</x:v>
      </x:c>
      <x:c r="B3306" s="50" t="str">
        <x:v>6185</x:v>
      </x:c>
      <x:c r="C3306" s="50" t="str">
        <x:v>6185.T</x:v>
      </x:c>
      <x:c r="D3306" s="50" t="str">
        <x:v>SMN Corporation</x:v>
      </x:c>
      <x:c r="E3306" s="50" t="str">
        <x:v>Standard Market(Domestic)</x:v>
      </x:c>
      <x:c r="F3306" s="50" t="str">
        <x:v>Services</x:v>
      </x:c>
      <x:c r="G3306" s="51" t="n">
        <x:v>12115.823</x:v>
      </x:c>
      <x:c r="H3306" s="51" t="n">
        <x:v>13363.258</x:v>
      </x:c>
      <x:c r="I3306" s="51" t="n">
        <x:v>11442.203</x:v>
      </x:c>
      <x:c r="J3306" s="51" t="n">
        <x:v>9336.856</x:v>
      </x:c>
      <x:c r="K3306" s="51" t="n">
        <x:v>11640.954</x:v>
      </x:c>
      <x:c r="L3306" s="52" t="n">
        <x:f>IFERROR(H3306/G3306-1,"")</x:f>
        <x:v>0.10295916340144617</x:v>
      </x:c>
      <x:c r="M3306" s="52" t="n">
        <x:f>IFERROR(I3306/H3306-1,"")</x:f>
        <x:v>-0.14375648513259265</x:v>
      </x:c>
      <x:c r="N3306" s="52" t="n">
        <x:f>IFERROR(J3306/I3306-1,"")</x:f>
        <x:v>-0.18399839611305624</x:v>
      </x:c>
      <x:c r="O3306" s="52" t="n">
        <x:f>IFERROR(K3306/J3306-1,"")</x:f>
        <x:v>0.24677450310896942</x:v>
      </x:c>
      <x:c r="P3306" s="52" t="n">
        <x:f>IFERROR((K3306/G3306)^(1/4)-1,"")</x:f>
        <x:v>-0.009945930454333007</x:v>
      </x:c>
      <x:c r="Q3306" s="51" t="n">
        <x:v>239.156</x:v>
      </x:c>
      <x:c r="R3306" s="52" t="n">
        <x:f>IFERROR(Q3306/K3306,"")</x:f>
        <x:v>0.020544364319281735</x:v>
      </x:c>
      <x:c r="S3306" s="53" t="n">
        <x:v>36647</x:v>
      </x:c>
      <x:c r="T3306" s="50" t="str">
        <x:v>EDINET_company_history</x:v>
      </x:c>
      <x:c r="U3306" s="50" t="str">
        <x:v>ソニーネットワークコミュニケーションズ株式会社</x:v>
      </x:c>
      <x:c r="V3306" s="54" t="n">
        <x:v>0.5388</x:v>
      </x:c>
      <x:c r="W3306" s="50" t="str">
        <x:v>原山 直樹</x:v>
      </x:c>
      <x:c r="X3306" s="50" t="b">
        <x:f>AND(COUNT(L3306:O3306)=4,L3306&gt;='設定'!$B$6,M3306&gt;='設定'!$B$6,N3306&gt;='設定'!$B$6,O3306&gt;='設定'!$B$6)</x:f>
        <x:v>0</x:v>
      </x:c>
      <x:c r="Y3306" s="50" t="b">
        <x:f>AND(COUNT(G3306:K3306)=5,P3306&gt;='設定'!$B$7)</x:f>
        <x:v>0</x:v>
      </x:c>
      <x:c r="Z3306" s="50" t="b">
        <x:f>AND(ISNUMBER(R3306),R3306&gt;='設定'!$B$8)</x:f>
        <x:v>0</x:v>
      </x:c>
      <x:c r="AA3306" s="50" t="b">
        <x:f>AND(ISNUMBER(S3306),S3306&gt;=DATE(YEAR('設定'!$B$10)-'設定'!$B$9,MONTH('設定'!$B$10),DAY('設定'!$B$10)))</x:f>
        <x:v>0</x:v>
      </x:c>
      <x:c r="AB3306" s="55" t="b">
        <x:v>0</x:v>
      </x:c>
      <x:c r="AC3306" s="55" t="b">
        <x:v>0</x:v>
      </x:c>
      <x:c r="AD3306" s="50" t="n">
        <x:f>IF(X3306,1,0)+IF(Z3306,1,0)+IF(AA3306,1,0)+IF(AB3306,1,0)</x:f>
        <x:v>0</x:v>
      </x:c>
      <x:c r="AE3306" s="50" t="n">
        <x:f>IF(Y3306,1,0)+IF(Z3306,1,0)+IF(AA3306,1,0)+IF(AB3306,1,0)</x:f>
        <x:v>0</x:v>
      </x:c>
      <x:c r="AF3306" s="50" t="n">
        <x:f>IF(Y3306,1,0)+IF(Z3306,1,0)+IF(AA3306,1,0)+IF(AC3306,1,0)</x:f>
        <x:v>0</x:v>
      </x:c>
      <x:c r="AG3306" s="53" t="n">
        <x:v>44348</x:v>
      </x:c>
      <x:c r="AH3306" s="50" t="str">
        <x:v>S100W1F0</x:v>
      </x:c>
      <x:c r="AI3306" s="50" t="str">
        <x:v>NetSalesSummaryOfBusinessResults</x:v>
      </x:c>
      <x:c r="AJ3306" s="50" t="str">
        <x:v>OperatingIncome</x:v>
      </x:c>
      <x:c r="AK3306" s="53" t="n">
        <x:v>45747</x:v>
      </x:c>
      <x:c r="AL3306" s="50" t="str">
        <x:v>365/365/365/366/365</x:v>
      </x:c>
      <x:c r="AM3306" s="51" t="n">
        <x:v>14589355</x:v>
      </x:c>
      <x:c r="AN3306" s="51" t="n">
        <x:v>381</x:v>
      </x:c>
      <x:c r="AO3306" s="51" t="n">
        <x:f>IFERROR(AM3306*AN3306,"")</x:f>
        <x:v>5558544255</x:v>
      </x:c>
      <x:c r="AP3306" s="56" t="n">
        <x:f>IFERROR(AO3306/(K3306*1000000),"")</x:f>
        <x:v>0.4774990310072525</x:v>
      </x:c>
      <x:c r="AQ3306" s="57" t="n">
        <x:v>12738475</x:v>
      </x:c>
      <x:c r="AR3306" s="52" t="n">
        <x:v>0.4160563460869669</x:v>
      </x:c>
      <x:c r="AS3306" s="52" t="n">
        <x:v>-0.6965601965601966</x:v>
      </x:c>
      <x:c r="AT3306" s="55" t="b">
        <x:v>0</x:v>
      </x:c>
      <x:c r="AU3306" s="50" t="str">
        <x:v>low_liquidity</x:v>
      </x:c>
      <x:c r="AV3306" s="58" t="n">
        <x:v>-0.1645243966244932</x:v>
      </x:c>
      <x:c r="AW3306" s="50" t="n">
        <x:v>2904</x:v>
      </x:c>
      <x:c r="AX3306" s="50" t="str">
        <x:v>Future Moat</x:v>
      </x:c>
      <x:c r="AY3306" s="50" t="str">
        <x:v>既存適格性フィルター不通過: low_liquidity / 60日平均売買代金2,000万円未満 / ローカル5年最大下落率-60%以下</x:v>
      </x:c>
      <x:c r="AZ3306" s="59" t="str">
        <x:v>2025-06-20 15:34</x:v>
      </x:c>
      <x:c r="BA3306" s="53" t="n">
        <x:v>36647</x:v>
      </x:c>
      <x:c r="BB3306" s="50"/>
      <x:c r="BC3306" s="50"/>
      <x:c r="BD3306" s="50"/>
    </x:row>
    <x:row r="3307">
      <x:c r="A3307" s="50" t="n">
        <x:v>3306</x:v>
      </x:c>
      <x:c r="B3307" s="50" t="str">
        <x:v>6647</x:v>
      </x:c>
      <x:c r="C3307" s="50" t="str">
        <x:v>6647.T</x:v>
      </x:c>
      <x:c r="D3307" s="50" t="str">
        <x:v>MORIO DENKI CO.,LTD.</x:v>
      </x:c>
      <x:c r="E3307" s="50" t="str">
        <x:v>Standard Market(Domestic)</x:v>
      </x:c>
      <x:c r="F3307" s="50" t="str">
        <x:v>Electric Appliances</x:v>
      </x:c>
      <x:c r="G3307" s="51" t="n">
        <x:v>9591.1</x:v>
      </x:c>
      <x:c r="H3307" s="51" t="n">
        <x:v>8506.402</x:v>
      </x:c>
      <x:c r="I3307" s="51" t="n">
        <x:v>7899.936</x:v>
      </x:c>
      <x:c r="J3307" s="51" t="n">
        <x:v>7448.222</x:v>
      </x:c>
      <x:c r="K3307" s="51" t="n">
        <x:v>9212.733</x:v>
      </x:c>
      <x:c r="L3307" s="52" t="n">
        <x:f>IFERROR(H3307/G3307-1,"")</x:f>
        <x:v>-0.11309422276902548</x:v>
      </x:c>
      <x:c r="M3307" s="52" t="n">
        <x:f>IFERROR(I3307/H3307-1,"")</x:f>
        <x:v>-0.07129524327676973</x:v>
      </x:c>
      <x:c r="N3307" s="52" t="n">
        <x:f>IFERROR(J3307/I3307-1,"")</x:f>
        <x:v>-0.057179450567700796</x:v>
      </x:c>
      <x:c r="O3307" s="52" t="n">
        <x:f>IFERROR(K3307/J3307-1,"")</x:f>
        <x:v>0.23690365297919436</x:v>
      </x:c>
      <x:c r="P3307" s="52" t="n">
        <x:f>IFERROR((K3307/G3307)^(1/4)-1,"")</x:f>
        <x:v>-0.010011803897649996</x:v>
      </x:c>
      <x:c r="Q3307" s="51" t="n">
        <x:v>735.626</x:v>
      </x:c>
      <x:c r="R3307" s="52" t="n">
        <x:f>IFERROR(Q3307/K3307,"")</x:f>
        <x:v>0.07984883530218448</x:v>
      </x:c>
      <x:c r="S3307" s="53" t="n">
        <x:v>22890</x:v>
      </x:c>
      <x:c r="T3307" s="50" t="str">
        <x:v>EDINET_company_history</x:v>
      </x:c>
      <x:c r="U3307" s="50" t="str">
        <x:v>株式会社ＳＭＢＣ信託銀行</x:v>
      </x:c>
      <x:c r="V3307" s="54" t="n">
        <x:v>0.0992</x:v>
      </x:c>
      <x:c r="W3307" s="50" t="str">
        <x:v>菊 地 裕 之</x:v>
      </x:c>
      <x:c r="X3307" s="50" t="b">
        <x:f>AND(COUNT(L3307:O3307)=4,L3307&gt;='設定'!$B$6,M3307&gt;='設定'!$B$6,N3307&gt;='設定'!$B$6,O3307&gt;='設定'!$B$6)</x:f>
        <x:v>0</x:v>
      </x:c>
      <x:c r="Y3307" s="50" t="b">
        <x:f>AND(COUNT(G3307:K3307)=5,P3307&gt;='設定'!$B$7)</x:f>
        <x:v>0</x:v>
      </x:c>
      <x:c r="Z3307" s="50" t="b">
        <x:f>AND(ISNUMBER(R3307),R3307&gt;='設定'!$B$8)</x:f>
        <x:v>0</x:v>
      </x:c>
      <x:c r="AA3307" s="50" t="b">
        <x:f>AND(ISNUMBER(S3307),S3307&gt;=DATE(YEAR('設定'!$B$10)-'設定'!$B$9,MONTH('設定'!$B$10),DAY('設定'!$B$10)))</x:f>
        <x:v>0</x:v>
      </x:c>
      <x:c r="AB3307" s="55" t="b">
        <x:v>0</x:v>
      </x:c>
      <x:c r="AC3307" s="55" t="b">
        <x:v>0</x:v>
      </x:c>
      <x:c r="AD3307" s="50" t="n">
        <x:f>IF(X3307,1,0)+IF(Z3307,1,0)+IF(AA3307,1,0)+IF(AB3307,1,0)</x:f>
        <x:v>0</x:v>
      </x:c>
      <x:c r="AE3307" s="50" t="n">
        <x:f>IF(Y3307,1,0)+IF(Z3307,1,0)+IF(AA3307,1,0)+IF(AB3307,1,0)</x:f>
        <x:v>0</x:v>
      </x:c>
      <x:c r="AF3307" s="50" t="n">
        <x:f>IF(Y3307,1,0)+IF(Z3307,1,0)+IF(AA3307,1,0)+IF(AC3307,1,0)</x:f>
        <x:v>0</x:v>
      </x:c>
      <x:c r="AG3307" s="53" t="n">
        <x:v>44348</x:v>
      </x:c>
      <x:c r="AH3307" s="50" t="str">
        <x:v>S100W5YG</x:v>
      </x:c>
      <x:c r="AI3307" s="50" t="str">
        <x:v>NetSalesSummaryOfBusinessResults</x:v>
      </x:c>
      <x:c r="AJ3307" s="50" t="str">
        <x:v>OperatingIncome</x:v>
      </x:c>
      <x:c r="AK3307" s="53" t="n">
        <x:v>45747</x:v>
      </x:c>
      <x:c r="AL3307" s="50" t="str">
        <x:v>365/365/365/366/365</x:v>
      </x:c>
      <x:c r="AM3307" s="51" t="n">
        <x:v>1344500</x:v>
      </x:c>
      <x:c r="AN3307" s="51" t="n">
        <x:v>2595</x:v>
      </x:c>
      <x:c r="AO3307" s="51" t="n">
        <x:f>IFERROR(AM3307*AN3307,"")</x:f>
        <x:v>3488977500</x:v>
      </x:c>
      <x:c r="AP3307" s="56" t="n">
        <x:f>IFERROR(AO3307/(K3307*1000000),"")</x:f>
        <x:v>0.37871253839658653</x:v>
      </x:c>
      <x:c r="AQ3307" s="57" t="n">
        <x:v>5372728.333333333</x:v>
      </x:c>
      <x:c r="AR3307" s="52" t="n">
        <x:v>0.2963873979429041</x:v>
      </x:c>
      <x:c r="AS3307" s="52" t="n">
        <x:v>-0.2267310789049919</x:v>
      </x:c>
      <x:c r="AT3307" s="55" t="b">
        <x:v>0</x:v>
      </x:c>
      <x:c r="AU3307" s="50" t="str">
        <x:v>low_liquidity</x:v>
      </x:c>
      <x:c r="AV3307" s="58" t="n">
        <x:v>0.4906786571339504</x:v>
      </x:c>
      <x:c r="AW3307" s="50" t="n">
        <x:v>95</x:v>
      </x:c>
      <x:c r="AX3307" s="50" t="str">
        <x:v>Discovery</x:v>
      </x:c>
      <x:c r="AY3307" s="50" t="str">
        <x:v>既存適格性フィルター不通過: low_liquidity / 60日平均売買代金2,000万円未満</x:v>
      </x:c>
      <x:c r="AZ3307" s="59" t="str">
        <x:v>2025-06-26 15:56</x:v>
      </x:c>
      <x:c r="BA3307" s="53" t="n">
        <x:v>22890</x:v>
      </x:c>
      <x:c r="BB3307" s="50"/>
      <x:c r="BC3307" s="50"/>
      <x:c r="BD3307" s="50"/>
    </x:row>
    <x:row r="3308">
      <x:c r="A3308" s="50" t="n">
        <x:v>3307</x:v>
      </x:c>
      <x:c r="B3308" s="50" t="str">
        <x:v>4911</x:v>
      </x:c>
      <x:c r="C3308" s="50" t="str">
        <x:v>4911.T</x:v>
      </x:c>
      <x:c r="D3308" s="50" t="str">
        <x:v>Shiseido Company,Limited</x:v>
      </x:c>
      <x:c r="E3308" s="50" t="str">
        <x:v>Prime Market (Domestic)</x:v>
      </x:c>
      <x:c r="F3308" s="50" t="str">
        <x:v>Chemicals</x:v>
      </x:c>
      <x:c r="G3308" s="51" t="n">
        <x:v>1009966</x:v>
      </x:c>
      <x:c r="H3308" s="51" t="n">
        <x:v>1067355</x:v>
      </x:c>
      <x:c r="I3308" s="51" t="n">
        <x:v>973038</x:v>
      </x:c>
      <x:c r="J3308" s="51" t="n">
        <x:v>990586</x:v>
      </x:c>
      <x:c r="K3308" s="51" t="n">
        <x:v>969992</x:v>
      </x:c>
      <x:c r="L3308" s="52" t="n">
        <x:f>IFERROR(H3308/G3308-1,"")</x:f>
        <x:v>0.056822704922739886</x:v>
      </x:c>
      <x:c r="M3308" s="52" t="n">
        <x:f>IFERROR(I3308/H3308-1,"")</x:f>
        <x:v>-0.08836516435487729</x:v>
      </x:c>
      <x:c r="N3308" s="52" t="n">
        <x:f>IFERROR(J3308/I3308-1,"")</x:f>
        <x:v>0.018034239156127452</x:v>
      </x:c>
      <x:c r="O3308" s="52" t="n">
        <x:f>IFERROR(K3308/J3308-1,"")</x:f>
        <x:v>-0.02078971437108945</x:v>
      </x:c>
      <x:c r="P3308" s="52" t="n">
        <x:f>IFERROR((K3308/G3308)^(1/4)-1,"")</x:f>
        <x:v>-0.01004523663223822</x:v>
      </x:c>
      <x:c r="Q3308" s="51" t="n">
        <x:v>-28788</x:v>
      </x:c>
      <x:c r="R3308" s="52" t="n">
        <x:f>IFERROR(Q3308/K3308,"")</x:f>
        <x:v>-0.029678595287383813</x:v>
      </x:c>
      <x:c r="S3308" s="53" t="n">
        <x:v>18019</x:v>
      </x:c>
      <x:c r="T3308" s="50" t="str">
        <x:v>EDINET_company_history</x:v>
      </x:c>
      <x:c r="U3308" s="50" t="str">
        <x:v>日本マスタートラスト信託銀行株式会社(信託口)(注)1</x:v>
      </x:c>
      <x:c r="V3308" s="54" t="n">
        <x:v>0.171</x:v>
      </x:c>
      <x:c r="W3308" s="50"/>
      <x:c r="X3308" s="50" t="b">
        <x:f>AND(COUNT(L3308:O3308)=4,L3308&gt;='設定'!$B$6,M3308&gt;='設定'!$B$6,N3308&gt;='設定'!$B$6,O3308&gt;='設定'!$B$6)</x:f>
        <x:v>0</x:v>
      </x:c>
      <x:c r="Y3308" s="50" t="b">
        <x:f>AND(COUNT(G3308:K3308)=5,P3308&gt;='設定'!$B$7)</x:f>
        <x:v>0</x:v>
      </x:c>
      <x:c r="Z3308" s="50" t="b">
        <x:f>AND(ISNUMBER(R3308),R3308&gt;='設定'!$B$8)</x:f>
        <x:v>0</x:v>
      </x:c>
      <x:c r="AA3308" s="50" t="b">
        <x:f>AND(ISNUMBER(S3308),S3308&gt;=DATE(YEAR('設定'!$B$10)-'設定'!$B$9,MONTH('設定'!$B$10),DAY('設定'!$B$10)))</x:f>
        <x:v>0</x:v>
      </x:c>
      <x:c r="AB3308" s="55" t="b">
        <x:v>0</x:v>
      </x:c>
      <x:c r="AC3308" s="55" t="b">
        <x:v>0</x:v>
      </x:c>
      <x:c r="AD3308" s="50" t="n">
        <x:f>IF(X3308,1,0)+IF(Z3308,1,0)+IF(AA3308,1,0)+IF(AB3308,1,0)</x:f>
        <x:v>0</x:v>
      </x:c>
      <x:c r="AE3308" s="50" t="n">
        <x:f>IF(Y3308,1,0)+IF(Z3308,1,0)+IF(AA3308,1,0)+IF(AB3308,1,0)</x:f>
        <x:v>0</x:v>
      </x:c>
      <x:c r="AF3308" s="50" t="n">
        <x:f>IF(Y3308,1,0)+IF(Z3308,1,0)+IF(AA3308,1,0)+IF(AC3308,1,0)</x:f>
        <x:v>0</x:v>
      </x:c>
      <x:c r="AG3308" s="53" t="n">
        <x:v>44348</x:v>
      </x:c>
      <x:c r="AH3308" s="50" t="str">
        <x:v>S100XSCU</x:v>
      </x:c>
      <x:c r="AI3308" s="50" t="str">
        <x:v>RevenueIFRSSummaryOfBusinessResults</x:v>
      </x:c>
      <x:c r="AJ3308" s="50" t="str">
        <x:v>OperatingProfitLossIFRS</x:v>
      </x:c>
      <x:c r="AK3308" s="53" t="n">
        <x:v>46022</x:v>
      </x:c>
      <x:c r="AL3308" s="50" t="str">
        <x:v>365/365/365/366/365</x:v>
      </x:c>
      <x:c r="AM3308" s="51" t="n">
        <x:v>399536400</x:v>
      </x:c>
      <x:c r="AN3308" s="51" t="n">
        <x:v>2615</x:v>
      </x:c>
      <x:c r="AO3308" s="51" t="n">
        <x:f>IFERROR(AM3308*AN3308,"")</x:f>
        <x:v>1044787686000</x:v>
      </x:c>
      <x:c r="AP3308" s="56" t="n">
        <x:f>IFERROR(AO3308/(K3308*1000000),"")</x:f>
        <x:v>1.0771095905945616</x:v>
      </x:c>
      <x:c r="AQ3308" s="57" t="n">
        <x:v>9933459363.333334</x:v>
      </x:c>
      <x:c r="AR3308" s="52" t="n">
        <x:v>0.3768178446991553</x:v>
      </x:c>
      <x:c r="AS3308" s="52" t="n">
        <x:v>-0.7283503378144001</x:v>
      </x:c>
      <x:c r="AT3308" s="55" t="b">
        <x:v>0</x:v>
      </x:c>
      <x:c r="AU3308" s="50" t="str">
        <x:v>missing_financial_data</x:v>
      </x:c>
      <x:c r="AV3308" s="58" t="n">
        <x:v>-0.2133578536706793</x:v>
      </x:c>
      <x:c r="AW3308" s="50" t="n">
        <x:v>3073</x:v>
      </x:c>
      <x:c r="AX3308" s="50" t="str">
        <x:v>Future Moat</x:v>
      </x:c>
      <x:c r="AY3308" s="50" t="str">
        <x:v>既存適格性フィルター不通過: missing_financial_data / ローカル5年最大下落率-60%以下</x:v>
      </x:c>
      <x:c r="AZ3308" s="59" t="str">
        <x:v>2026-03-23 15:45</x:v>
      </x:c>
      <x:c r="BA3308" s="53" t="n">
        <x:v>18019</x:v>
      </x:c>
      <x:c r="BB3308" s="50"/>
      <x:c r="BC3308" s="50"/>
      <x:c r="BD3308" s="50" t="str">
        <x:v>TOPIX Mid400</x:v>
      </x:c>
    </x:row>
    <x:row r="3309">
      <x:c r="A3309" s="50" t="n">
        <x:v>3308</x:v>
      </x:c>
      <x:c r="B3309" s="50" t="str">
        <x:v>3546</x:v>
      </x:c>
      <x:c r="C3309" s="50" t="str">
        <x:v>3546.T</x:v>
      </x:c>
      <x:c r="D3309" s="50" t="str">
        <x:v>Alleanza Holdings Co.,Ltd.</x:v>
      </x:c>
      <x:c r="E3309" s="50" t="str">
        <x:v>Prime Market (Domestic)</x:v>
      </x:c>
      <x:c r="F3309" s="50" t="str">
        <x:v>Retail Trade</x:v>
      </x:c>
      <x:c r="G3309" s="51" t="n">
        <x:v>156939</x:v>
      </x:c>
      <x:c r="H3309" s="51" t="n">
        <x:v>149191</x:v>
      </x:c>
      <x:c r="I3309" s="51" t="n">
        <x:v>149715</x:v>
      </x:c>
      <x:c r="J3309" s="51" t="n">
        <x:v>153345</x:v>
      </x:c>
      <x:c r="K3309" s="51" t="n">
        <x:v>150601</x:v>
      </x:c>
      <x:c r="L3309" s="52" t="n">
        <x:f>IFERROR(H3309/G3309-1,"")</x:f>
        <x:v>-0.04936950025169018</x:v>
      </x:c>
      <x:c r="M3309" s="52" t="n">
        <x:f>IFERROR(I3309/H3309-1,"")</x:f>
        <x:v>0.0035122762096908566</x:v>
      </x:c>
      <x:c r="N3309" s="52" t="n">
        <x:f>IFERROR(J3309/I3309-1,"")</x:f>
        <x:v>0.024246067528303827</x:v>
      </x:c>
      <x:c r="O3309" s="52" t="n">
        <x:f>IFERROR(K3309/J3309-1,"")</x:f>
        <x:v>-0.01789429065179826</x:v>
      </x:c>
      <x:c r="P3309" s="52" t="n">
        <x:f>IFERROR((K3309/G3309)^(1/4)-1,"")</x:f>
        <x:v>-0.010252886944016937</x:v>
      </x:c>
      <x:c r="Q3309" s="51" t="n">
        <x:v>4098</x:v>
      </x:c>
      <x:c r="R3309" s="52" t="n">
        <x:f>IFERROR(Q3309/K3309,"")</x:f>
        <x:v>0.027210974694723142</x:v>
      </x:c>
      <x:c r="S3309" s="53" t="n">
        <x:v>42491</x:v>
      </x:c>
      <x:c r="T3309" s="50" t="str">
        <x:v>EDINET_company_history</x:v>
      </x:c>
      <x:c r="U3309" s="50" t="str">
        <x:v>株式会社バローホールディングス</x:v>
      </x:c>
      <x:c r="V3309" s="54" t="n">
        <x:v>0.5062</x:v>
      </x:c>
      <x:c r="W3309" s="50" t="str">
        <x:v>浅倉俊一 / 和賀登盛作</x:v>
      </x:c>
      <x:c r="X3309" s="50" t="b">
        <x:f>AND(COUNT(L3309:O3309)=4,L3309&gt;='設定'!$B$6,M3309&gt;='設定'!$B$6,N3309&gt;='設定'!$B$6,O3309&gt;='設定'!$B$6)</x:f>
        <x:v>0</x:v>
      </x:c>
      <x:c r="Y3309" s="50" t="b">
        <x:f>AND(COUNT(G3309:K3309)=5,P3309&gt;='設定'!$B$7)</x:f>
        <x:v>0</x:v>
      </x:c>
      <x:c r="Z3309" s="50" t="b">
        <x:f>AND(ISNUMBER(R3309),R3309&gt;='設定'!$B$8)</x:f>
        <x:v>0</x:v>
      </x:c>
      <x:c r="AA3309" s="50" t="b">
        <x:f>AND(ISNUMBER(S3309),S3309&gt;=DATE(YEAR('設定'!$B$10)-'設定'!$B$9,MONTH('設定'!$B$10),DAY('設定'!$B$10)))</x:f>
        <x:v>0</x:v>
      </x:c>
      <x:c r="AB3309" s="55" t="b">
        <x:v>0</x:v>
      </x:c>
      <x:c r="AC3309" s="55" t="b">
        <x:v>0</x:v>
      </x:c>
      <x:c r="AD3309" s="50" t="n">
        <x:f>IF(X3309,1,0)+IF(Z3309,1,0)+IF(AA3309,1,0)+IF(AB3309,1,0)</x:f>
        <x:v>0</x:v>
      </x:c>
      <x:c r="AE3309" s="50" t="n">
        <x:f>IF(Y3309,1,0)+IF(Z3309,1,0)+IF(AA3309,1,0)+IF(AB3309,1,0)</x:f>
        <x:v>0</x:v>
      </x:c>
      <x:c r="AF3309" s="50" t="n">
        <x:f>IF(Y3309,1,0)+IF(Z3309,1,0)+IF(AA3309,1,0)+IF(AC3309,1,0)</x:f>
        <x:v>0</x:v>
      </x:c>
      <x:c r="AG3309" s="53" t="n">
        <x:v>44348</x:v>
      </x:c>
      <x:c r="AH3309" s="50" t="str">
        <x:v>S100Y68G</x:v>
      </x:c>
      <x:c r="AI3309" s="50" t="str">
        <x:v>NetSalesAndOperatingRevenueSummaryOfBusinessResults</x:v>
      </x:c>
      <x:c r="AJ3309" s="50" t="str">
        <x:v>OperatingIncome</x:v>
      </x:c>
      <x:c r="AK3309" s="53" t="n">
        <x:v>46081</x:v>
      </x:c>
      <x:c r="AL3309" s="50" t="str">
        <x:v>365/365/366/365/365</x:v>
      </x:c>
      <x:c r="AM3309" s="51" t="n">
        <x:v>30023186</x:v>
      </x:c>
      <x:c r="AN3309" s="51" t="n">
        <x:v>1452</x:v>
      </x:c>
      <x:c r="AO3309" s="51" t="n">
        <x:f>IFERROR(AM3309*AN3309,"")</x:f>
        <x:v>43593666072</x:v>
      </x:c>
      <x:c r="AP3309" s="56" t="n">
        <x:f>IFERROR(AO3309/(K3309*1000000),"")</x:f>
        <x:v>0.2894646521072237</x:v>
      </x:c>
      <x:c r="AQ3309" s="57" t="n">
        <x:v>141570656.66666666</x:v>
      </x:c>
      <x:c r="AR3309" s="52" t="n">
        <x:v>0.2279086497904992</x:v>
      </x:c>
      <x:c r="AS3309" s="52" t="n">
        <x:v>-0.400701138737797</x:v>
      </x:c>
      <x:c r="AT3309" s="55" t="b">
        <x:v>1</x:v>
      </x:c>
      <x:c r="AU3309" s="50"/>
      <x:c r="AV3309" s="58" t="n">
        <x:v>-0.0593599949698575</x:v>
      </x:c>
      <x:c r="AW3309" s="50" t="n">
        <x:v>2333</x:v>
      </x:c>
      <x:c r="AX3309" s="50" t="str">
        <x:v>Core Moat</x:v>
      </x:c>
      <x:c r="AY3309" s="50" t="str">
        <x:v>目立つ機械的警告なし（定性確認は別途必要）</x:v>
      </x:c>
      <x:c r="AZ3309" s="59" t="str">
        <x:v>2026-05-26 14:03</x:v>
      </x:c>
      <x:c r="BA3309" s="53" t="n">
        <x:v>42491</x:v>
      </x:c>
      <x:c r="BB3309" s="50"/>
      <x:c r="BC3309" s="50"/>
      <x:c r="BD3309" s="50" t="str">
        <x:v>TOPIX Small 2</x:v>
      </x:c>
    </x:row>
    <x:row r="3310">
      <x:c r="A3310" s="50" t="n">
        <x:v>3309</x:v>
      </x:c>
      <x:c r="B3310" s="50" t="str">
        <x:v>9327</x:v>
      </x:c>
      <x:c r="C3310" s="50" t="str">
        <x:v>9327.T</x:v>
      </x:c>
      <x:c r="D3310" s="50" t="str">
        <x:v>e-LogiT co.,ltd.</x:v>
      </x:c>
      <x:c r="E3310" s="50" t="str">
        <x:v>Standard Market(Domestic)</x:v>
      </x:c>
      <x:c r="F3310" s="50" t="str">
        <x:v>Warehousing and Harbor Transportation Service</x:v>
      </x:c>
      <x:c r="G3310" s="51" t="n">
        <x:v>10696.866</x:v>
      </x:c>
      <x:c r="H3310" s="51" t="n">
        <x:v>12208.682</x:v>
      </x:c>
      <x:c r="I3310" s="51" t="n">
        <x:v>12825.811</x:v>
      </x:c>
      <x:c r="J3310" s="51" t="n">
        <x:v>12869.499</x:v>
      </x:c>
      <x:c r="K3310" s="51" t="n">
        <x:v>10259.178</x:v>
      </x:c>
      <x:c r="L3310" s="52" t="n">
        <x:f>IFERROR(H3310/G3310-1,"")</x:f>
        <x:v>0.14133261087873783</x:v>
      </x:c>
      <x:c r="M3310" s="52" t="n">
        <x:f>IFERROR(I3310/H3310-1,"")</x:f>
        <x:v>0.05054837205195439</x:v>
      </x:c>
      <x:c r="N3310" s="52" t="n">
        <x:f>IFERROR(J3310/I3310-1,"")</x:f>
        <x:v>0.003406256337318503</x:v>
      </x:c>
      <x:c r="O3310" s="52" t="n">
        <x:f>IFERROR(K3310/J3310-1,"")</x:f>
        <x:v>-0.20283004023699758</x:v>
      </x:c>
      <x:c r="P3310" s="52" t="n">
        <x:f>IFERROR((K3310/G3310)^(1/4)-1,"")</x:f>
        <x:v>-0.010390165845514887</x:v>
      </x:c>
      <x:c r="Q3310" s="51" t="n">
        <x:v>-78.89</x:v>
      </x:c>
      <x:c r="R3310" s="52" t="n">
        <x:f>IFERROR(Q3310/K3310,"")</x:f>
        <x:v>-0.007689699896034556</x:v>
      </x:c>
      <x:c r="S3310" s="53" t="n">
        <x:v>44256</x:v>
      </x:c>
      <x:c r="T3310" s="50" t="str">
        <x:v>EDINET_company_history</x:v>
      </x:c>
      <x:c r="U3310" s="50" t="str">
        <x:v>有限会社フクジュコーポレーション （注）１</x:v>
      </x:c>
      <x:c r="V3310" s="54" t="n">
        <x:v>0.2252</x:v>
      </x:c>
      <x:c r="W3310" s="50" t="str">
        <x:v>児玉 和宏</x:v>
      </x:c>
      <x:c r="X3310" s="50" t="b">
        <x:f>AND(COUNT(L3310:O3310)=4,L3310&gt;='設定'!$B$6,M3310&gt;='設定'!$B$6,N3310&gt;='設定'!$B$6,O3310&gt;='設定'!$B$6)</x:f>
        <x:v>0</x:v>
      </x:c>
      <x:c r="Y3310" s="50" t="b">
        <x:f>AND(COUNT(G3310:K3310)=5,P3310&gt;='設定'!$B$7)</x:f>
        <x:v>0</x:v>
      </x:c>
      <x:c r="Z3310" s="50" t="b">
        <x:f>AND(ISNUMBER(R3310),R3310&gt;='設定'!$B$8)</x:f>
        <x:v>0</x:v>
      </x:c>
      <x:c r="AA3310" s="50" t="b">
        <x:f>AND(ISNUMBER(S3310),S3310&gt;=DATE(YEAR('設定'!$B$10)-'設定'!$B$9,MONTH('設定'!$B$10),DAY('設定'!$B$10)))</x:f>
        <x:v>0</x:v>
      </x:c>
      <x:c r="AB3310" s="55" t="b">
        <x:v>0</x:v>
      </x:c>
      <x:c r="AC3310" s="55" t="b">
        <x:v>0</x:v>
      </x:c>
      <x:c r="AD3310" s="50" t="n">
        <x:f>IF(X3310,1,0)+IF(Z3310,1,0)+IF(AA3310,1,0)+IF(AB3310,1,0)</x:f>
        <x:v>0</x:v>
      </x:c>
      <x:c r="AE3310" s="50" t="n">
        <x:f>IF(Y3310,1,0)+IF(Z3310,1,0)+IF(AA3310,1,0)+IF(AB3310,1,0)</x:f>
        <x:v>0</x:v>
      </x:c>
      <x:c r="AF3310" s="50" t="n">
        <x:f>IF(Y3310,1,0)+IF(Z3310,1,0)+IF(AA3310,1,0)+IF(AC3310,1,0)</x:f>
        <x:v>0</x:v>
      </x:c>
      <x:c r="AG3310" s="53" t="n">
        <x:v>44348</x:v>
      </x:c>
      <x:c r="AH3310" s="50" t="str">
        <x:v>S100W63V</x:v>
      </x:c>
      <x:c r="AI3310" s="50" t="str">
        <x:v>NetSalesSummaryOfBusinessResults</x:v>
      </x:c>
      <x:c r="AJ3310" s="50" t="str">
        <x:v>OperatingIncome</x:v>
      </x:c>
      <x:c r="AK3310" s="53" t="n">
        <x:v>45747</x:v>
      </x:c>
      <x:c r="AL3310" s="50" t="str">
        <x:v>365/365/365/366/365</x:v>
      </x:c>
      <x:c r="AM3310" s="51" t="n">
        <x:v>7459000</x:v>
      </x:c>
      <x:c r="AN3310" s="51" t="n">
        <x:v>208</x:v>
      </x:c>
      <x:c r="AO3310" s="51" t="n">
        <x:f>IFERROR(AM3310*AN3310,"")</x:f>
        <x:v>1551472000</x:v>
      </x:c>
      <x:c r="AP3310" s="56" t="n">
        <x:f>IFERROR(AO3310/(K3310*1000000),"")</x:f>
        <x:v>0.15122771044619754</x:v>
      </x:c>
      <x:c r="AQ3310" s="57" t="n">
        <x:v>9551403.333333334</x:v>
      </x:c>
      <x:c r="AR3310" s="52" t="n">
        <x:v>0.6232876242446469</x:v>
      </x:c>
      <x:c r="AS3310" s="52" t="n">
        <x:v>-0.9053435114503816</x:v>
      </x:c>
      <x:c r="AT3310" s="55" t="b">
        <x:v>0</x:v>
      </x:c>
      <x:c r="AU3310" s="50" t="str">
        <x:v>low_liquidity</x:v>
      </x:c>
      <x:c r="AV3310" s="58" t="n">
        <x:v>-0.7650009594903907</x:v>
      </x:c>
      <x:c r="AW3310" s="50" t="n">
        <x:v>3591</x:v>
      </x:c>
      <x:c r="AX3310" s="50" t="str">
        <x:v>Transformation Moat</x:v>
      </x:c>
      <x:c r="AY3310" s="50" t="str">
        <x:v>既存適格性フィルター不通過: low_liquidity / 60日平均売買代金2,000万円未満 / 年率ボラティリティ60%以上 / ローカル5年最大下落率-60%以下</x:v>
      </x:c>
      <x:c r="AZ3310" s="59" t="str">
        <x:v>2025-06-26 10:00</x:v>
      </x:c>
      <x:c r="BA3310" s="53" t="n">
        <x:v>44256</x:v>
      </x:c>
      <x:c r="BB3310" s="50"/>
      <x:c r="BC3310" s="50"/>
      <x:c r="BD3310" s="50"/>
    </x:row>
    <x:row r="3311">
      <x:c r="A3311" s="50" t="n">
        <x:v>3310</x:v>
      </x:c>
      <x:c r="B3311" s="50" t="str">
        <x:v>2208</x:v>
      </x:c>
      <x:c r="C3311" s="50" t="str">
        <x:v>2208.T</x:v>
      </x:c>
      <x:c r="D3311" s="50" t="str">
        <x:v>BOURBON CORPORATION</x:v>
      </x:c>
      <x:c r="E3311" s="50" t="str">
        <x:v>Standard Market(Domestic)</x:v>
      </x:c>
      <x:c r="F3311" s="50" t="str">
        <x:v>Foods</x:v>
      </x:c>
      <x:c r="G3311" s="51" t="n">
        <x:v>118443</x:v>
      </x:c>
      <x:c r="H3311" s="51" t="n">
        <x:v>94451</x:v>
      </x:c>
      <x:c r="I3311" s="51" t="n">
        <x:v>97383</x:v>
      </x:c>
      <x:c r="J3311" s="51" t="n">
        <x:v>103717</x:v>
      </x:c>
      <x:c r="K3311" s="51" t="n">
        <x:v>113475</x:v>
      </x:c>
      <x:c r="L3311" s="52" t="n">
        <x:f>IFERROR(H3311/G3311-1,"")</x:f>
        <x:v>-0.20256156970019334</x:v>
      </x:c>
      <x:c r="M3311" s="52" t="n">
        <x:f>IFERROR(I3311/H3311-1,"")</x:f>
        <x:v>0.03104255116409571</x:v>
      </x:c>
      <x:c r="N3311" s="52" t="n">
        <x:f>IFERROR(J3311/I3311-1,"")</x:f>
        <x:v>0.06504215314787998</x:v>
      </x:c>
      <x:c r="O3311" s="52" t="n">
        <x:f>IFERROR(K3311/J3311-1,"")</x:f>
        <x:v>0.094082937223406</x:v>
      </x:c>
      <x:c r="P3311" s="52" t="n">
        <x:f>IFERROR((K3311/G3311)^(1/4)-1,"")</x:f>
        <x:v>-0.010655148384926205</x:v>
      </x:c>
      <x:c r="Q3311" s="51" t="n">
        <x:v>7470</x:v>
      </x:c>
      <x:c r="R3311" s="52" t="n">
        <x:f>IFERROR(Q3311/K3311,"")</x:f>
        <x:v>0.06582947785855915</x:v>
      </x:c>
      <x:c r="S3311" s="53" t="n">
        <x:v>19815</x:v>
      </x:c>
      <x:c r="T3311" s="50" t="str">
        <x:v>EDINET_company_history</x:v>
      </x:c>
      <x:c r="U3311" s="50" t="str">
        <x:v>公益財団法人ブルボン吉田記念財団</x:v>
      </x:c>
      <x:c r="V3311" s="54" t="n">
        <x:v>0.1081</x:v>
      </x:c>
      <x:c r="W3311" s="50" t="str">
        <x:v>吉田 康 / 吉田 匡慶 / 吉川 実</x:v>
      </x:c>
      <x:c r="X3311" s="50" t="b">
        <x:f>AND(COUNT(L3311:O3311)=4,L3311&gt;='設定'!$B$6,M3311&gt;='設定'!$B$6,N3311&gt;='設定'!$B$6,O3311&gt;='設定'!$B$6)</x:f>
        <x:v>0</x:v>
      </x:c>
      <x:c r="Y3311" s="50" t="b">
        <x:f>AND(COUNT(G3311:K3311)=5,P3311&gt;='設定'!$B$7)</x:f>
        <x:v>0</x:v>
      </x:c>
      <x:c r="Z3311" s="50" t="b">
        <x:f>AND(ISNUMBER(R3311),R3311&gt;='設定'!$B$8)</x:f>
        <x:v>0</x:v>
      </x:c>
      <x:c r="AA3311" s="50" t="b">
        <x:f>AND(ISNUMBER(S3311),S3311&gt;=DATE(YEAR('設定'!$B$10)-'設定'!$B$9,MONTH('設定'!$B$10),DAY('設定'!$B$10)))</x:f>
        <x:v>0</x:v>
      </x:c>
      <x:c r="AB3311" s="55" t="b">
        <x:v>0</x:v>
      </x:c>
      <x:c r="AC3311" s="55" t="b">
        <x:v>0</x:v>
      </x:c>
      <x:c r="AD3311" s="50" t="n">
        <x:f>IF(X3311,1,0)+IF(Z3311,1,0)+IF(AA3311,1,0)+IF(AB3311,1,0)</x:f>
        <x:v>0</x:v>
      </x:c>
      <x:c r="AE3311" s="50" t="n">
        <x:f>IF(Y3311,1,0)+IF(Z3311,1,0)+IF(AA3311,1,0)+IF(AB3311,1,0)</x:f>
        <x:v>0</x:v>
      </x:c>
      <x:c r="AF3311" s="50" t="n">
        <x:f>IF(Y3311,1,0)+IF(Z3311,1,0)+IF(AA3311,1,0)+IF(AC3311,1,0)</x:f>
        <x:v>0</x:v>
      </x:c>
      <x:c r="AG3311" s="53" t="n">
        <x:v>44348</x:v>
      </x:c>
      <x:c r="AH3311" s="50" t="str">
        <x:v>S100W09C</x:v>
      </x:c>
      <x:c r="AI3311" s="50" t="str">
        <x:v>NetSalesSummaryOfBusinessResults</x:v>
      </x:c>
      <x:c r="AJ3311" s="50" t="str">
        <x:v>OperatingIncome</x:v>
      </x:c>
      <x:c r="AK3311" s="53" t="n">
        <x:v>45747</x:v>
      </x:c>
      <x:c r="AL3311" s="50" t="str">
        <x:v>365/365/365/366/365</x:v>
      </x:c>
      <x:c r="AM3311" s="51" t="n">
        <x:v>24175300</x:v>
      </x:c>
      <x:c r="AN3311" s="51" t="n">
        <x:v>2890</x:v>
      </x:c>
      <x:c r="AO3311" s="51" t="n">
        <x:f>IFERROR(AM3311*AN3311,"")</x:f>
        <x:v>69866617000</x:v>
      </x:c>
      <x:c r="AP3311" s="56" t="n">
        <x:f>IFERROR(AO3311/(K3311*1000000),"")</x:f>
        <x:v>0.6157005243445692</x:v>
      </x:c>
      <x:c r="AQ3311" s="57" t="n">
        <x:v>28596980</x:v>
      </x:c>
      <x:c r="AR3311" s="52" t="n">
        <x:v>0.1485500500719953</x:v>
      </x:c>
      <x:c r="AS3311" s="52" t="n">
        <x:v>-0.1991138431787006</x:v>
      </x:c>
      <x:c r="AT3311" s="55" t="b">
        <x:v>1</x:v>
      </x:c>
      <x:c r="AU3311" s="50"/>
      <x:c r="AV3311" s="58" t="n">
        <x:v>0.1324400421765807</x:v>
      </x:c>
      <x:c r="AW3311" s="50" t="n">
        <x:v>1052</x:v>
      </x:c>
      <x:c r="AX3311" s="50" t="str">
        <x:v>Discovery</x:v>
      </x:c>
      <x:c r="AY3311" s="50" t="str">
        <x:v>目立つ機械的警告なし（定性確認は別途必要）</x:v>
      </x:c>
      <x:c r="AZ3311" s="59" t="str">
        <x:v>2025-06-20 15:36</x:v>
      </x:c>
      <x:c r="BA3311" s="53" t="n">
        <x:v>19815</x:v>
      </x:c>
      <x:c r="BB3311" s="50"/>
      <x:c r="BC3311" s="50"/>
      <x:c r="BD3311" s="50"/>
    </x:row>
    <x:row r="3312">
      <x:c r="A3312" s="50" t="n">
        <x:v>3311</x:v>
      </x:c>
      <x:c r="B3312" s="50" t="str">
        <x:v>6663</x:v>
      </x:c>
      <x:c r="C3312" s="50" t="str">
        <x:v>6663.T</x:v>
      </x:c>
      <x:c r="D3312" s="50" t="str">
        <x:v>TAIYO TECHNOLEX CO.,LTD.</x:v>
      </x:c>
      <x:c r="E3312" s="50" t="str">
        <x:v>Standard Market(Domestic)</x:v>
      </x:c>
      <x:c r="F3312" s="50" t="str">
        <x:v>Electric Appliances</x:v>
      </x:c>
      <x:c r="G3312" s="51" t="n">
        <x:v>3917.94</x:v>
      </x:c>
      <x:c r="H3312" s="51" t="n">
        <x:v>3625.517</x:v>
      </x:c>
      <x:c r="I3312" s="51" t="n">
        <x:v>3411.465</x:v>
      </x:c>
      <x:c r="J3312" s="51" t="n">
        <x:v>3519.3</x:v>
      </x:c>
      <x:c r="K3312" s="51" t="n">
        <x:v>3751.667</x:v>
      </x:c>
      <x:c r="L3312" s="52" t="n">
        <x:f>IFERROR(H3312/G3312-1,"")</x:f>
        <x:v>-0.07463692654813503</x:v>
      </x:c>
      <x:c r="M3312" s="52" t="n">
        <x:f>IFERROR(I3312/H3312-1,"")</x:f>
        <x:v>-0.059040407202614054</x:v>
      </x:c>
      <x:c r="N3312" s="52" t="n">
        <x:f>IFERROR(J3312/I3312-1,"")</x:f>
        <x:v>0.0316095870835551</x:v>
      </x:c>
      <x:c r="O3312" s="52" t="n">
        <x:f>IFERROR(K3312/J3312-1,"")</x:f>
        <x:v>0.06602648253914123</x:v>
      </x:c>
      <x:c r="P3312" s="52" t="n">
        <x:f>IFERROR((K3312/G3312)^(1/4)-1,"")</x:f>
        <x:v>-0.010782876203776603</x:v>
      </x:c>
      <x:c r="Q3312" s="51" t="n">
        <x:v>142.572</x:v>
      </x:c>
      <x:c r="R3312" s="52" t="n">
        <x:f>IFERROR(Q3312/K3312,"")</x:f>
        <x:v>0.038002306707924774</x:v>
      </x:c>
      <x:c r="S3312" s="53" t="n">
        <x:v>38322</x:v>
      </x:c>
      <x:c r="T3312" s="50" t="str">
        <x:v>EDINET_company_history</x:v>
      </x:c>
      <x:c r="U3312" s="50" t="str">
        <x:v>株式会社細江ホールディングス</x:v>
      </x:c>
      <x:c r="V3312" s="54" t="n">
        <x:v>0.2673</x:v>
      </x:c>
      <x:c r="W3312" s="50" t="str">
        <x:v>細江 美則 / 細江 正大</x:v>
      </x:c>
      <x:c r="X3312" s="50" t="b">
        <x:f>AND(COUNT(L3312:O3312)=4,L3312&gt;='設定'!$B$6,M3312&gt;='設定'!$B$6,N3312&gt;='設定'!$B$6,O3312&gt;='設定'!$B$6)</x:f>
        <x:v>0</x:v>
      </x:c>
      <x:c r="Y3312" s="50" t="b">
        <x:f>AND(COUNT(G3312:K3312)=5,P3312&gt;='設定'!$B$7)</x:f>
        <x:v>0</x:v>
      </x:c>
      <x:c r="Z3312" s="50" t="b">
        <x:f>AND(ISNUMBER(R3312),R3312&gt;='設定'!$B$8)</x:f>
        <x:v>0</x:v>
      </x:c>
      <x:c r="AA3312" s="50" t="b">
        <x:f>AND(ISNUMBER(S3312),S3312&gt;=DATE(YEAR('設定'!$B$10)-'設定'!$B$9,MONTH('設定'!$B$10),DAY('設定'!$B$10)))</x:f>
        <x:v>0</x:v>
      </x:c>
      <x:c r="AB3312" s="55" t="b">
        <x:v>0</x:v>
      </x:c>
      <x:c r="AC3312" s="55" t="b">
        <x:v>0</x:v>
      </x:c>
      <x:c r="AD3312" s="50" t="n">
        <x:f>IF(X3312,1,0)+IF(Z3312,1,0)+IF(AA3312,1,0)+IF(AB3312,1,0)</x:f>
        <x:v>0</x:v>
      </x:c>
      <x:c r="AE3312" s="50" t="n">
        <x:f>IF(Y3312,1,0)+IF(Z3312,1,0)+IF(AA3312,1,0)+IF(AB3312,1,0)</x:f>
        <x:v>0</x:v>
      </x:c>
      <x:c r="AF3312" s="50" t="n">
        <x:f>IF(Y3312,1,0)+IF(Z3312,1,0)+IF(AA3312,1,0)+IF(AC3312,1,0)</x:f>
        <x:v>0</x:v>
      </x:c>
      <x:c r="AG3312" s="53" t="n">
        <x:v>44348</x:v>
      </x:c>
      <x:c r="AH3312" s="50" t="str">
        <x:v>S100XRF9</x:v>
      </x:c>
      <x:c r="AI3312" s="50" t="str">
        <x:v>NetSalesSummaryOfBusinessResults</x:v>
      </x:c>
      <x:c r="AJ3312" s="50" t="str">
        <x:v>OperatingIncome</x:v>
      </x:c>
      <x:c r="AK3312" s="53" t="n">
        <x:v>46011</x:v>
      </x:c>
      <x:c r="AL3312" s="50" t="str">
        <x:v>365/365/365/366/365</x:v>
      </x:c>
      <x:c r="AM3312" s="51" t="n">
        <x:v>5986200</x:v>
      </x:c>
      <x:c r="AN3312" s="51" t="n">
        <x:v>395</x:v>
      </x:c>
      <x:c r="AO3312" s="51" t="n">
        <x:f>IFERROR(AM3312*AN3312,"")</x:f>
        <x:v>2364549000</x:v>
      </x:c>
      <x:c r="AP3312" s="56" t="n">
        <x:f>IFERROR(AO3312/(K3312*1000000),"")</x:f>
        <x:v>0.6302662256538227</x:v>
      </x:c>
      <x:c r="AQ3312" s="57" t="n">
        <x:v>53325108.333333336</x:v>
      </x:c>
      <x:c r="AR3312" s="52" t="n">
        <x:v>0.4886787127865526</x:v>
      </x:c>
      <x:c r="AS3312" s="52" t="n">
        <x:v>-0.6976645484336039</x:v>
      </x:c>
      <x:c r="AT3312" s="55" t="b">
        <x:v>0</x:v>
      </x:c>
      <x:c r="AU3312" s="50" t="str">
        <x:v>repeated_negative_operating_cf</x:v>
      </x:c>
      <x:c r="AV3312" s="58" t="n">
        <x:v>0.1653500775610461</x:v>
      </x:c>
      <x:c r="AW3312" s="50" t="n">
        <x:v>876</x:v>
      </x:c>
      <x:c r="AX3312" s="50" t="str">
        <x:v>Future Moat</x:v>
      </x:c>
      <x:c r="AY3312" s="50" t="str">
        <x:v>既存適格性フィルター不通過: repeated_negative_operating_cf / ローカル5年最大下落率-60%以下</x:v>
      </x:c>
      <x:c r="AZ3312" s="59" t="str">
        <x:v>2026-03-17 13:36</x:v>
      </x:c>
      <x:c r="BA3312" s="53" t="n">
        <x:v>38322</x:v>
      </x:c>
      <x:c r="BB3312" s="50"/>
      <x:c r="BC3312" s="50"/>
      <x:c r="BD3312" s="50"/>
    </x:row>
    <x:row r="3313">
      <x:c r="A3313" s="50" t="n">
        <x:v>3312</x:v>
      </x:c>
      <x:c r="B3313" s="50" t="str">
        <x:v>2916</x:v>
      </x:c>
      <x:c r="C3313" s="50" t="str">
        <x:v>2916.T</x:v>
      </x:c>
      <x:c r="D3313" s="50" t="str">
        <x:v>Semba Tohka Industries Co.,Ltd</x:v>
      </x:c>
      <x:c r="E3313" s="50" t="str">
        <x:v>Standard Market(Domestic)</x:v>
      </x:c>
      <x:c r="F3313" s="50" t="str">
        <x:v>Foods</x:v>
      </x:c>
      <x:c r="G3313" s="51" t="n">
        <x:v>19533.042</x:v>
      </x:c>
      <x:c r="H3313" s="51" t="n">
        <x:v>18418.56</x:v>
      </x:c>
      <x:c r="I3313" s="51" t="n">
        <x:v>18620.569</x:v>
      </x:c>
      <x:c r="J3313" s="51" t="n">
        <x:v>19137.788</x:v>
      </x:c>
      <x:c r="K3313" s="51" t="n">
        <x:v>18701.074</x:v>
      </x:c>
      <x:c r="L3313" s="52" t="n">
        <x:f>IFERROR(H3313/G3313-1,"")</x:f>
        <x:v>-0.05705624346683946</x:v>
      </x:c>
      <x:c r="M3313" s="52" t="n">
        <x:f>IFERROR(I3313/H3313-1,"")</x:f>
        <x:v>0.010967686941867338</x:v>
      </x:c>
      <x:c r="N3313" s="52" t="n">
        <x:f>IFERROR(J3313/I3313-1,"")</x:f>
        <x:v>0.027776755909016515</x:v>
      </x:c>
      <x:c r="O3313" s="52" t="n">
        <x:f>IFERROR(K3313/J3313-1,"")</x:f>
        <x:v>-0.022819460639860734</x:v>
      </x:c>
      <x:c r="P3313" s="52" t="n">
        <x:f>IFERROR((K3313/G3313)^(1/4)-1,"")</x:f>
        <x:v>-0.010822643622380945</x:v>
      </x:c>
      <x:c r="Q3313" s="51" t="n">
        <x:v>755.538</x:v>
      </x:c>
      <x:c r="R3313" s="52" t="n">
        <x:f>IFERROR(Q3313/K3313,"")</x:f>
        <x:v>0.04040078125994261</x:v>
      </x:c>
      <x:c r="S3313" s="53" t="n">
        <x:v>38322</x:v>
      </x:c>
      <x:c r="T3313" s="50" t="str">
        <x:v>EDINET_company_history</x:v>
      </x:c>
      <x:c r="U3313" s="50" t="str">
        <x:v>東洋水産株式会社</x:v>
      </x:c>
      <x:c r="V3313" s="54" t="n">
        <x:v>0.1761</x:v>
      </x:c>
      <x:c r="W3313" s="50" t="str">
        <x:v>小林 光夫 / 保坂 晴彦</x:v>
      </x:c>
      <x:c r="X3313" s="50" t="b">
        <x:f>AND(COUNT(L3313:O3313)=4,L3313&gt;='設定'!$B$6,M3313&gt;='設定'!$B$6,N3313&gt;='設定'!$B$6,O3313&gt;='設定'!$B$6)</x:f>
        <x:v>0</x:v>
      </x:c>
      <x:c r="Y3313" s="50" t="b">
        <x:f>AND(COUNT(G3313:K3313)=5,P3313&gt;='設定'!$B$7)</x:f>
        <x:v>0</x:v>
      </x:c>
      <x:c r="Z3313" s="50" t="b">
        <x:f>AND(ISNUMBER(R3313),R3313&gt;='設定'!$B$8)</x:f>
        <x:v>0</x:v>
      </x:c>
      <x:c r="AA3313" s="50" t="b">
        <x:f>AND(ISNUMBER(S3313),S3313&gt;=DATE(YEAR('設定'!$B$10)-'設定'!$B$9,MONTH('設定'!$B$10),DAY('設定'!$B$10)))</x:f>
        <x:v>0</x:v>
      </x:c>
      <x:c r="AB3313" s="55" t="b">
        <x:v>0</x:v>
      </x:c>
      <x:c r="AC3313" s="55" t="b">
        <x:v>0</x:v>
      </x:c>
      <x:c r="AD3313" s="50" t="n">
        <x:f>IF(X3313,1,0)+IF(Z3313,1,0)+IF(AA3313,1,0)+IF(AB3313,1,0)</x:f>
        <x:v>0</x:v>
      </x:c>
      <x:c r="AE3313" s="50" t="n">
        <x:f>IF(Y3313,1,0)+IF(Z3313,1,0)+IF(AA3313,1,0)+IF(AB3313,1,0)</x:f>
        <x:v>0</x:v>
      </x:c>
      <x:c r="AF3313" s="50" t="n">
        <x:f>IF(Y3313,1,0)+IF(Z3313,1,0)+IF(AA3313,1,0)+IF(AC3313,1,0)</x:f>
        <x:v>0</x:v>
      </x:c>
      <x:c r="AG3313" s="53" t="n">
        <x:v>44348</x:v>
      </x:c>
      <x:c r="AH3313" s="50" t="str">
        <x:v>S100W5KL</x:v>
      </x:c>
      <x:c r="AI3313" s="50" t="str">
        <x:v>NetSalesSummaryOfBusinessResults</x:v>
      </x:c>
      <x:c r="AJ3313" s="50" t="str">
        <x:v>OperatingIncome</x:v>
      </x:c>
      <x:c r="AK3313" s="53" t="n">
        <x:v>45747</x:v>
      </x:c>
      <x:c r="AL3313" s="50" t="str">
        <x:v>365/365/365/366/365</x:v>
      </x:c>
      <x:c r="AM3313" s="51" t="n">
        <x:v>11383600</x:v>
      </x:c>
      <x:c r="AN3313" s="51" t="n">
        <x:v>719</x:v>
      </x:c>
      <x:c r="AO3313" s="51" t="n">
        <x:f>IFERROR(AM3313*AN3313,"")</x:f>
        <x:v>8184808400</x:v>
      </x:c>
      <x:c r="AP3313" s="56" t="n">
        <x:f>IFERROR(AO3313/(K3313*1000000),"")</x:f>
        <x:v>0.4376651522794894</x:v>
      </x:c>
      <x:c r="AQ3313" s="57" t="n">
        <x:v>1661186.6666666667</x:v>
      </x:c>
      <x:c r="AR3313" s="52" t="n">
        <x:v>0.1745240946242705</x:v>
      </x:c>
      <x:c r="AS3313" s="52" t="n">
        <x:v>-0.222373430631564</x:v>
      </x:c>
      <x:c r="AT3313" s="55" t="b">
        <x:v>0</x:v>
      </x:c>
      <x:c r="AU3313" s="50" t="str">
        <x:v>low_liquidity</x:v>
      </x:c>
      <x:c r="AV3313" s="58" t="n">
        <x:v>-0.0020444100925735</x:v>
      </x:c>
      <x:c r="AW3313" s="50" t="n">
        <x:v>1881</x:v>
      </x:c>
      <x:c r="AX3313" s="50" t="str">
        <x:v>Core Moat</x:v>
      </x:c>
      <x:c r="AY3313" s="50" t="str">
        <x:v>既存適格性フィルター不通過: low_liquidity / 60日平均売買代金2,000万円未満</x:v>
      </x:c>
      <x:c r="AZ3313" s="59" t="str">
        <x:v>2025-06-25 15:28</x:v>
      </x:c>
      <x:c r="BA3313" s="53" t="n">
        <x:v>38322</x:v>
      </x:c>
      <x:c r="BB3313" s="50"/>
      <x:c r="BC3313" s="50"/>
      <x:c r="BD3313" s="50"/>
    </x:row>
    <x:row r="3314">
      <x:c r="A3314" s="50" t="n">
        <x:v>3313</x:v>
      </x:c>
      <x:c r="B3314" s="50" t="str">
        <x:v>6662</x:v>
      </x:c>
      <x:c r="C3314" s="50" t="str">
        <x:v>6662.T</x:v>
      </x:c>
      <x:c r="D3314" s="50" t="str">
        <x:v>Ubiteq,INC.</x:v>
      </x:c>
      <x:c r="E3314" s="50" t="str">
        <x:v>Standard Market(Domestic)</x:v>
      </x:c>
      <x:c r="F3314" s="50" t="str">
        <x:v>Electric Appliances</x:v>
      </x:c>
      <x:c r="G3314" s="51" t="n">
        <x:v>1291.069</x:v>
      </x:c>
      <x:c r="H3314" s="51" t="n">
        <x:v>1170.73</x:v>
      </x:c>
      <x:c r="I3314" s="51" t="n">
        <x:v>985.094</x:v>
      </x:c>
      <x:c r="J3314" s="51" t="n">
        <x:v>1016.084</x:v>
      </x:c>
      <x:c r="K3314" s="51" t="n">
        <x:v>1235.57</x:v>
      </x:c>
      <x:c r="L3314" s="52" t="n">
        <x:f>IFERROR(H3314/G3314-1,"")</x:f>
        <x:v>-0.0932088060359283</x:v>
      </x:c>
      <x:c r="M3314" s="52" t="n">
        <x:f>IFERROR(I3314/H3314-1,"")</x:f>
        <x:v>-0.15856431457295872</x:v>
      </x:c>
      <x:c r="N3314" s="52" t="n">
        <x:f>IFERROR(J3314/I3314-1,"")</x:f>
        <x:v>0.031458926762319095</x:v>
      </x:c>
      <x:c r="O3314" s="52" t="n">
        <x:f>IFERROR(K3314/J3314-1,"")</x:f>
        <x:v>0.21601166832663443</x:v>
      </x:c>
      <x:c r="P3314" s="52" t="n">
        <x:f>IFERROR((K3314/G3314)^(1/4)-1,"")</x:f>
        <x:v>-0.010924429075143127</x:v>
      </x:c>
      <x:c r="Q3314" s="51" t="n">
        <x:v>-167.435</x:v>
      </x:c>
      <x:c r="R3314" s="52" t="n">
        <x:f>IFERROR(Q3314/K3314,"")</x:f>
        <x:v>-0.13551235462175354</x:v>
      </x:c>
      <x:c r="S3314" s="53" t="n">
        <x:v>38504</x:v>
      </x:c>
      <x:c r="T3314" s="50" t="str">
        <x:v>EDINET_company_history</x:v>
      </x:c>
      <x:c r="U3314" s="50" t="str">
        <x:v>オリックス株式会社</x:v>
      </x:c>
      <x:c r="V3314" s="54" t="n">
        <x:v>0.5764</x:v>
      </x:c>
      <x:c r="W3314" s="50" t="str">
        <x:v>池田 学</x:v>
      </x:c>
      <x:c r="X3314" s="50" t="b">
        <x:f>AND(COUNT(L3314:O3314)=4,L3314&gt;='設定'!$B$6,M3314&gt;='設定'!$B$6,N3314&gt;='設定'!$B$6,O3314&gt;='設定'!$B$6)</x:f>
        <x:v>0</x:v>
      </x:c>
      <x:c r="Y3314" s="50" t="b">
        <x:f>AND(COUNT(G3314:K3314)=5,P3314&gt;='設定'!$B$7)</x:f>
        <x:v>0</x:v>
      </x:c>
      <x:c r="Z3314" s="50" t="b">
        <x:f>AND(ISNUMBER(R3314),R3314&gt;='設定'!$B$8)</x:f>
        <x:v>0</x:v>
      </x:c>
      <x:c r="AA3314" s="50" t="b">
        <x:f>AND(ISNUMBER(S3314),S3314&gt;=DATE(YEAR('設定'!$B$10)-'設定'!$B$9,MONTH('設定'!$B$10),DAY('設定'!$B$10)))</x:f>
        <x:v>0</x:v>
      </x:c>
      <x:c r="AB3314" s="55" t="b">
        <x:v>0</x:v>
      </x:c>
      <x:c r="AC3314" s="55" t="b">
        <x:v>0</x:v>
      </x:c>
      <x:c r="AD3314" s="50" t="n">
        <x:f>IF(X3314,1,0)+IF(Z3314,1,0)+IF(AA3314,1,0)+IF(AB3314,1,0)</x:f>
        <x:v>0</x:v>
      </x:c>
      <x:c r="AE3314" s="50" t="n">
        <x:f>IF(Y3314,1,0)+IF(Z3314,1,0)+IF(AA3314,1,0)+IF(AB3314,1,0)</x:f>
        <x:v>0</x:v>
      </x:c>
      <x:c r="AF3314" s="50" t="n">
        <x:f>IF(Y3314,1,0)+IF(Z3314,1,0)+IF(AA3314,1,0)+IF(AC3314,1,0)</x:f>
        <x:v>0</x:v>
      </x:c>
      <x:c r="AG3314" s="53" t="n">
        <x:v>44348</x:v>
      </x:c>
      <x:c r="AH3314" s="50" t="str">
        <x:v>S100WRTP</x:v>
      </x:c>
      <x:c r="AI3314" s="50" t="str">
        <x:v>NetSalesSummaryOfBusinessResults</x:v>
      </x:c>
      <x:c r="AJ3314" s="50" t="str">
        <x:v>OperatingIncome</x:v>
      </x:c>
      <x:c r="AK3314" s="53" t="n">
        <x:v>45838</x:v>
      </x:c>
      <x:c r="AL3314" s="50" t="str">
        <x:v>365/365/365/366/365</x:v>
      </x:c>
      <x:c r="AM3314" s="51" t="n">
        <x:v>14791600</x:v>
      </x:c>
      <x:c r="AN3314" s="51" t="n">
        <x:v>218</x:v>
      </x:c>
      <x:c r="AO3314" s="51" t="n">
        <x:f>IFERROR(AM3314*AN3314,"")</x:f>
        <x:v>3224568800</x:v>
      </x:c>
      <x:c r="AP3314" s="56" t="n">
        <x:f>IFERROR(AO3314/(K3314*1000000),"")</x:f>
        <x:v>2.6097823676521767</x:v>
      </x:c>
      <x:c r="AQ3314" s="57" t="n">
        <x:v>5740635</x:v>
      </x:c>
      <x:c r="AR3314" s="52" t="n">
        <x:v>0.246877678075611</x:v>
      </x:c>
      <x:c r="AS3314" s="52" t="n">
        <x:v>-0.3269841269841269</x:v>
      </x:c>
      <x:c r="AT3314" s="55" t="b">
        <x:v>0</x:v>
      </x:c>
      <x:c r="AU3314" s="50" t="str">
        <x:v>low_liquidity</x:v>
      </x:c>
      <x:c r="AV3314" s="58" t="n">
        <x:v>0.1621768322314773</x:v>
      </x:c>
      <x:c r="AW3314" s="50" t="n">
        <x:v>891</x:v>
      </x:c>
      <x:c r="AX3314" s="50" t="str">
        <x:v>Discovery</x:v>
      </x:c>
      <x:c r="AY3314" s="50" t="str">
        <x:v>既存適格性フィルター不通過: low_liquidity / 60日平均売買代金2,000万円未満</x:v>
      </x:c>
      <x:c r="AZ3314" s="59" t="str">
        <x:v>2025-09-29 09:38</x:v>
      </x:c>
      <x:c r="BA3314" s="53" t="n">
        <x:v>38504</x:v>
      </x:c>
      <x:c r="BB3314" s="50"/>
      <x:c r="BC3314" s="50"/>
      <x:c r="BD3314" s="50"/>
    </x:row>
    <x:row r="3315">
      <x:c r="A3315" s="50" t="n">
        <x:v>3314</x:v>
      </x:c>
      <x:c r="B3315" s="50" t="str">
        <x:v>8566</x:v>
      </x:c>
      <x:c r="C3315" s="50" t="str">
        <x:v>8566.T</x:v>
      </x:c>
      <x:c r="D3315" s="50" t="str">
        <x:v>RICOH LEASING COMPANY,LTD.</x:v>
      </x:c>
      <x:c r="E3315" s="50" t="str">
        <x:v>Prime Market (Domestic)</x:v>
      </x:c>
      <x:c r="F3315" s="50" t="str">
        <x:v>Other Financing Business</x:v>
      </x:c>
      <x:c r="G3315" s="51" t="n">
        <x:v>326266</x:v>
      </x:c>
      <x:c r="H3315" s="51" t="n">
        <x:v>303853</x:v>
      </x:c>
      <x:c r="I3315" s="51" t="n">
        <x:v>298889</x:v>
      </x:c>
      <x:c r="J3315" s="51" t="n">
        <x:v>308335</x:v>
      </x:c>
      <x:c r="K3315" s="51" t="n">
        <x:v>312156</x:v>
      </x:c>
      <x:c r="L3315" s="52" t="n">
        <x:f>IFERROR(H3315/G3315-1,"")</x:f>
        <x:v>-0.06869548160090233</x:v>
      </x:c>
      <x:c r="M3315" s="52" t="n">
        <x:f>IFERROR(I3315/H3315-1,"")</x:f>
        <x:v>-0.01633684709382499</x:v>
      </x:c>
      <x:c r="N3315" s="52" t="n">
        <x:f>IFERROR(J3315/I3315-1,"")</x:f>
        <x:v>0.03160370572352944</x:v>
      </x:c>
      <x:c r="O3315" s="52" t="n">
        <x:f>IFERROR(K3315/J3315-1,"")</x:f>
        <x:v>0.012392365446673326</x:v>
      </x:c>
      <x:c r="P3315" s="52" t="n">
        <x:f>IFERROR((K3315/G3315)^(1/4)-1,"")</x:f>
        <x:v>-0.010991629882314835</x:v>
      </x:c>
      <x:c r="Q3315" s="51" t="n">
        <x:v>21729</x:v>
      </x:c>
      <x:c r="R3315" s="52" t="n">
        <x:f>IFERROR(Q3315/K3315,"")</x:f>
        <x:v>0.06960942605620267</x:v>
      </x:c>
      <x:c r="S3315" s="53" t="n">
        <x:v>35065</x:v>
      </x:c>
      <x:c r="T3315" s="50" t="str">
        <x:v>EDINET_company_history</x:v>
      </x:c>
      <x:c r="U3315" s="50" t="str">
        <x:v>株式会社リコー</x:v>
      </x:c>
      <x:c r="V3315" s="54" t="n">
        <x:v>0.3357</x:v>
      </x:c>
      <x:c r="W3315" s="50" t="str">
        <x:v>中村 徳晴</x:v>
      </x:c>
      <x:c r="X3315" s="50" t="b">
        <x:f>AND(COUNT(L3315:O3315)=4,L3315&gt;='設定'!$B$6,M3315&gt;='設定'!$B$6,N3315&gt;='設定'!$B$6,O3315&gt;='設定'!$B$6)</x:f>
        <x:v>0</x:v>
      </x:c>
      <x:c r="Y3315" s="50" t="b">
        <x:f>AND(COUNT(G3315:K3315)=5,P3315&gt;='設定'!$B$7)</x:f>
        <x:v>0</x:v>
      </x:c>
      <x:c r="Z3315" s="50" t="b">
        <x:f>AND(ISNUMBER(R3315),R3315&gt;='設定'!$B$8)</x:f>
        <x:v>0</x:v>
      </x:c>
      <x:c r="AA3315" s="50" t="b">
        <x:f>AND(ISNUMBER(S3315),S3315&gt;=DATE(YEAR('設定'!$B$10)-'設定'!$B$9,MONTH('設定'!$B$10),DAY('設定'!$B$10)))</x:f>
        <x:v>0</x:v>
      </x:c>
      <x:c r="AB3315" s="55" t="b">
        <x:v>0</x:v>
      </x:c>
      <x:c r="AC3315" s="55" t="b">
        <x:v>0</x:v>
      </x:c>
      <x:c r="AD3315" s="50" t="n">
        <x:f>IF(X3315,1,0)+IF(Z3315,1,0)+IF(AA3315,1,0)+IF(AB3315,1,0)</x:f>
        <x:v>0</x:v>
      </x:c>
      <x:c r="AE3315" s="50" t="n">
        <x:f>IF(Y3315,1,0)+IF(Z3315,1,0)+IF(AA3315,1,0)+IF(AB3315,1,0)</x:f>
        <x:v>0</x:v>
      </x:c>
      <x:c r="AF3315" s="50" t="n">
        <x:f>IF(Y3315,1,0)+IF(Z3315,1,0)+IF(AA3315,1,0)+IF(AC3315,1,0)</x:f>
        <x:v>0</x:v>
      </x:c>
      <x:c r="AG3315" s="53" t="n">
        <x:v>44348</x:v>
      </x:c>
      <x:c r="AH3315" s="50" t="str">
        <x:v>S100W11D</x:v>
      </x:c>
      <x:c r="AI3315" s="50" t="str">
        <x:v>NetSalesSummaryOfBusinessResults</x:v>
      </x:c>
      <x:c r="AJ3315" s="50" t="str">
        <x:v>OperatingIncome</x:v>
      </x:c>
      <x:c r="AK3315" s="53" t="n">
        <x:v>45747</x:v>
      </x:c>
      <x:c r="AL3315" s="50" t="str">
        <x:v>365/365/365/366/365</x:v>
      </x:c>
      <x:c r="AM3315" s="51" t="n">
        <x:v>30919223</x:v>
      </x:c>
      <x:c r="AN3315" s="51" t="n">
        <x:v>6000</x:v>
      </x:c>
      <x:c r="AO3315" s="51" t="n">
        <x:f>IFERROR(AM3315*AN3315,"")</x:f>
        <x:v>185515338000</x:v>
      </x:c>
      <x:c r="AP3315" s="56" t="n">
        <x:f>IFERROR(AO3315/(K3315*1000000),"")</x:f>
        <x:v>0.5943032906623611</x:v>
      </x:c>
      <x:c r="AQ3315" s="57" t="n">
        <x:v>330112516.6666667</x:v>
      </x:c>
      <x:c r="AR3315" s="52" t="n">
        <x:v>0.1871655403038118</x:v>
      </x:c>
      <x:c r="AS3315" s="52" t="n">
        <x:v>-0.1934306590155483</x:v>
      </x:c>
      <x:c r="AT3315" s="55" t="b">
        <x:v>1</x:v>
      </x:c>
      <x:c r="AU3315" s="50"/>
      <x:c r="AV3315" s="58" t="n">
        <x:v>-0.0419161772372552</x:v>
      </x:c>
      <x:c r="AW3315" s="50" t="n">
        <x:v>2209</x:v>
      </x:c>
      <x:c r="AX3315" s="50" t="str">
        <x:v>Transformation Moat</x:v>
      </x:c>
      <x:c r="AY3315" s="50" t="str">
        <x:v>目立つ機械的警告なし（定性確認は別途必要）</x:v>
      </x:c>
      <x:c r="AZ3315" s="59" t="str">
        <x:v>2025-06-20 15:25</x:v>
      </x:c>
      <x:c r="BA3315" s="53" t="n">
        <x:v>35065</x:v>
      </x:c>
      <x:c r="BB3315" s="50"/>
      <x:c r="BC3315" s="50"/>
      <x:c r="BD3315" s="50" t="str">
        <x:v>TOPIX Small 1</x:v>
      </x:c>
    </x:row>
    <x:row r="3316">
      <x:c r="A3316" s="50" t="n">
        <x:v>3315</x:v>
      </x:c>
      <x:c r="B3316" s="50" t="str">
        <x:v>1793</x:v>
      </x:c>
      <x:c r="C3316" s="50" t="str">
        <x:v>1793.T</x:v>
      </x:c>
      <x:c r="D3316" s="50" t="str">
        <x:v>OHMOTO GUMI CO.,LTD.</x:v>
      </x:c>
      <x:c r="E3316" s="50" t="str">
        <x:v>Standard Market(Domestic)</x:v>
      </x:c>
      <x:c r="F3316" s="50" t="str">
        <x:v>Construction</x:v>
      </x:c>
      <x:c r="G3316" s="51" t="n">
        <x:v>73360</x:v>
      </x:c>
      <x:c r="H3316" s="51" t="n">
        <x:v>71276</x:v>
      </x:c>
      <x:c r="I3316" s="51" t="n">
        <x:v>94477</x:v>
      </x:c>
      <x:c r="J3316" s="51" t="n">
        <x:v>83060</x:v>
      </x:c>
      <x:c r="K3316" s="51" t="n">
        <x:v>70092</x:v>
      </x:c>
      <x:c r="L3316" s="52" t="n">
        <x:f>IFERROR(H3316/G3316-1,"")</x:f>
        <x:v>-0.028407851690294472</x:v>
      </x:c>
      <x:c r="M3316" s="52" t="n">
        <x:f>IFERROR(I3316/H3316-1,"")</x:f>
        <x:v>0.3255092878388237</x:v>
      </x:c>
      <x:c r="N3316" s="52" t="n">
        <x:f>IFERROR(J3316/I3316-1,"")</x:f>
        <x:v>-0.12084422663717098</x:v>
      </x:c>
      <x:c r="O3316" s="52" t="n">
        <x:f>IFERROR(K3316/J3316-1,"")</x:f>
        <x:v>-0.15612810016855283</x:v>
      </x:c>
      <x:c r="P3316" s="52" t="n">
        <x:f>IFERROR((K3316/G3316)^(1/4)-1,"")</x:f>
        <x:v>-0.011327891522167954</x:v>
      </x:c>
      <x:c r="Q3316" s="51" t="n">
        <x:v>1814</x:v>
      </x:c>
      <x:c r="R3316" s="52" t="n">
        <x:f>IFERROR(Q3316/K3316,"")</x:f>
        <x:v>0.025880271642983507</x:v>
      </x:c>
      <x:c r="S3316" s="53" t="n">
        <x:v>38322</x:v>
      </x:c>
      <x:c r="T3316" s="50" t="str">
        <x:v>EDINET_company_history</x:v>
      </x:c>
      <x:c r="U3316" s="50" t="str">
        <x:v>株式会社ＯＨＭＯＴＯホールディングス</x:v>
      </x:c>
      <x:c r="V3316" s="54" t="n">
        <x:v>0.322</x:v>
      </x:c>
      <x:c r="W3316" s="50" t="str">
        <x:v>三 宅 啓 一</x:v>
      </x:c>
      <x:c r="X3316" s="50" t="b">
        <x:f>AND(COUNT(L3316:O3316)=4,L3316&gt;='設定'!$B$6,M3316&gt;='設定'!$B$6,N3316&gt;='設定'!$B$6,O3316&gt;='設定'!$B$6)</x:f>
        <x:v>0</x:v>
      </x:c>
      <x:c r="Y3316" s="50" t="b">
        <x:f>AND(COUNT(G3316:K3316)=5,P3316&gt;='設定'!$B$7)</x:f>
        <x:v>0</x:v>
      </x:c>
      <x:c r="Z3316" s="50" t="b">
        <x:f>AND(ISNUMBER(R3316),R3316&gt;='設定'!$B$8)</x:f>
        <x:v>0</x:v>
      </x:c>
      <x:c r="AA3316" s="50" t="b">
        <x:f>AND(ISNUMBER(S3316),S3316&gt;=DATE(YEAR('設定'!$B$10)-'設定'!$B$9,MONTH('設定'!$B$10),DAY('設定'!$B$10)))</x:f>
        <x:v>0</x:v>
      </x:c>
      <x:c r="AB3316" s="55" t="b">
        <x:v>0</x:v>
      </x:c>
      <x:c r="AC3316" s="55" t="b">
        <x:v>0</x:v>
      </x:c>
      <x:c r="AD3316" s="50" t="n">
        <x:f>IF(X3316,1,0)+IF(Z3316,1,0)+IF(AA3316,1,0)+IF(AB3316,1,0)</x:f>
        <x:v>0</x:v>
      </x:c>
      <x:c r="AE3316" s="50" t="n">
        <x:f>IF(Y3316,1,0)+IF(Z3316,1,0)+IF(AA3316,1,0)+IF(AB3316,1,0)</x:f>
        <x:v>0</x:v>
      </x:c>
      <x:c r="AF3316" s="50" t="n">
        <x:f>IF(Y3316,1,0)+IF(Z3316,1,0)+IF(AA3316,1,0)+IF(AC3316,1,0)</x:f>
        <x:v>0</x:v>
      </x:c>
      <x:c r="AG3316" s="53" t="n">
        <x:v>44348</x:v>
      </x:c>
      <x:c r="AH3316" s="50" t="str">
        <x:v>S100W4G9</x:v>
      </x:c>
      <x:c r="AI3316" s="50" t="str">
        <x:v>NetSalesSummaryOfBusinessResults</x:v>
      </x:c>
      <x:c r="AJ3316" s="50" t="str">
        <x:v>OperatingIncome</x:v>
      </x:c>
      <x:c r="AK3316" s="53" t="n">
        <x:v>45747</x:v>
      </x:c>
      <x:c r="AL3316" s="50" t="str">
        <x:v>365/365/365/366/365</x:v>
      </x:c>
      <x:c r="AM3316" s="51" t="n">
        <x:v>25833280</x:v>
      </x:c>
      <x:c r="AN3316" s="51" t="n">
        <x:v>1870</x:v>
      </x:c>
      <x:c r="AO3316" s="51" t="n">
        <x:f>IFERROR(AM3316*AN3316,"")</x:f>
        <x:v>48308233600</x:v>
      </x:c>
      <x:c r="AP3316" s="56" t="n">
        <x:f>IFERROR(AO3316/(K3316*1000000),"")</x:f>
        <x:v>0.6892118016321406</x:v>
      </x:c>
      <x:c r="AQ3316" s="57" t="n">
        <x:v>8362963.333333333</x:v>
      </x:c>
      <x:c r="AR3316" s="52" t="n">
        <x:v>0.2704136068477574</x:v>
      </x:c>
      <x:c r="AS3316" s="52" t="n">
        <x:v>-0.3047392900686154</x:v>
      </x:c>
      <x:c r="AT3316" s="55" t="b">
        <x:v>0</x:v>
      </x:c>
      <x:c r="AU3316" s="50" t="str">
        <x:v>low_liquidity</x:v>
      </x:c>
      <x:c r="AV3316" s="58" t="n">
        <x:v>-0.0252212101901547</x:v>
      </x:c>
      <x:c r="AW3316" s="50" t="n">
        <x:v>2081</x:v>
      </x:c>
      <x:c r="AX3316" s="50" t="str">
        <x:v>Core Moat</x:v>
      </x:c>
      <x:c r="AY3316" s="50" t="str">
        <x:v>既存適格性フィルター不通過: low_liquidity / 60日平均売買代金2,000万円未満</x:v>
      </x:c>
      <x:c r="AZ3316" s="59" t="str">
        <x:v>2025-06-25 11:29</x:v>
      </x:c>
      <x:c r="BA3316" s="53" t="n">
        <x:v>38322</x:v>
      </x:c>
      <x:c r="BB3316" s="50"/>
      <x:c r="BC3316" s="50"/>
      <x:c r="BD3316" s="50"/>
    </x:row>
    <x:row r="3317">
      <x:c r="A3317" s="50" t="n">
        <x:v>3316</x:v>
      </x:c>
      <x:c r="B3317" s="50" t="str">
        <x:v>6743</x:v>
      </x:c>
      <x:c r="C3317" s="50" t="str">
        <x:v>6743.T</x:v>
      </x:c>
      <x:c r="D3317" s="50" t="str">
        <x:v>Daido Signal Co.,Ltd.</x:v>
      </x:c>
      <x:c r="E3317" s="50" t="str">
        <x:v>Standard Market(Domestic)</x:v>
      </x:c>
      <x:c r="F3317" s="50" t="str">
        <x:v>Electric Appliances</x:v>
      </x:c>
      <x:c r="G3317" s="51" t="n">
        <x:v>22943.736</x:v>
      </x:c>
      <x:c r="H3317" s="51" t="n">
        <x:v>22171.541</x:v>
      </x:c>
      <x:c r="I3317" s="51" t="n">
        <x:v>19496.97</x:v>
      </x:c>
      <x:c r="J3317" s="51" t="n">
        <x:v>20768.994</x:v>
      </x:c>
      <x:c r="K3317" s="51" t="n">
        <x:v>21914.135</x:v>
      </x:c>
      <x:c r="L3317" s="52" t="n">
        <x:f>IFERROR(H3317/G3317-1,"")</x:f>
        <x:v>-0.033656027074230654</x:v>
      </x:c>
      <x:c r="M3317" s="52" t="n">
        <x:f>IFERROR(I3317/H3317-1,"")</x:f>
        <x:v>-0.1206308122651466</x:v>
      </x:c>
      <x:c r="N3317" s="52" t="n">
        <x:f>IFERROR(J3317/I3317-1,"")</x:f>
        <x:v>0.06524213762446163</x:v>
      </x:c>
      <x:c r="O3317" s="52" t="n">
        <x:f>IFERROR(K3317/J3317-1,"")</x:f>
        <x:v>0.055137047080855206</x:v>
      </x:c>
      <x:c r="P3317" s="52" t="n">
        <x:f>IFERROR((K3317/G3317)^(1/4)-1,"")</x:f>
        <x:v>-0.011412649853903445</x:v>
      </x:c>
      <x:c r="Q3317" s="51" t="n">
        <x:v>1152.499</x:v>
      </x:c>
      <x:c r="R3317" s="52" t="n">
        <x:f>IFERROR(Q3317/K3317,"")</x:f>
        <x:v>0.052591580730884435</x:v>
      </x:c>
      <x:c r="S3317" s="53" t="n">
        <x:v>22890</x:v>
      </x:c>
      <x:c r="T3317" s="50" t="str">
        <x:v>EDINET_company_history</x:v>
      </x:c>
      <x:c r="U3317" s="50" t="str">
        <x:v>日本電設工業株式会社</x:v>
      </x:c>
      <x:c r="V3317" s="54" t="n">
        <x:v>0.1493</x:v>
      </x:c>
      <x:c r="W3317" s="50" t="str">
        <x:v>浦壁 俊光</x:v>
      </x:c>
      <x:c r="X3317" s="50" t="b">
        <x:f>AND(COUNT(L3317:O3317)=4,L3317&gt;='設定'!$B$6,M3317&gt;='設定'!$B$6,N3317&gt;='設定'!$B$6,O3317&gt;='設定'!$B$6)</x:f>
        <x:v>0</x:v>
      </x:c>
      <x:c r="Y3317" s="50" t="b">
        <x:f>AND(COUNT(G3317:K3317)=5,P3317&gt;='設定'!$B$7)</x:f>
        <x:v>0</x:v>
      </x:c>
      <x:c r="Z3317" s="50" t="b">
        <x:f>AND(ISNUMBER(R3317),R3317&gt;='設定'!$B$8)</x:f>
        <x:v>0</x:v>
      </x:c>
      <x:c r="AA3317" s="50" t="b">
        <x:f>AND(ISNUMBER(S3317),S3317&gt;=DATE(YEAR('設定'!$B$10)-'設定'!$B$9,MONTH('設定'!$B$10),DAY('設定'!$B$10)))</x:f>
        <x:v>0</x:v>
      </x:c>
      <x:c r="AB3317" s="55" t="b">
        <x:v>0</x:v>
      </x:c>
      <x:c r="AC3317" s="55" t="b">
        <x:v>0</x:v>
      </x:c>
      <x:c r="AD3317" s="50" t="n">
        <x:f>IF(X3317,1,0)+IF(Z3317,1,0)+IF(AA3317,1,0)+IF(AB3317,1,0)</x:f>
        <x:v>0</x:v>
      </x:c>
      <x:c r="AE3317" s="50" t="n">
        <x:f>IF(Y3317,1,0)+IF(Z3317,1,0)+IF(AA3317,1,0)+IF(AB3317,1,0)</x:f>
        <x:v>0</x:v>
      </x:c>
      <x:c r="AF3317" s="50" t="n">
        <x:f>IF(Y3317,1,0)+IF(Z3317,1,0)+IF(AA3317,1,0)+IF(AC3317,1,0)</x:f>
        <x:v>0</x:v>
      </x:c>
      <x:c r="AG3317" s="53" t="n">
        <x:v>44348</x:v>
      </x:c>
      <x:c r="AH3317" s="50" t="str">
        <x:v>S100W7U9</x:v>
      </x:c>
      <x:c r="AI3317" s="50" t="str">
        <x:v>NetSalesSummaryOfBusinessResults</x:v>
      </x:c>
      <x:c r="AJ3317" s="50" t="str">
        <x:v>OperatingIncome</x:v>
      </x:c>
      <x:c r="AK3317" s="53" t="n">
        <x:v>45747</x:v>
      </x:c>
      <x:c r="AL3317" s="50" t="str">
        <x:v>365/365/365/366/365</x:v>
      </x:c>
      <x:c r="AM3317" s="51" t="n">
        <x:v>16044600</x:v>
      </x:c>
      <x:c r="AN3317" s="51" t="n">
        <x:v>845</x:v>
      </x:c>
      <x:c r="AO3317" s="51" t="n">
        <x:f>IFERROR(AM3317*AN3317,"")</x:f>
        <x:v>13557687000</x:v>
      </x:c>
      <x:c r="AP3317" s="56" t="n">
        <x:f>IFERROR(AO3317/(K3317*1000000),"")</x:f>
        <x:v>0.6186731531954147</x:v>
      </x:c>
      <x:c r="AQ3317" s="57" t="n">
        <x:v>22156511.666666668</x:v>
      </x:c>
      <x:c r="AR3317" s="52" t="n">
        <x:v>0.2707335071564313</x:v>
      </x:c>
      <x:c r="AS3317" s="52" t="n">
        <x:v>-0.4143355694328204</x:v>
      </x:c>
      <x:c r="AT3317" s="55" t="b">
        <x:v>0</x:v>
      </x:c>
      <x:c r="AU3317" s="50" t="str">
        <x:v>repeated_negative_operating_cf</x:v>
      </x:c>
      <x:c r="AV3317" s="58" t="n">
        <x:v>0.4456359968973303</x:v>
      </x:c>
      <x:c r="AW3317" s="50" t="n">
        <x:v>140</x:v>
      </x:c>
      <x:c r="AX3317" s="50" t="str">
        <x:v>Discovery</x:v>
      </x:c>
      <x:c r="AY3317" s="50" t="str">
        <x:v>既存適格性フィルター不通過: repeated_negative_operating_cf</x:v>
      </x:c>
      <x:c r="AZ3317" s="59" t="str">
        <x:v>2025-06-27 16:14</x:v>
      </x:c>
      <x:c r="BA3317" s="53" t="n">
        <x:v>22890</x:v>
      </x:c>
      <x:c r="BB3317" s="50"/>
      <x:c r="BC3317" s="50"/>
      <x:c r="BD3317" s="50"/>
    </x:row>
    <x:row r="3318">
      <x:c r="A3318" s="50" t="n">
        <x:v>3317</x:v>
      </x:c>
      <x:c r="B3318" s="50" t="str">
        <x:v>9842</x:v>
      </x:c>
      <x:c r="C3318" s="50" t="str">
        <x:v>9842.T</x:v>
      </x:c>
      <x:c r="D3318" s="50" t="str">
        <x:v>ARCLANDS CORPORATION</x:v>
      </x:c>
      <x:c r="E3318" s="50" t="str">
        <x:v>Prime Market (Domestic)</x:v>
      </x:c>
      <x:c r="F3318" s="50" t="str">
        <x:v>Retail Trade</x:v>
      </x:c>
      <x:c r="G3318" s="51" t="n">
        <x:v>357190</x:v>
      </x:c>
      <x:c r="H3318" s="51" t="n">
        <x:v>313487</x:v>
      </x:c>
      <x:c r="I3318" s="51" t="n">
        <x:v>310697</x:v>
      </x:c>
      <x:c r="J3318" s="51" t="n">
        <x:v>315727</x:v>
      </x:c>
      <x:c r="K3318" s="51" t="n">
        <x:v>341141</x:v>
      </x:c>
      <x:c r="L3318" s="52" t="n">
        <x:f>IFERROR(H3318/G3318-1,"")</x:f>
        <x:v>-0.12235224950306556</x:v>
      </x:c>
      <x:c r="M3318" s="52" t="n">
        <x:f>IFERROR(I3318/H3318-1,"")</x:f>
        <x:v>-0.0088998905855745</x:v>
      </x:c>
      <x:c r="N3318" s="52" t="n">
        <x:f>IFERROR(J3318/I3318-1,"")</x:f>
        <x:v>0.016189406399160555</x:v>
      </x:c>
      <x:c r="O3318" s="52" t="n">
        <x:f>IFERROR(K3318/J3318-1,"")</x:f>
        <x:v>0.08049359098208253</x:v>
      </x:c>
      <x:c r="P3318" s="52" t="n">
        <x:f>IFERROR((K3318/G3318)^(1/4)-1,"")</x:f>
        <x:v>-0.011427200731454756</x:v>
      </x:c>
      <x:c r="Q3318" s="51" t="n">
        <x:v>14196</x:v>
      </x:c>
      <x:c r="R3318" s="52" t="n">
        <x:f>IFERROR(Q3318/K3318,"")</x:f>
        <x:v>0.041613291864654206</x:v>
      </x:c>
      <x:c r="S3318" s="53" t="n">
        <x:v>37653</x:v>
      </x:c>
      <x:c r="T3318" s="50" t="str">
        <x:v>EDINET_company_history</x:v>
      </x:c>
      <x:c r="U3318" s="50" t="str">
        <x:v>日本マスタートラスト信託銀行株式会社（信託口）</x:v>
      </x:c>
      <x:c r="V3318" s="54" t="n">
        <x:v>0.09</x:v>
      </x:c>
      <x:c r="W3318" s="50" t="str">
        <x:v>坂本 晴彦 / 佐藤 好文</x:v>
      </x:c>
      <x:c r="X3318" s="50" t="b">
        <x:f>AND(COUNT(L3318:O3318)=4,L3318&gt;='設定'!$B$6,M3318&gt;='設定'!$B$6,N3318&gt;='設定'!$B$6,O3318&gt;='設定'!$B$6)</x:f>
        <x:v>0</x:v>
      </x:c>
      <x:c r="Y3318" s="50" t="b">
        <x:f>AND(COUNT(G3318:K3318)=5,P3318&gt;='設定'!$B$7)</x:f>
        <x:v>0</x:v>
      </x:c>
      <x:c r="Z3318" s="50" t="b">
        <x:f>AND(ISNUMBER(R3318),R3318&gt;='設定'!$B$8)</x:f>
        <x:v>0</x:v>
      </x:c>
      <x:c r="AA3318" s="50" t="b">
        <x:f>AND(ISNUMBER(S3318),S3318&gt;=DATE(YEAR('設定'!$B$10)-'設定'!$B$9,MONTH('設定'!$B$10),DAY('設定'!$B$10)))</x:f>
        <x:v>0</x:v>
      </x:c>
      <x:c r="AB3318" s="55" t="b">
        <x:v>0</x:v>
      </x:c>
      <x:c r="AC3318" s="55" t="b">
        <x:v>0</x:v>
      </x:c>
      <x:c r="AD3318" s="50" t="n">
        <x:f>IF(X3318,1,0)+IF(Z3318,1,0)+IF(AA3318,1,0)+IF(AB3318,1,0)</x:f>
        <x:v>0</x:v>
      </x:c>
      <x:c r="AE3318" s="50" t="n">
        <x:f>IF(Y3318,1,0)+IF(Z3318,1,0)+IF(AA3318,1,0)+IF(AB3318,1,0)</x:f>
        <x:v>0</x:v>
      </x:c>
      <x:c r="AF3318" s="50" t="n">
        <x:f>IF(Y3318,1,0)+IF(Z3318,1,0)+IF(AA3318,1,0)+IF(AC3318,1,0)</x:f>
        <x:v>0</x:v>
      </x:c>
      <x:c r="AG3318" s="53" t="n">
        <x:v>44348</x:v>
      </x:c>
      <x:c r="AH3318" s="50" t="str">
        <x:v>S100Y5KN</x:v>
      </x:c>
      <x:c r="AI3318" s="50" t="str">
        <x:v>NetSalesSummaryOfBusinessResults</x:v>
      </x:c>
      <x:c r="AJ3318" s="50" t="str">
        <x:v>OperatingIncome</x:v>
      </x:c>
      <x:c r="AK3318" s="53" t="n">
        <x:v>46081</x:v>
      </x:c>
      <x:c r="AL3318" s="50" t="str">
        <x:v>373/365/366/365/365</x:v>
      </x:c>
      <x:c r="AM3318" s="51" t="n">
        <x:v>62823072</x:v>
      </x:c>
      <x:c r="AN3318" s="51" t="n">
        <x:v>1859</x:v>
      </x:c>
      <x:c r="AO3318" s="51" t="n">
        <x:f>IFERROR(AM3318*AN3318,"")</x:f>
        <x:v>116788090848</x:v>
      </x:c>
      <x:c r="AP3318" s="56" t="n">
        <x:f>IFERROR(AO3318/(K3318*1000000),"")</x:f>
        <x:v>0.34234551357942905</x:v>
      </x:c>
      <x:c r="AQ3318" s="57" t="n">
        <x:v>359585696.6666667</x:v>
      </x:c>
      <x:c r="AR3318" s="52" t="n">
        <x:v>0.2455793962437287</x:v>
      </x:c>
      <x:c r="AS3318" s="52" t="n">
        <x:v>-0.2150119469359658</x:v>
      </x:c>
      <x:c r="AT3318" s="55" t="b">
        <x:v>1</x:v>
      </x:c>
      <x:c r="AU3318" s="50"/>
      <x:c r="AV3318" s="58" t="n">
        <x:v>-0.0736815489104106</x:v>
      </x:c>
      <x:c r="AW3318" s="50" t="n">
        <x:v>2428</x:v>
      </x:c>
      <x:c r="AX3318" s="50" t="str">
        <x:v>Core Moat</x:v>
      </x:c>
      <x:c r="AY3318" s="50" t="str">
        <x:v>目立つ機械的警告なし（定性確認は別途必要）</x:v>
      </x:c>
      <x:c r="AZ3318" s="59" t="str">
        <x:v>2026-05-21 15:19</x:v>
      </x:c>
      <x:c r="BA3318" s="53" t="n">
        <x:v>37653</x:v>
      </x:c>
      <x:c r="BB3318" s="50"/>
      <x:c r="BC3318" s="50"/>
      <x:c r="BD3318" s="50" t="str">
        <x:v>TOPIX Small 1</x:v>
      </x:c>
    </x:row>
    <x:row r="3319">
      <x:c r="A3319" s="50" t="n">
        <x:v>3318</x:v>
      </x:c>
      <x:c r="B3319" s="50" t="str">
        <x:v>2747</x:v>
      </x:c>
      <x:c r="C3319" s="50" t="str">
        <x:v>2747.T</x:v>
      </x:c>
      <x:c r="D3319" s="50" t="str">
        <x:v>Hokuyu Lucky Co.,Ltd.</x:v>
      </x:c>
      <x:c r="E3319" s="50" t="str">
        <x:v>Standard Market(Domestic)</x:v>
      </x:c>
      <x:c r="F3319" s="50" t="str">
        <x:v>Retail Trade</x:v>
      </x:c>
      <x:c r="G3319" s="51" t="n">
        <x:v>38965.23</x:v>
      </x:c>
      <x:c r="H3319" s="51" t="n">
        <x:v>37714.879</x:v>
      </x:c>
      <x:c r="I3319" s="51" t="n">
        <x:v>37919.504</x:v>
      </x:c>
      <x:c r="J3319" s="51" t="n">
        <x:v>36912.687</x:v>
      </x:c>
      <x:c r="K3319" s="51" t="n">
        <x:v>37199.649</x:v>
      </x:c>
      <x:c r="L3319" s="52" t="n">
        <x:f>IFERROR(H3319/G3319-1,"")</x:f>
        <x:v>-0.03208889053137898</x:v>
      </x:c>
      <x:c r="M3319" s="52" t="n">
        <x:f>IFERROR(I3319/H3319-1,"")</x:f>
        <x:v>0.005425577528698877</x:v>
      </x:c>
      <x:c r="N3319" s="52" t="n">
        <x:f>IFERROR(J3319/I3319-1,"")</x:f>
        <x:v>-0.026551428520795062</x:v>
      </x:c>
      <x:c r="O3319" s="52" t="n">
        <x:f>IFERROR(K3319/J3319-1,"")</x:f>
        <x:v>0.007774075076138365</x:v>
      </x:c>
      <x:c r="P3319" s="52" t="n">
        <x:f>IFERROR((K3319/G3319)^(1/4)-1,"")</x:f>
        <x:v>-0.011525660824134643</x:v>
      </x:c>
      <x:c r="Q3319" s="51" t="n">
        <x:v>229.593</x:v>
      </x:c>
      <x:c r="R3319" s="52" t="n">
        <x:f>IFERROR(Q3319/K3319,"")</x:f>
        <x:v>0.006171913073695938</x:v>
      </x:c>
      <x:c r="S3319" s="53" t="n">
        <x:v>38322</x:v>
      </x:c>
      <x:c r="T3319" s="50" t="str">
        <x:v>EDINET_company_history</x:v>
      </x:c>
      <x:c r="U3319" s="50" t="str">
        <x:v>株式会社桐生興産</x:v>
      </x:c>
      <x:c r="V3319" s="54" t="n">
        <x:v>0.2296</x:v>
      </x:c>
      <x:c r="W3319" s="50" t="str">
        <x:v>桐生 宇優</x:v>
      </x:c>
      <x:c r="X3319" s="50" t="b">
        <x:f>AND(COUNT(L3319:O3319)=4,L3319&gt;='設定'!$B$6,M3319&gt;='設定'!$B$6,N3319&gt;='設定'!$B$6,O3319&gt;='設定'!$B$6)</x:f>
        <x:v>0</x:v>
      </x:c>
      <x:c r="Y3319" s="50" t="b">
        <x:f>AND(COUNT(G3319:K3319)=5,P3319&gt;='設定'!$B$7)</x:f>
        <x:v>0</x:v>
      </x:c>
      <x:c r="Z3319" s="50" t="b">
        <x:f>AND(ISNUMBER(R3319),R3319&gt;='設定'!$B$8)</x:f>
        <x:v>0</x:v>
      </x:c>
      <x:c r="AA3319" s="50" t="b">
        <x:f>AND(ISNUMBER(S3319),S3319&gt;=DATE(YEAR('設定'!$B$10)-'設定'!$B$9,MONTH('設定'!$B$10),DAY('設定'!$B$10)))</x:f>
        <x:v>0</x:v>
      </x:c>
      <x:c r="AB3319" s="55" t="b">
        <x:v>0</x:v>
      </x:c>
      <x:c r="AC3319" s="55" t="b">
        <x:v>0</x:v>
      </x:c>
      <x:c r="AD3319" s="50" t="n">
        <x:f>IF(X3319,1,0)+IF(Z3319,1,0)+IF(AA3319,1,0)+IF(AB3319,1,0)</x:f>
        <x:v>0</x:v>
      </x:c>
      <x:c r="AE3319" s="50" t="n">
        <x:f>IF(Y3319,1,0)+IF(Z3319,1,0)+IF(AA3319,1,0)+IF(AB3319,1,0)</x:f>
        <x:v>0</x:v>
      </x:c>
      <x:c r="AF3319" s="50" t="n">
        <x:f>IF(Y3319,1,0)+IF(Z3319,1,0)+IF(AA3319,1,0)+IF(AC3319,1,0)</x:f>
        <x:v>0</x:v>
      </x:c>
      <x:c r="AG3319" s="53" t="n">
        <x:v>44348</x:v>
      </x:c>
      <x:c r="AH3319" s="50" t="str">
        <x:v>S100Y6GL</x:v>
      </x:c>
      <x:c r="AI3319" s="50" t="str">
        <x:v>NetSalesSummaryOfBusinessResults</x:v>
      </x:c>
      <x:c r="AJ3319" s="50" t="str">
        <x:v>OperatingIncome</x:v>
      </x:c>
      <x:c r="AK3319" s="53" t="n">
        <x:v>46081</x:v>
      </x:c>
      <x:c r="AL3319" s="50" t="str">
        <x:v>365/365/366/365/365</x:v>
      </x:c>
      <x:c r="AM3319" s="51" t="n">
        <x:v>1263940</x:v>
      </x:c>
      <x:c r="AN3319" s="51" t="n">
        <x:v>3045</x:v>
      </x:c>
      <x:c r="AO3319" s="51" t="n">
        <x:f>IFERROR(AM3319*AN3319,"")</x:f>
        <x:v>3848697300</x:v>
      </x:c>
      <x:c r="AP3319" s="56" t="n">
        <x:f>IFERROR(AO3319/(K3319*1000000),"")</x:f>
        <x:v>0.10346058103935335</x:v>
      </x:c>
      <x:c r="AQ3319" s="57" t="n">
        <x:v>2915648.3333333335</x:v>
      </x:c>
      <x:c r="AR3319" s="52" t="n">
        <x:v>0.1271330345481719</x:v>
      </x:c>
      <x:c r="AS3319" s="52" t="n">
        <x:v>-0.1624071958049125</x:v>
      </x:c>
      <x:c r="AT3319" s="55" t="b">
        <x:v>0</x:v>
      </x:c>
      <x:c r="AU3319" s="50" t="str">
        <x:v>low_liquidity</x:v>
      </x:c>
      <x:c r="AV3319" s="58" t="n">
        <x:v>-0.049278687273115</x:v>
      </x:c>
      <x:c r="AW3319" s="50" t="n">
        <x:v>2261</x:v>
      </x:c>
      <x:c r="AX3319" s="50" t="str">
        <x:v>Core Moat</x:v>
      </x:c>
      <x:c r="AY3319" s="50" t="str">
        <x:v>既存適格性フィルター不通過: low_liquidity / 60日平均売買代金2,000万円未満</x:v>
      </x:c>
      <x:c r="AZ3319" s="59" t="str">
        <x:v>2026-05-26 11:08</x:v>
      </x:c>
      <x:c r="BA3319" s="53" t="n">
        <x:v>38322</x:v>
      </x:c>
      <x:c r="BB3319" s="50"/>
      <x:c r="BC3319" s="50"/>
      <x:c r="BD3319" s="50"/>
    </x:row>
    <x:row r="3320">
      <x:c r="A3320" s="50" t="n">
        <x:v>3319</x:v>
      </x:c>
      <x:c r="B3320" s="50" t="str">
        <x:v>9355</x:v>
      </x:c>
      <x:c r="C3320" s="50" t="str">
        <x:v>9355.T</x:v>
      </x:c>
      <x:c r="D3320" s="50" t="str">
        <x:v>RINKO CORPORATION</x:v>
      </x:c>
      <x:c r="E3320" s="50" t="str">
        <x:v>Standard Market(Domestic)</x:v>
      </x:c>
      <x:c r="F3320" s="50" t="str">
        <x:v>Warehousing and Harbor Transportation Service</x:v>
      </x:c>
      <x:c r="G3320" s="51" t="n">
        <x:v>14196</x:v>
      </x:c>
      <x:c r="H3320" s="51" t="n">
        <x:v>12694</x:v>
      </x:c>
      <x:c r="I3320" s="51" t="n">
        <x:v>13442</x:v>
      </x:c>
      <x:c r="J3320" s="51" t="n">
        <x:v>13110</x:v>
      </x:c>
      <x:c r="K3320" s="51" t="n">
        <x:v>13542</x:v>
      </x:c>
      <x:c r="L3320" s="52" t="n">
        <x:f>IFERROR(H3320/G3320-1,"")</x:f>
        <x:v>-0.10580445195829813</x:v>
      </x:c>
      <x:c r="M3320" s="52" t="n">
        <x:f>IFERROR(I3320/H3320-1,"")</x:f>
        <x:v>0.05892547660311953</x:v>
      </x:c>
      <x:c r="N3320" s="52" t="n">
        <x:f>IFERROR(J3320/I3320-1,"")</x:f>
        <x:v>-0.024698705549769384</x:v>
      </x:c>
      <x:c r="O3320" s="52" t="n">
        <x:f>IFERROR(K3320/J3320-1,"")</x:f>
        <x:v>0.03295194508009147</x:v>
      </x:c>
      <x:c r="P3320" s="52" t="n">
        <x:f>IFERROR((K3320/G3320)^(1/4)-1,"")</x:f>
        <x:v>-0.01172182471425487</x:v>
      </x:c>
      <x:c r="Q3320" s="51" t="n">
        <x:v>473.652</x:v>
      </x:c>
      <x:c r="R3320" s="52" t="n">
        <x:f>IFERROR(Q3320/K3320,"")</x:f>
        <x:v>0.03497651750110766</x:v>
      </x:c>
      <x:c r="S3320" s="53" t="n">
        <x:v>20180</x:v>
      </x:c>
      <x:c r="T3320" s="50" t="str">
        <x:v>EDINET_company_history</x:v>
      </x:c>
      <x:c r="U3320" s="50" t="str">
        <x:v>川崎汽船株式会社</x:v>
      </x:c>
      <x:c r="V3320" s="54" t="n">
        <x:v>0.2424</x:v>
      </x:c>
      <x:c r="W3320" s="50" t="str">
        <x:v>本間 常悌</x:v>
      </x:c>
      <x:c r="X3320" s="50" t="b">
        <x:f>AND(COUNT(L3320:O3320)=4,L3320&gt;='設定'!$B$6,M3320&gt;='設定'!$B$6,N3320&gt;='設定'!$B$6,O3320&gt;='設定'!$B$6)</x:f>
        <x:v>0</x:v>
      </x:c>
      <x:c r="Y3320" s="50" t="b">
        <x:f>AND(COUNT(G3320:K3320)=5,P3320&gt;='設定'!$B$7)</x:f>
        <x:v>0</x:v>
      </x:c>
      <x:c r="Z3320" s="50" t="b">
        <x:f>AND(ISNUMBER(R3320),R3320&gt;='設定'!$B$8)</x:f>
        <x:v>0</x:v>
      </x:c>
      <x:c r="AA3320" s="50" t="b">
        <x:f>AND(ISNUMBER(S3320),S3320&gt;=DATE(YEAR('設定'!$B$10)-'設定'!$B$9,MONTH('設定'!$B$10),DAY('設定'!$B$10)))</x:f>
        <x:v>0</x:v>
      </x:c>
      <x:c r="AB3320" s="55" t="b">
        <x:v>0</x:v>
      </x:c>
      <x:c r="AC3320" s="55" t="b">
        <x:v>0</x:v>
      </x:c>
      <x:c r="AD3320" s="50" t="n">
        <x:f>IF(X3320,1,0)+IF(Z3320,1,0)+IF(AA3320,1,0)+IF(AB3320,1,0)</x:f>
        <x:v>0</x:v>
      </x:c>
      <x:c r="AE3320" s="50" t="n">
        <x:f>IF(Y3320,1,0)+IF(Z3320,1,0)+IF(AA3320,1,0)+IF(AB3320,1,0)</x:f>
        <x:v>0</x:v>
      </x:c>
      <x:c r="AF3320" s="50" t="n">
        <x:f>IF(Y3320,1,0)+IF(Z3320,1,0)+IF(AA3320,1,0)+IF(AC3320,1,0)</x:f>
        <x:v>0</x:v>
      </x:c>
      <x:c r="AG3320" s="53" t="n">
        <x:v>44348</x:v>
      </x:c>
      <x:c r="AH3320" s="50" t="str">
        <x:v>S100W4QY</x:v>
      </x:c>
      <x:c r="AI3320" s="50" t="str">
        <x:v>NetSalesSummaryOfBusinessResults</x:v>
      </x:c>
      <x:c r="AJ3320" s="50" t="str">
        <x:v>OperatingIncome</x:v>
      </x:c>
      <x:c r="AK3320" s="53" t="n">
        <x:v>45747</x:v>
      </x:c>
      <x:c r="AL3320" s="50" t="str">
        <x:v>365/365/365/366/365</x:v>
      </x:c>
      <x:c r="AM3320" s="51" t="n">
        <x:v>2697547</x:v>
      </x:c>
      <x:c r="AN3320" s="51" t="n">
        <x:v>2188</x:v>
      </x:c>
      <x:c r="AO3320" s="51" t="n">
        <x:f>IFERROR(AM3320*AN3320,"")</x:f>
        <x:v>5902232836</x:v>
      </x:c>
      <x:c r="AP3320" s="56" t="n">
        <x:f>IFERROR(AO3320/(K3320*1000000),"")</x:f>
        <x:v>0.435846465514695</x:v>
      </x:c>
      <x:c r="AQ3320" s="57" t="n">
        <x:v>2458121.6666666665</x:v>
      </x:c>
      <x:c r="AR3320" s="52" t="n">
        <x:v>0.2730448070233173</x:v>
      </x:c>
      <x:c r="AS3320" s="52" t="n">
        <x:v>-0.3166281639863006</x:v>
      </x:c>
      <x:c r="AT3320" s="55" t="b">
        <x:v>0</x:v>
      </x:c>
      <x:c r="AU3320" s="50" t="str">
        <x:v>low_liquidity</x:v>
      </x:c>
      <x:c r="AV3320" s="58" t="n">
        <x:v>-0.0621339612655366</x:v>
      </x:c>
      <x:c r="AW3320" s="50" t="n">
        <x:v>2359</x:v>
      </x:c>
      <x:c r="AX3320" s="50" t="str">
        <x:v>Core Moat</x:v>
      </x:c>
      <x:c r="AY3320" s="50" t="str">
        <x:v>既存適格性フィルター不通過: low_liquidity / 60日平均売買代金2,000万円未満</x:v>
      </x:c>
      <x:c r="AZ3320" s="59" t="str">
        <x:v>2025-06-25 13:14</x:v>
      </x:c>
      <x:c r="BA3320" s="53" t="n">
        <x:v>20180</x:v>
      </x:c>
      <x:c r="BB3320" s="50"/>
      <x:c r="BC3320" s="50"/>
      <x:c r="BD3320" s="50"/>
    </x:row>
    <x:row r="3321">
      <x:c r="A3321" s="50" t="n">
        <x:v>3320</x:v>
      </x:c>
      <x:c r="B3321" s="50" t="str">
        <x:v>6289</x:v>
      </x:c>
      <x:c r="C3321" s="50" t="str">
        <x:v>6289.T</x:v>
      </x:c>
      <x:c r="D3321" s="50" t="str">
        <x:v>GIKEN LTD.</x:v>
      </x:c>
      <x:c r="E3321" s="50" t="str">
        <x:v>Prime Market (Domestic)</x:v>
      </x:c>
      <x:c r="F3321" s="50" t="str">
        <x:v>Machinery</x:v>
      </x:c>
      <x:c r="G3321" s="51" t="n">
        <x:v>27618</x:v>
      </x:c>
      <x:c r="H3321" s="51" t="n">
        <x:v>30378</x:v>
      </x:c>
      <x:c r="I3321" s="51" t="n">
        <x:v>29272</x:v>
      </x:c>
      <x:c r="J3321" s="51" t="n">
        <x:v>29481</x:v>
      </x:c>
      <x:c r="K3321" s="51" t="n">
        <x:v>26337</x:v>
      </x:c>
      <x:c r="L3321" s="52" t="n">
        <x:f>IFERROR(H3321/G3321-1,"")</x:f>
        <x:v>0.09993482511405616</x:v>
      </x:c>
      <x:c r="M3321" s="52" t="n">
        <x:f>IFERROR(I3321/H3321-1,"")</x:f>
        <x:v>-0.036407926789123746</x:v>
      </x:c>
      <x:c r="N3321" s="52" t="n">
        <x:f>IFERROR(J3321/I3321-1,"")</x:f>
        <x:v>0.007139928942333951</x:v>
      </x:c>
      <x:c r="O3321" s="52" t="n">
        <x:f>IFERROR(K3321/J3321-1,"")</x:f>
        <x:v>-0.10664495776941085</x:v>
      </x:c>
      <x:c r="P3321" s="52" t="n">
        <x:f>IFERROR((K3321/G3321)^(1/4)-1,"")</x:f>
        <x:v>-0.011803026152575002</x:v>
      </x:c>
      <x:c r="Q3321" s="51" t="n">
        <x:v>2566</x:v>
      </x:c>
      <x:c r="R3321" s="52" t="n">
        <x:f>IFERROR(Q3321/K3321,"")</x:f>
        <x:v>0.09742947184569237</x:v>
      </x:c>
      <x:c r="S3321" s="53" t="n">
        <x:v>34090</x:v>
      </x:c>
      <x:c r="T3321" s="50" t="str">
        <x:v>EDINET_company_history</x:v>
      </x:c>
      <x:c r="U3321" s="50" t="str">
        <x:v>有限会社北村興産</x:v>
      </x:c>
      <x:c r="V3321" s="54" t="n">
        <x:v>0.2269</x:v>
      </x:c>
      <x:c r="W3321" s="50" t="str">
        <x:v>森部 慎之助 / 大平 厚</x:v>
      </x:c>
      <x:c r="X3321" s="50" t="b">
        <x:f>AND(COUNT(L3321:O3321)=4,L3321&gt;='設定'!$B$6,M3321&gt;='設定'!$B$6,N3321&gt;='設定'!$B$6,O3321&gt;='設定'!$B$6)</x:f>
        <x:v>0</x:v>
      </x:c>
      <x:c r="Y3321" s="50" t="b">
        <x:f>AND(COUNT(G3321:K3321)=5,P3321&gt;='設定'!$B$7)</x:f>
        <x:v>0</x:v>
      </x:c>
      <x:c r="Z3321" s="50" t="b">
        <x:f>AND(ISNUMBER(R3321),R3321&gt;='設定'!$B$8)</x:f>
        <x:v>0</x:v>
      </x:c>
      <x:c r="AA3321" s="50" t="b">
        <x:f>AND(ISNUMBER(S3321),S3321&gt;=DATE(YEAR('設定'!$B$10)-'設定'!$B$9,MONTH('設定'!$B$10),DAY('設定'!$B$10)))</x:f>
        <x:v>0</x:v>
      </x:c>
      <x:c r="AB3321" s="55" t="b">
        <x:v>0</x:v>
      </x:c>
      <x:c r="AC3321" s="55" t="b">
        <x:v>0</x:v>
      </x:c>
      <x:c r="AD3321" s="50" t="n">
        <x:f>IF(X3321,1,0)+IF(Z3321,1,0)+IF(AA3321,1,0)+IF(AB3321,1,0)</x:f>
        <x:v>0</x:v>
      </x:c>
      <x:c r="AE3321" s="50" t="n">
        <x:f>IF(Y3321,1,0)+IF(Z3321,1,0)+IF(AA3321,1,0)+IF(AB3321,1,0)</x:f>
        <x:v>0</x:v>
      </x:c>
      <x:c r="AF3321" s="50" t="n">
        <x:f>IF(Y3321,1,0)+IF(Z3321,1,0)+IF(AA3321,1,0)+IF(AC3321,1,0)</x:f>
        <x:v>0</x:v>
      </x:c>
      <x:c r="AG3321" s="53" t="n">
        <x:v>44348</x:v>
      </x:c>
      <x:c r="AH3321" s="50" t="str">
        <x:v>S100X6JF</x:v>
      </x:c>
      <x:c r="AI3321" s="50" t="str">
        <x:v>NetSalesSummaryOfBusinessResults</x:v>
      </x:c>
      <x:c r="AJ3321" s="50" t="str">
        <x:v>OperatingIncome</x:v>
      </x:c>
      <x:c r="AK3321" s="53" t="n">
        <x:v>45900</x:v>
      </x:c>
      <x:c r="AL3321" s="50" t="str">
        <x:v>365/365/365/366/365</x:v>
      </x:c>
      <x:c r="AM3321" s="51" t="n">
        <x:v>26447028</x:v>
      </x:c>
      <x:c r="AN3321" s="51" t="n">
        <x:v>1764</x:v>
      </x:c>
      <x:c r="AO3321" s="51" t="n">
        <x:f>IFERROR(AM3321*AN3321,"")</x:f>
        <x:v>46652557392</x:v>
      </x:c>
      <x:c r="AP3321" s="56" t="n">
        <x:f>IFERROR(AO3321/(K3321*1000000),"")</x:f>
        <x:v>1.7713694571135665</x:v>
      </x:c>
      <x:c r="AQ3321" s="57" t="n">
        <x:v>203808835</x:v>
      </x:c>
      <x:c r="AR3321" s="52" t="n">
        <x:v>0.3191609024349043</x:v>
      </x:c>
      <x:c r="AS3321" s="52" t="n">
        <x:v>-0.7484352095768776</x:v>
      </x:c>
      <x:c r="AT3321" s="55" t="b">
        <x:v>1</x:v>
      </x:c>
      <x:c r="AU3321" s="50"/>
      <x:c r="AV3321" s="58" t="n">
        <x:v>0.2208105256780157</x:v>
      </x:c>
      <x:c r="AW3321" s="50" t="n">
        <x:v>623</x:v>
      </x:c>
      <x:c r="AX3321" s="50" t="str">
        <x:v>Future Moat</x:v>
      </x:c>
      <x:c r="AY3321" s="50" t="str">
        <x:v>ローカル5年最大下落率-60%以下</x:v>
      </x:c>
      <x:c r="AZ3321" s="59" t="str">
        <x:v>2025-11-26 10:00</x:v>
      </x:c>
      <x:c r="BA3321" s="53" t="n">
        <x:v>34090</x:v>
      </x:c>
      <x:c r="BB3321" s="50"/>
      <x:c r="BC3321" s="50"/>
      <x:c r="BD3321" s="50" t="str">
        <x:v>TOPIX Small 2</x:v>
      </x:c>
    </x:row>
    <x:row r="3322">
      <x:c r="A3322" s="50" t="n">
        <x:v>3321</x:v>
      </x:c>
      <x:c r="B3322" s="50" t="str">
        <x:v>9778</x:v>
      </x:c>
      <x:c r="C3322" s="50" t="str">
        <x:v>9778.T</x:v>
      </x:c>
      <x:c r="D3322" s="50" t="str">
        <x:v>SUBARU CO.,LTD.</x:v>
      </x:c>
      <x:c r="E3322" s="50" t="str">
        <x:v>Standard Market(Domestic)</x:v>
      </x:c>
      <x:c r="F3322" s="50" t="str">
        <x:v>Services</x:v>
      </x:c>
      <x:c r="G3322" s="51" t="n">
        <x:v>3539.968</x:v>
      </x:c>
      <x:c r="H3322" s="51" t="n">
        <x:v>3511.937</x:v>
      </x:c>
      <x:c r="I3322" s="51" t="n">
        <x:v>3530.937</x:v>
      </x:c>
      <x:c r="J3322" s="51" t="n">
        <x:v>3450.884</x:v>
      </x:c>
      <x:c r="K3322" s="51" t="n">
        <x:v>3375.506</x:v>
      </x:c>
      <x:c r="L3322" s="52" t="n">
        <x:f>IFERROR(H3322/G3322-1,"")</x:f>
        <x:v>-0.007918433160977734</x:v>
      </x:c>
      <x:c r="M3322" s="52" t="n">
        <x:f>IFERROR(I3322/H3322-1,"")</x:f>
        <x:v>0.005410119828459292</x:v>
      </x:c>
      <x:c r="N3322" s="52" t="n">
        <x:f>IFERROR(J3322/I3322-1,"")</x:f>
        <x:v>-0.022671885677937542</x:v>
      </x:c>
      <x:c r="O3322" s="52" t="n">
        <x:f>IFERROR(K3322/J3322-1,"")</x:f>
        <x:v>-0.021843098753826617</x:v>
      </x:c>
      <x:c r="P3322" s="52" t="n">
        <x:f>IFERROR((K3322/G3322)^(1/4)-1,"")</x:f>
        <x:v>-0.011822668618672205</x:v>
      </x:c>
      <x:c r="Q3322" s="51" t="n">
        <x:v>112.368</x:v>
      </x:c>
      <x:c r="R3322" s="52" t="n">
        <x:f>IFERROR(Q3322/K3322,"")</x:f>
        <x:v>0.0332892313033957</x:v>
      </x:c>
      <x:c r="S3322" s="53" t="n">
        <x:v>38322</x:v>
      </x:c>
      <x:c r="T3322" s="50" t="str">
        <x:v>EDINET_company_history</x:v>
      </x:c>
      <x:c r="U3322" s="50" t="str">
        <x:v>有限会社学友社</x:v>
      </x:c>
      <x:c r="V3322" s="54" t="n">
        <x:v>0.4099</x:v>
      </x:c>
      <x:c r="W3322" s="50" t="str">
        <x:v>西 村 秋</x:v>
      </x:c>
      <x:c r="X3322" s="50" t="b">
        <x:f>AND(COUNT(L3322:O3322)=4,L3322&gt;='設定'!$B$6,M3322&gt;='設定'!$B$6,N3322&gt;='設定'!$B$6,O3322&gt;='設定'!$B$6)</x:f>
        <x:v>0</x:v>
      </x:c>
      <x:c r="Y3322" s="50" t="b">
        <x:f>AND(COUNT(G3322:K3322)=5,P3322&gt;='設定'!$B$7)</x:f>
        <x:v>0</x:v>
      </x:c>
      <x:c r="Z3322" s="50" t="b">
        <x:f>AND(ISNUMBER(R3322),R3322&gt;='設定'!$B$8)</x:f>
        <x:v>0</x:v>
      </x:c>
      <x:c r="AA3322" s="50" t="b">
        <x:f>AND(ISNUMBER(S3322),S3322&gt;=DATE(YEAR('設定'!$B$10)-'設定'!$B$9,MONTH('設定'!$B$10),DAY('設定'!$B$10)))</x:f>
        <x:v>0</x:v>
      </x:c>
      <x:c r="AB3322" s="55" t="b">
        <x:v>0</x:v>
      </x:c>
      <x:c r="AC3322" s="55" t="b">
        <x:v>0</x:v>
      </x:c>
      <x:c r="AD3322" s="50" t="n">
        <x:f>IF(X3322,1,0)+IF(Z3322,1,0)+IF(AA3322,1,0)+IF(AB3322,1,0)</x:f>
        <x:v>0</x:v>
      </x:c>
      <x:c r="AE3322" s="50" t="n">
        <x:f>IF(Y3322,1,0)+IF(Z3322,1,0)+IF(AA3322,1,0)+IF(AB3322,1,0)</x:f>
        <x:v>0</x:v>
      </x:c>
      <x:c r="AF3322" s="50" t="n">
        <x:f>IF(Y3322,1,0)+IF(Z3322,1,0)+IF(AA3322,1,0)+IF(AC3322,1,0)</x:f>
        <x:v>0</x:v>
      </x:c>
      <x:c r="AG3322" s="53" t="n">
        <x:v>44348</x:v>
      </x:c>
      <x:c r="AH3322" s="50" t="str">
        <x:v>S100Y5RU</x:v>
      </x:c>
      <x:c r="AI3322" s="50" t="str">
        <x:v>NetSalesSummaryOfBusinessResults</x:v>
      </x:c>
      <x:c r="AJ3322" s="50" t="str">
        <x:v>OperatingIncome</x:v>
      </x:c>
      <x:c r="AK3322" s="53" t="n">
        <x:v>46081</x:v>
      </x:c>
      <x:c r="AL3322" s="50" t="str">
        <x:v>365/365/366/365/365</x:v>
      </x:c>
      <x:c r="AM3322" s="51" t="n">
        <x:v>626576</x:v>
      </x:c>
      <x:c r="AN3322" s="51" t="n">
        <x:v>5560</x:v>
      </x:c>
      <x:c r="AO3322" s="51" t="n">
        <x:f>IFERROR(AM3322*AN3322,"")</x:f>
        <x:v>3483762560</x:v>
      </x:c>
      <x:c r="AP3322" s="56" t="n">
        <x:f>IFERROR(AO3322/(K3322*1000000),"")</x:f>
        <x:v>1.0320712094720021</x:v>
      </x:c>
      <x:c r="AQ3322" s="57" t="n">
        <x:v>2574700</x:v>
      </x:c>
      <x:c r="AR3322" s="52" t="n">
        <x:v>0.1602879093289783</x:v>
      </x:c>
      <x:c r="AS3322" s="52" t="n">
        <x:v>-0.3285985380845121</x:v>
      </x:c>
      <x:c r="AT3322" s="55" t="b">
        <x:v>0</x:v>
      </x:c>
      <x:c r="AU3322" s="50" t="str">
        <x:v>low_liquidity</x:v>
      </x:c>
      <x:c r="AV3322" s="58" t="n">
        <x:v>0.0354661916301501</x:v>
      </x:c>
      <x:c r="AW3322" s="50" t="n">
        <x:v>1608</x:v>
      </x:c>
      <x:c r="AX3322" s="50" t="str">
        <x:v>Discovery</x:v>
      </x:c>
      <x:c r="AY3322" s="50" t="str">
        <x:v>既存適格性フィルター不通過: low_liquidity / 60日平均売買代金2,000万円未満</x:v>
      </x:c>
      <x:c r="AZ3322" s="59" t="str">
        <x:v>2026-05-26 09:00</x:v>
      </x:c>
      <x:c r="BA3322" s="53" t="n">
        <x:v>38322</x:v>
      </x:c>
      <x:c r="BB3322" s="50"/>
      <x:c r="BC3322" s="50"/>
      <x:c r="BD3322" s="50"/>
    </x:row>
    <x:row r="3323">
      <x:c r="A3323" s="50" t="n">
        <x:v>3322</x:v>
      </x:c>
      <x:c r="B3323" s="50" t="str">
        <x:v>4927</x:v>
      </x:c>
      <x:c r="C3323" s="50" t="str">
        <x:v>4927.T</x:v>
      </x:c>
      <x:c r="D3323" s="50" t="str">
        <x:v>POLA ORBIS HOLDINGS INC.</x:v>
      </x:c>
      <x:c r="E3323" s="50" t="str">
        <x:v>Prime Market (Domestic)</x:v>
      </x:c>
      <x:c r="F3323" s="50" t="str">
        <x:v>Chemicals</x:v>
      </x:c>
      <x:c r="G3323" s="51" t="n">
        <x:v>178642</x:v>
      </x:c>
      <x:c r="H3323" s="51" t="n">
        <x:v>166307</x:v>
      </x:c>
      <x:c r="I3323" s="51" t="n">
        <x:v>173304</x:v>
      </x:c>
      <x:c r="J3323" s="51" t="n">
        <x:v>170359</x:v>
      </x:c>
      <x:c r="K3323" s="51" t="n">
        <x:v>170285</x:v>
      </x:c>
      <x:c r="L3323" s="52" t="n">
        <x:f>IFERROR(H3323/G3323-1,"")</x:f>
        <x:v>-0.06904871194903772</x:v>
      </x:c>
      <x:c r="M3323" s="52" t="n">
        <x:f>IFERROR(I3323/H3323-1,"")</x:f>
        <x:v>0.042072793087482685</x:v>
      </x:c>
      <x:c r="N3323" s="52" t="n">
        <x:f>IFERROR(J3323/I3323-1,"")</x:f>
        <x:v>-0.01699326039791349</x:v>
      </x:c>
      <x:c r="O3323" s="52" t="n">
        <x:f>IFERROR(K3323/J3323-1,"")</x:f>
        <x:v>-0.0004343768160179895</x:v>
      </x:c>
      <x:c r="P3323" s="52" t="n">
        <x:f>IFERROR((K3323/G3323)^(1/4)-1,"")</x:f>
        <x:v>-0.011906129193670956</x:v>
      </x:c>
      <x:c r="Q3323" s="51" t="n">
        <x:v>15693</x:v>
      </x:c>
      <x:c r="R3323" s="52" t="n">
        <x:f>IFERROR(Q3323/K3323,"")</x:f>
        <x:v>0.09215726576034296</x:v>
      </x:c>
      <x:c r="S3323" s="53" t="n">
        <x:v>39479</x:v>
      </x:c>
      <x:c r="T3323" s="50" t="str">
        <x:v>EDINET_company_history</x:v>
      </x:c>
      <x:c r="U3323" s="50" t="str">
        <x:v>公益財団法人ポーラ美術振興財団</x:v>
      </x:c>
      <x:c r="V3323" s="54" t="n">
        <x:v>0.3548</x:v>
      </x:c>
      <x:c r="W3323" s="50" t="str">
        <x:v>鈴木 郷史 / 横手 喜一</x:v>
      </x:c>
      <x:c r="X3323" s="50" t="b">
        <x:f>AND(COUNT(L3323:O3323)=4,L3323&gt;='設定'!$B$6,M3323&gt;='設定'!$B$6,N3323&gt;='設定'!$B$6,O3323&gt;='設定'!$B$6)</x:f>
        <x:v>0</x:v>
      </x:c>
      <x:c r="Y3323" s="50" t="b">
        <x:f>AND(COUNT(G3323:K3323)=5,P3323&gt;='設定'!$B$7)</x:f>
        <x:v>0</x:v>
      </x:c>
      <x:c r="Z3323" s="50" t="b">
        <x:f>AND(ISNUMBER(R3323),R3323&gt;='設定'!$B$8)</x:f>
        <x:v>0</x:v>
      </x:c>
      <x:c r="AA3323" s="50" t="b">
        <x:f>AND(ISNUMBER(S3323),S3323&gt;=DATE(YEAR('設定'!$B$10)-'設定'!$B$9,MONTH('設定'!$B$10),DAY('設定'!$B$10)))</x:f>
        <x:v>0</x:v>
      </x:c>
      <x:c r="AB3323" s="55" t="b">
        <x:v>0</x:v>
      </x:c>
      <x:c r="AC3323" s="55" t="b">
        <x:v>0</x:v>
      </x:c>
      <x:c r="AD3323" s="50" t="n">
        <x:f>IF(X3323,1,0)+IF(Z3323,1,0)+IF(AA3323,1,0)+IF(AB3323,1,0)</x:f>
        <x:v>0</x:v>
      </x:c>
      <x:c r="AE3323" s="50" t="n">
        <x:f>IF(Y3323,1,0)+IF(Z3323,1,0)+IF(AA3323,1,0)+IF(AB3323,1,0)</x:f>
        <x:v>0</x:v>
      </x:c>
      <x:c r="AF3323" s="50" t="n">
        <x:f>IF(Y3323,1,0)+IF(Z3323,1,0)+IF(AA3323,1,0)+IF(AC3323,1,0)</x:f>
        <x:v>0</x:v>
      </x:c>
      <x:c r="AG3323" s="53" t="n">
        <x:v>44348</x:v>
      </x:c>
      <x:c r="AH3323" s="50" t="str">
        <x:v>S100XSDL</x:v>
      </x:c>
      <x:c r="AI3323" s="50" t="str">
        <x:v>NetSalesSummaryOfBusinessResults</x:v>
      </x:c>
      <x:c r="AJ3323" s="50" t="str">
        <x:v>OperatingIncome</x:v>
      </x:c>
      <x:c r="AK3323" s="53" t="n">
        <x:v>46022</x:v>
      </x:c>
      <x:c r="AL3323" s="50" t="str">
        <x:v>365/365/365/366/365</x:v>
      </x:c>
      <x:c r="AM3323" s="51" t="n">
        <x:v>221612056</x:v>
      </x:c>
      <x:c r="AN3323" s="51" t="n">
        <x:v>1281.5</x:v>
      </x:c>
      <x:c r="AO3323" s="51" t="n">
        <x:f>IFERROR(AM3323*AN3323,"")</x:f>
        <x:v>283995849764</x:v>
      </x:c>
      <x:c r="AP3323" s="56" t="n">
        <x:f>IFERROR(AO3323/(K3323*1000000),"")</x:f>
        <x:v>1.6677678583786006</x:v>
      </x:c>
      <x:c r="AQ3323" s="57" t="n">
        <x:v>733567020.8333334</x:v>
      </x:c>
      <x:c r="AR3323" s="52" t="n">
        <x:v>0.254135327151392</x:v>
      </x:c>
      <x:c r="AS3323" s="52" t="n">
        <x:v>-0.5666647387393646</x:v>
      </x:c>
      <x:c r="AT3323" s="55" t="b">
        <x:v>1</x:v>
      </x:c>
      <x:c r="AU3323" s="50"/>
      <x:c r="AV3323" s="58" t="n">
        <x:v>0.1002089896264786</x:v>
      </x:c>
      <x:c r="AW3323" s="50" t="n">
        <x:v>1232</x:v>
      </x:c>
      <x:c r="AX3323" s="50" t="str">
        <x:v>Core Moat</x:v>
      </x:c>
      <x:c r="AY3323" s="50" t="str">
        <x:v>目立つ機械的警告なし（定性確認は別途必要）</x:v>
      </x:c>
      <x:c r="AZ3323" s="59" t="str">
        <x:v>2026-03-25 12:04</x:v>
      </x:c>
      <x:c r="BA3323" s="53" t="n">
        <x:v>39479</x:v>
      </x:c>
      <x:c r="BB3323" s="50"/>
      <x:c r="BC3323" s="50"/>
      <x:c r="BD3323" s="50" t="str">
        <x:v>TOPIX Mid400</x:v>
      </x:c>
    </x:row>
    <x:row r="3324">
      <x:c r="A3324" s="50" t="n">
        <x:v>3323</x:v>
      </x:c>
      <x:c r="B3324" s="50" t="str">
        <x:v>1827</x:v>
      </x:c>
      <x:c r="C3324" s="50" t="str">
        <x:v>1827.T</x:v>
      </x:c>
      <x:c r="D3324" s="50" t="str">
        <x:v>NAKANO CORPORATION</x:v>
      </x:c>
      <x:c r="E3324" s="50" t="str">
        <x:v>Standard Market(Domestic)</x:v>
      </x:c>
      <x:c r="F3324" s="50" t="str">
        <x:v>Construction</x:v>
      </x:c>
      <x:c r="G3324" s="51" t="n">
        <x:v>115994</x:v>
      </x:c>
      <x:c r="H3324" s="51" t="n">
        <x:v>96470</x:v>
      </x:c>
      <x:c r="I3324" s="51" t="n">
        <x:v>114459</x:v>
      </x:c>
      <x:c r="J3324" s="51" t="n">
        <x:v>107415</x:v>
      </x:c>
      <x:c r="K3324" s="51" t="n">
        <x:v>110538</x:v>
      </x:c>
      <x:c r="L3324" s="52" t="n">
        <x:f>IFERROR(H3324/G3324-1,"")</x:f>
        <x:v>-0.1683190509853958</x:v>
      </x:c>
      <x:c r="M3324" s="52" t="n">
        <x:f>IFERROR(I3324/H3324-1,"")</x:f>
        <x:v>0.18647247849072257</x:v>
      </x:c>
      <x:c r="N3324" s="52" t="n">
        <x:f>IFERROR(J3324/I3324-1,"")</x:f>
        <x:v>-0.06154168741645483</x:v>
      </x:c>
      <x:c r="O3324" s="52" t="n">
        <x:f>IFERROR(K3324/J3324-1,"")</x:f>
        <x:v>0.029074151654796765</x:v>
      </x:c>
      <x:c r="P3324" s="52" t="n">
        <x:f>IFERROR((K3324/G3324)^(1/4)-1,"")</x:f>
        <x:v>-0.011972530118324332</x:v>
      </x:c>
      <x:c r="Q3324" s="51" t="n">
        <x:v>3280</x:v>
      </x:c>
      <x:c r="R3324" s="52" t="n">
        <x:f>IFERROR(Q3324/K3324,"")</x:f>
        <x:v>0.029673053610523078</x:v>
      </x:c>
      <x:c r="S3324" s="53" t="n">
        <x:v>22890</x:v>
      </x:c>
      <x:c r="T3324" s="50" t="str">
        <x:v>EDINET_company_history</x:v>
      </x:c>
      <x:c r="U3324" s="50" t="str">
        <x:v>公益財団法人大島育英会</x:v>
      </x:c>
      <x:c r="V3324" s="54" t="n">
        <x:v>0.1966</x:v>
      </x:c>
      <x:c r="W3324" s="50" t="str">
        <x:v>飯 塚 隆 / 大 島 義 信</x:v>
      </x:c>
      <x:c r="X3324" s="50" t="b">
        <x:f>AND(COUNT(L3324:O3324)=4,L3324&gt;='設定'!$B$6,M3324&gt;='設定'!$B$6,N3324&gt;='設定'!$B$6,O3324&gt;='設定'!$B$6)</x:f>
        <x:v>0</x:v>
      </x:c>
      <x:c r="Y3324" s="50" t="b">
        <x:f>AND(COUNT(G3324:K3324)=5,P3324&gt;='設定'!$B$7)</x:f>
        <x:v>0</x:v>
      </x:c>
      <x:c r="Z3324" s="50" t="b">
        <x:f>AND(ISNUMBER(R3324),R3324&gt;='設定'!$B$8)</x:f>
        <x:v>0</x:v>
      </x:c>
      <x:c r="AA3324" s="50" t="b">
        <x:f>AND(ISNUMBER(S3324),S3324&gt;=DATE(YEAR('設定'!$B$10)-'設定'!$B$9,MONTH('設定'!$B$10),DAY('設定'!$B$10)))</x:f>
        <x:v>0</x:v>
      </x:c>
      <x:c r="AB3324" s="55" t="b">
        <x:v>0</x:v>
      </x:c>
      <x:c r="AC3324" s="55" t="b">
        <x:v>0</x:v>
      </x:c>
      <x:c r="AD3324" s="50" t="n">
        <x:f>IF(X3324,1,0)+IF(Z3324,1,0)+IF(AA3324,1,0)+IF(AB3324,1,0)</x:f>
        <x:v>0</x:v>
      </x:c>
      <x:c r="AE3324" s="50" t="n">
        <x:f>IF(Y3324,1,0)+IF(Z3324,1,0)+IF(AA3324,1,0)+IF(AB3324,1,0)</x:f>
        <x:v>0</x:v>
      </x:c>
      <x:c r="AF3324" s="50" t="n">
        <x:f>IF(Y3324,1,0)+IF(Z3324,1,0)+IF(AA3324,1,0)+IF(AC3324,1,0)</x:f>
        <x:v>0</x:v>
      </x:c>
      <x:c r="AG3324" s="53" t="n">
        <x:v>44348</x:v>
      </x:c>
      <x:c r="AH3324" s="50" t="str">
        <x:v>S100W82M</x:v>
      </x:c>
      <x:c r="AI3324" s="50" t="str">
        <x:v>NetSalesSummaryOfBusinessResults</x:v>
      </x:c>
      <x:c r="AJ3324" s="50" t="str">
        <x:v>OperatingIncome</x:v>
      </x:c>
      <x:c r="AK3324" s="53" t="n">
        <x:v>45747</x:v>
      </x:c>
      <x:c r="AL3324" s="50" t="str">
        <x:v>365/365/365/366/365</x:v>
      </x:c>
      <x:c r="AM3324" s="51" t="n">
        <x:v>34364797</x:v>
      </x:c>
      <x:c r="AN3324" s="51" t="n">
        <x:v>1267</x:v>
      </x:c>
      <x:c r="AO3324" s="51" t="n">
        <x:f>IFERROR(AM3324*AN3324,"")</x:f>
        <x:v>43540197799</x:v>
      </x:c>
      <x:c r="AP3324" s="56" t="n">
        <x:f>IFERROR(AO3324/(K3324*1000000),"")</x:f>
        <x:v>0.39389348277515424</x:v>
      </x:c>
      <x:c r="AQ3324" s="57" t="n">
        <x:v>62481733.333333336</x:v>
      </x:c>
      <x:c r="AR3324" s="52" t="n">
        <x:v>0.3661301678412564</x:v>
      </x:c>
      <x:c r="AS3324" s="52" t="n">
        <x:v>-0.3715466900260971</x:v>
      </x:c>
      <x:c r="AT3324" s="55" t="b">
        <x:v>0</x:v>
      </x:c>
      <x:c r="AU3324" s="50" t="str">
        <x:v>repeated_negative_operating_cf</x:v>
      </x:c>
      <x:c r="AV3324" s="58" t="n">
        <x:v>-0.0803751738968065</x:v>
      </x:c>
      <x:c r="AW3324" s="50" t="n">
        <x:v>2481</x:v>
      </x:c>
      <x:c r="AX3324" s="50" t="str">
        <x:v>Transformation Moat</x:v>
      </x:c>
      <x:c r="AY3324" s="50" t="str">
        <x:v>既存適格性フィルター不通過: repeated_negative_operating_cf</x:v>
      </x:c>
      <x:c r="AZ3324" s="59" t="str">
        <x:v>2025-06-27 15:15</x:v>
      </x:c>
      <x:c r="BA3324" s="53" t="n">
        <x:v>22890</x:v>
      </x:c>
      <x:c r="BB3324" s="50"/>
      <x:c r="BC3324" s="50"/>
      <x:c r="BD3324" s="50"/>
    </x:row>
    <x:row r="3325">
      <x:c r="A3325" s="50" t="n">
        <x:v>3324</x:v>
      </x:c>
      <x:c r="B3325" s="50" t="str">
        <x:v>8705</x:v>
      </x:c>
      <x:c r="C3325" s="50" t="str">
        <x:v>8705.T</x:v>
      </x:c>
      <x:c r="D3325" s="50" t="str">
        <x:v>Nissan Securities Group Co.,Ltd.</x:v>
      </x:c>
      <x:c r="E3325" s="50" t="str">
        <x:v>Standard Market(Domestic)</x:v>
      </x:c>
      <x:c r="F3325" s="50" t="str">
        <x:v>Securities and Commodities Futures</x:v>
      </x:c>
      <x:c r="G3325" s="51" t="n">
        <x:v>7738.402</x:v>
      </x:c>
      <x:c r="H3325" s="51" t="n">
        <x:v>7197.857</x:v>
      </x:c>
      <x:c r="I3325" s="51" t="n">
        <x:v>6605.02</x:v>
      </x:c>
      <x:c r="J3325" s="51" t="n">
        <x:v>7743.106</x:v>
      </x:c>
      <x:c r="K3325" s="51" t="n">
        <x:v>7373.266</x:v>
      </x:c>
      <x:c r="L3325" s="52" t="n">
        <x:f>IFERROR(H3325/G3325-1,"")</x:f>
        <x:v>-0.06985227699465602</x:v>
      </x:c>
      <x:c r="M3325" s="52" t="n">
        <x:f>IFERROR(I3325/H3325-1,"")</x:f>
        <x:v>-0.08236298665005426</x:v>
      </x:c>
      <x:c r="N3325" s="52" t="n">
        <x:f>IFERROR(J3325/I3325-1,"")</x:f>
        <x:v>0.1723062155754258</x:v>
      </x:c>
      <x:c r="O3325" s="52" t="n">
        <x:f>IFERROR(K3325/J3325-1,"")</x:f>
        <x:v>-0.047763778514720134</x:v>
      </x:c>
      <x:c r="P3325" s="52" t="n">
        <x:f>IFERROR((K3325/G3325)^(1/4)-1,"")</x:f>
        <x:v>-0.012010898929333602</x:v>
      </x:c>
      <x:c r="Q3325" s="51" t="n">
        <x:v>712.715</x:v>
      </x:c>
      <x:c r="R3325" s="52" t="n">
        <x:f>IFERROR(Q3325/K3325,"")</x:f>
        <x:v>0.09666204908381172</x:v>
      </x:c>
      <x:c r="S3325" s="53" t="n">
        <x:v>38443</x:v>
      </x:c>
      <x:c r="T3325" s="50" t="str">
        <x:v>EDINET_company_history</x:v>
      </x:c>
      <x:c r="U3325" s="50" t="str">
        <x:v>株式会社ＮＳＨＤ</x:v>
      </x:c>
      <x:c r="V3325" s="54" t="n">
        <x:v>0.5922</x:v>
      </x:c>
      <x:c r="W3325" s="50" t="str">
        <x:v>二 家 英 彰</x:v>
      </x:c>
      <x:c r="X3325" s="50" t="b">
        <x:f>AND(COUNT(L3325:O3325)=4,L3325&gt;='設定'!$B$6,M3325&gt;='設定'!$B$6,N3325&gt;='設定'!$B$6,O3325&gt;='設定'!$B$6)</x:f>
        <x:v>0</x:v>
      </x:c>
      <x:c r="Y3325" s="50" t="b">
        <x:f>AND(COUNT(G3325:K3325)=5,P3325&gt;='設定'!$B$7)</x:f>
        <x:v>0</x:v>
      </x:c>
      <x:c r="Z3325" s="50" t="b">
        <x:f>AND(ISNUMBER(R3325),R3325&gt;='設定'!$B$8)</x:f>
        <x:v>0</x:v>
      </x:c>
      <x:c r="AA3325" s="50" t="b">
        <x:f>AND(ISNUMBER(S3325),S3325&gt;=DATE(YEAR('設定'!$B$10)-'設定'!$B$9,MONTH('設定'!$B$10),DAY('設定'!$B$10)))</x:f>
        <x:v>0</x:v>
      </x:c>
      <x:c r="AB3325" s="55" t="b">
        <x:v>0</x:v>
      </x:c>
      <x:c r="AC3325" s="55" t="b">
        <x:v>0</x:v>
      </x:c>
      <x:c r="AD3325" s="50" t="n">
        <x:f>IF(X3325,1,0)+IF(Z3325,1,0)+IF(AA3325,1,0)+IF(AB3325,1,0)</x:f>
        <x:v>0</x:v>
      </x:c>
      <x:c r="AE3325" s="50" t="n">
        <x:f>IF(Y3325,1,0)+IF(Z3325,1,0)+IF(AA3325,1,0)+IF(AB3325,1,0)</x:f>
        <x:v>0</x:v>
      </x:c>
      <x:c r="AF3325" s="50" t="n">
        <x:f>IF(Y3325,1,0)+IF(Z3325,1,0)+IF(AA3325,1,0)+IF(AC3325,1,0)</x:f>
        <x:v>0</x:v>
      </x:c>
      <x:c r="AG3325" s="53" t="n">
        <x:v>44348</x:v>
      </x:c>
      <x:c r="AH3325" s="50" t="str">
        <x:v>S100VZSZ</x:v>
      </x:c>
      <x:c r="AI3325" s="50" t="str">
        <x:v>OperatingRevenue1SummaryOfBusinessResults</x:v>
      </x:c>
      <x:c r="AJ3325" s="50" t="str">
        <x:v>OperatingIncome</x:v>
      </x:c>
      <x:c r="AK3325" s="53" t="n">
        <x:v>45747</x:v>
      </x:c>
      <x:c r="AL3325" s="50" t="str">
        <x:v>365/365/365/366/365</x:v>
      </x:c>
      <x:c r="AM3325" s="51" t="n">
        <x:v>55025703</x:v>
      </x:c>
      <x:c r="AN3325" s="51" t="n">
        <x:v>226</x:v>
      </x:c>
      <x:c r="AO3325" s="51" t="n">
        <x:f>IFERROR(AM3325*AN3325,"")</x:f>
        <x:v>12435808878</x:v>
      </x:c>
      <x:c r="AP3325" s="56" t="n">
        <x:f>IFERROR(AO3325/(K3325*1000000),"")</x:f>
        <x:v>1.6866079262568312</x:v>
      </x:c>
      <x:c r="AQ3325" s="57" t="n">
        <x:v>53578481.666666664</x:v>
      </x:c>
      <x:c r="AR3325" s="52" t="n">
        <x:v>0.3435805749248206</x:v>
      </x:c>
      <x:c r="AS3325" s="52" t="n">
        <x:v>-0.4758364917253804</x:v>
      </x:c>
      <x:c r="AT3325" s="55" t="b">
        <x:v>1</x:v>
      </x:c>
      <x:c r="AU3325" s="50"/>
      <x:c r="AV3325" s="58" t="n">
        <x:v>-0.190571976448802</x:v>
      </x:c>
      <x:c r="AW3325" s="50" t="n">
        <x:v>3002</x:v>
      </x:c>
      <x:c r="AX3325" s="50" t="str">
        <x:v>Transformation Moat</x:v>
      </x:c>
      <x:c r="AY3325" s="50" t="str">
        <x:v>目立つ機械的警告なし（定性確認は別途必要）</x:v>
      </x:c>
      <x:c r="AZ3325" s="59" t="str">
        <x:v>2025-06-19 15:37</x:v>
      </x:c>
      <x:c r="BA3325" s="53" t="n">
        <x:v>38443</x:v>
      </x:c>
      <x:c r="BB3325" s="50"/>
      <x:c r="BC3325" s="50"/>
      <x:c r="BD3325" s="50"/>
    </x:row>
    <x:row r="3326">
      <x:c r="A3326" s="50" t="n">
        <x:v>3325</x:v>
      </x:c>
      <x:c r="B3326" s="50" t="str">
        <x:v>6156</x:v>
      </x:c>
      <x:c r="C3326" s="50" t="str">
        <x:v>6156.T</x:v>
      </x:c>
      <x:c r="D3326" s="50" t="str">
        <x:v>A-ONE SEIMITSU INC.</x:v>
      </x:c>
      <x:c r="E3326" s="50" t="str">
        <x:v>Standard Market(Domestic)</x:v>
      </x:c>
      <x:c r="F3326" s="50" t="str">
        <x:v>Machinery</x:v>
      </x:c>
      <x:c r="G3326" s="51" t="n">
        <x:v>1669.853</x:v>
      </x:c>
      <x:c r="H3326" s="51" t="n">
        <x:v>1868.061</x:v>
      </x:c>
      <x:c r="I3326" s="51" t="n">
        <x:v>1755.258</x:v>
      </x:c>
      <x:c r="J3326" s="51" t="n">
        <x:v>1601.549</x:v>
      </x:c>
      <x:c r="K3326" s="51" t="n">
        <x:v>1590.845</x:v>
      </x:c>
      <x:c r="L3326" s="52" t="n">
        <x:f>IFERROR(H3326/G3326-1,"")</x:f>
        <x:v>0.11869787340562299</x:v>
      </x:c>
      <x:c r="M3326" s="52" t="n">
        <x:f>IFERROR(I3326/H3326-1,"")</x:f>
        <x:v>-0.06038507307844865</x:v>
      </x:c>
      <x:c r="N3326" s="52" t="n">
        <x:f>IFERROR(J3326/I3326-1,"")</x:f>
        <x:v>-0.08757060215649215</x:v>
      </x:c>
      <x:c r="O3326" s="52" t="n">
        <x:f>IFERROR(K3326/J3326-1,"")</x:f>
        <x:v>-0.006683529507995001</x:v>
      </x:c>
      <x:c r="P3326" s="52" t="n">
        <x:f>IFERROR((K3326/G3326)^(1/4)-1,"")</x:f>
        <x:v>-0.012044447158976901</x:v>
      </x:c>
      <x:c r="Q3326" s="51" t="n">
        <x:v>84.655</x:v>
      </x:c>
      <x:c r="R3326" s="52" t="n">
        <x:f>IFERROR(Q3326/K3326,"")</x:f>
        <x:v>0.053213858043995484</x:v>
      </x:c>
      <x:c r="S3326" s="53" t="n">
        <x:v>38322</x:v>
      </x:c>
      <x:c r="T3326" s="50" t="str">
        <x:v>EDINET_company_history</x:v>
      </x:c>
      <x:c r="U3326" s="50" t="str">
        <x:v>株式会社致知</x:v>
      </x:c>
      <x:c r="V3326" s="54" t="n">
        <x:v>0.2527</x:v>
      </x:c>
      <x:c r="W3326" s="50" t="str">
        <x:v>林 哲 也</x:v>
      </x:c>
      <x:c r="X3326" s="50" t="b">
        <x:f>AND(COUNT(L3326:O3326)=4,L3326&gt;='設定'!$B$6,M3326&gt;='設定'!$B$6,N3326&gt;='設定'!$B$6,O3326&gt;='設定'!$B$6)</x:f>
        <x:v>0</x:v>
      </x:c>
      <x:c r="Y3326" s="50" t="b">
        <x:f>AND(COUNT(G3326:K3326)=5,P3326&gt;='設定'!$B$7)</x:f>
        <x:v>0</x:v>
      </x:c>
      <x:c r="Z3326" s="50" t="b">
        <x:f>AND(ISNUMBER(R3326),R3326&gt;='設定'!$B$8)</x:f>
        <x:v>0</x:v>
      </x:c>
      <x:c r="AA3326" s="50" t="b">
        <x:f>AND(ISNUMBER(S3326),S3326&gt;=DATE(YEAR('設定'!$B$10)-'設定'!$B$9,MONTH('設定'!$B$10),DAY('設定'!$B$10)))</x:f>
        <x:v>0</x:v>
      </x:c>
      <x:c r="AB3326" s="55" t="b">
        <x:v>0</x:v>
      </x:c>
      <x:c r="AC3326" s="55" t="b">
        <x:v>0</x:v>
      </x:c>
      <x:c r="AD3326" s="50" t="n">
        <x:f>IF(X3326,1,0)+IF(Z3326,1,0)+IF(AA3326,1,0)+IF(AB3326,1,0)</x:f>
        <x:v>0</x:v>
      </x:c>
      <x:c r="AE3326" s="50" t="n">
        <x:f>IF(Y3326,1,0)+IF(Z3326,1,0)+IF(AA3326,1,0)+IF(AB3326,1,0)</x:f>
        <x:v>0</x:v>
      </x:c>
      <x:c r="AF3326" s="50" t="n">
        <x:f>IF(Y3326,1,0)+IF(Z3326,1,0)+IF(AA3326,1,0)+IF(AC3326,1,0)</x:f>
        <x:v>0</x:v>
      </x:c>
      <x:c r="AG3326" s="53" t="n">
        <x:v>44348</x:v>
      </x:c>
      <x:c r="AH3326" s="50" t="str">
        <x:v>S100WQRX</x:v>
      </x:c>
      <x:c r="AI3326" s="50" t="str">
        <x:v>NetSalesSummaryOfBusinessResults</x:v>
      </x:c>
      <x:c r="AJ3326" s="50" t="str">
        <x:v>OperatingIncome</x:v>
      </x:c>
      <x:c r="AK3326" s="53" t="n">
        <x:v>45838</x:v>
      </x:c>
      <x:c r="AL3326" s="50" t="str">
        <x:v>365/365/365/366/365</x:v>
      </x:c>
      <x:c r="AM3326" s="51" t="n">
        <x:v>5020300</x:v>
      </x:c>
      <x:c r="AN3326" s="51" t="n">
        <x:v>2001</x:v>
      </x:c>
      <x:c r="AO3326" s="51" t="n">
        <x:f>IFERROR(AM3326*AN3326,"")</x:f>
        <x:v>10045620300</x:v>
      </x:c>
      <x:c r="AP3326" s="56" t="n">
        <x:f>IFERROR(AO3326/(K3326*1000000),"")</x:f>
        <x:v>6.314644292812939</x:v>
      </x:c>
      <x:c r="AQ3326" s="57" t="n">
        <x:v>32737273.333333332</x:v>
      </x:c>
      <x:c r="AR3326" s="52" t="n">
        <x:v>0.1519487027374371</x:v>
      </x:c>
      <x:c r="AS3326" s="52" t="n">
        <x:v>-0.2447917332864744</x:v>
      </x:c>
      <x:c r="AT3326" s="55" t="b">
        <x:v>1</x:v>
      </x:c>
      <x:c r="AU3326" s="50"/>
      <x:c r="AV3326" s="58" t="n">
        <x:v>0.4582504111546027</x:v>
      </x:c>
      <x:c r="AW3326" s="50" t="n">
        <x:v>127</x:v>
      </x:c>
      <x:c r="AX3326" s="50" t="str">
        <x:v>Discovery</x:v>
      </x:c>
      <x:c r="AY3326" s="50" t="str">
        <x:v>目立つ機械的警告なし（定性確認は別途必要）</x:v>
      </x:c>
      <x:c r="AZ3326" s="59" t="str">
        <x:v>2025-09-29 09:01</x:v>
      </x:c>
      <x:c r="BA3326" s="53" t="n">
        <x:v>38322</x:v>
      </x:c>
      <x:c r="BB3326" s="50"/>
      <x:c r="BC3326" s="50"/>
      <x:c r="BD3326" s="50"/>
    </x:row>
    <x:row r="3327">
      <x:c r="A3327" s="50" t="n">
        <x:v>3326</x:v>
      </x:c>
      <x:c r="B3327" s="50" t="str">
        <x:v>9993</x:v>
      </x:c>
      <x:c r="C3327" s="50" t="str">
        <x:v>9993.T</x:v>
      </x:c>
      <x:c r="D3327" s="50" t="str">
        <x:v>YAMAZAWA CO.,LTD.</x:v>
      </x:c>
      <x:c r="E3327" s="50" t="str">
        <x:v>Standard Market(Domestic)</x:v>
      </x:c>
      <x:c r="F3327" s="50" t="str">
        <x:v>Retail Trade</x:v>
      </x:c>
      <x:c r="G3327" s="51" t="n">
        <x:v>110673</x:v>
      </x:c>
      <x:c r="H3327" s="51" t="n">
        <x:v>99457</x:v>
      </x:c>
      <x:c r="I3327" s="51" t="n">
        <x:v>101891</x:v>
      </x:c>
      <x:c r="J3327" s="51" t="n">
        <x:v>102558</x:v>
      </x:c>
      <x:c r="K3327" s="51" t="n">
        <x:v>105405</x:v>
      </x:c>
      <x:c r="L3327" s="52" t="n">
        <x:f>IFERROR(H3327/G3327-1,"")</x:f>
        <x:v>-0.10134359780614965</x:v>
      </x:c>
      <x:c r="M3327" s="52" t="n">
        <x:f>IFERROR(I3327/H3327-1,"")</x:f>
        <x:v>0.024472887780648822</x:v>
      </x:c>
      <x:c r="N3327" s="52" t="n">
        <x:f>IFERROR(J3327/I3327-1,"")</x:f>
        <x:v>0.006546211147206327</x:v>
      </x:c>
      <x:c r="O3327" s="52" t="n">
        <x:f>IFERROR(K3327/J3327-1,"")</x:f>
        <x:v>0.027759901714152102</x:v>
      </x:c>
      <x:c r="P3327" s="52" t="n">
        <x:f>IFERROR((K3327/G3327)^(1/4)-1,"")</x:f>
        <x:v>-0.012118431692685228</x:v>
      </x:c>
      <x:c r="Q3327" s="51" t="n">
        <x:v>1140</x:v>
      </x:c>
      <x:c r="R3327" s="52" t="n">
        <x:f>IFERROR(Q3327/K3327,"")</x:f>
        <x:v>0.010815426213177742</x:v>
      </x:c>
      <x:c r="S3327" s="53" t="n">
        <x:v>38018</x:v>
      </x:c>
      <x:c r="T3327" s="50" t="str">
        <x:v>EDINET_company_history</x:v>
      </x:c>
      <x:c r="U3327" s="50" t="str">
        <x:v>公益財団法人ヤマザワ教育振興基金</x:v>
      </x:c>
      <x:c r="V3327" s="54" t="n">
        <x:v>0.087</x:v>
      </x:c>
      <x:c r="W3327" s="50" t="str">
        <x:v>山澤 廣 / 古山 利昭</x:v>
      </x:c>
      <x:c r="X3327" s="50" t="b">
        <x:f>AND(COUNT(L3327:O3327)=4,L3327&gt;='設定'!$B$6,M3327&gt;='設定'!$B$6,N3327&gt;='設定'!$B$6,O3327&gt;='設定'!$B$6)</x:f>
        <x:v>0</x:v>
      </x:c>
      <x:c r="Y3327" s="50" t="b">
        <x:f>AND(COUNT(G3327:K3327)=5,P3327&gt;='設定'!$B$7)</x:f>
        <x:v>0</x:v>
      </x:c>
      <x:c r="Z3327" s="50" t="b">
        <x:f>AND(ISNUMBER(R3327),R3327&gt;='設定'!$B$8)</x:f>
        <x:v>0</x:v>
      </x:c>
      <x:c r="AA3327" s="50" t="b">
        <x:f>AND(ISNUMBER(S3327),S3327&gt;=DATE(YEAR('設定'!$B$10)-'設定'!$B$9,MONTH('設定'!$B$10),DAY('設定'!$B$10)))</x:f>
        <x:v>0</x:v>
      </x:c>
      <x:c r="AB3327" s="55" t="b">
        <x:v>0</x:v>
      </x:c>
      <x:c r="AC3327" s="55" t="b">
        <x:v>0</x:v>
      </x:c>
      <x:c r="AD3327" s="50" t="n">
        <x:f>IF(X3327,1,0)+IF(Z3327,1,0)+IF(AA3327,1,0)+IF(AB3327,1,0)</x:f>
        <x:v>0</x:v>
      </x:c>
      <x:c r="AE3327" s="50" t="n">
        <x:f>IF(Y3327,1,0)+IF(Z3327,1,0)+IF(AA3327,1,0)+IF(AB3327,1,0)</x:f>
        <x:v>0</x:v>
      </x:c>
      <x:c r="AF3327" s="50" t="n">
        <x:f>IF(Y3327,1,0)+IF(Z3327,1,0)+IF(AA3327,1,0)+IF(AC3327,1,0)</x:f>
        <x:v>0</x:v>
      </x:c>
      <x:c r="AG3327" s="53" t="n">
        <x:v>44348</x:v>
      </x:c>
      <x:c r="AH3327" s="50" t="str">
        <x:v>S100Y6JY</x:v>
      </x:c>
      <x:c r="AI3327" s="50" t="str">
        <x:v>NetSalesSummaryOfBusinessResults</x:v>
      </x:c>
      <x:c r="AJ3327" s="50" t="str">
        <x:v>OperatingIncome</x:v>
      </x:c>
      <x:c r="AK3327" s="53" t="n">
        <x:v>46081</x:v>
      </x:c>
      <x:c r="AL3327" s="50" t="str">
        <x:v>365/365/366/365/365</x:v>
      </x:c>
      <x:c r="AM3327" s="51" t="n">
        <x:v>10266925</x:v>
      </x:c>
      <x:c r="AN3327" s="51" t="n">
        <x:v>1156</x:v>
      </x:c>
      <x:c r="AO3327" s="51" t="n">
        <x:f>IFERROR(AM3327*AN3327,"")</x:f>
        <x:v>11868565300</x:v>
      </x:c>
      <x:c r="AP3327" s="56" t="n">
        <x:f>IFERROR(AO3327/(K3327*1000000),"")</x:f>
        <x:v>0.11259964233195768</x:v>
      </x:c>
      <x:c r="AQ3327" s="57" t="n">
        <x:v>5521326.666666667</x:v>
      </x:c>
      <x:c r="AR3327" s="52" t="n">
        <x:v>0.1424570694275225</x:v>
      </x:c>
      <x:c r="AS3327" s="52" t="n">
        <x:v>-0.3485305443694939</x:v>
      </x:c>
      <x:c r="AT3327" s="55" t="b">
        <x:v>0</x:v>
      </x:c>
      <x:c r="AU3327" s="50" t="str">
        <x:v>low_liquidity</x:v>
      </x:c>
      <x:c r="AV3327" s="58" t="n">
        <x:v>0.0060277524076759</x:v>
      </x:c>
      <x:c r="AW3327" s="50" t="n">
        <x:v>1820</x:v>
      </x:c>
      <x:c r="AX3327" s="50" t="str">
        <x:v>Discovery</x:v>
      </x:c>
      <x:c r="AY3327" s="50" t="str">
        <x:v>既存適格性フィルター不通過: low_liquidity / 60日平均売買代金2,000万円未満</x:v>
      </x:c>
      <x:c r="AZ3327" s="59" t="str">
        <x:v>2026-05-27 13:06</x:v>
      </x:c>
      <x:c r="BA3327" s="53" t="n">
        <x:v>38018</x:v>
      </x:c>
      <x:c r="BB3327" s="50"/>
      <x:c r="BC3327" s="50"/>
      <x:c r="BD3327" s="50"/>
    </x:row>
    <x:row r="3328">
      <x:c r="A3328" s="50" t="n">
        <x:v>3327</x:v>
      </x:c>
      <x:c r="B3328" s="50" t="str">
        <x:v>6298</x:v>
      </x:c>
      <x:c r="C3328" s="50" t="str">
        <x:v>6298.T</x:v>
      </x:c>
      <x:c r="D3328" s="50" t="str">
        <x:v>Y.A.C.HOLDINGS CO.,LTD.</x:v>
      </x:c>
      <x:c r="E3328" s="50" t="str">
        <x:v>Prime Market (Domestic)</x:v>
      </x:c>
      <x:c r="F3328" s="50" t="str">
        <x:v>Machinery</x:v>
      </x:c>
      <x:c r="G3328" s="51" t="n">
        <x:v>24195</x:v>
      </x:c>
      <x:c r="H3328" s="51" t="n">
        <x:v>22796</x:v>
      </x:c>
      <x:c r="I3328" s="51" t="n">
        <x:v>24114</x:v>
      </x:c>
      <x:c r="J3328" s="51" t="n">
        <x:v>26809</x:v>
      </x:c>
      <x:c r="K3328" s="51" t="n">
        <x:v>23041</x:v>
      </x:c>
      <x:c r="L3328" s="52" t="n">
        <x:f>IFERROR(H3328/G3328-1,"")</x:f>
        <x:v>-0.05782186402149203</x:v>
      </x:c>
      <x:c r="M3328" s="52" t="n">
        <x:f>IFERROR(I3328/H3328-1,"")</x:f>
        <x:v>0.057817160905422105</x:v>
      </x:c>
      <x:c r="N3328" s="52" t="n">
        <x:f>IFERROR(J3328/I3328-1,"")</x:f>
        <x:v>0.1117608028531143</x:v>
      </x:c>
      <x:c r="O3328" s="52" t="n">
        <x:f>IFERROR(K3328/J3328-1,"")</x:f>
        <x:v>-0.14054981536051325</x:v>
      </x:c>
      <x:c r="P3328" s="52" t="n">
        <x:f>IFERROR((K3328/G3328)^(1/4)-1,"")</x:f>
        <x:v>-0.012143357696691615</x:v>
      </x:c>
      <x:c r="Q3328" s="51" t="n">
        <x:v>1354</x:v>
      </x:c>
      <x:c r="R3328" s="52" t="n">
        <x:f>IFERROR(Q3328/K3328,"")</x:f>
        <x:v>0.058764810555097434</x:v>
      </x:c>
      <x:c r="S3328" s="53" t="n">
        <x:v>38322</x:v>
      </x:c>
      <x:c r="T3328" s="50" t="str">
        <x:v>EDINET_company_history</x:v>
      </x:c>
      <x:c r="U3328" s="50" t="str">
        <x:v>株式会社モモタケ</x:v>
      </x:c>
      <x:c r="V3328" s="54" t="n">
        <x:v>0.1325</x:v>
      </x:c>
      <x:c r="W3328" s="50" t="str">
        <x:v>百瀬 武文 / 伊藤 利彦</x:v>
      </x:c>
      <x:c r="X3328" s="50" t="b">
        <x:f>AND(COUNT(L3328:O3328)=4,L3328&gt;='設定'!$B$6,M3328&gt;='設定'!$B$6,N3328&gt;='設定'!$B$6,O3328&gt;='設定'!$B$6)</x:f>
        <x:v>0</x:v>
      </x:c>
      <x:c r="Y3328" s="50" t="b">
        <x:f>AND(COUNT(G3328:K3328)=5,P3328&gt;='設定'!$B$7)</x:f>
        <x:v>0</x:v>
      </x:c>
      <x:c r="Z3328" s="50" t="b">
        <x:f>AND(ISNUMBER(R3328),R3328&gt;='設定'!$B$8)</x:f>
        <x:v>0</x:v>
      </x:c>
      <x:c r="AA3328" s="50" t="b">
        <x:f>AND(ISNUMBER(S3328),S3328&gt;=DATE(YEAR('設定'!$B$10)-'設定'!$B$9,MONTH('設定'!$B$10),DAY('設定'!$B$10)))</x:f>
        <x:v>0</x:v>
      </x:c>
      <x:c r="AB3328" s="55" t="b">
        <x:v>0</x:v>
      </x:c>
      <x:c r="AC3328" s="55" t="b">
        <x:v>0</x:v>
      </x:c>
      <x:c r="AD3328" s="50" t="n">
        <x:f>IF(X3328,1,0)+IF(Z3328,1,0)+IF(AA3328,1,0)+IF(AB3328,1,0)</x:f>
        <x:v>0</x:v>
      </x:c>
      <x:c r="AE3328" s="50" t="n">
        <x:f>IF(Y3328,1,0)+IF(Z3328,1,0)+IF(AA3328,1,0)+IF(AB3328,1,0)</x:f>
        <x:v>0</x:v>
      </x:c>
      <x:c r="AF3328" s="50" t="n">
        <x:f>IF(Y3328,1,0)+IF(Z3328,1,0)+IF(AA3328,1,0)+IF(AC3328,1,0)</x:f>
        <x:v>0</x:v>
      </x:c>
      <x:c r="AG3328" s="53" t="n">
        <x:v>44348</x:v>
      </x:c>
      <x:c r="AH3328" s="50" t="str">
        <x:v>S100W3D6</x:v>
      </x:c>
      <x:c r="AI3328" s="50" t="str">
        <x:v>NetSalesSummaryOfBusinessResults</x:v>
      </x:c>
      <x:c r="AJ3328" s="50" t="str">
        <x:v>OperatingIncome</x:v>
      </x:c>
      <x:c r="AK3328" s="53" t="n">
        <x:v>45747</x:v>
      </x:c>
      <x:c r="AL3328" s="50" t="str">
        <x:v>365/365/365/366/365</x:v>
      </x:c>
      <x:c r="AM3328" s="51" t="n">
        <x:v>18418294</x:v>
      </x:c>
      <x:c r="AN3328" s="51" t="n">
        <x:v>1225</x:v>
      </x:c>
      <x:c r="AO3328" s="51" t="n">
        <x:f>IFERROR(AM3328*AN3328,"")</x:f>
        <x:v>22562410150</x:v>
      </x:c>
      <x:c r="AP3328" s="56" t="n">
        <x:f>IFERROR(AO3328/(K3328*1000000),"")</x:f>
        <x:v>0.979228772622716</x:v>
      </x:c>
      <x:c r="AQ3328" s="57" t="n">
        <x:v>254399958.33333337</x:v>
      </x:c>
      <x:c r="AR3328" s="52" t="n">
        <x:v>0.508374168356979</x:v>
      </x:c>
      <x:c r="AS3328" s="52" t="n">
        <x:v>-0.6277698564732589</x:v>
      </x:c>
      <x:c r="AT3328" s="55" t="b">
        <x:v>1</x:v>
      </x:c>
      <x:c r="AU3328" s="50"/>
      <x:c r="AV3328" s="58" t="n">
        <x:v>0.1163507982260134</x:v>
      </x:c>
      <x:c r="AW3328" s="50" t="n">
        <x:v>1144</x:v>
      </x:c>
      <x:c r="AX3328" s="50" t="str">
        <x:v>Future Moat</x:v>
      </x:c>
      <x:c r="AY3328" s="50" t="str">
        <x:v>ローカル5年最大下落率-60%以下</x:v>
      </x:c>
      <x:c r="AZ3328" s="59" t="str">
        <x:v>2025-06-27 15:34</x:v>
      </x:c>
      <x:c r="BA3328" s="53" t="n">
        <x:v>38322</x:v>
      </x:c>
      <x:c r="BB3328" s="50"/>
      <x:c r="BC3328" s="50"/>
      <x:c r="BD3328" s="50" t="str">
        <x:v>TOPIX Small 2</x:v>
      </x:c>
    </x:row>
    <x:row r="3329">
      <x:c r="A3329" s="50" t="n">
        <x:v>3328</x:v>
      </x:c>
      <x:c r="B3329" s="50" t="str">
        <x:v>6915</x:v>
      </x:c>
      <x:c r="C3329" s="50" t="str">
        <x:v>6915.T</x:v>
      </x:c>
      <x:c r="D3329" s="50" t="str">
        <x:v>CHIYODA INTEGRE CO.,LTD.</x:v>
      </x:c>
      <x:c r="E3329" s="50" t="str">
        <x:v>Standard Market(Domestic)</x:v>
      </x:c>
      <x:c r="F3329" s="50" t="str">
        <x:v>Electric Appliances</x:v>
      </x:c>
      <x:c r="G3329" s="51" t="n">
        <x:v>40006</x:v>
      </x:c>
      <x:c r="H3329" s="51" t="n">
        <x:v>39372</x:v>
      </x:c>
      <x:c r="I3329" s="51" t="n">
        <x:v>39416</x:v>
      </x:c>
      <x:c r="J3329" s="51" t="n">
        <x:v>41214</x:v>
      </x:c>
      <x:c r="K3329" s="51" t="n">
        <x:v>38042</x:v>
      </x:c>
      <x:c r="L3329" s="52" t="n">
        <x:f>IFERROR(H3329/G3329-1,"")</x:f>
        <x:v>-0.015847622856571486</x:v>
      </x:c>
      <x:c r="M3329" s="52" t="n">
        <x:f>IFERROR(I3329/H3329-1,"")</x:f>
        <x:v>0.0011175454637812887</x:v>
      </x:c>
      <x:c r="N3329" s="52" t="n">
        <x:f>IFERROR(J3329/I3329-1,"")</x:f>
        <x:v>0.045615993505175645</x:v>
      </x:c>
      <x:c r="O3329" s="52" t="n">
        <x:f>IFERROR(K3329/J3329-1,"")</x:f>
        <x:v>-0.07696413839957295</x:v>
      </x:c>
      <x:c r="P3329" s="52" t="n">
        <x:f>IFERROR((K3329/G3329)^(1/4)-1,"")</x:f>
        <x:v>-0.0125058019174894</x:v>
      </x:c>
      <x:c r="Q3329" s="51" t="n">
        <x:v>2972</x:v>
      </x:c>
      <x:c r="R3329" s="52" t="n">
        <x:f>IFERROR(Q3329/K3329,"")</x:f>
        <x:v>0.07812417853950897</x:v>
      </x:c>
      <x:c r="S3329" s="53" t="n">
        <x:v>34274</x:v>
      </x:c>
      <x:c r="T3329" s="50" t="str">
        <x:v>EDINET_company_history</x:v>
      </x:c>
      <x:c r="U3329" s="50" t="str">
        <x:v>いちごトラスト・ピーティーイー・リミテッド （常任代理人 香港上海銀行東京支店）</x:v>
      </x:c>
      <x:c r="V3329" s="54" t="n">
        <x:v>0.3221</x:v>
      </x:c>
      <x:c r="W3329" s="50" t="str">
        <x:v>小池 光明</x:v>
      </x:c>
      <x:c r="X3329" s="50" t="b">
        <x:f>AND(COUNT(L3329:O3329)=4,L3329&gt;='設定'!$B$6,M3329&gt;='設定'!$B$6,N3329&gt;='設定'!$B$6,O3329&gt;='設定'!$B$6)</x:f>
        <x:v>0</x:v>
      </x:c>
      <x:c r="Y3329" s="50" t="b">
        <x:f>AND(COUNT(G3329:K3329)=5,P3329&gt;='設定'!$B$7)</x:f>
        <x:v>0</x:v>
      </x:c>
      <x:c r="Z3329" s="50" t="b">
        <x:f>AND(ISNUMBER(R3329),R3329&gt;='設定'!$B$8)</x:f>
        <x:v>0</x:v>
      </x:c>
      <x:c r="AA3329" s="50" t="b">
        <x:f>AND(ISNUMBER(S3329),S3329&gt;=DATE(YEAR('設定'!$B$10)-'設定'!$B$9,MONTH('設定'!$B$10),DAY('設定'!$B$10)))</x:f>
        <x:v>0</x:v>
      </x:c>
      <x:c r="AB3329" s="55" t="b">
        <x:v>0</x:v>
      </x:c>
      <x:c r="AC3329" s="55" t="b">
        <x:v>0</x:v>
      </x:c>
      <x:c r="AD3329" s="50" t="n">
        <x:f>IF(X3329,1,0)+IF(Z3329,1,0)+IF(AA3329,1,0)+IF(AB3329,1,0)</x:f>
        <x:v>0</x:v>
      </x:c>
      <x:c r="AE3329" s="50" t="n">
        <x:f>IF(Y3329,1,0)+IF(Z3329,1,0)+IF(AA3329,1,0)+IF(AB3329,1,0)</x:f>
        <x:v>0</x:v>
      </x:c>
      <x:c r="AF3329" s="50" t="n">
        <x:f>IF(Y3329,1,0)+IF(Z3329,1,0)+IF(AA3329,1,0)+IF(AC3329,1,0)</x:f>
        <x:v>0</x:v>
      </x:c>
      <x:c r="AG3329" s="53" t="n">
        <x:v>44348</x:v>
      </x:c>
      <x:c r="AH3329" s="50" t="str">
        <x:v>S100XT6S</x:v>
      </x:c>
      <x:c r="AI3329" s="50" t="str">
        <x:v>NetSalesSummaryOfBusinessResults</x:v>
      </x:c>
      <x:c r="AJ3329" s="50" t="str">
        <x:v>OperatingIncome</x:v>
      </x:c>
      <x:c r="AK3329" s="53" t="n">
        <x:v>46022</x:v>
      </x:c>
      <x:c r="AL3329" s="50" t="str">
        <x:v>365/365/365/366/365</x:v>
      </x:c>
      <x:c r="AM3329" s="51" t="n">
        <x:v>9119229</x:v>
      </x:c>
      <x:c r="AN3329" s="51" t="n">
        <x:v>3090</x:v>
      </x:c>
      <x:c r="AO3329" s="51" t="n">
        <x:f>IFERROR(AM3329*AN3329,"")</x:f>
        <x:v>28178417610</x:v>
      </x:c>
      <x:c r="AP3329" s="56" t="n">
        <x:f>IFERROR(AO3329/(K3329*1000000),"")</x:f>
        <x:v>0.7407186165290994</x:v>
      </x:c>
      <x:c r="AQ3329" s="57" t="n">
        <x:v>43607491.666666664</x:v>
      </x:c>
      <x:c r="AR3329" s="52" t="n">
        <x:v>0.2871903487638961</x:v>
      </x:c>
      <x:c r="AS3329" s="52" t="n">
        <x:v>-0.3534358102397402</x:v>
      </x:c>
      <x:c r="AT3329" s="55" t="b">
        <x:v>1</x:v>
      </x:c>
      <x:c r="AU3329" s="50"/>
      <x:c r="AV3329" s="58" t="n">
        <x:v>0.3795534623481854</x:v>
      </x:c>
      <x:c r="AW3329" s="50" t="n">
        <x:v>230</x:v>
      </x:c>
      <x:c r="AX3329" s="50" t="str">
        <x:v>Discovery</x:v>
      </x:c>
      <x:c r="AY3329" s="50" t="str">
        <x:v>目立つ機械的警告なし（定性確認は別途必要）</x:v>
      </x:c>
      <x:c r="AZ3329" s="59" t="str">
        <x:v>2026-03-25 15:34</x:v>
      </x:c>
      <x:c r="BA3329" s="53" t="n">
        <x:v>34274</x:v>
      </x:c>
      <x:c r="BB3329" s="50"/>
      <x:c r="BC3329" s="50"/>
      <x:c r="BD3329" s="50" t="str">
        <x:v>TOPIX Small 2</x:v>
      </x:c>
    </x:row>
    <x:row r="3330">
      <x:c r="A3330" s="50" t="n">
        <x:v>3329</x:v>
      </x:c>
      <x:c r="B3330" s="50" t="str">
        <x:v>7446</x:v>
      </x:c>
      <x:c r="C3330" s="50" t="str">
        <x:v>7446.T</x:v>
      </x:c>
      <x:c r="D3330" s="50" t="str">
        <x:v>TOHOKU CHEMICAL Co.,LTD.</x:v>
      </x:c>
      <x:c r="E3330" s="50" t="str">
        <x:v>Standard Market(Domestic)</x:v>
      </x:c>
      <x:c r="F3330" s="50" t="str">
        <x:v>Wholesale Trade</x:v>
      </x:c>
      <x:c r="G3330" s="51" t="n">
        <x:v>36221.463</x:v>
      </x:c>
      <x:c r="H3330" s="51" t="n">
        <x:v>37333.902</x:v>
      </x:c>
      <x:c r="I3330" s="51" t="n">
        <x:v>35094.627</x:v>
      </x:c>
      <x:c r="J3330" s="51" t="n">
        <x:v>32155.676</x:v>
      </x:c>
      <x:c r="K3330" s="51" t="n">
        <x:v>34442.625</x:v>
      </x:c>
      <x:c r="L3330" s="52" t="n">
        <x:f>IFERROR(H3330/G3330-1,"")</x:f>
        <x:v>0.03071214986539883</x:v>
      </x:c>
      <x:c r="M3330" s="52" t="n">
        <x:f>IFERROR(I3330/H3330-1,"")</x:f>
        <x:v>-0.05997966673829058</x:v>
      </x:c>
      <x:c r="N3330" s="52" t="n">
        <x:f>IFERROR(J3330/I3330-1,"")</x:f>
        <x:v>-0.08374361693600563</x:v>
      </x:c>
      <x:c r="O3330" s="52" t="n">
        <x:f>IFERROR(K3330/J3330-1,"")</x:f>
        <x:v>0.07112116069337193</x:v>
      </x:c>
      <x:c r="P3330" s="52" t="n">
        <x:f>IFERROR((K3330/G3330)^(1/4)-1,"")</x:f>
        <x:v>-0.012510323935995049</x:v>
      </x:c>
      <x:c r="Q3330" s="51" t="n">
        <x:v>518.395</x:v>
      </x:c>
      <x:c r="R3330" s="52" t="n">
        <x:f>IFERROR(Q3330/K3330,"")</x:f>
        <x:v>0.015050972450560897</x:v>
      </x:c>
      <x:c r="S3330" s="53" t="n">
        <x:v>34851</x:v>
      </x:c>
      <x:c r="T3330" s="50" t="str">
        <x:v>EDINET_company_history</x:v>
      </x:c>
      <x:c r="U3330" s="50" t="str">
        <x:v>㈱青森みちのく銀行</x:v>
      </x:c>
      <x:c r="V3330" s="54" t="n">
        <x:v>0.099</x:v>
      </x:c>
      <x:c r="W3330" s="50" t="str">
        <x:v>東 康 之</x:v>
      </x:c>
      <x:c r="X3330" s="50" t="b">
        <x:f>AND(COUNT(L3330:O3330)=4,L3330&gt;='設定'!$B$6,M3330&gt;='設定'!$B$6,N3330&gt;='設定'!$B$6,O3330&gt;='設定'!$B$6)</x:f>
        <x:v>0</x:v>
      </x:c>
      <x:c r="Y3330" s="50" t="b">
        <x:f>AND(COUNT(G3330:K3330)=5,P3330&gt;='設定'!$B$7)</x:f>
        <x:v>0</x:v>
      </x:c>
      <x:c r="Z3330" s="50" t="b">
        <x:f>AND(ISNUMBER(R3330),R3330&gt;='設定'!$B$8)</x:f>
        <x:v>0</x:v>
      </x:c>
      <x:c r="AA3330" s="50" t="b">
        <x:f>AND(ISNUMBER(S3330),S3330&gt;=DATE(YEAR('設定'!$B$10)-'設定'!$B$9,MONTH('設定'!$B$10),DAY('設定'!$B$10)))</x:f>
        <x:v>0</x:v>
      </x:c>
      <x:c r="AB3330" s="55" t="b">
        <x:v>0</x:v>
      </x:c>
      <x:c r="AC3330" s="55" t="b">
        <x:v>0</x:v>
      </x:c>
      <x:c r="AD3330" s="50" t="n">
        <x:f>IF(X3330,1,0)+IF(Z3330,1,0)+IF(AA3330,1,0)+IF(AB3330,1,0)</x:f>
        <x:v>0</x:v>
      </x:c>
      <x:c r="AE3330" s="50" t="n">
        <x:f>IF(Y3330,1,0)+IF(Z3330,1,0)+IF(AA3330,1,0)+IF(AB3330,1,0)</x:f>
        <x:v>0</x:v>
      </x:c>
      <x:c r="AF3330" s="50" t="n">
        <x:f>IF(Y3330,1,0)+IF(Z3330,1,0)+IF(AA3330,1,0)+IF(AC3330,1,0)</x:f>
        <x:v>0</x:v>
      </x:c>
      <x:c r="AG3330" s="53" t="n">
        <x:v>44348</x:v>
      </x:c>
      <x:c r="AH3330" s="50" t="str">
        <x:v>S100XAMG</x:v>
      </x:c>
      <x:c r="AI3330" s="50" t="str">
        <x:v>NetSalesSummaryOfBusinessResults</x:v>
      </x:c>
      <x:c r="AJ3330" s="50" t="str">
        <x:v>OperatingIncome</x:v>
      </x:c>
      <x:c r="AK3330" s="53" t="n">
        <x:v>45930</x:v>
      </x:c>
      <x:c r="AL3330" s="50" t="str">
        <x:v>365/365/365/366/365</x:v>
      </x:c>
      <x:c r="AM3330" s="51" t="n">
        <x:v>901000</x:v>
      </x:c>
      <x:c r="AN3330" s="51" t="n">
        <x:v>4800</x:v>
      </x:c>
      <x:c r="AO3330" s="51" t="n">
        <x:f>IFERROR(AM3330*AN3330,"")</x:f>
        <x:v>4324800000</x:v>
      </x:c>
      <x:c r="AP3330" s="56" t="n">
        <x:f>IFERROR(AO3330/(K3330*1000000),"")</x:f>
        <x:v>0.12556534236284256</x:v>
      </x:c>
      <x:c r="AQ3330" s="57" t="n">
        <x:v>2445483.3333333335</x:v>
      </x:c>
      <x:c r="AR3330" s="52" t="n">
        <x:v>0.2072654394679704</x:v>
      </x:c>
      <x:c r="AS3330" s="52" t="n">
        <x:v>-0.1700451755662161</x:v>
      </x:c>
      <x:c r="AT3330" s="55" t="b">
        <x:v>0</x:v>
      </x:c>
      <x:c r="AU3330" s="50" t="str">
        <x:v>low_liquidity</x:v>
      </x:c>
      <x:c r="AV3330" s="58" t="n">
        <x:v>-0.058242505200353</x:v>
      </x:c>
      <x:c r="AW3330" s="50" t="n">
        <x:v>2325</x:v>
      </x:c>
      <x:c r="AX3330" s="50" t="str">
        <x:v>Core Moat</x:v>
      </x:c>
      <x:c r="AY3330" s="50" t="str">
        <x:v>既存適格性フィルター不通過: low_liquidity / 60日平均売買代金2,000万円未満</x:v>
      </x:c>
      <x:c r="AZ3330" s="59" t="str">
        <x:v>2025-12-17 13:05</x:v>
      </x:c>
      <x:c r="BA3330" s="53" t="n">
        <x:v>34851</x:v>
      </x:c>
      <x:c r="BB3330" s="50"/>
      <x:c r="BC3330" s="50"/>
      <x:c r="BD3330" s="50"/>
    </x:row>
    <x:row r="3331">
      <x:c r="A3331" s="50" t="n">
        <x:v>3330</x:v>
      </x:c>
      <x:c r="B3331" s="50" t="str">
        <x:v>7513</x:v>
      </x:c>
      <x:c r="C3331" s="50" t="str">
        <x:v>7513.T</x:v>
      </x:c>
      <x:c r="D3331" s="50" t="str">
        <x:v>Kojima Co.,Ltd.</x:v>
      </x:c>
      <x:c r="E3331" s="50" t="str">
        <x:v>Prime Market (Domestic)</x:v>
      </x:c>
      <x:c r="F3331" s="50" t="str">
        <x:v>Retail Trade</x:v>
      </x:c>
      <x:c r="G3331" s="51" t="n">
        <x:v>297535</x:v>
      </x:c>
      <x:c r="H3331" s="51" t="n">
        <x:v>279374</x:v>
      </x:c>
      <x:c r="I3331" s="51" t="n">
        <x:v>267893</x:v>
      </x:c>
      <x:c r="J3331" s="51" t="n">
        <x:v>269868</x:v>
      </x:c>
      <x:c r="K3331" s="51" t="n">
        <x:v>282790</x:v>
      </x:c>
      <x:c r="L3331" s="52" t="n">
        <x:f>IFERROR(H3331/G3331-1,"")</x:f>
        <x:v>-0.06103819718688552</x:v>
      </x:c>
      <x:c r="M3331" s="52" t="n">
        <x:f>IFERROR(I3331/H3331-1,"")</x:f>
        <x:v>-0.0410954491112272</x:v>
      </x:c>
      <x:c r="N3331" s="52" t="n">
        <x:f>IFERROR(J3331/I3331-1,"")</x:f>
        <x:v>0.0073723464218922174</x:v>
      </x:c>
      <x:c r="O3331" s="52" t="n">
        <x:f>IFERROR(K3331/J3331-1,"")</x:f>
        <x:v>0.04788266856389045</x:v>
      </x:c>
      <x:c r="P3331" s="52" t="n">
        <x:f>IFERROR((K3331/G3331)^(1/4)-1,"")</x:f>
        <x:v>-0.012626432289117973</x:v>
      </x:c>
      <x:c r="Q3331" s="51" t="n">
        <x:v>7325</x:v>
      </x:c>
      <x:c r="R3331" s="52" t="n">
        <x:f>IFERROR(Q3331/K3331,"")</x:f>
        <x:v>0.025902613246578735</x:v>
      </x:c>
      <x:c r="S3331" s="53" t="n">
        <x:v>35309</x:v>
      </x:c>
      <x:c r="T3331" s="50" t="str">
        <x:v>EDINET_company_history</x:v>
      </x:c>
      <x:c r="U3331" s="50" t="str">
        <x:v>株式会社ビックカメラ</x:v>
      </x:c>
      <x:c r="V3331" s="54" t="n">
        <x:v>0.5044</x:v>
      </x:c>
      <x:c r="W3331" s="50" t="str">
        <x:v>中澤 裕二 / 荒川 忠士</x:v>
      </x:c>
      <x:c r="X3331" s="50" t="b">
        <x:f>AND(COUNT(L3331:O3331)=4,L3331&gt;='設定'!$B$6,M3331&gt;='設定'!$B$6,N3331&gt;='設定'!$B$6,O3331&gt;='設定'!$B$6)</x:f>
        <x:v>0</x:v>
      </x:c>
      <x:c r="Y3331" s="50" t="b">
        <x:f>AND(COUNT(G3331:K3331)=5,P3331&gt;='設定'!$B$7)</x:f>
        <x:v>0</x:v>
      </x:c>
      <x:c r="Z3331" s="50" t="b">
        <x:f>AND(ISNUMBER(R3331),R3331&gt;='設定'!$B$8)</x:f>
        <x:v>0</x:v>
      </x:c>
      <x:c r="AA3331" s="50" t="b">
        <x:f>AND(ISNUMBER(S3331),S3331&gt;=DATE(YEAR('設定'!$B$10)-'設定'!$B$9,MONTH('設定'!$B$10),DAY('設定'!$B$10)))</x:f>
        <x:v>0</x:v>
      </x:c>
      <x:c r="AB3331" s="55" t="b">
        <x:v>0</x:v>
      </x:c>
      <x:c r="AC3331" s="55" t="b">
        <x:v>0</x:v>
      </x:c>
      <x:c r="AD3331" s="50" t="n">
        <x:f>IF(X3331,1,0)+IF(Z3331,1,0)+IF(AA3331,1,0)+IF(AB3331,1,0)</x:f>
        <x:v>0</x:v>
      </x:c>
      <x:c r="AE3331" s="50" t="n">
        <x:f>IF(Y3331,1,0)+IF(Z3331,1,0)+IF(AA3331,1,0)+IF(AB3331,1,0)</x:f>
        <x:v>0</x:v>
      </x:c>
      <x:c r="AF3331" s="50" t="n">
        <x:f>IF(Y3331,1,0)+IF(Z3331,1,0)+IF(AA3331,1,0)+IF(AC3331,1,0)</x:f>
        <x:v>0</x:v>
      </x:c>
      <x:c r="AG3331" s="53" t="n">
        <x:v>44348</x:v>
      </x:c>
      <x:c r="AH3331" s="50" t="str">
        <x:v>S100X50A</x:v>
      </x:c>
      <x:c r="AI3331" s="50" t="str">
        <x:v>NetSalesSummaryOfBusinessResults</x:v>
      </x:c>
      <x:c r="AJ3331" s="50" t="str">
        <x:v>OperatingIncome</x:v>
      </x:c>
      <x:c r="AK3331" s="53" t="n">
        <x:v>45900</x:v>
      </x:c>
      <x:c r="AL3331" s="50" t="str">
        <x:v>365/365/365/366/365</x:v>
      </x:c>
      <x:c r="AM3331" s="51" t="n">
        <x:v>77306416</x:v>
      </x:c>
      <x:c r="AN3331" s="51" t="n">
        <x:v>1346</x:v>
      </x:c>
      <x:c r="AO3331" s="51" t="n">
        <x:f>IFERROR(AM3331*AN3331,"")</x:f>
        <x:v>104054435936</x:v>
      </x:c>
      <x:c r="AP3331" s="56" t="n">
        <x:f>IFERROR(AO3331/(K3331*1000000),"")</x:f>
        <x:v>0.36795656117967396</x:v>
      </x:c>
      <x:c r="AQ3331" s="57" t="n">
        <x:v>211400388.33333337</x:v>
      </x:c>
      <x:c r="AR3331" s="52" t="n">
        <x:v>0.2706991599812662</x:v>
      </x:c>
      <x:c r="AS3331" s="52" t="n">
        <x:v>-0.3579782380013961</x:v>
      </x:c>
      <x:c r="AT3331" s="55" t="b">
        <x:v>1</x:v>
      </x:c>
      <x:c r="AU3331" s="50"/>
      <x:c r="AV3331" s="58" t="n">
        <x:v>-0.0851195313082704</x:v>
      </x:c>
      <x:c r="AW3331" s="50" t="n">
        <x:v>2503</x:v>
      </x:c>
      <x:c r="AX3331" s="50" t="str">
        <x:v>Core Moat</x:v>
      </x:c>
      <x:c r="AY3331" s="50" t="str">
        <x:v>目立つ機械的警告なし（定性確認は別途必要）</x:v>
      </x:c>
      <x:c r="AZ3331" s="59" t="str">
        <x:v>2025-11-17 15:31</x:v>
      </x:c>
      <x:c r="BA3331" s="53" t="n">
        <x:v>35309</x:v>
      </x:c>
      <x:c r="BB3331" s="50"/>
      <x:c r="BC3331" s="50"/>
      <x:c r="BD3331" s="50" t="str">
        <x:v>TOPIX Small 1</x:v>
      </x:c>
    </x:row>
    <x:row r="3332">
      <x:c r="A3332" s="50" t="n">
        <x:v>3331</x:v>
      </x:c>
      <x:c r="B3332" s="50" t="str">
        <x:v>4705</x:v>
      </x:c>
      <x:c r="C3332" s="50" t="str">
        <x:v>4705.T</x:v>
      </x:c>
      <x:c r="D3332" s="50" t="str">
        <x:v>CLIP Corporation</x:v>
      </x:c>
      <x:c r="E3332" s="50" t="str">
        <x:v>Standard Market(Domestic)</x:v>
      </x:c>
      <x:c r="F3332" s="50" t="str">
        <x:v>Services</x:v>
      </x:c>
      <x:c r="G3332" s="51" t="n">
        <x:v>3196.784</x:v>
      </x:c>
      <x:c r="H3332" s="51" t="n">
        <x:v>3205.02</x:v>
      </x:c>
      <x:c r="I3332" s="51" t="n">
        <x:v>2932.667</x:v>
      </x:c>
      <x:c r="J3332" s="51" t="n">
        <x:v>3036.724</x:v>
      </x:c>
      <x:c r="K3332" s="51" t="n">
        <x:v>3038.094</x:v>
      </x:c>
      <x:c r="L3332" s="52" t="n">
        <x:f>IFERROR(H3332/G3332-1,"")</x:f>
        <x:v>0.0025763392209170455</x:v>
      </x:c>
      <x:c r="M3332" s="52" t="n">
        <x:f>IFERROR(I3332/H3332-1,"")</x:f>
        <x:v>-0.08497700482368287</x:v>
      </x:c>
      <x:c r="N3332" s="52" t="n">
        <x:f>IFERROR(J3332/I3332-1,"")</x:f>
        <x:v>0.03548203734007305</x:v>
      </x:c>
      <x:c r="O3332" s="52" t="n">
        <x:f>IFERROR(K3332/J3332-1,"")</x:f>
        <x:v>0.0004511440618244489</x:v>
      </x:c>
      <x:c r="P3332" s="52" t="n">
        <x:f>IFERROR((K3332/G3332)^(1/4)-1,"")</x:f>
        <x:v>-0.01264807205791929</x:v>
      </x:c>
      <x:c r="Q3332" s="51" t="n">
        <x:v>1.829</x:v>
      </x:c>
      <x:c r="R3332" s="52" t="n">
        <x:f>IFERROR(Q3332/K3332,"")</x:f>
        <x:v>0.0006020221889118638</x:v>
      </x:c>
      <x:c r="S3332" s="53" t="n">
        <x:v>38322</x:v>
      </x:c>
      <x:c r="T3332" s="50" t="str">
        <x:v>EDINET_company_history</x:v>
      </x:c>
      <x:c r="U3332" s="50" t="str">
        <x:v>株式会社平和堂</x:v>
      </x:c>
      <x:c r="V3332" s="54" t="n">
        <x:v>0.2732</x:v>
      </x:c>
      <x:c r="W3332" s="50" t="str">
        <x:v>井 上 憲 氏 / 井 上 信 氏 / 岡 田 高 志</x:v>
      </x:c>
      <x:c r="X3332" s="50" t="b">
        <x:f>AND(COUNT(L3332:O3332)=4,L3332&gt;='設定'!$B$6,M3332&gt;='設定'!$B$6,N3332&gt;='設定'!$B$6,O3332&gt;='設定'!$B$6)</x:f>
        <x:v>0</x:v>
      </x:c>
      <x:c r="Y3332" s="50" t="b">
        <x:f>AND(COUNT(G3332:K3332)=5,P3332&gt;='設定'!$B$7)</x:f>
        <x:v>0</x:v>
      </x:c>
      <x:c r="Z3332" s="50" t="b">
        <x:f>AND(ISNUMBER(R3332),R3332&gt;='設定'!$B$8)</x:f>
        <x:v>0</x:v>
      </x:c>
      <x:c r="AA3332" s="50" t="b">
        <x:f>AND(ISNUMBER(S3332),S3332&gt;=DATE(YEAR('設定'!$B$10)-'設定'!$B$9,MONTH('設定'!$B$10),DAY('設定'!$B$10)))</x:f>
        <x:v>0</x:v>
      </x:c>
      <x:c r="AB3332" s="55" t="b">
        <x:v>0</x:v>
      </x:c>
      <x:c r="AC3332" s="55" t="b">
        <x:v>0</x:v>
      </x:c>
      <x:c r="AD3332" s="50" t="n">
        <x:f>IF(X3332,1,0)+IF(Z3332,1,0)+IF(AA3332,1,0)+IF(AB3332,1,0)</x:f>
        <x:v>0</x:v>
      </x:c>
      <x:c r="AE3332" s="50" t="n">
        <x:f>IF(Y3332,1,0)+IF(Z3332,1,0)+IF(AA3332,1,0)+IF(AB3332,1,0)</x:f>
        <x:v>0</x:v>
      </x:c>
      <x:c r="AF3332" s="50" t="n">
        <x:f>IF(Y3332,1,0)+IF(Z3332,1,0)+IF(AA3332,1,0)+IF(AC3332,1,0)</x:f>
        <x:v>0</x:v>
      </x:c>
      <x:c r="AG3332" s="53" t="n">
        <x:v>44348</x:v>
      </x:c>
      <x:c r="AH3332" s="50" t="str">
        <x:v>S100W3SW</x:v>
      </x:c>
      <x:c r="AI3332" s="50" t="str">
        <x:v>NetSalesSummaryOfBusinessResults</x:v>
      </x:c>
      <x:c r="AJ3332" s="50" t="str">
        <x:v>OperatingIncome</x:v>
      </x:c>
      <x:c r="AK3332" s="53" t="n">
        <x:v>45747</x:v>
      </x:c>
      <x:c r="AL3332" s="50" t="str">
        <x:v>365/365/365/366/365</x:v>
      </x:c>
      <x:c r="AM3332" s="51" t="n">
        <x:v>3602200</x:v>
      </x:c>
      <x:c r="AN3332" s="51" t="n">
        <x:v>851</x:v>
      </x:c>
      <x:c r="AO3332" s="51" t="n">
        <x:f>IFERROR(AM3332*AN3332,"")</x:f>
        <x:v>3065472200</x:v>
      </x:c>
      <x:c r="AP3332" s="56" t="n">
        <x:f>IFERROR(AO3332/(K3332*1000000),"")</x:f>
        <x:v>1.009011636901294</x:v>
      </x:c>
      <x:c r="AQ3332" s="57" t="n">
        <x:v>2225956.6666666665</x:v>
      </x:c>
      <x:c r="AR3332" s="52" t="n">
        <x:v>0.1177977024456148</x:v>
      </x:c>
      <x:c r="AS3332" s="52" t="n">
        <x:v>-0.1175525154776856</x:v>
      </x:c>
      <x:c r="AT3332" s="55" t="b">
        <x:v>0</x:v>
      </x:c>
      <x:c r="AU3332" s="50" t="str">
        <x:v>low_liquidity</x:v>
      </x:c>
      <x:c r="AV3332" s="58" t="n">
        <x:v>0.1748393155132605</x:v>
      </x:c>
      <x:c r="AW3332" s="50" t="n">
        <x:v>851</x:v>
      </x:c>
      <x:c r="AX3332" s="50" t="str">
        <x:v>Discovery</x:v>
      </x:c>
      <x:c r="AY3332" s="50" t="str">
        <x:v>既存適格性フィルター不通過: low_liquidity / 60日平均売買代金2,000万円未満</x:v>
      </x:c>
      <x:c r="AZ3332" s="59" t="str">
        <x:v>2025-06-25 09:15</x:v>
      </x:c>
      <x:c r="BA3332" s="53" t="n">
        <x:v>38322</x:v>
      </x:c>
      <x:c r="BB3332" s="50"/>
      <x:c r="BC3332" s="50"/>
      <x:c r="BD3332" s="50"/>
    </x:row>
    <x:row r="3333">
      <x:c r="A3333" s="50" t="n">
        <x:v>3332</x:v>
      </x:c>
      <x:c r="B3333" s="50" t="str">
        <x:v>5950</x:v>
      </x:c>
      <x:c r="C3333" s="50" t="str">
        <x:v>5950.T</x:v>
      </x:c>
      <x:c r="D3333" s="50" t="str">
        <x:v>JAPAN POWER FASTENING CO.,LTD.</x:v>
      </x:c>
      <x:c r="E3333" s="50" t="str">
        <x:v>Standard Market(Domestic)</x:v>
      </x:c>
      <x:c r="F3333" s="50" t="str">
        <x:v>Metal Products</x:v>
      </x:c>
      <x:c r="G3333" s="51" t="n">
        <x:v>5331.176</x:v>
      </x:c>
      <x:c r="H3333" s="51" t="n">
        <x:v>5354.154</x:v>
      </x:c>
      <x:c r="I3333" s="51" t="n">
        <x:v>5108.295</x:v>
      </x:c>
      <x:c r="J3333" s="51" t="n">
        <x:v>5040.565</x:v>
      </x:c>
      <x:c r="K3333" s="51" t="n">
        <x:v>5064.474</x:v>
      </x:c>
      <x:c r="L3333" s="52" t="n">
        <x:f>IFERROR(H3333/G3333-1,"")</x:f>
        <x:v>0.004310118442910182</x:v>
      </x:c>
      <x:c r="M3333" s="52" t="n">
        <x:f>IFERROR(I3333/H3333-1,"")</x:f>
        <x:v>-0.04591929929546301</x:v>
      </x:c>
      <x:c r="N3333" s="52" t="n">
        <x:f>IFERROR(J3333/I3333-1,"")</x:f>
        <x:v>-0.013258827064607792</x:v>
      </x:c>
      <x:c r="O3333" s="52" t="n">
        <x:f>IFERROR(K3333/J3333-1,"")</x:f>
        <x:v>0.004743317465403241</x:v>
      </x:c>
      <x:c r="P3333" s="52" t="n">
        <x:f>IFERROR((K3333/G3333)^(1/4)-1,"")</x:f>
        <x:v>-0.012748433756432753</x:v>
      </x:c>
      <x:c r="Q3333" s="51" t="n">
        <x:v>10.456</x:v>
      </x:c>
      <x:c r="R3333" s="52" t="n">
        <x:f>IFERROR(Q3333/K3333,"")</x:f>
        <x:v>0.002064577683684426</x:v>
      </x:c>
      <x:c r="S3333" s="53" t="n">
        <x:v>29891</x:v>
      </x:c>
      <x:c r="T3333" s="50" t="str">
        <x:v>EDINET_company_history</x:v>
      </x:c>
      <x:c r="U3333" s="50" t="str">
        <x:v>マルエヌ株式会社</x:v>
      </x:c>
      <x:c r="V3333" s="54" t="n">
        <x:v>0.2716</x:v>
      </x:c>
      <x:c r="W3333" s="50" t="str">
        <x:v>藤井 宏二</x:v>
      </x:c>
      <x:c r="X3333" s="50" t="b">
        <x:f>AND(COUNT(L3333:O3333)=4,L3333&gt;='設定'!$B$6,M3333&gt;='設定'!$B$6,N3333&gt;='設定'!$B$6,O3333&gt;='設定'!$B$6)</x:f>
        <x:v>0</x:v>
      </x:c>
      <x:c r="Y3333" s="50" t="b">
        <x:f>AND(COUNT(G3333:K3333)=5,P3333&gt;='設定'!$B$7)</x:f>
        <x:v>0</x:v>
      </x:c>
      <x:c r="Z3333" s="50" t="b">
        <x:f>AND(ISNUMBER(R3333),R3333&gt;='設定'!$B$8)</x:f>
        <x:v>0</x:v>
      </x:c>
      <x:c r="AA3333" s="50" t="b">
        <x:f>AND(ISNUMBER(S3333),S3333&gt;=DATE(YEAR('設定'!$B$10)-'設定'!$B$9,MONTH('設定'!$B$10),DAY('設定'!$B$10)))</x:f>
        <x:v>0</x:v>
      </x:c>
      <x:c r="AB3333" s="55" t="b">
        <x:v>0</x:v>
      </x:c>
      <x:c r="AC3333" s="55" t="b">
        <x:v>0</x:v>
      </x:c>
      <x:c r="AD3333" s="50" t="n">
        <x:f>IF(X3333,1,0)+IF(Z3333,1,0)+IF(AA3333,1,0)+IF(AB3333,1,0)</x:f>
        <x:v>0</x:v>
      </x:c>
      <x:c r="AE3333" s="50" t="n">
        <x:f>IF(Y3333,1,0)+IF(Z3333,1,0)+IF(AA3333,1,0)+IF(AB3333,1,0)</x:f>
        <x:v>0</x:v>
      </x:c>
      <x:c r="AF3333" s="50" t="n">
        <x:f>IF(Y3333,1,0)+IF(Z3333,1,0)+IF(AA3333,1,0)+IF(AC3333,1,0)</x:f>
        <x:v>0</x:v>
      </x:c>
      <x:c r="AG3333" s="53" t="n">
        <x:v>44348</x:v>
      </x:c>
      <x:c r="AH3333" s="50" t="str">
        <x:v>S100XS9S</x:v>
      </x:c>
      <x:c r="AI3333" s="50" t="str">
        <x:v>NetSalesSummaryOfBusinessResults</x:v>
      </x:c>
      <x:c r="AJ3333" s="50" t="str">
        <x:v>OperatingIncome</x:v>
      </x:c>
      <x:c r="AK3333" s="53" t="n">
        <x:v>46022</x:v>
      </x:c>
      <x:c r="AL3333" s="50" t="str">
        <x:v>365/365/365/366/365</x:v>
      </x:c>
      <x:c r="AM3333" s="51" t="n">
        <x:v>14277540</x:v>
      </x:c>
      <x:c r="AN3333" s="51" t="n">
        <x:v>149</x:v>
      </x:c>
      <x:c r="AO3333" s="51" t="n">
        <x:f>IFERROR(AM3333*AN3333,"")</x:f>
        <x:v>2127353460</x:v>
      </x:c>
      <x:c r="AP3333" s="56" t="n">
        <x:f>IFERROR(AO3333/(K3333*1000000),"")</x:f>
        <x:v>0.42005417739334827</x:v>
      </x:c>
      <x:c r="AQ3333" s="57" t="n">
        <x:v>4511563.333333333</x:v>
      </x:c>
      <x:c r="AR3333" s="52" t="n">
        <x:v>0.5312950862702234</x:v>
      </x:c>
      <x:c r="AS3333" s="52" t="n">
        <x:v>-0.7860739212306441</x:v>
      </x:c>
      <x:c r="AT3333" s="55" t="b">
        <x:v>0</x:v>
      </x:c>
      <x:c r="AU3333" s="50" t="str">
        <x:v>low_liquidity</x:v>
      </x:c>
      <x:c r="AV3333" s="58" t="n">
        <x:v>-0.2274998275864654</x:v>
      </x:c>
      <x:c r="AW3333" s="50" t="n">
        <x:v>3124</x:v>
      </x:c>
      <x:c r="AX3333" s="50" t="str">
        <x:v>Future Moat</x:v>
      </x:c>
      <x:c r="AY3333" s="50" t="str">
        <x:v>既存適格性フィルター不通過: low_liquidity / 60日平均売買代金2,000万円未満 / ローカル5年最大下落率-60%以下</x:v>
      </x:c>
      <x:c r="AZ3333" s="59" t="str">
        <x:v>2026-03-26 10:36</x:v>
      </x:c>
      <x:c r="BA3333" s="53" t="n">
        <x:v>29891</x:v>
      </x:c>
      <x:c r="BB3333" s="50"/>
      <x:c r="BC3333" s="50"/>
      <x:c r="BD3333" s="50"/>
    </x:row>
    <x:row r="3334">
      <x:c r="A3334" s="50" t="n">
        <x:v>3333</x:v>
      </x:c>
      <x:c r="B3334" s="50" t="str">
        <x:v>7012</x:v>
      </x:c>
      <x:c r="C3334" s="50" t="str">
        <x:v>7012.T</x:v>
      </x:c>
      <x:c r="D3334" s="50" t="str">
        <x:v>Kawasaki Heavy Industries,Ltd.</x:v>
      </x:c>
      <x:c r="E3334" s="50" t="str">
        <x:v>Prime Market (Domestic)</x:v>
      </x:c>
      <x:c r="F3334" s="50" t="str">
        <x:v>Transportation Equipment</x:v>
      </x:c>
      <x:c r="G3334" s="51" t="n">
        <x:v>1098661</x:v>
      </x:c>
      <x:c r="H3334" s="51" t="n">
        <x:v>892203</x:v>
      </x:c>
      <x:c r="I3334" s="51" t="n">
        <x:v>791099</x:v>
      </x:c>
      <x:c r="J3334" s="51" t="n">
        <x:v>837834</x:v>
      </x:c>
      <x:c r="K3334" s="51" t="n">
        <x:v>1043506</x:v>
      </x:c>
      <x:c r="L3334" s="52" t="n">
        <x:f>IFERROR(H3334/G3334-1,"")</x:f>
        <x:v>-0.18791783816846142</x:v>
      </x:c>
      <x:c r="M3334" s="52" t="n">
        <x:f>IFERROR(I3334/H3334-1,"")</x:f>
        <x:v>-0.11331950240023847</x:v>
      </x:c>
      <x:c r="N3334" s="52" t="n">
        <x:f>IFERROR(J3334/I3334-1,"")</x:f>
        <x:v>0.05907604484394491</x:v>
      </x:c>
      <x:c r="O3334" s="52" t="n">
        <x:f>IFERROR(K3334/J3334-1,"")</x:f>
        <x:v>0.24548060833052854</x:v>
      </x:c>
      <x:c r="P3334" s="52" t="n">
        <x:f>IFERROR((K3334/G3334)^(1/4)-1,"")</x:f>
        <x:v>-0.012793944712818694</x:v>
      </x:c>
      <x:c r="Q3334" s="51" t="n">
        <x:v>46885</x:v>
      </x:c>
      <x:c r="R3334" s="52" t="n">
        <x:f>IFERROR(Q3334/K3334,"")</x:f>
        <x:v>0.044930263937150335</x:v>
      </x:c>
      <x:c r="S3334" s="53" t="n">
        <x:v>44348</x:v>
      </x:c>
      <x:c r="T3334" s="50" t="str">
        <x:v>not_identified_before_local_window</x:v>
      </x:c>
      <x:c r="U3334" s="50" t="str">
        <x:v>日本マスタートラスト信託銀行株式会社（信託口）</x:v>
      </x:c>
      <x:c r="V3334" s="54" t="n">
        <x:v>0.1501</x:v>
      </x:c>
      <x:c r="W3334" s="50" t="str">
        <x:v>橋本 康彦 / 山本 克也 / 中谷 浩</x:v>
      </x:c>
      <x:c r="X3334" s="50" t="b">
        <x:f>AND(COUNT(L3334:O3334)=4,L3334&gt;='設定'!$B$6,M3334&gt;='設定'!$B$6,N3334&gt;='設定'!$B$6,O3334&gt;='設定'!$B$6)</x:f>
        <x:v>0</x:v>
      </x:c>
      <x:c r="Y3334" s="50" t="b">
        <x:f>AND(COUNT(G3334:K3334)=5,P3334&gt;='設定'!$B$7)</x:f>
        <x:v>0</x:v>
      </x:c>
      <x:c r="Z3334" s="50" t="b">
        <x:f>AND(ISNUMBER(R3334),R3334&gt;='設定'!$B$8)</x:f>
        <x:v>0</x:v>
      </x:c>
      <x:c r="AA3334" s="50" t="b">
        <x:f>AND(ISNUMBER(S3334),S3334&gt;=DATE(YEAR('設定'!$B$10)-'設定'!$B$9,MONTH('設定'!$B$10),DAY('設定'!$B$10)))</x:f>
        <x:v>0</x:v>
      </x:c>
      <x:c r="AB3334" s="55" t="b">
        <x:v>0</x:v>
      </x:c>
      <x:c r="AC3334" s="55" t="b">
        <x:v>0</x:v>
      </x:c>
      <x:c r="AD3334" s="50" t="n">
        <x:f>IF(X3334,1,0)+IF(Z3334,1,0)+IF(AA3334,1,0)+IF(AB3334,1,0)</x:f>
        <x:v>0</x:v>
      </x:c>
      <x:c r="AE3334" s="50" t="n">
        <x:f>IF(Y3334,1,0)+IF(Z3334,1,0)+IF(AA3334,1,0)+IF(AB3334,1,0)</x:f>
        <x:v>0</x:v>
      </x:c>
      <x:c r="AF3334" s="50" t="n">
        <x:f>IF(Y3334,1,0)+IF(Z3334,1,0)+IF(AA3334,1,0)+IF(AC3334,1,0)</x:f>
        <x:v>0</x:v>
      </x:c>
      <x:c r="AG3334" s="53" t="n">
        <x:v>44348</x:v>
      </x:c>
      <x:c r="AH3334" s="50" t="str">
        <x:v>S100VWDC</x:v>
      </x:c>
      <x:c r="AI3334" s="50" t="str">
        <x:v>NetSalesSummaryOfBusinessResults</x:v>
      </x:c>
      <x:c r="AJ3334" s="50" t="str">
        <x:v>OperatingIncome</x:v>
      </x:c>
      <x:c r="AK3334" s="53" t="n">
        <x:v>45747</x:v>
      </x:c>
      <x:c r="AL3334" s="50" t="str">
        <x:v>365/365/365/366/365</x:v>
      </x:c>
      <x:c r="AM3334" s="51" t="n">
        <x:v>167875500</x:v>
      </x:c>
      <x:c r="AN3334" s="51" t="n">
        <x:v>2959.5</x:v>
      </x:c>
      <x:c r="AO3334" s="51" t="n">
        <x:f>IFERROR(AM3334*AN3334,"")</x:f>
        <x:v>496827542250</x:v>
      </x:c>
      <x:c r="AP3334" s="56" t="n">
        <x:f>IFERROR(AO3334/(K3334*1000000),"")</x:f>
        <x:v>0.47611373796604906</x:v>
      </x:c>
      <x:c r="AQ3334" s="57" t="n">
        <x:v>51656997642.5</x:v>
      </x:c>
      <x:c r="AR3334" s="52" t="n">
        <x:v>0.458611258230461</x:v>
      </x:c>
      <x:c r="AS3334" s="52" t="n">
        <x:v>-0.4262295838553269</x:v>
      </x:c>
      <x:c r="AT3334" s="55" t="b">
        <x:v>0</x:v>
      </x:c>
      <x:c r="AU3334" s="50" t="str">
        <x:v>missing_financial_data</x:v>
      </x:c>
      <x:c r="AV3334" s="58" t="n">
        <x:v>-0.1436948390485087</x:v>
      </x:c>
      <x:c r="AW3334" s="50" t="n">
        <x:v>2821</x:v>
      </x:c>
      <x:c r="AX3334" s="50" t="str">
        <x:v>Future Moat</x:v>
      </x:c>
      <x:c r="AY3334" s="50" t="str">
        <x:v>既存適格性フィルター不通過: missing_financial_data</x:v>
      </x:c>
      <x:c r="AZ3334" s="59" t="str">
        <x:v>2025-06-24 13:31</x:v>
      </x:c>
      <x:c r="BA3334" s="53"/>
      <x:c r="BB3334" s="50"/>
      <x:c r="BC3334" s="50"/>
      <x:c r="BD3334" s="50" t="str">
        <x:v>TOPIX Mid400</x:v>
      </x:c>
    </x:row>
    <x:row r="3335">
      <x:c r="A3335" s="50" t="n">
        <x:v>3334</x:v>
      </x:c>
      <x:c r="B3335" s="50" t="str">
        <x:v>6775</x:v>
      </x:c>
      <x:c r="C3335" s="50" t="str">
        <x:v>6775.T</x:v>
      </x:c>
      <x:c r="D3335" s="50" t="str">
        <x:v>TB GROUP INC.</x:v>
      </x:c>
      <x:c r="E3335" s="50" t="str">
        <x:v>Standard Market(Domestic)</x:v>
      </x:c>
      <x:c r="F3335" s="50" t="str">
        <x:v>Electric Appliances</x:v>
      </x:c>
      <x:c r="G3335" s="51" t="n">
        <x:v>2456.533</x:v>
      </x:c>
      <x:c r="H3335" s="51" t="n">
        <x:v>2421.894</x:v>
      </x:c>
      <x:c r="I3335" s="51" t="n">
        <x:v>2347.187</x:v>
      </x:c>
      <x:c r="J3335" s="51" t="n">
        <x:v>2304.783</x:v>
      </x:c>
      <x:c r="K3335" s="51" t="n">
        <x:v>2329.863</x:v>
      </x:c>
      <x:c r="L3335" s="52" t="n">
        <x:f>IFERROR(H3335/G3335-1,"")</x:f>
        <x:v>-0.014100767219491939</x:v>
      </x:c>
      <x:c r="M3335" s="52" t="n">
        <x:f>IFERROR(I3335/H3335-1,"")</x:f>
        <x:v>-0.030846519294403407</x:v>
      </x:c>
      <x:c r="N3335" s="52" t="n">
        <x:f>IFERROR(J3335/I3335-1,"")</x:f>
        <x:v>-0.018065880562562753</x:v>
      </x:c>
      <x:c r="O3335" s="52" t="n">
        <x:f>IFERROR(K3335/J3335-1,"")</x:f>
        <x:v>0.010881718582617106</x:v>
      </x:c>
      <x:c r="P3335" s="52" t="n">
        <x:f>IFERROR((K3335/G3335)^(1/4)-1,"")</x:f>
        <x:v>-0.01314818211942237</x:v>
      </x:c>
      <x:c r="Q3335" s="51" t="n">
        <x:v>-196.379</x:v>
      </x:c>
      <x:c r="R3335" s="52" t="n">
        <x:f>IFERROR(Q3335/K3335,"")</x:f>
        <x:v>-0.0842877885952951</x:v>
      </x:c>
      <x:c r="S3335" s="53" t="n">
        <x:v>22555</x:v>
      </x:c>
      <x:c r="T3335" s="50" t="str">
        <x:v>EDINET_company_history</x:v>
      </x:c>
      <x:c r="U3335" s="50" t="str">
        <x:v>株式会社ホスピタルネット</x:v>
      </x:c>
      <x:c r="V3335" s="54" t="n">
        <x:v>0.1434</x:v>
      </x:c>
      <x:c r="W3335" s="50" t="str">
        <x:v>村田 三郎</x:v>
      </x:c>
      <x:c r="X3335" s="50" t="b">
        <x:f>AND(COUNT(L3335:O3335)=4,L3335&gt;='設定'!$B$6,M3335&gt;='設定'!$B$6,N3335&gt;='設定'!$B$6,O3335&gt;='設定'!$B$6)</x:f>
        <x:v>0</x:v>
      </x:c>
      <x:c r="Y3335" s="50" t="b">
        <x:f>AND(COUNT(G3335:K3335)=5,P3335&gt;='設定'!$B$7)</x:f>
        <x:v>0</x:v>
      </x:c>
      <x:c r="Z3335" s="50" t="b">
        <x:f>AND(ISNUMBER(R3335),R3335&gt;='設定'!$B$8)</x:f>
        <x:v>0</x:v>
      </x:c>
      <x:c r="AA3335" s="50" t="b">
        <x:f>AND(ISNUMBER(S3335),S3335&gt;=DATE(YEAR('設定'!$B$10)-'設定'!$B$9,MONTH('設定'!$B$10),DAY('設定'!$B$10)))</x:f>
        <x:v>0</x:v>
      </x:c>
      <x:c r="AB3335" s="55" t="b">
        <x:v>0</x:v>
      </x:c>
      <x:c r="AC3335" s="55" t="b">
        <x:v>0</x:v>
      </x:c>
      <x:c r="AD3335" s="50" t="n">
        <x:f>IF(X3335,1,0)+IF(Z3335,1,0)+IF(AA3335,1,0)+IF(AB3335,1,0)</x:f>
        <x:v>0</x:v>
      </x:c>
      <x:c r="AE3335" s="50" t="n">
        <x:f>IF(Y3335,1,0)+IF(Z3335,1,0)+IF(AA3335,1,0)+IF(AB3335,1,0)</x:f>
        <x:v>0</x:v>
      </x:c>
      <x:c r="AF3335" s="50" t="n">
        <x:f>IF(Y3335,1,0)+IF(Z3335,1,0)+IF(AA3335,1,0)+IF(AC3335,1,0)</x:f>
        <x:v>0</x:v>
      </x:c>
      <x:c r="AG3335" s="53" t="n">
        <x:v>44348</x:v>
      </x:c>
      <x:c r="AH3335" s="50" t="str">
        <x:v>S100W94H</x:v>
      </x:c>
      <x:c r="AI3335" s="50" t="str">
        <x:v>NetSalesSummaryOfBusinessResults</x:v>
      </x:c>
      <x:c r="AJ3335" s="50" t="str">
        <x:v>OperatingIncome</x:v>
      </x:c>
      <x:c r="AK3335" s="53" t="n">
        <x:v>45747</x:v>
      </x:c>
      <x:c r="AL3335" s="50" t="str">
        <x:v>365/365/365/366/365</x:v>
      </x:c>
      <x:c r="AM3335" s="51" t="n">
        <x:v>13979242</x:v>
      </x:c>
      <x:c r="AN3335" s="51" t="n">
        <x:v>128</x:v>
      </x:c>
      <x:c r="AO3335" s="51" t="n">
        <x:f>IFERROR(AM3335*AN3335,"")</x:f>
        <x:v>1789342976</x:v>
      </x:c>
      <x:c r="AP3335" s="56" t="n">
        <x:f>IFERROR(AO3335/(K3335*1000000),"")</x:f>
        <x:v>0.7680035160865681</x:v>
      </x:c>
      <x:c r="AQ3335" s="57" t="n">
        <x:v>66927273.333333336</x:v>
      </x:c>
      <x:c r="AR3335" s="52" t="n">
        <x:v>0.6219107314605459</x:v>
      </x:c>
      <x:c r="AS3335" s="52" t="n">
        <x:v>-0.7527777777777778</x:v>
      </x:c>
      <x:c r="AT3335" s="55" t="b">
        <x:v>0</x:v>
      </x:c>
      <x:c r="AU3335" s="50" t="str">
        <x:v>repeated_operating_loss;repeated_negative_operating_cf</x:v>
      </x:c>
      <x:c r="AV3335" s="58" t="n">
        <x:v>-0.2100634425673635</x:v>
      </x:c>
      <x:c r="AW3335" s="50" t="n">
        <x:v>3057</x:v>
      </x:c>
      <x:c r="AX3335" s="50" t="str">
        <x:v>Future Moat</x:v>
      </x:c>
      <x:c r="AY3335" s="50" t="str">
        <x:v>既存適格性フィルター不通過: repeated_operating_loss;repeated_negative_operating_cf / 年率ボラティリティ60%以上 / ローカル5年最大下落率-60%以下</x:v>
      </x:c>
      <x:c r="AZ3335" s="59" t="str">
        <x:v>2025-06-30 13:29</x:v>
      </x:c>
      <x:c r="BA3335" s="53" t="n">
        <x:v>22555</x:v>
      </x:c>
      <x:c r="BB3335" s="50"/>
      <x:c r="BC3335" s="50"/>
      <x:c r="BD3335" s="50"/>
    </x:row>
    <x:row r="3336">
      <x:c r="A3336" s="50" t="n">
        <x:v>3335</x:v>
      </x:c>
      <x:c r="B3336" s="50" t="str">
        <x:v>8698</x:v>
      </x:c>
      <x:c r="C3336" s="50" t="str">
        <x:v>8698.T</x:v>
      </x:c>
      <x:c r="D3336" s="50" t="str">
        <x:v>Monex Group,Inc.</x:v>
      </x:c>
      <x:c r="E3336" s="50" t="str">
        <x:v>Prime Market (Domestic)</x:v>
      </x:c>
      <x:c r="F3336" s="50" t="str">
        <x:v>Securities and Commodities Futures</x:v>
      </x:c>
      <x:c r="G3336" s="51" t="n">
        <x:v>77905</x:v>
      </x:c>
      <x:c r="H3336" s="51" t="n">
        <x:v>88783</x:v>
      </x:c>
      <x:c r="I3336" s="51" t="n">
        <x:v>55841</x:v>
      </x:c>
      <x:c r="J3336" s="51" t="n">
        <x:v>65726</x:v>
      </x:c>
      <x:c r="K3336" s="51" t="n">
        <x:v>73814</x:v>
      </x:c>
      <x:c r="L3336" s="52" t="n">
        <x:f>IFERROR(H3336/G3336-1,"")</x:f>
        <x:v>0.13963160259290164</x:v>
      </x:c>
      <x:c r="M3336" s="52" t="n">
        <x:f>IFERROR(I3336/H3336-1,"")</x:f>
        <x:v>-0.3710395008053343</x:v>
      </x:c>
      <x:c r="N3336" s="52" t="n">
        <x:f>IFERROR(J3336/I3336-1,"")</x:f>
        <x:v>0.17702046883114564</x:v>
      </x:c>
      <x:c r="O3336" s="52" t="n">
        <x:f>IFERROR(K3336/J3336-1,"")</x:f>
        <x:v>0.12305632474211126</x:v>
      </x:c>
      <x:c r="P3336" s="52" t="n">
        <x:f>IFERROR((K3336/G3336)^(1/4)-1,"")</x:f>
        <x:v>-0.013394908989535659</x:v>
      </x:c>
      <x:c r="Q3336" s="51" t="n">
        <x:v>983</x:v>
      </x:c>
      <x:c r="R3336" s="52" t="n">
        <x:f>IFERROR(Q3336/K3336,"")</x:f>
        <x:v>0.013317256888937057</x:v>
      </x:c>
      <x:c r="S3336" s="53" t="n">
        <x:v>38596</x:v>
      </x:c>
      <x:c r="T3336" s="50" t="str">
        <x:v>EDINET_company_history</x:v>
      </x:c>
      <x:c r="U3336" s="50" t="str">
        <x:v>株式会社しずおかフィナンシャルグループ （常任代理人 日本マスタートラスト信託銀行株式会社）</x:v>
      </x:c>
      <x:c r="V3336" s="54" t="n">
        <x:v>0.2021</x:v>
      </x:c>
      <x:c r="W3336" s="50"/>
      <x:c r="X3336" s="50" t="b">
        <x:f>AND(COUNT(L3336:O3336)=4,L3336&gt;='設定'!$B$6,M3336&gt;='設定'!$B$6,N3336&gt;='設定'!$B$6,O3336&gt;='設定'!$B$6)</x:f>
        <x:v>0</x:v>
      </x:c>
      <x:c r="Y3336" s="50" t="b">
        <x:f>AND(COUNT(G3336:K3336)=5,P3336&gt;='設定'!$B$7)</x:f>
        <x:v>0</x:v>
      </x:c>
      <x:c r="Z3336" s="50" t="b">
        <x:f>AND(ISNUMBER(R3336),R3336&gt;='設定'!$B$8)</x:f>
        <x:v>0</x:v>
      </x:c>
      <x:c r="AA3336" s="50" t="b">
        <x:f>AND(ISNUMBER(S3336),S3336&gt;=DATE(YEAR('設定'!$B$10)-'設定'!$B$9,MONTH('設定'!$B$10),DAY('設定'!$B$10)))</x:f>
        <x:v>0</x:v>
      </x:c>
      <x:c r="AB3336" s="55" t="b">
        <x:v>0</x:v>
      </x:c>
      <x:c r="AC3336" s="55" t="b">
        <x:v>0</x:v>
      </x:c>
      <x:c r="AD3336" s="50" t="n">
        <x:f>IF(X3336,1,0)+IF(Z3336,1,0)+IF(AA3336,1,0)+IF(AB3336,1,0)</x:f>
        <x:v>0</x:v>
      </x:c>
      <x:c r="AE3336" s="50" t="n">
        <x:f>IF(Y3336,1,0)+IF(Z3336,1,0)+IF(AA3336,1,0)+IF(AB3336,1,0)</x:f>
        <x:v>0</x:v>
      </x:c>
      <x:c r="AF3336" s="50" t="n">
        <x:f>IF(Y3336,1,0)+IF(Z3336,1,0)+IF(AA3336,1,0)+IF(AC3336,1,0)</x:f>
        <x:v>0</x:v>
      </x:c>
      <x:c r="AG3336" s="53" t="n">
        <x:v>44348</x:v>
      </x:c>
      <x:c r="AH3336" s="50" t="str">
        <x:v>S100W7OX</x:v>
      </x:c>
      <x:c r="AI3336" s="50" t="str">
        <x:v>RevenueIFRSSummaryOfBusinessResults</x:v>
      </x:c>
      <x:c r="AJ3336" s="50" t="str">
        <x:v>OperatingIncome</x:v>
      </x:c>
      <x:c r="AK3336" s="53" t="n">
        <x:v>45747</x:v>
      </x:c>
      <x:c r="AL3336" s="50" t="str">
        <x:v>365/365/365/366/365</x:v>
      </x:c>
      <x:c r="AM3336" s="51" t="n">
        <x:v>252694000</x:v>
      </x:c>
      <x:c r="AN3336" s="51" t="n">
        <x:v>639</x:v>
      </x:c>
      <x:c r="AO3336" s="51" t="n">
        <x:f>IFERROR(AM3336*AN3336,"")</x:f>
        <x:v>161471466000</x:v>
      </x:c>
      <x:c r="AP3336" s="56" t="n">
        <x:f>IFERROR(AO3336/(K3336*1000000),"")</x:f>
        <x:v>2.187545262416344</x:v>
      </x:c>
      <x:c r="AQ3336" s="57" t="n">
        <x:v>1372533796.6666667</x:v>
      </x:c>
      <x:c r="AR3336" s="52" t="n">
        <x:v>0.474156125647329</x:v>
      </x:c>
      <x:c r="AS3336" s="52" t="n">
        <x:v>-0.6186093734431266</x:v>
      </x:c>
      <x:c r="AT3336" s="55" t="b">
        <x:v>1</x:v>
      </x:c>
      <x:c r="AU3336" s="50"/>
      <x:c r="AV3336" s="58" t="n">
        <x:v>-0.4542117169719183</x:v>
      </x:c>
      <x:c r="AW3336" s="50" t="n">
        <x:v>3463</x:v>
      </x:c>
      <x:c r="AX3336" s="50" t="str">
        <x:v>Transformation Moat</x:v>
      </x:c>
      <x:c r="AY3336" s="50" t="str">
        <x:v>ローカル5年最大下落率-60%以下</x:v>
      </x:c>
      <x:c r="AZ3336" s="59" t="str">
        <x:v>2025-06-27 15:12</x:v>
      </x:c>
      <x:c r="BA3336" s="53" t="n">
        <x:v>38596</x:v>
      </x:c>
      <x:c r="BB3336" s="50"/>
      <x:c r="BC3336" s="50"/>
      <x:c r="BD3336" s="50" t="str">
        <x:v>TOPIX Small 1</x:v>
      </x:c>
    </x:row>
    <x:row r="3337">
      <x:c r="A3337" s="50" t="n">
        <x:v>3336</x:v>
      </x:c>
      <x:c r="B3337" s="50" t="str">
        <x:v>8144</x:v>
      </x:c>
      <x:c r="C3337" s="50" t="str">
        <x:v>8144.T</x:v>
      </x:c>
      <x:c r="D3337" s="50" t="str">
        <x:v>Denkyo Group Holdings Co.,Ltd.</x:v>
      </x:c>
      <x:c r="E3337" s="50" t="str">
        <x:v>Standard Market(Domestic)</x:v>
      </x:c>
      <x:c r="F3337" s="50" t="str">
        <x:v>Wholesale Trade</x:v>
      </x:c>
      <x:c r="G3337" s="51" t="n">
        <x:v>57358</x:v>
      </x:c>
      <x:c r="H3337" s="51" t="n">
        <x:v>53747</x:v>
      </x:c>
      <x:c r="I3337" s="51" t="n">
        <x:v>52803</x:v>
      </x:c>
      <x:c r="J3337" s="51" t="n">
        <x:v>54603</x:v>
      </x:c>
      <x:c r="K3337" s="51" t="n">
        <x:v>54326</x:v>
      </x:c>
      <x:c r="L3337" s="52" t="n">
        <x:f>IFERROR(H3337/G3337-1,"")</x:f>
        <x:v>-0.06295547264548973</x:v>
      </x:c>
      <x:c r="M3337" s="52" t="n">
        <x:f>IFERROR(I3337/H3337-1,"")</x:f>
        <x:v>-0.017563771001172124</x:v>
      </x:c>
      <x:c r="N3337" s="52" t="n">
        <x:f>IFERROR(J3337/I3337-1,"")</x:f>
        <x:v>0.034088972217487745</x:v>
      </x:c>
      <x:c r="O3337" s="52" t="n">
        <x:f>IFERROR(K3337/J3337-1,"")</x:f>
        <x:v>-0.005072981338021698</x:v>
      </x:c>
      <x:c r="P3337" s="52" t="n">
        <x:f>IFERROR((K3337/G3337)^(1/4)-1,"")</x:f>
        <x:v>-0.013485592160396243</x:v>
      </x:c>
      <x:c r="Q3337" s="51" t="n">
        <x:v>108</x:v>
      </x:c>
      <x:c r="R3337" s="52" t="n">
        <x:f>IFERROR(Q3337/K3337,"")</x:f>
        <x:v>0.001987998380149468</x:v>
      </x:c>
      <x:c r="S3337" s="53" t="n">
        <x:v>30742</x:v>
      </x:c>
      <x:c r="T3337" s="50" t="str">
        <x:v>EDINET_company_history</x:v>
      </x:c>
      <x:c r="U3337" s="50" t="str">
        <x:v>株式会社イワタニ</x:v>
      </x:c>
      <x:c r="V3337" s="54" t="n">
        <x:v>0.1521</x:v>
      </x:c>
      <x:c r="W3337" s="50" t="str">
        <x:v>高瀬 一郎 / 栗嶋 裕充</x:v>
      </x:c>
      <x:c r="X3337" s="50" t="b">
        <x:f>AND(COUNT(L3337:O3337)=4,L3337&gt;='設定'!$B$6,M3337&gt;='設定'!$B$6,N3337&gt;='設定'!$B$6,O3337&gt;='設定'!$B$6)</x:f>
        <x:v>0</x:v>
      </x:c>
      <x:c r="Y3337" s="50" t="b">
        <x:f>AND(COUNT(G3337:K3337)=5,P3337&gt;='設定'!$B$7)</x:f>
        <x:v>0</x:v>
      </x:c>
      <x:c r="Z3337" s="50" t="b">
        <x:f>AND(ISNUMBER(R3337),R3337&gt;='設定'!$B$8)</x:f>
        <x:v>0</x:v>
      </x:c>
      <x:c r="AA3337" s="50" t="b">
        <x:f>AND(ISNUMBER(S3337),S3337&gt;=DATE(YEAR('設定'!$B$10)-'設定'!$B$9,MONTH('設定'!$B$10),DAY('設定'!$B$10)))</x:f>
        <x:v>0</x:v>
      </x:c>
      <x:c r="AB3337" s="55" t="b">
        <x:v>0</x:v>
      </x:c>
      <x:c r="AC3337" s="55" t="b">
        <x:v>0</x:v>
      </x:c>
      <x:c r="AD3337" s="50" t="n">
        <x:f>IF(X3337,1,0)+IF(Z3337,1,0)+IF(AA3337,1,0)+IF(AB3337,1,0)</x:f>
        <x:v>0</x:v>
      </x:c>
      <x:c r="AE3337" s="50" t="n">
        <x:f>IF(Y3337,1,0)+IF(Z3337,1,0)+IF(AA3337,1,0)+IF(AB3337,1,0)</x:f>
        <x:v>0</x:v>
      </x:c>
      <x:c r="AF3337" s="50" t="n">
        <x:f>IF(Y3337,1,0)+IF(Z3337,1,0)+IF(AA3337,1,0)+IF(AC3337,1,0)</x:f>
        <x:v>0</x:v>
      </x:c>
      <x:c r="AG3337" s="53" t="n">
        <x:v>44348</x:v>
      </x:c>
      <x:c r="AH3337" s="50" t="str">
        <x:v>S100W2H3</x:v>
      </x:c>
      <x:c r="AI3337" s="50" t="str">
        <x:v>NetSalesSummaryOfBusinessResults</x:v>
      </x:c>
      <x:c r="AJ3337" s="50" t="str">
        <x:v>OperatingIncome</x:v>
      </x:c>
      <x:c r="AK3337" s="53" t="n">
        <x:v>45747</x:v>
      </x:c>
      <x:c r="AL3337" s="50" t="str">
        <x:v>365/365/365/366/365</x:v>
      </x:c>
      <x:c r="AM3337" s="51" t="n">
        <x:v>6047621</x:v>
      </x:c>
      <x:c r="AN3337" s="51" t="n">
        <x:v>1318</x:v>
      </x:c>
      <x:c r="AO3337" s="51" t="n">
        <x:f>IFERROR(AM3337*AN3337,"")</x:f>
        <x:v>7970764478</x:v>
      </x:c>
      <x:c r="AP3337" s="56" t="n">
        <x:f>IFERROR(AO3337/(K3337*1000000),"")</x:f>
        <x:v>0.1467209895446011</x:v>
      </x:c>
      <x:c r="AQ3337" s="57" t="n">
        <x:v>1861516.6666666667</x:v>
      </x:c>
      <x:c r="AR3337" s="52" t="n">
        <x:v>0.1733362737505744</x:v>
      </x:c>
      <x:c r="AS3337" s="52" t="n">
        <x:v>-0.2150876106666606</x:v>
      </x:c>
      <x:c r="AT3337" s="55" t="b">
        <x:v>0</x:v>
      </x:c>
      <x:c r="AU3337" s="50" t="str">
        <x:v>low_liquidity</x:v>
      </x:c>
      <x:c r="AV3337" s="58" t="n">
        <x:v>0.0140666520256558</x:v>
      </x:c>
      <x:c r="AW3337" s="50" t="n">
        <x:v>1763</x:v>
      </x:c>
      <x:c r="AX3337" s="50" t="str">
        <x:v>Discovery</x:v>
      </x:c>
      <x:c r="AY3337" s="50" t="str">
        <x:v>既存適格性フィルター不通過: low_liquidity / 60日平均売買代金2,000万円未満</x:v>
      </x:c>
      <x:c r="AZ3337" s="59" t="str">
        <x:v>2025-06-30 11:04</x:v>
      </x:c>
      <x:c r="BA3337" s="53" t="n">
        <x:v>30742</x:v>
      </x:c>
      <x:c r="BB3337" s="50"/>
      <x:c r="BC3337" s="50"/>
      <x:c r="BD3337" s="50"/>
    </x:row>
    <x:row r="3338">
      <x:c r="A3338" s="50" t="n">
        <x:v>3337</x:v>
      </x:c>
      <x:c r="B3338" s="50" t="str">
        <x:v>5282</x:v>
      </x:c>
      <x:c r="C3338" s="50" t="str">
        <x:v>5282.T</x:v>
      </x:c>
      <x:c r="D3338" s="50" t="str">
        <x:v>GEOSTR Corporation</x:v>
      </x:c>
      <x:c r="E3338" s="50" t="str">
        <x:v>Standard Market(Domestic)</x:v>
      </x:c>
      <x:c r="F3338" s="50" t="str">
        <x:v>Glass and Ceramics Products</x:v>
      </x:c>
      <x:c r="G3338" s="51" t="n">
        <x:v>30149.522</x:v>
      </x:c>
      <x:c r="H3338" s="51" t="n">
        <x:v>30860.599</x:v>
      </x:c>
      <x:c r="I3338" s="51" t="n">
        <x:v>25236.269</x:v>
      </x:c>
      <x:c r="J3338" s="51" t="n">
        <x:v>26910.057</x:v>
      </x:c>
      <x:c r="K3338" s="51" t="n">
        <x:v>28527.972</x:v>
      </x:c>
      <x:c r="L3338" s="52" t="n">
        <x:f>IFERROR(H3338/G3338-1,"")</x:f>
        <x:v>0.02358501736777119</x:v>
      </x:c>
      <x:c r="M3338" s="52" t="n">
        <x:f>IFERROR(I3338/H3338-1,"")</x:f>
        <x:v>-0.1822495409113737</x:v>
      </x:c>
      <x:c r="N3338" s="52" t="n">
        <x:f>IFERROR(J3338/I3338-1,"")</x:f>
        <x:v>0.06632470116719702</x:v>
      </x:c>
      <x:c r="O3338" s="52" t="n">
        <x:f>IFERROR(K3338/J3338-1,"")</x:f>
        <x:v>0.06012306105483178</x:v>
      </x:c>
      <x:c r="P3338" s="52" t="n">
        <x:f>IFERROR((K3338/G3338)^(1/4)-1,"")</x:f>
        <x:v>-0.013725925853537158</x:v>
      </x:c>
      <x:c r="Q3338" s="51" t="n">
        <x:v>1551.197</x:v>
      </x:c>
      <x:c r="R3338" s="52" t="n">
        <x:f>IFERROR(Q3338/K3338,"")</x:f>
        <x:v>0.05437459767557259</x:v>
      </x:c>
      <x:c r="S3338" s="53" t="n">
        <x:v>34790</x:v>
      </x:c>
      <x:c r="T3338" s="50" t="str">
        <x:v>EDINET_company_history</x:v>
      </x:c>
      <x:c r="U3338" s="50" t="str">
        <x:v>日本製鉄株式会社</x:v>
      </x:c>
      <x:c r="V3338" s="54" t="n">
        <x:v>0.4069</x:v>
      </x:c>
      <x:c r="W3338" s="50" t="str">
        <x:v>堀 田 穣</x:v>
      </x:c>
      <x:c r="X3338" s="50" t="b">
        <x:f>AND(COUNT(L3338:O3338)=4,L3338&gt;='設定'!$B$6,M3338&gt;='設定'!$B$6,N3338&gt;='設定'!$B$6,O3338&gt;='設定'!$B$6)</x:f>
        <x:v>0</x:v>
      </x:c>
      <x:c r="Y3338" s="50" t="b">
        <x:f>AND(COUNT(G3338:K3338)=5,P3338&gt;='設定'!$B$7)</x:f>
        <x:v>0</x:v>
      </x:c>
      <x:c r="Z3338" s="50" t="b">
        <x:f>AND(ISNUMBER(R3338),R3338&gt;='設定'!$B$8)</x:f>
        <x:v>0</x:v>
      </x:c>
      <x:c r="AA3338" s="50" t="b">
        <x:f>AND(ISNUMBER(S3338),S3338&gt;=DATE(YEAR('設定'!$B$10)-'設定'!$B$9,MONTH('設定'!$B$10),DAY('設定'!$B$10)))</x:f>
        <x:v>0</x:v>
      </x:c>
      <x:c r="AB3338" s="55" t="b">
        <x:v>0</x:v>
      </x:c>
      <x:c r="AC3338" s="55" t="b">
        <x:v>0</x:v>
      </x:c>
      <x:c r="AD3338" s="50" t="n">
        <x:f>IF(X3338,1,0)+IF(Z3338,1,0)+IF(AA3338,1,0)+IF(AB3338,1,0)</x:f>
        <x:v>0</x:v>
      </x:c>
      <x:c r="AE3338" s="50" t="n">
        <x:f>IF(Y3338,1,0)+IF(Z3338,1,0)+IF(AA3338,1,0)+IF(AB3338,1,0)</x:f>
        <x:v>0</x:v>
      </x:c>
      <x:c r="AF3338" s="50" t="n">
        <x:f>IF(Y3338,1,0)+IF(Z3338,1,0)+IF(AA3338,1,0)+IF(AC3338,1,0)</x:f>
        <x:v>0</x:v>
      </x:c>
      <x:c r="AG3338" s="53" t="n">
        <x:v>44348</x:v>
      </x:c>
      <x:c r="AH3338" s="50" t="str">
        <x:v>S100W2FK</x:v>
      </x:c>
      <x:c r="AI3338" s="50" t="str">
        <x:v>NetSalesSummaryOfBusinessResults</x:v>
      </x:c>
      <x:c r="AJ3338" s="50" t="str">
        <x:v>OperatingIncome</x:v>
      </x:c>
      <x:c r="AK3338" s="53" t="n">
        <x:v>45747</x:v>
      </x:c>
      <x:c r="AL3338" s="50" t="str">
        <x:v>365/365/365/366/365</x:v>
      </x:c>
      <x:c r="AM3338" s="51" t="n">
        <x:v>31284900</x:v>
      </x:c>
      <x:c r="AN3338" s="51" t="n">
        <x:v>375</x:v>
      </x:c>
      <x:c r="AO3338" s="51" t="n">
        <x:f>IFERROR(AM3338*AN3338,"")</x:f>
        <x:v>11731837500</x:v>
      </x:c>
      <x:c r="AP3338" s="56" t="n">
        <x:f>IFERROR(AO3338/(K3338*1000000),"")</x:f>
        <x:v>0.4112398000110208</x:v>
      </x:c>
      <x:c r="AQ3338" s="57" t="n">
        <x:v>41818331.666666664</x:v>
      </x:c>
      <x:c r="AR3338" s="52" t="n">
        <x:v>0.2716041733865156</x:v>
      </x:c>
      <x:c r="AS3338" s="52" t="n">
        <x:v>-0.3299492720610032</x:v>
      </x:c>
      <x:c r="AT3338" s="55" t="b">
        <x:v>1</x:v>
      </x:c>
      <x:c r="AU3338" s="50"/>
      <x:c r="AV3338" s="58" t="n">
        <x:v>-0.0274634570009417</x:v>
      </x:c>
      <x:c r="AW3338" s="50" t="n">
        <x:v>2095</x:v>
      </x:c>
      <x:c r="AX3338" s="50" t="str">
        <x:v>Core Moat</x:v>
      </x:c>
      <x:c r="AY3338" s="50" t="str">
        <x:v>目立つ機械的警告なし（定性確認は別途必要）</x:v>
      </x:c>
      <x:c r="AZ3338" s="59" t="str">
        <x:v>2025-06-26 09:20</x:v>
      </x:c>
      <x:c r="BA3338" s="53" t="n">
        <x:v>34790</x:v>
      </x:c>
      <x:c r="BB3338" s="50"/>
      <x:c r="BC3338" s="50"/>
      <x:c r="BD3338" s="50"/>
    </x:row>
    <x:row r="3339">
      <x:c r="A3339" s="50" t="n">
        <x:v>3338</x:v>
      </x:c>
      <x:c r="B3339" s="50" t="str">
        <x:v>7416</x:v>
      </x:c>
      <x:c r="C3339" s="50" t="str">
        <x:v>7416.T</x:v>
      </x:c>
      <x:c r="D3339" s="50" t="str">
        <x:v>Haruyama Holdings Inc.</x:v>
      </x:c>
      <x:c r="E3339" s="50" t="str">
        <x:v>Standard Market(Domestic)</x:v>
      </x:c>
      <x:c r="F3339" s="50" t="str">
        <x:v>Retail Trade</x:v>
      </x:c>
      <x:c r="G3339" s="51" t="n">
        <x:v>38220.683</x:v>
      </x:c>
      <x:c r="H3339" s="51" t="n">
        <x:v>36685.29</x:v>
      </x:c>
      <x:c r="I3339" s="51" t="n">
        <x:v>36892.858</x:v>
      </x:c>
      <x:c r="J3339" s="51" t="n">
        <x:v>35915.837</x:v>
      </x:c>
      <x:c r="K3339" s="51" t="n">
        <x:v>36135.998</x:v>
      </x:c>
      <x:c r="L3339" s="52" t="n">
        <x:f>IFERROR(H3339/G3339-1,"")</x:f>
        <x:v>-0.040171783429406416</x:v>
      </x:c>
      <x:c r="M3339" s="52" t="n">
        <x:f>IFERROR(I3339/H3339-1,"")</x:f>
        <x:v>0.005658071668507958</x:v>
      </x:c>
      <x:c r="N3339" s="52" t="n">
        <x:f>IFERROR(J3339/I3339-1,"")</x:f>
        <x:v>-0.02648265959769236</x:v>
      </x:c>
      <x:c r="O3339" s="52" t="n">
        <x:f>IFERROR(K3339/J3339-1,"")</x:f>
        <x:v>0.006129914221405963</x:v>
      </x:c>
      <x:c r="P3339" s="52" t="n">
        <x:f>IFERROR((K3339/G3339)^(1/4)-1,"")</x:f>
        <x:v>-0.013923968667898912</x:v>
      </x:c>
      <x:c r="Q3339" s="51" t="n">
        <x:v>625.676</x:v>
      </x:c>
      <x:c r="R3339" s="52" t="n">
        <x:f>IFERROR(Q3339/K3339,"")</x:f>
        <x:v>0.017314479594558313</x:v>
      </x:c>
      <x:c r="S3339" s="53" t="n">
        <x:v>34639</x:v>
      </x:c>
      <x:c r="T3339" s="50" t="str">
        <x:v>EDINET_company_history</x:v>
      </x:c>
      <x:c r="U3339" s="50" t="str">
        <x:v>株式会社はるか</x:v>
      </x:c>
      <x:c r="V3339" s="54" t="n">
        <x:v>0.2083</x:v>
      </x:c>
      <x:c r="W3339" s="50" t="str">
        <x:v>治山 正史</x:v>
      </x:c>
      <x:c r="X3339" s="50" t="b">
        <x:f>AND(COUNT(L3339:O3339)=4,L3339&gt;='設定'!$B$6,M3339&gt;='設定'!$B$6,N3339&gt;='設定'!$B$6,O3339&gt;='設定'!$B$6)</x:f>
        <x:v>0</x:v>
      </x:c>
      <x:c r="Y3339" s="50" t="b">
        <x:f>AND(COUNT(G3339:K3339)=5,P3339&gt;='設定'!$B$7)</x:f>
        <x:v>0</x:v>
      </x:c>
      <x:c r="Z3339" s="50" t="b">
        <x:f>AND(ISNUMBER(R3339),R3339&gt;='設定'!$B$8)</x:f>
        <x:v>0</x:v>
      </x:c>
      <x:c r="AA3339" s="50" t="b">
        <x:f>AND(ISNUMBER(S3339),S3339&gt;=DATE(YEAR('設定'!$B$10)-'設定'!$B$9,MONTH('設定'!$B$10),DAY('設定'!$B$10)))</x:f>
        <x:v>0</x:v>
      </x:c>
      <x:c r="AB3339" s="55" t="b">
        <x:v>0</x:v>
      </x:c>
      <x:c r="AC3339" s="55" t="b">
        <x:v>0</x:v>
      </x:c>
      <x:c r="AD3339" s="50" t="n">
        <x:f>IF(X3339,1,0)+IF(Z3339,1,0)+IF(AA3339,1,0)+IF(AB3339,1,0)</x:f>
        <x:v>0</x:v>
      </x:c>
      <x:c r="AE3339" s="50" t="n">
        <x:f>IF(Y3339,1,0)+IF(Z3339,1,0)+IF(AA3339,1,0)+IF(AB3339,1,0)</x:f>
        <x:v>0</x:v>
      </x:c>
      <x:c r="AF3339" s="50" t="n">
        <x:f>IF(Y3339,1,0)+IF(Z3339,1,0)+IF(AA3339,1,0)+IF(AC3339,1,0)</x:f>
        <x:v>0</x:v>
      </x:c>
      <x:c r="AG3339" s="53" t="n">
        <x:v>44348</x:v>
      </x:c>
      <x:c r="AH3339" s="50" t="str">
        <x:v>S100W946</x:v>
      </x:c>
      <x:c r="AI3339" s="50" t="str">
        <x:v>NetSalesSummaryOfBusinessResults</x:v>
      </x:c>
      <x:c r="AJ3339" s="50" t="str">
        <x:v>OperatingIncome</x:v>
      </x:c>
      <x:c r="AK3339" s="53" t="n">
        <x:v>45747</x:v>
      </x:c>
      <x:c r="AL3339" s="50" t="str">
        <x:v>365/365/365/366/365</x:v>
      </x:c>
      <x:c r="AM3339" s="51" t="n">
        <x:v>16010678</x:v>
      </x:c>
      <x:c r="AN3339" s="51" t="n">
        <x:v>674</x:v>
      </x:c>
      <x:c r="AO3339" s="51" t="n">
        <x:f>IFERROR(AM3339*AN3339,"")</x:f>
        <x:v>10791196972</x:v>
      </x:c>
      <x:c r="AP3339" s="56" t="n">
        <x:f>IFERROR(AO3339/(K3339*1000000),"")</x:f>
        <x:v>0.29862734030481186</x:v>
      </x:c>
      <x:c r="AQ3339" s="57" t="n">
        <x:v>7461185</x:v>
      </x:c>
      <x:c r="AR3339" s="52" t="n">
        <x:v>0.2530132487186456</x:v>
      </x:c>
      <x:c r="AS3339" s="52" t="n">
        <x:v>-0.412371109783196</x:v>
      </x:c>
      <x:c r="AT3339" s="55" t="b">
        <x:v>0</x:v>
      </x:c>
      <x:c r="AU3339" s="50" t="str">
        <x:v>low_liquidity</x:v>
      </x:c>
      <x:c r="AV3339" s="58" t="n">
        <x:v>-0.1496562852359442</x:v>
      </x:c>
      <x:c r="AW3339" s="50" t="n">
        <x:v>2848</x:v>
      </x:c>
      <x:c r="AX3339" s="50" t="str">
        <x:v>Core Moat</x:v>
      </x:c>
      <x:c r="AY3339" s="50" t="str">
        <x:v>既存適格性フィルター不通過: low_liquidity / 60日平均売買代金2,000万円未満</x:v>
      </x:c>
      <x:c r="AZ3339" s="59" t="str">
        <x:v>2025-06-30 16:39</x:v>
      </x:c>
      <x:c r="BA3339" s="53" t="n">
        <x:v>34639</x:v>
      </x:c>
      <x:c r="BB3339" s="50"/>
      <x:c r="BC3339" s="50"/>
      <x:c r="BD3339" s="50"/>
    </x:row>
    <x:row r="3340">
      <x:c r="A3340" s="50" t="n">
        <x:v>3339</x:v>
      </x:c>
      <x:c r="B3340" s="50" t="str">
        <x:v>8614</x:v>
      </x:c>
      <x:c r="C3340" s="50" t="str">
        <x:v>8614.T</x:v>
      </x:c>
      <x:c r="D3340" s="50" t="str">
        <x:v>TOYO SECURITIES CO.,LTD.</x:v>
      </x:c>
      <x:c r="E3340" s="50" t="str">
        <x:v>Prime Market (Domestic)</x:v>
      </x:c>
      <x:c r="F3340" s="50" t="str">
        <x:v>Securities and Commodities Futures</x:v>
      </x:c>
      <x:c r="G3340" s="51" t="n">
        <x:v>11966</x:v>
      </x:c>
      <x:c r="H3340" s="51" t="n">
        <x:v>10864</x:v>
      </x:c>
      <x:c r="I3340" s="51" t="n">
        <x:v>8341</x:v>
      </x:c>
      <x:c r="J3340" s="51" t="n">
        <x:v>12023</x:v>
      </x:c>
      <x:c r="K3340" s="51" t="n">
        <x:v>11289</x:v>
      </x:c>
      <x:c r="L3340" s="52" t="n">
        <x:f>IFERROR(H3340/G3340-1,"")</x:f>
        <x:v>-0.09209426709008861</x:v>
      </x:c>
      <x:c r="M3340" s="52" t="n">
        <x:f>IFERROR(I3340/H3340-1,"")</x:f>
        <x:v>-0.2322349042709867</x:v>
      </x:c>
      <x:c r="N3340" s="52" t="n">
        <x:f>IFERROR(J3340/I3340-1,"")</x:f>
        <x:v>0.44143388082963675</x:v>
      </x:c>
      <x:c r="O3340" s="52" t="n">
        <x:f>IFERROR(K3340/J3340-1,"")</x:f>
        <x:v>-0.06104965482824587</x:v>
      </x:c>
      <x:c r="P3340" s="52" t="n">
        <x:f>IFERROR((K3340/G3340)^(1/4)-1,"")</x:f>
        <x:v>-0.014454637655168301</x:v>
      </x:c>
      <x:c r="Q3340" s="51" t="n">
        <x:v>694</x:v>
      </x:c>
      <x:c r="R3340" s="52" t="n">
        <x:f>IFERROR(Q3340/K3340,"")</x:f>
        <x:v>0.061475772876251215</x:v>
      </x:c>
      <x:c r="S3340" s="53" t="n">
        <x:v>31564</x:v>
      </x:c>
      <x:c r="T3340" s="50" t="str">
        <x:v>EDINET_company_history</x:v>
      </x:c>
      <x:c r="U3340" s="50" t="str">
        <x:v>株式会社野村総合研究所</x:v>
      </x:c>
      <x:c r="V3340" s="54" t="n">
        <x:v>0.0977</x:v>
      </x:c>
      <x:c r="W3340" s="50" t="str">
        <x:v>小 川 憲 洋</x:v>
      </x:c>
      <x:c r="X3340" s="50" t="b">
        <x:f>AND(COUNT(L3340:O3340)=4,L3340&gt;='設定'!$B$6,M3340&gt;='設定'!$B$6,N3340&gt;='設定'!$B$6,O3340&gt;='設定'!$B$6)</x:f>
        <x:v>0</x:v>
      </x:c>
      <x:c r="Y3340" s="50" t="b">
        <x:f>AND(COUNT(G3340:K3340)=5,P3340&gt;='設定'!$B$7)</x:f>
        <x:v>0</x:v>
      </x:c>
      <x:c r="Z3340" s="50" t="b">
        <x:f>AND(ISNUMBER(R3340),R3340&gt;='設定'!$B$8)</x:f>
        <x:v>0</x:v>
      </x:c>
      <x:c r="AA3340" s="50" t="b">
        <x:f>AND(ISNUMBER(S3340),S3340&gt;=DATE(YEAR('設定'!$B$10)-'設定'!$B$9,MONTH('設定'!$B$10),DAY('設定'!$B$10)))</x:f>
        <x:v>0</x:v>
      </x:c>
      <x:c r="AB3340" s="55" t="b">
        <x:v>0</x:v>
      </x:c>
      <x:c r="AC3340" s="55" t="b">
        <x:v>0</x:v>
      </x:c>
      <x:c r="AD3340" s="50" t="n">
        <x:f>IF(X3340,1,0)+IF(Z3340,1,0)+IF(AA3340,1,0)+IF(AB3340,1,0)</x:f>
        <x:v>0</x:v>
      </x:c>
      <x:c r="AE3340" s="50" t="n">
        <x:f>IF(Y3340,1,0)+IF(Z3340,1,0)+IF(AA3340,1,0)+IF(AB3340,1,0)</x:f>
        <x:v>0</x:v>
      </x:c>
      <x:c r="AF3340" s="50" t="n">
        <x:f>IF(Y3340,1,0)+IF(Z3340,1,0)+IF(AA3340,1,0)+IF(AC3340,1,0)</x:f>
        <x:v>0</x:v>
      </x:c>
      <x:c r="AG3340" s="53" t="n">
        <x:v>44348</x:v>
      </x:c>
      <x:c r="AH3340" s="50" t="str">
        <x:v>S100W34W</x:v>
      </x:c>
      <x:c r="AI3340" s="50" t="str">
        <x:v>OperatingRevenue1SummaryOfBusinessResults</x:v>
      </x:c>
      <x:c r="AJ3340" s="50" t="str">
        <x:v>OperatingIncome</x:v>
      </x:c>
      <x:c r="AK3340" s="53" t="n">
        <x:v>45747</x:v>
      </x:c>
      <x:c r="AL3340" s="50" t="str">
        <x:v>365/365/365/366/365</x:v>
      </x:c>
      <x:c r="AM3340" s="51" t="n">
        <x:v>70183669</x:v>
      </x:c>
      <x:c r="AN3340" s="51" t="n">
        <x:v>597</x:v>
      </x:c>
      <x:c r="AO3340" s="51" t="n">
        <x:f>IFERROR(AM3340*AN3340,"")</x:f>
        <x:v>41899650393</x:v>
      </x:c>
      <x:c r="AP3340" s="56" t="n">
        <x:f>IFERROR(AO3340/(K3340*1000000),"")</x:f>
        <x:v>3.7115466731331384</x:v>
      </x:c>
      <x:c r="AQ3340" s="57" t="n">
        <x:v>592632286.6666666</x:v>
      </x:c>
      <x:c r="AR3340" s="52" t="n">
        <x:v>0.3552426624447781</x:v>
      </x:c>
      <x:c r="AS3340" s="52" t="n">
        <x:v>-0.2896639070317356</x:v>
      </x:c>
      <x:c r="AT3340" s="55" t="b">
        <x:v>1</x:v>
      </x:c>
      <x:c r="AU3340" s="50"/>
      <x:c r="AV3340" s="58" t="n">
        <x:v>-0.0833202868436218</x:v>
      </x:c>
      <x:c r="AW3340" s="50" t="n">
        <x:v>2492</x:v>
      </x:c>
      <x:c r="AX3340" s="50" t="str">
        <x:v>Transformation Moat</x:v>
      </x:c>
      <x:c r="AY3340" s="50" t="str">
        <x:v>目立つ機械的警告なし（定性確認は別途必要）</x:v>
      </x:c>
      <x:c r="AZ3340" s="59" t="str">
        <x:v>2025-06-24 10:22</x:v>
      </x:c>
      <x:c r="BA3340" s="53" t="n">
        <x:v>31564</x:v>
      </x:c>
      <x:c r="BB3340" s="50"/>
      <x:c r="BC3340" s="50"/>
      <x:c r="BD3340" s="50" t="str">
        <x:v>TOPIX Small 2</x:v>
      </x:c>
    </x:row>
    <x:row r="3341">
      <x:c r="A3341" s="50" t="n">
        <x:v>3340</x:v>
      </x:c>
      <x:c r="B3341" s="50" t="str">
        <x:v>2195</x:v>
      </x:c>
      <x:c r="C3341" s="50" t="str">
        <x:v>2195.T</x:v>
      </x:c>
      <x:c r="D3341" s="50" t="str">
        <x:v>AMITA HOLDINGS CO.,LTD.</x:v>
      </x:c>
      <x:c r="E3341" s="50" t="str">
        <x:v>Growth Market(Domestic)</x:v>
      </x:c>
      <x:c r="F3341" s="50" t="str">
        <x:v>Services</x:v>
      </x:c>
      <x:c r="G3341" s="51" t="n">
        <x:v>5157.789</x:v>
      </x:c>
      <x:c r="H3341" s="51" t="n">
        <x:v>4824.795</x:v>
      </x:c>
      <x:c r="I3341" s="51" t="n">
        <x:v>4536.499</x:v>
      </x:c>
      <x:c r="J3341" s="51" t="n">
        <x:v>4931.476</x:v>
      </x:c>
      <x:c r="K3341" s="51" t="n">
        <x:v>4865.635</x:v>
      </x:c>
      <x:c r="L3341" s="52" t="n">
        <x:f>IFERROR(H3341/G3341-1,"")</x:f>
        <x:v>-0.06456138473287676</x:v>
      </x:c>
      <x:c r="M3341" s="52" t="n">
        <x:f>IFERROR(I3341/H3341-1,"")</x:f>
        <x:v>-0.05975300504995551</x:v>
      </x:c>
      <x:c r="N3341" s="52" t="n">
        <x:f>IFERROR(J3341/I3341-1,"")</x:f>
        <x:v>0.08706648012046281</x:v>
      </x:c>
      <x:c r="O3341" s="52" t="n">
        <x:f>IFERROR(K3341/J3341-1,"")</x:f>
        <x:v>-0.013351175185684627</x:v>
      </x:c>
      <x:c r="P3341" s="52" t="n">
        <x:f>IFERROR((K3341/G3341)^(1/4)-1,"")</x:f>
        <x:v>-0.014471951892443768</x:v>
      </x:c>
      <x:c r="Q3341" s="51" t="n">
        <x:v>435.888</x:v>
      </x:c>
      <x:c r="R3341" s="52" t="n">
        <x:f>IFERROR(Q3341/K3341,"")</x:f>
        <x:v>0.08958501819392535</x:v>
      </x:c>
      <x:c r="S3341" s="53" t="n">
        <x:v>38869</x:v>
      </x:c>
      <x:c r="T3341" s="50" t="str">
        <x:v>EDINET_company_history</x:v>
      </x:c>
      <x:c r="U3341" s="50" t="str">
        <x:v>大平洋金属株式会社</x:v>
      </x:c>
      <x:c r="V3341" s="54" t="n">
        <x:v>0.3274</x:v>
      </x:c>
      <x:c r="W3341" s="50" t="str">
        <x:v>熊野 英介 / 末次 貴英</x:v>
      </x:c>
      <x:c r="X3341" s="50" t="b">
        <x:f>AND(COUNT(L3341:O3341)=4,L3341&gt;='設定'!$B$6,M3341&gt;='設定'!$B$6,N3341&gt;='設定'!$B$6,O3341&gt;='設定'!$B$6)</x:f>
        <x:v>0</x:v>
      </x:c>
      <x:c r="Y3341" s="50" t="b">
        <x:f>AND(COUNT(G3341:K3341)=5,P3341&gt;='設定'!$B$7)</x:f>
        <x:v>0</x:v>
      </x:c>
      <x:c r="Z3341" s="50" t="b">
        <x:f>AND(ISNUMBER(R3341),R3341&gt;='設定'!$B$8)</x:f>
        <x:v>0</x:v>
      </x:c>
      <x:c r="AA3341" s="50" t="b">
        <x:f>AND(ISNUMBER(S3341),S3341&gt;=DATE(YEAR('設定'!$B$10)-'設定'!$B$9,MONTH('設定'!$B$10),DAY('設定'!$B$10)))</x:f>
        <x:v>0</x:v>
      </x:c>
      <x:c r="AB3341" s="55" t="b">
        <x:v>0</x:v>
      </x:c>
      <x:c r="AC3341" s="55" t="b">
        <x:v>0</x:v>
      </x:c>
      <x:c r="AD3341" s="50" t="n">
        <x:f>IF(X3341,1,0)+IF(Z3341,1,0)+IF(AA3341,1,0)+IF(AB3341,1,0)</x:f>
        <x:v>0</x:v>
      </x:c>
      <x:c r="AE3341" s="50" t="n">
        <x:f>IF(Y3341,1,0)+IF(Z3341,1,0)+IF(AA3341,1,0)+IF(AB3341,1,0)</x:f>
        <x:v>0</x:v>
      </x:c>
      <x:c r="AF3341" s="50" t="n">
        <x:f>IF(Y3341,1,0)+IF(Z3341,1,0)+IF(AA3341,1,0)+IF(AC3341,1,0)</x:f>
        <x:v>0</x:v>
      </x:c>
      <x:c r="AG3341" s="53" t="n">
        <x:v>44348</x:v>
      </x:c>
      <x:c r="AH3341" s="50" t="str">
        <x:v>S100XRZ8</x:v>
      </x:c>
      <x:c r="AI3341" s="50" t="str">
        <x:v>NetSalesSummaryOfBusinessResults</x:v>
      </x:c>
      <x:c r="AJ3341" s="50" t="str">
        <x:v>OperatingIncome</x:v>
      </x:c>
      <x:c r="AK3341" s="53" t="n">
        <x:v>46022</x:v>
      </x:c>
      <x:c r="AL3341" s="50" t="str">
        <x:v>365/365/365/366/365</x:v>
      </x:c>
      <x:c r="AM3341" s="51" t="n">
        <x:v>17552560</x:v>
      </x:c>
      <x:c r="AN3341" s="51" t="n">
        <x:v>374</x:v>
      </x:c>
      <x:c r="AO3341" s="51" t="n">
        <x:f>IFERROR(AM3341*AN3341,"")</x:f>
        <x:v>6564657440</x:v>
      </x:c>
      <x:c r="AP3341" s="56" t="n">
        <x:f>IFERROR(AO3341/(K3341*1000000),"")</x:f>
        <x:v>1.349188223119901</x:v>
      </x:c>
      <x:c r="AQ3341" s="57" t="n">
        <x:v>510353323.3333333</x:v>
      </x:c>
      <x:c r="AR3341" s="52" t="n">
        <x:v>0.8876619546155389</x:v>
      </x:c>
      <x:c r="AS3341" s="52" t="n">
        <x:v>-0.8292139051978734</x:v>
      </x:c>
      <x:c r="AT3341" s="55" t="b">
        <x:v>1</x:v>
      </x:c>
      <x:c r="AU3341" s="50"/>
      <x:c r="AV3341" s="58" t="n">
        <x:v>-0.266673665771933</x:v>
      </x:c>
      <x:c r="AW3341" s="50" t="n">
        <x:v>3225</x:v>
      </x:c>
      <x:c r="AX3341" s="50" t="str">
        <x:v>Future Moat</x:v>
      </x:c>
      <x:c r="AY3341" s="50" t="str">
        <x:v>年率ボラティリティ60%以上 / ローカル5年最大下落率-60%以下</x:v>
      </x:c>
      <x:c r="AZ3341" s="59" t="str">
        <x:v>2026-03-24 15:30</x:v>
      </x:c>
      <x:c r="BA3341" s="53" t="n">
        <x:v>38869</x:v>
      </x:c>
      <x:c r="BB3341" s="50"/>
      <x:c r="BC3341" s="50"/>
      <x:c r="BD3341" s="50"/>
    </x:row>
    <x:row r="3342">
      <x:c r="A3342" s="50" t="n">
        <x:v>3341</x:v>
      </x:c>
      <x:c r="B3342" s="50" t="str">
        <x:v>8881</x:v>
      </x:c>
      <x:c r="C3342" s="50" t="str">
        <x:v>8881.T</x:v>
      </x:c>
      <x:c r="D3342" s="50" t="str">
        <x:v>NISSHIN GROUP HOLDINGS Company,Limited</x:v>
      </x:c>
      <x:c r="E3342" s="50" t="str">
        <x:v>Prime Market (Domestic)</x:v>
      </x:c>
      <x:c r="F3342" s="50" t="str">
        <x:v>Real Estate</x:v>
      </x:c>
      <x:c r="G3342" s="51" t="n">
        <x:v>80815.338</x:v>
      </x:c>
      <x:c r="H3342" s="51" t="n">
        <x:v>81465.366</x:v>
      </x:c>
      <x:c r="I3342" s="51" t="n">
        <x:v>82348.045</x:v>
      </x:c>
      <x:c r="J3342" s="51" t="n">
        <x:v>81023.654</x:v>
      </x:c>
      <x:c r="K3342" s="51" t="n">
        <x:v>76235.977</x:v>
      </x:c>
      <x:c r="L3342" s="52" t="n">
        <x:f>IFERROR(H3342/G3342-1,"")</x:f>
        <x:v>0.00804337414266576</x:v>
      </x:c>
      <x:c r="M3342" s="52" t="n">
        <x:f>IFERROR(I3342/H3342-1,"")</x:f>
        <x:v>0.010835021596785177</x:v>
      </x:c>
      <x:c r="N3342" s="52" t="n">
        <x:f>IFERROR(J3342/I3342-1,"")</x:f>
        <x:v>-0.01608284689697248</x:v>
      </x:c>
      <x:c r="O3342" s="52" t="n">
        <x:f>IFERROR(K3342/J3342-1,"")</x:f>
        <x:v>-0.05908986775639613</x:v>
      </x:c>
      <x:c r="P3342" s="52" t="n">
        <x:f>IFERROR((K3342/G3342)^(1/4)-1,"")</x:f>
        <x:v>-0.014477499376228775</x:v>
      </x:c>
      <x:c r="Q3342" s="51" t="n">
        <x:v>3447.827</x:v>
      </x:c>
      <x:c r="R3342" s="52" t="n">
        <x:f>IFERROR(Q3342/K3342,"")</x:f>
        <x:v>0.045225720659420425</x:v>
      </x:c>
      <x:c r="S3342" s="53" t="n">
        <x:v>36678</x:v>
      </x:c>
      <x:c r="T3342" s="50" t="str">
        <x:v>EDINET_company_history</x:v>
      </x:c>
      <x:c r="U3342" s="50" t="str">
        <x:v>エヌディファクター株式会社</x:v>
      </x:c>
      <x:c r="V3342" s="54" t="n">
        <x:v>0.3519</x:v>
      </x:c>
      <x:c r="W3342" s="50" t="str">
        <x:v>神山 隆志 / 黒岩 英樹</x:v>
      </x:c>
      <x:c r="X3342" s="50" t="b">
        <x:f>AND(COUNT(L3342:O3342)=4,L3342&gt;='設定'!$B$6,M3342&gt;='設定'!$B$6,N3342&gt;='設定'!$B$6,O3342&gt;='設定'!$B$6)</x:f>
        <x:v>0</x:v>
      </x:c>
      <x:c r="Y3342" s="50" t="b">
        <x:f>AND(COUNT(G3342:K3342)=5,P3342&gt;='設定'!$B$7)</x:f>
        <x:v>0</x:v>
      </x:c>
      <x:c r="Z3342" s="50" t="b">
        <x:f>AND(ISNUMBER(R3342),R3342&gt;='設定'!$B$8)</x:f>
        <x:v>0</x:v>
      </x:c>
      <x:c r="AA3342" s="50" t="b">
        <x:f>AND(ISNUMBER(S3342),S3342&gt;=DATE(YEAR('設定'!$B$10)-'設定'!$B$9,MONTH('設定'!$B$10),DAY('設定'!$B$10)))</x:f>
        <x:v>0</x:v>
      </x:c>
      <x:c r="AB3342" s="55" t="b">
        <x:v>0</x:v>
      </x:c>
      <x:c r="AC3342" s="55" t="b">
        <x:v>0</x:v>
      </x:c>
      <x:c r="AD3342" s="50" t="n">
        <x:f>IF(X3342,1,0)+IF(Z3342,1,0)+IF(AA3342,1,0)+IF(AB3342,1,0)</x:f>
        <x:v>0</x:v>
      </x:c>
      <x:c r="AE3342" s="50" t="n">
        <x:f>IF(Y3342,1,0)+IF(Z3342,1,0)+IF(AA3342,1,0)+IF(AB3342,1,0)</x:f>
        <x:v>0</x:v>
      </x:c>
      <x:c r="AF3342" s="50" t="n">
        <x:f>IF(Y3342,1,0)+IF(Z3342,1,0)+IF(AA3342,1,0)+IF(AC3342,1,0)</x:f>
        <x:v>0</x:v>
      </x:c>
      <x:c r="AG3342" s="53" t="n">
        <x:v>44348</x:v>
      </x:c>
      <x:c r="AH3342" s="50" t="str">
        <x:v>S100W4EZ</x:v>
      </x:c>
      <x:c r="AI3342" s="50" t="str">
        <x:v>NetSalesSummaryOfBusinessResults</x:v>
      </x:c>
      <x:c r="AJ3342" s="50" t="str">
        <x:v>OperatingIncome</x:v>
      </x:c>
      <x:c r="AK3342" s="53" t="n">
        <x:v>45747</x:v>
      </x:c>
      <x:c r="AL3342" s="50" t="str">
        <x:v>365/365/365/366/365</x:v>
      </x:c>
      <x:c r="AM3342" s="51" t="n">
        <x:v>46905360</x:v>
      </x:c>
      <x:c r="AN3342" s="51" t="n">
        <x:v>624</x:v>
      </x:c>
      <x:c r="AO3342" s="51" t="n">
        <x:f>IFERROR(AM3342*AN3342,"")</x:f>
        <x:v>29268944640</x:v>
      </x:c>
      <x:c r="AP3342" s="56" t="n">
        <x:f>IFERROR(AO3342/(K3342*1000000),"")</x:f>
        <x:v>0.3839256187403488</x:v>
      </x:c>
      <x:c r="AQ3342" s="57" t="n">
        <x:v>138712550</x:v>
      </x:c>
      <x:c r="AR3342" s="52" t="n">
        <x:v>0.2355943563168591</x:v>
      </x:c>
      <x:c r="AS3342" s="52" t="n">
        <x:v>-0.285475773525445</x:v>
      </x:c>
      <x:c r="AT3342" s="55" t="b">
        <x:v>0</x:v>
      </x:c>
      <x:c r="AU3342" s="50" t="str">
        <x:v>repeated_negative_operating_cf</x:v>
      </x:c>
      <x:c r="AV3342" s="58" t="n">
        <x:v>-0.0644497683104953</x:v>
      </x:c>
      <x:c r="AW3342" s="50" t="n">
        <x:v>2372</x:v>
      </x:c>
      <x:c r="AX3342" s="50" t="str">
        <x:v>Core Moat</x:v>
      </x:c>
      <x:c r="AY3342" s="50" t="str">
        <x:v>既存適格性フィルター不通過: repeated_negative_operating_cf</x:v>
      </x:c>
      <x:c r="AZ3342" s="59" t="str">
        <x:v>2025-06-24 16:32</x:v>
      </x:c>
      <x:c r="BA3342" s="53" t="n">
        <x:v>36678</x:v>
      </x:c>
      <x:c r="BB3342" s="50"/>
      <x:c r="BC3342" s="50"/>
      <x:c r="BD3342" s="50" t="str">
        <x:v>TOPIX Small 2</x:v>
      </x:c>
    </x:row>
    <x:row r="3343">
      <x:c r="A3343" s="50" t="n">
        <x:v>3342</x:v>
      </x:c>
      <x:c r="B3343" s="50" t="str">
        <x:v>3803</x:v>
      </x:c>
      <x:c r="C3343" s="50" t="str">
        <x:v>3803.T</x:v>
      </x:c>
      <x:c r="D3343" s="50" t="str">
        <x:v>Image Information Inc.</x:v>
      </x:c>
      <x:c r="E3343" s="50" t="str">
        <x:v>Growth Market(Domestic)</x:v>
      </x:c>
      <x:c r="F3343" s="50" t="str">
        <x:v>Information &amp; Communication</x:v>
      </x:c>
      <x:c r="G3343" s="51" t="n">
        <x:v>684.954</x:v>
      </x:c>
      <x:c r="H3343" s="51" t="n">
        <x:v>928.825</x:v>
      </x:c>
      <x:c r="I3343" s="51" t="n">
        <x:v>546.145</x:v>
      </x:c>
      <x:c r="J3343" s="51" t="n">
        <x:v>527.91</x:v>
      </x:c>
      <x:c r="K3343" s="51" t="n">
        <x:v>646.058</x:v>
      </x:c>
      <x:c r="L3343" s="52" t="n">
        <x:f>IFERROR(H3343/G3343-1,"")</x:f>
        <x:v>0.3560399676474626</x:v>
      </x:c>
      <x:c r="M3343" s="52" t="n">
        <x:f>IFERROR(I3343/H3343-1,"")</x:f>
        <x:v>-0.41200441417920497</x:v>
      </x:c>
      <x:c r="N3343" s="52" t="n">
        <x:f>IFERROR(J3343/I3343-1,"")</x:f>
        <x:v>-0.03338856896977915</x:v>
      </x:c>
      <x:c r="O3343" s="52" t="n">
        <x:f>IFERROR(K3343/J3343-1,"")</x:f>
        <x:v>0.2238032998048911</x:v>
      </x:c>
      <x:c r="P3343" s="52" t="n">
        <x:f>IFERROR((K3343/G3343)^(1/4)-1,"")</x:f>
        <x:v>-0.014509310499584926</x:v>
      </x:c>
      <x:c r="Q3343" s="51" t="n">
        <x:v>-70.802</x:v>
      </x:c>
      <x:c r="R3343" s="52" t="n">
        <x:f>IFERROR(Q3343/K3343,"")</x:f>
        <x:v>-0.10959077977519048</x:v>
      </x:c>
      <x:c r="S3343" s="53" t="n">
        <x:v>39173</x:v>
      </x:c>
      <x:c r="T3343" s="50" t="str">
        <x:v>EDINET_company_history</x:v>
      </x:c>
      <x:c r="U3343" s="50" t="str">
        <x:v>株式会社イメージ企画</x:v>
      </x:c>
      <x:c r="V3343" s="54" t="n">
        <x:v>0.3035</x:v>
      </x:c>
      <x:c r="W3343" s="50" t="str">
        <x:v>代永 拓史</x:v>
      </x:c>
      <x:c r="X3343" s="50" t="b">
        <x:f>AND(COUNT(L3343:O3343)=4,L3343&gt;='設定'!$B$6,M3343&gt;='設定'!$B$6,N3343&gt;='設定'!$B$6,O3343&gt;='設定'!$B$6)</x:f>
        <x:v>0</x:v>
      </x:c>
      <x:c r="Y3343" s="50" t="b">
        <x:f>AND(COUNT(G3343:K3343)=5,P3343&gt;='設定'!$B$7)</x:f>
        <x:v>0</x:v>
      </x:c>
      <x:c r="Z3343" s="50" t="b">
        <x:f>AND(ISNUMBER(R3343),R3343&gt;='設定'!$B$8)</x:f>
        <x:v>0</x:v>
      </x:c>
      <x:c r="AA3343" s="50" t="b">
        <x:f>AND(ISNUMBER(S3343),S3343&gt;=DATE(YEAR('設定'!$B$10)-'設定'!$B$9,MONTH('設定'!$B$10),DAY('設定'!$B$10)))</x:f>
        <x:v>0</x:v>
      </x:c>
      <x:c r="AB3343" s="55" t="b">
        <x:v>0</x:v>
      </x:c>
      <x:c r="AC3343" s="55" t="b">
        <x:v>0</x:v>
      </x:c>
      <x:c r="AD3343" s="50" t="n">
        <x:f>IF(X3343,1,0)+IF(Z3343,1,0)+IF(AA3343,1,0)+IF(AB3343,1,0)</x:f>
        <x:v>0</x:v>
      </x:c>
      <x:c r="AE3343" s="50" t="n">
        <x:f>IF(Y3343,1,0)+IF(Z3343,1,0)+IF(AA3343,1,0)+IF(AB3343,1,0)</x:f>
        <x:v>0</x:v>
      </x:c>
      <x:c r="AF3343" s="50" t="n">
        <x:f>IF(Y3343,1,0)+IF(Z3343,1,0)+IF(AA3343,1,0)+IF(AC3343,1,0)</x:f>
        <x:v>0</x:v>
      </x:c>
      <x:c r="AG3343" s="53" t="n">
        <x:v>44348</x:v>
      </x:c>
      <x:c r="AH3343" s="50" t="str">
        <x:v>S100W1RT</x:v>
      </x:c>
      <x:c r="AI3343" s="50" t="str">
        <x:v>NetSalesSummaryOfBusinessResults</x:v>
      </x:c>
      <x:c r="AJ3343" s="50" t="str">
        <x:v>OperatingIncome</x:v>
      </x:c>
      <x:c r="AK3343" s="53" t="n">
        <x:v>45747</x:v>
      </x:c>
      <x:c r="AL3343" s="50" t="str">
        <x:v>365/365/365/366/365</x:v>
      </x:c>
      <x:c r="AM3343" s="51" t="n">
        <x:v>2016300</x:v>
      </x:c>
      <x:c r="AN3343" s="51" t="n">
        <x:v>593</x:v>
      </x:c>
      <x:c r="AO3343" s="51" t="n">
        <x:f>IFERROR(AM3343*AN3343,"")</x:f>
        <x:v>1195665900</x:v>
      </x:c>
      <x:c r="AP3343" s="56" t="n">
        <x:f>IFERROR(AO3343/(K3343*1000000),"")</x:f>
        <x:v>1.8507098433886742</x:v>
      </x:c>
      <x:c r="AQ3343" s="57" t="n">
        <x:v>110287526.66666669</x:v>
      </x:c>
      <x:c r="AR3343" s="52" t="n">
        <x:v>0.7180927224948073</x:v>
      </x:c>
      <x:c r="AS3343" s="52" t="n">
        <x:v>-0.8195488721804511</x:v>
      </x:c>
      <x:c r="AT3343" s="55" t="b">
        <x:v>0</x:v>
      </x:c>
      <x:c r="AU3343" s="50" t="str">
        <x:v>repeated_negative_operating_cf</x:v>
      </x:c>
      <x:c r="AV3343" s="58" t="n">
        <x:v>-0.3326540252195145</x:v>
      </x:c>
      <x:c r="AW3343" s="50" t="n">
        <x:v>3337</x:v>
      </x:c>
      <x:c r="AX3343" s="50" t="str">
        <x:v>Future Moat</x:v>
      </x:c>
      <x:c r="AY3343" s="50" t="str">
        <x:v>既存適格性フィルター不通過: repeated_negative_operating_cf / 年率ボラティリティ60%以上 / ローカル5年最大下落率-60%以下</x:v>
      </x:c>
      <x:c r="AZ3343" s="59" t="str">
        <x:v>2025-06-25 11:57</x:v>
      </x:c>
      <x:c r="BA3343" s="53" t="n">
        <x:v>39173</x:v>
      </x:c>
      <x:c r="BB3343" s="50"/>
      <x:c r="BC3343" s="50"/>
      <x:c r="BD3343" s="50"/>
    </x:row>
    <x:row r="3344">
      <x:c r="A3344" s="50" t="n">
        <x:v>3343</x:v>
      </x:c>
      <x:c r="B3344" s="50" t="str">
        <x:v>2806</x:v>
      </x:c>
      <x:c r="C3344" s="50" t="str">
        <x:v>2806.T</x:v>
      </x:c>
      <x:c r="D3344" s="50" t="str">
        <x:v>YUTAKA FOODS CORPORATION</x:v>
      </x:c>
      <x:c r="E3344" s="50" t="str">
        <x:v>Standard Market(Domestic)</x:v>
      </x:c>
      <x:c r="F3344" s="50" t="str">
        <x:v>Foods</x:v>
      </x:c>
      <x:c r="G3344" s="51" t="n">
        <x:v>15347</x:v>
      </x:c>
      <x:c r="H3344" s="51" t="n">
        <x:v>15010</x:v>
      </x:c>
      <x:c r="I3344" s="51" t="n">
        <x:v>13740</x:v>
      </x:c>
      <x:c r="J3344" s="51" t="n">
        <x:v>13804</x:v>
      </x:c>
      <x:c r="K3344" s="51" t="n">
        <x:v>14455</x:v>
      </x:c>
      <x:c r="L3344" s="52" t="n">
        <x:f>IFERROR(H3344/G3344-1,"")</x:f>
        <x:v>-0.021958688994591746</x:v>
      </x:c>
      <x:c r="M3344" s="52" t="n">
        <x:f>IFERROR(I3344/H3344-1,"")</x:f>
        <x:v>-0.08461025982678216</x:v>
      </x:c>
      <x:c r="N3344" s="52" t="n">
        <x:f>IFERROR(J3344/I3344-1,"")</x:f>
        <x:v>0.004657933042212514</x:v>
      </x:c>
      <x:c r="O3344" s="52" t="n">
        <x:f>IFERROR(K3344/J3344-1,"")</x:f>
        <x:v>0.04716024340770786</x:v>
      </x:c>
      <x:c r="P3344" s="52" t="n">
        <x:f>IFERROR((K3344/G3344)^(1/4)-1,"")</x:f>
        <x:v>-0.01485841786489095</x:v>
      </x:c>
      <x:c r="Q3344" s="51" t="n">
        <x:v>681</x:v>
      </x:c>
      <x:c r="R3344" s="52" t="n">
        <x:f>IFERROR(Q3344/K3344,"")</x:f>
        <x:v>0.04711172604635074</x:v>
      </x:c>
      <x:c r="S3344" s="53" t="n">
        <x:v>22555</x:v>
      </x:c>
      <x:c r="T3344" s="50" t="str">
        <x:v>EDINET_company_history</x:v>
      </x:c>
      <x:c r="U3344" s="50" t="str">
        <x:v>東洋水産株式会社</x:v>
      </x:c>
      <x:c r="V3344" s="54" t="n">
        <x:v>0.5086</x:v>
      </x:c>
      <x:c r="W3344" s="50" t="str">
        <x:v>橋 本 淳</x:v>
      </x:c>
      <x:c r="X3344" s="50" t="b">
        <x:f>AND(COUNT(L3344:O3344)=4,L3344&gt;='設定'!$B$6,M3344&gt;='設定'!$B$6,N3344&gt;='設定'!$B$6,O3344&gt;='設定'!$B$6)</x:f>
        <x:v>0</x:v>
      </x:c>
      <x:c r="Y3344" s="50" t="b">
        <x:f>AND(COUNT(G3344:K3344)=5,P3344&gt;='設定'!$B$7)</x:f>
        <x:v>0</x:v>
      </x:c>
      <x:c r="Z3344" s="50" t="b">
        <x:f>AND(ISNUMBER(R3344),R3344&gt;='設定'!$B$8)</x:f>
        <x:v>0</x:v>
      </x:c>
      <x:c r="AA3344" s="50" t="b">
        <x:f>AND(ISNUMBER(S3344),S3344&gt;=DATE(YEAR('設定'!$B$10)-'設定'!$B$9,MONTH('設定'!$B$10),DAY('設定'!$B$10)))</x:f>
        <x:v>0</x:v>
      </x:c>
      <x:c r="AB3344" s="55" t="b">
        <x:v>0</x:v>
      </x:c>
      <x:c r="AC3344" s="55" t="b">
        <x:v>0</x:v>
      </x:c>
      <x:c r="AD3344" s="50" t="n">
        <x:f>IF(X3344,1,0)+IF(Z3344,1,0)+IF(AA3344,1,0)+IF(AB3344,1,0)</x:f>
        <x:v>0</x:v>
      </x:c>
      <x:c r="AE3344" s="50" t="n">
        <x:f>IF(Y3344,1,0)+IF(Z3344,1,0)+IF(AA3344,1,0)+IF(AB3344,1,0)</x:f>
        <x:v>0</x:v>
      </x:c>
      <x:c r="AF3344" s="50" t="n">
        <x:f>IF(Y3344,1,0)+IF(Z3344,1,0)+IF(AA3344,1,0)+IF(AC3344,1,0)</x:f>
        <x:v>0</x:v>
      </x:c>
      <x:c r="AG3344" s="53" t="n">
        <x:v>44348</x:v>
      </x:c>
      <x:c r="AH3344" s="50" t="str">
        <x:v>S100W5T7</x:v>
      </x:c>
      <x:c r="AI3344" s="50" t="str">
        <x:v>NetSalesSummaryOfBusinessResults</x:v>
      </x:c>
      <x:c r="AJ3344" s="50" t="str">
        <x:v>OperatingIncome</x:v>
      </x:c>
      <x:c r="AK3344" s="53" t="n">
        <x:v>45747</x:v>
      </x:c>
      <x:c r="AL3344" s="50" t="str">
        <x:v>365/365/365/366/365</x:v>
      </x:c>
      <x:c r="AM3344" s="51" t="n">
        <x:v>6947711</x:v>
      </x:c>
      <x:c r="AN3344" s="51" t="n">
        <x:v>1964</x:v>
      </x:c>
      <x:c r="AO3344" s="51" t="n">
        <x:f>IFERROR(AM3344*AN3344,"")</x:f>
        <x:v>13645304404</x:v>
      </x:c>
      <x:c r="AP3344" s="56" t="n">
        <x:f>IFERROR(AO3344/(K3344*1000000),"")</x:f>
        <x:v>0.9439850850224836</x:v>
      </x:c>
      <x:c r="AQ3344" s="57" t="n">
        <x:v>3001801.6666666665</x:v>
      </x:c>
      <x:c r="AR3344" s="52" t="n">
        <x:v>0.1674983056074827</x:v>
      </x:c>
      <x:c r="AS3344" s="52" t="n">
        <x:v>-0.1943404692068009</x:v>
      </x:c>
      <x:c r="AT3344" s="55" t="b">
        <x:v>0</x:v>
      </x:c>
      <x:c r="AU3344" s="50" t="str">
        <x:v>low_liquidity</x:v>
      </x:c>
      <x:c r="AV3344" s="58" t="n">
        <x:v>0.0283065733994687</x:v>
      </x:c>
      <x:c r="AW3344" s="50" t="n">
        <x:v>1670</x:v>
      </x:c>
      <x:c r="AX3344" s="50" t="str">
        <x:v>Discovery</x:v>
      </x:c>
      <x:c r="AY3344" s="50" t="str">
        <x:v>既存適格性フィルター不通過: low_liquidity / 60日平均売買代金2,000万円未満</x:v>
      </x:c>
      <x:c r="AZ3344" s="59" t="str">
        <x:v>2025-06-26 15:08</x:v>
      </x:c>
      <x:c r="BA3344" s="53" t="n">
        <x:v>22555</x:v>
      </x:c>
      <x:c r="BB3344" s="50"/>
      <x:c r="BC3344" s="50"/>
      <x:c r="BD3344" s="50"/>
    </x:row>
    <x:row r="3345">
      <x:c r="A3345" s="50" t="n">
        <x:v>3344</x:v>
      </x:c>
      <x:c r="B3345" s="50" t="str">
        <x:v>4249</x:v>
      </x:c>
      <x:c r="C3345" s="50" t="str">
        <x:v>4249.T</x:v>
      </x:c>
      <x:c r="D3345" s="50" t="str">
        <x:v>MORIROKU COMPANY,LTD.</x:v>
      </x:c>
      <x:c r="E3345" s="50" t="str">
        <x:v>Prime Market (Domestic)</x:v>
      </x:c>
      <x:c r="F3345" s="50" t="str">
        <x:v>Chemicals</x:v>
      </x:c>
      <x:c r="G3345" s="51" t="n">
        <x:v>155460</x:v>
      </x:c>
      <x:c r="H3345" s="51" t="n">
        <x:v>128842</x:v>
      </x:c>
      <x:c r="I3345" s="51" t="n">
        <x:v>142019</x:v>
      </x:c>
      <x:c r="J3345" s="51" t="n">
        <x:v>145638</x:v>
      </x:c>
      <x:c r="K3345" s="51" t="n">
        <x:v>146174</x:v>
      </x:c>
      <x:c r="L3345" s="52" t="n">
        <x:f>IFERROR(H3345/G3345-1,"")</x:f>
        <x:v>-0.17122089283416952</x:v>
      </x:c>
      <x:c r="M3345" s="52" t="n">
        <x:f>IFERROR(I3345/H3345-1,"")</x:f>
        <x:v>0.10227255087626697</x:v>
      </x:c>
      <x:c r="N3345" s="52" t="n">
        <x:f>IFERROR(J3345/I3345-1,"")</x:f>
        <x:v>0.025482505861891713</x:v>
      </x:c>
      <x:c r="O3345" s="52" t="n">
        <x:f>IFERROR(K3345/J3345-1,"")</x:f>
        <x:v>0.0036803581482853787</x:v>
      </x:c>
      <x:c r="P3345" s="52" t="n">
        <x:f>IFERROR((K3345/G3345)^(1/4)-1,"")</x:f>
        <x:v>-0.015279754351337771</x:v>
      </x:c>
      <x:c r="Q3345" s="51" t="n">
        <x:v>4135</x:v>
      </x:c>
      <x:c r="R3345" s="52" t="n">
        <x:f>IFERROR(Q3345/K3345,"")</x:f>
        <x:v>0.028288204468646955</x:v>
      </x:c>
      <x:c r="S3345" s="53" t="n">
        <x:v>43070</x:v>
      </x:c>
      <x:c r="T3345" s="50" t="str">
        <x:v>EDINET_company_history</x:v>
      </x:c>
      <x:c r="U3345" s="50" t="str">
        <x:v>株式会社日本カストディ銀行（三井住友信託銀行再信託分・三井化学株式会社退職給付信託口）</x:v>
      </x:c>
      <x:c r="V3345" s="54" t="n">
        <x:v>0.0957</x:v>
      </x:c>
      <x:c r="W3345" s="50" t="str">
        <x:v>黒瀨 直樹 / 菊地 耕一</x:v>
      </x:c>
      <x:c r="X3345" s="50" t="b">
        <x:f>AND(COUNT(L3345:O3345)=4,L3345&gt;='設定'!$B$6,M3345&gt;='設定'!$B$6,N3345&gt;='設定'!$B$6,O3345&gt;='設定'!$B$6)</x:f>
        <x:v>0</x:v>
      </x:c>
      <x:c r="Y3345" s="50" t="b">
        <x:f>AND(COUNT(G3345:K3345)=5,P3345&gt;='設定'!$B$7)</x:f>
        <x:v>0</x:v>
      </x:c>
      <x:c r="Z3345" s="50" t="b">
        <x:f>AND(ISNUMBER(R3345),R3345&gt;='設定'!$B$8)</x:f>
        <x:v>0</x:v>
      </x:c>
      <x:c r="AA3345" s="50" t="b">
        <x:f>AND(ISNUMBER(S3345),S3345&gt;=DATE(YEAR('設定'!$B$10)-'設定'!$B$9,MONTH('設定'!$B$10),DAY('設定'!$B$10)))</x:f>
        <x:v>0</x:v>
      </x:c>
      <x:c r="AB3345" s="55" t="b">
        <x:v>0</x:v>
      </x:c>
      <x:c r="AC3345" s="55" t="b">
        <x:v>0</x:v>
      </x:c>
      <x:c r="AD3345" s="50" t="n">
        <x:f>IF(X3345,1,0)+IF(Z3345,1,0)+IF(AA3345,1,0)+IF(AB3345,1,0)</x:f>
        <x:v>0</x:v>
      </x:c>
      <x:c r="AE3345" s="50" t="n">
        <x:f>IF(Y3345,1,0)+IF(Z3345,1,0)+IF(AA3345,1,0)+IF(AB3345,1,0)</x:f>
        <x:v>0</x:v>
      </x:c>
      <x:c r="AF3345" s="50" t="n">
        <x:f>IF(Y3345,1,0)+IF(Z3345,1,0)+IF(AA3345,1,0)+IF(AC3345,1,0)</x:f>
        <x:v>0</x:v>
      </x:c>
      <x:c r="AG3345" s="53" t="n">
        <x:v>44348</x:v>
      </x:c>
      <x:c r="AH3345" s="50" t="str">
        <x:v>S100W166</x:v>
      </x:c>
      <x:c r="AI3345" s="50" t="str">
        <x:v>NetSalesSummaryOfBusinessResults</x:v>
      </x:c>
      <x:c r="AJ3345" s="50" t="str">
        <x:v>OperatingIncome</x:v>
      </x:c>
      <x:c r="AK3345" s="53" t="n">
        <x:v>45747</x:v>
      </x:c>
      <x:c r="AL3345" s="50" t="str">
        <x:v>365/365/365/366/365</x:v>
      </x:c>
      <x:c r="AM3345" s="51" t="n">
        <x:v>14796500</x:v>
      </x:c>
      <x:c r="AN3345" s="51" t="n">
        <x:v>2324</x:v>
      </x:c>
      <x:c r="AO3345" s="51" t="n">
        <x:f>IFERROR(AM3345*AN3345,"")</x:f>
        <x:v>34387066000</x:v>
      </x:c>
      <x:c r="AP3345" s="56" t="n">
        <x:f>IFERROR(AO3345/(K3345*1000000),"")</x:f>
        <x:v>0.23524748587300068</x:v>
      </x:c>
      <x:c r="AQ3345" s="57" t="n">
        <x:v>50966365</x:v>
      </x:c>
      <x:c r="AR3345" s="52" t="n">
        <x:v>0.2785850347339392</x:v>
      </x:c>
      <x:c r="AS3345" s="52" t="n">
        <x:v>-0.341177938345293</x:v>
      </x:c>
      <x:c r="AT3345" s="55" t="b">
        <x:v>1</x:v>
      </x:c>
      <x:c r="AU3345" s="50"/>
      <x:c r="AV3345" s="58" t="n">
        <x:v>0.0660755346676404</x:v>
      </x:c>
      <x:c r="AW3345" s="50" t="n">
        <x:v>1421</x:v>
      </x:c>
      <x:c r="AX3345" s="50" t="str">
        <x:v>Future Moat</x:v>
      </x:c>
      <x:c r="AY3345" s="50" t="str">
        <x:v>目立つ機械的警告なし（定性確認は別途必要）</x:v>
      </x:c>
      <x:c r="AZ3345" s="59" t="str">
        <x:v>2025-06-20 13:06</x:v>
      </x:c>
      <x:c r="BA3345" s="53" t="n">
        <x:v>43070</x:v>
      </x:c>
      <x:c r="BB3345" s="50"/>
      <x:c r="BC3345" s="50"/>
      <x:c r="BD3345" s="50" t="str">
        <x:v>TOPIX Small 2</x:v>
      </x:c>
    </x:row>
    <x:row r="3346">
      <x:c r="A3346" s="50" t="n">
        <x:v>3345</x:v>
      </x:c>
      <x:c r="B3346" s="50" t="str">
        <x:v>4845</x:v>
      </x:c>
      <x:c r="C3346" s="50" t="str">
        <x:v>4845.T</x:v>
      </x:c>
      <x:c r="D3346" s="50" t="str">
        <x:v>Scala,Inc.</x:v>
      </x:c>
      <x:c r="E3346" s="50" t="str">
        <x:v>Standard Market(Domestic)</x:v>
      </x:c>
      <x:c r="F3346" s="50" t="str">
        <x:v>Information &amp; Communication</x:v>
      </x:c>
      <x:c r="G3346" s="51" t="n">
        <x:v>8712.875</x:v>
      </x:c>
      <x:c r="H3346" s="51" t="n">
        <x:v>9569.367</x:v>
      </x:c>
      <x:c r="I3346" s="51" t="n">
        <x:v>11838.343</x:v>
      </x:c>
      <x:c r="J3346" s="51" t="n">
        <x:v>8193.338</x:v>
      </x:c>
      <x:c r="K3346" s="51" t="n">
        <x:v>8179.945</x:v>
      </x:c>
      <x:c r="L3346" s="52" t="n">
        <x:f>IFERROR(H3346/G3346-1,"")</x:f>
        <x:v>0.09830188083726665</x:v>
      </x:c>
      <x:c r="M3346" s="52" t="n">
        <x:f>IFERROR(I3346/H3346-1,"")</x:f>
        <x:v>0.23710826431884158</x:v>
      </x:c>
      <x:c r="N3346" s="52" t="n">
        <x:f>IFERROR(J3346/I3346-1,"")</x:f>
        <x:v>-0.30789824217798056</x:v>
      </x:c>
      <x:c r="O3346" s="52" t="n">
        <x:f>IFERROR(K3346/J3346-1,"")</x:f>
        <x:v>-0.0016346207125838008</x:v>
      </x:c>
      <x:c r="P3346" s="52" t="n">
        <x:f>IFERROR((K3346/G3346)^(1/4)-1,"")</x:f>
        <x:v>-0.015655259719270953</x:v>
      </x:c>
      <x:c r="Q3346" s="51" t="n">
        <x:v>751.766</x:v>
      </x:c>
      <x:c r="R3346" s="52" t="n">
        <x:f>IFERROR(Q3346/K3346,"")</x:f>
        <x:v>0.09190355191874762</x:v>
      </x:c>
      <x:c r="S3346" s="53" t="n">
        <x:v>37012</x:v>
      </x:c>
      <x:c r="T3346" s="50" t="str">
        <x:v>EDINET_company_history</x:v>
      </x:c>
      <x:c r="U3346" s="50" t="str">
        <x:v>日本マスタートラスト信託銀行㈱ （信託口）（注）</x:v>
      </x:c>
      <x:c r="V3346" s="54" t="n">
        <x:v>0.1241</x:v>
      </x:c>
      <x:c r="W3346" s="50"/>
      <x:c r="X3346" s="50" t="b">
        <x:f>AND(COUNT(L3346:O3346)=4,L3346&gt;='設定'!$B$6,M3346&gt;='設定'!$B$6,N3346&gt;='設定'!$B$6,O3346&gt;='設定'!$B$6)</x:f>
        <x:v>0</x:v>
      </x:c>
      <x:c r="Y3346" s="50" t="b">
        <x:f>AND(COUNT(G3346:K3346)=5,P3346&gt;='設定'!$B$7)</x:f>
        <x:v>0</x:v>
      </x:c>
      <x:c r="Z3346" s="50" t="b">
        <x:f>AND(ISNUMBER(R3346),R3346&gt;='設定'!$B$8)</x:f>
        <x:v>0</x:v>
      </x:c>
      <x:c r="AA3346" s="50" t="b">
        <x:f>AND(ISNUMBER(S3346),S3346&gt;=DATE(YEAR('設定'!$B$10)-'設定'!$B$9,MONTH('設定'!$B$10),DAY('設定'!$B$10)))</x:f>
        <x:v>0</x:v>
      </x:c>
      <x:c r="AB3346" s="55" t="b">
        <x:v>0</x:v>
      </x:c>
      <x:c r="AC3346" s="55" t="b">
        <x:v>0</x:v>
      </x:c>
      <x:c r="AD3346" s="50" t="n">
        <x:f>IF(X3346,1,0)+IF(Z3346,1,0)+IF(AA3346,1,0)+IF(AB3346,1,0)</x:f>
        <x:v>0</x:v>
      </x:c>
      <x:c r="AE3346" s="50" t="n">
        <x:f>IF(Y3346,1,0)+IF(Z3346,1,0)+IF(AA3346,1,0)+IF(AB3346,1,0)</x:f>
        <x:v>0</x:v>
      </x:c>
      <x:c r="AF3346" s="50" t="n">
        <x:f>IF(Y3346,1,0)+IF(Z3346,1,0)+IF(AA3346,1,0)+IF(AC3346,1,0)</x:f>
        <x:v>0</x:v>
      </x:c>
      <x:c r="AG3346" s="53" t="n">
        <x:v>44348</x:v>
      </x:c>
      <x:c r="AH3346" s="50" t="str">
        <x:v>S100WPSD</x:v>
      </x:c>
      <x:c r="AI3346" s="50" t="str">
        <x:v>RevenueIFRSSummaryOfBusinessResults</x:v>
      </x:c>
      <x:c r="AJ3346" s="50" t="str">
        <x:v>OperatingIncomeIFRSSummaryOfBusinessResults</x:v>
      </x:c>
      <x:c r="AK3346" s="53" t="n">
        <x:v>45838</x:v>
      </x:c>
      <x:c r="AL3346" s="50" t="str">
        <x:v>365/365/365/366/365</x:v>
      </x:c>
      <x:c r="AM3346" s="51" t="n">
        <x:v>17361859</x:v>
      </x:c>
      <x:c r="AN3346" s="51" t="n">
        <x:v>337</x:v>
      </x:c>
      <x:c r="AO3346" s="51" t="n">
        <x:f>IFERROR(AM3346*AN3346,"")</x:f>
        <x:v>5850946483</x:v>
      </x:c>
      <x:c r="AP3346" s="56" t="n">
        <x:f>IFERROR(AO3346/(K3346*1000000),"")</x:f>
        <x:v>0.7152794405096856</x:v>
      </x:c>
      <x:c r="AQ3346" s="57" t="n">
        <x:v>15087450</x:v>
      </x:c>
      <x:c r="AR3346" s="52" t="n">
        <x:v>0.2407408786813663</x:v>
      </x:c>
      <x:c r="AS3346" s="52" t="n">
        <x:v>-0.5353025874668762</x:v>
      </x:c>
      <x:c r="AT3346" s="55" t="b">
        <x:v>0</x:v>
      </x:c>
      <x:c r="AU3346" s="50" t="str">
        <x:v>low_liquidity</x:v>
      </x:c>
      <x:c r="AV3346" s="58" t="n">
        <x:v>0.2266686942742058</x:v>
      </x:c>
      <x:c r="AW3346" s="50" t="n">
        <x:v>608</x:v>
      </x:c>
      <x:c r="AX3346" s="50" t="str">
        <x:v>Discovery</x:v>
      </x:c>
      <x:c r="AY3346" s="50" t="str">
        <x:v>既存適格性フィルター不通過: low_liquidity / 60日平均売買代金2,000万円未満</x:v>
      </x:c>
      <x:c r="AZ3346" s="59" t="str">
        <x:v>2025-09-25 15:31</x:v>
      </x:c>
      <x:c r="BA3346" s="53" t="n">
        <x:v>37012</x:v>
      </x:c>
      <x:c r="BB3346" s="50"/>
      <x:c r="BC3346" s="50"/>
      <x:c r="BD3346" s="50" t="str">
        <x:v>TOPIX Small 2</x:v>
      </x:c>
    </x:row>
    <x:row r="3347">
      <x:c r="A3347" s="50" t="n">
        <x:v>3346</x:v>
      </x:c>
      <x:c r="B3347" s="50" t="str">
        <x:v>3420</x:v>
      </x:c>
      <x:c r="C3347" s="50" t="str">
        <x:v>3420.T</x:v>
      </x:c>
      <x:c r="D3347" s="50" t="str">
        <x:v>KFC Ltd</x:v>
      </x:c>
      <x:c r="E3347" s="50" t="str">
        <x:v>Standard Market(Domestic)</x:v>
      </x:c>
      <x:c r="F3347" s="50" t="str">
        <x:v>Metal Products</x:v>
      </x:c>
      <x:c r="G3347" s="51" t="n">
        <x:v>27798.445</x:v>
      </x:c>
      <x:c r="H3347" s="51" t="n">
        <x:v>25957.62</x:v>
      </x:c>
      <x:c r="I3347" s="51" t="n">
        <x:v>22627.321</x:v>
      </x:c>
      <x:c r="J3347" s="51" t="n">
        <x:v>25070.067</x:v>
      </x:c>
      <x:c r="K3347" s="51" t="n">
        <x:v>26073.037</x:v>
      </x:c>
      <x:c r="L3347" s="52" t="n">
        <x:f>IFERROR(H3347/G3347-1,"")</x:f>
        <x:v>-0.06622043067516914</x:v>
      </x:c>
      <x:c r="M3347" s="52" t="n">
        <x:f>IFERROR(I3347/H3347-1,"")</x:f>
        <x:v>-0.12829754808029392</x:v>
      </x:c>
      <x:c r="N3347" s="52" t="n">
        <x:f>IFERROR(J3347/I3347-1,"")</x:f>
        <x:v>0.10795559933940035</x:v>
      </x:c>
      <x:c r="O3347" s="52" t="n">
        <x:f>IFERROR(K3347/J3347-1,"")</x:f>
        <x:v>0.04000667409464853</x:v>
      </x:c>
      <x:c r="P3347" s="52" t="n">
        <x:f>IFERROR((K3347/G3347)^(1/4)-1,"")</x:f>
        <x:v>-0.015891960941996297</x:v>
      </x:c>
      <x:c r="Q3347" s="51" t="n">
        <x:v>1358.751</x:v>
      </x:c>
      <x:c r="R3347" s="52" t="n">
        <x:f>IFERROR(Q3347/K3347,"")</x:f>
        <x:v>0.0521132616810232</x:v>
      </x:c>
      <x:c r="S3347" s="53" t="n">
        <x:v>35765</x:v>
      </x:c>
      <x:c r="T3347" s="50" t="str">
        <x:v>EDINET_company_history</x:v>
      </x:c>
      <x:c r="U3347" s="50" t="str">
        <x:v>那須電機鉄工株式会社</x:v>
      </x:c>
      <x:c r="V3347" s="54" t="n">
        <x:v>0.1235</x:v>
      </x:c>
      <x:c r="W3347" s="50" t="str">
        <x:v>髙田 俊太 / 田村 知幸</x:v>
      </x:c>
      <x:c r="X3347" s="50" t="b">
        <x:f>AND(COUNT(L3347:O3347)=4,L3347&gt;='設定'!$B$6,M3347&gt;='設定'!$B$6,N3347&gt;='設定'!$B$6,O3347&gt;='設定'!$B$6)</x:f>
        <x:v>0</x:v>
      </x:c>
      <x:c r="Y3347" s="50" t="b">
        <x:f>AND(COUNT(G3347:K3347)=5,P3347&gt;='設定'!$B$7)</x:f>
        <x:v>0</x:v>
      </x:c>
      <x:c r="Z3347" s="50" t="b">
        <x:f>AND(ISNUMBER(R3347),R3347&gt;='設定'!$B$8)</x:f>
        <x:v>0</x:v>
      </x:c>
      <x:c r="AA3347" s="50" t="b">
        <x:f>AND(ISNUMBER(S3347),S3347&gt;=DATE(YEAR('設定'!$B$10)-'設定'!$B$9,MONTH('設定'!$B$10),DAY('設定'!$B$10)))</x:f>
        <x:v>0</x:v>
      </x:c>
      <x:c r="AB3347" s="55" t="b">
        <x:v>0</x:v>
      </x:c>
      <x:c r="AC3347" s="55" t="b">
        <x:v>0</x:v>
      </x:c>
      <x:c r="AD3347" s="50" t="n">
        <x:f>IF(X3347,1,0)+IF(Z3347,1,0)+IF(AA3347,1,0)+IF(AB3347,1,0)</x:f>
        <x:v>0</x:v>
      </x:c>
      <x:c r="AE3347" s="50" t="n">
        <x:f>IF(Y3347,1,0)+IF(Z3347,1,0)+IF(AA3347,1,0)+IF(AB3347,1,0)</x:f>
        <x:v>0</x:v>
      </x:c>
      <x:c r="AF3347" s="50" t="n">
        <x:f>IF(Y3347,1,0)+IF(Z3347,1,0)+IF(AA3347,1,0)+IF(AC3347,1,0)</x:f>
        <x:v>0</x:v>
      </x:c>
      <x:c r="AG3347" s="53" t="n">
        <x:v>44348</x:v>
      </x:c>
      <x:c r="AH3347" s="50" t="str">
        <x:v>S100W1Z6</x:v>
      </x:c>
      <x:c r="AI3347" s="50" t="str">
        <x:v>NetSalesSummaryOfBusinessResults</x:v>
      </x:c>
      <x:c r="AJ3347" s="50" t="str">
        <x:v>OperatingIncome</x:v>
      </x:c>
      <x:c r="AK3347" s="53" t="n">
        <x:v>45747</x:v>
      </x:c>
      <x:c r="AL3347" s="50" t="str">
        <x:v>365/365/365/366/365</x:v>
      </x:c>
      <x:c r="AM3347" s="51" t="n">
        <x:v>7359550</x:v>
      </x:c>
      <x:c r="AN3347" s="51" t="n">
        <x:v>1512</x:v>
      </x:c>
      <x:c r="AO3347" s="51" t="n">
        <x:f>IFERROR(AM3347*AN3347,"")</x:f>
        <x:v>11127639600</x:v>
      </x:c>
      <x:c r="AP3347" s="56" t="n">
        <x:f>IFERROR(AO3347/(K3347*1000000),"")</x:f>
        <x:v>0.42678724384888495</x:v>
      </x:c>
      <x:c r="AQ3347" s="57" t="n">
        <x:v>6791870</x:v>
      </x:c>
      <x:c r="AR3347" s="52" t="n">
        <x:v>0.1693121629116765</x:v>
      </x:c>
      <x:c r="AS3347" s="52" t="n">
        <x:v>-0.3926082609664997</x:v>
      </x:c>
      <x:c r="AT3347" s="55" t="b">
        <x:v>0</x:v>
      </x:c>
      <x:c r="AU3347" s="50" t="str">
        <x:v>low_liquidity</x:v>
      </x:c>
      <x:c r="AV3347" s="58" t="n">
        <x:v>0.188726567835525</x:v>
      </x:c>
      <x:c r="AW3347" s="50" t="n">
        <x:v>758</x:v>
      </x:c>
      <x:c r="AX3347" s="50" t="str">
        <x:v>Discovery</x:v>
      </x:c>
      <x:c r="AY3347" s="50" t="str">
        <x:v>既存適格性フィルター不通過: low_liquidity / 60日平均売買代金2,000万円未満</x:v>
      </x:c>
      <x:c r="AZ3347" s="59" t="str">
        <x:v>2025-06-23 14:00</x:v>
      </x:c>
      <x:c r="BA3347" s="53" t="n">
        <x:v>35765</x:v>
      </x:c>
      <x:c r="BB3347" s="50"/>
      <x:c r="BC3347" s="50"/>
      <x:c r="BD3347" s="50"/>
    </x:row>
    <x:row r="3348">
      <x:c r="A3348" s="50" t="n">
        <x:v>3347</x:v>
      </x:c>
      <x:c r="B3348" s="50" t="str">
        <x:v>6034</x:v>
      </x:c>
      <x:c r="C3348" s="50" t="str">
        <x:v>6034.T</x:v>
      </x:c>
      <x:c r="D3348" s="50" t="str">
        <x:v>MRT Inc.</x:v>
      </x:c>
      <x:c r="E3348" s="50" t="str">
        <x:v>Growth Market(Domestic)</x:v>
      </x:c>
      <x:c r="F3348" s="50" t="str">
        <x:v>Services</x:v>
      </x:c>
      <x:c r="G3348" s="51" t="n">
        <x:v>4469.202</x:v>
      </x:c>
      <x:c r="H3348" s="51" t="n">
        <x:v>8738.193</x:v>
      </x:c>
      <x:c r="I3348" s="51" t="n">
        <x:v>5407.087</x:v>
      </x:c>
      <x:c r="J3348" s="51" t="n">
        <x:v>4165.519</x:v>
      </x:c>
      <x:c r="K3348" s="51" t="n">
        <x:v>4191.472</x:v>
      </x:c>
      <x:c r="L3348" s="52" t="n">
        <x:f>IFERROR(H3348/G3348-1,"")</x:f>
        <x:v>0.9552020696312225</x:v>
      </x:c>
      <x:c r="M3348" s="52" t="n">
        <x:f>IFERROR(I3348/H3348-1,"")</x:f>
        <x:v>-0.3812122254566819</x:v>
      </x:c>
      <x:c r="N3348" s="52" t="n">
        <x:f>IFERROR(J3348/I3348-1,"")</x:f>
        <x:v>-0.22961864678707777</x:v>
      </x:c>
      <x:c r="O3348" s="52" t="n">
        <x:f>IFERROR(K3348/J3348-1,"")</x:f>
        <x:v>0.006230436111322346</x:v>
      </x:c>
      <x:c r="P3348" s="52" t="n">
        <x:f>IFERROR((K3348/G3348)^(1/4)-1,"")</x:f>
        <x:v>-0.015911523744062017</x:v>
      </x:c>
      <x:c r="Q3348" s="51" t="n">
        <x:v>95.906</x:v>
      </x:c>
      <x:c r="R3348" s="52" t="n">
        <x:f>IFERROR(Q3348/K3348,"")</x:f>
        <x:v>0.02288122168059336</x:v>
      </x:c>
      <x:c r="S3348" s="53" t="n">
        <x:v>41974</x:v>
      </x:c>
      <x:c r="T3348" s="50" t="str">
        <x:v>EDINET_company_history</x:v>
      </x:c>
      <x:c r="U3348" s="50" t="str">
        <x:v>株式会社冨田医療研究所</x:v>
      </x:c>
      <x:c r="V3348" s="54" t="n">
        <x:v>0.2169</x:v>
      </x:c>
      <x:c r="W3348" s="50" t="str">
        <x:v>小川 智也</x:v>
      </x:c>
      <x:c r="X3348" s="50" t="b">
        <x:f>AND(COUNT(L3348:O3348)=4,L3348&gt;='設定'!$B$6,M3348&gt;='設定'!$B$6,N3348&gt;='設定'!$B$6,O3348&gt;='設定'!$B$6)</x:f>
        <x:v>0</x:v>
      </x:c>
      <x:c r="Y3348" s="50" t="b">
        <x:f>AND(COUNT(G3348:K3348)=5,P3348&gt;='設定'!$B$7)</x:f>
        <x:v>0</x:v>
      </x:c>
      <x:c r="Z3348" s="50" t="b">
        <x:f>AND(ISNUMBER(R3348),R3348&gt;='設定'!$B$8)</x:f>
        <x:v>0</x:v>
      </x:c>
      <x:c r="AA3348" s="50" t="b">
        <x:f>AND(ISNUMBER(S3348),S3348&gt;=DATE(YEAR('設定'!$B$10)-'設定'!$B$9,MONTH('設定'!$B$10),DAY('設定'!$B$10)))</x:f>
        <x:v>0</x:v>
      </x:c>
      <x:c r="AB3348" s="55" t="b">
        <x:v>0</x:v>
      </x:c>
      <x:c r="AC3348" s="55" t="b">
        <x:v>0</x:v>
      </x:c>
      <x:c r="AD3348" s="50" t="n">
        <x:f>IF(X3348,1,0)+IF(Z3348,1,0)+IF(AA3348,1,0)+IF(AB3348,1,0)</x:f>
        <x:v>0</x:v>
      </x:c>
      <x:c r="AE3348" s="50" t="n">
        <x:f>IF(Y3348,1,0)+IF(Z3348,1,0)+IF(AA3348,1,0)+IF(AB3348,1,0)</x:f>
        <x:v>0</x:v>
      </x:c>
      <x:c r="AF3348" s="50" t="n">
        <x:f>IF(Y3348,1,0)+IF(Z3348,1,0)+IF(AA3348,1,0)+IF(AC3348,1,0)</x:f>
        <x:v>0</x:v>
      </x:c>
      <x:c r="AG3348" s="53" t="n">
        <x:v>44348</x:v>
      </x:c>
      <x:c r="AH3348" s="50" t="str">
        <x:v>S100XSR6</x:v>
      </x:c>
      <x:c r="AI3348" s="50" t="str">
        <x:v>RevenueIFRSSummaryOfBusinessResults</x:v>
      </x:c>
      <x:c r="AJ3348" s="50" t="str">
        <x:v>OperatingProfitLossIFRS</x:v>
      </x:c>
      <x:c r="AK3348" s="53" t="n">
        <x:v>46022</x:v>
      </x:c>
      <x:c r="AL3348" s="50" t="str">
        <x:v>365/365/365/366/365</x:v>
      </x:c>
      <x:c r="AM3348" s="51" t="n">
        <x:v>5533400</x:v>
      </x:c>
      <x:c r="AN3348" s="51" t="n">
        <x:v>614</x:v>
      </x:c>
      <x:c r="AO3348" s="51" t="n">
        <x:f>IFERROR(AM3348*AN3348,"")</x:f>
        <x:v>3397507600</x:v>
      </x:c>
      <x:c r="AP3348" s="56" t="n">
        <x:f>IFERROR(AO3348/(K3348*1000000),"")</x:f>
        <x:v>0.8105762367015694</x:v>
      </x:c>
      <x:c r="AQ3348" s="57" t="n">
        <x:v>2221373.3333333335</x:v>
      </x:c>
      <x:c r="AR3348" s="52" t="n">
        <x:v>0.4610000001523312</x:v>
      </x:c>
      <x:c r="AS3348" s="52" t="n">
        <x:v>-0.7584428751403198</x:v>
      </x:c>
      <x:c r="AT3348" s="55" t="b">
        <x:v>0</x:v>
      </x:c>
      <x:c r="AU3348" s="50" t="str">
        <x:v>low_liquidity</x:v>
      </x:c>
      <x:c r="AV3348" s="58" t="n">
        <x:v>-0.2757244893558815</x:v>
      </x:c>
      <x:c r="AW3348" s="50" t="n">
        <x:v>3240</x:v>
      </x:c>
      <x:c r="AX3348" s="50" t="str">
        <x:v>Future Moat</x:v>
      </x:c>
      <x:c r="AY3348" s="50" t="str">
        <x:v>既存適格性フィルター不通過: low_liquidity / 60日平均売買代金2,000万円未満 / ローカル5年最大下落率-60%以下</x:v>
      </x:c>
      <x:c r="AZ3348" s="59" t="str">
        <x:v>2026-03-23 16:00</x:v>
      </x:c>
      <x:c r="BA3348" s="53" t="n">
        <x:v>41974</x:v>
      </x:c>
      <x:c r="BB3348" s="50"/>
      <x:c r="BC3348" s="50"/>
      <x:c r="BD3348" s="50"/>
    </x:row>
    <x:row r="3349">
      <x:c r="A3349" s="50" t="n">
        <x:v>3348</x:v>
      </x:c>
      <x:c r="B3349" s="50" t="str">
        <x:v>3842</x:v>
      </x:c>
      <x:c r="C3349" s="50" t="str">
        <x:v>3842.T</x:v>
      </x:c>
      <x:c r="D3349" s="50" t="str">
        <x:v>Nextgen,Inc.</x:v>
      </x:c>
      <x:c r="E3349" s="50" t="str">
        <x:v>Standard Market(Domestic)</x:v>
      </x:c>
      <x:c r="F3349" s="50" t="str">
        <x:v>Information &amp; Communication</x:v>
      </x:c>
      <x:c r="G3349" s="51" t="n">
        <x:v>3863.565</x:v>
      </x:c>
      <x:c r="H3349" s="51" t="n">
        <x:v>3750.288</x:v>
      </x:c>
      <x:c r="I3349" s="51" t="n">
        <x:v>3053.432</x:v>
      </x:c>
      <x:c r="J3349" s="51" t="n">
        <x:v>3522.737</x:v>
      </x:c>
      <x:c r="K3349" s="51" t="n">
        <x:v>3620.794</x:v>
      </x:c>
      <x:c r="L3349" s="52" t="n">
        <x:f>IFERROR(H3349/G3349-1,"")</x:f>
        <x:v>-0.02931929448579229</x:v>
      </x:c>
      <x:c r="M3349" s="52" t="n">
        <x:f>IFERROR(I3349/H3349-1,"")</x:f>
        <x:v>-0.1858139961517623</x:v>
      </x:c>
      <x:c r="N3349" s="52" t="n">
        <x:f>IFERROR(J3349/I3349-1,"")</x:f>
        <x:v>0.15369754427149518</x:v>
      </x:c>
      <x:c r="O3349" s="52" t="n">
        <x:f>IFERROR(K3349/J3349-1,"")</x:f>
        <x:v>0.02783545862208836</x:v>
      </x:c>
      <x:c r="P3349" s="52" t="n">
        <x:f>IFERROR((K3349/G3349)^(1/4)-1,"")</x:f>
        <x:v>-0.016093344171473345</x:v>
      </x:c>
      <x:c r="Q3349" s="51" t="n">
        <x:v>262.271</x:v>
      </x:c>
      <x:c r="R3349" s="52" t="n">
        <x:f>IFERROR(Q3349/K3349,"")</x:f>
        <x:v>0.07243466488289586</x:v>
      </x:c>
      <x:c r="S3349" s="53" t="n">
        <x:v>39142</x:v>
      </x:c>
      <x:c r="T3349" s="50" t="str">
        <x:v>EDINET_company_history</x:v>
      </x:c>
      <x:c r="U3349" s="50" t="str">
        <x:v>エクシオグループ株式会社</x:v>
      </x:c>
      <x:c r="V3349" s="54" t="n">
        <x:v>0.2134</x:v>
      </x:c>
      <x:c r="W3349" s="50" t="str">
        <x:v>大西 新二</x:v>
      </x:c>
      <x:c r="X3349" s="50" t="b">
        <x:f>AND(COUNT(L3349:O3349)=4,L3349&gt;='設定'!$B$6,M3349&gt;='設定'!$B$6,N3349&gt;='設定'!$B$6,O3349&gt;='設定'!$B$6)</x:f>
        <x:v>0</x:v>
      </x:c>
      <x:c r="Y3349" s="50" t="b">
        <x:f>AND(COUNT(G3349:K3349)=5,P3349&gt;='設定'!$B$7)</x:f>
        <x:v>0</x:v>
      </x:c>
      <x:c r="Z3349" s="50" t="b">
        <x:f>AND(ISNUMBER(R3349),R3349&gt;='設定'!$B$8)</x:f>
        <x:v>0</x:v>
      </x:c>
      <x:c r="AA3349" s="50" t="b">
        <x:f>AND(ISNUMBER(S3349),S3349&gt;=DATE(YEAR('設定'!$B$10)-'設定'!$B$9,MONTH('設定'!$B$10),DAY('設定'!$B$10)))</x:f>
        <x:v>0</x:v>
      </x:c>
      <x:c r="AB3349" s="55" t="b">
        <x:v>0</x:v>
      </x:c>
      <x:c r="AC3349" s="55" t="b">
        <x:v>0</x:v>
      </x:c>
      <x:c r="AD3349" s="50" t="n">
        <x:f>IF(X3349,1,0)+IF(Z3349,1,0)+IF(AA3349,1,0)+IF(AB3349,1,0)</x:f>
        <x:v>0</x:v>
      </x:c>
      <x:c r="AE3349" s="50" t="n">
        <x:f>IF(Y3349,1,0)+IF(Z3349,1,0)+IF(AA3349,1,0)+IF(AB3349,1,0)</x:f>
        <x:v>0</x:v>
      </x:c>
      <x:c r="AF3349" s="50" t="n">
        <x:f>IF(Y3349,1,0)+IF(Z3349,1,0)+IF(AA3349,1,0)+IF(AC3349,1,0)</x:f>
        <x:v>0</x:v>
      </x:c>
      <x:c r="AG3349" s="53" t="n">
        <x:v>44348</x:v>
      </x:c>
      <x:c r="AH3349" s="50" t="str">
        <x:v>S100W49X</x:v>
      </x:c>
      <x:c r="AI3349" s="50" t="str">
        <x:v>NetSalesSummaryOfBusinessResults</x:v>
      </x:c>
      <x:c r="AJ3349" s="50" t="str">
        <x:v>OperatingIncome</x:v>
      </x:c>
      <x:c r="AK3349" s="53" t="n">
        <x:v>45747</x:v>
      </x:c>
      <x:c r="AL3349" s="50" t="str">
        <x:v>365/365/365/366/365</x:v>
      </x:c>
      <x:c r="AM3349" s="51" t="n">
        <x:v>3091600</x:v>
      </x:c>
      <x:c r="AN3349" s="51" t="n">
        <x:v>985</x:v>
      </x:c>
      <x:c r="AO3349" s="51" t="n">
        <x:f>IFERROR(AM3349*AN3349,"")</x:f>
        <x:v>3045226000</x:v>
      </x:c>
      <x:c r="AP3349" s="56" t="n">
        <x:f>IFERROR(AO3349/(K3349*1000000),"")</x:f>
        <x:v>0.8410381811282277</x:v>
      </x:c>
      <x:c r="AQ3349" s="57" t="n">
        <x:v>9342446.666666666</x:v>
      </x:c>
      <x:c r="AR3349" s="52" t="n">
        <x:v>0.3883284189981273</x:v>
      </x:c>
      <x:c r="AS3349" s="52" t="n">
        <x:v>-0.6204655730608686</x:v>
      </x:c>
      <x:c r="AT3349" s="55" t="b">
        <x:v>0</x:v>
      </x:c>
      <x:c r="AU3349" s="50" t="str">
        <x:v>low_liquidity</x:v>
      </x:c>
      <x:c r="AV3349" s="58" t="n">
        <x:v>0.1002694756414392</x:v>
      </x:c>
      <x:c r="AW3349" s="50" t="n">
        <x:v>1230</x:v>
      </x:c>
      <x:c r="AX3349" s="50" t="str">
        <x:v>Discovery</x:v>
      </x:c>
      <x:c r="AY3349" s="50" t="str">
        <x:v>既存適格性フィルター不通過: low_liquidity / 60日平均売買代金2,000万円未満 / ローカル5年最大下落率-60%以下</x:v>
      </x:c>
      <x:c r="AZ3349" s="59" t="str">
        <x:v>2025-06-27 10:25</x:v>
      </x:c>
      <x:c r="BA3349" s="53" t="n">
        <x:v>39142</x:v>
      </x:c>
      <x:c r="BB3349" s="50"/>
      <x:c r="BC3349" s="50"/>
      <x:c r="BD3349" s="50"/>
    </x:row>
    <x:row r="3350">
      <x:c r="A3350" s="50" t="n">
        <x:v>3349</x:v>
      </x:c>
      <x:c r="B3350" s="50" t="str">
        <x:v>8039</x:v>
      </x:c>
      <x:c r="C3350" s="50" t="str">
        <x:v>8039.T</x:v>
      </x:c>
      <x:c r="D3350" s="50" t="str">
        <x:v>TSUKIJI UOICHIBA COMPANY,LIMITED</x:v>
      </x:c>
      <x:c r="E3350" s="50" t="str">
        <x:v>Standard Market(Domestic)</x:v>
      </x:c>
      <x:c r="F3350" s="50" t="str">
        <x:v>Wholesale Trade</x:v>
      </x:c>
      <x:c r="G3350" s="51" t="n">
        <x:v>66621</x:v>
      </x:c>
      <x:c r="H3350" s="51" t="n">
        <x:v>55018</x:v>
      </x:c>
      <x:c r="I3350" s="51" t="n">
        <x:v>57981</x:v>
      </x:c>
      <x:c r="J3350" s="51" t="n">
        <x:v>58701</x:v>
      </x:c>
      <x:c r="K3350" s="51" t="n">
        <x:v>62414</x:v>
      </x:c>
      <x:c r="L3350" s="52" t="n">
        <x:f>IFERROR(H3350/G3350-1,"")</x:f>
        <x:v>-0.1741643025472449</x:v>
      </x:c>
      <x:c r="M3350" s="52" t="n">
        <x:f>IFERROR(I3350/H3350-1,"")</x:f>
        <x:v>0.053855101966629126</x:v>
      </x:c>
      <x:c r="N3350" s="52" t="n">
        <x:f>IFERROR(J3350/I3350-1,"")</x:f>
        <x:v>0.01241786102343867</x:v>
      </x:c>
      <x:c r="O3350" s="52" t="n">
        <x:f>IFERROR(K3350/J3350-1,"")</x:f>
        <x:v>0.06325275548968512</x:v>
      </x:c>
      <x:c r="P3350" s="52" t="n">
        <x:f>IFERROR((K3350/G3350)^(1/4)-1,"")</x:f>
        <x:v>-0.016175310120353004</x:v>
      </x:c>
      <x:c r="Q3350" s="51" t="n">
        <x:v>302</x:v>
      </x:c>
      <x:c r="R3350" s="52" t="n">
        <x:f>IFERROR(Q3350/K3350,"")</x:f>
        <x:v>0.004838657993398917</x:v>
      </x:c>
      <x:c r="S3350" s="53" t="n">
        <x:v>23255</x:v>
      </x:c>
      <x:c r="T3350" s="50" t="str">
        <x:v>EDINET_company_history</x:v>
      </x:c>
      <x:c r="U3350" s="50" t="str">
        <x:v>丸紅シーフーズ株式会社</x:v>
      </x:c>
      <x:c r="V3350" s="54" t="n">
        <x:v>0.1182</x:v>
      </x:c>
      <x:c r="W3350" s="50" t="str">
        <x:v>吉田 猛 / 山﨑 康司</x:v>
      </x:c>
      <x:c r="X3350" s="50" t="b">
        <x:f>AND(COUNT(L3350:O3350)=4,L3350&gt;='設定'!$B$6,M3350&gt;='設定'!$B$6,N3350&gt;='設定'!$B$6,O3350&gt;='設定'!$B$6)</x:f>
        <x:v>0</x:v>
      </x:c>
      <x:c r="Y3350" s="50" t="b">
        <x:f>AND(COUNT(G3350:K3350)=5,P3350&gt;='設定'!$B$7)</x:f>
        <x:v>0</x:v>
      </x:c>
      <x:c r="Z3350" s="50" t="b">
        <x:f>AND(ISNUMBER(R3350),R3350&gt;='設定'!$B$8)</x:f>
        <x:v>0</x:v>
      </x:c>
      <x:c r="AA3350" s="50" t="b">
        <x:f>AND(ISNUMBER(S3350),S3350&gt;=DATE(YEAR('設定'!$B$10)-'設定'!$B$9,MONTH('設定'!$B$10),DAY('設定'!$B$10)))</x:f>
        <x:v>0</x:v>
      </x:c>
      <x:c r="AB3350" s="55" t="b">
        <x:v>0</x:v>
      </x:c>
      <x:c r="AC3350" s="55" t="b">
        <x:v>0</x:v>
      </x:c>
      <x:c r="AD3350" s="50" t="n">
        <x:f>IF(X3350,1,0)+IF(Z3350,1,0)+IF(AA3350,1,0)+IF(AB3350,1,0)</x:f>
        <x:v>0</x:v>
      </x:c>
      <x:c r="AE3350" s="50" t="n">
        <x:f>IF(Y3350,1,0)+IF(Z3350,1,0)+IF(AA3350,1,0)+IF(AB3350,1,0)</x:f>
        <x:v>0</x:v>
      </x:c>
      <x:c r="AF3350" s="50" t="n">
        <x:f>IF(Y3350,1,0)+IF(Z3350,1,0)+IF(AA3350,1,0)+IF(AC3350,1,0)</x:f>
        <x:v>0</x:v>
      </x:c>
      <x:c r="AG3350" s="53" t="n">
        <x:v>44348</x:v>
      </x:c>
      <x:c r="AH3350" s="50" t="str">
        <x:v>S100W7U0</x:v>
      </x:c>
      <x:c r="AI3350" s="50" t="str">
        <x:v>NetSalesSummaryOfBusinessResults</x:v>
      </x:c>
      <x:c r="AJ3350" s="50" t="str">
        <x:v>OperatingIncome</x:v>
      </x:c>
      <x:c r="AK3350" s="53" t="n">
        <x:v>45747</x:v>
      </x:c>
      <x:c r="AL3350" s="50" t="str">
        <x:v>365/365/365/366/365</x:v>
      </x:c>
      <x:c r="AM3350" s="51" t="n">
        <x:v>2218620</x:v>
      </x:c>
      <x:c r="AN3350" s="51" t="n">
        <x:v>3720</x:v>
      </x:c>
      <x:c r="AO3350" s="51" t="n">
        <x:f>IFERROR(AM3350*AN3350,"")</x:f>
        <x:v>8253266400</x:v>
      </x:c>
      <x:c r="AP3350" s="56" t="n">
        <x:f>IFERROR(AO3350/(K3350*1000000),"")</x:f>
        <x:v>0.13223421668215465</x:v>
      </x:c>
      <x:c r="AQ3350" s="57" t="n">
        <x:v>9198008.333333334</x:v>
      </x:c>
      <x:c r="AR3350" s="52" t="n">
        <x:v>0.2131162255683264</x:v>
      </x:c>
      <x:c r="AS3350" s="52" t="n">
        <x:v>-0.3147641889024478</x:v>
      </x:c>
      <x:c r="AT3350" s="55" t="b">
        <x:v>0</x:v>
      </x:c>
      <x:c r="AU3350" s="50" t="str">
        <x:v>low_liquidity</x:v>
      </x:c>
      <x:c r="AV3350" s="58" t="n">
        <x:v>-0.0470030465769192</x:v>
      </x:c>
      <x:c r="AW3350" s="50" t="n">
        <x:v>2239</x:v>
      </x:c>
      <x:c r="AX3350" s="50" t="str">
        <x:v>Transformation Moat</x:v>
      </x:c>
      <x:c r="AY3350" s="50" t="str">
        <x:v>既存適格性フィルター不通過: low_liquidity / 60日平均売買代金2,000万円未満</x:v>
      </x:c>
      <x:c r="AZ3350" s="59" t="str">
        <x:v>2025-06-27 11:28</x:v>
      </x:c>
      <x:c r="BA3350" s="53" t="n">
        <x:v>23255</x:v>
      </x:c>
      <x:c r="BB3350" s="50"/>
      <x:c r="BC3350" s="50"/>
      <x:c r="BD3350" s="50"/>
    </x:row>
    <x:row r="3351">
      <x:c r="A3351" s="50" t="n">
        <x:v>3350</x:v>
      </x:c>
      <x:c r="B3351" s="50" t="str">
        <x:v>7229</x:v>
      </x:c>
      <x:c r="C3351" s="50" t="str">
        <x:v>7229.T</x:v>
      </x:c>
      <x:c r="D3351" s="50" t="str">
        <x:v>YUTAKA GIKEN CO.,LTD.</x:v>
      </x:c>
      <x:c r="E3351" s="50" t="str">
        <x:v>Standard Market(Domestic)</x:v>
      </x:c>
      <x:c r="F3351" s="50" t="str">
        <x:v>Transportation Equipment</x:v>
      </x:c>
      <x:c r="G3351" s="51" t="n">
        <x:v>191326</x:v>
      </x:c>
      <x:c r="H3351" s="51" t="n">
        <x:v>213395</x:v>
      </x:c>
      <x:c r="I3351" s="51" t="n">
        <x:v>218004</x:v>
      </x:c>
      <x:c r="J3351" s="51" t="n">
        <x:v>216260</x:v>
      </x:c>
      <x:c r="K3351" s="51" t="n">
        <x:v>179213</x:v>
      </x:c>
      <x:c r="L3351" s="52" t="n">
        <x:f>IFERROR(H3351/G3351-1,"")</x:f>
        <x:v>0.11534762656408426</x:v>
      </x:c>
      <x:c r="M3351" s="52" t="n">
        <x:f>IFERROR(I3351/H3351-1,"")</x:f>
        <x:v>0.021598444199723454</x:v>
      </x:c>
      <x:c r="N3351" s="52" t="n">
        <x:f>IFERROR(J3351/I3351-1,"")</x:f>
        <x:v>-0.007999853213702446</x:v>
      </x:c>
      <x:c r="O3351" s="52" t="n">
        <x:f>IFERROR(K3351/J3351-1,"")</x:f>
        <x:v>-0.17130768519374828</x:v>
      </x:c>
      <x:c r="P3351" s="52" t="n">
        <x:f>IFERROR((K3351/G3351)^(1/4)-1,"")</x:f>
        <x:v>-0.016217983294990024</x:v>
      </x:c>
      <x:c r="Q3351" s="51" t="n">
        <x:v>6347</x:v>
      </x:c>
      <x:c r="R3351" s="52" t="n">
        <x:f>IFERROR(Q3351/K3351,"")</x:f>
        <x:v>0.035415957547722546</x:v>
      </x:c>
      <x:c r="S3351" s="53" t="n">
        <x:v>38322</x:v>
      </x:c>
      <x:c r="T3351" s="50" t="str">
        <x:v>EDINET_company_history</x:v>
      </x:c>
      <x:c r="U3351" s="50" t="str">
        <x:v>本田技研工業株式会社</x:v>
      </x:c>
      <x:c r="V3351" s="54" t="n">
        <x:v>0.6966</x:v>
      </x:c>
      <x:c r="W3351" s="50" t="str">
        <x:v>青島 隆男</x:v>
      </x:c>
      <x:c r="X3351" s="50" t="b">
        <x:f>AND(COUNT(L3351:O3351)=4,L3351&gt;='設定'!$B$6,M3351&gt;='設定'!$B$6,N3351&gt;='設定'!$B$6,O3351&gt;='設定'!$B$6)</x:f>
        <x:v>0</x:v>
      </x:c>
      <x:c r="Y3351" s="50" t="b">
        <x:f>AND(COUNT(G3351:K3351)=5,P3351&gt;='設定'!$B$7)</x:f>
        <x:v>0</x:v>
      </x:c>
      <x:c r="Z3351" s="50" t="b">
        <x:f>AND(ISNUMBER(R3351),R3351&gt;='設定'!$B$8)</x:f>
        <x:v>0</x:v>
      </x:c>
      <x:c r="AA3351" s="50" t="b">
        <x:f>AND(ISNUMBER(S3351),S3351&gt;=DATE(YEAR('設定'!$B$10)-'設定'!$B$9,MONTH('設定'!$B$10),DAY('設定'!$B$10)))</x:f>
        <x:v>0</x:v>
      </x:c>
      <x:c r="AB3351" s="55" t="b">
        <x:v>0</x:v>
      </x:c>
      <x:c r="AC3351" s="55" t="b">
        <x:v>0</x:v>
      </x:c>
      <x:c r="AD3351" s="50" t="n">
        <x:f>IF(X3351,1,0)+IF(Z3351,1,0)+IF(AA3351,1,0)+IF(AB3351,1,0)</x:f>
        <x:v>0</x:v>
      </x:c>
      <x:c r="AE3351" s="50" t="n">
        <x:f>IF(Y3351,1,0)+IF(Z3351,1,0)+IF(AA3351,1,0)+IF(AB3351,1,0)</x:f>
        <x:v>0</x:v>
      </x:c>
      <x:c r="AF3351" s="50" t="n">
        <x:f>IF(Y3351,1,0)+IF(Z3351,1,0)+IF(AA3351,1,0)+IF(AC3351,1,0)</x:f>
        <x:v>0</x:v>
      </x:c>
      <x:c r="AG3351" s="53" t="n">
        <x:v>44348</x:v>
      </x:c>
      <x:c r="AH3351" s="50" t="str">
        <x:v>S100W85O</x:v>
      </x:c>
      <x:c r="AI3351" s="50" t="str">
        <x:v>RevenueIFRSSummaryOfBusinessResults</x:v>
      </x:c>
      <x:c r="AJ3351" s="50" t="str">
        <x:v>OperatingProfitLossIFRSSummaryOfBusinessResults</x:v>
      </x:c>
      <x:c r="AK3351" s="53" t="n">
        <x:v>45747</x:v>
      </x:c>
      <x:c r="AL3351" s="50" t="str">
        <x:v>365/365/365/366/365</x:v>
      </x:c>
      <x:c r="AM3351" s="51" t="n">
        <x:v>14818100</x:v>
      </x:c>
      <x:c r="AN3351" s="51" t="n">
        <x:v>3005</x:v>
      </x:c>
      <x:c r="AO3351" s="51" t="n">
        <x:f>IFERROR(AM3351*AN3351,"")</x:f>
        <x:v>44528390500</x:v>
      </x:c>
      <x:c r="AP3351" s="56" t="n">
        <x:f>IFERROR(AO3351/(K3351*1000000),"")</x:f>
        <x:v>0.24846629708782286</x:v>
      </x:c>
      <x:c r="AQ3351" s="57" t="n">
        <x:v>47076526.666666664</x:v>
      </x:c>
      <x:c r="AR3351" s="52" t="n">
        <x:v>0.2382838660669339</x:v>
      </x:c>
      <x:c r="AS3351" s="52" t="n">
        <x:v>-0.3722417322564906</x:v>
      </x:c>
      <x:c r="AT3351" s="55" t="b">
        <x:v>0</x:v>
      </x:c>
      <x:c r="AU3351" s="50" t="str">
        <x:v>missing_financial_data</x:v>
      </x:c>
      <x:c r="AV3351" s="58" t="n">
        <x:v>0.091163827011305</x:v>
      </x:c>
      <x:c r="AW3351" s="50" t="n">
        <x:v>1284</x:v>
      </x:c>
      <x:c r="AX3351" s="50" t="str">
        <x:v>Discovery</x:v>
      </x:c>
      <x:c r="AY3351" s="50" t="str">
        <x:v>既存適格性フィルター不通過: missing_financial_data</x:v>
      </x:c>
      <x:c r="AZ3351" s="59" t="str">
        <x:v>2025-06-27 13:15</x:v>
      </x:c>
      <x:c r="BA3351" s="53" t="n">
        <x:v>38322</x:v>
      </x:c>
      <x:c r="BB3351" s="50"/>
      <x:c r="BC3351" s="50"/>
      <x:c r="BD3351" s="50"/>
    </x:row>
    <x:row r="3352">
      <x:c r="A3352" s="50" t="n">
        <x:v>3351</x:v>
      </x:c>
      <x:c r="B3352" s="50" t="str">
        <x:v>3069</x:v>
      </x:c>
      <x:c r="C3352" s="50" t="str">
        <x:v>3069.T</x:v>
      </x:c>
      <x:c r="D3352" s="50" t="str">
        <x:v>JFLA Holdings Inc.</x:v>
      </x:c>
      <x:c r="E3352" s="50" t="str">
        <x:v>Standard Market(Domestic)</x:v>
      </x:c>
      <x:c r="F3352" s="50" t="str">
        <x:v>Foods</x:v>
      </x:c>
      <x:c r="G3352" s="51" t="n">
        <x:v>69619.945</x:v>
      </x:c>
      <x:c r="H3352" s="51" t="n">
        <x:v>70374.273</x:v>
      </x:c>
      <x:c r="I3352" s="51" t="n">
        <x:v>76713.786</x:v>
      </x:c>
      <x:c r="J3352" s="51" t="n">
        <x:v>67902.174</x:v>
      </x:c>
      <x:c r="K3352" s="51" t="n">
        <x:v>65207.679</x:v>
      </x:c>
      <x:c r="L3352" s="52" t="n">
        <x:f>IFERROR(H3352/G3352-1,"")</x:f>
        <x:v>0.010834941050298141</x:v>
      </x:c>
      <x:c r="M3352" s="52" t="n">
        <x:f>IFERROR(I3352/H3352-1,"")</x:f>
        <x:v>0.09008282046480232</x:v>
      </x:c>
      <x:c r="N3352" s="52" t="n">
        <x:f>IFERROR(J3352/I3352-1,"")</x:f>
        <x:v>-0.11486347447380574</x:v>
      </x:c>
      <x:c r="O3352" s="52" t="n">
        <x:f>IFERROR(K3352/J3352-1,"")</x:f>
        <x:v>-0.03968201371579061</x:v>
      </x:c>
      <x:c r="P3352" s="52" t="n">
        <x:f>IFERROR((K3352/G3352)^(1/4)-1,"")</x:f>
        <x:v>-0.01623522822049772</x:v>
      </x:c>
      <x:c r="Q3352" s="51" t="n">
        <x:v>1310.522</x:v>
      </x:c>
      <x:c r="R3352" s="52" t="n">
        <x:f>IFERROR(Q3352/K3352,"")</x:f>
        <x:v>0.020097663650932893</x:v>
      </x:c>
      <x:c r="S3352" s="53" t="n">
        <x:v>37196</x:v>
      </x:c>
      <x:c r="T3352" s="50" t="str">
        <x:v>EDINET_company_history</x:v>
      </x:c>
      <x:c r="U3352" s="50" t="str">
        <x:v>ＨＳＩグローバル株式会社</x:v>
      </x:c>
      <x:c r="V3352" s="54" t="n">
        <x:v>0.2388</x:v>
      </x:c>
      <x:c r="W3352" s="50" t="str">
        <x:v>檜 垣 周 作</x:v>
      </x:c>
      <x:c r="X3352" s="50" t="b">
        <x:f>AND(COUNT(L3352:O3352)=4,L3352&gt;='設定'!$B$6,M3352&gt;='設定'!$B$6,N3352&gt;='設定'!$B$6,O3352&gt;='設定'!$B$6)</x:f>
        <x:v>0</x:v>
      </x:c>
      <x:c r="Y3352" s="50" t="b">
        <x:f>AND(COUNT(G3352:K3352)=5,P3352&gt;='設定'!$B$7)</x:f>
        <x:v>0</x:v>
      </x:c>
      <x:c r="Z3352" s="50" t="b">
        <x:f>AND(ISNUMBER(R3352),R3352&gt;='設定'!$B$8)</x:f>
        <x:v>0</x:v>
      </x:c>
      <x:c r="AA3352" s="50" t="b">
        <x:f>AND(ISNUMBER(S3352),S3352&gt;=DATE(YEAR('設定'!$B$10)-'設定'!$B$9,MONTH('設定'!$B$10),DAY('設定'!$B$10)))</x:f>
        <x:v>0</x:v>
      </x:c>
      <x:c r="AB3352" s="55" t="b">
        <x:v>0</x:v>
      </x:c>
      <x:c r="AC3352" s="55" t="b">
        <x:v>0</x:v>
      </x:c>
      <x:c r="AD3352" s="50" t="n">
        <x:f>IF(X3352,1,0)+IF(Z3352,1,0)+IF(AA3352,1,0)+IF(AB3352,1,0)</x:f>
        <x:v>0</x:v>
      </x:c>
      <x:c r="AE3352" s="50" t="n">
        <x:f>IF(Y3352,1,0)+IF(Z3352,1,0)+IF(AA3352,1,0)+IF(AB3352,1,0)</x:f>
        <x:v>0</x:v>
      </x:c>
      <x:c r="AF3352" s="50" t="n">
        <x:f>IF(Y3352,1,0)+IF(Z3352,1,0)+IF(AA3352,1,0)+IF(AC3352,1,0)</x:f>
        <x:v>0</x:v>
      </x:c>
      <x:c r="AG3352" s="53" t="n">
        <x:v>44348</x:v>
      </x:c>
      <x:c r="AH3352" s="50" t="str">
        <x:v>S100W6VR</x:v>
      </x:c>
      <x:c r="AI3352" s="50" t="str">
        <x:v>NetSalesSummaryOfBusinessResults</x:v>
      </x:c>
      <x:c r="AJ3352" s="50" t="str">
        <x:v>OperatingIncome</x:v>
      </x:c>
      <x:c r="AK3352" s="53" t="n">
        <x:v>45747</x:v>
      </x:c>
      <x:c r="AL3352" s="50" t="str">
        <x:v>365/365/365/366/365</x:v>
      </x:c>
      <x:c r="AM3352" s="51" t="n">
        <x:v>47917836</x:v>
      </x:c>
      <x:c r="AN3352" s="51" t="n">
        <x:v>152</x:v>
      </x:c>
      <x:c r="AO3352" s="51" t="n">
        <x:f>IFERROR(AM3352*AN3352,"")</x:f>
        <x:v>7283511072</x:v>
      </x:c>
      <x:c r="AP3352" s="56" t="n">
        <x:f>IFERROR(AO3352/(K3352*1000000),"")</x:f>
        <x:v>0.1116971372650758</x:v>
      </x:c>
      <x:c r="AQ3352" s="57" t="n">
        <x:v>16154365</x:v>
      </x:c>
      <x:c r="AR3352" s="52" t="n">
        <x:v>0.2995933211212139</x:v>
      </x:c>
      <x:c r="AS3352" s="52" t="n">
        <x:v>-0.6939061113055949</x:v>
      </x:c>
      <x:c r="AT3352" s="55" t="b">
        <x:v>0</x:v>
      </x:c>
      <x:c r="AU3352" s="50" t="str">
        <x:v>low_liquidity</x:v>
      </x:c>
      <x:c r="AV3352" s="58" t="n">
        <x:v>-0.2524969622556285</x:v>
      </x:c>
      <x:c r="AW3352" s="50" t="n">
        <x:v>3195</x:v>
      </x:c>
      <x:c r="AX3352" s="50" t="str">
        <x:v>Transformation Moat</x:v>
      </x:c>
      <x:c r="AY3352" s="50" t="str">
        <x:v>既存適格性フィルター不通過: low_liquidity / 60日平均売買代金2,000万円未満 / ローカル5年最大下落率-60%以下</x:v>
      </x:c>
      <x:c r="AZ3352" s="59" t="str">
        <x:v>2025-06-30 10:09</x:v>
      </x:c>
      <x:c r="BA3352" s="53" t="n">
        <x:v>37196</x:v>
      </x:c>
      <x:c r="BB3352" s="50"/>
      <x:c r="BC3352" s="50"/>
      <x:c r="BD3352" s="50"/>
    </x:row>
    <x:row r="3353">
      <x:c r="A3353" s="50" t="n">
        <x:v>3352</x:v>
      </x:c>
      <x:c r="B3353" s="50" t="str">
        <x:v>2294</x:v>
      </x:c>
      <x:c r="C3353" s="50" t="str">
        <x:v>2294.T</x:v>
      </x:c>
      <x:c r="D3353" s="50" t="str">
        <x:v>Kakiyasu Honten Co.,Ltd.</x:v>
      </x:c>
      <x:c r="E3353" s="50" t="str">
        <x:v>Prime Market (Domestic)</x:v>
      </x:c>
      <x:c r="F3353" s="50" t="str">
        <x:v>Foods</x:v>
      </x:c>
      <x:c r="G3353" s="51" t="n">
        <x:v>37289</x:v>
      </x:c>
      <x:c r="H3353" s="51" t="n">
        <x:v>36837</x:v>
      </x:c>
      <x:c r="I3353" s="51" t="n">
        <x:v>42277</x:v>
      </x:c>
      <x:c r="J3353" s="51" t="n">
        <x:v>35710</x:v>
      </x:c>
      <x:c r="K3353" s="51" t="n">
        <x:v>34899</x:v>
      </x:c>
      <x:c r="L3353" s="52" t="n">
        <x:f>IFERROR(H3353/G3353-1,"")</x:f>
        <x:v>-0.01212153718254716</x:v>
      </x:c>
      <x:c r="M3353" s="52" t="n">
        <x:f>IFERROR(I3353/H3353-1,"")</x:f>
        <x:v>0.14767760675407882</x:v>
      </x:c>
      <x:c r="N3353" s="52" t="n">
        <x:f>IFERROR(J3353/I3353-1,"")</x:f>
        <x:v>-0.15533268680369938</x:v>
      </x:c>
      <x:c r="O3353" s="52" t="n">
        <x:f>IFERROR(K3353/J3353-1,"")</x:f>
        <x:v>-0.02271072528703444</x:v>
      </x:c>
      <x:c r="P3353" s="52" t="n">
        <x:f>IFERROR((K3353/G3353)^(1/4)-1,"")</x:f>
        <x:v>-0.016423686506151558</x:v>
      </x:c>
      <x:c r="Q3353" s="51" t="n">
        <x:v>1477</x:v>
      </x:c>
      <x:c r="R3353" s="52" t="n">
        <x:f>IFERROR(Q3353/K3353,"")</x:f>
        <x:v>0.04232212957391329</x:v>
      </x:c>
      <x:c r="S3353" s="53" t="n">
        <x:v>38322</x:v>
      </x:c>
      <x:c r="T3353" s="50" t="str">
        <x:v>EDINET_company_history</x:v>
      </x:c>
      <x:c r="U3353" s="50" t="str">
        <x:v>日本マスタートラスト信託銀行株式会社（信託口）</x:v>
      </x:c>
      <x:c r="V3353" s="54" t="n">
        <x:v>0.075</x:v>
      </x:c>
      <x:c r="W3353" s="50" t="str">
        <x:v>赤塚 保正</x:v>
      </x:c>
      <x:c r="X3353" s="50" t="b">
        <x:f>AND(COUNT(L3353:O3353)=4,L3353&gt;='設定'!$B$6,M3353&gt;='設定'!$B$6,N3353&gt;='設定'!$B$6,O3353&gt;='設定'!$B$6)</x:f>
        <x:v>0</x:v>
      </x:c>
      <x:c r="Y3353" s="50" t="b">
        <x:f>AND(COUNT(G3353:K3353)=5,P3353&gt;='設定'!$B$7)</x:f>
        <x:v>0</x:v>
      </x:c>
      <x:c r="Z3353" s="50" t="b">
        <x:f>AND(ISNUMBER(R3353),R3353&gt;='設定'!$B$8)</x:f>
        <x:v>0</x:v>
      </x:c>
      <x:c r="AA3353" s="50" t="b">
        <x:f>AND(ISNUMBER(S3353),S3353&gt;=DATE(YEAR('設定'!$B$10)-'設定'!$B$9,MONTH('設定'!$B$10),DAY('設定'!$B$10)))</x:f>
        <x:v>0</x:v>
      </x:c>
      <x:c r="AB3353" s="55" t="b">
        <x:v>0</x:v>
      </x:c>
      <x:c r="AC3353" s="55" t="b">
        <x:v>0</x:v>
      </x:c>
      <x:c r="AD3353" s="50" t="n">
        <x:f>IF(X3353,1,0)+IF(Z3353,1,0)+IF(AA3353,1,0)+IF(AB3353,1,0)</x:f>
        <x:v>0</x:v>
      </x:c>
      <x:c r="AE3353" s="50" t="n">
        <x:f>IF(Y3353,1,0)+IF(Z3353,1,0)+IF(AA3353,1,0)+IF(AB3353,1,0)</x:f>
        <x:v>0</x:v>
      </x:c>
      <x:c r="AF3353" s="50" t="n">
        <x:f>IF(Y3353,1,0)+IF(Z3353,1,0)+IF(AA3353,1,0)+IF(AC3353,1,0)</x:f>
        <x:v>0</x:v>
      </x:c>
      <x:c r="AG3353" s="53" t="n">
        <x:v>44348</x:v>
      </x:c>
      <x:c r="AH3353" s="50" t="str">
        <x:v>S100WEKB</x:v>
      </x:c>
      <x:c r="AI3353" s="50" t="str">
        <x:v>NetSalesSummaryOfBusinessResults</x:v>
      </x:c>
      <x:c r="AJ3353" s="50" t="str">
        <x:v>OperatingIncome</x:v>
      </x:c>
      <x:c r="AK3353" s="53" t="n">
        <x:v>45777</x:v>
      </x:c>
      <x:c r="AL3353" s="50" t="str">
        <x:v>365/365/426/366/365</x:v>
      </x:c>
      <x:c r="AM3353" s="51" t="n">
        <x:v>9578100</x:v>
      </x:c>
      <x:c r="AN3353" s="51" t="n">
        <x:v>2522</x:v>
      </x:c>
      <x:c r="AO3353" s="51" t="n">
        <x:f>IFERROR(AM3353*AN3353,"")</x:f>
        <x:v>24155968200</x:v>
      </x:c>
      <x:c r="AP3353" s="56" t="n">
        <x:f>IFERROR(AO3353/(K3353*1000000),"")</x:f>
        <x:v>0.692167918851543</x:v>
      </x:c>
      <x:c r="AQ3353" s="57" t="n">
        <x:v>139525793.33333334</x:v>
      </x:c>
      <x:c r="AR3353" s="52" t="n">
        <x:v>0.1771503778218879</x:v>
      </x:c>
      <x:c r="AS3353" s="52" t="n">
        <x:v>-0.2744262059125821</x:v>
      </x:c>
      <x:c r="AT3353" s="55" t="b">
        <x:v>1</x:v>
      </x:c>
      <x:c r="AU3353" s="50"/>
      <x:c r="AV3353" s="58" t="n">
        <x:v>-0.0167694019893811</x:v>
      </x:c>
      <x:c r="AW3353" s="50" t="n">
        <x:v>2012</x:v>
      </x:c>
      <x:c r="AX3353" s="50" t="str">
        <x:v>Core Moat</x:v>
      </x:c>
      <x:c r="AY3353" s="50" t="str">
        <x:v>目立つ機械的警告なし（定性確認は別途必要）</x:v>
      </x:c>
      <x:c r="AZ3353" s="59" t="str">
        <x:v>2025-07-25 15:37</x:v>
      </x:c>
      <x:c r="BA3353" s="53" t="n">
        <x:v>38322</x:v>
      </x:c>
      <x:c r="BB3353" s="50"/>
      <x:c r="BC3353" s="50"/>
      <x:c r="BD3353" s="50" t="str">
        <x:v>TOPIX Small 2</x:v>
      </x:c>
    </x:row>
    <x:row r="3354">
      <x:c r="A3354" s="50" t="n">
        <x:v>3353</x:v>
      </x:c>
      <x:c r="B3354" s="50" t="str">
        <x:v>4381</x:v>
      </x:c>
      <x:c r="C3354" s="50" t="str">
        <x:v>4381.T</x:v>
      </x:c>
      <x:c r="D3354" s="50" t="str">
        <x:v>BPLATS,Inc.</x:v>
      </x:c>
      <x:c r="E3354" s="50" t="str">
        <x:v>Growth Market(Domestic)</x:v>
      </x:c>
      <x:c r="F3354" s="50" t="str">
        <x:v>Information &amp; Communication</x:v>
      </x:c>
      <x:c r="G3354" s="51" t="n">
        <x:v>754.742</x:v>
      </x:c>
      <x:c r="H3354" s="51" t="n">
        <x:v>808.721</x:v>
      </x:c>
      <x:c r="I3354" s="51" t="n">
        <x:v>945.167</x:v>
      </x:c>
      <x:c r="J3354" s="51" t="n">
        <x:v>897.963</x:v>
      </x:c>
      <x:c r="K3354" s="51" t="n">
        <x:v>706.256</x:v>
      </x:c>
      <x:c r="L3354" s="52" t="n">
        <x:f>IFERROR(H3354/G3354-1,"")</x:f>
        <x:v>0.07151980411849346</x:v>
      </x:c>
      <x:c r="M3354" s="52" t="n">
        <x:f>IFERROR(I3354/H3354-1,"")</x:f>
        <x:v>0.16871826006743995</x:v>
      </x:c>
      <x:c r="N3354" s="52" t="n">
        <x:f>IFERROR(J3354/I3354-1,"")</x:f>
        <x:v>-0.049942496934404224</x:v>
      </x:c>
      <x:c r="O3354" s="52" t="n">
        <x:f>IFERROR(K3354/J3354-1,"")</x:f>
        <x:v>-0.21349097902697545</x:v>
      </x:c>
      <x:c r="P3354" s="52" t="n">
        <x:f>IFERROR((K3354/G3354)^(1/4)-1,"")</x:f>
        <x:v>-0.01646253442323664</x:v>
      </x:c>
      <x:c r="Q3354" s="51" t="n">
        <x:v>-207.489</x:v>
      </x:c>
      <x:c r="R3354" s="52" t="n">
        <x:f>IFERROR(Q3354/K3354,"")</x:f>
        <x:v>-0.2937872386216896</x:v>
      </x:c>
      <x:c r="S3354" s="53" t="n">
        <x:v>43191</x:v>
      </x:c>
      <x:c r="T3354" s="50" t="str">
        <x:v>EDINET_company_history</x:v>
      </x:c>
      <x:c r="U3354" s="50" t="str">
        <x:v>東京センチュリー株式会社</x:v>
      </x:c>
      <x:c r="V3354" s="54" t="n">
        <x:v>0.3041</x:v>
      </x:c>
      <x:c r="W3354" s="50" t="str">
        <x:v>藤田 健治 / 宮崎 琢磨 / 伊藤 淳一</x:v>
      </x:c>
      <x:c r="X3354" s="50" t="b">
        <x:f>AND(COUNT(L3354:O3354)=4,L3354&gt;='設定'!$B$6,M3354&gt;='設定'!$B$6,N3354&gt;='設定'!$B$6,O3354&gt;='設定'!$B$6)</x:f>
        <x:v>0</x:v>
      </x:c>
      <x:c r="Y3354" s="50" t="b">
        <x:f>AND(COUNT(G3354:K3354)=5,P3354&gt;='設定'!$B$7)</x:f>
        <x:v>0</x:v>
      </x:c>
      <x:c r="Z3354" s="50" t="b">
        <x:f>AND(ISNUMBER(R3354),R3354&gt;='設定'!$B$8)</x:f>
        <x:v>0</x:v>
      </x:c>
      <x:c r="AA3354" s="50" t="b">
        <x:f>AND(ISNUMBER(S3354),S3354&gt;=DATE(YEAR('設定'!$B$10)-'設定'!$B$9,MONTH('設定'!$B$10),DAY('設定'!$B$10)))</x:f>
        <x:v>0</x:v>
      </x:c>
      <x:c r="AB3354" s="55" t="b">
        <x:v>0</x:v>
      </x:c>
      <x:c r="AC3354" s="55" t="b">
        <x:v>0</x:v>
      </x:c>
      <x:c r="AD3354" s="50" t="n">
        <x:f>IF(X3354,1,0)+IF(Z3354,1,0)+IF(AA3354,1,0)+IF(AB3354,1,0)</x:f>
        <x:v>0</x:v>
      </x:c>
      <x:c r="AE3354" s="50" t="n">
        <x:f>IF(Y3354,1,0)+IF(Z3354,1,0)+IF(AA3354,1,0)+IF(AB3354,1,0)</x:f>
        <x:v>0</x:v>
      </x:c>
      <x:c r="AF3354" s="50" t="n">
        <x:f>IF(Y3354,1,0)+IF(Z3354,1,0)+IF(AA3354,1,0)+IF(AC3354,1,0)</x:f>
        <x:v>0</x:v>
      </x:c>
      <x:c r="AG3354" s="53" t="n">
        <x:v>44348</x:v>
      </x:c>
      <x:c r="AH3354" s="50" t="str">
        <x:v>S100W0KB</x:v>
      </x:c>
      <x:c r="AI3354" s="50" t="str">
        <x:v>NetSalesSummaryOfBusinessResults</x:v>
      </x:c>
      <x:c r="AJ3354" s="50" t="str">
        <x:v>OperatingIncome</x:v>
      </x:c>
      <x:c r="AK3354" s="53" t="n">
        <x:v>45747</x:v>
      </x:c>
      <x:c r="AL3354" s="50" t="str">
        <x:v>365/365/365/366/365</x:v>
      </x:c>
      <x:c r="AM3354" s="51" t="n">
        <x:v>2466241</x:v>
      </x:c>
      <x:c r="AN3354" s="51" t="n">
        <x:v>304</x:v>
      </x:c>
      <x:c r="AO3354" s="51" t="n">
        <x:f>IFERROR(AM3354*AN3354,"")</x:f>
        <x:v>749737264</x:v>
      </x:c>
      <x:c r="AP3354" s="56" t="n">
        <x:f>IFERROR(AO3354/(K3354*1000000),"")</x:f>
        <x:v>1.0615658684669582</x:v>
      </x:c>
      <x:c r="AQ3354" s="57" t="n">
        <x:v>7254640</x:v>
      </x:c>
      <x:c r="AR3354" s="52" t="n">
        <x:v>0.6087503844125223</x:v>
      </x:c>
      <x:c r="AS3354" s="52" t="n">
        <x:v>-0.9118840579710144</x:v>
      </x:c>
      <x:c r="AT3354" s="55" t="b">
        <x:v>0</x:v>
      </x:c>
      <x:c r="AU3354" s="50" t="str">
        <x:v>low_liquidity</x:v>
      </x:c>
      <x:c r="AV3354" s="58" t="n">
        <x:v>-0.4922162872500223</x:v>
      </x:c>
      <x:c r="AW3354" s="50" t="n">
        <x:v>3485</x:v>
      </x:c>
      <x:c r="AX3354" s="50" t="str">
        <x:v>Future Moat</x:v>
      </x:c>
      <x:c r="AY3354" s="50" t="str">
        <x:v>既存適格性フィルター不通過: low_liquidity / 60日平均売買代金2,000万円未満 / 年率ボラティリティ60%以上 / ローカル5年最大下落率-60%以下</x:v>
      </x:c>
      <x:c r="AZ3354" s="59" t="str">
        <x:v>2025-06-20 09:53</x:v>
      </x:c>
      <x:c r="BA3354" s="53" t="n">
        <x:v>43191</x:v>
      </x:c>
      <x:c r="BB3354" s="50"/>
      <x:c r="BC3354" s="50"/>
      <x:c r="BD3354" s="50"/>
    </x:row>
    <x:row r="3355">
      <x:c r="A3355" s="50" t="n">
        <x:v>3354</x:v>
      </x:c>
      <x:c r="B3355" s="50" t="str">
        <x:v>2819</x:v>
      </x:c>
      <x:c r="C3355" s="50" t="str">
        <x:v>2819.T</x:v>
      </x:c>
      <x:c r="D3355" s="50" t="str">
        <x:v>EBARA Foods Industry,Inc.</x:v>
      </x:c>
      <x:c r="E3355" s="50" t="str">
        <x:v>Standard Market(Domestic)</x:v>
      </x:c>
      <x:c r="F3355" s="50" t="str">
        <x:v>Foods</x:v>
      </x:c>
      <x:c r="G3355" s="51" t="n">
        <x:v>51334</x:v>
      </x:c>
      <x:c r="H3355" s="51" t="n">
        <x:v>43345</x:v>
      </x:c>
      <x:c r="I3355" s="51" t="n">
        <x:v>43419</x:v>
      </x:c>
      <x:c r="J3355" s="51" t="n">
        <x:v>45216</x:v>
      </x:c>
      <x:c r="K3355" s="51" t="n">
        <x:v>47963</x:v>
      </x:c>
      <x:c r="L3355" s="52" t="n">
        <x:f>IFERROR(H3355/G3355-1,"")</x:f>
        <x:v>-0.1556278489889742</x:v>
      </x:c>
      <x:c r="M3355" s="52" t="n">
        <x:f>IFERROR(I3355/H3355-1,"")</x:f>
        <x:v>0.0017072326681277783</x:v>
      </x:c>
      <x:c r="N3355" s="52" t="n">
        <x:f>IFERROR(J3355/I3355-1,"")</x:f>
        <x:v>0.04138741104124932</x:v>
      </x:c>
      <x:c r="O3355" s="52" t="n">
        <x:f>IFERROR(K3355/J3355-1,"")</x:f>
        <x:v>0.060752830856334095</x:v>
      </x:c>
      <x:c r="P3355" s="52" t="n">
        <x:f>IFERROR((K3355/G3355)^(1/4)-1,"")</x:f>
        <x:v>-0.01683749298371906</x:v>
      </x:c>
      <x:c r="Q3355" s="51" t="n">
        <x:v>2031</x:v>
      </x:c>
      <x:c r="R3355" s="52" t="n">
        <x:f>IFERROR(Q3355/K3355,"")</x:f>
        <x:v>0.04234514104622313</x:v>
      </x:c>
      <x:c r="S3355" s="53" t="n">
        <x:v>37926</x:v>
      </x:c>
      <x:c r="T3355" s="50" t="str">
        <x:v>EDINET_company_history</x:v>
      </x:c>
      <x:c r="U3355" s="50" t="str">
        <x:v>KMST HOLDINGS株式会社</x:v>
      </x:c>
      <x:c r="V3355" s="54" t="n">
        <x:v>0.3579</x:v>
      </x:c>
      <x:c r="W3355" s="50" t="str">
        <x:v>森村 剛士 / 吉田 泰弘</x:v>
      </x:c>
      <x:c r="X3355" s="50" t="b">
        <x:f>AND(COUNT(L3355:O3355)=4,L3355&gt;='設定'!$B$6,M3355&gt;='設定'!$B$6,N3355&gt;='設定'!$B$6,O3355&gt;='設定'!$B$6)</x:f>
        <x:v>0</x:v>
      </x:c>
      <x:c r="Y3355" s="50" t="b">
        <x:f>AND(COUNT(G3355:K3355)=5,P3355&gt;='設定'!$B$7)</x:f>
        <x:v>0</x:v>
      </x:c>
      <x:c r="Z3355" s="50" t="b">
        <x:f>AND(ISNUMBER(R3355),R3355&gt;='設定'!$B$8)</x:f>
        <x:v>0</x:v>
      </x:c>
      <x:c r="AA3355" s="50" t="b">
        <x:f>AND(ISNUMBER(S3355),S3355&gt;=DATE(YEAR('設定'!$B$10)-'設定'!$B$9,MONTH('設定'!$B$10),DAY('設定'!$B$10)))</x:f>
        <x:v>0</x:v>
      </x:c>
      <x:c r="AB3355" s="55" t="b">
        <x:v>0</x:v>
      </x:c>
      <x:c r="AC3355" s="55" t="b">
        <x:v>0</x:v>
      </x:c>
      <x:c r="AD3355" s="50" t="n">
        <x:f>IF(X3355,1,0)+IF(Z3355,1,0)+IF(AA3355,1,0)+IF(AB3355,1,0)</x:f>
        <x:v>0</x:v>
      </x:c>
      <x:c r="AE3355" s="50" t="n">
        <x:f>IF(Y3355,1,0)+IF(Z3355,1,0)+IF(AA3355,1,0)+IF(AB3355,1,0)</x:f>
        <x:v>0</x:v>
      </x:c>
      <x:c r="AF3355" s="50" t="n">
        <x:f>IF(Y3355,1,0)+IF(Z3355,1,0)+IF(AA3355,1,0)+IF(AC3355,1,0)</x:f>
        <x:v>0</x:v>
      </x:c>
      <x:c r="AG3355" s="53" t="n">
        <x:v>44348</x:v>
      </x:c>
      <x:c r="AH3355" s="50" t="str">
        <x:v>S100W5SR</x:v>
      </x:c>
      <x:c r="AI3355" s="50" t="str">
        <x:v>NetSalesSummaryOfBusinessResults</x:v>
      </x:c>
      <x:c r="AJ3355" s="50" t="str">
        <x:v>OperatingIncome</x:v>
      </x:c>
      <x:c r="AK3355" s="53" t="n">
        <x:v>45747</x:v>
      </x:c>
      <x:c r="AL3355" s="50" t="str">
        <x:v>365/365/365/366/365</x:v>
      </x:c>
      <x:c r="AM3355" s="51" t="n">
        <x:v>9772426</x:v>
      </x:c>
      <x:c r="AN3355" s="51" t="n">
        <x:v>2332</x:v>
      </x:c>
      <x:c r="AO3355" s="51" t="n">
        <x:f>IFERROR(AM3355*AN3355,"")</x:f>
        <x:v>22789297432</x:v>
      </x:c>
      <x:c r="AP3355" s="56" t="n">
        <x:f>IFERROR(AO3355/(K3355*1000000),"")</x:f>
        <x:v>0.4751432861163814</x:v>
      </x:c>
      <x:c r="AQ3355" s="57" t="n">
        <x:v>43411520</x:v>
      </x:c>
      <x:c r="AR3355" s="52" t="n">
        <x:v>0.1581242555982483</x:v>
      </x:c>
      <x:c r="AS3355" s="52" t="n">
        <x:v>-0.2406239814033062</x:v>
      </x:c>
      <x:c r="AT3355" s="55" t="b">
        <x:v>1</x:v>
      </x:c>
      <x:c r="AU3355" s="50"/>
      <x:c r="AV3355" s="58" t="n">
        <x:v>-0.0058926821351805</x:v>
      </x:c>
      <x:c r="AW3355" s="50" t="n">
        <x:v>1913</x:v>
      </x:c>
      <x:c r="AX3355" s="50" t="str">
        <x:v>Core Moat</x:v>
      </x:c>
      <x:c r="AY3355" s="50" t="str">
        <x:v>目立つ機械的警告なし（定性確認は別途必要）</x:v>
      </x:c>
      <x:c r="AZ3355" s="59" t="str">
        <x:v>2025-06-26 10:03</x:v>
      </x:c>
      <x:c r="BA3355" s="53" t="n">
        <x:v>37926</x:v>
      </x:c>
      <x:c r="BB3355" s="50"/>
      <x:c r="BC3355" s="50"/>
      <x:c r="BD3355" s="50" t="str">
        <x:v>TOPIX Small 2</x:v>
      </x:c>
    </x:row>
    <x:row r="3356">
      <x:c r="A3356" s="50" t="n">
        <x:v>3355</x:v>
      </x:c>
      <x:c r="B3356" s="50" t="str">
        <x:v>1899</x:v>
      </x:c>
      <x:c r="C3356" s="50" t="str">
        <x:v>1899.T</x:v>
      </x:c>
      <x:c r="D3356" s="50" t="str">
        <x:v>FUKUDA CORPORATION</x:v>
      </x:c>
      <x:c r="E3356" s="50" t="str">
        <x:v>Prime Market (Domestic)</x:v>
      </x:c>
      <x:c r="F3356" s="50" t="str">
        <x:v>Construction</x:v>
      </x:c>
      <x:c r="G3356" s="51" t="n">
        <x:v>179846</x:v>
      </x:c>
      <x:c r="H3356" s="51" t="n">
        <x:v>154358</x:v>
      </x:c>
      <x:c r="I3356" s="51" t="n">
        <x:v>162243</x:v>
      </x:c>
      <x:c r="J3356" s="51" t="n">
        <x:v>166589</x:v>
      </x:c>
      <x:c r="K3356" s="51" t="n">
        <x:v>167960</x:v>
      </x:c>
      <x:c r="L3356" s="52" t="n">
        <x:f>IFERROR(H3356/G3356-1,"")</x:f>
        <x:v>-0.14172125040312267</x:v>
      </x:c>
      <x:c r="M3356" s="52" t="n">
        <x:f>IFERROR(I3356/H3356-1,"")</x:f>
        <x:v>0.051082548361600866</x:v>
      </x:c>
      <x:c r="N3356" s="52" t="n">
        <x:f>IFERROR(J3356/I3356-1,"")</x:f>
        <x:v>0.02678698002379143</x:v>
      </x:c>
      <x:c r="O3356" s="52" t="n">
        <x:f>IFERROR(K3356/J3356-1,"")</x:f>
        <x:v>0.008229835103158</x:v>
      </x:c>
      <x:c r="P3356" s="52" t="n">
        <x:f>IFERROR((K3356/G3356)^(1/4)-1,"")</x:f>
        <x:v>-0.016948498785060773</x:v>
      </x:c>
      <x:c r="Q3356" s="51" t="n">
        <x:v>7769</x:v>
      </x:c>
      <x:c r="R3356" s="52" t="n">
        <x:f>IFERROR(Q3356/K3356,"")</x:f>
        <x:v>0.04625506072874494</x:v>
      </x:c>
      <x:c r="S3356" s="53" t="n">
        <x:v>27729</x:v>
      </x:c>
      <x:c r="T3356" s="50" t="str">
        <x:v>EDINET_company_history</x:v>
      </x:c>
      <x:c r="U3356" s="50" t="str">
        <x:v>公益財団法人 福田育英会</x:v>
      </x:c>
      <x:c r="V3356" s="54" t="n">
        <x:v>0.0821</x:v>
      </x:c>
      <x:c r="W3356" s="50" t="str">
        <x:v>福 田 勝 之 / 荒 明 正 紀</x:v>
      </x:c>
      <x:c r="X3356" s="50" t="b">
        <x:f>AND(COUNT(L3356:O3356)=4,L3356&gt;='設定'!$B$6,M3356&gt;='設定'!$B$6,N3356&gt;='設定'!$B$6,O3356&gt;='設定'!$B$6)</x:f>
        <x:v>0</x:v>
      </x:c>
      <x:c r="Y3356" s="50" t="b">
        <x:f>AND(COUNT(G3356:K3356)=5,P3356&gt;='設定'!$B$7)</x:f>
        <x:v>0</x:v>
      </x:c>
      <x:c r="Z3356" s="50" t="b">
        <x:f>AND(ISNUMBER(R3356),R3356&gt;='設定'!$B$8)</x:f>
        <x:v>0</x:v>
      </x:c>
      <x:c r="AA3356" s="50" t="b">
        <x:f>AND(ISNUMBER(S3356),S3356&gt;=DATE(YEAR('設定'!$B$10)-'設定'!$B$9,MONTH('設定'!$B$10),DAY('設定'!$B$10)))</x:f>
        <x:v>0</x:v>
      </x:c>
      <x:c r="AB3356" s="55" t="b">
        <x:v>0</x:v>
      </x:c>
      <x:c r="AC3356" s="55" t="b">
        <x:v>0</x:v>
      </x:c>
      <x:c r="AD3356" s="50" t="n">
        <x:f>IF(X3356,1,0)+IF(Z3356,1,0)+IF(AA3356,1,0)+IF(AB3356,1,0)</x:f>
        <x:v>0</x:v>
      </x:c>
      <x:c r="AE3356" s="50" t="n">
        <x:f>IF(Y3356,1,0)+IF(Z3356,1,0)+IF(AA3356,1,0)+IF(AB3356,1,0)</x:f>
        <x:v>0</x:v>
      </x:c>
      <x:c r="AF3356" s="50" t="n">
        <x:f>IF(Y3356,1,0)+IF(Z3356,1,0)+IF(AA3356,1,0)+IF(AC3356,1,0)</x:f>
        <x:v>0</x:v>
      </x:c>
      <x:c r="AG3356" s="53" t="n">
        <x:v>44348</x:v>
      </x:c>
      <x:c r="AH3356" s="50" t="str">
        <x:v>S100XT0V</x:v>
      </x:c>
      <x:c r="AI3356" s="50" t="str">
        <x:v>NetSalesSummaryOfBusinessResults</x:v>
      </x:c>
      <x:c r="AJ3356" s="50" t="str">
        <x:v>OperatingIncome</x:v>
      </x:c>
      <x:c r="AK3356" s="53" t="n">
        <x:v>46022</x:v>
      </x:c>
      <x:c r="AL3356" s="50" t="str">
        <x:v>365/365/365/366/365</x:v>
      </x:c>
      <x:c r="AM3356" s="51" t="n">
        <x:v>8384111</x:v>
      </x:c>
      <x:c r="AN3356" s="51" t="n">
        <x:v>7170</x:v>
      </x:c>
      <x:c r="AO3356" s="51" t="n">
        <x:f>IFERROR(AM3356*AN3356,"")</x:f>
        <x:v>60114075870</x:v>
      </x:c>
      <x:c r="AP3356" s="56" t="n">
        <x:f>IFERROR(AO3356/(K3356*1000000),"")</x:f>
        <x:v>0.35790709615384614</x:v>
      </x:c>
      <x:c r="AQ3356" s="57" t="n">
        <x:v>222369383.33333337</x:v>
      </x:c>
      <x:c r="AR3356" s="52" t="n">
        <x:v>0.2665727645344609</x:v>
      </x:c>
      <x:c r="AS3356" s="52" t="n">
        <x:v>-0.3272727532820537</x:v>
      </x:c>
      <x:c r="AT3356" s="55" t="b">
        <x:v>1</x:v>
      </x:c>
      <x:c r="AU3356" s="50"/>
      <x:c r="AV3356" s="58" t="n">
        <x:v>0.007329785933876</x:v>
      </x:c>
      <x:c r="AW3356" s="50" t="n">
        <x:v>1813</x:v>
      </x:c>
      <x:c r="AX3356" s="50" t="str">
        <x:v>Core Moat</x:v>
      </x:c>
      <x:c r="AY3356" s="50" t="str">
        <x:v>目立つ機械的警告なし（定性確認は別途必要）</x:v>
      </x:c>
      <x:c r="AZ3356" s="59" t="str">
        <x:v>2026-03-25 13:09</x:v>
      </x:c>
      <x:c r="BA3356" s="53" t="n">
        <x:v>27729</x:v>
      </x:c>
      <x:c r="BB3356" s="50"/>
      <x:c r="BC3356" s="50"/>
      <x:c r="BD3356" s="50" t="str">
        <x:v>TOPIX Small 2</x:v>
      </x:c>
    </x:row>
    <x:row r="3357">
      <x:c r="A3357" s="50" t="n">
        <x:v>3356</x:v>
      </x:c>
      <x:c r="B3357" s="50" t="str">
        <x:v>4113</x:v>
      </x:c>
      <x:c r="C3357" s="50" t="str">
        <x:v>4113.T</x:v>
      </x:c>
      <x:c r="D3357" s="50" t="str">
        <x:v>TAOKA CHEMICAL COMPANY,LIMITED</x:v>
      </x:c>
      <x:c r="E3357" s="50" t="str">
        <x:v>Standard Market(Domestic)</x:v>
      </x:c>
      <x:c r="F3357" s="50" t="str">
        <x:v>Chemicals</x:v>
      </x:c>
      <x:c r="G3357" s="51" t="n">
        <x:v>32057</x:v>
      </x:c>
      <x:c r="H3357" s="51" t="n">
        <x:v>32374</x:v>
      </x:c>
      <x:c r="I3357" s="51" t="n">
        <x:v>30167</x:v>
      </x:c>
      <x:c r="J3357" s="51" t="n">
        <x:v>28544</x:v>
      </x:c>
      <x:c r="K3357" s="51" t="n">
        <x:v>29930</x:v>
      </x:c>
      <x:c r="L3357" s="52" t="n">
        <x:f>IFERROR(H3357/G3357-1,"")</x:f>
        <x:v>0.009888635867361328</x:v>
      </x:c>
      <x:c r="M3357" s="52" t="n">
        <x:f>IFERROR(I3357/H3357-1,"")</x:f>
        <x:v>-0.06817198986841289</x:v>
      </x:c>
      <x:c r="N3357" s="52" t="n">
        <x:f>IFERROR(J3357/I3357-1,"")</x:f>
        <x:v>-0.05380051049159673</x:v>
      </x:c>
      <x:c r="O3357" s="52" t="n">
        <x:f>IFERROR(K3357/J3357-1,"")</x:f>
        <x:v>0.04855661434977576</x:v>
      </x:c>
      <x:c r="P3357" s="52" t="n">
        <x:f>IFERROR((K3357/G3357)^(1/4)-1,"")</x:f>
        <x:v>-0.017017106766886836</x:v>
      </x:c>
      <x:c r="Q3357" s="51" t="n">
        <x:v>1887</x:v>
      </x:c>
      <x:c r="R3357" s="52" t="n">
        <x:f>IFERROR(Q3357/K3357,"")</x:f>
        <x:v>0.06304710992315403</x:v>
      </x:c>
      <x:c r="S3357" s="53" t="n">
        <x:v>18233</x:v>
      </x:c>
      <x:c r="T3357" s="50" t="str">
        <x:v>EDINET_company_history</x:v>
      </x:c>
      <x:c r="U3357" s="50" t="str">
        <x:v>住友化学株式会社</x:v>
      </x:c>
      <x:c r="V3357" s="54" t="n">
        <x:v>0.5058</x:v>
      </x:c>
      <x:c r="W3357" s="50" t="str">
        <x:v>佐々木康彰 / 岩崎 明</x:v>
      </x:c>
      <x:c r="X3357" s="50" t="b">
        <x:f>AND(COUNT(L3357:O3357)=4,L3357&gt;='設定'!$B$6,M3357&gt;='設定'!$B$6,N3357&gt;='設定'!$B$6,O3357&gt;='設定'!$B$6)</x:f>
        <x:v>0</x:v>
      </x:c>
      <x:c r="Y3357" s="50" t="b">
        <x:f>AND(COUNT(G3357:K3357)=5,P3357&gt;='設定'!$B$7)</x:f>
        <x:v>0</x:v>
      </x:c>
      <x:c r="Z3357" s="50" t="b">
        <x:f>AND(ISNUMBER(R3357),R3357&gt;='設定'!$B$8)</x:f>
        <x:v>0</x:v>
      </x:c>
      <x:c r="AA3357" s="50" t="b">
        <x:f>AND(ISNUMBER(S3357),S3357&gt;=DATE(YEAR('設定'!$B$10)-'設定'!$B$9,MONTH('設定'!$B$10),DAY('設定'!$B$10)))</x:f>
        <x:v>0</x:v>
      </x:c>
      <x:c r="AB3357" s="55" t="b">
        <x:v>0</x:v>
      </x:c>
      <x:c r="AC3357" s="55" t="b">
        <x:v>0</x:v>
      </x:c>
      <x:c r="AD3357" s="50" t="n">
        <x:f>IF(X3357,1,0)+IF(Z3357,1,0)+IF(AA3357,1,0)+IF(AB3357,1,0)</x:f>
        <x:v>0</x:v>
      </x:c>
      <x:c r="AE3357" s="50" t="n">
        <x:f>IF(Y3357,1,0)+IF(Z3357,1,0)+IF(AA3357,1,0)+IF(AB3357,1,0)</x:f>
        <x:v>0</x:v>
      </x:c>
      <x:c r="AF3357" s="50" t="n">
        <x:f>IF(Y3357,1,0)+IF(Z3357,1,0)+IF(AA3357,1,0)+IF(AC3357,1,0)</x:f>
        <x:v>0</x:v>
      </x:c>
      <x:c r="AG3357" s="53" t="n">
        <x:v>44348</x:v>
      </x:c>
      <x:c r="AH3357" s="50" t="str">
        <x:v>S100VYZR</x:v>
      </x:c>
      <x:c r="AI3357" s="50" t="str">
        <x:v>NetSalesSummaryOfBusinessResults</x:v>
      </x:c>
      <x:c r="AJ3357" s="50" t="str">
        <x:v>OperatingIncome</x:v>
      </x:c>
      <x:c r="AK3357" s="53" t="n">
        <x:v>45747</x:v>
      </x:c>
      <x:c r="AL3357" s="50" t="str">
        <x:v>365/365/365/366/365</x:v>
      </x:c>
      <x:c r="AM3357" s="51" t="n">
        <x:v>14328800</x:v>
      </x:c>
      <x:c r="AN3357" s="51" t="n">
        <x:v>742</x:v>
      </x:c>
      <x:c r="AO3357" s="51" t="n">
        <x:f>IFERROR(AM3357*AN3357,"")</x:f>
        <x:v>10631969600</x:v>
      </x:c>
      <x:c r="AP3357" s="56" t="n">
        <x:f>IFERROR(AO3357/(K3357*1000000),"")</x:f>
        <x:v>0.355227851653859</x:v>
      </x:c>
      <x:c r="AQ3357" s="57" t="n">
        <x:v>67990681.66666667</x:v>
      </x:c>
      <x:c r="AR3357" s="52" t="n">
        <x:v>0.3874897516004598</x:v>
      </x:c>
      <x:c r="AS3357" s="52" t="n">
        <x:v>-0.7213873969261748</x:v>
      </x:c>
      <x:c r="AT3357" s="55" t="b">
        <x:v>1</x:v>
      </x:c>
      <x:c r="AU3357" s="50"/>
      <x:c r="AV3357" s="58" t="n">
        <x:v>-0.0270741511444376</x:v>
      </x:c>
      <x:c r="AW3357" s="50" t="n">
        <x:v>2093</x:v>
      </x:c>
      <x:c r="AX3357" s="50" t="str">
        <x:v>Future Moat</x:v>
      </x:c>
      <x:c r="AY3357" s="50" t="str">
        <x:v>ローカル5年最大下落率-60%以下</x:v>
      </x:c>
      <x:c r="AZ3357" s="59" t="str">
        <x:v>2025-06-20 14:44</x:v>
      </x:c>
      <x:c r="BA3357" s="53" t="n">
        <x:v>18233</x:v>
      </x:c>
      <x:c r="BB3357" s="50"/>
      <x:c r="BC3357" s="50"/>
      <x:c r="BD3357" s="50"/>
    </x:row>
    <x:row r="3358">
      <x:c r="A3358" s="50" t="n">
        <x:v>3357</x:v>
      </x:c>
      <x:c r="B3358" s="50" t="str">
        <x:v>6810</x:v>
      </x:c>
      <x:c r="C3358" s="50" t="str">
        <x:v>6810.T</x:v>
      </x:c>
      <x:c r="D3358" s="50" t="str">
        <x:v>Maxell,Ltd.</x:v>
      </x:c>
      <x:c r="E3358" s="50" t="str">
        <x:v>Prime Market (Domestic)</x:v>
      </x:c>
      <x:c r="F3358" s="50" t="str">
        <x:v>Electric Appliances</x:v>
      </x:c>
      <x:c r="G3358" s="51" t="n">
        <x:v>139055</x:v>
      </x:c>
      <x:c r="H3358" s="51" t="n">
        <x:v>138215</x:v>
      </x:c>
      <x:c r="I3358" s="51" t="n">
        <x:v>132776</x:v>
      </x:c>
      <x:c r="J3358" s="51" t="n">
        <x:v>129139</x:v>
      </x:c>
      <x:c r="K3358" s="51" t="n">
        <x:v>129806</x:v>
      </x:c>
      <x:c r="L3358" s="52" t="n">
        <x:f>IFERROR(H3358/G3358-1,"")</x:f>
        <x:v>-0.006040775232821538</x:v>
      </x:c>
      <x:c r="M3358" s="52" t="n">
        <x:f>IFERROR(I3358/H3358-1,"")</x:f>
        <x:v>-0.03935173461635855</x:v>
      </x:c>
      <x:c r="N3358" s="52" t="n">
        <x:f>IFERROR(J3358/I3358-1,"")</x:f>
        <x:v>-0.027391998553955577</x:v>
      </x:c>
      <x:c r="O3358" s="52" t="n">
        <x:f>IFERROR(K3358/J3358-1,"")</x:f>
        <x:v>0.005164977272551274</x:v>
      </x:c>
      <x:c r="P3358" s="52" t="n">
        <x:f>IFERROR((K3358/G3358)^(1/4)-1,"")</x:f>
        <x:v>-0.017059930409777935</x:v>
      </x:c>
      <x:c r="Q3358" s="51" t="n">
        <x:v>9318</x:v>
      </x:c>
      <x:c r="R3358" s="52" t="n">
        <x:f>IFERROR(Q3358/K3358,"")</x:f>
        <x:v>0.07178404696239003</x:v>
      </x:c>
      <x:c r="S3358" s="53" t="n">
        <x:v>28430</x:v>
      </x:c>
      <x:c r="T3358" s="50" t="str">
        <x:v>EDINET_company_history</x:v>
      </x:c>
      <x:c r="U3358" s="50" t="str">
        <x:v>日本マスタートラスト信託銀行株式会社（注）１</x:v>
      </x:c>
      <x:c r="V3358" s="54" t="n">
        <x:v>0.1495</x:v>
      </x:c>
      <x:c r="W3358" s="50" t="str">
        <x:v>中 村 啓 次</x:v>
      </x:c>
      <x:c r="X3358" s="50" t="b">
        <x:f>AND(COUNT(L3358:O3358)=4,L3358&gt;='設定'!$B$6,M3358&gt;='設定'!$B$6,N3358&gt;='設定'!$B$6,O3358&gt;='設定'!$B$6)</x:f>
        <x:v>0</x:v>
      </x:c>
      <x:c r="Y3358" s="50" t="b">
        <x:f>AND(COUNT(G3358:K3358)=5,P3358&gt;='設定'!$B$7)</x:f>
        <x:v>0</x:v>
      </x:c>
      <x:c r="Z3358" s="50" t="b">
        <x:f>AND(ISNUMBER(R3358),R3358&gt;='設定'!$B$8)</x:f>
        <x:v>0</x:v>
      </x:c>
      <x:c r="AA3358" s="50" t="b">
        <x:f>AND(ISNUMBER(S3358),S3358&gt;=DATE(YEAR('設定'!$B$10)-'設定'!$B$9,MONTH('設定'!$B$10),DAY('設定'!$B$10)))</x:f>
        <x:v>0</x:v>
      </x:c>
      <x:c r="AB3358" s="55" t="b">
        <x:v>0</x:v>
      </x:c>
      <x:c r="AC3358" s="55" t="b">
        <x:v>0</x:v>
      </x:c>
      <x:c r="AD3358" s="50" t="n">
        <x:f>IF(X3358,1,0)+IF(Z3358,1,0)+IF(AA3358,1,0)+IF(AB3358,1,0)</x:f>
        <x:v>0</x:v>
      </x:c>
      <x:c r="AE3358" s="50" t="n">
        <x:f>IF(Y3358,1,0)+IF(Z3358,1,0)+IF(AA3358,1,0)+IF(AB3358,1,0)</x:f>
        <x:v>0</x:v>
      </x:c>
      <x:c r="AF3358" s="50" t="n">
        <x:f>IF(Y3358,1,0)+IF(Z3358,1,0)+IF(AA3358,1,0)+IF(AC3358,1,0)</x:f>
        <x:v>0</x:v>
      </x:c>
      <x:c r="AG3358" s="53" t="n">
        <x:v>44348</x:v>
      </x:c>
      <x:c r="AH3358" s="50" t="str">
        <x:v>S100W4AH</x:v>
      </x:c>
      <x:c r="AI3358" s="50" t="str">
        <x:v>NetSalesSummaryOfBusinessResults</x:v>
      </x:c>
      <x:c r="AJ3358" s="50" t="str">
        <x:v>OperatingIncome</x:v>
      </x:c>
      <x:c r="AK3358" s="53" t="n">
        <x:v>45747</x:v>
      </x:c>
      <x:c r="AL3358" s="50" t="str">
        <x:v>365/365/365/366/365</x:v>
      </x:c>
      <x:c r="AM3358" s="51" t="n">
        <x:v>43141300</x:v>
      </x:c>
      <x:c r="AN3358" s="51" t="n">
        <x:v>1970</x:v>
      </x:c>
      <x:c r="AO3358" s="51" t="n">
        <x:f>IFERROR(AM3358*AN3358,"")</x:f>
        <x:v>84988361000</x:v>
      </x:c>
      <x:c r="AP3358" s="56" t="n">
        <x:f>IFERROR(AO3358/(K3358*1000000),"")</x:f>
        <x:v>0.6547336871947368</x:v>
      </x:c>
      <x:c r="AQ3358" s="57" t="n">
        <x:v>466136956.6666667</x:v>
      </x:c>
      <x:c r="AR3358" s="52" t="n">
        <x:v>0.3182007150258011</x:v>
      </x:c>
      <x:c r="AS3358" s="52" t="n">
        <x:v>-0.2954847782087113</x:v>
      </x:c>
      <x:c r="AT3358" s="55" t="b">
        <x:v>1</x:v>
      </x:c>
      <x:c r="AU3358" s="50"/>
      <x:c r="AV3358" s="58" t="n">
        <x:v>0.3519921850495632</x:v>
      </x:c>
      <x:c r="AW3358" s="50" t="n">
        <x:v>304</x:v>
      </x:c>
      <x:c r="AX3358" s="50" t="str">
        <x:v>Future Moat</x:v>
      </x:c>
      <x:c r="AY3358" s="50" t="str">
        <x:v>目立つ機械的警告なし（定性確認は別途必要）</x:v>
      </x:c>
      <x:c r="AZ3358" s="59" t="str">
        <x:v>2025-06-25 13:01</x:v>
      </x:c>
      <x:c r="BA3358" s="53" t="n">
        <x:v>28430</x:v>
      </x:c>
      <x:c r="BB3358" s="50"/>
      <x:c r="BC3358" s="50"/>
      <x:c r="BD3358" s="50" t="str">
        <x:v>TOPIX Small 1</x:v>
      </x:c>
    </x:row>
    <x:row r="3359">
      <x:c r="A3359" s="50" t="n">
        <x:v>3358</x:v>
      </x:c>
      <x:c r="B3359" s="50" t="str">
        <x:v>7244</x:v>
      </x:c>
      <x:c r="C3359" s="50" t="str">
        <x:v>7244.T</x:v>
      </x:c>
      <x:c r="D3359" s="50" t="str">
        <x:v>ICHIKOH INDUSTRIES,LTD.</x:v>
      </x:c>
      <x:c r="E3359" s="50" t="str">
        <x:v>Prime Market (Domestic)</x:v>
      </x:c>
      <x:c r="F3359" s="50" t="str">
        <x:v>Electric Appliances</x:v>
      </x:c>
      <x:c r="G3359" s="51" t="n">
        <x:v>125510</x:v>
      </x:c>
      <x:c r="H3359" s="51" t="n">
        <x:v>135451</x:v>
      </x:c>
      <x:c r="I3359" s="51" t="n">
        <x:v>145897</x:v>
      </x:c>
      <x:c r="J3359" s="51" t="n">
        <x:v>125544</x:v>
      </x:c>
      <x:c r="K3359" s="51" t="n">
        <x:v>117089</x:v>
      </x:c>
      <x:c r="L3359" s="52" t="n">
        <x:f>IFERROR(H3359/G3359-1,"")</x:f>
        <x:v>0.0792048442355191</x:v>
      </x:c>
      <x:c r="M3359" s="52" t="n">
        <x:f>IFERROR(I3359/H3359-1,"")</x:f>
        <x:v>0.07712013938619866</x:v>
      </x:c>
      <x:c r="N3359" s="52" t="n">
        <x:f>IFERROR(J3359/I3359-1,"")</x:f>
        <x:v>-0.13950252575447064</x:v>
      </x:c>
      <x:c r="O3359" s="52" t="n">
        <x:f>IFERROR(K3359/J3359-1,"")</x:f>
        <x:v>-0.06734690626393935</x:v>
      </x:c>
      <x:c r="P3359" s="52" t="n">
        <x:f>IFERROR((K3359/G3359)^(1/4)-1,"")</x:f>
        <x:v>-0.01721291241988354</x:v>
      </x:c>
      <x:c r="Q3359" s="51" t="n">
        <x:v>5815</x:v>
      </x:c>
      <x:c r="R3359" s="52" t="n">
        <x:f>IFERROR(Q3359/K3359,"")</x:f>
        <x:v>0.04966307680482368</x:v>
      </x:c>
      <x:c r="S3359" s="53" t="n">
        <x:v>22555</x:v>
      </x:c>
      <x:c r="T3359" s="50" t="str">
        <x:v>EDINET_company_history</x:v>
      </x:c>
      <x:c r="U3359" s="50" t="str">
        <x:v>ヴァレオ・マネジメント (常任代理人 ㈱三菱ＵＦＪ銀行、みずほ証券㈱)</x:v>
      </x:c>
      <x:c r="V3359" s="54" t="n">
        <x:v>0.6108</x:v>
      </x:c>
      <x:c r="W3359" s="50" t="str">
        <x:v>ヴィラットクリストフ / 宮下 和之</x:v>
      </x:c>
      <x:c r="X3359" s="50" t="b">
        <x:f>AND(COUNT(L3359:O3359)=4,L3359&gt;='設定'!$B$6,M3359&gt;='設定'!$B$6,N3359&gt;='設定'!$B$6,O3359&gt;='設定'!$B$6)</x:f>
        <x:v>0</x:v>
      </x:c>
      <x:c r="Y3359" s="50" t="b">
        <x:f>AND(COUNT(G3359:K3359)=5,P3359&gt;='設定'!$B$7)</x:f>
        <x:v>0</x:v>
      </x:c>
      <x:c r="Z3359" s="50" t="b">
        <x:f>AND(ISNUMBER(R3359),R3359&gt;='設定'!$B$8)</x:f>
        <x:v>0</x:v>
      </x:c>
      <x:c r="AA3359" s="50" t="b">
        <x:f>AND(ISNUMBER(S3359),S3359&gt;=DATE(YEAR('設定'!$B$10)-'設定'!$B$9,MONTH('設定'!$B$10),DAY('設定'!$B$10)))</x:f>
        <x:v>0</x:v>
      </x:c>
      <x:c r="AB3359" s="55" t="b">
        <x:v>0</x:v>
      </x:c>
      <x:c r="AC3359" s="55" t="b">
        <x:v>0</x:v>
      </x:c>
      <x:c r="AD3359" s="50" t="n">
        <x:f>IF(X3359,1,0)+IF(Z3359,1,0)+IF(AA3359,1,0)+IF(AB3359,1,0)</x:f>
        <x:v>0</x:v>
      </x:c>
      <x:c r="AE3359" s="50" t="n">
        <x:f>IF(Y3359,1,0)+IF(Z3359,1,0)+IF(AA3359,1,0)+IF(AB3359,1,0)</x:f>
        <x:v>0</x:v>
      </x:c>
      <x:c r="AF3359" s="50" t="n">
        <x:f>IF(Y3359,1,0)+IF(Z3359,1,0)+IF(AA3359,1,0)+IF(AC3359,1,0)</x:f>
        <x:v>0</x:v>
      </x:c>
      <x:c r="AG3359" s="53" t="n">
        <x:v>44348</x:v>
      </x:c>
      <x:c r="AH3359" s="50" t="str">
        <x:v>S100XTYP</x:v>
      </x:c>
      <x:c r="AI3359" s="50" t="str">
        <x:v>NetSalesSummaryOfBusinessResults</x:v>
      </x:c>
      <x:c r="AJ3359" s="50" t="str">
        <x:v>OperatingIncome</x:v>
      </x:c>
      <x:c r="AK3359" s="53" t="n">
        <x:v>46022</x:v>
      </x:c>
      <x:c r="AL3359" s="50" t="str">
        <x:v>365/365/365/366/365</x:v>
      </x:c>
      <x:c r="AM3359" s="51" t="n">
        <x:v>96249241</x:v>
      </x:c>
      <x:c r="AN3359" s="51" t="n">
        <x:v>526</x:v>
      </x:c>
      <x:c r="AO3359" s="51" t="n">
        <x:f>IFERROR(AM3359*AN3359,"")</x:f>
        <x:v>50627100766</x:v>
      </x:c>
      <x:c r="AP3359" s="56" t="n">
        <x:f>IFERROR(AO3359/(K3359*1000000),"")</x:f>
        <x:v>0.43238135748020734</x:v>
      </x:c>
      <x:c r="AQ3359" s="57" t="n">
        <x:v>74790906.66666667</x:v>
      </x:c>
      <x:c r="AR3359" s="52" t="n">
        <x:v>0.3393263691102925</x:v>
      </x:c>
      <x:c r="AS3359" s="52" t="n">
        <x:v>-0.5530049050280581</x:v>
      </x:c>
      <x:c r="AT3359" s="55" t="b">
        <x:v>1</x:v>
      </x:c>
      <x:c r="AU3359" s="50"/>
      <x:c r="AV3359" s="58" t="n">
        <x:v>0.2643751000660623</x:v>
      </x:c>
      <x:c r="AW3359" s="50" t="n">
        <x:v>509</x:v>
      </x:c>
      <x:c r="AX3359" s="50" t="str">
        <x:v>Future Moat</x:v>
      </x:c>
      <x:c r="AY3359" s="50" t="str">
        <x:v>目立つ機械的警告なし（定性確認は別途必要）</x:v>
      </x:c>
      <x:c r="AZ3359" s="59" t="str">
        <x:v>2026-03-25 16:39</x:v>
      </x:c>
      <x:c r="BA3359" s="53" t="n">
        <x:v>22555</x:v>
      </x:c>
      <x:c r="BB3359" s="50"/>
      <x:c r="BC3359" s="50"/>
      <x:c r="BD3359" s="50" t="str">
        <x:v>TOPIX Small 2</x:v>
      </x:c>
    </x:row>
    <x:row r="3360">
      <x:c r="A3360" s="50" t="n">
        <x:v>3359</x:v>
      </x:c>
      <x:c r="B3360" s="50" t="str">
        <x:v>1768</x:v>
      </x:c>
      <x:c r="C3360" s="50" t="str">
        <x:v>1768.T</x:v>
      </x:c>
      <x:c r="D3360" s="50" t="str">
        <x:v>SONEC CORPORATION</x:v>
      </x:c>
      <x:c r="E3360" s="50" t="str">
        <x:v>Standard Market(Domestic)</x:v>
      </x:c>
      <x:c r="F3360" s="50" t="str">
        <x:v>Construction</x:v>
      </x:c>
      <x:c r="G3360" s="51" t="n">
        <x:v>16298.974</x:v>
      </x:c>
      <x:c r="H3360" s="51" t="n">
        <x:v>17158.961</x:v>
      </x:c>
      <x:c r="I3360" s="51" t="n">
        <x:v>18039.718</x:v>
      </x:c>
      <x:c r="J3360" s="51" t="n">
        <x:v>16179.751</x:v>
      </x:c>
      <x:c r="K3360" s="51" t="n">
        <x:v>15196.596</x:v>
      </x:c>
      <x:c r="L3360" s="52" t="n">
        <x:f>IFERROR(H3360/G3360-1,"")</x:f>
        <x:v>0.052763259822366626</x:v>
      </x:c>
      <x:c r="M3360" s="52" t="n">
        <x:f>IFERROR(I3360/H3360-1,"")</x:f>
        <x:v>0.05132927337500215</x:v>
      </x:c>
      <x:c r="N3360" s="52" t="n">
        <x:f>IFERROR(J3360/I3360-1,"")</x:f>
        <x:v>-0.10310399530635683</x:v>
      </x:c>
      <x:c r="O3360" s="52" t="n">
        <x:f>IFERROR(K3360/J3360-1,"")</x:f>
        <x:v>-0.06076453216121813</x:v>
      </x:c>
      <x:c r="P3360" s="52" t="n">
        <x:f>IFERROR((K3360/G3360)^(1/4)-1,"")</x:f>
        <x:v>-0.017355307548032384</x:v>
      </x:c>
      <x:c r="Q3360" s="51" t="n">
        <x:v>658.749</x:v>
      </x:c>
      <x:c r="R3360" s="52" t="n">
        <x:f>IFERROR(Q3360/K3360,"")</x:f>
        <x:v>0.043348457773043386</x:v>
      </x:c>
      <x:c r="S3360" s="53" t="n">
        <x:v>35370</x:v>
      </x:c>
      <x:c r="T3360" s="50" t="str">
        <x:v>EDINET_company_history</x:v>
      </x:c>
      <x:c r="U3360" s="50" t="str">
        <x:v>富士京不動産株式会社</x:v>
      </x:c>
      <x:c r="V3360" s="54" t="n">
        <x:v>0.3584</x:v>
      </x:c>
      <x:c r="W3360" s="50" t="str">
        <x:v>山本 貴弘</x:v>
      </x:c>
      <x:c r="X3360" s="50" t="b">
        <x:f>AND(COUNT(L3360:O3360)=4,L3360&gt;='設定'!$B$6,M3360&gt;='設定'!$B$6,N3360&gt;='設定'!$B$6,O3360&gt;='設定'!$B$6)</x:f>
        <x:v>0</x:v>
      </x:c>
      <x:c r="Y3360" s="50" t="b">
        <x:f>AND(COUNT(G3360:K3360)=5,P3360&gt;='設定'!$B$7)</x:f>
        <x:v>0</x:v>
      </x:c>
      <x:c r="Z3360" s="50" t="b">
        <x:f>AND(ISNUMBER(R3360),R3360&gt;='設定'!$B$8)</x:f>
        <x:v>0</x:v>
      </x:c>
      <x:c r="AA3360" s="50" t="b">
        <x:f>AND(ISNUMBER(S3360),S3360&gt;=DATE(YEAR('設定'!$B$10)-'設定'!$B$9,MONTH('設定'!$B$10),DAY('設定'!$B$10)))</x:f>
        <x:v>0</x:v>
      </x:c>
      <x:c r="AB3360" s="55" t="b">
        <x:v>0</x:v>
      </x:c>
      <x:c r="AC3360" s="55" t="b">
        <x:v>0</x:v>
      </x:c>
      <x:c r="AD3360" s="50" t="n">
        <x:f>IF(X3360,1,0)+IF(Z3360,1,0)+IF(AA3360,1,0)+IF(AB3360,1,0)</x:f>
        <x:v>0</x:v>
      </x:c>
      <x:c r="AE3360" s="50" t="n">
        <x:f>IF(Y3360,1,0)+IF(Z3360,1,0)+IF(AA3360,1,0)+IF(AB3360,1,0)</x:f>
        <x:v>0</x:v>
      </x:c>
      <x:c r="AF3360" s="50" t="n">
        <x:f>IF(Y3360,1,0)+IF(Z3360,1,0)+IF(AA3360,1,0)+IF(AC3360,1,0)</x:f>
        <x:v>0</x:v>
      </x:c>
      <x:c r="AG3360" s="53" t="n">
        <x:v>44348</x:v>
      </x:c>
      <x:c r="AH3360" s="50" t="str">
        <x:v>S100VZLG</x:v>
      </x:c>
      <x:c r="AI3360" s="50" t="str">
        <x:v>NetSalesSummaryOfBusinessResults</x:v>
      </x:c>
      <x:c r="AJ3360" s="50" t="str">
        <x:v>OperatingIncome</x:v>
      </x:c>
      <x:c r="AK3360" s="53" t="n">
        <x:v>45747</x:v>
      </x:c>
      <x:c r="AL3360" s="50" t="str">
        <x:v>365/365/365/366/365</x:v>
      </x:c>
      <x:c r="AM3360" s="51" t="n">
        <x:v>7305400</x:v>
      </x:c>
      <x:c r="AN3360" s="51" t="n">
        <x:v>991</x:v>
      </x:c>
      <x:c r="AO3360" s="51" t="n">
        <x:f>IFERROR(AM3360*AN3360,"")</x:f>
        <x:v>7239651400</x:v>
      </x:c>
      <x:c r="AP3360" s="56" t="n">
        <x:f>IFERROR(AO3360/(K3360*1000000),"")</x:f>
        <x:v>0.47639954368728366</x:v>
      </x:c>
      <x:c r="AQ3360" s="57" t="n">
        <x:v>20667578.333333332</x:v>
      </x:c>
      <x:c r="AR3360" s="52" t="n">
        <x:v>0.2807711820897963</x:v>
      </x:c>
      <x:c r="AS3360" s="52" t="n">
        <x:v>-0.4122641406985844</x:v>
      </x:c>
      <x:c r="AT3360" s="55" t="b">
        <x:v>0</x:v>
      </x:c>
      <x:c r="AU3360" s="50" t="str">
        <x:v>repeated_negative_operating_cf</x:v>
      </x:c>
      <x:c r="AV3360" s="58" t="n">
        <x:v>-0.1028990946615435</x:v>
      </x:c>
      <x:c r="AW3360" s="50" t="n">
        <x:v>2624</x:v>
      </x:c>
      <x:c r="AX3360" s="50" t="str">
        <x:v>Core Moat</x:v>
      </x:c>
      <x:c r="AY3360" s="50" t="str">
        <x:v>既存適格性フィルター不通過: repeated_negative_operating_cf</x:v>
      </x:c>
      <x:c r="AZ3360" s="59" t="str">
        <x:v>2025-06-23 09:06</x:v>
      </x:c>
      <x:c r="BA3360" s="53" t="n">
        <x:v>35370</x:v>
      </x:c>
      <x:c r="BB3360" s="50"/>
      <x:c r="BC3360" s="50"/>
      <x:c r="BD3360" s="50"/>
    </x:row>
    <x:row r="3361">
      <x:c r="A3361" s="50" t="n">
        <x:v>3360</x:v>
      </x:c>
      <x:c r="B3361" s="50" t="str">
        <x:v>8282</x:v>
      </x:c>
      <x:c r="C3361" s="50" t="str">
        <x:v>8282.T</x:v>
      </x:c>
      <x:c r="D3361" s="50" t="str">
        <x:v>K'S HOLDINGS CORPORATION</x:v>
      </x:c>
      <x:c r="E3361" s="50" t="str">
        <x:v>Prime Market (Domestic)</x:v>
      </x:c>
      <x:c r="F3361" s="50" t="str">
        <x:v>Retail Trade</x:v>
      </x:c>
      <x:c r="G3361" s="51" t="n">
        <x:v>792542</x:v>
      </x:c>
      <x:c r="H3361" s="51" t="n">
        <x:v>747219</x:v>
      </x:c>
      <x:c r="I3361" s="51" t="n">
        <x:v>737320</x:v>
      </x:c>
      <x:c r="J3361" s="51" t="n">
        <x:v>718369</x:v>
      </x:c>
      <x:c r="K3361" s="51" t="n">
        <x:v>738019</x:v>
      </x:c>
      <x:c r="L3361" s="52" t="n">
        <x:f>IFERROR(H3361/G3361-1,"")</x:f>
        <x:v>-0.05718687463882044</x:v>
      </x:c>
      <x:c r="M3361" s="52" t="n">
        <x:f>IFERROR(I3361/H3361-1,"")</x:f>
        <x:v>-0.013247789470021476</x:v>
      </x:c>
      <x:c r="N3361" s="52" t="n">
        <x:f>IFERROR(J3361/I3361-1,"")</x:f>
        <x:v>-0.025702544349807455</x:v>
      </x:c>
      <x:c r="O3361" s="52" t="n">
        <x:f>IFERROR(K3361/J3361-1,"")</x:f>
        <x:v>0.027353630237384907</x:v>
      </x:c>
      <x:c r="P3361" s="52" t="n">
        <x:f>IFERROR((K3361/G3361)^(1/4)-1,"")</x:f>
        <x:v>-0.017661163623811538</x:v>
      </x:c>
      <x:c r="Q3361" s="51" t="n">
        <x:v>21781</x:v>
      </x:c>
      <x:c r="R3361" s="52" t="n">
        <x:f>IFERROR(Q3361/K3361,"")</x:f>
        <x:v>0.029512790321116394</x:v>
      </x:c>
      <x:c r="S3361" s="53" t="n">
        <x:v>36923</x:v>
      </x:c>
      <x:c r="T3361" s="50" t="str">
        <x:v>EDINET_company_history</x:v>
      </x:c>
      <x:c r="U3361" s="50" t="str">
        <x:v>日本マスタートラスト信託銀行株式会社（信託口）</x:v>
      </x:c>
      <x:c r="V3361" s="54" t="n">
        <x:v>0.121</x:v>
      </x:c>
      <x:c r="W3361" s="50" t="str">
        <x:v>平本 忠 / 吉原 祐二</x:v>
      </x:c>
      <x:c r="X3361" s="50" t="b">
        <x:f>AND(COUNT(L3361:O3361)=4,L3361&gt;='設定'!$B$6,M3361&gt;='設定'!$B$6,N3361&gt;='設定'!$B$6,O3361&gt;='設定'!$B$6)</x:f>
        <x:v>0</x:v>
      </x:c>
      <x:c r="Y3361" s="50" t="b">
        <x:f>AND(COUNT(G3361:K3361)=5,P3361&gt;='設定'!$B$7)</x:f>
        <x:v>0</x:v>
      </x:c>
      <x:c r="Z3361" s="50" t="b">
        <x:f>AND(ISNUMBER(R3361),R3361&gt;='設定'!$B$8)</x:f>
        <x:v>0</x:v>
      </x:c>
      <x:c r="AA3361" s="50" t="b">
        <x:f>AND(ISNUMBER(S3361),S3361&gt;=DATE(YEAR('設定'!$B$10)-'設定'!$B$9,MONTH('設定'!$B$10),DAY('設定'!$B$10)))</x:f>
        <x:v>0</x:v>
      </x:c>
      <x:c r="AB3361" s="55" t="b">
        <x:v>0</x:v>
      </x:c>
      <x:c r="AC3361" s="55" t="b">
        <x:v>0</x:v>
      </x:c>
      <x:c r="AD3361" s="50" t="n">
        <x:f>IF(X3361,1,0)+IF(Z3361,1,0)+IF(AA3361,1,0)+IF(AB3361,1,0)</x:f>
        <x:v>0</x:v>
      </x:c>
      <x:c r="AE3361" s="50" t="n">
        <x:f>IF(Y3361,1,0)+IF(Z3361,1,0)+IF(AA3361,1,0)+IF(AB3361,1,0)</x:f>
        <x:v>0</x:v>
      </x:c>
      <x:c r="AF3361" s="50" t="n">
        <x:f>IF(Y3361,1,0)+IF(Z3361,1,0)+IF(AA3361,1,0)+IF(AC3361,1,0)</x:f>
        <x:v>0</x:v>
      </x:c>
      <x:c r="AG3361" s="53" t="n">
        <x:v>44348</x:v>
      </x:c>
      <x:c r="AH3361" s="50" t="str">
        <x:v>S100W60H</x:v>
      </x:c>
      <x:c r="AI3361" s="50" t="str">
        <x:v>NetSalesSummaryOfBusinessResults</x:v>
      </x:c>
      <x:c r="AJ3361" s="50" t="str">
        <x:v>OperatingIncome</x:v>
      </x:c>
      <x:c r="AK3361" s="53" t="n">
        <x:v>45747</x:v>
      </x:c>
      <x:c r="AL3361" s="50" t="str">
        <x:v>365/365/365/366/365</x:v>
      </x:c>
      <x:c r="AM3361" s="51" t="n">
        <x:v>161573000</x:v>
      </x:c>
      <x:c r="AN3361" s="51" t="n">
        <x:v>2027.5</x:v>
      </x:c>
      <x:c r="AO3361" s="51" t="n">
        <x:f>IFERROR(AM3361*AN3361,"")</x:f>
        <x:v>327589257500</x:v>
      </x:c>
      <x:c r="AP3361" s="56" t="n">
        <x:f>IFERROR(AO3361/(K3361*1000000),"")</x:f>
        <x:v>0.4438764550777148</x:v>
      </x:c>
      <x:c r="AQ3361" s="57" t="n">
        <x:v>1411873930</x:v>
      </x:c>
      <x:c r="AR3361" s="52" t="n">
        <x:v>0.2091827459713087</x:v>
      </x:c>
      <x:c r="AS3361" s="52" t="n">
        <x:v>-0.2255568761351706</x:v>
      </x:c>
      <x:c r="AT3361" s="55" t="b">
        <x:v>1</x:v>
      </x:c>
      <x:c r="AU3361" s="50"/>
      <x:c r="AV3361" s="58" t="n">
        <x:v>0.0006588289258184</x:v>
      </x:c>
      <x:c r="AW3361" s="50" t="n">
        <x:v>1862</x:v>
      </x:c>
      <x:c r="AX3361" s="50" t="str">
        <x:v>Core Moat</x:v>
      </x:c>
      <x:c r="AY3361" s="50" t="str">
        <x:v>目立つ機械的警告なし（定性確認は別途必要）</x:v>
      </x:c>
      <x:c r="AZ3361" s="59" t="str">
        <x:v>2025-06-27 15:43</x:v>
      </x:c>
      <x:c r="BA3361" s="53" t="n">
        <x:v>36923</x:v>
      </x:c>
      <x:c r="BB3361" s="50"/>
      <x:c r="BC3361" s="50"/>
      <x:c r="BD3361" s="50" t="str">
        <x:v>TOPIX Mid400</x:v>
      </x:c>
    </x:row>
    <x:row r="3362">
      <x:c r="A3362" s="50" t="n">
        <x:v>3361</x:v>
      </x:c>
      <x:c r="B3362" s="50" t="str">
        <x:v>9831</x:v>
      </x:c>
      <x:c r="C3362" s="50" t="str">
        <x:v>9831.T</x:v>
      </x:c>
      <x:c r="D3362" s="50" t="str">
        <x:v>YAMADA HOLDINGS CO.,LTD.</x:v>
      </x:c>
      <x:c r="E3362" s="50" t="str">
        <x:v>Prime Market (Domestic)</x:v>
      </x:c>
      <x:c r="F3362" s="50" t="str">
        <x:v>Retail Trade</x:v>
      </x:c>
      <x:c r="G3362" s="51" t="n">
        <x:v>1752506</x:v>
      </x:c>
      <x:c r="H3362" s="51" t="n">
        <x:v>1619379</x:v>
      </x:c>
      <x:c r="I3362" s="51" t="n">
        <x:v>1600586</x:v>
      </x:c>
      <x:c r="J3362" s="51" t="n">
        <x:v>1592009</x:v>
      </x:c>
      <x:c r="K3362" s="51" t="n">
        <x:v>1629069</x:v>
      </x:c>
      <x:c r="L3362" s="52" t="n">
        <x:f>IFERROR(H3362/G3362-1,"")</x:f>
        <x:v>-0.07596379127945929</x:v>
      </x:c>
      <x:c r="M3362" s="52" t="n">
        <x:f>IFERROR(I3362/H3362-1,"")</x:f>
        <x:v>-0.011605065892542732</x:v>
      </x:c>
      <x:c r="N3362" s="52" t="n">
        <x:f>IFERROR(J3362/I3362-1,"")</x:f>
        <x:v>-0.005358662389899682</x:v>
      </x:c>
      <x:c r="O3362" s="52" t="n">
        <x:f>IFERROR(K3362/J3362-1,"")</x:f>
        <x:v>0.02327876287131536</x:v>
      </x:c>
      <x:c r="P3362" s="52" t="n">
        <x:f>IFERROR((K3362/G3362)^(1/4)-1,"")</x:f>
        <x:v>-0.018093824412918624</x:v>
      </x:c>
      <x:c r="Q3362" s="51" t="n">
        <x:v>42821</x:v>
      </x:c>
      <x:c r="R3362" s="52" t="n">
        <x:f>IFERROR(Q3362/K3362,"")</x:f>
        <x:v>0.026285565559224316</x:v>
      </x:c>
      <x:c r="S3362" s="53" t="n">
        <x:v>36770</x:v>
      </x:c>
      <x:c r="T3362" s="50" t="str">
        <x:v>EDINET_company_history</x:v>
      </x:c>
      <x:c r="U3362" s="50" t="str">
        <x:v>日本マスタートラスト信託銀行株式会社（信託口）</x:v>
      </x:c>
      <x:c r="V3362" s="54" t="n">
        <x:v>0.1148</x:v>
      </x:c>
      <x:c r="W3362" s="50" t="str">
        <x:v>山田 昇 / 上野 善紀 / 小暮 めぐ美</x:v>
      </x:c>
      <x:c r="X3362" s="50" t="b">
        <x:f>AND(COUNT(L3362:O3362)=4,L3362&gt;='設定'!$B$6,M3362&gt;='設定'!$B$6,N3362&gt;='設定'!$B$6,O3362&gt;='設定'!$B$6)</x:f>
        <x:v>0</x:v>
      </x:c>
      <x:c r="Y3362" s="50" t="b">
        <x:f>AND(COUNT(G3362:K3362)=5,P3362&gt;='設定'!$B$7)</x:f>
        <x:v>0</x:v>
      </x:c>
      <x:c r="Z3362" s="50" t="b">
        <x:f>AND(ISNUMBER(R3362),R3362&gt;='設定'!$B$8)</x:f>
        <x:v>0</x:v>
      </x:c>
      <x:c r="AA3362" s="50" t="b">
        <x:f>AND(ISNUMBER(S3362),S3362&gt;=DATE(YEAR('設定'!$B$10)-'設定'!$B$9,MONTH('設定'!$B$10),DAY('設定'!$B$10)))</x:f>
        <x:v>0</x:v>
      </x:c>
      <x:c r="AB3362" s="55" t="b">
        <x:v>0</x:v>
      </x:c>
      <x:c r="AC3362" s="55" t="b">
        <x:v>0</x:v>
      </x:c>
      <x:c r="AD3362" s="50" t="n">
        <x:f>IF(X3362,1,0)+IF(Z3362,1,0)+IF(AA3362,1,0)+IF(AB3362,1,0)</x:f>
        <x:v>0</x:v>
      </x:c>
      <x:c r="AE3362" s="50" t="n">
        <x:f>IF(Y3362,1,0)+IF(Z3362,1,0)+IF(AA3362,1,0)+IF(AB3362,1,0)</x:f>
        <x:v>0</x:v>
      </x:c>
      <x:c r="AF3362" s="50" t="n">
        <x:f>IF(Y3362,1,0)+IF(Z3362,1,0)+IF(AA3362,1,0)+IF(AC3362,1,0)</x:f>
        <x:v>0</x:v>
      </x:c>
      <x:c r="AG3362" s="53" t="n">
        <x:v>44348</x:v>
      </x:c>
      <x:c r="AH3362" s="50" t="str">
        <x:v>S100W6TF</x:v>
      </x:c>
      <x:c r="AI3362" s="50" t="str">
        <x:v>NetSalesSummaryOfBusinessResults</x:v>
      </x:c>
      <x:c r="AJ3362" s="50" t="str">
        <x:v>OperatingIncome</x:v>
      </x:c>
      <x:c r="AK3362" s="53" t="n">
        <x:v>45747</x:v>
      </x:c>
      <x:c r="AL3362" s="50" t="str">
        <x:v>365/365/365/366/365</x:v>
      </x:c>
      <x:c r="AM3362" s="51" t="n">
        <x:v>693068599</x:v>
      </x:c>
      <x:c r="AN3362" s="51" t="n">
        <x:v>607.9000244140625</x:v>
      </x:c>
      <x:c r="AO3362" s="51" t="n">
        <x:f>IFERROR(AM3362*AN3362,"")</x:f>
        <x:v>421316418252.7201</x:v>
      </x:c>
      <x:c r="AP3362" s="56" t="n">
        <x:f>IFERROR(AO3362/(K3362*1000000),"")</x:f>
        <x:v>0.25862404738701683</x:v>
      </x:c>
      <x:c r="AQ3362" s="57" t="n">
        <x:v>2204535293.9248657</x:v>
      </x:c>
      <x:c r="AR3362" s="52" t="n">
        <x:v>0.2063953081510661</x:v>
      </x:c>
      <x:c r="AS3362" s="52" t="n">
        <x:v>-0.298311472170505</x:v>
      </x:c>
      <x:c r="AT3362" s="55" t="b">
        <x:v>1</x:v>
      </x:c>
      <x:c r="AU3362" s="50"/>
      <x:c r="AV3362" s="58" t="n">
        <x:v>-0.0443652709704727</x:v>
      </x:c>
      <x:c r="AW3362" s="50" t="n">
        <x:v>2225</x:v>
      </x:c>
      <x:c r="AX3362" s="50" t="str">
        <x:v>Core Moat</x:v>
      </x:c>
      <x:c r="AY3362" s="50" t="str">
        <x:v>目立つ機械的警告なし（定性確認は別途必要）</x:v>
      </x:c>
      <x:c r="AZ3362" s="59" t="str">
        <x:v>2025-06-26 15:03</x:v>
      </x:c>
      <x:c r="BA3362" s="53" t="n">
        <x:v>36770</x:v>
      </x:c>
      <x:c r="BB3362" s="50"/>
      <x:c r="BC3362" s="50"/>
      <x:c r="BD3362" s="50" t="str">
        <x:v>TOPIX Mid400</x:v>
      </x:c>
    </x:row>
    <x:row r="3363">
      <x:c r="A3363" s="50" t="n">
        <x:v>3362</x:v>
      </x:c>
      <x:c r="B3363" s="50" t="str">
        <x:v>8783</x:v>
      </x:c>
      <x:c r="C3363" s="50" t="str">
        <x:v>8783.T</x:v>
      </x:c>
      <x:c r="D3363" s="50" t="str">
        <x:v>abc Co.,Ltd.</x:v>
      </x:c>
      <x:c r="E3363" s="50" t="str">
        <x:v>Standard Market(Domestic)</x:v>
      </x:c>
      <x:c r="F3363" s="50" t="str">
        <x:v>Other Financing Business</x:v>
      </x:c>
      <x:c r="G3363" s="51" t="n">
        <x:v>1196.71</x:v>
      </x:c>
      <x:c r="H3363" s="51" t="n">
        <x:v>2353.302</x:v>
      </x:c>
      <x:c r="I3363" s="51" t="n">
        <x:v>4174.719</x:v>
      </x:c>
      <x:c r="J3363" s="51" t="n">
        <x:v>3311.839</x:v>
      </x:c>
      <x:c r="K3363" s="51" t="n">
        <x:v>1109.625</x:v>
      </x:c>
      <x:c r="L3363" s="52" t="n">
        <x:f>IFERROR(H3363/G3363-1,"")</x:f>
        <x:v>0.9664764228593394</x:v>
      </x:c>
      <x:c r="M3363" s="52" t="n">
        <x:f>IFERROR(I3363/H3363-1,"")</x:f>
        <x:v>0.7739835346249653</x:v>
      </x:c>
      <x:c r="N3363" s="52" t="n">
        <x:f>IFERROR(J3363/I3363-1,"")</x:f>
        <x:v>-0.20669175578044896</x:v>
      </x:c>
      <x:c r="O3363" s="52" t="n">
        <x:f>IFERROR(K3363/J3363-1,"")</x:f>
        <x:v>-0.6649520100463822</x:v>
      </x:c>
      <x:c r="P3363" s="52" t="n">
        <x:f>IFERROR((K3363/G3363)^(1/4)-1,"")</x:f>
        <x:v>-0.018711231255354344</x:v>
      </x:c>
      <x:c r="Q3363" s="51" t="n">
        <x:v>-922.394</x:v>
      </x:c>
      <x:c r="R3363" s="52" t="n">
        <x:f>IFERROR(Q3363/K3363,"")</x:f>
        <x:v>-0.831266418835192</x:v>
      </x:c>
      <x:c r="S3363" s="53" t="n">
        <x:v>38749</x:v>
      </x:c>
      <x:c r="T3363" s="50" t="str">
        <x:v>EDINET_company_history</x:v>
      </x:c>
      <x:c r="U3363" s="50" t="str">
        <x:v>楽天証券株式会社</x:v>
      </x:c>
      <x:c r="V3363" s="54" t="n">
        <x:v>0.0194</x:v>
      </x:c>
      <x:c r="W3363" s="50" t="str">
        <x:v>松田 元</x:v>
      </x:c>
      <x:c r="X3363" s="50" t="b">
        <x:f>AND(COUNT(L3363:O3363)=4,L3363&gt;='設定'!$B$6,M3363&gt;='設定'!$B$6,N3363&gt;='設定'!$B$6,O3363&gt;='設定'!$B$6)</x:f>
        <x:v>0</x:v>
      </x:c>
      <x:c r="Y3363" s="50" t="b">
        <x:f>AND(COUNT(G3363:K3363)=5,P3363&gt;='設定'!$B$7)</x:f>
        <x:v>0</x:v>
      </x:c>
      <x:c r="Z3363" s="50" t="b">
        <x:f>AND(ISNUMBER(R3363),R3363&gt;='設定'!$B$8)</x:f>
        <x:v>0</x:v>
      </x:c>
      <x:c r="AA3363" s="50" t="b">
        <x:f>AND(ISNUMBER(S3363),S3363&gt;=DATE(YEAR('設定'!$B$10)-'設定'!$B$9,MONTH('設定'!$B$10),DAY('設定'!$B$10)))</x:f>
        <x:v>0</x:v>
      </x:c>
      <x:c r="AB3363" s="55" t="b">
        <x:v>0</x:v>
      </x:c>
      <x:c r="AC3363" s="55" t="b">
        <x:v>0</x:v>
      </x:c>
      <x:c r="AD3363" s="50" t="n">
        <x:f>IF(X3363,1,0)+IF(Z3363,1,0)+IF(AA3363,1,0)+IF(AB3363,1,0)</x:f>
        <x:v>0</x:v>
      </x:c>
      <x:c r="AE3363" s="50" t="n">
        <x:f>IF(Y3363,1,0)+IF(Z3363,1,0)+IF(AA3363,1,0)+IF(AB3363,1,0)</x:f>
        <x:v>0</x:v>
      </x:c>
      <x:c r="AF3363" s="50" t="n">
        <x:f>IF(Y3363,1,0)+IF(Z3363,1,0)+IF(AA3363,1,0)+IF(AC3363,1,0)</x:f>
        <x:v>0</x:v>
      </x:c>
      <x:c r="AG3363" s="53" t="n">
        <x:v>44348</x:v>
      </x:c>
      <x:c r="AH3363" s="50" t="str">
        <x:v>S100X79I</x:v>
      </x:c>
      <x:c r="AI3363" s="50" t="str">
        <x:v>NetSalesSummaryOfBusinessResults</x:v>
      </x:c>
      <x:c r="AJ3363" s="50" t="str">
        <x:v>OperatingIncome</x:v>
      </x:c>
      <x:c r="AK3363" s="53" t="n">
        <x:v>45900</x:v>
      </x:c>
      <x:c r="AL3363" s="50" t="str">
        <x:v>365/365/366/365/153</x:v>
      </x:c>
      <x:c r="AM3363" s="51" t="n">
        <x:v>28956919</x:v>
      </x:c>
      <x:c r="AN3363" s="51" t="n">
        <x:v>130</x:v>
      </x:c>
      <x:c r="AO3363" s="51" t="n">
        <x:f>IFERROR(AM3363*AN3363,"")</x:f>
        <x:v>3764399470</x:v>
      </x:c>
      <x:c r="AP3363" s="56" t="n">
        <x:f>IFERROR(AO3363/(K3363*1000000),"")</x:f>
        <x:v>3.392496987721077</x:v>
      </x:c>
      <x:c r="AQ3363" s="57" t="n">
        <x:v>144546396.66666666</x:v>
      </x:c>
      <x:c r="AR3363" s="52" t="n">
        <x:v>0.8773736102518703</x:v>
      </x:c>
      <x:c r="AS3363" s="52" t="n">
        <x:v>-0.9527777777777776</x:v>
      </x:c>
      <x:c r="AT3363" s="55" t="b">
        <x:v>1</x:v>
      </x:c>
      <x:c r="AU3363" s="50"/>
      <x:c r="AV3363" s="58" t="n">
        <x:v>-0.641146021946774</x:v>
      </x:c>
      <x:c r="AW3363" s="50" t="n">
        <x:v>3559</x:v>
      </x:c>
      <x:c r="AX3363" s="50" t="str">
        <x:v>Transformation Moat</x:v>
      </x:c>
      <x:c r="AY3363" s="50" t="str">
        <x:v>年率ボラティリティ60%以上 / ローカル5年最大下落率-60%以下</x:v>
      </x:c>
      <x:c r="AZ3363" s="59" t="str">
        <x:v>2025-11-27 16:34</x:v>
      </x:c>
      <x:c r="BA3363" s="53" t="n">
        <x:v>38749</x:v>
      </x:c>
      <x:c r="BB3363" s="50"/>
      <x:c r="BC3363" s="50"/>
      <x:c r="BD3363" s="50"/>
    </x:row>
    <x:row r="3364">
      <x:c r="A3364" s="50" t="n">
        <x:v>3363</x:v>
      </x:c>
      <x:c r="B3364" s="50" t="str">
        <x:v>7916</x:v>
      </x:c>
      <x:c r="C3364" s="50" t="str">
        <x:v>7916.T</x:v>
      </x:c>
      <x:c r="D3364" s="50" t="str">
        <x:v>MITSUMURA PRINTING CO.,LTD.</x:v>
      </x:c>
      <x:c r="E3364" s="50" t="str">
        <x:v>Standard Market(Domestic)</x:v>
      </x:c>
      <x:c r="F3364" s="50" t="str">
        <x:v>Other Products</x:v>
      </x:c>
      <x:c r="G3364" s="51" t="n">
        <x:v>15937.469</x:v>
      </x:c>
      <x:c r="H3364" s="51" t="n">
        <x:v>15412.55</x:v>
      </x:c>
      <x:c r="I3364" s="51" t="n">
        <x:v>14791.329</x:v>
      </x:c>
      <x:c r="J3364" s="51" t="n">
        <x:v>14700.878</x:v>
      </x:c>
      <x:c r="K3364" s="51" t="n">
        <x:v>14756.503</x:v>
      </x:c>
      <x:c r="L3364" s="52" t="n">
        <x:f>IFERROR(H3364/G3364-1,"")</x:f>
        <x:v>-0.0329361581817037</x:v>
      </x:c>
      <x:c r="M3364" s="52" t="n">
        <x:f>IFERROR(I3364/H3364-1,"")</x:f>
        <x:v>-0.04030617905538014</x:v>
      </x:c>
      <x:c r="N3364" s="52" t="n">
        <x:f>IFERROR(J3364/I3364-1,"")</x:f>
        <x:v>-0.006115136780474484</x:v>
      </x:c>
      <x:c r="O3364" s="52" t="n">
        <x:f>IFERROR(K3364/J3364-1,"")</x:f>
        <x:v>0.0037837876077877475</x:v>
      </x:c>
      <x:c r="P3364" s="52" t="n">
        <x:f>IFERROR((K3364/G3364)^(1/4)-1,"")</x:f>
        <x:v>-0.019063207023476192</x:v>
      </x:c>
      <x:c r="Q3364" s="51" t="n">
        <x:v>-158.796</x:v>
      </x:c>
      <x:c r="R3364" s="52" t="n">
        <x:f>IFERROR(Q3364/K3364,"")</x:f>
        <x:v>-0.010761086146223125</x:v>
      </x:c>
      <x:c r="S3364" s="53" t="n">
        <x:v>22221</x:v>
      </x:c>
      <x:c r="T3364" s="50" t="str">
        <x:v>EDINET_company_history</x:v>
      </x:c>
      <x:c r="U3364" s="50" t="str">
        <x:v>三菱製紙株式会社</x:v>
      </x:c>
      <x:c r="V3364" s="54" t="n">
        <x:v>0.167</x:v>
      </x:c>
      <x:c r="W3364" s="50" t="str">
        <x:v>嶋 山 芳 夫</x:v>
      </x:c>
      <x:c r="X3364" s="50" t="b">
        <x:f>AND(COUNT(L3364:O3364)=4,L3364&gt;='設定'!$B$6,M3364&gt;='設定'!$B$6,N3364&gt;='設定'!$B$6,O3364&gt;='設定'!$B$6)</x:f>
        <x:v>0</x:v>
      </x:c>
      <x:c r="Y3364" s="50" t="b">
        <x:f>AND(COUNT(G3364:K3364)=5,P3364&gt;='設定'!$B$7)</x:f>
        <x:v>0</x:v>
      </x:c>
      <x:c r="Z3364" s="50" t="b">
        <x:f>AND(ISNUMBER(R3364),R3364&gt;='設定'!$B$8)</x:f>
        <x:v>0</x:v>
      </x:c>
      <x:c r="AA3364" s="50" t="b">
        <x:f>AND(ISNUMBER(S3364),S3364&gt;=DATE(YEAR('設定'!$B$10)-'設定'!$B$9,MONTH('設定'!$B$10),DAY('設定'!$B$10)))</x:f>
        <x:v>0</x:v>
      </x:c>
      <x:c r="AB3364" s="55" t="b">
        <x:v>0</x:v>
      </x:c>
      <x:c r="AC3364" s="55" t="b">
        <x:v>0</x:v>
      </x:c>
      <x:c r="AD3364" s="50" t="n">
        <x:f>IF(X3364,1,0)+IF(Z3364,1,0)+IF(AA3364,1,0)+IF(AB3364,1,0)</x:f>
        <x:v>0</x:v>
      </x:c>
      <x:c r="AE3364" s="50" t="n">
        <x:f>IF(Y3364,1,0)+IF(Z3364,1,0)+IF(AA3364,1,0)+IF(AB3364,1,0)</x:f>
        <x:v>0</x:v>
      </x:c>
      <x:c r="AF3364" s="50" t="n">
        <x:f>IF(Y3364,1,0)+IF(Z3364,1,0)+IF(AA3364,1,0)+IF(AC3364,1,0)</x:f>
        <x:v>0</x:v>
      </x:c>
      <x:c r="AG3364" s="53" t="n">
        <x:v>44348</x:v>
      </x:c>
      <x:c r="AH3364" s="50" t="str">
        <x:v>S100W6S9</x:v>
      </x:c>
      <x:c r="AI3364" s="50" t="str">
        <x:v>NetSalesSummaryOfBusinessResults</x:v>
      </x:c>
      <x:c r="AJ3364" s="50" t="str">
        <x:v>OperatingIncome</x:v>
      </x:c>
      <x:c r="AK3364" s="53" t="n">
        <x:v>45747</x:v>
      </x:c>
      <x:c r="AL3364" s="50" t="str">
        <x:v>365/365/365/366/365</x:v>
      </x:c>
      <x:c r="AM3364" s="51" t="n">
        <x:v>3063320</x:v>
      </x:c>
      <x:c r="AN3364" s="51" t="n">
        <x:v>1848</x:v>
      </x:c>
      <x:c r="AO3364" s="51" t="n">
        <x:f>IFERROR(AM3364*AN3364,"")</x:f>
        <x:v>5661015360</x:v>
      </x:c>
      <x:c r="AP3364" s="56" t="n">
        <x:f>IFERROR(AO3364/(K3364*1000000),"")</x:f>
        <x:v>0.38362851686473415</x:v>
      </x:c>
      <x:c r="AQ3364" s="57" t="n">
        <x:v>2391068.3333333335</x:v>
      </x:c>
      <x:c r="AR3364" s="52" t="n">
        <x:v>0.203672848058406</x:v>
      </x:c>
      <x:c r="AS3364" s="52" t="n">
        <x:v>-0.3175494008240102</x:v>
      </x:c>
      <x:c r="AT3364" s="55" t="b">
        <x:v>0</x:v>
      </x:c>
      <x:c r="AU3364" s="50" t="str">
        <x:v>low_liquidity</x:v>
      </x:c>
      <x:c r="AV3364" s="58" t="n">
        <x:v>0.0043375262445</x:v>
      </x:c>
      <x:c r="AW3364" s="50" t="n">
        <x:v>1834</x:v>
      </x:c>
      <x:c r="AX3364" s="50" t="str">
        <x:v>Discovery</x:v>
      </x:c>
      <x:c r="AY3364" s="50" t="str">
        <x:v>既存適格性フィルター不通過: low_liquidity / 60日平均売買代金2,000万円未満</x:v>
      </x:c>
      <x:c r="AZ3364" s="59" t="str">
        <x:v>2025-06-26 13:25</x:v>
      </x:c>
      <x:c r="BA3364" s="53" t="n">
        <x:v>22221</x:v>
      </x:c>
      <x:c r="BB3364" s="50"/>
      <x:c r="BC3364" s="50"/>
      <x:c r="BD3364" s="50"/>
    </x:row>
    <x:row r="3365">
      <x:c r="A3365" s="50" t="n">
        <x:v>3364</x:v>
      </x:c>
      <x:c r="B3365" s="50" t="str">
        <x:v>2293</x:v>
      </x:c>
      <x:c r="C3365" s="50" t="str">
        <x:v>2293.T</x:v>
      </x:c>
      <x:c r="D3365" s="50" t="str">
        <x:v>TAKIZAWA HAM CO.,LTD.</x:v>
      </x:c>
      <x:c r="E3365" s="50" t="str">
        <x:v>Standard Market(Domestic)</x:v>
      </x:c>
      <x:c r="F3365" s="50" t="str">
        <x:v>Foods</x:v>
      </x:c>
      <x:c r="G3365" s="51" t="n">
        <x:v>30404.074</x:v>
      </x:c>
      <x:c r="H3365" s="51" t="n">
        <x:v>29477.441</x:v>
      </x:c>
      <x:c r="I3365" s="51" t="n">
        <x:v>29458.149</x:v>
      </x:c>
      <x:c r="J3365" s="51" t="n">
        <x:v>28211.159</x:v>
      </x:c>
      <x:c r="K3365" s="51" t="n">
        <x:v>28088.795</x:v>
      </x:c>
      <x:c r="L3365" s="52" t="n">
        <x:f>IFERROR(H3365/G3365-1,"")</x:f>
        <x:v>-0.030477264329773712</x:v>
      </x:c>
      <x:c r="M3365" s="52" t="n">
        <x:f>IFERROR(I3365/H3365-1,"")</x:f>
        <x:v>-0.0006544665800534144</x:v>
      </x:c>
      <x:c r="N3365" s="52" t="n">
        <x:f>IFERROR(J3365/I3365-1,"")</x:f>
        <x:v>-0.04233090137469264</x:v>
      </x:c>
      <x:c r="O3365" s="52" t="n">
        <x:f>IFERROR(K3365/J3365-1,"")</x:f>
        <x:v>-0.004337432574110123</x:v>
      </x:c>
      <x:c r="P3365" s="52" t="n">
        <x:f>IFERROR((K3365/G3365)^(1/4)-1,"")</x:f>
        <x:v>-0.01960670613629789</x:v>
      </x:c>
      <x:c r="Q3365" s="51" t="n">
        <x:v>-432.477</x:v>
      </x:c>
      <x:c r="R3365" s="52" t="n">
        <x:f>IFERROR(Q3365/K3365,"")</x:f>
        <x:v>-0.015396780103952484</x:v>
      </x:c>
      <x:c r="S3365" s="53" t="n">
        <x:v>38322</x:v>
      </x:c>
      <x:c r="T3365" s="50" t="str">
        <x:v>EDINET_company_history</x:v>
      </x:c>
      <x:c r="U3365" s="50" t="str">
        <x:v>有限会社滝沢興産</x:v>
      </x:c>
      <x:c r="V3365" s="54" t="n">
        <x:v>0.2245</x:v>
      </x:c>
      <x:c r="W3365" s="50" t="str">
        <x:v>瀧 澤 太 郎</x:v>
      </x:c>
      <x:c r="X3365" s="50" t="b">
        <x:f>AND(COUNT(L3365:O3365)=4,L3365&gt;='設定'!$B$6,M3365&gt;='設定'!$B$6,N3365&gt;='設定'!$B$6,O3365&gt;='設定'!$B$6)</x:f>
        <x:v>0</x:v>
      </x:c>
      <x:c r="Y3365" s="50" t="b">
        <x:f>AND(COUNT(G3365:K3365)=5,P3365&gt;='設定'!$B$7)</x:f>
        <x:v>0</x:v>
      </x:c>
      <x:c r="Z3365" s="50" t="b">
        <x:f>AND(ISNUMBER(R3365),R3365&gt;='設定'!$B$8)</x:f>
        <x:v>0</x:v>
      </x:c>
      <x:c r="AA3365" s="50" t="b">
        <x:f>AND(ISNUMBER(S3365),S3365&gt;=DATE(YEAR('設定'!$B$10)-'設定'!$B$9,MONTH('設定'!$B$10),DAY('設定'!$B$10)))</x:f>
        <x:v>0</x:v>
      </x:c>
      <x:c r="AB3365" s="55" t="b">
        <x:v>0</x:v>
      </x:c>
      <x:c r="AC3365" s="55" t="b">
        <x:v>0</x:v>
      </x:c>
      <x:c r="AD3365" s="50" t="n">
        <x:f>IF(X3365,1,0)+IF(Z3365,1,0)+IF(AA3365,1,0)+IF(AB3365,1,0)</x:f>
        <x:v>0</x:v>
      </x:c>
      <x:c r="AE3365" s="50" t="n">
        <x:f>IF(Y3365,1,0)+IF(Z3365,1,0)+IF(AA3365,1,0)+IF(AB3365,1,0)</x:f>
        <x:v>0</x:v>
      </x:c>
      <x:c r="AF3365" s="50" t="n">
        <x:f>IF(Y3365,1,0)+IF(Z3365,1,0)+IF(AA3365,1,0)+IF(AC3365,1,0)</x:f>
        <x:v>0</x:v>
      </x:c>
      <x:c r="AG3365" s="53" t="n">
        <x:v>44348</x:v>
      </x:c>
      <x:c r="AH3365" s="50" t="str">
        <x:v>S100W2QQ</x:v>
      </x:c>
      <x:c r="AI3365" s="50" t="str">
        <x:v>NetSalesSummaryOfBusinessResults</x:v>
      </x:c>
      <x:c r="AJ3365" s="50" t="str">
        <x:v>OperatingIncome</x:v>
      </x:c>
      <x:c r="AK3365" s="53" t="n">
        <x:v>45747</x:v>
      </x:c>
      <x:c r="AL3365" s="50" t="str">
        <x:v>365/365/365/366/365</x:v>
      </x:c>
      <x:c r="AM3365" s="51" t="n">
        <x:v>2053600</x:v>
      </x:c>
      <x:c r="AN3365" s="51" t="n">
        <x:v>2659</x:v>
      </x:c>
      <x:c r="AO3365" s="51" t="n">
        <x:f>IFERROR(AM3365*AN3365,"")</x:f>
        <x:v>5460522400</x:v>
      </x:c>
      <x:c r="AP3365" s="56" t="n">
        <x:f>IFERROR(AO3365/(K3365*1000000),"")</x:f>
        <x:v>0.19440215929519225</x:v>
      </x:c>
      <x:c r="AQ3365" s="57" t="n">
        <x:v>3649190</x:v>
      </x:c>
      <x:c r="AR3365" s="52" t="n">
        <x:v>0.1148821545236085</x:v>
      </x:c>
      <x:c r="AS3365" s="52" t="n">
        <x:v>-0.2529430785608144</x:v>
      </x:c>
      <x:c r="AT3365" s="55" t="b">
        <x:v>0</x:v>
      </x:c>
      <x:c r="AU3365" s="50" t="str">
        <x:v>low_liquidity</x:v>
      </x:c>
      <x:c r="AV3365" s="58" t="n">
        <x:v>-0.1028683531968518</x:v>
      </x:c>
      <x:c r="AW3365" s="50" t="n">
        <x:v>2623</x:v>
      </x:c>
      <x:c r="AX3365" s="50" t="str">
        <x:v>Transformation Moat</x:v>
      </x:c>
      <x:c r="AY3365" s="50" t="str">
        <x:v>既存適格性フィルター不通過: low_liquidity / 60日平均売買代金2,000万円未満</x:v>
      </x:c>
      <x:c r="AZ3365" s="59" t="str">
        <x:v>2025-06-24 13:48</x:v>
      </x:c>
      <x:c r="BA3365" s="53" t="n">
        <x:v>38322</x:v>
      </x:c>
      <x:c r="BB3365" s="50"/>
      <x:c r="BC3365" s="50"/>
      <x:c r="BD3365" s="50"/>
    </x:row>
    <x:row r="3366">
      <x:c r="A3366" s="50" t="n">
        <x:v>3365</x:v>
      </x:c>
      <x:c r="B3366" s="50" t="str">
        <x:v>2454</x:v>
      </x:c>
      <x:c r="C3366" s="50" t="str">
        <x:v>2454.T</x:v>
      </x:c>
      <x:c r="D3366" s="50" t="str">
        <x:v>All About,Inc.</x:v>
      </x:c>
      <x:c r="E3366" s="50" t="str">
        <x:v>Standard Market(Domestic)</x:v>
      </x:c>
      <x:c r="F3366" s="50" t="str">
        <x:v>Services</x:v>
      </x:c>
      <x:c r="G3366" s="51" t="n">
        <x:v>17283.2</x:v>
      </x:c>
      <x:c r="H3366" s="51" t="n">
        <x:v>15395.871</x:v>
      </x:c>
      <x:c r="I3366" s="51" t="n">
        <x:v>16917.974</x:v>
      </x:c>
      <x:c r="J3366" s="51" t="n">
        <x:v>15703.035</x:v>
      </x:c>
      <x:c r="K3366" s="51" t="n">
        <x:v>15954.371</x:v>
      </x:c>
      <x:c r="L3366" s="52" t="n">
        <x:f>IFERROR(H3366/G3366-1,"")</x:f>
        <x:v>-0.10920020598037405</x:v>
      </x:c>
      <x:c r="M3366" s="52" t="n">
        <x:f>IFERROR(I3366/H3366-1,"")</x:f>
        <x:v>0.09886436434807733</x:v>
      </x:c>
      <x:c r="N3366" s="52" t="n">
        <x:f>IFERROR(J3366/I3366-1,"")</x:f>
        <x:v>-0.07181350438297152</x:v>
      </x:c>
      <x:c r="O3366" s="52" t="n">
        <x:f>IFERROR(K3366/J3366-1,"")</x:f>
        <x:v>0.016005568350321964</x:v>
      </x:c>
      <x:c r="P3366" s="52" t="n">
        <x:f>IFERROR((K3366/G3366)^(1/4)-1,"")</x:f>
        <x:v>-0.019801840278399374</x:v>
      </x:c>
      <x:c r="Q3366" s="51" t="n">
        <x:v>10.8</x:v>
      </x:c>
      <x:c r="R3366" s="52" t="n">
        <x:f>IFERROR(Q3366/K3366,"")</x:f>
        <x:v>0.000676930478801076</x:v>
      </x:c>
      <x:c r="S3366" s="53" t="n">
        <x:v>38596</x:v>
      </x:c>
      <x:c r="T3366" s="50" t="str">
        <x:v>EDINET_company_history</x:v>
      </x:c>
      <x:c r="U3366" s="50" t="str">
        <x:v>日本テレビ放送網株式会社</x:v>
      </x:c>
      <x:c r="V3366" s="54" t="n">
        <x:v>0.242</x:v>
      </x:c>
      <x:c r="W3366" s="50" t="str">
        <x:v>江幡 哲也</x:v>
      </x:c>
      <x:c r="X3366" s="50" t="b">
        <x:f>AND(COUNT(L3366:O3366)=4,L3366&gt;='設定'!$B$6,M3366&gt;='設定'!$B$6,N3366&gt;='設定'!$B$6,O3366&gt;='設定'!$B$6)</x:f>
        <x:v>0</x:v>
      </x:c>
      <x:c r="Y3366" s="50" t="b">
        <x:f>AND(COUNT(G3366:K3366)=5,P3366&gt;='設定'!$B$7)</x:f>
        <x:v>0</x:v>
      </x:c>
      <x:c r="Z3366" s="50" t="b">
        <x:f>AND(ISNUMBER(R3366),R3366&gt;='設定'!$B$8)</x:f>
        <x:v>0</x:v>
      </x:c>
      <x:c r="AA3366" s="50" t="b">
        <x:f>AND(ISNUMBER(S3366),S3366&gt;=DATE(YEAR('設定'!$B$10)-'設定'!$B$9,MONTH('設定'!$B$10),DAY('設定'!$B$10)))</x:f>
        <x:v>0</x:v>
      </x:c>
      <x:c r="AB3366" s="55" t="b">
        <x:v>0</x:v>
      </x:c>
      <x:c r="AC3366" s="55" t="b">
        <x:v>0</x:v>
      </x:c>
      <x:c r="AD3366" s="50" t="n">
        <x:f>IF(X3366,1,0)+IF(Z3366,1,0)+IF(AA3366,1,0)+IF(AB3366,1,0)</x:f>
        <x:v>0</x:v>
      </x:c>
      <x:c r="AE3366" s="50" t="n">
        <x:f>IF(Y3366,1,0)+IF(Z3366,1,0)+IF(AA3366,1,0)+IF(AB3366,1,0)</x:f>
        <x:v>0</x:v>
      </x:c>
      <x:c r="AF3366" s="50" t="n">
        <x:f>IF(Y3366,1,0)+IF(Z3366,1,0)+IF(AA3366,1,0)+IF(AC3366,1,0)</x:f>
        <x:v>0</x:v>
      </x:c>
      <x:c r="AG3366" s="53" t="n">
        <x:v>44348</x:v>
      </x:c>
      <x:c r="AH3366" s="50" t="str">
        <x:v>S100W3YX</x:v>
      </x:c>
      <x:c r="AI3366" s="50" t="str">
        <x:v>NetSalesSummaryOfBusinessResults</x:v>
      </x:c>
      <x:c r="AJ3366" s="50" t="str">
        <x:v>OperatingIncome</x:v>
      </x:c>
      <x:c r="AK3366" s="53" t="n">
        <x:v>45747</x:v>
      </x:c>
      <x:c r="AL3366" s="50" t="str">
        <x:v>365/365/365/366/365</x:v>
      </x:c>
      <x:c r="AM3366" s="51" t="n">
        <x:v>13985400</x:v>
      </x:c>
      <x:c r="AN3366" s="51" t="n">
        <x:v>361</x:v>
      </x:c>
      <x:c r="AO3366" s="51" t="n">
        <x:f>IFERROR(AM3366*AN3366,"")</x:f>
        <x:v>5048729400</x:v>
      </x:c>
      <x:c r="AP3366" s="56" t="n">
        <x:f>IFERROR(AO3366/(K3366*1000000),"")</x:f>
        <x:v>0.31644803797028415</x:v>
      </x:c>
      <x:c r="AQ3366" s="57" t="n">
        <x:v>3673526.6666666665</x:v>
      </x:c>
      <x:c r="AR3366" s="52" t="n">
        <x:v>0.2554495745820544</x:v>
      </x:c>
      <x:c r="AS3366" s="52" t="n">
        <x:v>-0.6919793647695193</x:v>
      </x:c>
      <x:c r="AT3366" s="55" t="b">
        <x:v>0</x:v>
      </x:c>
      <x:c r="AU3366" s="50" t="str">
        <x:v>low_liquidity</x:v>
      </x:c>
      <x:c r="AV3366" s="58" t="n">
        <x:v>-0.1126748137297858</x:v>
      </x:c>
      <x:c r="AW3366" s="50" t="n">
        <x:v>2673</x:v>
      </x:c>
      <x:c r="AX3366" s="50" t="str">
        <x:v>Future Moat</x:v>
      </x:c>
      <x:c r="AY3366" s="50" t="str">
        <x:v>既存適格性フィルター不通過: low_liquidity / 60日平均売買代金2,000万円未満 / ローカル5年最大下落率-60%以下</x:v>
      </x:c>
      <x:c r="AZ3366" s="59" t="str">
        <x:v>2025-06-24 15:56</x:v>
      </x:c>
      <x:c r="BA3366" s="53" t="n">
        <x:v>38596</x:v>
      </x:c>
      <x:c r="BB3366" s="50"/>
      <x:c r="BC3366" s="50"/>
      <x:c r="BD3366" s="50"/>
    </x:row>
    <x:row r="3367">
      <x:c r="A3367" s="50" t="n">
        <x:v>3366</x:v>
      </x:c>
      <x:c r="B3367" s="50" t="str">
        <x:v>8093</x:v>
      </x:c>
      <x:c r="C3367" s="50" t="str">
        <x:v>8093.T</x:v>
      </x:c>
      <x:c r="D3367" s="50" t="str">
        <x:v>Kyokuto Boeki Kaisha,Limited</x:v>
      </x:c>
      <x:c r="E3367" s="50" t="str">
        <x:v>Prime Market (Domestic)</x:v>
      </x:c>
      <x:c r="F3367" s="50" t="str">
        <x:v>Wholesale Trade</x:v>
      </x:c>
      <x:c r="G3367" s="51" t="n">
        <x:v>57405</x:v>
      </x:c>
      <x:c r="H3367" s="51" t="n">
        <x:v>39705</x:v>
      </x:c>
      <x:c r="I3367" s="51" t="n">
        <x:v>42657</x:v>
      </x:c>
      <x:c r="J3367" s="51" t="n">
        <x:v>43660</x:v>
      </x:c>
      <x:c r="K3367" s="51" t="n">
        <x:v>52982</x:v>
      </x:c>
      <x:c r="L3367" s="52" t="n">
        <x:f>IFERROR(H3367/G3367-1,"")</x:f>
        <x:v>-0.3083355108440031</x:v>
      </x:c>
      <x:c r="M3367" s="52" t="n">
        <x:f>IFERROR(I3367/H3367-1,"")</x:f>
        <x:v>0.07434831885152993</x:v>
      </x:c>
      <x:c r="N3367" s="52" t="n">
        <x:f>IFERROR(J3367/I3367-1,"")</x:f>
        <x:v>0.023513139695712226</x:v>
      </x:c>
      <x:c r="O3367" s="52" t="n">
        <x:f>IFERROR(K3367/J3367-1,"")</x:f>
        <x:v>0.21351351351351355</x:v>
      </x:c>
      <x:c r="P3367" s="52" t="n">
        <x:f>IFERROR((K3367/G3367)^(1/4)-1,"")</x:f>
        <x:v>-0.019845232317579287</x:v>
      </x:c>
      <x:c r="Q3367" s="51" t="n">
        <x:v>2038</x:v>
      </x:c>
      <x:c r="R3367" s="52" t="n">
        <x:f>IFERROR(Q3367/K3367,"")</x:f>
        <x:v>0.038465894077233775</x:v>
      </x:c>
      <x:c r="S3367" s="53" t="n">
        <x:v>31837</x:v>
      </x:c>
      <x:c r="T3367" s="50" t="str">
        <x:v>EDINET_company_history</x:v>
      </x:c>
      <x:c r="U3367" s="50" t="str">
        <x:v>日本マスタートラスト信託銀行株式会社（信託口）</x:v>
      </x:c>
      <x:c r="V3367" s="54" t="n">
        <x:v>0.1224</x:v>
      </x:c>
      <x:c r="W3367" s="50" t="str">
        <x:v>岡 田 義 也 / 佐久間 慎治</x:v>
      </x:c>
      <x:c r="X3367" s="50" t="b">
        <x:f>AND(COUNT(L3367:O3367)=4,L3367&gt;='設定'!$B$6,M3367&gt;='設定'!$B$6,N3367&gt;='設定'!$B$6,O3367&gt;='設定'!$B$6)</x:f>
        <x:v>0</x:v>
      </x:c>
      <x:c r="Y3367" s="50" t="b">
        <x:f>AND(COUNT(G3367:K3367)=5,P3367&gt;='設定'!$B$7)</x:f>
        <x:v>0</x:v>
      </x:c>
      <x:c r="Z3367" s="50" t="b">
        <x:f>AND(ISNUMBER(R3367),R3367&gt;='設定'!$B$8)</x:f>
        <x:v>0</x:v>
      </x:c>
      <x:c r="AA3367" s="50" t="b">
        <x:f>AND(ISNUMBER(S3367),S3367&gt;=DATE(YEAR('設定'!$B$10)-'設定'!$B$9,MONTH('設定'!$B$10),DAY('設定'!$B$10)))</x:f>
        <x:v>0</x:v>
      </x:c>
      <x:c r="AB3367" s="55" t="b">
        <x:v>0</x:v>
      </x:c>
      <x:c r="AC3367" s="55" t="b">
        <x:v>0</x:v>
      </x:c>
      <x:c r="AD3367" s="50" t="n">
        <x:f>IF(X3367,1,0)+IF(Z3367,1,0)+IF(AA3367,1,0)+IF(AB3367,1,0)</x:f>
        <x:v>0</x:v>
      </x:c>
      <x:c r="AE3367" s="50" t="n">
        <x:f>IF(Y3367,1,0)+IF(Z3367,1,0)+IF(AA3367,1,0)+IF(AB3367,1,0)</x:f>
        <x:v>0</x:v>
      </x:c>
      <x:c r="AF3367" s="50" t="n">
        <x:f>IF(Y3367,1,0)+IF(Z3367,1,0)+IF(AA3367,1,0)+IF(AC3367,1,0)</x:f>
        <x:v>0</x:v>
      </x:c>
      <x:c r="AG3367" s="53" t="n">
        <x:v>44348</x:v>
      </x:c>
      <x:c r="AH3367" s="50" t="str">
        <x:v>S100W0AA</x:v>
      </x:c>
      <x:c r="AI3367" s="50" t="str">
        <x:v>NetSalesSummaryOfBusinessResults</x:v>
      </x:c>
      <x:c r="AJ3367" s="50" t="str">
        <x:v>OperatingIncome</x:v>
      </x:c>
      <x:c r="AK3367" s="53" t="n">
        <x:v>45747</x:v>
      </x:c>
      <x:c r="AL3367" s="50" t="str">
        <x:v>365/365/365/366/365</x:v>
      </x:c>
      <x:c r="AM3367" s="51" t="n">
        <x:v>12221836</x:v>
      </x:c>
      <x:c r="AN3367" s="51" t="n">
        <x:v>1754</x:v>
      </x:c>
      <x:c r="AO3367" s="51" t="n">
        <x:f>IFERROR(AM3367*AN3367,"")</x:f>
        <x:v>21437100344</x:v>
      </x:c>
      <x:c r="AP3367" s="56" t="n">
        <x:f>IFERROR(AO3367/(K3367*1000000),"")</x:f>
        <x:v>0.40461100645502246</x:v>
      </x:c>
      <x:c r="AQ3367" s="57" t="n">
        <x:v>113691310</x:v>
      </x:c>
      <x:c r="AR3367" s="52" t="n">
        <x:v>0.2683218454233989</x:v>
      </x:c>
      <x:c r="AS3367" s="52" t="n">
        <x:v>-0.3940426138448494</x:v>
      </x:c>
      <x:c r="AT3367" s="55" t="b">
        <x:v>0</x:v>
      </x:c>
      <x:c r="AU3367" s="50" t="str">
        <x:v>repeated_negative_operating_cf</x:v>
      </x:c>
      <x:c r="AV3367" s="58" t="n">
        <x:v>-0.0442505664842381</x:v>
      </x:c>
      <x:c r="AW3367" s="50" t="n">
        <x:v>2224</x:v>
      </x:c>
      <x:c r="AX3367" s="50" t="str">
        <x:v>Transformation Moat</x:v>
      </x:c>
      <x:c r="AY3367" s="50" t="str">
        <x:v>既存適格性フィルター不通過: repeated_negative_operating_cf</x:v>
      </x:c>
      <x:c r="AZ3367" s="59" t="str">
        <x:v>2025-06-24 13:00</x:v>
      </x:c>
      <x:c r="BA3367" s="53" t="n">
        <x:v>31837</x:v>
      </x:c>
      <x:c r="BB3367" s="50"/>
      <x:c r="BC3367" s="50"/>
      <x:c r="BD3367" s="50" t="str">
        <x:v>TOPIX Small 2</x:v>
      </x:c>
    </x:row>
    <x:row r="3368">
      <x:c r="A3368" s="50" t="n">
        <x:v>3367</x:v>
      </x:c>
      <x:c r="B3368" s="50" t="str">
        <x:v>3633</x:v>
      </x:c>
      <x:c r="C3368" s="50" t="str">
        <x:v>3633.T</x:v>
      </x:c>
      <x:c r="D3368" s="50" t="str">
        <x:v>GMO Pepabo,Inc.</x:v>
      </x:c>
      <x:c r="E3368" s="50" t="str">
        <x:v>Standard Market(Domestic)</x:v>
      </x:c>
      <x:c r="F3368" s="50" t="str">
        <x:v>Information &amp; Communication</x:v>
      </x:c>
      <x:c r="G3368" s="51" t="n">
        <x:v>11879.94</x:v>
      </x:c>
      <x:c r="H3368" s="51" t="n">
        <x:v>10531.259</x:v>
      </x:c>
      <x:c r="I3368" s="51" t="n">
        <x:v>10903.608</x:v>
      </x:c>
      <x:c r="J3368" s="51" t="n">
        <x:v>10922.83</x:v>
      </x:c>
      <x:c r="K3368" s="51" t="n">
        <x:v>10959.103</x:v>
      </x:c>
      <x:c r="L3368" s="52" t="n">
        <x:f>IFERROR(H3368/G3368-1,"")</x:f>
        <x:v>-0.11352591006351886</x:v>
      </x:c>
      <x:c r="M3368" s="52" t="n">
        <x:f>IFERROR(I3368/H3368-1,"")</x:f>
        <x:v>0.03535655138668603</x:v>
      </x:c>
      <x:c r="N3368" s="52" t="n">
        <x:f>IFERROR(J3368/I3368-1,"")</x:f>
        <x:v>0.0017629027015644283</x:v>
      </x:c>
      <x:c r="O3368" s="52" t="n">
        <x:f>IFERROR(K3368/J3368-1,"")</x:f>
        <x:v>0.0033208426753872367</x:v>
      </x:c>
      <x:c r="P3368" s="52" t="n">
        <x:f>IFERROR((K3368/G3368)^(1/4)-1,"")</x:f>
        <x:v>-0.01996814924765722</x:v>
      </x:c>
      <x:c r="Q3368" s="51" t="n">
        <x:v>932.639</x:v>
      </x:c>
      <x:c r="R3368" s="52" t="n">
        <x:f>IFERROR(Q3368/K3368,"")</x:f>
        <x:v>0.08510176425935591</x:v>
      </x:c>
      <x:c r="S3368" s="53" t="n">
        <x:v>39783</x:v>
      </x:c>
      <x:c r="T3368" s="50" t="str">
        <x:v>EDINET_company_history</x:v>
      </x:c>
      <x:c r="U3368" s="50" t="str">
        <x:v>GMOインターネットグループ株式会社</x:v>
      </x:c>
      <x:c r="V3368" s="54" t="n">
        <x:v>0.5876</x:v>
      </x:c>
      <x:c r="W3368" s="50" t="str">
        <x:v>佐 藤 健太郎 / 星 隼 人</x:v>
      </x:c>
      <x:c r="X3368" s="50" t="b">
        <x:f>AND(COUNT(L3368:O3368)=4,L3368&gt;='設定'!$B$6,M3368&gt;='設定'!$B$6,N3368&gt;='設定'!$B$6,O3368&gt;='設定'!$B$6)</x:f>
        <x:v>0</x:v>
      </x:c>
      <x:c r="Y3368" s="50" t="b">
        <x:f>AND(COUNT(G3368:K3368)=5,P3368&gt;='設定'!$B$7)</x:f>
        <x:v>0</x:v>
      </x:c>
      <x:c r="Z3368" s="50" t="b">
        <x:f>AND(ISNUMBER(R3368),R3368&gt;='設定'!$B$8)</x:f>
        <x:v>0</x:v>
      </x:c>
      <x:c r="AA3368" s="50" t="b">
        <x:f>AND(ISNUMBER(S3368),S3368&gt;=DATE(YEAR('設定'!$B$10)-'設定'!$B$9,MONTH('設定'!$B$10),DAY('設定'!$B$10)))</x:f>
        <x:v>0</x:v>
      </x:c>
      <x:c r="AB3368" s="55" t="b">
        <x:v>0</x:v>
      </x:c>
      <x:c r="AC3368" s="55" t="b">
        <x:v>0</x:v>
      </x:c>
      <x:c r="AD3368" s="50" t="n">
        <x:f>IF(X3368,1,0)+IF(Z3368,1,0)+IF(AA3368,1,0)+IF(AB3368,1,0)</x:f>
        <x:v>0</x:v>
      </x:c>
      <x:c r="AE3368" s="50" t="n">
        <x:f>IF(Y3368,1,0)+IF(Z3368,1,0)+IF(AA3368,1,0)+IF(AB3368,1,0)</x:f>
        <x:v>0</x:v>
      </x:c>
      <x:c r="AF3368" s="50" t="n">
        <x:f>IF(Y3368,1,0)+IF(Z3368,1,0)+IF(AA3368,1,0)+IF(AC3368,1,0)</x:f>
        <x:v>0</x:v>
      </x:c>
      <x:c r="AG3368" s="53" t="n">
        <x:v>44348</x:v>
      </x:c>
      <x:c r="AH3368" s="50" t="str">
        <x:v>S100XS5R</x:v>
      </x:c>
      <x:c r="AI3368" s="50" t="str">
        <x:v>NetSalesSummaryOfBusinessResults</x:v>
      </x:c>
      <x:c r="AJ3368" s="50" t="str">
        <x:v>OperatingIncome</x:v>
      </x:c>
      <x:c r="AK3368" s="53" t="n">
        <x:v>46022</x:v>
      </x:c>
      <x:c r="AL3368" s="50" t="str">
        <x:v>365/365/365/366/365</x:v>
      </x:c>
      <x:c r="AM3368" s="51" t="n">
        <x:v>5158900</x:v>
      </x:c>
      <x:c r="AN3368" s="51" t="n">
        <x:v>1650</x:v>
      </x:c>
      <x:c r="AO3368" s="51" t="n">
        <x:f>IFERROR(AM3368*AN3368,"")</x:f>
        <x:v>8512185000</x:v>
      </x:c>
      <x:c r="AP3368" s="56" t="n">
        <x:f>IFERROR(AO3368/(K3368*1000000),"")</x:f>
        <x:v>0.7767227847023611</x:v>
      </x:c>
      <x:c r="AQ3368" s="57" t="n">
        <x:v>14175636.666666666</x:v>
      </x:c>
      <x:c r="AR3368" s="52" t="n">
        <x:v>0.3453125566221573</x:v>
      </x:c>
      <x:c r="AS3368" s="52" t="n">
        <x:v>-0.7671894886411971</x:v>
      </x:c>
      <x:c r="AT3368" s="55" t="b">
        <x:v>0</x:v>
      </x:c>
      <x:c r="AU3368" s="50" t="str">
        <x:v>low_liquidity</x:v>
      </x:c>
      <x:c r="AV3368" s="58" t="n">
        <x:v>0.0882921337039289</x:v>
      </x:c>
      <x:c r="AW3368" s="50" t="n">
        <x:v>1305</x:v>
      </x:c>
      <x:c r="AX3368" s="50" t="str">
        <x:v>Discovery</x:v>
      </x:c>
      <x:c r="AY3368" s="50" t="str">
        <x:v>既存適格性フィルター不通過: low_liquidity / 60日平均売買代金2,000万円未満 / ローカル5年最大下落率-60%以下</x:v>
      </x:c>
      <x:c r="AZ3368" s="59" t="str">
        <x:v>2026-03-19 12:49</x:v>
      </x:c>
      <x:c r="BA3368" s="53" t="n">
        <x:v>39783</x:v>
      </x:c>
      <x:c r="BB3368" s="50"/>
      <x:c r="BC3368" s="50"/>
      <x:c r="BD3368" s="50" t="str">
        <x:v>TOPIX Small 2</x:v>
      </x:c>
    </x:row>
    <x:row r="3369">
      <x:c r="A3369" s="50" t="n">
        <x:v>3368</x:v>
      </x:c>
      <x:c r="B3369" s="50" t="str">
        <x:v>6082</x:v>
      </x:c>
      <x:c r="C3369" s="50" t="str">
        <x:v>6082.T</x:v>
      </x:c>
      <x:c r="D3369" s="50" t="str">
        <x:v>RIDE ON EXPRESS HOLDINGS Co.,Ltd.</x:v>
      </x:c>
      <x:c r="E3369" s="50" t="str">
        <x:v>Standard Market(Domestic)</x:v>
      </x:c>
      <x:c r="F3369" s="50" t="str">
        <x:v>Services</x:v>
      </x:c>
      <x:c r="G3369" s="51" t="n">
        <x:v>25384.043</x:v>
      </x:c>
      <x:c r="H3369" s="51" t="n">
        <x:v>25703.247</x:v>
      </x:c>
      <x:c r="I3369" s="51" t="n">
        <x:v>25353.807</x:v>
      </x:c>
      <x:c r="J3369" s="51" t="n">
        <x:v>23995.098</x:v>
      </x:c>
      <x:c r="K3369" s="51" t="n">
        <x:v>23393.75</x:v>
      </x:c>
      <x:c r="L3369" s="52" t="n">
        <x:f>IFERROR(H3369/G3369-1,"")</x:f>
        <x:v>0.012574986577197356</x:v>
      </x:c>
      <x:c r="M3369" s="52" t="n">
        <x:f>IFERROR(I3369/H3369-1,"")</x:f>
        <x:v>-0.01359516951301909</x:v>
      </x:c>
      <x:c r="N3369" s="52" t="n">
        <x:f>IFERROR(J3369/I3369-1,"")</x:f>
        <x:v>-0.053589940161649086</x:v>
      </x:c>
      <x:c r="O3369" s="52" t="n">
        <x:f>IFERROR(K3369/J3369-1,"")</x:f>
        <x:v>-0.025061285434216707</x:v>
      </x:c>
      <x:c r="P3369" s="52" t="n">
        <x:f>IFERROR((K3369/G3369)^(1/4)-1,"")</x:f>
        <x:v>-0.02020602978789554</x:v>
      </x:c>
      <x:c r="Q3369" s="51" t="n">
        <x:v>781.702</x:v>
      </x:c>
      <x:c r="R3369" s="52" t="n">
        <x:f>IFERROR(Q3369/K3369,"")</x:f>
        <x:v>0.033414993320865616</x:v>
      </x:c>
      <x:c r="S3369" s="53" t="n">
        <x:v>41609</x:v>
      </x:c>
      <x:c r="T3369" s="50" t="str">
        <x:v>EDINET_company_history</x:v>
      </x:c>
      <x:c r="U3369" s="50" t="str">
        <x:v>株式会社エミＡ＆Ｙ</x:v>
      </x:c>
      <x:c r="V3369" s="54" t="n">
        <x:v>0.2162</x:v>
      </x:c>
      <x:c r="W3369" s="50"/>
      <x:c r="X3369" s="50" t="b">
        <x:f>AND(COUNT(L3369:O3369)=4,L3369&gt;='設定'!$B$6,M3369&gt;='設定'!$B$6,N3369&gt;='設定'!$B$6,O3369&gt;='設定'!$B$6)</x:f>
        <x:v>0</x:v>
      </x:c>
      <x:c r="Y3369" s="50" t="b">
        <x:f>AND(COUNT(G3369:K3369)=5,P3369&gt;='設定'!$B$7)</x:f>
        <x:v>0</x:v>
      </x:c>
      <x:c r="Z3369" s="50" t="b">
        <x:f>AND(ISNUMBER(R3369),R3369&gt;='設定'!$B$8)</x:f>
        <x:v>0</x:v>
      </x:c>
      <x:c r="AA3369" s="50" t="b">
        <x:f>AND(ISNUMBER(S3369),S3369&gt;=DATE(YEAR('設定'!$B$10)-'設定'!$B$9,MONTH('設定'!$B$10),DAY('設定'!$B$10)))</x:f>
        <x:v>0</x:v>
      </x:c>
      <x:c r="AB3369" s="55" t="b">
        <x:v>0</x:v>
      </x:c>
      <x:c r="AC3369" s="55" t="b">
        <x:v>0</x:v>
      </x:c>
      <x:c r="AD3369" s="50" t="n">
        <x:f>IF(X3369,1,0)+IF(Z3369,1,0)+IF(AA3369,1,0)+IF(AB3369,1,0)</x:f>
        <x:v>0</x:v>
      </x:c>
      <x:c r="AE3369" s="50" t="n">
        <x:f>IF(Y3369,1,0)+IF(Z3369,1,0)+IF(AA3369,1,0)+IF(AB3369,1,0)</x:f>
        <x:v>0</x:v>
      </x:c>
      <x:c r="AF3369" s="50" t="n">
        <x:f>IF(Y3369,1,0)+IF(Z3369,1,0)+IF(AA3369,1,0)+IF(AC3369,1,0)</x:f>
        <x:v>0</x:v>
      </x:c>
      <x:c r="AG3369" s="53" t="n">
        <x:v>44348</x:v>
      </x:c>
      <x:c r="AH3369" s="50" t="str">
        <x:v>S100W2WB</x:v>
      </x:c>
      <x:c r="AI3369" s="50" t="str">
        <x:v>NetSalesSummaryOfBusinessResults</x:v>
      </x:c>
      <x:c r="AJ3369" s="50" t="str">
        <x:v>OperatingIncome</x:v>
      </x:c>
      <x:c r="AK3369" s="53" t="n">
        <x:v>45747</x:v>
      </x:c>
      <x:c r="AL3369" s="50" t="str">
        <x:v>365/365/365/366/365</x:v>
      </x:c>
      <x:c r="AM3369" s="51" t="n">
        <x:v>9778029</x:v>
      </x:c>
      <x:c r="AN3369" s="51" t="n">
        <x:v>972</x:v>
      </x:c>
      <x:c r="AO3369" s="51" t="n">
        <x:f>IFERROR(AM3369*AN3369,"")</x:f>
        <x:v>9504244188</x:v>
      </x:c>
      <x:c r="AP3369" s="56" t="n">
        <x:f>IFERROR(AO3369/(K3369*1000000),"")</x:f>
        <x:v>0.4062727945711996</x:v>
      </x:c>
      <x:c r="AQ3369" s="57" t="n">
        <x:v>17890013.333333332</x:v>
      </x:c>
      <x:c r="AR3369" s="52" t="n">
        <x:v>0.2028285591514009</x:v>
      </x:c>
      <x:c r="AS3369" s="52" t="n">
        <x:v>-0.422616952490319</x:v>
      </x:c>
      <x:c r="AT3369" s="55" t="b">
        <x:v>0</x:v>
      </x:c>
      <x:c r="AU3369" s="50" t="str">
        <x:v>low_liquidity</x:v>
      </x:c>
      <x:c r="AV3369" s="58" t="n">
        <x:v>0.0453929897292542</x:v>
      </x:c>
      <x:c r="AW3369" s="50" t="n">
        <x:v>1545</x:v>
      </x:c>
      <x:c r="AX3369" s="50" t="str">
        <x:v>Discovery</x:v>
      </x:c>
      <x:c r="AY3369" s="50" t="str">
        <x:v>既存適格性フィルター不通過: low_liquidity / 60日平均売買代金2,000万円未満</x:v>
      </x:c>
      <x:c r="AZ3369" s="59" t="str">
        <x:v>2025-06-24 15:33</x:v>
      </x:c>
      <x:c r="BA3369" s="53" t="n">
        <x:v>41609</x:v>
      </x:c>
      <x:c r="BB3369" s="50"/>
      <x:c r="BC3369" s="50"/>
      <x:c r="BD3369" s="50" t="str">
        <x:v>TOPIX Small 2</x:v>
      </x:c>
    </x:row>
    <x:row r="3370">
      <x:c r="A3370" s="50" t="n">
        <x:v>3369</x:v>
      </x:c>
      <x:c r="B3370" s="50" t="str">
        <x:v>1419</x:v>
      </x:c>
      <x:c r="C3370" s="50" t="str">
        <x:v>1419.T</x:v>
      </x:c>
      <x:c r="D3370" s="50" t="str">
        <x:v>Tama Home Co.,Ltd.</x:v>
      </x:c>
      <x:c r="E3370" s="50" t="str">
        <x:v>Prime Market (Domestic)</x:v>
      </x:c>
      <x:c r="F3370" s="50" t="str">
        <x:v>Construction</x:v>
      </x:c>
      <x:c r="G3370" s="51" t="n">
        <x:v>218092</x:v>
      </x:c>
      <x:c r="H3370" s="51" t="n">
        <x:v>240760</x:v>
      </x:c>
      <x:c r="I3370" s="51" t="n">
        <x:v>256065</x:v>
      </x:c>
      <x:c r="J3370" s="51" t="n">
        <x:v>247733</x:v>
      </x:c>
      <x:c r="K3370" s="51" t="n">
        <x:v>200817</x:v>
      </x:c>
      <x:c r="L3370" s="52" t="n">
        <x:f>IFERROR(H3370/G3370-1,"")</x:f>
        <x:v>0.10393778772261242</x:v>
      </x:c>
      <x:c r="M3370" s="52" t="n">
        <x:f>IFERROR(I3370/H3370-1,"")</x:f>
        <x:v>0.06356952982222963</x:v>
      </x:c>
      <x:c r="N3370" s="52" t="n">
        <x:f>IFERROR(J3370/I3370-1,"")</x:f>
        <x:v>-0.03253861324273133</x:v>
      </x:c>
      <x:c r="O3370" s="52" t="n">
        <x:f>IFERROR(K3370/J3370-1,"")</x:f>
        <x:v>-0.18938130971650935</x:v>
      </x:c>
      <x:c r="P3370" s="52" t="n">
        <x:f>IFERROR((K3370/G3370)^(1/4)-1,"")</x:f>
        <x:v>-0.020419378967667545</x:v>
      </x:c>
      <x:c r="Q3370" s="51" t="n">
        <x:v>4113</x:v>
      </x:c>
      <x:c r="R3370" s="52" t="n">
        <x:f>IFERROR(Q3370/K3370,"")</x:f>
        <x:v>0.020481333751624614</x:v>
      </x:c>
      <x:c r="S3370" s="53" t="n">
        <x:v>41334</x:v>
      </x:c>
      <x:c r="T3370" s="50" t="str">
        <x:v>EDINET_company_history</x:v>
      </x:c>
      <x:c r="U3370" s="50" t="str">
        <x:v>株式会社ＴＡＭＡＸ</x:v>
      </x:c>
      <x:c r="V3370" s="54" t="n">
        <x:v>0.3929</x:v>
      </x:c>
      <x:c r="W3370" s="50" t="str">
        <x:v>玉木 伸弥 / 玉木 康裕</x:v>
      </x:c>
      <x:c r="X3370" s="50" t="b">
        <x:f>AND(COUNT(L3370:O3370)=4,L3370&gt;='設定'!$B$6,M3370&gt;='設定'!$B$6,N3370&gt;='設定'!$B$6,O3370&gt;='設定'!$B$6)</x:f>
        <x:v>0</x:v>
      </x:c>
      <x:c r="Y3370" s="50" t="b">
        <x:f>AND(COUNT(G3370:K3370)=5,P3370&gt;='設定'!$B$7)</x:f>
        <x:v>0</x:v>
      </x:c>
      <x:c r="Z3370" s="50" t="b">
        <x:f>AND(ISNUMBER(R3370),R3370&gt;='設定'!$B$8)</x:f>
        <x:v>0</x:v>
      </x:c>
      <x:c r="AA3370" s="50" t="b">
        <x:f>AND(ISNUMBER(S3370),S3370&gt;=DATE(YEAR('設定'!$B$10)-'設定'!$B$9,MONTH('設定'!$B$10),DAY('設定'!$B$10)))</x:f>
        <x:v>0</x:v>
      </x:c>
      <x:c r="AB3370" s="55" t="b">
        <x:v>0</x:v>
      </x:c>
      <x:c r="AC3370" s="55" t="b">
        <x:v>0</x:v>
      </x:c>
      <x:c r="AD3370" s="50" t="n">
        <x:f>IF(X3370,1,0)+IF(Z3370,1,0)+IF(AA3370,1,0)+IF(AB3370,1,0)</x:f>
        <x:v>0</x:v>
      </x:c>
      <x:c r="AE3370" s="50" t="n">
        <x:f>IF(Y3370,1,0)+IF(Z3370,1,0)+IF(AA3370,1,0)+IF(AB3370,1,0)</x:f>
        <x:v>0</x:v>
      </x:c>
      <x:c r="AF3370" s="50" t="n">
        <x:f>IF(Y3370,1,0)+IF(Z3370,1,0)+IF(AA3370,1,0)+IF(AC3370,1,0)</x:f>
        <x:v>0</x:v>
      </x:c>
      <x:c r="AG3370" s="53" t="n">
        <x:v>44348</x:v>
      </x:c>
      <x:c r="AH3370" s="50" t="str">
        <x:v>S100WL4I</x:v>
      </x:c>
      <x:c r="AI3370" s="50" t="str">
        <x:v>NetSalesSummaryOfBusinessResults</x:v>
      </x:c>
      <x:c r="AJ3370" s="50" t="str">
        <x:v>OperatingIncome</x:v>
      </x:c>
      <x:c r="AK3370" s="53" t="n">
        <x:v>45808</x:v>
      </x:c>
      <x:c r="AL3370" s="50" t="str">
        <x:v>365/365/365/366/365</x:v>
      </x:c>
      <x:c r="AM3370" s="51" t="n">
        <x:v>28988300</x:v>
      </x:c>
      <x:c r="AN3370" s="51" t="n">
        <x:v>2915</x:v>
      </x:c>
      <x:c r="AO3370" s="51" t="n">
        <x:f>IFERROR(AM3370*AN3370,"")</x:f>
        <x:v>84500894500</x:v>
      </x:c>
      <x:c r="AP3370" s="56" t="n">
        <x:f>IFERROR(AO3370/(K3370*1000000),"")</x:f>
        <x:v>0.42078556347321194</x:v>
      </x:c>
      <x:c r="AQ3370" s="57" t="n">
        <x:v>607815516.6666666</x:v>
      </x:c>
      <x:c r="AR3370" s="52" t="n">
        <x:v>0.3233721265598934</x:v>
      </x:c>
      <x:c r="AS3370" s="52" t="n">
        <x:v>-0.3212719258633503</x:v>
      </x:c>
      <x:c r="AT3370" s="55" t="b">
        <x:v>1</x:v>
      </x:c>
      <x:c r="AU3370" s="50"/>
      <x:c r="AV3370" s="58" t="n">
        <x:v>-0.2559857778648348</x:v>
      </x:c>
      <x:c r="AW3370" s="50" t="n">
        <x:v>3206</x:v>
      </x:c>
      <x:c r="AX3370" s="50" t="str">
        <x:v>Core Moat</x:v>
      </x:c>
      <x:c r="AY3370" s="50" t="str">
        <x:v>目立つ機械的警告なし（定性確認は別途必要）</x:v>
      </x:c>
      <x:c r="AZ3370" s="59" t="str">
        <x:v>2025-08-27 15:30</x:v>
      </x:c>
      <x:c r="BA3370" s="53" t="n">
        <x:v>41334</x:v>
      </x:c>
      <x:c r="BB3370" s="50"/>
      <x:c r="BC3370" s="50"/>
      <x:c r="BD3370" s="50" t="str">
        <x:v>TOPIX Small 1</x:v>
      </x:c>
    </x:row>
    <x:row r="3371">
      <x:c r="A3371" s="50" t="n">
        <x:v>3370</x:v>
      </x:c>
      <x:c r="B3371" s="50" t="str">
        <x:v>5928</x:v>
      </x:c>
      <x:c r="C3371" s="50" t="str">
        <x:v>5928.T</x:v>
      </x:c>
      <x:c r="D3371" s="50" t="str">
        <x:v>ALMETAX MANUFACTURING CO,LTD.</x:v>
      </x:c>
      <x:c r="E3371" s="50" t="str">
        <x:v>Standard Market(Domestic)</x:v>
      </x:c>
      <x:c r="F3371" s="50" t="str">
        <x:v>Metal Products</x:v>
      </x:c>
      <x:c r="G3371" s="51" t="n">
        <x:v>9028.066</x:v>
      </x:c>
      <x:c r="H3371" s="51" t="n">
        <x:v>9541.712</x:v>
      </x:c>
      <x:c r="I3371" s="51" t="n">
        <x:v>9658.002</x:v>
      </x:c>
      <x:c r="J3371" s="51" t="n">
        <x:v>9419.062</x:v>
      </x:c>
      <x:c r="K3371" s="51" t="n">
        <x:v>8296</x:v>
      </x:c>
      <x:c r="L3371" s="52" t="n">
        <x:f>IFERROR(H3371/G3371-1,"")</x:f>
        <x:v>0.05689435588973302</x:v>
      </x:c>
      <x:c r="M3371" s="52" t="n">
        <x:f>IFERROR(I3371/H3371-1,"")</x:f>
        <x:v>0.01218754034915337</x:v>
      </x:c>
      <x:c r="N3371" s="52" t="n">
        <x:f>IFERROR(J3371/I3371-1,"")</x:f>
        <x:v>-0.024740106701158338</x:v>
      </x:c>
      <x:c r="O3371" s="52" t="n">
        <x:f>IFERROR(K3371/J3371-1,"")</x:f>
        <x:v>-0.11923289176777896</x:v>
      </x:c>
      <x:c r="P3371" s="52" t="n">
        <x:f>IFERROR((K3371/G3371)^(1/4)-1,"")</x:f>
        <x:v>-0.020919266565244787</x:v>
      </x:c>
      <x:c r="Q3371" s="51" t="n">
        <x:v>-214.596</x:v>
      </x:c>
      <x:c r="R3371" s="52" t="n">
        <x:f>IFERROR(Q3371/K3371,"")</x:f>
        <x:v>-0.025867405978784955</x:v>
      </x:c>
      <x:c r="S3371" s="53" t="n">
        <x:v>33573</x:v>
      </x:c>
      <x:c r="T3371" s="50" t="str">
        <x:v>EDINET_company_history</x:v>
      </x:c>
      <x:c r="U3371" s="50" t="str">
        <x:v>積水ハウス株式会社</x:v>
      </x:c>
      <x:c r="V3371" s="54" t="n">
        <x:v>0.3581</x:v>
      </x:c>
      <x:c r="W3371" s="50" t="str">
        <x:v>村 治 俊 哉 / 矢 田 肇</x:v>
      </x:c>
      <x:c r="X3371" s="50" t="b">
        <x:f>AND(COUNT(L3371:O3371)=4,L3371&gt;='設定'!$B$6,M3371&gt;='設定'!$B$6,N3371&gt;='設定'!$B$6,O3371&gt;='設定'!$B$6)</x:f>
        <x:v>0</x:v>
      </x:c>
      <x:c r="Y3371" s="50" t="b">
        <x:f>AND(COUNT(G3371:K3371)=5,P3371&gt;='設定'!$B$7)</x:f>
        <x:v>0</x:v>
      </x:c>
      <x:c r="Z3371" s="50" t="b">
        <x:f>AND(ISNUMBER(R3371),R3371&gt;='設定'!$B$8)</x:f>
        <x:v>0</x:v>
      </x:c>
      <x:c r="AA3371" s="50" t="b">
        <x:f>AND(ISNUMBER(S3371),S3371&gt;=DATE(YEAR('設定'!$B$10)-'設定'!$B$9,MONTH('設定'!$B$10),DAY('設定'!$B$10)))</x:f>
        <x:v>0</x:v>
      </x:c>
      <x:c r="AB3371" s="55" t="b">
        <x:v>0</x:v>
      </x:c>
      <x:c r="AC3371" s="55" t="b">
        <x:v>0</x:v>
      </x:c>
      <x:c r="AD3371" s="50" t="n">
        <x:f>IF(X3371,1,0)+IF(Z3371,1,0)+IF(AA3371,1,0)+IF(AB3371,1,0)</x:f>
        <x:v>0</x:v>
      </x:c>
      <x:c r="AE3371" s="50" t="n">
        <x:f>IF(Y3371,1,0)+IF(Z3371,1,0)+IF(AA3371,1,0)+IF(AB3371,1,0)</x:f>
        <x:v>0</x:v>
      </x:c>
      <x:c r="AF3371" s="50" t="n">
        <x:f>IF(Y3371,1,0)+IF(Z3371,1,0)+IF(AA3371,1,0)+IF(AC3371,1,0)</x:f>
        <x:v>0</x:v>
      </x:c>
      <x:c r="AG3371" s="53" t="n">
        <x:v>44348</x:v>
      </x:c>
      <x:c r="AH3371" s="50" t="str">
        <x:v>S100W0L2</x:v>
      </x:c>
      <x:c r="AI3371" s="50" t="str">
        <x:v>NetSalesSummaryOfBusinessResults</x:v>
      </x:c>
      <x:c r="AJ3371" s="50" t="str">
        <x:v>OperatingIncome</x:v>
      </x:c>
      <x:c r="AK3371" s="53" t="n">
        <x:v>45747</x:v>
      </x:c>
      <x:c r="AL3371" s="50" t="str">
        <x:v>365/365/365/366/365</x:v>
      </x:c>
      <x:c r="AM3371" s="51" t="n">
        <x:v>10445815</x:v>
      </x:c>
      <x:c r="AN3371" s="51" t="n">
        <x:v>281</x:v>
      </x:c>
      <x:c r="AO3371" s="51" t="n">
        <x:f>IFERROR(AM3371*AN3371,"")</x:f>
        <x:v>2935274015</x:v>
      </x:c>
      <x:c r="AP3371" s="56" t="n">
        <x:f>IFERROR(AO3371/(K3371*1000000),"")</x:f>
        <x:v>0.3538179863789778</x:v>
      </x:c>
      <x:c r="AQ3371" s="57" t="n">
        <x:v>2201106.6666666665</x:v>
      </x:c>
      <x:c r="AR3371" s="52" t="n">
        <x:v>0.2570229456348595</x:v>
      </x:c>
      <x:c r="AS3371" s="52" t="n">
        <x:v>-0.4963599698044023</x:v>
      </x:c>
      <x:c r="AT3371" s="55" t="b">
        <x:v>0</x:v>
      </x:c>
      <x:c r="AU3371" s="50" t="str">
        <x:v>low_liquidity</x:v>
      </x:c>
      <x:c r="AV3371" s="58" t="n">
        <x:v>0.0301900488294081</x:v>
      </x:c>
      <x:c r="AW3371" s="50" t="n">
        <x:v>1653</x:v>
      </x:c>
      <x:c r="AX3371" s="50" t="str">
        <x:v>Discovery</x:v>
      </x:c>
      <x:c r="AY3371" s="50" t="str">
        <x:v>既存適格性フィルター不通過: low_liquidity / 60日平均売買代金2,000万円未満</x:v>
      </x:c>
      <x:c r="AZ3371" s="59" t="str">
        <x:v>2025-06-23 14:22</x:v>
      </x:c>
      <x:c r="BA3371" s="53" t="n">
        <x:v>33573</x:v>
      </x:c>
      <x:c r="BB3371" s="50"/>
      <x:c r="BC3371" s="50"/>
      <x:c r="BD3371" s="50"/>
    </x:row>
    <x:row r="3372">
      <x:c r="A3372" s="50" t="n">
        <x:v>3371</x:v>
      </x:c>
      <x:c r="B3372" s="50" t="str">
        <x:v>8185</x:v>
      </x:c>
      <x:c r="C3372" s="50" t="str">
        <x:v>8185.T</x:v>
      </x:c>
      <x:c r="D3372" s="50" t="str">
        <x:v>CHIYODA CO.,LTD.</x:v>
      </x:c>
      <x:c r="E3372" s="50" t="str">
        <x:v>Prime Market (Domestic)</x:v>
      </x:c>
      <x:c r="F3372" s="50" t="str">
        <x:v>Retail Trade</x:v>
      </x:c>
      <x:c r="G3372" s="51" t="n">
        <x:v>88651</x:v>
      </x:c>
      <x:c r="H3372" s="51" t="n">
        <x:v>92119</x:v>
      </x:c>
      <x:c r="I3372" s="51" t="n">
        <x:v>93320</x:v>
      </x:c>
      <x:c r="J3372" s="51" t="n">
        <x:v>91835</x:v>
      </x:c>
      <x:c r="K3372" s="51" t="n">
        <x:v>81377</x:v>
      </x:c>
      <x:c r="L3372" s="52" t="n">
        <x:f>IFERROR(H3372/G3372-1,"")</x:f>
        <x:v>0.03911969408128502</x:v>
      </x:c>
      <x:c r="M3372" s="52" t="n">
        <x:f>IFERROR(I3372/H3372-1,"")</x:f>
        <x:v>0.01303748412379635</x:v>
      </x:c>
      <x:c r="N3372" s="52" t="n">
        <x:f>IFERROR(J3372/I3372-1,"")</x:f>
        <x:v>-0.01591298756965276</x:v>
      </x:c>
      <x:c r="O3372" s="52" t="n">
        <x:f>IFERROR(K3372/J3372-1,"")</x:f>
        <x:v>-0.1138781510317417</x:v>
      </x:c>
      <x:c r="P3372" s="52" t="n">
        <x:f>IFERROR((K3372/G3372)^(1/4)-1,"")</x:f>
        <x:v>-0.02117622596066615</x:v>
      </x:c>
      <x:c r="Q3372" s="51" t="n">
        <x:v>1090</x:v>
      </x:c>
      <x:c r="R3372" s="52" t="n">
        <x:f>IFERROR(Q3372/K3372,"")</x:f>
        <x:v>0.013394448062720424</x:v>
      </x:c>
      <x:c r="S3372" s="53" t="n">
        <x:v>31229</x:v>
      </x:c>
      <x:c r="T3372" s="50" t="str">
        <x:v>EDINET_company_history</x:v>
      </x:c>
      <x:c r="U3372" s="50" t="str">
        <x:v>いちごトラスト・ピーティーイー・リミテッド（常任代理人 香港上海銀行東京支店）</x:v>
      </x:c>
      <x:c r="V3372" s="54" t="n">
        <x:v>0.194</x:v>
      </x:c>
      <x:c r="W3372" s="50" t="str">
        <x:v>町野 雅俊</x:v>
      </x:c>
      <x:c r="X3372" s="50" t="b">
        <x:f>AND(COUNT(L3372:O3372)=4,L3372&gt;='設定'!$B$6,M3372&gt;='設定'!$B$6,N3372&gt;='設定'!$B$6,O3372&gt;='設定'!$B$6)</x:f>
        <x:v>0</x:v>
      </x:c>
      <x:c r="Y3372" s="50" t="b">
        <x:f>AND(COUNT(G3372:K3372)=5,P3372&gt;='設定'!$B$7)</x:f>
        <x:v>0</x:v>
      </x:c>
      <x:c r="Z3372" s="50" t="b">
        <x:f>AND(ISNUMBER(R3372),R3372&gt;='設定'!$B$8)</x:f>
        <x:v>0</x:v>
      </x:c>
      <x:c r="AA3372" s="50" t="b">
        <x:f>AND(ISNUMBER(S3372),S3372&gt;=DATE(YEAR('設定'!$B$10)-'設定'!$B$9,MONTH('設定'!$B$10),DAY('設定'!$B$10)))</x:f>
        <x:v>0</x:v>
      </x:c>
      <x:c r="AB3372" s="55" t="b">
        <x:v>0</x:v>
      </x:c>
      <x:c r="AC3372" s="55" t="b">
        <x:v>0</x:v>
      </x:c>
      <x:c r="AD3372" s="50" t="n">
        <x:f>IF(X3372,1,0)+IF(Z3372,1,0)+IF(AA3372,1,0)+IF(AB3372,1,0)</x:f>
        <x:v>0</x:v>
      </x:c>
      <x:c r="AE3372" s="50" t="n">
        <x:f>IF(Y3372,1,0)+IF(Z3372,1,0)+IF(AA3372,1,0)+IF(AB3372,1,0)</x:f>
        <x:v>0</x:v>
      </x:c>
      <x:c r="AF3372" s="50" t="n">
        <x:f>IF(Y3372,1,0)+IF(Z3372,1,0)+IF(AA3372,1,0)+IF(AC3372,1,0)</x:f>
        <x:v>0</x:v>
      </x:c>
      <x:c r="AG3372" s="53" t="n">
        <x:v>44348</x:v>
      </x:c>
      <x:c r="AH3372" s="50" t="str">
        <x:v>S100Y563</x:v>
      </x:c>
      <x:c r="AI3372" s="50" t="str">
        <x:v>NetSalesSummaryOfBusinessResults</x:v>
      </x:c>
      <x:c r="AJ3372" s="50" t="str">
        <x:v>OperatingIncome</x:v>
      </x:c>
      <x:c r="AK3372" s="53" t="n">
        <x:v>46081</x:v>
      </x:c>
      <x:c r="AL3372" s="50" t="str">
        <x:v>365/365/366/365/365</x:v>
      </x:c>
      <x:c r="AM3372" s="51" t="n">
        <x:v>33949196</x:v>
      </x:c>
      <x:c r="AN3372" s="51" t="n">
        <x:v>950</x:v>
      </x:c>
      <x:c r="AO3372" s="51" t="n">
        <x:f>IFERROR(AM3372*AN3372,"")</x:f>
        <x:v>32251736200</x:v>
      </x:c>
      <x:c r="AP3372" s="56" t="n">
        <x:f>IFERROR(AO3372/(K3372*1000000),"")</x:f>
        <x:v>0.3963249591407892</x:v>
      </x:c>
      <x:c r="AQ3372" s="57" t="n">
        <x:v>135331973.33333334</x:v>
      </x:c>
      <x:c r="AR3372" s="52" t="n">
        <x:v>0.2689877189366874</x:v>
      </x:c>
      <x:c r="AS3372" s="52" t="n">
        <x:v>-0.3536725465969137</x:v>
      </x:c>
      <x:c r="AT3372" s="55" t="b">
        <x:v>1</x:v>
      </x:c>
      <x:c r="AU3372" s="50"/>
      <x:c r="AV3372" s="58" t="n">
        <x:v>-0.2195508370905253</x:v>
      </x:c>
      <x:c r="AW3372" s="50" t="n">
        <x:v>3101</x:v>
      </x:c>
      <x:c r="AX3372" s="50" t="str">
        <x:v>Core Moat</x:v>
      </x:c>
      <x:c r="AY3372" s="50" t="str">
        <x:v>目立つ機械的警告なし（定性確認は別途必要）</x:v>
      </x:c>
      <x:c r="AZ3372" s="59" t="str">
        <x:v>2026-05-20 13:06</x:v>
      </x:c>
      <x:c r="BA3372" s="53" t="n">
        <x:v>31229</x:v>
      </x:c>
      <x:c r="BB3372" s="50"/>
      <x:c r="BC3372" s="50"/>
      <x:c r="BD3372" s="50" t="str">
        <x:v>TOPIX Small 2</x:v>
      </x:c>
    </x:row>
    <x:row r="3373">
      <x:c r="A3373" s="50" t="n">
        <x:v>3372</x:v>
      </x:c>
      <x:c r="B3373" s="50" t="str">
        <x:v>4651</x:v>
      </x:c>
      <x:c r="C3373" s="50" t="str">
        <x:v>4651.T</x:v>
      </x:c>
      <x:c r="D3373" s="50" t="str">
        <x:v>SANIX HOLDINGS INCORPORATED</x:v>
      </x:c>
      <x:c r="E3373" s="50" t="str">
        <x:v>Standard Market(Domestic)</x:v>
      </x:c>
      <x:c r="F3373" s="50" t="str">
        <x:v>Services</x:v>
      </x:c>
      <x:c r="G3373" s="51" t="n">
        <x:v>49416</x:v>
      </x:c>
      <x:c r="H3373" s="51" t="n">
        <x:v>50936</x:v>
      </x:c>
      <x:c r="I3373" s="51" t="n">
        <x:v>46277</x:v>
      </x:c>
      <x:c r="J3373" s="51" t="n">
        <x:v>47167</x:v>
      </x:c>
      <x:c r="K3373" s="51" t="n">
        <x:v>45352</x:v>
      </x:c>
      <x:c r="L3373" s="52" t="n">
        <x:f>IFERROR(H3373/G3373-1,"")</x:f>
        <x:v>0.030759268253197414</x:v>
      </x:c>
      <x:c r="M3373" s="52" t="n">
        <x:f>IFERROR(I3373/H3373-1,"")</x:f>
        <x:v>-0.09146772420292126</x:v>
      </x:c>
      <x:c r="N3373" s="52" t="n">
        <x:f>IFERROR(J3373/I3373-1,"")</x:f>
        <x:v>0.01923201590422896</x:v>
      </x:c>
      <x:c r="O3373" s="52" t="n">
        <x:f>IFERROR(K3373/J3373-1,"")</x:f>
        <x:v>-0.0384802934254882</x:v>
      </x:c>
      <x:c r="P3373" s="52" t="n">
        <x:f>IFERROR((K3373/G3373)^(1/4)-1,"")</x:f>
        <x:v>-0.021226474155140562</x:v>
      </x:c>
      <x:c r="Q3373" s="51" t="n">
        <x:v>2227</x:v>
      </x:c>
      <x:c r="R3373" s="52" t="n">
        <x:f>IFERROR(Q3373/K3373,"")</x:f>
        <x:v>0.04910478038454754</x:v>
      </x:c>
      <x:c r="S3373" s="53" t="n">
        <x:v>35674</x:v>
      </x:c>
      <x:c r="T3373" s="50" t="str">
        <x:v>EDINET_company_history</x:v>
      </x:c>
      <x:c r="U3373" s="50" t="str">
        <x:v>株式会社バイオン</x:v>
      </x:c>
      <x:c r="V3373" s="54" t="n">
        <x:v>0.1823</x:v>
      </x:c>
      <x:c r="W3373" s="50" t="str">
        <x:v>宗政 寛 / 稲田 剛士</x:v>
      </x:c>
      <x:c r="X3373" s="50" t="b">
        <x:f>AND(COUNT(L3373:O3373)=4,L3373&gt;='設定'!$B$6,M3373&gt;='設定'!$B$6,N3373&gt;='設定'!$B$6,O3373&gt;='設定'!$B$6)</x:f>
        <x:v>0</x:v>
      </x:c>
      <x:c r="Y3373" s="50" t="b">
        <x:f>AND(COUNT(G3373:K3373)=5,P3373&gt;='設定'!$B$7)</x:f>
        <x:v>0</x:v>
      </x:c>
      <x:c r="Z3373" s="50" t="b">
        <x:f>AND(ISNUMBER(R3373),R3373&gt;='設定'!$B$8)</x:f>
        <x:v>0</x:v>
      </x:c>
      <x:c r="AA3373" s="50" t="b">
        <x:f>AND(ISNUMBER(S3373),S3373&gt;=DATE(YEAR('設定'!$B$10)-'設定'!$B$9,MONTH('設定'!$B$10),DAY('設定'!$B$10)))</x:f>
        <x:v>0</x:v>
      </x:c>
      <x:c r="AB3373" s="55" t="b">
        <x:v>0</x:v>
      </x:c>
      <x:c r="AC3373" s="55" t="b">
        <x:v>0</x:v>
      </x:c>
      <x:c r="AD3373" s="50" t="n">
        <x:f>IF(X3373,1,0)+IF(Z3373,1,0)+IF(AA3373,1,0)+IF(AB3373,1,0)</x:f>
        <x:v>0</x:v>
      </x:c>
      <x:c r="AE3373" s="50" t="n">
        <x:f>IF(Y3373,1,0)+IF(Z3373,1,0)+IF(AA3373,1,0)+IF(AB3373,1,0)</x:f>
        <x:v>0</x:v>
      </x:c>
      <x:c r="AF3373" s="50" t="n">
        <x:f>IF(Y3373,1,0)+IF(Z3373,1,0)+IF(AA3373,1,0)+IF(AC3373,1,0)</x:f>
        <x:v>0</x:v>
      </x:c>
      <x:c r="AG3373" s="53" t="n">
        <x:v>44348</x:v>
      </x:c>
      <x:c r="AH3373" s="50" t="str">
        <x:v>S100W4KN</x:v>
      </x:c>
      <x:c r="AI3373" s="50" t="str">
        <x:v>NetSalesSummaryOfBusinessResults</x:v>
      </x:c>
      <x:c r="AJ3373" s="50" t="str">
        <x:v>OperatingIncome</x:v>
      </x:c>
      <x:c r="AK3373" s="53" t="n">
        <x:v>45747</x:v>
      </x:c>
      <x:c r="AL3373" s="50" t="str">
        <x:v>365/365/365/366/365</x:v>
      </x:c>
      <x:c r="AM3373" s="51" t="n">
        <x:v>47803996</x:v>
      </x:c>
      <x:c r="AN3373" s="51" t="n">
        <x:v>240</x:v>
      </x:c>
      <x:c r="AO3373" s="51" t="n">
        <x:f>IFERROR(AM3373*AN3373,"")</x:f>
        <x:v>11472959040</x:v>
      </x:c>
      <x:c r="AP3373" s="56" t="n">
        <x:f>IFERROR(AO3373/(K3373*1000000),"")</x:f>
        <x:v>0.25297581231257715</x:v>
      </x:c>
      <x:c r="AQ3373" s="57" t="n">
        <x:v>307577845</x:v>
      </x:c>
      <x:c r="AR3373" s="52" t="n">
        <x:v>0.435971013949144</x:v>
      </x:c>
      <x:c r="AS3373" s="52" t="n">
        <x:v>-0.5779376494370854</x:v>
      </x:c>
      <x:c r="AT3373" s="55" t="b">
        <x:v>1</x:v>
      </x:c>
      <x:c r="AU3373" s="50"/>
      <x:c r="AV3373" s="58" t="n">
        <x:v>-0.1619344045092184</x:v>
      </x:c>
      <x:c r="AW3373" s="50" t="n">
        <x:v>2897</x:v>
      </x:c>
      <x:c r="AX3373" s="50" t="str">
        <x:v>Future Moat</x:v>
      </x:c>
      <x:c r="AY3373" s="50" t="str">
        <x:v>目立つ機械的警告なし（定性確認は別途必要）</x:v>
      </x:c>
      <x:c r="AZ3373" s="59" t="str">
        <x:v>2025-06-25 17:03</x:v>
      </x:c>
      <x:c r="BA3373" s="53" t="n">
        <x:v>35674</x:v>
      </x:c>
      <x:c r="BB3373" s="50"/>
      <x:c r="BC3373" s="50"/>
      <x:c r="BD3373" s="50" t="str">
        <x:v>TOPIX Small 2</x:v>
      </x:c>
    </x:row>
    <x:row r="3374">
      <x:c r="A3374" s="50" t="n">
        <x:v>3373</x:v>
      </x:c>
      <x:c r="B3374" s="50" t="str">
        <x:v>5232</x:v>
      </x:c>
      <x:c r="C3374" s="50" t="str">
        <x:v>5232.T</x:v>
      </x:c>
      <x:c r="D3374" s="50" t="str">
        <x:v>Sumitomo Osaka Cement Co.,Ltd.</x:v>
      </x:c>
      <x:c r="E3374" s="50" t="str">
        <x:v>Prime Market (Domestic)</x:v>
      </x:c>
      <x:c r="F3374" s="50" t="str">
        <x:v>Glass and Ceramics Products</x:v>
      </x:c>
      <x:c r="G3374" s="51" t="n">
        <x:v>239274</x:v>
      </x:c>
      <x:c r="H3374" s="51" t="n">
        <x:v>184209</x:v>
      </x:c>
      <x:c r="I3374" s="51" t="n">
        <x:v>204705</x:v>
      </x:c>
      <x:c r="J3374" s="51" t="n">
        <x:v>222502</x:v>
      </x:c>
      <x:c r="K3374" s="51" t="n">
        <x:v>219465</x:v>
      </x:c>
      <x:c r="L3374" s="52" t="n">
        <x:f>IFERROR(H3374/G3374-1,"")</x:f>
        <x:v>-0.23013365430427046</x:v>
      </x:c>
      <x:c r="M3374" s="52" t="n">
        <x:f>IFERROR(I3374/H3374-1,"")</x:f>
        <x:v>0.11126492190935289</x:v>
      </x:c>
      <x:c r="N3374" s="52" t="n">
        <x:f>IFERROR(J3374/I3374-1,"")</x:f>
        <x:v>0.08693974255636161</x:v>
      </x:c>
      <x:c r="O3374" s="52" t="n">
        <x:f>IFERROR(K3374/J3374-1,"")</x:f>
        <x:v>-0.013649315511770732</x:v>
      </x:c>
      <x:c r="P3374" s="52" t="n">
        <x:f>IFERROR((K3374/G3374)^(1/4)-1,"")</x:f>
        <x:v>-0.021372445116807692</x:v>
      </x:c>
      <x:c r="Q3374" s="51" t="n">
        <x:v>9351</x:v>
      </x:c>
      <x:c r="R3374" s="52" t="n">
        <x:f>IFERROR(Q3374/K3374,"")</x:f>
        <x:v>0.04260816075456223</x:v>
      </x:c>
      <x:c r="S3374" s="53" t="n">
        <x:v>18019</x:v>
      </x:c>
      <x:c r="T3374" s="50" t="str">
        <x:v>EDINET_company_history</x:v>
      </x:c>
      <x:c r="U3374" s="50" t="str">
        <x:v>日本マスタートラスト信託銀行株式会社（信託口）</x:v>
      </x:c>
      <x:c r="V3374" s="54" t="n">
        <x:v>0.1496</x:v>
      </x:c>
      <x:c r="W3374" s="50" t="str">
        <x:v>諸橋 央典 / 土井 良治</x:v>
      </x:c>
      <x:c r="X3374" s="50" t="b">
        <x:f>AND(COUNT(L3374:O3374)=4,L3374&gt;='設定'!$B$6,M3374&gt;='設定'!$B$6,N3374&gt;='設定'!$B$6,O3374&gt;='設定'!$B$6)</x:f>
        <x:v>0</x:v>
      </x:c>
      <x:c r="Y3374" s="50" t="b">
        <x:f>AND(COUNT(G3374:K3374)=5,P3374&gt;='設定'!$B$7)</x:f>
        <x:v>0</x:v>
      </x:c>
      <x:c r="Z3374" s="50" t="b">
        <x:f>AND(ISNUMBER(R3374),R3374&gt;='設定'!$B$8)</x:f>
        <x:v>0</x:v>
      </x:c>
      <x:c r="AA3374" s="50" t="b">
        <x:f>AND(ISNUMBER(S3374),S3374&gt;=DATE(YEAR('設定'!$B$10)-'設定'!$B$9,MONTH('設定'!$B$10),DAY('設定'!$B$10)))</x:f>
        <x:v>0</x:v>
      </x:c>
      <x:c r="AB3374" s="55" t="b">
        <x:v>0</x:v>
      </x:c>
      <x:c r="AC3374" s="55" t="b">
        <x:v>0</x:v>
      </x:c>
      <x:c r="AD3374" s="50" t="n">
        <x:f>IF(X3374,1,0)+IF(Z3374,1,0)+IF(AA3374,1,0)+IF(AB3374,1,0)</x:f>
        <x:v>0</x:v>
      </x:c>
      <x:c r="AE3374" s="50" t="n">
        <x:f>IF(Y3374,1,0)+IF(Z3374,1,0)+IF(AA3374,1,0)+IF(AB3374,1,0)</x:f>
        <x:v>0</x:v>
      </x:c>
      <x:c r="AF3374" s="50" t="n">
        <x:f>IF(Y3374,1,0)+IF(Z3374,1,0)+IF(AA3374,1,0)+IF(AC3374,1,0)</x:f>
        <x:v>0</x:v>
      </x:c>
      <x:c r="AG3374" s="53" t="n">
        <x:v>44348</x:v>
      </x:c>
      <x:c r="AH3374" s="50" t="str">
        <x:v>S100W2GC</x:v>
      </x:c>
      <x:c r="AI3374" s="50" t="str">
        <x:v>NetSalesSummaryOfBusinessResults</x:v>
      </x:c>
      <x:c r="AJ3374" s="50" t="str">
        <x:v>OperatingIncome</x:v>
      </x:c>
      <x:c r="AK3374" s="53" t="n">
        <x:v>45747</x:v>
      </x:c>
      <x:c r="AL3374" s="50" t="str">
        <x:v>365/365/365/366/365</x:v>
      </x:c>
      <x:c r="AM3374" s="51" t="n">
        <x:v>33063117</x:v>
      </x:c>
      <x:c r="AN3374" s="51" t="n">
        <x:v>5400</x:v>
      </x:c>
      <x:c r="AO3374" s="51" t="n">
        <x:f>IFERROR(AM3374*AN3374,"")</x:f>
        <x:v>178540831800</x:v>
      </x:c>
      <x:c r="AP3374" s="56" t="n">
        <x:f>IFERROR(AO3374/(K3374*1000000),"")</x:f>
        <x:v>0.8135275866311257</x:v>
      </x:c>
      <x:c r="AQ3374" s="57" t="n">
        <x:v>1110920506.6666667</x:v>
      </x:c>
      <x:c r="AR3374" s="52" t="n">
        <x:v>0.3028880595883259</x:v>
      </x:c>
      <x:c r="AS3374" s="52" t="n">
        <x:v>-0.2492298081055844</x:v>
      </x:c>
      <x:c r="AT3374" s="55" t="b">
        <x:v>1</x:v>
      </x:c>
      <x:c r="AU3374" s="50"/>
      <x:c r="AV3374" s="58" t="n">
        <x:v>-0.0763001054227914</x:v>
      </x:c>
      <x:c r="AW3374" s="50" t="n">
        <x:v>2448</x:v>
      </x:c>
      <x:c r="AX3374" s="50" t="str">
        <x:v>Core Moat</x:v>
      </x:c>
      <x:c r="AY3374" s="50" t="str">
        <x:v>目立つ機械的警告なし（定性確認は別途必要）</x:v>
      </x:c>
      <x:c r="AZ3374" s="59" t="str">
        <x:v>2025-06-26 15:20</x:v>
      </x:c>
      <x:c r="BA3374" s="53" t="n">
        <x:v>18019</x:v>
      </x:c>
      <x:c r="BB3374" s="50"/>
      <x:c r="BC3374" s="50"/>
      <x:c r="BD3374" s="50" t="str">
        <x:v>TOPIX Mid400</x:v>
      </x:c>
    </x:row>
    <x:row r="3375">
      <x:c r="A3375" s="50" t="n">
        <x:v>3374</x:v>
      </x:c>
      <x:c r="B3375" s="50" t="str">
        <x:v>7983</x:v>
      </x:c>
      <x:c r="C3375" s="50" t="str">
        <x:v>7983.T</x:v>
      </x:c>
      <x:c r="D3375" s="50" t="str">
        <x:v>Miroku Corporation</x:v>
      </x:c>
      <x:c r="E3375" s="50" t="str">
        <x:v>Standard Market(Domestic)</x:v>
      </x:c>
      <x:c r="F3375" s="50" t="str">
        <x:v>Other Products</x:v>
      </x:c>
      <x:c r="G3375" s="51" t="n">
        <x:v>13653.248</x:v>
      </x:c>
      <x:c r="H3375" s="51" t="n">
        <x:v>11471.221</x:v>
      </x:c>
      <x:c r="I3375" s="51" t="n">
        <x:v>11887.497</x:v>
      </x:c>
      <x:c r="J3375" s="51" t="n">
        <x:v>10918.396</x:v>
      </x:c>
      <x:c r="K3375" s="51" t="n">
        <x:v>12518.322</x:v>
      </x:c>
      <x:c r="L3375" s="52" t="n">
        <x:f>IFERROR(H3375/G3375-1,"")</x:f>
        <x:v>-0.15981742952299705</x:v>
      </x:c>
      <x:c r="M3375" s="52" t="n">
        <x:f>IFERROR(I3375/H3375-1,"")</x:f>
        <x:v>0.03628872637010483</x:v>
      </x:c>
      <x:c r="N3375" s="52" t="n">
        <x:f>IFERROR(J3375/I3375-1,"")</x:f>
        <x:v>-0.08152271247681486</x:v>
      </x:c>
      <x:c r="O3375" s="52" t="n">
        <x:f>IFERROR(K3375/J3375-1,"")</x:f>
        <x:v>0.14653489395328756</x:v>
      </x:c>
      <x:c r="P3375" s="52" t="n">
        <x:f>IFERROR((K3375/G3375)^(1/4)-1,"")</x:f>
        <x:v>-0.021462361843363476</x:v>
      </x:c>
      <x:c r="Q3375" s="51" t="n">
        <x:v>-24.598</x:v>
      </x:c>
      <x:c r="R3375" s="52" t="n">
        <x:f>IFERROR(Q3375/K3375,"")</x:f>
        <x:v>-0.0019649598404642412</x:v>
      </x:c>
      <x:c r="S3375" s="53" t="n">
        <x:v>23285</x:v>
      </x:c>
      <x:c r="T3375" s="50" t="str">
        <x:v>EDINET_company_history</x:v>
      </x:c>
      <x:c r="U3375" s="50" t="str">
        <x:v>ＭＬＰＦＳ ＣＵＳＴＯＤＹ ＡＣＣＯＵＮＴ （常任代理人 ＢＯＦＡ証券株式会社）</x:v>
      </x:c>
      <x:c r="V3375" s="54" t="n">
        <x:v>0.1329</x:v>
      </x:c>
      <x:c r="W3375" s="50" t="str">
        <x:v>弥勒 美彦</x:v>
      </x:c>
      <x:c r="X3375" s="50" t="b">
        <x:f>AND(COUNT(L3375:O3375)=4,L3375&gt;='設定'!$B$6,M3375&gt;='設定'!$B$6,N3375&gt;='設定'!$B$6,O3375&gt;='設定'!$B$6)</x:f>
        <x:v>0</x:v>
      </x:c>
      <x:c r="Y3375" s="50" t="b">
        <x:f>AND(COUNT(G3375:K3375)=5,P3375&gt;='設定'!$B$7)</x:f>
        <x:v>0</x:v>
      </x:c>
      <x:c r="Z3375" s="50" t="b">
        <x:f>AND(ISNUMBER(R3375),R3375&gt;='設定'!$B$8)</x:f>
        <x:v>0</x:v>
      </x:c>
      <x:c r="AA3375" s="50" t="b">
        <x:f>AND(ISNUMBER(S3375),S3375&gt;=DATE(YEAR('設定'!$B$10)-'設定'!$B$9,MONTH('設定'!$B$10),DAY('設定'!$B$10)))</x:f>
        <x:v>0</x:v>
      </x:c>
      <x:c r="AB3375" s="55" t="b">
        <x:v>0</x:v>
      </x:c>
      <x:c r="AC3375" s="55" t="b">
        <x:v>0</x:v>
      </x:c>
      <x:c r="AD3375" s="50" t="n">
        <x:f>IF(X3375,1,0)+IF(Z3375,1,0)+IF(AA3375,1,0)+IF(AB3375,1,0)</x:f>
        <x:v>0</x:v>
      </x:c>
      <x:c r="AE3375" s="50" t="n">
        <x:f>IF(Y3375,1,0)+IF(Z3375,1,0)+IF(AA3375,1,0)+IF(AB3375,1,0)</x:f>
        <x:v>0</x:v>
      </x:c>
      <x:c r="AF3375" s="50" t="n">
        <x:f>IF(Y3375,1,0)+IF(Z3375,1,0)+IF(AA3375,1,0)+IF(AC3375,1,0)</x:f>
        <x:v>0</x:v>
      </x:c>
      <x:c r="AG3375" s="53" t="n">
        <x:v>44348</x:v>
      </x:c>
      <x:c r="AH3375" s="50" t="str">
        <x:v>S100XHE6</x:v>
      </x:c>
      <x:c r="AI3375" s="50" t="str">
        <x:v>NetSalesSummaryOfBusinessResults</x:v>
      </x:c>
      <x:c r="AJ3375" s="50" t="str">
        <x:v>OperatingIncome</x:v>
      </x:c>
      <x:c r="AK3375" s="53" t="n">
        <x:v>45961</x:v>
      </x:c>
      <x:c r="AL3375" s="50" t="str">
        <x:v>365/365/365/366/365</x:v>
      </x:c>
      <x:c r="AM3375" s="51" t="n">
        <x:v>3001041</x:v>
      </x:c>
      <x:c r="AN3375" s="51" t="n">
        <x:v>1097</x:v>
      </x:c>
      <x:c r="AO3375" s="51" t="n">
        <x:f>IFERROR(AM3375*AN3375,"")</x:f>
        <x:v>3292141977</x:v>
      </x:c>
      <x:c r="AP3375" s="56" t="n">
        <x:f>IFERROR(AO3375/(K3375*1000000),"")</x:f>
        <x:v>0.2629858839707111</x:v>
      </x:c>
      <x:c r="AQ3375" s="57" t="n">
        <x:v>2827400</x:v>
      </x:c>
      <x:c r="AR3375" s="52" t="n">
        <x:v>0.2515149076286004</x:v>
      </x:c>
      <x:c r="AS3375" s="52" t="n">
        <x:v>-0.4466857674352084</x:v>
      </x:c>
      <x:c r="AT3375" s="55" t="b">
        <x:v>0</x:v>
      </x:c>
      <x:c r="AU3375" s="50" t="str">
        <x:v>low_liquidity</x:v>
      </x:c>
      <x:c r="AV3375" s="58" t="n">
        <x:v>-0.2108027361606085</x:v>
      </x:c>
      <x:c r="AW3375" s="50" t="n">
        <x:v>3064</x:v>
      </x:c>
      <x:c r="AX3375" s="50" t="str">
        <x:v>Transformation Moat</x:v>
      </x:c>
      <x:c r="AY3375" s="50" t="str">
        <x:v>既存適格性フィルター不通過: low_liquidity / 60日平均売買代金2,000万円未満</x:v>
      </x:c>
      <x:c r="AZ3375" s="59" t="str">
        <x:v>2026-01-27 13:42</x:v>
      </x:c>
      <x:c r="BA3375" s="53" t="n">
        <x:v>23285</x:v>
      </x:c>
      <x:c r="BB3375" s="50"/>
      <x:c r="BC3375" s="50"/>
      <x:c r="BD3375" s="50"/>
    </x:row>
    <x:row r="3376">
      <x:c r="A3376" s="50" t="n">
        <x:v>3375</x:v>
      </x:c>
      <x:c r="B3376" s="50" t="str">
        <x:v>9466</x:v>
      </x:c>
      <x:c r="C3376" s="50" t="str">
        <x:v>9466.T</x:v>
      </x:c>
      <x:c r="D3376" s="50" t="str">
        <x:v>Aidma Marketing Communication Corporation</x:v>
      </x:c>
      <x:c r="E3376" s="50" t="str">
        <x:v>Standard Market(Domestic)</x:v>
      </x:c>
      <x:c r="F3376" s="50" t="str">
        <x:v>Information &amp; Communication</x:v>
      </x:c>
      <x:c r="G3376" s="51" t="n">
        <x:v>6095.742</x:v>
      </x:c>
      <x:c r="H3376" s="51" t="n">
        <x:v>6117.062</x:v>
      </x:c>
      <x:c r="I3376" s="51" t="n">
        <x:v>5955.385</x:v>
      </x:c>
      <x:c r="J3376" s="51" t="n">
        <x:v>5837.501</x:v>
      </x:c>
      <x:c r="K3376" s="51" t="n">
        <x:v>5586.34</x:v>
      </x:c>
      <x:c r="L3376" s="52" t="n">
        <x:f>IFERROR(H3376/G3376-1,"")</x:f>
        <x:v>0.003497523353186427</x:v>
      </x:c>
      <x:c r="M3376" s="52" t="n">
        <x:f>IFERROR(I3376/H3376-1,"")</x:f>
        <x:v>-0.0264304988244356</x:v>
      </x:c>
      <x:c r="N3376" s="52" t="n">
        <x:f>IFERROR(J3376/I3376-1,"")</x:f>
        <x:v>-0.019794522100586298</x:v>
      </x:c>
      <x:c r="O3376" s="52" t="n">
        <x:f>IFERROR(K3376/J3376-1,"")</x:f>
        <x:v>-0.043025431601639186</x:v>
      </x:c>
      <x:c r="P3376" s="52" t="n">
        <x:f>IFERROR((K3376/G3376)^(1/4)-1,"")</x:f>
        <x:v>-0.021580281150887948</x:v>
      </x:c>
      <x:c r="Q3376" s="51" t="n">
        <x:v>359.662</x:v>
      </x:c>
      <x:c r="R3376" s="52" t="n">
        <x:f>IFERROR(Q3376/K3376,"")</x:f>
        <x:v>0.06438240422172656</x:v>
      </x:c>
      <x:c r="S3376" s="53" t="n">
        <x:v>42430</x:v>
      </x:c>
      <x:c r="T3376" s="50" t="str">
        <x:v>EDINET_company_history</x:v>
      </x:c>
      <x:c r="U3376" s="50" t="str">
        <x:v>株式会社シュリンプバレー</x:v>
      </x:c>
      <x:c r="V3376" s="54" t="n">
        <x:v>0.4044</x:v>
      </x:c>
      <x:c r="W3376" s="50" t="str">
        <x:v>蛯谷 貴 / 岸下 義弘</x:v>
      </x:c>
      <x:c r="X3376" s="50" t="b">
        <x:f>AND(COUNT(L3376:O3376)=4,L3376&gt;='設定'!$B$6,M3376&gt;='設定'!$B$6,N3376&gt;='設定'!$B$6,O3376&gt;='設定'!$B$6)</x:f>
        <x:v>0</x:v>
      </x:c>
      <x:c r="Y3376" s="50" t="b">
        <x:f>AND(COUNT(G3376:K3376)=5,P3376&gt;='設定'!$B$7)</x:f>
        <x:v>0</x:v>
      </x:c>
      <x:c r="Z3376" s="50" t="b">
        <x:f>AND(ISNUMBER(R3376),R3376&gt;='設定'!$B$8)</x:f>
        <x:v>0</x:v>
      </x:c>
      <x:c r="AA3376" s="50" t="b">
        <x:f>AND(ISNUMBER(S3376),S3376&gt;=DATE(YEAR('設定'!$B$10)-'設定'!$B$9,MONTH('設定'!$B$10),DAY('設定'!$B$10)))</x:f>
        <x:v>0</x:v>
      </x:c>
      <x:c r="AB3376" s="55" t="b">
        <x:v>0</x:v>
      </x:c>
      <x:c r="AC3376" s="55" t="b">
        <x:v>0</x:v>
      </x:c>
      <x:c r="AD3376" s="50" t="n">
        <x:f>IF(X3376,1,0)+IF(Z3376,1,0)+IF(AA3376,1,0)+IF(AB3376,1,0)</x:f>
        <x:v>0</x:v>
      </x:c>
      <x:c r="AE3376" s="50" t="n">
        <x:f>IF(Y3376,1,0)+IF(Z3376,1,0)+IF(AA3376,1,0)+IF(AB3376,1,0)</x:f>
        <x:v>0</x:v>
      </x:c>
      <x:c r="AF3376" s="50" t="n">
        <x:f>IF(Y3376,1,0)+IF(Z3376,1,0)+IF(AA3376,1,0)+IF(AC3376,1,0)</x:f>
        <x:v>0</x:v>
      </x:c>
      <x:c r="AG3376" s="53" t="n">
        <x:v>44348</x:v>
      </x:c>
      <x:c r="AH3376" s="50" t="str">
        <x:v>S100W7R1</x:v>
      </x:c>
      <x:c r="AI3376" s="50" t="str">
        <x:v>NetSalesSummaryOfBusinessResults</x:v>
      </x:c>
      <x:c r="AJ3376" s="50" t="str">
        <x:v>OperatingIncome</x:v>
      </x:c>
      <x:c r="AK3376" s="53" t="n">
        <x:v>45747</x:v>
      </x:c>
      <x:c r="AL3376" s="50" t="str">
        <x:v>365/365/365/366/365</x:v>
      </x:c>
      <x:c r="AM3376" s="51" t="n">
        <x:v>13079100</x:v>
      </x:c>
      <x:c r="AN3376" s="51" t="n">
        <x:v>226</x:v>
      </x:c>
      <x:c r="AO3376" s="51" t="n">
        <x:f>IFERROR(AM3376*AN3376,"")</x:f>
        <x:v>2955876600</x:v>
      </x:c>
      <x:c r="AP3376" s="56" t="n">
        <x:f>IFERROR(AO3376/(K3376*1000000),"")</x:f>
        <x:v>0.5291257961384377</x:v>
      </x:c>
      <x:c r="AQ3376" s="57" t="n">
        <x:v>1535566.6666666667</x:v>
      </x:c>
      <x:c r="AR3376" s="52" t="n">
        <x:v>0.2220101731071759</x:v>
      </x:c>
      <x:c r="AS3376" s="52" t="n">
        <x:v>-0.5029394307412167</x:v>
      </x:c>
      <x:c r="AT3376" s="55" t="b">
        <x:v>0</x:v>
      </x:c>
      <x:c r="AU3376" s="50" t="str">
        <x:v>low_liquidity</x:v>
      </x:c>
      <x:c r="AV3376" s="58" t="n">
        <x:v>0.1063912948149559</x:v>
      </x:c>
      <x:c r="AW3376" s="50" t="n">
        <x:v>1192</x:v>
      </x:c>
      <x:c r="AX3376" s="50" t="str">
        <x:v>Discovery</x:v>
      </x:c>
      <x:c r="AY3376" s="50" t="str">
        <x:v>既存適格性フィルター不通過: low_liquidity / 60日平均売買代金2,000万円未満</x:v>
      </x:c>
      <x:c r="AZ3376" s="59" t="str">
        <x:v>2025-06-27 11:20</x:v>
      </x:c>
      <x:c r="BA3376" s="53" t="n">
        <x:v>42430</x:v>
      </x:c>
      <x:c r="BB3376" s="50"/>
      <x:c r="BC3376" s="50"/>
      <x:c r="BD3376" s="50"/>
    </x:row>
    <x:row r="3377">
      <x:c r="A3377" s="50" t="n">
        <x:v>3376</x:v>
      </x:c>
      <x:c r="B3377" s="50" t="str">
        <x:v>8424</x:v>
      </x:c>
      <x:c r="C3377" s="50" t="str">
        <x:v>8424.T</x:v>
      </x:c>
      <x:c r="D3377" s="50" t="str">
        <x:v>Fuyo General Lease Co.,Ltd.</x:v>
      </x:c>
      <x:c r="E3377" s="50" t="str">
        <x:v>Prime Market (Domestic)</x:v>
      </x:c>
      <x:c r="F3377" s="50" t="str">
        <x:v>Other Financing Business</x:v>
      </x:c>
      <x:c r="G3377" s="51" t="n">
        <x:v>740263</x:v>
      </x:c>
      <x:c r="H3377" s="51" t="n">
        <x:v>657847</x:v>
      </x:c>
      <x:c r="I3377" s="51" t="n">
        <x:v>688655</x:v>
      </x:c>
      <x:c r="J3377" s="51" t="n">
        <x:v>708538</x:v>
      </x:c>
      <x:c r="K3377" s="51" t="n">
        <x:v>678395</x:v>
      </x:c>
      <x:c r="L3377" s="52" t="n">
        <x:f>IFERROR(H3377/G3377-1,"")</x:f>
        <x:v>-0.11133340447921891</x:v>
      </x:c>
      <x:c r="M3377" s="52" t="n">
        <x:f>IFERROR(I3377/H3377-1,"")</x:f>
        <x:v>0.04683155809785555</x:v>
      </x:c>
      <x:c r="N3377" s="52" t="n">
        <x:f>IFERROR(J3377/I3377-1,"")</x:f>
        <x:v>0.02887222193986827</x:v>
      </x:c>
      <x:c r="O3377" s="52" t="n">
        <x:f>IFERROR(K3377/J3377-1,"")</x:f>
        <x:v>-0.042542531240385095</x:v>
      </x:c>
      <x:c r="P3377" s="52" t="n">
        <x:f>IFERROR((K3377/G3377)^(1/4)-1,"")</x:f>
        <x:v>-0.021582642016860776</x:v>
      </x:c>
      <x:c r="Q3377" s="51" t="n">
        <x:v>64760</x:v>
      </x:c>
      <x:c r="R3377" s="52" t="n">
        <x:f>IFERROR(Q3377/K3377,"")</x:f>
        <x:v>0.09546060923208455</x:v>
      </x:c>
      <x:c r="S3377" s="53" t="n">
        <x:v>38322</x:v>
      </x:c>
      <x:c r="T3377" s="50" t="str">
        <x:v>EDINET_company_history</x:v>
      </x:c>
      <x:c r="U3377" s="50" t="str">
        <x:v>ヒューリック株式会社</x:v>
      </x:c>
      <x:c r="V3377" s="54" t="n">
        <x:v>0.1395</x:v>
      </x:c>
      <x:c r="W3377" s="50" t="str">
        <x:v>織田 寛明 / 髙田 桂治 / 岸田 勇輔</x:v>
      </x:c>
      <x:c r="X3377" s="50" t="b">
        <x:f>AND(COUNT(L3377:O3377)=4,L3377&gt;='設定'!$B$6,M3377&gt;='設定'!$B$6,N3377&gt;='設定'!$B$6,O3377&gt;='設定'!$B$6)</x:f>
        <x:v>0</x:v>
      </x:c>
      <x:c r="Y3377" s="50" t="b">
        <x:f>AND(COUNT(G3377:K3377)=5,P3377&gt;='設定'!$B$7)</x:f>
        <x:v>0</x:v>
      </x:c>
      <x:c r="Z3377" s="50" t="b">
        <x:f>AND(ISNUMBER(R3377),R3377&gt;='設定'!$B$8)</x:f>
        <x:v>0</x:v>
      </x:c>
      <x:c r="AA3377" s="50" t="b">
        <x:f>AND(ISNUMBER(S3377),S3377&gt;=DATE(YEAR('設定'!$B$10)-'設定'!$B$9,MONTH('設定'!$B$10),DAY('設定'!$B$10)))</x:f>
        <x:v>0</x:v>
      </x:c>
      <x:c r="AB3377" s="55" t="b">
        <x:v>0</x:v>
      </x:c>
      <x:c r="AC3377" s="55" t="b">
        <x:v>0</x:v>
      </x:c>
      <x:c r="AD3377" s="50" t="n">
        <x:f>IF(X3377,1,0)+IF(Z3377,1,0)+IF(AA3377,1,0)+IF(AB3377,1,0)</x:f>
        <x:v>0</x:v>
      </x:c>
      <x:c r="AE3377" s="50" t="n">
        <x:f>IF(Y3377,1,0)+IF(Z3377,1,0)+IF(AA3377,1,0)+IF(AB3377,1,0)</x:f>
        <x:v>0</x:v>
      </x:c>
      <x:c r="AF3377" s="50" t="n">
        <x:f>IF(Y3377,1,0)+IF(Z3377,1,0)+IF(AA3377,1,0)+IF(AC3377,1,0)</x:f>
        <x:v>0</x:v>
      </x:c>
      <x:c r="AG3377" s="53" t="n">
        <x:v>44348</x:v>
      </x:c>
      <x:c r="AH3377" s="50" t="str">
        <x:v>S100W1AT</x:v>
      </x:c>
      <x:c r="AI3377" s="50" t="str">
        <x:v>NetSalesSummaryOfBusinessResults</x:v>
      </x:c>
      <x:c r="AJ3377" s="50" t="str">
        <x:v>OperatingIncome</x:v>
      </x:c>
      <x:c r="AK3377" s="53" t="n">
        <x:v>45747</x:v>
      </x:c>
      <x:c r="AL3377" s="50" t="str">
        <x:v>365/365/365/366/365</x:v>
      </x:c>
      <x:c r="AM3377" s="51" t="n">
        <x:v>30239110</x:v>
      </x:c>
      <x:c r="AN3377" s="51" t="n">
        <x:v>4094</x:v>
      </x:c>
      <x:c r="AO3377" s="51" t="n">
        <x:f>IFERROR(AM3377*AN3377,"")</x:f>
        <x:v>123798916340</x:v>
      </x:c>
      <x:c r="AP3377" s="56" t="n">
        <x:f>IFERROR(AO3377/(K3377*1000000),"")</x:f>
        <x:v>0.18248795515886762</x:v>
      </x:c>
      <x:c r="AQ3377" s="57" t="n">
        <x:v>790287730</x:v>
      </x:c>
      <x:c r="AR3377" s="52" t="n">
        <x:v>0.2219364680993651</x:v>
      </x:c>
      <x:c r="AS3377" s="52" t="n">
        <x:v>-0.3107305015766157</x:v>
      </x:c>
      <x:c r="AT3377" s="55" t="b">
        <x:v>1</x:v>
      </x:c>
      <x:c r="AU3377" s="50"/>
      <x:c r="AV3377" s="58" t="n">
        <x:v>-0.0352534497112886</x:v>
      </x:c>
      <x:c r="AW3377" s="50" t="n">
        <x:v>2152</x:v>
      </x:c>
      <x:c r="AX3377" s="50" t="str">
        <x:v>Core Moat</x:v>
      </x:c>
      <x:c r="AY3377" s="50" t="str">
        <x:v>目立つ機械的警告なし（定性確認は別途必要）</x:v>
      </x:c>
      <x:c r="AZ3377" s="59" t="str">
        <x:v>2025-06-23 10:40</x:v>
      </x:c>
      <x:c r="BA3377" s="53" t="n">
        <x:v>38322</x:v>
      </x:c>
      <x:c r="BB3377" s="50"/>
      <x:c r="BC3377" s="50"/>
      <x:c r="BD3377" s="50" t="str">
        <x:v>TOPIX Mid400</x:v>
      </x:c>
    </x:row>
    <x:row r="3378">
      <x:c r="A3378" s="50" t="n">
        <x:v>3377</x:v>
      </x:c>
      <x:c r="B3378" s="50" t="str">
        <x:v>3036</x:v>
      </x:c>
      <x:c r="C3378" s="50" t="str">
        <x:v>3036.T</x:v>
      </x:c>
      <x:c r="D3378" s="50" t="str">
        <x:v>ALCONIX CORPORATION</x:v>
      </x:c>
      <x:c r="E3378" s="50" t="str">
        <x:v>Prime Market (Domestic)</x:v>
      </x:c>
      <x:c r="F3378" s="50" t="str">
        <x:v>Wholesale Trade</x:v>
      </x:c>
      <x:c r="G3378" s="51" t="n">
        <x:v>214987</x:v>
      </x:c>
      <x:c r="H3378" s="51" t="n">
        <x:v>156286</x:v>
      </x:c>
      <x:c r="I3378" s="51" t="n">
        <x:v>178333</x:v>
      </x:c>
      <x:c r="J3378" s="51" t="n">
        <x:v>174901</x:v>
      </x:c>
      <x:c r="K3378" s="51" t="n">
        <x:v>197004</x:v>
      </x:c>
      <x:c r="L3378" s="52" t="n">
        <x:f>IFERROR(H3378/G3378-1,"")</x:f>
        <x:v>-0.2730444166391456</x:v>
      </x:c>
      <x:c r="M3378" s="52" t="n">
        <x:f>IFERROR(I3378/H3378-1,"")</x:f>
        <x:v>0.1410682978641722</x:v>
      </x:c>
      <x:c r="N3378" s="52" t="n">
        <x:f>IFERROR(J3378/I3378-1,"")</x:f>
        <x:v>-0.01924489578485189</x:v>
      </x:c>
      <x:c r="O3378" s="52" t="n">
        <x:f>IFERROR(K3378/J3378-1,"")</x:f>
        <x:v>0.12637434891738764</x:v>
      </x:c>
      <x:c r="P3378" s="52" t="n">
        <x:f>IFERROR((K3378/G3378)^(1/4)-1,"")</x:f>
        <x:v>-0.02160165096207145</x:v>
      </x:c>
      <x:c r="Q3378" s="51" t="n">
        <x:v>6919</x:v>
      </x:c>
      <x:c r="R3378" s="52" t="n">
        <x:f>IFERROR(Q3378/K3378,"")</x:f>
        <x:v>0.03512111429209559</x:v>
      </x:c>
      <x:c r="S3378" s="53" t="n">
        <x:v>38808</x:v>
      </x:c>
      <x:c r="T3378" s="50" t="str">
        <x:v>EDINET_company_history</x:v>
      </x:c>
      <x:c r="U3378" s="50" t="str">
        <x:v>日本マスタートラスト信託銀行株式会社(信託口)</x:v>
      </x:c>
      <x:c r="V3378" s="54" t="n">
        <x:v>0.1234</x:v>
      </x:c>
      <x:c r="W3378" s="50" t="str">
        <x:v>手代木 洋</x:v>
      </x:c>
      <x:c r="X3378" s="50" t="b">
        <x:f>AND(COUNT(L3378:O3378)=4,L3378&gt;='設定'!$B$6,M3378&gt;='設定'!$B$6,N3378&gt;='設定'!$B$6,O3378&gt;='設定'!$B$6)</x:f>
        <x:v>0</x:v>
      </x:c>
      <x:c r="Y3378" s="50" t="b">
        <x:f>AND(COUNT(G3378:K3378)=5,P3378&gt;='設定'!$B$7)</x:f>
        <x:v>0</x:v>
      </x:c>
      <x:c r="Z3378" s="50" t="b">
        <x:f>AND(ISNUMBER(R3378),R3378&gt;='設定'!$B$8)</x:f>
        <x:v>0</x:v>
      </x:c>
      <x:c r="AA3378" s="50" t="b">
        <x:f>AND(ISNUMBER(S3378),S3378&gt;=DATE(YEAR('設定'!$B$10)-'設定'!$B$9,MONTH('設定'!$B$10),DAY('設定'!$B$10)))</x:f>
        <x:v>0</x:v>
      </x:c>
      <x:c r="AB3378" s="55" t="b">
        <x:v>0</x:v>
      </x:c>
      <x:c r="AC3378" s="55" t="b">
        <x:v>0</x:v>
      </x:c>
      <x:c r="AD3378" s="50" t="n">
        <x:f>IF(X3378,1,0)+IF(Z3378,1,0)+IF(AA3378,1,0)+IF(AB3378,1,0)</x:f>
        <x:v>0</x:v>
      </x:c>
      <x:c r="AE3378" s="50" t="n">
        <x:f>IF(Y3378,1,0)+IF(Z3378,1,0)+IF(AA3378,1,0)+IF(AB3378,1,0)</x:f>
        <x:v>0</x:v>
      </x:c>
      <x:c r="AF3378" s="50" t="n">
        <x:f>IF(Y3378,1,0)+IF(Z3378,1,0)+IF(AA3378,1,0)+IF(AC3378,1,0)</x:f>
        <x:v>0</x:v>
      </x:c>
      <x:c r="AG3378" s="53" t="n">
        <x:v>44348</x:v>
      </x:c>
      <x:c r="AH3378" s="50" t="str">
        <x:v>S100VYH5</x:v>
      </x:c>
      <x:c r="AI3378" s="50" t="str">
        <x:v>NetSalesSummaryOfBusinessResults</x:v>
      </x:c>
      <x:c r="AJ3378" s="50" t="str">
        <x:v>OperatingIncome</x:v>
      </x:c>
      <x:c r="AK3378" s="53" t="n">
        <x:v>45747</x:v>
      </x:c>
      <x:c r="AL3378" s="50" t="str">
        <x:v>365/365/365/366/365</x:v>
      </x:c>
      <x:c r="AM3378" s="51" t="n">
        <x:v>30417700</x:v>
      </x:c>
      <x:c r="AN3378" s="51" t="n">
        <x:v>2424</x:v>
      </x:c>
      <x:c r="AO3378" s="51" t="n">
        <x:f>IFERROR(AM3378*AN3378,"")</x:f>
        <x:v>73732504800</x:v>
      </x:c>
      <x:c r="AP3378" s="56" t="n">
        <x:f>IFERROR(AO3378/(K3378*1000000),"")</x:f>
        <x:v>0.3742690747395992</x:v>
      </x:c>
      <x:c r="AQ3378" s="57" t="n">
        <x:v>403372276.6666667</x:v>
      </x:c>
      <x:c r="AR3378" s="52" t="n">
        <x:v>0.2678783495017788</x:v>
      </x:c>
      <x:c r="AS3378" s="52" t="n">
        <x:v>-0.3586168106235026</x:v>
      </x:c>
      <x:c r="AT3378" s="55" t="b">
        <x:v>1</x:v>
      </x:c>
      <x:c r="AU3378" s="50"/>
      <x:c r="AV3378" s="58" t="n">
        <x:v>-0.0642025037186942</x:v>
      </x:c>
      <x:c r="AW3378" s="50" t="n">
        <x:v>2370</x:v>
      </x:c>
      <x:c r="AX3378" s="50" t="str">
        <x:v>Core Moat</x:v>
      </x:c>
      <x:c r="AY3378" s="50" t="str">
        <x:v>目立つ機械的警告なし（定性確認は別途必要）</x:v>
      </x:c>
      <x:c r="AZ3378" s="59" t="str">
        <x:v>2025-06-17 15:29</x:v>
      </x:c>
      <x:c r="BA3378" s="53" t="n">
        <x:v>38808</x:v>
      </x:c>
      <x:c r="BB3378" s="50"/>
      <x:c r="BC3378" s="50"/>
      <x:c r="BD3378" s="50" t="str">
        <x:v>TOPIX Small 1</x:v>
      </x:c>
    </x:row>
    <x:row r="3379">
      <x:c r="A3379" s="50" t="n">
        <x:v>3378</x:v>
      </x:c>
      <x:c r="B3379" s="50" t="str">
        <x:v>7922</x:v>
      </x:c>
      <x:c r="C3379" s="50" t="str">
        <x:v>7922.T</x:v>
      </x:c>
      <x:c r="D3379" s="50" t="str">
        <x:v>SANKO SANGYO CO.,LTD.</x:v>
      </x:c>
      <x:c r="E3379" s="50" t="str">
        <x:v>Standard Market(Domestic)</x:v>
      </x:c>
      <x:c r="F3379" s="50" t="str">
        <x:v>Other Products</x:v>
      </x:c>
      <x:c r="G3379" s="51" t="n">
        <x:v>10553.057</x:v>
      </x:c>
      <x:c r="H3379" s="51" t="n">
        <x:v>9594.649</x:v>
      </x:c>
      <x:c r="I3379" s="51" t="n">
        <x:v>9814.833</x:v>
      </x:c>
      <x:c r="J3379" s="51" t="n">
        <x:v>10356.947</x:v>
      </x:c>
      <x:c r="K3379" s="51" t="n">
        <x:v>9666.593</x:v>
      </x:c>
      <x:c r="L3379" s="52" t="n">
        <x:f>IFERROR(H3379/G3379-1,"")</x:f>
        <x:v>-0.09081804447753872</x:v>
      </x:c>
      <x:c r="M3379" s="52" t="n">
        <x:f>IFERROR(I3379/H3379-1,"")</x:f>
        <x:v>0.02294862480117832</x:v>
      </x:c>
      <x:c r="N3379" s="52" t="n">
        <x:f>IFERROR(J3379/I3379-1,"")</x:f>
        <x:v>0.055234154264265145</x:v>
      </x:c>
      <x:c r="O3379" s="52" t="n">
        <x:f>IFERROR(K3379/J3379-1,"")</x:f>
        <x:v>-0.06665612945591004</x:v>
      </x:c>
      <x:c r="P3379" s="52" t="n">
        <x:f>IFERROR((K3379/G3379)^(1/4)-1,"")</x:f>
        <x:v>-0.021696094204626704</x:v>
      </x:c>
      <x:c r="Q3379" s="51" t="n">
        <x:v>82.932</x:v>
      </x:c>
      <x:c r="R3379" s="52" t="n">
        <x:f>IFERROR(Q3379/K3379,"")</x:f>
        <x:v>0.008579237793501806</x:v>
      </x:c>
      <x:c r="S3379" s="53" t="n">
        <x:v>38322</x:v>
      </x:c>
      <x:c r="T3379" s="50" t="str">
        <x:v>EDINET_company_history</x:v>
      </x:c>
      <x:c r="U3379" s="50" t="str">
        <x:v>株式会社エス・ワイ・エス</x:v>
      </x:c>
      <x:c r="V3379" s="54" t="n">
        <x:v>0.1091</x:v>
      </x:c>
      <x:c r="W3379" s="50" t="str">
        <x:v>石井 正和</x:v>
      </x:c>
      <x:c r="X3379" s="50" t="b">
        <x:f>AND(COUNT(L3379:O3379)=4,L3379&gt;='設定'!$B$6,M3379&gt;='設定'!$B$6,N3379&gt;='設定'!$B$6,O3379&gt;='設定'!$B$6)</x:f>
        <x:v>0</x:v>
      </x:c>
      <x:c r="Y3379" s="50" t="b">
        <x:f>AND(COUNT(G3379:K3379)=5,P3379&gt;='設定'!$B$7)</x:f>
        <x:v>0</x:v>
      </x:c>
      <x:c r="Z3379" s="50" t="b">
        <x:f>AND(ISNUMBER(R3379),R3379&gt;='設定'!$B$8)</x:f>
        <x:v>0</x:v>
      </x:c>
      <x:c r="AA3379" s="50" t="b">
        <x:f>AND(ISNUMBER(S3379),S3379&gt;=DATE(YEAR('設定'!$B$10)-'設定'!$B$9,MONTH('設定'!$B$10),DAY('設定'!$B$10)))</x:f>
        <x:v>0</x:v>
      </x:c>
      <x:c r="AB3379" s="55" t="b">
        <x:v>0</x:v>
      </x:c>
      <x:c r="AC3379" s="55" t="b">
        <x:v>0</x:v>
      </x:c>
      <x:c r="AD3379" s="50" t="n">
        <x:f>IF(X3379,1,0)+IF(Z3379,1,0)+IF(AA3379,1,0)+IF(AB3379,1,0)</x:f>
        <x:v>0</x:v>
      </x:c>
      <x:c r="AE3379" s="50" t="n">
        <x:f>IF(Y3379,1,0)+IF(Z3379,1,0)+IF(AA3379,1,0)+IF(AB3379,1,0)</x:f>
        <x:v>0</x:v>
      </x:c>
      <x:c r="AF3379" s="50" t="n">
        <x:f>IF(Y3379,1,0)+IF(Z3379,1,0)+IF(AA3379,1,0)+IF(AC3379,1,0)</x:f>
        <x:v>0</x:v>
      </x:c>
      <x:c r="AG3379" s="53" t="n">
        <x:v>44348</x:v>
      </x:c>
      <x:c r="AH3379" s="50" t="str">
        <x:v>S100W8T1</x:v>
      </x:c>
      <x:c r="AI3379" s="50" t="str">
        <x:v>NetSalesSummaryOfBusinessResults</x:v>
      </x:c>
      <x:c r="AJ3379" s="50" t="str">
        <x:v>OperatingIncome</x:v>
      </x:c>
      <x:c r="AK3379" s="53" t="n">
        <x:v>45747</x:v>
      </x:c>
      <x:c r="AL3379" s="50" t="str">
        <x:v>365/365/365/366/365</x:v>
      </x:c>
      <x:c r="AM3379" s="51" t="n">
        <x:v>7797900</x:v>
      </x:c>
      <x:c r="AN3379" s="51" t="n">
        <x:v>719</x:v>
      </x:c>
      <x:c r="AO3379" s="51" t="n">
        <x:f>IFERROR(AM3379*AN3379,"")</x:f>
        <x:v>5606690100</x:v>
      </x:c>
      <x:c r="AP3379" s="56" t="n">
        <x:f>IFERROR(AO3379/(K3379*1000000),"")</x:f>
        <x:v>0.5800068441900885</x:v>
      </x:c>
      <x:c r="AQ3379" s="57" t="n">
        <x:v>69194628.33333333</x:v>
      </x:c>
      <x:c r="AR3379" s="52" t="n">
        <x:v>0.3755947419988942</x:v>
      </x:c>
      <x:c r="AS3379" s="52" t="n">
        <x:v>-0.5573641460124359</x:v>
      </x:c>
      <x:c r="AT3379" s="55" t="b">
        <x:v>1</x:v>
      </x:c>
      <x:c r="AU3379" s="50"/>
      <x:c r="AV3379" s="58" t="n">
        <x:v>-0.1358496789152121</x:v>
      </x:c>
      <x:c r="AW3379" s="50" t="n">
        <x:v>2786</x:v>
      </x:c>
      <x:c r="AX3379" s="50" t="str">
        <x:v>Transformation Moat</x:v>
      </x:c>
      <x:c r="AY3379" s="50" t="str">
        <x:v>目立つ機械的警告なし（定性確認は別途必要）</x:v>
      </x:c>
      <x:c r="AZ3379" s="59" t="str">
        <x:v>2025-06-30 13:51</x:v>
      </x:c>
      <x:c r="BA3379" s="53" t="n">
        <x:v>38322</x:v>
      </x:c>
      <x:c r="BB3379" s="50"/>
      <x:c r="BC3379" s="50"/>
      <x:c r="BD3379" s="50"/>
    </x:row>
    <x:row r="3380">
      <x:c r="A3380" s="50" t="n">
        <x:v>3379</x:v>
      </x:c>
      <x:c r="B3380" s="50" t="str">
        <x:v>4761</x:v>
      </x:c>
      <x:c r="C3380" s="50" t="str">
        <x:v>4761.T</x:v>
      </x:c>
      <x:c r="D3380" s="50" t="str">
        <x:v>SAKURA KCS Corporation</x:v>
      </x:c>
      <x:c r="E3380" s="50" t="str">
        <x:v>Standard Market(Domestic)</x:v>
      </x:c>
      <x:c r="F3380" s="50" t="str">
        <x:v>Information &amp; Communication</x:v>
      </x:c>
      <x:c r="G3380" s="51" t="n">
        <x:v>24658</x:v>
      </x:c>
      <x:c r="H3380" s="51" t="n">
        <x:v>24794</x:v>
      </x:c>
      <x:c r="I3380" s="51" t="n">
        <x:v>23588</x:v>
      </x:c>
      <x:c r="J3380" s="51" t="n">
        <x:v>22769</x:v>
      </x:c>
      <x:c r="K3380" s="51" t="n">
        <x:v>22537</x:v>
      </x:c>
      <x:c r="L3380" s="52" t="n">
        <x:f>IFERROR(H3380/G3380-1,"")</x:f>
        <x:v>0.005515451374807467</x:v>
      </x:c>
      <x:c r="M3380" s="52" t="n">
        <x:f>IFERROR(I3380/H3380-1,"")</x:f>
        <x:v>-0.04864080019359518</x:v>
      </x:c>
      <x:c r="N3380" s="52" t="n">
        <x:f>IFERROR(J3380/I3380-1,"")</x:f>
        <x:v>-0.03472104459894865</x:v>
      </x:c>
      <x:c r="O3380" s="52" t="n">
        <x:f>IFERROR(K3380/J3380-1,"")</x:f>
        <x:v>-0.010189292459045207</x:v>
      </x:c>
      <x:c r="P3380" s="52" t="n">
        <x:f>IFERROR((K3380/G3380)^(1/4)-1,"")</x:f>
        <x:v>-0.022234826919145356</x:v>
      </x:c>
      <x:c r="Q3380" s="51" t="n">
        <x:v>1377</x:v>
      </x:c>
      <x:c r="R3380" s="52" t="n">
        <x:f>IFERROR(Q3380/K3380,"")</x:f>
        <x:v>0.061099525225185254</x:v>
      </x:c>
      <x:c r="S3380" s="53" t="n">
        <x:v>36678</x:v>
      </x:c>
      <x:c r="T3380" s="50" t="str">
        <x:v>EDINET_company_history</x:v>
      </x:c>
      <x:c r="U3380" s="50" t="str">
        <x:v>株式会社三井住友銀行</x:v>
      </x:c>
      <x:c r="V3380" s="54" t="n">
        <x:v>0.2851</x:v>
      </x:c>
      <x:c r="W3380" s="50" t="str">
        <x:v>加 藤 貴 紀</x:v>
      </x:c>
      <x:c r="X3380" s="50" t="b">
        <x:f>AND(COUNT(L3380:O3380)=4,L3380&gt;='設定'!$B$6,M3380&gt;='設定'!$B$6,N3380&gt;='設定'!$B$6,O3380&gt;='設定'!$B$6)</x:f>
        <x:v>0</x:v>
      </x:c>
      <x:c r="Y3380" s="50" t="b">
        <x:f>AND(COUNT(G3380:K3380)=5,P3380&gt;='設定'!$B$7)</x:f>
        <x:v>0</x:v>
      </x:c>
      <x:c r="Z3380" s="50" t="b">
        <x:f>AND(ISNUMBER(R3380),R3380&gt;='設定'!$B$8)</x:f>
        <x:v>0</x:v>
      </x:c>
      <x:c r="AA3380" s="50" t="b">
        <x:f>AND(ISNUMBER(S3380),S3380&gt;=DATE(YEAR('設定'!$B$10)-'設定'!$B$9,MONTH('設定'!$B$10),DAY('設定'!$B$10)))</x:f>
        <x:v>0</x:v>
      </x:c>
      <x:c r="AB3380" s="55" t="b">
        <x:v>0</x:v>
      </x:c>
      <x:c r="AC3380" s="55" t="b">
        <x:v>0</x:v>
      </x:c>
      <x:c r="AD3380" s="50" t="n">
        <x:f>IF(X3380,1,0)+IF(Z3380,1,0)+IF(AA3380,1,0)+IF(AB3380,1,0)</x:f>
        <x:v>0</x:v>
      </x:c>
      <x:c r="AE3380" s="50" t="n">
        <x:f>IF(Y3380,1,0)+IF(Z3380,1,0)+IF(AA3380,1,0)+IF(AB3380,1,0)</x:f>
        <x:v>0</x:v>
      </x:c>
      <x:c r="AF3380" s="50" t="n">
        <x:f>IF(Y3380,1,0)+IF(Z3380,1,0)+IF(AA3380,1,0)+IF(AC3380,1,0)</x:f>
        <x:v>0</x:v>
      </x:c>
      <x:c r="AG3380" s="53" t="n">
        <x:v>44348</x:v>
      </x:c>
      <x:c r="AH3380" s="50" t="str">
        <x:v>S100W0Q9</x:v>
      </x:c>
      <x:c r="AI3380" s="50" t="str">
        <x:v>NetSalesSummaryOfBusinessResults</x:v>
      </x:c>
      <x:c r="AJ3380" s="50" t="str">
        <x:v>OperatingIncome</x:v>
      </x:c>
      <x:c r="AK3380" s="53" t="n">
        <x:v>45747</x:v>
      </x:c>
      <x:c r="AL3380" s="50" t="str">
        <x:v>365/365/365/366/365</x:v>
      </x:c>
      <x:c r="AM3380" s="51" t="n">
        <x:v>11199300</x:v>
      </x:c>
      <x:c r="AN3380" s="51" t="n">
        <x:v>1380</x:v>
      </x:c>
      <x:c r="AO3380" s="51" t="n">
        <x:f>IFERROR(AM3380*AN3380,"")</x:f>
        <x:v>15455034000</x:v>
      </x:c>
      <x:c r="AP3380" s="56" t="n">
        <x:f>IFERROR(AO3380/(K3380*1000000),"")</x:f>
        <x:v>0.6857627013355815</x:v>
      </x:c>
      <x:c r="AQ3380" s="57" t="n">
        <x:v>12046433.333333334</x:v>
      </x:c>
      <x:c r="AR3380" s="52" t="n">
        <x:v>0.4468444701328689</x:v>
      </x:c>
      <x:c r="AS3380" s="52" t="n">
        <x:v>-0.6799319636658763</x:v>
      </x:c>
      <x:c r="AT3380" s="55" t="b">
        <x:v>0</x:v>
      </x:c>
      <x:c r="AU3380" s="50" t="str">
        <x:v>low_liquidity</x:v>
      </x:c>
      <x:c r="AV3380" s="58" t="n">
        <x:v>-0.0585149553213695</x:v>
      </x:c>
      <x:c r="AW3380" s="50" t="n">
        <x:v>2328</x:v>
      </x:c>
      <x:c r="AX3380" s="50" t="str">
        <x:v>Future Moat</x:v>
      </x:c>
      <x:c r="AY3380" s="50" t="str">
        <x:v>既存適格性フィルター不通過: low_liquidity / 60日平均売買代金2,000万円未満 / ローカル5年最大下落率-60%以下</x:v>
      </x:c>
      <x:c r="AZ3380" s="59" t="str">
        <x:v>2025-06-20 10:25</x:v>
      </x:c>
      <x:c r="BA3380" s="53" t="n">
        <x:v>36678</x:v>
      </x:c>
      <x:c r="BB3380" s="50"/>
      <x:c r="BC3380" s="50"/>
      <x:c r="BD3380" s="50"/>
    </x:row>
    <x:row r="3381">
      <x:c r="A3381" s="50" t="n">
        <x:v>3380</x:v>
      </x:c>
      <x:c r="B3381" s="50" t="str">
        <x:v>7677</x:v>
      </x:c>
      <x:c r="C3381" s="50" t="str">
        <x:v>7677.T</x:v>
      </x:c>
      <x:c r="D3381" s="50" t="str">
        <x:v>Yashima &amp; Co.,Ltd.</x:v>
      </x:c>
      <x:c r="E3381" s="50" t="str">
        <x:v>Standard Market(Domestic)</x:v>
      </x:c>
      <x:c r="F3381" s="50" t="str">
        <x:v>Wholesale Trade</x:v>
      </x:c>
      <x:c r="G3381" s="51" t="n">
        <x:v>31828.416</x:v>
      </x:c>
      <x:c r="H3381" s="51" t="n">
        <x:v>28293.89</x:v>
      </x:c>
      <x:c r="I3381" s="51" t="n">
        <x:v>25523.835</x:v>
      </x:c>
      <x:c r="J3381" s="51" t="n">
        <x:v>27729.86</x:v>
      </x:c>
      <x:c r="K3381" s="51" t="n">
        <x:v>29046.781</x:v>
      </x:c>
      <x:c r="L3381" s="52" t="n">
        <x:f>IFERROR(H3381/G3381-1,"")</x:f>
        <x:v>-0.11104938429860922</x:v>
      </x:c>
      <x:c r="M3381" s="52" t="n">
        <x:f>IFERROR(I3381/H3381-1,"")</x:f>
        <x:v>-0.09790293946855666</x:v>
      </x:c>
      <x:c r="N3381" s="52" t="n">
        <x:f>IFERROR(J3381/I3381-1,"")</x:f>
        <x:v>0.08642999768647619</x:v>
      </x:c>
      <x:c r="O3381" s="52" t="n">
        <x:f>IFERROR(K3381/J3381-1,"")</x:f>
        <x:v>0.04749108001266489</x:v>
      </x:c>
      <x:c r="P3381" s="52" t="n">
        <x:f>IFERROR((K3381/G3381)^(1/4)-1,"")</x:f>
        <x:v>-0.022603575051453273</x:v>
      </x:c>
      <x:c r="Q3381" s="51" t="n">
        <x:v>-44.012</x:v>
      </x:c>
      <x:c r="R3381" s="52" t="n">
        <x:f>IFERROR(Q3381/K3381,"")</x:f>
        <x:v>-0.0015152109281920086</x:v>
      </x:c>
      <x:c r="S3381" s="53" t="n">
        <x:v>43617</x:v>
      </x:c>
      <x:c r="T3381" s="50" t="str">
        <x:v>EDINET_company_history</x:v>
      </x:c>
      <x:c r="U3381" s="50" t="str">
        <x:v>管理信託(A031)受託者 株式会社ＳＭＢＣ信託銀行</x:v>
      </x:c>
      <x:c r="V3381" s="54" t="n">
        <x:v>0.3136</x:v>
      </x:c>
      <x:c r="W3381" s="50" t="str">
        <x:v>佐藤 厚 / 髙田 一昭 / 関 正一郎</x:v>
      </x:c>
      <x:c r="X3381" s="50" t="b">
        <x:f>AND(COUNT(L3381:O3381)=4,L3381&gt;='設定'!$B$6,M3381&gt;='設定'!$B$6,N3381&gt;='設定'!$B$6,O3381&gt;='設定'!$B$6)</x:f>
        <x:v>0</x:v>
      </x:c>
      <x:c r="Y3381" s="50" t="b">
        <x:f>AND(COUNT(G3381:K3381)=5,P3381&gt;='設定'!$B$7)</x:f>
        <x:v>0</x:v>
      </x:c>
      <x:c r="Z3381" s="50" t="b">
        <x:f>AND(ISNUMBER(R3381),R3381&gt;='設定'!$B$8)</x:f>
        <x:v>0</x:v>
      </x:c>
      <x:c r="AA3381" s="50" t="b">
        <x:f>AND(ISNUMBER(S3381),S3381&gt;=DATE(YEAR('設定'!$B$10)-'設定'!$B$9,MONTH('設定'!$B$10),DAY('設定'!$B$10)))</x:f>
        <x:v>0</x:v>
      </x:c>
      <x:c r="AB3381" s="55" t="b">
        <x:v>0</x:v>
      </x:c>
      <x:c r="AC3381" s="55" t="b">
        <x:v>0</x:v>
      </x:c>
      <x:c r="AD3381" s="50" t="n">
        <x:f>IF(X3381,1,0)+IF(Z3381,1,0)+IF(AA3381,1,0)+IF(AB3381,1,0)</x:f>
        <x:v>0</x:v>
      </x:c>
      <x:c r="AE3381" s="50" t="n">
        <x:f>IF(Y3381,1,0)+IF(Z3381,1,0)+IF(AA3381,1,0)+IF(AB3381,1,0)</x:f>
        <x:v>0</x:v>
      </x:c>
      <x:c r="AF3381" s="50" t="n">
        <x:f>IF(Y3381,1,0)+IF(Z3381,1,0)+IF(AA3381,1,0)+IF(AC3381,1,0)</x:f>
        <x:v>0</x:v>
      </x:c>
      <x:c r="AG3381" s="53" t="n">
        <x:v>44348</x:v>
      </x:c>
      <x:c r="AH3381" s="50" t="str">
        <x:v>S100W6QZ</x:v>
      </x:c>
      <x:c r="AI3381" s="50" t="str">
        <x:v>NetSalesSummaryOfBusinessResults</x:v>
      </x:c>
      <x:c r="AJ3381" s="50" t="str">
        <x:v>OperatingIncome</x:v>
      </x:c>
      <x:c r="AK3381" s="53" t="n">
        <x:v>45747</x:v>
      </x:c>
      <x:c r="AL3381" s="50" t="str">
        <x:v>365/365/365/366/365</x:v>
      </x:c>
      <x:c r="AM3381" s="51" t="n">
        <x:v>2869500</x:v>
      </x:c>
      <x:c r="AN3381" s="51" t="n">
        <x:v>2655</x:v>
      </x:c>
      <x:c r="AO3381" s="51" t="n">
        <x:f>IFERROR(AM3381*AN3381,"")</x:f>
        <x:v>7618522500</x:v>
      </x:c>
      <x:c r="AP3381" s="56" t="n">
        <x:f>IFERROR(AO3381/(K3381*1000000),"")</x:f>
        <x:v>0.2622845712232278</x:v>
      </x:c>
      <x:c r="AQ3381" s="57" t="n">
        <x:v>707133.3333333334</x:v>
      </x:c>
      <x:c r="AR3381" s="52" t="n">
        <x:v>0.2692242828435782</x:v>
      </x:c>
      <x:c r="AS3381" s="52" t="n">
        <x:v>-0.3604894355013125</x:v>
      </x:c>
      <x:c r="AT3381" s="55" t="b">
        <x:v>0</x:v>
      </x:c>
      <x:c r="AU3381" s="50" t="str">
        <x:v>low_liquidity</x:v>
      </x:c>
      <x:c r="AV3381" s="58" t="n">
        <x:v>-0.0488148560384593</x:v>
      </x:c>
      <x:c r="AW3381" s="50" t="n">
        <x:v>2257</x:v>
      </x:c>
      <x:c r="AX3381" s="50" t="str">
        <x:v>Transformation Moat</x:v>
      </x:c>
      <x:c r="AY3381" s="50" t="str">
        <x:v>既存適格性フィルター不通過: low_liquidity / 60日平均売買代金2,000万円未満</x:v>
      </x:c>
      <x:c r="AZ3381" s="59" t="str">
        <x:v>2025-06-26 16:05</x:v>
      </x:c>
      <x:c r="BA3381" s="53" t="n">
        <x:v>43617</x:v>
      </x:c>
      <x:c r="BB3381" s="50"/>
      <x:c r="BC3381" s="50"/>
      <x:c r="BD3381" s="50"/>
    </x:row>
    <x:row r="3382">
      <x:c r="A3382" s="50" t="n">
        <x:v>3381</x:v>
      </x:c>
      <x:c r="B3382" s="50" t="str">
        <x:v>6926</x:v>
      </x:c>
      <x:c r="C3382" s="50" t="str">
        <x:v>6926.T</x:v>
      </x:c>
      <x:c r="D3382" s="50" t="str">
        <x:v>OKAYA ELECTRIC INDUSTRIES CO.,LTD.</x:v>
      </x:c>
      <x:c r="E3382" s="50" t="str">
        <x:v>Standard Market(Domestic)</x:v>
      </x:c>
      <x:c r="F3382" s="50" t="str">
        <x:v>Electric Appliances</x:v>
      </x:c>
      <x:c r="G3382" s="51" t="n">
        <x:v>10521.773</x:v>
      </x:c>
      <x:c r="H3382" s="51" t="n">
        <x:v>13366.608</x:v>
      </x:c>
      <x:c r="I3382" s="51" t="n">
        <x:v>17109.026</x:v>
      </x:c>
      <x:c r="J3382" s="51" t="n">
        <x:v>14323.537</x:v>
      </x:c>
      <x:c r="K3382" s="51" t="n">
        <x:v>9598.649</x:v>
      </x:c>
      <x:c r="L3382" s="52" t="n">
        <x:f>IFERROR(H3382/G3382-1,"")</x:f>
        <x:v>0.2703760098226793</x:v>
      </x:c>
      <x:c r="M3382" s="52" t="n">
        <x:f>IFERROR(I3382/H3382-1,"")</x:f>
        <x:v>0.2799826253601514</x:v>
      </x:c>
      <x:c r="N3382" s="52" t="n">
        <x:f>IFERROR(J3382/I3382-1,"")</x:f>
        <x:v>-0.16280815751872735</x:v>
      </x:c>
      <x:c r="O3382" s="52" t="n">
        <x:f>IFERROR(K3382/J3382-1,"")</x:f>
        <x:v>-0.329868802656774</x:v>
      </x:c>
      <x:c r="P3382" s="52" t="n">
        <x:f>IFERROR((K3382/G3382)^(1/4)-1,"")</x:f>
        <x:v>-0.022694606089862512</x:v>
      </x:c>
      <x:c r="Q3382" s="51" t="n">
        <x:v>-1749.11</x:v>
      </x:c>
      <x:c r="R3382" s="52" t="n">
        <x:f>IFERROR(Q3382/K3382,"")</x:f>
        <x:v>-0.1822246026498104</x:v>
      </x:c>
      <x:c r="S3382" s="53" t="n">
        <x:v>44348</x:v>
      </x:c>
      <x:c r="T3382" s="50" t="str">
        <x:v>not_identified_before_local_window</x:v>
      </x:c>
      <x:c r="U3382" s="50" t="str">
        <x:v>みずほ信託銀行株式会社 退職給付信託沖電気工業口</x:v>
      </x:c>
      <x:c r="V3382" s="54" t="n">
        <x:v>0.1586</x:v>
      </x:c>
      <x:c r="W3382" s="50" t="str">
        <x:v>高屋舗 明</x:v>
      </x:c>
      <x:c r="X3382" s="50" t="b">
        <x:f>AND(COUNT(L3382:O3382)=4,L3382&gt;='設定'!$B$6,M3382&gt;='設定'!$B$6,N3382&gt;='設定'!$B$6,O3382&gt;='設定'!$B$6)</x:f>
        <x:v>0</x:v>
      </x:c>
      <x:c r="Y3382" s="50" t="b">
        <x:f>AND(COUNT(G3382:K3382)=5,P3382&gt;='設定'!$B$7)</x:f>
        <x:v>0</x:v>
      </x:c>
      <x:c r="Z3382" s="50" t="b">
        <x:f>AND(ISNUMBER(R3382),R3382&gt;='設定'!$B$8)</x:f>
        <x:v>0</x:v>
      </x:c>
      <x:c r="AA3382" s="50" t="b">
        <x:f>AND(ISNUMBER(S3382),S3382&gt;=DATE(YEAR('設定'!$B$10)-'設定'!$B$9,MONTH('設定'!$B$10),DAY('設定'!$B$10)))</x:f>
        <x:v>0</x:v>
      </x:c>
      <x:c r="AB3382" s="55" t="b">
        <x:v>0</x:v>
      </x:c>
      <x:c r="AC3382" s="55" t="b">
        <x:v>0</x:v>
      </x:c>
      <x:c r="AD3382" s="50" t="n">
        <x:f>IF(X3382,1,0)+IF(Z3382,1,0)+IF(AA3382,1,0)+IF(AB3382,1,0)</x:f>
        <x:v>0</x:v>
      </x:c>
      <x:c r="AE3382" s="50" t="n">
        <x:f>IF(Y3382,1,0)+IF(Z3382,1,0)+IF(AA3382,1,0)+IF(AB3382,1,0)</x:f>
        <x:v>0</x:v>
      </x:c>
      <x:c r="AF3382" s="50" t="n">
        <x:f>IF(Y3382,1,0)+IF(Z3382,1,0)+IF(AA3382,1,0)+IF(AC3382,1,0)</x:f>
        <x:v>0</x:v>
      </x:c>
      <x:c r="AG3382" s="53" t="n">
        <x:v>44348</x:v>
      </x:c>
      <x:c r="AH3382" s="50" t="str">
        <x:v>S100W3JZ</x:v>
      </x:c>
      <x:c r="AI3382" s="50" t="str">
        <x:v>NetSalesSummaryOfBusinessResults</x:v>
      </x:c>
      <x:c r="AJ3382" s="50" t="str">
        <x:v>OperatingIncome</x:v>
      </x:c>
      <x:c r="AK3382" s="53" t="n">
        <x:v>45747</x:v>
      </x:c>
      <x:c r="AL3382" s="50" t="str">
        <x:v>365/365/365/366/365</x:v>
      </x:c>
      <x:c r="AM3382" s="51" t="n">
        <x:v>22714362</x:v>
      </x:c>
      <x:c r="AN3382" s="51" t="n">
        <x:v>229</x:v>
      </x:c>
      <x:c r="AO3382" s="51" t="n">
        <x:f>IFERROR(AM3382*AN3382,"")</x:f>
        <x:v>5201588898</x:v>
      </x:c>
      <x:c r="AP3382" s="56" t="n">
        <x:f>IFERROR(AO3382/(K3382*1000000),"")</x:f>
        <x:v>0.541908439198058</x:v>
      </x:c>
      <x:c r="AQ3382" s="57" t="n">
        <x:v>12722640</x:v>
      </x:c>
      <x:c r="AR3382" s="52" t="n">
        <x:v>0.2866945618098761</x:v>
      </x:c>
      <x:c r="AS3382" s="52" t="n">
        <x:v>-0.5729976485617876</x:v>
      </x:c>
      <x:c r="AT3382" s="55" t="b">
        <x:v>0</x:v>
      </x:c>
      <x:c r="AU3382" s="50" t="str">
        <x:v>low_liquidity</x:v>
      </x:c>
      <x:c r="AV3382" s="58" t="n">
        <x:v>-0.0354889052842049</x:v>
      </x:c>
      <x:c r="AW3382" s="50" t="n">
        <x:v>2154</x:v>
      </x:c>
      <x:c r="AX3382" s="50" t="str">
        <x:v>Future Moat</x:v>
      </x:c>
      <x:c r="AY3382" s="50" t="str">
        <x:v>既存適格性フィルター不通過: low_liquidity / 60日平均売買代金2,000万円未満</x:v>
      </x:c>
      <x:c r="AZ3382" s="59" t="str">
        <x:v>2025-06-24 14:48</x:v>
      </x:c>
      <x:c r="BA3382" s="53"/>
      <x:c r="BB3382" s="50"/>
      <x:c r="BC3382" s="50"/>
      <x:c r="BD3382" s="50"/>
    </x:row>
    <x:row r="3383">
      <x:c r="A3383" s="50" t="n">
        <x:v>3382</x:v>
      </x:c>
      <x:c r="B3383" s="50" t="str">
        <x:v>4308</x:v>
      </x:c>
      <x:c r="C3383" s="50" t="str">
        <x:v>4308.T</x:v>
      </x:c>
      <x:c r="D3383" s="50" t="str">
        <x:v>J-Stream Inc.</x:v>
      </x:c>
      <x:c r="E3383" s="50" t="str">
        <x:v>Growth Market(Domestic)</x:v>
      </x:c>
      <x:c r="F3383" s="50" t="str">
        <x:v>Information &amp; Communication</x:v>
      </x:c>
      <x:c r="G3383" s="51" t="n">
        <x:v>12970.352</x:v>
      </x:c>
      <x:c r="H3383" s="51" t="n">
        <x:v>12409.438</x:v>
      </x:c>
      <x:c r="I3383" s="51" t="n">
        <x:v>12501.233</x:v>
      </x:c>
      <x:c r="J3383" s="51" t="n">
        <x:v>11266.304</x:v>
      </x:c>
      <x:c r="K3383" s="51" t="n">
        <x:v>11800.312</x:v>
      </x:c>
      <x:c r="L3383" s="52" t="n">
        <x:f>IFERROR(H3383/G3383-1,"")</x:f>
        <x:v>-0.04324585793816549</x:v>
      </x:c>
      <x:c r="M3383" s="52" t="n">
        <x:f>IFERROR(I3383/H3383-1,"")</x:f>
        <x:v>0.007397192362780691</x:v>
      </x:c>
      <x:c r="N3383" s="52" t="n">
        <x:f>IFERROR(J3383/I3383-1,"")</x:f>
        <x:v>-0.09878457588943423</x:v>
      </x:c>
      <x:c r="O3383" s="52" t="n">
        <x:f>IFERROR(K3383/J3383-1,"")</x:f>
        <x:v>0.04739868549614856</x:v>
      </x:c>
      <x:c r="P3383" s="52" t="n">
        <x:f>IFERROR((K3383/G3383)^(1/4)-1,"")</x:f>
        <x:v>-0.023357921377822777</x:v>
      </x:c>
      <x:c r="Q3383" s="51" t="n">
        <x:v>916.482</x:v>
      </x:c>
      <x:c r="R3383" s="52" t="n">
        <x:f>IFERROR(Q3383/K3383,"")</x:f>
        <x:v>0.07766591256231191</x:v>
      </x:c>
      <x:c r="S3383" s="53" t="n">
        <x:v>37135</x:v>
      </x:c>
      <x:c r="T3383" s="50" t="str">
        <x:v>EDINET_company_history</x:v>
      </x:c>
      <x:c r="U3383" s="50" t="str">
        <x:v>トランス・コスモス株式会社</x:v>
      </x:c>
      <x:c r="V3383" s="54" t="n">
        <x:v>0.5032</x:v>
      </x:c>
      <x:c r="W3383" s="50" t="str">
        <x:v>石松 俊雄 / 三山 悟</x:v>
      </x:c>
      <x:c r="X3383" s="50" t="b">
        <x:f>AND(COUNT(L3383:O3383)=4,L3383&gt;='設定'!$B$6,M3383&gt;='設定'!$B$6,N3383&gt;='設定'!$B$6,O3383&gt;='設定'!$B$6)</x:f>
        <x:v>0</x:v>
      </x:c>
      <x:c r="Y3383" s="50" t="b">
        <x:f>AND(COUNT(G3383:K3383)=5,P3383&gt;='設定'!$B$7)</x:f>
        <x:v>0</x:v>
      </x:c>
      <x:c r="Z3383" s="50" t="b">
        <x:f>AND(ISNUMBER(R3383),R3383&gt;='設定'!$B$8)</x:f>
        <x:v>0</x:v>
      </x:c>
      <x:c r="AA3383" s="50" t="b">
        <x:f>AND(ISNUMBER(S3383),S3383&gt;=DATE(YEAR('設定'!$B$10)-'設定'!$B$9,MONTH('設定'!$B$10),DAY('設定'!$B$10)))</x:f>
        <x:v>0</x:v>
      </x:c>
      <x:c r="AB3383" s="55" t="b">
        <x:v>0</x:v>
      </x:c>
      <x:c r="AC3383" s="55" t="b">
        <x:v>0</x:v>
      </x:c>
      <x:c r="AD3383" s="50" t="n">
        <x:f>IF(X3383,1,0)+IF(Z3383,1,0)+IF(AA3383,1,0)+IF(AB3383,1,0)</x:f>
        <x:v>0</x:v>
      </x:c>
      <x:c r="AE3383" s="50" t="n">
        <x:f>IF(Y3383,1,0)+IF(Z3383,1,0)+IF(AA3383,1,0)+IF(AB3383,1,0)</x:f>
        <x:v>0</x:v>
      </x:c>
      <x:c r="AF3383" s="50" t="n">
        <x:f>IF(Y3383,1,0)+IF(Z3383,1,0)+IF(AA3383,1,0)+IF(AC3383,1,0)</x:f>
        <x:v>0</x:v>
      </x:c>
      <x:c r="AG3383" s="53" t="n">
        <x:v>44348</x:v>
      </x:c>
      <x:c r="AH3383" s="50" t="str">
        <x:v>S100W35I</x:v>
      </x:c>
      <x:c r="AI3383" s="50" t="str">
        <x:v>NetSalesSummaryOfBusinessResults</x:v>
      </x:c>
      <x:c r="AJ3383" s="50" t="str">
        <x:v>OperatingIncome</x:v>
      </x:c>
      <x:c r="AK3383" s="53" t="n">
        <x:v>45747</x:v>
      </x:c>
      <x:c r="AL3383" s="50" t="str">
        <x:v>365/365/365/366/365</x:v>
      </x:c>
      <x:c r="AM3383" s="51" t="n">
        <x:v>24866400</x:v>
      </x:c>
      <x:c r="AN3383" s="51" t="n">
        <x:v>350</x:v>
      </x:c>
      <x:c r="AO3383" s="51" t="n">
        <x:f>IFERROR(AM3383*AN3383,"")</x:f>
        <x:v>8703240000</x:v>
      </x:c>
      <x:c r="AP3383" s="56" t="n">
        <x:f>IFERROR(AO3383/(K3383*1000000),"")</x:f>
        <x:v>0.737543210721886</x:v>
      </x:c>
      <x:c r="AQ3383" s="57" t="n">
        <x:v>13307148.333333334</x:v>
      </x:c>
      <x:c r="AR3383" s="52" t="n">
        <x:v>0.3772122695495989</x:v>
      </x:c>
      <x:c r="AS3383" s="52" t="n">
        <x:v>-0.8552570396754158</x:v>
      </x:c>
      <x:c r="AT3383" s="55" t="b">
        <x:v>0</x:v>
      </x:c>
      <x:c r="AU3383" s="50" t="str">
        <x:v>low_liquidity</x:v>
      </x:c>
      <x:c r="AV3383" s="58" t="n">
        <x:v>-0.0826996576029521</x:v>
      </x:c>
      <x:c r="AW3383" s="50" t="n">
        <x:v>2488</x:v>
      </x:c>
      <x:c r="AX3383" s="50" t="str">
        <x:v>Future Moat</x:v>
      </x:c>
      <x:c r="AY3383" s="50" t="str">
        <x:v>既存適格性フィルター不通過: low_liquidity / 60日平均売買代金2,000万円未満 / ローカル5年最大下落率-60%以下</x:v>
      </x:c>
      <x:c r="AZ3383" s="59" t="str">
        <x:v>2025-06-24 16:02</x:v>
      </x:c>
      <x:c r="BA3383" s="53" t="n">
        <x:v>37135</x:v>
      </x:c>
      <x:c r="BB3383" s="50"/>
      <x:c r="BC3383" s="50"/>
      <x:c r="BD3383" s="50"/>
    </x:row>
    <x:row r="3384">
      <x:c r="A3384" s="50" t="n">
        <x:v>3383</x:v>
      </x:c>
      <x:c r="B3384" s="50" t="str">
        <x:v>2437</x:v>
      </x:c>
      <x:c r="C3384" s="50" t="str">
        <x:v>2437.T</x:v>
      </x:c>
      <x:c r="D3384" s="50" t="str">
        <x:v>SHINWA WISE HOLDINGS CO.,LTD.</x:v>
      </x:c>
      <x:c r="E3384" s="50" t="str">
        <x:v>Standard Market(Domestic)</x:v>
      </x:c>
      <x:c r="F3384" s="50" t="str">
        <x:v>Services</x:v>
      </x:c>
      <x:c r="G3384" s="51" t="n">
        <x:v>2283.9</x:v>
      </x:c>
      <x:c r="H3384" s="51" t="n">
        <x:v>2968.079</x:v>
      </x:c>
      <x:c r="I3384" s="51" t="n">
        <x:v>3486.565</x:v>
      </x:c>
      <x:c r="J3384" s="51" t="n">
        <x:v>2035.999</x:v>
      </x:c>
      <x:c r="K3384" s="51" t="n">
        <x:v>2067.589</x:v>
      </x:c>
      <x:c r="L3384" s="52" t="n">
        <x:f>IFERROR(H3384/G3384-1,"")</x:f>
        <x:v>0.29956609308638726</x:v>
      </x:c>
      <x:c r="M3384" s="52" t="n">
        <x:f>IFERROR(I3384/H3384-1,"")</x:f>
        <x:v>0.17468739881923634</x:v>
      </x:c>
      <x:c r="N3384" s="52" t="n">
        <x:f>IFERROR(J3384/I3384-1,"")</x:f>
        <x:v>-0.41604444489060155</x:v>
      </x:c>
      <x:c r="O3384" s="52" t="n">
        <x:f>IFERROR(K3384/J3384-1,"")</x:f>
        <x:v>0.015515724713027756</x:v>
      </x:c>
      <x:c r="P3384" s="52" t="n">
        <x:f>IFERROR((K3384/G3384)^(1/4)-1,"")</x:f>
        <x:v>-0.024568487005592554</x:v>
      </x:c>
      <x:c r="Q3384" s="51" t="n">
        <x:v>12.323</x:v>
      </x:c>
      <x:c r="R3384" s="52" t="n">
        <x:f>IFERROR(Q3384/K3384,"")</x:f>
        <x:v>0.005960082008561663</x:v>
      </x:c>
      <x:c r="S3384" s="53" t="n">
        <x:v>38443</x:v>
      </x:c>
      <x:c r="T3384" s="50" t="str">
        <x:v>EDINET_company_history</x:v>
      </x:c>
      <x:c r="U3384" s="50" t="str">
        <x:v>Catalyst Art Investments株式会社</x:v>
      </x:c>
      <x:c r="V3384" s="54" t="n">
        <x:v>0.1094</x:v>
      </x:c>
      <x:c r="W3384" s="50" t="str">
        <x:v>高橋 健治</x:v>
      </x:c>
      <x:c r="X3384" s="50" t="b">
        <x:f>AND(COUNT(L3384:O3384)=4,L3384&gt;='設定'!$B$6,M3384&gt;='設定'!$B$6,N3384&gt;='設定'!$B$6,O3384&gt;='設定'!$B$6)</x:f>
        <x:v>0</x:v>
      </x:c>
      <x:c r="Y3384" s="50" t="b">
        <x:f>AND(COUNT(G3384:K3384)=5,P3384&gt;='設定'!$B$7)</x:f>
        <x:v>0</x:v>
      </x:c>
      <x:c r="Z3384" s="50" t="b">
        <x:f>AND(ISNUMBER(R3384),R3384&gt;='設定'!$B$8)</x:f>
        <x:v>0</x:v>
      </x:c>
      <x:c r="AA3384" s="50" t="b">
        <x:f>AND(ISNUMBER(S3384),S3384&gt;=DATE(YEAR('設定'!$B$10)-'設定'!$B$9,MONTH('設定'!$B$10),DAY('設定'!$B$10)))</x:f>
        <x:v>0</x:v>
      </x:c>
      <x:c r="AB3384" s="55" t="b">
        <x:v>0</x:v>
      </x:c>
      <x:c r="AC3384" s="55" t="b">
        <x:v>0</x:v>
      </x:c>
      <x:c r="AD3384" s="50" t="n">
        <x:f>IF(X3384,1,0)+IF(Z3384,1,0)+IF(AA3384,1,0)+IF(AB3384,1,0)</x:f>
        <x:v>0</x:v>
      </x:c>
      <x:c r="AE3384" s="50" t="n">
        <x:f>IF(Y3384,1,0)+IF(Z3384,1,0)+IF(AA3384,1,0)+IF(AB3384,1,0)</x:f>
        <x:v>0</x:v>
      </x:c>
      <x:c r="AF3384" s="50" t="n">
        <x:f>IF(Y3384,1,0)+IF(Z3384,1,0)+IF(AA3384,1,0)+IF(AC3384,1,0)</x:f>
        <x:v>0</x:v>
      </x:c>
      <x:c r="AG3384" s="53" t="n">
        <x:v>44348</x:v>
      </x:c>
      <x:c r="AH3384" s="50" t="str">
        <x:v>S100WM4T</x:v>
      </x:c>
      <x:c r="AI3384" s="50" t="str">
        <x:v>NetSalesSummaryOfBusinessResults</x:v>
      </x:c>
      <x:c r="AJ3384" s="50" t="str">
        <x:v>OperatingIncome</x:v>
      </x:c>
      <x:c r="AK3384" s="53" t="n">
        <x:v>45808</x:v>
      </x:c>
      <x:c r="AL3384" s="50" t="str">
        <x:v>365/365/365/366/365</x:v>
      </x:c>
      <x:c r="AM3384" s="51" t="n">
        <x:v>11017818</x:v>
      </x:c>
      <x:c r="AN3384" s="51" t="n">
        <x:v>416</x:v>
      </x:c>
      <x:c r="AO3384" s="51" t="n">
        <x:f>IFERROR(AM3384*AN3384,"")</x:f>
        <x:v>4583412288</x:v>
      </x:c>
      <x:c r="AP3384" s="56" t="n">
        <x:f>IFERROR(AO3384/(K3384*1000000),"")</x:f>
        <x:v>2.2167908070704576</x:v>
      </x:c>
      <x:c r="AQ3384" s="57" t="n">
        <x:v>77031813.33333333</x:v>
      </x:c>
      <x:c r="AR3384" s="52" t="n">
        <x:v>0.6875108646071625</x:v>
      </x:c>
      <x:c r="AS3384" s="52" t="n">
        <x:v>-0.8596010349938599</x:v>
      </x:c>
      <x:c r="AT3384" s="55" t="b">
        <x:v>0</x:v>
      </x:c>
      <x:c r="AU3384" s="50" t="str">
        <x:v>repeated_negative_operating_cf</x:v>
      </x:c>
      <x:c r="AV3384" s="58" t="n">
        <x:v>-0.4814040213104129</x:v>
      </x:c>
      <x:c r="AW3384" s="50" t="n">
        <x:v>3479</x:v>
      </x:c>
      <x:c r="AX3384" s="50" t="str">
        <x:v>Future Moat</x:v>
      </x:c>
      <x:c r="AY3384" s="50" t="str">
        <x:v>既存適格性フィルター不通過: repeated_negative_operating_cf / 年率ボラティリティ60%以上 / ローカル5年最大下落率-60%以下</x:v>
      </x:c>
      <x:c r="AZ3384" s="59" t="str">
        <x:v>2025-08-29 15:32</x:v>
      </x:c>
      <x:c r="BA3384" s="53" t="n">
        <x:v>38443</x:v>
      </x:c>
      <x:c r="BB3384" s="50"/>
      <x:c r="BC3384" s="50"/>
      <x:c r="BD3384" s="50"/>
    </x:row>
    <x:row r="3385">
      <x:c r="A3385" s="50" t="n">
        <x:v>3384</x:v>
      </x:c>
      <x:c r="B3385" s="50" t="str">
        <x:v>6390</x:v>
      </x:c>
      <x:c r="C3385" s="50" t="str">
        <x:v>6390.T</x:v>
      </x:c>
      <x:c r="D3385" s="50" t="str">
        <x:v>KATO WORKS CO.,LTD.</x:v>
      </x:c>
      <x:c r="E3385" s="50" t="str">
        <x:v>Prime Market (Domestic)</x:v>
      </x:c>
      <x:c r="F3385" s="50" t="str">
        <x:v>Machinery</x:v>
      </x:c>
      <x:c r="G3385" s="51" t="n">
        <x:v>58519</x:v>
      </x:c>
      <x:c r="H3385" s="51" t="n">
        <x:v>63549</x:v>
      </x:c>
      <x:c r="I3385" s="51" t="n">
        <x:v>57530</x:v>
      </x:c>
      <x:c r="J3385" s="51" t="n">
        <x:v>57498</x:v>
      </x:c>
      <x:c r="K3385" s="51" t="n">
        <x:v>52932</x:v>
      </x:c>
      <x:c r="L3385" s="52" t="n">
        <x:f>IFERROR(H3385/G3385-1,"")</x:f>
        <x:v>0.08595498897793874</x:v>
      </x:c>
      <x:c r="M3385" s="52" t="n">
        <x:f>IFERROR(I3385/H3385-1,"")</x:f>
        <x:v>-0.09471431493807925</x:v>
      </x:c>
      <x:c r="N3385" s="52" t="n">
        <x:f>IFERROR(J3385/I3385-1,"")</x:f>
        <x:v>-0.0005562315313749622</x:v>
      </x:c>
      <x:c r="O3385" s="52" t="n">
        <x:f>IFERROR(K3385/J3385-1,"")</x:f>
        <x:v>-0.07941145778983616</x:v>
      </x:c>
      <x:c r="P3385" s="52" t="n">
        <x:f>IFERROR((K3385/G3385)^(1/4)-1,"")</x:f>
        <x:v>-0.024773818858831453</x:v>
      </x:c>
      <x:c r="Q3385" s="51" t="n">
        <x:v>903</x:v>
      </x:c>
      <x:c r="R3385" s="52" t="n">
        <x:f>IFERROR(Q3385/K3385,"")</x:f>
        <x:v>0.017059623668102472</x:v>
      </x:c>
      <x:c r="S3385" s="53" t="n">
        <x:v>22859</x:v>
      </x:c>
      <x:c r="T3385" s="50" t="str">
        <x:v>EDINET_company_history</x:v>
      </x:c>
      <x:c r="U3385" s="50" t="str">
        <x:v>第一生命保険株式会社</x:v>
      </x:c>
      <x:c r="V3385" s="54" t="n">
        <x:v>0.0556</x:v>
      </x:c>
      <x:c r="W3385" s="50" t="str">
        <x:v>加 藤 公 康</x:v>
      </x:c>
      <x:c r="X3385" s="50" t="b">
        <x:f>AND(COUNT(L3385:O3385)=4,L3385&gt;='設定'!$B$6,M3385&gt;='設定'!$B$6,N3385&gt;='設定'!$B$6,O3385&gt;='設定'!$B$6)</x:f>
        <x:v>0</x:v>
      </x:c>
      <x:c r="Y3385" s="50" t="b">
        <x:f>AND(COUNT(G3385:K3385)=5,P3385&gt;='設定'!$B$7)</x:f>
        <x:v>0</x:v>
      </x:c>
      <x:c r="Z3385" s="50" t="b">
        <x:f>AND(ISNUMBER(R3385),R3385&gt;='設定'!$B$8)</x:f>
        <x:v>0</x:v>
      </x:c>
      <x:c r="AA3385" s="50" t="b">
        <x:f>AND(ISNUMBER(S3385),S3385&gt;=DATE(YEAR('設定'!$B$10)-'設定'!$B$9,MONTH('設定'!$B$10),DAY('設定'!$B$10)))</x:f>
        <x:v>0</x:v>
      </x:c>
      <x:c r="AB3385" s="55" t="b">
        <x:v>0</x:v>
      </x:c>
      <x:c r="AC3385" s="55" t="b">
        <x:v>0</x:v>
      </x:c>
      <x:c r="AD3385" s="50" t="n">
        <x:f>IF(X3385,1,0)+IF(Z3385,1,0)+IF(AA3385,1,0)+IF(AB3385,1,0)</x:f>
        <x:v>0</x:v>
      </x:c>
      <x:c r="AE3385" s="50" t="n">
        <x:f>IF(Y3385,1,0)+IF(Z3385,1,0)+IF(AA3385,1,0)+IF(AB3385,1,0)</x:f>
        <x:v>0</x:v>
      </x:c>
      <x:c r="AF3385" s="50" t="n">
        <x:f>IF(Y3385,1,0)+IF(Z3385,1,0)+IF(AA3385,1,0)+IF(AC3385,1,0)</x:f>
        <x:v>0</x:v>
      </x:c>
      <x:c r="AG3385" s="53" t="n">
        <x:v>44348</x:v>
      </x:c>
      <x:c r="AH3385" s="50" t="str">
        <x:v>S100W60C</x:v>
      </x:c>
      <x:c r="AI3385" s="50" t="str">
        <x:v>NetSalesSummaryOfBusinessResults</x:v>
      </x:c>
      <x:c r="AJ3385" s="50" t="str">
        <x:v>OperatingIncome</x:v>
      </x:c>
      <x:c r="AK3385" s="53" t="n">
        <x:v>45747</x:v>
      </x:c>
      <x:c r="AL3385" s="50" t="str">
        <x:v>365/365/365/366/365</x:v>
      </x:c>
      <x:c r="AM3385" s="51" t="n">
        <x:v>11732687</x:v>
      </x:c>
      <x:c r="AN3385" s="51" t="n">
        <x:v>1205</x:v>
      </x:c>
      <x:c r="AO3385" s="51" t="n">
        <x:f>IFERROR(AM3385*AN3385,"")</x:f>
        <x:v>14137887835</x:v>
      </x:c>
      <x:c r="AP3385" s="56" t="n">
        <x:f>IFERROR(AO3385/(K3385*1000000),"")</x:f>
        <x:v>0.2670952889556412</x:v>
      </x:c>
      <x:c r="AQ3385" s="57" t="n">
        <x:v>110727170</x:v>
      </x:c>
      <x:c r="AR3385" s="52" t="n">
        <x:v>0.357376263227566</x:v>
      </x:c>
      <x:c r="AS3385" s="52" t="n">
        <x:v>-0.4411955735437681</x:v>
      </x:c>
      <x:c r="AT3385" s="55" t="b">
        <x:v>0</x:v>
      </x:c>
      <x:c r="AU3385" s="50" t="str">
        <x:v>repeated_negative_operating_cf</x:v>
      </x:c>
      <x:c r="AV3385" s="58" t="n">
        <x:v>0.0041284023258069</x:v>
      </x:c>
      <x:c r="AW3385" s="50" t="n">
        <x:v>1835</x:v>
      </x:c>
      <x:c r="AX3385" s="50" t="str">
        <x:v>Future Moat</x:v>
      </x:c>
      <x:c r="AY3385" s="50" t="str">
        <x:v>既存適格性フィルター不通過: repeated_negative_operating_cf</x:v>
      </x:c>
      <x:c r="AZ3385" s="59" t="str">
        <x:v>2025-06-30 10:07</x:v>
      </x:c>
      <x:c r="BA3385" s="53" t="n">
        <x:v>22859</x:v>
      </x:c>
      <x:c r="BB3385" s="50"/>
      <x:c r="BC3385" s="50"/>
      <x:c r="BD3385" s="50"/>
    </x:row>
    <x:row r="3386">
      <x:c r="A3386" s="50" t="n">
        <x:v>3385</x:v>
      </x:c>
      <x:c r="B3386" s="50" t="str">
        <x:v>3632</x:v>
      </x:c>
      <x:c r="C3386" s="50" t="str">
        <x:v>3632.T</x:v>
      </x:c>
      <x:c r="D3386" s="50" t="str">
        <x:v>GREE Holdings,Inc.</x:v>
      </x:c>
      <x:c r="E3386" s="50" t="str">
        <x:v>Prime Market (Domestic)</x:v>
      </x:c>
      <x:c r="F3386" s="50" t="str">
        <x:v>Information &amp; Communication</x:v>
      </x:c>
      <x:c r="G3386" s="51" t="n">
        <x:v>63210</x:v>
      </x:c>
      <x:c r="H3386" s="51" t="n">
        <x:v>74906</x:v>
      </x:c>
      <x:c r="I3386" s="51" t="n">
        <x:v>75440</x:v>
      </x:c>
      <x:c r="J3386" s="51" t="n">
        <x:v>61309</x:v>
      </x:c>
      <x:c r="K3386" s="51" t="n">
        <x:v>57111</x:v>
      </x:c>
      <x:c r="L3386" s="52" t="n">
        <x:f>IFERROR(H3386/G3386-1,"")</x:f>
        <x:v>0.18503401360544225</x:v>
      </x:c>
      <x:c r="M3386" s="52" t="n">
        <x:f>IFERROR(I3386/H3386-1,"")</x:f>
        <x:v>0.007128934931781128</x:v>
      </x:c>
      <x:c r="N3386" s="52" t="n">
        <x:f>IFERROR(J3386/I3386-1,"")</x:f>
        <x:v>-0.187314422057264</x:v>
      </x:c>
      <x:c r="O3386" s="52" t="n">
        <x:f>IFERROR(K3386/J3386-1,"")</x:f>
        <x:v>-0.06847281802019278</x:v>
      </x:c>
      <x:c r="P3386" s="52" t="n">
        <x:f>IFERROR((K3386/G3386)^(1/4)-1,"")</x:f>
        <x:v>-0.025047418448482017</x:v>
      </x:c>
      <x:c r="Q3386" s="51" t="n">
        <x:v>4860</x:v>
      </x:c>
      <x:c r="R3386" s="52" t="n">
        <x:f>IFERROR(Q3386/K3386,"")</x:f>
        <x:v>0.08509744182381677</x:v>
      </x:c>
      <x:c r="S3386" s="53" t="n">
        <x:v>39783</x:v>
      </x:c>
      <x:c r="T3386" s="50" t="str">
        <x:v>EDINET_company_history</x:v>
      </x:c>
      <x:c r="U3386" s="50" t="str">
        <x:v>株式会社セコイア</x:v>
      </x:c>
      <x:c r="V3386" s="54" t="n">
        <x:v>0.5353</x:v>
      </x:c>
      <x:c r="W3386" s="50" t="str">
        <x:v>田中 良和</x:v>
      </x:c>
      <x:c r="X3386" s="50" t="b">
        <x:f>AND(COUNT(L3386:O3386)=4,L3386&gt;='設定'!$B$6,M3386&gt;='設定'!$B$6,N3386&gt;='設定'!$B$6,O3386&gt;='設定'!$B$6)</x:f>
        <x:v>0</x:v>
      </x:c>
      <x:c r="Y3386" s="50" t="b">
        <x:f>AND(COUNT(G3386:K3386)=5,P3386&gt;='設定'!$B$7)</x:f>
        <x:v>0</x:v>
      </x:c>
      <x:c r="Z3386" s="50" t="b">
        <x:f>AND(ISNUMBER(R3386),R3386&gt;='設定'!$B$8)</x:f>
        <x:v>0</x:v>
      </x:c>
      <x:c r="AA3386" s="50" t="b">
        <x:f>AND(ISNUMBER(S3386),S3386&gt;=DATE(YEAR('設定'!$B$10)-'設定'!$B$9,MONTH('設定'!$B$10),DAY('設定'!$B$10)))</x:f>
        <x:v>0</x:v>
      </x:c>
      <x:c r="AB3386" s="55" t="b">
        <x:v>0</x:v>
      </x:c>
      <x:c r="AC3386" s="55" t="b">
        <x:v>0</x:v>
      </x:c>
      <x:c r="AD3386" s="50" t="n">
        <x:f>IF(X3386,1,0)+IF(Z3386,1,0)+IF(AA3386,1,0)+IF(AB3386,1,0)</x:f>
        <x:v>0</x:v>
      </x:c>
      <x:c r="AE3386" s="50" t="n">
        <x:f>IF(Y3386,1,0)+IF(Z3386,1,0)+IF(AA3386,1,0)+IF(AB3386,1,0)</x:f>
        <x:v>0</x:v>
      </x:c>
      <x:c r="AF3386" s="50" t="n">
        <x:f>IF(Y3386,1,0)+IF(Z3386,1,0)+IF(AA3386,1,0)+IF(AC3386,1,0)</x:f>
        <x:v>0</x:v>
      </x:c>
      <x:c r="AG3386" s="53" t="n">
        <x:v>44348</x:v>
      </x:c>
      <x:c r="AH3386" s="50" t="str">
        <x:v>S100WQWX</x:v>
      </x:c>
      <x:c r="AI3386" s="50" t="str">
        <x:v>NetSalesSummaryOfBusinessResults</x:v>
      </x:c>
      <x:c r="AJ3386" s="50" t="str">
        <x:v>OperatingIncome</x:v>
      </x:c>
      <x:c r="AK3386" s="53" t="n">
        <x:v>45838</x:v>
      </x:c>
      <x:c r="AL3386" s="50" t="str">
        <x:v>365/365/365/366/365</x:v>
      </x:c>
      <x:c r="AM3386" s="51" t="n">
        <x:v>179330400</x:v>
      </x:c>
      <x:c r="AN3386" s="51" t="n">
        <x:v>420</x:v>
      </x:c>
      <x:c r="AO3386" s="51" t="n">
        <x:f>IFERROR(AM3386*AN3386,"")</x:f>
        <x:v>75318768000</x:v>
      </x:c>
      <x:c r="AP3386" s="56" t="n">
        <x:f>IFERROR(AO3386/(K3386*1000000),"")</x:f>
        <x:v>1.318813678625834</x:v>
      </x:c>
      <x:c r="AQ3386" s="57" t="n">
        <x:v>225981098.33333337</x:v>
      </x:c>
      <x:c r="AR3386" s="52" t="n">
        <x:v>0.3436507210055619</x:v>
      </x:c>
      <x:c r="AS3386" s="52" t="n">
        <x:v>-0.6882743447956705</x:v>
      </x:c>
      <x:c r="AT3386" s="55" t="b">
        <x:v>1</x:v>
      </x:c>
      <x:c r="AU3386" s="50"/>
      <x:c r="AV3386" s="58" t="n">
        <x:v>-0.1479013003729844</x:v>
      </x:c>
      <x:c r="AW3386" s="50" t="n">
        <x:v>2841</x:v>
      </x:c>
      <x:c r="AX3386" s="50" t="str">
        <x:v>Future Moat</x:v>
      </x:c>
      <x:c r="AY3386" s="50" t="str">
        <x:v>ローカル5年最大下落率-60%以下</x:v>
      </x:c>
      <x:c r="AZ3386" s="59" t="str">
        <x:v>2025-09-26 15:58</x:v>
      </x:c>
      <x:c r="BA3386" s="53" t="n">
        <x:v>39783</x:v>
      </x:c>
      <x:c r="BB3386" s="50"/>
      <x:c r="BC3386" s="50"/>
      <x:c r="BD3386" s="50" t="str">
        <x:v>TOPIX Small 2</x:v>
      </x:c>
    </x:row>
    <x:row r="3387">
      <x:c r="A3387" s="50" t="n">
        <x:v>3386</x:v>
      </x:c>
      <x:c r="B3387" s="50" t="str">
        <x:v>6494</x:v>
      </x:c>
      <x:c r="C3387" s="50" t="str">
        <x:v>6494.T</x:v>
      </x:c>
      <x:c r="D3387" s="50" t="str">
        <x:v>NFK HOLDINGS CO.,Ltd</x:v>
      </x:c>
      <x:c r="E3387" s="50" t="str">
        <x:v>Standard Market(Domestic)</x:v>
      </x:c>
      <x:c r="F3387" s="50" t="str">
        <x:v>Machinery</x:v>
      </x:c>
      <x:c r="G3387" s="51" t="n">
        <x:v>2309.458</x:v>
      </x:c>
      <x:c r="H3387" s="51" t="n">
        <x:v>1945.994</x:v>
      </x:c>
      <x:c r="I3387" s="51" t="n">
        <x:v>2157.306</x:v>
      </x:c>
      <x:c r="J3387" s="51" t="n">
        <x:v>2127.566</x:v>
      </x:c>
      <x:c r="K3387" s="51" t="n">
        <x:v>2082.243</x:v>
      </x:c>
      <x:c r="L3387" s="52" t="n">
        <x:f>IFERROR(H3387/G3387-1,"")</x:f>
        <x:v>-0.1573806494857236</x:v>
      </x:c>
      <x:c r="M3387" s="52" t="n">
        <x:f>IFERROR(I3387/H3387-1,"")</x:f>
        <x:v>0.108588207363435</x:v>
      </x:c>
      <x:c r="N3387" s="52" t="n">
        <x:f>IFERROR(J3387/I3387-1,"")</x:f>
        <x:v>-0.013785712365329883</x:v>
      </x:c>
      <x:c r="O3387" s="52" t="n">
        <x:f>IFERROR(K3387/J3387-1,"")</x:f>
        <x:v>-0.021302746894808378</x:v>
      </x:c>
      <x:c r="P3387" s="52" t="n">
        <x:f>IFERROR((K3387/G3387)^(1/4)-1,"")</x:f>
        <x:v>-0.025559478437017447</x:v>
      </x:c>
      <x:c r="Q3387" s="51" t="n">
        <x:v>137.108</x:v>
      </x:c>
      <x:c r="R3387" s="52" t="n">
        <x:f>IFERROR(Q3387/K3387,"")</x:f>
        <x:v>0.06584630132025897</x:v>
      </x:c>
      <x:c r="S3387" s="53" t="n">
        <x:v>38322</x:v>
      </x:c>
      <x:c r="T3387" s="50" t="str">
        <x:v>EDINET_company_history</x:v>
      </x:c>
      <x:c r="U3387" s="50" t="str">
        <x:v>Ｚ株式会社</x:v>
      </x:c>
      <x:c r="V3387" s="54" t="n">
        <x:v>0.1393</x:v>
      </x:c>
      <x:c r="W3387" s="50" t="str">
        <x:v>豊田 悦章</x:v>
      </x:c>
      <x:c r="X3387" s="50" t="b">
        <x:f>AND(COUNT(L3387:O3387)=4,L3387&gt;='設定'!$B$6,M3387&gt;='設定'!$B$6,N3387&gt;='設定'!$B$6,O3387&gt;='設定'!$B$6)</x:f>
        <x:v>0</x:v>
      </x:c>
      <x:c r="Y3387" s="50" t="b">
        <x:f>AND(COUNT(G3387:K3387)=5,P3387&gt;='設定'!$B$7)</x:f>
        <x:v>0</x:v>
      </x:c>
      <x:c r="Z3387" s="50" t="b">
        <x:f>AND(ISNUMBER(R3387),R3387&gt;='設定'!$B$8)</x:f>
        <x:v>0</x:v>
      </x:c>
      <x:c r="AA3387" s="50" t="b">
        <x:f>AND(ISNUMBER(S3387),S3387&gt;=DATE(YEAR('設定'!$B$10)-'設定'!$B$9,MONTH('設定'!$B$10),DAY('設定'!$B$10)))</x:f>
        <x:v>0</x:v>
      </x:c>
      <x:c r="AB3387" s="55" t="b">
        <x:v>0</x:v>
      </x:c>
      <x:c r="AC3387" s="55" t="b">
        <x:v>0</x:v>
      </x:c>
      <x:c r="AD3387" s="50" t="n">
        <x:f>IF(X3387,1,0)+IF(Z3387,1,0)+IF(AA3387,1,0)+IF(AB3387,1,0)</x:f>
        <x:v>0</x:v>
      </x:c>
      <x:c r="AE3387" s="50" t="n">
        <x:f>IF(Y3387,1,0)+IF(Z3387,1,0)+IF(AA3387,1,0)+IF(AB3387,1,0)</x:f>
        <x:v>0</x:v>
      </x:c>
      <x:c r="AF3387" s="50" t="n">
        <x:f>IF(Y3387,1,0)+IF(Z3387,1,0)+IF(AA3387,1,0)+IF(AC3387,1,0)</x:f>
        <x:v>0</x:v>
      </x:c>
      <x:c r="AG3387" s="53" t="n">
        <x:v>44348</x:v>
      </x:c>
      <x:c r="AH3387" s="50" t="str">
        <x:v>S100W6WX</x:v>
      </x:c>
      <x:c r="AI3387" s="50" t="str">
        <x:v>NetSalesSummaryOfBusinessResults</x:v>
      </x:c>
      <x:c r="AJ3387" s="50" t="str">
        <x:v>OperatingIncome</x:v>
      </x:c>
      <x:c r="AK3387" s="53" t="n">
        <x:v>45747</x:v>
      </x:c>
      <x:c r="AL3387" s="50" t="str">
        <x:v>365/365/365/366/365</x:v>
      </x:c>
      <x:c r="AM3387" s="51" t="n">
        <x:v>44050874</x:v>
      </x:c>
      <x:c r="AN3387" s="51" t="n">
        <x:v>100</x:v>
      </x:c>
      <x:c r="AO3387" s="51" t="n">
        <x:f>IFERROR(AM3387*AN3387,"")</x:f>
        <x:v>4405087400</x:v>
      </x:c>
      <x:c r="AP3387" s="56" t="n">
        <x:f>IFERROR(AO3387/(K3387*1000000),"")</x:f>
        <x:v>2.1155491458009466</x:v>
      </x:c>
      <x:c r="AQ3387" s="57" t="n">
        <x:v>115775056.66666669</x:v>
      </x:c>
      <x:c r="AR3387" s="52" t="n">
        <x:v>0.4252195195512208</x:v>
      </x:c>
      <x:c r="AS3387" s="52" t="n">
        <x:v>-0.5290322580645161</x:v>
      </x:c>
      <x:c r="AT3387" s="55" t="b">
        <x:v>1</x:v>
      </x:c>
      <x:c r="AU3387" s="50"/>
      <x:c r="AV3387" s="58" t="n">
        <x:v>0.1557982556488667</x:v>
      </x:c>
      <x:c r="AW3387" s="50" t="n">
        <x:v>914</x:v>
      </x:c>
      <x:c r="AX3387" s="50" t="str">
        <x:v>Future Moat</x:v>
      </x:c>
      <x:c r="AY3387" s="50" t="str">
        <x:v>目立つ機械的警告なし（定性確認は別途必要）</x:v>
      </x:c>
      <x:c r="AZ3387" s="59" t="str">
        <x:v>2025-06-26 11:04</x:v>
      </x:c>
      <x:c r="BA3387" s="53" t="n">
        <x:v>38322</x:v>
      </x:c>
      <x:c r="BB3387" s="50"/>
      <x:c r="BC3387" s="50"/>
      <x:c r="BD3387" s="50"/>
    </x:row>
    <x:row r="3388">
      <x:c r="A3388" s="50" t="n">
        <x:v>3387</x:v>
      </x:c>
      <x:c r="B3388" s="50" t="str">
        <x:v>4116</x:v>
      </x:c>
      <x:c r="C3388" s="50" t="str">
        <x:v>4116.T</x:v>
      </x:c>
      <x:c r="D3388" s="50" t="str">
        <x:v>Dainichiseika Color &amp; Chemicals Mfg.Co.,Ltd.</x:v>
      </x:c>
      <x:c r="E3388" s="50" t="str">
        <x:v>Prime Market (Domestic)</x:v>
      </x:c>
      <x:c r="F3388" s="50" t="str">
        <x:v>Chemicals</x:v>
      </x:c>
      <x:c r="G3388" s="51" t="n">
        <x:v>138491</x:v>
      </x:c>
      <x:c r="H3388" s="51" t="n">
        <x:v>121933</x:v>
      </x:c>
      <x:c r="I3388" s="51" t="n">
        <x:v>122005</x:v>
      </x:c>
      <x:c r="J3388" s="51" t="n">
        <x:v>119824</x:v>
      </x:c>
      <x:c r="K3388" s="51" t="n">
        <x:v>124760</x:v>
      </x:c>
      <x:c r="L3388" s="52" t="n">
        <x:f>IFERROR(H3388/G3388-1,"")</x:f>
        <x:v>-0.11956011581980053</x:v>
      </x:c>
      <x:c r="M3388" s="52" t="n">
        <x:f>IFERROR(I3388/H3388-1,"")</x:f>
        <x:v>0.0005904882189398108</x:v>
      </x:c>
      <x:c r="N3388" s="52" t="n">
        <x:f>IFERROR(J3388/I3388-1,"")</x:f>
        <x:v>-0.017876316544403914</x:v>
      </x:c>
      <x:c r="O3388" s="52" t="n">
        <x:f>IFERROR(K3388/J3388-1,"")</x:f>
        <x:v>0.04119375083455745</x:v>
      </x:c>
      <x:c r="P3388" s="52" t="n">
        <x:f>IFERROR((K3388/G3388)^(1/4)-1,"")</x:f>
        <x:v>-0.025765614855169372</x:v>
      </x:c>
      <x:c r="Q3388" s="51" t="n">
        <x:v>7004</x:v>
      </x:c>
      <x:c r="R3388" s="52" t="n">
        <x:f>IFERROR(Q3388/K3388,"")</x:f>
        <x:v>0.05613978839371594</x:v>
      </x:c>
      <x:c r="S3388" s="53" t="n">
        <x:v>44348</x:v>
      </x:c>
      <x:c r="T3388" s="50" t="str">
        <x:v>not_identified_before_local_window</x:v>
      </x:c>
      <x:c r="U3388" s="50" t="str">
        <x:v>日本マスタートラスト信託銀行 株式会社（信託口）</x:v>
      </x:c>
      <x:c r="V3388" s="54" t="n">
        <x:v>0.1217</x:v>
      </x:c>
      <x:c r="W3388" s="50" t="str">
        <x:v>高橋 弘二 / 青葉 匡彦</x:v>
      </x:c>
      <x:c r="X3388" s="50" t="b">
        <x:f>AND(COUNT(L3388:O3388)=4,L3388&gt;='設定'!$B$6,M3388&gt;='設定'!$B$6,N3388&gt;='設定'!$B$6,O3388&gt;='設定'!$B$6)</x:f>
        <x:v>0</x:v>
      </x:c>
      <x:c r="Y3388" s="50" t="b">
        <x:f>AND(COUNT(G3388:K3388)=5,P3388&gt;='設定'!$B$7)</x:f>
        <x:v>0</x:v>
      </x:c>
      <x:c r="Z3388" s="50" t="b">
        <x:f>AND(ISNUMBER(R3388),R3388&gt;='設定'!$B$8)</x:f>
        <x:v>0</x:v>
      </x:c>
      <x:c r="AA3388" s="50" t="b">
        <x:f>AND(ISNUMBER(S3388),S3388&gt;=DATE(YEAR('設定'!$B$10)-'設定'!$B$9,MONTH('設定'!$B$10),DAY('設定'!$B$10)))</x:f>
        <x:v>0</x:v>
      </x:c>
      <x:c r="AB3388" s="55" t="b">
        <x:v>0</x:v>
      </x:c>
      <x:c r="AC3388" s="55" t="b">
        <x:v>0</x:v>
      </x:c>
      <x:c r="AD3388" s="50" t="n">
        <x:f>IF(X3388,1,0)+IF(Z3388,1,0)+IF(AA3388,1,0)+IF(AB3388,1,0)</x:f>
        <x:v>0</x:v>
      </x:c>
      <x:c r="AE3388" s="50" t="n">
        <x:f>IF(Y3388,1,0)+IF(Z3388,1,0)+IF(AA3388,1,0)+IF(AB3388,1,0)</x:f>
        <x:v>0</x:v>
      </x:c>
      <x:c r="AF3388" s="50" t="n">
        <x:f>IF(Y3388,1,0)+IF(Z3388,1,0)+IF(AA3388,1,0)+IF(AC3388,1,0)</x:f>
        <x:v>0</x:v>
      </x:c>
      <x:c r="AG3388" s="53" t="n">
        <x:v>44348</x:v>
      </x:c>
      <x:c r="AH3388" s="50" t="str">
        <x:v>S100W8E0</x:v>
      </x:c>
      <x:c r="AI3388" s="50" t="str">
        <x:v>NetSalesSummaryOfBusinessResults</x:v>
      </x:c>
      <x:c r="AJ3388" s="50" t="str">
        <x:v>OperatingIncome</x:v>
      </x:c>
      <x:c r="AK3388" s="53" t="n">
        <x:v>45747</x:v>
      </x:c>
      <x:c r="AL3388" s="50" t="str">
        <x:v>365/365/365/366/365</x:v>
      </x:c>
      <x:c r="AM3388" s="51" t="n">
        <x:v>17157210</x:v>
      </x:c>
      <x:c r="AN3388" s="51" t="n">
        <x:v>1007</x:v>
      </x:c>
      <x:c r="AO3388" s="51" t="n">
        <x:f>IFERROR(AM3388*AN3388,"")</x:f>
        <x:v>17277310470</x:v>
      </x:c>
      <x:c r="AP3388" s="56" t="n">
        <x:f>IFERROR(AO3388/(K3388*1000000),"")</x:f>
        <x:v>0.13848437375761463</x:v>
      </x:c>
      <x:c r="AQ3388" s="57" t="n">
        <x:v>210168320</x:v>
      </x:c>
      <x:c r="AR3388" s="52" t="n">
        <x:v>0.2577781149248584</x:v>
      </x:c>
      <x:c r="AS3388" s="52" t="n">
        <x:v>-0.3932919243762396</x:v>
      </x:c>
      <x:c r="AT3388" s="55" t="b">
        <x:v>1</x:v>
      </x:c>
      <x:c r="AU3388" s="50"/>
      <x:c r="AV3388" s="58" t="n">
        <x:v>0.2065490917484382</x:v>
      </x:c>
      <x:c r="AW3388" s="50" t="n">
        <x:v>682</x:v>
      </x:c>
      <x:c r="AX3388" s="50" t="str">
        <x:v>Future Moat</x:v>
      </x:c>
      <x:c r="AY3388" s="50" t="str">
        <x:v>目立つ機械的警告なし（定性確認は別途必要）</x:v>
      </x:c>
      <x:c r="AZ3388" s="59" t="str">
        <x:v>2025-06-27 15:08</x:v>
      </x:c>
      <x:c r="BA3388" s="53"/>
      <x:c r="BB3388" s="50"/>
      <x:c r="BC3388" s="50"/>
      <x:c r="BD3388" s="50" t="str">
        <x:v>TOPIX Small 2</x:v>
      </x:c>
    </x:row>
    <x:row r="3389">
      <x:c r="A3389" s="50" t="n">
        <x:v>3388</x:v>
      </x:c>
      <x:c r="B3389" s="50" t="str">
        <x:v>3439</x:v>
      </x:c>
      <x:c r="C3389" s="50" t="str">
        <x:v>3439.T</x:v>
      </x:c>
      <x:c r="D3389" s="50" t="str">
        <x:v>Mitsuchi Corporation</x:v>
      </x:c>
      <x:c r="E3389" s="50" t="str">
        <x:v>Standard Market(Domestic)</x:v>
      </x:c>
      <x:c r="F3389" s="50" t="str">
        <x:v>Metal Products</x:v>
      </x:c>
      <x:c r="G3389" s="51" t="n">
        <x:v>13783.4</x:v>
      </x:c>
      <x:c r="H3389" s="51" t="n">
        <x:v>12448.33</x:v>
      </x:c>
      <x:c r="I3389" s="51" t="n">
        <x:v>12555.016</x:v>
      </x:c>
      <x:c r="J3389" s="51" t="n">
        <x:v>13147.879</x:v>
      </x:c>
      <x:c r="K3389" s="51" t="n">
        <x:v>12411.996</x:v>
      </x:c>
      <x:c r="L3389" s="52" t="n">
        <x:f>IFERROR(H3389/G3389-1,"")</x:f>
        <x:v>-0.09686071651406758</x:v>
      </x:c>
      <x:c r="M3389" s="52" t="n">
        <x:f>IFERROR(I3389/H3389-1,"")</x:f>
        <x:v>0.008570306217781765</x:v>
      </x:c>
      <x:c r="N3389" s="52" t="n">
        <x:f>IFERROR(J3389/I3389-1,"")</x:f>
        <x:v>0.04722120624935888</x:v>
      </x:c>
      <x:c r="O3389" s="52" t="n">
        <x:f>IFERROR(K3389/J3389-1,"")</x:f>
        <x:v>-0.05596971192083544</x:v>
      </x:c>
      <x:c r="P3389" s="52" t="n">
        <x:f>IFERROR((K3389/G3389)^(1/4)-1,"")</x:f>
        <x:v>-0.025860134241854738</x:v>
      </x:c>
      <x:c r="Q3389" s="51" t="n">
        <x:v>106.557</x:v>
      </x:c>
      <x:c r="R3389" s="52" t="n">
        <x:f>IFERROR(Q3389/K3389,"")</x:f>
        <x:v>0.008585001155333921</x:v>
      </x:c>
      <x:c r="S3389" s="53" t="n">
        <x:v>39264</x:v>
      </x:c>
      <x:c r="T3389" s="50" t="str">
        <x:v>EDINET_company_history</x:v>
      </x:c>
      <x:c r="U3389" s="50" t="str">
        <x:v>名古屋中小企業投資育成株式会社</x:v>
      </x:c>
      <x:c r="V3389" s="54" t="n">
        <x:v>0.1716</x:v>
      </x:c>
      <x:c r="W3389" s="50" t="str">
        <x:v>下元 守</x:v>
      </x:c>
      <x:c r="X3389" s="50" t="b">
        <x:f>AND(COUNT(L3389:O3389)=4,L3389&gt;='設定'!$B$6,M3389&gt;='設定'!$B$6,N3389&gt;='設定'!$B$6,O3389&gt;='設定'!$B$6)</x:f>
        <x:v>0</x:v>
      </x:c>
      <x:c r="Y3389" s="50" t="b">
        <x:f>AND(COUNT(G3389:K3389)=5,P3389&gt;='設定'!$B$7)</x:f>
        <x:v>0</x:v>
      </x:c>
      <x:c r="Z3389" s="50" t="b">
        <x:f>AND(ISNUMBER(R3389),R3389&gt;='設定'!$B$8)</x:f>
        <x:v>0</x:v>
      </x:c>
      <x:c r="AA3389" s="50" t="b">
        <x:f>AND(ISNUMBER(S3389),S3389&gt;=DATE(YEAR('設定'!$B$10)-'設定'!$B$9,MONTH('設定'!$B$10),DAY('設定'!$B$10)))</x:f>
        <x:v>0</x:v>
      </x:c>
      <x:c r="AB3389" s="55" t="b">
        <x:v>0</x:v>
      </x:c>
      <x:c r="AC3389" s="55" t="b">
        <x:v>0</x:v>
      </x:c>
      <x:c r="AD3389" s="50" t="n">
        <x:f>IF(X3389,1,0)+IF(Z3389,1,0)+IF(AA3389,1,0)+IF(AB3389,1,0)</x:f>
        <x:v>0</x:v>
      </x:c>
      <x:c r="AE3389" s="50" t="n">
        <x:f>IF(Y3389,1,0)+IF(Z3389,1,0)+IF(AA3389,1,0)+IF(AB3389,1,0)</x:f>
        <x:v>0</x:v>
      </x:c>
      <x:c r="AF3389" s="50" t="n">
        <x:f>IF(Y3389,1,0)+IF(Z3389,1,0)+IF(AA3389,1,0)+IF(AC3389,1,0)</x:f>
        <x:v>0</x:v>
      </x:c>
      <x:c r="AG3389" s="53" t="n">
        <x:v>44348</x:v>
      </x:c>
      <x:c r="AH3389" s="50" t="str">
        <x:v>S100WQN3</x:v>
      </x:c>
      <x:c r="AI3389" s="50" t="str">
        <x:v>NetSalesSummaryOfBusinessResults</x:v>
      </x:c>
      <x:c r="AJ3389" s="50" t="str">
        <x:v>OperatingIncome</x:v>
      </x:c>
      <x:c r="AK3389" s="53" t="n">
        <x:v>45838</x:v>
      </x:c>
      <x:c r="AL3389" s="50" t="str">
        <x:v>365/365/365/366/365</x:v>
      </x:c>
      <x:c r="AM3389" s="51" t="n">
        <x:v>4662340</x:v>
      </x:c>
      <x:c r="AN3389" s="51" t="n">
        <x:v>670</x:v>
      </x:c>
      <x:c r="AO3389" s="51" t="n">
        <x:f>IFERROR(AM3389*AN3389,"")</x:f>
        <x:v>3123767800</x:v>
      </x:c>
      <x:c r="AP3389" s="56" t="n">
        <x:f>IFERROR(AO3389/(K3389*1000000),"")</x:f>
        <x:v>0.2516732844580356</x:v>
      </x:c>
      <x:c r="AQ3389" s="57" t="n">
        <x:v>2552610</x:v>
      </x:c>
      <x:c r="AR3389" s="52" t="n">
        <x:v>0.2849124701844982</x:v>
      </x:c>
      <x:c r="AS3389" s="52" t="n">
        <x:v>-0.5752879764900372</x:v>
      </x:c>
      <x:c r="AT3389" s="55" t="b">
        <x:v>0</x:v>
      </x:c>
      <x:c r="AU3389" s="50" t="str">
        <x:v>low_liquidity</x:v>
      </x:c>
      <x:c r="AV3389" s="58" t="n">
        <x:v>-0.0049271585205693</x:v>
      </x:c>
      <x:c r="AW3389" s="50" t="n">
        <x:v>1904</x:v>
      </x:c>
      <x:c r="AX3389" s="50" t="str">
        <x:v>Future Moat</x:v>
      </x:c>
      <x:c r="AY3389" s="50" t="str">
        <x:v>既存適格性フィルター不通過: low_liquidity / 60日平均売買代金2,000万円未満</x:v>
      </x:c>
      <x:c r="AZ3389" s="59" t="str">
        <x:v>2025-09-25 13:52</x:v>
      </x:c>
      <x:c r="BA3389" s="53" t="n">
        <x:v>39264</x:v>
      </x:c>
      <x:c r="BB3389" s="50"/>
      <x:c r="BC3389" s="50"/>
      <x:c r="BD3389" s="50"/>
    </x:row>
    <x:row r="3390">
      <x:c r="A3390" s="50" t="n">
        <x:v>3389</x:v>
      </x:c>
      <x:c r="B3390" s="50" t="str">
        <x:v>4644</x:v>
      </x:c>
      <x:c r="C3390" s="50" t="str">
        <x:v>4644.T</x:v>
      </x:c>
      <x:c r="D3390" s="50" t="str">
        <x:v>Imagineer Co.,Ltd.</x:v>
      </x:c>
      <x:c r="E3390" s="50" t="str">
        <x:v>Standard Market(Domestic)</x:v>
      </x:c>
      <x:c r="F3390" s="50" t="str">
        <x:v>Information &amp; Communication</x:v>
      </x:c>
      <x:c r="G3390" s="51" t="n">
        <x:v>7205.125</x:v>
      </x:c>
      <x:c r="H3390" s="51" t="n">
        <x:v>6331.381</x:v>
      </x:c>
      <x:c r="I3390" s="51" t="n">
        <x:v>6640.747</x:v>
      </x:c>
      <x:c r="J3390" s="51" t="n">
        <x:v>5960.535</x:v>
      </x:c>
      <x:c r="K3390" s="51" t="n">
        <x:v>6486.155</x:v>
      </x:c>
      <x:c r="L3390" s="52" t="n">
        <x:f>IFERROR(H3390/G3390-1,"")</x:f>
        <x:v>-0.12126701479849411</x:v>
      </x:c>
      <x:c r="M3390" s="52" t="n">
        <x:f>IFERROR(I3390/H3390-1,"")</x:f>
        <x:v>0.048862325612690105</x:v>
      </x:c>
      <x:c r="N3390" s="52" t="n">
        <x:f>IFERROR(J3390/I3390-1,"")</x:f>
        <x:v>-0.10243004288523572</x:v>
      </x:c>
      <x:c r="O3390" s="52" t="n">
        <x:f>IFERROR(K3390/J3390-1,"")</x:f>
        <x:v>0.08818335937965305</x:v>
      </x:c>
      <x:c r="P3390" s="52" t="n">
        <x:f>IFERROR((K3390/G3390)^(1/4)-1,"")</x:f>
        <x:v>-0.025938336976719434</x:v>
      </x:c>
      <x:c r="Q3390" s="51" t="n">
        <x:v>458.511</x:v>
      </x:c>
      <x:c r="R3390" s="52" t="n">
        <x:f>IFERROR(Q3390/K3390,"")</x:f>
        <x:v>0.07069072509059682</x:v>
      </x:c>
      <x:c r="S3390" s="53" t="n">
        <x:v>38322</x:v>
      </x:c>
      <x:c r="T3390" s="50" t="str">
        <x:v>EDINET_company_history</x:v>
      </x:c>
      <x:c r="U3390" s="50" t="str">
        <x:v>IIB株式会社</x:v>
      </x:c>
      <x:c r="V3390" s="54" t="n">
        <x:v>0.457</x:v>
      </x:c>
      <x:c r="W3390" s="50" t="str">
        <x:v>澄岡 和憲</x:v>
      </x:c>
      <x:c r="X3390" s="50" t="b">
        <x:f>AND(COUNT(L3390:O3390)=4,L3390&gt;='設定'!$B$6,M3390&gt;='設定'!$B$6,N3390&gt;='設定'!$B$6,O3390&gt;='設定'!$B$6)</x:f>
        <x:v>0</x:v>
      </x:c>
      <x:c r="Y3390" s="50" t="b">
        <x:f>AND(COUNT(G3390:K3390)=5,P3390&gt;='設定'!$B$7)</x:f>
        <x:v>0</x:v>
      </x:c>
      <x:c r="Z3390" s="50" t="b">
        <x:f>AND(ISNUMBER(R3390),R3390&gt;='設定'!$B$8)</x:f>
        <x:v>0</x:v>
      </x:c>
      <x:c r="AA3390" s="50" t="b">
        <x:f>AND(ISNUMBER(S3390),S3390&gt;=DATE(YEAR('設定'!$B$10)-'設定'!$B$9,MONTH('設定'!$B$10),DAY('設定'!$B$10)))</x:f>
        <x:v>0</x:v>
      </x:c>
      <x:c r="AB3390" s="55" t="b">
        <x:v>0</x:v>
      </x:c>
      <x:c r="AC3390" s="55" t="b">
        <x:v>0</x:v>
      </x:c>
      <x:c r="AD3390" s="50" t="n">
        <x:f>IF(X3390,1,0)+IF(Z3390,1,0)+IF(AA3390,1,0)+IF(AB3390,1,0)</x:f>
        <x:v>0</x:v>
      </x:c>
      <x:c r="AE3390" s="50" t="n">
        <x:f>IF(Y3390,1,0)+IF(Z3390,1,0)+IF(AA3390,1,0)+IF(AB3390,1,0)</x:f>
        <x:v>0</x:v>
      </x:c>
      <x:c r="AF3390" s="50" t="n">
        <x:f>IF(Y3390,1,0)+IF(Z3390,1,0)+IF(AA3390,1,0)+IF(AC3390,1,0)</x:f>
        <x:v>0</x:v>
      </x:c>
      <x:c r="AG3390" s="53" t="n">
        <x:v>44348</x:v>
      </x:c>
      <x:c r="AH3390" s="50" t="str">
        <x:v>S100VZMR</x:v>
      </x:c>
      <x:c r="AI3390" s="50" t="str">
        <x:v>NetSalesSummaryOfBusinessResults</x:v>
      </x:c>
      <x:c r="AJ3390" s="50" t="str">
        <x:v>OperatingIncome</x:v>
      </x:c>
      <x:c r="AK3390" s="53" t="n">
        <x:v>45747</x:v>
      </x:c>
      <x:c r="AL3390" s="50" t="str">
        <x:v>365/365/365/366/365</x:v>
      </x:c>
      <x:c r="AM3390" s="51" t="n">
        <x:v>9632100</x:v>
      </x:c>
      <x:c r="AN3390" s="51" t="n">
        <x:v>1017</x:v>
      </x:c>
      <x:c r="AO3390" s="51" t="n">
        <x:f>IFERROR(AM3390*AN3390,"")</x:f>
        <x:v>9795845700</x:v>
      </x:c>
      <x:c r="AP3390" s="56" t="n">
        <x:f>IFERROR(AO3390/(K3390*1000000),"")</x:f>
        <x:v>1.5102700598428498</x:v>
      </x:c>
      <x:c r="AQ3390" s="57" t="n">
        <x:v>12377028.333333334</x:v>
      </x:c>
      <x:c r="AR3390" s="52" t="n">
        <x:v>0.1494256692128811</x:v>
      </x:c>
      <x:c r="AS3390" s="52" t="n">
        <x:v>-0.1773073982370674</x:v>
      </x:c>
      <x:c r="AT3390" s="55" t="b">
        <x:v>0</x:v>
      </x:c>
      <x:c r="AU3390" s="50" t="str">
        <x:v>low_liquidity</x:v>
      </x:c>
      <x:c r="AV3390" s="58" t="n">
        <x:v>0.2182995569933705</x:v>
      </x:c>
      <x:c r="AW3390" s="50" t="n">
        <x:v>639</x:v>
      </x:c>
      <x:c r="AX3390" s="50" t="str">
        <x:v>Discovery</x:v>
      </x:c>
      <x:c r="AY3390" s="50" t="str">
        <x:v>既存適格性フィルター不通過: low_liquidity / 60日平均売買代金2,000万円未満</x:v>
      </x:c>
      <x:c r="AZ3390" s="59" t="str">
        <x:v>2025-06-19 11:33</x:v>
      </x:c>
      <x:c r="BA3390" s="53" t="n">
        <x:v>38322</x:v>
      </x:c>
      <x:c r="BB3390" s="50"/>
      <x:c r="BC3390" s="50"/>
      <x:c r="BD3390" s="50"/>
    </x:row>
    <x:row r="3391">
      <x:c r="A3391" s="50" t="n">
        <x:v>3390</x:v>
      </x:c>
      <x:c r="B3391" s="50" t="str">
        <x:v>2449</x:v>
      </x:c>
      <x:c r="C3391" s="50" t="str">
        <x:v>2449.T</x:v>
      </x:c>
      <x:c r="D3391" s="50" t="str">
        <x:v>PRAP Japan,Inc.</x:v>
      </x:c>
      <x:c r="E3391" s="50" t="str">
        <x:v>Standard Market(Domestic)</x:v>
      </x:c>
      <x:c r="F3391" s="50" t="str">
        <x:v>Services</x:v>
      </x:c>
      <x:c r="G3391" s="51" t="n">
        <x:v>8211.9</x:v>
      </x:c>
      <x:c r="H3391" s="51" t="n">
        <x:v>6274.231</x:v>
      </x:c>
      <x:c r="I3391" s="51" t="n">
        <x:v>6635.841</x:v>
      </x:c>
      <x:c r="J3391" s="51" t="n">
        <x:v>6885.124</x:v>
      </x:c>
      <x:c r="K3391" s="51" t="n">
        <x:v>7388.134</x:v>
      </x:c>
      <x:c r="L3391" s="52" t="n">
        <x:f>IFERROR(H3391/G3391-1,"")</x:f>
        <x:v>-0.23595866973538404</x:v>
      </x:c>
      <x:c r="M3391" s="52" t="n">
        <x:f>IFERROR(I3391/H3391-1,"")</x:f>
        <x:v>0.057634154687642214</x:v>
      </x:c>
      <x:c r="N3391" s="52" t="n">
        <x:f>IFERROR(J3391/I3391-1,"")</x:f>
        <x:v>0.03756615024380472</x:v>
      </x:c>
      <x:c r="O3391" s="52" t="n">
        <x:f>IFERROR(K3391/J3391-1,"")</x:f>
        <x:v>0.07305750775149433</x:v>
      </x:c>
      <x:c r="P3391" s="52" t="n">
        <x:f>IFERROR((K3391/G3391)^(1/4)-1,"")</x:f>
        <x:v>-0.02608113586814298</x:v>
      </x:c>
      <x:c r="Q3391" s="51" t="n">
        <x:v>718.288</x:v>
      </x:c>
      <x:c r="R3391" s="52" t="n">
        <x:f>IFERROR(Q3391/K3391,"")</x:f>
        <x:v>0.097221842484178</x:v>
      </x:c>
      <x:c r="S3391" s="53" t="n">
        <x:v>38534</x:v>
      </x:c>
      <x:c r="T3391" s="50" t="str">
        <x:v>EDINET_company_history</x:v>
      </x:c>
      <x:c r="U3391" s="50" t="str">
        <x:v>Ｃａｖｅｎｄｉｓｈ Ｓｑｕａｒｅ Ｈｏｌｄｉｎｇ Ｂ．Ｖ． （常任代理人 ＶＭＬ＆Ｏｇｉｌｖｙ Ｊａｐａｎ合同会社）</x:v>
      </x:c>
      <x:c r="V3391" s="54" t="n">
        <x:v>0.2108</x:v>
      </x:c>
      <x:c r="W3391" s="50" t="str">
        <x:v>鈴 木 勇 夫</x:v>
      </x:c>
      <x:c r="X3391" s="50" t="b">
        <x:f>AND(COUNT(L3391:O3391)=4,L3391&gt;='設定'!$B$6,M3391&gt;='設定'!$B$6,N3391&gt;='設定'!$B$6,O3391&gt;='設定'!$B$6)</x:f>
        <x:v>0</x:v>
      </x:c>
      <x:c r="Y3391" s="50" t="b">
        <x:f>AND(COUNT(G3391:K3391)=5,P3391&gt;='設定'!$B$7)</x:f>
        <x:v>0</x:v>
      </x:c>
      <x:c r="Z3391" s="50" t="b">
        <x:f>AND(ISNUMBER(R3391),R3391&gt;='設定'!$B$8)</x:f>
        <x:v>0</x:v>
      </x:c>
      <x:c r="AA3391" s="50" t="b">
        <x:f>AND(ISNUMBER(S3391),S3391&gt;=DATE(YEAR('設定'!$B$10)-'設定'!$B$9,MONTH('設定'!$B$10),DAY('設定'!$B$10)))</x:f>
        <x:v>0</x:v>
      </x:c>
      <x:c r="AB3391" s="55" t="b">
        <x:v>0</x:v>
      </x:c>
      <x:c r="AC3391" s="55" t="b">
        <x:v>0</x:v>
      </x:c>
      <x:c r="AD3391" s="50" t="n">
        <x:f>IF(X3391,1,0)+IF(Z3391,1,0)+IF(AA3391,1,0)+IF(AB3391,1,0)</x:f>
        <x:v>0</x:v>
      </x:c>
      <x:c r="AE3391" s="50" t="n">
        <x:f>IF(Y3391,1,0)+IF(Z3391,1,0)+IF(AA3391,1,0)+IF(AB3391,1,0)</x:f>
        <x:v>0</x:v>
      </x:c>
      <x:c r="AF3391" s="50" t="n">
        <x:f>IF(Y3391,1,0)+IF(Z3391,1,0)+IF(AA3391,1,0)+IF(AC3391,1,0)</x:f>
        <x:v>0</x:v>
      </x:c>
      <x:c r="AG3391" s="53" t="n">
        <x:v>44348</x:v>
      </x:c>
      <x:c r="AH3391" s="50" t="str">
        <x:v>S100X6O3</x:v>
      </x:c>
      <x:c r="AI3391" s="50" t="str">
        <x:v>NetSalesSummaryOfBusinessResults</x:v>
      </x:c>
      <x:c r="AJ3391" s="50" t="str">
        <x:v>OperatingIncome</x:v>
      </x:c>
      <x:c r="AK3391" s="53" t="n">
        <x:v>45900</x:v>
      </x:c>
      <x:c r="AL3391" s="50" t="str">
        <x:v>365/365/365/366/365</x:v>
      </x:c>
      <x:c r="AM3391" s="51" t="n">
        <x:v>4439010</x:v>
      </x:c>
      <x:c r="AN3391" s="51" t="n">
        <x:v>1056</x:v>
      </x:c>
      <x:c r="AO3391" s="51" t="n">
        <x:f>IFERROR(AM3391*AN3391,"")</x:f>
        <x:v>4687594560</x:v>
      </x:c>
      <x:c r="AP3391" s="56" t="n">
        <x:f>IFERROR(AO3391/(K3391*1000000),"")</x:f>
        <x:v>0.6344761153492885</x:v>
      </x:c>
      <x:c r="AQ3391" s="57" t="n">
        <x:v>2678050</x:v>
      </x:c>
      <x:c r="AR3391" s="52" t="n">
        <x:v>0.1957975578718386</x:v>
      </x:c>
      <x:c r="AS3391" s="52" t="n">
        <x:v>-0.3214829882659691</x:v>
      </x:c>
      <x:c r="AT3391" s="55" t="b">
        <x:v>0</x:v>
      </x:c>
      <x:c r="AU3391" s="50" t="str">
        <x:v>low_liquidity</x:v>
      </x:c>
      <x:c r="AV3391" s="58" t="n">
        <x:v>0.1747825229232955</x:v>
      </x:c>
      <x:c r="AW3391" s="50" t="n">
        <x:v>852</x:v>
      </x:c>
      <x:c r="AX3391" s="50" t="str">
        <x:v>Discovery</x:v>
      </x:c>
      <x:c r="AY3391" s="50" t="str">
        <x:v>既存適格性フィルター不通過: low_liquidity / 60日平均売買代金2,000万円未満</x:v>
      </x:c>
      <x:c r="AZ3391" s="59" t="str">
        <x:v>2025-11-26 15:30</x:v>
      </x:c>
      <x:c r="BA3391" s="53" t="n">
        <x:v>38534</x:v>
      </x:c>
      <x:c r="BB3391" s="50"/>
      <x:c r="BC3391" s="50"/>
      <x:c r="BD3391" s="50"/>
    </x:row>
    <x:row r="3392">
      <x:c r="A3392" s="50" t="n">
        <x:v>3391</x:v>
      </x:c>
      <x:c r="B3392" s="50" t="str">
        <x:v>8173</x:v>
      </x:c>
      <x:c r="C3392" s="50" t="str">
        <x:v>8173.T</x:v>
      </x:c>
      <x:c r="D3392" s="50" t="str">
        <x:v>Joshin Corporation</x:v>
      </x:c>
      <x:c r="E3392" s="50" t="str">
        <x:v>Prime Market (Domestic)</x:v>
      </x:c>
      <x:c r="F3392" s="50" t="str">
        <x:v>Retail Trade</x:v>
      </x:c>
      <x:c r="G3392" s="51" t="n">
        <x:v>449121</x:v>
      </x:c>
      <x:c r="H3392" s="51" t="n">
        <x:v>409508</x:v>
      </x:c>
      <x:c r="I3392" s="51" t="n">
        <x:v>408460</x:v>
      </x:c>
      <x:c r="J3392" s="51" t="n">
        <x:v>403692</x:v>
      </x:c>
      <x:c r="K3392" s="51" t="n">
        <x:v>403259</x:v>
      </x:c>
      <x:c r="L3392" s="52" t="n">
        <x:f>IFERROR(H3392/G3392-1,"")</x:f>
        <x:v>-0.08820117518441584</x:v>
      </x:c>
      <x:c r="M3392" s="52" t="n">
        <x:f>IFERROR(I3392/H3392-1,"")</x:f>
        <x:v>-0.002559168563251557</x:v>
      </x:c>
      <x:c r="N3392" s="52" t="n">
        <x:f>IFERROR(J3392/I3392-1,"")</x:f>
        <x:v>-0.01167311364637913</x:v>
      </x:c>
      <x:c r="O3392" s="52" t="n">
        <x:f>IFERROR(K3392/J3392-1,"")</x:f>
        <x:v>-0.0010725999028963207</x:v>
      </x:c>
      <x:c r="P3392" s="52" t="n">
        <x:f>IFERROR((K3392/G3392)^(1/4)-1,"")</x:f>
        <x:v>-0.026568991225938587</x:v>
      </x:c>
      <x:c r="Q3392" s="51" t="n">
        <x:v>3688</x:v>
      </x:c>
      <x:c r="R3392" s="52" t="n">
        <x:f>IFERROR(Q3392/K3392,"")</x:f>
        <x:v>0.009145487143498348</x:v>
      </x:c>
      <x:c r="S3392" s="53" t="n">
        <x:v>26543</x:v>
      </x:c>
      <x:c r="T3392" s="50" t="str">
        <x:v>EDINET_company_history</x:v>
      </x:c>
      <x:c r="U3392" s="50" t="str">
        <x:v>日本マスタートラスト信託銀行株式会社(信託口)</x:v>
      </x:c>
      <x:c r="V3392" s="54" t="n">
        <x:v>0.0855</x:v>
      </x:c>
      <x:c r="W3392" s="50" t="str">
        <x:v>金 谷 隆 平 / 高 橋 徹 也</x:v>
      </x:c>
      <x:c r="X3392" s="50" t="b">
        <x:f>AND(COUNT(L3392:O3392)=4,L3392&gt;='設定'!$B$6,M3392&gt;='設定'!$B$6,N3392&gt;='設定'!$B$6,O3392&gt;='設定'!$B$6)</x:f>
        <x:v>0</x:v>
      </x:c>
      <x:c r="Y3392" s="50" t="b">
        <x:f>AND(COUNT(G3392:K3392)=5,P3392&gt;='設定'!$B$7)</x:f>
        <x:v>0</x:v>
      </x:c>
      <x:c r="Z3392" s="50" t="b">
        <x:f>AND(ISNUMBER(R3392),R3392&gt;='設定'!$B$8)</x:f>
        <x:v>0</x:v>
      </x:c>
      <x:c r="AA3392" s="50" t="b">
        <x:f>AND(ISNUMBER(S3392),S3392&gt;=DATE(YEAR('設定'!$B$10)-'設定'!$B$9,MONTH('設定'!$B$10),DAY('設定'!$B$10)))</x:f>
        <x:v>0</x:v>
      </x:c>
      <x:c r="AB3392" s="55" t="b">
        <x:v>0</x:v>
      </x:c>
      <x:c r="AC3392" s="55" t="b">
        <x:v>0</x:v>
      </x:c>
      <x:c r="AD3392" s="50" t="n">
        <x:f>IF(X3392,1,0)+IF(Z3392,1,0)+IF(AA3392,1,0)+IF(AB3392,1,0)</x:f>
        <x:v>0</x:v>
      </x:c>
      <x:c r="AE3392" s="50" t="n">
        <x:f>IF(Y3392,1,0)+IF(Z3392,1,0)+IF(AA3392,1,0)+IF(AB3392,1,0)</x:f>
        <x:v>0</x:v>
      </x:c>
      <x:c r="AF3392" s="50" t="n">
        <x:f>IF(Y3392,1,0)+IF(Z3392,1,0)+IF(AA3392,1,0)+IF(AC3392,1,0)</x:f>
        <x:v>0</x:v>
      </x:c>
      <x:c r="AG3392" s="53" t="n">
        <x:v>44348</x:v>
      </x:c>
      <x:c r="AH3392" s="50" t="str">
        <x:v>S100W56V</x:v>
      </x:c>
      <x:c r="AI3392" s="50" t="str">
        <x:v>NetSalesSummaryOfBusinessResults</x:v>
      </x:c>
      <x:c r="AJ3392" s="50" t="str">
        <x:v>OperatingIncome</x:v>
      </x:c>
      <x:c r="AK3392" s="53" t="n">
        <x:v>45747</x:v>
      </x:c>
      <x:c r="AL3392" s="50" t="str">
        <x:v>365/365/365/366/365</x:v>
      </x:c>
      <x:c r="AM3392" s="51" t="n">
        <x:v>26546300</x:v>
      </x:c>
      <x:c r="AN3392" s="51" t="n">
        <x:v>3060</x:v>
      </x:c>
      <x:c r="AO3392" s="51" t="n">
        <x:f>IFERROR(AM3392*AN3392,"")</x:f>
        <x:v>81231678000</x:v>
      </x:c>
      <x:c r="AP3392" s="56" t="n">
        <x:f>IFERROR(AO3392/(K3392*1000000),"")</x:f>
        <x:v>0.20143797906556332</x:v>
      </x:c>
      <x:c r="AQ3392" s="57" t="n">
        <x:v>359923850</x:v>
      </x:c>
      <x:c r="AR3392" s="52" t="n">
        <x:v>0.195499599270416</x:v>
      </x:c>
      <x:c r="AS3392" s="52" t="n">
        <x:v>-0.3248825883776864</x:v>
      </x:c>
      <x:c r="AT3392" s="55" t="b">
        <x:v>1</x:v>
      </x:c>
      <x:c r="AU3392" s="50"/>
      <x:c r="AV3392" s="58" t="n">
        <x:v>-0.0602745546759367</x:v>
      </x:c>
      <x:c r="AW3392" s="50" t="n">
        <x:v>2342</x:v>
      </x:c>
      <x:c r="AX3392" s="50" t="str">
        <x:v>Core Moat</x:v>
      </x:c>
      <x:c r="AY3392" s="50" t="str">
        <x:v>目立つ機械的警告なし（定性確認は別途必要）</x:v>
      </x:c>
      <x:c r="AZ3392" s="59" t="str">
        <x:v>2025-06-26 09:07</x:v>
      </x:c>
      <x:c r="BA3392" s="53" t="n">
        <x:v>26543</x:v>
      </x:c>
      <x:c r="BB3392" s="50"/>
      <x:c r="BC3392" s="50"/>
      <x:c r="BD3392" s="50" t="str">
        <x:v>TOPIX Small 1</x:v>
      </x:c>
    </x:row>
    <x:row r="3393">
      <x:c r="A3393" s="50" t="n">
        <x:v>3392</x:v>
      </x:c>
      <x:c r="B3393" s="50" t="str">
        <x:v>6279</x:v>
      </x:c>
      <x:c r="C3393" s="50" t="str">
        <x:v>6279.T</x:v>
      </x:c>
      <x:c r="D3393" s="50" t="str">
        <x:v>ZUIKO CORPORATION</x:v>
      </x:c>
      <x:c r="E3393" s="50" t="str">
        <x:v>Prime Market (Domestic)</x:v>
      </x:c>
      <x:c r="F3393" s="50" t="str">
        <x:v>Machinery</x:v>
      </x:c>
      <x:c r="G3393" s="51" t="n">
        <x:v>23580.821</x:v>
      </x:c>
      <x:c r="H3393" s="51" t="n">
        <x:v>26505.17</x:v>
      </x:c>
      <x:c r="I3393" s="51" t="n">
        <x:v>21737.71</x:v>
      </x:c>
      <x:c r="J3393" s="51" t="n">
        <x:v>19950.779</x:v>
      </x:c>
      <x:c r="K3393" s="51" t="n">
        <x:v>21170.251</x:v>
      </x:c>
      <x:c r="L3393" s="52" t="n">
        <x:f>IFERROR(H3393/G3393-1,"")</x:f>
        <x:v>0.12401387551349452</x:v>
      </x:c>
      <x:c r="M3393" s="52" t="n">
        <x:f>IFERROR(I3393/H3393-1,"")</x:f>
        <x:v>-0.1798690595080129</x:v>
      </x:c>
      <x:c r="N3393" s="52" t="n">
        <x:f>IFERROR(J3393/I3393-1,"")</x:f>
        <x:v>-0.08220419722224648</x:v>
      </x:c>
      <x:c r="O3393" s="52" t="n">
        <x:f>IFERROR(K3393/J3393-1,"")</x:f>
        <x:v>0.06112402929228988</x:v>
      </x:c>
      <x:c r="P3393" s="52" t="n">
        <x:f>IFERROR((K3393/G3393)^(1/4)-1,"")</x:f>
        <x:v>-0.02659903738892999</x:v>
      </x:c>
      <x:c r="Q3393" s="51" t="n">
        <x:v>162.723</x:v>
      </x:c>
      <x:c r="R3393" s="52" t="n">
        <x:f>IFERROR(Q3393/K3393,"")</x:f>
        <x:v>0.007686399183457958</x:v>
      </x:c>
      <x:c r="S3393" s="53" t="n">
        <x:v>32782</x:v>
      </x:c>
      <x:c r="T3393" s="50" t="str">
        <x:v>EDINET_company_history</x:v>
      </x:c>
      <x:c r="U3393" s="50" t="str">
        <x:v>THE SFP VALUE REALIZATION MASTER FUND LIMITED （常任代理人）立花証券株式会社</x:v>
      </x:c>
      <x:c r="V3393" s="54" t="n">
        <x:v>0.2716</x:v>
      </x:c>
      <x:c r="W3393" s="50" t="str">
        <x:v>梅林 豊志</x:v>
      </x:c>
      <x:c r="X3393" s="50" t="b">
        <x:f>AND(COUNT(L3393:O3393)=4,L3393&gt;='設定'!$B$6,M3393&gt;='設定'!$B$6,N3393&gt;='設定'!$B$6,O3393&gt;='設定'!$B$6)</x:f>
        <x:v>0</x:v>
      </x:c>
      <x:c r="Y3393" s="50" t="b">
        <x:f>AND(COUNT(G3393:K3393)=5,P3393&gt;='設定'!$B$7)</x:f>
        <x:v>0</x:v>
      </x:c>
      <x:c r="Z3393" s="50" t="b">
        <x:f>AND(ISNUMBER(R3393),R3393&gt;='設定'!$B$8)</x:f>
        <x:v>0</x:v>
      </x:c>
      <x:c r="AA3393" s="50" t="b">
        <x:f>AND(ISNUMBER(S3393),S3393&gt;=DATE(YEAR('設定'!$B$10)-'設定'!$B$9,MONTH('設定'!$B$10),DAY('設定'!$B$10)))</x:f>
        <x:v>0</x:v>
      </x:c>
      <x:c r="AB3393" s="55" t="b">
        <x:v>0</x:v>
      </x:c>
      <x:c r="AC3393" s="55" t="b">
        <x:v>0</x:v>
      </x:c>
      <x:c r="AD3393" s="50" t="n">
        <x:f>IF(X3393,1,0)+IF(Z3393,1,0)+IF(AA3393,1,0)+IF(AB3393,1,0)</x:f>
        <x:v>0</x:v>
      </x:c>
      <x:c r="AE3393" s="50" t="n">
        <x:f>IF(Y3393,1,0)+IF(Z3393,1,0)+IF(AA3393,1,0)+IF(AB3393,1,0)</x:f>
        <x:v>0</x:v>
      </x:c>
      <x:c r="AF3393" s="50" t="n">
        <x:f>IF(Y3393,1,0)+IF(Z3393,1,0)+IF(AA3393,1,0)+IF(AC3393,1,0)</x:f>
        <x:v>0</x:v>
      </x:c>
      <x:c r="AG3393" s="53" t="n">
        <x:v>44348</x:v>
      </x:c>
      <x:c r="AH3393" s="50" t="str">
        <x:v>S100Y3PF</x:v>
      </x:c>
      <x:c r="AI3393" s="50" t="str">
        <x:v>NetSalesSummaryOfBusinessResults</x:v>
      </x:c>
      <x:c r="AJ3393" s="50" t="str">
        <x:v>OperatingIncome</x:v>
      </x:c>
      <x:c r="AK3393" s="53" t="n">
        <x:v>46073</x:v>
      </x:c>
      <x:c r="AL3393" s="50" t="str">
        <x:v>365/365/365/366/365</x:v>
      </x:c>
      <x:c r="AM3393" s="51" t="n">
        <x:v>26474300</x:v>
      </x:c>
      <x:c r="AN3393" s="51" t="n">
        <x:v>868</x:v>
      </x:c>
      <x:c r="AO3393" s="51" t="n">
        <x:f>IFERROR(AM3393*AN3393,"")</x:f>
        <x:v>22979692400</x:v>
      </x:c>
      <x:c r="AP3393" s="56" t="n">
        <x:f>IFERROR(AO3393/(K3393*1000000),"")</x:f>
        <x:v>1.0854709469434254</x:v>
      </x:c>
      <x:c r="AQ3393" s="57" t="n">
        <x:v>48905468.333333336</x:v>
      </x:c>
      <x:c r="AR3393" s="52" t="n">
        <x:v>0.3676125934810492</x:v>
      </x:c>
      <x:c r="AS3393" s="52" t="n">
        <x:v>-0.5528754394784557</x:v>
      </x:c>
      <x:c r="AT3393" s="55" t="b">
        <x:v>1</x:v>
      </x:c>
      <x:c r="AU3393" s="50"/>
      <x:c r="AV3393" s="58" t="n">
        <x:v>0.0878361462899139</x:v>
      </x:c>
      <x:c r="AW3393" s="50" t="n">
        <x:v>1308</x:v>
      </x:c>
      <x:c r="AX3393" s="50" t="str">
        <x:v>Discovery</x:v>
      </x:c>
      <x:c r="AY3393" s="50" t="str">
        <x:v>目立つ機械的警告なし（定性確認は別途必要）</x:v>
      </x:c>
      <x:c r="AZ3393" s="59" t="str">
        <x:v>2026-05-14 15:21</x:v>
      </x:c>
      <x:c r="BA3393" s="53" t="n">
        <x:v>32782</x:v>
      </x:c>
      <x:c r="BB3393" s="50"/>
      <x:c r="BC3393" s="50"/>
      <x:c r="BD3393" s="50" t="str">
        <x:v>TOPIX Small 2</x:v>
      </x:c>
    </x:row>
    <x:row r="3394">
      <x:c r="A3394" s="50" t="n">
        <x:v>3393</x:v>
      </x:c>
      <x:c r="B3394" s="50" t="str">
        <x:v>8887</x:v>
      </x:c>
      <x:c r="C3394" s="50" t="str">
        <x:v>8887.T</x:v>
      </x:c>
      <x:c r="D3394" s="50" t="str">
        <x:v>SYLA Holdings Co.,Ltd.</x:v>
      </x:c>
      <x:c r="E3394" s="50" t="str">
        <x:v>Standard Market(Domestic)</x:v>
      </x:c>
      <x:c r="F3394" s="50" t="str">
        <x:v>Real Estate</x:v>
      </x:c>
      <x:c r="G3394" s="51" t="n">
        <x:v>6037.163</x:v>
      </x:c>
      <x:c r="H3394" s="51" t="n">
        <x:v>6064.928</x:v>
      </x:c>
      <x:c r="I3394" s="51" t="n">
        <x:v>7444.24</x:v>
      </x:c>
      <x:c r="J3394" s="51" t="n">
        <x:v>4765.281</x:v>
      </x:c>
      <x:c r="K3394" s="51" t="n">
        <x:v>5419.14</x:v>
      </x:c>
      <x:c r="L3394" s="52" t="n">
        <x:f>IFERROR(H3394/G3394-1,"")</x:f>
        <x:v>0.0045990144708698555</x:v>
      </x:c>
      <x:c r="M3394" s="52" t="n">
        <x:f>IFERROR(I3394/H3394-1,"")</x:f>
        <x:v>0.22742429918376605</x:v>
      </x:c>
      <x:c r="N3394" s="52" t="n">
        <x:f>IFERROR(J3394/I3394-1,"")</x:f>
        <x:v>-0.359870047177415</x:v>
      </x:c>
      <x:c r="O3394" s="52" t="n">
        <x:f>IFERROR(K3394/J3394-1,"")</x:f>
        <x:v>0.1372131045367524</x:v>
      </x:c>
      <x:c r="P3394" s="52" t="n">
        <x:f>IFERROR((K3394/G3394)^(1/4)-1,"")</x:f>
        <x:v>-0.026638045084412032</x:v>
      </x:c>
      <x:c r="Q3394" s="51" t="n">
        <x:v>200.885</x:v>
      </x:c>
      <x:c r="R3394" s="52" t="n">
        <x:f>IFERROR(Q3394/K3394,"")</x:f>
        <x:v>0.03706953501847156</x:v>
      </x:c>
      <x:c r="S3394" s="53" t="n">
        <x:v>38322</x:v>
      </x:c>
      <x:c r="T3394" s="50" t="str">
        <x:v>EDINET_company_history</x:v>
      </x:c>
      <x:c r="U3394" s="50" t="str">
        <x:v>株式会社シーラテクノロジーズ</x:v>
      </x:c>
      <x:c r="V3394" s="54" t="n">
        <x:v>0.3058</x:v>
      </x:c>
      <x:c r="W3394" s="50" t="str">
        <x:v>杉 本 宏 之 / 湯 藤 善 行</x:v>
      </x:c>
      <x:c r="X3394" s="50" t="b">
        <x:f>AND(COUNT(L3394:O3394)=4,L3394&gt;='設定'!$B$6,M3394&gt;='設定'!$B$6,N3394&gt;='設定'!$B$6,O3394&gt;='設定'!$B$6)</x:f>
        <x:v>0</x:v>
      </x:c>
      <x:c r="Y3394" s="50" t="b">
        <x:f>AND(COUNT(G3394:K3394)=5,P3394&gt;='設定'!$B$7)</x:f>
        <x:v>0</x:v>
      </x:c>
      <x:c r="Z3394" s="50" t="b">
        <x:f>AND(ISNUMBER(R3394),R3394&gt;='設定'!$B$8)</x:f>
        <x:v>0</x:v>
      </x:c>
      <x:c r="AA3394" s="50" t="b">
        <x:f>AND(ISNUMBER(S3394),S3394&gt;=DATE(YEAR('設定'!$B$10)-'設定'!$B$9,MONTH('設定'!$B$10),DAY('設定'!$B$10)))</x:f>
        <x:v>0</x:v>
      </x:c>
      <x:c r="AB3394" s="55" t="b">
        <x:v>0</x:v>
      </x:c>
      <x:c r="AC3394" s="55" t="b">
        <x:v>0</x:v>
      </x:c>
      <x:c r="AD3394" s="50" t="n">
        <x:f>IF(X3394,1,0)+IF(Z3394,1,0)+IF(AA3394,1,0)+IF(AB3394,1,0)</x:f>
        <x:v>0</x:v>
      </x:c>
      <x:c r="AE3394" s="50" t="n">
        <x:f>IF(Y3394,1,0)+IF(Z3394,1,0)+IF(AA3394,1,0)+IF(AB3394,1,0)</x:f>
        <x:v>0</x:v>
      </x:c>
      <x:c r="AF3394" s="50" t="n">
        <x:f>IF(Y3394,1,0)+IF(Z3394,1,0)+IF(AA3394,1,0)+IF(AC3394,1,0)</x:f>
        <x:v>0</x:v>
      </x:c>
      <x:c r="AG3394" s="53" t="n">
        <x:v>44348</x:v>
      </x:c>
      <x:c r="AH3394" s="50" t="str">
        <x:v>S100WLYW</x:v>
      </x:c>
      <x:c r="AI3394" s="50" t="str">
        <x:v>NetSalesSummaryOfBusinessResults</x:v>
      </x:c>
      <x:c r="AJ3394" s="50" t="str">
        <x:v>OperatingIncome</x:v>
      </x:c>
      <x:c r="AK3394" s="53" t="n">
        <x:v>45808</x:v>
      </x:c>
      <x:c r="AL3394" s="50" t="str">
        <x:v>365/365/365/366/365</x:v>
      </x:c>
      <x:c r="AM3394" s="51" t="n">
        <x:v>12060300</x:v>
      </x:c>
      <x:c r="AN3394" s="51" t="n">
        <x:v>341</x:v>
      </x:c>
      <x:c r="AO3394" s="51" t="n">
        <x:f>IFERROR(AM3394*AN3394,"")</x:f>
        <x:v>4112562300</x:v>
      </x:c>
      <x:c r="AP3394" s="56" t="n">
        <x:f>IFERROR(AO3394/(K3394*1000000),"")</x:f>
        <x:v>0.7588957472956963</x:v>
      </x:c>
      <x:c r="AQ3394" s="57" t="n">
        <x:v>59880051.666666664</x:v>
      </x:c>
      <x:c r="AR3394" s="52" t="n">
        <x:v>0.2803705864385813</x:v>
      </x:c>
      <x:c r="AS3394" s="52" t="n">
        <x:v>-0.6544725941818164</x:v>
      </x:c>
      <x:c r="AT3394" s="55" t="b">
        <x:v>1</x:v>
      </x:c>
      <x:c r="AU3394" s="50"/>
      <x:c r="AV3394" s="58" t="n">
        <x:v>-0.1980758037402423</x:v>
      </x:c>
      <x:c r="AW3394" s="50" t="n">
        <x:v>3024</x:v>
      </x:c>
      <x:c r="AX3394" s="50" t="str">
        <x:v>Core Moat</x:v>
      </x:c>
      <x:c r="AY3394" s="50" t="str">
        <x:v>ローカル5年最大下落率-60%以下</x:v>
      </x:c>
      <x:c r="AZ3394" s="59" t="str">
        <x:v>2025-08-28 15:30</x:v>
      </x:c>
      <x:c r="BA3394" s="53" t="n">
        <x:v>38322</x:v>
      </x:c>
      <x:c r="BB3394" s="50"/>
      <x:c r="BC3394" s="50"/>
      <x:c r="BD3394" s="50"/>
    </x:row>
    <x:row r="3395">
      <x:c r="A3395" s="50" t="n">
        <x:v>3394</x:v>
      </x:c>
      <x:c r="B3395" s="50" t="str">
        <x:v>3981</x:v>
      </x:c>
      <x:c r="C3395" s="50" t="str">
        <x:v>3981.T</x:v>
      </x:c>
      <x:c r="D3395" s="50" t="str">
        <x:v>Beaglee Inc.</x:v>
      </x:c>
      <x:c r="E3395" s="50" t="str">
        <x:v>Standard Market(Domestic)</x:v>
      </x:c>
      <x:c r="F3395" s="50" t="str">
        <x:v>Information &amp; Communication</x:v>
      </x:c>
      <x:c r="G3395" s="51" t="n">
        <x:v>18637.202</x:v>
      </x:c>
      <x:c r="H3395" s="51" t="n">
        <x:v>18713.173</x:v>
      </x:c>
      <x:c r="I3395" s="51" t="n">
        <x:v>19080.733</x:v>
      </x:c>
      <x:c r="J3395" s="51" t="n">
        <x:v>18446.924</x:v>
      </x:c>
      <x:c r="K3395" s="51" t="n">
        <x:v>16720.153</x:v>
      </x:c>
      <x:c r="L3395" s="52" t="n">
        <x:f>IFERROR(H3395/G3395-1,"")</x:f>
        <x:v>0.004076309308661097</x:v>
      </x:c>
      <x:c r="M3395" s="52" t="n">
        <x:f>IFERROR(I3395/H3395-1,"")</x:f>
        <x:v>0.019641778548191713</x:v>
      </x:c>
      <x:c r="N3395" s="52" t="n">
        <x:f>IFERROR(J3395/I3395-1,"")</x:f>
        <x:v>-0.033217224935750744</x:v>
      </x:c>
      <x:c r="O3395" s="52" t="n">
        <x:f>IFERROR(K3395/J3395-1,"")</x:f>
        <x:v>-0.09360753044789472</x:v>
      </x:c>
      <x:c r="P3395" s="52" t="n">
        <x:f>IFERROR((K3395/G3395)^(1/4)-1,"")</x:f>
        <x:v>-0.026771353453576396</x:v>
      </x:c>
      <x:c r="Q3395" s="51" t="n">
        <x:v>1368.394</x:v>
      </x:c>
      <x:c r="R3395" s="52" t="n">
        <x:f>IFERROR(Q3395/K3395,"")</x:f>
        <x:v>0.08184099750761852</x:v>
      </x:c>
      <x:c r="S3395" s="53" t="n">
        <x:v>42795</x:v>
      </x:c>
      <x:c r="T3395" s="50" t="str">
        <x:v>EDINET_company_history</x:v>
      </x:c>
      <x:c r="U3395" s="50" t="str">
        <x:v>日本テレビ放送網株式会社</x:v>
      </x:c>
      <x:c r="V3395" s="54" t="n">
        <x:v>0.2711</x:v>
      </x:c>
      <x:c r="W3395" s="50" t="str">
        <x:v>吉田 仁平 / 安本 洋一</x:v>
      </x:c>
      <x:c r="X3395" s="50" t="b">
        <x:f>AND(COUNT(L3395:O3395)=4,L3395&gt;='設定'!$B$6,M3395&gt;='設定'!$B$6,N3395&gt;='設定'!$B$6,O3395&gt;='設定'!$B$6)</x:f>
        <x:v>0</x:v>
      </x:c>
      <x:c r="Y3395" s="50" t="b">
        <x:f>AND(COUNT(G3395:K3395)=5,P3395&gt;='設定'!$B$7)</x:f>
        <x:v>0</x:v>
      </x:c>
      <x:c r="Z3395" s="50" t="b">
        <x:f>AND(ISNUMBER(R3395),R3395&gt;='設定'!$B$8)</x:f>
        <x:v>0</x:v>
      </x:c>
      <x:c r="AA3395" s="50" t="b">
        <x:f>AND(ISNUMBER(S3395),S3395&gt;=DATE(YEAR('設定'!$B$10)-'設定'!$B$9,MONTH('設定'!$B$10),DAY('設定'!$B$10)))</x:f>
        <x:v>0</x:v>
      </x:c>
      <x:c r="AB3395" s="55" t="b">
        <x:v>0</x:v>
      </x:c>
      <x:c r="AC3395" s="55" t="b">
        <x:v>0</x:v>
      </x:c>
      <x:c r="AD3395" s="50" t="n">
        <x:f>IF(X3395,1,0)+IF(Z3395,1,0)+IF(AA3395,1,0)+IF(AB3395,1,0)</x:f>
        <x:v>0</x:v>
      </x:c>
      <x:c r="AE3395" s="50" t="n">
        <x:f>IF(Y3395,1,0)+IF(Z3395,1,0)+IF(AA3395,1,0)+IF(AB3395,1,0)</x:f>
        <x:v>0</x:v>
      </x:c>
      <x:c r="AF3395" s="50" t="n">
        <x:f>IF(Y3395,1,0)+IF(Z3395,1,0)+IF(AA3395,1,0)+IF(AC3395,1,0)</x:f>
        <x:v>0</x:v>
      </x:c>
      <x:c r="AG3395" s="53" t="n">
        <x:v>44348</x:v>
      </x:c>
      <x:c r="AH3395" s="50" t="str">
        <x:v>S100XUQE</x:v>
      </x:c>
      <x:c r="AI3395" s="50" t="str">
        <x:v>NetSalesSummaryOfBusinessResults</x:v>
      </x:c>
      <x:c r="AJ3395" s="50" t="str">
        <x:v>OperatingIncome</x:v>
      </x:c>
      <x:c r="AK3395" s="53" t="n">
        <x:v>46022</x:v>
      </x:c>
      <x:c r="AL3395" s="50" t="str">
        <x:v>365/365/365/366/365</x:v>
      </x:c>
      <x:c r="AM3395" s="51" t="n">
        <x:v>5588386</x:v>
      </x:c>
      <x:c r="AN3395" s="51" t="n">
        <x:v>1219</x:v>
      </x:c>
      <x:c r="AO3395" s="51" t="n">
        <x:f>IFERROR(AM3395*AN3395,"")</x:f>
        <x:v>6812242534</x:v>
      </x:c>
      <x:c r="AP3395" s="56" t="n">
        <x:f>IFERROR(AO3395/(K3395*1000000),"")</x:f>
        <x:v>0.40742704531471696</x:v>
      </x:c>
      <x:c r="AQ3395" s="57" t="n">
        <x:v>7725068.333333333</x:v>
      </x:c>
      <x:c r="AR3395" s="52" t="n">
        <x:v>0.3417738125461594</x:v>
      </x:c>
      <x:c r="AS3395" s="52" t="n">
        <x:v>-0.4426455234066748</x:v>
      </x:c>
      <x:c r="AT3395" s="55" t="b">
        <x:v>0</x:v>
      </x:c>
      <x:c r="AU3395" s="50" t="str">
        <x:v>low_liquidity</x:v>
      </x:c>
      <x:c r="AV3395" s="58" t="n">
        <x:v>-0.0057058358550704</x:v>
      </x:c>
      <x:c r="AW3395" s="50" t="n">
        <x:v>1909</x:v>
      </x:c>
      <x:c r="AX3395" s="50" t="str">
        <x:v>Future Moat</x:v>
      </x:c>
      <x:c r="AY3395" s="50" t="str">
        <x:v>既存適格性フィルター不通過: low_liquidity / 60日平均売買代金2,000万円未満</x:v>
      </x:c>
      <x:c r="AZ3395" s="59" t="str">
        <x:v>2026-03-27 15:37</x:v>
      </x:c>
      <x:c r="BA3395" s="53" t="n">
        <x:v>42795</x:v>
      </x:c>
      <x:c r="BB3395" s="50"/>
      <x:c r="BC3395" s="50"/>
      <x:c r="BD3395" s="50"/>
    </x:row>
    <x:row r="3396">
      <x:c r="A3396" s="50" t="n">
        <x:v>3395</x:v>
      </x:c>
      <x:c r="B3396" s="50" t="str">
        <x:v>6838</x:v>
      </x:c>
      <x:c r="C3396" s="50" t="str">
        <x:v>6838.T</x:v>
      </x:c>
      <x:c r="D3396" s="50" t="str">
        <x:v>TAMAGAWA HOLDINGS CO.,LTD.</x:v>
      </x:c>
      <x:c r="E3396" s="50" t="str">
        <x:v>Standard Market(Domestic)</x:v>
      </x:c>
      <x:c r="F3396" s="50" t="str">
        <x:v>Electric Appliances</x:v>
      </x:c>
      <x:c r="G3396" s="51" t="n">
        <x:v>6236.197</x:v>
      </x:c>
      <x:c r="H3396" s="51" t="n">
        <x:v>3294.497</x:v>
      </x:c>
      <x:c r="I3396" s="51" t="n">
        <x:v>4153.982</x:v>
      </x:c>
      <x:c r="J3396" s="51" t="n">
        <x:v>2356.418</x:v>
      </x:c>
      <x:c r="K3396" s="51" t="n">
        <x:v>5587.974</x:v>
      </x:c>
      <x:c r="L3396" s="52" t="n">
        <x:f>IFERROR(H3396/G3396-1,"")</x:f>
        <x:v>-0.47171377042771423</x:v>
      </x:c>
      <x:c r="M3396" s="52" t="n">
        <x:f>IFERROR(I3396/H3396-1,"")</x:f>
        <x:v>0.2608850455775191</x:v>
      </x:c>
      <x:c r="N3396" s="52" t="n">
        <x:f>IFERROR(J3396/I3396-1,"")</x:f>
        <x:v>-0.4327327369256776</x:v>
      </x:c>
      <x:c r="O3396" s="52" t="n">
        <x:f>IFERROR(K3396/J3396-1,"")</x:f>
        <x:v>1.3713848731422016</x:v>
      </x:c>
      <x:c r="P3396" s="52" t="n">
        <x:f>IFERROR((K3396/G3396)^(1/4)-1,"")</x:f>
        <x:v>-0.027065423711513326</x:v>
      </x:c>
      <x:c r="Q3396" s="51" t="n">
        <x:v>278.901</x:v>
      </x:c>
      <x:c r="R3396" s="52" t="n">
        <x:f>IFERROR(Q3396/K3396,"")</x:f>
        <x:v>0.049910933730185576</x:v>
      </x:c>
      <x:c r="S3396" s="53" t="n">
        <x:v>38322</x:v>
      </x:c>
      <x:c r="T3396" s="50" t="str">
        <x:v>EDINET_company_history</x:v>
      </x:c>
      <x:c r="U3396" s="50" t="str">
        <x:v>BNP Paribas Singapore/2S/Jasdec/UOB Kay Hian Private Limited(常任代理人 香港上海銀行東京支店）</x:v>
      </x:c>
      <x:c r="V3396" s="54" t="n">
        <x:v>0.1183</x:v>
      </x:c>
      <x:c r="W3396" s="50" t="str">
        <x:v>桝 沢 徹 / 小 林 正 憲</x:v>
      </x:c>
      <x:c r="X3396" s="50" t="b">
        <x:f>AND(COUNT(L3396:O3396)=4,L3396&gt;='設定'!$B$6,M3396&gt;='設定'!$B$6,N3396&gt;='設定'!$B$6,O3396&gt;='設定'!$B$6)</x:f>
        <x:v>0</x:v>
      </x:c>
      <x:c r="Y3396" s="50" t="b">
        <x:f>AND(COUNT(G3396:K3396)=5,P3396&gt;='設定'!$B$7)</x:f>
        <x:v>0</x:v>
      </x:c>
      <x:c r="Z3396" s="50" t="b">
        <x:f>AND(ISNUMBER(R3396),R3396&gt;='設定'!$B$8)</x:f>
        <x:v>0</x:v>
      </x:c>
      <x:c r="AA3396" s="50" t="b">
        <x:f>AND(ISNUMBER(S3396),S3396&gt;=DATE(YEAR('設定'!$B$10)-'設定'!$B$9,MONTH('設定'!$B$10),DAY('設定'!$B$10)))</x:f>
        <x:v>0</x:v>
      </x:c>
      <x:c r="AB3396" s="55" t="b">
        <x:v>0</x:v>
      </x:c>
      <x:c r="AC3396" s="55" t="b">
        <x:v>0</x:v>
      </x:c>
      <x:c r="AD3396" s="50" t="n">
        <x:f>IF(X3396,1,0)+IF(Z3396,1,0)+IF(AA3396,1,0)+IF(AB3396,1,0)</x:f>
        <x:v>0</x:v>
      </x:c>
      <x:c r="AE3396" s="50" t="n">
        <x:f>IF(Y3396,1,0)+IF(Z3396,1,0)+IF(AA3396,1,0)+IF(AB3396,1,0)</x:f>
        <x:v>0</x:v>
      </x:c>
      <x:c r="AF3396" s="50" t="n">
        <x:f>IF(Y3396,1,0)+IF(Z3396,1,0)+IF(AA3396,1,0)+IF(AC3396,1,0)</x:f>
        <x:v>0</x:v>
      </x:c>
      <x:c r="AG3396" s="53" t="n">
        <x:v>44348</x:v>
      </x:c>
      <x:c r="AH3396" s="50" t="str">
        <x:v>S100XHR9</x:v>
      </x:c>
      <x:c r="AI3396" s="50" t="str">
        <x:v>NetSalesSummaryOfBusinessResults</x:v>
      </x:c>
      <x:c r="AJ3396" s="50" t="str">
        <x:v>OperatingIncome</x:v>
      </x:c>
      <x:c r="AK3396" s="53" t="n">
        <x:v>45961</x:v>
      </x:c>
      <x:c r="AL3396" s="50" t="str">
        <x:v>365/365/366/214/365</x:v>
      </x:c>
      <x:c r="AM3396" s="51" t="n">
        <x:v>6523400</x:v>
      </x:c>
      <x:c r="AN3396" s="51" t="n">
        <x:v>2286</x:v>
      </x:c>
      <x:c r="AO3396" s="51" t="n">
        <x:f>IFERROR(AM3396*AN3396,"")</x:f>
        <x:v>14912492400</x:v>
      </x:c>
      <x:c r="AP3396" s="56" t="n">
        <x:f>IFERROR(AO3396/(K3396*1000000),"")</x:f>
        <x:v>2.668676053252932</x:v>
      </x:c>
      <x:c r="AQ3396" s="57" t="n">
        <x:v>962012165</x:v>
      </x:c>
      <x:c r="AR3396" s="52" t="n">
        <x:v>0.5452478359955071</x:v>
      </x:c>
      <x:c r="AS3396" s="52" t="n">
        <x:v>-0.6358134716018505</x:v>
      </x:c>
      <x:c r="AT3396" s="55" t="b">
        <x:v>0</x:v>
      </x:c>
      <x:c r="AU3396" s="50" t="str">
        <x:v>repeated_negative_operating_cf</x:v>
      </x:c>
      <x:c r="AV3396" s="58" t="n">
        <x:v>0.3952011668028242</x:v>
      </x:c>
      <x:c r="AW3396" s="50" t="n">
        <x:v>208</x:v>
      </x:c>
      <x:c r="AX3396" s="50" t="str">
        <x:v>Future Moat</x:v>
      </x:c>
      <x:c r="AY3396" s="50" t="str">
        <x:v>既存適格性フィルター不通過: repeated_negative_operating_cf / ローカル5年最大下落率-60%以下</x:v>
      </x:c>
      <x:c r="AZ3396" s="59" t="str">
        <x:v>2026-01-28 16:15</x:v>
      </x:c>
      <x:c r="BA3396" s="53" t="n">
        <x:v>38322</x:v>
      </x:c>
      <x:c r="BB3396" s="50"/>
      <x:c r="BC3396" s="50"/>
      <x:c r="BD3396" s="50"/>
    </x:row>
    <x:row r="3397">
      <x:c r="A3397" s="50" t="n">
        <x:v>3396</x:v>
      </x:c>
      <x:c r="B3397" s="50" t="str">
        <x:v>1776</x:v>
      </x:c>
      <x:c r="C3397" s="50" t="str">
        <x:v>1776.T</x:v>
      </x:c>
      <x:c r="D3397" s="50" t="str">
        <x:v>SUMIKEN MITSUI ROAD CO., LTD.</x:v>
      </x:c>
      <x:c r="E3397" s="50" t="str">
        <x:v>Standard Market(Domestic)</x:v>
      </x:c>
      <x:c r="F3397" s="50" t="str">
        <x:v>Construction</x:v>
      </x:c>
      <x:c r="G3397" s="51" t="n">
        <x:v>33796</x:v>
      </x:c>
      <x:c r="H3397" s="51" t="n">
        <x:v>31535</x:v>
      </x:c>
      <x:c r="I3397" s="51" t="n">
        <x:v>31914</x:v>
      </x:c>
      <x:c r="J3397" s="51" t="n">
        <x:v>30913</x:v>
      </x:c>
      <x:c r="K3397" s="51" t="n">
        <x:v>30157</x:v>
      </x:c>
      <x:c r="L3397" s="52" t="n">
        <x:f>IFERROR(H3397/G3397-1,"")</x:f>
        <x:v>-0.06690140845070425</x:v>
      </x:c>
      <x:c r="M3397" s="52" t="n">
        <x:f>IFERROR(I3397/H3397-1,"")</x:f>
        <x:v>0.012018392262565403</x:v>
      </x:c>
      <x:c r="N3397" s="52" t="n">
        <x:f>IFERROR(J3397/I3397-1,"")</x:f>
        <x:v>-0.03136554490192389</x:v>
      </x:c>
      <x:c r="O3397" s="52" t="n">
        <x:f>IFERROR(K3397/J3397-1,"")</x:f>
        <x:v>-0.02445573059877726</x:v>
      </x:c>
      <x:c r="P3397" s="52" t="n">
        <x:f>IFERROR((K3397/G3397)^(1/4)-1,"")</x:f>
        <x:v>-0.028079575720788896</x:v>
      </x:c>
      <x:c r="Q3397" s="51" t="n">
        <x:v>224</x:v>
      </x:c>
      <x:c r="R3397" s="52" t="n">
        <x:f>IFERROR(Q3397/K3397,"")</x:f>
        <x:v>0.007427794541897403</x:v>
      </x:c>
      <x:c r="S3397" s="53" t="n">
        <x:v>35096</x:v>
      </x:c>
      <x:c r="T3397" s="50" t="str">
        <x:v>EDINET_company_history</x:v>
      </x:c>
      <x:c r="U3397" s="50" t="str">
        <x:v>三井住友建設株式会社</x:v>
      </x:c>
      <x:c r="V3397" s="54" t="n">
        <x:v>0.5369</x:v>
      </x:c>
      <x:c r="W3397" s="50" t="str">
        <x:v>北 原 和 明 / 蓮 井 肇</x:v>
      </x:c>
      <x:c r="X3397" s="50" t="b">
        <x:f>AND(COUNT(L3397:O3397)=4,L3397&gt;='設定'!$B$6,M3397&gt;='設定'!$B$6,N3397&gt;='設定'!$B$6,O3397&gt;='設定'!$B$6)</x:f>
        <x:v>0</x:v>
      </x:c>
      <x:c r="Y3397" s="50" t="b">
        <x:f>AND(COUNT(G3397:K3397)=5,P3397&gt;='設定'!$B$7)</x:f>
        <x:v>0</x:v>
      </x:c>
      <x:c r="Z3397" s="50" t="b">
        <x:f>AND(ISNUMBER(R3397),R3397&gt;='設定'!$B$8)</x:f>
        <x:v>0</x:v>
      </x:c>
      <x:c r="AA3397" s="50" t="b">
        <x:f>AND(ISNUMBER(S3397),S3397&gt;=DATE(YEAR('設定'!$B$10)-'設定'!$B$9,MONTH('設定'!$B$10),DAY('設定'!$B$10)))</x:f>
        <x:v>0</x:v>
      </x:c>
      <x:c r="AB3397" s="55" t="b">
        <x:v>0</x:v>
      </x:c>
      <x:c r="AC3397" s="55" t="b">
        <x:v>0</x:v>
      </x:c>
      <x:c r="AD3397" s="50" t="n">
        <x:f>IF(X3397,1,0)+IF(Z3397,1,0)+IF(AA3397,1,0)+IF(AB3397,1,0)</x:f>
        <x:v>0</x:v>
      </x:c>
      <x:c r="AE3397" s="50" t="n">
        <x:f>IF(Y3397,1,0)+IF(Z3397,1,0)+IF(AA3397,1,0)+IF(AB3397,1,0)</x:f>
        <x:v>0</x:v>
      </x:c>
      <x:c r="AF3397" s="50" t="n">
        <x:f>IF(Y3397,1,0)+IF(Z3397,1,0)+IF(AA3397,1,0)+IF(AC3397,1,0)</x:f>
        <x:v>0</x:v>
      </x:c>
      <x:c r="AG3397" s="53" t="n">
        <x:v>44348</x:v>
      </x:c>
      <x:c r="AH3397" s="50" t="str">
        <x:v>S100W24X</x:v>
      </x:c>
      <x:c r="AI3397" s="50" t="str">
        <x:v>NetSalesSummaryOfBusinessResults</x:v>
      </x:c>
      <x:c r="AJ3397" s="50" t="str">
        <x:v>OperatingIncome</x:v>
      </x:c>
      <x:c r="AK3397" s="53" t="n">
        <x:v>45747</x:v>
      </x:c>
      <x:c r="AL3397" s="50" t="str">
        <x:v>365/365/365/366/365</x:v>
      </x:c>
      <x:c r="AM3397" s="51" t="n">
        <x:v>9277500</x:v>
      </x:c>
      <x:c r="AN3397" s="51" t="n">
        <x:v>1996</x:v>
      </x:c>
      <x:c r="AO3397" s="51" t="n">
        <x:f>IFERROR(AM3397*AN3397,"")</x:f>
        <x:v>18517890000</x:v>
      </x:c>
      <x:c r="AP3397" s="56" t="n">
        <x:f>IFERROR(AO3397/(K3397*1000000),"")</x:f>
        <x:v>0.6140494744172166</x:v>
      </x:c>
      <x:c r="AQ3397" s="57" t="n">
        <x:v>101454415</x:v>
      </x:c>
      <x:c r="AR3397" s="52" t="n">
        <x:v>0.2643813283775961</x:v>
      </x:c>
      <x:c r="AS3397" s="52" t="n">
        <x:v>-0.2927085028456564</x:v>
      </x:c>
      <x:c r="AT3397" s="55" t="b">
        <x:v>1</x:v>
      </x:c>
      <x:c r="AU3397" s="50"/>
      <x:c r="AV3397" s="58" t="n">
        <x:v>-0.1275275335058347</x:v>
      </x:c>
      <x:c r="AW3397" s="50" t="n">
        <x:v>2739</x:v>
      </x:c>
      <x:c r="AX3397" s="50" t="str">
        <x:v>Core Moat</x:v>
      </x:c>
      <x:c r="AY3397" s="50" t="str">
        <x:v>目立つ機械的警告なし（定性確認は別途必要）</x:v>
      </x:c>
      <x:c r="AZ3397" s="59" t="str">
        <x:v>2025-06-27 12:35</x:v>
      </x:c>
      <x:c r="BA3397" s="53" t="n">
        <x:v>35096</x:v>
      </x:c>
      <x:c r="BB3397" s="50"/>
      <x:c r="BC3397" s="50"/>
      <x:c r="BD3397" s="50"/>
    </x:row>
    <x:row r="3398">
      <x:c r="A3398" s="50" t="n">
        <x:v>3397</x:v>
      </x:c>
      <x:c r="B3398" s="50" t="str">
        <x:v>3765</x:v>
      </x:c>
      <x:c r="C3398" s="50" t="str">
        <x:v>3765.T</x:v>
      </x:c>
      <x:c r="D3398" s="50" t="str">
        <x:v>GungHo Online Entertainment,Inc.</x:v>
      </x:c>
      <x:c r="E3398" s="50" t="str">
        <x:v>Prime Market (Domestic)</x:v>
      </x:c>
      <x:c r="F3398" s="50" t="str">
        <x:v>Information &amp; Communication</x:v>
      </x:c>
      <x:c r="G3398" s="51" t="n">
        <x:v>104626</x:v>
      </x:c>
      <x:c r="H3398" s="51" t="n">
        <x:v>105505</x:v>
      </x:c>
      <x:c r="I3398" s="51" t="n">
        <x:v>125315</x:v>
      </x:c>
      <x:c r="J3398" s="51" t="n">
        <x:v>103600</x:v>
      </x:c>
      <x:c r="K3398" s="51" t="n">
        <x:v>93242</x:v>
      </x:c>
      <x:c r="L3398" s="52" t="n">
        <x:f>IFERROR(H3398/G3398-1,"")</x:f>
        <x:v>0.008401353392082367</x:v>
      </x:c>
      <x:c r="M3398" s="52" t="n">
        <x:f>IFERROR(I3398/H3398-1,"")</x:f>
        <x:v>0.18776361309890532</x:v>
      </x:c>
      <x:c r="N3398" s="52" t="n">
        <x:f>IFERROR(J3398/I3398-1,"")</x:f>
        <x:v>-0.17328332601843355</x:v>
      </x:c>
      <x:c r="O3398" s="52" t="n">
        <x:f>IFERROR(K3398/J3398-1,"")</x:f>
        <x:v>-0.09998069498069495</x:v>
      </x:c>
      <x:c r="P3398" s="52" t="n">
        <x:f>IFERROR((K3398/G3398)^(1/4)-1,"")</x:f>
        <x:v>-0.028387732339076988</x:v>
      </x:c>
      <x:c r="Q3398" s="51" t="n">
        <x:v>5056</x:v>
      </x:c>
      <x:c r="R3398" s="52" t="n">
        <x:f>IFERROR(Q3398/K3398,"")</x:f>
        <x:v>0.054224491109156815</x:v>
      </x:c>
      <x:c r="S3398" s="53" t="n">
        <x:v>38412</x:v>
      </x:c>
      <x:c r="T3398" s="50" t="str">
        <x:v>EDINET_company_history</x:v>
      </x:c>
      <x:c r="U3398" s="50" t="str">
        <x:v>SON Financial合同会社</x:v>
      </x:c>
      <x:c r="V3398" s="54" t="n">
        <x:v>0.1841</x:v>
      </x:c>
      <x:c r="W3398" s="50" t="str">
        <x:v>坂井 一也</x:v>
      </x:c>
      <x:c r="X3398" s="50" t="b">
        <x:f>AND(COUNT(L3398:O3398)=4,L3398&gt;='設定'!$B$6,M3398&gt;='設定'!$B$6,N3398&gt;='設定'!$B$6,O3398&gt;='設定'!$B$6)</x:f>
        <x:v>0</x:v>
      </x:c>
      <x:c r="Y3398" s="50" t="b">
        <x:f>AND(COUNT(G3398:K3398)=5,P3398&gt;='設定'!$B$7)</x:f>
        <x:v>0</x:v>
      </x:c>
      <x:c r="Z3398" s="50" t="b">
        <x:f>AND(ISNUMBER(R3398),R3398&gt;='設定'!$B$8)</x:f>
        <x:v>0</x:v>
      </x:c>
      <x:c r="AA3398" s="50" t="b">
        <x:f>AND(ISNUMBER(S3398),S3398&gt;=DATE(YEAR('設定'!$B$10)-'設定'!$B$9,MONTH('設定'!$B$10),DAY('設定'!$B$10)))</x:f>
        <x:v>0</x:v>
      </x:c>
      <x:c r="AB3398" s="55" t="b">
        <x:v>0</x:v>
      </x:c>
      <x:c r="AC3398" s="55" t="b">
        <x:v>0</x:v>
      </x:c>
      <x:c r="AD3398" s="50" t="n">
        <x:f>IF(X3398,1,0)+IF(Z3398,1,0)+IF(AA3398,1,0)+IF(AB3398,1,0)</x:f>
        <x:v>0</x:v>
      </x:c>
      <x:c r="AE3398" s="50" t="n">
        <x:f>IF(Y3398,1,0)+IF(Z3398,1,0)+IF(AA3398,1,0)+IF(AB3398,1,0)</x:f>
        <x:v>0</x:v>
      </x:c>
      <x:c r="AF3398" s="50" t="n">
        <x:f>IF(Y3398,1,0)+IF(Z3398,1,0)+IF(AA3398,1,0)+IF(AC3398,1,0)</x:f>
        <x:v>0</x:v>
      </x:c>
      <x:c r="AG3398" s="53" t="n">
        <x:v>44348</x:v>
      </x:c>
      <x:c r="AH3398" s="50" t="str">
        <x:v>S100XRW5</x:v>
      </x:c>
      <x:c r="AI3398" s="50" t="str">
        <x:v>NetSalesSummaryOfBusinessResults</x:v>
      </x:c>
      <x:c r="AJ3398" s="50" t="str">
        <x:v>OperatingIncome</x:v>
      </x:c>
      <x:c r="AK3398" s="53" t="n">
        <x:v>46022</x:v>
      </x:c>
      <x:c r="AL3398" s="50" t="str">
        <x:v>365/365/365/366/365</x:v>
      </x:c>
      <x:c r="AM3398" s="51" t="n">
        <x:v>54343016</x:v>
      </x:c>
      <x:c r="AN3398" s="51" t="n">
        <x:v>2305</x:v>
      </x:c>
      <x:c r="AO3398" s="51" t="n">
        <x:f>IFERROR(AM3398*AN3398,"")</x:f>
        <x:v>125260651880</x:v>
      </x:c>
      <x:c r="AP3398" s="56" t="n">
        <x:f>IFERROR(AO3398/(K3398*1000000),"")</x:f>
        <x:v>1.343393019025761</x:v>
      </x:c>
      <x:c r="AQ3398" s="57" t="n">
        <x:v>709168105</x:v>
      </x:c>
      <x:c r="AR3398" s="52" t="n">
        <x:v>0.3018643646537098</x:v>
      </x:c>
      <x:c r="AS3398" s="52" t="n">
        <x:v>-0.3437913437913438</x:v>
      </x:c>
      <x:c r="AT3398" s="55" t="b">
        <x:v>1</x:v>
      </x:c>
      <x:c r="AU3398" s="50"/>
      <x:c r="AV3398" s="58" t="n">
        <x:v>-0.0142641839427039</x:v>
      </x:c>
      <x:c r="AW3398" s="50" t="n">
        <x:v>1982</x:v>
      </x:c>
      <x:c r="AX3398" s="50" t="str">
        <x:v>Future Moat</x:v>
      </x:c>
      <x:c r="AY3398" s="50" t="str">
        <x:v>目立つ機械的警告なし（定性確認は別途必要）</x:v>
      </x:c>
      <x:c r="AZ3398" s="59" t="str">
        <x:v>2026-03-19 16:57</x:v>
      </x:c>
      <x:c r="BA3398" s="53" t="n">
        <x:v>38412</x:v>
      </x:c>
      <x:c r="BB3398" s="50"/>
      <x:c r="BC3398" s="50"/>
      <x:c r="BD3398" s="50" t="str">
        <x:v>TOPIX Small 1</x:v>
      </x:c>
    </x:row>
    <x:row r="3399">
      <x:c r="A3399" s="50" t="n">
        <x:v>3398</x:v>
      </x:c>
      <x:c r="B3399" s="50" t="str">
        <x:v>6753</x:v>
      </x:c>
      <x:c r="C3399" s="50" t="str">
        <x:v>6753.T</x:v>
      </x:c>
      <x:c r="D3399" s="50" t="str">
        <x:v>Sharp Corporation</x:v>
      </x:c>
      <x:c r="E3399" s="50" t="str">
        <x:v>Prime Market (Domestic)</x:v>
      </x:c>
      <x:c r="F3399" s="50" t="str">
        <x:v>Electric Appliances</x:v>
      </x:c>
      <x:c r="G3399" s="51" t="n">
        <x:v>2425910</x:v>
      </x:c>
      <x:c r="H3399" s="51" t="n">
        <x:v>2495588</x:v>
      </x:c>
      <x:c r="I3399" s="51" t="n">
        <x:v>2548117</x:v>
      </x:c>
      <x:c r="J3399" s="51" t="n">
        <x:v>2321921</x:v>
      </x:c>
      <x:c r="K3399" s="51" t="n">
        <x:v>2160146</x:v>
      </x:c>
      <x:c r="L3399" s="52" t="n">
        <x:f>IFERROR(H3399/G3399-1,"")</x:f>
        <x:v>0.02872241756701599</x:v>
      </x:c>
      <x:c r="M3399" s="52" t="n">
        <x:f>IFERROR(I3399/H3399-1,"")</x:f>
        <x:v>0.021048746828402853</x:v>
      </x:c>
      <x:c r="N3399" s="52" t="n">
        <x:f>IFERROR(J3399/I3399-1,"")</x:f>
        <x:v>-0.08876986417813626</x:v>
      </x:c>
      <x:c r="O3399" s="52" t="n">
        <x:f>IFERROR(K3399/J3399-1,"")</x:f>
        <x:v>-0.06967291307499268</x:v>
      </x:c>
      <x:c r="P3399" s="52" t="n">
        <x:f>IFERROR((K3399/G3399)^(1/4)-1,"")</x:f>
        <x:v>-0.028591039629921378</x:v>
      </x:c>
      <x:c r="Q3399" s="51" t="n">
        <x:v>27338</x:v>
      </x:c>
      <x:c r="R3399" s="52" t="n">
        <x:f>IFERROR(Q3399/K3399,"")</x:f>
        <x:v>0.012655626054905549</x:v>
      </x:c>
      <x:c r="S3399" s="53" t="n">
        <x:v>18019</x:v>
      </x:c>
      <x:c r="T3399" s="50" t="str">
        <x:v>EDINET_company_history</x:v>
      </x:c>
      <x:c r="U3399" s="50" t="str">
        <x:v>HON HAI PRECISION INDUSTRY CO., LTD. (常任代理人 ㈱みずほ銀行)</x:v>
      </x:c>
      <x:c r="V3399" s="54" t="n">
        <x:v>0.2232</x:v>
      </x:c>
      <x:c r="W3399" s="50" t="str">
        <x:v>呉 柏 勲 / 沖 津 雅 浩</x:v>
      </x:c>
      <x:c r="X3399" s="50" t="b">
        <x:f>AND(COUNT(L3399:O3399)=4,L3399&gt;='設定'!$B$6,M3399&gt;='設定'!$B$6,N3399&gt;='設定'!$B$6,O3399&gt;='設定'!$B$6)</x:f>
        <x:v>0</x:v>
      </x:c>
      <x:c r="Y3399" s="50" t="b">
        <x:f>AND(COUNT(G3399:K3399)=5,P3399&gt;='設定'!$B$7)</x:f>
        <x:v>0</x:v>
      </x:c>
      <x:c r="Z3399" s="50" t="b">
        <x:f>AND(ISNUMBER(R3399),R3399&gt;='設定'!$B$8)</x:f>
        <x:v>0</x:v>
      </x:c>
      <x:c r="AA3399" s="50" t="b">
        <x:f>AND(ISNUMBER(S3399),S3399&gt;=DATE(YEAR('設定'!$B$10)-'設定'!$B$9,MONTH('設定'!$B$10),DAY('設定'!$B$10)))</x:f>
        <x:v>0</x:v>
      </x:c>
      <x:c r="AB3399" s="55" t="b">
        <x:v>0</x:v>
      </x:c>
      <x:c r="AC3399" s="55" t="b">
        <x:v>0</x:v>
      </x:c>
      <x:c r="AD3399" s="50" t="n">
        <x:f>IF(X3399,1,0)+IF(Z3399,1,0)+IF(AA3399,1,0)+IF(AB3399,1,0)</x:f>
        <x:v>0</x:v>
      </x:c>
      <x:c r="AE3399" s="50" t="n">
        <x:f>IF(Y3399,1,0)+IF(Z3399,1,0)+IF(AA3399,1,0)+IF(AB3399,1,0)</x:f>
        <x:v>0</x:v>
      </x:c>
      <x:c r="AF3399" s="50" t="n">
        <x:f>IF(Y3399,1,0)+IF(Z3399,1,0)+IF(AA3399,1,0)+IF(AC3399,1,0)</x:f>
        <x:v>0</x:v>
      </x:c>
      <x:c r="AG3399" s="53" t="n">
        <x:v>44348</x:v>
      </x:c>
      <x:c r="AH3399" s="50" t="str">
        <x:v>S100W5F7</x:v>
      </x:c>
      <x:c r="AI3399" s="50" t="str">
        <x:v>NetSalesSummaryOfBusinessResults</x:v>
      </x:c>
      <x:c r="AJ3399" s="50" t="str">
        <x:v>OperatingIncome</x:v>
      </x:c>
      <x:c r="AK3399" s="53" t="n">
        <x:v>45747</x:v>
      </x:c>
      <x:c r="AL3399" s="50" t="str">
        <x:v>365/365/365/366/365</x:v>
      </x:c>
      <x:c r="AM3399" s="51" t="n">
        <x:v>649299738</x:v>
      </x:c>
      <x:c r="AN3399" s="51" t="n">
        <x:v>629.7999877929688</x:v>
      </x:c>
      <x:c r="AO3399" s="51" t="n">
        <x:f>IFERROR(AM3399*AN3399,"")</x:f>
        <x:v>408928967066.3778</x:v>
      </x:c>
      <x:c r="AP3399" s="56" t="n">
        <x:f>IFERROR(AO3399/(K3399*1000000),"")</x:f>
        <x:v>0.18930617053957363</x:v>
      </x:c>
      <x:c r="AQ3399" s="57" t="n">
        <x:v>2352905651.5778604</x:v>
      </x:c>
      <x:c r="AR3399" s="52" t="n">
        <x:v>0.3733704037333208</x:v>
      </x:c>
      <x:c r="AS3399" s="52" t="n">
        <x:v>-0.7206599272993777</x:v>
      </x:c>
      <x:c r="AT3399" s="55" t="b">
        <x:v>0</x:v>
      </x:c>
      <x:c r="AU3399" s="50" t="str">
        <x:v>low_equity_ratio;excessive_leverage</x:v>
      </x:c>
      <x:c r="AV3399" s="58" t="n">
        <x:v>-0.0037614390511346</x:v>
      </x:c>
      <x:c r="AW3399" s="50" t="n">
        <x:v>1899</x:v>
      </x:c>
      <x:c r="AX3399" s="50" t="str">
        <x:v>Future Moat</x:v>
      </x:c>
      <x:c r="AY3399" s="50" t="str">
        <x:v>既存適格性フィルター不通過: low_equity_ratio;excessive_leverage / ローカル5年最大下落率-60%以下</x:v>
      </x:c>
      <x:c r="AZ3399" s="59" t="str">
        <x:v>2025-06-26 16:45</x:v>
      </x:c>
      <x:c r="BA3399" s="53" t="n">
        <x:v>18019</x:v>
      </x:c>
      <x:c r="BB3399" s="50"/>
      <x:c r="BC3399" s="50"/>
      <x:c r="BD3399" s="50" t="str">
        <x:v>TOPIX Mid400</x:v>
      </x:c>
    </x:row>
    <x:row r="3400">
      <x:c r="A3400" s="50" t="n">
        <x:v>3399</x:v>
      </x:c>
      <x:c r="B3400" s="50" t="str">
        <x:v>2908</x:v>
      </x:c>
      <x:c r="C3400" s="50" t="str">
        <x:v>2908.T</x:v>
      </x:c>
      <x:c r="D3400" s="50" t="str">
        <x:v>FUJICCO CO.,LTD.</x:v>
      </x:c>
      <x:c r="E3400" s="50" t="str">
        <x:v>Prime Market (Domestic)</x:v>
      </x:c>
      <x:c r="F3400" s="50" t="str">
        <x:v>Foods</x:v>
      </x:c>
      <x:c r="G3400" s="51" t="n">
        <x:v>64204</x:v>
      </x:c>
      <x:c r="H3400" s="51" t="n">
        <x:v>55074</x:v>
      </x:c>
      <x:c r="I3400" s="51" t="n">
        <x:v>53915</x:v>
      </x:c>
      <x:c r="J3400" s="51" t="n">
        <x:v>55715</x:v>
      </x:c>
      <x:c r="K3400" s="51" t="n">
        <x:v>57077</x:v>
      </x:c>
      <x:c r="L3400" s="52" t="n">
        <x:f>IFERROR(H3400/G3400-1,"")</x:f>
        <x:v>-0.14220297800760073</x:v>
      </x:c>
      <x:c r="M3400" s="52" t="n">
        <x:f>IFERROR(I3400/H3400-1,"")</x:f>
        <x:v>-0.02104441297163817</x:v>
      </x:c>
      <x:c r="N3400" s="52" t="n">
        <x:f>IFERROR(J3400/I3400-1,"")</x:f>
        <x:v>0.033385885189650466</x:v>
      </x:c>
      <x:c r="O3400" s="52" t="n">
        <x:f>IFERROR(K3400/J3400-1,"")</x:f>
        <x:v>0.024445840437943067</x:v>
      </x:c>
      <x:c r="P3400" s="52" t="n">
        <x:f>IFERROR((K3400/G3400)^(1/4)-1,"")</x:f>
        <x:v>-0.028987628865080106</x:v>
      </x:c>
      <x:c r="Q3400" s="51" t="n">
        <x:v>1131</x:v>
      </x:c>
      <x:c r="R3400" s="52" t="n">
        <x:f>IFERROR(Q3400/K3400,"")</x:f>
        <x:v>0.01981533717609545</x:v>
      </x:c>
      <x:c r="S3400" s="53" t="n">
        <x:v>33208</x:v>
      </x:c>
      <x:c r="T3400" s="50" t="str">
        <x:v>EDINET_company_history</x:v>
      </x:c>
      <x:c r="U3400" s="50" t="str">
        <x:v>有限会社ミニマル興産</x:v>
      </x:c>
      <x:c r="V3400" s="54" t="n">
        <x:v>0.2169</x:v>
      </x:c>
      <x:c r="W3400" s="50" t="str">
        <x:v>福 井 正 一</x:v>
      </x:c>
      <x:c r="X3400" s="50" t="b">
        <x:f>AND(COUNT(L3400:O3400)=4,L3400&gt;='設定'!$B$6,M3400&gt;='設定'!$B$6,N3400&gt;='設定'!$B$6,O3400&gt;='設定'!$B$6)</x:f>
        <x:v>0</x:v>
      </x:c>
      <x:c r="Y3400" s="50" t="b">
        <x:f>AND(COUNT(G3400:K3400)=5,P3400&gt;='設定'!$B$7)</x:f>
        <x:v>0</x:v>
      </x:c>
      <x:c r="Z3400" s="50" t="b">
        <x:f>AND(ISNUMBER(R3400),R3400&gt;='設定'!$B$8)</x:f>
        <x:v>0</x:v>
      </x:c>
      <x:c r="AA3400" s="50" t="b">
        <x:f>AND(ISNUMBER(S3400),S3400&gt;=DATE(YEAR('設定'!$B$10)-'設定'!$B$9,MONTH('設定'!$B$10),DAY('設定'!$B$10)))</x:f>
        <x:v>0</x:v>
      </x:c>
      <x:c r="AB3400" s="55" t="b">
        <x:v>0</x:v>
      </x:c>
      <x:c r="AC3400" s="55" t="b">
        <x:v>0</x:v>
      </x:c>
      <x:c r="AD3400" s="50" t="n">
        <x:f>IF(X3400,1,0)+IF(Z3400,1,0)+IF(AA3400,1,0)+IF(AB3400,1,0)</x:f>
        <x:v>0</x:v>
      </x:c>
      <x:c r="AE3400" s="50" t="n">
        <x:f>IF(Y3400,1,0)+IF(Z3400,1,0)+IF(AA3400,1,0)+IF(AB3400,1,0)</x:f>
        <x:v>0</x:v>
      </x:c>
      <x:c r="AF3400" s="50" t="n">
        <x:f>IF(Y3400,1,0)+IF(Z3400,1,0)+IF(AA3400,1,0)+IF(AC3400,1,0)</x:f>
        <x:v>0</x:v>
      </x:c>
      <x:c r="AG3400" s="53" t="n">
        <x:v>44348</x:v>
      </x:c>
      <x:c r="AH3400" s="50" t="str">
        <x:v>S100VYR3</x:v>
      </x:c>
      <x:c r="AI3400" s="50" t="str">
        <x:v>NetSalesSummaryOfBusinessResults</x:v>
      </x:c>
      <x:c r="AJ3400" s="50" t="str">
        <x:v>OperatingIncome</x:v>
      </x:c>
      <x:c r="AK3400" s="53" t="n">
        <x:v>45747</x:v>
      </x:c>
      <x:c r="AL3400" s="50" t="str">
        <x:v>365/365/365/366/365</x:v>
      </x:c>
      <x:c r="AM3400" s="51" t="n">
        <x:v>28550259</x:v>
      </x:c>
      <x:c r="AN3400" s="51" t="n">
        <x:v>1472</x:v>
      </x:c>
      <x:c r="AO3400" s="51" t="n">
        <x:f>IFERROR(AM3400*AN3400,"")</x:f>
        <x:v>42025981248</x:v>
      </x:c>
      <x:c r="AP3400" s="56" t="n">
        <x:f>IFERROR(AO3400/(K3400*1000000),"")</x:f>
        <x:v>0.7363032613487044</x:v>
      </x:c>
      <x:c r="AQ3400" s="57" t="n">
        <x:v>102892838.33333331</x:v>
      </x:c>
      <x:c r="AR3400" s="52" t="n">
        <x:v>0.124622292786785</x:v>
      </x:c>
      <x:c r="AS3400" s="52" t="n">
        <x:v>-0.2273595232554599</x:v>
      </x:c>
      <x:c r="AT3400" s="55" t="b">
        <x:v>1</x:v>
      </x:c>
      <x:c r="AU3400" s="50"/>
      <x:c r="AV3400" s="58" t="n">
        <x:v>0.0255661729094911</x:v>
      </x:c>
      <x:c r="AW3400" s="50" t="n">
        <x:v>1684</x:v>
      </x:c>
      <x:c r="AX3400" s="50" t="str">
        <x:v>Core Moat</x:v>
      </x:c>
      <x:c r="AY3400" s="50" t="str">
        <x:v>目立つ機械的警告なし（定性確認は別途必要）</x:v>
      </x:c>
      <x:c r="AZ3400" s="59" t="str">
        <x:v>2025-06-20 14:31</x:v>
      </x:c>
      <x:c r="BA3400" s="53" t="n">
        <x:v>33208</x:v>
      </x:c>
      <x:c r="BB3400" s="50"/>
      <x:c r="BC3400" s="50"/>
      <x:c r="BD3400" s="50" t="str">
        <x:v>TOPIX Small 2</x:v>
      </x:c>
    </x:row>
    <x:row r="3401">
      <x:c r="A3401" s="50" t="n">
        <x:v>3400</x:v>
      </x:c>
      <x:c r="B3401" s="50" t="str">
        <x:v>5721</x:v>
      </x:c>
      <x:c r="C3401" s="50" t="str">
        <x:v>5721.T</x:v>
      </x:c>
      <x:c r="D3401" s="50" t="str">
        <x:v>S Crypto Energy Inc.</x:v>
      </x:c>
      <x:c r="E3401" s="50" t="str">
        <x:v>Standard Market(Domestic)</x:v>
      </x:c>
      <x:c r="F3401" s="50" t="str">
        <x:v>Nonferrous Metals</x:v>
      </x:c>
      <x:c r="G3401" s="51" t="n">
        <x:v>713.984</x:v>
      </x:c>
      <x:c r="H3401" s="51" t="n">
        <x:v>865.361</x:v>
      </x:c>
      <x:c r="I3401" s="51" t="n">
        <x:v>806.791</x:v>
      </x:c>
      <x:c r="J3401" s="51" t="n">
        <x:v>718.71</x:v>
      </x:c>
      <x:c r="K3401" s="51" t="n">
        <x:v>634.428</x:v>
      </x:c>
      <x:c r="L3401" s="52" t="n">
        <x:f>IFERROR(H3401/G3401-1,"")</x:f>
        <x:v>0.21201735613122974</x:v>
      </x:c>
      <x:c r="M3401" s="52" t="n">
        <x:f>IFERROR(I3401/H3401-1,"")</x:f>
        <x:v>-0.06768273587554785</x:v>
      </x:c>
      <x:c r="N3401" s="52" t="n">
        <x:f>IFERROR(J3401/I3401-1,"")</x:f>
        <x:v>-0.1091744950055219</x:v>
      </x:c>
      <x:c r="O3401" s="52" t="n">
        <x:f>IFERROR(K3401/J3401-1,"")</x:f>
        <x:v>-0.11726843928705599</x:v>
      </x:c>
      <x:c r="P3401" s="52" t="n">
        <x:f>IFERROR((K3401/G3401)^(1/4)-1,"")</x:f>
        <x:v>-0.029102314904988824</x:v>
      </x:c>
      <x:c r="Q3401" s="51" t="n">
        <x:v>-292.075</x:v>
      </x:c>
      <x:c r="R3401" s="52" t="n">
        <x:f>IFERROR(Q3401/K3401,"")</x:f>
        <x:v>-0.4603753302187167</x:v>
      </x:c>
      <x:c r="S3401" s="53" t="n">
        <x:v>19694</x:v>
      </x:c>
      <x:c r="T3401" s="50" t="str">
        <x:v>EDINET_company_history</x:v>
      </x:c>
      <x:c r="U3401" s="50" t="str">
        <x:v>KAY LEO BROTHERS LIMITED（常任代理人 山内 真澄）</x:v>
      </x:c>
      <x:c r="V3401" s="54" t="n">
        <x:v>0.2193</x:v>
      </x:c>
      <x:c r="W3401" s="50" t="str">
        <x:v>久 永 賢 剛</x:v>
      </x:c>
      <x:c r="X3401" s="50" t="b">
        <x:f>AND(COUNT(L3401:O3401)=4,L3401&gt;='設定'!$B$6,M3401&gt;='設定'!$B$6,N3401&gt;='設定'!$B$6,O3401&gt;='設定'!$B$6)</x:f>
        <x:v>0</x:v>
      </x:c>
      <x:c r="Y3401" s="50" t="b">
        <x:f>AND(COUNT(G3401:K3401)=5,P3401&gt;='設定'!$B$7)</x:f>
        <x:v>0</x:v>
      </x:c>
      <x:c r="Z3401" s="50" t="b">
        <x:f>AND(ISNUMBER(R3401),R3401&gt;='設定'!$B$8)</x:f>
        <x:v>0</x:v>
      </x:c>
      <x:c r="AA3401" s="50" t="b">
        <x:f>AND(ISNUMBER(S3401),S3401&gt;=DATE(YEAR('設定'!$B$10)-'設定'!$B$9,MONTH('設定'!$B$10),DAY('設定'!$B$10)))</x:f>
        <x:v>0</x:v>
      </x:c>
      <x:c r="AB3401" s="55" t="b">
        <x:v>0</x:v>
      </x:c>
      <x:c r="AC3401" s="55" t="b">
        <x:v>0</x:v>
      </x:c>
      <x:c r="AD3401" s="50" t="n">
        <x:f>IF(X3401,1,0)+IF(Z3401,1,0)+IF(AA3401,1,0)+IF(AB3401,1,0)</x:f>
        <x:v>0</x:v>
      </x:c>
      <x:c r="AE3401" s="50" t="n">
        <x:f>IF(Y3401,1,0)+IF(Z3401,1,0)+IF(AA3401,1,0)+IF(AB3401,1,0)</x:f>
        <x:v>0</x:v>
      </x:c>
      <x:c r="AF3401" s="50" t="n">
        <x:f>IF(Y3401,1,0)+IF(Z3401,1,0)+IF(AA3401,1,0)+IF(AC3401,1,0)</x:f>
        <x:v>0</x:v>
      </x:c>
      <x:c r="AG3401" s="53" t="n">
        <x:v>44348</x:v>
      </x:c>
      <x:c r="AH3401" s="50" t="str">
        <x:v>S100W8ZY</x:v>
      </x:c>
      <x:c r="AI3401" s="50" t="str">
        <x:v>NetSalesSummaryOfBusinessResults</x:v>
      </x:c>
      <x:c r="AJ3401" s="50" t="str">
        <x:v>OperatingIncome</x:v>
      </x:c>
      <x:c r="AK3401" s="53" t="n">
        <x:v>45747</x:v>
      </x:c>
      <x:c r="AL3401" s="50" t="str">
        <x:v>365/365/365/366/365</x:v>
      </x:c>
      <x:c r="AM3401" s="51" t="n">
        <x:v>141591649</x:v>
      </x:c>
      <x:c r="AN3401" s="51" t="n">
        <x:v>68</x:v>
      </x:c>
      <x:c r="AO3401" s="51" t="n">
        <x:f>IFERROR(AM3401*AN3401,"")</x:f>
        <x:v>9628232132</x:v>
      </x:c>
      <x:c r="AP3401" s="56" t="n">
        <x:f>IFERROR(AO3401/(K3401*1000000),"")</x:f>
        <x:v>15.176240853177982</x:v>
      </x:c>
      <x:c r="AQ3401" s="57" t="n">
        <x:v>346182953.3333333</x:v>
      </x:c>
      <x:c r="AR3401" s="52" t="n">
        <x:v>1.1020429940906074</x:v>
      </x:c>
      <x:c r="AS3401" s="52" t="n">
        <x:v>-0.8436018957345972</x:v>
      </x:c>
      <x:c r="AT3401" s="55" t="b">
        <x:v>0</x:v>
      </x:c>
      <x:c r="AU3401" s="50" t="str">
        <x:v>repeated_operating_loss;repeated_negative_operating_cf</x:v>
      </x:c>
      <x:c r="AV3401" s="58" t="n">
        <x:v>-0.7297637763462295</x:v>
      </x:c>
      <x:c r="AW3401" s="50" t="n">
        <x:v>3582</x:v>
      </x:c>
      <x:c r="AX3401" s="50" t="str">
        <x:v>Future Moat</x:v>
      </x:c>
      <x:c r="AY3401" s="50" t="str">
        <x:v>既存適格性フィルター不通過: repeated_operating_loss;repeated_negative_operating_cf / 年率ボラティリティ60%以上 / ローカル5年最大下落率-60%以下 / 概算PSR15倍以上</x:v>
      </x:c>
      <x:c r="AZ3401" s="59" t="str">
        <x:v>2025-06-30 12:54</x:v>
      </x:c>
      <x:c r="BA3401" s="53" t="n">
        <x:v>19694</x:v>
      </x:c>
      <x:c r="BB3401" s="50"/>
      <x:c r="BC3401" s="50"/>
      <x:c r="BD3401" s="50"/>
    </x:row>
    <x:row r="3402">
      <x:c r="A3402" s="50" t="n">
        <x:v>3401</x:v>
      </x:c>
      <x:c r="B3402" s="50" t="str">
        <x:v>3140</x:v>
      </x:c>
      <x:c r="C3402" s="50" t="str">
        <x:v>3140.T</x:v>
      </x:c>
      <x:c r="D3402" s="50" t="str">
        <x:v>BRUNO,Inc.</x:v>
      </x:c>
      <x:c r="E3402" s="50" t="str">
        <x:v>Growth Market(Domestic)</x:v>
      </x:c>
      <x:c r="F3402" s="50" t="str">
        <x:v>Wholesale Trade</x:v>
      </x:c>
      <x:c r="G3402" s="51" t="n">
        <x:v>12738</x:v>
      </x:c>
      <x:c r="H3402" s="51" t="n">
        <x:v>12356</x:v>
      </x:c>
      <x:c r="I3402" s="51" t="n">
        <x:v>11298</x:v>
      </x:c>
      <x:c r="J3402" s="51" t="n">
        <x:v>10481</x:v>
      </x:c>
      <x:c r="K3402" s="51" t="n">
        <x:v>11297</x:v>
      </x:c>
      <x:c r="L3402" s="52" t="n">
        <x:f>IFERROR(H3402/G3402-1,"")</x:f>
        <x:v>-0.029989009263620692</x:v>
      </x:c>
      <x:c r="M3402" s="52" t="n">
        <x:f>IFERROR(I3402/H3402-1,"")</x:f>
        <x:v>-0.08562641631595991</x:v>
      </x:c>
      <x:c r="N3402" s="52" t="n">
        <x:f>IFERROR(J3402/I3402-1,"")</x:f>
        <x:v>-0.07231368383784742</x:v>
      </x:c>
      <x:c r="O3402" s="52" t="n">
        <x:f>IFERROR(K3402/J3402-1,"")</x:f>
        <x:v>0.07785516649174706</x:v>
      </x:c>
      <x:c r="P3402" s="52" t="n">
        <x:f>IFERROR((K3402/G3402)^(1/4)-1,"")</x:f>
        <x:v>-0.029567190899491225</x:v>
      </x:c>
      <x:c r="Q3402" s="51" t="n">
        <x:v>346</x:v>
      </x:c>
      <x:c r="R3402" s="52" t="n">
        <x:f>IFERROR(Q3402/K3402,"")</x:f>
        <x:v>0.030627600247853413</x:v>
      </x:c>
      <x:c r="S3402" s="53" t="n">
        <x:v>39630</x:v>
      </x:c>
      <x:c r="T3402" s="50" t="str">
        <x:v>EDINET_company_history</x:v>
      </x:c>
      <x:c r="U3402" s="50" t="str">
        <x:v>ＲＩＺＡＰグループ株式会社</x:v>
      </x:c>
      <x:c r="V3402" s="54" t="n">
        <x:v>0.5313</x:v>
      </x:c>
      <x:c r="W3402" s="50" t="str">
        <x:v>塩田 徹</x:v>
      </x:c>
      <x:c r="X3402" s="50" t="b">
        <x:f>AND(COUNT(L3402:O3402)=4,L3402&gt;='設定'!$B$6,M3402&gt;='設定'!$B$6,N3402&gt;='設定'!$B$6,O3402&gt;='設定'!$B$6)</x:f>
        <x:v>0</x:v>
      </x:c>
      <x:c r="Y3402" s="50" t="b">
        <x:f>AND(COUNT(G3402:K3402)=5,P3402&gt;='設定'!$B$7)</x:f>
        <x:v>0</x:v>
      </x:c>
      <x:c r="Z3402" s="50" t="b">
        <x:f>AND(ISNUMBER(R3402),R3402&gt;='設定'!$B$8)</x:f>
        <x:v>0</x:v>
      </x:c>
      <x:c r="AA3402" s="50" t="b">
        <x:f>AND(ISNUMBER(S3402),S3402&gt;=DATE(YEAR('設定'!$B$10)-'設定'!$B$9,MONTH('設定'!$B$10),DAY('設定'!$B$10)))</x:f>
        <x:v>0</x:v>
      </x:c>
      <x:c r="AB3402" s="55" t="b">
        <x:v>0</x:v>
      </x:c>
      <x:c r="AC3402" s="55" t="b">
        <x:v>0</x:v>
      </x:c>
      <x:c r="AD3402" s="50" t="n">
        <x:f>IF(X3402,1,0)+IF(Z3402,1,0)+IF(AA3402,1,0)+IF(AB3402,1,0)</x:f>
        <x:v>0</x:v>
      </x:c>
      <x:c r="AE3402" s="50" t="n">
        <x:f>IF(Y3402,1,0)+IF(Z3402,1,0)+IF(AA3402,1,0)+IF(AB3402,1,0)</x:f>
        <x:v>0</x:v>
      </x:c>
      <x:c r="AF3402" s="50" t="n">
        <x:f>IF(Y3402,1,0)+IF(Z3402,1,0)+IF(AA3402,1,0)+IF(AC3402,1,0)</x:f>
        <x:v>0</x:v>
      </x:c>
      <x:c r="AG3402" s="53" t="n">
        <x:v>44348</x:v>
      </x:c>
      <x:c r="AH3402" s="50" t="str">
        <x:v>S100WS12</x:v>
      </x:c>
      <x:c r="AI3402" s="50" t="str">
        <x:v>NetSalesSummaryOfBusinessResults</x:v>
      </x:c>
      <x:c r="AJ3402" s="50" t="str">
        <x:v>OperatingIncome</x:v>
      </x:c>
      <x:c r="AK3402" s="53" t="n">
        <x:v>45838</x:v>
      </x:c>
      <x:c r="AL3402" s="50" t="str">
        <x:v>365/365/365/366/365</x:v>
      </x:c>
      <x:c r="AM3402" s="51" t="n">
        <x:v>14342650</x:v>
      </x:c>
      <x:c r="AN3402" s="51" t="n">
        <x:v>1045</x:v>
      </x:c>
      <x:c r="AO3402" s="51" t="n">
        <x:f>IFERROR(AM3402*AN3402,"")</x:f>
        <x:v>14988069250</x:v>
      </x:c>
      <x:c r="AP3402" s="56" t="n">
        <x:f>IFERROR(AO3402/(K3402*1000000),"")</x:f>
        <x:v>1.3267300389483934</x:v>
      </x:c>
      <x:c r="AQ3402" s="57" t="n">
        <x:v>14232188.333333334</x:v>
      </x:c>
      <x:c r="AR3402" s="52" t="n">
        <x:v>0.1033695628228607</x:v>
      </x:c>
      <x:c r="AS3402" s="52" t="n">
        <x:v>-0.171408318814251</x:v>
      </x:c>
      <x:c r="AT3402" s="55" t="b">
        <x:v>0</x:v>
      </x:c>
      <x:c r="AU3402" s="50" t="str">
        <x:v>low_liquidity</x:v>
      </x:c>
      <x:c r="AV3402" s="58" t="n">
        <x:v>0.0764183893301816</x:v>
      </x:c>
      <x:c r="AW3402" s="50" t="n">
        <x:v>1358</x:v>
      </x:c>
      <x:c r="AX3402" s="50" t="str">
        <x:v>Discovery</x:v>
      </x:c>
      <x:c r="AY3402" s="50" t="str">
        <x:v>既存適格性フィルター不通過: low_liquidity / 60日平均売買代金2,000万円未満</x:v>
      </x:c>
      <x:c r="AZ3402" s="59" t="str">
        <x:v>2025-09-29 13:45</x:v>
      </x:c>
      <x:c r="BA3402" s="53" t="n">
        <x:v>39630</x:v>
      </x:c>
      <x:c r="BB3402" s="50"/>
      <x:c r="BC3402" s="50"/>
      <x:c r="BD3402" s="50"/>
    </x:row>
    <x:row r="3403">
      <x:c r="A3403" s="50" t="n">
        <x:v>3402</x:v>
      </x:c>
      <x:c r="B3403" s="50" t="str">
        <x:v>9969</x:v>
      </x:c>
      <x:c r="C3403" s="50" t="str">
        <x:v>9969.T</x:v>
      </x:c>
      <x:c r="D3403" s="50" t="str">
        <x:v>SHOKUBUN CO.,LTD.</x:v>
      </x:c>
      <x:c r="E3403" s="50" t="str">
        <x:v>Standard Market(Domestic)</x:v>
      </x:c>
      <x:c r="F3403" s="50" t="str">
        <x:v>Retail Trade</x:v>
      </x:c>
      <x:c r="G3403" s="51" t="n">
        <x:v>6839.024</x:v>
      </x:c>
      <x:c r="H3403" s="51" t="n">
        <x:v>6875.566</x:v>
      </x:c>
      <x:c r="I3403" s="51" t="n">
        <x:v>7017.045</x:v>
      </x:c>
      <x:c r="J3403" s="51" t="n">
        <x:v>6393.185</x:v>
      </x:c>
      <x:c r="K3403" s="51" t="n">
        <x:v>6060.731</x:v>
      </x:c>
      <x:c r="L3403" s="52" t="n">
        <x:f>IFERROR(H3403/G3403-1,"")</x:f>
        <x:v>0.005343160076642484</x:v>
      </x:c>
      <x:c r="M3403" s="52" t="n">
        <x:f>IFERROR(I3403/H3403-1,"")</x:f>
        <x:v>0.020577069582344176</x:v>
      </x:c>
      <x:c r="N3403" s="52" t="n">
        <x:f>IFERROR(J3403/I3403-1,"")</x:f>
        <x:v>-0.08890637013158664</x:v>
      </x:c>
      <x:c r="O3403" s="52" t="n">
        <x:f>IFERROR(K3403/J3403-1,"")</x:f>
        <x:v>-0.052001310770766196</x:v>
      </x:c>
      <x:c r="P3403" s="52" t="n">
        <x:f>IFERROR((K3403/G3403)^(1/4)-1,"")</x:f>
        <x:v>-0.029752080357664856</x:v>
      </x:c>
      <x:c r="Q3403" s="51" t="n">
        <x:v>16.824</x:v>
      </x:c>
      <x:c r="R3403" s="52" t="n">
        <x:f>IFERROR(Q3403/K3403,"")</x:f>
        <x:v>0.0027759027747642985</x:v>
      </x:c>
      <x:c r="S3403" s="53" t="n">
        <x:v>37012</x:v>
      </x:c>
      <x:c r="T3403" s="50" t="str">
        <x:v>EDINET_company_history</x:v>
      </x:c>
      <x:c r="U3403" s="50" t="str">
        <x:v>株式会社神明ホールディングス</x:v>
      </x:c>
      <x:c r="V3403" s="54" t="n">
        <x:v>0.5043</x:v>
      </x:c>
      <x:c r="W3403" s="50" t="str">
        <x:v>吉 田 朋 春</x:v>
      </x:c>
      <x:c r="X3403" s="50" t="b">
        <x:f>AND(COUNT(L3403:O3403)=4,L3403&gt;='設定'!$B$6,M3403&gt;='設定'!$B$6,N3403&gt;='設定'!$B$6,O3403&gt;='設定'!$B$6)</x:f>
        <x:v>0</x:v>
      </x:c>
      <x:c r="Y3403" s="50" t="b">
        <x:f>AND(COUNT(G3403:K3403)=5,P3403&gt;='設定'!$B$7)</x:f>
        <x:v>0</x:v>
      </x:c>
      <x:c r="Z3403" s="50" t="b">
        <x:f>AND(ISNUMBER(R3403),R3403&gt;='設定'!$B$8)</x:f>
        <x:v>0</x:v>
      </x:c>
      <x:c r="AA3403" s="50" t="b">
        <x:f>AND(ISNUMBER(S3403),S3403&gt;=DATE(YEAR('設定'!$B$10)-'設定'!$B$9,MONTH('設定'!$B$10),DAY('設定'!$B$10)))</x:f>
        <x:v>0</x:v>
      </x:c>
      <x:c r="AB3403" s="55" t="b">
        <x:v>0</x:v>
      </x:c>
      <x:c r="AC3403" s="55" t="b">
        <x:v>0</x:v>
      </x:c>
      <x:c r="AD3403" s="50" t="n">
        <x:f>IF(X3403,1,0)+IF(Z3403,1,0)+IF(AA3403,1,0)+IF(AB3403,1,0)</x:f>
        <x:v>0</x:v>
      </x:c>
      <x:c r="AE3403" s="50" t="n">
        <x:f>IF(Y3403,1,0)+IF(Z3403,1,0)+IF(AA3403,1,0)+IF(AB3403,1,0)</x:f>
        <x:v>0</x:v>
      </x:c>
      <x:c r="AF3403" s="50" t="n">
        <x:f>IF(Y3403,1,0)+IF(Z3403,1,0)+IF(AA3403,1,0)+IF(AC3403,1,0)</x:f>
        <x:v>0</x:v>
      </x:c>
      <x:c r="AG3403" s="53" t="n">
        <x:v>44348</x:v>
      </x:c>
      <x:c r="AH3403" s="50" t="str">
        <x:v>S100W7SS</x:v>
      </x:c>
      <x:c r="AI3403" s="50" t="str">
        <x:v>NetSalesSummaryOfBusinessResults</x:v>
      </x:c>
      <x:c r="AJ3403" s="50" t="str">
        <x:v>OperatingIncome</x:v>
      </x:c>
      <x:c r="AK3403" s="53" t="n">
        <x:v>45747</x:v>
      </x:c>
      <x:c r="AL3403" s="50" t="str">
        <x:v>365/365/365/366/365</x:v>
      </x:c>
      <x:c r="AM3403" s="51" t="n">
        <x:v>15337769</x:v>
      </x:c>
      <x:c r="AN3403" s="51" t="n">
        <x:v>223</x:v>
      </x:c>
      <x:c r="AO3403" s="51" t="n">
        <x:f>IFERROR(AM3403*AN3403,"")</x:f>
        <x:v>3420322487</x:v>
      </x:c>
      <x:c r="AP3403" s="56" t="n">
        <x:f>IFERROR(AO3403/(K3403*1000000),"")</x:f>
        <x:v>0.5643415764534014</x:v>
      </x:c>
      <x:c r="AQ3403" s="57" t="n">
        <x:v>3306896.6666666665</x:v>
      </x:c>
      <x:c r="AR3403" s="52" t="n">
        <x:v>0.2319471985773399</x:v>
      </x:c>
      <x:c r="AS3403" s="52" t="n">
        <x:v>-0.3214833130445428</x:v>
      </x:c>
      <x:c r="AT3403" s="55" t="b">
        <x:v>0</x:v>
      </x:c>
      <x:c r="AU3403" s="50" t="str">
        <x:v>low_liquidity</x:v>
      </x:c>
      <x:c r="AV3403" s="58" t="n">
        <x:v>-0.1854775648944829</x:v>
      </x:c>
      <x:c r="AW3403" s="50" t="n">
        <x:v>2980</x:v>
      </x:c>
      <x:c r="AX3403" s="50" t="str">
        <x:v>Core Moat</x:v>
      </x:c>
      <x:c r="AY3403" s="50" t="str">
        <x:v>既存適格性フィルター不通過: low_liquidity / 60日平均売買代金2,000万円未満</x:v>
      </x:c>
      <x:c r="AZ3403" s="59" t="str">
        <x:v>2025-06-26 17:06</x:v>
      </x:c>
      <x:c r="BA3403" s="53" t="n">
        <x:v>37012</x:v>
      </x:c>
      <x:c r="BB3403" s="50"/>
      <x:c r="BC3403" s="50"/>
      <x:c r="BD3403" s="50"/>
    </x:row>
    <x:row r="3404">
      <x:c r="A3404" s="50" t="n">
        <x:v>3403</x:v>
      </x:c>
      <x:c r="B3404" s="50" t="str">
        <x:v>6901</x:v>
      </x:c>
      <x:c r="C3404" s="50" t="str">
        <x:v>6901.T</x:v>
      </x:c>
      <x:c r="D3404" s="50" t="str">
        <x:v>SAWAFUJI ELECTRIC CO.,LTD.</x:v>
      </x:c>
      <x:c r="E3404" s="50" t="str">
        <x:v>Standard Market(Domestic)</x:v>
      </x:c>
      <x:c r="F3404" s="50" t="str">
        <x:v>Electric Appliances</x:v>
      </x:c>
      <x:c r="G3404" s="51" t="n">
        <x:v>26655</x:v>
      </x:c>
      <x:c r="H3404" s="51" t="n">
        <x:v>28761</x:v>
      </x:c>
      <x:c r="I3404" s="51" t="n">
        <x:v>29340</x:v>
      </x:c>
      <x:c r="J3404" s="51" t="n">
        <x:v>26742</x:v>
      </x:c>
      <x:c r="K3404" s="51" t="n">
        <x:v>23601</x:v>
      </x:c>
      <x:c r="L3404" s="52" t="n">
        <x:f>IFERROR(H3404/G3404-1,"")</x:f>
        <x:v>0.07900956668542491</x:v>
      </x:c>
      <x:c r="M3404" s="52" t="n">
        <x:f>IFERROR(I3404/H3404-1,"")</x:f>
        <x:v>0.020131427975383254</x:v>
      </x:c>
      <x:c r="N3404" s="52" t="n">
        <x:f>IFERROR(J3404/I3404-1,"")</x:f>
        <x:v>-0.08854805725971371</x:v>
      </x:c>
      <x:c r="O3404" s="52" t="n">
        <x:f>IFERROR(K3404/J3404-1,"")</x:f>
        <x:v>-0.11745568768229753</x:v>
      </x:c>
      <x:c r="P3404" s="52" t="n">
        <x:f>IFERROR((K3404/G3404)^(1/4)-1,"")</x:f>
        <x:v>-0.02996382713330814</x:v>
      </x:c>
      <x:c r="Q3404" s="51" t="n">
        <x:v>76</x:v>
      </x:c>
      <x:c r="R3404" s="52" t="n">
        <x:f>IFERROR(Q3404/K3404,"")</x:f>
        <x:v>0.0032202025337909413</x:v>
      </x:c>
      <x:c r="S3404" s="53" t="n">
        <x:v>18019</x:v>
      </x:c>
      <x:c r="T3404" s="50" t="str">
        <x:v>EDINET_company_history</x:v>
      </x:c>
      <x:c r="U3404" s="50" t="str">
        <x:v>日野自動車株式会社</x:v>
      </x:c>
      <x:c r="V3404" s="54" t="n">
        <x:v>0.3029</x:v>
      </x:c>
      <x:c r="W3404" s="50" t="str">
        <x:v>井上 雅央</x:v>
      </x:c>
      <x:c r="X3404" s="50" t="b">
        <x:f>AND(COUNT(L3404:O3404)=4,L3404&gt;='設定'!$B$6,M3404&gt;='設定'!$B$6,N3404&gt;='設定'!$B$6,O3404&gt;='設定'!$B$6)</x:f>
        <x:v>0</x:v>
      </x:c>
      <x:c r="Y3404" s="50" t="b">
        <x:f>AND(COUNT(G3404:K3404)=5,P3404&gt;='設定'!$B$7)</x:f>
        <x:v>0</x:v>
      </x:c>
      <x:c r="Z3404" s="50" t="b">
        <x:f>AND(ISNUMBER(R3404),R3404&gt;='設定'!$B$8)</x:f>
        <x:v>0</x:v>
      </x:c>
      <x:c r="AA3404" s="50" t="b">
        <x:f>AND(ISNUMBER(S3404),S3404&gt;=DATE(YEAR('設定'!$B$10)-'設定'!$B$9,MONTH('設定'!$B$10),DAY('設定'!$B$10)))</x:f>
        <x:v>0</x:v>
      </x:c>
      <x:c r="AB3404" s="55" t="b">
        <x:v>0</x:v>
      </x:c>
      <x:c r="AC3404" s="55" t="b">
        <x:v>0</x:v>
      </x:c>
      <x:c r="AD3404" s="50" t="n">
        <x:f>IF(X3404,1,0)+IF(Z3404,1,0)+IF(AA3404,1,0)+IF(AB3404,1,0)</x:f>
        <x:v>0</x:v>
      </x:c>
      <x:c r="AE3404" s="50" t="n">
        <x:f>IF(Y3404,1,0)+IF(Z3404,1,0)+IF(AA3404,1,0)+IF(AB3404,1,0)</x:f>
        <x:v>0</x:v>
      </x:c>
      <x:c r="AF3404" s="50" t="n">
        <x:f>IF(Y3404,1,0)+IF(Z3404,1,0)+IF(AA3404,1,0)+IF(AC3404,1,0)</x:f>
        <x:v>0</x:v>
      </x:c>
      <x:c r="AG3404" s="53" t="n">
        <x:v>44348</x:v>
      </x:c>
      <x:c r="AH3404" s="50" t="str">
        <x:v>S100VZEP</x:v>
      </x:c>
      <x:c r="AI3404" s="50" t="str">
        <x:v>NetSalesSummaryOfBusinessResults</x:v>
      </x:c>
      <x:c r="AJ3404" s="50" t="str">
        <x:v>OperatingIncome</x:v>
      </x:c>
      <x:c r="AK3404" s="53" t="n">
        <x:v>45747</x:v>
      </x:c>
      <x:c r="AL3404" s="50" t="str">
        <x:v>365/365/365/366/365</x:v>
      </x:c>
      <x:c r="AM3404" s="51" t="n">
        <x:v>4314900</x:v>
      </x:c>
      <x:c r="AN3404" s="51" t="n">
        <x:v>1296</x:v>
      </x:c>
      <x:c r="AO3404" s="51" t="n">
        <x:f>IFERROR(AM3404*AN3404,"")</x:f>
        <x:v>5592110400</x:v>
      </x:c>
      <x:c r="AP3404" s="56" t="n">
        <x:f>IFERROR(AO3404/(K3404*1000000),"")</x:f>
        <x:v>0.23694379051735096</x:v>
      </x:c>
      <x:c r="AQ3404" s="57" t="n">
        <x:v>4114866.6666666665</x:v>
      </x:c>
      <x:c r="AR3404" s="52" t="n">
        <x:v>0.3168726592540956</x:v>
      </x:c>
      <x:c r="AS3404" s="52" t="n">
        <x:v>-0.6508252300674003</x:v>
      </x:c>
      <x:c r="AT3404" s="55" t="b">
        <x:v>0</x:v>
      </x:c>
      <x:c r="AU3404" s="50" t="str">
        <x:v>low_liquidity</x:v>
      </x:c>
      <x:c r="AV3404" s="58" t="n">
        <x:v>0.2437062543526312</x:v>
      </x:c>
      <x:c r="AW3404" s="50" t="n">
        <x:v>570</x:v>
      </x:c>
      <x:c r="AX3404" s="50" t="str">
        <x:v>Discovery</x:v>
      </x:c>
      <x:c r="AY3404" s="50" t="str">
        <x:v>既存適格性フィルター不通過: low_liquidity / 60日平均売買代金2,000万円未満 / ローカル5年最大下落率-60%以下</x:v>
      </x:c>
      <x:c r="AZ3404" s="59" t="str">
        <x:v>2025-06-19 15:36</x:v>
      </x:c>
      <x:c r="BA3404" s="53" t="n">
        <x:v>18019</x:v>
      </x:c>
      <x:c r="BB3404" s="50"/>
      <x:c r="BC3404" s="50"/>
      <x:c r="BD3404" s="50"/>
    </x:row>
    <x:row r="3405">
      <x:c r="A3405" s="50" t="n">
        <x:v>3404</x:v>
      </x:c>
      <x:c r="B3405" s="50" t="str">
        <x:v>4985</x:v>
      </x:c>
      <x:c r="C3405" s="50" t="str">
        <x:v>4985.T</x:v>
      </x:c>
      <x:c r="D3405" s="50" t="str">
        <x:v>Earth Corporation</x:v>
      </x:c>
      <x:c r="E3405" s="50" t="str">
        <x:v>Prime Market (Domestic)</x:v>
      </x:c>
      <x:c r="F3405" s="50" t="str">
        <x:v>Chemicals</x:v>
      </x:c>
      <x:c r="G3405" s="51" t="n">
        <x:v>203785</x:v>
      </x:c>
      <x:c r="H3405" s="51" t="n">
        <x:v>152339</x:v>
      </x:c>
      <x:c r="I3405" s="51" t="n">
        <x:v>158344</x:v>
      </x:c>
      <x:c r="J3405" s="51" t="n">
        <x:v>169278</x:v>
      </x:c>
      <x:c r="K3405" s="51" t="n">
        <x:v>179182</x:v>
      </x:c>
      <x:c r="L3405" s="52" t="n">
        <x:f>IFERROR(H3405/G3405-1,"")</x:f>
        <x:v>-0.25245233947542756</x:v>
      </x:c>
      <x:c r="M3405" s="52" t="n">
        <x:f>IFERROR(I3405/H3405-1,"")</x:f>
        <x:v>0.03941866495119428</x:v>
      </x:c>
      <x:c r="N3405" s="52" t="n">
        <x:f>IFERROR(J3405/I3405-1,"")</x:f>
        <x:v>0.06905219016824127</x:v>
      </x:c>
      <x:c r="O3405" s="52" t="n">
        <x:f>IFERROR(K3405/J3405-1,"")</x:f>
        <x:v>0.05850730750599609</x:v>
      </x:c>
      <x:c r="P3405" s="52" t="n">
        <x:f>IFERROR((K3405/G3405)^(1/4)-1,"")</x:f>
        <x:v>-0.031654047745128255</x:v>
      </x:c>
      <x:c r="Q3405" s="51" t="n">
        <x:v>8087</x:v>
      </x:c>
      <x:c r="R3405" s="52" t="n">
        <x:f>IFERROR(Q3405/K3405,"")</x:f>
        <x:v>0.0451328816510587</x:v>
      </x:c>
      <x:c r="S3405" s="53" t="n">
        <x:v>38657</x:v>
      </x:c>
      <x:c r="T3405" s="50" t="str">
        <x:v>EDINET_company_history</x:v>
      </x:c>
      <x:c r="U3405" s="50" t="str">
        <x:v>大塚製薬株式会社</x:v>
      </x:c>
      <x:c r="V3405" s="54" t="n">
        <x:v>0.1006</x:v>
      </x:c>
      <x:c r="W3405" s="50" t="str">
        <x:v>川端 克宜 / 降矢 良幸</x:v>
      </x:c>
      <x:c r="X3405" s="50" t="b">
        <x:f>AND(COUNT(L3405:O3405)=4,L3405&gt;='設定'!$B$6,M3405&gt;='設定'!$B$6,N3405&gt;='設定'!$B$6,O3405&gt;='設定'!$B$6)</x:f>
        <x:v>0</x:v>
      </x:c>
      <x:c r="Y3405" s="50" t="b">
        <x:f>AND(COUNT(G3405:K3405)=5,P3405&gt;='設定'!$B$7)</x:f>
        <x:v>0</x:v>
      </x:c>
      <x:c r="Z3405" s="50" t="b">
        <x:f>AND(ISNUMBER(R3405),R3405&gt;='設定'!$B$8)</x:f>
        <x:v>0</x:v>
      </x:c>
      <x:c r="AA3405" s="50" t="b">
        <x:f>AND(ISNUMBER(S3405),S3405&gt;=DATE(YEAR('設定'!$B$10)-'設定'!$B$9,MONTH('設定'!$B$10),DAY('設定'!$B$10)))</x:f>
        <x:v>0</x:v>
      </x:c>
      <x:c r="AB3405" s="55" t="b">
        <x:v>0</x:v>
      </x:c>
      <x:c r="AC3405" s="55" t="b">
        <x:v>0</x:v>
      </x:c>
      <x:c r="AD3405" s="50" t="n">
        <x:f>IF(X3405,1,0)+IF(Z3405,1,0)+IF(AA3405,1,0)+IF(AB3405,1,0)</x:f>
        <x:v>0</x:v>
      </x:c>
      <x:c r="AE3405" s="50" t="n">
        <x:f>IF(Y3405,1,0)+IF(Z3405,1,0)+IF(AA3405,1,0)+IF(AB3405,1,0)</x:f>
        <x:v>0</x:v>
      </x:c>
      <x:c r="AF3405" s="50" t="n">
        <x:f>IF(Y3405,1,0)+IF(Z3405,1,0)+IF(AA3405,1,0)+IF(AC3405,1,0)</x:f>
        <x:v>0</x:v>
      </x:c>
      <x:c r="AG3405" s="53" t="n">
        <x:v>44348</x:v>
      </x:c>
      <x:c r="AH3405" s="50" t="str">
        <x:v>S100XSLS</x:v>
      </x:c>
      <x:c r="AI3405" s="50" t="str">
        <x:v>NetSalesSummaryOfBusinessResults</x:v>
      </x:c>
      <x:c r="AJ3405" s="50" t="str">
        <x:v>OperatingIncome</x:v>
      </x:c>
      <x:c r="AK3405" s="53" t="n">
        <x:v>46022</x:v>
      </x:c>
      <x:c r="AL3405" s="50" t="str">
        <x:v>365/365/365/366/365</x:v>
      </x:c>
      <x:c r="AM3405" s="51" t="n">
        <x:v>21847600</x:v>
      </x:c>
      <x:c r="AN3405" s="51" t="n">
        <x:v>4645</x:v>
      </x:c>
      <x:c r="AO3405" s="51" t="n">
        <x:f>IFERROR(AM3405*AN3405,"")</x:f>
        <x:v>101482102000</x:v>
      </x:c>
      <x:c r="AP3405" s="56" t="n">
        <x:f>IFERROR(AO3405/(K3405*1000000),"")</x:f>
        <x:v>0.5663632619347926</x:v>
      </x:c>
      <x:c r="AQ3405" s="57" t="n">
        <x:v>260027616.66666663</x:v>
      </x:c>
      <x:c r="AR3405" s="52" t="n">
        <x:v>0.1955524682642493</x:v>
      </x:c>
      <x:c r="AS3405" s="52" t="n">
        <x:v>-0.3829227983956732</x:v>
      </x:c>
      <x:c r="AT3405" s="55" t="b">
        <x:v>1</x:v>
      </x:c>
      <x:c r="AU3405" s="50"/>
      <x:c r="AV3405" s="58" t="n">
        <x:v>0.1200715156913485</x:v>
      </x:c>
      <x:c r="AW3405" s="50" t="n">
        <x:v>1121</x:v>
      </x:c>
      <x:c r="AX3405" s="50" t="str">
        <x:v>Future Moat</x:v>
      </x:c>
      <x:c r="AY3405" s="50" t="str">
        <x:v>目立つ機械的警告なし（定性確認は別途必要）</x:v>
      </x:c>
      <x:c r="AZ3405" s="59" t="str">
        <x:v>2026-03-24 15:40</x:v>
      </x:c>
      <x:c r="BA3405" s="53" t="n">
        <x:v>38657</x:v>
      </x:c>
      <x:c r="BB3405" s="50"/>
      <x:c r="BC3405" s="50"/>
      <x:c r="BD3405" s="50" t="str">
        <x:v>TOPIX Small 1</x:v>
      </x:c>
    </x:row>
    <x:row r="3406">
      <x:c r="A3406" s="50" t="n">
        <x:v>3405</x:v>
      </x:c>
      <x:c r="B3406" s="50" t="str">
        <x:v>6898</x:v>
      </x:c>
      <x:c r="C3406" s="50" t="str">
        <x:v>6898.T</x:v>
      </x:c>
      <x:c r="D3406" s="50" t="str">
        <x:v>TOMITA ELECTRIC CO.,LTD.</x:v>
      </x:c>
      <x:c r="E3406" s="50" t="str">
        <x:v>Standard Market(Domestic)</x:v>
      </x:c>
      <x:c r="F3406" s="50" t="str">
        <x:v>Electric Appliances</x:v>
      </x:c>
      <x:c r="G3406" s="51" t="n">
        <x:v>1828.54</x:v>
      </x:c>
      <x:c r="H3406" s="51" t="n">
        <x:v>2004.251</x:v>
      </x:c>
      <x:c r="I3406" s="51" t="n">
        <x:v>1492.393</x:v>
      </x:c>
      <x:c r="J3406" s="51" t="n">
        <x:v>1421.929</x:v>
      </x:c>
      <x:c r="K3406" s="51" t="n">
        <x:v>1603.226</x:v>
      </x:c>
      <x:c r="L3406" s="52" t="n">
        <x:f>IFERROR(H3406/G3406-1,"")</x:f>
        <x:v>0.09609360473383144</x:v>
      </x:c>
      <x:c r="M3406" s="52" t="n">
        <x:f>IFERROR(I3406/H3406-1,"")</x:f>
        <x:v>-0.2553861766814636</x:v>
      </x:c>
      <x:c r="N3406" s="52" t="n">
        <x:f>IFERROR(J3406/I3406-1,"")</x:f>
        <x:v>-0.04721544526140231</x:v>
      </x:c>
      <x:c r="O3406" s="52" t="n">
        <x:f>IFERROR(K3406/J3406-1,"")</x:f>
        <x:v>0.12750074019166924</x:v>
      </x:c>
      <x:c r="P3406" s="52" t="n">
        <x:f>IFERROR((K3406/G3406)^(1/4)-1,"")</x:f>
        <x:v>-0.03234048687424407</x:v>
      </x:c>
      <x:c r="Q3406" s="51" t="n">
        <x:v>-61.453</x:v>
      </x:c>
      <x:c r="R3406" s="52" t="n">
        <x:f>IFERROR(Q3406/K3406,"")</x:f>
        <x:v>-0.038330840442956884</x:v>
      </x:c>
      <x:c r="S3406" s="53" t="n">
        <x:v>38322</x:v>
      </x:c>
      <x:c r="T3406" s="50" t="str">
        <x:v>EDINET_company_history</x:v>
      </x:c>
      <x:c r="U3406" s="50" t="str">
        <x:v>プラニングカミヤ株式会社</x:v>
      </x:c>
      <x:c r="V3406" s="54" t="n">
        <x:v>0.1584</x:v>
      </x:c>
      <x:c r="W3406" s="50" t="str">
        <x:v>神谷 陽一郎</x:v>
      </x:c>
      <x:c r="X3406" s="50" t="b">
        <x:f>AND(COUNT(L3406:O3406)=4,L3406&gt;='設定'!$B$6,M3406&gt;='設定'!$B$6,N3406&gt;='設定'!$B$6,O3406&gt;='設定'!$B$6)</x:f>
        <x:v>0</x:v>
      </x:c>
      <x:c r="Y3406" s="50" t="b">
        <x:f>AND(COUNT(G3406:K3406)=5,P3406&gt;='設定'!$B$7)</x:f>
        <x:v>0</x:v>
      </x:c>
      <x:c r="Z3406" s="50" t="b">
        <x:f>AND(ISNUMBER(R3406),R3406&gt;='設定'!$B$8)</x:f>
        <x:v>0</x:v>
      </x:c>
      <x:c r="AA3406" s="50" t="b">
        <x:f>AND(ISNUMBER(S3406),S3406&gt;=DATE(YEAR('設定'!$B$10)-'設定'!$B$9,MONTH('設定'!$B$10),DAY('設定'!$B$10)))</x:f>
        <x:v>0</x:v>
      </x:c>
      <x:c r="AB3406" s="55" t="b">
        <x:v>0</x:v>
      </x:c>
      <x:c r="AC3406" s="55" t="b">
        <x:v>0</x:v>
      </x:c>
      <x:c r="AD3406" s="50" t="n">
        <x:f>IF(X3406,1,0)+IF(Z3406,1,0)+IF(AA3406,1,0)+IF(AB3406,1,0)</x:f>
        <x:v>0</x:v>
      </x:c>
      <x:c r="AE3406" s="50" t="n">
        <x:f>IF(Y3406,1,0)+IF(Z3406,1,0)+IF(AA3406,1,0)+IF(AB3406,1,0)</x:f>
        <x:v>0</x:v>
      </x:c>
      <x:c r="AF3406" s="50" t="n">
        <x:f>IF(Y3406,1,0)+IF(Z3406,1,0)+IF(AA3406,1,0)+IF(AC3406,1,0)</x:f>
        <x:v>0</x:v>
      </x:c>
      <x:c r="AG3406" s="53" t="n">
        <x:v>44348</x:v>
      </x:c>
      <x:c r="AH3406" s="50" t="str">
        <x:v>S100Y0O4</x:v>
      </x:c>
      <x:c r="AI3406" s="50" t="str">
        <x:v>NetSalesSummaryOfBusinessResults</x:v>
      </x:c>
      <x:c r="AJ3406" s="50" t="str">
        <x:v>OperatingIncome</x:v>
      </x:c>
      <x:c r="AK3406" s="53" t="n">
        <x:v>46053</x:v>
      </x:c>
      <x:c r="AL3406" s="50" t="str">
        <x:v>365/365/365/366/365</x:v>
      </x:c>
      <x:c r="AM3406" s="51" t="n">
        <x:v>816979</x:v>
      </x:c>
      <x:c r="AN3406" s="51" t="n">
        <x:v>3595</x:v>
      </x:c>
      <x:c r="AO3406" s="51" t="n">
        <x:f>IFERROR(AM3406*AN3406,"")</x:f>
        <x:v>2937039505</x:v>
      </x:c>
      <x:c r="AP3406" s="56" t="n">
        <x:f>IFERROR(AO3406/(K3406*1000000),"")</x:f>
        <x:v>1.8319560093212062</x:v>
      </x:c>
      <x:c r="AQ3406" s="57" t="n">
        <x:v>11935008.333333334</x:v>
      </x:c>
      <x:c r="AR3406" s="52" t="n">
        <x:v>0.5923265021353192</x:v>
      </x:c>
      <x:c r="AS3406" s="52" t="n">
        <x:v>-0.8696629213483146</x:v>
      </x:c>
      <x:c r="AT3406" s="55" t="b">
        <x:v>0</x:v>
      </x:c>
      <x:c r="AU3406" s="50" t="str">
        <x:v>low_liquidity</x:v>
      </x:c>
      <x:c r="AV3406" s="58" t="n">
        <x:v>-0.0297696534560386</x:v>
      </x:c>
      <x:c r="AW3406" s="50" t="n">
        <x:v>2112</x:v>
      </x:c>
      <x:c r="AX3406" s="50" t="str">
        <x:v>Future Moat</x:v>
      </x:c>
      <x:c r="AY3406" s="50" t="str">
        <x:v>既存適格性フィルター不通過: low_liquidity / 60日平均売買代金2,000万円未満 / ローカル5年最大下落率-60%以下</x:v>
      </x:c>
      <x:c r="AZ3406" s="59" t="str">
        <x:v>2026-04-24 16:09</x:v>
      </x:c>
      <x:c r="BA3406" s="53" t="n">
        <x:v>38322</x:v>
      </x:c>
      <x:c r="BB3406" s="50"/>
      <x:c r="BC3406" s="50"/>
      <x:c r="BD3406" s="50"/>
    </x:row>
    <x:row r="3407">
      <x:c r="A3407" s="50" t="n">
        <x:v>3406</x:v>
      </x:c>
      <x:c r="B3407" s="50" t="str">
        <x:v>6440</x:v>
      </x:c>
      <x:c r="C3407" s="50" t="str">
        <x:v>6440.T</x:v>
      </x:c>
      <x:c r="D3407" s="50" t="str">
        <x:v>JUKI CORPORATION</x:v>
      </x:c>
      <x:c r="E3407" s="50" t="str">
        <x:v>Prime Market (Domestic)</x:v>
      </x:c>
      <x:c r="F3407" s="50" t="str">
        <x:v>Machinery</x:v>
      </x:c>
      <x:c r="G3407" s="51" t="n">
        <x:v>101292</x:v>
      </x:c>
      <x:c r="H3407" s="51" t="n">
        <x:v>117454</x:v>
      </x:c>
      <x:c r="I3407" s="51" t="n">
        <x:v>94750</x:v>
      </x:c>
      <x:c r="J3407" s="51" t="n">
        <x:v>95185</x:v>
      </x:c>
      <x:c r="K3407" s="51" t="n">
        <x:v>88761</x:v>
      </x:c>
      <x:c r="L3407" s="52" t="n">
        <x:f>IFERROR(H3407/G3407-1,"")</x:f>
        <x:v>0.15955850412668315</x:v>
      </x:c>
      <x:c r="M3407" s="52" t="n">
        <x:f>IFERROR(I3407/H3407-1,"")</x:f>
        <x:v>-0.1933012072811484</x:v>
      </x:c>
      <x:c r="N3407" s="52" t="n">
        <x:f>IFERROR(J3407/I3407-1,"")</x:f>
        <x:v>0.004591029023746751</x:v>
      </x:c>
      <x:c r="O3407" s="52" t="n">
        <x:f>IFERROR(K3407/J3407-1,"")</x:f>
        <x:v>-0.06748962546619741</x:v>
      </x:c>
      <x:c r="P3407" s="52" t="n">
        <x:f>IFERROR((K3407/G3407)^(1/4)-1,"")</x:f>
        <x:v>-0.0324759704216282</x:v>
      </x:c>
      <x:c r="Q3407" s="51" t="n">
        <x:v>2662</x:v>
      </x:c>
      <x:c r="R3407" s="52" t="n">
        <x:f>IFERROR(Q3407/K3407,"")</x:f>
        <x:v>0.029990649046315387</x:v>
      </x:c>
      <x:c r="S3407" s="53" t="n">
        <x:v>22555</x:v>
      </x:c>
      <x:c r="T3407" s="50" t="str">
        <x:v>EDINET_company_history</x:v>
      </x:c>
      <x:c r="U3407" s="50" t="str">
        <x:v>日本マスタートラスト信託銀行株式会社(信託口)</x:v>
      </x:c>
      <x:c r="V3407" s="54" t="n">
        <x:v>0.1287</x:v>
      </x:c>
      <x:c r="W3407" s="50" t="str">
        <x:v>成 川 敦</x:v>
      </x:c>
      <x:c r="X3407" s="50" t="b">
        <x:f>AND(COUNT(L3407:O3407)=4,L3407&gt;='設定'!$B$6,M3407&gt;='設定'!$B$6,N3407&gt;='設定'!$B$6,O3407&gt;='設定'!$B$6)</x:f>
        <x:v>0</x:v>
      </x:c>
      <x:c r="Y3407" s="50" t="b">
        <x:f>AND(COUNT(G3407:K3407)=5,P3407&gt;='設定'!$B$7)</x:f>
        <x:v>0</x:v>
      </x:c>
      <x:c r="Z3407" s="50" t="b">
        <x:f>AND(ISNUMBER(R3407),R3407&gt;='設定'!$B$8)</x:f>
        <x:v>0</x:v>
      </x:c>
      <x:c r="AA3407" s="50" t="b">
        <x:f>AND(ISNUMBER(S3407),S3407&gt;=DATE(YEAR('設定'!$B$10)-'設定'!$B$9,MONTH('設定'!$B$10),DAY('設定'!$B$10)))</x:f>
        <x:v>0</x:v>
      </x:c>
      <x:c r="AB3407" s="55" t="b">
        <x:v>0</x:v>
      </x:c>
      <x:c r="AC3407" s="55" t="b">
        <x:v>0</x:v>
      </x:c>
      <x:c r="AD3407" s="50" t="n">
        <x:f>IF(X3407,1,0)+IF(Z3407,1,0)+IF(AA3407,1,0)+IF(AB3407,1,0)</x:f>
        <x:v>0</x:v>
      </x:c>
      <x:c r="AE3407" s="50" t="n">
        <x:f>IF(Y3407,1,0)+IF(Z3407,1,0)+IF(AA3407,1,0)+IF(AB3407,1,0)</x:f>
        <x:v>0</x:v>
      </x:c>
      <x:c r="AF3407" s="50" t="n">
        <x:f>IF(Y3407,1,0)+IF(Z3407,1,0)+IF(AA3407,1,0)+IF(AC3407,1,0)</x:f>
        <x:v>0</x:v>
      </x:c>
      <x:c r="AG3407" s="53" t="n">
        <x:v>44348</x:v>
      </x:c>
      <x:c r="AH3407" s="50" t="str">
        <x:v>S100XSJU</x:v>
      </x:c>
      <x:c r="AI3407" s="50" t="str">
        <x:v>NetSalesSummaryOfBusinessResults</x:v>
      </x:c>
      <x:c r="AJ3407" s="50" t="str">
        <x:v>OperatingIncome</x:v>
      </x:c>
      <x:c r="AK3407" s="53" t="n">
        <x:v>46022</x:v>
      </x:c>
      <x:c r="AL3407" s="50" t="str">
        <x:v>365/365/365/366/365</x:v>
      </x:c>
      <x:c r="AM3407" s="51" t="n">
        <x:v>29826379</x:v>
      </x:c>
      <x:c r="AN3407" s="51" t="n">
        <x:v>556</x:v>
      </x:c>
      <x:c r="AO3407" s="51" t="n">
        <x:f>IFERROR(AM3407*AN3407,"")</x:f>
        <x:v>16583466724</x:v>
      </x:c>
      <x:c r="AP3407" s="56" t="n">
        <x:f>IFERROR(AO3407/(K3407*1000000),"")</x:f>
        <x:v>0.18683280634512905</x:v>
      </x:c>
      <x:c r="AQ3407" s="57" t="n">
        <x:v>282656406.6666667</x:v>
      </x:c>
      <x:c r="AR3407" s="52" t="n">
        <x:v>0.404906748574948</x:v>
      </x:c>
      <x:c r="AS3407" s="52" t="n">
        <x:v>-0.6509631313156834</x:v>
      </x:c>
      <x:c r="AT3407" s="55" t="b">
        <x:v>1</x:v>
      </x:c>
      <x:c r="AU3407" s="50"/>
      <x:c r="AV3407" s="58" t="n">
        <x:v>0.2382849638306891</x:v>
      </x:c>
      <x:c r="AW3407" s="50" t="n">
        <x:v>583</x:v>
      </x:c>
      <x:c r="AX3407" s="50" t="str">
        <x:v>Future Moat</x:v>
      </x:c>
      <x:c r="AY3407" s="50" t="str">
        <x:v>ローカル5年最大下落率-60%以下</x:v>
      </x:c>
      <x:c r="AZ3407" s="59" t="str">
        <x:v>2026-03-23 15:08</x:v>
      </x:c>
      <x:c r="BA3407" s="53" t="n">
        <x:v>22555</x:v>
      </x:c>
      <x:c r="BB3407" s="50"/>
      <x:c r="BC3407" s="50"/>
      <x:c r="BD3407" s="50" t="str">
        <x:v>TOPIX Small 2</x:v>
      </x:c>
    </x:row>
    <x:row r="3408">
      <x:c r="A3408" s="50" t="n">
        <x:v>3407</x:v>
      </x:c>
      <x:c r="B3408" s="50" t="str">
        <x:v>4512</x:v>
      </x:c>
      <x:c r="C3408" s="50" t="str">
        <x:v>4512.T</x:v>
      </x:c>
      <x:c r="D3408" s="50" t="str">
        <x:v>WAKAMOTO PHARMACEUTICAL CO.,LTD.</x:v>
      </x:c>
      <x:c r="E3408" s="50" t="str">
        <x:v>Standard Market(Domestic)</x:v>
      </x:c>
      <x:c r="F3408" s="50" t="str">
        <x:v>Pharmaceutical</x:v>
      </x:c>
      <x:c r="G3408" s="51" t="n">
        <x:v>8895.838</x:v>
      </x:c>
      <x:c r="H3408" s="51" t="n">
        <x:v>8383.145</x:v>
      </x:c>
      <x:c r="I3408" s="51" t="n">
        <x:v>8660.379</x:v>
      </x:c>
      <x:c r="J3408" s="51" t="n">
        <x:v>7738.426</x:v>
      </x:c>
      <x:c r="K3408" s="51" t="n">
        <x:v>7789.462</x:v>
      </x:c>
      <x:c r="L3408" s="52" t="n">
        <x:f>IFERROR(H3408/G3408-1,"")</x:f>
        <x:v>-0.05763290653449393</x:v>
      </x:c>
      <x:c r="M3408" s="52" t="n">
        <x:f>IFERROR(I3408/H3408-1,"")</x:f>
        <x:v>0.033070404961383915</x:v>
      </x:c>
      <x:c r="N3408" s="52" t="n">
        <x:f>IFERROR(J3408/I3408-1,"")</x:f>
        <x:v>-0.10645642644507824</x:v>
      </x:c>
      <x:c r="O3408" s="52" t="n">
        <x:f>IFERROR(K3408/J3408-1,"")</x:f>
        <x:v>0.00659513963175451</x:v>
      </x:c>
      <x:c r="P3408" s="52" t="n">
        <x:f>IFERROR((K3408/G3408)^(1/4)-1,"")</x:f>
        <x:v>-0.032657766068324934</x:v>
      </x:c>
      <x:c r="Q3408" s="51" t="n">
        <x:v>-457.796</x:v>
      </x:c>
      <x:c r="R3408" s="52" t="n">
        <x:f>IFERROR(Q3408/K3408,"")</x:f>
        <x:v>-0.0587711962649025</x:v>
      </x:c>
      <x:c r="S3408" s="53" t="n">
        <x:v>18019</x:v>
      </x:c>
      <x:c r="T3408" s="50" t="str">
        <x:v>EDINET_company_history</x:v>
      </x:c>
      <x:c r="U3408" s="50" t="str">
        <x:v>ロート製薬株式会社</x:v>
      </x:c>
      <x:c r="V3408" s="54" t="n">
        <x:v>0.1144</x:v>
      </x:c>
      <x:c r="W3408" s="50" t="str">
        <x:v>五十嵐 新</x:v>
      </x:c>
      <x:c r="X3408" s="50" t="b">
        <x:f>AND(COUNT(L3408:O3408)=4,L3408&gt;='設定'!$B$6,M3408&gt;='設定'!$B$6,N3408&gt;='設定'!$B$6,O3408&gt;='設定'!$B$6)</x:f>
        <x:v>0</x:v>
      </x:c>
      <x:c r="Y3408" s="50" t="b">
        <x:f>AND(COUNT(G3408:K3408)=5,P3408&gt;='設定'!$B$7)</x:f>
        <x:v>0</x:v>
      </x:c>
      <x:c r="Z3408" s="50" t="b">
        <x:f>AND(ISNUMBER(R3408),R3408&gt;='設定'!$B$8)</x:f>
        <x:v>0</x:v>
      </x:c>
      <x:c r="AA3408" s="50" t="b">
        <x:f>AND(ISNUMBER(S3408),S3408&gt;=DATE(YEAR('設定'!$B$10)-'設定'!$B$9,MONTH('設定'!$B$10),DAY('設定'!$B$10)))</x:f>
        <x:v>0</x:v>
      </x:c>
      <x:c r="AB3408" s="55" t="b">
        <x:v>0</x:v>
      </x:c>
      <x:c r="AC3408" s="55" t="b">
        <x:v>0</x:v>
      </x:c>
      <x:c r="AD3408" s="50" t="n">
        <x:f>IF(X3408,1,0)+IF(Z3408,1,0)+IF(AA3408,1,0)+IF(AB3408,1,0)</x:f>
        <x:v>0</x:v>
      </x:c>
      <x:c r="AE3408" s="50" t="n">
        <x:f>IF(Y3408,1,0)+IF(Z3408,1,0)+IF(AA3408,1,0)+IF(AB3408,1,0)</x:f>
        <x:v>0</x:v>
      </x:c>
      <x:c r="AF3408" s="50" t="n">
        <x:f>IF(Y3408,1,0)+IF(Z3408,1,0)+IF(AA3408,1,0)+IF(AC3408,1,0)</x:f>
        <x:v>0</x:v>
      </x:c>
      <x:c r="AG3408" s="53" t="n">
        <x:v>44348</x:v>
      </x:c>
      <x:c r="AH3408" s="50" t="str">
        <x:v>S100W0QM</x:v>
      </x:c>
      <x:c r="AI3408" s="50" t="str">
        <x:v>NetSalesSummaryOfBusinessResults</x:v>
      </x:c>
      <x:c r="AJ3408" s="50" t="str">
        <x:v>OperatingIncome</x:v>
      </x:c>
      <x:c r="AK3408" s="53" t="n">
        <x:v>45747</x:v>
      </x:c>
      <x:c r="AL3408" s="50" t="str">
        <x:v>365/365/365/366/365</x:v>
      </x:c>
      <x:c r="AM3408" s="51" t="n">
        <x:v>34706325</x:v>
      </x:c>
      <x:c r="AN3408" s="51" t="n">
        <x:v>273</x:v>
      </x:c>
      <x:c r="AO3408" s="51" t="n">
        <x:f>IFERROR(AM3408*AN3408,"")</x:f>
        <x:v>9474826725</x:v>
      </x:c>
      <x:c r="AP3408" s="56" t="n">
        <x:f>IFERROR(AO3408/(K3408*1000000),"")</x:f>
        <x:v>1.216364714918694</x:v>
      </x:c>
      <x:c r="AQ3408" s="57" t="n">
        <x:v>40484806.666666664</x:v>
      </x:c>
      <x:c r="AR3408" s="52" t="n">
        <x:v>0.3911239680027625</x:v>
      </x:c>
      <x:c r="AS3408" s="52" t="n">
        <x:v>-0.5202120778453927</x:v>
      </x:c>
      <x:c r="AT3408" s="55" t="b">
        <x:v>0</x:v>
      </x:c>
      <x:c r="AU3408" s="50" t="str">
        <x:v>repeated_operating_loss;repeated_negative_operating_cf</x:v>
      </x:c>
      <x:c r="AV3408" s="58" t="n">
        <x:v>-0.3187637045077972</x:v>
      </x:c>
      <x:c r="AW3408" s="50" t="n">
        <x:v>3308</x:v>
      </x:c>
      <x:c r="AX3408" s="50" t="str">
        <x:v>Transformation Moat</x:v>
      </x:c>
      <x:c r="AY3408" s="50" t="str">
        <x:v>既存適格性フィルター不通過: repeated_operating_loss;repeated_negative_operating_cf</x:v>
      </x:c>
      <x:c r="AZ3408" s="59" t="str">
        <x:v>2025-06-20 15:48</x:v>
      </x:c>
      <x:c r="BA3408" s="53" t="n">
        <x:v>18019</x:v>
      </x:c>
      <x:c r="BB3408" s="50"/>
      <x:c r="BC3408" s="50"/>
      <x:c r="BD3408" s="50"/>
    </x:row>
    <x:row r="3409">
      <x:c r="A3409" s="50" t="n">
        <x:v>3408</x:v>
      </x:c>
      <x:c r="B3409" s="50" t="str">
        <x:v>9846</x:v>
      </x:c>
      <x:c r="C3409" s="50" t="str">
        <x:v>9846.T</x:v>
      </x:c>
      <x:c r="D3409" s="50" t="str">
        <x:v>TENMAYA STORE CO.,LTD.</x:v>
      </x:c>
      <x:c r="E3409" s="50" t="str">
        <x:v>Standard Market(Domestic)</x:v>
      </x:c>
      <x:c r="F3409" s="50" t="str">
        <x:v>Retail Trade</x:v>
      </x:c>
      <x:c r="G3409" s="51" t="n">
        <x:v>64039.07</x:v>
      </x:c>
      <x:c r="H3409" s="51" t="n">
        <x:v>54579.555</x:v>
      </x:c>
      <x:c r="I3409" s="51" t="n">
        <x:v>55320.866</x:v>
      </x:c>
      <x:c r="J3409" s="51" t="n">
        <x:v>55407.788</x:v>
      </x:c>
      <x:c r="K3409" s="51" t="n">
        <x:v>56016.467</x:v>
      </x:c>
      <x:c r="L3409" s="52" t="n">
        <x:f>IFERROR(H3409/G3409-1,"")</x:f>
        <x:v>-0.14771474663826312</x:v>
      </x:c>
      <x:c r="M3409" s="52" t="n">
        <x:f>IFERROR(I3409/H3409-1,"")</x:f>
        <x:v>0.013582210408274786</x:v>
      </x:c>
      <x:c r="N3409" s="52" t="n">
        <x:f>IFERROR(J3409/I3409-1,"")</x:f>
        <x:v>0.0015712335378119668</x:v>
      </x:c>
      <x:c r="O3409" s="52" t="n">
        <x:f>IFERROR(K3409/J3409-1,"")</x:f>
        <x:v>0.010985441252410189</x:v>
      </x:c>
      <x:c r="P3409" s="52" t="n">
        <x:f>IFERROR((K3409/G3409)^(1/4)-1,"")</x:f>
        <x:v>-0.03290825893375671</x:v>
      </x:c>
      <x:c r="Q3409" s="51" t="n">
        <x:v>2185.042</x:v>
      </x:c>
      <x:c r="R3409" s="52" t="n">
        <x:f>IFERROR(Q3409/K3409,"")</x:f>
        <x:v>0.039007136954924346</x:v>
      </x:c>
      <x:c r="S3409" s="53" t="n">
        <x:v>32782</x:v>
      </x:c>
      <x:c r="T3409" s="50" t="str">
        <x:v>EDINET_company_history</x:v>
      </x:c>
      <x:c r="U3409" s="50" t="str">
        <x:v>丸田産業株式会社</x:v>
      </x:c>
      <x:c r="V3409" s="54" t="n">
        <x:v>0.2395</x:v>
      </x:c>
      <x:c r="W3409" s="50" t="str">
        <x:v>野 口 重 明</x:v>
      </x:c>
      <x:c r="X3409" s="50" t="b">
        <x:f>AND(COUNT(L3409:O3409)=4,L3409&gt;='設定'!$B$6,M3409&gt;='設定'!$B$6,N3409&gt;='設定'!$B$6,O3409&gt;='設定'!$B$6)</x:f>
        <x:v>0</x:v>
      </x:c>
      <x:c r="Y3409" s="50" t="b">
        <x:f>AND(COUNT(G3409:K3409)=5,P3409&gt;='設定'!$B$7)</x:f>
        <x:v>0</x:v>
      </x:c>
      <x:c r="Z3409" s="50" t="b">
        <x:f>AND(ISNUMBER(R3409),R3409&gt;='設定'!$B$8)</x:f>
        <x:v>0</x:v>
      </x:c>
      <x:c r="AA3409" s="50" t="b">
        <x:f>AND(ISNUMBER(S3409),S3409&gt;=DATE(YEAR('設定'!$B$10)-'設定'!$B$9,MONTH('設定'!$B$10),DAY('設定'!$B$10)))</x:f>
        <x:v>0</x:v>
      </x:c>
      <x:c r="AB3409" s="55" t="b">
        <x:v>0</x:v>
      </x:c>
      <x:c r="AC3409" s="55" t="b">
        <x:v>0</x:v>
      </x:c>
      <x:c r="AD3409" s="50" t="n">
        <x:f>IF(X3409,1,0)+IF(Z3409,1,0)+IF(AA3409,1,0)+IF(AB3409,1,0)</x:f>
        <x:v>0</x:v>
      </x:c>
      <x:c r="AE3409" s="50" t="n">
        <x:f>IF(Y3409,1,0)+IF(Z3409,1,0)+IF(AA3409,1,0)+IF(AB3409,1,0)</x:f>
        <x:v>0</x:v>
      </x:c>
      <x:c r="AF3409" s="50" t="n">
        <x:f>IF(Y3409,1,0)+IF(Z3409,1,0)+IF(AA3409,1,0)+IF(AC3409,1,0)</x:f>
        <x:v>0</x:v>
      </x:c>
      <x:c r="AG3409" s="53" t="n">
        <x:v>44348</x:v>
      </x:c>
      <x:c r="AH3409" s="50" t="str">
        <x:v>S100Y4A4</x:v>
      </x:c>
      <x:c r="AI3409" s="50" t="str">
        <x:v>NetSalesSummaryOfBusinessResults</x:v>
      </x:c>
      <x:c r="AJ3409" s="50" t="str">
        <x:v>OperatingIncome</x:v>
      </x:c>
      <x:c r="AK3409" s="53" t="n">
        <x:v>46081</x:v>
      </x:c>
      <x:c r="AL3409" s="50" t="str">
        <x:v>365/365/366/365/365</x:v>
      </x:c>
      <x:c r="AM3409" s="51" t="n">
        <x:v>11550000</x:v>
      </x:c>
      <x:c r="AN3409" s="51" t="n">
        <x:v>971</x:v>
      </x:c>
      <x:c r="AO3409" s="51" t="n">
        <x:f>IFERROR(AM3409*AN3409,"")</x:f>
        <x:v>11215050000</x:v>
      </x:c>
      <x:c r="AP3409" s="56" t="n">
        <x:f>IFERROR(AO3409/(K3409*1000000),"")</x:f>
        <x:v>0.20020987757046513</x:v>
      </x:c>
      <x:c r="AQ3409" s="57" t="n">
        <x:v>5837218.333333333</x:v>
      </x:c>
      <x:c r="AR3409" s="52" t="n">
        <x:v>0.1381710854862879</x:v>
      </x:c>
      <x:c r="AS3409" s="52" t="n">
        <x:v>-0.2155616471305</x:v>
      </x:c>
      <x:c r="AT3409" s="55" t="b">
        <x:v>0</x:v>
      </x:c>
      <x:c r="AU3409" s="50" t="str">
        <x:v>low_liquidity</x:v>
      </x:c>
      <x:c r="AV3409" s="58" t="n">
        <x:v>0.0013785721860006</x:v>
      </x:c>
      <x:c r="AW3409" s="50" t="n">
        <x:v>1857</x:v>
      </x:c>
      <x:c r="AX3409" s="50" t="str">
        <x:v>Discovery</x:v>
      </x:c>
      <x:c r="AY3409" s="50" t="str">
        <x:v>既存適格性フィルター不通過: low_liquidity / 60日平均売買代金2,000万円未満</x:v>
      </x:c>
      <x:c r="AZ3409" s="59" t="str">
        <x:v>2026-05-25 12:07</x:v>
      </x:c>
      <x:c r="BA3409" s="53" t="n">
        <x:v>32782</x:v>
      </x:c>
      <x:c r="BB3409" s="50"/>
      <x:c r="BC3409" s="50"/>
      <x:c r="BD3409" s="50"/>
    </x:row>
    <x:row r="3410">
      <x:c r="A3410" s="50" t="n">
        <x:v>3409</x:v>
      </x:c>
      <x:c r="B3410" s="50" t="str">
        <x:v>7940</x:v>
      </x:c>
      <x:c r="C3410" s="50" t="str">
        <x:v>7940.T</x:v>
      </x:c>
      <x:c r="D3410" s="50" t="str">
        <x:v>WAVELOCK HOLDINGS CO.,LTD.</x:v>
      </x:c>
      <x:c r="E3410" s="50" t="str">
        <x:v>Standard Market(Domestic)</x:v>
      </x:c>
      <x:c r="F3410" s="50" t="str">
        <x:v>Chemicals</x:v>
      </x:c>
      <x:c r="G3410" s="51" t="n">
        <x:v>29248.149</x:v>
      </x:c>
      <x:c r="H3410" s="51" t="n">
        <x:v>21002.877</x:v>
      </x:c>
      <x:c r="I3410" s="51" t="n">
        <x:v>22584.917</x:v>
      </x:c>
      <x:c r="J3410" s="51" t="n">
        <x:v>23559.675</x:v>
      </x:c>
      <x:c r="K3410" s="51" t="n">
        <x:v>25566.685</x:v>
      </x:c>
      <x:c r="L3410" s="52" t="n">
        <x:f>IFERROR(H3410/G3410-1,"")</x:f>
        <x:v>-0.28190748070929206</x:v>
      </x:c>
      <x:c r="M3410" s="52" t="n">
        <x:f>IFERROR(I3410/H3410-1,"")</x:f>
        <x:v>0.07532491858139245</x:v>
      </x:c>
      <x:c r="N3410" s="52" t="n">
        <x:f>IFERROR(J3410/I3410-1,"")</x:f>
        <x:v>0.04315968927404068</x:v>
      </x:c>
      <x:c r="O3410" s="52" t="n">
        <x:f>IFERROR(K3410/J3410-1,"")</x:f>
        <x:v>0.08518835680033798</x:v>
      </x:c>
      <x:c r="P3410" s="52" t="n">
        <x:f>IFERROR((K3410/G3410)^(1/4)-1,"")</x:f>
        <x:v>-0.033072285074777</x:v>
      </x:c>
      <x:c r="Q3410" s="51" t="n">
        <x:v>405.543</x:v>
      </x:c>
      <x:c r="R3410" s="52" t="n">
        <x:f>IFERROR(Q3410/K3410,"")</x:f>
        <x:v>0.015862165939776705</x:v>
      </x:c>
      <x:c r="S3410" s="53" t="n">
        <x:v>35400</x:v>
      </x:c>
      <x:c r="T3410" s="50" t="str">
        <x:v>EDINET_company_history</x:v>
      </x:c>
      <x:c r="U3410" s="50" t="str">
        <x:v>上田八木短資株式会社</x:v>
      </x:c>
      <x:c r="V3410" s="54" t="n">
        <x:v>0.0265</x:v>
      </x:c>
      <x:c r="W3410" s="50" t="str">
        <x:v>石原 智憲</x:v>
      </x:c>
      <x:c r="X3410" s="50" t="b">
        <x:f>AND(COUNT(L3410:O3410)=4,L3410&gt;='設定'!$B$6,M3410&gt;='設定'!$B$6,N3410&gt;='設定'!$B$6,O3410&gt;='設定'!$B$6)</x:f>
        <x:v>0</x:v>
      </x:c>
      <x:c r="Y3410" s="50" t="b">
        <x:f>AND(COUNT(G3410:K3410)=5,P3410&gt;='設定'!$B$7)</x:f>
        <x:v>0</x:v>
      </x:c>
      <x:c r="Z3410" s="50" t="b">
        <x:f>AND(ISNUMBER(R3410),R3410&gt;='設定'!$B$8)</x:f>
        <x:v>0</x:v>
      </x:c>
      <x:c r="AA3410" s="50" t="b">
        <x:f>AND(ISNUMBER(S3410),S3410&gt;=DATE(YEAR('設定'!$B$10)-'設定'!$B$9,MONTH('設定'!$B$10),DAY('設定'!$B$10)))</x:f>
        <x:v>0</x:v>
      </x:c>
      <x:c r="AB3410" s="55" t="b">
        <x:v>0</x:v>
      </x:c>
      <x:c r="AC3410" s="55" t="b">
        <x:v>0</x:v>
      </x:c>
      <x:c r="AD3410" s="50" t="n">
        <x:f>IF(X3410,1,0)+IF(Z3410,1,0)+IF(AA3410,1,0)+IF(AB3410,1,0)</x:f>
        <x:v>0</x:v>
      </x:c>
      <x:c r="AE3410" s="50" t="n">
        <x:f>IF(Y3410,1,0)+IF(Z3410,1,0)+IF(AA3410,1,0)+IF(AB3410,1,0)</x:f>
        <x:v>0</x:v>
      </x:c>
      <x:c r="AF3410" s="50" t="n">
        <x:f>IF(Y3410,1,0)+IF(Z3410,1,0)+IF(AA3410,1,0)+IF(AC3410,1,0)</x:f>
        <x:v>0</x:v>
      </x:c>
      <x:c r="AG3410" s="53" t="n">
        <x:v>44348</x:v>
      </x:c>
      <x:c r="AH3410" s="50" t="str">
        <x:v>S100VZ8G</x:v>
      </x:c>
      <x:c r="AI3410" s="50" t="str">
        <x:v>NetSalesSummaryOfBusinessResults</x:v>
      </x:c>
      <x:c r="AJ3410" s="50" t="str">
        <x:v>OperatingIncome</x:v>
      </x:c>
      <x:c r="AK3410" s="53" t="n">
        <x:v>45747</x:v>
      </x:c>
      <x:c r="AL3410" s="50" t="str">
        <x:v>365/365/365/366/365</x:v>
      </x:c>
      <x:c r="AM3410" s="51" t="n">
        <x:v>8476338</x:v>
      </x:c>
      <x:c r="AN3410" s="51" t="n">
        <x:v>1051</x:v>
      </x:c>
      <x:c r="AO3410" s="51" t="n">
        <x:f>IFERROR(AM3410*AN3410,"")</x:f>
        <x:v>8908631238</x:v>
      </x:c>
      <x:c r="AP3410" s="56" t="n">
        <x:f>IFERROR(AO3410/(K3410*1000000),"")</x:f>
        <x:v>0.3484468650511398</x:v>
      </x:c>
      <x:c r="AQ3410" s="57" t="n">
        <x:v>117119948.33333331</x:v>
      </x:c>
      <x:c r="AR3410" s="52" t="n">
        <x:v>0.2672489366572726</x:v>
      </x:c>
      <x:c r="AS3410" s="52" t="n">
        <x:v>-0.3114050872160661</x:v>
      </x:c>
      <x:c r="AT3410" s="55" t="b">
        <x:v>1</x:v>
      </x:c>
      <x:c r="AU3410" s="50"/>
      <x:c r="AV3410" s="58" t="n">
        <x:v>0.2462745785510985</x:v>
      </x:c>
      <x:c r="AW3410" s="50" t="n">
        <x:v>564</x:v>
      </x:c>
      <x:c r="AX3410" s="50" t="str">
        <x:v>Future Moat</x:v>
      </x:c>
      <x:c r="AY3410" s="50" t="str">
        <x:v>目立つ機械的警告なし（定性確認は別途必要）</x:v>
      </x:c>
      <x:c r="AZ3410" s="59" t="str">
        <x:v>2025-06-18 15:55</x:v>
      </x:c>
      <x:c r="BA3410" s="53" t="n">
        <x:v>35400</x:v>
      </x:c>
      <x:c r="BB3410" s="50"/>
      <x:c r="BC3410" s="50"/>
      <x:c r="BD3410" s="50"/>
    </x:row>
    <x:row r="3411">
      <x:c r="A3411" s="50" t="n">
        <x:v>3410</x:v>
      </x:c>
      <x:c r="B3411" s="50" t="str">
        <x:v>2315</x:v>
      </x:c>
      <x:c r="C3411" s="50" t="str">
        <x:v>2315.T</x:v>
      </x:c>
      <x:c r="D3411" s="50" t="str">
        <x:v>CAICA DIGITAL Inc.</x:v>
      </x:c>
      <x:c r="E3411" s="50" t="str">
        <x:v>Standard Market(Domestic)</x:v>
      </x:c>
      <x:c r="F3411" s="50" t="str">
        <x:v>Information &amp; Communication</x:v>
      </x:c>
      <x:c r="G3411" s="51" t="n">
        <x:v>5946.824</x:v>
      </x:c>
      <x:c r="H3411" s="51" t="n">
        <x:v>6442.575</x:v>
      </x:c>
      <x:c r="I3411" s="51" t="n">
        <x:v>5679.575</x:v>
      </x:c>
      <x:c r="J3411" s="51" t="n">
        <x:v>5606.65</x:v>
      </x:c>
      <x:c r="K3411" s="51" t="n">
        <x:v>5195.531</x:v>
      </x:c>
      <x:c r="L3411" s="52" t="n">
        <x:f>IFERROR(H3411/G3411-1,"")</x:f>
        <x:v>0.0833639939571107</x:v>
      </x:c>
      <x:c r="M3411" s="52" t="n">
        <x:f>IFERROR(I3411/H3411-1,"")</x:f>
        <x:v>-0.11843090689669888</x:v>
      </x:c>
      <x:c r="N3411" s="52" t="n">
        <x:f>IFERROR(J3411/I3411-1,"")</x:f>
        <x:v>-0.012839869180352403</x:v>
      </x:c>
      <x:c r="O3411" s="52" t="n">
        <x:f>IFERROR(K3411/J3411-1,"")</x:f>
        <x:v>-0.0733270312931964</x:v>
      </x:c>
      <x:c r="P3411" s="52" t="n">
        <x:f>IFERROR((K3411/G3411)^(1/4)-1,"")</x:f>
        <x:v>-0.03320095276326518</x:v>
      </x:c>
      <x:c r="Q3411" s="51" t="n">
        <x:v>70.949</x:v>
      </x:c>
      <x:c r="R3411" s="52" t="n">
        <x:f>IFERROR(Q3411/K3411,"")</x:f>
        <x:v>0.013655774549319405</x:v>
      </x:c>
      <x:c r="S3411" s="53" t="n">
        <x:v>40269</x:v>
      </x:c>
      <x:c r="T3411" s="50" t="str">
        <x:v>EDINET_company_history</x:v>
      </x:c>
      <x:c r="U3411" s="50" t="str">
        <x:v>株式会社フィスコ</x:v>
      </x:c>
      <x:c r="V3411" s="54" t="n">
        <x:v>0.1344</x:v>
      </x:c>
      <x:c r="W3411" s="50" t="str">
        <x:v>鈴 木 伸 / 山 口 健 治</x:v>
      </x:c>
      <x:c r="X3411" s="50" t="b">
        <x:f>AND(COUNT(L3411:O3411)=4,L3411&gt;='設定'!$B$6,M3411&gt;='設定'!$B$6,N3411&gt;='設定'!$B$6,O3411&gt;='設定'!$B$6)</x:f>
        <x:v>0</x:v>
      </x:c>
      <x:c r="Y3411" s="50" t="b">
        <x:f>AND(COUNT(G3411:K3411)=5,P3411&gt;='設定'!$B$7)</x:f>
        <x:v>0</x:v>
      </x:c>
      <x:c r="Z3411" s="50" t="b">
        <x:f>AND(ISNUMBER(R3411),R3411&gt;='設定'!$B$8)</x:f>
        <x:v>0</x:v>
      </x:c>
      <x:c r="AA3411" s="50" t="b">
        <x:f>AND(ISNUMBER(S3411),S3411&gt;=DATE(YEAR('設定'!$B$10)-'設定'!$B$9,MONTH('設定'!$B$10),DAY('設定'!$B$10)))</x:f>
        <x:v>0</x:v>
      </x:c>
      <x:c r="AB3411" s="55" t="b">
        <x:v>0</x:v>
      </x:c>
      <x:c r="AC3411" s="55" t="b">
        <x:v>0</x:v>
      </x:c>
      <x:c r="AD3411" s="50" t="n">
        <x:f>IF(X3411,1,0)+IF(Z3411,1,0)+IF(AA3411,1,0)+IF(AB3411,1,0)</x:f>
        <x:v>0</x:v>
      </x:c>
      <x:c r="AE3411" s="50" t="n">
        <x:f>IF(Y3411,1,0)+IF(Z3411,1,0)+IF(AA3411,1,0)+IF(AB3411,1,0)</x:f>
        <x:v>0</x:v>
      </x:c>
      <x:c r="AF3411" s="50" t="n">
        <x:f>IF(Y3411,1,0)+IF(Z3411,1,0)+IF(AA3411,1,0)+IF(AC3411,1,0)</x:f>
        <x:v>0</x:v>
      </x:c>
      <x:c r="AG3411" s="53" t="n">
        <x:v>44348</x:v>
      </x:c>
      <x:c r="AH3411" s="50" t="str">
        <x:v>S100XHQT</x:v>
      </x:c>
      <x:c r="AI3411" s="50" t="str">
        <x:v>NetSalesSummaryOfBusinessResults</x:v>
      </x:c>
      <x:c r="AJ3411" s="50" t="str">
        <x:v>OperatingIncome</x:v>
      </x:c>
      <x:c r="AK3411" s="53" t="n">
        <x:v>45961</x:v>
      </x:c>
      <x:c r="AL3411" s="50" t="str">
        <x:v>365/365/365/366/365</x:v>
      </x:c>
      <x:c r="AM3411" s="51" t="n">
        <x:v>151252394</x:v>
      </x:c>
      <x:c r="AN3411" s="51" t="n">
        <x:v>63</x:v>
      </x:c>
      <x:c r="AO3411" s="51" t="n">
        <x:f>IFERROR(AM3411*AN3411,"")</x:f>
        <x:v>9528900822</x:v>
      </x:c>
      <x:c r="AP3411" s="56" t="n">
        <x:f>IFERROR(AO3411/(K3411*1000000),"")</x:f>
        <x:v>1.8340571583539778</x:v>
      </x:c>
      <x:c r="AQ3411" s="57" t="n">
        <x:v>144677983.33333334</x:v>
      </x:c>
      <x:c r="AR3411" s="52" t="n">
        <x:v>0.75108856115299</x:v>
      </x:c>
      <x:c r="AS3411" s="52" t="n">
        <x:v>-0.8340425531914893</x:v>
      </x:c>
      <x:c r="AT3411" s="55" t="b">
        <x:v>1</x:v>
      </x:c>
      <x:c r="AU3411" s="50"/>
      <x:c r="AV3411" s="58" t="n">
        <x:v>-0.3398202621273429</x:v>
      </x:c>
      <x:c r="AW3411" s="50" t="n">
        <x:v>3350</x:v>
      </x:c>
      <x:c r="AX3411" s="50" t="str">
        <x:v>Future Moat</x:v>
      </x:c>
      <x:c r="AY3411" s="50" t="str">
        <x:v>年率ボラティリティ60%以上 / ローカル5年最大下落率-60%以下</x:v>
      </x:c>
      <x:c r="AZ3411" s="59" t="str">
        <x:v>2026-01-29 16:51</x:v>
      </x:c>
      <x:c r="BA3411" s="53" t="n">
        <x:v>40269</x:v>
      </x:c>
      <x:c r="BB3411" s="50"/>
      <x:c r="BC3411" s="50"/>
      <x:c r="BD3411" s="50"/>
    </x:row>
    <x:row r="3412">
      <x:c r="A3412" s="50" t="n">
        <x:v>3411</x:v>
      </x:c>
      <x:c r="B3412" s="50" t="str">
        <x:v>3548</x:v>
      </x:c>
      <x:c r="C3412" s="50" t="str">
        <x:v>3548.T</x:v>
      </x:c>
      <x:c r="D3412" s="50" t="str">
        <x:v>BAROQUE JAPAN LIMITED</x:v>
      </x:c>
      <x:c r="E3412" s="50" t="str">
        <x:v>Prime Market (Domestic)</x:v>
      </x:c>
      <x:c r="F3412" s="50" t="str">
        <x:v>Retail Trade</x:v>
      </x:c>
      <x:c r="G3412" s="51" t="n">
        <x:v>59139</x:v>
      </x:c>
      <x:c r="H3412" s="51" t="n">
        <x:v>58842</x:v>
      </x:c>
      <x:c r="I3412" s="51" t="n">
        <x:v>60290</x:v>
      </x:c>
      <x:c r="J3412" s="51" t="n">
        <x:v>58180</x:v>
      </x:c>
      <x:c r="K3412" s="51" t="n">
        <x:v>51499</x:v>
      </x:c>
      <x:c r="L3412" s="52" t="n">
        <x:f>IFERROR(H3412/G3412-1,"")</x:f>
        <x:v>-0.0050220666565210514</x:v>
      </x:c>
      <x:c r="M3412" s="52" t="n">
        <x:f>IFERROR(I3412/H3412-1,"")</x:f>
        <x:v>0.024608273002277192</x:v>
      </x:c>
      <x:c r="N3412" s="52" t="n">
        <x:f>IFERROR(J3412/I3412-1,"")</x:f>
        <x:v>-0.03499751202521151</x:v>
      </x:c>
      <x:c r="O3412" s="52" t="n">
        <x:f>IFERROR(K3412/J3412-1,"")</x:f>
        <x:v>-0.11483327603987625</x:v>
      </x:c>
      <x:c r="P3412" s="52" t="n">
        <x:f>IFERROR((K3412/G3412)^(1/4)-1,"")</x:f>
        <x:v>-0.033990928291984135</x:v>
      </x:c>
      <x:c r="Q3412" s="51" t="n">
        <x:v>321</x:v>
      </x:c>
      <x:c r="R3412" s="52" t="n">
        <x:f>IFERROR(Q3412/K3412,"")</x:f>
        <x:v>0.006233130740402726</x:v>
      </x:c>
      <x:c r="S3412" s="53" t="n">
        <x:v>42675</x:v>
      </x:c>
      <x:c r="T3412" s="50" t="str">
        <x:v>EDINET_company_history</x:v>
      </x:c>
      <x:c r="U3412" s="50" t="str">
        <x:v>MUTUAL CROWN LIMITED（常任代理人 大和証券株式会社）</x:v>
      </x:c>
      <x:c r="V3412" s="54" t="n">
        <x:v>0.2011</x:v>
      </x:c>
      <x:c r="W3412" s="50" t="str">
        <x:v>村井 博之</x:v>
      </x:c>
      <x:c r="X3412" s="50" t="b">
        <x:f>AND(COUNT(L3412:O3412)=4,L3412&gt;='設定'!$B$6,M3412&gt;='設定'!$B$6,N3412&gt;='設定'!$B$6,O3412&gt;='設定'!$B$6)</x:f>
        <x:v>0</x:v>
      </x:c>
      <x:c r="Y3412" s="50" t="b">
        <x:f>AND(COUNT(G3412:K3412)=5,P3412&gt;='設定'!$B$7)</x:f>
        <x:v>0</x:v>
      </x:c>
      <x:c r="Z3412" s="50" t="b">
        <x:f>AND(ISNUMBER(R3412),R3412&gt;='設定'!$B$8)</x:f>
        <x:v>0</x:v>
      </x:c>
      <x:c r="AA3412" s="50" t="b">
        <x:f>AND(ISNUMBER(S3412),S3412&gt;=DATE(YEAR('設定'!$B$10)-'設定'!$B$9,MONTH('設定'!$B$10),DAY('設定'!$B$10)))</x:f>
        <x:v>0</x:v>
      </x:c>
      <x:c r="AB3412" s="55" t="b">
        <x:v>0</x:v>
      </x:c>
      <x:c r="AC3412" s="55" t="b">
        <x:v>0</x:v>
      </x:c>
      <x:c r="AD3412" s="50" t="n">
        <x:f>IF(X3412,1,0)+IF(Z3412,1,0)+IF(AA3412,1,0)+IF(AB3412,1,0)</x:f>
        <x:v>0</x:v>
      </x:c>
      <x:c r="AE3412" s="50" t="n">
        <x:f>IF(Y3412,1,0)+IF(Z3412,1,0)+IF(AA3412,1,0)+IF(AB3412,1,0)</x:f>
        <x:v>0</x:v>
      </x:c>
      <x:c r="AF3412" s="50" t="n">
        <x:f>IF(Y3412,1,0)+IF(Z3412,1,0)+IF(AA3412,1,0)+IF(AC3412,1,0)</x:f>
        <x:v>0</x:v>
      </x:c>
      <x:c r="AG3412" s="53" t="n">
        <x:v>44348</x:v>
      </x:c>
      <x:c r="AH3412" s="50" t="str">
        <x:v>S100Y6V9</x:v>
      </x:c>
      <x:c r="AI3412" s="50" t="str">
        <x:v>NetSalesSummaryOfBusinessResults</x:v>
      </x:c>
      <x:c r="AJ3412" s="50" t="str">
        <x:v>OperatingIncome</x:v>
      </x:c>
      <x:c r="AK3412" s="53" t="n">
        <x:v>46081</x:v>
      </x:c>
      <x:c r="AL3412" s="50" t="str">
        <x:v>365/365/366/365/365</x:v>
      </x:c>
      <x:c r="AM3412" s="51" t="n">
        <x:v>36215900</x:v>
      </x:c>
      <x:c r="AN3412" s="51" t="n">
        <x:v>720</x:v>
      </x:c>
      <x:c r="AO3412" s="51" t="n">
        <x:f>IFERROR(AM3412*AN3412,"")</x:f>
        <x:v>26075448000</x:v>
      </x:c>
      <x:c r="AP3412" s="56" t="n">
        <x:f>IFERROR(AO3412/(K3412*1000000),"")</x:f>
        <x:v>0.5063292102759277</x:v>
      </x:c>
      <x:c r="AQ3412" s="57" t="n">
        <x:v>58734773.333333336</x:v>
      </x:c>
      <x:c r="AR3412" s="52" t="n">
        <x:v>0.1802039556423035</x:v>
      </x:c>
      <x:c r="AS3412" s="52" t="n">
        <x:v>-0.2506209695530694</x:v>
      </x:c>
      <x:c r="AT3412" s="55" t="b">
        <x:v>1</x:v>
      </x:c>
      <x:c r="AU3412" s="50"/>
      <x:c r="AV3412" s="58" t="n">
        <x:v>-0.119152249741412</x:v>
      </x:c>
      <x:c r="AW3412" s="50" t="n">
        <x:v>2705</x:v>
      </x:c>
      <x:c r="AX3412" s="50" t="str">
        <x:v>Core Moat</x:v>
      </x:c>
      <x:c r="AY3412" s="50" t="str">
        <x:v>目立つ機械的警告なし（定性確認は別途必要）</x:v>
      </x:c>
      <x:c r="AZ3412" s="59" t="str">
        <x:v>2026-05-28 15:32</x:v>
      </x:c>
      <x:c r="BA3412" s="53" t="n">
        <x:v>42675</x:v>
      </x:c>
      <x:c r="BB3412" s="50"/>
      <x:c r="BC3412" s="50"/>
      <x:c r="BD3412" s="50" t="str">
        <x:v>TOPIX Small 2</x:v>
      </x:c>
    </x:row>
    <x:row r="3413">
      <x:c r="A3413" s="50" t="n">
        <x:v>3412</x:v>
      </x:c>
      <x:c r="B3413" s="50" t="str">
        <x:v>5951</x:v>
      </x:c>
      <x:c r="C3413" s="50" t="str">
        <x:v>5951.T</x:v>
      </x:c>
      <x:c r="D3413" s="50" t="str">
        <x:v>Dainichi Co.,Ltd.</x:v>
      </x:c>
      <x:c r="E3413" s="50" t="str">
        <x:v>Standard Market(Domestic)</x:v>
      </x:c>
      <x:c r="F3413" s="50" t="str">
        <x:v>Metal Products</x:v>
      </x:c>
      <x:c r="G3413" s="51" t="n">
        <x:v>22884.86</x:v>
      </x:c>
      <x:c r="H3413" s="51" t="n">
        <x:v>21087.889</x:v>
      </x:c>
      <x:c r="I3413" s="51" t="n">
        <x:v>21212.828</x:v>
      </x:c>
      <x:c r="J3413" s="51" t="n">
        <x:v>19650.95</x:v>
      </x:c>
      <x:c r="K3413" s="51" t="n">
        <x:v>19902.665</x:v>
      </x:c>
      <x:c r="L3413" s="52" t="n">
        <x:f>IFERROR(H3413/G3413-1,"")</x:f>
        <x:v>-0.07852226319059852</x:v>
      </x:c>
      <x:c r="M3413" s="52" t="n">
        <x:f>IFERROR(I3413/H3413-1,"")</x:f>
        <x:v>0.005924680275014804</x:v>
      </x:c>
      <x:c r="N3413" s="52" t="n">
        <x:f>IFERROR(J3413/I3413-1,"")</x:f>
        <x:v>-0.0736289381123536</x:v>
      </x:c>
      <x:c r="O3413" s="52" t="n">
        <x:f>IFERROR(K3413/J3413-1,"")</x:f>
        <x:v>0.012809304384775233</x:v>
      </x:c>
      <x:c r="P3413" s="52" t="n">
        <x:f>IFERROR((K3413/G3413)^(1/4)-1,"")</x:f>
        <x:v>-0.0343033090000453</x:v>
      </x:c>
      <x:c r="Q3413" s="51" t="n">
        <x:v>1381.524</x:v>
      </x:c>
      <x:c r="R3413" s="52" t="n">
        <x:f>IFERROR(Q3413/K3413,"")</x:f>
        <x:v>0.06941402068516954</x:v>
      </x:c>
      <x:c r="S3413" s="53" t="n">
        <x:v>35947</x:v>
      </x:c>
      <x:c r="T3413" s="50" t="str">
        <x:v>EDINET_company_history</x:v>
      </x:c>
      <x:c r="U3413" s="50" t="str">
        <x:v>株式会社ビー・エッチ</x:v>
      </x:c>
      <x:c r="V3413" s="54" t="n">
        <x:v>0.1138</x:v>
      </x:c>
      <x:c r="W3413" s="50" t="str">
        <x:v>吉井 久夫 / 吉井 唯</x:v>
      </x:c>
      <x:c r="X3413" s="50" t="b">
        <x:f>AND(COUNT(L3413:O3413)=4,L3413&gt;='設定'!$B$6,M3413&gt;='設定'!$B$6,N3413&gt;='設定'!$B$6,O3413&gt;='設定'!$B$6)</x:f>
        <x:v>0</x:v>
      </x:c>
      <x:c r="Y3413" s="50" t="b">
        <x:f>AND(COUNT(G3413:K3413)=5,P3413&gt;='設定'!$B$7)</x:f>
        <x:v>0</x:v>
      </x:c>
      <x:c r="Z3413" s="50" t="b">
        <x:f>AND(ISNUMBER(R3413),R3413&gt;='設定'!$B$8)</x:f>
        <x:v>0</x:v>
      </x:c>
      <x:c r="AA3413" s="50" t="b">
        <x:f>AND(ISNUMBER(S3413),S3413&gt;=DATE(YEAR('設定'!$B$10)-'設定'!$B$9,MONTH('設定'!$B$10),DAY('設定'!$B$10)))</x:f>
        <x:v>0</x:v>
      </x:c>
      <x:c r="AB3413" s="55" t="b">
        <x:v>0</x:v>
      </x:c>
      <x:c r="AC3413" s="55" t="b">
        <x:v>0</x:v>
      </x:c>
      <x:c r="AD3413" s="50" t="n">
        <x:f>IF(X3413,1,0)+IF(Z3413,1,0)+IF(AA3413,1,0)+IF(AB3413,1,0)</x:f>
        <x:v>0</x:v>
      </x:c>
      <x:c r="AE3413" s="50" t="n">
        <x:f>IF(Y3413,1,0)+IF(Z3413,1,0)+IF(AA3413,1,0)+IF(AB3413,1,0)</x:f>
        <x:v>0</x:v>
      </x:c>
      <x:c r="AF3413" s="50" t="n">
        <x:f>IF(Y3413,1,0)+IF(Z3413,1,0)+IF(AA3413,1,0)+IF(AC3413,1,0)</x:f>
        <x:v>0</x:v>
      </x:c>
      <x:c r="AG3413" s="53" t="n">
        <x:v>44348</x:v>
      </x:c>
      <x:c r="AH3413" s="50" t="str">
        <x:v>S100W3U0</x:v>
      </x:c>
      <x:c r="AI3413" s="50" t="str">
        <x:v>NetSalesSummaryOfBusinessResults</x:v>
      </x:c>
      <x:c r="AJ3413" s="50" t="str">
        <x:v>OperatingIncome</x:v>
      </x:c>
      <x:c r="AK3413" s="53" t="n">
        <x:v>45747</x:v>
      </x:c>
      <x:c r="AL3413" s="50" t="str">
        <x:v>365/365/365/366/365</x:v>
      </x:c>
      <x:c r="AM3413" s="51" t="n">
        <x:v>16185087</x:v>
      </x:c>
      <x:c r="AN3413" s="51" t="n">
        <x:v>956</x:v>
      </x:c>
      <x:c r="AO3413" s="51" t="n">
        <x:f>IFERROR(AM3413*AN3413,"")</x:f>
        <x:v>15472943172</x:v>
      </x:c>
      <x:c r="AP3413" s="56" t="n">
        <x:f>IFERROR(AO3413/(K3413*1000000),"")</x:f>
        <x:v>0.7774307195543914</x:v>
      </x:c>
      <x:c r="AQ3413" s="57" t="n">
        <x:v>28572578.333333332</x:v>
      </x:c>
      <x:c r="AR3413" s="52" t="n">
        <x:v>0.2210736760469842</x:v>
      </x:c>
      <x:c r="AS3413" s="52" t="n">
        <x:v>-0.2379709511480821</x:v>
      </x:c>
      <x:c r="AT3413" s="55" t="b">
        <x:v>1</x:v>
      </x:c>
      <x:c r="AU3413" s="50"/>
      <x:c r="AV3413" s="58" t="n">
        <x:v>0.2876678883784006</x:v>
      </x:c>
      <x:c r="AW3413" s="50" t="n">
        <x:v>456</x:v>
      </x:c>
      <x:c r="AX3413" s="50" t="str">
        <x:v>Discovery</x:v>
      </x:c>
      <x:c r="AY3413" s="50" t="str">
        <x:v>目立つ機械的警告なし（定性確認は別途必要）</x:v>
      </x:c>
      <x:c r="AZ3413" s="59" t="str">
        <x:v>2025-06-25 09:50</x:v>
      </x:c>
      <x:c r="BA3413" s="53" t="n">
        <x:v>35947</x:v>
      </x:c>
      <x:c r="BB3413" s="50"/>
      <x:c r="BC3413" s="50"/>
      <x:c r="BD3413" s="50"/>
    </x:row>
    <x:row r="3414">
      <x:c r="A3414" s="50" t="n">
        <x:v>3413</x:v>
      </x:c>
      <x:c r="B3414" s="50" t="str">
        <x:v>7538</x:v>
      </x:c>
      <x:c r="C3414" s="50" t="str">
        <x:v>7538.T</x:v>
      </x:c>
      <x:c r="D3414" s="50" t="str">
        <x:v>DAISUI CO.,LTD.</x:v>
      </x:c>
      <x:c r="E3414" s="50" t="str">
        <x:v>Standard Market(Domestic)</x:v>
      </x:c>
      <x:c r="F3414" s="50" t="str">
        <x:v>Wholesale Trade</x:v>
      </x:c>
      <x:c r="G3414" s="51" t="n">
        <x:v>114239</x:v>
      </x:c>
      <x:c r="H3414" s="51" t="n">
        <x:v>88788</x:v>
      </x:c>
      <x:c r="I3414" s="51" t="n">
        <x:v>98458</x:v>
      </x:c>
      <x:c r="J3414" s="51" t="n">
        <x:v>98460</x:v>
      </x:c>
      <x:c r="K3414" s="51" t="n">
        <x:v>99302</x:v>
      </x:c>
      <x:c r="L3414" s="52" t="n">
        <x:f>IFERROR(H3414/G3414-1,"")</x:f>
        <x:v>-0.2227873143147261</x:v>
      </x:c>
      <x:c r="M3414" s="52" t="n">
        <x:f>IFERROR(I3414/H3414-1,"")</x:f>
        <x:v>0.10891111411452004</x:v>
      </x:c>
      <x:c r="N3414" s="52" t="n">
        <x:f>IFERROR(J3414/I3414-1,"")</x:f>
        <x:v>0.00002031323000672991</x:v>
      </x:c>
      <x:c r="O3414" s="52" t="n">
        <x:f>IFERROR(K3414/J3414-1,"")</x:f>
        <x:v>0.008551696120251862</x:v>
      </x:c>
      <x:c r="P3414" s="52" t="n">
        <x:f>IFERROR((K3414/G3414)^(1/4)-1,"")</x:f>
        <x:v>-0.0344252492459276</x:v>
      </x:c>
      <x:c r="Q3414" s="51" t="n">
        <x:v>680</x:v>
      </x:c>
      <x:c r="R3414" s="52" t="n">
        <x:f>IFERROR(Q3414/K3414,"")</x:f>
        <x:v>0.0068477976274395275</x:v>
      </x:c>
      <x:c r="S3414" s="53" t="n">
        <x:v>35490</x:v>
      </x:c>
      <x:c r="T3414" s="50" t="str">
        <x:v>EDINET_company_history</x:v>
      </x:c>
      <x:c r="U3414" s="50" t="str">
        <x:v>株式会社ニッスイ</x:v>
      </x:c>
      <x:c r="V3414" s="54" t="n">
        <x:v>0.3175</x:v>
      </x:c>
      <x:c r="W3414" s="50" t="str">
        <x:v>山橋 英一郎 / 児島 實 / 金岡 正倍</x:v>
      </x:c>
      <x:c r="X3414" s="50" t="b">
        <x:f>AND(COUNT(L3414:O3414)=4,L3414&gt;='設定'!$B$6,M3414&gt;='設定'!$B$6,N3414&gt;='設定'!$B$6,O3414&gt;='設定'!$B$6)</x:f>
        <x:v>0</x:v>
      </x:c>
      <x:c r="Y3414" s="50" t="b">
        <x:f>AND(COUNT(G3414:K3414)=5,P3414&gt;='設定'!$B$7)</x:f>
        <x:v>0</x:v>
      </x:c>
      <x:c r="Z3414" s="50" t="b">
        <x:f>AND(ISNUMBER(R3414),R3414&gt;='設定'!$B$8)</x:f>
        <x:v>0</x:v>
      </x:c>
      <x:c r="AA3414" s="50" t="b">
        <x:f>AND(ISNUMBER(S3414),S3414&gt;=DATE(YEAR('設定'!$B$10)-'設定'!$B$9,MONTH('設定'!$B$10),DAY('設定'!$B$10)))</x:f>
        <x:v>0</x:v>
      </x:c>
      <x:c r="AB3414" s="55" t="b">
        <x:v>0</x:v>
      </x:c>
      <x:c r="AC3414" s="55" t="b">
        <x:v>0</x:v>
      </x:c>
      <x:c r="AD3414" s="50" t="n">
        <x:f>IF(X3414,1,0)+IF(Z3414,1,0)+IF(AA3414,1,0)+IF(AB3414,1,0)</x:f>
        <x:v>0</x:v>
      </x:c>
      <x:c r="AE3414" s="50" t="n">
        <x:f>IF(Y3414,1,0)+IF(Z3414,1,0)+IF(AA3414,1,0)+IF(AB3414,1,0)</x:f>
        <x:v>0</x:v>
      </x:c>
      <x:c r="AF3414" s="50" t="n">
        <x:f>IF(Y3414,1,0)+IF(Z3414,1,0)+IF(AA3414,1,0)+IF(AC3414,1,0)</x:f>
        <x:v>0</x:v>
      </x:c>
      <x:c r="AG3414" s="53" t="n">
        <x:v>44348</x:v>
      </x:c>
      <x:c r="AH3414" s="50" t="str">
        <x:v>S100W1YD</x:v>
      </x:c>
      <x:c r="AI3414" s="50" t="str">
        <x:v>NetSalesSummaryOfBusinessResults</x:v>
      </x:c>
      <x:c r="AJ3414" s="50" t="str">
        <x:v>OperatingIncome</x:v>
      </x:c>
      <x:c r="AK3414" s="53" t="n">
        <x:v>45747</x:v>
      </x:c>
      <x:c r="AL3414" s="50" t="str">
        <x:v>365/365/365/366/365</x:v>
      </x:c>
      <x:c r="AM3414" s="51" t="n">
        <x:v>13553519</x:v>
      </x:c>
      <x:c r="AN3414" s="51" t="n">
        <x:v>362</x:v>
      </x:c>
      <x:c r="AO3414" s="51" t="n">
        <x:f>IFERROR(AM3414*AN3414,"")</x:f>
        <x:v>4906373878</x:v>
      </x:c>
      <x:c r="AP3414" s="56" t="n">
        <x:f>IFERROR(AO3414/(K3414*1000000),"")</x:f>
        <x:v>0.04940861088397011</x:v>
      </x:c>
      <x:c r="AQ3414" s="57" t="n">
        <x:v>3073053.3333333335</x:v>
      </x:c>
      <x:c r="AR3414" s="52" t="n">
        <x:v>0.2929671725110068</x:v>
      </x:c>
      <x:c r="AS3414" s="52" t="n">
        <x:v>-0.3245192283522142</x:v>
      </x:c>
      <x:c r="AT3414" s="55" t="b">
        <x:v>0</x:v>
      </x:c>
      <x:c r="AU3414" s="50" t="str">
        <x:v>low_liquidity</x:v>
      </x:c>
      <x:c r="AV3414" s="58" t="n">
        <x:v>-0.1031095508438755</x:v>
      </x:c>
      <x:c r="AW3414" s="50" t="n">
        <x:v>2625</x:v>
      </x:c>
      <x:c r="AX3414" s="50" t="str">
        <x:v>Transformation Moat</x:v>
      </x:c>
      <x:c r="AY3414" s="50" t="str">
        <x:v>既存適格性フィルター不通過: low_liquidity / 60日平均売買代金2,000万円未満</x:v>
      </x:c>
      <x:c r="AZ3414" s="59" t="str">
        <x:v>2025-06-24 13:10</x:v>
      </x:c>
      <x:c r="BA3414" s="53" t="n">
        <x:v>35490</x:v>
      </x:c>
      <x:c r="BB3414" s="50"/>
      <x:c r="BC3414" s="50"/>
      <x:c r="BD3414" s="50"/>
    </x:row>
    <x:row r="3415">
      <x:c r="A3415" s="50" t="n">
        <x:v>3414</x:v>
      </x:c>
      <x:c r="B3415" s="50" t="str">
        <x:v>9903</x:v>
      </x:c>
      <x:c r="C3415" s="50" t="str">
        <x:v>9903.T</x:v>
      </x:c>
      <x:c r="D3415" s="50" t="str">
        <x:v>KANSEKI CO.,LTD</x:v>
      </x:c>
      <x:c r="E3415" s="50" t="str">
        <x:v>Standard Market(Domestic)</x:v>
      </x:c>
      <x:c r="F3415" s="50" t="str">
        <x:v>Retail Trade</x:v>
      </x:c>
      <x:c r="G3415" s="51" t="n">
        <x:v>40831.894</x:v>
      </x:c>
      <x:c r="H3415" s="51" t="n">
        <x:v>38069.18</x:v>
      </x:c>
      <x:c r="I3415" s="51" t="n">
        <x:v>36353.889</x:v>
      </x:c>
      <x:c r="J3415" s="51" t="n">
        <x:v>36552.288</x:v>
      </x:c>
      <x:c r="K3415" s="51" t="n">
        <x:v>35470.795</x:v>
      </x:c>
      <x:c r="L3415" s="52" t="n">
        <x:f>IFERROR(H3415/G3415-1,"")</x:f>
        <x:v>-0.06766068701099193</x:v>
      </x:c>
      <x:c r="M3415" s="52" t="n">
        <x:f>IFERROR(I3415/H3415-1,"")</x:f>
        <x:v>-0.045057209007391186</x:v>
      </x:c>
      <x:c r="N3415" s="52" t="n">
        <x:f>IFERROR(J3415/I3415-1,"")</x:f>
        <x:v>0.005457435379196962</x:v>
      </x:c>
      <x:c r="O3415" s="52" t="n">
        <x:f>IFERROR(K3415/J3415-1,"")</x:f>
        <x:v>-0.029587559607759717</x:v>
      </x:c>
      <x:c r="P3415" s="52" t="n">
        <x:f>IFERROR((K3415/G3415)^(1/4)-1,"")</x:f>
        <x:v>-0.03457653732149246</x:v>
      </x:c>
      <x:c r="Q3415" s="51" t="n">
        <x:v>529.14</x:v>
      </x:c>
      <x:c r="R3415" s="52" t="n">
        <x:f>IFERROR(Q3415/K3415,"")</x:f>
        <x:v>0.014917624485157438</x:v>
      </x:c>
      <x:c r="S3415" s="53" t="n">
        <x:v>38322</x:v>
      </x:c>
      <x:c r="T3415" s="50" t="str">
        <x:v>EDINET_company_history</x:v>
      </x:c>
      <x:c r="U3415" s="50" t="str">
        <x:v>服部商会株式会社</x:v>
      </x:c>
      <x:c r="V3415" s="54" t="n">
        <x:v>0.2923</x:v>
      </x:c>
      <x:c r="W3415" s="50" t="str">
        <x:v>大田垣 一 郎</x:v>
      </x:c>
      <x:c r="X3415" s="50" t="b">
        <x:f>AND(COUNT(L3415:O3415)=4,L3415&gt;='設定'!$B$6,M3415&gt;='設定'!$B$6,N3415&gt;='設定'!$B$6,O3415&gt;='設定'!$B$6)</x:f>
        <x:v>0</x:v>
      </x:c>
      <x:c r="Y3415" s="50" t="b">
        <x:f>AND(COUNT(G3415:K3415)=5,P3415&gt;='設定'!$B$7)</x:f>
        <x:v>0</x:v>
      </x:c>
      <x:c r="Z3415" s="50" t="b">
        <x:f>AND(ISNUMBER(R3415),R3415&gt;='設定'!$B$8)</x:f>
        <x:v>0</x:v>
      </x:c>
      <x:c r="AA3415" s="50" t="b">
        <x:f>AND(ISNUMBER(S3415),S3415&gt;=DATE(YEAR('設定'!$B$10)-'設定'!$B$9,MONTH('設定'!$B$10),DAY('設定'!$B$10)))</x:f>
        <x:v>0</x:v>
      </x:c>
      <x:c r="AB3415" s="55" t="b">
        <x:v>0</x:v>
      </x:c>
      <x:c r="AC3415" s="55" t="b">
        <x:v>0</x:v>
      </x:c>
      <x:c r="AD3415" s="50" t="n">
        <x:f>IF(X3415,1,0)+IF(Z3415,1,0)+IF(AA3415,1,0)+IF(AB3415,1,0)</x:f>
        <x:v>0</x:v>
      </x:c>
      <x:c r="AE3415" s="50" t="n">
        <x:f>IF(Y3415,1,0)+IF(Z3415,1,0)+IF(AA3415,1,0)+IF(AB3415,1,0)</x:f>
        <x:v>0</x:v>
      </x:c>
      <x:c r="AF3415" s="50" t="n">
        <x:f>IF(Y3415,1,0)+IF(Z3415,1,0)+IF(AA3415,1,0)+IF(AC3415,1,0)</x:f>
        <x:v>0</x:v>
      </x:c>
      <x:c r="AG3415" s="53" t="n">
        <x:v>44348</x:v>
      </x:c>
      <x:c r="AH3415" s="50" t="str">
        <x:v>S100Y67I</x:v>
      </x:c>
      <x:c r="AI3415" s="50" t="str">
        <x:v>NetSalesSummaryOfBusinessResults</x:v>
      </x:c>
      <x:c r="AJ3415" s="50" t="str">
        <x:v>OperatingIncome</x:v>
      </x:c>
      <x:c r="AK3415" s="53" t="n">
        <x:v>46081</x:v>
      </x:c>
      <x:c r="AL3415" s="50" t="str">
        <x:v>365/365/366/365/365</x:v>
      </x:c>
      <x:c r="AM3415" s="51" t="n">
        <x:v>7456100</x:v>
      </x:c>
      <x:c r="AN3415" s="51" t="n">
        <x:v>1250</x:v>
      </x:c>
      <x:c r="AO3415" s="51" t="n">
        <x:f>IFERROR(AM3415*AN3415,"")</x:f>
        <x:v>9320125000</x:v>
      </x:c>
      <x:c r="AP3415" s="56" t="n">
        <x:f>IFERROR(AO3415/(K3415*1000000),"")</x:f>
        <x:v>0.26275489455480205</x:v>
      </x:c>
      <x:c r="AQ3415" s="57" t="n">
        <x:v>5017521.666666667</x:v>
      </x:c>
      <x:c r="AR3415" s="52" t="n">
        <x:v>0.2244837836501765</x:v>
      </x:c>
      <x:c r="AS3415" s="52" t="n">
        <x:v>-0.7028810076517307</x:v>
      </x:c>
      <x:c r="AT3415" s="55" t="b">
        <x:v>0</x:v>
      </x:c>
      <x:c r="AU3415" s="50" t="str">
        <x:v>low_liquidity</x:v>
      </x:c>
      <x:c r="AV3415" s="58" t="n">
        <x:v>-0.2199552707210592</x:v>
      </x:c>
      <x:c r="AW3415" s="50" t="n">
        <x:v>3103</x:v>
      </x:c>
      <x:c r="AX3415" s="50" t="str">
        <x:v>Core Moat</x:v>
      </x:c>
      <x:c r="AY3415" s="50" t="str">
        <x:v>既存適格性フィルター不通過: low_liquidity / 60日平均売買代金2,000万円未満 / ローカル5年最大下落率-60%以下</x:v>
      </x:c>
      <x:c r="AZ3415" s="59" t="str">
        <x:v>2026-05-27 14:30</x:v>
      </x:c>
      <x:c r="BA3415" s="53" t="n">
        <x:v>38322</x:v>
      </x:c>
      <x:c r="BB3415" s="50"/>
      <x:c r="BC3415" s="50"/>
      <x:c r="BD3415" s="50"/>
    </x:row>
    <x:row r="3416">
      <x:c r="A3416" s="50" t="n">
        <x:v>3415</x:v>
      </x:c>
      <x:c r="B3416" s="50" t="str">
        <x:v>8095</x:v>
      </x:c>
      <x:c r="C3416" s="50" t="str">
        <x:v>8095.T</x:v>
      </x:c>
      <x:c r="D3416" s="50" t="str">
        <x:v>Astena Holdings Co.,Ltd.</x:v>
      </x:c>
      <x:c r="E3416" s="50" t="str">
        <x:v>Prime Market (Domestic)</x:v>
      </x:c>
      <x:c r="F3416" s="50" t="str">
        <x:v>Wholesale Trade</x:v>
      </x:c>
      <x:c r="G3416" s="51" t="n">
        <x:v>72322</x:v>
      </x:c>
      <x:c r="H3416" s="51" t="n">
        <x:v>49636</x:v>
      </x:c>
      <x:c r="I3416" s="51" t="n">
        <x:v>51984</x:v>
      </x:c>
      <x:c r="J3416" s="51" t="n">
        <x:v>57993</x:v>
      </x:c>
      <x:c r="K3416" s="51" t="n">
        <x:v>62744</x:v>
      </x:c>
      <x:c r="L3416" s="52" t="n">
        <x:f>IFERROR(H3416/G3416-1,"")</x:f>
        <x:v>-0.3136804844998755</x:v>
      </x:c>
      <x:c r="M3416" s="52" t="n">
        <x:f>IFERROR(I3416/H3416-1,"")</x:f>
        <x:v>0.04730437585623348</x:v>
      </x:c>
      <x:c r="N3416" s="52" t="n">
        <x:f>IFERROR(J3416/I3416-1,"")</x:f>
        <x:v>0.11559325946445065</x:v>
      </x:c>
      <x:c r="O3416" s="52" t="n">
        <x:f>IFERROR(K3416/J3416-1,"")</x:f>
        <x:v>0.08192368044419163</x:v>
      </x:c>
      <x:c r="P3416" s="52" t="n">
        <x:f>IFERROR((K3416/G3416)^(1/4)-1,"")</x:f>
        <x:v>-0.034893048934442006</x:v>
      </x:c>
      <x:c r="Q3416" s="51" t="n">
        <x:v>3017</x:v>
      </x:c>
      <x:c r="R3416" s="52" t="n">
        <x:f>IFERROR(Q3416/K3416,"")</x:f>
        <x:v>0.04808427897488206</x:v>
      </x:c>
      <x:c r="S3416" s="53" t="n">
        <x:v>23193</x:v>
      </x:c>
      <x:c r="T3416" s="50" t="str">
        <x:v>EDINET_company_history</x:v>
      </x:c>
      <x:c r="U3416" s="50" t="str">
        <x:v>日本マスタートラスト信託銀行株式会社 （信託口） （注）１</x:v>
      </x:c>
      <x:c r="V3416" s="54" t="n">
        <x:v>0.081</x:v>
      </x:c>
      <x:c r="W3416" s="50" t="str">
        <x:v>瀬戸口 智</x:v>
      </x:c>
      <x:c r="X3416" s="50" t="b">
        <x:f>AND(COUNT(L3416:O3416)=4,L3416&gt;='設定'!$B$6,M3416&gt;='設定'!$B$6,N3416&gt;='設定'!$B$6,O3416&gt;='設定'!$B$6)</x:f>
        <x:v>0</x:v>
      </x:c>
      <x:c r="Y3416" s="50" t="b">
        <x:f>AND(COUNT(G3416:K3416)=5,P3416&gt;='設定'!$B$7)</x:f>
        <x:v>0</x:v>
      </x:c>
      <x:c r="Z3416" s="50" t="b">
        <x:f>AND(ISNUMBER(R3416),R3416&gt;='設定'!$B$8)</x:f>
        <x:v>0</x:v>
      </x:c>
      <x:c r="AA3416" s="50" t="b">
        <x:f>AND(ISNUMBER(S3416),S3416&gt;=DATE(YEAR('設定'!$B$10)-'設定'!$B$9,MONTH('設定'!$B$10),DAY('設定'!$B$10)))</x:f>
        <x:v>0</x:v>
      </x:c>
      <x:c r="AB3416" s="55" t="b">
        <x:v>0</x:v>
      </x:c>
      <x:c r="AC3416" s="55" t="b">
        <x:v>0</x:v>
      </x:c>
      <x:c r="AD3416" s="50" t="n">
        <x:f>IF(X3416,1,0)+IF(Z3416,1,0)+IF(AA3416,1,0)+IF(AB3416,1,0)</x:f>
        <x:v>0</x:v>
      </x:c>
      <x:c r="AE3416" s="50" t="n">
        <x:f>IF(Y3416,1,0)+IF(Z3416,1,0)+IF(AA3416,1,0)+IF(AB3416,1,0)</x:f>
        <x:v>0</x:v>
      </x:c>
      <x:c r="AF3416" s="50" t="n">
        <x:f>IF(Y3416,1,0)+IF(Z3416,1,0)+IF(AA3416,1,0)+IF(AC3416,1,0)</x:f>
        <x:v>0</x:v>
      </x:c>
      <x:c r="AG3416" s="53" t="n">
        <x:v>44348</x:v>
      </x:c>
      <x:c r="AH3416" s="50" t="str">
        <x:v>S100XN2T</x:v>
      </x:c>
      <x:c r="AI3416" s="50" t="str">
        <x:v>NetSalesSummaryOfBusinessResults</x:v>
      </x:c>
      <x:c r="AJ3416" s="50" t="str">
        <x:v>OperatingIncome</x:v>
      </x:c>
      <x:c r="AK3416" s="53" t="n">
        <x:v>45991</x:v>
      </x:c>
      <x:c r="AL3416" s="50" t="str">
        <x:v>365/365/365/366/365</x:v>
      </x:c>
      <x:c r="AM3416" s="51" t="n">
        <x:v>41021666</x:v>
      </x:c>
      <x:c r="AN3416" s="51" t="n">
        <x:v>477</x:v>
      </x:c>
      <x:c r="AO3416" s="51" t="n">
        <x:f>IFERROR(AM3416*AN3416,"")</x:f>
        <x:v>19567334682</x:v>
      </x:c>
      <x:c r="AP3416" s="56" t="n">
        <x:f>IFERROR(AO3416/(K3416*1000000),"")</x:f>
        <x:v>0.3118598540418207</x:v>
      </x:c>
      <x:c r="AQ3416" s="57" t="n">
        <x:v>57531943.333333336</x:v>
      </x:c>
      <x:c r="AR3416" s="52" t="n">
        <x:v>0.2702379835709342</x:v>
      </x:c>
      <x:c r="AS3416" s="52" t="n">
        <x:v>-0.4591090271141933</x:v>
      </x:c>
      <x:c r="AT3416" s="55" t="b">
        <x:v>1</x:v>
      </x:c>
      <x:c r="AU3416" s="50"/>
      <x:c r="AV3416" s="58" t="n">
        <x:v>-0.0892482506533025</x:v>
      </x:c>
      <x:c r="AW3416" s="50" t="n">
        <x:v>2531</x:v>
      </x:c>
      <x:c r="AX3416" s="50" t="str">
        <x:v>Transformation Moat</x:v>
      </x:c>
      <x:c r="AY3416" s="50" t="str">
        <x:v>目立つ機械的警告なし（定性確認は別途必要）</x:v>
      </x:c>
      <x:c r="AZ3416" s="59" t="str">
        <x:v>2026-02-25 15:05</x:v>
      </x:c>
      <x:c r="BA3416" s="53" t="n">
        <x:v>23193</x:v>
      </x:c>
      <x:c r="BB3416" s="50"/>
      <x:c r="BC3416" s="50"/>
      <x:c r="BD3416" s="50" t="str">
        <x:v>TOPIX Small 2</x:v>
      </x:c>
    </x:row>
    <x:row r="3417">
      <x:c r="A3417" s="50" t="n">
        <x:v>3416</x:v>
      </x:c>
      <x:c r="B3417" s="50" t="str">
        <x:v>3396</x:v>
      </x:c>
      <x:c r="C3417" s="50" t="str">
        <x:v>3396.T</x:v>
      </x:c>
      <x:c r="D3417" s="50" t="str">
        <x:v>FELISSIMO CORPORATION</x:v>
      </x:c>
      <x:c r="E3417" s="50" t="str">
        <x:v>Standard Market(Domestic)</x:v>
      </x:c>
      <x:c r="F3417" s="50" t="str">
        <x:v>Retail Trade</x:v>
      </x:c>
      <x:c r="G3417" s="51" t="n">
        <x:v>33729</x:v>
      </x:c>
      <x:c r="H3417" s="51" t="n">
        <x:v>32160</x:v>
      </x:c>
      <x:c r="I3417" s="51" t="n">
        <x:v>29607</x:v>
      </x:c>
      <x:c r="J3417" s="51" t="n">
        <x:v>29449</x:v>
      </x:c>
      <x:c r="K3417" s="51" t="n">
        <x:v>29179</x:v>
      </x:c>
      <x:c r="L3417" s="52" t="n">
        <x:f>IFERROR(H3417/G3417-1,"")</x:f>
        <x:v>-0.04651783331850934</x:v>
      </x:c>
      <x:c r="M3417" s="52" t="n">
        <x:f>IFERROR(I3417/H3417-1,"")</x:f>
        <x:v>-0.07938432835820897</x:v>
      </x:c>
      <x:c r="N3417" s="52" t="n">
        <x:f>IFERROR(J3417/I3417-1,"")</x:f>
        <x:v>-0.005336575809774757</x:v>
      </x:c>
      <x:c r="O3417" s="52" t="n">
        <x:f>IFERROR(K3417/J3417-1,"")</x:f>
        <x:v>-0.009168392814696613</x:v>
      </x:c>
      <x:c r="P3417" s="52" t="n">
        <x:f>IFERROR((K3417/G3417)^(1/4)-1,"")</x:f>
        <x:v>-0.035578830771963665</x:v>
      </x:c>
      <x:c r="Q3417" s="51" t="n">
        <x:v>215</x:v>
      </x:c>
      <x:c r="R3417" s="52" t="n">
        <x:f>IFERROR(Q3417/K3417,"")</x:f>
        <x:v>0.007368312827718565</x:v>
      </x:c>
      <x:c r="S3417" s="53" t="n">
        <x:v>38749</x:v>
      </x:c>
      <x:c r="T3417" s="50" t="str">
        <x:v>EDINET_company_history</x:v>
      </x:c>
      <x:c r="U3417" s="50" t="str">
        <x:v>株式会社目神山事務所</x:v>
      </x:c>
      <x:c r="V3417" s="54" t="n">
        <x:v>0.1127</x:v>
      </x:c>
      <x:c r="W3417" s="50" t="str">
        <x:v>矢崎 和彦 / 矢崎 真理</x:v>
      </x:c>
      <x:c r="X3417" s="50" t="b">
        <x:f>AND(COUNT(L3417:O3417)=4,L3417&gt;='設定'!$B$6,M3417&gt;='設定'!$B$6,N3417&gt;='設定'!$B$6,O3417&gt;='設定'!$B$6)</x:f>
        <x:v>0</x:v>
      </x:c>
      <x:c r="Y3417" s="50" t="b">
        <x:f>AND(COUNT(G3417:K3417)=5,P3417&gt;='設定'!$B$7)</x:f>
        <x:v>0</x:v>
      </x:c>
      <x:c r="Z3417" s="50" t="b">
        <x:f>AND(ISNUMBER(R3417),R3417&gt;='設定'!$B$8)</x:f>
        <x:v>0</x:v>
      </x:c>
      <x:c r="AA3417" s="50" t="b">
        <x:f>AND(ISNUMBER(S3417),S3417&gt;=DATE(YEAR('設定'!$B$10)-'設定'!$B$9,MONTH('設定'!$B$10),DAY('設定'!$B$10)))</x:f>
        <x:v>0</x:v>
      </x:c>
      <x:c r="AB3417" s="55" t="b">
        <x:v>0</x:v>
      </x:c>
      <x:c r="AC3417" s="55" t="b">
        <x:v>0</x:v>
      </x:c>
      <x:c r="AD3417" s="50" t="n">
        <x:f>IF(X3417,1,0)+IF(Z3417,1,0)+IF(AA3417,1,0)+IF(AB3417,1,0)</x:f>
        <x:v>0</x:v>
      </x:c>
      <x:c r="AE3417" s="50" t="n">
        <x:f>IF(Y3417,1,0)+IF(Z3417,1,0)+IF(AA3417,1,0)+IF(AB3417,1,0)</x:f>
        <x:v>0</x:v>
      </x:c>
      <x:c r="AF3417" s="50" t="n">
        <x:f>IF(Y3417,1,0)+IF(Z3417,1,0)+IF(AA3417,1,0)+IF(AC3417,1,0)</x:f>
        <x:v>0</x:v>
      </x:c>
      <x:c r="AG3417" s="53" t="n">
        <x:v>44348</x:v>
      </x:c>
      <x:c r="AH3417" s="50" t="str">
        <x:v>S100Y6XM</x:v>
      </x:c>
      <x:c r="AI3417" s="50" t="str">
        <x:v>NetSalesSummaryOfBusinessResults</x:v>
      </x:c>
      <x:c r="AJ3417" s="50" t="str">
        <x:v>OperatingIncome</x:v>
      </x:c>
      <x:c r="AK3417" s="53" t="n">
        <x:v>46081</x:v>
      </x:c>
      <x:c r="AL3417" s="50" t="str">
        <x:v>365/365/366/365/365</x:v>
      </x:c>
      <x:c r="AM3417" s="51" t="n">
        <x:v>7122600</x:v>
      </x:c>
      <x:c r="AN3417" s="51" t="n">
        <x:v>828</x:v>
      </x:c>
      <x:c r="AO3417" s="51" t="n">
        <x:f>IFERROR(AM3417*AN3417,"")</x:f>
        <x:v>5897512800</x:v>
      </x:c>
      <x:c r="AP3417" s="56" t="n">
        <x:f>IFERROR(AO3417/(K3417*1000000),"")</x:f>
        <x:v>0.20211497309709037</x:v>
      </x:c>
      <x:c r="AQ3417" s="57" t="n">
        <x:v>5782095</x:v>
      </x:c>
      <x:c r="AR3417" s="52" t="n">
        <x:v>0.2293191318378785</x:v>
      </x:c>
      <x:c r="AS3417" s="52" t="n">
        <x:v>-0.5822967806848534</x:v>
      </x:c>
      <x:c r="AT3417" s="55" t="b">
        <x:v>0</x:v>
      </x:c>
      <x:c r="AU3417" s="50" t="str">
        <x:v>low_liquidity</x:v>
      </x:c>
      <x:c r="AV3417" s="58" t="n">
        <x:v>-0.0398394090557139</x:v>
      </x:c>
      <x:c r="AW3417" s="50" t="n">
        <x:v>2189</x:v>
      </x:c>
      <x:c r="AX3417" s="50" t="str">
        <x:v>Transformation Moat</x:v>
      </x:c>
      <x:c r="AY3417" s="50" t="str">
        <x:v>既存適格性フィルター不通過: low_liquidity / 60日平均売買代金2,000万円未満</x:v>
      </x:c>
      <x:c r="AZ3417" s="59" t="str">
        <x:v>2026-05-27 15:41</x:v>
      </x:c>
      <x:c r="BA3417" s="53" t="n">
        <x:v>38749</x:v>
      </x:c>
      <x:c r="BB3417" s="50"/>
      <x:c r="BC3417" s="50"/>
      <x:c r="BD3417" s="50"/>
    </x:row>
    <x:row r="3418">
      <x:c r="A3418" s="50" t="n">
        <x:v>3417</x:v>
      </x:c>
      <x:c r="B3418" s="50" t="str">
        <x:v>9419</x:v>
      </x:c>
      <x:c r="C3418" s="50" t="str">
        <x:v>9419.T</x:v>
      </x:c>
      <x:c r="D3418" s="50" t="str">
        <x:v>WirelessGate,Inc.</x:v>
      </x:c>
      <x:c r="E3418" s="50" t="str">
        <x:v>Standard Market(Domestic)</x:v>
      </x:c>
      <x:c r="F3418" s="50" t="str">
        <x:v>Information &amp; Communication</x:v>
      </x:c>
      <x:c r="G3418" s="51" t="n">
        <x:v>9650.521</x:v>
      </x:c>
      <x:c r="H3418" s="51" t="n">
        <x:v>8531.068</x:v>
      </x:c>
      <x:c r="I3418" s="51" t="n">
        <x:v>8483.383</x:v>
      </x:c>
      <x:c r="J3418" s="51" t="n">
        <x:v>8462.593</x:v>
      </x:c>
      <x:c r="K3418" s="51" t="n">
        <x:v>8348.613</x:v>
      </x:c>
      <x:c r="L3418" s="52" t="n">
        <x:f>IFERROR(H3418/G3418-1,"")</x:f>
        <x:v>-0.11599922947165253</x:v>
      </x:c>
      <x:c r="M3418" s="52" t="n">
        <x:f>IFERROR(I3418/H3418-1,"")</x:f>
        <x:v>-0.005589569793606142</x:v>
      </x:c>
      <x:c r="N3418" s="52" t="n">
        <x:f>IFERROR(J3418/I3418-1,"")</x:f>
        <x:v>-0.0024506732750365634</x:v>
      </x:c>
      <x:c r="O3418" s="52" t="n">
        <x:f>IFERROR(K3418/J3418-1,"")</x:f>
        <x:v>-0.013468685070876174</x:v>
      </x:c>
      <x:c r="P3418" s="52" t="n">
        <x:f>IFERROR((K3418/G3418)^(1/4)-1,"")</x:f>
        <x:v>-0.03558070108986977</x:v>
      </x:c>
      <x:c r="Q3418" s="51" t="n">
        <x:v>224.336</x:v>
      </x:c>
      <x:c r="R3418" s="52" t="n">
        <x:f>IFERROR(Q3418/K3418,"")</x:f>
        <x:v>0.0268710503169808</x:v>
      </x:c>
      <x:c r="S3418" s="53" t="n">
        <x:v>41091</x:v>
      </x:c>
      <x:c r="T3418" s="50" t="str">
        <x:v>EDINET_company_history</x:v>
      </x:c>
      <x:c r="U3418" s="50" t="str">
        <x:v>株式会社ヨドバシカメラ</x:v>
      </x:c>
      <x:c r="V3418" s="54" t="n">
        <x:v>0.1302</x:v>
      </x:c>
      <x:c r="W3418" s="50" t="str">
        <x:v>成田 徹</x:v>
      </x:c>
      <x:c r="X3418" s="50" t="b">
        <x:f>AND(COUNT(L3418:O3418)=4,L3418&gt;='設定'!$B$6,M3418&gt;='設定'!$B$6,N3418&gt;='設定'!$B$6,O3418&gt;='設定'!$B$6)</x:f>
        <x:v>0</x:v>
      </x:c>
      <x:c r="Y3418" s="50" t="b">
        <x:f>AND(COUNT(G3418:K3418)=5,P3418&gt;='設定'!$B$7)</x:f>
        <x:v>0</x:v>
      </x:c>
      <x:c r="Z3418" s="50" t="b">
        <x:f>AND(ISNUMBER(R3418),R3418&gt;='設定'!$B$8)</x:f>
        <x:v>0</x:v>
      </x:c>
      <x:c r="AA3418" s="50" t="b">
        <x:f>AND(ISNUMBER(S3418),S3418&gt;=DATE(YEAR('設定'!$B$10)-'設定'!$B$9,MONTH('設定'!$B$10),DAY('設定'!$B$10)))</x:f>
        <x:v>0</x:v>
      </x:c>
      <x:c r="AB3418" s="55" t="b">
        <x:v>0</x:v>
      </x:c>
      <x:c r="AC3418" s="55" t="b">
        <x:v>0</x:v>
      </x:c>
      <x:c r="AD3418" s="50" t="n">
        <x:f>IF(X3418,1,0)+IF(Z3418,1,0)+IF(AA3418,1,0)+IF(AB3418,1,0)</x:f>
        <x:v>0</x:v>
      </x:c>
      <x:c r="AE3418" s="50" t="n">
        <x:f>IF(Y3418,1,0)+IF(Z3418,1,0)+IF(AA3418,1,0)+IF(AB3418,1,0)</x:f>
        <x:v>0</x:v>
      </x:c>
      <x:c r="AF3418" s="50" t="n">
        <x:f>IF(Y3418,1,0)+IF(Z3418,1,0)+IF(AA3418,1,0)+IF(AC3418,1,0)</x:f>
        <x:v>0</x:v>
      </x:c>
      <x:c r="AG3418" s="53" t="n">
        <x:v>44348</x:v>
      </x:c>
      <x:c r="AH3418" s="50" t="str">
        <x:v>S100XSUO</x:v>
      </x:c>
      <x:c r="AI3418" s="50" t="str">
        <x:v>NetSalesSummaryOfBusinessResults</x:v>
      </x:c>
      <x:c r="AJ3418" s="50" t="str">
        <x:v>OperatingIncome</x:v>
      </x:c>
      <x:c r="AK3418" s="53" t="n">
        <x:v>46022</x:v>
      </x:c>
      <x:c r="AL3418" s="50" t="str">
        <x:v>365/365/365/366/365</x:v>
      </x:c>
      <x:c r="AM3418" s="51" t="n">
        <x:v>10880574</x:v>
      </x:c>
      <x:c r="AN3418" s="51" t="n">
        <x:v>310</x:v>
      </x:c>
      <x:c r="AO3418" s="51" t="n">
        <x:f>IFERROR(AM3418*AN3418,"")</x:f>
        <x:v>3372977940</x:v>
      </x:c>
      <x:c r="AP3418" s="56" t="n">
        <x:f>IFERROR(AO3418/(K3418*1000000),"")</x:f>
        <x:v>0.40401656418856646</x:v>
      </x:c>
      <x:c r="AQ3418" s="57" t="n">
        <x:v>7286196.666666667</x:v>
      </x:c>
      <x:c r="AR3418" s="52" t="n">
        <x:v>0.3772692361557375</x:v>
      </x:c>
      <x:c r="AS3418" s="52" t="n">
        <x:v>-0.6183368869936035</x:v>
      </x:c>
      <x:c r="AT3418" s="55" t="b">
        <x:v>0</x:v>
      </x:c>
      <x:c r="AU3418" s="50" t="str">
        <x:v>low_liquidity</x:v>
      </x:c>
      <x:c r="AV3418" s="58" t="n">
        <x:v>-0.0602650005964899</x:v>
      </x:c>
      <x:c r="AW3418" s="50" t="n">
        <x:v>2340</x:v>
      </x:c>
      <x:c r="AX3418" s="50" t="str">
        <x:v>Future Moat</x:v>
      </x:c>
      <x:c r="AY3418" s="50" t="str">
        <x:v>既存適格性フィルター不通過: low_liquidity / 60日平均売買代金2,000万円未満 / ローカル5年最大下落率-60%以下</x:v>
      </x:c>
      <x:c r="AZ3418" s="59" t="str">
        <x:v>2026-03-24 09:42</x:v>
      </x:c>
      <x:c r="BA3418" s="53" t="n">
        <x:v>41091</x:v>
      </x:c>
      <x:c r="BB3418" s="50"/>
      <x:c r="BC3418" s="50"/>
      <x:c r="BD3418" s="50"/>
    </x:row>
    <x:row r="3419">
      <x:c r="A3419" s="50" t="n">
        <x:v>3418</x:v>
      </x:c>
      <x:c r="B3419" s="50" t="str">
        <x:v>6573</x:v>
      </x:c>
      <x:c r="C3419" s="50" t="str">
        <x:v>6573.T</x:v>
      </x:c>
      <x:c r="D3419" s="50" t="str">
        <x:v>CRAVIA Inc.</x:v>
      </x:c>
      <x:c r="E3419" s="50" t="str">
        <x:v>Growth Market(Domestic)</x:v>
      </x:c>
      <x:c r="F3419" s="50" t="str">
        <x:v>Services</x:v>
      </x:c>
      <x:c r="G3419" s="51" t="n">
        <x:v>632.9</x:v>
      </x:c>
      <x:c r="H3419" s="51" t="n">
        <x:v>447.185</x:v>
      </x:c>
      <x:c r="I3419" s="51" t="n">
        <x:v>289.35</x:v>
      </x:c>
      <x:c r="J3419" s="51" t="n">
        <x:v>455.521</x:v>
      </x:c>
      <x:c r="K3419" s="51" t="n">
        <x:v>546.224</x:v>
      </x:c>
      <x:c r="L3419" s="52" t="n">
        <x:f>IFERROR(H3419/G3419-1,"")</x:f>
        <x:v>-0.29343498182967287</x:v>
      </x:c>
      <x:c r="M3419" s="52" t="n">
        <x:f>IFERROR(I3419/H3419-1,"")</x:f>
        <x:v>-0.3529523575254089</x:v>
      </x:c>
      <x:c r="N3419" s="52" t="n">
        <x:f>IFERROR(J3419/I3419-1,"")</x:f>
        <x:v>0.5742906514601693</x:v>
      </x:c>
      <x:c r="O3419" s="52" t="n">
        <x:f>IFERROR(K3419/J3419-1,"")</x:f>
        <x:v>0.19911925026508115</x:v>
      </x:c>
      <x:c r="P3419" s="52" t="n">
        <x:f>IFERROR((K3419/G3419)^(1/4)-1,"")</x:f>
        <x:v>-0.036151178596047995</x:v>
      </x:c>
      <x:c r="Q3419" s="51" t="n">
        <x:v>-282.2</x:v>
      </x:c>
      <x:c r="R3419" s="52" t="n">
        <x:f>IFERROR(Q3419/K3419,"")</x:f>
        <x:v>-0.5166378628547994</x:v>
      </x:c>
      <x:c r="S3419" s="53" t="n">
        <x:v>43160</x:v>
      </x:c>
      <x:c r="T3419" s="50" t="str">
        <x:v>EDINET_company_history</x:v>
      </x:c>
      <x:c r="U3419" s="50" t="str">
        <x:v>株式会社玉光堂</x:v>
      </x:c>
      <x:c r="V3419" s="54" t="n">
        <x:v>0.1512</x:v>
      </x:c>
      <x:c r="W3419" s="50" t="str">
        <x:v>藤原 宏樹</x:v>
      </x:c>
      <x:c r="X3419" s="50" t="b">
        <x:f>AND(COUNT(L3419:O3419)=4,L3419&gt;='設定'!$B$6,M3419&gt;='設定'!$B$6,N3419&gt;='設定'!$B$6,O3419&gt;='設定'!$B$6)</x:f>
        <x:v>0</x:v>
      </x:c>
      <x:c r="Y3419" s="50" t="b">
        <x:f>AND(COUNT(G3419:K3419)=5,P3419&gt;='設定'!$B$7)</x:f>
        <x:v>0</x:v>
      </x:c>
      <x:c r="Z3419" s="50" t="b">
        <x:f>AND(ISNUMBER(R3419),R3419&gt;='設定'!$B$8)</x:f>
        <x:v>0</x:v>
      </x:c>
      <x:c r="AA3419" s="50" t="b">
        <x:f>AND(ISNUMBER(S3419),S3419&gt;=DATE(YEAR('設定'!$B$10)-'設定'!$B$9,MONTH('設定'!$B$10),DAY('設定'!$B$10)))</x:f>
        <x:v>0</x:v>
      </x:c>
      <x:c r="AB3419" s="55" t="b">
        <x:v>0</x:v>
      </x:c>
      <x:c r="AC3419" s="55" t="b">
        <x:v>0</x:v>
      </x:c>
      <x:c r="AD3419" s="50" t="n">
        <x:f>IF(X3419,1,0)+IF(Z3419,1,0)+IF(AA3419,1,0)+IF(AB3419,1,0)</x:f>
        <x:v>0</x:v>
      </x:c>
      <x:c r="AE3419" s="50" t="n">
        <x:f>IF(Y3419,1,0)+IF(Z3419,1,0)+IF(AA3419,1,0)+IF(AB3419,1,0)</x:f>
        <x:v>0</x:v>
      </x:c>
      <x:c r="AF3419" s="50" t="n">
        <x:f>IF(Y3419,1,0)+IF(Z3419,1,0)+IF(AA3419,1,0)+IF(AC3419,1,0)</x:f>
        <x:v>0</x:v>
      </x:c>
      <x:c r="AG3419" s="53" t="n">
        <x:v>44348</x:v>
      </x:c>
      <x:c r="AH3419" s="50" t="str">
        <x:v>S100XURW</x:v>
      </x:c>
      <x:c r="AI3419" s="50" t="str">
        <x:v>NetSalesSummaryOfBusinessResults</x:v>
      </x:c>
      <x:c r="AJ3419" s="50" t="str">
        <x:v>OperatingIncome</x:v>
      </x:c>
      <x:c r="AK3419" s="53" t="n">
        <x:v>46022</x:v>
      </x:c>
      <x:c r="AL3419" s="50" t="str">
        <x:v>365/365/365/366/365</x:v>
      </x:c>
      <x:c r="AM3419" s="51" t="n">
        <x:v>33685080</x:v>
      </x:c>
      <x:c r="AN3419" s="51" t="n">
        <x:v>29</x:v>
      </x:c>
      <x:c r="AO3419" s="51" t="n">
        <x:f>IFERROR(AM3419*AN3419,"")</x:f>
        <x:v>976867320</x:v>
      </x:c>
      <x:c r="AP3419" s="56" t="n">
        <x:f>IFERROR(AO3419/(K3419*1000000),"")</x:f>
        <x:v>1.78840058291104</x:v>
      </x:c>
      <x:c r="AQ3419" s="57" t="n">
        <x:v>73855935</x:v>
      </x:c>
      <x:c r="AR3419" s="52" t="n">
        <x:v>0.9122729333753</x:v>
      </x:c>
      <x:c r="AS3419" s="52" t="n">
        <x:v>-0.9682481744751906</x:v>
      </x:c>
      <x:c r="AT3419" s="55" t="b">
        <x:v>0</x:v>
      </x:c>
      <x:c r="AU3419" s="50" t="str">
        <x:v>low_equity_ratio;repeated_operating_loss;repeated_negative_operating_cf;excessive_leverage;extreme_profitability_outlier</x:v>
      </x:c>
      <x:c r="AV3419" s="58" t="n">
        <x:v>-0.9015049852291764</x:v>
      </x:c>
      <x:c r="AW3419" s="50" t="n">
        <x:v>3612</x:v>
      </x:c>
      <x:c r="AX3419" s="50" t="str">
        <x:v>Transformation Moat</x:v>
      </x:c>
      <x:c r="AY3419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3419" s="59" t="str">
        <x:v>2026-03-27 16:38</x:v>
      </x:c>
      <x:c r="BA3419" s="53" t="n">
        <x:v>43160</x:v>
      </x:c>
      <x:c r="BB3419" s="50"/>
      <x:c r="BC3419" s="50"/>
      <x:c r="BD3419" s="50"/>
    </x:row>
    <x:row r="3420">
      <x:c r="A3420" s="50" t="n">
        <x:v>3419</x:v>
      </x:c>
      <x:c r="B3420" s="50" t="str">
        <x:v>5204</x:v>
      </x:c>
      <x:c r="C3420" s="50" t="str">
        <x:v>5204.T</x:v>
      </x:c>
      <x:c r="D3420" s="50" t="str">
        <x:v>ISHIZUKA GLASS CO.,LTD.</x:v>
      </x:c>
      <x:c r="E3420" s="50" t="str">
        <x:v>Standard Market(Domestic)</x:v>
      </x:c>
      <x:c r="F3420" s="50" t="str">
        <x:v>Glass and Ceramics Products</x:v>
      </x:c>
      <x:c r="G3420" s="51" t="n">
        <x:v>64940</x:v>
      </x:c>
      <x:c r="H3420" s="51" t="n">
        <x:v>69384</x:v>
      </x:c>
      <x:c r="I3420" s="51" t="n">
        <x:v>56749</x:v>
      </x:c>
      <x:c r="J3420" s="51" t="n">
        <x:v>57882</x:v>
      </x:c>
      <x:c r="K3420" s="51" t="n">
        <x:v>55994</x:v>
      </x:c>
      <x:c r="L3420" s="52" t="n">
        <x:f>IFERROR(H3420/G3420-1,"")</x:f>
        <x:v>0.06843239913766563</x:v>
      </x:c>
      <x:c r="M3420" s="52" t="n">
        <x:f>IFERROR(I3420/H3420-1,"")</x:f>
        <x:v>-0.18210250201775624</x:v>
      </x:c>
      <x:c r="N3420" s="52" t="n">
        <x:f>IFERROR(J3420/I3420-1,"")</x:f>
        <x:v>0.019965109517348312</x:v>
      </x:c>
      <x:c r="O3420" s="52" t="n">
        <x:f>IFERROR(K3420/J3420-1,"")</x:f>
        <x:v>-0.03261808506962438</x:v>
      </x:c>
      <x:c r="P3420" s="52" t="n">
        <x:f>IFERROR((K3420/G3420)^(1/4)-1,"")</x:f>
        <x:v>-0.03637667856729332</x:v>
      </x:c>
      <x:c r="Q3420" s="51" t="n">
        <x:v>3849</x:v>
      </x:c>
      <x:c r="R3420" s="52" t="n">
        <x:f>IFERROR(Q3420/K3420,"")</x:f>
        <x:v>0.06873950780440762</x:v>
      </x:c>
      <x:c r="S3420" s="53" t="n">
        <x:v>22463</x:v>
      </x:c>
      <x:c r="T3420" s="50" t="str">
        <x:v>EDINET_company_history</x:v>
      </x:c>
      <x:c r="U3420" s="50" t="str">
        <x:v>明治安田生命保険相互会社</x:v>
      </x:c>
      <x:c r="V3420" s="54" t="n">
        <x:v>0.0524</x:v>
      </x:c>
      <x:c r="W3420" s="50" t="str">
        <x:v>石塚 久継 / 稲本 弘希 / 杉浦 修</x:v>
      </x:c>
      <x:c r="X3420" s="50" t="b">
        <x:f>AND(COUNT(L3420:O3420)=4,L3420&gt;='設定'!$B$6,M3420&gt;='設定'!$B$6,N3420&gt;='設定'!$B$6,O3420&gt;='設定'!$B$6)</x:f>
        <x:v>0</x:v>
      </x:c>
      <x:c r="Y3420" s="50" t="b">
        <x:f>AND(COUNT(G3420:K3420)=5,P3420&gt;='設定'!$B$7)</x:f>
        <x:v>0</x:v>
      </x:c>
      <x:c r="Z3420" s="50" t="b">
        <x:f>AND(ISNUMBER(R3420),R3420&gt;='設定'!$B$8)</x:f>
        <x:v>0</x:v>
      </x:c>
      <x:c r="AA3420" s="50" t="b">
        <x:f>AND(ISNUMBER(S3420),S3420&gt;=DATE(YEAR('設定'!$B$10)-'設定'!$B$9,MONTH('設定'!$B$10),DAY('設定'!$B$10)))</x:f>
        <x:v>0</x:v>
      </x:c>
      <x:c r="AB3420" s="55" t="b">
        <x:v>0</x:v>
      </x:c>
      <x:c r="AC3420" s="55" t="b">
        <x:v>0</x:v>
      </x:c>
      <x:c r="AD3420" s="50" t="n">
        <x:f>IF(X3420,1,0)+IF(Z3420,1,0)+IF(AA3420,1,0)+IF(AB3420,1,0)</x:f>
        <x:v>0</x:v>
      </x:c>
      <x:c r="AE3420" s="50" t="n">
        <x:f>IF(Y3420,1,0)+IF(Z3420,1,0)+IF(AA3420,1,0)+IF(AB3420,1,0)</x:f>
        <x:v>0</x:v>
      </x:c>
      <x:c r="AF3420" s="50" t="n">
        <x:f>IF(Y3420,1,0)+IF(Z3420,1,0)+IF(AA3420,1,0)+IF(AC3420,1,0)</x:f>
        <x:v>0</x:v>
      </x:c>
      <x:c r="AG3420" s="53" t="n">
        <x:v>44348</x:v>
      </x:c>
      <x:c r="AH3420" s="50" t="str">
        <x:v>S100VXZF</x:v>
      </x:c>
      <x:c r="AI3420" s="50" t="str">
        <x:v>NetSalesSummaryOfBusinessResults</x:v>
      </x:c>
      <x:c r="AJ3420" s="50" t="str">
        <x:v>OperatingIncome</x:v>
      </x:c>
      <x:c r="AK3420" s="53" t="n">
        <x:v>45736</x:v>
      </x:c>
      <x:c r="AL3420" s="50" t="str">
        <x:v>365/365/365/366/365</x:v>
      </x:c>
      <x:c r="AM3420" s="51" t="n">
        <x:v>4184654</x:v>
      </x:c>
      <x:c r="AN3420" s="51" t="n">
        <x:v>2898</x:v>
      </x:c>
      <x:c r="AO3420" s="51" t="n">
        <x:f>IFERROR(AM3420*AN3420,"")</x:f>
        <x:v>12127127292</x:v>
      </x:c>
      <x:c r="AP3420" s="56" t="n">
        <x:f>IFERROR(AO3420/(K3420*1000000),"")</x:f>
        <x:v>0.21657904939814981</x:v>
      </x:c>
      <x:c r="AQ3420" s="57" t="n">
        <x:v>81722878.33333333</x:v>
      </x:c>
      <x:c r="AR3420" s="52" t="n">
        <x:v>0.314801316570802</x:v>
      </x:c>
      <x:c r="AS3420" s="52" t="n">
        <x:v>-0.430702937170224</x:v>
      </x:c>
      <x:c r="AT3420" s="55" t="b">
        <x:v>1</x:v>
      </x:c>
      <x:c r="AU3420" s="50"/>
      <x:c r="AV3420" s="58" t="n">
        <x:v>-0.1056996683152242</x:v>
      </x:c>
      <x:c r="AW3420" s="50" t="n">
        <x:v>2634</x:v>
      </x:c>
      <x:c r="AX3420" s="50" t="str">
        <x:v>Core Moat</x:v>
      </x:c>
      <x:c r="AY3420" s="50" t="str">
        <x:v>目立つ機械的警告なし（定性確認は別途必要）</x:v>
      </x:c>
      <x:c r="AZ3420" s="59" t="str">
        <x:v>2025-06-17 12:57</x:v>
      </x:c>
      <x:c r="BA3420" s="53" t="n">
        <x:v>22463</x:v>
      </x:c>
      <x:c r="BB3420" s="50"/>
      <x:c r="BC3420" s="50"/>
      <x:c r="BD3420" s="50"/>
    </x:row>
    <x:row r="3421">
      <x:c r="A3421" s="50" t="n">
        <x:v>3420</x:v>
      </x:c>
      <x:c r="B3421" s="50" t="str">
        <x:v>4166</x:v>
      </x:c>
      <x:c r="C3421" s="50" t="str">
        <x:v>4166.T</x:v>
      </x:c>
      <x:c r="D3421" s="50" t="str">
        <x:v>Cacco Inc.</x:v>
      </x:c>
      <x:c r="E3421" s="50" t="str">
        <x:v>Growth Market(Domestic)</x:v>
      </x:c>
      <x:c r="F3421" s="50" t="str">
        <x:v>Information &amp; Communication</x:v>
      </x:c>
      <x:c r="G3421" s="51" t="n">
        <x:v>951.141</x:v>
      </x:c>
      <x:c r="H3421" s="51" t="n">
        <x:v>1076.805</x:v>
      </x:c>
      <x:c r="I3421" s="51" t="n">
        <x:v>952.627</x:v>
      </x:c>
      <x:c r="J3421" s="51" t="n">
        <x:v>734.021</x:v>
      </x:c>
      <x:c r="K3421" s="51" t="n">
        <x:v>819.443</x:v>
      </x:c>
      <x:c r="L3421" s="52" t="n">
        <x:f>IFERROR(H3421/G3421-1,"")</x:f>
        <x:v>0.13211921260885617</x:v>
      </x:c>
      <x:c r="M3421" s="52" t="n">
        <x:f>IFERROR(I3421/H3421-1,"")</x:f>
        <x:v>-0.11532078695771297</x:v>
      </x:c>
      <x:c r="N3421" s="52" t="n">
        <x:f>IFERROR(J3421/I3421-1,"")</x:f>
        <x:v>-0.22947701461327463</x:v>
      </x:c>
      <x:c r="O3421" s="52" t="n">
        <x:f>IFERROR(K3421/J3421-1,"")</x:f>
        <x:v>0.11637541705210075</x:v>
      </x:c>
      <x:c r="P3421" s="52" t="n">
        <x:f>IFERROR((K3421/G3421)^(1/4)-1,"")</x:f>
        <x:v>-0.036573779805879725</x:v>
      </x:c>
      <x:c r="Q3421" s="51" t="n">
        <x:v>-133.365</x:v>
      </x:c>
      <x:c r="R3421" s="52" t="n">
        <x:f>IFERROR(Q3421/K3421,"")</x:f>
        <x:v>-0.1627507953573342</x:v>
      </x:c>
      <x:c r="S3421" s="53" t="n">
        <x:v>44166</x:v>
      </x:c>
      <x:c r="T3421" s="50" t="str">
        <x:v>EDINET_company_history</x:v>
      </x:c>
      <x:c r="U3421" s="50" t="str">
        <x:v>Symbolキャピタル合同会社</x:v>
      </x:c>
      <x:c r="V3421" s="54" t="n">
        <x:v>0.1701</x:v>
      </x:c>
      <x:c r="W3421" s="50" t="str">
        <x:v>岩井 裕之</x:v>
      </x:c>
      <x:c r="X3421" s="50" t="b">
        <x:f>AND(COUNT(L3421:O3421)=4,L3421&gt;='設定'!$B$6,M3421&gt;='設定'!$B$6,N3421&gt;='設定'!$B$6,O3421&gt;='設定'!$B$6)</x:f>
        <x:v>0</x:v>
      </x:c>
      <x:c r="Y3421" s="50" t="b">
        <x:f>AND(COUNT(G3421:K3421)=5,P3421&gt;='設定'!$B$7)</x:f>
        <x:v>0</x:v>
      </x:c>
      <x:c r="Z3421" s="50" t="b">
        <x:f>AND(ISNUMBER(R3421),R3421&gt;='設定'!$B$8)</x:f>
        <x:v>0</x:v>
      </x:c>
      <x:c r="AA3421" s="50" t="b">
        <x:f>AND(ISNUMBER(S3421),S3421&gt;=DATE(YEAR('設定'!$B$10)-'設定'!$B$9,MONTH('設定'!$B$10),DAY('設定'!$B$10)))</x:f>
        <x:v>0</x:v>
      </x:c>
      <x:c r="AB3421" s="55" t="b">
        <x:v>0</x:v>
      </x:c>
      <x:c r="AC3421" s="55" t="b">
        <x:v>0</x:v>
      </x:c>
      <x:c r="AD3421" s="50" t="n">
        <x:f>IF(X3421,1,0)+IF(Z3421,1,0)+IF(AA3421,1,0)+IF(AB3421,1,0)</x:f>
        <x:v>0</x:v>
      </x:c>
      <x:c r="AE3421" s="50" t="n">
        <x:f>IF(Y3421,1,0)+IF(Z3421,1,0)+IF(AA3421,1,0)+IF(AB3421,1,0)</x:f>
        <x:v>0</x:v>
      </x:c>
      <x:c r="AF3421" s="50" t="n">
        <x:f>IF(Y3421,1,0)+IF(Z3421,1,0)+IF(AA3421,1,0)+IF(AC3421,1,0)</x:f>
        <x:v>0</x:v>
      </x:c>
      <x:c r="AG3421" s="53" t="n">
        <x:v>44348</x:v>
      </x:c>
      <x:c r="AH3421" s="50" t="str">
        <x:v>S100XTRE</x:v>
      </x:c>
      <x:c r="AI3421" s="50" t="str">
        <x:v>NetSalesSummaryOfBusinessResults</x:v>
      </x:c>
      <x:c r="AJ3421" s="50" t="str">
        <x:v>OperatingIncome</x:v>
      </x:c>
      <x:c r="AK3421" s="53" t="n">
        <x:v>46022</x:v>
      </x:c>
      <x:c r="AL3421" s="50" t="str">
        <x:v>365/365/365/366/365</x:v>
      </x:c>
      <x:c r="AM3421" s="51" t="n">
        <x:v>2732655</x:v>
      </x:c>
      <x:c r="AN3421" s="51" t="n">
        <x:v>747</x:v>
      </x:c>
      <x:c r="AO3421" s="51" t="n">
        <x:f>IFERROR(AM3421*AN3421,"")</x:f>
        <x:v>2041293285</x:v>
      </x:c>
      <x:c r="AP3421" s="56" t="n">
        <x:f>IFERROR(AO3421/(K3421*1000000),"")</x:f>
        <x:v>2.491074162571405</x:v>
      </x:c>
      <x:c r="AQ3421" s="57" t="n">
        <x:v>9571305</x:v>
      </x:c>
      <x:c r="AR3421" s="52" t="n">
        <x:v>0.5692619383605958</x:v>
      </x:c>
      <x:c r="AS3421" s="52" t="n">
        <x:v>-0.8505917159763314</x:v>
      </x:c>
      <x:c r="AT3421" s="55" t="b">
        <x:v>0</x:v>
      </x:c>
      <x:c r="AU3421" s="50" t="str">
        <x:v>low_liquidity</x:v>
      </x:c>
      <x:c r="AV3421" s="58" t="n">
        <x:v>-0.4149845867693246</x:v>
      </x:c>
      <x:c r="AW3421" s="50" t="n">
        <x:v>3434</x:v>
      </x:c>
      <x:c r="AX3421" s="50" t="str">
        <x:v>Future Moat</x:v>
      </x:c>
      <x:c r="AY3421" s="50" t="str">
        <x:v>既存適格性フィルター不通過: low_liquidity / 60日平均売買代金2,000万円未満 / ローカル5年最大下落率-60%以下</x:v>
      </x:c>
      <x:c r="AZ3421" s="59" t="str">
        <x:v>2026-03-25 16:00</x:v>
      </x:c>
      <x:c r="BA3421" s="53" t="n">
        <x:v>44166</x:v>
      </x:c>
      <x:c r="BB3421" s="50"/>
      <x:c r="BC3421" s="50"/>
      <x:c r="BD3421" s="50"/>
    </x:row>
    <x:row r="3422">
      <x:c r="A3422" s="50" t="n">
        <x:v>3421</x:v>
      </x:c>
      <x:c r="B3422" s="50" t="str">
        <x:v>2686</x:v>
      </x:c>
      <x:c r="C3422" s="50" t="str">
        <x:v>2686.T</x:v>
      </x:c>
      <x:c r="D3422" s="50" t="str">
        <x:v>GFOOT CO.,LTD.</x:v>
      </x:c>
      <x:c r="E3422" s="50" t="str">
        <x:v>Standard Market(Domestic)</x:v>
      </x:c>
      <x:c r="F3422" s="50" t="str">
        <x:v>Retail Trade</x:v>
      </x:c>
      <x:c r="G3422" s="51" t="n">
        <x:v>66266</x:v>
      </x:c>
      <x:c r="H3422" s="51" t="n">
        <x:v>65695</x:v>
      </x:c>
      <x:c r="I3422" s="51" t="n">
        <x:v>64601</x:v>
      </x:c>
      <x:c r="J3422" s="51" t="n">
        <x:v>59975</x:v>
      </x:c>
      <x:c r="K3422" s="51" t="n">
        <x:v>56906</x:v>
      </x:c>
      <x:c r="L3422" s="52" t="n">
        <x:f>IFERROR(H3422/G3422-1,"")</x:f>
        <x:v>-0.008616786889204087</x:v>
      </x:c>
      <x:c r="M3422" s="52" t="n">
        <x:f>IFERROR(I3422/H3422-1,"")</x:f>
        <x:v>-0.016652713296293475</x:v>
      </x:c>
      <x:c r="N3422" s="52" t="n">
        <x:f>IFERROR(J3422/I3422-1,"")</x:f>
        <x:v>-0.07160879862540825</x:v>
      </x:c>
      <x:c r="O3422" s="52" t="n">
        <x:f>IFERROR(K3422/J3422-1,"")</x:f>
        <x:v>-0.05117132138391001</x:v>
      </x:c>
      <x:c r="P3422" s="52" t="n">
        <x:f>IFERROR((K3422/G3422)^(1/4)-1,"")</x:f>
        <x:v>-0.037353522856169885</x:v>
      </x:c>
      <x:c r="Q3422" s="51" t="n">
        <x:v>-2388</x:v>
      </x:c>
      <x:c r="R3422" s="52" t="n">
        <x:f>IFERROR(Q3422/K3422,"")</x:f>
        <x:v>-0.04196394053351141</x:v>
      </x:c>
      <x:c r="S3422" s="53" t="n">
        <x:v>36861</x:v>
      </x:c>
      <x:c r="T3422" s="50" t="str">
        <x:v>EDINET_company_history</x:v>
      </x:c>
      <x:c r="U3422" s="50" t="str">
        <x:v>イオン株式会社</x:v>
      </x:c>
      <x:c r="V3422" s="54" t="n">
        <x:v>0.619</x:v>
      </x:c>
      <x:c r="W3422" s="50" t="str">
        <x:v>木下 尚久</x:v>
      </x:c>
      <x:c r="X3422" s="50" t="b">
        <x:f>AND(COUNT(L3422:O3422)=4,L3422&gt;='設定'!$B$6,M3422&gt;='設定'!$B$6,N3422&gt;='設定'!$B$6,O3422&gt;='設定'!$B$6)</x:f>
        <x:v>0</x:v>
      </x:c>
      <x:c r="Y3422" s="50" t="b">
        <x:f>AND(COUNT(G3422:K3422)=5,P3422&gt;='設定'!$B$7)</x:f>
        <x:v>0</x:v>
      </x:c>
      <x:c r="Z3422" s="50" t="b">
        <x:f>AND(ISNUMBER(R3422),R3422&gt;='設定'!$B$8)</x:f>
        <x:v>0</x:v>
      </x:c>
      <x:c r="AA3422" s="50" t="b">
        <x:f>AND(ISNUMBER(S3422),S3422&gt;=DATE(YEAR('設定'!$B$10)-'設定'!$B$9,MONTH('設定'!$B$10),DAY('設定'!$B$10)))</x:f>
        <x:v>0</x:v>
      </x:c>
      <x:c r="AB3422" s="55" t="b">
        <x:v>0</x:v>
      </x:c>
      <x:c r="AC3422" s="55" t="b">
        <x:v>0</x:v>
      </x:c>
      <x:c r="AD3422" s="50" t="n">
        <x:f>IF(X3422,1,0)+IF(Z3422,1,0)+IF(AA3422,1,0)+IF(AB3422,1,0)</x:f>
        <x:v>0</x:v>
      </x:c>
      <x:c r="AE3422" s="50" t="n">
        <x:f>IF(Y3422,1,0)+IF(Z3422,1,0)+IF(AA3422,1,0)+IF(AB3422,1,0)</x:f>
        <x:v>0</x:v>
      </x:c>
      <x:c r="AF3422" s="50" t="n">
        <x:f>IF(Y3422,1,0)+IF(Z3422,1,0)+IF(AA3422,1,0)+IF(AC3422,1,0)</x:f>
        <x:v>0</x:v>
      </x:c>
      <x:c r="AG3422" s="53" t="n">
        <x:v>44348</x:v>
      </x:c>
      <x:c r="AH3422" s="50" t="str">
        <x:v>S100Y651</x:v>
      </x:c>
      <x:c r="AI3422" s="50" t="str">
        <x:v>NetSalesSummaryOfBusinessResults</x:v>
      </x:c>
      <x:c r="AJ3422" s="50" t="str">
        <x:v>OperatingIncome</x:v>
      </x:c>
      <x:c r="AK3422" s="53" t="n">
        <x:v>46081</x:v>
      </x:c>
      <x:c r="AL3422" s="50" t="str">
        <x:v>365/365/366/365/365</x:v>
      </x:c>
      <x:c r="AM3422" s="51" t="n">
        <x:v>42568715</x:v>
      </x:c>
      <x:c r="AN3422" s="51" t="n">
        <x:v>296</x:v>
      </x:c>
      <x:c r="AO3422" s="51" t="n">
        <x:f>IFERROR(AM3422*AN3422,"")</x:f>
        <x:v>12600339640</x:v>
      </x:c>
      <x:c r="AP3422" s="56" t="n">
        <x:f>IFERROR(AO3422/(K3422*1000000),"")</x:f>
        <x:v>0.22142374512353707</x:v>
      </x:c>
      <x:c r="AQ3422" s="57" t="n">
        <x:v>30826566.666666668</x:v>
      </x:c>
      <x:c r="AR3422" s="52" t="n">
        <x:v>0.1614877846943913</x:v>
      </x:c>
      <x:c r="AS3422" s="52" t="n">
        <x:v>-0.3761904761904762</x:v>
      </x:c>
      <x:c r="AT3422" s="55" t="b">
        <x:v>0</x:v>
      </x:c>
      <x:c r="AU3422" s="50" t="str">
        <x:v>low_equity_ratio;repeated_operating_loss;repeated_negative_operating_cf;excessive_leverage</x:v>
      </x:c>
      <x:c r="AV3422" s="58" t="n">
        <x:v>-0.2625438269414355</x:v>
      </x:c>
      <x:c r="AW3422" s="50" t="n">
        <x:v>3219</x:v>
      </x:c>
      <x:c r="AX3422" s="50" t="str">
        <x:v>Transformation Moat</x:v>
      </x:c>
      <x:c r="AY3422" s="50" t="str">
        <x:v>既存適格性フィルター不通過: low_equity_ratio;repeated_operating_loss;repeated_negative_operating_cf;excessive_leverage</x:v>
      </x:c>
      <x:c r="AZ3422" s="59" t="str">
        <x:v>2026-05-25 11:47</x:v>
      </x:c>
      <x:c r="BA3422" s="53" t="n">
        <x:v>36861</x:v>
      </x:c>
      <x:c r="BB3422" s="50"/>
      <x:c r="BC3422" s="50"/>
      <x:c r="BD3422" s="50"/>
    </x:row>
    <x:row r="3423">
      <x:c r="A3423" s="50" t="n">
        <x:v>3422</x:v>
      </x:c>
      <x:c r="B3423" s="50" t="str">
        <x:v>5268</x:v>
      </x:c>
      <x:c r="C3423" s="50" t="str">
        <x:v>5268.T</x:v>
      </x:c>
      <x:c r="D3423" s="50" t="str">
        <x:v>ASAHI CONCRETE WORKS CO.,LTD.</x:v>
      </x:c>
      <x:c r="E3423" s="50" t="str">
        <x:v>Standard Market(Domestic)</x:v>
      </x:c>
      <x:c r="F3423" s="50" t="str">
        <x:v>Glass and Ceramics Products</x:v>
      </x:c>
      <x:c r="G3423" s="51" t="n">
        <x:v>8417.567</x:v>
      </x:c>
      <x:c r="H3423" s="51" t="n">
        <x:v>6467.394</x:v>
      </x:c>
      <x:c r="I3423" s="51" t="n">
        <x:v>6584.391</x:v>
      </x:c>
      <x:c r="J3423" s="51" t="n">
        <x:v>7071.728</x:v>
      </x:c>
      <x:c r="K3423" s="51" t="n">
        <x:v>7221.671</x:v>
      </x:c>
      <x:c r="L3423" s="52" t="n">
        <x:f>IFERROR(H3423/G3423-1,"")</x:f>
        <x:v>-0.23167894000724898</x:v>
      </x:c>
      <x:c r="M3423" s="52" t="n">
        <x:f>IFERROR(I3423/H3423-1,"")</x:f>
        <x:v>0.018090284896822295</x:v>
      </x:c>
      <x:c r="N3423" s="52" t="n">
        <x:f>IFERROR(J3423/I3423-1,"")</x:f>
        <x:v>0.07401398246246327</x:v>
      </x:c>
      <x:c r="O3423" s="52" t="n">
        <x:f>IFERROR(K3423/J3423-1,"")</x:f>
        <x:v>0.021203162791329166</x:v>
      </x:c>
      <x:c r="P3423" s="52" t="n">
        <x:f>IFERROR((K3423/G3423)^(1/4)-1,"")</x:f>
        <x:v>-0.03758412213919815</x:v>
      </x:c>
      <x:c r="Q3423" s="51" t="n">
        <x:v>555.478</x:v>
      </x:c>
      <x:c r="R3423" s="52" t="n">
        <x:f>IFERROR(Q3423/K3423,"")</x:f>
        <x:v>0.07691820909592807</x:v>
      </x:c>
      <x:c r="S3423" s="53" t="n">
        <x:v>30407</x:v>
      </x:c>
      <x:c r="T3423" s="50" t="str">
        <x:v>EDINET_company_history</x:v>
      </x:c>
      <x:c r="U3423" s="50" t="str">
        <x:v>日本ヒューム株式会社</x:v>
      </x:c>
      <x:c r="V3423" s="54" t="n">
        <x:v>0.2967</x:v>
      </x:c>
      <x:c r="W3423" s="50" t="str">
        <x:v>狩 野 堅太郎 / 澤 山 勝</x:v>
      </x:c>
      <x:c r="X3423" s="50" t="b">
        <x:f>AND(COUNT(L3423:O3423)=4,L3423&gt;='設定'!$B$6,M3423&gt;='設定'!$B$6,N3423&gt;='設定'!$B$6,O3423&gt;='設定'!$B$6)</x:f>
        <x:v>0</x:v>
      </x:c>
      <x:c r="Y3423" s="50" t="b">
        <x:f>AND(COUNT(G3423:K3423)=5,P3423&gt;='設定'!$B$7)</x:f>
        <x:v>0</x:v>
      </x:c>
      <x:c r="Z3423" s="50" t="b">
        <x:f>AND(ISNUMBER(R3423),R3423&gt;='設定'!$B$8)</x:f>
        <x:v>0</x:v>
      </x:c>
      <x:c r="AA3423" s="50" t="b">
        <x:f>AND(ISNUMBER(S3423),S3423&gt;=DATE(YEAR('設定'!$B$10)-'設定'!$B$9,MONTH('設定'!$B$10),DAY('設定'!$B$10)))</x:f>
        <x:v>0</x:v>
      </x:c>
      <x:c r="AB3423" s="55" t="b">
        <x:v>0</x:v>
      </x:c>
      <x:c r="AC3423" s="55" t="b">
        <x:v>0</x:v>
      </x:c>
      <x:c r="AD3423" s="50" t="n">
        <x:f>IF(X3423,1,0)+IF(Z3423,1,0)+IF(AA3423,1,0)+IF(AB3423,1,0)</x:f>
        <x:v>0</x:v>
      </x:c>
      <x:c r="AE3423" s="50" t="n">
        <x:f>IF(Y3423,1,0)+IF(Z3423,1,0)+IF(AA3423,1,0)+IF(AB3423,1,0)</x:f>
        <x:v>0</x:v>
      </x:c>
      <x:c r="AF3423" s="50" t="n">
        <x:f>IF(Y3423,1,0)+IF(Z3423,1,0)+IF(AA3423,1,0)+IF(AC3423,1,0)</x:f>
        <x:v>0</x:v>
      </x:c>
      <x:c r="AG3423" s="53" t="n">
        <x:v>44348</x:v>
      </x:c>
      <x:c r="AH3423" s="50" t="str">
        <x:v>S100W6TJ</x:v>
      </x:c>
      <x:c r="AI3423" s="50" t="str">
        <x:v>NetSalesSummaryOfBusinessResults</x:v>
      </x:c>
      <x:c r="AJ3423" s="50" t="str">
        <x:v>OperatingIncome</x:v>
      </x:c>
      <x:c r="AK3423" s="53" t="n">
        <x:v>45747</x:v>
      </x:c>
      <x:c r="AL3423" s="50" t="str">
        <x:v>365/365/365/366/365</x:v>
      </x:c>
      <x:c r="AM3423" s="51" t="n">
        <x:v>13157800</x:v>
      </x:c>
      <x:c r="AN3423" s="51" t="n">
        <x:v>918</x:v>
      </x:c>
      <x:c r="AO3423" s="51" t="n">
        <x:f>IFERROR(AM3423*AN3423,"")</x:f>
        <x:v>12078860400</x:v>
      </x:c>
      <x:c r="AP3423" s="56" t="n">
        <x:f>IFERROR(AO3423/(K3423*1000000),"")</x:f>
        <x:v>1.6725852506989034</x:v>
      </x:c>
      <x:c r="AQ3423" s="57" t="n">
        <x:v>13138483.333333334</x:v>
      </x:c>
      <x:c r="AR3423" s="52" t="n">
        <x:v>0.2966961202349349</x:v>
      </x:c>
      <x:c r="AS3423" s="52" t="n">
        <x:v>-0.369095263026771</x:v>
      </x:c>
      <x:c r="AT3423" s="55" t="b">
        <x:v>0</x:v>
      </x:c>
      <x:c r="AU3423" s="50" t="str">
        <x:v>low_liquidity</x:v>
      </x:c>
      <x:c r="AV3423" s="58" t="n">
        <x:v>0.0505065744908633</x:v>
      </x:c>
      <x:c r="AW3423" s="50" t="n">
        <x:v>1513</x:v>
      </x:c>
      <x:c r="AX3423" s="50" t="str">
        <x:v>Discovery</x:v>
      </x:c>
      <x:c r="AY3423" s="50" t="str">
        <x:v>既存適格性フィルター不通過: low_liquidity / 60日平均売買代金2,000万円未満</x:v>
      </x:c>
      <x:c r="AZ3423" s="59" t="str">
        <x:v>2025-06-27 10:02</x:v>
      </x:c>
      <x:c r="BA3423" s="53" t="n">
        <x:v>30407</x:v>
      </x:c>
      <x:c r="BB3423" s="50"/>
      <x:c r="BC3423" s="50"/>
      <x:c r="BD3423" s="50"/>
    </x:row>
    <x:row r="3424">
      <x:c r="A3424" s="50" t="n">
        <x:v>3423</x:v>
      </x:c>
      <x:c r="B3424" s="50" t="str">
        <x:v>5368</x:v>
      </x:c>
      <x:c r="C3424" s="50" t="str">
        <x:v>5368.T</x:v>
      </x:c>
      <x:c r="D3424" s="50" t="str">
        <x:v>JAPAN INSULATION CO.,LTD.</x:v>
      </x:c>
      <x:c r="E3424" s="50" t="str">
        <x:v>Standard Market(Domestic)</x:v>
      </x:c>
      <x:c r="F3424" s="50" t="str">
        <x:v>Glass and Ceramics Products</x:v>
      </x:c>
      <x:c r="G3424" s="51" t="n">
        <x:v>14301.239</x:v>
      </x:c>
      <x:c r="H3424" s="51" t="n">
        <x:v>14118.843</x:v>
      </x:c>
      <x:c r="I3424" s="51" t="n">
        <x:v>12320.101</x:v>
      </x:c>
      <x:c r="J3424" s="51" t="n">
        <x:v>12537.772</x:v>
      </x:c>
      <x:c r="K3424" s="51" t="n">
        <x:v>12222.902</x:v>
      </x:c>
      <x:c r="L3424" s="52" t="n">
        <x:f>IFERROR(H3424/G3424-1,"")</x:f>
        <x:v>-0.012753859997724604</x:v>
      </x:c>
      <x:c r="M3424" s="52" t="n">
        <x:f>IFERROR(I3424/H3424-1,"")</x:f>
        <x:v>-0.1274000992857559</x:v>
      </x:c>
      <x:c r="N3424" s="52" t="n">
        <x:f>IFERROR(J3424/I3424-1,"")</x:f>
        <x:v>0.017667955806531133</x:v>
      </x:c>
      <x:c r="O3424" s="52" t="n">
        <x:f>IFERROR(K3424/J3424-1,"")</x:f>
        <x:v>-0.02511371238845317</x:v>
      </x:c>
      <x:c r="P3424" s="52" t="n">
        <x:f>IFERROR((K3424/G3424)^(1/4)-1,"")</x:f>
        <x:v>-0.03849805679802576</x:v>
      </x:c>
      <x:c r="Q3424" s="51" t="n">
        <x:v>1027.449</x:v>
      </x:c>
      <x:c r="R3424" s="52" t="n">
        <x:f>IFERROR(Q3424/K3424,"")</x:f>
        <x:v>0.08405933386359475</x:v>
      </x:c>
      <x:c r="S3424" s="53" t="n">
        <x:v>43891</x:v>
      </x:c>
      <x:c r="T3424" s="50" t="str">
        <x:v>EDINET_company_history</x:v>
      </x:c>
      <x:c r="U3424" s="50" t="str">
        <x:v>大阪中小企業投資育成株式会社</x:v>
      </x:c>
      <x:c r="V3424" s="54" t="n">
        <x:v>0.1008</x:v>
      </x:c>
      <x:c r="W3424" s="50" t="str">
        <x:v>吉井 智彦</x:v>
      </x:c>
      <x:c r="X3424" s="50" t="b">
        <x:f>AND(COUNT(L3424:O3424)=4,L3424&gt;='設定'!$B$6,M3424&gt;='設定'!$B$6,N3424&gt;='設定'!$B$6,O3424&gt;='設定'!$B$6)</x:f>
        <x:v>0</x:v>
      </x:c>
      <x:c r="Y3424" s="50" t="b">
        <x:f>AND(COUNT(G3424:K3424)=5,P3424&gt;='設定'!$B$7)</x:f>
        <x:v>0</x:v>
      </x:c>
      <x:c r="Z3424" s="50" t="b">
        <x:f>AND(ISNUMBER(R3424),R3424&gt;='設定'!$B$8)</x:f>
        <x:v>0</x:v>
      </x:c>
      <x:c r="AA3424" s="50" t="b">
        <x:f>AND(ISNUMBER(S3424),S3424&gt;=DATE(YEAR('設定'!$B$10)-'設定'!$B$9,MONTH('設定'!$B$10),DAY('設定'!$B$10)))</x:f>
        <x:v>0</x:v>
      </x:c>
      <x:c r="AB3424" s="55" t="b">
        <x:v>0</x:v>
      </x:c>
      <x:c r="AC3424" s="55" t="b">
        <x:v>0</x:v>
      </x:c>
      <x:c r="AD3424" s="50" t="n">
        <x:f>IF(X3424,1,0)+IF(Z3424,1,0)+IF(AA3424,1,0)+IF(AB3424,1,0)</x:f>
        <x:v>0</x:v>
      </x:c>
      <x:c r="AE3424" s="50" t="n">
        <x:f>IF(Y3424,1,0)+IF(Z3424,1,0)+IF(AA3424,1,0)+IF(AB3424,1,0)</x:f>
        <x:v>0</x:v>
      </x:c>
      <x:c r="AF3424" s="50" t="n">
        <x:f>IF(Y3424,1,0)+IF(Z3424,1,0)+IF(AA3424,1,0)+IF(AC3424,1,0)</x:f>
        <x:v>0</x:v>
      </x:c>
      <x:c r="AG3424" s="53" t="n">
        <x:v>44348</x:v>
      </x:c>
      <x:c r="AH3424" s="50" t="str">
        <x:v>S100W1NE</x:v>
      </x:c>
      <x:c r="AI3424" s="50" t="str">
        <x:v>NetSalesSummaryOfBusinessResults</x:v>
      </x:c>
      <x:c r="AJ3424" s="50" t="str">
        <x:v>OperatingIncome</x:v>
      </x:c>
      <x:c r="AK3424" s="53" t="n">
        <x:v>45747</x:v>
      </x:c>
      <x:c r="AL3424" s="50" t="str">
        <x:v>365/365/365/366/365</x:v>
      </x:c>
      <x:c r="AM3424" s="51" t="n">
        <x:v>8652700</x:v>
      </x:c>
      <x:c r="AN3424" s="51" t="n">
        <x:v>925</x:v>
      </x:c>
      <x:c r="AO3424" s="51" t="n">
        <x:f>IFERROR(AM3424*AN3424,"")</x:f>
        <x:v>8003747500</x:v>
      </x:c>
      <x:c r="AP3424" s="56" t="n">
        <x:f>IFERROR(AO3424/(K3424*1000000),"")</x:f>
        <x:v>0.654815648526021</x:v>
      </x:c>
      <x:c r="AQ3424" s="57" t="n">
        <x:v>31893306.666666668</x:v>
      </x:c>
      <x:c r="AR3424" s="52" t="n">
        <x:v>0.2135161293102357</x:v>
      </x:c>
      <x:c r="AS3424" s="52" t="n">
        <x:v>-0.3088213204019441</x:v>
      </x:c>
      <x:c r="AT3424" s="55" t="b">
        <x:v>1</x:v>
      </x:c>
      <x:c r="AU3424" s="50"/>
      <x:c r="AV3424" s="58" t="n">
        <x:v>0.0314919386053219</x:v>
      </x:c>
      <x:c r="AW3424" s="50" t="n">
        <x:v>1644</x:v>
      </x:c>
      <x:c r="AX3424" s="50" t="str">
        <x:v>Discovery</x:v>
      </x:c>
      <x:c r="AY3424" s="50" t="str">
        <x:v>目立つ機械的警告なし（定性確認は別途必要）</x:v>
      </x:c>
      <x:c r="AZ3424" s="59" t="str">
        <x:v>2025-06-23 15:31</x:v>
      </x:c>
      <x:c r="BA3424" s="53" t="n">
        <x:v>43891</x:v>
      </x:c>
      <x:c r="BB3424" s="50"/>
      <x:c r="BC3424" s="50"/>
      <x:c r="BD3424" s="50"/>
    </x:row>
    <x:row r="3425">
      <x:c r="A3425" s="50" t="n">
        <x:v>3424</x:v>
      </x:c>
      <x:c r="B3425" s="50" t="str">
        <x:v>7578</x:v>
      </x:c>
      <x:c r="C3425" s="50" t="str">
        <x:v>7578.T</x:v>
      </x:c>
      <x:c r="D3425" s="50" t="str">
        <x:v>NICHIRYOKU CO.,LTD.</x:v>
      </x:c>
      <x:c r="E3425" s="50" t="str">
        <x:v>Standard Market(Domestic)</x:v>
      </x:c>
      <x:c r="F3425" s="50" t="str">
        <x:v>Retail Trade</x:v>
      </x:c>
      <x:c r="G3425" s="51" t="n">
        <x:v>2624.6</x:v>
      </x:c>
      <x:c r="H3425" s="51" t="n">
        <x:v>2979.035</x:v>
      </x:c>
      <x:c r="I3425" s="51" t="n">
        <x:v>3223.085</x:v>
      </x:c>
      <x:c r="J3425" s="51" t="n">
        <x:v>2852.583</x:v>
      </x:c>
      <x:c r="K3425" s="51" t="n">
        <x:v>2242.603</x:v>
      </x:c>
      <x:c r="L3425" s="52" t="n">
        <x:f>IFERROR(H3425/G3425-1,"")</x:f>
        <x:v>0.13504343519012418</x:v>
      </x:c>
      <x:c r="M3425" s="52" t="n">
        <x:f>IFERROR(I3425/H3425-1,"")</x:f>
        <x:v>0.08192250174972782</x:v>
      </x:c>
      <x:c r="N3425" s="52" t="n">
        <x:f>IFERROR(J3425/I3425-1,"")</x:f>
        <x:v>-0.1149525997607882</x:v>
      </x:c>
      <x:c r="O3425" s="52" t="n">
        <x:f>IFERROR(K3425/J3425-1,"")</x:f>
        <x:v>-0.21383426880129341</x:v>
      </x:c>
      <x:c r="P3425" s="52" t="n">
        <x:f>IFERROR((K3425/G3425)^(1/4)-1,"")</x:f>
        <x:v>-0.03855970799073427</x:v>
      </x:c>
      <x:c r="Q3425" s="51" t="n">
        <x:v>-98.148</x:v>
      </x:c>
      <x:c r="R3425" s="52" t="n">
        <x:f>IFERROR(Q3425/K3425,"")</x:f>
        <x:v>-0.04376521390544826</x:v>
      </x:c>
      <x:c r="S3425" s="53" t="n">
        <x:v>38322</x:v>
      </x:c>
      <x:c r="T3425" s="50" t="str">
        <x:v>EDINET_company_history</x:v>
      </x:c>
      <x:c r="U3425" s="50" t="str">
        <x:v>バリューアップ・ファンド 投資事業有限責任組合</x:v>
      </x:c>
      <x:c r="V3425" s="54" t="n">
        <x:v>0.4384</x:v>
      </x:c>
      <x:c r="W3425" s="50" t="str">
        <x:v>渡邊 将志</x:v>
      </x:c>
      <x:c r="X3425" s="50" t="b">
        <x:f>AND(COUNT(L3425:O3425)=4,L3425&gt;='設定'!$B$6,M3425&gt;='設定'!$B$6,N3425&gt;='設定'!$B$6,O3425&gt;='設定'!$B$6)</x:f>
        <x:v>0</x:v>
      </x:c>
      <x:c r="Y3425" s="50" t="b">
        <x:f>AND(COUNT(G3425:K3425)=5,P3425&gt;='設定'!$B$7)</x:f>
        <x:v>0</x:v>
      </x:c>
      <x:c r="Z3425" s="50" t="b">
        <x:f>AND(ISNUMBER(R3425),R3425&gt;='設定'!$B$8)</x:f>
        <x:v>0</x:v>
      </x:c>
      <x:c r="AA3425" s="50" t="b">
        <x:f>AND(ISNUMBER(S3425),S3425&gt;=DATE(YEAR('設定'!$B$10)-'設定'!$B$9,MONTH('設定'!$B$10),DAY('設定'!$B$10)))</x:f>
        <x:v>0</x:v>
      </x:c>
      <x:c r="AB3425" s="55" t="b">
        <x:v>0</x:v>
      </x:c>
      <x:c r="AC3425" s="55" t="b">
        <x:v>0</x:v>
      </x:c>
      <x:c r="AD3425" s="50" t="n">
        <x:f>IF(X3425,1,0)+IF(Z3425,1,0)+IF(AA3425,1,0)+IF(AB3425,1,0)</x:f>
        <x:v>0</x:v>
      </x:c>
      <x:c r="AE3425" s="50" t="n">
        <x:f>IF(Y3425,1,0)+IF(Z3425,1,0)+IF(AA3425,1,0)+IF(AB3425,1,0)</x:f>
        <x:v>0</x:v>
      </x:c>
      <x:c r="AF3425" s="50" t="n">
        <x:f>IF(Y3425,1,0)+IF(Z3425,1,0)+IF(AA3425,1,0)+IF(AC3425,1,0)</x:f>
        <x:v>0</x:v>
      </x:c>
      <x:c r="AG3425" s="53" t="n">
        <x:v>44348</x:v>
      </x:c>
      <x:c r="AH3425" s="50" t="str">
        <x:v>S100W8IJ</x:v>
      </x:c>
      <x:c r="AI3425" s="50" t="str">
        <x:v>NetSalesSummaryOfBusinessResults</x:v>
      </x:c>
      <x:c r="AJ3425" s="50" t="str">
        <x:v>OperatingIncome</x:v>
      </x:c>
      <x:c r="AK3425" s="53" t="n">
        <x:v>45747</x:v>
      </x:c>
      <x:c r="AL3425" s="50" t="str">
        <x:v>365/365/365/366/365</x:v>
      </x:c>
      <x:c r="AM3425" s="51" t="n">
        <x:v>16020405</x:v>
      </x:c>
      <x:c r="AN3425" s="51" t="n">
        <x:v>90</x:v>
      </x:c>
      <x:c r="AO3425" s="51" t="n">
        <x:f>IFERROR(AM3425*AN3425,"")</x:f>
        <x:v>1441836450</x:v>
      </x:c>
      <x:c r="AP3425" s="56" t="n">
        <x:f>IFERROR(AO3425/(K3425*1000000),"")</x:f>
        <x:v>0.6429298676582524</x:v>
      </x:c>
      <x:c r="AQ3425" s="57" t="n">
        <x:v>7669083.333333333</x:v>
      </x:c>
      <x:c r="AR3425" s="52" t="n">
        <x:v>0.5351977579650764</x:v>
      </x:c>
      <x:c r="AS3425" s="52" t="n">
        <x:v>-0.8687782805429864</x:v>
      </x:c>
      <x:c r="AT3425" s="55" t="b">
        <x:v>0</x:v>
      </x:c>
      <x:c r="AU3425" s="50" t="str">
        <x:v>low_liquidity</x:v>
      </x:c>
      <x:c r="AV3425" s="58" t="n">
        <x:v>-0.6613383206772483</x:v>
      </x:c>
      <x:c r="AW3425" s="50" t="n">
        <x:v>3565</x:v>
      </x:c>
      <x:c r="AX3425" s="50" t="str">
        <x:v>Transformation Moat</x:v>
      </x:c>
      <x:c r="AY3425" s="50" t="str">
        <x:v>既存適格性フィルター不通過: low_liquidity / 60日平均売買代金2,000万円未満 / ローカル5年最大下落率-60%以下</x:v>
      </x:c>
      <x:c r="AZ3425" s="59" t="str">
        <x:v>2025-06-27 13:33</x:v>
      </x:c>
      <x:c r="BA3425" s="53" t="n">
        <x:v>38322</x:v>
      </x:c>
      <x:c r="BB3425" s="50"/>
      <x:c r="BC3425" s="50"/>
      <x:c r="BD3425" s="50"/>
    </x:row>
    <x:row r="3426">
      <x:c r="A3426" s="50" t="n">
        <x:v>3425</x:v>
      </x:c>
      <x:c r="B3426" s="50" t="str">
        <x:v>8066</x:v>
      </x:c>
      <x:c r="C3426" s="50" t="str">
        <x:v>8066.T</x:v>
      </x:c>
      <x:c r="D3426" s="50" t="str">
        <x:v>MITANI CORPORATION</x:v>
      </x:c>
      <x:c r="E3426" s="50" t="str">
        <x:v>Standard Market(Domestic)</x:v>
      </x:c>
      <x:c r="F3426" s="50" t="str">
        <x:v>Wholesale Trade</x:v>
      </x:c>
      <x:c r="G3426" s="51" t="n">
        <x:v>396973</x:v>
      </x:c>
      <x:c r="H3426" s="51" t="n">
        <x:v>299350</x:v>
      </x:c>
      <x:c r="I3426" s="51" t="n">
        <x:v>320281</x:v>
      </x:c>
      <x:c r="J3426" s="51" t="n">
        <x:v>324771</x:v>
      </x:c>
      <x:c r="K3426" s="51" t="n">
        <x:v>339005</x:v>
      </x:c>
      <x:c r="L3426" s="52" t="n">
        <x:f>IFERROR(H3426/G3426-1,"")</x:f>
        <x:v>-0.2459184881591443</x:v>
      </x:c>
      <x:c r="M3426" s="52" t="n">
        <x:f>IFERROR(I3426/H3426-1,"")</x:f>
        <x:v>0.06992149657591451</x:v>
      </x:c>
      <x:c r="N3426" s="52" t="n">
        <x:f>IFERROR(J3426/I3426-1,"")</x:f>
        <x:v>0.014018939618647419</x:v>
      </x:c>
      <x:c r="O3426" s="52" t="n">
        <x:f>IFERROR(K3426/J3426-1,"")</x:f>
        <x:v>0.04382780482247495</x:v>
      </x:c>
      <x:c r="P3426" s="52" t="n">
        <x:f>IFERROR((K3426/G3426)^(1/4)-1,"")</x:f>
        <x:v>-0.03869481764732696</x:v>
      </x:c>
      <x:c r="Q3426" s="51" t="n">
        <x:v>31508</x:v>
      </x:c>
      <x:c r="R3426" s="52" t="n">
        <x:f>IFERROR(Q3426/K3426,"")</x:f>
        <x:v>0.09294258196781759</x:v>
      </x:c>
      <x:c r="S3426" s="53" t="n">
        <x:v>23346</x:v>
      </x:c>
      <x:c r="T3426" s="50" t="str">
        <x:v>EDINET_company_history</x:v>
      </x:c>
      <x:c r="U3426" s="50" t="str">
        <x:v>三谷セキサン株式会社</x:v>
      </x:c>
      <x:c r="V3426" s="54" t="n">
        <x:v>0.1558</x:v>
      </x:c>
      <x:c r="W3426" s="50" t="str">
        <x:v>三 谷 聡</x:v>
      </x:c>
      <x:c r="X3426" s="50" t="b">
        <x:f>AND(COUNT(L3426:O3426)=4,L3426&gt;='設定'!$B$6,M3426&gt;='設定'!$B$6,N3426&gt;='設定'!$B$6,O3426&gt;='設定'!$B$6)</x:f>
        <x:v>0</x:v>
      </x:c>
      <x:c r="Y3426" s="50" t="b">
        <x:f>AND(COUNT(G3426:K3426)=5,P3426&gt;='設定'!$B$7)</x:f>
        <x:v>0</x:v>
      </x:c>
      <x:c r="Z3426" s="50" t="b">
        <x:f>AND(ISNUMBER(R3426),R3426&gt;='設定'!$B$8)</x:f>
        <x:v>0</x:v>
      </x:c>
      <x:c r="AA3426" s="50" t="b">
        <x:f>AND(ISNUMBER(S3426),S3426&gt;=DATE(YEAR('設定'!$B$10)-'設定'!$B$9,MONTH('設定'!$B$10),DAY('設定'!$B$10)))</x:f>
        <x:v>0</x:v>
      </x:c>
      <x:c r="AB3426" s="55" t="b">
        <x:v>0</x:v>
      </x:c>
      <x:c r="AC3426" s="55" t="b">
        <x:v>0</x:v>
      </x:c>
      <x:c r="AD3426" s="50" t="n">
        <x:f>IF(X3426,1,0)+IF(Z3426,1,0)+IF(AA3426,1,0)+IF(AB3426,1,0)</x:f>
        <x:v>0</x:v>
      </x:c>
      <x:c r="AE3426" s="50" t="n">
        <x:f>IF(Y3426,1,0)+IF(Z3426,1,0)+IF(AA3426,1,0)+IF(AB3426,1,0)</x:f>
        <x:v>0</x:v>
      </x:c>
      <x:c r="AF3426" s="50" t="n">
        <x:f>IF(Y3426,1,0)+IF(Z3426,1,0)+IF(AA3426,1,0)+IF(AC3426,1,0)</x:f>
        <x:v>0</x:v>
      </x:c>
      <x:c r="AG3426" s="53" t="n">
        <x:v>44348</x:v>
      </x:c>
      <x:c r="AH3426" s="50" t="str">
        <x:v>S100W8XJ</x:v>
      </x:c>
      <x:c r="AI3426" s="50" t="str">
        <x:v>NetSalesSummaryOfBusinessResults</x:v>
      </x:c>
      <x:c r="AJ3426" s="50" t="str">
        <x:v>OperatingIncome</x:v>
      </x:c>
      <x:c r="AK3426" s="53" t="n">
        <x:v>45747</x:v>
      </x:c>
      <x:c r="AL3426" s="50" t="str">
        <x:v>365/365/365/366/365</x:v>
      </x:c>
      <x:c r="AM3426" s="51" t="n">
        <x:v>85771700</x:v>
      </x:c>
      <x:c r="AN3426" s="51" t="n">
        <x:v>2507</x:v>
      </x:c>
      <x:c r="AO3426" s="51" t="n">
        <x:f>IFERROR(AM3426*AN3426,"")</x:f>
        <x:v>215029651900</x:v>
      </x:c>
      <x:c r="AP3426" s="56" t="n">
        <x:f>IFERROR(AO3426/(K3426*1000000),"")</x:f>
        <x:v>0.6342964024129437</x:v>
      </x:c>
      <x:c r="AQ3426" s="57" t="n">
        <x:v>36159680</x:v>
      </x:c>
      <x:c r="AR3426" s="52" t="n">
        <x:v>0.2885952433485901</x:v>
      </x:c>
      <x:c r="AS3426" s="52" t="n">
        <x:v>-0.3691217357780196</x:v>
      </x:c>
      <x:c r="AT3426" s="55" t="b">
        <x:v>1</x:v>
      </x:c>
      <x:c r="AU3426" s="50"/>
      <x:c r="AV3426" s="58" t="n">
        <x:v>-0.0178293845854569</x:v>
      </x:c>
      <x:c r="AW3426" s="50" t="n">
        <x:v>2026</x:v>
      </x:c>
      <x:c r="AX3426" s="50" t="str">
        <x:v>Core Moat</x:v>
      </x:c>
      <x:c r="AY3426" s="50" t="str">
        <x:v>目立つ機械的警告なし（定性確認は別途必要）</x:v>
      </x:c>
      <x:c r="AZ3426" s="59" t="str">
        <x:v>2025-06-30 13:12</x:v>
      </x:c>
      <x:c r="BA3426" s="53" t="n">
        <x:v>23346</x:v>
      </x:c>
      <x:c r="BB3426" s="50"/>
      <x:c r="BC3426" s="50"/>
      <x:c r="BD3426" s="50"/>
    </x:row>
    <x:row r="3427">
      <x:c r="A3427" s="50" t="n">
        <x:v>3426</x:v>
      </x:c>
      <x:c r="B3427" s="50" t="str">
        <x:v>1420</x:v>
      </x:c>
      <x:c r="C3427" s="50" t="str">
        <x:v>1420.T</x:v>
      </x:c>
      <x:c r="D3427" s="50" t="str">
        <x:v>Sanyo Homes Corporation</x:v>
      </x:c>
      <x:c r="E3427" s="50" t="str">
        <x:v>Standard Market(Domestic)</x:v>
      </x:c>
      <x:c r="F3427" s="50" t="str">
        <x:v>Construction</x:v>
      </x:c>
      <x:c r="G3427" s="51" t="n">
        <x:v>53487.929</x:v>
      </x:c>
      <x:c r="H3427" s="51" t="n">
        <x:v>51123.408</x:v>
      </x:c>
      <x:c r="I3427" s="51" t="n">
        <x:v>40970.625</x:v>
      </x:c>
      <x:c r="J3427" s="51" t="n">
        <x:v>45860.102</x:v>
      </x:c>
      <x:c r="K3427" s="51" t="n">
        <x:v>45518.339</x:v>
      </x:c>
      <x:c r="L3427" s="52" t="n">
        <x:f>IFERROR(H3427/G3427-1,"")</x:f>
        <x:v>-0.044206628377778334</x:v>
      </x:c>
      <x:c r="M3427" s="52" t="n">
        <x:f>IFERROR(I3427/H3427-1,"")</x:f>
        <x:v>-0.19859362662207503</x:v>
      </x:c>
      <x:c r="N3427" s="52" t="n">
        <x:f>IFERROR(J3427/I3427-1,"")</x:f>
        <x:v>0.11934104007444346</x:v>
      </x:c>
      <x:c r="O3427" s="52" t="n">
        <x:f>IFERROR(K3427/J3427-1,"")</x:f>
        <x:v>-0.007452294807368753</x:v>
      </x:c>
      <x:c r="P3427" s="52" t="n">
        <x:f>IFERROR((K3427/G3427)^(1/4)-1,"")</x:f>
        <x:v>-0.03953254010464213</x:v>
      </x:c>
      <x:c r="Q3427" s="51" t="n">
        <x:v>956.034</x:v>
      </x:c>
      <x:c r="R3427" s="52" t="n">
        <x:f>IFERROR(Q3427/K3427,"")</x:f>
        <x:v>0.021003270791581388</x:v>
      </x:c>
      <x:c r="S3427" s="53" t="n">
        <x:v>41365</x:v>
      </x:c>
      <x:c r="T3427" s="50" t="str">
        <x:v>EDINET_company_history</x:v>
      </x:c>
      <x:c r="U3427" s="50" t="str">
        <x:v>株式会社ＬＩＸＩＬ</x:v>
      </x:c>
      <x:c r="V3427" s="54" t="n">
        <x:v>0.2605</x:v>
      </x:c>
      <x:c r="W3427" s="50" t="str">
        <x:v>松岡 久志 / 美山 正人</x:v>
      </x:c>
      <x:c r="X3427" s="50" t="b">
        <x:f>AND(COUNT(L3427:O3427)=4,L3427&gt;='設定'!$B$6,M3427&gt;='設定'!$B$6,N3427&gt;='設定'!$B$6,O3427&gt;='設定'!$B$6)</x:f>
        <x:v>0</x:v>
      </x:c>
      <x:c r="Y3427" s="50" t="b">
        <x:f>AND(COUNT(G3427:K3427)=5,P3427&gt;='設定'!$B$7)</x:f>
        <x:v>0</x:v>
      </x:c>
      <x:c r="Z3427" s="50" t="b">
        <x:f>AND(ISNUMBER(R3427),R3427&gt;='設定'!$B$8)</x:f>
        <x:v>0</x:v>
      </x:c>
      <x:c r="AA3427" s="50" t="b">
        <x:f>AND(ISNUMBER(S3427),S3427&gt;=DATE(YEAR('設定'!$B$10)-'設定'!$B$9,MONTH('設定'!$B$10),DAY('設定'!$B$10)))</x:f>
        <x:v>0</x:v>
      </x:c>
      <x:c r="AB3427" s="55" t="b">
        <x:v>0</x:v>
      </x:c>
      <x:c r="AC3427" s="55" t="b">
        <x:v>0</x:v>
      </x:c>
      <x:c r="AD3427" s="50" t="n">
        <x:f>IF(X3427,1,0)+IF(Z3427,1,0)+IF(AA3427,1,0)+IF(AB3427,1,0)</x:f>
        <x:v>0</x:v>
      </x:c>
      <x:c r="AE3427" s="50" t="n">
        <x:f>IF(Y3427,1,0)+IF(Z3427,1,0)+IF(AA3427,1,0)+IF(AB3427,1,0)</x:f>
        <x:v>0</x:v>
      </x:c>
      <x:c r="AF3427" s="50" t="n">
        <x:f>IF(Y3427,1,0)+IF(Z3427,1,0)+IF(AA3427,1,0)+IF(AC3427,1,0)</x:f>
        <x:v>0</x:v>
      </x:c>
      <x:c r="AG3427" s="53" t="n">
        <x:v>44348</x:v>
      </x:c>
      <x:c r="AH3427" s="50" t="str">
        <x:v>S100W59G</x:v>
      </x:c>
      <x:c r="AI3427" s="50" t="str">
        <x:v>NetSalesSummaryOfBusinessResults</x:v>
      </x:c>
      <x:c r="AJ3427" s="50" t="str">
        <x:v>OperatingIncome</x:v>
      </x:c>
      <x:c r="AK3427" s="53" t="n">
        <x:v>45747</x:v>
      </x:c>
      <x:c r="AL3427" s="50" t="str">
        <x:v>365/365/365/366/365</x:v>
      </x:c>
      <x:c r="AM3427" s="51" t="n">
        <x:v>11900300</x:v>
      </x:c>
      <x:c r="AN3427" s="51" t="n">
        <x:v>608</x:v>
      </x:c>
      <x:c r="AO3427" s="51" t="n">
        <x:f>IFERROR(AM3427*AN3427,"")</x:f>
        <x:v>7235382400</x:v>
      </x:c>
      <x:c r="AP3427" s="56" t="n">
        <x:f>IFERROR(AO3427/(K3427*1000000),"")</x:f>
        <x:v>0.15895532567653667</x:v>
      </x:c>
      <x:c r="AQ3427" s="57" t="n">
        <x:v>50934911.666666664</x:v>
      </x:c>
      <x:c r="AR3427" s="52" t="n">
        <x:v>0.1343530126057528</x:v>
      </x:c>
      <x:c r="AS3427" s="52" t="n">
        <x:v>-0.1885044512577409</x:v>
      </x:c>
      <x:c r="AT3427" s="55" t="b">
        <x:v>1</x:v>
      </x:c>
      <x:c r="AU3427" s="50"/>
      <x:c r="AV3427" s="58" t="n">
        <x:v>-0.0673776758933915</x:v>
      </x:c>
      <x:c r="AW3427" s="50" t="n">
        <x:v>2387</x:v>
      </x:c>
      <x:c r="AX3427" s="50" t="str">
        <x:v>Core Moat</x:v>
      </x:c>
      <x:c r="AY3427" s="50" t="str">
        <x:v>目立つ機械的警告なし（定性確認は別途必要）</x:v>
      </x:c>
      <x:c r="AZ3427" s="59" t="str">
        <x:v>2025-06-25 14:48</x:v>
      </x:c>
      <x:c r="BA3427" s="53" t="n">
        <x:v>41365</x:v>
      </x:c>
      <x:c r="BB3427" s="50"/>
      <x:c r="BC3427" s="50"/>
      <x:c r="BD3427" s="50"/>
    </x:row>
    <x:row r="3428">
      <x:c r="A3428" s="50" t="n">
        <x:v>3427</x:v>
      </x:c>
      <x:c r="B3428" s="50" t="str">
        <x:v>4735</x:v>
      </x:c>
      <x:c r="C3428" s="50" t="str">
        <x:v>4735.T</x:v>
      </x:c>
      <x:c r="D3428" s="50" t="str">
        <x:v>KYOSHIN CO.,LTD.</x:v>
      </x:c>
      <x:c r="E3428" s="50" t="str">
        <x:v>Standard Market(Domestic)</x:v>
      </x:c>
      <x:c r="F3428" s="50" t="str">
        <x:v>Services</x:v>
      </x:c>
      <x:c r="G3428" s="51" t="n">
        <x:v>23868.734</x:v>
      </x:c>
      <x:c r="H3428" s="51" t="n">
        <x:v>25420.184</x:v>
      </x:c>
      <x:c r="I3428" s="51" t="n">
        <x:v>26099.498</x:v>
      </x:c>
      <x:c r="J3428" s="51" t="n">
        <x:v>26455.65</x:v>
      </x:c>
      <x:c r="K3428" s="51" t="n">
        <x:v>20286.291</x:v>
      </x:c>
      <x:c r="L3428" s="52" t="n">
        <x:f>IFERROR(H3428/G3428-1,"")</x:f>
        <x:v>0.06499925802516393</x:v>
      </x:c>
      <x:c r="M3428" s="52" t="n">
        <x:f>IFERROR(I3428/H3428-1,"")</x:f>
        <x:v>0.026723410027244432</x:v>
      </x:c>
      <x:c r="N3428" s="52" t="n">
        <x:f>IFERROR(J3428/I3428-1,"")</x:f>
        <x:v>0.01364593296008998</x:v>
      </x:c>
      <x:c r="O3428" s="52" t="n">
        <x:f>IFERROR(K3428/J3428-1,"")</x:f>
        <x:v>-0.23319627376382734</x:v>
      </x:c>
      <x:c r="P3428" s="52" t="n">
        <x:f>IFERROR((K3428/G3428)^(1/4)-1,"")</x:f>
        <x:v>-0.039840647381871985</x:v>
      </x:c>
      <x:c r="Q3428" s="51" t="n">
        <x:v>481.188</x:v>
      </x:c>
      <x:c r="R3428" s="52" t="n">
        <x:f>IFERROR(Q3428/K3428,"")</x:f>
        <x:v>0.02371986086564567</x:v>
      </x:c>
      <x:c r="S3428" s="53" t="n">
        <x:v>35886</x:v>
      </x:c>
      <x:c r="T3428" s="50" t="str">
        <x:v>EDINET_company_history</x:v>
      </x:c>
      <x:c r="U3428" s="50" t="str">
        <x:v>株式会社ＴＣＫホールディングス</x:v>
      </x:c>
      <x:c r="V3428" s="54" t="n">
        <x:v>0.3657</x:v>
      </x:c>
      <x:c r="W3428" s="50" t="str">
        <x:v>立木 康之</x:v>
      </x:c>
      <x:c r="X3428" s="50" t="b">
        <x:f>AND(COUNT(L3428:O3428)=4,L3428&gt;='設定'!$B$6,M3428&gt;='設定'!$B$6,N3428&gt;='設定'!$B$6,O3428&gt;='設定'!$B$6)</x:f>
        <x:v>0</x:v>
      </x:c>
      <x:c r="Y3428" s="50" t="b">
        <x:f>AND(COUNT(G3428:K3428)=5,P3428&gt;='設定'!$B$7)</x:f>
        <x:v>0</x:v>
      </x:c>
      <x:c r="Z3428" s="50" t="b">
        <x:f>AND(ISNUMBER(R3428),R3428&gt;='設定'!$B$8)</x:f>
        <x:v>0</x:v>
      </x:c>
      <x:c r="AA3428" s="50" t="b">
        <x:f>AND(ISNUMBER(S3428),S3428&gt;=DATE(YEAR('設定'!$B$10)-'設定'!$B$9,MONTH('設定'!$B$10),DAY('設定'!$B$10)))</x:f>
        <x:v>0</x:v>
      </x:c>
      <x:c r="AB3428" s="55" t="b">
        <x:v>0</x:v>
      </x:c>
      <x:c r="AC3428" s="55" t="b">
        <x:v>0</x:v>
      </x:c>
      <x:c r="AD3428" s="50" t="n">
        <x:f>IF(X3428,1,0)+IF(Z3428,1,0)+IF(AA3428,1,0)+IF(AB3428,1,0)</x:f>
        <x:v>0</x:v>
      </x:c>
      <x:c r="AE3428" s="50" t="n">
        <x:f>IF(Y3428,1,0)+IF(Z3428,1,0)+IF(AA3428,1,0)+IF(AB3428,1,0)</x:f>
        <x:v>0</x:v>
      </x:c>
      <x:c r="AF3428" s="50" t="n">
        <x:f>IF(Y3428,1,0)+IF(Z3428,1,0)+IF(AA3428,1,0)+IF(AC3428,1,0)</x:f>
        <x:v>0</x:v>
      </x:c>
      <x:c r="AG3428" s="53" t="n">
        <x:v>44348</x:v>
      </x:c>
      <x:c r="AH3428" s="50" t="str">
        <x:v>S100Y613</x:v>
      </x:c>
      <x:c r="AI3428" s="50" t="str">
        <x:v>NetSalesSummaryOfBusinessResults</x:v>
      </x:c>
      <x:c r="AJ3428" s="50" t="str">
        <x:v>OperatingIncome</x:v>
      </x:c>
      <x:c r="AK3428" s="53" t="n">
        <x:v>46081</x:v>
      </x:c>
      <x:c r="AL3428" s="50" t="str">
        <x:v>365/365/366/365/273</x:v>
      </x:c>
      <x:c r="AM3428" s="51" t="n">
        <x:v>7685800</x:v>
      </x:c>
      <x:c r="AN3428" s="51" t="n">
        <x:v>321</x:v>
      </x:c>
      <x:c r="AO3428" s="51" t="n">
        <x:f>IFERROR(AM3428*AN3428,"")</x:f>
        <x:v>2467141800</x:v>
      </x:c>
      <x:c r="AP3428" s="56" t="n">
        <x:f>IFERROR(AO3428/(K3428*1000000),"")</x:f>
        <x:v>0.1216162086997569</x:v>
      </x:c>
      <x:c r="AQ3428" s="57" t="n">
        <x:v>5265171.666666667</x:v>
      </x:c>
      <x:c r="AR3428" s="52" t="n">
        <x:v>0.3073319105249221</x:v>
      </x:c>
      <x:c r="AS3428" s="52" t="n">
        <x:v>-0.5224887731409393</x:v>
      </x:c>
      <x:c r="AT3428" s="55" t="b">
        <x:v>0</x:v>
      </x:c>
      <x:c r="AU3428" s="50" t="str">
        <x:v>low_liquidity</x:v>
      </x:c>
      <x:c r="AV3428" s="58" t="n">
        <x:v>-0.134230322887237</x:v>
      </x:c>
      <x:c r="AW3428" s="50" t="n">
        <x:v>2775</x:v>
      </x:c>
      <x:c r="AX3428" s="50" t="str">
        <x:v>Future Moat</x:v>
      </x:c>
      <x:c r="AY3428" s="50" t="str">
        <x:v>既存適格性フィルター不通過: low_liquidity / 60日平均売買代金2,000万円未満</x:v>
      </x:c>
      <x:c r="AZ3428" s="59" t="str">
        <x:v>2026-05-25 15:05</x:v>
      </x:c>
      <x:c r="BA3428" s="53" t="n">
        <x:v>35886</x:v>
      </x:c>
      <x:c r="BB3428" s="50"/>
      <x:c r="BC3428" s="50"/>
      <x:c r="BD3428" s="50"/>
    </x:row>
    <x:row r="3429">
      <x:c r="A3429" s="50" t="n">
        <x:v>3428</x:v>
      </x:c>
      <x:c r="B3429" s="50" t="str">
        <x:v>5902</x:v>
      </x:c>
      <x:c r="C3429" s="50" t="str">
        <x:v>5902.T</x:v>
      </x:c>
      <x:c r="D3429" s="50" t="str">
        <x:v>HOKKAN HOLDINGS LIMITED</x:v>
      </x:c>
      <x:c r="E3429" s="50" t="str">
        <x:v>Prime Market (Domestic)</x:v>
      </x:c>
      <x:c r="F3429" s="50" t="str">
        <x:v>Metal Products</x:v>
      </x:c>
      <x:c r="G3429" s="51" t="n">
        <x:v>109367</x:v>
      </x:c>
      <x:c r="H3429" s="51" t="n">
        <x:v>86329</x:v>
      </x:c>
      <x:c r="I3429" s="51" t="n">
        <x:v>93660</x:v>
      </x:c>
      <x:c r="J3429" s="51" t="n">
        <x:v>90933</x:v>
      </x:c>
      <x:c r="K3429" s="51" t="n">
        <x:v>92419</x:v>
      </x:c>
      <x:c r="L3429" s="52" t="n">
        <x:f>IFERROR(H3429/G3429-1,"")</x:f>
        <x:v>-0.21064855029396434</x:v>
      </x:c>
      <x:c r="M3429" s="52" t="n">
        <x:f>IFERROR(I3429/H3429-1,"")</x:f>
        <x:v>0.0849193202747629</x:v>
      </x:c>
      <x:c r="N3429" s="52" t="n">
        <x:f>IFERROR(J3429/I3429-1,"")</x:f>
        <x:v>-0.029115951313260724</x:v>
      </x:c>
      <x:c r="O3429" s="52" t="n">
        <x:f>IFERROR(K3429/J3429-1,"")</x:f>
        <x:v>0.016341702132339098</x:v>
      </x:c>
      <x:c r="P3429" s="52" t="n">
        <x:f>IFERROR((K3429/G3429)^(1/4)-1,"")</x:f>
        <x:v>-0.04122049610680856</x:v>
      </x:c>
      <x:c r="Q3429" s="51" t="n">
        <x:v>4503</x:v>
      </x:c>
      <x:c r="R3429" s="52" t="n">
        <x:f>IFERROR(Q3429/K3429,"")</x:f>
        <x:v>0.048723747281403176</x:v>
      </x:c>
      <x:c r="S3429" s="53" t="n">
        <x:v>18384</x:v>
      </x:c>
      <x:c r="T3429" s="50" t="str">
        <x:v>EDINET_company_history</x:v>
      </x:c>
      <x:c r="U3429" s="50" t="str">
        <x:v>日本マスタートラスト信託銀行株式会社（信託口）</x:v>
      </x:c>
      <x:c r="V3429" s="54" t="n">
        <x:v>0.1037</x:v>
      </x:c>
      <x:c r="W3429" s="50" t="str">
        <x:v>池田 孝資</x:v>
      </x:c>
      <x:c r="X3429" s="50" t="b">
        <x:f>AND(COUNT(L3429:O3429)=4,L3429&gt;='設定'!$B$6,M3429&gt;='設定'!$B$6,N3429&gt;='設定'!$B$6,O3429&gt;='設定'!$B$6)</x:f>
        <x:v>0</x:v>
      </x:c>
      <x:c r="Y3429" s="50" t="b">
        <x:f>AND(COUNT(G3429:K3429)=5,P3429&gt;='設定'!$B$7)</x:f>
        <x:v>0</x:v>
      </x:c>
      <x:c r="Z3429" s="50" t="b">
        <x:f>AND(ISNUMBER(R3429),R3429&gt;='設定'!$B$8)</x:f>
        <x:v>0</x:v>
      </x:c>
      <x:c r="AA3429" s="50" t="b">
        <x:f>AND(ISNUMBER(S3429),S3429&gt;=DATE(YEAR('設定'!$B$10)-'設定'!$B$9,MONTH('設定'!$B$10),DAY('設定'!$B$10)))</x:f>
        <x:v>0</x:v>
      </x:c>
      <x:c r="AB3429" s="55" t="b">
        <x:v>0</x:v>
      </x:c>
      <x:c r="AC3429" s="55" t="b">
        <x:v>0</x:v>
      </x:c>
      <x:c r="AD3429" s="50" t="n">
        <x:f>IF(X3429,1,0)+IF(Z3429,1,0)+IF(AA3429,1,0)+IF(AB3429,1,0)</x:f>
        <x:v>0</x:v>
      </x:c>
      <x:c r="AE3429" s="50" t="n">
        <x:f>IF(Y3429,1,0)+IF(Z3429,1,0)+IF(AA3429,1,0)+IF(AB3429,1,0)</x:f>
        <x:v>0</x:v>
      </x:c>
      <x:c r="AF3429" s="50" t="n">
        <x:f>IF(Y3429,1,0)+IF(Z3429,1,0)+IF(AA3429,1,0)+IF(AC3429,1,0)</x:f>
        <x:v>0</x:v>
      </x:c>
      <x:c r="AG3429" s="53" t="n">
        <x:v>44348</x:v>
      </x:c>
      <x:c r="AH3429" s="50" t="str">
        <x:v>S100W82U</x:v>
      </x:c>
      <x:c r="AI3429" s="50" t="str">
        <x:v>NetSalesSummaryOfBusinessResults</x:v>
      </x:c>
      <x:c r="AJ3429" s="50" t="str">
        <x:v>OperatingIncome</x:v>
      </x:c>
      <x:c r="AK3429" s="53" t="n">
        <x:v>45747</x:v>
      </x:c>
      <x:c r="AL3429" s="50" t="str">
        <x:v>365/365/365/366/365</x:v>
      </x:c>
      <x:c r="AM3429" s="51" t="n">
        <x:v>12702287</x:v>
      </x:c>
      <x:c r="AN3429" s="51" t="n">
        <x:v>2220</x:v>
      </x:c>
      <x:c r="AO3429" s="51" t="n">
        <x:f>IFERROR(AM3429*AN3429,"")</x:f>
        <x:v>28199077140</x:v>
      </x:c>
      <x:c r="AP3429" s="56" t="n">
        <x:f>IFERROR(AO3429/(K3429*1000000),"")</x:f>
        <x:v>0.30512207598004737</x:v>
      </x:c>
      <x:c r="AQ3429" s="57" t="n">
        <x:v>66116871.666666664</x:v>
      </x:c>
      <x:c r="AR3429" s="52" t="n">
        <x:v>0.2092087165459362</x:v>
      </x:c>
      <x:c r="AS3429" s="52" t="n">
        <x:v>-0.2697674544527235</x:v>
      </x:c>
      <x:c r="AT3429" s="55" t="b">
        <x:v>1</x:v>
      </x:c>
      <x:c r="AU3429" s="50"/>
      <x:c r="AV3429" s="58" t="n">
        <x:v>0.1892612237545978</x:v>
      </x:c>
      <x:c r="AW3429" s="50" t="n">
        <x:v>750</x:v>
      </x:c>
      <x:c r="AX3429" s="50" t="str">
        <x:v>Future Moat</x:v>
      </x:c>
      <x:c r="AY3429" s="50" t="str">
        <x:v>目立つ機械的警告なし（定性確認は別途必要）</x:v>
      </x:c>
      <x:c r="AZ3429" s="59" t="str">
        <x:v>2025-06-30 10:58</x:v>
      </x:c>
      <x:c r="BA3429" s="53" t="n">
        <x:v>18384</x:v>
      </x:c>
      <x:c r="BB3429" s="50"/>
      <x:c r="BC3429" s="50"/>
      <x:c r="BD3429" s="50" t="str">
        <x:v>TOPIX Small 2</x:v>
      </x:c>
    </x:row>
    <x:row r="3430">
      <x:c r="A3430" s="50" t="n">
        <x:v>3429</x:v>
      </x:c>
      <x:c r="B3430" s="50" t="str">
        <x:v>8202</x:v>
      </x:c>
      <x:c r="C3430" s="50" t="str">
        <x:v>8202.T</x:v>
      </x:c>
      <x:c r="D3430" s="50" t="str">
        <x:v>Laox Holdings CO.,LTD.</x:v>
      </x:c>
      <x:c r="E3430" s="50" t="str">
        <x:v>Standard Market(Domestic)</x:v>
      </x:c>
      <x:c r="F3430" s="50" t="str">
        <x:v>Retail Trade</x:v>
      </x:c>
      <x:c r="G3430" s="51" t="n">
        <x:v>68149</x:v>
      </x:c>
      <x:c r="H3430" s="51" t="n">
        <x:v>55127</x:v>
      </x:c>
      <x:c r="I3430" s="51" t="n">
        <x:v>60187</x:v>
      </x:c>
      <x:c r="J3430" s="51" t="n">
        <x:v>61517</x:v>
      </x:c>
      <x:c r="K3430" s="51" t="n">
        <x:v>57535</x:v>
      </x:c>
      <x:c r="L3430" s="52" t="n">
        <x:f>IFERROR(H3430/G3430-1,"")</x:f>
        <x:v>-0.1910813071358347</x:v>
      </x:c>
      <x:c r="M3430" s="52" t="n">
        <x:f>IFERROR(I3430/H3430-1,"")</x:f>
        <x:v>0.09178805304115945</x:v>
      </x:c>
      <x:c r="N3430" s="52" t="n">
        <x:f>IFERROR(J3430/I3430-1,"")</x:f>
        <x:v>0.022097795204944592</x:v>
      </x:c>
      <x:c r="O3430" s="52" t="n">
        <x:f>IFERROR(K3430/J3430-1,"")</x:f>
        <x:v>-0.06473007461352143</x:v>
      </x:c>
      <x:c r="P3430" s="52" t="n">
        <x:f>IFERROR((K3430/G3430)^(1/4)-1,"")</x:f>
        <x:v>-0.04144252667912873</x:v>
      </x:c>
      <x:c r="Q3430" s="51" t="n">
        <x:v>69</x:v>
      </x:c>
      <x:c r="R3430" s="52" t="n">
        <x:f>IFERROR(Q3430/K3430,"")</x:f>
        <x:v>0.0011992700095593985</x:v>
      </x:c>
      <x:c r="S3430" s="53" t="n">
        <x:v>36495</x:v>
      </x:c>
      <x:c r="T3430" s="50" t="str">
        <x:v>EDINET_company_history</x:v>
      </x:c>
      <x:c r="U3430" s="50" t="str">
        <x:v>GRANDA MAGIC LIMITED （常任代理人 大和証券株式会社）</x:v>
      </x:c>
      <x:c r="V3430" s="54" t="n">
        <x:v>0.3039</x:v>
      </x:c>
      <x:c r="W3430" s="50" t="str">
        <x:v>羅 怡文</x:v>
      </x:c>
      <x:c r="X3430" s="50" t="b">
        <x:f>AND(COUNT(L3430:O3430)=4,L3430&gt;='設定'!$B$6,M3430&gt;='設定'!$B$6,N3430&gt;='設定'!$B$6,O3430&gt;='設定'!$B$6)</x:f>
        <x:v>0</x:v>
      </x:c>
      <x:c r="Y3430" s="50" t="b">
        <x:f>AND(COUNT(G3430:K3430)=5,P3430&gt;='設定'!$B$7)</x:f>
        <x:v>0</x:v>
      </x:c>
      <x:c r="Z3430" s="50" t="b">
        <x:f>AND(ISNUMBER(R3430),R3430&gt;='設定'!$B$8)</x:f>
        <x:v>0</x:v>
      </x:c>
      <x:c r="AA3430" s="50" t="b">
        <x:f>AND(ISNUMBER(S3430),S3430&gt;=DATE(YEAR('設定'!$B$10)-'設定'!$B$9,MONTH('設定'!$B$10),DAY('設定'!$B$10)))</x:f>
        <x:v>0</x:v>
      </x:c>
      <x:c r="AB3430" s="55" t="b">
        <x:v>0</x:v>
      </x:c>
      <x:c r="AC3430" s="55" t="b">
        <x:v>0</x:v>
      </x:c>
      <x:c r="AD3430" s="50" t="n">
        <x:f>IF(X3430,1,0)+IF(Z3430,1,0)+IF(AA3430,1,0)+IF(AB3430,1,0)</x:f>
        <x:v>0</x:v>
      </x:c>
      <x:c r="AE3430" s="50" t="n">
        <x:f>IF(Y3430,1,0)+IF(Z3430,1,0)+IF(AA3430,1,0)+IF(AB3430,1,0)</x:f>
        <x:v>0</x:v>
      </x:c>
      <x:c r="AF3430" s="50" t="n">
        <x:f>IF(Y3430,1,0)+IF(Z3430,1,0)+IF(AA3430,1,0)+IF(AC3430,1,0)</x:f>
        <x:v>0</x:v>
      </x:c>
      <x:c r="AG3430" s="53" t="n">
        <x:v>44348</x:v>
      </x:c>
      <x:c r="AH3430" s="50" t="str">
        <x:v>S100XUR2</x:v>
      </x:c>
      <x:c r="AI3430" s="50" t="str">
        <x:v>NetSalesSummaryOfBusinessResults</x:v>
      </x:c>
      <x:c r="AJ3430" s="50" t="str">
        <x:v>OperatingIncome</x:v>
      </x:c>
      <x:c r="AK3430" s="53" t="n">
        <x:v>46022</x:v>
      </x:c>
      <x:c r="AL3430" s="50" t="str">
        <x:v>365/365/365/366/365</x:v>
      </x:c>
      <x:c r="AM3430" s="51" t="n">
        <x:v>91416303</x:v>
      </x:c>
      <x:c r="AN3430" s="51" t="n">
        <x:v>148</x:v>
      </x:c>
      <x:c r="AO3430" s="51" t="n">
        <x:f>IFERROR(AM3430*AN3430,"")</x:f>
        <x:v>13529612844</x:v>
      </x:c>
      <x:c r="AP3430" s="56" t="n">
        <x:f>IFERROR(AO3430/(K3430*1000000),"")</x:f>
        <x:v>0.235154477170418</x:v>
      </x:c>
      <x:c r="AQ3430" s="57" t="n">
        <x:v>15176778.333333334</x:v>
      </x:c>
      <x:c r="AR3430" s="52" t="n">
        <x:v>0.4831347262157666</x:v>
      </x:c>
      <x:c r="AS3430" s="52" t="n">
        <x:v>-0.6081839817932819</x:v>
      </x:c>
      <x:c r="AT3430" s="55" t="b">
        <x:v>0</x:v>
      </x:c>
      <x:c r="AU3430" s="50" t="str">
        <x:v>low_liquidity</x:v>
      </x:c>
      <x:c r="AV3430" s="58" t="n">
        <x:v>-0.3881926969430704</x:v>
      </x:c>
      <x:c r="AW3430" s="50" t="n">
        <x:v>3405</x:v>
      </x:c>
      <x:c r="AX3430" s="50" t="str">
        <x:v>Transformation Moat</x:v>
      </x:c>
      <x:c r="AY3430" s="50" t="str">
        <x:v>既存適格性フィルター不通過: low_liquidity / 60日平均売買代金2,000万円未満 / ローカル5年最大下落率-60%以下</x:v>
      </x:c>
      <x:c r="AZ3430" s="59" t="str">
        <x:v>2026-03-27 16:00</x:v>
      </x:c>
      <x:c r="BA3430" s="53" t="n">
        <x:v>36495</x:v>
      </x:c>
      <x:c r="BB3430" s="50"/>
      <x:c r="BC3430" s="50"/>
      <x:c r="BD3430" s="50"/>
    </x:row>
    <x:row r="3431">
      <x:c r="A3431" s="50" t="n">
        <x:v>3430</x:v>
      </x:c>
      <x:c r="B3431" s="50" t="str">
        <x:v>4237</x:v>
      </x:c>
      <x:c r="C3431" s="50" t="str">
        <x:v>4237.T</x:v>
      </x:c>
      <x:c r="D3431" s="50" t="str">
        <x:v>Fujipream Corporation</x:v>
      </x:c>
      <x:c r="E3431" s="50" t="str">
        <x:v>Standard Market(Domestic)</x:v>
      </x:c>
      <x:c r="F3431" s="50" t="str">
        <x:v>Chemicals</x:v>
      </x:c>
      <x:c r="G3431" s="51" t="n">
        <x:v>12585.426</x:v>
      </x:c>
      <x:c r="H3431" s="51" t="n">
        <x:v>19235.112</x:v>
      </x:c>
      <x:c r="I3431" s="51" t="n">
        <x:v>16419.888</x:v>
      </x:c>
      <x:c r="J3431" s="51" t="n">
        <x:v>13248.262</x:v>
      </x:c>
      <x:c r="K3431" s="51" t="n">
        <x:v>10620.871</x:v>
      </x:c>
      <x:c r="L3431" s="52" t="n">
        <x:f>IFERROR(H3431/G3431-1,"")</x:f>
        <x:v>0.5283639981674042</x:v>
      </x:c>
      <x:c r="M3431" s="52" t="n">
        <x:f>IFERROR(I3431/H3431-1,"")</x:f>
        <x:v>-0.14635859671625528</x:v>
      </x:c>
      <x:c r="N3431" s="52" t="n">
        <x:f>IFERROR(J3431/I3431-1,"")</x:f>
        <x:v>-0.1931575903562801</x:v>
      </x:c>
      <x:c r="O3431" s="52" t="n">
        <x:f>IFERROR(K3431/J3431-1,"")</x:f>
        <x:v>-0.19831967393156935</x:v>
      </x:c>
      <x:c r="P3431" s="52" t="n">
        <x:f>IFERROR((K3431/G3431)^(1/4)-1,"")</x:f>
        <x:v>-0.04154207347240524</x:v>
      </x:c>
      <x:c r="Q3431" s="51" t="n">
        <x:v>220.113</x:v>
      </x:c>
      <x:c r="R3431" s="52" t="n">
        <x:f>IFERROR(Q3431/K3431,"")</x:f>
        <x:v>0.020724571459346416</x:v>
      </x:c>
      <x:c r="S3431" s="53" t="n">
        <x:v>44348</x:v>
      </x:c>
      <x:c r="T3431" s="50" t="str">
        <x:v>not_identified_before_local_window</x:v>
      </x:c>
      <x:c r="U3431" s="50" t="str">
        <x:v>フォローウインド株式会社</x:v>
      </x:c>
      <x:c r="V3431" s="54" t="n">
        <x:v>0.4231</x:v>
      </x:c>
      <x:c r="W3431" s="50" t="str">
        <x:v>松本 倫長 / 名村 信彦</x:v>
      </x:c>
      <x:c r="X3431" s="50" t="b">
        <x:f>AND(COUNT(L3431:O3431)=4,L3431&gt;='設定'!$B$6,M3431&gt;='設定'!$B$6,N3431&gt;='設定'!$B$6,O3431&gt;='設定'!$B$6)</x:f>
        <x:v>0</x:v>
      </x:c>
      <x:c r="Y3431" s="50" t="b">
        <x:f>AND(COUNT(G3431:K3431)=5,P3431&gt;='設定'!$B$7)</x:f>
        <x:v>0</x:v>
      </x:c>
      <x:c r="Z3431" s="50" t="b">
        <x:f>AND(ISNUMBER(R3431),R3431&gt;='設定'!$B$8)</x:f>
        <x:v>0</x:v>
      </x:c>
      <x:c r="AA3431" s="50" t="b">
        <x:f>AND(ISNUMBER(S3431),S3431&gt;=DATE(YEAR('設定'!$B$10)-'設定'!$B$9,MONTH('設定'!$B$10),DAY('設定'!$B$10)))</x:f>
        <x:v>0</x:v>
      </x:c>
      <x:c r="AB3431" s="55" t="b">
        <x:v>0</x:v>
      </x:c>
      <x:c r="AC3431" s="55" t="b">
        <x:v>0</x:v>
      </x:c>
      <x:c r="AD3431" s="50" t="n">
        <x:f>IF(X3431,1,0)+IF(Z3431,1,0)+IF(AA3431,1,0)+IF(AB3431,1,0)</x:f>
        <x:v>0</x:v>
      </x:c>
      <x:c r="AE3431" s="50" t="n">
        <x:f>IF(Y3431,1,0)+IF(Z3431,1,0)+IF(AA3431,1,0)+IF(AB3431,1,0)</x:f>
        <x:v>0</x:v>
      </x:c>
      <x:c r="AF3431" s="50" t="n">
        <x:f>IF(Y3431,1,0)+IF(Z3431,1,0)+IF(AA3431,1,0)+IF(AC3431,1,0)</x:f>
        <x:v>0</x:v>
      </x:c>
      <x:c r="AG3431" s="53" t="n">
        <x:v>44348</x:v>
      </x:c>
      <x:c r="AH3431" s="50" t="str">
        <x:v>S100W2V4</x:v>
      </x:c>
      <x:c r="AI3431" s="50" t="str">
        <x:v>NetSalesSummaryOfBusinessResults</x:v>
      </x:c>
      <x:c r="AJ3431" s="50" t="str">
        <x:v>OperatingIncome</x:v>
      </x:c>
      <x:c r="AK3431" s="53" t="n">
        <x:v>45747</x:v>
      </x:c>
      <x:c r="AL3431" s="50" t="str">
        <x:v>365/365/365/366/365</x:v>
      </x:c>
      <x:c r="AM3431" s="51" t="n">
        <x:v>28574900</x:v>
      </x:c>
      <x:c r="AN3431" s="51" t="n">
        <x:v>344</x:v>
      </x:c>
      <x:c r="AO3431" s="51" t="n">
        <x:f>IFERROR(AM3431*AN3431,"")</x:f>
        <x:v>9829765600</x:v>
      </x:c>
      <x:c r="AP3431" s="56" t="n">
        <x:f>IFERROR(AO3431/(K3431*1000000),"")</x:f>
        <x:v>0.9255140750697377</x:v>
      </x:c>
      <x:c r="AQ3431" s="57" t="n">
        <x:v>71319418.33333333</x:v>
      </x:c>
      <x:c r="AR3431" s="52" t="n">
        <x:v>0.4431752531152619</x:v>
      </x:c>
      <x:c r="AS3431" s="52" t="n">
        <x:v>-0.4438751302869178</x:v>
      </x:c>
      <x:c r="AT3431" s="55" t="b">
        <x:v>1</x:v>
      </x:c>
      <x:c r="AU3431" s="50"/>
      <x:c r="AV3431" s="58" t="n">
        <x:v>-0.1296939823307467</x:v>
      </x:c>
      <x:c r="AW3431" s="50" t="n">
        <x:v>2751</x:v>
      </x:c>
      <x:c r="AX3431" s="50" t="str">
        <x:v>Future Moat</x:v>
      </x:c>
      <x:c r="AY3431" s="50" t="str">
        <x:v>目立つ機械的警告なし（定性確認は別途必要）</x:v>
      </x:c>
      <x:c r="AZ3431" s="59" t="str">
        <x:v>2025-06-24 13:33</x:v>
      </x:c>
      <x:c r="BA3431" s="53"/>
      <x:c r="BB3431" s="50"/>
      <x:c r="BC3431" s="50"/>
      <x:c r="BD3431" s="50"/>
    </x:row>
    <x:row r="3432">
      <x:c r="A3432" s="50" t="n">
        <x:v>3431</x:v>
      </x:c>
      <x:c r="B3432" s="50" t="str">
        <x:v>4925</x:v>
      </x:c>
      <x:c r="C3432" s="50" t="str">
        <x:v>4925.T</x:v>
      </x:c>
      <x:c r="D3432" s="50" t="str">
        <x:v>HABA LABORATORIES,INC.</x:v>
      </x:c>
      <x:c r="E3432" s="50" t="str">
        <x:v>Standard Market(Domestic)</x:v>
      </x:c>
      <x:c r="F3432" s="50" t="str">
        <x:v>Chemicals</x:v>
      </x:c>
      <x:c r="G3432" s="51" t="n">
        <x:v>14307.709</x:v>
      </x:c>
      <x:c r="H3432" s="51" t="n">
        <x:v>12908.861</x:v>
      </x:c>
      <x:c r="I3432" s="51" t="n">
        <x:v>12038.052</x:v>
      </x:c>
      <x:c r="J3432" s="51" t="n">
        <x:v>12324.21</x:v>
      </x:c>
      <x:c r="K3432" s="51" t="n">
        <x:v>12061.829</x:v>
      </x:c>
      <x:c r="L3432" s="52" t="n">
        <x:f>IFERROR(H3432/G3432-1,"")</x:f>
        <x:v>-0.09776883217292165</x:v>
      </x:c>
      <x:c r="M3432" s="52" t="n">
        <x:f>IFERROR(I3432/H3432-1,"")</x:f>
        <x:v>-0.06745823663296091</x:v>
      </x:c>
      <x:c r="N3432" s="52" t="n">
        <x:f>IFERROR(J3432/I3432-1,"")</x:f>
        <x:v>0.023771121772858228</x:v>
      </x:c>
      <x:c r="O3432" s="52" t="n">
        <x:f>IFERROR(K3432/J3432-1,"")</x:f>
        <x:v>-0.021289883895194817</x:v>
      </x:c>
      <x:c r="P3432" s="52" t="n">
        <x:f>IFERROR((K3432/G3432)^(1/4)-1,"")</x:f>
        <x:v>-0.041789849400739265</x:v>
      </x:c>
      <x:c r="Q3432" s="51" t="n">
        <x:v>589.51</x:v>
      </x:c>
      <x:c r="R3432" s="52" t="n">
        <x:f>IFERROR(Q3432/K3432,"")</x:f>
        <x:v>0.04887401404878149</x:v>
      </x:c>
      <x:c r="S3432" s="53" t="n">
        <x:v>37773</x:v>
      </x:c>
      <x:c r="T3432" s="50" t="str">
        <x:v>EDINET_company_history</x:v>
      </x:c>
      <x:c r="U3432" s="50" t="str">
        <x:v>公益財団法人小柳財団</x:v>
      </x:c>
      <x:c r="V3432" s="54" t="n">
        <x:v>0.3528</x:v>
      </x:c>
      <x:c r="W3432" s="50" t="str">
        <x:v>西 幹男</x:v>
      </x:c>
      <x:c r="X3432" s="50" t="b">
        <x:f>AND(COUNT(L3432:O3432)=4,L3432&gt;='設定'!$B$6,M3432&gt;='設定'!$B$6,N3432&gt;='設定'!$B$6,O3432&gt;='設定'!$B$6)</x:f>
        <x:v>0</x:v>
      </x:c>
      <x:c r="Y3432" s="50" t="b">
        <x:f>AND(COUNT(G3432:K3432)=5,P3432&gt;='設定'!$B$7)</x:f>
        <x:v>0</x:v>
      </x:c>
      <x:c r="Z3432" s="50" t="b">
        <x:f>AND(ISNUMBER(R3432),R3432&gt;='設定'!$B$8)</x:f>
        <x:v>0</x:v>
      </x:c>
      <x:c r="AA3432" s="50" t="b">
        <x:f>AND(ISNUMBER(S3432),S3432&gt;=DATE(YEAR('設定'!$B$10)-'設定'!$B$9,MONTH('設定'!$B$10),DAY('設定'!$B$10)))</x:f>
        <x:v>0</x:v>
      </x:c>
      <x:c r="AB3432" s="55" t="b">
        <x:v>0</x:v>
      </x:c>
      <x:c r="AC3432" s="55" t="b">
        <x:v>0</x:v>
      </x:c>
      <x:c r="AD3432" s="50" t="n">
        <x:f>IF(X3432,1,0)+IF(Z3432,1,0)+IF(AA3432,1,0)+IF(AB3432,1,0)</x:f>
        <x:v>0</x:v>
      </x:c>
      <x:c r="AE3432" s="50" t="n">
        <x:f>IF(Y3432,1,0)+IF(Z3432,1,0)+IF(AA3432,1,0)+IF(AB3432,1,0)</x:f>
        <x:v>0</x:v>
      </x:c>
      <x:c r="AF3432" s="50" t="n">
        <x:f>IF(Y3432,1,0)+IF(Z3432,1,0)+IF(AA3432,1,0)+IF(AC3432,1,0)</x:f>
        <x:v>0</x:v>
      </x:c>
      <x:c r="AG3432" s="53" t="n">
        <x:v>44348</x:v>
      </x:c>
      <x:c r="AH3432" s="50" t="str">
        <x:v>S100VXV6</x:v>
      </x:c>
      <x:c r="AI3432" s="50" t="str">
        <x:v>NetSalesSummaryOfBusinessResults</x:v>
      </x:c>
      <x:c r="AJ3432" s="50" t="str">
        <x:v>OperatingIncome</x:v>
      </x:c>
      <x:c r="AK3432" s="53" t="n">
        <x:v>45747</x:v>
      </x:c>
      <x:c r="AL3432" s="50" t="str">
        <x:v>365/365/365/366/365</x:v>
      </x:c>
      <x:c r="AM3432" s="51" t="n">
        <x:v>3781500</x:v>
      </x:c>
      <x:c r="AN3432" s="51" t="n">
        <x:v>1705</x:v>
      </x:c>
      <x:c r="AO3432" s="51" t="n">
        <x:f>IFERROR(AM3432*AN3432,"")</x:f>
        <x:v>6447457500</x:v>
      </x:c>
      <x:c r="AP3432" s="56" t="n">
        <x:f>IFERROR(AO3432/(K3432*1000000),"")</x:f>
        <x:v>0.5345339831960808</x:v>
      </x:c>
      <x:c r="AQ3432" s="57" t="n">
        <x:v>3281358.3333333335</x:v>
      </x:c>
      <x:c r="AR3432" s="52" t="n">
        <x:v>0.1784367059847701</x:v>
      </x:c>
      <x:c r="AS3432" s="52" t="n">
        <x:v>-0.6192904412148927</x:v>
      </x:c>
      <x:c r="AT3432" s="55" t="b">
        <x:v>0</x:v>
      </x:c>
      <x:c r="AU3432" s="50" t="str">
        <x:v>low_liquidity</x:v>
      </x:c>
      <x:c r="AV3432" s="58" t="n">
        <x:v>0.123440570290628</x:v>
      </x:c>
      <x:c r="AW3432" s="50" t="n">
        <x:v>1096</x:v>
      </x:c>
      <x:c r="AX3432" s="50" t="str">
        <x:v>Discovery</x:v>
      </x:c>
      <x:c r="AY3432" s="50" t="str">
        <x:v>既存適格性フィルター不通過: low_liquidity / 60日平均売買代金2,000万円未満 / ローカル5年最大下落率-60%以下</x:v>
      </x:c>
      <x:c r="AZ3432" s="59" t="str">
        <x:v>2025-06-19 10:00</x:v>
      </x:c>
      <x:c r="BA3432" s="53" t="n">
        <x:v>37773</x:v>
      </x:c>
      <x:c r="BB3432" s="50"/>
      <x:c r="BC3432" s="50"/>
      <x:c r="BD3432" s="50"/>
    </x:row>
    <x:row r="3433">
      <x:c r="A3433" s="50" t="n">
        <x:v>3432</x:v>
      </x:c>
      <x:c r="B3433" s="50" t="str">
        <x:v>8273</x:v>
      </x:c>
      <x:c r="C3433" s="50" t="str">
        <x:v>8273.T</x:v>
      </x:c>
      <x:c r="D3433" s="50" t="str">
        <x:v>IZUMI CO.,LTD.</x:v>
      </x:c>
      <x:c r="E3433" s="50" t="str">
        <x:v>Prime Market (Domestic)</x:v>
      </x:c>
      <x:c r="F3433" s="50" t="str">
        <x:v>Retail Trade</x:v>
      </x:c>
      <x:c r="G3433" s="51" t="n">
        <x:v>676800</x:v>
      </x:c>
      <x:c r="H3433" s="51" t="n">
        <x:v>460140</x:v>
      </x:c>
      <x:c r="I3433" s="51" t="n">
        <x:v>471166</x:v>
      </x:c>
      <x:c r="J3433" s="51" t="n">
        <x:v>524142</x:v>
      </x:c>
      <x:c r="K3433" s="51" t="n">
        <x:v>569312</x:v>
      </x:c>
      <x:c r="L3433" s="52" t="n">
        <x:f>IFERROR(H3433/G3433-1,"")</x:f>
        <x:v>-0.32012411347517733</x:v>
      </x:c>
      <x:c r="M3433" s="52" t="n">
        <x:f>IFERROR(I3433/H3433-1,"")</x:f>
        <x:v>0.023962272351892855</x:v>
      </x:c>
      <x:c r="N3433" s="52" t="n">
        <x:f>IFERROR(J3433/I3433-1,"")</x:f>
        <x:v>0.11243595675409512</x:v>
      </x:c>
      <x:c r="O3433" s="52" t="n">
        <x:f>IFERROR(K3433/J3433-1,"")</x:f>
        <x:v>0.08617893624246875</x:v>
      </x:c>
      <x:c r="P3433" s="52" t="n">
        <x:f>IFERROR((K3433/G3433)^(1/4)-1,"")</x:f>
        <x:v>-0.04231541506814618</x:v>
      </x:c>
      <x:c r="Q3433" s="51" t="n">
        <x:v>27236</x:v>
      </x:c>
      <x:c r="R3433" s="52" t="n">
        <x:f>IFERROR(Q3433/K3433,"")</x:f>
        <x:v>0.04784020010117475</x:v>
      </x:c>
      <x:c r="S3433" s="53" t="n">
        <x:v>28764</x:v>
      </x:c>
      <x:c r="T3433" s="50" t="str">
        <x:v>EDINET_company_history</x:v>
      </x:c>
      <x:c r="U3433" s="50" t="str">
        <x:v>山西ワールド株式会社</x:v>
      </x:c>
      <x:c r="V3433" s="54" t="n">
        <x:v>0.2847</x:v>
      </x:c>
      <x:c r="W3433" s="50" t="str">
        <x:v>山西 泰明 / 町田 繁樹 / 山西 大輔</x:v>
      </x:c>
      <x:c r="X3433" s="50" t="b">
        <x:f>AND(COUNT(L3433:O3433)=4,L3433&gt;='設定'!$B$6,M3433&gt;='設定'!$B$6,N3433&gt;='設定'!$B$6,O3433&gt;='設定'!$B$6)</x:f>
        <x:v>0</x:v>
      </x:c>
      <x:c r="Y3433" s="50" t="b">
        <x:f>AND(COUNT(G3433:K3433)=5,P3433&gt;='設定'!$B$7)</x:f>
        <x:v>0</x:v>
      </x:c>
      <x:c r="Z3433" s="50" t="b">
        <x:f>AND(ISNUMBER(R3433),R3433&gt;='設定'!$B$8)</x:f>
        <x:v>0</x:v>
      </x:c>
      <x:c r="AA3433" s="50" t="b">
        <x:f>AND(ISNUMBER(S3433),S3433&gt;=DATE(YEAR('設定'!$B$10)-'設定'!$B$9,MONTH('設定'!$B$10),DAY('設定'!$B$10)))</x:f>
        <x:v>0</x:v>
      </x:c>
      <x:c r="AB3433" s="55" t="b">
        <x:v>0</x:v>
      </x:c>
      <x:c r="AC3433" s="55" t="b">
        <x:v>0</x:v>
      </x:c>
      <x:c r="AD3433" s="50" t="n">
        <x:f>IF(X3433,1,0)+IF(Z3433,1,0)+IF(AA3433,1,0)+IF(AB3433,1,0)</x:f>
        <x:v>0</x:v>
      </x:c>
      <x:c r="AE3433" s="50" t="n">
        <x:f>IF(Y3433,1,0)+IF(Z3433,1,0)+IF(AA3433,1,0)+IF(AB3433,1,0)</x:f>
        <x:v>0</x:v>
      </x:c>
      <x:c r="AF3433" s="50" t="n">
        <x:f>IF(Y3433,1,0)+IF(Z3433,1,0)+IF(AA3433,1,0)+IF(AC3433,1,0)</x:f>
        <x:v>0</x:v>
      </x:c>
      <x:c r="AG3433" s="53" t="n">
        <x:v>44348</x:v>
      </x:c>
      <x:c r="AH3433" s="50" t="str">
        <x:v>S100Y671</x:v>
      </x:c>
      <x:c r="AI3433" s="50" t="str">
        <x:v>OperatingRevenue1SummaryOfBusinessResults</x:v>
      </x:c>
      <x:c r="AJ3433" s="50" t="str">
        <x:v>OperatingIncome</x:v>
      </x:c>
      <x:c r="AK3433" s="53" t="n">
        <x:v>46081</x:v>
      </x:c>
      <x:c r="AL3433" s="50" t="str">
        <x:v>365/365/366/365/365</x:v>
      </x:c>
      <x:c r="AM3433" s="51" t="n">
        <x:v>70032800</x:v>
      </x:c>
      <x:c r="AN3433" s="51" t="n">
        <x:v>879</x:v>
      </x:c>
      <x:c r="AO3433" s="51" t="n">
        <x:f>IFERROR(AM3433*AN3433,"")</x:f>
        <x:v>61558831200</x:v>
      </x:c>
      <x:c r="AP3433" s="56" t="n">
        <x:f>IFERROR(AO3433/(K3433*1000000),"")</x:f>
        <x:v>0.10812846242482153</x:v>
      </x:c>
      <x:c r="AQ3433" s="57" t="n">
        <x:v>647097245</x:v>
      </x:c>
      <x:c r="AR3433" s="52" t="n">
        <x:v>0.2234350079829721</x:v>
      </x:c>
      <x:c r="AS3433" s="52" t="n">
        <x:v>-0.3625352019742008</x:v>
      </x:c>
      <x:c r="AT3433" s="55" t="b">
        <x:v>1</x:v>
      </x:c>
      <x:c r="AU3433" s="50"/>
      <x:c r="AV3433" s="58" t="n">
        <x:v>-0.0975733973076752</x:v>
      </x:c>
      <x:c r="AW3433" s="50" t="n">
        <x:v>2593</x:v>
      </x:c>
      <x:c r="AX3433" s="50" t="str">
        <x:v>Core Moat</x:v>
      </x:c>
      <x:c r="AY3433" s="50" t="str">
        <x:v>目立つ機械的警告なし（定性確認は別途必要）</x:v>
      </x:c>
      <x:c r="AZ3433" s="59" t="str">
        <x:v>2026-05-26 12:58</x:v>
      </x:c>
      <x:c r="BA3433" s="53" t="n">
        <x:v>28764</x:v>
      </x:c>
      <x:c r="BB3433" s="50"/>
      <x:c r="BC3433" s="50"/>
      <x:c r="BD3433" s="50" t="str">
        <x:v>TOPIX Small 1</x:v>
      </x:c>
    </x:row>
    <x:row r="3434">
      <x:c r="A3434" s="50" t="n">
        <x:v>3433</x:v>
      </x:c>
      <x:c r="B3434" s="50" t="str">
        <x:v>4929</x:v>
      </x:c>
      <x:c r="C3434" s="50" t="str">
        <x:v>4929.T</x:v>
      </x:c>
      <x:c r="D3434" s="50" t="str">
        <x:v>ADJUVANT HOLDINGS CO.,LTD.</x:v>
      </x:c>
      <x:c r="E3434" s="50" t="str">
        <x:v>Standard Market(Domestic)</x:v>
      </x:c>
      <x:c r="F3434" s="50" t="str">
        <x:v>Chemicals</x:v>
      </x:c>
      <x:c r="G3434" s="51" t="n">
        <x:v>4885.682</x:v>
      </x:c>
      <x:c r="H3434" s="51" t="n">
        <x:v>4427.063</x:v>
      </x:c>
      <x:c r="I3434" s="51" t="n">
        <x:v>4377.402</x:v>
      </x:c>
      <x:c r="J3434" s="51" t="n">
        <x:v>4438.221</x:v>
      </x:c>
      <x:c r="K3434" s="51" t="n">
        <x:v>4098.14</x:v>
      </x:c>
      <x:c r="L3434" s="52" t="n">
        <x:f>IFERROR(H3434/G3434-1,"")</x:f>
        <x:v>-0.09387000627548003</x:v>
      </x:c>
      <x:c r="M3434" s="52" t="n">
        <x:f>IFERROR(I3434/H3434-1,"")</x:f>
        <x:v>-0.01121759505116604</x:v>
      </x:c>
      <x:c r="N3434" s="52" t="n">
        <x:f>IFERROR(J3434/I3434-1,"")</x:f>
        <x:v>0.013893857589501568</x:v>
      </x:c>
      <x:c r="O3434" s="52" t="n">
        <x:f>IFERROR(K3434/J3434-1,"")</x:f>
        <x:v>-0.0766255218025419</x:v>
      </x:c>
      <x:c r="P3434" s="52" t="n">
        <x:f>IFERROR((K3434/G3434)^(1/4)-1,"")</x:f>
        <x:v>-0.04299237374380627</x:v>
      </x:c>
      <x:c r="Q3434" s="51" t="n">
        <x:v>126.6</x:v>
      </x:c>
      <x:c r="R3434" s="52" t="n">
        <x:f>IFERROR(Q3434/K3434,"")</x:f>
        <x:v>0.03089206322868423</x:v>
      </x:c>
      <x:c r="S3434" s="53" t="n">
        <x:v>41244</x:v>
      </x:c>
      <x:c r="T3434" s="50" t="str">
        <x:v>EDINET_company_history</x:v>
      </x:c>
      <x:c r="U3434" s="50" t="str">
        <x:v>株式会社Ｔ・Ｎソリューション</x:v>
      </x:c>
      <x:c r="V3434" s="54" t="n">
        <x:v>0.1203</x:v>
      </x:c>
      <x:c r="W3434" s="50" t="str">
        <x:v>中村 豊</x:v>
      </x:c>
      <x:c r="X3434" s="50" t="b">
        <x:f>AND(COUNT(L3434:O3434)=4,L3434&gt;='設定'!$B$6,M3434&gt;='設定'!$B$6,N3434&gt;='設定'!$B$6,O3434&gt;='設定'!$B$6)</x:f>
        <x:v>0</x:v>
      </x:c>
      <x:c r="Y3434" s="50" t="b">
        <x:f>AND(COUNT(G3434:K3434)=5,P3434&gt;='設定'!$B$7)</x:f>
        <x:v>0</x:v>
      </x:c>
      <x:c r="Z3434" s="50" t="b">
        <x:f>AND(ISNUMBER(R3434),R3434&gt;='設定'!$B$8)</x:f>
        <x:v>0</x:v>
      </x:c>
      <x:c r="AA3434" s="50" t="b">
        <x:f>AND(ISNUMBER(S3434),S3434&gt;=DATE(YEAR('設定'!$B$10)-'設定'!$B$9,MONTH('設定'!$B$10),DAY('設定'!$B$10)))</x:f>
        <x:v>0</x:v>
      </x:c>
      <x:c r="AB3434" s="55" t="b">
        <x:v>0</x:v>
      </x:c>
      <x:c r="AC3434" s="55" t="b">
        <x:v>0</x:v>
      </x:c>
      <x:c r="AD3434" s="50" t="n">
        <x:f>IF(X3434,1,0)+IF(Z3434,1,0)+IF(AA3434,1,0)+IF(AB3434,1,0)</x:f>
        <x:v>0</x:v>
      </x:c>
      <x:c r="AE3434" s="50" t="n">
        <x:f>IF(Y3434,1,0)+IF(Z3434,1,0)+IF(AA3434,1,0)+IF(AB3434,1,0)</x:f>
        <x:v>0</x:v>
      </x:c>
      <x:c r="AF3434" s="50" t="n">
        <x:f>IF(Y3434,1,0)+IF(Z3434,1,0)+IF(AA3434,1,0)+IF(AC3434,1,0)</x:f>
        <x:v>0</x:v>
      </x:c>
      <x:c r="AG3434" s="53" t="n">
        <x:v>44348</x:v>
      </x:c>
      <x:c r="AH3434" s="50" t="str">
        <x:v>S100VWVL</x:v>
      </x:c>
      <x:c r="AI3434" s="50" t="str">
        <x:v>NetSalesSummaryOfBusinessResults</x:v>
      </x:c>
      <x:c r="AJ3434" s="50" t="str">
        <x:v>OperatingIncome</x:v>
      </x:c>
      <x:c r="AK3434" s="53" t="n">
        <x:v>45736</x:v>
      </x:c>
      <x:c r="AL3434" s="50" t="str">
        <x:v>365/365/365/366/365</x:v>
      </x:c>
      <x:c r="AM3434" s="51" t="n">
        <x:v>8015400</x:v>
      </x:c>
      <x:c r="AN3434" s="51" t="n">
        <x:v>730</x:v>
      </x:c>
      <x:c r="AO3434" s="51" t="n">
        <x:f>IFERROR(AM3434*AN3434,"")</x:f>
        <x:v>5851242000</x:v>
      </x:c>
      <x:c r="AP3434" s="56" t="n">
        <x:f>IFERROR(AO3434/(K3434*1000000),"")</x:f>
        <x:v>1.427779919670875</x:v>
      </x:c>
      <x:c r="AQ3434" s="57" t="n">
        <x:v>9885530</x:v>
      </x:c>
      <x:c r="AR3434" s="52" t="n">
        <x:v>0.1940720627377657</x:v>
      </x:c>
      <x:c r="AS3434" s="52" t="n">
        <x:v>-0.3835016888818329</x:v>
      </x:c>
      <x:c r="AT3434" s="55" t="b">
        <x:v>0</x:v>
      </x:c>
      <x:c r="AU3434" s="50" t="str">
        <x:v>low_liquidity</x:v>
      </x:c>
      <x:c r="AV3434" s="58" t="n">
        <x:v>0.1028927455606901</x:v>
      </x:c>
      <x:c r="AW3434" s="50" t="n">
        <x:v>1213</x:v>
      </x:c>
      <x:c r="AX3434" s="50" t="str">
        <x:v>Discovery</x:v>
      </x:c>
      <x:c r="AY3434" s="50" t="str">
        <x:v>既存適格性フィルター不通過: low_liquidity / 60日平均売買代金2,000万円未満</x:v>
      </x:c>
      <x:c r="AZ3434" s="59" t="str">
        <x:v>2025-06-11 09:35</x:v>
      </x:c>
      <x:c r="BA3434" s="53" t="n">
        <x:v>41244</x:v>
      </x:c>
      <x:c r="BB3434" s="50"/>
      <x:c r="BC3434" s="50"/>
      <x:c r="BD3434" s="50"/>
    </x:row>
    <x:row r="3435">
      <x:c r="A3435" s="50" t="n">
        <x:v>3434</x:v>
      </x:c>
      <x:c r="B3435" s="50" t="str">
        <x:v>3484</x:v>
      </x:c>
      <x:c r="C3435" s="50" t="str">
        <x:v>3484.T</x:v>
      </x:c>
      <x:c r="D3435" s="50" t="str">
        <x:v>Innovation Holdings CO.,LTD.</x:v>
      </x:c>
      <x:c r="E3435" s="50" t="str">
        <x:v>Standard Market(Domestic)</x:v>
      </x:c>
      <x:c r="F3435" s="50" t="str">
        <x:v>Real Estate</x:v>
      </x:c>
      <x:c r="G3435" s="51" t="n">
        <x:v>10342.68</x:v>
      </x:c>
      <x:c r="H3435" s="51" t="n">
        <x:v>11415.134</x:v>
      </x:c>
      <x:c r="I3435" s="51" t="n">
        <x:v>13026.032</x:v>
      </x:c>
      <x:c r="J3435" s="51" t="n">
        <x:v>14207.099</x:v>
      </x:c>
      <x:c r="K3435" s="51" t="n">
        <x:v>8658.277</x:v>
      </x:c>
      <x:c r="L3435" s="52" t="n">
        <x:f>IFERROR(H3435/G3435-1,"")</x:f>
        <x:v>0.10369207980910167</x:v>
      </x:c>
      <x:c r="M3435" s="52" t="n">
        <x:f>IFERROR(I3435/H3435-1,"")</x:f>
        <x:v>0.1411194997798535</x:v>
      </x:c>
      <x:c r="N3435" s="52" t="n">
        <x:f>IFERROR(J3435/I3435-1,"")</x:f>
        <x:v>0.09066974501521274</x:v>
      </x:c>
      <x:c r="O3435" s="52" t="n">
        <x:f>IFERROR(K3435/J3435-1,"")</x:f>
        <x:v>-0.39056685675238834</x:v>
      </x:c>
      <x:c r="P3435" s="52" t="n">
        <x:f>IFERROR((K3435/G3435)^(1/4)-1,"")</x:f>
        <x:v>-0.04346779426316649</x:v>
      </x:c>
      <x:c r="Q3435" s="51" t="n">
        <x:v>657.551</x:v>
      </x:c>
      <x:c r="R3435" s="52" t="n">
        <x:f>IFERROR(Q3435/K3435,"")</x:f>
        <x:v>0.07594478670525326</x:v>
      </x:c>
      <x:c r="S3435" s="53" t="n">
        <x:v>43009</x:v>
      </x:c>
      <x:c r="T3435" s="50" t="str">
        <x:v>EDINET_company_history</x:v>
      </x:c>
      <x:c r="U3435" s="50" t="str">
        <x:v>株式会社クロップス</x:v>
      </x:c>
      <x:c r="V3435" s="54" t="n">
        <x:v>0.5988</x:v>
      </x:c>
      <x:c r="W3435" s="50" t="str">
        <x:v>原 康雄</x:v>
      </x:c>
      <x:c r="X3435" s="50" t="b">
        <x:f>AND(COUNT(L3435:O3435)=4,L3435&gt;='設定'!$B$6,M3435&gt;='設定'!$B$6,N3435&gt;='設定'!$B$6,O3435&gt;='設定'!$B$6)</x:f>
        <x:v>0</x:v>
      </x:c>
      <x:c r="Y3435" s="50" t="b">
        <x:f>AND(COUNT(G3435:K3435)=5,P3435&gt;='設定'!$B$7)</x:f>
        <x:v>0</x:v>
      </x:c>
      <x:c r="Z3435" s="50" t="b">
        <x:f>AND(ISNUMBER(R3435),R3435&gt;='設定'!$B$8)</x:f>
        <x:v>0</x:v>
      </x:c>
      <x:c r="AA3435" s="50" t="b">
        <x:f>AND(ISNUMBER(S3435),S3435&gt;=DATE(YEAR('設定'!$B$10)-'設定'!$B$9,MONTH('設定'!$B$10),DAY('設定'!$B$10)))</x:f>
        <x:v>0</x:v>
      </x:c>
      <x:c r="AB3435" s="55" t="b">
        <x:v>0</x:v>
      </x:c>
      <x:c r="AC3435" s="55" t="b">
        <x:v>0</x:v>
      </x:c>
      <x:c r="AD3435" s="50" t="n">
        <x:f>IF(X3435,1,0)+IF(Z3435,1,0)+IF(AA3435,1,0)+IF(AB3435,1,0)</x:f>
        <x:v>0</x:v>
      </x:c>
      <x:c r="AE3435" s="50" t="n">
        <x:f>IF(Y3435,1,0)+IF(Z3435,1,0)+IF(AA3435,1,0)+IF(AB3435,1,0)</x:f>
        <x:v>0</x:v>
      </x:c>
      <x:c r="AF3435" s="50" t="n">
        <x:f>IF(Y3435,1,0)+IF(Z3435,1,0)+IF(AA3435,1,0)+IF(AC3435,1,0)</x:f>
        <x:v>0</x:v>
      </x:c>
      <x:c r="AG3435" s="53" t="n">
        <x:v>44348</x:v>
      </x:c>
      <x:c r="AH3435" s="50" t="str">
        <x:v>S100VZMQ</x:v>
      </x:c>
      <x:c r="AI3435" s="50" t="str">
        <x:v>NetSalesSummaryOfBusinessResults</x:v>
      </x:c>
      <x:c r="AJ3435" s="50" t="str">
        <x:v>OperatingIncome</x:v>
      </x:c>
      <x:c r="AK3435" s="53" t="n">
        <x:v>45747</x:v>
      </x:c>
      <x:c r="AL3435" s="50" t="str">
        <x:v>365/365/365/366/365</x:v>
      </x:c>
      <x:c r="AM3435" s="51" t="n">
        <x:v>16773800</x:v>
      </x:c>
      <x:c r="AN3435" s="51" t="n">
        <x:v>1055</x:v>
      </x:c>
      <x:c r="AO3435" s="51" t="n">
        <x:f>IFERROR(AM3435*AN3435,"")</x:f>
        <x:v>17696359000</x:v>
      </x:c>
      <x:c r="AP3435" s="56" t="n">
        <x:f>IFERROR(AO3435/(K3435*1000000),"")</x:f>
        <x:v>2.043866117935474</x:v>
      </x:c>
      <x:c r="AQ3435" s="57" t="n">
        <x:v>13461216.666666666</x:v>
      </x:c>
      <x:c r="AR3435" s="52" t="n">
        <x:v>0.2428827131962067</x:v>
      </x:c>
      <x:c r="AS3435" s="52" t="n">
        <x:v>-0.362120109529976</x:v>
      </x:c>
      <x:c r="AT3435" s="55" t="b">
        <x:v>0</x:v>
      </x:c>
      <x:c r="AU3435" s="50" t="str">
        <x:v>low_liquidity</x:v>
      </x:c>
      <x:c r="AV3435" s="58" t="n">
        <x:v>-0.0075258181492476</x:v>
      </x:c>
      <x:c r="AW3435" s="50" t="n">
        <x:v>1929</x:v>
      </x:c>
      <x:c r="AX3435" s="50" t="str">
        <x:v>Core Moat</x:v>
      </x:c>
      <x:c r="AY3435" s="50" t="str">
        <x:v>既存適格性フィルター不通過: low_liquidity / 60日平均売買代金2,000万円未満</x:v>
      </x:c>
      <x:c r="AZ3435" s="59" t="str">
        <x:v>2025-06-18 16:10</x:v>
      </x:c>
      <x:c r="BA3435" s="53" t="n">
        <x:v>43009</x:v>
      </x:c>
      <x:c r="BB3435" s="50"/>
      <x:c r="BC3435" s="50"/>
      <x:c r="BD3435" s="50"/>
    </x:row>
    <x:row r="3436">
      <x:c r="A3436" s="50" t="n">
        <x:v>3435</x:v>
      </x:c>
      <x:c r="B3436" s="50" t="str">
        <x:v>7717</x:v>
      </x:c>
      <x:c r="C3436" s="50" t="str">
        <x:v>7717.T</x:v>
      </x:c>
      <x:c r="D3436" s="50" t="str">
        <x:v>V Technology Co.,Ltd.</x:v>
      </x:c>
      <x:c r="E3436" s="50" t="str">
        <x:v>Prime Market (Domestic)</x:v>
      </x:c>
      <x:c r="F3436" s="50" t="str">
        <x:v>Precision Instruments</x:v>
      </x:c>
      <x:c r="G3436" s="51" t="n">
        <x:v>55186</x:v>
      </x:c>
      <x:c r="H3436" s="51" t="n">
        <x:v>51418</x:v>
      </x:c>
      <x:c r="I3436" s="51" t="n">
        <x:v>43146</x:v>
      </x:c>
      <x:c r="J3436" s="51" t="n">
        <x:v>37335</x:v>
      </x:c>
      <x:c r="K3436" s="51" t="n">
        <x:v>46182</x:v>
      </x:c>
      <x:c r="L3436" s="52" t="n">
        <x:f>IFERROR(H3436/G3436-1,"")</x:f>
        <x:v>-0.06827818649657524</x:v>
      </x:c>
      <x:c r="M3436" s="52" t="n">
        <x:f>IFERROR(I3436/H3436-1,"")</x:f>
        <x:v>-0.16087751371115178</x:v>
      </x:c>
      <x:c r="N3436" s="52" t="n">
        <x:f>IFERROR(J3436/I3436-1,"")</x:f>
        <x:v>-0.13468224169100262</x:v>
      </x:c>
      <x:c r="O3436" s="52" t="n">
        <x:f>IFERROR(K3436/J3436-1,"")</x:f>
        <x:v>0.23696263559662523</x:v>
      </x:c>
      <x:c r="P3436" s="52" t="n">
        <x:f>IFERROR((K3436/G3436)^(1/4)-1,"")</x:f>
        <x:v>-0.04355289914206295</x:v>
      </x:c>
      <x:c r="Q3436" s="51" t="n">
        <x:v>1821</x:v>
      </x:c>
      <x:c r="R3436" s="52" t="n">
        <x:f>IFERROR(Q3436/K3436,"")</x:f>
        <x:v>0.03943094712225542</x:v>
      </x:c>
      <x:c r="S3436" s="53" t="n">
        <x:v>36861</x:v>
      </x:c>
      <x:c r="T3436" s="50" t="str">
        <x:v>EDINET_company_history</x:v>
      </x:c>
      <x:c r="U3436" s="50" t="str">
        <x:v>日本マスタートラスト信託銀行株式会社（信託口）</x:v>
      </x:c>
      <x:c r="V3436" s="54" t="n">
        <x:v>0.1336</x:v>
      </x:c>
      <x:c r="W3436" s="50" t="str">
        <x:v>杉本 重人</x:v>
      </x:c>
      <x:c r="X3436" s="50" t="b">
        <x:f>AND(COUNT(L3436:O3436)=4,L3436&gt;='設定'!$B$6,M3436&gt;='設定'!$B$6,N3436&gt;='設定'!$B$6,O3436&gt;='設定'!$B$6)</x:f>
        <x:v>0</x:v>
      </x:c>
      <x:c r="Y3436" s="50" t="b">
        <x:f>AND(COUNT(G3436:K3436)=5,P3436&gt;='設定'!$B$7)</x:f>
        <x:v>0</x:v>
      </x:c>
      <x:c r="Z3436" s="50" t="b">
        <x:f>AND(ISNUMBER(R3436),R3436&gt;='設定'!$B$8)</x:f>
        <x:v>0</x:v>
      </x:c>
      <x:c r="AA3436" s="50" t="b">
        <x:f>AND(ISNUMBER(S3436),S3436&gt;=DATE(YEAR('設定'!$B$10)-'設定'!$B$9,MONTH('設定'!$B$10),DAY('設定'!$B$10)))</x:f>
        <x:v>0</x:v>
      </x:c>
      <x:c r="AB3436" s="55" t="b">
        <x:v>0</x:v>
      </x:c>
      <x:c r="AC3436" s="55" t="b">
        <x:v>0</x:v>
      </x:c>
      <x:c r="AD3436" s="50" t="n">
        <x:f>IF(X3436,1,0)+IF(Z3436,1,0)+IF(AA3436,1,0)+IF(AB3436,1,0)</x:f>
        <x:v>0</x:v>
      </x:c>
      <x:c r="AE3436" s="50" t="n">
        <x:f>IF(Y3436,1,0)+IF(Z3436,1,0)+IF(AA3436,1,0)+IF(AB3436,1,0)</x:f>
        <x:v>0</x:v>
      </x:c>
      <x:c r="AF3436" s="50" t="n">
        <x:f>IF(Y3436,1,0)+IF(Z3436,1,0)+IF(AA3436,1,0)+IF(AC3436,1,0)</x:f>
        <x:v>0</x:v>
      </x:c>
      <x:c r="AG3436" s="53" t="n">
        <x:v>44348</x:v>
      </x:c>
      <x:c r="AH3436" s="50" t="str">
        <x:v>S100W6ME</x:v>
      </x:c>
      <x:c r="AI3436" s="50" t="str">
        <x:v>NetSalesSummaryOfBusinessResults</x:v>
      </x:c>
      <x:c r="AJ3436" s="50" t="str">
        <x:v>OperatingIncome</x:v>
      </x:c>
      <x:c r="AK3436" s="53" t="n">
        <x:v>45747</x:v>
      </x:c>
      <x:c r="AL3436" s="50" t="str">
        <x:v>365/365/365/366/365</x:v>
      </x:c>
      <x:c r="AM3436" s="51" t="n">
        <x:v>9572700</x:v>
      </x:c>
      <x:c r="AN3436" s="51" t="n">
        <x:v>6050</x:v>
      </x:c>
      <x:c r="AO3436" s="51" t="n">
        <x:f>IFERROR(AM3436*AN3436,"")</x:f>
        <x:v>57914835000</x:v>
      </x:c>
      <x:c r="AP3436" s="56" t="n">
        <x:f>IFERROR(AO3436/(K3436*1000000),"")</x:f>
        <x:v>1.2540564505651552</x:v>
      </x:c>
      <x:c r="AQ3436" s="57" t="n">
        <x:v>1406196250</x:v>
      </x:c>
      <x:c r="AR3436" s="52" t="n">
        <x:v>0.4620317536039419</x:v>
      </x:c>
      <x:c r="AS3436" s="52" t="n">
        <x:v>-0.6766339500162407</x:v>
      </x:c>
      <x:c r="AT3436" s="55" t="b">
        <x:v>0</x:v>
      </x:c>
      <x:c r="AU3436" s="50" t="str">
        <x:v>repeated_negative_operating_cf</x:v>
      </x:c>
      <x:c r="AV3436" s="58" t="n">
        <x:v>0.2425538125443913</x:v>
      </x:c>
      <x:c r="AW3436" s="50" t="n">
        <x:v>574</x:v>
      </x:c>
      <x:c r="AX3436" s="50" t="str">
        <x:v>Future Moat</x:v>
      </x:c>
      <x:c r="AY3436" s="50" t="str">
        <x:v>既存適格性フィルター不通過: repeated_negative_operating_cf / ローカル5年最大下落率-60%以下</x:v>
      </x:c>
      <x:c r="AZ3436" s="59" t="str">
        <x:v>2025-06-26 12:57</x:v>
      </x:c>
      <x:c r="BA3436" s="53" t="n">
        <x:v>36861</x:v>
      </x:c>
      <x:c r="BB3436" s="50"/>
      <x:c r="BC3436" s="50"/>
      <x:c r="BD3436" s="50" t="str">
        <x:v>TOPIX Small 2</x:v>
      </x:c>
    </x:row>
    <x:row r="3437">
      <x:c r="A3437" s="50" t="n">
        <x:v>3436</x:v>
      </x:c>
      <x:c r="B3437" s="50" t="str">
        <x:v>8518</x:v>
      </x:c>
      <x:c r="C3437" s="50" t="str">
        <x:v>8518.T</x:v>
      </x:c>
      <x:c r="D3437" s="50" t="str">
        <x:v>Japan Asia Investment Company,Limited</x:v>
      </x:c>
      <x:c r="E3437" s="50" t="str">
        <x:v>Standard Market(Domestic)</x:v>
      </x:c>
      <x:c r="F3437" s="50" t="str">
        <x:v>Securities and Commodities Futures</x:v>
      </x:c>
      <x:c r="G3437" s="51" t="n">
        <x:v>3709</x:v>
      </x:c>
      <x:c r="H3437" s="51" t="n">
        <x:v>3204</x:v>
      </x:c>
      <x:c r="I3437" s="51" t="n">
        <x:v>3872</x:v>
      </x:c>
      <x:c r="J3437" s="51" t="n">
        <x:v>2444</x:v>
      </x:c>
      <x:c r="K3437" s="51" t="n">
        <x:v>3092</x:v>
      </x:c>
      <x:c r="L3437" s="52" t="n">
        <x:f>IFERROR(H3437/G3437-1,"")</x:f>
        <x:v>-0.13615529792396874</x:v>
      </x:c>
      <x:c r="M3437" s="52" t="n">
        <x:f>IFERROR(I3437/H3437-1,"")</x:f>
        <x:v>0.20848938826466923</x:v>
      </x:c>
      <x:c r="N3437" s="52" t="n">
        <x:f>IFERROR(J3437/I3437-1,"")</x:f>
        <x:v>-0.36880165289256195</x:v>
      </x:c>
      <x:c r="O3437" s="52" t="n">
        <x:f>IFERROR(K3437/J3437-1,"")</x:f>
        <x:v>0.26513911620294595</x:v>
      </x:c>
      <x:c r="P3437" s="52" t="n">
        <x:f>IFERROR((K3437/G3437)^(1/4)-1,"")</x:f>
        <x:v>-0.04446706014034241</x:v>
      </x:c>
      <x:c r="Q3437" s="51" t="n">
        <x:v>105</x:v>
      </x:c>
      <x:c r="R3437" s="52" t="n">
        <x:f>IFERROR(Q3437/K3437,"")</x:f>
        <x:v>0.033958602846054335</x:v>
      </x:c>
      <x:c r="S3437" s="53" t="n">
        <x:v>38322</x:v>
      </x:c>
      <x:c r="T3437" s="50" t="str">
        <x:v>EDINET_company_history</x:v>
      </x:c>
      <x:c r="U3437" s="50" t="str">
        <x:v>ガバナンス・パートナーズASIA 投資事業有限責任組合（注）４</x:v>
      </x:c>
      <x:c r="V3437" s="54" t="n">
        <x:v>0.1981</x:v>
      </x:c>
      <x:c r="W3437" s="50" t="str">
        <x:v>丸山 俊</x:v>
      </x:c>
      <x:c r="X3437" s="50" t="b">
        <x:f>AND(COUNT(L3437:O3437)=4,L3437&gt;='設定'!$B$6,M3437&gt;='設定'!$B$6,N3437&gt;='設定'!$B$6,O3437&gt;='設定'!$B$6)</x:f>
        <x:v>0</x:v>
      </x:c>
      <x:c r="Y3437" s="50" t="b">
        <x:f>AND(COUNT(G3437:K3437)=5,P3437&gt;='設定'!$B$7)</x:f>
        <x:v>0</x:v>
      </x:c>
      <x:c r="Z3437" s="50" t="b">
        <x:f>AND(ISNUMBER(R3437),R3437&gt;='設定'!$B$8)</x:f>
        <x:v>0</x:v>
      </x:c>
      <x:c r="AA3437" s="50" t="b">
        <x:f>AND(ISNUMBER(S3437),S3437&gt;=DATE(YEAR('設定'!$B$10)-'設定'!$B$9,MONTH('設定'!$B$10),DAY('設定'!$B$10)))</x:f>
        <x:v>0</x:v>
      </x:c>
      <x:c r="AB3437" s="55" t="b">
        <x:v>0</x:v>
      </x:c>
      <x:c r="AC3437" s="55" t="b">
        <x:v>0</x:v>
      </x:c>
      <x:c r="AD3437" s="50" t="n">
        <x:f>IF(X3437,1,0)+IF(Z3437,1,0)+IF(AA3437,1,0)+IF(AB3437,1,0)</x:f>
        <x:v>0</x:v>
      </x:c>
      <x:c r="AE3437" s="50" t="n">
        <x:f>IF(Y3437,1,0)+IF(Z3437,1,0)+IF(AA3437,1,0)+IF(AB3437,1,0)</x:f>
        <x:v>0</x:v>
      </x:c>
      <x:c r="AF3437" s="50" t="n">
        <x:f>IF(Y3437,1,0)+IF(Z3437,1,0)+IF(AA3437,1,0)+IF(AC3437,1,0)</x:f>
        <x:v>0</x:v>
      </x:c>
      <x:c r="AG3437" s="53" t="n">
        <x:v>44348</x:v>
      </x:c>
      <x:c r="AH3437" s="50" t="str">
        <x:v>S100W411</x:v>
      </x:c>
      <x:c r="AI3437" s="50" t="str">
        <x:v>OperatingRevenue1SummaryOfBusinessResults</x:v>
      </x:c>
      <x:c r="AJ3437" s="50" t="str">
        <x:v>OperatingIncome</x:v>
      </x:c>
      <x:c r="AK3437" s="53" t="n">
        <x:v>45747</x:v>
      </x:c>
      <x:c r="AL3437" s="50" t="str">
        <x:v>365/365/365/366/365</x:v>
      </x:c>
      <x:c r="AM3437" s="51" t="n">
        <x:v>22206392</x:v>
      </x:c>
      <x:c r="AN3437" s="51" t="n">
        <x:v>139</x:v>
      </x:c>
      <x:c r="AO3437" s="51" t="n">
        <x:f>IFERROR(AM3437*AN3437,"")</x:f>
        <x:v>3086688488</x:v>
      </x:c>
      <x:c r="AP3437" s="56" t="n">
        <x:f>IFERROR(AO3437/(K3437*1000000),"")</x:f>
        <x:v>0.9982821759379042</x:v>
      </x:c>
      <x:c r="AQ3437" s="57" t="n">
        <x:v>13475441.666666666</x:v>
      </x:c>
      <x:c r="AR3437" s="52" t="n">
        <x:v>0.4842532110871757</x:v>
      </x:c>
      <x:c r="AS3437" s="52" t="n">
        <x:v>-0.65</x:v>
      </x:c>
      <x:c r="AT3437" s="55" t="b">
        <x:v>0</x:v>
      </x:c>
      <x:c r="AU3437" s="50" t="str">
        <x:v>low_liquidity</x:v>
      </x:c>
      <x:c r="AV3437" s="58" t="n">
        <x:v>-0.4918928211666158</x:v>
      </x:c>
      <x:c r="AW3437" s="50" t="n">
        <x:v>3484</x:v>
      </x:c>
      <x:c r="AX3437" s="50" t="str">
        <x:v>Transformation Moat</x:v>
      </x:c>
      <x:c r="AY3437" s="50" t="str">
        <x:v>既存適格性フィルター不通過: low_liquidity / 60日平均売買代金2,000万円未満 / ローカル5年最大下落率-60%以下</x:v>
      </x:c>
      <x:c r="AZ3437" s="59" t="str">
        <x:v>2025-06-25 16:02</x:v>
      </x:c>
      <x:c r="BA3437" s="53" t="n">
        <x:v>38322</x:v>
      </x:c>
      <x:c r="BB3437" s="50"/>
      <x:c r="BC3437" s="50"/>
      <x:c r="BD3437" s="50"/>
    </x:row>
    <x:row r="3438">
      <x:c r="A3438" s="50" t="n">
        <x:v>3437</x:v>
      </x:c>
      <x:c r="B3438" s="50" t="str">
        <x:v>9444</x:v>
      </x:c>
      <x:c r="C3438" s="50" t="str">
        <x:v>9444.T</x:v>
      </x:c>
      <x:c r="D3438" s="50" t="str">
        <x:v>TOSHIN HOLDINGS CO.,LTD</x:v>
      </x:c>
      <x:c r="E3438" s="50" t="str">
        <x:v>Standard Market(Domestic)</x:v>
      </x:c>
      <x:c r="F3438" s="50" t="str">
        <x:v>Information &amp; Communication</x:v>
      </x:c>
      <x:c r="G3438" s="51" t="n">
        <x:v>20979.507</x:v>
      </x:c>
      <x:c r="H3438" s="51" t="n">
        <x:v>18069.26</x:v>
      </x:c>
      <x:c r="I3438" s="51" t="n">
        <x:v>16418.165</x:v>
      </x:c>
      <x:c r="J3438" s="51" t="n">
        <x:v>17134.138</x:v>
      </x:c>
      <x:c r="K3438" s="51" t="n">
        <x:v>17477.47</x:v>
      </x:c>
      <x:c r="L3438" s="52" t="n">
        <x:f>IFERROR(H3438/G3438-1,"")</x:f>
        <x:v>-0.1387185599737879</x:v>
      </x:c>
      <x:c r="M3438" s="52" t="n">
        <x:f>IFERROR(I3438/H3438-1,"")</x:f>
        <x:v>-0.09137590582016075</x:v>
      </x:c>
      <x:c r="N3438" s="52" t="n">
        <x:f>IFERROR(J3438/I3438-1,"")</x:f>
        <x:v>0.04360858841411308</x:v>
      </x:c>
      <x:c r="O3438" s="52" t="n">
        <x:f>IFERROR(K3438/J3438-1,"")</x:f>
        <x:v>0.020037891605635627</x:v>
      </x:c>
      <x:c r="P3438" s="52" t="n">
        <x:f>IFERROR((K3438/G3438)^(1/4)-1,"")</x:f>
        <x:v>-0.04463171137491517</x:v>
      </x:c>
      <x:c r="Q3438" s="51" t="n">
        <x:v>44.946</x:v>
      </x:c>
      <x:c r="R3438" s="52" t="n">
        <x:f>IFERROR(Q3438/K3438,"")</x:f>
        <x:v>0.002571653677563171</x:v>
      </x:c>
      <x:c r="S3438" s="53" t="n">
        <x:v>36800</x:v>
      </x:c>
      <x:c r="T3438" s="50" t="str">
        <x:v>EDINET_company_history</x:v>
      </x:c>
      <x:c r="U3438" s="50" t="str">
        <x:v>株式会社ジェット</x:v>
      </x:c>
      <x:c r="V3438" s="54" t="n">
        <x:v>0.336</x:v>
      </x:c>
      <x:c r="W3438" s="50" t="str">
        <x:v>石 田 雅 文 / 旭 萌 々 子</x:v>
      </x:c>
      <x:c r="X3438" s="50" t="b">
        <x:f>AND(COUNT(L3438:O3438)=4,L3438&gt;='設定'!$B$6,M3438&gt;='設定'!$B$6,N3438&gt;='設定'!$B$6,O3438&gt;='設定'!$B$6)</x:f>
        <x:v>0</x:v>
      </x:c>
      <x:c r="Y3438" s="50" t="b">
        <x:f>AND(COUNT(G3438:K3438)=5,P3438&gt;='設定'!$B$7)</x:f>
        <x:v>0</x:v>
      </x:c>
      <x:c r="Z3438" s="50" t="b">
        <x:f>AND(ISNUMBER(R3438),R3438&gt;='設定'!$B$8)</x:f>
        <x:v>0</x:v>
      </x:c>
      <x:c r="AA3438" s="50" t="b">
        <x:f>AND(ISNUMBER(S3438),S3438&gt;=DATE(YEAR('設定'!$B$10)-'設定'!$B$9,MONTH('設定'!$B$10),DAY('設定'!$B$10)))</x:f>
        <x:v>0</x:v>
      </x:c>
      <x:c r="AB3438" s="55" t="b">
        <x:v>0</x:v>
      </x:c>
      <x:c r="AC3438" s="55" t="b">
        <x:v>0</x:v>
      </x:c>
      <x:c r="AD3438" s="50" t="n">
        <x:f>IF(X3438,1,0)+IF(Z3438,1,0)+IF(AA3438,1,0)+IF(AB3438,1,0)</x:f>
        <x:v>0</x:v>
      </x:c>
      <x:c r="AE3438" s="50" t="n">
        <x:f>IF(Y3438,1,0)+IF(Z3438,1,0)+IF(AA3438,1,0)+IF(AB3438,1,0)</x:f>
        <x:v>0</x:v>
      </x:c>
      <x:c r="AF3438" s="50" t="n">
        <x:f>IF(Y3438,1,0)+IF(Z3438,1,0)+IF(AA3438,1,0)+IF(AC3438,1,0)</x:f>
        <x:v>0</x:v>
      </x:c>
      <x:c r="AG3438" s="53" t="n">
        <x:v>44348</x:v>
      </x:c>
      <x:c r="AH3438" s="50" t="str">
        <x:v>S100WXOA</x:v>
      </x:c>
      <x:c r="AI3438" s="50" t="str">
        <x:v>NetSalesSummaryOfBusinessResults</x:v>
      </x:c>
      <x:c r="AJ3438" s="50" t="str">
        <x:v>OperatingIncome</x:v>
      </x:c>
      <x:c r="AK3438" s="53" t="n">
        <x:v>45777</x:v>
      </x:c>
      <x:c r="AL3438" s="50" t="str">
        <x:v>365/365/365/366/365</x:v>
      </x:c>
      <x:c r="AM3438" s="51" t="n">
        <x:v>6464900</x:v>
      </x:c>
      <x:c r="AN3438" s="51" t="n">
        <x:v>235</x:v>
      </x:c>
      <x:c r="AO3438" s="51" t="n">
        <x:f>IFERROR(AM3438*AN3438,"")</x:f>
        <x:v>1519251500</x:v>
      </x:c>
      <x:c r="AP3438" s="56" t="n">
        <x:f>IFERROR(AO3438/(K3438*1000000),"")</x:f>
        <x:v>0.08692628280866739</x:v>
      </x:c>
      <x:c r="AQ3438" s="57" t="n">
        <x:v>14781470</x:v>
      </x:c>
      <x:c r="AR3438" s="52" t="n">
        <x:v>0.3626762888206846</x:v>
      </x:c>
      <x:c r="AS3438" s="52" t="n">
        <x:v>-0.7618252040690817</x:v>
      </x:c>
      <x:c r="AT3438" s="55" t="b">
        <x:v>0</x:v>
      </x:c>
      <x:c r="AU3438" s="50" t="str">
        <x:v>low_liquidity</x:v>
      </x:c>
      <x:c r="AV3438" s="58" t="n">
        <x:v>-0.3025432615335132</x:v>
      </x:c>
      <x:c r="AW3438" s="50" t="n">
        <x:v>3289</x:v>
      </x:c>
      <x:c r="AX3438" s="50" t="str">
        <x:v>Future Moat</x:v>
      </x:c>
      <x:c r="AY3438" s="50" t="str">
        <x:v>既存適格性フィルター不通過: low_liquidity / 60日平均売買代金2,000万円未満 / ローカル5年最大下落率-60%以下</x:v>
      </x:c>
      <x:c r="AZ3438" s="59" t="str">
        <x:v>2025-10-31 17:03</x:v>
      </x:c>
      <x:c r="BA3438" s="53" t="n">
        <x:v>36800</x:v>
      </x:c>
      <x:c r="BB3438" s="50"/>
      <x:c r="BC3438" s="50"/>
      <x:c r="BD3438" s="50"/>
    </x:row>
    <x:row r="3439">
      <x:c r="A3439" s="50" t="n">
        <x:v>3438</x:v>
      </x:c>
      <x:c r="B3439" s="50" t="str">
        <x:v>2440</x:v>
      </x:c>
      <x:c r="C3439" s="50" t="str">
        <x:v>2440.T</x:v>
      </x:c>
      <x:c r="D3439" s="50" t="str">
        <x:v>Gurunavi,Inc.</x:v>
      </x:c>
      <x:c r="E3439" s="50" t="str">
        <x:v>Standard Market(Domestic)</x:v>
      </x:c>
      <x:c r="F3439" s="50" t="str">
        <x:v>Services</x:v>
      </x:c>
      <x:c r="G3439" s="51" t="n">
        <x:v>16181.206</x:v>
      </x:c>
      <x:c r="H3439" s="51" t="n">
        <x:v>12852.305</x:v>
      </x:c>
      <x:c r="I3439" s="51" t="n">
        <x:v>12296.066</x:v>
      </x:c>
      <x:c r="J3439" s="51" t="n">
        <x:v>12982.592</x:v>
      </x:c>
      <x:c r="K3439" s="51" t="n">
        <x:v>13458.275</x:v>
      </x:c>
      <x:c r="L3439" s="52" t="n">
        <x:f>IFERROR(H3439/G3439-1,"")</x:f>
        <x:v>-0.20572638405320343</x:v>
      </x:c>
      <x:c r="M3439" s="52" t="n">
        <x:f>IFERROR(I3439/H3439-1,"")</x:f>
        <x:v>-0.043279318379076726</x:v>
      </x:c>
      <x:c r="N3439" s="52" t="n">
        <x:f>IFERROR(J3439/I3439-1,"")</x:f>
        <x:v>0.05583297942610255</x:v>
      </x:c>
      <x:c r="O3439" s="52" t="n">
        <x:f>IFERROR(K3439/J3439-1,"")</x:f>
        <x:v>0.03664006386398033</x:v>
      </x:c>
      <x:c r="P3439" s="52" t="n">
        <x:f>IFERROR((K3439/G3439)^(1/4)-1,"")</x:f>
        <x:v>-0.045019227015264285</x:v>
      </x:c>
      <x:c r="Q3439" s="51" t="n">
        <x:v>262.473</x:v>
      </x:c>
      <x:c r="R3439" s="52" t="n">
        <x:f>IFERROR(Q3439/K3439,"")</x:f>
        <x:v>0.01950272230282113</x:v>
      </x:c>
      <x:c r="S3439" s="53" t="n">
        <x:v>39814</x:v>
      </x:c>
      <x:c r="T3439" s="50" t="str">
        <x:v>EDINET_company_history</x:v>
      </x:c>
      <x:c r="U3439" s="50" t="str">
        <x:v>楽天グループ株式会社</x:v>
      </x:c>
      <x:c r="V3439" s="54" t="n">
        <x:v>0.1644</x:v>
      </x:c>
      <x:c r="W3439" s="50" t="str">
        <x:v>杉原 章郎</x:v>
      </x:c>
      <x:c r="X3439" s="50" t="b">
        <x:f>AND(COUNT(L3439:O3439)=4,L3439&gt;='設定'!$B$6,M3439&gt;='設定'!$B$6,N3439&gt;='設定'!$B$6,O3439&gt;='設定'!$B$6)</x:f>
        <x:v>0</x:v>
      </x:c>
      <x:c r="Y3439" s="50" t="b">
        <x:f>AND(COUNT(G3439:K3439)=5,P3439&gt;='設定'!$B$7)</x:f>
        <x:v>0</x:v>
      </x:c>
      <x:c r="Z3439" s="50" t="b">
        <x:f>AND(ISNUMBER(R3439),R3439&gt;='設定'!$B$8)</x:f>
        <x:v>0</x:v>
      </x:c>
      <x:c r="AA3439" s="50" t="b">
        <x:f>AND(ISNUMBER(S3439),S3439&gt;=DATE(YEAR('設定'!$B$10)-'設定'!$B$9,MONTH('設定'!$B$10),DAY('設定'!$B$10)))</x:f>
        <x:v>0</x:v>
      </x:c>
      <x:c r="AB3439" s="55" t="b">
        <x:v>0</x:v>
      </x:c>
      <x:c r="AC3439" s="55" t="b">
        <x:v>0</x:v>
      </x:c>
      <x:c r="AD3439" s="50" t="n">
        <x:f>IF(X3439,1,0)+IF(Z3439,1,0)+IF(AA3439,1,0)+IF(AB3439,1,0)</x:f>
        <x:v>0</x:v>
      </x:c>
      <x:c r="AE3439" s="50" t="n">
        <x:f>IF(Y3439,1,0)+IF(Z3439,1,0)+IF(AA3439,1,0)+IF(AB3439,1,0)</x:f>
        <x:v>0</x:v>
      </x:c>
      <x:c r="AF3439" s="50" t="n">
        <x:f>IF(Y3439,1,0)+IF(Z3439,1,0)+IF(AA3439,1,0)+IF(AC3439,1,0)</x:f>
        <x:v>0</x:v>
      </x:c>
      <x:c r="AG3439" s="53" t="n">
        <x:v>44348</x:v>
      </x:c>
      <x:c r="AH3439" s="50" t="str">
        <x:v>S100W3UG</x:v>
      </x:c>
      <x:c r="AI3439" s="50" t="str">
        <x:v>NetSalesSummaryOfBusinessResults</x:v>
      </x:c>
      <x:c r="AJ3439" s="50" t="str">
        <x:v>OperatingIncome</x:v>
      </x:c>
      <x:c r="AK3439" s="53" t="n">
        <x:v>45747</x:v>
      </x:c>
      <x:c r="AL3439" s="50" t="str">
        <x:v>365/365/365/366/365</x:v>
      </x:c>
      <x:c r="AM3439" s="51" t="n">
        <x:v>56402400</x:v>
      </x:c>
      <x:c r="AN3439" s="51" t="n">
        <x:v>124</x:v>
      </x:c>
      <x:c r="AO3439" s="51" t="n">
        <x:f>IFERROR(AM3439*AN3439,"")</x:f>
        <x:v>6993897600</x:v>
      </x:c>
      <x:c r="AP3439" s="56" t="n">
        <x:f>IFERROR(AO3439/(K3439*1000000),"")</x:f>
        <x:v>0.5196726623582889</x:v>
      </x:c>
      <x:c r="AQ3439" s="57" t="n">
        <x:v>22073506.666666668</x:v>
      </x:c>
      <x:c r="AR3439" s="52" t="n">
        <x:v>0.3961224625915475</x:v>
      </x:c>
      <x:c r="AS3439" s="52" t="n">
        <x:v>-0.8058252427184466</x:v>
      </x:c>
      <x:c r="AT3439" s="55" t="b">
        <x:v>0</x:v>
      </x:c>
      <x:c r="AU3439" s="50" t="str">
        <x:v>repeated_negative_operating_cf</x:v>
      </x:c>
      <x:c r="AV3439" s="58" t="n">
        <x:v>-0.2315082110200127</x:v>
      </x:c>
      <x:c r="AW3439" s="50" t="n">
        <x:v>3133</x:v>
      </x:c>
      <x:c r="AX3439" s="50" t="str">
        <x:v>Future Moat</x:v>
      </x:c>
      <x:c r="AY3439" s="50" t="str">
        <x:v>既存適格性フィルター不通過: repeated_negative_operating_cf / ローカル5年最大下落率-60%以下</x:v>
      </x:c>
      <x:c r="AZ3439" s="59" t="str">
        <x:v>2025-06-24 13:34</x:v>
      </x:c>
      <x:c r="BA3439" s="53" t="n">
        <x:v>39814</x:v>
      </x:c>
      <x:c r="BB3439" s="50"/>
      <x:c r="BC3439" s="50"/>
      <x:c r="BD3439" s="50" t="str">
        <x:v>TOPIX Small 2</x:v>
      </x:c>
    </x:row>
    <x:row r="3440">
      <x:c r="A3440" s="50" t="n">
        <x:v>3439</x:v>
      </x:c>
      <x:c r="B3440" s="50" t="str">
        <x:v>7198</x:v>
      </x:c>
      <x:c r="C3440" s="50" t="str">
        <x:v>7198.T</x:v>
      </x:c>
      <x:c r="D3440" s="50" t="str">
        <x:v>SBI ARUHI Corporation</x:v>
      </x:c>
      <x:c r="E3440" s="50" t="str">
        <x:v>Prime Market (Domestic)</x:v>
      </x:c>
      <x:c r="F3440" s="50" t="str">
        <x:v>Other Financing Business</x:v>
      </x:c>
      <x:c r="G3440" s="51" t="n">
        <x:v>26821</x:v>
      </x:c>
      <x:c r="H3440" s="51" t="n">
        <x:v>25189</x:v>
      </x:c>
      <x:c r="I3440" s="51" t="n">
        <x:v>22601</x:v>
      </x:c>
      <x:c r="J3440" s="51" t="n">
        <x:v>20405</x:v>
      </x:c>
      <x:c r="K3440" s="51" t="n">
        <x:v>22292</x:v>
      </x:c>
      <x:c r="L3440" s="52" t="n">
        <x:f>IFERROR(H3440/G3440-1,"")</x:f>
        <x:v>-0.06084784310801239</x:v>
      </x:c>
      <x:c r="M3440" s="52" t="n">
        <x:f>IFERROR(I3440/H3440-1,"")</x:f>
        <x:v>-0.10274326094723885</x:v>
      </x:c>
      <x:c r="N3440" s="52" t="n">
        <x:f>IFERROR(J3440/I3440-1,"")</x:f>
        <x:v>-0.09716384230786246</x:v>
      </x:c>
      <x:c r="O3440" s="52" t="n">
        <x:f>IFERROR(K3440/J3440-1,"")</x:f>
        <x:v>0.09247733398676794</x:v>
      </x:c>
      <x:c r="P3440" s="52" t="n">
        <x:f>IFERROR((K3440/G3440)^(1/4)-1,"")</x:f>
        <x:v>-0.04518657422149697</x:v>
      </x:c>
      <x:c r="Q3440" s="51" t="n">
        <x:v>591</x:v>
      </x:c>
      <x:c r="R3440" s="52" t="n">
        <x:f>IFERROR(Q3440/K3440,"")</x:f>
        <x:v>0.026511753095280817</x:v>
      </x:c>
      <x:c r="S3440" s="53" t="n">
        <x:v>43070</x:v>
      </x:c>
      <x:c r="T3440" s="50" t="str">
        <x:v>EDINET_company_history</x:v>
      </x:c>
      <x:c r="U3440" s="50" t="str">
        <x:v>ＳＢＩノンバンクホールディングス株式会社</x:v>
      </x:c>
      <x:c r="V3440" s="54" t="n">
        <x:v>0.6297</x:v>
      </x:c>
      <x:c r="W3440" s="50" t="str">
        <x:v>吉村 猛 / 伊久間 努</x:v>
      </x:c>
      <x:c r="X3440" s="50" t="b">
        <x:f>AND(COUNT(L3440:O3440)=4,L3440&gt;='設定'!$B$6,M3440&gt;='設定'!$B$6,N3440&gt;='設定'!$B$6,O3440&gt;='設定'!$B$6)</x:f>
        <x:v>0</x:v>
      </x:c>
      <x:c r="Y3440" s="50" t="b">
        <x:f>AND(COUNT(G3440:K3440)=5,P3440&gt;='設定'!$B$7)</x:f>
        <x:v>0</x:v>
      </x:c>
      <x:c r="Z3440" s="50" t="b">
        <x:f>AND(ISNUMBER(R3440),R3440&gt;='設定'!$B$8)</x:f>
        <x:v>0</x:v>
      </x:c>
      <x:c r="AA3440" s="50" t="b">
        <x:f>AND(ISNUMBER(S3440),S3440&gt;=DATE(YEAR('設定'!$B$10)-'設定'!$B$9,MONTH('設定'!$B$10),DAY('設定'!$B$10)))</x:f>
        <x:v>0</x:v>
      </x:c>
      <x:c r="AB3440" s="55" t="b">
        <x:v>0</x:v>
      </x:c>
      <x:c r="AC3440" s="55" t="b">
        <x:v>0</x:v>
      </x:c>
      <x:c r="AD3440" s="50" t="n">
        <x:f>IF(X3440,1,0)+IF(Z3440,1,0)+IF(AA3440,1,0)+IF(AB3440,1,0)</x:f>
        <x:v>0</x:v>
      </x:c>
      <x:c r="AE3440" s="50" t="n">
        <x:f>IF(Y3440,1,0)+IF(Z3440,1,0)+IF(AA3440,1,0)+IF(AB3440,1,0)</x:f>
        <x:v>0</x:v>
      </x:c>
      <x:c r="AF3440" s="50" t="n">
        <x:f>IF(Y3440,1,0)+IF(Z3440,1,0)+IF(AA3440,1,0)+IF(AC3440,1,0)</x:f>
        <x:v>0</x:v>
      </x:c>
      <x:c r="AG3440" s="53" t="n">
        <x:v>44348</x:v>
      </x:c>
      <x:c r="AH3440" s="50" t="str">
        <x:v>S100W2VW</x:v>
      </x:c>
      <x:c r="AI3440" s="50" t="str">
        <x:v>RevenueIFRSSummaryOfBusinessResults</x:v>
      </x:c>
      <x:c r="AJ3440" s="50" t="str">
        <x:v>OperatingIncome</x:v>
      </x:c>
      <x:c r="AK3440" s="53" t="n">
        <x:v>45747</x:v>
      </x:c>
      <x:c r="AL3440" s="50" t="str">
        <x:v>365/365/365/366/365</x:v>
      </x:c>
      <x:c r="AM3440" s="51" t="n">
        <x:v>44352870</x:v>
      </x:c>
      <x:c r="AN3440" s="51" t="n">
        <x:v>775</x:v>
      </x:c>
      <x:c r="AO3440" s="51" t="n">
        <x:f>IFERROR(AM3440*AN3440,"")</x:f>
        <x:v>34373474250</x:v>
      </x:c>
      <x:c r="AP3440" s="56" t="n">
        <x:f>IFERROR(AO3440/(K3440*1000000),"")</x:f>
        <x:v>1.5419645724923738</x:v>
      </x:c>
      <x:c r="AQ3440" s="57" t="n">
        <x:v>139575318.33333334</x:v>
      </x:c>
      <x:c r="AR3440" s="52" t="n">
        <x:v>0.2940095150493983</x:v>
      </x:c>
      <x:c r="AS3440" s="52" t="n">
        <x:v>-0.4830399346158635</x:v>
      </x:c>
      <x:c r="AT3440" s="55" t="b">
        <x:v>0</x:v>
      </x:c>
      <x:c r="AU3440" s="50" t="str">
        <x:v>repeated_profit_loss</x:v>
      </x:c>
      <x:c r="AV3440" s="58" t="n">
        <x:v>-0.3477491238559081</x:v>
      </x:c>
      <x:c r="AW3440" s="50" t="n">
        <x:v>3361</x:v>
      </x:c>
      <x:c r="AX3440" s="50" t="str">
        <x:v>Transformation Moat</x:v>
      </x:c>
      <x:c r="AY3440" s="50" t="str">
        <x:v>既存適格性フィルター不通過: repeated_profit_loss</x:v>
      </x:c>
      <x:c r="AZ3440" s="59" t="str">
        <x:v>2025-06-23 16:27</x:v>
      </x:c>
      <x:c r="BA3440" s="53" t="n">
        <x:v>43070</x:v>
      </x:c>
      <x:c r="BB3440" s="50"/>
      <x:c r="BC3440" s="50"/>
      <x:c r="BD3440" s="50" t="str">
        <x:v>TOPIX Small 2</x:v>
      </x:c>
    </x:row>
    <x:row r="3441">
      <x:c r="A3441" s="50" t="n">
        <x:v>3440</x:v>
      </x:c>
      <x:c r="B3441" s="50" t="str">
        <x:v>7820</x:v>
      </x:c>
      <x:c r="C3441" s="50" t="str">
        <x:v>7820.T</x:v>
      </x:c>
      <x:c r="D3441" s="50" t="str">
        <x:v>NIHON FLUSH CO.,LTD.</x:v>
      </x:c>
      <x:c r="E3441" s="50" t="str">
        <x:v>Prime Market (Domestic)</x:v>
      </x:c>
      <x:c r="F3441" s="50" t="str">
        <x:v>Other Products</x:v>
      </x:c>
      <x:c r="G3441" s="51" t="n">
        <x:v>28881.687</x:v>
      </x:c>
      <x:c r="H3441" s="51" t="n">
        <x:v>33094.489</x:v>
      </x:c>
      <x:c r="I3441" s="51" t="n">
        <x:v>27327.702</x:v>
      </x:c>
      <x:c r="J3441" s="51" t="n">
        <x:v>25899.038</x:v>
      </x:c>
      <x:c r="K3441" s="51" t="n">
        <x:v>23976.557</x:v>
      </x:c>
      <x:c r="L3441" s="52" t="n">
        <x:f>IFERROR(H3441/G3441-1,"")</x:f>
        <x:v>0.1458641249037842</x:v>
      </x:c>
      <x:c r="M3441" s="52" t="n">
        <x:f>IFERROR(I3441/H3441-1,"")</x:f>
        <x:v>-0.17425218440447898</x:v>
      </x:c>
      <x:c r="N3441" s="52" t="n">
        <x:f>IFERROR(J3441/I3441-1,"")</x:f>
        <x:v>-0.052278965864015925</x:v>
      </x:c>
      <x:c r="O3441" s="52" t="n">
        <x:f>IFERROR(K3441/J3441-1,"")</x:f>
        <x:v>-0.07422982274476753</x:v>
      </x:c>
      <x:c r="P3441" s="52" t="n">
        <x:f>IFERROR((K3441/G3441)^(1/4)-1,"")</x:f>
        <x:v>-0.04546674031457365</x:v>
      </x:c>
      <x:c r="Q3441" s="51" t="n">
        <x:v>774.868</x:v>
      </x:c>
      <x:c r="R3441" s="52" t="n">
        <x:f>IFERROR(Q3441/K3441,"")</x:f>
        <x:v>0.03231773436027533</x:v>
      </x:c>
      <x:c r="S3441" s="53" t="n">
        <x:v>39479</x:v>
      </x:c>
      <x:c r="T3441" s="50" t="str">
        <x:v>EDINET_company_history</x:v>
      </x:c>
      <x:c r="U3441" s="50" t="str">
        <x:v>日本マスタートラスト信託銀行株式会社（信託口）</x:v>
      </x:c>
      <x:c r="V3441" s="54" t="n">
        <x:v>0.0893</x:v>
      </x:c>
      <x:c r="W3441" s="50" t="str">
        <x:v>髙橋 栄二</x:v>
      </x:c>
      <x:c r="X3441" s="50" t="b">
        <x:f>AND(COUNT(L3441:O3441)=4,L3441&gt;='設定'!$B$6,M3441&gt;='設定'!$B$6,N3441&gt;='設定'!$B$6,O3441&gt;='設定'!$B$6)</x:f>
        <x:v>0</x:v>
      </x:c>
      <x:c r="Y3441" s="50" t="b">
        <x:f>AND(COUNT(G3441:K3441)=5,P3441&gt;='設定'!$B$7)</x:f>
        <x:v>0</x:v>
      </x:c>
      <x:c r="Z3441" s="50" t="b">
        <x:f>AND(ISNUMBER(R3441),R3441&gt;='設定'!$B$8)</x:f>
        <x:v>0</x:v>
      </x:c>
      <x:c r="AA3441" s="50" t="b">
        <x:f>AND(ISNUMBER(S3441),S3441&gt;=DATE(YEAR('設定'!$B$10)-'設定'!$B$9,MONTH('設定'!$B$10),DAY('設定'!$B$10)))</x:f>
        <x:v>0</x:v>
      </x:c>
      <x:c r="AB3441" s="55" t="b">
        <x:v>0</x:v>
      </x:c>
      <x:c r="AC3441" s="55" t="b">
        <x:v>0</x:v>
      </x:c>
      <x:c r="AD3441" s="50" t="n">
        <x:f>IF(X3441,1,0)+IF(Z3441,1,0)+IF(AA3441,1,0)+IF(AB3441,1,0)</x:f>
        <x:v>0</x:v>
      </x:c>
      <x:c r="AE3441" s="50" t="n">
        <x:f>IF(Y3441,1,0)+IF(Z3441,1,0)+IF(AA3441,1,0)+IF(AB3441,1,0)</x:f>
        <x:v>0</x:v>
      </x:c>
      <x:c r="AF3441" s="50" t="n">
        <x:f>IF(Y3441,1,0)+IF(Z3441,1,0)+IF(AA3441,1,0)+IF(AC3441,1,0)</x:f>
        <x:v>0</x:v>
      </x:c>
      <x:c r="AG3441" s="53" t="n">
        <x:v>44348</x:v>
      </x:c>
      <x:c r="AH3441" s="50" t="str">
        <x:v>S100W0DW</x:v>
      </x:c>
      <x:c r="AI3441" s="50" t="str">
        <x:v>NetSalesSummaryOfBusinessResults</x:v>
      </x:c>
      <x:c r="AJ3441" s="50" t="str">
        <x:v>OperatingIncome</x:v>
      </x:c>
      <x:c r="AK3441" s="53" t="n">
        <x:v>45747</x:v>
      </x:c>
      <x:c r="AL3441" s="50" t="str">
        <x:v>365/365/365/366/365</x:v>
      </x:c>
      <x:c r="AM3441" s="51" t="n">
        <x:v>22756800</x:v>
      </x:c>
      <x:c r="AN3441" s="51" t="n">
        <x:v>718</x:v>
      </x:c>
      <x:c r="AO3441" s="51" t="n">
        <x:f>IFERROR(AM3441*AN3441,"")</x:f>
        <x:v>16339382400</x:v>
      </x:c>
      <x:c r="AP3441" s="56" t="n">
        <x:f>IFERROR(AO3441/(K3441*1000000),"")</x:f>
        <x:v>0.6814732573988834</x:v>
      </x:c>
      <x:c r="AQ3441" s="57" t="n">
        <x:v>36458748.333333336</x:v>
      </x:c>
      <x:c r="AR3441" s="52" t="n">
        <x:v>0.2141143619254026</x:v>
      </x:c>
      <x:c r="AS3441" s="52" t="n">
        <x:v>-0.350666688635055</x:v>
      </x:c>
      <x:c r="AT3441" s="55" t="b">
        <x:v>1</x:v>
      </x:c>
      <x:c r="AU3441" s="50"/>
      <x:c r="AV3441" s="58" t="n">
        <x:v>-0.1355338517964883</x:v>
      </x:c>
      <x:c r="AW3441" s="50" t="n">
        <x:v>2784</x:v>
      </x:c>
      <x:c r="AX3441" s="50" t="str">
        <x:v>Core Moat</x:v>
      </x:c>
      <x:c r="AY3441" s="50" t="str">
        <x:v>目立つ機械的警告なし（定性確認は別途必要）</x:v>
      </x:c>
      <x:c r="AZ3441" s="59" t="str">
        <x:v>2025-06-20 15:44</x:v>
      </x:c>
      <x:c r="BA3441" s="53" t="n">
        <x:v>39479</x:v>
      </x:c>
      <x:c r="BB3441" s="50"/>
      <x:c r="BC3441" s="50"/>
      <x:c r="BD3441" s="50" t="str">
        <x:v>TOPIX Small 2</x:v>
      </x:c>
    </x:row>
    <x:row r="3442">
      <x:c r="A3442" s="50" t="n">
        <x:v>3441</x:v>
      </x:c>
      <x:c r="B3442" s="50" t="str">
        <x:v>6757</x:v>
      </x:c>
      <x:c r="C3442" s="50" t="str">
        <x:v>6757.T</x:v>
      </x:c>
      <x:c r="D3442" s="50" t="str">
        <x:v>OSG CORPORATION CO.,LTD.</x:v>
      </x:c>
      <x:c r="E3442" s="50" t="str">
        <x:v>Standard Market(Domestic)</x:v>
      </x:c>
      <x:c r="F3442" s="50" t="str">
        <x:v>Electric Appliances</x:v>
      </x:c>
      <x:c r="G3442" s="51" t="n">
        <x:v>9867.535</x:v>
      </x:c>
      <x:c r="H3442" s="51" t="n">
        <x:v>8126.774</x:v>
      </x:c>
      <x:c r="I3442" s="51" t="n">
        <x:v>7896.271</x:v>
      </x:c>
      <x:c r="J3442" s="51" t="n">
        <x:v>7929.936</x:v>
      </x:c>
      <x:c r="K3442" s="51" t="n">
        <x:v>8185.21</x:v>
      </x:c>
      <x:c r="L3442" s="52" t="n">
        <x:f>IFERROR(H3442/G3442-1,"")</x:f>
        <x:v>-0.1764129541977808</x:v>
      </x:c>
      <x:c r="M3442" s="52" t="n">
        <x:f>IFERROR(I3442/H3442-1,"")</x:f>
        <x:v>-0.028363407177313005</x:v>
      </x:c>
      <x:c r="N3442" s="52" t="n">
        <x:f>IFERROR(J3442/I3442-1,"")</x:f>
        <x:v>0.00426340484008203</x:v>
      </x:c>
      <x:c r="O3442" s="52" t="n">
        <x:f>IFERROR(K3442/J3442-1,"")</x:f>
        <x:v>0.032191180357571625</x:v>
      </x:c>
      <x:c r="P3442" s="52" t="n">
        <x:f>IFERROR((K3442/G3442)^(1/4)-1,"")</x:f>
        <x:v>-0.04565525233148937</x:v>
      </x:c>
      <x:c r="Q3442" s="51" t="n">
        <x:v>207.767</x:v>
      </x:c>
      <x:c r="R3442" s="52" t="n">
        <x:f>IFERROR(Q3442/K3442,"")</x:f>
        <x:v>0.025383221688875423</x:v>
      </x:c>
      <x:c r="S3442" s="53" t="n">
        <x:v>44348</x:v>
      </x:c>
      <x:c r="T3442" s="50" t="str">
        <x:v>not_identified_before_local_window</x:v>
      </x:c>
      <x:c r="U3442" s="50" t="str">
        <x:v>株式会社三愛コスモス</x:v>
      </x:c>
      <x:c r="V3442" s="54" t="n">
        <x:v>0.3831</x:v>
      </x:c>
      <x:c r="W3442" s="50" t="str">
        <x:v>湯川 剛 / 山田 啓輔</x:v>
      </x:c>
      <x:c r="X3442" s="50" t="b">
        <x:f>AND(COUNT(L3442:O3442)=4,L3442&gt;='設定'!$B$6,M3442&gt;='設定'!$B$6,N3442&gt;='設定'!$B$6,O3442&gt;='設定'!$B$6)</x:f>
        <x:v>0</x:v>
      </x:c>
      <x:c r="Y3442" s="50" t="b">
        <x:f>AND(COUNT(G3442:K3442)=5,P3442&gt;='設定'!$B$7)</x:f>
        <x:v>0</x:v>
      </x:c>
      <x:c r="Z3442" s="50" t="b">
        <x:f>AND(ISNUMBER(R3442),R3442&gt;='設定'!$B$8)</x:f>
        <x:v>0</x:v>
      </x:c>
      <x:c r="AA3442" s="50" t="b">
        <x:f>AND(ISNUMBER(S3442),S3442&gt;=DATE(YEAR('設定'!$B$10)-'設定'!$B$9,MONTH('設定'!$B$10),DAY('設定'!$B$10)))</x:f>
        <x:v>0</x:v>
      </x:c>
      <x:c r="AB3442" s="55" t="b">
        <x:v>0</x:v>
      </x:c>
      <x:c r="AC3442" s="55" t="b">
        <x:v>0</x:v>
      </x:c>
      <x:c r="AD3442" s="50" t="n">
        <x:f>IF(X3442,1,0)+IF(Z3442,1,0)+IF(AA3442,1,0)+IF(AB3442,1,0)</x:f>
        <x:v>0</x:v>
      </x:c>
      <x:c r="AE3442" s="50" t="n">
        <x:f>IF(Y3442,1,0)+IF(Z3442,1,0)+IF(AA3442,1,0)+IF(AB3442,1,0)</x:f>
        <x:v>0</x:v>
      </x:c>
      <x:c r="AF3442" s="50" t="n">
        <x:f>IF(Y3442,1,0)+IF(Z3442,1,0)+IF(AA3442,1,0)+IF(AC3442,1,0)</x:f>
        <x:v>0</x:v>
      </x:c>
      <x:c r="AG3442" s="53" t="n">
        <x:v>44348</x:v>
      </x:c>
      <x:c r="AH3442" s="50" t="str">
        <x:v>S100Y0OW</x:v>
      </x:c>
      <x:c r="AI3442" s="50" t="str">
        <x:v>NetSalesSummaryOfBusinessResults</x:v>
      </x:c>
      <x:c r="AJ3442" s="50" t="str">
        <x:v>OperatingIncome</x:v>
      </x:c>
      <x:c r="AK3442" s="53" t="n">
        <x:v>46053</x:v>
      </x:c>
      <x:c r="AL3442" s="50" t="str">
        <x:v>365/365/365/366/365</x:v>
      </x:c>
      <x:c r="AM3442" s="51" t="n">
        <x:v>5220400</x:v>
      </x:c>
      <x:c r="AN3442" s="51" t="n">
        <x:v>824</x:v>
      </x:c>
      <x:c r="AO3442" s="51" t="n">
        <x:f>IFERROR(AM3442*AN3442,"")</x:f>
        <x:v>4301609600</x:v>
      </x:c>
      <x:c r="AP3442" s="56" t="n">
        <x:f>IFERROR(AO3442/(K3442*1000000),"")</x:f>
        <x:v>0.5255344212304877</x:v>
      </x:c>
      <x:c r="AQ3442" s="57" t="n">
        <x:v>4823628.333333333</x:v>
      </x:c>
      <x:c r="AR3442" s="52" t="n">
        <x:v>0.2403530374453449</x:v>
      </x:c>
      <x:c r="AS3442" s="52" t="n">
        <x:v>-0.4988304962613671</x:v>
      </x:c>
      <x:c r="AT3442" s="55" t="b">
        <x:v>0</x:v>
      </x:c>
      <x:c r="AU3442" s="50" t="str">
        <x:v>low_liquidity</x:v>
      </x:c>
      <x:c r="AV3442" s="58" t="n">
        <x:v>0.2702974287293623</x:v>
      </x:c>
      <x:c r="AW3442" s="50" t="n">
        <x:v>491</x:v>
      </x:c>
      <x:c r="AX3442" s="50" t="str">
        <x:v>Discovery</x:v>
      </x:c>
      <x:c r="AY3442" s="50" t="str">
        <x:v>既存適格性フィルター不通過: low_liquidity / 60日平均売買代金2,000万円未満</x:v>
      </x:c>
      <x:c r="AZ3442" s="59" t="str">
        <x:v>2026-04-24 11:40</x:v>
      </x:c>
      <x:c r="BA3442" s="53"/>
      <x:c r="BB3442" s="50"/>
      <x:c r="BC3442" s="50"/>
      <x:c r="BD3442" s="50"/>
    </x:row>
    <x:row r="3443">
      <x:c r="A3443" s="50" t="n">
        <x:v>3442</x:v>
      </x:c>
      <x:c r="B3443" s="50" t="str">
        <x:v>6445</x:v>
      </x:c>
      <x:c r="C3443" s="50" t="str">
        <x:v>6445.T</x:v>
      </x:c>
      <x:c r="D3443" s="50" t="str">
        <x:v>JANOME Corporation</x:v>
      </x:c>
      <x:c r="E3443" s="50" t="str">
        <x:v>Prime Market (Domestic)</x:v>
      </x:c>
      <x:c r="F3443" s="50" t="str">
        <x:v>Machinery</x:v>
      </x:c>
      <x:c r="G3443" s="51" t="n">
        <x:v>43839</x:v>
      </x:c>
      <x:c r="H3443" s="51" t="n">
        <x:v>42916</x:v>
      </x:c>
      <x:c r="I3443" s="51" t="n">
        <x:v>38571</x:v>
      </x:c>
      <x:c r="J3443" s="51" t="n">
        <x:v>36476</x:v>
      </x:c>
      <x:c r="K3443" s="51" t="n">
        <x:v>36340</x:v>
      </x:c>
      <x:c r="L3443" s="52" t="n">
        <x:f>IFERROR(H3443/G3443-1,"")</x:f>
        <x:v>-0.021054312370263895</x:v>
      </x:c>
      <x:c r="M3443" s="52" t="n">
        <x:f>IFERROR(I3443/H3443-1,"")</x:f>
        <x:v>-0.10124429117345513</x:v>
      </x:c>
      <x:c r="N3443" s="52" t="n">
        <x:f>IFERROR(J3443/I3443-1,"")</x:f>
        <x:v>-0.05431541831946285</x:v>
      </x:c>
      <x:c r="O3443" s="52" t="n">
        <x:f>IFERROR(K3443/J3443-1,"")</x:f>
        <x:v>-0.0037284789998903722</x:v>
      </x:c>
      <x:c r="P3443" s="52" t="n">
        <x:f>IFERROR((K3443/G3443)^(1/4)-1,"")</x:f>
        <x:v>-0.04581832656899598</x:v>
      </x:c>
      <x:c r="Q3443" s="51" t="n">
        <x:v>2224</x:v>
      </x:c>
      <x:c r="R3443" s="52" t="n">
        <x:f>IFERROR(Q3443/K3443,"")</x:f>
        <x:v>0.06119977985690699</x:v>
      </x:c>
      <x:c r="S3443" s="53" t="n">
        <x:v>22890</x:v>
      </x:c>
      <x:c r="T3443" s="50" t="str">
        <x:v>EDINET_company_history</x:v>
      </x:c>
      <x:c r="U3443" s="50" t="str">
        <x:v>日本マスタートラスト信託銀行（株）(信託口)</x:v>
      </x:c>
      <x:c r="V3443" s="54" t="n">
        <x:v>0.1164</x:v>
      </x:c>
      <x:c r="W3443" s="50" t="str">
        <x:v>齋藤 真 / 大島 毅之</x:v>
      </x:c>
      <x:c r="X3443" s="50" t="b">
        <x:f>AND(COUNT(L3443:O3443)=4,L3443&gt;='設定'!$B$6,M3443&gt;='設定'!$B$6,N3443&gt;='設定'!$B$6,O3443&gt;='設定'!$B$6)</x:f>
        <x:v>0</x:v>
      </x:c>
      <x:c r="Y3443" s="50" t="b">
        <x:f>AND(COUNT(G3443:K3443)=5,P3443&gt;='設定'!$B$7)</x:f>
        <x:v>0</x:v>
      </x:c>
      <x:c r="Z3443" s="50" t="b">
        <x:f>AND(ISNUMBER(R3443),R3443&gt;='設定'!$B$8)</x:f>
        <x:v>0</x:v>
      </x:c>
      <x:c r="AA3443" s="50" t="b">
        <x:f>AND(ISNUMBER(S3443),S3443&gt;=DATE(YEAR('設定'!$B$10)-'設定'!$B$9,MONTH('設定'!$B$10),DAY('設定'!$B$10)))</x:f>
        <x:v>0</x:v>
      </x:c>
      <x:c r="AB3443" s="55" t="b">
        <x:v>0</x:v>
      </x:c>
      <x:c r="AC3443" s="55" t="b">
        <x:v>0</x:v>
      </x:c>
      <x:c r="AD3443" s="50" t="n">
        <x:f>IF(X3443,1,0)+IF(Z3443,1,0)+IF(AA3443,1,0)+IF(AB3443,1,0)</x:f>
        <x:v>0</x:v>
      </x:c>
      <x:c r="AE3443" s="50" t="n">
        <x:f>IF(Y3443,1,0)+IF(Z3443,1,0)+IF(AA3443,1,0)+IF(AB3443,1,0)</x:f>
        <x:v>0</x:v>
      </x:c>
      <x:c r="AF3443" s="50" t="n">
        <x:f>IF(Y3443,1,0)+IF(Z3443,1,0)+IF(AA3443,1,0)+IF(AC3443,1,0)</x:f>
        <x:v>0</x:v>
      </x:c>
      <x:c r="AG3443" s="53" t="n">
        <x:v>44348</x:v>
      </x:c>
      <x:c r="AH3443" s="50" t="str">
        <x:v>S100W2GY</x:v>
      </x:c>
      <x:c r="AI3443" s="50" t="str">
        <x:v>NetSalesSummaryOfBusinessResults</x:v>
      </x:c>
      <x:c r="AJ3443" s="50" t="str">
        <x:v>OperatingIncome</x:v>
      </x:c>
      <x:c r="AK3443" s="53" t="n">
        <x:v>45747</x:v>
      </x:c>
      <x:c r="AL3443" s="50" t="str">
        <x:v>365/365/365/366/365</x:v>
      </x:c>
      <x:c r="AM3443" s="51" t="n">
        <x:v>17872505</x:v>
      </x:c>
      <x:c r="AN3443" s="51" t="n">
        <x:v>1221</x:v>
      </x:c>
      <x:c r="AO3443" s="51" t="n">
        <x:f>IFERROR(AM3443*AN3443,"")</x:f>
        <x:v>21822328605</x:v>
      </x:c>
      <x:c r="AP3443" s="56" t="n">
        <x:f>IFERROR(AO3443/(K3443*1000000),"")</x:f>
        <x:v>0.6005043644744084</x:v>
      </x:c>
      <x:c r="AQ3443" s="57" t="n">
        <x:v>73976070</x:v>
      </x:c>
      <x:c r="AR3443" s="52" t="n">
        <x:v>0.2755916701065682</x:v>
      </x:c>
      <x:c r="AS3443" s="52" t="n">
        <x:v>-0.2725116873465075</x:v>
      </x:c>
      <x:c r="AT3443" s="55" t="b">
        <x:v>1</x:v>
      </x:c>
      <x:c r="AU3443" s="50"/>
      <x:c r="AV3443" s="58" t="n">
        <x:v>0.2754181018057732</x:v>
      </x:c>
      <x:c r="AW3443" s="50" t="n">
        <x:v>481</x:v>
      </x:c>
      <x:c r="AX3443" s="50" t="str">
        <x:v>Future Moat</x:v>
      </x:c>
      <x:c r="AY3443" s="50" t="str">
        <x:v>目立つ機械的警告なし（定性確認は別途必要）</x:v>
      </x:c>
      <x:c r="AZ3443" s="59" t="str">
        <x:v>2025-06-23 16:00</x:v>
      </x:c>
      <x:c r="BA3443" s="53" t="n">
        <x:v>22890</x:v>
      </x:c>
      <x:c r="BB3443" s="50"/>
      <x:c r="BC3443" s="50"/>
      <x:c r="BD3443" s="50" t="str">
        <x:v>TOPIX Small 2</x:v>
      </x:c>
    </x:row>
    <x:row r="3444">
      <x:c r="A3444" s="50" t="n">
        <x:v>3443</x:v>
      </x:c>
      <x:c r="B3444" s="50" t="str">
        <x:v>2804</x:v>
      </x:c>
      <x:c r="C3444" s="50" t="str">
        <x:v>2804.T</x:v>
      </x:c>
      <x:c r="D3444" s="50" t="str">
        <x:v>BULL-DOG SAUCE CO.,LTD.</x:v>
      </x:c>
      <x:c r="E3444" s="50" t="str">
        <x:v>Prime Market (Domestic)</x:v>
      </x:c>
      <x:c r="F3444" s="50" t="str">
        <x:v>Foods</x:v>
      </x:c>
      <x:c r="G3444" s="51" t="n">
        <x:v>17708.524</x:v>
      </x:c>
      <x:c r="H3444" s="51" t="n">
        <x:v>13300.692</x:v>
      </x:c>
      <x:c r="I3444" s="51" t="n">
        <x:v>13529.381</x:v>
      </x:c>
      <x:c r="J3444" s="51" t="n">
        <x:v>14482.597</x:v>
      </x:c>
      <x:c r="K3444" s="51" t="n">
        <x:v>14617.674</x:v>
      </x:c>
      <x:c r="L3444" s="52" t="n">
        <x:f>IFERROR(H3444/G3444-1,"")</x:f>
        <x:v>-0.24891018585174018</x:v>
      </x:c>
      <x:c r="M3444" s="52" t="n">
        <x:f>IFERROR(I3444/H3444-1,"")</x:f>
        <x:v>0.017193767061142395</x:v>
      </x:c>
      <x:c r="N3444" s="52" t="n">
        <x:f>IFERROR(J3444/I3444-1,"")</x:f>
        <x:v>0.07045525586129919</x:v>
      </x:c>
      <x:c r="O3444" s="52" t="n">
        <x:f>IFERROR(K3444/J3444-1,"")</x:f>
        <x:v>0.009326849321292352</x:v>
      </x:c>
      <x:c r="P3444" s="52" t="n">
        <x:f>IFERROR((K3444/G3444)^(1/4)-1,"")</x:f>
        <x:v>-0.04682207252262349</x:v>
      </x:c>
      <x:c r="Q3444" s="51" t="n">
        <x:v>223.072</x:v>
      </x:c>
      <x:c r="R3444" s="52" t="n">
        <x:f>IFERROR(Q3444/K3444,"")</x:f>
        <x:v>0.015260430626650997</x:v>
      </x:c>
      <x:c r="S3444" s="53" t="n">
        <x:v>26785</x:v>
      </x:c>
      <x:c r="T3444" s="50" t="str">
        <x:v>EDINET_company_history</x:v>
      </x:c>
      <x:c r="U3444" s="50" t="str">
        <x:v>日本マスタートラスト信託銀行株式会社（信託口）</x:v>
      </x:c>
      <x:c r="V3444" s="54" t="n">
        <x:v>0.0819</x:v>
      </x:c>
      <x:c r="W3444" s="50" t="str">
        <x:v>石 垣 幸 俊</x:v>
      </x:c>
      <x:c r="X3444" s="50" t="b">
        <x:f>AND(COUNT(L3444:O3444)=4,L3444&gt;='設定'!$B$6,M3444&gt;='設定'!$B$6,N3444&gt;='設定'!$B$6,O3444&gt;='設定'!$B$6)</x:f>
        <x:v>0</x:v>
      </x:c>
      <x:c r="Y3444" s="50" t="b">
        <x:f>AND(COUNT(G3444:K3444)=5,P3444&gt;='設定'!$B$7)</x:f>
        <x:v>0</x:v>
      </x:c>
      <x:c r="Z3444" s="50" t="b">
        <x:f>AND(ISNUMBER(R3444),R3444&gt;='設定'!$B$8)</x:f>
        <x:v>0</x:v>
      </x:c>
      <x:c r="AA3444" s="50" t="b">
        <x:f>AND(ISNUMBER(S3444),S3444&gt;=DATE(YEAR('設定'!$B$10)-'設定'!$B$9,MONTH('設定'!$B$10),DAY('設定'!$B$10)))</x:f>
        <x:v>0</x:v>
      </x:c>
      <x:c r="AB3444" s="55" t="b">
        <x:v>0</x:v>
      </x:c>
      <x:c r="AC3444" s="55" t="b">
        <x:v>0</x:v>
      </x:c>
      <x:c r="AD3444" s="50" t="n">
        <x:f>IF(X3444,1,0)+IF(Z3444,1,0)+IF(AA3444,1,0)+IF(AB3444,1,0)</x:f>
        <x:v>0</x:v>
      </x:c>
      <x:c r="AE3444" s="50" t="n">
        <x:f>IF(Y3444,1,0)+IF(Z3444,1,0)+IF(AA3444,1,0)+IF(AB3444,1,0)</x:f>
        <x:v>0</x:v>
      </x:c>
      <x:c r="AF3444" s="50" t="n">
        <x:f>IF(Y3444,1,0)+IF(Z3444,1,0)+IF(AA3444,1,0)+IF(AC3444,1,0)</x:f>
        <x:v>0</x:v>
      </x:c>
      <x:c r="AG3444" s="53" t="n">
        <x:v>44348</x:v>
      </x:c>
      <x:c r="AH3444" s="50" t="str">
        <x:v>S100W2PW</x:v>
      </x:c>
      <x:c r="AI3444" s="50" t="str">
        <x:v>NetSalesSummaryOfBusinessResults</x:v>
      </x:c>
      <x:c r="AJ3444" s="50" t="str">
        <x:v>OperatingIncome</x:v>
      </x:c>
      <x:c r="AK3444" s="53" t="n">
        <x:v>45747</x:v>
      </x:c>
      <x:c r="AL3444" s="50" t="str">
        <x:v>365/365/365/366/365</x:v>
      </x:c>
      <x:c r="AM3444" s="51" t="n">
        <x:v>13281680</x:v>
      </x:c>
      <x:c r="AN3444" s="51" t="n">
        <x:v>1716</x:v>
      </x:c>
      <x:c r="AO3444" s="51" t="n">
        <x:f>IFERROR(AM3444*AN3444,"")</x:f>
        <x:v>22791362880</x:v>
      </x:c>
      <x:c r="AP3444" s="56" t="n">
        <x:f>IFERROR(AO3444/(K3444*1000000),"")</x:f>
        <x:v>1.5591648082998704</x:v>
      </x:c>
      <x:c r="AQ3444" s="57" t="n">
        <x:v>48921296.666666664</x:v>
      </x:c>
      <x:c r="AR3444" s="52" t="n">
        <x:v>0.221087998693862</x:v>
      </x:c>
      <x:c r="AS3444" s="52" t="n">
        <x:v>-0.3371388918724636</x:v>
      </x:c>
      <x:c r="AT3444" s="55" t="b">
        <x:v>1</x:v>
      </x:c>
      <x:c r="AU3444" s="50"/>
      <x:c r="AV3444" s="58" t="n">
        <x:v>-0.066482736953926</x:v>
      </x:c>
      <x:c r="AW3444" s="50" t="n">
        <x:v>2384</x:v>
      </x:c>
      <x:c r="AX3444" s="50" t="str">
        <x:v>Core Moat</x:v>
      </x:c>
      <x:c r="AY3444" s="50" t="str">
        <x:v>目立つ機械的警告なし（定性確認は別途必要）</x:v>
      </x:c>
      <x:c r="AZ3444" s="59" t="str">
        <x:v>2025-06-24 10:00</x:v>
      </x:c>
      <x:c r="BA3444" s="53" t="n">
        <x:v>26785</x:v>
      </x:c>
      <x:c r="BB3444" s="50"/>
      <x:c r="BC3444" s="50"/>
      <x:c r="BD3444" s="50" t="str">
        <x:v>TOPIX Small 2</x:v>
      </x:c>
    </x:row>
    <x:row r="3445">
      <x:c r="A3445" s="50" t="n">
        <x:v>3444</x:v>
      </x:c>
      <x:c r="B3445" s="50" t="str">
        <x:v>3542</x:v>
      </x:c>
      <x:c r="C3445" s="50" t="str">
        <x:v>3542.T</x:v>
      </x:c>
      <x:c r="D3445" s="50" t="str">
        <x:v>Vega corporation Co.,Ltd.</x:v>
      </x:c>
      <x:c r="E3445" s="50" t="str">
        <x:v>Growth Market(Domestic)</x:v>
      </x:c>
      <x:c r="F3445" s="50" t="str">
        <x:v>Retail Trade</x:v>
      </x:c>
      <x:c r="G3445" s="51" t="n">
        <x:v>19313.277</x:v>
      </x:c>
      <x:c r="H3445" s="51" t="n">
        <x:v>16832.715</x:v>
      </x:c>
      <x:c r="I3445" s="51" t="n">
        <x:v>16973.424</x:v>
      </x:c>
      <x:c r="J3445" s="51" t="n">
        <x:v>16063.441</x:v>
      </x:c>
      <x:c r="K3445" s="51" t="n">
        <x:v>15935.215</x:v>
      </x:c>
      <x:c r="L3445" s="52" t="n">
        <x:f>IFERROR(H3445/G3445-1,"")</x:f>
        <x:v>-0.12843817235158994</x:v>
      </x:c>
      <x:c r="M3445" s="52" t="n">
        <x:f>IFERROR(I3445/H3445-1,"")</x:f>
        <x:v>0.00835925755292588</x:v>
      </x:c>
      <x:c r="N3445" s="52" t="n">
        <x:f>IFERROR(J3445/I3445-1,"")</x:f>
        <x:v>-0.05361222343824079</x:v>
      </x:c>
      <x:c r="O3445" s="52" t="n">
        <x:f>IFERROR(K3445/J3445-1,"")</x:f>
        <x:v>-0.007982473991718253</x:v>
      </x:c>
      <x:c r="P3445" s="52" t="n">
        <x:f>IFERROR((K3445/G3445)^(1/4)-1,"")</x:f>
        <x:v>-0.046928485496704475</x:v>
      </x:c>
      <x:c r="Q3445" s="51" t="n">
        <x:v>926.595</x:v>
      </x:c>
      <x:c r="R3445" s="52" t="n">
        <x:f>IFERROR(Q3445/K3445,"")</x:f>
        <x:v>0.05814763089170746</x:v>
      </x:c>
      <x:c r="S3445" s="53" t="n">
        <x:v>42522</x:v>
      </x:c>
      <x:c r="T3445" s="50" t="str">
        <x:v>EDINET_company_history</x:v>
      </x:c>
      <x:c r="U3445" s="50" t="str">
        <x:v>株式会社アルタイル</x:v>
      </x:c>
      <x:c r="V3445" s="54" t="n">
        <x:v>0.3464</x:v>
      </x:c>
      <x:c r="W3445" s="50" t="str">
        <x:v>浮城 智和</x:v>
      </x:c>
      <x:c r="X3445" s="50" t="b">
        <x:f>AND(COUNT(L3445:O3445)=4,L3445&gt;='設定'!$B$6,M3445&gt;='設定'!$B$6,N3445&gt;='設定'!$B$6,O3445&gt;='設定'!$B$6)</x:f>
        <x:v>0</x:v>
      </x:c>
      <x:c r="Y3445" s="50" t="b">
        <x:f>AND(COUNT(G3445:K3445)=5,P3445&gt;='設定'!$B$7)</x:f>
        <x:v>0</x:v>
      </x:c>
      <x:c r="Z3445" s="50" t="b">
        <x:f>AND(ISNUMBER(R3445),R3445&gt;='設定'!$B$8)</x:f>
        <x:v>0</x:v>
      </x:c>
      <x:c r="AA3445" s="50" t="b">
        <x:f>AND(ISNUMBER(S3445),S3445&gt;=DATE(YEAR('設定'!$B$10)-'設定'!$B$9,MONTH('設定'!$B$10),DAY('設定'!$B$10)))</x:f>
        <x:v>0</x:v>
      </x:c>
      <x:c r="AB3445" s="55" t="b">
        <x:v>0</x:v>
      </x:c>
      <x:c r="AC3445" s="55" t="b">
        <x:v>0</x:v>
      </x:c>
      <x:c r="AD3445" s="50" t="n">
        <x:f>IF(X3445,1,0)+IF(Z3445,1,0)+IF(AA3445,1,0)+IF(AB3445,1,0)</x:f>
        <x:v>0</x:v>
      </x:c>
      <x:c r="AE3445" s="50" t="n">
        <x:f>IF(Y3445,1,0)+IF(Z3445,1,0)+IF(AA3445,1,0)+IF(AB3445,1,0)</x:f>
        <x:v>0</x:v>
      </x:c>
      <x:c r="AF3445" s="50" t="n">
        <x:f>IF(Y3445,1,0)+IF(Z3445,1,0)+IF(AA3445,1,0)+IF(AC3445,1,0)</x:f>
        <x:v>0</x:v>
      </x:c>
      <x:c r="AG3445" s="53" t="n">
        <x:v>44348</x:v>
      </x:c>
      <x:c r="AH3445" s="50" t="str">
        <x:v>S100W7YC</x:v>
      </x:c>
      <x:c r="AI3445" s="50" t="str">
        <x:v>NetSalesSummaryOfBusinessResults</x:v>
      </x:c>
      <x:c r="AJ3445" s="50" t="str">
        <x:v>OperatingIncome</x:v>
      </x:c>
      <x:c r="AK3445" s="53" t="n">
        <x:v>45747</x:v>
      </x:c>
      <x:c r="AL3445" s="50" t="str">
        <x:v>365/365/365/366/365</x:v>
      </x:c>
      <x:c r="AM3445" s="51" t="n">
        <x:v>10392400</x:v>
      </x:c>
      <x:c r="AN3445" s="51" t="n">
        <x:v>1360</x:v>
      </x:c>
      <x:c r="AO3445" s="51" t="n">
        <x:f>IFERROR(AM3445*AN3445,"")</x:f>
        <x:v>14133664000</x:v>
      </x:c>
      <x:c r="AP3445" s="56" t="n">
        <x:f>IFERROR(AO3445/(K3445*1000000),"")</x:f>
        <x:v>0.8869452969413968</x:v>
      </x:c>
      <x:c r="AQ3445" s="57" t="n">
        <x:v>47570076.666666664</x:v>
      </x:c>
      <x:c r="AR3445" s="52" t="n">
        <x:v>0.5264548552521439</x:v>
      </x:c>
      <x:c r="AS3445" s="52" t="n">
        <x:v>-0.70482372285309</x:v>
      </x:c>
      <x:c r="AT3445" s="55" t="b">
        <x:v>1</x:v>
      </x:c>
      <x:c r="AU3445" s="50"/>
      <x:c r="AV3445" s="58" t="n">
        <x:v>-0.2203106374883439</x:v>
      </x:c>
      <x:c r="AW3445" s="50" t="n">
        <x:v>3105</x:v>
      </x:c>
      <x:c r="AX3445" s="50" t="str">
        <x:v>Transformation Moat</x:v>
      </x:c>
      <x:c r="AY3445" s="50" t="str">
        <x:v>ローカル5年最大下落率-60%以下</x:v>
      </x:c>
      <x:c r="AZ3445" s="59" t="str">
        <x:v>2025-06-27 15:30</x:v>
      </x:c>
      <x:c r="BA3445" s="53" t="n">
        <x:v>42522</x:v>
      </x:c>
      <x:c r="BB3445" s="50"/>
      <x:c r="BC3445" s="50"/>
      <x:c r="BD3445" s="50"/>
    </x:row>
    <x:row r="3446">
      <x:c r="A3446" s="50" t="n">
        <x:v>3445</x:v>
      </x:c>
      <x:c r="B3446" s="50" t="str">
        <x:v>8105</x:v>
      </x:c>
      <x:c r="C3446" s="50" t="str">
        <x:v>8105.T</x:v>
      </x:c>
      <x:c r="D3446" s="50" t="str">
        <x:v>Bitcoin Japan Corporation</x:v>
      </x:c>
      <x:c r="E3446" s="50" t="str">
        <x:v>Standard Market(Domestic)</x:v>
      </x:c>
      <x:c r="F3446" s="50" t="str">
        <x:v>Wholesale Trade</x:v>
      </x:c>
      <x:c r="G3446" s="51" t="n">
        <x:v>3779.2</x:v>
      </x:c>
      <x:c r="H3446" s="51" t="n">
        <x:v>3701.979</x:v>
      </x:c>
      <x:c r="I3446" s="51" t="n">
        <x:v>3867.184</x:v>
      </x:c>
      <x:c r="J3446" s="51" t="n">
        <x:v>3693.891</x:v>
      </x:c>
      <x:c r="K3446" s="51" t="n">
        <x:v>3098.781</x:v>
      </x:c>
      <x:c r="L3446" s="52" t="n">
        <x:f>IFERROR(H3446/G3446-1,"")</x:f>
        <x:v>-0.02043316045723964</x:v>
      </x:c>
      <x:c r="M3446" s="52" t="n">
        <x:f>IFERROR(I3446/H3446-1,"")</x:f>
        <x:v>0.04462613105044633</x:v>
      </x:c>
      <x:c r="N3446" s="52" t="n">
        <x:f>IFERROR(J3446/I3446-1,"")</x:f>
        <x:v>-0.04481115974828198</x:v>
      </x:c>
      <x:c r="O3446" s="52" t="n">
        <x:f>IFERROR(K3446/J3446-1,"")</x:f>
        <x:v>-0.16110654050160123</x:v>
      </x:c>
      <x:c r="P3446" s="52" t="n">
        <x:f>IFERROR((K3446/G3446)^(1/4)-1,"")</x:f>
        <x:v>-0.048414639410384486</x:v>
      </x:c>
      <x:c r="Q3446" s="51" t="n">
        <x:v>-355.172</x:v>
      </x:c>
      <x:c r="R3446" s="52" t="n">
        <x:f>IFERROR(Q3446/K3446,"")</x:f>
        <x:v>-0.1146166831408867</x:v>
      </x:c>
      <x:c r="S3446" s="53" t="n">
        <x:v>27120</x:v>
      </x:c>
      <x:c r="T3446" s="50" t="str">
        <x:v>EDINET_company_history</x:v>
      </x:c>
      <x:c r="U3446" s="50" t="str">
        <x:v>RIZAPグループ株式会社</x:v>
      </x:c>
      <x:c r="V3446" s="54" t="n">
        <x:v>0.6223</x:v>
      </x:c>
      <x:c r="W3446" s="50" t="str">
        <x:v>上杉 隼土</x:v>
      </x:c>
      <x:c r="X3446" s="50" t="b">
        <x:f>AND(COUNT(L3446:O3446)=4,L3446&gt;='設定'!$B$6,M3446&gt;='設定'!$B$6,N3446&gt;='設定'!$B$6,O3446&gt;='設定'!$B$6)</x:f>
        <x:v>0</x:v>
      </x:c>
      <x:c r="Y3446" s="50" t="b">
        <x:f>AND(COUNT(G3446:K3446)=5,P3446&gt;='設定'!$B$7)</x:f>
        <x:v>0</x:v>
      </x:c>
      <x:c r="Z3446" s="50" t="b">
        <x:f>AND(ISNUMBER(R3446),R3446&gt;='設定'!$B$8)</x:f>
        <x:v>0</x:v>
      </x:c>
      <x:c r="AA3446" s="50" t="b">
        <x:f>AND(ISNUMBER(S3446),S3446&gt;=DATE(YEAR('設定'!$B$10)-'設定'!$B$9,MONTH('設定'!$B$10),DAY('設定'!$B$10)))</x:f>
        <x:v>0</x:v>
      </x:c>
      <x:c r="AB3446" s="55" t="b">
        <x:v>0</x:v>
      </x:c>
      <x:c r="AC3446" s="55" t="b">
        <x:v>0</x:v>
      </x:c>
      <x:c r="AD3446" s="50" t="n">
        <x:f>IF(X3446,1,0)+IF(Z3446,1,0)+IF(AA3446,1,0)+IF(AB3446,1,0)</x:f>
        <x:v>0</x:v>
      </x:c>
      <x:c r="AE3446" s="50" t="n">
        <x:f>IF(Y3446,1,0)+IF(Z3446,1,0)+IF(AA3446,1,0)+IF(AB3446,1,0)</x:f>
        <x:v>0</x:v>
      </x:c>
      <x:c r="AF3446" s="50" t="n">
        <x:f>IF(Y3446,1,0)+IF(Z3446,1,0)+IF(AA3446,1,0)+IF(AC3446,1,0)</x:f>
        <x:v>0</x:v>
      </x:c>
      <x:c r="AG3446" s="53" t="n">
        <x:v>44348</x:v>
      </x:c>
      <x:c r="AH3446" s="50" t="str">
        <x:v>S100W75R</x:v>
      </x:c>
      <x:c r="AI3446" s="50" t="str">
        <x:v>NetSalesSummaryOfBusinessResults</x:v>
      </x:c>
      <x:c r="AJ3446" s="50" t="str">
        <x:v>OperatingIncome</x:v>
      </x:c>
      <x:c r="AK3446" s="53" t="n">
        <x:v>45747</x:v>
      </x:c>
      <x:c r="AL3446" s="50" t="str">
        <x:v>365/365/365/366/365</x:v>
      </x:c>
      <x:c r="AM3446" s="51" t="n">
        <x:v>56244348</x:v>
      </x:c>
      <x:c r="AN3446" s="51" t="n">
        <x:v>208</x:v>
      </x:c>
      <x:c r="AO3446" s="51" t="n">
        <x:f>IFERROR(AM3446*AN3446,"")</x:f>
        <x:v>11698824384</x:v>
      </x:c>
      <x:c r="AP3446" s="56" t="n">
        <x:f>IFERROR(AO3446/(K3446*1000000),"")</x:f>
        <x:v>3.7752988623591017</x:v>
      </x:c>
      <x:c r="AQ3446" s="57" t="n">
        <x:v>532572721.6666667</x:v>
      </x:c>
      <x:c r="AR3446" s="52" t="n">
        <x:v>0.8816550002910317</x:v>
      </x:c>
      <x:c r="AS3446" s="52" t="n">
        <x:v>-0.8906926406926406</x:v>
      </x:c>
      <x:c r="AT3446" s="55" t="b">
        <x:v>0</x:v>
      </x:c>
      <x:c r="AU3446" s="50" t="str">
        <x:v>repeated_operating_loss;repeated_negative_operating_cf</x:v>
      </x:c>
      <x:c r="AV3446" s="58" t="n">
        <x:v>-0.1989119943725952</x:v>
      </x:c>
      <x:c r="AW3446" s="50" t="n">
        <x:v>3027</x:v>
      </x:c>
      <x:c r="AX3446" s="50" t="str">
        <x:v>Transformation Moat</x:v>
      </x:c>
      <x:c r="AY3446" s="50" t="str">
        <x:v>既存適格性フィルター不通過: repeated_operating_loss;repeated_negative_operating_cf / 年率ボラティリティ60%以上 / ローカル5年最大下落率-60%以下</x:v>
      </x:c>
      <x:c r="AZ3446" s="59" t="str">
        <x:v>2025-06-27 10:53</x:v>
      </x:c>
      <x:c r="BA3446" s="53" t="n">
        <x:v>27120</x:v>
      </x:c>
      <x:c r="BB3446" s="50"/>
      <x:c r="BC3446" s="50"/>
      <x:c r="BD3446" s="50"/>
    </x:row>
    <x:row r="3447">
      <x:c r="A3447" s="50" t="n">
        <x:v>3446</x:v>
      </x:c>
      <x:c r="B3447" s="50" t="str">
        <x:v>8157</x:v>
      </x:c>
      <x:c r="C3447" s="50" t="str">
        <x:v>8157.T</x:v>
      </x:c>
      <x:c r="D3447" s="50" t="str">
        <x:v>TSUZUKI DENKI CO.,LTD.</x:v>
      </x:c>
      <x:c r="E3447" s="50" t="str">
        <x:v>Prime Market (Domestic)</x:v>
      </x:c>
      <x:c r="F3447" s="50" t="str">
        <x:v>Information &amp; Communication</x:v>
      </x:c>
      <x:c r="G3447" s="51" t="n">
        <x:v>120004</x:v>
      </x:c>
      <x:c r="H3447" s="51" t="n">
        <x:v>119316</x:v>
      </x:c>
      <x:c r="I3447" s="51" t="n">
        <x:v>123899</x:v>
      </x:c>
      <x:c r="J3447" s="51" t="n">
        <x:v>124856</x:v>
      </x:c>
      <x:c r="K3447" s="51" t="n">
        <x:v>98263</x:v>
      </x:c>
      <x:c r="L3447" s="52" t="n">
        <x:f>IFERROR(H3447/G3447-1,"")</x:f>
        <x:v>-0.005733142228592336</x:v>
      </x:c>
      <x:c r="M3447" s="52" t="n">
        <x:f>IFERROR(I3447/H3447-1,"")</x:f>
        <x:v>0.03841060712729227</x:v>
      </x:c>
      <x:c r="N3447" s="52" t="n">
        <x:f>IFERROR(J3447/I3447-1,"")</x:f>
        <x:v>0.007724033285175791</x:v>
      </x:c>
      <x:c r="O3447" s="52" t="n">
        <x:f>IFERROR(K3447/J3447-1,"")</x:f>
        <x:v>-0.2129893637470366</x:v>
      </x:c>
      <x:c r="P3447" s="52" t="n">
        <x:f>IFERROR((K3447/G3447)^(1/4)-1,"")</x:f>
        <x:v>-0.048741447942676985</x:v>
      </x:c>
      <x:c r="Q3447" s="51" t="n">
        <x:v>6481</x:v>
      </x:c>
      <x:c r="R3447" s="52" t="n">
        <x:f>IFERROR(Q3447/K3447,"")</x:f>
        <x:v>0.0659556496341451</x:v>
      </x:c>
      <x:c r="S3447" s="53" t="n">
        <x:v>31413</x:v>
      </x:c>
      <x:c r="T3447" s="50" t="str">
        <x:v>EDINET_company_history</x:v>
      </x:c>
      <x:c r="U3447" s="50" t="str">
        <x:v>株式会社麻生</x:v>
      </x:c>
      <x:c r="V3447" s="54" t="n">
        <x:v>0.2397</x:v>
      </x:c>
      <x:c r="W3447" s="50" t="str">
        <x:v>吉井 一典</x:v>
      </x:c>
      <x:c r="X3447" s="50" t="b">
        <x:f>AND(COUNT(L3447:O3447)=4,L3447&gt;='設定'!$B$6,M3447&gt;='設定'!$B$6,N3447&gt;='設定'!$B$6,O3447&gt;='設定'!$B$6)</x:f>
        <x:v>0</x:v>
      </x:c>
      <x:c r="Y3447" s="50" t="b">
        <x:f>AND(COUNT(G3447:K3447)=5,P3447&gt;='設定'!$B$7)</x:f>
        <x:v>0</x:v>
      </x:c>
      <x:c r="Z3447" s="50" t="b">
        <x:f>AND(ISNUMBER(R3447),R3447&gt;='設定'!$B$8)</x:f>
        <x:v>0</x:v>
      </x:c>
      <x:c r="AA3447" s="50" t="b">
        <x:f>AND(ISNUMBER(S3447),S3447&gt;=DATE(YEAR('設定'!$B$10)-'設定'!$B$9,MONTH('設定'!$B$10),DAY('設定'!$B$10)))</x:f>
        <x:v>0</x:v>
      </x:c>
      <x:c r="AB3447" s="55" t="b">
        <x:v>0</x:v>
      </x:c>
      <x:c r="AC3447" s="55" t="b">
        <x:v>0</x:v>
      </x:c>
      <x:c r="AD3447" s="50" t="n">
        <x:f>IF(X3447,1,0)+IF(Z3447,1,0)+IF(AA3447,1,0)+IF(AB3447,1,0)</x:f>
        <x:v>0</x:v>
      </x:c>
      <x:c r="AE3447" s="50" t="n">
        <x:f>IF(Y3447,1,0)+IF(Z3447,1,0)+IF(AA3447,1,0)+IF(AB3447,1,0)</x:f>
        <x:v>0</x:v>
      </x:c>
      <x:c r="AF3447" s="50" t="n">
        <x:f>IF(Y3447,1,0)+IF(Z3447,1,0)+IF(AA3447,1,0)+IF(AC3447,1,0)</x:f>
        <x:v>0</x:v>
      </x:c>
      <x:c r="AG3447" s="53" t="n">
        <x:v>44348</x:v>
      </x:c>
      <x:c r="AH3447" s="50" t="str">
        <x:v>S100W41O</x:v>
      </x:c>
      <x:c r="AI3447" s="50" t="str">
        <x:v>NetSalesSummaryOfBusinessResults</x:v>
      </x:c>
      <x:c r="AJ3447" s="50" t="str">
        <x:v>OperatingIncome</x:v>
      </x:c>
      <x:c r="AK3447" s="53" t="n">
        <x:v>45747</x:v>
      </x:c>
      <x:c r="AL3447" s="50" t="str">
        <x:v>365/365/365/366/365</x:v>
      </x:c>
      <x:c r="AM3447" s="51" t="n">
        <x:v>18774294</x:v>
      </x:c>
      <x:c r="AN3447" s="51" t="n">
        <x:v>4120</x:v>
      </x:c>
      <x:c r="AO3447" s="51" t="n">
        <x:f>IFERROR(AM3447*AN3447,"")</x:f>
        <x:v>77350091280</x:v>
      </x:c>
      <x:c r="AP3447" s="56" t="n">
        <x:f>IFERROR(AO3447/(K3447*1000000),"")</x:f>
        <x:v>0.7871741273928131</x:v>
      </x:c>
      <x:c r="AQ3447" s="57" t="n">
        <x:v>116827316.66666669</x:v>
      </x:c>
      <x:c r="AR3447" s="52" t="n">
        <x:v>0.3117995690276601</x:v>
      </x:c>
      <x:c r="AS3447" s="52" t="n">
        <x:v>-0.3699796681406423</x:v>
      </x:c>
      <x:c r="AT3447" s="55" t="b">
        <x:v>1</x:v>
      </x:c>
      <x:c r="AU3447" s="50"/>
      <x:c r="AV3447" s="58" t="n">
        <x:v>0.0999135867393087</x:v>
      </x:c>
      <x:c r="AW3447" s="50" t="n">
        <x:v>1235</x:v>
      </x:c>
      <x:c r="AX3447" s="50" t="str">
        <x:v>Future Moat</x:v>
      </x:c>
      <x:c r="AY3447" s="50" t="str">
        <x:v>目立つ機械的警告なし（定性確認は別途必要）</x:v>
      </x:c>
      <x:c r="AZ3447" s="59" t="str">
        <x:v>2025-06-25 13:20</x:v>
      </x:c>
      <x:c r="BA3447" s="53" t="n">
        <x:v>31413</x:v>
      </x:c>
      <x:c r="BB3447" s="50"/>
      <x:c r="BC3447" s="50"/>
      <x:c r="BD3447" s="50" t="str">
        <x:v>TOPIX Small 2</x:v>
      </x:c>
    </x:row>
    <x:row r="3448">
      <x:c r="A3448" s="50" t="n">
        <x:v>3447</x:v>
      </x:c>
      <x:c r="B3448" s="50" t="str">
        <x:v>7681</x:v>
      </x:c>
      <x:c r="C3448" s="50" t="str">
        <x:v>7681.T</x:v>
      </x:c>
      <x:c r="D3448" s="50" t="str">
        <x:v>LEOCLAN Co.,Ltd.</x:v>
      </x:c>
      <x:c r="E3448" s="50" t="str">
        <x:v>Standard Market(Domestic)</x:v>
      </x:c>
      <x:c r="F3448" s="50" t="str">
        <x:v>Wholesale Trade</x:v>
      </x:c>
      <x:c r="G3448" s="51" t="n">
        <x:v>26347.156</x:v>
      </x:c>
      <x:c r="H3448" s="51" t="n">
        <x:v>29767.431</x:v>
      </x:c>
      <x:c r="I3448" s="51" t="n">
        <x:v>26632.145</x:v>
      </x:c>
      <x:c r="J3448" s="51" t="n">
        <x:v>19804.248</x:v>
      </x:c>
      <x:c r="K3448" s="51" t="n">
        <x:v>21489.527</x:v>
      </x:c>
      <x:c r="L3448" s="52" t="n">
        <x:f>IFERROR(H3448/G3448-1,"")</x:f>
        <x:v>0.12981571900967226</x:v>
      </x:c>
      <x:c r="M3448" s="52" t="n">
        <x:f>IFERROR(I3448/H3448-1,"")</x:f>
        <x:v>-0.105326052490052</x:v>
      </x:c>
      <x:c r="N3448" s="52" t="n">
        <x:f>IFERROR(J3448/I3448-1,"")</x:f>
        <x:v>-0.25637803488979205</x:v>
      </x:c>
      <x:c r="O3448" s="52" t="n">
        <x:f>IFERROR(K3448/J3448-1,"")</x:f>
        <x:v>0.0850968438690527</x:v>
      </x:c>
      <x:c r="P3448" s="52" t="n">
        <x:f>IFERROR((K3448/G3448)^(1/4)-1,"")</x:f>
        <x:v>-0.049672540266445075</x:v>
      </x:c>
      <x:c r="Q3448" s="51" t="n">
        <x:v>288.291</x:v>
      </x:c>
      <x:c r="R3448" s="52" t="n">
        <x:f>IFERROR(Q3448/K3448,"")</x:f>
        <x:v>0.01341541858971582</x:v>
      </x:c>
      <x:c r="S3448" s="53" t="n">
        <x:v>43739</x:v>
      </x:c>
      <x:c r="T3448" s="50" t="str">
        <x:v>EDINET_company_history</x:v>
      </x:c>
      <x:c r="U3448" s="50" t="str">
        <x:v>株式会社Ａ＆Ｍ</x:v>
      </x:c>
      <x:c r="V3448" s="54" t="n">
        <x:v>0.3369</x:v>
      </x:c>
      <x:c r="W3448" s="50" t="str">
        <x:v>杉田 昭吾 / 竹内 興次</x:v>
      </x:c>
      <x:c r="X3448" s="50" t="b">
        <x:f>AND(COUNT(L3448:O3448)=4,L3448&gt;='設定'!$B$6,M3448&gt;='設定'!$B$6,N3448&gt;='設定'!$B$6,O3448&gt;='設定'!$B$6)</x:f>
        <x:v>0</x:v>
      </x:c>
      <x:c r="Y3448" s="50" t="b">
        <x:f>AND(COUNT(G3448:K3448)=5,P3448&gt;='設定'!$B$7)</x:f>
        <x:v>0</x:v>
      </x:c>
      <x:c r="Z3448" s="50" t="b">
        <x:f>AND(ISNUMBER(R3448),R3448&gt;='設定'!$B$8)</x:f>
        <x:v>0</x:v>
      </x:c>
      <x:c r="AA3448" s="50" t="b">
        <x:f>AND(ISNUMBER(S3448),S3448&gt;=DATE(YEAR('設定'!$B$10)-'設定'!$B$9,MONTH('設定'!$B$10),DAY('設定'!$B$10)))</x:f>
        <x:v>0</x:v>
      </x:c>
      <x:c r="AB3448" s="55" t="b">
        <x:v>0</x:v>
      </x:c>
      <x:c r="AC3448" s="55" t="b">
        <x:v>0</x:v>
      </x:c>
      <x:c r="AD3448" s="50" t="n">
        <x:f>IF(X3448,1,0)+IF(Z3448,1,0)+IF(AA3448,1,0)+IF(AB3448,1,0)</x:f>
        <x:v>0</x:v>
      </x:c>
      <x:c r="AE3448" s="50" t="n">
        <x:f>IF(Y3448,1,0)+IF(Z3448,1,0)+IF(AA3448,1,0)+IF(AB3448,1,0)</x:f>
        <x:v>0</x:v>
      </x:c>
      <x:c r="AF3448" s="50" t="n">
        <x:f>IF(Y3448,1,0)+IF(Z3448,1,0)+IF(AA3448,1,0)+IF(AC3448,1,0)</x:f>
        <x:v>0</x:v>
      </x:c>
      <x:c r="AG3448" s="53" t="n">
        <x:v>44348</x:v>
      </x:c>
      <x:c r="AH3448" s="50" t="str">
        <x:v>S100XACD</x:v>
      </x:c>
      <x:c r="AI3448" s="50" t="str">
        <x:v>NetSalesSummaryOfBusinessResults</x:v>
      </x:c>
      <x:c r="AJ3448" s="50" t="str">
        <x:v>OperatingIncome</x:v>
      </x:c>
      <x:c r="AK3448" s="53" t="n">
        <x:v>45930</x:v>
      </x:c>
      <x:c r="AL3448" s="50" t="str">
        <x:v>365/365/365/366/365</x:v>
      </x:c>
      <x:c r="AM3448" s="51" t="n">
        <x:v>5921800</x:v>
      </x:c>
      <x:c r="AN3448" s="51" t="n">
        <x:v>820</x:v>
      </x:c>
      <x:c r="AO3448" s="51" t="n">
        <x:f>IFERROR(AM3448*AN3448,"")</x:f>
        <x:v>4855876000</x:v>
      </x:c>
      <x:c r="AP3448" s="56" t="n">
        <x:f>IFERROR(AO3448/(K3448*1000000),"")</x:f>
        <x:v>0.22596476879179334</x:v>
      </x:c>
      <x:c r="AQ3448" s="57" t="n">
        <x:v>1105006.6666666667</x:v>
      </x:c>
      <x:c r="AR3448" s="52" t="n">
        <x:v>0.3945778967212474</x:v>
      </x:c>
      <x:c r="AS3448" s="52" t="n">
        <x:v>-0.450298624503598</x:v>
      </x:c>
      <x:c r="AT3448" s="55" t="b">
        <x:v>0</x:v>
      </x:c>
      <x:c r="AU3448" s="50" t="str">
        <x:v>low_liquidity</x:v>
      </x:c>
      <x:c r="AV3448" s="58" t="n">
        <x:v>-0.3205265922301327</x:v>
      </x:c>
      <x:c r="AW3448" s="50" t="n">
        <x:v>3311</x:v>
      </x:c>
      <x:c r="AX3448" s="50" t="str">
        <x:v>Transformation Moat</x:v>
      </x:c>
      <x:c r="AY3448" s="50" t="str">
        <x:v>既存適格性フィルター不通過: low_liquidity / 60日平均売買代金2,000万円未満</x:v>
      </x:c>
      <x:c r="AZ3448" s="59" t="str">
        <x:v>2025-12-17 10:05</x:v>
      </x:c>
      <x:c r="BA3448" s="53" t="n">
        <x:v>43739</x:v>
      </x:c>
      <x:c r="BB3448" s="50"/>
      <x:c r="BC3448" s="50"/>
      <x:c r="BD3448" s="50"/>
    </x:row>
    <x:row r="3449">
      <x:c r="A3449" s="50" t="n">
        <x:v>3448</x:v>
      </x:c>
      <x:c r="B3449" s="50" t="str">
        <x:v>3059</x:v>
      </x:c>
      <x:c r="C3449" s="50" t="str">
        <x:v>3059.T</x:v>
      </x:c>
      <x:c r="D3449" s="50" t="str">
        <x:v>HIRAKI CO.,LTD.</x:v>
      </x:c>
      <x:c r="E3449" s="50" t="str">
        <x:v>Standard Market(Domestic)</x:v>
      </x:c>
      <x:c r="F3449" s="50" t="str">
        <x:v>Retail Trade</x:v>
      </x:c>
      <x:c r="G3449" s="51" t="n">
        <x:v>15962.612</x:v>
      </x:c>
      <x:c r="H3449" s="51" t="n">
        <x:v>15199.317</x:v>
      </x:c>
      <x:c r="I3449" s="51" t="n">
        <x:v>14288.323</x:v>
      </x:c>
      <x:c r="J3449" s="51" t="n">
        <x:v>13313.84</x:v>
      </x:c>
      <x:c r="K3449" s="51" t="n">
        <x:v>12960.074</x:v>
      </x:c>
      <x:c r="L3449" s="52" t="n">
        <x:f>IFERROR(H3449/G3449-1,"")</x:f>
        <x:v>-0.047817675453115105</x:v>
      </x:c>
      <x:c r="M3449" s="52" t="n">
        <x:f>IFERROR(I3449/H3449-1,"")</x:f>
        <x:v>-0.05993650898918679</x:v>
      </x:c>
      <x:c r="N3449" s="52" t="n">
        <x:f>IFERROR(J3449/I3449-1,"")</x:f>
        <x:v>-0.0682013557504264</x:v>
      </x:c>
      <x:c r="O3449" s="52" t="n">
        <x:f>IFERROR(K3449/J3449-1,"")</x:f>
        <x:v>-0.02657129723655982</x:v>
      </x:c>
      <x:c r="P3449" s="52" t="n">
        <x:f>IFERROR((K3449/G3449)^(1/4)-1,"")</x:f>
        <x:v>-0.05076032719376056</x:v>
      </x:c>
      <x:c r="Q3449" s="51" t="n">
        <x:v>-3.814</x:v>
      </x:c>
      <x:c r="R3449" s="52" t="n">
        <x:f>IFERROR(Q3449/K3449,"")</x:f>
        <x:v>-0.0002942884431061119</x:v>
      </x:c>
      <x:c r="S3449" s="53" t="n">
        <x:v>39022</x:v>
      </x:c>
      <x:c r="T3449" s="50" t="str">
        <x:v>EDINET_company_history</x:v>
      </x:c>
      <x:c r="U3449" s="50" t="str">
        <x:v>株式会社マヤハ</x:v>
      </x:c>
      <x:c r="V3449" s="54" t="n">
        <x:v>0.1544</x:v>
      </x:c>
      <x:c r="W3449" s="50" t="str">
        <x:v>梅 木 孝 雄</x:v>
      </x:c>
      <x:c r="X3449" s="50" t="b">
        <x:f>AND(COUNT(L3449:O3449)=4,L3449&gt;='設定'!$B$6,M3449&gt;='設定'!$B$6,N3449&gt;='設定'!$B$6,O3449&gt;='設定'!$B$6)</x:f>
        <x:v>0</x:v>
      </x:c>
      <x:c r="Y3449" s="50" t="b">
        <x:f>AND(COUNT(G3449:K3449)=5,P3449&gt;='設定'!$B$7)</x:f>
        <x:v>0</x:v>
      </x:c>
      <x:c r="Z3449" s="50" t="b">
        <x:f>AND(ISNUMBER(R3449),R3449&gt;='設定'!$B$8)</x:f>
        <x:v>0</x:v>
      </x:c>
      <x:c r="AA3449" s="50" t="b">
        <x:f>AND(ISNUMBER(S3449),S3449&gt;=DATE(YEAR('設定'!$B$10)-'設定'!$B$9,MONTH('設定'!$B$10),DAY('設定'!$B$10)))</x:f>
        <x:v>0</x:v>
      </x:c>
      <x:c r="AB3449" s="55" t="b">
        <x:v>0</x:v>
      </x:c>
      <x:c r="AC3449" s="55" t="b">
        <x:v>0</x:v>
      </x:c>
      <x:c r="AD3449" s="50" t="n">
        <x:f>IF(X3449,1,0)+IF(Z3449,1,0)+IF(AA3449,1,0)+IF(AB3449,1,0)</x:f>
        <x:v>0</x:v>
      </x:c>
      <x:c r="AE3449" s="50" t="n">
        <x:f>IF(Y3449,1,0)+IF(Z3449,1,0)+IF(AA3449,1,0)+IF(AB3449,1,0)</x:f>
        <x:v>0</x:v>
      </x:c>
      <x:c r="AF3449" s="50" t="n">
        <x:f>IF(Y3449,1,0)+IF(Z3449,1,0)+IF(AA3449,1,0)+IF(AC3449,1,0)</x:f>
        <x:v>0</x:v>
      </x:c>
      <x:c r="AG3449" s="53" t="n">
        <x:v>44348</x:v>
      </x:c>
      <x:c r="AH3449" s="50" t="str">
        <x:v>S100VZNF</x:v>
      </x:c>
      <x:c r="AI3449" s="50" t="str">
        <x:v>NetSalesSummaryOfBusinessResults</x:v>
      </x:c>
      <x:c r="AJ3449" s="50" t="str">
        <x:v>OperatingIncome</x:v>
      </x:c>
      <x:c r="AK3449" s="53" t="n">
        <x:v>45747</x:v>
      </x:c>
      <x:c r="AL3449" s="50" t="str">
        <x:v>365/365/365/366/365</x:v>
      </x:c>
      <x:c r="AM3449" s="51" t="n">
        <x:v>4867500</x:v>
      </x:c>
      <x:c r="AN3449" s="51" t="n">
        <x:v>714</x:v>
      </x:c>
      <x:c r="AO3449" s="51" t="n">
        <x:f>IFERROR(AM3449*AN3449,"")</x:f>
        <x:v>3475395000</x:v>
      </x:c>
      <x:c r="AP3449" s="56" t="n">
        <x:f>IFERROR(AO3449/(K3449*1000000),"")</x:f>
        <x:v>0.2681616632744535</x:v>
      </x:c>
      <x:c r="AQ3449" s="57" t="n">
        <x:v>4995076.666666667</x:v>
      </x:c>
      <x:c r="AR3449" s="52" t="n">
        <x:v>0.0634372289369137</x:v>
      </x:c>
      <x:c r="AS3449" s="52" t="n">
        <x:v>-0.2662034700362025</x:v>
      </x:c>
      <x:c r="AT3449" s="55" t="b">
        <x:v>0</x:v>
      </x:c>
      <x:c r="AU3449" s="50" t="str">
        <x:v>low_liquidity</x:v>
      </x:c>
      <x:c r="AV3449" s="58" t="n">
        <x:v>-0.0752104390587255</x:v>
      </x:c>
      <x:c r="AW3449" s="50" t="n">
        <x:v>2438</x:v>
      </x:c>
      <x:c r="AX3449" s="50" t="str">
        <x:v>Core Moat</x:v>
      </x:c>
      <x:c r="AY3449" s="50" t="str">
        <x:v>既存適格性フィルター不通過: low_liquidity / 60日平均売買代金2,000万円未満</x:v>
      </x:c>
      <x:c r="AZ3449" s="59" t="str">
        <x:v>2025-06-30 10:17</x:v>
      </x:c>
      <x:c r="BA3449" s="53" t="n">
        <x:v>39022</x:v>
      </x:c>
      <x:c r="BB3449" s="50"/>
      <x:c r="BC3449" s="50"/>
      <x:c r="BD3449" s="50"/>
    </x:row>
    <x:row r="3450">
      <x:c r="A3450" s="50" t="n">
        <x:v>3449</x:v>
      </x:c>
      <x:c r="B3450" s="50" t="str">
        <x:v>4275</x:v>
      </x:c>
      <x:c r="C3450" s="50" t="str">
        <x:v>4275.T</x:v>
      </x:c>
      <x:c r="D3450" s="50" t="str">
        <x:v>Carlit Co.,Ltd.</x:v>
      </x:c>
      <x:c r="E3450" s="50" t="str">
        <x:v>Prime Market (Domestic)</x:v>
      </x:c>
      <x:c r="F3450" s="50" t="str">
        <x:v>Chemicals</x:v>
      </x:c>
      <x:c r="G3450" s="51" t="n">
        <x:v>45537</x:v>
      </x:c>
      <x:c r="H3450" s="51" t="n">
        <x:v>33894</x:v>
      </x:c>
      <x:c r="I3450" s="51" t="n">
        <x:v>36008</x:v>
      </x:c>
      <x:c r="J3450" s="51" t="n">
        <x:v>36577</x:v>
      </x:c>
      <x:c r="K3450" s="51" t="n">
        <x:v>36914</x:v>
      </x:c>
      <x:c r="L3450" s="52" t="n">
        <x:f>IFERROR(H3450/G3450-1,"")</x:f>
        <x:v>-0.2556821925027999</x:v>
      </x:c>
      <x:c r="M3450" s="52" t="n">
        <x:f>IFERROR(I3450/H3450-1,"")</x:f>
        <x:v>0.062370921106980504</x:v>
      </x:c>
      <x:c r="N3450" s="52" t="n">
        <x:f>IFERROR(J3450/I3450-1,"")</x:f>
        <x:v>0.015802043990224446</x:v>
      </x:c>
      <x:c r="O3450" s="52" t="n">
        <x:f>IFERROR(K3450/J3450-1,"")</x:f>
        <x:v>0.009213440139978601</x:v>
      </x:c>
      <x:c r="P3450" s="52" t="n">
        <x:f>IFERROR((K3450/G3450)^(1/4)-1,"")</x:f>
        <x:v>-0.05113009374823152</x:v>
      </x:c>
      <x:c r="Q3450" s="51" t="n">
        <x:v>3046</x:v>
      </x:c>
      <x:c r="R3450" s="52" t="n">
        <x:f>IFERROR(Q3450/K3450,"")</x:f>
        <x:v>0.08251611854580918</x:v>
      </x:c>
      <x:c r="S3450" s="53" t="n">
        <x:v>18019</x:v>
      </x:c>
      <x:c r="T3450" s="50" t="str">
        <x:v>EDINET_company_history</x:v>
      </x:c>
      <x:c r="U3450" s="50" t="str">
        <x:v>日本マスタートラスト信託銀行株式会社（信託口）</x:v>
      </x:c>
      <x:c r="V3450" s="54" t="n">
        <x:v>0.116</x:v>
      </x:c>
      <x:c r="W3450" s="50" t="str">
        <x:v>金子 洋文</x:v>
      </x:c>
      <x:c r="X3450" s="50" t="b">
        <x:f>AND(COUNT(L3450:O3450)=4,L3450&gt;='設定'!$B$6,M3450&gt;='設定'!$B$6,N3450&gt;='設定'!$B$6,O3450&gt;='設定'!$B$6)</x:f>
        <x:v>0</x:v>
      </x:c>
      <x:c r="Y3450" s="50" t="b">
        <x:f>AND(COUNT(G3450:K3450)=5,P3450&gt;='設定'!$B$7)</x:f>
        <x:v>0</x:v>
      </x:c>
      <x:c r="Z3450" s="50" t="b">
        <x:f>AND(ISNUMBER(R3450),R3450&gt;='設定'!$B$8)</x:f>
        <x:v>0</x:v>
      </x:c>
      <x:c r="AA3450" s="50" t="b">
        <x:f>AND(ISNUMBER(S3450),S3450&gt;=DATE(YEAR('設定'!$B$10)-'設定'!$B$9,MONTH('設定'!$B$10),DAY('設定'!$B$10)))</x:f>
        <x:v>0</x:v>
      </x:c>
      <x:c r="AB3450" s="55" t="b">
        <x:v>0</x:v>
      </x:c>
      <x:c r="AC3450" s="55" t="b">
        <x:v>0</x:v>
      </x:c>
      <x:c r="AD3450" s="50" t="n">
        <x:f>IF(X3450,1,0)+IF(Z3450,1,0)+IF(AA3450,1,0)+IF(AB3450,1,0)</x:f>
        <x:v>0</x:v>
      </x:c>
      <x:c r="AE3450" s="50" t="n">
        <x:f>IF(Y3450,1,0)+IF(Z3450,1,0)+IF(AA3450,1,0)+IF(AB3450,1,0)</x:f>
        <x:v>0</x:v>
      </x:c>
      <x:c r="AF3450" s="50" t="n">
        <x:f>IF(Y3450,1,0)+IF(Z3450,1,0)+IF(AA3450,1,0)+IF(AC3450,1,0)</x:f>
        <x:v>0</x:v>
      </x:c>
      <x:c r="AG3450" s="53" t="n">
        <x:v>44348</x:v>
      </x:c>
      <x:c r="AH3450" s="50" t="str">
        <x:v>S100W4KT</x:v>
      </x:c>
      <x:c r="AI3450" s="50" t="str">
        <x:v>NetSalesSummaryOfBusinessResults</x:v>
      </x:c>
      <x:c r="AJ3450" s="50" t="str">
        <x:v>OperatingIncome</x:v>
      </x:c>
      <x:c r="AK3450" s="53" t="n">
        <x:v>45747</x:v>
      </x:c>
      <x:c r="AL3450" s="50" t="str">
        <x:v>365/365/365/366/365</x:v>
      </x:c>
      <x:c r="AM3450" s="51" t="n">
        <x:v>23957800</x:v>
      </x:c>
      <x:c r="AN3450" s="51" t="n">
        <x:v>2282</x:v>
      </x:c>
      <x:c r="AO3450" s="51" t="n">
        <x:f>IFERROR(AM3450*AN3450,"")</x:f>
        <x:v>54671699600</x:v>
      </x:c>
      <x:c r="AP3450" s="56" t="n">
        <x:f>IFERROR(AO3450/(K3450*1000000),"")</x:f>
        <x:v>1.4810559570894513</x:v>
      </x:c>
      <x:c r="AQ3450" s="57" t="n">
        <x:v>752988370</x:v>
      </x:c>
      <x:c r="AR3450" s="52" t="n">
        <x:v>0.3859323669927026</x:v>
      </x:c>
      <x:c r="AS3450" s="52" t="n">
        <x:v>-0.4093912830731258</x:v>
      </x:c>
      <x:c r="AT3450" s="55" t="b">
        <x:v>1</x:v>
      </x:c>
      <x:c r="AU3450" s="50"/>
      <x:c r="AV3450" s="58" t="n">
        <x:v>0.2507854667042121</x:v>
      </x:c>
      <x:c r="AW3450" s="50" t="n">
        <x:v>549</x:v>
      </x:c>
      <x:c r="AX3450" s="50" t="str">
        <x:v>Future Moat</x:v>
      </x:c>
      <x:c r="AY3450" s="50" t="str">
        <x:v>目立つ機械的警告なし（定性確認は別途必要）</x:v>
      </x:c>
      <x:c r="AZ3450" s="59" t="str">
        <x:v>2025-06-25 15:34</x:v>
      </x:c>
      <x:c r="BA3450" s="53" t="n">
        <x:v>18019</x:v>
      </x:c>
      <x:c r="BB3450" s="50"/>
      <x:c r="BC3450" s="50"/>
      <x:c r="BD3450" s="50" t="str">
        <x:v>TOPIX Small 2</x:v>
      </x:c>
    </x:row>
    <x:row r="3451">
      <x:c r="A3451" s="50" t="n">
        <x:v>3450</x:v>
      </x:c>
      <x:c r="B3451" s="50" t="str">
        <x:v>2305</x:v>
      </x:c>
      <x:c r="C3451" s="50" t="str">
        <x:v>2305.T</x:v>
      </x:c>
      <x:c r="D3451" s="50" t="str">
        <x:v>STUDIO ALICE Co.,Ltd.</x:v>
      </x:c>
      <x:c r="E3451" s="50" t="str">
        <x:v>Standard Market(Domestic)</x:v>
      </x:c>
      <x:c r="F3451" s="50" t="str">
        <x:v>Services</x:v>
      </x:c>
      <x:c r="G3451" s="51" t="n">
        <x:v>40672.291</x:v>
      </x:c>
      <x:c r="H3451" s="51" t="n">
        <x:v>38564.224</x:v>
      </x:c>
      <x:c r="I3451" s="51" t="n">
        <x:v>36396.115</x:v>
      </x:c>
      <x:c r="J3451" s="51" t="n">
        <x:v>35598.139</x:v>
      </x:c>
      <x:c r="K3451" s="51" t="n">
        <x:v>32928.091</x:v>
      </x:c>
      <x:c r="L3451" s="52" t="n">
        <x:f>IFERROR(H3451/G3451-1,"")</x:f>
        <x:v>-0.05183054478047466</x:v>
      </x:c>
      <x:c r="M3451" s="52" t="n">
        <x:f>IFERROR(I3451/H3451-1,"")</x:f>
        <x:v>-0.05622073453364451</x:v>
      </x:c>
      <x:c r="N3451" s="52" t="n">
        <x:f>IFERROR(J3451/I3451-1,"")</x:f>
        <x:v>-0.021924757628664304</x:v>
      </x:c>
      <x:c r="O3451" s="52" t="n">
        <x:f>IFERROR(K3451/J3451-1,"")</x:f>
        <x:v>-0.07500526923612505</x:v>
      </x:c>
      <x:c r="P3451" s="52" t="n">
        <x:f>IFERROR((K3451/G3451)^(1/4)-1,"")</x:f>
        <x:v>-0.051435255100889865</x:v>
      </x:c>
      <x:c r="Q3451" s="51" t="n">
        <x:v>2096.638</x:v>
      </x:c>
      <x:c r="R3451" s="52" t="n">
        <x:f>IFERROR(Q3451/K3451,"")</x:f>
        <x:v>0.06367323268148159</x:v>
      </x:c>
      <x:c r="S3451" s="53" t="n">
        <x:v>37408</x:v>
      </x:c>
      <x:c r="T3451" s="50" t="str">
        <x:v>EDINET_company_history</x:v>
      </x:c>
      <x:c r="U3451" s="50" t="str">
        <x:v>株式会社トーランス・ジャパン</x:v>
      </x:c>
      <x:c r="V3451" s="54" t="n">
        <x:v>0.2333</x:v>
      </x:c>
      <x:c r="W3451" s="50" t="str">
        <x:v>牧野 俊介 / 宗岡 直彦</x:v>
      </x:c>
      <x:c r="X3451" s="50" t="b">
        <x:f>AND(COUNT(L3451:O3451)=4,L3451&gt;='設定'!$B$6,M3451&gt;='設定'!$B$6,N3451&gt;='設定'!$B$6,O3451&gt;='設定'!$B$6)</x:f>
        <x:v>0</x:v>
      </x:c>
      <x:c r="Y3451" s="50" t="b">
        <x:f>AND(COUNT(G3451:K3451)=5,P3451&gt;='設定'!$B$7)</x:f>
        <x:v>0</x:v>
      </x:c>
      <x:c r="Z3451" s="50" t="b">
        <x:f>AND(ISNUMBER(R3451),R3451&gt;='設定'!$B$8)</x:f>
        <x:v>0</x:v>
      </x:c>
      <x:c r="AA3451" s="50" t="b">
        <x:f>AND(ISNUMBER(S3451),S3451&gt;=DATE(YEAR('設定'!$B$10)-'設定'!$B$9,MONTH('設定'!$B$10),DAY('設定'!$B$10)))</x:f>
        <x:v>0</x:v>
      </x:c>
      <x:c r="AB3451" s="55" t="b">
        <x:v>0</x:v>
      </x:c>
      <x:c r="AC3451" s="55" t="b">
        <x:v>0</x:v>
      </x:c>
      <x:c r="AD3451" s="50" t="n">
        <x:f>IF(X3451,1,0)+IF(Z3451,1,0)+IF(AA3451,1,0)+IF(AB3451,1,0)</x:f>
        <x:v>0</x:v>
      </x:c>
      <x:c r="AE3451" s="50" t="n">
        <x:f>IF(Y3451,1,0)+IF(Z3451,1,0)+IF(AA3451,1,0)+IF(AB3451,1,0)</x:f>
        <x:v>0</x:v>
      </x:c>
      <x:c r="AF3451" s="50" t="n">
        <x:f>IF(Y3451,1,0)+IF(Z3451,1,0)+IF(AA3451,1,0)+IF(AC3451,1,0)</x:f>
        <x:v>0</x:v>
      </x:c>
      <x:c r="AG3451" s="53" t="n">
        <x:v>44348</x:v>
      </x:c>
      <x:c r="AH3451" s="50" t="str">
        <x:v>S100Y6JW</x:v>
      </x:c>
      <x:c r="AI3451" s="50" t="str">
        <x:v>NetSalesSummaryOfBusinessResults</x:v>
      </x:c>
      <x:c r="AJ3451" s="50" t="str">
        <x:v>OperatingIncome</x:v>
      </x:c>
      <x:c r="AK3451" s="53" t="n">
        <x:v>46081</x:v>
      </x:c>
      <x:c r="AL3451" s="50" t="str">
        <x:v>365/365/366/365/365</x:v>
      </x:c>
      <x:c r="AM3451" s="51" t="n">
        <x:v>16983850</x:v>
      </x:c>
      <x:c r="AN3451" s="51" t="n">
        <x:v>1770</x:v>
      </x:c>
      <x:c r="AO3451" s="51" t="n">
        <x:f>IFERROR(AM3451*AN3451,"")</x:f>
        <x:v>30061414500</x:v>
      </x:c>
      <x:c r="AP3451" s="56" t="n">
        <x:f>IFERROR(AO3451/(K3451*1000000),"")</x:f>
        <x:v>0.9129413089875147</x:v>
      </x:c>
      <x:c r="AQ3451" s="57" t="n">
        <x:v>60766175</x:v>
      </x:c>
      <x:c r="AR3451" s="52" t="n">
        <x:v>0.15935380579408</x:v>
      </x:c>
      <x:c r="AS3451" s="52" t="n">
        <x:v>-0.2472712759103543</x:v>
      </x:c>
      <x:c r="AT3451" s="55" t="b">
        <x:v>1</x:v>
      </x:c>
      <x:c r="AU3451" s="50"/>
      <x:c r="AV3451" s="58" t="n">
        <x:v>0.1408982924048623</x:v>
      </x:c>
      <x:c r="AW3451" s="50" t="n">
        <x:v>997</x:v>
      </x:c>
      <x:c r="AX3451" s="50" t="str">
        <x:v>Core Moat</x:v>
      </x:c>
      <x:c r="AY3451" s="50" t="str">
        <x:v>目立つ機械的警告なし（定性確認は別途必要）</x:v>
      </x:c>
      <x:c r="AZ3451" s="59" t="str">
        <x:v>2026-05-27 09:14</x:v>
      </x:c>
      <x:c r="BA3451" s="53" t="n">
        <x:v>37408</x:v>
      </x:c>
      <x:c r="BB3451" s="50"/>
      <x:c r="BC3451" s="50"/>
      <x:c r="BD3451" s="50" t="str">
        <x:v>TOPIX Small 2</x:v>
      </x:c>
    </x:row>
    <x:row r="3452">
      <x:c r="A3452" s="50" t="n">
        <x:v>3451</x:v>
      </x:c>
      <x:c r="B3452" s="50" t="str">
        <x:v>3948</x:v>
      </x:c>
      <x:c r="C3452" s="50" t="str">
        <x:v>3948.T</x:v>
      </x:c>
      <x:c r="D3452" s="50" t="str">
        <x:v>HIKARI BUSINESS FORM CO.,LTD.</x:v>
      </x:c>
      <x:c r="E3452" s="50" t="str">
        <x:v>Standard Market(Domestic)</x:v>
      </x:c>
      <x:c r="F3452" s="50" t="str">
        <x:v>Pulp and Paper</x:v>
      </x:c>
      <x:c r="G3452" s="51" t="n">
        <x:v>9565.055</x:v>
      </x:c>
      <x:c r="H3452" s="51" t="n">
        <x:v>11994.881</x:v>
      </x:c>
      <x:c r="I3452" s="51" t="n">
        <x:v>9876.362</x:v>
      </x:c>
      <x:c r="J3452" s="51" t="n">
        <x:v>7915.177</x:v>
      </x:c>
      <x:c r="K3452" s="51" t="n">
        <x:v>7743.777</x:v>
      </x:c>
      <x:c r="L3452" s="52" t="n">
        <x:f>IFERROR(H3452/G3452-1,"")</x:f>
        <x:v>0.2540315763997174</x:v>
      </x:c>
      <x:c r="M3452" s="52" t="n">
        <x:f>IFERROR(I3452/H3452-1,"")</x:f>
        <x:v>-0.17661859254793777</x:v>
      </x:c>
      <x:c r="N3452" s="52" t="n">
        <x:f>IFERROR(J3452/I3452-1,"")</x:f>
        <x:v>-0.19857362457957695</x:v>
      </x:c>
      <x:c r="O3452" s="52" t="n">
        <x:f>IFERROR(K3452/J3452-1,"")</x:f>
        <x:v>-0.02165460102787342</x:v>
      </x:c>
      <x:c r="P3452" s="52" t="n">
        <x:f>IFERROR((K3452/G3452)^(1/4)-1,"")</x:f>
        <x:v>-0.051436647926515255</x:v>
      </x:c>
      <x:c r="Q3452" s="51" t="n">
        <x:v>202.174</x:v>
      </x:c>
      <x:c r="R3452" s="52" t="n">
        <x:f>IFERROR(Q3452/K3452,"")</x:f>
        <x:v>0.026107931568793884</x:v>
      </x:c>
      <x:c r="S3452" s="53" t="n">
        <x:v>40269</x:v>
      </x:c>
      <x:c r="T3452" s="50" t="str">
        <x:v>EDINET_company_history</x:v>
      </x:c>
      <x:c r="U3452" s="50" t="str">
        <x:v>ＥＳＧ投資事業組合</x:v>
      </x:c>
      <x:c r="V3452" s="54" t="n">
        <x:v>0.1079</x:v>
      </x:c>
      <x:c r="W3452" s="50" t="str">
        <x:v>松 本 康 宏</x:v>
      </x:c>
      <x:c r="X3452" s="50" t="b">
        <x:f>AND(COUNT(L3452:O3452)=4,L3452&gt;='設定'!$B$6,M3452&gt;='設定'!$B$6,N3452&gt;='設定'!$B$6,O3452&gt;='設定'!$B$6)</x:f>
        <x:v>0</x:v>
      </x:c>
      <x:c r="Y3452" s="50" t="b">
        <x:f>AND(COUNT(G3452:K3452)=5,P3452&gt;='設定'!$B$7)</x:f>
        <x:v>0</x:v>
      </x:c>
      <x:c r="Z3452" s="50" t="b">
        <x:f>AND(ISNUMBER(R3452),R3452&gt;='設定'!$B$8)</x:f>
        <x:v>0</x:v>
      </x:c>
      <x:c r="AA3452" s="50" t="b">
        <x:f>AND(ISNUMBER(S3452),S3452&gt;=DATE(YEAR('設定'!$B$10)-'設定'!$B$9,MONTH('設定'!$B$10),DAY('設定'!$B$10)))</x:f>
        <x:v>0</x:v>
      </x:c>
      <x:c r="AB3452" s="55" t="b">
        <x:v>0</x:v>
      </x:c>
      <x:c r="AC3452" s="55" t="b">
        <x:v>0</x:v>
      </x:c>
      <x:c r="AD3452" s="50" t="n">
        <x:f>IF(X3452,1,0)+IF(Z3452,1,0)+IF(AA3452,1,0)+IF(AB3452,1,0)</x:f>
        <x:v>0</x:v>
      </x:c>
      <x:c r="AE3452" s="50" t="n">
        <x:f>IF(Y3452,1,0)+IF(Z3452,1,0)+IF(AA3452,1,0)+IF(AB3452,1,0)</x:f>
        <x:v>0</x:v>
      </x:c>
      <x:c r="AF3452" s="50" t="n">
        <x:f>IF(Y3452,1,0)+IF(Z3452,1,0)+IF(AA3452,1,0)+IF(AC3452,1,0)</x:f>
        <x:v>0</x:v>
      </x:c>
      <x:c r="AG3452" s="53" t="n">
        <x:v>44348</x:v>
      </x:c>
      <x:c r="AH3452" s="50" t="str">
        <x:v>S100XSVY</x:v>
      </x:c>
      <x:c r="AI3452" s="50" t="str">
        <x:v>NetSalesSummaryOfBusinessResults</x:v>
      </x:c>
      <x:c r="AJ3452" s="50" t="str">
        <x:v>OperatingIncome</x:v>
      </x:c>
      <x:c r="AK3452" s="53" t="n">
        <x:v>46022</x:v>
      </x:c>
      <x:c r="AL3452" s="50" t="str">
        <x:v>365/365/365/366/365</x:v>
      </x:c>
      <x:c r="AM3452" s="51" t="n">
        <x:v>5381194</x:v>
      </x:c>
      <x:c r="AN3452" s="51" t="n">
        <x:v>1156</x:v>
      </x:c>
      <x:c r="AO3452" s="51" t="n">
        <x:f>IFERROR(AM3452*AN3452,"")</x:f>
        <x:v>6220660264</x:v>
      </x:c>
      <x:c r="AP3452" s="56" t="n">
        <x:f>IFERROR(AO3452/(K3452*1000000),"")</x:f>
        <x:v>0.803310873234082</x:v>
      </x:c>
      <x:c r="AQ3452" s="57" t="n">
        <x:v>4360025</x:v>
      </x:c>
      <x:c r="AR3452" s="52" t="n">
        <x:v>0.3369723229376259</x:v>
      </x:c>
      <x:c r="AS3452" s="52" t="n">
        <x:v>-0.3057211502744125</x:v>
      </x:c>
      <x:c r="AT3452" s="55" t="b">
        <x:v>0</x:v>
      </x:c>
      <x:c r="AU3452" s="50" t="str">
        <x:v>low_liquidity</x:v>
      </x:c>
      <x:c r="AV3452" s="58" t="n">
        <x:v>-0.1700933690636648</x:v>
      </x:c>
      <x:c r="AW3452" s="50" t="n">
        <x:v>2920</x:v>
      </x:c>
      <x:c r="AX3452" s="50" t="str">
        <x:v>Core Moat</x:v>
      </x:c>
      <x:c r="AY3452" s="50" t="str">
        <x:v>既存適格性フィルター不通過: low_liquidity / 60日平均売買代金2,000万円未満</x:v>
      </x:c>
      <x:c r="AZ3452" s="59" t="str">
        <x:v>2026-03-25 10:54</x:v>
      </x:c>
      <x:c r="BA3452" s="53" t="n">
        <x:v>40269</x:v>
      </x:c>
      <x:c r="BB3452" s="50"/>
      <x:c r="BC3452" s="50"/>
      <x:c r="BD3452" s="50"/>
    </x:row>
    <x:row r="3453">
      <x:c r="A3453" s="50" t="n">
        <x:v>3452</x:v>
      </x:c>
      <x:c r="B3453" s="50" t="str">
        <x:v>1724</x:v>
      </x:c>
      <x:c r="C3453" s="50" t="str">
        <x:v>1724.T</x:v>
      </x:c>
      <x:c r="D3453" s="50" t="str">
        <x:v>SYNCLAYER INC.</x:v>
      </x:c>
      <x:c r="E3453" s="50" t="str">
        <x:v>Standard Market(Domestic)</x:v>
      </x:c>
      <x:c r="F3453" s="50" t="str">
        <x:v>Construction</x:v>
      </x:c>
      <x:c r="G3453" s="51" t="n">
        <x:v>13061</x:v>
      </x:c>
      <x:c r="H3453" s="51" t="n">
        <x:v>9965</x:v>
      </x:c>
      <x:c r="I3453" s="51" t="n">
        <x:v>10443</x:v>
      </x:c>
      <x:c r="J3453" s="51" t="n">
        <x:v>11711</x:v>
      </x:c>
      <x:c r="K3453" s="51" t="n">
        <x:v>10488</x:v>
      </x:c>
      <x:c r="L3453" s="52" t="n">
        <x:f>IFERROR(H3453/G3453-1,"")</x:f>
        <x:v>-0.23704157415205573</x:v>
      </x:c>
      <x:c r="M3453" s="52" t="n">
        <x:f>IFERROR(I3453/H3453-1,"")</x:f>
        <x:v>0.04796788760662318</x:v>
      </x:c>
      <x:c r="N3453" s="52" t="n">
        <x:f>IFERROR(J3453/I3453-1,"")</x:f>
        <x:v>0.12142104759168815</x:v>
      </x:c>
      <x:c r="O3453" s="52" t="n">
        <x:f>IFERROR(K3453/J3453-1,"")</x:f>
        <x:v>-0.10443173085133639</x:v>
      </x:c>
      <x:c r="P3453" s="52" t="n">
        <x:f>IFERROR((K3453/G3453)^(1/4)-1,"")</x:f>
        <x:v>-0.05337261874794563</x:v>
      </x:c>
      <x:c r="Q3453" s="51" t="n">
        <x:v>351</x:v>
      </x:c>
      <x:c r="R3453" s="52" t="n">
        <x:f>IFERROR(Q3453/K3453,"")</x:f>
        <x:v>0.03346681922196797</x:v>
      </x:c>
      <x:c r="S3453" s="53" t="n">
        <x:v>38322</x:v>
      </x:c>
      <x:c r="T3453" s="50" t="str">
        <x:v>EDINET_company_history</x:v>
      </x:c>
      <x:c r="U3453" s="50" t="str">
        <x:v>株式会社ＭＡＳＢｕｄｄｙ</x:v>
      </x:c>
      <x:c r="V3453" s="54" t="n">
        <x:v>0.1805</x:v>
      </x:c>
      <x:c r="W3453" s="50" t="str">
        <x:v>山口 正裕</x:v>
      </x:c>
      <x:c r="X3453" s="50" t="b">
        <x:f>AND(COUNT(L3453:O3453)=4,L3453&gt;='設定'!$B$6,M3453&gt;='設定'!$B$6,N3453&gt;='設定'!$B$6,O3453&gt;='設定'!$B$6)</x:f>
        <x:v>0</x:v>
      </x:c>
      <x:c r="Y3453" s="50" t="b">
        <x:f>AND(COUNT(G3453:K3453)=5,P3453&gt;='設定'!$B$7)</x:f>
        <x:v>0</x:v>
      </x:c>
      <x:c r="Z3453" s="50" t="b">
        <x:f>AND(ISNUMBER(R3453),R3453&gt;='設定'!$B$8)</x:f>
        <x:v>0</x:v>
      </x:c>
      <x:c r="AA3453" s="50" t="b">
        <x:f>AND(ISNUMBER(S3453),S3453&gt;=DATE(YEAR('設定'!$B$10)-'設定'!$B$9,MONTH('設定'!$B$10),DAY('設定'!$B$10)))</x:f>
        <x:v>0</x:v>
      </x:c>
      <x:c r="AB3453" s="55" t="b">
        <x:v>0</x:v>
      </x:c>
      <x:c r="AC3453" s="55" t="b">
        <x:v>0</x:v>
      </x:c>
      <x:c r="AD3453" s="50" t="n">
        <x:f>IF(X3453,1,0)+IF(Z3453,1,0)+IF(AA3453,1,0)+IF(AB3453,1,0)</x:f>
        <x:v>0</x:v>
      </x:c>
      <x:c r="AE3453" s="50" t="n">
        <x:f>IF(Y3453,1,0)+IF(Z3453,1,0)+IF(AA3453,1,0)+IF(AB3453,1,0)</x:f>
        <x:v>0</x:v>
      </x:c>
      <x:c r="AF3453" s="50" t="n">
        <x:f>IF(Y3453,1,0)+IF(Z3453,1,0)+IF(AA3453,1,0)+IF(AC3453,1,0)</x:f>
        <x:v>0</x:v>
      </x:c>
      <x:c r="AG3453" s="53" t="n">
        <x:v>44348</x:v>
      </x:c>
      <x:c r="AH3453" s="50" t="str">
        <x:v>S100XT97</x:v>
      </x:c>
      <x:c r="AI3453" s="50" t="str">
        <x:v>NetSalesSummaryOfBusinessResults</x:v>
      </x:c>
      <x:c r="AJ3453" s="50" t="str">
        <x:v>OperatingIncome</x:v>
      </x:c>
      <x:c r="AK3453" s="53" t="n">
        <x:v>46022</x:v>
      </x:c>
      <x:c r="AL3453" s="50" t="str">
        <x:v>365/365/365/366/365</x:v>
      </x:c>
      <x:c r="AM3453" s="51" t="n">
        <x:v>4560480</x:v>
      </x:c>
      <x:c r="AN3453" s="51" t="n">
        <x:v>694</x:v>
      </x:c>
      <x:c r="AO3453" s="51" t="n">
        <x:f>IFERROR(AM3453*AN3453,"")</x:f>
        <x:v>3164973120</x:v>
      </x:c>
      <x:c r="AP3453" s="56" t="n">
        <x:f>IFERROR(AO3453/(K3453*1000000),"")</x:f>
        <x:v>0.3017708924485126</x:v>
      </x:c>
      <x:c r="AQ3453" s="57" t="n">
        <x:v>4286483.333333333</x:v>
      </x:c>
      <x:c r="AR3453" s="52" t="n">
        <x:v>0.3484018204725253</x:v>
      </x:c>
      <x:c r="AS3453" s="52" t="n">
        <x:v>-0.5496182328573974</x:v>
      </x:c>
      <x:c r="AT3453" s="55" t="b">
        <x:v>0</x:v>
      </x:c>
      <x:c r="AU3453" s="50" t="str">
        <x:v>low_liquidity</x:v>
      </x:c>
      <x:c r="AV3453" s="58" t="n">
        <x:v>-0.1827666092089683</x:v>
      </x:c>
      <x:c r="AW3453" s="50" t="n">
        <x:v>2965</x:v>
      </x:c>
      <x:c r="AX3453" s="50" t="str">
        <x:v>Core Moat</x:v>
      </x:c>
      <x:c r="AY3453" s="50" t="str">
        <x:v>既存適格性フィルター不通過: low_liquidity / 60日平均売買代金2,000万円未満</x:v>
      </x:c>
      <x:c r="AZ3453" s="59" t="str">
        <x:v>2026-03-25 13:28</x:v>
      </x:c>
      <x:c r="BA3453" s="53" t="n">
        <x:v>38322</x:v>
      </x:c>
      <x:c r="BB3453" s="50"/>
      <x:c r="BC3453" s="50"/>
      <x:c r="BD3453" s="50"/>
    </x:row>
    <x:row r="3454">
      <x:c r="A3454" s="50" t="n">
        <x:v>3453</x:v>
      </x:c>
      <x:c r="B3454" s="50" t="str">
        <x:v>4679</x:v>
      </x:c>
      <x:c r="C3454" s="50" t="str">
        <x:v>4679.T</x:v>
      </x:c>
      <x:c r="D3454" s="50" t="str">
        <x:v>TAYA Co.,Ltd.</x:v>
      </x:c>
      <x:c r="E3454" s="50" t="str">
        <x:v>Standard Market(Domestic)</x:v>
      </x:c>
      <x:c r="F3454" s="50" t="str">
        <x:v>Services</x:v>
      </x:c>
      <x:c r="G3454" s="51" t="n">
        <x:v>6785.071</x:v>
      </x:c>
      <x:c r="H3454" s="51" t="n">
        <x:v>6519.442</x:v>
      </x:c>
      <x:c r="I3454" s="51" t="n">
        <x:v>6004.926</x:v>
      </x:c>
      <x:c r="J3454" s="51" t="n">
        <x:v>5839.861</x:v>
      </x:c>
      <x:c r="K3454" s="51" t="n">
        <x:v>5444.575</x:v>
      </x:c>
      <x:c r="L3454" s="52" t="n">
        <x:f>IFERROR(H3454/G3454-1,"")</x:f>
        <x:v>-0.03914903764455813</x:v>
      </x:c>
      <x:c r="M3454" s="52" t="n">
        <x:f>IFERROR(I3454/H3454-1,"")</x:f>
        <x:v>-0.07892025115032841</x:v>
      </x:c>
      <x:c r="N3454" s="52" t="n">
        <x:f>IFERROR(J3454/I3454-1,"")</x:f>
        <x:v>-0.027488265467384698</x:v>
      </x:c>
      <x:c r="O3454" s="52" t="n">
        <x:f>IFERROR(K3454/J3454-1,"")</x:f>
        <x:v>-0.06768756996099734</x:v>
      </x:c>
      <x:c r="P3454" s="52" t="n">
        <x:f>IFERROR((K3454/G3454)^(1/4)-1,"")</x:f>
        <x:v>-0.05353971054027884</x:v>
      </x:c>
      <x:c r="Q3454" s="51" t="n">
        <x:v>3.885</x:v>
      </x:c>
      <x:c r="R3454" s="52" t="n">
        <x:f>IFERROR(Q3454/K3454,"")</x:f>
        <x:v>0.0007135543178301337</x:v>
      </x:c>
      <x:c r="S3454" s="53" t="n">
        <x:v>36251</x:v>
      </x:c>
      <x:c r="T3454" s="50" t="str">
        <x:v>EDINET_company_history</x:v>
      </x:c>
      <x:c r="U3454" s="50" t="str">
        <x:v>有限会社ティーズ</x:v>
      </x:c>
      <x:c r="V3454" s="54" t="n">
        <x:v>0.3299</x:v>
      </x:c>
      <x:c r="W3454" s="50" t="str">
        <x:v>田谷 和正 / 中村 隆昌</x:v>
      </x:c>
      <x:c r="X3454" s="50" t="b">
        <x:f>AND(COUNT(L3454:O3454)=4,L3454&gt;='設定'!$B$6,M3454&gt;='設定'!$B$6,N3454&gt;='設定'!$B$6,O3454&gt;='設定'!$B$6)</x:f>
        <x:v>0</x:v>
      </x:c>
      <x:c r="Y3454" s="50" t="b">
        <x:f>AND(COUNT(G3454:K3454)=5,P3454&gt;='設定'!$B$7)</x:f>
        <x:v>0</x:v>
      </x:c>
      <x:c r="Z3454" s="50" t="b">
        <x:f>AND(ISNUMBER(R3454),R3454&gt;='設定'!$B$8)</x:f>
        <x:v>0</x:v>
      </x:c>
      <x:c r="AA3454" s="50" t="b">
        <x:f>AND(ISNUMBER(S3454),S3454&gt;=DATE(YEAR('設定'!$B$10)-'設定'!$B$9,MONTH('設定'!$B$10),DAY('設定'!$B$10)))</x:f>
        <x:v>0</x:v>
      </x:c>
      <x:c r="AB3454" s="55" t="b">
        <x:v>0</x:v>
      </x:c>
      <x:c r="AC3454" s="55" t="b">
        <x:v>0</x:v>
      </x:c>
      <x:c r="AD3454" s="50" t="n">
        <x:f>IF(X3454,1,0)+IF(Z3454,1,0)+IF(AA3454,1,0)+IF(AB3454,1,0)</x:f>
        <x:v>0</x:v>
      </x:c>
      <x:c r="AE3454" s="50" t="n">
        <x:f>IF(Y3454,1,0)+IF(Z3454,1,0)+IF(AA3454,1,0)+IF(AB3454,1,0)</x:f>
        <x:v>0</x:v>
      </x:c>
      <x:c r="AF3454" s="50" t="n">
        <x:f>IF(Y3454,1,0)+IF(Z3454,1,0)+IF(AA3454,1,0)+IF(AC3454,1,0)</x:f>
        <x:v>0</x:v>
      </x:c>
      <x:c r="AG3454" s="53" t="n">
        <x:v>44348</x:v>
      </x:c>
      <x:c r="AH3454" s="50" t="str">
        <x:v>S100VZ0S</x:v>
      </x:c>
      <x:c r="AI3454" s="50" t="str">
        <x:v>NetSalesSummaryOfBusinessResults</x:v>
      </x:c>
      <x:c r="AJ3454" s="50" t="str">
        <x:v>OperatingIncome</x:v>
      </x:c>
      <x:c r="AK3454" s="53" t="n">
        <x:v>45747</x:v>
      </x:c>
      <x:c r="AL3454" s="50" t="str">
        <x:v>365/365/365/366/365</x:v>
      </x:c>
      <x:c r="AM3454" s="51" t="n">
        <x:v>5083100</x:v>
      </x:c>
      <x:c r="AN3454" s="51" t="n">
        <x:v>251</x:v>
      </x:c>
      <x:c r="AO3454" s="51" t="n">
        <x:f>IFERROR(AM3454*AN3454,"")</x:f>
        <x:v>1275858100</x:v>
      </x:c>
      <x:c r="AP3454" s="56" t="n">
        <x:f>IFERROR(AO3454/(K3454*1000000),"")</x:f>
        <x:v>0.2343356643998843</x:v>
      </x:c>
      <x:c r="AQ3454" s="57" t="n">
        <x:v>8559276.666666666</x:v>
      </x:c>
      <x:c r="AR3454" s="52" t="n">
        <x:v>0.2193070714108327</x:v>
      </x:c>
      <x:c r="AS3454" s="52" t="n">
        <x:v>-0.629059829059829</x:v>
      </x:c>
      <x:c r="AT3454" s="55" t="b">
        <x:v>0</x:v>
      </x:c>
      <x:c r="AU3454" s="50" t="str">
        <x:v>low_liquidity</x:v>
      </x:c>
      <x:c r="AV3454" s="58" t="n">
        <x:v>-0.0021804557261404</x:v>
      </x:c>
      <x:c r="AW3454" s="50" t="n">
        <x:v>1883</x:v>
      </x:c>
      <x:c r="AX3454" s="50" t="str">
        <x:v>Core Moat</x:v>
      </x:c>
      <x:c r="AY3454" s="50" t="str">
        <x:v>既存適格性フィルター不通過: low_liquidity / 60日平均売買代金2,000万円未満 / ローカル5年最大下落率-60%以下</x:v>
      </x:c>
      <x:c r="AZ3454" s="59" t="str">
        <x:v>2025-06-18 09:31</x:v>
      </x:c>
      <x:c r="BA3454" s="53" t="n">
        <x:v>36251</x:v>
      </x:c>
      <x:c r="BB3454" s="50"/>
      <x:c r="BC3454" s="50"/>
      <x:c r="BD3454" s="50"/>
    </x:row>
    <x:row r="3455">
      <x:c r="A3455" s="50" t="n">
        <x:v>3454</x:v>
      </x:c>
      <x:c r="B3455" s="50" t="str">
        <x:v>4179</x:v>
      </x:c>
      <x:c r="C3455" s="50" t="str">
        <x:v>4179.T</x:v>
      </x:c>
      <x:c r="D3455" s="50" t="str">
        <x:v>G-NEXT Inc.</x:v>
      </x:c>
      <x:c r="E3455" s="50" t="str">
        <x:v>Growth Market(Domestic)</x:v>
      </x:c>
      <x:c r="F3455" s="50" t="str">
        <x:v>Information &amp; Communication</x:v>
      </x:c>
      <x:c r="G3455" s="51" t="n">
        <x:v>863.455</x:v>
      </x:c>
      <x:c r="H3455" s="51" t="n">
        <x:v>493.542</x:v>
      </x:c>
      <x:c r="I3455" s="51" t="n">
        <x:v>647.183</x:v>
      </x:c>
      <x:c r="J3455" s="51" t="n">
        <x:v>610.779</x:v>
      </x:c>
      <x:c r="K3455" s="51" t="n">
        <x:v>691.648</x:v>
      </x:c>
      <x:c r="L3455" s="52" t="n">
        <x:f>IFERROR(H3455/G3455-1,"")</x:f>
        <x:v>-0.4284102819486829</x:v>
      </x:c>
      <x:c r="M3455" s="52" t="n">
        <x:f>IFERROR(I3455/H3455-1,"")</x:f>
        <x:v>0.3113027867942344</x:v>
      </x:c>
      <x:c r="N3455" s="52" t="n">
        <x:f>IFERROR(J3455/I3455-1,"")</x:f>
        <x:v>-0.056249932399336844</x:v>
      </x:c>
      <x:c r="O3455" s="52" t="n">
        <x:f>IFERROR(K3455/J3455-1,"")</x:f>
        <x:v>0.13240304594624241</x:v>
      </x:c>
      <x:c r="P3455" s="52" t="n">
        <x:f>IFERROR((K3455/G3455)^(1/4)-1,"")</x:f>
        <x:v>-0.05395595967973099</x:v>
      </x:c>
      <x:c r="Q3455" s="51" t="n">
        <x:v>-174.243</x:v>
      </x:c>
      <x:c r="R3455" s="52" t="n">
        <x:f>IFERROR(Q3455/K3455,"")</x:f>
        <x:v>-0.2519243892847228</x:v>
      </x:c>
      <x:c r="S3455" s="53" t="n">
        <x:v>44256</x:v>
      </x:c>
      <x:c r="T3455" s="50" t="str">
        <x:v>EDINET_company_history</x:v>
      </x:c>
      <x:c r="U3455" s="50" t="str">
        <x:v>株式会社舞花</x:v>
      </x:c>
      <x:c r="V3455" s="54" t="n">
        <x:v>0.224</x:v>
      </x:c>
      <x:c r="W3455" s="50" t="str">
        <x:v>村田 実</x:v>
      </x:c>
      <x:c r="X3455" s="50" t="b">
        <x:f>AND(COUNT(L3455:O3455)=4,L3455&gt;='設定'!$B$6,M3455&gt;='設定'!$B$6,N3455&gt;='設定'!$B$6,O3455&gt;='設定'!$B$6)</x:f>
        <x:v>0</x:v>
      </x:c>
      <x:c r="Y3455" s="50" t="b">
        <x:f>AND(COUNT(G3455:K3455)=5,P3455&gt;='設定'!$B$7)</x:f>
        <x:v>0</x:v>
      </x:c>
      <x:c r="Z3455" s="50" t="b">
        <x:f>AND(ISNUMBER(R3455),R3455&gt;='設定'!$B$8)</x:f>
        <x:v>0</x:v>
      </x:c>
      <x:c r="AA3455" s="50" t="b">
        <x:f>AND(ISNUMBER(S3455),S3455&gt;=DATE(YEAR('設定'!$B$10)-'設定'!$B$9,MONTH('設定'!$B$10),DAY('設定'!$B$10)))</x:f>
        <x:v>0</x:v>
      </x:c>
      <x:c r="AB3455" s="55" t="b">
        <x:v>0</x:v>
      </x:c>
      <x:c r="AC3455" s="55" t="b">
        <x:v>0</x:v>
      </x:c>
      <x:c r="AD3455" s="50" t="n">
        <x:f>IF(X3455,1,0)+IF(Z3455,1,0)+IF(AA3455,1,0)+IF(AB3455,1,0)</x:f>
        <x:v>0</x:v>
      </x:c>
      <x:c r="AE3455" s="50" t="n">
        <x:f>IF(Y3455,1,0)+IF(Z3455,1,0)+IF(AA3455,1,0)+IF(AB3455,1,0)</x:f>
        <x:v>0</x:v>
      </x:c>
      <x:c r="AF3455" s="50" t="n">
        <x:f>IF(Y3455,1,0)+IF(Z3455,1,0)+IF(AA3455,1,0)+IF(AC3455,1,0)</x:f>
        <x:v>0</x:v>
      </x:c>
      <x:c r="AG3455" s="53" t="n">
        <x:v>44348</x:v>
      </x:c>
      <x:c r="AH3455" s="50" t="str">
        <x:v>S100VZCX</x:v>
      </x:c>
      <x:c r="AI3455" s="50" t="str">
        <x:v>NetSalesSummaryOfBusinessResults</x:v>
      </x:c>
      <x:c r="AJ3455" s="50" t="str">
        <x:v>OperatingIncome</x:v>
      </x:c>
      <x:c r="AK3455" s="53" t="n">
        <x:v>45747</x:v>
      </x:c>
      <x:c r="AL3455" s="50" t="str">
        <x:v>365/365/365/366/365</x:v>
      </x:c>
      <x:c r="AM3455" s="51" t="n">
        <x:v>5424316</x:v>
      </x:c>
      <x:c r="AN3455" s="51" t="n">
        <x:v>319</x:v>
      </x:c>
      <x:c r="AO3455" s="51" t="n">
        <x:f>IFERROR(AM3455*AN3455,"")</x:f>
        <x:v>1730356804</x:v>
      </x:c>
      <x:c r="AP3455" s="56" t="n">
        <x:f>IFERROR(AO3455/(K3455*1000000),"")</x:f>
        <x:v>2.501788198621264</x:v>
      </x:c>
      <x:c r="AQ3455" s="57" t="n">
        <x:v>11095520</x:v>
      </x:c>
      <x:c r="AR3455" s="52" t="n">
        <x:v>0.6030075939003483</x:v>
      </x:c>
      <x:c r="AS3455" s="52" t="n">
        <x:v>-0.8662420382165605</x:v>
      </x:c>
      <x:c r="AT3455" s="55" t="b">
        <x:v>0</x:v>
      </x:c>
      <x:c r="AU3455" s="50" t="str">
        <x:v>low_liquidity</x:v>
      </x:c>
      <x:c r="AV3455" s="58" t="n">
        <x:v>-0.6719589140433742</x:v>
      </x:c>
      <x:c r="AW3455" s="50" t="n">
        <x:v>3570</x:v>
      </x:c>
      <x:c r="AX3455" s="50" t="str">
        <x:v>Future Moat</x:v>
      </x:c>
      <x:c r="AY3455" s="50" t="str">
        <x:v>既存適格性フィルター不通過: low_liquidity / 60日平均売買代金2,000万円未満 / 年率ボラティリティ60%以上 / ローカル5年最大下落率-60%以下</x:v>
      </x:c>
      <x:c r="AZ3455" s="59" t="str">
        <x:v>2025-06-19 14:55</x:v>
      </x:c>
      <x:c r="BA3455" s="53" t="n">
        <x:v>44256</x:v>
      </x:c>
      <x:c r="BB3455" s="50"/>
      <x:c r="BC3455" s="50"/>
      <x:c r="BD3455" s="50"/>
    </x:row>
    <x:row r="3456">
      <x:c r="A3456" s="50" t="n">
        <x:v>3455</x:v>
      </x:c>
      <x:c r="B3456" s="50" t="str">
        <x:v>8030</x:v>
      </x:c>
      <x:c r="C3456" s="50" t="str">
        <x:v>8030.T</x:v>
      </x:c>
      <x:c r="D3456" s="50" t="str">
        <x:v>Chuo Gyorui Co.,Ltd.</x:v>
      </x:c>
      <x:c r="E3456" s="50" t="str">
        <x:v>Standard Market(Domestic)</x:v>
      </x:c>
      <x:c r="F3456" s="50" t="str">
        <x:v>Wholesale Trade</x:v>
      </x:c>
      <x:c r="G3456" s="51" t="n">
        <x:v>187697</x:v>
      </x:c>
      <x:c r="H3456" s="51" t="n">
        <x:v>121842</x:v>
      </x:c>
      <x:c r="I3456" s="51" t="n">
        <x:v>137482</x:v>
      </x:c>
      <x:c r="J3456" s="51" t="n">
        <x:v>137588</x:v>
      </x:c>
      <x:c r="K3456" s="51" t="n">
        <x:v>149902</x:v>
      </x:c>
      <x:c r="L3456" s="52" t="n">
        <x:f>IFERROR(H3456/G3456-1,"")</x:f>
        <x:v>-0.3508580318278929</x:v>
      </x:c>
      <x:c r="M3456" s="52" t="n">
        <x:f>IFERROR(I3456/H3456-1,"")</x:f>
        <x:v>0.12836296186864948</x:v>
      </x:c>
      <x:c r="N3456" s="52" t="n">
        <x:f>IFERROR(J3456/I3456-1,"")</x:f>
        <x:v>0.0007710100231304029</x:v>
      </x:c>
      <x:c r="O3456" s="52" t="n">
        <x:f>IFERROR(K3456/J3456-1,"")</x:f>
        <x:v>0.08949908422246122</x:v>
      </x:c>
      <x:c r="P3456" s="52" t="n">
        <x:f>IFERROR((K3456/G3456)^(1/4)-1,"")</x:f>
        <x:v>-0.05466111122710171</x:v>
      </x:c>
      <x:c r="Q3456" s="51" t="n">
        <x:v>3229</x:v>
      </x:c>
      <x:c r="R3456" s="52" t="n">
        <x:f>IFERROR(Q3456/K3456,"")</x:f>
        <x:v>0.021540739950100734</x:v>
      </x:c>
      <x:c r="S3456" s="53" t="n">
        <x:v>23621</x:v>
      </x:c>
      <x:c r="T3456" s="50" t="str">
        <x:v>EDINET_company_history</x:v>
      </x:c>
      <x:c r="U3456" s="50" t="str">
        <x:v>株式会社ニッスイ</x:v>
      </x:c>
      <x:c r="V3456" s="54" t="n">
        <x:v>0.12</x:v>
      </x:c>
      <x:c r="W3456" s="50" t="str">
        <x:v>伊藤 裕康 / 今村 忠如</x:v>
      </x:c>
      <x:c r="X3456" s="50" t="b">
        <x:f>AND(COUNT(L3456:O3456)=4,L3456&gt;='設定'!$B$6,M3456&gt;='設定'!$B$6,N3456&gt;='設定'!$B$6,O3456&gt;='設定'!$B$6)</x:f>
        <x:v>0</x:v>
      </x:c>
      <x:c r="Y3456" s="50" t="b">
        <x:f>AND(COUNT(G3456:K3456)=5,P3456&gt;='設定'!$B$7)</x:f>
        <x:v>0</x:v>
      </x:c>
      <x:c r="Z3456" s="50" t="b">
        <x:f>AND(ISNUMBER(R3456),R3456&gt;='設定'!$B$8)</x:f>
        <x:v>0</x:v>
      </x:c>
      <x:c r="AA3456" s="50" t="b">
        <x:f>AND(ISNUMBER(S3456),S3456&gt;=DATE(YEAR('設定'!$B$10)-'設定'!$B$9,MONTH('設定'!$B$10),DAY('設定'!$B$10)))</x:f>
        <x:v>0</x:v>
      </x:c>
      <x:c r="AB3456" s="55" t="b">
        <x:v>0</x:v>
      </x:c>
      <x:c r="AC3456" s="55" t="b">
        <x:v>0</x:v>
      </x:c>
      <x:c r="AD3456" s="50" t="n">
        <x:f>IF(X3456,1,0)+IF(Z3456,1,0)+IF(AA3456,1,0)+IF(AB3456,1,0)</x:f>
        <x:v>0</x:v>
      </x:c>
      <x:c r="AE3456" s="50" t="n">
        <x:f>IF(Y3456,1,0)+IF(Z3456,1,0)+IF(AA3456,1,0)+IF(AB3456,1,0)</x:f>
        <x:v>0</x:v>
      </x:c>
      <x:c r="AF3456" s="50" t="n">
        <x:f>IF(Y3456,1,0)+IF(Z3456,1,0)+IF(AA3456,1,0)+IF(AC3456,1,0)</x:f>
        <x:v>0</x:v>
      </x:c>
      <x:c r="AG3456" s="53" t="n">
        <x:v>44348</x:v>
      </x:c>
      <x:c r="AH3456" s="50" t="str">
        <x:v>S100W7AF</x:v>
      </x:c>
      <x:c r="AI3456" s="50" t="str">
        <x:v>NetSalesSummaryOfBusinessResults</x:v>
      </x:c>
      <x:c r="AJ3456" s="50" t="str">
        <x:v>OperatingIncome</x:v>
      </x:c>
      <x:c r="AK3456" s="53" t="n">
        <x:v>45747</x:v>
      </x:c>
      <x:c r="AL3456" s="50" t="str">
        <x:v>365/365/365/366/365</x:v>
      </x:c>
      <x:c r="AM3456" s="51" t="n">
        <x:v>3994300</x:v>
      </x:c>
      <x:c r="AN3456" s="51" t="n">
        <x:v>3495</x:v>
      </x:c>
      <x:c r="AO3456" s="51" t="n">
        <x:f>IFERROR(AM3456*AN3456,"")</x:f>
        <x:v>13960078500</x:v>
      </x:c>
      <x:c r="AP3456" s="56" t="n">
        <x:f>IFERROR(AO3456/(K3456*1000000),"")</x:f>
        <x:v>0.09312803364865045</x:v>
      </x:c>
      <x:c r="AQ3456" s="57" t="n">
        <x:v>18277566.666666668</x:v>
      </x:c>
      <x:c r="AR3456" s="52" t="n">
        <x:v>0.1850284187897915</x:v>
      </x:c>
      <x:c r="AS3456" s="52" t="n">
        <x:v>-0.270423036464214</x:v>
      </x:c>
      <x:c r="AT3456" s="55" t="b">
        <x:v>0</x:v>
      </x:c>
      <x:c r="AU3456" s="50" t="str">
        <x:v>low_liquidity</x:v>
      </x:c>
      <x:c r="AV3456" s="58" t="n">
        <x:v>-0.0156768591406232</x:v>
      </x:c>
      <x:c r="AW3456" s="50" t="n">
        <x:v>1995</x:v>
      </x:c>
      <x:c r="AX3456" s="50" t="str">
        <x:v>Core Moat</x:v>
      </x:c>
      <x:c r="AY3456" s="50" t="str">
        <x:v>既存適格性フィルター不通過: low_liquidity / 60日平均売買代金2,000万円未満</x:v>
      </x:c>
      <x:c r="AZ3456" s="59" t="str">
        <x:v>2025-06-26 14:42</x:v>
      </x:c>
      <x:c r="BA3456" s="53" t="n">
        <x:v>23621</x:v>
      </x:c>
      <x:c r="BB3456" s="50"/>
      <x:c r="BC3456" s="50"/>
      <x:c r="BD3456" s="50"/>
    </x:row>
    <x:row r="3457">
      <x:c r="A3457" s="50" t="n">
        <x:v>3456</x:v>
      </x:c>
      <x:c r="B3457" s="50" t="str">
        <x:v>7992</x:v>
      </x:c>
      <x:c r="C3457" s="50" t="str">
        <x:v>7992.T</x:v>
      </x:c>
      <x:c r="D3457" s="50" t="str">
        <x:v>The Sailor Pen Co.,Ltd.</x:v>
      </x:c>
      <x:c r="E3457" s="50" t="str">
        <x:v>Standard Market(Domestic)</x:v>
      </x:c>
      <x:c r="F3457" s="50" t="str">
        <x:v>Other Products</x:v>
      </x:c>
      <x:c r="G3457" s="51" t="n">
        <x:v>5389</x:v>
      </x:c>
      <x:c r="H3457" s="51" t="n">
        <x:v>5029</x:v>
      </x:c>
      <x:c r="I3457" s="51" t="n">
        <x:v>4558</x:v>
      </x:c>
      <x:c r="J3457" s="51" t="n">
        <x:v>4677</x:v>
      </x:c>
      <x:c r="K3457" s="51" t="n">
        <x:v>4300</x:v>
      </x:c>
      <x:c r="L3457" s="52" t="n">
        <x:f>IFERROR(H3457/G3457-1,"")</x:f>
        <x:v>-0.06680274633512706</x:v>
      </x:c>
      <x:c r="M3457" s="52" t="n">
        <x:f>IFERROR(I3457/H3457-1,"")</x:f>
        <x:v>-0.09365679061443632</x:v>
      </x:c>
      <x:c r="N3457" s="52" t="n">
        <x:f>IFERROR(J3457/I3457-1,"")</x:f>
        <x:v>0.02610794207985956</x:v>
      </x:c>
      <x:c r="O3457" s="52" t="n">
        <x:f>IFERROR(K3457/J3457-1,"")</x:f>
        <x:v>-0.08060722685482147</x:v>
      </x:c>
      <x:c r="P3457" s="52" t="n">
        <x:f>IFERROR((K3457/G3457)^(1/4)-1,"")</x:f>
        <x:v>-0.05487322217969626</x:v>
      </x:c>
      <x:c r="Q3457" s="51" t="n">
        <x:v>-198.722</x:v>
      </x:c>
      <x:c r="R3457" s="52" t="n">
        <x:f>IFERROR(Q3457/K3457,"")</x:f>
        <x:v>-0.04621441860465116</x:v>
      </x:c>
      <x:c r="S3457" s="53" t="n">
        <x:v>18050</x:v>
      </x:c>
      <x:c r="T3457" s="50" t="str">
        <x:v>EDINET_company_history</x:v>
      </x:c>
      <x:c r="U3457" s="50" t="str">
        <x:v>プラス株式会社</x:v>
      </x:c>
      <x:c r="V3457" s="54" t="n">
        <x:v>0.5781</x:v>
      </x:c>
      <x:c r="W3457" s="50" t="str">
        <x:v>田村 光</x:v>
      </x:c>
      <x:c r="X3457" s="50" t="b">
        <x:f>AND(COUNT(L3457:O3457)=4,L3457&gt;='設定'!$B$6,M3457&gt;='設定'!$B$6,N3457&gt;='設定'!$B$6,O3457&gt;='設定'!$B$6)</x:f>
        <x:v>0</x:v>
      </x:c>
      <x:c r="Y3457" s="50" t="b">
        <x:f>AND(COUNT(G3457:K3457)=5,P3457&gt;='設定'!$B$7)</x:f>
        <x:v>0</x:v>
      </x:c>
      <x:c r="Z3457" s="50" t="b">
        <x:f>AND(ISNUMBER(R3457),R3457&gt;='設定'!$B$8)</x:f>
        <x:v>0</x:v>
      </x:c>
      <x:c r="AA3457" s="50" t="b">
        <x:f>AND(ISNUMBER(S3457),S3457&gt;=DATE(YEAR('設定'!$B$10)-'設定'!$B$9,MONTH('設定'!$B$10),DAY('設定'!$B$10)))</x:f>
        <x:v>0</x:v>
      </x:c>
      <x:c r="AB3457" s="55" t="b">
        <x:v>0</x:v>
      </x:c>
      <x:c r="AC3457" s="55" t="b">
        <x:v>0</x:v>
      </x:c>
      <x:c r="AD3457" s="50" t="n">
        <x:f>IF(X3457,1,0)+IF(Z3457,1,0)+IF(AA3457,1,0)+IF(AB3457,1,0)</x:f>
        <x:v>0</x:v>
      </x:c>
      <x:c r="AE3457" s="50" t="n">
        <x:f>IF(Y3457,1,0)+IF(Z3457,1,0)+IF(AA3457,1,0)+IF(AB3457,1,0)</x:f>
        <x:v>0</x:v>
      </x:c>
      <x:c r="AF3457" s="50" t="n">
        <x:f>IF(Y3457,1,0)+IF(Z3457,1,0)+IF(AA3457,1,0)+IF(AC3457,1,0)</x:f>
        <x:v>0</x:v>
      </x:c>
      <x:c r="AG3457" s="53" t="n">
        <x:v>44348</x:v>
      </x:c>
      <x:c r="AH3457" s="50" t="str">
        <x:v>S100XUCR</x:v>
      </x:c>
      <x:c r="AI3457" s="50" t="str">
        <x:v>NetSalesSummaryOfBusinessResults</x:v>
      </x:c>
      <x:c r="AJ3457" s="50" t="str">
        <x:v>OperatingIncome</x:v>
      </x:c>
      <x:c r="AK3457" s="53" t="n">
        <x:v>46022</x:v>
      </x:c>
      <x:c r="AL3457" s="50" t="str">
        <x:v>365/365/365/366/365</x:v>
      </x:c>
      <x:c r="AM3457" s="51" t="n">
        <x:v>29643354</x:v>
      </x:c>
      <x:c r="AN3457" s="51" t="n">
        <x:v>106</x:v>
      </x:c>
      <x:c r="AO3457" s="51" t="n">
        <x:f>IFERROR(AM3457*AN3457,"")</x:f>
        <x:v>3142195524</x:v>
      </x:c>
      <x:c r="AP3457" s="56" t="n">
        <x:f>IFERROR(AO3457/(K3457*1000000),"")</x:f>
        <x:v>0.730743145116279</x:v>
      </x:c>
      <x:c r="AQ3457" s="57" t="n">
        <x:v>6550506.666666667</x:v>
      </x:c>
      <x:c r="AR3457" s="52" t="n">
        <x:v>0.3156936264149424</x:v>
      </x:c>
      <x:c r="AS3457" s="52" t="n">
        <x:v>-0.5343137254901961</x:v>
      </x:c>
      <x:c r="AT3457" s="55" t="b">
        <x:v>0</x:v>
      </x:c>
      <x:c r="AU3457" s="50" t="str">
        <x:v>low_liquidity</x:v>
      </x:c>
      <x:c r="AV3457" s="58" t="n">
        <x:v>-0.4766048549764127</x:v>
      </x:c>
      <x:c r="AW3457" s="50" t="n">
        <x:v>3474</x:v>
      </x:c>
      <x:c r="AX3457" s="50" t="str">
        <x:v>Transformation Moat</x:v>
      </x:c>
      <x:c r="AY3457" s="50" t="str">
        <x:v>既存適格性フィルター不通過: low_liquidity / 60日平均売買代金2,000万円未満</x:v>
      </x:c>
      <x:c r="AZ3457" s="59" t="str">
        <x:v>2026-03-26 11:31</x:v>
      </x:c>
      <x:c r="BA3457" s="53" t="n">
        <x:v>18050</x:v>
      </x:c>
      <x:c r="BB3457" s="50"/>
      <x:c r="BC3457" s="50"/>
      <x:c r="BD3457" s="50"/>
    </x:row>
    <x:row r="3458">
      <x:c r="A3458" s="50" t="n">
        <x:v>3457</x:v>
      </x:c>
      <x:c r="B3458" s="50" t="str">
        <x:v>7831</x:v>
      </x:c>
      <x:c r="C3458" s="50" t="str">
        <x:v>7831.T</x:v>
      </x:c>
      <x:c r="D3458" s="50" t="str">
        <x:v>Wellco Holdings Corporation</x:v>
      </x:c>
      <x:c r="E3458" s="50" t="str">
        <x:v>Standard Market(Domestic)</x:v>
      </x:c>
      <x:c r="F3458" s="50" t="str">
        <x:v>Other Products</x:v>
      </x:c>
      <x:c r="G3458" s="51" t="n">
        <x:v>10676</x:v>
      </x:c>
      <x:c r="H3458" s="51" t="n">
        <x:v>9033</x:v>
      </x:c>
      <x:c r="I3458" s="51" t="n">
        <x:v>8816</x:v>
      </x:c>
      <x:c r="J3458" s="51" t="n">
        <x:v>8600</x:v>
      </x:c>
      <x:c r="K3458" s="51" t="n">
        <x:v>8478</x:v>
      </x:c>
      <x:c r="L3458" s="52" t="n">
        <x:f>IFERROR(H3458/G3458-1,"")</x:f>
        <x:v>-0.15389659048332704</x:v>
      </x:c>
      <x:c r="M3458" s="52" t="n">
        <x:f>IFERROR(I3458/H3458-1,"")</x:f>
        <x:v>-0.024023026679951265</x:v>
      </x:c>
      <x:c r="N3458" s="52" t="n">
        <x:f>IFERROR(J3458/I3458-1,"")</x:f>
        <x:v>-0.024500907441016295</x:v>
      </x:c>
      <x:c r="O3458" s="52" t="n">
        <x:f>IFERROR(K3458/J3458-1,"")</x:f>
        <x:v>-0.014186046511627914</x:v>
      </x:c>
      <x:c r="P3458" s="52" t="n">
        <x:f>IFERROR((K3458/G3458)^(1/4)-1,"")</x:f>
        <x:v>-0.056001700913075325</x:v>
      </x:c>
      <x:c r="Q3458" s="51" t="n">
        <x:v>-623</x:v>
      </x:c>
      <x:c r="R3458" s="52" t="n">
        <x:f>IFERROR(Q3458/K3458,"")</x:f>
        <x:v>-0.07348431233781552</x:v>
      </x:c>
      <x:c r="S3458" s="53" t="n">
        <x:v>38626</x:v>
      </x:c>
      <x:c r="T3458" s="50" t="str">
        <x:v>EDINET_company_history</x:v>
      </x:c>
      <x:c r="U3458" s="50" t="str">
        <x:v>有限会社わかさ屋</x:v>
      </x:c>
      <x:c r="V3458" s="54" t="n">
        <x:v>0.1932</x:v>
      </x:c>
      <x:c r="W3458" s="50" t="str">
        <x:v>松浦 昌宏</x:v>
      </x:c>
      <x:c r="X3458" s="50" t="b">
        <x:f>AND(COUNT(L3458:O3458)=4,L3458&gt;='設定'!$B$6,M3458&gt;='設定'!$B$6,N3458&gt;='設定'!$B$6,O3458&gt;='設定'!$B$6)</x:f>
        <x:v>0</x:v>
      </x:c>
      <x:c r="Y3458" s="50" t="b">
        <x:f>AND(COUNT(G3458:K3458)=5,P3458&gt;='設定'!$B$7)</x:f>
        <x:v>0</x:v>
      </x:c>
      <x:c r="Z3458" s="50" t="b">
        <x:f>AND(ISNUMBER(R3458),R3458&gt;='設定'!$B$8)</x:f>
        <x:v>0</x:v>
      </x:c>
      <x:c r="AA3458" s="50" t="b">
        <x:f>AND(ISNUMBER(S3458),S3458&gt;=DATE(YEAR('設定'!$B$10)-'設定'!$B$9,MONTH('設定'!$B$10),DAY('設定'!$B$10)))</x:f>
        <x:v>0</x:v>
      </x:c>
      <x:c r="AB3458" s="55" t="b">
        <x:v>0</x:v>
      </x:c>
      <x:c r="AC3458" s="55" t="b">
        <x:v>0</x:v>
      </x:c>
      <x:c r="AD3458" s="50" t="n">
        <x:f>IF(X3458,1,0)+IF(Z3458,1,0)+IF(AA3458,1,0)+IF(AB3458,1,0)</x:f>
        <x:v>0</x:v>
      </x:c>
      <x:c r="AE3458" s="50" t="n">
        <x:f>IF(Y3458,1,0)+IF(Z3458,1,0)+IF(AA3458,1,0)+IF(AB3458,1,0)</x:f>
        <x:v>0</x:v>
      </x:c>
      <x:c r="AF3458" s="50" t="n">
        <x:f>IF(Y3458,1,0)+IF(Z3458,1,0)+IF(AA3458,1,0)+IF(AC3458,1,0)</x:f>
        <x:v>0</x:v>
      </x:c>
      <x:c r="AG3458" s="53" t="n">
        <x:v>44348</x:v>
      </x:c>
      <x:c r="AH3458" s="50" t="str">
        <x:v>S100XI2U</x:v>
      </x:c>
      <x:c r="AI3458" s="50" t="str">
        <x:v>NetSalesSummaryOfBusinessResults</x:v>
      </x:c>
      <x:c r="AJ3458" s="50" t="str">
        <x:v>OperatingIncome</x:v>
      </x:c>
      <x:c r="AK3458" s="53" t="n">
        <x:v>45961</x:v>
      </x:c>
      <x:c r="AL3458" s="50" t="str">
        <x:v>365/365/365/366/365</x:v>
      </x:c>
      <x:c r="AM3458" s="51" t="n">
        <x:v>15522250</x:v>
      </x:c>
      <x:c r="AN3458" s="51" t="n">
        <x:v>76</x:v>
      </x:c>
      <x:c r="AO3458" s="51" t="n">
        <x:f>IFERROR(AM3458*AN3458,"")</x:f>
        <x:v>1179691000</x:v>
      </x:c>
      <x:c r="AP3458" s="56" t="n">
        <x:f>IFERROR(AO3458/(K3458*1000000),"")</x:f>
        <x:v>0.13914732248171738</x:v>
      </x:c>
      <x:c r="AQ3458" s="57" t="n">
        <x:v>11380443.333333334</x:v>
      </x:c>
      <x:c r="AR3458" s="52" t="n">
        <x:v>0.3524829789239818</x:v>
      </x:c>
      <x:c r="AS3458" s="52" t="n">
        <x:v>-0.6643057639012313</x:v>
      </x:c>
      <x:c r="AT3458" s="55" t="b">
        <x:v>0</x:v>
      </x:c>
      <x:c r="AU3458" s="50" t="str">
        <x:v>low_liquidity</x:v>
      </x:c>
      <x:c r="AV3458" s="58" t="n">
        <x:v>-0.3738242248247661</x:v>
      </x:c>
      <x:c r="AW3458" s="50" t="n">
        <x:v>3393</x:v>
      </x:c>
      <x:c r="AX3458" s="50" t="str">
        <x:v>Transformation Moat</x:v>
      </x:c>
      <x:c r="AY3458" s="50" t="str">
        <x:v>既存適格性フィルター不通過: low_liquidity / 60日平均売買代金2,000万円未満 / ローカル5年最大下落率-60%以下</x:v>
      </x:c>
      <x:c r="AZ3458" s="59" t="str">
        <x:v>2026-01-29 11:44</x:v>
      </x:c>
      <x:c r="BA3458" s="53" t="n">
        <x:v>38626</x:v>
      </x:c>
      <x:c r="BB3458" s="50"/>
      <x:c r="BC3458" s="50"/>
      <x:c r="BD3458" s="50"/>
    </x:row>
    <x:row r="3459">
      <x:c r="A3459" s="50" t="n">
        <x:v>3458</x:v>
      </x:c>
      <x:c r="B3459" s="50" t="str">
        <x:v>4208</x:v>
      </x:c>
      <x:c r="C3459" s="50" t="str">
        <x:v>4208.T</x:v>
      </x:c>
      <x:c r="D3459" s="50" t="str">
        <x:v>UBE Corporation</x:v>
      </x:c>
      <x:c r="E3459" s="50" t="str">
        <x:v>Prime Market (Domestic)</x:v>
      </x:c>
      <x:c r="F3459" s="50" t="str">
        <x:v>Chemicals</x:v>
      </x:c>
      <x:c r="G3459" s="51" t="n">
        <x:v>613889</x:v>
      </x:c>
      <x:c r="H3459" s="51" t="n">
        <x:v>655265</x:v>
      </x:c>
      <x:c r="I3459" s="51" t="n">
        <x:v>494738</x:v>
      </x:c>
      <x:c r="J3459" s="51" t="n">
        <x:v>468237</x:v>
      </x:c>
      <x:c r="K3459" s="51" t="n">
        <x:v>486802</x:v>
      </x:c>
      <x:c r="L3459" s="52" t="n">
        <x:f>IFERROR(H3459/G3459-1,"")</x:f>
        <x:v>0.06739980680546487</x:v>
      </x:c>
      <x:c r="M3459" s="52" t="n">
        <x:f>IFERROR(I3459/H3459-1,"")</x:f>
        <x:v>-0.24498027515585297</x:v>
      </x:c>
      <x:c r="N3459" s="52" t="n">
        <x:f>IFERROR(J3459/I3459-1,"")</x:f>
        <x:v>-0.05356572569723772</x:v>
      </x:c>
      <x:c r="O3459" s="52" t="n">
        <x:f>IFERROR(K3459/J3459-1,"")</x:f>
        <x:v>0.03964872489786164</x:v>
      </x:c>
      <x:c r="P3459" s="52" t="n">
        <x:f>IFERROR((K3459/G3459)^(1/4)-1,"")</x:f>
        <x:v>-0.05633982817312022</x:v>
      </x:c>
      <x:c r="Q3459" s="51" t="n">
        <x:v>18045</x:v>
      </x:c>
      <x:c r="R3459" s="52" t="n">
        <x:f>IFERROR(Q3459/K3459,"")</x:f>
        <x:v>0.037068459044950514</x:v>
      </x:c>
      <x:c r="S3459" s="53" t="n">
        <x:v>18019</x:v>
      </x:c>
      <x:c r="T3459" s="50" t="str">
        <x:v>EDINET_company_history</x:v>
      </x:c>
      <x:c r="U3459" s="50" t="str">
        <x:v>日本マスタートラスト信託銀行株式会社（信託口）※１</x:v>
      </x:c>
      <x:c r="V3459" s="54" t="n">
        <x:v>0.1787</x:v>
      </x:c>
      <x:c r="W3459" s="50" t="str">
        <x:v>西田 祐樹 / 石川 博隆</x:v>
      </x:c>
      <x:c r="X3459" s="50" t="b">
        <x:f>AND(COUNT(L3459:O3459)=4,L3459&gt;='設定'!$B$6,M3459&gt;='設定'!$B$6,N3459&gt;='設定'!$B$6,O3459&gt;='設定'!$B$6)</x:f>
        <x:v>0</x:v>
      </x:c>
      <x:c r="Y3459" s="50" t="b">
        <x:f>AND(COUNT(G3459:K3459)=5,P3459&gt;='設定'!$B$7)</x:f>
        <x:v>0</x:v>
      </x:c>
      <x:c r="Z3459" s="50" t="b">
        <x:f>AND(ISNUMBER(R3459),R3459&gt;='設定'!$B$8)</x:f>
        <x:v>0</x:v>
      </x:c>
      <x:c r="AA3459" s="50" t="b">
        <x:f>AND(ISNUMBER(S3459),S3459&gt;=DATE(YEAR('設定'!$B$10)-'設定'!$B$9,MONTH('設定'!$B$10),DAY('設定'!$B$10)))</x:f>
        <x:v>0</x:v>
      </x:c>
      <x:c r="AB3459" s="55" t="b">
        <x:v>0</x:v>
      </x:c>
      <x:c r="AC3459" s="55" t="b">
        <x:v>0</x:v>
      </x:c>
      <x:c r="AD3459" s="50" t="n">
        <x:f>IF(X3459,1,0)+IF(Z3459,1,0)+IF(AA3459,1,0)+IF(AB3459,1,0)</x:f>
        <x:v>0</x:v>
      </x:c>
      <x:c r="AE3459" s="50" t="n">
        <x:f>IF(Y3459,1,0)+IF(Z3459,1,0)+IF(AA3459,1,0)+IF(AB3459,1,0)</x:f>
        <x:v>0</x:v>
      </x:c>
      <x:c r="AF3459" s="50" t="n">
        <x:f>IF(Y3459,1,0)+IF(Z3459,1,0)+IF(AA3459,1,0)+IF(AC3459,1,0)</x:f>
        <x:v>0</x:v>
      </x:c>
      <x:c r="AG3459" s="53" t="n">
        <x:v>44348</x:v>
      </x:c>
      <x:c r="AH3459" s="50" t="str">
        <x:v>S100W048</x:v>
      </x:c>
      <x:c r="AI3459" s="50" t="str">
        <x:v>NetSalesSummaryOfBusinessResults</x:v>
      </x:c>
      <x:c r="AJ3459" s="50" t="str">
        <x:v>OperatingIncome</x:v>
      </x:c>
      <x:c r="AK3459" s="53" t="n">
        <x:v>45747</x:v>
      </x:c>
      <x:c r="AL3459" s="50" t="str">
        <x:v>365/365/365/366/365</x:v>
      </x:c>
      <x:c r="AM3459" s="51" t="n">
        <x:v>97120807</x:v>
      </x:c>
      <x:c r="AN3459" s="51" t="n">
        <x:v>2918</x:v>
      </x:c>
      <x:c r="AO3459" s="51" t="n">
        <x:f>IFERROR(AM3459*AN3459,"")</x:f>
        <x:v>283398514826</x:v>
      </x:c>
      <x:c r="AP3459" s="56" t="n">
        <x:f>IFERROR(AO3459/(K3459*1000000),"")</x:f>
        <x:v>0.58216382600318</x:v>
      </x:c>
      <x:c r="AQ3459" s="57" t="n">
        <x:v>2941879385</x:v>
      </x:c>
      <x:c r="AR3459" s="52" t="n">
        <x:v>0.259607970913758</x:v>
      </x:c>
      <x:c r="AS3459" s="52" t="n">
        <x:v>-0.3645137498104281</x:v>
      </x:c>
      <x:c r="AT3459" s="55" t="b">
        <x:v>1</x:v>
      </x:c>
      <x:c r="AU3459" s="50"/>
      <x:c r="AV3459" s="58" t="n">
        <x:v>0.0920557335084292</x:v>
      </x:c>
      <x:c r="AW3459" s="50" t="n">
        <x:v>1278</x:v>
      </x:c>
      <x:c r="AX3459" s="50" t="str">
        <x:v>Future Moat</x:v>
      </x:c>
      <x:c r="AY3459" s="50" t="str">
        <x:v>目立つ機械的警告なし（定性確認は別途必要）</x:v>
      </x:c>
      <x:c r="AZ3459" s="59" t="str">
        <x:v>2025-06-20 10:09</x:v>
      </x:c>
      <x:c r="BA3459" s="53" t="n">
        <x:v>18019</x:v>
      </x:c>
      <x:c r="BB3459" s="50"/>
      <x:c r="BC3459" s="50"/>
      <x:c r="BD3459" s="50" t="str">
        <x:v>TOPIX Mid400</x:v>
      </x:c>
    </x:row>
    <x:row r="3460">
      <x:c r="A3460" s="50" t="n">
        <x:v>3459</x:v>
      </x:c>
      <x:c r="B3460" s="50" t="str">
        <x:v>6384</x:v>
      </x:c>
      <x:c r="C3460" s="50" t="str">
        <x:v>6384.T</x:v>
      </x:c>
      <x:c r="D3460" s="50" t="str">
        <x:v>SHOWA SHINKU CO.,LTD.</x:v>
      </x:c>
      <x:c r="E3460" s="50" t="str">
        <x:v>Standard Market(Domestic)</x:v>
      </x:c>
      <x:c r="F3460" s="50" t="str">
        <x:v>Machinery</x:v>
      </x:c>
      <x:c r="G3460" s="51" t="n">
        <x:v>10719.753</x:v>
      </x:c>
      <x:c r="H3460" s="51" t="n">
        <x:v>11964.075</x:v>
      </x:c>
      <x:c r="I3460" s="51" t="n">
        <x:v>10127.813</x:v>
      </x:c>
      <x:c r="J3460" s="51" t="n">
        <x:v>7463.741</x:v>
      </x:c>
      <x:c r="K3460" s="51" t="n">
        <x:v>8480.131</x:v>
      </x:c>
      <x:c r="L3460" s="52" t="n">
        <x:f>IFERROR(H3460/G3460-1,"")</x:f>
        <x:v>0.11607748797943396</x:v>
      </x:c>
      <x:c r="M3460" s="52" t="n">
        <x:f>IFERROR(I3460/H3460-1,"")</x:f>
        <x:v>-0.1534813180291832</x:v>
      </x:c>
      <x:c r="N3460" s="52" t="n">
        <x:f>IFERROR(J3460/I3460-1,"")</x:f>
        <x:v>-0.26304514113757826</x:v>
      </x:c>
      <x:c r="O3460" s="52" t="n">
        <x:f>IFERROR(K3460/J3460-1,"")</x:f>
        <x:v>0.1361770190042768</x:v>
      </x:c>
      <x:c r="P3460" s="52" t="n">
        <x:f>IFERROR((K3460/G3460)^(1/4)-1,"")</x:f>
        <x:v>-0.05690716442186339</x:v>
      </x:c>
      <x:c r="Q3460" s="51" t="n">
        <x:v>792.274</x:v>
      </x:c>
      <x:c r="R3460" s="52" t="n">
        <x:f>IFERROR(Q3460/K3460,"")</x:f>
        <x:v>0.09342709446351714</x:v>
      </x:c>
      <x:c r="S3460" s="53" t="n">
        <x:v>38322</x:v>
      </x:c>
      <x:c r="T3460" s="50" t="str">
        <x:v>EDINET_company_history</x:v>
      </x:c>
      <x:c r="U3460" s="50" t="str">
        <x:v>株式会社アルバック</x:v>
      </x:c>
      <x:c r="V3460" s="54" t="n">
        <x:v>0.2135</x:v>
      </x:c>
      <x:c r="W3460" s="50" t="str">
        <x:v>小俣 邦正 / 田中 彰一</x:v>
      </x:c>
      <x:c r="X3460" s="50" t="b">
        <x:f>AND(COUNT(L3460:O3460)=4,L3460&gt;='設定'!$B$6,M3460&gt;='設定'!$B$6,N3460&gt;='設定'!$B$6,O3460&gt;='設定'!$B$6)</x:f>
        <x:v>0</x:v>
      </x:c>
      <x:c r="Y3460" s="50" t="b">
        <x:f>AND(COUNT(G3460:K3460)=5,P3460&gt;='設定'!$B$7)</x:f>
        <x:v>0</x:v>
      </x:c>
      <x:c r="Z3460" s="50" t="b">
        <x:f>AND(ISNUMBER(R3460),R3460&gt;='設定'!$B$8)</x:f>
        <x:v>0</x:v>
      </x:c>
      <x:c r="AA3460" s="50" t="b">
        <x:f>AND(ISNUMBER(S3460),S3460&gt;=DATE(YEAR('設定'!$B$10)-'設定'!$B$9,MONTH('設定'!$B$10),DAY('設定'!$B$10)))</x:f>
        <x:v>0</x:v>
      </x:c>
      <x:c r="AB3460" s="55" t="b">
        <x:v>0</x:v>
      </x:c>
      <x:c r="AC3460" s="55" t="b">
        <x:v>0</x:v>
      </x:c>
      <x:c r="AD3460" s="50" t="n">
        <x:f>IF(X3460,1,0)+IF(Z3460,1,0)+IF(AA3460,1,0)+IF(AB3460,1,0)</x:f>
        <x:v>0</x:v>
      </x:c>
      <x:c r="AE3460" s="50" t="n">
        <x:f>IF(Y3460,1,0)+IF(Z3460,1,0)+IF(AA3460,1,0)+IF(AB3460,1,0)</x:f>
        <x:v>0</x:v>
      </x:c>
      <x:c r="AF3460" s="50" t="n">
        <x:f>IF(Y3460,1,0)+IF(Z3460,1,0)+IF(AA3460,1,0)+IF(AC3460,1,0)</x:f>
        <x:v>0</x:v>
      </x:c>
      <x:c r="AG3460" s="53" t="n">
        <x:v>44348</x:v>
      </x:c>
      <x:c r="AH3460" s="50" t="str">
        <x:v>S100W5GW</x:v>
      </x:c>
      <x:c r="AI3460" s="50" t="str">
        <x:v>NetSalesSummaryOfBusinessResults</x:v>
      </x:c>
      <x:c r="AJ3460" s="50" t="str">
        <x:v>OperatingIncome</x:v>
      </x:c>
      <x:c r="AK3460" s="53" t="n">
        <x:v>45747</x:v>
      </x:c>
      <x:c r="AL3460" s="50" t="str">
        <x:v>365/365/365/366/365</x:v>
      </x:c>
      <x:c r="AM3460" s="51" t="n">
        <x:v>6228400</x:v>
      </x:c>
      <x:c r="AN3460" s="51" t="n">
        <x:v>1737</x:v>
      </x:c>
      <x:c r="AO3460" s="51" t="n">
        <x:f>IFERROR(AM3460*AN3460,"")</x:f>
        <x:v>10818730800</x:v>
      </x:c>
      <x:c r="AP3460" s="56" t="n">
        <x:f>IFERROR(AO3460/(K3460*1000000),"")</x:f>
        <x:v>1.2757740181136354</x:v>
      </x:c>
      <x:c r="AQ3460" s="57" t="n">
        <x:v>38555286.666666664</x:v>
      </x:c>
      <x:c r="AR3460" s="52" t="n">
        <x:v>0.1865461066157367</x:v>
      </x:c>
      <x:c r="AS3460" s="52" t="n">
        <x:v>-0.1817649821863555</x:v>
      </x:c>
      <x:c r="AT3460" s="55" t="b">
        <x:v>1</x:v>
      </x:c>
      <x:c r="AU3460" s="50"/>
      <x:c r="AV3460" s="58" t="n">
        <x:v>0.441454513607958</x:v>
      </x:c>
      <x:c r="AW3460" s="50" t="n">
        <x:v>143</x:v>
      </x:c>
      <x:c r="AX3460" s="50" t="str">
        <x:v>Discovery</x:v>
      </x:c>
      <x:c r="AY3460" s="50" t="str">
        <x:v>目立つ機械的警告なし（定性確認は別途必要）</x:v>
      </x:c>
      <x:c r="AZ3460" s="59" t="str">
        <x:v>2025-06-25 13:02</x:v>
      </x:c>
      <x:c r="BA3460" s="53" t="n">
        <x:v>38322</x:v>
      </x:c>
      <x:c r="BB3460" s="50"/>
      <x:c r="BC3460" s="50"/>
      <x:c r="BD3460" s="50"/>
    </x:row>
    <x:row r="3461">
      <x:c r="A3461" s="50" t="n">
        <x:v>3460</x:v>
      </x:c>
      <x:c r="B3461" s="50" t="str">
        <x:v>8075</x:v>
      </x:c>
      <x:c r="C3461" s="50" t="str">
        <x:v>8075.T</x:v>
      </x:c>
      <x:c r="D3461" s="50" t="str">
        <x:v>Shinsho Corporation</x:v>
      </x:c>
      <x:c r="E3461" s="50" t="str">
        <x:v>Prime Market (Domestic)</x:v>
      </x:c>
      <x:c r="F3461" s="50" t="str">
        <x:v>Wholesale Trade</x:v>
      </x:c>
      <x:c r="G3461" s="51" t="n">
        <x:v>784160</x:v>
      </x:c>
      <x:c r="H3461" s="51" t="n">
        <x:v>494351</x:v>
      </x:c>
      <x:c r="I3461" s="51" t="n">
        <x:v>584856</x:v>
      </x:c>
      <x:c r="J3461" s="51" t="n">
        <x:v>591431</x:v>
      </x:c>
      <x:c r="K3461" s="51" t="n">
        <x:v>617177</x:v>
      </x:c>
      <x:c r="L3461" s="52" t="n">
        <x:f>IFERROR(H3461/G3461-1,"")</x:f>
        <x:v>-0.3695789124668435</x:v>
      </x:c>
      <x:c r="M3461" s="52" t="n">
        <x:f>IFERROR(I3461/H3461-1,"")</x:f>
        <x:v>0.18307841998903607</x:v>
      </x:c>
      <x:c r="N3461" s="52" t="n">
        <x:f>IFERROR(J3461/I3461-1,"")</x:f>
        <x:v>0.01124208352141376</x:v>
      </x:c>
      <x:c r="O3461" s="52" t="n">
        <x:f>IFERROR(K3461/J3461-1,"")</x:f>
        <x:v>0.04353170530459183</x:v>
      </x:c>
      <x:c r="P3461" s="52" t="n">
        <x:f>IFERROR((K3461/G3461)^(1/4)-1,"")</x:f>
        <x:v>-0.058107666521741264</x:v>
      </x:c>
      <x:c r="Q3461" s="51" t="n">
        <x:v>13223</x:v>
      </x:c>
      <x:c r="R3461" s="52" t="n">
        <x:f>IFERROR(Q3461/K3461,"")</x:f>
        <x:v>0.021424972090664428</x:v>
      </x:c>
      <x:c r="S3461" s="53" t="n">
        <x:v>17654</x:v>
      </x:c>
      <x:c r="T3461" s="50" t="str">
        <x:v>EDINET_company_history</x:v>
      </x:c>
      <x:c r="U3461" s="50" t="str">
        <x:v>みずほ信託銀行㈱（退職給付信託神戸製鋼所口）</x:v>
      </x:c>
      <x:c r="V3461" s="54" t="n">
        <x:v>0.2153</x:v>
      </x:c>
      <x:c r="W3461" s="50" t="str">
        <x:v>髙下 拡展 / 足達 雅人 / 西村 悟</x:v>
      </x:c>
      <x:c r="X3461" s="50" t="b">
        <x:f>AND(COUNT(L3461:O3461)=4,L3461&gt;='設定'!$B$6,M3461&gt;='設定'!$B$6,N3461&gt;='設定'!$B$6,O3461&gt;='設定'!$B$6)</x:f>
        <x:v>0</x:v>
      </x:c>
      <x:c r="Y3461" s="50" t="b">
        <x:f>AND(COUNT(G3461:K3461)=5,P3461&gt;='設定'!$B$7)</x:f>
        <x:v>0</x:v>
      </x:c>
      <x:c r="Z3461" s="50" t="b">
        <x:f>AND(ISNUMBER(R3461),R3461&gt;='設定'!$B$8)</x:f>
        <x:v>0</x:v>
      </x:c>
      <x:c r="AA3461" s="50" t="b">
        <x:f>AND(ISNUMBER(S3461),S3461&gt;=DATE(YEAR('設定'!$B$10)-'設定'!$B$9,MONTH('設定'!$B$10),DAY('設定'!$B$10)))</x:f>
        <x:v>0</x:v>
      </x:c>
      <x:c r="AB3461" s="55" t="b">
        <x:v>0</x:v>
      </x:c>
      <x:c r="AC3461" s="55" t="b">
        <x:v>0</x:v>
      </x:c>
      <x:c r="AD3461" s="50" t="n">
        <x:f>IF(X3461,1,0)+IF(Z3461,1,0)+IF(AA3461,1,0)+IF(AB3461,1,0)</x:f>
        <x:v>0</x:v>
      </x:c>
      <x:c r="AE3461" s="50" t="n">
        <x:f>IF(Y3461,1,0)+IF(Z3461,1,0)+IF(AA3461,1,0)+IF(AB3461,1,0)</x:f>
        <x:v>0</x:v>
      </x:c>
      <x:c r="AF3461" s="50" t="n">
        <x:f>IF(Y3461,1,0)+IF(Z3461,1,0)+IF(AA3461,1,0)+IF(AC3461,1,0)</x:f>
        <x:v>0</x:v>
      </x:c>
      <x:c r="AG3461" s="53" t="n">
        <x:v>44348</x:v>
      </x:c>
      <x:c r="AH3461" s="50" t="str">
        <x:v>S100W3WK</x:v>
      </x:c>
      <x:c r="AI3461" s="50" t="str">
        <x:v>NetSalesSummaryOfBusinessResults</x:v>
      </x:c>
      <x:c r="AJ3461" s="50" t="str">
        <x:v>OperatingIncome</x:v>
      </x:c>
      <x:c r="AK3461" s="53" t="n">
        <x:v>45747</x:v>
      </x:c>
      <x:c r="AL3461" s="50" t="str">
        <x:v>365/365/365/366/365</x:v>
      </x:c>
      <x:c r="AM3461" s="51" t="n">
        <x:v>8852962</x:v>
      </x:c>
      <x:c r="AN3461" s="51" t="n">
        <x:v>2383</x:v>
      </x:c>
      <x:c r="AO3461" s="51" t="n">
        <x:f>IFERROR(AM3461*AN3461,"")</x:f>
        <x:v>21096608446</x:v>
      </x:c>
      <x:c r="AP3461" s="56" t="n">
        <x:f>IFERROR(AO3461/(K3461*1000000),"")</x:f>
        <x:v>0.03418242813001781</x:v>
      </x:c>
      <x:c r="AQ3461" s="57" t="n">
        <x:v>127553006.66666669</x:v>
      </x:c>
      <x:c r="AR3461" s="52" t="n">
        <x:v>0.30454684458253</x:v>
      </x:c>
      <x:c r="AS3461" s="52" t="n">
        <x:v>-0.446226182422525</x:v>
      </x:c>
      <x:c r="AT3461" s="55" t="b">
        <x:v>1</x:v>
      </x:c>
      <x:c r="AU3461" s="50"/>
      <x:c r="AV3461" s="58" t="n">
        <x:v>-0.1666681024078767</x:v>
      </x:c>
      <x:c r="AW3461" s="50" t="n">
        <x:v>2912</x:v>
      </x:c>
      <x:c r="AX3461" s="50" t="str">
        <x:v>Transformation Moat</x:v>
      </x:c>
      <x:c r="AY3461" s="50" t="str">
        <x:v>目立つ機械的警告なし（定性確認は別途必要）</x:v>
      </x:c>
      <x:c r="AZ3461" s="59" t="str">
        <x:v>2025-06-25 10:55</x:v>
      </x:c>
      <x:c r="BA3461" s="53" t="n">
        <x:v>17654</x:v>
      </x:c>
      <x:c r="BB3461" s="50"/>
      <x:c r="BC3461" s="50"/>
      <x:c r="BD3461" s="50" t="str">
        <x:v>TOPIX Small 2</x:v>
      </x:c>
    </x:row>
    <x:row r="3462">
      <x:c r="A3462" s="50" t="n">
        <x:v>3461</x:v>
      </x:c>
      <x:c r="B3462" s="50" t="str">
        <x:v>2778</x:v>
      </x:c>
      <x:c r="C3462" s="50" t="str">
        <x:v>2778.T</x:v>
      </x:c>
      <x:c r="D3462" s="50" t="str">
        <x:v>PALEMO HOLDINGS CO.,LTD.</x:v>
      </x:c>
      <x:c r="E3462" s="50" t="str">
        <x:v>Standard Market(Domestic)</x:v>
      </x:c>
      <x:c r="F3462" s="50" t="str">
        <x:v>Retail Trade</x:v>
      </x:c>
      <x:c r="G3462" s="51" t="n">
        <x:v>17907.189</x:v>
      </x:c>
      <x:c r="H3462" s="51" t="n">
        <x:v>17513.597</x:v>
      </x:c>
      <x:c r="I3462" s="51" t="n">
        <x:v>15941.204</x:v>
      </x:c>
      <x:c r="J3462" s="51" t="n">
        <x:v>15040.684</x:v>
      </x:c>
      <x:c r="K3462" s="51" t="n">
        <x:v>14082.615</x:v>
      </x:c>
      <x:c r="L3462" s="52" t="n">
        <x:f>IFERROR(H3462/G3462-1,"")</x:f>
        <x:v>-0.02197955245795402</x:v>
      </x:c>
      <x:c r="M3462" s="52" t="n">
        <x:f>IFERROR(I3462/H3462-1,"")</x:f>
        <x:v>-0.08978127108897171</x:v>
      </x:c>
      <x:c r="N3462" s="52" t="n">
        <x:f>IFERROR(J3462/I3462-1,"")</x:f>
        <x:v>-0.05649008694700852</x:v>
      </x:c>
      <x:c r="O3462" s="52" t="n">
        <x:f>IFERROR(K3462/J3462-1,"")</x:f>
        <x:v>-0.06369849935016247</x:v>
      </x:c>
      <x:c r="P3462" s="52" t="n">
        <x:f>IFERROR((K3462/G3462)^(1/4)-1,"")</x:f>
        <x:v>-0.05829696031677212</x:v>
      </x:c>
      <x:c r="Q3462" s="51" t="n">
        <x:v>190.358</x:v>
      </x:c>
      <x:c r="R3462" s="52" t="n">
        <x:f>IFERROR(Q3462/K3462,"")</x:f>
        <x:v>0.013517233837607575</x:v>
      </x:c>
      <x:c r="S3462" s="53" t="n">
        <x:v>38322</x:v>
      </x:c>
      <x:c r="T3462" s="50" t="str">
        <x:v>EDINET_company_history</x:v>
      </x:c>
      <x:c r="U3462" s="50" t="str">
        <x:v>株式会社西松屋チェーン</x:v>
      </x:c>
      <x:c r="V3462" s="54" t="n">
        <x:v>0.174</x:v>
      </x:c>
      <x:c r="W3462" s="50" t="str">
        <x:v>香 西 雅 弘 / 増 田 仁 敬</x:v>
      </x:c>
      <x:c r="X3462" s="50" t="b">
        <x:f>AND(COUNT(L3462:O3462)=4,L3462&gt;='設定'!$B$6,M3462&gt;='設定'!$B$6,N3462&gt;='設定'!$B$6,O3462&gt;='設定'!$B$6)</x:f>
        <x:v>0</x:v>
      </x:c>
      <x:c r="Y3462" s="50" t="b">
        <x:f>AND(COUNT(G3462:K3462)=5,P3462&gt;='設定'!$B$7)</x:f>
        <x:v>0</x:v>
      </x:c>
      <x:c r="Z3462" s="50" t="b">
        <x:f>AND(ISNUMBER(R3462),R3462&gt;='設定'!$B$8)</x:f>
        <x:v>0</x:v>
      </x:c>
      <x:c r="AA3462" s="50" t="b">
        <x:f>AND(ISNUMBER(S3462),S3462&gt;=DATE(YEAR('設定'!$B$10)-'設定'!$B$9,MONTH('設定'!$B$10),DAY('設定'!$B$10)))</x:f>
        <x:v>0</x:v>
      </x:c>
      <x:c r="AB3462" s="55" t="b">
        <x:v>0</x:v>
      </x:c>
      <x:c r="AC3462" s="55" t="b">
        <x:v>0</x:v>
      </x:c>
      <x:c r="AD3462" s="50" t="n">
        <x:f>IF(X3462,1,0)+IF(Z3462,1,0)+IF(AA3462,1,0)+IF(AB3462,1,0)</x:f>
        <x:v>0</x:v>
      </x:c>
      <x:c r="AE3462" s="50" t="n">
        <x:f>IF(Y3462,1,0)+IF(Z3462,1,0)+IF(AA3462,1,0)+IF(AB3462,1,0)</x:f>
        <x:v>0</x:v>
      </x:c>
      <x:c r="AF3462" s="50" t="n">
        <x:f>IF(Y3462,1,0)+IF(Z3462,1,0)+IF(AA3462,1,0)+IF(AC3462,1,0)</x:f>
        <x:v>0</x:v>
      </x:c>
      <x:c r="AG3462" s="53" t="n">
        <x:v>44348</x:v>
      </x:c>
      <x:c r="AH3462" s="50" t="str">
        <x:v>S100Y39Y</x:v>
      </x:c>
      <x:c r="AI3462" s="50" t="str">
        <x:v>NetSalesSummaryOfBusinessResults</x:v>
      </x:c>
      <x:c r="AJ3462" s="50" t="str">
        <x:v>OperatingIncome</x:v>
      </x:c>
      <x:c r="AK3462" s="53" t="n">
        <x:v>46073</x:v>
      </x:c>
      <x:c r="AL3462" s="50" t="str">
        <x:v>365/365/365/366/365</x:v>
      </x:c>
      <x:c r="AM3462" s="51" t="n">
        <x:v>11992249</x:v>
      </x:c>
      <x:c r="AN3462" s="51" t="n">
        <x:v>110</x:v>
      </x:c>
      <x:c r="AO3462" s="51" t="n">
        <x:f>IFERROR(AM3462*AN3462,"")</x:f>
        <x:v>1319147390</x:v>
      </x:c>
      <x:c r="AP3462" s="56" t="n">
        <x:f>IFERROR(AO3462/(K3462*1000000),"")</x:f>
        <x:v>0.09367204812458482</x:v>
      </x:c>
      <x:c r="AQ3462" s="57" t="n">
        <x:v>21675880</x:v>
      </x:c>
      <x:c r="AR3462" s="52" t="n">
        <x:v>0.5533580743514369</x:v>
      </x:c>
      <x:c r="AS3462" s="52" t="n">
        <x:v>-0.6194029850746269</x:v>
      </x:c>
      <x:c r="AT3462" s="55" t="b">
        <x:v>1</x:v>
      </x:c>
      <x:c r="AU3462" s="50"/>
      <x:c r="AV3462" s="58" t="n">
        <x:v>-0.5084113363835336</x:v>
      </x:c>
      <x:c r="AW3462" s="50" t="n">
        <x:v>3503</x:v>
      </x:c>
      <x:c r="AX3462" s="50" t="str">
        <x:v>Transformation Moat</x:v>
      </x:c>
      <x:c r="AY3462" s="50" t="str">
        <x:v>ローカル5年最大下落率-60%以下</x:v>
      </x:c>
      <x:c r="AZ3462" s="59" t="str">
        <x:v>2026-05-13 09:04</x:v>
      </x:c>
      <x:c r="BA3462" s="53" t="n">
        <x:v>38322</x:v>
      </x:c>
      <x:c r="BB3462" s="50"/>
      <x:c r="BC3462" s="50"/>
      <x:c r="BD3462" s="50"/>
    </x:row>
    <x:row r="3463">
      <x:c r="A3463" s="50" t="n">
        <x:v>3462</x:v>
      </x:c>
      <x:c r="B3463" s="50" t="str">
        <x:v>2266</x:v>
      </x:c>
      <x:c r="C3463" s="50" t="str">
        <x:v>2266.T</x:v>
      </x:c>
      <x:c r="D3463" s="50" t="str">
        <x:v>ROKKO BUTTER CO.,LTD.</x:v>
      </x:c>
      <x:c r="E3463" s="50" t="str">
        <x:v>Prime Market (Domestic)</x:v>
      </x:c>
      <x:c r="F3463" s="50" t="str">
        <x:v>Foods</x:v>
      </x:c>
      <x:c r="G3463" s="51" t="n">
        <x:v>55073</x:v>
      </x:c>
      <x:c r="H3463" s="51" t="n">
        <x:v>41924</x:v>
      </x:c>
      <x:c r="I3463" s="51" t="n">
        <x:v>44296</x:v>
      </x:c>
      <x:c r="J3463" s="51" t="n">
        <x:v>42924</x:v>
      </x:c>
      <x:c r="K3463" s="51" t="n">
        <x:v>43293</x:v>
      </x:c>
      <x:c r="L3463" s="52" t="n">
        <x:f>IFERROR(H3463/G3463-1,"")</x:f>
        <x:v>-0.23875583316688753</x:v>
      </x:c>
      <x:c r="M3463" s="52" t="n">
        <x:f>IFERROR(I3463/H3463-1,"")</x:f>
        <x:v>0.05657857074706607</x:v>
      </x:c>
      <x:c r="N3463" s="52" t="n">
        <x:f>IFERROR(J3463/I3463-1,"")</x:f>
        <x:v>-0.030973451327433676</x:v>
      </x:c>
      <x:c r="O3463" s="52" t="n">
        <x:f>IFERROR(K3463/J3463-1,"")</x:f>
        <x:v>0.008596589320659875</x:v>
      </x:c>
      <x:c r="P3463" s="52" t="n">
        <x:f>IFERROR((K3463/G3463)^(1/4)-1,"")</x:f>
        <x:v>-0.05839287362540435</x:v>
      </x:c>
      <x:c r="Q3463" s="51" t="n">
        <x:v>1432.973</x:v>
      </x:c>
      <x:c r="R3463" s="52" t="n">
        <x:f>IFERROR(Q3463/K3463,"")</x:f>
        <x:v>0.03309941560991384</x:v>
      </x:c>
      <x:c r="S3463" s="53" t="n">
        <x:v>23132</x:v>
      </x:c>
      <x:c r="T3463" s="50" t="str">
        <x:v>EDINET_company_history</x:v>
      </x:c>
      <x:c r="U3463" s="50" t="str">
        <x:v>三菱商事株式会社</x:v>
      </x:c>
      <x:c r="V3463" s="54" t="n">
        <x:v>0.1652</x:v>
      </x:c>
      <x:c r="W3463" s="50" t="str">
        <x:v>塚本 浩康</x:v>
      </x:c>
      <x:c r="X3463" s="50" t="b">
        <x:f>AND(COUNT(L3463:O3463)=4,L3463&gt;='設定'!$B$6,M3463&gt;='設定'!$B$6,N3463&gt;='設定'!$B$6,O3463&gt;='設定'!$B$6)</x:f>
        <x:v>0</x:v>
      </x:c>
      <x:c r="Y3463" s="50" t="b">
        <x:f>AND(COUNT(G3463:K3463)=5,P3463&gt;='設定'!$B$7)</x:f>
        <x:v>0</x:v>
      </x:c>
      <x:c r="Z3463" s="50" t="b">
        <x:f>AND(ISNUMBER(R3463),R3463&gt;='設定'!$B$8)</x:f>
        <x:v>0</x:v>
      </x:c>
      <x:c r="AA3463" s="50" t="b">
        <x:f>AND(ISNUMBER(S3463),S3463&gt;=DATE(YEAR('設定'!$B$10)-'設定'!$B$9,MONTH('設定'!$B$10),DAY('設定'!$B$10)))</x:f>
        <x:v>0</x:v>
      </x:c>
      <x:c r="AB3463" s="55" t="b">
        <x:v>0</x:v>
      </x:c>
      <x:c r="AC3463" s="55" t="b">
        <x:v>0</x:v>
      </x:c>
      <x:c r="AD3463" s="50" t="n">
        <x:f>IF(X3463,1,0)+IF(Z3463,1,0)+IF(AA3463,1,0)+IF(AB3463,1,0)</x:f>
        <x:v>0</x:v>
      </x:c>
      <x:c r="AE3463" s="50" t="n">
        <x:f>IF(Y3463,1,0)+IF(Z3463,1,0)+IF(AA3463,1,0)+IF(AB3463,1,0)</x:f>
        <x:v>0</x:v>
      </x:c>
      <x:c r="AF3463" s="50" t="n">
        <x:f>IF(Y3463,1,0)+IF(Z3463,1,0)+IF(AA3463,1,0)+IF(AC3463,1,0)</x:f>
        <x:v>0</x:v>
      </x:c>
      <x:c r="AG3463" s="53" t="n">
        <x:v>44348</x:v>
      </x:c>
      <x:c r="AH3463" s="50" t="str">
        <x:v>S100XSYQ</x:v>
      </x:c>
      <x:c r="AI3463" s="50" t="str">
        <x:v>NetSalesSummaryOfBusinessResults</x:v>
      </x:c>
      <x:c r="AJ3463" s="50" t="str">
        <x:v>OperatingIncome</x:v>
      </x:c>
      <x:c r="AK3463" s="53" t="n">
        <x:v>46022</x:v>
      </x:c>
      <x:c r="AL3463" s="50" t="str">
        <x:v>365/365/365/366/365</x:v>
      </x:c>
      <x:c r="AM3463" s="51" t="n">
        <x:v>19482925</x:v>
      </x:c>
      <x:c r="AN3463" s="51" t="n">
        <x:v>1046</x:v>
      </x:c>
      <x:c r="AO3463" s="51" t="n">
        <x:f>IFERROR(AM3463*AN3463,"")</x:f>
        <x:v>20379139550</x:v>
      </x:c>
      <x:c r="AP3463" s="56" t="n">
        <x:f>IFERROR(AO3463/(K3463*1000000),"")</x:f>
        <x:v>0.4707259730210427</x:v>
      </x:c>
      <x:c r="AQ3463" s="57" t="n">
        <x:v>38681195</x:v>
      </x:c>
      <x:c r="AR3463" s="52" t="n">
        <x:v>0.2266176030134603</x:v>
      </x:c>
      <x:c r="AS3463" s="52" t="n">
        <x:v>-0.357186731725936</x:v>
      </x:c>
      <x:c r="AT3463" s="55" t="b">
        <x:v>1</x:v>
      </x:c>
      <x:c r="AU3463" s="50"/>
      <x:c r="AV3463" s="58" t="n">
        <x:v>-0.115681034621048</x:v>
      </x:c>
      <x:c r="AW3463" s="50" t="n">
        <x:v>2691</x:v>
      </x:c>
      <x:c r="AX3463" s="50" t="str">
        <x:v>Transformation Moat</x:v>
      </x:c>
      <x:c r="AY3463" s="50" t="str">
        <x:v>目立つ機械的警告なし（定性確認は別途必要）</x:v>
      </x:c>
      <x:c r="AZ3463" s="59" t="str">
        <x:v>2026-03-25 15:15</x:v>
      </x:c>
      <x:c r="BA3463" s="53" t="n">
        <x:v>23132</x:v>
      </x:c>
      <x:c r="BB3463" s="50"/>
      <x:c r="BC3463" s="50"/>
      <x:c r="BD3463" s="50" t="str">
        <x:v>TOPIX Small 2</x:v>
      </x:c>
    </x:row>
    <x:row r="3464">
      <x:c r="A3464" s="50" t="n">
        <x:v>3463</x:v>
      </x:c>
      <x:c r="B3464" s="50" t="str">
        <x:v>6706</x:v>
      </x:c>
      <x:c r="C3464" s="50" t="str">
        <x:v>6706.T</x:v>
      </x:c>
      <x:c r="D3464" s="50" t="str">
        <x:v>DKK Co.,Ltd.</x:v>
      </x:c>
      <x:c r="E3464" s="50" t="str">
        <x:v>Prime Market (Domestic)</x:v>
      </x:c>
      <x:c r="F3464" s="50" t="str">
        <x:v>Electric Appliances</x:v>
      </x:c>
      <x:c r="G3464" s="51" t="n">
        <x:v>41478</x:v>
      </x:c>
      <x:c r="H3464" s="51" t="n">
        <x:v>33968</x:v>
      </x:c>
      <x:c r="I3464" s="51" t="n">
        <x:v>31817</x:v>
      </x:c>
      <x:c r="J3464" s="51" t="n">
        <x:v>28864</x:v>
      </x:c>
      <x:c r="K3464" s="51" t="n">
        <x:v>32582</x:v>
      </x:c>
      <x:c r="L3464" s="52" t="n">
        <x:f>IFERROR(H3464/G3464-1,"")</x:f>
        <x:v>-0.18105983895076905</x:v>
      </x:c>
      <x:c r="M3464" s="52" t="n">
        <x:f>IFERROR(I3464/H3464-1,"")</x:f>
        <x:v>-0.06332430522845034</x:v>
      </x:c>
      <x:c r="N3464" s="52" t="n">
        <x:f>IFERROR(J3464/I3464-1,"")</x:f>
        <x:v>-0.0928120187321243</x:v>
      </x:c>
      <x:c r="O3464" s="52" t="n">
        <x:f>IFERROR(K3464/J3464-1,"")</x:f>
        <x:v>0.12881097560975618</x:v>
      </x:c>
      <x:c r="P3464" s="52" t="n">
        <x:f>IFERROR((K3464/G3464)^(1/4)-1,"")</x:f>
        <x:v>-0.058565774189377584</x:v>
      </x:c>
      <x:c r="Q3464" s="51" t="n">
        <x:v>935</x:v>
      </x:c>
      <x:c r="R3464" s="52" t="n">
        <x:f>IFERROR(Q3464/K3464,"")</x:f>
        <x:v>0.028696826468602294</x:v>
      </x:c>
      <x:c r="S3464" s="53" t="n">
        <x:v>22555</x:v>
      </x:c>
      <x:c r="T3464" s="50" t="str">
        <x:v>EDINET_company_history</x:v>
      </x:c>
      <x:c r="U3464" s="50" t="str">
        <x:v>日本マスタートラスト信託銀行株式会社（信託口）</x:v>
      </x:c>
      <x:c r="V3464" s="54" t="n">
        <x:v>0.1075</x:v>
      </x:c>
      <x:c r="W3464" s="50" t="str">
        <x:v>近藤 忠登史</x:v>
      </x:c>
      <x:c r="X3464" s="50" t="b">
        <x:f>AND(COUNT(L3464:O3464)=4,L3464&gt;='設定'!$B$6,M3464&gt;='設定'!$B$6,N3464&gt;='設定'!$B$6,O3464&gt;='設定'!$B$6)</x:f>
        <x:v>0</x:v>
      </x:c>
      <x:c r="Y3464" s="50" t="b">
        <x:f>AND(COUNT(G3464:K3464)=5,P3464&gt;='設定'!$B$7)</x:f>
        <x:v>0</x:v>
      </x:c>
      <x:c r="Z3464" s="50" t="b">
        <x:f>AND(ISNUMBER(R3464),R3464&gt;='設定'!$B$8)</x:f>
        <x:v>0</x:v>
      </x:c>
      <x:c r="AA3464" s="50" t="b">
        <x:f>AND(ISNUMBER(S3464),S3464&gt;=DATE(YEAR('設定'!$B$10)-'設定'!$B$9,MONTH('設定'!$B$10),DAY('設定'!$B$10)))</x:f>
        <x:v>0</x:v>
      </x:c>
      <x:c r="AB3464" s="55" t="b">
        <x:v>0</x:v>
      </x:c>
      <x:c r="AC3464" s="55" t="b">
        <x:v>0</x:v>
      </x:c>
      <x:c r="AD3464" s="50" t="n">
        <x:f>IF(X3464,1,0)+IF(Z3464,1,0)+IF(AA3464,1,0)+IF(AB3464,1,0)</x:f>
        <x:v>0</x:v>
      </x:c>
      <x:c r="AE3464" s="50" t="n">
        <x:f>IF(Y3464,1,0)+IF(Z3464,1,0)+IF(AA3464,1,0)+IF(AB3464,1,0)</x:f>
        <x:v>0</x:v>
      </x:c>
      <x:c r="AF3464" s="50" t="n">
        <x:f>IF(Y3464,1,0)+IF(Z3464,1,0)+IF(AA3464,1,0)+IF(AC3464,1,0)</x:f>
        <x:v>0</x:v>
      </x:c>
      <x:c r="AG3464" s="53" t="n">
        <x:v>44348</x:v>
      </x:c>
      <x:c r="AH3464" s="50" t="str">
        <x:v>S100W1TK</x:v>
      </x:c>
      <x:c r="AI3464" s="50" t="str">
        <x:v>NetSalesSummaryOfBusinessResults</x:v>
      </x:c>
      <x:c r="AJ3464" s="50" t="str">
        <x:v>OperatingIncome</x:v>
      </x:c>
      <x:c r="AK3464" s="53" t="n">
        <x:v>45747</x:v>
      </x:c>
      <x:c r="AL3464" s="50" t="str">
        <x:v>365/365/365/366/365</x:v>
      </x:c>
      <x:c r="AM3464" s="51" t="n">
        <x:v>9264500</x:v>
      </x:c>
      <x:c r="AN3464" s="51" t="n">
        <x:v>3525</x:v>
      </x:c>
      <x:c r="AO3464" s="51" t="n">
        <x:f>IFERROR(AM3464*AN3464,"")</x:f>
        <x:v>32657362500</x:v>
      </x:c>
      <x:c r="AP3464" s="56" t="n">
        <x:f>IFERROR(AO3464/(K3464*1000000),"")</x:f>
        <x:v>1.002313010251059</x:v>
      </x:c>
      <x:c r="AQ3464" s="57" t="n">
        <x:v>118196791.66666669</x:v>
      </x:c>
      <x:c r="AR3464" s="52" t="n">
        <x:v>0.2835728021801488</x:v>
      </x:c>
      <x:c r="AS3464" s="52" t="n">
        <x:v>-0.3771167177942075</x:v>
      </x:c>
      <x:c r="AT3464" s="55" t="b">
        <x:v>0</x:v>
      </x:c>
      <x:c r="AU3464" s="50" t="str">
        <x:v>repeated_negative_operating_cf</x:v>
      </x:c>
      <x:c r="AV3464" s="58" t="n">
        <x:v>0.4506390253836663</x:v>
      </x:c>
      <x:c r="AW3464" s="50" t="n">
        <x:v>135</x:v>
      </x:c>
      <x:c r="AX3464" s="50" t="str">
        <x:v>Future Moat</x:v>
      </x:c>
      <x:c r="AY3464" s="50" t="str">
        <x:v>既存適格性フィルター不通過: repeated_negative_operating_cf</x:v>
      </x:c>
      <x:c r="AZ3464" s="59" t="str">
        <x:v>2025-06-26 15:20</x:v>
      </x:c>
      <x:c r="BA3464" s="53" t="n">
        <x:v>22555</x:v>
      </x:c>
      <x:c r="BB3464" s="50"/>
      <x:c r="BC3464" s="50"/>
      <x:c r="BD3464" s="50" t="str">
        <x:v>TOPIX Small 2</x:v>
      </x:c>
    </x:row>
    <x:row r="3465">
      <x:c r="A3465" s="50" t="n">
        <x:v>3464</x:v>
      </x:c>
      <x:c r="B3465" s="50" t="str">
        <x:v>6347</x:v>
      </x:c>
      <x:c r="C3465" s="50" t="str">
        <x:v>6347.T</x:v>
      </x:c>
      <x:c r="D3465" s="50" t="str">
        <x:v>PLACO CO.,LTD.</x:v>
      </x:c>
      <x:c r="E3465" s="50" t="str">
        <x:v>Standard Market(Domestic)</x:v>
      </x:c>
      <x:c r="F3465" s="50" t="str">
        <x:v>Machinery</x:v>
      </x:c>
      <x:c r="G3465" s="51" t="n">
        <x:v>2714.648</x:v>
      </x:c>
      <x:c r="H3465" s="51" t="n">
        <x:v>2719.712</x:v>
      </x:c>
      <x:c r="I3465" s="51" t="n">
        <x:v>3003.321</x:v>
      </x:c>
      <x:c r="J3465" s="51" t="n">
        <x:v>3411.146</x:v>
      </x:c>
      <x:c r="K3465" s="51" t="n">
        <x:v>2128.714</x:v>
      </x:c>
      <x:c r="L3465" s="52" t="n">
        <x:f>IFERROR(H3465/G3465-1,"")</x:f>
        <x:v>0.001865435224014167</x:v>
      </x:c>
      <x:c r="M3465" s="52" t="n">
        <x:f>IFERROR(I3465/H3465-1,"")</x:f>
        <x:v>0.10427905601769605</x:v>
      </x:c>
      <x:c r="N3465" s="52" t="n">
        <x:f>IFERROR(J3465/I3465-1,"")</x:f>
        <x:v>0.13579134564703543</x:v>
      </x:c>
      <x:c r="O3465" s="52" t="n">
        <x:f>IFERROR(K3465/J3465-1,"")</x:f>
        <x:v>-0.37595341858718456</x:v>
      </x:c>
      <x:c r="P3465" s="52" t="n">
        <x:f>IFERROR((K3465/G3465)^(1/4)-1,"")</x:f>
        <x:v>-0.05897546211294824</x:v>
      </x:c>
      <x:c r="Q3465" s="51" t="n">
        <x:v>-142.345</x:v>
      </x:c>
      <x:c r="R3465" s="52" t="n">
        <x:f>IFERROR(Q3465/K3465,"")</x:f>
        <x:v>-0.06686901105550111</x:v>
      </x:c>
      <x:c r="S3465" s="53" t="n">
        <x:v>38322</x:v>
      </x:c>
      <x:c r="T3465" s="50" t="str">
        <x:v>EDINET_company_history</x:v>
      </x:c>
      <x:c r="U3465" s="50" t="str">
        <x:v>有限会社フクジュコーポレーション</x:v>
      </x:c>
      <x:c r="V3465" s="54" t="n">
        <x:v>0.0967</x:v>
      </x:c>
      <x:c r="W3465" s="50" t="str">
        <x:v>古野孝志 / 菊池敏文</x:v>
      </x:c>
      <x:c r="X3465" s="50" t="b">
        <x:f>AND(COUNT(L3465:O3465)=4,L3465&gt;='設定'!$B$6,M3465&gt;='設定'!$B$6,N3465&gt;='設定'!$B$6,O3465&gt;='設定'!$B$6)</x:f>
        <x:v>0</x:v>
      </x:c>
      <x:c r="Y3465" s="50" t="b">
        <x:f>AND(COUNT(G3465:K3465)=5,P3465&gt;='設定'!$B$7)</x:f>
        <x:v>0</x:v>
      </x:c>
      <x:c r="Z3465" s="50" t="b">
        <x:f>AND(ISNUMBER(R3465),R3465&gt;='設定'!$B$8)</x:f>
        <x:v>0</x:v>
      </x:c>
      <x:c r="AA3465" s="50" t="b">
        <x:f>AND(ISNUMBER(S3465),S3465&gt;=DATE(YEAR('設定'!$B$10)-'設定'!$B$9,MONTH('設定'!$B$10),DAY('設定'!$B$10)))</x:f>
        <x:v>0</x:v>
      </x:c>
      <x:c r="AB3465" s="55" t="b">
        <x:v>0</x:v>
      </x:c>
      <x:c r="AC3465" s="55" t="b">
        <x:v>0</x:v>
      </x:c>
      <x:c r="AD3465" s="50" t="n">
        <x:f>IF(X3465,1,0)+IF(Z3465,1,0)+IF(AA3465,1,0)+IF(AB3465,1,0)</x:f>
        <x:v>0</x:v>
      </x:c>
      <x:c r="AE3465" s="50" t="n">
        <x:f>IF(Y3465,1,0)+IF(Z3465,1,0)+IF(AA3465,1,0)+IF(AB3465,1,0)</x:f>
        <x:v>0</x:v>
      </x:c>
      <x:c r="AF3465" s="50" t="n">
        <x:f>IF(Y3465,1,0)+IF(Z3465,1,0)+IF(AA3465,1,0)+IF(AC3465,1,0)</x:f>
        <x:v>0</x:v>
      </x:c>
      <x:c r="AG3465" s="53" t="n">
        <x:v>44348</x:v>
      </x:c>
      <x:c r="AH3465" s="50" t="str">
        <x:v>S100W7V7</x:v>
      </x:c>
      <x:c r="AI3465" s="50" t="str">
        <x:v>NetSalesSummaryOfBusinessResults</x:v>
      </x:c>
      <x:c r="AJ3465" s="50" t="str">
        <x:v>OperatingIncome</x:v>
      </x:c>
      <x:c r="AK3465" s="53" t="n">
        <x:v>45747</x:v>
      </x:c>
      <x:c r="AL3465" s="50" t="str">
        <x:v>365/365/365/366/365</x:v>
      </x:c>
      <x:c r="AM3465" s="51" t="n">
        <x:v>9413444</x:v>
      </x:c>
      <x:c r="AN3465" s="51" t="n">
        <x:v>263</x:v>
      </x:c>
      <x:c r="AO3465" s="51" t="n">
        <x:f>IFERROR(AM3465*AN3465,"")</x:f>
        <x:v>2475735772</x:v>
      </x:c>
      <x:c r="AP3465" s="56" t="n">
        <x:f>IFERROR(AO3465/(K3465*1000000),"")</x:f>
        <x:v>1.163019443664109</x:v>
      </x:c>
      <x:c r="AQ3465" s="57" t="n">
        <x:v>51835743.333333336</x:v>
      </x:c>
      <x:c r="AR3465" s="52" t="n">
        <x:v>0.5471567501037554</x:v>
      </x:c>
      <x:c r="AS3465" s="52" t="n">
        <x:v>-0.634159380506456</x:v>
      </x:c>
      <x:c r="AT3465" s="55" t="b">
        <x:v>0</x:v>
      </x:c>
      <x:c r="AU3465" s="50" t="str">
        <x:v>repeated_operating_loss</x:v>
      </x:c>
      <x:c r="AV3465" s="58" t="n">
        <x:v>-0.033928002100476</x:v>
      </x:c>
      <x:c r="AW3465" s="50" t="n">
        <x:v>2140</x:v>
      </x:c>
      <x:c r="AX3465" s="50" t="str">
        <x:v>Future Moat</x:v>
      </x:c>
      <x:c r="AY3465" s="50" t="str">
        <x:v>既存適格性フィルター不通過: repeated_operating_loss / ローカル5年最大下落率-60%以下</x:v>
      </x:c>
      <x:c r="AZ3465" s="59" t="str">
        <x:v>2025-06-27 09:24</x:v>
      </x:c>
      <x:c r="BA3465" s="53" t="n">
        <x:v>38322</x:v>
      </x:c>
      <x:c r="BB3465" s="50"/>
      <x:c r="BC3465" s="50"/>
      <x:c r="BD3465" s="50"/>
    </x:row>
    <x:row r="3466">
      <x:c r="A3466" s="50" t="n">
        <x:v>3465</x:v>
      </x:c>
      <x:c r="B3466" s="50" t="str">
        <x:v>6707</x:v>
      </x:c>
      <x:c r="C3466" s="50" t="str">
        <x:v>6707.T</x:v>
      </x:c>
      <x:c r="D3466" s="50" t="str">
        <x:v>Sanken Electric Co.,Ltd.</x:v>
      </x:c>
      <x:c r="E3466" s="50" t="str">
        <x:v>Prime Market (Domestic)</x:v>
      </x:c>
      <x:c r="F3466" s="50" t="str">
        <x:v>Electric Appliances</x:v>
      </x:c>
      <x:c r="G3466" s="51" t="n">
        <x:v>156795</x:v>
      </x:c>
      <x:c r="H3466" s="51" t="n">
        <x:v>175660</x:v>
      </x:c>
      <x:c r="I3466" s="51" t="n">
        <x:v>225387</x:v>
      </x:c>
      <x:c r="J3466" s="51" t="n">
        <x:v>235221</x:v>
      </x:c>
      <x:c r="K3466" s="51" t="n">
        <x:v>121619</x:v>
      </x:c>
      <x:c r="L3466" s="52" t="n">
        <x:f>IFERROR(H3466/G3466-1,"")</x:f>
        <x:v>0.12031633661787677</x:v>
      </x:c>
      <x:c r="M3466" s="52" t="n">
        <x:f>IFERROR(I3466/H3466-1,"")</x:f>
        <x:v>0.283086644654446</x:v>
      </x:c>
      <x:c r="N3466" s="52" t="n">
        <x:f>IFERROR(J3466/I3466-1,"")</x:f>
        <x:v>0.04363162027978551</x:v>
      </x:c>
      <x:c r="O3466" s="52" t="n">
        <x:f>IFERROR(K3466/J3466-1,"")</x:f>
        <x:v>-0.4829585793785419</x:v>
      </x:c>
      <x:c r="P3466" s="52" t="n">
        <x:f>IFERROR((K3466/G3466)^(1/4)-1,"")</x:f>
        <x:v>-0.06153667598163737</x:v>
      </x:c>
      <x:c r="Q3466" s="51" t="n">
        <x:v>-3788</x:v>
      </x:c>
      <x:c r="R3466" s="52" t="n">
        <x:f>IFERROR(Q3466/K3466,"")</x:f>
        <x:v>-0.031146449156792936</x:v>
      </x:c>
      <x:c r="S3466" s="53" t="n">
        <x:v>19115</x:v>
      </x:c>
      <x:c r="T3466" s="50" t="str">
        <x:v>EDINET_company_history</x:v>
      </x:c>
      <x:c r="U3466" s="50" t="str">
        <x:v>ゴールドマン・サックス・インターナショナル（常任代理人 ゴールドマン・サックス証券株式会社）</x:v>
      </x:c>
      <x:c r="V3466" s="54" t="n">
        <x:v>0.1036</x:v>
      </x:c>
      <x:c r="W3466" s="50" t="str">
        <x:v>髙 橋 広</x:v>
      </x:c>
      <x:c r="X3466" s="50" t="b">
        <x:f>AND(COUNT(L3466:O3466)=4,L3466&gt;='設定'!$B$6,M3466&gt;='設定'!$B$6,N3466&gt;='設定'!$B$6,O3466&gt;='設定'!$B$6)</x:f>
        <x:v>0</x:v>
      </x:c>
      <x:c r="Y3466" s="50" t="b">
        <x:f>AND(COUNT(G3466:K3466)=5,P3466&gt;='設定'!$B$7)</x:f>
        <x:v>0</x:v>
      </x:c>
      <x:c r="Z3466" s="50" t="b">
        <x:f>AND(ISNUMBER(R3466),R3466&gt;='設定'!$B$8)</x:f>
        <x:v>0</x:v>
      </x:c>
      <x:c r="AA3466" s="50" t="b">
        <x:f>AND(ISNUMBER(S3466),S3466&gt;=DATE(YEAR('設定'!$B$10)-'設定'!$B$9,MONTH('設定'!$B$10),DAY('設定'!$B$10)))</x:f>
        <x:v>0</x:v>
      </x:c>
      <x:c r="AB3466" s="55" t="b">
        <x:v>0</x:v>
      </x:c>
      <x:c r="AC3466" s="55" t="b">
        <x:v>0</x:v>
      </x:c>
      <x:c r="AD3466" s="50" t="n">
        <x:f>IF(X3466,1,0)+IF(Z3466,1,0)+IF(AA3466,1,0)+IF(AB3466,1,0)</x:f>
        <x:v>0</x:v>
      </x:c>
      <x:c r="AE3466" s="50" t="n">
        <x:f>IF(Y3466,1,0)+IF(Z3466,1,0)+IF(AA3466,1,0)+IF(AB3466,1,0)</x:f>
        <x:v>0</x:v>
      </x:c>
      <x:c r="AF3466" s="50" t="n">
        <x:f>IF(Y3466,1,0)+IF(Z3466,1,0)+IF(AA3466,1,0)+IF(AC3466,1,0)</x:f>
        <x:v>0</x:v>
      </x:c>
      <x:c r="AG3466" s="53" t="n">
        <x:v>44348</x:v>
      </x:c>
      <x:c r="AH3466" s="50" t="str">
        <x:v>S100W51U</x:v>
      </x:c>
      <x:c r="AI3466" s="50" t="str">
        <x:v>NetSalesSummaryOfBusinessResults</x:v>
      </x:c>
      <x:c r="AJ3466" s="50" t="str">
        <x:v>OperatingIncome</x:v>
      </x:c>
      <x:c r="AK3466" s="53" t="n">
        <x:v>45747</x:v>
      </x:c>
      <x:c r="AL3466" s="50" t="str">
        <x:v>365/365/365/366/365</x:v>
      </x:c>
      <x:c r="AM3466" s="51" t="n">
        <x:v>23211260</x:v>
      </x:c>
      <x:c r="AN3466" s="51" t="n">
        <x:v>8976</x:v>
      </x:c>
      <x:c r="AO3466" s="51" t="n">
        <x:f>IFERROR(AM3466*AN3466,"")</x:f>
        <x:v>208344269760</x:v>
      </x:c>
      <x:c r="AP3466" s="56" t="n">
        <x:f>IFERROR(AO3466/(K3466*1000000),"")</x:f>
        <x:v>1.7130898112959323</x:v>
      </x:c>
      <x:c r="AQ3466" s="57" t="n">
        <x:v>1184136345</x:v>
      </x:c>
      <x:c r="AR3466" s="52" t="n">
        <x:v>0.4940937315675825</x:v>
      </x:c>
      <x:c r="AS3466" s="52" t="n">
        <x:v>-0.6618838477490194</x:v>
      </x:c>
      <x:c r="AT3466" s="55" t="b">
        <x:v>1</x:v>
      </x:c>
      <x:c r="AU3466" s="50"/>
      <x:c r="AV3466" s="58" t="n">
        <x:v>0.1026824525291458</x:v>
      </x:c>
      <x:c r="AW3466" s="50" t="n">
        <x:v>1216</x:v>
      </x:c>
      <x:c r="AX3466" s="50" t="str">
        <x:v>Future Moat</x:v>
      </x:c>
      <x:c r="AY3466" s="50" t="str">
        <x:v>ローカル5年最大下落率-60%以下</x:v>
      </x:c>
      <x:c r="AZ3466" s="59" t="str">
        <x:v>2025-06-26 15:30</x:v>
      </x:c>
      <x:c r="BA3466" s="53" t="n">
        <x:v>19115</x:v>
      </x:c>
      <x:c r="BB3466" s="50"/>
      <x:c r="BC3466" s="50"/>
      <x:c r="BD3466" s="50" t="str">
        <x:v>TOPIX Mid400</x:v>
      </x:c>
    </x:row>
    <x:row r="3467">
      <x:c r="A3467" s="50" t="n">
        <x:v>3466</x:v>
      </x:c>
      <x:c r="B3467" s="50" t="str">
        <x:v>2790</x:v>
      </x:c>
      <x:c r="C3467" s="50" t="str">
        <x:v>2790.T</x:v>
      </x:c>
      <x:c r="D3467" s="50" t="str">
        <x:v>NAFCO Co.,Ltd.</x:v>
      </x:c>
      <x:c r="E3467" s="50" t="str">
        <x:v>Standard Market(Domestic)</x:v>
      </x:c>
      <x:c r="F3467" s="50" t="str">
        <x:v>Retail Trade</x:v>
      </x:c>
      <x:c r="G3467" s="51" t="n">
        <x:v>235077</x:v>
      </x:c>
      <x:c r="H3467" s="51" t="n">
        <x:v>207410</x:v>
      </x:c>
      <x:c r="I3467" s="51" t="n">
        <x:v>203170</x:v>
      </x:c>
      <x:c r="J3467" s="51" t="n">
        <x:v>192974</x:v>
      </x:c>
      <x:c r="K3467" s="51" t="n">
        <x:v>181850</x:v>
      </x:c>
      <x:c r="L3467" s="52" t="n">
        <x:f>IFERROR(H3467/G3467-1,"")</x:f>
        <x:v>-0.1176933515401336</x:v>
      </x:c>
      <x:c r="M3467" s="52" t="n">
        <x:f>IFERROR(I3467/H3467-1,"")</x:f>
        <x:v>-0.020442601610337063</x:v>
      </x:c>
      <x:c r="N3467" s="52" t="n">
        <x:f>IFERROR(J3467/I3467-1,"")</x:f>
        <x:v>-0.05018457449426583</x:v>
      </x:c>
      <x:c r="O3467" s="52" t="n">
        <x:f>IFERROR(K3467/J3467-1,"")</x:f>
        <x:v>-0.05764507135676311</x:v>
      </x:c>
      <x:c r="P3467" s="52" t="n">
        <x:f>IFERROR((K3467/G3467)^(1/4)-1,"")</x:f>
        <x:v>-0.06216639317316175</x:v>
      </x:c>
      <x:c r="Q3467" s="51" t="n">
        <x:v>1266</x:v>
      </x:c>
      <x:c r="R3467" s="52" t="n">
        <x:f>IFERROR(Q3467/K3467,"")</x:f>
        <x:v>0.006961781688204564</x:v>
      </x:c>
      <x:c r="S3467" s="53" t="n">
        <x:v>38322</x:v>
      </x:c>
      <x:c r="T3467" s="50" t="str">
        <x:v>EDINET_company_history</x:v>
      </x:c>
      <x:c r="U3467" s="50" t="str">
        <x:v>株式会社深勝興産</x:v>
      </x:c>
      <x:c r="V3467" s="54" t="n">
        <x:v>0.3157</x:v>
      </x:c>
      <x:c r="W3467" s="50" t="str">
        <x:v>石 田 卓 巳 / 石 田 佳 子 / 髙 野 將 光</x:v>
      </x:c>
      <x:c r="X3467" s="50" t="b">
        <x:f>AND(COUNT(L3467:O3467)=4,L3467&gt;='設定'!$B$6,M3467&gt;='設定'!$B$6,N3467&gt;='設定'!$B$6,O3467&gt;='設定'!$B$6)</x:f>
        <x:v>0</x:v>
      </x:c>
      <x:c r="Y3467" s="50" t="b">
        <x:f>AND(COUNT(G3467:K3467)=5,P3467&gt;='設定'!$B$7)</x:f>
        <x:v>0</x:v>
      </x:c>
      <x:c r="Z3467" s="50" t="b">
        <x:f>AND(ISNUMBER(R3467),R3467&gt;='設定'!$B$8)</x:f>
        <x:v>0</x:v>
      </x:c>
      <x:c r="AA3467" s="50" t="b">
        <x:f>AND(ISNUMBER(S3467),S3467&gt;=DATE(YEAR('設定'!$B$10)-'設定'!$B$9,MONTH('設定'!$B$10),DAY('設定'!$B$10)))</x:f>
        <x:v>0</x:v>
      </x:c>
      <x:c r="AB3467" s="55" t="b">
        <x:v>0</x:v>
      </x:c>
      <x:c r="AC3467" s="55" t="b">
        <x:v>0</x:v>
      </x:c>
      <x:c r="AD3467" s="50" t="n">
        <x:f>IF(X3467,1,0)+IF(Z3467,1,0)+IF(AA3467,1,0)+IF(AB3467,1,0)</x:f>
        <x:v>0</x:v>
      </x:c>
      <x:c r="AE3467" s="50" t="n">
        <x:f>IF(Y3467,1,0)+IF(Z3467,1,0)+IF(AA3467,1,0)+IF(AB3467,1,0)</x:f>
        <x:v>0</x:v>
      </x:c>
      <x:c r="AF3467" s="50" t="n">
        <x:f>IF(Y3467,1,0)+IF(Z3467,1,0)+IF(AA3467,1,0)+IF(AC3467,1,0)</x:f>
        <x:v>0</x:v>
      </x:c>
      <x:c r="AG3467" s="53" t="n">
        <x:v>44348</x:v>
      </x:c>
      <x:c r="AH3467" s="50" t="str">
        <x:v>S100W89S</x:v>
      </x:c>
      <x:c r="AI3467" s="50" t="str">
        <x:v>OperatingRevenue1SummaryOfBusinessResults</x:v>
      </x:c>
      <x:c r="AJ3467" s="50" t="str">
        <x:v>OperatingIncome</x:v>
      </x:c>
      <x:c r="AK3467" s="53" t="n">
        <x:v>45747</x:v>
      </x:c>
      <x:c r="AL3467" s="50" t="str">
        <x:v>365/365/365/366/365</x:v>
      </x:c>
      <x:c r="AM3467" s="51" t="n">
        <x:v>24582700</x:v>
      </x:c>
      <x:c r="AN3467" s="51" t="n">
        <x:v>2097</x:v>
      </x:c>
      <x:c r="AO3467" s="51" t="n">
        <x:f>IFERROR(AM3467*AN3467,"")</x:f>
        <x:v>51549921900</x:v>
      </x:c>
      <x:c r="AP3467" s="56" t="n">
        <x:f>IFERROR(AO3467/(K3467*1000000),"")</x:f>
        <x:v>0.283474962331592</x:v>
      </x:c>
      <x:c r="AQ3467" s="57" t="n">
        <x:v>16798460</x:v>
      </x:c>
      <x:c r="AR3467" s="52" t="n">
        <x:v>0.2110739325577787</x:v>
      </x:c>
      <x:c r="AS3467" s="52" t="n">
        <x:v>-0.474502419689083</x:v>
      </x:c>
      <x:c r="AT3467" s="55" t="b">
        <x:v>0</x:v>
      </x:c>
      <x:c r="AU3467" s="50" t="str">
        <x:v>low_liquidity</x:v>
      </x:c>
      <x:c r="AV3467" s="58" t="n">
        <x:v>-0.1386209193070757</x:v>
      </x:c>
      <x:c r="AW3467" s="50" t="n">
        <x:v>2800</x:v>
      </x:c>
      <x:c r="AX3467" s="50" t="str">
        <x:v>Core Moat</x:v>
      </x:c>
      <x:c r="AY3467" s="50" t="str">
        <x:v>既存適格性フィルター不通過: low_liquidity / 60日平均売買代金2,000万円未満</x:v>
      </x:c>
      <x:c r="AZ3467" s="59" t="str">
        <x:v>2025-06-27 13:54</x:v>
      </x:c>
      <x:c r="BA3467" s="53" t="n">
        <x:v>38322</x:v>
      </x:c>
      <x:c r="BB3467" s="50"/>
      <x:c r="BC3467" s="50"/>
      <x:c r="BD3467" s="50"/>
    </x:row>
    <x:row r="3468">
      <x:c r="A3468" s="50" t="n">
        <x:v>3467</x:v>
      </x:c>
      <x:c r="B3468" s="50" t="str">
        <x:v>4506</x:v>
      </x:c>
      <x:c r="C3468" s="50" t="str">
        <x:v>4506.T</x:v>
      </x:c>
      <x:c r="D3468" s="50" t="str">
        <x:v>Sumitomo Pharma Co.,Ltd.</x:v>
      </x:c>
      <x:c r="E3468" s="50" t="str">
        <x:v>Prime Market (Domestic)</x:v>
      </x:c>
      <x:c r="F3468" s="50" t="str">
        <x:v>Pharmaceutical</x:v>
      </x:c>
      <x:c r="G3468" s="51" t="n">
        <x:v>515952</x:v>
      </x:c>
      <x:c r="H3468" s="51" t="n">
        <x:v>560035</x:v>
      </x:c>
      <x:c r="I3468" s="51" t="n">
        <x:v>555544</x:v>
      </x:c>
      <x:c r="J3468" s="51" t="n">
        <x:v>314558</x:v>
      </x:c>
      <x:c r="K3468" s="51" t="n">
        <x:v>398832</x:v>
      </x:c>
      <x:c r="L3468" s="52" t="n">
        <x:f>IFERROR(H3468/G3468-1,"")</x:f>
        <x:v>0.08544011846063193</x:v>
      </x:c>
      <x:c r="M3468" s="52" t="n">
        <x:f>IFERROR(I3468/H3468-1,"")</x:f>
        <x:v>-0.008019141660789098</x:v>
      </x:c>
      <x:c r="N3468" s="52" t="n">
        <x:f>IFERROR(J3468/I3468-1,"")</x:f>
        <x:v>-0.43378382270351223</x:v>
      </x:c>
      <x:c r="O3468" s="52" t="n">
        <x:f>IFERROR(K3468/J3468-1,"")</x:f>
        <x:v>0.2679124358623848</x:v>
      </x:c>
      <x:c r="P3468" s="52" t="n">
        <x:f>IFERROR((K3468/G3468)^(1/4)-1,"")</x:f>
        <x:v>-0.06234046558953521</x:v>
      </x:c>
      <x:c r="Q3468" s="51" t="n">
        <x:v>28804</x:v>
      </x:c>
      <x:c r="R3468" s="52" t="n">
        <x:f>IFERROR(Q3468/K3468,"")</x:f>
        <x:v>0.07222088498415373</x:v>
      </x:c>
      <x:c r="S3468" s="53" t="n">
        <x:v>18019</x:v>
      </x:c>
      <x:c r="T3468" s="50" t="str">
        <x:v>EDINET_company_history</x:v>
      </x:c>
      <x:c r="U3468" s="50" t="str">
        <x:v>住友化学株式会社</x:v>
      </x:c>
      <x:c r="V3468" s="54" t="n">
        <x:v>0.5176</x:v>
      </x:c>
      <x:c r="W3468" s="50" t="str">
        <x:v>木 村 徹 / 酒 井 基 行</x:v>
      </x:c>
      <x:c r="X3468" s="50" t="b">
        <x:f>AND(COUNT(L3468:O3468)=4,L3468&gt;='設定'!$B$6,M3468&gt;='設定'!$B$6,N3468&gt;='設定'!$B$6,O3468&gt;='設定'!$B$6)</x:f>
        <x:v>0</x:v>
      </x:c>
      <x:c r="Y3468" s="50" t="b">
        <x:f>AND(COUNT(G3468:K3468)=5,P3468&gt;='設定'!$B$7)</x:f>
        <x:v>0</x:v>
      </x:c>
      <x:c r="Z3468" s="50" t="b">
        <x:f>AND(ISNUMBER(R3468),R3468&gt;='設定'!$B$8)</x:f>
        <x:v>0</x:v>
      </x:c>
      <x:c r="AA3468" s="50" t="b">
        <x:f>AND(ISNUMBER(S3468),S3468&gt;=DATE(YEAR('設定'!$B$10)-'設定'!$B$9,MONTH('設定'!$B$10),DAY('設定'!$B$10)))</x:f>
        <x:v>0</x:v>
      </x:c>
      <x:c r="AB3468" s="55" t="b">
        <x:v>0</x:v>
      </x:c>
      <x:c r="AC3468" s="55" t="b">
        <x:v>0</x:v>
      </x:c>
      <x:c r="AD3468" s="50" t="n">
        <x:f>IF(X3468,1,0)+IF(Z3468,1,0)+IF(AA3468,1,0)+IF(AB3468,1,0)</x:f>
        <x:v>0</x:v>
      </x:c>
      <x:c r="AE3468" s="50" t="n">
        <x:f>IF(Y3468,1,0)+IF(Z3468,1,0)+IF(AA3468,1,0)+IF(AB3468,1,0)</x:f>
        <x:v>0</x:v>
      </x:c>
      <x:c r="AF3468" s="50" t="n">
        <x:f>IF(Y3468,1,0)+IF(Z3468,1,0)+IF(AA3468,1,0)+IF(AC3468,1,0)</x:f>
        <x:v>0</x:v>
      </x:c>
      <x:c r="AG3468" s="53" t="n">
        <x:v>44348</x:v>
      </x:c>
      <x:c r="AH3468" s="50" t="str">
        <x:v>S100W63T</x:v>
      </x:c>
      <x:c r="AI3468" s="50" t="str">
        <x:v>RevenueIFRSSummaryOfBusinessResults</x:v>
      </x:c>
      <x:c r="AJ3468" s="50" t="str">
        <x:v>OperatingProfitLossIFRS</x:v>
      </x:c>
      <x:c r="AK3468" s="53" t="n">
        <x:v>45747</x:v>
      </x:c>
      <x:c r="AL3468" s="50" t="str">
        <x:v>365/365/365/366/365</x:v>
      </x:c>
      <x:c r="AM3468" s="51" t="n">
        <x:v>397289954</x:v>
      </x:c>
      <x:c r="AN3468" s="51" t="n">
        <x:v>1563.5</x:v>
      </x:c>
      <x:c r="AO3468" s="51" t="n">
        <x:f>IFERROR(AM3468*AN3468,"")</x:f>
        <x:v>621162843079</x:v>
      </x:c>
      <x:c r="AP3468" s="56" t="n">
        <x:f>IFERROR(AO3468/(K3468*1000000),"")</x:f>
        <x:v>1.557454875935231</x:v>
      </x:c>
      <x:c r="AQ3468" s="57" t="n">
        <x:v>21806249572.5</x:v>
      </x:c>
      <x:c r="AR3468" s="52" t="n">
        <x:v>0.5453671842684371</x:v>
      </x:c>
      <x:c r="AS3468" s="52" t="n">
        <x:v>-0.874175047110524</x:v>
      </x:c>
      <x:c r="AT3468" s="55" t="b">
        <x:v>0</x:v>
      </x:c>
      <x:c r="AU3468" s="50" t="str">
        <x:v>missing_financial_data</x:v>
      </x:c>
      <x:c r="AV3468" s="58" t="n">
        <x:v>0.1416864411432338</x:v>
      </x:c>
      <x:c r="AW3468" s="50" t="n">
        <x:v>992</x:v>
      </x:c>
      <x:c r="AX3468" s="50" t="str">
        <x:v>Transformation Moat</x:v>
      </x:c>
      <x:c r="AY3468" s="50" t="str">
        <x:v>既存適格性フィルター不通過: missing_financial_data / ローカル5年最大下落率-60%以下</x:v>
      </x:c>
      <x:c r="AZ3468" s="59" t="str">
        <x:v>2025-06-26 16:31</x:v>
      </x:c>
      <x:c r="BA3468" s="53" t="n">
        <x:v>18019</x:v>
      </x:c>
      <x:c r="BB3468" s="50"/>
      <x:c r="BC3468" s="50"/>
      <x:c r="BD3468" s="50" t="str">
        <x:v>TOPIX Mid400</x:v>
      </x:c>
    </x:row>
    <x:row r="3469">
      <x:c r="A3469" s="50" t="n">
        <x:v>3468</x:v>
      </x:c>
      <x:c r="B3469" s="50" t="str">
        <x:v>9978</x:v>
      </x:c>
      <x:c r="C3469" s="50" t="str">
        <x:v>9978.T</x:v>
      </x:c>
      <x:c r="D3469" s="50" t="str">
        <x:v>BUNKYODO GROUP HOLDINGS CO.,LTD.</x:v>
      </x:c>
      <x:c r="E3469" s="50" t="str">
        <x:v>Standard Market(Domestic)</x:v>
      </x:c>
      <x:c r="F3469" s="50" t="str">
        <x:v>Retail Trade</x:v>
      </x:c>
      <x:c r="G3469" s="51" t="n">
        <x:v>18782.225</x:v>
      </x:c>
      <x:c r="H3469" s="51" t="n">
        <x:v>16486.065</x:v>
      </x:c>
      <x:c r="I3469" s="51" t="n">
        <x:v>15470.652</x:v>
      </x:c>
      <x:c r="J3469" s="51" t="n">
        <x:v>14925.191</x:v>
      </x:c>
      <x:c r="K3469" s="51" t="n">
        <x:v>14456.385</x:v>
      </x:c>
      <x:c r="L3469" s="52" t="n">
        <x:f>IFERROR(H3469/G3469-1,"")</x:f>
        <x:v>-0.12225175664757504</x:v>
      </x:c>
      <x:c r="M3469" s="52" t="n">
        <x:f>IFERROR(I3469/H3469-1,"")</x:f>
        <x:v>-0.06159219923007697</x:v>
      </x:c>
      <x:c r="N3469" s="52" t="n">
        <x:f>IFERROR(J3469/I3469-1,"")</x:f>
        <x:v>-0.035257790040135295</x:v>
      </x:c>
      <x:c r="O3469" s="52" t="n">
        <x:f>IFERROR(K3469/J3469-1,"")</x:f>
        <x:v>-0.031410385300931876</x:v>
      </x:c>
      <x:c r="P3469" s="52" t="n">
        <x:f>IFERROR((K3469/G3469)^(1/4)-1,"")</x:f>
        <x:v>-0.06334821148616265</x:v>
      </x:c>
      <x:c r="Q3469" s="51" t="n">
        <x:v>-88.859</x:v>
      </x:c>
      <x:c r="R3469" s="52" t="n">
        <x:f>IFERROR(Q3469/K3469,"")</x:f>
        <x:v>-0.006146695733407764</x:v>
      </x:c>
      <x:c r="S3469" s="53" t="n">
        <x:v>38322</x:v>
      </x:c>
      <x:c r="T3469" s="50" t="str">
        <x:v>EDINET_company_history</x:v>
      </x:c>
      <x:c r="U3469" s="50" t="str">
        <x:v>日販グループホールディングス株式会社</x:v>
      </x:c>
      <x:c r="V3469" s="54" t="n">
        <x:v>0.0897</x:v>
      </x:c>
      <x:c r="W3469" s="50" t="str">
        <x:v>佐藤 協治 / 佐藤 弘志</x:v>
      </x:c>
      <x:c r="X3469" s="50" t="b">
        <x:f>AND(COUNT(L3469:O3469)=4,L3469&gt;='設定'!$B$6,M3469&gt;='設定'!$B$6,N3469&gt;='設定'!$B$6,O3469&gt;='設定'!$B$6)</x:f>
        <x:v>0</x:v>
      </x:c>
      <x:c r="Y3469" s="50" t="b">
        <x:f>AND(COUNT(G3469:K3469)=5,P3469&gt;='設定'!$B$7)</x:f>
        <x:v>0</x:v>
      </x:c>
      <x:c r="Z3469" s="50" t="b">
        <x:f>AND(ISNUMBER(R3469),R3469&gt;='設定'!$B$8)</x:f>
        <x:v>0</x:v>
      </x:c>
      <x:c r="AA3469" s="50" t="b">
        <x:f>AND(ISNUMBER(S3469),S3469&gt;=DATE(YEAR('設定'!$B$10)-'設定'!$B$9,MONTH('設定'!$B$10),DAY('設定'!$B$10)))</x:f>
        <x:v>0</x:v>
      </x:c>
      <x:c r="AB3469" s="55" t="b">
        <x:v>0</x:v>
      </x:c>
      <x:c r="AC3469" s="55" t="b">
        <x:v>0</x:v>
      </x:c>
      <x:c r="AD3469" s="50" t="n">
        <x:f>IF(X3469,1,0)+IF(Z3469,1,0)+IF(AA3469,1,0)+IF(AB3469,1,0)</x:f>
        <x:v>0</x:v>
      </x:c>
      <x:c r="AE3469" s="50" t="n">
        <x:f>IF(Y3469,1,0)+IF(Z3469,1,0)+IF(AA3469,1,0)+IF(AB3469,1,0)</x:f>
        <x:v>0</x:v>
      </x:c>
      <x:c r="AF3469" s="50" t="n">
        <x:f>IF(Y3469,1,0)+IF(Z3469,1,0)+IF(AA3469,1,0)+IF(AC3469,1,0)</x:f>
        <x:v>0</x:v>
      </x:c>
      <x:c r="AG3469" s="53" t="n">
        <x:v>44348</x:v>
      </x:c>
      <x:c r="AH3469" s="50" t="str">
        <x:v>S100X6SE</x:v>
      </x:c>
      <x:c r="AI3469" s="50" t="str">
        <x:v>NetSalesSummaryOfBusinessResults</x:v>
      </x:c>
      <x:c r="AJ3469" s="50" t="str">
        <x:v>OperatingIncome</x:v>
      </x:c>
      <x:c r="AK3469" s="53" t="n">
        <x:v>45900</x:v>
      </x:c>
      <x:c r="AL3469" s="50" t="str">
        <x:v>365/365/365/366/365</x:v>
      </x:c>
      <x:c r="AM3469" s="51" t="n">
        <x:v>43821994</x:v>
      </x:c>
      <x:c r="AN3469" s="51" t="n">
        <x:v>45</x:v>
      </x:c>
      <x:c r="AO3469" s="51" t="n">
        <x:f>IFERROR(AM3469*AN3469,"")</x:f>
        <x:v>1971989730</x:v>
      </x:c>
      <x:c r="AP3469" s="56" t="n">
        <x:f>IFERROR(AO3469/(K3469*1000000),"")</x:f>
        <x:v>0.13640960240060016</x:v>
      </x:c>
      <x:c r="AQ3469" s="57" t="n">
        <x:v>5817000</x:v>
      </x:c>
      <x:c r="AR3469" s="52" t="n">
        <x:v>0.6136527737291388</x:v>
      </x:c>
      <x:c r="AS3469" s="52" t="n">
        <x:v>-0.6363636363636364</x:v>
      </x:c>
      <x:c r="AT3469" s="55" t="b">
        <x:v>0</x:v>
      </x:c>
      <x:c r="AU3469" s="50" t="str">
        <x:v>low_liquidity</x:v>
      </x:c>
      <x:c r="AV3469" s="58" t="n">
        <x:v>-0.5674885283204949</x:v>
      </x:c>
      <x:c r="AW3469" s="50" t="n">
        <x:v>3528</x:v>
      </x:c>
      <x:c r="AX3469" s="50" t="str">
        <x:v>Transformation Moat</x:v>
      </x:c>
      <x:c r="AY3469" s="50" t="str">
        <x:v>既存適格性フィルター不通過: low_liquidity / 60日平均売買代金2,000万円未満 / 年率ボラティリティ60%以上 / ローカル5年最大下落率-60%以下</x:v>
      </x:c>
      <x:c r="AZ3469" s="59" t="str">
        <x:v>2025-11-26 14:49</x:v>
      </x:c>
      <x:c r="BA3469" s="53" t="n">
        <x:v>38322</x:v>
      </x:c>
      <x:c r="BB3469" s="50"/>
      <x:c r="BC3469" s="50"/>
      <x:c r="BD3469" s="50"/>
    </x:row>
    <x:row r="3470">
      <x:c r="A3470" s="50" t="n">
        <x:v>3469</x:v>
      </x:c>
      <x:c r="B3470" s="50" t="str">
        <x:v>3053</x:v>
      </x:c>
      <x:c r="C3470" s="50" t="str">
        <x:v>3053.T</x:v>
      </x:c>
      <x:c r="D3470" s="50" t="str">
        <x:v>PEPPER FOOD SERVICE CO.,LTD.</x:v>
      </x:c>
      <x:c r="E3470" s="50" t="str">
        <x:v>Standard Market(Domestic)</x:v>
      </x:c>
      <x:c r="F3470" s="50" t="str">
        <x:v>Retail Trade</x:v>
      </x:c>
      <x:c r="G3470" s="51" t="n">
        <x:v>18950</x:v>
      </x:c>
      <x:c r="H3470" s="51" t="n">
        <x:v>14775</x:v>
      </x:c>
      <x:c r="I3470" s="51" t="n">
        <x:v>14587</x:v>
      </x:c>
      <x:c r="J3470" s="51" t="n">
        <x:v>13988</x:v>
      </x:c>
      <x:c r="K3470" s="51" t="n">
        <x:v>14553</x:v>
      </x:c>
      <x:c r="L3470" s="52" t="n">
        <x:f>IFERROR(H3470/G3470-1,"")</x:f>
        <x:v>-0.22031662269129293</x:v>
      </x:c>
      <x:c r="M3470" s="52" t="n">
        <x:f>IFERROR(I3470/H3470-1,"")</x:f>
        <x:v>-0.01272419627749577</x:v>
      </x:c>
      <x:c r="N3470" s="52" t="n">
        <x:f>IFERROR(J3470/I3470-1,"")</x:f>
        <x:v>-0.0410639610612189</x:v>
      </x:c>
      <x:c r="O3470" s="52" t="n">
        <x:f>IFERROR(K3470/J3470-1,"")</x:f>
        <x:v>0.04039176436945957</x:v>
      </x:c>
      <x:c r="P3470" s="52" t="n">
        <x:f>IFERROR((K3470/G3470)^(1/4)-1,"")</x:f>
        <x:v>-0.06387072095040003</x:v>
      </x:c>
      <x:c r="Q3470" s="51" t="n">
        <x:v>42</x:v>
      </x:c>
      <x:c r="R3470" s="52" t="n">
        <x:f>IFERROR(Q3470/K3470,"")</x:f>
        <x:v>0.002886002886002886</x:v>
      </x:c>
      <x:c r="S3470" s="53" t="n">
        <x:v>38961</x:v>
      </x:c>
      <x:c r="T3470" s="50" t="str">
        <x:v>EDINET_company_history</x:v>
      </x:c>
      <x:c r="U3470" s="50" t="str">
        <x:v>日本マスタートラスト信託銀行株式会社（信託口）</x:v>
      </x:c>
      <x:c r="V3470" s="54" t="n">
        <x:v>0.0678</x:v>
      </x:c>
      <x:c r="W3470" s="50" t="str">
        <x:v>一瀬 健作</x:v>
      </x:c>
      <x:c r="X3470" s="50" t="b">
        <x:f>AND(COUNT(L3470:O3470)=4,L3470&gt;='設定'!$B$6,M3470&gt;='設定'!$B$6,N3470&gt;='設定'!$B$6,O3470&gt;='設定'!$B$6)</x:f>
        <x:v>0</x:v>
      </x:c>
      <x:c r="Y3470" s="50" t="b">
        <x:f>AND(COUNT(G3470:K3470)=5,P3470&gt;='設定'!$B$7)</x:f>
        <x:v>0</x:v>
      </x:c>
      <x:c r="Z3470" s="50" t="b">
        <x:f>AND(ISNUMBER(R3470),R3470&gt;='設定'!$B$8)</x:f>
        <x:v>0</x:v>
      </x:c>
      <x:c r="AA3470" s="50" t="b">
        <x:f>AND(ISNUMBER(S3470),S3470&gt;=DATE(YEAR('設定'!$B$10)-'設定'!$B$9,MONTH('設定'!$B$10),DAY('設定'!$B$10)))</x:f>
        <x:v>0</x:v>
      </x:c>
      <x:c r="AB3470" s="55" t="b">
        <x:v>0</x:v>
      </x:c>
      <x:c r="AC3470" s="55" t="b">
        <x:v>0</x:v>
      </x:c>
      <x:c r="AD3470" s="50" t="n">
        <x:f>IF(X3470,1,0)+IF(Z3470,1,0)+IF(AA3470,1,0)+IF(AB3470,1,0)</x:f>
        <x:v>0</x:v>
      </x:c>
      <x:c r="AE3470" s="50" t="n">
        <x:f>IF(Y3470,1,0)+IF(Z3470,1,0)+IF(AA3470,1,0)+IF(AB3470,1,0)</x:f>
        <x:v>0</x:v>
      </x:c>
      <x:c r="AF3470" s="50" t="n">
        <x:f>IF(Y3470,1,0)+IF(Z3470,1,0)+IF(AA3470,1,0)+IF(AC3470,1,0)</x:f>
        <x:v>0</x:v>
      </x:c>
      <x:c r="AG3470" s="53" t="n">
        <x:v>44348</x:v>
      </x:c>
      <x:c r="AH3470" s="50" t="str">
        <x:v>S100XULF</x:v>
      </x:c>
      <x:c r="AI3470" s="50" t="str">
        <x:v>NetSalesSummaryOfBusinessResults</x:v>
      </x:c>
      <x:c r="AJ3470" s="50" t="str">
        <x:v>OperatingIncome</x:v>
      </x:c>
      <x:c r="AK3470" s="53" t="n">
        <x:v>46022</x:v>
      </x:c>
      <x:c r="AL3470" s="50" t="str">
        <x:v>365/365/365/366/365</x:v>
      </x:c>
      <x:c r="AM3470" s="51" t="n">
        <x:v>61423800</x:v>
      </x:c>
      <x:c r="AN3470" s="51" t="n">
        <x:v>185</x:v>
      </x:c>
      <x:c r="AO3470" s="51" t="n">
        <x:f>IFERROR(AM3470*AN3470,"")</x:f>
        <x:v>11363403000</x:v>
      </x:c>
      <x:c r="AP3470" s="56" t="n">
        <x:f>IFERROR(AO3470/(K3470*1000000),"")</x:f>
        <x:v>0.7808289012574727</x:v>
      </x:c>
      <x:c r="AQ3470" s="57" t="n">
        <x:v>44967386.666666664</x:v>
      </x:c>
      <x:c r="AR3470" s="52" t="n">
        <x:v>0.488758075131435</x:v>
      </x:c>
      <x:c r="AS3470" s="52" t="n">
        <x:v>-0.8421052631578947</x:v>
      </x:c>
      <x:c r="AT3470" s="55" t="b">
        <x:v>1</x:v>
      </x:c>
      <x:c r="AU3470" s="50"/>
      <x:c r="AV3470" s="58" t="n">
        <x:v>-0.4212134326560247</x:v>
      </x:c>
      <x:c r="AW3470" s="50" t="n">
        <x:v>3440</x:v>
      </x:c>
      <x:c r="AX3470" s="50" t="str">
        <x:v>Transformation Moat</x:v>
      </x:c>
      <x:c r="AY3470" s="50" t="str">
        <x:v>ローカル5年最大下落率-60%以下</x:v>
      </x:c>
      <x:c r="AZ3470" s="59" t="str">
        <x:v>2026-03-26 15:39</x:v>
      </x:c>
      <x:c r="BA3470" s="53" t="n">
        <x:v>38961</x:v>
      </x:c>
      <x:c r="BB3470" s="50"/>
      <x:c r="BC3470" s="50"/>
      <x:c r="BD3470" s="50" t="str">
        <x:v>TOPIX Small 2</x:v>
      </x:c>
    </x:row>
    <x:row r="3471">
      <x:c r="A3471" s="50" t="n">
        <x:v>3470</x:v>
      </x:c>
      <x:c r="B3471" s="50" t="str">
        <x:v>4597</x:v>
      </x:c>
      <x:c r="C3471" s="50" t="str">
        <x:v>4597.T</x:v>
      </x:c>
      <x:c r="D3471" s="50" t="str">
        <x:v>Solasia Pharma K.K.</x:v>
      </x:c>
      <x:c r="E3471" s="50" t="str">
        <x:v>Growth Market(Domestic)</x:v>
      </x:c>
      <x:c r="F3471" s="50" t="str">
        <x:v>Pharmaceutical</x:v>
      </x:c>
      <x:c r="G3471" s="51" t="n">
        <x:v>559</x:v>
      </x:c>
      <x:c r="H3471" s="51" t="n">
        <x:v>1092</x:v>
      </x:c>
      <x:c r="I3471" s="51" t="n">
        <x:v>617</x:v>
      </x:c>
      <x:c r="J3471" s="51" t="n">
        <x:v>316</x:v>
      </x:c>
      <x:c r="K3471" s="51" t="n">
        <x:v>429</x:v>
      </x:c>
      <x:c r="L3471" s="52" t="n">
        <x:f>IFERROR(H3471/G3471-1,"")</x:f>
        <x:v>0.9534883720930232</x:v>
      </x:c>
      <x:c r="M3471" s="52" t="n">
        <x:f>IFERROR(I3471/H3471-1,"")</x:f>
        <x:v>-0.434981684981685</x:v>
      </x:c>
      <x:c r="N3471" s="52" t="n">
        <x:f>IFERROR(J3471/I3471-1,"")</x:f>
        <x:v>-0.4878444084278768</x:v>
      </x:c>
      <x:c r="O3471" s="52" t="n">
        <x:f>IFERROR(K3471/J3471-1,"")</x:f>
        <x:v>0.35759493670886067</x:v>
      </x:c>
      <x:c r="P3471" s="52" t="n">
        <x:f>IFERROR((K3471/G3471)^(1/4)-1,"")</x:f>
        <x:v>-0.06403120202480406</x:v>
      </x:c>
      <x:c r="Q3471" s="51" t="n">
        <x:v>-861</x:v>
      </x:c>
      <x:c r="R3471" s="52" t="n">
        <x:f>IFERROR(Q3471/K3471,"")</x:f>
        <x:v>-2.006993006993007</x:v>
      </x:c>
      <x:c r="S3471" s="53" t="n">
        <x:v>42795</x:v>
      </x:c>
      <x:c r="T3471" s="50" t="str">
        <x:v>EDINET_company_history</x:v>
      </x:c>
      <x:c r="U3471" s="50" t="str">
        <x:v>日本化薬株式会社</x:v>
      </x:c>
      <x:c r="V3471" s="54" t="n">
        <x:v>0.0455</x:v>
      </x:c>
      <x:c r="W3471" s="50" t="str">
        <x:v>荒井 好裕</x:v>
      </x:c>
      <x:c r="X3471" s="50" t="b">
        <x:f>AND(COUNT(L3471:O3471)=4,L3471&gt;='設定'!$B$6,M3471&gt;='設定'!$B$6,N3471&gt;='設定'!$B$6,O3471&gt;='設定'!$B$6)</x:f>
        <x:v>0</x:v>
      </x:c>
      <x:c r="Y3471" s="50" t="b">
        <x:f>AND(COUNT(G3471:K3471)=5,P3471&gt;='設定'!$B$7)</x:f>
        <x:v>0</x:v>
      </x:c>
      <x:c r="Z3471" s="50" t="b">
        <x:f>AND(ISNUMBER(R3471),R3471&gt;='設定'!$B$8)</x:f>
        <x:v>0</x:v>
      </x:c>
      <x:c r="AA3471" s="50" t="b">
        <x:f>AND(ISNUMBER(S3471),S3471&gt;=DATE(YEAR('設定'!$B$10)-'設定'!$B$9,MONTH('設定'!$B$10),DAY('設定'!$B$10)))</x:f>
        <x:v>0</x:v>
      </x:c>
      <x:c r="AB3471" s="55" t="b">
        <x:v>0</x:v>
      </x:c>
      <x:c r="AC3471" s="55" t="b">
        <x:v>0</x:v>
      </x:c>
      <x:c r="AD3471" s="50" t="n">
        <x:f>IF(X3471,1,0)+IF(Z3471,1,0)+IF(AA3471,1,0)+IF(AB3471,1,0)</x:f>
        <x:v>0</x:v>
      </x:c>
      <x:c r="AE3471" s="50" t="n">
        <x:f>IF(Y3471,1,0)+IF(Z3471,1,0)+IF(AA3471,1,0)+IF(AB3471,1,0)</x:f>
        <x:v>0</x:v>
      </x:c>
      <x:c r="AF3471" s="50" t="n">
        <x:f>IF(Y3471,1,0)+IF(Z3471,1,0)+IF(AA3471,1,0)+IF(AC3471,1,0)</x:f>
        <x:v>0</x:v>
      </x:c>
      <x:c r="AG3471" s="53" t="n">
        <x:v>44348</x:v>
      </x:c>
      <x:c r="AH3471" s="50" t="str">
        <x:v>S100XT68</x:v>
      </x:c>
      <x:c r="AI3471" s="50" t="str">
        <x:v>RevenueIFRSSummaryOfBusinessResults</x:v>
      </x:c>
      <x:c r="AJ3471" s="50" t="str">
        <x:v>OperatingProfitLossIFRS</x:v>
      </x:c>
      <x:c r="AK3471" s="53" t="n">
        <x:v>46022</x:v>
      </x:c>
      <x:c r="AL3471" s="50" t="str">
        <x:v>365/365/365/366/365</x:v>
      </x:c>
      <x:c r="AM3471" s="51" t="n">
        <x:v>263709010</x:v>
      </x:c>
      <x:c r="AN3471" s="51" t="n">
        <x:v>25</x:v>
      </x:c>
      <x:c r="AO3471" s="51" t="n">
        <x:f>IFERROR(AM3471*AN3471,"")</x:f>
        <x:v>6592725250</x:v>
      </x:c>
      <x:c r="AP3471" s="56" t="n">
        <x:f>IFERROR(AO3471/(K3471*1000000),"")</x:f>
        <x:v>15.367657925407926</x:v>
      </x:c>
      <x:c r="AQ3471" s="57" t="n">
        <x:v>1810252258.3333333</x:v>
      </x:c>
      <x:c r="AR3471" s="52" t="n">
        <x:v>0.671159033367263</x:v>
      </x:c>
      <x:c r="AS3471" s="52" t="n">
        <x:v>-0.8518518518518519</x:v>
      </x:c>
      <x:c r="AT3471" s="55" t="b">
        <x:v>0</x:v>
      </x:c>
      <x:c r="AU3471" s="50" t="str">
        <x:v>missing_financial_data;repeated_operating_loss;extreme_profitability_outlier</x:v>
      </x:c>
      <x:c r="AV3471" s="58" t="n">
        <x:v>-0.975665885735784</x:v>
      </x:c>
      <x:c r="AW3471" s="50" t="n">
        <x:v>3618</x:v>
      </x:c>
      <x:c r="AX3471" s="50" t="str">
        <x:v>Transformation Moat</x:v>
      </x:c>
      <x:c r="AY3471" s="50" t="str">
        <x:v>既存適格性フィルター不通過: missing_financial_data;repeated_operating_loss;extreme_profitability_outlier / 年率ボラティリティ60%以上 / ローカル5年最大下落率-60%以下 / 概算PSR15倍以上</x:v>
      </x:c>
      <x:c r="AZ3471" s="59" t="str">
        <x:v>2026-03-24 13:07</x:v>
      </x:c>
      <x:c r="BA3471" s="53" t="n">
        <x:v>42795</x:v>
      </x:c>
      <x:c r="BB3471" s="50"/>
      <x:c r="BC3471" s="50"/>
      <x:c r="BD3471" s="50"/>
    </x:row>
    <x:row r="3472">
      <x:c r="A3472" s="50" t="n">
        <x:v>3471</x:v>
      </x:c>
      <x:c r="B3472" s="50" t="str">
        <x:v>3662</x:v>
      </x:c>
      <x:c r="C3472" s="50" t="str">
        <x:v>3662.T</x:v>
      </x:c>
      <x:c r="D3472" s="50" t="str">
        <x:v>Ateam Holdings Co.,Ltd.</x:v>
      </x:c>
      <x:c r="E3472" s="50" t="str">
        <x:v>Prime Market (Domestic)</x:v>
      </x:c>
      <x:c r="F3472" s="50" t="str">
        <x:v>Information &amp; Communication</x:v>
      </x:c>
      <x:c r="G3472" s="51" t="n">
        <x:v>31252</x:v>
      </x:c>
      <x:c r="H3472" s="51" t="n">
        <x:v>31790</x:v>
      </x:c>
      <x:c r="I3472" s="51" t="n">
        <x:v>27552</x:v>
      </x:c>
      <x:c r="J3472" s="51" t="n">
        <x:v>23917</x:v>
      </x:c>
      <x:c r="K3472" s="51" t="n">
        <x:v>23917</x:v>
      </x:c>
      <x:c r="L3472" s="52" t="n">
        <x:f>IFERROR(H3472/G3472-1,"")</x:f>
        <x:v>0.017214898246512123</x:v>
      </x:c>
      <x:c r="M3472" s="52" t="n">
        <x:f>IFERROR(I3472/H3472-1,"")</x:f>
        <x:v>-0.13331236237810629</x:v>
      </x:c>
      <x:c r="N3472" s="52" t="n">
        <x:f>IFERROR(J3472/I3472-1,"")</x:f>
        <x:v>-0.13193234610917537</x:v>
      </x:c>
      <x:c r="O3472" s="52" t="n">
        <x:f>IFERROR(K3472/J3472-1,"")</x:f>
        <x:v>0</x:v>
      </x:c>
      <x:c r="P3472" s="52" t="n">
        <x:f>IFERROR((K3472/G3472)^(1/4)-1,"")</x:f>
        <x:v>-0.06468645881826596</x:v>
      </x:c>
      <x:c r="Q3472" s="51" t="n">
        <x:v>845</x:v>
      </x:c>
      <x:c r="R3472" s="52" t="n">
        <x:f>IFERROR(Q3472/K3472,"")</x:f>
        <x:v>0.0353305180415604</x:v>
      </x:c>
      <x:c r="S3472" s="53" t="n">
        <x:v>41000</x:v>
      </x:c>
      <x:c r="T3472" s="50" t="str">
        <x:v>EDINET_company_history</x:v>
      </x:c>
      <x:c r="U3472" s="50" t="str">
        <x:v>株式会社林家族</x:v>
      </x:c>
      <x:c r="V3472" s="54" t="n">
        <x:v>0.297</x:v>
      </x:c>
      <x:c r="W3472" s="50" t="str">
        <x:v>林 高生</x:v>
      </x:c>
      <x:c r="X3472" s="50" t="b">
        <x:f>AND(COUNT(L3472:O3472)=4,L3472&gt;='設定'!$B$6,M3472&gt;='設定'!$B$6,N3472&gt;='設定'!$B$6,O3472&gt;='設定'!$B$6)</x:f>
        <x:v>0</x:v>
      </x:c>
      <x:c r="Y3472" s="50" t="b">
        <x:f>AND(COUNT(G3472:K3472)=5,P3472&gt;='設定'!$B$7)</x:f>
        <x:v>0</x:v>
      </x:c>
      <x:c r="Z3472" s="50" t="b">
        <x:f>AND(ISNUMBER(R3472),R3472&gt;='設定'!$B$8)</x:f>
        <x:v>0</x:v>
      </x:c>
      <x:c r="AA3472" s="50" t="b">
        <x:f>AND(ISNUMBER(S3472),S3472&gt;=DATE(YEAR('設定'!$B$10)-'設定'!$B$9,MONTH('設定'!$B$10),DAY('設定'!$B$10)))</x:f>
        <x:v>0</x:v>
      </x:c>
      <x:c r="AB3472" s="55" t="b">
        <x:v>0</x:v>
      </x:c>
      <x:c r="AC3472" s="55" t="b">
        <x:v>0</x:v>
      </x:c>
      <x:c r="AD3472" s="50" t="n">
        <x:f>IF(X3472,1,0)+IF(Z3472,1,0)+IF(AA3472,1,0)+IF(AB3472,1,0)</x:f>
        <x:v>0</x:v>
      </x:c>
      <x:c r="AE3472" s="50" t="n">
        <x:f>IF(Y3472,1,0)+IF(Z3472,1,0)+IF(AA3472,1,0)+IF(AB3472,1,0)</x:f>
        <x:v>0</x:v>
      </x:c>
      <x:c r="AF3472" s="50" t="n">
        <x:f>IF(Y3472,1,0)+IF(Z3472,1,0)+IF(AA3472,1,0)+IF(AC3472,1,0)</x:f>
        <x:v>0</x:v>
      </x:c>
      <x:c r="AG3472" s="53" t="n">
        <x:v>44348</x:v>
      </x:c>
      <x:c r="AH3472" s="50" t="str">
        <x:v>S100WXAF</x:v>
      </x:c>
      <x:c r="AI3472" s="50" t="str">
        <x:v>NetSalesSummaryOfBusinessResults</x:v>
      </x:c>
      <x:c r="AJ3472" s="50" t="str">
        <x:v>OperatingIncome</x:v>
      </x:c>
      <x:c r="AK3472" s="53" t="n">
        <x:v>45869</x:v>
      </x:c>
      <x:c r="AL3472" s="50" t="str">
        <x:v>365/365/365/366/365</x:v>
      </x:c>
      <x:c r="AM3472" s="51" t="n">
        <x:v>18661135</x:v>
      </x:c>
      <x:c r="AN3472" s="51" t="n">
        <x:v>958</x:v>
      </x:c>
      <x:c r="AO3472" s="51" t="n">
        <x:f>IFERROR(AM3472*AN3472,"")</x:f>
        <x:v>17877367330</x:v>
      </x:c>
      <x:c r="AP3472" s="56" t="n">
        <x:f>IFERROR(AO3472/(K3472*1000000),"")</x:f>
        <x:v>0.747475324246352</x:v>
      </x:c>
      <x:c r="AQ3472" s="57" t="n">
        <x:v>76323586.66666667</x:v>
      </x:c>
      <x:c r="AR3472" s="52" t="n">
        <x:v>0.3827992359569337</x:v>
      </x:c>
      <x:c r="AS3472" s="52" t="n">
        <x:v>-0.7051505020204312</x:v>
      </x:c>
      <x:c r="AT3472" s="55" t="b">
        <x:v>1</x:v>
      </x:c>
      <x:c r="AU3472" s="50"/>
      <x:c r="AV3472" s="58" t="n">
        <x:v>-0.0926097269955655</x:v>
      </x:c>
      <x:c r="AW3472" s="50" t="n">
        <x:v>2555</x:v>
      </x:c>
      <x:c r="AX3472" s="50" t="str">
        <x:v>Future Moat</x:v>
      </x:c>
      <x:c r="AY3472" s="50" t="str">
        <x:v>ローカル5年最大下落率-60%以下</x:v>
      </x:c>
      <x:c r="AZ3472" s="59" t="str">
        <x:v>2025-10-28 16:00</x:v>
      </x:c>
      <x:c r="BA3472" s="53" t="n">
        <x:v>41000</x:v>
      </x:c>
      <x:c r="BB3472" s="50"/>
      <x:c r="BC3472" s="50"/>
      <x:c r="BD3472" s="50" t="str">
        <x:v>TOPIX Small 2</x:v>
      </x:c>
    </x:row>
    <x:row r="3473">
      <x:c r="A3473" s="50" t="n">
        <x:v>3472</x:v>
      </x:c>
      <x:c r="B3473" s="50" t="str">
        <x:v>4973</x:v>
      </x:c>
      <x:c r="C3473" s="50" t="str">
        <x:v>4973.T</x:v>
      </x:c>
      <x:c r="D3473" s="50" t="str">
        <x:v>JAPAN PURE CHEMICAL CO.,LTD.</x:v>
      </x:c>
      <x:c r="E3473" s="50" t="str">
        <x:v>Prime Market (Domestic)</x:v>
      </x:c>
      <x:c r="F3473" s="50" t="str">
        <x:v>Chemicals</x:v>
      </x:c>
      <x:c r="G3473" s="51" t="n">
        <x:v>16622.47</x:v>
      </x:c>
      <x:c r="H3473" s="51" t="n">
        <x:v>18714.378</x:v>
      </x:c>
      <x:c r="I3473" s="51" t="n">
        <x:v>16254.995</x:v>
      </x:c>
      <x:c r="J3473" s="51" t="n">
        <x:v>11419.624</x:v>
      </x:c>
      <x:c r="K3473" s="51" t="n">
        <x:v>12611.218</x:v>
      </x:c>
      <x:c r="L3473" s="52" t="n">
        <x:f>IFERROR(H3473/G3473-1,"")</x:f>
        <x:v>0.12584820426807797</x:v>
      </x:c>
      <x:c r="M3473" s="52" t="n">
        <x:f>IFERROR(I3473/H3473-1,"")</x:f>
        <x:v>-0.1314167641585523</x:v>
      </x:c>
      <x:c r="N3473" s="52" t="n">
        <x:f>IFERROR(J3473/I3473-1,"")</x:f>
        <x:v>-0.297469854650832</x:v>
      </x:c>
      <x:c r="O3473" s="52" t="n">
        <x:f>IFERROR(K3473/J3473-1,"")</x:f>
        <x:v>0.10434616761462556</x:v>
      </x:c>
      <x:c r="P3473" s="52" t="n">
        <x:f>IFERROR((K3473/G3473)^(1/4)-1,"")</x:f>
        <x:v>-0.0667126726225925</x:v>
      </x:c>
      <x:c r="Q3473" s="51" t="n">
        <x:v>502.648</x:v>
      </x:c>
      <x:c r="R3473" s="52" t="n">
        <x:f>IFERROR(Q3473/K3473,"")</x:f>
        <x:v>0.03985721284018721</x:v>
      </x:c>
      <x:c r="S3473" s="53" t="n">
        <x:v>38047</x:v>
      </x:c>
      <x:c r="T3473" s="50" t="str">
        <x:v>EDINET_company_history</x:v>
      </x:c>
      <x:c r="U3473" s="50" t="str">
        <x:v>日本マスタートラスト信託銀行株式会社（信託口）</x:v>
      </x:c>
      <x:c r="V3473" s="54" t="n">
        <x:v>0.11</x:v>
      </x:c>
      <x:c r="W3473" s="50" t="str">
        <x:v>小 島 智 敬</x:v>
      </x:c>
      <x:c r="X3473" s="50" t="b">
        <x:f>AND(COUNT(L3473:O3473)=4,L3473&gt;='設定'!$B$6,M3473&gt;='設定'!$B$6,N3473&gt;='設定'!$B$6,O3473&gt;='設定'!$B$6)</x:f>
        <x:v>0</x:v>
      </x:c>
      <x:c r="Y3473" s="50" t="b">
        <x:f>AND(COUNT(G3473:K3473)=5,P3473&gt;='設定'!$B$7)</x:f>
        <x:v>0</x:v>
      </x:c>
      <x:c r="Z3473" s="50" t="b">
        <x:f>AND(ISNUMBER(R3473),R3473&gt;='設定'!$B$8)</x:f>
        <x:v>0</x:v>
      </x:c>
      <x:c r="AA3473" s="50" t="b">
        <x:f>AND(ISNUMBER(S3473),S3473&gt;=DATE(YEAR('設定'!$B$10)-'設定'!$B$9,MONTH('設定'!$B$10),DAY('設定'!$B$10)))</x:f>
        <x:v>0</x:v>
      </x:c>
      <x:c r="AB3473" s="55" t="b">
        <x:v>0</x:v>
      </x:c>
      <x:c r="AC3473" s="55" t="b">
        <x:v>0</x:v>
      </x:c>
      <x:c r="AD3473" s="50" t="n">
        <x:f>IF(X3473,1,0)+IF(Z3473,1,0)+IF(AA3473,1,0)+IF(AB3473,1,0)</x:f>
        <x:v>0</x:v>
      </x:c>
      <x:c r="AE3473" s="50" t="n">
        <x:f>IF(Y3473,1,0)+IF(Z3473,1,0)+IF(AA3473,1,0)+IF(AB3473,1,0)</x:f>
        <x:v>0</x:v>
      </x:c>
      <x:c r="AF3473" s="50" t="n">
        <x:f>IF(Y3473,1,0)+IF(Z3473,1,0)+IF(AA3473,1,0)+IF(AC3473,1,0)</x:f>
        <x:v>0</x:v>
      </x:c>
      <x:c r="AG3473" s="53" t="n">
        <x:v>44348</x:v>
      </x:c>
      <x:c r="AH3473" s="50" t="str">
        <x:v>S100VZZ3</x:v>
      </x:c>
      <x:c r="AI3473" s="50" t="str">
        <x:v>NetSalesSummaryOfBusinessResults</x:v>
      </x:c>
      <x:c r="AJ3473" s="50" t="str">
        <x:v>OperatingIncome</x:v>
      </x:c>
      <x:c r="AK3473" s="53" t="n">
        <x:v>45747</x:v>
      </x:c>
      <x:c r="AL3473" s="50" t="str">
        <x:v>365/365/365/366/365</x:v>
      </x:c>
      <x:c r="AM3473" s="51" t="n">
        <x:v>5776500</x:v>
      </x:c>
      <x:c r="AN3473" s="51" t="n">
        <x:v>5530</x:v>
      </x:c>
      <x:c r="AO3473" s="51" t="n">
        <x:f>IFERROR(AM3473*AN3473,"")</x:f>
        <x:v>31944045000</x:v>
      </x:c>
      <x:c r="AP3473" s="56" t="n">
        <x:f>IFERROR(AO3473/(K3473*1000000),"")</x:f>
        <x:v>2.532986504554913</x:v>
      </x:c>
      <x:c r="AQ3473" s="57" t="n">
        <x:v>279702925</x:v>
      </x:c>
      <x:c r="AR3473" s="52" t="n">
        <x:v>0.2930456265825462</x:v>
      </x:c>
      <x:c r="AS3473" s="52" t="n">
        <x:v>-0.264740338481638</x:v>
      </x:c>
      <x:c r="AT3473" s="55" t="b">
        <x:v>1</x:v>
      </x:c>
      <x:c r="AU3473" s="50"/>
      <x:c r="AV3473" s="58" t="n">
        <x:v>0.2472877377745861</x:v>
      </x:c>
      <x:c r="AW3473" s="50" t="n">
        <x:v>561</x:v>
      </x:c>
      <x:c r="AX3473" s="50" t="str">
        <x:v>Future Moat</x:v>
      </x:c>
      <x:c r="AY3473" s="50" t="str">
        <x:v>目立つ機械的警告なし（定性確認は別途必要）</x:v>
      </x:c>
      <x:c r="AZ3473" s="59" t="str">
        <x:v>2025-06-19 11:18</x:v>
      </x:c>
      <x:c r="BA3473" s="53" t="n">
        <x:v>38047</x:v>
      </x:c>
      <x:c r="BB3473" s="50"/>
      <x:c r="BC3473" s="50"/>
      <x:c r="BD3473" s="50" t="str">
        <x:v>TOPIX Small 2</x:v>
      </x:c>
    </x:row>
    <x:row r="3474">
      <x:c r="A3474" s="50" t="n">
        <x:v>3473</x:v>
      </x:c>
      <x:c r="B3474" s="50" t="str">
        <x:v>7997</x:v>
      </x:c>
      <x:c r="C3474" s="50" t="str">
        <x:v>7997.T</x:v>
      </x:c>
      <x:c r="D3474" s="50" t="str">
        <x:v>Kurogane Kosakusho Ltd.</x:v>
      </x:c>
      <x:c r="E3474" s="50" t="str">
        <x:v>Standard Market(Domestic)</x:v>
      </x:c>
      <x:c r="F3474" s="50" t="str">
        <x:v>Other Products</x:v>
      </x:c>
      <x:c r="G3474" s="51" t="n">
        <x:v>8373.579</x:v>
      </x:c>
      <x:c r="H3474" s="51" t="n">
        <x:v>6920.903</x:v>
      </x:c>
      <x:c r="I3474" s="51" t="n">
        <x:v>7180.943</x:v>
      </x:c>
      <x:c r="J3474" s="51" t="n">
        <x:v>7203.796</x:v>
      </x:c>
      <x:c r="K3474" s="51" t="n">
        <x:v>6342.269</x:v>
      </x:c>
      <x:c r="L3474" s="52" t="n">
        <x:f>IFERROR(H3474/G3474-1,"")</x:f>
        <x:v>-0.17348328594021734</x:v>
      </x:c>
      <x:c r="M3474" s="52" t="n">
        <x:f>IFERROR(I3474/H3474-1,"")</x:f>
        <x:v>0.03757313171417076</x:v>
      </x:c>
      <x:c r="N3474" s="52" t="n">
        <x:f>IFERROR(J3474/I3474-1,"")</x:f>
        <x:v>0.0031824511070481787</x:v>
      </x:c>
      <x:c r="O3474" s="52" t="n">
        <x:f>IFERROR(K3474/J3474-1,"")</x:f>
        <x:v>-0.11959347543989307</x:v>
      </x:c>
      <x:c r="P3474" s="52" t="n">
        <x:f>IFERROR((K3474/G3474)^(1/4)-1,"")</x:f>
        <x:v>-0.0671036711301749</x:v>
      </x:c>
      <x:c r="Q3474" s="51" t="n">
        <x:v>-122.945</x:v>
      </x:c>
      <x:c r="R3474" s="52" t="n">
        <x:f>IFERROR(Q3474/K3474,"")</x:f>
        <x:v>-0.01938501820089939</x:v>
      </x:c>
      <x:c r="S3474" s="53" t="n">
        <x:v>22555</x:v>
      </x:c>
      <x:c r="T3474" s="50" t="str">
        <x:v>EDINET_company_history</x:v>
      </x:c>
      <x:c r="U3474" s="50" t="str">
        <x:v>ワイ・ケイ株式会社</x:v>
      </x:c>
      <x:c r="V3474" s="54" t="n">
        <x:v>0.0887</x:v>
      </x:c>
      <x:c r="W3474" s="50" t="str">
        <x:v>田 中 成 典</x:v>
      </x:c>
      <x:c r="X3474" s="50" t="b">
        <x:f>AND(COUNT(L3474:O3474)=4,L3474&gt;='設定'!$B$6,M3474&gt;='設定'!$B$6,N3474&gt;='設定'!$B$6,O3474&gt;='設定'!$B$6)</x:f>
        <x:v>0</x:v>
      </x:c>
      <x:c r="Y3474" s="50" t="b">
        <x:f>AND(COUNT(G3474:K3474)=5,P3474&gt;='設定'!$B$7)</x:f>
        <x:v>0</x:v>
      </x:c>
      <x:c r="Z3474" s="50" t="b">
        <x:f>AND(ISNUMBER(R3474),R3474&gt;='設定'!$B$8)</x:f>
        <x:v>0</x:v>
      </x:c>
      <x:c r="AA3474" s="50" t="b">
        <x:f>AND(ISNUMBER(S3474),S3474&gt;=DATE(YEAR('設定'!$B$10)-'設定'!$B$9,MONTH('設定'!$B$10),DAY('設定'!$B$10)))</x:f>
        <x:v>0</x:v>
      </x:c>
      <x:c r="AB3474" s="55" t="b">
        <x:v>0</x:v>
      </x:c>
      <x:c r="AC3474" s="55" t="b">
        <x:v>0</x:v>
      </x:c>
      <x:c r="AD3474" s="50" t="n">
        <x:f>IF(X3474,1,0)+IF(Z3474,1,0)+IF(AA3474,1,0)+IF(AB3474,1,0)</x:f>
        <x:v>0</x:v>
      </x:c>
      <x:c r="AE3474" s="50" t="n">
        <x:f>IF(Y3474,1,0)+IF(Z3474,1,0)+IF(AA3474,1,0)+IF(AB3474,1,0)</x:f>
        <x:v>0</x:v>
      </x:c>
      <x:c r="AF3474" s="50" t="n">
        <x:f>IF(Y3474,1,0)+IF(Z3474,1,0)+IF(AA3474,1,0)+IF(AC3474,1,0)</x:f>
        <x:v>0</x:v>
      </x:c>
      <x:c r="AG3474" s="53" t="n">
        <x:v>44348</x:v>
      </x:c>
      <x:c r="AH3474" s="50" t="str">
        <x:v>S100XN3N</x:v>
      </x:c>
      <x:c r="AI3474" s="50" t="str">
        <x:v>NetSalesSummaryOfBusinessResults</x:v>
      </x:c>
      <x:c r="AJ3474" s="50" t="str">
        <x:v>OperatingIncome</x:v>
      </x:c>
      <x:c r="AK3474" s="53" t="n">
        <x:v>45991</x:v>
      </x:c>
      <x:c r="AL3474" s="50" t="str">
        <x:v>365/365/365/366/365</x:v>
      </x:c>
      <x:c r="AM3474" s="51" t="n">
        <x:v>1669213</x:v>
      </x:c>
      <x:c r="AN3474" s="51" t="n">
        <x:v>976</x:v>
      </x:c>
      <x:c r="AO3474" s="51" t="n">
        <x:f>IFERROR(AM3474*AN3474,"")</x:f>
        <x:v>1629151888</x:v>
      </x:c>
      <x:c r="AP3474" s="56" t="n">
        <x:f>IFERROR(AO3474/(K3474*1000000),"")</x:f>
        <x:v>0.2568720891529514</x:v>
      </x:c>
      <x:c r="AQ3474" s="57" t="n">
        <x:v>2820596.6666666665</x:v>
      </x:c>
      <x:c r="AR3474" s="52" t="n">
        <x:v>0.4979459568771041</x:v>
      </x:c>
      <x:c r="AS3474" s="52" t="n">
        <x:v>-0.5872913974201258</x:v>
      </x:c>
      <x:c r="AT3474" s="55" t="b">
        <x:v>0</x:v>
      </x:c>
      <x:c r="AU3474" s="50" t="str">
        <x:v>low_liquidity</x:v>
      </x:c>
      <x:c r="AV3474" s="58" t="n">
        <x:v>-0.2761898140245941</x:v>
      </x:c>
      <x:c r="AW3474" s="50" t="n">
        <x:v>3242</x:v>
      </x:c>
      <x:c r="AX3474" s="50" t="str">
        <x:v>Transformation Moat</x:v>
      </x:c>
      <x:c r="AY3474" s="50" t="str">
        <x:v>既存適格性フィルター不通過: low_liquidity / 60日平均売買代金2,000万円未満</x:v>
      </x:c>
      <x:c r="AZ3474" s="59" t="str">
        <x:v>2026-02-25 12:34</x:v>
      </x:c>
      <x:c r="BA3474" s="53" t="n">
        <x:v>22555</x:v>
      </x:c>
      <x:c r="BB3474" s="50"/>
      <x:c r="BC3474" s="50"/>
      <x:c r="BD3474" s="50"/>
    </x:row>
    <x:row r="3475">
      <x:c r="A3475" s="50" t="n">
        <x:v>3474</x:v>
      </x:c>
      <x:c r="B3475" s="50" t="str">
        <x:v>4044</x:v>
      </x:c>
      <x:c r="C3475" s="50" t="str">
        <x:v>4044.T</x:v>
      </x:c>
      <x:c r="D3475" s="50" t="str">
        <x:v>Central Glass Co.,Ltd.</x:v>
      </x:c>
      <x:c r="E3475" s="50" t="str">
        <x:v>Prime Market (Domestic)</x:v>
      </x:c>
      <x:c r="F3475" s="50" t="str">
        <x:v>Chemicals</x:v>
      </x:c>
      <x:c r="G3475" s="51" t="n">
        <x:v>190673</x:v>
      </x:c>
      <x:c r="H3475" s="51" t="n">
        <x:v>206184</x:v>
      </x:c>
      <x:c r="I3475" s="51" t="n">
        <x:v>169309</x:v>
      </x:c>
      <x:c r="J3475" s="51" t="n">
        <x:v>160339</x:v>
      </x:c>
      <x:c r="K3475" s="51" t="n">
        <x:v>144233</x:v>
      </x:c>
      <x:c r="L3475" s="52" t="n">
        <x:f>IFERROR(H3475/G3475-1,"")</x:f>
        <x:v>0.08134869645938325</x:v>
      </x:c>
      <x:c r="M3475" s="52" t="n">
        <x:f>IFERROR(I3475/H3475-1,"")</x:f>
        <x:v>-0.17884510922283015</x:v>
      </x:c>
      <x:c r="N3475" s="52" t="n">
        <x:f>IFERROR(J3475/I3475-1,"")</x:f>
        <x:v>-0.05298005422038998</x:v>
      </x:c>
      <x:c r="O3475" s="52" t="n">
        <x:f>IFERROR(K3475/J3475-1,"")</x:f>
        <x:v>-0.10044967225690571</x:v>
      </x:c>
      <x:c r="P3475" s="52" t="n">
        <x:f>IFERROR((K3475/G3475)^(1/4)-1,"")</x:f>
        <x:v>-0.06740333241201824</x:v>
      </x:c>
      <x:c r="Q3475" s="51" t="n">
        <x:v>10629</x:v>
      </x:c>
      <x:c r="R3475" s="52" t="n">
        <x:f>IFERROR(Q3475/K3475,"")</x:f>
        <x:v>0.07369326021090873</x:v>
      </x:c>
      <x:c r="S3475" s="53" t="n">
        <x:v>18019</x:v>
      </x:c>
      <x:c r="T3475" s="50" t="str">
        <x:v>EDINET_company_history</x:v>
      </x:c>
      <x:c r="U3475" s="50" t="str">
        <x:v>日本マスタートラスト信託銀行株式会社（信託口）</x:v>
      </x:c>
      <x:c r="V3475" s="54" t="n">
        <x:v>0.1315</x:v>
      </x:c>
      <x:c r="W3475" s="50" t="str">
        <x:v>前田 一彦 / 金井 哲男</x:v>
      </x:c>
      <x:c r="X3475" s="50" t="b">
        <x:f>AND(COUNT(L3475:O3475)=4,L3475&gt;='設定'!$B$6,M3475&gt;='設定'!$B$6,N3475&gt;='設定'!$B$6,O3475&gt;='設定'!$B$6)</x:f>
        <x:v>0</x:v>
      </x:c>
      <x:c r="Y3475" s="50" t="b">
        <x:f>AND(COUNT(G3475:K3475)=5,P3475&gt;='設定'!$B$7)</x:f>
        <x:v>0</x:v>
      </x:c>
      <x:c r="Z3475" s="50" t="b">
        <x:f>AND(ISNUMBER(R3475),R3475&gt;='設定'!$B$8)</x:f>
        <x:v>0</x:v>
      </x:c>
      <x:c r="AA3475" s="50" t="b">
        <x:f>AND(ISNUMBER(S3475),S3475&gt;=DATE(YEAR('設定'!$B$10)-'設定'!$B$9,MONTH('設定'!$B$10),DAY('設定'!$B$10)))</x:f>
        <x:v>0</x:v>
      </x:c>
      <x:c r="AB3475" s="55" t="b">
        <x:v>0</x:v>
      </x:c>
      <x:c r="AC3475" s="55" t="b">
        <x:v>0</x:v>
      </x:c>
      <x:c r="AD3475" s="50" t="n">
        <x:f>IF(X3475,1,0)+IF(Z3475,1,0)+IF(AA3475,1,0)+IF(AB3475,1,0)</x:f>
        <x:v>0</x:v>
      </x:c>
      <x:c r="AE3475" s="50" t="n">
        <x:f>IF(Y3475,1,0)+IF(Z3475,1,0)+IF(AA3475,1,0)+IF(AB3475,1,0)</x:f>
        <x:v>0</x:v>
      </x:c>
      <x:c r="AF3475" s="50" t="n">
        <x:f>IF(Y3475,1,0)+IF(Z3475,1,0)+IF(AA3475,1,0)+IF(AC3475,1,0)</x:f>
        <x:v>0</x:v>
      </x:c>
      <x:c r="AG3475" s="53" t="n">
        <x:v>44348</x:v>
      </x:c>
      <x:c r="AH3475" s="50" t="str">
        <x:v>S100W71V</x:v>
      </x:c>
      <x:c r="AI3475" s="50" t="str">
        <x:v>NetSalesSummaryOfBusinessResults</x:v>
      </x:c>
      <x:c r="AJ3475" s="50" t="str">
        <x:v>OperatingIncome</x:v>
      </x:c>
      <x:c r="AK3475" s="53" t="n">
        <x:v>45747</x:v>
      </x:c>
      <x:c r="AL3475" s="50" t="str">
        <x:v>365/365/365/366/365</x:v>
      </x:c>
      <x:c r="AM3475" s="51" t="n">
        <x:v>25222800</x:v>
      </x:c>
      <x:c r="AN3475" s="51" t="n">
        <x:v>4060</x:v>
      </x:c>
      <x:c r="AO3475" s="51" t="n">
        <x:f>IFERROR(AM3475*AN3475,"")</x:f>
        <x:v>102404568000</x:v>
      </x:c>
      <x:c r="AP3475" s="56" t="n">
        <x:f>IFERROR(AO3475/(K3475*1000000),"")</x:f>
        <x:v>0.7099940235591022</x:v>
      </x:c>
      <x:c r="AQ3475" s="57" t="n">
        <x:v>313958200</x:v>
      </x:c>
      <x:c r="AR3475" s="52" t="n">
        <x:v>0.2828242721439697</x:v>
      </x:c>
      <x:c r="AS3475" s="52" t="n">
        <x:v>-0.3250935664438295</x:v>
      </x:c>
      <x:c r="AT3475" s="55" t="b">
        <x:v>1</x:v>
      </x:c>
      <x:c r="AU3475" s="50"/>
      <x:c r="AV3475" s="58" t="n">
        <x:v>0.1702235778442099</x:v>
      </x:c>
      <x:c r="AW3475" s="50" t="n">
        <x:v>866</x:v>
      </x:c>
      <x:c r="AX3475" s="50" t="str">
        <x:v>Future Moat</x:v>
      </x:c>
      <x:c r="AY3475" s="50" t="str">
        <x:v>目立つ機械的警告なし（定性確認は別途必要）</x:v>
      </x:c>
      <x:c r="AZ3475" s="59" t="str">
        <x:v>2025-06-27 12:10</x:v>
      </x:c>
      <x:c r="BA3475" s="53" t="n">
        <x:v>18019</x:v>
      </x:c>
      <x:c r="BB3475" s="50"/>
      <x:c r="BC3475" s="50"/>
      <x:c r="BD3475" s="50" t="str">
        <x:v>TOPIX Small 1</x:v>
      </x:c>
    </x:row>
    <x:row r="3476">
      <x:c r="A3476" s="50" t="n">
        <x:v>3475</x:v>
      </x:c>
      <x:c r="B3476" s="50" t="str">
        <x:v>6481</x:v>
      </x:c>
      <x:c r="C3476" s="50" t="str">
        <x:v>6481.T</x:v>
      </x:c>
      <x:c r="D3476" s="50" t="str">
        <x:v>THK CO.,LTD.</x:v>
      </x:c>
      <x:c r="E3476" s="50" t="str">
        <x:v>Prime Market (Domestic)</x:v>
      </x:c>
      <x:c r="F3476" s="50" t="str">
        <x:v>Machinery</x:v>
      </x:c>
      <x:c r="G3476" s="51" t="n">
        <x:v>318188</x:v>
      </x:c>
      <x:c r="H3476" s="51" t="n">
        <x:v>393687</x:v>
      </x:c>
      <x:c r="I3476" s="51" t="n">
        <x:v>351939</x:v>
      </x:c>
      <x:c r="J3476" s="51" t="n">
        <x:v>222737</x:v>
      </x:c>
      <x:c r="K3476" s="51" t="n">
        <x:v>240444</x:v>
      </x:c>
      <x:c r="L3476" s="52" t="n">
        <x:f>IFERROR(H3476/G3476-1,"")</x:f>
        <x:v>0.23727796145674884</x:v>
      </x:c>
      <x:c r="M3476" s="52" t="n">
        <x:f>IFERROR(I3476/H3476-1,"")</x:f>
        <x:v>-0.10604363364805036</x:v>
      </x:c>
      <x:c r="N3476" s="52" t="n">
        <x:f>IFERROR(J3476/I3476-1,"")</x:f>
        <x:v>-0.3671147556820926</x:v>
      </x:c>
      <x:c r="O3476" s="52" t="n">
        <x:f>IFERROR(K3476/J3476-1,"")</x:f>
        <x:v>0.07949734440169354</x:v>
      </x:c>
      <x:c r="P3476" s="52" t="n">
        <x:f>IFERROR((K3476/G3476)^(1/4)-1,"")</x:f>
        <x:v>-0.06764235367634353</x:v>
      </x:c>
      <x:c r="Q3476" s="51" t="n">
        <x:v>14436</x:v>
      </x:c>
      <x:c r="R3476" s="52" t="n">
        <x:f>IFERROR(Q3476/K3476,"")</x:f>
        <x:v>0.06003892798323102</x:v>
      </x:c>
      <x:c r="S3476" s="53" t="n">
        <x:v>36923</x:v>
      </x:c>
      <x:c r="T3476" s="50" t="str">
        <x:v>EDINET_company_history</x:v>
      </x:c>
      <x:c r="U3476" s="50" t="str">
        <x:v>日本マスタートラスト信託銀行株式会社（信託口）</x:v>
      </x:c>
      <x:c r="V3476" s="54" t="n">
        <x:v>0.1612</x:v>
      </x:c>
      <x:c r="W3476" s="50" t="str">
        <x:v>寺町 彰博 / 寺町 崇史 / 今野 宏</x:v>
      </x:c>
      <x:c r="X3476" s="50" t="b">
        <x:f>AND(COUNT(L3476:O3476)=4,L3476&gt;='設定'!$B$6,M3476&gt;='設定'!$B$6,N3476&gt;='設定'!$B$6,O3476&gt;='設定'!$B$6)</x:f>
        <x:v>0</x:v>
      </x:c>
      <x:c r="Y3476" s="50" t="b">
        <x:f>AND(COUNT(G3476:K3476)=5,P3476&gt;='設定'!$B$7)</x:f>
        <x:v>0</x:v>
      </x:c>
      <x:c r="Z3476" s="50" t="b">
        <x:f>AND(ISNUMBER(R3476),R3476&gt;='設定'!$B$8)</x:f>
        <x:v>0</x:v>
      </x:c>
      <x:c r="AA3476" s="50" t="b">
        <x:f>AND(ISNUMBER(S3476),S3476&gt;=DATE(YEAR('設定'!$B$10)-'設定'!$B$9,MONTH('設定'!$B$10),DAY('設定'!$B$10)))</x:f>
        <x:v>0</x:v>
      </x:c>
      <x:c r="AB3476" s="55" t="b">
        <x:v>0</x:v>
      </x:c>
      <x:c r="AC3476" s="55" t="b">
        <x:v>0</x:v>
      </x:c>
      <x:c r="AD3476" s="50" t="n">
        <x:f>IF(X3476,1,0)+IF(Z3476,1,0)+IF(AA3476,1,0)+IF(AB3476,1,0)</x:f>
        <x:v>0</x:v>
      </x:c>
      <x:c r="AE3476" s="50" t="n">
        <x:f>IF(Y3476,1,0)+IF(Z3476,1,0)+IF(AA3476,1,0)+IF(AB3476,1,0)</x:f>
        <x:v>0</x:v>
      </x:c>
      <x:c r="AF3476" s="50" t="n">
        <x:f>IF(Y3476,1,0)+IF(Z3476,1,0)+IF(AA3476,1,0)+IF(AC3476,1,0)</x:f>
        <x:v>0</x:v>
      </x:c>
      <x:c r="AG3476" s="53" t="n">
        <x:v>44348</x:v>
      </x:c>
      <x:c r="AH3476" s="50" t="str">
        <x:v>S100XRWN</x:v>
      </x:c>
      <x:c r="AI3476" s="50" t="str">
        <x:v>RevenueIFRSSummaryOfBusinessResults</x:v>
      </x:c>
      <x:c r="AJ3476" s="50" t="str">
        <x:v>OperatingProfitLossIFRS</x:v>
      </x:c>
      <x:c r="AK3476" s="53" t="n">
        <x:v>46022</x:v>
      </x:c>
      <x:c r="AL3476" s="50" t="str">
        <x:v>365/365/365/366/365</x:v>
      </x:c>
      <x:c r="AM3476" s="51" t="n">
        <x:v>111939603</x:v>
      </x:c>
      <x:c r="AN3476" s="51" t="n">
        <x:v>7757</x:v>
      </x:c>
      <x:c r="AO3476" s="51" t="n">
        <x:f>IFERROR(AM3476*AN3476,"")</x:f>
        <x:v>868315500471</x:v>
      </x:c>
      <x:c r="AP3476" s="56" t="n">
        <x:f>IFERROR(AO3476/(K3476*1000000),"")</x:f>
        <x:v>3.6113003463218045</x:v>
      </x:c>
      <x:c r="AQ3476" s="57" t="n">
        <x:v>6573596148.333333</x:v>
      </x:c>
      <x:c r="AR3476" s="52" t="n">
        <x:v>0.384392052840439</x:v>
      </x:c>
      <x:c r="AS3476" s="52" t="n">
        <x:v>-0.3999314202368176</x:v>
      </x:c>
      <x:c r="AT3476" s="55" t="b">
        <x:v>0</x:v>
      </x:c>
      <x:c r="AU3476" s="50" t="str">
        <x:v>missing_financial_data</x:v>
      </x:c>
      <x:c r="AV3476" s="58" t="n">
        <x:v>-0.0645576691892683</x:v>
      </x:c>
      <x:c r="AW3476" s="50" t="n">
        <x:v>2373</x:v>
      </x:c>
      <x:c r="AX3476" s="50" t="str">
        <x:v>Future Moat</x:v>
      </x:c>
      <x:c r="AY3476" s="50" t="str">
        <x:v>既存適格性フィルター不通過: missing_financial_data</x:v>
      </x:c>
      <x:c r="AZ3476" s="59" t="str">
        <x:v>2026-03-18 16:58</x:v>
      </x:c>
      <x:c r="BA3476" s="53" t="n">
        <x:v>36923</x:v>
      </x:c>
      <x:c r="BB3476" s="50"/>
      <x:c r="BC3476" s="50"/>
      <x:c r="BD3476" s="50" t="str">
        <x:v>TOPIX Mid400</x:v>
      </x:c>
    </x:row>
    <x:row r="3477">
      <x:c r="A3477" s="50" t="n">
        <x:v>3476</x:v>
      </x:c>
      <x:c r="B3477" s="50" t="str">
        <x:v>4433</x:v>
      </x:c>
      <x:c r="C3477" s="50" t="str">
        <x:v>4433.T</x:v>
      </x:c>
      <x:c r="D3477" s="50" t="str">
        <x:v>HITO-Communications Holdings,Inc.</x:v>
      </x:c>
      <x:c r="E3477" s="50" t="str">
        <x:v>Prime Market (Domestic)</x:v>
      </x:c>
      <x:c r="F3477" s="50" t="str">
        <x:v>Services</x:v>
      </x:c>
      <x:c r="G3477" s="51" t="n">
        <x:v>84225</x:v>
      </x:c>
      <x:c r="H3477" s="51" t="n">
        <x:v>64130</x:v>
      </x:c>
      <x:c r="I3477" s="51" t="n">
        <x:v>63980</x:v>
      </x:c>
      <x:c r="J3477" s="51" t="n">
        <x:v>58547</x:v>
      </x:c>
      <x:c r="K3477" s="51" t="n">
        <x:v>63596</x:v>
      </x:c>
      <x:c r="L3477" s="52" t="n">
        <x:f>IFERROR(H3477/G3477-1,"")</x:f>
        <x:v>-0.23858711783912145</x:v>
      </x:c>
      <x:c r="M3477" s="52" t="n">
        <x:f>IFERROR(I3477/H3477-1,"")</x:f>
        <x:v>-0.002338998908467227</x:v>
      </x:c>
      <x:c r="N3477" s="52" t="n">
        <x:f>IFERROR(J3477/I3477-1,"")</x:f>
        <x:v>-0.08491716161300411</x:v>
      </x:c>
      <x:c r="O3477" s="52" t="n">
        <x:f>IFERROR(K3477/J3477-1,"")</x:f>
        <x:v>0.08623840675013228</x:v>
      </x:c>
      <x:c r="P3477" s="52" t="n">
        <x:f>IFERROR((K3477/G3477)^(1/4)-1,"")</x:f>
        <x:v>-0.06782554981444466</x:v>
      </x:c>
      <x:c r="Q3477" s="51" t="n">
        <x:v>2495</x:v>
      </x:c>
      <x:c r="R3477" s="52" t="n">
        <x:f>IFERROR(Q3477/K3477,"")</x:f>
        <x:v>0.039232027171520224</x:v>
      </x:c>
      <x:c r="S3477" s="53" t="n">
        <x:v>40756</x:v>
      </x:c>
      <x:c r="T3477" s="50" t="str">
        <x:v>EDINET_company_history</x:v>
      </x:c>
      <x:c r="U3477" s="50" t="str">
        <x:v>野村信託銀行株式会社(信託口2052116)</x:v>
      </x:c>
      <x:c r="V3477" s="54" t="n">
        <x:v>0.3092</x:v>
      </x:c>
      <x:c r="W3477" s="50" t="str">
        <x:v>安 井 豊 明</x:v>
      </x:c>
      <x:c r="X3477" s="50" t="b">
        <x:f>AND(COUNT(L3477:O3477)=4,L3477&gt;='設定'!$B$6,M3477&gt;='設定'!$B$6,N3477&gt;='設定'!$B$6,O3477&gt;='設定'!$B$6)</x:f>
        <x:v>0</x:v>
      </x:c>
      <x:c r="Y3477" s="50" t="b">
        <x:f>AND(COUNT(G3477:K3477)=5,P3477&gt;='設定'!$B$7)</x:f>
        <x:v>0</x:v>
      </x:c>
      <x:c r="Z3477" s="50" t="b">
        <x:f>AND(ISNUMBER(R3477),R3477&gt;='設定'!$B$8)</x:f>
        <x:v>0</x:v>
      </x:c>
      <x:c r="AA3477" s="50" t="b">
        <x:f>AND(ISNUMBER(S3477),S3477&gt;=DATE(YEAR('設定'!$B$10)-'設定'!$B$9,MONTH('設定'!$B$10),DAY('設定'!$B$10)))</x:f>
        <x:v>0</x:v>
      </x:c>
      <x:c r="AB3477" s="55" t="b">
        <x:v>0</x:v>
      </x:c>
      <x:c r="AC3477" s="55" t="b">
        <x:v>0</x:v>
      </x:c>
      <x:c r="AD3477" s="50" t="n">
        <x:f>IF(X3477,1,0)+IF(Z3477,1,0)+IF(AA3477,1,0)+IF(AB3477,1,0)</x:f>
        <x:v>0</x:v>
      </x:c>
      <x:c r="AE3477" s="50" t="n">
        <x:f>IF(Y3477,1,0)+IF(Z3477,1,0)+IF(AA3477,1,0)+IF(AB3477,1,0)</x:f>
        <x:v>0</x:v>
      </x:c>
      <x:c r="AF3477" s="50" t="n">
        <x:f>IF(Y3477,1,0)+IF(Z3477,1,0)+IF(AA3477,1,0)+IF(AC3477,1,0)</x:f>
        <x:v>0</x:v>
      </x:c>
      <x:c r="AG3477" s="53" t="n">
        <x:v>44348</x:v>
      </x:c>
      <x:c r="AH3477" s="50" t="str">
        <x:v>S100X6V1</x:v>
      </x:c>
      <x:c r="AI3477" s="50" t="str">
        <x:v>NetSalesSummaryOfBusinessResults</x:v>
      </x:c>
      <x:c r="AJ3477" s="50" t="str">
        <x:v>OperatingIncome</x:v>
      </x:c>
      <x:c r="AK3477" s="53" t="n">
        <x:v>45900</x:v>
      </x:c>
      <x:c r="AL3477" s="50" t="str">
        <x:v>365/365/365/366/365</x:v>
      </x:c>
      <x:c r="AM3477" s="51" t="n">
        <x:v>17842433</x:v>
      </x:c>
      <x:c r="AN3477" s="51" t="n">
        <x:v>830</x:v>
      </x:c>
      <x:c r="AO3477" s="51" t="n">
        <x:f>IFERROR(AM3477*AN3477,"")</x:f>
        <x:v>14809219390</x:v>
      </x:c>
      <x:c r="AP3477" s="56" t="n">
        <x:f>IFERROR(AO3477/(K3477*1000000),"")</x:f>
        <x:v>0.23286400701301968</x:v>
      </x:c>
      <x:c r="AQ3477" s="57" t="n">
        <x:v>47680553.333333336</x:v>
      </x:c>
      <x:c r="AR3477" s="52" t="n">
        <x:v>0.3252234738975678</x:v>
      </x:c>
      <x:c r="AS3477" s="52" t="n">
        <x:v>-0.6953996721225276</x:v>
      </x:c>
      <x:c r="AT3477" s="55" t="b">
        <x:v>1</x:v>
      </x:c>
      <x:c r="AU3477" s="50"/>
      <x:c r="AV3477" s="58" t="n">
        <x:v>-0.1323587375991676</x:v>
      </x:c>
      <x:c r="AW3477" s="50" t="n">
        <x:v>2766</x:v>
      </x:c>
      <x:c r="AX3477" s="50" t="str">
        <x:v>Future Moat</x:v>
      </x:c>
      <x:c r="AY3477" s="50" t="str">
        <x:v>ローカル5年最大下落率-60%以下</x:v>
      </x:c>
      <x:c r="AZ3477" s="59" t="str">
        <x:v>2025-11-27 16:26</x:v>
      </x:c>
      <x:c r="BA3477" s="53" t="n">
        <x:v>40756</x:v>
      </x:c>
      <x:c r="BB3477" s="50"/>
      <x:c r="BC3477" s="50"/>
      <x:c r="BD3477" s="50" t="str">
        <x:v>TOPIX Small 2</x:v>
      </x:c>
    </x:row>
    <x:row r="3478">
      <x:c r="A3478" s="50" t="n">
        <x:v>3477</x:v>
      </x:c>
      <x:c r="B3478" s="50" t="str">
        <x:v>9367</x:v>
      </x:c>
      <x:c r="C3478" s="50" t="str">
        <x:v>9367.T</x:v>
      </x:c>
      <x:c r="D3478" s="50" t="str">
        <x:v>DAITO KOUN CO.,LTD.</x:v>
      </x:c>
      <x:c r="E3478" s="50" t="str">
        <x:v>Standard Market(Domestic)</x:v>
      </x:c>
      <x:c r="F3478" s="50" t="str">
        <x:v>Warehousing and Harbor Transportation Service</x:v>
      </x:c>
      <x:c r="G3478" s="51" t="n">
        <x:v>22247.766</x:v>
      </x:c>
      <x:c r="H3478" s="51" t="n">
        <x:v>16604.158</x:v>
      </x:c>
      <x:c r="I3478" s="51" t="n">
        <x:v>17130.163</x:v>
      </x:c>
      <x:c r="J3478" s="51" t="n">
        <x:v>16051.143</x:v>
      </x:c>
      <x:c r="K3478" s="51" t="n">
        <x:v>16761.492</x:v>
      </x:c>
      <x:c r="L3478" s="52" t="n">
        <x:f>IFERROR(H3478/G3478-1,"")</x:f>
        <x:v>-0.25367077305649477</x:v>
      </x:c>
      <x:c r="M3478" s="52" t="n">
        <x:f>IFERROR(I3478/H3478-1,"")</x:f>
        <x:v>0.03167911314744187</x:v>
      </x:c>
      <x:c r="N3478" s="52" t="n">
        <x:f>IFERROR(J3478/I3478-1,"")</x:f>
        <x:v>-0.06298947651578102</x:v>
      </x:c>
      <x:c r="O3478" s="52" t="n">
        <x:f>IFERROR(K3478/J3478-1,"")</x:f>
        <x:v>0.04425535302999917</x:v>
      </x:c>
      <x:c r="P3478" s="52" t="n">
        <x:f>IFERROR((K3478/G3478)^(1/4)-1,"")</x:f>
        <x:v>-0.06834189490569753</x:v>
      </x:c>
      <x:c r="Q3478" s="51" t="n">
        <x:v>660.701</x:v>
      </x:c>
      <x:c r="R3478" s="52" t="n">
        <x:f>IFERROR(Q3478/K3478,"")</x:f>
        <x:v>0.03941779168584754</x:v>
      </x:c>
      <x:c r="S3478" s="53" t="n">
        <x:v>38322</x:v>
      </x:c>
      <x:c r="T3478" s="50" t="str">
        <x:v>EDINET_company_history</x:v>
      </x:c>
      <x:c r="U3478" s="50" t="str">
        <x:v>協友商事株式会社</x:v>
      </x:c>
      <x:c r="V3478" s="54" t="n">
        <x:v>0.1433</x:v>
      </x:c>
      <x:c r="W3478" s="50" t="str">
        <x:v>曽 根 好 貞 / 荻 野 哲 司</x:v>
      </x:c>
      <x:c r="X3478" s="50" t="b">
        <x:f>AND(COUNT(L3478:O3478)=4,L3478&gt;='設定'!$B$6,M3478&gt;='設定'!$B$6,N3478&gt;='設定'!$B$6,O3478&gt;='設定'!$B$6)</x:f>
        <x:v>0</x:v>
      </x:c>
      <x:c r="Y3478" s="50" t="b">
        <x:f>AND(COUNT(G3478:K3478)=5,P3478&gt;='設定'!$B$7)</x:f>
        <x:v>0</x:v>
      </x:c>
      <x:c r="Z3478" s="50" t="b">
        <x:f>AND(ISNUMBER(R3478),R3478&gt;='設定'!$B$8)</x:f>
        <x:v>0</x:v>
      </x:c>
      <x:c r="AA3478" s="50" t="b">
        <x:f>AND(ISNUMBER(S3478),S3478&gt;=DATE(YEAR('設定'!$B$10)-'設定'!$B$9,MONTH('設定'!$B$10),DAY('設定'!$B$10)))</x:f>
        <x:v>0</x:v>
      </x:c>
      <x:c r="AB3478" s="55" t="b">
        <x:v>0</x:v>
      </x:c>
      <x:c r="AC3478" s="55" t="b">
        <x:v>0</x:v>
      </x:c>
      <x:c r="AD3478" s="50" t="n">
        <x:f>IF(X3478,1,0)+IF(Z3478,1,0)+IF(AA3478,1,0)+IF(AB3478,1,0)</x:f>
        <x:v>0</x:v>
      </x:c>
      <x:c r="AE3478" s="50" t="n">
        <x:f>IF(Y3478,1,0)+IF(Z3478,1,0)+IF(AA3478,1,0)+IF(AB3478,1,0)</x:f>
        <x:v>0</x:v>
      </x:c>
      <x:c r="AF3478" s="50" t="n">
        <x:f>IF(Y3478,1,0)+IF(Z3478,1,0)+IF(AA3478,1,0)+IF(AC3478,1,0)</x:f>
        <x:v>0</x:v>
      </x:c>
      <x:c r="AG3478" s="53" t="n">
        <x:v>44348</x:v>
      </x:c>
      <x:c r="AH3478" s="50" t="str">
        <x:v>S100W3KA</x:v>
      </x:c>
      <x:c r="AI3478" s="50" t="str">
        <x:v>OperatingRevenue1SummaryOfBusinessResults</x:v>
      </x:c>
      <x:c r="AJ3478" s="50" t="str">
        <x:v>OperatingIncome</x:v>
      </x:c>
      <x:c r="AK3478" s="53" t="n">
        <x:v>45747</x:v>
      </x:c>
      <x:c r="AL3478" s="50" t="str">
        <x:v>365/365/365/366/365</x:v>
      </x:c>
      <x:c r="AM3478" s="51" t="n">
        <x:v>8628400</x:v>
      </x:c>
      <x:c r="AN3478" s="51" t="n">
        <x:v>1828</x:v>
      </x:c>
      <x:c r="AO3478" s="51" t="n">
        <x:f>IFERROR(AM3478*AN3478,"")</x:f>
        <x:v>15772715200</x:v>
      </x:c>
      <x:c r="AP3478" s="56" t="n">
        <x:f>IFERROR(AO3478/(K3478*1000000),"")</x:f>
        <x:v>0.9410090223471754</x:v>
      </x:c>
      <x:c r="AQ3478" s="57" t="n">
        <x:v>21032521.666666668</x:v>
      </x:c>
      <x:c r="AR3478" s="52" t="n">
        <x:v>0.2768225614379657</x:v>
      </x:c>
      <x:c r="AS3478" s="52" t="n">
        <x:v>-0.3048759377782504</x:v>
      </x:c>
      <x:c r="AT3478" s="55" t="b">
        <x:v>1</x:v>
      </x:c>
      <x:c r="AU3478" s="50"/>
      <x:c r="AV3478" s="58" t="n">
        <x:v>0.2064090056533813</x:v>
      </x:c>
      <x:c r="AW3478" s="50" t="n">
        <x:v>683</x:v>
      </x:c>
      <x:c r="AX3478" s="50" t="str">
        <x:v>Discovery</x:v>
      </x:c>
      <x:c r="AY3478" s="50" t="str">
        <x:v>目立つ機械的警告なし（定性確認は別途必要）</x:v>
      </x:c>
      <x:c r="AZ3478" s="59" t="str">
        <x:v>2025-06-24 13:45</x:v>
      </x:c>
      <x:c r="BA3478" s="53" t="n">
        <x:v>38322</x:v>
      </x:c>
      <x:c r="BB3478" s="50"/>
      <x:c r="BC3478" s="50"/>
      <x:c r="BD3478" s="50"/>
    </x:row>
    <x:row r="3479">
      <x:c r="A3479" s="50" t="n">
        <x:v>3478</x:v>
      </x:c>
      <x:c r="B3479" s="50" t="str">
        <x:v>7354</x:v>
      </x:c>
      <x:c r="C3479" s="50" t="str">
        <x:v>7354.T</x:v>
      </x:c>
      <x:c r="D3479" s="50" t="str">
        <x:v>Direct Marketing MiX Inc.</x:v>
      </x:c>
      <x:c r="E3479" s="50" t="str">
        <x:v>Standard Market(Domestic)</x:v>
      </x:c>
      <x:c r="F3479" s="50" t="str">
        <x:v>Services</x:v>
      </x:c>
      <x:c r="G3479" s="51" t="n">
        <x:v>30285.976</x:v>
      </x:c>
      <x:c r="H3479" s="51" t="n">
        <x:v>34673.503</x:v>
      </x:c>
      <x:c r="I3479" s="51" t="n">
        <x:v>26851.302</x:v>
      </x:c>
      <x:c r="J3479" s="51" t="n">
        <x:v>20952.415</x:v>
      </x:c>
      <x:c r="K3479" s="51" t="n">
        <x:v>22694.234</x:v>
      </x:c>
      <x:c r="L3479" s="52" t="n">
        <x:f>IFERROR(H3479/G3479-1,"")</x:f>
        <x:v>0.14486992263349863</x:v>
      </x:c>
      <x:c r="M3479" s="52" t="n">
        <x:f>IFERROR(I3479/H3479-1,"")</x:f>
        <x:v>-0.22559592551118923</x:v>
      </x:c>
      <x:c r="N3479" s="52" t="n">
        <x:f>IFERROR(J3479/I3479-1,"")</x:f>
        <x:v>-0.21968718686341537</x:v>
      </x:c>
      <x:c r="O3479" s="52" t="n">
        <x:f>IFERROR(K3479/J3479-1,"")</x:f>
        <x:v>0.08313213536482555</x:v>
      </x:c>
      <x:c r="P3479" s="52" t="n">
        <x:f>IFERROR((K3479/G3479)^(1/4)-1,"")</x:f>
        <x:v>-0.06960259873545105</x:v>
      </x:c>
      <x:c r="Q3479" s="51" t="n">
        <x:v>2132.605</x:v>
      </x:c>
      <x:c r="R3479" s="52" t="n">
        <x:f>IFERROR(Q3479/K3479,"")</x:f>
        <x:v>0.09397122634762645</x:v>
      </x:c>
      <x:c r="S3479" s="53" t="n">
        <x:v>44105</x:v>
      </x:c>
      <x:c r="T3479" s="50" t="str">
        <x:v>EDINET_company_history</x:v>
      </x:c>
      <x:c r="U3479" s="50" t="str">
        <x:v>インテグラル３号投資事業有限責任組合</x:v>
      </x:c>
      <x:c r="V3479" s="54" t="n">
        <x:v>0.3622</x:v>
      </x:c>
      <x:c r="W3479" s="50"/>
      <x:c r="X3479" s="50" t="b">
        <x:f>AND(COUNT(L3479:O3479)=4,L3479&gt;='設定'!$B$6,M3479&gt;='設定'!$B$6,N3479&gt;='設定'!$B$6,O3479&gt;='設定'!$B$6)</x:f>
        <x:v>0</x:v>
      </x:c>
      <x:c r="Y3479" s="50" t="b">
        <x:f>AND(COUNT(G3479:K3479)=5,P3479&gt;='設定'!$B$7)</x:f>
        <x:v>0</x:v>
      </x:c>
      <x:c r="Z3479" s="50" t="b">
        <x:f>AND(ISNUMBER(R3479),R3479&gt;='設定'!$B$8)</x:f>
        <x:v>0</x:v>
      </x:c>
      <x:c r="AA3479" s="50" t="b">
        <x:f>AND(ISNUMBER(S3479),S3479&gt;=DATE(YEAR('設定'!$B$10)-'設定'!$B$9,MONTH('設定'!$B$10),DAY('設定'!$B$10)))</x:f>
        <x:v>0</x:v>
      </x:c>
      <x:c r="AB3479" s="55" t="b">
        <x:v>0</x:v>
      </x:c>
      <x:c r="AC3479" s="55" t="b">
        <x:v>0</x:v>
      </x:c>
      <x:c r="AD3479" s="50" t="n">
        <x:f>IF(X3479,1,0)+IF(Z3479,1,0)+IF(AA3479,1,0)+IF(AB3479,1,0)</x:f>
        <x:v>0</x:v>
      </x:c>
      <x:c r="AE3479" s="50" t="n">
        <x:f>IF(Y3479,1,0)+IF(Z3479,1,0)+IF(AA3479,1,0)+IF(AB3479,1,0)</x:f>
        <x:v>0</x:v>
      </x:c>
      <x:c r="AF3479" s="50" t="n">
        <x:f>IF(Y3479,1,0)+IF(Z3479,1,0)+IF(AA3479,1,0)+IF(AC3479,1,0)</x:f>
        <x:v>0</x:v>
      </x:c>
      <x:c r="AG3479" s="53" t="n">
        <x:v>44348</x:v>
      </x:c>
      <x:c r="AH3479" s="50" t="str">
        <x:v>S100XUHI</x:v>
      </x:c>
      <x:c r="AI3479" s="50" t="str">
        <x:v>RevenueIFRSSummaryOfBusinessResults</x:v>
      </x:c>
      <x:c r="AJ3479" s="50" t="str">
        <x:v>OperatingProfitLossIFRSSummaryOfBusinessResults</x:v>
      </x:c>
      <x:c r="AK3479" s="53" t="n">
        <x:v>46022</x:v>
      </x:c>
      <x:c r="AL3479" s="50" t="str">
        <x:v>365/365/365/366/365</x:v>
      </x:c>
      <x:c r="AM3479" s="51" t="n">
        <x:v>46434236</x:v>
      </x:c>
      <x:c r="AN3479" s="51" t="n">
        <x:v>276</x:v>
      </x:c>
      <x:c r="AO3479" s="51" t="n">
        <x:f>IFERROR(AM3479*AN3479,"")</x:f>
        <x:v>12815849136</x:v>
      </x:c>
      <x:c r="AP3479" s="56" t="n">
        <x:f>IFERROR(AO3479/(K3479*1000000),"")</x:f>
        <x:v>0.564718295228647</x:v>
      </x:c>
      <x:c r="AQ3479" s="57" t="n">
        <x:v>70940531.66666667</x:v>
      </x:c>
      <x:c r="AR3479" s="52" t="n">
        <x:v>0.4713121448210808</x:v>
      </x:c>
      <x:c r="AS3479" s="52" t="n">
        <x:v>-0.9299979924160856</x:v>
      </x:c>
      <x:c r="AT3479" s="55" t="b">
        <x:v>0</x:v>
      </x:c>
      <x:c r="AU3479" s="50" t="str">
        <x:v>missing_financial_data</x:v>
      </x:c>
      <x:c r="AV3479" s="58" t="n">
        <x:v>-0.0080843986695307</x:v>
      </x:c>
      <x:c r="AW3479" s="50" t="n">
        <x:v>1932</x:v>
      </x:c>
      <x:c r="AX3479" s="50" t="str">
        <x:v>Core Moat</x:v>
      </x:c>
      <x:c r="AY3479" s="50" t="str">
        <x:v>既存適格性フィルター不通過: missing_financial_data / ローカル5年最大下落率-60%以下</x:v>
      </x:c>
      <x:c r="AZ3479" s="59" t="str">
        <x:v>2026-03-26 15:30</x:v>
      </x:c>
      <x:c r="BA3479" s="53" t="n">
        <x:v>44105</x:v>
      </x:c>
      <x:c r="BB3479" s="50"/>
      <x:c r="BC3479" s="50"/>
      <x:c r="BD3479" s="50" t="str">
        <x:v>TOPIX Small 2</x:v>
      </x:c>
    </x:row>
    <x:row r="3480">
      <x:c r="A3480" s="50" t="n">
        <x:v>3479</x:v>
      </x:c>
      <x:c r="B3480" s="50" t="str">
        <x:v>3185</x:v>
      </x:c>
      <x:c r="C3480" s="50" t="str">
        <x:v>3185.T</x:v>
      </x:c>
      <x:c r="D3480" s="50" t="str">
        <x:v>DREAM VISION CO.,LTD.</x:v>
      </x:c>
      <x:c r="E3480" s="50" t="str">
        <x:v>Growth Market(Domestic)</x:v>
      </x:c>
      <x:c r="F3480" s="50" t="str">
        <x:v>Retail Trade</x:v>
      </x:c>
      <x:c r="G3480" s="51" t="n">
        <x:v>6019.848</x:v>
      </x:c>
      <x:c r="H3480" s="51" t="n">
        <x:v>4949.741</x:v>
      </x:c>
      <x:c r="I3480" s="51" t="n">
        <x:v>5184.734</x:v>
      </x:c>
      <x:c r="J3480" s="51" t="n">
        <x:v>4656.417</x:v>
      </x:c>
      <x:c r="K3480" s="51" t="n">
        <x:v>4499.651</x:v>
      </x:c>
      <x:c r="L3480" s="52" t="n">
        <x:f>IFERROR(H3480/G3480-1,"")</x:f>
        <x:v>-0.1777631262450481</x:v>
      </x:c>
      <x:c r="M3480" s="52" t="n">
        <x:f>IFERROR(I3480/H3480-1,"")</x:f>
        <x:v>0.04747581742155815</x:v>
      </x:c>
      <x:c r="N3480" s="52" t="n">
        <x:f>IFERROR(J3480/I3480-1,"")</x:f>
        <x:v>-0.10189857377446943</x:v>
      </x:c>
      <x:c r="O3480" s="52" t="n">
        <x:f>IFERROR(K3480/J3480-1,"")</x:f>
        <x:v>-0.03366665829112825</x:v>
      </x:c>
      <x:c r="P3480" s="52" t="n">
        <x:f>IFERROR((K3480/G3480)^(1/4)-1,"")</x:f>
        <x:v>-0.07018119291181402</x:v>
      </x:c>
      <x:c r="Q3480" s="51" t="n">
        <x:v>-277.483</x:v>
      </x:c>
      <x:c r="R3480" s="52" t="n">
        <x:f>IFERROR(Q3480/K3480,"")</x:f>
        <x:v>-0.0616676715594165</x:v>
      </x:c>
      <x:c r="S3480" s="53" t="n">
        <x:v>41456</x:v>
      </x:c>
      <x:c r="T3480" s="50" t="str">
        <x:v>EDINET_company_history</x:v>
      </x:c>
      <x:c r="U3480" s="50" t="str">
        <x:v>ＲＩＺＡＰグループ株式会社</x:v>
      </x:c>
      <x:c r="V3480" s="54" t="n">
        <x:v>0.4543</x:v>
      </x:c>
      <x:c r="W3480" s="50" t="str">
        <x:v>津田 茂寿</x:v>
      </x:c>
      <x:c r="X3480" s="50" t="b">
        <x:f>AND(COUNT(L3480:O3480)=4,L3480&gt;='設定'!$B$6,M3480&gt;='設定'!$B$6,N3480&gt;='設定'!$B$6,O3480&gt;='設定'!$B$6)</x:f>
        <x:v>0</x:v>
      </x:c>
      <x:c r="Y3480" s="50" t="b">
        <x:f>AND(COUNT(G3480:K3480)=5,P3480&gt;='設定'!$B$7)</x:f>
        <x:v>0</x:v>
      </x:c>
      <x:c r="Z3480" s="50" t="b">
        <x:f>AND(ISNUMBER(R3480),R3480&gt;='設定'!$B$8)</x:f>
        <x:v>0</x:v>
      </x:c>
      <x:c r="AA3480" s="50" t="b">
        <x:f>AND(ISNUMBER(S3480),S3480&gt;=DATE(YEAR('設定'!$B$10)-'設定'!$B$9,MONTH('設定'!$B$10),DAY('設定'!$B$10)))</x:f>
        <x:v>0</x:v>
      </x:c>
      <x:c r="AB3480" s="55" t="b">
        <x:v>0</x:v>
      </x:c>
      <x:c r="AC3480" s="55" t="b">
        <x:v>0</x:v>
      </x:c>
      <x:c r="AD3480" s="50" t="n">
        <x:f>IF(X3480,1,0)+IF(Z3480,1,0)+IF(AA3480,1,0)+IF(AB3480,1,0)</x:f>
        <x:v>0</x:v>
      </x:c>
      <x:c r="AE3480" s="50" t="n">
        <x:f>IF(Y3480,1,0)+IF(Z3480,1,0)+IF(AA3480,1,0)+IF(AB3480,1,0)</x:f>
        <x:v>0</x:v>
      </x:c>
      <x:c r="AF3480" s="50" t="n">
        <x:f>IF(Y3480,1,0)+IF(Z3480,1,0)+IF(AA3480,1,0)+IF(AC3480,1,0)</x:f>
        <x:v>0</x:v>
      </x:c>
      <x:c r="AG3480" s="53" t="n">
        <x:v>44348</x:v>
      </x:c>
      <x:c r="AH3480" s="50" t="str">
        <x:v>S100W468</x:v>
      </x:c>
      <x:c r="AI3480" s="50" t="str">
        <x:v>RevenueIFRSSummaryOfBusinessResults</x:v>
      </x:c>
      <x:c r="AJ3480" s="50" t="str">
        <x:v>OperatingProfitLossIFRS</x:v>
      </x:c>
      <x:c r="AK3480" s="53" t="n">
        <x:v>45747</x:v>
      </x:c>
      <x:c r="AL3480" s="50" t="str">
        <x:v>365/365/365/366/365</x:v>
      </x:c>
      <x:c r="AM3480" s="51" t="n">
        <x:v>18337400</x:v>
      </x:c>
      <x:c r="AN3480" s="51" t="n">
        <x:v>214</x:v>
      </x:c>
      <x:c r="AO3480" s="51" t="n">
        <x:f>IFERROR(AM3480*AN3480,"")</x:f>
        <x:v>3924203600</x:v>
      </x:c>
      <x:c r="AP3480" s="56" t="n">
        <x:f>IFERROR(AO3480/(K3480*1000000),"")</x:f>
        <x:v>0.8721128816434874</x:v>
      </x:c>
      <x:c r="AQ3480" s="57" t="n">
        <x:v>59387936.666666664</x:v>
      </x:c>
      <x:c r="AR3480" s="52" t="n">
        <x:v>0.6612584305370368</x:v>
      </x:c>
      <x:c r="AS3480" s="52" t="n">
        <x:v>-0.7867203219315896</x:v>
      </x:c>
      <x:c r="AT3480" s="55" t="b">
        <x:v>0</x:v>
      </x:c>
      <x:c r="AU3480" s="50" t="str">
        <x:v>missing_financial_data;low_equity_ratio;repeated_operating_loss;excessive_leverage</x:v>
      </x:c>
      <x:c r="AV3480" s="58" t="n">
        <x:v>-0.6769709647289637</x:v>
      </x:c>
      <x:c r="AW3480" s="50" t="n">
        <x:v>3571</x:v>
      </x:c>
      <x:c r="AX3480" s="50" t="str">
        <x:v>Transformation Moat</x:v>
      </x:c>
      <x:c r="AY3480" s="50" t="str">
        <x:v>既存適格性フィルター不通過: missing_financial_data;low_equity_ratio;repeated_operating_loss;excessive_leverage / 年率ボラティリティ60%以上 / ローカル5年最大下落率-60%以下</x:v>
      </x:c>
      <x:c r="AZ3480" s="59" t="str">
        <x:v>2025-06-24 16:08</x:v>
      </x:c>
      <x:c r="BA3480" s="53" t="n">
        <x:v>41456</x:v>
      </x:c>
      <x:c r="BB3480" s="50"/>
      <x:c r="BC3480" s="50"/>
      <x:c r="BD3480" s="50"/>
    </x:row>
    <x:row r="3481">
      <x:c r="A3481" s="50" t="n">
        <x:v>3480</x:v>
      </x:c>
      <x:c r="B3481" s="50" t="str">
        <x:v>9816</x:v>
      </x:c>
      <x:c r="C3481" s="50" t="str">
        <x:v>9816.T</x:v>
      </x:c>
      <x:c r="D3481" s="50" t="str">
        <x:v>Striders Corporation</x:v>
      </x:c>
      <x:c r="E3481" s="50" t="str">
        <x:v>Standard Market(Domestic)</x:v>
      </x:c>
      <x:c r="F3481" s="50" t="str">
        <x:v>Real Estate</x:v>
      </x:c>
      <x:c r="G3481" s="51" t="n">
        <x:v>10482.35</x:v>
      </x:c>
      <x:c r="H3481" s="51" t="n">
        <x:v>7505.806</x:v>
      </x:c>
      <x:c r="I3481" s="51" t="n">
        <x:v>7371.875</x:v>
      </x:c>
      <x:c r="J3481" s="51" t="n">
        <x:v>7680.703</x:v>
      </x:c>
      <x:c r="K3481" s="51" t="n">
        <x:v>7788.787</x:v>
      </x:c>
      <x:c r="L3481" s="52" t="n">
        <x:f>IFERROR(H3481/G3481-1,"")</x:f>
        <x:v>-0.2839577003248318</x:v>
      </x:c>
      <x:c r="M3481" s="52" t="n">
        <x:f>IFERROR(I3481/H3481-1,"")</x:f>
        <x:v>-0.01784365329985871</x:v>
      </x:c>
      <x:c r="N3481" s="52" t="n">
        <x:f>IFERROR(J3481/I3481-1,"")</x:f>
        <x:v>0.041892734209410865</x:v>
      </x:c>
      <x:c r="O3481" s="52" t="n">
        <x:f>IFERROR(K3481/J3481-1,"")</x:f>
        <x:v>0.014072149385284005</x:v>
      </x:c>
      <x:c r="P3481" s="52" t="n">
        <x:f>IFERROR((K3481/G3481)^(1/4)-1,"")</x:f>
        <x:v>-0.07156224509504594</x:v>
      </x:c>
      <x:c r="Q3481" s="51" t="n">
        <x:v>47.621</x:v>
      </x:c>
      <x:c r="R3481" s="52" t="n">
        <x:f>IFERROR(Q3481/K3481,"")</x:f>
        <x:v>0.006114045742937893</x:v>
      </x:c>
      <x:c r="S3481" s="53" t="n">
        <x:v>40269</x:v>
      </x:c>
      <x:c r="T3481" s="50" t="str">
        <x:v>EDINET_company_history</x:v>
      </x:c>
      <x:c r="U3481" s="50" t="str">
        <x:v>新興支援投資事業有限責任組合</x:v>
      </x:c>
      <x:c r="V3481" s="54" t="n">
        <x:v>0.1887</x:v>
      </x:c>
      <x:c r="W3481" s="50" t="str">
        <x:v>早川 良太郎</x:v>
      </x:c>
      <x:c r="X3481" s="50" t="b">
        <x:f>AND(COUNT(L3481:O3481)=4,L3481&gt;='設定'!$B$6,M3481&gt;='設定'!$B$6,N3481&gt;='設定'!$B$6,O3481&gt;='設定'!$B$6)</x:f>
        <x:v>0</x:v>
      </x:c>
      <x:c r="Y3481" s="50" t="b">
        <x:f>AND(COUNT(G3481:K3481)=5,P3481&gt;='設定'!$B$7)</x:f>
        <x:v>0</x:v>
      </x:c>
      <x:c r="Z3481" s="50" t="b">
        <x:f>AND(ISNUMBER(R3481),R3481&gt;='設定'!$B$8)</x:f>
        <x:v>0</x:v>
      </x:c>
      <x:c r="AA3481" s="50" t="b">
        <x:f>AND(ISNUMBER(S3481),S3481&gt;=DATE(YEAR('設定'!$B$10)-'設定'!$B$9,MONTH('設定'!$B$10),DAY('設定'!$B$10)))</x:f>
        <x:v>0</x:v>
      </x:c>
      <x:c r="AB3481" s="55" t="b">
        <x:v>0</x:v>
      </x:c>
      <x:c r="AC3481" s="55" t="b">
        <x:v>0</x:v>
      </x:c>
      <x:c r="AD3481" s="50" t="n">
        <x:f>IF(X3481,1,0)+IF(Z3481,1,0)+IF(AA3481,1,0)+IF(AB3481,1,0)</x:f>
        <x:v>0</x:v>
      </x:c>
      <x:c r="AE3481" s="50" t="n">
        <x:f>IF(Y3481,1,0)+IF(Z3481,1,0)+IF(AA3481,1,0)+IF(AB3481,1,0)</x:f>
        <x:v>0</x:v>
      </x:c>
      <x:c r="AF3481" s="50" t="n">
        <x:f>IF(Y3481,1,0)+IF(Z3481,1,0)+IF(AA3481,1,0)+IF(AC3481,1,0)</x:f>
        <x:v>0</x:v>
      </x:c>
      <x:c r="AG3481" s="53" t="n">
        <x:v>44348</x:v>
      </x:c>
      <x:c r="AH3481" s="50" t="str">
        <x:v>S100W17P</x:v>
      </x:c>
      <x:c r="AI3481" s="50" t="str">
        <x:v>NetSalesSummaryOfBusinessResults</x:v>
      </x:c>
      <x:c r="AJ3481" s="50" t="str">
        <x:v>OperatingIncome</x:v>
      </x:c>
      <x:c r="AK3481" s="53" t="n">
        <x:v>45747</x:v>
      </x:c>
      <x:c r="AL3481" s="50" t="str">
        <x:v>365/365/365/366/365</x:v>
      </x:c>
      <x:c r="AM3481" s="51" t="n">
        <x:v>8104689</x:v>
      </x:c>
      <x:c r="AN3481" s="51" t="n">
        <x:v>279</x:v>
      </x:c>
      <x:c r="AO3481" s="51" t="n">
        <x:f>IFERROR(AM3481*AN3481,"")</x:f>
        <x:v>2261208231</x:v>
      </x:c>
      <x:c r="AP3481" s="56" t="n">
        <x:f>IFERROR(AO3481/(K3481*1000000),"")</x:f>
        <x:v>0.29031583878208506</x:v>
      </x:c>
      <x:c r="AQ3481" s="57" t="n">
        <x:v>2038640</x:v>
      </x:c>
      <x:c r="AR3481" s="52" t="n">
        <x:v>0.3630481834315752</x:v>
      </x:c>
      <x:c r="AS3481" s="52" t="n">
        <x:v>-0.4903163317500308</x:v>
      </x:c>
      <x:c r="AT3481" s="55" t="b">
        <x:v>0</x:v>
      </x:c>
      <x:c r="AU3481" s="50" t="str">
        <x:v>low_liquidity</x:v>
      </x:c>
      <x:c r="AV3481" s="58" t="n">
        <x:v>-0.1470522304536171</x:v>
      </x:c>
      <x:c r="AW3481" s="50" t="n">
        <x:v>2840</x:v>
      </x:c>
      <x:c r="AX3481" s="50" t="str">
        <x:v>Core Moat</x:v>
      </x:c>
      <x:c r="AY3481" s="50" t="str">
        <x:v>既存適格性フィルター不通過: low_liquidity / 60日平均売買代金2,000万円未満</x:v>
      </x:c>
      <x:c r="AZ3481" s="59" t="str">
        <x:v>2025-06-20 15:32</x:v>
      </x:c>
      <x:c r="BA3481" s="53" t="n">
        <x:v>40269</x:v>
      </x:c>
      <x:c r="BB3481" s="50"/>
      <x:c r="BC3481" s="50"/>
      <x:c r="BD3481" s="50"/>
    </x:row>
    <x:row r="3482">
      <x:c r="A3482" s="50" t="n">
        <x:v>3481</x:v>
      </x:c>
      <x:c r="B3482" s="50" t="str">
        <x:v>6634</x:v>
      </x:c>
      <x:c r="C3482" s="50" t="str">
        <x:v>6634.T</x:v>
      </x:c>
      <x:c r="D3482" s="50" t="str">
        <x:v>JN Group Inc.</x:v>
      </x:c>
      <x:c r="E3482" s="50" t="str">
        <x:v>Standard Market(Domestic)</x:v>
      </x:c>
      <x:c r="F3482" s="50" t="str">
        <x:v>Electric Appliances</x:v>
      </x:c>
      <x:c r="G3482" s="51" t="n">
        <x:v>4848.371</x:v>
      </x:c>
      <x:c r="H3482" s="51" t="n">
        <x:v>2758.335</x:v>
      </x:c>
      <x:c r="I3482" s="51" t="n">
        <x:v>866.688</x:v>
      </x:c>
      <x:c r="J3482" s="51" t="n">
        <x:v>2130.262</x:v>
      </x:c>
      <x:c r="K3482" s="51" t="n">
        <x:v>3562.181</x:v>
      </x:c>
      <x:c r="L3482" s="52" t="n">
        <x:f>IFERROR(H3482/G3482-1,"")</x:f>
        <x:v>-0.4310800472983606</x:v>
      </x:c>
      <x:c r="M3482" s="52" t="n">
        <x:f>IFERROR(I3482/H3482-1,"")</x:f>
        <x:v>-0.6857930599437705</x:v>
      </x:c>
      <x:c r="N3482" s="52" t="n">
        <x:f>IFERROR(J3482/I3482-1,"")</x:f>
        <x:v>1.4579341123910798</x:v>
      </x:c>
      <x:c r="O3482" s="52" t="n">
        <x:f>IFERROR(K3482/J3482-1,"")</x:f>
        <x:v>0.6721797600482944</x:v>
      </x:c>
      <x:c r="P3482" s="52" t="n">
        <x:f>IFERROR((K3482/G3482)^(1/4)-1,"")</x:f>
        <x:v>-0.07417258965952256</x:v>
      </x:c>
      <x:c r="Q3482" s="51" t="n">
        <x:v>-223.579</x:v>
      </x:c>
      <x:c r="R3482" s="52" t="n">
        <x:f>IFERROR(Q3482/K3482,"")</x:f>
        <x:v>-0.06276463773177163</x:v>
      </x:c>
      <x:c r="S3482" s="53" t="n">
        <x:v>39234</x:v>
      </x:c>
      <x:c r="T3482" s="50" t="str">
        <x:v>EDINET_company_history</x:v>
      </x:c>
      <x:c r="U3482" s="50" t="str">
        <x:v>株式会社スケブベンチャーズ</x:v>
      </x:c>
      <x:c r="V3482" s="54" t="n">
        <x:v>0.3182</x:v>
      </x:c>
      <x:c r="W3482" s="50" t="str">
        <x:v>石 原 直 樹</x:v>
      </x:c>
      <x:c r="X3482" s="50" t="b">
        <x:f>AND(COUNT(L3482:O3482)=4,L3482&gt;='設定'!$B$6,M3482&gt;='設定'!$B$6,N3482&gt;='設定'!$B$6,O3482&gt;='設定'!$B$6)</x:f>
        <x:v>0</x:v>
      </x:c>
      <x:c r="Y3482" s="50" t="b">
        <x:f>AND(COUNT(G3482:K3482)=5,P3482&gt;='設定'!$B$7)</x:f>
        <x:v>0</x:v>
      </x:c>
      <x:c r="Z3482" s="50" t="b">
        <x:f>AND(ISNUMBER(R3482),R3482&gt;='設定'!$B$8)</x:f>
        <x:v>0</x:v>
      </x:c>
      <x:c r="AA3482" s="50" t="b">
        <x:f>AND(ISNUMBER(S3482),S3482&gt;=DATE(YEAR('設定'!$B$10)-'設定'!$B$9,MONTH('設定'!$B$10),DAY('設定'!$B$10)))</x:f>
        <x:v>0</x:v>
      </x:c>
      <x:c r="AB3482" s="55" t="b">
        <x:v>0</x:v>
      </x:c>
      <x:c r="AC3482" s="55" t="b">
        <x:v>0</x:v>
      </x:c>
      <x:c r="AD3482" s="50" t="n">
        <x:f>IF(X3482,1,0)+IF(Z3482,1,0)+IF(AA3482,1,0)+IF(AB3482,1,0)</x:f>
        <x:v>0</x:v>
      </x:c>
      <x:c r="AE3482" s="50" t="n">
        <x:f>IF(Y3482,1,0)+IF(Z3482,1,0)+IF(AA3482,1,0)+IF(AB3482,1,0)</x:f>
        <x:v>0</x:v>
      </x:c>
      <x:c r="AF3482" s="50" t="n">
        <x:f>IF(Y3482,1,0)+IF(Z3482,1,0)+IF(AA3482,1,0)+IF(AC3482,1,0)</x:f>
        <x:v>0</x:v>
      </x:c>
      <x:c r="AG3482" s="53" t="n">
        <x:v>44348</x:v>
      </x:c>
      <x:c r="AH3482" s="50" t="str">
        <x:v>S100XN0W</x:v>
      </x:c>
      <x:c r="AI3482" s="50" t="str">
        <x:v>NetSalesSummaryOfBusinessResults</x:v>
      </x:c>
      <x:c r="AJ3482" s="50" t="str">
        <x:v>OperatingIncome</x:v>
      </x:c>
      <x:c r="AK3482" s="53" t="n">
        <x:v>45991</x:v>
      </x:c>
      <x:c r="AL3482" s="50" t="str">
        <x:v>365/365/365/366/365</x:v>
      </x:c>
      <x:c r="AM3482" s="51" t="n">
        <x:v>33109427</x:v>
      </x:c>
      <x:c r="AN3482" s="51" t="n">
        <x:v>63</x:v>
      </x:c>
      <x:c r="AO3482" s="51" t="n">
        <x:f>IFERROR(AM3482*AN3482,"")</x:f>
        <x:v>2085893901</x:v>
      </x:c>
      <x:c r="AP3482" s="56" t="n">
        <x:f>IFERROR(AO3482/(K3482*1000000),"")</x:f>
        <x:v>0.5855665113591926</x:v>
      </x:c>
      <x:c r="AQ3482" s="57" t="n">
        <x:v>28327691.666666668</x:v>
      </x:c>
      <x:c r="AR3482" s="52" t="n">
        <x:v>0.690606957109912</x:v>
      </x:c>
      <x:c r="AS3482" s="52" t="n">
        <x:v>-0.747787610619469</x:v>
      </x:c>
      <x:c r="AT3482" s="55" t="b">
        <x:v>0</x:v>
      </x:c>
      <x:c r="AU3482" s="50" t="str">
        <x:v>low_equity_ratio;repeated_operating_loss;repeated_negative_operating_cf;excessive_leverage</x:v>
      </x:c>
      <x:c r="AV3482" s="58" t="n">
        <x:v>-0.2098770317808341</x:v>
      </x:c>
      <x:c r="AW3482" s="50" t="n">
        <x:v>3055</x:v>
      </x:c>
      <x:c r="AX3482" s="50" t="str">
        <x:v>Future Moat</x:v>
      </x:c>
      <x:c r="AY3482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482" s="59" t="str">
        <x:v>2026-02-25 16:59</x:v>
      </x:c>
      <x:c r="BA3482" s="53" t="n">
        <x:v>39234</x:v>
      </x:c>
      <x:c r="BB3482" s="50"/>
      <x:c r="BC3482" s="50"/>
      <x:c r="BD3482" s="50"/>
    </x:row>
    <x:row r="3483">
      <x:c r="A3483" s="50" t="n">
        <x:v>3482</x:v>
      </x:c>
      <x:c r="B3483" s="50" t="str">
        <x:v>6942</x:v>
      </x:c>
      <x:c r="C3483" s="50" t="str">
        <x:v>6942.T</x:v>
      </x:c>
      <x:c r="D3483" s="50" t="str">
        <x:v>SOPHIA HOLDINGS CO.,LTD.</x:v>
      </x:c>
      <x:c r="E3483" s="50" t="str">
        <x:v>Standard Market(Domestic)</x:v>
      </x:c>
      <x:c r="F3483" s="50" t="str">
        <x:v>Information &amp; Communication</x:v>
      </x:c>
      <x:c r="G3483" s="51" t="n">
        <x:v>11384.096</x:v>
      </x:c>
      <x:c r="H3483" s="51" t="n">
        <x:v>11783.122</x:v>
      </x:c>
      <x:c r="I3483" s="51" t="n">
        <x:v>9422.125</x:v>
      </x:c>
      <x:c r="J3483" s="51" t="n">
        <x:v>9031.734</x:v>
      </x:c>
      <x:c r="K3483" s="51" t="n">
        <x:v>8360.193</x:v>
      </x:c>
      <x:c r="L3483" s="52" t="n">
        <x:f>IFERROR(H3483/G3483-1,"")</x:f>
        <x:v>0.03505118017276021</x:v>
      </x:c>
      <x:c r="M3483" s="52" t="n">
        <x:f>IFERROR(I3483/H3483-1,"")</x:f>
        <x:v>-0.20037109010667964</x:v>
      </x:c>
      <x:c r="N3483" s="52" t="n">
        <x:f>IFERROR(J3483/I3483-1,"")</x:f>
        <x:v>-0.04143343460206694</x:v>
      </x:c>
      <x:c r="O3483" s="52" t="n">
        <x:f>IFERROR(K3483/J3483-1,"")</x:f>
        <x:v>-0.07435349623892828</x:v>
      </x:c>
      <x:c r="P3483" s="52" t="n">
        <x:f>IFERROR((K3483/G3483)^(1/4)-1,"")</x:f>
        <x:v>-0.07428044369818965</x:v>
      </x:c>
      <x:c r="Q3483" s="51" t="n">
        <x:v>344.821</x:v>
      </x:c>
      <x:c r="R3483" s="52" t="n">
        <x:f>IFERROR(Q3483/K3483,"")</x:f>
        <x:v>0.04124557889991296</x:v>
      </x:c>
      <x:c r="S3483" s="53" t="n">
        <x:v>38322</x:v>
      </x:c>
      <x:c r="T3483" s="50" t="str">
        <x:v>EDINET_company_history</x:v>
      </x:c>
      <x:c r="U3483" s="50" t="str">
        <x:v>株式会社アレクシア</x:v>
      </x:c>
      <x:c r="V3483" s="54" t="n">
        <x:v>0.3139</x:v>
      </x:c>
      <x:c r="W3483" s="50" t="str">
        <x:v>飯塚 秀毅</x:v>
      </x:c>
      <x:c r="X3483" s="50" t="b">
        <x:f>AND(COUNT(L3483:O3483)=4,L3483&gt;='設定'!$B$6,M3483&gt;='設定'!$B$6,N3483&gt;='設定'!$B$6,O3483&gt;='設定'!$B$6)</x:f>
        <x:v>0</x:v>
      </x:c>
      <x:c r="Y3483" s="50" t="b">
        <x:f>AND(COUNT(G3483:K3483)=5,P3483&gt;='設定'!$B$7)</x:f>
        <x:v>0</x:v>
      </x:c>
      <x:c r="Z3483" s="50" t="b">
        <x:f>AND(ISNUMBER(R3483),R3483&gt;='設定'!$B$8)</x:f>
        <x:v>0</x:v>
      </x:c>
      <x:c r="AA3483" s="50" t="b">
        <x:f>AND(ISNUMBER(S3483),S3483&gt;=DATE(YEAR('設定'!$B$10)-'設定'!$B$9,MONTH('設定'!$B$10),DAY('設定'!$B$10)))</x:f>
        <x:v>0</x:v>
      </x:c>
      <x:c r="AB3483" s="55" t="b">
        <x:v>0</x:v>
      </x:c>
      <x:c r="AC3483" s="55" t="b">
        <x:v>0</x:v>
      </x:c>
      <x:c r="AD3483" s="50" t="n">
        <x:f>IF(X3483,1,0)+IF(Z3483,1,0)+IF(AA3483,1,0)+IF(AB3483,1,0)</x:f>
        <x:v>0</x:v>
      </x:c>
      <x:c r="AE3483" s="50" t="n">
        <x:f>IF(Y3483,1,0)+IF(Z3483,1,0)+IF(AA3483,1,0)+IF(AB3483,1,0)</x:f>
        <x:v>0</x:v>
      </x:c>
      <x:c r="AF3483" s="50" t="n">
        <x:f>IF(Y3483,1,0)+IF(Z3483,1,0)+IF(AA3483,1,0)+IF(AC3483,1,0)</x:f>
        <x:v>0</x:v>
      </x:c>
      <x:c r="AG3483" s="53" t="n">
        <x:v>44348</x:v>
      </x:c>
      <x:c r="AH3483" s="50" t="str">
        <x:v>S100VYL7</x:v>
      </x:c>
      <x:c r="AI3483" s="50" t="str">
        <x:v>NetSalesSummaryOfBusinessResults</x:v>
      </x:c>
      <x:c r="AJ3483" s="50" t="str">
        <x:v>OperatingProfitLossIFRS</x:v>
      </x:c>
      <x:c r="AK3483" s="53" t="n">
        <x:v>45747</x:v>
      </x:c>
      <x:c r="AL3483" s="50" t="str">
        <x:v>365/365/365/366/365</x:v>
      </x:c>
      <x:c r="AM3483" s="51" t="n">
        <x:v>4628720</x:v>
      </x:c>
      <x:c r="AN3483" s="51" t="n">
        <x:v>1307</x:v>
      </x:c>
      <x:c r="AO3483" s="51" t="n">
        <x:f>IFERROR(AM3483*AN3483,"")</x:f>
        <x:v>6049737040</x:v>
      </x:c>
      <x:c r="AP3483" s="56" t="n">
        <x:f>IFERROR(AO3483/(K3483*1000000),"")</x:f>
        <x:v>0.7236360500289887</x:v>
      </x:c>
      <x:c r="AQ3483" s="57" t="n">
        <x:v>7031251.666666667</x:v>
      </x:c>
      <x:c r="AR3483" s="52" t="n">
        <x:v>0.326403775530011</x:v>
      </x:c>
      <x:c r="AS3483" s="52" t="n">
        <x:v>-0.626123013130615</x:v>
      </x:c>
      <x:c r="AT3483" s="55" t="b">
        <x:v>0</x:v>
      </x:c>
      <x:c r="AU3483" s="50" t="str">
        <x:v>low_liquidity</x:v>
      </x:c>
      <x:c r="AV3483" s="58" t="n">
        <x:v>0.1413058824745515</x:v>
      </x:c>
      <x:c r="AW3483" s="50" t="n">
        <x:v>996</x:v>
      </x:c>
      <x:c r="AX3483" s="50" t="str">
        <x:v>Discovery</x:v>
      </x:c>
      <x:c r="AY3483" s="50" t="str">
        <x:v>既存適格性フィルター不通過: low_liquidity / 60日平均売買代金2,000万円未満 / ローカル5年最大下落率-60%以下</x:v>
      </x:c>
      <x:c r="AZ3483" s="59" t="str">
        <x:v>2025-06-24 11:58</x:v>
      </x:c>
      <x:c r="BA3483" s="53" t="n">
        <x:v>38322</x:v>
      </x:c>
      <x:c r="BB3483" s="50"/>
      <x:c r="BC3483" s="50"/>
      <x:c r="BD3483" s="50"/>
    </x:row>
    <x:row r="3484">
      <x:c r="A3484" s="50" t="n">
        <x:v>3483</x:v>
      </x:c>
      <x:c r="B3484" s="50" t="str">
        <x:v>2722</x:v>
      </x:c>
      <x:c r="C3484" s="50" t="str">
        <x:v>2722.T</x:v>
      </x:c>
      <x:c r="D3484" s="50" t="str">
        <x:v>IK HOLDINGS Co.,Ltd.</x:v>
      </x:c>
      <x:c r="E3484" s="50" t="str">
        <x:v>Standard Market(Domestic)</x:v>
      </x:c>
      <x:c r="F3484" s="50" t="str">
        <x:v>Retail Trade</x:v>
      </x:c>
      <x:c r="G3484" s="51" t="n">
        <x:v>20754.61</x:v>
      </x:c>
      <x:c r="H3484" s="51" t="n">
        <x:v>16335.372</x:v>
      </x:c>
      <x:c r="I3484" s="51" t="n">
        <x:v>14179.066</x:v>
      </x:c>
      <x:c r="J3484" s="51" t="n">
        <x:v>14049.266</x:v>
      </x:c>
      <x:c r="K3484" s="51" t="n">
        <x:v>15211.383</x:v>
      </x:c>
      <x:c r="L3484" s="52" t="n">
        <x:f>IFERROR(H3484/G3484-1,"")</x:f>
        <x:v>-0.21292801936533623</x:v>
      </x:c>
      <x:c r="M3484" s="52" t="n">
        <x:f>IFERROR(I3484/H3484-1,"")</x:f>
        <x:v>-0.13200225865685822</x:v>
      </x:c>
      <x:c r="N3484" s="52" t="n">
        <x:f>IFERROR(J3484/I3484-1,"")</x:f>
        <x:v>-0.009154340631463365</x:v>
      </x:c>
      <x:c r="O3484" s="52" t="n">
        <x:f>IFERROR(K3484/J3484-1,"")</x:f>
        <x:v>0.08271727505194937</x:v>
      </x:c>
      <x:c r="P3484" s="52" t="n">
        <x:f>IFERROR((K3484/G3484)^(1/4)-1,"")</x:f>
        <x:v>-0.07474054636083671</x:v>
      </x:c>
      <x:c r="Q3484" s="51" t="n">
        <x:v>425.613</x:v>
      </x:c>
      <x:c r="R3484" s="52" t="n">
        <x:f>IFERROR(Q3484/K3484,"")</x:f>
        <x:v>0.027979901630246246</x:v>
      </x:c>
      <x:c r="S3484" s="53" t="n">
        <x:v>38322</x:v>
      </x:c>
      <x:c r="T3484" s="50" t="str">
        <x:v>EDINET_company_history</x:v>
      </x:c>
      <x:c r="U3484" s="50" t="str">
        <x:v>株式会社ＡＭ</x:v>
      </x:c>
      <x:c r="V3484" s="54" t="n">
        <x:v>0.1557</x:v>
      </x:c>
      <x:c r="W3484" s="50" t="str">
        <x:v>長 野 庄 吾</x:v>
      </x:c>
      <x:c r="X3484" s="50" t="b">
        <x:f>AND(COUNT(L3484:O3484)=4,L3484&gt;='設定'!$B$6,M3484&gt;='設定'!$B$6,N3484&gt;='設定'!$B$6,O3484&gt;='設定'!$B$6)</x:f>
        <x:v>0</x:v>
      </x:c>
      <x:c r="Y3484" s="50" t="b">
        <x:f>AND(COUNT(G3484:K3484)=5,P3484&gt;='設定'!$B$7)</x:f>
        <x:v>0</x:v>
      </x:c>
      <x:c r="Z3484" s="50" t="b">
        <x:f>AND(ISNUMBER(R3484),R3484&gt;='設定'!$B$8)</x:f>
        <x:v>0</x:v>
      </x:c>
      <x:c r="AA3484" s="50" t="b">
        <x:f>AND(ISNUMBER(S3484),S3484&gt;=DATE(YEAR('設定'!$B$10)-'設定'!$B$9,MONTH('設定'!$B$10),DAY('設定'!$B$10)))</x:f>
        <x:v>0</x:v>
      </x:c>
      <x:c r="AB3484" s="55" t="b">
        <x:v>0</x:v>
      </x:c>
      <x:c r="AC3484" s="55" t="b">
        <x:v>0</x:v>
      </x:c>
      <x:c r="AD3484" s="50" t="n">
        <x:f>IF(X3484,1,0)+IF(Z3484,1,0)+IF(AA3484,1,0)+IF(AB3484,1,0)</x:f>
        <x:v>0</x:v>
      </x:c>
      <x:c r="AE3484" s="50" t="n">
        <x:f>IF(Y3484,1,0)+IF(Z3484,1,0)+IF(AA3484,1,0)+IF(AB3484,1,0)</x:f>
        <x:v>0</x:v>
      </x:c>
      <x:c r="AF3484" s="50" t="n">
        <x:f>IF(Y3484,1,0)+IF(Z3484,1,0)+IF(AA3484,1,0)+IF(AC3484,1,0)</x:f>
        <x:v>0</x:v>
      </x:c>
      <x:c r="AG3484" s="53" t="n">
        <x:v>44348</x:v>
      </x:c>
      <x:c r="AH3484" s="50" t="str">
        <x:v>S100WL0T</x:v>
      </x:c>
      <x:c r="AI3484" s="50" t="str">
        <x:v>NetSalesSummaryOfBusinessResults</x:v>
      </x:c>
      <x:c r="AJ3484" s="50" t="str">
        <x:v>OperatingIncome</x:v>
      </x:c>
      <x:c r="AK3484" s="53" t="n">
        <x:v>45808</x:v>
      </x:c>
      <x:c r="AL3484" s="50" t="str">
        <x:v>365/365/365/366/365</x:v>
      </x:c>
      <x:c r="AM3484" s="51" t="n">
        <x:v>7537600</x:v>
      </x:c>
      <x:c r="AN3484" s="51" t="n">
        <x:v>370</x:v>
      </x:c>
      <x:c r="AO3484" s="51" t="n">
        <x:f>IFERROR(AM3484*AN3484,"")</x:f>
        <x:v>2788912000</x:v>
      </x:c>
      <x:c r="AP3484" s="56" t="n">
        <x:f>IFERROR(AO3484/(K3484*1000000),"")</x:f>
        <x:v>0.18334374987468266</x:v>
      </x:c>
      <x:c r="AQ3484" s="57" t="n">
        <x:v>6684533.333333333</x:v>
      </x:c>
      <x:c r="AR3484" s="52" t="n">
        <x:v>0.3363923320453977</x:v>
      </x:c>
      <x:c r="AS3484" s="52" t="n">
        <x:v>-0.6194391840923694</x:v>
      </x:c>
      <x:c r="AT3484" s="55" t="b">
        <x:v>0</x:v>
      </x:c>
      <x:c r="AU3484" s="50" t="str">
        <x:v>low_liquidity</x:v>
      </x:c>
      <x:c r="AV3484" s="58" t="n">
        <x:v>-0.1937382282220365</x:v>
      </x:c>
      <x:c r="AW3484" s="50" t="n">
        <x:v>3012</x:v>
      </x:c>
      <x:c r="AX3484" s="50" t="str">
        <x:v>Transformation Moat</x:v>
      </x:c>
      <x:c r="AY3484" s="50" t="str">
        <x:v>既存適格性フィルター不通過: low_liquidity / 60日平均売買代金2,000万円未満 / ローカル5年最大下落率-60%以下</x:v>
      </x:c>
      <x:c r="AZ3484" s="59" t="str">
        <x:v>2025-08-25 11:21</x:v>
      </x:c>
      <x:c r="BA3484" s="53" t="n">
        <x:v>38322</x:v>
      </x:c>
      <x:c r="BB3484" s="50"/>
      <x:c r="BC3484" s="50"/>
      <x:c r="BD3484" s="50"/>
    </x:row>
    <x:row r="3485">
      <x:c r="A3485" s="50" t="n">
        <x:v>3484</x:v>
      </x:c>
      <x:c r="B3485" s="50" t="str">
        <x:v>7537</x:v>
      </x:c>
      <x:c r="C3485" s="50" t="str">
        <x:v>7537.T</x:v>
      </x:c>
      <x:c r="D3485" s="50" t="str">
        <x:v>MARUBUN CORPORATION</x:v>
      </x:c>
      <x:c r="E3485" s="50" t="str">
        <x:v>Prime Market (Domestic)</x:v>
      </x:c>
      <x:c r="F3485" s="50" t="str">
        <x:v>Wholesale Trade</x:v>
      </x:c>
      <x:c r="G3485" s="51" t="n">
        <x:v>289283</x:v>
      </x:c>
      <x:c r="H3485" s="51" t="n">
        <x:v>167794</x:v>
      </x:c>
      <x:c r="I3485" s="51" t="n">
        <x:v>226171</x:v>
      </x:c>
      <x:c r="J3485" s="51" t="n">
        <x:v>236490</x:v>
      </x:c>
      <x:c r="K3485" s="51" t="n">
        <x:v>210837</x:v>
      </x:c>
      <x:c r="L3485" s="52" t="n">
        <x:f>IFERROR(H3485/G3485-1,"")</x:f>
        <x:v>-0.41996591572957964</x:v>
      </x:c>
      <x:c r="M3485" s="52" t="n">
        <x:f>IFERROR(I3485/H3485-1,"")</x:f>
        <x:v>0.3479087452471483</x:v>
      </x:c>
      <x:c r="N3485" s="52" t="n">
        <x:f>IFERROR(J3485/I3485-1,"")</x:f>
        <x:v>0.04562477063814541</x:v>
      </x:c>
      <x:c r="O3485" s="52" t="n">
        <x:f>IFERROR(K3485/J3485-1,"")</x:f>
        <x:v>-0.10847393124445004</x:v>
      </x:c>
      <x:c r="P3485" s="52" t="n">
        <x:f>IFERROR((K3485/G3485)^(1/4)-1,"")</x:f>
        <x:v>-0.07603402458247033</x:v>
      </x:c>
      <x:c r="Q3485" s="51" t="n">
        <x:v>8958</x:v>
      </x:c>
      <x:c r="R3485" s="52" t="n">
        <x:f>IFERROR(Q3485/K3485,"")</x:f>
        <x:v>0.042487798631170054</x:v>
      </x:c>
      <x:c r="S3485" s="53" t="n">
        <x:v>35431</x:v>
      </x:c>
      <x:c r="T3485" s="50" t="str">
        <x:v>EDINET_company_history</x:v>
      </x:c>
      <x:c r="U3485" s="50" t="str">
        <x:v>日本マスタートラスト信託銀行株式会社（信託口）</x:v>
      </x:c>
      <x:c r="V3485" s="54" t="n">
        <x:v>0.0958</x:v>
      </x:c>
      <x:c r="W3485" s="50" t="str">
        <x:v>堀越 裕史</x:v>
      </x:c>
      <x:c r="X3485" s="50" t="b">
        <x:f>AND(COUNT(L3485:O3485)=4,L3485&gt;='設定'!$B$6,M3485&gt;='設定'!$B$6,N3485&gt;='設定'!$B$6,O3485&gt;='設定'!$B$6)</x:f>
        <x:v>0</x:v>
      </x:c>
      <x:c r="Y3485" s="50" t="b">
        <x:f>AND(COUNT(G3485:K3485)=5,P3485&gt;='設定'!$B$7)</x:f>
        <x:v>0</x:v>
      </x:c>
      <x:c r="Z3485" s="50" t="b">
        <x:f>AND(ISNUMBER(R3485),R3485&gt;='設定'!$B$8)</x:f>
        <x:v>0</x:v>
      </x:c>
      <x:c r="AA3485" s="50" t="b">
        <x:f>AND(ISNUMBER(S3485),S3485&gt;=DATE(YEAR('設定'!$B$10)-'設定'!$B$9,MONTH('設定'!$B$10),DAY('設定'!$B$10)))</x:f>
        <x:v>0</x:v>
      </x:c>
      <x:c r="AB3485" s="55" t="b">
        <x:v>0</x:v>
      </x:c>
      <x:c r="AC3485" s="55" t="b">
        <x:v>0</x:v>
      </x:c>
      <x:c r="AD3485" s="50" t="n">
        <x:f>IF(X3485,1,0)+IF(Z3485,1,0)+IF(AA3485,1,0)+IF(AB3485,1,0)</x:f>
        <x:v>0</x:v>
      </x:c>
      <x:c r="AE3485" s="50" t="n">
        <x:f>IF(Y3485,1,0)+IF(Z3485,1,0)+IF(AA3485,1,0)+IF(AB3485,1,0)</x:f>
        <x:v>0</x:v>
      </x:c>
      <x:c r="AF3485" s="50" t="n">
        <x:f>IF(Y3485,1,0)+IF(Z3485,1,0)+IF(AA3485,1,0)+IF(AC3485,1,0)</x:f>
        <x:v>0</x:v>
      </x:c>
      <x:c r="AG3485" s="53" t="n">
        <x:v>44348</x:v>
      </x:c>
      <x:c r="AH3485" s="50" t="str">
        <x:v>S100W4XI</x:v>
      </x:c>
      <x:c r="AI3485" s="50" t="str">
        <x:v>NetSalesSummaryOfBusinessResults</x:v>
      </x:c>
      <x:c r="AJ3485" s="50" t="str">
        <x:v>OperatingIncome</x:v>
      </x:c>
      <x:c r="AK3485" s="53" t="n">
        <x:v>45747</x:v>
      </x:c>
      <x:c r="AL3485" s="50" t="str">
        <x:v>365/365/365/366/365</x:v>
      </x:c>
      <x:c r="AM3485" s="51" t="n">
        <x:v>26168700</x:v>
      </x:c>
      <x:c r="AN3485" s="51" t="n">
        <x:v>1834</x:v>
      </x:c>
      <x:c r="AO3485" s="51" t="n">
        <x:f>IFERROR(AM3485*AN3485,"")</x:f>
        <x:v>47993395800</x:v>
      </x:c>
      <x:c r="AP3485" s="56" t="n">
        <x:f>IFERROR(AO3485/(K3485*1000000),"")</x:f>
        <x:v>0.2276327010913644</x:v>
      </x:c>
      <x:c r="AQ3485" s="57" t="n">
        <x:v>192274855</x:v>
      </x:c>
      <x:c r="AR3485" s="52" t="n">
        <x:v>0.3805307313920295</x:v>
      </x:c>
      <x:c r="AS3485" s="52" t="n">
        <x:v>-0.5263520927790053</x:v>
      </x:c>
      <x:c r="AT3485" s="55" t="b">
        <x:v>1</x:v>
      </x:c>
      <x:c r="AU3485" s="50"/>
      <x:c r="AV3485" s="58" t="n">
        <x:v>-0.1869732540111352</x:v>
      </x:c>
      <x:c r="AW3485" s="50" t="n">
        <x:v>2989</x:v>
      </x:c>
      <x:c r="AX3485" s="50" t="str">
        <x:v>Core Moat</x:v>
      </x:c>
      <x:c r="AY3485" s="50" t="str">
        <x:v>目立つ機械的警告なし（定性確認は別途必要）</x:v>
      </x:c>
      <x:c r="AZ3485" s="59" t="str">
        <x:v>2025-06-25 15:00</x:v>
      </x:c>
      <x:c r="BA3485" s="53" t="n">
        <x:v>35431</x:v>
      </x:c>
      <x:c r="BB3485" s="50"/>
      <x:c r="BC3485" s="50"/>
      <x:c r="BD3485" s="50" t="str">
        <x:v>TOPIX Small 2</x:v>
      </x:c>
    </x:row>
    <x:row r="3486">
      <x:c r="A3486" s="50" t="n">
        <x:v>3485</x:v>
      </x:c>
      <x:c r="B3486" s="50" t="str">
        <x:v>7490</x:v>
      </x:c>
      <x:c r="C3486" s="50" t="str">
        <x:v>7490.T</x:v>
      </x:c>
      <x:c r="D3486" s="50" t="str">
        <x:v>NISSIN SHOJI CO.,LTD.</x:v>
      </x:c>
      <x:c r="E3486" s="50" t="str">
        <x:v>Standard Market(Domestic)</x:v>
      </x:c>
      <x:c r="F3486" s="50" t="str">
        <x:v>Wholesale Trade</x:v>
      </x:c>
      <x:c r="G3486" s="51" t="n">
        <x:v>53692.034</x:v>
      </x:c>
      <x:c r="H3486" s="51" t="n">
        <x:v>36466.059</x:v>
      </x:c>
      <x:c r="I3486" s="51" t="n">
        <x:v>38897.187</x:v>
      </x:c>
      <x:c r="J3486" s="51" t="n">
        <x:v>38732.313</x:v>
      </x:c>
      <x:c r="K3486" s="51" t="n">
        <x:v>39034.644</x:v>
      </x:c>
      <x:c r="L3486" s="52" t="n">
        <x:f>IFERROR(H3486/G3486-1,"")</x:f>
        <x:v>-0.3208292500150022</x:v>
      </x:c>
      <x:c r="M3486" s="52" t="n">
        <x:f>IFERROR(I3486/H3486-1,"")</x:f>
        <x:v>0.06666824073311561</x:v>
      </x:c>
      <x:c r="N3486" s="52" t="n">
        <x:f>IFERROR(J3486/I3486-1,"")</x:f>
        <x:v>-0.004238712686344015</x:v>
      </x:c>
      <x:c r="O3486" s="52" t="n">
        <x:f>IFERROR(K3486/J3486-1,"")</x:f>
        <x:v>0.007805653124821177</x:v>
      </x:c>
      <x:c r="P3486" s="52" t="n">
        <x:f>IFERROR((K3486/G3486)^(1/4)-1,"")</x:f>
        <x:v>-0.0766101602803928</x:v>
      </x:c>
      <x:c r="Q3486" s="51" t="n">
        <x:v>384.866</x:v>
      </x:c>
      <x:c r="R3486" s="52" t="n">
        <x:f>IFERROR(Q3486/K3486,"")</x:f>
        <x:v>0.009859600615289331</x:v>
      </x:c>
      <x:c r="S3486" s="53" t="n">
        <x:v>35125</x:v>
      </x:c>
      <x:c r="T3486" s="50" t="str">
        <x:v>EDINET_company_history</x:v>
      </x:c>
      <x:c r="U3486" s="50" t="str">
        <x:v>ＥＮＥＯＳホールディングス株式会社</x:v>
      </x:c>
      <x:c r="V3486" s="54" t="n">
        <x:v>0.171</x:v>
      </x:c>
      <x:c r="W3486" s="50" t="str">
        <x:v>筒井 博昭</x:v>
      </x:c>
      <x:c r="X3486" s="50" t="b">
        <x:f>AND(COUNT(L3486:O3486)=4,L3486&gt;='設定'!$B$6,M3486&gt;='設定'!$B$6,N3486&gt;='設定'!$B$6,O3486&gt;='設定'!$B$6)</x:f>
        <x:v>0</x:v>
      </x:c>
      <x:c r="Y3486" s="50" t="b">
        <x:f>AND(COUNT(G3486:K3486)=5,P3486&gt;='設定'!$B$7)</x:f>
        <x:v>0</x:v>
      </x:c>
      <x:c r="Z3486" s="50" t="b">
        <x:f>AND(ISNUMBER(R3486),R3486&gt;='設定'!$B$8)</x:f>
        <x:v>0</x:v>
      </x:c>
      <x:c r="AA3486" s="50" t="b">
        <x:f>AND(ISNUMBER(S3486),S3486&gt;=DATE(YEAR('設定'!$B$10)-'設定'!$B$9,MONTH('設定'!$B$10),DAY('設定'!$B$10)))</x:f>
        <x:v>0</x:v>
      </x:c>
      <x:c r="AB3486" s="55" t="b">
        <x:v>0</x:v>
      </x:c>
      <x:c r="AC3486" s="55" t="b">
        <x:v>0</x:v>
      </x:c>
      <x:c r="AD3486" s="50" t="n">
        <x:f>IF(X3486,1,0)+IF(Z3486,1,0)+IF(AA3486,1,0)+IF(AB3486,1,0)</x:f>
        <x:v>0</x:v>
      </x:c>
      <x:c r="AE3486" s="50" t="n">
        <x:f>IF(Y3486,1,0)+IF(Z3486,1,0)+IF(AA3486,1,0)+IF(AB3486,1,0)</x:f>
        <x:v>0</x:v>
      </x:c>
      <x:c r="AF3486" s="50" t="n">
        <x:f>IF(Y3486,1,0)+IF(Z3486,1,0)+IF(AA3486,1,0)+IF(AC3486,1,0)</x:f>
        <x:v>0</x:v>
      </x:c>
      <x:c r="AG3486" s="53" t="n">
        <x:v>44348</x:v>
      </x:c>
      <x:c r="AH3486" s="50" t="str">
        <x:v>S100VYLX</x:v>
      </x:c>
      <x:c r="AI3486" s="50" t="str">
        <x:v>NetSalesSummaryOfBusinessResults</x:v>
      </x:c>
      <x:c r="AJ3486" s="50" t="str">
        <x:v>OperatingIncome</x:v>
      </x:c>
      <x:c r="AK3486" s="53" t="n">
        <x:v>45747</x:v>
      </x:c>
      <x:c r="AL3486" s="50" t="str">
        <x:v>365/365/365/366/365</x:v>
      </x:c>
      <x:c r="AM3486" s="51" t="n">
        <x:v>6676500</x:v>
      </x:c>
      <x:c r="AN3486" s="51" t="n">
        <x:v>2205</x:v>
      </x:c>
      <x:c r="AO3486" s="51" t="n">
        <x:f>IFERROR(AM3486*AN3486,"")</x:f>
        <x:v>14721682500</x:v>
      </x:c>
      <x:c r="AP3486" s="56" t="n">
        <x:f>IFERROR(AO3486/(K3486*1000000),"")</x:f>
        <x:v>0.3771440185287715</x:v>
      </x:c>
      <x:c r="AQ3486" s="57" t="n">
        <x:v>46051723.333333336</x:v>
      </x:c>
      <x:c r="AR3486" s="52" t="n">
        <x:v>0.2186271468980457</x:v>
      </x:c>
      <x:c r="AS3486" s="52" t="n">
        <x:v>-0.1657543917753884</x:v>
      </x:c>
      <x:c r="AT3486" s="55" t="b">
        <x:v>1</x:v>
      </x:c>
      <x:c r="AU3486" s="50"/>
      <x:c r="AV3486" s="58" t="n">
        <x:v>0.0213614329788345</x:v>
      </x:c>
      <x:c r="AW3486" s="50" t="n">
        <x:v>1706</x:v>
      </x:c>
      <x:c r="AX3486" s="50" t="str">
        <x:v>Discovery</x:v>
      </x:c>
      <x:c r="AY3486" s="50" t="str">
        <x:v>目立つ機械的警告なし（定性確認は別途必要）</x:v>
      </x:c>
      <x:c r="AZ3486" s="59" t="str">
        <x:v>2025-06-26 09:54</x:v>
      </x:c>
      <x:c r="BA3486" s="53" t="n">
        <x:v>35125</x:v>
      </x:c>
      <x:c r="BB3486" s="50"/>
      <x:c r="BC3486" s="50"/>
      <x:c r="BD3486" s="50"/>
    </x:row>
    <x:row r="3487">
      <x:c r="A3487" s="50" t="n">
        <x:v>3486</x:v>
      </x:c>
      <x:c r="B3487" s="50" t="str">
        <x:v>2491</x:v>
      </x:c>
      <x:c r="C3487" s="50" t="str">
        <x:v>2491.T</x:v>
      </x:c>
      <x:c r="D3487" s="50" t="str">
        <x:v>ValueCommerce Co.,Ltd.</x:v>
      </x:c>
      <x:c r="E3487" s="50" t="str">
        <x:v>Prime Market (Domestic)</x:v>
      </x:c>
      <x:c r="F3487" s="50" t="str">
        <x:v>Services</x:v>
      </x:c>
      <x:c r="G3487" s="51" t="n">
        <x:v>33560</x:v>
      </x:c>
      <x:c r="H3487" s="51" t="n">
        <x:v>35708</x:v>
      </x:c>
      <x:c r="I3487" s="51" t="n">
        <x:v>29396</x:v>
      </x:c>
      <x:c r="J3487" s="51" t="n">
        <x:v>30410</x:v>
      </x:c>
      <x:c r="K3487" s="51" t="n">
        <x:v>24169</x:v>
      </x:c>
      <x:c r="L3487" s="52" t="n">
        <x:f>IFERROR(H3487/G3487-1,"")</x:f>
        <x:v>0.06400476758045293</x:v>
      </x:c>
      <x:c r="M3487" s="52" t="n">
        <x:f>IFERROR(I3487/H3487-1,"")</x:f>
        <x:v>-0.17676711101153808</x:v>
      </x:c>
      <x:c r="N3487" s="52" t="n">
        <x:f>IFERROR(J3487/I3487-1,"")</x:f>
        <x:v>0.03449448904612873</x:v>
      </x:c>
      <x:c r="O3487" s="52" t="n">
        <x:f>IFERROR(K3487/J3487-1,"")</x:f>
        <x:v>-0.2052285432423545</x:v>
      </x:c>
      <x:c r="P3487" s="52" t="n">
        <x:f>IFERROR((K3487/G3487)^(1/4)-1,"")</x:f>
        <x:v>-0.07878885737394126</x:v>
      </x:c>
      <x:c r="Q3487" s="51" t="n">
        <x:v>1971</x:v>
      </x:c>
      <x:c r="R3487" s="52" t="n">
        <x:f>IFERROR(Q3487/K3487,"")</x:f>
        <x:v>0.08155074682444453</x:v>
      </x:c>
      <x:c r="S3487" s="53" t="n">
        <x:v>38899</x:v>
      </x:c>
      <x:c r="T3487" s="50" t="str">
        <x:v>EDINET_company_history</x:v>
      </x:c>
      <x:c r="U3487" s="50" t="str">
        <x:v>日本マスタートラスト信託銀行株式会社（信託口）</x:v>
      </x:c>
      <x:c r="V3487" s="54" t="n">
        <x:v>0.0814</x:v>
      </x:c>
      <x:c r="W3487" s="50" t="str">
        <x:v>香川 仁</x:v>
      </x:c>
      <x:c r="X3487" s="50" t="b">
        <x:f>AND(COUNT(L3487:O3487)=4,L3487&gt;='設定'!$B$6,M3487&gt;='設定'!$B$6,N3487&gt;='設定'!$B$6,O3487&gt;='設定'!$B$6)</x:f>
        <x:v>0</x:v>
      </x:c>
      <x:c r="Y3487" s="50" t="b">
        <x:f>AND(COUNT(G3487:K3487)=5,P3487&gt;='設定'!$B$7)</x:f>
        <x:v>0</x:v>
      </x:c>
      <x:c r="Z3487" s="50" t="b">
        <x:f>AND(ISNUMBER(R3487),R3487&gt;='設定'!$B$8)</x:f>
        <x:v>0</x:v>
      </x:c>
      <x:c r="AA3487" s="50" t="b">
        <x:f>AND(ISNUMBER(S3487),S3487&gt;=DATE(YEAR('設定'!$B$10)-'設定'!$B$9,MONTH('設定'!$B$10),DAY('設定'!$B$10)))</x:f>
        <x:v>0</x:v>
      </x:c>
      <x:c r="AB3487" s="55" t="b">
        <x:v>0</x:v>
      </x:c>
      <x:c r="AC3487" s="55" t="b">
        <x:v>0</x:v>
      </x:c>
      <x:c r="AD3487" s="50" t="n">
        <x:f>IF(X3487,1,0)+IF(Z3487,1,0)+IF(AA3487,1,0)+IF(AB3487,1,0)</x:f>
        <x:v>0</x:v>
      </x:c>
      <x:c r="AE3487" s="50" t="n">
        <x:f>IF(Y3487,1,0)+IF(Z3487,1,0)+IF(AA3487,1,0)+IF(AB3487,1,0)</x:f>
        <x:v>0</x:v>
      </x:c>
      <x:c r="AF3487" s="50" t="n">
        <x:f>IF(Y3487,1,0)+IF(Z3487,1,0)+IF(AA3487,1,0)+IF(AC3487,1,0)</x:f>
        <x:v>0</x:v>
      </x:c>
      <x:c r="AG3487" s="53" t="n">
        <x:v>44348</x:v>
      </x:c>
      <x:c r="AH3487" s="50" t="str">
        <x:v>S100XU5J</x:v>
      </x:c>
      <x:c r="AI3487" s="50" t="str">
        <x:v>NetSalesSummaryOfBusinessResults</x:v>
      </x:c>
      <x:c r="AJ3487" s="50" t="str">
        <x:v>OperatingIncome</x:v>
      </x:c>
      <x:c r="AK3487" s="53" t="n">
        <x:v>46022</x:v>
      </x:c>
      <x:c r="AL3487" s="50" t="str">
        <x:v>365/365/365/366/365</x:v>
      </x:c>
      <x:c r="AM3487" s="51" t="n">
        <x:v>21676400</x:v>
      </x:c>
      <x:c r="AN3487" s="51" t="n">
        <x:v>479</x:v>
      </x:c>
      <x:c r="AO3487" s="51" t="n">
        <x:f>IFERROR(AM3487*AN3487,"")</x:f>
        <x:v>10382995600</x:v>
      </x:c>
      <x:c r="AP3487" s="56" t="n">
        <x:f>IFERROR(AO3487/(K3487*1000000),"")</x:f>
        <x:v>0.4295997186478547</x:v>
      </x:c>
      <x:c r="AQ3487" s="57" t="n">
        <x:v>170931293.33333334</x:v>
      </x:c>
      <x:c r="AR3487" s="52" t="n">
        <x:v>0.398164865970172</x:v>
      </x:c>
      <x:c r="AS3487" s="52" t="n">
        <x:v>-0.9056290570833614</x:v>
      </x:c>
      <x:c r="AT3487" s="55" t="b">
        <x:v>0</x:v>
      </x:c>
      <x:c r="AU3487" s="50" t="str">
        <x:v>other_data_quality_issue</x:v>
      </x:c>
      <x:c r="AV3487" s="58" t="n">
        <x:v>-0.2040011373162626</x:v>
      </x:c>
      <x:c r="AW3487" s="50" t="n">
        <x:v>3039</x:v>
      </x:c>
      <x:c r="AX3487" s="50" t="str">
        <x:v>Core Moat</x:v>
      </x:c>
      <x:c r="AY3487" s="50" t="str">
        <x:v>既存適格性フィルター不通過: other_data_quality_issue / ローカル5年最大下落率-60%以下</x:v>
      </x:c>
      <x:c r="AZ3487" s="59" t="str">
        <x:v>2026-03-26 10:06</x:v>
      </x:c>
      <x:c r="BA3487" s="53" t="n">
        <x:v>38899</x:v>
      </x:c>
      <x:c r="BB3487" s="50"/>
      <x:c r="BC3487" s="50"/>
      <x:c r="BD3487" s="50" t="str">
        <x:v>TOPIX Small 2</x:v>
      </x:c>
    </x:row>
    <x:row r="3488">
      <x:c r="A3488" s="50" t="n">
        <x:v>3487</x:v>
      </x:c>
      <x:c r="B3488" s="50" t="str">
        <x:v>5990</x:v>
      </x:c>
      <x:c r="C3488" s="50" t="str">
        <x:v>5990.T</x:v>
      </x:c>
      <x:c r="D3488" s="50" t="str">
        <x:v>SUPER TOOL CO.,LTD.</x:v>
      </x:c>
      <x:c r="E3488" s="50" t="str">
        <x:v>Standard Market(Domestic)</x:v>
      </x:c>
      <x:c r="F3488" s="50" t="str">
        <x:v>Metal Products</x:v>
      </x:c>
      <x:c r="G3488" s="51" t="n">
        <x:v>7305.078</x:v>
      </x:c>
      <x:c r="H3488" s="51" t="n">
        <x:v>7957.465</x:v>
      </x:c>
      <x:c r="I3488" s="51" t="n">
        <x:v>6981.933</x:v>
      </x:c>
      <x:c r="J3488" s="51" t="n">
        <x:v>5853.302</x:v>
      </x:c>
      <x:c r="K3488" s="51" t="n">
        <x:v>5241.224</x:v>
      </x:c>
      <x:c r="L3488" s="52" t="n">
        <x:f>IFERROR(H3488/G3488-1,"")</x:f>
        <x:v>0.08930595949831055</x:v>
      </x:c>
      <x:c r="M3488" s="52" t="n">
        <x:f>IFERROR(I3488/H3488-1,"")</x:f>
        <x:v>-0.12259331332277301</x:v>
      </x:c>
      <x:c r="N3488" s="52" t="n">
        <x:f>IFERROR(J3488/I3488-1,"")</x:f>
        <x:v>-0.16165021921579603</x:v>
      </x:c>
      <x:c r="O3488" s="52" t="n">
        <x:f>IFERROR(K3488/J3488-1,"")</x:f>
        <x:v>-0.10456969416578876</x:v>
      </x:c>
      <x:c r="P3488" s="52" t="n">
        <x:f>IFERROR((K3488/G3488)^(1/4)-1,"")</x:f>
        <x:v>-0.07965222676302575</x:v>
      </x:c>
      <x:c r="Q3488" s="51" t="n">
        <x:v>377.003</x:v>
      </x:c>
      <x:c r="R3488" s="52" t="n">
        <x:f>IFERROR(Q3488/K3488,"")</x:f>
        <x:v>0.07193033535677926</x:v>
      </x:c>
      <x:c r="S3488" s="53" t="n">
        <x:v>38322</x:v>
      </x:c>
      <x:c r="T3488" s="50" t="str">
        <x:v>EDINET_company_history</x:v>
      </x:c>
      <x:c r="U3488" s="50" t="str">
        <x:v>ホライズン株式会社</x:v>
      </x:c>
      <x:c r="V3488" s="54" t="n">
        <x:v>0.1732</x:v>
      </x:c>
      <x:c r="W3488" s="50" t="str">
        <x:v>平野 量夫 / 楠 東一郎</x:v>
      </x:c>
      <x:c r="X3488" s="50" t="b">
        <x:f>AND(COUNT(L3488:O3488)=4,L3488&gt;='設定'!$B$6,M3488&gt;='設定'!$B$6,N3488&gt;='設定'!$B$6,O3488&gt;='設定'!$B$6)</x:f>
        <x:v>0</x:v>
      </x:c>
      <x:c r="Y3488" s="50" t="b">
        <x:f>AND(COUNT(G3488:K3488)=5,P3488&gt;='設定'!$B$7)</x:f>
        <x:v>0</x:v>
      </x:c>
      <x:c r="Z3488" s="50" t="b">
        <x:f>AND(ISNUMBER(R3488),R3488&gt;='設定'!$B$8)</x:f>
        <x:v>0</x:v>
      </x:c>
      <x:c r="AA3488" s="50" t="b">
        <x:f>AND(ISNUMBER(S3488),S3488&gt;=DATE(YEAR('設定'!$B$10)-'設定'!$B$9,MONTH('設定'!$B$10),DAY('設定'!$B$10)))</x:f>
        <x:v>0</x:v>
      </x:c>
      <x:c r="AB3488" s="55" t="b">
        <x:v>0</x:v>
      </x:c>
      <x:c r="AC3488" s="55" t="b">
        <x:v>0</x:v>
      </x:c>
      <x:c r="AD3488" s="50" t="n">
        <x:f>IF(X3488,1,0)+IF(Z3488,1,0)+IF(AA3488,1,0)+IF(AB3488,1,0)</x:f>
        <x:v>0</x:v>
      </x:c>
      <x:c r="AE3488" s="50" t="n">
        <x:f>IF(Y3488,1,0)+IF(Z3488,1,0)+IF(AA3488,1,0)+IF(AB3488,1,0)</x:f>
        <x:v>0</x:v>
      </x:c>
      <x:c r="AF3488" s="50" t="n">
        <x:f>IF(Y3488,1,0)+IF(Z3488,1,0)+IF(AA3488,1,0)+IF(AC3488,1,0)</x:f>
        <x:v>0</x:v>
      </x:c>
      <x:c r="AG3488" s="53" t="n">
        <x:v>44348</x:v>
      </x:c>
      <x:c r="AH3488" s="50" t="str">
        <x:v>S100VVSN</x:v>
      </x:c>
      <x:c r="AI3488" s="50" t="str">
        <x:v>NetSalesSummaryOfBusinessResults</x:v>
      </x:c>
      <x:c r="AJ3488" s="50" t="str">
        <x:v>OperatingIncome</x:v>
      </x:c>
      <x:c r="AK3488" s="53" t="n">
        <x:v>45731</x:v>
      </x:c>
      <x:c r="AL3488" s="50" t="str">
        <x:v>365/365/365/366/365</x:v>
      </x:c>
      <x:c r="AM3488" s="51" t="n">
        <x:v>2354463</x:v>
      </x:c>
      <x:c r="AN3488" s="51" t="n">
        <x:v>1953</x:v>
      </x:c>
      <x:c r="AO3488" s="51" t="n">
        <x:f>IFERROR(AM3488*AN3488,"")</x:f>
        <x:v>4598266239</x:v>
      </x:c>
      <x:c r="AP3488" s="56" t="n">
        <x:f>IFERROR(AO3488/(K3488*1000000),"")</x:f>
        <x:v>0.8773267921767892</x:v>
      </x:c>
      <x:c r="AQ3488" s="57" t="n">
        <x:v>2513433.3333333335</x:v>
      </x:c>
      <x:c r="AR3488" s="52" t="n">
        <x:v>0.1762049982220712</x:v>
      </x:c>
      <x:c r="AS3488" s="52" t="n">
        <x:v>-0.2312432045133192</x:v>
      </x:c>
      <x:c r="AT3488" s="55" t="b">
        <x:v>0</x:v>
      </x:c>
      <x:c r="AU3488" s="50" t="str">
        <x:v>low_liquidity</x:v>
      </x:c>
      <x:c r="AV3488" s="58" t="n">
        <x:v>0.1981455248700207</x:v>
      </x:c>
      <x:c r="AW3488" s="50" t="n">
        <x:v>719</x:v>
      </x:c>
      <x:c r="AX3488" s="50" t="str">
        <x:v>Discovery</x:v>
      </x:c>
      <x:c r="AY3488" s="50" t="str">
        <x:v>既存適格性フィルター不通過: low_liquidity / 60日平均売買代金2,000万円未満</x:v>
      </x:c>
      <x:c r="AZ3488" s="59" t="str">
        <x:v>2025-06-06 14:06</x:v>
      </x:c>
      <x:c r="BA3488" s="53" t="n">
        <x:v>38322</x:v>
      </x:c>
      <x:c r="BB3488" s="50"/>
      <x:c r="BC3488" s="50"/>
      <x:c r="BD3488" s="50"/>
    </x:row>
    <x:row r="3489">
      <x:c r="A3489" s="50" t="n">
        <x:v>3488</x:v>
      </x:c>
      <x:c r="B3489" s="50" t="str">
        <x:v>8166</x:v>
      </x:c>
      <x:c r="C3489" s="50" t="str">
        <x:v>8166.T</x:v>
      </x:c>
      <x:c r="D3489" s="50" t="str">
        <x:v>Taka-Q Co.,Ltd.</x:v>
      </x:c>
      <x:c r="E3489" s="50" t="str">
        <x:v>Standard Market(Domestic)</x:v>
      </x:c>
      <x:c r="F3489" s="50" t="str">
        <x:v>Retail Trade</x:v>
      </x:c>
      <x:c r="G3489" s="51" t="n">
        <x:v>12139.686</x:v>
      </x:c>
      <x:c r="H3489" s="51" t="n">
        <x:v>11975.883</x:v>
      </x:c>
      <x:c r="I3489" s="51" t="n">
        <x:v>10026.675</x:v>
      </x:c>
      <x:c r="J3489" s="51" t="n">
        <x:v>9650.127</x:v>
      </x:c>
      <x:c r="K3489" s="51" t="n">
        <x:v>8666.899</x:v>
      </x:c>
      <x:c r="L3489" s="52" t="n">
        <x:f>IFERROR(H3489/G3489-1,"")</x:f>
        <x:v>-0.01349318260785326</x:v>
      </x:c>
      <x:c r="M3489" s="52" t="n">
        <x:f>IFERROR(I3489/H3489-1,"")</x:f>
        <x:v>-0.16276110913909236</x:v>
      </x:c>
      <x:c r="N3489" s="52" t="n">
        <x:f>IFERROR(J3489/I3489-1,"")</x:f>
        <x:v>-0.03755462304303259</x:v>
      </x:c>
      <x:c r="O3489" s="52" t="n">
        <x:f>IFERROR(K3489/J3489-1,"")</x:f>
        <x:v>-0.10188757101331425</x:v>
      </x:c>
      <x:c r="P3489" s="52" t="n">
        <x:f>IFERROR((K3489/G3489)^(1/4)-1,"")</x:f>
        <x:v>-0.08079141782862298</x:v>
      </x:c>
      <x:c r="Q3489" s="51" t="n">
        <x:v>19.655</x:v>
      </x:c>
      <x:c r="R3489" s="52" t="n">
        <x:f>IFERROR(Q3489/K3489,"")</x:f>
        <x:v>0.002267823820261434</x:v>
      </x:c>
      <x:c r="S3489" s="53" t="n">
        <x:v>31717</x:v>
      </x:c>
      <x:c r="T3489" s="50" t="str">
        <x:v>EDINET_company_history</x:v>
      </x:c>
      <x:c r="U3489" s="50" t="str">
        <x:v>イオン株式会社</x:v>
      </x:c>
      <x:c r="V3489" s="54" t="n">
        <x:v>0.1485</x:v>
      </x:c>
      <x:c r="W3489" s="50" t="str">
        <x:v>伊藤 健治</x:v>
      </x:c>
      <x:c r="X3489" s="50" t="b">
        <x:f>AND(COUNT(L3489:O3489)=4,L3489&gt;='設定'!$B$6,M3489&gt;='設定'!$B$6,N3489&gt;='設定'!$B$6,O3489&gt;='設定'!$B$6)</x:f>
        <x:v>0</x:v>
      </x:c>
      <x:c r="Y3489" s="50" t="b">
        <x:f>AND(COUNT(G3489:K3489)=5,P3489&gt;='設定'!$B$7)</x:f>
        <x:v>0</x:v>
      </x:c>
      <x:c r="Z3489" s="50" t="b">
        <x:f>AND(ISNUMBER(R3489),R3489&gt;='設定'!$B$8)</x:f>
        <x:v>0</x:v>
      </x:c>
      <x:c r="AA3489" s="50" t="b">
        <x:f>AND(ISNUMBER(S3489),S3489&gt;=DATE(YEAR('設定'!$B$10)-'設定'!$B$9,MONTH('設定'!$B$10),DAY('設定'!$B$10)))</x:f>
        <x:v>0</x:v>
      </x:c>
      <x:c r="AB3489" s="55" t="b">
        <x:v>0</x:v>
      </x:c>
      <x:c r="AC3489" s="55" t="b">
        <x:v>0</x:v>
      </x:c>
      <x:c r="AD3489" s="50" t="n">
        <x:f>IF(X3489,1,0)+IF(Z3489,1,0)+IF(AA3489,1,0)+IF(AB3489,1,0)</x:f>
        <x:v>0</x:v>
      </x:c>
      <x:c r="AE3489" s="50" t="n">
        <x:f>IF(Y3489,1,0)+IF(Z3489,1,0)+IF(AA3489,1,0)+IF(AB3489,1,0)</x:f>
        <x:v>0</x:v>
      </x:c>
      <x:c r="AF3489" s="50" t="n">
        <x:f>IF(Y3489,1,0)+IF(Z3489,1,0)+IF(AA3489,1,0)+IF(AC3489,1,0)</x:f>
        <x:v>0</x:v>
      </x:c>
      <x:c r="AG3489" s="53" t="n">
        <x:v>44348</x:v>
      </x:c>
      <x:c r="AH3489" s="50" t="str">
        <x:v>S100Y4PA</x:v>
      </x:c>
      <x:c r="AI3489" s="50" t="str">
        <x:v>NetSalesSummaryOfBusinessResults</x:v>
      </x:c>
      <x:c r="AJ3489" s="50" t="str">
        <x:v>OperatingIncome</x:v>
      </x:c>
      <x:c r="AK3489" s="53" t="n">
        <x:v>46081</x:v>
      </x:c>
      <x:c r="AL3489" s="50" t="str">
        <x:v>365/365/366/365/365</x:v>
      </x:c>
      <x:c r="AM3489" s="51" t="n">
        <x:v>50387581</x:v>
      </x:c>
      <x:c r="AN3489" s="51" t="n">
        <x:v>79</x:v>
      </x:c>
      <x:c r="AO3489" s="51" t="n">
        <x:f>IFERROR(AM3489*AN3489,"")</x:f>
        <x:v>3980618899</x:v>
      </x:c>
      <x:c r="AP3489" s="56" t="n">
        <x:f>IFERROR(AO3489/(K3489*1000000),"")</x:f>
        <x:v>0.4592898681523807</x:v>
      </x:c>
      <x:c r="AQ3489" s="57" t="n">
        <x:v>7522776.666666667</x:v>
      </x:c>
      <x:c r="AR3489" s="52" t="n">
        <x:v>0.4996255745391307</x:v>
      </x:c>
      <x:c r="AS3489" s="52" t="n">
        <x:v>-0.5454545454545454</x:v>
      </x:c>
      <x:c r="AT3489" s="55" t="b">
        <x:v>0</x:v>
      </x:c>
      <x:c r="AU3489" s="50" t="str">
        <x:v>low_liquidity</x:v>
      </x:c>
      <x:c r="AV3489" s="58" t="n">
        <x:v>-0.3890124952296629</x:v>
      </x:c>
      <x:c r="AW3489" s="50" t="n">
        <x:v>3406</x:v>
      </x:c>
      <x:c r="AX3489" s="50" t="str">
        <x:v>Core Moat</x:v>
      </x:c>
      <x:c r="AY3489" s="50" t="str">
        <x:v>既存適格性フィルター不通過: low_liquidity / 60日平均売買代金2,000万円未満</x:v>
      </x:c>
      <x:c r="AZ3489" s="59" t="str">
        <x:v>2026-05-18 14:47</x:v>
      </x:c>
      <x:c r="BA3489" s="53" t="n">
        <x:v>31717</x:v>
      </x:c>
      <x:c r="BB3489" s="50"/>
      <x:c r="BC3489" s="50"/>
      <x:c r="BD3489" s="50"/>
    </x:row>
    <x:row r="3490">
      <x:c r="A3490" s="50" t="n">
        <x:v>3489</x:v>
      </x:c>
      <x:c r="B3490" s="50" t="str">
        <x:v>7422</x:v>
      </x:c>
      <x:c r="C3490" s="50" t="str">
        <x:v>7422.T</x:v>
      </x:c>
      <x:c r="D3490" s="50" t="str">
        <x:v>TOHO LAMAC CO.,LTD.</x:v>
      </x:c>
      <x:c r="E3490" s="50" t="str">
        <x:v>Standard Market(Domestic)</x:v>
      </x:c>
      <x:c r="F3490" s="50" t="str">
        <x:v>Wholesale Trade</x:v>
      </x:c>
      <x:c r="G3490" s="51" t="n">
        <x:v>6409.865</x:v>
      </x:c>
      <x:c r="H3490" s="51" t="n">
        <x:v>6449.405</x:v>
      </x:c>
      <x:c r="I3490" s="51" t="n">
        <x:v>5168.792</x:v>
      </x:c>
      <x:c r="J3490" s="51" t="n">
        <x:v>5105.669</x:v>
      </x:c>
      <x:c r="K3490" s="51" t="n">
        <x:v>4547.599</x:v>
      </x:c>
      <x:c r="L3490" s="52" t="n">
        <x:f>IFERROR(H3490/G3490-1,"")</x:f>
        <x:v>0.006168616655733095</x:v>
      </x:c>
      <x:c r="M3490" s="52" t="n">
        <x:f>IFERROR(I3490/H3490-1,"")</x:f>
        <x:v>-0.1985629682117962</x:v>
      </x:c>
      <x:c r="N3490" s="52" t="n">
        <x:f>IFERROR(J3490/I3490-1,"")</x:f>
        <x:v>-0.012212331237163476</x:v>
      </x:c>
      <x:c r="O3490" s="52" t="n">
        <x:f>IFERROR(K3490/J3490-1,"")</x:f>
        <x:v>-0.10930399130848467</x:v>
      </x:c>
      <x:c r="P3490" s="52" t="n">
        <x:f>IFERROR((K3490/G3490)^(1/4)-1,"")</x:f>
        <x:v>-0.08223113593004683</x:v>
      </x:c>
      <x:c r="Q3490" s="51" t="n">
        <x:v>-120.634</x:v>
      </x:c>
      <x:c r="R3490" s="52" t="n">
        <x:f>IFERROR(Q3490/K3490,"")</x:f>
        <x:v>-0.02652696510840116</x:v>
      </x:c>
      <x:c r="S3490" s="53" t="n">
        <x:v>40269</x:v>
      </x:c>
      <x:c r="T3490" s="50" t="str">
        <x:v>EDINET_company_history</x:v>
      </x:c>
      <x:c r="U3490" s="50" t="str">
        <x:v>株式会社フロンティアグループ</x:v>
      </x:c>
      <x:c r="V3490" s="54" t="n">
        <x:v>0.1855</x:v>
      </x:c>
      <x:c r="W3490" s="50" t="str">
        <x:v>笠 井 信 剛 / 矢 野 浩 司</x:v>
      </x:c>
      <x:c r="X3490" s="50" t="b">
        <x:f>AND(COUNT(L3490:O3490)=4,L3490&gt;='設定'!$B$6,M3490&gt;='設定'!$B$6,N3490&gt;='設定'!$B$6,O3490&gt;='設定'!$B$6)</x:f>
        <x:v>0</x:v>
      </x:c>
      <x:c r="Y3490" s="50" t="b">
        <x:f>AND(COUNT(G3490:K3490)=5,P3490&gt;='設定'!$B$7)</x:f>
        <x:v>0</x:v>
      </x:c>
      <x:c r="Z3490" s="50" t="b">
        <x:f>AND(ISNUMBER(R3490),R3490&gt;='設定'!$B$8)</x:f>
        <x:v>0</x:v>
      </x:c>
      <x:c r="AA3490" s="50" t="b">
        <x:f>AND(ISNUMBER(S3490),S3490&gt;=DATE(YEAR('設定'!$B$10)-'設定'!$B$9,MONTH('設定'!$B$10),DAY('設定'!$B$10)))</x:f>
        <x:v>0</x:v>
      </x:c>
      <x:c r="AB3490" s="55" t="b">
        <x:v>0</x:v>
      </x:c>
      <x:c r="AC3490" s="55" t="b">
        <x:v>0</x:v>
      </x:c>
      <x:c r="AD3490" s="50" t="n">
        <x:f>IF(X3490,1,0)+IF(Z3490,1,0)+IF(AA3490,1,0)+IF(AB3490,1,0)</x:f>
        <x:v>0</x:v>
      </x:c>
      <x:c r="AE3490" s="50" t="n">
        <x:f>IF(Y3490,1,0)+IF(Z3490,1,0)+IF(AA3490,1,0)+IF(AB3490,1,0)</x:f>
        <x:v>0</x:v>
      </x:c>
      <x:c r="AF3490" s="50" t="n">
        <x:f>IF(Y3490,1,0)+IF(Z3490,1,0)+IF(AA3490,1,0)+IF(AC3490,1,0)</x:f>
        <x:v>0</x:v>
      </x:c>
      <x:c r="AG3490" s="53" t="n">
        <x:v>44348</x:v>
      </x:c>
      <x:c r="AH3490" s="50" t="str">
        <x:v>S100XRD8</x:v>
      </x:c>
      <x:c r="AI3490" s="50" t="str">
        <x:v>NetSalesSummaryOfBusinessResults</x:v>
      </x:c>
      <x:c r="AJ3490" s="50" t="str">
        <x:v>OperatingIncome</x:v>
      </x:c>
      <x:c r="AK3490" s="53" t="n">
        <x:v>46011</x:v>
      </x:c>
      <x:c r="AL3490" s="50" t="str">
        <x:v>365/365/365/366/365</x:v>
      </x:c>
      <x:c r="AM3490" s="51" t="n">
        <x:v>5088200</x:v>
      </x:c>
      <x:c r="AN3490" s="51" t="n">
        <x:v>397</x:v>
      </x:c>
      <x:c r="AO3490" s="51" t="n">
        <x:f>IFERROR(AM3490*AN3490,"")</x:f>
        <x:v>2020015400</x:v>
      </x:c>
      <x:c r="AP3490" s="56" t="n">
        <x:f>IFERROR(AO3490/(K3490*1000000),"")</x:f>
        <x:v>0.4441938262366581</x:v>
      </x:c>
      <x:c r="AQ3490" s="57" t="n">
        <x:v>2231791.6666666665</x:v>
      </x:c>
      <x:c r="AR3490" s="52" t="n">
        <x:v>0.4219145211638878</x:v>
      </x:c>
      <x:c r="AS3490" s="52" t="n">
        <x:v>-0.5739481014916361</x:v>
      </x:c>
      <x:c r="AT3490" s="55" t="b">
        <x:v>0</x:v>
      </x:c>
      <x:c r="AU3490" s="50" t="str">
        <x:v>low_liquidity</x:v>
      </x:c>
      <x:c r="AV3490" s="58" t="n">
        <x:v>-0.357771426799075</x:v>
      </x:c>
      <x:c r="AW3490" s="50" t="n">
        <x:v>3377</x:v>
      </x:c>
      <x:c r="AX3490" s="50" t="str">
        <x:v>Transformation Moat</x:v>
      </x:c>
      <x:c r="AY3490" s="50" t="str">
        <x:v>既存適格性フィルター不通過: low_liquidity / 60日平均売買代金2,000万円未満</x:v>
      </x:c>
      <x:c r="AZ3490" s="59" t="str">
        <x:v>2026-03-17 13:19</x:v>
      </x:c>
      <x:c r="BA3490" s="53" t="n">
        <x:v>40269</x:v>
      </x:c>
      <x:c r="BB3490" s="50"/>
      <x:c r="BC3490" s="50"/>
      <x:c r="BD3490" s="50"/>
    </x:row>
    <x:row r="3491">
      <x:c r="A3491" s="50" t="n">
        <x:v>3490</x:v>
      </x:c>
      <x:c r="B3491" s="50" t="str">
        <x:v>5010</x:v>
      </x:c>
      <x:c r="C3491" s="50" t="str">
        <x:v>5010.T</x:v>
      </x:c>
      <x:c r="D3491" s="50" t="str">
        <x:v>NIPPON SEIRO CO.,LTD.</x:v>
      </x:c>
      <x:c r="E3491" s="50" t="str">
        <x:v>Standard Market(Domestic)</x:v>
      </x:c>
      <x:c r="F3491" s="50" t="str">
        <x:v>Oil and Coal Products</x:v>
      </x:c>
      <x:c r="G3491" s="51" t="n">
        <x:v>27918</x:v>
      </x:c>
      <x:c r="H3491" s="51" t="n">
        <x:v>38457</x:v>
      </x:c>
      <x:c r="I3491" s="51" t="n">
        <x:v>21704</x:v>
      </x:c>
      <x:c r="J3491" s="51" t="n">
        <x:v>22045</x:v>
      </x:c>
      <x:c r="K3491" s="51" t="n">
        <x:v>19776</x:v>
      </x:c>
      <x:c r="L3491" s="52" t="n">
        <x:f>IFERROR(H3491/G3491-1,"")</x:f>
        <x:v>0.377498388136686</x:v>
      </x:c>
      <x:c r="M3491" s="52" t="n">
        <x:f>IFERROR(I3491/H3491-1,"")</x:f>
        <x:v>-0.43562940426970387</x:v>
      </x:c>
      <x:c r="N3491" s="52" t="n">
        <x:f>IFERROR(J3491/I3491-1,"")</x:f>
        <x:v>0.0157113896056027</x:v>
      </x:c>
      <x:c r="O3491" s="52" t="n">
        <x:f>IFERROR(K3491/J3491-1,"")</x:f>
        <x:v>-0.10292583352234064</x:v>
      </x:c>
      <x:c r="P3491" s="52" t="n">
        <x:f>IFERROR((K3491/G3491)^(1/4)-1,"")</x:f>
        <x:v>-0.08258985660509954</x:v>
      </x:c>
      <x:c r="Q3491" s="51" t="n">
        <x:v>1173</x:v>
      </x:c>
      <x:c r="R3491" s="52" t="n">
        <x:f>IFERROR(Q3491/K3491,"")</x:f>
        <x:v>0.059314320388349516</x:v>
      </x:c>
      <x:c r="S3491" s="53" t="n">
        <x:v>23193</x:v>
      </x:c>
      <x:c r="T3491" s="50" t="str">
        <x:v>EDINET_company_history</x:v>
      </x:c>
      <x:c r="U3491" s="50" t="str">
        <x:v>伊藤忠商事株式会社</x:v>
      </x:c>
      <x:c r="V3491" s="54" t="n">
        <x:v>0.09</x:v>
      </x:c>
      <x:c r="W3491" s="50" t="str">
        <x:v>瀧 本 丈 平</x:v>
      </x:c>
      <x:c r="X3491" s="50" t="b">
        <x:f>AND(COUNT(L3491:O3491)=4,L3491&gt;='設定'!$B$6,M3491&gt;='設定'!$B$6,N3491&gt;='設定'!$B$6,O3491&gt;='設定'!$B$6)</x:f>
        <x:v>0</x:v>
      </x:c>
      <x:c r="Y3491" s="50" t="b">
        <x:f>AND(COUNT(G3491:K3491)=5,P3491&gt;='設定'!$B$7)</x:f>
        <x:v>0</x:v>
      </x:c>
      <x:c r="Z3491" s="50" t="b">
        <x:f>AND(ISNUMBER(R3491),R3491&gt;='設定'!$B$8)</x:f>
        <x:v>0</x:v>
      </x:c>
      <x:c r="AA3491" s="50" t="b">
        <x:f>AND(ISNUMBER(S3491),S3491&gt;=DATE(YEAR('設定'!$B$10)-'設定'!$B$9,MONTH('設定'!$B$10),DAY('設定'!$B$10)))</x:f>
        <x:v>0</x:v>
      </x:c>
      <x:c r="AB3491" s="55" t="b">
        <x:v>0</x:v>
      </x:c>
      <x:c r="AC3491" s="55" t="b">
        <x:v>0</x:v>
      </x:c>
      <x:c r="AD3491" s="50" t="n">
        <x:f>IF(X3491,1,0)+IF(Z3491,1,0)+IF(AA3491,1,0)+IF(AB3491,1,0)</x:f>
        <x:v>0</x:v>
      </x:c>
      <x:c r="AE3491" s="50" t="n">
        <x:f>IF(Y3491,1,0)+IF(Z3491,1,0)+IF(AA3491,1,0)+IF(AB3491,1,0)</x:f>
        <x:v>0</x:v>
      </x:c>
      <x:c r="AF3491" s="50" t="n">
        <x:f>IF(Y3491,1,0)+IF(Z3491,1,0)+IF(AA3491,1,0)+IF(AC3491,1,0)</x:f>
        <x:v>0</x:v>
      </x:c>
      <x:c r="AG3491" s="53" t="n">
        <x:v>44348</x:v>
      </x:c>
      <x:c r="AH3491" s="50" t="str">
        <x:v>S100XTUB</x:v>
      </x:c>
      <x:c r="AI3491" s="50" t="str">
        <x:v>NetSalesSummaryOfBusinessResults</x:v>
      </x:c>
      <x:c r="AJ3491" s="50" t="str">
        <x:v>OperatingIncome</x:v>
      </x:c>
      <x:c r="AK3491" s="53" t="n">
        <x:v>46022</x:v>
      </x:c>
      <x:c r="AL3491" s="50" t="str">
        <x:v>365/365/365/366/365</x:v>
      </x:c>
      <x:c r="AM3491" s="51" t="n">
        <x:v>19749300</x:v>
      </x:c>
      <x:c r="AN3491" s="51" t="n">
        <x:v>243</x:v>
      </x:c>
      <x:c r="AO3491" s="51" t="n">
        <x:f>IFERROR(AM3491*AN3491,"")</x:f>
        <x:v>4799079900</x:v>
      </x:c>
      <x:c r="AP3491" s="56" t="n">
        <x:f>IFERROR(AO3491/(K3491*1000000),"")</x:f>
        <x:v>0.24267192050970873</x:v>
      </x:c>
      <x:c r="AQ3491" s="57" t="n">
        <x:v>63959341.666666664</x:v>
      </x:c>
      <x:c r="AR3491" s="52" t="n">
        <x:v>0.5024046439310816</x:v>
      </x:c>
      <x:c r="AS3491" s="52" t="n">
        <x:v>-0.5611940298507463</x:v>
      </x:c>
      <x:c r="AT3491" s="55" t="b">
        <x:v>1</x:v>
      </x:c>
      <x:c r="AU3491" s="50"/>
      <x:c r="AV3491" s="58" t="n">
        <x:v>-0.2998682460599424</x:v>
      </x:c>
      <x:c r="AW3491" s="50" t="n">
        <x:v>3283</x:v>
      </x:c>
      <x:c r="AX3491" s="50" t="str">
        <x:v>Core Moat</x:v>
      </x:c>
      <x:c r="AY3491" s="50" t="str">
        <x:v>目立つ機械的警告なし（定性確認は別途必要）</x:v>
      </x:c>
      <x:c r="AZ3491" s="59" t="str">
        <x:v>2026-03-25 13:44</x:v>
      </x:c>
      <x:c r="BA3491" s="53" t="n">
        <x:v>23193</x:v>
      </x:c>
      <x:c r="BB3491" s="50"/>
      <x:c r="BC3491" s="50"/>
      <x:c r="BD3491" s="50"/>
    </x:row>
    <x:row r="3492">
      <x:c r="A3492" s="50" t="n">
        <x:v>3491</x:v>
      </x:c>
      <x:c r="B3492" s="50" t="str">
        <x:v>3665</x:v>
      </x:c>
      <x:c r="C3492" s="50" t="str">
        <x:v>3665.T</x:v>
      </x:c>
      <x:c r="D3492" s="50" t="str">
        <x:v>Enigmo Inc.</x:v>
      </x:c>
      <x:c r="E3492" s="50" t="str">
        <x:v>Prime Market (Domestic)</x:v>
      </x:c>
      <x:c r="F3492" s="50" t="str">
        <x:v>Information &amp; Communication</x:v>
      </x:c>
      <x:c r="G3492" s="51" t="n">
        <x:v>7616.747</x:v>
      </x:c>
      <x:c r="H3492" s="51" t="n">
        <x:v>6868.805</x:v>
      </x:c>
      <x:c r="I3492" s="51" t="n">
        <x:v>6203.762</x:v>
      </x:c>
      <x:c r="J3492" s="51" t="n">
        <x:v>5645.264</x:v>
      </x:c>
      <x:c r="K3492" s="51" t="n">
        <x:v>5375.052</x:v>
      </x:c>
      <x:c r="L3492" s="52" t="n">
        <x:f>IFERROR(H3492/G3492-1,"")</x:f>
        <x:v>-0.09819703870956986</x:v>
      </x:c>
      <x:c r="M3492" s="52" t="n">
        <x:f>IFERROR(I3492/H3492-1,"")</x:f>
        <x:v>-0.09682077158981806</x:v>
      </x:c>
      <x:c r="N3492" s="52" t="n">
        <x:f>IFERROR(J3492/I3492-1,"")</x:f>
        <x:v>-0.09002569731076071</x:v>
      </x:c>
      <x:c r="O3492" s="52" t="n">
        <x:f>IFERROR(K3492/J3492-1,"")</x:f>
        <x:v>-0.04786525484016346</x:v>
      </x:c>
      <x:c r="P3492" s="52" t="n">
        <x:f>IFERROR((K3492/G3492)^(1/4)-1,"")</x:f>
        <x:v>-0.08345607120934884</x:v>
      </x:c>
      <x:c r="Q3492" s="51" t="n">
        <x:v>391.942</x:v>
      </x:c>
      <x:c r="R3492" s="52" t="n">
        <x:f>IFERROR(Q3492/K3492,"")</x:f>
        <x:v>0.07291873641408493</x:v>
      </x:c>
      <x:c r="S3492" s="53" t="n">
        <x:v>41091</x:v>
      </x:c>
      <x:c r="T3492" s="50" t="str">
        <x:v>EDINET_company_history</x:v>
      </x:c>
      <x:c r="U3492" s="50" t="str">
        <x:v>ソニーグループ株式会社</x:v>
      </x:c>
      <x:c r="V3492" s="54" t="n">
        <x:v>0.252</x:v>
      </x:c>
      <x:c r="W3492" s="50" t="str">
        <x:v>須田 将啓</x:v>
      </x:c>
      <x:c r="X3492" s="50" t="b">
        <x:f>AND(COUNT(L3492:O3492)=4,L3492&gt;='設定'!$B$6,M3492&gt;='設定'!$B$6,N3492&gt;='設定'!$B$6,O3492&gt;='設定'!$B$6)</x:f>
        <x:v>0</x:v>
      </x:c>
      <x:c r="Y3492" s="50" t="b">
        <x:f>AND(COUNT(G3492:K3492)=5,P3492&gt;='設定'!$B$7)</x:f>
        <x:v>0</x:v>
      </x:c>
      <x:c r="Z3492" s="50" t="b">
        <x:f>AND(ISNUMBER(R3492),R3492&gt;='設定'!$B$8)</x:f>
        <x:v>0</x:v>
      </x:c>
      <x:c r="AA3492" s="50" t="b">
        <x:f>AND(ISNUMBER(S3492),S3492&gt;=DATE(YEAR('設定'!$B$10)-'設定'!$B$9,MONTH('設定'!$B$10),DAY('設定'!$B$10)))</x:f>
        <x:v>0</x:v>
      </x:c>
      <x:c r="AB3492" s="55" t="b">
        <x:v>0</x:v>
      </x:c>
      <x:c r="AC3492" s="55" t="b">
        <x:v>0</x:v>
      </x:c>
      <x:c r="AD3492" s="50" t="n">
        <x:f>IF(X3492,1,0)+IF(Z3492,1,0)+IF(AA3492,1,0)+IF(AB3492,1,0)</x:f>
        <x:v>0</x:v>
      </x:c>
      <x:c r="AE3492" s="50" t="n">
        <x:f>IF(Y3492,1,0)+IF(Z3492,1,0)+IF(AA3492,1,0)+IF(AB3492,1,0)</x:f>
        <x:v>0</x:v>
      </x:c>
      <x:c r="AF3492" s="50" t="n">
        <x:f>IF(Y3492,1,0)+IF(Z3492,1,0)+IF(AA3492,1,0)+IF(AC3492,1,0)</x:f>
        <x:v>0</x:v>
      </x:c>
      <x:c r="AG3492" s="53" t="n">
        <x:v>44348</x:v>
      </x:c>
      <x:c r="AH3492" s="50" t="str">
        <x:v>S100Y0WP</x:v>
      </x:c>
      <x:c r="AI3492" s="50" t="str">
        <x:v>NetSalesSummaryOfBusinessResults</x:v>
      </x:c>
      <x:c r="AJ3492" s="50" t="str">
        <x:v>OperatingIncome</x:v>
      </x:c>
      <x:c r="AK3492" s="53" t="n">
        <x:v>46053</x:v>
      </x:c>
      <x:c r="AL3492" s="50" t="str">
        <x:v>365/365/365/366/365</x:v>
      </x:c>
      <x:c r="AM3492" s="51" t="n">
        <x:v>39672600</x:v>
      </x:c>
      <x:c r="AN3492" s="51" t="n">
        <x:v>354</x:v>
      </x:c>
      <x:c r="AO3492" s="51" t="n">
        <x:f>IFERROR(AM3492*AN3492,"")</x:f>
        <x:v>14044100400</x:v>
      </x:c>
      <x:c r="AP3492" s="56" t="n">
        <x:f>IFERROR(AO3492/(K3492*1000000),"")</x:f>
        <x:v>2.6128306107550214</x:v>
      </x:c>
      <x:c r="AQ3492" s="57" t="n">
        <x:v>87946038.33333333</x:v>
      </x:c>
      <x:c r="AR3492" s="52" t="n">
        <x:v>0.4093200988500947</x:v>
      </x:c>
      <x:c r="AS3492" s="52" t="n">
        <x:v>-0.8223217965476844</x:v>
      </x:c>
      <x:c r="AT3492" s="55" t="b">
        <x:v>1</x:v>
      </x:c>
      <x:c r="AU3492" s="50"/>
      <x:c r="AV3492" s="58" t="n">
        <x:v>-0.0110689887331922</x:v>
      </x:c>
      <x:c r="AW3492" s="50" t="n">
        <x:v>1956</x:v>
      </x:c>
      <x:c r="AX3492" s="50" t="str">
        <x:v>Future Moat</x:v>
      </x:c>
      <x:c r="AY3492" s="50" t="str">
        <x:v>ローカル5年最大下落率-60%以下</x:v>
      </x:c>
      <x:c r="AZ3492" s="59" t="str">
        <x:v>2026-04-27 15:00</x:v>
      </x:c>
      <x:c r="BA3492" s="53" t="n">
        <x:v>41091</x:v>
      </x:c>
      <x:c r="BB3492" s="50"/>
      <x:c r="BC3492" s="50"/>
      <x:c r="BD3492" s="50" t="str">
        <x:v>TOPIX Small 2</x:v>
      </x:c>
    </x:row>
    <x:row r="3493">
      <x:c r="A3493" s="50" t="n">
        <x:v>3492</x:v>
      </x:c>
      <x:c r="B3493" s="50" t="str">
        <x:v>8237</x:v>
      </x:c>
      <x:c r="C3493" s="50" t="str">
        <x:v>8237.T</x:v>
      </x:c>
      <x:c r="D3493" s="50" t="str">
        <x:v>MATSUYA CO.,LTD.</x:v>
      </x:c>
      <x:c r="E3493" s="50" t="str">
        <x:v>Prime Market (Domestic)</x:v>
      </x:c>
      <x:c r="F3493" s="50" t="str">
        <x:v>Retail Trade</x:v>
      </x:c>
      <x:c r="G3493" s="51" t="n">
        <x:v>65039</x:v>
      </x:c>
      <x:c r="H3493" s="51" t="n">
        <x:v>34400</x:v>
      </x:c>
      <x:c r="I3493" s="51" t="n">
        <x:v>41251</x:v>
      </x:c>
      <x:c r="J3493" s="51" t="n">
        <x:v>48120</x:v>
      </x:c>
      <x:c r="K3493" s="51" t="n">
        <x:v>45706</x:v>
      </x:c>
      <x:c r="L3493" s="52" t="n">
        <x:f>IFERROR(H3493/G3493-1,"")</x:f>
        <x:v>-0.4710865788219376</x:v>
      </x:c>
      <x:c r="M3493" s="52" t="n">
        <x:f>IFERROR(I3493/H3493-1,"")</x:f>
        <x:v>0.1991569767441861</x:v>
      </x:c>
      <x:c r="N3493" s="52" t="n">
        <x:f>IFERROR(J3493/I3493-1,"")</x:f>
        <x:v>0.1665171753412038</x:v>
      </x:c>
      <x:c r="O3493" s="52" t="n">
        <x:f>IFERROR(K3493/J3493-1,"")</x:f>
        <x:v>-0.05016625103906902</x:v>
      </x:c>
      <x:c r="P3493" s="52" t="n">
        <x:f>IFERROR((K3493/G3493)^(1/4)-1,"")</x:f>
        <x:v>-0.0844125312832612</x:v>
      </x:c>
      <x:c r="Q3493" s="51" t="n">
        <x:v>2636</x:v>
      </x:c>
      <x:c r="R3493" s="52" t="n">
        <x:f>IFERROR(Q3493/K3493,"")</x:f>
        <x:v>0.05767295322277163</x:v>
      </x:c>
      <x:c r="S3493" s="53" t="n">
        <x:v>22555</x:v>
      </x:c>
      <x:c r="T3493" s="50" t="str">
        <x:v>EDINET_company_history</x:v>
      </x:c>
      <x:c r="U3493" s="50" t="str">
        <x:v>日本マスタートラスト信託銀行㈱(信託口)</x:v>
      </x:c>
      <x:c r="V3493" s="54" t="n">
        <x:v>0.0661</x:v>
      </x:c>
      <x:c r="W3493" s="50" t="str">
        <x:v>古 屋 毅 彦 / 横 関 直 樹</x:v>
      </x:c>
      <x:c r="X3493" s="50" t="b">
        <x:f>AND(COUNT(L3493:O3493)=4,L3493&gt;='設定'!$B$6,M3493&gt;='設定'!$B$6,N3493&gt;='設定'!$B$6,O3493&gt;='設定'!$B$6)</x:f>
        <x:v>0</x:v>
      </x:c>
      <x:c r="Y3493" s="50" t="b">
        <x:f>AND(COUNT(G3493:K3493)=5,P3493&gt;='設定'!$B$7)</x:f>
        <x:v>0</x:v>
      </x:c>
      <x:c r="Z3493" s="50" t="b">
        <x:f>AND(ISNUMBER(R3493),R3493&gt;='設定'!$B$8)</x:f>
        <x:v>0</x:v>
      </x:c>
      <x:c r="AA3493" s="50" t="b">
        <x:f>AND(ISNUMBER(S3493),S3493&gt;=DATE(YEAR('設定'!$B$10)-'設定'!$B$9,MONTH('設定'!$B$10),DAY('設定'!$B$10)))</x:f>
        <x:v>0</x:v>
      </x:c>
      <x:c r="AB3493" s="55" t="b">
        <x:v>0</x:v>
      </x:c>
      <x:c r="AC3493" s="55" t="b">
        <x:v>0</x:v>
      </x:c>
      <x:c r="AD3493" s="50" t="n">
        <x:f>IF(X3493,1,0)+IF(Z3493,1,0)+IF(AA3493,1,0)+IF(AB3493,1,0)</x:f>
        <x:v>0</x:v>
      </x:c>
      <x:c r="AE3493" s="50" t="n">
        <x:f>IF(Y3493,1,0)+IF(Z3493,1,0)+IF(AA3493,1,0)+IF(AB3493,1,0)</x:f>
        <x:v>0</x:v>
      </x:c>
      <x:c r="AF3493" s="50" t="n">
        <x:f>IF(Y3493,1,0)+IF(Z3493,1,0)+IF(AA3493,1,0)+IF(AC3493,1,0)</x:f>
        <x:v>0</x:v>
      </x:c>
      <x:c r="AG3493" s="53" t="n">
        <x:v>44348</x:v>
      </x:c>
      <x:c r="AH3493" s="50" t="str">
        <x:v>S100Y6A8</x:v>
      </x:c>
      <x:c r="AI3493" s="50" t="str">
        <x:v>NetSalesSummaryOfBusinessResults</x:v>
      </x:c>
      <x:c r="AJ3493" s="50" t="str">
        <x:v>OperatingIncome</x:v>
      </x:c>
      <x:c r="AK3493" s="53" t="n">
        <x:v>46081</x:v>
      </x:c>
      <x:c r="AL3493" s="50" t="str">
        <x:v>365/365/366/365/365</x:v>
      </x:c>
      <x:c r="AM3493" s="51" t="n">
        <x:v>50684240</x:v>
      </x:c>
      <x:c r="AN3493" s="51" t="n">
        <x:v>1405</x:v>
      </x:c>
      <x:c r="AO3493" s="51" t="n">
        <x:f>IFERROR(AM3493*AN3493,"")</x:f>
        <x:v>71211357200</x:v>
      </x:c>
      <x:c r="AP3493" s="56" t="n">
        <x:f>IFERROR(AO3493/(K3493*1000000),"")</x:f>
        <x:v>1.5580308318382707</x:v>
      </x:c>
      <x:c r="AQ3493" s="57" t="n">
        <x:v>618746896.6666666</x:v>
      </x:c>
      <x:c r="AR3493" s="52" t="n">
        <x:v>0.4040198504221026</x:v>
      </x:c>
      <x:c r="AS3493" s="52" t="n">
        <x:v>-0.5213286713286713</x:v>
      </x:c>
      <x:c r="AT3493" s="55" t="b">
        <x:v>1</x:v>
      </x:c>
      <x:c r="AU3493" s="50"/>
      <x:c r="AV3493" s="58" t="n">
        <x:v>-0.1605012964537915</x:v>
      </x:c>
      <x:c r="AW3493" s="50" t="n">
        <x:v>2890</x:v>
      </x:c>
      <x:c r="AX3493" s="50" t="str">
        <x:v>Transformation Moat</x:v>
      </x:c>
      <x:c r="AY3493" s="50" t="str">
        <x:v>目立つ機械的警告なし（定性確認は別途必要）</x:v>
      </x:c>
      <x:c r="AZ3493" s="59" t="str">
        <x:v>2026-05-27 13:20</x:v>
      </x:c>
      <x:c r="BA3493" s="53" t="n">
        <x:v>22555</x:v>
      </x:c>
      <x:c r="BB3493" s="50"/>
      <x:c r="BC3493" s="50"/>
      <x:c r="BD3493" s="50" t="str">
        <x:v>TOPIX Small 1</x:v>
      </x:c>
    </x:row>
    <x:row r="3494">
      <x:c r="A3494" s="50" t="n">
        <x:v>3493</x:v>
      </x:c>
      <x:c r="B3494" s="50" t="str">
        <x:v>3237</x:v>
      </x:c>
      <x:c r="C3494" s="50" t="str">
        <x:v>3237.T</x:v>
      </x:c>
      <x:c r="D3494" s="50" t="str">
        <x:v>INTRANCE CO.,LTD.</x:v>
      </x:c>
      <x:c r="E3494" s="50" t="str">
        <x:v>Growth Market(Domestic)</x:v>
      </x:c>
      <x:c r="F3494" s="50" t="str">
        <x:v>Real Estate</x:v>
      </x:c>
      <x:c r="G3494" s="51" t="n">
        <x:v>1175.952</x:v>
      </x:c>
      <x:c r="H3494" s="51" t="n">
        <x:v>2351.55</x:v>
      </x:c>
      <x:c r="I3494" s="51" t="n">
        <x:v>598.187</x:v>
      </x:c>
      <x:c r="J3494" s="51" t="n">
        <x:v>1292.217</x:v>
      </x:c>
      <x:c r="K3494" s="51" t="n">
        <x:v>825.023</x:v>
      </x:c>
      <x:c r="L3494" s="52" t="n">
        <x:f>IFERROR(H3494/G3494-1,"")</x:f>
        <x:v>0.999698967304788</x:v>
      </x:c>
      <x:c r="M3494" s="52" t="n">
        <x:f>IFERROR(I3494/H3494-1,"")</x:f>
        <x:v>-0.7456201228976633</x:v>
      </x:c>
      <x:c r="N3494" s="52" t="n">
        <x:f>IFERROR(J3494/I3494-1,"")</x:f>
        <x:v>1.160222472236943</x:v>
      </x:c>
      <x:c r="O3494" s="52" t="n">
        <x:f>IFERROR(K3494/J3494-1,"")</x:f>
        <x:v>-0.36154453934594577</x:v>
      </x:c>
      <x:c r="P3494" s="52" t="n">
        <x:f>IFERROR((K3494/G3494)^(1/4)-1,"")</x:f>
        <x:v>-0.08479345930275428</x:v>
      </x:c>
      <x:c r="Q3494" s="51" t="n">
        <x:v>-352.518</x:v>
      </x:c>
      <x:c r="R3494" s="52" t="n">
        <x:f>IFERROR(Q3494/K3494,"")</x:f>
        <x:v>-0.42728263333264643</x:v>
      </x:c>
      <x:c r="S3494" s="53" t="n">
        <x:v>39052</x:v>
      </x:c>
      <x:c r="T3494" s="50" t="str">
        <x:v>EDINET_company_history</x:v>
      </x:c>
      <x:c r="U3494" s="50" t="str">
        <x:v>合同会社インバウンドインベストメント</x:v>
      </x:c>
      <x:c r="V3494" s="54" t="n">
        <x:v>0.1627</x:v>
      </x:c>
      <x:c r="W3494" s="50" t="str">
        <x:v>何 同 璽</x:v>
      </x:c>
      <x:c r="X3494" s="50" t="b">
        <x:f>AND(COUNT(L3494:O3494)=4,L3494&gt;='設定'!$B$6,M3494&gt;='設定'!$B$6,N3494&gt;='設定'!$B$6,O3494&gt;='設定'!$B$6)</x:f>
        <x:v>0</x:v>
      </x:c>
      <x:c r="Y3494" s="50" t="b">
        <x:f>AND(COUNT(G3494:K3494)=5,P3494&gt;='設定'!$B$7)</x:f>
        <x:v>0</x:v>
      </x:c>
      <x:c r="Z3494" s="50" t="b">
        <x:f>AND(ISNUMBER(R3494),R3494&gt;='設定'!$B$8)</x:f>
        <x:v>0</x:v>
      </x:c>
      <x:c r="AA3494" s="50" t="b">
        <x:f>AND(ISNUMBER(S3494),S3494&gt;=DATE(YEAR('設定'!$B$10)-'設定'!$B$9,MONTH('設定'!$B$10),DAY('設定'!$B$10)))</x:f>
        <x:v>0</x:v>
      </x:c>
      <x:c r="AB3494" s="55" t="b">
        <x:v>0</x:v>
      </x:c>
      <x:c r="AC3494" s="55" t="b">
        <x:v>0</x:v>
      </x:c>
      <x:c r="AD3494" s="50" t="n">
        <x:f>IF(X3494,1,0)+IF(Z3494,1,0)+IF(AA3494,1,0)+IF(AB3494,1,0)</x:f>
        <x:v>0</x:v>
      </x:c>
      <x:c r="AE3494" s="50" t="n">
        <x:f>IF(Y3494,1,0)+IF(Z3494,1,0)+IF(AA3494,1,0)+IF(AB3494,1,0)</x:f>
        <x:v>0</x:v>
      </x:c>
      <x:c r="AF3494" s="50" t="n">
        <x:f>IF(Y3494,1,0)+IF(Z3494,1,0)+IF(AA3494,1,0)+IF(AC3494,1,0)</x:f>
        <x:v>0</x:v>
      </x:c>
      <x:c r="AG3494" s="53" t="n">
        <x:v>44348</x:v>
      </x:c>
      <x:c r="AH3494" s="50" t="str">
        <x:v>S100W08J</x:v>
      </x:c>
      <x:c r="AI3494" s="50" t="str">
        <x:v>NetSalesSummaryOfBusinessResults</x:v>
      </x:c>
      <x:c r="AJ3494" s="50" t="str">
        <x:v>OperatingIncome</x:v>
      </x:c>
      <x:c r="AK3494" s="53" t="n">
        <x:v>45747</x:v>
      </x:c>
      <x:c r="AL3494" s="50" t="str">
        <x:v>365/365/365/366/365</x:v>
      </x:c>
      <x:c r="AM3494" s="51" t="n">
        <x:v>46492384</x:v>
      </x:c>
      <x:c r="AN3494" s="51" t="n">
        <x:v>70</x:v>
      </x:c>
      <x:c r="AO3494" s="51" t="n">
        <x:f>IFERROR(AM3494*AN3494,"")</x:f>
        <x:v>3254466880</x:v>
      </x:c>
      <x:c r="AP3494" s="56" t="n">
        <x:f>IFERROR(AO3494/(K3494*1000000),"")</x:f>
        <x:v>3.9446983659849484</x:v>
      </x:c>
      <x:c r="AQ3494" s="57" t="n">
        <x:v>46913386.666666664</x:v>
      </x:c>
      <x:c r="AR3494" s="52" t="n">
        <x:v>0.6033247892924857</x:v>
      </x:c>
      <x:c r="AS3494" s="52" t="n">
        <x:v>-0.6748466257668712</x:v>
      </x:c>
      <x:c r="AT3494" s="55" t="b">
        <x:v>0</x:v>
      </x:c>
      <x:c r="AU3494" s="50" t="str">
        <x:v>low_equity_ratio;repeated_operating_loss;repeated_negative_operating_cf;excessive_leverage</x:v>
      </x:c>
      <x:c r="AV3494" s="58" t="n">
        <x:v>-0.9044611592394054</x:v>
      </x:c>
      <x:c r="AW3494" s="50" t="n">
        <x:v>3613</x:v>
      </x:c>
      <x:c r="AX3494" s="50" t="str">
        <x:v>Transformation Moat</x:v>
      </x:c>
      <x:c r="AY3494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494" s="59" t="str">
        <x:v>2025-06-20 10:23</x:v>
      </x:c>
      <x:c r="BA3494" s="53" t="n">
        <x:v>39052</x:v>
      </x:c>
      <x:c r="BB3494" s="50"/>
      <x:c r="BC3494" s="50"/>
      <x:c r="BD3494" s="50"/>
    </x:row>
    <x:row r="3495">
      <x:c r="A3495" s="50" t="n">
        <x:v>3494</x:v>
      </x:c>
      <x:c r="B3495" s="50" t="str">
        <x:v>8798</x:v>
      </x:c>
      <x:c r="C3495" s="50" t="str">
        <x:v>8798.T</x:v>
      </x:c>
      <x:c r="D3495" s="50" t="str">
        <x:v>Advance Create Co.,Ltd.</x:v>
      </x:c>
      <x:c r="E3495" s="50" t="str">
        <x:v>Prime Market (Domestic)</x:v>
      </x:c>
      <x:c r="F3495" s="50" t="str">
        <x:v>Insurance</x:v>
      </x:c>
      <x:c r="G3495" s="51" t="n">
        <x:v>9446.212</x:v>
      </x:c>
      <x:c r="H3495" s="51" t="n">
        <x:v>9463.97</x:v>
      </x:c>
      <x:c r="I3495" s="51" t="n">
        <x:v>10374.351</x:v>
      </x:c>
      <x:c r="J3495" s="51" t="n">
        <x:v>7856.949</x:v>
      </x:c>
      <x:c r="K3495" s="51" t="n">
        <x:v>6608.055</x:v>
      </x:c>
      <x:c r="L3495" s="52" t="n">
        <x:f>IFERROR(H3495/G3495-1,"")</x:f>
        <x:v>0.001879906993406344</x:v>
      </x:c>
      <x:c r="M3495" s="52" t="n">
        <x:f>IFERROR(I3495/H3495-1,"")</x:f>
        <x:v>0.09619440890028197</x:v>
      </x:c>
      <x:c r="N3495" s="52" t="n">
        <x:f>IFERROR(J3495/I3495-1,"")</x:f>
        <x:v>-0.24265633580356027</x:v>
      </x:c>
      <x:c r="O3495" s="52" t="n">
        <x:f>IFERROR(K3495/J3495-1,"")</x:f>
        <x:v>-0.15895406728489636</x:v>
      </x:c>
      <x:c r="P3495" s="52" t="n">
        <x:f>IFERROR((K3495/G3495)^(1/4)-1,"")</x:f>
        <x:v>-0.0854572942650822</x:v>
      </x:c>
      <x:c r="Q3495" s="51" t="n">
        <x:v>-606.458</x:v>
      </x:c>
      <x:c r="R3495" s="52" t="n">
        <x:f>IFERROR(Q3495/K3495,"")</x:f>
        <x:v>-0.09177556784863321</x:v>
      </x:c>
      <x:c r="S3495" s="53" t="n">
        <x:v>37135</x:v>
      </x:c>
      <x:c r="T3495" s="50" t="str">
        <x:v>EDINET_company_history</x:v>
      </x:c>
      <x:c r="U3495" s="50" t="str">
        <x:v>ライフネット生命保険株式会社</x:v>
      </x:c>
      <x:c r="V3495" s="54" t="n">
        <x:v>0.2907</x:v>
      </x:c>
      <x:c r="W3495" s="50" t="str">
        <x:v>濱田 佳治</x:v>
      </x:c>
      <x:c r="X3495" s="50" t="b">
        <x:f>AND(COUNT(L3495:O3495)=4,L3495&gt;='設定'!$B$6,M3495&gt;='設定'!$B$6,N3495&gt;='設定'!$B$6,O3495&gt;='設定'!$B$6)</x:f>
        <x:v>0</x:v>
      </x:c>
      <x:c r="Y3495" s="50" t="b">
        <x:f>AND(COUNT(G3495:K3495)=5,P3495&gt;='設定'!$B$7)</x:f>
        <x:v>0</x:v>
      </x:c>
      <x:c r="Z3495" s="50" t="b">
        <x:f>AND(ISNUMBER(R3495),R3495&gt;='設定'!$B$8)</x:f>
        <x:v>0</x:v>
      </x:c>
      <x:c r="AA3495" s="50" t="b">
        <x:f>AND(ISNUMBER(S3495),S3495&gt;=DATE(YEAR('設定'!$B$10)-'設定'!$B$9,MONTH('設定'!$B$10),DAY('設定'!$B$10)))</x:f>
        <x:v>0</x:v>
      </x:c>
      <x:c r="AB3495" s="55" t="b">
        <x:v>0</x:v>
      </x:c>
      <x:c r="AC3495" s="55" t="b">
        <x:v>0</x:v>
      </x:c>
      <x:c r="AD3495" s="50" t="n">
        <x:f>IF(X3495,1,0)+IF(Z3495,1,0)+IF(AA3495,1,0)+IF(AB3495,1,0)</x:f>
        <x:v>0</x:v>
      </x:c>
      <x:c r="AE3495" s="50" t="n">
        <x:f>IF(Y3495,1,0)+IF(Z3495,1,0)+IF(AA3495,1,0)+IF(AB3495,1,0)</x:f>
        <x:v>0</x:v>
      </x:c>
      <x:c r="AF3495" s="50" t="n">
        <x:f>IF(Y3495,1,0)+IF(Z3495,1,0)+IF(AA3495,1,0)+IF(AC3495,1,0)</x:f>
        <x:v>0</x:v>
      </x:c>
      <x:c r="AG3495" s="53" t="n">
        <x:v>44348</x:v>
      </x:c>
      <x:c r="AH3495" s="50" t="str">
        <x:v>S100XB5U</x:v>
      </x:c>
      <x:c r="AI3495" s="50" t="str">
        <x:v>NetSalesSummaryOfBusinessResults</x:v>
      </x:c>
      <x:c r="AJ3495" s="50" t="str">
        <x:v>OperatingIncome</x:v>
      </x:c>
      <x:c r="AK3495" s="53" t="n">
        <x:v>45930</x:v>
      </x:c>
      <x:c r="AL3495" s="50" t="str">
        <x:v>365/365/365/366/365</x:v>
      </x:c>
      <x:c r="AM3495" s="51" t="n">
        <x:v>69652400</x:v>
      </x:c>
      <x:c r="AN3495" s="51" t="n">
        <x:v>133</x:v>
      </x:c>
      <x:c r="AO3495" s="51" t="n">
        <x:f>IFERROR(AM3495*AN3495,"")</x:f>
        <x:v>9263769200</x:v>
      </x:c>
      <x:c r="AP3495" s="56" t="n">
        <x:f>IFERROR(AO3495/(K3495*1000000),"")</x:f>
        <x:v>1.4018904503670142</x:v>
      </x:c>
      <x:c r="AQ3495" s="57" t="n">
        <x:v>23970006.666666668</x:v>
      </x:c>
      <x:c r="AR3495" s="52" t="n">
        <x:v>0.533359063202392</x:v>
      </x:c>
      <x:c r="AS3495" s="52" t="n">
        <x:v>-0.8941933328967975</x:v>
      </x:c>
      <x:c r="AT3495" s="55" t="b">
        <x:v>0</x:v>
      </x:c>
      <x:c r="AU3495" s="50" t="str">
        <x:v>repeated_profit_loss;extreme_profitability_outlier</x:v>
      </x:c>
      <x:c r="AV3495" s="58" t="n">
        <x:v>-0.9079004645595756</x:v>
      </x:c>
      <x:c r="AW3495" s="50" t="n">
        <x:v>3614</x:v>
      </x:c>
      <x:c r="AX3495" s="50" t="str">
        <x:v>Future Moat</x:v>
      </x:c>
      <x:c r="AY3495" s="50" t="str">
        <x:v>既存適格性フィルター不通過: repeated_profit_loss;extreme_profitability_outlier / ローカル5年最大下落率-60%以下</x:v>
      </x:c>
      <x:c r="AZ3495" s="59" t="str">
        <x:v>2025-12-17 15:53</x:v>
      </x:c>
      <x:c r="BA3495" s="53" t="n">
        <x:v>37135</x:v>
      </x:c>
      <x:c r="BB3495" s="50"/>
      <x:c r="BC3495" s="50"/>
      <x:c r="BD3495" s="50" t="str">
        <x:v>TOPIX Small 2</x:v>
      </x:c>
    </x:row>
    <x:row r="3496">
      <x:c r="A3496" s="50" t="n">
        <x:v>3495</x:v>
      </x:c>
      <x:c r="B3496" s="50" t="str">
        <x:v>8104</x:v>
      </x:c>
      <x:c r="C3496" s="50" t="str">
        <x:v>8104.T</x:v>
      </x:c>
      <x:c r="D3496" s="50" t="str">
        <x:v>KUWAZAWA Holdings Corporation</x:v>
      </x:c>
      <x:c r="E3496" s="50" t="str">
        <x:v>Standard Market(Domestic)</x:v>
      </x:c>
      <x:c r="F3496" s="50" t="str">
        <x:v>Wholesale Trade</x:v>
      </x:c>
      <x:c r="G3496" s="51" t="n">
        <x:v>93942</x:v>
      </x:c>
      <x:c r="H3496" s="51" t="n">
        <x:v>62947</x:v>
      </x:c>
      <x:c r="I3496" s="51" t="n">
        <x:v>64308</x:v>
      </x:c>
      <x:c r="J3496" s="51" t="n">
        <x:v>64832</x:v>
      </x:c>
      <x:c r="K3496" s="51" t="n">
        <x:v>65406</x:v>
      </x:c>
      <x:c r="L3496" s="52" t="n">
        <x:f>IFERROR(H3496/G3496-1,"")</x:f>
        <x:v>-0.3299376210853505</x:v>
      </x:c>
      <x:c r="M3496" s="52" t="n">
        <x:f>IFERROR(I3496/H3496-1,"")</x:f>
        <x:v>0.021621364004638766</x:v>
      </x:c>
      <x:c r="N3496" s="52" t="n">
        <x:f>IFERROR(J3496/I3496-1,"")</x:f>
        <x:v>0.008148286371835622</x:v>
      </x:c>
      <x:c r="O3496" s="52" t="n">
        <x:f>IFERROR(K3496/J3496-1,"")</x:f>
        <x:v>0.008853652517275323</x:v>
      </x:c>
      <x:c r="P3496" s="52" t="n">
        <x:f>IFERROR((K3496/G3496)^(1/4)-1,"")</x:f>
        <x:v>-0.08654018410146358</x:v>
      </x:c>
      <x:c r="Q3496" s="51" t="n">
        <x:v>1464</x:v>
      </x:c>
      <x:c r="R3496" s="52" t="n">
        <x:f>IFERROR(Q3496/K3496,"")</x:f>
        <x:v>0.022383267590129347</x:v>
      </x:c>
      <x:c r="S3496" s="53" t="n">
        <x:v>26908</x:v>
      </x:c>
      <x:c r="T3496" s="50" t="str">
        <x:v>EDINET_company_history</x:v>
      </x:c>
      <x:c r="U3496" s="50" t="str">
        <x:v>太平洋セメント株式会社</x:v>
      </x:c>
      <x:c r="V3496" s="54" t="n">
        <x:v>0.1804</x:v>
      </x:c>
      <x:c r="W3496" s="50" t="str">
        <x:v>桑澤 嘉英 / 小玉 明彦</x:v>
      </x:c>
      <x:c r="X3496" s="50" t="b">
        <x:f>AND(COUNT(L3496:O3496)=4,L3496&gt;='設定'!$B$6,M3496&gt;='設定'!$B$6,N3496&gt;='設定'!$B$6,O3496&gt;='設定'!$B$6)</x:f>
        <x:v>0</x:v>
      </x:c>
      <x:c r="Y3496" s="50" t="b">
        <x:f>AND(COUNT(G3496:K3496)=5,P3496&gt;='設定'!$B$7)</x:f>
        <x:v>0</x:v>
      </x:c>
      <x:c r="Z3496" s="50" t="b">
        <x:f>AND(ISNUMBER(R3496),R3496&gt;='設定'!$B$8)</x:f>
        <x:v>0</x:v>
      </x:c>
      <x:c r="AA3496" s="50" t="b">
        <x:f>AND(ISNUMBER(S3496),S3496&gt;=DATE(YEAR('設定'!$B$10)-'設定'!$B$9,MONTH('設定'!$B$10),DAY('設定'!$B$10)))</x:f>
        <x:v>0</x:v>
      </x:c>
      <x:c r="AB3496" s="55" t="b">
        <x:v>0</x:v>
      </x:c>
      <x:c r="AC3496" s="55" t="b">
        <x:v>0</x:v>
      </x:c>
      <x:c r="AD3496" s="50" t="n">
        <x:f>IF(X3496,1,0)+IF(Z3496,1,0)+IF(AA3496,1,0)+IF(AB3496,1,0)</x:f>
        <x:v>0</x:v>
      </x:c>
      <x:c r="AE3496" s="50" t="n">
        <x:f>IF(Y3496,1,0)+IF(Z3496,1,0)+IF(AA3496,1,0)+IF(AB3496,1,0)</x:f>
        <x:v>0</x:v>
      </x:c>
      <x:c r="AF3496" s="50" t="n">
        <x:f>IF(Y3496,1,0)+IF(Z3496,1,0)+IF(AA3496,1,0)+IF(AC3496,1,0)</x:f>
        <x:v>0</x:v>
      </x:c>
      <x:c r="AG3496" s="53" t="n">
        <x:v>44348</x:v>
      </x:c>
      <x:c r="AH3496" s="50" t="str">
        <x:v>S100W6YG</x:v>
      </x:c>
      <x:c r="AI3496" s="50" t="str">
        <x:v>NetSalesSummaryOfBusinessResults</x:v>
      </x:c>
      <x:c r="AJ3496" s="50" t="str">
        <x:v>OperatingIncome</x:v>
      </x:c>
      <x:c r="AK3496" s="53" t="n">
        <x:v>45747</x:v>
      </x:c>
      <x:c r="AL3496" s="50" t="str">
        <x:v>365/365/365/366/365</x:v>
      </x:c>
      <x:c r="AM3496" s="51" t="n">
        <x:v>14970296</x:v>
      </x:c>
      <x:c r="AN3496" s="51" t="n">
        <x:v>621</x:v>
      </x:c>
      <x:c r="AO3496" s="51" t="n">
        <x:f>IFERROR(AM3496*AN3496,"")</x:f>
        <x:v>9296553816</x:v>
      </x:c>
      <x:c r="AP3496" s="56" t="n">
        <x:f>IFERROR(AO3496/(K3496*1000000),"")</x:f>
        <x:v>0.14213610090817355</x:v>
      </x:c>
      <x:c r="AQ3496" s="57" t="n">
        <x:v>8569191.666666666</x:v>
      </x:c>
      <x:c r="AR3496" s="52" t="n">
        <x:v>0.330825892868661</x:v>
      </x:c>
      <x:c r="AS3496" s="52" t="n">
        <x:v>-0.6015166983980929</x:v>
      </x:c>
      <x:c r="AT3496" s="55" t="b">
        <x:v>0</x:v>
      </x:c>
      <x:c r="AU3496" s="50" t="str">
        <x:v>low_liquidity</x:v>
      </x:c>
      <x:c r="AV3496" s="58" t="n">
        <x:v>-0.2144006924642157</x:v>
      </x:c>
      <x:c r="AW3496" s="50" t="n">
        <x:v>3080</x:v>
      </x:c>
      <x:c r="AX3496" s="50" t="str">
        <x:v>Transformation Moat</x:v>
      </x:c>
      <x:c r="AY3496" s="50" t="str">
        <x:v>既存適格性フィルター不通過: low_liquidity / 60日平均売買代金2,000万円未満 / ローカル5年最大下落率-60%以下</x:v>
      </x:c>
      <x:c r="AZ3496" s="59" t="str">
        <x:v>2025-06-26 11:18</x:v>
      </x:c>
      <x:c r="BA3496" s="53" t="n">
        <x:v>26908</x:v>
      </x:c>
      <x:c r="BB3496" s="50"/>
      <x:c r="BC3496" s="50"/>
      <x:c r="BD3496" s="50"/>
    </x:row>
    <x:row r="3497">
      <x:c r="A3497" s="50" t="n">
        <x:v>3496</x:v>
      </x:c>
      <x:c r="B3497" s="50" t="str">
        <x:v>6166</x:v>
      </x:c>
      <x:c r="C3497" s="50" t="str">
        <x:v>6166.T</x:v>
      </x:c>
      <x:c r="D3497" s="50" t="str">
        <x:v>NAKAMURA CHOUKOU CO.,LTD.</x:v>
      </x:c>
      <x:c r="E3497" s="50" t="str">
        <x:v>Growth Market(Domestic)</x:v>
      </x:c>
      <x:c r="F3497" s="50" t="str">
        <x:v>Machinery</x:v>
      </x:c>
      <x:c r="G3497" s="51" t="n">
        <x:v>3806.061</x:v>
      </x:c>
      <x:c r="H3497" s="51" t="n">
        <x:v>4038.389</x:v>
      </x:c>
      <x:c r="I3497" s="51" t="n">
        <x:v>3322.156</x:v>
      </x:c>
      <x:c r="J3497" s="51" t="n">
        <x:v>2413.086</x:v>
      </x:c>
      <x:c r="K3497" s="51" t="n">
        <x:v>2640.96</x:v>
      </x:c>
      <x:c r="L3497" s="52" t="n">
        <x:f>IFERROR(H3497/G3497-1,"")</x:f>
        <x:v>0.061041586038689255</x:v>
      </x:c>
      <x:c r="M3497" s="52" t="n">
        <x:f>IFERROR(I3497/H3497-1,"")</x:f>
        <x:v>-0.1773561189870515</x:v>
      </x:c>
      <x:c r="N3497" s="52" t="n">
        <x:f>IFERROR(J3497/I3497-1,"")</x:f>
        <x:v>-0.2736385648356068</x:v>
      </x:c>
      <x:c r="O3497" s="52" t="n">
        <x:f>IFERROR(K3497/J3497-1,"")</x:f>
        <x:v>0.09443260621461502</x:v>
      </x:c>
      <x:c r="P3497" s="52" t="n">
        <x:f>IFERROR((K3497/G3497)^(1/4)-1,"")</x:f>
        <x:v>-0.08731372480819466</x:v>
      </x:c>
      <x:c r="Q3497" s="51" t="n">
        <x:v>7.776</x:v>
      </x:c>
      <x:c r="R3497" s="52" t="n">
        <x:f>IFERROR(Q3497/K3497,"")</x:f>
        <x:v>0.0029443838604143947</x:v>
      </x:c>
      <x:c r="S3497" s="53" t="n">
        <x:v>42156</x:v>
      </x:c>
      <x:c r="T3497" s="50" t="str">
        <x:v>EDINET_company_history</x:v>
      </x:c>
      <x:c r="U3497" s="50" t="str">
        <x:v>楽天証券株式会社</x:v>
      </x:c>
      <x:c r="V3497" s="54" t="n">
        <x:v>0.0416</x:v>
      </x:c>
      <x:c r="W3497" s="50" t="str">
        <x:v>井上 誠</x:v>
      </x:c>
      <x:c r="X3497" s="50" t="b">
        <x:f>AND(COUNT(L3497:O3497)=4,L3497&gt;='設定'!$B$6,M3497&gt;='設定'!$B$6,N3497&gt;='設定'!$B$6,O3497&gt;='設定'!$B$6)</x:f>
        <x:v>0</x:v>
      </x:c>
      <x:c r="Y3497" s="50" t="b">
        <x:f>AND(COUNT(G3497:K3497)=5,P3497&gt;='設定'!$B$7)</x:f>
        <x:v>0</x:v>
      </x:c>
      <x:c r="Z3497" s="50" t="b">
        <x:f>AND(ISNUMBER(R3497),R3497&gt;='設定'!$B$8)</x:f>
        <x:v>0</x:v>
      </x:c>
      <x:c r="AA3497" s="50" t="b">
        <x:f>AND(ISNUMBER(S3497),S3497&gt;=DATE(YEAR('設定'!$B$10)-'設定'!$B$9,MONTH('設定'!$B$10),DAY('設定'!$B$10)))</x:f>
        <x:v>0</x:v>
      </x:c>
      <x:c r="AB3497" s="55" t="b">
        <x:v>0</x:v>
      </x:c>
      <x:c r="AC3497" s="55" t="b">
        <x:v>0</x:v>
      </x:c>
      <x:c r="AD3497" s="50" t="n">
        <x:f>IF(X3497,1,0)+IF(Z3497,1,0)+IF(AA3497,1,0)+IF(AB3497,1,0)</x:f>
        <x:v>0</x:v>
      </x:c>
      <x:c r="AE3497" s="50" t="n">
        <x:f>IF(Y3497,1,0)+IF(Z3497,1,0)+IF(AA3497,1,0)+IF(AB3497,1,0)</x:f>
        <x:v>0</x:v>
      </x:c>
      <x:c r="AF3497" s="50" t="n">
        <x:f>IF(Y3497,1,0)+IF(Z3497,1,0)+IF(AA3497,1,0)+IF(AC3497,1,0)</x:f>
        <x:v>0</x:v>
      </x:c>
      <x:c r="AG3497" s="53" t="n">
        <x:v>44348</x:v>
      </x:c>
      <x:c r="AH3497" s="50" t="str">
        <x:v>S100W7G6</x:v>
      </x:c>
      <x:c r="AI3497" s="50" t="str">
        <x:v>NetSalesSummaryOfBusinessResults</x:v>
      </x:c>
      <x:c r="AJ3497" s="50" t="str">
        <x:v>OperatingIncome</x:v>
      </x:c>
      <x:c r="AK3497" s="53" t="n">
        <x:v>45747</x:v>
      </x:c>
      <x:c r="AL3497" s="50" t="str">
        <x:v>365/365/365/366/365</x:v>
      </x:c>
      <x:c r="AM3497" s="51" t="n">
        <x:v>11020900</x:v>
      </x:c>
      <x:c r="AN3497" s="51" t="n">
        <x:v>454</x:v>
      </x:c>
      <x:c r="AO3497" s="51" t="n">
        <x:f>IFERROR(AM3497*AN3497,"")</x:f>
        <x:v>5003488600</x:v>
      </x:c>
      <x:c r="AP3497" s="56" t="n">
        <x:f>IFERROR(AO3497/(K3497*1000000),"")</x:f>
        <x:v>1.8945718980976614</x:v>
      </x:c>
      <x:c r="AQ3497" s="57" t="n">
        <x:v>273053808.3333333</x:v>
      </x:c>
      <x:c r="AR3497" s="52" t="n">
        <x:v>0.6515783419881471</x:v>
      </x:c>
      <x:c r="AS3497" s="52" t="n">
        <x:v>-0.753738783725388</x:v>
      </x:c>
      <x:c r="AT3497" s="55" t="b">
        <x:v>0</x:v>
      </x:c>
      <x:c r="AU3497" s="50" t="str">
        <x:v>low_equity_ratio;repeated_operating_loss;excessive_leverage</x:v>
      </x:c>
      <x:c r="AV3497" s="58" t="n">
        <x:v>-0.1109750451501497</x:v>
      </x:c>
      <x:c r="AW3497" s="50" t="n">
        <x:v>2661</x:v>
      </x:c>
      <x:c r="AX3497" s="50" t="str">
        <x:v>Future Moat</x:v>
      </x:c>
      <x:c r="AY3497" s="50" t="str">
        <x:v>既存適格性フィルター不通過: low_equity_ratio;repeated_operating_loss;excessive_leverage / 年率ボラティリティ60%以上 / ローカル5年最大下落率-60%以下</x:v>
      </x:c>
      <x:c r="AZ3497" s="59" t="str">
        <x:v>2025-06-27 15:48</x:v>
      </x:c>
      <x:c r="BA3497" s="53" t="n">
        <x:v>42156</x:v>
      </x:c>
      <x:c r="BB3497" s="50"/>
      <x:c r="BC3497" s="50"/>
      <x:c r="BD3497" s="50"/>
    </x:row>
    <x:row r="3498">
      <x:c r="A3498" s="50" t="n">
        <x:v>3497</x:v>
      </x:c>
      <x:c r="B3498" s="50" t="str">
        <x:v>8158</x:v>
      </x:c>
      <x:c r="C3498" s="50" t="str">
        <x:v>8158.T</x:v>
      </x:c>
      <x:c r="D3498" s="50" t="str">
        <x:v>SODA NIKKA CO.,LTD.</x:v>
      </x:c>
      <x:c r="E3498" s="50" t="str">
        <x:v>Prime Market (Domestic)</x:v>
      </x:c>
      <x:c r="F3498" s="50" t="str">
        <x:v>Wholesale Trade</x:v>
      </x:c>
      <x:c r="G3498" s="51" t="n">
        <x:v>94586</x:v>
      </x:c>
      <x:c r="H3498" s="51" t="n">
        <x:v>55508</x:v>
      </x:c>
      <x:c r="I3498" s="51" t="n">
        <x:v>62744</x:v>
      </x:c>
      <x:c r="J3498" s="51" t="n">
        <x:v>64134</x:v>
      </x:c>
      <x:c r="K3498" s="51" t="n">
        <x:v>65146</x:v>
      </x:c>
      <x:c r="L3498" s="52" t="n">
        <x:f>IFERROR(H3498/G3498-1,"")</x:f>
        <x:v>-0.41314782314507437</x:v>
      </x:c>
      <x:c r="M3498" s="52" t="n">
        <x:f>IFERROR(I3498/H3498-1,"")</x:f>
        <x:v>0.13035958780716284</x:v>
      </x:c>
      <x:c r="N3498" s="52" t="n">
        <x:f>IFERROR(J3498/I3498-1,"")</x:f>
        <x:v>0.022153512686472032</x:v>
      </x:c>
      <x:c r="O3498" s="52" t="n">
        <x:f>IFERROR(K3498/J3498-1,"")</x:f>
        <x:v>0.01577946175195688</x:v>
      </x:c>
      <x:c r="P3498" s="52" t="n">
        <x:f>IFERROR((K3498/G3498)^(1/4)-1,"")</x:f>
        <x:v>-0.08900661423788159</x:v>
      </x:c>
      <x:c r="Q3498" s="51" t="n">
        <x:v>2109</x:v>
      </x:c>
      <x:c r="R3498" s="52" t="n">
        <x:f>IFERROR(Q3498/K3498,"")</x:f>
        <x:v>0.0323734381235993</x:v>
      </x:c>
      <x:c r="S3498" s="53" t="n">
        <x:v>29646</x:v>
      </x:c>
      <x:c r="T3498" s="50" t="str">
        <x:v>EDINET_company_history</x:v>
      </x:c>
      <x:c r="U3498" s="50" t="str">
        <x:v>日本マスタートラスト信託銀行株式会社</x:v>
      </x:c>
      <x:c r="V3498" s="54" t="n">
        <x:v>0.0771</x:v>
      </x:c>
      <x:c r="W3498" s="50" t="str">
        <x:v>目 﨑 龍 二</x:v>
      </x:c>
      <x:c r="X3498" s="50" t="b">
        <x:f>AND(COUNT(L3498:O3498)=4,L3498&gt;='設定'!$B$6,M3498&gt;='設定'!$B$6,N3498&gt;='設定'!$B$6,O3498&gt;='設定'!$B$6)</x:f>
        <x:v>0</x:v>
      </x:c>
      <x:c r="Y3498" s="50" t="b">
        <x:f>AND(COUNT(G3498:K3498)=5,P3498&gt;='設定'!$B$7)</x:f>
        <x:v>0</x:v>
      </x:c>
      <x:c r="Z3498" s="50" t="b">
        <x:f>AND(ISNUMBER(R3498),R3498&gt;='設定'!$B$8)</x:f>
        <x:v>0</x:v>
      </x:c>
      <x:c r="AA3498" s="50" t="b">
        <x:f>AND(ISNUMBER(S3498),S3498&gt;=DATE(YEAR('設定'!$B$10)-'設定'!$B$9,MONTH('設定'!$B$10),DAY('設定'!$B$10)))</x:f>
        <x:v>0</x:v>
      </x:c>
      <x:c r="AB3498" s="55" t="b">
        <x:v>0</x:v>
      </x:c>
      <x:c r="AC3498" s="55" t="b">
        <x:v>0</x:v>
      </x:c>
      <x:c r="AD3498" s="50" t="n">
        <x:f>IF(X3498,1,0)+IF(Z3498,1,0)+IF(AA3498,1,0)+IF(AB3498,1,0)</x:f>
        <x:v>0</x:v>
      </x:c>
      <x:c r="AE3498" s="50" t="n">
        <x:f>IF(Y3498,1,0)+IF(Z3498,1,0)+IF(AA3498,1,0)+IF(AB3498,1,0)</x:f>
        <x:v>0</x:v>
      </x:c>
      <x:c r="AF3498" s="50" t="n">
        <x:f>IF(Y3498,1,0)+IF(Z3498,1,0)+IF(AA3498,1,0)+IF(AC3498,1,0)</x:f>
        <x:v>0</x:v>
      </x:c>
      <x:c r="AG3498" s="53" t="n">
        <x:v>44348</x:v>
      </x:c>
      <x:c r="AH3498" s="50" t="str">
        <x:v>S100VYTW</x:v>
      </x:c>
      <x:c r="AI3498" s="50" t="str">
        <x:v>NetSalesSummaryOfBusinessResults</x:v>
      </x:c>
      <x:c r="AJ3498" s="50" t="str">
        <x:v>OperatingIncome</x:v>
      </x:c>
      <x:c r="AK3498" s="53" t="n">
        <x:v>45747</x:v>
      </x:c>
      <x:c r="AL3498" s="50" t="str">
        <x:v>365/365/365/366/365</x:v>
      </x:c>
      <x:c r="AM3498" s="51" t="n">
        <x:v>22770200</x:v>
      </x:c>
      <x:c r="AN3498" s="51" t="n">
        <x:v>1063</x:v>
      </x:c>
      <x:c r="AO3498" s="51" t="n">
        <x:f>IFERROR(AM3498*AN3498,"")</x:f>
        <x:v>24204722600</x:v>
      </x:c>
      <x:c r="AP3498" s="56" t="n">
        <x:f>IFERROR(AO3498/(K3498*1000000),"")</x:f>
        <x:v>0.3715457986676081</x:v>
      </x:c>
      <x:c r="AQ3498" s="57" t="n">
        <x:v>91224133.33333331</x:v>
      </x:c>
      <x:c r="AR3498" s="52" t="n">
        <x:v>0.2780678233652709</x:v>
      </x:c>
      <x:c r="AS3498" s="52" t="n">
        <x:v>-0.3674699538011944</x:v>
      </x:c>
      <x:c r="AT3498" s="55" t="b">
        <x:v>1</x:v>
      </x:c>
      <x:c r="AU3498" s="50"/>
      <x:c r="AV3498" s="58" t="n">
        <x:v>-0.1311605203048655</x:v>
      </x:c>
      <x:c r="AW3498" s="50" t="n">
        <x:v>2762</x:v>
      </x:c>
      <x:c r="AX3498" s="50" t="str">
        <x:v>Core Moat</x:v>
      </x:c>
      <x:c r="AY3498" s="50" t="str">
        <x:v>目立つ機械的警告なし（定性確認は別途必要）</x:v>
      </x:c>
      <x:c r="AZ3498" s="59" t="str">
        <x:v>2025-06-18 09:42</x:v>
      </x:c>
      <x:c r="BA3498" s="53" t="n">
        <x:v>29646</x:v>
      </x:c>
      <x:c r="BB3498" s="50"/>
      <x:c r="BC3498" s="50"/>
      <x:c r="BD3498" s="50" t="str">
        <x:v>TOPIX Small 2</x:v>
      </x:c>
    </x:row>
    <x:row r="3499">
      <x:c r="A3499" s="50" t="n">
        <x:v>3498</x:v>
      </x:c>
      <x:c r="B3499" s="50" t="str">
        <x:v>6335</x:v>
      </x:c>
      <x:c r="C3499" s="50" t="str">
        <x:v>6335.T</x:v>
      </x:c>
      <x:c r="D3499" s="50" t="str">
        <x:v>TOKYO KIKAI SEISAKUSHO,LTD.</x:v>
      </x:c>
      <x:c r="E3499" s="50" t="str">
        <x:v>Standard Market(Domestic)</x:v>
      </x:c>
      <x:c r="F3499" s="50" t="str">
        <x:v>Machinery</x:v>
      </x:c>
      <x:c r="G3499" s="51" t="n">
        <x:v>10897</x:v>
      </x:c>
      <x:c r="H3499" s="51" t="n">
        <x:v>6858</x:v>
      </x:c>
      <x:c r="I3499" s="51" t="n">
        <x:v>8769</x:v>
      </x:c>
      <x:c r="J3499" s="51" t="n">
        <x:v>9315</x:v>
      </x:c>
      <x:c r="K3499" s="51" t="n">
        <x:v>7401</x:v>
      </x:c>
      <x:c r="L3499" s="52" t="n">
        <x:f>IFERROR(H3499/G3499-1,"")</x:f>
        <x:v>-0.37065247315774985</x:v>
      </x:c>
      <x:c r="M3499" s="52" t="n">
        <x:f>IFERROR(I3499/H3499-1,"")</x:f>
        <x:v>0.27865266841644787</x:v>
      </x:c>
      <x:c r="N3499" s="52" t="n">
        <x:f>IFERROR(J3499/I3499-1,"")</x:f>
        <x:v>0.06226479644201155</x:v>
      </x:c>
      <x:c r="O3499" s="52" t="n">
        <x:f>IFERROR(K3499/J3499-1,"")</x:f>
        <x:v>-0.20547504025764896</x:v>
      </x:c>
      <x:c r="P3499" s="52" t="n">
        <x:f>IFERROR((K3499/G3499)^(1/4)-1,"")</x:f>
        <x:v>-0.09218811680668304</x:v>
      </x:c>
      <x:c r="Q3499" s="51" t="n">
        <x:v>641.394</x:v>
      </x:c>
      <x:c r="R3499" s="52" t="n">
        <x:f>IFERROR(Q3499/K3499,"")</x:f>
        <x:v>0.08666315362788812</x:v>
      </x:c>
      <x:c r="S3499" s="53" t="n">
        <x:v>18019</x:v>
      </x:c>
      <x:c r="T3499" s="50" t="str">
        <x:v>EDINET_company_history</x:v>
      </x:c>
      <x:c r="U3499" s="50" t="str">
        <x:v>株式会社読売新聞東京本社</x:v>
      </x:c>
      <x:c r="V3499" s="54" t="n">
        <x:v>0.2702</x:v>
      </x:c>
      <x:c r="W3499" s="50" t="str">
        <x:v>都 並 清 史 / 中 野 実</x:v>
      </x:c>
      <x:c r="X3499" s="50" t="b">
        <x:f>AND(COUNT(L3499:O3499)=4,L3499&gt;='設定'!$B$6,M3499&gt;='設定'!$B$6,N3499&gt;='設定'!$B$6,O3499&gt;='設定'!$B$6)</x:f>
        <x:v>0</x:v>
      </x:c>
      <x:c r="Y3499" s="50" t="b">
        <x:f>AND(COUNT(G3499:K3499)=5,P3499&gt;='設定'!$B$7)</x:f>
        <x:v>0</x:v>
      </x:c>
      <x:c r="Z3499" s="50" t="b">
        <x:f>AND(ISNUMBER(R3499),R3499&gt;='設定'!$B$8)</x:f>
        <x:v>0</x:v>
      </x:c>
      <x:c r="AA3499" s="50" t="b">
        <x:f>AND(ISNUMBER(S3499),S3499&gt;=DATE(YEAR('設定'!$B$10)-'設定'!$B$9,MONTH('設定'!$B$10),DAY('設定'!$B$10)))</x:f>
        <x:v>0</x:v>
      </x:c>
      <x:c r="AB3499" s="55" t="b">
        <x:v>0</x:v>
      </x:c>
      <x:c r="AC3499" s="55" t="b">
        <x:v>0</x:v>
      </x:c>
      <x:c r="AD3499" s="50" t="n">
        <x:f>IF(X3499,1,0)+IF(Z3499,1,0)+IF(AA3499,1,0)+IF(AB3499,1,0)</x:f>
        <x:v>0</x:v>
      </x:c>
      <x:c r="AE3499" s="50" t="n">
        <x:f>IF(Y3499,1,0)+IF(Z3499,1,0)+IF(AA3499,1,0)+IF(AB3499,1,0)</x:f>
        <x:v>0</x:v>
      </x:c>
      <x:c r="AF3499" s="50" t="n">
        <x:f>IF(Y3499,1,0)+IF(Z3499,1,0)+IF(AA3499,1,0)+IF(AC3499,1,0)</x:f>
        <x:v>0</x:v>
      </x:c>
      <x:c r="AG3499" s="53" t="n">
        <x:v>44348</x:v>
      </x:c>
      <x:c r="AH3499" s="50" t="str">
        <x:v>S100W3ZL</x:v>
      </x:c>
      <x:c r="AI3499" s="50" t="str">
        <x:v>NetSalesSummaryOfBusinessResults</x:v>
      </x:c>
      <x:c r="AJ3499" s="50" t="str">
        <x:v>OperatingIncome</x:v>
      </x:c>
      <x:c r="AK3499" s="53" t="n">
        <x:v>45747</x:v>
      </x:c>
      <x:c r="AL3499" s="50" t="str">
        <x:v>365/365/365/366/365</x:v>
      </x:c>
      <x:c r="AM3499" s="51" t="n">
        <x:v>8073620</x:v>
      </x:c>
      <x:c r="AN3499" s="51" t="n">
        <x:v>681</x:v>
      </x:c>
      <x:c r="AO3499" s="51" t="n">
        <x:f>IFERROR(AM3499*AN3499,"")</x:f>
        <x:v>5498135220</x:v>
      </x:c>
      <x:c r="AP3499" s="56" t="n">
        <x:f>IFERROR(AO3499/(K3499*1000000),"")</x:f>
        <x:v>0.7428908552898257</x:v>
      </x:c>
      <x:c r="AQ3499" s="57" t="n">
        <x:v>33240550</x:v>
      </x:c>
      <x:c r="AR3499" s="52" t="n">
        <x:v>0.6675543456091921</x:v>
      </x:c>
      <x:c r="AS3499" s="52" t="n">
        <x:v>-0.90625</x:v>
      </x:c>
      <x:c r="AT3499" s="55" t="b">
        <x:v>1</x:v>
      </x:c>
      <x:c r="AU3499" s="50"/>
      <x:c r="AV3499" s="58" t="n">
        <x:v>-0.1112991043435327</x:v>
      </x:c>
      <x:c r="AW3499" s="50" t="n">
        <x:v>2664</x:v>
      </x:c>
      <x:c r="AX3499" s="50" t="str">
        <x:v>Future Moat</x:v>
      </x:c>
      <x:c r="AY3499" s="50" t="str">
        <x:v>年率ボラティリティ60%以上 / ローカル5年最大下落率-60%以下</x:v>
      </x:c>
      <x:c r="AZ3499" s="59" t="str">
        <x:v>2025-06-26 09:31</x:v>
      </x:c>
      <x:c r="BA3499" s="53" t="n">
        <x:v>18019</x:v>
      </x:c>
      <x:c r="BB3499" s="50"/>
      <x:c r="BC3499" s="50"/>
      <x:c r="BD3499" s="50"/>
    </x:row>
    <x:row r="3500">
      <x:c r="A3500" s="50" t="n">
        <x:v>3499</x:v>
      </x:c>
      <x:c r="B3500" s="50" t="str">
        <x:v>3192</x:v>
      </x:c>
      <x:c r="C3500" s="50" t="str">
        <x:v>3192.T</x:v>
      </x:c>
      <x:c r="D3500" s="50" t="str">
        <x:v>Shirohato Co.,Ltd.</x:v>
      </x:c>
      <x:c r="E3500" s="50" t="str">
        <x:v>Standard Market(Domestic)</x:v>
      </x:c>
      <x:c r="F3500" s="50" t="str">
        <x:v>Retail Trade</x:v>
      </x:c>
      <x:c r="G3500" s="51" t="n">
        <x:v>6231.324</x:v>
      </x:c>
      <x:c r="H3500" s="51" t="n">
        <x:v>6354.148</x:v>
      </x:c>
      <x:c r="I3500" s="51" t="n">
        <x:v>6372.684</x:v>
      </x:c>
      <x:c r="J3500" s="51" t="n">
        <x:v>6274.053</x:v>
      </x:c>
      <x:c r="K3500" s="51" t="n">
        <x:v>4208.482</x:v>
      </x:c>
      <x:c r="L3500" s="52" t="n">
        <x:f>IFERROR(H3500/G3500-1,"")</x:f>
        <x:v>0.01971073884137642</x:v>
      </x:c>
      <x:c r="M3500" s="52" t="n">
        <x:f>IFERROR(I3500/H3500-1,"")</x:f>
        <x:v>0.002917149553331111</x:v>
      </x:c>
      <x:c r="N3500" s="52" t="n">
        <x:f>IFERROR(J3500/I3500-1,"")</x:f>
        <x:v>-0.015477152170106034</x:v>
      </x:c>
      <x:c r="O3500" s="52" t="n">
        <x:f>IFERROR(K3500/J3500-1,"")</x:f>
        <x:v>-0.3292243466862649</x:v>
      </x:c>
      <x:c r="P3500" s="52" t="n">
        <x:f>IFERROR((K3500/G3500)^(1/4)-1,"")</x:f>
        <x:v>-0.09346143271123608</x:v>
      </x:c>
      <x:c r="Q3500" s="51" t="n">
        <x:v>-131.21</x:v>
      </x:c>
      <x:c r="R3500" s="52" t="n">
        <x:f>IFERROR(Q3500/K3500,"")</x:f>
        <x:v>-0.03117751246173799</x:v>
      </x:c>
      <x:c r="S3500" s="53" t="n">
        <x:v>41730</x:v>
      </x:c>
      <x:c r="T3500" s="50" t="str">
        <x:v>EDINET_company_history</x:v>
      </x:c>
      <x:c r="U3500" s="50" t="str">
        <x:v>株式会社歯愛メディカル</x:v>
      </x:c>
      <x:c r="V3500" s="54" t="n">
        <x:v>0.5058</x:v>
      </x:c>
      <x:c r="W3500" s="50" t="str">
        <x:v>菅 原 知 樹</x:v>
      </x:c>
      <x:c r="X3500" s="50" t="b">
        <x:f>AND(COUNT(L3500:O3500)=4,L3500&gt;='設定'!$B$6,M3500&gt;='設定'!$B$6,N3500&gt;='設定'!$B$6,O3500&gt;='設定'!$B$6)</x:f>
        <x:v>0</x:v>
      </x:c>
      <x:c r="Y3500" s="50" t="b">
        <x:f>AND(COUNT(G3500:K3500)=5,P3500&gt;='設定'!$B$7)</x:f>
        <x:v>0</x:v>
      </x:c>
      <x:c r="Z3500" s="50" t="b">
        <x:f>AND(ISNUMBER(R3500),R3500&gt;='設定'!$B$8)</x:f>
        <x:v>0</x:v>
      </x:c>
      <x:c r="AA3500" s="50" t="b">
        <x:f>AND(ISNUMBER(S3500),S3500&gt;=DATE(YEAR('設定'!$B$10)-'設定'!$B$9,MONTH('設定'!$B$10),DAY('設定'!$B$10)))</x:f>
        <x:v>0</x:v>
      </x:c>
      <x:c r="AB3500" s="55" t="b">
        <x:v>0</x:v>
      </x:c>
      <x:c r="AC3500" s="55" t="b">
        <x:v>0</x:v>
      </x:c>
      <x:c r="AD3500" s="50" t="n">
        <x:f>IF(X3500,1,0)+IF(Z3500,1,0)+IF(AA3500,1,0)+IF(AB3500,1,0)</x:f>
        <x:v>0</x:v>
      </x:c>
      <x:c r="AE3500" s="50" t="n">
        <x:f>IF(Y3500,1,0)+IF(Z3500,1,0)+IF(AA3500,1,0)+IF(AB3500,1,0)</x:f>
        <x:v>0</x:v>
      </x:c>
      <x:c r="AF3500" s="50" t="n">
        <x:f>IF(Y3500,1,0)+IF(Z3500,1,0)+IF(AA3500,1,0)+IF(AC3500,1,0)</x:f>
        <x:v>0</x:v>
      </x:c>
      <x:c r="AG3500" s="53" t="n">
        <x:v>44348</x:v>
      </x:c>
      <x:c r="AH3500" s="50" t="str">
        <x:v>S100XN0D</x:v>
      </x:c>
      <x:c r="AI3500" s="50" t="str">
        <x:v>NetSalesSummaryOfBusinessResults</x:v>
      </x:c>
      <x:c r="AJ3500" s="50" t="str">
        <x:v>OperatingIncome</x:v>
      </x:c>
      <x:c r="AK3500" s="53" t="n">
        <x:v>45991</x:v>
      </x:c>
      <x:c r="AL3500" s="50" t="str">
        <x:v>365/365/366/365/275</x:v>
      </x:c>
      <x:c r="AM3500" s="51" t="n">
        <x:v>6656000</x:v>
      </x:c>
      <x:c r="AN3500" s="51" t="n">
        <x:v>365</x:v>
      </x:c>
      <x:c r="AO3500" s="51" t="n">
        <x:f>IFERROR(AM3500*AN3500,"")</x:f>
        <x:v>2429440000</x:v>
      </x:c>
      <x:c r="AP3500" s="56" t="n">
        <x:f>IFERROR(AO3500/(K3500*1000000),"")</x:f>
        <x:v>0.5772722801238072</x:v>
      </x:c>
      <x:c r="AQ3500" s="57" t="n">
        <x:v>90086686.66666669</x:v>
      </x:c>
      <x:c r="AR3500" s="52" t="n">
        <x:v>0.5620249189865475</x:v>
      </x:c>
      <x:c r="AS3500" s="52" t="n">
        <x:v>-0.607843137254902</x:v>
      </x:c>
      <x:c r="AT3500" s="55" t="b">
        <x:v>0</x:v>
      </x:c>
      <x:c r="AU3500" s="50" t="str">
        <x:v>repeated_operating_loss;repeated_negative_operating_cf</x:v>
      </x:c>
      <x:c r="AV3500" s="58" t="n">
        <x:v>-0.4033231308342122</x:v>
      </x:c>
      <x:c r="AW3500" s="50" t="n">
        <x:v>3416</x:v>
      </x:c>
      <x:c r="AX3500" s="50" t="str">
        <x:v>Transformation Moat</x:v>
      </x:c>
      <x:c r="AY3500" s="50" t="str">
        <x:v>既存適格性フィルター不通過: repeated_operating_loss;repeated_negative_operating_cf / ローカル5年最大下落率-60%以下</x:v>
      </x:c>
      <x:c r="AZ3500" s="59" t="str">
        <x:v>2026-02-27 16:56</x:v>
      </x:c>
      <x:c r="BA3500" s="53" t="n">
        <x:v>41730</x:v>
      </x:c>
      <x:c r="BB3500" s="50"/>
      <x:c r="BC3500" s="50"/>
      <x:c r="BD3500" s="50"/>
    </x:row>
    <x:row r="3501">
      <x:c r="A3501" s="50" t="n">
        <x:v>3500</x:v>
      </x:c>
      <x:c r="B3501" s="50" t="str">
        <x:v>7615</x:v>
      </x:c>
      <x:c r="C3501" s="50" t="str">
        <x:v>7615.T</x:v>
      </x:c>
      <x:c r="D3501" s="50" t="str">
        <x:v>KYOTO KIMONO YUZEN HOLDINGS Co.,Ltd.</x:v>
      </x:c>
      <x:c r="E3501" s="50" t="str">
        <x:v>Standard Market(Domestic)</x:v>
      </x:c>
      <x:c r="F3501" s="50" t="str">
        <x:v>Retail Trade</x:v>
      </x:c>
      <x:c r="G3501" s="51" t="n">
        <x:v>7668.004</x:v>
      </x:c>
      <x:c r="H3501" s="51" t="n">
        <x:v>8484.434</x:v>
      </x:c>
      <x:c r="I3501" s="51" t="n">
        <x:v>8329.818</x:v>
      </x:c>
      <x:c r="J3501" s="51" t="n">
        <x:v>7022.866</x:v>
      </x:c>
      <x:c r="K3501" s="51" t="n">
        <x:v>5161.206</x:v>
      </x:c>
      <x:c r="L3501" s="52" t="n">
        <x:f>IFERROR(H3501/G3501-1,"")</x:f>
        <x:v>0.10647229709321993</x:v>
      </x:c>
      <x:c r="M3501" s="52" t="n">
        <x:f>IFERROR(I3501/H3501-1,"")</x:f>
        <x:v>-0.01822349021749714</x:v>
      </x:c>
      <x:c r="N3501" s="52" t="n">
        <x:f>IFERROR(J3501/I3501-1,"")</x:f>
        <x:v>-0.1569004268760733</x:v>
      </x:c>
      <x:c r="O3501" s="52" t="n">
        <x:f>IFERROR(K3501/J3501-1,"")</x:f>
        <x:v>-0.2650855078254376</x:v>
      </x:c>
      <x:c r="P3501" s="52" t="n">
        <x:f>IFERROR((K3501/G3501)^(1/4)-1,"")</x:f>
        <x:v>-0.0942314946339341</x:v>
      </x:c>
      <x:c r="Q3501" s="51" t="n">
        <x:v>-734.724</x:v>
      </x:c>
      <x:c r="R3501" s="52" t="n">
        <x:f>IFERROR(Q3501/K3501,"")</x:f>
        <x:v>-0.14235510072645813</x:v>
      </x:c>
      <x:c r="S3501" s="53" t="n">
        <x:v>36831</x:v>
      </x:c>
      <x:c r="T3501" s="50" t="str">
        <x:v>EDINET_company_history</x:v>
      </x:c>
      <x:c r="U3501" s="50" t="str">
        <x:v>Tokai Tokyo Securities (Asia) Limited （常任代理人 東海東京証券株式会社）</x:v>
      </x:c>
      <x:c r="V3501" s="54" t="n">
        <x:v>0.216</x:v>
      </x:c>
      <x:c r="W3501" s="50" t="str">
        <x:v>浅 香 竜 也</x:v>
      </x:c>
      <x:c r="X3501" s="50" t="b">
        <x:f>AND(COUNT(L3501:O3501)=4,L3501&gt;='設定'!$B$6,M3501&gt;='設定'!$B$6,N3501&gt;='設定'!$B$6,O3501&gt;='設定'!$B$6)</x:f>
        <x:v>0</x:v>
      </x:c>
      <x:c r="Y3501" s="50" t="b">
        <x:f>AND(COUNT(G3501:K3501)=5,P3501&gt;='設定'!$B$7)</x:f>
        <x:v>0</x:v>
      </x:c>
      <x:c r="Z3501" s="50" t="b">
        <x:f>AND(ISNUMBER(R3501),R3501&gt;='設定'!$B$8)</x:f>
        <x:v>0</x:v>
      </x:c>
      <x:c r="AA3501" s="50" t="b">
        <x:f>AND(ISNUMBER(S3501),S3501&gt;=DATE(YEAR('設定'!$B$10)-'設定'!$B$9,MONTH('設定'!$B$10),DAY('設定'!$B$10)))</x:f>
        <x:v>0</x:v>
      </x:c>
      <x:c r="AB3501" s="55" t="b">
        <x:v>0</x:v>
      </x:c>
      <x:c r="AC3501" s="55" t="b">
        <x:v>0</x:v>
      </x:c>
      <x:c r="AD3501" s="50" t="n">
        <x:f>IF(X3501,1,0)+IF(Z3501,1,0)+IF(AA3501,1,0)+IF(AB3501,1,0)</x:f>
        <x:v>0</x:v>
      </x:c>
      <x:c r="AE3501" s="50" t="n">
        <x:f>IF(Y3501,1,0)+IF(Z3501,1,0)+IF(AA3501,1,0)+IF(AB3501,1,0)</x:f>
        <x:v>0</x:v>
      </x:c>
      <x:c r="AF3501" s="50" t="n">
        <x:f>IF(Y3501,1,0)+IF(Z3501,1,0)+IF(AA3501,1,0)+IF(AC3501,1,0)</x:f>
        <x:v>0</x:v>
      </x:c>
      <x:c r="AG3501" s="53" t="n">
        <x:v>44348</x:v>
      </x:c>
      <x:c r="AH3501" s="50" t="str">
        <x:v>S100W7ST</x:v>
      </x:c>
      <x:c r="AI3501" s="50" t="str">
        <x:v>NetSalesSummaryOfBusinessResults</x:v>
      </x:c>
      <x:c r="AJ3501" s="50" t="str">
        <x:v>OperatingIncome</x:v>
      </x:c>
      <x:c r="AK3501" s="53" t="n">
        <x:v>45747</x:v>
      </x:c>
      <x:c r="AL3501" s="50" t="str">
        <x:v>365/365/365/366/365</x:v>
      </x:c>
      <x:c r="AM3501" s="51" t="n">
        <x:v>14383200</x:v>
      </x:c>
      <x:c r="AN3501" s="51" t="n">
        <x:v>96</x:v>
      </x:c>
      <x:c r="AO3501" s="51" t="n">
        <x:f>IFERROR(AM3501*AN3501,"")</x:f>
        <x:v>1380787200</x:v>
      </x:c>
      <x:c r="AP3501" s="56" t="n">
        <x:f>IFERROR(AO3501/(K3501*1000000),"")</x:f>
        <x:v>0.26753189080226597</x:v>
      </x:c>
      <x:c r="AQ3501" s="57" t="n">
        <x:v>50488786.666666664</x:v>
      </x:c>
      <x:c r="AR3501" s="52" t="n">
        <x:v>0.661464449269833</x:v>
      </x:c>
      <x:c r="AS3501" s="52" t="n">
        <x:v>-0.7549050485045047</x:v>
      </x:c>
      <x:c r="AT3501" s="55" t="b">
        <x:v>0</x:v>
      </x:c>
      <x:c r="AU3501" s="50" t="str">
        <x:v>repeated_operating_loss;repeated_negative_operating_cf</x:v>
      </x:c>
      <x:c r="AV3501" s="58" t="n">
        <x:v>-0.7789661701724298</x:v>
      </x:c>
      <x:c r="AW3501" s="50" t="n">
        <x:v>3595</x:v>
      </x:c>
      <x:c r="AX3501" s="50" t="str">
        <x:v>Transformation Moat</x:v>
      </x:c>
      <x:c r="AY3501" s="50" t="str">
        <x:v>既存適格性フィルター不通過: repeated_operating_loss;repeated_negative_operating_cf / 年率ボラティリティ60%以上 / ローカル5年最大下落率-60%以下</x:v>
      </x:c>
      <x:c r="AZ3501" s="59" t="str">
        <x:v>2025-06-26 17:01</x:v>
      </x:c>
      <x:c r="BA3501" s="53" t="n">
        <x:v>36831</x:v>
      </x:c>
      <x:c r="BB3501" s="50"/>
      <x:c r="BC3501" s="50"/>
      <x:c r="BD3501" s="50"/>
    </x:row>
    <x:row r="3502">
      <x:c r="A3502" s="50" t="n">
        <x:v>3501</x:v>
      </x:c>
      <x:c r="B3502" s="50" t="str">
        <x:v>3054</x:v>
      </x:c>
      <x:c r="C3502" s="50" t="str">
        <x:v>3054.T</x:v>
      </x:c>
      <x:c r="D3502" s="50" t="str">
        <x:v>HYPER Inc.</x:v>
      </x:c>
      <x:c r="E3502" s="50" t="str">
        <x:v>Standard Market(Domestic)</x:v>
      </x:c>
      <x:c r="F3502" s="50" t="str">
        <x:v>Wholesale Trade</x:v>
      </x:c>
      <x:c r="G3502" s="51" t="n">
        <x:v>20536.537</x:v>
      </x:c>
      <x:c r="H3502" s="51" t="n">
        <x:v>10599.063</x:v>
      </x:c>
      <x:c r="I3502" s="51" t="n">
        <x:v>11397.375</x:v>
      </x:c>
      <x:c r="J3502" s="51" t="n">
        <x:v>12409.59</x:v>
      </x:c>
      <x:c r="K3502" s="51" t="n">
        <x:v>13775.768</x:v>
      </x:c>
      <x:c r="L3502" s="52" t="n">
        <x:f>IFERROR(H3502/G3502-1,"")</x:f>
        <x:v>-0.4838923913997769</x:v>
      </x:c>
      <x:c r="M3502" s="52" t="n">
        <x:f>IFERROR(I3502/H3502-1,"")</x:f>
        <x:v>0.07531911075535636</x:v>
      </x:c>
      <x:c r="N3502" s="52" t="n">
        <x:f>IFERROR(J3502/I3502-1,"")</x:f>
        <x:v>0.08881123943013192</x:v>
      </x:c>
      <x:c r="O3502" s="52" t="n">
        <x:f>IFERROR(K3502/J3502-1,"")</x:f>
        <x:v>0.11009050258711195</x:v>
      </x:c>
      <x:c r="P3502" s="52" t="n">
        <x:f>IFERROR((K3502/G3502)^(1/4)-1,"")</x:f>
        <x:v>-0.09500297396960633</x:v>
      </x:c>
      <x:c r="Q3502" s="51" t="n">
        <x:v>320.062</x:v>
      </x:c>
      <x:c r="R3502" s="52" t="n">
        <x:f>IFERROR(Q3502/K3502,"")</x:f>
        <x:v>0.0232336955732704</x:v>
      </x:c>
      <x:c r="S3502" s="53" t="n">
        <x:v>38961</x:v>
      </x:c>
      <x:c r="T3502" s="50" t="str">
        <x:v>EDINET_company_history</x:v>
      </x:c>
      <x:c r="U3502" s="50" t="str">
        <x:v>ララコーポレーション株式会社</x:v>
      </x:c>
      <x:c r="V3502" s="54" t="n">
        <x:v>0.2411</x:v>
      </x:c>
      <x:c r="W3502" s="50" t="str">
        <x:v>望月 真貴子</x:v>
      </x:c>
      <x:c r="X3502" s="50" t="b">
        <x:f>AND(COUNT(L3502:O3502)=4,L3502&gt;='設定'!$B$6,M3502&gt;='設定'!$B$6,N3502&gt;='設定'!$B$6,O3502&gt;='設定'!$B$6)</x:f>
        <x:v>0</x:v>
      </x:c>
      <x:c r="Y3502" s="50" t="b">
        <x:f>AND(COUNT(G3502:K3502)=5,P3502&gt;='設定'!$B$7)</x:f>
        <x:v>0</x:v>
      </x:c>
      <x:c r="Z3502" s="50" t="b">
        <x:f>AND(ISNUMBER(R3502),R3502&gt;='設定'!$B$8)</x:f>
        <x:v>0</x:v>
      </x:c>
      <x:c r="AA3502" s="50" t="b">
        <x:f>AND(ISNUMBER(S3502),S3502&gt;=DATE(YEAR('設定'!$B$10)-'設定'!$B$9,MONTH('設定'!$B$10),DAY('設定'!$B$10)))</x:f>
        <x:v>0</x:v>
      </x:c>
      <x:c r="AB3502" s="55" t="b">
        <x:v>0</x:v>
      </x:c>
      <x:c r="AC3502" s="55" t="b">
        <x:v>0</x:v>
      </x:c>
      <x:c r="AD3502" s="50" t="n">
        <x:f>IF(X3502,1,0)+IF(Z3502,1,0)+IF(AA3502,1,0)+IF(AB3502,1,0)</x:f>
        <x:v>0</x:v>
      </x:c>
      <x:c r="AE3502" s="50" t="n">
        <x:f>IF(Y3502,1,0)+IF(Z3502,1,0)+IF(AA3502,1,0)+IF(AB3502,1,0)</x:f>
        <x:v>0</x:v>
      </x:c>
      <x:c r="AF3502" s="50" t="n">
        <x:f>IF(Y3502,1,0)+IF(Z3502,1,0)+IF(AA3502,1,0)+IF(AC3502,1,0)</x:f>
        <x:v>0</x:v>
      </x:c>
      <x:c r="AG3502" s="53" t="n">
        <x:v>44348</x:v>
      </x:c>
      <x:c r="AH3502" s="50" t="str">
        <x:v>S100XUT2</x:v>
      </x:c>
      <x:c r="AI3502" s="50" t="str">
        <x:v>NetSalesSummaryOfBusinessResults</x:v>
      </x:c>
      <x:c r="AJ3502" s="50" t="str">
        <x:v>OperatingIncome</x:v>
      </x:c>
      <x:c r="AK3502" s="53" t="n">
        <x:v>46022</x:v>
      </x:c>
      <x:c r="AL3502" s="50" t="str">
        <x:v>365/365/365/366/365</x:v>
      </x:c>
      <x:c r="AM3502" s="51" t="n">
        <x:v>9775700</x:v>
      </x:c>
      <x:c r="AN3502" s="51" t="n">
        <x:v>235</x:v>
      </x:c>
      <x:c r="AO3502" s="51" t="n">
        <x:f>IFERROR(AM3502*AN3502,"")</x:f>
        <x:v>2297289500</x:v>
      </x:c>
      <x:c r="AP3502" s="56" t="n">
        <x:f>IFERROR(AO3502/(K3502*1000000),"")</x:f>
        <x:v>0.1667630799241102</x:v>
      </x:c>
      <x:c r="AQ3502" s="57" t="n">
        <x:v>2356211.6666666665</x:v>
      </x:c>
      <x:c r="AR3502" s="52" t="n">
        <x:v>0.3081538130850399</x:v>
      </x:c>
      <x:c r="AS3502" s="52" t="n">
        <x:v>-0.5447694312219045</x:v>
      </x:c>
      <x:c r="AT3502" s="55" t="b">
        <x:v>0</x:v>
      </x:c>
      <x:c r="AU3502" s="50" t="str">
        <x:v>low_liquidity</x:v>
      </x:c>
      <x:c r="AV3502" s="58" t="n">
        <x:v>-0.2243301767473925</x:v>
      </x:c>
      <x:c r="AW3502" s="50" t="n">
        <x:v>3115</x:v>
      </x:c>
      <x:c r="AX3502" s="50" t="str">
        <x:v>Core Moat</x:v>
      </x:c>
      <x:c r="AY3502" s="50" t="str">
        <x:v>既存適格性フィルター不通過: low_liquidity / 60日平均売買代金2,000万円未満</x:v>
      </x:c>
      <x:c r="AZ3502" s="59" t="str">
        <x:v>2026-03-27 15:30</x:v>
      </x:c>
      <x:c r="BA3502" s="53" t="n">
        <x:v>38961</x:v>
      </x:c>
      <x:c r="BB3502" s="50"/>
      <x:c r="BC3502" s="50"/>
      <x:c r="BD3502" s="50"/>
    </x:row>
    <x:row r="3503">
      <x:c r="A3503" s="50" t="n">
        <x:v>3502</x:v>
      </x:c>
      <x:c r="B3503" s="50" t="str">
        <x:v>4059</x:v>
      </x:c>
      <x:c r="C3503" s="50" t="str">
        <x:v>4059.T</x:v>
      </x:c>
      <x:c r="D3503" s="50" t="str">
        <x:v>Magmag,Inc.</x:v>
      </x:c>
      <x:c r="E3503" s="50" t="str">
        <x:v>Standard Market(Domestic)</x:v>
      </x:c>
      <x:c r="F3503" s="50" t="str">
        <x:v>Information &amp; Communication</x:v>
      </x:c>
      <x:c r="G3503" s="51" t="n">
        <x:v>666.031</x:v>
      </x:c>
      <x:c r="H3503" s="51" t="n">
        <x:v>572.555</x:v>
      </x:c>
      <x:c r="I3503" s="51" t="n">
        <x:v>475.427</x:v>
      </x:c>
      <x:c r="J3503" s="51" t="n">
        <x:v>454.935</x:v>
      </x:c>
      <x:c r="K3503" s="51" t="n">
        <x:v>438.853</x:v>
      </x:c>
      <x:c r="L3503" s="52" t="n">
        <x:f>IFERROR(H3503/G3503-1,"")</x:f>
        <x:v>-0.14034782164794135</x:v>
      </x:c>
      <x:c r="M3503" s="52" t="n">
        <x:f>IFERROR(I3503/H3503-1,"")</x:f>
        <x:v>-0.16963959794255568</x:v>
      </x:c>
      <x:c r="N3503" s="52" t="n">
        <x:f>IFERROR(J3503/I3503-1,"")</x:f>
        <x:v>-0.043102305927092965</x:v>
      </x:c>
      <x:c r="O3503" s="52" t="n">
        <x:f>IFERROR(K3503/J3503-1,"")</x:f>
        <x:v>-0.0353501049600492</x:v>
      </x:c>
      <x:c r="P3503" s="52" t="n">
        <x:f>IFERROR((K3503/G3503)^(1/4)-1,"")</x:f>
        <x:v>-0.09903865780213794</x:v>
      </x:c>
      <x:c r="Q3503" s="51" t="n">
        <x:v>20.234</x:v>
      </x:c>
      <x:c r="R3503" s="52" t="n">
        <x:f>IFERROR(Q3503/K3503,"")</x:f>
        <x:v>0.046106555042349034</x:v>
      </x:c>
      <x:c r="S3503" s="53" t="n">
        <x:v>44075</x:v>
      </x:c>
      <x:c r="T3503" s="50" t="str">
        <x:v>EDINET_company_history</x:v>
      </x:c>
      <x:c r="U3503" s="50" t="str">
        <x:v>株式会社エアトリ</x:v>
      </x:c>
      <x:c r="V3503" s="54" t="n">
        <x:v>0.6934</x:v>
      </x:c>
      <x:c r="W3503" s="50" t="str">
        <x:v>熊重 晃</x:v>
      </x:c>
      <x:c r="X3503" s="50" t="b">
        <x:f>AND(COUNT(L3503:O3503)=4,L3503&gt;='設定'!$B$6,M3503&gt;='設定'!$B$6,N3503&gt;='設定'!$B$6,O3503&gt;='設定'!$B$6)</x:f>
        <x:v>0</x:v>
      </x:c>
      <x:c r="Y3503" s="50" t="b">
        <x:f>AND(COUNT(G3503:K3503)=5,P3503&gt;='設定'!$B$7)</x:f>
        <x:v>0</x:v>
      </x:c>
      <x:c r="Z3503" s="50" t="b">
        <x:f>AND(ISNUMBER(R3503),R3503&gt;='設定'!$B$8)</x:f>
        <x:v>0</x:v>
      </x:c>
      <x:c r="AA3503" s="50" t="b">
        <x:f>AND(ISNUMBER(S3503),S3503&gt;=DATE(YEAR('設定'!$B$10)-'設定'!$B$9,MONTH('設定'!$B$10),DAY('設定'!$B$10)))</x:f>
        <x:v>0</x:v>
      </x:c>
      <x:c r="AB3503" s="55" t="b">
        <x:v>0</x:v>
      </x:c>
      <x:c r="AC3503" s="55" t="b">
        <x:v>0</x:v>
      </x:c>
      <x:c r="AD3503" s="50" t="n">
        <x:f>IF(X3503,1,0)+IF(Z3503,1,0)+IF(AA3503,1,0)+IF(AB3503,1,0)</x:f>
        <x:v>0</x:v>
      </x:c>
      <x:c r="AE3503" s="50" t="n">
        <x:f>IF(Y3503,1,0)+IF(Z3503,1,0)+IF(AA3503,1,0)+IF(AB3503,1,0)</x:f>
        <x:v>0</x:v>
      </x:c>
      <x:c r="AF3503" s="50" t="n">
        <x:f>IF(Y3503,1,0)+IF(Z3503,1,0)+IF(AA3503,1,0)+IF(AC3503,1,0)</x:f>
        <x:v>0</x:v>
      </x:c>
      <x:c r="AG3503" s="53" t="n">
        <x:v>44348</x:v>
      </x:c>
      <x:c r="AH3503" s="50" t="str">
        <x:v>S100XBZX</x:v>
      </x:c>
      <x:c r="AI3503" s="50" t="str">
        <x:v>NetSalesSummaryOfBusinessResults</x:v>
      </x:c>
      <x:c r="AJ3503" s="50" t="str">
        <x:v>OperatingIncome</x:v>
      </x:c>
      <x:c r="AK3503" s="53" t="n">
        <x:v>45930</x:v>
      </x:c>
      <x:c r="AL3503" s="50" t="str">
        <x:v>365/365/365/366/365</x:v>
      </x:c>
      <x:c r="AM3503" s="51" t="n">
        <x:v>2871600</x:v>
      </x:c>
      <x:c r="AN3503" s="51" t="n">
        <x:v>372</x:v>
      </x:c>
      <x:c r="AO3503" s="51" t="n">
        <x:f>IFERROR(AM3503*AN3503,"")</x:f>
        <x:v>1068235200</x:v>
      </x:c>
      <x:c r="AP3503" s="56" t="n">
        <x:f>IFERROR(AO3503/(K3503*1000000),"")</x:f>
        <x:v>2.434152666154726</x:v>
      </x:c>
      <x:c r="AQ3503" s="57" t="n">
        <x:v>2681965</x:v>
      </x:c>
      <x:c r="AR3503" s="52" t="n">
        <x:v>0.5166428900360699</x:v>
      </x:c>
      <x:c r="AS3503" s="52" t="n">
        <x:v>-0.7814366116569684</x:v>
      </x:c>
      <x:c r="AT3503" s="55" t="b">
        <x:v>0</x:v>
      </x:c>
      <x:c r="AU3503" s="50" t="str">
        <x:v>low_liquidity</x:v>
      </x:c>
      <x:c r="AV3503" s="58" t="n">
        <x:v>0.0139911196858512</x:v>
      </x:c>
      <x:c r="AW3503" s="50" t="n">
        <x:v>1764</x:v>
      </x:c>
      <x:c r="AX3503" s="50" t="str">
        <x:v>Discovery</x:v>
      </x:c>
      <x:c r="AY3503" s="50" t="str">
        <x:v>既存適格性フィルター不通過: low_liquidity / 60日平均売買代金2,000万円未満 / ローカル5年最大下落率-60%以下</x:v>
      </x:c>
      <x:c r="AZ3503" s="59" t="str">
        <x:v>2025-12-23 16:07</x:v>
      </x:c>
      <x:c r="BA3503" s="53" t="n">
        <x:v>44075</x:v>
      </x:c>
      <x:c r="BB3503" s="50"/>
      <x:c r="BC3503" s="50"/>
      <x:c r="BD3503" s="50"/>
    </x:row>
    <x:row r="3504">
      <x:c r="A3504" s="50" t="n">
        <x:v>3503</x:v>
      </x:c>
      <x:c r="B3504" s="50" t="str">
        <x:v>7640</x:v>
      </x:c>
      <x:c r="C3504" s="50" t="str">
        <x:v>7640.T</x:v>
      </x:c>
      <x:c r="D3504" s="50" t="str">
        <x:v>TOP CULTURE Co.,Ltd.</x:v>
      </x:c>
      <x:c r="E3504" s="50" t="str">
        <x:v>Standard Market(Domestic)</x:v>
      </x:c>
      <x:c r="F3504" s="50" t="str">
        <x:v>Retail Trade</x:v>
      </x:c>
      <x:c r="G3504" s="51" t="n">
        <x:v>26407.087</x:v>
      </x:c>
      <x:c r="H3504" s="51" t="n">
        <x:v>20905.558</x:v>
      </x:c>
      <x:c r="I3504" s="51" t="n">
        <x:v>18953.534</x:v>
      </x:c>
      <x:c r="J3504" s="51" t="n">
        <x:v>18414.028</x:v>
      </x:c>
      <x:c r="K3504" s="51" t="n">
        <x:v>17333.26</x:v>
      </x:c>
      <x:c r="L3504" s="52" t="n">
        <x:f>IFERROR(H3504/G3504-1,"")</x:f>
        <x:v>-0.20833532301385604</x:v>
      </x:c>
      <x:c r="M3504" s="52" t="n">
        <x:f>IFERROR(I3504/H3504-1,"")</x:f>
        <x:v>-0.09337344642989209</x:v>
      </x:c>
      <x:c r="N3504" s="52" t="n">
        <x:f>IFERROR(J3504/I3504-1,"")</x:f>
        <x:v>-0.028464665217579066</x:v>
      </x:c>
      <x:c r="O3504" s="52" t="n">
        <x:f>IFERROR(K3504/J3504-1,"")</x:f>
        <x:v>-0.058692644542519434</x:v>
      </x:c>
      <x:c r="P3504" s="52" t="n">
        <x:f>IFERROR((K3504/G3504)^(1/4)-1,"")</x:f>
        <x:v>-0.09990170548198629</x:v>
      </x:c>
      <x:c r="Q3504" s="51" t="n">
        <x:v>-391.037</x:v>
      </x:c>
      <x:c r="R3504" s="52" t="n">
        <x:f>IFERROR(Q3504/K3504,"")</x:f>
        <x:v>-0.022559922368902332</x:v>
      </x:c>
      <x:c r="S3504" s="53" t="n">
        <x:v>37165</x:v>
      </x:c>
      <x:c r="T3504" s="50" t="str">
        <x:v>EDINET_company_history</x:v>
      </x:c>
      <x:c r="U3504" s="50" t="str">
        <x:v>株式会社トーハン</x:v>
      </x:c>
      <x:c r="V3504" s="54" t="n">
        <x:v>0.2255</x:v>
      </x:c>
      <x:c r="W3504" s="50" t="str">
        <x:v>清 水 大 輔</x:v>
      </x:c>
      <x:c r="X3504" s="50" t="b">
        <x:f>AND(COUNT(L3504:O3504)=4,L3504&gt;='設定'!$B$6,M3504&gt;='設定'!$B$6,N3504&gt;='設定'!$B$6,O3504&gt;='設定'!$B$6)</x:f>
        <x:v>0</x:v>
      </x:c>
      <x:c r="Y3504" s="50" t="b">
        <x:f>AND(COUNT(G3504:K3504)=5,P3504&gt;='設定'!$B$7)</x:f>
        <x:v>0</x:v>
      </x:c>
      <x:c r="Z3504" s="50" t="b">
        <x:f>AND(ISNUMBER(R3504),R3504&gt;='設定'!$B$8)</x:f>
        <x:v>0</x:v>
      </x:c>
      <x:c r="AA3504" s="50" t="b">
        <x:f>AND(ISNUMBER(S3504),S3504&gt;=DATE(YEAR('設定'!$B$10)-'設定'!$B$9,MONTH('設定'!$B$10),DAY('設定'!$B$10)))</x:f>
        <x:v>0</x:v>
      </x:c>
      <x:c r="AB3504" s="55" t="b">
        <x:v>0</x:v>
      </x:c>
      <x:c r="AC3504" s="55" t="b">
        <x:v>0</x:v>
      </x:c>
      <x:c r="AD3504" s="50" t="n">
        <x:f>IF(X3504,1,0)+IF(Z3504,1,0)+IF(AA3504,1,0)+IF(AB3504,1,0)</x:f>
        <x:v>0</x:v>
      </x:c>
      <x:c r="AE3504" s="50" t="n">
        <x:f>IF(Y3504,1,0)+IF(Z3504,1,0)+IF(AA3504,1,0)+IF(AB3504,1,0)</x:f>
        <x:v>0</x:v>
      </x:c>
      <x:c r="AF3504" s="50" t="n">
        <x:f>IF(Y3504,1,0)+IF(Z3504,1,0)+IF(AA3504,1,0)+IF(AC3504,1,0)</x:f>
        <x:v>0</x:v>
      </x:c>
      <x:c r="AG3504" s="53" t="n">
        <x:v>44348</x:v>
      </x:c>
      <x:c r="AH3504" s="50" t="str">
        <x:v>S100XI4H</x:v>
      </x:c>
      <x:c r="AI3504" s="50" t="str">
        <x:v>NetSalesSummaryOfBusinessResults</x:v>
      </x:c>
      <x:c r="AJ3504" s="50" t="str">
        <x:v>OperatingIncome</x:v>
      </x:c>
      <x:c r="AK3504" s="53" t="n">
        <x:v>45961</x:v>
      </x:c>
      <x:c r="AL3504" s="50" t="str">
        <x:v>365/365/365/366/365</x:v>
      </x:c>
      <x:c r="AM3504" s="51" t="n">
        <x:v>15632000</x:v>
      </x:c>
      <x:c r="AN3504" s="51" t="n">
        <x:v>188</x:v>
      </x:c>
      <x:c r="AO3504" s="51" t="n">
        <x:f>IFERROR(AM3504*AN3504,"")</x:f>
        <x:v>2938816000</x:v>
      </x:c>
      <x:c r="AP3504" s="56" t="n">
        <x:f>IFERROR(AO3504/(K3504*1000000),"")</x:f>
        <x:v>0.16954779424066793</x:v>
      </x:c>
      <x:c r="AQ3504" s="57" t="n">
        <x:v>10031380</x:v>
      </x:c>
      <x:c r="AR3504" s="52" t="n">
        <x:v>0.4103487411009028</x:v>
      </x:c>
      <x:c r="AS3504" s="52" t="n">
        <x:v>-0.6399313773025895</x:v>
      </x:c>
      <x:c r="AT3504" s="55" t="b">
        <x:v>0</x:v>
      </x:c>
      <x:c r="AU3504" s="50" t="str">
        <x:v>low_liquidity</x:v>
      </x:c>
      <x:c r="AV3504" s="58" t="n">
        <x:v>-0.3660272077980317</x:v>
      </x:c>
      <x:c r="AW3504" s="50" t="n">
        <x:v>3384</x:v>
      </x:c>
      <x:c r="AX3504" s="50" t="str">
        <x:v>Transformation Moat</x:v>
      </x:c>
      <x:c r="AY3504" s="50" t="str">
        <x:v>既存適格性フィルター不通過: low_liquidity / 60日平均売買代金2,000万円未満 / ローカル5年最大下落率-60%以下</x:v>
      </x:c>
      <x:c r="AZ3504" s="59" t="str">
        <x:v>2026-01-29 15:31</x:v>
      </x:c>
      <x:c r="BA3504" s="53" t="n">
        <x:v>37165</x:v>
      </x:c>
      <x:c r="BB3504" s="50"/>
      <x:c r="BC3504" s="50"/>
      <x:c r="BD3504" s="50"/>
    </x:row>
    <x:row r="3505">
      <x:c r="A3505" s="50" t="n">
        <x:v>3504</x:v>
      </x:c>
      <x:c r="B3505" s="50" t="str">
        <x:v>8699</x:v>
      </x:c>
      <x:c r="C3505" s="50" t="str">
        <x:v>8699.T</x:v>
      </x:c>
      <x:c r="D3505" s="50" t="str">
        <x:v>HS Holdings Co.,Ltd.</x:v>
      </x:c>
      <x:c r="E3505" s="50" t="str">
        <x:v>Standard Market(Domestic)</x:v>
      </x:c>
      <x:c r="F3505" s="50" t="str">
        <x:v>Securities and Commodities Futures</x:v>
      </x:c>
      <x:c r="G3505" s="51" t="n">
        <x:v>57755</x:v>
      </x:c>
      <x:c r="H3505" s="51" t="n">
        <x:v>61566</x:v>
      </x:c>
      <x:c r="I3505" s="51" t="n">
        <x:v>77698</x:v>
      </x:c>
      <x:c r="J3505" s="51" t="n">
        <x:v>49597</x:v>
      </x:c>
      <x:c r="K3505" s="51" t="n">
        <x:v>37766</x:v>
      </x:c>
      <x:c r="L3505" s="52" t="n">
        <x:f>IFERROR(H3505/G3505-1,"")</x:f>
        <x:v>0.06598562894987436</x:v>
      </x:c>
      <x:c r="M3505" s="52" t="n">
        <x:f>IFERROR(I3505/H3505-1,"")</x:f>
        <x:v>0.2620277425851931</x:v>
      </x:c>
      <x:c r="N3505" s="52" t="n">
        <x:f>IFERROR(J3505/I3505-1,"")</x:f>
        <x:v>-0.36166954104352755</x:v>
      </x:c>
      <x:c r="O3505" s="52" t="n">
        <x:f>IFERROR(K3505/J3505-1,"")</x:f>
        <x:v>-0.23854265378954376</x:v>
      </x:c>
      <x:c r="P3505" s="52" t="n">
        <x:f>IFERROR((K3505/G3505)^(1/4)-1,"")</x:f>
        <x:v>-0.10075537596023332</x:v>
      </x:c>
      <x:c r="Q3505" s="51" t="n">
        <x:v>-1106</x:v>
      </x:c>
      <x:c r="R3505" s="52" t="n">
        <x:f>IFERROR(Q3505/K3505,"")</x:f>
        <x:v>-0.02928560080495684</x:v>
      </x:c>
      <x:c r="S3505" s="53" t="n">
        <x:v>38273</x:v>
      </x:c>
      <x:c r="T3505" s="50" t="str">
        <x:v>EDINET_company_history</x:v>
      </x:c>
      <x:c r="U3505" s="50" t="str">
        <x:v>ウプシロン投資事業有限責任組合</x:v>
      </x:c>
      <x:c r="V3505" s="54" t="n">
        <x:v>0.4215</x:v>
      </x:c>
      <x:c r="W3505" s="50"/>
      <x:c r="X3505" s="50" t="b">
        <x:f>AND(COUNT(L3505:O3505)=4,L3505&gt;='設定'!$B$6,M3505&gt;='設定'!$B$6,N3505&gt;='設定'!$B$6,O3505&gt;='設定'!$B$6)</x:f>
        <x:v>0</x:v>
      </x:c>
      <x:c r="Y3505" s="50" t="b">
        <x:f>AND(COUNT(G3505:K3505)=5,P3505&gt;='設定'!$B$7)</x:f>
        <x:v>0</x:v>
      </x:c>
      <x:c r="Z3505" s="50" t="b">
        <x:f>AND(ISNUMBER(R3505),R3505&gt;='設定'!$B$8)</x:f>
        <x:v>0</x:v>
      </x:c>
      <x:c r="AA3505" s="50" t="b">
        <x:f>AND(ISNUMBER(S3505),S3505&gt;=DATE(YEAR('設定'!$B$10)-'設定'!$B$9,MONTH('設定'!$B$10),DAY('設定'!$B$10)))</x:f>
        <x:v>0</x:v>
      </x:c>
      <x:c r="AB3505" s="55" t="b">
        <x:v>0</x:v>
      </x:c>
      <x:c r="AC3505" s="55" t="b">
        <x:v>0</x:v>
      </x:c>
      <x:c r="AD3505" s="50" t="n">
        <x:f>IF(X3505,1,0)+IF(Z3505,1,0)+IF(AA3505,1,0)+IF(AB3505,1,0)</x:f>
        <x:v>0</x:v>
      </x:c>
      <x:c r="AE3505" s="50" t="n">
        <x:f>IF(Y3505,1,0)+IF(Z3505,1,0)+IF(AA3505,1,0)+IF(AB3505,1,0)</x:f>
        <x:v>0</x:v>
      </x:c>
      <x:c r="AF3505" s="50" t="n">
        <x:f>IF(Y3505,1,0)+IF(Z3505,1,0)+IF(AA3505,1,0)+IF(AC3505,1,0)</x:f>
        <x:v>0</x:v>
      </x:c>
      <x:c r="AG3505" s="53" t="n">
        <x:v>44348</x:v>
      </x:c>
      <x:c r="AH3505" s="50" t="str">
        <x:v>S100W3G4</x:v>
      </x:c>
      <x:c r="AI3505" s="50" t="str">
        <x:v>OperatingRevenue1SummaryOfBusinessResults</x:v>
      </x:c>
      <x:c r="AJ3505" s="50" t="str">
        <x:v>OperatingIncome</x:v>
      </x:c>
      <x:c r="AK3505" s="53" t="n">
        <x:v>45747</x:v>
      </x:c>
      <x:c r="AL3505" s="50" t="str">
        <x:v>365/365/365/366/365</x:v>
      </x:c>
      <x:c r="AM3505" s="51" t="n">
        <x:v>30096100</x:v>
      </x:c>
      <x:c r="AN3505" s="51" t="n">
        <x:v>1116</x:v>
      </x:c>
      <x:c r="AO3505" s="51" t="n">
        <x:f>IFERROR(AM3505*AN3505,"")</x:f>
        <x:v>33587247600</x:v>
      </x:c>
      <x:c r="AP3505" s="56" t="n">
        <x:f>IFERROR(AO3505/(K3505*1000000),"")</x:f>
        <x:v>0.8893514695758089</x:v>
      </x:c>
      <x:c r="AQ3505" s="57" t="n">
        <x:v>95980783.33333331</x:v>
      </x:c>
      <x:c r="AR3505" s="52" t="n">
        <x:v>0.2141798999021029</x:v>
      </x:c>
      <x:c r="AS3505" s="52" t="n">
        <x:v>-0.3832867985544765</x:v>
      </x:c>
      <x:c r="AT3505" s="55" t="b">
        <x:v>1</x:v>
      </x:c>
      <x:c r="AU3505" s="50"/>
      <x:c r="AV3505" s="58" t="n">
        <x:v>-0.07836194677976</x:v>
      </x:c>
      <x:c r="AW3505" s="50" t="n">
        <x:v>2469</x:v>
      </x:c>
      <x:c r="AX3505" s="50" t="str">
        <x:v>Transformation Moat</x:v>
      </x:c>
      <x:c r="AY3505" s="50" t="str">
        <x:v>目立つ機械的警告なし（定性確認は別途必要）</x:v>
      </x:c>
      <x:c r="AZ3505" s="59" t="str">
        <x:v>2025-06-24 10:20</x:v>
      </x:c>
      <x:c r="BA3505" s="53" t="n">
        <x:v>38273</x:v>
      </x:c>
      <x:c r="BB3505" s="50"/>
      <x:c r="BC3505" s="50"/>
      <x:c r="BD3505" s="50"/>
    </x:row>
    <x:row r="3506">
      <x:c r="A3506" s="50" t="n">
        <x:v>3505</x:v>
      </x:c>
      <x:c r="B3506" s="50" t="str">
        <x:v>7603</x:v>
      </x:c>
      <x:c r="C3506" s="50" t="str">
        <x:v>7603.T</x:v>
      </x:c>
      <x:c r="D3506" s="50" t="str">
        <x:v>Gyet Co.,Ltd.</x:v>
      </x:c>
      <x:c r="E3506" s="50" t="str">
        <x:v>Standard Market(Domestic)</x:v>
      </x:c>
      <x:c r="F3506" s="50" t="str">
        <x:v>Retail Trade</x:v>
      </x:c>
      <x:c r="G3506" s="51" t="n">
        <x:v>18155</x:v>
      </x:c>
      <x:c r="H3506" s="51" t="n">
        <x:v>18443</x:v>
      </x:c>
      <x:c r="I3506" s="51" t="n">
        <x:v>15409</x:v>
      </x:c>
      <x:c r="J3506" s="51" t="n">
        <x:v>13119</x:v>
      </x:c>
      <x:c r="K3506" s="51" t="n">
        <x:v>11590</x:v>
      </x:c>
      <x:c r="L3506" s="52" t="n">
        <x:f>IFERROR(H3506/G3506-1,"")</x:f>
        <x:v>0.015863398512806492</x:v>
      </x:c>
      <x:c r="M3506" s="52" t="n">
        <x:f>IFERROR(I3506/H3506-1,"")</x:f>
        <x:v>-0.16450685897088324</x:v>
      </x:c>
      <x:c r="N3506" s="52" t="n">
        <x:f>IFERROR(J3506/I3506-1,"")</x:f>
        <x:v>-0.14861444610292684</x:v>
      </x:c>
      <x:c r="O3506" s="52" t="n">
        <x:f>IFERROR(K3506/J3506-1,"")</x:f>
        <x:v>-0.11654851741748606</x:v>
      </x:c>
      <x:c r="P3506" s="52" t="n">
        <x:f>IFERROR((K3506/G3506)^(1/4)-1,"")</x:f>
        <x:v>-0.10613528152807017</x:v>
      </x:c>
      <x:c r="Q3506" s="51" t="n">
        <x:v>-2383</x:v>
      </x:c>
      <x:c r="R3506" s="52" t="n">
        <x:f>IFERROR(Q3506/K3506,"")</x:f>
        <x:v>-0.20560828300258843</x:v>
      </x:c>
      <x:c r="S3506" s="53" t="n">
        <x:v>38322</x:v>
      </x:c>
      <x:c r="T3506" s="50" t="str">
        <x:v>EDINET_company_history</x:v>
      </x:c>
      <x:c r="U3506" s="50" t="str">
        <x:v>G Future Fund １号投資事業有限責任組合 （無限責任組合員トラストアップ株式会社）</x:v>
      </x:c>
      <x:c r="V3506" s="54" t="n">
        <x:v>0.367</x:v>
      </x:c>
      <x:c r="W3506" s="50" t="str">
        <x:v>児玉和宏 / 木村竜哉</x:v>
      </x:c>
      <x:c r="X3506" s="50" t="b">
        <x:f>AND(COUNT(L3506:O3506)=4,L3506&gt;='設定'!$B$6,M3506&gt;='設定'!$B$6,N3506&gt;='設定'!$B$6,O3506&gt;='設定'!$B$6)</x:f>
        <x:v>0</x:v>
      </x:c>
      <x:c r="Y3506" s="50" t="b">
        <x:f>AND(COUNT(G3506:K3506)=5,P3506&gt;='設定'!$B$7)</x:f>
        <x:v>0</x:v>
      </x:c>
      <x:c r="Z3506" s="50" t="b">
        <x:f>AND(ISNUMBER(R3506),R3506&gt;='設定'!$B$8)</x:f>
        <x:v>0</x:v>
      </x:c>
      <x:c r="AA3506" s="50" t="b">
        <x:f>AND(ISNUMBER(S3506),S3506&gt;=DATE(YEAR('設定'!$B$10)-'設定'!$B$9,MONTH('設定'!$B$10),DAY('設定'!$B$10)))</x:f>
        <x:v>0</x:v>
      </x:c>
      <x:c r="AB3506" s="55" t="b">
        <x:v>0</x:v>
      </x:c>
      <x:c r="AC3506" s="55" t="b">
        <x:v>0</x:v>
      </x:c>
      <x:c r="AD3506" s="50" t="n">
        <x:f>IF(X3506,1,0)+IF(Z3506,1,0)+IF(AA3506,1,0)+IF(AB3506,1,0)</x:f>
        <x:v>0</x:v>
      </x:c>
      <x:c r="AE3506" s="50" t="n">
        <x:f>IF(Y3506,1,0)+IF(Z3506,1,0)+IF(AA3506,1,0)+IF(AB3506,1,0)</x:f>
        <x:v>0</x:v>
      </x:c>
      <x:c r="AF3506" s="50" t="n">
        <x:f>IF(Y3506,1,0)+IF(Z3506,1,0)+IF(AA3506,1,0)+IF(AC3506,1,0)</x:f>
        <x:v>0</x:v>
      </x:c>
      <x:c r="AG3506" s="53" t="n">
        <x:v>44348</x:v>
      </x:c>
      <x:c r="AH3506" s="50" t="str">
        <x:v>S100Y5TM</x:v>
      </x:c>
      <x:c r="AI3506" s="50" t="str">
        <x:v>NetSalesSummaryOfBusinessResults</x:v>
      </x:c>
      <x:c r="AJ3506" s="50" t="str">
        <x:v>OperatingIncome</x:v>
      </x:c>
      <x:c r="AK3506" s="53" t="n">
        <x:v>46081</x:v>
      </x:c>
      <x:c r="AL3506" s="50" t="str">
        <x:v>365/365/366/365/365</x:v>
      </x:c>
      <x:c r="AM3506" s="51" t="n">
        <x:v>25611338</x:v>
      </x:c>
      <x:c r="AN3506" s="51" t="n">
        <x:v>70</x:v>
      </x:c>
      <x:c r="AO3506" s="51" t="n">
        <x:f>IFERROR(AM3506*AN3506,"")</x:f>
        <x:v>1792793660</x:v>
      </x:c>
      <x:c r="AP3506" s="56" t="n">
        <x:f>IFERROR(AO3506/(K3506*1000000),"")</x:f>
        <x:v>0.15468452631578947</x:v>
      </x:c>
      <x:c r="AQ3506" s="57" t="n">
        <x:v>47148156.666666664</x:v>
      </x:c>
      <x:c r="AR3506" s="52" t="n">
        <x:v>0.8792726782392036</x:v>
      </x:c>
      <x:c r="AS3506" s="52" t="n">
        <x:v>-0.889763779527559</x:v>
      </x:c>
      <x:c r="AT3506" s="55" t="b">
        <x:v>0</x:v>
      </x:c>
      <x:c r="AU3506" s="50" t="str">
        <x:v>low_equity_ratio;repeated_operating_loss;repeated_negative_operating_cf;excessive_leverage</x:v>
      </x:c>
      <x:c r="AV3506" s="58" t="n">
        <x:v>-0.9589024754121884</x:v>
      </x:c>
      <x:c r="AW3506" s="50" t="n">
        <x:v>3617</x:v>
      </x:c>
      <x:c r="AX3506" s="50" t="str">
        <x:v>Transformation Moat</x:v>
      </x:c>
      <x:c r="AY3506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506" s="59" t="str">
        <x:v>2026-05-22 11:34</x:v>
      </x:c>
      <x:c r="BA3506" s="53" t="n">
        <x:v>38322</x:v>
      </x:c>
      <x:c r="BB3506" s="50"/>
      <x:c r="BC3506" s="50"/>
      <x:c r="BD3506" s="50"/>
    </x:row>
    <x:row r="3507">
      <x:c r="A3507" s="50" t="n">
        <x:v>3506</x:v>
      </x:c>
      <x:c r="B3507" s="50" t="str">
        <x:v>3929</x:v>
      </x:c>
      <x:c r="C3507" s="50" t="str">
        <x:v>3929.T</x:v>
      </x:c>
      <x:c r="D3507" s="50" t="str">
        <x:v>SOCIALWIRE CO.,LTD.</x:v>
      </x:c>
      <x:c r="E3507" s="50" t="str">
        <x:v>Growth Market(Domestic)</x:v>
      </x:c>
      <x:c r="F3507" s="50" t="str">
        <x:v>Information &amp; Communication</x:v>
      </x:c>
      <x:c r="G3507" s="51" t="n">
        <x:v>4566.083</x:v>
      </x:c>
      <x:c r="H3507" s="51" t="n">
        <x:v>4630.337</x:v>
      </x:c>
      <x:c r="I3507" s="51" t="n">
        <x:v>4769.571</x:v>
      </x:c>
      <x:c r="J3507" s="51" t="n">
        <x:v>3669.577</x:v>
      </x:c>
      <x:c r="K3507" s="51" t="n">
        <x:v>2905.402</x:v>
      </x:c>
      <x:c r="L3507" s="52" t="n">
        <x:f>IFERROR(H3507/G3507-1,"")</x:f>
        <x:v>0.01407201752574383</x:v>
      </x:c>
      <x:c r="M3507" s="52" t="n">
        <x:f>IFERROR(I3507/H3507-1,"")</x:f>
        <x:v>0.030069949552267827</x:v>
      </x:c>
      <x:c r="N3507" s="52" t="n">
        <x:f>IFERROR(J3507/I3507-1,"")</x:f>
        <x:v>-0.23062745056106715</x:v>
      </x:c>
      <x:c r="O3507" s="52" t="n">
        <x:f>IFERROR(K3507/J3507-1,"")</x:f>
        <x:v>-0.20824607304874654</x:v>
      </x:c>
      <x:c r="P3507" s="52" t="n">
        <x:f>IFERROR((K3507/G3507)^(1/4)-1,"")</x:f>
        <x:v>-0.10686808757800326</x:v>
      </x:c>
      <x:c r="Q3507" s="51" t="n">
        <x:v>136.975</x:v>
      </x:c>
      <x:c r="R3507" s="52" t="n">
        <x:f>IFERROR(Q3507/K3507,"")</x:f>
        <x:v>0.04714493897918429</x:v>
      </x:c>
      <x:c r="S3507" s="53" t="n">
        <x:v>42339</x:v>
      </x:c>
      <x:c r="T3507" s="50" t="str">
        <x:v>EDINET_company_history</x:v>
      </x:c>
      <x:c r="U3507" s="50" t="str">
        <x:v>株式会社ジーニー</x:v>
      </x:c>
      <x:c r="V3507" s="54" t="n">
        <x:v>0.49</x:v>
      </x:c>
      <x:c r="W3507" s="50" t="str">
        <x:v>矢田 峰之</x:v>
      </x:c>
      <x:c r="X3507" s="50" t="b">
        <x:f>AND(COUNT(L3507:O3507)=4,L3507&gt;='設定'!$B$6,M3507&gt;='設定'!$B$6,N3507&gt;='設定'!$B$6,O3507&gt;='設定'!$B$6)</x:f>
        <x:v>0</x:v>
      </x:c>
      <x:c r="Y3507" s="50" t="b">
        <x:f>AND(COUNT(G3507:K3507)=5,P3507&gt;='設定'!$B$7)</x:f>
        <x:v>0</x:v>
      </x:c>
      <x:c r="Z3507" s="50" t="b">
        <x:f>AND(ISNUMBER(R3507),R3507&gt;='設定'!$B$8)</x:f>
        <x:v>0</x:v>
      </x:c>
      <x:c r="AA3507" s="50" t="b">
        <x:f>AND(ISNUMBER(S3507),S3507&gt;=DATE(YEAR('設定'!$B$10)-'設定'!$B$9,MONTH('設定'!$B$10),DAY('設定'!$B$10)))</x:f>
        <x:v>0</x:v>
      </x:c>
      <x:c r="AB3507" s="55" t="b">
        <x:v>0</x:v>
      </x:c>
      <x:c r="AC3507" s="55" t="b">
        <x:v>0</x:v>
      </x:c>
      <x:c r="AD3507" s="50" t="n">
        <x:f>IF(X3507,1,0)+IF(Z3507,1,0)+IF(AA3507,1,0)+IF(AB3507,1,0)</x:f>
        <x:v>0</x:v>
      </x:c>
      <x:c r="AE3507" s="50" t="n">
        <x:f>IF(Y3507,1,0)+IF(Z3507,1,0)+IF(AA3507,1,0)+IF(AB3507,1,0)</x:f>
        <x:v>0</x:v>
      </x:c>
      <x:c r="AF3507" s="50" t="n">
        <x:f>IF(Y3507,1,0)+IF(Z3507,1,0)+IF(AA3507,1,0)+IF(AC3507,1,0)</x:f>
        <x:v>0</x:v>
      </x:c>
      <x:c r="AG3507" s="53" t="n">
        <x:v>44348</x:v>
      </x:c>
      <x:c r="AH3507" s="50" t="str">
        <x:v>S100W4J3</x:v>
      </x:c>
      <x:c r="AI3507" s="50" t="str">
        <x:v>NetSalesSummaryOfBusinessResults</x:v>
      </x:c>
      <x:c r="AJ3507" s="50" t="str">
        <x:v>OperatingIncome</x:v>
      </x:c>
      <x:c r="AK3507" s="53" t="n">
        <x:v>45747</x:v>
      </x:c>
      <x:c r="AL3507" s="50" t="str">
        <x:v>365/365/365/366/365</x:v>
      </x:c>
      <x:c r="AM3507" s="51" t="n">
        <x:v>11708800</x:v>
      </x:c>
      <x:c r="AN3507" s="51" t="n">
        <x:v>319</x:v>
      </x:c>
      <x:c r="AO3507" s="51" t="n">
        <x:f>IFERROR(AM3507*AN3507,"")</x:f>
        <x:v>3735107200</x:v>
      </x:c>
      <x:c r="AP3507" s="56" t="n">
        <x:f>IFERROR(AO3507/(K3507*1000000),"")</x:f>
        <x:v>1.2855732872765973</x:v>
      </x:c>
      <x:c r="AQ3507" s="57" t="n">
        <x:v>11417346.666666666</x:v>
      </x:c>
      <x:c r="AR3507" s="52" t="n">
        <x:v>0.538428459307663</x:v>
      </x:c>
      <x:c r="AS3507" s="52" t="n">
        <x:v>-0.7528089887640449</x:v>
      </x:c>
      <x:c r="AT3507" s="55" t="b">
        <x:v>0</x:v>
      </x:c>
      <x:c r="AU3507" s="50" t="str">
        <x:v>low_liquidity</x:v>
      </x:c>
      <x:c r="AV3507" s="58" t="n">
        <x:v>-0.2082981771895074</x:v>
      </x:c>
      <x:c r="AW3507" s="50" t="n">
        <x:v>3051</x:v>
      </x:c>
      <x:c r="AX3507" s="50" t="str">
        <x:v>Future Moat</x:v>
      </x:c>
      <x:c r="AY3507" s="50" t="str">
        <x:v>既存適格性フィルター不通過: low_liquidity / 60日平均売買代金2,000万円未満 / ローカル5年最大下落率-60%以下</x:v>
      </x:c>
      <x:c r="AZ3507" s="59" t="str">
        <x:v>2025-06-25 15:45</x:v>
      </x:c>
      <x:c r="BA3507" s="53" t="n">
        <x:v>42339</x:v>
      </x:c>
      <x:c r="BB3507" s="50"/>
      <x:c r="BC3507" s="50"/>
      <x:c r="BD3507" s="50"/>
    </x:row>
    <x:row r="3508">
      <x:c r="A3508" s="50" t="n">
        <x:v>3507</x:v>
      </x:c>
      <x:c r="B3508" s="50" t="str">
        <x:v>3461</x:v>
      </x:c>
      <x:c r="C3508" s="50" t="str">
        <x:v>3461.T</x:v>
      </x:c>
      <x:c r="D3508" s="50" t="str">
        <x:v>Palma Co.,Ltd.</x:v>
      </x:c>
      <x:c r="E3508" s="50" t="str">
        <x:v>Standard Market(Domestic)</x:v>
      </x:c>
      <x:c r="F3508" s="50" t="str">
        <x:v>Real Estate</x:v>
      </x:c>
      <x:c r="G3508" s="51" t="n">
        <x:v>3637.295</x:v>
      </x:c>
      <x:c r="H3508" s="51" t="n">
        <x:v>2778.169</x:v>
      </x:c>
      <x:c r="I3508" s="51" t="n">
        <x:v>2354.185</x:v>
      </x:c>
      <x:c r="J3508" s="51" t="n">
        <x:v>2810.817</x:v>
      </x:c>
      <x:c r="K3508" s="51" t="n">
        <x:v>2312.413</x:v>
      </x:c>
      <x:c r="L3508" s="52" t="n">
        <x:f>IFERROR(H3508/G3508-1,"")</x:f>
        <x:v>-0.23619915349181198</x:v>
      </x:c>
      <x:c r="M3508" s="52" t="n">
        <x:f>IFERROR(I3508/H3508-1,"")</x:f>
        <x:v>-0.1526127460208504</x:v>
      </x:c>
      <x:c r="N3508" s="52" t="n">
        <x:f>IFERROR(J3508/I3508-1,"")</x:f>
        <x:v>0.19396606468905375</x:v>
      </x:c>
      <x:c r="O3508" s="52" t="n">
        <x:f>IFERROR(K3508/J3508-1,"")</x:f>
        <x:v>-0.17731641725519665</x:v>
      </x:c>
      <x:c r="P3508" s="52" t="n">
        <x:f>IFERROR((K3508/G3508)^(1/4)-1,"")</x:f>
        <x:v>-0.10706114898878327</x:v>
      </x:c>
      <x:c r="Q3508" s="51" t="n">
        <x:v>147.583</x:v>
      </x:c>
      <x:c r="R3508" s="52" t="n">
        <x:f>IFERROR(Q3508/K3508,"")</x:f>
        <x:v>0.06382207676569886</x:v>
      </x:c>
      <x:c r="S3508" s="53" t="n">
        <x:v>42217</x:v>
      </x:c>
      <x:c r="T3508" s="50" t="str">
        <x:v>EDINET_company_history</x:v>
      </x:c>
      <x:c r="U3508" s="50" t="str">
        <x:v>株式会社ディア・ライフ</x:v>
      </x:c>
      <x:c r="V3508" s="54" t="n">
        <x:v>0.3929</x:v>
      </x:c>
      <x:c r="W3508" s="50" t="str">
        <x:v>木村 純一</x:v>
      </x:c>
      <x:c r="X3508" s="50" t="b">
        <x:f>AND(COUNT(L3508:O3508)=4,L3508&gt;='設定'!$B$6,M3508&gt;='設定'!$B$6,N3508&gt;='設定'!$B$6,O3508&gt;='設定'!$B$6)</x:f>
        <x:v>0</x:v>
      </x:c>
      <x:c r="Y3508" s="50" t="b">
        <x:f>AND(COUNT(G3508:K3508)=5,P3508&gt;='設定'!$B$7)</x:f>
        <x:v>0</x:v>
      </x:c>
      <x:c r="Z3508" s="50" t="b">
        <x:f>AND(ISNUMBER(R3508),R3508&gt;='設定'!$B$8)</x:f>
        <x:v>0</x:v>
      </x:c>
      <x:c r="AA3508" s="50" t="b">
        <x:f>AND(ISNUMBER(S3508),S3508&gt;=DATE(YEAR('設定'!$B$10)-'設定'!$B$9,MONTH('設定'!$B$10),DAY('設定'!$B$10)))</x:f>
        <x:v>0</x:v>
      </x:c>
      <x:c r="AB3508" s="55" t="b">
        <x:v>0</x:v>
      </x:c>
      <x:c r="AC3508" s="55" t="b">
        <x:v>0</x:v>
      </x:c>
      <x:c r="AD3508" s="50" t="n">
        <x:f>IF(X3508,1,0)+IF(Z3508,1,0)+IF(AA3508,1,0)+IF(AB3508,1,0)</x:f>
        <x:v>0</x:v>
      </x:c>
      <x:c r="AE3508" s="50" t="n">
        <x:f>IF(Y3508,1,0)+IF(Z3508,1,0)+IF(AA3508,1,0)+IF(AB3508,1,0)</x:f>
        <x:v>0</x:v>
      </x:c>
      <x:c r="AF3508" s="50" t="n">
        <x:f>IF(Y3508,1,0)+IF(Z3508,1,0)+IF(AA3508,1,0)+IF(AC3508,1,0)</x:f>
        <x:v>0</x:v>
      </x:c>
      <x:c r="AG3508" s="53" t="n">
        <x:v>44348</x:v>
      </x:c>
      <x:c r="AH3508" s="50" t="str">
        <x:v>S100XAEN</x:v>
      </x:c>
      <x:c r="AI3508" s="50" t="str">
        <x:v>NetSalesSummaryOfBusinessResults</x:v>
      </x:c>
      <x:c r="AJ3508" s="50" t="str">
        <x:v>OperatingIncome</x:v>
      </x:c>
      <x:c r="AK3508" s="53" t="n">
        <x:v>45930</x:v>
      </x:c>
      <x:c r="AL3508" s="50" t="str">
        <x:v>365/365/365/366/365</x:v>
      </x:c>
      <x:c r="AM3508" s="51" t="n">
        <x:v>6765189</x:v>
      </x:c>
      <x:c r="AN3508" s="51" t="n">
        <x:v>567</x:v>
      </x:c>
      <x:c r="AO3508" s="51" t="n">
        <x:f>IFERROR(AM3508*AN3508,"")</x:f>
        <x:v>3835862163</x:v>
      </x:c>
      <x:c r="AP3508" s="56" t="n">
        <x:f>IFERROR(AO3508/(K3508*1000000),"")</x:f>
        <x:v>1.6588136128797062</x:v>
      </x:c>
      <x:c r="AQ3508" s="57" t="n">
        <x:v>7530291.666666667</x:v>
      </x:c>
      <x:c r="AR3508" s="52" t="n">
        <x:v>0.3871147245693204</x:v>
      </x:c>
      <x:c r="AS3508" s="52" t="n">
        <x:v>-0.6313615226365468</x:v>
      </x:c>
      <x:c r="AT3508" s="55" t="b">
        <x:v>0</x:v>
      </x:c>
      <x:c r="AU3508" s="50" t="str">
        <x:v>low_liquidity</x:v>
      </x:c>
      <x:c r="AV3508" s="58" t="n">
        <x:v>-0.2385552762866049</x:v>
      </x:c>
      <x:c r="AW3508" s="50" t="n">
        <x:v>3160</x:v>
      </x:c>
      <x:c r="AX3508" s="50" t="str">
        <x:v>Transformation Moat</x:v>
      </x:c>
      <x:c r="AY3508" s="50" t="str">
        <x:v>既存適格性フィルター不通過: low_liquidity / 60日平均売買代金2,000万円未満 / ローカル5年最大下落率-60%以下</x:v>
      </x:c>
      <x:c r="AZ3508" s="59" t="str">
        <x:v>2025-12-16 14:43</x:v>
      </x:c>
      <x:c r="BA3508" s="53" t="n">
        <x:v>42217</x:v>
      </x:c>
      <x:c r="BB3508" s="50"/>
      <x:c r="BC3508" s="50"/>
      <x:c r="BD3508" s="50"/>
    </x:row>
    <x:row r="3509">
      <x:c r="A3509" s="50" t="n">
        <x:v>3508</x:v>
      </x:c>
      <x:c r="B3509" s="50" t="str">
        <x:v>3807</x:v>
      </x:c>
      <x:c r="C3509" s="50" t="str">
        <x:v>3807.T</x:v>
      </x:c>
      <x:c r="D3509" s="50" t="str">
        <x:v>FISCO Ltd.</x:v>
      </x:c>
      <x:c r="E3509" s="50" t="str">
        <x:v>Growth Market(Domestic)</x:v>
      </x:c>
      <x:c r="F3509" s="50" t="str">
        <x:v>Information &amp; Communication</x:v>
      </x:c>
      <x:c r="G3509" s="51" t="n">
        <x:v>1326.664</x:v>
      </x:c>
      <x:c r="H3509" s="51" t="n">
        <x:v>1183.473</x:v>
      </x:c>
      <x:c r="I3509" s="51" t="n">
        <x:v>958.202</x:v>
      </x:c>
      <x:c r="J3509" s="51" t="n">
        <x:v>867.965</x:v>
      </x:c>
      <x:c r="K3509" s="51" t="n">
        <x:v>842.936</x:v>
      </x:c>
      <x:c r="L3509" s="52" t="n">
        <x:f>IFERROR(H3509/G3509-1,"")</x:f>
        <x:v>-0.10793313152388251</x:v>
      </x:c>
      <x:c r="M3509" s="52" t="n">
        <x:f>IFERROR(I3509/H3509-1,"")</x:f>
        <x:v>-0.1903473928006807</x:v>
      </x:c>
      <x:c r="N3509" s="52" t="n">
        <x:f>IFERROR(J3509/I3509-1,"")</x:f>
        <x:v>-0.09417325365632712</x:v>
      </x:c>
      <x:c r="O3509" s="52" t="n">
        <x:f>IFERROR(K3509/J3509-1,"")</x:f>
        <x:v>-0.028836416214939486</x:v>
      </x:c>
      <x:c r="P3509" s="52" t="n">
        <x:f>IFERROR((K3509/G3509)^(1/4)-1,"")</x:f>
        <x:v>-0.10719129836132069</x:v>
      </x:c>
      <x:c r="Q3509" s="51" t="n">
        <x:v>4.477</x:v>
      </x:c>
      <x:c r="R3509" s="52" t="n">
        <x:f>IFERROR(Q3509/K3509,"")</x:f>
        <x:v>0.005311198003169873</x:v>
      </x:c>
      <x:c r="S3509" s="53" t="n">
        <x:v>38869</x:v>
      </x:c>
      <x:c r="T3509" s="50" t="str">
        <x:v>EDINET_company_history</x:v>
      </x:c>
      <x:c r="U3509" s="50" t="str">
        <x:v>株式会社ネクスグループ</x:v>
      </x:c>
      <x:c r="V3509" s="54" t="n">
        <x:v>0.3152</x:v>
      </x:c>
      <x:c r="W3509" s="50" t="str">
        <x:v>渕木 幹男 / 岡本 純子</x:v>
      </x:c>
      <x:c r="X3509" s="50" t="b">
        <x:f>AND(COUNT(L3509:O3509)=4,L3509&gt;='設定'!$B$6,M3509&gt;='設定'!$B$6,N3509&gt;='設定'!$B$6,O3509&gt;='設定'!$B$6)</x:f>
        <x:v>0</x:v>
      </x:c>
      <x:c r="Y3509" s="50" t="b">
        <x:f>AND(COUNT(G3509:K3509)=5,P3509&gt;='設定'!$B$7)</x:f>
        <x:v>0</x:v>
      </x:c>
      <x:c r="Z3509" s="50" t="b">
        <x:f>AND(ISNUMBER(R3509),R3509&gt;='設定'!$B$8)</x:f>
        <x:v>0</x:v>
      </x:c>
      <x:c r="AA3509" s="50" t="b">
        <x:f>AND(ISNUMBER(S3509),S3509&gt;=DATE(YEAR('設定'!$B$10)-'設定'!$B$9,MONTH('設定'!$B$10),DAY('設定'!$B$10)))</x:f>
        <x:v>0</x:v>
      </x:c>
      <x:c r="AB3509" s="55" t="b">
        <x:v>0</x:v>
      </x:c>
      <x:c r="AC3509" s="55" t="b">
        <x:v>0</x:v>
      </x:c>
      <x:c r="AD3509" s="50" t="n">
        <x:f>IF(X3509,1,0)+IF(Z3509,1,0)+IF(AA3509,1,0)+IF(AB3509,1,0)</x:f>
        <x:v>0</x:v>
      </x:c>
      <x:c r="AE3509" s="50" t="n">
        <x:f>IF(Y3509,1,0)+IF(Z3509,1,0)+IF(AA3509,1,0)+IF(AB3509,1,0)</x:f>
        <x:v>0</x:v>
      </x:c>
      <x:c r="AF3509" s="50" t="n">
        <x:f>IF(Y3509,1,0)+IF(Z3509,1,0)+IF(AA3509,1,0)+IF(AC3509,1,0)</x:f>
        <x:v>0</x:v>
      </x:c>
      <x:c r="AG3509" s="53" t="n">
        <x:v>44348</x:v>
      </x:c>
      <x:c r="AH3509" s="50" t="str">
        <x:v>S100XV4F</x:v>
      </x:c>
      <x:c r="AI3509" s="50" t="str">
        <x:v>NetSalesSummaryOfBusinessResults</x:v>
      </x:c>
      <x:c r="AJ3509" s="50" t="str">
        <x:v>OperatingIncome</x:v>
      </x:c>
      <x:c r="AK3509" s="53" t="n">
        <x:v>46022</x:v>
      </x:c>
      <x:c r="AL3509" s="50" t="str">
        <x:v>365/365/365/366/365</x:v>
      </x:c>
      <x:c r="AM3509" s="51" t="n">
        <x:v>45816522</x:v>
      </x:c>
      <x:c r="AN3509" s="51" t="n">
        <x:v>99</x:v>
      </x:c>
      <x:c r="AO3509" s="51" t="n">
        <x:f>IFERROR(AM3509*AN3509,"")</x:f>
        <x:v>4535835678</x:v>
      </x:c>
      <x:c r="AP3509" s="56" t="n">
        <x:f>IFERROR(AO3509/(K3509*1000000),"")</x:f>
        <x:v>5.380996514563384</x:v>
      </x:c>
      <x:c r="AQ3509" s="57" t="n">
        <x:v>18232973.333333332</x:v>
      </x:c>
      <x:c r="AR3509" s="52" t="n">
        <x:v>0.6554545977654076</x:v>
      </x:c>
      <x:c r="AS3509" s="52" t="n">
        <x:v>-0.7255448011465184</x:v>
      </x:c>
      <x:c r="AT3509" s="55" t="b">
        <x:v>0</x:v>
      </x:c>
      <x:c r="AU3509" s="50" t="str">
        <x:v>low_liquidity</x:v>
      </x:c>
      <x:c r="AV3509" s="58" t="n">
        <x:v>-0.2531466791079645</x:v>
      </x:c>
      <x:c r="AW3509" s="50" t="n">
        <x:v>3199</x:v>
      </x:c>
      <x:c r="AX3509" s="50" t="str">
        <x:v>Future Moat</x:v>
      </x:c>
      <x:c r="AY3509" s="50" t="str">
        <x:v>既存適格性フィルター不通過: low_liquidity / 60日平均売買代金2,000万円未満 / 年率ボラティリティ60%以上 / ローカル5年最大下落率-60%以下</x:v>
      </x:c>
      <x:c r="AZ3509" s="59" t="str">
        <x:v>2026-03-27 15:59</x:v>
      </x:c>
      <x:c r="BA3509" s="53" t="n">
        <x:v>38869</x:v>
      </x:c>
      <x:c r="BB3509" s="50"/>
      <x:c r="BC3509" s="50"/>
      <x:c r="BD3509" s="50"/>
    </x:row>
    <x:row r="3510">
      <x:c r="A3510" s="50" t="n">
        <x:v>3509</x:v>
      </x:c>
      <x:c r="B3510" s="50" t="str">
        <x:v>5103</x:v>
      </x:c>
      <x:c r="C3510" s="50" t="str">
        <x:v>5103.T</x:v>
      </x:c>
      <x:c r="D3510" s="50" t="str">
        <x:v>Showa Holdings Co.,Ltd.</x:v>
      </x:c>
      <x:c r="E3510" s="50" t="str">
        <x:v>Standard Market(Domestic)</x:v>
      </x:c>
      <x:c r="F3510" s="50" t="str">
        <x:v>Rubber Products</x:v>
      </x:c>
      <x:c r="G3510" s="51" t="n">
        <x:v>13661.042</x:v>
      </x:c>
      <x:c r="H3510" s="51" t="n">
        <x:v>9785.218</x:v>
      </x:c>
      <x:c r="I3510" s="51" t="n">
        <x:v>7583.257</x:v>
      </x:c>
      <x:c r="J3510" s="51" t="n">
        <x:v>8868.876</x:v>
      </x:c>
      <x:c r="K3510" s="51" t="n">
        <x:v>8619.822</x:v>
      </x:c>
      <x:c r="L3510" s="52" t="n">
        <x:f>IFERROR(H3510/G3510-1,"")</x:f>
        <x:v>-0.28371364351269834</x:v>
      </x:c>
      <x:c r="M3510" s="52" t="n">
        <x:f>IFERROR(I3510/H3510-1,"")</x:f>
        <x:v>-0.22502932484488347</x:v>
      </x:c>
      <x:c r="N3510" s="52" t="n">
        <x:f>IFERROR(J3510/I3510-1,"")</x:f>
        <x:v>0.16953388234105748</x:v>
      </x:c>
      <x:c r="O3510" s="52" t="n">
        <x:f>IFERROR(K3510/J3510-1,"")</x:f>
        <x:v>-0.02808179976808789</x:v>
      </x:c>
      <x:c r="P3510" s="52" t="n">
        <x:f>IFERROR((K3510/G3510)^(1/4)-1,"")</x:f>
        <x:v>-0.1087416374781427</x:v>
      </x:c>
      <x:c r="Q3510" s="51" t="n">
        <x:v>25.837</x:v>
      </x:c>
      <x:c r="R3510" s="52" t="n">
        <x:f>IFERROR(Q3510/K3510,"")</x:f>
        <x:v>0.0029973936816792735</x:v>
      </x:c>
      <x:c r="S3510" s="53" t="n">
        <x:v>19329</x:v>
      </x:c>
      <x:c r="T3510" s="50" t="str">
        <x:v>EDINET_company_history</x:v>
      </x:c>
      <x:c r="U3510" s="50" t="str">
        <x:v>SIX SIS LTD．（常任代理人 株式会社三菱UFJ銀行）</x:v>
      </x:c>
      <x:c r="V3510" s="54" t="n">
        <x:v>0.5844</x:v>
      </x:c>
      <x:c r="W3510" s="50"/>
      <x:c r="X3510" s="50" t="b">
        <x:f>AND(COUNT(L3510:O3510)=4,L3510&gt;='設定'!$B$6,M3510&gt;='設定'!$B$6,N3510&gt;='設定'!$B$6,O3510&gt;='設定'!$B$6)</x:f>
        <x:v>0</x:v>
      </x:c>
      <x:c r="Y3510" s="50" t="b">
        <x:f>AND(COUNT(G3510:K3510)=5,P3510&gt;='設定'!$B$7)</x:f>
        <x:v>0</x:v>
      </x:c>
      <x:c r="Z3510" s="50" t="b">
        <x:f>AND(ISNUMBER(R3510),R3510&gt;='設定'!$B$8)</x:f>
        <x:v>0</x:v>
      </x:c>
      <x:c r="AA3510" s="50" t="b">
        <x:f>AND(ISNUMBER(S3510),S3510&gt;=DATE(YEAR('設定'!$B$10)-'設定'!$B$9,MONTH('設定'!$B$10),DAY('設定'!$B$10)))</x:f>
        <x:v>0</x:v>
      </x:c>
      <x:c r="AB3510" s="55" t="b">
        <x:v>0</x:v>
      </x:c>
      <x:c r="AC3510" s="55" t="b">
        <x:v>0</x:v>
      </x:c>
      <x:c r="AD3510" s="50" t="n">
        <x:f>IF(X3510,1,0)+IF(Z3510,1,0)+IF(AA3510,1,0)+IF(AB3510,1,0)</x:f>
        <x:v>0</x:v>
      </x:c>
      <x:c r="AE3510" s="50" t="n">
        <x:f>IF(Y3510,1,0)+IF(Z3510,1,0)+IF(AA3510,1,0)+IF(AB3510,1,0)</x:f>
        <x:v>0</x:v>
      </x:c>
      <x:c r="AF3510" s="50" t="n">
        <x:f>IF(Y3510,1,0)+IF(Z3510,1,0)+IF(AA3510,1,0)+IF(AC3510,1,0)</x:f>
        <x:v>0</x:v>
      </x:c>
      <x:c r="AG3510" s="53" t="n">
        <x:v>44348</x:v>
      </x:c>
      <x:c r="AH3510" s="50" t="str">
        <x:v>S100W85Z</x:v>
      </x:c>
      <x:c r="AI3510" s="50" t="str">
        <x:v>NetSalesSummaryOfBusinessResults</x:v>
      </x:c>
      <x:c r="AJ3510" s="50" t="str">
        <x:v>OperatingIncome</x:v>
      </x:c>
      <x:c r="AK3510" s="53" t="n">
        <x:v>45747</x:v>
      </x:c>
      <x:c r="AL3510" s="50" t="str">
        <x:v>365/365/365/366/365</x:v>
      </x:c>
      <x:c r="AM3510" s="51" t="n">
        <x:v>75847626</x:v>
      </x:c>
      <x:c r="AN3510" s="51" t="n">
        <x:v>39</x:v>
      </x:c>
      <x:c r="AO3510" s="51" t="n">
        <x:f>IFERROR(AM3510*AN3510,"")</x:f>
        <x:v>2958057414</x:v>
      </x:c>
      <x:c r="AP3510" s="56" t="n">
        <x:f>IFERROR(AO3510/(K3510*1000000),"")</x:f>
        <x:v>0.3431691993175729</x:v>
      </x:c>
      <x:c r="AQ3510" s="57" t="n">
        <x:v>1799666.6666666667</x:v>
      </x:c>
      <x:c r="AR3510" s="52" t="n">
        <x:v>0.5009535883459201</x:v>
      </x:c>
      <x:c r="AS3510" s="52" t="n">
        <x:v>-0.4558823529411764</x:v>
      </x:c>
      <x:c r="AT3510" s="55" t="b">
        <x:v>0</x:v>
      </x:c>
      <x:c r="AU3510" s="50" t="str">
        <x:v>low_liquidity</x:v>
      </x:c>
      <x:c r="AV3510" s="58" t="n">
        <x:v>-0.3572466124771112</x:v>
      </x:c>
      <x:c r="AW3510" s="50" t="n">
        <x:v>3376</x:v>
      </x:c>
      <x:c r="AX3510" s="50" t="str">
        <x:v>Future Moat</x:v>
      </x:c>
      <x:c r="AY3510" s="50" t="str">
        <x:v>既存適格性フィルター不通過: low_liquidity / 60日平均売買代金2,000万円未満</x:v>
      </x:c>
      <x:c r="AZ3510" s="59" t="str">
        <x:v>2025-06-30 14:26</x:v>
      </x:c>
      <x:c r="BA3510" s="53" t="n">
        <x:v>19329</x:v>
      </x:c>
      <x:c r="BB3510" s="50"/>
      <x:c r="BC3510" s="50"/>
      <x:c r="BD3510" s="50"/>
    </x:row>
    <x:row r="3511">
      <x:c r="A3511" s="50" t="n">
        <x:v>3510</x:v>
      </x:c>
      <x:c r="B3511" s="50" t="str">
        <x:v>8070</x:v>
      </x:c>
      <x:c r="C3511" s="50" t="str">
        <x:v>8070.T</x:v>
      </x:c>
      <x:c r="D3511" s="50" t="str">
        <x:v>TOKYO SANGYO CO.,LTD.</x:v>
      </x:c>
      <x:c r="E3511" s="50" t="str">
        <x:v>Prime Market (Domestic)</x:v>
      </x:c>
      <x:c r="F3511" s="50" t="str">
        <x:v>Wholesale Trade</x:v>
      </x:c>
      <x:c r="G3511" s="51" t="n">
        <x:v>113030</x:v>
      </x:c>
      <x:c r="H3511" s="51" t="n">
        <x:v>55887</x:v>
      </x:c>
      <x:c r="I3511" s="51" t="n">
        <x:v>65447</x:v>
      </x:c>
      <x:c r="J3511" s="51" t="n">
        <x:v>65029</x:v>
      </x:c>
      <x:c r="K3511" s="51" t="n">
        <x:v>70716</x:v>
      </x:c>
      <x:c r="L3511" s="52" t="n">
        <x:f>IFERROR(H3511/G3511-1,"")</x:f>
        <x:v>-0.5055560470671503</x:v>
      </x:c>
      <x:c r="M3511" s="52" t="n">
        <x:f>IFERROR(I3511/H3511-1,"")</x:f>
        <x:v>0.17105945926601884</x:v>
      </x:c>
      <x:c r="N3511" s="52" t="n">
        <x:f>IFERROR(J3511/I3511-1,"")</x:f>
        <x:v>-0.006386847372683246</x:v>
      </x:c>
      <x:c r="O3511" s="52" t="n">
        <x:f>IFERROR(K3511/J3511-1,"")</x:f>
        <x:v>0.087453290070584</x:v>
      </x:c>
      <x:c r="P3511" s="52" t="n">
        <x:f>IFERROR((K3511/G3511)^(1/4)-1,"")</x:f>
        <x:v>-0.11063304302795185</x:v>
      </x:c>
      <x:c r="Q3511" s="51" t="n">
        <x:v>2266</x:v>
      </x:c>
      <x:c r="R3511" s="52" t="n">
        <x:f>IFERROR(Q3511/K3511,"")</x:f>
        <x:v>0.03204366762825952</x:v>
      </x:c>
      <x:c r="S3511" s="53" t="n">
        <x:v>22555</x:v>
      </x:c>
      <x:c r="T3511" s="50" t="str">
        <x:v>EDINET_company_history</x:v>
      </x:c>
      <x:c r="U3511" s="50" t="str">
        <x:v>日本マスタートラスト信託銀行株式会社（信託口）</x:v>
      </x:c>
      <x:c r="V3511" s="54" t="n">
        <x:v>0.1027</x:v>
      </x:c>
      <x:c r="W3511" s="50" t="str">
        <x:v>蒲 原 稔</x:v>
      </x:c>
      <x:c r="X3511" s="50" t="b">
        <x:f>AND(COUNT(L3511:O3511)=4,L3511&gt;='設定'!$B$6,M3511&gt;='設定'!$B$6,N3511&gt;='設定'!$B$6,O3511&gt;='設定'!$B$6)</x:f>
        <x:v>0</x:v>
      </x:c>
      <x:c r="Y3511" s="50" t="b">
        <x:f>AND(COUNT(G3511:K3511)=5,P3511&gt;='設定'!$B$7)</x:f>
        <x:v>0</x:v>
      </x:c>
      <x:c r="Z3511" s="50" t="b">
        <x:f>AND(ISNUMBER(R3511),R3511&gt;='設定'!$B$8)</x:f>
        <x:v>0</x:v>
      </x:c>
      <x:c r="AA3511" s="50" t="b">
        <x:f>AND(ISNUMBER(S3511),S3511&gt;=DATE(YEAR('設定'!$B$10)-'設定'!$B$9,MONTH('設定'!$B$10),DAY('設定'!$B$10)))</x:f>
        <x:v>0</x:v>
      </x:c>
      <x:c r="AB3511" s="55" t="b">
        <x:v>0</x:v>
      </x:c>
      <x:c r="AC3511" s="55" t="b">
        <x:v>0</x:v>
      </x:c>
      <x:c r="AD3511" s="50" t="n">
        <x:f>IF(X3511,1,0)+IF(Z3511,1,0)+IF(AA3511,1,0)+IF(AB3511,1,0)</x:f>
        <x:v>0</x:v>
      </x:c>
      <x:c r="AE3511" s="50" t="n">
        <x:f>IF(Y3511,1,0)+IF(Z3511,1,0)+IF(AA3511,1,0)+IF(AB3511,1,0)</x:f>
        <x:v>0</x:v>
      </x:c>
      <x:c r="AF3511" s="50" t="n">
        <x:f>IF(Y3511,1,0)+IF(Z3511,1,0)+IF(AA3511,1,0)+IF(AC3511,1,0)</x:f>
        <x:v>0</x:v>
      </x:c>
      <x:c r="AG3511" s="53" t="n">
        <x:v>44348</x:v>
      </x:c>
      <x:c r="AH3511" s="50" t="str">
        <x:v>S100W40V</x:v>
      </x:c>
      <x:c r="AI3511" s="50" t="str">
        <x:v>NetSalesSummaryOfBusinessResults</x:v>
      </x:c>
      <x:c r="AJ3511" s="50" t="str">
        <x:v>OperatingIncome</x:v>
      </x:c>
      <x:c r="AK3511" s="53" t="n">
        <x:v>45747</x:v>
      </x:c>
      <x:c r="AL3511" s="50" t="str">
        <x:v>365/365/365/366/365</x:v>
      </x:c>
      <x:c r="AM3511" s="51" t="n">
        <x:v>26490386</x:v>
      </x:c>
      <x:c r="AN3511" s="51" t="n">
        <x:v>778</x:v>
      </x:c>
      <x:c r="AO3511" s="51" t="n">
        <x:f>IFERROR(AM3511*AN3511,"")</x:f>
        <x:v>20609520308</x:v>
      </x:c>
      <x:c r="AP3511" s="56" t="n">
        <x:f>IFERROR(AO3511/(K3511*1000000),"")</x:f>
        <x:v>0.29144069670230216</x:v>
      </x:c>
      <x:c r="AQ3511" s="57" t="n">
        <x:v>103529653.33333331</x:v>
      </x:c>
      <x:c r="AR3511" s="52" t="n">
        <x:v>0.2683346147109214</x:v>
      </x:c>
      <x:c r="AS3511" s="52" t="n">
        <x:v>-0.2970638595076867</x:v>
      </x:c>
      <x:c r="AT3511" s="55" t="b">
        <x:v>1</x:v>
      </x:c>
      <x:c r="AU3511" s="50"/>
      <x:c r="AV3511" s="58" t="n">
        <x:v>-0.0947522508055773</x:v>
      </x:c>
      <x:c r="AW3511" s="50" t="n">
        <x:v>2570</x:v>
      </x:c>
      <x:c r="AX3511" s="50" t="str">
        <x:v>Core Moat</x:v>
      </x:c>
      <x:c r="AY3511" s="50" t="str">
        <x:v>目立つ機械的警告なし（定性確認は別途必要）</x:v>
      </x:c>
      <x:c r="AZ3511" s="59" t="str">
        <x:v>2025-06-25 14:38</x:v>
      </x:c>
      <x:c r="BA3511" s="53" t="n">
        <x:v>22555</x:v>
      </x:c>
      <x:c r="BB3511" s="50"/>
      <x:c r="BC3511" s="50"/>
      <x:c r="BD3511" s="50" t="str">
        <x:v>TOPIX Small 2</x:v>
      </x:c>
    </x:row>
    <x:row r="3512">
      <x:c r="A3512" s="50" t="n">
        <x:v>3511</x:v>
      </x:c>
      <x:c r="B3512" s="50" t="str">
        <x:v>3918</x:v>
      </x:c>
      <x:c r="C3512" s="50" t="str">
        <x:v>3918.T</x:v>
      </x:c>
      <x:c r="D3512" s="50" t="str">
        <x:v>PCI Holdings,INC.</x:v>
      </x:c>
      <x:c r="E3512" s="50" t="str">
        <x:v>Standard Market(Domestic)</x:v>
      </x:c>
      <x:c r="F3512" s="50" t="str">
        <x:v>Information &amp; Communication</x:v>
      </x:c>
      <x:c r="G3512" s="51" t="n">
        <x:v>21248.541</x:v>
      </x:c>
      <x:c r="H3512" s="51" t="n">
        <x:v>25170.06</x:v>
      </x:c>
      <x:c r="I3512" s="51" t="n">
        <x:v>28491.409</x:v>
      </x:c>
      <x:c r="J3512" s="51" t="n">
        <x:v>25084.943</x:v>
      </x:c>
      <x:c r="K3512" s="51" t="n">
        <x:v>13278.225</x:v>
      </x:c>
      <x:c r="L3512" s="52" t="n">
        <x:f>IFERROR(H3512/G3512-1,"")</x:f>
        <x:v>0.1845547418996909</x:v>
      </x:c>
      <x:c r="M3512" s="52" t="n">
        <x:f>IFERROR(I3512/H3512-1,"")</x:f>
        <x:v>0.1319563401914814</x:v>
      </x:c>
      <x:c r="N3512" s="52" t="n">
        <x:f>IFERROR(J3512/I3512-1,"")</x:f>
        <x:v>-0.11956116315623422</x:v>
      </x:c>
      <x:c r="O3512" s="52" t="n">
        <x:f>IFERROR(K3512/J3512-1,"")</x:f>
        <x:v>-0.470669516769482</x:v>
      </x:c>
      <x:c r="P3512" s="52" t="n">
        <x:f>IFERROR((K3512/G3512)^(1/4)-1,"")</x:f>
        <x:v>-0.11089566635891424</x:v>
      </x:c>
      <x:c r="Q3512" s="51" t="n">
        <x:v>679.893</x:v>
      </x:c>
      <x:c r="R3512" s="52" t="n">
        <x:f>IFERROR(Q3512/K3512,"")</x:f>
        <x:v>0.05120360590365053</x:v>
      </x:c>
      <x:c r="S3512" s="53" t="n">
        <x:v>42217</x:v>
      </x:c>
      <x:c r="T3512" s="50" t="str">
        <x:v>EDINET_company_history</x:v>
      </x:c>
      <x:c r="U3512" s="50" t="str">
        <x:v>株式会社レスター</x:v>
      </x:c>
      <x:c r="V3512" s="54" t="n">
        <x:v>0.5114</x:v>
      </x:c>
      <x:c r="W3512" s="50" t="str">
        <x:v>戸澤 正人</x:v>
      </x:c>
      <x:c r="X3512" s="50" t="b">
        <x:f>AND(COUNT(L3512:O3512)=4,L3512&gt;='設定'!$B$6,M3512&gt;='設定'!$B$6,N3512&gt;='設定'!$B$6,O3512&gt;='設定'!$B$6)</x:f>
        <x:v>0</x:v>
      </x:c>
      <x:c r="Y3512" s="50" t="b">
        <x:f>AND(COUNT(G3512:K3512)=5,P3512&gt;='設定'!$B$7)</x:f>
        <x:v>0</x:v>
      </x:c>
      <x:c r="Z3512" s="50" t="b">
        <x:f>AND(ISNUMBER(R3512),R3512&gt;='設定'!$B$8)</x:f>
        <x:v>0</x:v>
      </x:c>
      <x:c r="AA3512" s="50" t="b">
        <x:f>AND(ISNUMBER(S3512),S3512&gt;=DATE(YEAR('設定'!$B$10)-'設定'!$B$9,MONTH('設定'!$B$10),DAY('設定'!$B$10)))</x:f>
        <x:v>0</x:v>
      </x:c>
      <x:c r="AB3512" s="55" t="b">
        <x:v>0</x:v>
      </x:c>
      <x:c r="AC3512" s="55" t="b">
        <x:v>0</x:v>
      </x:c>
      <x:c r="AD3512" s="50" t="n">
        <x:f>IF(X3512,1,0)+IF(Z3512,1,0)+IF(AA3512,1,0)+IF(AB3512,1,0)</x:f>
        <x:v>0</x:v>
      </x:c>
      <x:c r="AE3512" s="50" t="n">
        <x:f>IF(Y3512,1,0)+IF(Z3512,1,0)+IF(AA3512,1,0)+IF(AB3512,1,0)</x:f>
        <x:v>0</x:v>
      </x:c>
      <x:c r="AF3512" s="50" t="n">
        <x:f>IF(Y3512,1,0)+IF(Z3512,1,0)+IF(AA3512,1,0)+IF(AC3512,1,0)</x:f>
        <x:v>0</x:v>
      </x:c>
      <x:c r="AG3512" s="53" t="n">
        <x:v>44348</x:v>
      </x:c>
      <x:c r="AH3512" s="50" t="str">
        <x:v>S100W0AD</x:v>
      </x:c>
      <x:c r="AI3512" s="50" t="str">
        <x:v>NetSalesSummaryOfBusinessResults</x:v>
      </x:c>
      <x:c r="AJ3512" s="50" t="str">
        <x:v>OperatingIncome</x:v>
      </x:c>
      <x:c r="AK3512" s="53" t="n">
        <x:v>45747</x:v>
      </x:c>
      <x:c r="AL3512" s="50" t="str">
        <x:v>365/365/365/366/182</x:v>
      </x:c>
      <x:c r="AM3512" s="51" t="n">
        <x:v>9904100</x:v>
      </x:c>
      <x:c r="AN3512" s="51" t="n">
        <x:v>1190</x:v>
      </x:c>
      <x:c r="AO3512" s="51" t="n">
        <x:f>IFERROR(AM3512*AN3512,"")</x:f>
        <x:v>11785879000</x:v>
      </x:c>
      <x:c r="AP3512" s="56" t="n">
        <x:f>IFERROR(AO3512/(K3512*1000000),"")</x:f>
        <x:v>0.8876095261226558</x:v>
      </x:c>
      <x:c r="AQ3512" s="57" t="n">
        <x:v>30159701.666666668</x:v>
      </x:c>
      <x:c r="AR3512" s="52" t="n">
        <x:v>0.336395334974588</x:v>
      </x:c>
      <x:c r="AS3512" s="52" t="n">
        <x:v>-0.3571872949737409</x:v>
      </x:c>
      <x:c r="AT3512" s="55" t="b">
        <x:v>1</x:v>
      </x:c>
      <x:c r="AU3512" s="50"/>
      <x:c r="AV3512" s="58" t="n">
        <x:v>-0.0487167798610017</x:v>
      </x:c>
      <x:c r="AW3512" s="50" t="n">
        <x:v>2255</x:v>
      </x:c>
      <x:c r="AX3512" s="50" t="str">
        <x:v>Future Moat</x:v>
      </x:c>
      <x:c r="AY3512" s="50" t="str">
        <x:v>目立つ機械的警告なし（定性確認は別途必要）</x:v>
      </x:c>
      <x:c r="AZ3512" s="59" t="str">
        <x:v>2025-06-20 16:00</x:v>
      </x:c>
      <x:c r="BA3512" s="53" t="n">
        <x:v>42217</x:v>
      </x:c>
      <x:c r="BB3512" s="50"/>
      <x:c r="BC3512" s="50"/>
      <x:c r="BD3512" s="50"/>
    </x:row>
    <x:row r="3513">
      <x:c r="A3513" s="50" t="n">
        <x:v>3512</x:v>
      </x:c>
      <x:c r="B3513" s="50" t="str">
        <x:v>3664</x:v>
      </x:c>
      <x:c r="C3513" s="50" t="str">
        <x:v>3664.T</x:v>
      </x:c>
      <x:c r="D3513" s="50" t="str">
        <x:v>WIZE INC.</x:v>
      </x:c>
      <x:c r="E3513" s="50" t="str">
        <x:v>Growth Market(Domestic)</x:v>
      </x:c>
      <x:c r="F3513" s="50" t="str">
        <x:v>Information &amp; Communication</x:v>
      </x:c>
      <x:c r="G3513" s="51" t="n">
        <x:v>4537.097</x:v>
      </x:c>
      <x:c r="H3513" s="51" t="n">
        <x:v>3587.967</x:v>
      </x:c>
      <x:c r="I3513" s="51" t="n">
        <x:v>3372.189</x:v>
      </x:c>
      <x:c r="J3513" s="51" t="n">
        <x:v>3071.142</x:v>
      </x:c>
      <x:c r="K3513" s="51" t="n">
        <x:v>2808.134</x:v>
      </x:c>
      <x:c r="L3513" s="52" t="n">
        <x:f>IFERROR(H3513/G3513-1,"")</x:f>
        <x:v>-0.2091932352338951</x:v>
      </x:c>
      <x:c r="M3513" s="52" t="n">
        <x:f>IFERROR(I3513/H3513-1,"")</x:f>
        <x:v>-0.060139349107726</x:v>
      </x:c>
      <x:c r="N3513" s="52" t="n">
        <x:f>IFERROR(J3513/I3513-1,"")</x:f>
        <x:v>-0.08927346598900598</x:v>
      </x:c>
      <x:c r="O3513" s="52" t="n">
        <x:f>IFERROR(K3513/J3513-1,"")</x:f>
        <x:v>-0.08563850189929345</x:v>
      </x:c>
      <x:c r="P3513" s="52" t="n">
        <x:f>IFERROR((K3513/G3513)^(1/4)-1,"")</x:f>
        <x:v>-0.11302793733399574</x:v>
      </x:c>
      <x:c r="Q3513" s="51" t="n">
        <x:v>-327.818</x:v>
      </x:c>
      <x:c r="R3513" s="52" t="n">
        <x:f>IFERROR(Q3513/K3513,"")</x:f>
        <x:v>-0.1167387311289276</x:v>
      </x:c>
      <x:c r="S3513" s="53" t="n">
        <x:v>41061</x:v>
      </x:c>
      <x:c r="T3513" s="50" t="str">
        <x:v>EDINET_company_history</x:v>
      </x:c>
      <x:c r="U3513" s="50" t="str">
        <x:v>楽天証券株式会社</x:v>
      </x:c>
      <x:c r="V3513" s="54" t="n">
        <x:v>0.058</x:v>
      </x:c>
      <x:c r="W3513" s="50" t="str">
        <x:v>藪 考 樹</x:v>
      </x:c>
      <x:c r="X3513" s="50" t="b">
        <x:f>AND(COUNT(L3513:O3513)=4,L3513&gt;='設定'!$B$6,M3513&gt;='設定'!$B$6,N3513&gt;='設定'!$B$6,O3513&gt;='設定'!$B$6)</x:f>
        <x:v>0</x:v>
      </x:c>
      <x:c r="Y3513" s="50" t="b">
        <x:f>AND(COUNT(G3513:K3513)=5,P3513&gt;='設定'!$B$7)</x:f>
        <x:v>0</x:v>
      </x:c>
      <x:c r="Z3513" s="50" t="b">
        <x:f>AND(ISNUMBER(R3513),R3513&gt;='設定'!$B$8)</x:f>
        <x:v>0</x:v>
      </x:c>
      <x:c r="AA3513" s="50" t="b">
        <x:f>AND(ISNUMBER(S3513),S3513&gt;=DATE(YEAR('設定'!$B$10)-'設定'!$B$9,MONTH('設定'!$B$10),DAY('設定'!$B$10)))</x:f>
        <x:v>0</x:v>
      </x:c>
      <x:c r="AB3513" s="55" t="b">
        <x:v>0</x:v>
      </x:c>
      <x:c r="AC3513" s="55" t="b">
        <x:v>0</x:v>
      </x:c>
      <x:c r="AD3513" s="50" t="n">
        <x:f>IF(X3513,1,0)+IF(Z3513,1,0)+IF(AA3513,1,0)+IF(AB3513,1,0)</x:f>
        <x:v>0</x:v>
      </x:c>
      <x:c r="AE3513" s="50" t="n">
        <x:f>IF(Y3513,1,0)+IF(Z3513,1,0)+IF(AA3513,1,0)+IF(AB3513,1,0)</x:f>
        <x:v>0</x:v>
      </x:c>
      <x:c r="AF3513" s="50" t="n">
        <x:f>IF(Y3513,1,0)+IF(Z3513,1,0)+IF(AA3513,1,0)+IF(AC3513,1,0)</x:f>
        <x:v>0</x:v>
      </x:c>
      <x:c r="AG3513" s="53" t="n">
        <x:v>44348</x:v>
      </x:c>
      <x:c r="AH3513" s="50" t="str">
        <x:v>S100XTGV</x:v>
      </x:c>
      <x:c r="AI3513" s="50" t="str">
        <x:v>NetSalesSummaryOfBusinessResults</x:v>
      </x:c>
      <x:c r="AJ3513" s="50" t="str">
        <x:v>OperatingIncome</x:v>
      </x:c>
      <x:c r="AK3513" s="53" t="n">
        <x:v>46022</x:v>
      </x:c>
      <x:c r="AL3513" s="50" t="str">
        <x:v>365/365/365/366/365</x:v>
      </x:c>
      <x:c r="AM3513" s="51" t="n">
        <x:v>84638307</x:v>
      </x:c>
      <x:c r="AN3513" s="51" t="n">
        <x:v>24</x:v>
      </x:c>
      <x:c r="AO3513" s="51" t="n">
        <x:f>IFERROR(AM3513*AN3513,"")</x:f>
        <x:v>2031319368</x:v>
      </x:c>
      <x:c r="AP3513" s="56" t="n">
        <x:f>IFERROR(AO3513/(K3513*1000000),"")</x:f>
        <x:v>0.7233698135487836</x:v>
      </x:c>
      <x:c r="AQ3513" s="57" t="n">
        <x:v>180657430</x:v>
      </x:c>
      <x:c r="AR3513" s="52" t="n">
        <x:v>0.8045612198208693</x:v>
      </x:c>
      <x:c r="AS3513" s="52" t="n">
        <x:v>-0.7913043478260869</x:v>
      </x:c>
      <x:c r="AT3513" s="55" t="b">
        <x:v>0</x:v>
      </x:c>
      <x:c r="AU3513" s="50" t="str">
        <x:v>repeated_operating_loss;repeated_negative_operating_cf</x:v>
      </x:c>
      <x:c r="AV3513" s="58" t="n">
        <x:v>-0.6288919423765984</x:v>
      </x:c>
      <x:c r="AW3513" s="50" t="n">
        <x:v>3553</x:v>
      </x:c>
      <x:c r="AX3513" s="50" t="str">
        <x:v>Future Moat</x:v>
      </x:c>
      <x:c r="AY3513" s="50" t="str">
        <x:v>既存適格性フィルター不通過: repeated_operating_loss;repeated_negative_operating_cf / 年率ボラティリティ60%以上 / ローカル5年最大下落率-60%以下</x:v>
      </x:c>
      <x:c r="AZ3513" s="59" t="str">
        <x:v>2026-03-25 11:26</x:v>
      </x:c>
      <x:c r="BA3513" s="53" t="n">
        <x:v>41061</x:v>
      </x:c>
      <x:c r="BB3513" s="50"/>
      <x:c r="BC3513" s="50"/>
      <x:c r="BD3513" s="50"/>
    </x:row>
    <x:row r="3514">
      <x:c r="A3514" s="50" t="n">
        <x:v>3513</x:v>
      </x:c>
      <x:c r="B3514" s="50" t="str">
        <x:v>4427</x:v>
      </x:c>
      <x:c r="C3514" s="50" t="str">
        <x:v>4427.T</x:v>
      </x:c>
      <x:c r="D3514" s="50" t="str">
        <x:v>EduLab,Inc.</x:v>
      </x:c>
      <x:c r="E3514" s="50" t="str">
        <x:v>Growth Market(Domestic)</x:v>
      </x:c>
      <x:c r="F3514" s="50" t="str">
        <x:v>Information &amp; Communication</x:v>
      </x:c>
      <x:c r="G3514" s="51" t="n">
        <x:v>10090.811</x:v>
      </x:c>
      <x:c r="H3514" s="51" t="n">
        <x:v>9758.424</x:v>
      </x:c>
      <x:c r="I3514" s="51" t="n">
        <x:v>7061.045</x:v>
      </x:c>
      <x:c r="J3514" s="51" t="n">
        <x:v>7141.884</x:v>
      </x:c>
      <x:c r="K3514" s="51" t="n">
        <x:v>6229.675</x:v>
      </x:c>
      <x:c r="L3514" s="52" t="n">
        <x:f>IFERROR(H3514/G3514-1,"")</x:f>
        <x:v>-0.032939572448636545</x:v>
      </x:c>
      <x:c r="M3514" s="52" t="n">
        <x:f>IFERROR(I3514/H3514-1,"")</x:f>
        <x:v>-0.2764154334757334</x:v>
      </x:c>
      <x:c r="N3514" s="52" t="n">
        <x:f>IFERROR(J3514/I3514-1,"")</x:f>
        <x:v>0.011448588700397666</x:v>
      </x:c>
      <x:c r="O3514" s="52" t="n">
        <x:f>IFERROR(K3514/J3514-1,"")</x:f>
        <x:v>-0.12772666148036005</x:v>
      </x:c>
      <x:c r="P3514" s="52" t="n">
        <x:f>IFERROR((K3514/G3514)^(1/4)-1,"")</x:f>
        <x:v>-0.11358962712808451</x:v>
      </x:c>
      <x:c r="Q3514" s="51" t="n">
        <x:v>391.647</x:v>
      </x:c>
      <x:c r="R3514" s="52" t="n">
        <x:f>IFERROR(Q3514/K3514,"")</x:f>
        <x:v>0.06286796662747254</x:v>
      </x:c>
      <x:c r="S3514" s="53" t="n">
        <x:v>43435</x:v>
      </x:c>
      <x:c r="T3514" s="50" t="str">
        <x:v>EDINET_company_history</x:v>
      </x:c>
      <x:c r="U3514" s="50" t="str">
        <x:v>株式会社ZE1</x:v>
      </x:c>
      <x:c r="V3514" s="54" t="n">
        <x:v>0.2943</x:v>
      </x:c>
      <x:c r="W3514" s="50" t="str">
        <x:v>廣實 学</x:v>
      </x:c>
      <x:c r="X3514" s="50" t="b">
        <x:f>AND(COUNT(L3514:O3514)=4,L3514&gt;='設定'!$B$6,M3514&gt;='設定'!$B$6,N3514&gt;='設定'!$B$6,O3514&gt;='設定'!$B$6)</x:f>
        <x:v>0</x:v>
      </x:c>
      <x:c r="Y3514" s="50" t="b">
        <x:f>AND(COUNT(G3514:K3514)=5,P3514&gt;='設定'!$B$7)</x:f>
        <x:v>0</x:v>
      </x:c>
      <x:c r="Z3514" s="50" t="b">
        <x:f>AND(ISNUMBER(R3514),R3514&gt;='設定'!$B$8)</x:f>
        <x:v>0</x:v>
      </x:c>
      <x:c r="AA3514" s="50" t="b">
        <x:f>AND(ISNUMBER(S3514),S3514&gt;=DATE(YEAR('設定'!$B$10)-'設定'!$B$9,MONTH('設定'!$B$10),DAY('設定'!$B$10)))</x:f>
        <x:v>0</x:v>
      </x:c>
      <x:c r="AB3514" s="55" t="b">
        <x:v>0</x:v>
      </x:c>
      <x:c r="AC3514" s="55" t="b">
        <x:v>0</x:v>
      </x:c>
      <x:c r="AD3514" s="50" t="n">
        <x:f>IF(X3514,1,0)+IF(Z3514,1,0)+IF(AA3514,1,0)+IF(AB3514,1,0)</x:f>
        <x:v>0</x:v>
      </x:c>
      <x:c r="AE3514" s="50" t="n">
        <x:f>IF(Y3514,1,0)+IF(Z3514,1,0)+IF(AA3514,1,0)+IF(AB3514,1,0)</x:f>
        <x:v>0</x:v>
      </x:c>
      <x:c r="AF3514" s="50" t="n">
        <x:f>IF(Y3514,1,0)+IF(Z3514,1,0)+IF(AA3514,1,0)+IF(AC3514,1,0)</x:f>
        <x:v>0</x:v>
      </x:c>
      <x:c r="AG3514" s="53" t="n">
        <x:v>44348</x:v>
      </x:c>
      <x:c r="AH3514" s="50" t="str">
        <x:v>S100XCYG</x:v>
      </x:c>
      <x:c r="AI3514" s="50" t="str">
        <x:v>NetSalesSummaryOfBusinessResults</x:v>
      </x:c>
      <x:c r="AJ3514" s="50" t="str">
        <x:v>OperatingIncome</x:v>
      </x:c>
      <x:c r="AK3514" s="53" t="n">
        <x:v>45930</x:v>
      </x:c>
      <x:c r="AL3514" s="50" t="str">
        <x:v>365/365/365/366/365</x:v>
      </x:c>
      <x:c r="AM3514" s="51" t="n">
        <x:v>10219970</x:v>
      </x:c>
      <x:c r="AN3514" s="51" t="n">
        <x:v>201</x:v>
      </x:c>
      <x:c r="AO3514" s="51" t="n">
        <x:f>IFERROR(AM3514*AN3514,"")</x:f>
        <x:v>2054213970</x:v>
      </x:c>
      <x:c r="AP3514" s="56" t="n">
        <x:f>IFERROR(AO3514/(K3514*1000000),"")</x:f>
        <x:v>0.32974657104905153</x:v>
      </x:c>
      <x:c r="AQ3514" s="57" t="n">
        <x:v>115055496.66666669</x:v>
      </x:c>
      <x:c r="AR3514" s="52" t="n">
        <x:v>0.7459751877511955</x:v>
      </x:c>
      <x:c r="AS3514" s="52" t="n">
        <x:v>-0.9661375661375662</x:v>
      </x:c>
      <x:c r="AT3514" s="55" t="b">
        <x:v>1</x:v>
      </x:c>
      <x:c r="AU3514" s="50"/>
      <x:c r="AV3514" s="58" t="n">
        <x:v>-0.3932058027728935</x:v>
      </x:c>
      <x:c r="AW3514" s="50" t="n">
        <x:v>3412</x:v>
      </x:c>
      <x:c r="AX3514" s="50" t="str">
        <x:v>Future Moat</x:v>
      </x:c>
      <x:c r="AY3514" s="50" t="str">
        <x:v>年率ボラティリティ60%以上 / ローカル5年最大下落率-60%以下</x:v>
      </x:c>
      <x:c r="AZ3514" s="59" t="str">
        <x:v>2025-12-24 16:27</x:v>
      </x:c>
      <x:c r="BA3514" s="53" t="n">
        <x:v>43435</x:v>
      </x:c>
      <x:c r="BB3514" s="50"/>
      <x:c r="BC3514" s="50"/>
      <x:c r="BD3514" s="50"/>
    </x:row>
    <x:row r="3515">
      <x:c r="A3515" s="50" t="n">
        <x:v>3514</x:v>
      </x:c>
      <x:c r="B3515" s="50" t="str">
        <x:v>7122</x:v>
      </x:c>
      <x:c r="C3515" s="50" t="str">
        <x:v>7122.T</x:v>
      </x:c>
      <x:c r="D3515" s="50" t="str">
        <x:v>THE KINKI SHARYO CO.,LTD.</x:v>
      </x:c>
      <x:c r="E3515" s="50" t="str">
        <x:v>Standard Market(Domestic)</x:v>
      </x:c>
      <x:c r="F3515" s="50" t="str">
        <x:v>Transportation Equipment</x:v>
      </x:c>
      <x:c r="G3515" s="51" t="n">
        <x:v>49419</x:v>
      </x:c>
      <x:c r="H3515" s="51" t="n">
        <x:v>39334</x:v>
      </x:c>
      <x:c r="I3515" s="51" t="n">
        <x:v>35873</x:v>
      </x:c>
      <x:c r="J3515" s="51" t="n">
        <x:v>43154</x:v>
      </x:c>
      <x:c r="K3515" s="51" t="n">
        <x:v>30257</x:v>
      </x:c>
      <x:c r="L3515" s="52" t="n">
        <x:f>IFERROR(H3515/G3515-1,"")</x:f>
        <x:v>-0.20407130860600176</x:v>
      </x:c>
      <x:c r="M3515" s="52" t="n">
        <x:f>IFERROR(I3515/H3515-1,"")</x:f>
        <x:v>-0.08799003406721917</x:v>
      </x:c>
      <x:c r="N3515" s="52" t="n">
        <x:f>IFERROR(J3515/I3515-1,"")</x:f>
        <x:v>0.2029660190115128</x:v>
      </x:c>
      <x:c r="O3515" s="52" t="n">
        <x:f>IFERROR(K3515/J3515-1,"")</x:f>
        <x:v>-0.29885989711266625</x:v>
      </x:c>
      <x:c r="P3515" s="52" t="n">
        <x:f>IFERROR((K3515/G3515)^(1/4)-1,"")</x:f>
        <x:v>-0.1154284281049619</x:v>
      </x:c>
      <x:c r="Q3515" s="51" t="n">
        <x:v>232</x:v>
      </x:c>
      <x:c r="R3515" s="52" t="n">
        <x:f>IFERROR(Q3515/K3515,"")</x:f>
        <x:v>0.00766764715603001</x:v>
      </x:c>
      <x:c r="S3515" s="53" t="n">
        <x:v>18019</x:v>
      </x:c>
      <x:c r="T3515" s="50" t="str">
        <x:v>EDINET_company_history</x:v>
      </x:c>
      <x:c r="U3515" s="50" t="str">
        <x:v>日本マスタートラスト信託銀行株式会社（近畿日本鉄道株式会社退職給付信託口）</x:v>
      </x:c>
      <x:c r="V3515" s="54" t="n">
        <x:v>0.303</x:v>
      </x:c>
      <x:c r="W3515" s="50" t="str">
        <x:v>吉 川 富 雄</x:v>
      </x:c>
      <x:c r="X3515" s="50" t="b">
        <x:f>AND(COUNT(L3515:O3515)=4,L3515&gt;='設定'!$B$6,M3515&gt;='設定'!$B$6,N3515&gt;='設定'!$B$6,O3515&gt;='設定'!$B$6)</x:f>
        <x:v>0</x:v>
      </x:c>
      <x:c r="Y3515" s="50" t="b">
        <x:f>AND(COUNT(G3515:K3515)=5,P3515&gt;='設定'!$B$7)</x:f>
        <x:v>0</x:v>
      </x:c>
      <x:c r="Z3515" s="50" t="b">
        <x:f>AND(ISNUMBER(R3515),R3515&gt;='設定'!$B$8)</x:f>
        <x:v>0</x:v>
      </x:c>
      <x:c r="AA3515" s="50" t="b">
        <x:f>AND(ISNUMBER(S3515),S3515&gt;=DATE(YEAR('設定'!$B$10)-'設定'!$B$9,MONTH('設定'!$B$10),DAY('設定'!$B$10)))</x:f>
        <x:v>0</x:v>
      </x:c>
      <x:c r="AB3515" s="55" t="b">
        <x:v>0</x:v>
      </x:c>
      <x:c r="AC3515" s="55" t="b">
        <x:v>0</x:v>
      </x:c>
      <x:c r="AD3515" s="50" t="n">
        <x:f>IF(X3515,1,0)+IF(Z3515,1,0)+IF(AA3515,1,0)+IF(AB3515,1,0)</x:f>
        <x:v>0</x:v>
      </x:c>
      <x:c r="AE3515" s="50" t="n">
        <x:f>IF(Y3515,1,0)+IF(Z3515,1,0)+IF(AA3515,1,0)+IF(AB3515,1,0)</x:f>
        <x:v>0</x:v>
      </x:c>
      <x:c r="AF3515" s="50" t="n">
        <x:f>IF(Y3515,1,0)+IF(Z3515,1,0)+IF(AA3515,1,0)+IF(AC3515,1,0)</x:f>
        <x:v>0</x:v>
      </x:c>
      <x:c r="AG3515" s="53" t="n">
        <x:v>44348</x:v>
      </x:c>
      <x:c r="AH3515" s="50" t="str">
        <x:v>S100W4MK</x:v>
      </x:c>
      <x:c r="AI3515" s="50" t="str">
        <x:v>NetSalesSummaryOfBusinessResults</x:v>
      </x:c>
      <x:c r="AJ3515" s="50" t="str">
        <x:v>OperatingIncome</x:v>
      </x:c>
      <x:c r="AK3515" s="53" t="n">
        <x:v>45747</x:v>
      </x:c>
      <x:c r="AL3515" s="50" t="str">
        <x:v>365/365/365/366/365</x:v>
      </x:c>
      <x:c r="AM3515" s="51" t="n">
        <x:v>6880459</x:v>
      </x:c>
      <x:c r="AN3515" s="51" t="n">
        <x:v>2339</x:v>
      </x:c>
      <x:c r="AO3515" s="51" t="n">
        <x:f>IFERROR(AM3515*AN3515,"")</x:f>
        <x:v>16093393601</x:v>
      </x:c>
      <x:c r="AP3515" s="56" t="n">
        <x:f>IFERROR(AO3515/(K3515*1000000),"")</x:f>
        <x:v>0.5318899296361173</x:v>
      </x:c>
      <x:c r="AQ3515" s="57" t="n">
        <x:v>14653890</x:v>
      </x:c>
      <x:c r="AR3515" s="52" t="n">
        <x:v>0.3316432047590318</x:v>
      </x:c>
      <x:c r="AS3515" s="52" t="n">
        <x:v>-0.527918432662771</x:v>
      </x:c>
      <x:c r="AT3515" s="55" t="b">
        <x:v>0</x:v>
      </x:c>
      <x:c r="AU3515" s="50" t="str">
        <x:v>low_liquidity</x:v>
      </x:c>
      <x:c r="AV3515" s="58" t="n">
        <x:v>-0.0752083703594003</x:v>
      </x:c>
      <x:c r="AW3515" s="50" t="n">
        <x:v>2437</x:v>
      </x:c>
      <x:c r="AX3515" s="50" t="str">
        <x:v>Future Moat</x:v>
      </x:c>
      <x:c r="AY3515" s="50" t="str">
        <x:v>既存適格性フィルター不通過: low_liquidity / 60日平均売買代金2,000万円未満</x:v>
      </x:c>
      <x:c r="AZ3515" s="59" t="str">
        <x:v>2025-06-25 13:00</x:v>
      </x:c>
      <x:c r="BA3515" s="53" t="n">
        <x:v>18019</x:v>
      </x:c>
      <x:c r="BB3515" s="50"/>
      <x:c r="BC3515" s="50"/>
      <x:c r="BD3515" s="50"/>
    </x:row>
    <x:row r="3516">
      <x:c r="A3516" s="50" t="n">
        <x:v>3515</x:v>
      </x:c>
      <x:c r="B3516" s="50" t="str">
        <x:v>3727</x:v>
      </x:c>
      <x:c r="C3516" s="50" t="str">
        <x:v>3727.T</x:v>
      </x:c>
      <x:c r="D3516" s="50" t="str">
        <x:v>Aplix Corporation</x:v>
      </x:c>
      <x:c r="E3516" s="50" t="str">
        <x:v>Growth Market(Domestic)</x:v>
      </x:c>
      <x:c r="F3516" s="50" t="str">
        <x:v>Information &amp; Communication</x:v>
      </x:c>
      <x:c r="G3516" s="51" t="n">
        <x:v>612.013</x:v>
      </x:c>
      <x:c r="H3516" s="51" t="n">
        <x:v>600.58</x:v>
      </x:c>
      <x:c r="I3516" s="51" t="n">
        <x:v>645.373</x:v>
      </x:c>
      <x:c r="J3516" s="51" t="n">
        <x:v>586.302</x:v>
      </x:c>
      <x:c r="K3516" s="51" t="n">
        <x:v>373.995</x:v>
      </x:c>
      <x:c r="L3516" s="52" t="n">
        <x:f>IFERROR(H3516/G3516-1,"")</x:f>
        <x:v>-0.018680975730907656</x:v>
      </x:c>
      <x:c r="M3516" s="52" t="n">
        <x:f>IFERROR(I3516/H3516-1,"")</x:f>
        <x:v>0.07458290319357963</x:v>
      </x:c>
      <x:c r="N3516" s="52" t="n">
        <x:f>IFERROR(J3516/I3516-1,"")</x:f>
        <x:v>-0.09153001442576625</x:v>
      </x:c>
      <x:c r="O3516" s="52" t="n">
        <x:f>IFERROR(K3516/J3516-1,"")</x:f>
        <x:v>-0.3621120173562431</x:v>
      </x:c>
      <x:c r="P3516" s="52" t="n">
        <x:f>IFERROR((K3516/G3516)^(1/4)-1,"")</x:f>
        <x:v>-0.11584931607677029</x:v>
      </x:c>
      <x:c r="Q3516" s="51" t="n">
        <x:v>-222.942</x:v>
      </x:c>
      <x:c r="R3516" s="52" t="n">
        <x:f>IFERROR(Q3516/K3516,"")</x:f>
        <x:v>-0.5961095736574018</x:v>
      </x:c>
      <x:c r="S3516" s="53" t="n">
        <x:v>37956</x:v>
      </x:c>
      <x:c r="T3516" s="50" t="str">
        <x:v>EDINET_company_history</x:v>
      </x:c>
      <x:c r="U3516" s="50" t="str">
        <x:v>株式会社光通信</x:v>
      </x:c>
      <x:c r="V3516" s="54" t="n">
        <x:v>0.0506</x:v>
      </x:c>
      <x:c r="W3516" s="50" t="str">
        <x:v>倉林 聡子</x:v>
      </x:c>
      <x:c r="X3516" s="50" t="b">
        <x:f>AND(COUNT(L3516:O3516)=4,L3516&gt;='設定'!$B$6,M3516&gt;='設定'!$B$6,N3516&gt;='設定'!$B$6,O3516&gt;='設定'!$B$6)</x:f>
        <x:v>0</x:v>
      </x:c>
      <x:c r="Y3516" s="50" t="b">
        <x:f>AND(COUNT(G3516:K3516)=5,P3516&gt;='設定'!$B$7)</x:f>
        <x:v>0</x:v>
      </x:c>
      <x:c r="Z3516" s="50" t="b">
        <x:f>AND(ISNUMBER(R3516),R3516&gt;='設定'!$B$8)</x:f>
        <x:v>0</x:v>
      </x:c>
      <x:c r="AA3516" s="50" t="b">
        <x:f>AND(ISNUMBER(S3516),S3516&gt;=DATE(YEAR('設定'!$B$10)-'設定'!$B$9,MONTH('設定'!$B$10),DAY('設定'!$B$10)))</x:f>
        <x:v>0</x:v>
      </x:c>
      <x:c r="AB3516" s="55" t="b">
        <x:v>0</x:v>
      </x:c>
      <x:c r="AC3516" s="55" t="b">
        <x:v>0</x:v>
      </x:c>
      <x:c r="AD3516" s="50" t="n">
        <x:f>IF(X3516,1,0)+IF(Z3516,1,0)+IF(AA3516,1,0)+IF(AB3516,1,0)</x:f>
        <x:v>0</x:v>
      </x:c>
      <x:c r="AE3516" s="50" t="n">
        <x:f>IF(Y3516,1,0)+IF(Z3516,1,0)+IF(AA3516,1,0)+IF(AB3516,1,0)</x:f>
        <x:v>0</x:v>
      </x:c>
      <x:c r="AF3516" s="50" t="n">
        <x:f>IF(Y3516,1,0)+IF(Z3516,1,0)+IF(AA3516,1,0)+IF(AC3516,1,0)</x:f>
        <x:v>0</x:v>
      </x:c>
      <x:c r="AG3516" s="53" t="n">
        <x:v>44348</x:v>
      </x:c>
      <x:c r="AH3516" s="50" t="str">
        <x:v>S100XV4W</x:v>
      </x:c>
      <x:c r="AI3516" s="50" t="str">
        <x:v>NetSalesSummaryOfBusinessResults</x:v>
      </x:c>
      <x:c r="AJ3516" s="50" t="str">
        <x:v>OperatingIncome</x:v>
      </x:c>
      <x:c r="AK3516" s="53" t="n">
        <x:v>46022</x:v>
      </x:c>
      <x:c r="AL3516" s="50" t="str">
        <x:v>365/365/365/366/365</x:v>
      </x:c>
      <x:c r="AM3516" s="51" t="n">
        <x:v>21806230</x:v>
      </x:c>
      <x:c r="AN3516" s="51" t="n">
        <x:v>141</x:v>
      </x:c>
      <x:c r="AO3516" s="51" t="n">
        <x:f>IFERROR(AM3516*AN3516,"")</x:f>
        <x:v>3074678430</x:v>
      </x:c>
      <x:c r="AP3516" s="56" t="n">
        <x:f>IFERROR(AO3516/(K3516*1000000),"")</x:f>
        <x:v>8.221175229615369</x:v>
      </x:c>
      <x:c r="AQ3516" s="57" t="n">
        <x:v>20534688.333333332</x:v>
      </x:c>
      <x:c r="AR3516" s="52" t="n">
        <x:v>0.5514308947549639</x:v>
      </x:c>
      <x:c r="AS3516" s="52" t="n">
        <x:v>-0.5367965082022126</x:v>
      </x:c>
      <x:c r="AT3516" s="55" t="b">
        <x:v>0</x:v>
      </x:c>
      <x:c r="AU3516" s="50" t="str">
        <x:v>missing_financial_data;repeated_operating_loss;extreme_profitability_outlier</x:v>
      </x:c>
      <x:c r="AV3516" s="58" t="n">
        <x:v>-0.4061737057358474</x:v>
      </x:c>
      <x:c r="AW3516" s="50" t="n">
        <x:v>3420</x:v>
      </x:c>
      <x:c r="AX3516" s="50" t="str">
        <x:v>Future Moat</x:v>
      </x:c>
      <x:c r="AY3516" s="50" t="str">
        <x:v>既存適格性フィルター不通過: missing_financial_data;repeated_operating_loss;extreme_profitability_outlier</x:v>
      </x:c>
      <x:c r="AZ3516" s="59" t="str">
        <x:v>2026-03-30 12:22</x:v>
      </x:c>
      <x:c r="BA3516" s="53" t="n">
        <x:v>37956</x:v>
      </x:c>
      <x:c r="BB3516" s="50"/>
      <x:c r="BC3516" s="50"/>
      <x:c r="BD3516" s="50"/>
    </x:row>
    <x:row r="3517">
      <x:c r="A3517" s="50" t="n">
        <x:v>3516</x:v>
      </x:c>
      <x:c r="B3517" s="50" t="str">
        <x:v>3985</x:v>
      </x:c>
      <x:c r="C3517" s="50" t="str">
        <x:v>3985.T</x:v>
      </x:c>
      <x:c r="D3517" s="50" t="str">
        <x:v>TEMONA.inc.</x:v>
      </x:c>
      <x:c r="E3517" s="50" t="str">
        <x:v>Standard Market(Domestic)</x:v>
      </x:c>
      <x:c r="F3517" s="50" t="str">
        <x:v>Information &amp; Communication</x:v>
      </x:c>
      <x:c r="G3517" s="51" t="n">
        <x:v>2405.091</x:v>
      </x:c>
      <x:c r="H3517" s="51" t="n">
        <x:v>1892.937</x:v>
      </x:c>
      <x:c r="I3517" s="51" t="n">
        <x:v>1856.235</x:v>
      </x:c>
      <x:c r="J3517" s="51" t="n">
        <x:v>1455.665</x:v>
      </x:c>
      <x:c r="K3517" s="51" t="n">
        <x:v>1411.959</x:v>
      </x:c>
      <x:c r="L3517" s="52" t="n">
        <x:f>IFERROR(H3517/G3517-1,"")</x:f>
        <x:v>-0.2129457887456233</x:v>
      </x:c>
      <x:c r="M3517" s="52" t="n">
        <x:f>IFERROR(I3517/H3517-1,"")</x:f>
        <x:v>-0.01938891785622021</x:v>
      </x:c>
      <x:c r="N3517" s="52" t="n">
        <x:f>IFERROR(J3517/I3517-1,"")</x:f>
        <x:v>-0.2157970300096701</x:v>
      </x:c>
      <x:c r="O3517" s="52" t="n">
        <x:f>IFERROR(K3517/J3517-1,"")</x:f>
        <x:v>-0.030024765313447777</x:v>
      </x:c>
      <x:c r="P3517" s="52" t="n">
        <x:f>IFERROR((K3517/G3517)^(1/4)-1,"")</x:f>
        <x:v>-0.12466832710840114</x:v>
      </x:c>
      <x:c r="Q3517" s="51" t="n">
        <x:v>123.64</x:v>
      </x:c>
      <x:c r="R3517" s="52" t="n">
        <x:f>IFERROR(Q3517/K3517,"")</x:f>
        <x:v>0.08756628202376981</x:v>
      </x:c>
      <x:c r="S3517" s="53" t="n">
        <x:v>42826</x:v>
      </x:c>
      <x:c r="T3517" s="50" t="str">
        <x:v>EDINET_company_history</x:v>
      </x:c>
      <x:c r="U3517" s="50" t="str">
        <x:v>株式会社gatz</x:v>
      </x:c>
      <x:c r="V3517" s="54" t="n">
        <x:v>0.3505</x:v>
      </x:c>
      <x:c r="W3517" s="50" t="str">
        <x:v>佐川 隼人 / 本多 渉</x:v>
      </x:c>
      <x:c r="X3517" s="50" t="b">
        <x:f>AND(COUNT(L3517:O3517)=4,L3517&gt;='設定'!$B$6,M3517&gt;='設定'!$B$6,N3517&gt;='設定'!$B$6,O3517&gt;='設定'!$B$6)</x:f>
        <x:v>0</x:v>
      </x:c>
      <x:c r="Y3517" s="50" t="b">
        <x:f>AND(COUNT(G3517:K3517)=5,P3517&gt;='設定'!$B$7)</x:f>
        <x:v>0</x:v>
      </x:c>
      <x:c r="Z3517" s="50" t="b">
        <x:f>AND(ISNUMBER(R3517),R3517&gt;='設定'!$B$8)</x:f>
        <x:v>0</x:v>
      </x:c>
      <x:c r="AA3517" s="50" t="b">
        <x:f>AND(ISNUMBER(S3517),S3517&gt;=DATE(YEAR('設定'!$B$10)-'設定'!$B$9,MONTH('設定'!$B$10),DAY('設定'!$B$10)))</x:f>
        <x:v>0</x:v>
      </x:c>
      <x:c r="AB3517" s="55" t="b">
        <x:v>0</x:v>
      </x:c>
      <x:c r="AC3517" s="55" t="b">
        <x:v>0</x:v>
      </x:c>
      <x:c r="AD3517" s="50" t="n">
        <x:f>IF(X3517,1,0)+IF(Z3517,1,0)+IF(AA3517,1,0)+IF(AB3517,1,0)</x:f>
        <x:v>0</x:v>
      </x:c>
      <x:c r="AE3517" s="50" t="n">
        <x:f>IF(Y3517,1,0)+IF(Z3517,1,0)+IF(AA3517,1,0)+IF(AB3517,1,0)</x:f>
        <x:v>0</x:v>
      </x:c>
      <x:c r="AF3517" s="50" t="n">
        <x:f>IF(Y3517,1,0)+IF(Z3517,1,0)+IF(AA3517,1,0)+IF(AC3517,1,0)</x:f>
        <x:v>0</x:v>
      </x:c>
      <x:c r="AG3517" s="53" t="n">
        <x:v>44348</x:v>
      </x:c>
      <x:c r="AH3517" s="50" t="str">
        <x:v>S100XBTL</x:v>
      </x:c>
      <x:c r="AI3517" s="50" t="str">
        <x:v>NetSalesSummaryOfBusinessResults</x:v>
      </x:c>
      <x:c r="AJ3517" s="50" t="str">
        <x:v>OperatingIncome</x:v>
      </x:c>
      <x:c r="AK3517" s="53" t="n">
        <x:v>45930</x:v>
      </x:c>
      <x:c r="AL3517" s="50" t="str">
        <x:v>365/365/365/366/365</x:v>
      </x:c>
      <x:c r="AM3517" s="51" t="n">
        <x:v>11438120</x:v>
      </x:c>
      <x:c r="AN3517" s="51" t="n">
        <x:v>175</x:v>
      </x:c>
      <x:c r="AO3517" s="51" t="n">
        <x:f>IFERROR(AM3517*AN3517,"")</x:f>
        <x:v>2001671000</x:v>
      </x:c>
      <x:c r="AP3517" s="56" t="n">
        <x:f>IFERROR(AO3517/(K3517*1000000),"")</x:f>
        <x:v>1.4176551868715734</x:v>
      </x:c>
      <x:c r="AQ3517" s="57" t="n">
        <x:v>4532773.333333333</x:v>
      </x:c>
      <x:c r="AR3517" s="52" t="n">
        <x:v>0.5797100672558324</x:v>
      </x:c>
      <x:c r="AS3517" s="52" t="n">
        <x:v>-0.8772619984264358</x:v>
      </x:c>
      <x:c r="AT3517" s="55" t="b">
        <x:v>0</x:v>
      </x:c>
      <x:c r="AU3517" s="50" t="str">
        <x:v>low_liquidity</x:v>
      </x:c>
      <x:c r="AV3517" s="58" t="n">
        <x:v>-0.279068998266735</x:v>
      </x:c>
      <x:c r="AW3517" s="50" t="n">
        <x:v>3246</x:v>
      </x:c>
      <x:c r="AX3517" s="50" t="str">
        <x:v>Future Moat</x:v>
      </x:c>
      <x:c r="AY3517" s="50" t="str">
        <x:v>既存適格性フィルター不通過: low_liquidity / 60日平均売買代金2,000万円未満 / ローカル5年最大下落率-60%以下</x:v>
      </x:c>
      <x:c r="AZ3517" s="59" t="str">
        <x:v>2025-12-22 16:00</x:v>
      </x:c>
      <x:c r="BA3517" s="53" t="n">
        <x:v>42826</x:v>
      </x:c>
      <x:c r="BB3517" s="50"/>
      <x:c r="BC3517" s="50"/>
      <x:c r="BD3517" s="50"/>
    </x:row>
    <x:row r="3518">
      <x:c r="A3518" s="50" t="n">
        <x:v>3517</x:v>
      </x:c>
      <x:c r="B3518" s="50" t="str">
        <x:v>8165</x:v>
      </x:c>
      <x:c r="C3518" s="50" t="str">
        <x:v>8165.T</x:v>
      </x:c>
      <x:c r="D3518" s="50" t="str">
        <x:v>SENSHUKAI CO.,LTD.</x:v>
      </x:c>
      <x:c r="E3518" s="50" t="str">
        <x:v>Standard Market(Domestic)</x:v>
      </x:c>
      <x:c r="F3518" s="50" t="str">
        <x:v>Retail Trade</x:v>
      </x:c>
      <x:c r="G3518" s="51" t="n">
        <x:v>73149</x:v>
      </x:c>
      <x:c r="H3518" s="51" t="n">
        <x:v>58915</x:v>
      </x:c>
      <x:c r="I3518" s="51" t="n">
        <x:v>49226</x:v>
      </x:c>
      <x:c r="J3518" s="51" t="n">
        <x:v>45859</x:v>
      </x:c>
      <x:c r="K3518" s="51" t="n">
        <x:v>42071</x:v>
      </x:c>
      <x:c r="L3518" s="52" t="n">
        <x:f>IFERROR(H3518/G3518-1,"")</x:f>
        <x:v>-0.19458912630384562</x:v>
      </x:c>
      <x:c r="M3518" s="52" t="n">
        <x:f>IFERROR(I3518/H3518-1,"")</x:f>
        <x:v>-0.1644572689467877</x:v>
      </x:c>
      <x:c r="N3518" s="52" t="n">
        <x:f>IFERROR(J3518/I3518-1,"")</x:f>
        <x:v>-0.06839881363507094</x:v>
      </x:c>
      <x:c r="O3518" s="52" t="n">
        <x:f>IFERROR(K3518/J3518-1,"")</x:f>
        <x:v>-0.08260101615822413</x:v>
      </x:c>
      <x:c r="P3518" s="52" t="n">
        <x:f>IFERROR((K3518/G3518)^(1/4)-1,"")</x:f>
        <x:v>-0.1291494902016711</x:v>
      </x:c>
      <x:c r="Q3518" s="51" t="n">
        <x:v>-2588</x:v>
      </x:c>
      <x:c r="R3518" s="52" t="n">
        <x:f>IFERROR(Q3518/K3518,"")</x:f>
        <x:v>-0.0615150578783485</x:v>
      </x:c>
      <x:c r="S3518" s="53" t="n">
        <x:v>30803</x:v>
      </x:c>
      <x:c r="T3518" s="50" t="str">
        <x:v>EDINET_company_history</x:v>
      </x:c>
      <x:c r="U3518" s="50" t="str">
        <x:v>東日本旅客鉄道株式会社</x:v>
      </x:c>
      <x:c r="V3518" s="54" t="n">
        <x:v>0.1222</x:v>
      </x:c>
      <x:c r="W3518" s="50" t="str">
        <x:v>鈴木 聡</x:v>
      </x:c>
      <x:c r="X3518" s="50" t="b">
        <x:f>AND(COUNT(L3518:O3518)=4,L3518&gt;='設定'!$B$6,M3518&gt;='設定'!$B$6,N3518&gt;='設定'!$B$6,O3518&gt;='設定'!$B$6)</x:f>
        <x:v>0</x:v>
      </x:c>
      <x:c r="Y3518" s="50" t="b">
        <x:f>AND(COUNT(G3518:K3518)=5,P3518&gt;='設定'!$B$7)</x:f>
        <x:v>0</x:v>
      </x:c>
      <x:c r="Z3518" s="50" t="b">
        <x:f>AND(ISNUMBER(R3518),R3518&gt;='設定'!$B$8)</x:f>
        <x:v>0</x:v>
      </x:c>
      <x:c r="AA3518" s="50" t="b">
        <x:f>AND(ISNUMBER(S3518),S3518&gt;=DATE(YEAR('設定'!$B$10)-'設定'!$B$9,MONTH('設定'!$B$10),DAY('設定'!$B$10)))</x:f>
        <x:v>0</x:v>
      </x:c>
      <x:c r="AB3518" s="55" t="b">
        <x:v>0</x:v>
      </x:c>
      <x:c r="AC3518" s="55" t="b">
        <x:v>0</x:v>
      </x:c>
      <x:c r="AD3518" s="50" t="n">
        <x:f>IF(X3518,1,0)+IF(Z3518,1,0)+IF(AA3518,1,0)+IF(AB3518,1,0)</x:f>
        <x:v>0</x:v>
      </x:c>
      <x:c r="AE3518" s="50" t="n">
        <x:f>IF(Y3518,1,0)+IF(Z3518,1,0)+IF(AA3518,1,0)+IF(AB3518,1,0)</x:f>
        <x:v>0</x:v>
      </x:c>
      <x:c r="AF3518" s="50" t="n">
        <x:f>IF(Y3518,1,0)+IF(Z3518,1,0)+IF(AA3518,1,0)+IF(AC3518,1,0)</x:f>
        <x:v>0</x:v>
      </x:c>
      <x:c r="AG3518" s="53" t="n">
        <x:v>44348</x:v>
      </x:c>
      <x:c r="AH3518" s="50" t="str">
        <x:v>S100XRKS</x:v>
      </x:c>
      <x:c r="AI3518" s="50" t="str">
        <x:v>NetSalesSummaryOfBusinessResults</x:v>
      </x:c>
      <x:c r="AJ3518" s="50" t="str">
        <x:v>OperatingIncome</x:v>
      </x:c>
      <x:c r="AK3518" s="53" t="n">
        <x:v>46022</x:v>
      </x:c>
      <x:c r="AL3518" s="50" t="str">
        <x:v>365/365/365/366/365</x:v>
      </x:c>
      <x:c r="AM3518" s="51" t="n">
        <x:v>46776193</x:v>
      </x:c>
      <x:c r="AN3518" s="51" t="n">
        <x:v>118</x:v>
      </x:c>
      <x:c r="AO3518" s="51" t="n">
        <x:f>IFERROR(AM3518*AN3518,"")</x:f>
        <x:v>5519590774</x:v>
      </x:c>
      <x:c r="AP3518" s="56" t="n">
        <x:f>IFERROR(AO3518/(K3518*1000000),"")</x:f>
        <x:v>0.1311970424758147</x:v>
      </x:c>
      <x:c r="AQ3518" s="57" t="n">
        <x:v>44742151.666666664</x:v>
      </x:c>
      <x:c r="AR3518" s="52" t="n">
        <x:v>0.2418933005332764</x:v>
      </x:c>
      <x:c r="AS3518" s="52" t="n">
        <x:v>-0.7262180974477959</x:v>
      </x:c>
      <x:c r="AT3518" s="55" t="b">
        <x:v>0</x:v>
      </x:c>
      <x:c r="AU3518" s="50" t="str">
        <x:v>repeated_operating_loss;repeated_negative_operating_cf</x:v>
      </x:c>
      <x:c r="AV3518" s="58" t="n">
        <x:v>-0.2671268606829067</x:v>
      </x:c>
      <x:c r="AW3518" s="50" t="n">
        <x:v>3226</x:v>
      </x:c>
      <x:c r="AX3518" s="50" t="str">
        <x:v>Core Moat</x:v>
      </x:c>
      <x:c r="AY3518" s="50" t="str">
        <x:v>既存適格性フィルター不通過: repeated_operating_loss;repeated_negative_operating_cf / ローカル5年最大下落率-60%以下</x:v>
      </x:c>
      <x:c r="AZ3518" s="59" t="str">
        <x:v>2026-03-25 11:30</x:v>
      </x:c>
      <x:c r="BA3518" s="53" t="n">
        <x:v>30803</x:v>
      </x:c>
      <x:c r="BB3518" s="50"/>
      <x:c r="BC3518" s="50"/>
      <x:c r="BD3518" s="50" t="str">
        <x:v>TOPIX Small 2</x:v>
      </x:c>
    </x:row>
    <x:row r="3519">
      <x:c r="A3519" s="50" t="n">
        <x:v>3518</x:v>
      </x:c>
      <x:c r="B3519" s="50" t="str">
        <x:v>6173</x:v>
      </x:c>
      <x:c r="C3519" s="50" t="str">
        <x:v>6173.T</x:v>
      </x:c>
      <x:c r="D3519" s="50" t="str">
        <x:v>Aqualine Ltd.</x:v>
      </x:c>
      <x:c r="E3519" s="50" t="str">
        <x:v>Growth Market(Domestic)</x:v>
      </x:c>
      <x:c r="F3519" s="50" t="str">
        <x:v>Services</x:v>
      </x:c>
      <x:c r="G3519" s="51" t="n">
        <x:v>6025.332</x:v>
      </x:c>
      <x:c r="H3519" s="51" t="n">
        <x:v>5239.212</x:v>
      </x:c>
      <x:c r="I3519" s="51" t="n">
        <x:v>4588.784</x:v>
      </x:c>
      <x:c r="J3519" s="51" t="n">
        <x:v>4845.087</x:v>
      </x:c>
      <x:c r="K3519" s="51" t="n">
        <x:v>3462.536</x:v>
      </x:c>
      <x:c r="L3519" s="52" t="n">
        <x:f>IFERROR(H3519/G3519-1,"")</x:f>
        <x:v>-0.13046915920981617</x:v>
      </x:c>
      <x:c r="M3519" s="52" t="n">
        <x:f>IFERROR(I3519/H3519-1,"")</x:f>
        <x:v>-0.1241461502225909</x:v>
      </x:c>
      <x:c r="N3519" s="52" t="n">
        <x:f>IFERROR(J3519/I3519-1,"")</x:f>
        <x:v>0.055854230663286986</x:v>
      </x:c>
      <x:c r="O3519" s="52" t="n">
        <x:f>IFERROR(K3519/J3519-1,"")</x:f>
        <x:v>-0.2853511195980589</x:v>
      </x:c>
      <x:c r="P3519" s="52" t="n">
        <x:f>IFERROR((K3519/G3519)^(1/4)-1,"")</x:f>
        <x:v>-0.12933050453404016</x:v>
      </x:c>
      <x:c r="Q3519" s="51" t="n">
        <x:v>-399.565</x:v>
      </x:c>
      <x:c r="R3519" s="52" t="n">
        <x:f>IFERROR(Q3519/K3519,"")</x:f>
        <x:v>-0.11539663414329844</x:v>
      </x:c>
      <x:c r="S3519" s="53" t="n">
        <x:v>42217</x:v>
      </x:c>
      <x:c r="T3519" s="50" t="str">
        <x:v>EDINET_company_history</x:v>
      </x:c>
      <x:c r="U3519" s="50" t="str">
        <x:v>ジャパンベストレスキューシステム株式会社</x:v>
      </x:c>
      <x:c r="V3519" s="54" t="n">
        <x:v>0.1994</x:v>
      </x:c>
      <x:c r="W3519" s="50" t="str">
        <x:v>大垣内 剛 / 加藤 伸克</x:v>
      </x:c>
      <x:c r="X3519" s="50" t="b">
        <x:f>AND(COUNT(L3519:O3519)=4,L3519&gt;='設定'!$B$6,M3519&gt;='設定'!$B$6,N3519&gt;='設定'!$B$6,O3519&gt;='設定'!$B$6)</x:f>
        <x:v>0</x:v>
      </x:c>
      <x:c r="Y3519" s="50" t="b">
        <x:f>AND(COUNT(G3519:K3519)=5,P3519&gt;='設定'!$B$7)</x:f>
        <x:v>0</x:v>
      </x:c>
      <x:c r="Z3519" s="50" t="b">
        <x:f>AND(ISNUMBER(R3519),R3519&gt;='設定'!$B$8)</x:f>
        <x:v>0</x:v>
      </x:c>
      <x:c r="AA3519" s="50" t="b">
        <x:f>AND(ISNUMBER(S3519),S3519&gt;=DATE(YEAR('設定'!$B$10)-'設定'!$B$9,MONTH('設定'!$B$10),DAY('設定'!$B$10)))</x:f>
        <x:v>0</x:v>
      </x:c>
      <x:c r="AB3519" s="55" t="b">
        <x:v>0</x:v>
      </x:c>
      <x:c r="AC3519" s="55" t="b">
        <x:v>0</x:v>
      </x:c>
      <x:c r="AD3519" s="50" t="n">
        <x:f>IF(X3519,1,0)+IF(Z3519,1,0)+IF(AA3519,1,0)+IF(AB3519,1,0)</x:f>
        <x:v>0</x:v>
      </x:c>
      <x:c r="AE3519" s="50" t="n">
        <x:f>IF(Y3519,1,0)+IF(Z3519,1,0)+IF(AA3519,1,0)+IF(AB3519,1,0)</x:f>
        <x:v>0</x:v>
      </x:c>
      <x:c r="AF3519" s="50" t="n">
        <x:f>IF(Y3519,1,0)+IF(Z3519,1,0)+IF(AA3519,1,0)+IF(AC3519,1,0)</x:f>
        <x:v>0</x:v>
      </x:c>
      <x:c r="AG3519" s="53" t="n">
        <x:v>44348</x:v>
      </x:c>
      <x:c r="AH3519" s="50" t="str">
        <x:v>S100VUCO</x:v>
      </x:c>
      <x:c r="AI3519" s="50" t="str">
        <x:v>NetSalesSummaryOfBusinessResults</x:v>
      </x:c>
      <x:c r="AJ3519" s="50" t="str">
        <x:v>OperatingIncome</x:v>
      </x:c>
      <x:c r="AK3519" s="53" t="n">
        <x:v>45716</x:v>
      </x:c>
      <x:c r="AL3519" s="50" t="str">
        <x:v>365/365/365/366/365</x:v>
      </x:c>
      <x:c r="AM3519" s="51" t="n">
        <x:v>3693129</x:v>
      </x:c>
      <x:c r="AN3519" s="51" t="n">
        <x:v>13</x:v>
      </x:c>
      <x:c r="AO3519" s="51" t="n">
        <x:f>IFERROR(AM3519*AN3519,"")</x:f>
        <x:v>48010677</x:v>
      </x:c>
      <x:c r="AP3519" s="56" t="n">
        <x:f>IFERROR(AO3519/(K3519*1000000),"")</x:f>
        <x:v>0.013865755330774901</x:v>
      </x:c>
      <x:c r="AQ3519" s="57" t="n">
        <x:v>82754901.66666667</x:v>
      </x:c>
      <x:c r="AR3519" s="52" t="n">
        <x:v>0.8467088765387168</x:v>
      </x:c>
      <x:c r="AS3519" s="52" t="n">
        <x:v>-0.9930769230769232</x:v>
      </x:c>
      <x:c r="AT3519" s="55" t="b">
        <x:v>0</x:v>
      </x:c>
      <x:c r="AU3519" s="50" t="str">
        <x:v>low_equity_ratio;repeated_operating_loss;repeated_negative_operating_cf;excessive_leverage</x:v>
      </x:c>
      <x:c r="AV3519" s="58" t="n">
        <x:v>-0.7673912820546334</x:v>
      </x:c>
      <x:c r="AW3519" s="50" t="n">
        <x:v>3592</x:v>
      </x:c>
      <x:c r="AX3519" s="50" t="str">
        <x:v>Future Moat</x:v>
      </x:c>
      <x:c r="AY3519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519" s="59" t="str">
        <x:v>2025-05-29 15:57</x:v>
      </x:c>
      <x:c r="BA3519" s="53" t="n">
        <x:v>42217</x:v>
      </x:c>
      <x:c r="BB3519" s="50"/>
      <x:c r="BC3519" s="50"/>
      <x:c r="BD3519" s="50"/>
    </x:row>
    <x:row r="3520">
      <x:c r="A3520" s="50" t="n">
        <x:v>3519</x:v>
      </x:c>
      <x:c r="B3520" s="50" t="str">
        <x:v>3667</x:v>
      </x:c>
      <x:c r="C3520" s="50" t="str">
        <x:v>3667.T</x:v>
      </x:c>
      <x:c r="D3520" s="50" t="str">
        <x:v>enish,inc.</x:v>
      </x:c>
      <x:c r="E3520" s="50" t="str">
        <x:v>Standard Market(Domestic)</x:v>
      </x:c>
      <x:c r="F3520" s="50" t="str">
        <x:v>Information &amp; Communication</x:v>
      </x:c>
      <x:c r="G3520" s="51" t="n">
        <x:v>3892.929</x:v>
      </x:c>
      <x:c r="H3520" s="51" t="n">
        <x:v>4118.782</x:v>
      </x:c>
      <x:c r="I3520" s="51" t="n">
        <x:v>3508.746</x:v>
      </x:c>
      <x:c r="J3520" s="51" t="n">
        <x:v>3317.109</x:v>
      </x:c>
      <x:c r="K3520" s="51" t="n">
        <x:v>2170.101</x:v>
      </x:c>
      <x:c r="L3520" s="52" t="n">
        <x:f>IFERROR(H3520/G3520-1,"")</x:f>
        <x:v>0.05801621349888486</x:v>
      </x:c>
      <x:c r="M3520" s="52" t="n">
        <x:f>IFERROR(I3520/H3520-1,"")</x:f>
        <x:v>-0.1481107764382772</x:v>
      </x:c>
      <x:c r="N3520" s="52" t="n">
        <x:f>IFERROR(J3520/I3520-1,"")</x:f>
        <x:v>-0.05461694861925037</x:v>
      </x:c>
      <x:c r="O3520" s="52" t="n">
        <x:f>IFERROR(K3520/J3520-1,"")</x:f>
        <x:v>-0.3457854414793122</x:v>
      </x:c>
      <x:c r="P3520" s="52" t="n">
        <x:f>IFERROR((K3520/G3520)^(1/4)-1,"")</x:f>
        <x:v>-0.13592614204533526</x:v>
      </x:c>
      <x:c r="Q3520" s="51" t="n">
        <x:v>-856.653</x:v>
      </x:c>
      <x:c r="R3520" s="52" t="n">
        <x:f>IFERROR(Q3520/K3520,"")</x:f>
        <x:v>-0.3947525944644973</x:v>
      </x:c>
      <x:c r="S3520" s="53" t="n">
        <x:v>41244</x:v>
      </x:c>
      <x:c r="T3520" s="50" t="str">
        <x:v>EDINET_company_history</x:v>
      </x:c>
      <x:c r="U3520" s="50" t="str">
        <x:v>BNP PARIBAS LONDON BRANCH FOR PRIME BROKERAGE CLEARANCE ACC FORTHIRD PARTY （常任代理人香港上海銀行東京支店）</x:v>
      </x:c>
      <x:c r="V3520" s="54" t="n">
        <x:v>0.0277</x:v>
      </x:c>
      <x:c r="W3520" s="50" t="str">
        <x:v>安徳 孝平</x:v>
      </x:c>
      <x:c r="X3520" s="50" t="b">
        <x:f>AND(COUNT(L3520:O3520)=4,L3520&gt;='設定'!$B$6,M3520&gt;='設定'!$B$6,N3520&gt;='設定'!$B$6,O3520&gt;='設定'!$B$6)</x:f>
        <x:v>0</x:v>
      </x:c>
      <x:c r="Y3520" s="50" t="b">
        <x:f>AND(COUNT(G3520:K3520)=5,P3520&gt;='設定'!$B$7)</x:f>
        <x:v>0</x:v>
      </x:c>
      <x:c r="Z3520" s="50" t="b">
        <x:f>AND(ISNUMBER(R3520),R3520&gt;='設定'!$B$8)</x:f>
        <x:v>0</x:v>
      </x:c>
      <x:c r="AA3520" s="50" t="b">
        <x:f>AND(ISNUMBER(S3520),S3520&gt;=DATE(YEAR('設定'!$B$10)-'設定'!$B$9,MONTH('設定'!$B$10),DAY('設定'!$B$10)))</x:f>
        <x:v>0</x:v>
      </x:c>
      <x:c r="AB3520" s="55" t="b">
        <x:v>0</x:v>
      </x:c>
      <x:c r="AC3520" s="55" t="b">
        <x:v>0</x:v>
      </x:c>
      <x:c r="AD3520" s="50" t="n">
        <x:f>IF(X3520,1,0)+IF(Z3520,1,0)+IF(AA3520,1,0)+IF(AB3520,1,0)</x:f>
        <x:v>0</x:v>
      </x:c>
      <x:c r="AE3520" s="50" t="n">
        <x:f>IF(Y3520,1,0)+IF(Z3520,1,0)+IF(AA3520,1,0)+IF(AB3520,1,0)</x:f>
        <x:v>0</x:v>
      </x:c>
      <x:c r="AF3520" s="50" t="n">
        <x:f>IF(Y3520,1,0)+IF(Z3520,1,0)+IF(AA3520,1,0)+IF(AC3520,1,0)</x:f>
        <x:v>0</x:v>
      </x:c>
      <x:c r="AG3520" s="53" t="n">
        <x:v>44348</x:v>
      </x:c>
      <x:c r="AH3520" s="50" t="str">
        <x:v>S100XTDL</x:v>
      </x:c>
      <x:c r="AI3520" s="50" t="str">
        <x:v>NetSalesSummaryOfBusinessResults</x:v>
      </x:c>
      <x:c r="AJ3520" s="50" t="str">
        <x:v>OperatingIncome</x:v>
      </x:c>
      <x:c r="AK3520" s="53" t="n">
        <x:v>46022</x:v>
      </x:c>
      <x:c r="AL3520" s="50" t="str">
        <x:v>365/365/365/366/365</x:v>
      </x:c>
      <x:c r="AM3520" s="51" t="n">
        <x:v>38136960</x:v>
      </x:c>
      <x:c r="AN3520" s="51" t="n">
        <x:v>31</x:v>
      </x:c>
      <x:c r="AO3520" s="51" t="n">
        <x:f>IFERROR(AM3520*AN3520,"")</x:f>
        <x:v>1182245760</x:v>
      </x:c>
      <x:c r="AP3520" s="56" t="n">
        <x:f>IFERROR(AO3520/(K3520*1000000),"")</x:f>
        <x:v>0.544788357776896</x:v>
      </x:c>
      <x:c r="AQ3520" s="57" t="n">
        <x:v>49756483.333333336</x:v>
      </x:c>
      <x:c r="AR3520" s="52" t="n">
        <x:v>0.6672904535777294</x:v>
      </x:c>
      <x:c r="AS3520" s="52" t="n">
        <x:v>-0.9662309368191722</x:v>
      </x:c>
      <x:c r="AT3520" s="55" t="b">
        <x:v>0</x:v>
      </x:c>
      <x:c r="AU3520" s="50" t="str">
        <x:v>low_equity_ratio;repeated_operating_loss;repeated_negative_operating_cf;excessive_leverage</x:v>
      </x:c>
      <x:c r="AV3520" s="58" t="n">
        <x:v>-0.8933844149377191</x:v>
      </x:c>
      <x:c r="AW3520" s="50" t="n">
        <x:v>3611</x:v>
      </x:c>
      <x:c r="AX3520" s="50" t="str">
        <x:v>Future Moat</x:v>
      </x:c>
      <x:c r="AY3520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520" s="59" t="str">
        <x:v>2026-03-25 09:00</x:v>
      </x:c>
      <x:c r="BA3520" s="53" t="n">
        <x:v>41244</x:v>
      </x:c>
      <x:c r="BB3520" s="50"/>
      <x:c r="BC3520" s="50"/>
      <x:c r="BD3520" s="50"/>
    </x:row>
    <x:row r="3521">
      <x:c r="A3521" s="50" t="n">
        <x:v>3520</x:v>
      </x:c>
      <x:c r="B3521" s="50" t="str">
        <x:v>6740</x:v>
      </x:c>
      <x:c r="C3521" s="50" t="str">
        <x:v>6740.T</x:v>
      </x:c>
      <x:c r="D3521" s="50" t="str">
        <x:v>Japan Display Inc.</x:v>
      </x:c>
      <x:c r="E3521" s="50" t="str">
        <x:v>Prime Market (Domestic)</x:v>
      </x:c>
      <x:c r="F3521" s="50" t="str">
        <x:v>Electric Appliances</x:v>
      </x:c>
      <x:c r="G3521" s="51" t="n">
        <x:v>341694</x:v>
      </x:c>
      <x:c r="H3521" s="51" t="n">
        <x:v>295946</x:v>
      </x:c>
      <x:c r="I3521" s="51" t="n">
        <x:v>270746</x:v>
      </x:c>
      <x:c r="J3521" s="51" t="n">
        <x:v>239153</x:v>
      </x:c>
      <x:c r="K3521" s="51" t="n">
        <x:v>188012</x:v>
      </x:c>
      <x:c r="L3521" s="52" t="n">
        <x:f>IFERROR(H3521/G3521-1,"")</x:f>
        <x:v>-0.13388587449589395</x:v>
      </x:c>
      <x:c r="M3521" s="52" t="n">
        <x:f>IFERROR(I3521/H3521-1,"")</x:f>
        <x:v>-0.08515066937887317</x:v>
      </x:c>
      <x:c r="N3521" s="52" t="n">
        <x:f>IFERROR(J3521/I3521-1,"")</x:f>
        <x:v>-0.11668870454226465</x:v>
      </x:c>
      <x:c r="O3521" s="52" t="n">
        <x:f>IFERROR(K3521/J3521-1,"")</x:f>
        <x:v>-0.21384218471020644</x:v>
      </x:c>
      <x:c r="P3521" s="52" t="n">
        <x:f>IFERROR((K3521/G3521)^(1/4)-1,"")</x:f>
        <x:v>-0.13873449359402168</x:v>
      </x:c>
      <x:c r="Q3521" s="51" t="n">
        <x:v>-37068</x:v>
      </x:c>
      <x:c r="R3521" s="52" t="n">
        <x:f>IFERROR(Q3521/K3521,"")</x:f>
        <x:v>-0.19715762823649555</x:v>
      </x:c>
      <x:c r="S3521" s="53" t="n">
        <x:v>41699</x:v>
      </x:c>
      <x:c r="T3521" s="50" t="str">
        <x:v>EDINET_company_history</x:v>
      </x:c>
      <x:c r="U3521" s="50" t="str">
        <x:v>いちごトラスト（常任代理人 香港上海銀行東京支店）</x:v>
      </x:c>
      <x:c r="V3521" s="54" t="n">
        <x:v>0.7819</x:v>
      </x:c>
      <x:c r="W3521" s="50"/>
      <x:c r="X3521" s="50" t="b">
        <x:f>AND(COUNT(L3521:O3521)=4,L3521&gt;='設定'!$B$6,M3521&gt;='設定'!$B$6,N3521&gt;='設定'!$B$6,O3521&gt;='設定'!$B$6)</x:f>
        <x:v>0</x:v>
      </x:c>
      <x:c r="Y3521" s="50" t="b">
        <x:f>AND(COUNT(G3521:K3521)=5,P3521&gt;='設定'!$B$7)</x:f>
        <x:v>0</x:v>
      </x:c>
      <x:c r="Z3521" s="50" t="b">
        <x:f>AND(ISNUMBER(R3521),R3521&gt;='設定'!$B$8)</x:f>
        <x:v>0</x:v>
      </x:c>
      <x:c r="AA3521" s="50" t="b">
        <x:f>AND(ISNUMBER(S3521),S3521&gt;=DATE(YEAR('設定'!$B$10)-'設定'!$B$9,MONTH('設定'!$B$10),DAY('設定'!$B$10)))</x:f>
        <x:v>0</x:v>
      </x:c>
      <x:c r="AB3521" s="55" t="b">
        <x:v>0</x:v>
      </x:c>
      <x:c r="AC3521" s="55" t="b">
        <x:v>0</x:v>
      </x:c>
      <x:c r="AD3521" s="50" t="n">
        <x:f>IF(X3521,1,0)+IF(Z3521,1,0)+IF(AA3521,1,0)+IF(AB3521,1,0)</x:f>
        <x:v>0</x:v>
      </x:c>
      <x:c r="AE3521" s="50" t="n">
        <x:f>IF(Y3521,1,0)+IF(Z3521,1,0)+IF(AA3521,1,0)+IF(AB3521,1,0)</x:f>
        <x:v>0</x:v>
      </x:c>
      <x:c r="AF3521" s="50" t="n">
        <x:f>IF(Y3521,1,0)+IF(Z3521,1,0)+IF(AA3521,1,0)+IF(AC3521,1,0)</x:f>
        <x:v>0</x:v>
      </x:c>
      <x:c r="AG3521" s="53" t="n">
        <x:v>44348</x:v>
      </x:c>
      <x:c r="AH3521" s="50" t="str">
        <x:v>S100W0PD</x:v>
      </x:c>
      <x:c r="AI3521" s="50" t="str">
        <x:v>NetSalesSummaryOfBusinessResults</x:v>
      </x:c>
      <x:c r="AJ3521" s="50" t="str">
        <x:v>OperatingIncome</x:v>
      </x:c>
      <x:c r="AK3521" s="53" t="n">
        <x:v>45747</x:v>
      </x:c>
      <x:c r="AL3521" s="50" t="str">
        <x:v>365/365/365/366/365</x:v>
      </x:c>
      <x:c r="AM3521" s="51" t="n">
        <x:v>3880393562</x:v>
      </x:c>
      <x:c r="AN3521" s="51" t="n">
        <x:v>54</x:v>
      </x:c>
      <x:c r="AO3521" s="51" t="n">
        <x:f>IFERROR(AM3521*AN3521,"")</x:f>
        <x:v>209541252348</x:v>
      </x:c>
      <x:c r="AP3521" s="56" t="n">
        <x:f>IFERROR(AO3521/(K3521*1000000),"")</x:f>
        <x:v>1.1145099905750697</x:v>
      </x:c>
      <x:c r="AQ3521" s="57" t="n">
        <x:v>10715206496.666666</x:v>
      </x:c>
      <x:c r="AR3521" s="52" t="n">
        <x:v>0.9265975498008177</x:v>
      </x:c>
      <x:c r="AS3521" s="52" t="n">
        <x:v>-0.8157894736842105</x:v>
      </x:c>
      <x:c r="AT3521" s="55" t="b">
        <x:v>0</x:v>
      </x:c>
      <x:c r="AU3521" s="50" t="str">
        <x:v>low_equity_ratio;repeated_operating_loss;repeated_negative_operating_cf;excessive_leverage;extreme_valuation_outlier</x:v>
      </x:c>
      <x:c r="AV3521" s="58" t="n">
        <x:v>0.0341176797067983</x:v>
      </x:c>
      <x:c r="AW3521" s="50" t="n">
        <x:v>1622</x:v>
      </x:c>
      <x:c r="AX3521" s="50" t="str">
        <x:v>Future Moat</x:v>
      </x:c>
      <x:c r="AY3521" s="50" t="str">
        <x:v>既存適格性フィルター不通過: low_equity_ratio;repeated_operating_loss;repeated_negative_operating_cf;excessive_leverage;extreme_valuation_outlier / 年率ボラティリティ60%以上 / ローカル5年最大下落率-60%以下</x:v>
      </x:c>
      <x:c r="AZ3521" s="59" t="str">
        <x:v>2025-06-20 12:05</x:v>
      </x:c>
      <x:c r="BA3521" s="53" t="n">
        <x:v>41699</x:v>
      </x:c>
      <x:c r="BB3521" s="50"/>
      <x:c r="BC3521" s="50"/>
      <x:c r="BD3521" s="50" t="str">
        <x:v>TOPIX Small 2</x:v>
      </x:c>
    </x:row>
    <x:row r="3522">
      <x:c r="A3522" s="50" t="n">
        <x:v>3521</x:v>
      </x:c>
      <x:c r="B3522" s="50" t="str">
        <x:v>7357</x:v>
      </x:c>
      <x:c r="C3522" s="50" t="str">
        <x:v>7357.T</x:v>
      </x:c>
      <x:c r="D3522" s="50" t="str">
        <x:v>GEOCODE CO.,Ltd.</x:v>
      </x:c>
      <x:c r="E3522" s="50" t="str">
        <x:v>Standard Market(Domestic)</x:v>
      </x:c>
      <x:c r="F3522" s="50" t="str">
        <x:v>Services</x:v>
      </x:c>
      <x:c r="G3522" s="51" t="n">
        <x:v>3453.52</x:v>
      </x:c>
      <x:c r="H3522" s="51" t="n">
        <x:v>1519.075</x:v>
      </x:c>
      <x:c r="I3522" s="51" t="n">
        <x:v>1520.546</x:v>
      </x:c>
      <x:c r="J3522" s="51" t="n">
        <x:v>1582.072</x:v>
      </x:c>
      <x:c r="K3522" s="51" t="n">
        <x:v>1898.783</x:v>
      </x:c>
      <x:c r="L3522" s="52" t="n">
        <x:f>IFERROR(H3522/G3522-1,"")</x:f>
        <x:v>-0.5601371933563437</x:v>
      </x:c>
      <x:c r="M3522" s="52" t="n">
        <x:f>IFERROR(I3522/H3522-1,"")</x:f>
        <x:v>0.0009683524513273145</x:v>
      </x:c>
      <x:c r="N3522" s="52" t="n">
        <x:f>IFERROR(J3522/I3522-1,"")</x:f>
        <x:v>0.04046309680864635</x:v>
      </x:c>
      <x:c r="O3522" s="52" t="n">
        <x:f>IFERROR(K3522/J3522-1,"")</x:f>
        <x:v>0.2001874756648243</x:v>
      </x:c>
      <x:c r="P3522" s="52" t="n">
        <x:f>IFERROR((K3522/G3522)^(1/4)-1,"")</x:f>
        <x:v>-0.13890049448747122</x:v>
      </x:c>
      <x:c r="Q3522" s="51" t="n">
        <x:v>69.916</x:v>
      </x:c>
      <x:c r="R3522" s="52" t="n">
        <x:f>IFERROR(Q3522/K3522,"")</x:f>
        <x:v>0.0368214798636811</x:v>
      </x:c>
      <x:c r="S3522" s="53" t="n">
        <x:v>44136</x:v>
      </x:c>
      <x:c r="T3522" s="50" t="str">
        <x:v>EDINET_company_history</x:v>
      </x:c>
      <x:c r="U3522" s="50" t="str">
        <x:v>株式会社ディーグラウンド</x:v>
      </x:c>
      <x:c r="V3522" s="54" t="n">
        <x:v>0.3576</x:v>
      </x:c>
      <x:c r="W3522" s="50" t="str">
        <x:v>原口 大輔</x:v>
      </x:c>
      <x:c r="X3522" s="50" t="b">
        <x:f>AND(COUNT(L3522:O3522)=4,L3522&gt;='設定'!$B$6,M3522&gt;='設定'!$B$6,N3522&gt;='設定'!$B$6,O3522&gt;='設定'!$B$6)</x:f>
        <x:v>0</x:v>
      </x:c>
      <x:c r="Y3522" s="50" t="b">
        <x:f>AND(COUNT(G3522:K3522)=5,P3522&gt;='設定'!$B$7)</x:f>
        <x:v>0</x:v>
      </x:c>
      <x:c r="Z3522" s="50" t="b">
        <x:f>AND(ISNUMBER(R3522),R3522&gt;='設定'!$B$8)</x:f>
        <x:v>0</x:v>
      </x:c>
      <x:c r="AA3522" s="50" t="b">
        <x:f>AND(ISNUMBER(S3522),S3522&gt;=DATE(YEAR('設定'!$B$10)-'設定'!$B$9,MONTH('設定'!$B$10),DAY('設定'!$B$10)))</x:f>
        <x:v>0</x:v>
      </x:c>
      <x:c r="AB3522" s="55" t="b">
        <x:v>0</x:v>
      </x:c>
      <x:c r="AC3522" s="55" t="b">
        <x:v>0</x:v>
      </x:c>
      <x:c r="AD3522" s="50" t="n">
        <x:f>IF(X3522,1,0)+IF(Z3522,1,0)+IF(AA3522,1,0)+IF(AB3522,1,0)</x:f>
        <x:v>0</x:v>
      </x:c>
      <x:c r="AE3522" s="50" t="n">
        <x:f>IF(Y3522,1,0)+IF(Z3522,1,0)+IF(AA3522,1,0)+IF(AB3522,1,0)</x:f>
        <x:v>0</x:v>
      </x:c>
      <x:c r="AF3522" s="50" t="n">
        <x:f>IF(Y3522,1,0)+IF(Z3522,1,0)+IF(AA3522,1,0)+IF(AC3522,1,0)</x:f>
        <x:v>0</x:v>
      </x:c>
      <x:c r="AG3522" s="53" t="n">
        <x:v>44348</x:v>
      </x:c>
      <x:c r="AH3522" s="50" t="str">
        <x:v>S100Y7GV</x:v>
      </x:c>
      <x:c r="AI3522" s="50" t="str">
        <x:v>NetSalesSummaryOfBusinessResults</x:v>
      </x:c>
      <x:c r="AJ3522" s="50" t="str">
        <x:v>OperatingIncome</x:v>
      </x:c>
      <x:c r="AK3522" s="53" t="n">
        <x:v>46081</x:v>
      </x:c>
      <x:c r="AL3522" s="50" t="str">
        <x:v>365/365/366/365/365</x:v>
      </x:c>
      <x:c r="AM3522" s="51" t="n">
        <x:v>2796100</x:v>
      </x:c>
      <x:c r="AN3522" s="51" t="n">
        <x:v>1486</x:v>
      </x:c>
      <x:c r="AO3522" s="51" t="n">
        <x:f>IFERROR(AM3522*AN3522,"")</x:f>
        <x:v>4155004600</x:v>
      </x:c>
      <x:c r="AP3522" s="56" t="n">
        <x:f>IFERROR(AO3522/(K3522*1000000),"")</x:f>
        <x:v>2.1882461555638533</x:v>
      </x:c>
      <x:c r="AQ3522" s="57" t="n">
        <x:v>5489363.333333333</x:v>
      </x:c>
      <x:c r="AR3522" s="52" t="n">
        <x:v>0.509263482344566</x:v>
      </x:c>
      <x:c r="AS3522" s="52" t="n">
        <x:v>-0.6358504229406209</x:v>
      </x:c>
      <x:c r="AT3522" s="55" t="b">
        <x:v>0</x:v>
      </x:c>
      <x:c r="AU3522" s="50" t="str">
        <x:v>low_liquidity</x:v>
      </x:c>
      <x:c r="AV3522" s="58" t="n">
        <x:v>-0.0389866175309051</x:v>
      </x:c>
      <x:c r="AW3522" s="50" t="n">
        <x:v>2181</x:v>
      </x:c>
      <x:c r="AX3522" s="50" t="str">
        <x:v>Future Moat</x:v>
      </x:c>
      <x:c r="AY3522" s="50" t="str">
        <x:v>既存適格性フィルター不通過: low_liquidity / 60日平均売買代金2,000万円未満 / ローカル5年最大下落率-60%以下</x:v>
      </x:c>
      <x:c r="AZ3522" s="59" t="str">
        <x:v>2026-05-29 10:34</x:v>
      </x:c>
      <x:c r="BA3522" s="53" t="n">
        <x:v>44136</x:v>
      </x:c>
      <x:c r="BB3522" s="50"/>
      <x:c r="BC3522" s="50"/>
      <x:c r="BD3522" s="50"/>
    </x:row>
    <x:row r="3523">
      <x:c r="A3523" s="50" t="n">
        <x:v>3522</x:v>
      </x:c>
      <x:c r="B3523" s="50" t="str">
        <x:v>2385</x:v>
      </x:c>
      <x:c r="C3523" s="50" t="str">
        <x:v>2385.T</x:v>
      </x:c>
      <x:c r="D3523" s="50" t="str">
        <x:v>Soiken Holdings Inc.</x:v>
      </x:c>
      <x:c r="E3523" s="50" t="str">
        <x:v>Growth Market(Domestic)</x:v>
      </x:c>
      <x:c r="F3523" s="50" t="str">
        <x:v>Services</x:v>
      </x:c>
      <x:c r="G3523" s="51" t="n">
        <x:v>8942.496</x:v>
      </x:c>
      <x:c r="H3523" s="51" t="n">
        <x:v>9347.879</x:v>
      </x:c>
      <x:c r="I3523" s="51" t="n">
        <x:v>8079.926</x:v>
      </x:c>
      <x:c r="J3523" s="51" t="n">
        <x:v>5158.458</x:v>
      </x:c>
      <x:c r="K3523" s="51" t="n">
        <x:v>4848.534</x:v>
      </x:c>
      <x:c r="L3523" s="52" t="n">
        <x:f>IFERROR(H3523/G3523-1,"")</x:f>
        <x:v>0.045332198079820474</x:v>
      </x:c>
      <x:c r="M3523" s="52" t="n">
        <x:f>IFERROR(I3523/H3523-1,"")</x:f>
        <x:v>-0.13564071593138938</x:v>
      </x:c>
      <x:c r="N3523" s="52" t="n">
        <x:f>IFERROR(J3523/I3523-1,"")</x:f>
        <x:v>-0.36157113320097245</x:v>
      </x:c>
      <x:c r="O3523" s="52" t="n">
        <x:f>IFERROR(K3523/J3523-1,"")</x:f>
        <x:v>-0.06008074505986094</x:v>
      </x:c>
      <x:c r="P3523" s="52" t="n">
        <x:f>IFERROR((K3523/G3523)^(1/4)-1,"")</x:f>
        <x:v>-0.14189995901639596</x:v>
      </x:c>
      <x:c r="Q3523" s="51" t="n">
        <x:v>-137.54</x:v>
      </x:c>
      <x:c r="R3523" s="52" t="n">
        <x:f>IFERROR(Q3523/K3523,"")</x:f>
        <x:v>-0.028367337426116843</x:v>
      </x:c>
      <x:c r="S3523" s="53" t="n">
        <x:v>37956</x:v>
      </x:c>
      <x:c r="T3523" s="50" t="str">
        <x:v>EDINET_company_history</x:v>
      </x:c>
      <x:c r="U3523" s="50" t="str">
        <x:v>GOLONG HOLDING CO.,LIMITED （常任代理人 三田証券株式会社）</x:v>
      </x:c>
      <x:c r="V3523" s="54" t="n">
        <x:v>0.1768</x:v>
      </x:c>
      <x:c r="W3523" s="50" t="str">
        <x:v>角田真佐夫</x:v>
      </x:c>
      <x:c r="X3523" s="50" t="b">
        <x:f>AND(COUNT(L3523:O3523)=4,L3523&gt;='設定'!$B$6,M3523&gt;='設定'!$B$6,N3523&gt;='設定'!$B$6,O3523&gt;='設定'!$B$6)</x:f>
        <x:v>0</x:v>
      </x:c>
      <x:c r="Y3523" s="50" t="b">
        <x:f>AND(COUNT(G3523:K3523)=5,P3523&gt;='設定'!$B$7)</x:f>
        <x:v>0</x:v>
      </x:c>
      <x:c r="Z3523" s="50" t="b">
        <x:f>AND(ISNUMBER(R3523),R3523&gt;='設定'!$B$8)</x:f>
        <x:v>0</x:v>
      </x:c>
      <x:c r="AA3523" s="50" t="b">
        <x:f>AND(ISNUMBER(S3523),S3523&gt;=DATE(YEAR('設定'!$B$10)-'設定'!$B$9,MONTH('設定'!$B$10),DAY('設定'!$B$10)))</x:f>
        <x:v>0</x:v>
      </x:c>
      <x:c r="AB3523" s="55" t="b">
        <x:v>0</x:v>
      </x:c>
      <x:c r="AC3523" s="55" t="b">
        <x:v>0</x:v>
      </x:c>
      <x:c r="AD3523" s="50" t="n">
        <x:f>IF(X3523,1,0)+IF(Z3523,1,0)+IF(AA3523,1,0)+IF(AB3523,1,0)</x:f>
        <x:v>0</x:v>
      </x:c>
      <x:c r="AE3523" s="50" t="n">
        <x:f>IF(Y3523,1,0)+IF(Z3523,1,0)+IF(AA3523,1,0)+IF(AB3523,1,0)</x:f>
        <x:v>0</x:v>
      </x:c>
      <x:c r="AF3523" s="50" t="n">
        <x:f>IF(Y3523,1,0)+IF(Z3523,1,0)+IF(AA3523,1,0)+IF(AC3523,1,0)</x:f>
        <x:v>0</x:v>
      </x:c>
      <x:c r="AG3523" s="53" t="n">
        <x:v>44348</x:v>
      </x:c>
      <x:c r="AH3523" s="50" t="str">
        <x:v>S100WQAL</x:v>
      </x:c>
      <x:c r="AI3523" s="50" t="str">
        <x:v>NetSalesSummaryOfBusinessResults</x:v>
      </x:c>
      <x:c r="AJ3523" s="50" t="str">
        <x:v>OperatingIncome</x:v>
      </x:c>
      <x:c r="AK3523" s="53" t="n">
        <x:v>45838</x:v>
      </x:c>
      <x:c r="AL3523" s="50" t="str">
        <x:v>365/365/365/366/365</x:v>
      </x:c>
      <x:c r="AM3523" s="51" t="n">
        <x:v>26158200</x:v>
      </x:c>
      <x:c r="AN3523" s="51" t="n">
        <x:v>241</x:v>
      </x:c>
      <x:c r="AO3523" s="51" t="n">
        <x:f>IFERROR(AM3523*AN3523,"")</x:f>
        <x:v>6304126200</x:v>
      </x:c>
      <x:c r="AP3523" s="56" t="n">
        <x:f>IFERROR(AO3523/(K3523*1000000),"")</x:f>
        <x:v>1.300212847842255</x:v>
      </x:c>
      <x:c r="AQ3523" s="57" t="n">
        <x:v>20000671.666666668</x:v>
      </x:c>
      <x:c r="AR3523" s="52" t="n">
        <x:v>0.494166256446608</x:v>
      </x:c>
      <x:c r="AS3523" s="52" t="n">
        <x:v>-0.7674992281218633</x:v>
      </x:c>
      <x:c r="AT3523" s="55" t="b">
        <x:v>0</x:v>
      </x:c>
      <x:c r="AU3523" s="50" t="str">
        <x:v>repeated_negative_operating_cf</x:v>
      </x:c>
      <x:c r="AV3523" s="58" t="n">
        <x:v>-0.1130080875866853</x:v>
      </x:c>
      <x:c r="AW3523" s="50" t="n">
        <x:v>2675</x:v>
      </x:c>
      <x:c r="AX3523" s="50" t="str">
        <x:v>Future Moat</x:v>
      </x:c>
      <x:c r="AY3523" s="50" t="str">
        <x:v>既存適格性フィルター不通過: repeated_negative_operating_cf / ローカル5年最大下落率-60%以下</x:v>
      </x:c>
      <x:c r="AZ3523" s="59" t="str">
        <x:v>2025-09-24 11:07</x:v>
      </x:c>
      <x:c r="BA3523" s="53" t="n">
        <x:v>37956</x:v>
      </x:c>
      <x:c r="BB3523" s="50"/>
      <x:c r="BC3523" s="50"/>
      <x:c r="BD3523" s="50"/>
    </x:row>
    <x:row r="3524">
      <x:c r="A3524" s="50" t="n">
        <x:v>3523</x:v>
      </x:c>
      <x:c r="B3524" s="50" t="str">
        <x:v>2901</x:v>
      </x:c>
      <x:c r="C3524" s="50" t="str">
        <x:v>2901.T</x:v>
      </x:c>
      <x:c r="D3524" s="50" t="str">
        <x:v>Wel-Dish.Incorporated</x:v>
      </x:c>
      <x:c r="E3524" s="50" t="str">
        <x:v>Standard Market(Domestic)</x:v>
      </x:c>
      <x:c r="F3524" s="50" t="str">
        <x:v>Foods</x:v>
      </x:c>
      <x:c r="G3524" s="51" t="n">
        <x:v>2412</x:v>
      </x:c>
      <x:c r="H3524" s="51" t="n">
        <x:v>2975</x:v>
      </x:c>
      <x:c r="I3524" s="51" t="n">
        <x:v>2015</x:v>
      </x:c>
      <x:c r="J3524" s="51" t="n">
        <x:v>1974</x:v>
      </x:c>
      <x:c r="K3524" s="51" t="n">
        <x:v>1305</x:v>
      </x:c>
      <x:c r="L3524" s="52" t="n">
        <x:f>IFERROR(H3524/G3524-1,"")</x:f>
        <x:v>0.23341625207296857</x:v>
      </x:c>
      <x:c r="M3524" s="52" t="n">
        <x:f>IFERROR(I3524/H3524-1,"")</x:f>
        <x:v>-0.32268907563025206</x:v>
      </x:c>
      <x:c r="N3524" s="52" t="n">
        <x:f>IFERROR(J3524/I3524-1,"")</x:f>
        <x:v>-0.02034739454094292</x:v>
      </x:c>
      <x:c r="O3524" s="52" t="n">
        <x:f>IFERROR(K3524/J3524-1,"")</x:f>
        <x:v>-0.33890577507598785</x:v>
      </x:c>
      <x:c r="P3524" s="52" t="n">
        <x:f>IFERROR((K3524/G3524)^(1/4)-1,"")</x:f>
        <x:v>-0.14235353470822487</x:v>
      </x:c>
      <x:c r="Q3524" s="51" t="n">
        <x:v>32.416</x:v>
      </x:c>
      <x:c r="R3524" s="52" t="n">
        <x:f>IFERROR(Q3524/K3524,"")</x:f>
        <x:v>0.024839846743295018</x:v>
      </x:c>
      <x:c r="S3524" s="53" t="n">
        <x:v>38322</x:v>
      </x:c>
      <x:c r="T3524" s="50" t="str">
        <x:v>EDINET_company_history</x:v>
      </x:c>
      <x:c r="U3524" s="50" t="str">
        <x:v>SK FUND投資事業有限責任組合</x:v>
      </x:c>
      <x:c r="V3524" s="54" t="n">
        <x:v>0.092</x:v>
      </x:c>
      <x:c r="W3524" s="50" t="str">
        <x:v>小松 周平</x:v>
      </x:c>
      <x:c r="X3524" s="50" t="b">
        <x:f>AND(COUNT(L3524:O3524)=4,L3524&gt;='設定'!$B$6,M3524&gt;='設定'!$B$6,N3524&gt;='設定'!$B$6,O3524&gt;='設定'!$B$6)</x:f>
        <x:v>0</x:v>
      </x:c>
      <x:c r="Y3524" s="50" t="b">
        <x:f>AND(COUNT(G3524:K3524)=5,P3524&gt;='設定'!$B$7)</x:f>
        <x:v>0</x:v>
      </x:c>
      <x:c r="Z3524" s="50" t="b">
        <x:f>AND(ISNUMBER(R3524),R3524&gt;='設定'!$B$8)</x:f>
        <x:v>0</x:v>
      </x:c>
      <x:c r="AA3524" s="50" t="b">
        <x:f>AND(ISNUMBER(S3524),S3524&gt;=DATE(YEAR('設定'!$B$10)-'設定'!$B$9,MONTH('設定'!$B$10),DAY('設定'!$B$10)))</x:f>
        <x:v>0</x:v>
      </x:c>
      <x:c r="AB3524" s="55" t="b">
        <x:v>0</x:v>
      </x:c>
      <x:c r="AC3524" s="55" t="b">
        <x:v>0</x:v>
      </x:c>
      <x:c r="AD3524" s="50" t="n">
        <x:f>IF(X3524,1,0)+IF(Z3524,1,0)+IF(AA3524,1,0)+IF(AB3524,1,0)</x:f>
        <x:v>0</x:v>
      </x:c>
      <x:c r="AE3524" s="50" t="n">
        <x:f>IF(Y3524,1,0)+IF(Z3524,1,0)+IF(AA3524,1,0)+IF(AB3524,1,0)</x:f>
        <x:v>0</x:v>
      </x:c>
      <x:c r="AF3524" s="50" t="n">
        <x:f>IF(Y3524,1,0)+IF(Z3524,1,0)+IF(AA3524,1,0)+IF(AC3524,1,0)</x:f>
        <x:v>0</x:v>
      </x:c>
      <x:c r="AG3524" s="53" t="n">
        <x:v>44348</x:v>
      </x:c>
      <x:c r="AH3524" s="50" t="str">
        <x:v>S100X7C2</x:v>
      </x:c>
      <x:c r="AI3524" s="50" t="str">
        <x:v>NetSalesSummaryOfBusinessResults</x:v>
      </x:c>
      <x:c r="AJ3524" s="50" t="str">
        <x:v>OperatingIncome</x:v>
      </x:c>
      <x:c r="AK3524" s="53" t="n">
        <x:v>45900</x:v>
      </x:c>
      <x:c r="AL3524" s="50" t="str">
        <x:v>365/365/366/365/153</x:v>
      </x:c>
      <x:c r="AM3524" s="51" t="n">
        <x:v>21785301</x:v>
      </x:c>
      <x:c r="AN3524" s="51" t="n">
        <x:v>198</x:v>
      </x:c>
      <x:c r="AO3524" s="51" t="n">
        <x:f>IFERROR(AM3524*AN3524,"")</x:f>
        <x:v>4313489598</x:v>
      </x:c>
      <x:c r="AP3524" s="56" t="n">
        <x:f>IFERROR(AO3524/(K3524*1000000),"")</x:f>
        <x:v>3.3053560137931033</x:v>
      </x:c>
      <x:c r="AQ3524" s="57" t="n">
        <x:v>79092873.33333333</x:v>
      </x:c>
      <x:c r="AR3524" s="52" t="n">
        <x:v>0.4992951237620265</x:v>
      </x:c>
      <x:c r="AS3524" s="52" t="n">
        <x:v>-0.8354960641458052</x:v>
      </x:c>
      <x:c r="AT3524" s="55" t="b">
        <x:v>0</x:v>
      </x:c>
      <x:c r="AU3524" s="50" t="str">
        <x:v>repeated_negative_operating_cf</x:v>
      </x:c>
      <x:c r="AV3524" s="58" t="n">
        <x:v>-0.5540248411562462</x:v>
      </x:c>
      <x:c r="AW3524" s="50" t="n">
        <x:v>3524</x:v>
      </x:c>
      <x:c r="AX3524" s="50" t="str">
        <x:v>Core Moat</x:v>
      </x:c>
      <x:c r="AY3524" s="50" t="str">
        <x:v>既存適格性フィルター不通過: repeated_negative_operating_cf / ローカル5年最大下落率-60%以下</x:v>
      </x:c>
      <x:c r="AZ3524" s="59" t="str">
        <x:v>2025-11-28 09:20</x:v>
      </x:c>
      <x:c r="BA3524" s="53" t="n">
        <x:v>38322</x:v>
      </x:c>
      <x:c r="BB3524" s="50"/>
      <x:c r="BC3524" s="50"/>
      <x:c r="BD3524" s="50"/>
    </x:row>
    <x:row r="3525">
      <x:c r="A3525" s="50" t="n">
        <x:v>3524</x:v>
      </x:c>
      <x:c r="B3525" s="50" t="str">
        <x:v>9760</x:v>
      </x:c>
      <x:c r="C3525" s="50" t="str">
        <x:v>9760.T</x:v>
      </x:c>
      <x:c r="D3525" s="50" t="str">
        <x:v>SHINGAKUKAI HOLDINGS CO.,LTD.</x:v>
      </x:c>
      <x:c r="E3525" s="50" t="str">
        <x:v>Standard Market(Domestic)</x:v>
      </x:c>
      <x:c r="F3525" s="50" t="str">
        <x:v>Services</x:v>
      </x:c>
      <x:c r="G3525" s="51" t="n">
        <x:v>11860.889</x:v>
      </x:c>
      <x:c r="H3525" s="51" t="n">
        <x:v>13846.154</x:v>
      </x:c>
      <x:c r="I3525" s="51" t="n">
        <x:v>6665.487</x:v>
      </x:c>
      <x:c r="J3525" s="51" t="n">
        <x:v>4724.867</x:v>
      </x:c>
      <x:c r="K3525" s="51" t="n">
        <x:v>6245.958</x:v>
      </x:c>
      <x:c r="L3525" s="52" t="n">
        <x:f>IFERROR(H3525/G3525-1,"")</x:f>
        <x:v>0.1673791062373151</x:v>
      </x:c>
      <x:c r="M3525" s="52" t="n">
        <x:f>IFERROR(I3525/H3525-1,"")</x:f>
        <x:v>-0.5186037220155142</x:v>
      </x:c>
      <x:c r="N3525" s="52" t="n">
        <x:f>IFERROR(J3525/I3525-1,"")</x:f>
        <x:v>-0.2911445180224641</x:v>
      </x:c>
      <x:c r="O3525" s="52" t="n">
        <x:f>IFERROR(K3525/J3525-1,"")</x:f>
        <x:v>0.3219330829841347</x:v>
      </x:c>
      <x:c r="P3525" s="52" t="n">
        <x:f>IFERROR((K3525/G3525)^(1/4)-1,"")</x:f>
        <x:v>-0.14813562876566844</x:v>
      </x:c>
      <x:c r="Q3525" s="51" t="n">
        <x:v>-439.032</x:v>
      </x:c>
      <x:c r="R3525" s="52" t="n">
        <x:f>IFERROR(Q3525/K3525,"")</x:f>
        <x:v>-0.07029057832281294</x:v>
      </x:c>
      <x:c r="S3525" s="53" t="n">
        <x:v>38018</x:v>
      </x:c>
      <x:c r="T3525" s="50" t="str">
        <x:v>EDINET_company_history</x:v>
      </x:c>
      <x:c r="U3525" s="50" t="str">
        <x:v>有限会社平井興産</x:v>
      </x:c>
      <x:c r="V3525" s="54" t="n">
        <x:v>0.361</x:v>
      </x:c>
      <x:c r="W3525" s="50" t="str">
        <x:v>平井 将浩</x:v>
      </x:c>
      <x:c r="X3525" s="50" t="b">
        <x:f>AND(COUNT(L3525:O3525)=4,L3525&gt;='設定'!$B$6,M3525&gt;='設定'!$B$6,N3525&gt;='設定'!$B$6,O3525&gt;='設定'!$B$6)</x:f>
        <x:v>0</x:v>
      </x:c>
      <x:c r="Y3525" s="50" t="b">
        <x:f>AND(COUNT(G3525:K3525)=5,P3525&gt;='設定'!$B$7)</x:f>
        <x:v>0</x:v>
      </x:c>
      <x:c r="Z3525" s="50" t="b">
        <x:f>AND(ISNUMBER(R3525),R3525&gt;='設定'!$B$8)</x:f>
        <x:v>0</x:v>
      </x:c>
      <x:c r="AA3525" s="50" t="b">
        <x:f>AND(ISNUMBER(S3525),S3525&gt;=DATE(YEAR('設定'!$B$10)-'設定'!$B$9,MONTH('設定'!$B$10),DAY('設定'!$B$10)))</x:f>
        <x:v>0</x:v>
      </x:c>
      <x:c r="AB3525" s="55" t="b">
        <x:v>0</x:v>
      </x:c>
      <x:c r="AC3525" s="55" t="b">
        <x:v>0</x:v>
      </x:c>
      <x:c r="AD3525" s="50" t="n">
        <x:f>IF(X3525,1,0)+IF(Z3525,1,0)+IF(AA3525,1,0)+IF(AB3525,1,0)</x:f>
        <x:v>0</x:v>
      </x:c>
      <x:c r="AE3525" s="50" t="n">
        <x:f>IF(Y3525,1,0)+IF(Z3525,1,0)+IF(AA3525,1,0)+IF(AB3525,1,0)</x:f>
        <x:v>0</x:v>
      </x:c>
      <x:c r="AF3525" s="50" t="n">
        <x:f>IF(Y3525,1,0)+IF(Z3525,1,0)+IF(AA3525,1,0)+IF(AC3525,1,0)</x:f>
        <x:v>0</x:v>
      </x:c>
      <x:c r="AG3525" s="53" t="n">
        <x:v>44348</x:v>
      </x:c>
      <x:c r="AH3525" s="50" t="str">
        <x:v>S100W8WF</x:v>
      </x:c>
      <x:c r="AI3525" s="50" t="str">
        <x:v>NetSalesSummaryOfBusinessResults</x:v>
      </x:c>
      <x:c r="AJ3525" s="50" t="str">
        <x:v>OperatingIncome</x:v>
      </x:c>
      <x:c r="AK3525" s="53" t="n">
        <x:v>45747</x:v>
      </x:c>
      <x:c r="AL3525" s="50" t="str">
        <x:v>365/365/365/366/365</x:v>
      </x:c>
      <x:c r="AM3525" s="51" t="n">
        <x:v>17648600</x:v>
      </x:c>
      <x:c r="AN3525" s="51" t="n">
        <x:v>117</x:v>
      </x:c>
      <x:c r="AO3525" s="51" t="n">
        <x:f>IFERROR(AM3525*AN3525,"")</x:f>
        <x:v>2064886200</x:v>
      </x:c>
      <x:c r="AP3525" s="56" t="n">
        <x:f>IFERROR(AO3525/(K3525*1000000),"")</x:f>
        <x:v>0.3305955947830581</x:v>
      </x:c>
      <x:c r="AQ3525" s="57" t="n">
        <x:v>4396726.666666667</x:v>
      </x:c>
      <x:c r="AR3525" s="52" t="n">
        <x:v>0.2311219209407459</x:v>
      </x:c>
      <x:c r="AS3525" s="52" t="n">
        <x:v>-0.7152925966343915</x:v>
      </x:c>
      <x:c r="AT3525" s="55" t="b">
        <x:v>0</x:v>
      </x:c>
      <x:c r="AU3525" s="50" t="str">
        <x:v>low_liquidity</x:v>
      </x:c>
      <x:c r="AV3525" s="58" t="n">
        <x:v>-0.078282884089011</x:v>
      </x:c>
      <x:c r="AW3525" s="50" t="n">
        <x:v>2468</x:v>
      </x:c>
      <x:c r="AX3525" s="50" t="str">
        <x:v>Future Moat</x:v>
      </x:c>
      <x:c r="AY3525" s="50" t="str">
        <x:v>既存適格性フィルター不通過: low_liquidity / 60日平均売買代金2,000万円未満 / ローカル5年最大下落率-60%以下</x:v>
      </x:c>
      <x:c r="AZ3525" s="59" t="str">
        <x:v>2025-06-30 13:56</x:v>
      </x:c>
      <x:c r="BA3525" s="53" t="n">
        <x:v>38018</x:v>
      </x:c>
      <x:c r="BB3525" s="50"/>
      <x:c r="BC3525" s="50"/>
      <x:c r="BD3525" s="50"/>
    </x:row>
    <x:row r="3526">
      <x:c r="A3526" s="50" t="n">
        <x:v>3525</x:v>
      </x:c>
      <x:c r="B3526" s="50" t="str">
        <x:v>8938</x:v>
      </x:c>
      <x:c r="C3526" s="50" t="str">
        <x:v>8938.T</x:v>
      </x:c>
      <x:c r="D3526" s="50" t="str">
        <x:v>GLOME Holdings,Inc.</x:v>
      </x:c>
      <x:c r="E3526" s="50" t="str">
        <x:v>Growth Market(Domestic)</x:v>
      </x:c>
      <x:c r="F3526" s="50" t="str">
        <x:v>Real Estate</x:v>
      </x:c>
      <x:c r="G3526" s="51" t="n">
        <x:v>3904</x:v>
      </x:c>
      <x:c r="H3526" s="51" t="n">
        <x:v>2470</x:v>
      </x:c>
      <x:c r="I3526" s="51" t="n">
        <x:v>1798</x:v>
      </x:c>
      <x:c r="J3526" s="51" t="n">
        <x:v>1238</x:v>
      </x:c>
      <x:c r="K3526" s="51" t="n">
        <x:v>2043</x:v>
      </x:c>
      <x:c r="L3526" s="52" t="n">
        <x:f>IFERROR(H3526/G3526-1,"")</x:f>
        <x:v>-0.36731557377049184</x:v>
      </x:c>
      <x:c r="M3526" s="52" t="n">
        <x:f>IFERROR(I3526/H3526-1,"")</x:f>
        <x:v>-0.2720647773279352</x:v>
      </x:c>
      <x:c r="N3526" s="52" t="n">
        <x:f>IFERROR(J3526/I3526-1,"")</x:f>
        <x:v>-0.3114571746384872</x:v>
      </x:c>
      <x:c r="O3526" s="52" t="n">
        <x:f>IFERROR(K3526/J3526-1,"")</x:f>
        <x:v>0.6502423263327948</x:v>
      </x:c>
      <x:c r="P3526" s="52" t="n">
        <x:f>IFERROR((K3526/G3526)^(1/4)-1,"")</x:f>
        <x:v>-0.14946999470896827</x:v>
      </x:c>
      <x:c r="Q3526" s="51" t="n">
        <x:v>-46</x:v>
      </x:c>
      <x:c r="R3526" s="52" t="n">
        <x:f>IFERROR(Q3526/K3526,"")</x:f>
        <x:v>-0.022515907978463045</x:v>
      </x:c>
      <x:c r="S3526" s="53" t="n">
        <x:v>38412</x:v>
      </x:c>
      <x:c r="T3526" s="50" t="str">
        <x:v>EDINET_company_history</x:v>
      </x:c>
      <x:c r="U3526" s="50" t="str">
        <x:v>HK BEIDA JADE BIRD INVESTMENTS LIMITED</x:v>
      </x:c>
      <x:c r="V3526" s="54" t="n">
        <x:v>0.2254</x:v>
      </x:c>
      <x:c r="W3526" s="50" t="str">
        <x:v>折 橋 秀 三 / 菅 原 正 純 / 陳 德 彪</x:v>
      </x:c>
      <x:c r="X3526" s="50" t="b">
        <x:f>AND(COUNT(L3526:O3526)=4,L3526&gt;='設定'!$B$6,M3526&gt;='設定'!$B$6,N3526&gt;='設定'!$B$6,O3526&gt;='設定'!$B$6)</x:f>
        <x:v>0</x:v>
      </x:c>
      <x:c r="Y3526" s="50" t="b">
        <x:f>AND(COUNT(G3526:K3526)=5,P3526&gt;='設定'!$B$7)</x:f>
        <x:v>0</x:v>
      </x:c>
      <x:c r="Z3526" s="50" t="b">
        <x:f>AND(ISNUMBER(R3526),R3526&gt;='設定'!$B$8)</x:f>
        <x:v>0</x:v>
      </x:c>
      <x:c r="AA3526" s="50" t="b">
        <x:f>AND(ISNUMBER(S3526),S3526&gt;=DATE(YEAR('設定'!$B$10)-'設定'!$B$9,MONTH('設定'!$B$10),DAY('設定'!$B$10)))</x:f>
        <x:v>0</x:v>
      </x:c>
      <x:c r="AB3526" s="55" t="b">
        <x:v>0</x:v>
      </x:c>
      <x:c r="AC3526" s="55" t="b">
        <x:v>0</x:v>
      </x:c>
      <x:c r="AD3526" s="50" t="n">
        <x:f>IF(X3526,1,0)+IF(Z3526,1,0)+IF(AA3526,1,0)+IF(AB3526,1,0)</x:f>
        <x:v>0</x:v>
      </x:c>
      <x:c r="AE3526" s="50" t="n">
        <x:f>IF(Y3526,1,0)+IF(Z3526,1,0)+IF(AA3526,1,0)+IF(AB3526,1,0)</x:f>
        <x:v>0</x:v>
      </x:c>
      <x:c r="AF3526" s="50" t="n">
        <x:f>IF(Y3526,1,0)+IF(Z3526,1,0)+IF(AA3526,1,0)+IF(AC3526,1,0)</x:f>
        <x:v>0</x:v>
      </x:c>
      <x:c r="AG3526" s="53" t="n">
        <x:v>44348</x:v>
      </x:c>
      <x:c r="AH3526" s="50" t="str">
        <x:v>S100W8RF</x:v>
      </x:c>
      <x:c r="AI3526" s="50" t="str">
        <x:v>NetSalesSummaryOfBusinessResults</x:v>
      </x:c>
      <x:c r="AJ3526" s="50" t="str">
        <x:v>OperatingIncome</x:v>
      </x:c>
      <x:c r="AK3526" s="53" t="n">
        <x:v>45747</x:v>
      </x:c>
      <x:c r="AL3526" s="50" t="str">
        <x:v>365/365/365/366/365</x:v>
      </x:c>
      <x:c r="AM3526" s="51" t="n">
        <x:v>9050400</x:v>
      </x:c>
      <x:c r="AN3526" s="51" t="n">
        <x:v>317</x:v>
      </x:c>
      <x:c r="AO3526" s="51" t="n">
        <x:f>IFERROR(AM3526*AN3526,"")</x:f>
        <x:v>2868976800</x:v>
      </x:c>
      <x:c r="AP3526" s="56" t="n">
        <x:f>IFERROR(AO3526/(K3526*1000000),"")</x:f>
        <x:v>1.4042960352422909</x:v>
      </x:c>
      <x:c r="AQ3526" s="57" t="n">
        <x:v>7811910</x:v>
      </x:c>
      <x:c r="AR3526" s="52" t="n">
        <x:v>0.5871675990450756</x:v>
      </x:c>
      <x:c r="AS3526" s="52" t="n">
        <x:v>-0.8670008338558183</x:v>
      </x:c>
      <x:c r="AT3526" s="55" t="b">
        <x:v>0</x:v>
      </x:c>
      <x:c r="AU3526" s="50" t="str">
        <x:v>low_liquidity</x:v>
      </x:c>
      <x:c r="AV3526" s="58" t="n">
        <x:v>-0.6228640058234184</x:v>
      </x:c>
      <x:c r="AW3526" s="50" t="n">
        <x:v>3552</x:v>
      </x:c>
      <x:c r="AX3526" s="50" t="str">
        <x:v>Transformation Moat</x:v>
      </x:c>
      <x:c r="AY3526" s="50" t="str">
        <x:v>既存適格性フィルター不通過: low_liquidity / 60日平均売買代金2,000万円未満 / ローカル5年最大下落率-60%以下</x:v>
      </x:c>
      <x:c r="AZ3526" s="59" t="str">
        <x:v>2025-06-27 15:29</x:v>
      </x:c>
      <x:c r="BA3526" s="53" t="n">
        <x:v>38412</x:v>
      </x:c>
      <x:c r="BB3526" s="50"/>
      <x:c r="BC3526" s="50"/>
      <x:c r="BD3526" s="50"/>
    </x:row>
    <x:row r="3527">
      <x:c r="A3527" s="50" t="n">
        <x:v>3526</x:v>
      </x:c>
      <x:c r="B3527" s="50" t="str">
        <x:v>3113</x:v>
      </x:c>
      <x:c r="C3527" s="50" t="str">
        <x:v>3113.T</x:v>
      </x:c>
      <x:c r="D3527" s="50" t="str">
        <x:v>UNIVA Oak Holdings Limited</x:v>
      </x:c>
      <x:c r="E3527" s="50" t="str">
        <x:v>Standard Market(Domestic)</x:v>
      </x:c>
      <x:c r="F3527" s="50" t="str">
        <x:v>Securities and Commodities Futures</x:v>
      </x:c>
      <x:c r="G3527" s="51" t="n">
        <x:v>5531.707</x:v>
      </x:c>
      <x:c r="H3527" s="51" t="n">
        <x:v>2611.996</x:v>
      </x:c>
      <x:c r="I3527" s="51" t="n">
        <x:v>2047.777</x:v>
      </x:c>
      <x:c r="J3527" s="51" t="n">
        <x:v>5035.707</x:v>
      </x:c>
      <x:c r="K3527" s="51" t="n">
        <x:v>2882.052</x:v>
      </x:c>
      <x:c r="L3527" s="52" t="n">
        <x:f>IFERROR(H3527/G3527-1,"")</x:f>
        <x:v>-0.5278137471850913</x:v>
      </x:c>
      <x:c r="M3527" s="52" t="n">
        <x:f>IFERROR(I3527/H3527-1,"")</x:f>
        <x:v>-0.21601066770393218</x:v>
      </x:c>
      <x:c r="N3527" s="52" t="n">
        <x:f>IFERROR(J3527/I3527-1,"")</x:f>
        <x:v>1.459109072911748</x:v>
      </x:c>
      <x:c r="O3527" s="52" t="n">
        <x:f>IFERROR(K3527/J3527-1,"")</x:f>
        <x:v>-0.42767678897918404</x:v>
      </x:c>
      <x:c r="P3527" s="52" t="n">
        <x:f>IFERROR((K3527/G3527)^(1/4)-1,"")</x:f>
        <x:v>-0.15040751752744552</x:v>
      </x:c>
      <x:c r="Q3527" s="51" t="n">
        <x:v>-722.18</x:v>
      </x:c>
      <x:c r="R3527" s="52" t="n">
        <x:f>IFERROR(Q3527/K3527,"")</x:f>
        <x:v>-0.2505784073292223</x:v>
      </x:c>
      <x:c r="S3527" s="53" t="n">
        <x:v>18019</x:v>
      </x:c>
      <x:c r="T3527" s="50" t="str">
        <x:v>EDINET_company_history</x:v>
      </x:c>
      <x:c r="U3527" s="50" t="str">
        <x:v>株式会社ユニヴァ・キャピタル・ファイナンス</x:v>
      </x:c>
      <x:c r="V3527" s="54" t="n">
        <x:v>0.163</x:v>
      </x:c>
      <x:c r="W3527" s="50" t="str">
        <x:v>稲葉 秀二</x:v>
      </x:c>
      <x:c r="X3527" s="50" t="b">
        <x:f>AND(COUNT(L3527:O3527)=4,L3527&gt;='設定'!$B$6,M3527&gt;='設定'!$B$6,N3527&gt;='設定'!$B$6,O3527&gt;='設定'!$B$6)</x:f>
        <x:v>0</x:v>
      </x:c>
      <x:c r="Y3527" s="50" t="b">
        <x:f>AND(COUNT(G3527:K3527)=5,P3527&gt;='設定'!$B$7)</x:f>
        <x:v>0</x:v>
      </x:c>
      <x:c r="Z3527" s="50" t="b">
        <x:f>AND(ISNUMBER(R3527),R3527&gt;='設定'!$B$8)</x:f>
        <x:v>0</x:v>
      </x:c>
      <x:c r="AA3527" s="50" t="b">
        <x:f>AND(ISNUMBER(S3527),S3527&gt;=DATE(YEAR('設定'!$B$10)-'設定'!$B$9,MONTH('設定'!$B$10),DAY('設定'!$B$10)))</x:f>
        <x:v>0</x:v>
      </x:c>
      <x:c r="AB3527" s="55" t="b">
        <x:v>0</x:v>
      </x:c>
      <x:c r="AC3527" s="55" t="b">
        <x:v>0</x:v>
      </x:c>
      <x:c r="AD3527" s="50" t="n">
        <x:f>IF(X3527,1,0)+IF(Z3527,1,0)+IF(AA3527,1,0)+IF(AB3527,1,0)</x:f>
        <x:v>0</x:v>
      </x:c>
      <x:c r="AE3527" s="50" t="n">
        <x:f>IF(Y3527,1,0)+IF(Z3527,1,0)+IF(AA3527,1,0)+IF(AB3527,1,0)</x:f>
        <x:v>0</x:v>
      </x:c>
      <x:c r="AF3527" s="50" t="n">
        <x:f>IF(Y3527,1,0)+IF(Z3527,1,0)+IF(AA3527,1,0)+IF(AC3527,1,0)</x:f>
        <x:v>0</x:v>
      </x:c>
      <x:c r="AG3527" s="53" t="n">
        <x:v>44348</x:v>
      </x:c>
      <x:c r="AH3527" s="50" t="str">
        <x:v>S100W3UN</x:v>
      </x:c>
      <x:c r="AI3527" s="50" t="str">
        <x:v>NetSalesSummaryOfBusinessResults</x:v>
      </x:c>
      <x:c r="AJ3527" s="50" t="str">
        <x:v>OperatingIncome</x:v>
      </x:c>
      <x:c r="AK3527" s="53" t="n">
        <x:v>45747</x:v>
      </x:c>
      <x:c r="AL3527" s="50" t="str">
        <x:v>365/365/365/366/365</x:v>
      </x:c>
      <x:c r="AM3527" s="51" t="n">
        <x:v>80630680</x:v>
      </x:c>
      <x:c r="AN3527" s="51" t="n">
        <x:v>73</x:v>
      </x:c>
      <x:c r="AO3527" s="51" t="n">
        <x:f>IFERROR(AM3527*AN3527,"")</x:f>
        <x:v>5886039640</x:v>
      </x:c>
      <x:c r="AP3527" s="56" t="n">
        <x:f>IFERROR(AO3527/(K3527*1000000),"")</x:f>
        <x:v>2.0423086189978528</x:v>
      </x:c>
      <x:c r="AQ3527" s="57" t="n">
        <x:v>66767515</x:v>
      </x:c>
      <x:c r="AR3527" s="52" t="n">
        <x:v>0.3926057818089638</x:v>
      </x:c>
      <x:c r="AS3527" s="52" t="n">
        <x:v>-0.52</x:v>
      </x:c>
      <x:c r="AT3527" s="55" t="b">
        <x:v>0</x:v>
      </x:c>
      <x:c r="AU3527" s="50" t="str">
        <x:v>repeated_profit_loss</x:v>
      </x:c>
      <x:c r="AV3527" s="58" t="n">
        <x:v>-0.7202970444102526</x:v>
      </x:c>
      <x:c r="AW3527" s="50" t="n">
        <x:v>3581</x:v>
      </x:c>
      <x:c r="AX3527" s="50" t="str">
        <x:v>Future Moat</x:v>
      </x:c>
      <x:c r="AY3527" s="50" t="str">
        <x:v>既存適格性フィルター不通過: repeated_profit_loss</x:v>
      </x:c>
      <x:c r="AZ3527" s="59" t="str">
        <x:v>2025-06-25 09:00</x:v>
      </x:c>
      <x:c r="BA3527" s="53" t="n">
        <x:v>18019</x:v>
      </x:c>
      <x:c r="BB3527" s="50"/>
      <x:c r="BC3527" s="50"/>
      <x:c r="BD3527" s="50"/>
    </x:row>
    <x:row r="3528">
      <x:c r="A3528" s="50" t="n">
        <x:v>3527</x:v>
      </x:c>
      <x:c r="B3528" s="50" t="str">
        <x:v>9767</x:v>
      </x:c>
      <x:c r="C3528" s="50" t="str">
        <x:v>9767.T</x:v>
      </x:c>
      <x:c r="D3528" s="50" t="str">
        <x:v>NIKKEN KOGAKU CO.,LTD.</x:v>
      </x:c>
      <x:c r="E3528" s="50" t="str">
        <x:v>Standard Market(Domestic)</x:v>
      </x:c>
      <x:c r="F3528" s="50" t="str">
        <x:v>Services</x:v>
      </x:c>
      <x:c r="G3528" s="51" t="n">
        <x:v>10592.015</x:v>
      </x:c>
      <x:c r="H3528" s="51" t="n">
        <x:v>8317.481</x:v>
      </x:c>
      <x:c r="I3528" s="51" t="n">
        <x:v>6249.693</x:v>
      </x:c>
      <x:c r="J3528" s="51" t="n">
        <x:v>6192.522</x:v>
      </x:c>
      <x:c r="K3528" s="51" t="n">
        <x:v>5515.74</x:v>
      </x:c>
      <x:c r="L3528" s="52" t="n">
        <x:f>IFERROR(H3528/G3528-1,"")</x:f>
        <x:v>-0.21474044362663758</x:v>
      </x:c>
      <x:c r="M3528" s="52" t="n">
        <x:f>IFERROR(I3528/H3528-1,"")</x:f>
        <x:v>-0.24860748103903085</x:v>
      </x:c>
      <x:c r="N3528" s="52" t="n">
        <x:f>IFERROR(J3528/I3528-1,"")</x:f>
        <x:v>-0.00914780934039483</x:v>
      </x:c>
      <x:c r="O3528" s="52" t="n">
        <x:f>IFERROR(K3528/J3528-1,"")</x:f>
        <x:v>-0.1092902051861907</x:v>
      </x:c>
      <x:c r="P3528" s="52" t="n">
        <x:f>IFERROR((K3528/G3528)^(1/4)-1,"")</x:f>
        <x:v>-0.1505138553725076</x:v>
      </x:c>
      <x:c r="Q3528" s="51" t="n">
        <x:v>343.238</x:v>
      </x:c>
      <x:c r="R3528" s="52" t="n">
        <x:f>IFERROR(Q3528/K3528,"")</x:f>
        <x:v>0.0622288215180556</x:v>
      </x:c>
      <x:c r="S3528" s="53" t="n">
        <x:v>31017</x:v>
      </x:c>
      <x:c r="T3528" s="50" t="str">
        <x:v>EDINET_company_history</x:v>
      </x:c>
      <x:c r="U3528" s="50" t="str">
        <x:v>フリージア・マクロス株式会社</x:v>
      </x:c>
      <x:c r="V3528" s="54" t="n">
        <x:v>0.1244</x:v>
      </x:c>
      <x:c r="W3528" s="50" t="str">
        <x:v>皆川 曜児</x:v>
      </x:c>
      <x:c r="X3528" s="50" t="b">
        <x:f>AND(COUNT(L3528:O3528)=4,L3528&gt;='設定'!$B$6,M3528&gt;='設定'!$B$6,N3528&gt;='設定'!$B$6,O3528&gt;='設定'!$B$6)</x:f>
        <x:v>0</x:v>
      </x:c>
      <x:c r="Y3528" s="50" t="b">
        <x:f>AND(COUNT(G3528:K3528)=5,P3528&gt;='設定'!$B$7)</x:f>
        <x:v>0</x:v>
      </x:c>
      <x:c r="Z3528" s="50" t="b">
        <x:f>AND(ISNUMBER(R3528),R3528&gt;='設定'!$B$8)</x:f>
        <x:v>0</x:v>
      </x:c>
      <x:c r="AA3528" s="50" t="b">
        <x:f>AND(ISNUMBER(S3528),S3528&gt;=DATE(YEAR('設定'!$B$10)-'設定'!$B$9,MONTH('設定'!$B$10),DAY('設定'!$B$10)))</x:f>
        <x:v>0</x:v>
      </x:c>
      <x:c r="AB3528" s="55" t="b">
        <x:v>0</x:v>
      </x:c>
      <x:c r="AC3528" s="55" t="b">
        <x:v>0</x:v>
      </x:c>
      <x:c r="AD3528" s="50" t="n">
        <x:f>IF(X3528,1,0)+IF(Z3528,1,0)+IF(AA3528,1,0)+IF(AB3528,1,0)</x:f>
        <x:v>0</x:v>
      </x:c>
      <x:c r="AE3528" s="50" t="n">
        <x:f>IF(Y3528,1,0)+IF(Z3528,1,0)+IF(AA3528,1,0)+IF(AB3528,1,0)</x:f>
        <x:v>0</x:v>
      </x:c>
      <x:c r="AF3528" s="50" t="n">
        <x:f>IF(Y3528,1,0)+IF(Z3528,1,0)+IF(AA3528,1,0)+IF(AC3528,1,0)</x:f>
        <x:v>0</x:v>
      </x:c>
      <x:c r="AG3528" s="53" t="n">
        <x:v>44348</x:v>
      </x:c>
      <x:c r="AH3528" s="50" t="str">
        <x:v>S100W3F4</x:v>
      </x:c>
      <x:c r="AI3528" s="50" t="str">
        <x:v>NetSalesSummaryOfBusinessResults</x:v>
      </x:c>
      <x:c r="AJ3528" s="50" t="str">
        <x:v>OperatingIncome</x:v>
      </x:c>
      <x:c r="AK3528" s="53" t="n">
        <x:v>45747</x:v>
      </x:c>
      <x:c r="AL3528" s="50" t="str">
        <x:v>365/365/365/366/365</x:v>
      </x:c>
      <x:c r="AM3528" s="51" t="n">
        <x:v>1861354</x:v>
      </x:c>
      <x:c r="AN3528" s="51" t="n">
        <x:v>1400</x:v>
      </x:c>
      <x:c r="AO3528" s="51" t="n">
        <x:f>IFERROR(AM3528*AN3528,"")</x:f>
        <x:v>2605895600</x:v>
      </x:c>
      <x:c r="AP3528" s="56" t="n">
        <x:f>IFERROR(AO3528/(K3528*1000000),"")</x:f>
        <x:v>0.4724471421785653</x:v>
      </x:c>
      <x:c r="AQ3528" s="57" t="n">
        <x:v>9338556.666666666</x:v>
      </x:c>
      <x:c r="AR3528" s="52" t="n">
        <x:v>0.2981473181489695</x:v>
      </x:c>
      <x:c r="AS3528" s="52" t="n">
        <x:v>-0.3680559676243841</x:v>
      </x:c>
      <x:c r="AT3528" s="55" t="b">
        <x:v>0</x:v>
      </x:c>
      <x:c r="AU3528" s="50" t="str">
        <x:v>low_liquidity</x:v>
      </x:c>
      <x:c r="AV3528" s="58" t="n">
        <x:v>0.0272994388896471</x:v>
      </x:c>
      <x:c r="AW3528" s="50" t="n">
        <x:v>1675</x:v>
      </x:c>
      <x:c r="AX3528" s="50" t="str">
        <x:v>Discovery</x:v>
      </x:c>
      <x:c r="AY3528" s="50" t="str">
        <x:v>既存適格性フィルター不通過: low_liquidity / 60日平均売買代金2,000万円未満</x:v>
      </x:c>
      <x:c r="AZ3528" s="59" t="str">
        <x:v>2025-06-25 11:32</x:v>
      </x:c>
      <x:c r="BA3528" s="53" t="n">
        <x:v>31017</x:v>
      </x:c>
      <x:c r="BB3528" s="50"/>
      <x:c r="BC3528" s="50"/>
      <x:c r="BD3528" s="50"/>
    </x:row>
    <x:row r="3529">
      <x:c r="A3529" s="50" t="n">
        <x:v>3528</x:v>
      </x:c>
      <x:c r="B3529" s="50" t="str">
        <x:v>7776</x:v>
      </x:c>
      <x:c r="C3529" s="50" t="str">
        <x:v>7776.T</x:v>
      </x:c>
      <x:c r="D3529" s="50" t="str">
        <x:v>CellSeed Inc.</x:v>
      </x:c>
      <x:c r="E3529" s="50" t="str">
        <x:v>Growth Market(Domestic)</x:v>
      </x:c>
      <x:c r="F3529" s="50" t="str">
        <x:v>Precision Instruments</x:v>
      </x:c>
      <x:c r="G3529" s="51" t="n">
        <x:v>161.673</x:v>
      </x:c>
      <x:c r="H3529" s="51" t="n">
        <x:v>126.427</x:v>
      </x:c>
      <x:c r="I3529" s="51" t="n">
        <x:v>190.134</x:v>
      </x:c>
      <x:c r="J3529" s="51" t="n">
        <x:v>193.277</x:v>
      </x:c>
      <x:c r="K3529" s="51" t="n">
        <x:v>83.678</x:v>
      </x:c>
      <x:c r="L3529" s="52" t="n">
        <x:f>IFERROR(H3529/G3529-1,"")</x:f>
        <x:v>-0.21800795432756237</x:v>
      </x:c>
      <x:c r="M3529" s="52" t="n">
        <x:f>IFERROR(I3529/H3529-1,"")</x:f>
        <x:v>0.5039034383478211</x:v>
      </x:c>
      <x:c r="N3529" s="52" t="n">
        <x:f>IFERROR(J3529/I3529-1,"")</x:f>
        <x:v>0.016530446947941924</x:v>
      </x:c>
      <x:c r="O3529" s="52" t="n">
        <x:f>IFERROR(K3529/J3529-1,"")</x:f>
        <x:v>-0.5670566078736735</x:v>
      </x:c>
      <x:c r="P3529" s="52" t="n">
        <x:f>IFERROR((K3529/G3529)^(1/4)-1,"")</x:f>
        <x:v>-0.15180941274884052</x:v>
      </x:c>
      <x:c r="Q3529" s="51" t="n">
        <x:v>-1046.127</x:v>
      </x:c>
      <x:c r="R3529" s="52" t="n">
        <x:f>IFERROR(Q3529/K3529,"")</x:f>
        <x:v>-12.501816487009728</x:v>
      </x:c>
      <x:c r="S3529" s="53" t="n">
        <x:v>40238</x:v>
      </x:c>
      <x:c r="T3529" s="50" t="str">
        <x:v>EDINET_company_history</x:v>
      </x:c>
      <x:c r="U3529" s="50" t="str">
        <x:v>ＪＰモルガン証券株式会社</x:v>
      </x:c>
      <x:c r="V3529" s="54" t="n">
        <x:v>0.0117</x:v>
      </x:c>
      <x:c r="W3529" s="50" t="str">
        <x:v>橋本 せつ子</x:v>
      </x:c>
      <x:c r="X3529" s="50" t="b">
        <x:f>AND(COUNT(L3529:O3529)=4,L3529&gt;='設定'!$B$6,M3529&gt;='設定'!$B$6,N3529&gt;='設定'!$B$6,O3529&gt;='設定'!$B$6)</x:f>
        <x:v>0</x:v>
      </x:c>
      <x:c r="Y3529" s="50" t="b">
        <x:f>AND(COUNT(G3529:K3529)=5,P3529&gt;='設定'!$B$7)</x:f>
        <x:v>0</x:v>
      </x:c>
      <x:c r="Z3529" s="50" t="b">
        <x:f>AND(ISNUMBER(R3529),R3529&gt;='設定'!$B$8)</x:f>
        <x:v>0</x:v>
      </x:c>
      <x:c r="AA3529" s="50" t="b">
        <x:f>AND(ISNUMBER(S3529),S3529&gt;=DATE(YEAR('設定'!$B$10)-'設定'!$B$9,MONTH('設定'!$B$10),DAY('設定'!$B$10)))</x:f>
        <x:v>0</x:v>
      </x:c>
      <x:c r="AB3529" s="55" t="b">
        <x:v>0</x:v>
      </x:c>
      <x:c r="AC3529" s="55" t="b">
        <x:v>0</x:v>
      </x:c>
      <x:c r="AD3529" s="50" t="n">
        <x:f>IF(X3529,1,0)+IF(Z3529,1,0)+IF(AA3529,1,0)+IF(AB3529,1,0)</x:f>
        <x:v>0</x:v>
      </x:c>
      <x:c r="AE3529" s="50" t="n">
        <x:f>IF(Y3529,1,0)+IF(Z3529,1,0)+IF(AA3529,1,0)+IF(AB3529,1,0)</x:f>
        <x:v>0</x:v>
      </x:c>
      <x:c r="AF3529" s="50" t="n">
        <x:f>IF(Y3529,1,0)+IF(Z3529,1,0)+IF(AA3529,1,0)+IF(AC3529,1,0)</x:f>
        <x:v>0</x:v>
      </x:c>
      <x:c r="AG3529" s="53" t="n">
        <x:v>44348</x:v>
      </x:c>
      <x:c r="AH3529" s="50" t="str">
        <x:v>S100XUKD</x:v>
      </x:c>
      <x:c r="AI3529" s="50" t="str">
        <x:v>NetSalesSummaryOfBusinessResults</x:v>
      </x:c>
      <x:c r="AJ3529" s="50" t="str">
        <x:v>OperatingIncome</x:v>
      </x:c>
      <x:c r="AK3529" s="53" t="n">
        <x:v>46022</x:v>
      </x:c>
      <x:c r="AL3529" s="50" t="str">
        <x:v>365/365/365/366/365</x:v>
      </x:c>
      <x:c r="AM3529" s="51" t="n">
        <x:v>35557619</x:v>
      </x:c>
      <x:c r="AN3529" s="51" t="n">
        <x:v>240</x:v>
      </x:c>
      <x:c r="AO3529" s="51" t="n">
        <x:f>IFERROR(AM3529*AN3529,"")</x:f>
        <x:v>8533828560</x:v>
      </x:c>
      <x:c r="AP3529" s="56" t="n">
        <x:f>IFERROR(AO3529/(K3529*1000000),"")</x:f>
        <x:v>101.9841363321303</x:v>
      </x:c>
      <x:c r="AQ3529" s="57" t="n">
        <x:v>152194618.33333334</x:v>
      </x:c>
      <x:c r="AR3529" s="52" t="n">
        <x:v>0.8655476966680514</x:v>
      </x:c>
      <x:c r="AS3529" s="52" t="n">
        <x:v>-0.7911975435005117</x:v>
      </x:c>
      <x:c r="AT3529" s="55" t="b">
        <x:v>0</x:v>
      </x:c>
      <x:c r="AU3529" s="50" t="str">
        <x:v>repeated_operating_loss;repeated_negative_operating_cf;extreme_profitability_outlier;other_data_quality_issue</x:v>
      </x:c>
      <x:c r="AV3529" s="58" t="n">
        <x:v>-1.3376909814359994</x:v>
      </x:c>
      <x:c r="AW3529" s="50" t="n">
        <x:v>3632</x:v>
      </x:c>
      <x:c r="AX3529" s="50" t="str">
        <x:v>Future Moat</x:v>
      </x:c>
      <x:c r="AY3529" s="50" t="str">
        <x:v>既存適格性フィルター不通過: repeated_operating_loss;repeated_negative_operating_cf;extreme_profitability_outlier;other_data_quality_issue / 年率ボラティリティ60%以上 / ローカル5年最大下落率-60%以下 / 概算PSR15倍以上</x:v>
      </x:c>
      <x:c r="AZ3529" s="59" t="str">
        <x:v>2026-03-26 15:16</x:v>
      </x:c>
      <x:c r="BA3529" s="53" t="n">
        <x:v>40238</x:v>
      </x:c>
      <x:c r="BB3529" s="50"/>
      <x:c r="BC3529" s="50"/>
      <x:c r="BD3529" s="50"/>
    </x:row>
    <x:row r="3530">
      <x:c r="A3530" s="50" t="n">
        <x:v>3529</x:v>
      </x:c>
      <x:c r="B3530" s="50" t="str">
        <x:v>6875</x:v>
      </x:c>
      <x:c r="C3530" s="50" t="str">
        <x:v>6875.T</x:v>
      </x:c>
      <x:c r="D3530" s="50" t="str">
        <x:v>MegaChips Corporation</x:v>
      </x:c>
      <x:c r="E3530" s="50" t="str">
        <x:v>Prime Market (Domestic)</x:v>
      </x:c>
      <x:c r="F3530" s="50" t="str">
        <x:v>Electric Appliances</x:v>
      </x:c>
      <x:c r="G3530" s="51" t="n">
        <x:v>83814.786</x:v>
      </x:c>
      <x:c r="H3530" s="51" t="n">
        <x:v>75256.424</x:v>
      </x:c>
      <x:c r="I3530" s="51" t="n">
        <x:v>70722.656</x:v>
      </x:c>
      <x:c r="J3530" s="51" t="n">
        <x:v>57942.966</x:v>
      </x:c>
      <x:c r="K3530" s="51" t="n">
        <x:v>42326.428</x:v>
      </x:c>
      <x:c r="L3530" s="52" t="n">
        <x:f>IFERROR(H3530/G3530-1,"")</x:f>
        <x:v>-0.10211040806093563</x:v>
      </x:c>
      <x:c r="M3530" s="52" t="n">
        <x:f>IFERROR(I3530/H3530-1,"")</x:f>
        <x:v>-0.06024426565896879</x:v>
      </x:c>
      <x:c r="N3530" s="52" t="n">
        <x:f>IFERROR(J3530/I3530-1,"")</x:f>
        <x:v>-0.1807014996721843</x:v>
      </x:c>
      <x:c r="O3530" s="52" t="n">
        <x:f>IFERROR(K3530/J3530-1,"")</x:f>
        <x:v>-0.2695156820242858</x:v>
      </x:c>
      <x:c r="P3530" s="52" t="n">
        <x:f>IFERROR((K3530/G3530)^(1/4)-1,"")</x:f>
        <x:v>-0.15700937527574976</x:v>
      </x:c>
      <x:c r="Q3530" s="51" t="n">
        <x:v>2190.012</x:v>
      </x:c>
      <x:c r="R3530" s="52" t="n">
        <x:f>IFERROR(Q3530/K3530,"")</x:f>
        <x:v>0.05174100682438878</x:v>
      </x:c>
      <x:c r="S3530" s="53" t="n">
        <x:v>36861</x:v>
      </x:c>
      <x:c r="T3530" s="50" t="str">
        <x:v>EDINET_company_history</x:v>
      </x:c>
      <x:c r="U3530" s="50" t="str">
        <x:v>日本マスタートラスト信託銀行株式会社（信託口）</x:v>
      </x:c>
      <x:c r="V3530" s="54" t="n">
        <x:v>0.1181</x:v>
      </x:c>
      <x:c r="W3530" s="50" t="str">
        <x:v>肥川 哲士 / 林 能昌</x:v>
      </x:c>
      <x:c r="X3530" s="50" t="b">
        <x:f>AND(COUNT(L3530:O3530)=4,L3530&gt;='設定'!$B$6,M3530&gt;='設定'!$B$6,N3530&gt;='設定'!$B$6,O3530&gt;='設定'!$B$6)</x:f>
        <x:v>0</x:v>
      </x:c>
      <x:c r="Y3530" s="50" t="b">
        <x:f>AND(COUNT(G3530:K3530)=5,P3530&gt;='設定'!$B$7)</x:f>
        <x:v>0</x:v>
      </x:c>
      <x:c r="Z3530" s="50" t="b">
        <x:f>AND(ISNUMBER(R3530),R3530&gt;='設定'!$B$8)</x:f>
        <x:v>0</x:v>
      </x:c>
      <x:c r="AA3530" s="50" t="b">
        <x:f>AND(ISNUMBER(S3530),S3530&gt;=DATE(YEAR('設定'!$B$10)-'設定'!$B$9,MONTH('設定'!$B$10),DAY('設定'!$B$10)))</x:f>
        <x:v>0</x:v>
      </x:c>
      <x:c r="AB3530" s="55" t="b">
        <x:v>0</x:v>
      </x:c>
      <x:c r="AC3530" s="55" t="b">
        <x:v>0</x:v>
      </x:c>
      <x:c r="AD3530" s="50" t="n">
        <x:f>IF(X3530,1,0)+IF(Z3530,1,0)+IF(AA3530,1,0)+IF(AB3530,1,0)</x:f>
        <x:v>0</x:v>
      </x:c>
      <x:c r="AE3530" s="50" t="n">
        <x:f>IF(Y3530,1,0)+IF(Z3530,1,0)+IF(AA3530,1,0)+IF(AB3530,1,0)</x:f>
        <x:v>0</x:v>
      </x:c>
      <x:c r="AF3530" s="50" t="n">
        <x:f>IF(Y3530,1,0)+IF(Z3530,1,0)+IF(AA3530,1,0)+IF(AC3530,1,0)</x:f>
        <x:v>0</x:v>
      </x:c>
      <x:c r="AG3530" s="53" t="n">
        <x:v>44348</x:v>
      </x:c>
      <x:c r="AH3530" s="50" t="str">
        <x:v>S100VY08</x:v>
      </x:c>
      <x:c r="AI3530" s="50" t="str">
        <x:v>NetSalesSummaryOfBusinessResults</x:v>
      </x:c>
      <x:c r="AJ3530" s="50" t="str">
        <x:v>OperatingIncome</x:v>
      </x:c>
      <x:c r="AK3530" s="53" t="n">
        <x:v>45747</x:v>
      </x:c>
      <x:c r="AL3530" s="50" t="str">
        <x:v>365/365/365/366/365</x:v>
      </x:c>
      <x:c r="AM3530" s="51" t="n">
        <x:v>17070300</x:v>
      </x:c>
      <x:c r="AN3530" s="51" t="n">
        <x:v>12380</x:v>
      </x:c>
      <x:c r="AO3530" s="51" t="n">
        <x:f>IFERROR(AM3530*AN3530,"")</x:f>
        <x:v>211330314000</x:v>
      </x:c>
      <x:c r="AP3530" s="56" t="n">
        <x:f>IFERROR(AO3530/(K3530*1000000),"")</x:f>
        <x:v>4.992869088787743</x:v>
      </x:c>
      <x:c r="AQ3530" s="57" t="n">
        <x:v>1504206333.3333333</x:v>
      </x:c>
      <x:c r="AR3530" s="52" t="n">
        <x:v>0.3856619997974128</x:v>
      </x:c>
      <x:c r="AS3530" s="52" t="n">
        <x:v>-0.5351706572376322</x:v>
      </x:c>
      <x:c r="AT3530" s="55" t="b">
        <x:v>1</x:v>
      </x:c>
      <x:c r="AU3530" s="50"/>
      <x:c r="AV3530" s="58" t="n">
        <x:v>0.347374949043005</x:v>
      </x:c>
      <x:c r="AW3530" s="50" t="n">
        <x:v>313</x:v>
      </x:c>
      <x:c r="AX3530" s="50" t="str">
        <x:v>Future Moat</x:v>
      </x:c>
      <x:c r="AY3530" s="50" t="str">
        <x:v>目立つ機械的警告なし（定性確認は別途必要）</x:v>
      </x:c>
      <x:c r="AZ3530" s="59" t="str">
        <x:v>2025-06-20 12:10</x:v>
      </x:c>
      <x:c r="BA3530" s="53" t="n">
        <x:v>36861</x:v>
      </x:c>
      <x:c r="BB3530" s="50"/>
      <x:c r="BC3530" s="50"/>
      <x:c r="BD3530" s="50" t="str">
        <x:v>TOPIX Small 1</x:v>
      </x:c>
    </x:row>
    <x:row r="3531">
      <x:c r="A3531" s="50" t="n">
        <x:v>3530</x:v>
      </x:c>
      <x:c r="B3531" s="50" t="str">
        <x:v>8617</x:v>
      </x:c>
      <x:c r="C3531" s="50" t="str">
        <x:v>8617.T</x:v>
      </x:c>
      <x:c r="D3531" s="50" t="str">
        <x:v>The Kosei Securities Co.,Ltd.</x:v>
      </x:c>
      <x:c r="E3531" s="50" t="str">
        <x:v>Standard Market(Domestic)</x:v>
      </x:c>
      <x:c r="F3531" s="50" t="str">
        <x:v>Securities and Commodities Futures</x:v>
      </x:c>
      <x:c r="G3531" s="51" t="n">
        <x:v>1111</x:v>
      </x:c>
      <x:c r="H3531" s="51" t="n">
        <x:v>448</x:v>
      </x:c>
      <x:c r="I3531" s="51" t="n">
        <x:v>436</x:v>
      </x:c>
      <x:c r="J3531" s="51" t="n">
        <x:v>1498</x:v>
      </x:c>
      <x:c r="K3531" s="51" t="n">
        <x:v>559</x:v>
      </x:c>
      <x:c r="L3531" s="52" t="n">
        <x:f>IFERROR(H3531/G3531-1,"")</x:f>
        <x:v>-0.5967596759675968</x:v>
      </x:c>
      <x:c r="M3531" s="52" t="n">
        <x:f>IFERROR(I3531/H3531-1,"")</x:f>
        <x:v>-0.0267857142857143</x:v>
      </x:c>
      <x:c r="N3531" s="52" t="n">
        <x:f>IFERROR(J3531/I3531-1,"")</x:f>
        <x:v>2.4357798165137616</x:v>
      </x:c>
      <x:c r="O3531" s="52" t="n">
        <x:f>IFERROR(K3531/J3531-1,"")</x:f>
        <x:v>-0.6268357810413885</x:v>
      </x:c>
      <x:c r="P3531" s="52" t="n">
        <x:f>IFERROR((K3531/G3531)^(1/4)-1,"")</x:f>
        <x:v>-0.15778215853406108</x:v>
      </x:c>
      <x:c r="Q3531" s="51" t="n">
        <x:v>-522</x:v>
      </x:c>
      <x:c r="R3531" s="52" t="n">
        <x:f>IFERROR(Q3531/K3531,"")</x:f>
        <x:v>-0.9338103756708408</x:v>
      </x:c>
      <x:c r="S3531" s="53" t="n">
        <x:v>32264</x:v>
      </x:c>
      <x:c r="T3531" s="50" t="str">
        <x:v>EDINET_company_history</x:v>
      </x:c>
      <x:c r="U3531" s="50" t="str">
        <x:v>株式会社 巽也蔵</x:v>
      </x:c>
      <x:c r="V3531" s="54" t="n">
        <x:v>0.1927</x:v>
      </x:c>
      <x:c r="W3531" s="50" t="str">
        <x:v>巽 大 介</x:v>
      </x:c>
      <x:c r="X3531" s="50" t="b">
        <x:f>AND(COUNT(L3531:O3531)=4,L3531&gt;='設定'!$B$6,M3531&gt;='設定'!$B$6,N3531&gt;='設定'!$B$6,O3531&gt;='設定'!$B$6)</x:f>
        <x:v>0</x:v>
      </x:c>
      <x:c r="Y3531" s="50" t="b">
        <x:f>AND(COUNT(G3531:K3531)=5,P3531&gt;='設定'!$B$7)</x:f>
        <x:v>0</x:v>
      </x:c>
      <x:c r="Z3531" s="50" t="b">
        <x:f>AND(ISNUMBER(R3531),R3531&gt;='設定'!$B$8)</x:f>
        <x:v>0</x:v>
      </x:c>
      <x:c r="AA3531" s="50" t="b">
        <x:f>AND(ISNUMBER(S3531),S3531&gt;=DATE(YEAR('設定'!$B$10)-'設定'!$B$9,MONTH('設定'!$B$10),DAY('設定'!$B$10)))</x:f>
        <x:v>0</x:v>
      </x:c>
      <x:c r="AB3531" s="55" t="b">
        <x:v>0</x:v>
      </x:c>
      <x:c r="AC3531" s="55" t="b">
        <x:v>0</x:v>
      </x:c>
      <x:c r="AD3531" s="50" t="n">
        <x:f>IF(X3531,1,0)+IF(Z3531,1,0)+IF(AA3531,1,0)+IF(AB3531,1,0)</x:f>
        <x:v>0</x:v>
      </x:c>
      <x:c r="AE3531" s="50" t="n">
        <x:f>IF(Y3531,1,0)+IF(Z3531,1,0)+IF(AA3531,1,0)+IF(AB3531,1,0)</x:f>
        <x:v>0</x:v>
      </x:c>
      <x:c r="AF3531" s="50" t="n">
        <x:f>IF(Y3531,1,0)+IF(Z3531,1,0)+IF(AA3531,1,0)+IF(AC3531,1,0)</x:f>
        <x:v>0</x:v>
      </x:c>
      <x:c r="AG3531" s="53" t="n">
        <x:v>44348</x:v>
      </x:c>
      <x:c r="AH3531" s="50" t="str">
        <x:v>S100W40P</x:v>
      </x:c>
      <x:c r="AI3531" s="50" t="str">
        <x:v>OperatingRevenue1SummaryOfBusinessResults</x:v>
      </x:c>
      <x:c r="AJ3531" s="50" t="str">
        <x:v>OperatingIncome</x:v>
      </x:c>
      <x:c r="AK3531" s="53" t="n">
        <x:v>45747</x:v>
      </x:c>
      <x:c r="AL3531" s="50" t="str">
        <x:v>365/365/365/366/365</x:v>
      </x:c>
      <x:c r="AM3531" s="51" t="n">
        <x:v>9450000</x:v>
      </x:c>
      <x:c r="AN3531" s="51" t="n">
        <x:v>534</x:v>
      </x:c>
      <x:c r="AO3531" s="51" t="n">
        <x:f>IFERROR(AM3531*AN3531,"")</x:f>
        <x:v>5046300000</x:v>
      </x:c>
      <x:c r="AP3531" s="56" t="n">
        <x:f>IFERROR(AO3531/(K3531*1000000),"")</x:f>
        <x:v>9.02737030411449</x:v>
      </x:c>
      <x:c r="AQ3531" s="57" t="n">
        <x:v>5700128.333333333</x:v>
      </x:c>
      <x:c r="AR3531" s="52" t="n">
        <x:v>0.3708387938352182</x:v>
      </x:c>
      <x:c r="AS3531" s="52" t="n">
        <x:v>-0.5984429966440687</x:v>
      </x:c>
      <x:c r="AT3531" s="55" t="b">
        <x:v>0</x:v>
      </x:c>
      <x:c r="AU3531" s="50" t="str">
        <x:v>low_liquidity</x:v>
      </x:c>
      <x:c r="AV3531" s="58" t="n">
        <x:v>-0.3908042363243422</x:v>
      </x:c>
      <x:c r="AW3531" s="50" t="n">
        <x:v>3408</x:v>
      </x:c>
      <x:c r="AX3531" s="50" t="str">
        <x:v>Transformation Moat</x:v>
      </x:c>
      <x:c r="AY3531" s="50" t="str">
        <x:v>既存適格性フィルター不通過: low_liquidity / 60日平均売買代金2,000万円未満</x:v>
      </x:c>
      <x:c r="AZ3531" s="59" t="str">
        <x:v>2025-06-25 10:54</x:v>
      </x:c>
      <x:c r="BA3531" s="53" t="n">
        <x:v>32264</x:v>
      </x:c>
      <x:c r="BB3531" s="50"/>
      <x:c r="BC3531" s="50"/>
      <x:c r="BD3531" s="50"/>
    </x:row>
    <x:row r="3532">
      <x:c r="A3532" s="50" t="n">
        <x:v>3531</x:v>
      </x:c>
      <x:c r="B3532" s="50" t="str">
        <x:v>6334</x:v>
      </x:c>
      <x:c r="C3532" s="50" t="str">
        <x:v>6334.T</x:v>
      </x:c>
      <x:c r="D3532" s="50" t="str">
        <x:v>Meiji Machine Co.,Ltd.</x:v>
      </x:c>
      <x:c r="E3532" s="50" t="str">
        <x:v>Standard Market(Domestic)</x:v>
      </x:c>
      <x:c r="F3532" s="50" t="str">
        <x:v>Machinery</x:v>
      </x:c>
      <x:c r="G3532" s="51" t="n">
        <x:v>12949.976</x:v>
      </x:c>
      <x:c r="H3532" s="51" t="n">
        <x:v>7591.458</x:v>
      </x:c>
      <x:c r="I3532" s="51" t="n">
        <x:v>6306.116</x:v>
      </x:c>
      <x:c r="J3532" s="51" t="n">
        <x:v>4896.21</x:v>
      </x:c>
      <x:c r="K3532" s="51" t="n">
        <x:v>6511.496</x:v>
      </x:c>
      <x:c r="L3532" s="52" t="n">
        <x:f>IFERROR(H3532/G3532-1,"")</x:f>
        <x:v>-0.4137859406071487</x:v>
      </x:c>
      <x:c r="M3532" s="52" t="n">
        <x:f>IFERROR(I3532/H3532-1,"")</x:f>
        <x:v>-0.16931424767152758</x:v>
      </x:c>
      <x:c r="N3532" s="52" t="n">
        <x:f>IFERROR(J3532/I3532-1,"")</x:f>
        <x:v>-0.22357755550326064</x:v>
      </x:c>
      <x:c r="O3532" s="52" t="n">
        <x:f>IFERROR(K3532/J3532-1,"")</x:f>
        <x:v>0.3299053757906625</x:v>
      </x:c>
      <x:c r="P3532" s="52" t="n">
        <x:f>IFERROR((K3532/G3532)^(1/4)-1,"")</x:f>
        <x:v>-0.15792077370856983</x:v>
      </x:c>
      <x:c r="Q3532" s="51" t="n">
        <x:v>267.59</x:v>
      </x:c>
      <x:c r="R3532" s="52" t="n">
        <x:f>IFERROR(Q3532/K3532,"")</x:f>
        <x:v>0.041095011038937895</x:v>
      </x:c>
      <x:c r="S3532" s="53" t="n">
        <x:v>18019</x:v>
      </x:c>
      <x:c r="T3532" s="50" t="str">
        <x:v>EDINET_company_history</x:v>
      </x:c>
      <x:c r="U3532" s="50" t="str">
        <x:v>Ａｂａｌａｎｃｅ株式会社</x:v>
      </x:c>
      <x:c r="V3532" s="54" t="n">
        <x:v>0.3683</x:v>
      </x:c>
      <x:c r="W3532" s="50" t="str">
        <x:v>日根 年治</x:v>
      </x:c>
      <x:c r="X3532" s="50" t="b">
        <x:f>AND(COUNT(L3532:O3532)=4,L3532&gt;='設定'!$B$6,M3532&gt;='設定'!$B$6,N3532&gt;='設定'!$B$6,O3532&gt;='設定'!$B$6)</x:f>
        <x:v>0</x:v>
      </x:c>
      <x:c r="Y3532" s="50" t="b">
        <x:f>AND(COUNT(G3532:K3532)=5,P3532&gt;='設定'!$B$7)</x:f>
        <x:v>0</x:v>
      </x:c>
      <x:c r="Z3532" s="50" t="b">
        <x:f>AND(ISNUMBER(R3532),R3532&gt;='設定'!$B$8)</x:f>
        <x:v>0</x:v>
      </x:c>
      <x:c r="AA3532" s="50" t="b">
        <x:f>AND(ISNUMBER(S3532),S3532&gt;=DATE(YEAR('設定'!$B$10)-'設定'!$B$9,MONTH('設定'!$B$10),DAY('設定'!$B$10)))</x:f>
        <x:v>0</x:v>
      </x:c>
      <x:c r="AB3532" s="55" t="b">
        <x:v>0</x:v>
      </x:c>
      <x:c r="AC3532" s="55" t="b">
        <x:v>0</x:v>
      </x:c>
      <x:c r="AD3532" s="50" t="n">
        <x:f>IF(X3532,1,0)+IF(Z3532,1,0)+IF(AA3532,1,0)+IF(AB3532,1,0)</x:f>
        <x:v>0</x:v>
      </x:c>
      <x:c r="AE3532" s="50" t="n">
        <x:f>IF(Y3532,1,0)+IF(Z3532,1,0)+IF(AA3532,1,0)+IF(AB3532,1,0)</x:f>
        <x:v>0</x:v>
      </x:c>
      <x:c r="AF3532" s="50" t="n">
        <x:f>IF(Y3532,1,0)+IF(Z3532,1,0)+IF(AA3532,1,0)+IF(AC3532,1,0)</x:f>
        <x:v>0</x:v>
      </x:c>
      <x:c r="AG3532" s="53" t="n">
        <x:v>44348</x:v>
      </x:c>
      <x:c r="AH3532" s="50" t="str">
        <x:v>S100W4CK</x:v>
      </x:c>
      <x:c r="AI3532" s="50" t="str">
        <x:v>NetSalesSummaryOfBusinessResults</x:v>
      </x:c>
      <x:c r="AJ3532" s="50" t="str">
        <x:v>OperatingIncome</x:v>
      </x:c>
      <x:c r="AK3532" s="53" t="n">
        <x:v>45747</x:v>
      </x:c>
      <x:c r="AL3532" s="50" t="str">
        <x:v>365/365/365/366/365</x:v>
      </x:c>
      <x:c r="AM3532" s="51" t="n">
        <x:v>10626736</x:v>
      </x:c>
      <x:c r="AN3532" s="51" t="n">
        <x:v>449</x:v>
      </x:c>
      <x:c r="AO3532" s="51" t="n">
        <x:f>IFERROR(AM3532*AN3532,"")</x:f>
        <x:v>4771404464</x:v>
      </x:c>
      <x:c r="AP3532" s="56" t="n">
        <x:f>IFERROR(AO3532/(K3532*1000000),"")</x:f>
        <x:v>0.7327662435790485</x:v>
      </x:c>
      <x:c r="AQ3532" s="57" t="n">
        <x:v>2657238.3333333335</x:v>
      </x:c>
      <x:c r="AR3532" s="52" t="n">
        <x:v>0.4735899495323794</x:v>
      </x:c>
      <x:c r="AS3532" s="52" t="n">
        <x:v>-0.563355996937652</x:v>
      </x:c>
      <x:c r="AT3532" s="55" t="b">
        <x:v>0</x:v>
      </x:c>
      <x:c r="AU3532" s="50" t="str">
        <x:v>low_liquidity</x:v>
      </x:c>
      <x:c r="AV3532" s="58" t="n">
        <x:v>0.1011003621523527</x:v>
      </x:c>
      <x:c r="AW3532" s="50" t="n">
        <x:v>1226</x:v>
      </x:c>
      <x:c r="AX3532" s="50" t="str">
        <x:v>Discovery</x:v>
      </x:c>
      <x:c r="AY3532" s="50" t="str">
        <x:v>既存適格性フィルター不通過: low_liquidity / 60日平均売買代金2,000万円未満</x:v>
      </x:c>
      <x:c r="AZ3532" s="59" t="str">
        <x:v>2025-06-24 15:48</x:v>
      </x:c>
      <x:c r="BA3532" s="53" t="n">
        <x:v>18019</x:v>
      </x:c>
      <x:c r="BB3532" s="50"/>
      <x:c r="BC3532" s="50"/>
      <x:c r="BD3532" s="50"/>
    </x:row>
    <x:row r="3533">
      <x:c r="A3533" s="50" t="n">
        <x:v>3532</x:v>
      </x:c>
      <x:c r="B3533" s="50" t="str">
        <x:v>3111</x:v>
      </x:c>
      <x:c r="C3533" s="50" t="str">
        <x:v>3111.T</x:v>
      </x:c>
      <x:c r="D3533" s="50" t="str">
        <x:v>OMIKENSHI CO.,LTD.</x:v>
      </x:c>
      <x:c r="E3533" s="50" t="str">
        <x:v>Standard Market(Domestic)</x:v>
      </x:c>
      <x:c r="F3533" s="50" t="str">
        <x:v>Textiles and Apparels</x:v>
      </x:c>
      <x:c r="G3533" s="51" t="n">
        <x:v>6788</x:v>
      </x:c>
      <x:c r="H3533" s="51" t="n">
        <x:v>3980</x:v>
      </x:c>
      <x:c r="I3533" s="51" t="n">
        <x:v>3122</x:v>
      </x:c>
      <x:c r="J3533" s="51" t="n">
        <x:v>3027</x:v>
      </x:c>
      <x:c r="K3533" s="51" t="n">
        <x:v>3407</x:v>
      </x:c>
      <x:c r="L3533" s="52" t="n">
        <x:f>IFERROR(H3533/G3533-1,"")</x:f>
        <x:v>-0.413671184443135</x:v>
      </x:c>
      <x:c r="M3533" s="52" t="n">
        <x:f>IFERROR(I3533/H3533-1,"")</x:f>
        <x:v>-0.21557788944723622</x:v>
      </x:c>
      <x:c r="N3533" s="52" t="n">
        <x:f>IFERROR(J3533/I3533-1,"")</x:f>
        <x:v>-0.03042921204356186</x:v>
      </x:c>
      <x:c r="O3533" s="52" t="n">
        <x:f>IFERROR(K3533/J3533-1,"")</x:f>
        <x:v>0.12553683515031389</x:v>
      </x:c>
      <x:c r="P3533" s="52" t="n">
        <x:f>IFERROR((K3533/G3533)^(1/4)-1,"")</x:f>
        <x:v>-0.1582995197331497</x:v>
      </x:c>
      <x:c r="Q3533" s="51" t="n">
        <x:v>235</x:v>
      </x:c>
      <x:c r="R3533" s="52" t="n">
        <x:f>IFERROR(Q3533/K3533,"")</x:f>
        <x:v>0.06897563839154681</x:v>
      </x:c>
      <x:c r="S3533" s="53" t="n">
        <x:v>18019</x:v>
      </x:c>
      <x:c r="T3533" s="50" t="str">
        <x:v>EDINET_company_history</x:v>
      </x:c>
      <x:c r="U3533" s="50" t="str">
        <x:v>東洋商事株式会社</x:v>
      </x:c>
      <x:c r="V3533" s="54" t="n">
        <x:v>0.2992</x:v>
      </x:c>
      <x:c r="W3533" s="50" t="str">
        <x:v>髙口 彰</x:v>
      </x:c>
      <x:c r="X3533" s="50" t="b">
        <x:f>AND(COUNT(L3533:O3533)=4,L3533&gt;='設定'!$B$6,M3533&gt;='設定'!$B$6,N3533&gt;='設定'!$B$6,O3533&gt;='設定'!$B$6)</x:f>
        <x:v>0</x:v>
      </x:c>
      <x:c r="Y3533" s="50" t="b">
        <x:f>AND(COUNT(G3533:K3533)=5,P3533&gt;='設定'!$B$7)</x:f>
        <x:v>0</x:v>
      </x:c>
      <x:c r="Z3533" s="50" t="b">
        <x:f>AND(ISNUMBER(R3533),R3533&gt;='設定'!$B$8)</x:f>
        <x:v>0</x:v>
      </x:c>
      <x:c r="AA3533" s="50" t="b">
        <x:f>AND(ISNUMBER(S3533),S3533&gt;=DATE(YEAR('設定'!$B$10)-'設定'!$B$9,MONTH('設定'!$B$10),DAY('設定'!$B$10)))</x:f>
        <x:v>0</x:v>
      </x:c>
      <x:c r="AB3533" s="55" t="b">
        <x:v>0</x:v>
      </x:c>
      <x:c r="AC3533" s="55" t="b">
        <x:v>0</x:v>
      </x:c>
      <x:c r="AD3533" s="50" t="n">
        <x:f>IF(X3533,1,0)+IF(Z3533,1,0)+IF(AA3533,1,0)+IF(AB3533,1,0)</x:f>
        <x:v>0</x:v>
      </x:c>
      <x:c r="AE3533" s="50" t="n">
        <x:f>IF(Y3533,1,0)+IF(Z3533,1,0)+IF(AA3533,1,0)+IF(AB3533,1,0)</x:f>
        <x:v>0</x:v>
      </x:c>
      <x:c r="AF3533" s="50" t="n">
        <x:f>IF(Y3533,1,0)+IF(Z3533,1,0)+IF(AA3533,1,0)+IF(AC3533,1,0)</x:f>
        <x:v>0</x:v>
      </x:c>
      <x:c r="AG3533" s="53" t="n">
        <x:v>44348</x:v>
      </x:c>
      <x:c r="AH3533" s="50" t="str">
        <x:v>S100W6WQ</x:v>
      </x:c>
      <x:c r="AI3533" s="50" t="str">
        <x:v>NetSalesSummaryOfBusinessResults</x:v>
      </x:c>
      <x:c r="AJ3533" s="50" t="str">
        <x:v>OperatingIncome</x:v>
      </x:c>
      <x:c r="AK3533" s="53" t="n">
        <x:v>45747</x:v>
      </x:c>
      <x:c r="AL3533" s="50" t="str">
        <x:v>365/365/365/366/365</x:v>
      </x:c>
      <x:c r="AM3533" s="51" t="n">
        <x:v>8597159</x:v>
      </x:c>
      <x:c r="AN3533" s="51" t="n">
        <x:v>183</x:v>
      </x:c>
      <x:c r="AO3533" s="51" t="n">
        <x:f>IFERROR(AM3533*AN3533,"")</x:f>
        <x:v>1573280097</x:v>
      </x:c>
      <x:c r="AP3533" s="56" t="n">
        <x:f>IFERROR(AO3533/(K3533*1000000),"")</x:f>
        <x:v>0.4617787194012328</x:v>
      </x:c>
      <x:c r="AQ3533" s="57" t="n">
        <x:v>4771068.333333333</x:v>
      </x:c>
      <x:c r="AR3533" s="52" t="n">
        <x:v>0.4777256150942021</x:v>
      </x:c>
      <x:c r="AS3533" s="52" t="n">
        <x:v>-0.7009803921568627</x:v>
      </x:c>
      <x:c r="AT3533" s="55" t="b">
        <x:v>0</x:v>
      </x:c>
      <x:c r="AU3533" s="50" t="str">
        <x:v>low_liquidity</x:v>
      </x:c>
      <x:c r="AV3533" s="58" t="n">
        <x:v>-0.3988858980720418</x:v>
      </x:c>
      <x:c r="AW3533" s="50" t="n">
        <x:v>3415</x:v>
      </x:c>
      <x:c r="AX3533" s="50" t="str">
        <x:v>Transformation Moat</x:v>
      </x:c>
      <x:c r="AY3533" s="50" t="str">
        <x:v>既存適格性フィルター不通過: low_liquidity / 60日平均売買代金2,000万円未満 / ローカル5年最大下落率-60%以下</x:v>
      </x:c>
      <x:c r="AZ3533" s="59" t="str">
        <x:v>2025-06-27 13:11</x:v>
      </x:c>
      <x:c r="BA3533" s="53" t="n">
        <x:v>18019</x:v>
      </x:c>
      <x:c r="BB3533" s="50"/>
      <x:c r="BC3533" s="50"/>
      <x:c r="BD3533" s="50"/>
    </x:row>
    <x:row r="3534">
      <x:c r="A3534" s="50" t="n">
        <x:v>3533</x:v>
      </x:c>
      <x:c r="B3534" s="50" t="str">
        <x:v>9946</x:v>
      </x:c>
      <x:c r="C3534" s="50" t="str">
        <x:v>9946.T</x:v>
      </x:c>
      <x:c r="D3534" s="50" t="str">
        <x:v>MINISTOP CO.,LTD.</x:v>
      </x:c>
      <x:c r="E3534" s="50" t="str">
        <x:v>Prime Market (Domestic)</x:v>
      </x:c>
      <x:c r="F3534" s="50" t="str">
        <x:v>Retail Trade</x:v>
      </x:c>
      <x:c r="G3534" s="51" t="n">
        <x:v>183680</x:v>
      </x:c>
      <x:c r="H3534" s="51" t="n">
        <x:v>81286</x:v>
      </x:c>
      <x:c r="I3534" s="51" t="n">
        <x:v>79056</x:v>
      </x:c>
      <x:c r="J3534" s="51" t="n">
        <x:v>87475</x:v>
      </x:c>
      <x:c r="K3534" s="51" t="n">
        <x:v>91788</x:v>
      </x:c>
      <x:c r="L3534" s="52" t="n">
        <x:f>IFERROR(H3534/G3534-1,"")</x:f>
        <x:v>-0.5574586236933798</x:v>
      </x:c>
      <x:c r="M3534" s="52" t="n">
        <x:f>IFERROR(I3534/H3534-1,"")</x:f>
        <x:v>-0.027433998474522103</x:v>
      </x:c>
      <x:c r="N3534" s="52" t="n">
        <x:f>IFERROR(J3534/I3534-1,"")</x:f>
        <x:v>0.1064941307427647</x:v>
      </x:c>
      <x:c r="O3534" s="52" t="n">
        <x:f>IFERROR(K3534/J3534-1,"")</x:f>
        <x:v>0.049305515861674865</x:v>
      </x:c>
      <x:c r="P3534" s="52" t="n">
        <x:f>IFERROR((K3534/G3534)^(1/4)-1,"")</x:f>
        <x:v>-0.15922263935470327</x:v>
      </x:c>
      <x:c r="Q3534" s="51" t="n">
        <x:v>-3610</x:v>
      </x:c>
      <x:c r="R3534" s="52" t="n">
        <x:f>IFERROR(Q3534/K3534,"")</x:f>
        <x:v>-0.03932975988146599</x:v>
      </x:c>
      <x:c r="S3534" s="53" t="n">
        <x:v>34151</x:v>
      </x:c>
      <x:c r="T3534" s="50" t="str">
        <x:v>EDINET_company_history</x:v>
      </x:c>
      <x:c r="U3534" s="50" t="str">
        <x:v>イオン株式会社</x:v>
      </x:c>
      <x:c r="V3534" s="54" t="n">
        <x:v>0.4871</x:v>
      </x:c>
      <x:c r="W3534" s="50" t="str">
        <x:v>堀 田 昌 嗣</x:v>
      </x:c>
      <x:c r="X3534" s="50" t="b">
        <x:f>AND(COUNT(L3534:O3534)=4,L3534&gt;='設定'!$B$6,M3534&gt;='設定'!$B$6,N3534&gt;='設定'!$B$6,O3534&gt;='設定'!$B$6)</x:f>
        <x:v>0</x:v>
      </x:c>
      <x:c r="Y3534" s="50" t="b">
        <x:f>AND(COUNT(G3534:K3534)=5,P3534&gt;='設定'!$B$7)</x:f>
        <x:v>0</x:v>
      </x:c>
      <x:c r="Z3534" s="50" t="b">
        <x:f>AND(ISNUMBER(R3534),R3534&gt;='設定'!$B$8)</x:f>
        <x:v>0</x:v>
      </x:c>
      <x:c r="AA3534" s="50" t="b">
        <x:f>AND(ISNUMBER(S3534),S3534&gt;=DATE(YEAR('設定'!$B$10)-'設定'!$B$9,MONTH('設定'!$B$10),DAY('設定'!$B$10)))</x:f>
        <x:v>0</x:v>
      </x:c>
      <x:c r="AB3534" s="55" t="b">
        <x:v>0</x:v>
      </x:c>
      <x:c r="AC3534" s="55" t="b">
        <x:v>0</x:v>
      </x:c>
      <x:c r="AD3534" s="50" t="n">
        <x:f>IF(X3534,1,0)+IF(Z3534,1,0)+IF(AA3534,1,0)+IF(AB3534,1,0)</x:f>
        <x:v>0</x:v>
      </x:c>
      <x:c r="AE3534" s="50" t="n">
        <x:f>IF(Y3534,1,0)+IF(Z3534,1,0)+IF(AA3534,1,0)+IF(AB3534,1,0)</x:f>
        <x:v>0</x:v>
      </x:c>
      <x:c r="AF3534" s="50" t="n">
        <x:f>IF(Y3534,1,0)+IF(Z3534,1,0)+IF(AA3534,1,0)+IF(AC3534,1,0)</x:f>
        <x:v>0</x:v>
      </x:c>
      <x:c r="AG3534" s="53" t="n">
        <x:v>44348</x:v>
      </x:c>
      <x:c r="AH3534" s="50" t="str">
        <x:v>S100Y4UH</x:v>
      </x:c>
      <x:c r="AI3534" s="50" t="str">
        <x:v>GrossOperatingRevenueSummaryOfBusinessResults</x:v>
      </x:c>
      <x:c r="AJ3534" s="50" t="str">
        <x:v>OperatingIncome</x:v>
      </x:c>
      <x:c r="AK3534" s="53" t="n">
        <x:v>46081</x:v>
      </x:c>
      <x:c r="AL3534" s="50" t="str">
        <x:v>365/365/366/365/365</x:v>
      </x:c>
      <x:c r="AM3534" s="51" t="n">
        <x:v>29007974</x:v>
      </x:c>
      <x:c r="AN3534" s="51" t="n">
        <x:v>1824</x:v>
      </x:c>
      <x:c r="AO3534" s="51" t="n">
        <x:f>IFERROR(AM3534*AN3534,"")</x:f>
        <x:v>52910544576</x:v>
      </x:c>
      <x:c r="AP3534" s="56" t="n">
        <x:f>IFERROR(AO3534/(K3534*1000000),"")</x:f>
        <x:v>0.5764429399921558</x:v>
      </x:c>
      <x:c r="AQ3534" s="57" t="n">
        <x:v>139763743.33333334</x:v>
      </x:c>
      <x:c r="AR3534" s="52" t="n">
        <x:v>0.1655655356272576</x:v>
      </x:c>
      <x:c r="AS3534" s="52" t="n">
        <x:v>-0.1850431257741245</x:v>
      </x:c>
      <x:c r="AT3534" s="55" t="b">
        <x:v>0</x:v>
      </x:c>
      <x:c r="AU3534" s="50" t="str">
        <x:v>repeated_operating_loss</x:v>
      </x:c>
      <x:c r="AV3534" s="58" t="n">
        <x:v>-0.092694234307415</x:v>
      </x:c>
      <x:c r="AW3534" s="50" t="n">
        <x:v>2557</x:v>
      </x:c>
      <x:c r="AX3534" s="50" t="str">
        <x:v>Transformation Moat</x:v>
      </x:c>
      <x:c r="AY3534" s="50" t="str">
        <x:v>既存適格性フィルター不通過: repeated_operating_loss</x:v>
      </x:c>
      <x:c r="AZ3534" s="59" t="str">
        <x:v>2026-05-20 13:39</x:v>
      </x:c>
      <x:c r="BA3534" s="53" t="n">
        <x:v>34151</x:v>
      </x:c>
      <x:c r="BB3534" s="50"/>
      <x:c r="BC3534" s="50"/>
      <x:c r="BD3534" s="50" t="str">
        <x:v>TOPIX Small 2</x:v>
      </x:c>
    </x:row>
    <x:row r="3535">
      <x:c r="A3535" s="50" t="n">
        <x:v>3534</x:v>
      </x:c>
      <x:c r="B3535" s="50" t="str">
        <x:v>6276</x:v>
      </x:c>
      <x:c r="C3535" s="50" t="str">
        <x:v>6276.T</x:v>
      </x:c>
      <x:c r="D3535" s="50" t="str">
        <x:v>SiriusVision CO.,LTD.</x:v>
      </x:c>
      <x:c r="E3535" s="50" t="str">
        <x:v>Standard Market(Domestic)</x:v>
      </x:c>
      <x:c r="F3535" s="50" t="str">
        <x:v>Electric Appliances</x:v>
      </x:c>
      <x:c r="G3535" s="51" t="n">
        <x:v>4138.363</x:v>
      </x:c>
      <x:c r="H3535" s="51" t="n">
        <x:v>1729.098</x:v>
      </x:c>
      <x:c r="I3535" s="51" t="n">
        <x:v>2287.386</x:v>
      </x:c>
      <x:c r="J3535" s="51" t="n">
        <x:v>2314.764</x:v>
      </x:c>
      <x:c r="K3535" s="51" t="n">
        <x:v>2064.763</x:v>
      </x:c>
      <x:c r="L3535" s="52" t="n">
        <x:f>IFERROR(H3535/G3535-1,"")</x:f>
        <x:v>-0.5821782671070663</x:v>
      </x:c>
      <x:c r="M3535" s="52" t="n">
        <x:f>IFERROR(I3535/H3535-1,"")</x:f>
        <x:v>0.32287817116207407</x:v>
      </x:c>
      <x:c r="N3535" s="52" t="n">
        <x:f>IFERROR(J3535/I3535-1,"")</x:f>
        <x:v>0.011969121084067114</x:v>
      </x:c>
      <x:c r="O3535" s="52" t="n">
        <x:f>IFERROR(K3535/J3535-1,"")</x:f>
        <x:v>-0.10800280287752884</x:v>
      </x:c>
      <x:c r="P3535" s="52" t="n">
        <x:f>IFERROR((K3535/G3535)^(1/4)-1,"")</x:f>
        <x:v>-0.15955285415331888</x:v>
      </x:c>
      <x:c r="Q3535" s="51" t="n">
        <x:v>-140.55</x:v>
      </x:c>
      <x:c r="R3535" s="52" t="n">
        <x:f>IFERROR(Q3535/K3535,"")</x:f>
        <x:v>-0.06807076647537758</x:v>
      </x:c>
      <x:c r="S3535" s="53" t="n">
        <x:v>44348</x:v>
      </x:c>
      <x:c r="T3535" s="50" t="str">
        <x:v>not_identified_before_local_window</x:v>
      </x:c>
      <x:c r="U3535" s="50" t="str">
        <x:v>株式会社ILホールディングス</x:v>
      </x:c>
      <x:c r="V3535" s="54" t="n">
        <x:v>0.0519</x:v>
      </x:c>
      <x:c r="W3535" s="50" t="str">
        <x:v>辻 谷 潤 一</x:v>
      </x:c>
      <x:c r="X3535" s="50" t="b">
        <x:f>AND(COUNT(L3535:O3535)=4,L3535&gt;='設定'!$B$6,M3535&gt;='設定'!$B$6,N3535&gt;='設定'!$B$6,O3535&gt;='設定'!$B$6)</x:f>
        <x:v>0</x:v>
      </x:c>
      <x:c r="Y3535" s="50" t="b">
        <x:f>AND(COUNT(G3535:K3535)=5,P3535&gt;='設定'!$B$7)</x:f>
        <x:v>0</x:v>
      </x:c>
      <x:c r="Z3535" s="50" t="b">
        <x:f>AND(ISNUMBER(R3535),R3535&gt;='設定'!$B$8)</x:f>
        <x:v>0</x:v>
      </x:c>
      <x:c r="AA3535" s="50" t="b">
        <x:f>AND(ISNUMBER(S3535),S3535&gt;=DATE(YEAR('設定'!$B$10)-'設定'!$B$9,MONTH('設定'!$B$10),DAY('設定'!$B$10)))</x:f>
        <x:v>0</x:v>
      </x:c>
      <x:c r="AB3535" s="55" t="b">
        <x:v>0</x:v>
      </x:c>
      <x:c r="AC3535" s="55" t="b">
        <x:v>0</x:v>
      </x:c>
      <x:c r="AD3535" s="50" t="n">
        <x:f>IF(X3535,1,0)+IF(Z3535,1,0)+IF(AA3535,1,0)+IF(AB3535,1,0)</x:f>
        <x:v>0</x:v>
      </x:c>
      <x:c r="AE3535" s="50" t="n">
        <x:f>IF(Y3535,1,0)+IF(Z3535,1,0)+IF(AA3535,1,0)+IF(AB3535,1,0)</x:f>
        <x:v>0</x:v>
      </x:c>
      <x:c r="AF3535" s="50" t="n">
        <x:f>IF(Y3535,1,0)+IF(Z3535,1,0)+IF(AA3535,1,0)+IF(AC3535,1,0)</x:f>
        <x:v>0</x:v>
      </x:c>
      <x:c r="AG3535" s="53" t="n">
        <x:v>44348</x:v>
      </x:c>
      <x:c r="AH3535" s="50" t="str">
        <x:v>S100XTP6</x:v>
      </x:c>
      <x:c r="AI3535" s="50" t="str">
        <x:v>NetSalesSummaryOfBusinessResults</x:v>
      </x:c>
      <x:c r="AJ3535" s="50" t="str">
        <x:v>OperatingIncome</x:v>
      </x:c>
      <x:c r="AK3535" s="53" t="n">
        <x:v>46022</x:v>
      </x:c>
      <x:c r="AL3535" s="50" t="str">
        <x:v>365/365/365/366/365</x:v>
      </x:c>
      <x:c r="AM3535" s="51" t="n">
        <x:v>4816600</x:v>
      </x:c>
      <x:c r="AN3535" s="51" t="n">
        <x:v>298</x:v>
      </x:c>
      <x:c r="AO3535" s="51" t="n">
        <x:f>IFERROR(AM3535*AN3535,"")</x:f>
        <x:v>1435346800</x:v>
      </x:c>
      <x:c r="AP3535" s="56" t="n">
        <x:f>IFERROR(AO3535/(K3535*1000000),"")</x:f>
        <x:v>0.6951629799642864</x:v>
      </x:c>
      <x:c r="AQ3535" s="57" t="n">
        <x:v>103376128.33333331</x:v>
      </x:c>
      <x:c r="AR3535" s="52" t="n">
        <x:v>0.595734109629279</x:v>
      </x:c>
      <x:c r="AS3535" s="52" t="n">
        <x:v>-0.709351233599963</x:v>
      </x:c>
      <x:c r="AT3535" s="55" t="b">
        <x:v>0</x:v>
      </x:c>
      <x:c r="AU3535" s="50" t="str">
        <x:v>repeated_operating_loss</x:v>
      </x:c>
      <x:c r="AV3535" s="58" t="n">
        <x:v>-0.1655489109792284</x:v>
      </x:c>
      <x:c r="AW3535" s="50" t="n">
        <x:v>2906</x:v>
      </x:c>
      <x:c r="AX3535" s="50" t="str">
        <x:v>Future Moat</x:v>
      </x:c>
      <x:c r="AY3535" s="50" t="str">
        <x:v>既存適格性フィルター不通過: repeated_operating_loss / ローカル5年最大下落率-60%以下</x:v>
      </x:c>
      <x:c r="AZ3535" s="59" t="str">
        <x:v>2026-03-25 15:10</x:v>
      </x:c>
      <x:c r="BA3535" s="53"/>
      <x:c r="BB3535" s="50"/>
      <x:c r="BC3535" s="50"/>
      <x:c r="BD3535" s="50"/>
    </x:row>
    <x:row r="3536">
      <x:c r="A3536" s="50" t="n">
        <x:v>3535</x:v>
      </x:c>
      <x:c r="B3536" s="50" t="str">
        <x:v>4934</x:v>
      </x:c>
      <x:c r="C3536" s="50" t="str">
        <x:v>4934.T</x:v>
      </x:c>
      <x:c r="D3536" s="50" t="str">
        <x:v>Premier Anti-Aging Co.,Ltd.</x:v>
      </x:c>
      <x:c r="E3536" s="50" t="str">
        <x:v>Growth Market(Domestic)</x:v>
      </x:c>
      <x:c r="F3536" s="50" t="str">
        <x:v>Chemicals</x:v>
      </x:c>
      <x:c r="G3536" s="51" t="n">
        <x:v>32815</x:v>
      </x:c>
      <x:c r="H3536" s="51" t="n">
        <x:v>33911</x:v>
      </x:c>
      <x:c r="I3536" s="51" t="n">
        <x:v>26400</x:v>
      </x:c>
      <x:c r="J3536" s="51" t="n">
        <x:v>20359</x:v>
      </x:c>
      <x:c r="K3536" s="51" t="n">
        <x:v>16160</x:v>
      </x:c>
      <x:c r="L3536" s="52" t="n">
        <x:f>IFERROR(H3536/G3536-1,"")</x:f>
        <x:v>0.0333993600487581</x:v>
      </x:c>
      <x:c r="M3536" s="52" t="n">
        <x:f>IFERROR(I3536/H3536-1,"")</x:f>
        <x:v>-0.22149155141399546</x:v>
      </x:c>
      <x:c r="N3536" s="52" t="n">
        <x:f>IFERROR(J3536/I3536-1,"")</x:f>
        <x:v>-0.22882575757575763</x:v>
      </x:c>
      <x:c r="O3536" s="52" t="n">
        <x:f>IFERROR(K3536/J3536-1,"")</x:f>
        <x:v>-0.2062478510732354</x:v>
      </x:c>
      <x:c r="P3536" s="52" t="n">
        <x:f>IFERROR((K3536/G3536)^(1/4)-1,"")</x:f>
        <x:v>-0.16229282162228775</x:v>
      </x:c>
      <x:c r="Q3536" s="51" t="n">
        <x:v>617</x:v>
      </x:c>
      <x:c r="R3536" s="52" t="n">
        <x:f>IFERROR(Q3536/K3536,"")</x:f>
        <x:v>0.03818069306930693</x:v>
      </x:c>
      <x:c r="S3536" s="53" t="n">
        <x:v>43891</x:v>
      </x:c>
      <x:c r="T3536" s="50" t="str">
        <x:v>EDINET_company_history</x:v>
      </x:c>
      <x:c r="U3536" s="50" t="str">
        <x:v>プレミアマネジメント株式会社</x:v>
      </x:c>
      <x:c r="V3536" s="54" t="n">
        <x:v>0.4562</x:v>
      </x:c>
      <x:c r="W3536" s="50" t="str">
        <x:v>松浦 清 / 伊藤 洋一郎</x:v>
      </x:c>
      <x:c r="X3536" s="50" t="b">
        <x:f>AND(COUNT(L3536:O3536)=4,L3536&gt;='設定'!$B$6,M3536&gt;='設定'!$B$6,N3536&gt;='設定'!$B$6,O3536&gt;='設定'!$B$6)</x:f>
        <x:v>0</x:v>
      </x:c>
      <x:c r="Y3536" s="50" t="b">
        <x:f>AND(COUNT(G3536:K3536)=5,P3536&gt;='設定'!$B$7)</x:f>
        <x:v>0</x:v>
      </x:c>
      <x:c r="Z3536" s="50" t="b">
        <x:f>AND(ISNUMBER(R3536),R3536&gt;='設定'!$B$8)</x:f>
        <x:v>0</x:v>
      </x:c>
      <x:c r="AA3536" s="50" t="b">
        <x:f>AND(ISNUMBER(S3536),S3536&gt;=DATE(YEAR('設定'!$B$10)-'設定'!$B$9,MONTH('設定'!$B$10),DAY('設定'!$B$10)))</x:f>
        <x:v>0</x:v>
      </x:c>
      <x:c r="AB3536" s="55" t="b">
        <x:v>0</x:v>
      </x:c>
      <x:c r="AC3536" s="55" t="b">
        <x:v>0</x:v>
      </x:c>
      <x:c r="AD3536" s="50" t="n">
        <x:f>IF(X3536,1,0)+IF(Z3536,1,0)+IF(AA3536,1,0)+IF(AB3536,1,0)</x:f>
        <x:v>0</x:v>
      </x:c>
      <x:c r="AE3536" s="50" t="n">
        <x:f>IF(Y3536,1,0)+IF(Z3536,1,0)+IF(AA3536,1,0)+IF(AB3536,1,0)</x:f>
        <x:v>0</x:v>
      </x:c>
      <x:c r="AF3536" s="50" t="n">
        <x:f>IF(Y3536,1,0)+IF(Z3536,1,0)+IF(AA3536,1,0)+IF(AC3536,1,0)</x:f>
        <x:v>0</x:v>
      </x:c>
      <x:c r="AG3536" s="53" t="n">
        <x:v>44348</x:v>
      </x:c>
      <x:c r="AH3536" s="50" t="str">
        <x:v>S100WWWK</x:v>
      </x:c>
      <x:c r="AI3536" s="50" t="str">
        <x:v>NetSalesSummaryOfBusinessResults</x:v>
      </x:c>
      <x:c r="AJ3536" s="50" t="str">
        <x:v>OperatingIncome</x:v>
      </x:c>
      <x:c r="AK3536" s="53" t="n">
        <x:v>45869</x:v>
      </x:c>
      <x:c r="AL3536" s="50" t="str">
        <x:v>365/365/365/366/365</x:v>
      </x:c>
      <x:c r="AM3536" s="51" t="n">
        <x:v>8720434</x:v>
      </x:c>
      <x:c r="AN3536" s="51" t="n">
        <x:v>615</x:v>
      </x:c>
      <x:c r="AO3536" s="51" t="n">
        <x:f>IFERROR(AM3536*AN3536,"")</x:f>
        <x:v>5363066910</x:v>
      </x:c>
      <x:c r="AP3536" s="56" t="n">
        <x:f>IFERROR(AO3536/(K3536*1000000),"")</x:f>
        <x:v>0.3318729523514852</x:v>
      </x:c>
      <x:c r="AQ3536" s="57" t="n">
        <x:v>28685771.666666668</x:v>
      </x:c>
      <x:c r="AR3536" s="52" t="n">
        <x:v>0.5770467173285121</x:v>
      </x:c>
      <x:c r="AS3536" s="52" t="n">
        <x:v>-0.9687833511205975</x:v>
      </x:c>
      <x:c r="AT3536" s="55" t="b">
        <x:v>1</x:v>
      </x:c>
      <x:c r="AU3536" s="50"/>
      <x:c r="AV3536" s="58" t="n">
        <x:v>-0.2896478423507952</x:v>
      </x:c>
      <x:c r="AW3536" s="50" t="n">
        <x:v>3263</x:v>
      </x:c>
      <x:c r="AX3536" s="50" t="str">
        <x:v>Future Moat</x:v>
      </x:c>
      <x:c r="AY3536" s="50" t="str">
        <x:v>ローカル5年最大下落率-60%以下</x:v>
      </x:c>
      <x:c r="AZ3536" s="59" t="str">
        <x:v>2025-10-24 15:30</x:v>
      </x:c>
      <x:c r="BA3536" s="53" t="n">
        <x:v>43891</x:v>
      </x:c>
      <x:c r="BB3536" s="50"/>
      <x:c r="BC3536" s="50"/>
      <x:c r="BD3536" s="50"/>
    </x:row>
    <x:row r="3537">
      <x:c r="A3537" s="50" t="n">
        <x:v>3536</x:v>
      </x:c>
      <x:c r="B3537" s="50" t="str">
        <x:v>7003</x:v>
      </x:c>
      <x:c r="C3537" s="50" t="str">
        <x:v>7003.T</x:v>
      </x:c>
      <x:c r="D3537" s="50" t="str">
        <x:v>MITSUI E&amp;S Co.,Ltd.</x:v>
      </x:c>
      <x:c r="E3537" s="50" t="str">
        <x:v>Prime Market (Domestic)</x:v>
      </x:c>
      <x:c r="F3537" s="50" t="str">
        <x:v>Machinery</x:v>
      </x:c>
      <x:c r="G3537" s="51" t="n">
        <x:v>644686</x:v>
      </x:c>
      <x:c r="H3537" s="51" t="n">
        <x:v>579363</x:v>
      </x:c>
      <x:c r="I3537" s="51" t="n">
        <x:v>262301</x:v>
      </x:c>
      <x:c r="J3537" s="51" t="n">
        <x:v>301875</x:v>
      </x:c>
      <x:c r="K3537" s="51" t="n">
        <x:v>315112</x:v>
      </x:c>
      <x:c r="L3537" s="52" t="n">
        <x:f>IFERROR(H3537/G3537-1,"")</x:f>
        <x:v>-0.101325296345818</x:v>
      </x:c>
      <x:c r="M3537" s="52" t="n">
        <x:f>IFERROR(I3537/H3537-1,"")</x:f>
        <x:v>-0.5472596627675568</x:v>
      </x:c>
      <x:c r="N3537" s="52" t="n">
        <x:f>IFERROR(J3537/I3537-1,"")</x:f>
        <x:v>0.15087247093987433</x:v>
      </x:c>
      <x:c r="O3537" s="52" t="n">
        <x:f>IFERROR(K3537/J3537-1,"")</x:f>
        <x:v>0.04384927536231875</x:v>
      </x:c>
      <x:c r="P3537" s="52" t="n">
        <x:f>IFERROR((K3537/G3537)^(1/4)-1,"")</x:f>
        <x:v>-0.16385966181376188</x:v>
      </x:c>
      <x:c r="Q3537" s="51" t="n">
        <x:v>23130</x:v>
      </x:c>
      <x:c r="R3537" s="52" t="n">
        <x:f>IFERROR(Q3537/K3537,"")</x:f>
        <x:v>0.07340247277158597</x:v>
      </x:c>
      <x:c r="S3537" s="53" t="n">
        <x:v>18019</x:v>
      </x:c>
      <x:c r="T3537" s="50" t="str">
        <x:v>EDINET_company_history</x:v>
      </x:c>
      <x:c r="U3537" s="50" t="str">
        <x:v>日本マスタートラスト信託銀行株式会社（信託口）</x:v>
      </x:c>
      <x:c r="V3537" s="54" t="n">
        <x:v>0.1164</x:v>
      </x:c>
      <x:c r="W3537" s="50" t="str">
        <x:v>高橋 岳之 / 松村 竹実 / 田中 一郎</x:v>
      </x:c>
      <x:c r="X3537" s="50" t="b">
        <x:f>AND(COUNT(L3537:O3537)=4,L3537&gt;='設定'!$B$6,M3537&gt;='設定'!$B$6,N3537&gt;='設定'!$B$6,O3537&gt;='設定'!$B$6)</x:f>
        <x:v>0</x:v>
      </x:c>
      <x:c r="Y3537" s="50" t="b">
        <x:f>AND(COUNT(G3537:K3537)=5,P3537&gt;='設定'!$B$7)</x:f>
        <x:v>0</x:v>
      </x:c>
      <x:c r="Z3537" s="50" t="b">
        <x:f>AND(ISNUMBER(R3537),R3537&gt;='設定'!$B$8)</x:f>
        <x:v>0</x:v>
      </x:c>
      <x:c r="AA3537" s="50" t="b">
        <x:f>AND(ISNUMBER(S3537),S3537&gt;=DATE(YEAR('設定'!$B$10)-'設定'!$B$9,MONTH('設定'!$B$10),DAY('設定'!$B$10)))</x:f>
        <x:v>0</x:v>
      </x:c>
      <x:c r="AB3537" s="55" t="b">
        <x:v>0</x:v>
      </x:c>
      <x:c r="AC3537" s="55" t="b">
        <x:v>0</x:v>
      </x:c>
      <x:c r="AD3537" s="50" t="n">
        <x:f>IF(X3537,1,0)+IF(Z3537,1,0)+IF(AA3537,1,0)+IF(AB3537,1,0)</x:f>
        <x:v>0</x:v>
      </x:c>
      <x:c r="AE3537" s="50" t="n">
        <x:f>IF(Y3537,1,0)+IF(Z3537,1,0)+IF(AA3537,1,0)+IF(AB3537,1,0)</x:f>
        <x:v>0</x:v>
      </x:c>
      <x:c r="AF3537" s="50" t="n">
        <x:f>IF(Y3537,1,0)+IF(Z3537,1,0)+IF(AA3537,1,0)+IF(AC3537,1,0)</x:f>
        <x:v>0</x:v>
      </x:c>
      <x:c r="AG3537" s="53" t="n">
        <x:v>44348</x:v>
      </x:c>
      <x:c r="AH3537" s="50" t="str">
        <x:v>S100W3WO</x:v>
      </x:c>
      <x:c r="AI3537" s="50" t="str">
        <x:v>NetSalesSummaryOfBusinessResults</x:v>
      </x:c>
      <x:c r="AJ3537" s="50" t="str">
        <x:v>OperatingIncome</x:v>
      </x:c>
      <x:c r="AK3537" s="53" t="n">
        <x:v>45747</x:v>
      </x:c>
      <x:c r="AL3537" s="50" t="str">
        <x:v>365/365/365/366/365</x:v>
      </x:c>
      <x:c r="AM3537" s="51" t="n">
        <x:v>100888017</x:v>
      </x:c>
      <x:c r="AN3537" s="51" t="n">
        <x:v>4379</x:v>
      </x:c>
      <x:c r="AO3537" s="51" t="n">
        <x:f>IFERROR(AM3537*AN3537,"")</x:f>
        <x:v>441788626443</x:v>
      </x:c>
      <x:c r="AP3537" s="56" t="n">
        <x:f>IFERROR(AO3537/(K3537*1000000),"")</x:f>
        <x:v>1.4020050853125239</x:v>
      </x:c>
      <x:c r="AQ3537" s="57" t="n">
        <x:v>27171344351.666668</x:v>
      </x:c>
      <x:c r="AR3537" s="52" t="n">
        <x:v>0.6016289717074967</x:v>
      </x:c>
      <x:c r="AS3537" s="52" t="n">
        <x:v>-0.6744425466055355</x:v>
      </x:c>
      <x:c r="AT3537" s="55" t="b">
        <x:v>0</x:v>
      </x:c>
      <x:c r="AU3537" s="50" t="str">
        <x:v>repeated_negative_operating_cf</x:v>
      </x:c>
      <x:c r="AV3537" s="58" t="n">
        <x:v>0.3177780280054024</x:v>
      </x:c>
      <x:c r="AW3537" s="50" t="n">
        <x:v>384</x:v>
      </x:c>
      <x:c r="AX3537" s="50" t="str">
        <x:v>Future Moat</x:v>
      </x:c>
      <x:c r="AY3537" s="50" t="str">
        <x:v>既存適格性フィルター不通過: repeated_negative_operating_cf / 年率ボラティリティ60%以上 / ローカル5年最大下落率-60%以下</x:v>
      </x:c>
      <x:c r="AZ3537" s="59" t="str">
        <x:v>2025-06-25 15:00</x:v>
      </x:c>
      <x:c r="BA3537" s="53" t="n">
        <x:v>18019</x:v>
      </x:c>
      <x:c r="BB3537" s="50"/>
      <x:c r="BC3537" s="50"/>
      <x:c r="BD3537" s="50" t="str">
        <x:v>TOPIX Mid400</x:v>
      </x:c>
    </x:row>
    <x:row r="3538">
      <x:c r="A3538" s="50" t="n">
        <x:v>3537</x:v>
      </x:c>
      <x:c r="B3538" s="50" t="str">
        <x:v>3903</x:v>
      </x:c>
      <x:c r="C3538" s="50" t="str">
        <x:v>3903.T</x:v>
      </x:c>
      <x:c r="D3538" s="50" t="str">
        <x:v>gumi Inc.</x:v>
      </x:c>
      <x:c r="E3538" s="50" t="str">
        <x:v>Prime Market (Domestic)</x:v>
      </x:c>
      <x:c r="F3538" s="50" t="str">
        <x:v>Information &amp; Communication</x:v>
      </x:c>
      <x:c r="G3538" s="51" t="n">
        <x:v>18628.71</x:v>
      </x:c>
      <x:c r="H3538" s="51" t="n">
        <x:v>18942.037</x:v>
      </x:c>
      <x:c r="I3538" s="51" t="n">
        <x:v>16009.705</x:v>
      </x:c>
      <x:c r="J3538" s="51" t="n">
        <x:v>12066.565</x:v>
      </x:c>
      <x:c r="K3538" s="51" t="n">
        <x:v>8942.741</x:v>
      </x:c>
      <x:c r="L3538" s="52" t="n">
        <x:f>IFERROR(H3538/G3538-1,"")</x:f>
        <x:v>0.01681957580530269</x:v>
      </x:c>
      <x:c r="M3538" s="52" t="n">
        <x:f>IFERROR(I3538/H3538-1,"")</x:f>
        <x:v>-0.1548055259315564</x:v>
      </x:c>
      <x:c r="N3538" s="52" t="n">
        <x:f>IFERROR(J3538/I3538-1,"")</x:f>
        <x:v>-0.2462968555635472</x:v>
      </x:c>
      <x:c r="O3538" s="52" t="n">
        <x:f>IFERROR(K3538/J3538-1,"")</x:f>
        <x:v>-0.25888262318232247</x:v>
      </x:c>
      <x:c r="P3538" s="52" t="n">
        <x:f>IFERROR((K3538/G3538)^(1/4)-1,"")</x:f>
        <x:v>-0.16761936544904266</x:v>
      </x:c>
      <x:c r="Q3538" s="51" t="n">
        <x:v>370.823</x:v>
      </x:c>
      <x:c r="R3538" s="52" t="n">
        <x:f>IFERROR(Q3538/K3538,"")</x:f>
        <x:v>0.04146636920380451</x:v>
      </x:c>
      <x:c r="S3538" s="53" t="n">
        <x:v>41974</x:v>
      </x:c>
      <x:c r="T3538" s="50" t="str">
        <x:v>EDINET_company_history</x:v>
      </x:c>
      <x:c r="U3538" s="50" t="str">
        <x:v>SBIホールディングス株式会社</x:v>
      </x:c>
      <x:c r="V3538" s="54" t="n">
        <x:v>0.2012</x:v>
      </x:c>
      <x:c r="W3538" s="50" t="str">
        <x:v>川本 寛之</x:v>
      </x:c>
      <x:c r="X3538" s="50" t="b">
        <x:f>AND(COUNT(L3538:O3538)=4,L3538&gt;='設定'!$B$6,M3538&gt;='設定'!$B$6,N3538&gt;='設定'!$B$6,O3538&gt;='設定'!$B$6)</x:f>
        <x:v>0</x:v>
      </x:c>
      <x:c r="Y3538" s="50" t="b">
        <x:f>AND(COUNT(G3538:K3538)=5,P3538&gt;='設定'!$B$7)</x:f>
        <x:v>0</x:v>
      </x:c>
      <x:c r="Z3538" s="50" t="b">
        <x:f>AND(ISNUMBER(R3538),R3538&gt;='設定'!$B$8)</x:f>
        <x:v>0</x:v>
      </x:c>
      <x:c r="AA3538" s="50" t="b">
        <x:f>AND(ISNUMBER(S3538),S3538&gt;=DATE(YEAR('設定'!$B$10)-'設定'!$B$9,MONTH('設定'!$B$10),DAY('設定'!$B$10)))</x:f>
        <x:v>0</x:v>
      </x:c>
      <x:c r="AB3538" s="55" t="b">
        <x:v>0</x:v>
      </x:c>
      <x:c r="AC3538" s="55" t="b">
        <x:v>0</x:v>
      </x:c>
      <x:c r="AD3538" s="50" t="n">
        <x:f>IF(X3538,1,0)+IF(Z3538,1,0)+IF(AA3538,1,0)+IF(AB3538,1,0)</x:f>
        <x:v>0</x:v>
      </x:c>
      <x:c r="AE3538" s="50" t="n">
        <x:f>IF(Y3538,1,0)+IF(Z3538,1,0)+IF(AA3538,1,0)+IF(AB3538,1,0)</x:f>
        <x:v>0</x:v>
      </x:c>
      <x:c r="AF3538" s="50" t="n">
        <x:f>IF(Y3538,1,0)+IF(Z3538,1,0)+IF(AA3538,1,0)+IF(AC3538,1,0)</x:f>
        <x:v>0</x:v>
      </x:c>
      <x:c r="AG3538" s="53" t="n">
        <x:v>44348</x:v>
      </x:c>
      <x:c r="AH3538" s="50" t="str">
        <x:v>S100WEZ4</x:v>
      </x:c>
      <x:c r="AI3538" s="50" t="str">
        <x:v>NetSalesSummaryOfBusinessResults</x:v>
      </x:c>
      <x:c r="AJ3538" s="50" t="str">
        <x:v>OperatingIncome</x:v>
      </x:c>
      <x:c r="AK3538" s="53" t="n">
        <x:v>45777</x:v>
      </x:c>
      <x:c r="AL3538" s="50" t="str">
        <x:v>365/365/365/366/365</x:v>
      </x:c>
      <x:c r="AM3538" s="51" t="n">
        <x:v>49491234</x:v>
      </x:c>
      <x:c r="AN3538" s="51" t="n">
        <x:v>271</x:v>
      </x:c>
      <x:c r="AO3538" s="51" t="n">
        <x:f>IFERROR(AM3538*AN3538,"")</x:f>
        <x:v>13412124414</x:v>
      </x:c>
      <x:c r="AP3538" s="56" t="n">
        <x:f>IFERROR(AO3538/(K3538*1000000),"")</x:f>
        <x:v>1.4997777989992107</x:v>
      </x:c>
      <x:c r="AQ3538" s="57" t="n">
        <x:v>159141436.66666666</x:v>
      </x:c>
      <x:c r="AR3538" s="52" t="n">
        <x:v>0.5875739187589866</x:v>
      </x:c>
      <x:c r="AS3538" s="52" t="n">
        <x:v>-0.7865184779000128</x:v>
      </x:c>
      <x:c r="AT3538" s="55" t="b">
        <x:v>0</x:v>
      </x:c>
      <x:c r="AU3538" s="50" t="str">
        <x:v>repeated_operating_loss;repeated_negative_operating_cf</x:v>
      </x:c>
      <x:c r="AV3538" s="58" t="n">
        <x:v>-0.3913334501978085</x:v>
      </x:c>
      <x:c r="AW3538" s="50" t="n">
        <x:v>3409</x:v>
      </x:c>
      <x:c r="AX3538" s="50" t="str">
        <x:v>Future Moat</x:v>
      </x:c>
      <x:c r="AY3538" s="50" t="str">
        <x:v>既存適格性フィルター不通過: repeated_operating_loss;repeated_negative_operating_cf / ローカル5年最大下落率-60%以下</x:v>
      </x:c>
      <x:c r="AZ3538" s="59" t="str">
        <x:v>2025-07-28 15:43</x:v>
      </x:c>
      <x:c r="BA3538" s="53" t="n">
        <x:v>41974</x:v>
      </x:c>
      <x:c r="BB3538" s="50"/>
      <x:c r="BC3538" s="50"/>
      <x:c r="BD3538" s="50" t="str">
        <x:v>TOPIX Small 2</x:v>
      </x:c>
    </x:row>
    <x:row r="3539">
      <x:c r="A3539" s="50" t="n">
        <x:v>3538</x:v>
      </x:c>
      <x:c r="B3539" s="50" t="str">
        <x:v>4594</x:v>
      </x:c>
      <x:c r="C3539" s="50" t="str">
        <x:v>4594.T</x:v>
      </x:c>
      <x:c r="D3539" s="50" t="str">
        <x:v>BrightPath Biotherapeutics Co.,Ltd.</x:v>
      </x:c>
      <x:c r="E3539" s="50" t="str">
        <x:v>Growth Market(Domestic)</x:v>
      </x:c>
      <x:c r="F3539" s="50" t="str">
        <x:v>Pharmaceutical</x:v>
      </x:c>
      <x:c r="G3539" s="51" t="n">
        <x:v>2.504</x:v>
      </x:c>
      <x:c r="H3539" s="51" t="n">
        <x:v>15.408</x:v>
      </x:c>
      <x:c r="I3539" s="51" t="n">
        <x:v>5.28</x:v>
      </x:c>
      <x:c r="J3539" s="51" t="n">
        <x:v>0.072</x:v>
      </x:c>
      <x:c r="K3539" s="51" t="n">
        <x:v>1.133</x:v>
      </x:c>
      <x:c r="L3539" s="52" t="n">
        <x:f>IFERROR(H3539/G3539-1,"")</x:f>
        <x:v>5.15335463258786</x:v>
      </x:c>
      <x:c r="M3539" s="52" t="n">
        <x:f>IFERROR(I3539/H3539-1,"")</x:f>
        <x:v>-0.6573208722741433</x:v>
      </x:c>
      <x:c r="N3539" s="52" t="n">
        <x:f>IFERROR(J3539/I3539-1,"")</x:f>
        <x:v>-0.9863636363636363</x:v>
      </x:c>
      <x:c r="O3539" s="52" t="n">
        <x:f>IFERROR(K3539/J3539-1,"")</x:f>
        <x:v>14.736111111111112</x:v>
      </x:c>
      <x:c r="P3539" s="52" t="n">
        <x:f>IFERROR((K3539/G3539)^(1/4)-1,"")</x:f>
        <x:v>-0.1798394111179905</x:v>
      </x:c>
      <x:c r="Q3539" s="51" t="n">
        <x:v>-1160.918</x:v>
      </x:c>
      <x:c r="R3539" s="52" t="n">
        <x:f>IFERROR(Q3539/K3539,"")</x:f>
        <x:v>-1024.640776699029</x:v>
      </x:c>
      <x:c r="S3539" s="53" t="n">
        <x:v>42278</x:v>
      </x:c>
      <x:c r="T3539" s="50" t="str">
        <x:v>EDINET_company_history</x:v>
      </x:c>
      <x:c r="U3539" s="50" t="str">
        <x:v>楽天証券株式会社</x:v>
      </x:c>
      <x:c r="V3539" s="54" t="n">
        <x:v>0.0169</x:v>
      </x:c>
      <x:c r="W3539" s="50" t="str">
        <x:v>永井 健一</x:v>
      </x:c>
      <x:c r="X3539" s="50" t="b">
        <x:f>AND(COUNT(L3539:O3539)=4,L3539&gt;='設定'!$B$6,M3539&gt;='設定'!$B$6,N3539&gt;='設定'!$B$6,O3539&gt;='設定'!$B$6)</x:f>
        <x:v>0</x:v>
      </x:c>
      <x:c r="Y3539" s="50" t="b">
        <x:f>AND(COUNT(G3539:K3539)=5,P3539&gt;='設定'!$B$7)</x:f>
        <x:v>0</x:v>
      </x:c>
      <x:c r="Z3539" s="50" t="b">
        <x:f>AND(ISNUMBER(R3539),R3539&gt;='設定'!$B$8)</x:f>
        <x:v>0</x:v>
      </x:c>
      <x:c r="AA3539" s="50" t="b">
        <x:f>AND(ISNUMBER(S3539),S3539&gt;=DATE(YEAR('設定'!$B$10)-'設定'!$B$9,MONTH('設定'!$B$10),DAY('設定'!$B$10)))</x:f>
        <x:v>0</x:v>
      </x:c>
      <x:c r="AB3539" s="55" t="b">
        <x:v>0</x:v>
      </x:c>
      <x:c r="AC3539" s="55" t="b">
        <x:v>0</x:v>
      </x:c>
      <x:c r="AD3539" s="50" t="n">
        <x:f>IF(X3539,1,0)+IF(Z3539,1,0)+IF(AA3539,1,0)+IF(AB3539,1,0)</x:f>
        <x:v>0</x:v>
      </x:c>
      <x:c r="AE3539" s="50" t="n">
        <x:f>IF(Y3539,1,0)+IF(Z3539,1,0)+IF(AA3539,1,0)+IF(AB3539,1,0)</x:f>
        <x:v>0</x:v>
      </x:c>
      <x:c r="AF3539" s="50" t="n">
        <x:f>IF(Y3539,1,0)+IF(Z3539,1,0)+IF(AA3539,1,0)+IF(AC3539,1,0)</x:f>
        <x:v>0</x:v>
      </x:c>
      <x:c r="AG3539" s="53" t="n">
        <x:v>44348</x:v>
      </x:c>
      <x:c r="AH3539" s="50" t="str">
        <x:v>S100VZBU</x:v>
      </x:c>
      <x:c r="AI3539" s="50" t="str">
        <x:v>NetSalesSummaryOfBusinessResults</x:v>
      </x:c>
      <x:c r="AJ3539" s="50" t="str">
        <x:v>OperatingIncome</x:v>
      </x:c>
      <x:c r="AK3539" s="53" t="n">
        <x:v>45747</x:v>
      </x:c>
      <x:c r="AL3539" s="50" t="str">
        <x:v>365/365/365/366/365</x:v>
      </x:c>
      <x:c r="AM3539" s="51" t="n">
        <x:v>90491300</x:v>
      </x:c>
      <x:c r="AN3539" s="51" t="n">
        <x:v>54</x:v>
      </x:c>
      <x:c r="AO3539" s="51" t="n">
        <x:f>IFERROR(AM3539*AN3539,"")</x:f>
        <x:v>4886530200</x:v>
      </x:c>
      <x:c r="AP3539" s="56" t="n">
        <x:f>IFERROR(AO3539/(K3539*1000000),"")</x:f>
        <x:v>4312.91279788173</x:v>
      </x:c>
      <x:c r="AQ3539" s="57" t="n">
        <x:v>480287226.6666667</x:v>
      </x:c>
      <x:c r="AR3539" s="52" t="n">
        <x:v>0.8171547286091556</x:v>
      </x:c>
      <x:c r="AS3539" s="52" t="n">
        <x:v>-0.8504672897196262</x:v>
      </x:c>
      <x:c r="AT3539" s="55" t="b">
        <x:v>0</x:v>
      </x:c>
      <x:c r="AU3539" s="50" t="str">
        <x:v>low_equity_ratio;repeated_operating_loss;repeated_negative_operating_cf;excessive_leverage;extreme_profitability_outlier;other_data_quality_issue</x:v>
      </x:c>
      <x:c r="AV3539" s="58" t="n">
        <x:v>-1.6574860152675224</x:v>
      </x:c>
      <x:c r="AW3539" s="50" t="n">
        <x:v>3647</x:v>
      </x:c>
      <x:c r="AX3539" s="50" t="str">
        <x:v>Transformation Moat</x:v>
      </x:c>
      <x:c r="AY3539" s="50" t="str">
        <x:v>既存適格性フィルター不通過: low_equity_ratio;repeated_operating_loss;repeated_negative_operating_cf;excessive_leverage;extreme_profitability_outlier;other_data_quality_issue / 年率ボラティリティ60%以上 / ローカル5年最大下落率-60%以下 / 概算PSR15倍以上</x:v>
      </x:c>
      <x:c r="AZ3539" s="59" t="str">
        <x:v>2025-06-19 15:25</x:v>
      </x:c>
      <x:c r="BA3539" s="53" t="n">
        <x:v>42278</x:v>
      </x:c>
      <x:c r="BB3539" s="50"/>
      <x:c r="BC3539" s="50"/>
      <x:c r="BD3539" s="50"/>
    </x:row>
    <x:row r="3540">
      <x:c r="A3540" s="50" t="n">
        <x:v>3539</x:v>
      </x:c>
      <x:c r="B3540" s="50" t="str">
        <x:v>8143</x:v>
      </x:c>
      <x:c r="C3540" s="50" t="str">
        <x:v>8143.T</x:v>
      </x:c>
      <x:c r="D3540" s="50" t="str">
        <x:v>LAPINE CO.,LTD.</x:v>
      </x:c>
      <x:c r="E3540" s="50" t="str">
        <x:v>Standard Market(Domestic)</x:v>
      </x:c>
      <x:c r="F3540" s="50" t="str">
        <x:v>Textiles and Apparels</x:v>
      </x:c>
      <x:c r="G3540" s="51" t="n">
        <x:v>4374.479</x:v>
      </x:c>
      <x:c r="H3540" s="51" t="n">
        <x:v>3300.002</x:v>
      </x:c>
      <x:c r="I3540" s="51" t="n">
        <x:v>2342.007</x:v>
      </x:c>
      <x:c r="J3540" s="51" t="n">
        <x:v>2042.991</x:v>
      </x:c>
      <x:c r="K3540" s="51" t="n">
        <x:v>1873.91</x:v>
      </x:c>
      <x:c r="L3540" s="52" t="n">
        <x:f>IFERROR(H3540/G3540-1,"")</x:f>
        <x:v>-0.24562399316581474</x:v>
      </x:c>
      <x:c r="M3540" s="52" t="n">
        <x:f>IFERROR(I3540/H3540-1,"")</x:f>
        <x:v>-0.2903013392113095</x:v>
      </x:c>
      <x:c r="N3540" s="52" t="n">
        <x:f>IFERROR(J3540/I3540-1,"")</x:f>
        <x:v>-0.12767510942537752</x:v>
      </x:c>
      <x:c r="O3540" s="52" t="n">
        <x:f>IFERROR(K3540/J3540-1,"")</x:f>
        <x:v>-0.08276150017303052</x:v>
      </x:c>
      <x:c r="P3540" s="52" t="n">
        <x:f>IFERROR((K3540/G3540)^(1/4)-1,"")</x:f>
        <x:v>-0.1909868176947147</x:v>
      </x:c>
      <x:c r="Q3540" s="51" t="n">
        <x:v>-275.915</x:v>
      </x:c>
      <x:c r="R3540" s="52" t="n">
        <x:f>IFERROR(Q3540/K3540,"")</x:f>
        <x:v>-0.14724026233917317</x:v>
      </x:c>
      <x:c r="S3540" s="53" t="n">
        <x:v>30590</x:v>
      </x:c>
      <x:c r="T3540" s="50" t="str">
        <x:v>EDINET_company_history</x:v>
      </x:c>
      <x:c r="U3540" s="50" t="str">
        <x:v>フリージア・マクロス株式会社</x:v>
      </x:c>
      <x:c r="V3540" s="54" t="n">
        <x:v>0.3536</x:v>
      </x:c>
      <x:c r="W3540" s="50" t="str">
        <x:v>佐々木 ベジ</x:v>
      </x:c>
      <x:c r="X3540" s="50" t="b">
        <x:f>AND(COUNT(L3540:O3540)=4,L3540&gt;='設定'!$B$6,M3540&gt;='設定'!$B$6,N3540&gt;='設定'!$B$6,O3540&gt;='設定'!$B$6)</x:f>
        <x:v>0</x:v>
      </x:c>
      <x:c r="Y3540" s="50" t="b">
        <x:f>AND(COUNT(G3540:K3540)=5,P3540&gt;='設定'!$B$7)</x:f>
        <x:v>0</x:v>
      </x:c>
      <x:c r="Z3540" s="50" t="b">
        <x:f>AND(ISNUMBER(R3540),R3540&gt;='設定'!$B$8)</x:f>
        <x:v>0</x:v>
      </x:c>
      <x:c r="AA3540" s="50" t="b">
        <x:f>AND(ISNUMBER(S3540),S3540&gt;=DATE(YEAR('設定'!$B$10)-'設定'!$B$9,MONTH('設定'!$B$10),DAY('設定'!$B$10)))</x:f>
        <x:v>0</x:v>
      </x:c>
      <x:c r="AB3540" s="55" t="b">
        <x:v>0</x:v>
      </x:c>
      <x:c r="AC3540" s="55" t="b">
        <x:v>0</x:v>
      </x:c>
      <x:c r="AD3540" s="50" t="n">
        <x:f>IF(X3540,1,0)+IF(Z3540,1,0)+IF(AA3540,1,0)+IF(AB3540,1,0)</x:f>
        <x:v>0</x:v>
      </x:c>
      <x:c r="AE3540" s="50" t="n">
        <x:f>IF(Y3540,1,0)+IF(Z3540,1,0)+IF(AA3540,1,0)+IF(AB3540,1,0)</x:f>
        <x:v>0</x:v>
      </x:c>
      <x:c r="AF3540" s="50" t="n">
        <x:f>IF(Y3540,1,0)+IF(Z3540,1,0)+IF(AA3540,1,0)+IF(AC3540,1,0)</x:f>
        <x:v>0</x:v>
      </x:c>
      <x:c r="AG3540" s="53" t="n">
        <x:v>44348</x:v>
      </x:c>
      <x:c r="AH3540" s="50" t="str">
        <x:v>S100Y7LR</x:v>
      </x:c>
      <x:c r="AI3540" s="50" t="str">
        <x:v>NetSalesSummaryOfBusinessResults</x:v>
      </x:c>
      <x:c r="AJ3540" s="50" t="str">
        <x:v>OperatingIncome</x:v>
      </x:c>
      <x:c r="AK3540" s="53" t="n">
        <x:v>46081</x:v>
      </x:c>
      <x:c r="AL3540" s="50" t="str">
        <x:v>365/365/366/365/365</x:v>
      </x:c>
      <x:c r="AM3540" s="51" t="n">
        <x:v>2363764</x:v>
      </x:c>
      <x:c r="AN3540" s="51" t="n">
        <x:v>179</x:v>
      </x:c>
      <x:c r="AO3540" s="51" t="n">
        <x:f>IFERROR(AM3540*AN3540,"")</x:f>
        <x:v>423113756</x:v>
      </x:c>
      <x:c r="AP3540" s="56" t="n">
        <x:f>IFERROR(AO3540/(K3540*1000000),"")</x:f>
        <x:v>0.22579193024211408</x:v>
      </x:c>
      <x:c r="AQ3540" s="57" t="n">
        <x:v>1801486.6666666667</x:v>
      </x:c>
      <x:c r="AR3540" s="52" t="n">
        <x:v>0.5078189999571596</x:v>
      </x:c>
      <x:c r="AS3540" s="52" t="n">
        <x:v>-0.6613545816733069</x:v>
      </x:c>
      <x:c r="AT3540" s="55" t="b">
        <x:v>0</x:v>
      </x:c>
      <x:c r="AU3540" s="50" t="str">
        <x:v>low_liquidity</x:v>
      </x:c>
      <x:c r="AV3540" s="58" t="n">
        <x:v>-0.7183377591928424</x:v>
      </x:c>
      <x:c r="AW3540" s="50" t="n">
        <x:v>3577</x:v>
      </x:c>
      <x:c r="AX3540" s="50" t="str">
        <x:v>Transformation Moat</x:v>
      </x:c>
      <x:c r="AY3540" s="50" t="str">
        <x:v>既存適格性フィルター不通過: low_liquidity / 60日平均売買代金2,000万円未満 / ローカル5年最大下落率-60%以下</x:v>
      </x:c>
      <x:c r="AZ3540" s="59" t="str">
        <x:v>2026-05-29 14:15</x:v>
      </x:c>
      <x:c r="BA3540" s="53" t="n">
        <x:v>30590</x:v>
      </x:c>
      <x:c r="BB3540" s="50"/>
      <x:c r="BC3540" s="50"/>
      <x:c r="BD3540" s="50"/>
    </x:row>
    <x:row r="3541">
      <x:c r="A3541" s="50" t="n">
        <x:v>3540</x:v>
      </x:c>
      <x:c r="B3541" s="50" t="str">
        <x:v>5541</x:v>
      </x:c>
      <x:c r="C3541" s="50" t="str">
        <x:v>5541.T</x:v>
      </x:c>
      <x:c r="D3541" s="50" t="str">
        <x:v>PACIFIC METALS CO.,LTD.</x:v>
      </x:c>
      <x:c r="E3541" s="50" t="str">
        <x:v>Prime Market (Domestic)</x:v>
      </x:c>
      <x:c r="F3541" s="50" t="str">
        <x:v>Iron and Steel</x:v>
      </x:c>
      <x:c r="G3541" s="51" t="n">
        <x:v>32217</x:v>
      </x:c>
      <x:c r="H3541" s="51" t="n">
        <x:v>57129</x:v>
      </x:c>
      <x:c r="I3541" s="51" t="n">
        <x:v>34852</x:v>
      </x:c>
      <x:c r="J3541" s="51" t="n">
        <x:v>15521</x:v>
      </x:c>
      <x:c r="K3541" s="51" t="n">
        <x:v>13175</x:v>
      </x:c>
      <x:c r="L3541" s="52" t="n">
        <x:f>IFERROR(H3541/G3541-1,"")</x:f>
        <x:v>0.7732563553403482</x:v>
      </x:c>
      <x:c r="M3541" s="52" t="n">
        <x:f>IFERROR(I3541/H3541-1,"")</x:f>
        <x:v>-0.38994206094978034</x:v>
      </x:c>
      <x:c r="N3541" s="52" t="n">
        <x:f>IFERROR(J3541/I3541-1,"")</x:f>
        <x:v>-0.5546597038907379</x:v>
      </x:c>
      <x:c r="O3541" s="52" t="n">
        <x:f>IFERROR(K3541/J3541-1,"")</x:f>
        <x:v>-0.1511500547645126</x:v>
      </x:c>
      <x:c r="P3541" s="52" t="n">
        <x:f>IFERROR((K3541/G3541)^(1/4)-1,"")</x:f>
        <x:v>-0.20031972886336513</x:v>
      </x:c>
      <x:c r="Q3541" s="51" t="n">
        <x:v>-7368</x:v>
      </x:c>
      <x:c r="R3541" s="52" t="n">
        <x:f>IFERROR(Q3541/K3541,"")</x:f>
        <x:v>-0.5592409867172675</x:v>
      </x:c>
      <x:c r="S3541" s="53" t="n">
        <x:v>18994</x:v>
      </x:c>
      <x:c r="T3541" s="50" t="str">
        <x:v>EDINET_company_history</x:v>
      </x:c>
      <x:c r="U3541" s="50" t="str">
        <x:v>日本マスタートラスト信託銀行株式会社（信託口）</x:v>
      </x:c>
      <x:c r="V3541" s="54" t="n">
        <x:v>0.0974</x:v>
      </x:c>
      <x:c r="W3541" s="50" t="str">
        <x:v>岩 舘 一 夫 / 猪 股 吉 晴</x:v>
      </x:c>
      <x:c r="X3541" s="50" t="b">
        <x:f>AND(COUNT(L3541:O3541)=4,L3541&gt;='設定'!$B$6,M3541&gt;='設定'!$B$6,N3541&gt;='設定'!$B$6,O3541&gt;='設定'!$B$6)</x:f>
        <x:v>0</x:v>
      </x:c>
      <x:c r="Y3541" s="50" t="b">
        <x:f>AND(COUNT(G3541:K3541)=5,P3541&gt;='設定'!$B$7)</x:f>
        <x:v>0</x:v>
      </x:c>
      <x:c r="Z3541" s="50" t="b">
        <x:f>AND(ISNUMBER(R3541),R3541&gt;='設定'!$B$8)</x:f>
        <x:v>0</x:v>
      </x:c>
      <x:c r="AA3541" s="50" t="b">
        <x:f>AND(ISNUMBER(S3541),S3541&gt;=DATE(YEAR('設定'!$B$10)-'設定'!$B$9,MONTH('設定'!$B$10),DAY('設定'!$B$10)))</x:f>
        <x:v>0</x:v>
      </x:c>
      <x:c r="AB3541" s="55" t="b">
        <x:v>0</x:v>
      </x:c>
      <x:c r="AC3541" s="55" t="b">
        <x:v>0</x:v>
      </x:c>
      <x:c r="AD3541" s="50" t="n">
        <x:f>IF(X3541,1,0)+IF(Z3541,1,0)+IF(AA3541,1,0)+IF(AB3541,1,0)</x:f>
        <x:v>0</x:v>
      </x:c>
      <x:c r="AE3541" s="50" t="n">
        <x:f>IF(Y3541,1,0)+IF(Z3541,1,0)+IF(AA3541,1,0)+IF(AB3541,1,0)</x:f>
        <x:v>0</x:v>
      </x:c>
      <x:c r="AF3541" s="50" t="n">
        <x:f>IF(Y3541,1,0)+IF(Z3541,1,0)+IF(AA3541,1,0)+IF(AC3541,1,0)</x:f>
        <x:v>0</x:v>
      </x:c>
      <x:c r="AG3541" s="53" t="n">
        <x:v>44348</x:v>
      </x:c>
      <x:c r="AH3541" s="50" t="str">
        <x:v>S100W2LK</x:v>
      </x:c>
      <x:c r="AI3541" s="50" t="str">
        <x:v>NetSalesSummaryOfBusinessResults</x:v>
      </x:c>
      <x:c r="AJ3541" s="50" t="str">
        <x:v>OperatingIncome</x:v>
      </x:c>
      <x:c r="AK3541" s="53" t="n">
        <x:v>45747</x:v>
      </x:c>
      <x:c r="AL3541" s="50" t="str">
        <x:v>365/365/365/366/365</x:v>
      </x:c>
      <x:c r="AM3541" s="51" t="n">
        <x:v>19501171</x:v>
      </x:c>
      <x:c r="AN3541" s="51" t="n">
        <x:v>2245</x:v>
      </x:c>
      <x:c r="AO3541" s="51" t="n">
        <x:f>IFERROR(AM3541*AN3541,"")</x:f>
        <x:v>43780128895</x:v>
      </x:c>
      <x:c r="AP3541" s="56" t="n">
        <x:f>IFERROR(AO3541/(K3541*1000000),"")</x:f>
        <x:v>3.3229699351043642</x:v>
      </x:c>
      <x:c r="AQ3541" s="57" t="n">
        <x:v>1179327185</x:v>
      </x:c>
      <x:c r="AR3541" s="52" t="n">
        <x:v>0.4684108628724882</x:v>
      </x:c>
      <x:c r="AS3541" s="52" t="n">
        <x:v>-0.7400571734632662</x:v>
      </x:c>
      <x:c r="AT3541" s="55" t="b">
        <x:v>0</x:v>
      </x:c>
      <x:c r="AU3541" s="50" t="str">
        <x:v>repeated_operating_loss;extreme_profitability_outlier</x:v>
      </x:c>
      <x:c r="AV3541" s="58" t="n">
        <x:v>-0.4755394959948779</x:v>
      </x:c>
      <x:c r="AW3541" s="50" t="n">
        <x:v>3473</x:v>
      </x:c>
      <x:c r="AX3541" s="50" t="str">
        <x:v>Transformation Moat</x:v>
      </x:c>
      <x:c r="AY3541" s="50" t="str">
        <x:v>既存適格性フィルター不通過: repeated_operating_loss;extreme_profitability_outlier / ローカル5年最大下落率-60%以下</x:v>
      </x:c>
      <x:c r="AZ3541" s="59" t="str">
        <x:v>2025-06-25 13:10</x:v>
      </x:c>
      <x:c r="BA3541" s="53" t="n">
        <x:v>18994</x:v>
      </x:c>
      <x:c r="BB3541" s="50"/>
      <x:c r="BC3541" s="50"/>
      <x:c r="BD3541" s="50" t="str">
        <x:v>TOPIX Small 2</x:v>
      </x:c>
    </x:row>
    <x:row r="3542">
      <x:c r="A3542" s="50" t="n">
        <x:v>3541</x:v>
      </x:c>
      <x:c r="B3542" s="50" t="str">
        <x:v>6736</x:v>
      </x:c>
      <x:c r="C3542" s="50" t="str">
        <x:v>6736.T</x:v>
      </x:c>
      <x:c r="D3542" s="50" t="str">
        <x:v>SUNCORPORATION</x:v>
      </x:c>
      <x:c r="E3542" s="50" t="str">
        <x:v>Standard Market(Domestic)</x:v>
      </x:c>
      <x:c r="F3542" s="50" t="str">
        <x:v>Electric Appliances</x:v>
      </x:c>
      <x:c r="G3542" s="51" t="n">
        <x:v>26662.815</x:v>
      </x:c>
      <x:c r="H3542" s="51" t="n">
        <x:v>37205.435</x:v>
      </x:c>
      <x:c r="I3542" s="51" t="n">
        <x:v>37449.092</x:v>
      </x:c>
      <x:c r="J3542" s="51" t="n">
        <x:v>10045.586</x:v>
      </x:c>
      <x:c r="K3542" s="51" t="n">
        <x:v>10837.189</x:v>
      </x:c>
      <x:c r="L3542" s="52" t="n">
        <x:f>IFERROR(H3542/G3542-1,"")</x:f>
        <x:v>0.39540536136188176</x:v>
      </x:c>
      <x:c r="M3542" s="52" t="n">
        <x:f>IFERROR(I3542/H3542-1,"")</x:f>
        <x:v>0.0065489625373282845</x:v>
      </x:c>
      <x:c r="N3542" s="52" t="n">
        <x:f>IFERROR(J3542/I3542-1,"")</x:f>
        <x:v>-0.7317535495920702</x:v>
      </x:c>
      <x:c r="O3542" s="52" t="n">
        <x:f>IFERROR(K3542/J3542-1,"")</x:f>
        <x:v>0.07880107740852549</x:v>
      </x:c>
      <x:c r="P3542" s="52" t="n">
        <x:f>IFERROR((K3542/G3542)^(1/4)-1,"")</x:f>
        <x:v>-0.20154092361851095</x:v>
      </x:c>
      <x:c r="Q3542" s="51" t="n">
        <x:v>1.332</x:v>
      </x:c>
      <x:c r="R3542" s="52" t="n">
        <x:f>IFERROR(Q3542/K3542,"")</x:f>
        <x:v>0.00012291010150325882</x:v>
      </x:c>
      <x:c r="S3542" s="53" t="n">
        <x:v>38322</x:v>
      </x:c>
      <x:c r="T3542" s="50" t="str">
        <x:v>EDINET_company_history</x:v>
      </x:c>
      <x:c r="U3542" s="50" t="str">
        <x:v>東海エンジニアリング株式会社</x:v>
      </x:c>
      <x:c r="V3542" s="54" t="n">
        <x:v>0.192</x:v>
      </x:c>
      <x:c r="W3542" s="50" t="str">
        <x:v>内海 龍輔 / 木村 好己</x:v>
      </x:c>
      <x:c r="X3542" s="50" t="b">
        <x:f>AND(COUNT(L3542:O3542)=4,L3542&gt;='設定'!$B$6,M3542&gt;='設定'!$B$6,N3542&gt;='設定'!$B$6,O3542&gt;='設定'!$B$6)</x:f>
        <x:v>0</x:v>
      </x:c>
      <x:c r="Y3542" s="50" t="b">
        <x:f>AND(COUNT(G3542:K3542)=5,P3542&gt;='設定'!$B$7)</x:f>
        <x:v>0</x:v>
      </x:c>
      <x:c r="Z3542" s="50" t="b">
        <x:f>AND(ISNUMBER(R3542),R3542&gt;='設定'!$B$8)</x:f>
        <x:v>0</x:v>
      </x:c>
      <x:c r="AA3542" s="50" t="b">
        <x:f>AND(ISNUMBER(S3542),S3542&gt;=DATE(YEAR('設定'!$B$10)-'設定'!$B$9,MONTH('設定'!$B$10),DAY('設定'!$B$10)))</x:f>
        <x:v>0</x:v>
      </x:c>
      <x:c r="AB3542" s="55" t="b">
        <x:v>0</x:v>
      </x:c>
      <x:c r="AC3542" s="55" t="b">
        <x:v>0</x:v>
      </x:c>
      <x:c r="AD3542" s="50" t="n">
        <x:f>IF(X3542,1,0)+IF(Z3542,1,0)+IF(AA3542,1,0)+IF(AB3542,1,0)</x:f>
        <x:v>0</x:v>
      </x:c>
      <x:c r="AE3542" s="50" t="n">
        <x:f>IF(Y3542,1,0)+IF(Z3542,1,0)+IF(AA3542,1,0)+IF(AB3542,1,0)</x:f>
        <x:v>0</x:v>
      </x:c>
      <x:c r="AF3542" s="50" t="n">
        <x:f>IF(Y3542,1,0)+IF(Z3542,1,0)+IF(AA3542,1,0)+IF(AC3542,1,0)</x:f>
        <x:v>0</x:v>
      </x:c>
      <x:c r="AG3542" s="53" t="n">
        <x:v>44348</x:v>
      </x:c>
      <x:c r="AH3542" s="50" t="str">
        <x:v>S100W5C6</x:v>
      </x:c>
      <x:c r="AI3542" s="50" t="str">
        <x:v>NetSalesSummaryOfBusinessResults</x:v>
      </x:c>
      <x:c r="AJ3542" s="50" t="str">
        <x:v>OperatingIncome</x:v>
      </x:c>
      <x:c r="AK3542" s="53" t="n">
        <x:v>45747</x:v>
      </x:c>
      <x:c r="AL3542" s="50" t="str">
        <x:v>365/365/365/366/365</x:v>
      </x:c>
      <x:c r="AM3542" s="51" t="n">
        <x:v>22267328</x:v>
      </x:c>
      <x:c r="AN3542" s="51" t="n">
        <x:v>9460</x:v>
      </x:c>
      <x:c r="AO3542" s="51" t="n">
        <x:f>IFERROR(AM3542*AN3542,"")</x:f>
        <x:v>210648922880</x:v>
      </x:c>
      <x:c r="AP3542" s="56" t="n">
        <x:f>IFERROR(AO3542/(K3542*1000000),"")</x:f>
        <x:v>19.437597967517224</x:v>
      </x:c>
      <x:c r="AQ3542" s="57" t="n">
        <x:v>462617366.6666667</x:v>
      </x:c>
      <x:c r="AR3542" s="52" t="n">
        <x:v>0.4952645514021052</x:v>
      </x:c>
      <x:c r="AS3542" s="52" t="n">
        <x:v>-0.6016582971963718</x:v>
      </x:c>
      <x:c r="AT3542" s="55" t="b">
        <x:v>0</x:v>
      </x:c>
      <x:c r="AU3542" s="50" t="str">
        <x:v>repeated_negative_operating_cf</x:v>
      </x:c>
      <x:c r="AV3542" s="58" t="n">
        <x:v>0.1655516810676865</x:v>
      </x:c>
      <x:c r="AW3542" s="50" t="n">
        <x:v>875</x:v>
      </x:c>
      <x:c r="AX3542" s="50" t="str">
        <x:v>Future Moat</x:v>
      </x:c>
      <x:c r="AY3542" s="50" t="str">
        <x:v>既存適格性フィルター不通過: repeated_negative_operating_cf / ローカル5年最大下落率-60%以下 / 概算PSR15倍以上</x:v>
      </x:c>
      <x:c r="AZ3542" s="59" t="str">
        <x:v>2025-06-25 16:08</x:v>
      </x:c>
      <x:c r="BA3542" s="53" t="n">
        <x:v>38322</x:v>
      </x:c>
      <x:c r="BB3542" s="50"/>
      <x:c r="BC3542" s="50"/>
      <x:c r="BD3542" s="50"/>
    </x:row>
    <x:row r="3543">
      <x:c r="A3543" s="50" t="n">
        <x:v>3542</x:v>
      </x:c>
      <x:c r="B3543" s="50" t="str">
        <x:v>3672</x:v>
      </x:c>
      <x:c r="C3543" s="50" t="str">
        <x:v>3672.T</x:v>
      </x:c>
      <x:c r="D3543" s="50" t="str">
        <x:v>AltPlusInc.</x:v>
      </x:c>
      <x:c r="E3543" s="50" t="str">
        <x:v>Standard Market(Domestic)</x:v>
      </x:c>
      <x:c r="F3543" s="50" t="str">
        <x:v>Information &amp; Communication</x:v>
      </x:c>
      <x:c r="G3543" s="51" t="n">
        <x:v>7291.312</x:v>
      </x:c>
      <x:c r="H3543" s="51" t="n">
        <x:v>6004.31</x:v>
      </x:c>
      <x:c r="I3543" s="51" t="n">
        <x:v>4387.858</x:v>
      </x:c>
      <x:c r="J3543" s="51" t="n">
        <x:v>3516.498</x:v>
      </x:c>
      <x:c r="K3543" s="51" t="n">
        <x:v>2897.753</x:v>
      </x:c>
      <x:c r="L3543" s="52" t="n">
        <x:f>IFERROR(H3543/G3543-1,"")</x:f>
        <x:v>-0.17651171695848422</x:v>
      </x:c>
      <x:c r="M3543" s="52" t="n">
        <x:f>IFERROR(I3543/H3543-1,"")</x:f>
        <x:v>-0.26921528035694364</x:v>
      </x:c>
      <x:c r="N3543" s="52" t="n">
        <x:f>IFERROR(J3543/I3543-1,"")</x:f>
        <x:v>-0.19858436622151399</x:v>
      </x:c>
      <x:c r="O3543" s="52" t="n">
        <x:f>IFERROR(K3543/J3543-1,"")</x:f>
        <x:v>-0.17595488466081877</x:v>
      </x:c>
      <x:c r="P3543" s="52" t="n">
        <x:f>IFERROR((K3543/G3543)^(1/4)-1,"")</x:f>
        <x:v>-0.20601203345132624</x:v>
      </x:c>
      <x:c r="Q3543" s="51" t="n">
        <x:v>-467.294</x:v>
      </x:c>
      <x:c r="R3543" s="52" t="n">
        <x:f>IFERROR(Q3543/K3543,"")</x:f>
        <x:v>-0.16126081139420784</x:v>
      </x:c>
      <x:c r="S3543" s="53" t="n">
        <x:v>41334</x:v>
      </x:c>
      <x:c r="T3543" s="50" t="str">
        <x:v>EDINET_company_history</x:v>
      </x:c>
      <x:c r="U3543" s="50" t="str">
        <x:v>G Future Fund１号投資事業有限責任組合</x:v>
      </x:c>
      <x:c r="V3543" s="54" t="n">
        <x:v>0.3651</x:v>
      </x:c>
      <x:c r="W3543" s="50" t="str">
        <x:v>石 井 武</x:v>
      </x:c>
      <x:c r="X3543" s="50" t="b">
        <x:f>AND(COUNT(L3543:O3543)=4,L3543&gt;='設定'!$B$6,M3543&gt;='設定'!$B$6,N3543&gt;='設定'!$B$6,O3543&gt;='設定'!$B$6)</x:f>
        <x:v>0</x:v>
      </x:c>
      <x:c r="Y3543" s="50" t="b">
        <x:f>AND(COUNT(G3543:K3543)=5,P3543&gt;='設定'!$B$7)</x:f>
        <x:v>0</x:v>
      </x:c>
      <x:c r="Z3543" s="50" t="b">
        <x:f>AND(ISNUMBER(R3543),R3543&gt;='設定'!$B$8)</x:f>
        <x:v>0</x:v>
      </x:c>
      <x:c r="AA3543" s="50" t="b">
        <x:f>AND(ISNUMBER(S3543),S3543&gt;=DATE(YEAR('設定'!$B$10)-'設定'!$B$9,MONTH('設定'!$B$10),DAY('設定'!$B$10)))</x:f>
        <x:v>0</x:v>
      </x:c>
      <x:c r="AB3543" s="55" t="b">
        <x:v>0</x:v>
      </x:c>
      <x:c r="AC3543" s="55" t="b">
        <x:v>0</x:v>
      </x:c>
      <x:c r="AD3543" s="50" t="n">
        <x:f>IF(X3543,1,0)+IF(Z3543,1,0)+IF(AA3543,1,0)+IF(AB3543,1,0)</x:f>
        <x:v>0</x:v>
      </x:c>
      <x:c r="AE3543" s="50" t="n">
        <x:f>IF(Y3543,1,0)+IF(Z3543,1,0)+IF(AA3543,1,0)+IF(AB3543,1,0)</x:f>
        <x:v>0</x:v>
      </x:c>
      <x:c r="AF3543" s="50" t="n">
        <x:f>IF(Y3543,1,0)+IF(Z3543,1,0)+IF(AA3543,1,0)+IF(AC3543,1,0)</x:f>
        <x:v>0</x:v>
      </x:c>
      <x:c r="AG3543" s="53" t="n">
        <x:v>44348</x:v>
      </x:c>
      <x:c r="AH3543" s="50" t="str">
        <x:v>S100XCNH</x:v>
      </x:c>
      <x:c r="AI3543" s="50" t="str">
        <x:v>NetSalesSummaryOfBusinessResults</x:v>
      </x:c>
      <x:c r="AJ3543" s="50" t="str">
        <x:v>OperatingIncome</x:v>
      </x:c>
      <x:c r="AK3543" s="53" t="n">
        <x:v>45930</x:v>
      </x:c>
      <x:c r="AL3543" s="50" t="str">
        <x:v>365/365/365/366/365</x:v>
      </x:c>
      <x:c r="AM3543" s="51" t="n">
        <x:v>59392833</x:v>
      </x:c>
      <x:c r="AN3543" s="51" t="n">
        <x:v>30</x:v>
      </x:c>
      <x:c r="AO3543" s="51" t="n">
        <x:f>IFERROR(AM3543*AN3543,"")</x:f>
        <x:v>1781784990</x:v>
      </x:c>
      <x:c r="AP3543" s="56" t="n">
        <x:f>IFERROR(AO3543/(K3543*1000000),"")</x:f>
        <x:v>0.6148850471382481</x:v>
      </x:c>
      <x:c r="AQ3543" s="57" t="n">
        <x:v>23276993.333333332</x:v>
      </x:c>
      <x:c r="AR3543" s="52" t="n">
        <x:v>0.619468680860904</x:v>
      </x:c>
      <x:c r="AS3543" s="52" t="n">
        <x:v>-0.9459962756052142</x:v>
      </x:c>
      <x:c r="AT3543" s="55" t="b">
        <x:v>0</x:v>
      </x:c>
      <x:c r="AU3543" s="50" t="str">
        <x:v>repeated_operating_loss;repeated_negative_operating_cf</x:v>
      </x:c>
      <x:c r="AV3543" s="58" t="n">
        <x:v>-0.6364594898090545</x:v>
      </x:c>
      <x:c r="AW3543" s="50" t="n">
        <x:v>3557</x:v>
      </x:c>
      <x:c r="AX3543" s="50" t="str">
        <x:v>Future Moat</x:v>
      </x:c>
      <x:c r="AY3543" s="50" t="str">
        <x:v>既存適格性フィルター不通過: repeated_operating_loss;repeated_negative_operating_cf / 年率ボラティリティ60%以上 / ローカル5年最大下落率-60%以下</x:v>
      </x:c>
      <x:c r="AZ3543" s="59" t="str">
        <x:v>2025-12-25 15:31</x:v>
      </x:c>
      <x:c r="BA3543" s="53" t="n">
        <x:v>41334</x:v>
      </x:c>
      <x:c r="BB3543" s="50"/>
      <x:c r="BC3543" s="50"/>
      <x:c r="BD3543" s="50"/>
    </x:row>
    <x:row r="3544">
      <x:c r="A3544" s="50" t="n">
        <x:v>3543</x:v>
      </x:c>
      <x:c r="B3544" s="50" t="str">
        <x:v>2667</x:v>
      </x:c>
      <x:c r="C3544" s="50" t="str">
        <x:v>2667.T</x:v>
      </x:c>
      <x:c r="D3544" s="50" t="str">
        <x:v>ImageONE Co.,Ltd.</x:v>
      </x:c>
      <x:c r="E3544" s="50" t="str">
        <x:v>Standard Market(Domestic)</x:v>
      </x:c>
      <x:c r="F3544" s="50" t="str">
        <x:v>Wholesale Trade</x:v>
      </x:c>
      <x:c r="G3544" s="51" t="n">
        <x:v>2435.592</x:v>
      </x:c>
      <x:c r="H3544" s="51" t="n">
        <x:v>3301.389</x:v>
      </x:c>
      <x:c r="I3544" s="51" t="n">
        <x:v>2969.509</x:v>
      </x:c>
      <x:c r="J3544" s="51" t="n">
        <x:v>1563.081</x:v>
      </x:c>
      <x:c r="K3544" s="51" t="n">
        <x:v>866.599</x:v>
      </x:c>
      <x:c r="L3544" s="52" t="n">
        <x:f>IFERROR(H3544/G3544-1,"")</x:f>
        <x:v>0.3554770257087394</x:v>
      </x:c>
      <x:c r="M3544" s="52" t="n">
        <x:f>IFERROR(I3544/H3544-1,"")</x:f>
        <x:v>-0.10052738407985251</x:v>
      </x:c>
      <x:c r="N3544" s="52" t="n">
        <x:f>IFERROR(J3544/I3544-1,"")</x:f>
        <x:v>-0.4736230804486533</x:v>
      </x:c>
      <x:c r="O3544" s="52" t="n">
        <x:f>IFERROR(K3544/J3544-1,"")</x:f>
        <x:v>-0.4455827944936954</x:v>
      </x:c>
      <x:c r="P3544" s="52" t="n">
        <x:f>IFERROR((K3544/G3544)^(1/4)-1,"")</x:f>
        <x:v>-0.2276690992957564</x:v>
      </x:c>
      <x:c r="Q3544" s="51" t="n">
        <x:v>-410.383</x:v>
      </x:c>
      <x:c r="R3544" s="52" t="n">
        <x:f>IFERROR(Q3544/K3544,"")</x:f>
        <x:v>-0.4735558199351718</x:v>
      </x:c>
      <x:c r="S3544" s="53" t="n">
        <x:v>36770</x:v>
      </x:c>
      <x:c r="T3544" s="50" t="str">
        <x:v>EDINET_company_history</x:v>
      </x:c>
      <x:c r="U3544" s="50" t="str">
        <x:v>ＧＦＡ株式会社（注）１</x:v>
      </x:c>
      <x:c r="V3544" s="54" t="n">
        <x:v>0.0859</x:v>
      </x:c>
      <x:c r="W3544" s="50" t="str">
        <x:v>川 倉 歩</x:v>
      </x:c>
      <x:c r="X3544" s="50" t="b">
        <x:f>AND(COUNT(L3544:O3544)=4,L3544&gt;='設定'!$B$6,M3544&gt;='設定'!$B$6,N3544&gt;='設定'!$B$6,O3544&gt;='設定'!$B$6)</x:f>
        <x:v>0</x:v>
      </x:c>
      <x:c r="Y3544" s="50" t="b">
        <x:f>AND(COUNT(G3544:K3544)=5,P3544&gt;='設定'!$B$7)</x:f>
        <x:v>0</x:v>
      </x:c>
      <x:c r="Z3544" s="50" t="b">
        <x:f>AND(ISNUMBER(R3544),R3544&gt;='設定'!$B$8)</x:f>
        <x:v>0</x:v>
      </x:c>
      <x:c r="AA3544" s="50" t="b">
        <x:f>AND(ISNUMBER(S3544),S3544&gt;=DATE(YEAR('設定'!$B$10)-'設定'!$B$9,MONTH('設定'!$B$10),DAY('設定'!$B$10)))</x:f>
        <x:v>0</x:v>
      </x:c>
      <x:c r="AB3544" s="55" t="b">
        <x:v>0</x:v>
      </x:c>
      <x:c r="AC3544" s="55" t="b">
        <x:v>0</x:v>
      </x:c>
      <x:c r="AD3544" s="50" t="n">
        <x:f>IF(X3544,1,0)+IF(Z3544,1,0)+IF(AA3544,1,0)+IF(AB3544,1,0)</x:f>
        <x:v>0</x:v>
      </x:c>
      <x:c r="AE3544" s="50" t="n">
        <x:f>IF(Y3544,1,0)+IF(Z3544,1,0)+IF(AA3544,1,0)+IF(AB3544,1,0)</x:f>
        <x:v>0</x:v>
      </x:c>
      <x:c r="AF3544" s="50" t="n">
        <x:f>IF(Y3544,1,0)+IF(Z3544,1,0)+IF(AA3544,1,0)+IF(AC3544,1,0)</x:f>
        <x:v>0</x:v>
      </x:c>
      <x:c r="AG3544" s="53" t="n">
        <x:v>44348</x:v>
      </x:c>
      <x:c r="AH3544" s="50" t="str">
        <x:v>S100XAH7</x:v>
      </x:c>
      <x:c r="AI3544" s="50" t="str">
        <x:v>NetSalesSummaryOfBusinessResults</x:v>
      </x:c>
      <x:c r="AJ3544" s="50" t="str">
        <x:v>OperatingIncome</x:v>
      </x:c>
      <x:c r="AK3544" s="53" t="n">
        <x:v>45930</x:v>
      </x:c>
      <x:c r="AL3544" s="50" t="str">
        <x:v>365/365/365/366/365</x:v>
      </x:c>
      <x:c r="AM3544" s="51" t="n">
        <x:v>12961200</x:v>
      </x:c>
      <x:c r="AN3544" s="51" t="n">
        <x:v>208</x:v>
      </x:c>
      <x:c r="AO3544" s="51" t="n">
        <x:f>IFERROR(AM3544*AN3544,"")</x:f>
        <x:v>2695929600</x:v>
      </x:c>
      <x:c r="AP3544" s="56" t="n">
        <x:f>IFERROR(AO3544/(K3544*1000000),"")</x:f>
        <x:v>3.1109308919119454</x:v>
      </x:c>
      <x:c r="AQ3544" s="57" t="n">
        <x:v>127810865</x:v>
      </x:c>
      <x:c r="AR3544" s="52" t="n">
        <x:v>0.6147847087506235</x:v>
      </x:c>
      <x:c r="AS3544" s="52" t="n">
        <x:v>-0.8538011695906432</x:v>
      </x:c>
      <x:c r="AT3544" s="55" t="b">
        <x:v>0</x:v>
      </x:c>
      <x:c r="AU3544" s="50" t="str">
        <x:v>low_equity_ratio;repeated_operating_loss;repeated_negative_operating_cf;excessive_leverage</x:v>
      </x:c>
      <x:c r="AV3544" s="58" t="n">
        <x:v>-1.0385690085890142</x:v>
      </x:c>
      <x:c r="AW3544" s="50" t="n">
        <x:v>3620</x:v>
      </x:c>
      <x:c r="AX3544" s="50" t="str">
        <x:v>Transformation Moat</x:v>
      </x:c>
      <x:c r="AY3544" s="50" t="str">
        <x:v>既存適格性フィルター不通過: low_equity_ratio;repeated_operating_loss;repeated_negative_operating_cf;excessive_leverage / 年率ボラティリティ60%以上 / ローカル5年最大下落率-60%以下</x:v>
      </x:c>
      <x:c r="AZ3544" s="59" t="str">
        <x:v>2025-12-23 15:52</x:v>
      </x:c>
      <x:c r="BA3544" s="53" t="n">
        <x:v>36770</x:v>
      </x:c>
      <x:c r="BB3544" s="50"/>
      <x:c r="BC3544" s="50"/>
      <x:c r="BD3544" s="50"/>
    </x:row>
    <x:row r="3545">
      <x:c r="A3545" s="50" t="n">
        <x:v>3544</x:v>
      </x:c>
      <x:c r="B3545" s="50" t="str">
        <x:v>4571</x:v>
      </x:c>
      <x:c r="C3545" s="50" t="str">
        <x:v>4571.T</x:v>
      </x:c>
      <x:c r="D3545" s="50" t="str">
        <x:v>Nano Holdings,Inc.</x:v>
      </x:c>
      <x:c r="E3545" s="50" t="str">
        <x:v>Growth Market(Domestic)</x:v>
      </x:c>
      <x:c r="F3545" s="50" t="str">
        <x:v>Pharmaceutical</x:v>
      </x:c>
      <x:c r="G3545" s="51" t="n">
        <x:v>313.264</x:v>
      </x:c>
      <x:c r="H3545" s="51" t="n">
        <x:v>264.032</x:v>
      </x:c>
      <x:c r="I3545" s="51" t="n">
        <x:v>202.189</x:v>
      </x:c>
      <x:c r="J3545" s="51" t="n">
        <x:v>135.508</x:v>
      </x:c>
      <x:c r="K3545" s="51" t="n">
        <x:v>108.516</x:v>
      </x:c>
      <x:c r="L3545" s="52" t="n">
        <x:f>IFERROR(H3545/G3545-1,"")</x:f>
        <x:v>-0.15715817968231272</x:v>
      </x:c>
      <x:c r="M3545" s="52" t="n">
        <x:f>IFERROR(I3545/H3545-1,"")</x:f>
        <x:v>-0.23422539692158528</x:v>
      </x:c>
      <x:c r="N3545" s="52" t="n">
        <x:f>IFERROR(J3545/I3545-1,"")</x:f>
        <x:v>-0.32979538946233466</x:v>
      </x:c>
      <x:c r="O3545" s="52" t="n">
        <x:f>IFERROR(K3545/J3545-1,"")</x:f>
        <x:v>-0.19919119166396082</x:v>
      </x:c>
      <x:c r="P3545" s="52" t="n">
        <x:f>IFERROR((K3545/G3545)^(1/4)-1,"")</x:f>
        <x:v>-0.23282256231381893</x:v>
      </x:c>
      <x:c r="Q3545" s="51" t="n">
        <x:v>-718.591</x:v>
      </x:c>
      <x:c r="R3545" s="52" t="n">
        <x:f>IFERROR(Q3545/K3545,"")</x:f>
        <x:v>-6.621982011869217</x:v>
      </x:c>
      <x:c r="S3545" s="53" t="n">
        <x:v>39508</x:v>
      </x:c>
      <x:c r="T3545" s="50" t="str">
        <x:v>EDINET_company_history</x:v>
      </x:c>
      <x:c r="U3545" s="50" t="str">
        <x:v>セントラル短資株式会社</x:v>
      </x:c>
      <x:c r="V3545" s="54" t="n">
        <x:v>0.0231</x:v>
      </x:c>
      <x:c r="W3545" s="50" t="str">
        <x:v>秋永 士朗 / 松村 淳</x:v>
      </x:c>
      <x:c r="X3545" s="50" t="b">
        <x:f>AND(COUNT(L3545:O3545)=4,L3545&gt;='設定'!$B$6,M3545&gt;='設定'!$B$6,N3545&gt;='設定'!$B$6,O3545&gt;='設定'!$B$6)</x:f>
        <x:v>0</x:v>
      </x:c>
      <x:c r="Y3545" s="50" t="b">
        <x:f>AND(COUNT(G3545:K3545)=5,P3545&gt;='設定'!$B$7)</x:f>
        <x:v>0</x:v>
      </x:c>
      <x:c r="Z3545" s="50" t="b">
        <x:f>AND(ISNUMBER(R3545),R3545&gt;='設定'!$B$8)</x:f>
        <x:v>0</x:v>
      </x:c>
      <x:c r="AA3545" s="50" t="b">
        <x:f>AND(ISNUMBER(S3545),S3545&gt;=DATE(YEAR('設定'!$B$10)-'設定'!$B$9,MONTH('設定'!$B$10),DAY('設定'!$B$10)))</x:f>
        <x:v>0</x:v>
      </x:c>
      <x:c r="AB3545" s="55" t="b">
        <x:v>0</x:v>
      </x:c>
      <x:c r="AC3545" s="55" t="b">
        <x:v>0</x:v>
      </x:c>
      <x:c r="AD3545" s="50" t="n">
        <x:f>IF(X3545,1,0)+IF(Z3545,1,0)+IF(AA3545,1,0)+IF(AB3545,1,0)</x:f>
        <x:v>0</x:v>
      </x:c>
      <x:c r="AE3545" s="50" t="n">
        <x:f>IF(Y3545,1,0)+IF(Z3545,1,0)+IF(AA3545,1,0)+IF(AB3545,1,0)</x:f>
        <x:v>0</x:v>
      </x:c>
      <x:c r="AF3545" s="50" t="n">
        <x:f>IF(Y3545,1,0)+IF(Z3545,1,0)+IF(AA3545,1,0)+IF(AC3545,1,0)</x:f>
        <x:v>0</x:v>
      </x:c>
      <x:c r="AG3545" s="53" t="n">
        <x:v>44348</x:v>
      </x:c>
      <x:c r="AH3545" s="50" t="str">
        <x:v>S100W8XP</x:v>
      </x:c>
      <x:c r="AI3545" s="50" t="str">
        <x:v>NetSalesSummaryOfBusinessResults</x:v>
      </x:c>
      <x:c r="AJ3545" s="50" t="str">
        <x:v>OperatingIncome</x:v>
      </x:c>
      <x:c r="AK3545" s="53" t="n">
        <x:v>45747</x:v>
      </x:c>
      <x:c r="AL3545" s="50" t="str">
        <x:v>365/365/365/366/365</x:v>
      </x:c>
      <x:c r="AM3545" s="51" t="n">
        <x:v>70595058</x:v>
      </x:c>
      <x:c r="AN3545" s="51" t="n">
        <x:v>112</x:v>
      </x:c>
      <x:c r="AO3545" s="51" t="n">
        <x:f>IFERROR(AM3545*AN3545,"")</x:f>
        <x:v>7906646496</x:v>
      </x:c>
      <x:c r="AP3545" s="56" t="n">
        <x:f>IFERROR(AO3545/(K3545*1000000),"")</x:f>
        <x:v>72.8615733716687</x:v>
      </x:c>
      <x:c r="AQ3545" s="57" t="n">
        <x:v>112622120</x:v>
      </x:c>
      <x:c r="AR3545" s="52" t="n">
        <x:v>0.5561578621153129</x:v>
      </x:c>
      <x:c r="AS3545" s="52" t="n">
        <x:v>-0.656441717791411</x:v>
      </x:c>
      <x:c r="AT3545" s="55" t="b">
        <x:v>0</x:v>
      </x:c>
      <x:c r="AU3545" s="50" t="str">
        <x:v>repeated_operating_loss;repeated_negative_operating_cf;extreme_profitability_outlier;other_data_quality_issue</x:v>
      </x:c>
      <x:c r="AV3545" s="58" t="n">
        <x:v>-1.3435659552200978</x:v>
      </x:c>
      <x:c r="AW3545" s="50" t="n">
        <x:v>3634</x:v>
      </x:c>
      <x:c r="AX3545" s="50" t="str">
        <x:v>Transformation Moat</x:v>
      </x:c>
      <x:c r="AY3545" s="50" t="str">
        <x:v>既存適格性フィルター不通過: repeated_operating_loss;repeated_negative_operating_cf;extreme_profitability_outlier;other_data_quality_issue / ローカル5年最大下落率-60%以下 / 概算PSR15倍以上</x:v>
      </x:c>
      <x:c r="AZ3545" s="59" t="str">
        <x:v>2025-06-30 15:30</x:v>
      </x:c>
      <x:c r="BA3545" s="53" t="n">
        <x:v>39508</x:v>
      </x:c>
      <x:c r="BB3545" s="50"/>
      <x:c r="BC3545" s="50"/>
      <x:c r="BD3545" s="50"/>
    </x:row>
    <x:row r="3546">
      <x:c r="A3546" s="50" t="n">
        <x:v>3545</x:v>
      </x:c>
      <x:c r="B3546" s="50" t="str">
        <x:v>4833</x:v>
      </x:c>
      <x:c r="C3546" s="50" t="str">
        <x:v>4833.T</x:v>
      </x:c>
      <x:c r="D3546" s="50" t="str">
        <x:v>Def consulting,inc.</x:v>
      </x:c>
      <x:c r="E3546" s="50" t="str">
        <x:v>Growth Market(Domestic)</x:v>
      </x:c>
      <x:c r="F3546" s="50" t="str">
        <x:v>Services</x:v>
      </x:c>
      <x:c r="G3546" s="51" t="n">
        <x:v>1827.185</x:v>
      </x:c>
      <x:c r="H3546" s="51" t="n">
        <x:v>1557.075</x:v>
      </x:c>
      <x:c r="I3546" s="51" t="n">
        <x:v>620.411</x:v>
      </x:c>
      <x:c r="J3546" s="51" t="n">
        <x:v>532.351</x:v>
      </x:c>
      <x:c r="K3546" s="51" t="n">
        <x:v>619.677</x:v>
      </x:c>
      <x:c r="L3546" s="52" t="n">
        <x:f>IFERROR(H3546/G3546-1,"")</x:f>
        <x:v>-0.14782849027328915</x:v>
      </x:c>
      <x:c r="M3546" s="52" t="n">
        <x:f>IFERROR(I3546/H3546-1,"")</x:f>
        <x:v>-0.6015535539392772</x:v>
      </x:c>
      <x:c r="N3546" s="52" t="n">
        <x:f>IFERROR(J3546/I3546-1,"")</x:f>
        <x:v>-0.141938166795882</x:v>
      </x:c>
      <x:c r="O3546" s="52" t="n">
        <x:f>IFERROR(K3546/J3546-1,"")</x:f>
        <x:v>0.16403838820627747</x:v>
      </x:c>
      <x:c r="P3546" s="52" t="n">
        <x:f>IFERROR((K3546/G3546)^(1/4)-1,"")</x:f>
        <x:v>-0.23687494259983466</x:v>
      </x:c>
      <x:c r="Q3546" s="51" t="n">
        <x:v>-427.214</x:v>
      </x:c>
      <x:c r="R3546" s="52" t="n">
        <x:f>IFERROR(Q3546/K3546,"")</x:f>
        <x:v>-0.6894140011651231</x:v>
      </x:c>
      <x:c r="S3546" s="53" t="n">
        <x:v>36951</x:v>
      </x:c>
      <x:c r="T3546" s="50" t="str">
        <x:v>EDINET_company_history</x:v>
      </x:c>
      <x:c r="U3546" s="50" t="str">
        <x:v>株式会社The capital</x:v>
      </x:c>
      <x:c r="V3546" s="54" t="n">
        <x:v>0.5376</x:v>
      </x:c>
      <x:c r="W3546" s="50" t="str">
        <x:v>下村 優太</x:v>
      </x:c>
      <x:c r="X3546" s="50" t="b">
        <x:f>AND(COUNT(L3546:O3546)=4,L3546&gt;='設定'!$B$6,M3546&gt;='設定'!$B$6,N3546&gt;='設定'!$B$6,O3546&gt;='設定'!$B$6)</x:f>
        <x:v>0</x:v>
      </x:c>
      <x:c r="Y3546" s="50" t="b">
        <x:f>AND(COUNT(G3546:K3546)=5,P3546&gt;='設定'!$B$7)</x:f>
        <x:v>0</x:v>
      </x:c>
      <x:c r="Z3546" s="50" t="b">
        <x:f>AND(ISNUMBER(R3546),R3546&gt;='設定'!$B$8)</x:f>
        <x:v>0</x:v>
      </x:c>
      <x:c r="AA3546" s="50" t="b">
        <x:f>AND(ISNUMBER(S3546),S3546&gt;=DATE(YEAR('設定'!$B$10)-'設定'!$B$9,MONTH('設定'!$B$10),DAY('設定'!$B$10)))</x:f>
        <x:v>0</x:v>
      </x:c>
      <x:c r="AB3546" s="55" t="b">
        <x:v>0</x:v>
      </x:c>
      <x:c r="AC3546" s="55" t="b">
        <x:v>0</x:v>
      </x:c>
      <x:c r="AD3546" s="50" t="n">
        <x:f>IF(X3546,1,0)+IF(Z3546,1,0)+IF(AA3546,1,0)+IF(AB3546,1,0)</x:f>
        <x:v>0</x:v>
      </x:c>
      <x:c r="AE3546" s="50" t="n">
        <x:f>IF(Y3546,1,0)+IF(Z3546,1,0)+IF(AA3546,1,0)+IF(AB3546,1,0)</x:f>
        <x:v>0</x:v>
      </x:c>
      <x:c r="AF3546" s="50" t="n">
        <x:f>IF(Y3546,1,0)+IF(Z3546,1,0)+IF(AA3546,1,0)+IF(AC3546,1,0)</x:f>
        <x:v>0</x:v>
      </x:c>
      <x:c r="AG3546" s="53" t="n">
        <x:v>44348</x:v>
      </x:c>
      <x:c r="AH3546" s="50" t="str">
        <x:v>S100VYOI</x:v>
      </x:c>
      <x:c r="AI3546" s="50" t="str">
        <x:v>NetSalesSummaryOfBusinessResults</x:v>
      </x:c>
      <x:c r="AJ3546" s="50" t="str">
        <x:v>OperatingIncome</x:v>
      </x:c>
      <x:c r="AK3546" s="53" t="n">
        <x:v>45747</x:v>
      </x:c>
      <x:c r="AL3546" s="50" t="str">
        <x:v>365/365/365/366/365</x:v>
      </x:c>
      <x:c r="AM3546" s="51" t="n">
        <x:v>29302015</x:v>
      </x:c>
      <x:c r="AN3546" s="51" t="n">
        <x:v>52</x:v>
      </x:c>
      <x:c r="AO3546" s="51" t="n">
        <x:f>IFERROR(AM3546*AN3546,"")</x:f>
        <x:v>1523704780</x:v>
      </x:c>
      <x:c r="AP3546" s="56" t="n">
        <x:f>IFERROR(AO3546/(K3546*1000000),"")</x:f>
        <x:v>2.458869346449844</x:v>
      </x:c>
      <x:c r="AQ3546" s="57" t="n">
        <x:v>100922730</x:v>
      </x:c>
      <x:c r="AR3546" s="52" t="n">
        <x:v>0.8433612211217245</x:v>
      </x:c>
      <x:c r="AS3546" s="52" t="n">
        <x:v>-0.8730569948186528</x:v>
      </x:c>
      <x:c r="AT3546" s="55" t="b">
        <x:v>0</x:v>
      </x:c>
      <x:c r="AU3546" s="50" t="str">
        <x:v>repeated_operating_loss;repeated_negative_operating_cf;extreme_profitability_outlier;other_data_quality_issue</x:v>
      </x:c>
      <x:c r="AV3546" s="58" t="n">
        <x:v>-1.1024378248436124</x:v>
      </x:c>
      <x:c r="AW3546" s="50" t="n">
        <x:v>3624</x:v>
      </x:c>
      <x:c r="AX3546" s="50" t="str">
        <x:v>Future Moat</x:v>
      </x:c>
      <x:c r="AY3546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3546" s="59" t="str">
        <x:v>2025-06-18 16:00</x:v>
      </x:c>
      <x:c r="BA3546" s="53" t="n">
        <x:v>36951</x:v>
      </x:c>
      <x:c r="BB3546" s="50"/>
      <x:c r="BC3546" s="50"/>
      <x:c r="BD3546" s="50"/>
    </x:row>
    <x:row r="3547">
      <x:c r="A3547" s="50" t="n">
        <x:v>3546</x:v>
      </x:c>
      <x:c r="B3547" s="50" t="str">
        <x:v>8254</x:v>
      </x:c>
      <x:c r="C3547" s="50" t="str">
        <x:v>8254.T</x:v>
      </x:c>
      <x:c r="D3547" s="50" t="str">
        <x:v>Saikaya Department Store Co.,Ltd.</x:v>
      </x:c>
      <x:c r="E3547" s="50" t="str">
        <x:v>Standard Market(Domestic)</x:v>
      </x:c>
      <x:c r="F3547" s="50" t="str">
        <x:v>Retail Trade</x:v>
      </x:c>
      <x:c r="G3547" s="51" t="n">
        <x:v>13814.653</x:v>
      </x:c>
      <x:c r="H3547" s="51" t="n">
        <x:v>2416.54</x:v>
      </x:c>
      <x:c r="I3547" s="51" t="n">
        <x:v>5204.675</x:v>
      </x:c>
      <x:c r="J3547" s="51" t="n">
        <x:v>4950.143</x:v>
      </x:c>
      <x:c r="K3547" s="51" t="n">
        <x:v>4632.926</x:v>
      </x:c>
      <x:c r="L3547" s="52" t="n">
        <x:f>IFERROR(H3547/G3547-1,"")</x:f>
        <x:v>-0.825074144099023</x:v>
      </x:c>
      <x:c r="M3547" s="52" t="n">
        <x:f>IFERROR(I3547/H3547-1,"")</x:f>
        <x:v>1.153771508023869</x:v>
      </x:c>
      <x:c r="N3547" s="52" t="n">
        <x:f>IFERROR(J3547/I3547-1,"")</x:f>
        <x:v>-0.04890449451694878</x:v>
      </x:c>
      <x:c r="O3547" s="52" t="n">
        <x:f>IFERROR(K3547/J3547-1,"")</x:f>
        <x:v>-0.06408239115516456</x:v>
      </x:c>
      <x:c r="P3547" s="52" t="n">
        <x:f>IFERROR((K3547/G3547)^(1/4)-1,"")</x:f>
        <x:v>-0.2390101824957085</x:v>
      </x:c>
      <x:c r="Q3547" s="51" t="n">
        <x:v>114.771</x:v>
      </x:c>
      <x:c r="R3547" s="52" t="n">
        <x:f>IFERROR(Q3547/K3547,"")</x:f>
        <x:v>0.024772897300755502</x:v>
      </x:c>
      <x:c r="S3547" s="53" t="n">
        <x:v>23590</x:v>
      </x:c>
      <x:c r="T3547" s="50" t="str">
        <x:v>EDINET_company_history</x:v>
      </x:c>
      <x:c r="U3547" s="50" t="str">
        <x:v>株式会社ＡＦＣ－ＨＤアムスライフサイエンス</x:v>
      </x:c>
      <x:c r="V3547" s="54" t="n">
        <x:v>0.3708</x:v>
      </x:c>
      <x:c r="W3547" s="50" t="str">
        <x:v>浅 山 忠 彦 / 山 野 井 輝 夫</x:v>
      </x:c>
      <x:c r="X3547" s="50" t="b">
        <x:f>AND(COUNT(L3547:O3547)=4,L3547&gt;='設定'!$B$6,M3547&gt;='設定'!$B$6,N3547&gt;='設定'!$B$6,O3547&gt;='設定'!$B$6)</x:f>
        <x:v>0</x:v>
      </x:c>
      <x:c r="Y3547" s="50" t="b">
        <x:f>AND(COUNT(G3547:K3547)=5,P3547&gt;='設定'!$B$7)</x:f>
        <x:v>0</x:v>
      </x:c>
      <x:c r="Z3547" s="50" t="b">
        <x:f>AND(ISNUMBER(R3547),R3547&gt;='設定'!$B$8)</x:f>
        <x:v>0</x:v>
      </x:c>
      <x:c r="AA3547" s="50" t="b">
        <x:f>AND(ISNUMBER(S3547),S3547&gt;=DATE(YEAR('設定'!$B$10)-'設定'!$B$9,MONTH('設定'!$B$10),DAY('設定'!$B$10)))</x:f>
        <x:v>0</x:v>
      </x:c>
      <x:c r="AB3547" s="55" t="b">
        <x:v>0</x:v>
      </x:c>
      <x:c r="AC3547" s="55" t="b">
        <x:v>0</x:v>
      </x:c>
      <x:c r="AD3547" s="50" t="n">
        <x:f>IF(X3547,1,0)+IF(Z3547,1,0)+IF(AA3547,1,0)+IF(AB3547,1,0)</x:f>
        <x:v>0</x:v>
      </x:c>
      <x:c r="AE3547" s="50" t="n">
        <x:f>IF(Y3547,1,0)+IF(Z3547,1,0)+IF(AA3547,1,0)+IF(AB3547,1,0)</x:f>
        <x:v>0</x:v>
      </x:c>
      <x:c r="AF3547" s="50" t="n">
        <x:f>IF(Y3547,1,0)+IF(Z3547,1,0)+IF(AA3547,1,0)+IF(AC3547,1,0)</x:f>
        <x:v>0</x:v>
      </x:c>
      <x:c r="AG3547" s="53" t="n">
        <x:v>44348</x:v>
      </x:c>
      <x:c r="AH3547" s="50" t="str">
        <x:v>S100X51A</x:v>
      </x:c>
      <x:c r="AI3547" s="50" t="str">
        <x:v>NetSalesSummaryOfBusinessResults</x:v>
      </x:c>
      <x:c r="AJ3547" s="50" t="str">
        <x:v>OperatingIncome</x:v>
      </x:c>
      <x:c r="AK3547" s="53" t="n">
        <x:v>45900</x:v>
      </x:c>
      <x:c r="AL3547" s="50" t="str">
        <x:v>365/184/365/366/365</x:v>
      </x:c>
      <x:c r="AM3547" s="51" t="n">
        <x:v>6437050</x:v>
      </x:c>
      <x:c r="AN3547" s="51" t="n">
        <x:v>210</x:v>
      </x:c>
      <x:c r="AO3547" s="51" t="n">
        <x:f>IFERROR(AM3547*AN3547,"")</x:f>
        <x:v>1351780500</x:v>
      </x:c>
      <x:c r="AP3547" s="56" t="n">
        <x:f>IFERROR(AO3547/(K3547*1000000),"")</x:f>
        <x:v>0.29177683822275596</x:v>
      </x:c>
      <x:c r="AQ3547" s="57" t="n">
        <x:v>8267813.333333333</x:v>
      </x:c>
      <x:c r="AR3547" s="52" t="n">
        <x:v>0.4433123132179846</x:v>
      </x:c>
      <x:c r="AS3547" s="52" t="n">
        <x:v>-0.6703296703296704</x:v>
      </x:c>
      <x:c r="AT3547" s="55" t="b">
        <x:v>0</x:v>
      </x:c>
      <x:c r="AU3547" s="50" t="str">
        <x:v>low_liquidity</x:v>
      </x:c>
      <x:c r="AV3547" s="58" t="n">
        <x:v>-0.4062518470912321</x:v>
      </x:c>
      <x:c r="AW3547" s="50" t="n">
        <x:v>3422</x:v>
      </x:c>
      <x:c r="AX3547" s="50" t="str">
        <x:v>Transformation Moat</x:v>
      </x:c>
      <x:c r="AY3547" s="50" t="str">
        <x:v>既存適格性フィルター不通過: low_liquidity / 60日平均売買代金2,000万円未満 / ローカル5年最大下落率-60%以下</x:v>
      </x:c>
      <x:c r="AZ3547" s="59" t="str">
        <x:v>2025-11-19 10:17</x:v>
      </x:c>
      <x:c r="BA3547" s="53" t="n">
        <x:v>23590</x:v>
      </x:c>
      <x:c r="BB3547" s="50"/>
      <x:c r="BC3547" s="50"/>
      <x:c r="BD3547" s="50"/>
    </x:row>
    <x:row r="3548">
      <x:c r="A3548" s="50" t="n">
        <x:v>3547</x:v>
      </x:c>
      <x:c r="B3548" s="50" t="str">
        <x:v>7487</x:v>
      </x:c>
      <x:c r="C3548" s="50" t="str">
        <x:v>7487.T</x:v>
      </x:c>
      <x:c r="D3548" s="50" t="str">
        <x:v>OZU CORPORATION</x:v>
      </x:c>
      <x:c r="E3548" s="50" t="str">
        <x:v>Standard Market(Domestic)</x:v>
      </x:c>
      <x:c r="F3548" s="50" t="str">
        <x:v>Wholesale Trade</x:v>
      </x:c>
      <x:c r="G3548" s="51" t="n">
        <x:v>33922.714</x:v>
      </x:c>
      <x:c r="H3548" s="51" t="n">
        <x:v>10553.011</x:v>
      </x:c>
      <x:c r="I3548" s="51" t="n">
        <x:v>10368.09</x:v>
      </x:c>
      <x:c r="J3548" s="51" t="n">
        <x:v>10125.691</x:v>
      </x:c>
      <x:c r="K3548" s="51" t="n">
        <x:v>10220.514</x:v>
      </x:c>
      <x:c r="L3548" s="52" t="n">
        <x:f>IFERROR(H3548/G3548-1,"")</x:f>
        <x:v>-0.6889101797692248</x:v>
      </x:c>
      <x:c r="M3548" s="52" t="n">
        <x:f>IFERROR(I3548/H3548-1,"")</x:f>
        <x:v>-0.017523055742100557</x:v>
      </x:c>
      <x:c r="N3548" s="52" t="n">
        <x:f>IFERROR(J3548/I3548-1,"")</x:f>
        <x:v>-0.0233793302334373</x:v>
      </x:c>
      <x:c r="O3548" s="52" t="n">
        <x:f>IFERROR(K3548/J3548-1,"")</x:f>
        <x:v>0.009364595463163816</x:v>
      </x:c>
      <x:c r="P3548" s="52" t="n">
        <x:f>IFERROR((K3548/G3548)^(1/4)-1,"")</x:f>
        <x:v>-0.25912398258638947</x:v>
      </x:c>
      <x:c r="Q3548" s="51" t="n">
        <x:v>430.406</x:v>
      </x:c>
      <x:c r="R3548" s="52" t="n">
        <x:f>IFERROR(Q3548/K3548,"")</x:f>
        <x:v>0.04211197205933088</x:v>
      </x:c>
      <x:c r="S3548" s="53" t="n">
        <x:v>37043</x:v>
      </x:c>
      <x:c r="T3548" s="50" t="str">
        <x:v>EDINET_company_history</x:v>
      </x:c>
      <x:c r="U3548" s="50" t="str">
        <x:v>株式会社小津商店</x:v>
      </x:c>
      <x:c r="V3548" s="54" t="n">
        <x:v>0.2812</x:v>
      </x:c>
      <x:c r="W3548" s="50" t="str">
        <x:v>柴﨑 治</x:v>
      </x:c>
      <x:c r="X3548" s="50" t="b">
        <x:f>AND(COUNT(L3548:O3548)=4,L3548&gt;='設定'!$B$6,M3548&gt;='設定'!$B$6,N3548&gt;='設定'!$B$6,O3548&gt;='設定'!$B$6)</x:f>
        <x:v>0</x:v>
      </x:c>
      <x:c r="Y3548" s="50" t="b">
        <x:f>AND(COUNT(G3548:K3548)=5,P3548&gt;='設定'!$B$7)</x:f>
        <x:v>0</x:v>
      </x:c>
      <x:c r="Z3548" s="50" t="b">
        <x:f>AND(ISNUMBER(R3548),R3548&gt;='設定'!$B$8)</x:f>
        <x:v>0</x:v>
      </x:c>
      <x:c r="AA3548" s="50" t="b">
        <x:f>AND(ISNUMBER(S3548),S3548&gt;=DATE(YEAR('設定'!$B$10)-'設定'!$B$9,MONTH('設定'!$B$10),DAY('設定'!$B$10)))</x:f>
        <x:v>0</x:v>
      </x:c>
      <x:c r="AB3548" s="55" t="b">
        <x:v>0</x:v>
      </x:c>
      <x:c r="AC3548" s="55" t="b">
        <x:v>0</x:v>
      </x:c>
      <x:c r="AD3548" s="50" t="n">
        <x:f>IF(X3548,1,0)+IF(Z3548,1,0)+IF(AA3548,1,0)+IF(AB3548,1,0)</x:f>
        <x:v>0</x:v>
      </x:c>
      <x:c r="AE3548" s="50" t="n">
        <x:f>IF(Y3548,1,0)+IF(Z3548,1,0)+IF(AA3548,1,0)+IF(AB3548,1,0)</x:f>
        <x:v>0</x:v>
      </x:c>
      <x:c r="AF3548" s="50" t="n">
        <x:f>IF(Y3548,1,0)+IF(Z3548,1,0)+IF(AA3548,1,0)+IF(AC3548,1,0)</x:f>
        <x:v>0</x:v>
      </x:c>
      <x:c r="AG3548" s="53" t="n">
        <x:v>44348</x:v>
      </x:c>
      <x:c r="AH3548" s="50" t="str">
        <x:v>S100WKUS</x:v>
      </x:c>
      <x:c r="AI3548" s="50" t="str">
        <x:v>NetSalesSummaryOfBusinessResults</x:v>
      </x:c>
      <x:c r="AJ3548" s="50" t="str">
        <x:v>OperatingIncome</x:v>
      </x:c>
      <x:c r="AK3548" s="53" t="n">
        <x:v>45808</x:v>
      </x:c>
      <x:c r="AL3548" s="50" t="str">
        <x:v>365/365/365/366/365</x:v>
      </x:c>
      <x:c r="AM3548" s="51" t="n">
        <x:v>8407125</x:v>
      </x:c>
      <x:c r="AN3548" s="51" t="n">
        <x:v>1706</x:v>
      </x:c>
      <x:c r="AO3548" s="51" t="n">
        <x:f>IFERROR(AM3548*AN3548,"")</x:f>
        <x:v>14342555250</x:v>
      </x:c>
      <x:c r="AP3548" s="56" t="n">
        <x:f>IFERROR(AO3548/(K3548*1000000),"")</x:f>
        <x:v>1.4033105624629054</x:v>
      </x:c>
      <x:c r="AQ3548" s="57" t="n">
        <x:v>41673485</x:v>
      </x:c>
      <x:c r="AR3548" s="52" t="n">
        <x:v>0.1524426978860606</x:v>
      </x:c>
      <x:c r="AS3548" s="52" t="n">
        <x:v>-0.3293519457755395</x:v>
      </x:c>
      <x:c r="AT3548" s="55" t="b">
        <x:v>1</x:v>
      </x:c>
      <x:c r="AU3548" s="50"/>
      <x:c r="AV3548" s="58" t="n">
        <x:v>-0.0125043569674845</x:v>
      </x:c>
      <x:c r="AW3548" s="50" t="n">
        <x:v>1973</x:v>
      </x:c>
      <x:c r="AX3548" s="50" t="str">
        <x:v>Core Moat</x:v>
      </x:c>
      <x:c r="AY3548" s="50" t="str">
        <x:v>目立つ機械的警告なし（定性確認は別途必要）</x:v>
      </x:c>
      <x:c r="AZ3548" s="59" t="str">
        <x:v>2025-08-25 13:30</x:v>
      </x:c>
      <x:c r="BA3548" s="53" t="n">
        <x:v>37043</x:v>
      </x:c>
      <x:c r="BB3548" s="50"/>
      <x:c r="BC3548" s="50"/>
      <x:c r="BD3548" s="50"/>
    </x:row>
    <x:row r="3549">
      <x:c r="A3549" s="50" t="n">
        <x:v>3548</x:v>
      </x:c>
      <x:c r="B3549" s="50" t="str">
        <x:v>6731</x:v>
      </x:c>
      <x:c r="C3549" s="50" t="str">
        <x:v>6731.T</x:v>
      </x:c>
      <x:c r="D3549" s="50" t="str">
        <x:v>PIXELA CORPORATION</x:v>
      </x:c>
      <x:c r="E3549" s="50" t="str">
        <x:v>Standard Market(Domestic)</x:v>
      </x:c>
      <x:c r="F3549" s="50" t="str">
        <x:v>Electric Appliances</x:v>
      </x:c>
      <x:c r="G3549" s="51" t="n">
        <x:v>3329.122</x:v>
      </x:c>
      <x:c r="H3549" s="51" t="n">
        <x:v>2007.985</x:v>
      </x:c>
      <x:c r="I3549" s="51" t="n">
        <x:v>1451.166</x:v>
      </x:c>
      <x:c r="J3549" s="51" t="n">
        <x:v>1163.136</x:v>
      </x:c>
      <x:c r="K3549" s="51" t="n">
        <x:v>1001.129</x:v>
      </x:c>
      <x:c r="L3549" s="52" t="n">
        <x:f>IFERROR(H3549/G3549-1,"")</x:f>
        <x:v>-0.3968424707775804</x:v>
      </x:c>
      <x:c r="M3549" s="52" t="n">
        <x:f>IFERROR(I3549/H3549-1,"")</x:f>
        <x:v>-0.27730237028663063</x:v>
      </x:c>
      <x:c r="N3549" s="52" t="n">
        <x:f>IFERROR(J3549/I3549-1,"")</x:f>
        <x:v>-0.1984817725883875</x:v>
      </x:c>
      <x:c r="O3549" s="52" t="n">
        <x:f>IFERROR(K3549/J3549-1,"")</x:f>
        <x:v>-0.13928465802795198</x:v>
      </x:c>
      <x:c r="P3549" s="52" t="n">
        <x:f>IFERROR((K3549/G3549)^(1/4)-1,"")</x:f>
        <x:v>-0.2594743896066706</x:v>
      </x:c>
      <x:c r="Q3549" s="51" t="n">
        <x:v>-796.022</x:v>
      </x:c>
      <x:c r="R3549" s="52" t="n">
        <x:f>IFERROR(Q3549/K3549,"")</x:f>
        <x:v>-0.7951243046600388</x:v>
      </x:c>
      <x:c r="S3549" s="53" t="n">
        <x:v>37591</x:v>
      </x:c>
      <x:c r="T3549" s="50" t="str">
        <x:v>EDINET_company_history</x:v>
      </x:c>
      <x:c r="U3549" s="50" t="str">
        <x:v>楽天証券株式会社</x:v>
      </x:c>
      <x:c r="V3549" s="54" t="n">
        <x:v>0.0256</x:v>
      </x:c>
      <x:c r="W3549" s="50" t="str">
        <x:v>藤 岡 毅</x:v>
      </x:c>
      <x:c r="X3549" s="50" t="b">
        <x:f>AND(COUNT(L3549:O3549)=4,L3549&gt;='設定'!$B$6,M3549&gt;='設定'!$B$6,N3549&gt;='設定'!$B$6,O3549&gt;='設定'!$B$6)</x:f>
        <x:v>0</x:v>
      </x:c>
      <x:c r="Y3549" s="50" t="b">
        <x:f>AND(COUNT(G3549:K3549)=5,P3549&gt;='設定'!$B$7)</x:f>
        <x:v>0</x:v>
      </x:c>
      <x:c r="Z3549" s="50" t="b">
        <x:f>AND(ISNUMBER(R3549),R3549&gt;='設定'!$B$8)</x:f>
        <x:v>0</x:v>
      </x:c>
      <x:c r="AA3549" s="50" t="b">
        <x:f>AND(ISNUMBER(S3549),S3549&gt;=DATE(YEAR('設定'!$B$10)-'設定'!$B$9,MONTH('設定'!$B$10),DAY('設定'!$B$10)))</x:f>
        <x:v>0</x:v>
      </x:c>
      <x:c r="AB3549" s="55" t="b">
        <x:v>0</x:v>
      </x:c>
      <x:c r="AC3549" s="55" t="b">
        <x:v>0</x:v>
      </x:c>
      <x:c r="AD3549" s="50" t="n">
        <x:f>IF(X3549,1,0)+IF(Z3549,1,0)+IF(AA3549,1,0)+IF(AB3549,1,0)</x:f>
        <x:v>0</x:v>
      </x:c>
      <x:c r="AE3549" s="50" t="n">
        <x:f>IF(Y3549,1,0)+IF(Z3549,1,0)+IF(AA3549,1,0)+IF(AB3549,1,0)</x:f>
        <x:v>0</x:v>
      </x:c>
      <x:c r="AF3549" s="50" t="n">
        <x:f>IF(Y3549,1,0)+IF(Z3549,1,0)+IF(AA3549,1,0)+IF(AC3549,1,0)</x:f>
        <x:v>0</x:v>
      </x:c>
      <x:c r="AG3549" s="53" t="n">
        <x:v>44348</x:v>
      </x:c>
      <x:c r="AH3549" s="50" t="str">
        <x:v>S100XCO8</x:v>
      </x:c>
      <x:c r="AI3549" s="50" t="str">
        <x:v>NetSalesSummaryOfBusinessResults</x:v>
      </x:c>
      <x:c r="AJ3549" s="50" t="str">
        <x:v>OperatingIncome</x:v>
      </x:c>
      <x:c r="AK3549" s="53" t="n">
        <x:v>45930</x:v>
      </x:c>
      <x:c r="AL3549" s="50" t="str">
        <x:v>365/365/365/366/365</x:v>
      </x:c>
      <x:c r="AM3549" s="51" t="n">
        <x:v>102458156</x:v>
      </x:c>
      <x:c r="AN3549" s="51" t="n">
        <x:v>138</x:v>
      </x:c>
      <x:c r="AO3549" s="51" t="n">
        <x:f>IFERROR(AM3549*AN3549,"")</x:f>
        <x:v>14139225528</x:v>
      </x:c>
      <x:c r="AP3549" s="56" t="n">
        <x:f>IFERROR(AO3549/(K3549*1000000),"")</x:f>
        <x:v>14.12328034449107</x:v>
      </x:c>
      <x:c r="AQ3549" s="57" t="n">
        <x:v>157093326.66666666</x:v>
      </x:c>
      <x:c r="AR3549" s="52" t="n">
        <x:v>2.199718188478097</x:v>
      </x:c>
      <x:c r="AS3549" s="52" t="n">
        <x:v>-0.99448</x:v>
      </x:c>
      <x:c r="AT3549" s="55" t="b">
        <x:v>0</x:v>
      </x:c>
      <x:c r="AU3549" s="50" t="str">
        <x:v>low_equity_ratio;repeated_operating_loss;repeated_negative_operating_cf;excessive_leverage;extreme_profitability_outlier</x:v>
      </x:c>
      <x:c r="AV3549" s="58" t="n">
        <x:v>-0.99838356553947</x:v>
      </x:c>
      <x:c r="AW3549" s="50" t="n">
        <x:v>3619</x:v>
      </x:c>
      <x:c r="AX3549" s="50" t="str">
        <x:v>Future Moat</x:v>
      </x:c>
      <x:c r="AY3549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3549" s="59" t="str">
        <x:v>2025-12-26 10:54</x:v>
      </x:c>
      <x:c r="BA3549" s="53" t="n">
        <x:v>37591</x:v>
      </x:c>
      <x:c r="BB3549" s="50"/>
      <x:c r="BC3549" s="50"/>
      <x:c r="BD3549" s="50"/>
    </x:row>
    <x:row r="3550">
      <x:c r="A3550" s="50" t="n">
        <x:v>3549</x:v>
      </x:c>
      <x:c r="B3550" s="50" t="str">
        <x:v>4572</x:v>
      </x:c>
      <x:c r="C3550" s="50" t="str">
        <x:v>4572.T</x:v>
      </x:c>
      <x:c r="D3550" s="50" t="str">
        <x:v>Carna Biosciences,Inc.</x:v>
      </x:c>
      <x:c r="E3550" s="50" t="str">
        <x:v>Growth Market(Domestic)</x:v>
      </x:c>
      <x:c r="F3550" s="50" t="str">
        <x:v>Pharmaceutical</x:v>
      </x:c>
      <x:c r="G3550" s="51" t="n">
        <x:v>2017.529</x:v>
      </x:c>
      <x:c r="H3550" s="51" t="n">
        <x:v>1386.748</x:v>
      </x:c>
      <x:c r="I3550" s="51" t="n">
        <x:v>1625.889</x:v>
      </x:c>
      <x:c r="J3550" s="51" t="n">
        <x:v>636.235</x:v>
      </x:c>
      <x:c r="K3550" s="51" t="n">
        <x:v>579.057</x:v>
      </x:c>
      <x:c r="L3550" s="52" t="n">
        <x:f>IFERROR(H3550/G3550-1,"")</x:f>
        <x:v>-0.31265027665029843</x:v>
      </x:c>
      <x:c r="M3550" s="52" t="n">
        <x:f>IFERROR(I3550/H3550-1,"")</x:f>
        <x:v>0.1724473372234896</x:v>
      </x:c>
      <x:c r="N3550" s="52" t="n">
        <x:f>IFERROR(J3550/I3550-1,"")</x:f>
        <x:v>-0.608684848719685</x:v>
      </x:c>
      <x:c r="O3550" s="52" t="n">
        <x:f>IFERROR(K3550/J3550-1,"")</x:f>
        <x:v>-0.08986930929609338</x:v>
      </x:c>
      <x:c r="P3550" s="52" t="n">
        <x:f>IFERROR((K3550/G3550)^(1/4)-1,"")</x:f>
        <x:v>-0.26806016716943704</x:v>
      </x:c>
      <x:c r="Q3550" s="51" t="n">
        <x:v>-2074.972</x:v>
      </x:c>
      <x:c r="R3550" s="52" t="n">
        <x:f>IFERROR(Q3550/K3550,"")</x:f>
        <x:v>-3.583363986619625</x:v>
      </x:c>
      <x:c r="S3550" s="53" t="n">
        <x:v>39356</x:v>
      </x:c>
      <x:c r="T3550" s="50" t="str">
        <x:v>EDINET_company_history</x:v>
      </x:c>
      <x:c r="U3550" s="50" t="str">
        <x:v>MSIP CLIENT SECURITIES（常任代理人 モルガン・スタンレーMUFG証券株式会社）</x:v>
      </x:c>
      <x:c r="V3550" s="54" t="n">
        <x:v>0.0499</x:v>
      </x:c>
      <x:c r="W3550" s="50" t="str">
        <x:v>吉野 公一郎</x:v>
      </x:c>
      <x:c r="X3550" s="50" t="b">
        <x:f>AND(COUNT(L3550:O3550)=4,L3550&gt;='設定'!$B$6,M3550&gt;='設定'!$B$6,N3550&gt;='設定'!$B$6,O3550&gt;='設定'!$B$6)</x:f>
        <x:v>0</x:v>
      </x:c>
      <x:c r="Y3550" s="50" t="b">
        <x:f>AND(COUNT(G3550:K3550)=5,P3550&gt;='設定'!$B$7)</x:f>
        <x:v>0</x:v>
      </x:c>
      <x:c r="Z3550" s="50" t="b">
        <x:f>AND(ISNUMBER(R3550),R3550&gt;='設定'!$B$8)</x:f>
        <x:v>0</x:v>
      </x:c>
      <x:c r="AA3550" s="50" t="b">
        <x:f>AND(ISNUMBER(S3550),S3550&gt;=DATE(YEAR('設定'!$B$10)-'設定'!$B$9,MONTH('設定'!$B$10),DAY('設定'!$B$10)))</x:f>
        <x:v>0</x:v>
      </x:c>
      <x:c r="AB3550" s="55" t="b">
        <x:v>0</x:v>
      </x:c>
      <x:c r="AC3550" s="55" t="b">
        <x:v>0</x:v>
      </x:c>
      <x:c r="AD3550" s="50" t="n">
        <x:f>IF(X3550,1,0)+IF(Z3550,1,0)+IF(AA3550,1,0)+IF(AB3550,1,0)</x:f>
        <x:v>0</x:v>
      </x:c>
      <x:c r="AE3550" s="50" t="n">
        <x:f>IF(Y3550,1,0)+IF(Z3550,1,0)+IF(AA3550,1,0)+IF(AB3550,1,0)</x:f>
        <x:v>0</x:v>
      </x:c>
      <x:c r="AF3550" s="50" t="n">
        <x:f>IF(Y3550,1,0)+IF(Z3550,1,0)+IF(AA3550,1,0)+IF(AC3550,1,0)</x:f>
        <x:v>0</x:v>
      </x:c>
      <x:c r="AG3550" s="53" t="n">
        <x:v>44348</x:v>
      </x:c>
      <x:c r="AH3550" s="50" t="str">
        <x:v>S100XSFK</x:v>
      </x:c>
      <x:c r="AI3550" s="50" t="str">
        <x:v>NetSalesSummaryOfBusinessResults</x:v>
      </x:c>
      <x:c r="AJ3550" s="50" t="str">
        <x:v>OperatingIncome</x:v>
      </x:c>
      <x:c r="AK3550" s="53" t="n">
        <x:v>46022</x:v>
      </x:c>
      <x:c r="AL3550" s="50" t="str">
        <x:v>365/365/365/366/365</x:v>
      </x:c>
      <x:c r="AM3550" s="51" t="n">
        <x:v>19139400</x:v>
      </x:c>
      <x:c r="AN3550" s="51" t="n">
        <x:v>451</x:v>
      </x:c>
      <x:c r="AO3550" s="51" t="n">
        <x:f>IFERROR(AM3550*AN3550,"")</x:f>
        <x:v>8631869400</x:v>
      </x:c>
      <x:c r="AP3550" s="56" t="n">
        <x:f>IFERROR(AO3550/(K3550*1000000),"")</x:f>
        <x:v>14.906769799864263</x:v>
      </x:c>
      <x:c r="AQ3550" s="57" t="n">
        <x:v>77300151.66666667</x:v>
      </x:c>
      <x:c r="AR3550" s="52" t="n">
        <x:v>0.6492324075671304</x:v>
      </x:c>
      <x:c r="AS3550" s="52" t="n">
        <x:v>-0.8799048751486326</x:v>
      </x:c>
      <x:c r="AT3550" s="55" t="b">
        <x:v>0</x:v>
      </x:c>
      <x:c r="AU3550" s="50" t="str">
        <x:v>repeated_operating_loss;repeated_negative_operating_cf;extreme_profitability_outlier;other_data_quality_issue</x:v>
      </x:c>
      <x:c r="AV3550" s="58" t="n">
        <x:v>-1.5022885851859156</x:v>
      </x:c>
      <x:c r="AW3550" s="50" t="n">
        <x:v>3645</x:v>
      </x:c>
      <x:c r="AX3550" s="50" t="str">
        <x:v>Transformation Moat</x:v>
      </x:c>
      <x:c r="AY3550" s="50" t="str">
        <x:v>既存適格性フィルター不通過: repeated_operating_loss;repeated_negative_operating_cf;extreme_profitability_outlier;other_data_quality_issue / 年率ボラティリティ60%以上 / ローカル5年最大下落率-60%以下</x:v>
      </x:c>
      <x:c r="AZ3550" s="59" t="str">
        <x:v>2026-03-26 11:54</x:v>
      </x:c>
      <x:c r="BA3550" s="53" t="n">
        <x:v>39356</x:v>
      </x:c>
      <x:c r="BB3550" s="50"/>
      <x:c r="BC3550" s="50"/>
      <x:c r="BD3550" s="50"/>
    </x:row>
    <x:row r="3551">
      <x:c r="A3551" s="50" t="n">
        <x:v>3550</x:v>
      </x:c>
      <x:c r="B3551" s="50" t="str">
        <x:v>3656</x:v>
      </x:c>
      <x:c r="C3551" s="50" t="str">
        <x:v>3656.T</x:v>
      </x:c>
      <x:c r="D3551" s="50" t="str">
        <x:v>KLab Inc.</x:v>
      </x:c>
      <x:c r="E3551" s="50" t="str">
        <x:v>Prime Market (Domestic)</x:v>
      </x:c>
      <x:c r="F3551" s="50" t="str">
        <x:v>Information &amp; Communication</x:v>
      </x:c>
      <x:c r="G3551" s="51" t="n">
        <x:v>23895.272</x:v>
      </x:c>
      <x:c r="H3551" s="51" t="n">
        <x:v>16880.927</x:v>
      </x:c>
      <x:c r="I3551" s="51" t="n">
        <x:v>10717.075</x:v>
      </x:c>
      <x:c r="J3551" s="51" t="n">
        <x:v>8306.355</x:v>
      </x:c>
      <x:c r="K3551" s="51" t="n">
        <x:v>6856.276</x:v>
      </x:c>
      <x:c r="L3551" s="52" t="n">
        <x:f>IFERROR(H3551/G3551-1,"")</x:f>
        <x:v>-0.2935453088795139</x:v>
      </x:c>
      <x:c r="M3551" s="52" t="n">
        <x:f>IFERROR(I3551/H3551-1,"")</x:f>
        <x:v>-0.3651370567504971</x:v>
      </x:c>
      <x:c r="N3551" s="52" t="n">
        <x:f>IFERROR(J3551/I3551-1,"")</x:f>
        <x:v>-0.22494197343958133</x:v>
      </x:c>
      <x:c r="O3551" s="52" t="n">
        <x:f>IFERROR(K3551/J3551-1,"")</x:f>
        <x:v>-0.17457464796532296</x:v>
      </x:c>
      <x:c r="P3551" s="52" t="n">
        <x:f>IFERROR((K3551/G3551)^(1/4)-1,"")</x:f>
        <x:v>-0.26811292385027385</x:v>
      </x:c>
      <x:c r="Q3551" s="51" t="n">
        <x:v>-1304.256</x:v>
      </x:c>
      <x:c r="R3551" s="52" t="n">
        <x:f>IFERROR(Q3551/K3551,"")</x:f>
        <x:v>-0.19022804799573415</x:v>
      </x:c>
      <x:c r="S3551" s="53" t="n">
        <x:v>40787</x:v>
      </x:c>
      <x:c r="T3551" s="50" t="str">
        <x:v>EDINET_company_history</x:v>
      </x:c>
      <x:c r="U3551" s="50" t="str">
        <x:v>ＩＮＴＥＲＡＣＴＩＶＥ ＢＲＯＫＥＲＳ ＬＬＣ（常任代理人：インタラクティブブローカーズ証券株式会社）</x:v>
      </x:c>
      <x:c r="V3551" s="54" t="n">
        <x:v>0.1281</x:v>
      </x:c>
      <x:c r="W3551" s="50" t="str">
        <x:v>真 田 哲 弥</x:v>
      </x:c>
      <x:c r="X3551" s="50" t="b">
        <x:f>AND(COUNT(L3551:O3551)=4,L3551&gt;='設定'!$B$6,M3551&gt;='設定'!$B$6,N3551&gt;='設定'!$B$6,O3551&gt;='設定'!$B$6)</x:f>
        <x:v>0</x:v>
      </x:c>
      <x:c r="Y3551" s="50" t="b">
        <x:f>AND(COUNT(G3551:K3551)=5,P3551&gt;='設定'!$B$7)</x:f>
        <x:v>0</x:v>
      </x:c>
      <x:c r="Z3551" s="50" t="b">
        <x:f>AND(ISNUMBER(R3551),R3551&gt;='設定'!$B$8)</x:f>
        <x:v>0</x:v>
      </x:c>
      <x:c r="AA3551" s="50" t="b">
        <x:f>AND(ISNUMBER(S3551),S3551&gt;=DATE(YEAR('設定'!$B$10)-'設定'!$B$9,MONTH('設定'!$B$10),DAY('設定'!$B$10)))</x:f>
        <x:v>0</x:v>
      </x:c>
      <x:c r="AB3551" s="55" t="b">
        <x:v>0</x:v>
      </x:c>
      <x:c r="AC3551" s="55" t="b">
        <x:v>0</x:v>
      </x:c>
      <x:c r="AD3551" s="50" t="n">
        <x:f>IF(X3551,1,0)+IF(Z3551,1,0)+IF(AA3551,1,0)+IF(AB3551,1,0)</x:f>
        <x:v>0</x:v>
      </x:c>
      <x:c r="AE3551" s="50" t="n">
        <x:f>IF(Y3551,1,0)+IF(Z3551,1,0)+IF(AA3551,1,0)+IF(AB3551,1,0)</x:f>
        <x:v>0</x:v>
      </x:c>
      <x:c r="AF3551" s="50" t="n">
        <x:f>IF(Y3551,1,0)+IF(Z3551,1,0)+IF(AA3551,1,0)+IF(AC3551,1,0)</x:f>
        <x:v>0</x:v>
      </x:c>
      <x:c r="AG3551" s="53" t="n">
        <x:v>44348</x:v>
      </x:c>
      <x:c r="AH3551" s="50" t="str">
        <x:v>S100XU7P</x:v>
      </x:c>
      <x:c r="AI3551" s="50" t="str">
        <x:v>NetSalesSummaryOfBusinessResults</x:v>
      </x:c>
      <x:c r="AJ3551" s="50" t="str">
        <x:v>OperatingProfitLossSummaryOfBusinessResults</x:v>
      </x:c>
      <x:c r="AK3551" s="53" t="n">
        <x:v>46022</x:v>
      </x:c>
      <x:c r="AL3551" s="50" t="str">
        <x:v>365/365/365/366/365</x:v>
      </x:c>
      <x:c r="AM3551" s="51" t="n">
        <x:v>76190600</x:v>
      </x:c>
      <x:c r="AN3551" s="51" t="n">
        <x:v>229</x:v>
      </x:c>
      <x:c r="AO3551" s="51" t="n">
        <x:f>IFERROR(AM3551*AN3551,"")</x:f>
        <x:v>17447647400</x:v>
      </x:c>
      <x:c r="AP3551" s="56" t="n">
        <x:f>IFERROR(AO3551/(K3551*1000000),"")</x:f>
        <x:v>2.5447702805429655</x:v>
      </x:c>
      <x:c r="AQ3551" s="57" t="n">
        <x:v>4125604891.6666665</x:v>
      </x:c>
      <x:c r="AR3551" s="52" t="n">
        <x:v>0.6240171030939303</x:v>
      </x:c>
      <x:c r="AS3551" s="52" t="n">
        <x:v>-0.8559782608695652</x:v>
      </x:c>
      <x:c r="AT3551" s="55" t="b">
        <x:v>0</x:v>
      </x:c>
      <x:c r="AU3551" s="50" t="str">
        <x:v>repeated_operating_loss;repeated_negative_operating_cf</x:v>
      </x:c>
      <x:c r="AV3551" s="58" t="n">
        <x:v>-0.0367714551236514</x:v>
      </x:c>
      <x:c r="AW3551" s="50" t="n">
        <x:v>2164</x:v>
      </x:c>
      <x:c r="AX3551" s="50" t="str">
        <x:v>Transformation Moat</x:v>
      </x:c>
      <x:c r="AY3551" s="50" t="str">
        <x:v>既存適格性フィルター不通過: repeated_operating_loss;repeated_negative_operating_cf / 年率ボラティリティ60%以上 / ローカル5年最大下落率-60%以下</x:v>
      </x:c>
      <x:c r="AZ3551" s="59" t="str">
        <x:v>2026-03-26 16:07</x:v>
      </x:c>
      <x:c r="BA3551" s="53" t="n">
        <x:v>40787</x:v>
      </x:c>
      <x:c r="BB3551" s="50"/>
      <x:c r="BC3551" s="50"/>
      <x:c r="BD3551" s="50" t="str">
        <x:v>TOPIX Small 2</x:v>
      </x:c>
    </x:row>
    <x:row r="3552">
      <x:c r="A3552" s="50" t="n">
        <x:v>3551</x:v>
      </x:c>
      <x:c r="B3552" s="50" t="str">
        <x:v>7527</x:v>
      </x:c>
      <x:c r="C3552" s="50" t="str">
        <x:v>7527.T</x:v>
      </x:c>
      <x:c r="D3552" s="50" t="str">
        <x:v>SystemSoft Corporation</x:v>
      </x:c>
      <x:c r="E3552" s="50" t="str">
        <x:v>Standard Market(Domestic)</x:v>
      </x:c>
      <x:c r="F3552" s="50" t="str">
        <x:v>Information &amp; Communication</x:v>
      </x:c>
      <x:c r="G3552" s="51" t="n">
        <x:v>4920.126</x:v>
      </x:c>
      <x:c r="H3552" s="51" t="n">
        <x:v>4704.404</x:v>
      </x:c>
      <x:c r="I3552" s="51" t="n">
        <x:v>3390.566</x:v>
      </x:c>
      <x:c r="J3552" s="51" t="n">
        <x:v>2310.898</x:v>
      </x:c>
      <x:c r="K3552" s="51" t="n">
        <x:v>1373.351</x:v>
      </x:c>
      <x:c r="L3552" s="52" t="n">
        <x:f>IFERROR(H3552/G3552-1,"")</x:f>
        <x:v>-0.043844812104405384</x:v>
      </x:c>
      <x:c r="M3552" s="52" t="n">
        <x:f>IFERROR(I3552/H3552-1,"")</x:f>
        <x:v>-0.2792783102811749</x:v>
      </x:c>
      <x:c r="N3552" s="52" t="n">
        <x:f>IFERROR(J3552/I3552-1,"")</x:f>
        <x:v>-0.31843296959858614</x:v>
      </x:c>
      <x:c r="O3552" s="52" t="n">
        <x:f>IFERROR(K3552/J3552-1,"")</x:f>
        <x:v>-0.40570678584688724</x:v>
      </x:c>
      <x:c r="P3552" s="52" t="n">
        <x:f>IFERROR((K3552/G3552)^(1/4)-1,"")</x:f>
        <x:v>-0.2731390609714498</x:v>
      </x:c>
      <x:c r="Q3552" s="51" t="n">
        <x:v>-493.947</x:v>
      </x:c>
      <x:c r="R3552" s="52" t="n">
        <x:f>IFERROR(Q3552/K3552,"")</x:f>
        <x:v>-0.35966551886589804</x:v>
      </x:c>
      <x:c r="S3552" s="53" t="n">
        <x:v>38322</x:v>
      </x:c>
      <x:c r="T3552" s="50" t="str">
        <x:v>EDINET_company_history</x:v>
      </x:c>
      <x:c r="U3552" s="50" t="str">
        <x:v>APAMAN株式会社</x:v>
      </x:c>
      <x:c r="V3552" s="54" t="n">
        <x:v>0.1025</x:v>
      </x:c>
      <x:c r="W3552" s="50" t="str">
        <x:v>吉 尾 春 樹 / Ongole Pavan</x:v>
      </x:c>
      <x:c r="X3552" s="50" t="b">
        <x:f>AND(COUNT(L3552:O3552)=4,L3552&gt;='設定'!$B$6,M3552&gt;='設定'!$B$6,N3552&gt;='設定'!$B$6,O3552&gt;='設定'!$B$6)</x:f>
        <x:v>0</x:v>
      </x:c>
      <x:c r="Y3552" s="50" t="b">
        <x:f>AND(COUNT(G3552:K3552)=5,P3552&gt;='設定'!$B$7)</x:f>
        <x:v>0</x:v>
      </x:c>
      <x:c r="Z3552" s="50" t="b">
        <x:f>AND(ISNUMBER(R3552),R3552&gt;='設定'!$B$8)</x:f>
        <x:v>0</x:v>
      </x:c>
      <x:c r="AA3552" s="50" t="b">
        <x:f>AND(ISNUMBER(S3552),S3552&gt;=DATE(YEAR('設定'!$B$10)-'設定'!$B$9,MONTH('設定'!$B$10),DAY('設定'!$B$10)))</x:f>
        <x:v>0</x:v>
      </x:c>
      <x:c r="AB3552" s="55" t="b">
        <x:v>0</x:v>
      </x:c>
      <x:c r="AC3552" s="55" t="b">
        <x:v>0</x:v>
      </x:c>
      <x:c r="AD3552" s="50" t="n">
        <x:f>IF(X3552,1,0)+IF(Z3552,1,0)+IF(AA3552,1,0)+IF(AB3552,1,0)</x:f>
        <x:v>0</x:v>
      </x:c>
      <x:c r="AE3552" s="50" t="n">
        <x:f>IF(Y3552,1,0)+IF(Z3552,1,0)+IF(AA3552,1,0)+IF(AB3552,1,0)</x:f>
        <x:v>0</x:v>
      </x:c>
      <x:c r="AF3552" s="50" t="n">
        <x:f>IF(Y3552,1,0)+IF(Z3552,1,0)+IF(AA3552,1,0)+IF(AC3552,1,0)</x:f>
        <x:v>0</x:v>
      </x:c>
      <x:c r="AG3552" s="53" t="n">
        <x:v>44348</x:v>
      </x:c>
      <x:c r="AH3552" s="50" t="str">
        <x:v>S100XBIV</x:v>
      </x:c>
      <x:c r="AI3552" s="50" t="str">
        <x:v>NetSalesSummaryOfBusinessResults</x:v>
      </x:c>
      <x:c r="AJ3552" s="50" t="str">
        <x:v>OperatingIncome</x:v>
      </x:c>
      <x:c r="AK3552" s="53" t="n">
        <x:v>45930</x:v>
      </x:c>
      <x:c r="AL3552" s="50" t="str">
        <x:v>365/365/365/366/365</x:v>
      </x:c>
      <x:c r="AM3552" s="51" t="n">
        <x:v>84802140</x:v>
      </x:c>
      <x:c r="AN3552" s="51" t="n">
        <x:v>49</x:v>
      </x:c>
      <x:c r="AO3552" s="51" t="n">
        <x:f>IFERROR(AM3552*AN3552,"")</x:f>
        <x:v>4155304860</x:v>
      </x:c>
      <x:c r="AP3552" s="56" t="n">
        <x:f>IFERROR(AO3552/(K3552*1000000),"")</x:f>
        <x:v>3.0256684998955112</x:v>
      </x:c>
      <x:c r="AQ3552" s="57" t="n">
        <x:v>92844031.66666669</x:v>
      </x:c>
      <x:c r="AR3552" s="52" t="n">
        <x:v>0.5308314846566131</x:v>
      </x:c>
      <x:c r="AS3552" s="52" t="n">
        <x:v>-0.8222898890429666</x:v>
      </x:c>
      <x:c r="AT3552" s="55" t="b">
        <x:v>0</x:v>
      </x:c>
      <x:c r="AU3552" s="50" t="str">
        <x:v>repeated_operating_loss</x:v>
      </x:c>
      <x:c r="AV3552" s="58" t="n">
        <x:v>-0.5819287447979985</x:v>
      </x:c>
      <x:c r="AW3552" s="50" t="n">
        <x:v>3540</x:v>
      </x:c>
      <x:c r="AX3552" s="50" t="str">
        <x:v>Future Moat</x:v>
      </x:c>
      <x:c r="AY3552" s="50" t="str">
        <x:v>既存適格性フィルター不通過: repeated_operating_loss / ローカル5年最大下落率-60%以下</x:v>
      </x:c>
      <x:c r="AZ3552" s="59" t="str">
        <x:v>2025-12-19 14:23</x:v>
      </x:c>
      <x:c r="BA3552" s="53" t="n">
        <x:v>38322</x:v>
      </x:c>
      <x:c r="BB3552" s="50"/>
      <x:c r="BC3552" s="50"/>
      <x:c r="BD3552" s="50" t="str">
        <x:v>TOPIX Small 2</x:v>
      </x:c>
    </x:row>
    <x:row r="3553">
      <x:c r="A3553" s="50" t="n">
        <x:v>3552</x:v>
      </x:c>
      <x:c r="B3553" s="50" t="str">
        <x:v>4884</x:v>
      </x:c>
      <x:c r="C3553" s="50" t="str">
        <x:v>4884.T</x:v>
      </x:c>
      <x:c r="D3553" s="50" t="str">
        <x:v>Kringle Pharma,Inc.</x:v>
      </x:c>
      <x:c r="E3553" s="50" t="str">
        <x:v>Growth Market(Domestic)</x:v>
      </x:c>
      <x:c r="F3553" s="50" t="str">
        <x:v>Pharmaceutical</x:v>
      </x:c>
      <x:c r="G3553" s="51" t="n">
        <x:v>289.756</x:v>
      </x:c>
      <x:c r="H3553" s="51" t="n">
        <x:v>391.829</x:v>
      </x:c>
      <x:c r="I3553" s="51" t="n">
        <x:v>69.25</x:v>
      </x:c>
      <x:c r="J3553" s="51" t="n">
        <x:v>80.038</x:v>
      </x:c>
      <x:c r="K3553" s="51" t="n">
        <x:v>72.215</x:v>
      </x:c>
      <x:c r="L3553" s="52" t="n">
        <x:f>IFERROR(H3553/G3553-1,"")</x:f>
        <x:v>0.35227225665732553</x:v>
      </x:c>
      <x:c r="M3553" s="52" t="n">
        <x:f>IFERROR(I3553/H3553-1,"")</x:f>
        <x:v>-0.8232647404862836</x:v>
      </x:c>
      <x:c r="N3553" s="52" t="n">
        <x:f>IFERROR(J3553/I3553-1,"")</x:f>
        <x:v>0.15578339350180492</x:v>
      </x:c>
      <x:c r="O3553" s="52" t="n">
        <x:f>IFERROR(K3553/J3553-1,"")</x:f>
        <x:v>-0.09774107299032953</x:v>
      </x:c>
      <x:c r="P3553" s="52" t="n">
        <x:f>IFERROR((K3553/G3553)^(1/4)-1,"")</x:f>
        <x:v>-0.29344049280153595</x:v>
      </x:c>
      <x:c r="Q3553" s="51" t="n">
        <x:v>-909.452</x:v>
      </x:c>
      <x:c r="R3553" s="52" t="n">
        <x:f>IFERROR(Q3553/K3553,"")</x:f>
        <x:v>-12.593671674859793</x:v>
      </x:c>
      <x:c r="S3553" s="53" t="n">
        <x:v>44166</x:v>
      </x:c>
      <x:c r="T3553" s="50" t="str">
        <x:v>EDINET_company_history</x:v>
      </x:c>
      <x:c r="U3553" s="50" t="str">
        <x:v>日本全薬工業株式会社</x:v>
      </x:c>
      <x:c r="V3553" s="54" t="n">
        <x:v>0.0714</x:v>
      </x:c>
      <x:c r="W3553" s="50" t="str">
        <x:v>安達 喜一</x:v>
      </x:c>
      <x:c r="X3553" s="50" t="b">
        <x:f>AND(COUNT(L3553:O3553)=4,L3553&gt;='設定'!$B$6,M3553&gt;='設定'!$B$6,N3553&gt;='設定'!$B$6,O3553&gt;='設定'!$B$6)</x:f>
        <x:v>0</x:v>
      </x:c>
      <x:c r="Y3553" s="50" t="b">
        <x:f>AND(COUNT(G3553:K3553)=5,P3553&gt;='設定'!$B$7)</x:f>
        <x:v>0</x:v>
      </x:c>
      <x:c r="Z3553" s="50" t="b">
        <x:f>AND(ISNUMBER(R3553),R3553&gt;='設定'!$B$8)</x:f>
        <x:v>0</x:v>
      </x:c>
      <x:c r="AA3553" s="50" t="b">
        <x:f>AND(ISNUMBER(S3553),S3553&gt;=DATE(YEAR('設定'!$B$10)-'設定'!$B$9,MONTH('設定'!$B$10),DAY('設定'!$B$10)))</x:f>
        <x:v>0</x:v>
      </x:c>
      <x:c r="AB3553" s="55" t="b">
        <x:v>0</x:v>
      </x:c>
      <x:c r="AC3553" s="55" t="b">
        <x:v>0</x:v>
      </x:c>
      <x:c r="AD3553" s="50" t="n">
        <x:f>IF(X3553,1,0)+IF(Z3553,1,0)+IF(AA3553,1,0)+IF(AB3553,1,0)</x:f>
        <x:v>0</x:v>
      </x:c>
      <x:c r="AE3553" s="50" t="n">
        <x:f>IF(Y3553,1,0)+IF(Z3553,1,0)+IF(AA3553,1,0)+IF(AB3553,1,0)</x:f>
        <x:v>0</x:v>
      </x:c>
      <x:c r="AF3553" s="50" t="n">
        <x:f>IF(Y3553,1,0)+IF(Z3553,1,0)+IF(AA3553,1,0)+IF(AC3553,1,0)</x:f>
        <x:v>0</x:v>
      </x:c>
      <x:c r="AG3553" s="53" t="n">
        <x:v>44348</x:v>
      </x:c>
      <x:c r="AH3553" s="50" t="str">
        <x:v>S100XBJD</x:v>
      </x:c>
      <x:c r="AI3553" s="50" t="str">
        <x:v>NetSalesSummaryOfBusinessResults</x:v>
      </x:c>
      <x:c r="AJ3553" s="50" t="str">
        <x:v>OperatingIncome</x:v>
      </x:c>
      <x:c r="AK3553" s="53" t="n">
        <x:v>45930</x:v>
      </x:c>
      <x:c r="AL3553" s="50" t="str">
        <x:v>365/365/365/366/365</x:v>
      </x:c>
      <x:c r="AM3553" s="51" t="n">
        <x:v>7018100</x:v>
      </x:c>
      <x:c r="AN3553" s="51" t="n">
        <x:v>385</x:v>
      </x:c>
      <x:c r="AO3553" s="51" t="n">
        <x:f>IFERROR(AM3553*AN3553,"")</x:f>
        <x:v>2701968500</x:v>
      </x:c>
      <x:c r="AP3553" s="56" t="n">
        <x:f>IFERROR(AO3553/(K3553*1000000),"")</x:f>
        <x:v>37.41561309977151</x:v>
      </x:c>
      <x:c r="AQ3553" s="57" t="n">
        <x:v>463439941.6666667</x:v>
      </x:c>
      <x:c r="AR3553" s="52" t="n">
        <x:v>0.6487679035888848</x:v>
      </x:c>
      <x:c r="AS3553" s="52" t="n">
        <x:v>-0.7222641509433962</x:v>
      </x:c>
      <x:c r="AT3553" s="55" t="b">
        <x:v>0</x:v>
      </x:c>
      <x:c r="AU3553" s="50" t="str">
        <x:v>repeated_operating_loss;repeated_negative_operating_cf;extreme_profitability_outlier;other_data_quality_issue</x:v>
      </x:c>
      <x:c r="AV3553" s="58" t="n">
        <x:v>-1.4855778587017463</x:v>
      </x:c>
      <x:c r="AW3553" s="50" t="n">
        <x:v>3644</x:v>
      </x:c>
      <x:c r="AX3553" s="50" t="str">
        <x:v>Transformation Moat</x:v>
      </x:c>
      <x:c r="AY3553" s="50" t="str">
        <x:v>既存適格性フィルター不通過: repeated_operating_loss;repeated_negative_operating_cf;extreme_profitability_outlier;other_data_quality_issue / 年率ボラティリティ60%以上 / ローカル5年最大下落率-60%以下 / 概算PSR15倍以上</x:v>
      </x:c>
      <x:c r="AZ3553" s="59" t="str">
        <x:v>2025-12-19 14:31</x:v>
      </x:c>
      <x:c r="BA3553" s="53" t="n">
        <x:v>44166</x:v>
      </x:c>
      <x:c r="BB3553" s="50"/>
      <x:c r="BC3553" s="50"/>
      <x:c r="BD3553" s="50"/>
    </x:row>
    <x:row r="3554">
      <x:c r="A3554" s="50" t="n">
        <x:v>3553</x:v>
      </x:c>
      <x:c r="B3554" s="50" t="str">
        <x:v>4310</x:v>
      </x:c>
      <x:c r="C3554" s="50" t="str">
        <x:v>4310.T</x:v>
      </x:c>
      <x:c r="D3554" s="50" t="str">
        <x:v>Dream Incubator Inc.</x:v>
      </x:c>
      <x:c r="E3554" s="50" t="str">
        <x:v>Prime Market (Domestic)</x:v>
      </x:c>
      <x:c r="F3554" s="50" t="str">
        <x:v>Services</x:v>
      </x:c>
      <x:c r="G3554" s="51" t="n">
        <x:v>27776</x:v>
      </x:c>
      <x:c r="H3554" s="51" t="n">
        <x:v>35566</x:v>
      </x:c>
      <x:c r="I3554" s="51" t="n">
        <x:v>30132</x:v>
      </x:c>
      <x:c r="J3554" s="51" t="n">
        <x:v>5378</x:v>
      </x:c>
      <x:c r="K3554" s="51" t="n">
        <x:v>6183</x:v>
      </x:c>
      <x:c r="L3554" s="52" t="n">
        <x:f>IFERROR(H3554/G3554-1,"")</x:f>
        <x:v>0.2804579493087558</x:v>
      </x:c>
      <x:c r="M3554" s="52" t="n">
        <x:f>IFERROR(I3554/H3554-1,"")</x:f>
        <x:v>-0.15278636900410503</x:v>
      </x:c>
      <x:c r="N3554" s="52" t="n">
        <x:f>IFERROR(J3554/I3554-1,"")</x:f>
        <x:v>-0.8215186512677553</x:v>
      </x:c>
      <x:c r="O3554" s="52" t="n">
        <x:f>IFERROR(K3554/J3554-1,"")</x:f>
        <x:v>0.1496838973596133</x:v>
      </x:c>
      <x:c r="P3554" s="52" t="n">
        <x:f>IFERROR((K3554/G3554)^(1/4)-1,"")</x:f>
        <x:v>-0.31311760448086634</x:v>
      </x:c>
      <x:c r="Q3554" s="51" t="n">
        <x:v>257</x:v>
      </x:c>
      <x:c r="R3554" s="52" t="n">
        <x:f>IFERROR(Q3554/K3554,"")</x:f>
        <x:v>0.041565583050299205</x:v>
      </x:c>
      <x:c r="S3554" s="53" t="n">
        <x:v>37377</x:v>
      </x:c>
      <x:c r="T3554" s="50" t="str">
        <x:v>EDINET_company_history</x:v>
      </x:c>
      <x:c r="U3554" s="50" t="str">
        <x:v>株式会社電通グループ</x:v>
      </x:c>
      <x:c r="V3554" s="54" t="n">
        <x:v>0.2317</x:v>
      </x:c>
      <x:c r="W3554" s="50" t="str">
        <x:v>三宅 孝之 / 細野 恭平</x:v>
      </x:c>
      <x:c r="X3554" s="50" t="b">
        <x:f>AND(COUNT(L3554:O3554)=4,L3554&gt;='設定'!$B$6,M3554&gt;='設定'!$B$6,N3554&gt;='設定'!$B$6,O3554&gt;='設定'!$B$6)</x:f>
        <x:v>0</x:v>
      </x:c>
      <x:c r="Y3554" s="50" t="b">
        <x:f>AND(COUNT(G3554:K3554)=5,P3554&gt;='設定'!$B$7)</x:f>
        <x:v>0</x:v>
      </x:c>
      <x:c r="Z3554" s="50" t="b">
        <x:f>AND(ISNUMBER(R3554),R3554&gt;='設定'!$B$8)</x:f>
        <x:v>0</x:v>
      </x:c>
      <x:c r="AA3554" s="50" t="b">
        <x:f>AND(ISNUMBER(S3554),S3554&gt;=DATE(YEAR('設定'!$B$10)-'設定'!$B$9,MONTH('設定'!$B$10),DAY('設定'!$B$10)))</x:f>
        <x:v>0</x:v>
      </x:c>
      <x:c r="AB3554" s="55" t="b">
        <x:v>0</x:v>
      </x:c>
      <x:c r="AC3554" s="55" t="b">
        <x:v>0</x:v>
      </x:c>
      <x:c r="AD3554" s="50" t="n">
        <x:f>IF(X3554,1,0)+IF(Z3554,1,0)+IF(AA3554,1,0)+IF(AB3554,1,0)</x:f>
        <x:v>0</x:v>
      </x:c>
      <x:c r="AE3554" s="50" t="n">
        <x:f>IF(Y3554,1,0)+IF(Z3554,1,0)+IF(AA3554,1,0)+IF(AB3554,1,0)</x:f>
        <x:v>0</x:v>
      </x:c>
      <x:c r="AF3554" s="50" t="n">
        <x:f>IF(Y3554,1,0)+IF(Z3554,1,0)+IF(AA3554,1,0)+IF(AC3554,1,0)</x:f>
        <x:v>0</x:v>
      </x:c>
      <x:c r="AG3554" s="53" t="n">
        <x:v>44348</x:v>
      </x:c>
      <x:c r="AH3554" s="50" t="str">
        <x:v>S100W1BY</x:v>
      </x:c>
      <x:c r="AI3554" s="50" t="str">
        <x:v>NetSalesSummaryOfBusinessResults</x:v>
      </x:c>
      <x:c r="AJ3554" s="50" t="str">
        <x:v>OperatingIncome</x:v>
      </x:c>
      <x:c r="AK3554" s="53" t="n">
        <x:v>45747</x:v>
      </x:c>
      <x:c r="AL3554" s="50" t="str">
        <x:v>365/365/365/366/365</x:v>
      </x:c>
      <x:c r="AM3554" s="51" t="n">
        <x:v>8798616</x:v>
      </x:c>
      <x:c r="AN3554" s="51" t="n">
        <x:v>2925</x:v>
      </x:c>
      <x:c r="AO3554" s="51" t="n">
        <x:f>IFERROR(AM3554*AN3554,"")</x:f>
        <x:v>25735951800</x:v>
      </x:c>
      <x:c r="AP3554" s="56" t="n">
        <x:f>IFERROR(AO3554/(K3554*1000000),"")</x:f>
        <x:v>4.162372925764192</x:v>
      </x:c>
      <x:c r="AQ3554" s="57" t="n">
        <x:v>88633123.33333333</x:v>
      </x:c>
      <x:c r="AR3554" s="52" t="n">
        <x:v>0.4595826360356997</x:v>
      </x:c>
      <x:c r="AS3554" s="52" t="n">
        <x:v>-0.4728698419429009</x:v>
      </x:c>
      <x:c r="AT3554" s="55" t="b">
        <x:v>1</x:v>
      </x:c>
      <x:c r="AU3554" s="50"/>
      <x:c r="AV3554" s="58" t="n">
        <x:v>-0.1515165264907446</x:v>
      </x:c>
      <x:c r="AW3554" s="50" t="n">
        <x:v>2859</x:v>
      </x:c>
      <x:c r="AX3554" s="50" t="str">
        <x:v>Core Moat</x:v>
      </x:c>
      <x:c r="AY3554" s="50" t="str">
        <x:v>目立つ機械的警告なし（定性確認は別途必要）</x:v>
      </x:c>
      <x:c r="AZ3554" s="59" t="str">
        <x:v>2025-06-20 14:30</x:v>
      </x:c>
      <x:c r="BA3554" s="53" t="n">
        <x:v>37377</x:v>
      </x:c>
      <x:c r="BB3554" s="50"/>
      <x:c r="BC3554" s="50"/>
      <x:c r="BD3554" s="50" t="str">
        <x:v>TOPIX Small 2</x:v>
      </x:c>
    </x:row>
    <x:row r="3555">
      <x:c r="A3555" s="50" t="n">
        <x:v>3554</x:v>
      </x:c>
      <x:c r="B3555" s="50" t="str">
        <x:v>3810</x:v>
      </x:c>
      <x:c r="C3555" s="50" t="str">
        <x:v>3810.T</x:v>
      </x:c>
      <x:c r="D3555" s="50" t="str">
        <x:v>CyberStep Holdings,Inc.</x:v>
      </x:c>
      <x:c r="E3555" s="50" t="str">
        <x:v>Standard Market(Domestic)</x:v>
      </x:c>
      <x:c r="F3555" s="50" t="str">
        <x:v>Information &amp; Communication</x:v>
      </x:c>
      <x:c r="G3555" s="51" t="n">
        <x:v>12193</x:v>
      </x:c>
      <x:c r="H3555" s="51" t="n">
        <x:v>7416</x:v>
      </x:c>
      <x:c r="I3555" s="51" t="n">
        <x:v>4057</x:v>
      </x:c>
      <x:c r="J3555" s="51" t="n">
        <x:v>2986</x:v>
      </x:c>
      <x:c r="K3555" s="51" t="n">
        <x:v>2504</x:v>
      </x:c>
      <x:c r="L3555" s="52" t="n">
        <x:f>IFERROR(H3555/G3555-1,"")</x:f>
        <x:v>-0.39178217009759697</x:v>
      </x:c>
      <x:c r="M3555" s="52" t="n">
        <x:f>IFERROR(I3555/H3555-1,"")</x:f>
        <x:v>-0.45293959007551243</x:v>
      </x:c>
      <x:c r="N3555" s="52" t="n">
        <x:f>IFERROR(J3555/I3555-1,"")</x:f>
        <x:v>-0.26398816859748586</x:v>
      </x:c>
      <x:c r="O3555" s="52" t="n">
        <x:f>IFERROR(K3555/J3555-1,"")</x:f>
        <x:v>-0.16141995981245816</x:v>
      </x:c>
      <x:c r="P3555" s="52" t="n">
        <x:f>IFERROR((K3555/G3555)^(1/4)-1,"")</x:f>
        <x:v>-0.326820413921444</x:v>
      </x:c>
      <x:c r="Q3555" s="51" t="n">
        <x:v>-1787</x:v>
      </x:c>
      <x:c r="R3555" s="52" t="n">
        <x:f>IFERROR(Q3555/K3555,"")</x:f>
        <x:v>-0.7136581469648562</x:v>
      </x:c>
      <x:c r="S3555" s="53" t="n">
        <x:v>38899</x:v>
      </x:c>
      <x:c r="T3555" s="50" t="str">
        <x:v>EDINET_company_history</x:v>
      </x:c>
      <x:c r="U3555" s="50" t="str">
        <x:v>合同会社シーディーワン</x:v>
      </x:c>
      <x:c r="V3555" s="54" t="n">
        <x:v>0.1125</x:v>
      </x:c>
      <x:c r="W3555" s="50" t="str">
        <x:v>佐藤 類 / 湯浅 慎司</x:v>
      </x:c>
      <x:c r="X3555" s="50" t="b">
        <x:f>AND(COUNT(L3555:O3555)=4,L3555&gt;='設定'!$B$6,M3555&gt;='設定'!$B$6,N3555&gt;='設定'!$B$6,O3555&gt;='設定'!$B$6)</x:f>
        <x:v>0</x:v>
      </x:c>
      <x:c r="Y3555" s="50" t="b">
        <x:f>AND(COUNT(G3555:K3555)=5,P3555&gt;='設定'!$B$7)</x:f>
        <x:v>0</x:v>
      </x:c>
      <x:c r="Z3555" s="50" t="b">
        <x:f>AND(ISNUMBER(R3555),R3555&gt;='設定'!$B$8)</x:f>
        <x:v>0</x:v>
      </x:c>
      <x:c r="AA3555" s="50" t="b">
        <x:f>AND(ISNUMBER(S3555),S3555&gt;=DATE(YEAR('設定'!$B$10)-'設定'!$B$9,MONTH('設定'!$B$10),DAY('設定'!$B$10)))</x:f>
        <x:v>0</x:v>
      </x:c>
      <x:c r="AB3555" s="55" t="b">
        <x:v>0</x:v>
      </x:c>
      <x:c r="AC3555" s="55" t="b">
        <x:v>0</x:v>
      </x:c>
      <x:c r="AD3555" s="50" t="n">
        <x:f>IF(X3555,1,0)+IF(Z3555,1,0)+IF(AA3555,1,0)+IF(AB3555,1,0)</x:f>
        <x:v>0</x:v>
      </x:c>
      <x:c r="AE3555" s="50" t="n">
        <x:f>IF(Y3555,1,0)+IF(Z3555,1,0)+IF(AA3555,1,0)+IF(AB3555,1,0)</x:f>
        <x:v>0</x:v>
      </x:c>
      <x:c r="AF3555" s="50" t="n">
        <x:f>IF(Y3555,1,0)+IF(Z3555,1,0)+IF(AA3555,1,0)+IF(AC3555,1,0)</x:f>
        <x:v>0</x:v>
      </x:c>
      <x:c r="AG3555" s="53" t="n">
        <x:v>44348</x:v>
      </x:c>
      <x:c r="AH3555" s="50" t="str">
        <x:v>S100WM70</x:v>
      </x:c>
      <x:c r="AI3555" s="50" t="str">
        <x:v>NetSalesSummaryOfBusinessResults</x:v>
      </x:c>
      <x:c r="AJ3555" s="50" t="str">
        <x:v>OperatingIncome</x:v>
      </x:c>
      <x:c r="AK3555" s="53" t="n">
        <x:v>45808</x:v>
      </x:c>
      <x:c r="AL3555" s="50" t="str">
        <x:v>365/365/365/366/365</x:v>
      </x:c>
      <x:c r="AM3555" s="51" t="n">
        <x:v>18382182</x:v>
      </x:c>
      <x:c r="AN3555" s="51" t="n">
        <x:v>192</x:v>
      </x:c>
      <x:c r="AO3555" s="51" t="n">
        <x:f>IFERROR(AM3555*AN3555,"")</x:f>
        <x:v>3529378944</x:v>
      </x:c>
      <x:c r="AP3555" s="56" t="n">
        <x:f>IFERROR(AO3555/(K3555*1000000),"")</x:f>
        <x:v>1.4094963833865815</x:v>
      </x:c>
      <x:c r="AQ3555" s="57" t="n">
        <x:v>717697655</x:v>
      </x:c>
      <x:c r="AR3555" s="52" t="n">
        <x:v>0.7663622677621</x:v>
      </x:c>
      <x:c r="AS3555" s="52" t="n">
        <x:v>-0.8777173913043478</x:v>
      </x:c>
      <x:c r="AT3555" s="55" t="b">
        <x:v>0</x:v>
      </x:c>
      <x:c r="AU3555" s="50" t="str">
        <x:v>low_equity_ratio;repeated_operating_loss;repeated_negative_operating_cf;excessive_leverage;extreme_profitability_outlier</x:v>
      </x:c>
      <x:c r="AV3555" s="58" t="n">
        <x:v>-1.1206324526268092</x:v>
      </x:c>
      <x:c r="AW3555" s="50" t="n">
        <x:v>3625</x:v>
      </x:c>
      <x:c r="AX3555" s="50" t="str">
        <x:v>Future Moat</x:v>
      </x:c>
      <x:c r="AY3555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3555" s="59" t="str">
        <x:v>2025-08-29 15:00</x:v>
      </x:c>
      <x:c r="BA3555" s="53" t="n">
        <x:v>38899</x:v>
      </x:c>
      <x:c r="BB3555" s="50"/>
      <x:c r="BC3555" s="50"/>
      <x:c r="BD3555" s="50"/>
    </x:row>
    <x:row r="3556">
      <x:c r="A3556" s="50" t="n">
        <x:v>3555</x:v>
      </x:c>
      <x:c r="B3556" s="50" t="str">
        <x:v>7074</x:v>
      </x:c>
      <x:c r="C3556" s="50" t="str">
        <x:v>7074.T</x:v>
      </x:c>
      <x:c r="D3556" s="50" t="str">
        <x:v>Twenty-four seven Holdings Inc.</x:v>
      </x:c>
      <x:c r="E3556" s="50" t="str">
        <x:v>Growth Market(Domestic)</x:v>
      </x:c>
      <x:c r="F3556" s="50" t="str">
        <x:v>Services</x:v>
      </x:c>
      <x:c r="G3556" s="51" t="n">
        <x:v>5457.172</x:v>
      </x:c>
      <x:c r="H3556" s="51" t="n">
        <x:v>4236.656</x:v>
      </x:c>
      <x:c r="I3556" s="51" t="n">
        <x:v>3212.86</x:v>
      </x:c>
      <x:c r="J3556" s="51" t="n">
        <x:v>2527.254</x:v>
      </x:c>
      <x:c r="K3556" s="51" t="n">
        <x:v>1077.735</x:v>
      </x:c>
      <x:c r="L3556" s="52" t="n">
        <x:f>IFERROR(H3556/G3556-1,"")</x:f>
        <x:v>-0.22365357001758412</x:v>
      </x:c>
      <x:c r="M3556" s="52" t="n">
        <x:f>IFERROR(I3556/H3556-1,"")</x:f>
        <x:v>-0.24165190659803393</x:v>
      </x:c>
      <x:c r="N3556" s="52" t="n">
        <x:f>IFERROR(J3556/I3556-1,"")</x:f>
        <x:v>-0.21339429667025644</x:v>
      </x:c>
      <x:c r="O3556" s="52" t="n">
        <x:f>IFERROR(K3556/J3556-1,"")</x:f>
        <x:v>-0.573554933536558</x:v>
      </x:c>
      <x:c r="P3556" s="52" t="n">
        <x:f>IFERROR((K3556/G3556)^(1/4)-1,"")</x:f>
        <x:v>-0.3333681087197503</x:v>
      </x:c>
      <x:c r="Q3556" s="51" t="n">
        <x:v>-112.732</x:v>
      </x:c>
      <x:c r="R3556" s="52" t="n">
        <x:f>IFERROR(Q3556/K3556,"")</x:f>
        <x:v>-0.10460085271425723</x:v>
      </x:c>
      <x:c r="S3556" s="53" t="n">
        <x:v>43770</x:v>
      </x:c>
      <x:c r="T3556" s="50" t="str">
        <x:v>EDINET_company_history</x:v>
      </x:c>
      <x:c r="U3556" s="50" t="str">
        <x:v>いなよしキャピタルパートナーズ株式会社</x:v>
      </x:c>
      <x:c r="V3556" s="54" t="n">
        <x:v>0.396</x:v>
      </x:c>
      <x:c r="W3556" s="50" t="str">
        <x:v>稲吉 正樹 / 松木 大輔 / 笹井 由佳</x:v>
      </x:c>
      <x:c r="X3556" s="50" t="b">
        <x:f>AND(COUNT(L3556:O3556)=4,L3556&gt;='設定'!$B$6,M3556&gt;='設定'!$B$6,N3556&gt;='設定'!$B$6,O3556&gt;='設定'!$B$6)</x:f>
        <x:v>0</x:v>
      </x:c>
      <x:c r="Y3556" s="50" t="b">
        <x:f>AND(COUNT(G3556:K3556)=5,P3556&gt;='設定'!$B$7)</x:f>
        <x:v>0</x:v>
      </x:c>
      <x:c r="Z3556" s="50" t="b">
        <x:f>AND(ISNUMBER(R3556),R3556&gt;='設定'!$B$8)</x:f>
        <x:v>0</x:v>
      </x:c>
      <x:c r="AA3556" s="50" t="b">
        <x:f>AND(ISNUMBER(S3556),S3556&gt;=DATE(YEAR('設定'!$B$10)-'設定'!$B$9,MONTH('設定'!$B$10),DAY('設定'!$B$10)))</x:f>
        <x:v>0</x:v>
      </x:c>
      <x:c r="AB3556" s="55" t="b">
        <x:v>0</x:v>
      </x:c>
      <x:c r="AC3556" s="55" t="b">
        <x:v>0</x:v>
      </x:c>
      <x:c r="AD3556" s="50" t="n">
        <x:f>IF(X3556,1,0)+IF(Z3556,1,0)+IF(AA3556,1,0)+IF(AB3556,1,0)</x:f>
        <x:v>0</x:v>
      </x:c>
      <x:c r="AE3556" s="50" t="n">
        <x:f>IF(Y3556,1,0)+IF(Z3556,1,0)+IF(AA3556,1,0)+IF(AB3556,1,0)</x:f>
        <x:v>0</x:v>
      </x:c>
      <x:c r="AF3556" s="50" t="n">
        <x:f>IF(Y3556,1,0)+IF(Z3556,1,0)+IF(AA3556,1,0)+IF(AC3556,1,0)</x:f>
        <x:v>0</x:v>
      </x:c>
      <x:c r="AG3556" s="53" t="n">
        <x:v>44348</x:v>
      </x:c>
      <x:c r="AH3556" s="50" t="str">
        <x:v>S100XMWM</x:v>
      </x:c>
      <x:c r="AI3556" s="50" t="str">
        <x:v>NetSalesSummaryOfBusinessResults</x:v>
      </x:c>
      <x:c r="AJ3556" s="50" t="str">
        <x:v>OperatingIncome</x:v>
      </x:c>
      <x:c r="AK3556" s="53" t="n">
        <x:v>45991</x:v>
      </x:c>
      <x:c r="AL3556" s="50" t="str">
        <x:v>365/365/365/366/365</x:v>
      </x:c>
      <x:c r="AM3556" s="51" t="n">
        <x:v>8486100</x:v>
      </x:c>
      <x:c r="AN3556" s="51" t="n">
        <x:v>166</x:v>
      </x:c>
      <x:c r="AO3556" s="51" t="n">
        <x:f>IFERROR(AM3556*AN3556,"")</x:f>
        <x:v>1408692600</x:v>
      </x:c>
      <x:c r="AP3556" s="56" t="n">
        <x:f>IFERROR(AO3556/(K3556*1000000),"")</x:f>
        <x:v>1.3070862503305543</x:v>
      </x:c>
      <x:c r="AQ3556" s="57" t="n">
        <x:v>3275683.3333333335</x:v>
      </x:c>
      <x:c r="AR3556" s="52" t="n">
        <x:v>0.6313353466152308</x:v>
      </x:c>
      <x:c r="AS3556" s="52" t="n">
        <x:v>-0.8723076923076923</x:v>
      </x:c>
      <x:c r="AT3556" s="55" t="b">
        <x:v>0</x:v>
      </x:c>
      <x:c r="AU3556" s="50" t="str">
        <x:v>low_liquidity</x:v>
      </x:c>
      <x:c r="AV3556" s="58" t="n">
        <x:v>-0.4776199507963782</x:v>
      </x:c>
      <x:c r="AW3556" s="50" t="n">
        <x:v>3476</x:v>
      </x:c>
      <x:c r="AX3556" s="50" t="str">
        <x:v>Future Moat</x:v>
      </x:c>
      <x:c r="AY3556" s="50" t="str">
        <x:v>既存適格性フィルター不通過: low_liquidity / 60日平均売買代金2,000万円未満 / 年率ボラティリティ60%以上 / ローカル5年最大下落率-60%以下</x:v>
      </x:c>
      <x:c r="AZ3556" s="59" t="str">
        <x:v>2026-02-26 16:00</x:v>
      </x:c>
      <x:c r="BA3556" s="53" t="n">
        <x:v>43770</x:v>
      </x:c>
      <x:c r="BB3556" s="50"/>
      <x:c r="BC3556" s="50"/>
      <x:c r="BD3556" s="50"/>
    </x:row>
    <x:row r="3557">
      <x:c r="A3557" s="50" t="n">
        <x:v>3556</x:v>
      </x:c>
      <x:c r="B3557" s="50" t="str">
        <x:v>7063</x:v>
      </x:c>
      <x:c r="C3557" s="50" t="str">
        <x:v>7063.T</x:v>
      </x:c>
      <x:c r="D3557" s="50" t="str">
        <x:v>Birdman Inc.</x:v>
      </x:c>
      <x:c r="E3557" s="50" t="str">
        <x:v>Growth Market(Domestic)</x:v>
      </x:c>
      <x:c r="F3557" s="50" t="str">
        <x:v>Services</x:v>
      </x:c>
      <x:c r="G3557" s="51" t="n">
        <x:v>1757.903</x:v>
      </x:c>
      <x:c r="H3557" s="51" t="n">
        <x:v>3367.985</x:v>
      </x:c>
      <x:c r="I3557" s="51" t="n">
        <x:v>3058.502</x:v>
      </x:c>
      <x:c r="J3557" s="51" t="n">
        <x:v>2085.456</x:v>
      </x:c>
      <x:c r="K3557" s="51" t="n">
        <x:v>319.062</x:v>
      </x:c>
      <x:c r="L3557" s="52" t="n">
        <x:f>IFERROR(H3557/G3557-1,"")</x:f>
        <x:v>0.9159106048513486</x:v>
      </x:c>
      <x:c r="M3557" s="52" t="n">
        <x:f>IFERROR(I3557/H3557-1,"")</x:f>
        <x:v>-0.09188966102877538</x:v>
      </x:c>
      <x:c r="N3557" s="52" t="n">
        <x:f>IFERROR(J3557/I3557-1,"")</x:f>
        <x:v>-0.3181446342032799</x:v>
      </x:c>
      <x:c r="O3557" s="52" t="n">
        <x:f>IFERROR(K3557/J3557-1,"")</x:f>
        <x:v>-0.847006122402007</x:v>
      </x:c>
      <x:c r="P3557" s="52" t="n">
        <x:f>IFERROR((K3557/G3557)^(1/4)-1,"")</x:f>
        <x:v>-0.3472903343805992</x:v>
      </x:c>
      <x:c r="Q3557" s="51" t="n">
        <x:v>-520.576</x:v>
      </x:c>
      <x:c r="R3557" s="52" t="n">
        <x:f>IFERROR(Q3557/K3557,"")</x:f>
        <x:v>-1.631582576427152</x:v>
      </x:c>
      <x:c r="S3557" s="53" t="n">
        <x:v>43525</x:v>
      </x:c>
      <x:c r="T3557" s="50" t="str">
        <x:v>EDINET_company_history</x:v>
      </x:c>
      <x:c r="U3557" s="50" t="str">
        <x:v>株式会社ネクスタ（匿名組合口）</x:v>
      </x:c>
      <x:c r="V3557" s="54" t="n">
        <x:v>0.2437</x:v>
      </x:c>
      <x:c r="W3557" s="50" t="str">
        <x:v>吉川 元宏</x:v>
      </x:c>
      <x:c r="X3557" s="50" t="b">
        <x:f>AND(COUNT(L3557:O3557)=4,L3557&gt;='設定'!$B$6,M3557&gt;='設定'!$B$6,N3557&gt;='設定'!$B$6,O3557&gt;='設定'!$B$6)</x:f>
        <x:v>0</x:v>
      </x:c>
      <x:c r="Y3557" s="50" t="b">
        <x:f>AND(COUNT(G3557:K3557)=5,P3557&gt;='設定'!$B$7)</x:f>
        <x:v>0</x:v>
      </x:c>
      <x:c r="Z3557" s="50" t="b">
        <x:f>AND(ISNUMBER(R3557),R3557&gt;='設定'!$B$8)</x:f>
        <x:v>0</x:v>
      </x:c>
      <x:c r="AA3557" s="50" t="b">
        <x:f>AND(ISNUMBER(S3557),S3557&gt;=DATE(YEAR('設定'!$B$10)-'設定'!$B$9,MONTH('設定'!$B$10),DAY('設定'!$B$10)))</x:f>
        <x:v>0</x:v>
      </x:c>
      <x:c r="AB3557" s="55" t="b">
        <x:v>0</x:v>
      </x:c>
      <x:c r="AC3557" s="55" t="b">
        <x:v>0</x:v>
      </x:c>
      <x:c r="AD3557" s="50" t="n">
        <x:f>IF(X3557,1,0)+IF(Z3557,1,0)+IF(AA3557,1,0)+IF(AB3557,1,0)</x:f>
        <x:v>0</x:v>
      </x:c>
      <x:c r="AE3557" s="50" t="n">
        <x:f>IF(Y3557,1,0)+IF(Z3557,1,0)+IF(AA3557,1,0)+IF(AB3557,1,0)</x:f>
        <x:v>0</x:v>
      </x:c>
      <x:c r="AF3557" s="50" t="n">
        <x:f>IF(Y3557,1,0)+IF(Z3557,1,0)+IF(AA3557,1,0)+IF(AC3557,1,0)</x:f>
        <x:v>0</x:v>
      </x:c>
      <x:c r="AG3557" s="53" t="n">
        <x:v>44348</x:v>
      </x:c>
      <x:c r="AH3557" s="50" t="str">
        <x:v>S100WS69</x:v>
      </x:c>
      <x:c r="AI3557" s="50" t="str">
        <x:v>NetSalesSummaryOfBusinessResults</x:v>
      </x:c>
      <x:c r="AJ3557" s="50" t="str">
        <x:v>OperatingIncome</x:v>
      </x:c>
      <x:c r="AK3557" s="53" t="n">
        <x:v>45838</x:v>
      </x:c>
      <x:c r="AL3557" s="50" t="str">
        <x:v>365/365/365/366/365</x:v>
      </x:c>
      <x:c r="AM3557" s="51" t="n">
        <x:v>20427300</x:v>
      </x:c>
      <x:c r="AN3557" s="51" t="n">
        <x:v>85</x:v>
      </x:c>
      <x:c r="AO3557" s="51" t="n">
        <x:f>IFERROR(AM3557*AN3557,"")</x:f>
        <x:v>1736320500</x:v>
      </x:c>
      <x:c r="AP3557" s="56" t="n">
        <x:f>IFERROR(AO3557/(K3557*1000000),"")</x:f>
        <x:v>5.441953288075672</x:v>
      </x:c>
      <x:c r="AQ3557" s="57" t="n">
        <x:v>85426731.66666667</x:v>
      </x:c>
      <x:c r="AR3557" s="52" t="n">
        <x:v>0.8453618752478195</x:v>
      </x:c>
      <x:c r="AS3557" s="52" t="n">
        <x:v>-0.9580246913580248</x:v>
      </x:c>
      <x:c r="AT3557" s="55" t="b">
        <x:v>0</x:v>
      </x:c>
      <x:c r="AU3557" s="50" t="str">
        <x:v>low_equity_ratio;repeated_operating_loss;repeated_negative_operating_cf;excessive_leverage;extreme_profitability_outlier</x:v>
      </x:c>
      <x:c r="AV3557" s="58" t="n">
        <x:v>-1.4082043465459324</x:v>
      </x:c>
      <x:c r="AW3557" s="50" t="n">
        <x:v>3640</x:v>
      </x:c>
      <x:c r="AX3557" s="50" t="str">
        <x:v>Future Moat</x:v>
      </x:c>
      <x:c r="AY3557" s="50" t="str"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AZ3557" s="59" t="str">
        <x:v>2025-09-29 16:06</x:v>
      </x:c>
      <x:c r="BA3557" s="53" t="n">
        <x:v>43525</x:v>
      </x:c>
      <x:c r="BB3557" s="50"/>
      <x:c r="BC3557" s="50"/>
      <x:c r="BD3557" s="50"/>
    </x:row>
    <x:row r="3558">
      <x:c r="A3558" s="50" t="n">
        <x:v>3557</x:v>
      </x:c>
      <x:c r="B3558" s="50" t="str">
        <x:v>3189</x:v>
      </x:c>
      <x:c r="C3558" s="50" t="str">
        <x:v>3189.T</x:v>
      </x:c>
      <x:c r="D3558" s="50" t="str">
        <x:v>ANAP HOLDINGS INC.</x:v>
      </x:c>
      <x:c r="E3558" s="50" t="str">
        <x:v>Standard Market(Domestic)</x:v>
      </x:c>
      <x:c r="F3558" s="50" t="str">
        <x:v>Retail Trade</x:v>
      </x:c>
      <x:c r="G3558" s="51" t="n">
        <x:v>5078.905</x:v>
      </x:c>
      <x:c r="H3558" s="51" t="n">
        <x:v>5059.893</x:v>
      </x:c>
      <x:c r="I3558" s="51" t="n">
        <x:v>4216.448</x:v>
      </x:c>
      <x:c r="J3558" s="51" t="n">
        <x:v>2709.226</x:v>
      </x:c>
      <x:c r="K3558" s="51" t="n">
        <x:v>882.403</x:v>
      </x:c>
      <x:c r="L3558" s="52" t="n">
        <x:f>IFERROR(H3558/G3558-1,"")</x:f>
        <x:v>-0.0037433265635012924</x:v>
      </x:c>
      <x:c r="M3558" s="52" t="n">
        <x:f>IFERROR(I3558/H3558-1,"")</x:f>
        <x:v>-0.166692260093247</x:v>
      </x:c>
      <x:c r="N3558" s="52" t="n">
        <x:f>IFERROR(J3558/I3558-1,"")</x:f>
        <x:v>-0.3574624897544094</x:v>
      </x:c>
      <x:c r="O3558" s="52" t="n">
        <x:f>IFERROR(K3558/J3558-1,"")</x:f>
        <x:v>-0.6742970132428967</x:v>
      </x:c>
      <x:c r="P3558" s="52" t="n">
        <x:f>IFERROR((K3558/G3558)^(1/4)-1,"")</x:f>
        <x:v>-0.3543840938823405</x:v>
      </x:c>
      <x:c r="Q3558" s="51" t="n">
        <x:v>-773.786</x:v>
      </x:c>
      <x:c r="R3558" s="52" t="n">
        <x:f>IFERROR(Q3558/K3558,"")</x:f>
        <x:v>-0.8769077167688686</x:v>
      </x:c>
      <x:c r="S3558" s="53" t="n">
        <x:v>41579</x:v>
      </x:c>
      <x:c r="T3558" s="50" t="str">
        <x:v>EDINET_company_history</x:v>
      </x:c>
      <x:c r="U3558" s="50" t="str">
        <x:v>ネットプライス事業再生合同会社</x:v>
      </x:c>
      <x:c r="V3558" s="54" t="n">
        <x:v>0.4208</x:v>
      </x:c>
      <x:c r="W3558" s="50" t="str">
        <x:v>川合 林太郎 / 山本 和弘</x:v>
      </x:c>
      <x:c r="X3558" s="50" t="b">
        <x:f>AND(COUNT(L3558:O3558)=4,L3558&gt;='設定'!$B$6,M3558&gt;='設定'!$B$6,N3558&gt;='設定'!$B$6,O3558&gt;='設定'!$B$6)</x:f>
        <x:v>0</x:v>
      </x:c>
      <x:c r="Y3558" s="50" t="b">
        <x:f>AND(COUNT(G3558:K3558)=5,P3558&gt;='設定'!$B$7)</x:f>
        <x:v>0</x:v>
      </x:c>
      <x:c r="Z3558" s="50" t="b">
        <x:f>AND(ISNUMBER(R3558),R3558&gt;='設定'!$B$8)</x:f>
        <x:v>0</x:v>
      </x:c>
      <x:c r="AA3558" s="50" t="b">
        <x:f>AND(ISNUMBER(S3558),S3558&gt;=DATE(YEAR('設定'!$B$10)-'設定'!$B$9,MONTH('設定'!$B$10),DAY('設定'!$B$10)))</x:f>
        <x:v>0</x:v>
      </x:c>
      <x:c r="AB3558" s="55" t="b">
        <x:v>0</x:v>
      </x:c>
      <x:c r="AC3558" s="55" t="b">
        <x:v>0</x:v>
      </x:c>
      <x:c r="AD3558" s="50" t="n">
        <x:f>IF(X3558,1,0)+IF(Z3558,1,0)+IF(AA3558,1,0)+IF(AB3558,1,0)</x:f>
        <x:v>0</x:v>
      </x:c>
      <x:c r="AE3558" s="50" t="n">
        <x:f>IF(Y3558,1,0)+IF(Z3558,1,0)+IF(AA3558,1,0)+IF(AB3558,1,0)</x:f>
        <x:v>0</x:v>
      </x:c>
      <x:c r="AF3558" s="50" t="n">
        <x:f>IF(Y3558,1,0)+IF(Z3558,1,0)+IF(AA3558,1,0)+IF(AC3558,1,0)</x:f>
        <x:v>0</x:v>
      </x:c>
      <x:c r="AG3558" s="53" t="n">
        <x:v>44348</x:v>
      </x:c>
      <x:c r="AH3558" s="50" t="str">
        <x:v>S100X7OR</x:v>
      </x:c>
      <x:c r="AI3558" s="50" t="str">
        <x:v>NetSalesSummaryOfBusinessResults</x:v>
      </x:c>
      <x:c r="AJ3558" s="50" t="str">
        <x:v>OperatingIncome</x:v>
      </x:c>
      <x:c r="AK3558" s="53" t="n">
        <x:v>45900</x:v>
      </x:c>
      <x:c r="AL3558" s="50" t="str">
        <x:v>365/365/365/366/365</x:v>
      </x:c>
      <x:c r="AM3558" s="51" t="n">
        <x:v>37547736</x:v>
      </x:c>
      <x:c r="AN3558" s="51" t="n">
        <x:v>119</x:v>
      </x:c>
      <x:c r="AO3558" s="51" t="n">
        <x:f>IFERROR(AM3558*AN3558,"")</x:f>
        <x:v>4468180584</x:v>
      </x:c>
      <x:c r="AP3558" s="56" t="n">
        <x:f>IFERROR(AO3558/(K3558*1000000),"")</x:f>
        <x:v>5.063650717415965</x:v>
      </x:c>
      <x:c r="AQ3558" s="57" t="n">
        <x:v>31045938.333333332</x:v>
      </x:c>
      <x:c r="AR3558" s="52" t="n">
        <x:v>0.7572904393026414</x:v>
      </x:c>
      <x:c r="AS3558" s="52" t="n">
        <x:v>-0.928785158587672</x:v>
      </x:c>
      <x:c r="AT3558" s="55" t="b">
        <x:v>0</x:v>
      </x:c>
      <x:c r="AU3558" s="50" t="str">
        <x:v>repeated_operating_loss;repeated_negative_operating_cf;extreme_profitability_outlier</x:v>
      </x:c>
      <x:c r="AV3558" s="58" t="n">
        <x:v>-1.4031468626492445</x:v>
      </x:c>
      <x:c r="AW3558" s="50" t="n">
        <x:v>3639</x:v>
      </x:c>
      <x:c r="AX3558" s="50" t="str">
        <x:v>Transformation Moat</x:v>
      </x:c>
      <x:c r="AY3558" s="50" t="str">
        <x:v>既存適格性フィルター不通過: repeated_operating_loss;repeated_negative_operating_cf;extreme_profitability_outlier / 年率ボラティリティ60%以上 / ローカル5年最大下落率-60%以下</x:v>
      </x:c>
      <x:c r="AZ3558" s="59" t="str">
        <x:v>2025-12-01 10:15</x:v>
      </x:c>
      <x:c r="BA3558" s="53" t="n">
        <x:v>41579</x:v>
      </x:c>
      <x:c r="BB3558" s="50"/>
      <x:c r="BC3558" s="50"/>
      <x:c r="BD3558" s="50"/>
    </x:row>
    <x:row r="3559">
      <x:c r="A3559" s="50" t="n">
        <x:v>3558</x:v>
      </x:c>
      <x:c r="B3559" s="50" t="str">
        <x:v>7555</x:v>
      </x:c>
      <x:c r="C3559" s="50" t="str">
        <x:v>7555.T</x:v>
      </x:c>
      <x:c r="D3559" s="50" t="str">
        <x:v>Ota Floriculture Auction Co.,Ltd.</x:v>
      </x:c>
      <x:c r="E3559" s="50" t="str">
        <x:v>Standard Market(Domestic)</x:v>
      </x:c>
      <x:c r="F3559" s="50" t="str">
        <x:v>Wholesale Trade</x:v>
      </x:c>
      <x:c r="G3559" s="51" t="n">
        <x:v>23919.487</x:v>
      </x:c>
      <x:c r="H3559" s="51" t="n">
        <x:v>3926.914</x:v>
      </x:c>
      <x:c r="I3559" s="51" t="n">
        <x:v>4285.086</x:v>
      </x:c>
      <x:c r="J3559" s="51" t="n">
        <x:v>4144.605</x:v>
      </x:c>
      <x:c r="K3559" s="51" t="n">
        <x:v>3857.541</x:v>
      </x:c>
      <x:c r="L3559" s="52" t="n">
        <x:f>IFERROR(H3559/G3559-1,"")</x:f>
        <x:v>-0.8358278335986051</x:v>
      </x:c>
      <x:c r="M3559" s="52" t="n">
        <x:f>IFERROR(I3559/H3559-1,"")</x:f>
        <x:v>0.09120953501910156</x:v>
      </x:c>
      <x:c r="N3559" s="52" t="n">
        <x:f>IFERROR(J3559/I3559-1,"")</x:f>
        <x:v>-0.03278370609131309</x:v>
      </x:c>
      <x:c r="O3559" s="52" t="n">
        <x:f>IFERROR(K3559/J3559-1,"")</x:f>
        <x:v>-0.06926208890835184</x:v>
      </x:c>
      <x:c r="P3559" s="52" t="n">
        <x:f>IFERROR((K3559/G3559)^(1/4)-1,"")</x:f>
        <x:v>-0.3662912957395027</x:v>
      </x:c>
      <x:c r="Q3559" s="51" t="n">
        <x:v>276.113</x:v>
      </x:c>
      <x:c r="R3559" s="52" t="n">
        <x:f>IFERROR(Q3559/K3559,"")</x:f>
        <x:v>0.07157746346701176</x:v>
      </x:c>
      <x:c r="S3559" s="53" t="n">
        <x:v>38322</x:v>
      </x:c>
      <x:c r="T3559" s="50" t="str">
        <x:v>EDINET_company_history</x:v>
      </x:c>
      <x:c r="U3559" s="50" t="str">
        <x:v>株式会社大森園芸ホールディングス</x:v>
      </x:c>
      <x:c r="V3559" s="54" t="n">
        <x:v>0.3197</x:v>
      </x:c>
      <x:c r="W3559" s="50"/>
      <x:c r="X3559" s="50" t="b">
        <x:f>AND(COUNT(L3559:O3559)=4,L3559&gt;='設定'!$B$6,M3559&gt;='設定'!$B$6,N3559&gt;='設定'!$B$6,O3559&gt;='設定'!$B$6)</x:f>
        <x:v>0</x:v>
      </x:c>
      <x:c r="Y3559" s="50" t="b">
        <x:f>AND(COUNT(G3559:K3559)=5,P3559&gt;='設定'!$B$7)</x:f>
        <x:v>0</x:v>
      </x:c>
      <x:c r="Z3559" s="50" t="b">
        <x:f>AND(ISNUMBER(R3559),R3559&gt;='設定'!$B$8)</x:f>
        <x:v>0</x:v>
      </x:c>
      <x:c r="AA3559" s="50" t="b">
        <x:f>AND(ISNUMBER(S3559),S3559&gt;=DATE(YEAR('設定'!$B$10)-'設定'!$B$9,MONTH('設定'!$B$10),DAY('設定'!$B$10)))</x:f>
        <x:v>0</x:v>
      </x:c>
      <x:c r="AB3559" s="55" t="b">
        <x:v>0</x:v>
      </x:c>
      <x:c r="AC3559" s="55" t="b">
        <x:v>0</x:v>
      </x:c>
      <x:c r="AD3559" s="50" t="n">
        <x:f>IF(X3559,1,0)+IF(Z3559,1,0)+IF(AA3559,1,0)+IF(AB3559,1,0)</x:f>
        <x:v>0</x:v>
      </x:c>
      <x:c r="AE3559" s="50" t="n">
        <x:f>IF(Y3559,1,0)+IF(Z3559,1,0)+IF(AA3559,1,0)+IF(AB3559,1,0)</x:f>
        <x:v>0</x:v>
      </x:c>
      <x:c r="AF3559" s="50" t="n">
        <x:f>IF(Y3559,1,0)+IF(Z3559,1,0)+IF(AA3559,1,0)+IF(AC3559,1,0)</x:f>
        <x:v>0</x:v>
      </x:c>
      <x:c r="AG3559" s="53" t="n">
        <x:v>44348</x:v>
      </x:c>
      <x:c r="AH3559" s="50" t="str">
        <x:v>S100W1TP</x:v>
      </x:c>
      <x:c r="AI3559" s="50" t="str">
        <x:v>NetSalesSummaryOfBusinessResults</x:v>
      </x:c>
      <x:c r="AJ3559" s="50" t="str">
        <x:v>OperatingIncome</x:v>
      </x:c>
      <x:c r="AK3559" s="53" t="n">
        <x:v>45747</x:v>
      </x:c>
      <x:c r="AL3559" s="50" t="str">
        <x:v>365/365/365/366/365</x:v>
      </x:c>
      <x:c r="AM3559" s="51" t="n">
        <x:v>5087700</x:v>
      </x:c>
      <x:c r="AN3559" s="51" t="n">
        <x:v>800</x:v>
      </x:c>
      <x:c r="AO3559" s="51" t="n">
        <x:f>IFERROR(AM3559*AN3559,"")</x:f>
        <x:v>4070160000</x:v>
      </x:c>
      <x:c r="AP3559" s="56" t="n">
        <x:f>IFERROR(AO3559/(K3559*1000000),"")</x:f>
        <x:v>1.0551177550672826</x:v>
      </x:c>
      <x:c r="AQ3559" s="57" t="n">
        <x:v>1419853.3333333333</x:v>
      </x:c>
      <x:c r="AR3559" s="52" t="n">
        <x:v>0.1785487477226938</x:v>
      </x:c>
      <x:c r="AS3559" s="52" t="n">
        <x:v>-0.2053762291650918</x:v>
      </x:c>
      <x:c r="AT3559" s="55" t="b">
        <x:v>0</x:v>
      </x:c>
      <x:c r="AU3559" s="50" t="str">
        <x:v>low_liquidity</x:v>
      </x:c>
      <x:c r="AV3559" s="58" t="n">
        <x:v>-0.0318252810001924</x:v>
      </x:c>
      <x:c r="AW3559" s="50" t="n">
        <x:v>2130</x:v>
      </x:c>
      <x:c r="AX3559" s="50" t="str">
        <x:v>Core Moat</x:v>
      </x:c>
      <x:c r="AY3559" s="50" t="str">
        <x:v>既存適格性フィルター不通過: low_liquidity / 60日平均売買代金2,000万円未満</x:v>
      </x:c>
      <x:c r="AZ3559" s="59" t="str">
        <x:v>2025-06-23 09:00</x:v>
      </x:c>
      <x:c r="BA3559" s="53" t="n">
        <x:v>38322</x:v>
      </x:c>
      <x:c r="BB3559" s="50"/>
      <x:c r="BC3559" s="50"/>
      <x:c r="BD3559" s="50"/>
    </x:row>
    <x:row r="3560">
      <x:c r="A3560" s="50" t="n">
        <x:v>3559</x:v>
      </x:c>
      <x:c r="B3560" s="50" t="str">
        <x:v>2388</x:v>
      </x:c>
      <x:c r="C3560" s="50" t="str">
        <x:v>2388.T</x:v>
      </x:c>
      <x:c r="D3560" s="50" t="str">
        <x:v>Wedge Holdings CO.,LTD.</x:v>
      </x:c>
      <x:c r="E3560" s="50" t="str">
        <x:v>Growth Market(Domestic)</x:v>
      </x:c>
      <x:c r="F3560" s="50" t="str">
        <x:v>Other Financing Business</x:v>
      </x:c>
      <x:c r="G3560" s="51" t="n">
        <x:v>5772.6</x:v>
      </x:c>
      <x:c r="H3560" s="51" t="n">
        <x:v>682.697</x:v>
      </x:c>
      <x:c r="I3560" s="51" t="n">
        <x:v>765.896</x:v>
      </x:c>
      <x:c r="J3560" s="51" t="n">
        <x:v>860.955</x:v>
      </x:c>
      <x:c r="K3560" s="51" t="n">
        <x:v>816.181</x:v>
      </x:c>
      <x:c r="L3560" s="52" t="n">
        <x:f>IFERROR(H3560/G3560-1,"")</x:f>
        <x:v>-0.8817349201399716</x:v>
      </x:c>
      <x:c r="M3560" s="52" t="n">
        <x:f>IFERROR(I3560/H3560-1,"")</x:f>
        <x:v>0.12186812011770964</x:v>
      </x:c>
      <x:c r="N3560" s="52" t="n">
        <x:f>IFERROR(J3560/I3560-1,"")</x:f>
        <x:v>0.12411476231759933</x:v>
      </x:c>
      <x:c r="O3560" s="52" t="n">
        <x:f>IFERROR(K3560/J3560-1,"")</x:f>
        <x:v>-0.05200504091386893</x:v>
      </x:c>
      <x:c r="P3560" s="52" t="n">
        <x:f>IFERROR((K3560/G3560)^(1/4)-1,"")</x:f>
        <x:v>-0.38679773001598106</x:v>
      </x:c>
      <x:c r="Q3560" s="51" t="n">
        <x:v>-91.283</x:v>
      </x:c>
      <x:c r="R3560" s="52" t="n">
        <x:f>IFERROR(Q3560/K3560,"")</x:f>
        <x:v>-0.11184161356365806</x:v>
      </x:c>
      <x:c r="S3560" s="53" t="n">
        <x:v>37987</x:v>
      </x:c>
      <x:c r="T3560" s="50" t="str">
        <x:v>EDINET_company_history</x:v>
      </x:c>
      <x:c r="U3560" s="50" t="str">
        <x:v>SIX SIS LTD.（常任代理人株式会社三菱UFJ銀行）</x:v>
      </x:c>
      <x:c r="V3560" s="54" t="n">
        <x:v>0.3094</x:v>
      </x:c>
      <x:c r="W3560" s="50" t="str">
        <x:v>此 下 竜 矢 / 庄 司 友 彦</x:v>
      </x:c>
      <x:c r="X3560" s="50" t="b">
        <x:f>AND(COUNT(L3560:O3560)=4,L3560&gt;='設定'!$B$6,M3560&gt;='設定'!$B$6,N3560&gt;='設定'!$B$6,O3560&gt;='設定'!$B$6)</x:f>
        <x:v>0</x:v>
      </x:c>
      <x:c r="Y3560" s="50" t="b">
        <x:f>AND(COUNT(G3560:K3560)=5,P3560&gt;='設定'!$B$7)</x:f>
        <x:v>0</x:v>
      </x:c>
      <x:c r="Z3560" s="50" t="b">
        <x:f>AND(ISNUMBER(R3560),R3560&gt;='設定'!$B$8)</x:f>
        <x:v>0</x:v>
      </x:c>
      <x:c r="AA3560" s="50" t="b">
        <x:f>AND(ISNUMBER(S3560),S3560&gt;=DATE(YEAR('設定'!$B$10)-'設定'!$B$9,MONTH('設定'!$B$10),DAY('設定'!$B$10)))</x:f>
        <x:v>0</x:v>
      </x:c>
      <x:c r="AB3560" s="55" t="b">
        <x:v>0</x:v>
      </x:c>
      <x:c r="AC3560" s="55" t="b">
        <x:v>0</x:v>
      </x:c>
      <x:c r="AD3560" s="50" t="n">
        <x:f>IF(X3560,1,0)+IF(Z3560,1,0)+IF(AA3560,1,0)+IF(AB3560,1,0)</x:f>
        <x:v>0</x:v>
      </x:c>
      <x:c r="AE3560" s="50" t="n">
        <x:f>IF(Y3560,1,0)+IF(Z3560,1,0)+IF(AA3560,1,0)+IF(AB3560,1,0)</x:f>
        <x:v>0</x:v>
      </x:c>
      <x:c r="AF3560" s="50" t="n">
        <x:f>IF(Y3560,1,0)+IF(Z3560,1,0)+IF(AA3560,1,0)+IF(AC3560,1,0)</x:f>
        <x:v>0</x:v>
      </x:c>
      <x:c r="AG3560" s="53" t="n">
        <x:v>44348</x:v>
      </x:c>
      <x:c r="AH3560" s="50" t="str">
        <x:v>S100XDIK</x:v>
      </x:c>
      <x:c r="AI3560" s="50" t="str">
        <x:v>NetSalesSummaryOfBusinessResults</x:v>
      </x:c>
      <x:c r="AJ3560" s="50" t="str">
        <x:v>OperatingIncome</x:v>
      </x:c>
      <x:c r="AK3560" s="53" t="n">
        <x:v>45930</x:v>
      </x:c>
      <x:c r="AL3560" s="50" t="str">
        <x:v>365/365/365/366/365</x:v>
      </x:c>
      <x:c r="AM3560" s="51" t="n">
        <x:v>42455078</x:v>
      </x:c>
      <x:c r="AN3560" s="51" t="n">
        <x:v>44</x:v>
      </x:c>
      <x:c r="AO3560" s="51" t="n">
        <x:f>IFERROR(AM3560*AN3560,"")</x:f>
        <x:v>1868023432</x:v>
      </x:c>
      <x:c r="AP3560" s="56" t="n">
        <x:f>IFERROR(AO3560/(K3560*1000000),"")</x:f>
        <x:v>2.288736728740316</x:v>
      </x:c>
      <x:c r="AQ3560" s="57" t="n">
        <x:v>6305975</x:v>
      </x:c>
      <x:c r="AR3560" s="52" t="n">
        <x:v>0.7648916183540608</x:v>
      </x:c>
      <x:c r="AS3560" s="52" t="n">
        <x:v>-0.8019323671497585</x:v>
      </x:c>
      <x:c r="AT3560" s="55" t="b">
        <x:v>0</x:v>
      </x:c>
      <x:c r="AU3560" s="50" t="str">
        <x:v>low_liquidity</x:v>
      </x:c>
      <x:c r="AV3560" s="58" t="n">
        <x:v>-0.6546681183012928</x:v>
      </x:c>
      <x:c r="AW3560" s="50" t="n">
        <x:v>3564</x:v>
      </x:c>
      <x:c r="AX3560" s="50" t="str">
        <x:v>Transformation Moat</x:v>
      </x:c>
      <x:c r="AY3560" s="50" t="str">
        <x:v>既存適格性フィルター不通過: low_liquidity / 60日平均売買代金2,000万円未満 / 年率ボラティリティ60%以上 / ローカル5年最大下落率-60%以下</x:v>
      </x:c>
      <x:c r="AZ3560" s="59" t="str">
        <x:v>2025-12-26 13:39</x:v>
      </x:c>
      <x:c r="BA3560" s="53" t="n">
        <x:v>37987</x:v>
      </x:c>
      <x:c r="BB3560" s="50"/>
      <x:c r="BC3560" s="50"/>
      <x:c r="BD3560" s="50"/>
    </x:row>
    <x:row r="3561">
      <x:c r="A3561" s="50" t="n">
        <x:v>3560</x:v>
      </x:c>
      <x:c r="B3561" s="50" t="str">
        <x:v>6195</x:v>
      </x:c>
      <x:c r="C3561" s="50" t="str">
        <x:v>6195.T</x:v>
      </x:c>
      <x:c r="D3561" s="50" t="str">
        <x:v>HOPE,INC.</x:v>
      </x:c>
      <x:c r="E3561" s="50" t="str">
        <x:v>Growth Market(Domestic)</x:v>
      </x:c>
      <x:c r="F3561" s="50" t="str">
        <x:v>Services</x:v>
      </x:c>
      <x:c r="G3561" s="51" t="n">
        <x:v>34615.567</x:v>
      </x:c>
      <x:c r="H3561" s="51" t="n">
        <x:v>35630.649</x:v>
      </x:c>
      <x:c r="I3561" s="51" t="n">
        <x:v>2157.228</x:v>
      </x:c>
      <x:c r="J3561" s="51" t="n">
        <x:v>2553.699</x:v>
      </x:c>
      <x:c r="K3561" s="51" t="n">
        <x:v>3140.691</x:v>
      </x:c>
      <x:c r="L3561" s="52" t="n">
        <x:f>IFERROR(H3561/G3561-1,"")</x:f>
        <x:v>0.029324436603912707</x:v>
      </x:c>
      <x:c r="M3561" s="52" t="n">
        <x:f>IFERROR(I3561/H3561-1,"")</x:f>
        <x:v>-0.9394558319720755</x:v>
      </x:c>
      <x:c r="N3561" s="52" t="n">
        <x:f>IFERROR(J3561/I3561-1,"")</x:f>
        <x:v>0.18378724919201872</x:v>
      </x:c>
      <x:c r="O3561" s="52" t="n">
        <x:f>IFERROR(K3561/J3561-1,"")</x:f>
        <x:v>0.22985950967596414</x:v>
      </x:c>
      <x:c r="P3561" s="52" t="n">
        <x:f>IFERROR((K3561/G3561)^(1/4)-1,"")</x:f>
        <x:v>-0.45116924500257605</x:v>
      </x:c>
      <x:c r="Q3561" s="51" t="n">
        <x:v>291.628</x:v>
      </x:c>
      <x:c r="R3561" s="52" t="n">
        <x:f>IFERROR(Q3561/K3561,"")</x:f>
        <x:v>0.09285472528179309</x:v>
      </x:c>
      <x:c r="S3561" s="53" t="n">
        <x:v>42522</x:v>
      </x:c>
      <x:c r="T3561" s="50" t="str">
        <x:v>EDINET_company_history</x:v>
      </x:c>
      <x:c r="U3561" s="50" t="str">
        <x:v>株式会社チェンジホールディングス</x:v>
      </x:c>
      <x:c r="V3561" s="54" t="n">
        <x:v>0.1669</x:v>
      </x:c>
      <x:c r="W3561" s="50" t="str">
        <x:v>時津 孝康</x:v>
      </x:c>
      <x:c r="X3561" s="50" t="b">
        <x:f>AND(COUNT(L3561:O3561)=4,L3561&gt;='設定'!$B$6,M3561&gt;='設定'!$B$6,N3561&gt;='設定'!$B$6,O3561&gt;='設定'!$B$6)</x:f>
        <x:v>0</x:v>
      </x:c>
      <x:c r="Y3561" s="50" t="b">
        <x:f>AND(COUNT(G3561:K3561)=5,P3561&gt;='設定'!$B$7)</x:f>
        <x:v>0</x:v>
      </x:c>
      <x:c r="Z3561" s="50" t="b">
        <x:f>AND(ISNUMBER(R3561),R3561&gt;='設定'!$B$8)</x:f>
        <x:v>0</x:v>
      </x:c>
      <x:c r="AA3561" s="50" t="b">
        <x:f>AND(ISNUMBER(S3561),S3561&gt;=DATE(YEAR('設定'!$B$10)-'設定'!$B$9,MONTH('設定'!$B$10),DAY('設定'!$B$10)))</x:f>
        <x:v>0</x:v>
      </x:c>
      <x:c r="AB3561" s="55" t="b">
        <x:v>0</x:v>
      </x:c>
      <x:c r="AC3561" s="55" t="b">
        <x:v>0</x:v>
      </x:c>
      <x:c r="AD3561" s="50" t="n">
        <x:f>IF(X3561,1,0)+IF(Z3561,1,0)+IF(AA3561,1,0)+IF(AB3561,1,0)</x:f>
        <x:v>0</x:v>
      </x:c>
      <x:c r="AE3561" s="50" t="n">
        <x:f>IF(Y3561,1,0)+IF(Z3561,1,0)+IF(AA3561,1,0)+IF(AB3561,1,0)</x:f>
        <x:v>0</x:v>
      </x:c>
      <x:c r="AF3561" s="50" t="n">
        <x:f>IF(Y3561,1,0)+IF(Z3561,1,0)+IF(AA3561,1,0)+IF(AC3561,1,0)</x:f>
        <x:v>0</x:v>
      </x:c>
      <x:c r="AG3561" s="53" t="n">
        <x:v>44348</x:v>
      </x:c>
      <x:c r="AH3561" s="50" t="str">
        <x:v>S100W8NG</x:v>
      </x:c>
      <x:c r="AI3561" s="50" t="str">
        <x:v>NetSalesSummaryOfBusinessResults</x:v>
      </x:c>
      <x:c r="AJ3561" s="50" t="str">
        <x:v>OperatingIncome</x:v>
      </x:c>
      <x:c r="AK3561" s="53" t="n">
        <x:v>45747</x:v>
      </x:c>
      <x:c r="AL3561" s="50" t="str">
        <x:v>365/274/365/366/365</x:v>
      </x:c>
      <x:c r="AM3561" s="51" t="n">
        <x:v>15481700</x:v>
      </x:c>
      <x:c r="AN3561" s="51" t="n">
        <x:v>212</x:v>
      </x:c>
      <x:c r="AO3561" s="51" t="n">
        <x:f>IFERROR(AM3561*AN3561,"")</x:f>
        <x:v>3282120400</x:v>
      </x:c>
      <x:c r="AP3561" s="56" t="n">
        <x:f>IFERROR(AO3561/(K3561*1000000),"")</x:f>
        <x:v>1.045031300436751</x:v>
      </x:c>
      <x:c r="AQ3561" s="57" t="n">
        <x:v>11061556.666666666</x:v>
      </x:c>
      <x:c r="AR3561" s="52" t="n">
        <x:v>0.6555679670263088</x:v>
      </x:c>
      <x:c r="AS3561" s="52" t="n">
        <x:v>-0.8946474086661003</x:v>
      </x:c>
      <x:c r="AT3561" s="55" t="b">
        <x:v>0</x:v>
      </x:c>
      <x:c r="AU3561" s="50" t="str">
        <x:v>low_liquidity</x:v>
      </x:c>
      <x:c r="AV3561" s="58" t="n">
        <x:v>-0.1884105037821135</x:v>
      </x:c>
      <x:c r="AW3561" s="50" t="n">
        <x:v>2994</x:v>
      </x:c>
      <x:c r="AX3561" s="50" t="str">
        <x:v>Transformation Moat</x:v>
      </x:c>
      <x:c r="AY3561" s="50" t="str">
        <x:v>既存適格性フィルター不通過: low_liquidity / 60日平均売買代金2,000万円未満 / 年率ボラティリティ60%以上 / ローカル5年最大下落率-60%以下</x:v>
      </x:c>
      <x:c r="AZ3561" s="59" t="str">
        <x:v>2025-06-30 09:00</x:v>
      </x:c>
      <x:c r="BA3561" s="53" t="n">
        <x:v>42522</x:v>
      </x:c>
      <x:c r="BB3561" s="50"/>
      <x:c r="BC3561" s="50"/>
      <x:c r="BD3561" s="50"/>
    </x:row>
    <x:row r="3562">
      <x:c r="A3562" s="50" t="n">
        <x:v>3561</x:v>
      </x:c>
      <x:c r="B3562" s="50" t="str">
        <x:v>3750</x:v>
      </x:c>
      <x:c r="C3562" s="50" t="str">
        <x:v>3750.T</x:v>
      </x:c>
      <x:c r="D3562" s="50" t="str">
        <x:v>ADR120S,Inc.</x:v>
      </x:c>
      <x:c r="E3562" s="50" t="str">
        <x:v>Standard Market(Domestic)</x:v>
      </x:c>
      <x:c r="F3562" s="50" t="str">
        <x:v>Information &amp; Communication</x:v>
      </x:c>
      <x:c r="G3562" s="51" t="n">
        <x:v>1388.292</x:v>
      </x:c>
      <x:c r="H3562" s="51" t="n">
        <x:v>1335.578</x:v>
      </x:c>
      <x:c r="I3562" s="51" t="n">
        <x:v>2144.712</x:v>
      </x:c>
      <x:c r="J3562" s="51" t="n">
        <x:v>1560.388</x:v>
      </x:c>
      <x:c r="K3562" s="51" t="n">
        <x:v>122.204</x:v>
      </x:c>
      <x:c r="L3562" s="52" t="n">
        <x:f>IFERROR(H3562/G3562-1,"")</x:f>
        <x:v>-0.03797039815831249</x:v>
      </x:c>
      <x:c r="M3562" s="52" t="n">
        <x:f>IFERROR(I3562/H3562-1,"")</x:f>
        <x:v>0.60583058421148</x:v>
      </x:c>
      <x:c r="N3562" s="52" t="n">
        <x:f>IFERROR(J3562/I3562-1,"")</x:f>
        <x:v>-0.2724487017371098</x:v>
      </x:c>
      <x:c r="O3562" s="52" t="n">
        <x:f>IFERROR(K3562/J3562-1,"")</x:f>
        <x:v>-0.9216835812631218</x:v>
      </x:c>
      <x:c r="P3562" s="52" t="n">
        <x:f>IFERROR((K3562/G3562)^(1/4)-1,"")</x:f>
        <x:v>-0.45530780764454426</x:v>
      </x:c>
      <x:c r="Q3562" s="51" t="n">
        <x:v>-806.888</x:v>
      </x:c>
      <x:c r="R3562" s="52" t="n">
        <x:f>IFERROR(Q3562/K3562,"")</x:f>
        <x:v>-6.602795325848581</x:v>
      </x:c>
      <x:c r="S3562" s="53" t="n">
        <x:v>38261</x:v>
      </x:c>
      <x:c r="T3562" s="50" t="str">
        <x:v>EDINET_company_history</x:v>
      </x:c>
      <x:c r="U3562" s="50" t="str">
        <x:v>株式会社ＨＧキャピタル</x:v>
      </x:c>
      <x:c r="V3562" s="54" t="n">
        <x:v>0.1292</x:v>
      </x:c>
      <x:c r="W3562" s="50" t="str">
        <x:v>橋本 征道</x:v>
      </x:c>
      <x:c r="X3562" s="50" t="b">
        <x:f>AND(COUNT(L3562:O3562)=4,L3562&gt;='設定'!$B$6,M3562&gt;='設定'!$B$6,N3562&gt;='設定'!$B$6,O3562&gt;='設定'!$B$6)</x:f>
        <x:v>0</x:v>
      </x:c>
      <x:c r="Y3562" s="50" t="b">
        <x:f>AND(COUNT(G3562:K3562)=5,P3562&gt;='設定'!$B$7)</x:f>
        <x:v>0</x:v>
      </x:c>
      <x:c r="Z3562" s="50" t="b">
        <x:f>AND(ISNUMBER(R3562),R3562&gt;='設定'!$B$8)</x:f>
        <x:v>0</x:v>
      </x:c>
      <x:c r="AA3562" s="50" t="b">
        <x:f>AND(ISNUMBER(S3562),S3562&gt;=DATE(YEAR('設定'!$B$10)-'設定'!$B$9,MONTH('設定'!$B$10),DAY('設定'!$B$10)))</x:f>
        <x:v>0</x:v>
      </x:c>
      <x:c r="AB3562" s="55" t="b">
        <x:v>0</x:v>
      </x:c>
      <x:c r="AC3562" s="55" t="b">
        <x:v>0</x:v>
      </x:c>
      <x:c r="AD3562" s="50" t="n">
        <x:f>IF(X3562,1,0)+IF(Z3562,1,0)+IF(AA3562,1,0)+IF(AB3562,1,0)</x:f>
        <x:v>0</x:v>
      </x:c>
      <x:c r="AE3562" s="50" t="n">
        <x:f>IF(Y3562,1,0)+IF(Z3562,1,0)+IF(AA3562,1,0)+IF(AB3562,1,0)</x:f>
        <x:v>0</x:v>
      </x:c>
      <x:c r="AF3562" s="50" t="n">
        <x:f>IF(Y3562,1,0)+IF(Z3562,1,0)+IF(AA3562,1,0)+IF(AC3562,1,0)</x:f>
        <x:v>0</x:v>
      </x:c>
      <x:c r="AG3562" s="53" t="n">
        <x:v>44348</x:v>
      </x:c>
      <x:c r="AH3562" s="50" t="str">
        <x:v>S100W8RO</x:v>
      </x:c>
      <x:c r="AI3562" s="50" t="str">
        <x:v>NetSalesSummaryOfBusinessResults</x:v>
      </x:c>
      <x:c r="AJ3562" s="50" t="str">
        <x:v>OperatingIncome</x:v>
      </x:c>
      <x:c r="AK3562" s="53" t="n">
        <x:v>45747</x:v>
      </x:c>
      <x:c r="AL3562" s="50" t="str">
        <x:v>365/365/365/366/365</x:v>
      </x:c>
      <x:c r="AM3562" s="51" t="n">
        <x:v>8928219</x:v>
      </x:c>
      <x:c r="AN3562" s="51" t="n">
        <x:v>802</x:v>
      </x:c>
      <x:c r="AO3562" s="51" t="n">
        <x:f>IFERROR(AM3562*AN3562,"")</x:f>
        <x:v>7160431638</x:v>
      </x:c>
      <x:c r="AP3562" s="56" t="n">
        <x:f>IFERROR(AO3562/(K3562*1000000),"")</x:f>
        <x:v>58.59408561094563</x:v>
      </x:c>
      <x:c r="AQ3562" s="57" t="n">
        <x:v>4116503.3333333335</x:v>
      </x:c>
      <x:c r="AR3562" s="52" t="n">
        <x:v>0.3133414164655131</x:v>
      </x:c>
      <x:c r="AS3562" s="52" t="n">
        <x:v>-0.5852417302798982</x:v>
      </x:c>
      <x:c r="AT3562" s="55" t="b">
        <x:v>0</x:v>
      </x:c>
      <x:c r="AU3562" s="50" t="str">
        <x:v>low_liquidity</x:v>
      </x:c>
      <x:c r="AV3562" s="58" t="n">
        <x:v>-1.0527636406705452</x:v>
      </x:c>
      <x:c r="AW3562" s="50" t="n">
        <x:v>3622</x:v>
      </x:c>
      <x:c r="AX3562" s="50" t="str">
        <x:v>Future Moat</x:v>
      </x:c>
      <x:c r="AY3562" s="50" t="str">
        <x:v>既存適格性フィルター不通過: low_liquidity / 60日平均売買代金2,000万円未満 / 概算PSR15倍以上</x:v>
      </x:c>
      <x:c r="AZ3562" s="59" t="str">
        <x:v>2025-06-27 16:16</x:v>
      </x:c>
      <x:c r="BA3562" s="53" t="n">
        <x:v>38261</x:v>
      </x:c>
      <x:c r="BB3562" s="50"/>
      <x:c r="BC3562" s="50"/>
      <x:c r="BD3562" s="50"/>
    </x:row>
    <x:row r="3563">
      <x:c r="A3563" s="50" t="n">
        <x:v>3562</x:v>
      </x:c>
      <x:c r="B3563" s="50" t="str">
        <x:v>4588</x:v>
      </x:c>
      <x:c r="C3563" s="50" t="str">
        <x:v>4588.T</x:v>
      </x:c>
      <x:c r="D3563" s="50" t="str">
        <x:v>Oncolys BioPharma Inc.</x:v>
      </x:c>
      <x:c r="E3563" s="50" t="str">
        <x:v>Growth Market(Domestic)</x:v>
      </x:c>
      <x:c r="F3563" s="50" t="str">
        <x:v>Pharmaceutical</x:v>
      </x:c>
      <x:c r="G3563" s="51" t="n">
        <x:v>642.494</x:v>
      </x:c>
      <x:c r="H3563" s="51" t="n">
        <x:v>976.182</x:v>
      </x:c>
      <x:c r="I3563" s="51" t="n">
        <x:v>63.038</x:v>
      </x:c>
      <x:c r="J3563" s="51" t="n">
        <x:v>31.384</x:v>
      </x:c>
      <x:c r="K3563" s="51" t="n">
        <x:v>28.546</x:v>
      </x:c>
      <x:c r="L3563" s="52" t="n">
        <x:f>IFERROR(H3563/G3563-1,"")</x:f>
        <x:v>0.5193636049519528</x:v>
      </x:c>
      <x:c r="M3563" s="52" t="n">
        <x:f>IFERROR(I3563/H3563-1,"")</x:f>
        <x:v>-0.9354239270955621</x:v>
      </x:c>
      <x:c r="N3563" s="52" t="n">
        <x:f>IFERROR(J3563/I3563-1,"")</x:f>
        <x:v>-0.5021415654049938</x:v>
      </x:c>
      <x:c r="O3563" s="52" t="n">
        <x:f>IFERROR(K3563/J3563-1,"")</x:f>
        <x:v>-0.09042824369105285</x:v>
      </x:c>
      <x:c r="P3563" s="52" t="n">
        <x:f>IFERROR((K3563/G3563)^(1/4)-1,"")</x:f>
        <x:v>-0.540887574989228</x:v>
      </x:c>
      <x:c r="Q3563" s="51" t="n">
        <x:v>-2024.068</x:v>
      </x:c>
      <x:c r="R3563" s="52" t="n">
        <x:f>IFERROR(Q3563/K3563,"")</x:f>
        <x:v>-70.90548588243537</x:v>
      </x:c>
      <x:c r="S3563" s="53" t="n">
        <x:v>41609</x:v>
      </x:c>
      <x:c r="T3563" s="50" t="str">
        <x:v>EDINET_company_history</x:v>
      </x:c>
      <x:c r="U3563" s="50" t="str">
        <x:v>アステラス製薬株式会社</x:v>
      </x:c>
      <x:c r="V3563" s="54" t="n">
        <x:v>0.0248</x:v>
      </x:c>
      <x:c r="W3563" s="50" t="str">
        <x:v>浦田 泰生</x:v>
      </x:c>
      <x:c r="X3563" s="50" t="b">
        <x:f>AND(COUNT(L3563:O3563)=4,L3563&gt;='設定'!$B$6,M3563&gt;='設定'!$B$6,N3563&gt;='設定'!$B$6,O3563&gt;='設定'!$B$6)</x:f>
        <x:v>0</x:v>
      </x:c>
      <x:c r="Y3563" s="50" t="b">
        <x:f>AND(COUNT(G3563:K3563)=5,P3563&gt;='設定'!$B$7)</x:f>
        <x:v>0</x:v>
      </x:c>
      <x:c r="Z3563" s="50" t="b">
        <x:f>AND(ISNUMBER(R3563),R3563&gt;='設定'!$B$8)</x:f>
        <x:v>0</x:v>
      </x:c>
      <x:c r="AA3563" s="50" t="b">
        <x:f>AND(ISNUMBER(S3563),S3563&gt;=DATE(YEAR('設定'!$B$10)-'設定'!$B$9,MONTH('設定'!$B$10),DAY('設定'!$B$10)))</x:f>
        <x:v>0</x:v>
      </x:c>
      <x:c r="AB3563" s="55" t="b">
        <x:v>0</x:v>
      </x:c>
      <x:c r="AC3563" s="55" t="b">
        <x:v>0</x:v>
      </x:c>
      <x:c r="AD3563" s="50" t="n">
        <x:f>IF(X3563,1,0)+IF(Z3563,1,0)+IF(AA3563,1,0)+IF(AB3563,1,0)</x:f>
        <x:v>0</x:v>
      </x:c>
      <x:c r="AE3563" s="50" t="n">
        <x:f>IF(Y3563,1,0)+IF(Z3563,1,0)+IF(AA3563,1,0)+IF(AB3563,1,0)</x:f>
        <x:v>0</x:v>
      </x:c>
      <x:c r="AF3563" s="50" t="n">
        <x:f>IF(Y3563,1,0)+IF(Z3563,1,0)+IF(AA3563,1,0)+IF(AC3563,1,0)</x:f>
        <x:v>0</x:v>
      </x:c>
      <x:c r="AG3563" s="53" t="n">
        <x:v>44348</x:v>
      </x:c>
      <x:c r="AH3563" s="50" t="str">
        <x:v>S100XTMG</x:v>
      </x:c>
      <x:c r="AI3563" s="50" t="str">
        <x:v>NetSalesSummaryOfBusinessResults</x:v>
      </x:c>
      <x:c r="AJ3563" s="50" t="str">
        <x:v>OperatingIncome</x:v>
      </x:c>
      <x:c r="AK3563" s="53" t="n">
        <x:v>46022</x:v>
      </x:c>
      <x:c r="AL3563" s="50" t="str">
        <x:v>365/365/365/366/365</x:v>
      </x:c>
      <x:c r="AM3563" s="51" t="n">
        <x:v>29274000</x:v>
      </x:c>
      <x:c r="AN3563" s="51" t="n">
        <x:v>2347</x:v>
      </x:c>
      <x:c r="AO3563" s="51" t="n">
        <x:f>IFERROR(AM3563*AN3563,"")</x:f>
        <x:v>68706078000</x:v>
      </x:c>
      <x:c r="AP3563" s="56" t="n">
        <x:f>IFERROR(AO3563/(K3563*1000000),"")</x:f>
        <x:v>2406.8548307994115</x:v>
      </x:c>
      <x:c r="AQ3563" s="57" t="n">
        <x:v>4454590498.333333</x:v>
      </x:c>
      <x:c r="AR3563" s="52" t="n">
        <x:v>0.6930559464208318</x:v>
      </x:c>
      <x:c r="AS3563" s="52" t="n">
        <x:v>-0.7537234042553191</x:v>
      </x:c>
      <x:c r="AT3563" s="55" t="b">
        <x:v>0</x:v>
      </x:c>
      <x:c r="AU3563" s="50" t="str">
        <x:v>repeated_operating_loss;repeated_negative_operating_cf;extreme_valuation_outlier;extreme_profitability_outlier;other_data_quality_issue</x:v>
      </x:c>
      <x:c r="AV3563" s="58" t="n">
        <x:v>-1.1817273028842628</x:v>
      </x:c>
      <x:c r="AW3563" s="50" t="n">
        <x:v>3627</x:v>
      </x:c>
      <x:c r="AX3563" s="50" t="str">
        <x:v>Future Moat</x:v>
      </x:c>
      <x:c r="AY3563" s="50" t="str">
        <x:v>既存適格性フィルター不通過: repeated_operating_loss;repeated_negative_operating_cf;extreme_valuation_outlier;extreme_profitability_outlier;other_data_quality_issue / 年率ボラティリティ60%以上 / ローカル5年最大下落率-60%以下 / 概算PSR15倍以上</x:v>
      </x:c>
      <x:c r="AZ3563" s="59" t="str">
        <x:v>2026-03-25 10:04</x:v>
      </x:c>
      <x:c r="BA3563" s="53" t="n">
        <x:v>41609</x:v>
      </x:c>
      <x:c r="BB3563" s="50"/>
      <x:c r="BC3563" s="50"/>
      <x:c r="BD3563" s="50"/>
    </x:row>
    <x:row r="3564">
      <x:c r="A3564" s="50" t="n">
        <x:v>3563</x:v>
      </x:c>
      <x:c r="B3564" s="50" t="str">
        <x:v>4591</x:v>
      </x:c>
      <x:c r="C3564" s="50" t="str">
        <x:v>4591.T</x:v>
      </x:c>
      <x:c r="D3564" s="50" t="str">
        <x:v>RIBOMIC Inc.</x:v>
      </x:c>
      <x:c r="E3564" s="50" t="str">
        <x:v>Growth Market(Domestic)</x:v>
      </x:c>
      <x:c r="F3564" s="50" t="str">
        <x:v>Pharmaceutical</x:v>
      </x:c>
      <x:c r="G3564" s="51" t="n">
        <x:v>91.963</x:v>
      </x:c>
      <x:c r="H3564" s="51" t="n">
        <x:v>80.909</x:v>
      </x:c>
      <x:c r="I3564" s="51" t="n">
        <x:v>65.969</x:v>
      </x:c>
      <x:c r="J3564" s="51"/>
      <x:c r="K3564" s="51" t="n">
        <x:v>2.107</x:v>
      </x:c>
      <x:c r="L3564" s="52" t="n">
        <x:f>IFERROR(H3564/G3564-1,"")</x:f>
        <x:v>-0.12020051542468158</x:v>
      </x:c>
      <x:c r="M3564" s="52" t="n">
        <x:f>IFERROR(I3564/H3564-1,"")</x:f>
        <x:v>-0.18465189286729544</x:v>
      </x:c>
      <x:c r="N3564" s="52" t="n">
        <x:f>IFERROR(J3564/I3564-1,"")</x:f>
        <x:v>-1</x:v>
      </x:c>
      <x:c r="O3564" s="52" t="str">
        <x:f>IFERROR(K3564/J3564-1,"")</x:f>
      </x:c>
      <x:c r="P3564" s="52" t="n">
        <x:f>IFERROR((K3564/G3564)^(1/4)-1,"")</x:f>
        <x:v>-0.6109433424944939</x:v>
      </x:c>
      <x:c r="Q3564" s="51" t="n">
        <x:v>-1050.589</x:v>
      </x:c>
      <x:c r="R3564" s="52" t="n">
        <x:f>IFERROR(Q3564/K3564,"")</x:f>
        <x:v>-498.6184148077835</x:v>
      </x:c>
      <x:c r="S3564" s="53" t="n">
        <x:v>41883</x:v>
      </x:c>
      <x:c r="T3564" s="50" t="str">
        <x:v>EDINET_company_history</x:v>
      </x:c>
      <x:c r="U3564" s="50" t="str">
        <x:v>楽天証券株式会社</x:v>
      </x:c>
      <x:c r="V3564" s="54" t="n">
        <x:v>0.0626</x:v>
      </x:c>
      <x:c r="W3564" s="50" t="str">
        <x:v>中村 義一</x:v>
      </x:c>
      <x:c r="X3564" s="50" t="b">
        <x:f>AND(COUNT(L3564:O3564)=4,L3564&gt;='設定'!$B$6,M3564&gt;='設定'!$B$6,N3564&gt;='設定'!$B$6,O3564&gt;='設定'!$B$6)</x:f>
        <x:v>0</x:v>
      </x:c>
      <x:c r="Y3564" s="50" t="b">
        <x:f>AND(COUNT(G3564:K3564)=5,P3564&gt;='設定'!$B$7)</x:f>
        <x:v>0</x:v>
      </x:c>
      <x:c r="Z3564" s="50" t="b">
        <x:f>AND(ISNUMBER(R3564),R3564&gt;='設定'!$B$8)</x:f>
        <x:v>0</x:v>
      </x:c>
      <x:c r="AA3564" s="50" t="b">
        <x:f>AND(ISNUMBER(S3564),S3564&gt;=DATE(YEAR('設定'!$B$10)-'設定'!$B$9,MONTH('設定'!$B$10),DAY('設定'!$B$10)))</x:f>
        <x:v>0</x:v>
      </x:c>
      <x:c r="AB3564" s="55" t="b">
        <x:v>0</x:v>
      </x:c>
      <x:c r="AC3564" s="55" t="b">
        <x:v>0</x:v>
      </x:c>
      <x:c r="AD3564" s="50" t="n">
        <x:f>IF(X3564,1,0)+IF(Z3564,1,0)+IF(AA3564,1,0)+IF(AB3564,1,0)</x:f>
        <x:v>0</x:v>
      </x:c>
      <x:c r="AE3564" s="50" t="n">
        <x:f>IF(Y3564,1,0)+IF(Z3564,1,0)+IF(AA3564,1,0)+IF(AB3564,1,0)</x:f>
        <x:v>0</x:v>
      </x:c>
      <x:c r="AF3564" s="50" t="n">
        <x:f>IF(Y3564,1,0)+IF(Z3564,1,0)+IF(AA3564,1,0)+IF(AC3564,1,0)</x:f>
        <x:v>0</x:v>
      </x:c>
      <x:c r="AG3564" s="53" t="n">
        <x:v>44348</x:v>
      </x:c>
      <x:c r="AH3564" s="50" t="str">
        <x:v>S100W0YJ</x:v>
      </x:c>
      <x:c r="AI3564" s="50" t="str">
        <x:v>OperatingRevenueSummaryOfBusinessResults</x:v>
      </x:c>
      <x:c r="AJ3564" s="50" t="str">
        <x:v>OperatingIncome</x:v>
      </x:c>
      <x:c r="AK3564" s="53" t="n">
        <x:v>45747</x:v>
      </x:c>
      <x:c r="AL3564" s="50" t="str">
        <x:v>365/365/365/365</x:v>
      </x:c>
      <x:c r="AM3564" s="51" t="n">
        <x:v>44590140</x:v>
      </x:c>
      <x:c r="AN3564" s="51" t="n">
        <x:v>69</x:v>
      </x:c>
      <x:c r="AO3564" s="51" t="n">
        <x:f>IFERROR(AM3564*AN3564,"")</x:f>
        <x:v>3076719660</x:v>
      </x:c>
      <x:c r="AP3564" s="56" t="n">
        <x:f>IFERROR(AO3564/(K3564*1000000),"")</x:f>
        <x:v>1460.2371428571428</x:v>
      </x:c>
      <x:c r="AQ3564" s="57" t="n">
        <x:v>252930008.33333337</x:v>
      </x:c>
      <x:c r="AR3564" s="52" t="n">
        <x:v>0.6889589785213259</x:v>
      </x:c>
      <x:c r="AS3564" s="52" t="n">
        <x:v>-0.9292035398230089</x:v>
      </x:c>
      <x:c r="AT3564" s="55" t="b">
        <x:v>0</x:v>
      </x:c>
      <x:c r="AU3564" s="50" t="str">
        <x:v>missing_financial_data;repeated_negative_operating_cf;other_data_quality_issue</x:v>
      </x:c>
      <x:c r="AV3564" s="58" t="n">
        <x:v>-0.5475950882023184</x:v>
      </x:c>
      <x:c r="AW3564" s="50" t="n">
        <x:v>3522</x:v>
      </x:c>
      <x:c r="AX3564" s="50" t="str">
        <x:v>Transformation Moat</x:v>
      </x:c>
      <x:c r="AY3564" s="50" t="str">
        <x:v>既存適格性フィルター不通過: missing_financial_data;repeated_negative_operating_cf;other_data_quality_issue / 年率ボラティリティ60%以上 / ローカル5年最大下落率-60%以下 / 概算PSR15倍以上</x:v>
      </x:c>
      <x:c r="AZ3564" s="59" t="str">
        <x:v>2025-06-20 10:43</x:v>
      </x:c>
      <x:c r="BA3564" s="53" t="n">
        <x:v>41883</x:v>
      </x:c>
      <x:c r="BB3564" s="50"/>
      <x:c r="BC3564" s="50"/>
      <x:c r="BD3564" s="50"/>
    </x:row>
    <x:row r="3565">
      <x:c r="A3565" s="50" t="n">
        <x:v>3564</x:v>
      </x:c>
      <x:c r="B3565" s="50" t="str">
        <x:v>7036</x:v>
      </x:c>
      <x:c r="C3565" s="50" t="str">
        <x:v>7036.T</x:v>
      </x:c>
      <x:c r="D3565" s="50" t="str">
        <x:v>eMnet Japan.co.ltd.</x:v>
      </x:c>
      <x:c r="E3565" s="50" t="str">
        <x:v>Growth Market(Domestic)</x:v>
      </x:c>
      <x:c r="F3565" s="50" t="str">
        <x:v>Services</x:v>
      </x:c>
      <x:c r="G3565" s="51"/>
      <x:c r="H3565" s="51" t="n">
        <x:v>1466.689</x:v>
      </x:c>
      <x:c r="I3565" s="51" t="n">
        <x:v>1370.104</x:v>
      </x:c>
      <x:c r="J3565" s="51" t="n">
        <x:v>1329.624</x:v>
      </x:c>
      <x:c r="K3565" s="51" t="n">
        <x:v>1594.782</x:v>
      </x:c>
      <x:c r="L3565" s="52" t="str">
        <x:f>IFERROR(H3565/G3565-1,"")</x:f>
      </x:c>
      <x:c r="M3565" s="52" t="n">
        <x:f>IFERROR(I3565/H3565-1,"")</x:f>
        <x:v>-0.0658524063383581</x:v>
      </x:c>
      <x:c r="N3565" s="52" t="n">
        <x:f>IFERROR(J3565/I3565-1,"")</x:f>
        <x:v>-0.02954520240799241</x:v>
      </x:c>
      <x:c r="O3565" s="52" t="n">
        <x:f>IFERROR(K3565/J3565-1,"")</x:f>
        <x:v>0.19942329560838234</x:v>
      </x:c>
      <x:c r="P3565" s="52" t="str">
        <x:f>IFERROR((K3565/G3565)^(1/4)-1,"")</x:f>
      </x:c>
      <x:c r="Q3565" s="51" t="n">
        <x:v>155.752</x:v>
      </x:c>
      <x:c r="R3565" s="52" t="n">
        <x:f>IFERROR(Q3565/K3565,"")</x:f>
        <x:v>0.09766350510602705</x:v>
      </x:c>
      <x:c r="S3565" s="53" t="n">
        <x:v>43344</x:v>
      </x:c>
      <x:c r="T3565" s="50" t="str">
        <x:v>EDINET_company_history</x:v>
      </x:c>
      <x:c r="U3565" s="50" t="str">
        <x:v>ソフトバンク株式会社</x:v>
      </x:c>
      <x:c r="V3565" s="54" t="n">
        <x:v>0.4091</x:v>
      </x:c>
      <x:c r="W3565" s="50" t="str">
        <x:v>山本 臣一郎</x:v>
      </x:c>
      <x:c r="X3565" s="50" t="b">
        <x:f>AND(COUNT(L3565:O3565)=4,L3565&gt;='設定'!$B$6,M3565&gt;='設定'!$B$6,N3565&gt;='設定'!$B$6,O3565&gt;='設定'!$B$6)</x:f>
        <x:v>0</x:v>
      </x:c>
      <x:c r="Y3565" s="50" t="b">
        <x:f>AND(COUNT(G3565:K3565)=5,P3565&gt;='設定'!$B$7)</x:f>
        <x:v>0</x:v>
      </x:c>
      <x:c r="Z3565" s="50" t="b">
        <x:f>AND(ISNUMBER(R3565),R3565&gt;='設定'!$B$8)</x:f>
        <x:v>0</x:v>
      </x:c>
      <x:c r="AA3565" s="50" t="b">
        <x:f>AND(ISNUMBER(S3565),S3565&gt;=DATE(YEAR('設定'!$B$10)-'設定'!$B$9,MONTH('設定'!$B$10),DAY('設定'!$B$10)))</x:f>
        <x:v>0</x:v>
      </x:c>
      <x:c r="AB3565" s="55" t="b">
        <x:v>0</x:v>
      </x:c>
      <x:c r="AC3565" s="55" t="b">
        <x:v>0</x:v>
      </x:c>
      <x:c r="AD3565" s="50" t="n">
        <x:f>IF(X3565,1,0)+IF(Z3565,1,0)+IF(AA3565,1,0)+IF(AB3565,1,0)</x:f>
        <x:v>0</x:v>
      </x:c>
      <x:c r="AE3565" s="50" t="n">
        <x:f>IF(Y3565,1,0)+IF(Z3565,1,0)+IF(AA3565,1,0)+IF(AB3565,1,0)</x:f>
        <x:v>0</x:v>
      </x:c>
      <x:c r="AF3565" s="50" t="n">
        <x:f>IF(Y3565,1,0)+IF(Z3565,1,0)+IF(AA3565,1,0)+IF(AC3565,1,0)</x:f>
        <x:v>0</x:v>
      </x:c>
      <x:c r="AG3565" s="53" t="n">
        <x:v>44348</x:v>
      </x:c>
      <x:c r="AH3565" s="50" t="str">
        <x:v>S100XVWO</x:v>
      </x:c>
      <x:c r="AI3565" s="50" t="str">
        <x:v>OperatingRevenue1SummaryOfBusinessResults</x:v>
      </x:c>
      <x:c r="AJ3565" s="50" t="str">
        <x:v>OperatingIncome</x:v>
      </x:c>
      <x:c r="AK3565" s="53" t="n">
        <x:v>46022</x:v>
      </x:c>
      <x:c r="AL3565" s="50" t="str">
        <x:v>365/365/366/365</x:v>
      </x:c>
      <x:c r="AM3565" s="51" t="n">
        <x:v>3867600</x:v>
      </x:c>
      <x:c r="AN3565" s="51" t="n">
        <x:v>656</x:v>
      </x:c>
      <x:c r="AO3565" s="51" t="n">
        <x:f>IFERROR(AM3565*AN3565,"")</x:f>
        <x:v>2537145600</x:v>
      </x:c>
      <x:c r="AP3565" s="56" t="n">
        <x:f>IFERROR(AO3565/(K3565*1000000),"")</x:f>
        <x:v>1.5909043367682856</x:v>
      </x:c>
      <x:c r="AQ3565" s="57" t="n">
        <x:v>7302433.333333333</x:v>
      </x:c>
      <x:c r="AR3565" s="52" t="n">
        <x:v>0.5744844458993797</x:v>
      </x:c>
      <x:c r="AS3565" s="52" t="n">
        <x:v>-0.8648506450932743</x:v>
      </x:c>
      <x:c r="AT3565" s="55" t="b">
        <x:v>0</x:v>
      </x:c>
      <x:c r="AU3565" s="50" t="str">
        <x:v>low_liquidity</x:v>
      </x:c>
      <x:c r="AV3565" s="58" t="n">
        <x:v>-0.5012820000398854</x:v>
      </x:c>
      <x:c r="AW3565" s="50" t="n">
        <x:v>3491</x:v>
      </x:c>
      <x:c r="AX3565" s="50" t="str">
        <x:v>Future Moat</x:v>
      </x:c>
      <x:c r="AY3565" s="50" t="str">
        <x:v>既存適格性フィルター不通過: low_liquidity / 60日平均売買代金2,000万円未満 / ローカル5年最大下落率-60%以下</x:v>
      </x:c>
      <x:c r="AZ3565" s="59" t="str">
        <x:v>2026-03-31 15:45</x:v>
      </x:c>
      <x:c r="BA3565" s="53" t="n">
        <x:v>43344</x:v>
      </x:c>
      <x:c r="BB3565" s="50"/>
      <x:c r="BC3565" s="50"/>
      <x:c r="BD3565" s="50"/>
    </x:row>
    <x:row r="3566">
      <x:c r="A3566" s="50" t="n">
        <x:v>3565</x:v>
      </x:c>
      <x:c r="B3566" s="50" t="str">
        <x:v>4886</x:v>
      </x:c>
      <x:c r="C3566" s="50" t="str">
        <x:v>4886.T</x:v>
      </x:c>
      <x:c r="D3566" s="50" t="str">
        <x:v>ASKA Pharmaceutical Holdings Co.,Ltd.</x:v>
      </x:c>
      <x:c r="E3566" s="50" t="str">
        <x:v>Prime Market (Domestic)</x:v>
      </x:c>
      <x:c r="F3566" s="50" t="str">
        <x:v>Pharmaceutical</x:v>
      </x:c>
      <x:c r="G3566" s="51"/>
      <x:c r="H3566" s="51" t="n">
        <x:v>56607</x:v>
      </x:c>
      <x:c r="I3566" s="51" t="n">
        <x:v>60461</x:v>
      </x:c>
      <x:c r="J3566" s="51" t="n">
        <x:v>62843</x:v>
      </x:c>
      <x:c r="K3566" s="51" t="n">
        <x:v>64139</x:v>
      </x:c>
      <x:c r="L3566" s="52" t="str">
        <x:f>IFERROR(H3566/G3566-1,"")</x:f>
      </x:c>
      <x:c r="M3566" s="52" t="n">
        <x:f>IFERROR(I3566/H3566-1,"")</x:f>
        <x:v>0.06808345257653636</x:v>
      </x:c>
      <x:c r="N3566" s="52" t="n">
        <x:f>IFERROR(J3566/I3566-1,"")</x:f>
        <x:v>0.03939729743140208</x:v>
      </x:c>
      <x:c r="O3566" s="52" t="n">
        <x:f>IFERROR(K3566/J3566-1,"")</x:f>
        <x:v>0.020622821953121262</x:v>
      </x:c>
      <x:c r="P3566" s="52" t="str">
        <x:f>IFERROR((K3566/G3566)^(1/4)-1,"")</x:f>
      </x:c>
      <x:c r="Q3566" s="51" t="n">
        <x:v>5331</x:v>
      </x:c>
      <x:c r="R3566" s="52" t="n">
        <x:f>IFERROR(Q3566/K3566,"")</x:f>
        <x:v>0.08311635666287283</x:v>
      </x:c>
      <x:c r="S3566" s="53" t="n">
        <x:v>20333</x:v>
      </x:c>
      <x:c r="T3566" s="50" t="str">
        <x:v>EDINET_company_history</x:v>
      </x:c>
      <x:c r="U3566" s="50" t="str">
        <x:v>日本マスタートラスト信託銀行株式会社（信託口）</x:v>
      </x:c>
      <x:c r="V3566" s="54" t="n">
        <x:v>0.104</x:v>
      </x:c>
      <x:c r="W3566" s="50" t="str">
        <x:v>山口 隆 / 丸尾 篤嗣 / 山口 惣大</x:v>
      </x:c>
      <x:c r="X3566" s="50" t="b">
        <x:f>AND(COUNT(L3566:O3566)=4,L3566&gt;='設定'!$B$6,M3566&gt;='設定'!$B$6,N3566&gt;='設定'!$B$6,O3566&gt;='設定'!$B$6)</x:f>
        <x:v>0</x:v>
      </x:c>
      <x:c r="Y3566" s="50" t="b">
        <x:f>AND(COUNT(G3566:K3566)=5,P3566&gt;='設定'!$B$7)</x:f>
        <x:v>0</x:v>
      </x:c>
      <x:c r="Z3566" s="50" t="b">
        <x:f>AND(ISNUMBER(R3566),R3566&gt;='設定'!$B$8)</x:f>
        <x:v>0</x:v>
      </x:c>
      <x:c r="AA3566" s="50" t="b">
        <x:f>AND(ISNUMBER(S3566),S3566&gt;=DATE(YEAR('設定'!$B$10)-'設定'!$B$9,MONTH('設定'!$B$10),DAY('設定'!$B$10)))</x:f>
        <x:v>0</x:v>
      </x:c>
      <x:c r="AB3566" s="55" t="b">
        <x:v>0</x:v>
      </x:c>
      <x:c r="AC3566" s="55" t="b">
        <x:v>0</x:v>
      </x:c>
      <x:c r="AD3566" s="50" t="n">
        <x:f>IF(X3566,1,0)+IF(Z3566,1,0)+IF(AA3566,1,0)+IF(AB3566,1,0)</x:f>
        <x:v>0</x:v>
      </x:c>
      <x:c r="AE3566" s="50" t="n">
        <x:f>IF(Y3566,1,0)+IF(Z3566,1,0)+IF(AA3566,1,0)+IF(AB3566,1,0)</x:f>
        <x:v>0</x:v>
      </x:c>
      <x:c r="AF3566" s="50" t="n">
        <x:f>IF(Y3566,1,0)+IF(Z3566,1,0)+IF(AA3566,1,0)+IF(AC3566,1,0)</x:f>
        <x:v>0</x:v>
      </x:c>
      <x:c r="AG3566" s="53" t="n">
        <x:v>44348</x:v>
      </x:c>
      <x:c r="AH3566" s="50" t="str">
        <x:v>S100VZL4</x:v>
      </x:c>
      <x:c r="AI3566" s="50" t="str">
        <x:v>NetSalesSummaryOfBusinessResults</x:v>
      </x:c>
      <x:c r="AJ3566" s="50" t="str">
        <x:v>OperatingIncome</x:v>
      </x:c>
      <x:c r="AK3566" s="53" t="n">
        <x:v>45747</x:v>
      </x:c>
      <x:c r="AL3566" s="50" t="str">
        <x:v>365/365/366/365</x:v>
      </x:c>
      <x:c r="AM3566" s="51" t="n">
        <x:v>28365799</x:v>
      </x:c>
      <x:c r="AN3566" s="51" t="n">
        <x:v>2717</x:v>
      </x:c>
      <x:c r="AO3566" s="51" t="n">
        <x:f>IFERROR(AM3566*AN3566,"")</x:f>
        <x:v>77069875883</x:v>
      </x:c>
      <x:c r="AP3566" s="56" t="n">
        <x:f>IFERROR(AO3566/(K3566*1000000),"")</x:f>
        <x:v>1.2016070703160324</x:v>
      </x:c>
      <x:c r="AQ3566" s="57" t="n">
        <x:v>319288665</x:v>
      </x:c>
      <x:c r="AR3566" s="52" t="n">
        <x:v>0.3207499041752548</x:v>
      </x:c>
      <x:c r="AS3566" s="52" t="n">
        <x:v>-0.3001401649760518</x:v>
      </x:c>
      <x:c r="AT3566" s="55" t="b">
        <x:v>1</x:v>
      </x:c>
      <x:c r="AU3566" s="50"/>
      <x:c r="AV3566" s="58" t="n">
        <x:v>-0.0576438836741494</x:v>
      </x:c>
      <x:c r="AW3566" s="50" t="n">
        <x:v>2317</x:v>
      </x:c>
      <x:c r="AX3566" s="50" t="str">
        <x:v>Core Moat</x:v>
      </x:c>
      <x:c r="AY3566" s="50" t="str">
        <x:v>目立つ機械的警告なし（定性確認は別途必要）</x:v>
      </x:c>
      <x:c r="AZ3566" s="59" t="str">
        <x:v>2025-06-20 15:08</x:v>
      </x:c>
      <x:c r="BA3566" s="53" t="n">
        <x:v>20333</x:v>
      </x:c>
      <x:c r="BB3566" s="50"/>
      <x:c r="BC3566" s="50"/>
      <x:c r="BD3566" s="50" t="str">
        <x:v>TOPIX Small 2</x:v>
      </x:c>
    </x:row>
    <x:row r="3567">
      <x:c r="A3567" s="50" t="n">
        <x:v>3566</x:v>
      </x:c>
      <x:c r="B3567" s="50" t="str">
        <x:v>9347</x:v>
      </x:c>
      <x:c r="C3567" s="50" t="str">
        <x:v>9347.T</x:v>
      </x:c>
      <x:c r="D3567" s="50" t="str">
        <x:v>NIPPON KANZAI Holdings Co.,Ltd.</x:v>
      </x:c>
      <x:c r="E3567" s="50" t="str">
        <x:v>Prime Market (Domestic)</x:v>
      </x:c>
      <x:c r="F3567" s="50" t="str">
        <x:v>Services</x:v>
      </x:c>
      <x:c r="G3567" s="51"/>
      <x:c r="H3567" s="51"/>
      <x:c r="I3567" s="51"/>
      <x:c r="J3567" s="51" t="n">
        <x:v>122674</x:v>
      </x:c>
      <x:c r="K3567" s="51" t="n">
        <x:v>139868</x:v>
      </x:c>
      <x:c r="L3567" s="52" t="str">
        <x:f>IFERROR(H3567/G3567-1,"")</x:f>
      </x:c>
      <x:c r="M3567" s="52" t="str">
        <x:f>IFERROR(I3567/H3567-1,"")</x:f>
      </x:c>
      <x:c r="N3567" s="52" t="str">
        <x:f>IFERROR(J3567/I3567-1,"")</x:f>
      </x:c>
      <x:c r="O3567" s="52" t="n">
        <x:f>IFERROR(K3567/J3567-1,"")</x:f>
        <x:v>0.14016009912450889</x:v>
      </x:c>
      <x:c r="P3567" s="52" t="str">
        <x:f>IFERROR((K3567/G3567)^(1/4)-1,"")</x:f>
      </x:c>
      <x:c r="Q3567" s="51" t="n">
        <x:v>8678</x:v>
      </x:c>
      <x:c r="R3567" s="52" t="n">
        <x:f>IFERROR(Q3567/K3567,"")</x:f>
        <x:v>0.06204421311522292</x:v>
      </x:c>
      <x:c r="S3567" s="53" t="n">
        <x:v>34274</x:v>
      </x:c>
      <x:c r="T3567" s="50" t="str">
        <x:v>EDINET_company_history</x:v>
      </x:c>
      <x:c r="U3567" s="50" t="str">
        <x:v>日本サービスマスター有限会社</x:v>
      </x:c>
      <x:c r="V3567" s="54" t="n">
        <x:v>0.3456</x:v>
      </x:c>
      <x:c r="W3567" s="50" t="str">
        <x:v>福田 武 / 福田 慎太郎</x:v>
      </x:c>
      <x:c r="X3567" s="50" t="b">
        <x:f>AND(COUNT(L3567:O3567)=4,L3567&gt;='設定'!$B$6,M3567&gt;='設定'!$B$6,N3567&gt;='設定'!$B$6,O3567&gt;='設定'!$B$6)</x:f>
        <x:v>0</x:v>
      </x:c>
      <x:c r="Y3567" s="50" t="b">
        <x:f>AND(COUNT(G3567:K3567)=5,P3567&gt;='設定'!$B$7)</x:f>
        <x:v>0</x:v>
      </x:c>
      <x:c r="Z3567" s="50" t="b">
        <x:f>AND(ISNUMBER(R3567),R3567&gt;='設定'!$B$8)</x:f>
        <x:v>0</x:v>
      </x:c>
      <x:c r="AA3567" s="50" t="b">
        <x:f>AND(ISNUMBER(S3567),S3567&gt;=DATE(YEAR('設定'!$B$10)-'設定'!$B$9,MONTH('設定'!$B$10),DAY('設定'!$B$10)))</x:f>
        <x:v>0</x:v>
      </x:c>
      <x:c r="AB3567" s="55" t="b">
        <x:v>0</x:v>
      </x:c>
      <x:c r="AC3567" s="55" t="b">
        <x:v>0</x:v>
      </x:c>
      <x:c r="AD3567" s="50" t="n">
        <x:f>IF(X3567,1,0)+IF(Z3567,1,0)+IF(AA3567,1,0)+IF(AB3567,1,0)</x:f>
        <x:v>0</x:v>
      </x:c>
      <x:c r="AE3567" s="50" t="n">
        <x:f>IF(Y3567,1,0)+IF(Z3567,1,0)+IF(AA3567,1,0)+IF(AB3567,1,0)</x:f>
        <x:v>0</x:v>
      </x:c>
      <x:c r="AF3567" s="50" t="n">
        <x:f>IF(Y3567,1,0)+IF(Z3567,1,0)+IF(AA3567,1,0)+IF(AC3567,1,0)</x:f>
        <x:v>0</x:v>
      </x:c>
      <x:c r="AG3567" s="53" t="n">
        <x:v>44348</x:v>
      </x:c>
      <x:c r="AH3567" s="50" t="str">
        <x:v>S100VZ9X</x:v>
      </x:c>
      <x:c r="AI3567" s="50" t="str">
        <x:v>NetSalesSummaryOfBusinessResults</x:v>
      </x:c>
      <x:c r="AJ3567" s="50" t="str">
        <x:v>OperatingIncome</x:v>
      </x:c>
      <x:c r="AK3567" s="53" t="n">
        <x:v>45747</x:v>
      </x:c>
      <x:c r="AL3567" s="50" t="str">
        <x:v>366/365</x:v>
      </x:c>
      <x:c r="AM3567" s="51" t="n">
        <x:v>36321206</x:v>
      </x:c>
      <x:c r="AN3567" s="51" t="n">
        <x:v>2701</x:v>
      </x:c>
      <x:c r="AO3567" s="51" t="n">
        <x:f>IFERROR(AM3567*AN3567,"")</x:f>
        <x:v>98103577406</x:v>
      </x:c>
      <x:c r="AP3567" s="56" t="n">
        <x:f>IFERROR(AO3567/(K3567*1000000),"")</x:f>
        <x:v>0.7014011597077244</x:v>
      </x:c>
      <x:c r="AQ3567" s="57" t="n">
        <x:v>216675366.66666663</x:v>
      </x:c>
      <x:c r="AR3567" s="52" t="n">
        <x:v>0.1612638127787013</x:v>
      </x:c>
      <x:c r="AS3567" s="52" t="n">
        <x:v>-0.1521136891504492</x:v>
      </x:c>
      <x:c r="AT3567" s="55" t="b">
        <x:v>1</x:v>
      </x:c>
      <x:c r="AU3567" s="50"/>
      <x:c r="AV3567" s="58" t="n">
        <x:v>0.2220694603300355</x:v>
      </x:c>
      <x:c r="AW3567" s="50" t="n">
        <x:v>618</x:v>
      </x:c>
      <x:c r="AX3567" s="50" t="str">
        <x:v>Core Moat</x:v>
      </x:c>
      <x:c r="AY3567" s="50" t="str">
        <x:v>目立つ機械的警告なし（定性確認は別途必要）</x:v>
      </x:c>
      <x:c r="AZ3567" s="59" t="str">
        <x:v>2025-06-18 14:00</x:v>
      </x:c>
      <x:c r="BA3567" s="53" t="n">
        <x:v>34274</x:v>
      </x:c>
      <x:c r="BB3567" s="50"/>
      <x:c r="BC3567" s="50"/>
      <x:c r="BD3567" s="50" t="str">
        <x:v>TOPIX Small 2</x:v>
      </x:c>
    </x:row>
    <x:row r="3568">
      <x:c r="A3568" s="50" t="n">
        <x:v>3567</x:v>
      </x:c>
      <x:c r="B3568" s="50" t="str">
        <x:v>7375</x:v>
      </x:c>
      <x:c r="C3568" s="50" t="str">
        <x:v>7375.T</x:v>
      </x:c>
      <x:c r="D3568" s="50" t="str">
        <x:v>REFINVERSE Group,Inc.</x:v>
      </x:c>
      <x:c r="E3568" s="50" t="str">
        <x:v>Growth Market(Domestic)</x:v>
      </x:c>
      <x:c r="F3568" s="50" t="str">
        <x:v>Services</x:v>
      </x:c>
      <x:c r="G3568" s="51"/>
      <x:c r="H3568" s="51" t="n">
        <x:v>3732.902</x:v>
      </x:c>
      <x:c r="I3568" s="51" t="n">
        <x:v>4472.006</x:v>
      </x:c>
      <x:c r="J3568" s="51" t="n">
        <x:v>3852.638</x:v>
      </x:c>
      <x:c r="K3568" s="51" t="n">
        <x:v>4070.479</x:v>
      </x:c>
      <x:c r="L3568" s="52" t="str">
        <x:f>IFERROR(H3568/G3568-1,"")</x:f>
      </x:c>
      <x:c r="M3568" s="52" t="n">
        <x:f>IFERROR(I3568/H3568-1,"")</x:f>
        <x:v>0.19799716145776136</x:v>
      </x:c>
      <x:c r="N3568" s="52" t="n">
        <x:f>IFERROR(J3568/I3568-1,"")</x:f>
        <x:v>-0.1384989197241686</x:v>
      </x:c>
      <x:c r="O3568" s="52" t="n">
        <x:f>IFERROR(K3568/J3568-1,"")</x:f>
        <x:v>0.05654333472285744</x:v>
      </x:c>
      <x:c r="P3568" s="52" t="str">
        <x:f>IFERROR((K3568/G3568)^(1/4)-1,"")</x:f>
      </x:c>
      <x:c r="Q3568" s="51" t="n">
        <x:v>182.224</x:v>
      </x:c>
      <x:c r="R3568" s="52" t="n">
        <x:f>IFERROR(Q3568/K3568,"")</x:f>
        <x:v>0.04476721290049648</x:v>
      </x:c>
      <x:c r="S3568" s="53" t="n">
        <x:v>42552</x:v>
      </x:c>
      <x:c r="T3568" s="50" t="str">
        <x:v>EDINET_company_history</x:v>
      </x:c>
      <x:c r="U3568" s="50" t="str">
        <x:v>三菱ケミカル株式会社</x:v>
      </x:c>
      <x:c r="V3568" s="54" t="n">
        <x:v>0.1045</x:v>
      </x:c>
      <x:c r="W3568" s="50" t="str">
        <x:v>越智 晶</x:v>
      </x:c>
      <x:c r="X3568" s="50" t="b">
        <x:f>AND(COUNT(L3568:O3568)=4,L3568&gt;='設定'!$B$6,M3568&gt;='設定'!$B$6,N3568&gt;='設定'!$B$6,O3568&gt;='設定'!$B$6)</x:f>
        <x:v>0</x:v>
      </x:c>
      <x:c r="Y3568" s="50" t="b">
        <x:f>AND(COUNT(G3568:K3568)=5,P3568&gt;='設定'!$B$7)</x:f>
        <x:v>0</x:v>
      </x:c>
      <x:c r="Z3568" s="50" t="b">
        <x:f>AND(ISNUMBER(R3568),R3568&gt;='設定'!$B$8)</x:f>
        <x:v>0</x:v>
      </x:c>
      <x:c r="AA3568" s="50" t="b">
        <x:f>AND(ISNUMBER(S3568),S3568&gt;=DATE(YEAR('設定'!$B$10)-'設定'!$B$9,MONTH('設定'!$B$10),DAY('設定'!$B$10)))</x:f>
        <x:v>0</x:v>
      </x:c>
      <x:c r="AB3568" s="55" t="b">
        <x:v>0</x:v>
      </x:c>
      <x:c r="AC3568" s="55" t="b">
        <x:v>0</x:v>
      </x:c>
      <x:c r="AD3568" s="50" t="n">
        <x:f>IF(X3568,1,0)+IF(Z3568,1,0)+IF(AA3568,1,0)+IF(AB3568,1,0)</x:f>
        <x:v>0</x:v>
      </x:c>
      <x:c r="AE3568" s="50" t="n">
        <x:f>IF(Y3568,1,0)+IF(Z3568,1,0)+IF(AA3568,1,0)+IF(AB3568,1,0)</x:f>
        <x:v>0</x:v>
      </x:c>
      <x:c r="AF3568" s="50" t="n">
        <x:f>IF(Y3568,1,0)+IF(Z3568,1,0)+IF(AA3568,1,0)+IF(AC3568,1,0)</x:f>
        <x:v>0</x:v>
      </x:c>
      <x:c r="AG3568" s="53" t="n">
        <x:v>44378</x:v>
      </x:c>
      <x:c r="AH3568" s="50" t="str">
        <x:v>S100WS5X</x:v>
      </x:c>
      <x:c r="AI3568" s="50" t="str">
        <x:v>NetSalesSummaryOfBusinessResults</x:v>
      </x:c>
      <x:c r="AJ3568" s="50" t="str">
        <x:v>OperatingIncome</x:v>
      </x:c>
      <x:c r="AK3568" s="53" t="n">
        <x:v>45838</x:v>
      </x:c>
      <x:c r="AL3568" s="50" t="str">
        <x:v>365/365/366/365</x:v>
      </x:c>
      <x:c r="AM3568" s="51" t="n">
        <x:v>3348321</x:v>
      </x:c>
      <x:c r="AN3568" s="51" t="n">
        <x:v>1447</x:v>
      </x:c>
      <x:c r="AO3568" s="51" t="n">
        <x:f>IFERROR(AM3568*AN3568,"")</x:f>
        <x:v>4845020487</x:v>
      </x:c>
      <x:c r="AP3568" s="56" t="n">
        <x:f>IFERROR(AO3568/(K3568*1000000),"")</x:f>
        <x:v>1.1902826392176449</x:v>
      </x:c>
      <x:c r="AQ3568" s="57" t="n">
        <x:v>2318416866.6666665</x:v>
      </x:c>
      <x:c r="AR3568" s="52" t="n">
        <x:v>0.6874719175013874</x:v>
      </x:c>
      <x:c r="AS3568" s="52" t="n">
        <x:v>-0.7693561532192339</x:v>
      </x:c>
      <x:c r="AT3568" s="55" t="b">
        <x:v>0</x:v>
      </x:c>
      <x:c r="AU3568" s="50" t="str">
        <x:v>low_equity_ratio;excessive_leverage</x:v>
      </x:c>
      <x:c r="AV3568" s="58" t="n">
        <x:v>-0.0877719607898982</x:v>
      </x:c>
      <x:c r="AW3568" s="50" t="n">
        <x:v>2525</x:v>
      </x:c>
      <x:c r="AX3568" s="50" t="str">
        <x:v>Future Moat</x:v>
      </x:c>
      <x:c r="AY3568" s="50" t="str">
        <x:v>既存適格性フィルター不通過: low_equity_ratio;excessive_leverage / 年率ボラティリティ60%以上 / ローカル5年最大下落率-60%以下</x:v>
      </x:c>
      <x:c r="AZ3568" s="59" t="str">
        <x:v>2025-09-30 15:32</x:v>
      </x:c>
      <x:c r="BA3568" s="53" t="n">
        <x:v>42552</x:v>
      </x:c>
      <x:c r="BB3568" s="50"/>
      <x:c r="BC3568" s="50"/>
      <x:c r="BD3568" s="50"/>
    </x:row>
    <x:row r="3569">
      <x:c r="A3569" s="50" t="n">
        <x:v>3568</x:v>
      </x:c>
      <x:c r="B3569" s="50" t="str">
        <x:v>9332</x:v>
      </x:c>
      <x:c r="C3569" s="50" t="str">
        <x:v>9332.T</x:v>
      </x:c>
      <x:c r="D3569" s="50" t="str">
        <x:v>NISSO HOLDINGS Co.,Ltd.</x:v>
      </x:c>
      <x:c r="E3569" s="50" t="str">
        <x:v>Prime Market (Domestic)</x:v>
      </x:c>
      <x:c r="F3569" s="50" t="str">
        <x:v>Services</x:v>
      </x:c>
      <x:c r="G3569" s="51"/>
      <x:c r="H3569" s="51"/>
      <x:c r="I3569" s="51"/>
      <x:c r="J3569" s="51" t="n">
        <x:v>96858</x:v>
      </x:c>
      <x:c r="K3569" s="51" t="n">
        <x:v>101560</x:v>
      </x:c>
      <x:c r="L3569" s="52" t="str">
        <x:f>IFERROR(H3569/G3569-1,"")</x:f>
      </x:c>
      <x:c r="M3569" s="52" t="str">
        <x:f>IFERROR(I3569/H3569-1,"")</x:f>
      </x:c>
      <x:c r="N3569" s="52" t="str">
        <x:f>IFERROR(J3569/I3569-1,"")</x:f>
      </x:c>
      <x:c r="O3569" s="52" t="n">
        <x:f>IFERROR(K3569/J3569-1,"")</x:f>
        <x:v>0.04854529310950051</x:v>
      </x:c>
      <x:c r="P3569" s="52" t="str">
        <x:f>IFERROR((K3569/G3569)^(1/4)-1,"")</x:f>
      </x:c>
      <x:c r="Q3569" s="51" t="n">
        <x:v>3555</x:v>
      </x:c>
      <x:c r="R3569" s="52" t="n">
        <x:f>IFERROR(Q3569/K3569,"")</x:f>
        <x:v>0.035003938558487595</x:v>
      </x:c>
      <x:c r="S3569" s="53" t="n">
        <x:v>43160</x:v>
      </x:c>
      <x:c r="T3569" s="50" t="str">
        <x:v>EDINET_company_history</x:v>
      </x:c>
      <x:c r="U3569" s="50" t="str">
        <x:v>ＮＳホールディングス株式会社</x:v>
      </x:c>
      <x:c r="V3569" s="54" t="n">
        <x:v>0.4217</x:v>
      </x:c>
      <x:c r="W3569" s="50" t="str">
        <x:v>清水 竜一</x:v>
      </x:c>
      <x:c r="X3569" s="50" t="b">
        <x:f>AND(COUNT(L3569:O3569)=4,L3569&gt;='設定'!$B$6,M3569&gt;='設定'!$B$6,N3569&gt;='設定'!$B$6,O3569&gt;='設定'!$B$6)</x:f>
        <x:v>0</x:v>
      </x:c>
      <x:c r="Y3569" s="50" t="b">
        <x:f>AND(COUNT(G3569:K3569)=5,P3569&gt;='設定'!$B$7)</x:f>
        <x:v>0</x:v>
      </x:c>
      <x:c r="Z3569" s="50" t="b">
        <x:f>AND(ISNUMBER(R3569),R3569&gt;='設定'!$B$8)</x:f>
        <x:v>0</x:v>
      </x:c>
      <x:c r="AA3569" s="50" t="b">
        <x:f>AND(ISNUMBER(S3569),S3569&gt;=DATE(YEAR('設定'!$B$10)-'設定'!$B$9,MONTH('設定'!$B$10),DAY('設定'!$B$10)))</x:f>
        <x:v>0</x:v>
      </x:c>
      <x:c r="AB3569" s="55" t="b">
        <x:v>0</x:v>
      </x:c>
      <x:c r="AC3569" s="55" t="b">
        <x:v>0</x:v>
      </x:c>
      <x:c r="AD3569" s="50" t="n">
        <x:f>IF(X3569,1,0)+IF(Z3569,1,0)+IF(AA3569,1,0)+IF(AB3569,1,0)</x:f>
        <x:v>0</x:v>
      </x:c>
      <x:c r="AE3569" s="50" t="n">
        <x:f>IF(Y3569,1,0)+IF(Z3569,1,0)+IF(AA3569,1,0)+IF(AB3569,1,0)</x:f>
        <x:v>0</x:v>
      </x:c>
      <x:c r="AF3569" s="50" t="n">
        <x:f>IF(Y3569,1,0)+IF(Z3569,1,0)+IF(AA3569,1,0)+IF(AC3569,1,0)</x:f>
        <x:v>0</x:v>
      </x:c>
      <x:c r="AG3569" s="53" t="n">
        <x:v>44348</x:v>
      </x:c>
      <x:c r="AH3569" s="50" t="str">
        <x:v>S100W6W0</x:v>
      </x:c>
      <x:c r="AI3569" s="50" t="str">
        <x:v>NetSalesSummaryOfBusinessResults</x:v>
      </x:c>
      <x:c r="AJ3569" s="50" t="str">
        <x:v>OperatingIncome</x:v>
      </x:c>
      <x:c r="AK3569" s="53" t="n">
        <x:v>45747</x:v>
      </x:c>
      <x:c r="AL3569" s="50" t="str">
        <x:v>366/365</x:v>
      </x:c>
      <x:c r="AM3569" s="51" t="n">
        <x:v>32994520</x:v>
      </x:c>
      <x:c r="AN3569" s="51" t="n">
        <x:v>570</x:v>
      </x:c>
      <x:c r="AO3569" s="51" t="n">
        <x:f>IFERROR(AM3569*AN3569,"")</x:f>
        <x:v>18806876400</x:v>
      </x:c>
      <x:c r="AP3569" s="56" t="n">
        <x:f>IFERROR(AO3569/(K3569*1000000),"")</x:f>
        <x:v>0.18517995667585663</x:v>
      </x:c>
      <x:c r="AQ3569" s="57" t="n">
        <x:v>117959080</x:v>
      </x:c>
      <x:c r="AR3569" s="52" t="n">
        <x:v>0.316046311879122</x:v>
      </x:c>
      <x:c r="AS3569" s="52" t="n">
        <x:v>-0.397552354209899</x:v>
      </x:c>
      <x:c r="AT3569" s="55" t="b">
        <x:v>1</x:v>
      </x:c>
      <x:c r="AU3569" s="50"/>
      <x:c r="AV3569" s="58" t="n">
        <x:v>-0.0086551398499713</x:v>
      </x:c>
      <x:c r="AW3569" s="50" t="n">
        <x:v>1938</x:v>
      </x:c>
      <x:c r="AX3569" s="50" t="str">
        <x:v>Future Moat</x:v>
      </x:c>
      <x:c r="AY3569" s="50" t="str">
        <x:v>目立つ機械的警告なし（定性確認は別途必要）</x:v>
      </x:c>
      <x:c r="AZ3569" s="59" t="str">
        <x:v>2025-06-26 13:02</x:v>
      </x:c>
      <x:c r="BA3569" s="53" t="n">
        <x:v>43160</x:v>
      </x:c>
      <x:c r="BB3569" s="50"/>
      <x:c r="BC3569" s="50"/>
      <x:c r="BD3569" s="50" t="str">
        <x:v>TOPIX Small 2</x:v>
      </x:c>
    </x:row>
    <x:row r="3570">
      <x:c r="A3570" s="50" t="n">
        <x:v>3569</x:v>
      </x:c>
      <x:c r="B3570" s="50" t="str">
        <x:v>4887</x:v>
      </x:c>
      <x:c r="C3570" s="50" t="str">
        <x:v>4887.T</x:v>
      </x:c>
      <x:c r="D3570" s="50" t="str">
        <x:v>SAWAI GROUP HOLDINGS Co.,Ltd.</x:v>
      </x:c>
      <x:c r="E3570" s="50" t="str">
        <x:v>Prime Market (Domestic)</x:v>
      </x:c>
      <x:c r="F3570" s="50" t="str">
        <x:v>Pharmaceutical</x:v>
      </x:c>
      <x:c r="G3570" s="51"/>
      <x:c r="H3570" s="51" t="n">
        <x:v>193816</x:v>
      </x:c>
      <x:c r="I3570" s="51" t="n">
        <x:v>163702</x:v>
      </x:c>
      <x:c r="J3570" s="51" t="n">
        <x:v>176862</x:v>
      </x:c>
      <x:c r="K3570" s="51" t="n">
        <x:v>189024</x:v>
      </x:c>
      <x:c r="L3570" s="52" t="str">
        <x:f>IFERROR(H3570/G3570-1,"")</x:f>
      </x:c>
      <x:c r="M3570" s="52" t="n">
        <x:f>IFERROR(I3570/H3570-1,"")</x:f>
        <x:v>-0.15537416931522685</x:v>
      </x:c>
      <x:c r="N3570" s="52" t="n">
        <x:f>IFERROR(J3570/I3570-1,"")</x:f>
        <x:v>0.08038997690926197</x:v>
      </x:c>
      <x:c r="O3570" s="52" t="n">
        <x:f>IFERROR(K3570/J3570-1,"")</x:f>
        <x:v>0.06876547816942025</x:v>
      </x:c>
      <x:c r="P3570" s="52" t="str">
        <x:f>IFERROR((K3570/G3570)^(1/4)-1,"")</x:f>
      </x:c>
      <x:c r="Q3570" s="51" t="n">
        <x:v>4050</x:v>
      </x:c>
      <x:c r="R3570" s="52" t="n">
        <x:f>IFERROR(Q3570/K3570,"")</x:f>
        <x:v>0.02142585068562722</x:v>
      </x:c>
      <x:c r="S3570" s="53" t="n">
        <x:v>36861</x:v>
      </x:c>
      <x:c r="T3570" s="50" t="str">
        <x:v>EDINET_company_history</x:v>
      </x:c>
      <x:c r="U3570" s="50" t="str">
        <x:v>日本マスタートラスト信託銀行株式会社（信託口）</x:v>
      </x:c>
      <x:c r="V3570" s="54" t="n">
        <x:v>0.1936</x:v>
      </x:c>
      <x:c r="W3570" s="50" t="str">
        <x:v>澤 井 光 郎</x:v>
      </x:c>
      <x:c r="X3570" s="50" t="b">
        <x:f>AND(COUNT(L3570:O3570)=4,L3570&gt;='設定'!$B$6,M3570&gt;='設定'!$B$6,N3570&gt;='設定'!$B$6,O3570&gt;='設定'!$B$6)</x:f>
        <x:v>0</x:v>
      </x:c>
      <x:c r="Y3570" s="50" t="b">
        <x:f>AND(COUNT(G3570:K3570)=5,P3570&gt;='設定'!$B$7)</x:f>
        <x:v>0</x:v>
      </x:c>
      <x:c r="Z3570" s="50" t="b">
        <x:f>AND(ISNUMBER(R3570),R3570&gt;='設定'!$B$8)</x:f>
        <x:v>0</x:v>
      </x:c>
      <x:c r="AA3570" s="50" t="b">
        <x:f>AND(ISNUMBER(S3570),S3570&gt;=DATE(YEAR('設定'!$B$10)-'設定'!$B$9,MONTH('設定'!$B$10),DAY('設定'!$B$10)))</x:f>
        <x:v>0</x:v>
      </x:c>
      <x:c r="AB3570" s="55" t="b">
        <x:v>0</x:v>
      </x:c>
      <x:c r="AC3570" s="55" t="b">
        <x:v>0</x:v>
      </x:c>
      <x:c r="AD3570" s="50" t="n">
        <x:f>IF(X3570,1,0)+IF(Z3570,1,0)+IF(AA3570,1,0)+IF(AB3570,1,0)</x:f>
        <x:v>0</x:v>
      </x:c>
      <x:c r="AE3570" s="50" t="n">
        <x:f>IF(Y3570,1,0)+IF(Z3570,1,0)+IF(AA3570,1,0)+IF(AB3570,1,0)</x:f>
        <x:v>0</x:v>
      </x:c>
      <x:c r="AF3570" s="50" t="n">
        <x:f>IF(Y3570,1,0)+IF(Z3570,1,0)+IF(AA3570,1,0)+IF(AC3570,1,0)</x:f>
        <x:v>0</x:v>
      </x:c>
      <x:c r="AG3570" s="53" t="n">
        <x:v>44348</x:v>
      </x:c>
      <x:c r="AH3570" s="50" t="str">
        <x:v>S100W39J</x:v>
      </x:c>
      <x:c r="AI3570" s="50" t="str">
        <x:v>RevenueIFRSSummaryOfBusinessResults</x:v>
      </x:c>
      <x:c r="AJ3570" s="50" t="str">
        <x:v>OperatingProfitLossIFRS</x:v>
      </x:c>
      <x:c r="AK3570" s="53" t="n">
        <x:v>45747</x:v>
      </x:c>
      <x:c r="AL3570" s="50" t="str">
        <x:v>365/365/366/365</x:v>
      </x:c>
      <x:c r="AM3570" s="51" t="n">
        <x:v>115451317</x:v>
      </x:c>
      <x:c r="AN3570" s="51" t="n">
        <x:v>1732</x:v>
      </x:c>
      <x:c r="AO3570" s="51" t="n">
        <x:f>IFERROR(AM3570*AN3570,"")</x:f>
        <x:v>199961681044</x:v>
      </x:c>
      <x:c r="AP3570" s="56" t="n">
        <x:f>IFERROR(AO3570/(K3570*1000000),"")</x:f>
        <x:v>1.0578639804680887</x:v>
      </x:c>
      <x:c r="AQ3570" s="57" t="n">
        <x:v>848996655.8333334</x:v>
      </x:c>
      <x:c r="AR3570" s="52" t="n">
        <x:v>0.2796424104282787</x:v>
      </x:c>
      <x:c r="AS3570" s="52" t="n">
        <x:v>-0.3465167689140513</x:v>
      </x:c>
      <x:c r="AT3570" s="55" t="b">
        <x:v>0</x:v>
      </x:c>
      <x:c r="AU3570" s="50" t="str">
        <x:v>missing_financial_data</x:v>
      </x:c>
      <x:c r="AV3570" s="58" t="n">
        <x:v>0.2936653123239489</x:v>
      </x:c>
      <x:c r="AW3570" s="50" t="n">
        <x:v>445</x:v>
      </x:c>
      <x:c r="AX3570" s="50" t="str">
        <x:v>Core Moat</x:v>
      </x:c>
      <x:c r="AY3570" s="50" t="str">
        <x:v>既存適格性フィルター不通過: missing_financial_data</x:v>
      </x:c>
      <x:c r="AZ3570" s="59" t="str">
        <x:v>2025-06-24 15:05</x:v>
      </x:c>
      <x:c r="BA3570" s="53" t="n">
        <x:v>36861</x:v>
      </x:c>
      <x:c r="BB3570" s="50"/>
      <x:c r="BC3570" s="50"/>
      <x:c r="BD3570" s="50" t="str">
        <x:v>TOPIX Mid400</x:v>
      </x:c>
    </x:row>
    <x:row r="3571">
      <x:c r="A3571" s="50" t="n">
        <x:v>3570</x:v>
      </x:c>
      <x:c r="B3571" s="50" t="str">
        <x:v>2656</x:v>
      </x:c>
      <x:c r="C3571" s="50" t="str">
        <x:v>2656.T</x:v>
      </x:c>
      <x:c r="D3571" s="50" t="str">
        <x:v>Vector HOLDINGS Inc.</x:v>
      </x:c>
      <x:c r="E3571" s="50" t="str">
        <x:v>Standard Market(Domestic)</x:v>
      </x:c>
      <x:c r="F3571" s="50" t="str">
        <x:v>Retail Trade</x:v>
      </x:c>
      <x:c r="G3571" s="51"/>
      <x:c r="H3571" s="51"/>
      <x:c r="I3571" s="51" t="n">
        <x:v>246.164</x:v>
      </x:c>
      <x:c r="J3571" s="51" t="n">
        <x:v>157.782</x:v>
      </x:c>
      <x:c r="K3571" s="51" t="n">
        <x:v>143.323</x:v>
      </x:c>
      <x:c r="L3571" s="52" t="str">
        <x:f>IFERROR(H3571/G3571-1,"")</x:f>
      </x:c>
      <x:c r="M3571" s="52" t="str">
        <x:f>IFERROR(I3571/H3571-1,"")</x:f>
      </x:c>
      <x:c r="N3571" s="52" t="n">
        <x:f>IFERROR(J3571/I3571-1,"")</x:f>
        <x:v>-0.3590370647210802</x:v>
      </x:c>
      <x:c r="O3571" s="52" t="n">
        <x:f>IFERROR(K3571/J3571-1,"")</x:f>
        <x:v>-0.09163909698191175</x:v>
      </x:c>
      <x:c r="P3571" s="52" t="str">
        <x:f>IFERROR((K3571/G3571)^(1/4)-1,"")</x:f>
      </x:c>
      <x:c r="Q3571" s="51" t="n">
        <x:v>-457.154</x:v>
      </x:c>
      <x:c r="R3571" s="52" t="n">
        <x:f>IFERROR(Q3571/K3571,"")</x:f>
        <x:v>-3.18967646504748</x:v>
      </x:c>
      <x:c r="S3571" s="53" t="n">
        <x:v>36739</x:v>
      </x:c>
      <x:c r="T3571" s="50" t="str">
        <x:v>EDINET_company_history</x:v>
      </x:c>
      <x:c r="U3571" s="50" t="str">
        <x:v>株式会社T's International</x:v>
      </x:c>
      <x:c r="V3571" s="54" t="n">
        <x:v>0.20582</x:v>
      </x:c>
      <x:c r="W3571" s="50" t="str">
        <x:v>轟木 一博 / 岩井 美和子</x:v>
      </x:c>
      <x:c r="X3571" s="50" t="b">
        <x:f>AND(COUNT(L3571:O3571)=4,L3571&gt;='設定'!$B$6,M3571&gt;='設定'!$B$6,N3571&gt;='設定'!$B$6,O3571&gt;='設定'!$B$6)</x:f>
        <x:v>0</x:v>
      </x:c>
      <x:c r="Y3571" s="50" t="b">
        <x:f>AND(COUNT(G3571:K3571)=5,P3571&gt;='設定'!$B$7)</x:f>
        <x:v>0</x:v>
      </x:c>
      <x:c r="Z3571" s="50" t="b">
        <x:f>AND(ISNUMBER(R3571),R3571&gt;='設定'!$B$8)</x:f>
        <x:v>0</x:v>
      </x:c>
      <x:c r="AA3571" s="50" t="b">
        <x:f>AND(ISNUMBER(S3571),S3571&gt;=DATE(YEAR('設定'!$B$10)-'設定'!$B$9,MONTH('設定'!$B$10),DAY('設定'!$B$10)))</x:f>
        <x:v>0</x:v>
      </x:c>
      <x:c r="AB3571" s="55" t="b">
        <x:v>0</x:v>
      </x:c>
      <x:c r="AC3571" s="55" t="b">
        <x:v>0</x:v>
      </x:c>
      <x:c r="AD3571" s="50" t="n">
        <x:f>IF(X3571,1,0)+IF(Z3571,1,0)+IF(AA3571,1,0)+IF(AB3571,1,0)</x:f>
        <x:v>0</x:v>
      </x:c>
      <x:c r="AE3571" s="50" t="n">
        <x:f>IF(Y3571,1,0)+IF(Z3571,1,0)+IF(AA3571,1,0)+IF(AB3571,1,0)</x:f>
        <x:v>0</x:v>
      </x:c>
      <x:c r="AF3571" s="50" t="n">
        <x:f>IF(Y3571,1,0)+IF(Z3571,1,0)+IF(AA3571,1,0)+IF(AC3571,1,0)</x:f>
        <x:v>0</x:v>
      </x:c>
      <x:c r="AG3571" s="53" t="n">
        <x:v>44348</x:v>
      </x:c>
      <x:c r="AH3571" s="50" t="str">
        <x:v>S100W9GQ</x:v>
      </x:c>
      <x:c r="AI3571" s="50" t="str">
        <x:v>NetSalesSummaryOfBusinessResults</x:v>
      </x:c>
      <x:c r="AJ3571" s="50" t="str">
        <x:v>OperatingIncome</x:v>
      </x:c>
      <x:c r="AK3571" s="53" t="n">
        <x:v>45747</x:v>
      </x:c>
      <x:c r="AL3571" s="50" t="str">
        <x:v>365/366/365</x:v>
      </x:c>
      <x:c r="AM3571" s="51" t="n">
        <x:v>19919800</x:v>
      </x:c>
      <x:c r="AN3571" s="51" t="n">
        <x:v>183</x:v>
      </x:c>
      <x:c r="AO3571" s="51" t="n">
        <x:f>IFERROR(AM3571*AN3571,"")</x:f>
        <x:v>3645323400</x:v>
      </x:c>
      <x:c r="AP3571" s="56" t="n">
        <x:f>IFERROR(AO3571/(K3571*1000000),"")</x:f>
        <x:v>25.434322474410944</x:v>
      </x:c>
      <x:c r="AQ3571" s="57" t="n">
        <x:v>160490510</x:v>
      </x:c>
      <x:c r="AR3571" s="52" t="n">
        <x:v>0.6783058261699968</x:v>
      </x:c>
      <x:c r="AS3571" s="52" t="n">
        <x:v>-0.8480725623582767</x:v>
      </x:c>
      <x:c r="AT3571" s="55" t="b">
        <x:v>0</x:v>
      </x:c>
      <x:c r="AU3571" s="50" t="str">
        <x:v>low_equity_ratio;repeated_operating_loss;repeated_negative_operating_cf;excessive_leverage;extreme_profitability_outlier</x:v>
      </x:c>
      <x:c r="AV3571" s="58" t="n">
        <x:v>-1.2820602180836762</x:v>
      </x:c>
      <x:c r="AW3571" s="50" t="n">
        <x:v>3630</x:v>
      </x:c>
      <x:c r="AX3571" s="50" t="str">
        <x:v>Transformation Moat</x:v>
      </x:c>
      <x:c r="AY3571" s="50" t="str">
        <x:v>既存適格性フィルター不通過: low_equity_ratio;repeated_operating_loss;repeated_negative_operating_cf;excessive_leverage;extreme_profitability_outlier / 年率ボラティリティ60%以上 / ローカル5年最大下落率-60%以下 / 概算PSR15倍以上</x:v>
      </x:c>
      <x:c r="AZ3571" s="59" t="str">
        <x:v>2025-06-30 15:31</x:v>
      </x:c>
      <x:c r="BA3571" s="53" t="n">
        <x:v>36739</x:v>
      </x:c>
      <x:c r="BB3571" s="50"/>
      <x:c r="BC3571" s="50"/>
      <x:c r="BD3571" s="50"/>
    </x:row>
    <x:row r="3572">
      <x:c r="A3572" s="50" t="n">
        <x:v>3571</x:v>
      </x:c>
      <x:c r="B3572" s="50" t="str">
        <x:v>4881</x:v>
      </x:c>
      <x:c r="C3572" s="50" t="str">
        <x:v>4881.T</x:v>
      </x:c>
      <x:c r="D3572" s="50" t="str">
        <x:v>FunPep Company Limited</x:v>
      </x:c>
      <x:c r="E3572" s="50" t="str">
        <x:v>Growth Market(Domestic)</x:v>
      </x:c>
      <x:c r="F3572" s="50" t="str">
        <x:v>Pharmaceutical</x:v>
      </x:c>
      <x:c r="G3572" s="51"/>
      <x:c r="H3572" s="51" t="n">
        <x:v>1.067</x:v>
      </x:c>
      <x:c r="I3572" s="51" t="n">
        <x:v>0.53</x:v>
      </x:c>
      <x:c r="J3572" s="51" t="n">
        <x:v>6.127</x:v>
      </x:c>
      <x:c r="K3572" s="51" t="n">
        <x:v>0.314</x:v>
      </x:c>
      <x:c r="L3572" s="52" t="str">
        <x:f>IFERROR(H3572/G3572-1,"")</x:f>
      </x:c>
      <x:c r="M3572" s="52" t="n">
        <x:f>IFERROR(I3572/H3572-1,"")</x:f>
        <x:v>-0.5032802249297095</x:v>
      </x:c>
      <x:c r="N3572" s="52" t="n">
        <x:f>IFERROR(J3572/I3572-1,"")</x:f>
        <x:v>10.560377358490564</x:v>
      </x:c>
      <x:c r="O3572" s="52" t="n">
        <x:f>IFERROR(K3572/J3572-1,"")</x:f>
        <x:v>-0.9487514281051085</x:v>
      </x:c>
      <x:c r="P3572" s="52" t="str">
        <x:f>IFERROR((K3572/G3572)^(1/4)-1,"")</x:f>
      </x:c>
      <x:c r="Q3572" s="51" t="n">
        <x:v>-1648.668</x:v>
      </x:c>
      <x:c r="R3572" s="52" t="n">
        <x:f>IFERROR(Q3572/K3572,"")</x:f>
        <x:v>-5250.535031847134</x:v>
      </x:c>
      <x:c r="S3572" s="53" t="n">
        <x:v>44166</x:v>
      </x:c>
      <x:c r="T3572" s="50" t="str">
        <x:v>EDINET_company_history</x:v>
      </x:c>
      <x:c r="U3572" s="50" t="str">
        <x:v>塩野義製薬株式会社</x:v>
      </x:c>
      <x:c r="V3572" s="54" t="n">
        <x:v>0.0661</x:v>
      </x:c>
      <x:c r="W3572" s="50" t="str">
        <x:v>三好 稔美</x:v>
      </x:c>
      <x:c r="X3572" s="50" t="b">
        <x:f>AND(COUNT(L3572:O3572)=4,L3572&gt;='設定'!$B$6,M3572&gt;='設定'!$B$6,N3572&gt;='設定'!$B$6,O3572&gt;='設定'!$B$6)</x:f>
        <x:v>0</x:v>
      </x:c>
      <x:c r="Y3572" s="50" t="b">
        <x:f>AND(COUNT(G3572:K3572)=5,P3572&gt;='設定'!$B$7)</x:f>
        <x:v>0</x:v>
      </x:c>
      <x:c r="Z3572" s="50" t="b">
        <x:f>AND(ISNUMBER(R3572),R3572&gt;='設定'!$B$8)</x:f>
        <x:v>0</x:v>
      </x:c>
      <x:c r="AA3572" s="50" t="b">
        <x:f>AND(ISNUMBER(S3572),S3572&gt;=DATE(YEAR('設定'!$B$10)-'設定'!$B$9,MONTH('設定'!$B$10),DAY('設定'!$B$10)))</x:f>
        <x:v>0</x:v>
      </x:c>
      <x:c r="AB3572" s="55" t="b">
        <x:v>0</x:v>
      </x:c>
      <x:c r="AC3572" s="55" t="b">
        <x:v>0</x:v>
      </x:c>
      <x:c r="AD3572" s="50" t="n">
        <x:f>IF(X3572,1,0)+IF(Z3572,1,0)+IF(AA3572,1,0)+IF(AB3572,1,0)</x:f>
        <x:v>0</x:v>
      </x:c>
      <x:c r="AE3572" s="50" t="n">
        <x:f>IF(Y3572,1,0)+IF(Z3572,1,0)+IF(AA3572,1,0)+IF(AB3572,1,0)</x:f>
        <x:v>0</x:v>
      </x:c>
      <x:c r="AF3572" s="50" t="n">
        <x:f>IF(Y3572,1,0)+IF(Z3572,1,0)+IF(AA3572,1,0)+IF(AC3572,1,0)</x:f>
        <x:v>0</x:v>
      </x:c>
      <x:c r="AG3572" s="53" t="n">
        <x:v>44348</x:v>
      </x:c>
      <x:c r="AH3572" s="50" t="str">
        <x:v>S100XTDT</x:v>
      </x:c>
      <x:c r="AI3572" s="50" t="str">
        <x:v>BusinessRevenueSummaryOfBusinessResults</x:v>
      </x:c>
      <x:c r="AJ3572" s="50" t="str">
        <x:v>OperatingIncome</x:v>
      </x:c>
      <x:c r="AK3572" s="53" t="n">
        <x:v>46022</x:v>
      </x:c>
      <x:c r="AL3572" s="50" t="str">
        <x:v>365/365/366/365</x:v>
      </x:c>
      <x:c r="AM3572" s="51" t="n">
        <x:v>40563800</x:v>
      </x:c>
      <x:c r="AN3572" s="51" t="n">
        <x:v>58</x:v>
      </x:c>
      <x:c r="AO3572" s="51" t="n">
        <x:f>IFERROR(AM3572*AN3572,"")</x:f>
        <x:v>2352700400</x:v>
      </x:c>
      <x:c r="AP3572" s="56" t="n">
        <x:f>IFERROR(AO3572/(K3572*1000000),"")</x:f>
        <x:v>7492.676433121019</x:v>
      </x:c>
      <x:c r="AQ3572" s="57" t="n">
        <x:v>198747886.66666663</x:v>
      </x:c>
      <x:c r="AR3572" s="52" t="n">
        <x:v>0.6368488015422299</x:v>
      </x:c>
      <x:c r="AS3572" s="52" t="n">
        <x:v>-0.8823529411764706</x:v>
      </x:c>
      <x:c r="AT3572" s="55" t="b">
        <x:v>0</x:v>
      </x:c>
      <x:c r="AU3572" s="50" t="str">
        <x:v>missing_financial_data;low_equity_ratio;repeated_negative_operating_cf;excessive_leverage</x:v>
      </x:c>
      <x:c r="AV3572" s="58" t="n">
        <x:v>-0.6041660661103305</x:v>
      </x:c>
      <x:c r="AW3572" s="50" t="n">
        <x:v>3547</x:v>
      </x:c>
      <x:c r="AX3572" s="50" t="str">
        <x:v>Transformation Moat</x:v>
      </x:c>
      <x:c r="AY3572" s="50" t="str">
        <x:v>既存適格性フィルター不通過: missing_financial_data;low_equity_ratio;repeated_negative_operating_cf;excessive_leverage / 年率ボラティリティ60%以上 / ローカル5年最大下落率-60%以下 / 概算PSR15倍以上</x:v>
      </x:c>
      <x:c r="AZ3572" s="59" t="str">
        <x:v>2026-03-24 17:00</x:v>
      </x:c>
      <x:c r="BA3572" s="53" t="n">
        <x:v>44166</x:v>
      </x:c>
      <x:c r="BB3572" s="50"/>
      <x:c r="BC3572" s="50"/>
      <x:c r="BD3572" s="50"/>
    </x:row>
    <x:row r="3573">
      <x:c r="A3573" s="50" t="n">
        <x:v>3572</x:v>
      </x:c>
      <x:c r="B3573" s="50" t="str">
        <x:v>1432</x:v>
      </x:c>
      <x:c r="C3573" s="50" t="str">
        <x:v>1432.T</x:v>
      </x:c>
      <x:c r="D3573" s="50" t="str">
        <x:v>DORYOKU Co.,Ltd.</x:v>
      </x:c>
      <x:c r="E3573" s="50" t="str">
        <x:v>PRO Market</x:v>
      </x:c>
      <x:c r="F3573" s="50" t="str">
        <x:v>Construction</x:v>
      </x:c>
      <x:c r="G3573" s="51"/>
      <x:c r="H3573" s="51"/>
      <x:c r="I3573" s="51"/>
      <x:c r="J3573" s="51"/>
      <x:c r="K3573" s="51"/>
      <x:c r="L3573" s="52" t="str">
        <x:f>IFERROR(H3573/G3573-1,"")</x:f>
      </x:c>
      <x:c r="M3573" s="52" t="str">
        <x:f>IFERROR(I3573/H3573-1,"")</x:f>
      </x:c>
      <x:c r="N3573" s="52" t="str">
        <x:f>IFERROR(J3573/I3573-1,"")</x:f>
      </x:c>
      <x:c r="O3573" s="52" t="str">
        <x:f>IFERROR(K3573/J3573-1,"")</x:f>
      </x:c>
      <x:c r="P3573" s="52" t="str">
        <x:f>IFERROR((K3573/G3573)^(1/4)-1,"")</x:f>
      </x:c>
      <x:c r="Q3573" s="51"/>
      <x:c r="R3573" s="52" t="str">
        <x:f>IFERROR(Q3573/K3573,"")</x:f>
      </x:c>
      <x:c r="S3573" s="53" t="n">
        <x:v>44348</x:v>
      </x:c>
      <x:c r="T3573" s="50" t="str">
        <x:v>not_identified_before_local_window</x:v>
      </x:c>
      <x:c r="U3573" s="50"/>
      <x:c r="V3573" s="54"/>
      <x:c r="W3573" s="50"/>
      <x:c r="X3573" s="50" t="b">
        <x:f>AND(COUNT(L3573:O3573)=4,L3573&gt;='設定'!$B$6,M3573&gt;='設定'!$B$6,N3573&gt;='設定'!$B$6,O3573&gt;='設定'!$B$6)</x:f>
        <x:v>0</x:v>
      </x:c>
      <x:c r="Y3573" s="50" t="b">
        <x:f>AND(COUNT(G3573:K3573)=5,P3573&gt;='設定'!$B$7)</x:f>
        <x:v>0</x:v>
      </x:c>
      <x:c r="Z3573" s="50" t="b">
        <x:f>AND(ISNUMBER(R3573),R3573&gt;='設定'!$B$8)</x:f>
        <x:v>0</x:v>
      </x:c>
      <x:c r="AA3573" s="50" t="b">
        <x:f>AND(ISNUMBER(S3573),S3573&gt;=DATE(YEAR('設定'!$B$10)-'設定'!$B$9,MONTH('設定'!$B$10),DAY('設定'!$B$10)))</x:f>
        <x:v>0</x:v>
      </x:c>
      <x:c r="AB3573" s="55" t="b">
        <x:v>0</x:v>
      </x:c>
      <x:c r="AC3573" s="55" t="b">
        <x:v>0</x:v>
      </x:c>
      <x:c r="AD3573" s="50" t="n">
        <x:f>IF(X3573,1,0)+IF(Z3573,1,0)+IF(AA3573,1,0)+IF(AB3573,1,0)</x:f>
        <x:v>0</x:v>
      </x:c>
      <x:c r="AE3573" s="50" t="n">
        <x:f>IF(Y3573,1,0)+IF(Z3573,1,0)+IF(AA3573,1,0)+IF(AB3573,1,0)</x:f>
        <x:v>0</x:v>
      </x:c>
      <x:c r="AF3573" s="50" t="n">
        <x:f>IF(Y3573,1,0)+IF(Z3573,1,0)+IF(AA3573,1,0)+IF(AC3573,1,0)</x:f>
        <x:v>0</x:v>
      </x:c>
      <x:c r="AG3573" s="53" t="n">
        <x:v>44348</x:v>
      </x:c>
      <x:c r="AH3573" s="50"/>
      <x:c r="AI3573" s="50"/>
      <x:c r="AJ3573" s="50"/>
      <x:c r="AK3573" s="53"/>
      <x:c r="AL3573" s="50"/>
      <x:c r="AM3573" s="51"/>
      <x:c r="AN3573" s="51" t="n">
        <x:v>174</x:v>
      </x:c>
      <x:c r="AO3573" s="51" t="n">
        <x:f>IFERROR(AM3573*AN3573,"")</x:f>
        <x:v>0</x:v>
      </x:c>
      <x:c r="AP3573" s="56" t="str">
        <x:f>IFERROR(AO3573/(K3573*1000000),"")</x:f>
      </x:c>
      <x:c r="AQ3573" s="57" t="n">
        <x:v>0</x:v>
      </x:c>
      <x:c r="AR3573" s="52" t="n">
        <x:v>0</x:v>
      </x:c>
      <x:c r="AS3573" s="52" t="n">
        <x:v>0</x:v>
      </x:c>
      <x:c r="AT3573" s="55" t="b">
        <x:v>0</x:v>
      </x:c>
      <x:c r="AU3573" s="50" t="str">
        <x:v>low_liquidity</x:v>
      </x:c>
      <x:c r="AV3573" s="58" t="n">
        <x:v>0.1808536777355755</x:v>
      </x:c>
      <x:c r="AW3573" s="50" t="n">
        <x:v>822</x:v>
      </x:c>
      <x:c r="AX3573" s="50" t="str">
        <x:v>Discovery</x:v>
      </x:c>
      <x:c r="AY3573" s="50" t="str">
        <x:v>既存適格性フィルター不通過: low_liquidity / 60日平均売買代金2,000万円未満</x:v>
      </x:c>
      <x:c r="AZ3573" s="59"/>
      <x:c r="BA3573" s="53"/>
      <x:c r="BB3573" s="50"/>
      <x:c r="BC3573" s="50"/>
      <x:c r="BD3573" s="50"/>
    </x:row>
    <x:row r="3574">
      <x:c r="A3574" s="50" t="n">
        <x:v>3573</x:v>
      </x:c>
      <x:c r="B3574" s="50" t="str">
        <x:v>1445</x:v>
      </x:c>
      <x:c r="C3574" s="50" t="str">
        <x:v>1445.T</x:v>
      </x:c>
      <x:c r="D3574" s="50" t="str">
        <x:v>Hikari Holdings Co.,Ltd.</x:v>
      </x:c>
      <x:c r="E3574" s="50" t="str">
        <x:v>PRO Market</x:v>
      </x:c>
      <x:c r="F3574" s="50" t="str">
        <x:v>Construction</x:v>
      </x:c>
      <x:c r="G3574" s="51"/>
      <x:c r="H3574" s="51"/>
      <x:c r="I3574" s="51"/>
      <x:c r="J3574" s="51"/>
      <x:c r="K3574" s="51"/>
      <x:c r="L3574" s="52" t="str">
        <x:f>IFERROR(H3574/G3574-1,"")</x:f>
      </x:c>
      <x:c r="M3574" s="52" t="str">
        <x:f>IFERROR(I3574/H3574-1,"")</x:f>
      </x:c>
      <x:c r="N3574" s="52" t="str">
        <x:f>IFERROR(J3574/I3574-1,"")</x:f>
      </x:c>
      <x:c r="O3574" s="52" t="str">
        <x:f>IFERROR(K3574/J3574-1,"")</x:f>
      </x:c>
      <x:c r="P3574" s="52" t="str">
        <x:f>IFERROR((K3574/G3574)^(1/4)-1,"")</x:f>
      </x:c>
      <x:c r="Q3574" s="51"/>
      <x:c r="R3574" s="52" t="str">
        <x:f>IFERROR(Q3574/K3574,"")</x:f>
      </x:c>
      <x:c r="S3574" s="53" t="n">
        <x:v>44348</x:v>
      </x:c>
      <x:c r="T3574" s="50" t="str">
        <x:v>not_identified_before_local_window</x:v>
      </x:c>
      <x:c r="U3574" s="50"/>
      <x:c r="V3574" s="54"/>
      <x:c r="W3574" s="50"/>
      <x:c r="X3574" s="50" t="b">
        <x:f>AND(COUNT(L3574:O3574)=4,L3574&gt;='設定'!$B$6,M3574&gt;='設定'!$B$6,N3574&gt;='設定'!$B$6,O3574&gt;='設定'!$B$6)</x:f>
        <x:v>0</x:v>
      </x:c>
      <x:c r="Y3574" s="50" t="b">
        <x:f>AND(COUNT(G3574:K3574)=5,P3574&gt;='設定'!$B$7)</x:f>
        <x:v>0</x:v>
      </x:c>
      <x:c r="Z3574" s="50" t="b">
        <x:f>AND(ISNUMBER(R3574),R3574&gt;='設定'!$B$8)</x:f>
        <x:v>0</x:v>
      </x:c>
      <x:c r="AA3574" s="50" t="b">
        <x:f>AND(ISNUMBER(S3574),S3574&gt;=DATE(YEAR('設定'!$B$10)-'設定'!$B$9,MONTH('設定'!$B$10),DAY('設定'!$B$10)))</x:f>
        <x:v>0</x:v>
      </x:c>
      <x:c r="AB3574" s="55" t="b">
        <x:v>0</x:v>
      </x:c>
      <x:c r="AC3574" s="55" t="b">
        <x:v>0</x:v>
      </x:c>
      <x:c r="AD3574" s="50" t="n">
        <x:f>IF(X3574,1,0)+IF(Z3574,1,0)+IF(AA3574,1,0)+IF(AB3574,1,0)</x:f>
        <x:v>0</x:v>
      </x:c>
      <x:c r="AE3574" s="50" t="n">
        <x:f>IF(Y3574,1,0)+IF(Z3574,1,0)+IF(AA3574,1,0)+IF(AB3574,1,0)</x:f>
        <x:v>0</x:v>
      </x:c>
      <x:c r="AF3574" s="50" t="n">
        <x:f>IF(Y3574,1,0)+IF(Z3574,1,0)+IF(AA3574,1,0)+IF(AC3574,1,0)</x:f>
        <x:v>0</x:v>
      </x:c>
      <x:c r="AG3574" s="53" t="n">
        <x:v>44348</x:v>
      </x:c>
      <x:c r="AH3574" s="50"/>
      <x:c r="AI3574" s="50"/>
      <x:c r="AJ3574" s="50"/>
      <x:c r="AK3574" s="53"/>
      <x:c r="AL3574" s="50"/>
      <x:c r="AM3574" s="51"/>
      <x:c r="AN3574" s="51" t="n">
        <x:v>2900</x:v>
      </x:c>
      <x:c r="AO3574" s="51" t="n">
        <x:f>IFERROR(AM3574*AN3574,"")</x:f>
        <x:v>0</x:v>
      </x:c>
      <x:c r="AP3574" s="56" t="str">
        <x:f>IFERROR(AO3574/(K3574*1000000),"")</x:f>
      </x:c>
      <x:c r="AQ3574" s="57" t="n">
        <x:v>0</x:v>
      </x:c>
      <x:c r="AR3574" s="52" t="n">
        <x:v>0</x:v>
      </x:c>
      <x:c r="AS3574" s="52" t="n">
        <x:v>0</x:v>
      </x:c>
      <x:c r="AT3574" s="55" t="b">
        <x:v>0</x:v>
      </x:c>
      <x:c r="AU3574" s="50" t="str">
        <x:v>low_liquidity</x:v>
      </x:c>
      <x:c r="AV3574" s="58" t="n">
        <x:v>0.1808536777355755</x:v>
      </x:c>
      <x:c r="AW3574" s="50" t="n">
        <x:v>823</x:v>
      </x:c>
      <x:c r="AX3574" s="50" t="str">
        <x:v>Discovery</x:v>
      </x:c>
      <x:c r="AY3574" s="50" t="str">
        <x:v>既存適格性フィルター不通過: low_liquidity / 60日平均売買代金2,000万円未満</x:v>
      </x:c>
      <x:c r="AZ3574" s="59"/>
      <x:c r="BA3574" s="53"/>
      <x:c r="BB3574" s="50"/>
      <x:c r="BC3574" s="50"/>
      <x:c r="BD3574" s="50"/>
    </x:row>
    <x:row r="3575">
      <x:c r="A3575" s="50" t="n">
        <x:v>3574</x:v>
      </x:c>
      <x:c r="B3575" s="50" t="str">
        <x:v>1452</x:v>
      </x:c>
      <x:c r="C3575" s="50" t="str">
        <x:v>1452.T</x:v>
      </x:c>
      <x:c r="D3575" s="50" t="str">
        <x:v>YOKOHAMA WRIGHT Industries Co.,LTD</x:v>
      </x:c>
      <x:c r="E3575" s="50" t="str">
        <x:v>PRO Market</x:v>
      </x:c>
      <x:c r="F3575" s="50" t="str">
        <x:v>Construction</x:v>
      </x:c>
      <x:c r="G3575" s="51"/>
      <x:c r="H3575" s="51"/>
      <x:c r="I3575" s="51"/>
      <x:c r="J3575" s="51"/>
      <x:c r="K3575" s="51"/>
      <x:c r="L3575" s="52" t="str">
        <x:f>IFERROR(H3575/G3575-1,"")</x:f>
      </x:c>
      <x:c r="M3575" s="52" t="str">
        <x:f>IFERROR(I3575/H3575-1,"")</x:f>
      </x:c>
      <x:c r="N3575" s="52" t="str">
        <x:f>IFERROR(J3575/I3575-1,"")</x:f>
      </x:c>
      <x:c r="O3575" s="52" t="str">
        <x:f>IFERROR(K3575/J3575-1,"")</x:f>
      </x:c>
      <x:c r="P3575" s="52" t="str">
        <x:f>IFERROR((K3575/G3575)^(1/4)-1,"")</x:f>
      </x:c>
      <x:c r="Q3575" s="51"/>
      <x:c r="R3575" s="52" t="str">
        <x:f>IFERROR(Q3575/K3575,"")</x:f>
      </x:c>
      <x:c r="S3575" s="53" t="n">
        <x:v>44348</x:v>
      </x:c>
      <x:c r="T3575" s="50" t="str">
        <x:v>not_identified_before_local_window</x:v>
      </x:c>
      <x:c r="U3575" s="50"/>
      <x:c r="V3575" s="54"/>
      <x:c r="W3575" s="50"/>
      <x:c r="X3575" s="50" t="b">
        <x:f>AND(COUNT(L3575:O3575)=4,L3575&gt;='設定'!$B$6,M3575&gt;='設定'!$B$6,N3575&gt;='設定'!$B$6,O3575&gt;='設定'!$B$6)</x:f>
        <x:v>0</x:v>
      </x:c>
      <x:c r="Y3575" s="50" t="b">
        <x:f>AND(COUNT(G3575:K3575)=5,P3575&gt;='設定'!$B$7)</x:f>
        <x:v>0</x:v>
      </x:c>
      <x:c r="Z3575" s="50" t="b">
        <x:f>AND(ISNUMBER(R3575),R3575&gt;='設定'!$B$8)</x:f>
        <x:v>0</x:v>
      </x:c>
      <x:c r="AA3575" s="50" t="b">
        <x:f>AND(ISNUMBER(S3575),S3575&gt;=DATE(YEAR('設定'!$B$10)-'設定'!$B$9,MONTH('設定'!$B$10),DAY('設定'!$B$10)))</x:f>
        <x:v>0</x:v>
      </x:c>
      <x:c r="AB3575" s="55" t="b">
        <x:v>0</x:v>
      </x:c>
      <x:c r="AC3575" s="55" t="b">
        <x:v>0</x:v>
      </x:c>
      <x:c r="AD3575" s="50" t="n">
        <x:f>IF(X3575,1,0)+IF(Z3575,1,0)+IF(AA3575,1,0)+IF(AB3575,1,0)</x:f>
        <x:v>0</x:v>
      </x:c>
      <x:c r="AE3575" s="50" t="n">
        <x:f>IF(Y3575,1,0)+IF(Z3575,1,0)+IF(AA3575,1,0)+IF(AB3575,1,0)</x:f>
        <x:v>0</x:v>
      </x:c>
      <x:c r="AF3575" s="50" t="n">
        <x:f>IF(Y3575,1,0)+IF(Z3575,1,0)+IF(AA3575,1,0)+IF(AC3575,1,0)</x:f>
        <x:v>0</x:v>
      </x:c>
      <x:c r="AG3575" s="53" t="n">
        <x:v>44348</x:v>
      </x:c>
      <x:c r="AH3575" s="50"/>
      <x:c r="AI3575" s="50"/>
      <x:c r="AJ3575" s="50"/>
      <x:c r="AK3575" s="53"/>
      <x:c r="AL3575" s="50"/>
      <x:c r="AM3575" s="51"/>
      <x:c r="AN3575" s="51" t="n">
        <x:v>18530</x:v>
      </x:c>
      <x:c r="AO3575" s="51" t="n">
        <x:f>IFERROR(AM3575*AN3575,"")</x:f>
        <x:v>0</x:v>
      </x:c>
      <x:c r="AP3575" s="56" t="str">
        <x:f>IFERROR(AO3575/(K3575*1000000),"")</x:f>
      </x:c>
      <x:c r="AQ3575" s="57" t="n">
        <x:v>0</x:v>
      </x:c>
      <x:c r="AR3575" s="52" t="n">
        <x:v>0</x:v>
      </x:c>
      <x:c r="AS3575" s="52" t="n">
        <x:v>0</x:v>
      </x:c>
      <x:c r="AT3575" s="55" t="b">
        <x:v>0</x:v>
      </x:c>
      <x:c r="AU3575" s="50" t="str">
        <x:v>low_liquidity</x:v>
      </x:c>
      <x:c r="AV3575" s="58" t="n">
        <x:v>0.1808536777355755</x:v>
      </x:c>
      <x:c r="AW3575" s="50" t="n">
        <x:v>814</x:v>
      </x:c>
      <x:c r="AX3575" s="50" t="str">
        <x:v>Discovery</x:v>
      </x:c>
      <x:c r="AY3575" s="50" t="str">
        <x:v>既存適格性フィルター不通過: low_liquidity / 60日平均売買代金2,000万円未満</x:v>
      </x:c>
      <x:c r="AZ3575" s="59"/>
      <x:c r="BA3575" s="53"/>
      <x:c r="BB3575" s="50"/>
      <x:c r="BC3575" s="50"/>
      <x:c r="BD3575" s="50"/>
    </x:row>
    <x:row r="3576">
      <x:c r="A3576" s="50" t="n">
        <x:v>3575</x:v>
      </x:c>
      <x:c r="B3576" s="50" t="str">
        <x:v>2452</x:v>
      </x:c>
      <x:c r="C3576" s="50" t="str">
        <x:v>2452.T</x:v>
      </x:c>
      <x:c r="D3576" s="50" t="str">
        <x:v>Computer Mind Co.,Ltd.</x:v>
      </x:c>
      <x:c r="E3576" s="50" t="str">
        <x:v>PRO Market</x:v>
      </x:c>
      <x:c r="F3576" s="50" t="str">
        <x:v>Information &amp; Communication</x:v>
      </x:c>
      <x:c r="G3576" s="51"/>
      <x:c r="H3576" s="51"/>
      <x:c r="I3576" s="51"/>
      <x:c r="J3576" s="51"/>
      <x:c r="K3576" s="51"/>
      <x:c r="L3576" s="52" t="str">
        <x:f>IFERROR(H3576/G3576-1,"")</x:f>
      </x:c>
      <x:c r="M3576" s="52" t="str">
        <x:f>IFERROR(I3576/H3576-1,"")</x:f>
      </x:c>
      <x:c r="N3576" s="52" t="str">
        <x:f>IFERROR(J3576/I3576-1,"")</x:f>
      </x:c>
      <x:c r="O3576" s="52" t="str">
        <x:f>IFERROR(K3576/J3576-1,"")</x:f>
      </x:c>
      <x:c r="P3576" s="52" t="str">
        <x:f>IFERROR((K3576/G3576)^(1/4)-1,"")</x:f>
      </x:c>
      <x:c r="Q3576" s="51"/>
      <x:c r="R3576" s="52" t="str">
        <x:f>IFERROR(Q3576/K3576,"")</x:f>
      </x:c>
      <x:c r="S3576" s="53" t="n">
        <x:v>44348</x:v>
      </x:c>
      <x:c r="T3576" s="50" t="str">
        <x:v>not_identified_before_local_window</x:v>
      </x:c>
      <x:c r="U3576" s="50"/>
      <x:c r="V3576" s="54"/>
      <x:c r="W3576" s="50"/>
      <x:c r="X3576" s="50" t="b">
        <x:f>AND(COUNT(L3576:O3576)=4,L3576&gt;='設定'!$B$6,M3576&gt;='設定'!$B$6,N3576&gt;='設定'!$B$6,O3576&gt;='設定'!$B$6)</x:f>
        <x:v>0</x:v>
      </x:c>
      <x:c r="Y3576" s="50" t="b">
        <x:f>AND(COUNT(G3576:K3576)=5,P3576&gt;='設定'!$B$7)</x:f>
        <x:v>0</x:v>
      </x:c>
      <x:c r="Z3576" s="50" t="b">
        <x:f>AND(ISNUMBER(R3576),R3576&gt;='設定'!$B$8)</x:f>
        <x:v>0</x:v>
      </x:c>
      <x:c r="AA3576" s="50" t="b">
        <x:f>AND(ISNUMBER(S3576),S3576&gt;=DATE(YEAR('設定'!$B$10)-'設定'!$B$9,MONTH('設定'!$B$10),DAY('設定'!$B$10)))</x:f>
        <x:v>0</x:v>
      </x:c>
      <x:c r="AB3576" s="55" t="b">
        <x:v>0</x:v>
      </x:c>
      <x:c r="AC3576" s="55" t="b">
        <x:v>0</x:v>
      </x:c>
      <x:c r="AD3576" s="50" t="n">
        <x:f>IF(X3576,1,0)+IF(Z3576,1,0)+IF(AA3576,1,0)+IF(AB3576,1,0)</x:f>
        <x:v>0</x:v>
      </x:c>
      <x:c r="AE3576" s="50" t="n">
        <x:f>IF(Y3576,1,0)+IF(Z3576,1,0)+IF(AA3576,1,0)+IF(AB3576,1,0)</x:f>
        <x:v>0</x:v>
      </x:c>
      <x:c r="AF3576" s="50" t="n">
        <x:f>IF(Y3576,1,0)+IF(Z3576,1,0)+IF(AA3576,1,0)+IF(AC3576,1,0)</x:f>
        <x:v>0</x:v>
      </x:c>
      <x:c r="AG3576" s="53" t="n">
        <x:v>44348</x:v>
      </x:c>
      <x:c r="AH3576" s="50"/>
      <x:c r="AI3576" s="50"/>
      <x:c r="AJ3576" s="50"/>
      <x:c r="AK3576" s="53"/>
      <x:c r="AL3576" s="50"/>
      <x:c r="AM3576" s="51"/>
      <x:c r="AN3576" s="51" t="n">
        <x:v>412</x:v>
      </x:c>
      <x:c r="AO3576" s="51" t="n">
        <x:f>IFERROR(AM3576*AN3576,"")</x:f>
        <x:v>0</x:v>
      </x:c>
      <x:c r="AP3576" s="56" t="str">
        <x:f>IFERROR(AO3576/(K3576*1000000),"")</x:f>
      </x:c>
      <x:c r="AQ3576" s="57" t="n">
        <x:v>0</x:v>
      </x:c>
      <x:c r="AR3576" s="52" t="n">
        <x:v>0.0292575582934507</x:v>
      </x:c>
      <x:c r="AS3576" s="52" t="n">
        <x:v>0</x:v>
      </x:c>
      <x:c r="AT3576" s="55" t="b">
        <x:v>0</x:v>
      </x:c>
      <x:c r="AU3576" s="50" t="str">
        <x:v>low_liquidity</x:v>
      </x:c>
      <x:c r="AV3576" s="58" t="n">
        <x:v>0.3454460552136456</x:v>
      </x:c>
      <x:c r="AW3576" s="50" t="n">
        <x:v>321</x:v>
      </x:c>
      <x:c r="AX3576" s="50" t="str">
        <x:v>Discovery</x:v>
      </x:c>
      <x:c r="AY3576" s="50" t="str">
        <x:v>既存適格性フィルター不通過: low_liquidity / 60日平均売買代金2,000万円未満</x:v>
      </x:c>
      <x:c r="AZ3576" s="59"/>
      <x:c r="BA3576" s="53"/>
      <x:c r="BB3576" s="50"/>
      <x:c r="BC3576" s="50"/>
      <x:c r="BD3576" s="50"/>
    </x:row>
    <x:row r="3577">
      <x:c r="A3577" s="50" t="n">
        <x:v>3576</x:v>
      </x:c>
      <x:c r="B3577" s="50" t="str">
        <x:v>2985</x:v>
      </x:c>
      <x:c r="C3577" s="50" t="str">
        <x:v>2985.T</x:v>
      </x:c>
      <x:c r="D3577" s="50" t="str">
        <x:v>First Stage Corporation</x:v>
      </x:c>
      <x:c r="E3577" s="50" t="str">
        <x:v>PRO Market</x:v>
      </x:c>
      <x:c r="F3577" s="50" t="str">
        <x:v>Real Estate</x:v>
      </x:c>
      <x:c r="G3577" s="51"/>
      <x:c r="H3577" s="51"/>
      <x:c r="I3577" s="51"/>
      <x:c r="J3577" s="51"/>
      <x:c r="K3577" s="51"/>
      <x:c r="L3577" s="52" t="str">
        <x:f>IFERROR(H3577/G3577-1,"")</x:f>
      </x:c>
      <x:c r="M3577" s="52" t="str">
        <x:f>IFERROR(I3577/H3577-1,"")</x:f>
      </x:c>
      <x:c r="N3577" s="52" t="str">
        <x:f>IFERROR(J3577/I3577-1,"")</x:f>
      </x:c>
      <x:c r="O3577" s="52" t="str">
        <x:f>IFERROR(K3577/J3577-1,"")</x:f>
      </x:c>
      <x:c r="P3577" s="52" t="str">
        <x:f>IFERROR((K3577/G3577)^(1/4)-1,"")</x:f>
      </x:c>
      <x:c r="Q3577" s="51"/>
      <x:c r="R3577" s="52" t="str">
        <x:f>IFERROR(Q3577/K3577,"")</x:f>
      </x:c>
      <x:c r="S3577" s="53" t="n">
        <x:v>44348</x:v>
      </x:c>
      <x:c r="T3577" s="50" t="str">
        <x:v>not_identified_before_local_window</x:v>
      </x:c>
      <x:c r="U3577" s="50"/>
      <x:c r="V3577" s="54"/>
      <x:c r="W3577" s="50"/>
      <x:c r="X3577" s="50" t="b">
        <x:f>AND(COUNT(L3577:O3577)=4,L3577&gt;='設定'!$B$6,M3577&gt;='設定'!$B$6,N3577&gt;='設定'!$B$6,O3577&gt;='設定'!$B$6)</x:f>
        <x:v>0</x:v>
      </x:c>
      <x:c r="Y3577" s="50" t="b">
        <x:f>AND(COUNT(G3577:K3577)=5,P3577&gt;='設定'!$B$7)</x:f>
        <x:v>0</x:v>
      </x:c>
      <x:c r="Z3577" s="50" t="b">
        <x:f>AND(ISNUMBER(R3577),R3577&gt;='設定'!$B$8)</x:f>
        <x:v>0</x:v>
      </x:c>
      <x:c r="AA3577" s="50" t="b">
        <x:f>AND(ISNUMBER(S3577),S3577&gt;=DATE(YEAR('設定'!$B$10)-'設定'!$B$9,MONTH('設定'!$B$10),DAY('設定'!$B$10)))</x:f>
        <x:v>0</x:v>
      </x:c>
      <x:c r="AB3577" s="55" t="b">
        <x:v>0</x:v>
      </x:c>
      <x:c r="AC3577" s="55" t="b">
        <x:v>0</x:v>
      </x:c>
      <x:c r="AD3577" s="50" t="n">
        <x:f>IF(X3577,1,0)+IF(Z3577,1,0)+IF(AA3577,1,0)+IF(AB3577,1,0)</x:f>
        <x:v>0</x:v>
      </x:c>
      <x:c r="AE3577" s="50" t="n">
        <x:f>IF(Y3577,1,0)+IF(Z3577,1,0)+IF(AA3577,1,0)+IF(AB3577,1,0)</x:f>
        <x:v>0</x:v>
      </x:c>
      <x:c r="AF3577" s="50" t="n">
        <x:f>IF(Y3577,1,0)+IF(Z3577,1,0)+IF(AA3577,1,0)+IF(AC3577,1,0)</x:f>
        <x:v>0</x:v>
      </x:c>
      <x:c r="AG3577" s="53" t="n">
        <x:v>44348</x:v>
      </x:c>
      <x:c r="AH3577" s="50"/>
      <x:c r="AI3577" s="50"/>
      <x:c r="AJ3577" s="50"/>
      <x:c r="AK3577" s="53"/>
      <x:c r="AL3577" s="50"/>
      <x:c r="AM3577" s="51"/>
      <x:c r="AN3577" s="51" t="n">
        <x:v>1600</x:v>
      </x:c>
      <x:c r="AO3577" s="51" t="n">
        <x:f>IFERROR(AM3577*AN3577,"")</x:f>
        <x:v>0</x:v>
      </x:c>
      <x:c r="AP3577" s="56" t="str">
        <x:f>IFERROR(AO3577/(K3577*1000000),"")</x:f>
      </x:c>
      <x:c r="AQ3577" s="57" t="n">
        <x:v>0</x:v>
      </x:c>
      <x:c r="AR3577" s="52" t="n">
        <x:v>0.084492123453934</x:v>
      </x:c>
      <x:c r="AS3577" s="52" t="n">
        <x:v>0</x:v>
      </x:c>
      <x:c r="AT3577" s="55" t="b">
        <x:v>0</x:v>
      </x:c>
      <x:c r="AU3577" s="50" t="str">
        <x:v>low_liquidity</x:v>
      </x:c>
      <x:c r="AV3577" s="58" t="n">
        <x:v>0.1414168217281506</x:v>
      </x:c>
      <x:c r="AW3577" s="50" t="n">
        <x:v>994</x:v>
      </x:c>
      <x:c r="AX3577" s="50" t="str">
        <x:v>Discovery</x:v>
      </x:c>
      <x:c r="AY3577" s="50" t="str">
        <x:v>既存適格性フィルター不通過: low_liquidity / 60日平均売買代金2,000万円未満</x:v>
      </x:c>
      <x:c r="AZ3577" s="59"/>
      <x:c r="BA3577" s="53"/>
      <x:c r="BB3577" s="50"/>
      <x:c r="BC3577" s="50"/>
      <x:c r="BD3577" s="50"/>
    </x:row>
    <x:row r="3578">
      <x:c r="A3578" s="50" t="n">
        <x:v>3577</x:v>
      </x:c>
      <x:c r="B3578" s="50" t="str">
        <x:v>2990</x:v>
      </x:c>
      <x:c r="C3578" s="50" t="str">
        <x:v>2990.T</x:v>
      </x:c>
      <x:c r="D3578" s="50" t="str">
        <x:v>Aida Sekkei Co.,Ltd.</x:v>
      </x:c>
      <x:c r="E3578" s="50" t="str">
        <x:v>PRO Market</x:v>
      </x:c>
      <x:c r="F3578" s="50" t="str">
        <x:v>Real Estate</x:v>
      </x:c>
      <x:c r="G3578" s="51"/>
      <x:c r="H3578" s="51"/>
      <x:c r="I3578" s="51"/>
      <x:c r="J3578" s="51"/>
      <x:c r="K3578" s="51"/>
      <x:c r="L3578" s="52" t="str">
        <x:f>IFERROR(H3578/G3578-1,"")</x:f>
      </x:c>
      <x:c r="M3578" s="52" t="str">
        <x:f>IFERROR(I3578/H3578-1,"")</x:f>
      </x:c>
      <x:c r="N3578" s="52" t="str">
        <x:f>IFERROR(J3578/I3578-1,"")</x:f>
      </x:c>
      <x:c r="O3578" s="52" t="str">
        <x:f>IFERROR(K3578/J3578-1,"")</x:f>
      </x:c>
      <x:c r="P3578" s="52" t="str">
        <x:f>IFERROR((K3578/G3578)^(1/4)-1,"")</x:f>
      </x:c>
      <x:c r="Q3578" s="51"/>
      <x:c r="R3578" s="52" t="str">
        <x:f>IFERROR(Q3578/K3578,"")</x:f>
      </x:c>
      <x:c r="S3578" s="53" t="n">
        <x:v>44375</x:v>
      </x:c>
      <x:c r="T3578" s="50" t="str">
        <x:v>not_identified_before_local_window</x:v>
      </x:c>
      <x:c r="U3578" s="50"/>
      <x:c r="V3578" s="54"/>
      <x:c r="W3578" s="50"/>
      <x:c r="X3578" s="50" t="b">
        <x:f>AND(COUNT(L3578:O3578)=4,L3578&gt;='設定'!$B$6,M3578&gt;='設定'!$B$6,N3578&gt;='設定'!$B$6,O3578&gt;='設定'!$B$6)</x:f>
        <x:v>0</x:v>
      </x:c>
      <x:c r="Y3578" s="50" t="b">
        <x:f>AND(COUNT(G3578:K3578)=5,P3578&gt;='設定'!$B$7)</x:f>
        <x:v>0</x:v>
      </x:c>
      <x:c r="Z3578" s="50" t="b">
        <x:f>AND(ISNUMBER(R3578),R3578&gt;='設定'!$B$8)</x:f>
        <x:v>0</x:v>
      </x:c>
      <x:c r="AA3578" s="50" t="b">
        <x:f>AND(ISNUMBER(S3578),S3578&gt;=DATE(YEAR('設定'!$B$10)-'設定'!$B$9,MONTH('設定'!$B$10),DAY('設定'!$B$10)))</x:f>
        <x:v>0</x:v>
      </x:c>
      <x:c r="AB3578" s="55" t="b">
        <x:v>0</x:v>
      </x:c>
      <x:c r="AC3578" s="55" t="b">
        <x:v>0</x:v>
      </x:c>
      <x:c r="AD3578" s="50" t="n">
        <x:f>IF(X3578,1,0)+IF(Z3578,1,0)+IF(AA3578,1,0)+IF(AB3578,1,0)</x:f>
        <x:v>0</x:v>
      </x:c>
      <x:c r="AE3578" s="50" t="n">
        <x:f>IF(Y3578,1,0)+IF(Z3578,1,0)+IF(AA3578,1,0)+IF(AB3578,1,0)</x:f>
        <x:v>0</x:v>
      </x:c>
      <x:c r="AF3578" s="50" t="n">
        <x:f>IF(Y3578,1,0)+IF(Z3578,1,0)+IF(AA3578,1,0)+IF(AC3578,1,0)</x:f>
        <x:v>0</x:v>
      </x:c>
      <x:c r="AG3578" s="53" t="n">
        <x:v>44375</x:v>
      </x:c>
      <x:c r="AH3578" s="50"/>
      <x:c r="AI3578" s="50"/>
      <x:c r="AJ3578" s="50"/>
      <x:c r="AK3578" s="53"/>
      <x:c r="AL3578" s="50"/>
      <x:c r="AM3578" s="51"/>
      <x:c r="AN3578" s="51" t="n">
        <x:v>342</x:v>
      </x:c>
      <x:c r="AO3578" s="51" t="n">
        <x:f>IFERROR(AM3578*AN3578,"")</x:f>
        <x:v>0</x:v>
      </x:c>
      <x:c r="AP3578" s="56" t="str">
        <x:f>IFERROR(AO3578/(K3578*1000000),"")</x:f>
      </x:c>
      <x:c r="AQ3578" s="57" t="n">
        <x:v>56023.333333333336</x:v>
      </x:c>
      <x:c r="AR3578" s="52" t="n">
        <x:v>0.0084368558785594</x:v>
      </x:c>
      <x:c r="AS3578" s="52" t="n">
        <x:v>-0.0191619813518651</x:v>
      </x:c>
      <x:c r="AT3578" s="55" t="b">
        <x:v>0</x:v>
      </x:c>
      <x:c r="AU3578" s="50" t="str">
        <x:v>low_liquidity</x:v>
      </x:c>
      <x:c r="AV3578" s="58" t="n">
        <x:v>0.1749298764229968</x:v>
      </x:c>
      <x:c r="AW3578" s="50" t="n">
        <x:v>850</x:v>
      </x:c>
      <x:c r="AX3578" s="50" t="str">
        <x:v>Discovery</x:v>
      </x:c>
      <x:c r="AY3578" s="50" t="str">
        <x:v>既存適格性フィルター不通過: low_liquidity / 60日平均売買代金2,000万円未満</x:v>
      </x:c>
      <x:c r="AZ3578" s="59"/>
      <x:c r="BA3578" s="53"/>
      <x:c r="BB3578" s="50"/>
      <x:c r="BC3578" s="50"/>
      <x:c r="BD3578" s="50"/>
    </x:row>
    <x:row r="3579">
      <x:c r="A3579" s="50" t="n">
        <x:v>3578</x:v>
      </x:c>
      <x:c r="B3579" s="50" t="str">
        <x:v>2992</x:v>
      </x:c>
      <x:c r="C3579" s="50" t="str">
        <x:v>2992.T</x:v>
      </x:c>
      <x:c r="D3579" s="50" t="str">
        <x:v>URBAN LiKE INC.</x:v>
      </x:c>
      <x:c r="E3579" s="50" t="str">
        <x:v>PRO Market</x:v>
      </x:c>
      <x:c r="F3579" s="50" t="str">
        <x:v>Real Estate</x:v>
      </x:c>
      <x:c r="G3579" s="51"/>
      <x:c r="H3579" s="51"/>
      <x:c r="I3579" s="51"/>
      <x:c r="J3579" s="51"/>
      <x:c r="K3579" s="51"/>
      <x:c r="L3579" s="52" t="str">
        <x:f>IFERROR(H3579/G3579-1,"")</x:f>
      </x:c>
      <x:c r="M3579" s="52" t="str">
        <x:f>IFERROR(I3579/H3579-1,"")</x:f>
      </x:c>
      <x:c r="N3579" s="52" t="str">
        <x:f>IFERROR(J3579/I3579-1,"")</x:f>
      </x:c>
      <x:c r="O3579" s="52" t="str">
        <x:f>IFERROR(K3579/J3579-1,"")</x:f>
      </x:c>
      <x:c r="P3579" s="52" t="str">
        <x:f>IFERROR((K3579/G3579)^(1/4)-1,"")</x:f>
      </x:c>
      <x:c r="Q3579" s="51"/>
      <x:c r="R3579" s="52" t="str">
        <x:f>IFERROR(Q3579/K3579,"")</x:f>
      </x:c>
      <x:c r="S3579" s="53" t="n">
        <x:v>44405</x:v>
      </x:c>
      <x:c r="T3579" s="50" t="str">
        <x:v>not_identified_before_local_window</x:v>
      </x:c>
      <x:c r="U3579" s="50"/>
      <x:c r="V3579" s="54"/>
      <x:c r="W3579" s="50"/>
      <x:c r="X3579" s="50" t="b">
        <x:f>AND(COUNT(L3579:O3579)=4,L3579&gt;='設定'!$B$6,M3579&gt;='設定'!$B$6,N3579&gt;='設定'!$B$6,O3579&gt;='設定'!$B$6)</x:f>
        <x:v>0</x:v>
      </x:c>
      <x:c r="Y3579" s="50" t="b">
        <x:f>AND(COUNT(G3579:K3579)=5,P3579&gt;='設定'!$B$7)</x:f>
        <x:v>0</x:v>
      </x:c>
      <x:c r="Z3579" s="50" t="b">
        <x:f>AND(ISNUMBER(R3579),R3579&gt;='設定'!$B$8)</x:f>
        <x:v>0</x:v>
      </x:c>
      <x:c r="AA3579" s="50" t="b">
        <x:f>AND(ISNUMBER(S3579),S3579&gt;=DATE(YEAR('設定'!$B$10)-'設定'!$B$9,MONTH('設定'!$B$10),DAY('設定'!$B$10)))</x:f>
        <x:v>0</x:v>
      </x:c>
      <x:c r="AB3579" s="55" t="b">
        <x:v>0</x:v>
      </x:c>
      <x:c r="AC3579" s="55" t="b">
        <x:v>0</x:v>
      </x:c>
      <x:c r="AD3579" s="50" t="n">
        <x:f>IF(X3579,1,0)+IF(Z3579,1,0)+IF(AA3579,1,0)+IF(AB3579,1,0)</x:f>
        <x:v>0</x:v>
      </x:c>
      <x:c r="AE3579" s="50" t="n">
        <x:f>IF(Y3579,1,0)+IF(Z3579,1,0)+IF(AA3579,1,0)+IF(AB3579,1,0)</x:f>
        <x:v>0</x:v>
      </x:c>
      <x:c r="AF3579" s="50" t="n">
        <x:f>IF(Y3579,1,0)+IF(Z3579,1,0)+IF(AA3579,1,0)+IF(AC3579,1,0)</x:f>
        <x:v>0</x:v>
      </x:c>
      <x:c r="AG3579" s="53" t="n">
        <x:v>44405</x:v>
      </x:c>
      <x:c r="AH3579" s="50"/>
      <x:c r="AI3579" s="50"/>
      <x:c r="AJ3579" s="50"/>
      <x:c r="AK3579" s="53"/>
      <x:c r="AL3579" s="50"/>
      <x:c r="AM3579" s="51"/>
      <x:c r="AN3579" s="51" t="n">
        <x:v>11460</x:v>
      </x:c>
      <x:c r="AO3579" s="51" t="n">
        <x:f>IFERROR(AM3579*AN3579,"")</x:f>
        <x:v>0</x:v>
      </x:c>
      <x:c r="AP3579" s="56" t="str">
        <x:f>IFERROR(AO3579/(K3579*1000000),"")</x:f>
      </x:c>
      <x:c r="AQ3579" s="57" t="n">
        <x:v>0</x:v>
      </x:c>
      <x:c r="AR3579" s="52" t="n">
        <x:v>0</x:v>
      </x:c>
      <x:c r="AS3579" s="52" t="n">
        <x:v>0</x:v>
      </x:c>
      <x:c r="AT3579" s="55" t="b">
        <x:v>0</x:v>
      </x:c>
      <x:c r="AU3579" s="50" t="str">
        <x:v>low_liquidity</x:v>
      </x:c>
      <x:c r="AV3579" s="58" t="n">
        <x:v>0.1808536777355755</x:v>
      </x:c>
      <x:c r="AW3579" s="50" t="n">
        <x:v>812</x:v>
      </x:c>
      <x:c r="AX3579" s="50" t="str">
        <x:v>Discovery</x:v>
      </x:c>
      <x:c r="AY3579" s="50" t="str">
        <x:v>既存適格性フィルター不通過: low_liquidity / 60日平均売買代金2,000万円未満</x:v>
      </x:c>
      <x:c r="AZ3579" s="59"/>
      <x:c r="BA3579" s="53"/>
      <x:c r="BB3579" s="50"/>
      <x:c r="BC3579" s="50"/>
      <x:c r="BD3579" s="50"/>
    </x:row>
    <x:row r="3580">
      <x:c r="A3580" s="50" t="n">
        <x:v>3579</x:v>
      </x:c>
      <x:c r="B3580" s="50" t="str">
        <x:v>3448</x:v>
      </x:c>
      <x:c r="C3580" s="50" t="str">
        <x:v>3448.T</x:v>
      </x:c>
      <x:c r="D3580" s="50" t="str">
        <x:v>SUGA STEEL Co.,LTD.</x:v>
      </x:c>
      <x:c r="E3580" s="50" t="str">
        <x:v>PRO Market</x:v>
      </x:c>
      <x:c r="F3580" s="50" t="str">
        <x:v>Metal Products</x:v>
      </x:c>
      <x:c r="G3580" s="51"/>
      <x:c r="H3580" s="51"/>
      <x:c r="I3580" s="51"/>
      <x:c r="J3580" s="51"/>
      <x:c r="K3580" s="51"/>
      <x:c r="L3580" s="52" t="str">
        <x:f>IFERROR(H3580/G3580-1,"")</x:f>
      </x:c>
      <x:c r="M3580" s="52" t="str">
        <x:f>IFERROR(I3580/H3580-1,"")</x:f>
      </x:c>
      <x:c r="N3580" s="52" t="str">
        <x:f>IFERROR(J3580/I3580-1,"")</x:f>
      </x:c>
      <x:c r="O3580" s="52" t="str">
        <x:f>IFERROR(K3580/J3580-1,"")</x:f>
      </x:c>
      <x:c r="P3580" s="52" t="str">
        <x:f>IFERROR((K3580/G3580)^(1/4)-1,"")</x:f>
      </x:c>
      <x:c r="Q3580" s="51"/>
      <x:c r="R3580" s="52" t="str">
        <x:f>IFERROR(Q3580/K3580,"")</x:f>
      </x:c>
      <x:c r="S3580" s="53" t="n">
        <x:v>44348</x:v>
      </x:c>
      <x:c r="T3580" s="50" t="str">
        <x:v>not_identified_before_local_window</x:v>
      </x:c>
      <x:c r="U3580" s="50"/>
      <x:c r="V3580" s="54"/>
      <x:c r="W3580" s="50"/>
      <x:c r="X3580" s="50" t="b">
        <x:f>AND(COUNT(L3580:O3580)=4,L3580&gt;='設定'!$B$6,M3580&gt;='設定'!$B$6,N3580&gt;='設定'!$B$6,O3580&gt;='設定'!$B$6)</x:f>
        <x:v>0</x:v>
      </x:c>
      <x:c r="Y3580" s="50" t="b">
        <x:f>AND(COUNT(G3580:K3580)=5,P3580&gt;='設定'!$B$7)</x:f>
        <x:v>0</x:v>
      </x:c>
      <x:c r="Z3580" s="50" t="b">
        <x:f>AND(ISNUMBER(R3580),R3580&gt;='設定'!$B$8)</x:f>
        <x:v>0</x:v>
      </x:c>
      <x:c r="AA3580" s="50" t="b">
        <x:f>AND(ISNUMBER(S3580),S3580&gt;=DATE(YEAR('設定'!$B$10)-'設定'!$B$9,MONTH('設定'!$B$10),DAY('設定'!$B$10)))</x:f>
        <x:v>0</x:v>
      </x:c>
      <x:c r="AB3580" s="55" t="b">
        <x:v>0</x:v>
      </x:c>
      <x:c r="AC3580" s="55" t="b">
        <x:v>0</x:v>
      </x:c>
      <x:c r="AD3580" s="50" t="n">
        <x:f>IF(X3580,1,0)+IF(Z3580,1,0)+IF(AA3580,1,0)+IF(AB3580,1,0)</x:f>
        <x:v>0</x:v>
      </x:c>
      <x:c r="AE3580" s="50" t="n">
        <x:f>IF(Y3580,1,0)+IF(Z3580,1,0)+IF(AA3580,1,0)+IF(AB3580,1,0)</x:f>
        <x:v>0</x:v>
      </x:c>
      <x:c r="AF3580" s="50" t="n">
        <x:f>IF(Y3580,1,0)+IF(Z3580,1,0)+IF(AA3580,1,0)+IF(AC3580,1,0)</x:f>
        <x:v>0</x:v>
      </x:c>
      <x:c r="AG3580" s="53" t="n">
        <x:v>44348</x:v>
      </x:c>
      <x:c r="AH3580" s="50"/>
      <x:c r="AI3580" s="50"/>
      <x:c r="AJ3580" s="50"/>
      <x:c r="AK3580" s="53"/>
      <x:c r="AL3580" s="50"/>
      <x:c r="AM3580" s="51"/>
      <x:c r="AN3580" s="51" t="n">
        <x:v>3500</x:v>
      </x:c>
      <x:c r="AO3580" s="51" t="n">
        <x:f>IFERROR(AM3580*AN3580,"")</x:f>
        <x:v>0</x:v>
      </x:c>
      <x:c r="AP3580" s="56" t="str">
        <x:f>IFERROR(AO3580/(K3580*1000000),"")</x:f>
      </x:c>
      <x:c r="AQ3580" s="57" t="n">
        <x:v>0</x:v>
      </x:c>
      <x:c r="AR3580" s="52" t="n">
        <x:v>0.0076669548450953</x:v>
      </x:c>
      <x:c r="AS3580" s="52" t="n">
        <x:v>0</x:v>
      </x:c>
      <x:c r="AT3580" s="55" t="b">
        <x:v>0</x:v>
      </x:c>
      <x:c r="AU3580" s="50" t="str">
        <x:v>low_liquidity</x:v>
      </x:c>
      <x:c r="AV3580" s="58" t="n">
        <x:v>0.3747884126866694</x:v>
      </x:c>
      <x:c r="AW3580" s="50" t="n">
        <x:v>242</x:v>
      </x:c>
      <x:c r="AX3580" s="50" t="str">
        <x:v>Discovery</x:v>
      </x:c>
      <x:c r="AY3580" s="50" t="str">
        <x:v>既存適格性フィルター不通過: low_liquidity / 60日平均売買代金2,000万円未満</x:v>
      </x:c>
      <x:c r="AZ3580" s="59"/>
      <x:c r="BA3580" s="53"/>
      <x:c r="BB3580" s="50"/>
      <x:c r="BC3580" s="50"/>
      <x:c r="BD3580" s="50"/>
    </x:row>
    <x:row r="3581">
      <x:c r="A3581" s="50" t="n">
        <x:v>3580</x:v>
      </x:c>
      <x:c r="B3581" s="50" t="str">
        <x:v>3483</x:v>
      </x:c>
      <x:c r="C3581" s="50" t="str">
        <x:v>3483.T</x:v>
      </x:c>
      <x:c r="D3581" s="50" t="str">
        <x:v>SHOEI CO.,LTD.</x:v>
      </x:c>
      <x:c r="E3581" s="50" t="str">
        <x:v>PRO Market</x:v>
      </x:c>
      <x:c r="F3581" s="50" t="str">
        <x:v>Real Estate</x:v>
      </x:c>
      <x:c r="G3581" s="51"/>
      <x:c r="H3581" s="51"/>
      <x:c r="I3581" s="51"/>
      <x:c r="J3581" s="51"/>
      <x:c r="K3581" s="51"/>
      <x:c r="L3581" s="52" t="str">
        <x:f>IFERROR(H3581/G3581-1,"")</x:f>
      </x:c>
      <x:c r="M3581" s="52" t="str">
        <x:f>IFERROR(I3581/H3581-1,"")</x:f>
      </x:c>
      <x:c r="N3581" s="52" t="str">
        <x:f>IFERROR(J3581/I3581-1,"")</x:f>
      </x:c>
      <x:c r="O3581" s="52" t="str">
        <x:f>IFERROR(K3581/J3581-1,"")</x:f>
      </x:c>
      <x:c r="P3581" s="52" t="str">
        <x:f>IFERROR((K3581/G3581)^(1/4)-1,"")</x:f>
      </x:c>
      <x:c r="Q3581" s="51"/>
      <x:c r="R3581" s="52" t="str">
        <x:f>IFERROR(Q3581/K3581,"")</x:f>
      </x:c>
      <x:c r="S3581" s="53" t="n">
        <x:v>44348</x:v>
      </x:c>
      <x:c r="T3581" s="50" t="str">
        <x:v>not_identified_before_local_window</x:v>
      </x:c>
      <x:c r="U3581" s="50"/>
      <x:c r="V3581" s="54"/>
      <x:c r="W3581" s="50"/>
      <x:c r="X3581" s="50" t="b">
        <x:f>AND(COUNT(L3581:O3581)=4,L3581&gt;='設定'!$B$6,M3581&gt;='設定'!$B$6,N3581&gt;='設定'!$B$6,O3581&gt;='設定'!$B$6)</x:f>
        <x:v>0</x:v>
      </x:c>
      <x:c r="Y3581" s="50" t="b">
        <x:f>AND(COUNT(G3581:K3581)=5,P3581&gt;='設定'!$B$7)</x:f>
        <x:v>0</x:v>
      </x:c>
      <x:c r="Z3581" s="50" t="b">
        <x:f>AND(ISNUMBER(R3581),R3581&gt;='設定'!$B$8)</x:f>
        <x:v>0</x:v>
      </x:c>
      <x:c r="AA3581" s="50" t="b">
        <x:f>AND(ISNUMBER(S3581),S3581&gt;=DATE(YEAR('設定'!$B$10)-'設定'!$B$9,MONTH('設定'!$B$10),DAY('設定'!$B$10)))</x:f>
        <x:v>0</x:v>
      </x:c>
      <x:c r="AB3581" s="55" t="b">
        <x:v>0</x:v>
      </x:c>
      <x:c r="AC3581" s="55" t="b">
        <x:v>0</x:v>
      </x:c>
      <x:c r="AD3581" s="50" t="n">
        <x:f>IF(X3581,1,0)+IF(Z3581,1,0)+IF(AA3581,1,0)+IF(AB3581,1,0)</x:f>
        <x:v>0</x:v>
      </x:c>
      <x:c r="AE3581" s="50" t="n">
        <x:f>IF(Y3581,1,0)+IF(Z3581,1,0)+IF(AA3581,1,0)+IF(AB3581,1,0)</x:f>
        <x:v>0</x:v>
      </x:c>
      <x:c r="AF3581" s="50" t="n">
        <x:f>IF(Y3581,1,0)+IF(Z3581,1,0)+IF(AA3581,1,0)+IF(AC3581,1,0)</x:f>
        <x:v>0</x:v>
      </x:c>
      <x:c r="AG3581" s="53" t="n">
        <x:v>44348</x:v>
      </x:c>
      <x:c r="AH3581" s="50"/>
      <x:c r="AI3581" s="50"/>
      <x:c r="AJ3581" s="50"/>
      <x:c r="AK3581" s="53"/>
      <x:c r="AL3581" s="50"/>
      <x:c r="AM3581" s="51"/>
      <x:c r="AN3581" s="51" t="n">
        <x:v>1500</x:v>
      </x:c>
      <x:c r="AO3581" s="51" t="n">
        <x:f>IFERROR(AM3581*AN3581,"")</x:f>
        <x:v>0</x:v>
      </x:c>
      <x:c r="AP3581" s="56" t="str">
        <x:f>IFERROR(AO3581/(K3581*1000000),"")</x:f>
      </x:c>
      <x:c r="AQ3581" s="57" t="n">
        <x:v>0</x:v>
      </x:c>
      <x:c r="AR3581" s="52" t="n">
        <x:v>0.0324770587188705</x:v>
      </x:c>
      <x:c r="AS3581" s="52" t="n">
        <x:v>0</x:v>
      </x:c>
      <x:c r="AT3581" s="55" t="b">
        <x:v>0</x:v>
      </x:c>
      <x:c r="AU3581" s="50" t="str">
        <x:v>low_liquidity</x:v>
      </x:c>
      <x:c r="AV3581" s="58" t="n">
        <x:v>0.1625246342857103</x:v>
      </x:c>
      <x:c r="AW3581" s="50" t="n">
        <x:v>888</x:v>
      </x:c>
      <x:c r="AX3581" s="50" t="str">
        <x:v>Discovery</x:v>
      </x:c>
      <x:c r="AY3581" s="50" t="str">
        <x:v>既存適格性フィルター不通過: low_liquidity / 60日平均売買代金2,000万円未満</x:v>
      </x:c>
      <x:c r="AZ3581" s="59"/>
      <x:c r="BA3581" s="53"/>
      <x:c r="BB3581" s="50"/>
      <x:c r="BC3581" s="50"/>
      <x:c r="BD3581" s="50"/>
    </x:row>
    <x:row r="3582">
      <x:c r="A3582" s="50" t="n">
        <x:v>3581</x:v>
      </x:c>
      <x:c r="B3582" s="50" t="str">
        <x:v>4004</x:v>
      </x:c>
      <x:c r="C3582" s="50" t="str">
        <x:v>4004.T</x:v>
      </x:c>
      <x:c r="D3582" s="50" t="str">
        <x:v>Resonac Holdings Corporation</x:v>
      </x:c>
      <x:c r="E3582" s="50" t="str">
        <x:v>Prime Market (Domestic)</x:v>
      </x:c>
      <x:c r="F3582" s="50" t="str">
        <x:v>Chemicals</x:v>
      </x:c>
      <x:c r="G3582" s="51" t="n">
        <x:v>1419635</x:v>
      </x:c>
      <x:c r="H3582" s="51" t="n">
        <x:v>1392621</x:v>
      </x:c>
      <x:c r="I3582" s="51" t="n">
        <x:v>1288869</x:v>
      </x:c>
      <x:c r="J3582" s="51" t="n">
        <x:v>1389277</x:v>
      </x:c>
      <x:c r="K3582" s="51"/>
      <x:c r="L3582" s="52" t="n">
        <x:f>IFERROR(H3582/G3582-1,"")</x:f>
        <x:v>-0.019028834876570366</x:v>
      </x:c>
      <x:c r="M3582" s="52" t="n">
        <x:f>IFERROR(I3582/H3582-1,"")</x:f>
        <x:v>-0.07450124621128074</x:v>
      </x:c>
      <x:c r="N3582" s="52" t="n">
        <x:f>IFERROR(J3582/I3582-1,"")</x:f>
        <x:v>0.07790396075939454</x:v>
      </x:c>
      <x:c r="O3582" s="52" t="n">
        <x:f>IFERROR(K3582/J3582-1,"")</x:f>
        <x:v>-1</x:v>
      </x:c>
      <x:c r="P3582" s="52" t="n">
        <x:f>IFERROR((K3582/G3582)^(1/4)-1,"")</x:f>
        <x:v>-1</x:v>
      </x:c>
      <x:c r="Q3582" s="51" t="n">
        <x:v>46676</x:v>
      </x:c>
      <x:c r="R3582" s="52" t="str">
        <x:f>IFERROR(Q3582/K3582,"")</x:f>
      </x:c>
      <x:c r="S3582" s="53" t="n">
        <x:v>18019</x:v>
      </x:c>
      <x:c r="T3582" s="50" t="str">
        <x:v>EDINET_company_history</x:v>
      </x:c>
      <x:c r="U3582" s="50" t="str">
        <x:v>日本マスタートラスト信託銀行株式会社（信託口）</x:v>
      </x:c>
      <x:c r="V3582" s="54" t="n">
        <x:v>0.1733</x:v>
      </x:c>
      <x:c r="W3582" s="50" t="str">
        <x:v>髙 橋 秀 仁</x:v>
      </x:c>
      <x:c r="X3582" s="50" t="b">
        <x:f>AND(COUNT(L3582:O3582)=4,L3582&gt;='設定'!$B$6,M3582&gt;='設定'!$B$6,N3582&gt;='設定'!$B$6,O3582&gt;='設定'!$B$6)</x:f>
        <x:v>0</x:v>
      </x:c>
      <x:c r="Y3582" s="50" t="b">
        <x:f>AND(COUNT(G3582:K3582)=5,P3582&gt;='設定'!$B$7)</x:f>
        <x:v>0</x:v>
      </x:c>
      <x:c r="Z3582" s="50" t="b">
        <x:f>AND(ISNUMBER(R3582),R3582&gt;='設定'!$B$8)</x:f>
        <x:v>0</x:v>
      </x:c>
      <x:c r="AA3582" s="50" t="b">
        <x:f>AND(ISNUMBER(S3582),S3582&gt;=DATE(YEAR('設定'!$B$10)-'設定'!$B$9,MONTH('設定'!$B$10),DAY('設定'!$B$10)))</x:f>
        <x:v>0</x:v>
      </x:c>
      <x:c r="AB3582" s="55" t="b">
        <x:v>0</x:v>
      </x:c>
      <x:c r="AC3582" s="55" t="b">
        <x:v>0</x:v>
      </x:c>
      <x:c r="AD3582" s="50" t="n">
        <x:f>IF(X3582,1,0)+IF(Z3582,1,0)+IF(AA3582,1,0)+IF(AB3582,1,0)</x:f>
        <x:v>0</x:v>
      </x:c>
      <x:c r="AE3582" s="50" t="n">
        <x:f>IF(Y3582,1,0)+IF(Z3582,1,0)+IF(AA3582,1,0)+IF(AB3582,1,0)</x:f>
        <x:v>0</x:v>
      </x:c>
      <x:c r="AF3582" s="50" t="n">
        <x:f>IF(Y3582,1,0)+IF(Z3582,1,0)+IF(AA3582,1,0)+IF(AC3582,1,0)</x:f>
        <x:v>0</x:v>
      </x:c>
      <x:c r="AG3582" s="53" t="n">
        <x:v>44348</x:v>
      </x:c>
      <x:c r="AH3582" s="50" t="str">
        <x:v>S100XTT8</x:v>
      </x:c>
      <x:c r="AI3582" s="50" t="str">
        <x:v>NetSalesSummaryOfBusinessResults</x:v>
      </x:c>
      <x:c r="AJ3582" s="50" t="str">
        <x:v>OperatingProfitLossIFRS</x:v>
      </x:c>
      <x:c r="AK3582" s="53" t="n">
        <x:v>46022</x:v>
      </x:c>
      <x:c r="AL3582" s="50" t="str">
        <x:v>365/365/365/366</x:v>
      </x:c>
      <x:c r="AM3582" s="51" t="n">
        <x:v>181403292</x:v>
      </x:c>
      <x:c r="AN3582" s="51" t="n">
        <x:v>18430</x:v>
      </x:c>
      <x:c r="AO3582" s="51" t="n">
        <x:f>IFERROR(AM3582*AN3582,"")</x:f>
        <x:v>3343262671560</x:v>
      </x:c>
      <x:c r="AP3582" s="56" t="str">
        <x:f>IFERROR(AO3582/(K3582*1000000),"")</x:f>
      </x:c>
      <x:c r="AQ3582" s="57" t="n">
        <x:v>50704826838.333336</x:v>
      </x:c>
      <x:c r="AR3582" s="52" t="n">
        <x:v>0.4345155447857772</x:v>
      </x:c>
      <x:c r="AS3582" s="52" t="n">
        <x:v>-0.4908650076891377</x:v>
      </x:c>
      <x:c r="AT3582" s="55" t="b">
        <x:v>0</x:v>
      </x:c>
      <x:c r="AU3582" s="50" t="str">
        <x:v>other_data_quality_issue</x:v>
      </x:c>
      <x:c r="AV3582" s="58" t="n">
        <x:v>0.3583691405580799</x:v>
      </x:c>
      <x:c r="AW3582" s="50" t="n">
        <x:v>286</x:v>
      </x:c>
      <x:c r="AX3582" s="50" t="str">
        <x:v>Core Moat</x:v>
      </x:c>
      <x:c r="AY3582" s="50" t="str">
        <x:v>既存適格性フィルター不通過: other_data_quality_issue</x:v>
      </x:c>
      <x:c r="AZ3582" s="59" t="str">
        <x:v>2026-03-25 13:14</x:v>
      </x:c>
      <x:c r="BA3582" s="53" t="n">
        <x:v>18019</x:v>
      </x:c>
      <x:c r="BB3582" s="50"/>
      <x:c r="BC3582" s="50"/>
      <x:c r="BD3582" s="50" t="str">
        <x:v>TOPIX Mid400</x:v>
      </x:c>
    </x:row>
    <x:row r="3583">
      <x:c r="A3583" s="50" t="n">
        <x:v>3582</x:v>
      </x:c>
      <x:c r="B3583" s="50" t="str">
        <x:v>4426</x:v>
      </x:c>
      <x:c r="C3583" s="50" t="str">
        <x:v>4426.T</x:v>
      </x:c>
      <x:c r="D3583" s="50" t="str">
        <x:v>Passlogy Co.,Ltd.</x:v>
      </x:c>
      <x:c r="E3583" s="50" t="str">
        <x:v>PRO Market</x:v>
      </x:c>
      <x:c r="F3583" s="50" t="str">
        <x:v>Information &amp; Communication</x:v>
      </x:c>
      <x:c r="G3583" s="51"/>
      <x:c r="H3583" s="51"/>
      <x:c r="I3583" s="51"/>
      <x:c r="J3583" s="51"/>
      <x:c r="K3583" s="51"/>
      <x:c r="L3583" s="52" t="str">
        <x:f>IFERROR(H3583/G3583-1,"")</x:f>
      </x:c>
      <x:c r="M3583" s="52" t="str">
        <x:f>IFERROR(I3583/H3583-1,"")</x:f>
      </x:c>
      <x:c r="N3583" s="52" t="str">
        <x:f>IFERROR(J3583/I3583-1,"")</x:f>
      </x:c>
      <x:c r="O3583" s="52" t="str">
        <x:f>IFERROR(K3583/J3583-1,"")</x:f>
      </x:c>
      <x:c r="P3583" s="52" t="str">
        <x:f>IFERROR((K3583/G3583)^(1/4)-1,"")</x:f>
      </x:c>
      <x:c r="Q3583" s="51"/>
      <x:c r="R3583" s="52" t="str">
        <x:f>IFERROR(Q3583/K3583,"")</x:f>
      </x:c>
      <x:c r="S3583" s="53" t="n">
        <x:v>44348</x:v>
      </x:c>
      <x:c r="T3583" s="50" t="str">
        <x:v>not_identified_before_local_window</x:v>
      </x:c>
      <x:c r="U3583" s="50"/>
      <x:c r="V3583" s="54"/>
      <x:c r="W3583" s="50"/>
      <x:c r="X3583" s="50" t="b">
        <x:f>AND(COUNT(L3583:O3583)=4,L3583&gt;='設定'!$B$6,M3583&gt;='設定'!$B$6,N3583&gt;='設定'!$B$6,O3583&gt;='設定'!$B$6)</x:f>
        <x:v>0</x:v>
      </x:c>
      <x:c r="Y3583" s="50" t="b">
        <x:f>AND(COUNT(G3583:K3583)=5,P3583&gt;='設定'!$B$7)</x:f>
        <x:v>0</x:v>
      </x:c>
      <x:c r="Z3583" s="50" t="b">
        <x:f>AND(ISNUMBER(R3583),R3583&gt;='設定'!$B$8)</x:f>
        <x:v>0</x:v>
      </x:c>
      <x:c r="AA3583" s="50" t="b">
        <x:f>AND(ISNUMBER(S3583),S3583&gt;=DATE(YEAR('設定'!$B$10)-'設定'!$B$9,MONTH('設定'!$B$10),DAY('設定'!$B$10)))</x:f>
        <x:v>0</x:v>
      </x:c>
      <x:c r="AB3583" s="55" t="b">
        <x:v>0</x:v>
      </x:c>
      <x:c r="AC3583" s="55" t="b">
        <x:v>0</x:v>
      </x:c>
      <x:c r="AD3583" s="50" t="n">
        <x:f>IF(X3583,1,0)+IF(Z3583,1,0)+IF(AA3583,1,0)+IF(AB3583,1,0)</x:f>
        <x:v>0</x:v>
      </x:c>
      <x:c r="AE3583" s="50" t="n">
        <x:f>IF(Y3583,1,0)+IF(Z3583,1,0)+IF(AA3583,1,0)+IF(AB3583,1,0)</x:f>
        <x:v>0</x:v>
      </x:c>
      <x:c r="AF3583" s="50" t="n">
        <x:f>IF(Y3583,1,0)+IF(Z3583,1,0)+IF(AA3583,1,0)+IF(AC3583,1,0)</x:f>
        <x:v>0</x:v>
      </x:c>
      <x:c r="AG3583" s="53" t="n">
        <x:v>44348</x:v>
      </x:c>
      <x:c r="AH3583" s="50"/>
      <x:c r="AI3583" s="50"/>
      <x:c r="AJ3583" s="50"/>
      <x:c r="AK3583" s="53"/>
      <x:c r="AL3583" s="50"/>
      <x:c r="AM3583" s="51"/>
      <x:c r="AN3583" s="51" t="n">
        <x:v>163</x:v>
      </x:c>
      <x:c r="AO3583" s="51" t="n">
        <x:f>IFERROR(AM3583*AN3583,"")</x:f>
        <x:v>0</x:v>
      </x:c>
      <x:c r="AP3583" s="56" t="str">
        <x:f>IFERROR(AO3583/(K3583*1000000),"")</x:f>
      </x:c>
      <x:c r="AQ3583" s="57" t="n">
        <x:v>0</x:v>
      </x:c>
      <x:c r="AR3583" s="52" t="n">
        <x:v>0.1776905313369588</x:v>
      </x:c>
      <x:c r="AS3583" s="52" t="n">
        <x:v>-0.3480000135726013</x:v>
      </x:c>
      <x:c r="AT3583" s="55" t="b">
        <x:v>0</x:v>
      </x:c>
      <x:c r="AU3583" s="50" t="str">
        <x:v>low_liquidity</x:v>
      </x:c>
      <x:c r="AV3583" s="58" t="n">
        <x:v>0.166775488496728</x:v>
      </x:c>
      <x:c r="AW3583" s="50" t="n">
        <x:v>873</x:v>
      </x:c>
      <x:c r="AX3583" s="50" t="str">
        <x:v>Discovery</x:v>
      </x:c>
      <x:c r="AY3583" s="50" t="str">
        <x:v>既存適格性フィルター不通過: low_liquidity / 60日平均売買代金2,000万円未満</x:v>
      </x:c>
      <x:c r="AZ3583" s="59"/>
      <x:c r="BA3583" s="53"/>
      <x:c r="BB3583" s="50"/>
      <x:c r="BC3583" s="50"/>
      <x:c r="BD3583" s="50"/>
    </x:row>
    <x:row r="3584">
      <x:c r="A3584" s="50" t="n">
        <x:v>3583</x:v>
      </x:c>
      <x:c r="B3584" s="50" t="str">
        <x:v>4575</x:v>
      </x:c>
      <x:c r="C3584" s="50" t="str">
        <x:v>4575.T</x:v>
      </x:c>
      <x:c r="D3584" s="50" t="str">
        <x:v>CanBas Co.,Ltd.</x:v>
      </x:c>
      <x:c r="E3584" s="50" t="str">
        <x:v>Growth Market(Domestic)</x:v>
      </x:c>
      <x:c r="F3584" s="50" t="str">
        <x:v>Pharmaceutical</x:v>
      </x:c>
      <x:c r="G3584" s="51" t="n">
        <x:v>108.945</x:v>
      </x:c>
      <x:c r="H3584" s="51"/>
      <x:c r="I3584" s="51"/>
      <x:c r="J3584" s="51"/>
      <x:c r="K3584" s="51"/>
      <x:c r="L3584" s="52" t="n">
        <x:f>IFERROR(H3584/G3584-1,"")</x:f>
        <x:v>-1</x:v>
      </x:c>
      <x:c r="M3584" s="52" t="str">
        <x:f>IFERROR(I3584/H3584-1,"")</x:f>
      </x:c>
      <x:c r="N3584" s="52" t="str">
        <x:f>IFERROR(J3584/I3584-1,"")</x:f>
      </x:c>
      <x:c r="O3584" s="52" t="str">
        <x:f>IFERROR(K3584/J3584-1,"")</x:f>
      </x:c>
      <x:c r="P3584" s="52" t="n">
        <x:f>IFERROR((K3584/G3584)^(1/4)-1,"")</x:f>
        <x:v>-1</x:v>
      </x:c>
      <x:c r="Q3584" s="51" t="n">
        <x:v>-1109.563</x:v>
      </x:c>
      <x:c r="R3584" s="52" t="str">
        <x:f>IFERROR(Q3584/K3584,"")</x:f>
      </x:c>
      <x:c r="S3584" s="53" t="n">
        <x:v>40057</x:v>
      </x:c>
      <x:c r="T3584" s="50" t="str">
        <x:v>EDINET_company_history</x:v>
      </x:c>
      <x:c r="U3584" s="50" t="str">
        <x:v>楽天証券株式会社</x:v>
      </x:c>
      <x:c r="V3584" s="54" t="n">
        <x:v>0.0221</x:v>
      </x:c>
      <x:c r="W3584" s="50" t="str">
        <x:v>河邊 拓己</x:v>
      </x:c>
      <x:c r="X3584" s="50" t="b">
        <x:f>AND(COUNT(L3584:O3584)=4,L3584&gt;='設定'!$B$6,M3584&gt;='設定'!$B$6,N3584&gt;='設定'!$B$6,O3584&gt;='設定'!$B$6)</x:f>
        <x:v>0</x:v>
      </x:c>
      <x:c r="Y3584" s="50" t="b">
        <x:f>AND(COUNT(G3584:K3584)=5,P3584&gt;='設定'!$B$7)</x:f>
        <x:v>0</x:v>
      </x:c>
      <x:c r="Z3584" s="50" t="b">
        <x:f>AND(ISNUMBER(R3584),R3584&gt;='設定'!$B$8)</x:f>
        <x:v>0</x:v>
      </x:c>
      <x:c r="AA3584" s="50" t="b">
        <x:f>AND(ISNUMBER(S3584),S3584&gt;=DATE(YEAR('設定'!$B$10)-'設定'!$B$9,MONTH('設定'!$B$10),DAY('設定'!$B$10)))</x:f>
        <x:v>0</x:v>
      </x:c>
      <x:c r="AB3584" s="55" t="b">
        <x:v>0</x:v>
      </x:c>
      <x:c r="AC3584" s="55" t="b">
        <x:v>0</x:v>
      </x:c>
      <x:c r="AD3584" s="50" t="n">
        <x:f>IF(X3584,1,0)+IF(Z3584,1,0)+IF(AA3584,1,0)+IF(AB3584,1,0)</x:f>
        <x:v>0</x:v>
      </x:c>
      <x:c r="AE3584" s="50" t="n">
        <x:f>IF(Y3584,1,0)+IF(Z3584,1,0)+IF(AA3584,1,0)+IF(AB3584,1,0)</x:f>
        <x:v>0</x:v>
      </x:c>
      <x:c r="AF3584" s="50" t="n">
        <x:f>IF(Y3584,1,0)+IF(Z3584,1,0)+IF(AA3584,1,0)+IF(AC3584,1,0)</x:f>
        <x:v>0</x:v>
      </x:c>
      <x:c r="AG3584" s="53" t="n">
        <x:v>44348</x:v>
      </x:c>
      <x:c r="AH3584" s="50" t="str">
        <x:v>S100WQRS</x:v>
      </x:c>
      <x:c r="AI3584" s="50" t="str">
        <x:v>OperatingRevenueSummaryOfBusinessResults</x:v>
      </x:c>
      <x:c r="AJ3584" s="50" t="str">
        <x:v>OperatingIncome</x:v>
      </x:c>
      <x:c r="AK3584" s="53" t="n">
        <x:v>45838</x:v>
      </x:c>
      <x:c r="AL3584" s="50" t="str">
        <x:v>365</x:v>
      </x:c>
      <x:c r="AM3584" s="51" t="n">
        <x:v>19703155</x:v>
      </x:c>
      <x:c r="AN3584" s="51" t="n">
        <x:v>593</x:v>
      </x:c>
      <x:c r="AO3584" s="51" t="n">
        <x:f>IFERROR(AM3584*AN3584,"")</x:f>
        <x:v>11683970915</x:v>
      </x:c>
      <x:c r="AP3584" s="56" t="str">
        <x:f>IFERROR(AO3584/(K3584*1000000),"")</x:f>
      </x:c>
      <x:c r="AQ3584" s="57" t="n">
        <x:v>115889395</x:v>
      </x:c>
      <x:c r="AR3584" s="52" t="n">
        <x:v>0.8582857920923067</x:v>
      </x:c>
      <x:c r="AS3584" s="52" t="n">
        <x:v>-0.8493395215994288</x:v>
      </x:c>
      <x:c r="AT3584" s="55" t="b">
        <x:v>0</x:v>
      </x:c>
      <x:c r="AU3584" s="50" t="str">
        <x:v>missing_financial_data;low_equity_ratio;repeated_negative_operating_cf;excessive_leverage</x:v>
      </x:c>
      <x:c r="AV3584" s="58" t="n">
        <x:v>-0.8587343084130856</x:v>
      </x:c>
      <x:c r="AW3584" s="50" t="n">
        <x:v>3606</x:v>
      </x:c>
      <x:c r="AX3584" s="50" t="str">
        <x:v>Transformation Moat</x:v>
      </x:c>
      <x:c r="AY3584" s="50" t="str">
        <x:v>既存適格性フィルター不通過: missing_financial_data;low_equity_ratio;repeated_negative_operating_cf;excessive_leverage / 年率ボラティリティ60%以上 / ローカル5年最大下落率-60%以下</x:v>
      </x:c>
      <x:c r="AZ3584" s="59" t="str">
        <x:v>2025-09-29 15:46</x:v>
      </x:c>
      <x:c r="BA3584" s="53" t="n">
        <x:v>40057</x:v>
      </x:c>
      <x:c r="BB3584" s="50"/>
      <x:c r="BC3584" s="50"/>
      <x:c r="BD3584" s="50"/>
    </x:row>
    <x:row r="3585">
      <x:c r="A3585" s="50" t="n">
        <x:v>3584</x:v>
      </x:c>
      <x:c r="B3585" s="50" t="str">
        <x:v>4883</x:v>
      </x:c>
      <x:c r="C3585" s="50" t="str">
        <x:v>4883.T</x:v>
      </x:c>
      <x:c r="D3585" s="50" t="str">
        <x:v>Modalis Therapeutics Corporation</x:v>
      </x:c>
      <x:c r="E3585" s="50" t="str">
        <x:v>Growth Market(Domestic)</x:v>
      </x:c>
      <x:c r="F3585" s="50" t="str">
        <x:v>Pharmaceutical</x:v>
      </x:c>
      <x:c r="G3585" s="51" t="n">
        <x:v>1.1</x:v>
      </x:c>
      <x:c r="H3585" s="51" t="n">
        <x:v>40.5</x:v>
      </x:c>
      <x:c r="I3585" s="51"/>
      <x:c r="J3585" s="51"/>
      <x:c r="K3585" s="51"/>
      <x:c r="L3585" s="52" t="n">
        <x:f>IFERROR(H3585/G3585-1,"")</x:f>
        <x:v>35.81818181818181</x:v>
      </x:c>
      <x:c r="M3585" s="52" t="n">
        <x:f>IFERROR(I3585/H3585-1,"")</x:f>
        <x:v>-1</x:v>
      </x:c>
      <x:c r="N3585" s="52" t="str">
        <x:f>IFERROR(J3585/I3585-1,"")</x:f>
      </x:c>
      <x:c r="O3585" s="52" t="str">
        <x:f>IFERROR(K3585/J3585-1,"")</x:f>
      </x:c>
      <x:c r="P3585" s="52" t="n">
        <x:f>IFERROR((K3585/G3585)^(1/4)-1,"")</x:f>
        <x:v>-1</x:v>
      </x:c>
      <x:c r="Q3585" s="51" t="n">
        <x:v>-2211.801</x:v>
      </x:c>
      <x:c r="R3585" s="52" t="str">
        <x:f>IFERROR(Q3585/K3585,"")</x:f>
      </x:c>
      <x:c r="S3585" s="53" t="n">
        <x:v>44044</x:v>
      </x:c>
      <x:c r="T3585" s="50" t="str">
        <x:v>EDINET_company_history</x:v>
      </x:c>
      <x:c r="U3585" s="50" t="str">
        <x:v>株式会社LSIM</x:v>
      </x:c>
      <x:c r="V3585" s="54" t="n">
        <x:v>0.0327</x:v>
      </x:c>
      <x:c r="W3585" s="50" t="str">
        <x:v>森田 晴彦</x:v>
      </x:c>
      <x:c r="X3585" s="50" t="b">
        <x:f>AND(COUNT(L3585:O3585)=4,L3585&gt;='設定'!$B$6,M3585&gt;='設定'!$B$6,N3585&gt;='設定'!$B$6,O3585&gt;='設定'!$B$6)</x:f>
        <x:v>0</x:v>
      </x:c>
      <x:c r="Y3585" s="50" t="b">
        <x:f>AND(COUNT(G3585:K3585)=5,P3585&gt;='設定'!$B$7)</x:f>
        <x:v>0</x:v>
      </x:c>
      <x:c r="Z3585" s="50" t="b">
        <x:f>AND(ISNUMBER(R3585),R3585&gt;='設定'!$B$8)</x:f>
        <x:v>0</x:v>
      </x:c>
      <x:c r="AA3585" s="50" t="b">
        <x:f>AND(ISNUMBER(S3585),S3585&gt;=DATE(YEAR('設定'!$B$10)-'設定'!$B$9,MONTH('設定'!$B$10),DAY('設定'!$B$10)))</x:f>
        <x:v>0</x:v>
      </x:c>
      <x:c r="AB3585" s="55" t="b">
        <x:v>0</x:v>
      </x:c>
      <x:c r="AC3585" s="55" t="b">
        <x:v>0</x:v>
      </x:c>
      <x:c r="AD3585" s="50" t="n">
        <x:f>IF(X3585,1,0)+IF(Z3585,1,0)+IF(AA3585,1,0)+IF(AB3585,1,0)</x:f>
        <x:v>0</x:v>
      </x:c>
      <x:c r="AE3585" s="50" t="n">
        <x:f>IF(Y3585,1,0)+IF(Z3585,1,0)+IF(AA3585,1,0)+IF(AB3585,1,0)</x:f>
        <x:v>0</x:v>
      </x:c>
      <x:c r="AF3585" s="50" t="n">
        <x:f>IF(Y3585,1,0)+IF(Z3585,1,0)+IF(AA3585,1,0)+IF(AC3585,1,0)</x:f>
        <x:v>0</x:v>
      </x:c>
      <x:c r="AG3585" s="53" t="n">
        <x:v>44348</x:v>
      </x:c>
      <x:c r="AH3585" s="50" t="str">
        <x:v>S100XSHO</x:v>
      </x:c>
      <x:c r="AI3585" s="50" t="str">
        <x:v>OperatingRevenueSummaryOfBusinessResults</x:v>
      </x:c>
      <x:c r="AJ3585" s="50" t="str">
        <x:v>OperatingIncome</x:v>
      </x:c>
      <x:c r="AK3585" s="53" t="n">
        <x:v>46022</x:v>
      </x:c>
      <x:c r="AL3585" s="50" t="str">
        <x:v>365/365</x:v>
      </x:c>
      <x:c r="AM3585" s="51" t="n">
        <x:v>86674098</x:v>
      </x:c>
      <x:c r="AN3585" s="51" t="n">
        <x:v>43</x:v>
      </x:c>
      <x:c r="AO3585" s="51" t="n">
        <x:f>IFERROR(AM3585*AN3585,"")</x:f>
        <x:v>3726986214</x:v>
      </x:c>
      <x:c r="AP3585" s="56" t="str">
        <x:f>IFERROR(AO3585/(K3585*1000000),"")</x:f>
      </x:c>
      <x:c r="AQ3585" s="57" t="n">
        <x:v>215029953.33333337</x:v>
      </x:c>
      <x:c r="AR3585" s="52" t="n">
        <x:v>0.8203923090444005</x:v>
      </x:c>
      <x:c r="AS3585" s="52" t="n">
        <x:v>-0.9758291174817312</x:v>
      </x:c>
      <x:c r="AT3585" s="55" t="b">
        <x:v>0</x:v>
      </x:c>
      <x:c r="AU3585" s="50" t="str">
        <x:v>missing_financial_data;repeated_negative_operating_cf;extreme_profitability_outlier</x:v>
      </x:c>
      <x:c r="AV3585" s="58" t="n">
        <x:v>-0.7457262084659919</x:v>
      </x:c>
      <x:c r="AW3585" s="50" t="n">
        <x:v>3586</x:v>
      </x:c>
      <x:c r="AX3585" s="50" t="str">
        <x:v>Transformation Moat</x:v>
      </x:c>
      <x:c r="AY3585" s="50" t="str">
        <x:v>既存適格性フィルター不通過: missing_financial_data;repeated_negative_operating_cf;extreme_profitability_outlier / 年率ボラティリティ60%以上 / ローカル5年最大下落率-60%以下</x:v>
      </x:c>
      <x:c r="AZ3585" s="59" t="str">
        <x:v>2026-03-25 14:32</x:v>
      </x:c>
      <x:c r="BA3585" s="53" t="n">
        <x:v>44044</x:v>
      </x:c>
      <x:c r="BB3585" s="50"/>
      <x:c r="BC3585" s="50"/>
      <x:c r="BD3585" s="50"/>
    </x:row>
    <x:row r="3586">
      <x:c r="A3586" s="50" t="n">
        <x:v>3585</x:v>
      </x:c>
      <x:c r="B3586" s="50" t="str">
        <x:v>5072</x:v>
      </x:c>
      <x:c r="C3586" s="50" t="str">
        <x:v>5072.T</x:v>
      </x:c>
      <x:c r="D3586" s="50" t="str">
        <x:v>ART FORCE JAPAN Co.,Ltd.</x:v>
      </x:c>
      <x:c r="E3586" s="50" t="str">
        <x:v>PRO Market</x:v>
      </x:c>
      <x:c r="F3586" s="50" t="str">
        <x:v>Construction</x:v>
      </x:c>
      <x:c r="G3586" s="51"/>
      <x:c r="H3586" s="51"/>
      <x:c r="I3586" s="51"/>
      <x:c r="J3586" s="51"/>
      <x:c r="K3586" s="51"/>
      <x:c r="L3586" s="52" t="str">
        <x:f>IFERROR(H3586/G3586-1,"")</x:f>
      </x:c>
      <x:c r="M3586" s="52" t="str">
        <x:f>IFERROR(I3586/H3586-1,"")</x:f>
      </x:c>
      <x:c r="N3586" s="52" t="str">
        <x:f>IFERROR(J3586/I3586-1,"")</x:f>
      </x:c>
      <x:c r="O3586" s="52" t="str">
        <x:f>IFERROR(K3586/J3586-1,"")</x:f>
      </x:c>
      <x:c r="P3586" s="52" t="str">
        <x:f>IFERROR((K3586/G3586)^(1/4)-1,"")</x:f>
      </x:c>
      <x:c r="Q3586" s="51"/>
      <x:c r="R3586" s="52" t="str">
        <x:f>IFERROR(Q3586/K3586,"")</x:f>
      </x:c>
      <x:c r="S3586" s="53" t="n">
        <x:v>44348</x:v>
      </x:c>
      <x:c r="T3586" s="50" t="str">
        <x:v>not_identified_before_local_window</x:v>
      </x:c>
      <x:c r="U3586" s="50"/>
      <x:c r="V3586" s="54"/>
      <x:c r="W3586" s="50"/>
      <x:c r="X3586" s="50" t="b">
        <x:f>AND(COUNT(L3586:O3586)=4,L3586&gt;='設定'!$B$6,M3586&gt;='設定'!$B$6,N3586&gt;='設定'!$B$6,O3586&gt;='設定'!$B$6)</x:f>
        <x:v>0</x:v>
      </x:c>
      <x:c r="Y3586" s="50" t="b">
        <x:f>AND(COUNT(G3586:K3586)=5,P3586&gt;='設定'!$B$7)</x:f>
        <x:v>0</x:v>
      </x:c>
      <x:c r="Z3586" s="50" t="b">
        <x:f>AND(ISNUMBER(R3586),R3586&gt;='設定'!$B$8)</x:f>
        <x:v>0</x:v>
      </x:c>
      <x:c r="AA3586" s="50" t="b">
        <x:f>AND(ISNUMBER(S3586),S3586&gt;=DATE(YEAR('設定'!$B$10)-'設定'!$B$9,MONTH('設定'!$B$10),DAY('設定'!$B$10)))</x:f>
        <x:v>0</x:v>
      </x:c>
      <x:c r="AB3586" s="55" t="b">
        <x:v>0</x:v>
      </x:c>
      <x:c r="AC3586" s="55" t="b">
        <x:v>0</x:v>
      </x:c>
      <x:c r="AD3586" s="50" t="n">
        <x:f>IF(X3586,1,0)+IF(Z3586,1,0)+IF(AA3586,1,0)+IF(AB3586,1,0)</x:f>
        <x:v>0</x:v>
      </x:c>
      <x:c r="AE3586" s="50" t="n">
        <x:f>IF(Y3586,1,0)+IF(Z3586,1,0)+IF(AA3586,1,0)+IF(AB3586,1,0)</x:f>
        <x:v>0</x:v>
      </x:c>
      <x:c r="AF3586" s="50" t="n">
        <x:f>IF(Y3586,1,0)+IF(Z3586,1,0)+IF(AA3586,1,0)+IF(AC3586,1,0)</x:f>
        <x:v>0</x:v>
      </x:c>
      <x:c r="AG3586" s="53" t="n">
        <x:v>44348</x:v>
      </x:c>
      <x:c r="AH3586" s="50"/>
      <x:c r="AI3586" s="50"/>
      <x:c r="AJ3586" s="50"/>
      <x:c r="AK3586" s="53"/>
      <x:c r="AL3586" s="50"/>
      <x:c r="AM3586" s="51"/>
      <x:c r="AN3586" s="51" t="n">
        <x:v>3500</x:v>
      </x:c>
      <x:c r="AO3586" s="51" t="n">
        <x:f>IFERROR(AM3586*AN3586,"")</x:f>
        <x:v>0</x:v>
      </x:c>
      <x:c r="AP3586" s="56" t="str">
        <x:f>IFERROR(AO3586/(K3586*1000000),"")</x:f>
      </x:c>
      <x:c r="AQ3586" s="57" t="n">
        <x:v>0</x:v>
      </x:c>
      <x:c r="AR3586" s="52" t="n">
        <x:v>0</x:v>
      </x:c>
      <x:c r="AS3586" s="52" t="n">
        <x:v>0</x:v>
      </x:c>
      <x:c r="AT3586" s="55" t="b">
        <x:v>0</x:v>
      </x:c>
      <x:c r="AU3586" s="50" t="str">
        <x:v>low_liquidity</x:v>
      </x:c>
      <x:c r="AV3586" s="58" t="n">
        <x:v>0.1808536777355755</x:v>
      </x:c>
      <x:c r="AW3586" s="50" t="n">
        <x:v>811</x:v>
      </x:c>
      <x:c r="AX3586" s="50" t="str">
        <x:v>Discovery</x:v>
      </x:c>
      <x:c r="AY3586" s="50" t="str">
        <x:v>既存適格性フィルター不通過: low_liquidity / 60日平均売買代金2,000万円未満</x:v>
      </x:c>
      <x:c r="AZ3586" s="59"/>
      <x:c r="BA3586" s="53"/>
      <x:c r="BB3586" s="50"/>
      <x:c r="BC3586" s="50"/>
      <x:c r="BD3586" s="50"/>
    </x:row>
    <x:row r="3587">
      <x:c r="A3587" s="50" t="n">
        <x:v>3586</x:v>
      </x:c>
      <x:c r="B3587" s="50" t="str">
        <x:v>6168</x:v>
      </x:c>
      <x:c r="C3587" s="50" t="str">
        <x:v>6168.T</x:v>
      </x:c>
      <x:c r="D3587" s="50" t="str">
        <x:v>ONE GROUP CORP.</x:v>
      </x:c>
      <x:c r="E3587" s="50" t="str">
        <x:v>PRO Market</x:v>
      </x:c>
      <x:c r="F3587" s="50" t="str">
        <x:v>Machinery</x:v>
      </x:c>
      <x:c r="G3587" s="51"/>
      <x:c r="H3587" s="51"/>
      <x:c r="I3587" s="51"/>
      <x:c r="J3587" s="51"/>
      <x:c r="K3587" s="51"/>
      <x:c r="L3587" s="52" t="str">
        <x:f>IFERROR(H3587/G3587-1,"")</x:f>
      </x:c>
      <x:c r="M3587" s="52" t="str">
        <x:f>IFERROR(I3587/H3587-1,"")</x:f>
      </x:c>
      <x:c r="N3587" s="52" t="str">
        <x:f>IFERROR(J3587/I3587-1,"")</x:f>
      </x:c>
      <x:c r="O3587" s="52" t="str">
        <x:f>IFERROR(K3587/J3587-1,"")</x:f>
      </x:c>
      <x:c r="P3587" s="52" t="str">
        <x:f>IFERROR((K3587/G3587)^(1/4)-1,"")</x:f>
      </x:c>
      <x:c r="Q3587" s="51"/>
      <x:c r="R3587" s="52" t="str">
        <x:f>IFERROR(Q3587/K3587,"")</x:f>
      </x:c>
      <x:c r="S3587" s="53" t="n">
        <x:v>44377</x:v>
      </x:c>
      <x:c r="T3587" s="50" t="str">
        <x:v>not_identified_before_local_window</x:v>
      </x:c>
      <x:c r="U3587" s="50"/>
      <x:c r="V3587" s="54"/>
      <x:c r="W3587" s="50"/>
      <x:c r="X3587" s="50" t="b">
        <x:f>AND(COUNT(L3587:O3587)=4,L3587&gt;='設定'!$B$6,M3587&gt;='設定'!$B$6,N3587&gt;='設定'!$B$6,O3587&gt;='設定'!$B$6)</x:f>
        <x:v>0</x:v>
      </x:c>
      <x:c r="Y3587" s="50" t="b">
        <x:f>AND(COUNT(G3587:K3587)=5,P3587&gt;='設定'!$B$7)</x:f>
        <x:v>0</x:v>
      </x:c>
      <x:c r="Z3587" s="50" t="b">
        <x:f>AND(ISNUMBER(R3587),R3587&gt;='設定'!$B$8)</x:f>
        <x:v>0</x:v>
      </x:c>
      <x:c r="AA3587" s="50" t="b">
        <x:f>AND(ISNUMBER(S3587),S3587&gt;=DATE(YEAR('設定'!$B$10)-'設定'!$B$9,MONTH('設定'!$B$10),DAY('設定'!$B$10)))</x:f>
        <x:v>0</x:v>
      </x:c>
      <x:c r="AB3587" s="55" t="b">
        <x:v>0</x:v>
      </x:c>
      <x:c r="AC3587" s="55" t="b">
        <x:v>0</x:v>
      </x:c>
      <x:c r="AD3587" s="50" t="n">
        <x:f>IF(X3587,1,0)+IF(Z3587,1,0)+IF(AA3587,1,0)+IF(AB3587,1,0)</x:f>
        <x:v>0</x:v>
      </x:c>
      <x:c r="AE3587" s="50" t="n">
        <x:f>IF(Y3587,1,0)+IF(Z3587,1,0)+IF(AA3587,1,0)+IF(AB3587,1,0)</x:f>
        <x:v>0</x:v>
      </x:c>
      <x:c r="AF3587" s="50" t="n">
        <x:f>IF(Y3587,1,0)+IF(Z3587,1,0)+IF(AA3587,1,0)+IF(AC3587,1,0)</x:f>
        <x:v>0</x:v>
      </x:c>
      <x:c r="AG3587" s="53" t="n">
        <x:v>44377</x:v>
      </x:c>
      <x:c r="AH3587" s="50"/>
      <x:c r="AI3587" s="50"/>
      <x:c r="AJ3587" s="50"/>
      <x:c r="AK3587" s="53"/>
      <x:c r="AL3587" s="50"/>
      <x:c r="AM3587" s="51"/>
      <x:c r="AN3587" s="51" t="n">
        <x:v>486</x:v>
      </x:c>
      <x:c r="AO3587" s="51" t="n">
        <x:f>IFERROR(AM3587*AN3587,"")</x:f>
        <x:v>0</x:v>
      </x:c>
      <x:c r="AP3587" s="56" t="str">
        <x:f>IFERROR(AO3587/(K3587*1000000),"")</x:f>
      </x:c>
      <x:c r="AQ3587" s="57" t="n">
        <x:v>0</x:v>
      </x:c>
      <x:c r="AR3587" s="52" t="n">
        <x:v>0</x:v>
      </x:c>
      <x:c r="AS3587" s="52" t="n">
        <x:v>0</x:v>
      </x:c>
      <x:c r="AT3587" s="55" t="b">
        <x:v>0</x:v>
      </x:c>
      <x:c r="AU3587" s="50" t="str">
        <x:v>low_liquidity</x:v>
      </x:c>
      <x:c r="AV3587" s="58" t="n">
        <x:v>0.5447838213229591</x:v>
      </x:c>
      <x:c r="AW3587" s="50" t="n">
        <x:v>56</x:v>
      </x:c>
      <x:c r="AX3587" s="50" t="str">
        <x:v>Discovery</x:v>
      </x:c>
      <x:c r="AY3587" s="50" t="str">
        <x:v>既存適格性フィルター不通過: low_liquidity / 60日平均売買代金2,000万円未満</x:v>
      </x:c>
      <x:c r="AZ3587" s="59"/>
      <x:c r="BA3587" s="53"/>
      <x:c r="BB3587" s="50"/>
      <x:c r="BC3587" s="50"/>
      <x:c r="BD3587" s="50"/>
    </x:row>
    <x:row r="3588">
      <x:c r="A3588" s="50" t="n">
        <x:v>3587</x:v>
      </x:c>
      <x:c r="B3588" s="50" t="str">
        <x:v>6174</x:v>
      </x:c>
      <x:c r="C3588" s="50" t="str">
        <x:v>6174.T</x:v>
      </x:c>
      <x:c r="D3588" s="50" t="str">
        <x:v>DENTAS CO.,LTD.</x:v>
      </x:c>
      <x:c r="E3588" s="50" t="str">
        <x:v>PRO Market</x:v>
      </x:c>
      <x:c r="F3588" s="50" t="str">
        <x:v>Services</x:v>
      </x:c>
      <x:c r="G3588" s="51"/>
      <x:c r="H3588" s="51"/>
      <x:c r="I3588" s="51"/>
      <x:c r="J3588" s="51"/>
      <x:c r="K3588" s="51"/>
      <x:c r="L3588" s="52" t="str">
        <x:f>IFERROR(H3588/G3588-1,"")</x:f>
      </x:c>
      <x:c r="M3588" s="52" t="str">
        <x:f>IFERROR(I3588/H3588-1,"")</x:f>
      </x:c>
      <x:c r="N3588" s="52" t="str">
        <x:f>IFERROR(J3588/I3588-1,"")</x:f>
      </x:c>
      <x:c r="O3588" s="52" t="str">
        <x:f>IFERROR(K3588/J3588-1,"")</x:f>
      </x:c>
      <x:c r="P3588" s="52" t="str">
        <x:f>IFERROR((K3588/G3588)^(1/4)-1,"")</x:f>
      </x:c>
      <x:c r="Q3588" s="51"/>
      <x:c r="R3588" s="52" t="str">
        <x:f>IFERROR(Q3588/K3588,"")</x:f>
      </x:c>
      <x:c r="S3588" s="53" t="n">
        <x:v>44348</x:v>
      </x:c>
      <x:c r="T3588" s="50" t="str">
        <x:v>not_identified_before_local_window</x:v>
      </x:c>
      <x:c r="U3588" s="50"/>
      <x:c r="V3588" s="54"/>
      <x:c r="W3588" s="50"/>
      <x:c r="X3588" s="50" t="b">
        <x:f>AND(COUNT(L3588:O3588)=4,L3588&gt;='設定'!$B$6,M3588&gt;='設定'!$B$6,N3588&gt;='設定'!$B$6,O3588&gt;='設定'!$B$6)</x:f>
        <x:v>0</x:v>
      </x:c>
      <x:c r="Y3588" s="50" t="b">
        <x:f>AND(COUNT(G3588:K3588)=5,P3588&gt;='設定'!$B$7)</x:f>
        <x:v>0</x:v>
      </x:c>
      <x:c r="Z3588" s="50" t="b">
        <x:f>AND(ISNUMBER(R3588),R3588&gt;='設定'!$B$8)</x:f>
        <x:v>0</x:v>
      </x:c>
      <x:c r="AA3588" s="50" t="b">
        <x:f>AND(ISNUMBER(S3588),S3588&gt;=DATE(YEAR('設定'!$B$10)-'設定'!$B$9,MONTH('設定'!$B$10),DAY('設定'!$B$10)))</x:f>
        <x:v>0</x:v>
      </x:c>
      <x:c r="AB3588" s="55" t="b">
        <x:v>0</x:v>
      </x:c>
      <x:c r="AC3588" s="55" t="b">
        <x:v>0</x:v>
      </x:c>
      <x:c r="AD3588" s="50" t="n">
        <x:f>IF(X3588,1,0)+IF(Z3588,1,0)+IF(AA3588,1,0)+IF(AB3588,1,0)</x:f>
        <x:v>0</x:v>
      </x:c>
      <x:c r="AE3588" s="50" t="n">
        <x:f>IF(Y3588,1,0)+IF(Z3588,1,0)+IF(AA3588,1,0)+IF(AB3588,1,0)</x:f>
        <x:v>0</x:v>
      </x:c>
      <x:c r="AF3588" s="50" t="n">
        <x:f>IF(Y3588,1,0)+IF(Z3588,1,0)+IF(AA3588,1,0)+IF(AC3588,1,0)</x:f>
        <x:v>0</x:v>
      </x:c>
      <x:c r="AG3588" s="53" t="n">
        <x:v>44348</x:v>
      </x:c>
      <x:c r="AH3588" s="50"/>
      <x:c r="AI3588" s="50"/>
      <x:c r="AJ3588" s="50"/>
      <x:c r="AK3588" s="53"/>
      <x:c r="AL3588" s="50"/>
      <x:c r="AM3588" s="51"/>
      <x:c r="AN3588" s="51" t="n">
        <x:v>3200</x:v>
      </x:c>
      <x:c r="AO3588" s="51" t="n">
        <x:f>IFERROR(AM3588*AN3588,"")</x:f>
        <x:v>0</x:v>
      </x:c>
      <x:c r="AP3588" s="56" t="str">
        <x:f>IFERROR(AO3588/(K3588*1000000),"")</x:f>
      </x:c>
      <x:c r="AQ3588" s="57" t="n">
        <x:v>0</x:v>
      </x:c>
      <x:c r="AR3588" s="52" t="n">
        <x:v>0</x:v>
      </x:c>
      <x:c r="AS3588" s="52" t="n">
        <x:v>0</x:v>
      </x:c>
      <x:c r="AT3588" s="55" t="b">
        <x:v>0</x:v>
      </x:c>
      <x:c r="AU3588" s="50" t="str">
        <x:v>low_liquidity</x:v>
      </x:c>
      <x:c r="AV3588" s="58" t="n">
        <x:v>0.3238110591963471</x:v>
      </x:c>
      <x:c r="AW3588" s="50" t="n">
        <x:v>366</x:v>
      </x:c>
      <x:c r="AX3588" s="50" t="str">
        <x:v>Discovery</x:v>
      </x:c>
      <x:c r="AY3588" s="50" t="str">
        <x:v>既存適格性フィルター不通過: low_liquidity / 60日平均売買代金2,000万円未満</x:v>
      </x:c>
      <x:c r="AZ3588" s="59"/>
      <x:c r="BA3588" s="53"/>
      <x:c r="BB3588" s="50"/>
      <x:c r="BC3588" s="50"/>
      <x:c r="BD3588" s="50"/>
    </x:row>
    <x:row r="3589">
      <x:c r="A3589" s="50" t="n">
        <x:v>3588</x:v>
      </x:c>
      <x:c r="B3589" s="50" t="str">
        <x:v>6576</x:v>
      </x:c>
      <x:c r="C3589" s="50" t="str">
        <x:v>6576.T</x:v>
      </x:c>
      <x:c r="D3589" s="50" t="str">
        <x:v>Youkosha Co.,Ltd.</x:v>
      </x:c>
      <x:c r="E3589" s="50" t="str">
        <x:v>PRO Market</x:v>
      </x:c>
      <x:c r="F3589" s="50" t="str">
        <x:v>Services</x:v>
      </x:c>
      <x:c r="G3589" s="51"/>
      <x:c r="H3589" s="51"/>
      <x:c r="I3589" s="51"/>
      <x:c r="J3589" s="51"/>
      <x:c r="K3589" s="51"/>
      <x:c r="L3589" s="52" t="str">
        <x:f>IFERROR(H3589/G3589-1,"")</x:f>
      </x:c>
      <x:c r="M3589" s="52" t="str">
        <x:f>IFERROR(I3589/H3589-1,"")</x:f>
      </x:c>
      <x:c r="N3589" s="52" t="str">
        <x:f>IFERROR(J3589/I3589-1,"")</x:f>
      </x:c>
      <x:c r="O3589" s="52" t="str">
        <x:f>IFERROR(K3589/J3589-1,"")</x:f>
      </x:c>
      <x:c r="P3589" s="52" t="str">
        <x:f>IFERROR((K3589/G3589)^(1/4)-1,"")</x:f>
      </x:c>
      <x:c r="Q3589" s="51"/>
      <x:c r="R3589" s="52" t="str">
        <x:f>IFERROR(Q3589/K3589,"")</x:f>
      </x:c>
      <x:c r="S3589" s="53"/>
      <x:c r="T3589" s="50" t="str">
        <x:v>not_identified_before_local_window</x:v>
      </x:c>
      <x:c r="U3589" s="50"/>
      <x:c r="V3589" s="54"/>
      <x:c r="W3589" s="50"/>
      <x:c r="X3589" s="50" t="b">
        <x:f>AND(COUNT(L3589:O3589)=4,L3589&gt;='設定'!$B$6,M3589&gt;='設定'!$B$6,N3589&gt;='設定'!$B$6,O3589&gt;='設定'!$B$6)</x:f>
        <x:v>0</x:v>
      </x:c>
      <x:c r="Y3589" s="50" t="b">
        <x:f>AND(COUNT(G3589:K3589)=5,P3589&gt;='設定'!$B$7)</x:f>
        <x:v>0</x:v>
      </x:c>
      <x:c r="Z3589" s="50" t="b">
        <x:f>AND(ISNUMBER(R3589),R3589&gt;='設定'!$B$8)</x:f>
        <x:v>0</x:v>
      </x:c>
      <x:c r="AA3589" s="50" t="b">
        <x:f>AND(ISNUMBER(S3589),S3589&gt;=DATE(YEAR('設定'!$B$10)-'設定'!$B$9,MONTH('設定'!$B$10),DAY('設定'!$B$10)))</x:f>
        <x:v>0</x:v>
      </x:c>
      <x:c r="AB3589" s="55" t="b">
        <x:v>0</x:v>
      </x:c>
      <x:c r="AC3589" s="55" t="b">
        <x:v>0</x:v>
      </x:c>
      <x:c r="AD3589" s="50" t="n">
        <x:f>IF(X3589,1,0)+IF(Z3589,1,0)+IF(AA3589,1,0)+IF(AB3589,1,0)</x:f>
        <x:v>0</x:v>
      </x:c>
      <x:c r="AE3589" s="50" t="n">
        <x:f>IF(Y3589,1,0)+IF(Z3589,1,0)+IF(AA3589,1,0)+IF(AB3589,1,0)</x:f>
        <x:v>0</x:v>
      </x:c>
      <x:c r="AF3589" s="50" t="n">
        <x:f>IF(Y3589,1,0)+IF(Z3589,1,0)+IF(AA3589,1,0)+IF(AC3589,1,0)</x:f>
        <x:v>0</x:v>
      </x:c>
      <x:c r="AG3589" s="53"/>
      <x:c r="AH3589" s="50"/>
      <x:c r="AI3589" s="50"/>
      <x:c r="AJ3589" s="50"/>
      <x:c r="AK3589" s="53"/>
      <x:c r="AL3589" s="50"/>
      <x:c r="AM3589" s="51"/>
      <x:c r="AN3589" s="51"/>
      <x:c r="AO3589" s="51" t="n">
        <x:f>IFERROR(AM3589*AN3589,"")</x:f>
        <x:v>0</x:v>
      </x:c>
      <x:c r="AP3589" s="56" t="str">
        <x:f>IFERROR(AO3589/(K3589*1000000),"")</x:f>
      </x:c>
      <x:c r="AQ3589" s="57"/>
      <x:c r="AR3589" s="52"/>
      <x:c r="AS3589" s="52"/>
      <x:c r="AT3589" s="55" t="b">
        <x:v>0</x:v>
      </x:c>
      <x:c r="AU3589" s="50" t="str">
        <x:v>price_unavailable</x:v>
      </x:c>
      <x:c r="AV3589" s="58" t="n">
        <x:v>0.153320978052258</x:v>
      </x:c>
      <x:c r="AW3589" s="50" t="n">
        <x:v>929</x:v>
      </x:c>
      <x:c r="AX3589" s="50" t="str">
        <x:v>Core Moat</x:v>
      </x:c>
      <x:c r="AY3589" s="50" t="str">
        <x:v>既存適格性フィルター不通過: price_unavailable</x:v>
      </x:c>
      <x:c r="AZ3589" s="59"/>
      <x:c r="BA3589" s="53"/>
      <x:c r="BB3589" s="50"/>
      <x:c r="BC3589" s="50"/>
      <x:c r="BD3589" s="50"/>
    </x:row>
    <x:row r="3590">
      <x:c r="A3590" s="50" t="n">
        <x:v>3589</x:v>
      </x:c>
      <x:c r="B3590" s="50" t="str">
        <x:v>6596</x:v>
      </x:c>
      <x:c r="C3590" s="50" t="str">
        <x:v>6596.T</x:v>
      </x:c>
      <x:c r="D3590" s="50" t="str">
        <x:v>TSUKUBASEIKO Co.,Ltd.</x:v>
      </x:c>
      <x:c r="E3590" s="50" t="str">
        <x:v>PRO Market</x:v>
      </x:c>
      <x:c r="F3590" s="50" t="str">
        <x:v>Electric Appliances</x:v>
      </x:c>
      <x:c r="G3590" s="51"/>
      <x:c r="H3590" s="51"/>
      <x:c r="I3590" s="51"/>
      <x:c r="J3590" s="51"/>
      <x:c r="K3590" s="51"/>
      <x:c r="L3590" s="52" t="str">
        <x:f>IFERROR(H3590/G3590-1,"")</x:f>
      </x:c>
      <x:c r="M3590" s="52" t="str">
        <x:f>IFERROR(I3590/H3590-1,"")</x:f>
      </x:c>
      <x:c r="N3590" s="52" t="str">
        <x:f>IFERROR(J3590/I3590-1,"")</x:f>
      </x:c>
      <x:c r="O3590" s="52" t="str">
        <x:f>IFERROR(K3590/J3590-1,"")</x:f>
      </x:c>
      <x:c r="P3590" s="52" t="str">
        <x:f>IFERROR((K3590/G3590)^(1/4)-1,"")</x:f>
      </x:c>
      <x:c r="Q3590" s="51"/>
      <x:c r="R3590" s="52" t="str">
        <x:f>IFERROR(Q3590/K3590,"")</x:f>
      </x:c>
      <x:c r="S3590" s="53" t="n">
        <x:v>44348</x:v>
      </x:c>
      <x:c r="T3590" s="50" t="str">
        <x:v>not_identified_before_local_window</x:v>
      </x:c>
      <x:c r="U3590" s="50"/>
      <x:c r="V3590" s="54"/>
      <x:c r="W3590" s="50"/>
      <x:c r="X3590" s="50" t="b">
        <x:f>AND(COUNT(L3590:O3590)=4,L3590&gt;='設定'!$B$6,M3590&gt;='設定'!$B$6,N3590&gt;='設定'!$B$6,O3590&gt;='設定'!$B$6)</x:f>
        <x:v>0</x:v>
      </x:c>
      <x:c r="Y3590" s="50" t="b">
        <x:f>AND(COUNT(G3590:K3590)=5,P3590&gt;='設定'!$B$7)</x:f>
        <x:v>0</x:v>
      </x:c>
      <x:c r="Z3590" s="50" t="b">
        <x:f>AND(ISNUMBER(R3590),R3590&gt;='設定'!$B$8)</x:f>
        <x:v>0</x:v>
      </x:c>
      <x:c r="AA3590" s="50" t="b">
        <x:f>AND(ISNUMBER(S3590),S3590&gt;=DATE(YEAR('設定'!$B$10)-'設定'!$B$9,MONTH('設定'!$B$10),DAY('設定'!$B$10)))</x:f>
        <x:v>0</x:v>
      </x:c>
      <x:c r="AB3590" s="55" t="b">
        <x:v>0</x:v>
      </x:c>
      <x:c r="AC3590" s="55" t="b">
        <x:v>0</x:v>
      </x:c>
      <x:c r="AD3590" s="50" t="n">
        <x:f>IF(X3590,1,0)+IF(Z3590,1,0)+IF(AA3590,1,0)+IF(AB3590,1,0)</x:f>
        <x:v>0</x:v>
      </x:c>
      <x:c r="AE3590" s="50" t="n">
        <x:f>IF(Y3590,1,0)+IF(Z3590,1,0)+IF(AA3590,1,0)+IF(AB3590,1,0)</x:f>
        <x:v>0</x:v>
      </x:c>
      <x:c r="AF3590" s="50" t="n">
        <x:f>IF(Y3590,1,0)+IF(Z3590,1,0)+IF(AA3590,1,0)+IF(AC3590,1,0)</x:f>
        <x:v>0</x:v>
      </x:c>
      <x:c r="AG3590" s="53" t="n">
        <x:v>44348</x:v>
      </x:c>
      <x:c r="AH3590" s="50"/>
      <x:c r="AI3590" s="50"/>
      <x:c r="AJ3590" s="50"/>
      <x:c r="AK3590" s="53"/>
      <x:c r="AL3590" s="50"/>
      <x:c r="AM3590" s="51"/>
      <x:c r="AN3590" s="51" t="n">
        <x:v>990</x:v>
      </x:c>
      <x:c r="AO3590" s="51" t="n">
        <x:f>IFERROR(AM3590*AN3590,"")</x:f>
        <x:v>0</x:v>
      </x:c>
      <x:c r="AP3590" s="56" t="str">
        <x:f>IFERROR(AO3590/(K3590*1000000),"")</x:f>
      </x:c>
      <x:c r="AQ3590" s="57" t="n">
        <x:v>3300</x:v>
      </x:c>
      <x:c r="AR3590" s="52" t="n">
        <x:v>0.0780155273141527</x:v>
      </x:c>
      <x:c r="AS3590" s="52" t="n">
        <x:v>-0.2079999999999999</x:v>
      </x:c>
      <x:c r="AT3590" s="55" t="b">
        <x:v>0</x:v>
      </x:c>
      <x:c r="AU3590" s="50" t="str">
        <x:v>low_liquidity</x:v>
      </x:c>
      <x:c r="AV3590" s="58" t="n">
        <x:v>0.4943531595308462</x:v>
      </x:c>
      <x:c r="AW3590" s="50" t="n">
        <x:v>91</x:v>
      </x:c>
      <x:c r="AX3590" s="50" t="str">
        <x:v>Discovery</x:v>
      </x:c>
      <x:c r="AY3590" s="50" t="str">
        <x:v>既存適格性フィルター不通過: low_liquidity / 60日平均売買代金2,000万円未満</x:v>
      </x:c>
      <x:c r="AZ3590" s="59"/>
      <x:c r="BA3590" s="53"/>
      <x:c r="BB3590" s="50"/>
      <x:c r="BC3590" s="50"/>
      <x:c r="BD3590" s="50"/>
    </x:row>
    <x:row r="3591">
      <x:c r="A3591" s="50" t="n">
        <x:v>3590</x:v>
      </x:c>
      <x:c r="B3591" s="50" t="str">
        <x:v>7098</x:v>
      </x:c>
      <x:c r="C3591" s="50" t="str">
        <x:v>7098.T</x:v>
      </x:c>
      <x:c r="D3591" s="50" t="str">
        <x:v>Agent Inc.</x:v>
      </x:c>
      <x:c r="E3591" s="50" t="str">
        <x:v>PRO Market</x:v>
      </x:c>
      <x:c r="F3591" s="50" t="str">
        <x:v>Services</x:v>
      </x:c>
      <x:c r="G3591" s="51"/>
      <x:c r="H3591" s="51"/>
      <x:c r="I3591" s="51"/>
      <x:c r="J3591" s="51"/>
      <x:c r="K3591" s="51"/>
      <x:c r="L3591" s="52" t="str">
        <x:f>IFERROR(H3591/G3591-1,"")</x:f>
      </x:c>
      <x:c r="M3591" s="52" t="str">
        <x:f>IFERROR(I3591/H3591-1,"")</x:f>
      </x:c>
      <x:c r="N3591" s="52" t="str">
        <x:f>IFERROR(J3591/I3591-1,"")</x:f>
      </x:c>
      <x:c r="O3591" s="52" t="str">
        <x:f>IFERROR(K3591/J3591-1,"")</x:f>
      </x:c>
      <x:c r="P3591" s="52" t="str">
        <x:f>IFERROR((K3591/G3591)^(1/4)-1,"")</x:f>
      </x:c>
      <x:c r="Q3591" s="51"/>
      <x:c r="R3591" s="52" t="str">
        <x:f>IFERROR(Q3591/K3591,"")</x:f>
      </x:c>
      <x:c r="S3591" s="53" t="n">
        <x:v>44348</x:v>
      </x:c>
      <x:c r="T3591" s="50" t="str">
        <x:v>not_identified_before_local_window</x:v>
      </x:c>
      <x:c r="U3591" s="50"/>
      <x:c r="V3591" s="54"/>
      <x:c r="W3591" s="50"/>
      <x:c r="X3591" s="50" t="b">
        <x:f>AND(COUNT(L3591:O3591)=4,L3591&gt;='設定'!$B$6,M3591&gt;='設定'!$B$6,N3591&gt;='設定'!$B$6,O3591&gt;='設定'!$B$6)</x:f>
        <x:v>0</x:v>
      </x:c>
      <x:c r="Y3591" s="50" t="b">
        <x:f>AND(COUNT(G3591:K3591)=5,P3591&gt;='設定'!$B$7)</x:f>
        <x:v>0</x:v>
      </x:c>
      <x:c r="Z3591" s="50" t="b">
        <x:f>AND(ISNUMBER(R3591),R3591&gt;='設定'!$B$8)</x:f>
        <x:v>0</x:v>
      </x:c>
      <x:c r="AA3591" s="50" t="b">
        <x:f>AND(ISNUMBER(S3591),S3591&gt;=DATE(YEAR('設定'!$B$10)-'設定'!$B$9,MONTH('設定'!$B$10),DAY('設定'!$B$10)))</x:f>
        <x:v>0</x:v>
      </x:c>
      <x:c r="AB3591" s="55" t="b">
        <x:v>0</x:v>
      </x:c>
      <x:c r="AC3591" s="55" t="b">
        <x:v>0</x:v>
      </x:c>
      <x:c r="AD3591" s="50" t="n">
        <x:f>IF(X3591,1,0)+IF(Z3591,1,0)+IF(AA3591,1,0)+IF(AB3591,1,0)</x:f>
        <x:v>0</x:v>
      </x:c>
      <x:c r="AE3591" s="50" t="n">
        <x:f>IF(Y3591,1,0)+IF(Z3591,1,0)+IF(AA3591,1,0)+IF(AB3591,1,0)</x:f>
        <x:v>0</x:v>
      </x:c>
      <x:c r="AF3591" s="50" t="n">
        <x:f>IF(Y3591,1,0)+IF(Z3591,1,0)+IF(AA3591,1,0)+IF(AC3591,1,0)</x:f>
        <x:v>0</x:v>
      </x:c>
      <x:c r="AG3591" s="53" t="n">
        <x:v>44348</x:v>
      </x:c>
      <x:c r="AH3591" s="50"/>
      <x:c r="AI3591" s="50"/>
      <x:c r="AJ3591" s="50"/>
      <x:c r="AK3591" s="53"/>
      <x:c r="AL3591" s="50"/>
      <x:c r="AM3591" s="51"/>
      <x:c r="AN3591" s="51" t="n">
        <x:v>650</x:v>
      </x:c>
      <x:c r="AO3591" s="51" t="n">
        <x:f>IFERROR(AM3591*AN3591,"")</x:f>
        <x:v>0</x:v>
      </x:c>
      <x:c r="AP3591" s="56" t="str">
        <x:f>IFERROR(AO3591/(K3591*1000000),"")</x:f>
      </x:c>
      <x:c r="AQ3591" s="57" t="n">
        <x:v>0</x:v>
      </x:c>
      <x:c r="AR3591" s="52" t="n">
        <x:v>0.0096928123778902</x:v>
      </x:c>
      <x:c r="AS3591" s="52" t="n">
        <x:v>0</x:v>
      </x:c>
      <x:c r="AT3591" s="55" t="b">
        <x:v>0</x:v>
      </x:c>
      <x:c r="AU3591" s="50" t="str">
        <x:v>low_liquidity</x:v>
      </x:c>
      <x:c r="AV3591" s="58" t="n">
        <x:v>0.3224796856223666</x:v>
      </x:c>
      <x:c r="AW3591" s="50" t="n">
        <x:v>369</x:v>
      </x:c>
      <x:c r="AX3591" s="50" t="str">
        <x:v>Discovery</x:v>
      </x:c>
      <x:c r="AY3591" s="50" t="str">
        <x:v>既存適格性フィルター不通過: low_liquidity / 60日平均売買代金2,000万円未満</x:v>
      </x:c>
      <x:c r="AZ3591" s="59"/>
      <x:c r="BA3591" s="53"/>
      <x:c r="BB3591" s="50"/>
      <x:c r="BC3591" s="50"/>
      <x:c r="BD3591" s="50"/>
    </x:row>
    <x:row r="3592">
      <x:c r="A3592" s="50" t="n">
        <x:v>3591</x:v>
      </x:c>
      <x:c r="B3592" s="50" t="str">
        <x:v>7150</x:v>
      </x:c>
      <x:c r="C3592" s="50" t="str">
        <x:v>7150.T</x:v>
      </x:c>
      <x:c r="D3592" s="50" t="str">
        <x:v>THE SHIMANE BANK,LTD.</x:v>
      </x:c>
      <x:c r="E3592" s="50" t="str">
        <x:v>Standard Market(Domestic)</x:v>
      </x:c>
      <x:c r="F3592" s="50" t="str">
        <x:v>Banks</x:v>
      </x:c>
      <x:c r="G3592" s="51"/>
      <x:c r="H3592" s="51"/>
      <x:c r="I3592" s="51"/>
      <x:c r="J3592" s="51"/>
      <x:c r="K3592" s="51"/>
      <x:c r="L3592" s="52" t="str">
        <x:f>IFERROR(H3592/G3592-1,"")</x:f>
      </x:c>
      <x:c r="M3592" s="52" t="str">
        <x:f>IFERROR(I3592/H3592-1,"")</x:f>
      </x:c>
      <x:c r="N3592" s="52" t="str">
        <x:f>IFERROR(J3592/I3592-1,"")</x:f>
      </x:c>
      <x:c r="O3592" s="52" t="str">
        <x:f>IFERROR(K3592/J3592-1,"")</x:f>
      </x:c>
      <x:c r="P3592" s="52" t="str">
        <x:f>IFERROR((K3592/G3592)^(1/4)-1,"")</x:f>
      </x:c>
      <x:c r="Q3592" s="51"/>
      <x:c r="R3592" s="52" t="str">
        <x:f>IFERROR(Q3592/K3592,"")</x:f>
      </x:c>
      <x:c r="S3592" s="53" t="n">
        <x:v>40617</x:v>
      </x:c>
      <x:c r="T3592" s="50" t="str">
        <x:v>EDINET_company_history</x:v>
      </x:c>
      <x:c r="U3592" s="50" t="str">
        <x:v>ＳＢＩ地銀ホールディングス株式会社</x:v>
      </x:c>
      <x:c r="V3592" s="54" t="n">
        <x:v>0.274</x:v>
      </x:c>
      <x:c r="W3592" s="50" t="str">
        <x:v>鈴木 良夫 / 長岡 一彦</x:v>
      </x:c>
      <x:c r="X3592" s="50" t="b">
        <x:f>AND(COUNT(L3592:O3592)=4,L3592&gt;='設定'!$B$6,M3592&gt;='設定'!$B$6,N3592&gt;='設定'!$B$6,O3592&gt;='設定'!$B$6)</x:f>
        <x:v>0</x:v>
      </x:c>
      <x:c r="Y3592" s="50" t="b">
        <x:f>AND(COUNT(G3592:K3592)=5,P3592&gt;='設定'!$B$7)</x:f>
        <x:v>0</x:v>
      </x:c>
      <x:c r="Z3592" s="50" t="b">
        <x:f>AND(ISNUMBER(R3592),R3592&gt;='設定'!$B$8)</x:f>
        <x:v>0</x:v>
      </x:c>
      <x:c r="AA3592" s="50" t="b">
        <x:f>AND(ISNUMBER(S3592),S3592&gt;=DATE(YEAR('設定'!$B$10)-'設定'!$B$9,MONTH('設定'!$B$10),DAY('設定'!$B$10)))</x:f>
        <x:v>0</x:v>
      </x:c>
      <x:c r="AB3592" s="55" t="b">
        <x:v>0</x:v>
      </x:c>
      <x:c r="AC3592" s="55" t="b">
        <x:v>0</x:v>
      </x:c>
      <x:c r="AD3592" s="50" t="n">
        <x:f>IF(X3592,1,0)+IF(Z3592,1,0)+IF(AA3592,1,0)+IF(AB3592,1,0)</x:f>
        <x:v>0</x:v>
      </x:c>
      <x:c r="AE3592" s="50" t="n">
        <x:f>IF(Y3592,1,0)+IF(Z3592,1,0)+IF(AA3592,1,0)+IF(AB3592,1,0)</x:f>
        <x:v>0</x:v>
      </x:c>
      <x:c r="AF3592" s="50" t="n">
        <x:f>IF(Y3592,1,0)+IF(Z3592,1,0)+IF(AA3592,1,0)+IF(AC3592,1,0)</x:f>
        <x:v>0</x:v>
      </x:c>
      <x:c r="AG3592" s="53" t="n">
        <x:v>44348</x:v>
      </x:c>
      <x:c r="AH3592" s="50" t="str">
        <x:v>S100W4CJ</x:v>
      </x:c>
      <x:c r="AI3592" s="50"/>
      <x:c r="AJ3592" s="50"/>
      <x:c r="AK3592" s="53" t="n">
        <x:v>45747</x:v>
      </x:c>
      <x:c r="AL3592" s="50"/>
      <x:c r="AM3592" s="51" t="n">
        <x:v>15354340</x:v>
      </x:c>
      <x:c r="AN3592" s="51" t="n">
        <x:v>470</x:v>
      </x:c>
      <x:c r="AO3592" s="51" t="n">
        <x:f>IFERROR(AM3592*AN3592,"")</x:f>
        <x:v>7216539800</x:v>
      </x:c>
      <x:c r="AP3592" s="56" t="str">
        <x:f>IFERROR(AO3592/(K3592*1000000),"")</x:f>
      </x:c>
      <x:c r="AQ3592" s="57" t="n">
        <x:v>18751756.666666668</x:v>
      </x:c>
      <x:c r="AR3592" s="52" t="n">
        <x:v>0.2882514422841391</x:v>
      </x:c>
      <x:c r="AS3592" s="52" t="n">
        <x:v>-0.3727386053229902</x:v>
      </x:c>
      <x:c r="AT3592" s="55" t="b">
        <x:v>0</x:v>
      </x:c>
      <x:c r="AU3592" s="50" t="str">
        <x:v>low_liquidity</x:v>
      </x:c>
      <x:c r="AV3592" s="58" t="n">
        <x:v>-0.2135153082492887</x:v>
      </x:c>
      <x:c r="AW3592" s="50" t="n">
        <x:v>3074</x:v>
      </x:c>
      <x:c r="AX3592" s="50" t="str">
        <x:v>Transformation Moat</x:v>
      </x:c>
      <x:c r="AY3592" s="50" t="str">
        <x:v>既存適格性フィルター不通過: low_liquidity / 60日平均売買代金2,000万円未満</x:v>
      </x:c>
      <x:c r="AZ3592" s="59" t="str">
        <x:v>2025-06-24 15:49</x:v>
      </x:c>
      <x:c r="BA3592" s="53" t="n">
        <x:v>40617</x:v>
      </x:c>
      <x:c r="BB3592" s="50"/>
      <x:c r="BC3592" s="50"/>
      <x:c r="BD3592" s="50"/>
    </x:row>
    <x:row r="3593">
      <x:c r="A3593" s="50" t="n">
        <x:v>3592</x:v>
      </x:c>
      <x:c r="B3593" s="50" t="str">
        <x:v>7157</x:v>
      </x:c>
      <x:c r="C3593" s="50" t="str">
        <x:v>7157.T</x:v>
      </x:c>
      <x:c r="D3593" s="50" t="str">
        <x:v>LIFENET INSURANCE COMPANY</x:v>
      </x:c>
      <x:c r="E3593" s="50" t="str">
        <x:v>Prime Market (Domestic)</x:v>
      </x:c>
      <x:c r="F3593" s="50" t="str">
        <x:v>Insurance</x:v>
      </x:c>
      <x:c r="G3593" s="51"/>
      <x:c r="H3593" s="51"/>
      <x:c r="I3593" s="51"/>
      <x:c r="J3593" s="51"/>
      <x:c r="K3593" s="51"/>
      <x:c r="L3593" s="52" t="str">
        <x:f>IFERROR(H3593/G3593-1,"")</x:f>
      </x:c>
      <x:c r="M3593" s="52" t="str">
        <x:f>IFERROR(I3593/H3593-1,"")</x:f>
      </x:c>
      <x:c r="N3593" s="52" t="str">
        <x:f>IFERROR(J3593/I3593-1,"")</x:f>
      </x:c>
      <x:c r="O3593" s="52" t="str">
        <x:f>IFERROR(K3593/J3593-1,"")</x:f>
      </x:c>
      <x:c r="P3593" s="52" t="str">
        <x:f>IFERROR((K3593/G3593)^(1/4)-1,"")</x:f>
      </x:c>
      <x:c r="Q3593" s="51" t="n">
        <x:v>41994</x:v>
      </x:c>
      <x:c r="R3593" s="52" t="str">
        <x:f>IFERROR(Q3593/K3593,"")</x:f>
      </x:c>
      <x:c r="S3593" s="53" t="n">
        <x:v>40969</x:v>
      </x:c>
      <x:c r="T3593" s="50" t="str">
        <x:v>EDINET_company_history</x:v>
      </x:c>
      <x:c r="U3593" s="50" t="str">
        <x:v>auフィナンシャルホールディングス株式会社</x:v>
      </x:c>
      <x:c r="V3593" s="54" t="n">
        <x:v>0.1833</x:v>
      </x:c>
      <x:c r="W3593" s="50" t="str">
        <x:v>森 亮介 / 木庭 康宏</x:v>
      </x:c>
      <x:c r="X3593" s="50" t="b">
        <x:f>AND(COUNT(L3593:O3593)=4,L3593&gt;='設定'!$B$6,M3593&gt;='設定'!$B$6,N3593&gt;='設定'!$B$6,O3593&gt;='設定'!$B$6)</x:f>
        <x:v>0</x:v>
      </x:c>
      <x:c r="Y3593" s="50" t="b">
        <x:f>AND(COUNT(G3593:K3593)=5,P3593&gt;='設定'!$B$7)</x:f>
        <x:v>0</x:v>
      </x:c>
      <x:c r="Z3593" s="50" t="b">
        <x:f>AND(ISNUMBER(R3593),R3593&gt;='設定'!$B$8)</x:f>
        <x:v>0</x:v>
      </x:c>
      <x:c r="AA3593" s="50" t="b">
        <x:f>AND(ISNUMBER(S3593),S3593&gt;=DATE(YEAR('設定'!$B$10)-'設定'!$B$9,MONTH('設定'!$B$10),DAY('設定'!$B$10)))</x:f>
        <x:v>0</x:v>
      </x:c>
      <x:c r="AB3593" s="55" t="b">
        <x:v>0</x:v>
      </x:c>
      <x:c r="AC3593" s="55" t="b">
        <x:v>0</x:v>
      </x:c>
      <x:c r="AD3593" s="50" t="n">
        <x:f>IF(X3593,1,0)+IF(Z3593,1,0)+IF(AA3593,1,0)+IF(AB3593,1,0)</x:f>
        <x:v>0</x:v>
      </x:c>
      <x:c r="AE3593" s="50" t="n">
        <x:f>IF(Y3593,1,0)+IF(Z3593,1,0)+IF(AA3593,1,0)+IF(AB3593,1,0)</x:f>
        <x:v>0</x:v>
      </x:c>
      <x:c r="AF3593" s="50" t="n">
        <x:f>IF(Y3593,1,0)+IF(Z3593,1,0)+IF(AA3593,1,0)+IF(AC3593,1,0)</x:f>
        <x:v>0</x:v>
      </x:c>
      <x:c r="AG3593" s="53" t="n">
        <x:v>44348</x:v>
      </x:c>
      <x:c r="AH3593" s="50" t="str">
        <x:v>S100VYH0</x:v>
      </x:c>
      <x:c r="AI3593" s="50"/>
      <x:c r="AJ3593" s="50" t="str">
        <x:v>OperatingIncomeINS</x:v>
      </x:c>
      <x:c r="AK3593" s="53" t="n">
        <x:v>45747</x:v>
      </x:c>
      <x:c r="AL3593" s="50"/>
      <x:c r="AM3593" s="51" t="n">
        <x:v>80318040</x:v>
      </x:c>
      <x:c r="AN3593" s="51" t="n">
        <x:v>1670</x:v>
      </x:c>
      <x:c r="AO3593" s="51" t="n">
        <x:f>IFERROR(AM3593*AN3593,"")</x:f>
        <x:v>134131126800</x:v>
      </x:c>
      <x:c r="AP3593" s="56" t="str">
        <x:f>IFERROR(AO3593/(K3593*1000000),"")</x:f>
      </x:c>
      <x:c r="AQ3593" s="57" t="n">
        <x:v>682597908.3333334</x:v>
      </x:c>
      <x:c r="AR3593" s="52" t="n">
        <x:v>0.4272559171886788</x:v>
      </x:c>
      <x:c r="AS3593" s="52" t="n">
        <x:v>-0.6389301634472511</x:v>
      </x:c>
      <x:c r="AT3593" s="55" t="b">
        <x:v>0</x:v>
      </x:c>
      <x:c r="AU3593" s="50" t="str">
        <x:v>repeated_profit_loss</x:v>
      </x:c>
      <x:c r="AV3593" s="58" t="n">
        <x:v>-0.1662053274606076</x:v>
      </x:c>
      <x:c r="AW3593" s="50" t="n">
        <x:v>2907</x:v>
      </x:c>
      <x:c r="AX3593" s="50" t="str">
        <x:v>Transformation Moat</x:v>
      </x:c>
      <x:c r="AY3593" s="50" t="str">
        <x:v>既存適格性フィルター不通過: repeated_profit_loss / ローカル5年最大下落率-60%以下</x:v>
      </x:c>
      <x:c r="AZ3593" s="59" t="str">
        <x:v>2025-06-17 16:56</x:v>
      </x:c>
      <x:c r="BA3593" s="53" t="n">
        <x:v>40969</x:v>
      </x:c>
      <x:c r="BB3593" s="50"/>
      <x:c r="BC3593" s="50"/>
      <x:c r="BD3593" s="50" t="str">
        <x:v>TOPIX Small 1</x:v>
      </x:c>
    </x:row>
    <x:row r="3594">
      <x:c r="A3594" s="50" t="n">
        <x:v>3593</x:v>
      </x:c>
      <x:c r="B3594" s="50" t="str">
        <x:v>7170</x:v>
      </x:c>
      <x:c r="C3594" s="50" t="str">
        <x:v>7170.T</x:v>
      </x:c>
      <x:c r="D3594" s="50" t="str">
        <x:v>CHUOU INTERNATIONAL GROUP CO.,LTD.</x:v>
      </x:c>
      <x:c r="E3594" s="50" t="str">
        <x:v>PRO Market</x:v>
      </x:c>
      <x:c r="F3594" s="50" t="str">
        <x:v>Insurance</x:v>
      </x:c>
      <x:c r="G3594" s="51"/>
      <x:c r="H3594" s="51"/>
      <x:c r="I3594" s="51"/>
      <x:c r="J3594" s="51"/>
      <x:c r="K3594" s="51"/>
      <x:c r="L3594" s="52" t="str">
        <x:f>IFERROR(H3594/G3594-1,"")</x:f>
      </x:c>
      <x:c r="M3594" s="52" t="str">
        <x:f>IFERROR(I3594/H3594-1,"")</x:f>
      </x:c>
      <x:c r="N3594" s="52" t="str">
        <x:f>IFERROR(J3594/I3594-1,"")</x:f>
      </x:c>
      <x:c r="O3594" s="52" t="str">
        <x:f>IFERROR(K3594/J3594-1,"")</x:f>
      </x:c>
      <x:c r="P3594" s="52" t="str">
        <x:f>IFERROR((K3594/G3594)^(1/4)-1,"")</x:f>
      </x:c>
      <x:c r="Q3594" s="51"/>
      <x:c r="R3594" s="52" t="str">
        <x:f>IFERROR(Q3594/K3594,"")</x:f>
      </x:c>
      <x:c r="S3594" s="53" t="n">
        <x:v>44348</x:v>
      </x:c>
      <x:c r="T3594" s="50" t="str">
        <x:v>not_identified_before_local_window</x:v>
      </x:c>
      <x:c r="U3594" s="50"/>
      <x:c r="V3594" s="54"/>
      <x:c r="W3594" s="50"/>
      <x:c r="X3594" s="50" t="b">
        <x:f>AND(COUNT(L3594:O3594)=4,L3594&gt;='設定'!$B$6,M3594&gt;='設定'!$B$6,N3594&gt;='設定'!$B$6,O3594&gt;='設定'!$B$6)</x:f>
        <x:v>0</x:v>
      </x:c>
      <x:c r="Y3594" s="50" t="b">
        <x:f>AND(COUNT(G3594:K3594)=5,P3594&gt;='設定'!$B$7)</x:f>
        <x:v>0</x:v>
      </x:c>
      <x:c r="Z3594" s="50" t="b">
        <x:f>AND(ISNUMBER(R3594),R3594&gt;='設定'!$B$8)</x:f>
        <x:v>0</x:v>
      </x:c>
      <x:c r="AA3594" s="50" t="b">
        <x:f>AND(ISNUMBER(S3594),S3594&gt;=DATE(YEAR('設定'!$B$10)-'設定'!$B$9,MONTH('設定'!$B$10),DAY('設定'!$B$10)))</x:f>
        <x:v>0</x:v>
      </x:c>
      <x:c r="AB3594" s="55" t="b">
        <x:v>0</x:v>
      </x:c>
      <x:c r="AC3594" s="55" t="b">
        <x:v>0</x:v>
      </x:c>
      <x:c r="AD3594" s="50" t="n">
        <x:f>IF(X3594,1,0)+IF(Z3594,1,0)+IF(AA3594,1,0)+IF(AB3594,1,0)</x:f>
        <x:v>0</x:v>
      </x:c>
      <x:c r="AE3594" s="50" t="n">
        <x:f>IF(Y3594,1,0)+IF(Z3594,1,0)+IF(AA3594,1,0)+IF(AB3594,1,0)</x:f>
        <x:v>0</x:v>
      </x:c>
      <x:c r="AF3594" s="50" t="n">
        <x:f>IF(Y3594,1,0)+IF(Z3594,1,0)+IF(AA3594,1,0)+IF(AC3594,1,0)</x:f>
        <x:v>0</x:v>
      </x:c>
      <x:c r="AG3594" s="53" t="n">
        <x:v>44348</x:v>
      </x:c>
      <x:c r="AH3594" s="50"/>
      <x:c r="AI3594" s="50"/>
      <x:c r="AJ3594" s="50"/>
      <x:c r="AK3594" s="53"/>
      <x:c r="AL3594" s="50"/>
      <x:c r="AM3594" s="51"/>
      <x:c r="AN3594" s="51" t="n">
        <x:v>300</x:v>
      </x:c>
      <x:c r="AO3594" s="51" t="n">
        <x:f>IFERROR(AM3594*AN3594,"")</x:f>
        <x:v>0</x:v>
      </x:c>
      <x:c r="AP3594" s="56" t="str">
        <x:f>IFERROR(AO3594/(K3594*1000000),"")</x:f>
      </x:c>
      <x:c r="AQ3594" s="57" t="n">
        <x:v>0</x:v>
      </x:c>
      <x:c r="AR3594" s="52" t="n">
        <x:v>0.3409225351515437</x:v>
      </x:c>
      <x:c r="AS3594" s="52" t="n">
        <x:v>-0.5</x:v>
      </x:c>
      <x:c r="AT3594" s="55" t="b">
        <x:v>0</x:v>
      </x:c>
      <x:c r="AU3594" s="50" t="str">
        <x:v>low_liquidity</x:v>
      </x:c>
      <x:c r="AV3594" s="58" t="n">
        <x:v>-0.0249919802615717</x:v>
      </x:c>
      <x:c r="AW3594" s="50" t="n">
        <x:v>2080</x:v>
      </x:c>
      <x:c r="AX3594" s="50" t="str">
        <x:v>Transformation Moat</x:v>
      </x:c>
      <x:c r="AY3594" s="50" t="str">
        <x:v>既存適格性フィルター不通過: low_liquidity / 60日平均売買代金2,000万円未満</x:v>
      </x:c>
      <x:c r="AZ3594" s="59"/>
      <x:c r="BA3594" s="53"/>
      <x:c r="BB3594" s="50"/>
      <x:c r="BC3594" s="50"/>
      <x:c r="BD3594" s="50"/>
    </x:row>
    <x:row r="3595">
      <x:c r="A3595" s="50" t="n">
        <x:v>3594</x:v>
      </x:c>
      <x:c r="B3595" s="50" t="str">
        <x:v>7176</x:v>
      </x:c>
      <x:c r="C3595" s="50" t="str">
        <x:v>7176.T</x:v>
      </x:c>
      <x:c r="D3595" s="50" t="str">
        <x:v>Simplex Financial Holdings Co.,Ltd.</x:v>
      </x:c>
      <x:c r="E3595" s="50" t="str">
        <x:v>PRO Market</x:v>
      </x:c>
      <x:c r="F3595" s="50" t="str">
        <x:v>Securities and Commodities Futures</x:v>
      </x:c>
      <x:c r="G3595" s="51"/>
      <x:c r="H3595" s="51"/>
      <x:c r="I3595" s="51"/>
      <x:c r="J3595" s="51"/>
      <x:c r="K3595" s="51"/>
      <x:c r="L3595" s="52" t="str">
        <x:f>IFERROR(H3595/G3595-1,"")</x:f>
      </x:c>
      <x:c r="M3595" s="52" t="str">
        <x:f>IFERROR(I3595/H3595-1,"")</x:f>
      </x:c>
      <x:c r="N3595" s="52" t="str">
        <x:f>IFERROR(J3595/I3595-1,"")</x:f>
      </x:c>
      <x:c r="O3595" s="52" t="str">
        <x:f>IFERROR(K3595/J3595-1,"")</x:f>
      </x:c>
      <x:c r="P3595" s="52" t="str">
        <x:f>IFERROR((K3595/G3595)^(1/4)-1,"")</x:f>
      </x:c>
      <x:c r="Q3595" s="51"/>
      <x:c r="R3595" s="52" t="str">
        <x:f>IFERROR(Q3595/K3595,"")</x:f>
      </x:c>
      <x:c r="S3595" s="53" t="n">
        <x:v>44348</x:v>
      </x:c>
      <x:c r="T3595" s="50" t="str">
        <x:v>not_identified_before_local_window</x:v>
      </x:c>
      <x:c r="U3595" s="50"/>
      <x:c r="V3595" s="54"/>
      <x:c r="W3595" s="50"/>
      <x:c r="X3595" s="50" t="b">
        <x:f>AND(COUNT(L3595:O3595)=4,L3595&gt;='設定'!$B$6,M3595&gt;='設定'!$B$6,N3595&gt;='設定'!$B$6,O3595&gt;='設定'!$B$6)</x:f>
        <x:v>0</x:v>
      </x:c>
      <x:c r="Y3595" s="50" t="b">
        <x:f>AND(COUNT(G3595:K3595)=5,P3595&gt;='設定'!$B$7)</x:f>
        <x:v>0</x:v>
      </x:c>
      <x:c r="Z3595" s="50" t="b">
        <x:f>AND(ISNUMBER(R3595),R3595&gt;='設定'!$B$8)</x:f>
        <x:v>0</x:v>
      </x:c>
      <x:c r="AA3595" s="50" t="b">
        <x:f>AND(ISNUMBER(S3595),S3595&gt;=DATE(YEAR('設定'!$B$10)-'設定'!$B$9,MONTH('設定'!$B$10),DAY('設定'!$B$10)))</x:f>
        <x:v>0</x:v>
      </x:c>
      <x:c r="AB3595" s="55" t="b">
        <x:v>0</x:v>
      </x:c>
      <x:c r="AC3595" s="55" t="b">
        <x:v>0</x:v>
      </x:c>
      <x:c r="AD3595" s="50" t="n">
        <x:f>IF(X3595,1,0)+IF(Z3595,1,0)+IF(AA3595,1,0)+IF(AB3595,1,0)</x:f>
        <x:v>0</x:v>
      </x:c>
      <x:c r="AE3595" s="50" t="n">
        <x:f>IF(Y3595,1,0)+IF(Z3595,1,0)+IF(AA3595,1,0)+IF(AB3595,1,0)</x:f>
        <x:v>0</x:v>
      </x:c>
      <x:c r="AF3595" s="50" t="n">
        <x:f>IF(Y3595,1,0)+IF(Z3595,1,0)+IF(AA3595,1,0)+IF(AC3595,1,0)</x:f>
        <x:v>0</x:v>
      </x:c>
      <x:c r="AG3595" s="53" t="n">
        <x:v>44348</x:v>
      </x:c>
      <x:c r="AH3595" s="50"/>
      <x:c r="AI3595" s="50"/>
      <x:c r="AJ3595" s="50"/>
      <x:c r="AK3595" s="53"/>
      <x:c r="AL3595" s="50"/>
      <x:c r="AM3595" s="51"/>
      <x:c r="AN3595" s="51" t="n">
        <x:v>464</x:v>
      </x:c>
      <x:c r="AO3595" s="51" t="n">
        <x:f>IFERROR(AM3595*AN3595,"")</x:f>
        <x:v>0</x:v>
      </x:c>
      <x:c r="AP3595" s="56" t="str">
        <x:f>IFERROR(AO3595/(K3595*1000000),"")</x:f>
      </x:c>
      <x:c r="AQ3595" s="57" t="n">
        <x:v>0</x:v>
      </x:c>
      <x:c r="AR3595" s="52" t="n">
        <x:v>0.5973718971890208</x:v>
      </x:c>
      <x:c r="AS3595" s="52" t="n">
        <x:v>0</x:v>
      </x:c>
      <x:c r="AT3595" s="55" t="b">
        <x:v>0</x:v>
      </x:c>
      <x:c r="AU3595" s="50" t="str">
        <x:v>low_liquidity</x:v>
      </x:c>
      <x:c r="AV3595" s="58" t="n">
        <x:v>-0.0470444886186648</x:v>
      </x:c>
      <x:c r="AW3595" s="50" t="n">
        <x:v>2240</x:v>
      </x:c>
      <x:c r="AX3595" s="50" t="str">
        <x:v>Transformation Moat</x:v>
      </x:c>
      <x:c r="AY3595" s="50" t="str">
        <x:v>既存適格性フィルター不通過: low_liquidity / 60日平均売買代金2,000万円未満</x:v>
      </x:c>
      <x:c r="AZ3595" s="59"/>
      <x:c r="BA3595" s="53"/>
      <x:c r="BB3595" s="50"/>
      <x:c r="BC3595" s="50"/>
      <x:c r="BD3595" s="50"/>
    </x:row>
    <x:row r="3596">
      <x:c r="A3596" s="50" t="n">
        <x:v>3595</x:v>
      </x:c>
      <x:c r="B3596" s="50" t="str">
        <x:v>7181</x:v>
      </x:c>
      <x:c r="C3596" s="50" t="str">
        <x:v>7181.T</x:v>
      </x:c>
      <x:c r="D3596" s="50" t="str">
        <x:v>JAPAN POST INSURANCE Co.,Ltd.</x:v>
      </x:c>
      <x:c r="E3596" s="50" t="str">
        <x:v>Prime Market (Domestic)</x:v>
      </x:c>
      <x:c r="F3596" s="50" t="str">
        <x:v>Insurance</x:v>
      </x:c>
      <x:c r="G3596" s="51"/>
      <x:c r="H3596" s="51"/>
      <x:c r="I3596" s="51"/>
      <x:c r="J3596" s="51"/>
      <x:c r="K3596" s="51"/>
      <x:c r="L3596" s="52" t="str">
        <x:f>IFERROR(H3596/G3596-1,"")</x:f>
      </x:c>
      <x:c r="M3596" s="52" t="str">
        <x:f>IFERROR(I3596/H3596-1,"")</x:f>
      </x:c>
      <x:c r="N3596" s="52" t="str">
        <x:f>IFERROR(J3596/I3596-1,"")</x:f>
      </x:c>
      <x:c r="O3596" s="52" t="str">
        <x:f>IFERROR(K3596/J3596-1,"")</x:f>
      </x:c>
      <x:c r="P3596" s="52" t="str">
        <x:f>IFERROR((K3596/G3596)^(1/4)-1,"")</x:f>
      </x:c>
      <x:c r="Q3596" s="51" t="n">
        <x:v>6165335</x:v>
      </x:c>
      <x:c r="R3596" s="52" t="str">
        <x:f>IFERROR(Q3596/K3596,"")</x:f>
      </x:c>
      <x:c r="S3596" s="53" t="n">
        <x:v>42309</x:v>
      </x:c>
      <x:c r="T3596" s="50" t="str">
        <x:v>EDINET_company_history</x:v>
      </x:c>
      <x:c r="U3596" s="50" t="str">
        <x:v>日本郵政株式会社</x:v>
      </x:c>
      <x:c r="V3596" s="54" t="n">
        <x:v>0.4984</x:v>
      </x:c>
      <x:c r="W3596" s="50" t="str">
        <x:v>谷 垣 邦 夫 / 大 西 徹</x:v>
      </x:c>
      <x:c r="X3596" s="50" t="b">
        <x:f>AND(COUNT(L3596:O3596)=4,L3596&gt;='設定'!$B$6,M3596&gt;='設定'!$B$6,N3596&gt;='設定'!$B$6,O3596&gt;='設定'!$B$6)</x:f>
        <x:v>0</x:v>
      </x:c>
      <x:c r="Y3596" s="50" t="b">
        <x:f>AND(COUNT(G3596:K3596)=5,P3596&gt;='設定'!$B$7)</x:f>
        <x:v>0</x:v>
      </x:c>
      <x:c r="Z3596" s="50" t="b">
        <x:f>AND(ISNUMBER(R3596),R3596&gt;='設定'!$B$8)</x:f>
        <x:v>0</x:v>
      </x:c>
      <x:c r="AA3596" s="50" t="b">
        <x:f>AND(ISNUMBER(S3596),S3596&gt;=DATE(YEAR('設定'!$B$10)-'設定'!$B$9,MONTH('設定'!$B$10),DAY('設定'!$B$10)))</x:f>
        <x:v>0</x:v>
      </x:c>
      <x:c r="AB3596" s="55" t="b">
        <x:v>0</x:v>
      </x:c>
      <x:c r="AC3596" s="55" t="b">
        <x:v>0</x:v>
      </x:c>
      <x:c r="AD3596" s="50" t="n">
        <x:f>IF(X3596,1,0)+IF(Z3596,1,0)+IF(AA3596,1,0)+IF(AB3596,1,0)</x:f>
        <x:v>0</x:v>
      </x:c>
      <x:c r="AE3596" s="50" t="n">
        <x:f>IF(Y3596,1,0)+IF(Z3596,1,0)+IF(AA3596,1,0)+IF(AB3596,1,0)</x:f>
        <x:v>0</x:v>
      </x:c>
      <x:c r="AF3596" s="50" t="n">
        <x:f>IF(Y3596,1,0)+IF(Z3596,1,0)+IF(AA3596,1,0)+IF(AC3596,1,0)</x:f>
        <x:v>0</x:v>
      </x:c>
      <x:c r="AG3596" s="53" t="n">
        <x:v>44348</x:v>
      </x:c>
      <x:c r="AH3596" s="50" t="str">
        <x:v>S100VXF5</x:v>
      </x:c>
      <x:c r="AI3596" s="50"/>
      <x:c r="AJ3596" s="50" t="str">
        <x:v>OperatingIncomeINS</x:v>
      </x:c>
      <x:c r="AK3596" s="53" t="n">
        <x:v>45747</x:v>
      </x:c>
      <x:c r="AL3596" s="50"/>
      <x:c r="AM3596" s="51" t="n">
        <x:v>383181100</x:v>
      </x:c>
      <x:c r="AN3596" s="51" t="n">
        <x:v>1406</x:v>
      </x:c>
      <x:c r="AO3596" s="51" t="n">
        <x:f>IFERROR(AM3596*AN3596,"")</x:f>
        <x:v>538752626600</x:v>
      </x:c>
      <x:c r="AP3596" s="56" t="str">
        <x:f>IFERROR(AO3596/(K3596*1000000),"")</x:f>
      </x:c>
      <x:c r="AQ3596" s="57" t="n">
        <x:v>4113656849.5731606</x:v>
      </x:c>
      <x:c r="AR3596" s="52" t="n">
        <x:v>0.2836457749213805</x:v>
      </x:c>
      <x:c r="AS3596" s="52" t="n">
        <x:v>-0.2356125904528369</x:v>
      </x:c>
      <x:c r="AT3596" s="55" t="b">
        <x:v>1</x:v>
      </x:c>
      <x:c r="AU3596" s="50"/>
      <x:c r="AV3596" s="58" t="n">
        <x:v>0.976053636073037</x:v>
      </x:c>
      <x:c r="AW3596" s="50" t="n">
        <x:v>2</x:v>
      </x:c>
      <x:c r="AX3596" s="50" t="str">
        <x:v>Transformation Moat</x:v>
      </x:c>
      <x:c r="AY3596" s="50" t="str">
        <x:v>目立つ機械的警告なし（定性確認は別途必要）</x:v>
      </x:c>
      <x:c r="AZ3596" s="59" t="str">
        <x:v>2025-06-13 15:30</x:v>
      </x:c>
      <x:c r="BA3596" s="53" t="n">
        <x:v>42309</x:v>
      </x:c>
      <x:c r="BB3596" s="50"/>
      <x:c r="BC3596" s="50"/>
      <x:c r="BD3596" s="50" t="str">
        <x:v>TOPIX Mid400</x:v>
      </x:c>
    </x:row>
    <x:row r="3597">
      <x:c r="A3597" s="50" t="n">
        <x:v>3596</x:v>
      </x:c>
      <x:c r="B3597" s="50" t="str">
        <x:v>7182</x:v>
      </x:c>
      <x:c r="C3597" s="50" t="str">
        <x:v>7182.T</x:v>
      </x:c>
      <x:c r="D3597" s="50" t="str">
        <x:v>JAPAN POST BANK Co.,Ltd.</x:v>
      </x:c>
      <x:c r="E3597" s="50" t="str">
        <x:v>Prime Market (Domestic)</x:v>
      </x:c>
      <x:c r="F3597" s="50" t="str">
        <x:v>Banks</x:v>
      </x:c>
      <x:c r="G3597" s="51"/>
      <x:c r="H3597" s="51"/>
      <x:c r="I3597" s="51"/>
      <x:c r="J3597" s="51"/>
      <x:c r="K3597" s="51"/>
      <x:c r="L3597" s="52" t="str">
        <x:f>IFERROR(H3597/G3597-1,"")</x:f>
      </x:c>
      <x:c r="M3597" s="52" t="str">
        <x:f>IFERROR(I3597/H3597-1,"")</x:f>
      </x:c>
      <x:c r="N3597" s="52" t="str">
        <x:f>IFERROR(J3597/I3597-1,"")</x:f>
      </x:c>
      <x:c r="O3597" s="52" t="str">
        <x:f>IFERROR(K3597/J3597-1,"")</x:f>
      </x:c>
      <x:c r="P3597" s="52" t="str">
        <x:f>IFERROR((K3597/G3597)^(1/4)-1,"")</x:f>
      </x:c>
      <x:c r="Q3597" s="51"/>
      <x:c r="R3597" s="52" t="str">
        <x:f>IFERROR(Q3597/K3597,"")</x:f>
      </x:c>
      <x:c r="S3597" s="53" t="n">
        <x:v>42309</x:v>
      </x:c>
      <x:c r="T3597" s="50" t="str">
        <x:v>EDINET_company_history</x:v>
      </x:c>
      <x:c r="U3597" s="50" t="str">
        <x:v>日本郵政株式会社</x:v>
      </x:c>
      <x:c r="V3597" s="54" t="n">
        <x:v>0.5004</x:v>
      </x:c>
      <x:c r="W3597" s="50" t="str">
        <x:v>笠間 貴之 / 田中 進 / 矢野 晴巳</x:v>
      </x:c>
      <x:c r="X3597" s="50" t="b">
        <x:f>AND(COUNT(L3597:O3597)=4,L3597&gt;='設定'!$B$6,M3597&gt;='設定'!$B$6,N3597&gt;='設定'!$B$6,O3597&gt;='設定'!$B$6)</x:f>
        <x:v>0</x:v>
      </x:c>
      <x:c r="Y3597" s="50" t="b">
        <x:f>AND(COUNT(G3597:K3597)=5,P3597&gt;='設定'!$B$7)</x:f>
        <x:v>0</x:v>
      </x:c>
      <x:c r="Z3597" s="50" t="b">
        <x:f>AND(ISNUMBER(R3597),R3597&gt;='設定'!$B$8)</x:f>
        <x:v>0</x:v>
      </x:c>
      <x:c r="AA3597" s="50" t="b">
        <x:f>AND(ISNUMBER(S3597),S3597&gt;=DATE(YEAR('設定'!$B$10)-'設定'!$B$9,MONTH('設定'!$B$10),DAY('設定'!$B$10)))</x:f>
        <x:v>0</x:v>
      </x:c>
      <x:c r="AB3597" s="55" t="b">
        <x:v>0</x:v>
      </x:c>
      <x:c r="AC3597" s="55" t="b">
        <x:v>0</x:v>
      </x:c>
      <x:c r="AD3597" s="50" t="n">
        <x:f>IF(X3597,1,0)+IF(Z3597,1,0)+IF(AA3597,1,0)+IF(AB3597,1,0)</x:f>
        <x:v>0</x:v>
      </x:c>
      <x:c r="AE3597" s="50" t="n">
        <x:f>IF(Y3597,1,0)+IF(Z3597,1,0)+IF(AA3597,1,0)+IF(AB3597,1,0)</x:f>
        <x:v>0</x:v>
      </x:c>
      <x:c r="AF3597" s="50" t="n">
        <x:f>IF(Y3597,1,0)+IF(Z3597,1,0)+IF(AA3597,1,0)+IF(AC3597,1,0)</x:f>
        <x:v>0</x:v>
      </x:c>
      <x:c r="AG3597" s="53" t="n">
        <x:v>44348</x:v>
      </x:c>
      <x:c r="AH3597" s="50" t="str">
        <x:v>S100VWHB</x:v>
      </x:c>
      <x:c r="AI3597" s="50"/>
      <x:c r="AJ3597" s="50"/>
      <x:c r="AK3597" s="53" t="n">
        <x:v>45747</x:v>
      </x:c>
      <x:c r="AL3597" s="50"/>
      <x:c r="AM3597" s="51" t="n">
        <x:v>3601021120</x:v>
      </x:c>
      <x:c r="AN3597" s="51" t="n">
        <x:v>3009</x:v>
      </x:c>
      <x:c r="AO3597" s="51" t="n">
        <x:f>IFERROR(AM3597*AN3597,"")</x:f>
        <x:v>10835472550080</x:v>
      </x:c>
      <x:c r="AP3597" s="56" t="str">
        <x:f>IFERROR(AO3597/(K3597*1000000),"")</x:f>
      </x:c>
      <x:c r="AQ3597" s="57" t="n">
        <x:v>20644147100</x:v>
      </x:c>
      <x:c r="AR3597" s="52" t="n">
        <x:v>0.272420084247169</x:v>
      </x:c>
      <x:c r="AS3597" s="52" t="n">
        <x:v>-0.2548558560037576</x:v>
      </x:c>
      <x:c r="AT3597" s="55" t="b">
        <x:v>1</x:v>
      </x:c>
      <x:c r="AU3597" s="50"/>
      <x:c r="AV3597" s="58" t="n">
        <x:v>0.0045419385877179</x:v>
      </x:c>
      <x:c r="AW3597" s="50" t="n">
        <x:v>1830</x:v>
      </x:c>
      <x:c r="AX3597" s="50" t="str">
        <x:v>Core Moat</x:v>
      </x:c>
      <x:c r="AY3597" s="50" t="str">
        <x:v>目立つ機械的警告なし（定性確認は別途必要）</x:v>
      </x:c>
      <x:c r="AZ3597" s="59" t="str">
        <x:v>2025-06-19 15:30</x:v>
      </x:c>
      <x:c r="BA3597" s="53" t="n">
        <x:v>42309</x:v>
      </x:c>
      <x:c r="BB3597" s="50"/>
      <x:c r="BC3597" s="50"/>
      <x:c r="BD3597" s="50" t="str">
        <x:v>TOPIX Large70</x:v>
      </x:c>
    </x:row>
    <x:row r="3598">
      <x:c r="A3598" s="50" t="n">
        <x:v>3597</x:v>
      </x:c>
      <x:c r="B3598" s="50" t="str">
        <x:v>7184</x:v>
      </x:c>
      <x:c r="C3598" s="50" t="str">
        <x:v>7184.T</x:v>
      </x:c>
      <x:c r="D3598" s="50" t="str">
        <x:v>THE FIRST BANK OF TOYAMA,LTD.</x:v>
      </x:c>
      <x:c r="E3598" s="50" t="str">
        <x:v>Prime Market (Domestic)</x:v>
      </x:c>
      <x:c r="F3598" s="50" t="str">
        <x:v>Banks</x:v>
      </x:c>
      <x:c r="G3598" s="51"/>
      <x:c r="H3598" s="51"/>
      <x:c r="I3598" s="51"/>
      <x:c r="J3598" s="51"/>
      <x:c r="K3598" s="51"/>
      <x:c r="L3598" s="52" t="str">
        <x:f>IFERROR(H3598/G3598-1,"")</x:f>
      </x:c>
      <x:c r="M3598" s="52" t="str">
        <x:f>IFERROR(I3598/H3598-1,"")</x:f>
      </x:c>
      <x:c r="N3598" s="52" t="str">
        <x:f>IFERROR(J3598/I3598-1,"")</x:f>
      </x:c>
      <x:c r="O3598" s="52" t="str">
        <x:f>IFERROR(K3598/J3598-1,"")</x:f>
      </x:c>
      <x:c r="P3598" s="52" t="str">
        <x:f>IFERROR((K3598/G3598)^(1/4)-1,"")</x:f>
      </x:c>
      <x:c r="Q3598" s="51"/>
      <x:c r="R3598" s="52" t="str">
        <x:f>IFERROR(Q3598/K3598,"")</x:f>
      </x:c>
      <x:c r="S3598" s="53" t="n">
        <x:v>42430</x:v>
      </x:c>
      <x:c r="T3598" s="50" t="str">
        <x:v>EDINET_company_history</x:v>
      </x:c>
      <x:c r="U3598" s="50" t="str">
        <x:v>日本マスタートラスト信託銀行株式会社（信託口）</x:v>
      </x:c>
      <x:c r="V3598" s="54" t="n">
        <x:v>0.1201</x:v>
      </x:c>
      <x:c r="W3598" s="50" t="str">
        <x:v>野村 充 / 桑原 幹也</x:v>
      </x:c>
      <x:c r="X3598" s="50" t="b">
        <x:f>AND(COUNT(L3598:O3598)=4,L3598&gt;='設定'!$B$6,M3598&gt;='設定'!$B$6,N3598&gt;='設定'!$B$6,O3598&gt;='設定'!$B$6)</x:f>
        <x:v>0</x:v>
      </x:c>
      <x:c r="Y3598" s="50" t="b">
        <x:f>AND(COUNT(G3598:K3598)=5,P3598&gt;='設定'!$B$7)</x:f>
        <x:v>0</x:v>
      </x:c>
      <x:c r="Z3598" s="50" t="b">
        <x:f>AND(ISNUMBER(R3598),R3598&gt;='設定'!$B$8)</x:f>
        <x:v>0</x:v>
      </x:c>
      <x:c r="AA3598" s="50" t="b">
        <x:f>AND(ISNUMBER(S3598),S3598&gt;=DATE(YEAR('設定'!$B$10)-'設定'!$B$9,MONTH('設定'!$B$10),DAY('設定'!$B$10)))</x:f>
        <x:v>0</x:v>
      </x:c>
      <x:c r="AB3598" s="55" t="b">
        <x:v>0</x:v>
      </x:c>
      <x:c r="AC3598" s="55" t="b">
        <x:v>0</x:v>
      </x:c>
      <x:c r="AD3598" s="50" t="n">
        <x:f>IF(X3598,1,0)+IF(Z3598,1,0)+IF(AA3598,1,0)+IF(AB3598,1,0)</x:f>
        <x:v>0</x:v>
      </x:c>
      <x:c r="AE3598" s="50" t="n">
        <x:f>IF(Y3598,1,0)+IF(Z3598,1,0)+IF(AA3598,1,0)+IF(AB3598,1,0)</x:f>
        <x:v>0</x:v>
      </x:c>
      <x:c r="AF3598" s="50" t="n">
        <x:f>IF(Y3598,1,0)+IF(Z3598,1,0)+IF(AA3598,1,0)+IF(AC3598,1,0)</x:f>
        <x:v>0</x:v>
      </x:c>
      <x:c r="AG3598" s="53" t="n">
        <x:v>44348</x:v>
      </x:c>
      <x:c r="AH3598" s="50" t="str">
        <x:v>S100W02O</x:v>
      </x:c>
      <x:c r="AI3598" s="50"/>
      <x:c r="AJ3598" s="50"/>
      <x:c r="AK3598" s="53" t="n">
        <x:v>45747</x:v>
      </x:c>
      <x:c r="AL3598" s="50"/>
      <x:c r="AM3598" s="51" t="n">
        <x:v>63748800</x:v>
      </x:c>
      <x:c r="AN3598" s="51" t="n">
        <x:v>2440</x:v>
      </x:c>
      <x:c r="AO3598" s="51" t="n">
        <x:f>IFERROR(AM3598*AN3598,"")</x:f>
        <x:v>155547072000</x:v>
      </x:c>
      <x:c r="AP3598" s="56" t="str">
        <x:f>IFERROR(AO3598/(K3598*1000000),"")</x:f>
      </x:c>
      <x:c r="AQ3598" s="57" t="n">
        <x:v>675009738.3333334</x:v>
      </x:c>
      <x:c r="AR3598" s="52" t="n">
        <x:v>0.4298101738234564</x:v>
      </x:c>
      <x:c r="AS3598" s="52" t="n">
        <x:v>-0.2938530181864067</x:v>
      </x:c>
      <x:c r="AT3598" s="55" t="b">
        <x:v>1</x:v>
      </x:c>
      <x:c r="AU3598" s="50"/>
      <x:c r="AV3598" s="58" t="n">
        <x:v>0.152739334511035</x:v>
      </x:c>
      <x:c r="AW3598" s="50" t="n">
        <x:v>933</x:v>
      </x:c>
      <x:c r="AX3598" s="50" t="str">
        <x:v>Transformation Moat</x:v>
      </x:c>
      <x:c r="AY3598" s="50" t="str">
        <x:v>目立つ機械的警告なし（定性確認は別途必要）</x:v>
      </x:c>
      <x:c r="AZ3598" s="59" t="str">
        <x:v>2025-06-23 11:06</x:v>
      </x:c>
      <x:c r="BA3598" s="53" t="n">
        <x:v>42430</x:v>
      </x:c>
      <x:c r="BB3598" s="50"/>
      <x:c r="BC3598" s="50"/>
      <x:c r="BD3598" s="50" t="str">
        <x:v>TOPIX Small 1</x:v>
      </x:c>
    </x:row>
    <x:row r="3599">
      <x:c r="A3599" s="50" t="n">
        <x:v>3598</x:v>
      </x:c>
      <x:c r="B3599" s="50" t="str">
        <x:v>7355</x:v>
      </x:c>
      <x:c r="C3599" s="50" t="str">
        <x:v>7355.T</x:v>
      </x:c>
      <x:c r="D3599" s="50" t="str">
        <x:v>Issunbou Co.,Ltd.</x:v>
      </x:c>
      <x:c r="E3599" s="50" t="str">
        <x:v>PRO Market</x:v>
      </x:c>
      <x:c r="F3599" s="50" t="str">
        <x:v>Services</x:v>
      </x:c>
      <x:c r="G3599" s="51"/>
      <x:c r="H3599" s="51"/>
      <x:c r="I3599" s="51"/>
      <x:c r="J3599" s="51"/>
      <x:c r="K3599" s="51"/>
      <x:c r="L3599" s="52" t="str">
        <x:f>IFERROR(H3599/G3599-1,"")</x:f>
      </x:c>
      <x:c r="M3599" s="52" t="str">
        <x:f>IFERROR(I3599/H3599-1,"")</x:f>
      </x:c>
      <x:c r="N3599" s="52" t="str">
        <x:f>IFERROR(J3599/I3599-1,"")</x:f>
      </x:c>
      <x:c r="O3599" s="52" t="str">
        <x:f>IFERROR(K3599/J3599-1,"")</x:f>
      </x:c>
      <x:c r="P3599" s="52" t="str">
        <x:f>IFERROR((K3599/G3599)^(1/4)-1,"")</x:f>
      </x:c>
      <x:c r="Q3599" s="51"/>
      <x:c r="R3599" s="52" t="str">
        <x:f>IFERROR(Q3599/K3599,"")</x:f>
      </x:c>
      <x:c r="S3599" s="53" t="n">
        <x:v>44348</x:v>
      </x:c>
      <x:c r="T3599" s="50" t="str">
        <x:v>not_identified_before_local_window</x:v>
      </x:c>
      <x:c r="U3599" s="50"/>
      <x:c r="V3599" s="54"/>
      <x:c r="W3599" s="50"/>
      <x:c r="X3599" s="50" t="b">
        <x:f>AND(COUNT(L3599:O3599)=4,L3599&gt;='設定'!$B$6,M3599&gt;='設定'!$B$6,N3599&gt;='設定'!$B$6,O3599&gt;='設定'!$B$6)</x:f>
        <x:v>0</x:v>
      </x:c>
      <x:c r="Y3599" s="50" t="b">
        <x:f>AND(COUNT(G3599:K3599)=5,P3599&gt;='設定'!$B$7)</x:f>
        <x:v>0</x:v>
      </x:c>
      <x:c r="Z3599" s="50" t="b">
        <x:f>AND(ISNUMBER(R3599),R3599&gt;='設定'!$B$8)</x:f>
        <x:v>0</x:v>
      </x:c>
      <x:c r="AA3599" s="50" t="b">
        <x:f>AND(ISNUMBER(S3599),S3599&gt;=DATE(YEAR('設定'!$B$10)-'設定'!$B$9,MONTH('設定'!$B$10),DAY('設定'!$B$10)))</x:f>
        <x:v>0</x:v>
      </x:c>
      <x:c r="AB3599" s="55" t="b">
        <x:v>0</x:v>
      </x:c>
      <x:c r="AC3599" s="55" t="b">
        <x:v>0</x:v>
      </x:c>
      <x:c r="AD3599" s="50" t="n">
        <x:f>IF(X3599,1,0)+IF(Z3599,1,0)+IF(AA3599,1,0)+IF(AB3599,1,0)</x:f>
        <x:v>0</x:v>
      </x:c>
      <x:c r="AE3599" s="50" t="n">
        <x:f>IF(Y3599,1,0)+IF(Z3599,1,0)+IF(AA3599,1,0)+IF(AB3599,1,0)</x:f>
        <x:v>0</x:v>
      </x:c>
      <x:c r="AF3599" s="50" t="n">
        <x:f>IF(Y3599,1,0)+IF(Z3599,1,0)+IF(AA3599,1,0)+IF(AC3599,1,0)</x:f>
        <x:v>0</x:v>
      </x:c>
      <x:c r="AG3599" s="53" t="n">
        <x:v>44348</x:v>
      </x:c>
      <x:c r="AH3599" s="50"/>
      <x:c r="AI3599" s="50"/>
      <x:c r="AJ3599" s="50"/>
      <x:c r="AK3599" s="53"/>
      <x:c r="AL3599" s="50"/>
      <x:c r="AM3599" s="51"/>
      <x:c r="AN3599" s="51" t="n">
        <x:v>1244</x:v>
      </x:c>
      <x:c r="AO3599" s="51" t="n">
        <x:f>IFERROR(AM3599*AN3599,"")</x:f>
        <x:v>0</x:v>
      </x:c>
      <x:c r="AP3599" s="56" t="str">
        <x:f>IFERROR(AO3599/(K3599*1000000),"")</x:f>
      </x:c>
      <x:c r="AQ3599" s="57" t="n">
        <x:v>0</x:v>
      </x:c>
      <x:c r="AR3599" s="52" t="n">
        <x:v>0</x:v>
      </x:c>
      <x:c r="AS3599" s="52" t="n">
        <x:v>0</x:v>
      </x:c>
      <x:c r="AT3599" s="55" t="b">
        <x:v>0</x:v>
      </x:c>
      <x:c r="AU3599" s="50" t="str">
        <x:v>low_liquidity</x:v>
      </x:c>
      <x:c r="AV3599" s="58" t="n">
        <x:v>0.3238110591963471</x:v>
      </x:c>
      <x:c r="AW3599" s="50" t="n">
        <x:v>367</x:v>
      </x:c>
      <x:c r="AX3599" s="50" t="str">
        <x:v>Discovery</x:v>
      </x:c>
      <x:c r="AY3599" s="50" t="str">
        <x:v>既存適格性フィルター不通過: low_liquidity / 60日平均売買代金2,000万円未満</x:v>
      </x:c>
      <x:c r="AZ3599" s="59"/>
      <x:c r="BA3599" s="53"/>
      <x:c r="BB3599" s="50"/>
      <x:c r="BC3599" s="50"/>
      <x:c r="BD3599" s="50"/>
    </x:row>
    <x:row r="3600">
      <x:c r="A3600" s="50" t="n">
        <x:v>3599</x:v>
      </x:c>
      <x:c r="B3600" s="50" t="str">
        <x:v>7364</x:v>
      </x:c>
      <x:c r="C3600" s="50" t="str">
        <x:v>7364.T</x:v>
      </x:c>
      <x:c r="D3600" s="50" t="str">
        <x:v>RYUKYU ASTEEDA Sports Club Co.,Ltd.</x:v>
      </x:c>
      <x:c r="E3600" s="50" t="str">
        <x:v>PRO Market</x:v>
      </x:c>
      <x:c r="F3600" s="50" t="str">
        <x:v>Services</x:v>
      </x:c>
      <x:c r="G3600" s="51"/>
      <x:c r="H3600" s="51"/>
      <x:c r="I3600" s="51"/>
      <x:c r="J3600" s="51"/>
      <x:c r="K3600" s="51"/>
      <x:c r="L3600" s="52" t="str">
        <x:f>IFERROR(H3600/G3600-1,"")</x:f>
      </x:c>
      <x:c r="M3600" s="52" t="str">
        <x:f>IFERROR(I3600/H3600-1,"")</x:f>
      </x:c>
      <x:c r="N3600" s="52" t="str">
        <x:f>IFERROR(J3600/I3600-1,"")</x:f>
      </x:c>
      <x:c r="O3600" s="52" t="str">
        <x:f>IFERROR(K3600/J3600-1,"")</x:f>
      </x:c>
      <x:c r="P3600" s="52" t="str">
        <x:f>IFERROR((K3600/G3600)^(1/4)-1,"")</x:f>
      </x:c>
      <x:c r="Q3600" s="51"/>
      <x:c r="R3600" s="52" t="str">
        <x:f>IFERROR(Q3600/K3600,"")</x:f>
      </x:c>
      <x:c r="S3600" s="53" t="n">
        <x:v>44348</x:v>
      </x:c>
      <x:c r="T3600" s="50" t="str">
        <x:v>not_identified_before_local_window</x:v>
      </x:c>
      <x:c r="U3600" s="50"/>
      <x:c r="V3600" s="54"/>
      <x:c r="W3600" s="50"/>
      <x:c r="X3600" s="50" t="b">
        <x:f>AND(COUNT(L3600:O3600)=4,L3600&gt;='設定'!$B$6,M3600&gt;='設定'!$B$6,N3600&gt;='設定'!$B$6,O3600&gt;='設定'!$B$6)</x:f>
        <x:v>0</x:v>
      </x:c>
      <x:c r="Y3600" s="50" t="b">
        <x:f>AND(COUNT(G3600:K3600)=5,P3600&gt;='設定'!$B$7)</x:f>
        <x:v>0</x:v>
      </x:c>
      <x:c r="Z3600" s="50" t="b">
        <x:f>AND(ISNUMBER(R3600),R3600&gt;='設定'!$B$8)</x:f>
        <x:v>0</x:v>
      </x:c>
      <x:c r="AA3600" s="50" t="b">
        <x:f>AND(ISNUMBER(S3600),S3600&gt;=DATE(YEAR('設定'!$B$10)-'設定'!$B$9,MONTH('設定'!$B$10),DAY('設定'!$B$10)))</x:f>
        <x:v>0</x:v>
      </x:c>
      <x:c r="AB3600" s="55" t="b">
        <x:v>0</x:v>
      </x:c>
      <x:c r="AC3600" s="55" t="b">
        <x:v>0</x:v>
      </x:c>
      <x:c r="AD3600" s="50" t="n">
        <x:f>IF(X3600,1,0)+IF(Z3600,1,0)+IF(AA3600,1,0)+IF(AB3600,1,0)</x:f>
        <x:v>0</x:v>
      </x:c>
      <x:c r="AE3600" s="50" t="n">
        <x:f>IF(Y3600,1,0)+IF(Z3600,1,0)+IF(AA3600,1,0)+IF(AB3600,1,0)</x:f>
        <x:v>0</x:v>
      </x:c>
      <x:c r="AF3600" s="50" t="n">
        <x:f>IF(Y3600,1,0)+IF(Z3600,1,0)+IF(AA3600,1,0)+IF(AC3600,1,0)</x:f>
        <x:v>0</x:v>
      </x:c>
      <x:c r="AG3600" s="53" t="n">
        <x:v>44348</x:v>
      </x:c>
      <x:c r="AH3600" s="50"/>
      <x:c r="AI3600" s="50"/>
      <x:c r="AJ3600" s="50"/>
      <x:c r="AK3600" s="53"/>
      <x:c r="AL3600" s="50"/>
      <x:c r="AM3600" s="51"/>
      <x:c r="AN3600" s="51" t="n">
        <x:v>700</x:v>
      </x:c>
      <x:c r="AO3600" s="51" t="n">
        <x:f>IFERROR(AM3600*AN3600,"")</x:f>
        <x:v>0</x:v>
      </x:c>
      <x:c r="AP3600" s="56" t="str">
        <x:f>IFERROR(AO3600/(K3600*1000000),"")</x:f>
      </x:c>
      <x:c r="AQ3600" s="57" t="n">
        <x:v>0</x:v>
      </x:c>
      <x:c r="AR3600" s="52" t="n">
        <x:v>0</x:v>
      </x:c>
      <x:c r="AS3600" s="52" t="n">
        <x:v>0</x:v>
      </x:c>
      <x:c r="AT3600" s="55" t="b">
        <x:v>0</x:v>
      </x:c>
      <x:c r="AU3600" s="50" t="str">
        <x:v>low_liquidity</x:v>
      </x:c>
      <x:c r="AV3600" s="58" t="n">
        <x:v>0.3238110591963471</x:v>
      </x:c>
      <x:c r="AW3600" s="50" t="n">
        <x:v>363</x:v>
      </x:c>
      <x:c r="AX3600" s="50" t="str">
        <x:v>Discovery</x:v>
      </x:c>
      <x:c r="AY3600" s="50" t="str">
        <x:v>既存適格性フィルター不通過: low_liquidity / 60日平均売買代金2,000万円未満</x:v>
      </x:c>
      <x:c r="AZ3600" s="59"/>
      <x:c r="BA3600" s="53"/>
      <x:c r="BB3600" s="50"/>
      <x:c r="BC3600" s="50"/>
      <x:c r="BD3600" s="50"/>
    </x:row>
    <x:row r="3601">
      <x:c r="A3601" s="50" t="n">
        <x:v>3600</x:v>
      </x:c>
      <x:c r="B3601" s="50" t="str">
        <x:v>7368</x:v>
      </x:c>
      <x:c r="C3601" s="50" t="str">
        <x:v>7368.T</x:v>
      </x:c>
      <x:c r="D3601" s="50" t="str">
        <x:v>HYOJITO Co.,Ltd.</x:v>
      </x:c>
      <x:c r="E3601" s="50" t="str">
        <x:v>Standard Market(Domestic)</x:v>
      </x:c>
      <x:c r="F3601" s="50" t="str">
        <x:v>Services</x:v>
      </x:c>
      <x:c r="G3601" s="51" t="n">
        <x:v>13237.395</x:v>
      </x:c>
      <x:c r="H3601" s="51"/>
      <x:c r="I3601" s="51"/>
      <x:c r="J3601" s="51"/>
      <x:c r="K3601" s="51"/>
      <x:c r="L3601" s="52" t="n">
        <x:f>IFERROR(H3601/G3601-1,"")</x:f>
        <x:v>-1</x:v>
      </x:c>
      <x:c r="M3601" s="52" t="str">
        <x:f>IFERROR(I3601/H3601-1,"")</x:f>
      </x:c>
      <x:c r="N3601" s="52" t="str">
        <x:f>IFERROR(J3601/I3601-1,"")</x:f>
      </x:c>
      <x:c r="O3601" s="52" t="str">
        <x:f>IFERROR(K3601/J3601-1,"")</x:f>
      </x:c>
      <x:c r="P3601" s="52" t="n">
        <x:f>IFERROR((K3601/G3601)^(1/4)-1,"")</x:f>
        <x:v>-1</x:v>
      </x:c>
      <x:c r="Q3601" s="51" t="n">
        <x:v>980.14</x:v>
      </x:c>
      <x:c r="R3601" s="52" t="str">
        <x:f>IFERROR(Q3601/K3601,"")</x:f>
      </x:c>
      <x:c r="S3601" s="53" t="n">
        <x:v>43435</x:v>
      </x:c>
      <x:c r="T3601" s="50" t="str">
        <x:v>EDINET_company_history</x:v>
      </x:c>
      <x:c r="U3601" s="50" t="str">
        <x:v>喜平会株式会社</x:v>
      </x:c>
      <x:c r="V3601" s="54" t="n">
        <x:v>0.2169</x:v>
      </x:c>
      <x:c r="W3601" s="50" t="str">
        <x:v>德毛孝裕 / 永井東一</x:v>
      </x:c>
      <x:c r="X3601" s="50" t="b">
        <x:f>AND(COUNT(L3601:O3601)=4,L3601&gt;='設定'!$B$6,M3601&gt;='設定'!$B$6,N3601&gt;='設定'!$B$6,O3601&gt;='設定'!$B$6)</x:f>
        <x:v>0</x:v>
      </x:c>
      <x:c r="Y3601" s="50" t="b">
        <x:f>AND(COUNT(G3601:K3601)=5,P3601&gt;='設定'!$B$7)</x:f>
        <x:v>0</x:v>
      </x:c>
      <x:c r="Z3601" s="50" t="b">
        <x:f>AND(ISNUMBER(R3601),R3601&gt;='設定'!$B$8)</x:f>
        <x:v>0</x:v>
      </x:c>
      <x:c r="AA3601" s="50" t="b">
        <x:f>AND(ISNUMBER(S3601),S3601&gt;=DATE(YEAR('設定'!$B$10)-'設定'!$B$9,MONTH('設定'!$B$10),DAY('設定'!$B$10)))</x:f>
        <x:v>0</x:v>
      </x:c>
      <x:c r="AB3601" s="55" t="b">
        <x:v>0</x:v>
      </x:c>
      <x:c r="AC3601" s="55" t="b">
        <x:v>0</x:v>
      </x:c>
      <x:c r="AD3601" s="50" t="n">
        <x:f>IF(X3601,1,0)+IF(Z3601,1,0)+IF(AA3601,1,0)+IF(AB3601,1,0)</x:f>
        <x:v>0</x:v>
      </x:c>
      <x:c r="AE3601" s="50" t="n">
        <x:f>IF(Y3601,1,0)+IF(Z3601,1,0)+IF(AA3601,1,0)+IF(AB3601,1,0)</x:f>
        <x:v>0</x:v>
      </x:c>
      <x:c r="AF3601" s="50" t="n">
        <x:f>IF(Y3601,1,0)+IF(Z3601,1,0)+IF(AA3601,1,0)+IF(AC3601,1,0)</x:f>
        <x:v>0</x:v>
      </x:c>
      <x:c r="AG3601" s="53" t="n">
        <x:v>44348</x:v>
      </x:c>
      <x:c r="AH3601" s="50" t="str">
        <x:v>S100W9NG</x:v>
      </x:c>
      <x:c r="AI3601" s="50" t="str">
        <x:v>NetSalesSummaryOfBusinessResults</x:v>
      </x:c>
      <x:c r="AJ3601" s="50" t="str">
        <x:v>OperatingIncome</x:v>
      </x:c>
      <x:c r="AK3601" s="53" t="n">
        <x:v>45747</x:v>
      </x:c>
      <x:c r="AL3601" s="50" t="str">
        <x:v>365</x:v>
      </x:c>
      <x:c r="AM3601" s="51" t="n">
        <x:v>4720245</x:v>
      </x:c>
      <x:c r="AN3601" s="51" t="n">
        <x:v>1676</x:v>
      </x:c>
      <x:c r="AO3601" s="51" t="n">
        <x:f>IFERROR(AM3601*AN3601,"")</x:f>
        <x:v>7911130620</x:v>
      </x:c>
      <x:c r="AP3601" s="56" t="str">
        <x:f>IFERROR(AO3601/(K3601*1000000),"")</x:f>
      </x:c>
      <x:c r="AQ3601" s="57" t="n">
        <x:v>3200761.6666666665</x:v>
      </x:c>
      <x:c r="AR3601" s="52" t="n">
        <x:v>0.2024157040458095</x:v>
      </x:c>
      <x:c r="AS3601" s="52" t="n">
        <x:v>-0.5648393859431251</x:v>
      </x:c>
      <x:c r="AT3601" s="55" t="b">
        <x:v>0</x:v>
      </x:c>
      <x:c r="AU3601" s="50" t="str">
        <x:v>low_liquidity</x:v>
      </x:c>
      <x:c r="AV3601" s="58" t="n">
        <x:v>0.1123111015465181</x:v>
      </x:c>
      <x:c r="AW3601" s="50" t="n">
        <x:v>1160</x:v>
      </x:c>
      <x:c r="AX3601" s="50" t="str">
        <x:v>Discovery</x:v>
      </x:c>
      <x:c r="AY3601" s="50" t="str">
        <x:v>既存適格性フィルター不通過: low_liquidity / 60日平均売買代金2,000万円未満</x:v>
      </x:c>
      <x:c r="AZ3601" s="59" t="str">
        <x:v>2025-06-30 16:00</x:v>
      </x:c>
      <x:c r="BA3601" s="53" t="n">
        <x:v>43435</x:v>
      </x:c>
      <x:c r="BB3601" s="50"/>
      <x:c r="BC3601" s="50"/>
      <x:c r="BD3601" s="50"/>
    </x:row>
    <x:row r="3602">
      <x:c r="A3602" s="50" t="n">
        <x:v>3601</x:v>
      </x:c>
      <x:c r="B3602" s="50" t="str">
        <x:v>7680</x:v>
      </x:c>
      <x:c r="C3602" s="50" t="str">
        <x:v>7680.T</x:v>
      </x:c>
      <x:c r="D3602" s="50" t="str">
        <x:v>KEIJIDOUSHAKAN.Co.,Ltd.</x:v>
      </x:c>
      <x:c r="E3602" s="50" t="str">
        <x:v>PRO Market</x:v>
      </x:c>
      <x:c r="F3602" s="50" t="str">
        <x:v>Retail Trade</x:v>
      </x:c>
      <x:c r="G3602" s="51"/>
      <x:c r="H3602" s="51"/>
      <x:c r="I3602" s="51"/>
      <x:c r="J3602" s="51"/>
      <x:c r="K3602" s="51"/>
      <x:c r="L3602" s="52" t="str">
        <x:f>IFERROR(H3602/G3602-1,"")</x:f>
      </x:c>
      <x:c r="M3602" s="52" t="str">
        <x:f>IFERROR(I3602/H3602-1,"")</x:f>
      </x:c>
      <x:c r="N3602" s="52" t="str">
        <x:f>IFERROR(J3602/I3602-1,"")</x:f>
      </x:c>
      <x:c r="O3602" s="52" t="str">
        <x:f>IFERROR(K3602/J3602-1,"")</x:f>
      </x:c>
      <x:c r="P3602" s="52" t="str">
        <x:f>IFERROR((K3602/G3602)^(1/4)-1,"")</x:f>
      </x:c>
      <x:c r="Q3602" s="51"/>
      <x:c r="R3602" s="52" t="str">
        <x:f>IFERROR(Q3602/K3602,"")</x:f>
      </x:c>
      <x:c r="S3602" s="53" t="n">
        <x:v>44348</x:v>
      </x:c>
      <x:c r="T3602" s="50" t="str">
        <x:v>not_identified_before_local_window</x:v>
      </x:c>
      <x:c r="U3602" s="50"/>
      <x:c r="V3602" s="54"/>
      <x:c r="W3602" s="50"/>
      <x:c r="X3602" s="50" t="b">
        <x:f>AND(COUNT(L3602:O3602)=4,L3602&gt;='設定'!$B$6,M3602&gt;='設定'!$B$6,N3602&gt;='設定'!$B$6,O3602&gt;='設定'!$B$6)</x:f>
        <x:v>0</x:v>
      </x:c>
      <x:c r="Y3602" s="50" t="b">
        <x:f>AND(COUNT(G3602:K3602)=5,P3602&gt;='設定'!$B$7)</x:f>
        <x:v>0</x:v>
      </x:c>
      <x:c r="Z3602" s="50" t="b">
        <x:f>AND(ISNUMBER(R3602),R3602&gt;='設定'!$B$8)</x:f>
        <x:v>0</x:v>
      </x:c>
      <x:c r="AA3602" s="50" t="b">
        <x:f>AND(ISNUMBER(S3602),S3602&gt;=DATE(YEAR('設定'!$B$10)-'設定'!$B$9,MONTH('設定'!$B$10),DAY('設定'!$B$10)))</x:f>
        <x:v>0</x:v>
      </x:c>
      <x:c r="AB3602" s="55" t="b">
        <x:v>0</x:v>
      </x:c>
      <x:c r="AC3602" s="55" t="b">
        <x:v>0</x:v>
      </x:c>
      <x:c r="AD3602" s="50" t="n">
        <x:f>IF(X3602,1,0)+IF(Z3602,1,0)+IF(AA3602,1,0)+IF(AB3602,1,0)</x:f>
        <x:v>0</x:v>
      </x:c>
      <x:c r="AE3602" s="50" t="n">
        <x:f>IF(Y3602,1,0)+IF(Z3602,1,0)+IF(AA3602,1,0)+IF(AB3602,1,0)</x:f>
        <x:v>0</x:v>
      </x:c>
      <x:c r="AF3602" s="50" t="n">
        <x:f>IF(Y3602,1,0)+IF(Z3602,1,0)+IF(AA3602,1,0)+IF(AC3602,1,0)</x:f>
        <x:v>0</x:v>
      </x:c>
      <x:c r="AG3602" s="53" t="n">
        <x:v>44348</x:v>
      </x:c>
      <x:c r="AH3602" s="50"/>
      <x:c r="AI3602" s="50"/>
      <x:c r="AJ3602" s="50"/>
      <x:c r="AK3602" s="53"/>
      <x:c r="AL3602" s="50"/>
      <x:c r="AM3602" s="51"/>
      <x:c r="AN3602" s="51" t="n">
        <x:v>3190</x:v>
      </x:c>
      <x:c r="AO3602" s="51" t="n">
        <x:f>IFERROR(AM3602*AN3602,"")</x:f>
        <x:v>0</x:v>
      </x:c>
      <x:c r="AP3602" s="56" t="str">
        <x:f>IFERROR(AO3602/(K3602*1000000),"")</x:f>
      </x:c>
      <x:c r="AQ3602" s="57" t="n">
        <x:v>10633.333333333334</x:v>
      </x:c>
      <x:c r="AR3602" s="52" t="n">
        <x:v>0</x:v>
      </x:c>
      <x:c r="AS3602" s="52" t="n">
        <x:v>0</x:v>
      </x:c>
      <x:c r="AT3602" s="55" t="b">
        <x:v>0</x:v>
      </x:c>
      <x:c r="AU3602" s="50" t="str">
        <x:v>low_liquidity</x:v>
      </x:c>
      <x:c r="AV3602" s="58" t="n">
        <x:v>0.1808536777355755</x:v>
      </x:c>
      <x:c r="AW3602" s="50" t="n">
        <x:v>816</x:v>
      </x:c>
      <x:c r="AX3602" s="50" t="str">
        <x:v>Discovery</x:v>
      </x:c>
      <x:c r="AY3602" s="50" t="str">
        <x:v>既存適格性フィルター不通過: low_liquidity / 60日平均売買代金2,000万円未満</x:v>
      </x:c>
      <x:c r="AZ3602" s="59"/>
      <x:c r="BA3602" s="53"/>
      <x:c r="BB3602" s="50"/>
      <x:c r="BC3602" s="50"/>
      <x:c r="BD3602" s="50"/>
    </x:row>
    <x:row r="3603">
      <x:c r="A3603" s="50" t="n">
        <x:v>3602</x:v>
      </x:c>
      <x:c r="B3603" s="50" t="str">
        <x:v>7690</x:v>
      </x:c>
      <x:c r="C3603" s="50" t="str">
        <x:v>7690.T</x:v>
      </x:c>
      <x:c r="D3603" s="50" t="str">
        <x:v>CURRENT MOTOR Corporation</x:v>
      </x:c>
      <x:c r="E3603" s="50" t="str">
        <x:v>PRO Market</x:v>
      </x:c>
      <x:c r="F3603" s="50" t="str">
        <x:v>Wholesale Trade</x:v>
      </x:c>
      <x:c r="G3603" s="51"/>
      <x:c r="H3603" s="51"/>
      <x:c r="I3603" s="51"/>
      <x:c r="J3603" s="51"/>
      <x:c r="K3603" s="51"/>
      <x:c r="L3603" s="52" t="str">
        <x:f>IFERROR(H3603/G3603-1,"")</x:f>
      </x:c>
      <x:c r="M3603" s="52" t="str">
        <x:f>IFERROR(I3603/H3603-1,"")</x:f>
      </x:c>
      <x:c r="N3603" s="52" t="str">
        <x:f>IFERROR(J3603/I3603-1,"")</x:f>
      </x:c>
      <x:c r="O3603" s="52" t="str">
        <x:f>IFERROR(K3603/J3603-1,"")</x:f>
      </x:c>
      <x:c r="P3603" s="52" t="str">
        <x:f>IFERROR((K3603/G3603)^(1/4)-1,"")</x:f>
      </x:c>
      <x:c r="Q3603" s="51"/>
      <x:c r="R3603" s="52" t="str">
        <x:f>IFERROR(Q3603/K3603,"")</x:f>
      </x:c>
      <x:c r="S3603" s="53" t="n">
        <x:v>44348</x:v>
      </x:c>
      <x:c r="T3603" s="50" t="str">
        <x:v>not_identified_before_local_window</x:v>
      </x:c>
      <x:c r="U3603" s="50"/>
      <x:c r="V3603" s="54"/>
      <x:c r="W3603" s="50"/>
      <x:c r="X3603" s="50" t="b">
        <x:f>AND(COUNT(L3603:O3603)=4,L3603&gt;='設定'!$B$6,M3603&gt;='設定'!$B$6,N3603&gt;='設定'!$B$6,O3603&gt;='設定'!$B$6)</x:f>
        <x:v>0</x:v>
      </x:c>
      <x:c r="Y3603" s="50" t="b">
        <x:f>AND(COUNT(G3603:K3603)=5,P3603&gt;='設定'!$B$7)</x:f>
        <x:v>0</x:v>
      </x:c>
      <x:c r="Z3603" s="50" t="b">
        <x:f>AND(ISNUMBER(R3603),R3603&gt;='設定'!$B$8)</x:f>
        <x:v>0</x:v>
      </x:c>
      <x:c r="AA3603" s="50" t="b">
        <x:f>AND(ISNUMBER(S3603),S3603&gt;=DATE(YEAR('設定'!$B$10)-'設定'!$B$9,MONTH('設定'!$B$10),DAY('設定'!$B$10)))</x:f>
        <x:v>0</x:v>
      </x:c>
      <x:c r="AB3603" s="55" t="b">
        <x:v>0</x:v>
      </x:c>
      <x:c r="AC3603" s="55" t="b">
        <x:v>0</x:v>
      </x:c>
      <x:c r="AD3603" s="50" t="n">
        <x:f>IF(X3603,1,0)+IF(Z3603,1,0)+IF(AA3603,1,0)+IF(AB3603,1,0)</x:f>
        <x:v>0</x:v>
      </x:c>
      <x:c r="AE3603" s="50" t="n">
        <x:f>IF(Y3603,1,0)+IF(Z3603,1,0)+IF(AA3603,1,0)+IF(AB3603,1,0)</x:f>
        <x:v>0</x:v>
      </x:c>
      <x:c r="AF3603" s="50" t="n">
        <x:f>IF(Y3603,1,0)+IF(Z3603,1,0)+IF(AA3603,1,0)+IF(AC3603,1,0)</x:f>
        <x:v>0</x:v>
      </x:c>
      <x:c r="AG3603" s="53" t="n">
        <x:v>44348</x:v>
      </x:c>
      <x:c r="AH3603" s="50"/>
      <x:c r="AI3603" s="50"/>
      <x:c r="AJ3603" s="50"/>
      <x:c r="AK3603" s="53"/>
      <x:c r="AL3603" s="50"/>
      <x:c r="AM3603" s="51"/>
      <x:c r="AN3603" s="51" t="n">
        <x:v>2100</x:v>
      </x:c>
      <x:c r="AO3603" s="51" t="n">
        <x:f>IFERROR(AM3603*AN3603,"")</x:f>
        <x:v>0</x:v>
      </x:c>
      <x:c r="AP3603" s="56" t="str">
        <x:f>IFERROR(AO3603/(K3603*1000000),"")</x:f>
      </x:c>
      <x:c r="AQ3603" s="57" t="n">
        <x:v>0</x:v>
      </x:c>
      <x:c r="AR3603" s="52" t="n">
        <x:v>0</x:v>
      </x:c>
      <x:c r="AS3603" s="52" t="n">
        <x:v>0</x:v>
      </x:c>
      <x:c r="AT3603" s="55" t="b">
        <x:v>0</x:v>
      </x:c>
      <x:c r="AU3603" s="50" t="str">
        <x:v>low_liquidity</x:v>
      </x:c>
      <x:c r="AV3603" s="58" t="n">
        <x:v>0.1808536777355755</x:v>
      </x:c>
      <x:c r="AW3603" s="50" t="n">
        <x:v>825</x:v>
      </x:c>
      <x:c r="AX3603" s="50" t="str">
        <x:v>Discovery</x:v>
      </x:c>
      <x:c r="AY3603" s="50" t="str">
        <x:v>既存適格性フィルター不通過: low_liquidity / 60日平均売買代金2,000万円未満</x:v>
      </x:c>
      <x:c r="AZ3603" s="59"/>
      <x:c r="BA3603" s="53"/>
      <x:c r="BB3603" s="50"/>
      <x:c r="BC3603" s="50"/>
      <x:c r="BD3603" s="50"/>
    </x:row>
    <x:row r="3604">
      <x:c r="A3604" s="50" t="n">
        <x:v>3603</x:v>
      </x:c>
      <x:c r="B3604" s="50" t="str">
        <x:v>7691</x:v>
      </x:c>
      <x:c r="C3604" s="50" t="str">
        <x:v>7691.T</x:v>
      </x:c>
      <x:c r="D3604" s="50" t="str">
        <x:v>C Channel Corporation</x:v>
      </x:c>
      <x:c r="E3604" s="50" t="str">
        <x:v>PRO Market</x:v>
      </x:c>
      <x:c r="F3604" s="50" t="str">
        <x:v>Retail Trade</x:v>
      </x:c>
      <x:c r="G3604" s="51"/>
      <x:c r="H3604" s="51"/>
      <x:c r="I3604" s="51"/>
      <x:c r="J3604" s="51"/>
      <x:c r="K3604" s="51"/>
      <x:c r="L3604" s="52" t="str">
        <x:f>IFERROR(H3604/G3604-1,"")</x:f>
      </x:c>
      <x:c r="M3604" s="52" t="str">
        <x:f>IFERROR(I3604/H3604-1,"")</x:f>
      </x:c>
      <x:c r="N3604" s="52" t="str">
        <x:f>IFERROR(J3604/I3604-1,"")</x:f>
      </x:c>
      <x:c r="O3604" s="52" t="str">
        <x:f>IFERROR(K3604/J3604-1,"")</x:f>
      </x:c>
      <x:c r="P3604" s="52" t="str">
        <x:f>IFERROR((K3604/G3604)^(1/4)-1,"")</x:f>
      </x:c>
      <x:c r="Q3604" s="51"/>
      <x:c r="R3604" s="52" t="str">
        <x:f>IFERROR(Q3604/K3604,"")</x:f>
      </x:c>
      <x:c r="S3604" s="53" t="n">
        <x:v>44348</x:v>
      </x:c>
      <x:c r="T3604" s="50" t="str">
        <x:v>not_identified_before_local_window</x:v>
      </x:c>
      <x:c r="U3604" s="50"/>
      <x:c r="V3604" s="54"/>
      <x:c r="W3604" s="50"/>
      <x:c r="X3604" s="50" t="b">
        <x:f>AND(COUNT(L3604:O3604)=4,L3604&gt;='設定'!$B$6,M3604&gt;='設定'!$B$6,N3604&gt;='設定'!$B$6,O3604&gt;='設定'!$B$6)</x:f>
        <x:v>0</x:v>
      </x:c>
      <x:c r="Y3604" s="50" t="b">
        <x:f>AND(COUNT(G3604:K3604)=5,P3604&gt;='設定'!$B$7)</x:f>
        <x:v>0</x:v>
      </x:c>
      <x:c r="Z3604" s="50" t="b">
        <x:f>AND(ISNUMBER(R3604),R3604&gt;='設定'!$B$8)</x:f>
        <x:v>0</x:v>
      </x:c>
      <x:c r="AA3604" s="50" t="b">
        <x:f>AND(ISNUMBER(S3604),S3604&gt;=DATE(YEAR('設定'!$B$10)-'設定'!$B$9,MONTH('設定'!$B$10),DAY('設定'!$B$10)))</x:f>
        <x:v>0</x:v>
      </x:c>
      <x:c r="AB3604" s="55" t="b">
        <x:v>0</x:v>
      </x:c>
      <x:c r="AC3604" s="55" t="b">
        <x:v>0</x:v>
      </x:c>
      <x:c r="AD3604" s="50" t="n">
        <x:f>IF(X3604,1,0)+IF(Z3604,1,0)+IF(AA3604,1,0)+IF(AB3604,1,0)</x:f>
        <x:v>0</x:v>
      </x:c>
      <x:c r="AE3604" s="50" t="n">
        <x:f>IF(Y3604,1,0)+IF(Z3604,1,0)+IF(AA3604,1,0)+IF(AB3604,1,0)</x:f>
        <x:v>0</x:v>
      </x:c>
      <x:c r="AF3604" s="50" t="n">
        <x:f>IF(Y3604,1,0)+IF(Z3604,1,0)+IF(AA3604,1,0)+IF(AC3604,1,0)</x:f>
        <x:v>0</x:v>
      </x:c>
      <x:c r="AG3604" s="53" t="n">
        <x:v>44348</x:v>
      </x:c>
      <x:c r="AH3604" s="50"/>
      <x:c r="AI3604" s="50"/>
      <x:c r="AJ3604" s="50"/>
      <x:c r="AK3604" s="53"/>
      <x:c r="AL3604" s="50"/>
      <x:c r="AM3604" s="51"/>
      <x:c r="AN3604" s="51" t="n">
        <x:v>30</x:v>
      </x:c>
      <x:c r="AO3604" s="51" t="n">
        <x:f>IFERROR(AM3604*AN3604,"")</x:f>
        <x:v>0</x:v>
      </x:c>
      <x:c r="AP3604" s="56" t="str">
        <x:f>IFERROR(AO3604/(K3604*1000000),"")</x:f>
      </x:c>
      <x:c r="AQ3604" s="57" t="n">
        <x:v>0</x:v>
      </x:c>
      <x:c r="AR3604" s="52" t="n">
        <x:v>0</x:v>
      </x:c>
      <x:c r="AS3604" s="52" t="n">
        <x:v>0</x:v>
      </x:c>
      <x:c r="AT3604" s="55" t="b">
        <x:v>0</x:v>
      </x:c>
      <x:c r="AU3604" s="50" t="str">
        <x:v>low_liquidity</x:v>
      </x:c>
      <x:c r="AV3604" s="58" t="n">
        <x:v>0.1808536777355755</x:v>
      </x:c>
      <x:c r="AW3604" s="50" t="n">
        <x:v>817</x:v>
      </x:c>
      <x:c r="AX3604" s="50" t="str">
        <x:v>Discovery</x:v>
      </x:c>
      <x:c r="AY3604" s="50" t="str">
        <x:v>既存適格性フィルター不通過: low_liquidity / 60日平均売買代金2,000万円未満</x:v>
      </x:c>
      <x:c r="AZ3604" s="59"/>
      <x:c r="BA3604" s="53"/>
      <x:c r="BB3604" s="50"/>
      <x:c r="BC3604" s="50"/>
      <x:c r="BD3604" s="50"/>
    </x:row>
    <x:row r="3605">
      <x:c r="A3605" s="50" t="n">
        <x:v>3604</x:v>
      </x:c>
      <x:c r="B3605" s="50" t="str">
        <x:v>7693</x:v>
      </x:c>
      <x:c r="C3605" s="50" t="str">
        <x:v>7693.T</x:v>
      </x:c>
      <x:c r="D3605" s="50" t="str">
        <x:v>Hokkaido Shika Sangyo Co.,Ltd.</x:v>
      </x:c>
      <x:c r="E3605" s="50" t="str">
        <x:v>PRO Market</x:v>
      </x:c>
      <x:c r="F3605" s="50" t="str">
        <x:v>Wholesale Trade</x:v>
      </x:c>
      <x:c r="G3605" s="51"/>
      <x:c r="H3605" s="51"/>
      <x:c r="I3605" s="51"/>
      <x:c r="J3605" s="51"/>
      <x:c r="K3605" s="51"/>
      <x:c r="L3605" s="52" t="str">
        <x:f>IFERROR(H3605/G3605-1,"")</x:f>
      </x:c>
      <x:c r="M3605" s="52" t="str">
        <x:f>IFERROR(I3605/H3605-1,"")</x:f>
      </x:c>
      <x:c r="N3605" s="52" t="str">
        <x:f>IFERROR(J3605/I3605-1,"")</x:f>
      </x:c>
      <x:c r="O3605" s="52" t="str">
        <x:f>IFERROR(K3605/J3605-1,"")</x:f>
      </x:c>
      <x:c r="P3605" s="52" t="str">
        <x:f>IFERROR((K3605/G3605)^(1/4)-1,"")</x:f>
      </x:c>
      <x:c r="Q3605" s="51"/>
      <x:c r="R3605" s="52" t="str">
        <x:f>IFERROR(Q3605/K3605,"")</x:f>
      </x:c>
      <x:c r="S3605" s="53" t="n">
        <x:v>44348</x:v>
      </x:c>
      <x:c r="T3605" s="50" t="str">
        <x:v>not_identified_before_local_window</x:v>
      </x:c>
      <x:c r="U3605" s="50"/>
      <x:c r="V3605" s="54"/>
      <x:c r="W3605" s="50"/>
      <x:c r="X3605" s="50" t="b">
        <x:f>AND(COUNT(L3605:O3605)=4,L3605&gt;='設定'!$B$6,M3605&gt;='設定'!$B$6,N3605&gt;='設定'!$B$6,O3605&gt;='設定'!$B$6)</x:f>
        <x:v>0</x:v>
      </x:c>
      <x:c r="Y3605" s="50" t="b">
        <x:f>AND(COUNT(G3605:K3605)=5,P3605&gt;='設定'!$B$7)</x:f>
        <x:v>0</x:v>
      </x:c>
      <x:c r="Z3605" s="50" t="b">
        <x:f>AND(ISNUMBER(R3605),R3605&gt;='設定'!$B$8)</x:f>
        <x:v>0</x:v>
      </x:c>
      <x:c r="AA3605" s="50" t="b">
        <x:f>AND(ISNUMBER(S3605),S3605&gt;=DATE(YEAR('設定'!$B$10)-'設定'!$B$9,MONTH('設定'!$B$10),DAY('設定'!$B$10)))</x:f>
        <x:v>0</x:v>
      </x:c>
      <x:c r="AB3605" s="55" t="b">
        <x:v>0</x:v>
      </x:c>
      <x:c r="AC3605" s="55" t="b">
        <x:v>0</x:v>
      </x:c>
      <x:c r="AD3605" s="50" t="n">
        <x:f>IF(X3605,1,0)+IF(Z3605,1,0)+IF(AA3605,1,0)+IF(AB3605,1,0)</x:f>
        <x:v>0</x:v>
      </x:c>
      <x:c r="AE3605" s="50" t="n">
        <x:f>IF(Y3605,1,0)+IF(Z3605,1,0)+IF(AA3605,1,0)+IF(AB3605,1,0)</x:f>
        <x:v>0</x:v>
      </x:c>
      <x:c r="AF3605" s="50" t="n">
        <x:f>IF(Y3605,1,0)+IF(Z3605,1,0)+IF(AA3605,1,0)+IF(AC3605,1,0)</x:f>
        <x:v>0</x:v>
      </x:c>
      <x:c r="AG3605" s="53" t="n">
        <x:v>44348</x:v>
      </x:c>
      <x:c r="AH3605" s="50"/>
      <x:c r="AI3605" s="50"/>
      <x:c r="AJ3605" s="50"/>
      <x:c r="AK3605" s="53"/>
      <x:c r="AL3605" s="50"/>
      <x:c r="AM3605" s="51"/>
      <x:c r="AN3605" s="51" t="n">
        <x:v>105</x:v>
      </x:c>
      <x:c r="AO3605" s="51" t="n">
        <x:f>IFERROR(AM3605*AN3605,"")</x:f>
        <x:v>0</x:v>
      </x:c>
      <x:c r="AP3605" s="56" t="str">
        <x:f>IFERROR(AO3605/(K3605*1000000),"")</x:f>
      </x:c>
      <x:c r="AQ3605" s="57" t="n">
        <x:v>0</x:v>
      </x:c>
      <x:c r="AR3605" s="52" t="n">
        <x:v>0.0035986828131973</x:v>
      </x:c>
      <x:c r="AS3605" s="52" t="n">
        <x:v>0</x:v>
      </x:c>
      <x:c r="AT3605" s="55" t="b">
        <x:v>0</x:v>
      </x:c>
      <x:c r="AU3605" s="50" t="str">
        <x:v>low_liquidity</x:v>
      </x:c>
      <x:c r="AV3605" s="58" t="n">
        <x:v>0.181704259991017</x:v>
      </x:c>
      <x:c r="AW3605" s="50" t="n">
        <x:v>800</x:v>
      </x:c>
      <x:c r="AX3605" s="50" t="str">
        <x:v>Discovery</x:v>
      </x:c>
      <x:c r="AY3605" s="50" t="str">
        <x:v>既存適格性フィルター不通過: low_liquidity / 60日平均売買代金2,000万円未満</x:v>
      </x:c>
      <x:c r="AZ3605" s="59"/>
      <x:c r="BA3605" s="53"/>
      <x:c r="BB3605" s="50"/>
      <x:c r="BC3605" s="50"/>
      <x:c r="BD3605" s="50"/>
    </x:row>
    <x:row r="3606">
      <x:c r="A3606" s="50" t="n">
        <x:v>3605</x:v>
      </x:c>
      <x:c r="B3606" s="50" t="str">
        <x:v>8304</x:v>
      </x:c>
      <x:c r="C3606" s="50" t="str">
        <x:v>8304.T</x:v>
      </x:c>
      <x:c r="D3606" s="50" t="str">
        <x:v>Aozora Bank,Ltd.</x:v>
      </x:c>
      <x:c r="E3606" s="50" t="str">
        <x:v>Prime Market (Domestic)</x:v>
      </x:c>
      <x:c r="F3606" s="50" t="str">
        <x:v>Banks</x:v>
      </x:c>
      <x:c r="G3606" s="51"/>
      <x:c r="H3606" s="51"/>
      <x:c r="I3606" s="51"/>
      <x:c r="J3606" s="51"/>
      <x:c r="K3606" s="51"/>
      <x:c r="L3606" s="52" t="str">
        <x:f>IFERROR(H3606/G3606-1,"")</x:f>
      </x:c>
      <x:c r="M3606" s="52" t="str">
        <x:f>IFERROR(I3606/H3606-1,"")</x:f>
      </x:c>
      <x:c r="N3606" s="52" t="str">
        <x:f>IFERROR(J3606/I3606-1,"")</x:f>
      </x:c>
      <x:c r="O3606" s="52" t="str">
        <x:f>IFERROR(K3606/J3606-1,"")</x:f>
      </x:c>
      <x:c r="P3606" s="52" t="str">
        <x:f>IFERROR((K3606/G3606)^(1/4)-1,"")</x:f>
      </x:c>
      <x:c r="Q3606" s="51"/>
      <x:c r="R3606" s="52" t="str">
        <x:f>IFERROR(Q3606/K3606,"")</x:f>
      </x:c>
      <x:c r="S3606" s="53" t="n">
        <x:v>25600</x:v>
      </x:c>
      <x:c r="T3606" s="50" t="str">
        <x:v>EDINET_company_history</x:v>
      </x:c>
      <x:c r="U3606" s="50" t="str">
        <x:v>株式会社大和証券グループ本社</x:v>
      </x:c>
      <x:c r="V3606" s="54" t="n">
        <x:v>0.2388</x:v>
      </x:c>
      <x:c r="W3606" s="50" t="str">
        <x:v>大見 秀人 / 小原 正好</x:v>
      </x:c>
      <x:c r="X3606" s="50" t="b">
        <x:f>AND(COUNT(L3606:O3606)=4,L3606&gt;='設定'!$B$6,M3606&gt;='設定'!$B$6,N3606&gt;='設定'!$B$6,O3606&gt;='設定'!$B$6)</x:f>
        <x:v>0</x:v>
      </x:c>
      <x:c r="Y3606" s="50" t="b">
        <x:f>AND(COUNT(G3606:K3606)=5,P3606&gt;='設定'!$B$7)</x:f>
        <x:v>0</x:v>
      </x:c>
      <x:c r="Z3606" s="50" t="b">
        <x:f>AND(ISNUMBER(R3606),R3606&gt;='設定'!$B$8)</x:f>
        <x:v>0</x:v>
      </x:c>
      <x:c r="AA3606" s="50" t="b">
        <x:f>AND(ISNUMBER(S3606),S3606&gt;=DATE(YEAR('設定'!$B$10)-'設定'!$B$9,MONTH('設定'!$B$10),DAY('設定'!$B$10)))</x:f>
        <x:v>0</x:v>
      </x:c>
      <x:c r="AB3606" s="55" t="b">
        <x:v>0</x:v>
      </x:c>
      <x:c r="AC3606" s="55" t="b">
        <x:v>0</x:v>
      </x:c>
      <x:c r="AD3606" s="50" t="n">
        <x:f>IF(X3606,1,0)+IF(Z3606,1,0)+IF(AA3606,1,0)+IF(AB3606,1,0)</x:f>
        <x:v>0</x:v>
      </x:c>
      <x:c r="AE3606" s="50" t="n">
        <x:f>IF(Y3606,1,0)+IF(Z3606,1,0)+IF(AA3606,1,0)+IF(AB3606,1,0)</x:f>
        <x:v>0</x:v>
      </x:c>
      <x:c r="AF3606" s="50" t="n">
        <x:f>IF(Y3606,1,0)+IF(Z3606,1,0)+IF(AA3606,1,0)+IF(AC3606,1,0)</x:f>
        <x:v>0</x:v>
      </x:c>
      <x:c r="AG3606" s="53" t="n">
        <x:v>44348</x:v>
      </x:c>
      <x:c r="AH3606" s="50" t="str">
        <x:v>S100W0JL</x:v>
      </x:c>
      <x:c r="AI3606" s="50"/>
      <x:c r="AJ3606" s="50"/>
      <x:c r="AK3606" s="53" t="n">
        <x:v>45747</x:v>
      </x:c>
      <x:c r="AL3606" s="50"/>
      <x:c r="AM3606" s="51" t="n">
        <x:v>138381118</x:v>
      </x:c>
      <x:c r="AN3606" s="51" t="n">
        <x:v>2659.5</x:v>
      </x:c>
      <x:c r="AO3606" s="51" t="n">
        <x:f>IFERROR(AM3606*AN3606,"")</x:f>
        <x:v>368024583321</x:v>
      </x:c>
      <x:c r="AP3606" s="56" t="str">
        <x:f>IFERROR(AO3606/(K3606*1000000),"")</x:f>
      </x:c>
      <x:c r="AQ3606" s="57" t="n">
        <x:v>2878275466.6666665</x:v>
      </x:c>
      <x:c r="AR3606" s="52" t="n">
        <x:v>0.2772402949079404</x:v>
      </x:c>
      <x:c r="AS3606" s="52" t="n">
        <x:v>-0.4648798110368187</x:v>
      </x:c>
      <x:c r="AT3606" s="55" t="b">
        <x:v>1</x:v>
      </x:c>
      <x:c r="AU3606" s="50"/>
      <x:c r="AV3606" s="58" t="n">
        <x:v>-0.0864789181789369</x:v>
      </x:c>
      <x:c r="AW3606" s="50" t="n">
        <x:v>2515</x:v>
      </x:c>
      <x:c r="AX3606" s="50" t="str">
        <x:v>Core Moat</x:v>
      </x:c>
      <x:c r="AY3606" s="50" t="str">
        <x:v>目立つ機械的警告なし（定性確認は別途必要）</x:v>
      </x:c>
      <x:c r="AZ3606" s="59" t="str">
        <x:v>2025-06-20 10:04</x:v>
      </x:c>
      <x:c r="BA3606" s="53" t="n">
        <x:v>25600</x:v>
      </x:c>
      <x:c r="BB3606" s="50"/>
      <x:c r="BC3606" s="50"/>
      <x:c r="BD3606" s="50" t="str">
        <x:v>TOPIX Mid400</x:v>
      </x:c>
    </x:row>
    <x:row r="3607">
      <x:c r="A3607" s="50" t="n">
        <x:v>3606</x:v>
      </x:c>
      <x:c r="B3607" s="50" t="str">
        <x:v>8331</x:v>
      </x:c>
      <x:c r="C3607" s="50" t="str">
        <x:v>8331.T</x:v>
      </x:c>
      <x:c r="D3607" s="50" t="str">
        <x:v>The Chiba Bank,Ltd.</x:v>
      </x:c>
      <x:c r="E3607" s="50" t="str">
        <x:v>Prime Market (Domestic)</x:v>
      </x:c>
      <x:c r="F3607" s="50" t="str">
        <x:v>Banks</x:v>
      </x:c>
      <x:c r="G3607" s="51"/>
      <x:c r="H3607" s="51"/>
      <x:c r="I3607" s="51"/>
      <x:c r="J3607" s="51"/>
      <x:c r="K3607" s="51"/>
      <x:c r="L3607" s="52" t="str">
        <x:f>IFERROR(H3607/G3607-1,"")</x:f>
      </x:c>
      <x:c r="M3607" s="52" t="str">
        <x:f>IFERROR(I3607/H3607-1,"")</x:f>
      </x:c>
      <x:c r="N3607" s="52" t="str">
        <x:f>IFERROR(J3607/I3607-1,"")</x:f>
      </x:c>
      <x:c r="O3607" s="52" t="str">
        <x:f>IFERROR(K3607/J3607-1,"")</x:f>
      </x:c>
      <x:c r="P3607" s="52" t="str">
        <x:f>IFERROR((K3607/G3607)^(1/4)-1,"")</x:f>
      </x:c>
      <x:c r="Q3607" s="51"/>
      <x:c r="R3607" s="52" t="str">
        <x:f>IFERROR(Q3607/K3607,"")</x:f>
      </x:c>
      <x:c r="S3607" s="53" t="n">
        <x:v>25842</x:v>
      </x:c>
      <x:c r="T3607" s="50" t="str">
        <x:v>EDINET_company_history</x:v>
      </x:c>
      <x:c r="U3607" s="50" t="str">
        <x:v>日本マスタートラスト信託銀行株式会社（信託口）</x:v>
      </x:c>
      <x:c r="V3607" s="54" t="n">
        <x:v>0.1527</x:v>
      </x:c>
      <x:c r="W3607" s="50" t="str">
        <x:v>米本 努 / 山﨑 清美 / 淡路 睦</x:v>
      </x:c>
      <x:c r="X3607" s="50" t="b">
        <x:f>AND(COUNT(L3607:O3607)=4,L3607&gt;='設定'!$B$6,M3607&gt;='設定'!$B$6,N3607&gt;='設定'!$B$6,O3607&gt;='設定'!$B$6)</x:f>
        <x:v>0</x:v>
      </x:c>
      <x:c r="Y3607" s="50" t="b">
        <x:f>AND(COUNT(G3607:K3607)=5,P3607&gt;='設定'!$B$7)</x:f>
        <x:v>0</x:v>
      </x:c>
      <x:c r="Z3607" s="50" t="b">
        <x:f>AND(ISNUMBER(R3607),R3607&gt;='設定'!$B$8)</x:f>
        <x:v>0</x:v>
      </x:c>
      <x:c r="AA3607" s="50" t="b">
        <x:f>AND(ISNUMBER(S3607),S3607&gt;=DATE(YEAR('設定'!$B$10)-'設定'!$B$9,MONTH('設定'!$B$10),DAY('設定'!$B$10)))</x:f>
        <x:v>0</x:v>
      </x:c>
      <x:c r="AB3607" s="55" t="b">
        <x:v>0</x:v>
      </x:c>
      <x:c r="AC3607" s="55" t="b">
        <x:v>0</x:v>
      </x:c>
      <x:c r="AD3607" s="50" t="n">
        <x:f>IF(X3607,1,0)+IF(Z3607,1,0)+IF(AA3607,1,0)+IF(AB3607,1,0)</x:f>
        <x:v>0</x:v>
      </x:c>
      <x:c r="AE3607" s="50" t="n">
        <x:f>IF(Y3607,1,0)+IF(Z3607,1,0)+IF(AA3607,1,0)+IF(AB3607,1,0)</x:f>
        <x:v>0</x:v>
      </x:c>
      <x:c r="AF3607" s="50" t="n">
        <x:f>IF(Y3607,1,0)+IF(Z3607,1,0)+IF(AA3607,1,0)+IF(AC3607,1,0)</x:f>
        <x:v>0</x:v>
      </x:c>
      <x:c r="AG3607" s="53" t="n">
        <x:v>44348</x:v>
      </x:c>
      <x:c r="AH3607" s="50" t="str">
        <x:v>S100W35G</x:v>
      </x:c>
      <x:c r="AI3607" s="50"/>
      <x:c r="AJ3607" s="50"/>
      <x:c r="AK3607" s="53" t="n">
        <x:v>45747</x:v>
      </x:c>
      <x:c r="AL3607" s="50"/>
      <x:c r="AM3607" s="51" t="n">
        <x:v>707388187</x:v>
      </x:c>
      <x:c r="AN3607" s="51" t="n">
        <x:v>2281</x:v>
      </x:c>
      <x:c r="AO3607" s="51" t="n">
        <x:f>IFERROR(AM3607*AN3607,"")</x:f>
        <x:v>1613552454547</x:v>
      </x:c>
      <x:c r="AP3607" s="56" t="str">
        <x:f>IFERROR(AO3607/(K3607*1000000),"")</x:f>
      </x:c>
      <x:c r="AQ3607" s="57" t="n">
        <x:v>5841970465.833333</x:v>
      </x:c>
      <x:c r="AR3607" s="52" t="n">
        <x:v>0.3384176160541051</x:v>
      </x:c>
      <x:c r="AS3607" s="52" t="n">
        <x:v>-0.3653719447351073</x:v>
      </x:c>
      <x:c r="AT3607" s="55" t="b">
        <x:v>1</x:v>
      </x:c>
      <x:c r="AU3607" s="50"/>
      <x:c r="AV3607" s="58" t="n">
        <x:v>-0.1198382018323118</x:v>
      </x:c>
      <x:c r="AW3607" s="50" t="n">
        <x:v>2707</x:v>
      </x:c>
      <x:c r="AX3607" s="50" t="str">
        <x:v>Core Moat</x:v>
      </x:c>
      <x:c r="AY3607" s="50" t="str">
        <x:v>目立つ機械的警告なし（定性確認は別途必要）</x:v>
      </x:c>
      <x:c r="AZ3607" s="59" t="str">
        <x:v>2025-06-24 12:51</x:v>
      </x:c>
      <x:c r="BA3607" s="53" t="n">
        <x:v>25842</x:v>
      </x:c>
      <x:c r="BB3607" s="50"/>
      <x:c r="BC3607" s="50"/>
      <x:c r="BD3607" s="50" t="str">
        <x:v>TOPIX Mid400</x:v>
      </x:c>
    </x:row>
    <x:row r="3608">
      <x:c r="A3608" s="50" t="n">
        <x:v>3607</x:v>
      </x:c>
      <x:c r="B3608" s="50" t="str">
        <x:v>8334</x:v>
      </x:c>
      <x:c r="C3608" s="50" t="str">
        <x:v>8334.T</x:v>
      </x:c>
      <x:c r="D3608" s="50" t="str">
        <x:v>The Gunma Bank,Ltd.</x:v>
      </x:c>
      <x:c r="E3608" s="50" t="str">
        <x:v>Prime Market (Domestic)</x:v>
      </x:c>
      <x:c r="F3608" s="50" t="str">
        <x:v>Banks</x:v>
      </x:c>
      <x:c r="G3608" s="51"/>
      <x:c r="H3608" s="51"/>
      <x:c r="I3608" s="51"/>
      <x:c r="J3608" s="51"/>
      <x:c r="K3608" s="51"/>
      <x:c r="L3608" s="52" t="str">
        <x:f>IFERROR(H3608/G3608-1,"")</x:f>
      </x:c>
      <x:c r="M3608" s="52" t="str">
        <x:f>IFERROR(I3608/H3608-1,"")</x:f>
      </x:c>
      <x:c r="N3608" s="52" t="str">
        <x:f>IFERROR(J3608/I3608-1,"")</x:f>
      </x:c>
      <x:c r="O3608" s="52" t="str">
        <x:f>IFERROR(K3608/J3608-1,"")</x:f>
      </x:c>
      <x:c r="P3608" s="52" t="str">
        <x:f>IFERROR((K3608/G3608)^(1/4)-1,"")</x:f>
      </x:c>
      <x:c r="Q3608" s="51"/>
      <x:c r="R3608" s="52" t="str">
        <x:f>IFERROR(Q3608/K3608,"")</x:f>
      </x:c>
      <x:c r="S3608" s="53" t="n">
        <x:v>25294</x:v>
      </x:c>
      <x:c r="T3608" s="50" t="str">
        <x:v>EDINET_company_history</x:v>
      </x:c>
      <x:c r="U3608" s="50" t="str">
        <x:v>日本マスタートラスト信託銀行株式会社（信託口）</x:v>
      </x:c>
      <x:c r="V3608" s="54" t="n">
        <x:v>0.1398</x:v>
      </x:c>
      <x:c r="W3608" s="50" t="str">
        <x:v>深 井 彰 彦 / 入 澤 広 之</x:v>
      </x:c>
      <x:c r="X3608" s="50" t="b">
        <x:f>AND(COUNT(L3608:O3608)=4,L3608&gt;='設定'!$B$6,M3608&gt;='設定'!$B$6,N3608&gt;='設定'!$B$6,O3608&gt;='設定'!$B$6)</x:f>
        <x:v>0</x:v>
      </x:c>
      <x:c r="Y3608" s="50" t="b">
        <x:f>AND(COUNT(G3608:K3608)=5,P3608&gt;='設定'!$B$7)</x:f>
        <x:v>0</x:v>
      </x:c>
      <x:c r="Z3608" s="50" t="b">
        <x:f>AND(ISNUMBER(R3608),R3608&gt;='設定'!$B$8)</x:f>
        <x:v>0</x:v>
      </x:c>
      <x:c r="AA3608" s="50" t="b">
        <x:f>AND(ISNUMBER(S3608),S3608&gt;=DATE(YEAR('設定'!$B$10)-'設定'!$B$9,MONTH('設定'!$B$10),DAY('設定'!$B$10)))</x:f>
        <x:v>0</x:v>
      </x:c>
      <x:c r="AB3608" s="55" t="b">
        <x:v>0</x:v>
      </x:c>
      <x:c r="AC3608" s="55" t="b">
        <x:v>0</x:v>
      </x:c>
      <x:c r="AD3608" s="50" t="n">
        <x:f>IF(X3608,1,0)+IF(Z3608,1,0)+IF(AA3608,1,0)+IF(AB3608,1,0)</x:f>
        <x:v>0</x:v>
      </x:c>
      <x:c r="AE3608" s="50" t="n">
        <x:f>IF(Y3608,1,0)+IF(Z3608,1,0)+IF(AA3608,1,0)+IF(AB3608,1,0)</x:f>
        <x:v>0</x:v>
      </x:c>
      <x:c r="AF3608" s="50" t="n">
        <x:f>IF(Y3608,1,0)+IF(Z3608,1,0)+IF(AA3608,1,0)+IF(AC3608,1,0)</x:f>
        <x:v>0</x:v>
      </x:c>
      <x:c r="AG3608" s="53" t="n">
        <x:v>44348</x:v>
      </x:c>
      <x:c r="AH3608" s="50" t="str">
        <x:v>S100VXIB</x:v>
      </x:c>
      <x:c r="AI3608" s="50"/>
      <x:c r="AJ3608" s="50"/>
      <x:c r="AK3608" s="53" t="n">
        <x:v>45747</x:v>
      </x:c>
      <x:c r="AL3608" s="50"/>
      <x:c r="AM3608" s="51" t="n">
        <x:v>382388977</x:v>
      </x:c>
      <x:c r="AN3608" s="51" t="n">
        <x:v>2169</x:v>
      </x:c>
      <x:c r="AO3608" s="51" t="n">
        <x:f>IFERROR(AM3608*AN3608,"")</x:f>
        <x:v>829401691113</x:v>
      </x:c>
      <x:c r="AP3608" s="56" t="str">
        <x:f>IFERROR(AO3608/(K3608*1000000),"")</x:f>
      </x:c>
      <x:c r="AQ3608" s="57" t="n">
        <x:v>2832246342.5</x:v>
      </x:c>
      <x:c r="AR3608" s="52" t="n">
        <x:v>0.3296942323404055</x:v>
      </x:c>
      <x:c r="AS3608" s="52" t="n">
        <x:v>-0.2785550842328844</x:v>
      </x:c>
      <x:c r="AT3608" s="55" t="b">
        <x:v>1</x:v>
      </x:c>
      <x:c r="AU3608" s="50"/>
      <x:c r="AV3608" s="58" t="n">
        <x:v>0.0857281224581042</x:v>
      </x:c>
      <x:c r="AW3608" s="50" t="n">
        <x:v>1318</x:v>
      </x:c>
      <x:c r="AX3608" s="50" t="str">
        <x:v>Core Moat</x:v>
      </x:c>
      <x:c r="AY3608" s="50" t="str">
        <x:v>目立つ機械的警告なし（定性確認は別途必要）</x:v>
      </x:c>
      <x:c r="AZ3608" s="59" t="str">
        <x:v>2025-06-13 13:33</x:v>
      </x:c>
      <x:c r="BA3608" s="53" t="n">
        <x:v>25294</x:v>
      </x:c>
      <x:c r="BB3608" s="50"/>
      <x:c r="BC3608" s="50"/>
      <x:c r="BD3608" s="50" t="str">
        <x:v>TOPIX Mid400</x:v>
      </x:c>
    </x:row>
    <x:row r="3609">
      <x:c r="A3609" s="50" t="n">
        <x:v>3608</x:v>
      </x:c>
      <x:c r="B3609" s="50" t="str">
        <x:v>8336</x:v>
      </x:c>
      <x:c r="C3609" s="50" t="str">
        <x:v>8336.T</x:v>
      </x:c>
      <x:c r="D3609" s="50" t="str">
        <x:v>The Musashino Bank,Ltd.</x:v>
      </x:c>
      <x:c r="E3609" s="50" t="str">
        <x:v>Prime Market (Domestic)</x:v>
      </x:c>
      <x:c r="F3609" s="50" t="str">
        <x:v>Banks</x:v>
      </x:c>
      <x:c r="G3609" s="51"/>
      <x:c r="H3609" s="51"/>
      <x:c r="I3609" s="51"/>
      <x:c r="J3609" s="51"/>
      <x:c r="K3609" s="51"/>
      <x:c r="L3609" s="52" t="str">
        <x:f>IFERROR(H3609/G3609-1,"")</x:f>
      </x:c>
      <x:c r="M3609" s="52" t="str">
        <x:f>IFERROR(I3609/H3609-1,"")</x:f>
      </x:c>
      <x:c r="N3609" s="52" t="str">
        <x:f>IFERROR(J3609/I3609-1,"")</x:f>
      </x:c>
      <x:c r="O3609" s="52" t="str">
        <x:f>IFERROR(K3609/J3609-1,"")</x:f>
      </x:c>
      <x:c r="P3609" s="52" t="str">
        <x:f>IFERROR((K3609/G3609)^(1/4)-1,"")</x:f>
      </x:c>
      <x:c r="Q3609" s="51"/>
      <x:c r="R3609" s="52" t="str">
        <x:f>IFERROR(Q3609/K3609,"")</x:f>
      </x:c>
      <x:c r="S3609" s="53" t="n">
        <x:v>25477</x:v>
      </x:c>
      <x:c r="T3609" s="50" t="str">
        <x:v>EDINET_company_history</x:v>
      </x:c>
      <x:c r="U3609" s="50" t="str">
        <x:v>日本マスタートラスト信託銀行 株式会社（信託口）</x:v>
      </x:c>
      <x:c r="V3609" s="54" t="n">
        <x:v>0.1276</x:v>
      </x:c>
      <x:c r="W3609" s="50" t="str">
        <x:v>長堀 和正 / 白井 利幸</x:v>
      </x:c>
      <x:c r="X3609" s="50" t="b">
        <x:f>AND(COUNT(L3609:O3609)=4,L3609&gt;='設定'!$B$6,M3609&gt;='設定'!$B$6,N3609&gt;='設定'!$B$6,O3609&gt;='設定'!$B$6)</x:f>
        <x:v>0</x:v>
      </x:c>
      <x:c r="Y3609" s="50" t="b">
        <x:f>AND(COUNT(G3609:K3609)=5,P3609&gt;='設定'!$B$7)</x:f>
        <x:v>0</x:v>
      </x:c>
      <x:c r="Z3609" s="50" t="b">
        <x:f>AND(ISNUMBER(R3609),R3609&gt;='設定'!$B$8)</x:f>
        <x:v>0</x:v>
      </x:c>
      <x:c r="AA3609" s="50" t="b">
        <x:f>AND(ISNUMBER(S3609),S3609&gt;=DATE(YEAR('設定'!$B$10)-'設定'!$B$9,MONTH('設定'!$B$10),DAY('設定'!$B$10)))</x:f>
        <x:v>0</x:v>
      </x:c>
      <x:c r="AB3609" s="55" t="b">
        <x:v>0</x:v>
      </x:c>
      <x:c r="AC3609" s="55" t="b">
        <x:v>0</x:v>
      </x:c>
      <x:c r="AD3609" s="50" t="n">
        <x:f>IF(X3609,1,0)+IF(Z3609,1,0)+IF(AA3609,1,0)+IF(AB3609,1,0)</x:f>
        <x:v>0</x:v>
      </x:c>
      <x:c r="AE3609" s="50" t="n">
        <x:f>IF(Y3609,1,0)+IF(Z3609,1,0)+IF(AA3609,1,0)+IF(AB3609,1,0)</x:f>
        <x:v>0</x:v>
      </x:c>
      <x:c r="AF3609" s="50" t="n">
        <x:f>IF(Y3609,1,0)+IF(Z3609,1,0)+IF(AA3609,1,0)+IF(AC3609,1,0)</x:f>
        <x:v>0</x:v>
      </x:c>
      <x:c r="AG3609" s="53" t="n">
        <x:v>44348</x:v>
      </x:c>
      <x:c r="AH3609" s="50" t="str">
        <x:v>S100VZHU</x:v>
      </x:c>
      <x:c r="AI3609" s="50"/>
      <x:c r="AJ3609" s="50"/>
      <x:c r="AK3609" s="53" t="n">
        <x:v>45747</x:v>
      </x:c>
      <x:c r="AL3609" s="50"/>
      <x:c r="AM3609" s="51" t="n">
        <x:v>33141756</x:v>
      </x:c>
      <x:c r="AN3609" s="51" t="n">
        <x:v>2374</x:v>
      </x:c>
      <x:c r="AO3609" s="51" t="n">
        <x:f>IFERROR(AM3609*AN3609,"")</x:f>
        <x:v>78678528744</x:v>
      </x:c>
      <x:c r="AP3609" s="56" t="str">
        <x:f>IFERROR(AO3609/(K3609*1000000),"")</x:f>
      </x:c>
      <x:c r="AQ3609" s="57" t="n">
        <x:v>1010874037.9184976</x:v>
      </x:c>
      <x:c r="AR3609" s="52" t="n">
        <x:v>0.2921671527174709</x:v>
      </x:c>
      <x:c r="AS3609" s="52" t="n">
        <x:v>-0.2632986299145645</x:v>
      </x:c>
      <x:c r="AT3609" s="55" t="b">
        <x:v>1</x:v>
      </x:c>
      <x:c r="AU3609" s="50"/>
      <x:c r="AV3609" s="58" t="n">
        <x:v>0.129887788872645</x:v>
      </x:c>
      <x:c r="AW3609" s="50" t="n">
        <x:v>1064</x:v>
      </x:c>
      <x:c r="AX3609" s="50" t="str">
        <x:v>Core Moat</x:v>
      </x:c>
      <x:c r="AY3609" s="50" t="str">
        <x:v>目立つ機械的警告なし（定性確認は別途必要）</x:v>
      </x:c>
      <x:c r="AZ3609" s="59" t="str">
        <x:v>2025-06-19 15:00</x:v>
      </x:c>
      <x:c r="BA3609" s="53" t="n">
        <x:v>25477</x:v>
      </x:c>
      <x:c r="BB3609" s="50"/>
      <x:c r="BC3609" s="50"/>
      <x:c r="BD3609" s="50" t="str">
        <x:v>TOPIX Small 1</x:v>
      </x:c>
    </x:row>
    <x:row r="3610">
      <x:c r="A3610" s="50" t="n">
        <x:v>3609</x:v>
      </x:c>
      <x:c r="B3610" s="50" t="str">
        <x:v>8337</x:v>
      </x:c>
      <x:c r="C3610" s="50" t="str">
        <x:v>8337.T</x:v>
      </x:c>
      <x:c r="D3610" s="50" t="str">
        <x:v>The Chiba Kogyo Bank,Ltd.</x:v>
      </x:c>
      <x:c r="E3610" s="50" t="str">
        <x:v>Prime Market (Domestic)</x:v>
      </x:c>
      <x:c r="F3610" s="50" t="str">
        <x:v>Banks</x:v>
      </x:c>
      <x:c r="G3610" s="51"/>
      <x:c r="H3610" s="51"/>
      <x:c r="I3610" s="51"/>
      <x:c r="J3610" s="51"/>
      <x:c r="K3610" s="51"/>
      <x:c r="L3610" s="52" t="str">
        <x:f>IFERROR(H3610/G3610-1,"")</x:f>
      </x:c>
      <x:c r="M3610" s="52" t="str">
        <x:f>IFERROR(I3610/H3610-1,"")</x:f>
      </x:c>
      <x:c r="N3610" s="52" t="str">
        <x:f>IFERROR(J3610/I3610-1,"")</x:f>
      </x:c>
      <x:c r="O3610" s="52" t="str">
        <x:f>IFERROR(K3610/J3610-1,"")</x:f>
      </x:c>
      <x:c r="P3610" s="52" t="str">
        <x:f>IFERROR((K3610/G3610)^(1/4)-1,"")</x:f>
      </x:c>
      <x:c r="Q3610" s="51"/>
      <x:c r="R3610" s="52" t="str">
        <x:f>IFERROR(Q3610/K3610,"")</x:f>
      </x:c>
      <x:c r="S3610" s="53" t="n">
        <x:v>26543</x:v>
      </x:c>
      <x:c r="T3610" s="50" t="str">
        <x:v>EDINET_company_history</x:v>
      </x:c>
      <x:c r="U3610" s="50" t="str">
        <x:v>株式会社千葉銀行</x:v>
      </x:c>
      <x:c r="V3610" s="54" t="n">
        <x:v>0.19</x:v>
      </x:c>
      <x:c r="W3610" s="50" t="str">
        <x:v>梅田 仁司 / 松丸 隆一</x:v>
      </x:c>
      <x:c r="X3610" s="50" t="b">
        <x:f>AND(COUNT(L3610:O3610)=4,L3610&gt;='設定'!$B$6,M3610&gt;='設定'!$B$6,N3610&gt;='設定'!$B$6,O3610&gt;='設定'!$B$6)</x:f>
        <x:v>0</x:v>
      </x:c>
      <x:c r="Y3610" s="50" t="b">
        <x:f>AND(COUNT(G3610:K3610)=5,P3610&gt;='設定'!$B$7)</x:f>
        <x:v>0</x:v>
      </x:c>
      <x:c r="Z3610" s="50" t="b">
        <x:f>AND(ISNUMBER(R3610),R3610&gt;='設定'!$B$8)</x:f>
        <x:v>0</x:v>
      </x:c>
      <x:c r="AA3610" s="50" t="b">
        <x:f>AND(ISNUMBER(S3610),S3610&gt;=DATE(YEAR('設定'!$B$10)-'設定'!$B$9,MONTH('設定'!$B$10),DAY('設定'!$B$10)))</x:f>
        <x:v>0</x:v>
      </x:c>
      <x:c r="AB3610" s="55" t="b">
        <x:v>0</x:v>
      </x:c>
      <x:c r="AC3610" s="55" t="b">
        <x:v>0</x:v>
      </x:c>
      <x:c r="AD3610" s="50" t="n">
        <x:f>IF(X3610,1,0)+IF(Z3610,1,0)+IF(AA3610,1,0)+IF(AB3610,1,0)</x:f>
        <x:v>0</x:v>
      </x:c>
      <x:c r="AE3610" s="50" t="n">
        <x:f>IF(Y3610,1,0)+IF(Z3610,1,0)+IF(AA3610,1,0)+IF(AB3610,1,0)</x:f>
        <x:v>0</x:v>
      </x:c>
      <x:c r="AF3610" s="50" t="n">
        <x:f>IF(Y3610,1,0)+IF(Z3610,1,0)+IF(AA3610,1,0)+IF(AC3610,1,0)</x:f>
        <x:v>0</x:v>
      </x:c>
      <x:c r="AG3610" s="53" t="n">
        <x:v>44348</x:v>
      </x:c>
      <x:c r="AH3610" s="50" t="str">
        <x:v>S100W1I2</x:v>
      </x:c>
      <x:c r="AI3610" s="50"/>
      <x:c r="AJ3610" s="50"/>
      <x:c r="AK3610" s="53" t="n">
        <x:v>45747</x:v>
      </x:c>
      <x:c r="AL3610" s="50"/>
      <x:c r="AM3610" s="51" t="n">
        <x:v>62157978</x:v>
      </x:c>
      <x:c r="AN3610" s="51" t="n">
        <x:v>2226</x:v>
      </x:c>
      <x:c r="AO3610" s="51" t="n">
        <x:f>IFERROR(AM3610*AN3610,"")</x:f>
        <x:v>138363659028</x:v>
      </x:c>
      <x:c r="AP3610" s="56" t="str">
        <x:f>IFERROR(AO3610/(K3610*1000000),"")</x:f>
      </x:c>
      <x:c r="AQ3610" s="57" t="n">
        <x:v>345240725</x:v>
      </x:c>
      <x:c r="AR3610" s="52" t="n">
        <x:v>0.4230361885424229</x:v>
      </x:c>
      <x:c r="AS3610" s="52" t="n">
        <x:v>-0.4121274050100521</x:v>
      </x:c>
      <x:c r="AT3610" s="55" t="b">
        <x:v>1</x:v>
      </x:c>
      <x:c r="AU3610" s="50"/>
      <x:c r="AV3610" s="58" t="n">
        <x:v>-0.0771795852546695</x:v>
      </x:c>
      <x:c r="AW3610" s="50" t="n">
        <x:v>2457</x:v>
      </x:c>
      <x:c r="AX3610" s="50" t="str">
        <x:v>Transformation Moat</x:v>
      </x:c>
      <x:c r="AY3610" s="50" t="str">
        <x:v>目立つ機械的警告なし（定性確認は別途必要）</x:v>
      </x:c>
      <x:c r="AZ3610" s="59" t="str">
        <x:v>2025-06-24 09:30</x:v>
      </x:c>
      <x:c r="BA3610" s="53" t="n">
        <x:v>26543</x:v>
      </x:c>
      <x:c r="BB3610" s="50"/>
      <x:c r="BC3610" s="50"/>
      <x:c r="BD3610" s="50" t="str">
        <x:v>TOPIX Small 1</x:v>
      </x:c>
    </x:row>
    <x:row r="3611">
      <x:c r="A3611" s="50" t="n">
        <x:v>3610</x:v>
      </x:c>
      <x:c r="B3611" s="50" t="str">
        <x:v>8338</x:v>
      </x:c>
      <x:c r="C3611" s="50" t="str">
        <x:v>8338.T</x:v>
      </x:c>
      <x:c r="D3611" s="50" t="str">
        <x:v>Tsukuba Bank,Ltd.</x:v>
      </x:c>
      <x:c r="E3611" s="50" t="str">
        <x:v>Prime Market (Domestic)</x:v>
      </x:c>
      <x:c r="F3611" s="50" t="str">
        <x:v>Banks</x:v>
      </x:c>
      <x:c r="G3611" s="51"/>
      <x:c r="H3611" s="51"/>
      <x:c r="I3611" s="51"/>
      <x:c r="J3611" s="51"/>
      <x:c r="K3611" s="51"/>
      <x:c r="L3611" s="52" t="str">
        <x:f>IFERROR(H3611/G3611-1,"")</x:f>
      </x:c>
      <x:c r="M3611" s="52" t="str">
        <x:f>IFERROR(I3611/H3611-1,"")</x:f>
      </x:c>
      <x:c r="N3611" s="52" t="str">
        <x:f>IFERROR(J3611/I3611-1,"")</x:f>
      </x:c>
      <x:c r="O3611" s="52" t="str">
        <x:f>IFERROR(K3611/J3611-1,"")</x:f>
      </x:c>
      <x:c r="P3611" s="52" t="str">
        <x:f>IFERROR((K3611/G3611)^(1/4)-1,"")</x:f>
      </x:c>
      <x:c r="Q3611" s="51"/>
      <x:c r="R3611" s="52" t="str">
        <x:f>IFERROR(Q3611/K3611,"")</x:f>
      </x:c>
      <x:c r="S3611" s="53" t="n">
        <x:v>27120</x:v>
      </x:c>
      <x:c r="T3611" s="50" t="str">
        <x:v>EDINET_company_history</x:v>
      </x:c>
      <x:c r="U3611" s="50" t="str">
        <x:v>株式会社整理回収機構</x:v>
      </x:c>
      <x:c r="V3611" s="54" t="n">
        <x:v>0.4594</x:v>
      </x:c>
      <x:c r="W3611" s="50" t="str">
        <x:v>生 田 雅 彦 / 篠 原 智</x:v>
      </x:c>
      <x:c r="X3611" s="50" t="b">
        <x:f>AND(COUNT(L3611:O3611)=4,L3611&gt;='設定'!$B$6,M3611&gt;='設定'!$B$6,N3611&gt;='設定'!$B$6,O3611&gt;='設定'!$B$6)</x:f>
        <x:v>0</x:v>
      </x:c>
      <x:c r="Y3611" s="50" t="b">
        <x:f>AND(COUNT(G3611:K3611)=5,P3611&gt;='設定'!$B$7)</x:f>
        <x:v>0</x:v>
      </x:c>
      <x:c r="Z3611" s="50" t="b">
        <x:f>AND(ISNUMBER(R3611),R3611&gt;='設定'!$B$8)</x:f>
        <x:v>0</x:v>
      </x:c>
      <x:c r="AA3611" s="50" t="b">
        <x:f>AND(ISNUMBER(S3611),S3611&gt;=DATE(YEAR('設定'!$B$10)-'設定'!$B$9,MONTH('設定'!$B$10),DAY('設定'!$B$10)))</x:f>
        <x:v>0</x:v>
      </x:c>
      <x:c r="AB3611" s="55" t="b">
        <x:v>0</x:v>
      </x:c>
      <x:c r="AC3611" s="55" t="b">
        <x:v>0</x:v>
      </x:c>
      <x:c r="AD3611" s="50" t="n">
        <x:f>IF(X3611,1,0)+IF(Z3611,1,0)+IF(AA3611,1,0)+IF(AB3611,1,0)</x:f>
        <x:v>0</x:v>
      </x:c>
      <x:c r="AE3611" s="50" t="n">
        <x:f>IF(Y3611,1,0)+IF(Z3611,1,0)+IF(AA3611,1,0)+IF(AB3611,1,0)</x:f>
        <x:v>0</x:v>
      </x:c>
      <x:c r="AF3611" s="50" t="n">
        <x:f>IF(Y3611,1,0)+IF(Z3611,1,0)+IF(AA3611,1,0)+IF(AC3611,1,0)</x:f>
        <x:v>0</x:v>
      </x:c>
      <x:c r="AG3611" s="53" t="n">
        <x:v>44348</x:v>
      </x:c>
      <x:c r="AH3611" s="50" t="str">
        <x:v>S100VZA7</x:v>
      </x:c>
      <x:c r="AI3611" s="50"/>
      <x:c r="AJ3611" s="50"/>
      <x:c r="AK3611" s="53" t="n">
        <x:v>45747</x:v>
      </x:c>
      <x:c r="AL3611" s="50"/>
      <x:c r="AM3611" s="51" t="n">
        <x:v>152346421</x:v>
      </x:c>
      <x:c r="AN3611" s="51" t="n">
        <x:v>592</x:v>
      </x:c>
      <x:c r="AO3611" s="51" t="n">
        <x:f>IFERROR(AM3611*AN3611,"")</x:f>
        <x:v>90189081232</x:v>
      </x:c>
      <x:c r="AP3611" s="56" t="str">
        <x:f>IFERROR(AO3611/(K3611*1000000),"")</x:f>
      </x:c>
      <x:c r="AQ3611" s="57" t="n">
        <x:v>1146779063.3333333</x:v>
      </x:c>
      <x:c r="AR3611" s="52" t="n">
        <x:v>0.4095182207874155</x:v>
      </x:c>
      <x:c r="AS3611" s="52" t="n">
        <x:v>-0.4561672542361226</x:v>
      </x:c>
      <x:c r="AT3611" s="55" t="b">
        <x:v>1</x:v>
      </x:c>
      <x:c r="AU3611" s="50"/>
      <x:c r="AV3611" s="58" t="n">
        <x:v>0.009401251525141</x:v>
      </x:c>
      <x:c r="AW3611" s="50" t="n">
        <x:v>1796</x:v>
      </x:c>
      <x:c r="AX3611" s="50" t="str">
        <x:v>Transformation Moat</x:v>
      </x:c>
      <x:c r="AY3611" s="50" t="str">
        <x:v>目立つ機械的警告なし（定性確認は別途必要）</x:v>
      </x:c>
      <x:c r="AZ3611" s="59" t="str">
        <x:v>2025-06-20 13:53</x:v>
      </x:c>
      <x:c r="BA3611" s="53" t="n">
        <x:v>27120</x:v>
      </x:c>
      <x:c r="BB3611" s="50"/>
      <x:c r="BC3611" s="50"/>
      <x:c r="BD3611" s="50" t="str">
        <x:v>TOPIX Small 2</x:v>
      </x:c>
    </x:row>
    <x:row r="3612">
      <x:c r="A3612" s="50" t="n">
        <x:v>3611</x:v>
      </x:c>
      <x:c r="B3612" s="50" t="str">
        <x:v>8341</x:v>
      </x:c>
      <x:c r="C3612" s="50" t="str">
        <x:v>8341.T</x:v>
      </x:c>
      <x:c r="D3612" s="50" t="str">
        <x:v>The 77 Bank,Ltd.</x:v>
      </x:c>
      <x:c r="E3612" s="50" t="str">
        <x:v>Prime Market (Domestic)</x:v>
      </x:c>
      <x:c r="F3612" s="50" t="str">
        <x:v>Banks</x:v>
      </x:c>
      <x:c r="G3612" s="51"/>
      <x:c r="H3612" s="51"/>
      <x:c r="I3612" s="51"/>
      <x:c r="J3612" s="51"/>
      <x:c r="K3612" s="51"/>
      <x:c r="L3612" s="52" t="str">
        <x:f>IFERROR(H3612/G3612-1,"")</x:f>
      </x:c>
      <x:c r="M3612" s="52" t="str">
        <x:f>IFERROR(I3612/H3612-1,"")</x:f>
      </x:c>
      <x:c r="N3612" s="52" t="str">
        <x:f>IFERROR(J3612/I3612-1,"")</x:f>
      </x:c>
      <x:c r="O3612" s="52" t="str">
        <x:f>IFERROR(K3612/J3612-1,"")</x:f>
      </x:c>
      <x:c r="P3612" s="52" t="str">
        <x:f>IFERROR((K3612/G3612)^(1/4)-1,"")</x:f>
      </x:c>
      <x:c r="Q3612" s="51"/>
      <x:c r="R3612" s="52" t="str">
        <x:f>IFERROR(Q3612/K3612,"")</x:f>
      </x:c>
      <x:c r="S3612" s="53" t="n">
        <x:v>26573</x:v>
      </x:c>
      <x:c r="T3612" s="50" t="str">
        <x:v>EDINET_company_history</x:v>
      </x:c>
      <x:c r="U3612" s="50" t="str">
        <x:v>日本マスタートラスト信託銀行株式会社(信託口)</x:v>
      </x:c>
      <x:c r="V3612" s="54" t="n">
        <x:v>0.1443</x:v>
      </x:c>
      <x:c r="W3612" s="50" t="str">
        <x:v>氏 家 照 彦 / 小 林 英 文 / 小 林 寛</x:v>
      </x:c>
      <x:c r="X3612" s="50" t="b">
        <x:f>AND(COUNT(L3612:O3612)=4,L3612&gt;='設定'!$B$6,M3612&gt;='設定'!$B$6,N3612&gt;='設定'!$B$6,O3612&gt;='設定'!$B$6)</x:f>
        <x:v>0</x:v>
      </x:c>
      <x:c r="Y3612" s="50" t="b">
        <x:f>AND(COUNT(G3612:K3612)=5,P3612&gt;='設定'!$B$7)</x:f>
        <x:v>0</x:v>
      </x:c>
      <x:c r="Z3612" s="50" t="b">
        <x:f>AND(ISNUMBER(R3612),R3612&gt;='設定'!$B$8)</x:f>
        <x:v>0</x:v>
      </x:c>
      <x:c r="AA3612" s="50" t="b">
        <x:f>AND(ISNUMBER(S3612),S3612&gt;=DATE(YEAR('設定'!$B$10)-'設定'!$B$9,MONTH('設定'!$B$10),DAY('設定'!$B$10)))</x:f>
        <x:v>0</x:v>
      </x:c>
      <x:c r="AB3612" s="55" t="b">
        <x:v>0</x:v>
      </x:c>
      <x:c r="AC3612" s="55" t="b">
        <x:v>0</x:v>
      </x:c>
      <x:c r="AD3612" s="50" t="n">
        <x:f>IF(X3612,1,0)+IF(Z3612,1,0)+IF(AA3612,1,0)+IF(AB3612,1,0)</x:f>
        <x:v>0</x:v>
      </x:c>
      <x:c r="AE3612" s="50" t="n">
        <x:f>IF(Y3612,1,0)+IF(Z3612,1,0)+IF(AA3612,1,0)+IF(AB3612,1,0)</x:f>
        <x:v>0</x:v>
      </x:c>
      <x:c r="AF3612" s="50" t="n">
        <x:f>IF(Y3612,1,0)+IF(Z3612,1,0)+IF(AA3612,1,0)+IF(AC3612,1,0)</x:f>
        <x:v>0</x:v>
      </x:c>
      <x:c r="AG3612" s="53" t="n">
        <x:v>44348</x:v>
      </x:c>
      <x:c r="AH3612" s="50" t="str">
        <x:v>S100W06G</x:v>
      </x:c>
      <x:c r="AI3612" s="50"/>
      <x:c r="AJ3612" s="50"/>
      <x:c r="AK3612" s="53" t="n">
        <x:v>45747</x:v>
      </x:c>
      <x:c r="AL3612" s="50"/>
      <x:c r="AM3612" s="51" t="n">
        <x:v>74830246</x:v>
      </x:c>
      <x:c r="AN3612" s="51" t="n">
        <x:v>3092</x:v>
      </x:c>
      <x:c r="AO3612" s="51" t="n">
        <x:f>IFERROR(AM3612*AN3612,"")</x:f>
        <x:v>231375120632</x:v>
      </x:c>
      <x:c r="AP3612" s="56" t="str">
        <x:f>IFERROR(AO3612/(K3612*1000000),"")</x:f>
      </x:c>
      <x:c r="AQ3612" s="57" t="n">
        <x:v>2524598576.6890464</x:v>
      </x:c>
      <x:c r="AR3612" s="52" t="n">
        <x:v>0.3388512164968491</x:v>
      </x:c>
      <x:c r="AS3612" s="52" t="n">
        <x:v>-0.283674817972527</x:v>
      </x:c>
      <x:c r="AT3612" s="55" t="b">
        <x:v>1</x:v>
      </x:c>
      <x:c r="AU3612" s="50"/>
      <x:c r="AV3612" s="58" t="n">
        <x:v>0.0809028708917235</x:v>
      </x:c>
      <x:c r="AW3612" s="50" t="n">
        <x:v>1343</x:v>
      </x:c>
      <x:c r="AX3612" s="50" t="str">
        <x:v>Core Moat</x:v>
      </x:c>
      <x:c r="AY3612" s="50" t="str">
        <x:v>目立つ機械的警告なし（定性確認は別途必要）</x:v>
      </x:c>
      <x:c r="AZ3612" s="59" t="str">
        <x:v>2025-06-20 13:00</x:v>
      </x:c>
      <x:c r="BA3612" s="53" t="n">
        <x:v>26573</x:v>
      </x:c>
      <x:c r="BB3612" s="50"/>
      <x:c r="BC3612" s="50"/>
      <x:c r="BD3612" s="50" t="str">
        <x:v>TOPIX Mid400</x:v>
      </x:c>
    </x:row>
    <x:row r="3613">
      <x:c r="A3613" s="50" t="n">
        <x:v>3612</x:v>
      </x:c>
      <x:c r="B3613" s="50" t="str">
        <x:v>8343</x:v>
      </x:c>
      <x:c r="C3613" s="50" t="str">
        <x:v>8343.T</x:v>
      </x:c>
      <x:c r="D3613" s="50" t="str">
        <x:v>THE AKITA BANK,LTD.</x:v>
      </x:c>
      <x:c r="E3613" s="50" t="str">
        <x:v>Prime Market (Domestic)</x:v>
      </x:c>
      <x:c r="F3613" s="50" t="str">
        <x:v>Banks</x:v>
      </x:c>
      <x:c r="G3613" s="51"/>
      <x:c r="H3613" s="51"/>
      <x:c r="I3613" s="51"/>
      <x:c r="J3613" s="51"/>
      <x:c r="K3613" s="51"/>
      <x:c r="L3613" s="52" t="str">
        <x:f>IFERROR(H3613/G3613-1,"")</x:f>
      </x:c>
      <x:c r="M3613" s="52" t="str">
        <x:f>IFERROR(I3613/H3613-1,"")</x:f>
      </x:c>
      <x:c r="N3613" s="52" t="str">
        <x:f>IFERROR(J3613/I3613-1,"")</x:f>
      </x:c>
      <x:c r="O3613" s="52" t="str">
        <x:f>IFERROR(K3613/J3613-1,"")</x:f>
      </x:c>
      <x:c r="P3613" s="52" t="str">
        <x:f>IFERROR((K3613/G3613)^(1/4)-1,"")</x:f>
      </x:c>
      <x:c r="Q3613" s="51"/>
      <x:c r="R3613" s="52" t="str">
        <x:f>IFERROR(Q3613/K3613,"")</x:f>
      </x:c>
      <x:c r="S3613" s="53" t="n">
        <x:v>26756</x:v>
      </x:c>
      <x:c r="T3613" s="50" t="str">
        <x:v>EDINET_company_history</x:v>
      </x:c>
      <x:c r="U3613" s="50" t="str">
        <x:v>日本マスタートラスト信託銀行株式会社（信託口）</x:v>
      </x:c>
      <x:c r="V3613" s="54" t="n">
        <x:v>0.0946</x:v>
      </x:c>
      <x:c r="W3613" s="50" t="str">
        <x:v>芦 田 晃 輔</x:v>
      </x:c>
      <x:c r="X3613" s="50" t="b">
        <x:f>AND(COUNT(L3613:O3613)=4,L3613&gt;='設定'!$B$6,M3613&gt;='設定'!$B$6,N3613&gt;='設定'!$B$6,O3613&gt;='設定'!$B$6)</x:f>
        <x:v>0</x:v>
      </x:c>
      <x:c r="Y3613" s="50" t="b">
        <x:f>AND(COUNT(G3613:K3613)=5,P3613&gt;='設定'!$B$7)</x:f>
        <x:v>0</x:v>
      </x:c>
      <x:c r="Z3613" s="50" t="b">
        <x:f>AND(ISNUMBER(R3613),R3613&gt;='設定'!$B$8)</x:f>
        <x:v>0</x:v>
      </x:c>
      <x:c r="AA3613" s="50" t="b">
        <x:f>AND(ISNUMBER(S3613),S3613&gt;=DATE(YEAR('設定'!$B$10)-'設定'!$B$9,MONTH('設定'!$B$10),DAY('設定'!$B$10)))</x:f>
        <x:v>0</x:v>
      </x:c>
      <x:c r="AB3613" s="55" t="b">
        <x:v>0</x:v>
      </x:c>
      <x:c r="AC3613" s="55" t="b">
        <x:v>0</x:v>
      </x:c>
      <x:c r="AD3613" s="50" t="n">
        <x:f>IF(X3613,1,0)+IF(Z3613,1,0)+IF(AA3613,1,0)+IF(AB3613,1,0)</x:f>
        <x:v>0</x:v>
      </x:c>
      <x:c r="AE3613" s="50" t="n">
        <x:f>IF(Y3613,1,0)+IF(Z3613,1,0)+IF(AA3613,1,0)+IF(AB3613,1,0)</x:f>
        <x:v>0</x:v>
      </x:c>
      <x:c r="AF3613" s="50" t="n">
        <x:f>IF(Y3613,1,0)+IF(Z3613,1,0)+IF(AA3613,1,0)+IF(AC3613,1,0)</x:f>
        <x:v>0</x:v>
      </x:c>
      <x:c r="AG3613" s="53" t="n">
        <x:v>44348</x:v>
      </x:c>
      <x:c r="AH3613" s="50" t="str">
        <x:v>S100W1T2</x:v>
      </x:c>
      <x:c r="AI3613" s="50"/>
      <x:c r="AJ3613" s="50"/>
      <x:c r="AK3613" s="53" t="n">
        <x:v>45747</x:v>
      </x:c>
      <x:c r="AL3613" s="50"/>
      <x:c r="AM3613" s="51" t="n">
        <x:v>17946243</x:v>
      </x:c>
      <x:c r="AN3613" s="51" t="n">
        <x:v>5810</x:v>
      </x:c>
      <x:c r="AO3613" s="51" t="n">
        <x:f>IFERROR(AM3613*AN3613,"")</x:f>
        <x:v>104267671830</x:v>
      </x:c>
      <x:c r="AP3613" s="56" t="str">
        <x:f>IFERROR(AO3613/(K3613*1000000),"")</x:f>
      </x:c>
      <x:c r="AQ3613" s="57" t="n">
        <x:v>366159016.6666667</x:v>
      </x:c>
      <x:c r="AR3613" s="52" t="n">
        <x:v>0.2906335325774791</x:v>
      </x:c>
      <x:c r="AS3613" s="52" t="n">
        <x:v>-0.2824710906550467</x:v>
      </x:c>
      <x:c r="AT3613" s="55" t="b">
        <x:v>1</x:v>
      </x:c>
      <x:c r="AU3613" s="50"/>
      <x:c r="AV3613" s="58" t="n">
        <x:v>0.0374508837574587</x:v>
      </x:c>
      <x:c r="AW3613" s="50" t="n">
        <x:v>1591</x:v>
      </x:c>
      <x:c r="AX3613" s="50" t="str">
        <x:v>Core Moat</x:v>
      </x:c>
      <x:c r="AY3613" s="50" t="str">
        <x:v>目立つ機械的警告なし（定性確認は別途必要）</x:v>
      </x:c>
      <x:c r="AZ3613" s="59" t="str">
        <x:v>2025-06-24 14:51</x:v>
      </x:c>
      <x:c r="BA3613" s="53" t="n">
        <x:v>26756</x:v>
      </x:c>
      <x:c r="BB3613" s="50"/>
      <x:c r="BC3613" s="50"/>
      <x:c r="BD3613" s="50" t="str">
        <x:v>TOPIX Small 2</x:v>
      </x:c>
    </x:row>
    <x:row r="3614">
      <x:c r="A3614" s="50" t="n">
        <x:v>3613</x:v>
      </x:c>
      <x:c r="B3614" s="50" t="str">
        <x:v>8344</x:v>
      </x:c>
      <x:c r="C3614" s="50" t="str">
        <x:v>8344.T</x:v>
      </x:c>
      <x:c r="D3614" s="50" t="str">
        <x:v>The Yamagata Bank,Ltd.</x:v>
      </x:c>
      <x:c r="E3614" s="50" t="str">
        <x:v>Prime Market (Domestic)</x:v>
      </x:c>
      <x:c r="F3614" s="50" t="str">
        <x:v>Banks</x:v>
      </x:c>
      <x:c r="G3614" s="51"/>
      <x:c r="H3614" s="51"/>
      <x:c r="I3614" s="51"/>
      <x:c r="J3614" s="51"/>
      <x:c r="K3614" s="51"/>
      <x:c r="L3614" s="52" t="str">
        <x:f>IFERROR(H3614/G3614-1,"")</x:f>
      </x:c>
      <x:c r="M3614" s="52" t="str">
        <x:f>IFERROR(I3614/H3614-1,"")</x:f>
      </x:c>
      <x:c r="N3614" s="52" t="str">
        <x:f>IFERROR(J3614/I3614-1,"")</x:f>
      </x:c>
      <x:c r="O3614" s="52" t="str">
        <x:f>IFERROR(K3614/J3614-1,"")</x:f>
      </x:c>
      <x:c r="P3614" s="52" t="str">
        <x:f>IFERROR((K3614/G3614)^(1/4)-1,"")</x:f>
      </x:c>
      <x:c r="Q3614" s="51"/>
      <x:c r="R3614" s="52" t="str">
        <x:f>IFERROR(Q3614/K3614,"")</x:f>
      </x:c>
      <x:c r="S3614" s="53" t="n">
        <x:v>26952</x:v>
      </x:c>
      <x:c r="T3614" s="50" t="str">
        <x:v>EDINET_company_history</x:v>
      </x:c>
      <x:c r="U3614" s="50" t="str">
        <x:v>日本マスタートラスト信託銀行株式会社(信託口)</x:v>
      </x:c>
      <x:c r="V3614" s="54" t="n">
        <x:v>0.0682</x:v>
      </x:c>
      <x:c r="W3614" s="50" t="str">
        <x:v>長谷川 吉 茂 / 佐 藤 英 司 / 三 浦 新一郎</x:v>
      </x:c>
      <x:c r="X3614" s="50" t="b">
        <x:f>AND(COUNT(L3614:O3614)=4,L3614&gt;='設定'!$B$6,M3614&gt;='設定'!$B$6,N3614&gt;='設定'!$B$6,O3614&gt;='設定'!$B$6)</x:f>
        <x:v>0</x:v>
      </x:c>
      <x:c r="Y3614" s="50" t="b">
        <x:f>AND(COUNT(G3614:K3614)=5,P3614&gt;='設定'!$B$7)</x:f>
        <x:v>0</x:v>
      </x:c>
      <x:c r="Z3614" s="50" t="b">
        <x:f>AND(ISNUMBER(R3614),R3614&gt;='設定'!$B$8)</x:f>
        <x:v>0</x:v>
      </x:c>
      <x:c r="AA3614" s="50" t="b">
        <x:f>AND(ISNUMBER(S3614),S3614&gt;=DATE(YEAR('設定'!$B$10)-'設定'!$B$9,MONTH('設定'!$B$10),DAY('設定'!$B$10)))</x:f>
        <x:v>0</x:v>
      </x:c>
      <x:c r="AB3614" s="55" t="b">
        <x:v>0</x:v>
      </x:c>
      <x:c r="AC3614" s="55" t="b">
        <x:v>0</x:v>
      </x:c>
      <x:c r="AD3614" s="50" t="n">
        <x:f>IF(X3614,1,0)+IF(Z3614,1,0)+IF(AA3614,1,0)+IF(AB3614,1,0)</x:f>
        <x:v>0</x:v>
      </x:c>
      <x:c r="AE3614" s="50" t="n">
        <x:f>IF(Y3614,1,0)+IF(Z3614,1,0)+IF(AA3614,1,0)+IF(AB3614,1,0)</x:f>
        <x:v>0</x:v>
      </x:c>
      <x:c r="AF3614" s="50" t="n">
        <x:f>IF(Y3614,1,0)+IF(Z3614,1,0)+IF(AA3614,1,0)+IF(AC3614,1,0)</x:f>
        <x:v>0</x:v>
      </x:c>
      <x:c r="AG3614" s="53" t="n">
        <x:v>44348</x:v>
      </x:c>
      <x:c r="AH3614" s="50" t="str">
        <x:v>S100VZWT</x:v>
      </x:c>
      <x:c r="AI3614" s="50"/>
      <x:c r="AJ3614" s="50"/>
      <x:c r="AK3614" s="53" t="n">
        <x:v>45747</x:v>
      </x:c>
      <x:c r="AL3614" s="50"/>
      <x:c r="AM3614" s="51" t="n">
        <x:v>32214115</x:v>
      </x:c>
      <x:c r="AN3614" s="51" t="n">
        <x:v>3070</x:v>
      </x:c>
      <x:c r="AO3614" s="51" t="n">
        <x:f>IFERROR(AM3614*AN3614,"")</x:f>
        <x:v>98897333050</x:v>
      </x:c>
      <x:c r="AP3614" s="56" t="str">
        <x:f>IFERROR(AO3614/(K3614*1000000),"")</x:f>
      </x:c>
      <x:c r="AQ3614" s="57" t="n">
        <x:v>306707603.3333333</x:v>
      </x:c>
      <x:c r="AR3614" s="52" t="n">
        <x:v>0.3272018019603598</x:v>
      </x:c>
      <x:c r="AS3614" s="52" t="n">
        <x:v>-0.264168023724223</x:v>
      </x:c>
      <x:c r="AT3614" s="55" t="b">
        <x:v>1</x:v>
      </x:c>
      <x:c r="AU3614" s="50"/>
      <x:c r="AV3614" s="58" t="n">
        <x:v>-0.0085212393625546</x:v>
      </x:c>
      <x:c r="AW3614" s="50" t="n">
        <x:v>1937</x:v>
      </x:c>
      <x:c r="AX3614" s="50" t="str">
        <x:v>Core Moat</x:v>
      </x:c>
      <x:c r="AY3614" s="50" t="str">
        <x:v>目立つ機械的警告なし（定性確認は別途必要）</x:v>
      </x:c>
      <x:c r="AZ3614" s="59" t="str">
        <x:v>2025-06-24 10:45</x:v>
      </x:c>
      <x:c r="BA3614" s="53" t="n">
        <x:v>26952</x:v>
      </x:c>
      <x:c r="BB3614" s="50"/>
      <x:c r="BC3614" s="50"/>
      <x:c r="BD3614" s="50" t="str">
        <x:v>TOPIX Small 2</x:v>
      </x:c>
    </x:row>
    <x:row r="3615">
      <x:c r="A3615" s="50" t="n">
        <x:v>3614</x:v>
      </x:c>
      <x:c r="B3615" s="50" t="str">
        <x:v>8345</x:v>
      </x:c>
      <x:c r="C3615" s="50" t="str">
        <x:v>8345.T</x:v>
      </x:c>
      <x:c r="D3615" s="50" t="str">
        <x:v>The Bank of Iwate,Ltd.</x:v>
      </x:c>
      <x:c r="E3615" s="50" t="str">
        <x:v>Prime Market (Domestic)</x:v>
      </x:c>
      <x:c r="F3615" s="50" t="str">
        <x:v>Banks</x:v>
      </x:c>
      <x:c r="G3615" s="51"/>
      <x:c r="H3615" s="51"/>
      <x:c r="I3615" s="51"/>
      <x:c r="J3615" s="51"/>
      <x:c r="K3615" s="51"/>
      <x:c r="L3615" s="52" t="str">
        <x:f>IFERROR(H3615/G3615-1,"")</x:f>
      </x:c>
      <x:c r="M3615" s="52" t="str">
        <x:f>IFERROR(I3615/H3615-1,"")</x:f>
      </x:c>
      <x:c r="N3615" s="52" t="str">
        <x:f>IFERROR(J3615/I3615-1,"")</x:f>
      </x:c>
      <x:c r="O3615" s="52" t="str">
        <x:f>IFERROR(K3615/J3615-1,"")</x:f>
      </x:c>
      <x:c r="P3615" s="52" t="str">
        <x:f>IFERROR((K3615/G3615)^(1/4)-1,"")</x:f>
      </x:c>
      <x:c r="Q3615" s="51"/>
      <x:c r="R3615" s="52" t="str">
        <x:f>IFERROR(Q3615/K3615,"")</x:f>
      </x:c>
      <x:c r="S3615" s="53" t="n">
        <x:v>26756</x:v>
      </x:c>
      <x:c r="T3615" s="50" t="str">
        <x:v>EDINET_company_history</x:v>
      </x:c>
      <x:c r="U3615" s="50" t="str">
        <x:v>日本マスタートラスト信託銀行株式会社（信託口）</x:v>
      </x:c>
      <x:c r="V3615" s="54" t="n">
        <x:v>0.0954</x:v>
      </x:c>
      <x:c r="W3615" s="50" t="str">
        <x:v>岩 山 徹</x:v>
      </x:c>
      <x:c r="X3615" s="50" t="b">
        <x:f>AND(COUNT(L3615:O3615)=4,L3615&gt;='設定'!$B$6,M3615&gt;='設定'!$B$6,N3615&gt;='設定'!$B$6,O3615&gt;='設定'!$B$6)</x:f>
        <x:v>0</x:v>
      </x:c>
      <x:c r="Y3615" s="50" t="b">
        <x:f>AND(COUNT(G3615:K3615)=5,P3615&gt;='設定'!$B$7)</x:f>
        <x:v>0</x:v>
      </x:c>
      <x:c r="Z3615" s="50" t="b">
        <x:f>AND(ISNUMBER(R3615),R3615&gt;='設定'!$B$8)</x:f>
        <x:v>0</x:v>
      </x:c>
      <x:c r="AA3615" s="50" t="b">
        <x:f>AND(ISNUMBER(S3615),S3615&gt;=DATE(YEAR('設定'!$B$10)-'設定'!$B$9,MONTH('設定'!$B$10),DAY('設定'!$B$10)))</x:f>
        <x:v>0</x:v>
      </x:c>
      <x:c r="AB3615" s="55" t="b">
        <x:v>0</x:v>
      </x:c>
      <x:c r="AC3615" s="55" t="b">
        <x:v>0</x:v>
      </x:c>
      <x:c r="AD3615" s="50" t="n">
        <x:f>IF(X3615,1,0)+IF(Z3615,1,0)+IF(AA3615,1,0)+IF(AB3615,1,0)</x:f>
        <x:v>0</x:v>
      </x:c>
      <x:c r="AE3615" s="50" t="n">
        <x:f>IF(Y3615,1,0)+IF(Z3615,1,0)+IF(AA3615,1,0)+IF(AB3615,1,0)</x:f>
        <x:v>0</x:v>
      </x:c>
      <x:c r="AF3615" s="50" t="n">
        <x:f>IF(Y3615,1,0)+IF(Z3615,1,0)+IF(AA3615,1,0)+IF(AC3615,1,0)</x:f>
        <x:v>0</x:v>
      </x:c>
      <x:c r="AG3615" s="53" t="n">
        <x:v>44348</x:v>
      </x:c>
      <x:c r="AH3615" s="50" t="str">
        <x:v>S100W0HK</x:v>
      </x:c>
      <x:c r="AI3615" s="50"/>
      <x:c r="AJ3615" s="50"/>
      <x:c r="AK3615" s="53" t="n">
        <x:v>45747</x:v>
      </x:c>
      <x:c r="AL3615" s="50"/>
      <x:c r="AM3615" s="51" t="n">
        <x:v>17429386</x:v>
      </x:c>
      <x:c r="AN3615" s="51" t="n">
        <x:v>1824</x:v>
      </x:c>
      <x:c r="AO3615" s="51" t="n">
        <x:f>IFERROR(AM3615*AN3615,"")</x:f>
        <x:v>31791200064</x:v>
      </x:c>
      <x:c r="AP3615" s="56" t="str">
        <x:f>IFERROR(AO3615/(K3615*1000000),"")</x:f>
      </x:c>
      <x:c r="AQ3615" s="57" t="n">
        <x:v>548779140</x:v>
      </x:c>
      <x:c r="AR3615" s="52" t="n">
        <x:v>0.3161052704982071</x:v>
      </x:c>
      <x:c r="AS3615" s="52" t="n">
        <x:v>-0.2677954572256775</x:v>
      </x:c>
      <x:c r="AT3615" s="55" t="b">
        <x:v>1</x:v>
      </x:c>
      <x:c r="AU3615" s="50"/>
      <x:c r="AV3615" s="58" t="n">
        <x:v>0.1584231251778306</x:v>
      </x:c>
      <x:c r="AW3615" s="50" t="n">
        <x:v>905</x:v>
      </x:c>
      <x:c r="AX3615" s="50" t="str">
        <x:v>Core Moat</x:v>
      </x:c>
      <x:c r="AY3615" s="50" t="str">
        <x:v>目立つ機械的警告なし（定性確認は別途必要）</x:v>
      </x:c>
      <x:c r="AZ3615" s="59" t="str">
        <x:v>2025-06-20 09:53</x:v>
      </x:c>
      <x:c r="BA3615" s="53" t="n">
        <x:v>26756</x:v>
      </x:c>
      <x:c r="BB3615" s="50"/>
      <x:c r="BC3615" s="50"/>
      <x:c r="BD3615" s="50" t="str">
        <x:v>TOPIX Small 2</x:v>
      </x:c>
    </x:row>
    <x:row r="3616">
      <x:c r="A3616" s="50" t="n">
        <x:v>3615</x:v>
      </x:c>
      <x:c r="B3616" s="50" t="str">
        <x:v>8346</x:v>
      </x:c>
      <x:c r="C3616" s="50" t="str">
        <x:v>8346.T</x:v>
      </x:c>
      <x:c r="D3616" s="50" t="str">
        <x:v>The Toho Bank,Ltd.</x:v>
      </x:c>
      <x:c r="E3616" s="50" t="str">
        <x:v>Prime Market (Domestic)</x:v>
      </x:c>
      <x:c r="F3616" s="50" t="str">
        <x:v>Banks</x:v>
      </x:c>
      <x:c r="G3616" s="51"/>
      <x:c r="H3616" s="51"/>
      <x:c r="I3616" s="51"/>
      <x:c r="J3616" s="51"/>
      <x:c r="K3616" s="51"/>
      <x:c r="L3616" s="52" t="str">
        <x:f>IFERROR(H3616/G3616-1,"")</x:f>
      </x:c>
      <x:c r="M3616" s="52" t="str">
        <x:f>IFERROR(I3616/H3616-1,"")</x:f>
      </x:c>
      <x:c r="N3616" s="52" t="str">
        <x:f>IFERROR(J3616/I3616-1,"")</x:f>
      </x:c>
      <x:c r="O3616" s="52" t="str">
        <x:f>IFERROR(K3616/J3616-1,"")</x:f>
      </x:c>
      <x:c r="P3616" s="52" t="str">
        <x:f>IFERROR((K3616/G3616)^(1/4)-1,"")</x:f>
      </x:c>
      <x:c r="Q3616" s="51"/>
      <x:c r="R3616" s="52" t="str">
        <x:f>IFERROR(Q3616/K3616,"")</x:f>
      </x:c>
      <x:c r="S3616" s="53" t="n">
        <x:v>26755</x:v>
      </x:c>
      <x:c r="T3616" s="50" t="str">
        <x:v>EDINET_company_history</x:v>
      </x:c>
      <x:c r="U3616" s="50" t="str">
        <x:v>日本マスタートラスト信託銀行株式会社（信託口）</x:v>
      </x:c>
      <x:c r="V3616" s="54" t="n">
        <x:v>0.0821</x:v>
      </x:c>
      <x:c r="W3616" s="50" t="str">
        <x:v>佐 藤 稔 / 遠 藤 勝 利</x:v>
      </x:c>
      <x:c r="X3616" s="50" t="b">
        <x:f>AND(COUNT(L3616:O3616)=4,L3616&gt;='設定'!$B$6,M3616&gt;='設定'!$B$6,N3616&gt;='設定'!$B$6,O3616&gt;='設定'!$B$6)</x:f>
        <x:v>0</x:v>
      </x:c>
      <x:c r="Y3616" s="50" t="b">
        <x:f>AND(COUNT(G3616:K3616)=5,P3616&gt;='設定'!$B$7)</x:f>
        <x:v>0</x:v>
      </x:c>
      <x:c r="Z3616" s="50" t="b">
        <x:f>AND(ISNUMBER(R3616),R3616&gt;='設定'!$B$8)</x:f>
        <x:v>0</x:v>
      </x:c>
      <x:c r="AA3616" s="50" t="b">
        <x:f>AND(ISNUMBER(S3616),S3616&gt;=DATE(YEAR('設定'!$B$10)-'設定'!$B$9,MONTH('設定'!$B$10),DAY('設定'!$B$10)))</x:f>
        <x:v>0</x:v>
      </x:c>
      <x:c r="AB3616" s="55" t="b">
        <x:v>0</x:v>
      </x:c>
      <x:c r="AC3616" s="55" t="b">
        <x:v>0</x:v>
      </x:c>
      <x:c r="AD3616" s="50" t="n">
        <x:f>IF(X3616,1,0)+IF(Z3616,1,0)+IF(AA3616,1,0)+IF(AB3616,1,0)</x:f>
        <x:v>0</x:v>
      </x:c>
      <x:c r="AE3616" s="50" t="n">
        <x:f>IF(Y3616,1,0)+IF(Z3616,1,0)+IF(AA3616,1,0)+IF(AB3616,1,0)</x:f>
        <x:v>0</x:v>
      </x:c>
      <x:c r="AF3616" s="50" t="n">
        <x:f>IF(Y3616,1,0)+IF(Z3616,1,0)+IF(AA3616,1,0)+IF(AC3616,1,0)</x:f>
        <x:v>0</x:v>
      </x:c>
      <x:c r="AG3616" s="53" t="n">
        <x:v>44348</x:v>
      </x:c>
      <x:c r="AH3616" s="50" t="str">
        <x:v>S100VZOK</x:v>
      </x:c>
      <x:c r="AI3616" s="50"/>
      <x:c r="AJ3616" s="50"/>
      <x:c r="AK3616" s="53" t="n">
        <x:v>45747</x:v>
      </x:c>
      <x:c r="AL3616" s="50"/>
      <x:c r="AM3616" s="51" t="n">
        <x:v>249705500</x:v>
      </x:c>
      <x:c r="AN3616" s="51" t="n">
        <x:v>728</x:v>
      </x:c>
      <x:c r="AO3616" s="51" t="n">
        <x:f>IFERROR(AM3616*AN3616,"")</x:f>
        <x:v>181785604000</x:v>
      </x:c>
      <x:c r="AP3616" s="56" t="str">
        <x:f>IFERROR(AO3616/(K3616*1000000),"")</x:f>
      </x:c>
      <x:c r="AQ3616" s="57" t="n">
        <x:v>639904190</x:v>
      </x:c>
      <x:c r="AR3616" s="52" t="n">
        <x:v>0.2850541814539149</x:v>
      </x:c>
      <x:c r="AS3616" s="52" t="n">
        <x:v>-0.3829786491444982</x:v>
      </x:c>
      <x:c r="AT3616" s="55" t="b">
        <x:v>1</x:v>
      </x:c>
      <x:c r="AU3616" s="50"/>
      <x:c r="AV3616" s="58" t="n">
        <x:v>0.0411340759866585</x:v>
      </x:c>
      <x:c r="AW3616" s="50" t="n">
        <x:v>1572</x:v>
      </x:c>
      <x:c r="AX3616" s="50" t="str">
        <x:v>Core Moat</x:v>
      </x:c>
      <x:c r="AY3616" s="50" t="str">
        <x:v>目立つ機械的警告なし（定性確認は別途必要）</x:v>
      </x:c>
      <x:c r="AZ3616" s="59" t="str">
        <x:v>2025-06-23 11:42</x:v>
      </x:c>
      <x:c r="BA3616" s="53" t="n">
        <x:v>26755</x:v>
      </x:c>
      <x:c r="BB3616" s="50"/>
      <x:c r="BC3616" s="50"/>
      <x:c r="BD3616" s="50" t="str">
        <x:v>TOPIX Small 1</x:v>
      </x:c>
    </x:row>
    <x:row r="3617">
      <x:c r="A3617" s="50" t="n">
        <x:v>3616</x:v>
      </x:c>
      <x:c r="B3617" s="50" t="str">
        <x:v>8349</x:v>
      </x:c>
      <x:c r="C3617" s="50" t="str">
        <x:v>8349.T</x:v>
      </x:c>
      <x:c r="D3617" s="50" t="str">
        <x:v>THE TOHOKU BANK,LTD.</x:v>
      </x:c>
      <x:c r="E3617" s="50" t="str">
        <x:v>Standard Market(Domestic)</x:v>
      </x:c>
      <x:c r="F3617" s="50" t="str">
        <x:v>Banks</x:v>
      </x:c>
      <x:c r="G3617" s="51"/>
      <x:c r="H3617" s="51"/>
      <x:c r="I3617" s="51"/>
      <x:c r="J3617" s="51"/>
      <x:c r="K3617" s="51"/>
      <x:c r="L3617" s="52" t="str">
        <x:f>IFERROR(H3617/G3617-1,"")</x:f>
      </x:c>
      <x:c r="M3617" s="52" t="str">
        <x:f>IFERROR(I3617/H3617-1,"")</x:f>
      </x:c>
      <x:c r="N3617" s="52" t="str">
        <x:f>IFERROR(J3617/I3617-1,"")</x:f>
      </x:c>
      <x:c r="O3617" s="52" t="str">
        <x:f>IFERROR(K3617/J3617-1,"")</x:f>
      </x:c>
      <x:c r="P3617" s="52" t="str">
        <x:f>IFERROR((K3617/G3617)^(1/4)-1,"")</x:f>
      </x:c>
      <x:c r="Q3617" s="51"/>
      <x:c r="R3617" s="52" t="str">
        <x:f>IFERROR(Q3617/K3617,"")</x:f>
      </x:c>
      <x:c r="S3617" s="53" t="n">
        <x:v>35503</x:v>
      </x:c>
      <x:c r="T3617" s="50" t="str">
        <x:v>EDINET_company_history</x:v>
      </x:c>
      <x:c r="U3617" s="50" t="str">
        <x:v>株式会社整理回収機構</x:v>
      </x:c>
      <x:c r="V3617" s="54" t="n">
        <x:v>0.2973</x:v>
      </x:c>
      <x:c r="W3617" s="50" t="str">
        <x:v>村上 尚登 / 佐藤 健志</x:v>
      </x:c>
      <x:c r="X3617" s="50" t="b">
        <x:f>AND(COUNT(L3617:O3617)=4,L3617&gt;='設定'!$B$6,M3617&gt;='設定'!$B$6,N3617&gt;='設定'!$B$6,O3617&gt;='設定'!$B$6)</x:f>
        <x:v>0</x:v>
      </x:c>
      <x:c r="Y3617" s="50" t="b">
        <x:f>AND(COUNT(G3617:K3617)=5,P3617&gt;='設定'!$B$7)</x:f>
        <x:v>0</x:v>
      </x:c>
      <x:c r="Z3617" s="50" t="b">
        <x:f>AND(ISNUMBER(R3617),R3617&gt;='設定'!$B$8)</x:f>
        <x:v>0</x:v>
      </x:c>
      <x:c r="AA3617" s="50" t="b">
        <x:f>AND(ISNUMBER(S3617),S3617&gt;=DATE(YEAR('設定'!$B$10)-'設定'!$B$9,MONTH('設定'!$B$10),DAY('設定'!$B$10)))</x:f>
        <x:v>0</x:v>
      </x:c>
      <x:c r="AB3617" s="55" t="b">
        <x:v>0</x:v>
      </x:c>
      <x:c r="AC3617" s="55" t="b">
        <x:v>0</x:v>
      </x:c>
      <x:c r="AD3617" s="50" t="n">
        <x:f>IF(X3617,1,0)+IF(Z3617,1,0)+IF(AA3617,1,0)+IF(AB3617,1,0)</x:f>
        <x:v>0</x:v>
      </x:c>
      <x:c r="AE3617" s="50" t="n">
        <x:f>IF(Y3617,1,0)+IF(Z3617,1,0)+IF(AA3617,1,0)+IF(AB3617,1,0)</x:f>
        <x:v>0</x:v>
      </x:c>
      <x:c r="AF3617" s="50" t="n">
        <x:f>IF(Y3617,1,0)+IF(Z3617,1,0)+IF(AA3617,1,0)+IF(AC3617,1,0)</x:f>
        <x:v>0</x:v>
      </x:c>
      <x:c r="AG3617" s="53" t="n">
        <x:v>44348</x:v>
      </x:c>
      <x:c r="AH3617" s="50" t="str">
        <x:v>S100W0ZD</x:v>
      </x:c>
      <x:c r="AI3617" s="50"/>
      <x:c r="AJ3617" s="50"/>
      <x:c r="AK3617" s="53" t="n">
        <x:v>45747</x:v>
      </x:c>
      <x:c r="AL3617" s="50"/>
      <x:c r="AM3617" s="51" t="n">
        <x:v>13452463</x:v>
      </x:c>
      <x:c r="AN3617" s="51" t="n">
        <x:v>1355</x:v>
      </x:c>
      <x:c r="AO3617" s="51" t="n">
        <x:f>IFERROR(AM3617*AN3617,"")</x:f>
        <x:v>18228087365</x:v>
      </x:c>
      <x:c r="AP3617" s="56" t="str">
        <x:f>IFERROR(AO3617/(K3617*1000000),"")</x:f>
      </x:c>
      <x:c r="AQ3617" s="57" t="n">
        <x:v>32966010</x:v>
      </x:c>
      <x:c r="AR3617" s="52" t="n">
        <x:v>0.2255765933839107</x:v>
      </x:c>
      <x:c r="AS3617" s="52" t="n">
        <x:v>-0.2358842844577777</x:v>
      </x:c>
      <x:c r="AT3617" s="55" t="b">
        <x:v>1</x:v>
      </x:c>
      <x:c r="AU3617" s="50"/>
      <x:c r="AV3617" s="58" t="n">
        <x:v>-0.0755934616295108</x:v>
      </x:c>
      <x:c r="AW3617" s="50" t="n">
        <x:v>2443</x:v>
      </x:c>
      <x:c r="AX3617" s="50" t="str">
        <x:v>Transformation Moat</x:v>
      </x:c>
      <x:c r="AY3617" s="50" t="str">
        <x:v>目立つ機械的警告なし（定性確認は別途必要）</x:v>
      </x:c>
      <x:c r="AZ3617" s="59" t="str">
        <x:v>2025-06-23 09:02</x:v>
      </x:c>
      <x:c r="BA3617" s="53" t="n">
        <x:v>35503</x:v>
      </x:c>
      <x:c r="BB3617" s="50"/>
      <x:c r="BC3617" s="50"/>
      <x:c r="BD3617" s="50"/>
    </x:row>
    <x:row r="3618">
      <x:c r="A3618" s="50" t="n">
        <x:v>3617</x:v>
      </x:c>
      <x:c r="B3618" s="50" t="str">
        <x:v>8358</x:v>
      </x:c>
      <x:c r="C3618" s="50" t="str">
        <x:v>8358.T</x:v>
      </x:c>
      <x:c r="D3618" s="50" t="str">
        <x:v>Suruga Bank Ltd.</x:v>
      </x:c>
      <x:c r="E3618" s="50" t="str">
        <x:v>Prime Market (Domestic)</x:v>
      </x:c>
      <x:c r="F3618" s="50" t="str">
        <x:v>Banks</x:v>
      </x:c>
      <x:c r="G3618" s="51"/>
      <x:c r="H3618" s="51"/>
      <x:c r="I3618" s="51"/>
      <x:c r="J3618" s="51"/>
      <x:c r="K3618" s="51"/>
      <x:c r="L3618" s="52" t="str">
        <x:f>IFERROR(H3618/G3618-1,"")</x:f>
      </x:c>
      <x:c r="M3618" s="52" t="str">
        <x:f>IFERROR(I3618/H3618-1,"")</x:f>
      </x:c>
      <x:c r="N3618" s="52" t="str">
        <x:f>IFERROR(J3618/I3618-1,"")</x:f>
      </x:c>
      <x:c r="O3618" s="52" t="str">
        <x:f>IFERROR(K3618/J3618-1,"")</x:f>
      </x:c>
      <x:c r="P3618" s="52" t="str">
        <x:f>IFERROR((K3618/G3618)^(1/4)-1,"")</x:f>
      </x:c>
      <x:c r="Q3618" s="51"/>
      <x:c r="R3618" s="52" t="str">
        <x:f>IFERROR(Q3618/K3618,"")</x:f>
      </x:c>
      <x:c r="S3618" s="53" t="n">
        <x:v>23330</x:v>
      </x:c>
      <x:c r="T3618" s="50" t="str">
        <x:v>EDINET_company_history</x:v>
      </x:c>
      <x:c r="U3618" s="50" t="str">
        <x:v>株式会社クレディセゾン</x:v>
      </x:c>
      <x:c r="V3618" s="54" t="n">
        <x:v>0.1907</x:v>
      </x:c>
      <x:c r="W3618" s="50" t="str">
        <x:v>加 藤 広 亮 / 戸 谷 友 樹</x:v>
      </x:c>
      <x:c r="X3618" s="50" t="b">
        <x:f>AND(COUNT(L3618:O3618)=4,L3618&gt;='設定'!$B$6,M3618&gt;='設定'!$B$6,N3618&gt;='設定'!$B$6,O3618&gt;='設定'!$B$6)</x:f>
        <x:v>0</x:v>
      </x:c>
      <x:c r="Y3618" s="50" t="b">
        <x:f>AND(COUNT(G3618:K3618)=5,P3618&gt;='設定'!$B$7)</x:f>
        <x:v>0</x:v>
      </x:c>
      <x:c r="Z3618" s="50" t="b">
        <x:f>AND(ISNUMBER(R3618),R3618&gt;='設定'!$B$8)</x:f>
        <x:v>0</x:v>
      </x:c>
      <x:c r="AA3618" s="50" t="b">
        <x:f>AND(ISNUMBER(S3618),S3618&gt;=DATE(YEAR('設定'!$B$10)-'設定'!$B$9,MONTH('設定'!$B$10),DAY('設定'!$B$10)))</x:f>
        <x:v>0</x:v>
      </x:c>
      <x:c r="AB3618" s="55" t="b">
        <x:v>0</x:v>
      </x:c>
      <x:c r="AC3618" s="55" t="b">
        <x:v>0</x:v>
      </x:c>
      <x:c r="AD3618" s="50" t="n">
        <x:f>IF(X3618,1,0)+IF(Z3618,1,0)+IF(AA3618,1,0)+IF(AB3618,1,0)</x:f>
        <x:v>0</x:v>
      </x:c>
      <x:c r="AE3618" s="50" t="n">
        <x:f>IF(Y3618,1,0)+IF(Z3618,1,0)+IF(AA3618,1,0)+IF(AB3618,1,0)</x:f>
        <x:v>0</x:v>
      </x:c>
      <x:c r="AF3618" s="50" t="n">
        <x:f>IF(Y3618,1,0)+IF(Z3618,1,0)+IF(AA3618,1,0)+IF(AC3618,1,0)</x:f>
        <x:v>0</x:v>
      </x:c>
      <x:c r="AG3618" s="53" t="n">
        <x:v>44348</x:v>
      </x:c>
      <x:c r="AH3618" s="50" t="str">
        <x:v>S100W2NC</x:v>
      </x:c>
      <x:c r="AI3618" s="50"/>
      <x:c r="AJ3618" s="50"/>
      <x:c r="AK3618" s="53" t="n">
        <x:v>45747</x:v>
      </x:c>
      <x:c r="AL3618" s="50"/>
      <x:c r="AM3618" s="51" t="n">
        <x:v>183929748</x:v>
      </x:c>
      <x:c r="AN3618" s="51" t="n">
        <x:v>2257</x:v>
      </x:c>
      <x:c r="AO3618" s="51" t="n">
        <x:f>IFERROR(AM3618*AN3618,"")</x:f>
        <x:v>415129441236</x:v>
      </x:c>
      <x:c r="AP3618" s="56" t="str">
        <x:f>IFERROR(AO3618/(K3618*1000000),"")</x:f>
      </x:c>
      <x:c r="AQ3618" s="57" t="n">
        <x:v>1794656391.6666667</x:v>
      </x:c>
      <x:c r="AR3618" s="52" t="n">
        <x:v>0.3321122365697658</x:v>
      </x:c>
      <x:c r="AS3618" s="52" t="n">
        <x:v>-0.3251923353597599</x:v>
      </x:c>
      <x:c r="AT3618" s="55" t="b">
        <x:v>1</x:v>
      </x:c>
      <x:c r="AU3618" s="50"/>
      <x:c r="AV3618" s="58" t="n">
        <x:v>0.0347164776291414</x:v>
      </x:c>
      <x:c r="AW3618" s="50" t="n">
        <x:v>1618</x:v>
      </x:c>
      <x:c r="AX3618" s="50" t="str">
        <x:v>Core Moat</x:v>
      </x:c>
      <x:c r="AY3618" s="50" t="str">
        <x:v>目立つ機械的警告なし（定性確認は別途必要）</x:v>
      </x:c>
      <x:c r="AZ3618" s="59" t="str">
        <x:v>2025-06-24 14:00</x:v>
      </x:c>
      <x:c r="BA3618" s="53" t="n">
        <x:v>23330</x:v>
      </x:c>
      <x:c r="BB3618" s="50"/>
      <x:c r="BC3618" s="50"/>
      <x:c r="BD3618" s="50" t="str">
        <x:v>TOPIX Small 1</x:v>
      </x:c>
    </x:row>
    <x:row r="3619">
      <x:c r="A3619" s="50" t="n">
        <x:v>3618</x:v>
      </x:c>
      <x:c r="B3619" s="50" t="str">
        <x:v>8359</x:v>
      </x:c>
      <x:c r="C3619" s="50" t="str">
        <x:v>8359.T</x:v>
      </x:c>
      <x:c r="D3619" s="50" t="str">
        <x:v>Hachijuni Nagano Bank,Ltd.</x:v>
      </x:c>
      <x:c r="E3619" s="50" t="str">
        <x:v>Prime Market (Domestic)</x:v>
      </x:c>
      <x:c r="F3619" s="50" t="str">
        <x:v>Banks</x:v>
      </x:c>
      <x:c r="G3619" s="51"/>
      <x:c r="H3619" s="51"/>
      <x:c r="I3619" s="51"/>
      <x:c r="J3619" s="51"/>
      <x:c r="K3619" s="51"/>
      <x:c r="L3619" s="52" t="str">
        <x:f>IFERROR(H3619/G3619-1,"")</x:f>
      </x:c>
      <x:c r="M3619" s="52" t="str">
        <x:f>IFERROR(I3619/H3619-1,"")</x:f>
      </x:c>
      <x:c r="N3619" s="52" t="str">
        <x:f>IFERROR(J3619/I3619-1,"")</x:f>
      </x:c>
      <x:c r="O3619" s="52" t="str">
        <x:f>IFERROR(K3619/J3619-1,"")</x:f>
      </x:c>
      <x:c r="P3619" s="52" t="str">
        <x:f>IFERROR((K3619/G3619)^(1/4)-1,"")</x:f>
      </x:c>
      <x:c r="Q3619" s="51"/>
      <x:c r="R3619" s="52" t="str">
        <x:f>IFERROR(Q3619/K3619,"")</x:f>
      </x:c>
      <x:c r="S3619" s="53" t="n">
        <x:v>26207</x:v>
      </x:c>
      <x:c r="T3619" s="50" t="str">
        <x:v>EDINET_company_history</x:v>
      </x:c>
      <x:c r="U3619" s="50" t="str">
        <x:v>日本マスタートラスト信託銀行株式会社（信託口）</x:v>
      </x:c>
      <x:c r="V3619" s="54" t="n">
        <x:v>0.1421</x:v>
      </x:c>
      <x:c r="W3619" s="50" t="str">
        <x:v>松 下 正 樹 / 樋 代 章 平</x:v>
      </x:c>
      <x:c r="X3619" s="50" t="b">
        <x:f>AND(COUNT(L3619:O3619)=4,L3619&gt;='設定'!$B$6,M3619&gt;='設定'!$B$6,N3619&gt;='設定'!$B$6,O3619&gt;='設定'!$B$6)</x:f>
        <x:v>0</x:v>
      </x:c>
      <x:c r="Y3619" s="50" t="b">
        <x:f>AND(COUNT(G3619:K3619)=5,P3619&gt;='設定'!$B$7)</x:f>
        <x:v>0</x:v>
      </x:c>
      <x:c r="Z3619" s="50" t="b">
        <x:f>AND(ISNUMBER(R3619),R3619&gt;='設定'!$B$8)</x:f>
        <x:v>0</x:v>
      </x:c>
      <x:c r="AA3619" s="50" t="b">
        <x:f>AND(ISNUMBER(S3619),S3619&gt;=DATE(YEAR('設定'!$B$10)-'設定'!$B$9,MONTH('設定'!$B$10),DAY('設定'!$B$10)))</x:f>
        <x:v>0</x:v>
      </x:c>
      <x:c r="AB3619" s="55" t="b">
        <x:v>0</x:v>
      </x:c>
      <x:c r="AC3619" s="55" t="b">
        <x:v>0</x:v>
      </x:c>
      <x:c r="AD3619" s="50" t="n">
        <x:f>IF(X3619,1,0)+IF(Z3619,1,0)+IF(AA3619,1,0)+IF(AB3619,1,0)</x:f>
        <x:v>0</x:v>
      </x:c>
      <x:c r="AE3619" s="50" t="n">
        <x:f>IF(Y3619,1,0)+IF(Z3619,1,0)+IF(AA3619,1,0)+IF(AB3619,1,0)</x:f>
        <x:v>0</x:v>
      </x:c>
      <x:c r="AF3619" s="50" t="n">
        <x:f>IF(Y3619,1,0)+IF(Z3619,1,0)+IF(AA3619,1,0)+IF(AC3619,1,0)</x:f>
        <x:v>0</x:v>
      </x:c>
      <x:c r="AG3619" s="53" t="n">
        <x:v>44348</x:v>
      </x:c>
      <x:c r="AH3619" s="50" t="str">
        <x:v>S100VXML</x:v>
      </x:c>
      <x:c r="AI3619" s="50"/>
      <x:c r="AJ3619" s="50"/>
      <x:c r="AK3619" s="53" t="n">
        <x:v>45747</x:v>
      </x:c>
      <x:c r="AL3619" s="50"/>
      <x:c r="AM3619" s="51" t="n">
        <x:v>461601024</x:v>
      </x:c>
      <x:c r="AN3619" s="51" t="n">
        <x:v>2334</x:v>
      </x:c>
      <x:c r="AO3619" s="51" t="n">
        <x:f>IFERROR(AM3619*AN3619,"")</x:f>
        <x:v>1077376790016</x:v>
      </x:c>
      <x:c r="AP3619" s="56" t="str">
        <x:f>IFERROR(AO3619/(K3619*1000000),"")</x:f>
      </x:c>
      <x:c r="AQ3619" s="57" t="n">
        <x:v>3053903511.6666665</x:v>
      </x:c>
      <x:c r="AR3619" s="52" t="n">
        <x:v>0.3165495948828847</x:v>
      </x:c>
      <x:c r="AS3619" s="52" t="n">
        <x:v>-0.2692692136529817</x:v>
      </x:c>
      <x:c r="AT3619" s="55" t="b">
        <x:v>1</x:v>
      </x:c>
      <x:c r="AU3619" s="50"/>
      <x:c r="AV3619" s="58" t="n">
        <x:v>0.0856520353416548</x:v>
      </x:c>
      <x:c r="AW3619" s="50" t="n">
        <x:v>1319</x:v>
      </x:c>
      <x:c r="AX3619" s="50" t="str">
        <x:v>Core Moat</x:v>
      </x:c>
      <x:c r="AY3619" s="50" t="str">
        <x:v>目立つ機械的警告なし（定性確認は別途必要）</x:v>
      </x:c>
      <x:c r="AZ3619" s="59" t="str">
        <x:v>2025-06-17 09:09</x:v>
      </x:c>
      <x:c r="BA3619" s="53" t="n">
        <x:v>26207</x:v>
      </x:c>
      <x:c r="BB3619" s="50"/>
      <x:c r="BC3619" s="50"/>
      <x:c r="BD3619" s="50" t="str">
        <x:v>TOPIX Mid400</x:v>
      </x:c>
    </x:row>
    <x:row r="3620">
      <x:c r="A3620" s="50" t="n">
        <x:v>3619</x:v>
      </x:c>
      <x:c r="B3620" s="50" t="str">
        <x:v>8360</x:v>
      </x:c>
      <x:c r="C3620" s="50" t="str">
        <x:v>8360.T</x:v>
      </x:c>
      <x:c r="D3620" s="50" t="str">
        <x:v>The Yamanashi Chuo Bank,Ltd.</x:v>
      </x:c>
      <x:c r="E3620" s="50" t="str">
        <x:v>Prime Market (Domestic)</x:v>
      </x:c>
      <x:c r="F3620" s="50" t="str">
        <x:v>Banks</x:v>
      </x:c>
      <x:c r="G3620" s="51"/>
      <x:c r="H3620" s="51"/>
      <x:c r="I3620" s="51"/>
      <x:c r="J3620" s="51"/>
      <x:c r="K3620" s="51"/>
      <x:c r="L3620" s="52" t="str">
        <x:f>IFERROR(H3620/G3620-1,"")</x:f>
      </x:c>
      <x:c r="M3620" s="52" t="str">
        <x:f>IFERROR(I3620/H3620-1,"")</x:f>
      </x:c>
      <x:c r="N3620" s="52" t="str">
        <x:f>IFERROR(J3620/I3620-1,"")</x:f>
      </x:c>
      <x:c r="O3620" s="52" t="str">
        <x:f>IFERROR(K3620/J3620-1,"")</x:f>
      </x:c>
      <x:c r="P3620" s="52" t="str">
        <x:f>IFERROR((K3620/G3620)^(1/4)-1,"")</x:f>
      </x:c>
      <x:c r="Q3620" s="51"/>
      <x:c r="R3620" s="52" t="str">
        <x:f>IFERROR(Q3620/K3620,"")</x:f>
      </x:c>
      <x:c r="S3620" s="53" t="n">
        <x:v>26574</x:v>
      </x:c>
      <x:c r="T3620" s="50" t="str">
        <x:v>EDINET_company_history</x:v>
      </x:c>
      <x:c r="U3620" s="50" t="str">
        <x:v>日本マスタートラスト信託銀行株式会社(信託口)</x:v>
      </x:c>
      <x:c r="V3620" s="54" t="n">
        <x:v>0.1114</x:v>
      </x:c>
      <x:c r="W3620" s="50" t="str">
        <x:v>関 光 良 / 古 屋 賀 章 / 山 寺 雅 彦</x:v>
      </x:c>
      <x:c r="X3620" s="50" t="b">
        <x:f>AND(COUNT(L3620:O3620)=4,L3620&gt;='設定'!$B$6,M3620&gt;='設定'!$B$6,N3620&gt;='設定'!$B$6,O3620&gt;='設定'!$B$6)</x:f>
        <x:v>0</x:v>
      </x:c>
      <x:c r="Y3620" s="50" t="b">
        <x:f>AND(COUNT(G3620:K3620)=5,P3620&gt;='設定'!$B$7)</x:f>
        <x:v>0</x:v>
      </x:c>
      <x:c r="Z3620" s="50" t="b">
        <x:f>AND(ISNUMBER(R3620),R3620&gt;='設定'!$B$8)</x:f>
        <x:v>0</x:v>
      </x:c>
      <x:c r="AA3620" s="50" t="b">
        <x:f>AND(ISNUMBER(S3620),S3620&gt;=DATE(YEAR('設定'!$B$10)-'設定'!$B$9,MONTH('設定'!$B$10),DAY('設定'!$B$10)))</x:f>
        <x:v>0</x:v>
      </x:c>
      <x:c r="AB3620" s="55" t="b">
        <x:v>0</x:v>
      </x:c>
      <x:c r="AC3620" s="55" t="b">
        <x:v>0</x:v>
      </x:c>
      <x:c r="AD3620" s="50" t="n">
        <x:f>IF(X3620,1,0)+IF(Z3620,1,0)+IF(AA3620,1,0)+IF(AB3620,1,0)</x:f>
        <x:v>0</x:v>
      </x:c>
      <x:c r="AE3620" s="50" t="n">
        <x:f>IF(Y3620,1,0)+IF(Z3620,1,0)+IF(AA3620,1,0)+IF(AB3620,1,0)</x:f>
        <x:v>0</x:v>
      </x:c>
      <x:c r="AF3620" s="50" t="n">
        <x:f>IF(Y3620,1,0)+IF(Z3620,1,0)+IF(AA3620,1,0)+IF(AC3620,1,0)</x:f>
        <x:v>0</x:v>
      </x:c>
      <x:c r="AG3620" s="53" t="n">
        <x:v>44348</x:v>
      </x:c>
      <x:c r="AH3620" s="50" t="str">
        <x:v>S100VXWE</x:v>
      </x:c>
      <x:c r="AI3620" s="50"/>
      <x:c r="AJ3620" s="50"/>
      <x:c r="AK3620" s="53" t="n">
        <x:v>45747</x:v>
      </x:c>
      <x:c r="AL3620" s="50"/>
      <x:c r="AM3620" s="51" t="n">
        <x:v>31209900</x:v>
      </x:c>
      <x:c r="AN3620" s="51" t="n">
        <x:v>5630</x:v>
      </x:c>
      <x:c r="AO3620" s="51" t="n">
        <x:f>IFERROR(AM3620*AN3620,"")</x:f>
        <x:v>175711737000</x:v>
      </x:c>
      <x:c r="AP3620" s="56" t="str">
        <x:f>IFERROR(AO3620/(K3620*1000000),"")</x:f>
      </x:c>
      <x:c r="AQ3620" s="57" t="n">
        <x:v>722432733.3333334</x:v>
      </x:c>
      <x:c r="AR3620" s="52" t="n">
        <x:v>0.349055452609564</x:v>
      </x:c>
      <x:c r="AS3620" s="52" t="n">
        <x:v>-0.3139754637154012</x:v>
      </x:c>
      <x:c r="AT3620" s="55" t="b">
        <x:v>1</x:v>
      </x:c>
      <x:c r="AU3620" s="50"/>
      <x:c r="AV3620" s="58" t="n">
        <x:v>0.0613418489380402</x:v>
      </x:c>
      <x:c r="AW3620" s="50" t="n">
        <x:v>1450</x:v>
      </x:c>
      <x:c r="AX3620" s="50" t="str">
        <x:v>Core Moat</x:v>
      </x:c>
      <x:c r="AY3620" s="50" t="str">
        <x:v>目立つ機械的警告なし（定性確認は別途必要）</x:v>
      </x:c>
      <x:c r="AZ3620" s="59" t="str">
        <x:v>2025-06-20 13:45</x:v>
      </x:c>
      <x:c r="BA3620" s="53" t="n">
        <x:v>26574</x:v>
      </x:c>
      <x:c r="BB3620" s="50"/>
      <x:c r="BC3620" s="50"/>
      <x:c r="BD3620" s="50" t="str">
        <x:v>TOPIX Small 1</x:v>
      </x:c>
    </x:row>
    <x:row r="3621">
      <x:c r="A3621" s="50" t="n">
        <x:v>3620</x:v>
      </x:c>
      <x:c r="B3621" s="50" t="str">
        <x:v>8361</x:v>
      </x:c>
      <x:c r="C3621" s="50" t="str">
        <x:v>8361.T</x:v>
      </x:c>
      <x:c r="D3621" s="50" t="str">
        <x:v>The Ogaki Kyoritsu Bank,Ltd.</x:v>
      </x:c>
      <x:c r="E3621" s="50" t="str">
        <x:v>Prime Market (Domestic)</x:v>
      </x:c>
      <x:c r="F3621" s="50" t="str">
        <x:v>Banks</x:v>
      </x:c>
      <x:c r="G3621" s="51"/>
      <x:c r="H3621" s="51"/>
      <x:c r="I3621" s="51"/>
      <x:c r="J3621" s="51"/>
      <x:c r="K3621" s="51"/>
      <x:c r="L3621" s="52" t="str">
        <x:f>IFERROR(H3621/G3621-1,"")</x:f>
      </x:c>
      <x:c r="M3621" s="52" t="str">
        <x:f>IFERROR(I3621/H3621-1,"")</x:f>
      </x:c>
      <x:c r="N3621" s="52" t="str">
        <x:f>IFERROR(J3621/I3621-1,"")</x:f>
      </x:c>
      <x:c r="O3621" s="52" t="str">
        <x:f>IFERROR(K3621/J3621-1,"")</x:f>
      </x:c>
      <x:c r="P3621" s="52" t="str">
        <x:f>IFERROR((K3621/G3621)^(1/4)-1,"")</x:f>
      </x:c>
      <x:c r="Q3621" s="51"/>
      <x:c r="R3621" s="52" t="str">
        <x:f>IFERROR(Q3621/K3621,"")</x:f>
      </x:c>
      <x:c r="S3621" s="53" t="n">
        <x:v>26207</x:v>
      </x:c>
      <x:c r="T3621" s="50" t="str">
        <x:v>EDINET_company_history</x:v>
      </x:c>
      <x:c r="U3621" s="50" t="str">
        <x:v>日本マスタートラスト信託銀行株式会社（信託口）</x:v>
      </x:c>
      <x:c r="V3621" s="54" t="n">
        <x:v>0.1284</x:v>
      </x:c>
      <x:c r="W3621" s="50" t="str">
        <x:v>境 敏幸 / 林 敬治</x:v>
      </x:c>
      <x:c r="X3621" s="50" t="b">
        <x:f>AND(COUNT(L3621:O3621)=4,L3621&gt;='設定'!$B$6,M3621&gt;='設定'!$B$6,N3621&gt;='設定'!$B$6,O3621&gt;='設定'!$B$6)</x:f>
        <x:v>0</x:v>
      </x:c>
      <x:c r="Y3621" s="50" t="b">
        <x:f>AND(COUNT(G3621:K3621)=5,P3621&gt;='設定'!$B$7)</x:f>
        <x:v>0</x:v>
      </x:c>
      <x:c r="Z3621" s="50" t="b">
        <x:f>AND(ISNUMBER(R3621),R3621&gt;='設定'!$B$8)</x:f>
        <x:v>0</x:v>
      </x:c>
      <x:c r="AA3621" s="50" t="b">
        <x:f>AND(ISNUMBER(S3621),S3621&gt;=DATE(YEAR('設定'!$B$10)-'設定'!$B$9,MONTH('設定'!$B$10),DAY('設定'!$B$10)))</x:f>
        <x:v>0</x:v>
      </x:c>
      <x:c r="AB3621" s="55" t="b">
        <x:v>0</x:v>
      </x:c>
      <x:c r="AC3621" s="55" t="b">
        <x:v>0</x:v>
      </x:c>
      <x:c r="AD3621" s="50" t="n">
        <x:f>IF(X3621,1,0)+IF(Z3621,1,0)+IF(AA3621,1,0)+IF(AB3621,1,0)</x:f>
        <x:v>0</x:v>
      </x:c>
      <x:c r="AE3621" s="50" t="n">
        <x:f>IF(Y3621,1,0)+IF(Z3621,1,0)+IF(AA3621,1,0)+IF(AB3621,1,0)</x:f>
        <x:v>0</x:v>
      </x:c>
      <x:c r="AF3621" s="50" t="n">
        <x:f>IF(Y3621,1,0)+IF(Z3621,1,0)+IF(AA3621,1,0)+IF(AC3621,1,0)</x:f>
        <x:v>0</x:v>
      </x:c>
      <x:c r="AG3621" s="53" t="n">
        <x:v>44348</x:v>
      </x:c>
      <x:c r="AH3621" s="50" t="str">
        <x:v>S100W0WN</x:v>
      </x:c>
      <x:c r="AI3621" s="50"/>
      <x:c r="AJ3621" s="50"/>
      <x:c r="AK3621" s="53" t="n">
        <x:v>45747</x:v>
      </x:c>
      <x:c r="AL3621" s="50"/>
      <x:c r="AM3621" s="51" t="n">
        <x:v>41632897</x:v>
      </x:c>
      <x:c r="AN3621" s="51" t="n">
        <x:v>7010</x:v>
      </x:c>
      <x:c r="AO3621" s="51" t="n">
        <x:f>IFERROR(AM3621*AN3621,"")</x:f>
        <x:v>291846607970</x:v>
      </x:c>
      <x:c r="AP3621" s="56" t="str">
        <x:f>IFERROR(AO3621/(K3621*1000000),"")</x:f>
      </x:c>
      <x:c r="AQ3621" s="57" t="n">
        <x:v>1536831050</x:v>
      </x:c>
      <x:c r="AR3621" s="52" t="n">
        <x:v>0.3004051470378732</x:v>
      </x:c>
      <x:c r="AS3621" s="52" t="n">
        <x:v>-0.2441008404704551</x:v>
      </x:c>
      <x:c r="AT3621" s="55" t="b">
        <x:v>1</x:v>
      </x:c>
      <x:c r="AU3621" s="50"/>
      <x:c r="AV3621" s="58" t="n">
        <x:v>0.2648059697460368</x:v>
      </x:c>
      <x:c r="AW3621" s="50" t="n">
        <x:v>508</x:v>
      </x:c>
      <x:c r="AX3621" s="50" t="str">
        <x:v>Core Moat</x:v>
      </x:c>
      <x:c r="AY3621" s="50" t="str">
        <x:v>目立つ機械的警告なし（定性確認は別途必要）</x:v>
      </x:c>
      <x:c r="AZ3621" s="59" t="str">
        <x:v>2025-06-20 16:02</x:v>
      </x:c>
      <x:c r="BA3621" s="53" t="n">
        <x:v>26207</x:v>
      </x:c>
      <x:c r="BB3621" s="50"/>
      <x:c r="BC3621" s="50"/>
      <x:c r="BD3621" s="50" t="str">
        <x:v>TOPIX Small 1</x:v>
      </x:c>
    </x:row>
    <x:row r="3622">
      <x:c r="A3622" s="50" t="n">
        <x:v>3621</x:v>
      </x:c>
      <x:c r="B3622" s="50" t="str">
        <x:v>8362</x:v>
      </x:c>
      <x:c r="C3622" s="50" t="str">
        <x:v>8362.T</x:v>
      </x:c>
      <x:c r="D3622" s="50" t="str">
        <x:v>The Fukui Bank,Ltd.</x:v>
      </x:c>
      <x:c r="E3622" s="50" t="str">
        <x:v>Prime Market (Domestic)</x:v>
      </x:c>
      <x:c r="F3622" s="50" t="str">
        <x:v>Banks</x:v>
      </x:c>
      <x:c r="G3622" s="51"/>
      <x:c r="H3622" s="51"/>
      <x:c r="I3622" s="51"/>
      <x:c r="J3622" s="51"/>
      <x:c r="K3622" s="51"/>
      <x:c r="L3622" s="52" t="str">
        <x:f>IFERROR(H3622/G3622-1,"")</x:f>
      </x:c>
      <x:c r="M3622" s="52" t="str">
        <x:f>IFERROR(I3622/H3622-1,"")</x:f>
      </x:c>
      <x:c r="N3622" s="52" t="str">
        <x:f>IFERROR(J3622/I3622-1,"")</x:f>
      </x:c>
      <x:c r="O3622" s="52" t="str">
        <x:f>IFERROR(K3622/J3622-1,"")</x:f>
      </x:c>
      <x:c r="P3622" s="52" t="str">
        <x:f>IFERROR((K3622/G3622)^(1/4)-1,"")</x:f>
      </x:c>
      <x:c r="Q3622" s="51"/>
      <x:c r="R3622" s="52" t="str">
        <x:f>IFERROR(Q3622/K3622,"")</x:f>
      </x:c>
      <x:c r="S3622" s="53" t="n">
        <x:v>26573</x:v>
      </x:c>
      <x:c r="T3622" s="50" t="str">
        <x:v>EDINET_company_history</x:v>
      </x:c>
      <x:c r="U3622" s="50" t="str">
        <x:v>日本マスタートラスト信託銀行株式会社（信託口）</x:v>
      </x:c>
      <x:c r="V3622" s="54" t="n">
        <x:v>0.0804</x:v>
      </x:c>
      <x:c r="W3622" s="50"/>
      <x:c r="X3622" s="50" t="b">
        <x:f>AND(COUNT(L3622:O3622)=4,L3622&gt;='設定'!$B$6,M3622&gt;='設定'!$B$6,N3622&gt;='設定'!$B$6,O3622&gt;='設定'!$B$6)</x:f>
        <x:v>0</x:v>
      </x:c>
      <x:c r="Y3622" s="50" t="b">
        <x:f>AND(COUNT(G3622:K3622)=5,P3622&gt;='設定'!$B$7)</x:f>
        <x:v>0</x:v>
      </x:c>
      <x:c r="Z3622" s="50" t="b">
        <x:f>AND(ISNUMBER(R3622),R3622&gt;='設定'!$B$8)</x:f>
        <x:v>0</x:v>
      </x:c>
      <x:c r="AA3622" s="50" t="b">
        <x:f>AND(ISNUMBER(S3622),S3622&gt;=DATE(YEAR('設定'!$B$10)-'設定'!$B$9,MONTH('設定'!$B$10),DAY('設定'!$B$10)))</x:f>
        <x:v>0</x:v>
      </x:c>
      <x:c r="AB3622" s="55" t="b">
        <x:v>0</x:v>
      </x:c>
      <x:c r="AC3622" s="55" t="b">
        <x:v>0</x:v>
      </x:c>
      <x:c r="AD3622" s="50" t="n">
        <x:f>IF(X3622,1,0)+IF(Z3622,1,0)+IF(AA3622,1,0)+IF(AB3622,1,0)</x:f>
        <x:v>0</x:v>
      </x:c>
      <x:c r="AE3622" s="50" t="n">
        <x:f>IF(Y3622,1,0)+IF(Z3622,1,0)+IF(AA3622,1,0)+IF(AB3622,1,0)</x:f>
        <x:v>0</x:v>
      </x:c>
      <x:c r="AF3622" s="50" t="n">
        <x:f>IF(Y3622,1,0)+IF(Z3622,1,0)+IF(AA3622,1,0)+IF(AC3622,1,0)</x:f>
        <x:v>0</x:v>
      </x:c>
      <x:c r="AG3622" s="53" t="n">
        <x:v>44348</x:v>
      </x:c>
      <x:c r="AH3622" s="50" t="str">
        <x:v>S100VYU1</x:v>
      </x:c>
      <x:c r="AI3622" s="50"/>
      <x:c r="AJ3622" s="50"/>
      <x:c r="AK3622" s="53" t="n">
        <x:v>45747</x:v>
      </x:c>
      <x:c r="AL3622" s="50"/>
      <x:c r="AM3622" s="51" t="n">
        <x:v>24041569</x:v>
      </x:c>
      <x:c r="AN3622" s="51" t="n">
        <x:v>4975</x:v>
      </x:c>
      <x:c r="AO3622" s="51" t="n">
        <x:f>IFERROR(AM3622*AN3622,"")</x:f>
        <x:v>119606805775</x:v>
      </x:c>
      <x:c r="AP3622" s="56" t="str">
        <x:f>IFERROR(AO3622/(K3622*1000000),"")</x:f>
      </x:c>
      <x:c r="AQ3622" s="57" t="n">
        <x:v>299769125</x:v>
      </x:c>
      <x:c r="AR3622" s="52" t="n">
        <x:v>0.3100361787122108</x:v>
      </x:c>
      <x:c r="AS3622" s="52" t="n">
        <x:v>-0.3830853039422119</x:v>
      </x:c>
      <x:c r="AT3622" s="55" t="b">
        <x:v>1</x:v>
      </x:c>
      <x:c r="AU3622" s="50"/>
      <x:c r="AV3622" s="58" t="n">
        <x:v>0.1281018727169279</x:v>
      </x:c>
      <x:c r="AW3622" s="50" t="n">
        <x:v>1073</x:v>
      </x:c>
      <x:c r="AX3622" s="50" t="str">
        <x:v>Core Moat</x:v>
      </x:c>
      <x:c r="AY3622" s="50" t="str">
        <x:v>目立つ機械的警告なし（定性確認は別途必要）</x:v>
      </x:c>
      <x:c r="AZ3622" s="59" t="str">
        <x:v>2025-06-19 09:04</x:v>
      </x:c>
      <x:c r="BA3622" s="53" t="n">
        <x:v>26573</x:v>
      </x:c>
      <x:c r="BB3622" s="50"/>
      <x:c r="BC3622" s="50"/>
      <x:c r="BD3622" s="50" t="str">
        <x:v>TOPIX Small 2</x:v>
      </x:c>
    </x:row>
    <x:row r="3623">
      <x:c r="A3623" s="50" t="n">
        <x:v>3622</x:v>
      </x:c>
      <x:c r="B3623" s="50" t="str">
        <x:v>8364</x:v>
      </x:c>
      <x:c r="C3623" s="50" t="str">
        <x:v>8364.T</x:v>
      </x:c>
      <x:c r="D3623" s="50" t="str">
        <x:v>THE SHIMIZU BANK,LTD.</x:v>
      </x:c>
      <x:c r="E3623" s="50" t="str">
        <x:v>Prime Market (Domestic)</x:v>
      </x:c>
      <x:c r="F3623" s="50" t="str">
        <x:v>Banks</x:v>
      </x:c>
      <x:c r="G3623" s="51"/>
      <x:c r="H3623" s="51"/>
      <x:c r="I3623" s="51"/>
      <x:c r="J3623" s="51"/>
      <x:c r="K3623" s="51"/>
      <x:c r="L3623" s="52" t="str">
        <x:f>IFERROR(H3623/G3623-1,"")</x:f>
      </x:c>
      <x:c r="M3623" s="52" t="str">
        <x:f>IFERROR(I3623/H3623-1,"")</x:f>
      </x:c>
      <x:c r="N3623" s="52" t="str">
        <x:f>IFERROR(J3623/I3623-1,"")</x:f>
      </x:c>
      <x:c r="O3623" s="52" t="str">
        <x:f>IFERROR(K3623/J3623-1,"")</x:f>
      </x:c>
      <x:c r="P3623" s="52" t="str">
        <x:f>IFERROR((K3623/G3623)^(1/4)-1,"")</x:f>
      </x:c>
      <x:c r="Q3623" s="51"/>
      <x:c r="R3623" s="52" t="str">
        <x:f>IFERROR(Q3623/K3623,"")</x:f>
      </x:c>
      <x:c r="S3623" s="53" t="n">
        <x:v>30615</x:v>
      </x:c>
      <x:c r="T3623" s="50" t="str">
        <x:v>EDINET_company_history</x:v>
      </x:c>
      <x:c r="U3623" s="50" t="str">
        <x:v>日本マスタートラスト信託銀行株式会社（信託口）</x:v>
      </x:c>
      <x:c r="V3623" s="54" t="n">
        <x:v>0.0872</x:v>
      </x:c>
      <x:c r="W3623" s="50" t="str">
        <x:v>岩 山 靖 宏 / 望 月 文 人</x:v>
      </x:c>
      <x:c r="X3623" s="50" t="b">
        <x:f>AND(COUNT(L3623:O3623)=4,L3623&gt;='設定'!$B$6,M3623&gt;='設定'!$B$6,N3623&gt;='設定'!$B$6,O3623&gt;='設定'!$B$6)</x:f>
        <x:v>0</x:v>
      </x:c>
      <x:c r="Y3623" s="50" t="b">
        <x:f>AND(COUNT(G3623:K3623)=5,P3623&gt;='設定'!$B$7)</x:f>
        <x:v>0</x:v>
      </x:c>
      <x:c r="Z3623" s="50" t="b">
        <x:f>AND(ISNUMBER(R3623),R3623&gt;='設定'!$B$8)</x:f>
        <x:v>0</x:v>
      </x:c>
      <x:c r="AA3623" s="50" t="b">
        <x:f>AND(ISNUMBER(S3623),S3623&gt;=DATE(YEAR('設定'!$B$10)-'設定'!$B$9,MONTH('設定'!$B$10),DAY('設定'!$B$10)))</x:f>
        <x:v>0</x:v>
      </x:c>
      <x:c r="AB3623" s="55" t="b">
        <x:v>0</x:v>
      </x:c>
      <x:c r="AC3623" s="55" t="b">
        <x:v>0</x:v>
      </x:c>
      <x:c r="AD3623" s="50" t="n">
        <x:f>IF(X3623,1,0)+IF(Z3623,1,0)+IF(AA3623,1,0)+IF(AB3623,1,0)</x:f>
        <x:v>0</x:v>
      </x:c>
      <x:c r="AE3623" s="50" t="n">
        <x:f>IF(Y3623,1,0)+IF(Z3623,1,0)+IF(AA3623,1,0)+IF(AB3623,1,0)</x:f>
        <x:v>0</x:v>
      </x:c>
      <x:c r="AF3623" s="50" t="n">
        <x:f>IF(Y3623,1,0)+IF(Z3623,1,0)+IF(AA3623,1,0)+IF(AC3623,1,0)</x:f>
        <x:v>0</x:v>
      </x:c>
      <x:c r="AG3623" s="53" t="n">
        <x:v>44348</x:v>
      </x:c>
      <x:c r="AH3623" s="50" t="str">
        <x:v>S100W0CW</x:v>
      </x:c>
      <x:c r="AI3623" s="50"/>
      <x:c r="AJ3623" s="50"/>
      <x:c r="AK3623" s="53" t="n">
        <x:v>45747</x:v>
      </x:c>
      <x:c r="AL3623" s="50"/>
      <x:c r="AM3623" s="51" t="n">
        <x:v>11498318</x:v>
      </x:c>
      <x:c r="AN3623" s="51" t="n">
        <x:v>2465</x:v>
      </x:c>
      <x:c r="AO3623" s="51" t="n">
        <x:f>IFERROR(AM3623*AN3623,"")</x:f>
        <x:v>28343353870</x:v>
      </x:c>
      <x:c r="AP3623" s="56" t="str">
        <x:f>IFERROR(AO3623/(K3623*1000000),"")</x:f>
      </x:c>
      <x:c r="AQ3623" s="57" t="n">
        <x:v>87298378.33333333</x:v>
      </x:c>
      <x:c r="AR3623" s="52" t="n">
        <x:v>0.2506917581262585</x:v>
      </x:c>
      <x:c r="AS3623" s="52" t="n">
        <x:v>-0.2544719385538565</x:v>
      </x:c>
      <x:c r="AT3623" s="55" t="b">
        <x:v>1</x:v>
      </x:c>
      <x:c r="AU3623" s="50"/>
      <x:c r="AV3623" s="58" t="n">
        <x:v>-0.0082079064175722</x:v>
      </x:c>
      <x:c r="AW3623" s="50" t="n">
        <x:v>1933</x:v>
      </x:c>
      <x:c r="AX3623" s="50" t="str">
        <x:v>Core Moat</x:v>
      </x:c>
      <x:c r="AY3623" s="50" t="str">
        <x:v>目立つ機械的警告なし（定性確認は別途必要）</x:v>
      </x:c>
      <x:c r="AZ3623" s="59" t="str">
        <x:v>2025-06-20 10:20</x:v>
      </x:c>
      <x:c r="BA3623" s="53" t="n">
        <x:v>30615</x:v>
      </x:c>
      <x:c r="BB3623" s="50"/>
      <x:c r="BC3623" s="50"/>
      <x:c r="BD3623" s="50" t="str">
        <x:v>TOPIX Small 2</x:v>
      </x:c>
    </x:row>
    <x:row r="3624">
      <x:c r="A3624" s="50" t="n">
        <x:v>3623</x:v>
      </x:c>
      <x:c r="B3624" s="50" t="str">
        <x:v>8365</x:v>
      </x:c>
      <x:c r="C3624" s="50" t="str">
        <x:v>8365.T</x:v>
      </x:c>
      <x:c r="D3624" s="50" t="str">
        <x:v>The Bank of Toyama,Ltd.</x:v>
      </x:c>
      <x:c r="E3624" s="50" t="str">
        <x:v>Standard Market(Domestic)</x:v>
      </x:c>
      <x:c r="F3624" s="50" t="str">
        <x:v>Banks</x:v>
      </x:c>
      <x:c r="G3624" s="51"/>
      <x:c r="H3624" s="51"/>
      <x:c r="I3624" s="51"/>
      <x:c r="J3624" s="51"/>
      <x:c r="K3624" s="51"/>
      <x:c r="L3624" s="52" t="str">
        <x:f>IFERROR(H3624/G3624-1,"")</x:f>
      </x:c>
      <x:c r="M3624" s="52" t="str">
        <x:f>IFERROR(I3624/H3624-1,"")</x:f>
      </x:c>
      <x:c r="N3624" s="52" t="str">
        <x:f>IFERROR(J3624/I3624-1,"")</x:f>
      </x:c>
      <x:c r="O3624" s="52" t="str">
        <x:f>IFERROR(K3624/J3624-1,"")</x:f>
      </x:c>
      <x:c r="P3624" s="52" t="str">
        <x:f>IFERROR((K3624/G3624)^(1/4)-1,"")</x:f>
      </x:c>
      <x:c r="Q3624" s="51"/>
      <x:c r="R3624" s="52" t="str">
        <x:f>IFERROR(Q3624/K3624,"")</x:f>
      </x:c>
      <x:c r="S3624" s="53" t="n">
        <x:v>44348</x:v>
      </x:c>
      <x:c r="T3624" s="50" t="str">
        <x:v>not_identified_before_local_window</x:v>
      </x:c>
      <x:c r="U3624" s="50" t="str">
        <x:v>株式会社北陸銀行</x:v>
      </x:c>
      <x:c r="V3624" s="54" t="n">
        <x:v>0.0438</x:v>
      </x:c>
      <x:c r="W3624" s="50" t="str">
        <x:v>中 沖 雄</x:v>
      </x:c>
      <x:c r="X3624" s="50" t="b">
        <x:f>AND(COUNT(L3624:O3624)=4,L3624&gt;='設定'!$B$6,M3624&gt;='設定'!$B$6,N3624&gt;='設定'!$B$6,O3624&gt;='設定'!$B$6)</x:f>
        <x:v>0</x:v>
      </x:c>
      <x:c r="Y3624" s="50" t="b">
        <x:f>AND(COUNT(G3624:K3624)=5,P3624&gt;='設定'!$B$7)</x:f>
        <x:v>0</x:v>
      </x:c>
      <x:c r="Z3624" s="50" t="b">
        <x:f>AND(ISNUMBER(R3624),R3624&gt;='設定'!$B$8)</x:f>
        <x:v>0</x:v>
      </x:c>
      <x:c r="AA3624" s="50" t="b">
        <x:f>AND(ISNUMBER(S3624),S3624&gt;=DATE(YEAR('設定'!$B$10)-'設定'!$B$9,MONTH('設定'!$B$10),DAY('設定'!$B$10)))</x:f>
        <x:v>0</x:v>
      </x:c>
      <x:c r="AB3624" s="55" t="b">
        <x:v>0</x:v>
      </x:c>
      <x:c r="AC3624" s="55" t="b">
        <x:v>0</x:v>
      </x:c>
      <x:c r="AD3624" s="50" t="n">
        <x:f>IF(X3624,1,0)+IF(Z3624,1,0)+IF(AA3624,1,0)+IF(AB3624,1,0)</x:f>
        <x:v>0</x:v>
      </x:c>
      <x:c r="AE3624" s="50" t="n">
        <x:f>IF(Y3624,1,0)+IF(Z3624,1,0)+IF(AA3624,1,0)+IF(AB3624,1,0)</x:f>
        <x:v>0</x:v>
      </x:c>
      <x:c r="AF3624" s="50" t="n">
        <x:f>IF(Y3624,1,0)+IF(Z3624,1,0)+IF(AA3624,1,0)+IF(AC3624,1,0)</x:f>
        <x:v>0</x:v>
      </x:c>
      <x:c r="AG3624" s="53" t="n">
        <x:v>44348</x:v>
      </x:c>
      <x:c r="AH3624" s="50" t="str">
        <x:v>S100W4TK</x:v>
      </x:c>
      <x:c r="AI3624" s="50"/>
      <x:c r="AJ3624" s="50"/>
      <x:c r="AK3624" s="53" t="n">
        <x:v>45747</x:v>
      </x:c>
      <x:c r="AL3624" s="50"/>
      <x:c r="AM3624" s="51" t="n">
        <x:v>5327700</x:v>
      </x:c>
      <x:c r="AN3624" s="51" t="n">
        <x:v>2060</x:v>
      </x:c>
      <x:c r="AO3624" s="51" t="n">
        <x:f>IFERROR(AM3624*AN3624,"")</x:f>
        <x:v>10975062000</x:v>
      </x:c>
      <x:c r="AP3624" s="56" t="str">
        <x:f>IFERROR(AO3624/(K3624*1000000),"")</x:f>
      </x:c>
      <x:c r="AQ3624" s="57" t="n">
        <x:v>30905078.333333332</x:v>
      </x:c>
      <x:c r="AR3624" s="52" t="n">
        <x:v>0.2673963306014683</x:v>
      </x:c>
      <x:c r="AS3624" s="52" t="n">
        <x:v>-0.4029467066560216</x:v>
      </x:c>
      <x:c r="AT3624" s="55" t="b">
        <x:v>1</x:v>
      </x:c>
      <x:c r="AU3624" s="50"/>
      <x:c r="AV3624" s="58" t="n">
        <x:v>-0.1448151367780994</x:v>
      </x:c>
      <x:c r="AW3624" s="50" t="n">
        <x:v>2826</x:v>
      </x:c>
      <x:c r="AX3624" s="50" t="str">
        <x:v>Transformation Moat</x:v>
      </x:c>
      <x:c r="AY3624" s="50" t="str">
        <x:v>目立つ機械的警告なし（定性確認は別途必要）</x:v>
      </x:c>
      <x:c r="AZ3624" s="59" t="str">
        <x:v>2025-06-25 15:44</x:v>
      </x:c>
      <x:c r="BA3624" s="53"/>
      <x:c r="BB3624" s="50"/>
      <x:c r="BC3624" s="50"/>
      <x:c r="BD3624" s="50"/>
    </x:row>
    <x:row r="3625">
      <x:c r="A3625" s="50" t="n">
        <x:v>3624</x:v>
      </x:c>
      <x:c r="B3625" s="50" t="str">
        <x:v>8366</x:v>
      </x:c>
      <x:c r="C3625" s="50" t="str">
        <x:v>8366.T</x:v>
      </x:c>
      <x:c r="D3625" s="50" t="str">
        <x:v>THE SHIGA BANK,LTD.</x:v>
      </x:c>
      <x:c r="E3625" s="50" t="str">
        <x:v>Prime Market (Domestic)</x:v>
      </x:c>
      <x:c r="F3625" s="50" t="str">
        <x:v>Banks</x:v>
      </x:c>
      <x:c r="G3625" s="51"/>
      <x:c r="H3625" s="51"/>
      <x:c r="I3625" s="51"/>
      <x:c r="J3625" s="51"/>
      <x:c r="K3625" s="51"/>
      <x:c r="L3625" s="52" t="str">
        <x:f>IFERROR(H3625/G3625-1,"")</x:f>
      </x:c>
      <x:c r="M3625" s="52" t="str">
        <x:f>IFERROR(I3625/H3625-1,"")</x:f>
      </x:c>
      <x:c r="N3625" s="52" t="str">
        <x:f>IFERROR(J3625/I3625-1,"")</x:f>
      </x:c>
      <x:c r="O3625" s="52" t="str">
        <x:f>IFERROR(K3625/J3625-1,"")</x:f>
      </x:c>
      <x:c r="P3625" s="52" t="str">
        <x:f>IFERROR((K3625/G3625)^(1/4)-1,"")</x:f>
      </x:c>
      <x:c r="Q3625" s="51"/>
      <x:c r="R3625" s="52" t="str">
        <x:f>IFERROR(Q3625/K3625,"")</x:f>
      </x:c>
      <x:c r="S3625" s="53" t="n">
        <x:v>28399</x:v>
      </x:c>
      <x:c r="T3625" s="50" t="str">
        <x:v>EDINET_company_history</x:v>
      </x:c>
      <x:c r="U3625" s="50" t="str">
        <x:v>日本マスタートラスト信託銀行株式会社（信託口）</x:v>
      </x:c>
      <x:c r="V3625" s="54" t="n">
        <x:v>0.0818</x:v>
      </x:c>
      <x:c r="W3625" s="50" t="str">
        <x:v>久保田 真 也 / 堀 内 勝 美</x:v>
      </x:c>
      <x:c r="X3625" s="50" t="b">
        <x:f>AND(COUNT(L3625:O3625)=4,L3625&gt;='設定'!$B$6,M3625&gt;='設定'!$B$6,N3625&gt;='設定'!$B$6,O3625&gt;='設定'!$B$6)</x:f>
        <x:v>0</x:v>
      </x:c>
      <x:c r="Y3625" s="50" t="b">
        <x:f>AND(COUNT(G3625:K3625)=5,P3625&gt;='設定'!$B$7)</x:f>
        <x:v>0</x:v>
      </x:c>
      <x:c r="Z3625" s="50" t="b">
        <x:f>AND(ISNUMBER(R3625),R3625&gt;='設定'!$B$8)</x:f>
        <x:v>0</x:v>
      </x:c>
      <x:c r="AA3625" s="50" t="b">
        <x:f>AND(ISNUMBER(S3625),S3625&gt;=DATE(YEAR('設定'!$B$10)-'設定'!$B$9,MONTH('設定'!$B$10),DAY('設定'!$B$10)))</x:f>
        <x:v>0</x:v>
      </x:c>
      <x:c r="AB3625" s="55" t="b">
        <x:v>0</x:v>
      </x:c>
      <x:c r="AC3625" s="55" t="b">
        <x:v>0</x:v>
      </x:c>
      <x:c r="AD3625" s="50" t="n">
        <x:f>IF(X3625,1,0)+IF(Z3625,1,0)+IF(AA3625,1,0)+IF(AB3625,1,0)</x:f>
        <x:v>0</x:v>
      </x:c>
      <x:c r="AE3625" s="50" t="n">
        <x:f>IF(Y3625,1,0)+IF(Z3625,1,0)+IF(AA3625,1,0)+IF(AB3625,1,0)</x:f>
        <x:v>0</x:v>
      </x:c>
      <x:c r="AF3625" s="50" t="n">
        <x:f>IF(Y3625,1,0)+IF(Z3625,1,0)+IF(AA3625,1,0)+IF(AC3625,1,0)</x:f>
        <x:v>0</x:v>
      </x:c>
      <x:c r="AG3625" s="53" t="n">
        <x:v>44348</x:v>
      </x:c>
      <x:c r="AH3625" s="50" t="str">
        <x:v>S100VY59</x:v>
      </x:c>
      <x:c r="AI3625" s="50"/>
      <x:c r="AJ3625" s="50"/>
      <x:c r="AK3625" s="53" t="n">
        <x:v>45747</x:v>
      </x:c>
      <x:c r="AL3625" s="50"/>
      <x:c r="AM3625" s="51" t="n">
        <x:v>46082081</x:v>
      </x:c>
      <x:c r="AN3625" s="51" t="n">
        <x:v>1984</x:v>
      </x:c>
      <x:c r="AO3625" s="51" t="n">
        <x:f>IFERROR(AM3625*AN3625,"")</x:f>
        <x:v>91426848704</x:v>
      </x:c>
      <x:c r="AP3625" s="56" t="str">
        <x:f>IFERROR(AO3625/(K3625*1000000),"")</x:f>
      </x:c>
      <x:c r="AQ3625" s="57" t="n">
        <x:v>1639997911.6666667</x:v>
      </x:c>
      <x:c r="AR3625" s="52" t="n">
        <x:v>0.3348880629160839</x:v>
      </x:c>
      <x:c r="AS3625" s="52" t="n">
        <x:v>-0.3235613491320412</x:v>
      </x:c>
      <x:c r="AT3625" s="55" t="b">
        <x:v>1</x:v>
      </x:c>
      <x:c r="AU3625" s="50"/>
      <x:c r="AV3625" s="58" t="n">
        <x:v>-0.0284610762765948</x:v>
      </x:c>
      <x:c r="AW3625" s="50" t="n">
        <x:v>2101</x:v>
      </x:c>
      <x:c r="AX3625" s="50" t="str">
        <x:v>Core Moat</x:v>
      </x:c>
      <x:c r="AY3625" s="50" t="str">
        <x:v>目立つ機械的警告なし（定性確認は別途必要）</x:v>
      </x:c>
      <x:c r="AZ3625" s="59" t="str">
        <x:v>2025-06-18 09:00</x:v>
      </x:c>
      <x:c r="BA3625" s="53" t="n">
        <x:v>28399</x:v>
      </x:c>
      <x:c r="BB3625" s="50"/>
      <x:c r="BC3625" s="50"/>
      <x:c r="BD3625" s="50" t="str">
        <x:v>TOPIX Small 1</x:v>
      </x:c>
    </x:row>
    <x:row r="3626">
      <x:c r="A3626" s="50" t="n">
        <x:v>3625</x:v>
      </x:c>
      <x:c r="B3626" s="50" t="str">
        <x:v>8367</x:v>
      </x:c>
      <x:c r="C3626" s="50" t="str">
        <x:v>8367.T</x:v>
      </x:c>
      <x:c r="D3626" s="50" t="str">
        <x:v>The Nanto Bank,Ltd.</x:v>
      </x:c>
      <x:c r="E3626" s="50" t="str">
        <x:v>Prime Market (Domestic)</x:v>
      </x:c>
      <x:c r="F3626" s="50" t="str">
        <x:v>Banks</x:v>
      </x:c>
      <x:c r="G3626" s="51"/>
      <x:c r="H3626" s="51"/>
      <x:c r="I3626" s="51"/>
      <x:c r="J3626" s="51"/>
      <x:c r="K3626" s="51"/>
      <x:c r="L3626" s="52" t="str">
        <x:f>IFERROR(H3626/G3626-1,"")</x:f>
      </x:c>
      <x:c r="M3626" s="52" t="str">
        <x:f>IFERROR(I3626/H3626-1,"")</x:f>
      </x:c>
      <x:c r="N3626" s="52" t="str">
        <x:f>IFERROR(J3626/I3626-1,"")</x:f>
      </x:c>
      <x:c r="O3626" s="52" t="str">
        <x:f>IFERROR(K3626/J3626-1,"")</x:f>
      </x:c>
      <x:c r="P3626" s="52" t="str">
        <x:f>IFERROR((K3626/G3626)^(1/4)-1,"")</x:f>
      </x:c>
      <x:c r="Q3626" s="51"/>
      <x:c r="R3626" s="52" t="str">
        <x:f>IFERROR(Q3626/K3626,"")</x:f>
      </x:c>
      <x:c r="S3626" s="53" t="n">
        <x:v>27132</x:v>
      </x:c>
      <x:c r="T3626" s="50" t="str">
        <x:v>EDINET_company_history</x:v>
      </x:c>
      <x:c r="U3626" s="50" t="str">
        <x:v>日本マスタートラスト信託銀行株式会社（信託口）</x:v>
      </x:c>
      <x:c r="V3626" s="54" t="n">
        <x:v>0.1379</x:v>
      </x:c>
      <x:c r="W3626" s="50" t="str">
        <x:v>橋 本 隆 史 / 石 田 諭 / 杉 浦 剛</x:v>
      </x:c>
      <x:c r="X3626" s="50" t="b">
        <x:f>AND(COUNT(L3626:O3626)=4,L3626&gt;='設定'!$B$6,M3626&gt;='設定'!$B$6,N3626&gt;='設定'!$B$6,O3626&gt;='設定'!$B$6)</x:f>
        <x:v>0</x:v>
      </x:c>
      <x:c r="Y3626" s="50" t="b">
        <x:f>AND(COUNT(G3626:K3626)=5,P3626&gt;='設定'!$B$7)</x:f>
        <x:v>0</x:v>
      </x:c>
      <x:c r="Z3626" s="50" t="b">
        <x:f>AND(ISNUMBER(R3626),R3626&gt;='設定'!$B$8)</x:f>
        <x:v>0</x:v>
      </x:c>
      <x:c r="AA3626" s="50" t="b">
        <x:f>AND(ISNUMBER(S3626),S3626&gt;=DATE(YEAR('設定'!$B$10)-'設定'!$B$9,MONTH('設定'!$B$10),DAY('設定'!$B$10)))</x:f>
        <x:v>0</x:v>
      </x:c>
      <x:c r="AB3626" s="55" t="b">
        <x:v>0</x:v>
      </x:c>
      <x:c r="AC3626" s="55" t="b">
        <x:v>0</x:v>
      </x:c>
      <x:c r="AD3626" s="50" t="n">
        <x:f>IF(X3626,1,0)+IF(Z3626,1,0)+IF(AA3626,1,0)+IF(AB3626,1,0)</x:f>
        <x:v>0</x:v>
      </x:c>
      <x:c r="AE3626" s="50" t="n">
        <x:f>IF(Y3626,1,0)+IF(Z3626,1,0)+IF(AA3626,1,0)+IF(AB3626,1,0)</x:f>
        <x:v>0</x:v>
      </x:c>
      <x:c r="AF3626" s="50" t="n">
        <x:f>IF(Y3626,1,0)+IF(Z3626,1,0)+IF(AA3626,1,0)+IF(AC3626,1,0)</x:f>
        <x:v>0</x:v>
      </x:c>
      <x:c r="AG3626" s="53" t="n">
        <x:v>44348</x:v>
      </x:c>
      <x:c r="AH3626" s="50" t="str">
        <x:v>S100W4FP</x:v>
      </x:c>
      <x:c r="AI3626" s="50"/>
      <x:c r="AJ3626" s="50"/>
      <x:c r="AK3626" s="53" t="n">
        <x:v>45747</x:v>
      </x:c>
      <x:c r="AL3626" s="50"/>
      <x:c r="AM3626" s="51" t="n">
        <x:v>31530656</x:v>
      </x:c>
      <x:c r="AN3626" s="51" t="n">
        <x:v>1653</x:v>
      </x:c>
      <x:c r="AO3626" s="51" t="n">
        <x:f>IFERROR(AM3626*AN3626,"")</x:f>
        <x:v>52120174368</x:v>
      </x:c>
      <x:c r="AP3626" s="56" t="str">
        <x:f>IFERROR(AO3626/(K3626*1000000),"")</x:f>
      </x:c>
      <x:c r="AQ3626" s="57" t="n">
        <x:v>825897408.3333334</x:v>
      </x:c>
      <x:c r="AR3626" s="52" t="n">
        <x:v>0.2936551680941561</x:v>
      </x:c>
      <x:c r="AS3626" s="52" t="n">
        <x:v>-0.2690448065003019</x:v>
      </x:c>
      <x:c r="AT3626" s="55" t="b">
        <x:v>1</x:v>
      </x:c>
      <x:c r="AU3626" s="50"/>
      <x:c r="AV3626" s="58" t="n">
        <x:v>0.0753132293359478</x:v>
      </x:c>
      <x:c r="AW3626" s="50" t="n">
        <x:v>1366</x:v>
      </x:c>
      <x:c r="AX3626" s="50" t="str">
        <x:v>Core Moat</x:v>
      </x:c>
      <x:c r="AY3626" s="50" t="str">
        <x:v>目立つ機械的警告なし（定性確認は別途必要）</x:v>
      </x:c>
      <x:c r="AZ3626" s="59" t="str">
        <x:v>2025-06-25 09:02</x:v>
      </x:c>
      <x:c r="BA3626" s="53" t="n">
        <x:v>27132</x:v>
      </x:c>
      <x:c r="BB3626" s="50"/>
      <x:c r="BC3626" s="50"/>
      <x:c r="BD3626" s="50" t="str">
        <x:v>TOPIX Small 1</x:v>
      </x:c>
    </x:row>
    <x:row r="3627">
      <x:c r="A3627" s="50" t="n">
        <x:v>3626</x:v>
      </x:c>
      <x:c r="B3627" s="50" t="str">
        <x:v>8368</x:v>
      </x:c>
      <x:c r="C3627" s="50" t="str">
        <x:v>8368.T</x:v>
      </x:c>
      <x:c r="D3627" s="50" t="str">
        <x:v>The Hyakugo Bank,Ltd.</x:v>
      </x:c>
      <x:c r="E3627" s="50" t="str">
        <x:v>Prime Market (Domestic)</x:v>
      </x:c>
      <x:c r="F3627" s="50" t="str">
        <x:v>Banks</x:v>
      </x:c>
      <x:c r="G3627" s="51"/>
      <x:c r="H3627" s="51"/>
      <x:c r="I3627" s="51"/>
      <x:c r="J3627" s="51"/>
      <x:c r="K3627" s="51"/>
      <x:c r="L3627" s="52" t="str">
        <x:f>IFERROR(H3627/G3627-1,"")</x:f>
      </x:c>
      <x:c r="M3627" s="52" t="str">
        <x:f>IFERROR(I3627/H3627-1,"")</x:f>
      </x:c>
      <x:c r="N3627" s="52" t="str">
        <x:f>IFERROR(J3627/I3627-1,"")</x:f>
      </x:c>
      <x:c r="O3627" s="52" t="str">
        <x:f>IFERROR(K3627/J3627-1,"")</x:f>
      </x:c>
      <x:c r="P3627" s="52" t="str">
        <x:f>IFERROR((K3627/G3627)^(1/4)-1,"")</x:f>
      </x:c>
      <x:c r="Q3627" s="51"/>
      <x:c r="R3627" s="52" t="str">
        <x:f>IFERROR(Q3627/K3627,"")</x:f>
      </x:c>
      <x:c r="S3627" s="53" t="n">
        <x:v>26755</x:v>
      </x:c>
      <x:c r="T3627" s="50" t="str">
        <x:v>EDINET_company_history</x:v>
      </x:c>
      <x:c r="U3627" s="50" t="str">
        <x:v>日本マスタートラスト信託銀行株式会社（信託口）</x:v>
      </x:c>
      <x:c r="V3627" s="54" t="n">
        <x:v>0.1028</x:v>
      </x:c>
      <x:c r="W3627" s="50" t="str">
        <x:v>杉 浦 雅 和 / 山 﨑 計</x:v>
      </x:c>
      <x:c r="X3627" s="50" t="b">
        <x:f>AND(COUNT(L3627:O3627)=4,L3627&gt;='設定'!$B$6,M3627&gt;='設定'!$B$6,N3627&gt;='設定'!$B$6,O3627&gt;='設定'!$B$6)</x:f>
        <x:v>0</x:v>
      </x:c>
      <x:c r="Y3627" s="50" t="b">
        <x:f>AND(COUNT(G3627:K3627)=5,P3627&gt;='設定'!$B$7)</x:f>
        <x:v>0</x:v>
      </x:c>
      <x:c r="Z3627" s="50" t="b">
        <x:f>AND(ISNUMBER(R3627),R3627&gt;='設定'!$B$8)</x:f>
        <x:v>0</x:v>
      </x:c>
      <x:c r="AA3627" s="50" t="b">
        <x:f>AND(ISNUMBER(S3627),S3627&gt;=DATE(YEAR('設定'!$B$10)-'設定'!$B$9,MONTH('設定'!$B$10),DAY('設定'!$B$10)))</x:f>
        <x:v>0</x:v>
      </x:c>
      <x:c r="AB3627" s="55" t="b">
        <x:v>0</x:v>
      </x:c>
      <x:c r="AC3627" s="55" t="b">
        <x:v>0</x:v>
      </x:c>
      <x:c r="AD3627" s="50" t="n">
        <x:f>IF(X3627,1,0)+IF(Z3627,1,0)+IF(AA3627,1,0)+IF(AB3627,1,0)</x:f>
        <x:v>0</x:v>
      </x:c>
      <x:c r="AE3627" s="50" t="n">
        <x:f>IF(Y3627,1,0)+IF(Z3627,1,0)+IF(AA3627,1,0)+IF(AB3627,1,0)</x:f>
        <x:v>0</x:v>
      </x:c>
      <x:c r="AF3627" s="50" t="n">
        <x:f>IF(Y3627,1,0)+IF(Z3627,1,0)+IF(AA3627,1,0)+IF(AC3627,1,0)</x:f>
        <x:v>0</x:v>
      </x:c>
      <x:c r="AG3627" s="53" t="n">
        <x:v>44348</x:v>
      </x:c>
      <x:c r="AH3627" s="50" t="str">
        <x:v>S100VYD2</x:v>
      </x:c>
      <x:c r="AI3627" s="50"/>
      <x:c r="AJ3627" s="50"/>
      <x:c r="AK3627" s="53" t="n">
        <x:v>45747</x:v>
      </x:c>
      <x:c r="AL3627" s="50"/>
      <x:c r="AM3627" s="51" t="n">
        <x:v>245917200</x:v>
      </x:c>
      <x:c r="AN3627" s="51" t="n">
        <x:v>1882</x:v>
      </x:c>
      <x:c r="AO3627" s="51" t="n">
        <x:f>IFERROR(AM3627*AN3627,"")</x:f>
        <x:v>462816170400</x:v>
      </x:c>
      <x:c r="AP3627" s="56" t="str">
        <x:f>IFERROR(AO3627/(K3627*1000000),"")</x:f>
      </x:c>
      <x:c r="AQ3627" s="57" t="n">
        <x:v>1697382213.3333333</x:v>
      </x:c>
      <x:c r="AR3627" s="52" t="n">
        <x:v>0.3138655240228236</x:v>
      </x:c>
      <x:c r="AS3627" s="52" t="n">
        <x:v>-0.299860586825726</x:v>
      </x:c>
      <x:c r="AT3627" s="55" t="b">
        <x:v>1</x:v>
      </x:c>
      <x:c r="AU3627" s="50"/>
      <x:c r="AV3627" s="58" t="n">
        <x:v>0.1875723919503991</x:v>
      </x:c>
      <x:c r="AW3627" s="50" t="n">
        <x:v>765</x:v>
      </x:c>
      <x:c r="AX3627" s="50" t="str">
        <x:v>Core Moat</x:v>
      </x:c>
      <x:c r="AY3627" s="50" t="str">
        <x:v>目立つ機械的警告なし（定性確認は別途必要）</x:v>
      </x:c>
      <x:c r="AZ3627" s="59" t="str">
        <x:v>2025-06-20 09:32</x:v>
      </x:c>
      <x:c r="BA3627" s="53" t="n">
        <x:v>26755</x:v>
      </x:c>
      <x:c r="BB3627" s="50"/>
      <x:c r="BC3627" s="50"/>
      <x:c r="BD3627" s="50" t="str">
        <x:v>TOPIX Small 1</x:v>
      </x:c>
    </x:row>
    <x:row r="3628">
      <x:c r="A3628" s="50" t="n">
        <x:v>3627</x:v>
      </x:c>
      <x:c r="B3628" s="50" t="str">
        <x:v>8370</x:v>
      </x:c>
      <x:c r="C3628" s="50" t="str">
        <x:v>8370.T</x:v>
      </x:c>
      <x:c r="D3628" s="50" t="str">
        <x:v>The Kiyo Bank,Ltd.</x:v>
      </x:c>
      <x:c r="E3628" s="50" t="str">
        <x:v>Prime Market (Domestic)</x:v>
      </x:c>
      <x:c r="F3628" s="50" t="str">
        <x:v>Banks</x:v>
      </x:c>
      <x:c r="G3628" s="51"/>
      <x:c r="H3628" s="51"/>
      <x:c r="I3628" s="51"/>
      <x:c r="J3628" s="51"/>
      <x:c r="K3628" s="51"/>
      <x:c r="L3628" s="52" t="str">
        <x:f>IFERROR(H3628/G3628-1,"")</x:f>
      </x:c>
      <x:c r="M3628" s="52" t="str">
        <x:f>IFERROR(I3628/H3628-1,"")</x:f>
      </x:c>
      <x:c r="N3628" s="52" t="str">
        <x:f>IFERROR(J3628/I3628-1,"")</x:f>
      </x:c>
      <x:c r="O3628" s="52" t="str">
        <x:f>IFERROR(K3628/J3628-1,"")</x:f>
      </x:c>
      <x:c r="P3628" s="52" t="str">
        <x:f>IFERROR((K3628/G3628)^(1/4)-1,"")</x:f>
      </x:c>
      <x:c r="Q3628" s="51"/>
      <x:c r="R3628" s="52" t="str">
        <x:f>IFERROR(Q3628/K3628,"")</x:f>
      </x:c>
      <x:c r="S3628" s="53" t="n">
        <x:v>26938</x:v>
      </x:c>
      <x:c r="T3628" s="50" t="str">
        <x:v>EDINET_company_history</x:v>
      </x:c>
      <x:c r="U3628" s="50" t="str">
        <x:v>日本マスタートラスト信託銀行株式会社（信託口）</x:v>
      </x:c>
      <x:c r="V3628" s="54" t="n">
        <x:v>0.1508</x:v>
      </x:c>
      <x:c r="W3628" s="50" t="str">
        <x:v>松 岡 靖 之 / 原 口 裕 之</x:v>
      </x:c>
      <x:c r="X3628" s="50" t="b">
        <x:f>AND(COUNT(L3628:O3628)=4,L3628&gt;='設定'!$B$6,M3628&gt;='設定'!$B$6,N3628&gt;='設定'!$B$6,O3628&gt;='設定'!$B$6)</x:f>
        <x:v>0</x:v>
      </x:c>
      <x:c r="Y3628" s="50" t="b">
        <x:f>AND(COUNT(G3628:K3628)=5,P3628&gt;='設定'!$B$7)</x:f>
        <x:v>0</x:v>
      </x:c>
      <x:c r="Z3628" s="50" t="b">
        <x:f>AND(ISNUMBER(R3628),R3628&gt;='設定'!$B$8)</x:f>
        <x:v>0</x:v>
      </x:c>
      <x:c r="AA3628" s="50" t="b">
        <x:f>AND(ISNUMBER(S3628),S3628&gt;=DATE(YEAR('設定'!$B$10)-'設定'!$B$9,MONTH('設定'!$B$10),DAY('設定'!$B$10)))</x:f>
        <x:v>0</x:v>
      </x:c>
      <x:c r="AB3628" s="55" t="b">
        <x:v>0</x:v>
      </x:c>
      <x:c r="AC3628" s="55" t="b">
        <x:v>0</x:v>
      </x:c>
      <x:c r="AD3628" s="50" t="n">
        <x:f>IF(X3628,1,0)+IF(Z3628,1,0)+IF(AA3628,1,0)+IF(AB3628,1,0)</x:f>
        <x:v>0</x:v>
      </x:c>
      <x:c r="AE3628" s="50" t="n">
        <x:f>IF(Y3628,1,0)+IF(Z3628,1,0)+IF(AA3628,1,0)+IF(AB3628,1,0)</x:f>
        <x:v>0</x:v>
      </x:c>
      <x:c r="AF3628" s="50" t="n">
        <x:f>IF(Y3628,1,0)+IF(Z3628,1,0)+IF(AA3628,1,0)+IF(AC3628,1,0)</x:f>
        <x:v>0</x:v>
      </x:c>
      <x:c r="AG3628" s="53" t="n">
        <x:v>44348</x:v>
      </x:c>
      <x:c r="AH3628" s="50" t="str">
        <x:v>S100W0CH</x:v>
      </x:c>
      <x:c r="AI3628" s="50"/>
      <x:c r="AJ3628" s="50"/>
      <x:c r="AK3628" s="53" t="n">
        <x:v>45747</x:v>
      </x:c>
      <x:c r="AL3628" s="50"/>
      <x:c r="AM3628" s="51" t="n">
        <x:v>64064400</x:v>
      </x:c>
      <x:c r="AN3628" s="51" t="n">
        <x:v>4235</x:v>
      </x:c>
      <x:c r="AO3628" s="51" t="n">
        <x:f>IFERROR(AM3628*AN3628,"")</x:f>
        <x:v>271312734000</x:v>
      </x:c>
      <x:c r="AP3628" s="56" t="str">
        <x:f>IFERROR(AO3628/(K3628*1000000),"")</x:f>
      </x:c>
      <x:c r="AQ3628" s="57" t="n">
        <x:v>603167933.3333334</x:v>
      </x:c>
      <x:c r="AR3628" s="52" t="n">
        <x:v>0.2856142933152957</x:v>
      </x:c>
      <x:c r="AS3628" s="52" t="n">
        <x:v>-0.2083744451756882</x:v>
      </x:c>
      <x:c r="AT3628" s="55" t="b">
        <x:v>1</x:v>
      </x:c>
      <x:c r="AU3628" s="50"/>
      <x:c r="AV3628" s="58" t="n">
        <x:v>0.0602297881939273</x:v>
      </x:c>
      <x:c r="AW3628" s="50" t="n">
        <x:v>1456</x:v>
      </x:c>
      <x:c r="AX3628" s="50" t="str">
        <x:v>Core Moat</x:v>
      </x:c>
      <x:c r="AY3628" s="50" t="str">
        <x:v>目立つ機械的警告なし（定性確認は別途必要）</x:v>
      </x:c>
      <x:c r="AZ3628" s="59" t="str">
        <x:v>2025-06-23 14:28</x:v>
      </x:c>
      <x:c r="BA3628" s="53" t="n">
        <x:v>26938</x:v>
      </x:c>
      <x:c r="BB3628" s="50"/>
      <x:c r="BC3628" s="50"/>
      <x:c r="BD3628" s="50" t="str">
        <x:v>TOPIX Small 1</x:v>
      </x:c>
    </x:row>
    <x:row r="3629">
      <x:c r="A3629" s="50" t="n">
        <x:v>3628</x:v>
      </x:c>
      <x:c r="B3629" s="50" t="str">
        <x:v>8381</x:v>
      </x:c>
      <x:c r="C3629" s="50" t="str">
        <x:v>8381.T</x:v>
      </x:c>
      <x:c r="D3629" s="50" t="str">
        <x:v>The San-in Godo Bank,Ltd.</x:v>
      </x:c>
      <x:c r="E3629" s="50" t="str">
        <x:v>Prime Market (Domestic)</x:v>
      </x:c>
      <x:c r="F3629" s="50" t="str">
        <x:v>Banks</x:v>
      </x:c>
      <x:c r="G3629" s="51"/>
      <x:c r="H3629" s="51"/>
      <x:c r="I3629" s="51"/>
      <x:c r="J3629" s="51"/>
      <x:c r="K3629" s="51"/>
      <x:c r="L3629" s="52" t="str">
        <x:f>IFERROR(H3629/G3629-1,"")</x:f>
      </x:c>
      <x:c r="M3629" s="52" t="str">
        <x:f>IFERROR(I3629/H3629-1,"")</x:f>
      </x:c>
      <x:c r="N3629" s="52" t="str">
        <x:f>IFERROR(J3629/I3629-1,"")</x:f>
      </x:c>
      <x:c r="O3629" s="52" t="str">
        <x:f>IFERROR(K3629/J3629-1,"")</x:f>
      </x:c>
      <x:c r="P3629" s="52" t="str">
        <x:f>IFERROR((K3629/G3629)^(1/4)-1,"")</x:f>
      </x:c>
      <x:c r="Q3629" s="51"/>
      <x:c r="R3629" s="52" t="str">
        <x:f>IFERROR(Q3629/K3629,"")</x:f>
      </x:c>
      <x:c r="S3629" s="53" t="n">
        <x:v>30590</x:v>
      </x:c>
      <x:c r="T3629" s="50" t="str">
        <x:v>EDINET_company_history</x:v>
      </x:c>
      <x:c r="U3629" s="50" t="str">
        <x:v>日本マスタートラスト信託銀行株式会社（信託口）</x:v>
      </x:c>
      <x:c r="V3629" s="54" t="n">
        <x:v>0.1248</x:v>
      </x:c>
      <x:c r="W3629" s="50" t="str">
        <x:v>山 崎 徹 / 吉 川 浩 / 吉 岡 佐和子</x:v>
      </x:c>
      <x:c r="X3629" s="50" t="b">
        <x:f>AND(COUNT(L3629:O3629)=4,L3629&gt;='設定'!$B$6,M3629&gt;='設定'!$B$6,N3629&gt;='設定'!$B$6,O3629&gt;='設定'!$B$6)</x:f>
        <x:v>0</x:v>
      </x:c>
      <x:c r="Y3629" s="50" t="b">
        <x:f>AND(COUNT(G3629:K3629)=5,P3629&gt;='設定'!$B$7)</x:f>
        <x:v>0</x:v>
      </x:c>
      <x:c r="Z3629" s="50" t="b">
        <x:f>AND(ISNUMBER(R3629),R3629&gt;='設定'!$B$8)</x:f>
        <x:v>0</x:v>
      </x:c>
      <x:c r="AA3629" s="50" t="b">
        <x:f>AND(ISNUMBER(S3629),S3629&gt;=DATE(YEAR('設定'!$B$10)-'設定'!$B$9,MONTH('設定'!$B$10),DAY('設定'!$B$10)))</x:f>
        <x:v>0</x:v>
      </x:c>
      <x:c r="AB3629" s="55" t="b">
        <x:v>0</x:v>
      </x:c>
      <x:c r="AC3629" s="55" t="b">
        <x:v>0</x:v>
      </x:c>
      <x:c r="AD3629" s="50" t="n">
        <x:f>IF(X3629,1,0)+IF(Z3629,1,0)+IF(AA3629,1,0)+IF(AB3629,1,0)</x:f>
        <x:v>0</x:v>
      </x:c>
      <x:c r="AE3629" s="50" t="n">
        <x:f>IF(Y3629,1,0)+IF(Z3629,1,0)+IF(AA3629,1,0)+IF(AB3629,1,0)</x:f>
        <x:v>0</x:v>
      </x:c>
      <x:c r="AF3629" s="50" t="n">
        <x:f>IF(Y3629,1,0)+IF(Z3629,1,0)+IF(AA3629,1,0)+IF(AC3629,1,0)</x:f>
        <x:v>0</x:v>
      </x:c>
      <x:c r="AG3629" s="53" t="n">
        <x:v>44348</x:v>
      </x:c>
      <x:c r="AH3629" s="50" t="str">
        <x:v>S100W06A</x:v>
      </x:c>
      <x:c r="AI3629" s="50"/>
      <x:c r="AJ3629" s="50"/>
      <x:c r="AK3629" s="53" t="n">
        <x:v>45747</x:v>
      </x:c>
      <x:c r="AL3629" s="50"/>
      <x:c r="AM3629" s="51" t="n">
        <x:v>152921372</x:v>
      </x:c>
      <x:c r="AN3629" s="51" t="n">
        <x:v>2039</x:v>
      </x:c>
      <x:c r="AO3629" s="51" t="n">
        <x:f>IFERROR(AM3629*AN3629,"")</x:f>
        <x:v>311806677508</x:v>
      </x:c>
      <x:c r="AP3629" s="56" t="str">
        <x:f>IFERROR(AO3629/(K3629*1000000),"")</x:f>
      </x:c>
      <x:c r="AQ3629" s="57" t="n">
        <x:v>1159192645</x:v>
      </x:c>
      <x:c r="AR3629" s="52" t="n">
        <x:v>0.3050334801706557</x:v>
      </x:c>
      <x:c r="AS3629" s="52" t="n">
        <x:v>-0.3027143517631464</x:v>
      </x:c>
      <x:c r="AT3629" s="55" t="b">
        <x:v>1</x:v>
      </x:c>
      <x:c r="AU3629" s="50"/>
      <x:c r="AV3629" s="58" t="n">
        <x:v>-0.012466442618233</x:v>
      </x:c>
      <x:c r="AW3629" s="50" t="n">
        <x:v>1972</x:v>
      </x:c>
      <x:c r="AX3629" s="50" t="str">
        <x:v>Core Moat</x:v>
      </x:c>
      <x:c r="AY3629" s="50" t="str">
        <x:v>目立つ機械的警告なし（定性確認は別途必要）</x:v>
      </x:c>
      <x:c r="AZ3629" s="59" t="str">
        <x:v>2025-06-20 09:30</x:v>
      </x:c>
      <x:c r="BA3629" s="53" t="n">
        <x:v>30590</x:v>
      </x:c>
      <x:c r="BB3629" s="50"/>
      <x:c r="BC3629" s="50"/>
      <x:c r="BD3629" s="50" t="str">
        <x:v>TOPIX Small 1</x:v>
      </x:c>
    </x:row>
    <x:row r="3630">
      <x:c r="A3630" s="50" t="n">
        <x:v>3629</x:v>
      </x:c>
      <x:c r="B3630" s="50" t="str">
        <x:v>8383</x:v>
      </x:c>
      <x:c r="C3630" s="50" t="str">
        <x:v>8383.T</x:v>
      </x:c>
      <x:c r="D3630" s="50" t="str">
        <x:v>THE TOTTORI BANK,LTD.</x:v>
      </x:c>
      <x:c r="E3630" s="50" t="str">
        <x:v>Standard Market(Domestic)</x:v>
      </x:c>
      <x:c r="F3630" s="50" t="str">
        <x:v>Banks</x:v>
      </x:c>
      <x:c r="G3630" s="51"/>
      <x:c r="H3630" s="51"/>
      <x:c r="I3630" s="51"/>
      <x:c r="J3630" s="51"/>
      <x:c r="K3630" s="51"/>
      <x:c r="L3630" s="52" t="str">
        <x:f>IFERROR(H3630/G3630-1,"")</x:f>
      </x:c>
      <x:c r="M3630" s="52" t="str">
        <x:f>IFERROR(I3630/H3630-1,"")</x:f>
      </x:c>
      <x:c r="N3630" s="52" t="str">
        <x:f>IFERROR(J3630/I3630-1,"")</x:f>
      </x:c>
      <x:c r="O3630" s="52" t="str">
        <x:f>IFERROR(K3630/J3630-1,"")</x:f>
      </x:c>
      <x:c r="P3630" s="52" t="str">
        <x:f>IFERROR((K3630/G3630)^(1/4)-1,"")</x:f>
      </x:c>
      <x:c r="Q3630" s="51"/>
      <x:c r="R3630" s="52" t="str">
        <x:f>IFERROR(Q3630/K3630,"")</x:f>
      </x:c>
      <x:c r="S3630" s="53" t="n">
        <x:v>35412</x:v>
      </x:c>
      <x:c r="T3630" s="50" t="str">
        <x:v>EDINET_company_history</x:v>
      </x:c>
      <x:c r="U3630" s="50" t="str">
        <x:v>鳥取銀行従業員持株会</x:v>
      </x:c>
      <x:c r="V3630" s="54" t="n">
        <x:v>0.0321</x:v>
      </x:c>
      <x:c r="W3630" s="50" t="str">
        <x:v>平 井 耕 司 / 入 江 到</x:v>
      </x:c>
      <x:c r="X3630" s="50" t="b">
        <x:f>AND(COUNT(L3630:O3630)=4,L3630&gt;='設定'!$B$6,M3630&gt;='設定'!$B$6,N3630&gt;='設定'!$B$6,O3630&gt;='設定'!$B$6)</x:f>
        <x:v>0</x:v>
      </x:c>
      <x:c r="Y3630" s="50" t="b">
        <x:f>AND(COUNT(G3630:K3630)=5,P3630&gt;='設定'!$B$7)</x:f>
        <x:v>0</x:v>
      </x:c>
      <x:c r="Z3630" s="50" t="b">
        <x:f>AND(ISNUMBER(R3630),R3630&gt;='設定'!$B$8)</x:f>
        <x:v>0</x:v>
      </x:c>
      <x:c r="AA3630" s="50" t="b">
        <x:f>AND(ISNUMBER(S3630),S3630&gt;=DATE(YEAR('設定'!$B$10)-'設定'!$B$9,MONTH('設定'!$B$10),DAY('設定'!$B$10)))</x:f>
        <x:v>0</x:v>
      </x:c>
      <x:c r="AB3630" s="55" t="b">
        <x:v>0</x:v>
      </x:c>
      <x:c r="AC3630" s="55" t="b">
        <x:v>0</x:v>
      </x:c>
      <x:c r="AD3630" s="50" t="n">
        <x:f>IF(X3630,1,0)+IF(Z3630,1,0)+IF(AA3630,1,0)+IF(AB3630,1,0)</x:f>
        <x:v>0</x:v>
      </x:c>
      <x:c r="AE3630" s="50" t="n">
        <x:f>IF(Y3630,1,0)+IF(Z3630,1,0)+IF(AA3630,1,0)+IF(AB3630,1,0)</x:f>
        <x:v>0</x:v>
      </x:c>
      <x:c r="AF3630" s="50" t="n">
        <x:f>IF(Y3630,1,0)+IF(Z3630,1,0)+IF(AA3630,1,0)+IF(AC3630,1,0)</x:f>
        <x:v>0</x:v>
      </x:c>
      <x:c r="AG3630" s="53" t="n">
        <x:v>44348</x:v>
      </x:c>
      <x:c r="AH3630" s="50" t="str">
        <x:v>S100W213</x:v>
      </x:c>
      <x:c r="AI3630" s="50"/>
      <x:c r="AJ3630" s="50"/>
      <x:c r="AK3630" s="53" t="n">
        <x:v>45747</x:v>
      </x:c>
      <x:c r="AL3630" s="50"/>
      <x:c r="AM3630" s="51" t="n">
        <x:v>9359838</x:v>
      </x:c>
      <x:c r="AN3630" s="51" t="n">
        <x:v>1446</x:v>
      </x:c>
      <x:c r="AO3630" s="51" t="n">
        <x:f>IFERROR(AM3630*AN3630,"")</x:f>
        <x:v>13534325748</x:v>
      </x:c>
      <x:c r="AP3630" s="56" t="str">
        <x:f>IFERROR(AO3630/(K3630*1000000),"")</x:f>
      </x:c>
      <x:c r="AQ3630" s="57" t="n">
        <x:v>54549523.333333336</x:v>
      </x:c>
      <x:c r="AR3630" s="52" t="n">
        <x:v>0.205489697418661</x:v>
      </x:c>
      <x:c r="AS3630" s="52" t="n">
        <x:v>-0.2747208865260494</x:v>
      </x:c>
      <x:c r="AT3630" s="55" t="b">
        <x:v>1</x:v>
      </x:c>
      <x:c r="AU3630" s="50"/>
      <x:c r="AV3630" s="58" t="n">
        <x:v>-0.1027213559896728</x:v>
      </x:c>
      <x:c r="AW3630" s="50" t="n">
        <x:v>2620</x:v>
      </x:c>
      <x:c r="AX3630" s="50" t="str">
        <x:v>Transformation Moat</x:v>
      </x:c>
      <x:c r="AY3630" s="50" t="str">
        <x:v>目立つ機械的警告なし（定性確認は別途必要）</x:v>
      </x:c>
      <x:c r="AZ3630" s="59" t="str">
        <x:v>2025-06-24 10:16</x:v>
      </x:c>
      <x:c r="BA3630" s="53" t="n">
        <x:v>35412</x:v>
      </x:c>
      <x:c r="BB3630" s="50"/>
      <x:c r="BC3630" s="50"/>
      <x:c r="BD3630" s="50"/>
    </x:row>
    <x:row r="3631">
      <x:c r="A3631" s="50" t="n">
        <x:v>3630</x:v>
      </x:c>
      <x:c r="B3631" s="50" t="str">
        <x:v>8386</x:v>
      </x:c>
      <x:c r="C3631" s="50" t="str">
        <x:v>8386.T</x:v>
      </x:c>
      <x:c r="D3631" s="50" t="str">
        <x:v>The Hyakujushi Bank,Ltd.</x:v>
      </x:c>
      <x:c r="E3631" s="50" t="str">
        <x:v>Prime Market (Domestic)</x:v>
      </x:c>
      <x:c r="F3631" s="50" t="str">
        <x:v>Banks</x:v>
      </x:c>
      <x:c r="G3631" s="51"/>
      <x:c r="H3631" s="51"/>
      <x:c r="I3631" s="51"/>
      <x:c r="J3631" s="51"/>
      <x:c r="K3631" s="51"/>
      <x:c r="L3631" s="52" t="str">
        <x:f>IFERROR(H3631/G3631-1,"")</x:f>
      </x:c>
      <x:c r="M3631" s="52" t="str">
        <x:f>IFERROR(I3631/H3631-1,"")</x:f>
      </x:c>
      <x:c r="N3631" s="52" t="str">
        <x:f>IFERROR(J3631/I3631-1,"")</x:f>
      </x:c>
      <x:c r="O3631" s="52" t="str">
        <x:f>IFERROR(K3631/J3631-1,"")</x:f>
      </x:c>
      <x:c r="P3631" s="52" t="str">
        <x:f>IFERROR((K3631/G3631)^(1/4)-1,"")</x:f>
      </x:c>
      <x:c r="Q3631" s="51"/>
      <x:c r="R3631" s="52" t="str">
        <x:f>IFERROR(Q3631/K3631,"")</x:f>
      </x:c>
      <x:c r="S3631" s="53" t="n">
        <x:v>26573</x:v>
      </x:c>
      <x:c r="T3631" s="50" t="str">
        <x:v>EDINET_company_history</x:v>
      </x:c>
      <x:c r="U3631" s="50" t="str">
        <x:v>日本マスタートラスト信託銀行株式会社（信託口）</x:v>
      </x:c>
      <x:c r="V3631" s="54" t="n">
        <x:v>0.0956</x:v>
      </x:c>
      <x:c r="W3631" s="50" t="str">
        <x:v>森 匡 史 / 豊 嶋 正 和 / 多 田 和 仁</x:v>
      </x:c>
      <x:c r="X3631" s="50" t="b">
        <x:f>AND(COUNT(L3631:O3631)=4,L3631&gt;='設定'!$B$6,M3631&gt;='設定'!$B$6,N3631&gt;='設定'!$B$6,O3631&gt;='設定'!$B$6)</x:f>
        <x:v>0</x:v>
      </x:c>
      <x:c r="Y3631" s="50" t="b">
        <x:f>AND(COUNT(G3631:K3631)=5,P3631&gt;='設定'!$B$7)</x:f>
        <x:v>0</x:v>
      </x:c>
      <x:c r="Z3631" s="50" t="b">
        <x:f>AND(ISNUMBER(R3631),R3631&gt;='設定'!$B$8)</x:f>
        <x:v>0</x:v>
      </x:c>
      <x:c r="AA3631" s="50" t="b">
        <x:f>AND(ISNUMBER(S3631),S3631&gt;=DATE(YEAR('設定'!$B$10)-'設定'!$B$9,MONTH('設定'!$B$10),DAY('設定'!$B$10)))</x:f>
        <x:v>0</x:v>
      </x:c>
      <x:c r="AB3631" s="55" t="b">
        <x:v>0</x:v>
      </x:c>
      <x:c r="AC3631" s="55" t="b">
        <x:v>0</x:v>
      </x:c>
      <x:c r="AD3631" s="50" t="n">
        <x:f>IF(X3631,1,0)+IF(Z3631,1,0)+IF(AA3631,1,0)+IF(AB3631,1,0)</x:f>
        <x:v>0</x:v>
      </x:c>
      <x:c r="AE3631" s="50" t="n">
        <x:f>IF(Y3631,1,0)+IF(Z3631,1,0)+IF(AA3631,1,0)+IF(AB3631,1,0)</x:f>
        <x:v>0</x:v>
      </x:c>
      <x:c r="AF3631" s="50" t="n">
        <x:f>IF(Y3631,1,0)+IF(Z3631,1,0)+IF(AA3631,1,0)+IF(AC3631,1,0)</x:f>
        <x:v>0</x:v>
      </x:c>
      <x:c r="AG3631" s="53" t="n">
        <x:v>44348</x:v>
      </x:c>
      <x:c r="AH3631" s="50" t="str">
        <x:v>S100W116</x:v>
      </x:c>
      <x:c r="AI3631" s="50"/>
      <x:c r="AJ3631" s="50"/>
      <x:c r="AK3631" s="53" t="n">
        <x:v>45747</x:v>
      </x:c>
      <x:c r="AL3631" s="50"/>
      <x:c r="AM3631" s="51" t="n">
        <x:v>28420400</x:v>
      </x:c>
      <x:c r="AN3631" s="51" t="n">
        <x:v>2413</x:v>
      </x:c>
      <x:c r="AO3631" s="51" t="n">
        <x:f>IFERROR(AM3631*AN3631,"")</x:f>
        <x:v>68578425200</x:v>
      </x:c>
      <x:c r="AP3631" s="56" t="str">
        <x:f>IFERROR(AO3631/(K3631*1000000),"")</x:f>
      </x:c>
      <x:c r="AQ3631" s="57" t="n">
        <x:v>1011454563.3333334</x:v>
      </x:c>
      <x:c r="AR3631" s="52" t="n">
        <x:v>0.3141401557763476</x:v>
      </x:c>
      <x:c r="AS3631" s="52" t="n">
        <x:v>-0.3015558600491731</x:v>
      </x:c>
      <x:c r="AT3631" s="55" t="b">
        <x:v>1</x:v>
      </x:c>
      <x:c r="AU3631" s="50"/>
      <x:c r="AV3631" s="58" t="n">
        <x:v>0.148943584422091</x:v>
      </x:c>
      <x:c r="AW3631" s="50" t="n">
        <x:v>949</x:v>
      </x:c>
      <x:c r="AX3631" s="50" t="str">
        <x:v>Core Moat</x:v>
      </x:c>
      <x:c r="AY3631" s="50" t="str">
        <x:v>目立つ機械的警告なし（定性確認は別途必要）</x:v>
      </x:c>
      <x:c r="AZ3631" s="59" t="str">
        <x:v>2025-06-24 11:01</x:v>
      </x:c>
      <x:c r="BA3631" s="53" t="n">
        <x:v>26573</x:v>
      </x:c>
      <x:c r="BB3631" s="50"/>
      <x:c r="BC3631" s="50"/>
      <x:c r="BD3631" s="50" t="str">
        <x:v>TOPIX Small 1</x:v>
      </x:c>
    </x:row>
    <x:row r="3632">
      <x:c r="A3632" s="50" t="n">
        <x:v>3631</x:v>
      </x:c>
      <x:c r="B3632" s="50" t="str">
        <x:v>8387</x:v>
      </x:c>
      <x:c r="C3632" s="50" t="str">
        <x:v>8387.T</x:v>
      </x:c>
      <x:c r="D3632" s="50" t="str">
        <x:v>The Shikoku Bank, Ltd.</x:v>
      </x:c>
      <x:c r="E3632" s="50" t="str">
        <x:v>Prime Market (Domestic)</x:v>
      </x:c>
      <x:c r="F3632" s="50" t="str">
        <x:v>Banks</x:v>
      </x:c>
      <x:c r="G3632" s="51"/>
      <x:c r="H3632" s="51"/>
      <x:c r="I3632" s="51"/>
      <x:c r="J3632" s="51"/>
      <x:c r="K3632" s="51"/>
      <x:c r="L3632" s="52" t="str">
        <x:f>IFERROR(H3632/G3632-1,"")</x:f>
      </x:c>
      <x:c r="M3632" s="52" t="str">
        <x:f>IFERROR(I3632/H3632-1,"")</x:f>
      </x:c>
      <x:c r="N3632" s="52" t="str">
        <x:f>IFERROR(J3632/I3632-1,"")</x:f>
      </x:c>
      <x:c r="O3632" s="52" t="str">
        <x:f>IFERROR(K3632/J3632-1,"")</x:f>
      </x:c>
      <x:c r="P3632" s="52" t="str">
        <x:f>IFERROR((K3632/G3632)^(1/4)-1,"")</x:f>
      </x:c>
      <x:c r="Q3632" s="51"/>
      <x:c r="R3632" s="52" t="str">
        <x:f>IFERROR(Q3632/K3632,"")</x:f>
      </x:c>
      <x:c r="S3632" s="53" t="n">
        <x:v>26756</x:v>
      </x:c>
      <x:c r="T3632" s="50" t="str">
        <x:v>EDINET_company_history</x:v>
      </x:c>
      <x:c r="U3632" s="50" t="str">
        <x:v>日本マスタートラスト信託銀行株式会社(信託口)</x:v>
      </x:c>
      <x:c r="V3632" s="54" t="n">
        <x:v>0.0897</x:v>
      </x:c>
      <x:c r="W3632" s="50" t="str">
        <x:v>山元 文明 / 小林 達司</x:v>
      </x:c>
      <x:c r="X3632" s="50" t="b">
        <x:f>AND(COUNT(L3632:O3632)=4,L3632&gt;='設定'!$B$6,M3632&gt;='設定'!$B$6,N3632&gt;='設定'!$B$6,O3632&gt;='設定'!$B$6)</x:f>
        <x:v>0</x:v>
      </x:c>
      <x:c r="Y3632" s="50" t="b">
        <x:f>AND(COUNT(G3632:K3632)=5,P3632&gt;='設定'!$B$7)</x:f>
        <x:v>0</x:v>
      </x:c>
      <x:c r="Z3632" s="50" t="b">
        <x:f>AND(ISNUMBER(R3632),R3632&gt;='設定'!$B$8)</x:f>
        <x:v>0</x:v>
      </x:c>
      <x:c r="AA3632" s="50" t="b">
        <x:f>AND(ISNUMBER(S3632),S3632&gt;=DATE(YEAR('設定'!$B$10)-'設定'!$B$9,MONTH('設定'!$B$10),DAY('設定'!$B$10)))</x:f>
        <x:v>0</x:v>
      </x:c>
      <x:c r="AB3632" s="55" t="b">
        <x:v>0</x:v>
      </x:c>
      <x:c r="AC3632" s="55" t="b">
        <x:v>0</x:v>
      </x:c>
      <x:c r="AD3632" s="50" t="n">
        <x:f>IF(X3632,1,0)+IF(Z3632,1,0)+IF(AA3632,1,0)+IF(AB3632,1,0)</x:f>
        <x:v>0</x:v>
      </x:c>
      <x:c r="AE3632" s="50" t="n">
        <x:f>IF(Y3632,1,0)+IF(Z3632,1,0)+IF(AA3632,1,0)+IF(AB3632,1,0)</x:f>
        <x:v>0</x:v>
      </x:c>
      <x:c r="AF3632" s="50" t="n">
        <x:f>IF(Y3632,1,0)+IF(Z3632,1,0)+IF(AA3632,1,0)+IF(AC3632,1,0)</x:f>
        <x:v>0</x:v>
      </x:c>
      <x:c r="AG3632" s="53" t="n">
        <x:v>44348</x:v>
      </x:c>
      <x:c r="AH3632" s="50" t="str">
        <x:v>S100VYQS</x:v>
      </x:c>
      <x:c r="AI3632" s="50"/>
      <x:c r="AJ3632" s="50"/>
      <x:c r="AK3632" s="53" t="n">
        <x:v>45747</x:v>
      </x:c>
      <x:c r="AL3632" s="50"/>
      <x:c r="AM3632" s="51" t="n">
        <x:v>41860500</x:v>
      </x:c>
      <x:c r="AN3632" s="51" t="n">
        <x:v>2681</x:v>
      </x:c>
      <x:c r="AO3632" s="51" t="n">
        <x:f>IFERROR(AM3632*AN3632,"")</x:f>
        <x:v>112228000500</x:v>
      </x:c>
      <x:c r="AP3632" s="56" t="str">
        <x:f>IFERROR(AO3632/(K3632*1000000),"")</x:f>
      </x:c>
      <x:c r="AQ3632" s="57" t="n">
        <x:v>394166033.3333333</x:v>
      </x:c>
      <x:c r="AR3632" s="52" t="n">
        <x:v>0.270783665284821</x:v>
      </x:c>
      <x:c r="AS3632" s="52" t="n">
        <x:v>-0.2581818395177231</x:v>
      </x:c>
      <x:c r="AT3632" s="55" t="b">
        <x:v>1</x:v>
      </x:c>
      <x:c r="AU3632" s="50"/>
      <x:c r="AV3632" s="58" t="n">
        <x:v>0.1348290607520773</x:v>
      </x:c>
      <x:c r="AW3632" s="50" t="n">
        <x:v>1036</x:v>
      </x:c>
      <x:c r="AX3632" s="50" t="str">
        <x:v>Core Moat</x:v>
      </x:c>
      <x:c r="AY3632" s="50" t="str">
        <x:v>目立つ機械的警告なし（定性確認は別途必要）</x:v>
      </x:c>
      <x:c r="AZ3632" s="59" t="str">
        <x:v>2025-06-19 12:05</x:v>
      </x:c>
      <x:c r="BA3632" s="53" t="n">
        <x:v>26756</x:v>
      </x:c>
      <x:c r="BB3632" s="50"/>
      <x:c r="BC3632" s="50"/>
      <x:c r="BD3632" s="50" t="str">
        <x:v>TOPIX Small 2</x:v>
      </x:c>
    </x:row>
    <x:row r="3633">
      <x:c r="A3633" s="50" t="n">
        <x:v>3632</x:v>
      </x:c>
      <x:c r="B3633" s="50" t="str">
        <x:v>8388</x:v>
      </x:c>
      <x:c r="C3633" s="50" t="str">
        <x:v>8388.T</x:v>
      </x:c>
      <x:c r="D3633" s="50" t="str">
        <x:v>The Awa Bank,Ltd.</x:v>
      </x:c>
      <x:c r="E3633" s="50" t="str">
        <x:v>Prime Market (Domestic)</x:v>
      </x:c>
      <x:c r="F3633" s="50" t="str">
        <x:v>Banks</x:v>
      </x:c>
      <x:c r="G3633" s="51"/>
      <x:c r="H3633" s="51"/>
      <x:c r="I3633" s="51"/>
      <x:c r="J3633" s="51"/>
      <x:c r="K3633" s="51"/>
      <x:c r="L3633" s="52" t="str">
        <x:f>IFERROR(H3633/G3633-1,"")</x:f>
      </x:c>
      <x:c r="M3633" s="52" t="str">
        <x:f>IFERROR(I3633/H3633-1,"")</x:f>
      </x:c>
      <x:c r="N3633" s="52" t="str">
        <x:f>IFERROR(J3633/I3633-1,"")</x:f>
      </x:c>
      <x:c r="O3633" s="52" t="str">
        <x:f>IFERROR(K3633/J3633-1,"")</x:f>
      </x:c>
      <x:c r="P3633" s="52" t="str">
        <x:f>IFERROR((K3633/G3633)^(1/4)-1,"")</x:f>
      </x:c>
      <x:c r="Q3633" s="51"/>
      <x:c r="R3633" s="52" t="str">
        <x:f>IFERROR(Q3633/K3633,"")</x:f>
      </x:c>
      <x:c r="S3633" s="53" t="n">
        <x:v>26755</x:v>
      </x:c>
      <x:c r="T3633" s="50" t="str">
        <x:v>EDINET_company_history</x:v>
      </x:c>
      <x:c r="U3633" s="50" t="str">
        <x:v>日本マスタートラスト信託銀行株式会社（信託口）</x:v>
      </x:c>
      <x:c r="V3633" s="54" t="n">
        <x:v>0.0831</x:v>
      </x:c>
      <x:c r="W3633" s="50" t="str">
        <x:v>長 岡 奨 / 福 永 丈 久</x:v>
      </x:c>
      <x:c r="X3633" s="50" t="b">
        <x:f>AND(COUNT(L3633:O3633)=4,L3633&gt;='設定'!$B$6,M3633&gt;='設定'!$B$6,N3633&gt;='設定'!$B$6,O3633&gt;='設定'!$B$6)</x:f>
        <x:v>0</x:v>
      </x:c>
      <x:c r="Y3633" s="50" t="b">
        <x:f>AND(COUNT(G3633:K3633)=5,P3633&gt;='設定'!$B$7)</x:f>
        <x:v>0</x:v>
      </x:c>
      <x:c r="Z3633" s="50" t="b">
        <x:f>AND(ISNUMBER(R3633),R3633&gt;='設定'!$B$8)</x:f>
        <x:v>0</x:v>
      </x:c>
      <x:c r="AA3633" s="50" t="b">
        <x:f>AND(ISNUMBER(S3633),S3633&gt;=DATE(YEAR('設定'!$B$10)-'設定'!$B$9,MONTH('設定'!$B$10),DAY('設定'!$B$10)))</x:f>
        <x:v>0</x:v>
      </x:c>
      <x:c r="AB3633" s="55" t="b">
        <x:v>0</x:v>
      </x:c>
      <x:c r="AC3633" s="55" t="b">
        <x:v>0</x:v>
      </x:c>
      <x:c r="AD3633" s="50" t="n">
        <x:f>IF(X3633,1,0)+IF(Z3633,1,0)+IF(AA3633,1,0)+IF(AB3633,1,0)</x:f>
        <x:v>0</x:v>
      </x:c>
      <x:c r="AE3633" s="50" t="n">
        <x:f>IF(Y3633,1,0)+IF(Z3633,1,0)+IF(AA3633,1,0)+IF(AB3633,1,0)</x:f>
        <x:v>0</x:v>
      </x:c>
      <x:c r="AF3633" s="50" t="n">
        <x:f>IF(Y3633,1,0)+IF(Z3633,1,0)+IF(AA3633,1,0)+IF(AC3633,1,0)</x:f>
        <x:v>0</x:v>
      </x:c>
      <x:c r="AG3633" s="53" t="n">
        <x:v>44348</x:v>
      </x:c>
      <x:c r="AH3633" s="50" t="str">
        <x:v>S100W01T</x:v>
      </x:c>
      <x:c r="AI3633" s="50"/>
      <x:c r="AJ3633" s="50"/>
      <x:c r="AK3633" s="53" t="n">
        <x:v>45747</x:v>
      </x:c>
      <x:c r="AL3633" s="50"/>
      <x:c r="AM3633" s="51" t="n">
        <x:v>39870000</x:v>
      </x:c>
      <x:c r="AN3633" s="51" t="n">
        <x:v>6510</x:v>
      </x:c>
      <x:c r="AO3633" s="51" t="n">
        <x:f>IFERROR(AM3633*AN3633,"")</x:f>
        <x:v>259553700000</x:v>
      </x:c>
      <x:c r="AP3633" s="56" t="str">
        <x:f>IFERROR(AO3633/(K3633*1000000),"")</x:f>
      </x:c>
      <x:c r="AQ3633" s="57" t="n">
        <x:v>623375116.6666666</x:v>
      </x:c>
      <x:c r="AR3633" s="52" t="n">
        <x:v>0.2915570981642753</x:v>
      </x:c>
      <x:c r="AS3633" s="52" t="n">
        <x:v>-0.2417302982312427</x:v>
      </x:c>
      <x:c r="AT3633" s="55" t="b">
        <x:v>1</x:v>
      </x:c>
      <x:c r="AU3633" s="50"/>
      <x:c r="AV3633" s="58" t="n">
        <x:v>0.1343489541082022</x:v>
      </x:c>
      <x:c r="AW3633" s="50" t="n">
        <x:v>1043</x:v>
      </x:c>
      <x:c r="AX3633" s="50" t="str">
        <x:v>Core Moat</x:v>
      </x:c>
      <x:c r="AY3633" s="50" t="str">
        <x:v>目立つ機械的警告なし（定性確認は別途必要）</x:v>
      </x:c>
      <x:c r="AZ3633" s="59" t="str">
        <x:v>2025-06-20 13:44</x:v>
      </x:c>
      <x:c r="BA3633" s="53" t="n">
        <x:v>26755</x:v>
      </x:c>
      <x:c r="BB3633" s="50"/>
      <x:c r="BC3633" s="50"/>
      <x:c r="BD3633" s="50" t="str">
        <x:v>TOPIX Small 1</x:v>
      </x:c>
    </x:row>
    <x:row r="3634">
      <x:c r="A3634" s="50" t="n">
        <x:v>3633</x:v>
      </x:c>
      <x:c r="B3634" s="50" t="str">
        <x:v>8392</x:v>
      </x:c>
      <x:c r="C3634" s="50" t="str">
        <x:v>8392.T</x:v>
      </x:c>
      <x:c r="D3634" s="50" t="str">
        <x:v>THE OITA BANK,LTD.</x:v>
      </x:c>
      <x:c r="E3634" s="50" t="str">
        <x:v>Prime Market (Domestic)</x:v>
      </x:c>
      <x:c r="F3634" s="50" t="str">
        <x:v>Banks</x:v>
      </x:c>
      <x:c r="G3634" s="51"/>
      <x:c r="H3634" s="51"/>
      <x:c r="I3634" s="51"/>
      <x:c r="J3634" s="51"/>
      <x:c r="K3634" s="51"/>
      <x:c r="L3634" s="52" t="str">
        <x:f>IFERROR(H3634/G3634-1,"")</x:f>
      </x:c>
      <x:c r="M3634" s="52" t="str">
        <x:f>IFERROR(I3634/H3634-1,"")</x:f>
      </x:c>
      <x:c r="N3634" s="52" t="str">
        <x:f>IFERROR(J3634/I3634-1,"")</x:f>
      </x:c>
      <x:c r="O3634" s="52" t="str">
        <x:f>IFERROR(K3634/J3634-1,"")</x:f>
      </x:c>
      <x:c r="P3634" s="52" t="str">
        <x:f>IFERROR((K3634/G3634)^(1/4)-1,"")</x:f>
      </x:c>
      <x:c r="Q3634" s="51"/>
      <x:c r="R3634" s="52" t="str">
        <x:f>IFERROR(Q3634/K3634,"")</x:f>
      </x:c>
      <x:c r="S3634" s="53" t="n">
        <x:v>26755</x:v>
      </x:c>
      <x:c r="T3634" s="50" t="str">
        <x:v>EDINET_company_history</x:v>
      </x:c>
      <x:c r="U3634" s="50" t="str">
        <x:v>日本マスタートラスト信託銀行株式会社(信託口）</x:v>
      </x:c>
      <x:c r="V3634" s="54" t="n">
        <x:v>0.1021</x:v>
      </x:c>
      <x:c r="W3634" s="50" t="str">
        <x:v>後 藤 富一郎 / 高 橋 靖 英</x:v>
      </x:c>
      <x:c r="X3634" s="50" t="b">
        <x:f>AND(COUNT(L3634:O3634)=4,L3634&gt;='設定'!$B$6,M3634&gt;='設定'!$B$6,N3634&gt;='設定'!$B$6,O3634&gt;='設定'!$B$6)</x:f>
        <x:v>0</x:v>
      </x:c>
      <x:c r="Y3634" s="50" t="b">
        <x:f>AND(COUNT(G3634:K3634)=5,P3634&gt;='設定'!$B$7)</x:f>
        <x:v>0</x:v>
      </x:c>
      <x:c r="Z3634" s="50" t="b">
        <x:f>AND(ISNUMBER(R3634),R3634&gt;='設定'!$B$8)</x:f>
        <x:v>0</x:v>
      </x:c>
      <x:c r="AA3634" s="50" t="b">
        <x:f>AND(ISNUMBER(S3634),S3634&gt;=DATE(YEAR('設定'!$B$10)-'設定'!$B$9,MONTH('設定'!$B$10),DAY('設定'!$B$10)))</x:f>
        <x:v>0</x:v>
      </x:c>
      <x:c r="AB3634" s="55" t="b">
        <x:v>0</x:v>
      </x:c>
      <x:c r="AC3634" s="55" t="b">
        <x:v>0</x:v>
      </x:c>
      <x:c r="AD3634" s="50" t="n">
        <x:f>IF(X3634,1,0)+IF(Z3634,1,0)+IF(AA3634,1,0)+IF(AB3634,1,0)</x:f>
        <x:v>0</x:v>
      </x:c>
      <x:c r="AE3634" s="50" t="n">
        <x:f>IF(Y3634,1,0)+IF(Z3634,1,0)+IF(AA3634,1,0)+IF(AB3634,1,0)</x:f>
        <x:v>0</x:v>
      </x:c>
      <x:c r="AF3634" s="50" t="n">
        <x:f>IF(Y3634,1,0)+IF(Z3634,1,0)+IF(AA3634,1,0)+IF(AC3634,1,0)</x:f>
        <x:v>0</x:v>
      </x:c>
      <x:c r="AG3634" s="53" t="n">
        <x:v>44348</x:v>
      </x:c>
      <x:c r="AH3634" s="50" t="str">
        <x:v>S100VYMF</x:v>
      </x:c>
      <x:c r="AI3634" s="50"/>
      <x:c r="AJ3634" s="50"/>
      <x:c r="AK3634" s="53" t="n">
        <x:v>45747</x:v>
      </x:c>
      <x:c r="AL3634" s="50"/>
      <x:c r="AM3634" s="51" t="n">
        <x:v>15379034</x:v>
      </x:c>
      <x:c r="AN3634" s="51" t="n">
        <x:v>2131</x:v>
      </x:c>
      <x:c r="AO3634" s="51" t="n">
        <x:f>IFERROR(AM3634*AN3634,"")</x:f>
        <x:v>32772721454</x:v>
      </x:c>
      <x:c r="AP3634" s="56" t="str">
        <x:f>IFERROR(AO3634/(K3634*1000000),"")</x:f>
      </x:c>
      <x:c r="AQ3634" s="57" t="n">
        <x:v>778816743.3333334</x:v>
      </x:c>
      <x:c r="AR3634" s="52" t="n">
        <x:v>0.3160881945693617</x:v>
      </x:c>
      <x:c r="AS3634" s="52" t="n">
        <x:v>-0.2865921309374095</x:v>
      </x:c>
      <x:c r="AT3634" s="55" t="b">
        <x:v>1</x:v>
      </x:c>
      <x:c r="AU3634" s="50"/>
      <x:c r="AV3634" s="58" t="n">
        <x:v>0.2444433506805348</x:v>
      </x:c>
      <x:c r="AW3634" s="50" t="n">
        <x:v>567</x:v>
      </x:c>
      <x:c r="AX3634" s="50" t="str">
        <x:v>Core Moat</x:v>
      </x:c>
      <x:c r="AY3634" s="50" t="str">
        <x:v>目立つ機械的警告なし（定性確認は別途必要）</x:v>
      </x:c>
      <x:c r="AZ3634" s="59" t="str">
        <x:v>2025-06-18 11:34</x:v>
      </x:c>
      <x:c r="BA3634" s="53" t="n">
        <x:v>26755</x:v>
      </x:c>
      <x:c r="BB3634" s="50"/>
      <x:c r="BC3634" s="50"/>
      <x:c r="BD3634" s="50" t="str">
        <x:v>TOPIX Small 2</x:v>
      </x:c>
    </x:row>
    <x:row r="3635">
      <x:c r="A3635" s="50" t="n">
        <x:v>3634</x:v>
      </x:c>
      <x:c r="B3635" s="50" t="str">
        <x:v>8393</x:v>
      </x:c>
      <x:c r="C3635" s="50" t="str">
        <x:v>8393.T</x:v>
      </x:c>
      <x:c r="D3635" s="50" t="str">
        <x:v>The Miyazaki Bank,Ltd.</x:v>
      </x:c>
      <x:c r="E3635" s="50" t="str">
        <x:v>Prime Market (Domestic)</x:v>
      </x:c>
      <x:c r="F3635" s="50" t="str">
        <x:v>Banks</x:v>
      </x:c>
      <x:c r="G3635" s="51"/>
      <x:c r="H3635" s="51"/>
      <x:c r="I3635" s="51"/>
      <x:c r="J3635" s="51"/>
      <x:c r="K3635" s="51"/>
      <x:c r="L3635" s="52" t="str">
        <x:f>IFERROR(H3635/G3635-1,"")</x:f>
      </x:c>
      <x:c r="M3635" s="52" t="str">
        <x:f>IFERROR(I3635/H3635-1,"")</x:f>
      </x:c>
      <x:c r="N3635" s="52" t="str">
        <x:f>IFERROR(J3635/I3635-1,"")</x:f>
      </x:c>
      <x:c r="O3635" s="52" t="str">
        <x:f>IFERROR(K3635/J3635-1,"")</x:f>
      </x:c>
      <x:c r="P3635" s="52" t="str">
        <x:f>IFERROR((K3635/G3635)^(1/4)-1,"")</x:f>
      </x:c>
      <x:c r="Q3635" s="51"/>
      <x:c r="R3635" s="52" t="str">
        <x:f>IFERROR(Q3635/K3635,"")</x:f>
      </x:c>
      <x:c r="S3635" s="53" t="n">
        <x:v>27668</x:v>
      </x:c>
      <x:c r="T3635" s="50" t="str">
        <x:v>EDINET_company_history</x:v>
      </x:c>
      <x:c r="U3635" s="50" t="str">
        <x:v>日本マスタートラスト信託銀行株式会社（信託口）</x:v>
      </x:c>
      <x:c r="V3635" s="54" t="n">
        <x:v>0.1016</x:v>
      </x:c>
      <x:c r="W3635" s="50" t="str">
        <x:v>杉 田 浩 二 / 河 内 克 典</x:v>
      </x:c>
      <x:c r="X3635" s="50" t="b">
        <x:f>AND(COUNT(L3635:O3635)=4,L3635&gt;='設定'!$B$6,M3635&gt;='設定'!$B$6,N3635&gt;='設定'!$B$6,O3635&gt;='設定'!$B$6)</x:f>
        <x:v>0</x:v>
      </x:c>
      <x:c r="Y3635" s="50" t="b">
        <x:f>AND(COUNT(G3635:K3635)=5,P3635&gt;='設定'!$B$7)</x:f>
        <x:v>0</x:v>
      </x:c>
      <x:c r="Z3635" s="50" t="b">
        <x:f>AND(ISNUMBER(R3635),R3635&gt;='設定'!$B$8)</x:f>
        <x:v>0</x:v>
      </x:c>
      <x:c r="AA3635" s="50" t="b">
        <x:f>AND(ISNUMBER(S3635),S3635&gt;=DATE(YEAR('設定'!$B$10)-'設定'!$B$9,MONTH('設定'!$B$10),DAY('設定'!$B$10)))</x:f>
        <x:v>0</x:v>
      </x:c>
      <x:c r="AB3635" s="55" t="b">
        <x:v>0</x:v>
      </x:c>
      <x:c r="AC3635" s="55" t="b">
        <x:v>0</x:v>
      </x:c>
      <x:c r="AD3635" s="50" t="n">
        <x:f>IF(X3635,1,0)+IF(Z3635,1,0)+IF(AA3635,1,0)+IF(AB3635,1,0)</x:f>
        <x:v>0</x:v>
      </x:c>
      <x:c r="AE3635" s="50" t="n">
        <x:f>IF(Y3635,1,0)+IF(Z3635,1,0)+IF(AA3635,1,0)+IF(AB3635,1,0)</x:f>
        <x:v>0</x:v>
      </x:c>
      <x:c r="AF3635" s="50" t="n">
        <x:f>IF(Y3635,1,0)+IF(Z3635,1,0)+IF(AA3635,1,0)+IF(AC3635,1,0)</x:f>
        <x:v>0</x:v>
      </x:c>
      <x:c r="AG3635" s="53" t="n">
        <x:v>44348</x:v>
      </x:c>
      <x:c r="AH3635" s="50" t="str">
        <x:v>S100W59Q</x:v>
      </x:c>
      <x:c r="AI3635" s="50"/>
      <x:c r="AJ3635" s="50"/>
      <x:c r="AK3635" s="53" t="n">
        <x:v>45747</x:v>
      </x:c>
      <x:c r="AL3635" s="50"/>
      <x:c r="AM3635" s="51" t="n">
        <x:v>16986400</x:v>
      </x:c>
      <x:c r="AN3635" s="51" t="n">
        <x:v>1892</x:v>
      </x:c>
      <x:c r="AO3635" s="51" t="n">
        <x:f>IFERROR(AM3635*AN3635,"")</x:f>
        <x:v>32138268800</x:v>
      </x:c>
      <x:c r="AP3635" s="56" t="str">
        <x:f>IFERROR(AO3635/(K3635*1000000),"")</x:f>
      </x:c>
      <x:c r="AQ3635" s="57" t="n">
        <x:v>811837760</x:v>
      </x:c>
      <x:c r="AR3635" s="52" t="n">
        <x:v>0.3047095634384558</x:v>
      </x:c>
      <x:c r="AS3635" s="52" t="n">
        <x:v>-0.2889510074887028</x:v>
      </x:c>
      <x:c r="AT3635" s="55" t="b">
        <x:v>1</x:v>
      </x:c>
      <x:c r="AU3635" s="50"/>
      <x:c r="AV3635" s="58" t="n">
        <x:v>0.2410384412398745</x:v>
      </x:c>
      <x:c r="AW3635" s="50" t="n">
        <x:v>578</x:v>
      </x:c>
      <x:c r="AX3635" s="50" t="str">
        <x:v>Core Moat</x:v>
      </x:c>
      <x:c r="AY3635" s="50" t="str">
        <x:v>目立つ機械的警告なし（定性確認は別途必要）</x:v>
      </x:c>
      <x:c r="AZ3635" s="59" t="str">
        <x:v>2025-06-25 13:17</x:v>
      </x:c>
      <x:c r="BA3635" s="53" t="n">
        <x:v>27668</x:v>
      </x:c>
      <x:c r="BB3635" s="50"/>
      <x:c r="BC3635" s="50"/>
      <x:c r="BD3635" s="50" t="str">
        <x:v>TOPIX Small 2</x:v>
      </x:c>
    </x:row>
    <x:row r="3636">
      <x:c r="A3636" s="50" t="n">
        <x:v>3635</x:v>
      </x:c>
      <x:c r="B3636" s="50" t="str">
        <x:v>8395</x:v>
      </x:c>
      <x:c r="C3636" s="50" t="str">
        <x:v>8395.T</x:v>
      </x:c>
      <x:c r="D3636" s="50" t="str">
        <x:v>THE BANK OF SAGA LTD.</x:v>
      </x:c>
      <x:c r="E3636" s="50" t="str">
        <x:v>Prime Market (Domestic)</x:v>
      </x:c>
      <x:c r="F3636" s="50" t="str">
        <x:v>Banks</x:v>
      </x:c>
      <x:c r="G3636" s="51"/>
      <x:c r="H3636" s="51"/>
      <x:c r="I3636" s="51"/>
      <x:c r="J3636" s="51"/>
      <x:c r="K3636" s="51"/>
      <x:c r="L3636" s="52" t="str">
        <x:f>IFERROR(H3636/G3636-1,"")</x:f>
      </x:c>
      <x:c r="M3636" s="52" t="str">
        <x:f>IFERROR(I3636/H3636-1,"")</x:f>
      </x:c>
      <x:c r="N3636" s="52" t="str">
        <x:f>IFERROR(J3636/I3636-1,"")</x:f>
      </x:c>
      <x:c r="O3636" s="52" t="str">
        <x:f>IFERROR(K3636/J3636-1,"")</x:f>
      </x:c>
      <x:c r="P3636" s="52" t="str">
        <x:f>IFERROR((K3636/G3636)^(1/4)-1,"")</x:f>
      </x:c>
      <x:c r="Q3636" s="51"/>
      <x:c r="R3636" s="52" t="str">
        <x:f>IFERROR(Q3636/K3636,"")</x:f>
      </x:c>
      <x:c r="S3636" s="53" t="n">
        <x:v>27303</x:v>
      </x:c>
      <x:c r="T3636" s="50" t="str">
        <x:v>EDINET_company_history</x:v>
      </x:c>
      <x:c r="U3636" s="50" t="str">
        <x:v>日本マスタートラスト信託銀行株式会社(信託口)</x:v>
      </x:c>
      <x:c r="V3636" s="54" t="n">
        <x:v>0.0885</x:v>
      </x:c>
      <x:c r="W3636" s="50" t="str">
        <x:v>坂 井 秀 明 / 鵜 池 徹</x:v>
      </x:c>
      <x:c r="X3636" s="50" t="b">
        <x:f>AND(COUNT(L3636:O3636)=4,L3636&gt;='設定'!$B$6,M3636&gt;='設定'!$B$6,N3636&gt;='設定'!$B$6,O3636&gt;='設定'!$B$6)</x:f>
        <x:v>0</x:v>
      </x:c>
      <x:c r="Y3636" s="50" t="b">
        <x:f>AND(COUNT(G3636:K3636)=5,P3636&gt;='設定'!$B$7)</x:f>
        <x:v>0</x:v>
      </x:c>
      <x:c r="Z3636" s="50" t="b">
        <x:f>AND(ISNUMBER(R3636),R3636&gt;='設定'!$B$8)</x:f>
        <x:v>0</x:v>
      </x:c>
      <x:c r="AA3636" s="50" t="b">
        <x:f>AND(ISNUMBER(S3636),S3636&gt;=DATE(YEAR('設定'!$B$10)-'設定'!$B$9,MONTH('設定'!$B$10),DAY('設定'!$B$10)))</x:f>
        <x:v>0</x:v>
      </x:c>
      <x:c r="AB3636" s="55" t="b">
        <x:v>0</x:v>
      </x:c>
      <x:c r="AC3636" s="55" t="b">
        <x:v>0</x:v>
      </x:c>
      <x:c r="AD3636" s="50" t="n">
        <x:f>IF(X3636,1,0)+IF(Z3636,1,0)+IF(AA3636,1,0)+IF(AB3636,1,0)</x:f>
        <x:v>0</x:v>
      </x:c>
      <x:c r="AE3636" s="50" t="n">
        <x:f>IF(Y3636,1,0)+IF(Z3636,1,0)+IF(AA3636,1,0)+IF(AB3636,1,0)</x:f>
        <x:v>0</x:v>
      </x:c>
      <x:c r="AF3636" s="50" t="n">
        <x:f>IF(Y3636,1,0)+IF(Z3636,1,0)+IF(AA3636,1,0)+IF(AC3636,1,0)</x:f>
        <x:v>0</x:v>
      </x:c>
      <x:c r="AG3636" s="53" t="n">
        <x:v>44348</x:v>
      </x:c>
      <x:c r="AH3636" s="50" t="str">
        <x:v>S100W553</x:v>
      </x:c>
      <x:c r="AI3636" s="50"/>
      <x:c r="AJ3636" s="50"/>
      <x:c r="AK3636" s="53" t="n">
        <x:v>45747</x:v>
      </x:c>
      <x:c r="AL3636" s="50"/>
      <x:c r="AM3636" s="51" t="n">
        <x:v>16890809</x:v>
      </x:c>
      <x:c r="AN3636" s="51" t="n">
        <x:v>5100</x:v>
      </x:c>
      <x:c r="AO3636" s="51" t="n">
        <x:f>IFERROR(AM3636*AN3636,"")</x:f>
        <x:v>86143125900</x:v>
      </x:c>
      <x:c r="AP3636" s="56" t="str">
        <x:f>IFERROR(AO3636/(K3636*1000000),"")</x:f>
      </x:c>
      <x:c r="AQ3636" s="57" t="n">
        <x:v>267525483.33333337</x:v>
      </x:c>
      <x:c r="AR3636" s="52" t="n">
        <x:v>0.2989065353105435</x:v>
      </x:c>
      <x:c r="AS3636" s="52" t="n">
        <x:v>-0.3697618899500658</x:v>
      </x:c>
      <x:c r="AT3636" s="55" t="b">
        <x:v>1</x:v>
      </x:c>
      <x:c r="AU3636" s="50"/>
      <x:c r="AV3636" s="58" t="n">
        <x:v>0.1235321981321461</x:v>
      </x:c>
      <x:c r="AW3636" s="50" t="n">
        <x:v>1095</x:v>
      </x:c>
      <x:c r="AX3636" s="50" t="str">
        <x:v>Core Moat</x:v>
      </x:c>
      <x:c r="AY3636" s="50" t="str">
        <x:v>目立つ機械的警告なし（定性確認は別途必要）</x:v>
      </x:c>
      <x:c r="AZ3636" s="59" t="str">
        <x:v>2025-06-26 14:58</x:v>
      </x:c>
      <x:c r="BA3636" s="53" t="n">
        <x:v>27303</x:v>
      </x:c>
      <x:c r="BB3636" s="50"/>
      <x:c r="BC3636" s="50"/>
      <x:c r="BD3636" s="50" t="str">
        <x:v>TOPIX Small 2</x:v>
      </x:c>
    </x:row>
    <x:row r="3637">
      <x:c r="A3637" s="50" t="n">
        <x:v>3636</x:v>
      </x:c>
      <x:c r="B3637" s="50" t="str">
        <x:v>8399</x:v>
      </x:c>
      <x:c r="C3637" s="50" t="str">
        <x:v>8399.T</x:v>
      </x:c>
      <x:c r="D3637" s="50" t="str">
        <x:v>Bank of The Ryukyus,Limited</x:v>
      </x:c>
      <x:c r="E3637" s="50" t="str">
        <x:v>Prime Market (Domestic)</x:v>
      </x:c>
      <x:c r="F3637" s="50" t="str">
        <x:v>Banks</x:v>
      </x:c>
      <x:c r="G3637" s="51"/>
      <x:c r="H3637" s="51"/>
      <x:c r="I3637" s="51"/>
      <x:c r="J3637" s="51"/>
      <x:c r="K3637" s="51"/>
      <x:c r="L3637" s="52" t="str">
        <x:f>IFERROR(H3637/G3637-1,"")</x:f>
      </x:c>
      <x:c r="M3637" s="52" t="str">
        <x:f>IFERROR(I3637/H3637-1,"")</x:f>
      </x:c>
      <x:c r="N3637" s="52" t="str">
        <x:f>IFERROR(J3637/I3637-1,"")</x:f>
      </x:c>
      <x:c r="O3637" s="52" t="str">
        <x:f>IFERROR(K3637/J3637-1,"")</x:f>
      </x:c>
      <x:c r="P3637" s="52" t="str">
        <x:f>IFERROR((K3637/G3637)^(1/4)-1,"")</x:f>
      </x:c>
      <x:c r="Q3637" s="51"/>
      <x:c r="R3637" s="52" t="str">
        <x:f>IFERROR(Q3637/K3637,"")</x:f>
      </x:c>
      <x:c r="S3637" s="53" t="n">
        <x:v>30407</x:v>
      </x:c>
      <x:c r="T3637" s="50" t="str">
        <x:v>EDINET_company_history</x:v>
      </x:c>
      <x:c r="U3637" s="50" t="str">
        <x:v>日本マスタートラスト信託銀行株式会社（信託口）</x:v>
      </x:c>
      <x:c r="V3637" s="54" t="n">
        <x:v>0.1362</x:v>
      </x:c>
      <x:c r="W3637" s="50" t="str">
        <x:v>川 上 康 / 島 袋 健 / 菊 地 毅</x:v>
      </x:c>
      <x:c r="X3637" s="50" t="b">
        <x:f>AND(COUNT(L3637:O3637)=4,L3637&gt;='設定'!$B$6,M3637&gt;='設定'!$B$6,N3637&gt;='設定'!$B$6,O3637&gt;='設定'!$B$6)</x:f>
        <x:v>0</x:v>
      </x:c>
      <x:c r="Y3637" s="50" t="b">
        <x:f>AND(COUNT(G3637:K3637)=5,P3637&gt;='設定'!$B$7)</x:f>
        <x:v>0</x:v>
      </x:c>
      <x:c r="Z3637" s="50" t="b">
        <x:f>AND(ISNUMBER(R3637),R3637&gt;='設定'!$B$8)</x:f>
        <x:v>0</x:v>
      </x:c>
      <x:c r="AA3637" s="50" t="b">
        <x:f>AND(ISNUMBER(S3637),S3637&gt;=DATE(YEAR('設定'!$B$10)-'設定'!$B$9,MONTH('設定'!$B$10),DAY('設定'!$B$10)))</x:f>
        <x:v>0</x:v>
      </x:c>
      <x:c r="AB3637" s="55" t="b">
        <x:v>0</x:v>
      </x:c>
      <x:c r="AC3637" s="55" t="b">
        <x:v>0</x:v>
      </x:c>
      <x:c r="AD3637" s="50" t="n">
        <x:f>IF(X3637,1,0)+IF(Z3637,1,0)+IF(AA3637,1,0)+IF(AB3637,1,0)</x:f>
        <x:v>0</x:v>
      </x:c>
      <x:c r="AE3637" s="50" t="n">
        <x:f>IF(Y3637,1,0)+IF(Z3637,1,0)+IF(AA3637,1,0)+IF(AB3637,1,0)</x:f>
        <x:v>0</x:v>
      </x:c>
      <x:c r="AF3637" s="50" t="n">
        <x:f>IF(Y3637,1,0)+IF(Z3637,1,0)+IF(AA3637,1,0)+IF(AC3637,1,0)</x:f>
        <x:v>0</x:v>
      </x:c>
      <x:c r="AG3637" s="53" t="n">
        <x:v>44348</x:v>
      </x:c>
      <x:c r="AH3637" s="50" t="str">
        <x:v>S100W0MP</x:v>
      </x:c>
      <x:c r="AI3637" s="50"/>
      <x:c r="AJ3637" s="50"/>
      <x:c r="AK3637" s="53" t="n">
        <x:v>45747</x:v>
      </x:c>
      <x:c r="AL3637" s="50"/>
      <x:c r="AM3637" s="51" t="n">
        <x:v>41353470</x:v>
      </x:c>
      <x:c r="AN3637" s="51" t="n">
        <x:v>2452</x:v>
      </x:c>
      <x:c r="AO3637" s="51" t="n">
        <x:f>IFERROR(AM3637*AN3637,"")</x:f>
        <x:v>101398708440</x:v>
      </x:c>
      <x:c r="AP3637" s="56" t="str">
        <x:f>IFERROR(AO3637/(K3637*1000000),"")</x:f>
      </x:c>
      <x:c r="AQ3637" s="57" t="n">
        <x:v>373793833.3333333</x:v>
      </x:c>
      <x:c r="AR3637" s="52" t="n">
        <x:v>0.2871386491516067</x:v>
      </x:c>
      <x:c r="AS3637" s="52" t="n">
        <x:v>-0.3060850760941057</x:v>
      </x:c>
      <x:c r="AT3637" s="55" t="b">
        <x:v>1</x:v>
      </x:c>
      <x:c r="AU3637" s="50"/>
      <x:c r="AV3637" s="58" t="n">
        <x:v>0.0892860552709124</x:v>
      </x:c>
      <x:c r="AW3637" s="50" t="n">
        <x:v>1299</x:v>
      </x:c>
      <x:c r="AX3637" s="50" t="str">
        <x:v>Core Moat</x:v>
      </x:c>
      <x:c r="AY3637" s="50" t="str">
        <x:v>目立つ機械的警告なし（定性確認は別途必要）</x:v>
      </x:c>
      <x:c r="AZ3637" s="59" t="str">
        <x:v>2025-06-20 16:53</x:v>
      </x:c>
      <x:c r="BA3637" s="53" t="n">
        <x:v>30407</x:v>
      </x:c>
      <x:c r="BB3637" s="50"/>
      <x:c r="BC3637" s="50"/>
      <x:c r="BD3637" s="50" t="str">
        <x:v>TOPIX Small 1</x:v>
      </x:c>
    </x:row>
    <x:row r="3638">
      <x:c r="A3638" s="50" t="n">
        <x:v>3637</x:v>
      </x:c>
      <x:c r="B3638" s="50" t="str">
        <x:v>8410</x:v>
      </x:c>
      <x:c r="C3638" s="50" t="str">
        <x:v>8410.T</x:v>
      </x:c>
      <x:c r="D3638" s="50" t="str">
        <x:v>Seven Bank,Ltd.</x:v>
      </x:c>
      <x:c r="E3638" s="50" t="str">
        <x:v>Prime Market (Domestic)</x:v>
      </x:c>
      <x:c r="F3638" s="50" t="str">
        <x:v>Banks</x:v>
      </x:c>
      <x:c r="G3638" s="51"/>
      <x:c r="H3638" s="51"/>
      <x:c r="I3638" s="51"/>
      <x:c r="J3638" s="51"/>
      <x:c r="K3638" s="51"/>
      <x:c r="L3638" s="52" t="str">
        <x:f>IFERROR(H3638/G3638-1,"")</x:f>
      </x:c>
      <x:c r="M3638" s="52" t="str">
        <x:f>IFERROR(I3638/H3638-1,"")</x:f>
      </x:c>
      <x:c r="N3638" s="52" t="str">
        <x:f>IFERROR(J3638/I3638-1,"")</x:f>
      </x:c>
      <x:c r="O3638" s="52" t="str">
        <x:f>IFERROR(K3638/J3638-1,"")</x:f>
      </x:c>
      <x:c r="P3638" s="52" t="str">
        <x:f>IFERROR((K3638/G3638)^(1/4)-1,"")</x:f>
      </x:c>
      <x:c r="Q3638" s="51" t="n">
        <x:v>12165</x:v>
      </x:c>
      <x:c r="R3638" s="52" t="str">
        <x:f>IFERROR(Q3638/K3638,"")</x:f>
      </x:c>
      <x:c r="S3638" s="53" t="n">
        <x:v>39479</x:v>
      </x:c>
      <x:c r="T3638" s="50" t="str">
        <x:v>EDINET_company_history</x:v>
      </x:c>
      <x:c r="U3638" s="50" t="str">
        <x:v>株式会社セブン‐イレブン・ジャパン</x:v>
      </x:c>
      <x:c r="V3638" s="54" t="n">
        <x:v>0.3859</x:v>
      </x:c>
      <x:c r="W3638" s="50" t="str">
        <x:v>舟竹 泰昭 / 松橋 正明</x:v>
      </x:c>
      <x:c r="X3638" s="50" t="b">
        <x:f>AND(COUNT(L3638:O3638)=4,L3638&gt;='設定'!$B$6,M3638&gt;='設定'!$B$6,N3638&gt;='設定'!$B$6,O3638&gt;='設定'!$B$6)</x:f>
        <x:v>0</x:v>
      </x:c>
      <x:c r="Y3638" s="50" t="b">
        <x:f>AND(COUNT(G3638:K3638)=5,P3638&gt;='設定'!$B$7)</x:f>
        <x:v>0</x:v>
      </x:c>
      <x:c r="Z3638" s="50" t="b">
        <x:f>AND(ISNUMBER(R3638),R3638&gt;='設定'!$B$8)</x:f>
        <x:v>0</x:v>
      </x:c>
      <x:c r="AA3638" s="50" t="b">
        <x:f>AND(ISNUMBER(S3638),S3638&gt;=DATE(YEAR('設定'!$B$10)-'設定'!$B$9,MONTH('設定'!$B$10),DAY('設定'!$B$10)))</x:f>
        <x:v>0</x:v>
      </x:c>
      <x:c r="AB3638" s="55" t="b">
        <x:v>0</x:v>
      </x:c>
      <x:c r="AC3638" s="55" t="b">
        <x:v>0</x:v>
      </x:c>
      <x:c r="AD3638" s="50" t="n">
        <x:f>IF(X3638,1,0)+IF(Z3638,1,0)+IF(AA3638,1,0)+IF(AB3638,1,0)</x:f>
        <x:v>0</x:v>
      </x:c>
      <x:c r="AE3638" s="50" t="n">
        <x:f>IF(Y3638,1,0)+IF(Z3638,1,0)+IF(AA3638,1,0)+IF(AB3638,1,0)</x:f>
        <x:v>0</x:v>
      </x:c>
      <x:c r="AF3638" s="50" t="n">
        <x:f>IF(Y3638,1,0)+IF(Z3638,1,0)+IF(AA3638,1,0)+IF(AC3638,1,0)</x:f>
        <x:v>0</x:v>
      </x:c>
      <x:c r="AG3638" s="53" t="n">
        <x:v>44348</x:v>
      </x:c>
      <x:c r="AH3638" s="50" t="str">
        <x:v>S100VY5C</x:v>
      </x:c>
      <x:c r="AI3638" s="50"/>
      <x:c r="AJ3638" s="50" t="str">
        <x:v>CreditCardOperatingIncomeOIBNK</x:v>
      </x:c>
      <x:c r="AK3638" s="53" t="n">
        <x:v>45747</x:v>
      </x:c>
      <x:c r="AL3638" s="50"/>
      <x:c r="AM3638" s="51" t="n">
        <x:v>1175472700</x:v>
      </x:c>
      <x:c r="AN3638" s="51" t="n">
        <x:v>271.70001220703125</x:v>
      </x:c>
      <x:c r="AO3638" s="51" t="n">
        <x:f>IFERROR(AM3638*AN3638,"")</x:f>
        <x:v>319375946939.032</x:v>
      </x:c>
      <x:c r="AP3638" s="56" t="str">
        <x:f>IFERROR(AO3638/(K3638*1000000),"")</x:f>
      </x:c>
      <x:c r="AQ3638" s="57" t="n">
        <x:v>1602327765.60201</x:v>
      </x:c>
      <x:c r="AR3638" s="52" t="n">
        <x:v>0.2064359873840893</x:v>
      </x:c>
      <x:c r="AS3638" s="52" t="n">
        <x:v>-0.2965607259674748</x:v>
      </x:c>
      <x:c r="AT3638" s="55" t="b">
        <x:v>1</x:v>
      </x:c>
      <x:c r="AU3638" s="50"/>
      <x:c r="AV3638" s="58" t="n">
        <x:v>-0.0354485641849439</x:v>
      </x:c>
      <x:c r="AW3638" s="50" t="n">
        <x:v>2153</x:v>
      </x:c>
      <x:c r="AX3638" s="50" t="str">
        <x:v>Core Moat</x:v>
      </x:c>
      <x:c r="AY3638" s="50" t="str">
        <x:v>目立つ機械的警告なし（定性確認は別途必要）</x:v>
      </x:c>
      <x:c r="AZ3638" s="59" t="str">
        <x:v>2025-06-18 13:00</x:v>
      </x:c>
      <x:c r="BA3638" s="53" t="n">
        <x:v>39479</x:v>
      </x:c>
      <x:c r="BB3638" s="50"/>
      <x:c r="BC3638" s="50"/>
      <x:c r="BD3638" s="50" t="str">
        <x:v>TOPIX Mid400</x:v>
      </x:c>
    </x:row>
    <x:row r="3639">
      <x:c r="A3639" s="50" t="n">
        <x:v>3638</x:v>
      </x:c>
      <x:c r="B3639" s="50" t="str">
        <x:v>8416</x:v>
      </x:c>
      <x:c r="C3639" s="50" t="str">
        <x:v>8416.T</x:v>
      </x:c>
      <x:c r="D3639" s="50" t="str">
        <x:v>THE BANK OF KOCHI,LTD.</x:v>
      </x:c>
      <x:c r="E3639" s="50" t="str">
        <x:v>Standard Market(Domestic)</x:v>
      </x:c>
      <x:c r="F3639" s="50" t="str">
        <x:v>Banks</x:v>
      </x:c>
      <x:c r="G3639" s="51"/>
      <x:c r="H3639" s="51"/>
      <x:c r="I3639" s="51"/>
      <x:c r="J3639" s="51"/>
      <x:c r="K3639" s="51"/>
      <x:c r="L3639" s="52" t="str">
        <x:f>IFERROR(H3639/G3639-1,"")</x:f>
      </x:c>
      <x:c r="M3639" s="52" t="str">
        <x:f>IFERROR(I3639/H3639-1,"")</x:f>
      </x:c>
      <x:c r="N3639" s="52" t="str">
        <x:f>IFERROR(J3639/I3639-1,"")</x:f>
      </x:c>
      <x:c r="O3639" s="52" t="str">
        <x:f>IFERROR(K3639/J3639-1,"")</x:f>
      </x:c>
      <x:c r="P3639" s="52" t="str">
        <x:f>IFERROR((K3639/G3639)^(1/4)-1,"")</x:f>
      </x:c>
      <x:c r="Q3639" s="51"/>
      <x:c r="R3639" s="52" t="str">
        <x:f>IFERROR(Q3639/K3639,"")</x:f>
      </x:c>
      <x:c r="S3639" s="53" t="n">
        <x:v>38777</x:v>
      </x:c>
      <x:c r="T3639" s="50" t="str">
        <x:v>EDINET_company_history</x:v>
      </x:c>
      <x:c r="U3639" s="50" t="str">
        <x:v>技研ホールディングス株式会社</x:v>
      </x:c>
      <x:c r="V3639" s="54" t="n">
        <x:v>0.1238</x:v>
      </x:c>
      <x:c r="W3639" s="50" t="str">
        <x:v>森下 勝彦 / 海治 勝彦 / 河合 祐子 （現姓：山田）</x:v>
      </x:c>
      <x:c r="X3639" s="50" t="b">
        <x:f>AND(COUNT(L3639:O3639)=4,L3639&gt;='設定'!$B$6,M3639&gt;='設定'!$B$6,N3639&gt;='設定'!$B$6,O3639&gt;='設定'!$B$6)</x:f>
        <x:v>0</x:v>
      </x:c>
      <x:c r="Y3639" s="50" t="b">
        <x:f>AND(COUNT(G3639:K3639)=5,P3639&gt;='設定'!$B$7)</x:f>
        <x:v>0</x:v>
      </x:c>
      <x:c r="Z3639" s="50" t="b">
        <x:f>AND(ISNUMBER(R3639),R3639&gt;='設定'!$B$8)</x:f>
        <x:v>0</x:v>
      </x:c>
      <x:c r="AA3639" s="50" t="b">
        <x:f>AND(ISNUMBER(S3639),S3639&gt;=DATE(YEAR('設定'!$B$10)-'設定'!$B$9,MONTH('設定'!$B$10),DAY('設定'!$B$10)))</x:f>
        <x:v>0</x:v>
      </x:c>
      <x:c r="AB3639" s="55" t="b">
        <x:v>0</x:v>
      </x:c>
      <x:c r="AC3639" s="55" t="b">
        <x:v>0</x:v>
      </x:c>
      <x:c r="AD3639" s="50" t="n">
        <x:f>IF(X3639,1,0)+IF(Z3639,1,0)+IF(AA3639,1,0)+IF(AB3639,1,0)</x:f>
        <x:v>0</x:v>
      </x:c>
      <x:c r="AE3639" s="50" t="n">
        <x:f>IF(Y3639,1,0)+IF(Z3639,1,0)+IF(AA3639,1,0)+IF(AB3639,1,0)</x:f>
        <x:v>0</x:v>
      </x:c>
      <x:c r="AF3639" s="50" t="n">
        <x:f>IF(Y3639,1,0)+IF(Z3639,1,0)+IF(AA3639,1,0)+IF(AC3639,1,0)</x:f>
        <x:v>0</x:v>
      </x:c>
      <x:c r="AG3639" s="53" t="n">
        <x:v>44348</x:v>
      </x:c>
      <x:c r="AH3639" s="50" t="str">
        <x:v>S100W2YX</x:v>
      </x:c>
      <x:c r="AI3639" s="50"/>
      <x:c r="AJ3639" s="50"/>
      <x:c r="AK3639" s="53" t="n">
        <x:v>45747</x:v>
      </x:c>
      <x:c r="AL3639" s="50"/>
      <x:c r="AM3639" s="51" t="n">
        <x:v>10846600</x:v>
      </x:c>
      <x:c r="AN3639" s="51" t="n">
        <x:v>1191</x:v>
      </x:c>
      <x:c r="AO3639" s="51" t="n">
        <x:f>IFERROR(AM3639*AN3639,"")</x:f>
        <x:v>12918300600</x:v>
      </x:c>
      <x:c r="AP3639" s="56" t="str">
        <x:f>IFERROR(AO3639/(K3639*1000000),"")</x:f>
      </x:c>
      <x:c r="AQ3639" s="57" t="n">
        <x:v>49316870</x:v>
      </x:c>
      <x:c r="AR3639" s="52" t="n">
        <x:v>0.3420466923722379</x:v>
      </x:c>
      <x:c r="AS3639" s="52" t="n">
        <x:v>-0.3764377261950852</x:v>
      </x:c>
      <x:c r="AT3639" s="55" t="b">
        <x:v>1</x:v>
      </x:c>
      <x:c r="AU3639" s="50"/>
      <x:c r="AV3639" s="58" t="n">
        <x:v>-0.1664263285646435</x:v>
      </x:c>
      <x:c r="AW3639" s="50" t="n">
        <x:v>2910</x:v>
      </x:c>
      <x:c r="AX3639" s="50" t="str">
        <x:v>Transformation Moat</x:v>
      </x:c>
      <x:c r="AY3639" s="50" t="str">
        <x:v>目立つ機械的警告なし（定性確認は別途必要）</x:v>
      </x:c>
      <x:c r="AZ3639" s="59" t="str">
        <x:v>2025-06-24 10:03</x:v>
      </x:c>
      <x:c r="BA3639" s="53" t="n">
        <x:v>38777</x:v>
      </x:c>
      <x:c r="BB3639" s="50"/>
      <x:c r="BC3639" s="50"/>
      <x:c r="BD3639" s="50"/>
    </x:row>
    <x:row r="3640">
      <x:c r="A3640" s="50" t="n">
        <x:v>3639</x:v>
      </x:c>
      <x:c r="B3640" s="50" t="str">
        <x:v>8522</x:v>
      </x:c>
      <x:c r="C3640" s="50" t="str">
        <x:v>8522.T</x:v>
      </x:c>
      <x:c r="D3640" s="50" t="str">
        <x:v>The Bank of Nagoya,Ltd.</x:v>
      </x:c>
      <x:c r="E3640" s="50" t="str">
        <x:v>Prime Market (Domestic)</x:v>
      </x:c>
      <x:c r="F3640" s="50" t="str">
        <x:v>Banks</x:v>
      </x:c>
      <x:c r="G3640" s="51"/>
      <x:c r="H3640" s="51"/>
      <x:c r="I3640" s="51"/>
      <x:c r="J3640" s="51"/>
      <x:c r="K3640" s="51"/>
      <x:c r="L3640" s="52" t="str">
        <x:f>IFERROR(H3640/G3640-1,"")</x:f>
      </x:c>
      <x:c r="M3640" s="52" t="str">
        <x:f>IFERROR(I3640/H3640-1,"")</x:f>
      </x:c>
      <x:c r="N3640" s="52" t="str">
        <x:f>IFERROR(J3640/I3640-1,"")</x:f>
      </x:c>
      <x:c r="O3640" s="52" t="str">
        <x:f>IFERROR(K3640/J3640-1,"")</x:f>
      </x:c>
      <x:c r="P3640" s="52" t="str">
        <x:f>IFERROR((K3640/G3640)^(1/4)-1,"")</x:f>
      </x:c>
      <x:c r="Q3640" s="51"/>
      <x:c r="R3640" s="52" t="str">
        <x:f>IFERROR(Q3640/K3640,"")</x:f>
      </x:c>
      <x:c r="S3640" s="53" t="n">
        <x:v>22555</x:v>
      </x:c>
      <x:c r="T3640" s="50" t="str">
        <x:v>EDINET_company_history</x:v>
      </x:c>
      <x:c r="U3640" s="50" t="str">
        <x:v>日本マスタートラスト信託銀行株式会社（信託口）</x:v>
      </x:c>
      <x:c r="V3640" s="54" t="n">
        <x:v>0.0945</x:v>
      </x:c>
      <x:c r="W3640" s="50" t="str">
        <x:v>藤原 一朗 / 南出 政雄</x:v>
      </x:c>
      <x:c r="X3640" s="50" t="b">
        <x:f>AND(COUNT(L3640:O3640)=4,L3640&gt;='設定'!$B$6,M3640&gt;='設定'!$B$6,N3640&gt;='設定'!$B$6,O3640&gt;='設定'!$B$6)</x:f>
        <x:v>0</x:v>
      </x:c>
      <x:c r="Y3640" s="50" t="b">
        <x:f>AND(COUNT(G3640:K3640)=5,P3640&gt;='設定'!$B$7)</x:f>
        <x:v>0</x:v>
      </x:c>
      <x:c r="Z3640" s="50" t="b">
        <x:f>AND(ISNUMBER(R3640),R3640&gt;='設定'!$B$8)</x:f>
        <x:v>0</x:v>
      </x:c>
      <x:c r="AA3640" s="50" t="b">
        <x:f>AND(ISNUMBER(S3640),S3640&gt;=DATE(YEAR('設定'!$B$10)-'設定'!$B$9,MONTH('設定'!$B$10),DAY('設定'!$B$10)))</x:f>
        <x:v>0</x:v>
      </x:c>
      <x:c r="AB3640" s="55" t="b">
        <x:v>0</x:v>
      </x:c>
      <x:c r="AC3640" s="55" t="b">
        <x:v>0</x:v>
      </x:c>
      <x:c r="AD3640" s="50" t="n">
        <x:f>IF(X3640,1,0)+IF(Z3640,1,0)+IF(AA3640,1,0)+IF(AB3640,1,0)</x:f>
        <x:v>0</x:v>
      </x:c>
      <x:c r="AE3640" s="50" t="n">
        <x:f>IF(Y3640,1,0)+IF(Z3640,1,0)+IF(AA3640,1,0)+IF(AB3640,1,0)</x:f>
        <x:v>0</x:v>
      </x:c>
      <x:c r="AF3640" s="50" t="n">
        <x:f>IF(Y3640,1,0)+IF(Z3640,1,0)+IF(AA3640,1,0)+IF(AC3640,1,0)</x:f>
        <x:v>0</x:v>
      </x:c>
      <x:c r="AG3640" s="53" t="n">
        <x:v>44348</x:v>
      </x:c>
      <x:c r="AH3640" s="50" t="str">
        <x:v>S100W5NA</x:v>
      </x:c>
      <x:c r="AI3640" s="50"/>
      <x:c r="AJ3640" s="50"/>
      <x:c r="AK3640" s="53" t="n">
        <x:v>45747</x:v>
      </x:c>
      <x:c r="AL3640" s="50"/>
      <x:c r="AM3640" s="51" t="n">
        <x:v>16392587</x:v>
      </x:c>
      <x:c r="AN3640" s="51" t="n">
        <x:v>5740</x:v>
      </x:c>
      <x:c r="AO3640" s="51" t="n">
        <x:f>IFERROR(AM3640*AN3640,"")</x:f>
        <x:v>94093449380</x:v>
      </x:c>
      <x:c r="AP3640" s="56" t="str">
        <x:f>IFERROR(AO3640/(K3640*1000000),"")</x:f>
      </x:c>
      <x:c r="AQ3640" s="57" t="n">
        <x:v>1174486033.3333333</x:v>
      </x:c>
      <x:c r="AR3640" s="52" t="n">
        <x:v>0.3702749448928682</x:v>
      </x:c>
      <x:c r="AS3640" s="52" t="n">
        <x:v>-0.3166869430659558</x:v>
      </x:c>
      <x:c r="AT3640" s="55" t="b">
        <x:v>1</x:v>
      </x:c>
      <x:c r="AU3640" s="50"/>
      <x:c r="AV3640" s="58" t="n">
        <x:v>0.0858525281726957</x:v>
      </x:c>
      <x:c r="AW3640" s="50" t="n">
        <x:v>1317</x:v>
      </x:c>
      <x:c r="AX3640" s="50" t="str">
        <x:v>Core Moat</x:v>
      </x:c>
      <x:c r="AY3640" s="50" t="str">
        <x:v>目立つ機械的警告なし（定性確認は別途必要）</x:v>
      </x:c>
      <x:c r="AZ3640" s="59" t="str">
        <x:v>2025-06-26 09:40</x:v>
      </x:c>
      <x:c r="BA3640" s="53" t="n">
        <x:v>22555</x:v>
      </x:c>
      <x:c r="BB3640" s="50"/>
      <x:c r="BC3640" s="50"/>
      <x:c r="BD3640" s="50" t="str">
        <x:v>TOPIX Small 1</x:v>
      </x:c>
    </x:row>
    <x:row r="3641">
      <x:c r="A3641" s="50" t="n">
        <x:v>3640</x:v>
      </x:c>
      <x:c r="B3641" s="50" t="str">
        <x:v>8524</x:v>
      </x:c>
      <x:c r="C3641" s="50" t="str">
        <x:v>8524.T</x:v>
      </x:c>
      <x:c r="D3641" s="50" t="str">
        <x:v>North Pacific Bank,Ltd.</x:v>
      </x:c>
      <x:c r="E3641" s="50" t="str">
        <x:v>Prime Market (Domestic)</x:v>
      </x:c>
      <x:c r="F3641" s="50" t="str">
        <x:v>Banks</x:v>
      </x:c>
      <x:c r="G3641" s="51"/>
      <x:c r="H3641" s="51"/>
      <x:c r="I3641" s="51"/>
      <x:c r="J3641" s="51"/>
      <x:c r="K3641" s="51"/>
      <x:c r="L3641" s="52" t="str">
        <x:f>IFERROR(H3641/G3641-1,"")</x:f>
      </x:c>
      <x:c r="M3641" s="52" t="str">
        <x:f>IFERROR(I3641/H3641-1,"")</x:f>
      </x:c>
      <x:c r="N3641" s="52" t="str">
        <x:f>IFERROR(J3641/I3641-1,"")</x:f>
      </x:c>
      <x:c r="O3641" s="52" t="str">
        <x:f>IFERROR(K3641/J3641-1,"")</x:f>
      </x:c>
      <x:c r="P3641" s="52" t="str">
        <x:f>IFERROR((K3641/G3641)^(1/4)-1,"")</x:f>
      </x:c>
      <x:c r="Q3641" s="51"/>
      <x:c r="R3641" s="52" t="str">
        <x:f>IFERROR(Q3641/K3641,"")</x:f>
      </x:c>
      <x:c r="S3641" s="53" t="n">
        <x:v>18354</x:v>
      </x:c>
      <x:c r="T3641" s="50" t="str">
        <x:v>EDINET_company_history</x:v>
      </x:c>
      <x:c r="U3641" s="50" t="str">
        <x:v>日本マスタートラスト信託銀行株式会社（信託口）</x:v>
      </x:c>
      <x:c r="V3641" s="54" t="n">
        <x:v>0.116</x:v>
      </x:c>
      <x:c r="W3641" s="50" t="str">
        <x:v>津山 博恒 / 増田 仁志</x:v>
      </x:c>
      <x:c r="X3641" s="50" t="b">
        <x:f>AND(COUNT(L3641:O3641)=4,L3641&gt;='設定'!$B$6,M3641&gt;='設定'!$B$6,N3641&gt;='設定'!$B$6,O3641&gt;='設定'!$B$6)</x:f>
        <x:v>0</x:v>
      </x:c>
      <x:c r="Y3641" s="50" t="b">
        <x:f>AND(COUNT(G3641:K3641)=5,P3641&gt;='設定'!$B$7)</x:f>
        <x:v>0</x:v>
      </x:c>
      <x:c r="Z3641" s="50" t="b">
        <x:f>AND(ISNUMBER(R3641),R3641&gt;='設定'!$B$8)</x:f>
        <x:v>0</x:v>
      </x:c>
      <x:c r="AA3641" s="50" t="b">
        <x:f>AND(ISNUMBER(S3641),S3641&gt;=DATE(YEAR('設定'!$B$10)-'設定'!$B$9,MONTH('設定'!$B$10),DAY('設定'!$B$10)))</x:f>
        <x:v>0</x:v>
      </x:c>
      <x:c r="AB3641" s="55" t="b">
        <x:v>0</x:v>
      </x:c>
      <x:c r="AC3641" s="55" t="b">
        <x:v>0</x:v>
      </x:c>
      <x:c r="AD3641" s="50" t="n">
        <x:f>IF(X3641,1,0)+IF(Z3641,1,0)+IF(AA3641,1,0)+IF(AB3641,1,0)</x:f>
        <x:v>0</x:v>
      </x:c>
      <x:c r="AE3641" s="50" t="n">
        <x:f>IF(Y3641,1,0)+IF(Z3641,1,0)+IF(AA3641,1,0)+IF(AB3641,1,0)</x:f>
        <x:v>0</x:v>
      </x:c>
      <x:c r="AF3641" s="50" t="n">
        <x:f>IF(Y3641,1,0)+IF(Z3641,1,0)+IF(AA3641,1,0)+IF(AC3641,1,0)</x:f>
        <x:v>0</x:v>
      </x:c>
      <x:c r="AG3641" s="53" t="n">
        <x:v>44348</x:v>
      </x:c>
      <x:c r="AH3641" s="50" t="str">
        <x:v>S100VZRN</x:v>
      </x:c>
      <x:c r="AI3641" s="50"/>
      <x:c r="AJ3641" s="50"/>
      <x:c r="AK3641" s="53" t="n">
        <x:v>45747</x:v>
      </x:c>
      <x:c r="AL3641" s="50"/>
      <x:c r="AM3641" s="51" t="n">
        <x:v>377704379</x:v>
      </x:c>
      <x:c r="AN3641" s="51" t="n">
        <x:v>955</x:v>
      </x:c>
      <x:c r="AO3641" s="51" t="n">
        <x:f>IFERROR(AM3641*AN3641,"")</x:f>
        <x:v>360707681945</x:v>
      </x:c>
      <x:c r="AP3641" s="56" t="str">
        <x:f>IFERROR(AO3641/(K3641*1000000),"")</x:f>
      </x:c>
      <x:c r="AQ3641" s="57" t="n">
        <x:v>2407063381.6666665</x:v>
      </x:c>
      <x:c r="AR3641" s="52" t="n">
        <x:v>0.3658125349897096</x:v>
      </x:c>
      <x:c r="AS3641" s="52" t="n">
        <x:v>-0.401305060426109</x:v>
      </x:c>
      <x:c r="AT3641" s="55" t="b">
        <x:v>1</x:v>
      </x:c>
      <x:c r="AU3641" s="50"/>
      <x:c r="AV3641" s="58" t="n">
        <x:v>-0.0254241927743037</x:v>
      </x:c>
      <x:c r="AW3641" s="50" t="n">
        <x:v>2082</x:v>
      </x:c>
      <x:c r="AX3641" s="50" t="str">
        <x:v>Core Moat</x:v>
      </x:c>
      <x:c r="AY3641" s="50" t="str">
        <x:v>目立つ機械的警告なし（定性確認は別途必要）</x:v>
      </x:c>
      <x:c r="AZ3641" s="59" t="str">
        <x:v>2025-06-19 10:25</x:v>
      </x:c>
      <x:c r="BA3641" s="53" t="n">
        <x:v>18354</x:v>
      </x:c>
      <x:c r="BB3641" s="50"/>
      <x:c r="BC3641" s="50"/>
      <x:c r="BD3641" s="50" t="str">
        <x:v>TOPIX Small 1</x:v>
      </x:c>
    </x:row>
    <x:row r="3642">
      <x:c r="A3642" s="50" t="n">
        <x:v>3641</x:v>
      </x:c>
      <x:c r="B3642" s="50" t="str">
        <x:v>8541</x:v>
      </x:c>
      <x:c r="C3642" s="50" t="str">
        <x:v>8541.T</x:v>
      </x:c>
      <x:c r="D3642" s="50" t="str">
        <x:v>The Ehime Bank,Ltd.</x:v>
      </x:c>
      <x:c r="E3642" s="50" t="str">
        <x:v>Prime Market (Domestic)</x:v>
      </x:c>
      <x:c r="F3642" s="50" t="str">
        <x:v>Banks</x:v>
      </x:c>
      <x:c r="G3642" s="51"/>
      <x:c r="H3642" s="51"/>
      <x:c r="I3642" s="51"/>
      <x:c r="J3642" s="51"/>
      <x:c r="K3642" s="51"/>
      <x:c r="L3642" s="52" t="str">
        <x:f>IFERROR(H3642/G3642-1,"")</x:f>
      </x:c>
      <x:c r="M3642" s="52" t="str">
        <x:f>IFERROR(I3642/H3642-1,"")</x:f>
      </x:c>
      <x:c r="N3642" s="52" t="str">
        <x:f>IFERROR(J3642/I3642-1,"")</x:f>
      </x:c>
      <x:c r="O3642" s="52" t="str">
        <x:f>IFERROR(K3642/J3642-1,"")</x:f>
      </x:c>
      <x:c r="P3642" s="52" t="str">
        <x:f>IFERROR((K3642/G3642)^(1/4)-1,"")</x:f>
      </x:c>
      <x:c r="Q3642" s="51"/>
      <x:c r="R3642" s="52" t="str">
        <x:f>IFERROR(Q3642/K3642,"")</x:f>
      </x:c>
      <x:c r="S3642" s="53" t="n">
        <x:v>26024</x:v>
      </x:c>
      <x:c r="T3642" s="50" t="str">
        <x:v>EDINET_company_history</x:v>
      </x:c>
      <x:c r="U3642" s="50" t="str">
        <x:v>日本マスタートラスト信託銀行株式会社（信託口）</x:v>
      </x:c>
      <x:c r="V3642" s="54" t="n">
        <x:v>0.0886</x:v>
      </x:c>
      <x:c r="W3642" s="50" t="str">
        <x:v>西 川 義 教 / 豊 田 将 光</x:v>
      </x:c>
      <x:c r="X3642" s="50" t="b">
        <x:f>AND(COUNT(L3642:O3642)=4,L3642&gt;='設定'!$B$6,M3642&gt;='設定'!$B$6,N3642&gt;='設定'!$B$6,O3642&gt;='設定'!$B$6)</x:f>
        <x:v>0</x:v>
      </x:c>
      <x:c r="Y3642" s="50" t="b">
        <x:f>AND(COUNT(G3642:K3642)=5,P3642&gt;='設定'!$B$7)</x:f>
        <x:v>0</x:v>
      </x:c>
      <x:c r="Z3642" s="50" t="b">
        <x:f>AND(ISNUMBER(R3642),R3642&gt;='設定'!$B$8)</x:f>
        <x:v>0</x:v>
      </x:c>
      <x:c r="AA3642" s="50" t="b">
        <x:f>AND(ISNUMBER(S3642),S3642&gt;=DATE(YEAR('設定'!$B$10)-'設定'!$B$9,MONTH('設定'!$B$10),DAY('設定'!$B$10)))</x:f>
        <x:v>0</x:v>
      </x:c>
      <x:c r="AB3642" s="55" t="b">
        <x:v>0</x:v>
      </x:c>
      <x:c r="AC3642" s="55" t="b">
        <x:v>0</x:v>
      </x:c>
      <x:c r="AD3642" s="50" t="n">
        <x:f>IF(X3642,1,0)+IF(Z3642,1,0)+IF(AA3642,1,0)+IF(AB3642,1,0)</x:f>
        <x:v>0</x:v>
      </x:c>
      <x:c r="AE3642" s="50" t="n">
        <x:f>IF(Y3642,1,0)+IF(Z3642,1,0)+IF(AA3642,1,0)+IF(AB3642,1,0)</x:f>
        <x:v>0</x:v>
      </x:c>
      <x:c r="AF3642" s="50" t="n">
        <x:f>IF(Y3642,1,0)+IF(Z3642,1,0)+IF(AA3642,1,0)+IF(AC3642,1,0)</x:f>
        <x:v>0</x:v>
      </x:c>
      <x:c r="AG3642" s="53" t="n">
        <x:v>44348</x:v>
      </x:c>
      <x:c r="AH3642" s="50" t="str">
        <x:v>S100W2BD</x:v>
      </x:c>
      <x:c r="AI3642" s="50"/>
      <x:c r="AJ3642" s="50"/>
      <x:c r="AK3642" s="53" t="n">
        <x:v>45747</x:v>
      </x:c>
      <x:c r="AL3642" s="50"/>
      <x:c r="AM3642" s="51" t="n">
        <x:v>39279277</x:v>
      </x:c>
      <x:c r="AN3642" s="51" t="n">
        <x:v>1930</x:v>
      </x:c>
      <x:c r="AO3642" s="51" t="n">
        <x:f>IFERROR(AM3642*AN3642,"")</x:f>
        <x:v>75809004610</x:v>
      </x:c>
      <x:c r="AP3642" s="56" t="str">
        <x:f>IFERROR(AO3642/(K3642*1000000),"")</x:f>
      </x:c>
      <x:c r="AQ3642" s="57" t="n">
        <x:v>274212785</x:v>
      </x:c>
      <x:c r="AR3642" s="52" t="n">
        <x:v>0.2765634509885645</x:v>
      </x:c>
      <x:c r="AS3642" s="52" t="n">
        <x:v>-0.2988769265111758</x:v>
      </x:c>
      <x:c r="AT3642" s="55" t="b">
        <x:v>1</x:v>
      </x:c>
      <x:c r="AU3642" s="50"/>
      <x:c r="AV3642" s="58" t="n">
        <x:v>0.0174848595548659</x:v>
      </x:c>
      <x:c r="AW3642" s="50" t="n">
        <x:v>1740</x:v>
      </x:c>
      <x:c r="AX3642" s="50" t="str">
        <x:v>Core Moat</x:v>
      </x:c>
      <x:c r="AY3642" s="50" t="str">
        <x:v>目立つ機械的警告なし（定性確認は別途必要）</x:v>
      </x:c>
      <x:c r="AZ3642" s="59" t="str">
        <x:v>2025-06-26 10:00</x:v>
      </x:c>
      <x:c r="BA3642" s="53" t="n">
        <x:v>26024</x:v>
      </x:c>
      <x:c r="BB3642" s="50"/>
      <x:c r="BC3642" s="50"/>
      <x:c r="BD3642" s="50" t="str">
        <x:v>TOPIX Small 2</x:v>
      </x:c>
    </x:row>
    <x:row r="3643">
      <x:c r="A3643" s="50" t="n">
        <x:v>3642</x:v>
      </x:c>
      <x:c r="B3643" s="50" t="str">
        <x:v>8542</x:v>
      </x:c>
      <x:c r="C3643" s="50" t="str">
        <x:v>8542.T</x:v>
      </x:c>
      <x:c r="D3643" s="50" t="str">
        <x:v>TOMATO BANK,LTD.</x:v>
      </x:c>
      <x:c r="E3643" s="50" t="str">
        <x:v>Standard Market(Domestic)</x:v>
      </x:c>
      <x:c r="F3643" s="50" t="str">
        <x:v>Banks</x:v>
      </x:c>
      <x:c r="G3643" s="51"/>
      <x:c r="H3643" s="51"/>
      <x:c r="I3643" s="51"/>
      <x:c r="J3643" s="51"/>
      <x:c r="K3643" s="51"/>
      <x:c r="L3643" s="52" t="str">
        <x:f>IFERROR(H3643/G3643-1,"")</x:f>
      </x:c>
      <x:c r="M3643" s="52" t="str">
        <x:f>IFERROR(I3643/H3643-1,"")</x:f>
      </x:c>
      <x:c r="N3643" s="52" t="str">
        <x:f>IFERROR(J3643/I3643-1,"")</x:f>
      </x:c>
      <x:c r="O3643" s="52" t="str">
        <x:f>IFERROR(K3643/J3643-1,"")</x:f>
      </x:c>
      <x:c r="P3643" s="52" t="str">
        <x:f>IFERROR((K3643/G3643)^(1/4)-1,"")</x:f>
      </x:c>
      <x:c r="Q3643" s="51"/>
      <x:c r="R3643" s="52" t="str">
        <x:f>IFERROR(Q3643/K3643,"")</x:f>
      </x:c>
      <x:c r="S3643" s="53" t="n">
        <x:v>32051</x:v>
      </x:c>
      <x:c r="T3643" s="50" t="str">
        <x:v>EDINET_company_history</x:v>
      </x:c>
      <x:c r="U3643" s="50" t="str">
        <x:v>株式会社日本カストディ銀行（信託口４）</x:v>
      </x:c>
      <x:c r="V3643" s="54" t="n">
        <x:v>0.0425</x:v>
      </x:c>
      <x:c r="W3643" s="50" t="str">
        <x:v>髙 木 晶 悟 / 井 上 正 樹</x:v>
      </x:c>
      <x:c r="X3643" s="50" t="b">
        <x:f>AND(COUNT(L3643:O3643)=4,L3643&gt;='設定'!$B$6,M3643&gt;='設定'!$B$6,N3643&gt;='設定'!$B$6,O3643&gt;='設定'!$B$6)</x:f>
        <x:v>0</x:v>
      </x:c>
      <x:c r="Y3643" s="50" t="b">
        <x:f>AND(COUNT(G3643:K3643)=5,P3643&gt;='設定'!$B$7)</x:f>
        <x:v>0</x:v>
      </x:c>
      <x:c r="Z3643" s="50" t="b">
        <x:f>AND(ISNUMBER(R3643),R3643&gt;='設定'!$B$8)</x:f>
        <x:v>0</x:v>
      </x:c>
      <x:c r="AA3643" s="50" t="b">
        <x:f>AND(ISNUMBER(S3643),S3643&gt;=DATE(YEAR('設定'!$B$10)-'設定'!$B$9,MONTH('設定'!$B$10),DAY('設定'!$B$10)))</x:f>
        <x:v>0</x:v>
      </x:c>
      <x:c r="AB3643" s="55" t="b">
        <x:v>0</x:v>
      </x:c>
      <x:c r="AC3643" s="55" t="b">
        <x:v>0</x:v>
      </x:c>
      <x:c r="AD3643" s="50" t="n">
        <x:f>IF(X3643,1,0)+IF(Z3643,1,0)+IF(AA3643,1,0)+IF(AB3643,1,0)</x:f>
        <x:v>0</x:v>
      </x:c>
      <x:c r="AE3643" s="50" t="n">
        <x:f>IF(Y3643,1,0)+IF(Z3643,1,0)+IF(AA3643,1,0)+IF(AB3643,1,0)</x:f>
        <x:v>0</x:v>
      </x:c>
      <x:c r="AF3643" s="50" t="n">
        <x:f>IF(Y3643,1,0)+IF(Z3643,1,0)+IF(AA3643,1,0)+IF(AC3643,1,0)</x:f>
        <x:v>0</x:v>
      </x:c>
      <x:c r="AG3643" s="53" t="n">
        <x:v>44348</x:v>
      </x:c>
      <x:c r="AH3643" s="50" t="str">
        <x:v>S100W5EN</x:v>
      </x:c>
      <x:c r="AI3643" s="50"/>
      <x:c r="AJ3643" s="50"/>
      <x:c r="AK3643" s="53" t="n">
        <x:v>45747</x:v>
      </x:c>
      <x:c r="AL3643" s="50"/>
      <x:c r="AM3643" s="51" t="n">
        <x:v>12618130</x:v>
      </x:c>
      <x:c r="AN3643" s="51" t="n">
        <x:v>1421</x:v>
      </x:c>
      <x:c r="AO3643" s="51" t="n">
        <x:f>IFERROR(AM3643*AN3643,"")</x:f>
        <x:v>17930362730</x:v>
      </x:c>
      <x:c r="AP3643" s="56" t="str">
        <x:f>IFERROR(AO3643/(K3643*1000000),"")</x:f>
      </x:c>
      <x:c r="AQ3643" s="57" t="n">
        <x:v>39281595</x:v>
      </x:c>
      <x:c r="AR3643" s="52" t="n">
        <x:v>0.2060583555319936</x:v>
      </x:c>
      <x:c r="AS3643" s="52" t="n">
        <x:v>-0.2253783064466543</x:v>
      </x:c>
      <x:c r="AT3643" s="55" t="b">
        <x:v>1</x:v>
      </x:c>
      <x:c r="AU3643" s="50"/>
      <x:c r="AV3643" s="58" t="n">
        <x:v>-0.0724210144149685</x:v>
      </x:c>
      <x:c r="AW3643" s="50" t="n">
        <x:v>2420</x:v>
      </x:c>
      <x:c r="AX3643" s="50" t="str">
        <x:v>Transformation Moat</x:v>
      </x:c>
      <x:c r="AY3643" s="50" t="str">
        <x:v>目立つ機械的警告なし（定性確認は別途必要）</x:v>
      </x:c>
      <x:c r="AZ3643" s="59" t="str">
        <x:v>2025-06-26 09:42</x:v>
      </x:c>
      <x:c r="BA3643" s="53" t="n">
        <x:v>32051</x:v>
      </x:c>
      <x:c r="BB3643" s="50"/>
      <x:c r="BC3643" s="50"/>
      <x:c r="BD3643" s="50"/>
    </x:row>
    <x:row r="3644">
      <x:c r="A3644" s="50" t="n">
        <x:v>3643</x:v>
      </x:c>
      <x:c r="B3644" s="50" t="str">
        <x:v>8544</x:v>
      </x:c>
      <x:c r="C3644" s="50" t="str">
        <x:v>8544.T</x:v>
      </x:c>
      <x:c r="D3644" s="50" t="str">
        <x:v>The Keiyo Bank,Ltd.</x:v>
      </x:c>
      <x:c r="E3644" s="50" t="str">
        <x:v>Prime Market (Domestic)</x:v>
      </x:c>
      <x:c r="F3644" s="50" t="str">
        <x:v>Banks</x:v>
      </x:c>
      <x:c r="G3644" s="51"/>
      <x:c r="H3644" s="51"/>
      <x:c r="I3644" s="51"/>
      <x:c r="J3644" s="51"/>
      <x:c r="K3644" s="51"/>
      <x:c r="L3644" s="52" t="str">
        <x:f>IFERROR(H3644/G3644-1,"")</x:f>
      </x:c>
      <x:c r="M3644" s="52" t="str">
        <x:f>IFERROR(I3644/H3644-1,"")</x:f>
      </x:c>
      <x:c r="N3644" s="52" t="str">
        <x:f>IFERROR(J3644/I3644-1,"")</x:f>
      </x:c>
      <x:c r="O3644" s="52" t="str">
        <x:f>IFERROR(K3644/J3644-1,"")</x:f>
      </x:c>
      <x:c r="P3644" s="52" t="str">
        <x:f>IFERROR((K3644/G3644)^(1/4)-1,"")</x:f>
      </x:c>
      <x:c r="Q3644" s="51"/>
      <x:c r="R3644" s="52" t="str">
        <x:f>IFERROR(Q3644/K3644,"")</x:f>
      </x:c>
      <x:c r="S3644" s="53" t="n">
        <x:v>26755</x:v>
      </x:c>
      <x:c r="T3644" s="50" t="str">
        <x:v>EDINET_company_history</x:v>
      </x:c>
      <x:c r="U3644" s="50" t="str">
        <x:v>日本マスタートラスト信託銀行株式会社（信託口)</x:v>
      </x:c>
      <x:c r="V3644" s="54" t="n">
        <x:v>0.0935</x:v>
      </x:c>
      <x:c r="W3644" s="50" t="str">
        <x:v>熊谷 俊行 / 市川 達史 / 藤田 剛</x:v>
      </x:c>
      <x:c r="X3644" s="50" t="b">
        <x:f>AND(COUNT(L3644:O3644)=4,L3644&gt;='設定'!$B$6,M3644&gt;='設定'!$B$6,N3644&gt;='設定'!$B$6,O3644&gt;='設定'!$B$6)</x:f>
        <x:v>0</x:v>
      </x:c>
      <x:c r="Y3644" s="50" t="b">
        <x:f>AND(COUNT(G3644:K3644)=5,P3644&gt;='設定'!$B$7)</x:f>
        <x:v>0</x:v>
      </x:c>
      <x:c r="Z3644" s="50" t="b">
        <x:f>AND(ISNUMBER(R3644),R3644&gt;='設定'!$B$8)</x:f>
        <x:v>0</x:v>
      </x:c>
      <x:c r="AA3644" s="50" t="b">
        <x:f>AND(ISNUMBER(S3644),S3644&gt;=DATE(YEAR('設定'!$B$10)-'設定'!$B$9,MONTH('設定'!$B$10),DAY('設定'!$B$10)))</x:f>
        <x:v>0</x:v>
      </x:c>
      <x:c r="AB3644" s="55" t="b">
        <x:v>0</x:v>
      </x:c>
      <x:c r="AC3644" s="55" t="b">
        <x:v>0</x:v>
      </x:c>
      <x:c r="AD3644" s="50" t="n">
        <x:f>IF(X3644,1,0)+IF(Z3644,1,0)+IF(AA3644,1,0)+IF(AB3644,1,0)</x:f>
        <x:v>0</x:v>
      </x:c>
      <x:c r="AE3644" s="50" t="n">
        <x:f>IF(Y3644,1,0)+IF(Z3644,1,0)+IF(AA3644,1,0)+IF(AB3644,1,0)</x:f>
        <x:v>0</x:v>
      </x:c>
      <x:c r="AF3644" s="50" t="n">
        <x:f>IF(Y3644,1,0)+IF(Z3644,1,0)+IF(AA3644,1,0)+IF(AC3644,1,0)</x:f>
        <x:v>0</x:v>
      </x:c>
      <x:c r="AG3644" s="53" t="n">
        <x:v>44348</x:v>
      </x:c>
      <x:c r="AH3644" s="50" t="str">
        <x:v>S100W2G3</x:v>
      </x:c>
      <x:c r="AI3644" s="50"/>
      <x:c r="AJ3644" s="50"/>
      <x:c r="AK3644" s="53" t="n">
        <x:v>45747</x:v>
      </x:c>
      <x:c r="AL3644" s="50"/>
      <x:c r="AM3644" s="51" t="n">
        <x:v>122386258</x:v>
      </x:c>
      <x:c r="AN3644" s="51" t="n">
        <x:v>2507</x:v>
      </x:c>
      <x:c r="AO3644" s="51" t="n">
        <x:f>IFERROR(AM3644*AN3644,"")</x:f>
        <x:v>306822348806</x:v>
      </x:c>
      <x:c r="AP3644" s="56" t="str">
        <x:f>IFERROR(AO3644/(K3644*1000000),"")</x:f>
      </x:c>
      <x:c r="AQ3644" s="57" t="n">
        <x:v>771485743.3333334</x:v>
      </x:c>
      <x:c r="AR3644" s="52" t="n">
        <x:v>0.3133173813604021</x:v>
      </x:c>
      <x:c r="AS3644" s="52" t="n">
        <x:v>-0.2943071087512846</x:v>
      </x:c>
      <x:c r="AT3644" s="55" t="b">
        <x:v>1</x:v>
      </x:c>
      <x:c r="AU3644" s="50"/>
      <x:c r="AV3644" s="58" t="n">
        <x:v>0.1814376926328799</x:v>
      </x:c>
      <x:c r="AW3644" s="50" t="n">
        <x:v>803</x:v>
      </x:c>
      <x:c r="AX3644" s="50" t="str">
        <x:v>Core Moat</x:v>
      </x:c>
      <x:c r="AY3644" s="50" t="str">
        <x:v>目立つ機械的警告なし（定性確認は別途必要）</x:v>
      </x:c>
      <x:c r="AZ3644" s="59" t="str">
        <x:v>2025-06-24 13:38</x:v>
      </x:c>
      <x:c r="BA3644" s="53" t="n">
        <x:v>26755</x:v>
      </x:c>
      <x:c r="BB3644" s="50"/>
      <x:c r="BC3644" s="50"/>
      <x:c r="BD3644" s="50" t="str">
        <x:v>TOPIX Small 1</x:v>
      </x:c>
    </x:row>
    <x:row r="3645">
      <x:c r="A3645" s="50" t="n">
        <x:v>3644</x:v>
      </x:c>
      <x:c r="B3645" s="50" t="str">
        <x:v>8550</x:v>
      </x:c>
      <x:c r="C3645" s="50" t="str">
        <x:v>8550.T</x:v>
      </x:c>
      <x:c r="D3645" s="50" t="str">
        <x:v>THE TOCHIGI BANK,LTD.</x:v>
      </x:c>
      <x:c r="E3645" s="50" t="str">
        <x:v>Prime Market (Domestic)</x:v>
      </x:c>
      <x:c r="F3645" s="50" t="str">
        <x:v>Banks</x:v>
      </x:c>
      <x:c r="G3645" s="51"/>
      <x:c r="H3645" s="51"/>
      <x:c r="I3645" s="51"/>
      <x:c r="J3645" s="51"/>
      <x:c r="K3645" s="51"/>
      <x:c r="L3645" s="52" t="str">
        <x:f>IFERROR(H3645/G3645-1,"")</x:f>
      </x:c>
      <x:c r="M3645" s="52" t="str">
        <x:f>IFERROR(I3645/H3645-1,"")</x:f>
      </x:c>
      <x:c r="N3645" s="52" t="str">
        <x:f>IFERROR(J3645/I3645-1,"")</x:f>
      </x:c>
      <x:c r="O3645" s="52" t="str">
        <x:f>IFERROR(K3645/J3645-1,"")</x:f>
      </x:c>
      <x:c r="P3645" s="52" t="str">
        <x:f>IFERROR((K3645/G3645)^(1/4)-1,"")</x:f>
      </x:c>
      <x:c r="Q3645" s="51"/>
      <x:c r="R3645" s="52" t="str">
        <x:f>IFERROR(Q3645/K3645,"")</x:f>
      </x:c>
      <x:c r="S3645" s="53" t="n">
        <x:v>30225</x:v>
      </x:c>
      <x:c r="T3645" s="50" t="str">
        <x:v>EDINET_company_history</x:v>
      </x:c>
      <x:c r="U3645" s="50" t="str">
        <x:v>日本マスタートラスト信託銀行株式会社（信託口）</x:v>
      </x:c>
      <x:c r="V3645" s="54" t="n">
        <x:v>0.1199</x:v>
      </x:c>
      <x:c r="W3645" s="50" t="str">
        <x:v>黒 本 淳之介 / 仲 田 裕 之</x:v>
      </x:c>
      <x:c r="X3645" s="50" t="b">
        <x:f>AND(COUNT(L3645:O3645)=4,L3645&gt;='設定'!$B$6,M3645&gt;='設定'!$B$6,N3645&gt;='設定'!$B$6,O3645&gt;='設定'!$B$6)</x:f>
        <x:v>0</x:v>
      </x:c>
      <x:c r="Y3645" s="50" t="b">
        <x:f>AND(COUNT(G3645:K3645)=5,P3645&gt;='設定'!$B$7)</x:f>
        <x:v>0</x:v>
      </x:c>
      <x:c r="Z3645" s="50" t="b">
        <x:f>AND(ISNUMBER(R3645),R3645&gt;='設定'!$B$8)</x:f>
        <x:v>0</x:v>
      </x:c>
      <x:c r="AA3645" s="50" t="b">
        <x:f>AND(ISNUMBER(S3645),S3645&gt;=DATE(YEAR('設定'!$B$10)-'設定'!$B$9,MONTH('設定'!$B$10),DAY('設定'!$B$10)))</x:f>
        <x:v>0</x:v>
      </x:c>
      <x:c r="AB3645" s="55" t="b">
        <x:v>0</x:v>
      </x:c>
      <x:c r="AC3645" s="55" t="b">
        <x:v>0</x:v>
      </x:c>
      <x:c r="AD3645" s="50" t="n">
        <x:f>IF(X3645,1,0)+IF(Z3645,1,0)+IF(AA3645,1,0)+IF(AB3645,1,0)</x:f>
        <x:v>0</x:v>
      </x:c>
      <x:c r="AE3645" s="50" t="n">
        <x:f>IF(Y3645,1,0)+IF(Z3645,1,0)+IF(AA3645,1,0)+IF(AB3645,1,0)</x:f>
        <x:v>0</x:v>
      </x:c>
      <x:c r="AF3645" s="50" t="n">
        <x:f>IF(Y3645,1,0)+IF(Z3645,1,0)+IF(AA3645,1,0)+IF(AC3645,1,0)</x:f>
        <x:v>0</x:v>
      </x:c>
      <x:c r="AG3645" s="53" t="n">
        <x:v>44348</x:v>
      </x:c>
      <x:c r="AH3645" s="50" t="str">
        <x:v>S100W1SX</x:v>
      </x:c>
      <x:c r="AI3645" s="50"/>
      <x:c r="AJ3645" s="50"/>
      <x:c r="AK3645" s="53" t="n">
        <x:v>45747</x:v>
      </x:c>
      <x:c r="AL3645" s="50"/>
      <x:c r="AM3645" s="51" t="n">
        <x:v>105093600</x:v>
      </x:c>
      <x:c r="AN3645" s="51" t="n">
        <x:v>914</x:v>
      </x:c>
      <x:c r="AO3645" s="51" t="n">
        <x:f>IFERROR(AM3645*AN3645,"")</x:f>
        <x:v>96055550400</x:v>
      </x:c>
      <x:c r="AP3645" s="56" t="str">
        <x:f>IFERROR(AO3645/(K3645*1000000),"")</x:f>
      </x:c>
      <x:c r="AQ3645" s="57" t="n">
        <x:v>709128993.3333334</x:v>
      </x:c>
      <x:c r="AR3645" s="52" t="n">
        <x:v>0.3791891912896268</x:v>
      </x:c>
      <x:c r="AS3645" s="52" t="n">
        <x:v>-0.3763776806800656</x:v>
      </x:c>
      <x:c r="AT3645" s="55" t="b">
        <x:v>1</x:v>
      </x:c>
      <x:c r="AU3645" s="50"/>
      <x:c r="AV3645" s="58" t="n">
        <x:v>-0.1507031195788079</x:v>
      </x:c>
      <x:c r="AW3645" s="50" t="n">
        <x:v>2852</x:v>
      </x:c>
      <x:c r="AX3645" s="50" t="str">
        <x:v>Future Moat</x:v>
      </x:c>
      <x:c r="AY3645" s="50" t="str">
        <x:v>目立つ機械的警告なし（定性確認は別途必要）</x:v>
      </x:c>
      <x:c r="AZ3645" s="59" t="str">
        <x:v>2025-06-23 13:54</x:v>
      </x:c>
      <x:c r="BA3645" s="53" t="n">
        <x:v>30225</x:v>
      </x:c>
      <x:c r="BB3645" s="50"/>
      <x:c r="BC3645" s="50"/>
      <x:c r="BD3645" s="50" t="str">
        <x:v>TOPIX Small 2</x:v>
      </x:c>
    </x:row>
    <x:row r="3646">
      <x:c r="A3646" s="50" t="n">
        <x:v>3645</x:v>
      </x:c>
      <x:c r="B3646" s="50" t="str">
        <x:v>8551</x:v>
      </x:c>
      <x:c r="C3646" s="50" t="str">
        <x:v>8551.T</x:v>
      </x:c>
      <x:c r="D3646" s="50" t="str">
        <x:v>The Kita-Nippon Bank,Ltd.</x:v>
      </x:c>
      <x:c r="E3646" s="50" t="str">
        <x:v>Prime Market (Domestic)</x:v>
      </x:c>
      <x:c r="F3646" s="50" t="str">
        <x:v>Banks</x:v>
      </x:c>
      <x:c r="G3646" s="51"/>
      <x:c r="H3646" s="51"/>
      <x:c r="I3646" s="51"/>
      <x:c r="J3646" s="51"/>
      <x:c r="K3646" s="51"/>
      <x:c r="L3646" s="52" t="str">
        <x:f>IFERROR(H3646/G3646-1,"")</x:f>
      </x:c>
      <x:c r="M3646" s="52" t="str">
        <x:f>IFERROR(I3646/H3646-1,"")</x:f>
      </x:c>
      <x:c r="N3646" s="52" t="str">
        <x:f>IFERROR(J3646/I3646-1,"")</x:f>
      </x:c>
      <x:c r="O3646" s="52" t="str">
        <x:f>IFERROR(K3646/J3646-1,"")</x:f>
      </x:c>
      <x:c r="P3646" s="52" t="str">
        <x:f>IFERROR((K3646/G3646)^(1/4)-1,"")</x:f>
      </x:c>
      <x:c r="Q3646" s="51"/>
      <x:c r="R3646" s="52" t="str">
        <x:f>IFERROR(Q3646/K3646,"")</x:f>
      </x:c>
      <x:c r="S3646" s="53" t="n">
        <x:v>30286</x:v>
      </x:c>
      <x:c r="T3646" s="50" t="str">
        <x:v>EDINET_company_history</x:v>
      </x:c>
      <x:c r="U3646" s="50" t="str">
        <x:v>日本マスタートラスト信託銀行株式会社（信託口）</x:v>
      </x:c>
      <x:c r="V3646" s="54" t="n">
        <x:v>0.0916</x:v>
      </x:c>
      <x:c r="W3646" s="50" t="str">
        <x:v>石 塚 恭 路</x:v>
      </x:c>
      <x:c r="X3646" s="50" t="b">
        <x:f>AND(COUNT(L3646:O3646)=4,L3646&gt;='設定'!$B$6,M3646&gt;='設定'!$B$6,N3646&gt;='設定'!$B$6,O3646&gt;='設定'!$B$6)</x:f>
        <x:v>0</x:v>
      </x:c>
      <x:c r="Y3646" s="50" t="b">
        <x:f>AND(COUNT(G3646:K3646)=5,P3646&gt;='設定'!$B$7)</x:f>
        <x:v>0</x:v>
      </x:c>
      <x:c r="Z3646" s="50" t="b">
        <x:f>AND(ISNUMBER(R3646),R3646&gt;='設定'!$B$8)</x:f>
        <x:v>0</x:v>
      </x:c>
      <x:c r="AA3646" s="50" t="b">
        <x:f>AND(ISNUMBER(S3646),S3646&gt;=DATE(YEAR('設定'!$B$10)-'設定'!$B$9,MONTH('設定'!$B$10),DAY('設定'!$B$10)))</x:f>
        <x:v>0</x:v>
      </x:c>
      <x:c r="AB3646" s="55" t="b">
        <x:v>0</x:v>
      </x:c>
      <x:c r="AC3646" s="55" t="b">
        <x:v>0</x:v>
      </x:c>
      <x:c r="AD3646" s="50" t="n">
        <x:f>IF(X3646,1,0)+IF(Z3646,1,0)+IF(AA3646,1,0)+IF(AB3646,1,0)</x:f>
        <x:v>0</x:v>
      </x:c>
      <x:c r="AE3646" s="50" t="n">
        <x:f>IF(Y3646,1,0)+IF(Z3646,1,0)+IF(AA3646,1,0)+IF(AB3646,1,0)</x:f>
        <x:v>0</x:v>
      </x:c>
      <x:c r="AF3646" s="50" t="n">
        <x:f>IF(Y3646,1,0)+IF(Z3646,1,0)+IF(AA3646,1,0)+IF(AC3646,1,0)</x:f>
        <x:v>0</x:v>
      </x:c>
      <x:c r="AG3646" s="53" t="n">
        <x:v>44348</x:v>
      </x:c>
      <x:c r="AH3646" s="50" t="str">
        <x:v>S100VVE5</x:v>
      </x:c>
      <x:c r="AI3646" s="50"/>
      <x:c r="AJ3646" s="50"/>
      <x:c r="AK3646" s="53" t="n">
        <x:v>45747</x:v>
      </x:c>
      <x:c r="AL3646" s="50"/>
      <x:c r="AM3646" s="51" t="n">
        <x:v>8306076</x:v>
      </x:c>
      <x:c r="AN3646" s="51" t="n">
        <x:v>5280</x:v>
      </x:c>
      <x:c r="AO3646" s="51" t="n">
        <x:f>IFERROR(AM3646*AN3646,"")</x:f>
        <x:v>43856081280</x:v>
      </x:c>
      <x:c r="AP3646" s="56" t="str">
        <x:f>IFERROR(AO3646/(K3646*1000000),"")</x:f>
      </x:c>
      <x:c r="AQ3646" s="57" t="n">
        <x:v>132978900</x:v>
      </x:c>
      <x:c r="AR3646" s="52" t="n">
        <x:v>0.3118537213524145</x:v>
      </x:c>
      <x:c r="AS3646" s="52" t="n">
        <x:v>-0.3068940231268305</x:v>
      </x:c>
      <x:c r="AT3646" s="55" t="b">
        <x:v>1</x:v>
      </x:c>
      <x:c r="AU3646" s="50"/>
      <x:c r="AV3646" s="58" t="n">
        <x:v>-0.0165988065528118</x:v>
      </x:c>
      <x:c r="AW3646" s="50" t="n">
        <x:v>2009</x:v>
      </x:c>
      <x:c r="AX3646" s="50" t="str">
        <x:v>Transformation Moat</x:v>
      </x:c>
      <x:c r="AY3646" s="50" t="str">
        <x:v>目立つ機械的警告なし（定性確認は別途必要）</x:v>
      </x:c>
      <x:c r="AZ3646" s="59" t="str">
        <x:v>2025-06-24 09:31</x:v>
      </x:c>
      <x:c r="BA3646" s="53" t="n">
        <x:v>30286</x:v>
      </x:c>
      <x:c r="BB3646" s="50"/>
      <x:c r="BC3646" s="50"/>
      <x:c r="BD3646" s="50" t="str">
        <x:v>TOPIX Small 2</x:v>
      </x:c>
    </x:row>
    <x:row r="3647">
      <x:c r="A3647" s="50" t="n">
        <x:v>3646</x:v>
      </x:c>
      <x:c r="B3647" s="50" t="str">
        <x:v>8558</x:v>
      </x:c>
      <x:c r="C3647" s="50" t="str">
        <x:v>8558.T</x:v>
      </x:c>
      <x:c r="D3647" s="50" t="str">
        <x:v>THE TOWA BANK,LTD.</x:v>
      </x:c>
      <x:c r="E3647" s="50" t="str">
        <x:v>Prime Market (Domestic)</x:v>
      </x:c>
      <x:c r="F3647" s="50" t="str">
        <x:v>Banks</x:v>
      </x:c>
      <x:c r="G3647" s="51"/>
      <x:c r="H3647" s="51"/>
      <x:c r="I3647" s="51"/>
      <x:c r="J3647" s="51"/>
      <x:c r="K3647" s="51"/>
      <x:c r="L3647" s="52" t="str">
        <x:f>IFERROR(H3647/G3647-1,"")</x:f>
      </x:c>
      <x:c r="M3647" s="52" t="str">
        <x:f>IFERROR(I3647/H3647-1,"")</x:f>
      </x:c>
      <x:c r="N3647" s="52" t="str">
        <x:f>IFERROR(J3647/I3647-1,"")</x:f>
      </x:c>
      <x:c r="O3647" s="52" t="str">
        <x:f>IFERROR(K3647/J3647-1,"")</x:f>
      </x:c>
      <x:c r="P3647" s="52" t="str">
        <x:f>IFERROR((K3647/G3647)^(1/4)-1,"")</x:f>
      </x:c>
      <x:c r="Q3647" s="51"/>
      <x:c r="R3647" s="52" t="str">
        <x:f>IFERROR(Q3647/K3647,"")</x:f>
      </x:c>
      <x:c r="S3647" s="53" t="n">
        <x:v>32905</x:v>
      </x:c>
      <x:c r="T3647" s="50" t="str">
        <x:v>EDINET_company_history</x:v>
      </x:c>
      <x:c r="U3647" s="50" t="str">
        <x:v>日本マスタートラスト 信託銀行株式会社（信託口）</x:v>
      </x:c>
      <x:c r="V3647" s="54" t="n">
        <x:v>0.123</x:v>
      </x:c>
      <x:c r="W3647" s="50" t="str">
        <x:v>江原 洋 / 櫻井 裕之</x:v>
      </x:c>
      <x:c r="X3647" s="50" t="b">
        <x:f>AND(COUNT(L3647:O3647)=4,L3647&gt;='設定'!$B$6,M3647&gt;='設定'!$B$6,N3647&gt;='設定'!$B$6,O3647&gt;='設定'!$B$6)</x:f>
        <x:v>0</x:v>
      </x:c>
      <x:c r="Y3647" s="50" t="b">
        <x:f>AND(COUNT(G3647:K3647)=5,P3647&gt;='設定'!$B$7)</x:f>
        <x:v>0</x:v>
      </x:c>
      <x:c r="Z3647" s="50" t="b">
        <x:f>AND(ISNUMBER(R3647),R3647&gt;='設定'!$B$8)</x:f>
        <x:v>0</x:v>
      </x:c>
      <x:c r="AA3647" s="50" t="b">
        <x:f>AND(ISNUMBER(S3647),S3647&gt;=DATE(YEAR('設定'!$B$10)-'設定'!$B$9,MONTH('設定'!$B$10),DAY('設定'!$B$10)))</x:f>
        <x:v>0</x:v>
      </x:c>
      <x:c r="AB3647" s="55" t="b">
        <x:v>0</x:v>
      </x:c>
      <x:c r="AC3647" s="55" t="b">
        <x:v>0</x:v>
      </x:c>
      <x:c r="AD3647" s="50" t="n">
        <x:f>IF(X3647,1,0)+IF(Z3647,1,0)+IF(AA3647,1,0)+IF(AB3647,1,0)</x:f>
        <x:v>0</x:v>
      </x:c>
      <x:c r="AE3647" s="50" t="n">
        <x:f>IF(Y3647,1,0)+IF(Z3647,1,0)+IF(AA3647,1,0)+IF(AB3647,1,0)</x:f>
        <x:v>0</x:v>
      </x:c>
      <x:c r="AF3647" s="50" t="n">
        <x:f>IF(Y3647,1,0)+IF(Z3647,1,0)+IF(AA3647,1,0)+IF(AC3647,1,0)</x:f>
        <x:v>0</x:v>
      </x:c>
      <x:c r="AG3647" s="53" t="n">
        <x:v>44348</x:v>
      </x:c>
      <x:c r="AH3647" s="50" t="str">
        <x:v>S100W3IC</x:v>
      </x:c>
      <x:c r="AI3647" s="50"/>
      <x:c r="AJ3647" s="50"/>
      <x:c r="AK3647" s="53" t="n">
        <x:v>45747</x:v>
      </x:c>
      <x:c r="AL3647" s="50"/>
      <x:c r="AM3647" s="51" t="n">
        <x:v>36760473</x:v>
      </x:c>
      <x:c r="AN3647" s="51" t="n">
        <x:v>1257</x:v>
      </x:c>
      <x:c r="AO3647" s="51" t="n">
        <x:f>IFERROR(AM3647*AN3647,"")</x:f>
        <x:v>46207914561</x:v>
      </x:c>
      <x:c r="AP3647" s="56" t="str">
        <x:f>IFERROR(AO3647/(K3647*1000000),"")</x:f>
      </x:c>
      <x:c r="AQ3647" s="57" t="n">
        <x:v>219789076.66666663</x:v>
      </x:c>
      <x:c r="AR3647" s="52" t="n">
        <x:v>0.3025518307608343</x:v>
      </x:c>
      <x:c r="AS3647" s="52" t="n">
        <x:v>-0.2775327367984291</x:v>
      </x:c>
      <x:c r="AT3647" s="55" t="b">
        <x:v>1</x:v>
      </x:c>
      <x:c r="AU3647" s="50"/>
      <x:c r="AV3647" s="58" t="n">
        <x:v>-0.0402157547794505</x:v>
      </x:c>
      <x:c r="AW3647" s="50" t="n">
        <x:v>2193</x:v>
      </x:c>
      <x:c r="AX3647" s="50" t="str">
        <x:v>Core Moat</x:v>
      </x:c>
      <x:c r="AY3647" s="50" t="str">
        <x:v>目立つ機械的警告なし（定性確認は別途必要）</x:v>
      </x:c>
      <x:c r="AZ3647" s="59" t="str">
        <x:v>2025-06-25 09:56</x:v>
      </x:c>
      <x:c r="BA3647" s="53" t="n">
        <x:v>32905</x:v>
      </x:c>
      <x:c r="BB3647" s="50"/>
      <x:c r="BC3647" s="50"/>
      <x:c r="BD3647" s="50" t="str">
        <x:v>TOPIX Small 2</x:v>
      </x:c>
    </x:row>
    <x:row r="3648">
      <x:c r="A3648" s="50" t="n">
        <x:v>3647</x:v>
      </x:c>
      <x:c r="B3648" s="50" t="str">
        <x:v>8562</x:v>
      </x:c>
      <x:c r="C3648" s="50" t="str">
        <x:v>8562.T</x:v>
      </x:c>
      <x:c r="D3648" s="50" t="str">
        <x:v>THE FUKUSHIMA BANK,LTD.</x:v>
      </x:c>
      <x:c r="E3648" s="50" t="str">
        <x:v>Standard Market(Domestic)</x:v>
      </x:c>
      <x:c r="F3648" s="50" t="str">
        <x:v>Banks</x:v>
      </x:c>
      <x:c r="G3648" s="51"/>
      <x:c r="H3648" s="51"/>
      <x:c r="I3648" s="51"/>
      <x:c r="J3648" s="51"/>
      <x:c r="K3648" s="51"/>
      <x:c r="L3648" s="52" t="str">
        <x:f>IFERROR(H3648/G3648-1,"")</x:f>
      </x:c>
      <x:c r="M3648" s="52" t="str">
        <x:f>IFERROR(I3648/H3648-1,"")</x:f>
      </x:c>
      <x:c r="N3648" s="52" t="str">
        <x:f>IFERROR(J3648/I3648-1,"")</x:f>
      </x:c>
      <x:c r="O3648" s="52" t="str">
        <x:f>IFERROR(K3648/J3648-1,"")</x:f>
      </x:c>
      <x:c r="P3648" s="52" t="str">
        <x:f>IFERROR((K3648/G3648)^(1/4)-1,"")</x:f>
      </x:c>
      <x:c r="Q3648" s="51"/>
      <x:c r="R3648" s="52" t="str">
        <x:f>IFERROR(Q3648/K3648,"")</x:f>
      </x:c>
      <x:c r="S3648" s="53" t="n">
        <x:v>33878</x:v>
      </x:c>
      <x:c r="T3648" s="50" t="str">
        <x:v>EDINET_company_history</x:v>
      </x:c>
      <x:c r="U3648" s="50" t="str">
        <x:v>SBI地銀ホールディングス株式会社</x:v>
      </x:c>
      <x:c r="V3648" s="54" t="n">
        <x:v>0.3412</x:v>
      </x:c>
      <x:c r="W3648" s="50" t="str">
        <x:v>加 藤 容 啓 / 佐 藤 明 則</x:v>
      </x:c>
      <x:c r="X3648" s="50" t="b">
        <x:f>AND(COUNT(L3648:O3648)=4,L3648&gt;='設定'!$B$6,M3648&gt;='設定'!$B$6,N3648&gt;='設定'!$B$6,O3648&gt;='設定'!$B$6)</x:f>
        <x:v>0</x:v>
      </x:c>
      <x:c r="Y3648" s="50" t="b">
        <x:f>AND(COUNT(G3648:K3648)=5,P3648&gt;='設定'!$B$7)</x:f>
        <x:v>0</x:v>
      </x:c>
      <x:c r="Z3648" s="50" t="b">
        <x:f>AND(ISNUMBER(R3648),R3648&gt;='設定'!$B$8)</x:f>
        <x:v>0</x:v>
      </x:c>
      <x:c r="AA3648" s="50" t="b">
        <x:f>AND(ISNUMBER(S3648),S3648&gt;=DATE(YEAR('設定'!$B$10)-'設定'!$B$9,MONTH('設定'!$B$10),DAY('設定'!$B$10)))</x:f>
        <x:v>0</x:v>
      </x:c>
      <x:c r="AB3648" s="55" t="b">
        <x:v>0</x:v>
      </x:c>
      <x:c r="AC3648" s="55" t="b">
        <x:v>0</x:v>
      </x:c>
      <x:c r="AD3648" s="50" t="n">
        <x:f>IF(X3648,1,0)+IF(Z3648,1,0)+IF(AA3648,1,0)+IF(AB3648,1,0)</x:f>
        <x:v>0</x:v>
      </x:c>
      <x:c r="AE3648" s="50" t="n">
        <x:f>IF(Y3648,1,0)+IF(Z3648,1,0)+IF(AA3648,1,0)+IF(AB3648,1,0)</x:f>
        <x:v>0</x:v>
      </x:c>
      <x:c r="AF3648" s="50" t="n">
        <x:f>IF(Y3648,1,0)+IF(Z3648,1,0)+IF(AA3648,1,0)+IF(AC3648,1,0)</x:f>
        <x:v>0</x:v>
      </x:c>
      <x:c r="AG3648" s="53" t="n">
        <x:v>44348</x:v>
      </x:c>
      <x:c r="AH3648" s="50" t="str">
        <x:v>S100W0W6</x:v>
      </x:c>
      <x:c r="AI3648" s="50"/>
      <x:c r="AJ3648" s="50"/>
      <x:c r="AK3648" s="53" t="n">
        <x:v>45747</x:v>
      </x:c>
      <x:c r="AL3648" s="50"/>
      <x:c r="AM3648" s="51" t="n">
        <x:v>34873000</x:v>
      </x:c>
      <x:c r="AN3648" s="51" t="n">
        <x:v>333</x:v>
      </x:c>
      <x:c r="AO3648" s="51" t="n">
        <x:f>IFERROR(AM3648*AN3648,"")</x:f>
        <x:v>11612709000</x:v>
      </x:c>
      <x:c r="AP3648" s="56" t="str">
        <x:f>IFERROR(AO3648/(K3648*1000000),"")</x:f>
      </x:c>
      <x:c r="AQ3648" s="57" t="n">
        <x:v>103717766.66666669</x:v>
      </x:c>
      <x:c r="AR3648" s="52" t="n">
        <x:v>0.313428342667781</x:v>
      </x:c>
      <x:c r="AS3648" s="52" t="n">
        <x:v>-0.4298913375054708</x:v>
      </x:c>
      <x:c r="AT3648" s="55" t="b">
        <x:v>1</x:v>
      </x:c>
      <x:c r="AU3648" s="50"/>
      <x:c r="AV3648" s="58" t="n">
        <x:v>-0.2358847637547871</x:v>
      </x:c>
      <x:c r="AW3648" s="50" t="n">
        <x:v>3151</x:v>
      </x:c>
      <x:c r="AX3648" s="50" t="str">
        <x:v>Transformation Moat</x:v>
      </x:c>
      <x:c r="AY3648" s="50" t="str">
        <x:v>目立つ機械的警告なし（定性確認は別途必要）</x:v>
      </x:c>
      <x:c r="AZ3648" s="59" t="str">
        <x:v>2025-06-23 09:18</x:v>
      </x:c>
      <x:c r="BA3648" s="53" t="n">
        <x:v>33878</x:v>
      </x:c>
      <x:c r="BB3648" s="50"/>
      <x:c r="BC3648" s="50"/>
      <x:c r="BD3648" s="50"/>
    </x:row>
    <x:row r="3649">
      <x:c r="A3649" s="50" t="n">
        <x:v>3648</x:v>
      </x:c>
      <x:c r="B3649" s="50" t="str">
        <x:v>8563</x:v>
      </x:c>
      <x:c r="C3649" s="50" t="str">
        <x:v>8563.T</x:v>
      </x:c>
      <x:c r="D3649" s="50" t="str">
        <x:v>THE DAITO BANK,LTD.</x:v>
      </x:c>
      <x:c r="E3649" s="50" t="str">
        <x:v>Standard Market(Domestic)</x:v>
      </x:c>
      <x:c r="F3649" s="50" t="str">
        <x:v>Banks</x:v>
      </x:c>
      <x:c r="G3649" s="51"/>
      <x:c r="H3649" s="51"/>
      <x:c r="I3649" s="51"/>
      <x:c r="J3649" s="51"/>
      <x:c r="K3649" s="51"/>
      <x:c r="L3649" s="52" t="str">
        <x:f>IFERROR(H3649/G3649-1,"")</x:f>
      </x:c>
      <x:c r="M3649" s="52" t="str">
        <x:f>IFERROR(I3649/H3649-1,"")</x:f>
      </x:c>
      <x:c r="N3649" s="52" t="str">
        <x:f>IFERROR(J3649/I3649-1,"")</x:f>
      </x:c>
      <x:c r="O3649" s="52" t="str">
        <x:f>IFERROR(K3649/J3649-1,"")</x:f>
      </x:c>
      <x:c r="P3649" s="52" t="str">
        <x:f>IFERROR((K3649/G3649)^(1/4)-1,"")</x:f>
      </x:c>
      <x:c r="Q3649" s="51"/>
      <x:c r="R3649" s="52" t="str">
        <x:f>IFERROR(Q3649/K3649,"")</x:f>
      </x:c>
      <x:c r="S3649" s="53" t="n">
        <x:v>33939</x:v>
      </x:c>
      <x:c r="T3649" s="50" t="str">
        <x:v>EDINET_company_history</x:v>
      </x:c>
      <x:c r="U3649" s="50" t="str">
        <x:v>ＨＳホールディングス株式会社</x:v>
      </x:c>
      <x:c r="V3649" s="54" t="n">
        <x:v>0.194</x:v>
      </x:c>
      <x:c r="W3649" s="50" t="str">
        <x:v>鈴 木 孝 雄 / 岡 安 廣</x:v>
      </x:c>
      <x:c r="X3649" s="50" t="b">
        <x:f>AND(COUNT(L3649:O3649)=4,L3649&gt;='設定'!$B$6,M3649&gt;='設定'!$B$6,N3649&gt;='設定'!$B$6,O3649&gt;='設定'!$B$6)</x:f>
        <x:v>0</x:v>
      </x:c>
      <x:c r="Y3649" s="50" t="b">
        <x:f>AND(COUNT(G3649:K3649)=5,P3649&gt;='設定'!$B$7)</x:f>
        <x:v>0</x:v>
      </x:c>
      <x:c r="Z3649" s="50" t="b">
        <x:f>AND(ISNUMBER(R3649),R3649&gt;='設定'!$B$8)</x:f>
        <x:v>0</x:v>
      </x:c>
      <x:c r="AA3649" s="50" t="b">
        <x:f>AND(ISNUMBER(S3649),S3649&gt;=DATE(YEAR('設定'!$B$10)-'設定'!$B$9,MONTH('設定'!$B$10),DAY('設定'!$B$10)))</x:f>
        <x:v>0</x:v>
      </x:c>
      <x:c r="AB3649" s="55" t="b">
        <x:v>0</x:v>
      </x:c>
      <x:c r="AC3649" s="55" t="b">
        <x:v>0</x:v>
      </x:c>
      <x:c r="AD3649" s="50" t="n">
        <x:f>IF(X3649,1,0)+IF(Z3649,1,0)+IF(AA3649,1,0)+IF(AB3649,1,0)</x:f>
        <x:v>0</x:v>
      </x:c>
      <x:c r="AE3649" s="50" t="n">
        <x:f>IF(Y3649,1,0)+IF(Z3649,1,0)+IF(AA3649,1,0)+IF(AB3649,1,0)</x:f>
        <x:v>0</x:v>
      </x:c>
      <x:c r="AF3649" s="50" t="n">
        <x:f>IF(Y3649,1,0)+IF(Z3649,1,0)+IF(AA3649,1,0)+IF(AC3649,1,0)</x:f>
        <x:v>0</x:v>
      </x:c>
      <x:c r="AG3649" s="53" t="n">
        <x:v>44348</x:v>
      </x:c>
      <x:c r="AH3649" s="50" t="str">
        <x:v>S100VYPZ</x:v>
      </x:c>
      <x:c r="AI3649" s="50"/>
      <x:c r="AJ3649" s="50"/>
      <x:c r="AK3649" s="53" t="n">
        <x:v>45747</x:v>
      </x:c>
      <x:c r="AL3649" s="50"/>
      <x:c r="AM3649" s="51" t="n">
        <x:v>12653362</x:v>
      </x:c>
      <x:c r="AN3649" s="51" t="n">
        <x:v>960</x:v>
      </x:c>
      <x:c r="AO3649" s="51" t="n">
        <x:f>IFERROR(AM3649*AN3649,"")</x:f>
        <x:v>12147227520</x:v>
      </x:c>
      <x:c r="AP3649" s="56" t="str">
        <x:f>IFERROR(AO3649/(K3649*1000000),"")</x:f>
      </x:c>
      <x:c r="AQ3649" s="57" t="n">
        <x:v>55193591.666666664</x:v>
      </x:c>
      <x:c r="AR3649" s="52" t="n">
        <x:v>0.2273484401338426</x:v>
      </x:c>
      <x:c r="AS3649" s="52" t="n">
        <x:v>-0.2447466188846534</x:v>
      </x:c>
      <x:c r="AT3649" s="55" t="b">
        <x:v>1</x:v>
      </x:c>
      <x:c r="AU3649" s="50"/>
      <x:c r="AV3649" s="58" t="n">
        <x:v>-0.0771190010675159</x:v>
      </x:c>
      <x:c r="AW3649" s="50" t="n">
        <x:v>2454</x:v>
      </x:c>
      <x:c r="AX3649" s="50" t="str">
        <x:v>Transformation Moat</x:v>
      </x:c>
      <x:c r="AY3649" s="50" t="str">
        <x:v>目立つ機械的警告なし（定性確認は別途必要）</x:v>
      </x:c>
      <x:c r="AZ3649" s="59" t="str">
        <x:v>2025-06-18 10:19</x:v>
      </x:c>
      <x:c r="BA3649" s="53" t="n">
        <x:v>33939</x:v>
      </x:c>
      <x:c r="BB3649" s="50"/>
      <x:c r="BC3649" s="50"/>
      <x:c r="BD3649" s="50"/>
    </x:row>
    <x:row r="3650">
      <x:c r="A3650" s="50" t="n">
        <x:v>3649</x:v>
      </x:c>
      <x:c r="B3650" s="50" t="str">
        <x:v>8921</x:v>
      </x:c>
      <x:c r="C3650" s="50" t="str">
        <x:v>8921.T</x:v>
      </x:c>
      <x:c r="D3650" s="50" t="str">
        <x:v>C's Create Co.,Ltd</x:v>
      </x:c>
      <x:c r="E3650" s="50" t="str">
        <x:v>PRO Market</x:v>
      </x:c>
      <x:c r="F3650" s="50" t="str">
        <x:v>Real Estate</x:v>
      </x:c>
      <x:c r="G3650" s="51"/>
      <x:c r="H3650" s="51"/>
      <x:c r="I3650" s="51"/>
      <x:c r="J3650" s="51"/>
      <x:c r="K3650" s="51"/>
      <x:c r="L3650" s="52" t="str">
        <x:f>IFERROR(H3650/G3650-1,"")</x:f>
      </x:c>
      <x:c r="M3650" s="52" t="str">
        <x:f>IFERROR(I3650/H3650-1,"")</x:f>
      </x:c>
      <x:c r="N3650" s="52" t="str">
        <x:f>IFERROR(J3650/I3650-1,"")</x:f>
      </x:c>
      <x:c r="O3650" s="52" t="str">
        <x:f>IFERROR(K3650/J3650-1,"")</x:f>
      </x:c>
      <x:c r="P3650" s="52" t="str">
        <x:f>IFERROR((K3650/G3650)^(1/4)-1,"")</x:f>
      </x:c>
      <x:c r="Q3650" s="51"/>
      <x:c r="R3650" s="52" t="str">
        <x:f>IFERROR(Q3650/K3650,"")</x:f>
      </x:c>
      <x:c r="S3650" s="53" t="n">
        <x:v>44348</x:v>
      </x:c>
      <x:c r="T3650" s="50" t="str">
        <x:v>not_identified_before_local_window</x:v>
      </x:c>
      <x:c r="U3650" s="50"/>
      <x:c r="V3650" s="54"/>
      <x:c r="W3650" s="50"/>
      <x:c r="X3650" s="50" t="b">
        <x:f>AND(COUNT(L3650:O3650)=4,L3650&gt;='設定'!$B$6,M3650&gt;='設定'!$B$6,N3650&gt;='設定'!$B$6,O3650&gt;='設定'!$B$6)</x:f>
        <x:v>0</x:v>
      </x:c>
      <x:c r="Y3650" s="50" t="b">
        <x:f>AND(COUNT(G3650:K3650)=5,P3650&gt;='設定'!$B$7)</x:f>
        <x:v>0</x:v>
      </x:c>
      <x:c r="Z3650" s="50" t="b">
        <x:f>AND(ISNUMBER(R3650),R3650&gt;='設定'!$B$8)</x:f>
        <x:v>0</x:v>
      </x:c>
      <x:c r="AA3650" s="50" t="b">
        <x:f>AND(ISNUMBER(S3650),S3650&gt;=DATE(YEAR('設定'!$B$10)-'設定'!$B$9,MONTH('設定'!$B$10),DAY('設定'!$B$10)))</x:f>
        <x:v>0</x:v>
      </x:c>
      <x:c r="AB3650" s="55" t="b">
        <x:v>0</x:v>
      </x:c>
      <x:c r="AC3650" s="55" t="b">
        <x:v>0</x:v>
      </x:c>
      <x:c r="AD3650" s="50" t="n">
        <x:f>IF(X3650,1,0)+IF(Z3650,1,0)+IF(AA3650,1,0)+IF(AB3650,1,0)</x:f>
        <x:v>0</x:v>
      </x:c>
      <x:c r="AE3650" s="50" t="n">
        <x:f>IF(Y3650,1,0)+IF(Z3650,1,0)+IF(AA3650,1,0)+IF(AB3650,1,0)</x:f>
        <x:v>0</x:v>
      </x:c>
      <x:c r="AF3650" s="50" t="n">
        <x:f>IF(Y3650,1,0)+IF(Z3650,1,0)+IF(AA3650,1,0)+IF(AC3650,1,0)</x:f>
        <x:v>0</x:v>
      </x:c>
      <x:c r="AG3650" s="53" t="n">
        <x:v>44348</x:v>
      </x:c>
      <x:c r="AH3650" s="50"/>
      <x:c r="AI3650" s="50"/>
      <x:c r="AJ3650" s="50"/>
      <x:c r="AK3650" s="53"/>
      <x:c r="AL3650" s="50"/>
      <x:c r="AM3650" s="51"/>
      <x:c r="AN3650" s="51" t="n">
        <x:v>2248</x:v>
      </x:c>
      <x:c r="AO3650" s="51" t="n">
        <x:f>IFERROR(AM3650*AN3650,"")</x:f>
        <x:v>0</x:v>
      </x:c>
      <x:c r="AP3650" s="56" t="str">
        <x:f>IFERROR(AO3650/(K3650*1000000),"")</x:f>
      </x:c>
      <x:c r="AQ3650" s="57" t="n">
        <x:v>0</x:v>
      </x:c>
      <x:c r="AR3650" s="52" t="n">
        <x:v>0</x:v>
      </x:c>
      <x:c r="AS3650" s="52" t="n">
        <x:v>0</x:v>
      </x:c>
      <x:c r="AT3650" s="55" t="b">
        <x:v>0</x:v>
      </x:c>
      <x:c r="AU3650" s="50" t="str">
        <x:v>low_liquidity</x:v>
      </x:c>
      <x:c r="AV3650" s="58" t="n">
        <x:v>0.1808536777355755</x:v>
      </x:c>
      <x:c r="AW3650" s="50" t="n">
        <x:v>818</x:v>
      </x:c>
      <x:c r="AX3650" s="50" t="str">
        <x:v>Discovery</x:v>
      </x:c>
      <x:c r="AY3650" s="50" t="str">
        <x:v>既存適格性フィルター不通過: low_liquidity / 60日平均売買代金2,000万円未満</x:v>
      </x:c>
      <x:c r="AZ3650" s="59"/>
      <x:c r="BA3650" s="53"/>
      <x:c r="BB3650" s="50"/>
      <x:c r="BC3650" s="50"/>
      <x:c r="BD3650" s="50"/>
    </x:row>
  </x:sheetData>
  <x:conditionalFormatting sqref="AD2:AF3650">
    <x:cfRule type="colorScale" priority="1">
      <x:colorScale>
        <x:cfvo type="min"/>
        <x:cfvo type="percentile" val="50"/>
        <x:cfvo type="max"/>
        <x:color rgb="FFFDE2E2"/>
        <x:color rgb="FFFFF4CC"/>
        <x:color rgb="FFDCFCE7"/>
      </x:colorScale>
    </x:cfRule>
  </x:conditionalFormatting>
  <x:conditionalFormatting sqref="X2:AC3650">
    <x:cfRule type="cellIs" dxfId="0" priority="2" operator="equal">
      <x:formula>TRUE</x:formula>
    </x:cfRule>
    <x:cfRule type="cellIs" dxfId="1" priority="3" operator="equal">
      <x:formula>FALSE</x:formula>
    </x:cfRule>
  </x:conditionalFormatting>
  <x:conditionalFormatting sqref="AT2:AT3650">
    <x:cfRule type="cellIs" dxfId="2" priority="4" operator="equal">
      <x:formula>FALSE</x:formula>
    </x:cfRule>
  </x:conditionalFormatting>
  <x:conditionalFormatting sqref="AY2:AY3650">
    <x:cfRule type="containsText" dxfId="3" priority="5" operator="containsText" text="目立つ機械的警告なし"/>
    <x:cfRule type="containsText" dxfId="4" priority="6" operator="containsText" text="不通過"/>
    <x:cfRule type="containsText" dxfId="5" priority="7" operator="containsText" text="ボラティリティ"/>
    <x:cfRule type="containsText" dxfId="6" priority="8" operator="containsText" text="最大下落"/>
    <x:cfRule type="containsText" dxfId="7" priority="9" operator="containsText" text="売買代金"/>
    <x:cfRule type="containsText" dxfId="8" priority="10" operator="containsText" text="PS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25" hidden="0" customWidth="1"/>
    <x:col min="4" max="4" width="20" hidden="0" customWidth="1"/>
    <x:col min="5" max="5" width="12" hidden="0" customWidth="1"/>
    <x:col min="6" max="6" width="12" hidden="0" customWidth="1"/>
    <x:col min="7" max="7" width="11" hidden="0" customWidth="1"/>
    <x:col min="8" max="8" width="14" hidden="0" customWidth="1"/>
    <x:col min="9" max="9" width="10" hidden="0" customWidth="1"/>
    <x:col min="10" max="10" width="15" hidden="0" customWidth="1"/>
    <x:col min="11" max="11" width="10" hidden="0" customWidth="1"/>
    <x:col min="12" max="12" width="52" hidden="0" customWidth="1"/>
  </x:cols>
  <x:sheetData>
    <x:row r="1" ht="30" customHeight="1">
      <x:c r="A1" s="3" t="str">
        <x:v>10倍株条件スクリーニング — サマリー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5" t="str">
        <x:v>母集団 3,649社｜JPX基準 2026-04-30｜株価基準 2026-06-01｜分析基準 2026-08-14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>
      <x:c r="A5" s="73" t="str">
        <x:v>注意：これは『買いリスト』ではありません。4条件の一致度を機械判定した探索用リストです。価格、事業の持続性、希薄化、顧客集中、会計変更、経営者の売却予定を別途確認してください。</x:v>
      </x:c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5"/>
    </x:row>
    <x:row r="6">
      <x:c r="A6" s="76"/>
      <x:c r="B6" s="77"/>
      <x:c r="C6" s="77"/>
      <x:c r="D6" s="77"/>
      <x:c r="E6" s="77"/>
      <x:c r="F6" s="77"/>
      <x:c r="G6" s="77"/>
      <x:c r="H6" s="77"/>
      <x:c r="I6" s="77"/>
      <x:c r="J6" s="77"/>
      <x:c r="K6" s="77"/>
      <x:c r="L6" s="78"/>
    </x:row>
    <x:row r="8" ht="22" customHeight="1">
      <x:c r="A8" s="80" t="str">
        <x:v>主要集計</x:v>
      </x:c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</x:row>
    <x:row r="9">
      <x:c r="A9" s="81" t="str">
        <x:v>母集団</x:v>
      </x:c>
      <x:c r="B9" s="87" t="n">
        <x:f>COUNTA('全銘柄'!$B$2:$B$3650)</x:f>
        <x:v>3649</x:v>
      </x:c>
      <x:c r="D9" s="81" t="str">
        <x:v>厳格4条件一致</x:v>
      </x:c>
      <x:c r="E9" s="87" t="n">
        <x:f>COUNTIF('全銘柄'!$AD$2:$AD$3650,4)</x:f>
        <x:v>13</x:v>
      </x:c>
    </x:row>
    <x:row r="10">
      <x:c r="A10" s="83" t="str">
        <x:v>C1 厳格（各年+20%）</x:v>
      </x:c>
      <x:c r="B10" s="88" t="n">
        <x:f>COUNTIF('全銘柄'!$X$2:$X$3650,1)</x:f>
        <x:v>61</x:v>
      </x:c>
      <x:c r="D10" s="83" t="str">
        <x:v>CAGR4条件一致</x:v>
      </x:c>
      <x:c r="E10" s="88" t="n">
        <x:f>COUNTIF('全銘柄'!$AE$2:$AE$3650,4)</x:f>
        <x:v>28</x:v>
      </x:c>
    </x:row>
    <x:row r="11">
      <x:c r="A11" s="83" t="str">
        <x:v>C1 CAGR（4年+20%）</x:v>
      </x:c>
      <x:c r="B11" s="88" t="n">
        <x:f>COUNTIF('全銘柄'!$Y$2:$Y$3650,1)</x:f>
        <x:v>370</x:v>
      </x:c>
      <x:c r="D11" s="83" t="str">
        <x:v>厳格3条件以上</x:v>
      </x:c>
      <x:c r="E11" s="88" t="n">
        <x:f>COUNTIF('全銘柄'!$AD$2:$AD$3650,"&gt;=3")</x:f>
        <x:v>56</x:v>
      </x:c>
    </x:row>
    <x:row r="12">
      <x:c r="A12" s="83" t="str">
        <x:v>C2 営業利益率10%</x:v>
      </x:c>
      <x:c r="B12" s="88" t="n">
        <x:f>COUNTIF('全銘柄'!$Z$2:$Z$3650,1)</x:f>
        <x:v>980</x:v>
      </x:c>
      <x:c r="D12" s="83" t="str">
        <x:v>CAGR3条件以上</x:v>
      </x:c>
      <x:c r="E12" s="88" t="n">
        <x:f>COUNTIF('全銘柄'!$AE$2:$AE$3650,"&gt;=3")</x:f>
        <x:v>114</x:v>
      </x:c>
    </x:row>
    <x:row r="13">
      <x:c r="A13" s="83" t="str">
        <x:v>C3 上場5年以内</x:v>
      </x:c>
      <x:c r="B13" s="88" t="n">
        <x:f>COUNTIF('全銘柄'!$AA$2:$AA$3650,1)</x:f>
        <x:v>314</x:v>
      </x:c>
      <x:c r="D13" s="83" t="str">
        <x:v>5期売上カバー</x:v>
      </x:c>
      <x:c r="E13" s="88" t="n">
        <x:f>COUNTIFS('全銘柄'!$G$2:$G$3650,"&lt;&gt;",'全銘柄'!$H$2:$H$3650,"&lt;&gt;",'全銘柄'!$I$2:$I$3650,"&lt;&gt;",'全銘柄'!$J$2:$J$3650,"&lt;&gt;",'全銘柄'!$K$2:$K$3650,"&lt;&gt;")</x:f>
        <x:v>3473</x:v>
      </x:c>
    </x:row>
    <x:row r="14">
      <x:c r="A14" s="85" t="str">
        <x:v>C4 代表者=筆頭株主</x:v>
      </x:c>
      <x:c r="B14" s="89" t="n">
        <x:f>COUNTIF('全銘柄'!$AB$2:$AB$3650,1)</x:f>
        <x:v>511</x:v>
      </x:c>
      <x:c r="D14" s="85" t="str">
        <x:v>営業利益率カバー</x:v>
      </x:c>
      <x:c r="E14" s="89" t="n">
        <x:f>COUNT('全銘柄'!$R$2:$R$3650)</x:f>
        <x:v>3513</x:v>
      </x:c>
    </x:row>
    <x:row r="16" ht="30" customHeight="1">
      <x:c r="A16" s="17" t="str">
        <x:v>条件</x:v>
      </x:c>
      <x:c r="B16" s="19" t="str">
        <x:v>該当社数</x:v>
      </x:c>
    </x:row>
    <x:row r="17">
      <x:c r="A17" t="str">
        <x:v>C1 厳格</x:v>
      </x:c>
      <x:c r="B17" t="n">
        <x:f>B10</x:f>
        <x:v>61</x:v>
      </x:c>
    </x:row>
    <x:row r="18">
      <x:c r="A18" t="str">
        <x:v>C1 CAGR</x:v>
      </x:c>
      <x:c r="B18" t="n">
        <x:f>B11</x:f>
        <x:v>370</x:v>
      </x:c>
    </x:row>
    <x:row r="19">
      <x:c r="A19" t="str">
        <x:v>C2 利益率</x:v>
      </x:c>
      <x:c r="B19" t="n">
        <x:f>B12</x:f>
        <x:v>980</x:v>
      </x:c>
    </x:row>
    <x:row r="20">
      <x:c r="A20" t="str">
        <x:v>C3 上場5年</x:v>
      </x:c>
      <x:c r="B20" t="n">
        <x:f>B13</x:f>
        <x:v>314</x:v>
      </x:c>
    </x:row>
    <x:row r="21">
      <x:c r="A21" t="str">
        <x:v>C4 代表=筆頭</x:v>
      </x:c>
      <x:c r="B21" t="n">
        <x:f>B14</x:f>
        <x:v>511</x:v>
      </x:c>
    </x:row>
    <x:row r="32" ht="22" customHeight="1">
      <x:c r="A32" s="80" t="str">
        <x:v>厳格4条件一致 13社（成長率順。推奨順位ではありません）</x:v>
      </x:c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</x:row>
    <x:row r="33" ht="30" customHeight="1">
      <x:c r="A33" s="17" t="str">
        <x:v>順位</x:v>
      </x:c>
      <x:c r="B33" s="18" t="str">
        <x:v>コード</x:v>
      </x:c>
      <x:c r="C33" s="18" t="str">
        <x:v>会社名</x:v>
      </x:c>
      <x:c r="D33" s="18" t="str">
        <x:v>4年CAGR</x:v>
      </x:c>
      <x:c r="E33" s="18" t="str">
        <x:v>営業利益率</x:v>
      </x:c>
      <x:c r="F33" s="18" t="str">
        <x:v>上場日</x:v>
      </x:c>
      <x:c r="G33" s="18" t="str">
        <x:v>筆頭比率</x:v>
      </x:c>
      <x:c r="H33" s="18" t="str">
        <x:v>概算時価総額
十億円</x:v>
      </x:c>
      <x:c r="I33" s="18" t="str">
        <x:v>概算PSR</x:v>
      </x:c>
      <x:c r="J33" s="18" t="str">
        <x:v>60日売買代金
百万円</x:v>
      </x:c>
      <x:c r="K33" s="18" t="str">
        <x:v>投資適格</x:v>
      </x:c>
      <x:c r="L33" s="19" t="str">
        <x:v>購入補助警告</x:v>
      </x:c>
    </x:row>
    <x:row r="34" ht="32" customHeight="1">
      <x:c r="A34" s="90" t="n">
        <x:f>'全銘柄'!A2</x:f>
        <x:v>1</x:v>
      </x:c>
      <x:c r="B34" s="90" t="str">
        <x:f>'全銘柄'!B2</x:f>
        <x:v>5537</x:v>
      </x:c>
      <x:c r="C34" s="90" t="str">
        <x:f>'全銘柄'!D2</x:f>
        <x:v>AlbaLink Co.,Ltd.</x:v>
      </x:c>
      <x:c r="D34" s="91" t="n">
        <x:f>'全銘柄'!P2</x:f>
        <x:v>0.7437382495486999</x:v>
      </x:c>
      <x:c r="E34" s="91" t="n">
        <x:f>'全銘柄'!R2</x:f>
        <x:v>0.160103320031331</x:v>
      </x:c>
      <x:c r="F34" s="92" t="n">
        <x:f>'全銘柄'!S2</x:f>
        <x:v>45259</x:v>
      </x:c>
      <x:c r="G34" s="91" t="n">
        <x:f>'全銘柄'!V2</x:f>
        <x:v>0.5383</x:v>
      </x:c>
      <x:c r="H34" s="93" t="n">
        <x:f>'全銘柄'!AO2/1000000000</x:f>
        <x:v>18.3958336</x:v>
      </x:c>
      <x:c r="I34" s="94" t="n">
        <x:f>'全銘柄'!AP2</x:f>
        <x:v>2.2457913128744242</x:v>
      </x:c>
      <x:c r="J34" s="95" t="n">
        <x:f>'全銘柄'!AQ2/1000000</x:f>
        <x:v>223.83529666666664</x:v>
      </x:c>
      <x:c r="K34" s="90" t="b">
        <x:f>'全銘柄'!AT2</x:f>
        <x:v>1</x:v>
      </x:c>
      <x:c r="L34" s="96" t="str">
        <x:f>'全銘柄'!AY2</x:f>
        <x:v>目立つ機械的警告なし（定性確認は別途必要）</x:v>
      </x:c>
    </x:row>
    <x:row r="35" ht="32" customHeight="1">
      <x:c r="A35" s="90" t="n">
        <x:f>'全銘柄'!A3</x:f>
        <x:v>2</x:v>
      </x:c>
      <x:c r="B35" s="90" t="str">
        <x:f>'全銘柄'!B3</x:f>
        <x:v>9338</x:v>
      </x:c>
      <x:c r="C35" s="90" t="str">
        <x:f>'全銘柄'!D3</x:f>
        <x:v>INFORICH INC.</x:v>
      </x:c>
      <x:c r="D35" s="91" t="n">
        <x:f>'全銘柄'!P3</x:f>
        <x:v>0.7209153692753942</x:v>
      </x:c>
      <x:c r="E35" s="91" t="n">
        <x:f>'全銘柄'!R3</x:f>
        <x:v>0.14230367179982953</x:v>
      </x:c>
      <x:c r="F35" s="92" t="n">
        <x:f>'全銘柄'!S3</x:f>
        <x:v>44916</x:v>
      </x:c>
      <x:c r="G35" s="91" t="n">
        <x:f>'全銘柄'!V3</x:f>
        <x:v>0.1191</x:v>
      </x:c>
      <x:c r="H35" s="93" t="n">
        <x:f>'全銘柄'!AO3/1000000000</x:f>
        <x:v>44.48706885</x:v>
      </x:c>
      <x:c r="I35" s="94" t="n">
        <x:f>'全銘柄'!AP3</x:f>
        <x:v>3.0825771329076708</x:v>
      </x:c>
      <x:c r="J35" s="95" t="n">
        <x:f>'全銘柄'!AQ3/1000000</x:f>
        <x:v>259.7376166666666</x:v>
      </x:c>
      <x:c r="K35" s="90" t="b">
        <x:f>'全銘柄'!AT3</x:f>
        <x:v>1</x:v>
      </x:c>
      <x:c r="L35" s="96" t="str">
        <x:f>'全銘柄'!AY3</x:f>
        <x:v>年率ボラティリティ60%以上 / ローカル5年最大下落率-60%以下</x:v>
      </x:c>
    </x:row>
    <x:row r="36" ht="32" customHeight="1">
      <x:c r="A36" s="90" t="n">
        <x:f>'全銘柄'!A4</x:f>
        <x:v>3</x:v>
      </x:c>
      <x:c r="B36" s="90" t="str">
        <x:f>'全銘柄'!B4</x:f>
        <x:v>5253</x:v>
      </x:c>
      <x:c r="C36" s="90" t="str">
        <x:f>'全銘柄'!D4</x:f>
        <x:v>COVER Corporation</x:v>
      </x:c>
      <x:c r="D36" s="91" t="n">
        <x:f>'全銘柄'!P4</x:f>
        <x:v>0.6593959575526838</x:v>
      </x:c>
      <x:c r="E36" s="91" t="n">
        <x:f>'全銘柄'!R4</x:f>
        <x:v>0.18435059100020737</x:v>
      </x:c>
      <x:c r="F36" s="92" t="n">
        <x:f>'全銘柄'!S4</x:f>
        <x:v>45012</x:v>
      </x:c>
      <x:c r="G36" s="91" t="n">
        <x:f>'全銘柄'!V4</x:f>
        <x:v>0.3174</x:v>
      </x:c>
      <x:c r="H36" s="93" t="n">
        <x:f>'全銘柄'!AO4/1000000000</x:f>
        <x:v>107.2066133</x:v>
      </x:c>
      <x:c r="I36" s="94" t="n">
        <x:f>'全銘柄'!AP4</x:f>
        <x:v>2.4701415474297828</x:v>
      </x:c>
      <x:c r="J36" s="95" t="n">
        <x:f>'全銘柄'!AQ4/1000000</x:f>
        <x:v>2215.731995</x:v>
      </x:c>
      <x:c r="K36" s="90" t="b">
        <x:f>'全銘柄'!AT4</x:f>
        <x:v>1</x:v>
      </x:c>
      <x:c r="L36" s="96" t="str">
        <x:f>'全銘柄'!AY4</x:f>
        <x:v>ローカル5年最大下落率-60%以下</x:v>
      </x:c>
    </x:row>
    <x:row r="37" ht="32" customHeight="1">
      <x:c r="A37" s="90" t="n">
        <x:f>'全銘柄'!A5</x:f>
        <x:v>4</x:v>
      </x:c>
      <x:c r="B37" s="90" t="str">
        <x:f>'全銘柄'!B5</x:f>
        <x:v>5032</x:v>
      </x:c>
      <x:c r="C37" s="90" t="str">
        <x:f>'全銘柄'!D5</x:f>
        <x:v>ANYCOLOR Inc.</x:v>
      </x:c>
      <x:c r="D37" s="91" t="n">
        <x:f>'全銘柄'!P5</x:f>
        <x:v>0.5393489706954044</x:v>
      </x:c>
      <x:c r="E37" s="91" t="n">
        <x:f>'全銘柄'!R5</x:f>
        <x:v>0.37967627577199364</x:v>
      </x:c>
      <x:c r="F37" s="92" t="n">
        <x:f>'全銘柄'!S5</x:f>
        <x:v>44721</x:v>
      </x:c>
      <x:c r="G37" s="91" t="n">
        <x:f>'全銘柄'!V5</x:f>
        <x:v>0.4388</x:v>
      </x:c>
      <x:c r="H37" s="93" t="n">
        <x:f>'全銘柄'!AO5/1000000000</x:f>
        <x:v>177.523277733</x:v>
      </x:c>
      <x:c r="I37" s="94" t="n">
        <x:f>'全銘柄'!AP5</x:f>
        <x:v>4.1403880430310664</x:v>
      </x:c>
      <x:c r="J37" s="95" t="n">
        <x:f>'全銘柄'!AQ5/1000000</x:f>
        <x:v>3479.7773133333335</x:v>
      </x:c>
      <x:c r="K37" s="90" t="b">
        <x:f>'全銘柄'!AT5</x:f>
        <x:v>1</x:v>
      </x:c>
      <x:c r="L37" s="96" t="str">
        <x:f>'全銘柄'!AY5</x:f>
        <x:v>年率ボラティリティ60%以上 / ローカル5年最大下落率-60%以下</x:v>
      </x:c>
    </x:row>
    <x:row r="38" ht="32" customHeight="1">
      <x:c r="A38" s="90" t="n">
        <x:f>'全銘柄'!A6</x:f>
        <x:v>5</x:v>
      </x:c>
      <x:c r="B38" s="90" t="str">
        <x:f>'全銘柄'!B6</x:f>
        <x:v>5254</x:v>
      </x:c>
      <x:c r="C38" s="90" t="str">
        <x:f>'全銘柄'!D6</x:f>
        <x:v>Arent Inc.</x:v>
      </x:c>
      <x:c r="D38" s="91" t="n">
        <x:f>'全銘柄'!P6</x:f>
        <x:v>0.5369062123882422</x:v>
      </x:c>
      <x:c r="E38" s="91" t="n">
        <x:f>'全銘柄'!R6</x:f>
        <x:v>0.4196761687548622</x:v>
      </x:c>
      <x:c r="F38" s="92" t="n">
        <x:f>'全銘柄'!S6</x:f>
        <x:v>45013</x:v>
      </x:c>
      <x:c r="G38" s="91" t="n">
        <x:f>'全銘柄'!V6</x:f>
        <x:v>0.3579</x:v>
      </x:c>
      <x:c r="H38" s="93" t="n">
        <x:f>'全銘柄'!AO6/1000000000</x:f>
        <x:v>24.469644</x:v>
      </x:c>
      <x:c r="I38" s="94" t="n">
        <x:f>'全銘柄'!AP6</x:f>
        <x:v>6.074105663670859</x:v>
      </x:c>
      <x:c r="J38" s="95" t="n">
        <x:f>'全銘柄'!AQ6/1000000</x:f>
        <x:v>146.84853333333334</x:v>
      </x:c>
      <x:c r="K38" s="90" t="b">
        <x:f>'全銘柄'!AT6</x:f>
        <x:v>1</x:v>
      </x:c>
      <x:c r="L38" s="96" t="str">
        <x:f>'全銘柄'!AY6</x:f>
        <x:v>年率ボラティリティ60%以上 / ローカル5年最大下落率-60%以下</x:v>
      </x:c>
    </x:row>
    <x:row r="39" ht="32" customHeight="1">
      <x:c r="A39" s="90" t="n">
        <x:f>'全銘柄'!A7</x:f>
        <x:v>6</x:v>
      </x:c>
      <x:c r="B39" s="90" t="str">
        <x:f>'全銘柄'!B7</x:f>
        <x:v>5588</x:v>
      </x:c>
      <x:c r="C39" s="90" t="str">
        <x:f>'全銘柄'!D7</x:f>
        <x:v>Fast Accounting Co.,Ltd.</x:v>
      </x:c>
      <x:c r="D39" s="91" t="n">
        <x:f>'全銘柄'!P7</x:f>
        <x:v>0.5057603088526619</x:v>
      </x:c>
      <x:c r="E39" s="91" t="n">
        <x:f>'全銘柄'!R7</x:f>
        <x:v>0.12374892710925887</x:v>
      </x:c>
      <x:c r="F39" s="92" t="n">
        <x:f>'全銘柄'!S7</x:f>
        <x:v>45191</x:v>
      </x:c>
      <x:c r="G39" s="91" t="n">
        <x:f>'全銘柄'!V7</x:f>
        <x:v>0.2305</x:v>
      </x:c>
      <x:c r="H39" s="93" t="n">
        <x:f>'全銘柄'!AO7/1000000000</x:f>
        <x:v>7.9633742</x:v>
      </x:c>
      <x:c r="I39" s="94" t="n">
        <x:f>'全銘柄'!AP7</x:f>
        <x:v>3.3604052889610196</x:v>
      </x:c>
      <x:c r="J39" s="95" t="n">
        <x:f>'全銘柄'!AQ7/1000000</x:f>
        <x:v>53.092893333333336</x:v>
      </x:c>
      <x:c r="K39" s="90" t="b">
        <x:f>'全銘柄'!AT7</x:f>
        <x:v>1</x:v>
      </x:c>
      <x:c r="L39" s="96" t="str">
        <x:f>'全銘柄'!AY7</x:f>
        <x:v>年率ボラティリティ60%以上 / ローカル5年最大下落率-60%以下</x:v>
      </x:c>
    </x:row>
    <x:row r="40" ht="32" customHeight="1">
      <x:c r="A40" s="90" t="n">
        <x:f>'全銘柄'!A8</x:f>
        <x:v>7</x:v>
      </x:c>
      <x:c r="B40" s="90" t="str">
        <x:f>'全銘柄'!B8</x:f>
        <x:v>9337</x:v>
      </x:c>
      <x:c r="C40" s="90" t="str">
        <x:f>'全銘柄'!D8</x:f>
        <x:v>toridori Inc.</x:v>
      </x:c>
      <x:c r="D40" s="91" t="n">
        <x:f>'全銘柄'!P8</x:f>
        <x:v>0.5012146362183578</x:v>
      </x:c>
      <x:c r="E40" s="91" t="n">
        <x:f>'全銘柄'!R8</x:f>
        <x:v>0.1317297262286136</x:v>
      </x:c>
      <x:c r="F40" s="92" t="n">
        <x:f>'全銘柄'!S8</x:f>
        <x:v>44914</x:v>
      </x:c>
      <x:c r="G40" s="91" t="n">
        <x:f>'全銘柄'!V8</x:f>
        <x:v>0.3139</x:v>
      </x:c>
      <x:c r="H40" s="93" t="n">
        <x:f>'全銘柄'!AO8/1000000000</x:f>
        <x:v>5.4285</x:v>
      </x:c>
      <x:c r="I40" s="94" t="n">
        <x:f>'全銘柄'!AP8</x:f>
        <x:v>1.0103662817404098</x:v>
      </x:c>
      <x:c r="J40" s="95" t="n">
        <x:f>'全銘柄'!AQ8/1000000</x:f>
        <x:v>63.38093333333334</x:v>
      </x:c>
      <x:c r="K40" s="90" t="b">
        <x:f>'全銘柄'!AT8</x:f>
        <x:v>1</x:v>
      </x:c>
      <x:c r="L40" s="96" t="str">
        <x:f>'全銘柄'!AY8</x:f>
        <x:v>年率ボラティリティ60%以上 / ローカル5年最大下落率-60%以下</x:v>
      </x:c>
    </x:row>
    <x:row r="41" ht="32" customHeight="1">
      <x:c r="A41" s="90" t="n">
        <x:f>'全銘柄'!A9</x:f>
        <x:v>8</x:v>
      </x:c>
      <x:c r="B41" s="90" t="str">
        <x:f>'全銘柄'!B9</x:f>
        <x:v>5136</x:v>
      </x:c>
      <x:c r="C41" s="90" t="str">
        <x:f>'全銘柄'!D9</x:f>
        <x:v>tripla Co.,Ltd.</x:v>
      </x:c>
      <x:c r="D41" s="91" t="n">
        <x:f>'全銘柄'!P9</x:f>
        <x:v>0.4357562331508713</x:v>
      </x:c>
      <x:c r="E41" s="91" t="n">
        <x:f>'全銘柄'!R9</x:f>
        <x:v>0.2483070040412402</x:v>
      </x:c>
      <x:c r="F41" s="92" t="n">
        <x:f>'全銘柄'!S9</x:f>
        <x:v>44890</x:v>
      </x:c>
      <x:c r="G41" s="91" t="n">
        <x:f>'全銘柄'!V9</x:f>
        <x:v>0.192</x:v>
      </x:c>
      <x:c r="H41" s="93" t="n">
        <x:f>'全銘柄'!AO9/1000000000</x:f>
        <x:v>8.981029778</x:v>
      </x:c>
      <x:c r="I41" s="94" t="n">
        <x:f>'全銘柄'!AP9</x:f>
        <x:v>4.176582095771347</x:v>
      </x:c>
      <x:c r="J41" s="95" t="n">
        <x:f>'全銘柄'!AQ9/1000000</x:f>
        <x:v>102.20144166666668</x:v>
      </x:c>
      <x:c r="K41" s="90" t="b">
        <x:f>'全銘柄'!AT9</x:f>
        <x:v>0</x:v>
      </x:c>
      <x:c r="L41" s="96" t="str">
        <x:f>'全銘柄'!AY9</x:f>
        <x:v>既存適格性フィルター不通過: excessive_leverage;other_data_quality_issue / 年率ボラティリティ60%以上 / ローカル5年最大下落率-60%以下</x:v>
      </x:c>
    </x:row>
    <x:row r="42" ht="32" customHeight="1">
      <x:c r="A42" s="90" t="n">
        <x:f>'全銘柄'!A10</x:f>
        <x:v>9</x:v>
      </x:c>
      <x:c r="B42" s="90" t="str">
        <x:f>'全銘柄'!B10</x:f>
        <x:v>5575</x:v>
      </x:c>
      <x:c r="C42" s="90" t="str">
        <x:f>'全銘柄'!D10</x:f>
        <x:v>Globee Inc.</x:v>
      </x:c>
      <x:c r="D42" s="91" t="n">
        <x:f>'全銘柄'!P10</x:f>
        <x:v>0.4124501436264463</x:v>
      </x:c>
      <x:c r="E42" s="91" t="n">
        <x:f>'全銘柄'!R10</x:f>
        <x:v>0.2512825774050197</x:v>
      </x:c>
      <x:c r="F42" s="92" t="n">
        <x:f>'全銘柄'!S10</x:f>
        <x:v>45091</x:v>
      </x:c>
      <x:c r="G42" s="91" t="n">
        <x:f>'全銘柄'!V10</x:f>
        <x:v>0.6383</x:v>
      </x:c>
      <x:c r="H42" s="93" t="n">
        <x:f>'全銘柄'!AO10/1000000000</x:f>
        <x:v>3.441279961</x:v>
      </x:c>
      <x:c r="I42" s="94" t="n">
        <x:f>'全銘柄'!AP10</x:f>
        <x:v>2.1015154968815706</x:v>
      </x:c>
      <x:c r="J42" s="95" t="n">
        <x:f>'全銘柄'!AQ10/1000000</x:f>
        <x:v>11.76888</x:v>
      </x:c>
      <x:c r="K42" s="90" t="b">
        <x:f>'全銘柄'!AT10</x:f>
        <x:v>0</x:v>
      </x:c>
      <x:c r="L42" s="96" t="str">
        <x:f>'全銘柄'!AY10</x:f>
        <x:v>既存適格性フィルター不通過: low_liquidity / 60日平均売買代金2,000万円未満 / 年率ボラティリティ60%以上 / ローカル5年最大下落率-60%以下</x:v>
      </x:c>
    </x:row>
    <x:row r="43" ht="32" customHeight="1">
      <x:c r="A43" s="90" t="n">
        <x:f>'全銘柄'!A11</x:f>
        <x:v>10</x:v>
      </x:c>
      <x:c r="B43" s="90" t="str">
        <x:f>'全銘柄'!B11</x:f>
        <x:v>4377</x:v>
      </x:c>
      <x:c r="C43" s="90" t="str">
        <x:f>'全銘柄'!D11</x:f>
        <x:v>ONE CAREER Inc.</x:v>
      </x:c>
      <x:c r="D43" s="91" t="n">
        <x:f>'全銘柄'!P11</x:f>
        <x:v>0.40369656670192144</x:v>
      </x:c>
      <x:c r="E43" s="91" t="n">
        <x:f>'全銘柄'!R11</x:f>
        <x:v>0.28138522310781683</x:v>
      </x:c>
      <x:c r="F43" s="92" t="n">
        <x:f>'全銘柄'!S11</x:f>
        <x:v>44476</x:v>
      </x:c>
      <x:c r="G43" s="91" t="n">
        <x:f>'全銘柄'!V11</x:f>
        <x:v>0.5607</x:v>
      </x:c>
      <x:c r="H43" s="93" t="n">
        <x:f>'全銘柄'!AO11/1000000000</x:f>
        <x:v>34.93023184</x:v>
      </x:c>
      <x:c r="I43" s="94" t="n">
        <x:f>'全銘柄'!AP11</x:f>
        <x:v>4.610137991745888</x:v>
      </x:c>
      <x:c r="J43" s="95" t="n">
        <x:f>'全銘柄'!AQ11/1000000</x:f>
        <x:v>183.376095</x:v>
      </x:c>
      <x:c r="K43" s="90" t="b">
        <x:f>'全銘柄'!AT11</x:f>
        <x:v>1</x:v>
      </x:c>
      <x:c r="L43" s="96" t="str">
        <x:f>'全銘柄'!AY11</x:f>
        <x:v>目立つ機械的警告なし（定性確認は別途必要）</x:v>
      </x:c>
    </x:row>
    <x:row r="44" ht="32" customHeight="1">
      <x:c r="A44" s="90" t="n">
        <x:f>'全銘柄'!A12</x:f>
        <x:v>11</x:v>
      </x:c>
      <x:c r="B44" s="90" t="str">
        <x:f>'全銘柄'!B12</x:f>
        <x:v>5134</x:v>
      </x:c>
      <x:c r="C44" s="90" t="str">
        <x:f>'全銘柄'!D12</x:f>
        <x:v>POPER Co.,Ltd.</x:v>
      </x:c>
      <x:c r="D44" s="91" t="n">
        <x:f>'全銘柄'!P12</x:f>
        <x:v>0.33088048632684686</x:v>
      </x:c>
      <x:c r="E44" s="91" t="n">
        <x:f>'全銘柄'!R12</x:f>
        <x:v>0.12553618415370707</x:v>
      </x:c>
      <x:c r="F44" s="92" t="n">
        <x:f>'全銘柄'!S12</x:f>
        <x:v>44880</x:v>
      </x:c>
      <x:c r="G44" s="91" t="n">
        <x:f>'全銘柄'!V12</x:f>
        <x:v>0.2945</x:v>
      </x:c>
      <x:c r="H44" s="93" t="n">
        <x:f>'全銘柄'!AO12/1000000000</x:f>
        <x:v>1.924953088</x:v>
      </x:c>
      <x:c r="I44" s="94" t="n">
        <x:f>'全銘柄'!AP12</x:f>
        <x:v>1.3854085133088825</x:v>
      </x:c>
      <x:c r="J44" s="95" t="n">
        <x:f>'全銘柄'!AQ12/1000000</x:f>
        <x:v>24.268776666666668</x:v>
      </x:c>
      <x:c r="K44" s="90" t="b">
        <x:f>'全銘柄'!AT12</x:f>
        <x:v>1</x:v>
      </x:c>
      <x:c r="L44" s="96" t="str">
        <x:f>'全銘柄'!AY12</x:f>
        <x:v>ローカル5年最大下落率-60%以下</x:v>
      </x:c>
    </x:row>
    <x:row r="45" ht="32" customHeight="1">
      <x:c r="A45" s="90" t="n">
        <x:f>'全銘柄'!A13</x:f>
        <x:v>12</x:v>
      </x:c>
      <x:c r="B45" s="90" t="str">
        <x:f>'全銘柄'!B13</x:f>
        <x:v>5132</x:v>
      </x:c>
      <x:c r="C45" s="90" t="str">
        <x:f>'全銘柄'!D13</x:f>
        <x:v>pluszero,Inc.</x:v>
      </x:c>
      <x:c r="D45" s="91" t="n">
        <x:f>'全銘柄'!P13</x:f>
        <x:v>0.3211260138075265</x:v>
      </x:c>
      <x:c r="E45" s="91" t="n">
        <x:f>'全銘柄'!R13</x:f>
        <x:v>0.334107835839958</x:v>
      </x:c>
      <x:c r="F45" s="92" t="n">
        <x:f>'全銘柄'!S13</x:f>
        <x:v>44865</x:v>
      </x:c>
      <x:c r="G45" s="91" t="n">
        <x:f>'全銘柄'!V13</x:f>
        <x:v>0.2576</x:v>
      </x:c>
      <x:c r="H45" s="93" t="n">
        <x:f>'全銘柄'!AO13/1000000000</x:f>
        <x:v>11.8734609</x:v>
      </x:c>
      <x:c r="I45" s="94" t="n">
        <x:f>'全銘柄'!AP13</x:f>
        <x:v>7.678284355157145</x:v>
      </x:c>
      <x:c r="J45" s="95" t="n">
        <x:f>'全銘柄'!AQ13/1000000</x:f>
        <x:v>162.45571166666664</x:v>
      </x:c>
      <x:c r="K45" s="90" t="b">
        <x:f>'全銘柄'!AT13</x:f>
        <x:v>1</x:v>
      </x:c>
      <x:c r="L45" s="96" t="str">
        <x:f>'全銘柄'!AY13</x:f>
        <x:v>年率ボラティリティ60%以上 / ローカル5年最大下落率-60%以下</x:v>
      </x:c>
    </x:row>
    <x:row r="46" ht="32" customHeight="1">
      <x:c r="A46" s="90" t="n">
        <x:f>'全銘柄'!A14</x:f>
        <x:v>13</x:v>
      </x:c>
      <x:c r="B46" s="90" t="str">
        <x:f>'全銘柄'!B14</x:f>
        <x:v>5038</x:v>
      </x:c>
      <x:c r="C46" s="90" t="str">
        <x:f>'全銘柄'!D14</x:f>
        <x:v>eWeLL Co.,Ltd.</x:v>
      </x:c>
      <x:c r="D46" s="91" t="n">
        <x:f>'全銘柄'!P14</x:f>
        <x:v>0.2986328345523386</x:v>
      </x:c>
      <x:c r="E46" s="91" t="n">
        <x:f>'全銘柄'!R14</x:f>
        <x:v>0.45320717764476237</x:v>
      </x:c>
      <x:c r="F46" s="92" t="n">
        <x:f>'全銘柄'!S14</x:f>
        <x:v>44824</x:v>
      </x:c>
      <x:c r="G46" s="91" t="n">
        <x:f>'全銘柄'!V14</x:f>
        <x:v>0.3902</x:v>
      </x:c>
      <x:c r="H46" s="93" t="n">
        <x:f>'全銘柄'!AO14/1000000000</x:f>
        <x:v>28.29178849</x:v>
      </x:c>
      <x:c r="I46" s="94" t="n">
        <x:f>'全銘柄'!AP14</x:f>
        <x:v>8.339701985778891</x:v>
      </x:c>
      <x:c r="J46" s="95" t="n">
        <x:f>'全銘柄'!AQ14/1000000</x:f>
        <x:v>136.55494833333336</x:v>
      </x:c>
      <x:c r="K46" s="90" t="b">
        <x:f>'全銘柄'!AT14</x:f>
        <x:v>1</x:v>
      </x:c>
      <x:c r="L46" s="96" t="str">
        <x:f>'全銘柄'!AY14</x:f>
        <x:v>ローカル5年最大下落率-60%以下</x:v>
      </x:c>
    </x:row>
  </x:sheetData>
  <x:mergeCells>
    <x:mergeCell ref="A1:L2"/>
    <x:mergeCell ref="A3:J3"/>
    <x:mergeCell ref="A5:L6"/>
    <x:mergeCell ref="A8:L8"/>
    <x:mergeCell ref="A32:L32"/>
  </x:mergeCells>
  <x:conditionalFormatting sqref="K34:K46">
    <x:cfRule type="cellIs" dxfId="9" priority="1" operator="equal">
      <x:formula>FALSE</x:formula>
    </x:cfRule>
  </x:conditionalFormatting>
  <x:conditionalFormatting sqref="L34:L46">
    <x:cfRule type="containsText" dxfId="10" priority="2" operator="containsText" text="目立つ機械的警告なし"/>
    <x:cfRule type="containsText" dxfId="11" priority="3" operator="containsText" text="不通過"/>
    <x:cfRule type="containsText" dxfId="12" priority="4" operator="containsText" text="ボラティリティ"/>
    <x:cfRule type="containsText" dxfId="13" priority="5" operator="containsText" text="最大下落"/>
    <x:cfRule type="containsText" dxfId="14" priority="6" operator="containsText" text="売買代金"/>
    <x:cfRule type="containsText" dxfId="15" priority="7" operator="containsText" text="PSR"/>
  </x:conditionalFormatting>
  <x:pageMargins left="0.7" right="0.7" top="0.75" bottom="0.75" header="0.3" footer="0.3"/>
  <x:drawing xmlns:r="http://schemas.openxmlformats.org/officeDocument/2006/relationships" r:id="R2c65c670b82c4ff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25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6" hidden="0" customWidth="1"/>
    <x:col min="14" max="14" width="10" hidden="0" customWidth="1"/>
    <x:col min="15" max="15" width="16" hidden="0" customWidth="1"/>
    <x:col min="16" max="16" width="11" hidden="0" customWidth="1"/>
    <x:col min="17" max="17" width="11" hidden="0" customWidth="1"/>
    <x:col min="18" max="18" width="10" hidden="0" customWidth="1"/>
    <x:col min="19" max="19" width="58" hidden="0" customWidth="1"/>
    <x:col min="20" max="20" width="12" hidden="0" customWidth="1"/>
  </x:cols>
  <x:sheetData>
    <x:row r="1" ht="30" customHeight="1">
      <x:c r="A1" s="3" t="str">
        <x:v>重複3条件以上 — 候補ランキング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8" customHeight="1">
      <x:c r="A3" s="5" t="str">
        <x:v>厳格・CAGR・オーナーproxyのいずれかで3条件以上の128社。全条件値と補助警告を併読してください。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順位</x:v>
      </x:c>
      <x:c r="B5" s="18" t="str">
        <x:v>コード</x:v>
      </x:c>
      <x:c r="C5" s="18" t="str">
        <x:v>会社名</x:v>
      </x:c>
      <x:c r="D5" s="18" t="str">
        <x:v>業種</x:v>
      </x:c>
      <x:c r="E5" s="18" t="str">
        <x:v>厳格重複</x:v>
      </x:c>
      <x:c r="F5" s="18" t="str">
        <x:v>CAGR重複</x:v>
      </x:c>
      <x:c r="G5" s="18" t="str">
        <x:v>C1厳格</x:v>
      </x:c>
      <x:c r="H5" s="18" t="str">
        <x:v>4年CAGR</x:v>
      </x:c>
      <x:c r="I5" s="18" t="str">
        <x:v>利益率</x:v>
      </x:c>
      <x:c r="J5" s="18" t="str">
        <x:v>上場日</x:v>
      </x:c>
      <x:c r="K5" s="18" t="str">
        <x:v>筆頭比率</x:v>
      </x:c>
      <x:c r="L5" s="18" t="str">
        <x:v>代表=筆頭</x:v>
      </x:c>
      <x:c r="M5" s="18" t="str">
        <x:v>時価総額円</x:v>
      </x:c>
      <x:c r="N5" s="18" t="str">
        <x:v>PSR</x:v>
      </x:c>
      <x:c r="O5" s="18" t="str">
        <x:v>売買代金円</x:v>
      </x:c>
      <x:c r="P5" s="18" t="str">
        <x:v>年率ボラ</x:v>
      </x:c>
      <x:c r="Q5" s="18" t="str">
        <x:v>最大下落</x:v>
      </x:c>
      <x:c r="R5" s="18" t="str">
        <x:v>投資適格</x:v>
      </x:c>
      <x:c r="S5" s="18" t="str">
        <x:v>購入補助警告</x:v>
      </x:c>
      <x:c r="T5" s="19" t="str">
        <x:v>doc_id</x:v>
      </x:c>
    </x:row>
    <x:row r="6" ht="26" customHeight="1">
      <x:c r="A6" s="90" t="n">
        <x:f>'全銘柄'!A2</x:f>
        <x:v>1</x:v>
      </x:c>
      <x:c r="B6" s="90" t="str">
        <x:f>'全銘柄'!B2</x:f>
        <x:v>5537</x:v>
      </x:c>
      <x:c r="C6" s="90" t="str">
        <x:f>'全銘柄'!D2</x:f>
        <x:v>AlbaLink Co.,Ltd.</x:v>
      </x:c>
      <x:c r="D6" s="90" t="str">
        <x:f>'全銘柄'!F2</x:f>
        <x:v>Real Estate</x:v>
      </x:c>
      <x:c r="E6" s="90" t="n">
        <x:f>'全銘柄'!AD2</x:f>
        <x:v>4</x:v>
      </x:c>
      <x:c r="F6" s="90" t="n">
        <x:f>'全銘柄'!AE2</x:f>
        <x:v>4</x:v>
      </x:c>
      <x:c r="G6" s="90" t="b">
        <x:f>'全銘柄'!X2</x:f>
        <x:v>1</x:v>
      </x:c>
      <x:c r="H6" s="91" t="n">
        <x:f>'全銘柄'!P2</x:f>
        <x:v>0.7437382495486999</x:v>
      </x:c>
      <x:c r="I6" s="91" t="n">
        <x:f>'全銘柄'!R2</x:f>
        <x:v>0.160103320031331</x:v>
      </x:c>
      <x:c r="J6" s="92" t="n">
        <x:f>'全銘柄'!S2</x:f>
        <x:v>45259</x:v>
      </x:c>
      <x:c r="K6" s="91" t="n">
        <x:f>'全銘柄'!V2</x:f>
        <x:v>0.5383</x:v>
      </x:c>
      <x:c r="L6" s="90" t="b">
        <x:f>'全銘柄'!AB2</x:f>
        <x:v>1</x:v>
      </x:c>
      <x:c r="M6" s="97" t="n">
        <x:f>'全銘柄'!AO2</x:f>
        <x:v>18395833600</x:v>
      </x:c>
      <x:c r="N6" s="94" t="n">
        <x:f>'全銘柄'!AP2</x:f>
        <x:v>2.2457913128744242</x:v>
      </x:c>
      <x:c r="O6" s="97" t="n">
        <x:f>'全銘柄'!AQ2</x:f>
        <x:v>223835296.66666663</x:v>
      </x:c>
      <x:c r="P6" s="91" t="n">
        <x:f>'全銘柄'!AR2</x:f>
        <x:v>0.4032983281369793</x:v>
      </x:c>
      <x:c r="Q6" s="91" t="n">
        <x:f>'全銘柄'!AS2</x:f>
        <x:v>-0.4706036745406823</x:v>
      </x:c>
      <x:c r="R6" s="90" t="b">
        <x:f>'全銘柄'!AT2</x:f>
        <x:v>1</x:v>
      </x:c>
      <x:c r="S6" s="96" t="str">
        <x:f>'全銘柄'!AY2</x:f>
        <x:v>目立つ機械的警告なし（定性確認は別途必要）</x:v>
      </x:c>
      <x:c r="T6" s="90" t="str">
        <x:f>'全銘柄'!AH2</x:f>
        <x:v>S100XV4H</x:v>
      </x:c>
    </x:row>
    <x:row r="7" ht="26" customHeight="1">
      <x:c r="A7" s="90" t="n">
        <x:f>'全銘柄'!A3</x:f>
        <x:v>2</x:v>
      </x:c>
      <x:c r="B7" s="90" t="str">
        <x:f>'全銘柄'!B3</x:f>
        <x:v>9338</x:v>
      </x:c>
      <x:c r="C7" s="90" t="str">
        <x:f>'全銘柄'!D3</x:f>
        <x:v>INFORICH INC.</x:v>
      </x:c>
      <x:c r="D7" s="90" t="str">
        <x:f>'全銘柄'!F3</x:f>
        <x:v>Services</x:v>
      </x:c>
      <x:c r="E7" s="90" t="n">
        <x:f>'全銘柄'!AD3</x:f>
        <x:v>4</x:v>
      </x:c>
      <x:c r="F7" s="90" t="n">
        <x:f>'全銘柄'!AE3</x:f>
        <x:v>4</x:v>
      </x:c>
      <x:c r="G7" s="90" t="b">
        <x:f>'全銘柄'!X3</x:f>
        <x:v>1</x:v>
      </x:c>
      <x:c r="H7" s="91" t="n">
        <x:f>'全銘柄'!P3</x:f>
        <x:v>0.7209153692753942</x:v>
      </x:c>
      <x:c r="I7" s="91" t="n">
        <x:f>'全銘柄'!R3</x:f>
        <x:v>0.14230367179982953</x:v>
      </x:c>
      <x:c r="J7" s="92" t="n">
        <x:f>'全銘柄'!S3</x:f>
        <x:v>44916</x:v>
      </x:c>
      <x:c r="K7" s="91" t="n">
        <x:f>'全銘柄'!V3</x:f>
        <x:v>0.1191</x:v>
      </x:c>
      <x:c r="L7" s="90" t="b">
        <x:f>'全銘柄'!AB3</x:f>
        <x:v>1</x:v>
      </x:c>
      <x:c r="M7" s="97" t="n">
        <x:f>'全銘柄'!AO3</x:f>
        <x:v>44487068850</x:v>
      </x:c>
      <x:c r="N7" s="94" t="n">
        <x:f>'全銘柄'!AP3</x:f>
        <x:v>3.0825771329076708</x:v>
      </x:c>
      <x:c r="O7" s="97" t="n">
        <x:f>'全銘柄'!AQ3</x:f>
        <x:v>259737616.66666663</x:v>
      </x:c>
      <x:c r="P7" s="91" t="n">
        <x:f>'全銘柄'!AR3</x:f>
        <x:v>0.7196944095078908</x:v>
      </x:c>
      <x:c r="Q7" s="91" t="n">
        <x:f>'全銘柄'!AS3</x:f>
        <x:v>-0.6943493150684932</x:v>
      </x:c>
      <x:c r="R7" s="90" t="b">
        <x:f>'全銘柄'!AT3</x:f>
        <x:v>1</x:v>
      </x:c>
      <x:c r="S7" s="96" t="str">
        <x:f>'全銘柄'!AY3</x:f>
        <x:v>年率ボラティリティ60%以上 / ローカル5年最大下落率-60%以下</x:v>
      </x:c>
      <x:c r="T7" s="90" t="str">
        <x:f>'全銘柄'!AH3</x:f>
        <x:v>S100XR70</x:v>
      </x:c>
    </x:row>
    <x:row r="8" ht="26" customHeight="1">
      <x:c r="A8" s="90" t="n">
        <x:f>'全銘柄'!A4</x:f>
        <x:v>3</x:v>
      </x:c>
      <x:c r="B8" s="90" t="str">
        <x:f>'全銘柄'!B4</x:f>
        <x:v>5253</x:v>
      </x:c>
      <x:c r="C8" s="90" t="str">
        <x:f>'全銘柄'!D4</x:f>
        <x:v>COVER Corporation</x:v>
      </x:c>
      <x:c r="D8" s="90" t="str">
        <x:f>'全銘柄'!F4</x:f>
        <x:v>Information &amp; Communication</x:v>
      </x:c>
      <x:c r="E8" s="90" t="n">
        <x:f>'全銘柄'!AD4</x:f>
        <x:v>4</x:v>
      </x:c>
      <x:c r="F8" s="90" t="n">
        <x:f>'全銘柄'!AE4</x:f>
        <x:v>4</x:v>
      </x:c>
      <x:c r="G8" s="90" t="b">
        <x:f>'全銘柄'!X4</x:f>
        <x:v>1</x:v>
      </x:c>
      <x:c r="H8" s="91" t="n">
        <x:f>'全銘柄'!P4</x:f>
        <x:v>0.6593959575526838</x:v>
      </x:c>
      <x:c r="I8" s="91" t="n">
        <x:f>'全銘柄'!R4</x:f>
        <x:v>0.18435059100020737</x:v>
      </x:c>
      <x:c r="J8" s="92" t="n">
        <x:f>'全銘柄'!S4</x:f>
        <x:v>45012</x:v>
      </x:c>
      <x:c r="K8" s="91" t="n">
        <x:f>'全銘柄'!V4</x:f>
        <x:v>0.3174</x:v>
      </x:c>
      <x:c r="L8" s="90" t="b">
        <x:f>'全銘柄'!AB4</x:f>
        <x:v>1</x:v>
      </x:c>
      <x:c r="M8" s="97" t="n">
        <x:f>'全銘柄'!AO4</x:f>
        <x:v>107206613300</x:v>
      </x:c>
      <x:c r="N8" s="94" t="n">
        <x:f>'全銘柄'!AP4</x:f>
        <x:v>2.4701415474297828</x:v>
      </x:c>
      <x:c r="O8" s="97" t="n">
        <x:f>'全銘柄'!AQ4</x:f>
        <x:v>2215731995</x:v>
      </x:c>
      <x:c r="P8" s="91" t="n">
        <x:f>'全銘柄'!AR4</x:f>
        <x:v>0.595660671244626</x:v>
      </x:c>
      <x:c r="Q8" s="91" t="n">
        <x:f>'全銘柄'!AS4</x:f>
        <x:v>-0.6058997050147492</x:v>
      </x:c>
      <x:c r="R8" s="90" t="b">
        <x:f>'全銘柄'!AT4</x:f>
        <x:v>1</x:v>
      </x:c>
      <x:c r="S8" s="96" t="str">
        <x:f>'全銘柄'!AY4</x:f>
        <x:v>ローカル5年最大下落率-60%以下</x:v>
      </x:c>
      <x:c r="T8" s="90" t="str">
        <x:f>'全銘柄'!AH4</x:f>
        <x:v>S100W4H7</x:v>
      </x:c>
    </x:row>
    <x:row r="9" ht="26" customHeight="1">
      <x:c r="A9" s="90" t="n">
        <x:f>'全銘柄'!A5</x:f>
        <x:v>4</x:v>
      </x:c>
      <x:c r="B9" s="90" t="str">
        <x:f>'全銘柄'!B5</x:f>
        <x:v>5032</x:v>
      </x:c>
      <x:c r="C9" s="90" t="str">
        <x:f>'全銘柄'!D5</x:f>
        <x:v>ANYCOLOR Inc.</x:v>
      </x:c>
      <x:c r="D9" s="90" t="str">
        <x:f>'全銘柄'!F5</x:f>
        <x:v>Information &amp; Communication</x:v>
      </x:c>
      <x:c r="E9" s="90" t="n">
        <x:f>'全銘柄'!AD5</x:f>
        <x:v>4</x:v>
      </x:c>
      <x:c r="F9" s="90" t="n">
        <x:f>'全銘柄'!AE5</x:f>
        <x:v>4</x:v>
      </x:c>
      <x:c r="G9" s="90" t="b">
        <x:f>'全銘柄'!X5</x:f>
        <x:v>1</x:v>
      </x:c>
      <x:c r="H9" s="91" t="n">
        <x:f>'全銘柄'!P5</x:f>
        <x:v>0.5393489706954044</x:v>
      </x:c>
      <x:c r="I9" s="91" t="n">
        <x:f>'全銘柄'!R5</x:f>
        <x:v>0.37967627577199364</x:v>
      </x:c>
      <x:c r="J9" s="92" t="n">
        <x:f>'全銘柄'!S5</x:f>
        <x:v>44721</x:v>
      </x:c>
      <x:c r="K9" s="91" t="n">
        <x:f>'全銘柄'!V5</x:f>
        <x:v>0.4388</x:v>
      </x:c>
      <x:c r="L9" s="90" t="b">
        <x:f>'全銘柄'!AB5</x:f>
        <x:v>1</x:v>
      </x:c>
      <x:c r="M9" s="97" t="n">
        <x:f>'全銘柄'!AO5</x:f>
        <x:v>177523277733</x:v>
      </x:c>
      <x:c r="N9" s="94" t="n">
        <x:f>'全銘柄'!AP5</x:f>
        <x:v>4.1403880430310664</x:v>
      </x:c>
      <x:c r="O9" s="97" t="n">
        <x:f>'全銘柄'!AQ5</x:f>
        <x:v>3479777313.3333335</x:v>
      </x:c>
      <x:c r="P9" s="91" t="n">
        <x:f>'全銘柄'!AR5</x:f>
        <x:v>0.6359376760327279</x:v>
      </x:c>
      <x:c r="Q9" s="91" t="n">
        <x:f>'全銘柄'!AS5</x:f>
        <x:v>-0.6936669055132226</x:v>
      </x:c>
      <x:c r="R9" s="90" t="b">
        <x:f>'全銘柄'!AT5</x:f>
        <x:v>1</x:v>
      </x:c>
      <x:c r="S9" s="96" t="str">
        <x:f>'全銘柄'!AY5</x:f>
        <x:v>年率ボラティリティ60%以上 / ローカル5年最大下落率-60%以下</x:v>
      </x:c>
      <x:c r="T9" s="90" t="str">
        <x:f>'全銘柄'!AH5</x:f>
        <x:v>S100WFMJ</x:v>
      </x:c>
    </x:row>
    <x:row r="10" ht="26" customHeight="1">
      <x:c r="A10" s="90" t="n">
        <x:f>'全銘柄'!A6</x:f>
        <x:v>5</x:v>
      </x:c>
      <x:c r="B10" s="90" t="str">
        <x:f>'全銘柄'!B6</x:f>
        <x:v>5254</x:v>
      </x:c>
      <x:c r="C10" s="90" t="str">
        <x:f>'全銘柄'!D6</x:f>
        <x:v>Arent Inc.</x:v>
      </x:c>
      <x:c r="D10" s="90" t="str">
        <x:f>'全銘柄'!F6</x:f>
        <x:v>Information &amp; Communication</x:v>
      </x:c>
      <x:c r="E10" s="90" t="n">
        <x:f>'全銘柄'!AD6</x:f>
        <x:v>4</x:v>
      </x:c>
      <x:c r="F10" s="90" t="n">
        <x:f>'全銘柄'!AE6</x:f>
        <x:v>4</x:v>
      </x:c>
      <x:c r="G10" s="90" t="b">
        <x:f>'全銘柄'!X6</x:f>
        <x:v>1</x:v>
      </x:c>
      <x:c r="H10" s="91" t="n">
        <x:f>'全銘柄'!P6</x:f>
        <x:v>0.5369062123882422</x:v>
      </x:c>
      <x:c r="I10" s="91" t="n">
        <x:f>'全銘柄'!R6</x:f>
        <x:v>0.4196761687548622</x:v>
      </x:c>
      <x:c r="J10" s="92" t="n">
        <x:f>'全銘柄'!S6</x:f>
        <x:v>45013</x:v>
      </x:c>
      <x:c r="K10" s="91" t="n">
        <x:f>'全銘柄'!V6</x:f>
        <x:v>0.3579</x:v>
      </x:c>
      <x:c r="L10" s="90" t="b">
        <x:f>'全銘柄'!AB6</x:f>
        <x:v>1</x:v>
      </x:c>
      <x:c r="M10" s="97" t="n">
        <x:f>'全銘柄'!AO6</x:f>
        <x:v>24469644000</x:v>
      </x:c>
      <x:c r="N10" s="94" t="n">
        <x:f>'全銘柄'!AP6</x:f>
        <x:v>6.074105663670859</x:v>
      </x:c>
      <x:c r="O10" s="97" t="n">
        <x:f>'全銘柄'!AQ6</x:f>
        <x:v>146848533.33333334</x:v>
      </x:c>
      <x:c r="P10" s="91" t="n">
        <x:f>'全銘柄'!AR6</x:f>
        <x:v>0.7170420040895795</x:v>
      </x:c>
      <x:c r="Q10" s="91" t="n">
        <x:f>'全銘柄'!AS6</x:f>
        <x:v>-0.6744736842105263</x:v>
      </x:c>
      <x:c r="R10" s="90" t="b">
        <x:f>'全銘柄'!AT6</x:f>
        <x:v>1</x:v>
      </x:c>
      <x:c r="S10" s="96" t="str">
        <x:f>'全銘柄'!AY6</x:f>
        <x:v>年率ボラティリティ60%以上 / ローカル5年最大下落率-60%以下</x:v>
      </x:c>
      <x:c r="T10" s="90" t="str">
        <x:f>'全銘柄'!AH6</x:f>
        <x:v>S100WRNQ</x:v>
      </x:c>
    </x:row>
    <x:row r="11" ht="26" customHeight="1">
      <x:c r="A11" s="90" t="n">
        <x:f>'全銘柄'!A7</x:f>
        <x:v>6</x:v>
      </x:c>
      <x:c r="B11" s="90" t="str">
        <x:f>'全銘柄'!B7</x:f>
        <x:v>5588</x:v>
      </x:c>
      <x:c r="C11" s="90" t="str">
        <x:f>'全銘柄'!D7</x:f>
        <x:v>Fast Accounting Co.,Ltd.</x:v>
      </x:c>
      <x:c r="D11" s="90" t="str">
        <x:f>'全銘柄'!F7</x:f>
        <x:v>Information &amp; Communication</x:v>
      </x:c>
      <x:c r="E11" s="90" t="n">
        <x:f>'全銘柄'!AD7</x:f>
        <x:v>4</x:v>
      </x:c>
      <x:c r="F11" s="90" t="n">
        <x:f>'全銘柄'!AE7</x:f>
        <x:v>4</x:v>
      </x:c>
      <x:c r="G11" s="90" t="b">
        <x:f>'全銘柄'!X7</x:f>
        <x:v>1</x:v>
      </x:c>
      <x:c r="H11" s="91" t="n">
        <x:f>'全銘柄'!P7</x:f>
        <x:v>0.5057603088526619</x:v>
      </x:c>
      <x:c r="I11" s="91" t="n">
        <x:f>'全銘柄'!R7</x:f>
        <x:v>0.12374892710925887</x:v>
      </x:c>
      <x:c r="J11" s="92" t="n">
        <x:f>'全銘柄'!S7</x:f>
        <x:v>45191</x:v>
      </x:c>
      <x:c r="K11" s="91" t="n">
        <x:f>'全銘柄'!V7</x:f>
        <x:v>0.2305</x:v>
      </x:c>
      <x:c r="L11" s="90" t="b">
        <x:f>'全銘柄'!AB7</x:f>
        <x:v>1</x:v>
      </x:c>
      <x:c r="M11" s="97" t="n">
        <x:f>'全銘柄'!AO7</x:f>
        <x:v>7963374200</x:v>
      </x:c>
      <x:c r="N11" s="94" t="n">
        <x:f>'全銘柄'!AP7</x:f>
        <x:v>3.3604052889610196</x:v>
      </x:c>
      <x:c r="O11" s="97" t="n">
        <x:f>'全銘柄'!AQ7</x:f>
        <x:v>53092893.333333336</x:v>
      </x:c>
      <x:c r="P11" s="91" t="n">
        <x:f>'全銘柄'!AR7</x:f>
        <x:v>0.6936560201929398</x:v>
      </x:c>
      <x:c r="Q11" s="91" t="n">
        <x:f>'全銘柄'!AS7</x:f>
        <x:v>-0.6507913873243008</x:v>
      </x:c>
      <x:c r="R11" s="90" t="b">
        <x:f>'全銘柄'!AT7</x:f>
        <x:v>1</x:v>
      </x:c>
      <x:c r="S11" s="96" t="str">
        <x:f>'全銘柄'!AY7</x:f>
        <x:v>年率ボラティリティ60%以上 / ローカル5年最大下落率-60%以下</x:v>
      </x:c>
      <x:c r="T11" s="90" t="str">
        <x:f>'全銘柄'!AH7</x:f>
        <x:v>S100XUQ2</x:v>
      </x:c>
    </x:row>
    <x:row r="12" ht="26" customHeight="1">
      <x:c r="A12" s="90" t="n">
        <x:f>'全銘柄'!A8</x:f>
        <x:v>7</x:v>
      </x:c>
      <x:c r="B12" s="90" t="str">
        <x:f>'全銘柄'!B8</x:f>
        <x:v>9337</x:v>
      </x:c>
      <x:c r="C12" s="90" t="str">
        <x:f>'全銘柄'!D8</x:f>
        <x:v>toridori Inc.</x:v>
      </x:c>
      <x:c r="D12" s="90" t="str">
        <x:f>'全銘柄'!F8</x:f>
        <x:v>Services</x:v>
      </x:c>
      <x:c r="E12" s="90" t="n">
        <x:f>'全銘柄'!AD8</x:f>
        <x:v>4</x:v>
      </x:c>
      <x:c r="F12" s="90" t="n">
        <x:f>'全銘柄'!AE8</x:f>
        <x:v>4</x:v>
      </x:c>
      <x:c r="G12" s="90" t="b">
        <x:f>'全銘柄'!X8</x:f>
        <x:v>1</x:v>
      </x:c>
      <x:c r="H12" s="91" t="n">
        <x:f>'全銘柄'!P8</x:f>
        <x:v>0.5012146362183578</x:v>
      </x:c>
      <x:c r="I12" s="91" t="n">
        <x:f>'全銘柄'!R8</x:f>
        <x:v>0.1317297262286136</x:v>
      </x:c>
      <x:c r="J12" s="92" t="n">
        <x:f>'全銘柄'!S8</x:f>
        <x:v>44914</x:v>
      </x:c>
      <x:c r="K12" s="91" t="n">
        <x:f>'全銘柄'!V8</x:f>
        <x:v>0.3139</x:v>
      </x:c>
      <x:c r="L12" s="90" t="b">
        <x:f>'全銘柄'!AB8</x:f>
        <x:v>1</x:v>
      </x:c>
      <x:c r="M12" s="97" t="n">
        <x:f>'全銘柄'!AO8</x:f>
        <x:v>5428500000</x:v>
      </x:c>
      <x:c r="N12" s="94" t="n">
        <x:f>'全銘柄'!AP8</x:f>
        <x:v>1.0103662817404098</x:v>
      </x:c>
      <x:c r="O12" s="97" t="n">
        <x:f>'全銘柄'!AQ8</x:f>
        <x:v>63380933.333333336</x:v>
      </x:c>
      <x:c r="P12" s="91" t="n">
        <x:f>'全銘柄'!AR8</x:f>
        <x:v>0.6230133695611892</x:v>
      </x:c>
      <x:c r="Q12" s="91" t="n">
        <x:f>'全銘柄'!AS8</x:f>
        <x:v>-0.6591549295774648</x:v>
      </x:c>
      <x:c r="R12" s="90" t="b">
        <x:f>'全銘柄'!AT8</x:f>
        <x:v>1</x:v>
      </x:c>
      <x:c r="S12" s="96" t="str">
        <x:f>'全銘柄'!AY8</x:f>
        <x:v>年率ボラティリティ60%以上 / ローカル5年最大下落率-60%以下</x:v>
      </x:c>
      <x:c r="T12" s="90" t="str">
        <x:f>'全銘柄'!AH8</x:f>
        <x:v>S100XQKR</x:v>
      </x:c>
    </x:row>
    <x:row r="13" ht="26" customHeight="1">
      <x:c r="A13" s="90" t="n">
        <x:f>'全銘柄'!A9</x:f>
        <x:v>8</x:v>
      </x:c>
      <x:c r="B13" s="90" t="str">
        <x:f>'全銘柄'!B9</x:f>
        <x:v>5136</x:v>
      </x:c>
      <x:c r="C13" s="90" t="str">
        <x:f>'全銘柄'!D9</x:f>
        <x:v>tripla Co.,Ltd.</x:v>
      </x:c>
      <x:c r="D13" s="90" t="str">
        <x:f>'全銘柄'!F9</x:f>
        <x:v>Information &amp; Communication</x:v>
      </x:c>
      <x:c r="E13" s="90" t="n">
        <x:f>'全銘柄'!AD9</x:f>
        <x:v>4</x:v>
      </x:c>
      <x:c r="F13" s="90" t="n">
        <x:f>'全銘柄'!AE9</x:f>
        <x:v>4</x:v>
      </x:c>
      <x:c r="G13" s="90" t="b">
        <x:f>'全銘柄'!X9</x:f>
        <x:v>1</x:v>
      </x:c>
      <x:c r="H13" s="91" t="n">
        <x:f>'全銘柄'!P9</x:f>
        <x:v>0.4357562331508713</x:v>
      </x:c>
      <x:c r="I13" s="91" t="n">
        <x:f>'全銘柄'!R9</x:f>
        <x:v>0.2483070040412402</x:v>
      </x:c>
      <x:c r="J13" s="92" t="n">
        <x:f>'全銘柄'!S9</x:f>
        <x:v>44890</x:v>
      </x:c>
      <x:c r="K13" s="91" t="n">
        <x:f>'全銘柄'!V9</x:f>
        <x:v>0.192</x:v>
      </x:c>
      <x:c r="L13" s="90" t="b">
        <x:f>'全銘柄'!AB9</x:f>
        <x:v>1</x:v>
      </x:c>
      <x:c r="M13" s="97" t="n">
        <x:f>'全銘柄'!AO9</x:f>
        <x:v>8981029778</x:v>
      </x:c>
      <x:c r="N13" s="94" t="n">
        <x:f>'全銘柄'!AP9</x:f>
        <x:v>4.176582095771347</x:v>
      </x:c>
      <x:c r="O13" s="97" t="n">
        <x:f>'全銘柄'!AQ9</x:f>
        <x:v>102201441.66666669</x:v>
      </x:c>
      <x:c r="P13" s="91" t="n">
        <x:f>'全銘柄'!AR9</x:f>
        <x:v>0.6412150350324344</x:v>
      </x:c>
      <x:c r="Q13" s="91" t="n">
        <x:f>'全銘柄'!AS9</x:f>
        <x:v>-0.6645468998410176</x:v>
      </x:c>
      <x:c r="R13" s="90" t="b">
        <x:f>'全銘柄'!AT9</x:f>
        <x:v>0</x:v>
      </x:c>
      <x:c r="S13" s="96" t="str">
        <x:f>'全銘柄'!AY9</x:f>
        <x:v>既存適格性フィルター不通過: excessive_leverage;other_data_quality_issue / 年率ボラティリティ60%以上 / ローカル5年最大下落率-60%以下</x:v>
      </x:c>
      <x:c r="T13" s="90" t="str">
        <x:f>'全銘柄'!AH9</x:f>
        <x:v>S100XH92</x:v>
      </x:c>
    </x:row>
    <x:row r="14" ht="26" customHeight="1">
      <x:c r="A14" s="90" t="n">
        <x:f>'全銘柄'!A10</x:f>
        <x:v>9</x:v>
      </x:c>
      <x:c r="B14" s="90" t="str">
        <x:f>'全銘柄'!B10</x:f>
        <x:v>5575</x:v>
      </x:c>
      <x:c r="C14" s="90" t="str">
        <x:f>'全銘柄'!D10</x:f>
        <x:v>Globee Inc.</x:v>
      </x:c>
      <x:c r="D14" s="90" t="str">
        <x:f>'全銘柄'!F10</x:f>
        <x:v>Information &amp; Communication</x:v>
      </x:c>
      <x:c r="E14" s="90" t="n">
        <x:f>'全銘柄'!AD10</x:f>
        <x:v>4</x:v>
      </x:c>
      <x:c r="F14" s="90" t="n">
        <x:f>'全銘柄'!AE10</x:f>
        <x:v>4</x:v>
      </x:c>
      <x:c r="G14" s="90" t="b">
        <x:f>'全銘柄'!X10</x:f>
        <x:v>1</x:v>
      </x:c>
      <x:c r="H14" s="91" t="n">
        <x:f>'全銘柄'!P10</x:f>
        <x:v>0.4124501436264463</x:v>
      </x:c>
      <x:c r="I14" s="91" t="n">
        <x:f>'全銘柄'!R10</x:f>
        <x:v>0.2512825774050197</x:v>
      </x:c>
      <x:c r="J14" s="92" t="n">
        <x:f>'全銘柄'!S10</x:f>
        <x:v>45091</x:v>
      </x:c>
      <x:c r="K14" s="91" t="n">
        <x:f>'全銘柄'!V10</x:f>
        <x:v>0.6383</x:v>
      </x:c>
      <x:c r="L14" s="90" t="b">
        <x:f>'全銘柄'!AB10</x:f>
        <x:v>1</x:v>
      </x:c>
      <x:c r="M14" s="97" t="n">
        <x:f>'全銘柄'!AO10</x:f>
        <x:v>3441279961</x:v>
      </x:c>
      <x:c r="N14" s="94" t="n">
        <x:f>'全銘柄'!AP10</x:f>
        <x:v>2.1015154968815706</x:v>
      </x:c>
      <x:c r="O14" s="97" t="n">
        <x:f>'全銘柄'!AQ10</x:f>
        <x:v>11768880</x:v>
      </x:c>
      <x:c r="P14" s="91" t="n">
        <x:f>'全銘柄'!AR10</x:f>
        <x:v>0.6250296430265839</x:v>
      </x:c>
      <x:c r="Q14" s="91" t="n">
        <x:f>'全銘柄'!AS10</x:f>
        <x:v>-0.85175</x:v>
      </x:c>
      <x:c r="R14" s="90" t="b">
        <x:f>'全銘柄'!AT10</x:f>
        <x:v>0</x:v>
      </x:c>
      <x:c r="S14" s="96" t="str">
        <x:f>'全銘柄'!AY10</x:f>
        <x:v>既存適格性フィルター不通過: low_liquidity / 60日平均売買代金2,000万円未満 / 年率ボラティリティ60%以上 / ローカル5年最大下落率-60%以下</x:v>
      </x:c>
      <x:c r="T14" s="90" t="str">
        <x:f>'全銘柄'!AH10</x:f>
        <x:v>S100WL3G</x:v>
      </x:c>
    </x:row>
    <x:row r="15" ht="26" customHeight="1">
      <x:c r="A15" s="90" t="n">
        <x:f>'全銘柄'!A11</x:f>
        <x:v>10</x:v>
      </x:c>
      <x:c r="B15" s="90" t="str">
        <x:f>'全銘柄'!B11</x:f>
        <x:v>4377</x:v>
      </x:c>
      <x:c r="C15" s="90" t="str">
        <x:f>'全銘柄'!D11</x:f>
        <x:v>ONE CAREER Inc.</x:v>
      </x:c>
      <x:c r="D15" s="90" t="str">
        <x:f>'全銘柄'!F11</x:f>
        <x:v>Information &amp; Communication</x:v>
      </x:c>
      <x:c r="E15" s="90" t="n">
        <x:f>'全銘柄'!AD11</x:f>
        <x:v>4</x:v>
      </x:c>
      <x:c r="F15" s="90" t="n">
        <x:f>'全銘柄'!AE11</x:f>
        <x:v>4</x:v>
      </x:c>
      <x:c r="G15" s="90" t="b">
        <x:f>'全銘柄'!X11</x:f>
        <x:v>1</x:v>
      </x:c>
      <x:c r="H15" s="91" t="n">
        <x:f>'全銘柄'!P11</x:f>
        <x:v>0.40369656670192144</x:v>
      </x:c>
      <x:c r="I15" s="91" t="n">
        <x:f>'全銘柄'!R11</x:f>
        <x:v>0.28138522310781683</x:v>
      </x:c>
      <x:c r="J15" s="92" t="n">
        <x:f>'全銘柄'!S11</x:f>
        <x:v>44476</x:v>
      </x:c>
      <x:c r="K15" s="91" t="n">
        <x:f>'全銘柄'!V11</x:f>
        <x:v>0.5607</x:v>
      </x:c>
      <x:c r="L15" s="90" t="b">
        <x:f>'全銘柄'!AB11</x:f>
        <x:v>1</x:v>
      </x:c>
      <x:c r="M15" s="97" t="n">
        <x:f>'全銘柄'!AO11</x:f>
        <x:v>34930231840</x:v>
      </x:c>
      <x:c r="N15" s="94" t="n">
        <x:f>'全銘柄'!AP11</x:f>
        <x:v>4.610137991745888</x:v>
      </x:c>
      <x:c r="O15" s="97" t="n">
        <x:f>'全銘柄'!AQ11</x:f>
        <x:v>183376095</x:v>
      </x:c>
      <x:c r="P15" s="91" t="n">
        <x:f>'全銘柄'!AR11</x:f>
        <x:v>0.5559944728141158</x:v>
      </x:c>
      <x:c r="Q15" s="91" t="n">
        <x:f>'全銘柄'!AS11</x:f>
        <x:v>-0.4385861522702707</x:v>
      </x:c>
      <x:c r="R15" s="90" t="b">
        <x:f>'全銘柄'!AT11</x:f>
        <x:v>1</x:v>
      </x:c>
      <x:c r="S15" s="96" t="str">
        <x:f>'全銘柄'!AY11</x:f>
        <x:v>目立つ機械的警告なし（定性確認は別途必要）</x:v>
      </x:c>
      <x:c r="T15" s="90" t="str">
        <x:f>'全銘柄'!AH11</x:f>
        <x:v>S100XUP3</x:v>
      </x:c>
    </x:row>
    <x:row r="16" ht="26" customHeight="1">
      <x:c r="A16" s="90" t="n">
        <x:f>'全銘柄'!A12</x:f>
        <x:v>11</x:v>
      </x:c>
      <x:c r="B16" s="90" t="str">
        <x:f>'全銘柄'!B12</x:f>
        <x:v>5134</x:v>
      </x:c>
      <x:c r="C16" s="90" t="str">
        <x:f>'全銘柄'!D12</x:f>
        <x:v>POPER Co.,Ltd.</x:v>
      </x:c>
      <x:c r="D16" s="90" t="str">
        <x:f>'全銘柄'!F12</x:f>
        <x:v>Information &amp; Communication</x:v>
      </x:c>
      <x:c r="E16" s="90" t="n">
        <x:f>'全銘柄'!AD12</x:f>
        <x:v>4</x:v>
      </x:c>
      <x:c r="F16" s="90" t="n">
        <x:f>'全銘柄'!AE12</x:f>
        <x:v>4</x:v>
      </x:c>
      <x:c r="G16" s="90" t="b">
        <x:f>'全銘柄'!X12</x:f>
        <x:v>1</x:v>
      </x:c>
      <x:c r="H16" s="91" t="n">
        <x:f>'全銘柄'!P12</x:f>
        <x:v>0.33088048632684686</x:v>
      </x:c>
      <x:c r="I16" s="91" t="n">
        <x:f>'全銘柄'!R12</x:f>
        <x:v>0.12553618415370707</x:v>
      </x:c>
      <x:c r="J16" s="92" t="n">
        <x:f>'全銘柄'!S12</x:f>
        <x:v>44880</x:v>
      </x:c>
      <x:c r="K16" s="91" t="n">
        <x:f>'全銘柄'!V12</x:f>
        <x:v>0.2945</x:v>
      </x:c>
      <x:c r="L16" s="90" t="b">
        <x:f>'全銘柄'!AB12</x:f>
        <x:v>1</x:v>
      </x:c>
      <x:c r="M16" s="97" t="n">
        <x:f>'全銘柄'!AO12</x:f>
        <x:v>1924953088</x:v>
      </x:c>
      <x:c r="N16" s="94" t="n">
        <x:f>'全銘柄'!AP12</x:f>
        <x:v>1.3854085133088825</x:v>
      </x:c>
      <x:c r="O16" s="97" t="n">
        <x:f>'全銘柄'!AQ12</x:f>
        <x:v>24268776.666666668</x:v>
      </x:c>
      <x:c r="P16" s="91" t="n">
        <x:f>'全銘柄'!AR12</x:f>
        <x:v>0.5486595255993243</x:v>
      </x:c>
      <x:c r="Q16" s="91" t="n">
        <x:f>'全銘柄'!AS12</x:f>
        <x:v>-0.7004732927653821</x:v>
      </x:c>
      <x:c r="R16" s="90" t="b">
        <x:f>'全銘柄'!AT12</x:f>
        <x:v>1</x:v>
      </x:c>
      <x:c r="S16" s="96" t="str">
        <x:f>'全銘柄'!AY12</x:f>
        <x:v>ローカル5年最大下落率-60%以下</x:v>
      </x:c>
      <x:c r="T16" s="90" t="str">
        <x:f>'全銘柄'!AH12</x:f>
        <x:v>S100XH5R</x:v>
      </x:c>
    </x:row>
    <x:row r="17" ht="26" customHeight="1">
      <x:c r="A17" s="90" t="n">
        <x:f>'全銘柄'!A13</x:f>
        <x:v>12</x:v>
      </x:c>
      <x:c r="B17" s="90" t="str">
        <x:f>'全銘柄'!B13</x:f>
        <x:v>5132</x:v>
      </x:c>
      <x:c r="C17" s="90" t="str">
        <x:f>'全銘柄'!D13</x:f>
        <x:v>pluszero,Inc.</x:v>
      </x:c>
      <x:c r="D17" s="90" t="str">
        <x:f>'全銘柄'!F13</x:f>
        <x:v>Information &amp; Communication</x:v>
      </x:c>
      <x:c r="E17" s="90" t="n">
        <x:f>'全銘柄'!AD13</x:f>
        <x:v>4</x:v>
      </x:c>
      <x:c r="F17" s="90" t="n">
        <x:f>'全銘柄'!AE13</x:f>
        <x:v>4</x:v>
      </x:c>
      <x:c r="G17" s="90" t="b">
        <x:f>'全銘柄'!X13</x:f>
        <x:v>1</x:v>
      </x:c>
      <x:c r="H17" s="91" t="n">
        <x:f>'全銘柄'!P13</x:f>
        <x:v>0.3211260138075265</x:v>
      </x:c>
      <x:c r="I17" s="91" t="n">
        <x:f>'全銘柄'!R13</x:f>
        <x:v>0.334107835839958</x:v>
      </x:c>
      <x:c r="J17" s="92" t="n">
        <x:f>'全銘柄'!S13</x:f>
        <x:v>44865</x:v>
      </x:c>
      <x:c r="K17" s="91" t="n">
        <x:f>'全銘柄'!V13</x:f>
        <x:v>0.2576</x:v>
      </x:c>
      <x:c r="L17" s="90" t="b">
        <x:f>'全銘柄'!AB13</x:f>
        <x:v>1</x:v>
      </x:c>
      <x:c r="M17" s="97" t="n">
        <x:f>'全銘柄'!AO13</x:f>
        <x:v>11873460900</x:v>
      </x:c>
      <x:c r="N17" s="94" t="n">
        <x:f>'全銘柄'!AP13</x:f>
        <x:v>7.678284355157145</x:v>
      </x:c>
      <x:c r="O17" s="97" t="n">
        <x:f>'全銘柄'!AQ13</x:f>
        <x:v>162455711.66666666</x:v>
      </x:c>
      <x:c r="P17" s="91" t="n">
        <x:f>'全銘柄'!AR13</x:f>
        <x:v>0.6801543736412928</x:v>
      </x:c>
      <x:c r="Q17" s="91" t="n">
        <x:f>'全銘柄'!AS13</x:f>
        <x:v>-0.6592178770949721</x:v>
      </x:c>
      <x:c r="R17" s="90" t="b">
        <x:f>'全銘柄'!AT13</x:f>
        <x:v>1</x:v>
      </x:c>
      <x:c r="S17" s="96" t="str">
        <x:f>'全銘柄'!AY13</x:f>
        <x:v>年率ボラティリティ60%以上 / ローカル5年最大下落率-60%以下</x:v>
      </x:c>
      <x:c r="T17" s="90" t="str">
        <x:f>'全銘柄'!AH13</x:f>
        <x:v>S100XHEY</x:v>
      </x:c>
    </x:row>
    <x:row r="18" ht="26" customHeight="1">
      <x:c r="A18" s="90" t="n">
        <x:f>'全銘柄'!A14</x:f>
        <x:v>13</x:v>
      </x:c>
      <x:c r="B18" s="90" t="str">
        <x:f>'全銘柄'!B14</x:f>
        <x:v>5038</x:v>
      </x:c>
      <x:c r="C18" s="90" t="str">
        <x:f>'全銘柄'!D14</x:f>
        <x:v>eWeLL Co.,Ltd.</x:v>
      </x:c>
      <x:c r="D18" s="90" t="str">
        <x:f>'全銘柄'!F14</x:f>
        <x:v>Information &amp; Communication</x:v>
      </x:c>
      <x:c r="E18" s="90" t="n">
        <x:f>'全銘柄'!AD14</x:f>
        <x:v>4</x:v>
      </x:c>
      <x:c r="F18" s="90" t="n">
        <x:f>'全銘柄'!AE14</x:f>
        <x:v>4</x:v>
      </x:c>
      <x:c r="G18" s="90" t="b">
        <x:f>'全銘柄'!X14</x:f>
        <x:v>1</x:v>
      </x:c>
      <x:c r="H18" s="91" t="n">
        <x:f>'全銘柄'!P14</x:f>
        <x:v>0.2986328345523386</x:v>
      </x:c>
      <x:c r="I18" s="91" t="n">
        <x:f>'全銘柄'!R14</x:f>
        <x:v>0.45320717764476237</x:v>
      </x:c>
      <x:c r="J18" s="92" t="n">
        <x:f>'全銘柄'!S14</x:f>
        <x:v>44824</x:v>
      </x:c>
      <x:c r="K18" s="91" t="n">
        <x:f>'全銘柄'!V14</x:f>
        <x:v>0.3902</x:v>
      </x:c>
      <x:c r="L18" s="90" t="b">
        <x:f>'全銘柄'!AB14</x:f>
        <x:v>1</x:v>
      </x:c>
      <x:c r="M18" s="97" t="n">
        <x:f>'全銘柄'!AO14</x:f>
        <x:v>28291788490</x:v>
      </x:c>
      <x:c r="N18" s="94" t="n">
        <x:f>'全銘柄'!AP14</x:f>
        <x:v>8.339701985778891</x:v>
      </x:c>
      <x:c r="O18" s="97" t="n">
        <x:f>'全銘柄'!AQ14</x:f>
        <x:v>136554948.33333334</x:v>
      </x:c>
      <x:c r="P18" s="91" t="n">
        <x:f>'全銘柄'!AR14</x:f>
        <x:v>0.5361170168735054</x:v>
      </x:c>
      <x:c r="Q18" s="91" t="n">
        <x:f>'全銘柄'!AS14</x:f>
        <x:v>-0.6199451645597751</x:v>
      </x:c>
      <x:c r="R18" s="90" t="b">
        <x:f>'全銘柄'!AT14</x:f>
        <x:v>1</x:v>
      </x:c>
      <x:c r="S18" s="96" t="str">
        <x:f>'全銘柄'!AY14</x:f>
        <x:v>ローカル5年最大下落率-60%以下</x:v>
      </x:c>
      <x:c r="T18" s="90" t="str">
        <x:f>'全銘柄'!AH14</x:f>
        <x:v>S100XSJZ</x:v>
      </x:c>
    </x:row>
    <x:row r="19" ht="26" customHeight="1">
      <x:c r="A19" s="90" t="n">
        <x:f>'全銘柄'!A15</x:f>
        <x:v>14</x:v>
      </x:c>
      <x:c r="B19" s="90" t="str">
        <x:f>'全銘柄'!B15</x:f>
        <x:v>5248</x:v>
      </x:c>
      <x:c r="C19" s="90" t="str">
        <x:f>'全銘柄'!D15</x:f>
        <x:v>TECHNOLOGIES,Inc.</x:v>
      </x:c>
      <x:c r="D19" s="90" t="str">
        <x:f>'全銘柄'!F15</x:f>
        <x:v>Information &amp; Communication</x:v>
      </x:c>
      <x:c r="E19" s="90" t="n">
        <x:f>'全銘柄'!AD15</x:f>
        <x:v>3</x:v>
      </x:c>
      <x:c r="F19" s="90" t="n">
        <x:f>'全銘柄'!AE15</x:f>
        <x:v>4</x:v>
      </x:c>
      <x:c r="G19" s="90" t="b">
        <x:f>'全銘柄'!X15</x:f>
        <x:v>0</x:v>
      </x:c>
      <x:c r="H19" s="91" t="n">
        <x:f>'全銘柄'!P15</x:f>
        <x:v>0.8936455612161889</x:v>
      </x:c>
      <x:c r="I19" s="91" t="n">
        <x:f>'全銘柄'!R15</x:f>
        <x:v>0.18447225844058682</x:v>
      </x:c>
      <x:c r="J19" s="92" t="n">
        <x:f>'全銘柄'!S15</x:f>
        <x:v>44953</x:v>
      </x:c>
      <x:c r="K19" s="91" t="n">
        <x:f>'全銘柄'!V15</x:f>
        <x:v>0.4003</x:v>
      </x:c>
      <x:c r="L19" s="90" t="b">
        <x:f>'全銘柄'!AB15</x:f>
        <x:v>1</x:v>
      </x:c>
      <x:c r="M19" s="97" t="n">
        <x:f>'全銘柄'!AO15</x:f>
        <x:v>7479435600</x:v>
      </x:c>
      <x:c r="N19" s="94" t="n">
        <x:f>'全銘柄'!AP15</x:f>
        <x:v>0.736956496677977</x:v>
      </x:c>
      <x:c r="O19" s="97" t="n">
        <x:f>'全銘柄'!AQ15</x:f>
        <x:v>53756935</x:v>
      </x:c>
      <x:c r="P19" s="91" t="n">
        <x:f>'全銘柄'!AR15</x:f>
        <x:v>0.573568218589048</x:v>
      </x:c>
      <x:c r="Q19" s="91" t="n">
        <x:f>'全銘柄'!AS15</x:f>
        <x:v>-0.5977777862548828</x:v>
      </x:c>
      <x:c r="R19" s="90" t="b">
        <x:f>'全銘柄'!AT15</x:f>
        <x:v>1</x:v>
      </x:c>
      <x:c r="S19" s="96" t="str">
        <x:f>'全銘柄'!AY15</x:f>
        <x:v>目立つ機械的警告なし（定性確認は別途必要）</x:v>
      </x:c>
      <x:c r="T19" s="90" t="str">
        <x:f>'全銘柄'!AH15</x:f>
        <x:v>S100Y02W</x:v>
      </x:c>
    </x:row>
    <x:row r="20" ht="26" customHeight="1">
      <x:c r="A20" s="90" t="n">
        <x:f>'全銘柄'!A16</x:f>
        <x:v>15</x:v>
      </x:c>
      <x:c r="B20" s="90" t="str">
        <x:f>'全銘柄'!B16</x:f>
        <x:v>9552</x:v>
      </x:c>
      <x:c r="C20" s="90" t="str">
        <x:f>'全銘柄'!D16</x:f>
        <x:v>Quants Research Institute Holdings,Inc.</x:v>
      </x:c>
      <x:c r="D20" s="90" t="str">
        <x:f>'全銘柄'!F16</x:f>
        <x:v>Services</x:v>
      </x:c>
      <x:c r="E20" s="90" t="n">
        <x:f>'全銘柄'!AD16</x:f>
        <x:v>3</x:v>
      </x:c>
      <x:c r="F20" s="90" t="n">
        <x:f>'全銘柄'!AE16</x:f>
        <x:v>4</x:v>
      </x:c>
      <x:c r="G20" s="90" t="b">
        <x:f>'全銘柄'!X16</x:f>
        <x:v>0</x:v>
      </x:c>
      <x:c r="H20" s="91" t="n">
        <x:f>'全銘柄'!P16</x:f>
        <x:v>0.5995650339192855</x:v>
      </x:c>
      <x:c r="I20" s="91" t="n">
        <x:f>'全銘柄'!R16</x:f>
        <x:v>0.8899960156319732</x:v>
      </x:c>
      <x:c r="J20" s="92" t="n">
        <x:f>'全銘柄'!S16</x:f>
        <x:v>44740</x:v>
      </x:c>
      <x:c r="K20" s="91" t="n">
        <x:f>'全銘柄'!V16</x:f>
        <x:v>0.5796</x:v>
      </x:c>
      <x:c r="L20" s="90" t="b">
        <x:f>'全銘柄'!AB16</x:f>
        <x:v>1</x:v>
      </x:c>
      <x:c r="M20" s="97" t="n">
        <x:f>'全銘柄'!AO16</x:f>
        <x:v>51834654865</x:v>
      </x:c>
      <x:c r="N20" s="94" t="n">
        <x:f>'全銘柄'!AP16</x:f>
        <x:v>5.9621345705348165</x:v>
      </x:c>
      <x:c r="O20" s="97" t="n">
        <x:f>'全銘柄'!AQ16</x:f>
        <x:v>390671875</x:v>
      </x:c>
      <x:c r="P20" s="91" t="n">
        <x:f>'全銘柄'!AR16</x:f>
        <x:v>0.6717405274984992</x:v>
      </x:c>
      <x:c r="Q20" s="91" t="n">
        <x:f>'全銘柄'!AS16</x:f>
        <x:v>-0.9230883699794904</x:v>
      </x:c>
      <x:c r="R20" s="90" t="b">
        <x:f>'全銘柄'!AT16</x:f>
        <x:v>0</x:v>
      </x:c>
      <x:c r="S20" s="96" t="str">
        <x:f>'全銘柄'!AY16</x:f>
        <x:v>既存適格性フィルター不通過: extreme_profitability_outlier;other_data_quality_issue / 年率ボラティリティ60%以上 / ローカル5年最大下落率-60%以下</x:v>
      </x:c>
      <x:c r="T20" s="90" t="str">
        <x:f>'全銘柄'!AH16</x:f>
        <x:v>S100XDNQ</x:v>
      </x:c>
    </x:row>
    <x:row r="21" ht="26" customHeight="1">
      <x:c r="A21" s="90" t="n">
        <x:f>'全銘柄'!A17</x:f>
        <x:v>16</x:v>
      </x:c>
      <x:c r="B21" s="90" t="str">
        <x:f>'全銘柄'!B17</x:f>
        <x:v>5842</x:v>
      </x:c>
      <x:c r="C21" s="90" t="str">
        <x:f>'全銘柄'!D17</x:f>
        <x:v>Integral Corporation</x:v>
      </x:c>
      <x:c r="D21" s="90" t="str">
        <x:f>'全銘柄'!F17</x:f>
        <x:v>Securities and Commodities Futures</x:v>
      </x:c>
      <x:c r="E21" s="90" t="n">
        <x:f>'全銘柄'!AD17</x:f>
        <x:v>3</x:v>
      </x:c>
      <x:c r="F21" s="90" t="n">
        <x:f>'全銘柄'!AE17</x:f>
        <x:v>4</x:v>
      </x:c>
      <x:c r="G21" s="90" t="b">
        <x:f>'全銘柄'!X17</x:f>
        <x:v>0</x:v>
      </x:c>
      <x:c r="H21" s="91" t="n">
        <x:f>'全銘柄'!P17</x:f>
        <x:v>0.37117140933694626</x:v>
      </x:c>
      <x:c r="I21" s="91" t="n">
        <x:f>'全銘柄'!R17</x:f>
        <x:v>0.6778469425119004</x:v>
      </x:c>
      <x:c r="J21" s="92" t="n">
        <x:f>'全銘柄'!S17</x:f>
        <x:v>45189</x:v>
      </x:c>
      <x:c r="K21" s="91" t="n">
        <x:f>'全銘柄'!V17</x:f>
        <x:v>0.2861</x:v>
      </x:c>
      <x:c r="L21" s="90" t="b">
        <x:f>'全銘柄'!AB17</x:f>
        <x:v>1</x:v>
      </x:c>
      <x:c r="M21" s="97" t="n">
        <x:f>'全銘柄'!AO17</x:f>
        <x:v>114878925000</x:v>
      </x:c>
      <x:c r="N21" s="94" t="n">
        <x:f>'全銘柄'!AP17</x:f>
        <x:v>8.412956792383742</x:v>
      </x:c>
      <x:c r="O21" s="97" t="n">
        <x:f>'全銘柄'!AQ17</x:f>
        <x:v>250026166.66666663</x:v>
      </x:c>
      <x:c r="P21" s="91" t="n">
        <x:f>'全銘柄'!AR17</x:f>
        <x:v>0.5650892721106385</x:v>
      </x:c>
      <x:c r="Q21" s="91" t="n">
        <x:f>'全銘柄'!AS17</x:f>
        <x:v>-0.558299945708394</x:v>
      </x:c>
      <x:c r="R21" s="90" t="b">
        <x:f>'全銘柄'!AT17</x:f>
        <x:v>1</x:v>
      </x:c>
      <x:c r="S21" s="96" t="str">
        <x:f>'全銘柄'!AY17</x:f>
        <x:v>目立つ機械的警告なし（定性確認は別途必要）</x:v>
      </x:c>
      <x:c r="T21" s="90" t="str">
        <x:f>'全銘柄'!AH17</x:f>
        <x:v>S100XOZ3</x:v>
      </x:c>
    </x:row>
    <x:row r="22" ht="26" customHeight="1">
      <x:c r="A22" s="90" t="n">
        <x:f>'全銘柄'!A18</x:f>
        <x:v>17</x:v>
      </x:c>
      <x:c r="B22" s="90" t="str">
        <x:f>'全銘柄'!B18</x:f>
        <x:v>9227</x:v>
      </x:c>
      <x:c r="C22" s="90" t="str">
        <x:f>'全銘柄'!D18</x:f>
        <x:v>Microwave Chemical Co.,Ltd.</x:v>
      </x:c>
      <x:c r="D22" s="90" t="str">
        <x:f>'全銘柄'!F18</x:f>
        <x:v>Services</x:v>
      </x:c>
      <x:c r="E22" s="90" t="n">
        <x:f>'全銘柄'!AD18</x:f>
        <x:v>3</x:v>
      </x:c>
      <x:c r="F22" s="90" t="n">
        <x:f>'全銘柄'!AE18</x:f>
        <x:v>4</x:v>
      </x:c>
      <x:c r="G22" s="90" t="b">
        <x:f>'全銘柄'!X18</x:f>
        <x:v>0</x:v>
      </x:c>
      <x:c r="H22" s="91" t="n">
        <x:f>'全銘柄'!P18</x:f>
        <x:v>0.36891406507139357</x:v>
      </x:c>
      <x:c r="I22" s="91" t="n">
        <x:f>'全銘柄'!R18</x:f>
        <x:v>0.11650935741850768</x:v>
      </x:c>
      <x:c r="J22" s="92" t="n">
        <x:f>'全銘柄'!S18</x:f>
        <x:v>44736</x:v>
      </x:c>
      <x:c r="K22" s="91" t="n">
        <x:f>'全銘柄'!V18</x:f>
        <x:v>0.079</x:v>
      </x:c>
      <x:c r="L22" s="90" t="b">
        <x:f>'全銘柄'!AB18</x:f>
        <x:v>1</x:v>
      </x:c>
      <x:c r="M22" s="97" t="n">
        <x:f>'全銘柄'!AO18</x:f>
        <x:v>15789289200</x:v>
      </x:c>
      <x:c r="N22" s="94" t="n">
        <x:f>'全銘柄'!AP18</x:f>
        <x:v>9.816749409196575</x:v>
      </x:c>
      <x:c r="O22" s="97" t="n">
        <x:f>'全銘柄'!AQ18</x:f>
        <x:v>711779846.6666666</x:v>
      </x:c>
      <x:c r="P22" s="91" t="n">
        <x:f>'全銘柄'!AR18</x:f>
        <x:v>0.7630609935745039</x:v>
      </x:c>
      <x:c r="Q22" s="91" t="n">
        <x:f>'全銘柄'!AS18</x:f>
        <x:v>-0.8777078965758212</x:v>
      </x:c>
      <x:c r="R22" s="90" t="b">
        <x:f>'全銘柄'!AT18</x:f>
        <x:v>0</x:v>
      </x:c>
      <x:c r="S22" s="96" t="str">
        <x:f>'全銘柄'!AY18</x:f>
        <x:v>既存適格性フィルター不通過: other_data_quality_issue / 年率ボラティリティ60%以上 / ローカル5年最大下落率-60%以下</x:v>
      </x:c>
      <x:c r="T22" s="90" t="str">
        <x:f>'全銘柄'!AH18</x:f>
        <x:v>S100W73W</x:v>
      </x:c>
    </x:row>
    <x:row r="23" ht="26" customHeight="1">
      <x:c r="A23" s="90" t="n">
        <x:f>'全銘柄'!A19</x:f>
        <x:v>18</x:v>
      </x:c>
      <x:c r="B23" s="90" t="str">
        <x:f>'全銘柄'!B19</x:f>
        <x:v>5572</x:v>
      </x:c>
      <x:c r="C23" s="90" t="str">
        <x:f>'全銘柄'!D19</x:f>
        <x:v>Ridge-i Inc.</x:v>
      </x:c>
      <x:c r="D23" s="90" t="str">
        <x:f>'全銘柄'!F19</x:f>
        <x:v>Information &amp; Communication</x:v>
      </x:c>
      <x:c r="E23" s="90" t="n">
        <x:f>'全銘柄'!AD19</x:f>
        <x:v>3</x:v>
      </x:c>
      <x:c r="F23" s="90" t="n">
        <x:f>'全銘柄'!AE19</x:f>
        <x:v>4</x:v>
      </x:c>
      <x:c r="G23" s="90" t="b">
        <x:f>'全銘柄'!X19</x:f>
        <x:v>0</x:v>
      </x:c>
      <x:c r="H23" s="91" t="n">
        <x:f>'全銘柄'!P19</x:f>
        <x:v>0.3217862086806378</x:v>
      </x:c>
      <x:c r="I23" s="91" t="n">
        <x:f>'全銘柄'!R19</x:f>
        <x:v>0.12631568259284368</x:v>
      </x:c>
      <x:c r="J23" s="92" t="n">
        <x:f>'全銘柄'!S19</x:f>
        <x:v>45043</x:v>
      </x:c>
      <x:c r="K23" s="91" t="n">
        <x:f>'全銘柄'!V19</x:f>
        <x:v>0.2689</x:v>
      </x:c>
      <x:c r="L23" s="90" t="b">
        <x:f>'全銘柄'!AB19</x:f>
        <x:v>1</x:v>
      </x:c>
      <x:c r="M23" s="97" t="n">
        <x:f>'全銘柄'!AO19</x:f>
        <x:v>9583115880</x:v>
      </x:c>
      <x:c r="N23" s="94" t="n">
        <x:f>'全銘柄'!AP19</x:f>
        <x:v>7.4849146622261244</x:v>
      </x:c>
      <x:c r="O23" s="97" t="n">
        <x:f>'全銘柄'!AQ19</x:f>
        <x:v>41832260</x:v>
      </x:c>
      <x:c r="P23" s="91" t="n">
        <x:f>'全銘柄'!AR19</x:f>
        <x:v>0.6843981854343243</x:v>
      </x:c>
      <x:c r="Q23" s="91" t="n">
        <x:f>'全銘柄'!AS19</x:f>
        <x:v>-0.6843205574912892</x:v>
      </x:c>
      <x:c r="R23" s="90" t="b">
        <x:f>'全銘柄'!AT19</x:f>
        <x:v>1</x:v>
      </x:c>
      <x:c r="S23" s="96" t="str">
        <x:f>'全銘柄'!AY19</x:f>
        <x:v>年率ボラティリティ60%以上 / ローカル5年最大下落率-60%以下</x:v>
      </x:c>
      <x:c r="T23" s="90" t="str">
        <x:f>'全銘柄'!AH19</x:f>
        <x:v>S100WWVV</x:v>
      </x:c>
    </x:row>
    <x:row r="24" ht="26" customHeight="1">
      <x:c r="A24" s="90" t="n">
        <x:f>'全銘柄'!A20</x:f>
        <x:v>19</x:v>
      </x:c>
      <x:c r="B24" s="90" t="str">
        <x:f>'全銘柄'!B20</x:f>
        <x:v>4415</x:v>
      </x:c>
      <x:c r="C24" s="90" t="str">
        <x:f>'全銘柄'!D20</x:f>
        <x:v>BROAD ENTERPRISE CO.,LTD.</x:v>
      </x:c>
      <x:c r="D24" s="90" t="str">
        <x:f>'全銘柄'!F20</x:f>
        <x:v>Information &amp; Communication</x:v>
      </x:c>
      <x:c r="E24" s="90" t="n">
        <x:f>'全銘柄'!AD20</x:f>
        <x:v>3</x:v>
      </x:c>
      <x:c r="F24" s="90" t="n">
        <x:f>'全銘柄'!AE20</x:f>
        <x:v>4</x:v>
      </x:c>
      <x:c r="G24" s="90" t="b">
        <x:f>'全銘柄'!X20</x:f>
        <x:v>0</x:v>
      </x:c>
      <x:c r="H24" s="91" t="n">
        <x:f>'全銘柄'!P20</x:f>
        <x:v>0.31219457238635484</x:v>
      </x:c>
      <x:c r="I24" s="91" t="n">
        <x:f>'全銘柄'!R20</x:f>
        <x:v>0.131894251189171</x:v>
      </x:c>
      <x:c r="J24" s="92" t="n">
        <x:f>'全銘柄'!S20</x:f>
        <x:v>44546</x:v>
      </x:c>
      <x:c r="K24" s="91" t="n">
        <x:f>'全銘柄'!V20</x:f>
        <x:v>0.7131</x:v>
      </x:c>
      <x:c r="L24" s="90" t="b">
        <x:f>'全銘柄'!AB20</x:f>
        <x:v>1</x:v>
      </x:c>
      <x:c r="M24" s="97" t="n">
        <x:f>'全銘柄'!AO20</x:f>
        <x:v>7711598500</x:v>
      </x:c>
      <x:c r="N24" s="94" t="n">
        <x:f>'全銘柄'!AP20</x:f>
        <x:v>1.0402006833956334</x:v>
      </x:c>
      <x:c r="O24" s="97" t="n">
        <x:f>'全銘柄'!AQ20</x:f>
        <x:v>22774615</x:v>
      </x:c>
      <x:c r="P24" s="91" t="n">
        <x:f>'全銘柄'!AR20</x:f>
        <x:v>0.572117370709064</x:v>
      </x:c>
      <x:c r="Q24" s="91" t="n">
        <x:f>'全銘柄'!AS20</x:f>
        <x:v>-0.6669421487603306</x:v>
      </x:c>
      <x:c r="R24" s="90" t="b">
        <x:f>'全銘柄'!AT20</x:f>
        <x:v>0</x:v>
      </x:c>
      <x:c r="S24" s="96" t="str">
        <x:f>'全銘柄'!AY20</x:f>
        <x:v>既存適格性フィルター不通過: repeated_negative_operating_cf / ローカル5年最大下落率-60%以下</x:v>
      </x:c>
      <x:c r="T24" s="90" t="str">
        <x:f>'全銘柄'!AH20</x:f>
        <x:v>S100XSGS</x:v>
      </x:c>
    </x:row>
    <x:row r="25" ht="26" customHeight="1">
      <x:c r="A25" s="90" t="n">
        <x:f>'全銘柄'!A21</x:f>
        <x:v>20</x:v>
      </x:c>
      <x:c r="B25" s="90" t="str">
        <x:f>'全銘柄'!B21</x:f>
        <x:v>5586</x:v>
      </x:c>
      <x:c r="C25" s="90" t="str">
        <x:f>'全銘柄'!D21</x:f>
        <x:v>Laboro.AI Inc.</x:v>
      </x:c>
      <x:c r="D25" s="90" t="str">
        <x:f>'全銘柄'!F21</x:f>
        <x:v>Information &amp; Communication</x:v>
      </x:c>
      <x:c r="E25" s="90" t="n">
        <x:f>'全銘柄'!AD21</x:f>
        <x:v>3</x:v>
      </x:c>
      <x:c r="F25" s="90" t="n">
        <x:f>'全銘柄'!AE21</x:f>
        <x:v>4</x:v>
      </x:c>
      <x:c r="G25" s="90" t="b">
        <x:f>'全銘柄'!X21</x:f>
        <x:v>0</x:v>
      </x:c>
      <x:c r="H25" s="91" t="n">
        <x:f>'全銘柄'!P21</x:f>
        <x:v>0.30293721046349753</x:v>
      </x:c>
      <x:c r="I25" s="91" t="n">
        <x:f>'全銘柄'!R21</x:f>
        <x:v>0.13237294279400622</x:v>
      </x:c>
      <x:c r="J25" s="92" t="n">
        <x:f>'全銘柄'!S21</x:f>
        <x:v>45138</x:v>
      </x:c>
      <x:c r="K25" s="91" t="n">
        <x:f>'全銘柄'!V21</x:f>
        <x:v>0.239</x:v>
      </x:c>
      <x:c r="L25" s="90" t="b">
        <x:f>'全銘柄'!AB21</x:f>
        <x:v>1</x:v>
      </x:c>
      <x:c r="M25" s="97" t="n">
        <x:f>'全銘柄'!AO21</x:f>
        <x:v>13212418910</x:v>
      </x:c>
      <x:c r="N25" s="94" t="n">
        <x:f>'全銘柄'!AP21</x:f>
        <x:v>6.981485230600467</x:v>
      </x:c>
      <x:c r="O25" s="97" t="n">
        <x:f>'全銘柄'!AQ21</x:f>
        <x:v>52092256.666666664</x:v>
      </x:c>
      <x:c r="P25" s="91" t="n">
        <x:f>'全銘柄'!AR21</x:f>
        <x:v>0.7519498904852847</x:v>
      </x:c>
      <x:c r="Q25" s="91" t="n">
        <x:f>'全銘柄'!AS21</x:f>
        <x:v>-0.6928</x:v>
      </x:c>
      <x:c r="R25" s="90" t="b">
        <x:f>'全銘柄'!AT21</x:f>
        <x:v>1</x:v>
      </x:c>
      <x:c r="S25" s="96" t="str">
        <x:f>'全銘柄'!AY21</x:f>
        <x:v>年率ボラティリティ60%以上 / ローカル5年最大下落率-60%以下</x:v>
      </x:c>
      <x:c r="T25" s="90" t="str">
        <x:f>'全銘柄'!AH21</x:f>
        <x:v>S100XBVM</x:v>
      </x:c>
    </x:row>
    <x:row r="26" ht="26" customHeight="1">
      <x:c r="A26" s="90" t="n">
        <x:f>'全銘柄'!A22</x:f>
        <x:v>21</x:v>
      </x:c>
      <x:c r="B26" s="90" t="str">
        <x:f>'全銘柄'!B22</x:f>
        <x:v>4419</x:v>
      </x:c>
      <x:c r="C26" s="90" t="str">
        <x:f>'全銘柄'!D22</x:f>
        <x:v>Finatext Holdings Ltd.</x:v>
      </x:c>
      <x:c r="D26" s="90" t="str">
        <x:f>'全銘柄'!F22</x:f>
        <x:v>Information &amp; Communication</x:v>
      </x:c>
      <x:c r="E26" s="90" t="n">
        <x:f>'全銘柄'!AD22</x:f>
        <x:v>3</x:v>
      </x:c>
      <x:c r="F26" s="90" t="n">
        <x:f>'全銘柄'!AE22</x:f>
        <x:v>4</x:v>
      </x:c>
      <x:c r="G26" s="90" t="b">
        <x:f>'全銘柄'!X22</x:f>
        <x:v>0</x:v>
      </x:c>
      <x:c r="H26" s="91" t="n">
        <x:f>'全銘柄'!P22</x:f>
        <x:v>0.2935060079299061</x:v>
      </x:c>
      <x:c r="I26" s="91" t="n">
        <x:f>'全銘柄'!R22</x:f>
        <x:v>0.12335524351250449</x:v>
      </x:c>
      <x:c r="J26" s="92" t="n">
        <x:f>'全銘柄'!S22</x:f>
        <x:v>44552</x:v>
      </x:c>
      <x:c r="K26" s="91" t="n">
        <x:f>'全銘柄'!V22</x:f>
        <x:v>0.361</x:v>
      </x:c>
      <x:c r="L26" s="90" t="b">
        <x:f>'全銘柄'!AB22</x:f>
        <x:v>1</x:v>
      </x:c>
      <x:c r="M26" s="97" t="n">
        <x:f>'全銘柄'!AO22</x:f>
        <x:v>67613678098</x:v>
      </x:c>
      <x:c r="N26" s="94" t="n">
        <x:f>'全銘柄'!AP22</x:f>
        <x:v>8.77831122035907</x:v>
      </x:c>
      <x:c r="O26" s="97" t="n">
        <x:f>'全銘柄'!AQ22</x:f>
        <x:v>616628686.6666666</x:v>
      </x:c>
      <x:c r="P26" s="91" t="n">
        <x:f>'全銘柄'!AR22</x:f>
        <x:v>0.5875628251339762</x:v>
      </x:c>
      <x:c r="Q26" s="91" t="n">
        <x:f>'全銘柄'!AS22</x:f>
        <x:v>-0.6696078431372549</x:v>
      </x:c>
      <x:c r="R26" s="90" t="b">
        <x:f>'全銘柄'!AT22</x:f>
        <x:v>0</x:v>
      </x:c>
      <x:c r="S26" s="96" t="str">
        <x:f>'全銘柄'!AY22</x:f>
        <x:v>既存適格性フィルター不通過: repeated_negative_operating_cf / ローカル5年最大下落率-60%以下</x:v>
      </x:c>
      <x:c r="T26" s="90" t="str">
        <x:f>'全銘柄'!AH22</x:f>
        <x:v>S100W328</x:v>
      </x:c>
    </x:row>
    <x:row r="27" ht="26" customHeight="1">
      <x:c r="A27" s="90" t="n">
        <x:f>'全銘柄'!A23</x:f>
        <x:v>22</x:v>
      </x:c>
      <x:c r="B27" s="90" t="str">
        <x:f>'全銘柄'!B23</x:f>
        <x:v>9341</x:v>
      </x:c>
      <x:c r="C27" s="90" t="str">
        <x:f>'全銘柄'!D23</x:f>
        <x:v>GENOVA,Inc.</x:v>
      </x:c>
      <x:c r="D27" s="90" t="str">
        <x:f>'全銘柄'!F23</x:f>
        <x:v>Services</x:v>
      </x:c>
      <x:c r="E27" s="90" t="n">
        <x:f>'全銘柄'!AD23</x:f>
        <x:v>3</x:v>
      </x:c>
      <x:c r="F27" s="90" t="n">
        <x:f>'全銘柄'!AE23</x:f>
        <x:v>4</x:v>
      </x:c>
      <x:c r="G27" s="90" t="b">
        <x:f>'全銘柄'!X23</x:f>
        <x:v>0</x:v>
      </x:c>
      <x:c r="H27" s="91" t="n">
        <x:f>'全銘柄'!P23</x:f>
        <x:v>0.2764954742179617</x:v>
      </x:c>
      <x:c r="I27" s="91" t="n">
        <x:f>'全銘柄'!R23</x:f>
        <x:v>0.20248956111876143</x:v>
      </x:c>
      <x:c r="J27" s="92" t="n">
        <x:f>'全銘柄'!S23</x:f>
        <x:v>44918</x:v>
      </x:c>
      <x:c r="K27" s="91" t="n">
        <x:f>'全銘柄'!V23</x:f>
        <x:v>0.3237</x:v>
      </x:c>
      <x:c r="L27" s="90" t="b">
        <x:f>'全銘柄'!AB23</x:f>
        <x:v>1</x:v>
      </x:c>
      <x:c r="M27" s="97" t="n">
        <x:f>'全銘柄'!AO23</x:f>
        <x:v>9743615800</x:v>
      </x:c>
      <x:c r="N27" s="94" t="n">
        <x:f>'全銘柄'!AP23</x:f>
        <x:v>0.9737674844577323</x:v>
      </x:c>
      <x:c r="O27" s="97" t="n">
        <x:f>'全銘柄'!AQ23</x:f>
        <x:v>39066246.666666664</x:v>
      </x:c>
      <x:c r="P27" s="91" t="n">
        <x:f>'全銘柄'!AR23</x:f>
        <x:v>0.4998942078616946</x:v>
      </x:c>
      <x:c r="Q27" s="91" t="n">
        <x:f>'全銘柄'!AS23</x:f>
        <x:v>-0.7621805316425645</x:v>
      </x:c>
      <x:c r="R27" s="90" t="b">
        <x:f>'全銘柄'!AT23</x:f>
        <x:v>1</x:v>
      </x:c>
      <x:c r="S27" s="96" t="str">
        <x:f>'全銘柄'!AY23</x:f>
        <x:v>ローカル5年最大下落率-60%以下</x:v>
      </x:c>
      <x:c r="T27" s="90" t="str">
        <x:f>'全銘柄'!AH23</x:f>
        <x:v>S100W2S5</x:v>
      </x:c>
    </x:row>
    <x:row r="28" ht="26" customHeight="1">
      <x:c r="A28" s="90" t="n">
        <x:f>'全銘柄'!A24</x:f>
        <x:v>23</x:v>
      </x:c>
      <x:c r="B28" s="90" t="str">
        <x:f>'全銘柄'!B24</x:f>
        <x:v>4418</x:v>
      </x:c>
      <x:c r="C28" s="90" t="str">
        <x:f>'全銘柄'!D24</x:f>
        <x:v>Japan Data Science Consortium Co.Ltd.</x:v>
      </x:c>
      <x:c r="D28" s="90" t="str">
        <x:f>'全銘柄'!F24</x:f>
        <x:v>Information &amp; Communication</x:v>
      </x:c>
      <x:c r="E28" s="90" t="n">
        <x:f>'全銘柄'!AD24</x:f>
        <x:v>3</x:v>
      </x:c>
      <x:c r="F28" s="90" t="n">
        <x:f>'全銘柄'!AE24</x:f>
        <x:v>4</x:v>
      </x:c>
      <x:c r="G28" s="90" t="b">
        <x:f>'全銘柄'!X24</x:f>
        <x:v>0</x:v>
      </x:c>
      <x:c r="H28" s="91" t="n">
        <x:f>'全銘柄'!P24</x:f>
        <x:v>0.27117399015775967</x:v>
      </x:c>
      <x:c r="I28" s="91" t="n">
        <x:f>'全銘柄'!R24</x:f>
        <x:v>0.14463863104888888</x:v>
      </x:c>
      <x:c r="J28" s="92" t="n">
        <x:f>'全銘柄'!S24</x:f>
        <x:v>44550</x:v>
      </x:c>
      <x:c r="K28" s="91" t="n">
        <x:f>'全銘柄'!V24</x:f>
        <x:v>0.2928</x:v>
      </x:c>
      <x:c r="L28" s="90" t="b">
        <x:f>'全銘柄'!AB24</x:f>
        <x:v>1</x:v>
      </x:c>
      <x:c r="M28" s="97" t="n">
        <x:f>'全銘柄'!AO24</x:f>
        <x:v>9344900500</x:v>
      </x:c>
      <x:c r="N28" s="94" t="n">
        <x:f>'全銘柄'!AP24</x:f>
        <x:v>3.2851692627221247</x:v>
      </x:c>
      <x:c r="O28" s="97" t="n">
        <x:f>'全銘柄'!AQ24</x:f>
        <x:v>142050280</x:v>
      </x:c>
      <x:c r="P28" s="91" t="n">
        <x:f>'全銘柄'!AR24</x:f>
        <x:v>0.6866248643317497</x:v>
      </x:c>
      <x:c r="Q28" s="91" t="n">
        <x:f>'全銘柄'!AS24</x:f>
        <x:v>-0.8149578651685393</x:v>
      </x:c>
      <x:c r="R28" s="90" t="b">
        <x:f>'全銘柄'!AT24</x:f>
        <x:v>1</x:v>
      </x:c>
      <x:c r="S28" s="96" t="str">
        <x:f>'全銘柄'!AY24</x:f>
        <x:v>年率ボラティリティ60%以上 / ローカル5年最大下落率-60%以下</x:v>
      </x:c>
      <x:c r="T28" s="90" t="str">
        <x:f>'全銘柄'!AH24</x:f>
        <x:v>S100WQTJ</x:v>
      </x:c>
    </x:row>
    <x:row r="29" ht="26" customHeight="1">
      <x:c r="A29" s="90" t="n">
        <x:f>'全銘柄'!A25</x:f>
        <x:v>24</x:v>
      </x:c>
      <x:c r="B29" s="90" t="str">
        <x:f>'全銘柄'!B25</x:f>
        <x:v>5256</x:v>
      </x:c>
      <x:c r="C29" s="90" t="str">
        <x:f>'全銘柄'!D25</x:f>
        <x:v>Fusic Co.,Ltd.</x:v>
      </x:c>
      <x:c r="D29" s="90" t="str">
        <x:f>'全銘柄'!F25</x:f>
        <x:v>Information &amp; Communication</x:v>
      </x:c>
      <x:c r="E29" s="90" t="n">
        <x:f>'全銘柄'!AD25</x:f>
        <x:v>3</x:v>
      </x:c>
      <x:c r="F29" s="90" t="n">
        <x:f>'全銘柄'!AE25</x:f>
        <x:v>4</x:v>
      </x:c>
      <x:c r="G29" s="90" t="b">
        <x:f>'全銘柄'!X25</x:f>
        <x:v>0</x:v>
      </x:c>
      <x:c r="H29" s="91" t="n">
        <x:f>'全銘柄'!P25</x:f>
        <x:v>0.26504387327152124</x:v>
      </x:c>
      <x:c r="I29" s="91" t="n">
        <x:f>'全銘柄'!R25</x:f>
        <x:v>0.13870022042578087</x:v>
      </x:c>
      <x:c r="J29" s="92" t="n">
        <x:f>'全銘柄'!S25</x:f>
        <x:v>45019</x:v>
      </x:c>
      <x:c r="K29" s="91" t="n">
        <x:f>'全銘柄'!V25</x:f>
        <x:v>0.2252</x:v>
      </x:c>
      <x:c r="L29" s="90" t="b">
        <x:f>'全銘柄'!AB25</x:f>
        <x:v>1</x:v>
      </x:c>
      <x:c r="M29" s="97" t="n">
        <x:f>'全銘柄'!AO25</x:f>
        <x:v>3147111000</x:v>
      </x:c>
      <x:c r="N29" s="94" t="n">
        <x:f>'全銘柄'!AP25</x:f>
        <x:v>1.612141295845412</x:v>
      </x:c>
      <x:c r="O29" s="97" t="n">
        <x:f>'全銘柄'!AQ25</x:f>
        <x:v>17320840</x:v>
      </x:c>
      <x:c r="P29" s="91" t="n">
        <x:f>'全銘柄'!AR25</x:f>
        <x:v>0.6389116193999932</x:v>
      </x:c>
      <x:c r="Q29" s="91" t="n">
        <x:f>'全銘柄'!AS25</x:f>
        <x:v>-0.7001531393568147</x:v>
      </x:c>
      <x:c r="R29" s="90" t="b">
        <x:f>'全銘柄'!AT25</x:f>
        <x:v>0</x:v>
      </x:c>
      <x:c r="S29" s="96" t="str">
        <x:f>'全銘柄'!AY25</x:f>
        <x:v>既存適格性フィルター不通過: low_liquidity / 60日平均売買代金2,000万円未満 / 年率ボラティリティ60%以上 / ローカル5年最大下落率-60%以下</x:v>
      </x:c>
      <x:c r="T29" s="90" t="str">
        <x:f>'全銘柄'!AH25</x:f>
        <x:v>S100WQGU</x:v>
      </x:c>
    </x:row>
    <x:row r="30" ht="26" customHeight="1">
      <x:c r="A30" s="90" t="n">
        <x:f>'全銘柄'!A26</x:f>
        <x:v>25</x:v>
      </x:c>
      <x:c r="B30" s="90" t="str">
        <x:f>'全銘柄'!B26</x:f>
        <x:v>4371</x:v>
      </x:c>
      <x:c r="C30" s="90" t="str">
        <x:f>'全銘柄'!D26</x:f>
        <x:v>Core Concept Technologies Inc.</x:v>
      </x:c>
      <x:c r="D30" s="90" t="str">
        <x:f>'全銘柄'!F26</x:f>
        <x:v>Information &amp; Communication</x:v>
      </x:c>
      <x:c r="E30" s="90" t="n">
        <x:f>'全銘柄'!AD26</x:f>
        <x:v>3</x:v>
      </x:c>
      <x:c r="F30" s="90" t="n">
        <x:f>'全銘柄'!AE26</x:f>
        <x:v>4</x:v>
      </x:c>
      <x:c r="G30" s="90" t="b">
        <x:f>'全銘柄'!X26</x:f>
        <x:v>0</x:v>
      </x:c>
      <x:c r="H30" s="91" t="n">
        <x:f>'全銘柄'!P26</x:f>
        <x:v>0.25069159870998403</x:v>
      </x:c>
      <x:c r="I30" s="91" t="n">
        <x:f>'全銘柄'!R26</x:f>
        <x:v>0.10675489372456166</x:v>
      </x:c>
      <x:c r="J30" s="92" t="n">
        <x:f>'全銘柄'!S26</x:f>
        <x:v>44461</x:v>
      </x:c>
      <x:c r="K30" s="91" t="n">
        <x:f>'全銘柄'!V26</x:f>
        <x:v>0.1442</x:v>
      </x:c>
      <x:c r="L30" s="90" t="b">
        <x:f>'全銘柄'!AB26</x:f>
        <x:v>1</x:v>
      </x:c>
      <x:c r="M30" s="97" t="n">
        <x:f>'全銘柄'!AO26</x:f>
        <x:v>24046932000</x:v>
      </x:c>
      <x:c r="N30" s="94" t="n">
        <x:f>'全銘柄'!AP26</x:f>
        <x:v>1.2597717850975287</x:v>
      </x:c>
      <x:c r="O30" s="97" t="n">
        <x:f>'全銘柄'!AQ26</x:f>
        <x:v>172072990</x:v>
      </x:c>
      <x:c r="P30" s="91" t="n">
        <x:f>'全銘柄'!AR26</x:f>
        <x:v>0.7205395437411057</x:v>
      </x:c>
      <x:c r="Q30" s="91" t="n">
        <x:f>'全銘柄'!AS26</x:f>
        <x:v>-0.8316894086169975</x:v>
      </x:c>
      <x:c r="R30" s="90" t="b">
        <x:f>'全銘柄'!AT26</x:f>
        <x:v>1</x:v>
      </x:c>
      <x:c r="S30" s="96" t="str">
        <x:f>'全銘柄'!AY26</x:f>
        <x:v>年率ボラティリティ60%以上 / ローカル5年最大下落率-60%以下</x:v>
      </x:c>
      <x:c r="T30" s="90" t="str">
        <x:f>'全銘柄'!AH26</x:f>
        <x:v>S100XUXC</x:v>
      </x:c>
    </x:row>
    <x:row r="31" ht="26" customHeight="1">
      <x:c r="A31" s="90" t="n">
        <x:f>'全銘柄'!A27</x:f>
        <x:v>26</x:v>
      </x:c>
      <x:c r="B31" s="90" t="str">
        <x:f>'全銘柄'!B27</x:f>
        <x:v>4413</x:v>
      </x:c>
      <x:c r="C31" s="90" t="str">
        <x:f>'全銘柄'!D27</x:f>
        <x:v>baudroie,inc.</x:v>
      </x:c>
      <x:c r="D31" s="90" t="str">
        <x:f>'全銘柄'!F27</x:f>
        <x:v>Information &amp; Communication</x:v>
      </x:c>
      <x:c r="E31" s="90" t="n">
        <x:f>'全銘柄'!AD27</x:f>
        <x:v>3</x:v>
      </x:c>
      <x:c r="F31" s="90" t="n">
        <x:f>'全銘柄'!AE27</x:f>
        <x:v>4</x:v>
      </x:c>
      <x:c r="G31" s="90" t="b">
        <x:f>'全銘柄'!X27</x:f>
        <x:v>0</x:v>
      </x:c>
      <x:c r="H31" s="91" t="n">
        <x:f>'全銘柄'!P27</x:f>
        <x:v>0.2155937570658386</x:v>
      </x:c>
      <x:c r="I31" s="91" t="n">
        <x:f>'全銘柄'!R27</x:f>
        <x:v>0.2374872471926312</x:v>
      </x:c>
      <x:c r="J31" s="92" t="n">
        <x:f>'全銘柄'!S27</x:f>
        <x:v>44530</x:v>
      </x:c>
      <x:c r="K31" s="91" t="n">
        <x:f>'全銘柄'!V27</x:f>
        <x:v>0.3903</x:v>
      </x:c>
      <x:c r="L31" s="90" t="b">
        <x:f>'全銘柄'!AB27</x:f>
        <x:v>1</x:v>
      </x:c>
      <x:c r="M31" s="97" t="n">
        <x:f>'全銘柄'!AO27</x:f>
        <x:v>78206637156</x:v>
      </x:c>
      <x:c r="N31" s="94" t="n">
        <x:f>'全銘柄'!AP27</x:f>
        <x:v>9.130144672026221</x:v>
      </x:c>
      <x:c r="O31" s="97" t="n">
        <x:f>'全銘柄'!AQ27</x:f>
        <x:v>635843273.3333334</x:v>
      </x:c>
      <x:c r="P31" s="91" t="n">
        <x:f>'全銘柄'!AR27</x:f>
        <x:v>0.544887543742856</x:v>
      </x:c>
      <x:c r="Q31" s="91" t="n">
        <x:f>'全銘柄'!AS27</x:f>
        <x:v>-0.4979472016364006</x:v>
      </x:c>
      <x:c r="R31" s="90" t="b">
        <x:f>'全銘柄'!AT27</x:f>
        <x:v>1</x:v>
      </x:c>
      <x:c r="S31" s="96" t="str">
        <x:f>'全銘柄'!AY27</x:f>
        <x:v>目立つ機械的警告なし（定性確認は別途必要）</x:v>
      </x:c>
      <x:c r="T31" s="90" t="str">
        <x:f>'全銘柄'!AH27</x:f>
        <x:v>S100Y6J0</x:v>
      </x:c>
    </x:row>
    <x:row r="32" ht="26" customHeight="1">
      <x:c r="A32" s="90" t="n">
        <x:f>'全銘柄'!A28</x:f>
        <x:v>27</x:v>
      </x:c>
      <x:c r="B32" s="90" t="str">
        <x:f>'全銘柄'!B28</x:f>
        <x:v>5033</x:v>
      </x:c>
      <x:c r="C32" s="90" t="str">
        <x:f>'全銘柄'!D28</x:f>
        <x:v>Nulab Inc.</x:v>
      </x:c>
      <x:c r="D32" s="90" t="str">
        <x:f>'全銘柄'!F28</x:f>
        <x:v>Information &amp; Communication</x:v>
      </x:c>
      <x:c r="E32" s="90" t="n">
        <x:f>'全銘柄'!AD28</x:f>
        <x:v>3</x:v>
      </x:c>
      <x:c r="F32" s="90" t="n">
        <x:f>'全銘柄'!AE28</x:f>
        <x:v>4</x:v>
      </x:c>
      <x:c r="G32" s="90" t="b">
        <x:f>'全銘柄'!X28</x:f>
        <x:v>0</x:v>
      </x:c>
      <x:c r="H32" s="91" t="n">
        <x:f>'全銘柄'!P28</x:f>
        <x:v>0.20683216401776883</x:v>
      </x:c>
      <x:c r="I32" s="91" t="n">
        <x:f>'全銘柄'!R28</x:f>
        <x:v>0.1557182591424107</x:v>
      </x:c>
      <x:c r="J32" s="92" t="n">
        <x:f>'全銘柄'!S28</x:f>
        <x:v>44740</x:v>
      </x:c>
      <x:c r="K32" s="91" t="n">
        <x:f>'全銘柄'!V28</x:f>
        <x:v>0.2397</x:v>
      </x:c>
      <x:c r="L32" s="90" t="b">
        <x:f>'全銘柄'!AB28</x:f>
        <x:v>1</x:v>
      </x:c>
      <x:c r="M32" s="97" t="n">
        <x:f>'全銘柄'!AO28</x:f>
        <x:v>4603711710</x:v>
      </x:c>
      <x:c r="N32" s="94" t="n">
        <x:f>'全銘柄'!AP28</x:f>
        <x:v>1.1194931204250256</x:v>
      </x:c>
      <x:c r="O32" s="97" t="n">
        <x:f>'全銘柄'!AQ28</x:f>
        <x:v>4849441.666666667</x:v>
      </x:c>
      <x:c r="P32" s="91" t="n">
        <x:f>'全銘柄'!AR28</x:f>
        <x:v>0.5713128329183256</x:v>
      </x:c>
      <x:c r="Q32" s="91" t="n">
        <x:f>'全銘柄'!AS28</x:f>
        <x:v>-0.6883649410558688</x:v>
      </x:c>
      <x:c r="R32" s="90" t="b">
        <x:f>'全銘柄'!AT28</x:f>
        <x:v>0</x:v>
      </x:c>
      <x:c r="S32" s="96" t="str">
        <x:f>'全銘柄'!AY28</x:f>
        <x:v>既存適格性フィルター不通過: low_liquidity / 60日平均売買代金2,000万円未満 / ローカル5年最大下落率-60%以下</x:v>
      </x:c>
      <x:c r="T32" s="90" t="str">
        <x:f>'全銘柄'!AH28</x:f>
        <x:v>S100W722</x:v>
      </x:c>
    </x:row>
    <x:row r="33" ht="26" customHeight="1">
      <x:c r="A33" s="90" t="n">
        <x:f>'全銘柄'!A29</x:f>
        <x:v>28</x:v>
      </x:c>
      <x:c r="B33" s="90" t="str">
        <x:f>'全銘柄'!B29</x:f>
        <x:v>4256</x:v>
      </x:c>
      <x:c r="C33" s="90" t="str">
        <x:f>'全銘柄'!D29</x:f>
        <x:v>CYND Co.,Ltd.</x:v>
      </x:c>
      <x:c r="D33" s="90" t="str">
        <x:f>'全銘柄'!F29</x:f>
        <x:v>Information &amp; Communication</x:v>
      </x:c>
      <x:c r="E33" s="90" t="n">
        <x:f>'全銘柄'!AD29</x:f>
        <x:v>3</x:v>
      </x:c>
      <x:c r="F33" s="90" t="n">
        <x:f>'全銘柄'!AE29</x:f>
        <x:v>4</x:v>
      </x:c>
      <x:c r="G33" s="90" t="b">
        <x:f>'全銘柄'!X29</x:f>
        <x:v>0</x:v>
      </x:c>
      <x:c r="H33" s="91" t="n">
        <x:f>'全銘柄'!P29</x:f>
        <x:v>0.20504268949541848</x:v>
      </x:c>
      <x:c r="I33" s="91" t="n">
        <x:f>'全銘柄'!R29</x:f>
        <x:v>0.2611311087233955</x:v>
      </x:c>
      <x:c r="J33" s="92" t="n">
        <x:f>'全銘柄'!S29</x:f>
        <x:v>44552</x:v>
      </x:c>
      <x:c r="K33" s="91" t="n">
        <x:f>'全銘柄'!V29</x:f>
        <x:v>0.3608</x:v>
      </x:c>
      <x:c r="L33" s="90" t="b">
        <x:f>'全銘柄'!AB29</x:f>
        <x:v>1</x:v>
      </x:c>
      <x:c r="M33" s="97" t="n">
        <x:f>'全銘柄'!AO29</x:f>
        <x:v>5993664000</x:v>
      </x:c>
      <x:c r="N33" s="94" t="n">
        <x:f>'全銘柄'!AP29</x:f>
        <x:v>3.556059731387932</x:v>
      </x:c>
      <x:c r="O33" s="97" t="n">
        <x:f>'全銘柄'!AQ29</x:f>
        <x:v>18619800</x:v>
      </x:c>
      <x:c r="P33" s="91" t="n">
        <x:f>'全銘柄'!AR29</x:f>
        <x:v>0.5258753402352546</x:v>
      </x:c>
      <x:c r="Q33" s="91" t="n">
        <x:f>'全銘柄'!AS29</x:f>
        <x:v>-0.812111801242236</x:v>
      </x:c>
      <x:c r="R33" s="90" t="b">
        <x:f>'全銘柄'!AT29</x:f>
        <x:v>0</x:v>
      </x:c>
      <x:c r="S33" s="96" t="str">
        <x:f>'全銘柄'!AY29</x:f>
        <x:v>既存適格性フィルター不通過: low_liquidity / 60日平均売買代金2,000万円未満 / ローカル5年最大下落率-60%以下</x:v>
      </x:c>
      <x:c r="T33" s="90" t="str">
        <x:f>'全銘柄'!AH29</x:f>
        <x:v>S100W9RA</x:v>
      </x:c>
    </x:row>
    <x:row r="34" ht="26" customHeight="1">
      <x:c r="A34" s="90" t="n">
        <x:f>'全銘柄'!A30</x:f>
        <x:v>29</x:v>
      </x:c>
      <x:c r="B34" s="90" t="str">
        <x:f>'全銘柄'!B30</x:f>
        <x:v>5892</x:v>
      </x:c>
      <x:c r="C34" s="90" t="str">
        <x:f>'全銘柄'!D30</x:f>
        <x:v>yutori,Inc.</x:v>
      </x:c>
      <x:c r="D34" s="90" t="str">
        <x:f>'全銘柄'!F30</x:f>
        <x:v>Retail Trade</x:v>
      </x:c>
      <x:c r="E34" s="90" t="n">
        <x:f>'全銘柄'!AD30</x:f>
        <x:v>3</x:v>
      </x:c>
      <x:c r="F34" s="90" t="n">
        <x:f>'全銘柄'!AE30</x:f>
        <x:v>3</x:v>
      </x:c>
      <x:c r="G34" s="90" t="b">
        <x:f>'全銘柄'!X30</x:f>
        <x:v>1</x:v>
      </x:c>
      <x:c r="H34" s="91" t="n">
        <x:f>'全銘柄'!P30</x:f>
        <x:v>0.8002470061256364</x:v>
      </x:c>
      <x:c r="I34" s="91" t="n">
        <x:f>'全銘柄'!R30</x:f>
        <x:v>0.07376895665365812</x:v>
      </x:c>
      <x:c r="J34" s="92" t="n">
        <x:f>'全銘柄'!S30</x:f>
        <x:v>45287</x:v>
      </x:c>
      <x:c r="K34" s="91" t="n">
        <x:f>'全銘柄'!V30</x:f>
        <x:v>0.2717</x:v>
      </x:c>
      <x:c r="L34" s="90" t="b">
        <x:f>'全銘柄'!AB30</x:f>
        <x:v>1</x:v>
      </x:c>
      <x:c r="M34" s="97" t="n">
        <x:f>'全銘柄'!AO30</x:f>
        <x:v>10164091600</x:v>
      </x:c>
      <x:c r="N34" s="94" t="n">
        <x:f>'全銘柄'!AP30</x:f>
        <x:v>1.7026967498284586</x:v>
      </x:c>
      <x:c r="O34" s="97" t="n">
        <x:f>'全銘柄'!AQ30</x:f>
        <x:v>148605755</x:v>
      </x:c>
      <x:c r="P34" s="91" t="n">
        <x:f>'全銘柄'!AR30</x:f>
        <x:v>0.8321628914118694</x:v>
      </x:c>
      <x:c r="Q34" s="91" t="n">
        <x:f>'全銘柄'!AS30</x:f>
        <x:v>-0.6702564102564103</x:v>
      </x:c>
      <x:c r="R34" s="90" t="b">
        <x:f>'全銘柄'!AT30</x:f>
        <x:v>1</x:v>
      </x:c>
      <x:c r="S34" s="96" t="str">
        <x:f>'全銘柄'!AY30</x:f>
        <x:v>年率ボラティリティ60%以上 / ローカル5年最大下落率-60%以下</x:v>
      </x:c>
      <x:c r="T34" s="90" t="str">
        <x:f>'全銘柄'!AH30</x:f>
        <x:v>S100VZ0M</x:v>
      </x:c>
    </x:row>
    <x:row r="35" ht="26" customHeight="1">
      <x:c r="A35" s="90" t="n">
        <x:f>'全銘柄'!A31</x:f>
        <x:v>30</x:v>
      </x:c>
      <x:c r="B35" s="90" t="str">
        <x:f>'全銘柄'!B31</x:f>
        <x:v>9348</x:v>
      </x:c>
      <x:c r="C35" s="90" t="str">
        <x:f>'全銘柄'!D31</x:f>
        <x:v>ispace,inc.</x:v>
      </x:c>
      <x:c r="D35" s="90" t="str">
        <x:f>'全銘柄'!F31</x:f>
        <x:v>Services</x:v>
      </x:c>
      <x:c r="E35" s="90" t="n">
        <x:f>'全銘柄'!AD31</x:f>
        <x:v>3</x:v>
      </x:c>
      <x:c r="F35" s="90" t="n">
        <x:f>'全銘柄'!AE31</x:f>
        <x:v>3</x:v>
      </x:c>
      <x:c r="G35" s="90" t="b">
        <x:f>'全銘柄'!X31</x:f>
        <x:v>1</x:v>
      </x:c>
      <x:c r="H35" s="91" t="n">
        <x:f>'全銘柄'!P31</x:f>
        <x:v>0.7492185517573839</x:v>
      </x:c>
      <x:c r="I35" s="91" t="n">
        <x:f>'全銘柄'!R31</x:f>
        <x:v>-2.065075165952035</x:v>
      </x:c>
      <x:c r="J35" s="92" t="n">
        <x:f>'全銘柄'!S31</x:f>
        <x:v>45029</x:v>
      </x:c>
      <x:c r="K35" s="91" t="n">
        <x:f>'全銘柄'!V31</x:f>
        <x:v>0.0852</x:v>
      </x:c>
      <x:c r="L35" s="90" t="b">
        <x:f>'全銘柄'!AB31</x:f>
        <x:v>1</x:v>
      </x:c>
      <x:c r="M35" s="97" t="n">
        <x:f>'全銘柄'!AO31</x:f>
        <x:v>62137019364</x:v>
      </x:c>
      <x:c r="N35" s="94" t="n">
        <x:f>'全銘柄'!AP31</x:f>
        <x:v>13.100126825598885</x:v>
      </x:c>
      <x:c r="O35" s="97" t="n">
        <x:f>'全銘柄'!AQ31</x:f>
        <x:v>1275462065</x:v>
      </x:c>
      <x:c r="P35" s="91" t="n">
        <x:f>'全銘柄'!AR31</x:f>
        <x:v>0.7858206653891989</x:v>
      </x:c>
      <x:c r="Q35" s="91" t="n">
        <x:f>'全銘柄'!AS31</x:f>
        <x:v>-0.8090569561157797</x:v>
      </x:c>
      <x:c r="R35" s="90" t="b">
        <x:f>'全銘柄'!AT31</x:f>
        <x:v>0</x:v>
      </x:c>
      <x:c r="S35" s="96" t="str">
        <x:f>'全銘柄'!AY31</x:f>
        <x:v>既存適格性フィルター不通過: low_equity_ratio;repeated_operating_loss;repeated_negative_operating_cf;excessive_leverage;extreme_profitability_outlier / 年率ボラティリティ60%以上 / ローカル5年最大下落率-60%以下</x:v>
      </x:c>
      <x:c r="T35" s="90" t="str">
        <x:f>'全銘柄'!AH31</x:f>
        <x:v>S100W6DA</x:v>
      </x:c>
    </x:row>
    <x:row r="36" ht="26" customHeight="1">
      <x:c r="A36" s="90" t="n">
        <x:f>'全銘柄'!A32</x:f>
        <x:v>31</x:v>
      </x:c>
      <x:c r="B36" s="90" t="str">
        <x:f>'全銘柄'!B32</x:f>
        <x:v>5034</x:v>
      </x:c>
      <x:c r="C36" s="90" t="str">
        <x:f>'全銘柄'!D32</x:f>
        <x:v>unerry,Inc.</x:v>
      </x:c>
      <x:c r="D36" s="90" t="str">
        <x:f>'全銘柄'!F32</x:f>
        <x:v>Information &amp; Communication</x:v>
      </x:c>
      <x:c r="E36" s="90" t="n">
        <x:f>'全銘柄'!AD32</x:f>
        <x:v>3</x:v>
      </x:c>
      <x:c r="F36" s="90" t="n">
        <x:f>'全銘柄'!AE32</x:f>
        <x:v>3</x:v>
      </x:c>
      <x:c r="G36" s="90" t="b">
        <x:f>'全銘柄'!X32</x:f>
        <x:v>1</x:v>
      </x:c>
      <x:c r="H36" s="91" t="n">
        <x:f>'全銘柄'!P32</x:f>
        <x:v>0.47696992386373593</x:v>
      </x:c>
      <x:c r="I36" s="91" t="n">
        <x:f>'全銘柄'!R32</x:f>
        <x:v>0.08370447324344032</x:v>
      </x:c>
      <x:c r="J36" s="92" t="n">
        <x:f>'全銘柄'!S32</x:f>
        <x:v>44770</x:v>
      </x:c>
      <x:c r="K36" s="91" t="n">
        <x:f>'全銘柄'!V32</x:f>
        <x:v>0.285</x:v>
      </x:c>
      <x:c r="L36" s="90" t="b">
        <x:f>'全銘柄'!AB32</x:f>
        <x:v>1</x:v>
      </x:c>
      <x:c r="M36" s="97" t="n">
        <x:f>'全銘柄'!AO32</x:f>
        <x:v>7523788350</x:v>
      </x:c>
      <x:c r="N36" s="94" t="n">
        <x:f>'全銘柄'!AP32</x:f>
        <x:v>2.019194792563765</x:v>
      </x:c>
      <x:c r="O36" s="97" t="n">
        <x:f>'全銘柄'!AQ32</x:f>
        <x:v>59675296.666666664</x:v>
      </x:c>
      <x:c r="P36" s="91" t="n">
        <x:f>'全銘柄'!AR32</x:f>
        <x:v>0.6317168000891942</x:v>
      </x:c>
      <x:c r="Q36" s="91" t="n">
        <x:f>'全銘柄'!AS32</x:f>
        <x:v>-0.7431127012522362</x:v>
      </x:c>
      <x:c r="R36" s="90" t="b">
        <x:f>'全銘柄'!AT32</x:f>
        <x:v>1</x:v>
      </x:c>
      <x:c r="S36" s="96" t="str">
        <x:f>'全銘柄'!AY32</x:f>
        <x:v>年率ボラティリティ60%以上 / ローカル5年最大下落率-60%以下</x:v>
      </x:c>
      <x:c r="T36" s="90" t="str">
        <x:f>'全銘柄'!AH32</x:f>
        <x:v>S100WRCL</x:v>
      </x:c>
    </x:row>
    <x:row r="37" ht="26" customHeight="1">
      <x:c r="A37" s="90" t="n">
        <x:f>'全銘柄'!A33</x:f>
        <x:v>32</x:v>
      </x:c>
      <x:c r="B37" s="90" t="str">
        <x:f>'全銘柄'!B33</x:f>
        <x:v>7047</x:v>
      </x:c>
      <x:c r="C37" s="90" t="str">
        <x:f>'全銘柄'!D33</x:f>
        <x:v>PORT INC.</x:v>
      </x:c>
      <x:c r="D37" s="90" t="str">
        <x:f>'全銘柄'!F33</x:f>
        <x:v>Services</x:v>
      </x:c>
      <x:c r="E37" s="90" t="n">
        <x:f>'全銘柄'!AD33</x:f>
        <x:v>3</x:v>
      </x:c>
      <x:c r="F37" s="90" t="n">
        <x:f>'全銘柄'!AE33</x:f>
        <x:v>3</x:v>
      </x:c>
      <x:c r="G37" s="90" t="b">
        <x:f>'全銘柄'!X33</x:f>
        <x:v>1</x:v>
      </x:c>
      <x:c r="H37" s="91" t="n">
        <x:f>'全銘柄'!P33</x:f>
        <x:v>0.4711361152602158</x:v>
      </x:c>
      <x:c r="I37" s="91" t="n">
        <x:f>'全銘柄'!R33</x:f>
        <x:v>0.13600145699585667</x:v>
      </x:c>
      <x:c r="J37" s="92" t="n">
        <x:f>'全銘柄'!S33</x:f>
        <x:v>43435</x:v>
      </x:c>
      <x:c r="K37" s="91" t="n">
        <x:f>'全銘柄'!V33</x:f>
        <x:v>0.3119</x:v>
      </x:c>
      <x:c r="L37" s="90" t="b">
        <x:f>'全銘柄'!AB33</x:f>
        <x:v>1</x:v>
      </x:c>
      <x:c r="M37" s="97" t="n">
        <x:f>'全銘柄'!AO33</x:f>
        <x:v>29296240820</x:v>
      </x:c>
      <x:c r="N37" s="94" t="n">
        <x:f>'全銘柄'!AP33</x:f>
        <x:v>1.3338906715840277</x:v>
      </x:c>
      <x:c r="O37" s="97" t="n">
        <x:f>'全銘柄'!AQ33</x:f>
        <x:v>296426706.6666667</x:v>
      </x:c>
      <x:c r="P37" s="91" t="n">
        <x:f>'全銘柄'!AR33</x:f>
        <x:v>0.6173352162121795</x:v>
      </x:c>
      <x:c r="Q37" s="91" t="n">
        <x:f>'全銘柄'!AS33</x:f>
        <x:v>-0.6522255262623501</x:v>
      </x:c>
      <x:c r="R37" s="90" t="b">
        <x:f>'全銘柄'!AT33</x:f>
        <x:v>0</x:v>
      </x:c>
      <x:c r="S37" s="96" t="str">
        <x:f>'全銘柄'!AY33</x:f>
        <x:v>既存適格性フィルター不通過: missing_financial_data / 年率ボラティリティ60%以上 / ローカル5年最大下落率-60%以下</x:v>
      </x:c>
      <x:c r="T37" s="90" t="str">
        <x:f>'全銘柄'!AH33</x:f>
        <x:v>S100VZKV</x:v>
      </x:c>
    </x:row>
    <x:row r="38" ht="26" customHeight="1">
      <x:c r="A38" s="90" t="n">
        <x:f>'全銘柄'!A34</x:f>
        <x:v>33</x:v>
      </x:c>
      <x:c r="B38" s="90" t="str">
        <x:f>'全銘柄'!B34</x:f>
        <x:v>7378</x:v>
      </x:c>
      <x:c r="C38" s="90" t="str">
        <x:f>'全銘柄'!D34</x:f>
        <x:v>ASIRO Inc.</x:v>
      </x:c>
      <x:c r="D38" s="90" t="str">
        <x:f>'全銘柄'!F34</x:f>
        <x:v>Services</x:v>
      </x:c>
      <x:c r="E38" s="90" t="n">
        <x:f>'全銘柄'!AD34</x:f>
        <x:v>3</x:v>
      </x:c>
      <x:c r="F38" s="90" t="n">
        <x:f>'全銘柄'!AE34</x:f>
        <x:v>3</x:v>
      </x:c>
      <x:c r="G38" s="90" t="b">
        <x:f>'全銘柄'!X34</x:f>
        <x:v>1</x:v>
      </x:c>
      <x:c r="H38" s="91" t="n">
        <x:f>'全銘柄'!P34</x:f>
        <x:v>0.43842334195035915</x:v>
      </x:c>
      <x:c r="I38" s="91" t="n">
        <x:f>'全銘柄'!R34</x:f>
        <x:v>0.21352428429868636</x:v>
      </x:c>
      <x:c r="J38" s="92" t="n">
        <x:f>'全銘柄'!S34</x:f>
        <x:v>44378</x:v>
      </x:c>
      <x:c r="K38" s="91" t="n">
        <x:f>'全銘柄'!V34</x:f>
        <x:v>0.2569</x:v>
      </x:c>
      <x:c r="L38" s="90" t="b">
        <x:f>'全銘柄'!AB34</x:f>
        <x:v>1</x:v>
      </x:c>
      <x:c r="M38" s="97" t="n">
        <x:f>'全銘柄'!AO34</x:f>
        <x:v>10570453600</x:v>
      </x:c>
      <x:c r="N38" s="94" t="n">
        <x:f>'全銘柄'!AP34</x:f>
        <x:v>1.5901729423150028</x:v>
      </x:c>
      <x:c r="O38" s="97" t="n">
        <x:f>'全銘柄'!AQ34</x:f>
        <x:v>80899220</x:v>
      </x:c>
      <x:c r="P38" s="91" t="n">
        <x:f>'全銘柄'!AR34</x:f>
        <x:v>0.5214649893286959</x:v>
      </x:c>
      <x:c r="Q38" s="91" t="n">
        <x:f>'全銘柄'!AS34</x:f>
        <x:v>-0.5781249620358643</x:v>
      </x:c>
      <x:c r="R38" s="90" t="b">
        <x:f>'全銘柄'!AT34</x:f>
        <x:v>0</x:v>
      </x:c>
      <x:c r="S38" s="96" t="str">
        <x:f>'全銘柄'!AY34</x:f>
        <x:v>既存適格性フィルター不通過: missing_financial_data</x:v>
      </x:c>
      <x:c r="T38" s="90" t="str">
        <x:f>'全銘柄'!AH34</x:f>
        <x:v>S100XHO2</x:v>
      </x:c>
    </x:row>
    <x:row r="39" ht="26" customHeight="1">
      <x:c r="A39" s="90" t="n">
        <x:f>'全銘柄'!A35</x:f>
        <x:v>34</x:v>
      </x:c>
      <x:c r="B39" s="90" t="str">
        <x:f>'全銘柄'!B35</x:f>
        <x:v>5138</x:v>
      </x:c>
      <x:c r="C39" s="90" t="str">
        <x:f>'全銘柄'!D35</x:f>
        <x:v>Rebase,Inc.</x:v>
      </x:c>
      <x:c r="D39" s="90" t="str">
        <x:f>'全銘柄'!F35</x:f>
        <x:v>Information &amp; Communication</x:v>
      </x:c>
      <x:c r="E39" s="90" t="n">
        <x:f>'全銘柄'!AD35</x:f>
        <x:v>3</x:v>
      </x:c>
      <x:c r="F39" s="90" t="n">
        <x:f>'全銘柄'!AE35</x:f>
        <x:v>3</x:v>
      </x:c>
      <x:c r="G39" s="90" t="b">
        <x:f>'全銘柄'!X35</x:f>
        <x:v>1</x:v>
      </x:c>
      <x:c r="H39" s="91" t="n">
        <x:f>'全銘柄'!P35</x:f>
        <x:v>0.41849695159995437</x:v>
      </x:c>
      <x:c r="I39" s="91" t="n">
        <x:f>'全銘柄'!R35</x:f>
        <x:v>0.2527717014767358</x:v>
      </x:c>
      <x:c r="J39" s="92" t="n">
        <x:f>'全銘柄'!S35</x:f>
        <x:v>44911</x:v>
      </x:c>
      <x:c r="K39" s="91" t="n">
        <x:f>'全銘柄'!V35</x:f>
        <x:v>0.3134</x:v>
      </x:c>
      <x:c r="L39" s="90" t="b">
        <x:f>'全銘柄'!AB35</x:f>
        <x:v>0</x:v>
      </x:c>
      <x:c r="M39" s="97" t="n">
        <x:f>'全銘柄'!AO35</x:f>
        <x:v>2195976900</x:v>
      </x:c>
      <x:c r="N39" s="94" t="n">
        <x:f>'全銘柄'!AP35</x:f>
        <x:v>1.1396512505935745</x:v>
      </x:c>
      <x:c r="O39" s="97" t="n">
        <x:f>'全銘柄'!AQ35</x:f>
        <x:v>3781728.3333333335</x:v>
      </x:c>
      <x:c r="P39" s="91" t="n">
        <x:f>'全銘柄'!AR35</x:f>
        <x:v>0.550682944704689</x:v>
      </x:c>
      <x:c r="Q39" s="91" t="n">
        <x:f>'全銘柄'!AS35</x:f>
        <x:v>-0.7429466628187256</x:v>
      </x:c>
      <x:c r="R39" s="90" t="b">
        <x:f>'全銘柄'!AT35</x:f>
        <x:v>0</x:v>
      </x:c>
      <x:c r="S39" s="96" t="str">
        <x:f>'全銘柄'!AY35</x:f>
        <x:v>既存適格性フィルター不通過: low_liquidity / 60日平均売買代金2,000万円未満 / ローカル5年最大下落率-60%以下</x:v>
      </x:c>
      <x:c r="T39" s="90" t="str">
        <x:f>'全銘柄'!AH35</x:f>
        <x:v>S100W25W</x:v>
      </x:c>
    </x:row>
    <x:row r="40" ht="26" customHeight="1">
      <x:c r="A40" s="90" t="n">
        <x:f>'全銘柄'!A36</x:f>
        <x:v>35</x:v>
      </x:c>
      <x:c r="B40" s="90" t="str">
        <x:f>'全銘柄'!B36</x:f>
        <x:v>4449</x:v>
      </x:c>
      <x:c r="C40" s="90" t="str">
        <x:f>'全銘柄'!D36</x:f>
        <x:v>giftee Inc.</x:v>
      </x:c>
      <x:c r="D40" s="90" t="str">
        <x:f>'全銘柄'!F36</x:f>
        <x:v>Information &amp; Communication</x:v>
      </x:c>
      <x:c r="E40" s="90" t="n">
        <x:f>'全銘柄'!AD36</x:f>
        <x:v>3</x:v>
      </x:c>
      <x:c r="F40" s="90" t="n">
        <x:f>'全銘柄'!AE36</x:f>
        <x:v>3</x:v>
      </x:c>
      <x:c r="G40" s="90" t="b">
        <x:f>'全銘柄'!X36</x:f>
        <x:v>1</x:v>
      </x:c>
      <x:c r="H40" s="91" t="n">
        <x:f>'全銘柄'!P36</x:f>
        <x:v>0.3960464460491595</x:v>
      </x:c>
      <x:c r="I40" s="91" t="n">
        <x:f>'全銘柄'!R36</x:f>
        <x:v>0.18397059862887838</x:v>
      </x:c>
      <x:c r="J40" s="92" t="n">
        <x:f>'全銘柄'!S36</x:f>
        <x:v>43709</x:v>
      </x:c>
      <x:c r="K40" s="91" t="n">
        <x:f>'全銘柄'!V36</x:f>
        <x:v>0.1736</x:v>
      </x:c>
      <x:c r="L40" s="90" t="b">
        <x:f>'全銘柄'!AB36</x:f>
        <x:v>1</x:v>
      </x:c>
      <x:c r="M40" s="97" t="n">
        <x:f>'全銘柄'!AO36</x:f>
        <x:v>34452338414</x:v>
      </x:c>
      <x:c r="N40" s="94" t="n">
        <x:f>'全銘柄'!AP36</x:f>
        <x:v>2.4349663166301507</x:v>
      </x:c>
      <x:c r="O40" s="97" t="n">
        <x:f>'全銘柄'!AQ36</x:f>
        <x:v>480679238.3333333</x:v>
      </x:c>
      <x:c r="P40" s="91" t="n">
        <x:f>'全銘柄'!AR36</x:f>
        <x:v>0.6175971707850844</x:v>
      </x:c>
      <x:c r="Q40" s="91" t="n">
        <x:f>'全銘柄'!AS36</x:f>
        <x:v>-0.8232558191974367</x:v>
      </x:c>
      <x:c r="R40" s="90" t="b">
        <x:f>'全銘柄'!AT36</x:f>
        <x:v>0</x:v>
      </x:c>
      <x:c r="S40" s="96" t="str">
        <x:f>'全銘柄'!AY36</x:f>
        <x:v>既存適格性フィルター不通過: repeated_negative_operating_cf / 年率ボラティリティ60%以上 / ローカル5年最大下落率-60%以下</x:v>
      </x:c>
      <x:c r="T40" s="90" t="str">
        <x:f>'全銘柄'!AH36</x:f>
        <x:v>S100XUO8</x:v>
      </x:c>
    </x:row>
    <x:row r="41" ht="26" customHeight="1">
      <x:c r="A41" s="90" t="n">
        <x:f>'全銘柄'!A37</x:f>
        <x:v>36</x:v>
      </x:c>
      <x:c r="B41" s="90" t="str">
        <x:f>'全銘柄'!B37</x:f>
        <x:v>9237</x:v>
      </x:c>
      <x:c r="C41" s="90" t="str">
        <x:f>'全銘柄'!D37</x:f>
        <x:v>Emimen Co.,Ltd.</x:v>
      </x:c>
      <x:c r="D41" s="90" t="str">
        <x:f>'全銘柄'!F37</x:f>
        <x:v>Services</x:v>
      </x:c>
      <x:c r="E41" s="90" t="n">
        <x:f>'全銘柄'!AD37</x:f>
        <x:v>3</x:v>
      </x:c>
      <x:c r="F41" s="90" t="n">
        <x:f>'全銘柄'!AE37</x:f>
        <x:v>3</x:v>
      </x:c>
      <x:c r="G41" s="90" t="b">
        <x:f>'全銘柄'!X37</x:f>
        <x:v>1</x:v>
      </x:c>
      <x:c r="H41" s="91" t="n">
        <x:f>'全銘柄'!P37</x:f>
        <x:v>0.3863714852957736</x:v>
      </x:c>
      <x:c r="I41" s="91" t="n">
        <x:f>'全銘柄'!R37</x:f>
        <x:v>-0.011871330742553187</x:v>
      </x:c>
      <x:c r="J41" s="92" t="n">
        <x:f>'全銘柄'!S37</x:f>
        <x:v>45225</x:v>
      </x:c>
      <x:c r="K41" s="91" t="n">
        <x:f>'全銘柄'!V37</x:f>
        <x:v>0.3993</x:v>
      </x:c>
      <x:c r="L41" s="90" t="b">
        <x:f>'全銘柄'!AB37</x:f>
        <x:v>1</x:v>
      </x:c>
      <x:c r="M41" s="97" t="n">
        <x:f>'全銘柄'!AO37</x:f>
        <x:v>1069514880</x:v>
      </x:c>
      <x:c r="N41" s="94" t="n">
        <x:f>'全銘柄'!AP37</x:f>
        <x:v>0.6734149185616889</x:v>
      </x:c>
      <x:c r="O41" s="97" t="n">
        <x:f>'全銘柄'!AQ37</x:f>
        <x:v>25822413.333333332</x:v>
      </x:c>
      <x:c r="P41" s="91" t="n">
        <x:f>'全銘柄'!AR37</x:f>
        <x:v>0.6058803958199362</x:v>
      </x:c>
      <x:c r="Q41" s="91" t="n">
        <x:f>'全銘柄'!AS37</x:f>
        <x:v>-0.66</x:v>
      </x:c>
      <x:c r="R41" s="90" t="b">
        <x:f>'全銘柄'!AT37</x:f>
        <x:v>1</x:v>
      </x:c>
      <x:c r="S41" s="96" t="str">
        <x:f>'全銘柄'!AY37</x:f>
        <x:v>年率ボラティリティ60%以上 / ローカル5年最大下落率-60%以下</x:v>
      </x:c>
      <x:c r="T41" s="90" t="str">
        <x:f>'全銘柄'!AH37</x:f>
        <x:v>S100XIJD</x:v>
      </x:c>
    </x:row>
    <x:row r="42" ht="26" customHeight="1">
      <x:c r="A42" s="90" t="n">
        <x:f>'全銘柄'!A38</x:f>
        <x:v>37</x:v>
      </x:c>
      <x:c r="B42" s="90" t="str">
        <x:f>'全銘柄'!B38</x:f>
        <x:v>5137</x:v>
      </x:c>
      <x:c r="C42" s="90" t="str">
        <x:f>'全銘柄'!D38</x:f>
        <x:v>SmartDrive inc.</x:v>
      </x:c>
      <x:c r="D42" s="90" t="str">
        <x:f>'全銘柄'!F38</x:f>
        <x:v>Information &amp; Communication</x:v>
      </x:c>
      <x:c r="E42" s="90" t="n">
        <x:f>'全銘柄'!AD38</x:f>
        <x:v>3</x:v>
      </x:c>
      <x:c r="F42" s="90" t="n">
        <x:f>'全銘柄'!AE38</x:f>
        <x:v>3</x:v>
      </x:c>
      <x:c r="G42" s="90" t="b">
        <x:f>'全銘柄'!X38</x:f>
        <x:v>1</x:v>
      </x:c>
      <x:c r="H42" s="91" t="n">
        <x:f>'全銘柄'!P38</x:f>
        <x:v>0.36563045373360015</x:v>
      </x:c>
      <x:c r="I42" s="91" t="n">
        <x:f>'全銘柄'!R38</x:f>
        <x:v>0.1355504860443118</x:v>
      </x:c>
      <x:c r="J42" s="92" t="n">
        <x:f>'全銘柄'!S38</x:f>
        <x:v>44910</x:v>
      </x:c>
      <x:c r="K42" s="91" t="n">
        <x:f>'全銘柄'!V38</x:f>
        <x:v>0.4497</x:v>
      </x:c>
      <x:c r="L42" s="90" t="b">
        <x:f>'全銘柄'!AB38</x:f>
        <x:v>0</x:v>
      </x:c>
      <x:c r="M42" s="97" t="n">
        <x:f>'全銘柄'!AO38</x:f>
        <x:v>7910419540</x:v>
      </x:c>
      <x:c r="N42" s="94" t="n">
        <x:f>'全銘柄'!AP38</x:f>
        <x:v>2.7479644221747233</x:v>
      </x:c>
      <x:c r="O42" s="97" t="n">
        <x:f>'全銘柄'!AQ38</x:f>
        <x:v>101441783.33333331</x:v>
      </x:c>
      <x:c r="P42" s="91" t="n">
        <x:f>'全銘柄'!AR38</x:f>
        <x:v>0.6378323716100255</x:v>
      </x:c>
      <x:c r="Q42" s="91" t="n">
        <x:f>'全銘柄'!AS38</x:f>
        <x:v>-0.6578378491264434</x:v>
      </x:c>
      <x:c r="R42" s="90" t="b">
        <x:f>'全銘柄'!AT38</x:f>
        <x:v>1</x:v>
      </x:c>
      <x:c r="S42" s="96" t="str">
        <x:f>'全銘柄'!AY38</x:f>
        <x:v>年率ボラティリティ60%以上 / ローカル5年最大下落率-60%以下</x:v>
      </x:c>
      <x:c r="T42" s="90" t="str">
        <x:f>'全銘柄'!AH38</x:f>
        <x:v>S100XC5Q</x:v>
      </x:c>
    </x:row>
    <x:row r="43" ht="26" customHeight="1">
      <x:c r="A43" s="90" t="n">
        <x:f>'全銘柄'!A39</x:f>
        <x:v>38</x:v>
      </x:c>
      <x:c r="B43" s="90" t="str">
        <x:f>'全銘柄'!B39</x:f>
        <x:v>5591</x:v>
      </x:c>
      <x:c r="C43" s="90" t="str">
        <x:f>'全銘柄'!D39</x:f>
        <x:v>AVILEN Inc.</x:v>
      </x:c>
      <x:c r="D43" s="90" t="str">
        <x:f>'全銘柄'!F39</x:f>
        <x:v>Information &amp; Communication</x:v>
      </x:c>
      <x:c r="E43" s="90" t="n">
        <x:f>'全銘柄'!AD39</x:f>
        <x:v>3</x:v>
      </x:c>
      <x:c r="F43" s="90" t="n">
        <x:f>'全銘柄'!AE39</x:f>
        <x:v>3</x:v>
      </x:c>
      <x:c r="G43" s="90" t="b">
        <x:f>'全銘柄'!X39</x:f>
        <x:v>1</x:v>
      </x:c>
      <x:c r="H43" s="91" t="n">
        <x:f>'全銘柄'!P39</x:f>
        <x:v>0.3388935739092922</x:v>
      </x:c>
      <x:c r="I43" s="91" t="n">
        <x:f>'全銘柄'!R39</x:f>
        <x:v>0.15924338706377947</x:v>
      </x:c>
      <x:c r="J43" s="92" t="n">
        <x:f>'全銘柄'!S39</x:f>
        <x:v>45196</x:v>
      </x:c>
      <x:c r="K43" s="91" t="n">
        <x:f>'全銘柄'!V39</x:f>
        <x:v>0.2161</x:v>
      </x:c>
      <x:c r="L43" s="90" t="b">
        <x:f>'全銘柄'!AB39</x:f>
        <x:v>0</x:v>
      </x:c>
      <x:c r="M43" s="97" t="n">
        <x:f>'全銘柄'!AO39</x:f>
        <x:v>4959415048</x:v>
      </x:c>
      <x:c r="N43" s="94" t="n">
        <x:f>'全銘柄'!AP39</x:f>
        <x:v>3.231002946031978</x:v>
      </x:c>
      <x:c r="O43" s="97" t="n">
        <x:f>'全銘柄'!AQ39</x:f>
        <x:v>42687033.333333336</x:v>
      </x:c>
      <x:c r="P43" s="91" t="n">
        <x:f>'全銘柄'!AR39</x:f>
        <x:v>0.6858741674151246</x:v>
      </x:c>
      <x:c r="Q43" s="91" t="n">
        <x:f>'全銘柄'!AS39</x:f>
        <x:v>-0.7928947368421053</x:v>
      </x:c>
      <x:c r="R43" s="90" t="b">
        <x:f>'全銘柄'!AT39</x:f>
        <x:v>1</x:v>
      </x:c>
      <x:c r="S43" s="96" t="str">
        <x:f>'全銘柄'!AY39</x:f>
        <x:v>年率ボラティリティ60%以上 / ローカル5年最大下落率-60%以下</x:v>
      </x:c>
      <x:c r="T43" s="90" t="str">
        <x:f>'全銘柄'!AH39</x:f>
        <x:v>S100XULB</x:v>
      </x:c>
    </x:row>
    <x:row r="44" ht="26" customHeight="1">
      <x:c r="A44" s="90" t="n">
        <x:f>'全銘柄'!A40</x:f>
        <x:v>39</x:v>
      </x:c>
      <x:c r="B44" s="90" t="str">
        <x:f>'全銘柄'!B40</x:f>
        <x:v>3923</x:v>
      </x:c>
      <x:c r="C44" s="90" t="str">
        <x:f>'全銘柄'!D40</x:f>
        <x:v>RAKUS Co.,Ltd.</x:v>
      </x:c>
      <x:c r="D44" s="90" t="str">
        <x:f>'全銘柄'!F40</x:f>
        <x:v>Information &amp; Communication</x:v>
      </x:c>
      <x:c r="E44" s="90" t="n">
        <x:f>'全銘柄'!AD40</x:f>
        <x:v>3</x:v>
      </x:c>
      <x:c r="F44" s="90" t="n">
        <x:f>'全銘柄'!AE40</x:f>
        <x:v>3</x:v>
      </x:c>
      <x:c r="G44" s="90" t="b">
        <x:f>'全銘柄'!X40</x:f>
        <x:v>1</x:v>
      </x:c>
      <x:c r="H44" s="91" t="n">
        <x:f>'全銘柄'!P40</x:f>
        <x:v>0.33520394625259664</x:v>
      </x:c>
      <x:c r="I44" s="91" t="n">
        <x:f>'全銘柄'!R40</x:f>
        <x:v>0.20840831015867822</x:v>
      </x:c>
      <x:c r="J44" s="92" t="n">
        <x:f>'全銘柄'!S40</x:f>
        <x:v>42339</x:v>
      </x:c>
      <x:c r="K44" s="91" t="n">
        <x:f>'全銘柄'!V40</x:f>
        <x:v>0.3368</x:v>
      </x:c>
      <x:c r="L44" s="90" t="b">
        <x:f>'全銘柄'!AB40</x:f>
        <x:v>1</x:v>
      </x:c>
      <x:c r="M44" s="97" t="n">
        <x:f>'全銘柄'!AO40</x:f>
        <x:v>188239578200</x:v>
      </x:c>
      <x:c r="N44" s="94" t="n">
        <x:f>'全銘柄'!AP40</x:f>
        <x:v>3.8491652666448553</x:v>
      </x:c>
      <x:c r="O44" s="97" t="n">
        <x:f>'全銘柄'!AQ40</x:f>
        <x:v>2854616212.4676514</x:v>
      </x:c>
      <x:c r="P44" s="91" t="n">
        <x:f>'全銘柄'!AR40</x:f>
        <x:v>0.5256057898014755</x:v>
      </x:c>
      <x:c r="Q44" s="91" t="n">
        <x:f>'全銘柄'!AS40</x:f>
        <x:v>-0.7311714421144684</x:v>
      </x:c>
      <x:c r="R44" s="90" t="b">
        <x:f>'全銘柄'!AT40</x:f>
        <x:v>1</x:v>
      </x:c>
      <x:c r="S44" s="96" t="str">
        <x:f>'全銘柄'!AY40</x:f>
        <x:v>ローカル5年最大下落率-60%以下</x:v>
      </x:c>
      <x:c r="T44" s="90" t="str">
        <x:f>'全銘柄'!AH40</x:f>
        <x:v>S100W0FR</x:v>
      </x:c>
    </x:row>
    <x:row r="45" ht="26" customHeight="1">
      <x:c r="A45" s="90" t="n">
        <x:f>'全銘柄'!A41</x:f>
        <x:v>40</x:v>
      </x:c>
      <x:c r="B45" s="90" t="str">
        <x:f>'全銘柄'!B41</x:f>
        <x:v>5139</x:v>
      </x:c>
      <x:c r="C45" s="90" t="str">
        <x:f>'全銘柄'!D41</x:f>
        <x:v>OpenWork Inc.</x:v>
      </x:c>
      <x:c r="D45" s="90" t="str">
        <x:f>'全銘柄'!F41</x:f>
        <x:v>Information &amp; Communication</x:v>
      </x:c>
      <x:c r="E45" s="90" t="n">
        <x:f>'全銘柄'!AD41</x:f>
        <x:v>3</x:v>
      </x:c>
      <x:c r="F45" s="90" t="n">
        <x:f>'全銘柄'!AE41</x:f>
        <x:v>3</x:v>
      </x:c>
      <x:c r="G45" s="90" t="b">
        <x:f>'全銘柄'!X41</x:f>
        <x:v>1</x:v>
      </x:c>
      <x:c r="H45" s="91" t="n">
        <x:f>'全銘柄'!P41</x:f>
        <x:v>0.3193455872462989</x:v>
      </x:c>
      <x:c r="I45" s="91" t="n">
        <x:f>'全銘柄'!R41</x:f>
        <x:v>0.25771471068747087</x:v>
      </x:c>
      <x:c r="J45" s="92" t="n">
        <x:f>'全銘柄'!S41</x:f>
        <x:v>44911</x:v>
      </x:c>
      <x:c r="K45" s="91" t="n">
        <x:f>'全銘柄'!V41</x:f>
        <x:v>0.527</x:v>
      </x:c>
      <x:c r="L45" s="90" t="b">
        <x:f>'全銘柄'!AB41</x:f>
        <x:v>0</x:v>
      </x:c>
      <x:c r="M45" s="97" t="n">
        <x:f>'全銘柄'!AO41</x:f>
        <x:v>18957793500</x:v>
      </x:c>
      <x:c r="N45" s="94" t="n">
        <x:f>'全銘柄'!AP41</x:f>
        <x:v>4.07366925820292</x:v>
      </x:c>
      <x:c r="O45" s="97" t="n">
        <x:f>'全銘柄'!AQ41</x:f>
        <x:v>33895580</x:v>
      </x:c>
      <x:c r="P45" s="91" t="n">
        <x:f>'全銘柄'!AR41</x:f>
        <x:v>0.5801347325399119</x:v>
      </x:c>
      <x:c r="Q45" s="91" t="n">
        <x:f>'全銘柄'!AS41</x:f>
        <x:v>-0.7730337078651686</x:v>
      </x:c>
      <x:c r="R45" s="90" t="b">
        <x:f>'全銘柄'!AT41</x:f>
        <x:v>1</x:v>
      </x:c>
      <x:c r="S45" s="96" t="str">
        <x:f>'全銘柄'!AY41</x:f>
        <x:v>ローカル5年最大下落率-60%以下</x:v>
      </x:c>
      <x:c r="T45" s="90" t="str">
        <x:f>'全銘柄'!AH41</x:f>
        <x:v>S100XTDI</x:v>
      </x:c>
    </x:row>
    <x:row r="46" ht="26" customHeight="1">
      <x:c r="A46" s="90" t="n">
        <x:f>'全銘柄'!A42</x:f>
        <x:v>41</x:v>
      </x:c>
      <x:c r="B46" s="90" t="str">
        <x:f>'全銘柄'!B42</x:f>
        <x:v>5582</x:v>
      </x:c>
      <x:c r="C46" s="90" t="str">
        <x:f>'全銘柄'!D42</x:f>
        <x:v>GRID Inc.</x:v>
      </x:c>
      <x:c r="D46" s="90" t="str">
        <x:f>'全銘柄'!F42</x:f>
        <x:v>Information &amp; Communication</x:v>
      </x:c>
      <x:c r="E46" s="90" t="n">
        <x:f>'全銘柄'!AD42</x:f>
        <x:v>3</x:v>
      </x:c>
      <x:c r="F46" s="90" t="n">
        <x:f>'全銘柄'!AE42</x:f>
        <x:v>3</x:v>
      </x:c>
      <x:c r="G46" s="90" t="b">
        <x:f>'全銘柄'!X42</x:f>
        <x:v>1</x:v>
      </x:c>
      <x:c r="H46" s="91" t="n">
        <x:f>'全銘柄'!P42</x:f>
        <x:v>0.3071148691974379</x:v>
      </x:c>
      <x:c r="I46" s="91" t="n">
        <x:f>'全銘柄'!R42</x:f>
        <x:v>0.20756706721624105</x:v>
      </x:c>
      <x:c r="J46" s="92" t="n">
        <x:f>'全銘柄'!S42</x:f>
        <x:v>45117</x:v>
      </x:c>
      <x:c r="K46" s="91" t="n">
        <x:f>'全銘柄'!V42</x:f>
        <x:v>0.549</x:v>
      </x:c>
      <x:c r="L46" s="90" t="b">
        <x:f>'全銘柄'!AB42</x:f>
        <x:v>0</x:v>
      </x:c>
      <x:c r="M46" s="97" t="n">
        <x:f>'全銘柄'!AO42</x:f>
        <x:v>9614862224</x:v>
      </x:c>
      <x:c r="N46" s="94" t="n">
        <x:f>'全銘柄'!AP42</x:f>
        <x:v>4.659684175989804</x:v>
      </x:c>
      <x:c r="O46" s="97" t="n">
        <x:f>'全銘柄'!AQ42</x:f>
        <x:v>70323931.66666667</x:v>
      </x:c>
      <x:c r="P46" s="91" t="n">
        <x:f>'全銘柄'!AR42</x:f>
        <x:v>0.6699744572821957</x:v>
      </x:c>
      <x:c r="Q46" s="91" t="n">
        <x:f>'全銘柄'!AS42</x:f>
        <x:v>-0.7549632352941177</x:v>
      </x:c>
      <x:c r="R46" s="90" t="b">
        <x:f>'全銘柄'!AT42</x:f>
        <x:v>1</x:v>
      </x:c>
      <x:c r="S46" s="96" t="str">
        <x:f>'全銘柄'!AY42</x:f>
        <x:v>年率ボラティリティ60%以上 / ローカル5年最大下落率-60%以下</x:v>
      </x:c>
      <x:c r="T46" s="90" t="str">
        <x:f>'全銘柄'!AH42</x:f>
        <x:v>S100WQ2M</x:v>
      </x:c>
    </x:row>
    <x:row r="47" ht="26" customHeight="1">
      <x:c r="A47" s="90" t="n">
        <x:f>'全銘柄'!A43</x:f>
        <x:v>42</x:v>
      </x:c>
      <x:c r="B47" s="90" t="str">
        <x:f>'全銘柄'!B43</x:f>
        <x:v>4890</x:v>
      </x:c>
      <x:c r="C47" s="90" t="str">
        <x:f>'全銘柄'!D43</x:f>
        <x:v>Tsubota Laboratory Incorporated</x:v>
      </x:c>
      <x:c r="D47" s="90" t="str">
        <x:f>'全銘柄'!F43</x:f>
        <x:v>Pharmaceutical</x:v>
      </x:c>
      <x:c r="E47" s="90" t="n">
        <x:f>'全銘柄'!AD43</x:f>
        <x:v>3</x:v>
      </x:c>
      <x:c r="F47" s="90" t="n">
        <x:f>'全銘柄'!AE43</x:f>
        <x:v>3</x:v>
      </x:c>
      <x:c r="G47" s="90" t="b">
        <x:f>'全銘柄'!X43</x:f>
        <x:v>0</x:v>
      </x:c>
      <x:c r="H47" s="91" t="n">
        <x:f>'全銘柄'!P43</x:f>
        <x:v>0.18532409096604696</x:v>
      </x:c>
      <x:c r="I47" s="91" t="n">
        <x:f>'全銘柄'!R43</x:f>
        <x:v>0.17350326018157394</x:v>
      </x:c>
      <x:c r="J47" s="92" t="n">
        <x:f>'全銘柄'!S43</x:f>
        <x:v>44735</x:v>
      </x:c>
      <x:c r="K47" s="91" t="n">
        <x:f>'全銘柄'!V43</x:f>
        <x:v>0.47</x:v>
      </x:c>
      <x:c r="L47" s="90" t="b">
        <x:f>'全銘柄'!AB43</x:f>
        <x:v>1</x:v>
      </x:c>
      <x:c r="M47" s="97" t="n">
        <x:f>'全銘柄'!AO43</x:f>
        <x:v>6384185700</x:v>
      </x:c>
      <x:c r="N47" s="94" t="n">
        <x:f>'全銘柄'!AP43</x:f>
        <x:v>4.704170998715675</x:v>
      </x:c>
      <x:c r="O47" s="97" t="n">
        <x:f>'全銘柄'!AQ43</x:f>
        <x:v>262706766.66666663</x:v>
      </x:c>
      <x:c r="P47" s="91" t="n">
        <x:f>'全銘柄'!AR43</x:f>
        <x:v>0.6273532997185414</x:v>
      </x:c>
      <x:c r="Q47" s="91" t="n">
        <x:f>'全銘柄'!AS43</x:f>
        <x:v>-0.819672131147541</x:v>
      </x:c>
      <x:c r="R47" s="90" t="b">
        <x:f>'全銘柄'!AT43</x:f>
        <x:v>0</x:v>
      </x:c>
      <x:c r="S47" s="96" t="str">
        <x:f>'全銘柄'!AY43</x:f>
        <x:v>既存適格性フィルター不通過: repeated_negative_operating_cf / 年率ボラティリティ60%以上 / ローカル5年最大下落率-60%以下</x:v>
      </x:c>
      <x:c r="T47" s="90" t="str">
        <x:f>'全銘柄'!AH43</x:f>
        <x:v>S100W7HJ</x:v>
      </x:c>
    </x:row>
    <x:row r="48" ht="26" customHeight="1">
      <x:c r="A48" s="90" t="n">
        <x:f>'全銘柄'!A44</x:f>
        <x:v>43</x:v>
      </x:c>
      <x:c r="B48" s="90" t="str">
        <x:f>'全銘柄'!B44</x:f>
        <x:v>7133</x:v>
      </x:c>
      <x:c r="C48" s="90" t="str">
        <x:f>'全銘柄'!D44</x:f>
        <x:v>HYUGA PRIMARY CARE Co.,Ltd.</x:v>
      </x:c>
      <x:c r="D48" s="90" t="str">
        <x:f>'全銘柄'!F44</x:f>
        <x:v>Retail Trade</x:v>
      </x:c>
      <x:c r="E48" s="90" t="n">
        <x:f>'全銘柄'!AD44</x:f>
        <x:v>3</x:v>
      </x:c>
      <x:c r="F48" s="90" t="n">
        <x:f>'全銘柄'!AE44</x:f>
        <x:v>3</x:v>
      </x:c>
      <x:c r="G48" s="90" t="b">
        <x:f>'全銘柄'!X44</x:f>
        <x:v>0</x:v>
      </x:c>
      <x:c r="H48" s="91" t="n">
        <x:f>'全銘柄'!P44</x:f>
        <x:v>0.1835890207013826</x:v>
      </x:c>
      <x:c r="I48" s="91" t="n">
        <x:f>'全銘柄'!R44</x:f>
        <x:v>0.10435940611944516</x:v>
      </x:c>
      <x:c r="J48" s="92" t="n">
        <x:f>'全銘柄'!S44</x:f>
        <x:v>44550</x:v>
      </x:c>
      <x:c r="K48" s="91" t="n">
        <x:f>'全銘柄'!V44</x:f>
        <x:v>0.1903</x:v>
      </x:c>
      <x:c r="L48" s="90" t="b">
        <x:f>'全銘柄'!AB44</x:f>
        <x:v>1</x:v>
      </x:c>
      <x:c r="M48" s="97" t="n">
        <x:f>'全銘柄'!AO44</x:f>
        <x:v>6966107700</x:v>
      </x:c>
      <x:c r="N48" s="94" t="n">
        <x:f>'全銘柄'!AP44</x:f>
        <x:v>0.6979229349099242</x:v>
      </x:c>
      <x:c r="O48" s="97" t="n">
        <x:f>'全銘柄'!AQ44</x:f>
        <x:v>13435166.666666666</x:v>
      </x:c>
      <x:c r="P48" s="91" t="n">
        <x:f>'全銘柄'!AR44</x:f>
        <x:v>0.5866361074051172</x:v>
      </x:c>
      <x:c r="Q48" s="91" t="n">
        <x:f>'全銘柄'!AS44</x:f>
        <x:v>-0.786958866574582</x:v>
      </x:c>
      <x:c r="R48" s="90" t="b">
        <x:f>'全銘柄'!AT44</x:f>
        <x:v>0</x:v>
      </x:c>
      <x:c r="S48" s="96" t="str">
        <x:f>'全銘柄'!AY44</x:f>
        <x:v>既存適格性フィルター不通過: low_liquidity / 60日平均売買代金2,000万円未満 / ローカル5年最大下落率-60%以下</x:v>
      </x:c>
      <x:c r="T48" s="90" t="str">
        <x:f>'全銘柄'!AH44</x:f>
        <x:v>S100W4IH</x:v>
      </x:c>
    </x:row>
    <x:row r="49" ht="26" customHeight="1">
      <x:c r="A49" s="90" t="n">
        <x:f>'全銘柄'!A45</x:f>
        <x:v>44</x:v>
      </x:c>
      <x:c r="B49" s="90" t="str">
        <x:f>'全銘柄'!B45</x:f>
        <x:v>4811</x:v>
      </x:c>
      <x:c r="C49" s="90" t="str">
        <x:f>'全銘柄'!D45</x:f>
        <x:v>DreamArts Corporation</x:v>
      </x:c>
      <x:c r="D49" s="90" t="str">
        <x:f>'全銘柄'!F45</x:f>
        <x:v>Information &amp; Communication</x:v>
      </x:c>
      <x:c r="E49" s="90" t="n">
        <x:f>'全銘柄'!AD45</x:f>
        <x:v>3</x:v>
      </x:c>
      <x:c r="F49" s="90" t="n">
        <x:f>'全銘柄'!AE45</x:f>
        <x:v>3</x:v>
      </x:c>
      <x:c r="G49" s="90" t="b">
        <x:f>'全銘柄'!X45</x:f>
        <x:v>0</x:v>
      </x:c>
      <x:c r="H49" s="91" t="n">
        <x:f>'全銘柄'!P45</x:f>
        <x:v>0.17773037611714915</x:v>
      </x:c>
      <x:c r="I49" s="91" t="n">
        <x:f>'全銘柄'!R45</x:f>
        <x:v>0.17238106119399713</x:v>
      </x:c>
      <x:c r="J49" s="92" t="n">
        <x:f>'全銘柄'!S45</x:f>
        <x:v>45226</x:v>
      </x:c>
      <x:c r="K49" s="91" t="n">
        <x:f>'全銘柄'!V45</x:f>
        <x:v>0.1672</x:v>
      </x:c>
      <x:c r="L49" s="90" t="b">
        <x:f>'全銘柄'!AB45</x:f>
        <x:v>1</x:v>
      </x:c>
      <x:c r="M49" s="97" t="n">
        <x:f>'全銘柄'!AO45</x:f>
        <x:v>3016978300</x:v>
      </x:c>
      <x:c r="N49" s="94" t="n">
        <x:f>'全銘柄'!AP45</x:f>
        <x:v>0.5335927623289644</x:v>
      </x:c>
      <x:c r="O49" s="97" t="n">
        <x:f>'全銘柄'!AQ45</x:f>
        <x:v>17756260</x:v>
      </x:c>
      <x:c r="P49" s="91" t="n">
        <x:f>'全銘柄'!AR45</x:f>
        <x:v>0.5716940841832613</x:v>
      </x:c>
      <x:c r="Q49" s="91" t="n">
        <x:f>'全銘柄'!AS45</x:f>
        <x:v>-0.5758354346295889</x:v>
      </x:c>
      <x:c r="R49" s="90" t="b">
        <x:f>'全銘柄'!AT45</x:f>
        <x:v>0</x:v>
      </x:c>
      <x:c r="S49" s="96" t="str">
        <x:f>'全銘柄'!AY45</x:f>
        <x:v>既存適格性フィルター不通過: low_liquidity / 60日平均売買代金2,000万円未満</x:v>
      </x:c>
      <x:c r="T49" s="90" t="str">
        <x:f>'全銘柄'!AH45</x:f>
        <x:v>S100XUWD</x:v>
      </x:c>
    </x:row>
    <x:row r="50" ht="26" customHeight="1">
      <x:c r="A50" s="90" t="n">
        <x:f>'全銘柄'!A46</x:f>
        <x:v>45</x:v>
      </x:c>
      <x:c r="B50" s="90" t="str">
        <x:f>'全銘柄'!B46</x:f>
        <x:v>9242</x:v>
      </x:c>
      <x:c r="C50" s="90" t="str">
        <x:f>'全銘柄'!D46</x:f>
        <x:v>Media Research Institute,Inc.</x:v>
      </x:c>
      <x:c r="D50" s="90" t="str">
        <x:f>'全銘柄'!F46</x:f>
        <x:v>Services</x:v>
      </x:c>
      <x:c r="E50" s="90" t="n">
        <x:f>'全銘柄'!AD46</x:f>
        <x:v>3</x:v>
      </x:c>
      <x:c r="F50" s="90" t="n">
        <x:f>'全銘柄'!AE46</x:f>
        <x:v>3</x:v>
      </x:c>
      <x:c r="G50" s="90" t="b">
        <x:f>'全銘柄'!X46</x:f>
        <x:v>0</x:v>
      </x:c>
      <x:c r="H50" s="91" t="n">
        <x:f>'全銘柄'!P46</x:f>
        <x:v>0.17505109370488436</x:v>
      </x:c>
      <x:c r="I50" s="91" t="n">
        <x:f>'全銘柄'!R46</x:f>
        <x:v>0.23206683142208198</x:v>
      </x:c>
      <x:c r="J50" s="92" t="n">
        <x:f>'全銘柄'!S46</x:f>
        <x:v>44441</x:v>
      </x:c>
      <x:c r="K50" s="91" t="n">
        <x:f>'全銘柄'!V46</x:f>
        <x:v>0.6249</x:v>
      </x:c>
      <x:c r="L50" s="90" t="b">
        <x:f>'全銘柄'!AB46</x:f>
        <x:v>1</x:v>
      </x:c>
      <x:c r="M50" s="97" t="n">
        <x:f>'全銘柄'!AO46</x:f>
        <x:v>2288381100</x:v>
      </x:c>
      <x:c r="N50" s="94" t="n">
        <x:f>'全銘柄'!AP46</x:f>
        <x:v>1.787969547073664</x:v>
      </x:c>
      <x:c r="O50" s="97" t="n">
        <x:f>'全銘柄'!AQ46</x:f>
        <x:v>4467901.666666667</x:v>
      </x:c>
      <x:c r="P50" s="91" t="n">
        <x:f>'全銘柄'!AR46</x:f>
        <x:v>0.5691753147430658</x:v>
      </x:c>
      <x:c r="Q50" s="91" t="n">
        <x:f>'全銘柄'!AS46</x:f>
        <x:v>-0.7567164121143861</x:v>
      </x:c>
      <x:c r="R50" s="90" t="b">
        <x:f>'全銘柄'!AT46</x:f>
        <x:v>0</x:v>
      </x:c>
      <x:c r="S50" s="96" t="str">
        <x:f>'全銘柄'!AY46</x:f>
        <x:v>既存適格性フィルター不通過: low_liquidity / 60日平均売買代金2,000万円未満 / ローカル5年最大下落率-60%以下</x:v>
      </x:c>
      <x:c r="T50" s="90" t="str">
        <x:f>'全銘柄'!AH46</x:f>
        <x:v>S100WW8R</x:v>
      </x:c>
    </x:row>
    <x:row r="51" ht="26" customHeight="1">
      <x:c r="A51" s="90" t="n">
        <x:f>'全銘柄'!A47</x:f>
        <x:v>46</x:v>
      </x:c>
      <x:c r="B51" s="90" t="str">
        <x:f>'全銘柄'!B47</x:f>
        <x:v>9245</x:v>
      </x:c>
      <x:c r="C51" s="90" t="str">
        <x:f>'全銘柄'!D47</x:f>
        <x:v>Livero Inc.</x:v>
      </x:c>
      <x:c r="D51" s="90" t="str">
        <x:f>'全銘柄'!F47</x:f>
        <x:v>Services</x:v>
      </x:c>
      <x:c r="E51" s="90" t="n">
        <x:f>'全銘柄'!AD47</x:f>
        <x:v>3</x:v>
      </x:c>
      <x:c r="F51" s="90" t="n">
        <x:f>'全銘柄'!AE47</x:f>
        <x:v>3</x:v>
      </x:c>
      <x:c r="G51" s="90" t="b">
        <x:f>'全銘柄'!X47</x:f>
        <x:v>0</x:v>
      </x:c>
      <x:c r="H51" s="91" t="n">
        <x:f>'全銘柄'!P47</x:f>
        <x:v>0.16409028701739792</x:v>
      </x:c>
      <x:c r="I51" s="91" t="n">
        <x:f>'全銘柄'!R47</x:f>
        <x:v>0.17420226537661723</x:v>
      </x:c>
      <x:c r="J51" s="92" t="n">
        <x:f>'全銘柄'!S47</x:f>
        <x:v>44467</x:v>
      </x:c>
      <x:c r="K51" s="91" t="n">
        <x:f>'全銘柄'!V47</x:f>
        <x:v>0.3606</x:v>
      </x:c>
      <x:c r="L51" s="90" t="b">
        <x:f>'全銘柄'!AB47</x:f>
        <x:v>1</x:v>
      </x:c>
      <x:c r="M51" s="97" t="n">
        <x:f>'全銘柄'!AO47</x:f>
        <x:v>10526112000</x:v>
      </x:c>
      <x:c r="N51" s="94" t="n">
        <x:f>'全銘柄'!AP47</x:f>
        <x:v>2.411765514548799</x:v>
      </x:c>
      <x:c r="O51" s="97" t="n">
        <x:f>'全銘柄'!AQ47</x:f>
        <x:v>6994491.666666667</x:v>
      </x:c>
      <x:c r="P51" s="91" t="n">
        <x:f>'全銘柄'!AR47</x:f>
        <x:v>0.6296565458635826</x:v>
      </x:c>
      <x:c r="Q51" s="91" t="n">
        <x:f>'全銘柄'!AS47</x:f>
        <x:v>-0.7839116665414001</x:v>
      </x:c>
      <x:c r="R51" s="90" t="b">
        <x:f>'全銘柄'!AT47</x:f>
        <x:v>0</x:v>
      </x:c>
      <x:c r="S51" s="96" t="str">
        <x:f>'全銘柄'!AY47</x:f>
        <x:v>既存適格性フィルター不通過: low_liquidity / 60日平均売買代金2,000万円未満 / 年率ボラティリティ60%以上 / ローカル5年最大下落率-60%以下</x:v>
      </x:c>
      <x:c r="T51" s="90" t="str">
        <x:f>'全銘柄'!AH47</x:f>
        <x:v>S100XS3W</x:v>
      </x:c>
    </x:row>
    <x:row r="52" ht="26" customHeight="1">
      <x:c r="A52" s="90" t="n">
        <x:f>'全銘柄'!A48</x:f>
        <x:v>47</x:v>
      </x:c>
      <x:c r="B52" s="90" t="str">
        <x:f>'全銘柄'!B48</x:f>
        <x:v>7110</x:v>
      </x:c>
      <x:c r="C52" s="90" t="str">
        <x:f>'全銘柄'!D48</x:f>
        <x:v>Kurashicom Inc.</x:v>
      </x:c>
      <x:c r="D52" s="90" t="str">
        <x:f>'全銘柄'!F48</x:f>
        <x:v>Retail Trade</x:v>
      </x:c>
      <x:c r="E52" s="90" t="n">
        <x:f>'全銘柄'!AD48</x:f>
        <x:v>3</x:v>
      </x:c>
      <x:c r="F52" s="90" t="n">
        <x:f>'全銘柄'!AE48</x:f>
        <x:v>3</x:v>
      </x:c>
      <x:c r="G52" s="90" t="b">
        <x:f>'全銘柄'!X48</x:f>
        <x:v>0</x:v>
      </x:c>
      <x:c r="H52" s="91" t="n">
        <x:f>'全銘柄'!P48</x:f>
        <x:v>0.1622329983501436</x:v>
      </x:c>
      <x:c r="I52" s="91" t="n">
        <x:f>'全銘柄'!R48</x:f>
        <x:v>0.13651546544843404</x:v>
      </x:c>
      <x:c r="J52" s="92" t="n">
        <x:f>'全銘柄'!S48</x:f>
        <x:v>44778</x:v>
      </x:c>
      <x:c r="K52" s="91" t="n">
        <x:f>'全銘柄'!V48</x:f>
        <x:v>0.5491</x:v>
      </x:c>
      <x:c r="L52" s="90" t="b">
        <x:f>'全銘柄'!AB48</x:f>
        <x:v>1</x:v>
      </x:c>
      <x:c r="M52" s="97" t="n">
        <x:f>'全銘柄'!AO48</x:f>
        <x:v>14814504000</x:v>
      </x:c>
      <x:c r="N52" s="94" t="n">
        <x:f>'全銘柄'!AP48</x:f>
        <x:v>1.7914704528684198</x:v>
      </x:c>
      <x:c r="O52" s="97" t="n">
        <x:f>'全銘柄'!AQ48</x:f>
        <x:v>18290430</x:v>
      </x:c>
      <x:c r="P52" s="91" t="n">
        <x:f>'全銘柄'!AR48</x:f>
        <x:v>0.3901265044610903</x:v>
      </x:c>
      <x:c r="Q52" s="91" t="n">
        <x:f>'全銘柄'!AS48</x:f>
        <x:v>-0.449750155981977</x:v>
      </x:c>
      <x:c r="R52" s="90" t="b">
        <x:f>'全銘柄'!AT48</x:f>
        <x:v>0</x:v>
      </x:c>
      <x:c r="S52" s="96" t="str">
        <x:f>'全銘柄'!AY48</x:f>
        <x:v>既存適格性フィルター不通過: low_liquidity / 60日平均売買代金2,000万円未満</x:v>
      </x:c>
      <x:c r="T52" s="90" t="str">
        <x:f>'全銘柄'!AH48</x:f>
        <x:v>S100WWW2</x:v>
      </x:c>
    </x:row>
    <x:row r="53" ht="26" customHeight="1">
      <x:c r="A53" s="90" t="n">
        <x:f>'全銘柄'!A49</x:f>
        <x:v>48</x:v>
      </x:c>
      <x:c r="B53" s="90" t="str">
        <x:f>'全銘柄'!B49</x:f>
        <x:v>9343</x:v>
      </x:c>
      <x:c r="C53" s="90" t="str">
        <x:f>'全銘柄'!D49</x:f>
        <x:v>ibis inc.</x:v>
      </x:c>
      <x:c r="D53" s="90" t="str">
        <x:f>'全銘柄'!F49</x:f>
        <x:v>Services</x:v>
      </x:c>
      <x:c r="E53" s="90" t="n">
        <x:f>'全銘柄'!AD49</x:f>
        <x:v>3</x:v>
      </x:c>
      <x:c r="F53" s="90" t="n">
        <x:f>'全銘柄'!AE49</x:f>
        <x:v>3</x:v>
      </x:c>
      <x:c r="G53" s="90" t="b">
        <x:f>'全銘柄'!X49</x:f>
        <x:v>0</x:v>
      </x:c>
      <x:c r="H53" s="91" t="n">
        <x:f>'全銘柄'!P49</x:f>
        <x:v>0.15515147534544482</x:v>
      </x:c>
      <x:c r="I53" s="91" t="n">
        <x:f>'全銘柄'!R49</x:f>
        <x:v>0.263837274365682</x:v>
      </x:c>
      <x:c r="J53" s="92" t="n">
        <x:f>'全銘柄'!S49</x:f>
        <x:v>45009</x:v>
      </x:c>
      <x:c r="K53" s="91" t="n">
        <x:f>'全銘柄'!V49</x:f>
        <x:v>0.4022</x:v>
      </x:c>
      <x:c r="L53" s="90" t="b">
        <x:f>'全銘柄'!AB49</x:f>
        <x:v>1</x:v>
      </x:c>
      <x:c r="M53" s="97" t="n">
        <x:f>'全銘柄'!AO49</x:f>
        <x:v>14456399075</x:v>
      </x:c>
      <x:c r="N53" s="94" t="n">
        <x:f>'全銘柄'!AP49</x:f>
        <x:v>2.958670034100719</x:v>
      </x:c>
      <x:c r="O53" s="97" t="n">
        <x:f>'全銘柄'!AQ49</x:f>
        <x:v>48748116.666666664</x:v>
      </x:c>
      <x:c r="P53" s="91" t="n">
        <x:f>'全銘柄'!AR49</x:f>
        <x:v>0.6150399126838338</x:v>
      </x:c>
      <x:c r="Q53" s="91" t="n">
        <x:f>'全銘柄'!AS49</x:f>
        <x:v>-0.5872000135472861</x:v>
      </x:c>
      <x:c r="R53" s="90" t="b">
        <x:f>'全銘柄'!AT49</x:f>
        <x:v>1</x:v>
      </x:c>
      <x:c r="S53" s="96" t="str">
        <x:f>'全銘柄'!AY49</x:f>
        <x:v>年率ボラティリティ60%以上</x:v>
      </x:c>
      <x:c r="T53" s="90" t="str">
        <x:f>'全銘柄'!AH49</x:f>
        <x:v>S100XS2D</x:v>
      </x:c>
    </x:row>
    <x:row r="54" ht="26" customHeight="1">
      <x:c r="A54" s="90" t="n">
        <x:f>'全銘柄'!A50</x:f>
        <x:v>49</x:v>
      </x:c>
      <x:c r="B54" s="90" t="str">
        <x:f>'全銘柄'!B50</x:f>
        <x:v>9256</x:v>
      </x:c>
      <x:c r="C54" s="90" t="str">
        <x:f>'全銘柄'!D50</x:f>
        <x:v>Succeed co.,ltd.</x:v>
      </x:c>
      <x:c r="D54" s="90" t="str">
        <x:f>'全銘柄'!F50</x:f>
        <x:v>Services</x:v>
      </x:c>
      <x:c r="E54" s="90" t="n">
        <x:f>'全銘柄'!AD50</x:f>
        <x:v>3</x:v>
      </x:c>
      <x:c r="F54" s="90" t="n">
        <x:f>'全銘柄'!AE50</x:f>
        <x:v>3</x:v>
      </x:c>
      <x:c r="G54" s="90" t="b">
        <x:f>'全銘柄'!X50</x:f>
        <x:v>0</x:v>
      </x:c>
      <x:c r="H54" s="91" t="n">
        <x:f>'全銘柄'!P50</x:f>
        <x:v>0.1488447434073723</x:v>
      </x:c>
      <x:c r="I54" s="91" t="n">
        <x:f>'全銘柄'!R50</x:f>
        <x:v>0.10971305749225321</x:v>
      </x:c>
      <x:c r="J54" s="92" t="n">
        <x:f>'全銘柄'!S50</x:f>
        <x:v>44552</x:v>
      </x:c>
      <x:c r="K54" s="91" t="n">
        <x:f>'全銘柄'!V50</x:f>
        <x:v>0.5868</x:v>
      </x:c>
      <x:c r="L54" s="90" t="b">
        <x:f>'全銘柄'!AB50</x:f>
        <x:v>1</x:v>
      </x:c>
      <x:c r="M54" s="97" t="n">
        <x:f>'全銘柄'!AO50</x:f>
        <x:v>9870054600</x:v>
      </x:c>
      <x:c r="N54" s="94" t="n">
        <x:f>'全銘柄'!AP50</x:f>
        <x:v>2.844540414729969</x:v>
      </x:c>
      <x:c r="O54" s="97" t="n">
        <x:f>'全銘柄'!AQ50</x:f>
        <x:v>40264046.666666664</x:v>
      </x:c>
      <x:c r="P54" s="91" t="n">
        <x:f>'全銘柄'!AR50</x:f>
        <x:v>0.4509828925379164</x:v>
      </x:c>
      <x:c r="Q54" s="91" t="n">
        <x:f>'全銘柄'!AS50</x:f>
        <x:v>-0.5802185697012651</x:v>
      </x:c>
      <x:c r="R54" s="90" t="b">
        <x:f>'全銘柄'!AT50</x:f>
        <x:v>1</x:v>
      </x:c>
      <x:c r="S54" s="96" t="str">
        <x:f>'全銘柄'!AY50</x:f>
        <x:v>目立つ機械的警告なし（定性確認は別途必要）</x:v>
      </x:c>
      <x:c r="T54" s="90" t="str">
        <x:f>'全銘柄'!AH50</x:f>
        <x:v>S100W78X</x:v>
      </x:c>
    </x:row>
    <x:row r="55" ht="26" customHeight="1">
      <x:c r="A55" s="90" t="n">
        <x:f>'全銘柄'!A51</x:f>
        <x:v>50</x:v>
      </x:c>
      <x:c r="B55" s="90" t="str">
        <x:f>'全銘柄'!B51</x:f>
        <x:v>4373</x:v>
      </x:c>
      <x:c r="C55" s="90" t="str">
        <x:f>'全銘柄'!D51</x:f>
        <x:v>Simplex Holdings,Inc.</x:v>
      </x:c>
      <x:c r="D55" s="90" t="str">
        <x:f>'全銘柄'!F51</x:f>
        <x:v>Information &amp; Communication</x:v>
      </x:c>
      <x:c r="E55" s="90" t="n">
        <x:f>'全銘柄'!AD51</x:f>
        <x:v>3</x:v>
      </x:c>
      <x:c r="F55" s="90" t="n">
        <x:f>'全銘柄'!AE51</x:f>
        <x:v>3</x:v>
      </x:c>
      <x:c r="G55" s="90" t="b">
        <x:f>'全銘柄'!X51</x:f>
        <x:v>0</x:v>
      </x:c>
      <x:c r="H55" s="91" t="n">
        <x:f>'全銘柄'!P51</x:f>
        <x:v>0.145437509590286</x:v>
      </x:c>
      <x:c r="I55" s="91" t="n">
        <x:f>'全銘柄'!R51</x:f>
        <x:v>0.22796134531797274</x:v>
      </x:c>
      <x:c r="J55" s="92" t="n">
        <x:f>'全銘柄'!S51</x:f>
        <x:v>44461</x:v>
      </x:c>
      <x:c r="K55" s="91" t="n">
        <x:f>'全銘柄'!V51</x:f>
        <x:v>0.1242</x:v>
      </x:c>
      <x:c r="L55" s="90" t="b">
        <x:f>'全銘柄'!AB51</x:f>
        <x:v>1</x:v>
      </x:c>
      <x:c r="M55" s="97" t="n">
        <x:f>'全銘柄'!AO51</x:f>
        <x:v>63897423150</x:v>
      </x:c>
      <x:c r="N55" s="94" t="n">
        <x:f>'全銘柄'!AP51</x:f>
        <x:v>1.3482175623496646</x:v>
      </x:c>
      <x:c r="O55" s="97" t="n">
        <x:f>'全銘柄'!AQ51</x:f>
        <x:v>786991975</x:v>
      </x:c>
      <x:c r="P55" s="91" t="n">
        <x:f>'全銘柄'!AR51</x:f>
        <x:v>0.4734219670196889</x:v>
      </x:c>
      <x:c r="Q55" s="91" t="n">
        <x:f>'全銘柄'!AS51</x:f>
        <x:v>-0.5545180791124362</x:v>
      </x:c>
      <x:c r="R55" s="90" t="b">
        <x:f>'全銘柄'!AT51</x:f>
        <x:v>0</x:v>
      </x:c>
      <x:c r="S55" s="96" t="str">
        <x:f>'全銘柄'!AY51</x:f>
        <x:v>既存適格性フィルター不通過: missing_financial_data</x:v>
      </x:c>
      <x:c r="T55" s="90" t="str">
        <x:f>'全銘柄'!AH51</x:f>
        <x:v>S100VY57</x:v>
      </x:c>
    </x:row>
    <x:row r="56" ht="26" customHeight="1">
      <x:c r="A56" s="90" t="n">
        <x:f>'全銘柄'!A52</x:f>
        <x:v>51</x:v>
      </x:c>
      <x:c r="B56" s="90" t="str">
        <x:f>'全銘柄'!B52</x:f>
        <x:v>9554</x:v>
      </x:c>
      <x:c r="C56" s="90" t="str">
        <x:f>'全銘柄'!D52</x:f>
        <x:v>AViC Co.,Ltd.</x:v>
      </x:c>
      <x:c r="D56" s="90" t="str">
        <x:f>'全銘柄'!F52</x:f>
        <x:v>Services</x:v>
      </x:c>
      <x:c r="E56" s="90" t="n">
        <x:f>'全銘柄'!AD52</x:f>
        <x:v>3</x:v>
      </x:c>
      <x:c r="F56" s="90" t="n">
        <x:f>'全銘柄'!AE52</x:f>
        <x:v>3</x:v>
      </x:c>
      <x:c r="G56" s="90" t="b">
        <x:f>'全銘柄'!X52</x:f>
        <x:v>0</x:v>
      </x:c>
      <x:c r="H56" s="91" t="n">
        <x:f>'全銘柄'!P52</x:f>
        <x:v>0.11706143197054608</x:v>
      </x:c>
      <x:c r="I56" s="91" t="n">
        <x:f>'全銘柄'!R52</x:f>
        <x:v>0.331863371285754</x:v>
      </x:c>
      <x:c r="J56" s="92" t="n">
        <x:f>'全銘柄'!S52</x:f>
        <x:v>44742</x:v>
      </x:c>
      <x:c r="K56" s="91" t="n">
        <x:f>'全銘柄'!V52</x:f>
        <x:v>0.344</x:v>
      </x:c>
      <x:c r="L56" s="90" t="b">
        <x:f>'全銘柄'!AB52</x:f>
        <x:v>1</x:v>
      </x:c>
      <x:c r="M56" s="97" t="n">
        <x:f>'全銘柄'!AO52</x:f>
        <x:v>10649687400</x:v>
      </x:c>
      <x:c r="N56" s="94" t="n">
        <x:f>'全銘柄'!AP52</x:f>
        <x:v>5.143347814013016</x:v>
      </x:c>
      <x:c r="O56" s="97" t="n">
        <x:f>'全銘柄'!AQ52</x:f>
        <x:v>75050536.66666667</x:v>
      </x:c>
      <x:c r="P56" s="91" t="n">
        <x:f>'全銘柄'!AR52</x:f>
        <x:v>0.5665999100519077</x:v>
      </x:c>
      <x:c r="Q56" s="91" t="n">
        <x:f>'全銘柄'!AS52</x:f>
        <x:v>-0.5838971583220569</x:v>
      </x:c>
      <x:c r="R56" s="90" t="b">
        <x:f>'全銘柄'!AT52</x:f>
        <x:v>1</x:v>
      </x:c>
      <x:c r="S56" s="96" t="str">
        <x:f>'全銘柄'!AY52</x:f>
        <x:v>目立つ機械的警告なし（定性確認は別途必要）</x:v>
      </x:c>
      <x:c r="T56" s="90" t="str">
        <x:f>'全銘柄'!AH52</x:f>
        <x:v>S100XC3I</x:v>
      </x:c>
    </x:row>
    <x:row r="57" ht="26" customHeight="1">
      <x:c r="A57" s="90" t="n">
        <x:f>'全銘柄'!A53</x:f>
        <x:v>52</x:v>
      </x:c>
      <x:c r="B57" s="90" t="str">
        <x:f>'全銘柄'!B53</x:f>
        <x:v>7131</x:v>
      </x:c>
      <x:c r="C57" s="90" t="str">
        <x:f>'全銘柄'!D53</x:f>
        <x:v>NOMURA CORPORATION</x:v>
      </x:c>
      <x:c r="D57" s="90" t="str">
        <x:f>'全銘柄'!F53</x:f>
        <x:v>Wholesale Trade</x:v>
      </x:c>
      <x:c r="E57" s="90" t="n">
        <x:f>'全銘柄'!AD53</x:f>
        <x:v>3</x:v>
      </x:c>
      <x:c r="F57" s="90" t="n">
        <x:f>'全銘柄'!AE53</x:f>
        <x:v>3</x:v>
      </x:c>
      <x:c r="G57" s="90" t="b">
        <x:f>'全銘柄'!X53</x:f>
        <x:v>0</x:v>
      </x:c>
      <x:c r="H57" s="91" t="n">
        <x:f>'全銘柄'!P53</x:f>
        <x:v>0.08838240758267046</x:v>
      </x:c>
      <x:c r="I57" s="91" t="n">
        <x:f>'全銘柄'!R53</x:f>
        <x:v>0.10594097356386423</x:v>
      </x:c>
      <x:c r="J57" s="92" t="n">
        <x:f>'全銘柄'!S53</x:f>
        <x:v>44532</x:v>
      </x:c>
      <x:c r="K57" s="91" t="n">
        <x:f>'全銘柄'!V53</x:f>
        <x:v>0.1052</x:v>
      </x:c>
      <x:c r="L57" s="90" t="b">
        <x:f>'全銘柄'!AB53</x:f>
        <x:v>1</x:v>
      </x:c>
      <x:c r="M57" s="97" t="n">
        <x:f>'全銘柄'!AO53</x:f>
        <x:v>4799858250</x:v>
      </x:c>
      <x:c r="N57" s="94" t="n">
        <x:f>'全銘柄'!AP53</x:f>
        <x:v>0.6749021573884565</x:v>
      </x:c>
      <x:c r="O57" s="97" t="n">
        <x:f>'全銘柄'!AQ53</x:f>
        <x:v>28468383.333333332</x:v>
      </x:c>
      <x:c r="P57" s="91" t="n">
        <x:f>'全銘柄'!AR53</x:f>
        <x:v>0.3914948448236761</x:v>
      </x:c>
      <x:c r="Q57" s="91" t="n">
        <x:f>'全銘柄'!AS53</x:f>
        <x:v>-0.3773268641189939</x:v>
      </x:c>
      <x:c r="R57" s="90" t="b">
        <x:f>'全銘柄'!AT53</x:f>
        <x:v>1</x:v>
      </x:c>
      <x:c r="S57" s="96" t="str">
        <x:f>'全銘柄'!AY53</x:f>
        <x:v>目立つ機械的警告なし（定性確認は別途必要）</x:v>
      </x:c>
      <x:c r="T57" s="90" t="str">
        <x:f>'全銘柄'!AH53</x:f>
        <x:v>S100XHE7</x:v>
      </x:c>
    </x:row>
    <x:row r="58" ht="26" customHeight="1">
      <x:c r="A58" s="90" t="n">
        <x:f>'全銘柄'!A54</x:f>
        <x:v>53</x:v>
      </x:c>
      <x:c r="B58" s="90" t="str">
        <x:f>'全銘柄'!B54</x:f>
        <x:v>5533</x:v>
      </x:c>
      <x:c r="C58" s="90" t="str">
        <x:f>'全銘柄'!D54</x:f>
        <x:v>Elitz Holdings Co.,Ltd.</x:v>
      </x:c>
      <x:c r="D58" s="90" t="str">
        <x:f>'全銘柄'!F54</x:f>
        <x:v>Real Estate</x:v>
      </x:c>
      <x:c r="E58" s="90" t="n">
        <x:f>'全銘柄'!AD54</x:f>
        <x:v>3</x:v>
      </x:c>
      <x:c r="F58" s="90" t="n">
        <x:f>'全銘柄'!AE54</x:f>
        <x:v>3</x:v>
      </x:c>
      <x:c r="G58" s="90" t="b">
        <x:f>'全銘柄'!X54</x:f>
        <x:v>0</x:v>
      </x:c>
      <x:c r="H58" s="91" t="n">
        <x:f>'全銘柄'!P54</x:f>
        <x:v>0.08749409088808036</x:v>
      </x:c>
      <x:c r="I58" s="91" t="n">
        <x:f>'全銘柄'!R54</x:f>
        <x:v>0.16004183707282055</x:v>
      </x:c>
      <x:c r="J58" s="92" t="n">
        <x:f>'全銘柄'!S54</x:f>
        <x:v>45104</x:v>
      </x:c>
      <x:c r="K58" s="91" t="n">
        <x:f>'全銘柄'!V54</x:f>
        <x:v>0.4305</x:v>
      </x:c>
      <x:c r="L58" s="90" t="b">
        <x:f>'全銘柄'!AB54</x:f>
        <x:v>1</x:v>
      </x:c>
      <x:c r="M58" s="97" t="n">
        <x:f>'全銘柄'!AO54</x:f>
        <x:v>6610591200</x:v>
      </x:c>
      <x:c r="N58" s="94" t="n">
        <x:f>'全銘柄'!AP54</x:f>
        <x:v>1.0352140493388065</x:v>
      </x:c>
      <x:c r="O58" s="97" t="n">
        <x:f>'全銘柄'!AQ54</x:f>
        <x:v>1433833.3333333333</x:v>
      </x:c>
      <x:c r="P58" s="91" t="n">
        <x:f>'全銘柄'!AR54</x:f>
        <x:v>0.4466348138790982</x:v>
      </x:c>
      <x:c r="Q58" s="91" t="n">
        <x:f>'全銘柄'!AS54</x:f>
        <x:v>-0.6533201343002828</x:v>
      </x:c>
      <x:c r="R58" s="90" t="b">
        <x:f>'全銘柄'!AT54</x:f>
        <x:v>0</x:v>
      </x:c>
      <x:c r="S58" s="96" t="str">
        <x:f>'全銘柄'!AY54</x:f>
        <x:v>既存適格性フィルター不通過: low_liquidity / 60日平均売買代金2,000万円未満 / ローカル5年最大下落率-60%以下</x:v>
      </x:c>
      <x:c r="T58" s="90" t="str">
        <x:f>'全銘柄'!AH54</x:f>
        <x:v>S100XCQ3</x:v>
      </x:c>
    </x:row>
    <x:row r="59" ht="26" customHeight="1">
      <x:c r="A59" s="90" t="n">
        <x:f>'全銘柄'!A55</x:f>
        <x:v>54</x:v>
      </x:c>
      <x:c r="B59" s="90" t="str">
        <x:f>'全銘柄'!B55</x:f>
        <x:v>2993</x:v>
      </x:c>
      <x:c r="C59" s="90" t="str">
        <x:f>'全銘柄'!D55</x:f>
        <x:v>Choei Inc.</x:v>
      </x:c>
      <x:c r="D59" s="90" t="str">
        <x:f>'全銘柄'!F55</x:f>
        <x:v>Real Estate</x:v>
      </x:c>
      <x:c r="E59" s="90" t="n">
        <x:f>'全銘柄'!AD55</x:f>
        <x:v>3</x:v>
      </x:c>
      <x:c r="F59" s="90" t="n">
        <x:f>'全銘柄'!AE55</x:f>
        <x:v>3</x:v>
      </x:c>
      <x:c r="G59" s="90" t="b">
        <x:f>'全銘柄'!X55</x:f>
        <x:v>0</x:v>
      </x:c>
      <x:c r="H59" s="91" t="n">
        <x:f>'全銘柄'!P55</x:f>
        <x:v>0.0568161687382811</x:v>
      </x:c>
      <x:c r="I59" s="91" t="n">
        <x:f>'全銘柄'!R55</x:f>
        <x:v>0.17975879037030118</x:v>
      </x:c>
      <x:c r="J59" s="92" t="n">
        <x:f>'全銘柄'!S55</x:f>
        <x:v>44554</x:v>
      </x:c>
      <x:c r="K59" s="91" t="n">
        <x:f>'全銘柄'!V55</x:f>
        <x:v>0.3492</x:v>
      </x:c>
      <x:c r="L59" s="90" t="b">
        <x:f>'全銘柄'!AB55</x:f>
        <x:v>1</x:v>
      </x:c>
      <x:c r="M59" s="97" t="n">
        <x:f>'全銘柄'!AO55</x:f>
        <x:v>9022216000</x:v>
      </x:c>
      <x:c r="N59" s="94" t="n">
        <x:f>'全銘柄'!AP55</x:f>
        <x:v>0.9005997998803754</x:v>
      </x:c>
      <x:c r="O59" s="97" t="n">
        <x:f>'全銘柄'!AQ55</x:f>
        <x:v>5187565</x:v>
      </x:c>
      <x:c r="P59" s="91" t="n">
        <x:f>'全銘柄'!AR55</x:f>
        <x:v>0.1867545804007542</x:v>
      </x:c>
      <x:c r="Q59" s="91" t="n">
        <x:f>'全銘柄'!AS55</x:f>
        <x:v>-0.1914705076781608</x:v>
      </x:c>
      <x:c r="R59" s="90" t="b">
        <x:f>'全銘柄'!AT55</x:f>
        <x:v>0</x:v>
      </x:c>
      <x:c r="S59" s="96" t="str">
        <x:f>'全銘柄'!AY55</x:f>
        <x:v>既存適格性フィルター不通過: low_liquidity / 60日平均売買代金2,000万円未満</x:v>
      </x:c>
      <x:c r="T59" s="90" t="str">
        <x:f>'全銘柄'!AH55</x:f>
        <x:v>S100VZPZ</x:v>
      </x:c>
    </x:row>
    <x:row r="60" ht="26" customHeight="1">
      <x:c r="A60" s="90" t="n">
        <x:f>'全銘柄'!A56</x:f>
        <x:v>55</x:v>
      </x:c>
      <x:c r="B60" s="90" t="str">
        <x:f>'全銘柄'!B56</x:f>
        <x:v>5125</x:v>
      </x:c>
      <x:c r="C60" s="90" t="str">
        <x:f>'全銘柄'!D56</x:f>
        <x:v>Fines inc.</x:v>
      </x:c>
      <x:c r="D60" s="90" t="str">
        <x:f>'全銘柄'!F56</x:f>
        <x:v>Information &amp; Communication</x:v>
      </x:c>
      <x:c r="E60" s="90" t="n">
        <x:f>'全銘柄'!AD56</x:f>
        <x:v>3</x:v>
      </x:c>
      <x:c r="F60" s="90" t="n">
        <x:f>'全銘柄'!AE56</x:f>
        <x:v>3</x:v>
      </x:c>
      <x:c r="G60" s="90" t="b">
        <x:f>'全銘柄'!X56</x:f>
        <x:v>0</x:v>
      </x:c>
      <x:c r="H60" s="91" t="n">
        <x:f>'全銘柄'!P56</x:f>
        <x:v>0.05113663798334156</x:v>
      </x:c>
      <x:c r="I60" s="91" t="n">
        <x:f>'全銘柄'!R56</x:f>
        <x:v>0.12443927902994806</x:v>
      </x:c>
      <x:c r="J60" s="92" t="n">
        <x:f>'全銘柄'!S56</x:f>
        <x:v>44832</x:v>
      </x:c>
      <x:c r="K60" s="91" t="n">
        <x:f>'全銘柄'!V56</x:f>
        <x:v>0.4734</x:v>
      </x:c>
      <x:c r="L60" s="90" t="b">
        <x:f>'全銘柄'!AB56</x:f>
        <x:v>1</x:v>
      </x:c>
      <x:c r="M60" s="97" t="n">
        <x:f>'全銘柄'!AO56</x:f>
        <x:v>2094334200</x:v>
      </x:c>
      <x:c r="N60" s="94" t="n">
        <x:f>'全銘柄'!AP56</x:f>
        <x:v>0.779901779337167</x:v>
      </x:c>
      <x:c r="O60" s="97" t="n">
        <x:f>'全銘柄'!AQ56</x:f>
        <x:v>5834066.666666667</x:v>
      </x:c>
      <x:c r="P60" s="91" t="n">
        <x:f>'全銘柄'!AR56</x:f>
        <x:v>0.4925573435292265</x:v>
      </x:c>
      <x:c r="Q60" s="91" t="n">
        <x:f>'全銘柄'!AS56</x:f>
        <x:v>-0.7916477530640036</x:v>
      </x:c>
      <x:c r="R60" s="90" t="b">
        <x:f>'全銘柄'!AT56</x:f>
        <x:v>0</x:v>
      </x:c>
      <x:c r="S60" s="96" t="str">
        <x:f>'全銘柄'!AY56</x:f>
        <x:v>既存適格性フィルター不通過: low_liquidity / 60日平均売買代金2,000万円未満 / ローカル5年最大下落率-60%以下</x:v>
      </x:c>
      <x:c r="T60" s="90" t="str">
        <x:f>'全銘柄'!AH56</x:f>
        <x:v>S100WS33</x:v>
      </x:c>
    </x:row>
    <x:row r="61" ht="26" customHeight="1">
      <x:c r="A61" s="90" t="n">
        <x:f>'全銘柄'!A57</x:f>
        <x:v>56</x:v>
      </x:c>
      <x:c r="B61" s="90" t="str">
        <x:f>'全銘柄'!B57</x:f>
        <x:v>6524</x:v>
      </x:c>
      <x:c r="C61" s="90" t="str">
        <x:f>'全銘柄'!D57</x:f>
        <x:v>KOHOKU KOGYO CO.,LTD.</x:v>
      </x:c>
      <x:c r="D61" s="90" t="str">
        <x:f>'全銘柄'!F57</x:f>
        <x:v>Electric Appliances</x:v>
      </x:c>
      <x:c r="E61" s="90" t="n">
        <x:f>'全銘柄'!AD57</x:f>
        <x:v>3</x:v>
      </x:c>
      <x:c r="F61" s="90" t="n">
        <x:f>'全銘柄'!AE57</x:f>
        <x:v>3</x:v>
      </x:c>
      <x:c r="G61" s="90" t="b">
        <x:f>'全銘柄'!X57</x:f>
        <x:v>0</x:v>
      </x:c>
      <x:c r="H61" s="91" t="n">
        <x:f>'全銘柄'!P57</x:f>
        <x:v>0.04529025058290381</x:v>
      </x:c>
      <x:c r="I61" s="91" t="n">
        <x:f>'全銘柄'!R57</x:f>
        <x:v>0.26492494557121576</x:v>
      </x:c>
      <x:c r="J61" s="92" t="n">
        <x:f>'全銘柄'!S57</x:f>
        <x:v>44551</x:v>
      </x:c>
      <x:c r="K61" s="91" t="n">
        <x:f>'全銘柄'!V57</x:f>
        <x:v>0.4276</x:v>
      </x:c>
      <x:c r="L61" s="90" t="b">
        <x:f>'全銘柄'!AB57</x:f>
        <x:v>1</x:v>
      </x:c>
      <x:c r="M61" s="97" t="n">
        <x:f>'全銘柄'!AO57</x:f>
        <x:v>157246992000</x:v>
      </x:c>
      <x:c r="N61" s="94" t="n">
        <x:f>'全銘柄'!AP57</x:f>
        <x:v>9.009223788243382</x:v>
      </x:c>
      <x:c r="O61" s="97" t="n">
        <x:f>'全銘柄'!AQ57</x:f>
        <x:v>1717554650</x:v>
      </x:c>
      <x:c r="P61" s="91" t="n">
        <x:f>'全銘柄'!AR57</x:f>
        <x:v>0.5438920731585133</x:v>
      </x:c>
      <x:c r="Q61" s="91" t="n">
        <x:f>'全銘柄'!AS57</x:f>
        <x:v>-0.5850666409072383</x:v>
      </x:c>
      <x:c r="R61" s="90" t="b">
        <x:f>'全銘柄'!AT57</x:f>
        <x:v>1</x:v>
      </x:c>
      <x:c r="S61" s="96" t="str">
        <x:f>'全銘柄'!AY57</x:f>
        <x:v>目立つ機械的警告なし（定性確認は別途必要）</x:v>
      </x:c>
      <x:c r="T61" s="90" t="str">
        <x:f>'全銘柄'!AH57</x:f>
        <x:v>S100XT3K</x:v>
      </x:c>
    </x:row>
    <x:row r="62" ht="26" customHeight="1">
      <x:c r="A62" s="90" t="n">
        <x:f>'全銘柄'!A58</x:f>
        <x:v>57</x:v>
      </x:c>
      <x:c r="B62" s="90" t="str">
        <x:f>'全銘柄'!B58</x:f>
        <x:v>9214</x:v>
      </x:c>
      <x:c r="C62" s="90" t="str">
        <x:f>'全銘柄'!D58</x:f>
        <x:v>Recovery International Co.,Ltd.</x:v>
      </x:c>
      <x:c r="D62" s="90" t="str">
        <x:f>'全銘柄'!F58</x:f>
        <x:v>Services</x:v>
      </x:c>
      <x:c r="E62" s="90" t="n">
        <x:f>'全銘柄'!AD58</x:f>
        <x:v>2</x:v>
      </x:c>
      <x:c r="F62" s="90" t="n">
        <x:f>'全銘柄'!AE58</x:f>
        <x:v>3</x:v>
      </x:c>
      <x:c r="G62" s="90" t="b">
        <x:f>'全銘柄'!X58</x:f>
        <x:v>0</x:v>
      </x:c>
      <x:c r="H62" s="91" t="n">
        <x:f>'全銘柄'!P58</x:f>
        <x:v>0.23322371733292102</x:v>
      </x:c>
      <x:c r="I62" s="91" t="n">
        <x:f>'全銘柄'!R58</x:f>
        <x:v>0.10325071802428674</x:v>
      </x:c>
      <x:c r="J62" s="92" t="n">
        <x:f>'全銘柄'!S58</x:f>
        <x:v>44595</x:v>
      </x:c>
      <x:c r="K62" s="91" t="n">
        <x:f>'全銘柄'!V58</x:f>
        <x:v>0.351</x:v>
      </x:c>
      <x:c r="L62" s="90" t="b">
        <x:f>'全銘柄'!AB58</x:f>
        <x:v>0</x:v>
      </x:c>
      <x:c r="M62" s="97" t="n">
        <x:f>'全銘柄'!AO58</x:f>
        <x:v>1718191900</x:v>
      </x:c>
      <x:c r="N62" s="94" t="n">
        <x:f>'全銘柄'!AP58</x:f>
        <x:v>0.6615919096115334</x:v>
      </x:c>
      <x:c r="O62" s="97" t="n">
        <x:f>'全銘柄'!AQ58</x:f>
        <x:v>2106366.6666666665</x:v>
      </x:c>
      <x:c r="P62" s="91" t="n">
        <x:f>'全銘柄'!AR58</x:f>
        <x:v>0.4857107668359682</x:v>
      </x:c>
      <x:c r="Q62" s="91" t="n">
        <x:f>'全銘柄'!AS58</x:f>
        <x:v>-0.6575757575757576</x:v>
      </x:c>
      <x:c r="R62" s="90" t="b">
        <x:f>'全銘柄'!AT58</x:f>
        <x:v>0</x:v>
      </x:c>
      <x:c r="S62" s="96" t="str">
        <x:f>'全銘柄'!AY58</x:f>
        <x:v>既存適格性フィルター不通過: low_liquidity / 60日平均売買代金2,000万円未満 / ローカル5年最大下落率-60%以下</x:v>
      </x:c>
      <x:c r="T62" s="90" t="str">
        <x:f>'全銘柄'!AH58</x:f>
        <x:v>S100XV6A</x:v>
      </x:c>
    </x:row>
    <x:row r="63" ht="26" customHeight="1">
      <x:c r="A63" s="90" t="n">
        <x:f>'全銘柄'!A59</x:f>
        <x:v>58</x:v>
      </x:c>
      <x:c r="B63" s="90" t="str">
        <x:f>'全銘柄'!B59</x:f>
        <x:v>4393</x:v>
      </x:c>
      <x:c r="C63" s="90" t="str">
        <x:f>'全銘柄'!D59</x:f>
        <x:v>Bank of Innovation,Inc.</x:v>
      </x:c>
      <x:c r="D63" s="90" t="str">
        <x:f>'全銘柄'!F59</x:f>
        <x:v>Information &amp; Communication</x:v>
      </x:c>
      <x:c r="E63" s="90" t="n">
        <x:f>'全銘柄'!AD59</x:f>
        <x:v>2</x:v>
      </x:c>
      <x:c r="F63" s="90" t="n">
        <x:f>'全銘柄'!AE59</x:f>
        <x:v>3</x:v>
      </x:c>
      <x:c r="G63" s="90" t="b">
        <x:f>'全銘柄'!X59</x:f>
        <x:v>0</x:v>
      </x:c>
      <x:c r="H63" s="91" t="n">
        <x:f>'全銘柄'!P59</x:f>
        <x:v>0.5524348918141628</x:v>
      </x:c>
      <x:c r="I63" s="91" t="n">
        <x:f>'全銘柄'!R59</x:f>
        <x:v>0.17418728772440562</x:v>
      </x:c>
      <x:c r="J63" s="92" t="n">
        <x:f>'全銘柄'!S59</x:f>
        <x:v>43282</x:v>
      </x:c>
      <x:c r="K63" s="91" t="n">
        <x:f>'全銘柄'!V59</x:f>
        <x:v>0.4385</x:v>
      </x:c>
      <x:c r="L63" s="90" t="b">
        <x:f>'全銘柄'!AB59</x:f>
        <x:v>1</x:v>
      </x:c>
      <x:c r="M63" s="97" t="n">
        <x:f>'全銘柄'!AO59</x:f>
        <x:v>20030472000</x:v>
      </x:c>
      <x:c r="N63" s="94" t="n">
        <x:f>'全銘柄'!AP59</x:f>
        <x:v>1.6198020378457059</x:v>
      </x:c>
      <x:c r="O63" s="97" t="n">
        <x:f>'全銘柄'!AQ59</x:f>
        <x:v>174589733.33333334</x:v>
      </x:c>
      <x:c r="P63" s="91" t="n">
        <x:f>'全銘柄'!AR59</x:f>
        <x:v>0.7694523355197314</x:v>
      </x:c>
      <x:c r="Q63" s="91" t="n">
        <x:f>'全銘柄'!AS59</x:f>
        <x:v>-0.7917721518987342</x:v>
      </x:c>
      <x:c r="R63" s="90" t="b">
        <x:f>'全銘柄'!AT59</x:f>
        <x:v>1</x:v>
      </x:c>
      <x:c r="S63" s="96" t="str">
        <x:f>'全銘柄'!AY59</x:f>
        <x:v>年率ボラティリティ60%以上 / ローカル5年最大下落率-60%以下</x:v>
      </x:c>
      <x:c r="T63" s="90" t="str">
        <x:f>'全銘柄'!AH59</x:f>
        <x:v>S100XD6Y</x:v>
      </x:c>
    </x:row>
    <x:row r="64" ht="26" customHeight="1">
      <x:c r="A64" s="90" t="n">
        <x:f>'全銘柄'!A60</x:f>
        <x:v>59</x:v>
      </x:c>
      <x:c r="B64" s="90" t="str">
        <x:f>'全銘柄'!B60</x:f>
        <x:v>4412</x:v>
      </x:c>
      <x:c r="C64" s="90" t="str">
        <x:f>'全銘柄'!D60</x:f>
        <x:v>Science Arts,Inc.</x:v>
      </x:c>
      <x:c r="D64" s="90" t="str">
        <x:f>'全銘柄'!F60</x:f>
        <x:v>Information &amp; Communication</x:v>
      </x:c>
      <x:c r="E64" s="90" t="n">
        <x:f>'全銘柄'!AD60</x:f>
        <x:v>2</x:v>
      </x:c>
      <x:c r="F64" s="90" t="n">
        <x:f>'全銘柄'!AE60</x:f>
        <x:v>3</x:v>
      </x:c>
      <x:c r="G64" s="90" t="b">
        <x:f>'全銘柄'!X60</x:f>
        <x:v>0</x:v>
      </x:c>
      <x:c r="H64" s="91" t="n">
        <x:f>'全銘柄'!P60</x:f>
        <x:v>0.4581649982965168</x:v>
      </x:c>
      <x:c r="I64" s="91" t="n">
        <x:f>'全銘柄'!R60</x:f>
        <x:v>0.06482213438735178</x:v>
      </x:c>
      <x:c r="J64" s="92" t="n">
        <x:f>'全銘柄'!S60</x:f>
        <x:v>44525</x:v>
      </x:c>
      <x:c r="K64" s="91" t="n">
        <x:f>'全銘柄'!V60</x:f>
        <x:v>0.3705</x:v>
      </x:c>
      <x:c r="L64" s="90" t="b">
        <x:f>'全銘柄'!AB60</x:f>
        <x:v>1</x:v>
      </x:c>
      <x:c r="M64" s="97" t="n">
        <x:f>'全銘柄'!AO60</x:f>
        <x:v>10136818000</x:v>
      </x:c>
      <x:c r="N64" s="94" t="n">
        <x:f>'全銘柄'!AP60</x:f>
        <x:v>6.126372218394556</x:v>
      </x:c>
      <x:c r="O64" s="97" t="n">
        <x:f>'全銘柄'!AQ60</x:f>
        <x:v>79704928.33333333</x:v>
      </x:c>
      <x:c r="P64" s="91" t="n">
        <x:f>'全銘柄'!AR60</x:f>
        <x:v>0.790462829354583</x:v>
      </x:c>
      <x:c r="Q64" s="91" t="n">
        <x:f>'全銘柄'!AS60</x:f>
        <x:v>-0.9456708526107072</x:v>
      </x:c>
      <x:c r="R64" s="90" t="b">
        <x:f>'全銘柄'!AT60</x:f>
        <x:v>1</x:v>
      </x:c>
      <x:c r="S64" s="96" t="str">
        <x:f>'全銘柄'!AY60</x:f>
        <x:v>年率ボラティリティ60%以上 / ローカル5年最大下落率-60%以下</x:v>
      </x:c>
      <x:c r="T64" s="90" t="str">
        <x:f>'全銘柄'!AH60</x:f>
        <x:v>S100X6RV</x:v>
      </x:c>
    </x:row>
    <x:row r="65" ht="26" customHeight="1">
      <x:c r="A65" s="90" t="n">
        <x:f>'全銘柄'!A61</x:f>
        <x:v>60</x:v>
      </x:c>
      <x:c r="B65" s="90" t="str">
        <x:f>'全銘柄'!B61</x:f>
        <x:v>9218</x:v>
      </x:c>
      <x:c r="C65" s="90" t="str">
        <x:f>'全銘柄'!D61</x:f>
        <x:v>Mental Health Technologies Co.,Ltd.</x:v>
      </x:c>
      <x:c r="D65" s="90" t="str">
        <x:f>'全銘柄'!F61</x:f>
        <x:v>Services</x:v>
      </x:c>
      <x:c r="E65" s="90" t="n">
        <x:f>'全銘柄'!AD61</x:f>
        <x:v>2</x:v>
      </x:c>
      <x:c r="F65" s="90" t="n">
        <x:f>'全銘柄'!AE61</x:f>
        <x:v>3</x:v>
      </x:c>
      <x:c r="G65" s="90" t="b">
        <x:f>'全銘柄'!X61</x:f>
        <x:v>0</x:v>
      </x:c>
      <x:c r="H65" s="91" t="n">
        <x:f>'全銘柄'!P61</x:f>
        <x:v>0.4505706032304282</x:v>
      </x:c>
      <x:c r="I65" s="91" t="n">
        <x:f>'全銘柄'!R61</x:f>
        <x:v>0.0930446636948572</x:v>
      </x:c>
      <x:c r="J65" s="92" t="n">
        <x:f>'全銘柄'!S61</x:f>
        <x:v>44648</x:v>
      </x:c>
      <x:c r="K65" s="91" t="n">
        <x:f>'全銘柄'!V61</x:f>
        <x:v>0.3547</x:v>
      </x:c>
      <x:c r="L65" s="90" t="b">
        <x:f>'全銘柄'!AB61</x:f>
        <x:v>1</x:v>
      </x:c>
      <x:c r="M65" s="97" t="n">
        <x:f>'全銘柄'!AO61</x:f>
        <x:v>7281768100</x:v>
      </x:c>
      <x:c r="N65" s="94" t="n">
        <x:f>'全銘柄'!AP61</x:f>
        <x:v>1.1315244164235696</x:v>
      </x:c>
      <x:c r="O65" s="97" t="n">
        <x:f>'全銘柄'!AQ61</x:f>
        <x:v>18805388.333333332</x:v>
      </x:c>
      <x:c r="P65" s="91" t="n">
        <x:f>'全銘柄'!AR61</x:f>
        <x:v>0.5279644521743028</x:v>
      </x:c>
      <x:c r="Q65" s="91" t="n">
        <x:f>'全銘柄'!AS61</x:f>
        <x:v>-0.6527852899234862</x:v>
      </x:c>
      <x:c r="R65" s="90" t="b">
        <x:f>'全銘柄'!AT61</x:f>
        <x:v>0</x:v>
      </x:c>
      <x:c r="S65" s="96" t="str">
        <x:f>'全銘柄'!AY61</x:f>
        <x:v>既存適格性フィルター不通過: low_liquidity / 60日平均売買代金2,000万円未満 / ローカル5年最大下落率-60%以下</x:v>
      </x:c>
      <x:c r="T65" s="90" t="str">
        <x:f>'全銘柄'!AH61</x:f>
        <x:v>S100XVL7</x:v>
      </x:c>
    </x:row>
    <x:row r="66" ht="26" customHeight="1">
      <x:c r="A66" s="90" t="n">
        <x:f>'全銘柄'!A62</x:f>
        <x:v>61</x:v>
      </x:c>
      <x:c r="B66" s="90" t="str">
        <x:f>'全銘柄'!B62</x:f>
        <x:v>7409</x:v>
      </x:c>
      <x:c r="C66" s="90" t="str">
        <x:f>'全銘柄'!D62</x:f>
        <x:v>AeroEdge Co.,Ltd</x:v>
      </x:c>
      <x:c r="D66" s="90" t="str">
        <x:f>'全銘柄'!F62</x:f>
        <x:v>Transportation Equipment</x:v>
      </x:c>
      <x:c r="E66" s="90" t="n">
        <x:f>'全銘柄'!AD62</x:f>
        <x:v>2</x:v>
      </x:c>
      <x:c r="F66" s="90" t="n">
        <x:f>'全銘柄'!AE62</x:f>
        <x:v>3</x:v>
      </x:c>
      <x:c r="G66" s="90" t="b">
        <x:f>'全銘柄'!X62</x:f>
        <x:v>0</x:v>
      </x:c>
      <x:c r="H66" s="91" t="n">
        <x:f>'全銘柄'!P62</x:f>
        <x:v>0.4355278257737347</x:v>
      </x:c>
      <x:c r="I66" s="91" t="n">
        <x:f>'全銘柄'!R62</x:f>
        <x:v>0.1818777905968338</x:v>
      </x:c>
      <x:c r="J66" s="92" t="n">
        <x:f>'全銘柄'!S62</x:f>
        <x:v>45112</x:v>
      </x:c>
      <x:c r="K66" s="91" t="n">
        <x:f>'全銘柄'!V62</x:f>
        <x:v>0.187</x:v>
      </x:c>
      <x:c r="L66" s="90" t="b">
        <x:f>'全銘柄'!AB62</x:f>
        <x:v>0</x:v>
      </x:c>
      <x:c r="M66" s="97" t="n">
        <x:f>'全銘柄'!AO62</x:f>
        <x:v>11607004580</x:v>
      </x:c>
      <x:c r="N66" s="94" t="n">
        <x:f>'全銘柄'!AP62</x:f>
        <x:v>3.222130836171354</x:v>
      </x:c>
      <x:c r="O66" s="97" t="n">
        <x:f>'全銘柄'!AQ62</x:f>
        <x:v>624474100</x:v>
      </x:c>
      <x:c r="P66" s="91" t="n">
        <x:f>'全銘柄'!AR62</x:f>
        <x:v>0.696552719184611</x:v>
      </x:c>
      <x:c r="Q66" s="91" t="n">
        <x:f>'全銘柄'!AS62</x:f>
        <x:v>-0.7651917314107439</x:v>
      </x:c>
      <x:c r="R66" s="90" t="b">
        <x:f>'全銘柄'!AT62</x:f>
        <x:v>1</x:v>
      </x:c>
      <x:c r="S66" s="96" t="str">
        <x:f>'全銘柄'!AY62</x:f>
        <x:v>年率ボラティリティ60%以上 / ローカル5年最大下落率-60%以下</x:v>
      </x:c>
      <x:c r="T66" s="90" t="str">
        <x:f>'全銘柄'!AH62</x:f>
        <x:v>S100WQWW</x:v>
      </x:c>
    </x:row>
    <x:row r="67" ht="26" customHeight="1">
      <x:c r="A67" s="90" t="n">
        <x:f>'全銘柄'!A63</x:f>
        <x:v>62</x:v>
      </x:c>
      <x:c r="B67" s="90" t="str">
        <x:f>'全銘柄'!B63</x:f>
        <x:v>2767</x:v>
      </x:c>
      <x:c r="C67" s="90" t="str">
        <x:f>'全銘柄'!D63</x:f>
        <x:v>TSUBURAYA FIELDS HOLDINGS INC.</x:v>
      </x:c>
      <x:c r="D67" s="90" t="str">
        <x:f>'全銘柄'!F63</x:f>
        <x:v>Wholesale Trade</x:v>
      </x:c>
      <x:c r="E67" s="90" t="n">
        <x:f>'全銘柄'!AD63</x:f>
        <x:v>2</x:v>
      </x:c>
      <x:c r="F67" s="90" t="n">
        <x:f>'全銘柄'!AE63</x:f>
        <x:v>3</x:v>
      </x:c>
      <x:c r="G67" s="90" t="b">
        <x:f>'全銘柄'!X63</x:f>
        <x:v>0</x:v>
      </x:c>
      <x:c r="H67" s="91" t="n">
        <x:f>'全銘柄'!P63</x:f>
        <x:v>0.37970081045366255</x:v>
      </x:c>
      <x:c r="I67" s="91" t="n">
        <x:f>'全銘柄'!R63</x:f>
        <x:v>0.10879848628192999</x:v>
      </x:c>
      <x:c r="J67" s="92" t="n">
        <x:f>'全銘柄'!S63</x:f>
        <x:v>37681</x:v>
      </x:c>
      <x:c r="K67" s="91" t="n">
        <x:f>'全銘柄'!V63</x:f>
        <x:v>0.2451</x:v>
      </x:c>
      <x:c r="L67" s="90" t="b">
        <x:f>'全銘柄'!AB63</x:f>
        <x:v>1</x:v>
      </x:c>
      <x:c r="M67" s="97" t="n">
        <x:f>'全銘柄'!AO63</x:f>
        <x:v>86045350350</x:v>
      </x:c>
      <x:c r="N67" s="94" t="n">
        <x:f>'全銘柄'!AP63</x:f>
        <x:v>0.6120695566968509</x:v>
      </x:c>
      <x:c r="O67" s="97" t="n">
        <x:f>'全銘柄'!AQ63</x:f>
        <x:v>664230243.3333334</x:v>
      </x:c>
      <x:c r="P67" s="91" t="n">
        <x:f>'全銘柄'!AR63</x:f>
        <x:v>0.5653195049805154</x:v>
      </x:c>
      <x:c r="Q67" s="91" t="n">
        <x:f>'全銘柄'!AS63</x:f>
        <x:v>-0.6733533069303445</x:v>
      </x:c>
      <x:c r="R67" s="90" t="b">
        <x:f>'全銘柄'!AT63</x:f>
        <x:v>1</x:v>
      </x:c>
      <x:c r="S67" s="96" t="str">
        <x:f>'全銘柄'!AY63</x:f>
        <x:v>ローカル5年最大下落率-60%以下</x:v>
      </x:c>
      <x:c r="T67" s="90" t="str">
        <x:f>'全銘柄'!AH63</x:f>
        <x:v>S100VYA9</x:v>
      </x:c>
    </x:row>
    <x:row r="68" ht="26" customHeight="1">
      <x:c r="A68" s="90" t="n">
        <x:f>'全銘柄'!A64</x:f>
        <x:v>63</x:v>
      </x:c>
      <x:c r="B68" s="90" t="str">
        <x:f>'全銘柄'!B64</x:f>
        <x:v>5834</x:v>
      </x:c>
      <x:c r="C68" s="90" t="str">
        <x:f>'全銘柄'!D64</x:f>
        <x:v>SBI Leasing Services Co.,Ltd.</x:v>
      </x:c>
      <x:c r="D68" s="90" t="str">
        <x:f>'全銘柄'!F64</x:f>
        <x:v>Securities and Commodities Futures</x:v>
      </x:c>
      <x:c r="E68" s="90" t="n">
        <x:f>'全銘柄'!AD64</x:f>
        <x:v>2</x:v>
      </x:c>
      <x:c r="F68" s="90" t="n">
        <x:f>'全銘柄'!AE64</x:f>
        <x:v>3</x:v>
      </x:c>
      <x:c r="G68" s="90" t="b">
        <x:f>'全銘柄'!X64</x:f>
        <x:v>0</x:v>
      </x:c>
      <x:c r="H68" s="91" t="n">
        <x:f>'全銘柄'!P64</x:f>
        <x:v>0.3671549635006095</x:v>
      </x:c>
      <x:c r="I68" s="91" t="n">
        <x:f>'全銘柄'!R64</x:f>
        <x:v>0.1605114991888539</x:v>
      </x:c>
      <x:c r="J68" s="92" t="n">
        <x:f>'全銘柄'!S64</x:f>
        <x:v>44853</x:v>
      </x:c>
      <x:c r="K68" s="91" t="n">
        <x:f>'全銘柄'!V64</x:f>
        <x:v>0.6263</x:v>
      </x:c>
      <x:c r="L68" s="90" t="b">
        <x:f>'全銘柄'!AB64</x:f>
        <x:v>0</x:v>
      </x:c>
      <x:c r="M68" s="97" t="n">
        <x:f>'全銘柄'!AO64</x:f>
        <x:v>17404269200</x:v>
      </x:c>
      <x:c r="N68" s="94" t="n">
        <x:f>'全銘柄'!AP64</x:f>
        <x:v>0.41521779749976145</x:v>
      </x:c>
      <x:c r="O68" s="97" t="n">
        <x:f>'全銘柄'!AQ64</x:f>
        <x:v>266699280</x:v>
      </x:c>
      <x:c r="P68" s="91" t="n">
        <x:f>'全銘柄'!AR64</x:f>
        <x:v>0.4767513824623403</x:v>
      </x:c>
      <x:c r="Q68" s="91" t="n">
        <x:f>'全銘柄'!AS64</x:f>
        <x:v>-0.4658107637547003</x:v>
      </x:c>
      <x:c r="R68" s="90" t="b">
        <x:f>'全銘柄'!AT64</x:f>
        <x:v>1</x:v>
      </x:c>
      <x:c r="S68" s="96" t="str">
        <x:f>'全銘柄'!AY64</x:f>
        <x:v>目立つ機械的警告なし（定性確認は別途必要）</x:v>
      </x:c>
      <x:c r="T68" s="90" t="str">
        <x:f>'全銘柄'!AH64</x:f>
        <x:v>S100W2X1</x:v>
      </x:c>
    </x:row>
    <x:row r="69" ht="26" customHeight="1">
      <x:c r="A69" s="90" t="n">
        <x:f>'全銘柄'!A65</x:f>
        <x:v>64</x:v>
      </x:c>
      <x:c r="B69" s="90" t="str">
        <x:f>'全銘柄'!B65</x:f>
        <x:v>9272</x:v>
      </x:c>
      <x:c r="C69" s="90" t="str">
        <x:f>'全銘柄'!D65</x:f>
        <x:v>Boutiques,Inc.</x:v>
      </x:c>
      <x:c r="D69" s="90" t="str">
        <x:f>'全銘柄'!F65</x:f>
        <x:v>Services</x:v>
      </x:c>
      <x:c r="E69" s="90" t="n">
        <x:f>'全銘柄'!AD65</x:f>
        <x:v>2</x:v>
      </x:c>
      <x:c r="F69" s="90" t="n">
        <x:f>'全銘柄'!AE65</x:f>
        <x:v>3</x:v>
      </x:c>
      <x:c r="G69" s="90" t="b">
        <x:f>'全銘柄'!X65</x:f>
        <x:v>0</x:v>
      </x:c>
      <x:c r="H69" s="91" t="n">
        <x:f>'全銘柄'!P65</x:f>
        <x:v>0.3576886665575121</x:v>
      </x:c>
      <x:c r="I69" s="91" t="n">
        <x:f>'全銘柄'!R65</x:f>
        <x:v>0.3157240746801591</x:v>
      </x:c>
      <x:c r="J69" s="92" t="n">
        <x:f>'全銘柄'!S65</x:f>
        <x:v>43191</x:v>
      </x:c>
      <x:c r="K69" s="91" t="n">
        <x:f>'全銘柄'!V65</x:f>
        <x:v>0.4919</x:v>
      </x:c>
      <x:c r="L69" s="90" t="b">
        <x:f>'全銘柄'!AB65</x:f>
        <x:v>1</x:v>
      </x:c>
      <x:c r="M69" s="97" t="n">
        <x:f>'全銘柄'!AO65</x:f>
        <x:v>14456326500</x:v>
      </x:c>
      <x:c r="N69" s="94" t="n">
        <x:f>'全銘柄'!AP65</x:f>
        <x:v>3.329593651804138</x:v>
      </x:c>
      <x:c r="O69" s="97" t="n">
        <x:f>'全銘柄'!AQ65</x:f>
        <x:v>22806438.333333332</x:v>
      </x:c>
      <x:c r="P69" s="91" t="n">
        <x:f>'全銘柄'!AR65</x:f>
        <x:v>0.5699016810700694</x:v>
      </x:c>
      <x:c r="Q69" s="91" t="n">
        <x:f>'全銘柄'!AS65</x:f>
        <x:v>-0.6830870279146142</x:v>
      </x:c>
      <x:c r="R69" s="90" t="b">
        <x:f>'全銘柄'!AT65</x:f>
        <x:v>1</x:v>
      </x:c>
      <x:c r="S69" s="96" t="str">
        <x:f>'全銘柄'!AY65</x:f>
        <x:v>ローカル5年最大下落率-60%以下</x:v>
      </x:c>
      <x:c r="T69" s="90" t="str">
        <x:f>'全銘柄'!AH65</x:f>
        <x:v>S100W4GN</x:v>
      </x:c>
    </x:row>
    <x:row r="70" ht="26" customHeight="1">
      <x:c r="A70" s="90" t="n">
        <x:f>'全銘柄'!A66</x:f>
        <x:v>65</x:v>
      </x:c>
      <x:c r="B70" s="90" t="str">
        <x:f>'全銘柄'!B66</x:f>
        <x:v>2970</x:v>
      </x:c>
      <x:c r="C70" s="90" t="str">
        <x:f>'全銘柄'!D66</x:f>
        <x:v>GLC GROUP,INC.</x:v>
      </x:c>
      <x:c r="D70" s="90" t="str">
        <x:f>'全銘柄'!F66</x:f>
        <x:v>Real Estate</x:v>
      </x:c>
      <x:c r="E70" s="90" t="n">
        <x:f>'全銘柄'!AD66</x:f>
        <x:v>2</x:v>
      </x:c>
      <x:c r="F70" s="90" t="n">
        <x:f>'全銘柄'!AE66</x:f>
        <x:v>3</x:v>
      </x:c>
      <x:c r="G70" s="90" t="b">
        <x:f>'全銘柄'!X66</x:f>
        <x:v>0</x:v>
      </x:c>
      <x:c r="H70" s="91" t="n">
        <x:f>'全銘柄'!P66</x:f>
        <x:v>0.349436854829166</x:v>
      </x:c>
      <x:c r="I70" s="91" t="n">
        <x:f>'全銘柄'!R66</x:f>
        <x:v>0.1049989798000408</x:v>
      </x:c>
      <x:c r="J70" s="92" t="n">
        <x:f>'全銘柄'!S66</x:f>
        <x:v>43435</x:v>
      </x:c>
      <x:c r="K70" s="91" t="n">
        <x:f>'全銘柄'!V66</x:f>
        <x:v>0.6361</x:v>
      </x:c>
      <x:c r="L70" s="90" t="b">
        <x:f>'全銘柄'!AB66</x:f>
        <x:v>1</x:v>
      </x:c>
      <x:c r="M70" s="97" t="n">
        <x:f>'全銘柄'!AO66</x:f>
        <x:v>18636032400</x:v>
      </x:c>
      <x:c r="N70" s="94" t="n">
        <x:f>'全銘柄'!AP66</x:f>
        <x:v>0.7604991797592328</x:v>
      </x:c>
      <x:c r="O70" s="97" t="n">
        <x:f>'全銘柄'!AQ66</x:f>
        <x:v>37476971.666666664</x:v>
      </x:c>
      <x:c r="P70" s="91" t="n">
        <x:f>'全銘柄'!AR66</x:f>
        <x:v>0.6234269092006742</x:v>
      </x:c>
      <x:c r="Q70" s="91" t="n">
        <x:f>'全銘柄'!AS66</x:f>
        <x:v>-0.5950590762620838</x:v>
      </x:c>
      <x:c r="R70" s="90" t="b">
        <x:f>'全銘柄'!AT66</x:f>
        <x:v>0</x:v>
      </x:c>
      <x:c r="S70" s="96" t="str">
        <x:f>'全銘柄'!AY66</x:f>
        <x:v>既存適格性フィルター不通過: repeated_negative_operating_cf / 年率ボラティリティ60%以上</x:v>
      </x:c>
      <x:c r="T70" s="90" t="str">
        <x:f>'全銘柄'!AH66</x:f>
        <x:v>S100XTGG</x:v>
      </x:c>
    </x:row>
    <x:row r="71" ht="26" customHeight="1">
      <x:c r="A71" s="90" t="n">
        <x:f>'全銘柄'!A67</x:f>
        <x:v>66</x:v>
      </x:c>
      <x:c r="B71" s="90" t="str">
        <x:f>'全銘柄'!B67</x:f>
        <x:v>9219</x:v>
      </x:c>
      <x:c r="C71" s="90" t="str">
        <x:f>'全銘柄'!D67</x:f>
        <x:v>GiXo Ltd.</x:v>
      </x:c>
      <x:c r="D71" s="90" t="str">
        <x:f>'全銘柄'!F67</x:f>
        <x:v>Services</x:v>
      </x:c>
      <x:c r="E71" s="90" t="n">
        <x:f>'全銘柄'!AD67</x:f>
        <x:v>2</x:v>
      </x:c>
      <x:c r="F71" s="90" t="n">
        <x:f>'全銘柄'!AE67</x:f>
        <x:v>3</x:v>
      </x:c>
      <x:c r="G71" s="90" t="b">
        <x:f>'全銘柄'!X67</x:f>
        <x:v>0</x:v>
      </x:c>
      <x:c r="H71" s="91" t="n">
        <x:f>'全銘柄'!P67</x:f>
        <x:v>0.33701308457831813</x:v>
      </x:c>
      <x:c r="I71" s="91" t="n">
        <x:f>'全銘柄'!R67</x:f>
        <x:v>-0.03880721821451008</x:v>
      </x:c>
      <x:c r="J71" s="92" t="n">
        <x:f>'全銘柄'!S67</x:f>
        <x:v>44650</x:v>
      </x:c>
      <x:c r="K71" s="91" t="n">
        <x:f>'全銘柄'!V67</x:f>
        <x:v>0.3552</x:v>
      </x:c>
      <x:c r="L71" s="90" t="b">
        <x:f>'全銘柄'!AB67</x:f>
        <x:v>1</x:v>
      </x:c>
      <x:c r="M71" s="97" t="n">
        <x:f>'全銘柄'!AO67</x:f>
        <x:v>5098859403</x:v>
      </x:c>
      <x:c r="N71" s="94" t="n">
        <x:f>'全銘柄'!AP67</x:f>
        <x:v>2.2091633209852475</x:v>
      </x:c>
      <x:c r="O71" s="97" t="n">
        <x:f>'全銘柄'!AQ67</x:f>
        <x:v>6850618.333333333</x:v>
      </x:c>
      <x:c r="P71" s="91" t="n">
        <x:f>'全銘柄'!AR67</x:f>
        <x:v>0.5813317550339095</x:v>
      </x:c>
      <x:c r="Q71" s="91" t="n">
        <x:f>'全銘柄'!AS67</x:f>
        <x:v>-0.7413452799893272</x:v>
      </x:c>
      <x:c r="R71" s="90" t="b">
        <x:f>'全銘柄'!AT67</x:f>
        <x:v>0</x:v>
      </x:c>
      <x:c r="S71" s="96" t="str">
        <x:f>'全銘柄'!AY67</x:f>
        <x:v>既存適格性フィルター不通過: low_liquidity / 60日平均売買代金2,000万円未満 / ローカル5年最大下落率-60%以下</x:v>
      </x:c>
      <x:c r="T71" s="90" t="str">
        <x:f>'全銘柄'!AH67</x:f>
        <x:v>S100WQMM</x:v>
      </x:c>
    </x:row>
    <x:row r="72" ht="26" customHeight="1">
      <x:c r="A72" s="90" t="n">
        <x:f>'全銘柄'!A68</x:f>
        <x:v>67</x:v>
      </x:c>
      <x:c r="B72" s="90" t="str">
        <x:f>'全銘柄'!B68</x:f>
        <x:v>4414</x:v>
      </x:c>
      <x:c r="C72" s="90" t="str">
        <x:f>'全銘柄'!D68</x:f>
        <x:v>FLECT Co.,Ltd.</x:v>
      </x:c>
      <x:c r="D72" s="90" t="str">
        <x:f>'全銘柄'!F68</x:f>
        <x:v>Information &amp; Communication</x:v>
      </x:c>
      <x:c r="E72" s="90" t="n">
        <x:f>'全銘柄'!AD68</x:f>
        <x:v>2</x:v>
      </x:c>
      <x:c r="F72" s="90" t="n">
        <x:f>'全銘柄'!AE68</x:f>
        <x:v>3</x:v>
      </x:c>
      <x:c r="G72" s="90" t="b">
        <x:f>'全銘柄'!X68</x:f>
        <x:v>0</x:v>
      </x:c>
      <x:c r="H72" s="91" t="n">
        <x:f>'全銘柄'!P68</x:f>
        <x:v>0.3275066791091681</x:v>
      </x:c>
      <x:c r="I72" s="91" t="n">
        <x:f>'全銘柄'!R68</x:f>
        <x:v>0.13653126968759496</x:v>
      </x:c>
      <x:c r="J72" s="92" t="n">
        <x:f>'全銘柄'!S68</x:f>
        <x:v>44540</x:v>
      </x:c>
      <x:c r="K72" s="91" t="n">
        <x:f>'全銘柄'!V68</x:f>
        <x:v>0.592</x:v>
      </x:c>
      <x:c r="L72" s="90" t="b">
        <x:f>'全銘柄'!AB68</x:f>
        <x:v>0</x:v>
      </x:c>
      <x:c r="M72" s="97" t="n">
        <x:f>'全銘柄'!AO68</x:f>
        <x:v>6627947760</x:v>
      </x:c>
      <x:c r="N72" s="94" t="n">
        <x:f>'全銘柄'!AP68</x:f>
        <x:v>0.8337913804312602</x:v>
      </x:c>
      <x:c r="O72" s="97" t="n">
        <x:f>'全銘柄'!AQ68</x:f>
        <x:v>43919143.333333336</x:v>
      </x:c>
      <x:c r="P72" s="91" t="n">
        <x:f>'全銘柄'!AR68</x:f>
        <x:v>0.6478215280837268</x:v>
      </x:c>
      <x:c r="Q72" s="91" t="n">
        <x:f>'全銘柄'!AS68</x:f>
        <x:v>-0.7905249679897567</x:v>
      </x:c>
      <x:c r="R72" s="90" t="b">
        <x:f>'全銘柄'!AT68</x:f>
        <x:v>1</x:v>
      </x:c>
      <x:c r="S72" s="96" t="str">
        <x:f>'全銘柄'!AY68</x:f>
        <x:v>年率ボラティリティ60%以上 / ローカル5年最大下落率-60%以下</x:v>
      </x:c>
      <x:c r="T72" s="90" t="str">
        <x:f>'全銘柄'!AH68</x:f>
        <x:v>S100W10D</x:v>
      </x:c>
    </x:row>
    <x:row r="73" ht="26" customHeight="1">
      <x:c r="A73" s="90" t="n">
        <x:f>'全銘柄'!A69</x:f>
        <x:v>68</x:v>
      </x:c>
      <x:c r="B73" s="90" t="str">
        <x:f>'全銘柄'!B69</x:f>
        <x:v>9271</x:v>
      </x:c>
      <x:c r="C73" s="90" t="str">
        <x:f>'全銘柄'!D69</x:f>
        <x:v>Wagokoro co.,ltd.</x:v>
      </x:c>
      <x:c r="D73" s="90" t="str">
        <x:f>'全銘柄'!F69</x:f>
        <x:v>Retail Trade</x:v>
      </x:c>
      <x:c r="E73" s="90" t="n">
        <x:f>'全銘柄'!AD69</x:f>
        <x:v>2</x:v>
      </x:c>
      <x:c r="F73" s="90" t="n">
        <x:f>'全銘柄'!AE69</x:f>
        <x:v>3</x:v>
      </x:c>
      <x:c r="G73" s="90" t="b">
        <x:f>'全銘柄'!X69</x:f>
        <x:v>0</x:v>
      </x:c>
      <x:c r="H73" s="91" t="n">
        <x:f>'全銘柄'!P69</x:f>
        <x:v>0.3253858879582807</x:v>
      </x:c>
      <x:c r="I73" s="91" t="n">
        <x:f>'全銘柄'!R69</x:f>
        <x:v>0.20393126041726534</x:v>
      </x:c>
      <x:c r="J73" s="92" t="n">
        <x:f>'全銘柄'!S69</x:f>
        <x:v>43160</x:v>
      </x:c>
      <x:c r="K73" s="91" t="n">
        <x:f>'全銘柄'!V69</x:f>
        <x:v>0.2523</x:v>
      </x:c>
      <x:c r="L73" s="90" t="b">
        <x:f>'全銘柄'!AB69</x:f>
        <x:v>1</x:v>
      </x:c>
      <x:c r="M73" s="97" t="n">
        <x:f>'全銘柄'!AO69</x:f>
        <x:v>6440095036</x:v>
      </x:c>
      <x:c r="N73" s="94" t="n">
        <x:f>'全銘柄'!AP69</x:f>
        <x:v>2.3133854804873843</x:v>
      </x:c>
      <x:c r="O73" s="97" t="n">
        <x:f>'全銘柄'!AQ69</x:f>
        <x:v>42599123.333333336</x:v>
      </x:c>
      <x:c r="P73" s="91" t="n">
        <x:f>'全銘柄'!AR69</x:f>
        <x:v>0.6373228737382395</x:v>
      </x:c>
      <x:c r="Q73" s="91" t="n">
        <x:f>'全銘柄'!AS69</x:f>
        <x:v>-0.5676077265973254</x:v>
      </x:c>
      <x:c r="R73" s="90" t="b">
        <x:f>'全銘柄'!AT69</x:f>
        <x:v>1</x:v>
      </x:c>
      <x:c r="S73" s="96" t="str">
        <x:f>'全銘柄'!AY69</x:f>
        <x:v>年率ボラティリティ60%以上</x:v>
      </x:c>
      <x:c r="T73" s="90" t="str">
        <x:f>'全銘柄'!AH69</x:f>
        <x:v>S100XUPT</x:v>
      </x:c>
    </x:row>
    <x:row r="74" ht="26" customHeight="1">
      <x:c r="A74" s="90" t="n">
        <x:f>'全銘柄'!A70</x:f>
        <x:v>69</x:v>
      </x:c>
      <x:c r="B74" s="90" t="str">
        <x:f>'全銘柄'!B70</x:f>
        <x:v>5027</x:v>
      </x:c>
      <x:c r="C74" s="90" t="str">
        <x:f>'全銘柄'!D70</x:f>
        <x:v>AnyMind Group Inc.</x:v>
      </x:c>
      <x:c r="D74" s="90" t="str">
        <x:f>'全銘柄'!F70</x:f>
        <x:v>Information &amp; Communication</x:v>
      </x:c>
      <x:c r="E74" s="90" t="n">
        <x:f>'全銘柄'!AD70</x:f>
        <x:v>2</x:v>
      </x:c>
      <x:c r="F74" s="90" t="n">
        <x:f>'全銘柄'!AE70</x:f>
        <x:v>3</x:v>
      </x:c>
      <x:c r="G74" s="90" t="b">
        <x:f>'全銘柄'!X70</x:f>
        <x:v>0</x:v>
      </x:c>
      <x:c r="H74" s="91" t="n">
        <x:f>'全銘柄'!P70</x:f>
        <x:v>0.3134685918669764</x:v>
      </x:c>
      <x:c r="I74" s="91" t="n">
        <x:f>'全銘柄'!R70</x:f>
        <x:v>0.03137870855148342</x:v>
      </x:c>
      <x:c r="J74" s="92" t="n">
        <x:f>'全銘柄'!S70</x:f>
        <x:v>45014</x:v>
      </x:c>
      <x:c r="K74" s="91" t="n">
        <x:f>'全銘柄'!V70</x:f>
        <x:v>0.3769</x:v>
      </x:c>
      <x:c r="L74" s="90" t="b">
        <x:f>'全銘柄'!AB70</x:f>
        <x:v>1</x:v>
      </x:c>
      <x:c r="M74" s="97" t="n">
        <x:f>'全銘柄'!AO70</x:f>
        <x:v>30298294650</x:v>
      </x:c>
      <x:c r="N74" s="94" t="n">
        <x:f>'全銘柄'!AP70</x:f>
        <x:v>0.52876604973822</x:v>
      </x:c>
      <x:c r="O74" s="97" t="n">
        <x:f>'全銘柄'!AQ70</x:f>
        <x:v>191185765</x:v>
      </x:c>
      <x:c r="P74" s="91" t="n">
        <x:f>'全銘柄'!AR70</x:f>
        <x:v>0.6153229999622768</x:v>
      </x:c>
      <x:c r="Q74" s="91" t="n">
        <x:f>'全銘柄'!AS70</x:f>
        <x:v>-0.7465441215879322</x:v>
      </x:c>
      <x:c r="R74" s="90" t="b">
        <x:f>'全銘柄'!AT70</x:f>
        <x:v>0</x:v>
      </x:c>
      <x:c r="S74" s="96" t="str">
        <x:f>'全銘柄'!AY70</x:f>
        <x:v>既存適格性フィルター不通過: missing_financial_data / 年率ボラティリティ60%以上 / ローカル5年最大下落率-60%以下</x:v>
      </x:c>
      <x:c r="T74" s="90" t="str">
        <x:f>'全銘柄'!AH70</x:f>
        <x:v>S100XUHG</x:v>
      </x:c>
    </x:row>
    <x:row r="75" ht="26" customHeight="1">
      <x:c r="A75" s="90" t="n">
        <x:f>'全銘柄'!A71</x:f>
        <x:v>70</x:v>
      </x:c>
      <x:c r="B75" s="90" t="str">
        <x:f>'全銘柄'!B71</x:f>
        <x:v>8927</x:v>
      </x:c>
      <x:c r="C75" s="90" t="str">
        <x:f>'全銘柄'!D71</x:f>
        <x:v>MEIHO ENTERPRISE CO.,LTD.</x:v>
      </x:c>
      <x:c r="D75" s="90" t="str">
        <x:f>'全銘柄'!F71</x:f>
        <x:v>Real Estate</x:v>
      </x:c>
      <x:c r="E75" s="90" t="n">
        <x:f>'全銘柄'!AD71</x:f>
        <x:v>2</x:v>
      </x:c>
      <x:c r="F75" s="90" t="n">
        <x:f>'全銘柄'!AE71</x:f>
        <x:v>3</x:v>
      </x:c>
      <x:c r="G75" s="90" t="b">
        <x:f>'全銘柄'!X71</x:f>
        <x:v>0</x:v>
      </x:c>
      <x:c r="H75" s="91" t="n">
        <x:f>'全銘柄'!P71</x:f>
        <x:v>0.30795452060585227</x:v>
      </x:c>
      <x:c r="I75" s="91" t="n">
        <x:f>'全銘柄'!R71</x:f>
        <x:v>0.11322486908186885</x:v>
      </x:c>
      <x:c r="J75" s="92" t="n">
        <x:f>'全銘柄'!S71</x:f>
        <x:v>38322</x:v>
      </x:c>
      <x:c r="K75" s="91" t="n">
        <x:f>'全銘柄'!V71</x:f>
        <x:v>0.4482</x:v>
      </x:c>
      <x:c r="L75" s="90" t="b">
        <x:f>'全銘柄'!AB71</x:f>
        <x:v>1</x:v>
      </x:c>
      <x:c r="M75" s="97" t="n">
        <x:f>'全銘柄'!AO71</x:f>
        <x:v>12386976000</x:v>
      </x:c>
      <x:c r="N75" s="94" t="n">
        <x:f>'全銘柄'!AP71</x:f>
        <x:v>0.4157193848777594</x:v>
      </x:c>
      <x:c r="O75" s="97" t="n">
        <x:f>'全銘柄'!AQ71</x:f>
        <x:v>95280250</x:v>
      </x:c>
      <x:c r="P75" s="91" t="n">
        <x:f>'全銘柄'!AR71</x:f>
        <x:v>0.3613338870512275</x:v>
      </x:c>
      <x:c r="Q75" s="91" t="n">
        <x:f>'全銘柄'!AS71</x:f>
        <x:v>-0.3982790668667911</x:v>
      </x:c>
      <x:c r="R75" s="90" t="b">
        <x:f>'全銘柄'!AT71</x:f>
        <x:v>0</x:v>
      </x:c>
      <x:c r="S75" s="96" t="str">
        <x:f>'全銘柄'!AY71</x:f>
        <x:v>既存適格性フィルター不通過: repeated_negative_operating_cf</x:v>
      </x:c>
      <x:c r="T75" s="90" t="str">
        <x:f>'全銘柄'!AH71</x:f>
        <x:v>S100WXQ6</x:v>
      </x:c>
    </x:row>
    <x:row r="76" ht="26" customHeight="1">
      <x:c r="A76" s="90" t="n">
        <x:f>'全銘柄'!A72</x:f>
        <x:v>71</x:v>
      </x:c>
      <x:c r="B76" s="90" t="str">
        <x:f>'全銘柄'!B72</x:f>
        <x:v>4680</x:v>
      </x:c>
      <x:c r="C76" s="90" t="str">
        <x:f>'全銘柄'!D72</x:f>
        <x:v>ROUND ONE Corporation</x:v>
      </x:c>
      <x:c r="D76" s="90" t="str">
        <x:f>'全銘柄'!F72</x:f>
        <x:v>Services</x:v>
      </x:c>
      <x:c r="E76" s="90" t="n">
        <x:f>'全銘柄'!AD72</x:f>
        <x:v>2</x:v>
      </x:c>
      <x:c r="F76" s="90" t="n">
        <x:f>'全銘柄'!AE72</x:f>
        <x:v>3</x:v>
      </x:c>
      <x:c r="G76" s="90" t="b">
        <x:f>'全銘柄'!X72</x:f>
        <x:v>0</x:v>
      </x:c>
      <x:c r="H76" s="91" t="n">
        <x:f>'全銘柄'!P72</x:f>
        <x:v>0.3054329459612972</x:v>
      </x:c>
      <x:c r="I76" s="91" t="n">
        <x:f>'全銘柄'!R72</x:f>
        <x:v>0.1482008618693415</x:v>
      </x:c>
      <x:c r="J76" s="92" t="n">
        <x:f>'全銘柄'!S72</x:f>
        <x:v>35643</x:v>
      </x:c>
      <x:c r="K76" s="91" t="n">
        <x:f>'全銘柄'!V72</x:f>
        <x:v>0.2277</x:v>
      </x:c>
      <x:c r="L76" s="90" t="b">
        <x:f>'全銘柄'!AB72</x:f>
        <x:v>1</x:v>
      </x:c>
      <x:c r="M76" s="97" t="n">
        <x:f>'全銘柄'!AO72</x:f>
        <x:v>235707319458</x:v>
      </x:c>
      <x:c r="N76" s="94" t="n">
        <x:f>'全銘柄'!AP72</x:f>
        <x:v>1.3312510629797183</x:v>
      </x:c>
      <x:c r="O76" s="97" t="n">
        <x:f>'全銘柄'!AQ72</x:f>
        <x:v>2192292031.963196</x:v>
      </x:c>
      <x:c r="P76" s="91" t="n">
        <x:f>'全銘柄'!AR72</x:f>
        <x:v>0.4483534883382175</x:v>
      </x:c>
      <x:c r="Q76" s="91" t="n">
        <x:f>'全銘柄'!AS72</x:f>
        <x:v>-0.5064891172046034</x:v>
      </x:c>
      <x:c r="R76" s="90" t="b">
        <x:f>'全銘柄'!AT72</x:f>
        <x:v>0</x:v>
      </x:c>
      <x:c r="S76" s="96" t="str">
        <x:f>'全銘柄'!AY72</x:f>
        <x:v>既存適格性フィルター不通過: other_data_quality_issue</x:v>
      </x:c>
      <x:c r="T76" s="90" t="str">
        <x:f>'全銘柄'!AH72</x:f>
        <x:v>S100W81W</x:v>
      </x:c>
    </x:row>
    <x:row r="77" ht="26" customHeight="1">
      <x:c r="A77" s="90" t="n">
        <x:f>'全銘柄'!A73</x:f>
        <x:v>72</x:v>
      </x:c>
      <x:c r="B77" s="90" t="str">
        <x:f>'全銘柄'!B73</x:f>
        <x:v>9560</x:v>
      </x:c>
      <x:c r="C77" s="90" t="str">
        <x:f>'全銘柄'!D73</x:f>
        <x:v>PROGRIT Inc.</x:v>
      </x:c>
      <x:c r="D77" s="90" t="str">
        <x:f>'全銘柄'!F73</x:f>
        <x:v>Services</x:v>
      </x:c>
      <x:c r="E77" s="90" t="n">
        <x:f>'全銘柄'!AD73</x:f>
        <x:v>2</x:v>
      </x:c>
      <x:c r="F77" s="90" t="n">
        <x:f>'全銘柄'!AE73</x:f>
        <x:v>3</x:v>
      </x:c>
      <x:c r="G77" s="90" t="b">
        <x:f>'全銘柄'!X73</x:f>
        <x:v>0</x:v>
      </x:c>
      <x:c r="H77" s="91" t="n">
        <x:f>'全銘柄'!P73</x:f>
        <x:v>0.30509869423519254</x:v>
      </x:c>
      <x:c r="I77" s="91" t="n">
        <x:f>'全銘柄'!R73</x:f>
        <x:v>0.20930249147718474</x:v>
      </x:c>
      <x:c r="J77" s="92" t="n">
        <x:f>'全銘柄'!S73</x:f>
        <x:v>44833</x:v>
      </x:c>
      <x:c r="K77" s="91" t="n">
        <x:f>'全銘柄'!V73</x:f>
        <x:v>0.2074</x:v>
      </x:c>
      <x:c r="L77" s="90" t="b">
        <x:f>'全銘柄'!AB73</x:f>
        <x:v>0</x:v>
      </x:c>
      <x:c r="M77" s="97" t="n">
        <x:f>'全銘柄'!AO73</x:f>
        <x:v>8595961034</x:v>
      </x:c>
      <x:c r="N77" s="94" t="n">
        <x:f>'全銘柄'!AP73</x:f>
        <x:v>1.495596362879673</x:v>
      </x:c>
      <x:c r="O77" s="97" t="n">
        <x:f>'全銘柄'!AQ73</x:f>
        <x:v>59027856.666666664</x:v>
      </x:c>
      <x:c r="P77" s="91" t="n">
        <x:f>'全銘柄'!AR73</x:f>
        <x:v>0.6715233783393234</x:v>
      </x:c>
      <x:c r="Q77" s="91" t="n">
        <x:f>'全銘柄'!AS73</x:f>
        <x:v>-0.7104759343937039</x:v>
      </x:c>
      <x:c r="R77" s="90" t="b">
        <x:f>'全銘柄'!AT73</x:f>
        <x:v>1</x:v>
      </x:c>
      <x:c r="S77" s="96" t="str">
        <x:f>'全銘柄'!AY73</x:f>
        <x:v>年率ボラティリティ60%以上 / ローカル5年最大下落率-60%以下</x:v>
      </x:c>
      <x:c r="T77" s="90" t="str">
        <x:f>'全銘柄'!AH73</x:f>
        <x:v>S100X76V</x:v>
      </x:c>
    </x:row>
    <x:row r="78" ht="26" customHeight="1">
      <x:c r="A78" s="90" t="n">
        <x:f>'全銘柄'!A74</x:f>
        <x:v>73</x:v>
      </x:c>
      <x:c r="B78" s="90" t="str">
        <x:f>'全銘柄'!B74</x:f>
        <x:v>5246</x:v>
      </x:c>
      <x:c r="C78" s="90" t="str">
        <x:f>'全銘柄'!D74</x:f>
        <x:v>ELEMENTS,Inc.</x:v>
      </x:c>
      <x:c r="D78" s="90" t="str">
        <x:f>'全銘柄'!F74</x:f>
        <x:v>Information &amp; Communication</x:v>
      </x:c>
      <x:c r="E78" s="90" t="n">
        <x:f>'全銘柄'!AD74</x:f>
        <x:v>2</x:v>
      </x:c>
      <x:c r="F78" s="90" t="n">
        <x:f>'全銘柄'!AE74</x:f>
        <x:v>3</x:v>
      </x:c>
      <x:c r="G78" s="90" t="b">
        <x:f>'全銘柄'!X74</x:f>
        <x:v>0</x:v>
      </x:c>
      <x:c r="H78" s="91" t="n">
        <x:f>'全銘柄'!P74</x:f>
        <x:v>0.30041402618110724</x:v>
      </x:c>
      <x:c r="I78" s="91" t="n">
        <x:f>'全銘柄'!R74</x:f>
        <x:v>-0.055278513172406854</x:v>
      </x:c>
      <x:c r="J78" s="92" t="n">
        <x:f>'全銘柄'!S74</x:f>
        <x:v>44922</x:v>
      </x:c>
      <x:c r="K78" s="91" t="n">
        <x:f>'全銘柄'!V74</x:f>
        <x:v>0.2434</x:v>
      </x:c>
      <x:c r="L78" s="90" t="b">
        <x:f>'全銘柄'!AB74</x:f>
        <x:v>1</x:v>
      </x:c>
      <x:c r="M78" s="97" t="n">
        <x:f>'全銘柄'!AO74</x:f>
        <x:v>16540219540</x:v>
      </x:c>
      <x:c r="N78" s="94" t="n">
        <x:f>'全銘柄'!AP74</x:f>
        <x:v>4.246404093130057</x:v>
      </x:c>
      <x:c r="O78" s="97" t="n">
        <x:f>'全銘柄'!AQ74</x:f>
        <x:v>383262906.6666667</x:v>
      </x:c>
      <x:c r="P78" s="91" t="n">
        <x:f>'全銘柄'!AR74</x:f>
        <x:v>0.8738032683806712</x:v>
      </x:c>
      <x:c r="Q78" s="91" t="n">
        <x:f>'全銘柄'!AS74</x:f>
        <x:v>-0.8045148895292988</x:v>
      </x:c>
      <x:c r="R78" s="90" t="b">
        <x:f>'全銘柄'!AT74</x:f>
        <x:v>0</x:v>
      </x:c>
      <x:c r="S78" s="96" t="str">
        <x:f>'全銘柄'!AY74</x:f>
        <x:v>既存適格性フィルター不通過: repeated_operating_loss;repeated_negative_operating_cf / 年率ボラティリティ60%以上 / ローカル5年最大下落率-60%以下</x:v>
      </x:c>
      <x:c r="T78" s="90" t="str">
        <x:f>'全銘柄'!AH74</x:f>
        <x:v>S100XMUN</x:v>
      </x:c>
    </x:row>
    <x:row r="79" ht="26" customHeight="1">
      <x:c r="A79" s="90" t="n">
        <x:f>'全銘柄'!A75</x:f>
        <x:v>74</x:v>
      </x:c>
      <x:c r="B79" s="90" t="str">
        <x:f>'全銘柄'!B75</x:f>
        <x:v>5574</x:v>
      </x:c>
      <x:c r="C79" s="90" t="str">
        <x:f>'全銘柄'!D75</x:f>
        <x:v>ABEJA,Inc.</x:v>
      </x:c>
      <x:c r="D79" s="90" t="str">
        <x:f>'全銘柄'!F75</x:f>
        <x:v>Information &amp; Communication</x:v>
      </x:c>
      <x:c r="E79" s="90" t="n">
        <x:f>'全銘柄'!AD75</x:f>
        <x:v>2</x:v>
      </x:c>
      <x:c r="F79" s="90" t="n">
        <x:f>'全銘柄'!AE75</x:f>
        <x:v>3</x:v>
      </x:c>
      <x:c r="G79" s="90" t="b">
        <x:f>'全銘柄'!X75</x:f>
        <x:v>0</x:v>
      </x:c>
      <x:c r="H79" s="91" t="n">
        <x:f>'全銘柄'!P75</x:f>
        <x:v>0.29897509148484014</x:v>
      </x:c>
      <x:c r="I79" s="91" t="n">
        <x:f>'全銘柄'!R75</x:f>
        <x:v>0.12436126533960282</x:v>
      </x:c>
      <x:c r="J79" s="92" t="n">
        <x:f>'全銘柄'!S75</x:f>
        <x:v>45091</x:v>
      </x:c>
      <x:c r="K79" s="91" t="n">
        <x:f>'全銘柄'!V75</x:f>
        <x:v>0.1734</x:v>
      </x:c>
      <x:c r="L79" s="90" t="b">
        <x:f>'全銘柄'!AB75</x:f>
        <x:v>0</x:v>
      </x:c>
      <x:c r="M79" s="97" t="n">
        <x:f>'全銘柄'!AO75</x:f>
        <x:v>21843633900</x:v>
      </x:c>
      <x:c r="N79" s="94" t="n">
        <x:f>'全銘柄'!AP75</x:f>
        <x:v>6.092368792514327</x:v>
      </x:c>
      <x:c r="O79" s="97" t="n">
        <x:f>'全銘柄'!AQ75</x:f>
        <x:v>333634070</x:v>
      </x:c>
      <x:c r="P79" s="91" t="n">
        <x:f>'全銘柄'!AR75</x:f>
        <x:v>0.7786519604388086</x:v>
      </x:c>
      <x:c r="Q79" s="91" t="n">
        <x:f>'全銘柄'!AS75</x:f>
        <x:v>-0.8344086021505377</x:v>
      </x:c>
      <x:c r="R79" s="90" t="b">
        <x:f>'全銘柄'!AT75</x:f>
        <x:v>1</x:v>
      </x:c>
      <x:c r="S79" s="96" t="str">
        <x:f>'全銘柄'!AY75</x:f>
        <x:v>年率ボラティリティ60%以上 / ローカル5年最大下落率-60%以下</x:v>
      </x:c>
      <x:c r="T79" s="90" t="str">
        <x:f>'全銘柄'!AH75</x:f>
        <x:v>S100X6IA</x:v>
      </x:c>
    </x:row>
    <x:row r="80" ht="26" customHeight="1">
      <x:c r="A80" s="90" t="n">
        <x:f>'全銘柄'!A76</x:f>
        <x:v>75</x:v>
      </x:c>
      <x:c r="B80" s="90" t="str">
        <x:f>'全銘柄'!B76</x:f>
        <x:v>9158</x:v>
      </x:c>
      <x:c r="C80" s="90" t="str">
        <x:f>'全銘柄'!D76</x:f>
        <x:v>CUC Inc.</x:v>
      </x:c>
      <x:c r="D80" s="90" t="str">
        <x:f>'全銘柄'!F76</x:f>
        <x:v>Services</x:v>
      </x:c>
      <x:c r="E80" s="90" t="n">
        <x:f>'全銘柄'!AD76</x:f>
        <x:v>2</x:v>
      </x:c>
      <x:c r="F80" s="90" t="n">
        <x:f>'全銘柄'!AE76</x:f>
        <x:v>3</x:v>
      </x:c>
      <x:c r="G80" s="90" t="b">
        <x:f>'全銘柄'!X76</x:f>
        <x:v>0</x:v>
      </x:c>
      <x:c r="H80" s="91" t="n">
        <x:f>'全銘柄'!P76</x:f>
        <x:v>0.29735100916782864</x:v>
      </x:c>
      <x:c r="I80" s="91" t="n">
        <x:f>'全銘柄'!R76</x:f>
        <x:v>0.11357694024615778</x:v>
      </x:c>
      <x:c r="J80" s="92" t="n">
        <x:f>'全銘柄'!S76</x:f>
        <x:v>45098</x:v>
      </x:c>
      <x:c r="K80" s="91" t="n">
        <x:f>'全銘柄'!V76</x:f>
        <x:v>0.6345</x:v>
      </x:c>
      <x:c r="L80" s="90" t="b">
        <x:f>'全銘柄'!AB76</x:f>
        <x:v>0</x:v>
      </x:c>
      <x:c r="M80" s="97" t="n">
        <x:f>'全銘柄'!AO76</x:f>
        <x:v>23921366400</x:v>
      </x:c>
      <x:c r="N80" s="94" t="n">
        <x:f>'全銘柄'!AP76</x:f>
        <x:v>0.508500019131433</x:v>
      </x:c>
      <x:c r="O80" s="97" t="n">
        <x:f>'全銘柄'!AQ76</x:f>
        <x:v>138044661.66666666</x:v>
      </x:c>
      <x:c r="P80" s="91" t="n">
        <x:f>'全銘柄'!AR76</x:f>
        <x:v>0.6360082642896968</x:v>
      </x:c>
      <x:c r="Q80" s="91" t="n">
        <x:f>'全銘柄'!AS76</x:f>
        <x:v>-0.8471739130434782</x:v>
      </x:c>
      <x:c r="R80" s="90" t="b">
        <x:f>'全銘柄'!AT76</x:f>
        <x:v>0</x:v>
      </x:c>
      <x:c r="S80" s="96" t="str">
        <x:f>'全銘柄'!AY76</x:f>
        <x:v>既存適格性フィルター不通過: missing_financial_data / 年率ボラティリティ60%以上 / ローカル5年最大下落率-60%以下</x:v>
      </x:c>
      <x:c r="T80" s="90" t="str">
        <x:f>'全銘柄'!AH76</x:f>
        <x:v>S100W87M</x:v>
      </x:c>
    </x:row>
    <x:row r="81" ht="26" customHeight="1">
      <x:c r="A81" s="90" t="n">
        <x:f>'全銘柄'!A77</x:f>
        <x:v>76</x:v>
      </x:c>
      <x:c r="B81" s="90" t="str">
        <x:f>'全銘柄'!B77</x:f>
        <x:v>3697</x:v>
      </x:c>
      <x:c r="C81" s="90" t="str">
        <x:f>'全銘柄'!D77</x:f>
        <x:v>SHIFT Inc.</x:v>
      </x:c>
      <x:c r="D81" s="90" t="str">
        <x:f>'全銘柄'!F77</x:f>
        <x:v>Information &amp; Communication</x:v>
      </x:c>
      <x:c r="E81" s="90" t="n">
        <x:f>'全銘柄'!AD77</x:f>
        <x:v>2</x:v>
      </x:c>
      <x:c r="F81" s="90" t="n">
        <x:f>'全銘柄'!AE77</x:f>
        <x:v>3</x:v>
      </x:c>
      <x:c r="G81" s="90" t="b">
        <x:f>'全銘柄'!X77</x:f>
        <x:v>0</x:v>
      </x:c>
      <x:c r="H81" s="91" t="n">
        <x:f>'全銘柄'!P77</x:f>
        <x:v>0.2960915110857967</x:v>
      </x:c>
      <x:c r="I81" s="91" t="n">
        <x:f>'全銘柄'!R77</x:f>
        <x:v>0.12038299478504687</x:v>
      </x:c>
      <x:c r="J81" s="92" t="n">
        <x:f>'全銘柄'!S77</x:f>
        <x:v>41944</x:v>
      </x:c>
      <x:c r="K81" s="91" t="n">
        <x:f>'全銘柄'!V77</x:f>
        <x:v>0.3062</x:v>
      </x:c>
      <x:c r="L81" s="90" t="b">
        <x:f>'全銘柄'!AB77</x:f>
        <x:v>1</x:v>
      </x:c>
      <x:c r="M81" s="97" t="n">
        <x:f>'全銘柄'!AO77</x:f>
        <x:v>193859648078.1952</x:v>
      </x:c>
      <x:c r="N81" s="94" t="n">
        <x:f>'全銘柄'!AP77</x:f>
        <x:v>1.4933072052488094</x:v>
      </x:c>
      <x:c r="O81" s="97" t="n">
        <x:f>'全銘柄'!AQ77</x:f>
        <x:v>5806373240.805766</x:v>
      </x:c>
      <x:c r="P81" s="91" t="n">
        <x:f>'全銘柄'!AR77</x:f>
        <x:v>0.5612108349529885</x:v>
      </x:c>
      <x:c r="Q81" s="91" t="n">
        <x:f>'全銘柄'!AS77</x:f>
        <x:v>-0.7559166717529296</x:v>
      </x:c>
      <x:c r="R81" s="90" t="b">
        <x:f>'全銘柄'!AT77</x:f>
        <x:v>1</x:v>
      </x:c>
      <x:c r="S81" s="96" t="str">
        <x:f>'全銘柄'!AY77</x:f>
        <x:v>ローカル5年最大下落率-60%以下</x:v>
      </x:c>
      <x:c r="T81" s="90" t="str">
        <x:f>'全銘柄'!AH77</x:f>
        <x:v>S100X63F</x:v>
      </x:c>
    </x:row>
    <x:row r="82" ht="26" customHeight="1">
      <x:c r="A82" s="90" t="n">
        <x:f>'全銘柄'!A78</x:f>
        <x:v>77</x:v>
      </x:c>
      <x:c r="B82" s="90" t="str">
        <x:f>'全銘柄'!B78</x:f>
        <x:v>7089</x:v>
      </x:c>
      <x:c r="C82" s="90" t="str">
        <x:f>'全銘柄'!D78</x:f>
        <x:v>for Startups,Inc.</x:v>
      </x:c>
      <x:c r="D82" s="90" t="str">
        <x:f>'全銘柄'!F78</x:f>
        <x:v>Services</x:v>
      </x:c>
      <x:c r="E82" s="90" t="n">
        <x:f>'全銘柄'!AD78</x:f>
        <x:v>2</x:v>
      </x:c>
      <x:c r="F82" s="90" t="n">
        <x:f>'全銘柄'!AE78</x:f>
        <x:v>3</x:v>
      </x:c>
      <x:c r="G82" s="90" t="b">
        <x:f>'全銘柄'!X78</x:f>
        <x:v>0</x:v>
      </x:c>
      <x:c r="H82" s="91" t="n">
        <x:f>'全銘柄'!P78</x:f>
        <x:v>0.29417595318929846</x:v>
      </x:c>
      <x:c r="I82" s="91" t="n">
        <x:f>'全銘柄'!R78</x:f>
        <x:v>0.12261159826277186</x:v>
      </x:c>
      <x:c r="J82" s="92" t="n">
        <x:f>'全銘柄'!S78</x:f>
        <x:v>43891</x:v>
      </x:c>
      <x:c r="K82" s="91" t="n">
        <x:f>'全銘柄'!V78</x:f>
        <x:v>0.0955</x:v>
      </x:c>
      <x:c r="L82" s="90" t="b">
        <x:f>'全銘柄'!AB78</x:f>
        <x:v>1</x:v>
      </x:c>
      <x:c r="M82" s="97" t="n">
        <x:f>'全銘柄'!AO78</x:f>
        <x:v>5058492200</x:v>
      </x:c>
      <x:c r="N82" s="94" t="n">
        <x:f>'全銘柄'!AP78</x:f>
        <x:v>1.4161920682483284</x:v>
      </x:c>
      <x:c r="O82" s="97" t="n">
        <x:f>'全銘柄'!AQ78</x:f>
        <x:v>49235625</x:v>
      </x:c>
      <x:c r="P82" s="91" t="n">
        <x:f>'全銘柄'!AR78</x:f>
        <x:v>0.6647042726368002</x:v>
      </x:c>
      <x:c r="Q82" s="91" t="n">
        <x:f>'全銘柄'!AS78</x:f>
        <x:v>-0.867572156196944</x:v>
      </x:c>
      <x:c r="R82" s="90" t="b">
        <x:f>'全銘柄'!AT78</x:f>
        <x:v>1</x:v>
      </x:c>
      <x:c r="S82" s="96" t="str">
        <x:f>'全銘柄'!AY78</x:f>
        <x:v>年率ボラティリティ60%以上 / ローカル5年最大下落率-60%以下</x:v>
      </x:c>
      <x:c r="T82" s="90" t="str">
        <x:f>'全銘柄'!AH78</x:f>
        <x:v>S100W265</x:v>
      </x:c>
    </x:row>
    <x:row r="83" ht="26" customHeight="1">
      <x:c r="A83" s="90" t="n">
        <x:f>'全銘柄'!A79</x:f>
        <x:v>78</x:v>
      </x:c>
      <x:c r="B83" s="90" t="str">
        <x:f>'全銘柄'!B79</x:f>
        <x:v>4194</x:v>
      </x:c>
      <x:c r="C83" s="90" t="str">
        <x:f>'全銘柄'!D79</x:f>
        <x:v>Visional,Inc.</x:v>
      </x:c>
      <x:c r="D83" s="90" t="str">
        <x:f>'全銘柄'!F79</x:f>
        <x:v>Information &amp; Communication</x:v>
      </x:c>
      <x:c r="E83" s="90" t="n">
        <x:f>'全銘柄'!AD79</x:f>
        <x:v>2</x:v>
      </x:c>
      <x:c r="F83" s="90" t="n">
        <x:f>'全銘柄'!AE79</x:f>
        <x:v>3</x:v>
      </x:c>
      <x:c r="G83" s="90" t="b">
        <x:f>'全銘柄'!X79</x:f>
        <x:v>0</x:v>
      </x:c>
      <x:c r="H83" s="91" t="n">
        <x:f>'全銘柄'!P79</x:f>
        <x:v>0.29278967161760594</x:v>
      </x:c>
      <x:c r="I83" s="91" t="n">
        <x:f>'全銘柄'!R79</x:f>
        <x:v>0.26748668305036116</x:v>
      </x:c>
      <x:c r="J83" s="92" t="n">
        <x:f>'全銘柄'!S79</x:f>
        <x:v>44287</x:v>
      </x:c>
      <x:c r="K83" s="91" t="n">
        <x:f>'全銘柄'!V79</x:f>
        <x:v>0.3494</x:v>
      </x:c>
      <x:c r="L83" s="90" t="b">
        <x:f>'全銘柄'!AB79</x:f>
        <x:v>1</x:v>
      </x:c>
      <x:c r="M83" s="97" t="n">
        <x:f>'全銘柄'!AO79</x:f>
        <x:v>331562919900</x:v>
      </x:c>
      <x:c r="N83" s="94" t="n">
        <x:f>'全銘柄'!AP79</x:f>
        <x:v>4.136212371352653</x:v>
      </x:c>
      <x:c r="O83" s="97" t="n">
        <x:f>'全銘柄'!AQ79</x:f>
        <x:v>2253251585</x:v>
      </x:c>
      <x:c r="P83" s="91" t="n">
        <x:f>'全銘柄'!AR79</x:f>
        <x:v>0.4824411900082422</x:v>
      </x:c>
      <x:c r="Q83" s="91" t="n">
        <x:f>'全銘柄'!AS79</x:f>
        <x:v>-0.5032437442075997</x:v>
      </x:c>
      <x:c r="R83" s="90" t="b">
        <x:f>'全銘柄'!AT79</x:f>
        <x:v>1</x:v>
      </x:c>
      <x:c r="S83" s="96" t="str">
        <x:f>'全銘柄'!AY79</x:f>
        <x:v>目立つ機械的警告なし（定性確認は別途必要）</x:v>
      </x:c>
      <x:c r="T83" s="90" t="str">
        <x:f>'全銘柄'!AH79</x:f>
        <x:v>S100WW0V</x:v>
      </x:c>
    </x:row>
    <x:row r="84" ht="26" customHeight="1">
      <x:c r="A84" s="90" t="n">
        <x:f>'全銘柄'!A80</x:f>
        <x:v>79</x:v>
      </x:c>
      <x:c r="B84" s="90" t="str">
        <x:f>'全銘柄'!B80</x:f>
        <x:v>9556</x:v>
      </x:c>
      <x:c r="C84" s="90" t="str">
        <x:f>'全銘柄'!D80</x:f>
        <x:v>INTLOOP Inc.</x:v>
      </x:c>
      <x:c r="D84" s="90" t="str">
        <x:f>'全銘柄'!F80</x:f>
        <x:v>Services</x:v>
      </x:c>
      <x:c r="E84" s="90" t="n">
        <x:f>'全銘柄'!AD80</x:f>
        <x:v>2</x:v>
      </x:c>
      <x:c r="F84" s="90" t="n">
        <x:f>'全銘柄'!AE80</x:f>
        <x:v>3</x:v>
      </x:c>
      <x:c r="G84" s="90" t="b">
        <x:f>'全銘柄'!X80</x:f>
        <x:v>0</x:v>
      </x:c>
      <x:c r="H84" s="91" t="n">
        <x:f>'全銘柄'!P80</x:f>
        <x:v>0.28887520024260027</x:v>
      </x:c>
      <x:c r="I84" s="91" t="n">
        <x:f>'全銘柄'!R80</x:f>
        <x:v>0.06737281867067768</x:v>
      </x:c>
      <x:c r="J84" s="92" t="n">
        <x:f>'全銘柄'!S80</x:f>
        <x:v>44750</x:v>
      </x:c>
      <x:c r="K84" s="91" t="n">
        <x:f>'全銘柄'!V80</x:f>
        <x:v>0.4966</x:v>
      </x:c>
      <x:c r="L84" s="90" t="b">
        <x:f>'全銘柄'!AB80</x:f>
        <x:v>1</x:v>
      </x:c>
      <x:c r="M84" s="97" t="n">
        <x:f>'全銘柄'!AO80</x:f>
        <x:v>8394772210</x:v>
      </x:c>
      <x:c r="N84" s="94" t="n">
        <x:f>'全銘柄'!AP80</x:f>
        <x:v>0.3288927703685548</x:v>
      </x:c>
      <x:c r="O84" s="97" t="n">
        <x:f>'全銘柄'!AQ80</x:f>
        <x:v>228855426.66666663</x:v>
      </x:c>
      <x:c r="P84" s="91" t="n">
        <x:f>'全銘柄'!AR80</x:f>
        <x:v>0.6564857444955369</x:v>
      </x:c>
      <x:c r="Q84" s="91" t="n">
        <x:f>'全銘柄'!AS80</x:f>
        <x:v>-0.7224489795918367</x:v>
      </x:c>
      <x:c r="R84" s="90" t="b">
        <x:f>'全銘柄'!AT80</x:f>
        <x:v>1</x:v>
      </x:c>
      <x:c r="S84" s="96" t="str">
        <x:f>'全銘柄'!AY80</x:f>
        <x:v>年率ボラティリティ60%以上 / ローカル5年最大下落率-60%以下</x:v>
      </x:c>
      <x:c r="T84" s="90" t="str">
        <x:f>'全銘柄'!AH80</x:f>
        <x:v>S100WX3D</x:v>
      </x:c>
    </x:row>
    <x:row r="85" ht="26" customHeight="1">
      <x:c r="A85" s="90" t="n">
        <x:f>'全銘柄'!A81</x:f>
        <x:v>80</x:v>
      </x:c>
      <x:c r="B85" s="90" t="str">
        <x:f>'全銘柄'!B81</x:f>
        <x:v>2936</x:v>
      </x:c>
      <x:c r="C85" s="90" t="str">
        <x:f>'全銘柄'!D81</x:f>
        <x:v>BASE FOOD,Inc.</x:v>
      </x:c>
      <x:c r="D85" s="90" t="str">
        <x:f>'全銘柄'!F81</x:f>
        <x:v>Foods</x:v>
      </x:c>
      <x:c r="E85" s="90" t="n">
        <x:f>'全銘柄'!AD81</x:f>
        <x:v>2</x:v>
      </x:c>
      <x:c r="F85" s="90" t="n">
        <x:f>'全銘柄'!AE81</x:f>
        <x:v>3</x:v>
      </x:c>
      <x:c r="G85" s="90" t="b">
        <x:f>'全銘柄'!X81</x:f>
        <x:v>0</x:v>
      </x:c>
      <x:c r="H85" s="91" t="n">
        <x:f>'全銘柄'!P81</x:f>
        <x:v>0.28650851797235655</x:v>
      </x:c>
      <x:c r="I85" s="91" t="n">
        <x:f>'全銘柄'!R81</x:f>
        <x:v>0.014312973205031478</x:v>
      </x:c>
      <x:c r="J85" s="92" t="n">
        <x:f>'全銘柄'!S81</x:f>
        <x:v>44880</x:v>
      </x:c>
      <x:c r="K85" s="91" t="n">
        <x:f>'全銘柄'!V81</x:f>
        <x:v>0.3261</x:v>
      </x:c>
      <x:c r="L85" s="90" t="b">
        <x:f>'全銘柄'!AB81</x:f>
        <x:v>1</x:v>
      </x:c>
      <x:c r="M85" s="97" t="n">
        <x:f>'全銘柄'!AO81</x:f>
        <x:v>15911431370</x:v>
      </x:c>
      <x:c r="N85" s="94" t="n">
        <x:f>'全銘柄'!AP81</x:f>
        <x:v>1.0473640704950182</x:v>
      </x:c>
      <x:c r="O85" s="97" t="n">
        <x:f>'全銘柄'!AQ81</x:f>
        <x:v>13270301.666666666</x:v>
      </x:c>
      <x:c r="P85" s="91" t="n">
        <x:f>'全銘柄'!AR81</x:f>
        <x:v>0.6941760987144041</x:v>
      </x:c>
      <x:c r="Q85" s="91" t="n">
        <x:f>'全銘柄'!AS81</x:f>
        <x:v>-0.7739130434782608</x:v>
      </x:c>
      <x:c r="R85" s="90" t="b">
        <x:f>'全銘柄'!AT81</x:f>
        <x:v>0</x:v>
      </x:c>
      <x:c r="S85" s="96" t="str">
        <x:f>'全銘柄'!AY81</x:f>
        <x:v>既存適格性フィルター不通過: low_liquidity / 60日平均売買代金2,000万円未満 / 年率ボラティリティ60%以上 / ローカル5年最大下落率-60%以下</x:v>
      </x:c>
      <x:c r="T85" s="90" t="str">
        <x:f>'全銘柄'!AH81</x:f>
        <x:v>S100Y7A4</x:v>
      </x:c>
    </x:row>
    <x:row r="86" ht="26" customHeight="1">
      <x:c r="A86" s="90" t="n">
        <x:f>'全銘柄'!A82</x:f>
        <x:v>81</x:v>
      </x:c>
      <x:c r="B86" s="90" t="str">
        <x:f>'全銘柄'!B82</x:f>
        <x:v>4490</x:v>
      </x:c>
      <x:c r="C86" s="90" t="str">
        <x:f>'全銘柄'!D82</x:f>
        <x:v>VisasQ Inc.</x:v>
      </x:c>
      <x:c r="D86" s="90" t="str">
        <x:f>'全銘柄'!F82</x:f>
        <x:v>Information &amp; Communication</x:v>
      </x:c>
      <x:c r="E86" s="90" t="n">
        <x:f>'全銘柄'!AD82</x:f>
        <x:v>2</x:v>
      </x:c>
      <x:c r="F86" s="90" t="n">
        <x:f>'全銘柄'!AE82</x:f>
        <x:v>3</x:v>
      </x:c>
      <x:c r="G86" s="90" t="b">
        <x:f>'全銘柄'!X82</x:f>
        <x:v>0</x:v>
      </x:c>
      <x:c r="H86" s="91" t="n">
        <x:f>'全銘柄'!P82</x:f>
        <x:v>0.2811559885986312</x:v>
      </x:c>
      <x:c r="I86" s="91" t="n">
        <x:f>'全銘柄'!R82</x:f>
        <x:v>0.13445467368845285</x:v>
      </x:c>
      <x:c r="J86" s="92" t="n">
        <x:f>'全銘柄'!S82</x:f>
        <x:v>43891</x:v>
      </x:c>
      <x:c r="K86" s="91" t="n">
        <x:f>'全銘柄'!V82</x:f>
        <x:v>0.4751</x:v>
      </x:c>
      <x:c r="L86" s="90" t="b">
        <x:f>'全銘柄'!AB82</x:f>
        <x:v>1</x:v>
      </x:c>
      <x:c r="M86" s="97" t="n">
        <x:f>'全銘柄'!AO82</x:f>
        <x:v>6060949416</x:v>
      </x:c>
      <x:c r="N86" s="94" t="n">
        <x:f>'全銘柄'!AP82</x:f>
        <x:v>0.6076340787214013</x:v>
      </x:c>
      <x:c r="O86" s="97" t="n">
        <x:f>'全銘柄'!AQ82</x:f>
        <x:v>36188670</x:v>
      </x:c>
      <x:c r="P86" s="91" t="n">
        <x:f>'全銘柄'!AR82</x:f>
        <x:v>0.6055165427627542</x:v>
      </x:c>
      <x:c r="Q86" s="91" t="n">
        <x:f>'全銘柄'!AS82</x:f>
        <x:v>-0.9362857142857144</x:v>
      </x:c>
      <x:c r="R86" s="90" t="b">
        <x:f>'全銘柄'!AT82</x:f>
        <x:v>0</x:v>
      </x:c>
      <x:c r="S86" s="96" t="str">
        <x:f>'全銘柄'!AY82</x:f>
        <x:v>既存適格性フィルター不通過: low_equity_ratio;excessive_leverage / 年率ボラティリティ60%以上 / ローカル5年最大下落率-60%以下</x:v>
      </x:c>
      <x:c r="T86" s="90" t="str">
        <x:f>'全銘柄'!AH82</x:f>
        <x:v>S100Y7OP</x:v>
      </x:c>
    </x:row>
    <x:row r="87" ht="26" customHeight="1">
      <x:c r="A87" s="90" t="n">
        <x:f>'全銘柄'!A83</x:f>
        <x:v>82</x:v>
      </x:c>
      <x:c r="B87" s="90" t="str">
        <x:f>'全銘柄'!B83</x:f>
        <x:v>5889</x:v>
      </x:c>
      <x:c r="C87" s="90" t="str">
        <x:f>'全銘柄'!D83</x:f>
        <x:v>Japan Eyewear Holdings Co.,Ltd.</x:v>
      </x:c>
      <x:c r="D87" s="90" t="str">
        <x:f>'全銘柄'!F83</x:f>
        <x:v>Retail Trade</x:v>
      </x:c>
      <x:c r="E87" s="90" t="n">
        <x:f>'全銘柄'!AD83</x:f>
        <x:v>2</x:v>
      </x:c>
      <x:c r="F87" s="90" t="n">
        <x:f>'全銘柄'!AE83</x:f>
        <x:v>3</x:v>
      </x:c>
      <x:c r="G87" s="90" t="b">
        <x:f>'全銘柄'!X83</x:f>
        <x:v>0</x:v>
      </x:c>
      <x:c r="H87" s="91" t="n">
        <x:f>'全銘柄'!P83</x:f>
        <x:v>0.27412067345402247</x:v>
      </x:c>
      <x:c r="I87" s="91" t="n">
        <x:f>'全銘柄'!R83</x:f>
        <x:v>0.3195815450643777</x:v>
      </x:c>
      <x:c r="J87" s="92" t="n">
        <x:f>'全銘柄'!S83</x:f>
        <x:v>45246</x:v>
      </x:c>
      <x:c r="K87" s="91" t="n">
        <x:f>'全銘柄'!V83</x:f>
        <x:v>0.3766</x:v>
      </x:c>
      <x:c r="L87" s="90" t="b">
        <x:f>'全銘柄'!AB83</x:f>
        <x:v>0</x:v>
      </x:c>
      <x:c r="M87" s="97" t="n">
        <x:f>'全銘柄'!AO83</x:f>
        <x:v>50366739720</x:v>
      </x:c>
      <x:c r="N87" s="94" t="n">
        <x:f>'全銘柄'!AP83</x:f>
        <x:v>2.7020783111587985</x:v>
      </x:c>
      <x:c r="O87" s="97" t="n">
        <x:f>'全銘柄'!AQ83</x:f>
        <x:v>291636570</x:v>
      </x:c>
      <x:c r="P87" s="91" t="n">
        <x:f>'全銘柄'!AR83</x:f>
        <x:v>0.5818367982531871</x:v>
      </x:c>
      <x:c r="Q87" s="91" t="n">
        <x:f>'全銘柄'!AS83</x:f>
        <x:v>-0.5392797876982158</x:v>
      </x:c>
      <x:c r="R87" s="90" t="b">
        <x:f>'全銘柄'!AT83</x:f>
        <x:v>0</x:v>
      </x:c>
      <x:c r="S87" s="96" t="str">
        <x:f>'全銘柄'!AY83</x:f>
        <x:v>既存適格性フィルター不通過: missing_financial_data</x:v>
      </x:c>
      <x:c r="T87" s="90" t="str">
        <x:f>'全銘柄'!AH83</x:f>
        <x:v>S100Y0I2</x:v>
      </x:c>
    </x:row>
    <x:row r="88" ht="26" customHeight="1">
      <x:c r="A88" s="90" t="n">
        <x:f>'全銘柄'!A84</x:f>
        <x:v>83</x:v>
      </x:c>
      <x:c r="B88" s="90" t="str">
        <x:f>'全銘柄'!B84</x:f>
        <x:v>5532</x:v>
      </x:c>
      <x:c r="C88" s="90" t="str">
        <x:f>'全銘柄'!D84</x:f>
        <x:v>REALGATE INC.</x:v>
      </x:c>
      <x:c r="D88" s="90" t="str">
        <x:f>'全銘柄'!F84</x:f>
        <x:v>Real Estate</x:v>
      </x:c>
      <x:c r="E88" s="90" t="n">
        <x:f>'全銘柄'!AD84</x:f>
        <x:v>2</x:v>
      </x:c>
      <x:c r="F88" s="90" t="n">
        <x:f>'全銘柄'!AE84</x:f>
        <x:v>3</x:v>
      </x:c>
      <x:c r="G88" s="90" t="b">
        <x:f>'全銘柄'!X84</x:f>
        <x:v>0</x:v>
      </x:c>
      <x:c r="H88" s="91" t="n">
        <x:f>'全銘柄'!P84</x:f>
        <x:v>0.26608396305237236</x:v>
      </x:c>
      <x:c r="I88" s="91" t="n">
        <x:f>'全銘柄'!R84</x:f>
        <x:v>0.10653382486393483</x:v>
      </x:c>
      <x:c r="J88" s="92" t="n">
        <x:f>'全銘柄'!S84</x:f>
        <x:v>45099</x:v>
      </x:c>
      <x:c r="K88" s="91" t="n">
        <x:f>'全銘柄'!V84</x:f>
        <x:v>0.6374</x:v>
      </x:c>
      <x:c r="L88" s="90" t="b">
        <x:f>'全銘柄'!AB84</x:f>
        <x:v>0</x:v>
      </x:c>
      <x:c r="M88" s="97" t="n">
        <x:f>'全銘柄'!AO84</x:f>
        <x:v>21619006500</x:v>
      </x:c>
      <x:c r="N88" s="94" t="n">
        <x:f>'全銘柄'!AP84</x:f>
        <x:v>2.2078238271698996</x:v>
      </x:c>
      <x:c r="O88" s="97" t="n">
        <x:f>'全銘柄'!AQ84</x:f>
        <x:v>253026818.33333337</x:v>
      </x:c>
      <x:c r="P88" s="91" t="n">
        <x:f>'全銘柄'!AR84</x:f>
        <x:v>0.5041737928595608</x:v>
      </x:c>
      <x:c r="Q88" s="91" t="n">
        <x:f>'全銘柄'!AS84</x:f>
        <x:v>-0.5729903536977492</x:v>
      </x:c>
      <x:c r="R88" s="90" t="b">
        <x:f>'全銘柄'!AT84</x:f>
        <x:v>1</x:v>
      </x:c>
      <x:c r="S88" s="96" t="str">
        <x:f>'全銘柄'!AY84</x:f>
        <x:v>目立つ機械的警告なし（定性確認は別途必要）</x:v>
      </x:c>
      <x:c r="T88" s="90" t="str">
        <x:f>'全銘柄'!AH84</x:f>
        <x:v>S100X9V9</x:v>
      </x:c>
    </x:row>
    <x:row r="89" ht="26" customHeight="1">
      <x:c r="A89" s="90" t="n">
        <x:f>'全銘柄'!A85</x:f>
        <x:v>84</x:v>
      </x:c>
      <x:c r="B89" s="90" t="str">
        <x:f>'全銘柄'!B85</x:f>
        <x:v>3452</x:v>
      </x:c>
      <x:c r="C89" s="90" t="str">
        <x:f>'全銘柄'!D85</x:f>
        <x:v>B-Lot Company Limited</x:v>
      </x:c>
      <x:c r="D89" s="90" t="str">
        <x:f>'全銘柄'!F85</x:f>
        <x:v>Real Estate</x:v>
      </x:c>
      <x:c r="E89" s="90" t="n">
        <x:f>'全銘柄'!AD85</x:f>
        <x:v>2</x:v>
      </x:c>
      <x:c r="F89" s="90" t="n">
        <x:f>'全銘柄'!AE85</x:f>
        <x:v>3</x:v>
      </x:c>
      <x:c r="G89" s="90" t="b">
        <x:f>'全銘柄'!X85</x:f>
        <x:v>0</x:v>
      </x:c>
      <x:c r="H89" s="91" t="n">
        <x:f>'全銘柄'!P85</x:f>
        <x:v>0.26504034047924274</x:v>
      </x:c>
      <x:c r="I89" s="91" t="n">
        <x:f>'全銘柄'!R85</x:f>
        <x:v>0.2006194081211287</x:v>
      </x:c>
      <x:c r="J89" s="92" t="n">
        <x:f>'全銘柄'!S85</x:f>
        <x:v>41974</x:v>
      </x:c>
      <x:c r="K89" s="91" t="n">
        <x:f>'全銘柄'!V85</x:f>
        <x:v>0.1183</x:v>
      </x:c>
      <x:c r="L89" s="90" t="b">
        <x:f>'全銘柄'!AB85</x:f>
        <x:v>1</x:v>
      </x:c>
      <x:c r="M89" s="97" t="n">
        <x:f>'全銘柄'!AO85</x:f>
        <x:v>26071204400</x:v>
      </x:c>
      <x:c r="N89" s="94" t="n">
        <x:f>'全銘柄'!AP85</x:f>
        <x:v>0.6901160569643708</x:v>
      </x:c>
      <x:c r="O89" s="97" t="n">
        <x:f>'全銘柄'!AQ85</x:f>
        <x:v>113304101.66666669</x:v>
      </x:c>
      <x:c r="P89" s="91" t="n">
        <x:f>'全銘柄'!AR85</x:f>
        <x:v>0.3543184621053363</x:v>
      </x:c>
      <x:c r="Q89" s="91" t="n">
        <x:f>'全銘柄'!AS85</x:f>
        <x:v>-0.3747810291541519</x:v>
      </x:c>
      <x:c r="R89" s="90" t="b">
        <x:f>'全銘柄'!AT85</x:f>
        <x:v>1</x:v>
      </x:c>
      <x:c r="S89" s="96" t="str">
        <x:f>'全銘柄'!AY85</x:f>
        <x:v>目立つ機械的警告なし（定性確認は別途必要）</x:v>
      </x:c>
      <x:c r="T89" s="90" t="str">
        <x:f>'全銘柄'!AH85</x:f>
        <x:v>S100XTWZ</x:v>
      </x:c>
    </x:row>
    <x:row r="90" ht="26" customHeight="1">
      <x:c r="A90" s="90" t="n">
        <x:f>'全銘柄'!A86</x:f>
        <x:v>85</x:v>
      </x:c>
      <x:c r="B90" s="90" t="str">
        <x:f>'全銘柄'!B86</x:f>
        <x:v>7320</x:v>
      </x:c>
      <x:c r="C90" s="90" t="str">
        <x:f>'全銘柄'!D86</x:f>
        <x:v>Solvvy Inc.</x:v>
      </x:c>
      <x:c r="D90" s="90" t="str">
        <x:f>'全銘柄'!F86</x:f>
        <x:v>Other Financing Business</x:v>
      </x:c>
      <x:c r="E90" s="90" t="n">
        <x:f>'全銘柄'!AD86</x:f>
        <x:v>2</x:v>
      </x:c>
      <x:c r="F90" s="90" t="n">
        <x:f>'全銘柄'!AE86</x:f>
        <x:v>3</x:v>
      </x:c>
      <x:c r="G90" s="90" t="b">
        <x:f>'全銘柄'!X86</x:f>
        <x:v>0</x:v>
      </x:c>
      <x:c r="H90" s="91" t="n">
        <x:f>'全銘柄'!P86</x:f>
        <x:v>0.26424806667199974</x:v>
      </x:c>
      <x:c r="I90" s="91" t="n">
        <x:f>'全銘柄'!R86</x:f>
        <x:v>0.24165188205375907</x:v>
      </x:c>
      <x:c r="J90" s="92" t="n">
        <x:f>'全銘柄'!S86</x:f>
        <x:v>43160</x:v>
      </x:c>
      <x:c r="K90" s="91" t="n">
        <x:f>'全銘柄'!V86</x:f>
        <x:v>0.114</x:v>
      </x:c>
      <x:c r="L90" s="90" t="b">
        <x:f>'全銘柄'!AB86</x:f>
        <x:v>1</x:v>
      </x:c>
      <x:c r="M90" s="97" t="n">
        <x:f>'全銘柄'!AO86</x:f>
        <x:v>9562308820</x:v>
      </x:c>
      <x:c r="N90" s="94" t="n">
        <x:f>'全銘柄'!AP86</x:f>
        <x:v>1.425990092358285</x:v>
      </x:c>
      <x:c r="O90" s="97" t="n">
        <x:f>'全銘柄'!AQ86</x:f>
        <x:v>69636601.66666667</x:v>
      </x:c>
      <x:c r="P90" s="91" t="n">
        <x:f>'全銘柄'!AR86</x:f>
        <x:v>0.5223793551857275</x:v>
      </x:c>
      <x:c r="Q90" s="91" t="n">
        <x:f>'全銘柄'!AS86</x:f>
        <x:v>-0.6402721609125162</x:v>
      </x:c>
      <x:c r="R90" s="90" t="b">
        <x:f>'全銘柄'!AT86</x:f>
        <x:v>1</x:v>
      </x:c>
      <x:c r="S90" s="96" t="str">
        <x:f>'全銘柄'!AY86</x:f>
        <x:v>ローカル5年最大下落率-60%以下</x:v>
      </x:c>
      <x:c r="T90" s="90" t="str">
        <x:f>'全銘柄'!AH86</x:f>
        <x:v>S100WSFJ</x:v>
      </x:c>
    </x:row>
    <x:row r="91" ht="26" customHeight="1">
      <x:c r="A91" s="90" t="n">
        <x:f>'全銘柄'!A87</x:f>
        <x:v>86</x:v>
      </x:c>
      <x:c r="B91" s="90" t="str">
        <x:f>'全銘柄'!B87</x:f>
        <x:v>3482</x:v>
      </x:c>
      <x:c r="C91" s="90" t="str">
        <x:f>'全銘柄'!D87</x:f>
        <x:v>Loadstar Capital K.K.</x:v>
      </x:c>
      <x:c r="D91" s="90" t="str">
        <x:f>'全銘柄'!F87</x:f>
        <x:v>Real Estate</x:v>
      </x:c>
      <x:c r="E91" s="90" t="n">
        <x:f>'全銘柄'!AD87</x:f>
        <x:v>2</x:v>
      </x:c>
      <x:c r="F91" s="90" t="n">
        <x:f>'全銘柄'!AE87</x:f>
        <x:v>3</x:v>
      </x:c>
      <x:c r="G91" s="90" t="b">
        <x:f>'全銘柄'!X87</x:f>
        <x:v>0</x:v>
      </x:c>
      <x:c r="H91" s="91" t="n">
        <x:f>'全銘柄'!P87</x:f>
        <x:v>0.25625996112634253</x:v>
      </x:c>
      <x:c r="I91" s="91" t="n">
        <x:f>'全銘柄'!R87</x:f>
        <x:v>0.30056236417000876</x:v>
      </x:c>
      <x:c r="J91" s="92" t="n">
        <x:f>'全銘柄'!S87</x:f>
        <x:v>42979</x:v>
      </x:c>
      <x:c r="K91" s="91" t="n">
        <x:f>'全銘柄'!V87</x:f>
        <x:v>0.2036</x:v>
      </x:c>
      <x:c r="L91" s="90" t="b">
        <x:f>'全銘柄'!AB87</x:f>
        <x:v>1</x:v>
      </x:c>
      <x:c r="M91" s="97" t="n">
        <x:f>'全銘柄'!AO87</x:f>
        <x:v>46615611200</x:v>
      </x:c>
      <x:c r="N91" s="94" t="n">
        <x:f>'全銘柄'!AP87</x:f>
        <x:v>1.044420298881993</x:v>
      </x:c>
      <x:c r="O91" s="97" t="n">
        <x:f>'全銘柄'!AQ87</x:f>
        <x:v>376826598.3333333</x:v>
      </x:c>
      <x:c r="P91" s="91" t="n">
        <x:f>'全銘柄'!AR87</x:f>
        <x:v>0.4262437438382155</x:v>
      </x:c>
      <x:c r="Q91" s="91" t="n">
        <x:f>'全銘柄'!AS87</x:f>
        <x:v>-0.4618330857670278</x:v>
      </x:c>
      <x:c r="R91" s="90" t="b">
        <x:f>'全銘柄'!AT87</x:f>
        <x:v>0</x:v>
      </x:c>
      <x:c r="S91" s="96" t="str">
        <x:f>'全銘柄'!AY87</x:f>
        <x:v>既存適格性フィルター不通過: repeated_negative_operating_cf</x:v>
      </x:c>
      <x:c r="T91" s="90" t="str">
        <x:f>'全銘柄'!AH87</x:f>
        <x:v>S100XUBZ</x:v>
      </x:c>
    </x:row>
    <x:row r="92" ht="26" customHeight="1">
      <x:c r="A92" s="90" t="n">
        <x:f>'全銘柄'!A88</x:f>
        <x:v>87</x:v>
      </x:c>
      <x:c r="B92" s="90" t="str">
        <x:f>'全銘柄'!B88</x:f>
        <x:v>2981</x:v>
      </x:c>
      <x:c r="C92" s="90" t="str">
        <x:f>'全銘柄'!D88</x:f>
        <x:v>Landix Inc.</x:v>
      </x:c>
      <x:c r="D92" s="90" t="str">
        <x:f>'全銘柄'!F88</x:f>
        <x:v>Real Estate</x:v>
      </x:c>
      <x:c r="E92" s="90" t="n">
        <x:f>'全銘柄'!AD88</x:f>
        <x:v>2</x:v>
      </x:c>
      <x:c r="F92" s="90" t="n">
        <x:f>'全銘柄'!AE88</x:f>
        <x:v>3</x:v>
      </x:c>
      <x:c r="G92" s="90" t="b">
        <x:f>'全銘柄'!X88</x:f>
        <x:v>0</x:v>
      </x:c>
      <x:c r="H92" s="91" t="n">
        <x:f>'全銘柄'!P88</x:f>
        <x:v>0.2535767825493638</x:v>
      </x:c>
      <x:c r="I92" s="91" t="n">
        <x:f>'全銘柄'!R88</x:f>
        <x:v>0.11144878836329848</x:v>
      </x:c>
      <x:c r="J92" s="92" t="n">
        <x:f>'全銘柄'!S88</x:f>
        <x:v>43800</x:v>
      </x:c>
      <x:c r="K92" s="91" t="n">
        <x:f>'全銘柄'!V88</x:f>
        <x:v>0.4101</x:v>
      </x:c>
      <x:c r="L92" s="90" t="b">
        <x:f>'全銘柄'!AB88</x:f>
        <x:v>1</x:v>
      </x:c>
      <x:c r="M92" s="97" t="n">
        <x:f>'全銘柄'!AO88</x:f>
        <x:v>5558440773</x:v>
      </x:c>
      <x:c r="N92" s="94" t="n">
        <x:f>'全銘柄'!AP88</x:f>
        <x:v>0.27424883206793177</x:v>
      </x:c>
      <x:c r="O92" s="97" t="n">
        <x:f>'全銘柄'!AQ88</x:f>
        <x:v>22633461.666666668</x:v>
      </x:c>
      <x:c r="P92" s="91" t="n">
        <x:f>'全銘柄'!AR88</x:f>
        <x:v>0.4537123056007022</x:v>
      </x:c>
      <x:c r="Q92" s="91" t="n">
        <x:f>'全銘柄'!AS88</x:f>
        <x:v>-0.5464672035160907</x:v>
      </x:c>
      <x:c r="R92" s="90" t="b">
        <x:f>'全銘柄'!AT88</x:f>
        <x:v>0</x:v>
      </x:c>
      <x:c r="S92" s="96" t="str">
        <x:f>'全銘柄'!AY88</x:f>
        <x:v>既存適格性フィルター不通過: repeated_negative_operating_cf</x:v>
      </x:c>
      <x:c r="T92" s="90" t="str">
        <x:f>'全銘柄'!AH88</x:f>
        <x:v>S100W2RT</x:v>
      </x:c>
    </x:row>
    <x:row r="93" ht="26" customHeight="1">
      <x:c r="A93" s="90" t="n">
        <x:f>'全銘柄'!A89</x:f>
        <x:v>88</x:v>
      </x:c>
      <x:c r="B93" s="90" t="str">
        <x:f>'全銘柄'!B89</x:f>
        <x:v>4071</x:v>
      </x:c>
      <x:c r="C93" s="90" t="str">
        <x:f>'全銘柄'!D89</x:f>
        <x:v>Plus Alpha Consulting Co.,LTD.</x:v>
      </x:c>
      <x:c r="D93" s="90" t="str">
        <x:f>'全銘柄'!F89</x:f>
        <x:v>Information &amp; Communication</x:v>
      </x:c>
      <x:c r="E93" s="90" t="n">
        <x:f>'全銘柄'!AD89</x:f>
        <x:v>2</x:v>
      </x:c>
      <x:c r="F93" s="90" t="n">
        <x:f>'全銘柄'!AE89</x:f>
        <x:v>3</x:v>
      </x:c>
      <x:c r="G93" s="90" t="b">
        <x:f>'全銘柄'!X89</x:f>
        <x:v>0</x:v>
      </x:c>
      <x:c r="H93" s="91" t="n">
        <x:f>'全銘柄'!P89</x:f>
        <x:v>0.2535712393622116</x:v>
      </x:c>
      <x:c r="I93" s="91" t="n">
        <x:f>'全銘柄'!R89</x:f>
        <x:v>0.4246811506844274</x:v>
      </x:c>
      <x:c r="J93" s="92" t="n">
        <x:f>'全銘柄'!S89</x:f>
        <x:v>44348</x:v>
      </x:c>
      <x:c r="K93" s="91" t="n">
        <x:f>'全銘柄'!V89</x:f>
        <x:v>0.1545</x:v>
      </x:c>
      <x:c r="L93" s="90" t="b">
        <x:f>'全銘柄'!AB89</x:f>
        <x:v>1</x:v>
      </x:c>
      <x:c r="M93" s="97" t="n">
        <x:f>'全銘柄'!AO89</x:f>
        <x:v>114103487200</x:v>
      </x:c>
      <x:c r="N93" s="94" t="n">
        <x:f>'全銘柄'!AP89</x:f>
        <x:v>7.5522865486900095</x:v>
      </x:c>
      <x:c r="O93" s="97" t="n">
        <x:f>'全銘柄'!AQ89</x:f>
        <x:v>547287396.6666666</x:v>
      </x:c>
      <x:c r="P93" s="91" t="n">
        <x:f>'全銘柄'!AR89</x:f>
        <x:v>0.4994336842561619</x:v>
      </x:c>
      <x:c r="Q93" s="91" t="n">
        <x:f>'全銘柄'!AS89</x:f>
        <x:v>-0.7219296920013729</x:v>
      </x:c>
      <x:c r="R93" s="90" t="b">
        <x:f>'全銘柄'!AT89</x:f>
        <x:v>1</x:v>
      </x:c>
      <x:c r="S93" s="96" t="str">
        <x:f>'全銘柄'!AY89</x:f>
        <x:v>ローカル5年最大下落率-60%以下</x:v>
      </x:c>
      <x:c r="T93" s="90" t="str">
        <x:f>'全銘柄'!AH89</x:f>
        <x:v>S100XD0A</x:v>
      </x:c>
    </x:row>
    <x:row r="94" ht="26" customHeight="1">
      <x:c r="A94" s="90" t="n">
        <x:f>'全銘柄'!A90</x:f>
        <x:v>89</x:v>
      </x:c>
      <x:c r="B94" s="90" t="str">
        <x:f>'全銘柄'!B90</x:f>
        <x:v>4165</x:v>
      </x:c>
      <x:c r="C94" s="90" t="str">
        <x:f>'全銘柄'!D90</x:f>
        <x:v>PLAID,Inc.</x:v>
      </x:c>
      <x:c r="D94" s="90" t="str">
        <x:f>'全銘柄'!F90</x:f>
        <x:v>Information &amp; Communication</x:v>
      </x:c>
      <x:c r="E94" s="90" t="n">
        <x:f>'全銘柄'!AD90</x:f>
        <x:v>2</x:v>
      </x:c>
      <x:c r="F94" s="90" t="n">
        <x:f>'全銘柄'!AE90</x:f>
        <x:v>3</x:v>
      </x:c>
      <x:c r="G94" s="90" t="b">
        <x:f>'全銘柄'!X90</x:f>
        <x:v>0</x:v>
      </x:c>
      <x:c r="H94" s="91" t="n">
        <x:f>'全銘柄'!P90</x:f>
        <x:v>0.2524256227206283</x:v>
      </x:c>
      <x:c r="I94" s="91" t="n">
        <x:f>'全銘柄'!R90</x:f>
        <x:v>0.10688439360984092</x:v>
      </x:c>
      <x:c r="J94" s="92" t="n">
        <x:f>'全銘柄'!S90</x:f>
        <x:v>44166</x:v>
      </x:c>
      <x:c r="K94" s="91" t="n">
        <x:f>'全銘柄'!V90</x:f>
        <x:v>0.2675</x:v>
      </x:c>
      <x:c r="L94" s="90" t="b">
        <x:f>'全銘柄'!AB90</x:f>
        <x:v>1</x:v>
      </x:c>
      <x:c r="M94" s="97" t="n">
        <x:f>'全銘柄'!AO90</x:f>
        <x:v>24751914564</x:v>
      </x:c>
      <x:c r="N94" s="94" t="n">
        <x:f>'全銘柄'!AP90</x:f>
        <x:v>1.8476439818417891</x:v>
      </x:c>
      <x:c r="O94" s="97" t="n">
        <x:f>'全銘柄'!AQ90</x:f>
        <x:v>223514888.33333337</x:v>
      </x:c>
      <x:c r="P94" s="91" t="n">
        <x:f>'全銘柄'!AR90</x:f>
        <x:v>0.710479845422386</x:v>
      </x:c>
      <x:c r="Q94" s="91" t="n">
        <x:f>'全銘柄'!AS90</x:f>
        <x:v>-0.8890881913303438</x:v>
      </x:c>
      <x:c r="R94" s="90" t="b">
        <x:f>'全銘柄'!AT90</x:f>
        <x:v>1</x:v>
      </x:c>
      <x:c r="S94" s="96" t="str">
        <x:f>'全銘柄'!AY90</x:f>
        <x:v>年率ボラティリティ60%以上 / ローカル5年最大下落率-60%以下</x:v>
      </x:c>
      <x:c r="T94" s="90" t="str">
        <x:f>'全銘柄'!AH90</x:f>
        <x:v>S100XAX3</x:v>
      </x:c>
    </x:row>
    <x:row r="95" ht="26" customHeight="1">
      <x:c r="A95" s="90" t="n">
        <x:f>'全銘柄'!A91</x:f>
        <x:v>90</x:v>
      </x:c>
      <x:c r="B95" s="90" t="str">
        <x:f>'全銘柄'!B91</x:f>
        <x:v>9168</x:v>
      </x:c>
      <x:c r="C95" s="90" t="str">
        <x:f>'全銘柄'!D91</x:f>
        <x:v>Rise Consulting Group,Inc.</x:v>
      </x:c>
      <x:c r="D95" s="90" t="str">
        <x:f>'全銘柄'!F91</x:f>
        <x:v>Services</x:v>
      </x:c>
      <x:c r="E95" s="90" t="n">
        <x:f>'全銘柄'!AD91</x:f>
        <x:v>2</x:v>
      </x:c>
      <x:c r="F95" s="90" t="n">
        <x:f>'全銘柄'!AE91</x:f>
        <x:v>3</x:v>
      </x:c>
      <x:c r="G95" s="90" t="b">
        <x:f>'全銘柄'!X91</x:f>
        <x:v>0</x:v>
      </x:c>
      <x:c r="H95" s="91" t="n">
        <x:f>'全銘柄'!P91</x:f>
        <x:v>0.2516073906459362</x:v>
      </x:c>
      <x:c r="I95" s="91" t="n">
        <x:f>'全銘柄'!R91</x:f>
        <x:v>0.20225177282014994</x:v>
      </x:c>
      <x:c r="J95" s="92" t="n">
        <x:f>'全銘柄'!S91</x:f>
        <x:v>45181</x:v>
      </x:c>
      <x:c r="K95" s="91" t="n">
        <x:f>'全銘柄'!V91</x:f>
        <x:v>0.3319</x:v>
      </x:c>
      <x:c r="L95" s="90" t="b">
        <x:f>'全銘柄'!AB91</x:f>
        <x:v>0</x:v>
      </x:c>
      <x:c r="M95" s="97" t="n">
        <x:f>'全銘柄'!AO91</x:f>
        <x:v>9567296640</x:v>
      </x:c>
      <x:c r="N95" s="94" t="n">
        <x:f>'全銘柄'!AP91</x:f>
        <x:v>1.1360983481307327</x:v>
      </x:c>
      <x:c r="O95" s="97" t="n">
        <x:f>'全銘柄'!AQ91</x:f>
        <x:v>136131763.33333334</x:v>
      </x:c>
      <x:c r="P95" s="91" t="n">
        <x:f>'全銘柄'!AR91</x:f>
        <x:v>0.5091358361003429</x:v>
      </x:c>
      <x:c r="Q95" s="91" t="n">
        <x:f>'全銘柄'!AS91</x:f>
        <x:v>-0.687712885943712</x:v>
      </x:c>
      <x:c r="R95" s="90" t="b">
        <x:f>'全銘柄'!AT91</x:f>
        <x:v>0</x:v>
      </x:c>
      <x:c r="S95" s="96" t="str">
        <x:f>'全銘柄'!AY91</x:f>
        <x:v>既存適格性フィルター不通過: missing_financial_data / ローカル5年最大下落率-60%以下</x:v>
      </x:c>
      <x:c r="T95" s="90" t="str">
        <x:f>'全銘柄'!AH91</x:f>
        <x:v>S100Y6K8</x:v>
      </x:c>
    </x:row>
    <x:row r="96" ht="26" customHeight="1">
      <x:c r="A96" s="90" t="n">
        <x:f>'全銘柄'!A92</x:f>
        <x:v>91</x:v>
      </x:c>
      <x:c r="B96" s="90" t="str">
        <x:f>'全銘柄'!B92</x:f>
        <x:v>5590</x:v>
      </x:c>
      <x:c r="C96" s="90" t="str">
        <x:f>'全銘柄'!D92</x:f>
        <x:v>NETSTARS Co.,Ltd.</x:v>
      </x:c>
      <x:c r="D96" s="90" t="str">
        <x:f>'全銘柄'!F92</x:f>
        <x:v>Information &amp; Communication</x:v>
      </x:c>
      <x:c r="E96" s="90" t="n">
        <x:f>'全銘柄'!AD92</x:f>
        <x:v>2</x:v>
      </x:c>
      <x:c r="F96" s="90" t="n">
        <x:f>'全銘柄'!AE92</x:f>
        <x:v>3</x:v>
      </x:c>
      <x:c r="G96" s="90" t="b">
        <x:f>'全銘柄'!X92</x:f>
        <x:v>0</x:v>
      </x:c>
      <x:c r="H96" s="91" t="n">
        <x:f>'全銘柄'!P92</x:f>
        <x:v>0.24956294937800672</x:v>
      </x:c>
      <x:c r="I96" s="91" t="n">
        <x:f>'全銘柄'!R92</x:f>
        <x:v>0.06121049255897465</x:v>
      </x:c>
      <x:c r="J96" s="92" t="n">
        <x:f>'全銘柄'!S92</x:f>
        <x:v>45195</x:v>
      </x:c>
      <x:c r="K96" s="91" t="n">
        <x:f>'全銘柄'!V92</x:f>
        <x:v>0.1971</x:v>
      </x:c>
      <x:c r="L96" s="90" t="b">
        <x:f>'全銘柄'!AB92</x:f>
        <x:v>1</x:v>
      </x:c>
      <x:c r="M96" s="97" t="n">
        <x:f>'全銘柄'!AO92</x:f>
        <x:v>12066249600</x:v>
      </x:c>
      <x:c r="N96" s="94" t="n">
        <x:f>'全銘柄'!AP92</x:f>
        <x:v>2.5200406756977745</x:v>
      </x:c>
      <x:c r="O96" s="97" t="n">
        <x:f>'全銘柄'!AQ92</x:f>
        <x:v>148676971.66666666</x:v>
      </x:c>
      <x:c r="P96" s="91" t="n">
        <x:f>'全銘柄'!AR92</x:f>
        <x:v>0.5964535130566201</x:v>
      </x:c>
      <x:c r="Q96" s="91" t="n">
        <x:f>'全銘柄'!AS92</x:f>
        <x:v>-0.5425888665325285</x:v>
      </x:c>
      <x:c r="R96" s="90" t="b">
        <x:f>'全銘柄'!AT92</x:f>
        <x:v>1</x:v>
      </x:c>
      <x:c r="S96" s="96" t="str">
        <x:f>'全銘柄'!AY92</x:f>
        <x:v>目立つ機械的警告なし（定性確認は別途必要）</x:v>
      </x:c>
      <x:c r="T96" s="90" t="str">
        <x:f>'全銘柄'!AH92</x:f>
        <x:v>S100XTGZ</x:v>
      </x:c>
    </x:row>
    <x:row r="97" ht="26" customHeight="1">
      <x:c r="A97" s="90" t="n">
        <x:f>'全銘柄'!A93</x:f>
        <x:v>92</x:v>
      </x:c>
      <x:c r="B97" s="90" t="str">
        <x:f>'全銘柄'!B93</x:f>
        <x:v>4417</x:v>
      </x:c>
      <x:c r="C97" s="90" t="str">
        <x:f>'全銘柄'!D93</x:f>
        <x:v>Global Security Experts Inc.</x:v>
      </x:c>
      <x:c r="D97" s="90" t="str">
        <x:f>'全銘柄'!F93</x:f>
        <x:v>Information &amp; Communication</x:v>
      </x:c>
      <x:c r="E97" s="90" t="n">
        <x:f>'全銘柄'!AD93</x:f>
        <x:v>2</x:v>
      </x:c>
      <x:c r="F97" s="90" t="n">
        <x:f>'全銘柄'!AE93</x:f>
        <x:v>3</x:v>
      </x:c>
      <x:c r="G97" s="90" t="b">
        <x:f>'全銘柄'!X93</x:f>
        <x:v>0</x:v>
      </x:c>
      <x:c r="H97" s="91" t="n">
        <x:f>'全銘柄'!P93</x:f>
        <x:v>0.24908245930040618</x:v>
      </x:c>
      <x:c r="I97" s="91" t="n">
        <x:f>'全銘柄'!R93</x:f>
        <x:v>0.20185679655438205</x:v>
      </x:c>
      <x:c r="J97" s="92" t="n">
        <x:f>'全銘柄'!S93</x:f>
        <x:v>44550</x:v>
      </x:c>
      <x:c r="K97" s="91" t="n">
        <x:f>'全銘柄'!V93</x:f>
        <x:v>0.3966</x:v>
      </x:c>
      <x:c r="L97" s="90" t="b">
        <x:f>'全銘柄'!AB93</x:f>
        <x:v>0</x:v>
      </x:c>
      <x:c r="M97" s="97" t="n">
        <x:f>'全銘柄'!AO93</x:f>
        <x:v>25858380000</x:v>
      </x:c>
      <x:c r="N97" s="94" t="n">
        <x:f>'全銘柄'!AP93</x:f>
        <x:v>3.6023101365411225</x:v>
      </x:c>
      <x:c r="O97" s="97" t="n">
        <x:f>'全銘柄'!AQ93</x:f>
        <x:v>254702825</x:v>
      </x:c>
      <x:c r="P97" s="91" t="n">
        <x:f>'全銘柄'!AR93</x:f>
        <x:v>0.6729745113702061</x:v>
      </x:c>
      <x:c r="Q97" s="91" t="n">
        <x:f>'全銘柄'!AS93</x:f>
        <x:v>-0.4693620560826064</x:v>
      </x:c>
      <x:c r="R97" s="90" t="b">
        <x:f>'全銘柄'!AT93</x:f>
        <x:v>1</x:v>
      </x:c>
      <x:c r="S97" s="96" t="str">
        <x:f>'全銘柄'!AY93</x:f>
        <x:v>年率ボラティリティ60%以上</x:v>
      </x:c>
      <x:c r="T97" s="90" t="str">
        <x:f>'全銘柄'!AH93</x:f>
        <x:v>S100W3OW</x:v>
      </x:c>
    </x:row>
    <x:row r="98" ht="26" customHeight="1">
      <x:c r="A98" s="90" t="n">
        <x:f>'全銘柄'!A94</x:f>
        <x:v>93</x:v>
      </x:c>
      <x:c r="B98" s="90" t="str">
        <x:f>'全銘柄'!B94</x:f>
        <x:v>4177</x:v>
      </x:c>
      <x:c r="C98" s="90" t="str">
        <x:f>'全銘柄'!D94</x:f>
        <x:v>i-plug,Inc.</x:v>
      </x:c>
      <x:c r="D98" s="90" t="str">
        <x:f>'全銘柄'!F94</x:f>
        <x:v>Information &amp; Communication</x:v>
      </x:c>
      <x:c r="E98" s="90" t="n">
        <x:f>'全銘柄'!AD94</x:f>
        <x:v>2</x:v>
      </x:c>
      <x:c r="F98" s="90" t="n">
        <x:f>'全銘柄'!AE94</x:f>
        <x:v>3</x:v>
      </x:c>
      <x:c r="G98" s="90" t="b">
        <x:f>'全銘柄'!X94</x:f>
        <x:v>0</x:v>
      </x:c>
      <x:c r="H98" s="91" t="n">
        <x:f>'全銘柄'!P94</x:f>
        <x:v>0.23988501341101798</x:v>
      </x:c>
      <x:c r="I98" s="91" t="n">
        <x:f>'全銘柄'!R94</x:f>
        <x:v>0.11377867812644435</x:v>
      </x:c>
      <x:c r="J98" s="92" t="n">
        <x:f>'全銘柄'!S94</x:f>
        <x:v>44256</x:v>
      </x:c>
      <x:c r="K98" s="91" t="n">
        <x:f>'全銘柄'!V94</x:f>
        <x:v>0.5625</x:v>
      </x:c>
      <x:c r="L98" s="90" t="b">
        <x:f>'全銘柄'!AB94</x:f>
        <x:v>1</x:v>
      </x:c>
      <x:c r="M98" s="97" t="n">
        <x:f>'全銘柄'!AO94</x:f>
        <x:v>5867402104</x:v>
      </x:c>
      <x:c r="N98" s="94" t="n">
        <x:f>'全銘柄'!AP94</x:f>
        <x:v>1.153989537511432</x:v>
      </x:c>
      <x:c r="O98" s="97" t="n">
        <x:f>'全銘柄'!AQ94</x:f>
        <x:v>11596410</x:v>
      </x:c>
      <x:c r="P98" s="91" t="n">
        <x:f>'全銘柄'!AR94</x:f>
        <x:v>0.5551514283538471</x:v>
      </x:c>
      <x:c r="Q98" s="91" t="n">
        <x:f>'全銘柄'!AS94</x:f>
        <x:v>-0.880641025574626</x:v>
      </x:c>
      <x:c r="R98" s="90" t="b">
        <x:f>'全銘柄'!AT94</x:f>
        <x:v>0</x:v>
      </x:c>
      <x:c r="S98" s="96" t="str">
        <x:f>'全銘柄'!AY94</x:f>
        <x:v>既存適格性フィルター不通過: low_liquidity / 60日平均売買代金2,000万円未満 / ローカル5年最大下落率-60%以下</x:v>
      </x:c>
      <x:c r="T98" s="90" t="str">
        <x:f>'全銘柄'!AH94</x:f>
        <x:v>S100W2OZ</x:v>
      </x:c>
    </x:row>
    <x:row r="99" ht="26" customHeight="1">
      <x:c r="A99" s="90" t="n">
        <x:f>'全銘柄'!A95</x:f>
        <x:v>94</x:v>
      </x:c>
      <x:c r="B99" s="90" t="str">
        <x:f>'全銘柄'!B95</x:f>
        <x:v>7611</x:v>
      </x:c>
      <x:c r="C99" s="90" t="str">
        <x:f>'全銘柄'!D95</x:f>
        <x:v>HIDAY HIDAKA Corp.</x:v>
      </x:c>
      <x:c r="D99" s="90" t="str">
        <x:f>'全銘柄'!F95</x:f>
        <x:v>Retail Trade</x:v>
      </x:c>
      <x:c r="E99" s="90" t="n">
        <x:f>'全銘柄'!AD95</x:f>
        <x:v>2</x:v>
      </x:c>
      <x:c r="F99" s="90" t="n">
        <x:f>'全銘柄'!AE95</x:f>
        <x:v>3</x:v>
      </x:c>
      <x:c r="G99" s="90" t="b">
        <x:f>'全銘柄'!X95</x:f>
        <x:v>0</x:v>
      </x:c>
      <x:c r="H99" s="91" t="n">
        <x:f>'全銘柄'!P95</x:f>
        <x:v>0.23916291615882912</x:v>
      </x:c>
      <x:c r="I99" s="91" t="n">
        <x:f>'全銘柄'!R95</x:f>
        <x:v>0.10576482751153922</x:v>
      </x:c>
      <x:c r="J99" s="92" t="n">
        <x:f>'全銘柄'!S95</x:f>
        <x:v>38078</x:v>
      </x:c>
      <x:c r="K99" s="91" t="n">
        <x:f>'全銘柄'!V95</x:f>
        <x:v>0.1005</x:v>
      </x:c>
      <x:c r="L99" s="90" t="b">
        <x:f>'全銘柄'!AB95</x:f>
        <x:v>1</x:v>
      </x:c>
      <x:c r="M99" s="97" t="n">
        <x:f>'全銘柄'!AO95</x:f>
        <x:v>93284073556</x:v>
      </x:c>
      <x:c r="N99" s="94" t="n">
        <x:f>'全銘柄'!AP95</x:f>
        <x:v>1.498470488841798</x:v>
      </x:c>
      <x:c r="O99" s="97" t="n">
        <x:f>'全銘柄'!AQ95</x:f>
        <x:v>388446186.6666667</x:v>
      </x:c>
      <x:c r="P99" s="91" t="n">
        <x:f>'全銘柄'!AR95</x:f>
        <x:v>0.2311681542026329</x:v>
      </x:c>
      <x:c r="Q99" s="91" t="n">
        <x:f>'全銘柄'!AS95</x:f>
        <x:v>-0.3278988447716759</x:v>
      </x:c>
      <x:c r="R99" s="90" t="b">
        <x:f>'全銘柄'!AT95</x:f>
        <x:v>1</x:v>
      </x:c>
      <x:c r="S99" s="96" t="str">
        <x:f>'全銘柄'!AY95</x:f>
        <x:v>目立つ機械的警告なし（定性確認は別途必要）</x:v>
      </x:c>
      <x:c r="T99" s="90" t="str">
        <x:f>'全銘柄'!AH95</x:f>
        <x:v>S100Y64B</x:v>
      </x:c>
    </x:row>
    <x:row r="100" ht="26" customHeight="1">
      <x:c r="A100" s="90" t="n">
        <x:f>'全銘柄'!A96</x:f>
        <x:v>95</x:v>
      </x:c>
      <x:c r="B100" s="90" t="str">
        <x:f>'全銘柄'!B96</x:f>
        <x:v>8944</x:v>
      </x:c>
      <x:c r="C100" s="90" t="str">
        <x:f>'全銘柄'!D96</x:f>
        <x:v>LAND BUSINESS  CO.,LTD.</x:v>
      </x:c>
      <x:c r="D100" s="90" t="str">
        <x:f>'全銘柄'!F96</x:f>
        <x:v>Real Estate</x:v>
      </x:c>
      <x:c r="E100" s="90" t="n">
        <x:f>'全銘柄'!AD96</x:f>
        <x:v>2</x:v>
      </x:c>
      <x:c r="F100" s="90" t="n">
        <x:f>'全銘柄'!AE96</x:f>
        <x:v>3</x:v>
      </x:c>
      <x:c r="G100" s="90" t="b">
        <x:f>'全銘柄'!X96</x:f>
        <x:v>0</x:v>
      </x:c>
      <x:c r="H100" s="91" t="n">
        <x:f>'全銘柄'!P96</x:f>
        <x:v>0.23913593205580375</x:v>
      </x:c>
      <x:c r="I100" s="91" t="n">
        <x:f>'全銘柄'!R96</x:f>
        <x:v>0.12699562647624105</x:v>
      </x:c>
      <x:c r="J100" s="92" t="n">
        <x:f>'全銘柄'!S96</x:f>
        <x:v>38534</x:v>
      </x:c>
      <x:c r="K100" s="91" t="n">
        <x:f>'全銘柄'!V96</x:f>
        <x:v>0.385</x:v>
      </x:c>
      <x:c r="L100" s="90" t="b">
        <x:f>'全銘柄'!AB96</x:f>
        <x:v>1</x:v>
      </x:c>
      <x:c r="M100" s="97" t="n">
        <x:f>'全銘柄'!AO96</x:f>
        <x:v>4921836520</x:v>
      </x:c>
      <x:c r="N100" s="94" t="n">
        <x:f>'全銘柄'!AP96</x:f>
        <x:v>0.45498444247255376</x:v>
      </x:c>
      <x:c r="O100" s="97" t="n">
        <x:f>'全銘柄'!AQ96</x:f>
        <x:v>46068153.333333336</x:v>
      </x:c>
      <x:c r="P100" s="91" t="n">
        <x:f>'全銘柄'!AR96</x:f>
        <x:v>0.3357761599036527</x:v>
      </x:c>
      <x:c r="Q100" s="91" t="n">
        <x:f>'全銘柄'!AS96</x:f>
        <x:v>-0.537221510067887</x:v>
      </x:c>
      <x:c r="R100" s="90" t="b">
        <x:f>'全銘柄'!AT96</x:f>
        <x:v>0</x:v>
      </x:c>
      <x:c r="S100" s="96" t="str">
        <x:f>'全銘柄'!AY96</x:f>
        <x:v>既存適格性フィルター不通過: repeated_negative_operating_cf</x:v>
      </x:c>
      <x:c r="T100" s="90" t="str">
        <x:f>'全銘柄'!AH96</x:f>
        <x:v>S100X9MO</x:v>
      </x:c>
    </x:row>
    <x:row r="101" ht="26" customHeight="1">
      <x:c r="A101" s="90" t="n">
        <x:f>'全銘柄'!A97</x:f>
        <x:v>96</x:v>
      </x:c>
      <x:c r="B101" s="90" t="str">
        <x:f>'全銘柄'!B97</x:f>
        <x:v>5599</x:v>
      </x:c>
      <x:c r="C101" s="90" t="str">
        <x:f>'全銘柄'!D97</x:f>
        <x:v>S&amp;J Corporation</x:v>
      </x:c>
      <x:c r="D101" s="90" t="str">
        <x:f>'全銘柄'!F97</x:f>
        <x:v>Information &amp; Communication</x:v>
      </x:c>
      <x:c r="E101" s="90" t="n">
        <x:f>'全銘柄'!AD97</x:f>
        <x:v>2</x:v>
      </x:c>
      <x:c r="F101" s="90" t="n">
        <x:f>'全銘柄'!AE97</x:f>
        <x:v>3</x:v>
      </x:c>
      <x:c r="G101" s="90" t="b">
        <x:f>'全銘柄'!X97</x:f>
        <x:v>0</x:v>
      </x:c>
      <x:c r="H101" s="91" t="n">
        <x:f>'全銘柄'!P97</x:f>
        <x:v>0.23667826490310695</x:v>
      </x:c>
      <x:c r="I101" s="91" t="n">
        <x:f>'全銘柄'!R97</x:f>
        <x:v>0.21642810048962213</x:v>
      </x:c>
      <x:c r="J101" s="92" t="n">
        <x:f>'全銘柄'!S97</x:f>
        <x:v>45275</x:v>
      </x:c>
      <x:c r="K101" s="91" t="n">
        <x:f>'全銘柄'!V97</x:f>
        <x:v>0.3768</x:v>
      </x:c>
      <x:c r="L101" s="90" t="b">
        <x:f>'全銘柄'!AB97</x:f>
        <x:v>0</x:v>
      </x:c>
      <x:c r="M101" s="97" t="n">
        <x:f>'全銘柄'!AO97</x:f>
        <x:v>4764573000</x:v>
      </x:c>
      <x:c r="N101" s="94" t="n">
        <x:f>'全銘柄'!AP97</x:f>
        <x:v>2.4522655766274286</x:v>
      </x:c>
      <x:c r="O101" s="97" t="n">
        <x:f>'全銘柄'!AQ97</x:f>
        <x:v>53698993.333333336</x:v>
      </x:c>
      <x:c r="P101" s="91" t="n">
        <x:f>'全銘柄'!AR97</x:f>
        <x:v>0.5590249136870858</x:v>
      </x:c>
      <x:c r="Q101" s="91" t="n">
        <x:f>'全銘柄'!AS97</x:f>
        <x:v>-0.6456181615834982</x:v>
      </x:c>
      <x:c r="R101" s="90" t="b">
        <x:f>'全銘柄'!AT97</x:f>
        <x:v>1</x:v>
      </x:c>
      <x:c r="S101" s="96" t="str">
        <x:f>'全銘柄'!AY97</x:f>
        <x:v>ローカル5年最大下落率-60%以下</x:v>
      </x:c>
      <x:c r="T101" s="90" t="str">
        <x:f>'全銘柄'!AH97</x:f>
        <x:v>S100W7BJ</x:v>
      </x:c>
    </x:row>
    <x:row r="102" ht="26" customHeight="1">
      <x:c r="A102" s="90" t="n">
        <x:f>'全銘柄'!A98</x:f>
        <x:v>97</x:v>
      </x:c>
      <x:c r="B102" s="90" t="str">
        <x:f>'全銘柄'!B98</x:f>
        <x:v>4374</x:v>
      </x:c>
      <x:c r="C102" s="90" t="str">
        <x:f>'全銘柄'!D98</x:f>
        <x:v>ROBOT PAYMENT INC.</x:v>
      </x:c>
      <x:c r="D102" s="90" t="str">
        <x:f>'全銘柄'!F98</x:f>
        <x:v>Information &amp; Communication</x:v>
      </x:c>
      <x:c r="E102" s="90" t="n">
        <x:f>'全銘柄'!AD98</x:f>
        <x:v>2</x:v>
      </x:c>
      <x:c r="F102" s="90" t="n">
        <x:f>'全銘柄'!AE98</x:f>
        <x:v>3</x:v>
      </x:c>
      <x:c r="G102" s="90" t="b">
        <x:f>'全銘柄'!X98</x:f>
        <x:v>0</x:v>
      </x:c>
      <x:c r="H102" s="91" t="n">
        <x:f>'全銘柄'!P98</x:f>
        <x:v>0.23607806218685656</x:v>
      </x:c>
      <x:c r="I102" s="91" t="n">
        <x:f>'全銘柄'!R98</x:f>
        <x:v>0.23780353736416132</x:v>
      </x:c>
      <x:c r="J102" s="92" t="n">
        <x:f>'全銘柄'!S98</x:f>
        <x:v>44467</x:v>
      </x:c>
      <x:c r="K102" s="91" t="n">
        <x:f>'全銘柄'!V98</x:f>
        <x:v>0.4142</x:v>
      </x:c>
      <x:c r="L102" s="90" t="b">
        <x:f>'全銘柄'!AB98</x:f>
        <x:v>0</x:v>
      </x:c>
      <x:c r="M102" s="97" t="n">
        <x:f>'全銘柄'!AO98</x:f>
        <x:v>9415990706</x:v>
      </x:c>
      <x:c r="N102" s="94" t="n">
        <x:f>'全銘柄'!AP98</x:f>
        <x:v>2.8915018461901294</x:v>
      </x:c>
      <x:c r="O102" s="97" t="n">
        <x:f>'全銘柄'!AQ98</x:f>
        <x:v>35713790</x:v>
      </x:c>
      <x:c r="P102" s="91" t="n">
        <x:f>'全銘柄'!AR98</x:f>
        <x:v>0.557137315513078</x:v>
      </x:c>
      <x:c r="Q102" s="91" t="n">
        <x:f>'全銘柄'!AS98</x:f>
        <x:v>-0.7403545254857764</x:v>
      </x:c>
      <x:c r="R102" s="90" t="b">
        <x:f>'全銘柄'!AT98</x:f>
        <x:v>1</x:v>
      </x:c>
      <x:c r="S102" s="96" t="str">
        <x:f>'全銘柄'!AY98</x:f>
        <x:v>ローカル5年最大下落率-60%以下</x:v>
      </x:c>
      <x:c r="T102" s="90" t="str">
        <x:f>'全銘柄'!AH98</x:f>
        <x:v>S100XUUD</x:v>
      </x:c>
    </x:row>
    <x:row r="103" ht="26" customHeight="1">
      <x:c r="A103" s="90" t="n">
        <x:f>'全銘柄'!A99</x:f>
        <x:v>98</x:v>
      </x:c>
      <x:c r="B103" s="90" t="str">
        <x:f>'全銘柄'!B99</x:f>
        <x:v>7114</x:v>
      </x:c>
      <x:c r="C103" s="90" t="str">
        <x:f>'全銘柄'!D99</x:f>
        <x:v>Foodison,Inc.</x:v>
      </x:c>
      <x:c r="D103" s="90" t="str">
        <x:f>'全銘柄'!F99</x:f>
        <x:v>Wholesale Trade</x:v>
      </x:c>
      <x:c r="E103" s="90" t="n">
        <x:f>'全銘柄'!AD99</x:f>
        <x:v>2</x:v>
      </x:c>
      <x:c r="F103" s="90" t="n">
        <x:f>'全銘柄'!AE99</x:f>
        <x:v>3</x:v>
      </x:c>
      <x:c r="G103" s="90" t="b">
        <x:f>'全銘柄'!X99</x:f>
        <x:v>0</x:v>
      </x:c>
      <x:c r="H103" s="91" t="n">
        <x:f>'全銘柄'!P99</x:f>
        <x:v>0.23457378392389816</x:v>
      </x:c>
      <x:c r="I103" s="91" t="n">
        <x:f>'全銘柄'!R99</x:f>
        <x:v>0.024377964104228114</x:v>
      </x:c>
      <x:c r="J103" s="92" t="n">
        <x:f>'全銘柄'!S99</x:f>
        <x:v>44911</x:v>
      </x:c>
      <x:c r="K103" s="91" t="n">
        <x:f>'全銘柄'!V99</x:f>
        <x:v>0.4283</x:v>
      </x:c>
      <x:c r="L103" s="90" t="b">
        <x:f>'全銘柄'!AB99</x:f>
        <x:v>1</x:v>
      </x:c>
      <x:c r="M103" s="97" t="n">
        <x:f>'全銘柄'!AO99</x:f>
        <x:v>3473840640</x:v>
      </x:c>
      <x:c r="N103" s="94" t="n">
        <x:f>'全銘柄'!AP99</x:f>
        <x:v>0.5059243694296978</x:v>
      </x:c>
      <x:c r="O103" s="97" t="n">
        <x:f>'全銘柄'!AQ99</x:f>
        <x:v>1665603.3333333333</x:v>
      </x:c>
      <x:c r="P103" s="91" t="n">
        <x:f>'全銘柄'!AR99</x:f>
        <x:v>0.4830674894521284</x:v>
      </x:c>
      <x:c r="Q103" s="91" t="n">
        <x:f>'全銘柄'!AS99</x:f>
        <x:v>-0.7800918836140889</x:v>
      </x:c>
      <x:c r="R103" s="90" t="b">
        <x:f>'全銘柄'!AT99</x:f>
        <x:v>0</x:v>
      </x:c>
      <x:c r="S103" s="96" t="str">
        <x:f>'全銘柄'!AY99</x:f>
        <x:v>既存適格性フィルター不通過: low_liquidity / 60日平均売買代金2,000万円未満 / ローカル5年最大下落率-60%以下</x:v>
      </x:c>
      <x:c r="T103" s="90" t="str">
        <x:f>'全銘柄'!AH99</x:f>
        <x:v>S100W917</x:v>
      </x:c>
    </x:row>
    <x:row r="104" ht="26" customHeight="1">
      <x:c r="A104" s="90" t="n">
        <x:f>'全銘柄'!A100</x:f>
        <x:v>99</x:v>
      </x:c>
      <x:c r="B104" s="90" t="str">
        <x:f>'全銘柄'!B100</x:f>
        <x:v>7806</x:v>
      </x:c>
      <x:c r="C104" s="90" t="str">
        <x:f>'全銘柄'!D100</x:f>
        <x:v>MTG Co.,Ltd.</x:v>
      </x:c>
      <x:c r="D104" s="90" t="str">
        <x:f>'全銘柄'!F100</x:f>
        <x:v>Other Products</x:v>
      </x:c>
      <x:c r="E104" s="90" t="n">
        <x:f>'全銘柄'!AD100</x:f>
        <x:v>2</x:v>
      </x:c>
      <x:c r="F104" s="90" t="n">
        <x:f>'全銘柄'!AE100</x:f>
        <x:v>3</x:v>
      </x:c>
      <x:c r="G104" s="90" t="b">
        <x:f>'全銘柄'!X100</x:f>
        <x:v>0</x:v>
      </x:c>
      <x:c r="H104" s="91" t="n">
        <x:f>'全銘柄'!P100</x:f>
        <x:v>0.23265578818195554</x:v>
      </x:c>
      <x:c r="I104" s="91" t="n">
        <x:f>'全銘柄'!R100</x:f>
        <x:v>0.10793441959315858</x:v>
      </x:c>
      <x:c r="J104" s="92" t="n">
        <x:f>'全銘柄'!S100</x:f>
        <x:v>43282</x:v>
      </x:c>
      <x:c r="K104" s="91" t="n">
        <x:f>'全銘柄'!V100</x:f>
        <x:v>0.2797</x:v>
      </x:c>
      <x:c r="L104" s="90" t="b">
        <x:f>'全銘柄'!AB100</x:f>
        <x:v>1</x:v>
      </x:c>
      <x:c r="M104" s="97" t="n">
        <x:f>'全銘柄'!AO100</x:f>
        <x:v>292244896320</x:v>
      </x:c>
      <x:c r="N104" s="94" t="n">
        <x:f>'全銘柄'!AP100</x:f>
        <x:v>2.957644937961745</x:v>
      </x:c>
      <x:c r="O104" s="97" t="n">
        <x:f>'全銘柄'!AQ100</x:f>
        <x:v>1071027450</x:v>
      </x:c>
      <x:c r="P104" s="91" t="n">
        <x:f>'全銘柄'!AR100</x:f>
        <x:v>0.4586582427038384</x:v>
      </x:c>
      <x:c r="Q104" s="91" t="n">
        <x:f>'全銘柄'!AS100</x:f>
        <x:v>-0.5011901829341934</x:v>
      </x:c>
      <x:c r="R104" s="90" t="b">
        <x:f>'全銘柄'!AT100</x:f>
        <x:v>1</x:v>
      </x:c>
      <x:c r="S104" s="96" t="str">
        <x:f>'全銘柄'!AY100</x:f>
        <x:v>目立つ機械的警告なし（定性確認は別途必要）</x:v>
      </x:c>
      <x:c r="T104" s="90" t="str">
        <x:f>'全銘柄'!AH100</x:f>
        <x:v>S100XBX1</x:v>
      </x:c>
    </x:row>
    <x:row r="105" ht="26" customHeight="1">
      <x:c r="A105" s="90" t="n">
        <x:f>'全銘柄'!A101</x:f>
        <x:v>100</x:v>
      </x:c>
      <x:c r="B105" s="90" t="str">
        <x:f>'全銘柄'!B101</x:f>
        <x:v>4475</x:v>
      </x:c>
      <x:c r="C105" s="90" t="str">
        <x:f>'全銘柄'!D101</x:f>
        <x:v>HENNGE K.K.</x:v>
      </x:c>
      <x:c r="D105" s="90" t="str">
        <x:f>'全銘柄'!F101</x:f>
        <x:v>Information &amp; Communication</x:v>
      </x:c>
      <x:c r="E105" s="90" t="n">
        <x:f>'全銘柄'!AD101</x:f>
        <x:v>2</x:v>
      </x:c>
      <x:c r="F105" s="90" t="n">
        <x:f>'全銘柄'!AE101</x:f>
        <x:v>3</x:v>
      </x:c>
      <x:c r="G105" s="90" t="b">
        <x:f>'全銘柄'!X101</x:f>
        <x:v>0</x:v>
      </x:c>
      <x:c r="H105" s="91" t="n">
        <x:f>'全銘柄'!P101</x:f>
        <x:v>0.22537827489212847</x:v>
      </x:c>
      <x:c r="I105" s="91" t="n">
        <x:f>'全銘柄'!R101</x:f>
        <x:v>0.1641818549330603</x:v>
      </x:c>
      <x:c r="J105" s="92" t="n">
        <x:f>'全銘柄'!S101</x:f>
        <x:v>43739</x:v>
      </x:c>
      <x:c r="K105" s="91" t="n">
        <x:f>'全銘柄'!V101</x:f>
        <x:v>0.2433</x:v>
      </x:c>
      <x:c r="L105" s="90" t="b">
        <x:f>'全銘柄'!AB101</x:f>
        <x:v>1</x:v>
      </x:c>
      <x:c r="M105" s="97" t="n">
        <x:f>'全銘柄'!AO101</x:f>
        <x:v>37296467100</x:v>
      </x:c>
      <x:c r="N105" s="94" t="n">
        <x:f>'全銘柄'!AP101</x:f>
        <x:v>3.414313048378716</x:v>
      </x:c>
      <x:c r="O105" s="97" t="n">
        <x:f>'全銘柄'!AQ101</x:f>
        <x:v>381580481.6666667</x:v>
      </x:c>
      <x:c r="P105" s="91" t="n">
        <x:f>'全銘柄'!AR101</x:f>
        <x:v>0.6662257461572406</x:v>
      </x:c>
      <x:c r="Q105" s="91" t="n">
        <x:f>'全銘柄'!AS101</x:f>
        <x:v>-0.8115330457060762</x:v>
      </x:c>
      <x:c r="R105" s="90" t="b">
        <x:f>'全銘柄'!AT101</x:f>
        <x:v>1</x:v>
      </x:c>
      <x:c r="S105" s="96" t="str">
        <x:f>'全銘柄'!AY101</x:f>
        <x:v>年率ボラティリティ60%以上 / ローカル5年最大下落率-60%以下</x:v>
      </x:c>
      <x:c r="T105" s="90" t="str">
        <x:f>'全銘柄'!AH101</x:f>
        <x:v>S100XCC9</x:v>
      </x:c>
    </x:row>
    <x:row r="106" ht="26" customHeight="1">
      <x:c r="A106" s="90" t="n">
        <x:f>'全銘柄'!A102</x:f>
        <x:v>101</x:v>
      </x:c>
      <x:c r="B106" s="90" t="str">
        <x:f>'全銘柄'!B102</x:f>
        <x:v>7080</x:v>
      </x:c>
      <x:c r="C106" s="90" t="str">
        <x:f>'全銘柄'!D102</x:f>
        <x:v>Sportsfield Co.,Ltd.</x:v>
      </x:c>
      <x:c r="D106" s="90" t="str">
        <x:f>'全銘柄'!F102</x:f>
        <x:v>Services</x:v>
      </x:c>
      <x:c r="E106" s="90" t="n">
        <x:f>'全銘柄'!AD102</x:f>
        <x:v>2</x:v>
      </x:c>
      <x:c r="F106" s="90" t="n">
        <x:f>'全銘柄'!AE102</x:f>
        <x:v>3</x:v>
      </x:c>
      <x:c r="G106" s="90" t="b">
        <x:f>'全銘柄'!X102</x:f>
        <x:v>0</x:v>
      </x:c>
      <x:c r="H106" s="91" t="n">
        <x:f>'全銘柄'!P102</x:f>
        <x:v>0.2242214148513193</x:v>
      </x:c>
      <x:c r="I106" s="91" t="n">
        <x:f>'全銘柄'!R102</x:f>
        <x:v>0.22547533515420534</x:v>
      </x:c>
      <x:c r="J106" s="92" t="n">
        <x:f>'全銘柄'!S102</x:f>
        <x:v>43800</x:v>
      </x:c>
      <x:c r="K106" s="91" t="n">
        <x:f>'全銘柄'!V102</x:f>
        <x:v>0.2165</x:v>
      </x:c>
      <x:c r="L106" s="90" t="b">
        <x:f>'全銘柄'!AB102</x:f>
        <x:v>1</x:v>
      </x:c>
      <x:c r="M106" s="97" t="n">
        <x:f>'全銘柄'!AO102</x:f>
        <x:v>5961192420</x:v>
      </x:c>
      <x:c r="N106" s="94" t="n">
        <x:f>'全銘柄'!AP102</x:f>
        <x:v>1.2458376592801461</x:v>
      </x:c>
      <x:c r="O106" s="97" t="n">
        <x:f>'全銘柄'!AQ102</x:f>
        <x:v>11689733.333333334</x:v>
      </x:c>
      <x:c r="P106" s="91" t="n">
        <x:f>'全銘柄'!AR102</x:f>
        <x:v>0.5924455322543768</x:v>
      </x:c>
      <x:c r="Q106" s="91" t="n">
        <x:f>'全銘柄'!AS102</x:f>
        <x:v>-0.5382969681979268</x:v>
      </x:c>
      <x:c r="R106" s="90" t="b">
        <x:f>'全銘柄'!AT102</x:f>
        <x:v>0</x:v>
      </x:c>
      <x:c r="S106" s="96" t="str">
        <x:f>'全銘柄'!AY102</x:f>
        <x:v>既存適格性フィルター不通過: low_liquidity / 60日平均売買代金2,000万円未満</x:v>
      </x:c>
      <x:c r="T106" s="90" t="str">
        <x:f>'全銘柄'!AH102</x:f>
        <x:v>S100XS6L</x:v>
      </x:c>
    </x:row>
    <x:row r="107" ht="26" customHeight="1">
      <x:c r="A107" s="90" t="n">
        <x:f>'全銘柄'!A103</x:f>
        <x:v>102</x:v>
      </x:c>
      <x:c r="B107" s="90" t="str">
        <x:f>'全銘柄'!B103</x:f>
        <x:v>4375</x:v>
      </x:c>
      <x:c r="C107" s="90" t="str">
        <x:f>'全銘柄'!D103</x:f>
        <x:v>Safie Inc.</x:v>
      </x:c>
      <x:c r="D107" s="90" t="str">
        <x:f>'全銘柄'!F103</x:f>
        <x:v>Information &amp; Communication</x:v>
      </x:c>
      <x:c r="E107" s="90" t="n">
        <x:f>'全銘柄'!AD103</x:f>
        <x:v>2</x:v>
      </x:c>
      <x:c r="F107" s="90" t="n">
        <x:f>'全銘柄'!AE103</x:f>
        <x:v>3</x:v>
      </x:c>
      <x:c r="G107" s="90" t="b">
        <x:f>'全銘柄'!X103</x:f>
        <x:v>0</x:v>
      </x:c>
      <x:c r="H107" s="91" t="n">
        <x:f>'全銘柄'!P103</x:f>
        <x:v>0.22290952101364092</x:v>
      </x:c>
      <x:c r="I107" s="91" t="n">
        <x:f>'全銘柄'!R103</x:f>
        <x:v>-0.0012650292608400243</x:v>
      </x:c>
      <x:c r="J107" s="92" t="n">
        <x:f>'全銘柄'!S103</x:f>
        <x:v>44468</x:v>
      </x:c>
      <x:c r="K107" s="91" t="n">
        <x:f>'全銘柄'!V103</x:f>
        <x:v>0.2382</x:v>
      </x:c>
      <x:c r="L107" s="90" t="b">
        <x:f>'全銘柄'!AB103</x:f>
        <x:v>1</x:v>
      </x:c>
      <x:c r="M107" s="97" t="n">
        <x:f>'全銘柄'!AO103</x:f>
        <x:v>39377966355</x:v>
      </x:c>
      <x:c r="N107" s="94" t="n">
        <x:f>'全銘柄'!AP103</x:f>
        <x:v>2.0819275158377146</x:v>
      </x:c>
      <x:c r="O107" s="97" t="n">
        <x:f>'全銘柄'!AQ103</x:f>
        <x:v>136399133.33333334</x:v>
      </x:c>
      <x:c r="P107" s="91" t="n">
        <x:f>'全銘柄'!AR103</x:f>
        <x:v>0.5896472812830541</x:v>
      </x:c>
      <x:c r="Q107" s="91" t="n">
        <x:f>'全銘柄'!AS103</x:f>
        <x:v>-0.8704225352112676</x:v>
      </x:c>
      <x:c r="R107" s="90" t="b">
        <x:f>'全銘柄'!AT103</x:f>
        <x:v>0</x:v>
      </x:c>
      <x:c r="S107" s="96" t="str">
        <x:f>'全銘柄'!AY103</x:f>
        <x:v>既存適格性フィルター不通過: repeated_negative_operating_cf / ローカル5年最大下落率-60%以下</x:v>
      </x:c>
      <x:c r="T107" s="90" t="str">
        <x:f>'全銘柄'!AH103</x:f>
        <x:v>S100XUXF</x:v>
      </x:c>
    </x:row>
    <x:row r="108" ht="26" customHeight="1">
      <x:c r="A108" s="90" t="n">
        <x:f>'全銘柄'!A104</x:f>
        <x:v>103</x:v>
      </x:c>
      <x:c r="B108" s="90" t="str">
        <x:f>'全銘柄'!B104</x:f>
        <x:v>4439</x:v>
      </x:c>
      <x:c r="C108" s="90" t="str">
        <x:f>'全銘柄'!D104</x:f>
        <x:v>TOUMEI CO.,LTD.</x:v>
      </x:c>
      <x:c r="D108" s="90" t="str">
        <x:f>'全銘柄'!F104</x:f>
        <x:v>Information &amp; Communication</x:v>
      </x:c>
      <x:c r="E108" s="90" t="n">
        <x:f>'全銘柄'!AD104</x:f>
        <x:v>2</x:v>
      </x:c>
      <x:c r="F108" s="90" t="n">
        <x:f>'全銘柄'!AE104</x:f>
        <x:v>3</x:v>
      </x:c>
      <x:c r="G108" s="90" t="b">
        <x:f>'全銘柄'!X104</x:f>
        <x:v>0</x:v>
      </x:c>
      <x:c r="H108" s="91" t="n">
        <x:f>'全銘柄'!P104</x:f>
        <x:v>0.22222660742828237</x:v>
      </x:c>
      <x:c r="I108" s="91" t="n">
        <x:f>'全銘柄'!R104</x:f>
        <x:v>0.11326490688099117</x:v>
      </x:c>
      <x:c r="J108" s="92" t="n">
        <x:f>'全銘柄'!S104</x:f>
        <x:v>43556</x:v>
      </x:c>
      <x:c r="K108" s="91" t="n">
        <x:f>'全銘柄'!V104</x:f>
        <x:v>0.4233</x:v>
      </x:c>
      <x:c r="L108" s="90" t="b">
        <x:f>'全銘柄'!AB104</x:f>
        <x:v>1</x:v>
      </x:c>
      <x:c r="M108" s="97" t="n">
        <x:f>'全銘柄'!AO104</x:f>
        <x:v>11603885400</x:v>
      </x:c>
      <x:c r="N108" s="94" t="n">
        <x:f>'全銘柄'!AP104</x:f>
        <x:v>0.39916450507756435</x:v>
      </x:c>
      <x:c r="O108" s="97" t="n">
        <x:f>'全銘柄'!AQ104</x:f>
        <x:v>33384270</x:v>
      </x:c>
      <x:c r="P108" s="91" t="n">
        <x:f>'全銘柄'!AR104</x:f>
        <x:v>0.4788112606616407</x:v>
      </x:c>
      <x:c r="Q108" s="91" t="n">
        <x:f>'全銘柄'!AS104</x:f>
        <x:v>-0.5199346474569798</x:v>
      </x:c>
      <x:c r="R108" s="90" t="b">
        <x:f>'全銘柄'!AT104</x:f>
        <x:v>1</x:v>
      </x:c>
      <x:c r="S108" s="96" t="str">
        <x:f>'全銘柄'!AY104</x:f>
        <x:v>目立つ機械的警告なし（定性確認は別途必要）</x:v>
      </x:c>
      <x:c r="T108" s="90" t="str">
        <x:f>'全銘柄'!AH104</x:f>
        <x:v>S100X6GX</x:v>
      </x:c>
    </x:row>
    <x:row r="109" ht="26" customHeight="1">
      <x:c r="A109" s="90" t="n">
        <x:f>'全銘柄'!A105</x:f>
        <x:v>104</x:v>
      </x:c>
      <x:c r="B109" s="90" t="str">
        <x:f>'全銘柄'!B105</x:f>
        <x:v>9022</x:v>
      </x:c>
      <x:c r="C109" s="90" t="str">
        <x:f>'全銘柄'!D105</x:f>
        <x:v>Central Japan Railway Company</x:v>
      </x:c>
      <x:c r="D109" s="90" t="str">
        <x:f>'全銘柄'!F105</x:f>
        <x:v>Land Transportation</x:v>
      </x:c>
      <x:c r="E109" s="90" t="n">
        <x:f>'全銘柄'!AD105</x:f>
        <x:v>2</x:v>
      </x:c>
      <x:c r="F109" s="90" t="n">
        <x:f>'全銘柄'!AE105</x:f>
        <x:v>3</x:v>
      </x:c>
      <x:c r="G109" s="90" t="b">
        <x:f>'全銘柄'!X105</x:f>
        <x:v>0</x:v>
      </x:c>
      <x:c r="H109" s="91" t="n">
        <x:f>'全銘柄'!P105</x:f>
        <x:v>0.22124882026213433</x:v>
      </x:c>
      <x:c r="I109" s="91" t="n">
        <x:f>'全銘柄'!R105</x:f>
        <x:v>0.38365321994686236</x:v>
      </x:c>
      <x:c r="J109" s="92" t="n">
        <x:f>'全銘柄'!S105</x:f>
        <x:v>44652</x:v>
      </x:c>
      <x:c r="K109" s="91" t="n">
        <x:f>'全銘柄'!V105</x:f>
        <x:v>0.1174</x:v>
      </x:c>
      <x:c r="L109" s="90" t="b">
        <x:f>'全銘柄'!AB105</x:f>
        <x:v>0</x:v>
      </x:c>
      <x:c r="M109" s="97" t="n">
        <x:f>'全銘柄'!AO105</x:f>
        <x:v>3334933025200</x:v>
      </x:c>
      <x:c r="N109" s="94" t="n">
        <x:f>'全銘柄'!AP105</x:f>
        <x:v>1.8205303309719643</x:v>
      </x:c>
      <x:c r="O109" s="97" t="n">
        <x:f>'全銘柄'!AQ105</x:f>
        <x:v>11293249795</x:v>
      </x:c>
      <x:c r="P109" s="91" t="n">
        <x:f>'全銘柄'!AR105</x:f>
        <x:v>0.2327191119661347</x:v>
      </x:c>
      <x:c r="Q109" s="91" t="n">
        <x:f>'全銘柄'!AS105</x:f>
        <x:v>-0.3030610509381947</x:v>
      </x:c>
      <x:c r="R109" s="90" t="b">
        <x:f>'全銘柄'!AT105</x:f>
        <x:v>1</x:v>
      </x:c>
      <x:c r="S109" s="96" t="str">
        <x:f>'全銘柄'!AY105</x:f>
        <x:v>目立つ機械的警告なし（定性確認は別途必要）</x:v>
      </x:c>
      <x:c r="T109" s="90" t="str">
        <x:f>'全銘柄'!AH105</x:f>
        <x:v>S100W2Z6</x:v>
      </x:c>
    </x:row>
    <x:row r="110" ht="26" customHeight="1">
      <x:c r="A110" s="90" t="n">
        <x:f>'全銘柄'!A106</x:f>
        <x:v>105</x:v>
      </x:c>
      <x:c r="B110" s="90" t="str">
        <x:f>'全銘柄'!B106</x:f>
        <x:v>3445</x:v>
      </x:c>
      <x:c r="C110" s="90" t="str">
        <x:f>'全銘柄'!D106</x:f>
        <x:v>RS Technologies Co.,Ltd.</x:v>
      </x:c>
      <x:c r="D110" s="90" t="str">
        <x:f>'全銘柄'!F106</x:f>
        <x:v>Metal Products</x:v>
      </x:c>
      <x:c r="E110" s="90" t="n">
        <x:f>'全銘柄'!AD106</x:f>
        <x:v>2</x:v>
      </x:c>
      <x:c r="F110" s="90" t="n">
        <x:f>'全銘柄'!AE106</x:f>
        <x:v>3</x:v>
      </x:c>
      <x:c r="G110" s="90" t="b">
        <x:f>'全銘柄'!X106</x:f>
        <x:v>0</x:v>
      </x:c>
      <x:c r="H110" s="91" t="n">
        <x:f>'全銘柄'!P106</x:f>
        <x:v>0.22004818611660926</x:v>
      </x:c>
      <x:c r="I110" s="91" t="n">
        <x:f>'全銘柄'!R106</x:f>
        <x:v>0.18617596829494049</x:v>
      </x:c>
      <x:c r="J110" s="92" t="n">
        <x:f>'全銘柄'!S106</x:f>
        <x:v>42064</x:v>
      </x:c>
      <x:c r="K110" s="91" t="n">
        <x:f>'全銘柄'!V106</x:f>
        <x:v>0.3585</x:v>
      </x:c>
      <x:c r="L110" s="90" t="b">
        <x:f>'全銘柄'!AB106</x:f>
        <x:v>1</x:v>
      </x:c>
      <x:c r="M110" s="97" t="n">
        <x:f>'全銘柄'!AO106</x:f>
        <x:v>190947720380</x:v>
      </x:c>
      <x:c r="N110" s="94" t="n">
        <x:f>'全銘柄'!AP106</x:f>
        <x:v>2.489312844720821</x:v>
      </x:c>
      <x:c r="O110" s="97" t="n">
        <x:f>'全銘柄'!AQ106</x:f>
        <x:v>1281878108.3333333</x:v>
      </x:c>
      <x:c r="P110" s="91" t="n">
        <x:f>'全銘柄'!AR106</x:f>
        <x:v>0.4443091610900664</x:v>
      </x:c>
      <x:c r="Q110" s="91" t="n">
        <x:f>'全銘柄'!AS106</x:f>
        <x:v>-0.5291586222888915</x:v>
      </x:c>
      <x:c r="R110" s="90" t="b">
        <x:f>'全銘柄'!AT106</x:f>
        <x:v>1</x:v>
      </x:c>
      <x:c r="S110" s="96" t="str">
        <x:f>'全銘柄'!AY106</x:f>
        <x:v>目立つ機械的警告なし（定性確認は別途必要）</x:v>
      </x:c>
      <x:c r="T110" s="90" t="str">
        <x:f>'全銘柄'!AH106</x:f>
        <x:v>S100XUA2</x:v>
      </x:c>
    </x:row>
    <x:row r="111" ht="26" customHeight="1">
      <x:c r="A111" s="90" t="n">
        <x:f>'全銘柄'!A107</x:f>
        <x:v>106</x:v>
      </x:c>
      <x:c r="B111" s="90" t="str">
        <x:f>'全銘柄'!B107</x:f>
        <x:v>4261</x:v>
      </x:c>
      <x:c r="C111" s="90" t="str">
        <x:f>'全銘柄'!D107</x:f>
        <x:v>AsiaQuest Co.,Ltd.</x:v>
      </x:c>
      <x:c r="D111" s="90" t="str">
        <x:f>'全銘柄'!F107</x:f>
        <x:v>Information &amp; Communication</x:v>
      </x:c>
      <x:c r="E111" s="90" t="n">
        <x:f>'全銘柄'!AD107</x:f>
        <x:v>2</x:v>
      </x:c>
      <x:c r="F111" s="90" t="n">
        <x:f>'全銘柄'!AE107</x:f>
        <x:v>3</x:v>
      </x:c>
      <x:c r="G111" s="90" t="b">
        <x:f>'全銘柄'!X107</x:f>
        <x:v>0</x:v>
      </x:c>
      <x:c r="H111" s="91" t="n">
        <x:f>'全銘柄'!P107</x:f>
        <x:v>0.21791412891999773</x:v>
      </x:c>
      <x:c r="I111" s="91" t="n">
        <x:f>'全銘柄'!R107</x:f>
        <x:v>0.08930595119635275</x:v>
      </x:c>
      <x:c r="J111" s="92" t="n">
        <x:f>'全銘柄'!S107</x:f>
        <x:v>44557</x:v>
      </x:c>
      <x:c r="K111" s="91" t="n">
        <x:f>'全銘柄'!V107</x:f>
        <x:v>0.3163</x:v>
      </x:c>
      <x:c r="L111" s="90" t="b">
        <x:f>'全銘柄'!AB107</x:f>
        <x:v>1</x:v>
      </x:c>
      <x:c r="M111" s="97" t="n">
        <x:f>'全銘柄'!AO107</x:f>
        <x:v>5245125000</x:v>
      </x:c>
      <x:c r="N111" s="94" t="n">
        <x:f>'全銘柄'!AP107</x:f>
        <x:v>1.0660199159073616</x:v>
      </x:c>
      <x:c r="O111" s="97" t="n">
        <x:f>'全銘柄'!AQ107</x:f>
        <x:v>16887016.666666668</x:v>
      </x:c>
      <x:c r="P111" s="91" t="n">
        <x:f>'全銘柄'!AR107</x:f>
        <x:v>0.5973033326992259</x:v>
      </x:c>
      <x:c r="Q111" s="91" t="n">
        <x:f>'全銘柄'!AS107</x:f>
        <x:v>-0.7952054794520548</x:v>
      </x:c>
      <x:c r="R111" s="90" t="b">
        <x:f>'全銘柄'!AT107</x:f>
        <x:v>0</x:v>
      </x:c>
      <x:c r="S111" s="96" t="str">
        <x:f>'全銘柄'!AY107</x:f>
        <x:v>既存適格性フィルター不通過: low_liquidity / 60日平均売買代金2,000万円未満 / ローカル5年最大下落率-60%以下</x:v>
      </x:c>
      <x:c r="T111" s="90" t="str">
        <x:f>'全銘柄'!AH107</x:f>
        <x:v>S100XVLI</x:v>
      </x:c>
    </x:row>
    <x:row r="112" ht="26" customHeight="1">
      <x:c r="A112" s="90" t="n">
        <x:f>'全銘柄'!A108</x:f>
        <x:v>107</x:v>
      </x:c>
      <x:c r="B112" s="90" t="str">
        <x:f>'全銘柄'!B108</x:f>
        <x:v>3984</x:v>
      </x:c>
      <x:c r="C112" s="90" t="str">
        <x:f>'全銘柄'!D108</x:f>
        <x:v>User Local,Inc.</x:v>
      </x:c>
      <x:c r="D112" s="90" t="str">
        <x:f>'全銘柄'!F108</x:f>
        <x:v>Information &amp; Communication</x:v>
      </x:c>
      <x:c r="E112" s="90" t="n">
        <x:f>'全銘柄'!AD108</x:f>
        <x:v>2</x:v>
      </x:c>
      <x:c r="F112" s="90" t="n">
        <x:f>'全銘柄'!AE108</x:f>
        <x:v>3</x:v>
      </x:c>
      <x:c r="G112" s="90" t="b">
        <x:f>'全銘柄'!X108</x:f>
        <x:v>0</x:v>
      </x:c>
      <x:c r="H112" s="91" t="n">
        <x:f>'全銘柄'!P108</x:f>
        <x:v>0.2170857385339071</x:v>
      </x:c>
      <x:c r="I112" s="91" t="n">
        <x:f>'全銘柄'!R108</x:f>
        <x:v>0.43025812331569036</x:v>
      </x:c>
      <x:c r="J112" s="92" t="n">
        <x:f>'全銘柄'!S108</x:f>
        <x:v>42795</x:v>
      </x:c>
      <x:c r="K112" s="91" t="n">
        <x:f>'全銘柄'!V108</x:f>
        <x:v>0.3792</x:v>
      </x:c>
      <x:c r="L112" s="90" t="b">
        <x:f>'全銘柄'!AB108</x:f>
        <x:v>1</x:v>
      </x:c>
      <x:c r="M112" s="97" t="n">
        <x:f>'全銘柄'!AO108</x:f>
        <x:v>29011026000</x:v>
      </x:c>
      <x:c r="N112" s="94" t="n">
        <x:f>'全銘柄'!AP108</x:f>
        <x:v>6.3315258241168255</x:v>
      </x:c>
      <x:c r="O112" s="97" t="n">
        <x:f>'全銘柄'!AQ108</x:f>
        <x:v>181290763.33333337</x:v>
      </x:c>
      <x:c r="P112" s="91" t="n">
        <x:f>'全銘柄'!AR108</x:f>
        <x:v>0.4517879050461045</x:v>
      </x:c>
      <x:c r="Q112" s="91" t="n">
        <x:f>'全銘柄'!AS108</x:f>
        <x:v>-0.5974776300978932</x:v>
      </x:c>
      <x:c r="R112" s="90" t="b">
        <x:f>'全銘柄'!AT108</x:f>
        <x:v>1</x:v>
      </x:c>
      <x:c r="S112" s="96" t="str">
        <x:f>'全銘柄'!AY108</x:f>
        <x:v>目立つ機械的警告なし（定性確認は別途必要）</x:v>
      </x:c>
      <x:c r="T112" s="90" t="str">
        <x:f>'全銘柄'!AH108</x:f>
        <x:v>S100WPIP</x:v>
      </x:c>
    </x:row>
    <x:row r="113" ht="26" customHeight="1">
      <x:c r="A113" s="90" t="n">
        <x:f>'全銘柄'!A109</x:f>
        <x:v>108</x:v>
      </x:c>
      <x:c r="B113" s="90" t="str">
        <x:f>'全銘柄'!B109</x:f>
        <x:v>4262</x:v>
      </x:c>
      <x:c r="C113" s="90" t="str">
        <x:f>'全銘柄'!D109</x:f>
        <x:v>NIFTY Lifestyle Co.,Ltd.</x:v>
      </x:c>
      <x:c r="D113" s="90" t="str">
        <x:f>'全銘柄'!F109</x:f>
        <x:v>Information &amp; Communication</x:v>
      </x:c>
      <x:c r="E113" s="90" t="n">
        <x:f>'全銘柄'!AD109</x:f>
        <x:v>2</x:v>
      </x:c>
      <x:c r="F113" s="90" t="n">
        <x:f>'全銘柄'!AE109</x:f>
        <x:v>3</x:v>
      </x:c>
      <x:c r="G113" s="90" t="b">
        <x:f>'全銘柄'!X109</x:f>
        <x:v>0</x:v>
      </x:c>
      <x:c r="H113" s="91" t="n">
        <x:f>'全銘柄'!P109</x:f>
        <x:v>0.21525639347126013</x:v>
      </x:c>
      <x:c r="I113" s="91" t="n">
        <x:f>'全銘柄'!R109</x:f>
        <x:v>0.20329357824728683</x:v>
      </x:c>
      <x:c r="J113" s="92" t="n">
        <x:f>'全銘柄'!S109</x:f>
        <x:v>44554</x:v>
      </x:c>
      <x:c r="K113" s="91" t="n">
        <x:f>'全銘柄'!V109</x:f>
        <x:v>0.652</x:v>
      </x:c>
      <x:c r="L113" s="90" t="b">
        <x:f>'全銘柄'!AB109</x:f>
        <x:v>0</x:v>
      </x:c>
      <x:c r="M113" s="97" t="n">
        <x:f>'全銘柄'!AO109</x:f>
        <x:v>8674816350</x:v>
      </x:c>
      <x:c r="N113" s="94" t="n">
        <x:f>'全銘柄'!AP109</x:f>
        <x:v>1.7564541895913257</x:v>
      </x:c>
      <x:c r="O113" s="97" t="n">
        <x:f>'全銘柄'!AQ109</x:f>
        <x:v>17123713.333333332</x:v>
      </x:c>
      <x:c r="P113" s="91" t="n">
        <x:f>'全銘柄'!AR109</x:f>
        <x:v>0.2964865141970337</x:v>
      </x:c>
      <x:c r="Q113" s="91" t="n">
        <x:f>'全銘柄'!AS109</x:f>
        <x:v>-0.5461940640990874</x:v>
      </x:c>
      <x:c r="R113" s="90" t="b">
        <x:f>'全銘柄'!AT109</x:f>
        <x:v>0</x:v>
      </x:c>
      <x:c r="S113" s="96" t="str">
        <x:f>'全銘柄'!AY109</x:f>
        <x:v>既存適格性フィルター不通過: low_liquidity / 60日平均売買代金2,000万円未満</x:v>
      </x:c>
      <x:c r="T113" s="90" t="str">
        <x:f>'全銘柄'!AH109</x:f>
        <x:v>S100VXX9</x:v>
      </x:c>
    </x:row>
    <x:row r="114" ht="26" customHeight="1">
      <x:c r="A114" s="90" t="n">
        <x:f>'全銘柄'!A110</x:f>
        <x:v>109</x:v>
      </x:c>
      <x:c r="B114" s="90" t="str">
        <x:f>'全銘柄'!B110</x:f>
        <x:v>6184</x:v>
      </x:c>
      <x:c r="C114" s="90" t="str">
        <x:f>'全銘柄'!D110</x:f>
        <x:v>Kamakura Shinsho,Ltd.</x:v>
      </x:c>
      <x:c r="D114" s="90" t="str">
        <x:f>'全銘柄'!F110</x:f>
        <x:v>Services</x:v>
      </x:c>
      <x:c r="E114" s="90" t="n">
        <x:f>'全銘柄'!AD110</x:f>
        <x:v>2</x:v>
      </x:c>
      <x:c r="F114" s="90" t="n">
        <x:f>'全銘柄'!AE110</x:f>
        <x:v>3</x:v>
      </x:c>
      <x:c r="G114" s="90" t="b">
        <x:f>'全銘柄'!X110</x:f>
        <x:v>0</x:v>
      </x:c>
      <x:c r="H114" s="91" t="n">
        <x:f>'全銘柄'!P110</x:f>
        <x:v>0.21490683552262535</x:v>
      </x:c>
      <x:c r="I114" s="91" t="n">
        <x:f>'全銘柄'!R110</x:f>
        <x:v>0.13939731887120646</x:v>
      </x:c>
      <x:c r="J114" s="92" t="n">
        <x:f>'全銘柄'!S110</x:f>
        <x:v>42339</x:v>
      </x:c>
      <x:c r="K114" s="91" t="n">
        <x:f>'全銘柄'!V110</x:f>
        <x:v>0.276</x:v>
      </x:c>
      <x:c r="L114" s="90" t="b">
        <x:f>'全銘柄'!AB110</x:f>
        <x:v>1</x:v>
      </x:c>
      <x:c r="M114" s="97" t="n">
        <x:f>'全銘柄'!AO110</x:f>
        <x:v>18826102204</x:v>
      </x:c>
      <x:c r="N114" s="94" t="n">
        <x:f>'全銘柄'!AP110</x:f>
        <x:v>2.2585398946364346</x:v>
      </x:c>
      <x:c r="O114" s="97" t="n">
        <x:f>'全銘柄'!AQ110</x:f>
        <x:v>99566193.33333331</x:v>
      </x:c>
      <x:c r="P114" s="91" t="n">
        <x:f>'全銘柄'!AR110</x:f>
        <x:v>0.447558243975527</x:v>
      </x:c>
      <x:c r="Q114" s="91" t="n">
        <x:f>'全銘柄'!AS110</x:f>
        <x:v>-0.7059990083473182</x:v>
      </x:c>
      <x:c r="R114" s="90" t="b">
        <x:f>'全銘柄'!AT110</x:f>
        <x:v>1</x:v>
      </x:c>
      <x:c r="S114" s="96" t="str">
        <x:f>'全銘柄'!AY110</x:f>
        <x:v>ローカル5年最大下落率-60%以下</x:v>
      </x:c>
      <x:c r="T114" s="90" t="str">
        <x:f>'全銘柄'!AH110</x:f>
        <x:v>S100Y0J1</x:v>
      </x:c>
    </x:row>
    <x:row r="115" ht="26" customHeight="1">
      <x:c r="A115" s="90" t="n">
        <x:f>'全銘柄'!A111</x:f>
        <x:v>110</x:v>
      </x:c>
      <x:c r="B115" s="90" t="str">
        <x:f>'全銘柄'!B111</x:f>
        <x:v>9225</x:v>
      </x:c>
      <x:c r="C115" s="90" t="str">
        <x:f>'全銘柄'!D111</x:f>
        <x:v>Bridge Consulting Group Inc.</x:v>
      </x:c>
      <x:c r="D115" s="90" t="str">
        <x:f>'全銘柄'!F111</x:f>
        <x:v>Services</x:v>
      </x:c>
      <x:c r="E115" s="90" t="n">
        <x:f>'全銘柄'!AD111</x:f>
        <x:v>2</x:v>
      </x:c>
      <x:c r="F115" s="90" t="n">
        <x:f>'全銘柄'!AE111</x:f>
        <x:v>3</x:v>
      </x:c>
      <x:c r="G115" s="90" t="b">
        <x:f>'全銘柄'!X111</x:f>
        <x:v>0</x:v>
      </x:c>
      <x:c r="H115" s="91" t="n">
        <x:f>'全銘柄'!P111</x:f>
        <x:v>0.21468535566069935</x:v>
      </x:c>
      <x:c r="I115" s="91" t="n">
        <x:f>'全銘柄'!R111</x:f>
        <x:v>0.09002813097996366</x:v>
      </x:c>
      <x:c r="J115" s="92" t="n">
        <x:f>'全銘柄'!S111</x:f>
        <x:v>44711</x:v>
      </x:c>
      <x:c r="K115" s="91" t="n">
        <x:f>'全銘柄'!V111</x:f>
        <x:v>0.2623</x:v>
      </x:c>
      <x:c r="L115" s="90" t="b">
        <x:f>'全銘柄'!AB111</x:f>
        <x:v>1</x:v>
      </x:c>
      <x:c r="M115" s="97" t="n">
        <x:f>'全銘柄'!AO111</x:f>
        <x:v>1963837400</x:v>
      </x:c>
      <x:c r="N115" s="94" t="n">
        <x:f>'全銘柄'!AP111</x:f>
        <x:v>0.9297319177261153</x:v>
      </x:c>
      <x:c r="O115" s="97" t="n">
        <x:f>'全銘柄'!AQ111</x:f>
        <x:v>1033845</x:v>
      </x:c>
      <x:c r="P115" s="91" t="n">
        <x:f>'全銘柄'!AR111</x:f>
        <x:v>0.9867995426777892</x:v>
      </x:c>
      <x:c r="Q115" s="91" t="n">
        <x:f>'全銘柄'!AS111</x:f>
        <x:v>-0.8671575846833579</x:v>
      </x:c>
      <x:c r="R115" s="90" t="b">
        <x:f>'全銘柄'!AT111</x:f>
        <x:v>0</x:v>
      </x:c>
      <x:c r="S115" s="96" t="str">
        <x:f>'全銘柄'!AY111</x:f>
        <x:v>既存適格性フィルター不通過: low_liquidity / 60日平均売買代金2,000万円未満 / 年率ボラティリティ60%以上 / ローカル5年最大下落率-60%以下</x:v>
      </x:c>
      <x:c r="T115" s="90" t="str">
        <x:f>'全銘柄'!AH111</x:f>
        <x:v>S100XC8K</x:v>
      </x:c>
    </x:row>
    <x:row r="116" ht="26" customHeight="1">
      <x:c r="A116" s="90" t="n">
        <x:f>'全銘柄'!A112</x:f>
        <x:v>111</x:v>
      </x:c>
      <x:c r="B116" s="90" t="str">
        <x:f>'全銘柄'!B112</x:f>
        <x:v>5243</x:v>
      </x:c>
      <x:c r="C116" s="90" t="str">
        <x:f>'全銘柄'!D112</x:f>
        <x:v>note inc.</x:v>
      </x:c>
      <x:c r="D116" s="90" t="str">
        <x:f>'全銘柄'!F112</x:f>
        <x:v>Information &amp; Communication</x:v>
      </x:c>
      <x:c r="E116" s="90" t="n">
        <x:f>'全銘柄'!AD112</x:f>
        <x:v>2</x:v>
      </x:c>
      <x:c r="F116" s="90" t="n">
        <x:f>'全銘柄'!AE112</x:f>
        <x:v>3</x:v>
      </x:c>
      <x:c r="G116" s="90" t="b">
        <x:f>'全銘柄'!X112</x:f>
        <x:v>0</x:v>
      </x:c>
      <x:c r="H116" s="91" t="n">
        <x:f>'全銘柄'!P112</x:f>
        <x:v>0.213044042993771</x:v>
      </x:c>
      <x:c r="I116" s="91" t="n">
        <x:f>'全銘柄'!R112</x:f>
        <x:v>0.0647302688940217</x:v>
      </x:c>
      <x:c r="J116" s="92" t="n">
        <x:f>'全銘柄'!S112</x:f>
        <x:v>44916</x:v>
      </x:c>
      <x:c r="K116" s="91" t="n">
        <x:f>'全銘柄'!V112</x:f>
        <x:v>0.3366</x:v>
      </x:c>
      <x:c r="L116" s="90" t="b">
        <x:f>'全銘柄'!AB112</x:f>
        <x:v>1</x:v>
      </x:c>
      <x:c r="M116" s="97" t="n">
        <x:f>'全銘柄'!AO112</x:f>
        <x:v>33631188800</x:v>
      </x:c>
      <x:c r="N116" s="94" t="n">
        <x:f>'全銘柄'!AP112</x:f>
        <x:v>8.24367187570855</x:v>
      </x:c>
      <x:c r="O116" s="97" t="n">
        <x:f>'全銘柄'!AQ112</x:f>
        <x:v>1689173220</x:v>
      </x:c>
      <x:c r="P116" s="91" t="n">
        <x:f>'全銘柄'!AR112</x:f>
        <x:v>0.7987953394009201</x:v>
      </x:c>
      <x:c r="Q116" s="91" t="n">
        <x:f>'全銘柄'!AS112</x:f>
        <x:v>-0.5977999312478515</x:v>
      </x:c>
      <x:c r="R116" s="90" t="b">
        <x:f>'全銘柄'!AT112</x:f>
        <x:v>1</x:v>
      </x:c>
      <x:c r="S116" s="96" t="str">
        <x:f>'全銘柄'!AY112</x:f>
        <x:v>年率ボラティリティ60%以上</x:v>
      </x:c>
      <x:c r="T116" s="90" t="str">
        <x:f>'全銘柄'!AH112</x:f>
        <x:v>S100XMWX</x:v>
      </x:c>
    </x:row>
    <x:row r="117" ht="26" customHeight="1">
      <x:c r="A117" s="90" t="n">
        <x:f>'全銘柄'!A113</x:f>
        <x:v>112</x:v>
      </x:c>
      <x:c r="B117" s="90" t="str">
        <x:f>'全銘柄'!B113</x:f>
        <x:v>7064</x:v>
      </x:c>
      <x:c r="C117" s="90" t="str">
        <x:f>'全銘柄'!D113</x:f>
        <x:v>Howtelevision,Inc.</x:v>
      </x:c>
      <x:c r="D117" s="90" t="str">
        <x:f>'全銘柄'!F113</x:f>
        <x:v>Services</x:v>
      </x:c>
      <x:c r="E117" s="90" t="n">
        <x:f>'全銘柄'!AD113</x:f>
        <x:v>2</x:v>
      </x:c>
      <x:c r="F117" s="90" t="n">
        <x:f>'全銘柄'!AE113</x:f>
        <x:v>3</x:v>
      </x:c>
      <x:c r="G117" s="90" t="b">
        <x:f>'全銘柄'!X113</x:f>
        <x:v>0</x:v>
      </x:c>
      <x:c r="H117" s="91" t="n">
        <x:f>'全銘柄'!P113</x:f>
        <x:v>0.21108011783971192</x:v>
      </x:c>
      <x:c r="I117" s="91" t="n">
        <x:f>'全銘柄'!R113</x:f>
        <x:v>0.10777852521293778</x:v>
      </x:c>
      <x:c r="J117" s="92" t="n">
        <x:f>'全銘柄'!S113</x:f>
        <x:v>43556</x:v>
      </x:c>
      <x:c r="K117" s="91" t="n">
        <x:f>'全銘柄'!V113</x:f>
        <x:v>0.4931</x:v>
      </x:c>
      <x:c r="L117" s="90" t="b">
        <x:f>'全銘柄'!AB113</x:f>
        <x:v>1</x:v>
      </x:c>
      <x:c r="M117" s="97" t="n">
        <x:f>'全銘柄'!AO113</x:f>
        <x:v>2043621664</x:v>
      </x:c>
      <x:c r="N117" s="94" t="n">
        <x:f>'全銘柄'!AP113</x:f>
        <x:v>0.8301492855494785</x:v>
      </x:c>
      <x:c r="O117" s="97" t="n">
        <x:f>'全銘柄'!AQ113</x:f>
        <x:v>8480251.666666666</x:v>
      </x:c>
      <x:c r="P117" s="91" t="n">
        <x:f>'全銘柄'!AR113</x:f>
        <x:v>0.5271496081577918</x:v>
      </x:c>
      <x:c r="Q117" s="91" t="n">
        <x:f>'全銘柄'!AS113</x:f>
        <x:v>-0.7107692307692308</x:v>
      </x:c>
      <x:c r="R117" s="90" t="b">
        <x:f>'全銘柄'!AT113</x:f>
        <x:v>0</x:v>
      </x:c>
      <x:c r="S117" s="96" t="str">
        <x:f>'全銘柄'!AY113</x:f>
        <x:v>既存適格性フィルター不通過: low_liquidity / 60日平均売買代金2,000万円未満 / ローカル5年最大下落率-60%以下</x:v>
      </x:c>
      <x:c r="T117" s="90" t="str">
        <x:f>'全銘柄'!AH113</x:f>
        <x:v>S100XVTU</x:v>
      </x:c>
    </x:row>
    <x:row r="118" ht="26" customHeight="1">
      <x:c r="A118" s="90" t="n">
        <x:f>'全銘柄'!A114</x:f>
        <x:v>113</x:v>
      </x:c>
      <x:c r="B118" s="90" t="str">
        <x:f>'全銘柄'!B114</x:f>
        <x:v>4379</x:v>
      </x:c>
      <x:c r="C118" s="90" t="str">
        <x:f>'全銘柄'!D114</x:f>
        <x:v>Photosynth inc.</x:v>
      </x:c>
      <x:c r="D118" s="90" t="str">
        <x:f>'全銘柄'!F114</x:f>
        <x:v>Information &amp; Communication</x:v>
      </x:c>
      <x:c r="E118" s="90" t="n">
        <x:f>'全銘柄'!AD114</x:f>
        <x:v>2</x:v>
      </x:c>
      <x:c r="F118" s="90" t="n">
        <x:f>'全銘柄'!AE114</x:f>
        <x:v>3</x:v>
      </x:c>
      <x:c r="G118" s="90" t="b">
        <x:f>'全銘柄'!X114</x:f>
        <x:v>0</x:v>
      </x:c>
      <x:c r="H118" s="91" t="n">
        <x:f>'全銘柄'!P114</x:f>
        <x:v>0.20598855892265555</x:v>
      </x:c>
      <x:c r="I118" s="91" t="n">
        <x:f>'全銘柄'!R114</x:f>
        <x:v>0.06829347267649541</x:v>
      </x:c>
      <x:c r="J118" s="92" t="n">
        <x:f>'全銘柄'!S114</x:f>
        <x:v>44505</x:v>
      </x:c>
      <x:c r="K118" s="91" t="n">
        <x:f>'全銘柄'!V114</x:f>
        <x:v>0.1582</x:v>
      </x:c>
      <x:c r="L118" s="90" t="b">
        <x:f>'全銘柄'!AB114</x:f>
        <x:v>1</x:v>
      </x:c>
      <x:c r="M118" s="97" t="n">
        <x:f>'全銘柄'!AO114</x:f>
        <x:v>6455968200</x:v>
      </x:c>
      <x:c r="N118" s="94" t="n">
        <x:f>'全銘柄'!AP114</x:f>
        <x:v>1.9073225178317512</x:v>
      </x:c>
      <x:c r="O118" s="97" t="n">
        <x:f>'全銘柄'!AQ114</x:f>
        <x:v>73520345</x:v>
      </x:c>
      <x:c r="P118" s="91" t="n">
        <x:f>'全銘柄'!AR114</x:f>
        <x:v>0.5490042376735806</x:v>
      </x:c>
      <x:c r="Q118" s="91" t="n">
        <x:f>'全銘柄'!AS114</x:f>
        <x:v>-0.8192170818505338</x:v>
      </x:c>
      <x:c r="R118" s="90" t="b">
        <x:f>'全銘柄'!AT114</x:f>
        <x:v>1</x:v>
      </x:c>
      <x:c r="S118" s="96" t="str">
        <x:f>'全銘柄'!AY114</x:f>
        <x:v>ローカル5年最大下落率-60%以下</x:v>
      </x:c>
      <x:c r="T118" s="90" t="str">
        <x:f>'全銘柄'!AH114</x:f>
        <x:v>S100XV3D</x:v>
      </x:c>
    </x:row>
    <x:row r="119" ht="26" customHeight="1">
      <x:c r="A119" s="90" t="n">
        <x:f>'全銘柄'!A115</x:f>
        <x:v>114</x:v>
      </x:c>
      <x:c r="B119" s="90" t="str">
        <x:f>'全銘柄'!B115</x:f>
        <x:v>3979</x:v>
      </x:c>
      <x:c r="C119" s="90" t="str">
        <x:f>'全銘柄'!D115</x:f>
        <x:v>ULURU.CO.,LTD.</x:v>
      </x:c>
      <x:c r="D119" s="90" t="str">
        <x:f>'全銘柄'!F115</x:f>
        <x:v>Information &amp; Communication</x:v>
      </x:c>
      <x:c r="E119" s="90" t="n">
        <x:f>'全銘柄'!AD115</x:f>
        <x:v>2</x:v>
      </x:c>
      <x:c r="F119" s="90" t="n">
        <x:f>'全銘柄'!AE115</x:f>
        <x:v>3</x:v>
      </x:c>
      <x:c r="G119" s="90" t="b">
        <x:f>'全銘柄'!X115</x:f>
        <x:v>0</x:v>
      </x:c>
      <x:c r="H119" s="91" t="n">
        <x:f>'全銘柄'!P115</x:f>
        <x:v>0.20109071575530102</x:v>
      </x:c>
      <x:c r="I119" s="91" t="n">
        <x:f>'全銘柄'!R115</x:f>
        <x:v>0.11384777925925815</x:v>
      </x:c>
      <x:c r="J119" s="92" t="n">
        <x:f>'全銘柄'!S115</x:f>
        <x:v>42795</x:v>
      </x:c>
      <x:c r="K119" s="91" t="n">
        <x:f>'全銘柄'!V115</x:f>
        <x:v>0.1748</x:v>
      </x:c>
      <x:c r="L119" s="90" t="b">
        <x:f>'全銘柄'!AB115</x:f>
        <x:v>1</x:v>
      </x:c>
      <x:c r="M119" s="97" t="n">
        <x:f>'全銘柄'!AO115</x:f>
        <x:v>2698566000</x:v>
      </x:c>
      <x:c r="N119" s="94" t="n">
        <x:f>'全銘柄'!AP115</x:f>
        <x:v>0.4026956144781836</x:v>
      </x:c>
      <x:c r="O119" s="97" t="n">
        <x:f>'全銘柄'!AQ115</x:f>
        <x:v>11534126.666666666</x:v>
      </x:c>
      <x:c r="P119" s="91" t="n">
        <x:f>'全銘柄'!AR115</x:f>
        <x:v>0.4672972571394875</x:v>
      </x:c>
      <x:c r="Q119" s="91" t="n">
        <x:f>'全銘柄'!AS115</x:f>
        <x:v>-0.6112612679533008</x:v>
      </x:c>
      <x:c r="R119" s="90" t="b">
        <x:f>'全銘柄'!AT115</x:f>
        <x:v>0</x:v>
      </x:c>
      <x:c r="S119" s="96" t="str">
        <x:f>'全銘柄'!AY115</x:f>
        <x:v>既存適格性フィルター不通過: low_liquidity / 60日平均売買代金2,000万円未満 / ローカル5年最大下落率-60%以下</x:v>
      </x:c>
      <x:c r="T119" s="90" t="str">
        <x:f>'全銘柄'!AH115</x:f>
        <x:v>S100W49T</x:v>
      </x:c>
    </x:row>
    <x:row r="120" ht="26" customHeight="1">
      <x:c r="A120" s="90" t="n">
        <x:f>'全銘柄'!A116</x:f>
        <x:v>115</x:v>
      </x:c>
      <x:c r="B120" s="90" t="str">
        <x:f>'全銘柄'!B116</x:f>
        <x:v>3498</x:v>
      </x:c>
      <x:c r="C120" s="90" t="str">
        <x:f>'全銘柄'!D116</x:f>
        <x:v>Kasumigaseki Capital Co.,Ltd.</x:v>
      </x:c>
      <x:c r="D120" s="90" t="str">
        <x:f>'全銘柄'!F116</x:f>
        <x:v>Real Estate</x:v>
      </x:c>
      <x:c r="E120" s="90" t="n">
        <x:f>'全銘柄'!AD116</x:f>
        <x:v>2</x:v>
      </x:c>
      <x:c r="F120" s="90" t="n">
        <x:f>'全銘柄'!AE116</x:f>
        <x:v>2</x:v>
      </x:c>
      <x:c r="G120" s="90" t="b">
        <x:f>'全銘柄'!X116</x:f>
        <x:v>1</x:v>
      </x:c>
      <x:c r="H120" s="91" t="n">
        <x:f>'全銘柄'!P116</x:f>
        <x:v>0.6118956138359761</x:v>
      </x:c>
      <x:c r="I120" s="91" t="n">
        <x:f>'全銘柄'!R116</x:f>
        <x:v>0.19619485808437218</x:v>
      </x:c>
      <x:c r="J120" s="92" t="n">
        <x:f>'全銘柄'!S116</x:f>
        <x:v>43405</x:v>
      </x:c>
      <x:c r="K120" s="91" t="n">
        <x:f>'全銘柄'!V116</x:f>
        <x:v>0.2328</x:v>
      </x:c>
      <x:c r="L120" s="90" t="b">
        <x:f>'全銘柄'!AB116</x:f>
        <x:v>0</x:v>
      </x:c>
      <x:c r="M120" s="97" t="n">
        <x:f>'全銘柄'!AO116</x:f>
        <x:v>58599838970</x:v>
      </x:c>
      <x:c r="N120" s="94" t="n">
        <x:f>'全銘柄'!AP116</x:f>
        <x:v>0.6072459246018176</x:v>
      </x:c>
      <x:c r="O120" s="97" t="n">
        <x:f>'全銘柄'!AQ116</x:f>
        <x:v>2521007666.6666665</x:v>
      </x:c>
      <x:c r="P120" s="91" t="n">
        <x:f>'全銘柄'!AR116</x:f>
        <x:v>0.6393740975786782</x:v>
      </x:c>
      <x:c r="Q120" s="91" t="n">
        <x:f>'全銘柄'!AS116</x:f>
        <x:v>-0.6864774744416113</x:v>
      </x:c>
      <x:c r="R120" s="90" t="b">
        <x:f>'全銘柄'!AT116</x:f>
        <x:v>0</x:v>
      </x:c>
      <x:c r="S120" s="96" t="str">
        <x:f>'全銘柄'!AY116</x:f>
        <x:v>既存適格性フィルター不通過: repeated_negative_operating_cf / 年率ボラティリティ60%以上 / ローカル5年最大下落率-60%以下</x:v>
      </x:c>
      <x:c r="T120" s="90" t="str">
        <x:f>'全銘柄'!AH116</x:f>
        <x:v>S100X6TA</x:v>
      </x:c>
    </x:row>
    <x:row r="121" ht="26" customHeight="1">
      <x:c r="A121" s="90" t="n">
        <x:f>'全銘柄'!A117</x:f>
        <x:v>116</x:v>
      </x:c>
      <x:c r="B121" s="90" t="str">
        <x:f>'全銘柄'!B117</x:f>
        <x:v>3399</x:v>
      </x:c>
      <x:c r="C121" s="90" t="str">
        <x:f>'全銘柄'!D117</x:f>
        <x:v>Maruchiyo Yamaokaya Corporation</x:v>
      </x:c>
      <x:c r="D121" s="90" t="str">
        <x:f>'全銘柄'!F117</x:f>
        <x:v>Retail Trade</x:v>
      </x:c>
      <x:c r="E121" s="90" t="n">
        <x:f>'全銘柄'!AD117</x:f>
        <x:v>2</x:v>
      </x:c>
      <x:c r="F121" s="90" t="n">
        <x:f>'全銘柄'!AE117</x:f>
        <x:v>2</x:v>
      </x:c>
      <x:c r="G121" s="90" t="b">
        <x:f>'全銘柄'!X117</x:f>
        <x:v>1</x:v>
      </x:c>
      <x:c r="H121" s="91" t="n">
        <x:f>'全銘柄'!P117</x:f>
        <x:v>0.2985673791603398</x:v>
      </x:c>
      <x:c r="I121" s="91" t="n">
        <x:f>'全銘柄'!R117</x:f>
        <x:v>0.10881038458505425</x:v>
      </x:c>
      <x:c r="J121" s="92" t="n">
        <x:f>'全銘柄'!S117</x:f>
        <x:v>38749</x:v>
      </x:c>
      <x:c r="K121" s="91" t="n">
        <x:f>'全銘柄'!V117</x:f>
        <x:v>0.1777</x:v>
      </x:c>
      <x:c r="L121" s="90" t="b">
        <x:f>'全銘柄'!AB117</x:f>
        <x:v>0</x:v>
      </x:c>
      <x:c r="M121" s="97" t="n">
        <x:f>'全銘柄'!AO117</x:f>
        <x:v>61949023000</x:v>
      </x:c>
      <x:c r="N121" s="94" t="n">
        <x:f>'全銘柄'!AP117</x:f>
        <x:v>1.4406477151955244</x:v>
      </x:c>
      <x:c r="O121" s="97" t="n">
        <x:f>'全銘柄'!AQ117</x:f>
        <x:v>534956868.3333333</x:v>
      </x:c>
      <x:c r="P121" s="91" t="n">
        <x:f>'全銘柄'!AR117</x:f>
        <x:v>0.4394449316817485</x:v>
      </x:c>
      <x:c r="Q121" s="91" t="n">
        <x:f>'全銘柄'!AS117</x:f>
        <x:v>-0.3988024563424432</x:v>
      </x:c>
      <x:c r="R121" s="90" t="b">
        <x:f>'全銘柄'!AT117</x:f>
        <x:v>1</x:v>
      </x:c>
      <x:c r="S121" s="96" t="str">
        <x:f>'全銘柄'!AY117</x:f>
        <x:v>目立つ機械的警告なし（定性確認は別途必要）</x:v>
      </x:c>
      <x:c r="T121" s="90" t="str">
        <x:f>'全銘柄'!AH117</x:f>
        <x:v>S100Y1KO</x:v>
      </x:c>
    </x:row>
    <x:row r="122" ht="26" customHeight="1">
      <x:c r="A122" s="90" t="n">
        <x:f>'全銘柄'!A118</x:f>
        <x:v>117</x:v>
      </x:c>
      <x:c r="B122" s="90" t="str">
        <x:f>'全銘柄'!B118</x:f>
        <x:v>5244</x:v>
      </x:c>
      <x:c r="C122" s="90" t="str">
        <x:f>'全銘柄'!D118</x:f>
        <x:v>jig.jp co.,ltd.</x:v>
      </x:c>
      <x:c r="D122" s="90" t="str">
        <x:f>'全銘柄'!F118</x:f>
        <x:v>Information &amp; Communication</x:v>
      </x:c>
      <x:c r="E122" s="90" t="n">
        <x:f>'全銘柄'!AD118</x:f>
        <x:v>2</x:v>
      </x:c>
      <x:c r="F122" s="90" t="n">
        <x:f>'全銘柄'!AE118</x:f>
        <x:v>2</x:v>
      </x:c>
      <x:c r="G122" s="90" t="b">
        <x:f>'全銘柄'!X118</x:f>
        <x:v>0</x:v>
      </x:c>
      <x:c r="H122" s="91" t="n">
        <x:f>'全銘柄'!P118</x:f>
        <x:v>0.1978649676923594</x:v>
      </x:c>
      <x:c r="I122" s="91" t="n">
        <x:f>'全銘柄'!R118</x:f>
        <x:v>0.14585808638270606</x:v>
      </x:c>
      <x:c r="J122" s="92" t="n">
        <x:f>'全銘柄'!S118</x:f>
        <x:v>44917</x:v>
      </x:c>
      <x:c r="K122" s="91" t="n">
        <x:f>'全銘柄'!V118</x:f>
        <x:v>0.2502</x:v>
      </x:c>
      <x:c r="L122" s="90" t="b">
        <x:f>'全銘柄'!AB118</x:f>
        <x:v>0</x:v>
      </x:c>
      <x:c r="M122" s="97" t="n">
        <x:f>'全銘柄'!AO118</x:f>
        <x:v>7291970000</x:v>
      </x:c>
      <x:c r="N122" s="94" t="n">
        <x:f>'全銘柄'!AP118</x:f>
        <x:v>0.5285461008329781</x:v>
      </x:c>
      <x:c r="O122" s="97" t="n">
        <x:f>'全銘柄'!AQ118</x:f>
        <x:v>94936770</x:v>
      </x:c>
      <x:c r="P122" s="91" t="n">
        <x:f>'全銘柄'!AR118</x:f>
        <x:v>0.5656459660848709</x:v>
      </x:c>
      <x:c r="Q122" s="91" t="n">
        <x:f>'全銘柄'!AS118</x:f>
        <x:v>-0.6604067716610738</x:v>
      </x:c>
      <x:c r="R122" s="90" t="b">
        <x:f>'全銘柄'!AT118</x:f>
        <x:v>1</x:v>
      </x:c>
      <x:c r="S122" s="96" t="str">
        <x:f>'全銘柄'!AY118</x:f>
        <x:v>ローカル5年最大下落率-60%以下</x:v>
      </x:c>
      <x:c r="T122" s="90" t="str">
        <x:f>'全銘柄'!AH118</x:f>
        <x:v>S100W2W8</x:v>
      </x:c>
    </x:row>
    <x:row r="123" ht="26" customHeight="1">
      <x:c r="A123" s="90" t="n">
        <x:f>'全銘柄'!A119</x:f>
        <x:v>118</x:v>
      </x:c>
      <x:c r="B123" s="90" t="str">
        <x:f>'全銘柄'!B119</x:f>
        <x:v>5250</x:v>
      </x:c>
      <x:c r="C123" s="90" t="str">
        <x:f>'全銘柄'!D119</x:f>
        <x:v>GMO PRIME STRATEGY CO.,LTD.</x:v>
      </x:c>
      <x:c r="D123" s="90" t="str">
        <x:f>'全銘柄'!F119</x:f>
        <x:v>Information &amp; Communication</x:v>
      </x:c>
      <x:c r="E123" s="90" t="n">
        <x:f>'全銘柄'!AD119</x:f>
        <x:v>2</x:v>
      </x:c>
      <x:c r="F123" s="90" t="n">
        <x:f>'全銘柄'!AE119</x:f>
        <x:v>2</x:v>
      </x:c>
      <x:c r="G123" s="90" t="b">
        <x:f>'全銘柄'!X119</x:f>
        <x:v>0</x:v>
      </x:c>
      <x:c r="H123" s="91" t="n">
        <x:f>'全銘柄'!P119</x:f>
        <x:v>0.12193924489226693</x:v>
      </x:c>
      <x:c r="I123" s="91" t="n">
        <x:f>'全銘柄'!R119</x:f>
        <x:v>0.16189952245886338</x:v>
      </x:c>
      <x:c r="J123" s="92" t="n">
        <x:f>'全銘柄'!S119</x:f>
        <x:v>44981</x:v>
      </x:c>
      <x:c r="K123" s="91" t="n">
        <x:f>'全銘柄'!V119</x:f>
        <x:v>0.4122</x:v>
      </x:c>
      <x:c r="L123" s="90" t="b">
        <x:f>'全銘柄'!AB119</x:f>
        <x:v>0</x:v>
      </x:c>
      <x:c r="M123" s="97" t="n">
        <x:f>'全銘柄'!AO119</x:f>
        <x:v>4262400000</x:v>
      </x:c>
      <x:c r="N123" s="94" t="n">
        <x:f>'全銘柄'!AP119</x:f>
        <x:v>4.805173136845523</x:v>
      </x:c>
      <x:c r="O123" s="97" t="n">
        <x:f>'全銘柄'!AQ119</x:f>
        <x:v>3891068.3333333335</x:v>
      </x:c>
      <x:c r="P123" s="91" t="n">
        <x:f>'全銘柄'!AR119</x:f>
        <x:v>0.6880748828922395</x:v>
      </x:c>
      <x:c r="Q123" s="91" t="n">
        <x:f>'全銘柄'!AS119</x:f>
        <x:v>-0.822746590103647</x:v>
      </x:c>
      <x:c r="R123" s="90" t="b">
        <x:f>'全銘柄'!AT119</x:f>
        <x:v>0</x:v>
      </x:c>
      <x:c r="S123" s="96" t="str">
        <x:f>'全銘柄'!AY119</x:f>
        <x:v>既存適格性フィルター不通過: low_liquidity / 60日平均売買代金2,000万円未満 / 年率ボラティリティ60%以上 / ローカル5年最大下落率-60%以下</x:v>
      </x:c>
      <x:c r="T123" s="90" t="str">
        <x:f>'全銘柄'!AH119</x:f>
        <x:v>S100XN9A</x:v>
      </x:c>
    </x:row>
    <x:row r="124" ht="26" customHeight="1">
      <x:c r="A124" s="90" t="n">
        <x:f>'全銘柄'!A120</x:f>
        <x:v>119</x:v>
      </x:c>
      <x:c r="B124" s="90" t="str">
        <x:f>'全銘柄'!B120</x:f>
        <x:v>9023</x:v>
      </x:c>
      <x:c r="C124" s="90" t="str">
        <x:f>'全銘柄'!D120</x:f>
        <x:v>Tokyo Metro Co.,Ltd.</x:v>
      </x:c>
      <x:c r="D124" s="90" t="str">
        <x:f>'全銘柄'!F120</x:f>
        <x:v>Land Transportation</x:v>
      </x:c>
      <x:c r="E124" s="90" t="n">
        <x:f>'全銘柄'!AD120</x:f>
        <x:v>2</x:v>
      </x:c>
      <x:c r="F124" s="90" t="n">
        <x:f>'全銘柄'!AE120</x:f>
        <x:v>2</x:v>
      </x:c>
      <x:c r="G124" s="90" t="b">
        <x:f>'全銘柄'!X120</x:f>
        <x:v>0</x:v>
      </x:c>
      <x:c r="H124" s="91" t="n">
        <x:f>'全銘柄'!P120</x:f>
        <x:v>0.08366948958543174</x:v>
      </x:c>
      <x:c r="I124" s="91" t="n">
        <x:f>'全銘柄'!R120</x:f>
        <x:v>0.21318091763275074</x:v>
      </x:c>
      <x:c r="J124" s="92" t="n">
        <x:f>'全銘柄'!S120</x:f>
        <x:v>45588</x:v>
      </x:c>
      <x:c r="K124" s="91" t="n">
        <x:f>'全銘柄'!V120</x:f>
        <x:v>0.2671</x:v>
      </x:c>
      <x:c r="L124" s="90" t="b">
        <x:f>'全銘柄'!AB120</x:f>
        <x:v>0</x:v>
      </x:c>
      <x:c r="M124" s="97" t="n">
        <x:f>'全銘柄'!AO120</x:f>
        <x:v>825601000000</x:v>
      </x:c>
      <x:c r="N124" s="94" t="n">
        <x:f>'全銘柄'!AP120</x:f>
        <x:v>2.024365424978913</x:v>
      </x:c>
      <x:c r="O124" s="97" t="n">
        <x:f>'全銘柄'!AQ120</x:f>
        <x:v>3606347158.3333335</x:v>
      </x:c>
      <x:c r="P124" s="91" t="n">
        <x:f>'全銘柄'!AR120</x:f>
        <x:v>0.2204368461963547</x:v>
      </x:c>
      <x:c r="Q124" s="91" t="n">
        <x:f>'全銘柄'!AS120</x:f>
        <x:v>-0.3121435101715122</x:v>
      </x:c>
      <x:c r="R124" s="90" t="b">
        <x:f>'全銘柄'!AT120</x:f>
        <x:v>0</x:v>
      </x:c>
      <x:c r="S124" s="96" t="str">
        <x:f>'全銘柄'!AY120</x:f>
        <x:v>既存適格性フィルター不通過: other_data_quality_issue</x:v>
      </x:c>
      <x:c r="T124" s="90" t="str">
        <x:f>'全銘柄'!AH120</x:f>
        <x:v>S100W3LV</x:v>
      </x:c>
    </x:row>
    <x:row r="125" ht="26" customHeight="1">
      <x:c r="A125" s="90" t="n">
        <x:f>'全銘柄'!A121</x:f>
        <x:v>120</x:v>
      </x:c>
      <x:c r="B125" s="90" t="str">
        <x:f>'全銘柄'!B121</x:f>
        <x:v>5570</x:v>
      </x:c>
      <x:c r="C125" s="90" t="str">
        <x:f>'全銘柄'!D121</x:f>
        <x:v>JENOBA CO.,LTD.</x:v>
      </x:c>
      <x:c r="D125" s="90" t="str">
        <x:f>'全銘柄'!F121</x:f>
        <x:v>Information &amp; Communication</x:v>
      </x:c>
      <x:c r="E125" s="90" t="n">
        <x:f>'全銘柄'!AD121</x:f>
        <x:v>2</x:v>
      </x:c>
      <x:c r="F125" s="90" t="n">
        <x:f>'全銘柄'!AE121</x:f>
        <x:v>2</x:v>
      </x:c>
      <x:c r="G125" s="90" t="b">
        <x:f>'全銘柄'!X121</x:f>
        <x:v>0</x:v>
      </x:c>
      <x:c r="H125" s="91" t="n">
        <x:f>'全銘柄'!P121</x:f>
        <x:v>0.06769729275623115</x:v>
      </x:c>
      <x:c r="I125" s="91" t="n">
        <x:f>'全銘柄'!R121</x:f>
        <x:v>0.5662014610159226</x:v>
      </x:c>
      <x:c r="J125" s="92" t="n">
        <x:f>'全銘柄'!S121</x:f>
        <x:v>45035</x:v>
      </x:c>
      <x:c r="K125" s="91" t="n">
        <x:f>'全銘柄'!V121</x:f>
        <x:v>0.1975</x:v>
      </x:c>
      <x:c r="L125" s="90" t="b">
        <x:f>'全銘柄'!AB121</x:f>
        <x:v>0</x:v>
      </x:c>
      <x:c r="M125" s="97" t="n">
        <x:f>'全銘柄'!AO121</x:f>
        <x:v>8693424000</x:v>
      </x:c>
      <x:c r="N125" s="94" t="n">
        <x:f>'全銘柄'!AP121</x:f>
        <x:v>6.359518768919249</x:v>
      </x:c>
      <x:c r="O125" s="97" t="n">
        <x:f>'全銘柄'!AQ121</x:f>
        <x:v>12055661.666666666</x:v>
      </x:c>
      <x:c r="P125" s="91" t="n">
        <x:f>'全銘柄'!AR121</x:f>
        <x:v>0.4591774844023115</x:v>
      </x:c>
      <x:c r="Q125" s="91" t="n">
        <x:f>'全銘柄'!AS121</x:f>
        <x:v>-0.7532083116477224</x:v>
      </x:c>
      <x:c r="R125" s="90" t="b">
        <x:f>'全銘柄'!AT121</x:f>
        <x:v>0</x:v>
      </x:c>
      <x:c r="S125" s="96" t="str">
        <x:f>'全銘柄'!AY121</x:f>
        <x:v>既存適格性フィルター不通過: low_liquidity / 60日平均売買代金2,000万円未満 / ローカル5年最大下落率-60%以下</x:v>
      </x:c>
      <x:c r="T125" s="90" t="str">
        <x:f>'全銘柄'!AH121</x:f>
        <x:v>S100XC8W</x:v>
      </x:c>
    </x:row>
    <x:row r="126" ht="26" customHeight="1">
      <x:c r="A126" s="90" t="n">
        <x:f>'全銘柄'!A122</x:f>
        <x:v>121</x:v>
      </x:c>
      <x:c r="B126" s="90" t="str">
        <x:f>'全銘柄'!B122</x:f>
        <x:v>9253</x:v>
      </x:c>
      <x:c r="C126" s="90" t="str">
        <x:f>'全銘柄'!D122</x:f>
        <x:v>Slogan Inc.</x:v>
      </x:c>
      <x:c r="D126" s="90" t="str">
        <x:f>'全銘柄'!F122</x:f>
        <x:v>Services</x:v>
      </x:c>
      <x:c r="E126" s="90" t="n">
        <x:f>'全銘柄'!AD122</x:f>
        <x:v>2</x:v>
      </x:c>
      <x:c r="F126" s="90" t="n">
        <x:f>'全銘柄'!AE122</x:f>
        <x:v>2</x:v>
      </x:c>
      <x:c r="G126" s="90" t="b">
        <x:f>'全銘柄'!X122</x:f>
        <x:v>0</x:v>
      </x:c>
      <x:c r="H126" s="91" t="n">
        <x:f>'全銘柄'!P122</x:f>
        <x:v>0.028953123005187376</x:v>
      </x:c>
      <x:c r="I126" s="91" t="n">
        <x:f>'全銘柄'!R122</x:f>
        <x:v>0.17615325637724374</x:v>
      </x:c>
      <x:c r="J126" s="92" t="n">
        <x:f>'全銘柄'!S122</x:f>
        <x:v>44525</x:v>
      </x:c>
      <x:c r="K126" s="91" t="n">
        <x:f>'全銘柄'!V122</x:f>
        <x:v>0.2305</x:v>
      </x:c>
      <x:c r="L126" s="90" t="b">
        <x:f>'全銘柄'!AB122</x:f>
        <x:v>0</x:v>
      </x:c>
      <x:c r="M126" s="97" t="n">
        <x:f>'全銘柄'!AO122</x:f>
        <x:v>1869558875</x:v>
      </x:c>
      <x:c r="N126" s="94" t="n">
        <x:f>'全銘柄'!AP122</x:f>
        <x:v>1.1758890120264593</x:v>
      </x:c>
      <x:c r="O126" s="97" t="n">
        <x:f>'全銘柄'!AQ122</x:f>
        <x:v>1681180</x:v>
      </x:c>
      <x:c r="P126" s="91" t="n">
        <x:f>'全銘柄'!AR122</x:f>
        <x:v>0.4385545927957375</x:v>
      </x:c>
      <x:c r="Q126" s="91" t="n">
        <x:f>'全銘柄'!AS122</x:f>
        <x:v>-0.714575146716883</x:v>
      </x:c>
      <x:c r="R126" s="90" t="b">
        <x:f>'全銘柄'!AT122</x:f>
        <x:v>0</x:v>
      </x:c>
      <x:c r="S126" s="96" t="str">
        <x:f>'全銘柄'!AY122</x:f>
        <x:v>既存適格性フィルター不通過: low_liquidity / 60日平均売買代金2,000万円未満 / ローカル5年最大下落率-60%以下</x:v>
      </x:c>
      <x:c r="T126" s="90" t="str">
        <x:f>'全銘柄'!AH122</x:f>
        <x:v>S100Y4UP</x:v>
      </x:c>
    </x:row>
    <x:row r="127" ht="26" customHeight="1">
      <x:c r="A127" s="90" t="n">
        <x:f>'全銘柄'!A309</x:f>
        <x:v>308</x:v>
      </x:c>
      <x:c r="B127" s="90" t="str">
        <x:f>'全銘柄'!B309</x:f>
        <x:v>9722</x:v>
      </x:c>
      <x:c r="C127" s="90" t="str">
        <x:f>'全銘柄'!D309</x:f>
        <x:v>FUJITA KANKO INC.</x:v>
      </x:c>
      <x:c r="D127" s="90" t="str">
        <x:f>'全銘柄'!F309</x:f>
        <x:v>Services</x:v>
      </x:c>
      <x:c r="E127" s="90" t="n">
        <x:f>'全銘柄'!AD309</x:f>
        <x:v>1</x:v>
      </x:c>
      <x:c r="F127" s="90" t="n">
        <x:f>'全銘柄'!AE309</x:f>
        <x:v>2</x:v>
      </x:c>
      <x:c r="G127" s="90" t="b">
        <x:f>'全銘柄'!X309</x:f>
        <x:v>0</x:v>
      </x:c>
      <x:c r="H127" s="91" t="n">
        <x:f>'全銘柄'!P309</x:f>
        <x:v>0.3031760444420566</x:v>
      </x:c>
      <x:c r="I127" s="91" t="n">
        <x:f>'全銘柄'!R309</x:f>
        <x:v>0.16822350129261987</x:v>
      </x:c>
      <x:c r="J127" s="92" t="n">
        <x:f>'全銘柄'!S309</x:f>
        <x:v>23468</x:v>
      </x:c>
      <x:c r="K127" s="91" t="n">
        <x:f>'全銘柄'!V309</x:f>
        <x:v>0.3183</x:v>
      </x:c>
      <x:c r="L127" s="90" t="b">
        <x:f>'全銘柄'!AB309</x:f>
        <x:v>0</x:v>
      </x:c>
      <x:c r="M127" s="97" t="n">
        <x:f>'全銘柄'!AO309</x:f>
        <x:v>21283093824</x:v>
      </x:c>
      <x:c r="N127" s="94" t="n">
        <x:f>'全銘柄'!AP309</x:f>
        <x:v>0.25953726432856933</x:v>
      </x:c>
      <x:c r="O127" s="97" t="n">
        <x:f>'全銘柄'!AQ309</x:f>
        <x:v>492975990</x:v>
      </x:c>
      <x:c r="P127" s="91" t="n">
        <x:f>'全銘柄'!AR309</x:f>
        <x:v>0.4197844668074486</x:v>
      </x:c>
      <x:c r="Q127" s="91" t="n">
        <x:f>'全銘柄'!AS309</x:f>
        <x:v>-0.3696098604233326</x:v>
      </x:c>
      <x:c r="R127" s="90" t="b">
        <x:f>'全銘柄'!AT309</x:f>
        <x:v>1</x:v>
      </x:c>
      <x:c r="S127" s="96" t="str">
        <x:f>'全銘柄'!AY309</x:f>
        <x:v>目立つ機械的警告なし（定性確認は別途必要）</x:v>
      </x:c>
      <x:c r="T127" s="90" t="str">
        <x:f>'全銘柄'!AH309</x:f>
        <x:v>S100XS71</x:v>
      </x:c>
    </x:row>
    <x:row r="128" ht="26" customHeight="1">
      <x:c r="A128" s="90" t="n">
        <x:f>'全銘柄'!A310</x:f>
        <x:v>309</x:v>
      </x:c>
      <x:c r="B128" s="90" t="str">
        <x:f>'全銘柄'!B310</x:f>
        <x:v>9165</x:v>
      </x:c>
      <x:c r="C128" s="90" t="str">
        <x:f>'全銘柄'!D310</x:f>
        <x:v>Qualtec Co.,Ltd.</x:v>
      </x:c>
      <x:c r="D128" s="90" t="str">
        <x:f>'全銘柄'!F310</x:f>
        <x:v>Services</x:v>
      </x:c>
      <x:c r="E128" s="90" t="n">
        <x:f>'全銘柄'!AD310</x:f>
        <x:v>1</x:v>
      </x:c>
      <x:c r="F128" s="90" t="n">
        <x:f>'全銘柄'!AE310</x:f>
        <x:v>2</x:v>
      </x:c>
      <x:c r="G128" s="90" t="b">
        <x:f>'全銘柄'!X310</x:f>
        <x:v>0</x:v>
      </x:c>
      <x:c r="H128" s="91" t="n">
        <x:f>'全銘柄'!P310</x:f>
        <x:v>0.28507150770167744</x:v>
      </x:c>
      <x:c r="I128" s="91" t="n">
        <x:f>'全銘柄'!R310</x:f>
        <x:v>0.09559442242893694</x:v>
      </x:c>
      <x:c r="J128" s="92" t="n">
        <x:f>'全銘柄'!S310</x:f>
        <x:v>45135</x:v>
      </x:c>
      <x:c r="K128" s="91" t="n">
        <x:f>'全銘柄'!V310</x:f>
        <x:v>0.4001</x:v>
      </x:c>
      <x:c r="L128" s="90" t="b">
        <x:f>'全銘柄'!AB310</x:f>
        <x:v>0</x:v>
      </x:c>
      <x:c r="M128" s="97" t="n">
        <x:f>'全銘柄'!AO310</x:f>
        <x:v>4291100000</x:v>
      </x:c>
      <x:c r="N128" s="94" t="n">
        <x:f>'全銘柄'!AP310</x:f>
        <x:v>1.066060683301397</x:v>
      </x:c>
      <x:c r="O128" s="97" t="n">
        <x:f>'全銘柄'!AQ310</x:f>
        <x:v>49724768.333333336</x:v>
      </x:c>
      <x:c r="P128" s="91" t="n">
        <x:f>'全銘柄'!AR310</x:f>
        <x:v>0.4598134230023628</x:v>
      </x:c>
      <x:c r="Q128" s="91" t="n">
        <x:f>'全銘柄'!AS310</x:f>
        <x:v>-0.542300847848367</x:v>
      </x:c>
      <x:c r="R128" s="90" t="b">
        <x:f>'全銘柄'!AT310</x:f>
        <x:v>1</x:v>
      </x:c>
      <x:c r="S128" s="96" t="str">
        <x:f>'全銘柄'!AY310</x:f>
        <x:v>目立つ機械的警告なし（定性確認は別途必要）</x:v>
      </x:c>
      <x:c r="T128" s="90" t="str">
        <x:f>'全銘柄'!AH310</x:f>
        <x:v>S100WM9C</x:v>
      </x:c>
    </x:row>
    <x:row r="129" ht="26" customHeight="1">
      <x:c r="A129" s="90" t="n">
        <x:f>'全銘柄'!A311</x:f>
        <x:v>310</x:v>
      </x:c>
      <x:c r="B129" s="90" t="str">
        <x:f>'全銘柄'!B311</x:f>
        <x:v>5026</x:v>
      </x:c>
      <x:c r="C129" s="90" t="str">
        <x:f>'全銘柄'!D311</x:f>
        <x:v>TRIPLEIZE CO.,LTD.</x:v>
      </x:c>
      <x:c r="D129" s="90" t="str">
        <x:f>'全銘柄'!F311</x:f>
        <x:v>Information &amp; Communication</x:v>
      </x:c>
      <x:c r="E129" s="90" t="n">
        <x:f>'全銘柄'!AD311</x:f>
        <x:v>1</x:v>
      </x:c>
      <x:c r="F129" s="90" t="n">
        <x:f>'全銘柄'!AE311</x:f>
        <x:v>2</x:v>
      </x:c>
      <x:c r="G129" s="90" t="b">
        <x:f>'全銘柄'!X311</x:f>
        <x:v>0</x:v>
      </x:c>
      <x:c r="H129" s="91" t="n">
        <x:f>'全銘柄'!P311</x:f>
        <x:v>0.28095397662682675</x:v>
      </x:c>
      <x:c r="I129" s="91" t="n">
        <x:f>'全銘柄'!R311</x:f>
        <x:v>-0.010823534353162304</x:v>
      </x:c>
      <x:c r="J129" s="92" t="n">
        <x:f>'全銘柄'!S311</x:f>
        <x:v>44713</x:v>
      </x:c>
      <x:c r="K129" s="91" t="n">
        <x:f>'全銘柄'!V311</x:f>
        <x:v>0.2725</x:v>
      </x:c>
      <x:c r="L129" s="90" t="b">
        <x:f>'全銘柄'!AB311</x:f>
        <x:v>0</x:v>
      </x:c>
      <x:c r="M129" s="97" t="n">
        <x:f>'全銘柄'!AO311</x:f>
        <x:v>5242562500</x:v>
      </x:c>
      <x:c r="N129" s="94" t="n">
        <x:f>'全銘柄'!AP311</x:f>
        <x:v>0.9174894951549082</x:v>
      </x:c>
      <x:c r="O129" s="97" t="n">
        <x:f>'全銘柄'!AQ311</x:f>
        <x:v>25353313.333333332</x:v>
      </x:c>
      <x:c r="P129" s="91" t="n">
        <x:f>'全銘柄'!AR311</x:f>
        <x:v>0.7390923344523942</x:v>
      </x:c>
      <x:c r="Q129" s="91" t="n">
        <x:f>'全銘柄'!AS311</x:f>
        <x:v>-0.74</x:v>
      </x:c>
      <x:c r="R129" s="90" t="b">
        <x:f>'全銘柄'!AT311</x:f>
        <x:v>0</x:v>
      </x:c>
      <x:c r="S129" s="96" t="str">
        <x:f>'全銘柄'!AY311</x:f>
        <x:v>既存適格性フィルター不通過: repeated_negative_operating_cf / 年率ボラティリティ60%以上 / ローカル5年最大下落率-60%以下</x:v>
      </x:c>
      <x:c r="T129" s="90" t="str">
        <x:f>'全銘柄'!AH311</x:f>
        <x:v>S100X79V</x:v>
      </x:c>
    </x:row>
    <x:row r="130" ht="26" customHeight="1">
      <x:c r="A130" s="90" t="n">
        <x:f>'全銘柄'!A312</x:f>
        <x:v>311</x:v>
      </x:c>
      <x:c r="B130" s="90" t="str">
        <x:f>'全銘柄'!B312</x:f>
        <x:v>6246</x:v>
      </x:c>
      <x:c r="C130" s="90" t="str">
        <x:f>'全銘柄'!D312</x:f>
        <x:v>Techno Smart Corp.</x:v>
      </x:c>
      <x:c r="D130" s="90" t="str">
        <x:f>'全銘柄'!F312</x:f>
        <x:v>Machinery</x:v>
      </x:c>
      <x:c r="E130" s="90" t="n">
        <x:f>'全銘柄'!AD312</x:f>
        <x:v>1</x:v>
      </x:c>
      <x:c r="F130" s="90" t="n">
        <x:f>'全銘柄'!AE312</x:f>
        <x:v>2</x:v>
      </x:c>
      <x:c r="G130" s="90" t="b">
        <x:f>'全銘柄'!X312</x:f>
        <x:v>0</x:v>
      </x:c>
      <x:c r="H130" s="91" t="n">
        <x:f>'全銘柄'!P312</x:f>
        <x:v>0.2780021972418143</x:v>
      </x:c>
      <x:c r="I130" s="91" t="n">
        <x:f>'全銘柄'!R312</x:f>
        <x:v>0.1627759867595127</x:v>
      </x:c>
      <x:c r="J130" s="92" t="n">
        <x:f>'全銘柄'!S312</x:f>
        <x:v>23377</x:v>
      </x:c>
      <x:c r="K130" s="91" t="n">
        <x:f>'全銘柄'!V312</x:f>
        <x:v>0.137</x:v>
      </x:c>
      <x:c r="L130" s="90" t="b">
        <x:f>'全銘柄'!AB312</x:f>
        <x:v>0</x:v>
      </x:c>
      <x:c r="M130" s="97" t="n">
        <x:f>'全銘柄'!AO312</x:f>
        <x:v>22326468960</x:v>
      </x:c>
      <x:c r="N130" s="94" t="n">
        <x:f>'全銘柄'!AP312</x:f>
        <x:v>1.0346549271683296</x:v>
      </x:c>
      <x:c r="O130" s="97" t="n">
        <x:f>'全銘柄'!AQ312</x:f>
        <x:v>24677913.333333332</x:v>
      </x:c>
      <x:c r="P130" s="91" t="n">
        <x:f>'全銘柄'!AR312</x:f>
        <x:v>0.3071118635783537</x:v>
      </x:c>
      <x:c r="Q130" s="91" t="n">
        <x:f>'全銘柄'!AS312</x:f>
        <x:v>-0.3596086150905617</x:v>
      </x:c>
      <x:c r="R130" s="90" t="b">
        <x:f>'全銘柄'!AT312</x:f>
        <x:v>0</x:v>
      </x:c>
      <x:c r="S130" s="96" t="str">
        <x:f>'全銘柄'!AY312</x:f>
        <x:v>既存適格性フィルター不通過: repeated_negative_operating_cf</x:v>
      </x:c>
      <x:c r="T130" s="90" t="str">
        <x:f>'全銘柄'!AH312</x:f>
        <x:v>S100W6QS</x:v>
      </x:c>
    </x:row>
    <x:row r="131" ht="26" customHeight="1">
      <x:c r="A131" s="90" t="n">
        <x:f>'全銘柄'!A313</x:f>
        <x:v>312</x:v>
      </x:c>
      <x:c r="B131" s="90" t="str">
        <x:f>'全銘柄'!B313</x:f>
        <x:v>7119</x:v>
      </x:c>
      <x:c r="C131" s="90" t="str">
        <x:f>'全銘柄'!D313</x:f>
        <x:v>halmek holdings Co.,Ltd.</x:v>
      </x:c>
      <x:c r="D131" s="90" t="str">
        <x:f>'全銘柄'!F313</x:f>
        <x:v>Retail Trade</x:v>
      </x:c>
      <x:c r="E131" s="90" t="n">
        <x:f>'全銘柄'!AD313</x:f>
        <x:v>1</x:v>
      </x:c>
      <x:c r="F131" s="90" t="n">
        <x:f>'全銘柄'!AE313</x:f>
        <x:v>2</x:v>
      </x:c>
      <x:c r="G131" s="90" t="b">
        <x:f>'全銘柄'!X313</x:f>
        <x:v>0</x:v>
      </x:c>
      <x:c r="H131" s="91" t="n">
        <x:f>'全銘柄'!P313</x:f>
        <x:v>0.22363068311645318</x:v>
      </x:c>
      <x:c r="I131" s="91" t="n">
        <x:f>'全銘柄'!R313</x:f>
        <x:v>0.03147656940760389</x:v>
      </x:c>
      <x:c r="J131" s="92" t="n">
        <x:f>'全銘柄'!S313</x:f>
        <x:v>45008</x:v>
      </x:c>
      <x:c r="K131" s="91" t="n">
        <x:f>'全銘柄'!V313</x:f>
        <x:v>0.1727</x:v>
      </x:c>
      <x:c r="L131" s="90" t="b">
        <x:f>'全銘柄'!AB313</x:f>
        <x:v>0</x:v>
      </x:c>
      <x:c r="M131" s="97" t="n">
        <x:f>'全銘柄'!AO313</x:f>
        <x:v>17346321890</x:v>
      </x:c>
      <x:c r="N131" s="94" t="n">
        <x:f>'全銘柄'!AP313</x:f>
        <x:v>0.511238487768936</x:v>
      </x:c>
      <x:c r="O131" s="97" t="n">
        <x:f>'全銘柄'!AQ313</x:f>
        <x:v>23530686.666666668</x:v>
      </x:c>
      <x:c r="P131" s="91" t="n">
        <x:f>'全銘柄'!AR313</x:f>
        <x:v>0.3712964711039936</x:v>
      </x:c>
      <x:c r="Q131" s="91" t="n">
        <x:f>'全銘柄'!AS313</x:f>
        <x:v>-0.7139881804387327</x:v>
      </x:c>
      <x:c r="R131" s="90" t="b">
        <x:f>'全銘柄'!AT313</x:f>
        <x:v>0</x:v>
      </x:c>
      <x:c r="S131" s="96" t="str">
        <x:f>'全銘柄'!AY313</x:f>
        <x:v>既存適格性フィルター不通過: missing_financial_data / ローカル5年最大下落率-60%以下</x:v>
      </x:c>
      <x:c r="T131" s="90" t="str">
        <x:f>'全銘柄'!AH313</x:f>
        <x:v>S100W49R</x:v>
      </x:c>
    </x:row>
    <x:row r="132" ht="26" customHeight="1">
      <x:c r="A132" s="90" t="n">
        <x:f>'全銘柄'!A314</x:f>
        <x:v>313</x:v>
      </x:c>
      <x:c r="B132" s="90" t="str">
        <x:f>'全銘柄'!B314</x:f>
        <x:v>6342</x:v>
      </x:c>
      <x:c r="C132" s="90" t="str">
        <x:f>'全銘柄'!D314</x:f>
        <x:v>Taihei Machinery Works,Limited</x:v>
      </x:c>
      <x:c r="D132" s="90" t="str">
        <x:f>'全銘柄'!F314</x:f>
        <x:v>Machinery</x:v>
      </x:c>
      <x:c r="E132" s="90" t="n">
        <x:f>'全銘柄'!AD314</x:f>
        <x:v>1</x:v>
      </x:c>
      <x:c r="F132" s="90" t="n">
        <x:f>'全銘柄'!AE314</x:f>
        <x:v>2</x:v>
      </x:c>
      <x:c r="G132" s="90" t="b">
        <x:f>'全銘柄'!X314</x:f>
        <x:v>0</x:v>
      </x:c>
      <x:c r="H132" s="91" t="n">
        <x:f>'全銘柄'!P314</x:f>
        <x:v>0.22064923487124233</x:v>
      </x:c>
      <x:c r="I132" s="91" t="n">
        <x:f>'全銘柄'!R314</x:f>
        <x:v>0.11558443542319868</x:v>
      </x:c>
      <x:c r="J132" s="92" t="n">
        <x:f>'全銘柄'!S314</x:f>
        <x:v>22555</x:v>
      </x:c>
      <x:c r="K132" s="91" t="n">
        <x:f>'全銘柄'!V314</x:f>
        <x:v>0.0839</x:v>
      </x:c>
      <x:c r="L132" s="90" t="b">
        <x:f>'全銘柄'!AB314</x:f>
        <x:v>0</x:v>
      </x:c>
      <x:c r="M132" s="97" t="n">
        <x:f>'全銘柄'!AO314</x:f>
        <x:v>3597862400</x:v>
      </x:c>
      <x:c r="N132" s="94" t="n">
        <x:f>'全銘柄'!AP314</x:f>
        <x:v>0.4580037756841359</x:v>
      </x:c>
      <x:c r="O132" s="97" t="n">
        <x:f>'全銘柄'!AQ314</x:f>
        <x:v>4930783.333333333</x:v>
      </x:c>
      <x:c r="P132" s="91" t="n">
        <x:f>'全銘柄'!AR314</x:f>
        <x:v>0.3368414427711105</x:v>
      </x:c>
      <x:c r="Q132" s="91" t="n">
        <x:f>'全銘柄'!AS314</x:f>
        <x:v>-0.3832792596145086</x:v>
      </x:c>
      <x:c r="R132" s="90" t="b">
        <x:f>'全銘柄'!AT314</x:f>
        <x:v>0</x:v>
      </x:c>
      <x:c r="S132" s="96" t="str">
        <x:f>'全銘柄'!AY314</x:f>
        <x:v>既存適格性フィルター不通過: low_liquidity / 60日平均売買代金2,000万円未満</x:v>
      </x:c>
      <x:c r="T132" s="90" t="str">
        <x:f>'全銘柄'!AH314</x:f>
        <x:v>S100W4LI</x:v>
      </x:c>
    </x:row>
    <x:row r="133" ht="26" customHeight="1">
      <x:c r="A133" s="90" t="n">
        <x:f>'全銘柄'!A315</x:f>
        <x:v>314</x:v>
      </x:c>
      <x:c r="B133" s="90" t="str">
        <x:f>'全銘柄'!B315</x:f>
        <x:v>6061</x:v>
      </x:c>
      <x:c r="C133" s="90" t="str">
        <x:f>'全銘柄'!D315</x:f>
        <x:v>UNIVERSAL ENGEISHA CO.,LTD</x:v>
      </x:c>
      <x:c r="D133" s="90" t="str">
        <x:f>'全銘柄'!F315</x:f>
        <x:v>Services</x:v>
      </x:c>
      <x:c r="E133" s="90" t="n">
        <x:f>'全銘柄'!AD315</x:f>
        <x:v>1</x:v>
      </x:c>
      <x:c r="F133" s="90" t="n">
        <x:f>'全銘柄'!AE315</x:f>
        <x:v>2</x:v>
      </x:c>
      <x:c r="G133" s="90" t="b">
        <x:f>'全銘柄'!X315</x:f>
        <x:v>0</x:v>
      </x:c>
      <x:c r="H133" s="91" t="n">
        <x:f>'全銘柄'!P315</x:f>
        <x:v>0.20992388256459615</x:v>
      </x:c>
      <x:c r="I133" s="91" t="n">
        <x:f>'全銘柄'!R315</x:f>
        <x:v>0.12929526247535347</x:v>
      </x:c>
      <x:c r="J133" s="92" t="n">
        <x:f>'全銘柄'!S315</x:f>
        <x:v>44348</x:v>
      </x:c>
      <x:c r="K133" s="91" t="n">
        <x:f>'全銘柄'!V315</x:f>
        <x:v>0.1582</x:v>
      </x:c>
      <x:c r="L133" s="90" t="b">
        <x:f>'全銘柄'!AB315</x:f>
        <x:v>0</x:v>
      </x:c>
      <x:c r="M133" s="97" t="n">
        <x:f>'全銘柄'!AO315</x:f>
        <x:v>12894560000</x:v>
      </x:c>
      <x:c r="N133" s="94" t="n">
        <x:f>'全銘柄'!AP315</x:f>
        <x:v>0.6287896291180055</x:v>
      </x:c>
      <x:c r="O133" s="97" t="n">
        <x:f>'全銘柄'!AQ315</x:f>
        <x:v>14067110</x:v>
      </x:c>
      <x:c r="P133" s="91" t="n">
        <x:f>'全銘柄'!AR315</x:f>
        <x:v>0.3353473478612598</x:v>
      </x:c>
      <x:c r="Q133" s="91" t="n">
        <x:f>'全銘柄'!AS315</x:f>
        <x:v>-0.455945182769479</x:v>
      </x:c>
      <x:c r="R133" s="90" t="b">
        <x:f>'全銘柄'!AT315</x:f>
        <x:v>0</x:v>
      </x:c>
      <x:c r="S133" s="96" t="str">
        <x:f>'全銘柄'!AY315</x:f>
        <x:v>既存適格性フィルター不通過: low_liquidity / 60日平均売買代金2,000万円未満</x:v>
      </x:c>
      <x:c r="T133" s="90" t="str">
        <x:f>'全銘柄'!AH315</x:f>
        <x:v>S100WRP5</x:v>
      </x:c>
    </x:row>
  </x:sheetData>
  <x:mergeCells>
    <x:mergeCell ref="A1:T2"/>
    <x:mergeCell ref="A3:J3"/>
  </x:mergeCells>
  <x:conditionalFormatting sqref="E6:F133">
    <x:cfRule type="colorScale" priority="1">
      <x:colorScale>
        <x:cfvo type="min"/>
        <x:cfvo type="percentile" val="50"/>
        <x:cfvo type="max"/>
        <x:color rgb="FFFDE2E2"/>
        <x:color rgb="FFFFF4CC"/>
        <x:color rgb="FFDCFCE7"/>
      </x:colorScale>
    </x:cfRule>
  </x:conditionalFormatting>
  <x:conditionalFormatting sqref="R6:R133">
    <x:cfRule type="cellIs" dxfId="16" priority="2" operator="equal">
      <x:formula>FALSE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25" hidden="0" customWidth="1"/>
    <x:col min="5" max="5" width="10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" hidden="0" customWidth="1"/>
    <x:col min="12" max="12" width="12" hidden="0" customWidth="1"/>
  </x:cols>
  <x:sheetData>
    <x:row r="1" ht="30" customHeight="1">
      <x:c r="A1" s="3" t="str">
        <x:v>条件① — 売上成長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8" customHeight="1">
      <x:c r="A3" s="5" t="str">
        <x:v>CAGR20%以上の370社。『厳格』=TRUEは4つの前年比がすべて20%以上（61社）。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順位</x:v>
      </x:c>
      <x:c r="B5" s="18" t="str">
        <x:v>コード</x:v>
      </x:c>
      <x:c r="C5" s="18" t="str">
        <x:v>会社名</x:v>
      </x:c>
      <x:c r="D5" s="18" t="str">
        <x:v>業種</x:v>
      </x:c>
      <x:c r="E5" s="18" t="str">
        <x:v>厳格</x:v>
      </x:c>
      <x:c r="F5" s="18" t="str">
        <x:v>CAGR</x:v>
      </x:c>
      <x:c r="G5" s="18" t="str">
        <x:v>YoY①</x:v>
      </x:c>
      <x:c r="H5" s="18" t="str">
        <x:v>YoY②</x:v>
      </x:c>
      <x:c r="I5" s="18" t="str">
        <x:v>YoY③</x:v>
      </x:c>
      <x:c r="J5" s="18" t="str">
        <x:v>YoY④</x:v>
      </x:c>
      <x:c r="K5" s="18" t="str">
        <x:v>最新売上百万円</x:v>
      </x:c>
      <x:c r="L5" s="19" t="str">
        <x:v>doc_id</x:v>
      </x:c>
    </x:row>
    <x:row r="6">
      <x:c r="A6" s="90" t="n">
        <x:f>'全銘柄'!A123</x:f>
        <x:v>122</x:v>
      </x:c>
      <x:c r="B6" s="90" t="str">
        <x:f>'全銘柄'!B123</x:f>
        <x:v>9268</x:v>
      </x:c>
      <x:c r="C6" s="90" t="str">
        <x:f>'全銘柄'!D123</x:f>
        <x:v>OPTIMUS GROUP COMPANY LIMITED</x:v>
      </x:c>
      <x:c r="D6" s="90" t="str">
        <x:f>'全銘柄'!F123</x:f>
        <x:v>Wholesale Trade</x:v>
      </x:c>
      <x:c r="E6" s="90" t="b">
        <x:f>'全銘柄'!X123</x:f>
        <x:v>1</x:v>
      </x:c>
      <x:c r="F6" s="91" t="n">
        <x:f>'全銘柄'!P123</x:f>
        <x:v>0.8123013089498534</x:v>
      </x:c>
      <x:c r="G6" s="91" t="n">
        <x:f>'全銘柄'!L123</x:f>
        <x:v>0.8273675762439807</x:v>
      </x:c>
      <x:c r="H6" s="91" t="n">
        <x:f>'全銘柄'!M123</x:f>
        <x:v>0.20675040625411745</x:v>
      </x:c>
      <x:c r="I6" s="91" t="n">
        <x:f>'全銘柄'!N123</x:f>
        <x:v>1.2552726875693776</x:v>
      </x:c>
      <x:c r="J6" s="91" t="n">
        <x:f>'全銘柄'!O123</x:f>
        <x:v>1.16909806832669</x:v>
      </x:c>
      <x:c r="K6" s="97" t="n">
        <x:f>'全銘柄'!K123</x:f>
        <x:v>268825</x:v>
      </x:c>
      <x:c r="L6" s="90" t="str">
        <x:f>'全銘柄'!AH123</x:f>
        <x:v>S100W4JU</x:v>
      </x:c>
    </x:row>
    <x:row r="7">
      <x:c r="A7" s="90" t="n">
        <x:f>'全銘柄'!A30</x:f>
        <x:v>29</x:v>
      </x:c>
      <x:c r="B7" s="90" t="str">
        <x:f>'全銘柄'!B30</x:f>
        <x:v>5892</x:v>
      </x:c>
      <x:c r="C7" s="90" t="str">
        <x:f>'全銘柄'!D30</x:f>
        <x:v>yutori,Inc.</x:v>
      </x:c>
      <x:c r="D7" s="90" t="str">
        <x:f>'全銘柄'!F30</x:f>
        <x:v>Retail Trade</x:v>
      </x:c>
      <x:c r="E7" s="90" t="b">
        <x:f>'全銘柄'!X30</x:f>
        <x:v>1</x:v>
      </x:c>
      <x:c r="F7" s="91" t="n">
        <x:f>'全銘柄'!P30</x:f>
        <x:v>0.8002470061256364</x:v>
      </x:c>
      <x:c r="G7" s="91" t="n">
        <x:f>'全銘柄'!L30</x:f>
        <x:v>1.8713922999368329</x:v>
      </x:c>
      <x:c r="H7" s="91" t="n">
        <x:f>'全銘柄'!M30</x:f>
        <x:v>0.5137296426818441</x:v>
      </x:c>
      <x:c r="I7" s="91" t="n">
        <x:f>'全銘柄'!N30</x:f>
        <x:v>0.7488679356798011</x:v>
      </x:c>
      <x:c r="J7" s="91" t="n">
        <x:f>'全銘柄'!O30</x:f>
        <x:v>0.3817533527044892</x:v>
      </x:c>
      <x:c r="K7" s="97" t="n">
        <x:f>'全銘柄'!K30</x:f>
        <x:v>5969.408</x:v>
      </x:c>
      <x:c r="L7" s="90" t="str">
        <x:f>'全銘柄'!AH30</x:f>
        <x:v>S100VZ0M</x:v>
      </x:c>
    </x:row>
    <x:row r="8">
      <x:c r="A8" s="90" t="n">
        <x:f>'全銘柄'!A124</x:f>
        <x:v>123</x:v>
      </x:c>
      <x:c r="B8" s="90" t="str">
        <x:f>'全銘柄'!B124</x:f>
        <x:v>3010</x:v>
      </x:c>
      <x:c r="C8" s="90" t="str">
        <x:f>'全銘柄'!D124</x:f>
        <x:v>Polaris Holdings Co.,Ltd.</x:v>
      </x:c>
      <x:c r="D8" s="90" t="str">
        <x:f>'全銘柄'!F124</x:f>
        <x:v>Services</x:v>
      </x:c>
      <x:c r="E8" s="90" t="b">
        <x:f>'全銘柄'!X124</x:f>
        <x:v>1</x:v>
      </x:c>
      <x:c r="F8" s="91" t="n">
        <x:f>'全銘柄'!P124</x:f>
        <x:v>0.7501757997784624</x:v>
      </x:c>
      <x:c r="G8" s="91" t="n">
        <x:f>'全銘柄'!L124</x:f>
        <x:v>0.24920648488283015</x:v>
      </x:c>
      <x:c r="H8" s="91" t="n">
        <x:f>'全銘柄'!M124</x:f>
        <x:v>0.8904698034307554</x:v>
      </x:c>
      <x:c r="I8" s="91" t="n">
        <x:f>'全銘柄'!N124</x:f>
        <x:v>2.2126485394570046</x:v>
      </x:c>
      <x:c r="J8" s="91" t="n">
        <x:f>'全銘柄'!O124</x:f>
        <x:v>0.23668617584304097</x:v>
      </x:c>
      <x:c r="K8" s="97" t="n">
        <x:f>'全銘柄'!K124</x:f>
        <x:v>27881.446</x:v>
      </x:c>
      <x:c r="L8" s="90" t="str">
        <x:f>'全銘柄'!AH124</x:f>
        <x:v>S100W4G1</x:v>
      </x:c>
    </x:row>
    <x:row r="9">
      <x:c r="A9" s="90" t="n">
        <x:f>'全銘柄'!A31</x:f>
        <x:v>30</x:v>
      </x:c>
      <x:c r="B9" s="90" t="str">
        <x:f>'全銘柄'!B31</x:f>
        <x:v>9348</x:v>
      </x:c>
      <x:c r="C9" s="90" t="str">
        <x:f>'全銘柄'!D31</x:f>
        <x:v>ispace,inc.</x:v>
      </x:c>
      <x:c r="D9" s="90" t="str">
        <x:f>'全銘柄'!F31</x:f>
        <x:v>Services</x:v>
      </x:c>
      <x:c r="E9" s="90" t="b">
        <x:f>'全銘柄'!X31</x:f>
        <x:v>1</x:v>
      </x:c>
      <x:c r="F9" s="91" t="n">
        <x:f>'全銘柄'!P31</x:f>
        <x:v>0.7492185517573839</x:v>
      </x:c>
      <x:c r="G9" s="91" t="n">
        <x:f>'全銘柄'!L31</x:f>
        <x:v>0.33061410590183526</x:v>
      </x:c>
      <x:c r="H9" s="91" t="n">
        <x:f>'全銘柄'!M31</x:f>
        <x:v>0.4674096368563847</x:v>
      </x:c>
      <x:c r="I9" s="91" t="n">
        <x:f>'全銘柄'!N31</x:f>
        <x:v>1.3826903656439633</x:v>
      </x:c>
      <x:c r="J9" s="91" t="n">
        <x:f>'全銘柄'!O31</x:f>
        <x:v>1.0123577939420167</x:v>
      </x:c>
      <x:c r="K9" s="97" t="n">
        <x:f>'全銘柄'!K31</x:f>
        <x:v>4743.238</x:v>
      </x:c>
      <x:c r="L9" s="90" t="str">
        <x:f>'全銘柄'!AH31</x:f>
        <x:v>S100W6DA</x:v>
      </x:c>
    </x:row>
    <x:row r="10">
      <x:c r="A10" s="90" t="n">
        <x:f>'全銘柄'!A2</x:f>
        <x:v>1</x:v>
      </x:c>
      <x:c r="B10" s="90" t="str">
        <x:f>'全銘柄'!B2</x:f>
        <x:v>5537</x:v>
      </x:c>
      <x:c r="C10" s="90" t="str">
        <x:f>'全銘柄'!D2</x:f>
        <x:v>AlbaLink Co.,Ltd.</x:v>
      </x:c>
      <x:c r="D10" s="90" t="str">
        <x:f>'全銘柄'!F2</x:f>
        <x:v>Real Estate</x:v>
      </x:c>
      <x:c r="E10" s="90" t="b">
        <x:f>'全銘柄'!X2</x:f>
        <x:v>1</x:v>
      </x:c>
      <x:c r="F10" s="91" t="n">
        <x:f>'全銘柄'!P2</x:f>
        <x:v>0.7437382495486999</x:v>
      </x:c>
      <x:c r="G10" s="91" t="n">
        <x:f>'全銘柄'!L2</x:f>
        <x:v>0.511012639082961</x:v>
      </x:c>
      <x:c r="H10" s="91" t="n">
        <x:f>'全銘柄'!M2</x:f>
        <x:v>1.2372457478356353</x:v>
      </x:c>
      <x:c r="I10" s="91" t="n">
        <x:f>'全銘柄'!N2</x:f>
        <x:v>0.8163964891615147</x:v>
      </x:c>
      <x:c r="J10" s="91" t="n">
        <x:f>'全銘柄'!O2</x:f>
        <x:v>0.5056801815952301</x:v>
      </x:c>
      <x:c r="K10" s="97" t="n">
        <x:f>'全銘柄'!K2</x:f>
        <x:v>8191.248</x:v>
      </x:c>
      <x:c r="L10" s="90" t="str">
        <x:f>'全銘柄'!AH2</x:f>
        <x:v>S100XV4H</x:v>
      </x:c>
    </x:row>
    <x:row r="11">
      <x:c r="A11" s="90" t="n">
        <x:f>'全銘柄'!A3</x:f>
        <x:v>2</x:v>
      </x:c>
      <x:c r="B11" s="90" t="str">
        <x:f>'全銘柄'!B3</x:f>
        <x:v>9338</x:v>
      </x:c>
      <x:c r="C11" s="90" t="str">
        <x:f>'全銘柄'!D3</x:f>
        <x:v>INFORICH INC.</x:v>
      </x:c>
      <x:c r="D11" s="90" t="str">
        <x:f>'全銘柄'!F3</x:f>
        <x:v>Services</x:v>
      </x:c>
      <x:c r="E11" s="90" t="b">
        <x:f>'全銘柄'!X3</x:f>
        <x:v>1</x:v>
      </x:c>
      <x:c r="F11" s="91" t="n">
        <x:f>'全銘柄'!P3</x:f>
        <x:v>0.7209153692753942</x:v>
      </x:c>
      <x:c r="G11" s="91" t="n">
        <x:f>'全銘柄'!L3</x:f>
        <x:v>1.6674054765931765</x:v>
      </x:c>
      <x:c r="H11" s="91" t="n">
        <x:f>'全銘柄'!M3</x:f>
        <x:v>0.7501909865294403</x:v>
      </x:c>
      <x:c r="I11" s="91" t="n">
        <x:f>'全銘柄'!N3</x:f>
        <x:v>0.39307060524903337</x:v>
      </x:c>
      <x:c r="J11" s="91" t="n">
        <x:f>'全銘柄'!O3</x:f>
        <x:v>0.3486226306694513</x:v>
      </x:c>
      <x:c r="K11" s="97" t="n">
        <x:f>'全銘柄'!K3</x:f>
        <x:v>14431.778</x:v>
      </x:c>
      <x:c r="L11" s="90" t="str">
        <x:f>'全銘柄'!AH3</x:f>
        <x:v>S100XR70</x:v>
      </x:c>
    </x:row>
    <x:row r="12">
      <x:c r="A12" s="90" t="n">
        <x:f>'全銘柄'!A125</x:f>
        <x:v>124</x:v>
      </x:c>
      <x:c r="B12" s="90" t="str">
        <x:f>'全銘柄'!B125</x:f>
        <x:v>7148</x:v>
      </x:c>
      <x:c r="C12" s="90" t="str">
        <x:f>'全銘柄'!D125</x:f>
        <x:v>Financial Partners Group Co.,Ltd.</x:v>
      </x:c>
      <x:c r="D12" s="90" t="str">
        <x:f>'全銘柄'!F125</x:f>
        <x:v>Securities and Commodities Futures</x:v>
      </x:c>
      <x:c r="E12" s="90" t="b">
        <x:f>'全銘柄'!X125</x:f>
        <x:v>1</x:v>
      </x:c>
      <x:c r="F12" s="91" t="n">
        <x:f>'全銘柄'!P125</x:f>
        <x:v>0.7171856319045147</x:v>
      </x:c>
      <x:c r="G12" s="91" t="n">
        <x:f>'全銘柄'!L125</x:f>
        <x:v>2.9662958992227284</x:v>
      </x:c>
      <x:c r="H12" s="91" t="n">
        <x:f>'全銘柄'!M125</x:f>
        <x:v>0.20198334262497264</x:v>
      </x:c>
      <x:c r="I12" s="91" t="n">
        <x:f>'全銘柄'!N125</x:f>
        <x:v>0.5148631744648555</x:v>
      </x:c>
      <x:c r="J12" s="91" t="n">
        <x:f>'全銘柄'!O125</x:f>
        <x:v>0.2039598816117869</x:v>
      </x:c>
      <x:c r="K12" s="97" t="n">
        <x:f>'全銘柄'!K125</x:f>
        <x:v>129764</x:v>
      </x:c>
      <x:c r="L12" s="90" t="str">
        <x:f>'全銘柄'!AH125</x:f>
        <x:v>S100XBXT</x:v>
      </x:c>
    </x:row>
    <x:row r="13">
      <x:c r="A13" s="90" t="n">
        <x:f>'全銘柄'!A4</x:f>
        <x:v>3</x:v>
      </x:c>
      <x:c r="B13" s="90" t="str">
        <x:f>'全銘柄'!B4</x:f>
        <x:v>5253</x:v>
      </x:c>
      <x:c r="C13" s="90" t="str">
        <x:f>'全銘柄'!D4</x:f>
        <x:v>COVER Corporation</x:v>
      </x:c>
      <x:c r="D13" s="90" t="str">
        <x:f>'全銘柄'!F4</x:f>
        <x:v>Information &amp; Communication</x:v>
      </x:c>
      <x:c r="E13" s="90" t="b">
        <x:f>'全銘柄'!X4</x:f>
        <x:v>1</x:v>
      </x:c>
      <x:c r="F13" s="91" t="n">
        <x:f>'全銘柄'!P4</x:f>
        <x:v>0.6593959575526838</x:v>
      </x:c>
      <x:c r="G13" s="91" t="n">
        <x:f>'全銘柄'!L4</x:f>
        <x:v>1.3869671558350802</x:v>
      </x:c>
      <x:c r="H13" s="91" t="n">
        <x:f>'全銘柄'!M4</x:f>
        <x:v>0.4968162189855816</x:v>
      </x:c>
      <x:c r="I13" s="91" t="n">
        <x:f>'全銘柄'!N4</x:f>
        <x:v>0.4750378954574348</x:v>
      </x:c>
      <x:c r="J13" s="91" t="n">
        <x:f>'全銘柄'!O4</x:f>
        <x:v>0.4387389776569648</x:v>
      </x:c>
      <x:c r="K13" s="97" t="n">
        <x:f>'全銘柄'!K4</x:f>
        <x:v>43401</x:v>
      </x:c>
      <x:c r="L13" s="90" t="str">
        <x:f>'全銘柄'!AH4</x:f>
        <x:v>S100W4H7</x:v>
      </x:c>
    </x:row>
    <x:row r="14">
      <x:c r="A14" s="90" t="n">
        <x:f>'全銘柄'!A562</x:f>
        <x:v>561</x:v>
      </x:c>
      <x:c r="B14" s="90" t="str">
        <x:f>'全銘柄'!B562</x:f>
        <x:v>7777</x:v>
      </x:c>
      <x:c r="C14" s="90" t="str">
        <x:f>'全銘柄'!D562</x:f>
        <x:v>3-D Matrix,Ltd.</x:v>
      </x:c>
      <x:c r="D14" s="90" t="str">
        <x:f>'全銘柄'!F562</x:f>
        <x:v>Precision Instruments</x:v>
      </x:c>
      <x:c r="E14" s="90" t="b">
        <x:f>'全銘柄'!X562</x:f>
        <x:v>1</x:v>
      </x:c>
      <x:c r="F14" s="91" t="n">
        <x:f>'全銘柄'!P562</x:f>
        <x:v>0.6129966720589584</x:v>
      </x:c>
      <x:c r="G14" s="91" t="n">
        <x:f>'全銘柄'!L562</x:f>
        <x:v>0.47038926174496654</x:v>
      </x:c>
      <x:c r="H14" s="91" t="n">
        <x:f>'全銘柄'!M562</x:f>
        <x:v>0.5363410634498051</x:v>
      </x:c>
      <x:c r="I14" s="91" t="n">
        <x:f>'全銘柄'!N562</x:f>
        <x:v>0.9829962883785932</x:v>
      </x:c>
      <x:c r="J14" s="91" t="n">
        <x:f>'全銘柄'!O562</x:f>
        <x:v>0.5110958856943117</x:v>
      </x:c>
      <x:c r="K14" s="97" t="n">
        <x:f>'全銘柄'!K562</x:f>
        <x:v>6934.144</x:v>
      </x:c>
      <x:c r="L14" s="90" t="str">
        <x:f>'全銘柄'!AH562</x:f>
        <x:v>S100WDJ9</x:v>
      </x:c>
    </x:row>
    <x:row r="15">
      <x:c r="A15" s="90" t="n">
        <x:f>'全銘柄'!A116</x:f>
        <x:v>115</x:v>
      </x:c>
      <x:c r="B15" s="90" t="str">
        <x:f>'全銘柄'!B116</x:f>
        <x:v>3498</x:v>
      </x:c>
      <x:c r="C15" s="90" t="str">
        <x:f>'全銘柄'!D116</x:f>
        <x:v>Kasumigaseki Capital Co.,Ltd.</x:v>
      </x:c>
      <x:c r="D15" s="90" t="str">
        <x:f>'全銘柄'!F116</x:f>
        <x:v>Real Estate</x:v>
      </x:c>
      <x:c r="E15" s="90" t="b">
        <x:f>'全銘柄'!X116</x:f>
        <x:v>1</x:v>
      </x:c>
      <x:c r="F15" s="91" t="n">
        <x:f>'全銘柄'!P116</x:f>
        <x:v>0.6118956138359761</x:v>
      </x:c>
      <x:c r="G15" s="91" t="n">
        <x:f>'全銘柄'!L116</x:f>
        <x:v>0.4536551241692899</x:v>
      </x:c>
      <x:c r="H15" s="91" t="n">
        <x:f>'全銘柄'!M116</x:f>
        <x:v>0.7941289701636189</x:v>
      </x:c>
      <x:c r="I15" s="91" t="n">
        <x:f>'全銘柄'!N116</x:f>
        <x:v>0.7618421758489351</x:v>
      </x:c>
      <x:c r="J15" s="91" t="n">
        <x:f>'全銘柄'!O116</x:f>
        <x:v>0.4691482073532771</x:v>
      </x:c>
      <x:c r="K15" s="97" t="n">
        <x:f>'全銘柄'!K116</x:f>
        <x:v>96501</x:v>
      </x:c>
      <x:c r="L15" s="90" t="str">
        <x:f>'全銘柄'!AH116</x:f>
        <x:v>S100X6TA</x:v>
      </x:c>
    </x:row>
    <x:row r="16">
      <x:c r="A16" s="90" t="n">
        <x:f>'全銘柄'!A126</x:f>
        <x:v>125</x:v>
      </x:c>
      <x:c r="B16" s="90" t="str">
        <x:f>'全銘柄'!B126</x:f>
        <x:v>1435</x:v>
      </x:c>
      <x:c r="C16" s="90" t="str">
        <x:f>'全銘柄'!D126</x:f>
        <x:v>robot home Inc.</x:v>
      </x:c>
      <x:c r="D16" s="90" t="str">
        <x:f>'全銘柄'!F126</x:f>
        <x:v>Real Estate</x:v>
      </x:c>
      <x:c r="E16" s="90" t="b">
        <x:f>'全銘柄'!X126</x:f>
        <x:v>1</x:v>
      </x:c>
      <x:c r="F16" s="91" t="n">
        <x:f>'全銘柄'!P126</x:f>
        <x:v>0.557454510768014</x:v>
      </x:c>
      <x:c r="G16" s="91" t="n">
        <x:f>'全銘柄'!L126</x:f>
        <x:v>0.32528960006649466</x:v>
      </x:c>
      <x:c r="H16" s="91" t="n">
        <x:f>'全銘柄'!M126</x:f>
        <x:v>0.5909897678914329</x:v>
      </x:c>
      <x:c r="I16" s="91" t="n">
        <x:f>'全銘柄'!N126</x:f>
        <x:v>0.5255298940548123</x:v>
      </x:c>
      <x:c r="J16" s="91" t="n">
        <x:f>'全銘柄'!O126</x:f>
        <x:v>0.8292058625591712</x:v>
      </x:c>
      <x:c r="K16" s="97" t="n">
        <x:f>'全銘柄'!K126</x:f>
        <x:v>24068.206</x:v>
      </x:c>
      <x:c r="L16" s="90" t="str">
        <x:f>'全銘柄'!AH126</x:f>
        <x:v>S100XSYD</x:v>
      </x:c>
    </x:row>
    <x:row r="17">
      <x:c r="A17" s="90" t="n">
        <x:f>'全銘柄'!A127</x:f>
        <x:v>126</x:v>
      </x:c>
      <x:c r="B17" s="90" t="str">
        <x:f>'全銘柄'!B127</x:f>
        <x:v>2998</x:v>
      </x:c>
      <x:c r="C17" s="90" t="str">
        <x:f>'全銘柄'!D127</x:f>
        <x:v>CREAL Inc.</x:v>
      </x:c>
      <x:c r="D17" s="90" t="str">
        <x:f>'全銘柄'!F127</x:f>
        <x:v>Real Estate</x:v>
      </x:c>
      <x:c r="E17" s="90" t="b">
        <x:f>'全銘柄'!X127</x:f>
        <x:v>1</x:v>
      </x:c>
      <x:c r="F17" s="91" t="n">
        <x:f>'全銘柄'!P127</x:f>
        <x:v>0.5556542380729994</x:v>
      </x:c>
      <x:c r="G17" s="91" t="n">
        <x:f>'全銘柄'!L127</x:f>
        <x:v>0.4816968273548521</x:v>
      </x:c>
      <x:c r="H17" s="91" t="n">
        <x:f>'全銘柄'!M127</x:f>
        <x:v>0.5534065154314762</x:v>
      </x:c>
      <x:c r="I17" s="91" t="n">
        <x:f>'全銘柄'!N127</x:f>
        <x:v>0.2803708358401882</x:v>
      </x:c>
      <x:c r="J17" s="91" t="n">
        <x:f>'全銘柄'!O127</x:f>
        <x:v>0.9873394756801899</x:v>
      </x:c>
      <x:c r="K17" s="97" t="n">
        <x:f>'全銘柄'!K127</x:f>
        <x:v>41823.444</x:v>
      </x:c>
      <x:c r="L17" s="90" t="str">
        <x:f>'全銘柄'!AH127</x:f>
        <x:v>S100W4AN</x:v>
      </x:c>
    </x:row>
    <x:row r="18">
      <x:c r="A18" s="90" t="n">
        <x:f>'全銘柄'!A5</x:f>
        <x:v>4</x:v>
      </x:c>
      <x:c r="B18" s="90" t="str">
        <x:f>'全銘柄'!B5</x:f>
        <x:v>5032</x:v>
      </x:c>
      <x:c r="C18" s="90" t="str">
        <x:f>'全銘柄'!D5</x:f>
        <x:v>ANYCOLOR Inc.</x:v>
      </x:c>
      <x:c r="D18" s="90" t="str">
        <x:f>'全銘柄'!F5</x:f>
        <x:v>Information &amp; Communication</x:v>
      </x:c>
      <x:c r="E18" s="90" t="b">
        <x:f>'全銘柄'!X5</x:f>
        <x:v>1</x:v>
      </x:c>
      <x:c r="F18" s="91" t="n">
        <x:f>'全銘柄'!P5</x:f>
        <x:v>0.5393489706954044</x:v>
      </x:c>
      <x:c r="G18" s="91" t="n">
        <x:f>'全銘柄'!L5</x:f>
        <x:v>0.8548978522786799</x:v>
      </x:c>
      <x:c r="H18" s="91" t="n">
        <x:f>'全銘柄'!M5</x:f>
        <x:v>0.7891132448460887</x:v>
      </x:c>
      <x:c r="I18" s="91" t="n">
        <x:f>'全銘柄'!N5</x:f>
        <x:v>0.26257843021190963</x:v>
      </x:c>
      <x:c r="J18" s="91" t="n">
        <x:f>'全銘柄'!O5</x:f>
        <x:v>0.3400843881856541</x:v>
      </x:c>
      <x:c r="K18" s="97" t="n">
        <x:f>'全銘柄'!K5</x:f>
        <x:v>42876</x:v>
      </x:c>
      <x:c r="L18" s="90" t="str">
        <x:f>'全銘柄'!AH5</x:f>
        <x:v>S100WFMJ</x:v>
      </x:c>
    </x:row>
    <x:row r="19">
      <x:c r="A19" s="90" t="n">
        <x:f>'全銘柄'!A6</x:f>
        <x:v>5</x:v>
      </x:c>
      <x:c r="B19" s="90" t="str">
        <x:f>'全銘柄'!B6</x:f>
        <x:v>5254</x:v>
      </x:c>
      <x:c r="C19" s="90" t="str">
        <x:f>'全銘柄'!D6</x:f>
        <x:v>Arent Inc.</x:v>
      </x:c>
      <x:c r="D19" s="90" t="str">
        <x:f>'全銘柄'!F6</x:f>
        <x:v>Information &amp; Communication</x:v>
      </x:c>
      <x:c r="E19" s="90" t="b">
        <x:f>'全銘柄'!X6</x:f>
        <x:v>1</x:v>
      </x:c>
      <x:c r="F19" s="91" t="n">
        <x:f>'全銘柄'!P6</x:f>
        <x:v>0.5369062123882422</x:v>
      </x:c>
      <x:c r="G19" s="91" t="n">
        <x:f>'全銘柄'!L6</x:f>
        <x:v>0.40151046146218095</x:v>
      </x:c>
      <x:c r="H19" s="91" t="n">
        <x:f>'全銘柄'!M6</x:f>
        <x:v>0.9982597679295291</x:v>
      </x:c>
      <x:c r="I19" s="91" t="n">
        <x:f>'全銘柄'!N6</x:f>
        <x:v>0.4536940923502071</x:v>
      </x:c>
      <x:c r="J19" s="91" t="n">
        <x:f>'全銘柄'!O6</x:f>
        <x:v>0.3704656364548693</x:v>
      </x:c>
      <x:c r="K19" s="97" t="n">
        <x:f>'全銘柄'!K6</x:f>
        <x:v>4028.518</x:v>
      </x:c>
      <x:c r="L19" s="90" t="str">
        <x:f>'全銘柄'!AH6</x:f>
        <x:v>S100WRNQ</x:v>
      </x:c>
    </x:row>
    <x:row r="20">
      <x:c r="A20" s="90" t="n">
        <x:f>'全銘柄'!A128</x:f>
        <x:v>127</x:v>
      </x:c>
      <x:c r="B20" s="90" t="str">
        <x:f>'全銘柄'!B128</x:f>
        <x:v>7095</x:v>
      </x:c>
      <x:c r="C20" s="90" t="str">
        <x:f>'全銘柄'!D128</x:f>
        <x:v>Macbee Planet,Inc.</x:v>
      </x:c>
      <x:c r="D20" s="90" t="str">
        <x:f>'全銘柄'!F128</x:f>
        <x:v>Services</x:v>
      </x:c>
      <x:c r="E20" s="90" t="b">
        <x:f>'全銘柄'!X128</x:f>
        <x:v>1</x:v>
      </x:c>
      <x:c r="F20" s="91" t="n">
        <x:f>'全銘柄'!P128</x:f>
        <x:v>0.5161651496631583</x:v>
      </x:c>
      <x:c r="G20" s="91" t="n">
        <x:f>'全銘柄'!L128</x:f>
        <x:v>0.47509970344616015</x:v>
      </x:c>
      <x:c r="H20" s="91" t="n">
        <x:f>'全銘柄'!M128</x:f>
        <x:v>0.35798960138648184</x:v>
      </x:c>
      <x:c r="I20" s="91" t="n">
        <x:f>'全銘柄'!N128</x:f>
        <x:v>1.011588136198887</x:v>
      </x:c>
      <x:c r="J20" s="91" t="n">
        <x:f>'全銘柄'!O128</x:f>
        <x:v>0.31138180433955087</x:v>
      </x:c>
      <x:c r="K20" s="97" t="n">
        <x:f>'全銘柄'!K128</x:f>
        <x:v>51675</x:v>
      </x:c>
      <x:c r="L20" s="90" t="str">
        <x:f>'全銘柄'!AH128</x:f>
        <x:v>S100WFS4</x:v>
      </x:c>
    </x:row>
    <x:row r="21">
      <x:c r="A21" s="90" t="n">
        <x:f>'全銘柄'!A7</x:f>
        <x:v>6</x:v>
      </x:c>
      <x:c r="B21" s="90" t="str">
        <x:f>'全銘柄'!B7</x:f>
        <x:v>5588</x:v>
      </x:c>
      <x:c r="C21" s="90" t="str">
        <x:f>'全銘柄'!D7</x:f>
        <x:v>Fast Accounting Co.,Ltd.</x:v>
      </x:c>
      <x:c r="D21" s="90" t="str">
        <x:f>'全銘柄'!F7</x:f>
        <x:v>Information &amp; Communication</x:v>
      </x:c>
      <x:c r="E21" s="90" t="b">
        <x:f>'全銘柄'!X7</x:f>
        <x:v>1</x:v>
      </x:c>
      <x:c r="F21" s="91" t="n">
        <x:f>'全銘柄'!P7</x:f>
        <x:v>0.5057603088526619</x:v>
      </x:c>
      <x:c r="G21" s="91" t="n">
        <x:f>'全銘柄'!L7</x:f>
        <x:v>0.7040500672480368</x:v>
      </x:c>
      <x:c r="H21" s="91" t="n">
        <x:f>'全銘柄'!M7</x:f>
        <x:v>0.5688621611058988</x:v>
      </x:c>
      <x:c r="I21" s="91" t="n">
        <x:f>'全銘柄'!N7</x:f>
        <x:v>0.3851685298439702</x:v>
      </x:c>
      <x:c r="J21" s="91" t="n">
        <x:f>'全銘柄'!O7</x:f>
        <x:v>0.38820506692160617</x:v>
      </x:c>
      <x:c r="K21" s="97" t="n">
        <x:f>'全銘柄'!K7</x:f>
        <x:v>2369.766</x:v>
      </x:c>
      <x:c r="L21" s="90" t="str">
        <x:f>'全銘柄'!AH7</x:f>
        <x:v>S100XUQ2</x:v>
      </x:c>
    </x:row>
    <x:row r="22">
      <x:c r="A22" s="90" t="n">
        <x:f>'全銘柄'!A8</x:f>
        <x:v>7</x:v>
      </x:c>
      <x:c r="B22" s="90" t="str">
        <x:f>'全銘柄'!B8</x:f>
        <x:v>9337</x:v>
      </x:c>
      <x:c r="C22" s="90" t="str">
        <x:f>'全銘柄'!D8</x:f>
        <x:v>toridori Inc.</x:v>
      </x:c>
      <x:c r="D22" s="90" t="str">
        <x:f>'全銘柄'!F8</x:f>
        <x:v>Services</x:v>
      </x:c>
      <x:c r="E22" s="90" t="b">
        <x:f>'全銘柄'!X8</x:f>
        <x:v>1</x:v>
      </x:c>
      <x:c r="F22" s="91" t="n">
        <x:f>'全銘柄'!P8</x:f>
        <x:v>0.5012146362183578</x:v>
      </x:c>
      <x:c r="G22" s="91" t="n">
        <x:f>'全銘柄'!L8</x:f>
        <x:v>0.9424179289587318</x:v>
      </x:c>
      <x:c r="H22" s="91" t="n">
        <x:f>'全銘柄'!M8</x:f>
        <x:v>0.5680718546788177</x:v>
      </x:c>
      <x:c r="I22" s="91" t="n">
        <x:f>'全銘柄'!N8</x:f>
        <x:v>0.32637544008620467</x:v>
      </x:c>
      <x:c r="J22" s="91" t="n">
        <x:f>'全銘柄'!O8</x:f>
        <x:v>0.25717590973086857</x:v>
      </x:c>
      <x:c r="K22" s="97" t="n">
        <x:f>'全銘柄'!K8</x:f>
        <x:v>5372.804</x:v>
      </x:c>
      <x:c r="L22" s="90" t="str">
        <x:f>'全銘柄'!AH8</x:f>
        <x:v>S100XQKR</x:v>
      </x:c>
    </x:row>
    <x:row r="23">
      <x:c r="A23" s="90" t="n">
        <x:f>'全銘柄'!A129</x:f>
        <x:v>128</x:v>
      </x:c>
      <x:c r="B23" s="90" t="str">
        <x:f>'全銘柄'!B129</x:f>
        <x:v>9229</x:v>
      </x:c>
      <x:c r="C23" s="90" t="str">
        <x:f>'全銘柄'!D129</x:f>
        <x:v>SUNWELS Co.,Ltd.</x:v>
      </x:c>
      <x:c r="D23" s="90" t="str">
        <x:f>'全銘柄'!F129</x:f>
        <x:v>Services</x:v>
      </x:c>
      <x:c r="E23" s="90" t="b">
        <x:f>'全銘柄'!X129</x:f>
        <x:v>1</x:v>
      </x:c>
      <x:c r="F23" s="91" t="n">
        <x:f>'全銘柄'!P129</x:f>
        <x:v>0.49074254851811805</x:v>
      </x:c>
      <x:c r="G23" s="91" t="n">
        <x:f>'全銘柄'!L129</x:f>
        <x:v>0.5235787511649581</x:v>
      </x:c>
      <x:c r="H23" s="91" t="n">
        <x:f>'全銘柄'!M129</x:f>
        <x:v>0.6192806459505751</x:v>
      </x:c>
      <x:c r="I23" s="91" t="n">
        <x:f>'全銘柄'!N129</x:f>
        <x:v>0.5191145361136296</x:v>
      </x:c>
      <x:c r="J23" s="91" t="n">
        <x:f>'全銘柄'!O129</x:f>
        <x:v>0.3177500373004427</x:v>
      </x:c>
      <x:c r="K23" s="97" t="n">
        <x:f>'全銘柄'!K129</x:f>
        <x:v>26496</x:v>
      </x:c>
      <x:c r="L23" s="90" t="str">
        <x:f>'全銘柄'!AH129</x:f>
        <x:v>S100W40E</x:v>
      </x:c>
    </x:row>
    <x:row r="24">
      <x:c r="A24" s="90" t="n">
        <x:f>'全銘柄'!A32</x:f>
        <x:v>31</x:v>
      </x:c>
      <x:c r="B24" s="90" t="str">
        <x:f>'全銘柄'!B32</x:f>
        <x:v>5034</x:v>
      </x:c>
      <x:c r="C24" s="90" t="str">
        <x:f>'全銘柄'!D32</x:f>
        <x:v>unerry,Inc.</x:v>
      </x:c>
      <x:c r="D24" s="90" t="str">
        <x:f>'全銘柄'!F32</x:f>
        <x:v>Information &amp; Communication</x:v>
      </x:c>
      <x:c r="E24" s="90" t="b">
        <x:f>'全銘柄'!X32</x:f>
        <x:v>1</x:v>
      </x:c>
      <x:c r="F24" s="91" t="n">
        <x:f>'全銘柄'!P32</x:f>
        <x:v>0.47696992386373593</x:v>
      </x:c>
      <x:c r="G24" s="91" t="n">
        <x:f>'全銘柄'!L32</x:f>
        <x:v>0.8471159028272657</x:v>
      </x:c>
      <x:c r="H24" s="91" t="n">
        <x:f>'全銘柄'!M32</x:f>
        <x:v>0.43587160562114335</x:v>
      </x:c>
      <x:c r="I24" s="91" t="n">
        <x:f>'全銘柄'!N32</x:f>
        <x:v>0.3650775230566028</x:v>
      </x:c>
      <x:c r="J24" s="91" t="n">
        <x:f>'全銘柄'!O32</x:f>
        <x:v>0.31437574495389087</x:v>
      </x:c>
      <x:c r="K24" s="97" t="n">
        <x:f>'全銘柄'!K32</x:f>
        <x:v>3726.133</x:v>
      </x:c>
      <x:c r="L24" s="90" t="str">
        <x:f>'全銘柄'!AH32</x:f>
        <x:v>S100WRCL</x:v>
      </x:c>
    </x:row>
    <x:row r="25">
      <x:c r="A25" s="90" t="n">
        <x:f>'全銘柄'!A33</x:f>
        <x:v>32</x:v>
      </x:c>
      <x:c r="B25" s="90" t="str">
        <x:f>'全銘柄'!B33</x:f>
        <x:v>7047</x:v>
      </x:c>
      <x:c r="C25" s="90" t="str">
        <x:f>'全銘柄'!D33</x:f>
        <x:v>PORT INC.</x:v>
      </x:c>
      <x:c r="D25" s="90" t="str">
        <x:f>'全銘柄'!F33</x:f>
        <x:v>Services</x:v>
      </x:c>
      <x:c r="E25" s="90" t="b">
        <x:f>'全銘柄'!X33</x:f>
        <x:v>1</x:v>
      </x:c>
      <x:c r="F25" s="91" t="n">
        <x:f>'全銘柄'!P33</x:f>
        <x:v>0.4711361152602158</x:v>
      </x:c>
      <x:c r="G25" s="91" t="n">
        <x:f>'全銘柄'!L33</x:f>
        <x:v>0.49157602900405206</x:v>
      </x:c>
      <x:c r="H25" s="91" t="n">
        <x:f>'全銘柄'!M33</x:f>
        <x:v>0.6248212753788962</x:v>
      </x:c>
      <x:c r="I25" s="91" t="n">
        <x:f>'全銘柄'!N33</x:f>
        <x:v>0.37099612812390004</x:v>
      </x:c>
      <x:c r="J25" s="91" t="n">
        <x:f>'全銘柄'!O33</x:f>
        <x:v>0.4096919127086007</x:v>
      </x:c>
      <x:c r="K25" s="97" t="n">
        <x:f>'全銘柄'!K33</x:f>
        <x:v>21963</x:v>
      </x:c>
      <x:c r="L25" s="90" t="str">
        <x:f>'全銘柄'!AH33</x:f>
        <x:v>S100VZKV</x:v>
      </x:c>
    </x:row>
    <x:row r="26">
      <x:c r="A26" s="90" t="n">
        <x:f>'全銘柄'!A130</x:f>
        <x:v>129</x:v>
      </x:c>
      <x:c r="B26" s="90" t="str">
        <x:f>'全銘柄'!B130</x:f>
        <x:v>9166</x:v>
      </x:c>
      <x:c r="C26" s="90" t="str">
        <x:f>'全銘柄'!D130</x:f>
        <x:v>GENDA Inc.</x:v>
      </x:c>
      <x:c r="D26" s="90" t="str">
        <x:f>'全銘柄'!F130</x:f>
        <x:v>Services</x:v>
      </x:c>
      <x:c r="E26" s="90" t="b">
        <x:f>'全銘柄'!X130</x:f>
        <x:v>1</x:v>
      </x:c>
      <x:c r="F26" s="91" t="n">
        <x:f>'全銘柄'!P130</x:f>
        <x:v>0.4549602096326588</x:v>
      </x:c>
      <x:c r="G26" s="91" t="n">
        <x:f>'全銘柄'!L130</x:f>
        <x:v>0.20938836556374807</x:v>
      </x:c>
      <x:c r="H26" s="91" t="n">
        <x:f>'全銘柄'!M130</x:f>
        <x:v>0.20841379011086758</x:v>
      </x:c>
      <x:c r="I26" s="91" t="n">
        <x:f>'全銘柄'!N130</x:f>
        <x:v>1.0068764924502216</x:v>
      </x:c>
      <x:c r="J26" s="91" t="n">
        <x:f>'全銘柄'!O130</x:f>
        <x:v>0.5279261386510641</x:v>
      </x:c>
      <x:c r="K26" s="97" t="n">
        <x:f>'全銘柄'!K130</x:f>
        <x:v>170787</x:v>
      </x:c>
      <x:c r="L26" s="90" t="str">
        <x:f>'全銘柄'!AH130</x:f>
        <x:v>S100Y1F9</x:v>
      </x:c>
    </x:row>
    <x:row r="27">
      <x:c r="A27" s="90" t="n">
        <x:f>'全銘柄'!A34</x:f>
        <x:v>33</x:v>
      </x:c>
      <x:c r="B27" s="90" t="str">
        <x:f>'全銘柄'!B34</x:f>
        <x:v>7378</x:v>
      </x:c>
      <x:c r="C27" s="90" t="str">
        <x:f>'全銘柄'!D34</x:f>
        <x:v>ASIRO Inc.</x:v>
      </x:c>
      <x:c r="D27" s="90" t="str">
        <x:f>'全銘柄'!F34</x:f>
        <x:v>Services</x:v>
      </x:c>
      <x:c r="E27" s="90" t="b">
        <x:f>'全銘柄'!X34</x:f>
        <x:v>1</x:v>
      </x:c>
      <x:c r="F27" s="91" t="n">
        <x:f>'全銘柄'!P34</x:f>
        <x:v>0.43842334195035915</x:v>
      </x:c>
      <x:c r="G27" s="91" t="n">
        <x:f>'全銘柄'!L34</x:f>
        <x:v>0.4178597626280547</x:v>
      </x:c>
      <x:c r="H27" s="91" t="n">
        <x:f>'全銘柄'!M34</x:f>
        <x:v>0.45249015936692927</x:v>
      </x:c>
      <x:c r="I27" s="91" t="n">
        <x:f>'全銘柄'!N34</x:f>
        <x:v>0.4679302716695508</x:v>
      </x:c>
      <x:c r="J27" s="91" t="n">
        <x:f>'全銘柄'!O34</x:f>
        <x:v>0.41610346218173744</x:v>
      </x:c>
      <x:c r="K27" s="97" t="n">
        <x:f>'全銘柄'!K34</x:f>
        <x:v>6647.361</x:v>
      </x:c>
      <x:c r="L27" s="90" t="str">
        <x:f>'全銘柄'!AH34</x:f>
        <x:v>S100XHO2</x:v>
      </x:c>
    </x:row>
    <x:row r="28">
      <x:c r="A28" s="90" t="n">
        <x:f>'全銘柄'!A9</x:f>
        <x:v>8</x:v>
      </x:c>
      <x:c r="B28" s="90" t="str">
        <x:f>'全銘柄'!B9</x:f>
        <x:v>5136</x:v>
      </x:c>
      <x:c r="C28" s="90" t="str">
        <x:f>'全銘柄'!D9</x:f>
        <x:v>tripla Co.,Ltd.</x:v>
      </x:c>
      <x:c r="D28" s="90" t="str">
        <x:f>'全銘柄'!F9</x:f>
        <x:v>Information &amp; Communication</x:v>
      </x:c>
      <x:c r="E28" s="90" t="b">
        <x:f>'全銘柄'!X9</x:f>
        <x:v>1</x:v>
      </x:c>
      <x:c r="F28" s="91" t="n">
        <x:f>'全銘柄'!P9</x:f>
        <x:v>0.4357562331508713</x:v>
      </x:c>
      <x:c r="G28" s="91" t="n">
        <x:f>'全銘柄'!L9</x:f>
        <x:v>0.6160695759400994</x:v>
      </x:c>
      <x:c r="H28" s="91" t="n">
        <x:f>'全銘柄'!M9</x:f>
        <x:v>0.43827579418213203</x:v>
      </x:c>
      <x:c r="I28" s="91" t="n">
        <x:f>'全銘柄'!N9</x:f>
        <x:v>0.3941289345686012</x:v>
      </x:c>
      <x:c r="J28" s="91" t="n">
        <x:f>'全銘柄'!O9</x:f>
        <x:v>0.3113471444766911</x:v>
      </x:c>
      <x:c r="K28" s="97" t="n">
        <x:f>'全銘柄'!K9</x:f>
        <x:v>2150.33</x:v>
      </x:c>
      <x:c r="L28" s="90" t="str">
        <x:f>'全銘柄'!AH9</x:f>
        <x:v>S100XH92</x:v>
      </x:c>
    </x:row>
    <x:row r="29">
      <x:c r="A29" s="90" t="n">
        <x:f>'全銘柄'!A131</x:f>
        <x:v>130</x:v>
      </x:c>
      <x:c r="B29" s="90" t="str">
        <x:f>'全銘柄'!B131</x:f>
        <x:v>7352</x:v>
      </x:c>
      <x:c r="C29" s="90" t="str">
        <x:f>'全銘柄'!D131</x:f>
        <x:v>TWOSTONE&amp;Sons Inc.</x:v>
      </x:c>
      <x:c r="D29" s="90" t="str">
        <x:f>'全銘柄'!F131</x:f>
        <x:v>Services</x:v>
      </x:c>
      <x:c r="E29" s="90" t="b">
        <x:f>'全銘柄'!X131</x:f>
        <x:v>1</x:v>
      </x:c>
      <x:c r="F29" s="91" t="n">
        <x:f>'全銘柄'!P131</x:f>
        <x:v>0.43331969382558655</x:v>
      </x:c>
      <x:c r="G29" s="91" t="n">
        <x:f>'全銘柄'!L131</x:f>
        <x:v>0.6040578584059475</x:v>
      </x:c>
      <x:c r="H29" s="91" t="n">
        <x:f>'全銘柄'!M131</x:f>
        <x:v>0.4637628824114528</x:v>
      </x:c>
      <x:c r="I29" s="91" t="n">
        <x:f>'全銘柄'!N131</x:f>
        <x:v>0.42103703049631713</x:v>
      </x:c>
      <x:c r="J29" s="91" t="n">
        <x:f>'全銘柄'!O131</x:f>
        <x:v>0.2649580340807518</x:v>
      </x:c>
      <x:c r="K29" s="97" t="n">
        <x:f>'全銘柄'!K131</x:f>
        <x:v>18077.366</x:v>
      </x:c>
      <x:c r="L29" s="90" t="str">
        <x:f>'全銘柄'!AH131</x:f>
        <x:v>S100X747</x:v>
      </x:c>
    </x:row>
    <x:row r="30">
      <x:c r="A30" s="90" t="n">
        <x:f>'全銘柄'!A563</x:f>
        <x:v>562</x:v>
      </x:c>
      <x:c r="B30" s="90" t="str">
        <x:f>'全銘柄'!B563</x:f>
        <x:v>1491</x:v>
      </x:c>
      <x:c r="C30" s="90" t="str">
        <x:f>'全銘柄'!D563</x:f>
        <x:v>Chugai Mining Co.,Ltd.</x:v>
      </x:c>
      <x:c r="D30" s="90" t="str">
        <x:f>'全銘柄'!F563</x:f>
        <x:v>Nonferrous Metals</x:v>
      </x:c>
      <x:c r="E30" s="90" t="b">
        <x:f>'全銘柄'!X563</x:f>
        <x:v>1</x:v>
      </x:c>
      <x:c r="F30" s="91" t="n">
        <x:f>'全銘柄'!P563</x:f>
        <x:v>0.4242624041174039</x:v>
      </x:c>
      <x:c r="G30" s="91" t="n">
        <x:f>'全銘柄'!L563</x:f>
        <x:v>0.3076394950084196</x:v>
      </x:c>
      <x:c r="H30" s="91" t="n">
        <x:f>'全銘柄'!M563</x:f>
        <x:v>0.6441587296319906</x:v>
      </x:c>
      <x:c r="I30" s="91" t="n">
        <x:f>'全銘柄'!N563</x:f>
        <x:v>0.3411369463933769</x:v>
      </x:c>
      <x:c r="J30" s="91" t="n">
        <x:f>'全銘柄'!O563</x:f>
        <x:v>0.4271024218179069</x:v>
      </x:c>
      <x:c r="K30" s="97" t="n">
        <x:f>'全銘柄'!K563</x:f>
        <x:v>162345.165</x:v>
      </x:c>
      <x:c r="L30" s="90" t="str">
        <x:f>'全銘柄'!AH563</x:f>
        <x:v>S100W768</x:v>
      </x:c>
    </x:row>
    <x:row r="31">
      <x:c r="A31" s="90" t="n">
        <x:f>'全銘柄'!A564</x:f>
        <x:v>563</x:v>
      </x:c>
      <x:c r="B31" s="90" t="str">
        <x:f>'全銘柄'!B564</x:f>
        <x:v>7685</x:v>
      </x:c>
      <x:c r="C31" s="90" t="str">
        <x:f>'全銘柄'!D564</x:f>
        <x:v>BuySell Technologies Co.,Ltd.</x:v>
      </x:c>
      <x:c r="D31" s="90" t="str">
        <x:f>'全銘柄'!F564</x:f>
        <x:v>Wholesale Trade</x:v>
      </x:c>
      <x:c r="E31" s="90" t="b">
        <x:f>'全銘柄'!X564</x:f>
        <x:v>1</x:v>
      </x:c>
      <x:c r="F31" s="91" t="n">
        <x:f>'全銘柄'!P564</x:f>
        <x:v>0.41938408138644134</x:v>
      </x:c>
      <x:c r="G31" s="91" t="n">
        <x:f>'全銘柄'!L564</x:f>
        <x:v>0.36045679867858205</x:v>
      </x:c>
      <x:c r="H31" s="91" t="n">
        <x:f>'全銘柄'!M564</x:f>
        <x:v>0.2624311054251749</x:v>
      </x:c>
      <x:c r="I31" s="91" t="n">
        <x:f>'全銘柄'!N564</x:f>
        <x:v>0.4086625261051686</x:v>
      </x:c>
      <x:c r="J31" s="91" t="n">
        <x:f>'全銘柄'!O564</x:f>
        <x:v>0.677645968266507</x:v>
      </x:c>
      <x:c r="K31" s="97" t="n">
        <x:f>'全銘柄'!K564</x:f>
        <x:v>100614.584</x:v>
      </x:c>
      <x:c r="L31" s="90" t="str">
        <x:f>'全銘柄'!AH564</x:f>
        <x:v>S100XTBY</x:v>
      </x:c>
    </x:row>
    <x:row r="32">
      <x:c r="A32" s="90" t="n">
        <x:f>'全銘柄'!A35</x:f>
        <x:v>34</x:v>
      </x:c>
      <x:c r="B32" s="90" t="str">
        <x:f>'全銘柄'!B35</x:f>
        <x:v>5138</x:v>
      </x:c>
      <x:c r="C32" s="90" t="str">
        <x:f>'全銘柄'!D35</x:f>
        <x:v>Rebase,Inc.</x:v>
      </x:c>
      <x:c r="D32" s="90" t="str">
        <x:f>'全銘柄'!F35</x:f>
        <x:v>Information &amp; Communication</x:v>
      </x:c>
      <x:c r="E32" s="90" t="b">
        <x:f>'全銘柄'!X35</x:f>
        <x:v>1</x:v>
      </x:c>
      <x:c r="F32" s="91" t="n">
        <x:f>'全銘柄'!P35</x:f>
        <x:v>0.41849695159995437</x:v>
      </x:c>
      <x:c r="G32" s="91" t="n">
        <x:f>'全銘柄'!L35</x:f>
        <x:v>0.870539513246724</x:v>
      </x:c>
      <x:c r="H32" s="91" t="n">
        <x:f>'全銘柄'!M35</x:f>
        <x:v>0.3036583228867591</x:v>
      </x:c>
      <x:c r="I32" s="91" t="n">
        <x:f>'全銘柄'!N35</x:f>
        <x:v>0.2839164068814224</x:v>
      </x:c>
      <x:c r="J32" s="91" t="n">
        <x:f>'全銘柄'!O35</x:f>
        <x:v>0.29314197895415006</x:v>
      </x:c>
      <x:c r="K32" s="97" t="n">
        <x:f>'全銘柄'!K35</x:f>
        <x:v>1926.885</x:v>
      </x:c>
      <x:c r="L32" s="90" t="str">
        <x:f>'全銘柄'!AH35</x:f>
        <x:v>S100W25W</x:v>
      </x:c>
    </x:row>
    <x:row r="33">
      <x:c r="A33" s="90" t="n">
        <x:f>'全銘柄'!A10</x:f>
        <x:v>9</x:v>
      </x:c>
      <x:c r="B33" s="90" t="str">
        <x:f>'全銘柄'!B10</x:f>
        <x:v>5575</x:v>
      </x:c>
      <x:c r="C33" s="90" t="str">
        <x:f>'全銘柄'!D10</x:f>
        <x:v>Globee Inc.</x:v>
      </x:c>
      <x:c r="D33" s="90" t="str">
        <x:f>'全銘柄'!F10</x:f>
        <x:v>Information &amp; Communication</x:v>
      </x:c>
      <x:c r="E33" s="90" t="b">
        <x:f>'全銘柄'!X10</x:f>
        <x:v>1</x:v>
      </x:c>
      <x:c r="F33" s="91" t="n">
        <x:f>'全銘柄'!P10</x:f>
        <x:v>0.4124501436264463</x:v>
      </x:c>
      <x:c r="G33" s="91" t="n">
        <x:f>'全銘柄'!L10</x:f>
        <x:v>0.724202717844391</x:v>
      </x:c>
      <x:c r="H33" s="91" t="n">
        <x:f>'全銘柄'!M10</x:f>
        <x:v>0.3358970491424287</x:v>
      </x:c>
      <x:c r="I33" s="91" t="n">
        <x:f>'全銘柄'!N10</x:f>
        <x:v>0.3599319592937611</x:v>
      </x:c>
      <x:c r="J33" s="91" t="n">
        <x:f>'全銘柄'!O10</x:f>
        <x:v>0.27061510098047425</x:v>
      </x:c>
      <x:c r="K33" s="97" t="n">
        <x:f>'全銘柄'!K10</x:f>
        <x:v>1637.523</x:v>
      </x:c>
      <x:c r="L33" s="90" t="str">
        <x:f>'全銘柄'!AH10</x:f>
        <x:v>S100WL3G</x:v>
      </x:c>
    </x:row>
    <x:row r="34">
      <x:c r="A34" s="90" t="n">
        <x:f>'全銘柄'!A11</x:f>
        <x:v>10</x:v>
      </x:c>
      <x:c r="B34" s="90" t="str">
        <x:f>'全銘柄'!B11</x:f>
        <x:v>4377</x:v>
      </x:c>
      <x:c r="C34" s="90" t="str">
        <x:f>'全銘柄'!D11</x:f>
        <x:v>ONE CAREER Inc.</x:v>
      </x:c>
      <x:c r="D34" s="90" t="str">
        <x:f>'全銘柄'!F11</x:f>
        <x:v>Information &amp; Communication</x:v>
      </x:c>
      <x:c r="E34" s="90" t="b">
        <x:f>'全銘柄'!X11</x:f>
        <x:v>1</x:v>
      </x:c>
      <x:c r="F34" s="91" t="n">
        <x:f>'全銘柄'!P11</x:f>
        <x:v>0.40369656670192144</x:v>
      </x:c>
      <x:c r="G34" s="91" t="n">
        <x:f>'全銘柄'!L11</x:f>
        <x:v>0.45506059846783464</x:v>
      </x:c>
      <x:c r="H34" s="91" t="n">
        <x:f>'全銘柄'!M11</x:f>
        <x:v>0.3981274921022171</x:v>
      </x:c>
      <x:c r="I34" s="91" t="n">
        <x:f>'全銘柄'!N11</x:f>
        <x:v>0.3604457808141064</x:v>
      </x:c>
      <x:c r="J34" s="91" t="n">
        <x:f>'全銘柄'!O11</x:f>
        <x:v>0.40276156017541487</x:v>
      </x:c>
      <x:c r="K34" s="97" t="n">
        <x:f>'全銘柄'!K11</x:f>
        <x:v>7576.83</x:v>
      </x:c>
      <x:c r="L34" s="90" t="str">
        <x:f>'全銘柄'!AH11</x:f>
        <x:v>S100XUP3</x:v>
      </x:c>
    </x:row>
    <x:row r="35">
      <x:c r="A35" s="90" t="n">
        <x:f>'全銘柄'!A36</x:f>
        <x:v>35</x:v>
      </x:c>
      <x:c r="B35" s="90" t="str">
        <x:f>'全銘柄'!B36</x:f>
        <x:v>4449</x:v>
      </x:c>
      <x:c r="C35" s="90" t="str">
        <x:f>'全銘柄'!D36</x:f>
        <x:v>giftee Inc.</x:v>
      </x:c>
      <x:c r="D35" s="90" t="str">
        <x:f>'全銘柄'!F36</x:f>
        <x:v>Information &amp; Communication</x:v>
      </x:c>
      <x:c r="E35" s="90" t="b">
        <x:f>'全銘柄'!X36</x:f>
        <x:v>1</x:v>
      </x:c>
      <x:c r="F35" s="91" t="n">
        <x:f>'全銘柄'!P36</x:f>
        <x:v>0.3960464460491595</x:v>
      </x:c>
      <x:c r="G35" s="91" t="n">
        <x:f>'全銘柄'!L36</x:f>
        <x:v>0.26791946308724834</x:v>
      </x:c>
      <x:c r="H35" s="91" t="n">
        <x:f>'全銘柄'!M36</x:f>
        <x:v>0.5299597713317807</x:v>
      </x:c>
      <x:c r="I35" s="91" t="n">
        <x:f>'全銘柄'!N36</x:f>
        <x:v>0.3221699418765569</x:v>
      </x:c>
      <x:c r="J35" s="91" t="n">
        <x:f>'全銘柄'!O36</x:f>
        <x:v>0.4809503872723466</x:v>
      </x:c>
      <x:c r="K35" s="97" t="n">
        <x:f>'全銘柄'!K36</x:f>
        <x:v>14149</x:v>
      </x:c>
      <x:c r="L35" s="90" t="str">
        <x:f>'全銘柄'!AH36</x:f>
        <x:v>S100XUO8</x:v>
      </x:c>
    </x:row>
    <x:row r="36">
      <x:c r="A36" s="90" t="n">
        <x:f>'全銘柄'!A37</x:f>
        <x:v>36</x:v>
      </x:c>
      <x:c r="B36" s="90" t="str">
        <x:f>'全銘柄'!B37</x:f>
        <x:v>9237</x:v>
      </x:c>
      <x:c r="C36" s="90" t="str">
        <x:f>'全銘柄'!D37</x:f>
        <x:v>Emimen Co.,Ltd.</x:v>
      </x:c>
      <x:c r="D36" s="90" t="str">
        <x:f>'全銘柄'!F37</x:f>
        <x:v>Services</x:v>
      </x:c>
      <x:c r="E36" s="90" t="b">
        <x:f>'全銘柄'!X37</x:f>
        <x:v>1</x:v>
      </x:c>
      <x:c r="F36" s="91" t="n">
        <x:f>'全銘柄'!P37</x:f>
        <x:v>0.3863714852957736</x:v>
      </x:c>
      <x:c r="G36" s="91" t="n">
        <x:f>'全銘柄'!L37</x:f>
        <x:v>0.418182071929996</x:v>
      </x:c>
      <x:c r="H36" s="91" t="n">
        <x:f>'全銘柄'!M37</x:f>
        <x:v>0.3355491699223556</x:v>
      </x:c>
      <x:c r="I36" s="91" t="n">
        <x:f>'全銘柄'!N37</x:f>
        <x:v>0.5985101076156194</x:v>
      </x:c>
      <x:c r="J36" s="91" t="n">
        <x:f>'全銘柄'!O37</x:f>
        <x:v>0.22014434031987196</x:v>
      </x:c>
      <x:c r="K36" s="97" t="n">
        <x:f>'全銘柄'!K37</x:f>
        <x:v>1588.196</x:v>
      </x:c>
      <x:c r="L36" s="90" t="str">
        <x:f>'全銘柄'!AH37</x:f>
        <x:v>S100XIJD</x:v>
      </x:c>
    </x:row>
    <x:row r="37">
      <x:c r="A37" s="90" t="n">
        <x:f>'全銘柄'!A132</x:f>
        <x:v>131</x:v>
      </x:c>
      <x:c r="B37" s="90" t="str">
        <x:f>'全銘柄'!B132</x:f>
        <x:v>4019</x:v>
      </x:c>
      <x:c r="C37" s="90" t="str">
        <x:f>'全銘柄'!D132</x:f>
        <x:v>Stmn,Inc.</x:v>
      </x:c>
      <x:c r="D37" s="90" t="str">
        <x:f>'全銘柄'!F132</x:f>
        <x:v>Information &amp; Communication</x:v>
      </x:c>
      <x:c r="E37" s="90" t="b">
        <x:f>'全銘柄'!X132</x:f>
        <x:v>1</x:v>
      </x:c>
      <x:c r="F37" s="91" t="n">
        <x:f>'全銘柄'!P132</x:f>
        <x:v>0.3845506568654766</x:v>
      </x:c>
      <x:c r="G37" s="91" t="n">
        <x:f>'全銘柄'!L132</x:f>
        <x:v>0.4108257705999445</x:v>
      </x:c>
      <x:c r="H37" s="91" t="n">
        <x:f>'全銘柄'!M132</x:f>
        <x:v>0.30597790591786933</x:v>
      </x:c>
      <x:c r="I37" s="91" t="n">
        <x:f>'全銘柄'!N132</x:f>
        <x:v>0.4067649233674946</x:v>
      </x:c>
      <x:c r="J37" s="91" t="n">
        <x:f>'全銘柄'!O132</x:f>
        <x:v>0.4177663202239008</x:v>
      </x:c>
      <x:c r="K37" s="97" t="n">
        <x:f>'全銘柄'!K132</x:f>
        <x:v>3358.049</x:v>
      </x:c>
      <x:c r="L37" s="90" t="str">
        <x:f>'全銘柄'!AH132</x:f>
        <x:v>S100XTWU</x:v>
      </x:c>
    </x:row>
    <x:row r="38">
      <x:c r="A38" s="90" t="n">
        <x:f>'全銘柄'!A133</x:f>
        <x:v>132</x:v>
      </x:c>
      <x:c r="B38" s="90" t="str">
        <x:f>'全銘柄'!B133</x:f>
        <x:v>8136</x:v>
      </x:c>
      <x:c r="C38" s="90" t="str">
        <x:f>'全銘柄'!D133</x:f>
        <x:v>Sanrio Company,Ltd.</x:v>
      </x:c>
      <x:c r="D38" s="90" t="str">
        <x:f>'全銘柄'!F133</x:f>
        <x:v>Wholesale Trade</x:v>
      </x:c>
      <x:c r="E38" s="90" t="b">
        <x:f>'全銘柄'!X133</x:f>
        <x:v>1</x:v>
      </x:c>
      <x:c r="F38" s="91" t="n">
        <x:f>'全銘柄'!P133</x:f>
        <x:v>0.37067303391323425</x:v>
      </x:c>
      <x:c r="G38" s="91" t="n">
        <x:f>'全銘柄'!L133</x:f>
        <x:v>0.28524102988819333</x:v>
      </x:c>
      <x:c r="H38" s="91" t="n">
        <x:f>'全銘柄'!M133</x:f>
        <x:v>0.37641908155336123</x:v>
      </x:c>
      <x:c r="I38" s="91" t="n">
        <x:f>'全銘柄'!N133</x:f>
        <x:v>0.3766936549900859</x:v>
      </x:c>
      <x:c r="J38" s="91" t="n">
        <x:f>'全銘柄'!O133</x:f>
        <x:v>0.44931536992028476</x:v>
      </x:c>
      <x:c r="K38" s="97" t="n">
        <x:f>'全銘柄'!K133</x:f>
        <x:v>144904</x:v>
      </x:c>
      <x:c r="L38" s="90" t="str">
        <x:f>'全銘柄'!AH133</x:f>
        <x:v>S100W57J</x:v>
      </x:c>
    </x:row>
    <x:row r="39">
      <x:c r="A39" s="90" t="n">
        <x:f>'全銘柄'!A134</x:f>
        <x:v>133</x:v>
      </x:c>
      <x:c r="B39" s="90" t="str">
        <x:f>'全銘柄'!B134</x:f>
        <x:v>7991</x:v>
      </x:c>
      <x:c r="C39" s="90" t="str">
        <x:f>'全銘柄'!D134</x:f>
        <x:v>MAMIYA-OP CO.,LTD</x:v>
      </x:c>
      <x:c r="D39" s="90" t="str">
        <x:f>'全銘柄'!F134</x:f>
        <x:v>Machinery</x:v>
      </x:c>
      <x:c r="E39" s="90" t="b">
        <x:f>'全銘柄'!X134</x:f>
        <x:v>1</x:v>
      </x:c>
      <x:c r="F39" s="91" t="n">
        <x:f>'全銘柄'!P134</x:f>
        <x:v>0.3682576080414355</x:v>
      </x:c>
      <x:c r="G39" s="91" t="n">
        <x:f>'全銘柄'!L134</x:f>
        <x:v>0.33848922419260985</x:v>
      </x:c>
      <x:c r="H39" s="91" t="n">
        <x:f>'全銘柄'!M134</x:f>
        <x:v>0.23600552210344583</x:v>
      </x:c>
      <x:c r="I39" s="91" t="n">
        <x:f>'全銘柄'!N134</x:f>
        <x:v>0.7217647332040571</x:v>
      </x:c>
      <x:c r="J39" s="91" t="n">
        <x:f>'全銘柄'!O134</x:f>
        <x:v>0.23044551759221887</x:v>
      </x:c>
      <x:c r="K39" s="97" t="n">
        <x:f>'全銘柄'!K134</x:f>
        <x:v>33707.297</x:v>
      </x:c>
      <x:c r="L39" s="90" t="str">
        <x:f>'全銘柄'!AH134</x:f>
        <x:v>S100W84L</x:v>
      </x:c>
    </x:row>
    <x:row r="40">
      <x:c r="A40" s="90" t="n">
        <x:f>'全銘柄'!A38</x:f>
        <x:v>37</x:v>
      </x:c>
      <x:c r="B40" s="90" t="str">
        <x:f>'全銘柄'!B38</x:f>
        <x:v>5137</x:v>
      </x:c>
      <x:c r="C40" s="90" t="str">
        <x:f>'全銘柄'!D38</x:f>
        <x:v>SmartDrive inc.</x:v>
      </x:c>
      <x:c r="D40" s="90" t="str">
        <x:f>'全銘柄'!F38</x:f>
        <x:v>Information &amp; Communication</x:v>
      </x:c>
      <x:c r="E40" s="90" t="b">
        <x:f>'全銘柄'!X38</x:f>
        <x:v>1</x:v>
      </x:c>
      <x:c r="F40" s="91" t="n">
        <x:f>'全銘柄'!P38</x:f>
        <x:v>0.36563045373360015</x:v>
      </x:c>
      <x:c r="G40" s="91" t="n">
        <x:f>'全銘柄'!L38</x:f>
        <x:v>0.5159248828333134</x:v>
      </x:c>
      <x:c r="H40" s="91" t="n">
        <x:f>'全銘柄'!M38</x:f>
        <x:v>0.3621422497033111</x:v>
      </x:c>
      <x:c r="I40" s="91" t="n">
        <x:f>'全銘柄'!N38</x:f>
        <x:v>0.2715952801959445</x:v>
      </x:c>
      <x:c r="J40" s="91" t="n">
        <x:f>'全銘柄'!O38</x:f>
        <x:v>0.32459685490457724</x:v>
      </x:c>
      <x:c r="K40" s="97" t="n">
        <x:f>'全銘柄'!K38</x:f>
        <x:v>2878.647</x:v>
      </x:c>
      <x:c r="L40" s="90" t="str">
        <x:f>'全銘柄'!AH38</x:f>
        <x:v>S100XC5Q</x:v>
      </x:c>
    </x:row>
    <x:row r="41">
      <x:c r="A41" s="90" t="n">
        <x:f>'全銘柄'!A565</x:f>
        <x:v>564</x:v>
      </x:c>
      <x:c r="B41" s="90" t="str">
        <x:f>'全銘柄'!B565</x:f>
        <x:v>4180</x:v>
      </x:c>
      <x:c r="C41" s="90" t="str">
        <x:f>'全銘柄'!D565</x:f>
        <x:v>Appier Group,Inc.</x:v>
      </x:c>
      <x:c r="D41" s="90" t="str">
        <x:f>'全銘柄'!F565</x:f>
        <x:v>Information &amp; Communication</x:v>
      </x:c>
      <x:c r="E41" s="90" t="b">
        <x:f>'全銘柄'!X565</x:f>
        <x:v>1</x:v>
      </x:c>
      <x:c r="F41" s="91" t="n">
        <x:f>'全銘柄'!P565</x:f>
        <x:v>0.3633119624690564</x:v>
      </x:c>
      <x:c r="G41" s="91" t="n">
        <x:f>'全銘柄'!L565</x:f>
        <x:v>0.534396967064213</x:v>
      </x:c>
      <x:c r="H41" s="91" t="n">
        <x:f>'全銘柄'!M565</x:f>
        <x:v>0.3598599886755547</x:v>
      </x:c>
      <x:c r="I41" s="91" t="n">
        <x:f>'全銘柄'!N565</x:f>
        <x:v>0.2891589068059657</x:v>
      </x:c>
      <x:c r="J41" s="91" t="n">
        <x:f>'全銘柄'!O565</x:f>
        <x:v>0.2842293801567959</x:v>
      </x:c>
      <x:c r="K41" s="97" t="n">
        <x:f>'全銘柄'!K565</x:f>
        <x:v>43737</x:v>
      </x:c>
      <x:c r="L41" s="90" t="str">
        <x:f>'全銘柄'!AH565</x:f>
        <x:v>S100XTNG</x:v>
      </x:c>
    </x:row>
    <x:row r="42">
      <x:c r="A42" s="90" t="n">
        <x:f>'全銘柄'!A135</x:f>
        <x:v>134</x:v>
      </x:c>
      <x:c r="B42" s="90" t="str">
        <x:f>'全銘柄'!B135</x:f>
        <x:v>4480</x:v>
      </x:c>
      <x:c r="C42" s="90" t="str">
        <x:f>'全銘柄'!D135</x:f>
        <x:v>MEDLEY,INC.</x:v>
      </x:c>
      <x:c r="D42" s="90" t="str">
        <x:f>'全銘柄'!F135</x:f>
        <x:v>Information &amp; Communication</x:v>
      </x:c>
      <x:c r="E42" s="90" t="b">
        <x:f>'全銘柄'!X135</x:f>
        <x:v>1</x:v>
      </x:c>
      <x:c r="F42" s="91" t="n">
        <x:f>'全銘柄'!P135</x:f>
        <x:v>0.3565418507357099</x:v>
      </x:c>
      <x:c r="G42" s="91" t="n">
        <x:f>'全銘柄'!L135</x:f>
        <x:v>0.3058087084599097</x:v>
      </x:c>
      <x:c r="H42" s="91" t="n">
        <x:f>'全銘柄'!M135</x:f>
        <x:v>0.44744448360944666</x:v>
      </x:c>
      <x:c r="I42" s="91" t="n">
        <x:f>'全銘柄'!N135</x:f>
        <x:v>0.42713812585232813</x:v>
      </x:c>
      <x:c r="J42" s="91" t="n">
        <x:f>'全銘柄'!O135</x:f>
        <x:v>0.25540918708620564</x:v>
      </x:c>
      <x:c r="K42" s="97" t="n">
        <x:f>'全銘柄'!K135</x:f>
        <x:v>36786</x:v>
      </x:c>
      <x:c r="L42" s="90" t="str">
        <x:f>'全銘柄'!AH135</x:f>
        <x:v>S100XUX3</x:v>
      </x:c>
    </x:row>
    <x:row r="43">
      <x:c r="A43" s="90" t="n">
        <x:f>'全銘柄'!A136</x:f>
        <x:v>135</x:v>
      </x:c>
      <x:c r="B43" s="90" t="str">
        <x:f>'全銘柄'!B136</x:f>
        <x:v>3491</x:v>
      </x:c>
      <x:c r="C43" s="90" t="str">
        <x:f>'全銘柄'!D136</x:f>
        <x:v>GAtechnologies Co.,Ltd.</x:v>
      </x:c>
      <x:c r="D43" s="90" t="str">
        <x:f>'全銘柄'!F136</x:f>
        <x:v>Real Estate</x:v>
      </x:c>
      <x:c r="E43" s="90" t="b">
        <x:f>'全銘柄'!X136</x:f>
        <x:v>1</x:v>
      </x:c>
      <x:c r="F43" s="91" t="n">
        <x:f>'全銘柄'!P136</x:f>
        <x:v>0.3503741525713846</x:v>
      </x:c>
      <x:c r="G43" s="91" t="n">
        <x:f>'全銘柄'!L136</x:f>
        <x:v>0.5169433795931451</x:v>
      </x:c>
      <x:c r="H43" s="91" t="n">
        <x:f>'全銘柄'!M136</x:f>
        <x:v>0.2912590583698016</x:v>
      </x:c>
      <x:c r="I43" s="91" t="n">
        <x:f>'全銘柄'!N136</x:f>
        <x:v>0.29483044317306195</x:v>
      </x:c>
      <x:c r="J43" s="91" t="n">
        <x:f>'全銘柄'!O136</x:f>
        <x:v>0.3110547021060337</x:v>
      </x:c>
      <x:c r="K43" s="97" t="n">
        <x:f>'全銘柄'!K136</x:f>
        <x:v>248947</x:v>
      </x:c>
      <x:c r="L43" s="90" t="str">
        <x:f>'全銘柄'!AH136</x:f>
        <x:v>S100XHWU</x:v>
      </x:c>
    </x:row>
    <x:row r="44">
      <x:c r="A44" s="90" t="n">
        <x:f>'全銘柄'!A137</x:f>
        <x:v>136</x:v>
      </x:c>
      <x:c r="B44" s="90" t="str">
        <x:f>'全銘柄'!B137</x:f>
        <x:v>4431</x:v>
      </x:c>
      <x:c r="C44" s="90" t="str">
        <x:f>'全銘柄'!D137</x:f>
        <x:v>Smaregi,Inc.</x:v>
      </x:c>
      <x:c r="D44" s="90" t="str">
        <x:f>'全銘柄'!F137</x:f>
        <x:v>Information &amp; Communication</x:v>
      </x:c>
      <x:c r="E44" s="90" t="b">
        <x:f>'全銘柄'!X137</x:f>
        <x:v>1</x:v>
      </x:c>
      <x:c r="F44" s="91" t="n">
        <x:f>'全銘柄'!P137</x:f>
        <x:v>0.3429412876321416</x:v>
      </x:c>
      <x:c r="G44" s="91" t="n">
        <x:f>'全銘柄'!L137</x:f>
        <x:v>0.24800839356381155</x:v>
      </x:c>
      <x:c r="H44" s="91" t="n">
        <x:f>'全銘柄'!M137</x:f>
        <x:v>0.4255176738948512</x:v>
      </x:c>
      <x:c r="I44" s="91" t="n">
        <x:f>'全銘柄'!N137</x:f>
        <x:v>0.4178126140755274</x:v>
      </x:c>
      <x:c r="J44" s="91" t="n">
        <x:f>'全銘柄'!O137</x:f>
        <x:v>0.28949349597597096</x:v>
      </x:c>
      <x:c r="K44" s="97" t="n">
        <x:f>'全銘柄'!K137</x:f>
        <x:v>10813.049</x:v>
      </x:c>
      <x:c r="L44" s="90" t="str">
        <x:f>'全銘柄'!AH137</x:f>
        <x:v>S100WFK1</x:v>
      </x:c>
    </x:row>
    <x:row r="45">
      <x:c r="A45" s="90" t="n">
        <x:f>'全銘柄'!A138</x:f>
        <x:v>137</x:v>
      </x:c>
      <x:c r="B45" s="90" t="str">
        <x:f>'全銘柄'!B138</x:f>
        <x:v>4478</x:v>
      </x:c>
      <x:c r="C45" s="90" t="str">
        <x:f>'全銘柄'!D138</x:f>
        <x:v>freee K.K.</x:v>
      </x:c>
      <x:c r="D45" s="90" t="str">
        <x:f>'全銘柄'!F138</x:f>
        <x:v>Information &amp; Communication</x:v>
      </x:c>
      <x:c r="E45" s="90" t="b">
        <x:f>'全銘柄'!X138</x:f>
        <x:v>1</x:v>
      </x:c>
      <x:c r="F45" s="91" t="n">
        <x:f>'全銘柄'!P138</x:f>
        <x:v>0.34198796140659926</x:v>
      </x:c>
      <x:c r="G45" s="91" t="n">
        <x:f>'全銘柄'!L138</x:f>
        <x:v>0.401857871676206</x:v>
      </x:c>
      <x:c r="H45" s="91" t="n">
        <x:f>'全銘柄'!M138</x:f>
        <x:v>0.3365434957771958</x:v>
      </x:c>
      <x:c r="I45" s="91" t="n">
        <x:f>'全銘柄'!N138</x:f>
        <x:v>0.32314068360271087</x:v>
      </x:c>
      <x:c r="J45" s="91" t="n">
        <x:f>'全銘柄'!O138</x:f>
        <x:v>0.30828202669240357</x:v>
      </x:c>
      <x:c r="K45" s="97" t="n">
        <x:f>'全銘柄'!K138</x:f>
        <x:v>33270.601</x:v>
      </x:c>
      <x:c r="L45" s="90" t="str">
        <x:f>'全銘柄'!AH138</x:f>
        <x:v>S100WQR3</x:v>
      </x:c>
    </x:row>
    <x:row r="46">
      <x:c r="A46" s="90" t="n">
        <x:f>'全銘柄'!A139</x:f>
        <x:v>138</x:v>
      </x:c>
      <x:c r="B46" s="90" t="str">
        <x:f>'全銘柄'!B139</x:f>
        <x:v>3994</x:v>
      </x:c>
      <x:c r="C46" s="90" t="str">
        <x:f>'全銘柄'!D139</x:f>
        <x:v>Money Forward,Inc.</x:v>
      </x:c>
      <x:c r="D46" s="90" t="str">
        <x:f>'全銘柄'!F139</x:f>
        <x:v>Information &amp; Communication</x:v>
      </x:c>
      <x:c r="E46" s="90" t="b">
        <x:f>'全銘柄'!X139</x:f>
        <x:v>1</x:v>
      </x:c>
      <x:c r="F46" s="91" t="n">
        <x:f>'全銘柄'!P139</x:f>
        <x:v>0.33965180936190875</x:v>
      </x:c>
      <x:c r="G46" s="91" t="n">
        <x:f>'全銘柄'!L139</x:f>
        <x:v>0.37387214066296437</x:v>
      </x:c>
      <x:c r="H46" s="91" t="n">
        <x:f>'全銘柄'!M139</x:f>
        <x:v>0.41455292462539917</x:v>
      </x:c>
      <x:c r="I46" s="91" t="n">
        <x:f>'全銘柄'!N139</x:f>
        <x:v>0.3286043880131646</x:v>
      </x:c>
      <x:c r="J46" s="91" t="n">
        <x:f>'全銘柄'!O139</x:f>
        <x:v>0.24740229725930174</x:v>
      </x:c>
      <x:c r="K46" s="97" t="n">
        <x:f>'全銘柄'!K139</x:f>
        <x:v>50349.943</x:v>
      </x:c>
      <x:c r="L46" s="90" t="str">
        <x:f>'全銘柄'!AH139</x:f>
        <x:v>S100XM4Q</x:v>
      </x:c>
    </x:row>
    <x:row r="47">
      <x:c r="A47" s="90" t="n">
        <x:f>'全銘柄'!A39</x:f>
        <x:v>38</x:v>
      </x:c>
      <x:c r="B47" s="90" t="str">
        <x:f>'全銘柄'!B39</x:f>
        <x:v>5591</x:v>
      </x:c>
      <x:c r="C47" s="90" t="str">
        <x:f>'全銘柄'!D39</x:f>
        <x:v>AVILEN Inc.</x:v>
      </x:c>
      <x:c r="D47" s="90" t="str">
        <x:f>'全銘柄'!F39</x:f>
        <x:v>Information &amp; Communication</x:v>
      </x:c>
      <x:c r="E47" s="90" t="b">
        <x:f>'全銘柄'!X39</x:f>
        <x:v>1</x:v>
      </x:c>
      <x:c r="F47" s="91" t="n">
        <x:f>'全銘柄'!P39</x:f>
        <x:v>0.3388935739092922</x:v>
      </x:c>
      <x:c r="G47" s="91" t="n">
        <x:f>'全銘柄'!L39</x:f>
        <x:v>0.5326945099853659</x:v>
      </x:c>
      <x:c r="H47" s="91" t="n">
        <x:f>'全銘柄'!M39</x:f>
        <x:v>0.26977147618462194</x:v>
      </x:c>
      <x:c r="I47" s="91" t="n">
        <x:f>'全銘柄'!N39</x:f>
        <x:v>0.2774855930644471</x:v>
      </x:c>
      <x:c r="J47" s="91" t="n">
        <x:f>'全銘柄'!O39</x:f>
        <x:v>0.29254909754162806</x:v>
      </x:c>
      <x:c r="K47" s="97" t="n">
        <x:f>'全銘柄'!K39</x:f>
        <x:v>1534.946</x:v>
      </x:c>
      <x:c r="L47" s="90" t="str">
        <x:f>'全銘柄'!AH39</x:f>
        <x:v>S100XULB</x:v>
      </x:c>
    </x:row>
    <x:row r="48">
      <x:c r="A48" s="90" t="n">
        <x:f>'全銘柄'!A40</x:f>
        <x:v>39</x:v>
      </x:c>
      <x:c r="B48" s="90" t="str">
        <x:f>'全銘柄'!B40</x:f>
        <x:v>3923</x:v>
      </x:c>
      <x:c r="C48" s="90" t="str">
        <x:f>'全銘柄'!D40</x:f>
        <x:v>RAKUS Co.,Ltd.</x:v>
      </x:c>
      <x:c r="D48" s="90" t="str">
        <x:f>'全銘柄'!F40</x:f>
        <x:v>Information &amp; Communication</x:v>
      </x:c>
      <x:c r="E48" s="90" t="b">
        <x:f>'全銘柄'!X40</x:f>
        <x:v>1</x:v>
      </x:c>
      <x:c r="F48" s="91" t="n">
        <x:f>'全銘柄'!P40</x:f>
        <x:v>0.33520394625259664</x:v>
      </x:c>
      <x:c r="G48" s="91" t="n">
        <x:f>'全銘柄'!L40</x:f>
        <x:v>0.34067719503476956</x:v>
      </x:c>
      <x:c r="H48" s="91" t="n">
        <x:f>'全銘柄'!M40</x:f>
        <x:v>0.32817877744922197</x:v>
      </x:c>
      <x:c r="I48" s="91" t="n">
        <x:f>'全銘柄'!N40</x:f>
        <x:v>0.40180298551042015</x:v>
      </x:c>
      <x:c r="J48" s="91" t="n">
        <x:f>'全銘柄'!O40</x:f>
        <x:v>0.27327640074984383</x:v>
      </x:c>
      <x:c r="K48" s="97" t="n">
        <x:f>'全銘柄'!K40</x:f>
        <x:v>48904</x:v>
      </x:c>
      <x:c r="L48" s="90" t="str">
        <x:f>'全銘柄'!AH40</x:f>
        <x:v>S100W0FR</x:v>
      </x:c>
    </x:row>
    <x:row r="49">
      <x:c r="A49" s="90" t="n">
        <x:f>'全銘柄'!A12</x:f>
        <x:v>11</x:v>
      </x:c>
      <x:c r="B49" s="90" t="str">
        <x:f>'全銘柄'!B12</x:f>
        <x:v>5134</x:v>
      </x:c>
      <x:c r="C49" s="90" t="str">
        <x:f>'全銘柄'!D12</x:f>
        <x:v>POPER Co.,Ltd.</x:v>
      </x:c>
      <x:c r="D49" s="90" t="str">
        <x:f>'全銘柄'!F12</x:f>
        <x:v>Information &amp; Communication</x:v>
      </x:c>
      <x:c r="E49" s="90" t="b">
        <x:f>'全銘柄'!X12</x:f>
        <x:v>1</x:v>
      </x:c>
      <x:c r="F49" s="91" t="n">
        <x:f>'全銘柄'!P12</x:f>
        <x:v>0.33088048632684686</x:v>
      </x:c>
      <x:c r="G49" s="91" t="n">
        <x:f>'全銘柄'!L12</x:f>
        <x:v>0.5022827854046243</x:v>
      </x:c>
      <x:c r="H49" s="91" t="n">
        <x:f>'全銘柄'!M12</x:f>
        <x:v>0.24629845896253144</x:v>
      </x:c>
      <x:c r="I49" s="91" t="n">
        <x:f>'全銘柄'!N12</x:f>
        <x:v>0.2917085242299515</x:v>
      </x:c>
      <x:c r="J49" s="91" t="n">
        <x:f>'全銘柄'!O12</x:f>
        <x:v>0.2972329019331781</x:v>
      </x:c>
      <x:c r="K49" s="97" t="n">
        <x:f>'全銘柄'!K12</x:f>
        <x:v>1389.448</x:v>
      </x:c>
      <x:c r="L49" s="90" t="str">
        <x:f>'全銘柄'!AH12</x:f>
        <x:v>S100XH5R</x:v>
      </x:c>
    </x:row>
    <x:row r="50">
      <x:c r="A50" s="90" t="n">
        <x:f>'全銘柄'!A566</x:f>
        <x:v>565</x:v>
      </x:c>
      <x:c r="B50" s="90" t="str">
        <x:f>'全銘柄'!B566</x:f>
        <x:v>2780</x:v>
      </x:c>
      <x:c r="C50" s="90" t="str">
        <x:f>'全銘柄'!D566</x:f>
        <x:v>Komehyo Holdings Co.,Ltd.</x:v>
      </x:c>
      <x:c r="D50" s="90" t="str">
        <x:f>'全銘柄'!F566</x:f>
        <x:v>Retail Trade</x:v>
      </x:c>
      <x:c r="E50" s="90" t="b">
        <x:f>'全銘柄'!X566</x:f>
        <x:v>1</x:v>
      </x:c>
      <x:c r="F50" s="91" t="n">
        <x:f>'全銘柄'!P566</x:f>
        <x:v>0.33058893503682296</x:v>
      </x:c>
      <x:c r="G50" s="91" t="n">
        <x:f>'全銘柄'!L566</x:f>
        <x:v>0.402679119025537</x:v>
      </x:c>
      <x:c r="H50" s="91" t="n">
        <x:f>'全銘柄'!M566</x:f>
        <x:v>0.21033766717919633</x:v>
      </x:c>
      <x:c r="I50" s="91" t="n">
        <x:f>'全銘柄'!N566</x:f>
        <x:v>0.3872358481339526</x:v>
      </x:c>
      <x:c r="J50" s="91" t="n">
        <x:f>'全銘柄'!O566</x:f>
        <x:v>0.33094603311643245</x:v>
      </x:c>
      <x:c r="K50" s="97" t="n">
        <x:f>'全銘柄'!K566</x:f>
        <x:v>158994.692</x:v>
      </x:c>
      <x:c r="L50" s="90" t="str">
        <x:f>'全銘柄'!AH566</x:f>
        <x:v>S100W3LG</x:v>
      </x:c>
    </x:row>
    <x:row r="51">
      <x:c r="A51" s="90" t="n">
        <x:f>'全銘柄'!A13</x:f>
        <x:v>12</x:v>
      </x:c>
      <x:c r="B51" s="90" t="str">
        <x:f>'全銘柄'!B13</x:f>
        <x:v>5132</x:v>
      </x:c>
      <x:c r="C51" s="90" t="str">
        <x:f>'全銘柄'!D13</x:f>
        <x:v>pluszero,Inc.</x:v>
      </x:c>
      <x:c r="D51" s="90" t="str">
        <x:f>'全銘柄'!F13</x:f>
        <x:v>Information &amp; Communication</x:v>
      </x:c>
      <x:c r="E51" s="90" t="b">
        <x:f>'全銘柄'!X13</x:f>
        <x:v>1</x:v>
      </x:c>
      <x:c r="F51" s="91" t="n">
        <x:f>'全銘柄'!P13</x:f>
        <x:v>0.3211260138075265</x:v>
      </x:c>
      <x:c r="G51" s="91" t="n">
        <x:f>'全銘柄'!L13</x:f>
        <x:v>0.4303598973241638</x:v>
      </x:c>
      <x:c r="H51" s="91" t="n">
        <x:f>'全銘柄'!M13</x:f>
        <x:v>0.23137967840787788</x:v>
      </x:c>
      <x:c r="I51" s="91" t="n">
        <x:f>'全銘柄'!N13</x:f>
        <x:v>0.36286370032010784</x:v>
      </x:c>
      <x:c r="J51" s="91" t="n">
        <x:f>'全銘柄'!O13</x:f>
        <x:v>0.269074871501952</x:v>
      </x:c>
      <x:c r="K51" s="97" t="n">
        <x:f>'全銘柄'!K13</x:f>
        <x:v>1546.369</x:v>
      </x:c>
      <x:c r="L51" s="90" t="str">
        <x:f>'全銘柄'!AH13</x:f>
        <x:v>S100XHEY</x:v>
      </x:c>
    </x:row>
    <x:row r="52">
      <x:c r="A52" s="90" t="n">
        <x:f>'全銘柄'!A41</x:f>
        <x:v>40</x:v>
      </x:c>
      <x:c r="B52" s="90" t="str">
        <x:f>'全銘柄'!B41</x:f>
        <x:v>5139</x:v>
      </x:c>
      <x:c r="C52" s="90" t="str">
        <x:f>'全銘柄'!D41</x:f>
        <x:v>OpenWork Inc.</x:v>
      </x:c>
      <x:c r="D52" s="90" t="str">
        <x:f>'全銘柄'!F41</x:f>
        <x:v>Information &amp; Communication</x:v>
      </x:c>
      <x:c r="E52" s="90" t="b">
        <x:f>'全銘柄'!X41</x:f>
        <x:v>1</x:v>
      </x:c>
      <x:c r="F52" s="91" t="n">
        <x:f>'全銘柄'!P41</x:f>
        <x:v>0.3193455872462989</x:v>
      </x:c>
      <x:c r="G52" s="91" t="n">
        <x:f>'全銘柄'!L41</x:f>
        <x:v>0.32630018418964046</x:v>
      </x:c>
      <x:c r="H52" s="91" t="n">
        <x:f>'全銘柄'!M41</x:f>
        <x:v>0.4346112856250126</x:v>
      </x:c>
      <x:c r="I52" s="91" t="n">
        <x:f>'全銘柄'!N41</x:f>
        <x:v>0.2120151463098492</x:v>
      </x:c>
      <x:c r="J52" s="91" t="n">
        <x:f>'全銘柄'!O41</x:f>
        <x:v>0.3138632201279097</x:v>
      </x:c>
      <x:c r="K52" s="97" t="n">
        <x:f>'全銘柄'!K41</x:f>
        <x:v>4653.739</x:v>
      </x:c>
      <x:c r="L52" s="90" t="str">
        <x:f>'全銘柄'!AH41</x:f>
        <x:v>S100XTDI</x:v>
      </x:c>
    </x:row>
    <x:row r="53">
      <x:c r="A53" s="90" t="n">
        <x:f>'全銘柄'!A140</x:f>
        <x:v>139</x:v>
      </x:c>
      <x:c r="B53" s="90" t="str">
        <x:f>'全銘柄'!B140</x:f>
        <x:v>4493</x:v>
      </x:c>
      <x:c r="C53" s="90" t="str">
        <x:f>'全銘柄'!D140</x:f>
        <x:v>Cyber Security Cloud,Inc.</x:v>
      </x:c>
      <x:c r="D53" s="90" t="str">
        <x:f>'全銘柄'!F140</x:f>
        <x:v>Information &amp; Communication</x:v>
      </x:c>
      <x:c r="E53" s="90" t="b">
        <x:f>'全銘柄'!X140</x:f>
        <x:v>1</x:v>
      </x:c>
      <x:c r="F53" s="91" t="n">
        <x:f>'全銘柄'!P140</x:f>
        <x:v>0.3182535000384057</x:v>
      </x:c>
      <x:c r="G53" s="91" t="n">
        <x:f>'全銘柄'!L140</x:f>
        <x:v>0.4287561701211391</x:v>
      </x:c>
      <x:c r="H53" s="91" t="n">
        <x:f>'全銘柄'!M140</x:f>
        <x:v>0.3097726224214066</x:v>
      </x:c>
      <x:c r="I53" s="91" t="n">
        <x:f>'全銘柄'!N140</x:f>
        <x:v>0.2702627360090333</x:v>
      </x:c>
      <x:c r="J53" s="91" t="n">
        <x:f>'全銘柄'!O140</x:f>
        <x:v>0.2704224132102897</x:v>
      </x:c>
      <x:c r="K53" s="97" t="n">
        <x:f>'全銘柄'!K140</x:f>
        <x:v>4810.612</x:v>
      </x:c>
      <x:c r="L53" s="90" t="str">
        <x:f>'全銘柄'!AH140</x:f>
        <x:v>S100XTY6</x:v>
      </x:c>
    </x:row>
    <x:row r="54">
      <x:c r="A54" s="90" t="n">
        <x:f>'全銘柄'!A42</x:f>
        <x:v>41</x:v>
      </x:c>
      <x:c r="B54" s="90" t="str">
        <x:f>'全銘柄'!B42</x:f>
        <x:v>5582</x:v>
      </x:c>
      <x:c r="C54" s="90" t="str">
        <x:f>'全銘柄'!D42</x:f>
        <x:v>GRID Inc.</x:v>
      </x:c>
      <x:c r="D54" s="90" t="str">
        <x:f>'全銘柄'!F42</x:f>
        <x:v>Information &amp; Communication</x:v>
      </x:c>
      <x:c r="E54" s="90" t="b">
        <x:f>'全銘柄'!X42</x:f>
        <x:v>1</x:v>
      </x:c>
      <x:c r="F54" s="91" t="n">
        <x:f>'全銘柄'!P42</x:f>
        <x:v>0.3071148691974379</x:v>
      </x:c>
      <x:c r="G54" s="91" t="n">
        <x:f>'全銘柄'!L42</x:f>
        <x:v>0.2879535747683053</x:v>
      </x:c>
      <x:c r="H54" s="91" t="n">
        <x:f>'全銘柄'!M42</x:f>
        <x:v>0.487116088660027</x:v>
      </x:c>
      <x:c r="I54" s="91" t="n">
        <x:f>'全銘柄'!N42</x:f>
        <x:v>0.22027832825775606</x:v>
      </x:c>
      <x:c r="J54" s="91" t="n">
        <x:f>'全銘柄'!O42</x:f>
        <x:v>0.24896722165829255</x:v>
      </x:c>
      <x:c r="K54" s="97" t="n">
        <x:f>'全銘柄'!K42</x:f>
        <x:v>2063.415</x:v>
      </x:c>
      <x:c r="L54" s="90" t="str">
        <x:f>'全銘柄'!AH42</x:f>
        <x:v>S100WQ2M</x:v>
      </x:c>
    </x:row>
    <x:row r="55">
      <x:c r="A55" s="90" t="n">
        <x:f>'全銘柄'!A14</x:f>
        <x:v>13</x:v>
      </x:c>
      <x:c r="B55" s="90" t="str">
        <x:f>'全銘柄'!B14</x:f>
        <x:v>5038</x:v>
      </x:c>
      <x:c r="C55" s="90" t="str">
        <x:f>'全銘柄'!D14</x:f>
        <x:v>eWeLL Co.,Ltd.</x:v>
      </x:c>
      <x:c r="D55" s="90" t="str">
        <x:f>'全銘柄'!F14</x:f>
        <x:v>Information &amp; Communication</x:v>
      </x:c>
      <x:c r="E55" s="90" t="b">
        <x:f>'全銘柄'!X14</x:f>
        <x:v>1</x:v>
      </x:c>
      <x:c r="F55" s="91" t="n">
        <x:f>'全銘柄'!P14</x:f>
        <x:v>0.2986328345523386</x:v>
      </x:c>
      <x:c r="G55" s="91" t="n">
        <x:f>'全銘柄'!L14</x:f>
        <x:v>0.3440569219586669</x:v>
      </x:c>
      <x:c r="H55" s="91" t="n">
        <x:f>'全銘柄'!M14</x:f>
        <x:v>0.29092072688077875</x:v>
      </x:c>
      <x:c r="I55" s="91" t="n">
        <x:f>'全銘柄'!N14</x:f>
        <x:v>0.24269452163413074</x:v>
      </x:c>
      <x:c r="J55" s="91" t="n">
        <x:f>'全銘柄'!O14</x:f>
        <x:v>0.31905801733536765</x:v>
      </x:c>
      <x:c r="K55" s="97" t="n">
        <x:f>'全銘柄'!K14</x:f>
        <x:v>3392.422</x:v>
      </x:c>
      <x:c r="L55" s="90" t="str">
        <x:f>'全銘柄'!AH14</x:f>
        <x:v>S100XSJZ</x:v>
      </x:c>
    </x:row>
    <x:row r="56">
      <x:c r="A56" s="90" t="n">
        <x:f>'全銘柄'!A117</x:f>
        <x:v>116</x:v>
      </x:c>
      <x:c r="B56" s="90" t="str">
        <x:f>'全銘柄'!B117</x:f>
        <x:v>3399</x:v>
      </x:c>
      <x:c r="C56" s="90" t="str">
        <x:f>'全銘柄'!D117</x:f>
        <x:v>Maruchiyo Yamaokaya Corporation</x:v>
      </x:c>
      <x:c r="D56" s="90" t="str">
        <x:f>'全銘柄'!F117</x:f>
        <x:v>Retail Trade</x:v>
      </x:c>
      <x:c r="E56" s="90" t="b">
        <x:f>'全銘柄'!X117</x:f>
        <x:v>1</x:v>
      </x:c>
      <x:c r="F56" s="91" t="n">
        <x:f>'全銘柄'!P117</x:f>
        <x:v>0.2985673791603398</x:v>
      </x:c>
      <x:c r="G56" s="91" t="n">
        <x:f>'全銘柄'!L117</x:f>
        <x:v>0.23503924329121229</x:v>
      </x:c>
      <x:c r="H56" s="91" t="n">
        <x:f>'全銘柄'!M117</x:f>
        <x:v>0.4185684375978995</x:v>
      </x:c>
      <x:c r="I56" s="91" t="n">
        <x:f>'全銘柄'!N117</x:f>
        <x:v>0.30538735061977507</x:v>
      </x:c>
      <x:c r="J56" s="91" t="n">
        <x:f>'全銘柄'!O117</x:f>
        <x:v>0.24333312804267515</x:v>
      </x:c>
      <x:c r="K56" s="97" t="n">
        <x:f>'全銘柄'!K117</x:f>
        <x:v>43000.813</x:v>
      </x:c>
      <x:c r="L56" s="90" t="str">
        <x:f>'全銘柄'!AH117</x:f>
        <x:v>S100Y1KO</x:v>
      </x:c>
    </x:row>
    <x:row r="57">
      <x:c r="A57" s="90" t="n">
        <x:f>'全銘柄'!A141</x:f>
        <x:v>140</x:v>
      </x:c>
      <x:c r="B57" s="90" t="str">
        <x:f>'全銘柄'!B141</x:f>
        <x:v>4058</x:v>
      </x:c>
      <x:c r="C57" s="90" t="str">
        <x:f>'全銘柄'!D141</x:f>
        <x:v>Toyokumo,Inc.</x:v>
      </x:c>
      <x:c r="D57" s="90" t="str">
        <x:f>'全銘柄'!F141</x:f>
        <x:v>Information &amp; Communication</x:v>
      </x:c>
      <x:c r="E57" s="90" t="b">
        <x:f>'全銘柄'!X141</x:f>
        <x:v>1</x:v>
      </x:c>
      <x:c r="F57" s="91" t="n">
        <x:f>'全銘柄'!P141</x:f>
        <x:v>0.28775478845069724</x:v>
      </x:c>
      <x:c r="G57" s="91" t="n">
        <x:f>'全銘柄'!L141</x:f>
        <x:v>0.22906091370558368</x:v>
      </x:c>
      <x:c r="H57" s="91" t="n">
        <x:f>'全銘柄'!M141</x:f>
        <x:v>0.256582343830666</x:v>
      </x:c>
      <x:c r="I57" s="91" t="n">
        <x:f>'全銘柄'!N141</x:f>
        <x:v>0.28266228430566964</x:v>
      </x:c>
      <x:c r="J57" s="91" t="n">
        <x:f>'全銘柄'!O141</x:f>
        <x:v>0.38821268417680965</x:v>
      </x:c>
      <x:c r="K57" s="97" t="n">
        <x:f>'全銘柄'!K141</x:f>
        <x:v>4334</x:v>
      </x:c>
      <x:c r="L57" s="90" t="str">
        <x:f>'全銘柄'!AH141</x:f>
        <x:v>S100XS1A</x:v>
      </x:c>
    </x:row>
    <x:row r="58">
      <x:c r="A58" s="90" t="n">
        <x:f>'全銘柄'!A142</x:f>
        <x:v>141</x:v>
      </x:c>
      <x:c r="B58" s="90" t="str">
        <x:f>'全銘柄'!B142</x:f>
        <x:v>7172</x:v>
      </x:c>
      <x:c r="C58" s="90" t="str">
        <x:f>'全銘柄'!D142</x:f>
        <x:v>Japan Investment Adviser Co.,Ltd.</x:v>
      </x:c>
      <x:c r="D58" s="90" t="str">
        <x:f>'全銘柄'!F142</x:f>
        <x:v>Securities and Commodities Futures</x:v>
      </x:c>
      <x:c r="E58" s="90" t="b">
        <x:f>'全銘柄'!X142</x:f>
        <x:v>1</x:v>
      </x:c>
      <x:c r="F58" s="91" t="n">
        <x:f>'全銘柄'!P142</x:f>
        <x:v>0.28733336700136025</x:v>
      </x:c>
      <x:c r="G58" s="91" t="n">
        <x:f>'全銘柄'!L142</x:f>
        <x:v>0.2793335696561503</x:v>
      </x:c>
      <x:c r="H58" s="91" t="n">
        <x:f>'全銘柄'!M142</x:f>
        <x:v>0.20908839013577163</x:v>
      </x:c>
      <x:c r="I58" s="91" t="n">
        <x:f>'全銘柄'!N142</x:f>
        <x:v>0.4267577229810249</x:v>
      </x:c>
      <x:c r="J58" s="91" t="n">
        <x:f>'全銘柄'!O142</x:f>
        <x:v>0.24443445019114018</x:v>
      </x:c>
      <x:c r="K58" s="97" t="n">
        <x:f>'全銘柄'!K142</x:f>
        <x:v>38738</x:v>
      </x:c>
      <x:c r="L58" s="90" t="str">
        <x:f>'全銘柄'!AH142</x:f>
        <x:v>S100XRRA</x:v>
      </x:c>
    </x:row>
    <x:row r="59">
      <x:c r="A59" s="90" t="n">
        <x:f>'全銘柄'!A143</x:f>
        <x:v>142</x:v>
      </x:c>
      <x:c r="B59" s="90" t="str">
        <x:f>'全銘柄'!B143</x:f>
        <x:v>3496</x:v>
      </x:c>
      <x:c r="C59" s="90" t="str">
        <x:f>'全銘柄'!D143</x:f>
        <x:v>AZOOM CO.,LTD</x:v>
      </x:c>
      <x:c r="D59" s="90" t="str">
        <x:f>'全銘柄'!F143</x:f>
        <x:v>Real Estate</x:v>
      </x:c>
      <x:c r="E59" s="90" t="b">
        <x:f>'全銘柄'!X143</x:f>
        <x:v>1</x:v>
      </x:c>
      <x:c r="F59" s="91" t="n">
        <x:f>'全銘柄'!P143</x:f>
        <x:v>0.2830315445960898</x:v>
      </x:c>
      <x:c r="G59" s="91" t="n">
        <x:f>'全銘柄'!L143</x:f>
        <x:v>0.2900760657915422</x:v>
      </x:c>
      <x:c r="H59" s="91" t="n">
        <x:f>'全銘柄'!M143</x:f>
        <x:v>0.28927609412393873</x:v>
      </x:c>
      <x:c r="I59" s="91" t="n">
        <x:f>'全銘柄'!N143</x:f>
        <x:v>0.2741104499133096</x:v>
      </x:c>
      <x:c r="J59" s="91" t="n">
        <x:f>'全銘柄'!O143</x:f>
        <x:v>0.27873634910176004</x:v>
      </x:c>
      <x:c r="K59" s="97" t="n">
        <x:f>'全銘柄'!K143</x:f>
        <x:v>13479.945</x:v>
      </x:c>
      <x:c r="L59" s="90" t="str">
        <x:f>'全銘柄'!AH143</x:f>
        <x:v>S100XADZ</x:v>
      </x:c>
    </x:row>
    <x:row r="60">
      <x:c r="A60" s="90" t="n">
        <x:f>'全銘柄'!A567</x:f>
        <x:v>566</x:v>
      </x:c>
      <x:c r="B60" s="90" t="str">
        <x:f>'全銘柄'!B567</x:f>
        <x:v>4443</x:v>
      </x:c>
      <x:c r="C60" s="90" t="str">
        <x:f>'全銘柄'!D567</x:f>
        <x:v>Sansan,Inc.</x:v>
      </x:c>
      <x:c r="D60" s="90" t="str">
        <x:f>'全銘柄'!F567</x:f>
        <x:v>Information &amp; Communication</x:v>
      </x:c>
      <x:c r="E60" s="90" t="b">
        <x:f>'全銘柄'!X567</x:f>
        <x:v>1</x:v>
      </x:c>
      <x:c r="F60" s="91" t="n">
        <x:f>'全銘柄'!P567</x:f>
        <x:v>0.2782167246128544</x:v>
      </x:c>
      <x:c r="G60" s="91" t="n">
        <x:f>'全銘柄'!L567</x:f>
        <x:v>0.26173999011369253</x:v>
      </x:c>
      <x:c r="H60" s="91" t="n">
        <x:f>'全銘柄'!M567</x:f>
        <x:v>0.24926542605288926</x:v>
      </x:c>
      <x:c r="I60" s="91" t="n">
        <x:f>'全銘柄'!N567</x:f>
        <x:v>0.3280282242257937</x:v>
      </x:c>
      <x:c r="J60" s="91" t="n">
        <x:f>'全銘柄'!O567</x:f>
        <x:v>0.27522285849223693</x:v>
      </x:c>
      <x:c r="K60" s="97" t="n">
        <x:f>'全銘柄'!K567</x:f>
        <x:v>43202</x:v>
      </x:c>
      <x:c r="L60" s="90" t="str">
        <x:f>'全銘柄'!AH567</x:f>
        <x:v>S100WKZJ</x:v>
      </x:c>
    </x:row>
    <x:row r="61">
      <x:c r="A61" s="90" t="n">
        <x:f>'全銘柄'!A568</x:f>
        <x:v>567</x:v>
      </x:c>
      <x:c r="B61" s="90" t="str">
        <x:f>'全銘柄'!B568</x:f>
        <x:v>9279</x:v>
      </x:c>
      <x:c r="C61" s="90" t="str">
        <x:f>'全銘柄'!D568</x:f>
        <x:v>GIFT HOLDINGS INC.</x:v>
      </x:c>
      <x:c r="D61" s="90" t="str">
        <x:f>'全銘柄'!F568</x:f>
        <x:v>Retail Trade</x:v>
      </x:c>
      <x:c r="E61" s="90" t="b">
        <x:f>'全銘柄'!X568</x:f>
        <x:v>1</x:v>
      </x:c>
      <x:c r="F61" s="91" t="n">
        <x:f>'全銘柄'!P568</x:f>
        <x:v>0.2773949821199895</x:v>
      </x:c>
      <x:c r="G61" s="91" t="n">
        <x:f>'全銘柄'!L568</x:f>
        <x:v>0.26270985629308186</x:v>
      </x:c>
      <x:c r="H61" s="91" t="n">
        <x:f>'全銘柄'!M568</x:f>
        <x:v>0.3507265849815302</x:v>
      </x:c>
      <x:c r="I61" s="91" t="n">
        <x:f>'全銘柄'!N568</x:f>
        <x:v>0.23889042265624583</x:v>
      </x:c>
      <x:c r="J61" s="91" t="n">
        <x:f>'全銘柄'!O568</x:f>
        <x:v>0.2600764922389154</x:v>
      </x:c>
      <x:c r="K61" s="97" t="n">
        <x:f>'全銘柄'!K568</x:f>
        <x:v>35878.1</x:v>
      </x:c>
      <x:c r="L61" s="90" t="str">
        <x:f>'全銘柄'!AH568</x:f>
        <x:v>S100XHK4</x:v>
      </x:c>
    </x:row>
    <x:row r="62">
      <x:c r="A62" s="90" t="n">
        <x:f>'全銘柄'!A144</x:f>
        <x:v>143</x:v>
      </x:c>
      <x:c r="B62" s="90" t="str">
        <x:f>'全銘柄'!B144</x:f>
        <x:v>9424</x:v>
      </x:c>
      <x:c r="C62" s="90" t="str">
        <x:f>'全銘柄'!D144</x:f>
        <x:v>Japan Communications Inc.</x:v>
      </x:c>
      <x:c r="D62" s="90" t="str">
        <x:f>'全銘柄'!F144</x:f>
        <x:v>Information &amp; Communication</x:v>
      </x:c>
      <x:c r="E62" s="90" t="b">
        <x:f>'全銘柄'!X144</x:f>
        <x:v>1</x:v>
      </x:c>
      <x:c r="F62" s="91" t="n">
        <x:f>'全銘柄'!P144</x:f>
        <x:v>0.27482845418519597</x:v>
      </x:c>
      <x:c r="G62" s="91" t="n">
        <x:f>'全銘柄'!L144</x:f>
        <x:v>0.32489072832441335</x:v>
      </x:c>
      <x:c r="H62" s="91" t="n">
        <x:f>'全銘柄'!M144</x:f>
        <x:v>0.3107717344653944</x:v>
      </x:c>
      <x:c r="I62" s="91" t="n">
        <x:f>'全銘柄'!N144</x:f>
        <x:v>0.21830773417170768</x:v>
      </x:c>
      <x:c r="J62" s="91" t="n">
        <x:f>'全銘柄'!O144</x:f>
        <x:v>0.24836867840926335</x:v>
      </x:c>
      <x:c r="K62" s="97" t="n">
        <x:f>'全銘柄'!K144</x:f>
        <x:v>9238.862</x:v>
      </x:c>
      <x:c r="L62" s="90" t="str">
        <x:f>'全銘柄'!AH144</x:f>
        <x:v>S100W51C</x:v>
      </x:c>
    </x:row>
    <x:row r="63">
      <x:c r="A63" s="90" t="n">
        <x:f>'全銘柄'!A145</x:f>
        <x:v>144</x:v>
      </x:c>
      <x:c r="B63" s="90" t="str">
        <x:f>'全銘柄'!B145</x:f>
        <x:v>6532</x:v>
      </x:c>
      <x:c r="C63" s="90" t="str">
        <x:f>'全銘柄'!D145</x:f>
        <x:v>BayCurrent,Inc.</x:v>
      </x:c>
      <x:c r="D63" s="90" t="str">
        <x:f>'全銘柄'!F145</x:f>
        <x:v>Services</x:v>
      </x:c>
      <x:c r="E63" s="90" t="b">
        <x:f>'全銘柄'!X145</x:f>
        <x:v>1</x:v>
      </x:c>
      <x:c r="F63" s="91" t="n">
        <x:f>'全銘柄'!P145</x:f>
        <x:v>0.2665547058124276</x:v>
      </x:c>
      <x:c r="G63" s="91" t="n">
        <x:f>'全銘柄'!L145</x:f>
        <x:v>0.32004441206065026</x:v>
      </x:c>
      <x:c r="H63" s="91" t="n">
        <x:f>'全銘柄'!M145</x:f>
        <x:v>0.2341832041004075</x:v>
      </x:c>
      <x:c r="I63" s="91" t="n">
        <x:f>'全銘柄'!N145</x:f>
        <x:v>0.23583469103067856</x:v>
      </x:c>
      <x:c r="J63" s="91" t="n">
        <x:f>'全銘柄'!O145</x:f>
        <x:v>0.2781071207003516</x:v>
      </x:c>
      <x:c r="K63" s="97" t="n">
        <x:f>'全銘柄'!K145</x:f>
        <x:v>148332</x:v>
      </x:c>
      <x:c r="L63" s="90" t="str">
        <x:f>'全銘柄'!AH145</x:f>
        <x:v>S100Y69G</x:v>
      </x:c>
    </x:row>
    <x:row r="64">
      <x:c r="A64" s="90" t="n">
        <x:f>'全銘柄'!A569</x:f>
        <x:v>568</x:v>
      </x:c>
      <x:c r="B64" s="90" t="str">
        <x:f>'全銘柄'!B569</x:f>
        <x:v>4429</x:v>
      </x:c>
      <x:c r="C64" s="90" t="str">
        <x:f>'全銘柄'!D569</x:f>
        <x:v>Ricksoft Co.,Ltd.</x:v>
      </x:c>
      <x:c r="D64" s="90" t="str">
        <x:f>'全銘柄'!F569</x:f>
        <x:v>Information &amp; Communication</x:v>
      </x:c>
      <x:c r="E64" s="90" t="b">
        <x:f>'全銘柄'!X569</x:f>
        <x:v>1</x:v>
      </x:c>
      <x:c r="F64" s="91" t="n">
        <x:f>'全銘柄'!P569</x:f>
        <x:v>0.2609798183718428</x:v>
      </x:c>
      <x:c r="G64" s="91" t="n">
        <x:f>'全銘柄'!L569</x:f>
        <x:v>0.30525392952036134</x:v>
      </x:c>
      <x:c r="H64" s="91" t="n">
        <x:f>'全銘柄'!M569</x:f>
        <x:v>0.33221270333832753</x:v>
      </x:c>
      <x:c r="I64" s="91" t="n">
        <x:f>'全銘柄'!N569</x:f>
        <x:v>0.20722021660649825</x:v>
      </x:c>
      <x:c r="J64" s="91" t="n">
        <x:f>'全銘柄'!O569</x:f>
        <x:v>0.20441862799993982</x:v>
      </x:c>
      <x:c r="K64" s="97" t="n">
        <x:f>'全銘柄'!K569</x:f>
        <x:v>10892.579</x:v>
      </x:c>
      <x:c r="L64" s="90" t="str">
        <x:f>'全銘柄'!AH569</x:f>
        <x:v>S100Y6L5</x:v>
      </x:c>
    </x:row>
    <x:row r="65">
      <x:c r="A65" s="90" t="n">
        <x:f>'全銘柄'!A570</x:f>
        <x:v>569</x:v>
      </x:c>
      <x:c r="B65" s="90" t="str">
        <x:f>'全銘柄'!B570</x:f>
        <x:v>7075</x:v>
      </x:c>
      <x:c r="C65" s="90" t="str">
        <x:f>'全銘柄'!D570</x:f>
        <x:v>QLS Holdings Co.,Ltd</x:v>
      </x:c>
      <x:c r="D65" s="90" t="str">
        <x:f>'全銘柄'!F570</x:f>
        <x:v>Services</x:v>
      </x:c>
      <x:c r="E65" s="90" t="b">
        <x:f>'全銘柄'!X570</x:f>
        <x:v>1</x:v>
      </x:c>
      <x:c r="F65" s="91" t="n">
        <x:f>'全銘柄'!P570</x:f>
        <x:v>0.23951638813686937</x:v>
      </x:c>
      <x:c r="G65" s="91" t="n">
        <x:f>'全銘柄'!L570</x:f>
        <x:v>0.26171699208054755</x:v>
      </x:c>
      <x:c r="H65" s="91" t="n">
        <x:f>'全銘柄'!M570</x:f>
        <x:v>0.22793213352654162</x:v>
      </x:c>
      <x:c r="I65" s="91" t="n">
        <x:f>'全銘柄'!N570</x:f>
        <x:v>0.2075767693194559</x:v>
      </x:c>
      <x:c r="J65" s="91" t="n">
        <x:f>'全銘柄'!O570</x:f>
        <x:v>0.2617055875086496</x:v>
      </x:c>
      <x:c r="K65" s="97" t="n">
        <x:f>'全銘柄'!K570</x:f>
        <x:v>10548.294</x:v>
      </x:c>
      <x:c r="L65" s="90" t="str">
        <x:f>'全銘柄'!AH570</x:f>
        <x:v>S100W8MK</x:v>
      </x:c>
    </x:row>
    <x:row r="66">
      <x:c r="A66" s="90" t="n">
        <x:f>'全銘柄'!A571</x:f>
        <x:v>570</x:v>
      </x:c>
      <x:c r="B66" s="90" t="str">
        <x:f>'全銘柄'!B571</x:f>
        <x:v>2991</x:v>
      </x:c>
      <x:c r="C66" s="90" t="str">
        <x:f>'全銘柄'!D571</x:f>
        <x:v>LANDNET Inc.</x:v>
      </x:c>
      <x:c r="D66" s="90" t="str">
        <x:f>'全銘柄'!F571</x:f>
        <x:v>Real Estate</x:v>
      </x:c>
      <x:c r="E66" s="90" t="b">
        <x:f>'全銘柄'!X571</x:f>
        <x:v>1</x:v>
      </x:c>
      <x:c r="F66" s="91" t="n">
        <x:f>'全銘柄'!P571</x:f>
        <x:v>0.23575621970878502</x:v>
      </x:c>
      <x:c r="G66" s="91" t="n">
        <x:f>'全銘柄'!L571</x:f>
        <x:v>0.2601299870959386</x:v>
      </x:c>
      <x:c r="H66" s="91" t="n">
        <x:f>'全銘柄'!M571</x:f>
        <x:v>0.22704265537593438</x:v>
      </x:c>
      <x:c r="I66" s="91" t="n">
        <x:f>'全銘柄'!N571</x:f>
        <x:v>0.22221296814383273</x:v>
      </x:c>
      <x:c r="J66" s="91" t="n">
        <x:f>'全銘柄'!O571</x:f>
        <x:v>0.2339834236219136</x:v>
      </x:c>
      <x:c r="K66" s="97" t="n">
        <x:f>'全銘柄'!K571</x:f>
        <x:v>95992.728</x:v>
      </x:c>
      <x:c r="L66" s="90" t="str">
        <x:f>'全銘柄'!AH571</x:f>
        <x:v>S100WWX1</x:v>
      </x:c>
    </x:row>
    <x:row r="67">
      <x:c r="A67" s="90" t="n">
        <x:f>'全銘柄'!A316</x:f>
        <x:v>315</x:v>
      </x:c>
      <x:c r="B67" s="90" t="str">
        <x:f>'全銘柄'!B316</x:f>
        <x:v>4894</x:v>
      </x:c>
      <x:c r="C67" s="90" t="str">
        <x:f>'全銘柄'!D316</x:f>
        <x:v>Cuorips Inc.</x:v>
      </x:c>
      <x:c r="D67" s="90" t="str">
        <x:f>'全銘柄'!F316</x:f>
        <x:v>Pharmaceutical</x:v>
      </x:c>
      <x:c r="E67" s="90" t="b">
        <x:f>'全銘柄'!X316</x:f>
        <x:v>0</x:v>
      </x:c>
      <x:c r="F67" s="91" t="n">
        <x:f>'全銘柄'!P316</x:f>
        <x:v>4.849401128877353</x:v>
      </x:c>
      <x:c r="G67" s="91" t="n">
        <x:f>'全銘柄'!L316</x:f>
        <x:v>62.24090909090909</x:v>
      </x:c>
      <x:c r="H67" s="91" t="n">
        <x:f>'全銘柄'!M316</x:f>
        <x:v>1.751239847624524</x:v>
      </x:c>
      <x:c r="I67" s="91" t="n">
        <x:f>'全銘柄'!N316</x:f>
        <x:v>-0.39646794503370075</x:v>
      </x:c>
      <x:c r="J67" s="91" t="n">
        <x:f>'全銘柄'!O316</x:f>
        <x:v>10.14855856635789</x:v>
      </x:c>
      <x:c r="K67" s="97" t="n">
        <x:f>'全銘柄'!K316</x:f>
        <x:v>257.554</x:v>
      </x:c>
      <x:c r="L67" s="90" t="str">
        <x:f>'全銘柄'!AH316</x:f>
        <x:v>S100W1HQ</x:v>
      </x:c>
    </x:row>
    <x:row r="68">
      <x:c r="A68" s="90" t="n">
        <x:f>'全銘柄'!A1515</x:f>
        <x:v>1514</x:v>
      </x:c>
      <x:c r="B68" s="90" t="str">
        <x:f>'全銘柄'!B1515</x:f>
        <x:v>8894</x:v>
      </x:c>
      <x:c r="C68" s="90" t="str">
        <x:f>'全銘柄'!D1515</x:f>
        <x:v>REVOLUTION CO.,LTD.</x:v>
      </x:c>
      <x:c r="D68" s="90" t="str">
        <x:f>'全銘柄'!F1515</x:f>
        <x:v>Real Estate</x:v>
      </x:c>
      <x:c r="E68" s="90" t="b">
        <x:f>'全銘柄'!X1515</x:f>
        <x:v>0</x:v>
      </x:c>
      <x:c r="F68" s="91" t="n">
        <x:f>'全銘柄'!P1515</x:f>
        <x:v>1.3727770140396607</x:v>
      </x:c>
      <x:c r="G68" s="91" t="n">
        <x:f>'全銘柄'!L1515</x:f>
        <x:v>0.8576565838093577</x:v>
      </x:c>
      <x:c r="H68" s="91" t="n">
        <x:f>'全銘柄'!M1515</x:f>
        <x:v>0.18621619967463232</x:v>
      </x:c>
      <x:c r="I68" s="91" t="n">
        <x:f>'全銘柄'!N1515</x:f>
        <x:v>1.3161096046133367</x:v>
      </x:c>
      <x:c r="J68" s="91" t="n">
        <x:f>'全銘柄'!O1515</x:f>
        <x:v>5.210682339583458</x:v>
      </x:c>
      <x:c r="K68" s="97" t="n">
        <x:f>'全銘柄'!K1515</x:f>
        <x:v>34570.459</x:v>
      </x:c>
      <x:c r="L68" s="90" t="str">
        <x:f>'全銘柄'!AH1515</x:f>
        <x:v>S100XI3C</x:v>
      </x:c>
    </x:row>
    <x:row r="69">
      <x:c r="A69" s="90" t="n">
        <x:f>'全銘柄'!A1492</x:f>
        <x:v>1491</x:v>
      </x:c>
      <x:c r="B69" s="90" t="str">
        <x:f>'全銘柄'!B1492</x:f>
        <x:v>6577</x:v>
      </x:c>
      <x:c r="C69" s="90" t="str">
        <x:f>'全銘柄'!D1492</x:f>
        <x:v>Bestone.Com Co.,Ltd</x:v>
      </x:c>
      <x:c r="D69" s="90" t="str">
        <x:f>'全銘柄'!F1492</x:f>
        <x:v>Services</x:v>
      </x:c>
      <x:c r="E69" s="90" t="b">
        <x:f>'全銘柄'!X1492</x:f>
        <x:v>0</x:v>
      </x:c>
      <x:c r="F69" s="91" t="n">
        <x:f>'全銘柄'!P1492</x:f>
        <x:v>1.3462339979389712</x:v>
      </x:c>
      <x:c r="G69" s="91" t="n">
        <x:f>'全銘柄'!L1492</x:f>
        <x:v>1.9376154001929788</x:v>
      </x:c>
      <x:c r="H69" s="91" t="n">
        <x:f>'全銘柄'!M1492</x:f>
        <x:v>4.399506901753418</x:v>
      </x:c>
      <x:c r="I69" s="91" t="n">
        <x:f>'全銘柄'!N1492</x:f>
        <x:v>1.356038872283221</x:v>
      </x:c>
      <x:c r="J69" s="91" t="n">
        <x:f>'全銘柄'!O1492</x:f>
        <x:v>-0.18912519603718003</x:v>
      </x:c>
      <x:c r="K69" s="97" t="n">
        <x:f>'全銘柄'!K1492</x:f>
        <x:v>2543.844</x:v>
      </x:c>
      <x:c r="L69" s="90" t="str">
        <x:f>'全銘柄'!AH1492</x:f>
        <x:v>S100WW3R</x:v>
      </x:c>
    </x:row>
    <x:row r="70">
      <x:c r="A70" s="90" t="n">
        <x:f>'全銘柄'!A317</x:f>
        <x:v>316</x:v>
      </x:c>
      <x:c r="B70" s="90" t="str">
        <x:f>'全銘柄'!B317</x:f>
        <x:v>9376</x:v>
      </x:c>
      <x:c r="C70" s="90" t="str">
        <x:f>'全銘柄'!D317</x:f>
        <x:v>EURASIA TRAVEL Co.,Ltd.</x:v>
      </x:c>
      <x:c r="D70" s="90" t="str">
        <x:f>'全銘柄'!F317</x:f>
        <x:v>Services</x:v>
      </x:c>
      <x:c r="E70" s="90" t="b">
        <x:f>'全銘柄'!X317</x:f>
        <x:v>0</x:v>
      </x:c>
      <x:c r="F70" s="91" t="n">
        <x:f>'全銘柄'!P317</x:f>
        <x:v>1.1493032899870168</x:v>
      </x:c>
      <x:c r="G70" s="91" t="n">
        <x:f>'全銘柄'!L317</x:f>
        <x:v>1.2377615832051885</x:v>
      </x:c>
      <x:c r="H70" s="91" t="n">
        <x:f>'全銘柄'!M317</x:f>
        <x:v>4.866739168972201</x:v>
      </x:c>
      <x:c r="I70" s="91" t="n">
        <x:f>'全銘柄'!N317</x:f>
        <x:v>0.5611672926114968</x:v>
      </x:c>
      <x:c r="J70" s="91" t="n">
        <x:f>'全銘柄'!O317</x:f>
        <x:v>0.04119188810434515</x:v>
      </x:c>
      <x:c r="K70" s="97" t="n">
        <x:f>'全銘柄'!K317</x:f>
        <x:v>4787.696</x:v>
      </x:c>
      <x:c r="L70" s="90" t="str">
        <x:f>'全銘柄'!AH317</x:f>
        <x:v>S100XCUO</x:v>
      </x:c>
    </x:row>
    <x:row r="71">
      <x:c r="A71" s="90" t="n">
        <x:f>'全銘柄'!A318</x:f>
        <x:v>317</x:v>
      </x:c>
      <x:c r="B71" s="90" t="str">
        <x:f>'全銘柄'!B318</x:f>
        <x:v>3350</x:v>
      </x:c>
      <x:c r="C71" s="90" t="str">
        <x:f>'全銘柄'!D318</x:f>
        <x:v>Metaplanet Inc.</x:v>
      </x:c>
      <x:c r="D71" s="90" t="str">
        <x:f>'全銘柄'!F318</x:f>
        <x:v>Wholesale Trade</x:v>
      </x:c>
      <x:c r="E71" s="90" t="b">
        <x:f>'全銘柄'!X318</x:f>
        <x:v>0</x:v>
      </x:c>
      <x:c r="F71" s="91" t="n">
        <x:f>'全銘柄'!P318</x:f>
        <x:v>1.0362262929588177</x:v>
      </x:c>
      <x:c r="G71" s="91" t="n">
        <x:f>'全銘柄'!L318</x:f>
        <x:v>-0.2934362934362934</x:v>
      </x:c>
      <x:c r="H71" s="91" t="n">
        <x:f>'全銘柄'!M318</x:f>
        <x:v>-0.28688524590163933</x:v>
      </x:c>
      <x:c r="I71" s="91" t="n">
        <x:f>'全銘柄'!N318</x:f>
        <x:v>3.068965517241379</x:v>
      </x:c>
      <x:c r="J71" s="91" t="n">
        <x:f>'全銘柄'!O318</x:f>
        <x:v>7.38512241054614</x:v>
      </x:c>
      <x:c r="K71" s="97" t="n">
        <x:f>'全銘柄'!K318</x:f>
        <x:v>8905</x:v>
      </x:c>
      <x:c r="L71" s="90" t="str">
        <x:f>'全銘柄'!AH318</x:f>
        <x:v>S100XTWY</x:v>
      </x:c>
    </x:row>
    <x:row r="72">
      <x:c r="A72" s="90" t="n">
        <x:f>'全銘柄'!A1493</x:f>
        <x:v>1492</x:v>
      </x:c>
      <x:c r="B72" s="90" t="str">
        <x:f>'全銘柄'!B1493</x:f>
        <x:v>4586</x:v>
      </x:c>
      <x:c r="C72" s="90" t="str">
        <x:f>'全銘柄'!D1493</x:f>
        <x:v>Medrx Co.,Ltd.</x:v>
      </x:c>
      <x:c r="D72" s="90" t="str">
        <x:f>'全銘柄'!F1493</x:f>
        <x:v>Pharmaceutical</x:v>
      </x:c>
      <x:c r="E72" s="90" t="b">
        <x:f>'全銘柄'!X1493</x:f>
        <x:v>0</x:v>
      </x:c>
      <x:c r="F72" s="91" t="n">
        <x:f>'全銘柄'!P1493</x:f>
        <x:v>0.9790287418873271</x:v>
      </x:c>
      <x:c r="G72" s="91" t="n">
        <x:f>'全銘柄'!L1493</x:f>
        <x:v>6.123592814371258</x:v>
      </x:c>
      <x:c r="H72" s="91" t="n">
        <x:f>'全銘柄'!M1493</x:f>
        <x:v>-0.5034800443831747</x:v>
      </x:c>
      <x:c r="I72" s="91" t="n">
        <x:f>'全銘柄'!N1493</x:f>
        <x:v>7.732816414979347</x:v>
      </x:c>
      <x:c r="J72" s="91" t="n">
        <x:f>'全銘柄'!O1493</x:f>
        <x:v>-0.5033867747125991</x:v>
      </x:c>
      <x:c r="K72" s="97" t="n">
        <x:f>'全銘柄'!K1493</x:f>
        <x:v>128.084</x:v>
      </x:c>
      <x:c r="L72" s="90" t="str">
        <x:f>'全銘柄'!AH1493</x:f>
        <x:v>S100XS7V</x:v>
      </x:c>
    </x:row>
    <x:row r="73">
      <x:c r="A73" s="90" t="n">
        <x:f>'全銘柄'!A1494</x:f>
        <x:v>1493</x:v>
      </x:c>
      <x:c r="B73" s="90" t="str">
        <x:f>'全銘柄'!B1494</x:f>
        <x:v>3753</x:v>
      </x:c>
      <x:c r="C73" s="90" t="str">
        <x:f>'全銘柄'!D1494</x:f>
        <x:v>FLIGHT SOLUTIONS Inc.</x:v>
      </x:c>
      <x:c r="D73" s="90" t="str">
        <x:f>'全銘柄'!F1494</x:f>
        <x:v>Information &amp; Communication</x:v>
      </x:c>
      <x:c r="E73" s="90" t="b">
        <x:f>'全銘柄'!X1494</x:f>
        <x:v>0</x:v>
      </x:c>
      <x:c r="F73" s="91" t="n">
        <x:f>'全銘柄'!P1494</x:f>
        <x:v>0.9329355439875913</x:v>
      </x:c>
      <x:c r="G73" s="91" t="n">
        <x:f>'全銘柄'!L1494</x:f>
        <x:v>0.05836648575243464</x:v>
      </x:c>
      <x:c r="H73" s="91" t="n">
        <x:f>'全銘柄'!M1494</x:f>
        <x:v>-0.13121262093701158</x:v>
      </x:c>
      <x:c r="I73" s="91" t="n">
        <x:f>'全銘柄'!N1494</x:f>
        <x:v>7.393319291289803</x:v>
      </x:c>
      <x:c r="J73" s="91" t="n">
        <x:f>'全銘柄'!O1494</x:f>
        <x:v>0.8087817275068763</x:v>
      </x:c>
      <x:c r="K73" s="97" t="n">
        <x:f>'全銘柄'!K1494</x:f>
        <x:v>3063.284</x:v>
      </x:c>
      <x:c r="L73" s="90" t="str">
        <x:f>'全銘柄'!AH1494</x:f>
        <x:v>S100W5TV</x:v>
      </x:c>
    </x:row>
    <x:row r="74">
      <x:c r="A74" s="90" t="n">
        <x:f>'全銘柄'!A1516</x:f>
        <x:v>1515</x:v>
      </x:c>
      <x:c r="B74" s="90" t="str">
        <x:f>'全銘柄'!B1516</x:f>
        <x:v>4563</x:v>
      </x:c>
      <x:c r="C74" s="90" t="str">
        <x:f>'全銘柄'!D1516</x:f>
        <x:v>AnGes,Inc.</x:v>
      </x:c>
      <x:c r="D74" s="90" t="str">
        <x:f>'全銘柄'!F1516</x:f>
        <x:v>Pharmaceutical</x:v>
      </x:c>
      <x:c r="E74" s="90" t="b">
        <x:f>'全銘柄'!X1516</x:f>
        <x:v>0</x:v>
      </x:c>
      <x:c r="F74" s="91" t="n">
        <x:f>'全銘柄'!P1516</x:f>
        <x:v>0.9213079692487018</x:v>
      </x:c>
      <x:c r="G74" s="91" t="n">
        <x:f>'全銘柄'!L1516</x:f>
        <x:v>0.04541061295753579</x:v>
      </x:c>
      <x:c r="H74" s="91" t="n">
        <x:f>'全銘柄'!M1516</x:f>
        <x:v>1.2812812215743876</x:v>
      </x:c>
      <x:c r="I74" s="91" t="n">
        <x:f>'全銘柄'!N1516</x:f>
        <x:v>3.2071967839984312</x:v>
      </x:c>
      <x:c r="J74" s="91" t="n">
        <x:f>'全銘柄'!O1516</x:f>
        <x:v>0.3580925924199627</x:v>
      </x:c>
      <x:c r="K74" s="97" t="n">
        <x:f>'全銘柄'!K1516</x:f>
        <x:v>874.12</x:v>
      </x:c>
      <x:c r="L74" s="90" t="str">
        <x:f>'全銘柄'!AH1516</x:f>
        <x:v>S100XTMQ</x:v>
      </x:c>
    </x:row>
    <x:row r="75">
      <x:c r="A75" s="90" t="n">
        <x:f>'全銘柄'!A319</x:f>
        <x:v>318</x:v>
      </x:c>
      <x:c r="B75" s="90" t="str">
        <x:f>'全銘柄'!B319</x:f>
        <x:v>3663</x:v>
      </x:c>
      <x:c r="C75" s="90" t="str">
        <x:f>'全銘柄'!D319</x:f>
        <x:v>CELSYS,Inc.</x:v>
      </x:c>
      <x:c r="D75" s="90" t="str">
        <x:f>'全銘柄'!F319</x:f>
        <x:v>Information &amp; Communication</x:v>
      </x:c>
      <x:c r="E75" s="90" t="b">
        <x:f>'全銘柄'!X319</x:f>
        <x:v>0</x:v>
      </x:c>
      <x:c r="F75" s="91" t="n">
        <x:f>'全銘柄'!P319</x:f>
        <x:v>0.900060732654173</x:v>
      </x:c>
      <x:c r="G75" s="91" t="n">
        <x:f>'全銘柄'!L319</x:f>
        <x:v>2.796907940002752</x:v>
      </x:c>
      <x:c r="H75" s="91" t="n">
        <x:f>'全銘柄'!M319</x:f>
        <x:v>1.1772987442433767</x:v>
      </x:c>
      <x:c r="I75" s="91" t="n">
        <x:f>'全銘柄'!N319</x:f>
        <x:v>0.1890222618532995</x:v>
      </x:c>
      <x:c r="J75" s="91" t="n">
        <x:f>'全銘柄'!O319</x:f>
        <x:v>0.3259643742649485</x:v>
      </x:c>
      <x:c r="K75" s="97" t="n">
        <x:f>'全銘柄'!K319</x:f>
        <x:v>9471.638</x:v>
      </x:c>
      <x:c r="L75" s="90" t="str">
        <x:f>'全銘柄'!AH319</x:f>
        <x:v>S100XVIW</x:v>
      </x:c>
    </x:row>
    <x:row r="76">
      <x:c r="A76" s="90" t="n">
        <x:f>'全銘柄'!A15</x:f>
        <x:v>14</x:v>
      </x:c>
      <x:c r="B76" s="90" t="str">
        <x:f>'全銘柄'!B15</x:f>
        <x:v>5248</x:v>
      </x:c>
      <x:c r="C76" s="90" t="str">
        <x:f>'全銘柄'!D15</x:f>
        <x:v>TECHNOLOGIES,Inc.</x:v>
      </x:c>
      <x:c r="D76" s="90" t="str">
        <x:f>'全銘柄'!F15</x:f>
        <x:v>Information &amp; Communication</x:v>
      </x:c>
      <x:c r="E76" s="90" t="b">
        <x:f>'全銘柄'!X15</x:f>
        <x:v>0</x:v>
      </x:c>
      <x:c r="F76" s="91" t="n">
        <x:f>'全銘柄'!P15</x:f>
        <x:v>0.8936455612161889</x:v>
      </x:c>
      <x:c r="G76" s="91" t="n">
        <x:f>'全銘柄'!L15</x:f>
        <x:v>0.36263718164103587</x:v>
      </x:c>
      <x:c r="H76" s="91" t="n">
        <x:f>'全銘柄'!M15</x:f>
        <x:v>5.629011487626742</x:v>
      </x:c>
      <x:c r="I76" s="91" t="n">
        <x:f>'全銘柄'!N15</x:f>
        <x:v>0.9496755398493733</x:v>
      </x:c>
      <x:c r="J76" s="91" t="n">
        <x:f>'全銘柄'!O15</x:f>
        <x:v>-0.2698645638792888</x:v>
      </x:c>
      <x:c r="K76" s="97" t="n">
        <x:f>'全銘柄'!K15</x:f>
        <x:v>10149.087</x:v>
      </x:c>
      <x:c r="L76" s="90" t="str">
        <x:f>'全銘柄'!AH15</x:f>
        <x:v>S100Y02W</x:v>
      </x:c>
    </x:row>
    <x:row r="77">
      <x:c r="A77" s="90" t="n">
        <x:f>'全銘柄'!A1495</x:f>
        <x:v>1494</x:v>
      </x:c>
      <x:c r="B77" s="90" t="str">
        <x:f>'全銘柄'!B1495</x:f>
        <x:v>7048</x:v>
      </x:c>
      <x:c r="C77" s="90" t="str">
        <x:f>'全銘柄'!D1495</x:f>
        <x:v>VELTRA Corporation</x:v>
      </x:c>
      <x:c r="D77" s="90" t="str">
        <x:f>'全銘柄'!F1495</x:f>
        <x:v>Services</x:v>
      </x:c>
      <x:c r="E77" s="90" t="b">
        <x:f>'全銘柄'!X1495</x:f>
        <x:v>0</x:v>
      </x:c>
      <x:c r="F77" s="91" t="n">
        <x:f>'全銘柄'!P1495</x:f>
        <x:v>0.7463005398771609</x:v>
      </x:c>
      <x:c r="G77" s="91" t="n">
        <x:f>'全銘柄'!L1495</x:f>
        <x:v>1.3617493748173168</x:v>
      </x:c>
      <x:c r="H77" s="91" t="n">
        <x:f>'全銘柄'!M1495</x:f>
        <x:v>1.6843734153824999</x:v>
      </x:c>
      <x:c r="I77" s="91" t="n">
        <x:f>'全銘柄'!N1495</x:f>
        <x:v>0.37830194448330934</x:v>
      </x:c>
      <x:c r="J77" s="91" t="n">
        <x:f>'全銘柄'!O1495</x:f>
        <x:v>0.06427741480790128</x:v>
      </x:c>
      <x:c r="K77" s="97" t="n">
        <x:f>'全銘柄'!K1495</x:f>
        <x:v>4581.627</x:v>
      </x:c>
      <x:c r="L77" s="90" t="str">
        <x:f>'全銘柄'!AH1495</x:f>
        <x:v>S100XSV4</x:v>
      </x:c>
    </x:row>
    <x:row r="78">
      <x:c r="A78" s="90" t="n">
        <x:f>'全銘柄'!A320</x:f>
        <x:v>319</x:v>
      </x:c>
      <x:c r="B78" s="90" t="str">
        <x:f>'全銘柄'!B320</x:f>
        <x:v>6561</x:v>
      </x:c>
      <x:c r="C78" s="90" t="str">
        <x:f>'全銘柄'!D320</x:f>
        <x:v>HANATOUR JAPAN CO.,LTD.</x:v>
      </x:c>
      <x:c r="D78" s="90" t="str">
        <x:f>'全銘柄'!F320</x:f>
        <x:v>Services</x:v>
      </x:c>
      <x:c r="E78" s="90" t="b">
        <x:f>'全銘柄'!X320</x:f>
        <x:v>0</x:v>
      </x:c>
      <x:c r="F78" s="91" t="n">
        <x:f>'全銘柄'!P320</x:f>
        <x:v>0.697671955368613</x:v>
      </x:c>
      <x:c r="G78" s="91" t="n">
        <x:f>'全銘柄'!L320</x:f>
        <x:v>1.3283680682087682</x:v>
      </x:c>
      <x:c r="H78" s="91" t="n">
        <x:f>'全銘柄'!M320</x:f>
        <x:v>1.560939714893725</x:v>
      </x:c>
      <x:c r="I78" s="91" t="n">
        <x:f>'全銘柄'!N320</x:f>
        <x:v>0.29260248224631824</x:v>
      </x:c>
      <x:c r="J78" s="91" t="n">
        <x:f>'全銘柄'!O320</x:f>
        <x:v>0.07770307540526833</x:v>
      </x:c>
      <x:c r="K78" s="97" t="n">
        <x:f>'全銘柄'!K320</x:f>
        <x:v>7180.131</x:v>
      </x:c>
      <x:c r="L78" s="90" t="str">
        <x:f>'全銘柄'!AH320</x:f>
        <x:v>S100XU2F</x:v>
      </x:c>
    </x:row>
    <x:row r="79">
      <x:c r="A79" s="90" t="n">
        <x:f>'全銘柄'!A1496</x:f>
        <x:v>1495</x:v>
      </x:c>
      <x:c r="B79" s="90" t="str">
        <x:f>'全銘柄'!B1496</x:f>
        <x:v>3760</x:v>
      </x:c>
      <x:c r="C79" s="90" t="str">
        <x:f>'全銘柄'!D1496</x:f>
        <x:v>CAVE Interactive CO.,LTD.</x:v>
      </x:c>
      <x:c r="D79" s="90" t="str">
        <x:f>'全銘柄'!F1496</x:f>
        <x:v>Information &amp; Communication</x:v>
      </x:c>
      <x:c r="E79" s="90" t="b">
        <x:f>'全銘柄'!X1496</x:f>
        <x:v>0</x:v>
      </x:c>
      <x:c r="F79" s="91" t="n">
        <x:f>'全銘柄'!P1496</x:f>
        <x:v>0.6920742244306239</x:v>
      </x:c>
      <x:c r="G79" s="91" t="n">
        <x:f>'全銘柄'!L1496</x:f>
        <x:v>-0.1729486118690915</x:v>
      </x:c>
      <x:c r="H79" s="91" t="n">
        <x:f>'全銘柄'!M1496</x:f>
        <x:v>3.940814690251673</x:v>
      </x:c>
      <x:c r="I79" s="91" t="n">
        <x:f>'全銘柄'!N1496</x:f>
        <x:v>0.7626642938916939</x:v>
      </x:c>
      <x:c r="J79" s="91" t="n">
        <x:f>'全銘柄'!O1496</x:f>
        <x:v>0.1380909550113245</x:v>
      </x:c>
      <x:c r="K79" s="97" t="n">
        <x:f>'全銘柄'!K1496</x:f>
        <x:v>13969.156</x:v>
      </x:c>
      <x:c r="L79" s="90" t="str">
        <x:f>'全銘柄'!AH1496</x:f>
        <x:v>S100WL3H</x:v>
      </x:c>
    </x:row>
    <x:row r="80">
      <x:c r="A80" s="90" t="n">
        <x:f>'全銘柄'!A321</x:f>
        <x:v>320</x:v>
      </x:c>
      <x:c r="B80" s="90" t="str">
        <x:f>'全銘柄'!B321</x:f>
        <x:v>7366</x:v>
      </x:c>
      <x:c r="C80" s="90" t="str">
        <x:f>'全銘柄'!D321</x:f>
        <x:v>LITALICO Inc.</x:v>
      </x:c>
      <x:c r="D80" s="90" t="str">
        <x:f>'全銘柄'!F321</x:f>
        <x:v>Services</x:v>
      </x:c>
      <x:c r="E80" s="90" t="b">
        <x:f>'全銘柄'!X321</x:f>
        <x:v>0</x:v>
      </x:c>
      <x:c r="F80" s="91" t="n">
        <x:f>'全銘柄'!P321</x:f>
        <x:v>0.6692343394168807</x:v>
      </x:c>
      <x:c r="G80" s="91" t="n">
        <x:f>'全銘柄'!L321</x:f>
        <x:v>3.304087736789631</x:v>
      </x:c>
      <x:c r="H80" s="91" t="n">
        <x:f>'全銘柄'!M321</x:f>
        <x:v>0.36460504980310393</x:v>
      </x:c>
      <x:c r="I80" s="91" t="n">
        <x:f>'全銘柄'!N321</x:f>
        <x:v>0.1986080461721269</x:v>
      </x:c>
      <x:c r="J80" s="91" t="n">
        <x:f>'全銘柄'!O321</x:f>
        <x:v>0.10281829769154505</x:v>
      </x:c>
      <x:c r="K80" s="97" t="n">
        <x:f>'全銘柄'!K321</x:f>
        <x:v>7787</x:v>
      </x:c>
      <x:c r="L80" s="90" t="str">
        <x:f>'全銘柄'!AH321</x:f>
        <x:v>S100W0KN</x:v>
      </x:c>
    </x:row>
    <x:row r="81">
      <x:c r="A81" s="90" t="n">
        <x:f>'全銘柄'!A1517</x:f>
        <x:v>1516</x:v>
      </x:c>
      <x:c r="B81" s="90" t="str">
        <x:f>'全銘柄'!B1517</x:f>
        <x:v>7060</x:v>
      </x:c>
      <x:c r="C81" s="90" t="str">
        <x:f>'全銘柄'!D1517</x:f>
        <x:v>geechs inc.</x:v>
      </x:c>
      <x:c r="D81" s="90" t="str">
        <x:f>'全銘柄'!F1517</x:f>
        <x:v>Services</x:v>
      </x:c>
      <x:c r="E81" s="90" t="b">
        <x:f>'全銘柄'!X1517</x:f>
        <x:v>0</x:v>
      </x:c>
      <x:c r="F81" s="91" t="n">
        <x:f>'全銘柄'!P1517</x:f>
        <x:v>0.6460152221527169</x:v>
      </x:c>
      <x:c r="G81" s="91" t="n">
        <x:f>'全銘柄'!L1517</x:f>
        <x:v>3.1836475470095245</x:v>
      </x:c>
      <x:c r="H81" s="91" t="n">
        <x:f>'全銘柄'!M1517</x:f>
        <x:v>0.11554913284317858</x:v>
      </x:c>
      <x:c r="I81" s="91" t="n">
        <x:f>'全銘柄'!N1517</x:f>
        <x:v>0.48394020492018974</x:v>
      </x:c>
      <x:c r="J81" s="91" t="n">
        <x:f>'全銘柄'!O1517</x:f>
        <x:v>0.05992514269791682</x:v>
      </x:c>
      <x:c r="K81" s="97" t="n">
        <x:f>'全銘柄'!K1517</x:f>
        <x:v>25162.448</x:v>
      </x:c>
      <x:c r="L81" s="90" t="str">
        <x:f>'全銘柄'!AH1517</x:f>
        <x:v>S100W5R4</x:v>
      </x:c>
    </x:row>
    <x:row r="82">
      <x:c r="A82" s="90" t="n">
        <x:f>'全銘柄'!A16</x:f>
        <x:v>15</x:v>
      </x:c>
      <x:c r="B82" s="90" t="str">
        <x:f>'全銘柄'!B16</x:f>
        <x:v>9552</x:v>
      </x:c>
      <x:c r="C82" s="90" t="str">
        <x:f>'全銘柄'!D16</x:f>
        <x:v>Quants Research Institute Holdings,Inc.</x:v>
      </x:c>
      <x:c r="D82" s="90" t="str">
        <x:f>'全銘柄'!F16</x:f>
        <x:v>Services</x:v>
      </x:c>
      <x:c r="E82" s="90" t="b">
        <x:f>'全銘柄'!X16</x:f>
        <x:v>0</x:v>
      </x:c>
      <x:c r="F82" s="91" t="n">
        <x:f>'全銘柄'!P16</x:f>
        <x:v>0.5995650339192855</x:v>
      </x:c>
      <x:c r="G82" s="91" t="n">
        <x:f>'全銘柄'!L16</x:f>
        <x:v>1.9454006998288453</x:v>
      </x:c>
      <x:c r="H82" s="91" t="n">
        <x:f>'全銘柄'!M16</x:f>
        <x:v>-0.1994083250183365</x:v>
      </x:c>
      <x:c r="I82" s="91" t="n">
        <x:f>'全銘柄'!N16</x:f>
        <x:v>-0.7214669817345766</x:v>
      </x:c>
      <x:c r="J82" s="91" t="n">
        <x:f>'全銘柄'!O16</x:f>
        <x:v>8.967252658056026</x:v>
      </x:c>
      <x:c r="K82" s="97" t="n">
        <x:f>'全銘柄'!K16</x:f>
        <x:v>8693.976</x:v>
      </x:c>
      <x:c r="L82" s="90" t="str">
        <x:f>'全銘柄'!AH16</x:f>
        <x:v>S100XDNQ</x:v>
      </x:c>
    </x:row>
    <x:row r="83">
      <x:c r="A83" s="90" t="n">
        <x:f>'全銘柄'!A1497</x:f>
        <x:v>1496</x:v>
      </x:c>
      <x:c r="B83" s="90" t="str">
        <x:f>'全銘柄'!B1497</x:f>
        <x:v>2776</x:v>
      </x:c>
      <x:c r="C83" s="90" t="str">
        <x:f>'全銘柄'!D1497</x:f>
        <x:v>SHINTO Holdings,Inc.</x:v>
      </x:c>
      <x:c r="D83" s="90" t="str">
        <x:f>'全銘柄'!F1497</x:f>
        <x:v>Wholesale Trade</x:v>
      </x:c>
      <x:c r="E83" s="90" t="b">
        <x:f>'全銘柄'!X1497</x:f>
        <x:v>0</x:v>
      </x:c>
      <x:c r="F83" s="91" t="n">
        <x:f>'全銘柄'!P1497</x:f>
        <x:v>0.5557398511549754</x:v>
      </x:c>
      <x:c r="G83" s="91" t="n">
        <x:f>'全銘柄'!L1497</x:f>
        <x:v>-0.15721375406227067</x:v>
      </x:c>
      <x:c r="H83" s="91" t="n">
        <x:f>'全銘柄'!M1497</x:f>
        <x:v>0.5656187113914106</x:v>
      </x:c>
      <x:c r="I83" s="91" t="n">
        <x:f>'全銘柄'!N1497</x:f>
        <x:v>0.9539608111460036</x:v>
      </x:c>
      <x:c r="J83" s="91" t="n">
        <x:f>'全銘柄'!O1497</x:f>
        <x:v>1.2721061355713572</x:v>
      </x:c>
      <x:c r="K83" s="97" t="n">
        <x:f>'全銘柄'!K1497</x:f>
        <x:v>27939.637</x:v>
      </x:c>
      <x:c r="L83" s="90" t="str">
        <x:f>'全銘柄'!AH1497</x:f>
        <x:v>S100Y0MX</x:v>
      </x:c>
    </x:row>
    <x:row r="84">
      <x:c r="A84" s="90" t="n">
        <x:f>'全銘柄'!A59</x:f>
        <x:v>58</x:v>
      </x:c>
      <x:c r="B84" s="90" t="str">
        <x:f>'全銘柄'!B59</x:f>
        <x:v>4393</x:v>
      </x:c>
      <x:c r="C84" s="90" t="str">
        <x:f>'全銘柄'!D59</x:f>
        <x:v>Bank of Innovation,Inc.</x:v>
      </x:c>
      <x:c r="D84" s="90" t="str">
        <x:f>'全銘柄'!F59</x:f>
        <x:v>Information &amp; Communication</x:v>
      </x:c>
      <x:c r="E84" s="90" t="b">
        <x:f>'全銘柄'!X59</x:f>
        <x:v>0</x:v>
      </x:c>
      <x:c r="F84" s="91" t="n">
        <x:f>'全銘柄'!P59</x:f>
        <x:v>0.5524348918141628</x:v>
      </x:c>
      <x:c r="G84" s="91" t="n">
        <x:f>'全銘柄'!L59</x:f>
        <x:v>0.14044152184124004</x:v>
      </x:c>
      <x:c r="H84" s="91" t="n">
        <x:f>'全銘柄'!M59</x:f>
        <x:v>7.786243822075782</x:v>
      </x:c>
      <x:c r="I84" s="91" t="n">
        <x:f>'全銘柄'!N59</x:f>
        <x:v>-0.3617869029203581</x:v>
      </x:c>
      <x:c r="J84" s="91" t="n">
        <x:f>'全銘柄'!O59</x:f>
        <x:v>-0.09173705471905991</x:v>
      </x:c>
      <x:c r="K84" s="97" t="n">
        <x:f>'全銘柄'!K59</x:f>
        <x:v>12366</x:v>
      </x:c>
      <x:c r="L84" s="90" t="str">
        <x:f>'全銘柄'!AH59</x:f>
        <x:v>S100XD6Y</x:v>
      </x:c>
    </x:row>
    <x:row r="85">
      <x:c r="A85" s="90" t="n">
        <x:f>'全銘柄'!A322</x:f>
        <x:v>321</x:v>
      </x:c>
      <x:c r="B85" s="90" t="str">
        <x:f>'全銘柄'!B322</x:f>
        <x:v>3719</x:v>
      </x:c>
      <x:c r="C85" s="90" t="str">
        <x:f>'全銘柄'!D322</x:f>
        <x:v>AI storm Co.,Ltd.</x:v>
      </x:c>
      <x:c r="D85" s="90" t="str">
        <x:f>'全銘柄'!F322</x:f>
        <x:v>Information &amp; Communication</x:v>
      </x:c>
      <x:c r="E85" s="90" t="b">
        <x:f>'全銘柄'!X322</x:f>
        <x:v>0</x:v>
      </x:c>
      <x:c r="F85" s="91" t="n">
        <x:f>'全銘柄'!P322</x:f>
        <x:v>0.5333100312139163</x:v>
      </x:c>
      <x:c r="G85" s="91" t="n">
        <x:f>'全銘柄'!L322</x:f>
        <x:v>0.33836241912705134</x:v>
      </x:c>
      <x:c r="H85" s="91" t="n">
        <x:f>'全銘柄'!M322</x:f>
        <x:v>0.044643454684963446</x:v>
      </x:c>
      <x:c r="I85" s="91" t="n">
        <x:f>'全銘柄'!N322</x:f>
        <x:v>1.1197353385071747</x:v>
      </x:c>
      <x:c r="J85" s="91" t="n">
        <x:f>'全銘柄'!O322</x:f>
        <x:v>0.8650756276532936</x:v>
      </x:c>
      <x:c r="K85" s="97" t="n">
        <x:f>'全銘柄'!K322</x:f>
        <x:v>2653.555</x:v>
      </x:c>
      <x:c r="L85" s="90" t="str">
        <x:f>'全銘柄'!AH322</x:f>
        <x:v>S100XV8F</x:v>
      </x:c>
    </x:row>
    <x:row r="86">
      <x:c r="A86" s="90" t="n">
        <x:f>'全銘柄'!A1518</x:f>
        <x:v>1517</x:v>
      </x:c>
      <x:c r="B86" s="90" t="str">
        <x:f>'全銘柄'!B1518</x:f>
        <x:v>3777</x:v>
      </x:c>
      <x:c r="C86" s="90" t="str">
        <x:f>'全銘柄'!D1518</x:f>
        <x:v>Environment Friendly Holdings Corp.</x:v>
      </x:c>
      <x:c r="D86" s="90" t="str">
        <x:f>'全銘柄'!F1518</x:f>
        <x:v>Information &amp; Communication</x:v>
      </x:c>
      <x:c r="E86" s="90" t="b">
        <x:f>'全銘柄'!X1518</x:f>
        <x:v>0</x:v>
      </x:c>
      <x:c r="F86" s="91" t="n">
        <x:f>'全銘柄'!P1518</x:f>
        <x:v>0.5100143437698399</x:v>
      </x:c>
      <x:c r="G86" s="91" t="n">
        <x:f>'全銘柄'!L1518</x:f>
        <x:v>1.8594055126022377</x:v>
      </x:c>
      <x:c r="H86" s="91" t="n">
        <x:f>'全銘柄'!M1518</x:f>
        <x:v>21.542739536740257</x:v>
      </x:c>
      <x:c r="I86" s="91" t="n">
        <x:f>'全銘柄'!N1518</x:f>
        <x:v>0.0139847124086514</x:v>
      </x:c>
      <x:c r="J86" s="91" t="n">
        <x:f>'全銘柄'!O1518</x:f>
        <x:v>-0.9204554479788748</x:v>
      </x:c>
      <x:c r="K86" s="97" t="n">
        <x:f>'全銘柄'!K1518</x:f>
        <x:v>1371.11</x:v>
      </x:c>
      <x:c r="L86" s="90" t="str">
        <x:f>'全銘柄'!AH1518</x:f>
        <x:v>S100XV28</x:v>
      </x:c>
    </x:row>
    <x:row r="87">
      <x:c r="A87" s="90" t="n">
        <x:f>'全銘柄'!A1498</x:f>
        <x:v>1497</x:v>
      </x:c>
      <x:c r="B87" s="90" t="str">
        <x:f>'全銘柄'!B1498</x:f>
        <x:v>6232</x:v>
      </x:c>
      <x:c r="C87" s="90" t="str">
        <x:f>'全銘柄'!D1498</x:f>
        <x:v>ACSL Ltd.</x:v>
      </x:c>
      <x:c r="D87" s="90" t="str">
        <x:f>'全銘柄'!F1498</x:f>
        <x:v>Machinery</x:v>
      </x:c>
      <x:c r="E87" s="90" t="b">
        <x:f>'全銘柄'!X1498</x:f>
        <x:v>0</x:v>
      </x:c>
      <x:c r="F87" s="91" t="n">
        <x:f>'全銘柄'!P1498</x:f>
        <x:v>0.5091354065142148</x:v>
      </x:c>
      <x:c r="G87" s="91" t="n">
        <x:f>'全銘柄'!L1498</x:f>
        <x:v>2.263771598740951</x:v>
      </x:c>
      <x:c r="H87" s="91" t="n">
        <x:f>'全銘柄'!M1498</x:f>
        <x:v>-0.45183073302706966</x:v>
      </x:c>
      <x:c r="I87" s="91" t="n">
        <x:f>'全銘柄'!N1498</x:f>
        <x:v>1.9626445565519286</x:v>
      </x:c>
      <x:c r="J87" s="91" t="n">
        <x:f>'全銘柄'!O1498</x:f>
        <x:v>-0.021414353506285955</x:v>
      </x:c>
      <x:c r="K87" s="97" t="n">
        <x:f>'全銘柄'!K1498</x:f>
        <x:v>2598.734</x:v>
      </x:c>
      <x:c r="L87" s="90" t="str">
        <x:f>'全銘柄'!AH1498</x:f>
        <x:v>S100XVUY</x:v>
      </x:c>
    </x:row>
    <x:row r="88">
      <x:c r="A88" s="90" t="n">
        <x:f>'全銘柄'!A323</x:f>
        <x:v>322</x:v>
      </x:c>
      <x:c r="B88" s="90" t="str">
        <x:f>'全銘柄'!B323</x:f>
        <x:v>9706</x:v>
      </x:c>
      <x:c r="C88" s="90" t="str">
        <x:f>'全銘柄'!D323</x:f>
        <x:v>Japan Airport Terminal Co.,ltd.</x:v>
      </x:c>
      <x:c r="D88" s="90" t="str">
        <x:f>'全銘柄'!F323</x:f>
        <x:v>Real Estate</x:v>
      </x:c>
      <x:c r="E88" s="90" t="b">
        <x:f>'全銘柄'!X323</x:f>
        <x:v>0</x:v>
      </x:c>
      <x:c r="F88" s="91" t="n">
        <x:f>'全銘柄'!P323</x:f>
        <x:v>0.5052940612205357</x:v>
      </x:c>
      <x:c r="G88" s="91" t="n">
        <x:f>'全銘柄'!L323</x:f>
        <x:v>0.08531157270029666</x:v>
      </x:c>
      <x:c r="H88" s="91" t="n">
        <x:f>'全銘柄'!M323</x:f>
        <x:v>0.9813519813519813</x:v>
      </x:c>
      <x:c r="I88" s="91" t="n">
        <x:f>'全銘柄'!N323</x:f>
        <x:v>0.9246174259177355</x:v>
      </x:c>
      <x:c r="J88" s="91" t="n">
        <x:f>'全銘柄'!O323</x:f>
        <x:v>0.24058038956144467</x:v>
      </x:c>
      <x:c r="K88" s="97" t="n">
        <x:f>'全銘柄'!K323</x:f>
        <x:v>269923</x:v>
      </x:c>
      <x:c r="L88" s="90" t="str">
        <x:f>'全銘柄'!AH323</x:f>
        <x:v>S100W719</x:v>
      </x:c>
    </x:row>
    <x:row r="89">
      <x:c r="A89" s="90" t="n">
        <x:f>'全銘柄'!A1519</x:f>
        <x:v>1518</x:v>
      </x:c>
      <x:c r="B89" s="90" t="str">
        <x:f>'全銘柄'!B1519</x:f>
        <x:v>4584</x:v>
      </x:c>
      <x:c r="C89" s="90" t="str">
        <x:f>'全銘柄'!D1519</x:f>
        <x:v>Kidswell Bio Corporation</x:v>
      </x:c>
      <x:c r="D89" s="90" t="str">
        <x:f>'全銘柄'!F1519</x:f>
        <x:v>Pharmaceutical</x:v>
      </x:c>
      <x:c r="E89" s="90" t="b">
        <x:f>'全銘柄'!X1519</x:f>
        <x:v>0</x:v>
      </x:c>
      <x:c r="F89" s="91" t="n">
        <x:f>'全銘柄'!P1519</x:f>
        <x:v>0.5026668615675496</x:v>
      </x:c>
      <x:c r="G89" s="91" t="n">
        <x:f>'全銘柄'!L1519</x:f>
        <x:v>0.6227838676318511</x:v>
      </x:c>
      <x:c r="H89" s="91" t="n">
        <x:f>'全銘柄'!M1519</x:f>
        <x:v>0.7691717986887854</x:v>
      </x:c>
      <x:c r="I89" s="91" t="n">
        <x:f>'全銘柄'!N1519</x:f>
        <x:v>-0.12427055143987864</x:v>
      </x:c>
      <x:c r="J89" s="91" t="n">
        <x:f>'全銘柄'!O1519</x:f>
        <x:v>1.027917075923522</x:v>
      </x:c>
      <x:c r="K89" s="97" t="n">
        <x:f>'全銘柄'!K1519</x:f>
        <x:v>4930.345</x:v>
      </x:c>
      <x:c r="L89" s="90" t="str">
        <x:f>'全銘柄'!AH1519</x:f>
        <x:v>S100W8G2</x:v>
      </x:c>
    </x:row>
    <x:row r="90">
      <x:c r="A90" s="90" t="n">
        <x:f>'全銘柄'!A1499</x:f>
        <x:v>1498</x:v>
      </x:c>
      <x:c r="B90" s="90" t="str">
        <x:f>'全銘柄'!B1499</x:f>
        <x:v>1711</x:v>
      </x:c>
      <x:c r="C90" s="90" t="str">
        <x:f>'全銘柄'!D1499</x:f>
        <x:v>SDS HOLDINGS Co.,Ltd.</x:v>
      </x:c>
      <x:c r="D90" s="90" t="str">
        <x:f>'全銘柄'!F1499</x:f>
        <x:v>Construction</x:v>
      </x:c>
      <x:c r="E90" s="90" t="b">
        <x:f>'全銘柄'!X1499</x:f>
        <x:v>0</x:v>
      </x:c>
      <x:c r="F90" s="91" t="n">
        <x:f>'全銘柄'!P1499</x:f>
        <x:v>0.4785299400948759</x:v>
      </x:c>
      <x:c r="G90" s="91" t="n">
        <x:f>'全銘柄'!L1499</x:f>
        <x:v>0.225608499693293</x:v>
      </x:c>
      <x:c r="H90" s="91" t="n">
        <x:f>'全銘柄'!M1499</x:f>
        <x:v>2.287066291776573</x:v>
      </x:c>
      <x:c r="I90" s="91" t="n">
        <x:f>'全銘柄'!N1499</x:f>
        <x:v>0.21570245868992344</x:v>
      </x:c>
      <x:c r="J90" s="91" t="n">
        <x:f>'全銘柄'!O1499</x:f>
        <x:v>-0.024262555738401637</x:v>
      </x:c>
      <x:c r="K90" s="97" t="n">
        <x:f>'全銘柄'!K1499</x:f>
        <x:v>4035.492</x:v>
      </x:c>
      <x:c r="L90" s="90" t="str">
        <x:f>'全銘柄'!AH1499</x:f>
        <x:v>S100W7QE</x:v>
      </x:c>
    </x:row>
    <x:row r="91">
      <x:c r="A91" s="90" t="n">
        <x:f>'全銘柄'!A1520</x:f>
        <x:v>1519</x:v>
      </x:c>
      <x:c r="B91" s="90" t="str">
        <x:f>'全銘柄'!B1520</x:f>
        <x:v>3030</x:v>
      </x:c>
      <x:c r="C91" s="90" t="str">
        <x:f>'全銘柄'!D1520</x:f>
        <x:v>HUB CO.,LTD.</x:v>
      </x:c>
      <x:c r="D91" s="90" t="str">
        <x:f>'全銘柄'!F1520</x:f>
        <x:v>Retail Trade</x:v>
      </x:c>
      <x:c r="E91" s="90" t="b">
        <x:f>'全銘柄'!X1520</x:f>
        <x:v>0</x:v>
      </x:c>
      <x:c r="F91" s="91" t="n">
        <x:f>'全銘柄'!P1520</x:f>
        <x:v>0.47634220575481256</x:v>
      </x:c>
      <x:c r="G91" s="91" t="n">
        <x:f>'全銘柄'!L1520</x:f>
        <x:v>2.164504209175067</x:v>
      </x:c>
      <x:c r="H91" s="91" t="n">
        <x:f>'全銘柄'!M1520</x:f>
        <x:v>0.2953257754726839</x:v>
      </x:c>
      <x:c r="I91" s="91" t="n">
        <x:f>'全銘柄'!N1520</x:f>
        <x:v>0.08703614564261031</x:v>
      </x:c>
      <x:c r="J91" s="91" t="n">
        <x:f>'全銘柄'!O1520</x:f>
        <x:v>0.06615284887835293</x:v>
      </x:c>
      <x:c r="K91" s="97" t="n">
        <x:f>'全銘柄'!K1520</x:f>
        <x:v>11335.384</x:v>
      </x:c>
      <x:c r="L91" s="90" t="str">
        <x:f>'全銘柄'!AH1520</x:f>
        <x:v>S100Y764</x:v>
      </x:c>
    </x:row>
    <x:row r="92">
      <x:c r="A92" s="90" t="n">
        <x:f>'全銘柄'!A1521</x:f>
        <x:v>1520</x:v>
      </x:c>
      <x:c r="B92" s="90" t="str">
        <x:f>'全銘柄'!B1521</x:f>
        <x:v>4888</x:v>
      </x:c>
      <x:c r="C92" s="90" t="str">
        <x:f>'全銘柄'!D1521</x:f>
        <x:v>STELLA PHARMA CORPORATION</x:v>
      </x:c>
      <x:c r="D92" s="90" t="str">
        <x:f>'全銘柄'!F1521</x:f>
        <x:v>Pharmaceutical</x:v>
      </x:c>
      <x:c r="E92" s="90" t="b">
        <x:f>'全銘柄'!X1521</x:f>
        <x:v>0</x:v>
      </x:c>
      <x:c r="F92" s="91" t="n">
        <x:f>'全銘柄'!P1521</x:f>
        <x:v>0.4697296701283409</x:v>
      </x:c>
      <x:c r="G92" s="91" t="n">
        <x:f>'全銘柄'!L1521</x:f>
        <x:v>-0.5140215955876641</x:v>
      </x:c>
      <x:c r="H92" s="91" t="n">
        <x:f>'全銘柄'!M1521</x:f>
        <x:v>1.2884730658567776</x:v>
      </x:c>
      <x:c r="I92" s="91" t="n">
        <x:f>'全銘柄'!N1521</x:f>
        <x:v>0.17647238580851887</x:v>
      </x:c>
      <x:c r="J92" s="91" t="n">
        <x:f>'全銘柄'!O1521</x:f>
        <x:v>2.5661970158558174</x:v>
      </x:c>
      <x:c r="K92" s="97" t="n">
        <x:f>'全銘柄'!K1521</x:f>
        <x:v>961.058</x:v>
      </x:c>
      <x:c r="L92" s="90" t="str">
        <x:f>'全銘柄'!AH1521</x:f>
        <x:v>S100W6ZM</x:v>
      </x:c>
    </x:row>
    <x:row r="93">
      <x:c r="A93" s="90" t="n">
        <x:f>'全銘柄'!A324</x:f>
        <x:v>323</x:v>
      </x:c>
      <x:c r="B93" s="90" t="str">
        <x:f>'全銘柄'!B324</x:f>
        <x:v>7186</x:v>
      </x:c>
      <x:c r="C93" s="90" t="str">
        <x:f>'全銘柄'!D324</x:f>
        <x:v>Yokohama Financial Group,Inc.</x:v>
      </x:c>
      <x:c r="D93" s="90" t="str">
        <x:f>'全銘柄'!F324</x:f>
        <x:v>Banks</x:v>
      </x:c>
      <x:c r="E93" s="90" t="b">
        <x:f>'全銘柄'!X324</x:f>
        <x:v>0</x:v>
      </x:c>
      <x:c r="F93" s="91" t="n">
        <x:f>'全銘柄'!P324</x:f>
        <x:v>0.4669573926933508</x:v>
      </x:c>
      <x:c r="G93" s="91" t="n">
        <x:f>'全銘柄'!L324</x:f>
        <x:v>-0.16171670360668955</x:v>
      </x:c>
      <x:c r="H93" s="91" t="n">
        <x:f>'全銘柄'!M324</x:f>
        <x:v>0.10234592827612721</x:v>
      </x:c>
      <x:c r="I93" s="91" t="n">
        <x:f>'全銘柄'!N324</x:f>
        <x:v>0.28864855435872827</x:v>
      </x:c>
      <x:c r="J93" s="91" t="n">
        <x:f>'全銘柄'!O324</x:f>
        <x:v>2.888900169204738</x:v>
      </x:c>
      <x:c r="K93" s="97" t="n">
        <x:f>'全銘柄'!K324</x:f>
        <x:v>114917</x:v>
      </x:c>
      <x:c r="L93" s="90" t="str">
        <x:f>'全銘柄'!AH324</x:f>
        <x:v>S100VWWW</x:v>
      </x:c>
    </x:row>
    <x:row r="94">
      <x:c r="A94" s="90" t="n">
        <x:f>'全銘柄'!A325</x:f>
        <x:v>324</x:v>
      </x:c>
      <x:c r="B94" s="90" t="str">
        <x:f>'全銘柄'!B325</x:f>
        <x:v>4691</x:v>
      </x:c>
      <x:c r="C94" s="90" t="str">
        <x:f>'全銘柄'!D325</x:f>
        <x:v>WASHINGTON HOTEL CORPORATION</x:v>
      </x:c>
      <x:c r="D94" s="90" t="str">
        <x:f>'全銘柄'!F325</x:f>
        <x:v>Services</x:v>
      </x:c>
      <x:c r="E94" s="90" t="b">
        <x:f>'全銘柄'!X325</x:f>
        <x:v>0</x:v>
      </x:c>
      <x:c r="F94" s="91" t="n">
        <x:f>'全銘柄'!P325</x:f>
        <x:v>0.462471725166284</x:v>
      </x:c>
      <x:c r="G94" s="91" t="n">
        <x:f>'全銘柄'!L325</x:f>
        <x:v>0.8317003219022534</x:v>
      </x:c>
      <x:c r="H94" s="91" t="n">
        <x:f>'全銘柄'!M325</x:f>
        <x:v>1.051138908793121</x:v>
      </x:c>
      <x:c r="I94" s="91" t="n">
        <x:f>'全銘柄'!N325</x:f>
        <x:v>0.043445688526111415</x:v>
      </x:c>
      <x:c r="J94" s="91" t="n">
        <x:f>'全銘柄'!O325</x:f>
        <x:v>0.1668917512138961</x:v>
      </x:c>
      <x:c r="K94" s="97" t="n">
        <x:f>'全銘柄'!K325</x:f>
        <x:v>21347.826</x:v>
      </x:c>
      <x:c r="L94" s="90" t="str">
        <x:f>'全銘柄'!AH325</x:f>
        <x:v>S100W6WI</x:v>
      </x:c>
    </x:row>
    <x:row r="95">
      <x:c r="A95" s="90" t="n">
        <x:f>'全銘柄'!A60</x:f>
        <x:v>59</x:v>
      </x:c>
      <x:c r="B95" s="90" t="str">
        <x:f>'全銘柄'!B60</x:f>
        <x:v>4412</x:v>
      </x:c>
      <x:c r="C95" s="90" t="str">
        <x:f>'全銘柄'!D60</x:f>
        <x:v>Science Arts,Inc.</x:v>
      </x:c>
      <x:c r="D95" s="90" t="str">
        <x:f>'全銘柄'!F60</x:f>
        <x:v>Information &amp; Communication</x:v>
      </x:c>
      <x:c r="E95" s="90" t="b">
        <x:f>'全銘柄'!X60</x:f>
        <x:v>0</x:v>
      </x:c>
      <x:c r="F95" s="91" t="n">
        <x:f>'全銘柄'!P60</x:f>
        <x:v>0.4581649982965168</x:v>
      </x:c>
      <x:c r="G95" s="91" t="n">
        <x:f>'全銘柄'!L60</x:f>
        <x:v>0.8032853177118626</x:v>
      </x:c>
      <x:c r="H95" s="91" t="n">
        <x:f>'全銘柄'!M60</x:f>
        <x:v>0.16950914259047112</x:v>
      </x:c>
      <x:c r="I95" s="91" t="n">
        <x:f>'全銘柄'!N60</x:f>
        <x:v>0.5349570259968752</x:v>
      </x:c>
      <x:c r="J95" s="91" t="n">
        <x:f>'全銘柄'!O60</x:f>
        <x:v>0.3965689687915426</x:v>
      </x:c>
      <x:c r="K95" s="97" t="n">
        <x:f>'全銘柄'!K60</x:f>
        <x:v>1654.62</x:v>
      </x:c>
      <x:c r="L95" s="90" t="str">
        <x:f>'全銘柄'!AH60</x:f>
        <x:v>S100X6RV</x:v>
      </x:c>
    </x:row>
    <x:row r="96">
      <x:c r="A96" s="90" t="n">
        <x:f>'全銘柄'!A61</x:f>
        <x:v>60</x:v>
      </x:c>
      <x:c r="B96" s="90" t="str">
        <x:f>'全銘柄'!B61</x:f>
        <x:v>9218</x:v>
      </x:c>
      <x:c r="C96" s="90" t="str">
        <x:f>'全銘柄'!D61</x:f>
        <x:v>Mental Health Technologies Co.,Ltd.</x:v>
      </x:c>
      <x:c r="D96" s="90" t="str">
        <x:f>'全銘柄'!F61</x:f>
        <x:v>Services</x:v>
      </x:c>
      <x:c r="E96" s="90" t="b">
        <x:f>'全銘柄'!X61</x:f>
        <x:v>0</x:v>
      </x:c>
      <x:c r="F96" s="91" t="n">
        <x:f>'全銘柄'!P61</x:f>
        <x:v>0.4505706032304282</x:v>
      </x:c>
      <x:c r="G96" s="91" t="n">
        <x:f>'全銘柄'!L61</x:f>
        <x:v>0.5742520852998401</x:v>
      </x:c>
      <x:c r="H96" s="91" t="n">
        <x:f>'全銘柄'!M61</x:f>
        <x:v>0.14002870393516598</x:v>
      </x:c>
      <x:c r="I96" s="91" t="n">
        <x:f>'全銘柄'!N61</x:f>
        <x:v>0.9684025914283523</x:v>
      </x:c>
      <x:c r="J96" s="91" t="n">
        <x:f>'全銘柄'!O61</x:f>
        <x:v>0.2532897741381075</x:v>
      </x:c>
      <x:c r="K96" s="97" t="n">
        <x:f>'全銘柄'!K61</x:f>
        <x:v>6435.361</x:v>
      </x:c>
      <x:c r="L96" s="90" t="str">
        <x:f>'全銘柄'!AH61</x:f>
        <x:v>S100XVL7</x:v>
      </x:c>
    </x:row>
    <x:row r="97">
      <x:c r="A97" s="90" t="n">
        <x:f>'全銘柄'!A1522</x:f>
        <x:v>1521</x:v>
      </x:c>
      <x:c r="B97" s="90" t="str">
        <x:f>'全銘柄'!B1522</x:f>
        <x:v>4777</x:v>
      </x:c>
      <x:c r="C97" s="90" t="str">
        <x:f>'全銘柄'!D1522</x:f>
        <x:v>GALA INCORPORATED</x:v>
      </x:c>
      <x:c r="D97" s="90" t="str">
        <x:f>'全銘柄'!F1522</x:f>
        <x:v>Information &amp; Communication</x:v>
      </x:c>
      <x:c r="E97" s="90" t="b">
        <x:f>'全銘柄'!X1522</x:f>
        <x:v>0</x:v>
      </x:c>
      <x:c r="F97" s="91" t="n">
        <x:f>'全銘柄'!P1522</x:f>
        <x:v>0.44074040739753895</x:v>
      </x:c>
      <x:c r="G97" s="91" t="n">
        <x:f>'全銘柄'!L1522</x:f>
        <x:v>4.337777348833031</x:v>
      </x:c>
      <x:c r="H97" s="91" t="n">
        <x:f>'全銘柄'!M1522</x:f>
        <x:v>-0.5330315670027246</x:v>
      </x:c>
      <x:c r="I97" s="91" t="n">
        <x:f>'全銘柄'!N1522</x:f>
        <x:v>0.5694357287246683</x:v>
      </x:c>
      <x:c r="J97" s="91" t="n">
        <x:f>'全銘柄'!O1522</x:f>
        <x:v>0.1014161336811139</x:v>
      </x:c>
      <x:c r="K97" s="97" t="n">
        <x:f>'全銘柄'!K1522</x:f>
        <x:v>2589.328</x:v>
      </x:c>
      <x:c r="L97" s="90" t="str">
        <x:f>'全銘柄'!AH1522</x:f>
        <x:v>S100XVK0</x:v>
      </x:c>
    </x:row>
    <x:row r="98">
      <x:c r="A98" s="90" t="n">
        <x:f>'全銘柄'!A62</x:f>
        <x:v>61</x:v>
      </x:c>
      <x:c r="B98" s="90" t="str">
        <x:f>'全銘柄'!B62</x:f>
        <x:v>7409</x:v>
      </x:c>
      <x:c r="C98" s="90" t="str">
        <x:f>'全銘柄'!D62</x:f>
        <x:v>AeroEdge Co.,Ltd</x:v>
      </x:c>
      <x:c r="D98" s="90" t="str">
        <x:f>'全銘柄'!F62</x:f>
        <x:v>Transportation Equipment</x:v>
      </x:c>
      <x:c r="E98" s="90" t="b">
        <x:f>'全銘柄'!X62</x:f>
        <x:v>0</x:v>
      </x:c>
      <x:c r="F98" s="91" t="n">
        <x:f>'全銘柄'!P62</x:f>
        <x:v>0.4355278257737347</x:v>
      </x:c>
      <x:c r="G98" s="91" t="n">
        <x:f>'全銘柄'!L62</x:f>
        <x:v>1.3161378016016259</x:v>
      </x:c>
      <x:c r="H98" s="91" t="n">
        <x:f>'全銘柄'!M62</x:f>
        <x:v>0.486740937774534</x:v>
      </x:c>
      <x:c r="I98" s="91" t="n">
        <x:f>'全銘柄'!N62</x:f>
        <x:v>0.1470035340745659</x:v>
      </x:c>
      <x:c r="J98" s="91" t="n">
        <x:f>'全銘柄'!O62</x:f>
        <x:v>0.07518206105742409</x:v>
      </x:c>
      <x:c r="K98" s="97" t="n">
        <x:f>'全銘柄'!K62</x:f>
        <x:v>3602.276</x:v>
      </x:c>
      <x:c r="L98" s="90" t="str">
        <x:f>'全銘柄'!AH62</x:f>
        <x:v>S100WQWW</x:v>
      </x:c>
    </x:row>
    <x:row r="99">
      <x:c r="A99" s="90" t="n">
        <x:f>'全銘柄'!A1523</x:f>
        <x:v>1522</x:v>
      </x:c>
      <x:c r="B99" s="90" t="str">
        <x:f>'全銘柄'!B1523</x:f>
        <x:v>3547</x:v>
      </x:c>
      <x:c r="C99" s="90" t="str">
        <x:f>'全銘柄'!D1523</x:f>
        <x:v>UNISIA HOLDINGS CO.</x:v>
      </x:c>
      <x:c r="D99" s="90" t="str">
        <x:f>'全銘柄'!F1523</x:f>
        <x:v>Retail Trade</x:v>
      </x:c>
      <x:c r="E99" s="90" t="b">
        <x:f>'全銘柄'!X1523</x:f>
        <x:v>0</x:v>
      </x:c>
      <x:c r="F99" s="91" t="n">
        <x:f>'全銘柄'!P1523</x:f>
        <x:v>0.43428444029802704</x:v>
      </x:c>
      <x:c r="G99" s="91" t="n">
        <x:f>'全銘柄'!L1523</x:f>
        <x:v>1.1909034162401073</x:v>
      </x:c>
      <x:c r="H99" s="91" t="n">
        <x:f>'全銘柄'!M1523</x:f>
        <x:v>0.2887916491897744</x:v>
      </x:c>
      <x:c r="I99" s="91" t="n">
        <x:f>'全銘柄'!N1523</x:f>
        <x:v>0.19837729457380426</x:v>
      </x:c>
      <x:c r="J99" s="91" t="n">
        <x:f>'全銘柄'!O1523</x:f>
        <x:v>0.25066682589923195</x:v>
      </x:c>
      <x:c r="K99" s="97" t="n">
        <x:f>'全銘柄'!K1523</x:f>
        <x:v>21091.523</x:v>
      </x:c>
      <x:c r="L99" s="90" t="str">
        <x:f>'全銘柄'!AH1523</x:f>
        <x:v>S100XN24</x:v>
      </x:c>
    </x:row>
    <x:row r="100">
      <x:c r="A100" s="90" t="n">
        <x:f>'全銘柄'!A1524</x:f>
        <x:v>1523</x:v>
      </x:c>
      <x:c r="B100" s="90" t="str">
        <x:f>'全銘柄'!B1524</x:f>
        <x:v>3909</x:v>
      </x:c>
      <x:c r="C100" s="90" t="str">
        <x:f>'全銘柄'!D1524</x:f>
        <x:v>Showcase Inc.</x:v>
      </x:c>
      <x:c r="D100" s="90" t="str">
        <x:f>'全銘柄'!F1524</x:f>
        <x:v>Information &amp; Communication</x:v>
      </x:c>
      <x:c r="E100" s="90" t="b">
        <x:f>'全銘柄'!X1524</x:f>
        <x:v>0</x:v>
      </x:c>
      <x:c r="F100" s="91" t="n">
        <x:f>'全銘柄'!P1524</x:f>
        <x:v>0.41944969206878135</x:v>
      </x:c>
      <x:c r="G100" s="91" t="n">
        <x:f>'全銘柄'!L1524</x:f>
        <x:v>0.04207195884630033</x:v>
      </x:c>
      <x:c r="H100" s="91" t="n">
        <x:f>'全銘柄'!M1524</x:f>
        <x:v>1.9048676590305575</x:v>
      </x:c>
      <x:c r="I100" s="91" t="n">
        <x:f>'全銘柄'!N1524</x:f>
        <x:v>0.2271386201397645</x:v>
      </x:c>
      <x:c r="J100" s="91" t="n">
        <x:f>'全銘柄'!O1524</x:f>
        <x:v>0.09285447355475362</x:v>
      </x:c>
      <x:c r="K100" s="97" t="n">
        <x:f>'全銘柄'!K1524</x:f>
        <x:v>6211.422</x:v>
      </x:c>
      <x:c r="L100" s="90" t="str">
        <x:f>'全銘柄'!AH1524</x:f>
        <x:v>S100VG4N</x:v>
      </x:c>
    </x:row>
    <x:row r="101">
      <x:c r="A101" s="90" t="n">
        <x:f>'全銘柄'!A1525</x:f>
        <x:v>1524</x:v>
      </x:c>
      <x:c r="B101" s="90" t="str">
        <x:f>'全銘柄'!B1525</x:f>
        <x:v>6548</x:v>
      </x:c>
      <x:c r="C101" s="90" t="str">
        <x:f>'全銘柄'!D1525</x:f>
        <x:v>TABIKOBO Co.Ltd.</x:v>
      </x:c>
      <x:c r="D101" s="90" t="str">
        <x:f>'全銘柄'!F1525</x:f>
        <x:v>Services</x:v>
      </x:c>
      <x:c r="E101" s="90" t="b">
        <x:f>'全銘柄'!X1525</x:f>
        <x:v>0</x:v>
      </x:c>
      <x:c r="F101" s="91" t="n">
        <x:f>'全銘柄'!P1525</x:f>
        <x:v>0.4187192910303348</x:v>
      </x:c>
      <x:c r="G101" s="91" t="n">
        <x:f>'全銘柄'!L1525</x:f>
        <x:v>0.2158831966187349</x:v>
      </x:c>
      <x:c r="H101" s="91" t="n">
        <x:f>'全銘柄'!M1525</x:f>
        <x:v>0.12970552146141134</x:v>
      </x:c>
      <x:c r="I101" s="91" t="n">
        <x:f>'全銘柄'!N1525</x:f>
        <x:v>1.6478413632744573</x:v>
      </x:c>
      <x:c r="J101" s="91" t="n">
        <x:f>'全銘柄'!O1525</x:f>
        <x:v>0.11387594767717912</x:v>
      </x:c>
      <x:c r="K101" s="97" t="n">
        <x:f>'全銘柄'!K1525</x:f>
        <x:v>3722.853</x:v>
      </x:c>
      <x:c r="L101" s="90" t="str">
        <x:f>'全銘柄'!AH1525</x:f>
        <x:v>S100WY01</x:v>
      </x:c>
    </x:row>
    <x:row r="102">
      <x:c r="A102" s="90" t="n">
        <x:f>'全銘柄'!A326</x:f>
        <x:v>325</x:v>
      </x:c>
      <x:c r="B102" s="90" t="str">
        <x:f>'全銘柄'!B326</x:f>
        <x:v>4425</x:v>
      </x:c>
      <x:c r="C102" s="90" t="str">
        <x:f>'全銘柄'!D326</x:f>
        <x:v>Kudan Inc.</x:v>
      </x:c>
      <x:c r="D102" s="90" t="str">
        <x:f>'全銘柄'!F326</x:f>
        <x:v>Information &amp; Communication</x:v>
      </x:c>
      <x:c r="E102" s="90" t="b">
        <x:f>'全銘柄'!X326</x:f>
        <x:v>0</x:v>
      </x:c>
      <x:c r="F102" s="91" t="n">
        <x:f>'全銘柄'!P326</x:f>
        <x:v>0.41840677446110863</x:v>
      </x:c>
      <x:c r="G102" s="91" t="n">
        <x:f>'全銘柄'!L326</x:f>
        <x:v>1.1269395607833324</x:v>
      </x:c>
      <x:c r="H102" s="91" t="n">
        <x:f>'全銘柄'!M326</x:f>
        <x:v>0.22360355788924058</x:v>
      </x:c>
      <x:c r="I102" s="91" t="n">
        <x:f>'全銘柄'!N326</x:f>
        <x:v>0.4753493403852511</x:v>
      </x:c>
      <x:c r="J102" s="91" t="n">
        <x:f>'全銘柄'!O326</x:f>
        <x:v>0.054174338835568436</x:v>
      </x:c>
      <x:c r="K102" s="97" t="n">
        <x:f>'全銘柄'!K326</x:f>
        <x:v>517.549</x:v>
      </x:c>
      <x:c r="L102" s="90" t="str">
        <x:f>'全銘柄'!AH326</x:f>
        <x:v>S100VX74</x:v>
      </x:c>
    </x:row>
    <x:row r="103">
      <x:c r="A103" s="90" t="n">
        <x:f>'全銘柄'!A327</x:f>
        <x:v>326</x:v>
      </x:c>
      <x:c r="B103" s="90" t="str">
        <x:f>'全銘柄'!B327</x:f>
        <x:v>4661</x:v>
      </x:c>
      <x:c r="C103" s="90" t="str">
        <x:f>'全銘柄'!D327</x:f>
        <x:v>ORIENTAL LAND CO.,LTD.</x:v>
      </x:c>
      <x:c r="D103" s="90" t="str">
        <x:f>'全銘柄'!F327</x:f>
        <x:v>Services</x:v>
      </x:c>
      <x:c r="E103" s="90" t="b">
        <x:f>'全銘柄'!X327</x:f>
        <x:v>0</x:v>
      </x:c>
      <x:c r="F103" s="91" t="n">
        <x:f>'全銘柄'!P327</x:f>
        <x:v>0.4126825041598621</x:v>
      </x:c>
      <x:c r="G103" s="91" t="n">
        <x:f>'全銘柄'!L327</x:f>
        <x:v>0.6164051095960277</x:v>
      </x:c>
      <x:c r="H103" s="91" t="n">
        <x:f>'全銘柄'!M327</x:f>
        <x:v>0.7521724308013695</x:v>
      </x:c>
      <x:c r="I103" s="91" t="n">
        <x:f>'全銘柄'!N327</x:f>
        <x:v>0.28019779642037324</x:v>
      </x:c>
      <x:c r="J103" s="91" t="n">
        <x:f>'全銘柄'!O327</x:f>
        <x:v>0.09843442043806472</x:v>
      </x:c>
      <x:c r="K103" s="97" t="n">
        <x:f>'全銘柄'!K327</x:f>
        <x:v>679374</x:v>
      </x:c>
      <x:c r="L103" s="90" t="str">
        <x:f>'全銘柄'!AH327</x:f>
        <x:v>S100VY55</x:v>
      </x:c>
    </x:row>
    <x:row r="104">
      <x:c r="A104" s="90" t="n">
        <x:f>'全銘柄'!A328</x:f>
        <x:v>327</x:v>
      </x:c>
      <x:c r="B104" s="90" t="str">
        <x:f>'全銘柄'!B328</x:f>
        <x:v>8766</x:v>
      </x:c>
      <x:c r="C104" s="90" t="str">
        <x:f>'全銘柄'!D328</x:f>
        <x:v>Tokio Marine Holdings,Inc.</x:v>
      </x:c>
      <x:c r="D104" s="90" t="str">
        <x:f>'全銘柄'!F328</x:f>
        <x:v>Insurance</x:v>
      </x:c>
      <x:c r="E104" s="90" t="b">
        <x:f>'全銘柄'!X328</x:f>
        <x:v>0</x:v>
      </x:c>
      <x:c r="F104" s="91" t="n">
        <x:f>'全銘柄'!P328</x:f>
        <x:v>0.4120958711382512</x:v>
      </x:c>
      <x:c r="G104" s="91" t="n">
        <x:f>'全銘柄'!L328</x:f>
        <x:v>0.6166430598629928</x:v>
      </x:c>
      <x:c r="H104" s="91" t="n">
        <x:f>'全銘柄'!M328</x:f>
        <x:v>-0.05037651289133238</x:v>
      </x:c>
      <x:c r="I104" s="91" t="n">
        <x:f>'全銘柄'!N328</x:f>
        <x:v>-0.2123260655574648</x:v>
      </x:c>
      <x:c r="J104" s="91" t="n">
        <x:f>'全銘柄'!O328</x:f>
        <x:v>2.288097363436459</x:v>
      </x:c>
      <x:c r="K104" s="97" t="n">
        <x:f>'全銘柄'!K328</x:f>
        <x:v>755128</x:v>
      </x:c>
      <x:c r="L104" s="90" t="str">
        <x:f>'全銘柄'!AH328</x:f>
        <x:v>S100VZFR</x:v>
      </x:c>
    </x:row>
    <x:row r="105">
      <x:c r="A105" s="90" t="n">
        <x:f>'全銘柄'!A1526</x:f>
        <x:v>1525</x:v>
      </x:c>
      <x:c r="B105" s="90" t="str">
        <x:f>'全銘柄'!B1526</x:f>
        <x:v>4169</x:v>
      </x:c>
      <x:c r="C105" s="90" t="str">
        <x:f>'全銘柄'!D1526</x:f>
        <x:v>ENECHANGE Ltd.</x:v>
      </x:c>
      <x:c r="D105" s="90" t="str">
        <x:f>'全銘柄'!F1526</x:f>
        <x:v>Information &amp; Communication</x:v>
      </x:c>
      <x:c r="E105" s="90" t="b">
        <x:f>'全銘柄'!X1526</x:f>
        <x:v>0</x:v>
      </x:c>
      <x:c r="F105" s="91" t="n">
        <x:f>'全銘柄'!P1526</x:f>
        <x:v>0.407079807928177</x:v>
      </x:c>
      <x:c r="G105" s="91" t="n">
        <x:f>'全銘柄'!L1526</x:f>
        <x:v>0.7616215541012239</x:v>
      </x:c>
      <x:c r="H105" s="91" t="n">
        <x:f>'全銘柄'!M1526</x:f>
        <x:v>0.23726450901473584</x:v>
      </x:c>
      <x:c r="I105" s="91" t="n">
        <x:f>'全銘柄'!N1526</x:f>
        <x:v>0.172715922688071</x:v>
      </x:c>
      <x:c r="J105" s="91" t="n">
        <x:f>'全銘柄'!O1526</x:f>
        <x:v>0.5335817461562578</x:v>
      </x:c>
      <x:c r="K105" s="97" t="n">
        <x:f>'全銘柄'!K1526</x:f>
        <x:v>6715.556</x:v>
      </x:c>
      <x:c r="L105" s="90" t="str">
        <x:f>'全銘柄'!AH1526</x:f>
        <x:v>S100W43H</x:v>
      </x:c>
    </x:row>
    <x:row r="106">
      <x:c r="A106" s="90" t="n">
        <x:f>'全銘柄'!A1527</x:f>
        <x:v>1526</x:v>
      </x:c>
      <x:c r="B106" s="90" t="str">
        <x:f>'全銘柄'!B1527</x:f>
        <x:v>9201</x:v>
      </x:c>
      <x:c r="C106" s="90" t="str">
        <x:f>'全銘柄'!D1527</x:f>
        <x:v>Japan Airlines Co.,Ltd.</x:v>
      </x:c>
      <x:c r="D106" s="90" t="str">
        <x:f>'全銘柄'!F1527</x:f>
        <x:v>Air Transportation</x:v>
      </x:c>
      <x:c r="E106" s="90" t="b">
        <x:f>'全銘柄'!X1527</x:f>
        <x:v>0</x:v>
      </x:c>
      <x:c r="F106" s="91" t="n">
        <x:f>'全銘柄'!P1527</x:f>
        <x:v>0.3991322825057857</x:v>
      </x:c>
      <x:c r="G106" s="91" t="n">
        <x:f>'全銘柄'!L1527</x:f>
        <x:v>0.41869811418774994</x:v>
      </x:c>
      <x:c r="H106" s="91" t="n">
        <x:f>'全銘柄'!M1527</x:f>
        <x:v>1.0148861966887988</x:v>
      </x:c>
      <x:c r="I106" s="91" t="n">
        <x:f>'全銘柄'!N1527</x:f>
        <x:v>0.20086014063793756</x:v>
      </x:c>
      <x:c r="J106" s="91" t="n">
        <x:f>'全銘柄'!O1527</x:f>
        <x:v>0.1163545998825588</x:v>
      </x:c>
      <x:c r="K106" s="97" t="n">
        <x:f>'全銘柄'!K1527</x:f>
        <x:v>1844095</x:v>
      </x:c>
      <x:c r="L106" s="90" t="str">
        <x:f>'全銘柄'!AH1527</x:f>
        <x:v>S100W1KL</x:v>
      </x:c>
    </x:row>
    <x:row r="107">
      <x:c r="A107" s="90" t="n">
        <x:f>'全銘柄'!A1528</x:f>
        <x:v>1527</x:v>
      </x:c>
      <x:c r="B107" s="90" t="str">
        <x:f>'全銘柄'!B1528</x:f>
        <x:v>9701</x:v>
      </x:c>
      <x:c r="C107" s="90" t="str">
        <x:f>'全銘柄'!D1528</x:f>
        <x:v>Tokyo Kaikan Co.,Ltd.</x:v>
      </x:c>
      <x:c r="D107" s="90" t="str">
        <x:f>'全銘柄'!F1528</x:f>
        <x:v>Services</x:v>
      </x:c>
      <x:c r="E107" s="90" t="b">
        <x:f>'全銘柄'!X1528</x:f>
        <x:v>0</x:v>
      </x:c>
      <x:c r="F107" s="91" t="n">
        <x:f>'全銘柄'!P1528</x:f>
        <x:v>0.39489754012324574</x:v>
      </x:c>
      <x:c r="G107" s="91" t="n">
        <x:f>'全銘柄'!L1528</x:f>
        <x:v>1.0820478499261332</x:v>
      </x:c>
      <x:c r="H107" s="91" t="n">
        <x:f>'全銘柄'!M1528</x:f>
        <x:v>0.5340903408795981</x:v>
      </x:c>
      <x:c r="I107" s="91" t="n">
        <x:f>'全銘柄'!N1528</x:f>
        <x:v>0.15506263149276434</x:v>
      </x:c>
      <x:c r="J107" s="91" t="n">
        <x:f>'全銘柄'!O1528</x:f>
        <x:v>0.02617648380831228</x:v>
      </x:c>
      <x:c r="K107" s="97" t="n">
        <x:f>'全銘柄'!K1528</x:f>
        <x:v>15273.384</x:v>
      </x:c>
      <x:c r="L107" s="90" t="str">
        <x:f>'全銘柄'!AH1528</x:f>
        <x:v>S100VZIO</x:v>
      </x:c>
    </x:row>
    <x:row r="108">
      <x:c r="A108" s="90" t="n">
        <x:f>'全銘柄'!A329</x:f>
        <x:v>328</x:v>
      </x:c>
      <x:c r="B108" s="90" t="str">
        <x:f>'全銘柄'!B329</x:f>
        <x:v>4259</x:v>
      </x:c>
      <x:c r="C108" s="90" t="str">
        <x:f>'全銘柄'!D329</x:f>
        <x:v>ExaWizards Inc.</x:v>
      </x:c>
      <x:c r="D108" s="90" t="str">
        <x:f>'全銘柄'!F329</x:f>
        <x:v>Information &amp; Communication</x:v>
      </x:c>
      <x:c r="E108" s="90" t="b">
        <x:f>'全銘柄'!X329</x:f>
        <x:v>0</x:v>
      </x:c>
      <x:c r="F108" s="91" t="n">
        <x:f>'全銘柄'!P329</x:f>
        <x:v>0.3921467753867265</x:v>
      </x:c>
      <x:c r="G108" s="91" t="n">
        <x:f>'全銘柄'!L329</x:f>
        <x:v>0.8415007656967841</x:v>
      </x:c>
      <x:c r="H108" s="91" t="n">
        <x:f>'全銘柄'!M329</x:f>
        <x:v>0.16237006237006235</x:v>
      </x:c>
      <x:c r="I108" s="91" t="n">
        <x:f>'全銘柄'!N329</x:f>
        <x:v>0.4995528527991415</x:v>
      </x:c>
      <x:c r="J108" s="91" t="n">
        <x:f>'全銘柄'!O329</x:f>
        <x:v>0.17020515267175562</x:v>
      </x:c>
      <x:c r="K108" s="97" t="n">
        <x:f>'全銘柄'!K329</x:f>
        <x:v>9811</x:v>
      </x:c>
      <x:c r="L108" s="90" t="str">
        <x:f>'全銘柄'!AH329</x:f>
        <x:v>S100W410</x:v>
      </x:c>
    </x:row>
    <x:row r="109">
      <x:c r="A109" s="90" t="n">
        <x:f>'全銘柄'!A1529</x:f>
        <x:v>1528</x:v>
      </x:c>
      <x:c r="B109" s="90" t="str">
        <x:f>'全銘柄'!B1529</x:f>
        <x:v>6177</x:v>
      </x:c>
      <x:c r="C109" s="90" t="str">
        <x:f>'全銘柄'!D1529</x:f>
        <x:v>AppBank Inc.</x:v>
      </x:c>
      <x:c r="D109" s="90" t="str">
        <x:f>'全銘柄'!F1529</x:f>
        <x:v>Services</x:v>
      </x:c>
      <x:c r="E109" s="90" t="b">
        <x:f>'全銘柄'!X1529</x:f>
        <x:v>0</x:v>
      </x:c>
      <x:c r="F109" s="91" t="n">
        <x:f>'全銘柄'!P1529</x:f>
        <x:v>0.3860745721183816</x:v>
      </x:c>
      <x:c r="G109" s="91" t="n">
        <x:f>'全銘柄'!L1529</x:f>
        <x:v>0.03261181319556816</x:v>
      </x:c>
      <x:c r="H109" s="91" t="n">
        <x:f>'全銘柄'!M1529</x:f>
        <x:v>0.6184663075271841</x:v>
      </x:c>
      <x:c r="I109" s="91" t="n">
        <x:f>'全銘柄'!N1529</x:f>
        <x:v>1.1069447563678274</x:v>
      </x:c>
      <x:c r="J109" s="91" t="n">
        <x:f>'全銘柄'!O1529</x:f>
        <x:v>0.048220103777000034</x:v>
      </x:c>
      <x:c r="K109" s="97" t="n">
        <x:f>'全銘柄'!K1529</x:f>
        <x:v>1042.392</x:v>
      </x:c>
      <x:c r="L109" s="90" t="str">
        <x:f>'全銘柄'!AH1529</x:f>
        <x:v>S100XVHM</x:v>
      </x:c>
    </x:row>
    <x:row r="110">
      <x:c r="A110" s="90" t="n">
        <x:f>'全銘柄'!A330</x:f>
        <x:v>329</x:v>
      </x:c>
      <x:c r="B110" s="90" t="str">
        <x:f>'全銘柄'!B330</x:f>
        <x:v>2586</x:v>
      </x:c>
      <x:c r="C110" s="90" t="str">
        <x:f>'全銘柄'!D330</x:f>
        <x:v>FRUTA FRUTA INC.</x:v>
      </x:c>
      <x:c r="D110" s="90" t="str">
        <x:f>'全銘柄'!F330</x:f>
        <x:v>Foods</x:v>
      </x:c>
      <x:c r="E110" s="90" t="b">
        <x:f>'全銘柄'!X330</x:f>
        <x:v>0</x:v>
      </x:c>
      <x:c r="F110" s="91" t="n">
        <x:f>'全銘柄'!P330</x:f>
        <x:v>0.38525654935590836</x:v>
      </x:c>
      <x:c r="G110" s="91" t="n">
        <x:f>'全銘柄'!L330</x:f>
        <x:v>0.1268397380530768</x:v>
      </x:c>
      <x:c r="H110" s="91" t="n">
        <x:f>'全銘柄'!M330</x:f>
        <x:v>0.031676348292427825</x:v>
      </x:c>
      <x:c r="I110" s="91" t="n">
        <x:f>'全銘柄'!N330</x:f>
        <x:v>0.41244898339514324</x:v>
      </x:c>
      <x:c r="J110" s="91" t="n">
        <x:f>'全銘柄'!O330</x:f>
        <x:v>1.2425516268948043</x:v>
      </x:c>
      <x:c r="K110" s="97" t="n">
        <x:f>'全銘柄'!K330</x:f>
        <x:v>2549.465</x:v>
      </x:c>
      <x:c r="L110" s="90" t="str">
        <x:f>'全銘柄'!AH330</x:f>
        <x:v>S100W9NQ</x:v>
      </x:c>
    </x:row>
    <x:row r="111">
      <x:c r="A111" s="90" t="n">
        <x:f>'全銘柄'!A331</x:f>
        <x:v>330</x:v>
      </x:c>
      <x:c r="B111" s="90" t="str">
        <x:f>'全銘柄'!B331</x:f>
        <x:v>4434</x:v>
      </x:c>
      <x:c r="C111" s="90" t="str">
        <x:f>'全銘柄'!D331</x:f>
        <x:v>Serverworks Co.,Ltd.</x:v>
      </x:c>
      <x:c r="D111" s="90" t="str">
        <x:f>'全銘柄'!F331</x:f>
        <x:v>Information &amp; Communication</x:v>
      </x:c>
      <x:c r="E111" s="90" t="b">
        <x:f>'全銘柄'!X331</x:f>
        <x:v>0</x:v>
      </x:c>
      <x:c r="F111" s="91" t="n">
        <x:f>'全銘柄'!P331</x:f>
        <x:v>0.38346701895397173</x:v>
      </x:c>
      <x:c r="G111" s="91" t="n">
        <x:f>'全銘柄'!L331</x:f>
        <x:v>0.5837364391043136</x:v>
      </x:c>
      <x:c r="H111" s="91" t="n">
        <x:f>'全銘柄'!M331</x:f>
        <x:v>0.5906102308097299</x:v>
      </x:c>
      <x:c r="I111" s="91" t="n">
        <x:f>'全銘柄'!N331</x:f>
        <x:v>0.29829343777155315</x:v>
      </x:c>
      <x:c r="J111" s="91" t="n">
        <x:f>'全銘柄'!O331</x:f>
        <x:v>0.1200971659982506</x:v>
      </x:c>
      <x:c r="K111" s="97" t="n">
        <x:f>'全銘柄'!K331</x:f>
        <x:v>40006.534</x:v>
      </x:c>
      <x:c r="L111" s="90" t="str">
        <x:f>'全銘柄'!AH331</x:f>
        <x:v>S100Y5TF</x:v>
      </x:c>
    </x:row>
    <x:row r="112">
      <x:c r="A112" s="90" t="n">
        <x:f>'全銘柄'!A332</x:f>
        <x:v>331</x:v>
      </x:c>
      <x:c r="B112" s="90" t="str">
        <x:f>'全銘柄'!B332</x:f>
        <x:v>2980</x:v>
      </x:c>
      <x:c r="C112" s="90" t="str">
        <x:f>'全銘柄'!D332</x:f>
        <x:v>SRE Holdings Corporation</x:v>
      </x:c>
      <x:c r="D112" s="90" t="str">
        <x:f>'全銘柄'!F332</x:f>
        <x:v>Real Estate</x:v>
      </x:c>
      <x:c r="E112" s="90" t="b">
        <x:f>'全銘柄'!X332</x:f>
        <x:v>0</x:v>
      </x:c>
      <x:c r="F112" s="91" t="n">
        <x:f>'全銘柄'!P332</x:f>
        <x:v>0.3809315729191114</x:v>
      </x:c>
      <x:c r="G112" s="91" t="n">
        <x:f>'全銘柄'!L332</x:f>
        <x:v>0.8492586679484759</x:v>
      </x:c>
      <x:c r="H112" s="91" t="n">
        <x:f>'全銘柄'!M332</x:f>
        <x:v>0.3661027548564353</x:v>
      </x:c>
      <x:c r="I112" s="91" t="n">
        <x:f>'全銘柄'!N332</x:f>
        <x:v>0.30616649366239135</x:v>
      </x:c>
      <x:c r="J112" s="91" t="n">
        <x:f>'全銘柄'!O332</x:f>
        <x:v>0.10206971437825141</x:v>
      </x:c>
      <x:c r="K112" s="97" t="n">
        <x:f>'全銘柄'!K332</x:f>
        <x:v>26690.86</x:v>
      </x:c>
      <x:c r="L112" s="90" t="str">
        <x:f>'全銘柄'!AH332</x:f>
        <x:v>S100W5TD</x:v>
      </x:c>
    </x:row>
    <x:row r="113">
      <x:c r="A113" s="90" t="n">
        <x:f>'全銘柄'!A63</x:f>
        <x:v>62</x:v>
      </x:c>
      <x:c r="B113" s="90" t="str">
        <x:f>'全銘柄'!B63</x:f>
        <x:v>2767</x:v>
      </x:c>
      <x:c r="C113" s="90" t="str">
        <x:f>'全銘柄'!D63</x:f>
        <x:v>TSUBURAYA FIELDS HOLDINGS INC.</x:v>
      </x:c>
      <x:c r="D113" s="90" t="str">
        <x:f>'全銘柄'!F63</x:f>
        <x:v>Wholesale Trade</x:v>
      </x:c>
      <x:c r="E113" s="90" t="b">
        <x:f>'全銘柄'!X63</x:f>
        <x:v>0</x:v>
      </x:c>
      <x:c r="F113" s="91" t="n">
        <x:f>'全銘柄'!P63</x:f>
        <x:v>0.37970081045366255</x:v>
      </x:c>
      <x:c r="G113" s="91" t="n">
        <x:f>'全銘柄'!L63</x:f>
        <x:v>1.4461284668522527</x:v>
      </x:c>
      <x:c r="H113" s="91" t="n">
        <x:f>'全銘柄'!M63</x:f>
        <x:v>0.23419388830347732</x:v>
      </x:c>
      <x:c r="I113" s="91" t="n">
        <x:f>'全銘柄'!N63</x:f>
        <x:v>0.2117225186766276</x:v>
      </x:c>
      <x:c r="J113" s="91" t="n">
        <x:f>'全銘柄'!O63</x:f>
        <x:v>-0.009455831683377602</x:v>
      </x:c>
      <x:c r="K113" s="97" t="n">
        <x:f>'全銘柄'!K63</x:f>
        <x:v>140581</x:v>
      </x:c>
      <x:c r="L113" s="90" t="str">
        <x:f>'全銘柄'!AH63</x:f>
        <x:v>S100VYA9</x:v>
      </x:c>
    </x:row>
    <x:row r="114">
      <x:c r="A114" s="90" t="n">
        <x:f>'全銘柄'!A333</x:f>
        <x:v>332</x:v>
      </x:c>
      <x:c r="B114" s="90" t="str">
        <x:f>'全銘柄'!B333</x:f>
        <x:v>6249</x:v>
      </x:c>
      <x:c r="C114" s="90" t="str">
        <x:f>'全銘柄'!D333</x:f>
        <x:v>Gamecard Holdings,Inc.</x:v>
      </x:c>
      <x:c r="D114" s="90" t="str">
        <x:f>'全銘柄'!F333</x:f>
        <x:v>Machinery</x:v>
      </x:c>
      <x:c r="E114" s="90" t="b">
        <x:f>'全銘柄'!X333</x:f>
        <x:v>0</x:v>
      </x:c>
      <x:c r="F114" s="91" t="n">
        <x:f>'全銘柄'!P333</x:f>
        <x:v>0.3767496026408841</x:v>
      </x:c>
      <x:c r="G114" s="91" t="n">
        <x:f>'全銘柄'!L333</x:f>
        <x:v>0.08379094868396142</x:v>
      </x:c>
      <x:c r="H114" s="91" t="n">
        <x:f>'全銘柄'!M333</x:f>
        <x:v>0.8949069625229318</x:v>
      </x:c>
      <x:c r="I114" s="91" t="n">
        <x:f>'全銘柄'!N333</x:f>
        <x:v>0.6729980176109907</x:v>
      </x:c>
      <x:c r="J114" s="91" t="n">
        <x:f>'全銘柄'!O333</x:f>
        <x:v>0.04566121965333858</x:v>
      </x:c>
      <x:c r="K114" s="97" t="n">
        <x:f>'全銘柄'!K333</x:f>
        <x:v>37946</x:v>
      </x:c>
      <x:c r="L114" s="90" t="str">
        <x:f>'全銘柄'!AH333</x:f>
        <x:v>S100W16Q</x:v>
      </x:c>
    </x:row>
    <x:row r="115">
      <x:c r="A115" s="90" t="n">
        <x:f>'全銘柄'!A1530</x:f>
        <x:v>1529</x:v>
      </x:c>
      <x:c r="B115" s="90" t="str">
        <x:f>'全銘柄'!B1530</x:f>
        <x:v>7836</x:v>
      </x:c>
      <x:c r="C115" s="90" t="str">
        <x:f>'全銘柄'!D1530</x:f>
        <x:v>AVIX,Inc.</x:v>
      </x:c>
      <x:c r="D115" s="90" t="str">
        <x:f>'全銘柄'!F1530</x:f>
        <x:v>Other Products</x:v>
      </x:c>
      <x:c r="E115" s="90" t="b">
        <x:f>'全銘柄'!X1530</x:f>
        <x:v>0</x:v>
      </x:c>
      <x:c r="F115" s="91" t="n">
        <x:f>'全銘柄'!P1530</x:f>
        <x:v>0.37655211390760135</x:v>
      </x:c>
      <x:c r="G115" s="91" t="n">
        <x:f>'全銘柄'!L1530</x:f>
        <x:v>0.48465873564557027</x:v>
      </x:c>
      <x:c r="H115" s="91" t="n">
        <x:f>'全銘柄'!M1530</x:f>
        <x:v>0.8502008389616458</x:v>
      </x:c>
      <x:c r="I115" s="91" t="n">
        <x:f>'全銘柄'!N1530</x:f>
        <x:v>0.12079369460877265</x:v>
      </x:c>
      <x:c r="J115" s="91" t="n">
        <x:f>'全銘柄'!O1530</x:f>
        <x:v>0.16627090174039116</x:v>
      </x:c>
      <x:c r="K115" s="97" t="n">
        <x:f>'全銘柄'!K1530</x:f>
        <x:v>4347.136</x:v>
      </x:c>
      <x:c r="L115" s="90" t="str">
        <x:f>'全銘柄'!AH1530</x:f>
        <x:v>S100W77N</x:v>
      </x:c>
    </x:row>
    <x:row r="116">
      <x:c r="A116" s="90" t="n">
        <x:f>'全銘柄'!A334</x:f>
        <x:v>333</x:v>
      </x:c>
      <x:c r="B116" s="90" t="str">
        <x:f>'全銘柄'!B334</x:f>
        <x:v>6920</x:v>
      </x:c>
      <x:c r="C116" s="90" t="str">
        <x:f>'全銘柄'!D334</x:f>
        <x:v>Lasertec Corporation</x:v>
      </x:c>
      <x:c r="D116" s="90" t="str">
        <x:f>'全銘柄'!F334</x:f>
        <x:v>Electric Appliances</x:v>
      </x:c>
      <x:c r="E116" s="90" t="b">
        <x:f>'全銘柄'!X334</x:f>
        <x:v>0</x:v>
      </x:c>
      <x:c r="F116" s="91" t="n">
        <x:f>'全銘柄'!P334</x:f>
        <x:v>0.3755173625226884</x:v>
      </x:c>
      <x:c r="G116" s="91" t="n">
        <x:f>'全銘柄'!L334</x:f>
        <x:v>0.2865562008882816</x:v>
      </x:c>
      <x:c r="H116" s="91" t="n">
        <x:f>'全銘柄'!M334</x:f>
        <x:v>0.6910310031202285</x:v>
      </x:c>
      <x:c r="I116" s="91" t="n">
        <x:f>'全銘柄'!N334</x:f>
        <x:v>0.3969980108877722</x:v>
      </x:c>
      <x:c r="J116" s="91" t="n">
        <x:f>'全銘柄'!O334</x:f>
        <x:v>0.17784511910672296</x:v>
      </x:c>
      <x:c r="K116" s="97" t="n">
        <x:f>'全銘柄'!K334</x:f>
        <x:v>251477</x:v>
      </x:c>
      <x:c r="L116" s="90" t="str">
        <x:f>'全銘柄'!AH334</x:f>
        <x:v>S100WQ7F</x:v>
      </x:c>
    </x:row>
    <x:row r="117">
      <x:c r="A117" s="90" t="n">
        <x:f>'全銘柄'!A335</x:f>
        <x:v>334</x:v>
      </x:c>
      <x:c r="B117" s="90" t="str">
        <x:f>'全銘柄'!B335</x:f>
        <x:v>7373</x:v>
      </x:c>
      <x:c r="C117" s="90" t="str">
        <x:f>'全銘柄'!D335</x:f>
        <x:v>Aidma Holdings,Inc.</x:v>
      </x:c>
      <x:c r="D117" s="90" t="str">
        <x:f>'全銘柄'!F335</x:f>
        <x:v>Services</x:v>
      </x:c>
      <x:c r="E117" s="90" t="b">
        <x:f>'全銘柄'!X335</x:f>
        <x:v>0</x:v>
      </x:c>
      <x:c r="F117" s="91" t="n">
        <x:f>'全銘柄'!P335</x:f>
        <x:v>0.3746460086971306</x:v>
      </x:c>
      <x:c r="G117" s="91" t="n">
        <x:f>'全銘柄'!L335</x:f>
        <x:v>0.6667718833133935</x:v>
      </x:c>
      <x:c r="H117" s="91" t="n">
        <x:f>'全銘柄'!M335</x:f>
        <x:v>0.4623968410521151</x:v>
      </x:c>
      <x:c r="I117" s="91" t="n">
        <x:f>'全銘柄'!N335</x:f>
        <x:v>0.17227180438481704</x:v>
      </x:c>
      <x:c r="J117" s="91" t="n">
        <x:f>'全銘柄'!O335</x:f>
        <x:v>0.2496654885938392</x:v>
      </x:c>
      <x:c r="K117" s="97" t="n">
        <x:f>'全銘柄'!K335</x:f>
        <x:v>13269.538</x:v>
      </x:c>
      <x:c r="L117" s="90" t="str">
        <x:f>'全銘柄'!AH335</x:f>
        <x:v>S100X7DA</x:v>
      </x:c>
    </x:row>
    <x:row r="118">
      <x:c r="A118" s="90" t="n">
        <x:f>'全銘柄'!A336</x:f>
        <x:v>335</x:v>
      </x:c>
      <x:c r="B118" s="90" t="str">
        <x:f>'全銘柄'!B336</x:f>
        <x:v>7078</x:v>
      </x:c>
      <x:c r="C118" s="90" t="str">
        <x:f>'全銘柄'!D336</x:f>
        <x:v>INCLUSIVE Holdings Inc.</x:v>
      </x:c>
      <x:c r="D118" s="90" t="str">
        <x:f>'全銘柄'!F336</x:f>
        <x:v>Services</x:v>
      </x:c>
      <x:c r="E118" s="90" t="b">
        <x:f>'全銘柄'!X336</x:f>
        <x:v>0</x:v>
      </x:c>
      <x:c r="F118" s="91" t="n">
        <x:f>'全銘柄'!P336</x:f>
        <x:v>0.3733618882626022</x:v>
      </x:c>
      <x:c r="G118" s="91" t="n">
        <x:f>'全銘柄'!L336</x:f>
        <x:v>0.26679030344766463</x:v>
      </x:c>
      <x:c r="H118" s="91" t="n">
        <x:f>'全銘柄'!M336</x:f>
        <x:v>1.7551385416427734</x:v>
      </x:c>
      <x:c r="I118" s="91" t="n">
        <x:f>'全銘柄'!N336</x:f>
        <x:v>0.11541677186031563</x:v>
      </x:c>
      <x:c r="J118" s="91" t="n">
        <x:f>'全銘柄'!O336</x:f>
        <x:v>-0.08619270237197363</x:v>
      </x:c>
      <x:c r="K118" s="97" t="n">
        <x:f>'全銘柄'!K336</x:f>
        <x:v>4897.245</x:v>
      </x:c>
      <x:c r="L118" s="90" t="str">
        <x:f>'全銘柄'!AH336</x:f>
        <x:v>S100W9O2</x:v>
      </x:c>
    </x:row>
    <x:row r="119">
      <x:c r="A119" s="90" t="n">
        <x:f>'全銘柄'!A17</x:f>
        <x:v>16</x:v>
      </x:c>
      <x:c r="B119" s="90" t="str">
        <x:f>'全銘柄'!B17</x:f>
        <x:v>5842</x:v>
      </x:c>
      <x:c r="C119" s="90" t="str">
        <x:f>'全銘柄'!D17</x:f>
        <x:v>Integral Corporation</x:v>
      </x:c>
      <x:c r="D119" s="90" t="str">
        <x:f>'全銘柄'!F17</x:f>
        <x:v>Securities and Commodities Futures</x:v>
      </x:c>
      <x:c r="E119" s="90" t="b">
        <x:f>'全銘柄'!X17</x:f>
        <x:v>0</x:v>
      </x:c>
      <x:c r="F119" s="91" t="n">
        <x:f>'全銘柄'!P17</x:f>
        <x:v>0.37117140933694626</x:v>
      </x:c>
      <x:c r="G119" s="91" t="n">
        <x:f>'全銘柄'!L17</x:f>
        <x:v>0.4069376132539477</x:v>
      </x:c>
      <x:c r="H119" s="91" t="n">
        <x:f>'全銘柄'!M17</x:f>
        <x:v>1.590984360625575</x:v>
      </x:c>
      <x:c r="I119" s="91" t="n">
        <x:f>'全銘柄'!N17</x:f>
        <x:v>1.2177247550063912</x:v>
      </x:c>
      <x:c r="J119" s="91" t="n">
        <x:f>'全銘柄'!O17</x:f>
        <x:v>-0.5627601665065642</x:v>
      </x:c>
      <x:c r="K119" s="97" t="n">
        <x:f>'全銘柄'!K17</x:f>
        <x:v>13655</x:v>
      </x:c>
      <x:c r="L119" s="90" t="str">
        <x:f>'全銘柄'!AH17</x:f>
        <x:v>S100XOZ3</x:v>
      </x:c>
    </x:row>
    <x:row r="120">
      <x:c r="A120" s="90" t="n">
        <x:f>'全銘柄'!A18</x:f>
        <x:v>17</x:v>
      </x:c>
      <x:c r="B120" s="90" t="str">
        <x:f>'全銘柄'!B18</x:f>
        <x:v>9227</x:v>
      </x:c>
      <x:c r="C120" s="90" t="str">
        <x:f>'全銘柄'!D18</x:f>
        <x:v>Microwave Chemical Co.,Ltd.</x:v>
      </x:c>
      <x:c r="D120" s="90" t="str">
        <x:f>'全銘柄'!F18</x:f>
        <x:v>Services</x:v>
      </x:c>
      <x:c r="E120" s="90" t="b">
        <x:f>'全銘柄'!X18</x:f>
        <x:v>0</x:v>
      </x:c>
      <x:c r="F120" s="91" t="n">
        <x:f>'全銘柄'!P18</x:f>
        <x:v>0.36891406507139357</x:v>
      </x:c>
      <x:c r="G120" s="91" t="n">
        <x:f>'全銘柄'!L18</x:f>
        <x:v>0.8787361416164148</x:v>
      </x:c>
      <x:c r="H120" s="91" t="n">
        <x:f>'全銘柄'!M18</x:f>
        <x:v>0.4123635983312224</x:v>
      </x:c>
      <x:c r="I120" s="91" t="n">
        <x:f>'全銘柄'!N18</x:f>
        <x:v>0.5331512737451587</x:v>
      </x:c>
      <x:c r="J120" s="91" t="n">
        <x:f>'全銘柄'!O18</x:f>
        <x:v>-0.13680795569199056</x:v>
      </x:c>
      <x:c r="K120" s="97" t="n">
        <x:f>'全銘柄'!K18</x:f>
        <x:v>1608.403</x:v>
      </x:c>
      <x:c r="L120" s="90" t="str">
        <x:f>'全銘柄'!AH18</x:f>
        <x:v>S100W73W</x:v>
      </x:c>
    </x:row>
    <x:row r="121">
      <x:c r="A121" s="90" t="n">
        <x:f>'全銘柄'!A64</x:f>
        <x:v>63</x:v>
      </x:c>
      <x:c r="B121" s="90" t="str">
        <x:f>'全銘柄'!B64</x:f>
        <x:v>5834</x:v>
      </x:c>
      <x:c r="C121" s="90" t="str">
        <x:f>'全銘柄'!D64</x:f>
        <x:v>SBI Leasing Services Co.,Ltd.</x:v>
      </x:c>
      <x:c r="D121" s="90" t="str">
        <x:f>'全銘柄'!F64</x:f>
        <x:v>Securities and Commodities Futures</x:v>
      </x:c>
      <x:c r="E121" s="90" t="b">
        <x:f>'全銘柄'!X64</x:f>
        <x:v>0</x:v>
      </x:c>
      <x:c r="F121" s="91" t="n">
        <x:f>'全銘柄'!P64</x:f>
        <x:v>0.3671549635006095</x:v>
      </x:c>
      <x:c r="G121" s="91" t="n">
        <x:f>'全銘柄'!L64</x:f>
        <x:v>1.4634105684280714</x:v>
      </x:c>
      <x:c r="H121" s="91" t="n">
        <x:f>'全銘柄'!M64</x:f>
        <x:v>0.3388821220733522</x:v>
      </x:c>
      <x:c r="I121" s="91" t="n">
        <x:f>'全銘柄'!N64</x:f>
        <x:v>0.36829071060345697</x:v>
      </x:c>
      <x:c r="J121" s="91" t="n">
        <x:f>'全銘柄'!O64</x:f>
        <x:v>-0.2258707937797806</x:v>
      </x:c>
      <x:c r="K121" s="97" t="n">
        <x:f>'全銘柄'!K64</x:f>
        <x:v>41916</x:v>
      </x:c>
      <x:c r="L121" s="90" t="str">
        <x:f>'全銘柄'!AH64</x:f>
        <x:v>S100W2X1</x:v>
      </x:c>
    </x:row>
    <x:row r="122">
      <x:c r="A122" s="90" t="n">
        <x:f>'全銘柄'!A337</x:f>
        <x:v>336</x:v>
      </x:c>
      <x:c r="B122" s="90" t="str">
        <x:f>'全銘柄'!B337</x:f>
        <x:v>3772</x:v>
      </x:c>
      <x:c r="C122" s="90" t="str">
        <x:f>'全銘柄'!D337</x:f>
        <x:v>Wealth Management,Inc.</x:v>
      </x:c>
      <x:c r="D122" s="90" t="str">
        <x:f>'全銘柄'!F337</x:f>
        <x:v>Real Estate</x:v>
      </x:c>
      <x:c r="E122" s="90" t="b">
        <x:f>'全銘柄'!X337</x:f>
        <x:v>0</x:v>
      </x:c>
      <x:c r="F122" s="91" t="n">
        <x:f>'全銘柄'!P337</x:f>
        <x:v>0.3627169876450671</x:v>
      </x:c>
      <x:c r="G122" s="91" t="n">
        <x:f>'全銘柄'!L337</x:f>
        <x:v>4.467282805852124</x:v>
      </x:c>
      <x:c r="H122" s="91" t="n">
        <x:f>'全銘柄'!M337</x:f>
        <x:v>-0.49016050781746656</x:v>
      </x:c>
      <x:c r="I122" s="91" t="n">
        <x:f>'全銘柄'!N337</x:f>
        <x:v>0.9340769954391526</x:v>
      </x:c>
      <x:c r="J122" s="91" t="n">
        <x:f>'全銘柄'!O337</x:f>
        <x:v>-0.36034778505313925</x:v>
      </x:c>
      <x:c r="K122" s="97" t="n">
        <x:f>'全銘柄'!K337</x:f>
        <x:v>18310.289</x:v>
      </x:c>
      <x:c r="L122" s="90" t="str">
        <x:f>'全銘柄'!AH337</x:f>
        <x:v>S100W6D4</x:v>
      </x:c>
    </x:row>
    <x:row r="123">
      <x:c r="A123" s="90" t="n">
        <x:f>'全銘柄'!A338</x:f>
        <x:v>337</x:v>
      </x:c>
      <x:c r="B123" s="90" t="str">
        <x:f>'全銘柄'!B338</x:f>
        <x:v>9519</x:v>
      </x:c>
      <x:c r="C123" s="90" t="str">
        <x:f>'全銘柄'!D338</x:f>
        <x:v>RENOVA,Inc.</x:v>
      </x:c>
      <x:c r="D123" s="90" t="str">
        <x:f>'全銘柄'!F338</x:f>
        <x:v>Electric Power and Gas</x:v>
      </x:c>
      <x:c r="E123" s="90" t="b">
        <x:f>'全銘柄'!X338</x:f>
        <x:v>0</x:v>
      </x:c>
      <x:c r="F123" s="91" t="n">
        <x:f>'全銘柄'!P338</x:f>
        <x:v>0.35967963955732696</x:v>
      </x:c>
      <x:c r="G123" s="91" t="n">
        <x:f>'全銘柄'!L338</x:f>
        <x:v>0.4210577531260644</x:v>
      </x:c>
      <x:c r="H123" s="91" t="n">
        <x:f>'全銘柄'!M338</x:f>
        <x:v>0.14975861950902192</x:v>
      </x:c>
      <x:c r="I123" s="91" t="n">
        <x:f>'全銘柄'!N338</x:f>
        <x:v>0.33253923349513115</x:v>
      </x:c>
      <x:c r="J123" s="91" t="n">
        <x:f>'全銘柄'!O338</x:f>
        <x:v>0.5698131760078662</x:v>
      </x:c>
      <x:c r="K123" s="97" t="n">
        <x:f>'全銘柄'!K338</x:f>
        <x:v>70246</x:v>
      </x:c>
      <x:c r="L123" s="90" t="str">
        <x:f>'全銘柄'!AH338</x:f>
        <x:v>S100VZPK</x:v>
      </x:c>
    </x:row>
    <x:row r="124">
      <x:c r="A124" s="90" t="n">
        <x:f>'全銘柄'!A65</x:f>
        <x:v>64</x:v>
      </x:c>
      <x:c r="B124" s="90" t="str">
        <x:f>'全銘柄'!B65</x:f>
        <x:v>9272</x:v>
      </x:c>
      <x:c r="C124" s="90" t="str">
        <x:f>'全銘柄'!D65</x:f>
        <x:v>Boutiques,Inc.</x:v>
      </x:c>
      <x:c r="D124" s="90" t="str">
        <x:f>'全銘柄'!F65</x:f>
        <x:v>Services</x:v>
      </x:c>
      <x:c r="E124" s="90" t="b">
        <x:f>'全銘柄'!X65</x:f>
        <x:v>0</x:v>
      </x:c>
      <x:c r="F124" s="91" t="n">
        <x:f>'全銘柄'!P65</x:f>
        <x:v>0.3576886665575121</x:v>
      </x:c>
      <x:c r="G124" s="91" t="n">
        <x:f>'全銘柄'!L65</x:f>
        <x:v>0.6364339271362154</x:v>
      </x:c>
      <x:c r="H124" s="91" t="n">
        <x:f>'全銘柄'!M65</x:f>
        <x:v>0.45727792257478295</x:v>
      </x:c>
      <x:c r="I124" s="91" t="n">
        <x:f>'全銘柄'!N65</x:f>
        <x:v>0.19485101440942798</x:v>
      </x:c>
      <x:c r="J124" s="91" t="n">
        <x:f>'全銘柄'!O65</x:f>
        <x:v>0.19246640825773387</x:v>
      </x:c>
      <x:c r="K124" s="97" t="n">
        <x:f>'全銘柄'!K65</x:f>
        <x:v>4341.769</x:v>
      </x:c>
      <x:c r="L124" s="90" t="str">
        <x:f>'全銘柄'!AH65</x:f>
        <x:v>S100W4GN</x:v>
      </x:c>
    </x:row>
    <x:row r="125">
      <x:c r="A125" s="90" t="n">
        <x:f>'全銘柄'!A339</x:f>
        <x:v>338</x:v>
      </x:c>
      <x:c r="B125" s="90" t="str">
        <x:f>'全銘柄'!B339</x:f>
        <x:v>3993</x:v>
      </x:c>
      <x:c r="C125" s="90" t="str">
        <x:f>'全銘柄'!D339</x:f>
        <x:v>PKSHA Technology Inc.</x:v>
      </x:c>
      <x:c r="D125" s="90" t="str">
        <x:f>'全銘柄'!F339</x:f>
        <x:v>Information &amp; Communication</x:v>
      </x:c>
      <x:c r="E125" s="90" t="b">
        <x:f>'全銘柄'!X339</x:f>
        <x:v>0</x:v>
      </x:c>
      <x:c r="F125" s="91" t="n">
        <x:f>'全銘柄'!P339</x:f>
        <x:v>0.356729094213748</x:v>
      </x:c>
      <x:c r="G125" s="91" t="n">
        <x:f>'全銘柄'!L339</x:f>
        <x:v>0.05961745163938237</x:v>
      </x:c>
      <x:c r="H125" s="91" t="n">
        <x:f>'全銘柄'!M339</x:f>
        <x:v>0.3217992432215002</x:v>
      </x:c>
      <x:c r="I125" s="91" t="n">
        <x:f>'全銘柄'!N339</x:f>
        <x:v>0.47216226353670554</x:v>
      </x:c>
      <x:c r="J125" s="91" t="n">
        <x:f>'全銘柄'!O339</x:f>
        <x:v>0.6432448153525177</x:v>
      </x:c>
      <x:c r="K125" s="97" t="n">
        <x:f>'全銘柄'!K339</x:f>
        <x:v>5469.192</x:v>
      </x:c>
      <x:c r="L125" s="90" t="str">
        <x:f>'全銘柄'!AH339</x:f>
        <x:v>S100XC4P</x:v>
      </x:c>
    </x:row>
    <x:row r="126">
      <x:c r="A126" s="90" t="n">
        <x:f>'全銘柄'!A340</x:f>
        <x:v>339</x:v>
      </x:c>
      <x:c r="B126" s="90" t="str">
        <x:f>'全銘柄'!B340</x:f>
        <x:v>7034</x:v>
      </x:c>
      <x:c r="C126" s="90" t="str">
        <x:f>'全銘柄'!D340</x:f>
        <x:v>Prored Partners CO.,LTD.</x:v>
      </x:c>
      <x:c r="D126" s="90" t="str">
        <x:f>'全銘柄'!F340</x:f>
        <x:v>Services</x:v>
      </x:c>
      <x:c r="E126" s="90" t="b">
        <x:f>'全銘柄'!X340</x:f>
        <x:v>0</x:v>
      </x:c>
      <x:c r="F126" s="91" t="n">
        <x:f>'全銘柄'!P340</x:f>
        <x:v>0.35499447810439877</x:v>
      </x:c>
      <x:c r="G126" s="91" t="n">
        <x:f>'全銘柄'!L340</x:f>
        <x:v>-0.25516468889114785</x:v>
      </x:c>
      <x:c r="H126" s="91" t="n">
        <x:f>'全銘柄'!M340</x:f>
        <x:v>-0.001147006673092088</x:v>
      </x:c>
      <x:c r="I126" s="91" t="n">
        <x:f>'全銘柄'!N340</x:f>
        <x:v>0.7512998745609079</x:v>
      </x:c>
      <x:c r="J126" s="91" t="n">
        <x:f>'全銘柄'!O340</x:f>
        <x:v>1.5871865929738953</x:v>
      </x:c>
      <x:c r="K126" s="97" t="n">
        <x:f>'全銘柄'!K340</x:f>
        <x:v>12302.688</x:v>
      </x:c>
      <x:c r="L126" s="90" t="str">
        <x:f>'全銘柄'!AH340</x:f>
        <x:v>S100XHNU</x:v>
      </x:c>
    </x:row>
    <x:row r="127">
      <x:c r="A127" s="90" t="n">
        <x:f>'全銘柄'!A1531</x:f>
        <x:v>1530</x:v>
      </x:c>
      <x:c r="B127" s="90" t="str">
        <x:f>'全銘柄'!B1531</x:f>
        <x:v>3271</x:v>
      </x:c>
      <x:c r="C127" s="90" t="str">
        <x:f>'全銘柄'!D1531</x:f>
        <x:v>The Global Ltd.</x:v>
      </x:c>
      <x:c r="D127" s="90" t="str">
        <x:f>'全銘柄'!F1531</x:f>
        <x:v>Real Estate</x:v>
      </x:c>
      <x:c r="E127" s="90" t="b">
        <x:f>'全銘柄'!X1531</x:f>
        <x:v>0</x:v>
      </x:c>
      <x:c r="F127" s="91" t="n">
        <x:f>'全銘柄'!P1531</x:f>
        <x:v>0.35429600880659584</x:v>
      </x:c>
      <x:c r="G127" s="91" t="n">
        <x:f>'全銘柄'!L1531</x:f>
        <x:v>0.40346501439865246</x:v>
      </x:c>
      <x:c r="H127" s="91" t="n">
        <x:f>'全銘柄'!M1531</x:f>
        <x:v>0.6456056230584775</x:v>
      </x:c>
      <x:c r="I127" s="91" t="n">
        <x:f>'全銘柄'!N1531</x:f>
        <x:v>-0.3622283040921658</x:v>
      </x:c>
      <x:c r="J127" s="91" t="n">
        <x:f>'全銘柄'!O1531</x:f>
        <x:v>1.2838196174630436</x:v>
      </x:c>
      <x:c r="K127" s="97" t="n">
        <x:f>'全銘柄'!K1531</x:f>
        <x:v>61747.8</x:v>
      </x:c>
      <x:c r="L127" s="90" t="str">
        <x:f>'全銘柄'!AH1531</x:f>
        <x:v>S100WS5Q</x:v>
      </x:c>
    </x:row>
    <x:row r="128">
      <x:c r="A128" s="90" t="n">
        <x:f>'全銘柄'!A1532</x:f>
        <x:v>1531</x:v>
      </x:c>
      <x:c r="B128" s="90" t="str">
        <x:f>'全銘柄'!B1532</x:f>
        <x:v>3967</x:v>
      </x:c>
      <x:c r="C128" s="90" t="str">
        <x:f>'全銘柄'!D1532</x:f>
        <x:v>Eltes Co.,Ltd.</x:v>
      </x:c>
      <x:c r="D128" s="90" t="str">
        <x:f>'全銘柄'!F1532</x:f>
        <x:v>Information &amp; Communication</x:v>
      </x:c>
      <x:c r="E128" s="90" t="b">
        <x:f>'全銘柄'!X1532</x:f>
        <x:v>0</x:v>
      </x:c>
      <x:c r="F128" s="91" t="n">
        <x:f>'全銘柄'!P1532</x:f>
        <x:v>0.3518389683129959</x:v>
      </x:c>
      <x:c r="G128" s="91" t="n">
        <x:f>'全銘柄'!L1532</x:f>
        <x:v>0.746655349148782</x:v>
      </x:c>
      <x:c r="H128" s="91" t="n">
        <x:f>'全銘柄'!M1532</x:f>
        <x:v>0.394751916542881</x:v>
      </x:c>
      <x:c r="I128" s="91" t="n">
        <x:f>'全銘柄'!N1532</x:f>
        <x:v>0.11964950089806825</x:v>
      </x:c>
      <x:c r="J128" s="91" t="n">
        <x:f>'全銘柄'!O1532</x:f>
        <x:v>0.2243725078802099</x:v>
      </x:c>
      <x:c r="K128" s="97" t="n">
        <x:f>'全銘柄'!K1532</x:f>
        <x:v>8958.812</x:v>
      </x:c>
      <x:c r="L128" s="90" t="str">
        <x:f>'全銘柄'!AH1532</x:f>
        <x:v>S100Y6AI</x:v>
      </x:c>
    </x:row>
    <x:row r="129">
      <x:c r="A129" s="90" t="n">
        <x:f>'全銘柄'!A341</x:f>
        <x:v>340</x:v>
      </x:c>
      <x:c r="B129" s="90" t="str">
        <x:f>'全銘柄'!B341</x:f>
        <x:v>2157</x:v>
      </x:c>
      <x:c r="C129" s="90" t="str">
        <x:f>'全銘柄'!D341</x:f>
        <x:v>KOSHIDAKA HOLDINGS Co.,LTD.</x:v>
      </x:c>
      <x:c r="D129" s="90" t="str">
        <x:f>'全銘柄'!F341</x:f>
        <x:v>Services</x:v>
      </x:c>
      <x:c r="E129" s="90" t="b">
        <x:f>'全銘柄'!X341</x:f>
        <x:v>0</x:v>
      </x:c>
      <x:c r="F129" s="91" t="n">
        <x:f>'全銘柄'!P341</x:f>
        <x:v>0.35160071480733324</x:v>
      </x:c>
      <x:c r="G129" s="91" t="n">
        <x:f>'全銘柄'!L341</x:f>
        <x:v>0.8274488396208448</x:v>
      </x:c>
      <x:c r="H129" s="91" t="n">
        <x:f>'全銘柄'!M341</x:f>
        <x:v>0.4378041259031429</x:v>
      </x:c>
      <x:c r="I129" s="91" t="n">
        <x:f>'全銘柄'!N341</x:f>
        <x:v>0.15804617889245764</x:v>
      </x:c>
      <x:c r="J129" s="91" t="n">
        <x:f>'全銘柄'!O341</x:f>
        <x:v>0.09678832839054907</x:v>
      </x:c>
      <x:c r="K129" s="97" t="n">
        <x:f>'全銘柄'!K341</x:f>
        <x:v>69387.151</x:v>
      </x:c>
      <x:c r="L129" s="90" t="str">
        <x:f>'全銘柄'!AH341</x:f>
        <x:v>S100X7DQ</x:v>
      </x:c>
    </x:row>
    <x:row r="130">
      <x:c r="A130" s="90" t="n">
        <x:f>'全銘柄'!A342</x:f>
        <x:v>341</x:v>
      </x:c>
      <x:c r="B130" s="90" t="str">
        <x:f>'全銘柄'!B342</x:f>
        <x:v>3963</x:v>
      </x:c>
      <x:c r="C130" s="90" t="str">
        <x:f>'全銘柄'!D342</x:f>
        <x:v>Synchro Food Co.,Ltd.</x:v>
      </x:c>
      <x:c r="D130" s="90" t="str">
        <x:f>'全銘柄'!F342</x:f>
        <x:v>Information &amp; Communication</x:v>
      </x:c>
      <x:c r="E130" s="90" t="b">
        <x:f>'全銘柄'!X342</x:f>
        <x:v>0</x:v>
      </x:c>
      <x:c r="F130" s="91" t="n">
        <x:f>'全銘柄'!P342</x:f>
        <x:v>0.3502980974928973</x:v>
      </x:c>
      <x:c r="G130" s="91" t="n">
        <x:f>'全銘柄'!L342</x:f>
        <x:v>0.6475728155339806</x:v>
      </x:c>
      <x:c r="H130" s="91" t="n">
        <x:f>'全銘柄'!M342</x:f>
        <x:v>0.49627081739720125</x:v>
      </x:c>
      <x:c r="I130" s="91" t="n">
        <x:f>'全銘柄'!N342</x:f>
        <x:v>0.22948265718018268</x:v>
      </x:c>
      <x:c r="J130" s="91" t="n">
        <x:f>'全銘柄'!O342</x:f>
        <x:v>0.09683523310021691</x:v>
      </x:c>
      <x:c r="K130" s="97" t="n">
        <x:f>'全銘柄'!K342</x:f>
        <x:v>3951.497</x:v>
      </x:c>
      <x:c r="L130" s="90" t="str">
        <x:f>'全銘柄'!AH342</x:f>
        <x:v>S100W7DR</x:v>
      </x:c>
    </x:row>
    <x:row r="131">
      <x:c r="A131" s="90" t="n">
        <x:f>'全銘柄'!A66</x:f>
        <x:v>65</x:v>
      </x:c>
      <x:c r="B131" s="90" t="str">
        <x:f>'全銘柄'!B66</x:f>
        <x:v>2970</x:v>
      </x:c>
      <x:c r="C131" s="90" t="str">
        <x:f>'全銘柄'!D66</x:f>
        <x:v>GLC GROUP,INC.</x:v>
      </x:c>
      <x:c r="D131" s="90" t="str">
        <x:f>'全銘柄'!F66</x:f>
        <x:v>Real Estate</x:v>
      </x:c>
      <x:c r="E131" s="90" t="b">
        <x:f>'全銘柄'!X66</x:f>
        <x:v>0</x:v>
      </x:c>
      <x:c r="F131" s="91" t="n">
        <x:f>'全銘柄'!P66</x:f>
        <x:v>0.349436854829166</x:v>
      </x:c>
      <x:c r="G131" s="91" t="n">
        <x:f>'全銘柄'!L66</x:f>
        <x:v>0.09079837618403253</x:v>
      </x:c>
      <x:c r="H131" s="91" t="n">
        <x:f>'全銘柄'!M66</x:f>
        <x:v>0.41855849150229507</x:v>
      </x:c>
      <x:c r="I131" s="91" t="n">
        <x:f>'全銘柄'!N66</x:f>
        <x:v>0.49768255356362046</x:v>
      </x:c>
      <x:c r="J131" s="91" t="n">
        <x:f>'全銘柄'!O66</x:f>
        <x:v>0.43086535092841305</x:v>
      </x:c>
      <x:c r="K131" s="97" t="n">
        <x:f>'全銘柄'!K66</x:f>
        <x:v>24505</x:v>
      </x:c>
      <x:c r="L131" s="90" t="str">
        <x:f>'全銘柄'!AH66</x:f>
        <x:v>S100XTGG</x:v>
      </x:c>
    </x:row>
    <x:row r="132">
      <x:c r="A132" s="90" t="n">
        <x:f>'全銘柄'!A343</x:f>
        <x:v>342</x:v>
      </x:c>
      <x:c r="B132" s="90" t="str">
        <x:f>'全銘柄'!B343</x:f>
        <x:v>3521</x:v>
      </x:c>
      <x:c r="C132" s="90" t="str">
        <x:f>'全銘柄'!D343</x:f>
        <x:v>THERMAE-YU HOLDINGS CO.,LTD.</x:v>
      </x:c>
      <x:c r="D132" s="90" t="str">
        <x:f>'全銘柄'!F343</x:f>
        <x:v>Services</x:v>
      </x:c>
      <x:c r="E132" s="90" t="b">
        <x:f>'全銘柄'!X343</x:f>
        <x:v>0</x:v>
      </x:c>
      <x:c r="F132" s="91" t="n">
        <x:f>'全銘柄'!P343</x:f>
        <x:v>0.34841547875849277</x:v>
      </x:c>
      <x:c r="G132" s="91" t="n">
        <x:f>'全銘柄'!L343</x:f>
        <x:v>0.254325389472841</x:v>
      </x:c>
      <x:c r="H132" s="91" t="n">
        <x:f>'全銘柄'!M343</x:f>
        <x:v>0.8731049717875012</x:v>
      </x:c>
      <x:c r="I132" s="91" t="n">
        <x:f>'全銘柄'!N343</x:f>
        <x:v>0.34475810748789004</x:v>
      </x:c>
      <x:c r="J132" s="91" t="n">
        <x:f>'全銘柄'!O343</x:f>
        <x:v>0.04635346278652275</x:v>
      </x:c>
      <x:c r="K132" s="97" t="n">
        <x:f>'全銘柄'!K343</x:f>
        <x:v>1980.519</x:v>
      </x:c>
      <x:c r="L132" s="90" t="str">
        <x:f>'全銘柄'!AH343</x:f>
        <x:v>S100W8KD</x:v>
      </x:c>
    </x:row>
    <x:row r="133">
      <x:c r="A133" s="90" t="n">
        <x:f>'全銘柄'!A344</x:f>
        <x:v>343</x:v>
      </x:c>
      <x:c r="B133" s="90" t="str">
        <x:f>'全銘柄'!B344</x:f>
        <x:v>6417</x:v>
      </x:c>
      <x:c r="C133" s="90" t="str">
        <x:f>'全銘柄'!D344</x:f>
        <x:v>SANKYO CO.,LTD.</x:v>
      </x:c>
      <x:c r="D133" s="90" t="str">
        <x:f>'全銘柄'!F344</x:f>
        <x:v>Machinery</x:v>
      </x:c>
      <x:c r="E133" s="90" t="b">
        <x:f>'全銘柄'!X344</x:f>
        <x:v>0</x:v>
      </x:c>
      <x:c r="F133" s="91" t="n">
        <x:f>'全銘柄'!P344</x:f>
        <x:v>0.3478011566295549</x:v>
      </x:c>
      <x:c r="G133" s="91" t="n">
        <x:f>'全銘柄'!L344</x:f>
        <x:v>0.45980491665089707</x:v>
      </x:c>
      <x:c r="H133" s="91" t="n">
        <x:f>'全銘柄'!M344</x:f>
        <x:v>0.8536596862957682</x:v>
      </x:c>
      <x:c r="I133" s="91" t="n">
        <x:f>'全銘柄'!N344</x:f>
        <x:v>0.26576009561590896</x:v>
      </x:c>
      <x:c r="J133" s="91" t="n">
        <x:f>'全銘柄'!O344</x:f>
        <x:v>-0.03655467882812069</x:v>
      </x:c>
      <x:c r="K133" s="97" t="n">
        <x:f>'全銘柄'!K344</x:f>
        <x:v>191821</x:v>
      </x:c>
      <x:c r="L133" s="90" t="str">
        <x:f>'全銘柄'!AH344</x:f>
        <x:v>S100W45V</x:v>
      </x:c>
    </x:row>
    <x:row r="134">
      <x:c r="A134" s="90" t="n">
        <x:f>'全銘柄'!A345</x:f>
        <x:v>344</x:v>
      </x:c>
      <x:c r="B134" s="90" t="str">
        <x:f>'全銘柄'!B345</x:f>
        <x:v>4056</x:v>
      </x:c>
      <x:c r="C134" s="90" t="str">
        <x:f>'全銘柄'!D345</x:f>
        <x:v>Neural Group Inc.</x:v>
      </x:c>
      <x:c r="D134" s="90" t="str">
        <x:f>'全銘柄'!F345</x:f>
        <x:v>Information &amp; Communication</x:v>
      </x:c>
      <x:c r="E134" s="90" t="b">
        <x:f>'全銘柄'!X345</x:f>
        <x:v>0</x:v>
      </x:c>
      <x:c r="F134" s="91" t="n">
        <x:f>'全銘柄'!P345</x:f>
        <x:v>0.3443006060238496</x:v>
      </x:c>
      <x:c r="G134" s="91" t="n">
        <x:f>'全銘柄'!L345</x:f>
        <x:v>1.849715794913016</x:v>
      </x:c>
      <x:c r="H134" s="91" t="n">
        <x:f>'全銘柄'!M345</x:f>
        <x:v>0.10401275834626422</x:v>
      </x:c>
      <x:c r="I134" s="91" t="n">
        <x:f>'全銘柄'!N345</x:f>
        <x:v>0.12164865996742158</x:v>
      </x:c>
      <x:c r="J134" s="91" t="n">
        <x:f>'全銘柄'!O345</x:f>
        <x:v>-0.07454971388208398</x:v>
      </x:c>
      <x:c r="K134" s="97" t="n">
        <x:f>'全銘柄'!K345</x:f>
        <x:v>3299.035</x:v>
      </x:c>
      <x:c r="L134" s="90" t="str">
        <x:f>'全銘柄'!AH345</x:f>
        <x:v>S100XV3Y</x:v>
      </x:c>
    </x:row>
    <x:row r="135">
      <x:c r="A135" s="90" t="n">
        <x:f>'全銘柄'!A346</x:f>
        <x:v>345</x:v>
      </x:c>
      <x:c r="B135" s="90" t="str">
        <x:f>'全銘柄'!B346</x:f>
        <x:v>5858</x:v>
      </x:c>
      <x:c r="C135" s="90" t="str">
        <x:f>'全銘柄'!D346</x:f>
        <x:v>STG CO.,LTD.</x:v>
      </x:c>
      <x:c r="D135" s="90" t="str">
        <x:f>'全銘柄'!F346</x:f>
        <x:v>Nonferrous Metals</x:v>
      </x:c>
      <x:c r="E135" s="90" t="b">
        <x:f>'全銘柄'!X346</x:f>
        <x:v>0</x:v>
      </x:c>
      <x:c r="F135" s="91" t="n">
        <x:f>'全銘柄'!P346</x:f>
        <x:v>0.34212685509442475</x:v>
      </x:c>
      <x:c r="G135" s="91" t="n">
        <x:f>'全銘柄'!L346</x:f>
        <x:v>0.7679202497572561</x:v>
      </x:c>
      <x:c r="H135" s="91" t="n">
        <x:f>'全銘柄'!M346</x:f>
        <x:v>0.33791472740690986</x:v>
      </x:c>
      <x:c r="I135" s="91" t="n">
        <x:f>'全銘柄'!N346</x:f>
        <x:v>0.11918994793242121</x:v>
      </x:c>
      <x:c r="J135" s="91" t="n">
        <x:f>'全銘柄'!O346</x:f>
        <x:v>0.2256863798637112</x:v>
      </x:c>
      <x:c r="K135" s="97" t="n">
        <x:f>'全銘柄'!K346</x:f>
        <x:v>6426.069</x:v>
      </x:c>
      <x:c r="L135" s="90" t="str">
        <x:f>'全銘柄'!AH346</x:f>
        <x:v>S100W53F</x:v>
      </x:c>
    </x:row>
    <x:row r="136">
      <x:c r="A136" s="90" t="n">
        <x:f>'全銘柄'!A347</x:f>
        <x:v>346</x:v>
      </x:c>
      <x:c r="B136" s="90" t="str">
        <x:f>'全銘柄'!B347</x:f>
        <x:v>7071</x:v>
      </x:c>
      <x:c r="C136" s="90" t="str">
        <x:f>'全銘柄'!D347</x:f>
        <x:v>Amvis Holdings,Inc.</x:v>
      </x:c>
      <x:c r="D136" s="90" t="str">
        <x:f>'全銘柄'!F347</x:f>
        <x:v>Services</x:v>
      </x:c>
      <x:c r="E136" s="90" t="b">
        <x:f>'全銘柄'!X347</x:f>
        <x:v>0</x:v>
      </x:c>
      <x:c r="F136" s="91" t="n">
        <x:f>'全銘柄'!P347</x:f>
        <x:v>0.33819690003953173</x:v>
      </x:c>
      <x:c r="G136" s="91" t="n">
        <x:f>'全銘柄'!L347</x:f>
        <x:v>0.5046302334681101</x:v>
      </x:c>
      <x:c r="H136" s="91" t="n">
        <x:f>'全銘柄'!M347</x:f>
        <x:v>0.38631241331484056</x:v>
      </x:c>
      <x:c r="I136" s="91" t="n">
        <x:f>'全銘柄'!N347</x:f>
        <x:v>0.3279662341722682</x:v>
      </x:c>
      <x:c r="J136" s="91" t="n">
        <x:f>'全銘柄'!O347</x:f>
        <x:v>0.15771630370806355</x:v>
      </x:c>
      <x:c r="K136" s="97" t="n">
        <x:f>'全銘柄'!K347</x:f>
        <x:v>49174</x:v>
      </x:c>
      <x:c r="L136" s="90" t="str">
        <x:f>'全銘柄'!AH347</x:f>
        <x:v>S100XD1A</x:v>
      </x:c>
    </x:row>
    <x:row r="137">
      <x:c r="A137" s="90" t="n">
        <x:f>'全銘柄'!A348</x:f>
        <x:v>347</x:v>
      </x:c>
      <x:c r="B137" s="90" t="str">
        <x:f>'全銘柄'!B348</x:f>
        <x:v>6777</x:v>
      </x:c>
      <x:c r="C137" s="90" t="str">
        <x:f>'全銘柄'!D348</x:f>
        <x:v>santec Holdings Corporation</x:v>
      </x:c>
      <x:c r="D137" s="90" t="str">
        <x:f>'全銘柄'!F348</x:f>
        <x:v>Electric Appliances</x:v>
      </x:c>
      <x:c r="E137" s="90" t="b">
        <x:f>'全銘柄'!X348</x:f>
        <x:v>0</x:v>
      </x:c>
      <x:c r="F137" s="91" t="n">
        <x:f>'全銘柄'!P348</x:f>
        <x:v>0.3374096669770479</x:v>
      </x:c>
      <x:c r="G137" s="91" t="n">
        <x:f>'全銘柄'!L348</x:f>
        <x:v>0.18382259143945467</x:v>
      </x:c>
      <x:c r="H137" s="91" t="n">
        <x:f>'全銘柄'!M348</x:f>
        <x:v>0.7148950687362008</x:v>
      </x:c>
      <x:c r="I137" s="91" t="n">
        <x:f>'全銘柄'!N348</x:f>
        <x:v>0.2375491680861488</x:v>
      </x:c>
      <x:c r="J137" s="91" t="n">
        <x:f>'全銘柄'!O348</x:f>
        <x:v>0.2734186158120002</x:v>
      </x:c>
      <x:c r="K137" s="97" t="n">
        <x:f>'全銘柄'!K348</x:f>
        <x:v>24026.716</x:v>
      </x:c>
      <x:c r="L137" s="90" t="str">
        <x:f>'全銘柄'!AH348</x:f>
        <x:v>S100VZX9</x:v>
      </x:c>
    </x:row>
    <x:row r="138">
      <x:c r="A138" s="90" t="n">
        <x:f>'全銘柄'!A1533</x:f>
        <x:v>1532</x:v>
      </x:c>
      <x:c r="B138" s="90" t="str">
        <x:f>'全銘柄'!B1533</x:f>
        <x:v>9204</x:v>
      </x:c>
      <x:c r="C138" s="90" t="str">
        <x:f>'全銘柄'!D1533</x:f>
        <x:v>Skymark Airlines Inc.</x:v>
      </x:c>
      <x:c r="D138" s="90" t="str">
        <x:f>'全銘柄'!F1533</x:f>
        <x:v>Air Transportation</x:v>
      </x:c>
      <x:c r="E138" s="90" t="b">
        <x:f>'全銘柄'!X1533</x:f>
        <x:v>0</x:v>
      </x:c>
      <x:c r="F138" s="91" t="n">
        <x:f>'全銘柄'!P1533</x:f>
        <x:v>0.33713753359657916</x:v>
      </x:c>
      <x:c r="G138" s="91" t="n">
        <x:f>'全銘柄'!L1533</x:f>
        <x:v>0.3840711601690934</x:v>
      </x:c>
      <x:c r="H138" s="91" t="n">
        <x:f>'全銘柄'!M1533</x:f>
        <x:v>0.7956815916177062</x:v>
      </x:c>
      <x:c r="I138" s="91" t="n">
        <x:f>'全銘柄'!N1533</x:f>
        <x:v>0.2293145604233353</x:v>
      </x:c>
      <x:c r="J138" s="91" t="n">
        <x:f>'全銘柄'!O1533</x:f>
        <x:v>0.046293538313715965</x:v>
      </x:c>
      <x:c r="K138" s="97" t="n">
        <x:f>'全銘柄'!K1533</x:f>
        <x:v>108893</x:v>
      </x:c>
      <x:c r="L138" s="90" t="str">
        <x:f>'全銘柄'!AH1533</x:f>
        <x:v>S100W68U</x:v>
      </x:c>
    </x:row>
    <x:row r="139">
      <x:c r="A139" s="90" t="n">
        <x:f>'全銘柄'!A67</x:f>
        <x:v>66</x:v>
      </x:c>
      <x:c r="B139" s="90" t="str">
        <x:f>'全銘柄'!B67</x:f>
        <x:v>9219</x:v>
      </x:c>
      <x:c r="C139" s="90" t="str">
        <x:f>'全銘柄'!D67</x:f>
        <x:v>GiXo Ltd.</x:v>
      </x:c>
      <x:c r="D139" s="90" t="str">
        <x:f>'全銘柄'!F67</x:f>
        <x:v>Services</x:v>
      </x:c>
      <x:c r="E139" s="90" t="b">
        <x:f>'全銘柄'!X67</x:f>
        <x:v>0</x:v>
      </x:c>
      <x:c r="F139" s="91" t="n">
        <x:f>'全銘柄'!P67</x:f>
        <x:v>0.33701308457831813</x:v>
      </x:c>
      <x:c r="G139" s="91" t="n">
        <x:f>'全銘柄'!L67</x:f>
        <x:v>0.46375272576234816</x:v>
      </x:c>
      <x:c r="H139" s="91" t="n">
        <x:f>'全銘柄'!M67</x:f>
        <x:v>0.5947880881395946</x:v>
      </x:c>
      <x:c r="I139" s="91" t="n">
        <x:f>'全銘柄'!N67</x:f>
        <x:v>0.21833433072706154</x:v>
      </x:c>
      <x:c r="J139" s="91" t="n">
        <x:f>'全銘柄'!O67</x:f>
        <x:v>0.12358374558097474</x:v>
      </x:c>
      <x:c r="K139" s="97" t="n">
        <x:f>'全銘柄'!K67</x:f>
        <x:v>2308.05</x:v>
      </x:c>
      <x:c r="L139" s="90" t="str">
        <x:f>'全銘柄'!AH67</x:f>
        <x:v>S100WQMM</x:v>
      </x:c>
    </x:row>
    <x:row r="140">
      <x:c r="A140" s="90" t="n">
        <x:f>'全銘柄'!A349</x:f>
        <x:v>348</x:v>
      </x:c>
      <x:c r="B140" s="90" t="str">
        <x:f>'全銘柄'!B349</x:f>
        <x:v>5587</x:v>
      </x:c>
      <x:c r="C140" s="90" t="str">
        <x:f>'全銘柄'!D349</x:f>
        <x:v>Inbound Platform Corp.</x:v>
      </x:c>
      <x:c r="D140" s="90" t="str">
        <x:f>'全銘柄'!F349</x:f>
        <x:v>Information &amp; Communication</x:v>
      </x:c>
      <x:c r="E140" s="90" t="b">
        <x:f>'全銘柄'!X349</x:f>
        <x:v>0</x:v>
      </x:c>
      <x:c r="F140" s="91" t="n">
        <x:f>'全銘柄'!P349</x:f>
        <x:v>0.3355302669385527</x:v>
      </x:c>
      <x:c r="G140" s="91" t="n">
        <x:f>'全銘柄'!L349</x:f>
        <x:v>0.2048568680786773</x:v>
      </x:c>
      <x:c r="H140" s="91" t="n">
        <x:f>'全銘柄'!M349</x:f>
        <x:v>0.8240942463270644</x:v>
      </x:c>
      <x:c r="I140" s="91" t="n">
        <x:f>'全銘柄'!N349</x:f>
        <x:v>0.12343569776689178</x:v>
      </x:c>
      <x:c r="J140" s="91" t="n">
        <x:f>'全銘柄'!O349</x:f>
        <x:v>0.28849871127118143</x:v>
      </x:c>
      <x:c r="K140" s="97" t="n">
        <x:f>'全銘柄'!K349</x:f>
        <x:v>3006.963</x:v>
      </x:c>
      <x:c r="L140" s="90" t="str">
        <x:f>'全銘柄'!AH349</x:f>
        <x:v>S100XBLH</x:v>
      </x:c>
    </x:row>
    <x:row r="141">
      <x:c r="A141" s="90" t="n">
        <x:f>'全銘柄'!A350</x:f>
        <x:v>349</x:v>
      </x:c>
      <x:c r="B141" s="90" t="str">
        <x:f>'全銘柄'!B350</x:f>
        <x:v>6254</x:v>
      </x:c>
      <x:c r="C141" s="90" t="str">
        <x:f>'全銘柄'!D350</x:f>
        <x:v>Nomura Micro Science Co.,Ltd.</x:v>
      </x:c>
      <x:c r="D141" s="90" t="str">
        <x:f>'全銘柄'!F350</x:f>
        <x:v>Machinery</x:v>
      </x:c>
      <x:c r="E141" s="90" t="b">
        <x:f>'全銘柄'!X350</x:f>
        <x:v>0</x:v>
      </x:c>
      <x:c r="F141" s="91" t="n">
        <x:f>'全銘柄'!P350</x:f>
        <x:v>0.334730499517667</x:v>
      </x:c>
      <x:c r="G141" s="91" t="n">
        <x:f>'全銘柄'!L350</x:f>
        <x:v>0.05071717469443371</x:v>
      </x:c>
      <x:c r="H141" s="91" t="n">
        <x:f>'全銘柄'!M350</x:f>
        <x:v>0.5546660091381295</x:v>
      </x:c>
      <x:c r="I141" s="91" t="n">
        <x:f>'全銘柄'!N350</x:f>
        <x:v>0.4723311320259964</x:v>
      </x:c>
      <x:c r="J141" s="91" t="n">
        <x:f>'全銘柄'!O350</x:f>
        <x:v>0.31961094300381676</x:v>
      </x:c>
      <x:c r="K141" s="97" t="n">
        <x:f>'全銘柄'!K350</x:f>
        <x:v>96359.952</x:v>
      </x:c>
      <x:c r="L141" s="90" t="str">
        <x:f>'全銘柄'!AH350</x:f>
        <x:v>S100W3YM</x:v>
      </x:c>
    </x:row>
    <x:row r="142">
      <x:c r="A142" s="90" t="n">
        <x:f>'全銘柄'!A351</x:f>
        <x:v>350</x:v>
      </x:c>
      <x:c r="B142" s="90" t="str">
        <x:f>'全銘柄'!B351</x:f>
        <x:v>2986</x:v>
      </x:c>
      <x:c r="C142" s="90" t="str">
        <x:f>'全銘柄'!D351</x:f>
        <x:v>LA Holdings Co.,Ltd.</x:v>
      </x:c>
      <x:c r="D142" s="90" t="str">
        <x:f>'全銘柄'!F351</x:f>
        <x:v>Real Estate</x:v>
      </x:c>
      <x:c r="E142" s="90" t="b">
        <x:f>'全銘柄'!X351</x:f>
        <x:v>0</x:v>
      </x:c>
      <x:c r="F142" s="91" t="n">
        <x:f>'全銘柄'!P351</x:f>
        <x:v>0.3344559100879514</x:v>
      </x:c>
      <x:c r="G142" s="91" t="n">
        <x:f>'全銘柄'!L351</x:f>
        <x:v>0.243617614748306</x:v>
      </x:c>
      <x:c r="H142" s="91" t="n">
        <x:f>'全銘柄'!M351</x:f>
        <x:v>0.7256960294104433</x:v>
      </x:c>
      <x:c r="I142" s="91" t="n">
        <x:f>'全銘柄'!N351</x:f>
        <x:v>0.4193098669190152</x:v>
      </x:c>
      <x:c r="J142" s="91" t="n">
        <x:f>'全銘柄'!O351</x:f>
        <x:v>0.041090614081059185</x:v>
      </x:c>
      <x:c r="K142" s="97" t="n">
        <x:f>'全銘柄'!K351</x:f>
        <x:v>46544.34</x:v>
      </x:c>
      <x:c r="L142" s="90" t="str">
        <x:f>'全銘柄'!AH351</x:f>
        <x:v>S100XUF0</x:v>
      </x:c>
    </x:row>
    <x:row r="143">
      <x:c r="A143" s="90" t="n">
        <x:f>'全銘柄'!A1534</x:f>
        <x:v>1533</x:v>
      </x:c>
      <x:c r="B143" s="90" t="str">
        <x:f>'全銘柄'!B1534</x:f>
        <x:v>7094</x:v>
      </x:c>
      <x:c r="C143" s="90" t="str">
        <x:f>'全銘柄'!D1534</x:f>
        <x:v>NexTone Inc.</x:v>
      </x:c>
      <x:c r="D143" s="90" t="str">
        <x:f>'全銘柄'!F1534</x:f>
        <x:v>Services</x:v>
      </x:c>
      <x:c r="E143" s="90" t="b">
        <x:f>'全銘柄'!X1534</x:f>
        <x:v>0</x:v>
      </x:c>
      <x:c r="F143" s="91" t="n">
        <x:f>'全銘柄'!P1534</x:f>
        <x:v>0.33442521390314006</x:v>
      </x:c>
      <x:c r="G143" s="91" t="n">
        <x:f>'全銘柄'!L1534</x:f>
        <x:v>0.2232930414897092</x:v>
      </x:c>
      <x:c r="H143" s="91" t="n">
        <x:f>'全銘柄'!M1534</x:f>
        <x:v>0.176926158365603</x:v>
      </x:c>
      <x:c r="I143" s="91" t="n">
        <x:f>'全銘柄'!N1534</x:f>
        <x:v>0.5240526435216701</x:v>
      </x:c>
      <x:c r="J143" s="91" t="n">
        <x:f>'全銘柄'!O1534</x:f>
        <x:v>0.44509789324797144</x:v>
      </x:c>
      <x:c r="K143" s="97" t="n">
        <x:f>'全銘柄'!K1534</x:f>
        <x:v>19412</x:v>
      </x:c>
      <x:c r="L143" s="90" t="str">
        <x:f>'全銘柄'!AH1534</x:f>
        <x:v>S100W378</x:v>
      </x:c>
    </x:row>
    <x:row r="144">
      <x:c r="A144" s="90" t="n">
        <x:f>'全銘柄'!A352</x:f>
        <x:v>351</x:v>
      </x:c>
      <x:c r="B144" s="90" t="str">
        <x:f>'全銘柄'!B352</x:f>
        <x:v>6547</x:v>
      </x:c>
      <x:c r="C144" s="90" t="str">
        <x:f>'全銘柄'!D352</x:f>
        <x:v>GREENS CO.,LTD.</x:v>
      </x:c>
      <x:c r="D144" s="90" t="str">
        <x:f>'全銘柄'!F352</x:f>
        <x:v>Services</x:v>
      </x:c>
      <x:c r="E144" s="90" t="b">
        <x:f>'全銘柄'!X352</x:f>
        <x:v>0</x:v>
      </x:c>
      <x:c r="F144" s="91" t="n">
        <x:f>'全銘柄'!P352</x:f>
        <x:v>0.333269430435716</x:v>
      </x:c>
      <x:c r="G144" s="91" t="n">
        <x:f>'全銘柄'!L352</x:f>
        <x:v>0.619056711857934</x:v>
      </x:c>
      <x:c r="H144" s="91" t="n">
        <x:f>'全銘柄'!M352</x:f>
        <x:v>0.4325195581239927</x:v>
      </x:c>
      <x:c r="I144" s="91" t="n">
        <x:f>'全銘柄'!N352</x:f>
        <x:v>0.12431735228738439</x:v>
      </x:c>
      <x:c r="J144" s="91" t="n">
        <x:f>'全銘柄'!O352</x:f>
        <x:v>0.21176987478337272</x:v>
      </x:c>
      <x:c r="K144" s="97" t="n">
        <x:f>'全銘柄'!K352</x:f>
        <x:v>49645</x:v>
      </x:c>
      <x:c r="L144" s="90" t="str">
        <x:f>'全銘柄'!AH352</x:f>
        <x:v>S100WQPA</x:v>
      </x:c>
    </x:row>
    <x:row r="145">
      <x:c r="A145" s="90" t="n">
        <x:f>'全銘柄'!A353</x:f>
        <x:v>352</x:v>
      </x:c>
      <x:c r="B145" s="90" t="str">
        <x:f>'全銘柄'!B353</x:f>
        <x:v>6030</x:v>
      </x:c>
      <x:c r="C145" s="90" t="str">
        <x:f>'全銘柄'!D353</x:f>
        <x:v>Adventure,Inc.</x:v>
      </x:c>
      <x:c r="D145" s="90" t="str">
        <x:f>'全銘柄'!F353</x:f>
        <x:v>Services</x:v>
      </x:c>
      <x:c r="E145" s="90" t="b">
        <x:f>'全銘柄'!X353</x:f>
        <x:v>0</x:v>
      </x:c>
      <x:c r="F145" s="91" t="n">
        <x:f>'全銘柄'!P353</x:f>
        <x:v>0.33299299530317383</x:v>
      </x:c>
      <x:c r="G145" s="91" t="n">
        <x:f>'全銘柄'!L353</x:f>
        <x:v>0.4668462516996321</x:v>
      </x:c>
      <x:c r="H145" s="91" t="n">
        <x:f>'全銘柄'!M353</x:f>
        <x:v>0.6991472082561929</x:v>
      </x:c>
      <x:c r="I145" s="91" t="n">
        <x:f>'全銘柄'!N353</x:f>
        <x:v>0.11803575801079047</x:v>
      </x:c>
      <x:c r="J145" s="91" t="n">
        <x:f>'全銘柄'!O353</x:f>
        <x:v>0.13302677663288565</x:v>
      </x:c>
      <x:c r="K145" s="97" t="n">
        <x:f>'全銘柄'!K353</x:f>
        <x:v>25370.424</x:v>
      </x:c>
      <x:c r="L145" s="90" t="str">
        <x:f>'全銘柄'!AH353</x:f>
        <x:v>S100WXVU</x:v>
      </x:c>
    </x:row>
    <x:row r="146">
      <x:c r="A146" s="90" t="n">
        <x:f>'全銘柄'!A354</x:f>
        <x:v>353</x:v>
      </x:c>
      <x:c r="B146" s="90" t="str">
        <x:f>'全銘柄'!B354</x:f>
        <x:v>7189</x:v>
      </x:c>
      <x:c r="C146" s="90" t="str">
        <x:f>'全銘柄'!D354</x:f>
        <x:v>Nishi-Nippon Financial Holdings,Inc.</x:v>
      </x:c>
      <x:c r="D146" s="90" t="str">
        <x:f>'全銘柄'!F354</x:f>
        <x:v>Banks</x:v>
      </x:c>
      <x:c r="E146" s="90" t="b">
        <x:f>'全銘柄'!X354</x:f>
        <x:v>0</x:v>
      </x:c>
      <x:c r="F146" s="91" t="n">
        <x:f>'全銘柄'!P354</x:f>
        <x:v>0.3329627246285345</x:v>
      </x:c>
      <x:c r="G146" s="91" t="n">
        <x:f>'全銘柄'!L354</x:f>
        <x:v>0.31332590351854805</x:v>
      </x:c>
      <x:c r="H146" s="91" t="n">
        <x:f>'全銘柄'!M354</x:f>
        <x:v>0.24899987877318464</x:v>
      </x:c>
      <x:c r="I146" s="91" t="n">
        <x:f>'全銘柄'!N354</x:f>
        <x:v>0.09152673978452874</x:v>
      </x:c>
      <x:c r="J146" s="91" t="n">
        <x:f>'全銘柄'!O354</x:f>
        <x:v>0.7632046950026676</x:v>
      </x:c>
      <x:c r="K146" s="97" t="n">
        <x:f>'全銘柄'!K354</x:f>
        <x:v>19829</x:v>
      </x:c>
      <x:c r="L146" s="90" t="str">
        <x:f>'全銘柄'!AH354</x:f>
        <x:v>S100W4TT</x:v>
      </x:c>
    </x:row>
    <x:row r="147">
      <x:c r="A147" s="90" t="n">
        <x:f>'全銘柄'!A1500</x:f>
        <x:v>1499</x:v>
      </x:c>
      <x:c r="B147" s="90" t="str">
        <x:f>'全銘柄'!B1500</x:f>
        <x:v>9603</x:v>
      </x:c>
      <x:c r="C147" s="90" t="str">
        <x:f>'全銘柄'!D1500</x:f>
        <x:v>H.I.S.Co.,Ltd.</x:v>
      </x:c>
      <x:c r="D147" s="90" t="str">
        <x:f>'全銘柄'!F1500</x:f>
        <x:v>Services</x:v>
      </x:c>
      <x:c r="E147" s="90" t="b">
        <x:f>'全銘柄'!X1500</x:f>
        <x:v>0</x:v>
      </x:c>
      <x:c r="F147" s="91" t="n">
        <x:f>'全銘柄'!P1500</x:f>
        <x:v>0.33189456769297854</x:v>
      </x:c>
      <x:c r="G147" s="91" t="n">
        <x:f>'全銘柄'!L1500</x:f>
        <x:v>0.20383927667757495</x:v>
      </x:c>
      <x:c r="H147" s="91" t="n">
        <x:f>'全銘柄'!M1500</x:f>
        <x:v>0.7669828770002522</x:v>
      </x:c>
      <x:c r="I147" s="91" t="n">
        <x:f>'全銘柄'!N1500</x:f>
        <x:v>0.3613290775361313</x:v>
      </x:c>
      <x:c r="J147" s="91" t="n">
        <x:f>'全銘柄'!O1500</x:f>
        <x:v>0.08671439472933051</x:v>
      </x:c>
      <x:c r="K147" s="97" t="n">
        <x:f>'全銘柄'!K1500</x:f>
        <x:v>373106</x:v>
      </x:c>
      <x:c r="L147" s="90" t="str">
        <x:f>'全銘柄'!AH1500</x:f>
        <x:v>S100XHDP</x:v>
      </x:c>
    </x:row>
    <x:row r="148">
      <x:c r="A148" s="90" t="n">
        <x:f>'全銘柄'!A355</x:f>
        <x:v>354</x:v>
      </x:c>
      <x:c r="B148" s="90" t="str">
        <x:f>'全銘柄'!B355</x:f>
        <x:v>7173</x:v>
      </x:c>
      <x:c r="C148" s="90" t="str">
        <x:f>'全銘柄'!D355</x:f>
        <x:v>Tokyo Kiraboshi Financial Group,Inc.</x:v>
      </x:c>
      <x:c r="D148" s="90" t="str">
        <x:f>'全銘柄'!F355</x:f>
        <x:v>Banks</x:v>
      </x:c>
      <x:c r="E148" s="90" t="b">
        <x:f>'全銘柄'!X355</x:f>
        <x:v>0</x:v>
      </x:c>
      <x:c r="F148" s="91" t="n">
        <x:f>'全銘柄'!P355</x:f>
        <x:v>0.3318229348931565</x:v>
      </x:c>
      <x:c r="G148" s="91" t="n">
        <x:f>'全銘柄'!L355</x:f>
        <x:v>-0.10226104830421379</x:v>
      </x:c>
      <x:c r="H148" s="91" t="n">
        <x:f>'全銘柄'!M355</x:f>
        <x:v>0.49141385231825985</x:v>
      </x:c>
      <x:c r="I148" s="91" t="n">
        <x:f>'全銘柄'!N355</x:f>
        <x:v>0.282671272308578</x:v>
      </x:c>
      <x:c r="J148" s="91" t="n">
        <x:f>'全銘柄'!O355</x:f>
        <x:v>0.8319868342309995</x:v>
      </x:c>
      <x:c r="K148" s="97" t="n">
        <x:f>'全銘柄'!K355</x:f>
        <x:v>12245</x:v>
      </x:c>
      <x:c r="L148" s="90" t="str">
        <x:f>'全銘柄'!AH355</x:f>
        <x:v>S100W1XA</x:v>
      </x:c>
    </x:row>
    <x:row r="149">
      <x:c r="A149" s="90" t="n">
        <x:f>'全銘柄'!A356</x:f>
        <x:v>355</x:v>
      </x:c>
      <x:c r="B149" s="90" t="str">
        <x:f>'全銘柄'!B356</x:f>
        <x:v>7033</x:v>
      </x:c>
      <x:c r="C149" s="90" t="str">
        <x:f>'全銘柄'!D356</x:f>
        <x:v>Management Solutions Co.,Ltd.</x:v>
      </x:c>
      <x:c r="D149" s="90" t="str">
        <x:f>'全銘柄'!F356</x:f>
        <x:v>Services</x:v>
      </x:c>
      <x:c r="E149" s="90" t="b">
        <x:f>'全銘柄'!X356</x:f>
        <x:v>0</x:v>
      </x:c>
      <x:c r="F149" s="91" t="n">
        <x:f>'全銘柄'!P356</x:f>
        <x:v>0.33057962698736465</x:v>
      </x:c>
      <x:c r="G149" s="91" t="n">
        <x:f>'全銘柄'!L356</x:f>
        <x:v>0.6306460947418642</x:v>
      </x:c>
      <x:c r="H149" s="91" t="n">
        <x:f>'全銘柄'!M356</x:f>
        <x:v>0.410932083496492</x:v>
      </x:c>
      <x:c r="I149" s="91" t="n">
        <x:f>'全銘柄'!N356</x:f>
        <x:v>0.374558745914664</x:v>
      </x:c>
      <x:c r="J149" s="91" t="n">
        <x:f>'全銘柄'!O356</x:f>
        <x:v>-0.00886149430349703</x:v>
      </x:c>
      <x:c r="K149" s="97" t="n">
        <x:f>'全銘柄'!K356</x:f>
        <x:v>23066.816</x:v>
      </x:c>
      <x:c r="L149" s="90" t="str">
        <x:f>'全銘柄'!AH356</x:f>
        <x:v>S100XT2O</x:v>
      </x:c>
    </x:row>
    <x:row r="150">
      <x:c r="A150" s="90" t="n">
        <x:f>'全銘柄'!A1535</x:f>
        <x:v>1534</x:v>
      </x:c>
      <x:c r="B150" s="90" t="str">
        <x:f>'全銘柄'!B1535</x:f>
        <x:v>9726</x:v>
      </x:c>
      <x:c r="C150" s="90" t="str">
        <x:f>'全銘柄'!D1535</x:f>
        <x:v>KNT-CT Holdings Co.,Ltd.</x:v>
      </x:c>
      <x:c r="D150" s="90" t="str">
        <x:f>'全銘柄'!F1535</x:f>
        <x:v>Services</x:v>
      </x:c>
      <x:c r="E150" s="90" t="b">
        <x:f>'全銘柄'!X1535</x:f>
        <x:v>0</x:v>
      </x:c>
      <x:c r="F150" s="91" t="n">
        <x:f>'全銘柄'!P1535</x:f>
        <x:v>0.32940799034695</x:v>
      </x:c>
      <x:c r="G150" s="91" t="n">
        <x:f>'全銘柄'!L1535</x:f>
        <x:v>0.5924290866888917</x:v>
      </x:c>
      <x:c r="H150" s="91" t="n">
        <x:f>'全銘柄'!M1535</x:f>
        <x:v>0.8016390748587066</x:v>
      </x:c>
      <x:c r="I150" s="91" t="n">
        <x:f>'全銘柄'!N1535</x:f>
        <x:v>0.012988197595101392</x:v>
      </x:c>
      <x:c r="J150" s="91" t="n">
        <x:f>'全銘柄'!O1535</x:f>
        <x:v>0.0747336812474797</x:v>
      </x:c>
      <x:c r="K150" s="97" t="n">
        <x:f>'全銘柄'!K1535</x:f>
        <x:v>274516</x:v>
      </x:c>
      <x:c r="L150" s="90" t="str">
        <x:f>'全銘柄'!AH1535</x:f>
        <x:v>S100VX0N</x:v>
      </x:c>
    </x:row>
    <x:row r="151">
      <x:c r="A151" s="90" t="n">
        <x:f>'全銘柄'!A357</x:f>
        <x:v>356</x:v>
      </x:c>
      <x:c r="B151" s="90" t="str">
        <x:f>'全銘柄'!B357</x:f>
        <x:v>2222</x:v>
      </x:c>
      <x:c r="C151" s="90" t="str">
        <x:f>'全銘柄'!D357</x:f>
        <x:v>Kotobuki Spirits Co.,Ltd.</x:v>
      </x:c>
      <x:c r="D151" s="90" t="str">
        <x:f>'全銘柄'!F357</x:f>
        <x:v>Foods</x:v>
      </x:c>
      <x:c r="E151" s="90" t="b">
        <x:f>'全銘柄'!X357</x:f>
        <x:v>0</x:v>
      </x:c>
      <x:c r="F151" s="91" t="n">
        <x:f>'全銘柄'!P357</x:f>
        <x:v>0.32882386426978916</x:v>
      </x:c>
      <x:c r="G151" s="91" t="n">
        <x:f>'全銘柄'!L357</x:f>
        <x:v>0.38730391311842793</x:v>
      </x:c>
      <x:c r="H151" s="91" t="n">
        <x:f>'全銘柄'!M357</x:f>
        <x:v>0.558044173837408</x:v>
      </x:c>
      <x:c r="I151" s="91" t="n">
        <x:f>'全銘柄'!N357</x:f>
        <x:v>0.27674209949157613</x:v>
      </x:c>
      <x:c r="J151" s="91" t="n">
        <x:f>'全銘柄'!O357</x:f>
        <x:v>0.1298352463496526</x:v>
      </x:c>
      <x:c r="K151" s="97" t="n">
        <x:f>'全銘柄'!K357</x:f>
        <x:v>72349</x:v>
      </x:c>
      <x:c r="L151" s="90" t="str">
        <x:f>'全銘柄'!AH357</x:f>
        <x:v>S100W26M</x:v>
      </x:c>
    </x:row>
    <x:row r="152">
      <x:c r="A152" s="90" t="n">
        <x:f>'全銘柄'!A1536</x:f>
        <x:v>1535</x:v>
      </x:c>
      <x:c r="B152" s="90" t="str">
        <x:f>'全銘柄'!B1536</x:f>
        <x:v>9625</x:v>
      </x:c>
      <x:c r="C152" s="90" t="str">
        <x:f>'全銘柄'!D1536</x:f>
        <x:v>CERESPO CO.,LTD.</x:v>
      </x:c>
      <x:c r="D152" s="90" t="str">
        <x:f>'全銘柄'!F1536</x:f>
        <x:v>Services</x:v>
      </x:c>
      <x:c r="E152" s="90" t="b">
        <x:f>'全銘柄'!X1536</x:f>
        <x:v>0</x:v>
      </x:c>
      <x:c r="F152" s="91" t="n">
        <x:f>'全銘柄'!P1536</x:f>
        <x:v>0.32798732761949356</x:v>
      </x:c>
      <x:c r="G152" s="91" t="n">
        <x:f>'全銘柄'!L1536</x:f>
        <x:v>5.14679768183167</x:v>
      </x:c>
      <x:c r="H152" s="91" t="n">
        <x:f>'全銘柄'!M1536</x:f>
        <x:v>-0.2623337658674565</x:v>
      </x:c>
      <x:c r="I152" s="91" t="n">
        <x:f>'全銘柄'!N1536</x:f>
        <x:v>-0.550384187762541</x:v>
      </x:c>
      <x:c r="J152" s="91" t="n">
        <x:f>'全銘柄'!O1536</x:f>
        <x:v>0.5255460561233574</x:v>
      </x:c>
      <x:c r="K152" s="97" t="n">
        <x:f>'全銘柄'!K1536</x:f>
        <x:v>13667.39</x:v>
      </x:c>
      <x:c r="L152" s="90" t="str">
        <x:f>'全銘柄'!AH1536</x:f>
        <x:v>S100VZ9A</x:v>
      </x:c>
    </x:row>
    <x:row r="153">
      <x:c r="A153" s="90" t="n">
        <x:f>'全銘柄'!A68</x:f>
        <x:v>67</x:v>
      </x:c>
      <x:c r="B153" s="90" t="str">
        <x:f>'全銘柄'!B68</x:f>
        <x:v>4414</x:v>
      </x:c>
      <x:c r="C153" s="90" t="str">
        <x:f>'全銘柄'!D68</x:f>
        <x:v>FLECT Co.,Ltd.</x:v>
      </x:c>
      <x:c r="D153" s="90" t="str">
        <x:f>'全銘柄'!F68</x:f>
        <x:v>Information &amp; Communication</x:v>
      </x:c>
      <x:c r="E153" s="90" t="b">
        <x:f>'全銘柄'!X68</x:f>
        <x:v>0</x:v>
      </x:c>
      <x:c r="F153" s="91" t="n">
        <x:f>'全銘柄'!P68</x:f>
        <x:v>0.3275066791091681</x:v>
      </x:c>
      <x:c r="G153" s="91" t="n">
        <x:f>'全銘柄'!L68</x:f>
        <x:v>0.42304275328799323</x:v>
      </x:c>
      <x:c r="H153" s="91" t="n">
        <x:f>'全銘柄'!M68</x:f>
        <x:v>0.45667042696344184</x:v>
      </x:c>
      <x:c r="I153" s="91" t="n">
        <x:f>'全銘柄'!N68</x:f>
        <x:v>0.3058464457741745</x:v>
      </x:c>
      <x:c r="J153" s="91" t="n">
        <x:f>'全銘柄'!O68</x:f>
        <x:v>0.1472960453401122</x:v>
      </x:c>
      <x:c r="K153" s="97" t="n">
        <x:f>'全銘柄'!K68</x:f>
        <x:v>7949.168</x:v>
      </x:c>
      <x:c r="L153" s="90" t="str">
        <x:f>'全銘柄'!AH68</x:f>
        <x:v>S100W10D</x:v>
      </x:c>
    </x:row>
    <x:row r="154">
      <x:c r="A154" s="90" t="n">
        <x:f>'全銘柄'!A1537</x:f>
        <x:v>1536</x:v>
      </x:c>
      <x:c r="B154" s="90" t="str">
        <x:f>'全銘柄'!B1537</x:f>
        <x:v>9202</x:v>
      </x:c>
      <x:c r="C154" s="90" t="str">
        <x:f>'全銘柄'!D1537</x:f>
        <x:v>ANA HOLDINGS INC.</x:v>
      </x:c>
      <x:c r="D154" s="90" t="str">
        <x:f>'全銘柄'!F1537</x:f>
        <x:v>Air Transportation</x:v>
      </x:c>
      <x:c r="E154" s="90" t="b">
        <x:f>'全銘柄'!X1537</x:f>
        <x:v>0</x:v>
      </x:c>
      <x:c r="F154" s="91" t="n">
        <x:f>'全銘柄'!P1537</x:f>
        <x:v>0.3273381552417669</x:v>
      </x:c>
      <x:c r="G154" s="91" t="n">
        <x:f>'全銘柄'!L1537</x:f>
        <x:v>0.4002302784612788</x:v>
      </x:c>
      <x:c r="H154" s="91" t="n">
        <x:f>'全銘柄'!M1537</x:f>
        <x:v>0.673472347999263</x:v>
      </x:c>
      <x:c r="I154" s="91" t="n">
        <x:f>'全銘柄'!N1537</x:f>
        <x:v>0.20406867648540183</x:v>
      </x:c>
      <x:c r="J154" s="91" t="n">
        <x:f>'全銘柄'!O1537</x:f>
        <x:v>0.1001630407290528</x:v>
      </x:c>
      <x:c r="K154" s="97" t="n">
        <x:f>'全銘柄'!K1537</x:f>
        <x:v>2261856</x:v>
      </x:c>
      <x:c r="L154" s="90" t="str">
        <x:f>'全銘柄'!AH1537</x:f>
        <x:v>S100W708</x:v>
      </x:c>
    </x:row>
    <x:row r="155">
      <x:c r="A155" s="90" t="n">
        <x:f>'全銘柄'!A1538</x:f>
        <x:v>1537</x:v>
      </x:c>
      <x:c r="B155" s="90" t="str">
        <x:f>'全銘柄'!B1538</x:f>
        <x:v>4395</x:v>
      </x:c>
      <x:c r="C155" s="90" t="str">
        <x:f>'全銘柄'!D1538</x:f>
        <x:v>Accrete Inc.</x:v>
      </x:c>
      <x:c r="D155" s="90" t="str">
        <x:f>'全銘柄'!F1538</x:f>
        <x:v>Information &amp; Communication</x:v>
      </x:c>
      <x:c r="E155" s="90" t="b">
        <x:f>'全銘柄'!X1538</x:f>
        <x:v>0</x:v>
      </x:c>
      <x:c r="F155" s="91" t="n">
        <x:f>'全銘柄'!P1538</x:f>
        <x:v>0.32717678746990386</x:v>
      </x:c>
      <x:c r="G155" s="91" t="n">
        <x:f>'全銘柄'!L1538</x:f>
        <x:v>1.1847373400824193</x:v>
      </x:c>
      <x:c r="H155" s="91" t="n">
        <x:f>'全銘柄'!M1538</x:f>
        <x:v>-0.12228952134557469</x:v>
      </x:c>
      <x:c r="I155" s="91" t="n">
        <x:f>'全銘柄'!N1538</x:f>
        <x:v>0.16828972838791834</x:v>
      </x:c>
      <x:c r="J155" s="91" t="n">
        <x:f>'全銘柄'!O1538</x:f>
        <x:v>0.3848860344330549</x:v>
      </x:c>
      <x:c r="K155" s="97" t="n">
        <x:f>'全銘柄'!K1538</x:f>
        <x:v>8791.215</x:v>
      </x:c>
      <x:c r="L155" s="90" t="str">
        <x:f>'全銘柄'!AH1538</x:f>
        <x:v>S100XUCA</x:v>
      </x:c>
    </x:row>
    <x:row r="156">
      <x:c r="A156" s="90" t="n">
        <x:f>'全銘柄'!A69</x:f>
        <x:v>68</x:v>
      </x:c>
      <x:c r="B156" s="90" t="str">
        <x:f>'全銘柄'!B69</x:f>
        <x:v>9271</x:v>
      </x:c>
      <x:c r="C156" s="90" t="str">
        <x:f>'全銘柄'!D69</x:f>
        <x:v>Wagokoro co.,ltd.</x:v>
      </x:c>
      <x:c r="D156" s="90" t="str">
        <x:f>'全銘柄'!F69</x:f>
        <x:v>Retail Trade</x:v>
      </x:c>
      <x:c r="E156" s="90" t="b">
        <x:f>'全銘柄'!X69</x:f>
        <x:v>0</x:v>
      </x:c>
      <x:c r="F156" s="91" t="n">
        <x:f>'全銘柄'!P69</x:f>
        <x:v>0.3253858879582807</x:v>
      </x:c>
      <x:c r="G156" s="91" t="n">
        <x:f>'全銘柄'!L69</x:f>
        <x:v>0.10497349641187292</x:v>
      </x:c>
      <x:c r="H156" s="91" t="n">
        <x:f>'全銘柄'!M69</x:f>
        <x:v>0.33514304659811045</x:v>
      </x:c>
      <x:c r="I156" s="91" t="n">
        <x:f>'全銘柄'!N69</x:f>
        <x:v>0.5740490845485253</x:v>
      </x:c>
      <x:c r="J156" s="91" t="n">
        <x:f>'全銘柄'!O69</x:f>
        <x:v>0.3288361609320718</x:v>
      </x:c>
      <x:c r="K156" s="97" t="n">
        <x:f>'全銘柄'!K69</x:f>
        <x:v>2783.84</x:v>
      </x:c>
      <x:c r="L156" s="90" t="str">
        <x:f>'全銘柄'!AH69</x:f>
        <x:v>S100XUPT</x:v>
      </x:c>
    </x:row>
    <x:row r="157">
      <x:c r="A157" s="90" t="n">
        <x:f>'全銘柄'!A1539</x:f>
        <x:v>1538</x:v>
      </x:c>
      <x:c r="B157" s="90" t="str">
        <x:f>'全銘柄'!B1539</x:f>
        <x:v>5857</x:v>
      </x:c>
      <x:c r="C157" s="90" t="str">
        <x:f>'全銘柄'!D1539</x:f>
        <x:v>ARE Holdings,Inc.</x:v>
      </x:c>
      <x:c r="D157" s="90" t="str">
        <x:f>'全銘柄'!F1539</x:f>
        <x:v>Nonferrous Metals</x:v>
      </x:c>
      <x:c r="E157" s="90" t="b">
        <x:f>'全銘柄'!X1539</x:f>
        <x:v>0</x:v>
      </x:c>
      <x:c r="F157" s="91" t="n">
        <x:f>'全銘柄'!P1539</x:f>
        <x:v>0.3239128745823836</x:v>
      </x:c>
      <x:c r="G157" s="91" t="n">
        <x:f>'全銘柄'!L1539</x:f>
        <x:v>0.16790066514540958</x:v>
      </x:c>
      <x:c r="H157" s="91" t="n">
        <x:f>'全銘柄'!M1539</x:f>
        <x:v>0.4248916556676816</x:v>
      </x:c>
      <x:c r="I157" s="91" t="n">
        <x:f>'全銘柄'!N1539</x:f>
        <x:v>0.17520942055147715</x:v>
      </x:c>
      <x:c r="J157" s="91" t="n">
        <x:f>'全銘柄'!O1539</x:f>
        <x:v>0.5708496119508586</x:v>
      </x:c>
      <x:c r="K157" s="97" t="n">
        <x:f>'全銘柄'!K1539</x:f>
        <x:v>506211</x:v>
      </x:c>
      <x:c r="L157" s="90" t="str">
        <x:f>'全銘柄'!AH1539</x:f>
        <x:v>S100VYWM</x:v>
      </x:c>
    </x:row>
    <x:row r="158">
      <x:c r="A158" s="90" t="n">
        <x:f>'全銘柄'!A358</x:f>
        <x:v>357</x:v>
      </x:c>
      <x:c r="B158" s="90" t="str">
        <x:f>'全銘柄'!B358</x:f>
        <x:v>8306</x:v>
      </x:c>
      <x:c r="C158" s="90" t="str">
        <x:f>'全銘柄'!D358</x:f>
        <x:v>Mitsubishi UFJ Financial Group,Inc.</x:v>
      </x:c>
      <x:c r="D158" s="90" t="str">
        <x:f>'全銘柄'!F358</x:f>
        <x:v>Banks</x:v>
      </x:c>
      <x:c r="E158" s="90" t="b">
        <x:f>'全銘柄'!X358</x:f>
        <x:v>0</x:v>
      </x:c>
      <x:c r="F158" s="91" t="n">
        <x:f>'全銘柄'!P358</x:f>
        <x:v>0.32347863613663574</x:v>
      </x:c>
      <x:c r="G158" s="91" t="n">
        <x:f>'全銘柄'!L358</x:f>
        <x:v>0.42213334734216645</x:v>
      </x:c>
      <x:c r="H158" s="91" t="n">
        <x:f>'全銘柄'!M358</x:f>
        <x:v>0.031046982431175874</x:v>
      </x:c>
      <x:c r="I158" s="91" t="n">
        <x:f>'全銘柄'!N358</x:f>
        <x:v>0.2614616304862547</x:v>
      </x:c>
      <x:c r="J158" s="91" t="n">
        <x:f>'全銘柄'!O358</x:f>
        <x:v>0.658727022614958</x:v>
      </x:c>
      <x:c r="K158" s="97" t="n">
        <x:f>'全銘柄'!K358</x:f>
        <x:v>1343267</x:v>
      </x:c>
      <x:c r="L158" s="90" t="str">
        <x:f>'全銘柄'!AH358</x:f>
        <x:v>S100W4FB</x:v>
      </x:c>
    </x:row>
    <x:row r="159">
      <x:c r="A159" s="90" t="n">
        <x:f>'全銘柄'!A1540</x:f>
        <x:v>1539</x:v>
      </x:c>
      <x:c r="B159" s="90" t="str">
        <x:f>'全銘柄'!B1540</x:f>
        <x:v>3440</x:v>
      </x:c>
      <x:c r="C159" s="90" t="str">
        <x:f>'全銘柄'!D1540</x:f>
        <x:v>NISSO GROUP Co.,Ltd.</x:v>
      </x:c>
      <x:c r="D159" s="90" t="str">
        <x:f>'全銘柄'!F1540</x:f>
        <x:v>Metal Products</x:v>
      </x:c>
      <x:c r="E159" s="90" t="b">
        <x:f>'全銘柄'!X1540</x:f>
        <x:v>0</x:v>
      </x:c>
      <x:c r="F159" s="91" t="n">
        <x:f>'全銘柄'!P1540</x:f>
        <x:v>0.32236113511873854</x:v>
      </x:c>
      <x:c r="G159" s="91" t="n">
        <x:f>'全銘柄'!L1540</x:f>
        <x:v>-0.021237058667374575</x:v>
      </x:c>
      <x:c r="H159" s="91" t="n">
        <x:f>'全銘柄'!M1540</x:f>
        <x:v>0.7016544616219149</x:v>
      </x:c>
      <x:c r="I159" s="91" t="n">
        <x:f>'全銘柄'!N1540</x:f>
        <x:v>0.4101051960471789</x:v>
      </x:c>
      <x:c r="J159" s="91" t="n">
        <x:f>'全銘柄'!O1540</x:f>
        <x:v>0.3019667683960665</x:v>
      </x:c>
      <x:c r="K159" s="97" t="n">
        <x:f>'全銘柄'!K1540</x:f>
        <x:v>23037</x:v>
      </x:c>
      <x:c r="L159" s="90" t="str">
        <x:f>'全銘柄'!AH1540</x:f>
        <x:v>S100X6MC</x:v>
      </x:c>
    </x:row>
    <x:row r="160">
      <x:c r="A160" s="90" t="n">
        <x:f>'全銘柄'!A19</x:f>
        <x:v>18</x:v>
      </x:c>
      <x:c r="B160" s="90" t="str">
        <x:f>'全銘柄'!B19</x:f>
        <x:v>5572</x:v>
      </x:c>
      <x:c r="C160" s="90" t="str">
        <x:f>'全銘柄'!D19</x:f>
        <x:v>Ridge-i Inc.</x:v>
      </x:c>
      <x:c r="D160" s="90" t="str">
        <x:f>'全銘柄'!F19</x:f>
        <x:v>Information &amp; Communication</x:v>
      </x:c>
      <x:c r="E160" s="90" t="b">
        <x:f>'全銘柄'!X19</x:f>
        <x:v>0</x:v>
      </x:c>
      <x:c r="F160" s="91" t="n">
        <x:f>'全銘柄'!P19</x:f>
        <x:v>0.3217862086806378</x:v>
      </x:c>
      <x:c r="G160" s="91" t="n">
        <x:f>'全銘柄'!L19</x:f>
        <x:v>1.3090536303925426</x:v>
      </x:c>
      <x:c r="H160" s="91" t="n">
        <x:f>'全銘柄'!M19</x:f>
        <x:v>-0.18392683276872668</x:v>
      </x:c>
      <x:c r="I160" s="91" t="n">
        <x:f>'全銘柄'!N19</x:f>
        <x:v>0.3562445596064696</x:v>
      </x:c>
      <x:c r="J160" s="91" t="n">
        <x:f>'全銘柄'!O19</x:f>
        <x:v>0.19438334107620303</x:v>
      </x:c>
      <x:c r="K160" s="97" t="n">
        <x:f>'全銘柄'!K19</x:f>
        <x:v>1280.324</x:v>
      </x:c>
      <x:c r="L160" s="90" t="str">
        <x:f>'全銘柄'!AH19</x:f>
        <x:v>S100WWVV</x:v>
      </x:c>
    </x:row>
    <x:row r="161">
      <x:c r="A161" s="90" t="n">
        <x:f>'全銘柄'!A1541</x:f>
        <x:v>1540</x:v>
      </x:c>
      <x:c r="B161" s="90" t="str">
        <x:f>'全銘柄'!B1541</x:f>
        <x:v>3652</x:v>
      </x:c>
      <x:c r="C161" s="90" t="str">
        <x:f>'全銘柄'!D1541</x:f>
        <x:v>Digital Media Professionals Inc.</x:v>
      </x:c>
      <x:c r="D161" s="90" t="str">
        <x:f>'全銘柄'!F1541</x:f>
        <x:v>Information &amp; Communication</x:v>
      </x:c>
      <x:c r="E161" s="90" t="b">
        <x:f>'全銘柄'!X1541</x:f>
        <x:v>0</x:v>
      </x:c>
      <x:c r="F161" s="91" t="n">
        <x:f>'全銘柄'!P1541</x:f>
        <x:v>0.3212478045369491</x:v>
      </x:c>
      <x:c r="G161" s="91" t="n">
        <x:f>'全銘柄'!L1541</x:f>
        <x:v>0.6515874336093914</x:v>
      </x:c>
      <x:c r="H161" s="91" t="n">
        <x:f>'全銘柄'!M1541</x:f>
        <x:v>0.39216098887823736</x:v>
      </x:c>
      <x:c r="I161" s="91" t="n">
        <x:f>'全銘柄'!N1541</x:f>
        <x:v>0.29884389727971783</x:v>
      </x:c>
      <x:c r="J161" s="91" t="n">
        <x:f>'全銘柄'!O1541</x:f>
        <x:v>0.020443883595192558</x:v>
      </x:c>
      <x:c r="K161" s="97" t="n">
        <x:f>'全銘柄'!K1541</x:f>
        <x:v>3077.721</x:v>
      </x:c>
      <x:c r="L161" s="90" t="str">
        <x:f>'全銘柄'!AH1541</x:f>
        <x:v>S100W2T8</x:v>
      </x:c>
    </x:row>
    <x:row r="162">
      <x:c r="A162" s="90" t="n">
        <x:f>'全銘柄'!A359</x:f>
        <x:v>358</x:v>
      </x:c>
      <x:c r="B162" s="90" t="str">
        <x:f>'全銘柄'!B359</x:f>
        <x:v>5726</x:v>
      </x:c>
      <x:c r="C162" s="90" t="str">
        <x:f>'全銘柄'!D359</x:f>
        <x:v>OSAKA Titanium technologies Co.,Ltd.</x:v>
      </x:c>
      <x:c r="D162" s="90" t="str">
        <x:f>'全銘柄'!F359</x:f>
        <x:v>Nonferrous Metals</x:v>
      </x:c>
      <x:c r="E162" s="90" t="b">
        <x:f>'全銘柄'!X359</x:f>
        <x:v>0</x:v>
      </x:c>
      <x:c r="F162" s="91" t="n">
        <x:f>'全銘柄'!P359</x:f>
        <x:v>0.32090299586826054</x:v>
      </x:c>
      <x:c r="G162" s="91" t="n">
        <x:f>'全銘柄'!L359</x:f>
        <x:v>0.674133583533689</x:v>
      </x:c>
      <x:c r="H162" s="91" t="n">
        <x:f>'全銘柄'!M359</x:f>
        <x:v>0.5087743878944972</x:v>
      </x:c>
      <x:c r="I162" s="91" t="n">
        <x:f>'全銘柄'!N359</x:f>
        <x:v>0.2843478664623671</x:v>
      </x:c>
      <x:c r="J162" s="91" t="n">
        <x:f>'全銘柄'!O359</x:f>
        <x:v>-0.06160297892339395</x:v>
      </x:c>
      <x:c r="K162" s="97" t="n">
        <x:f>'全銘柄'!K359</x:f>
        <x:v>51914</x:v>
      </x:c>
      <x:c r="L162" s="90" t="str">
        <x:f>'全銘柄'!AH359</x:f>
        <x:v>S100W7ZO</x:v>
      </x:c>
    </x:row>
    <x:row r="163">
      <x:c r="A163" s="90" t="n">
        <x:f>'全銘柄'!A1542</x:f>
        <x:v>1541</x:v>
      </x:c>
      <x:c r="B163" s="90" t="str">
        <x:f>'全銘柄'!B1542</x:f>
        <x:v>6890</x:v>
      </x:c>
      <x:c r="C163" s="90" t="str">
        <x:f>'全銘柄'!D1542</x:f>
        <x:v>Ferrotec Corporation</x:v>
      </x:c>
      <x:c r="D163" s="90" t="str">
        <x:f>'全銘柄'!F1542</x:f>
        <x:v>Electric Appliances</x:v>
      </x:c>
      <x:c r="E163" s="90" t="b">
        <x:f>'全銘柄'!X1542</x:f>
        <x:v>0</x:v>
      </x:c>
      <x:c r="F163" s="91" t="n">
        <x:f>'全銘柄'!P1542</x:f>
        <x:v>0.31661896379720145</x:v>
      </x:c>
      <x:c r="G163" s="91" t="n">
        <x:f>'全銘柄'!L1542</x:f>
        <x:v>0.46553574557560884</x:v>
      </x:c>
      <x:c r="H163" s="91" t="n">
        <x:f>'全銘柄'!M1542</x:f>
        <x:v>0.5753132916358419</x:v>
      </x:c>
      <x:c r="I163" s="91" t="n">
        <x:f>'全銘柄'!N1542</x:f>
        <x:v>0.05512072482330055</x:v>
      </x:c>
      <x:c r="J163" s="91" t="n">
        <x:f>'全銘柄'!O1542</x:f>
        <x:v>0.23360158252034346</x:v>
      </x:c>
      <x:c r="K163" s="97" t="n">
        <x:f>'全銘柄'!K1542</x:f>
        <x:v>274390</x:v>
      </x:c>
      <x:c r="L163" s="90" t="str">
        <x:f>'全銘柄'!AH1542</x:f>
        <x:v>S100W6GJ</x:v>
      </x:c>
    </x:row>
    <x:row r="164">
      <x:c r="A164" s="90" t="n">
        <x:f>'全銘柄'!A1543</x:f>
        <x:v>1542</x:v>
      </x:c>
      <x:c r="B164" s="90" t="str">
        <x:f>'全銘柄'!B1543</x:f>
        <x:v>3198</x:v>
      </x:c>
      <x:c r="C164" s="90" t="str">
        <x:f>'全銘柄'!D1543</x:f>
        <x:v>SFP Holdings Co.,Ltd.</x:v>
      </x:c>
      <x:c r="D164" s="90" t="str">
        <x:f>'全銘柄'!F1543</x:f>
        <x:v>Retail Trade</x:v>
      </x:c>
      <x:c r="E164" s="90" t="b">
        <x:f>'全銘柄'!X1543</x:f>
        <x:v>0</x:v>
      </x:c>
      <x:c r="F164" s="91" t="n">
        <x:f>'全銘柄'!P1543</x:f>
        <x:v>0.31507086662598294</x:v>
      </x:c>
      <x:c r="G164" s="91" t="n">
        <x:f>'全銘柄'!L1543</x:f>
        <x:v>1.202182742580348</x:v>
      </x:c>
      <x:c r="H164" s="91" t="n">
        <x:f>'全銘柄'!M1543</x:f>
        <x:v>0.2691177964071563</x:v>
      </x:c>
      <x:c r="I164" s="91" t="n">
        <x:f>'全銘柄'!N1543</x:f>
        <x:v>0.04503353549081068</x:v>
      </x:c>
      <x:c r="J164" s="91" t="n">
        <x:f>'全銘柄'!O1543</x:f>
        <x:v>0.024026299607304624</x:v>
      </x:c>
      <x:c r="K164" s="97" t="n">
        <x:f>'全銘柄'!K1543</x:f>
        <x:v>31119.339</x:v>
      </x:c>
      <x:c r="L164" s="90" t="str">
        <x:f>'全銘柄'!AH1543</x:f>
        <x:v>S100Y5KF</x:v>
      </x:c>
    </x:row>
    <x:row r="165">
      <x:c r="A165" s="90" t="n">
        <x:f>'全銘柄'!A1544</x:f>
        <x:v>1543</x:v>
      </x:c>
      <x:c r="B165" s="90" t="str">
        <x:f>'全銘柄'!B1544</x:f>
        <x:v>3245</x:v>
      </x:c>
      <x:c r="C165" s="90" t="str">
        <x:f>'全銘柄'!D1544</x:f>
        <x:v>DEAR LIFE CO.,LTD.</x:v>
      </x:c>
      <x:c r="D165" s="90" t="str">
        <x:f>'全銘柄'!F1544</x:f>
        <x:v>Real Estate</x:v>
      </x:c>
      <x:c r="E165" s="90" t="b">
        <x:f>'全銘柄'!X1544</x:f>
        <x:v>0</x:v>
      </x:c>
      <x:c r="F165" s="91" t="n">
        <x:f>'全銘柄'!P1544</x:f>
        <x:v>0.3135879313267911</x:v>
      </x:c>
      <x:c r="G165" s="91" t="n">
        <x:f>'全銘柄'!L1544</x:f>
        <x:v>0.9685591838282701</x:v>
      </x:c>
      <x:c r="H165" s="91" t="n">
        <x:f>'全銘柄'!M1544</x:f>
        <x:v>-0.1618726519603121</x:v>
      </x:c>
      <x:c r="I165" s="91" t="n">
        <x:f>'全銘柄'!N1544</x:f>
        <x:v>0.07762683033354012</x:v>
      </x:c>
      <x:c r="J165" s="91" t="n">
        <x:f>'全銘柄'!O1544</x:f>
        <x:v>0.6745947098976108</x:v>
      </x:c>
      <x:c r="K165" s="97" t="n">
        <x:f>'全銘柄'!K1544</x:f>
        <x:v>78505</x:v>
      </x:c>
      <x:c r="L165" s="90" t="str">
        <x:f>'全銘柄'!AH1544</x:f>
        <x:v>S100XAUW</x:v>
      </x:c>
    </x:row>
    <x:row r="166">
      <x:c r="A166" s="90" t="n">
        <x:f>'全銘柄'!A70</x:f>
        <x:v>69</x:v>
      </x:c>
      <x:c r="B166" s="90" t="str">
        <x:f>'全銘柄'!B70</x:f>
        <x:v>5027</x:v>
      </x:c>
      <x:c r="C166" s="90" t="str">
        <x:f>'全銘柄'!D70</x:f>
        <x:v>AnyMind Group Inc.</x:v>
      </x:c>
      <x:c r="D166" s="90" t="str">
        <x:f>'全銘柄'!F70</x:f>
        <x:v>Information &amp; Communication</x:v>
      </x:c>
      <x:c r="E166" s="90" t="b">
        <x:f>'全銘柄'!X70</x:f>
        <x:v>0</x:v>
      </x:c>
      <x:c r="F166" s="91" t="n">
        <x:f>'全銘柄'!P70</x:f>
        <x:v>0.3134685918669764</x:v>
      </x:c>
      <x:c r="G166" s="91" t="n">
        <x:f>'全銘柄'!L70</x:f>
        <x:v>0.2876584250986911</x:v>
      </x:c>
      <x:c r="H166" s="91" t="n">
        <x:f>'全銘柄'!M70</x:f>
        <x:v>0.3497377974989915</x:v>
      </x:c>
      <x:c r="I166" s="91" t="n">
        <x:f>'全銘柄'!N70</x:f>
        <x:v>0.5156306037059175</x:v>
      </x:c>
      <x:c r="J166" s="91" t="n">
        <x:f>'全銘柄'!O70</x:f>
        <x:v>0.12988779997239375</x:v>
      </x:c>
      <x:c r="K166" s="97" t="n">
        <x:f>'全銘柄'!K70</x:f>
        <x:v>57300</x:v>
      </x:c>
      <x:c r="L166" s="90" t="str">
        <x:f>'全銘柄'!AH70</x:f>
        <x:v>S100XUHG</x:v>
      </x:c>
    </x:row>
    <x:row r="167">
      <x:c r="A167" s="90" t="n">
        <x:f>'全銘柄'!A360</x:f>
        <x:v>359</x:v>
      </x:c>
      <x:c r="B167" s="90" t="str">
        <x:f>'全銘柄'!B360</x:f>
        <x:v>3193</x:v>
      </x:c>
      <x:c r="C167" s="90" t="str">
        <x:f>'全銘柄'!D360</x:f>
        <x:v>Eternal Hospitality Group Co.,Ltd.</x:v>
      </x:c>
      <x:c r="D167" s="90" t="str">
        <x:f>'全銘柄'!F360</x:f>
        <x:v>Retail Trade</x:v>
      </x:c>
      <x:c r="E167" s="90" t="b">
        <x:f>'全銘柄'!X360</x:f>
        <x:v>0</x:v>
      </x:c>
      <x:c r="F167" s="91" t="n">
        <x:f>'全銘柄'!P360</x:f>
        <x:v>0.3131406477526242</x:v>
      </x:c>
      <x:c r="G167" s="91" t="n">
        <x:f>'全銘柄'!L360</x:f>
        <x:v>0.30129366804734725</x:v>
      </x:c>
      <x:c r="H167" s="91" t="n">
        <x:f>'全銘柄'!M360</x:f>
        <x:v>0.6486893178281659</x:v>
      </x:c>
      <x:c r="I167" s="91" t="n">
        <x:f>'全銘柄'!N360</x:f>
        <x:v>0.253070674245907</x:v>
      </x:c>
      <x:c r="J167" s="91" t="n">
        <x:f>'全銘柄'!O360</x:f>
        <x:v>0.1060003717128879</x:v>
      </x:c>
      <x:c r="K167" s="97" t="n">
        <x:f>'全銘柄'!K360</x:f>
        <x:v>46356.977</x:v>
      </x:c>
      <x:c r="L167" s="90" t="str">
        <x:f>'全銘柄'!AH360</x:f>
        <x:v>S100WWX8</x:v>
      </x:c>
    </x:row>
    <x:row r="168">
      <x:c r="A168" s="90" t="n">
        <x:f>'全銘柄'!A20</x:f>
        <x:v>19</x:v>
      </x:c>
      <x:c r="B168" s="90" t="str">
        <x:f>'全銘柄'!B20</x:f>
        <x:v>4415</x:v>
      </x:c>
      <x:c r="C168" s="90" t="str">
        <x:f>'全銘柄'!D20</x:f>
        <x:v>BROAD ENTERPRISE CO.,LTD.</x:v>
      </x:c>
      <x:c r="D168" s="90" t="str">
        <x:f>'全銘柄'!F20</x:f>
        <x:v>Information &amp; Communication</x:v>
      </x:c>
      <x:c r="E168" s="90" t="b">
        <x:f>'全銘柄'!X20</x:f>
        <x:v>0</x:v>
      </x:c>
      <x:c r="F168" s="91" t="n">
        <x:f>'全銘柄'!P20</x:f>
        <x:v>0.31219457238635484</x:v>
      </x:c>
      <x:c r="G168" s="91" t="n">
        <x:f>'全銘柄'!L20</x:f>
        <x:v>0.1969288270587628</x:v>
      </x:c>
      <x:c r="H168" s="91" t="n">
        <x:f>'全銘柄'!M20</x:f>
        <x:v>0.3223558389453691</x:v>
      </x:c>
      <x:c r="I168" s="91" t="n">
        <x:f>'全銘柄'!N20</x:f>
        <x:v>0.18681536641556584</x:v>
      </x:c>
      <x:c r="J168" s="91" t="n">
        <x:f>'全銘柄'!O20</x:f>
        <x:v>0.5783129631667905</x:v>
      </x:c>
      <x:c r="K168" s="97" t="n">
        <x:f>'全銘柄'!K20</x:f>
        <x:v>7413.568</x:v>
      </x:c>
      <x:c r="L168" s="90" t="str">
        <x:f>'全銘柄'!AH20</x:f>
        <x:v>S100XSGS</x:v>
      </x:c>
    </x:row>
    <x:row r="169">
      <x:c r="A169" s="90" t="n">
        <x:f>'全銘柄'!A361</x:f>
        <x:v>360</x:v>
      </x:c>
      <x:c r="B169" s="90" t="str">
        <x:f>'全銘柄'!B361</x:f>
        <x:v>3962</x:v>
      </x:c>
      <x:c r="C169" s="90" t="str">
        <x:f>'全銘柄'!D361</x:f>
        <x:v>CHANGE Holdings,Inc.</x:v>
      </x:c>
      <x:c r="D169" s="90" t="str">
        <x:f>'全銘柄'!F361</x:f>
        <x:v>Information &amp; Communication</x:v>
      </x:c>
      <x:c r="E169" s="90" t="b">
        <x:f>'全銘柄'!X361</x:f>
        <x:v>0</x:v>
      </x:c>
      <x:c r="F169" s="91" t="n">
        <x:f>'全銘柄'!P361</x:f>
        <x:v>0.31204785396336376</x:v>
      </x:c>
      <x:c r="G169" s="91" t="n">
        <x:f>'全銘柄'!L361</x:f>
        <x:v>-0.3522008560659299</x:v>
      </x:c>
      <x:c r="H169" s="91" t="n">
        <x:f>'全銘柄'!M361</x:f>
        <x:v>0.9744575936883628</x:v>
      </x:c>
      <x:c r="I169" s="91" t="n">
        <x:f>'全銘柄'!N361</x:f>
        <x:v>0.8488087508116477</x:v>
      </x:c>
      <x:c r="J169" s="91" t="n">
        <x:f>'全銘柄'!O361</x:f>
        <x:v>0.25319465081723624</x:v>
      </x:c>
      <x:c r="K169" s="97" t="n">
        <x:f>'全銘柄'!K361</x:f>
        <x:v>46387</x:v>
      </x:c>
      <x:c r="L169" s="90" t="str">
        <x:f>'全銘柄'!AH361</x:f>
        <x:v>S100W8UY</x:v>
      </x:c>
    </x:row>
    <x:row r="170">
      <x:c r="A170" s="90" t="n">
        <x:f>'全銘柄'!A362</x:f>
        <x:v>361</x:v>
      </x:c>
      <x:c r="B170" s="90" t="str">
        <x:f>'全銘柄'!B362</x:f>
        <x:v>8316</x:v>
      </x:c>
      <x:c r="C170" s="90" t="str">
        <x:f>'全銘柄'!D362</x:f>
        <x:v>Sumitomo Mitsui Financial Group,Inc.</x:v>
      </x:c>
      <x:c r="D170" s="90" t="str">
        <x:f>'全銘柄'!F362</x:f>
        <x:v>Banks</x:v>
      </x:c>
      <x:c r="E170" s="90" t="b">
        <x:f>'全銘柄'!X362</x:f>
        <x:v>0</x:v>
      </x:c>
      <x:c r="F170" s="91" t="n">
        <x:f>'全銘柄'!P362</x:f>
        <x:v>0.3117509964712355</x:v>
      </x:c>
      <x:c r="G170" s="91" t="n">
        <x:f>'全銘柄'!L362</x:f>
        <x:v>0.27425903747784197</x:v>
      </x:c>
      <x:c r="H170" s="91" t="n">
        <x:f>'全銘柄'!M362</x:f>
        <x:v>0.13895093271347214</x:v>
      </x:c>
      <x:c r="I170" s="91" t="n">
        <x:f>'全銘柄'!N362</x:f>
        <x:v>0.3351542714133624</x:v>
      </x:c>
      <x:c r="J170" s="91" t="n">
        <x:f>'全銘柄'!O362</x:f>
        <x:v>0.5279580279991247</x:v>
      </x:c>
      <x:c r="K170" s="97" t="n">
        <x:f>'全銘柄'!K362</x:f>
        <x:v>1431414</x:v>
      </x:c>
      <x:c r="L170" s="90" t="str">
        <x:f>'全銘柄'!AH362</x:f>
        <x:v>S100W0S7</x:v>
      </x:c>
    </x:row>
    <x:row r="171">
      <x:c r="A171" s="90" t="n">
        <x:f>'全銘柄'!A363</x:f>
        <x:v>362</x:v>
      </x:c>
      <x:c r="B171" s="90" t="str">
        <x:f>'全銘柄'!B363</x:f>
        <x:v>4446</x:v>
      </x:c>
      <x:c r="C171" s="90" t="str">
        <x:f>'全銘柄'!D363</x:f>
        <x:v>Link-U Group Inc.</x:v>
      </x:c>
      <x:c r="D171" s="90" t="str">
        <x:f>'全銘柄'!F363</x:f>
        <x:v>Information &amp; Communication</x:v>
      </x:c>
      <x:c r="E171" s="90" t="b">
        <x:f>'全銘柄'!X363</x:f>
        <x:v>0</x:v>
      </x:c>
      <x:c r="F171" s="91" t="n">
        <x:f>'全銘柄'!P363</x:f>
        <x:v>0.31141140891684316</x:v>
      </x:c>
      <x:c r="G171" s="91" t="n">
        <x:f>'全銘柄'!L363</x:f>
        <x:v>0.3921321077752229</x:v>
      </x:c>
      <x:c r="H171" s="91" t="n">
        <x:f>'全銘柄'!M363</x:f>
        <x:v>0.37525961994320567</x:v>
      </x:c>
      <x:c r="I171" s="91" t="n">
        <x:f>'全銘柄'!N363</x:f>
        <x:v>0.16999154948026907</x:v>
      </x:c>
      <x:c r="J171" s="91" t="n">
        <x:f>'全銘柄'!O363</x:f>
        <x:v>0.3204074432504582</x:v>
      </x:c>
      <x:c r="K171" s="97" t="n">
        <x:f>'全銘柄'!K363</x:f>
        <x:v>4835.406</x:v>
      </x:c>
      <x:c r="L171" s="90" t="str">
        <x:f>'全銘柄'!AH363</x:f>
        <x:v>S100WXDJ</x:v>
      </x:c>
    </x:row>
    <x:row r="172">
      <x:c r="A172" s="90" t="n">
        <x:f>'全銘柄'!A364</x:f>
        <x:v>363</x:v>
      </x:c>
      <x:c r="B172" s="90" t="str">
        <x:f>'全銘柄'!B364</x:f>
        <x:v>9704</x:v>
      </x:c>
      <x:c r="C172" s="90" t="str">
        <x:f>'全銘柄'!D364</x:f>
        <x:v>Agora Hospitality Group Co.,Ltd.</x:v>
      </x:c>
      <x:c r="D172" s="90" t="str">
        <x:f>'全銘柄'!F364</x:f>
        <x:v>Services</x:v>
      </x:c>
      <x:c r="E172" s="90" t="b">
        <x:f>'全銘柄'!X364</x:f>
        <x:v>0</x:v>
      </x:c>
      <x:c r="F172" s="91" t="n">
        <x:f>'全銘柄'!P364</x:f>
        <x:v>0.3106935404813034</x:v>
      </x:c>
      <x:c r="G172" s="91" t="n">
        <x:f>'全銘柄'!L364</x:f>
        <x:v>0.4747516598208674</x:v>
      </x:c>
      <x:c r="H172" s="91" t="n">
        <x:f>'全銘柄'!M364</x:f>
        <x:v>0.47627641068200255</x:v>
      </x:c>
      <x:c r="I172" s="91" t="n">
        <x:f>'全銘柄'!N364</x:f>
        <x:v>0.14615214547396782</x:v>
      </x:c>
      <x:c r="J172" s="91" t="n">
        <x:f>'全銘柄'!O364</x:f>
        <x:v>0.18270325153030775</x:v>
      </x:c>
      <x:c r="K172" s="97" t="n">
        <x:f>'全銘柄'!K364</x:f>
        <x:v>9908.171</x:v>
      </x:c>
      <x:c r="L172" s="90" t="str">
        <x:f>'全銘柄'!AH364</x:f>
        <x:v>S100XSK1</x:v>
      </x:c>
    </x:row>
    <x:row r="173">
      <x:c r="A173" s="90" t="n">
        <x:f>'全銘柄'!A1545</x:f>
        <x:v>1544</x:v>
      </x:c>
      <x:c r="B173" s="90" t="str">
        <x:f>'全銘柄'!B1545</x:f>
        <x:v>8508</x:v>
      </x:c>
      <x:c r="C173" s="90" t="str">
        <x:f>'全銘柄'!D1545</x:f>
        <x:v>J Trust Co.,Ltd.</x:v>
      </x:c>
      <x:c r="D173" s="90" t="str">
        <x:f>'全銘柄'!F1545</x:f>
        <x:v>Other Financing Business</x:v>
      </x:c>
      <x:c r="E173" s="90" t="b">
        <x:f>'全銘柄'!X1545</x:f>
        <x:v>0</x:v>
      </x:c>
      <x:c r="F173" s="91" t="n">
        <x:f>'全銘柄'!P1545</x:f>
        <x:v>0.30899492969844733</x:v>
      </x:c>
      <x:c r="G173" s="91" t="n">
        <x:f>'全銘柄'!L1545</x:f>
        <x:v>0.9382870643827526</x:v>
      </x:c>
      <x:c r="H173" s="91" t="n">
        <x:f>'全銘柄'!M1545</x:f>
        <x:v>0.39300080450522934</x:v>
      </x:c>
      <x:c r="I173" s="91" t="n">
        <x:f>'全銘柄'!N1545</x:f>
        <x:v>0.11477174283989178</x:v>
      </x:c>
      <x:c r="J173" s="91" t="n">
        <x:f>'全銘柄'!O1545</x:f>
        <x:v>-0.0245692531104047</x:v>
      </x:c>
      <x:c r="K173" s="97" t="n">
        <x:f>'全銘柄'!K1545</x:f>
        <x:v>124265</x:v>
      </x:c>
      <x:c r="L173" s="90" t="str">
        <x:f>'全銘柄'!AH1545</x:f>
        <x:v>S100XSDT</x:v>
      </x:c>
    </x:row>
    <x:row r="174">
      <x:c r="A174" s="90" t="n">
        <x:f>'全銘柄'!A1546</x:f>
        <x:v>1545</x:v>
      </x:c>
      <x:c r="B174" s="90" t="str">
        <x:f>'全銘柄'!B1546</x:f>
        <x:v>8604</x:v>
      </x:c>
      <x:c r="C174" s="90" t="str">
        <x:f>'全銘柄'!D1546</x:f>
        <x:v>Nomura Holdings, Inc.</x:v>
      </x:c>
      <x:c r="D174" s="90" t="str">
        <x:f>'全銘柄'!F1546</x:f>
        <x:v>Securities and Commodities Futures</x:v>
      </x:c>
      <x:c r="E174" s="90" t="b">
        <x:f>'全銘柄'!X1546</x:f>
        <x:v>0</x:v>
      </x:c>
      <x:c r="F174" s="91" t="n">
        <x:f>'全銘柄'!P1546</x:f>
        <x:v>0.30820761428505516</x:v>
      </x:c>
      <x:c r="G174" s="91" t="n">
        <x:f>'全銘柄'!L1546</x:f>
        <x:v>-0.014367732580608306</x:v>
      </x:c>
      <x:c r="H174" s="91" t="n">
        <x:f>'全銘柄'!M1546</x:f>
        <x:v>0.5600549310256782</x:v>
      </x:c>
      <x:c r="I174" s="91" t="n">
        <x:f>'全銘柄'!N1546</x:f>
        <x:v>0.6717941582627116</x:v>
      </x:c>
      <x:c r="J174" s="91" t="n">
        <x:f>'全銘柄'!O1546</x:f>
        <x:v>0.13938128984863707</x:v>
      </x:c>
      <x:c r="K174" s="97" t="n">
        <x:f>'全銘柄'!K1546</x:f>
        <x:v>4736743</x:v>
      </x:c>
      <x:c r="L174" s="90" t="str">
        <x:f>'全銘柄'!AH1546</x:f>
        <x:v>S100VXTD</x:v>
      </x:c>
    </x:row>
    <x:row r="175">
      <x:c r="A175" s="90" t="n">
        <x:f>'全銘柄'!A71</x:f>
        <x:v>70</x:v>
      </x:c>
      <x:c r="B175" s="90" t="str">
        <x:f>'全銘柄'!B71</x:f>
        <x:v>8927</x:v>
      </x:c>
      <x:c r="C175" s="90" t="str">
        <x:f>'全銘柄'!D71</x:f>
        <x:v>MEIHO ENTERPRISE CO.,LTD.</x:v>
      </x:c>
      <x:c r="D175" s="90" t="str">
        <x:f>'全銘柄'!F71</x:f>
        <x:v>Real Estate</x:v>
      </x:c>
      <x:c r="E175" s="90" t="b">
        <x:f>'全銘柄'!X71</x:f>
        <x:v>0</x:v>
      </x:c>
      <x:c r="F175" s="91" t="n">
        <x:f>'全銘柄'!P71</x:f>
        <x:v>0.30795452060585227</x:v>
      </x:c>
      <x:c r="G175" s="91" t="n">
        <x:f>'全銘柄'!L71</x:f>
        <x:v>0.096230424746103</x:v>
      </x:c>
      <x:c r="H175" s="91" t="n">
        <x:f>'全銘柄'!M71</x:f>
        <x:v>0.36619748092098914</x:v>
      </x:c>
      <x:c r="I175" s="91" t="n">
        <x:f>'全銘柄'!N71</x:f>
        <x:v>0.34853718458506844</x:v>
      </x:c>
      <x:c r="J175" s="91" t="n">
        <x:f>'全銘柄'!O71</x:f>
        <x:v>0.4490798424382272</x:v>
      </x:c>
      <x:c r="K175" s="97" t="n">
        <x:f>'全銘柄'!K71</x:f>
        <x:v>29796.484</x:v>
      </x:c>
      <x:c r="L175" s="90" t="str">
        <x:f>'全銘柄'!AH71</x:f>
        <x:v>S100WXQ6</x:v>
      </x:c>
    </x:row>
    <x:row r="176">
      <x:c r="A176" s="90" t="n">
        <x:f>'全銘柄'!A72</x:f>
        <x:v>71</x:v>
      </x:c>
      <x:c r="B176" s="90" t="str">
        <x:f>'全銘柄'!B72</x:f>
        <x:v>4680</x:v>
      </x:c>
      <x:c r="C176" s="90" t="str">
        <x:f>'全銘柄'!D72</x:f>
        <x:v>ROUND ONE Corporation</x:v>
      </x:c>
      <x:c r="D176" s="90" t="str">
        <x:f>'全銘柄'!F72</x:f>
        <x:v>Services</x:v>
      </x:c>
      <x:c r="E176" s="90" t="b">
        <x:f>'全銘柄'!X72</x:f>
        <x:v>0</x:v>
      </x:c>
      <x:c r="F176" s="91" t="n">
        <x:f>'全銘柄'!P72</x:f>
        <x:v>0.3054329459612972</x:v>
      </x:c>
      <x:c r="G176" s="91" t="n">
        <x:f>'全銘柄'!L72</x:f>
        <x:v>0.5815277117128939</x:v>
      </x:c>
      <x:c r="H176" s="91" t="n">
        <x:f>'全銘柄'!M72</x:f>
        <x:v>0.47323715788054477</x:v>
      </x:c>
      <x:c r="I176" s="91" t="n">
        <x:f>'全銘柄'!N72</x:f>
        <x:v>0.12059049214718653</x:v>
      </x:c>
      <x:c r="J176" s="91" t="n">
        <x:f>'全銘柄'!O72</x:f>
        <x:v>0.11229983477927652</x:v>
      </x:c>
      <x:c r="K176" s="97" t="n">
        <x:f>'全銘柄'!K72</x:f>
        <x:v>177057</x:v>
      </x:c>
      <x:c r="L176" s="90" t="str">
        <x:f>'全銘柄'!AH72</x:f>
        <x:v>S100W81W</x:v>
      </x:c>
    </x:row>
    <x:row r="177">
      <x:c r="A177" s="90" t="n">
        <x:f>'全銘柄'!A73</x:f>
        <x:v>72</x:v>
      </x:c>
      <x:c r="B177" s="90" t="str">
        <x:f>'全銘柄'!B73</x:f>
        <x:v>9560</x:v>
      </x:c>
      <x:c r="C177" s="90" t="str">
        <x:f>'全銘柄'!D73</x:f>
        <x:v>PROGRIT Inc.</x:v>
      </x:c>
      <x:c r="D177" s="90" t="str">
        <x:f>'全銘柄'!F73</x:f>
        <x:v>Services</x:v>
      </x:c>
      <x:c r="E177" s="90" t="b">
        <x:f>'全銘柄'!X73</x:f>
        <x:v>0</x:v>
      </x:c>
      <x:c r="F177" s="91" t="n">
        <x:f>'全銘柄'!P73</x:f>
        <x:v>0.30509869423519254</x:v>
      </x:c>
      <x:c r="G177" s="91" t="n">
        <x:f>'全銘柄'!L73</x:f>
        <x:v>0.13714949414492228</x:v>
      </x:c>
      <x:c r="H177" s="91" t="n">
        <x:f>'全銘柄'!M73</x:f>
        <x:v>0.3421663097787295</x:v>
      </x:c>
      <x:c r="I177" s="91" t="n">
        <x:f>'全銘柄'!N73</x:f>
        <x:v>0.4728164006134321</x:v>
      </x:c>
      <x:c r="J177" s="91" t="n">
        <x:f>'全銘柄'!O73</x:f>
        <x:v>0.29062749605851534</x:v>
      </x:c>
      <x:c r="K177" s="97" t="n">
        <x:f>'全銘柄'!K73</x:f>
        <x:v>5747.514</x:v>
      </x:c>
      <x:c r="L177" s="90" t="str">
        <x:f>'全銘柄'!AH73</x:f>
        <x:v>S100X76V</x:v>
      </x:c>
    </x:row>
    <x:row r="178">
      <x:c r="A178" s="90" t="n">
        <x:f>'全銘柄'!A1547</x:f>
        <x:v>1546</x:v>
      </x:c>
      <x:c r="B178" s="90" t="str">
        <x:f>'全銘柄'!B1547</x:f>
        <x:v>3321</x:v>
      </x:c>
      <x:c r="C178" s="90" t="str">
        <x:f>'全銘柄'!D1547</x:f>
        <x:v>MITACHI CO.,LTD.</x:v>
      </x:c>
      <x:c r="D178" s="90" t="str">
        <x:f>'全銘柄'!F1547</x:f>
        <x:v>Wholesale Trade</x:v>
      </x:c>
      <x:c r="E178" s="90" t="b">
        <x:f>'全銘柄'!X1547</x:f>
        <x:v>0</x:v>
      </x:c>
      <x:c r="F178" s="91" t="n">
        <x:f>'全銘柄'!P1547</x:f>
        <x:v>0.3047098376851658</x:v>
      </x:c>
      <x:c r="G178" s="91" t="n">
        <x:f>'全銘柄'!L1547</x:f>
        <x:v>0.2549798015779936</x:v>
      </x:c>
      <x:c r="H178" s="91" t="n">
        <x:f>'全銘柄'!M1547</x:f>
        <x:v>0.01769452079505185</x:v>
      </x:c>
      <x:c r="I178" s="91" t="n">
        <x:f>'全銘柄'!N1547</x:f>
        <x:v>-0.10103722854293362</x:v>
      </x:c>
      <x:c r="J178" s="91" t="n">
        <x:f>'全銘柄'!O1547</x:f>
        <x:v>1.5238286670177912</x:v>
      </x:c>
      <x:c r="K178" s="97" t="n">
        <x:f>'全銘柄'!K1547</x:f>
        <x:v>98176.39</x:v>
      </x:c>
      <x:c r="L178" s="90" t="str">
        <x:f>'全銘柄'!AH1547</x:f>
        <x:v>S100WKFZ</x:v>
      </x:c>
    </x:row>
    <x:row r="179">
      <x:c r="A179" s="90" t="n">
        <x:f>'全銘柄'!A365</x:f>
        <x:v>364</x:v>
      </x:c>
      <x:c r="B179" s="90" t="str">
        <x:f>'全銘柄'!B365</x:f>
        <x:v>2323</x:v>
      </x:c>
      <x:c r="C179" s="90" t="str">
        <x:f>'全銘柄'!D365</x:f>
        <x:v>fonfun corporation</x:v>
      </x:c>
      <x:c r="D179" s="90" t="str">
        <x:f>'全銘柄'!F365</x:f>
        <x:v>Information &amp; Communication</x:v>
      </x:c>
      <x:c r="E179" s="90" t="b">
        <x:f>'全銘柄'!X365</x:f>
        <x:v>0</x:v>
      </x:c>
      <x:c r="F179" s="91" t="n">
        <x:f>'全銘柄'!P365</x:f>
        <x:v>0.3034261471112254</x:v>
      </x:c>
      <x:c r="G179" s="91" t="n">
        <x:f>'全銘柄'!L365</x:f>
        <x:v>-0.1630376175905176</x:v>
      </x:c>
      <x:c r="H179" s="91" t="n">
        <x:f>'全銘柄'!M365</x:f>
        <x:v>0.06849039525294187</x:v>
      </x:c>
      <x:c r="I179" s="91" t="n">
        <x:f>'全銘柄'!N365</x:f>
        <x:v>0.7801204819277108</x:v>
      </x:c>
      <x:c r="J179" s="91" t="n">
        <x:f>'全銘柄'!O365</x:f>
        <x:v>0.8130916449444368</x:v>
      </x:c>
      <x:c r="K179" s="97" t="n">
        <x:f>'全銘柄'!K365</x:f>
        <x:v>1268.7</x:v>
      </x:c>
      <x:c r="L179" s="90" t="str">
        <x:f>'全銘柄'!AH365</x:f>
        <x:v>S100W8PX</x:v>
      </x:c>
    </x:row>
    <x:row r="180">
      <x:c r="A180" s="90" t="n">
        <x:f>'全銘柄'!A309</x:f>
        <x:v>308</x:v>
      </x:c>
      <x:c r="B180" s="90" t="str">
        <x:f>'全銘柄'!B309</x:f>
        <x:v>9722</x:v>
      </x:c>
      <x:c r="C180" s="90" t="str">
        <x:f>'全銘柄'!D309</x:f>
        <x:v>FUJITA KANKO INC.</x:v>
      </x:c>
      <x:c r="D180" s="90" t="str">
        <x:f>'全銘柄'!F309</x:f>
        <x:v>Services</x:v>
      </x:c>
      <x:c r="E180" s="90" t="b">
        <x:f>'全銘柄'!X309</x:f>
        <x:v>0</x:v>
      </x:c>
      <x:c r="F180" s="91" t="n">
        <x:f>'全銘柄'!P309</x:f>
        <x:v>0.3031760444420566</x:v>
      </x:c>
      <x:c r="G180" s="91" t="n">
        <x:f>'全銘柄'!L309</x:f>
        <x:v>0.5386698554496536</x:v>
      </x:c>
      <x:c r="H180" s="91" t="n">
        <x:f>'全銘柄'!M309</x:f>
        <x:v>0.47539372328510376</x:v>
      </x:c>
      <x:c r="I180" s="91" t="n">
        <x:f>'全銘柄'!N309</x:f>
        <x:v>0.18070553240274534</x:v>
      </x:c>
      <x:c r="J180" s="91" t="n">
        <x:f>'全銘柄'!O309</x:f>
        <x:v>0.07601264909265071</x:v>
      </x:c>
      <x:c r="K180" s="97" t="n">
        <x:f>'全銘柄'!K309</x:f>
        <x:v>82004</x:v>
      </x:c>
      <x:c r="L180" s="90" t="str">
        <x:f>'全銘柄'!AH309</x:f>
        <x:v>S100XS71</x:v>
      </x:c>
    </x:row>
    <x:row r="181">
      <x:c r="A181" s="90" t="n">
        <x:f>'全銘柄'!A21</x:f>
        <x:v>20</x:v>
      </x:c>
      <x:c r="B181" s="90" t="str">
        <x:f>'全銘柄'!B21</x:f>
        <x:v>5586</x:v>
      </x:c>
      <x:c r="C181" s="90" t="str">
        <x:f>'全銘柄'!D21</x:f>
        <x:v>Laboro.AI Inc.</x:v>
      </x:c>
      <x:c r="D181" s="90" t="str">
        <x:f>'全銘柄'!F21</x:f>
        <x:v>Information &amp; Communication</x:v>
      </x:c>
      <x:c r="E181" s="90" t="b">
        <x:f>'全銘柄'!X21</x:f>
        <x:v>0</x:v>
      </x:c>
      <x:c r="F181" s="91" t="n">
        <x:f>'全銘柄'!P21</x:f>
        <x:v>0.30293721046349753</x:v>
      </x:c>
      <x:c r="G181" s="91" t="n">
        <x:f>'全銘柄'!L21</x:f>
        <x:v>0.11632960740718179</x:v>
      </x:c>
      <x:c r="H181" s="91" t="n">
        <x:f>'全銘柄'!M21</x:f>
        <x:v>0.8677960136361962</x:v>
      </x:c>
      <x:c r="I181" s="91" t="n">
        <x:f>'全銘柄'!N21</x:f>
        <x:v>0.10668528600204796</x:v>
      </x:c>
      <x:c r="J181" s="91" t="n">
        <x:f>'全銘柄'!O21</x:f>
        <x:v>0.2489582632132612</x:v>
      </x:c>
      <x:c r="K181" s="97" t="n">
        <x:f>'全銘柄'!K21</x:f>
        <x:v>1892.494</x:v>
      </x:c>
      <x:c r="L181" s="90" t="str">
        <x:f>'全銘柄'!AH21</x:f>
        <x:v>S100XBVM</x:v>
      </x:c>
    </x:row>
    <x:row r="182">
      <x:c r="A182" s="90" t="n">
        <x:f>'全銘柄'!A1501</x:f>
        <x:v>1500</x:v>
      </x:c>
      <x:c r="B182" s="90" t="str">
        <x:f>'全銘柄'!B1501</x:f>
        <x:v>2978</x:v>
      </x:c>
      <x:c r="C182" s="90" t="str">
        <x:f>'全銘柄'!D1501</x:f>
        <x:v>TSUKURUBA Inc.</x:v>
      </x:c>
      <x:c r="D182" s="90" t="str">
        <x:f>'全銘柄'!F1501</x:f>
        <x:v>Real Estate</x:v>
      </x:c>
      <x:c r="E182" s="90" t="b">
        <x:f>'全銘柄'!X1501</x:f>
        <x:v>0</x:v>
      </x:c>
      <x:c r="F182" s="91" t="n">
        <x:f>'全銘柄'!P1501</x:f>
        <x:v>0.30257009161010995</x:v>
      </x:c>
      <x:c r="G182" s="91" t="n">
        <x:f>'全銘柄'!L1501</x:f>
        <x:v>0.7029542852218023</x:v>
      </x:c>
      <x:c r="H182" s="91" t="n">
        <x:f>'全銘柄'!M1501</x:f>
        <x:v>0.5011453873802421</x:v>
      </x:c>
      <x:c r="I182" s="91" t="n">
        <x:f>'全銘柄'!N1501</x:f>
        <x:v>0.12771640581240162</x:v>
      </x:c>
      <x:c r="J182" s="91" t="n">
        <x:f>'全銘柄'!O1501</x:f>
        <x:v>-0.001429426192366412</x:v>
      </x:c>
      <x:c r="K182" s="97" t="n">
        <x:f>'全銘柄'!K1501</x:f>
        <x:v>4676.304</x:v>
      </x:c>
      <x:c r="L182" s="90" t="str">
        <x:f>'全銘柄'!AH1501</x:f>
        <x:v>S100WXFC</x:v>
      </x:c>
    </x:row>
    <x:row r="183">
      <x:c r="A183" s="90" t="n">
        <x:f>'全銘柄'!A366</x:f>
        <x:v>365</x:v>
      </x:c>
      <x:c r="B183" s="90" t="str">
        <x:f>'全銘柄'!B366</x:f>
        <x:v>6419</x:v>
      </x:c>
      <x:c r="C183" s="90" t="str">
        <x:f>'全銘柄'!D366</x:f>
        <x:v>Mars Group Holdings Corporation</x:v>
      </x:c>
      <x:c r="D183" s="90" t="str">
        <x:f>'全銘柄'!F366</x:f>
        <x:v>Machinery</x:v>
      </x:c>
      <x:c r="E183" s="90" t="b">
        <x:f>'全銘柄'!X366</x:f>
        <x:v>0</x:v>
      </x:c>
      <x:c r="F183" s="91" t="n">
        <x:f>'全銘柄'!P366</x:f>
        <x:v>0.3007115431592291</x:v>
      </x:c>
      <x:c r="G183" s="91" t="n">
        <x:f>'全銘柄'!L366</x:f>
        <x:v>0.023211505914370933</x:v>
      </x:c>
      <x:c r="H183" s="91" t="n">
        <x:f>'全銘柄'!M366</x:f>
        <x:v>0.34715333526181147</x:v>
      </x:c>
      <x:c r="I183" s="91" t="n">
        <x:f>'全銘柄'!N366</x:f>
        <x:v>0.7975993011923972</x:v>
      </x:c>
      <x:c r="J183" s="91" t="n">
        <x:f>'全銘柄'!O366</x:f>
        <x:v>0.155177287086256</x:v>
      </x:c>
      <x:c r="K183" s="97" t="n">
        <x:f>'全銘柄'!K366</x:f>
        <x:v>42250.771</x:v>
      </x:c>
      <x:c r="L183" s="90" t="str">
        <x:f>'全銘柄'!AH366</x:f>
        <x:v>S100W51N</x:v>
      </x:c>
    </x:row>
    <x:row r="184">
      <x:c r="A184" s="90" t="n">
        <x:f>'全銘柄'!A74</x:f>
        <x:v>73</x:v>
      </x:c>
      <x:c r="B184" s="90" t="str">
        <x:f>'全銘柄'!B74</x:f>
        <x:v>5246</x:v>
      </x:c>
      <x:c r="C184" s="90" t="str">
        <x:f>'全銘柄'!D74</x:f>
        <x:v>ELEMENTS,Inc.</x:v>
      </x:c>
      <x:c r="D184" s="90" t="str">
        <x:f>'全銘柄'!F74</x:f>
        <x:v>Information &amp; Communication</x:v>
      </x:c>
      <x:c r="E184" s="90" t="b">
        <x:f>'全銘柄'!X74</x:f>
        <x:v>0</x:v>
      </x:c>
      <x:c r="F184" s="91" t="n">
        <x:f>'全銘柄'!P74</x:f>
        <x:v>0.30041402618110724</x:v>
      </x:c>
      <x:c r="G184" s="91" t="n">
        <x:f>'全銘柄'!L74</x:f>
        <x:v>0.21260290547123417</x:v>
      </x:c>
      <x:c r="H184" s="91" t="n">
        <x:f>'全銘柄'!M74</x:f>
        <x:v>0.17483971865318249</x:v>
      </x:c>
      <x:c r="I184" s="91" t="n">
        <x:f>'全銘柄'!N74</x:f>
        <x:v>0.31196038748771526</x:v>
      </x:c>
      <x:c r="J184" s="91" t="n">
        <x:f>'全銘柄'!O74</x:f>
        <x:v>0.5300606035846775</x:v>
      </x:c>
      <x:c r="K184" s="97" t="n">
        <x:f>'全銘柄'!K74</x:f>
        <x:v>3895.112</x:v>
      </x:c>
      <x:c r="L184" s="90" t="str">
        <x:f>'全銘柄'!AH74</x:f>
        <x:v>S100XMUN</x:v>
      </x:c>
    </x:row>
    <x:row r="185">
      <x:c r="A185" s="90" t="n">
        <x:f>'全銘柄'!A75</x:f>
        <x:v>74</x:v>
      </x:c>
      <x:c r="B185" s="90" t="str">
        <x:f>'全銘柄'!B75</x:f>
        <x:v>5574</x:v>
      </x:c>
      <x:c r="C185" s="90" t="str">
        <x:f>'全銘柄'!D75</x:f>
        <x:v>ABEJA,Inc.</x:v>
      </x:c>
      <x:c r="D185" s="90" t="str">
        <x:f>'全銘柄'!F75</x:f>
        <x:v>Information &amp; Communication</x:v>
      </x:c>
      <x:c r="E185" s="90" t="b">
        <x:f>'全銘柄'!X75</x:f>
        <x:v>0</x:v>
      </x:c>
      <x:c r="F185" s="91" t="n">
        <x:f>'全銘柄'!P75</x:f>
        <x:v>0.29897509148484014</x:v>
      </x:c>
      <x:c r="G185" s="91" t="n">
        <x:f>'全銘柄'!L75</x:f>
        <x:v>0.5708740762857356</x:v>
      </x:c>
      <x:c r="H185" s="91" t="n">
        <x:f>'全銘柄'!M75</x:f>
        <x:v>0.4030062227344646</x:v>
      </x:c>
      <x:c r="I185" s="91" t="n">
        <x:f>'全銘柄'!N75</x:f>
        <x:v>-0.0033212404822391406</x:v>
      </x:c>
      <x:c r="J185" s="91" t="n">
        <x:f>'全銘柄'!O75</x:f>
        <x:v>0.2961256950291207</x:v>
      </x:c>
      <x:c r="K185" s="97" t="n">
        <x:f>'全銘柄'!K75</x:f>
        <x:v>3585.409</x:v>
      </x:c>
      <x:c r="L185" s="90" t="str">
        <x:f>'全銘柄'!AH75</x:f>
        <x:v>S100X6IA</x:v>
      </x:c>
    </x:row>
    <x:row r="186">
      <x:c r="A186" s="90" t="n">
        <x:f>'全銘柄'!A76</x:f>
        <x:v>75</x:v>
      </x:c>
      <x:c r="B186" s="90" t="str">
        <x:f>'全銘柄'!B76</x:f>
        <x:v>9158</x:v>
      </x:c>
      <x:c r="C186" s="90" t="str">
        <x:f>'全銘柄'!D76</x:f>
        <x:v>CUC Inc.</x:v>
      </x:c>
      <x:c r="D186" s="90" t="str">
        <x:f>'全銘柄'!F76</x:f>
        <x:v>Services</x:v>
      </x:c>
      <x:c r="E186" s="90" t="b">
        <x:f>'全銘柄'!X76</x:f>
        <x:v>0</x:v>
      </x:c>
      <x:c r="F186" s="91" t="n">
        <x:f>'全銘柄'!P76</x:f>
        <x:v>0.29735100916782864</x:v>
      </x:c>
      <x:c r="G186" s="91" t="n">
        <x:f>'全銘柄'!L76</x:f>
        <x:v>1.1265807539443573</x:v>
      </x:c>
      <x:c r="H186" s="91" t="n">
        <x:f>'全銘柄'!M76</x:f>
        <x:v>-0.002945007645692943</x:v>
      </x:c>
      <x:c r="I186" s="91" t="n">
        <x:f>'全銘柄'!N76</x:f>
        <x:v>-0.06205623402442484</x:v>
      </x:c>
      <x:c r="J186" s="91" t="n">
        <x:f>'全銘柄'!O76</x:f>
        <x:v>0.42446631339894014</x:v>
      </x:c>
      <x:c r="K186" s="97" t="n">
        <x:f>'全銘柄'!K76</x:f>
        <x:v>47043</x:v>
      </x:c>
      <x:c r="L186" s="90" t="str">
        <x:f>'全銘柄'!AH76</x:f>
        <x:v>S100W87M</x:v>
      </x:c>
    </x:row>
    <x:row r="187">
      <x:c r="A187" s="90" t="n">
        <x:f>'全銘柄'!A1548</x:f>
        <x:v>1547</x:v>
      </x:c>
      <x:c r="B187" s="90" t="str">
        <x:f>'全銘柄'!B1548</x:f>
        <x:v>4448</x:v>
      </x:c>
      <x:c r="C187" s="90" t="str">
        <x:f>'全銘柄'!D1548</x:f>
        <x:v>kubell Co.,Ltd.</x:v>
      </x:c>
      <x:c r="D187" s="90" t="str">
        <x:f>'全銘柄'!F1548</x:f>
        <x:v>Information &amp; Communication</x:v>
      </x:c>
      <x:c r="E187" s="90" t="b">
        <x:f>'全銘柄'!X1548</x:f>
        <x:v>0</x:v>
      </x:c>
      <x:c r="F187" s="91" t="n">
        <x:f>'全銘柄'!P1548</x:f>
        <x:v>0.2965322952551195</x:v>
      </x:c>
      <x:c r="G187" s="91" t="n">
        <x:f>'全銘柄'!L1548</x:f>
        <x:v>0.36203731297918185</x:v>
      </x:c>
      <x:c r="H187" s="91" t="n">
        <x:f>'全銘柄'!M1548</x:f>
        <x:v>0.41192154974181294</x:v>
      </x:c>
      <x:c r="I187" s="91" t="n">
        <x:f>'全銘柄'!N1548</x:f>
        <x:v>0.30615984963934073</x:v>
      </x:c>
      <x:c r="J187" s="91" t="n">
        <x:f>'全銘柄'!O1548</x:f>
        <x:v>0.12496096847527793</x:v>
      </x:c>
      <x:c r="K187" s="97" t="n">
        <x:f>'全銘柄'!K1548</x:f>
        <x:v>9529.226</x:v>
      </x:c>
      <x:c r="L187" s="90" t="str">
        <x:f>'全銘柄'!AH1548</x:f>
        <x:v>S100XSJP</x:v>
      </x:c>
    </x:row>
    <x:row r="188">
      <x:c r="A188" s="90" t="n">
        <x:f>'全銘柄'!A77</x:f>
        <x:v>76</x:v>
      </x:c>
      <x:c r="B188" s="90" t="str">
        <x:f>'全銘柄'!B77</x:f>
        <x:v>3697</x:v>
      </x:c>
      <x:c r="C188" s="90" t="str">
        <x:f>'全銘柄'!D77</x:f>
        <x:v>SHIFT Inc.</x:v>
      </x:c>
      <x:c r="D188" s="90" t="str">
        <x:f>'全銘柄'!F77</x:f>
        <x:v>Information &amp; Communication</x:v>
      </x:c>
      <x:c r="E188" s="90" t="b">
        <x:f>'全銘柄'!X77</x:f>
        <x:v>0</x:v>
      </x:c>
      <x:c r="F188" s="91" t="n">
        <x:f>'全銘柄'!P77</x:f>
        <x:v>0.2960915110857967</x:v>
      </x:c>
      <x:c r="G188" s="91" t="n">
        <x:f>'全銘柄'!L77</x:f>
        <x:v>0.4101599860881662</x:v>
      </x:c>
      <x:c r="H188" s="91" t="n">
        <x:f>'全銘柄'!M77</x:f>
        <x:v>0.35695898139441673</x:v>
      </x:c>
      <x:c r="I188" s="91" t="n">
        <x:f>'全銘柄'!N77</x:f>
        <x:v>0.2566965807111212</x:v>
      </x:c>
      <x:c r="J188" s="91" t="n">
        <x:f>'全銘柄'!O77</x:f>
        <x:v>0.1734838692181837</x:v>
      </x:c>
      <x:c r="K188" s="97" t="n">
        <x:f>'全銘柄'!K77</x:f>
        <x:v>129819</x:v>
      </x:c>
      <x:c r="L188" s="90" t="str">
        <x:f>'全銘柄'!AH77</x:f>
        <x:v>S100X63F</x:v>
      </x:c>
    </x:row>
    <x:row r="189">
      <x:c r="A189" s="90" t="n">
        <x:f>'全銘柄'!A78</x:f>
        <x:v>77</x:v>
      </x:c>
      <x:c r="B189" s="90" t="str">
        <x:f>'全銘柄'!B78</x:f>
        <x:v>7089</x:v>
      </x:c>
      <x:c r="C189" s="90" t="str">
        <x:f>'全銘柄'!D78</x:f>
        <x:v>for Startups,Inc.</x:v>
      </x:c>
      <x:c r="D189" s="90" t="str">
        <x:f>'全銘柄'!F78</x:f>
        <x:v>Services</x:v>
      </x:c>
      <x:c r="E189" s="90" t="b">
        <x:f>'全銘柄'!X78</x:f>
        <x:v>0</x:v>
      </x:c>
      <x:c r="F189" s="91" t="n">
        <x:f>'全銘柄'!P78</x:f>
        <x:v>0.29417595318929846</x:v>
      </x:c>
      <x:c r="G189" s="91" t="n">
        <x:f>'全銘柄'!L78</x:f>
        <x:v>0.8445886034941115</x:v>
      </x:c>
      <x:c r="H189" s="91" t="n">
        <x:f>'全銘柄'!M78</x:f>
        <x:v>0.27673206348908974</x:v>
      </x:c>
      <x:c r="I189" s="91" t="n">
        <x:f>'全銘柄'!N78</x:f>
        <x:v>0.13166451235958654</x:v>
      </x:c>
      <x:c r="J189" s="91" t="n">
        <x:f>'全銘柄'!O78</x:f>
        <x:v>0.052582924974192924</x:v>
      </x:c>
      <x:c r="K189" s="97" t="n">
        <x:f>'全銘柄'!K78</x:f>
        <x:v>3571.897</x:v>
      </x:c>
      <x:c r="L189" s="90" t="str">
        <x:f>'全銘柄'!AH78</x:f>
        <x:v>S100W265</x:v>
      </x:c>
    </x:row>
    <x:row r="190">
      <x:c r="A190" s="90" t="n">
        <x:f>'全銘柄'!A22</x:f>
        <x:v>21</x:v>
      </x:c>
      <x:c r="B190" s="90" t="str">
        <x:f>'全銘柄'!B22</x:f>
        <x:v>4419</x:v>
      </x:c>
      <x:c r="C190" s="90" t="str">
        <x:f>'全銘柄'!D22</x:f>
        <x:v>Finatext Holdings Ltd.</x:v>
      </x:c>
      <x:c r="D190" s="90" t="str">
        <x:f>'全銘柄'!F22</x:f>
        <x:v>Information &amp; Communication</x:v>
      </x:c>
      <x:c r="E190" s="90" t="b">
        <x:f>'全銘柄'!X22</x:f>
        <x:v>0</x:v>
      </x:c>
      <x:c r="F190" s="91" t="n">
        <x:f>'全銘柄'!P22</x:f>
        <x:v>0.2935060079299061</x:v>
      </x:c>
      <x:c r="G190" s="91" t="n">
        <x:f>'全銘柄'!L22</x:f>
        <x:v>-0.009914315569487853</x:v>
      </x:c>
      <x:c r="H190" s="91" t="n">
        <x:f>'全銘柄'!M22</x:f>
        <x:v>0.40265636649502556</x:v>
      </x:c>
      <x:c r="I190" s="91" t="n">
        <x:f>'全銘柄'!N22</x:f>
        <x:v>0.4067917796832847</x:v>
      </x:c>
      <x:c r="J190" s="91" t="n">
        <x:f>'全銘柄'!O22</x:f>
        <x:v>0.4329132894983585</x:v>
      </x:c>
      <x:c r="K190" s="97" t="n">
        <x:f>'全銘柄'!K22</x:f>
        <x:v>7702.356</x:v>
      </x:c>
      <x:c r="L190" s="90" t="str">
        <x:f>'全銘柄'!AH22</x:f>
        <x:v>S100W328</x:v>
      </x:c>
    </x:row>
    <x:row r="191">
      <x:c r="A191" s="90" t="n">
        <x:f>'全銘柄'!A79</x:f>
        <x:v>78</x:v>
      </x:c>
      <x:c r="B191" s="90" t="str">
        <x:f>'全銘柄'!B79</x:f>
        <x:v>4194</x:v>
      </x:c>
      <x:c r="C191" s="90" t="str">
        <x:f>'全銘柄'!D79</x:f>
        <x:v>Visional,Inc.</x:v>
      </x:c>
      <x:c r="D191" s="90" t="str">
        <x:f>'全銘柄'!F79</x:f>
        <x:v>Information &amp; Communication</x:v>
      </x:c>
      <x:c r="E191" s="90" t="b">
        <x:f>'全銘柄'!X79</x:f>
        <x:v>0</x:v>
      </x:c>
      <x:c r="F191" s="91" t="n">
        <x:f>'全銘柄'!P79</x:f>
        <x:v>0.29278967161760594</x:v>
      </x:c>
      <x:c r="G191" s="91" t="n">
        <x:f>'全銘柄'!L79</x:f>
        <x:v>0.5316049898947661</x:v>
      </x:c>
      <x:c r="H191" s="91" t="n">
        <x:f>'全銘柄'!M79</x:f>
        <x:v>0.28027028256813935</x:v>
      </x:c>
      <x:c r="I191" s="91" t="n">
        <x:f>'全銘柄'!N79</x:f>
        <x:v>0.17544826115543866</x:v>
      </x:c>
      <x:c r="J191" s="91" t="n">
        <x:f>'全銘柄'!O79</x:f>
        <x:v>0.21187978109031547</x:v>
      </x:c>
      <x:c r="K191" s="97" t="n">
        <x:f>'全銘柄'!K79</x:f>
        <x:v>80161</x:v>
      </x:c>
      <x:c r="L191" s="90" t="str">
        <x:f>'全銘柄'!AH79</x:f>
        <x:v>S100WW0V</x:v>
      </x:c>
    </x:row>
    <x:row r="192">
      <x:c r="A192" s="90" t="n">
        <x:f>'全銘柄'!A367</x:f>
        <x:v>366</x:v>
      </x:c>
      <x:c r="B192" s="90" t="str">
        <x:f>'全銘柄'!B367</x:f>
        <x:v>8308</x:v>
      </x:c>
      <x:c r="C192" s="90" t="str">
        <x:f>'全銘柄'!D367</x:f>
        <x:v>Resona Holdings, Inc.</x:v>
      </x:c>
      <x:c r="D192" s="90" t="str">
        <x:f>'全銘柄'!F367</x:f>
        <x:v>Banks</x:v>
      </x:c>
      <x:c r="E192" s="90" t="b">
        <x:f>'全銘柄'!X367</x:f>
        <x:v>0</x:v>
      </x:c>
      <x:c r="F192" s="91" t="n">
        <x:f>'全銘柄'!P367</x:f>
        <x:v>0.2915499826783541</x:v>
      </x:c>
      <x:c r="G192" s="91" t="n">
        <x:f>'全銘柄'!L367</x:f>
        <x:v>0.36759847811723967</x:v>
      </x:c>
      <x:c r="H192" s="91" t="n">
        <x:f>'全銘柄'!M367</x:f>
        <x:v>0.019290997534483934</x:v>
      </x:c>
      <x:c r="I192" s="91" t="n">
        <x:f>'全銘柄'!N367</x:f>
        <x:v>0.3714084921387246</x:v>
      </x:c>
      <x:c r="J192" s="91" t="n">
        <x:f>'全銘柄'!O367</x:f>
        <x:v>0.4555302642085066</x:v>
      </x:c>
      <x:c r="K192" s="97" t="n">
        <x:f>'全銘柄'!K367</x:f>
        <x:v>122135</x:v>
      </x:c>
      <x:c r="L192" s="90" t="str">
        <x:f>'全銘柄'!AH367</x:f>
        <x:v>S100VY61</x:v>
      </x:c>
    </x:row>
    <x:row r="193">
      <x:c r="A193" s="90" t="n">
        <x:f>'全銘柄'!A368</x:f>
        <x:v>367</x:v>
      </x:c>
      <x:c r="B193" s="90" t="str">
        <x:f>'全銘柄'!B368</x:f>
        <x:v>9344</x:v>
      </x:c>
      <x:c r="C193" s="90" t="str">
        <x:f>'全銘柄'!D368</x:f>
        <x:v>Axis Consulting Corporation</x:v>
      </x:c>
      <x:c r="D193" s="90" t="str">
        <x:f>'全銘柄'!F368</x:f>
        <x:v>Services</x:v>
      </x:c>
      <x:c r="E193" s="90" t="b">
        <x:f>'全銘柄'!X368</x:f>
        <x:v>0</x:v>
      </x:c>
      <x:c r="F193" s="91" t="n">
        <x:f>'全銘柄'!P368</x:f>
        <x:v>0.29125991949594376</x:v>
      </x:c>
      <x:c r="G193" s="91" t="n">
        <x:f>'全銘柄'!L368</x:f>
        <x:v>0.5864978902953586</x:v>
      </x:c>
      <x:c r="H193" s="91" t="n">
        <x:f>'全銘柄'!M368</x:f>
        <x:v>0.30053191489361697</x:v>
      </x:c>
      <x:c r="I193" s="91" t="n">
        <x:f>'全銘柄'!N368</x:f>
        <x:v>0.043456032719836335</x:v>
      </x:c>
      <x:c r="J193" s="91" t="n">
        <x:f>'全銘柄'!O368</x:f>
        <x:v>0.2912787849093581</x:v>
      </x:c>
      <x:c r="K193" s="97" t="n">
        <x:f>'全銘柄'!K368</x:f>
        <x:v>5271</x:v>
      </x:c>
      <x:c r="L193" s="90" t="str">
        <x:f>'全銘柄'!AH368</x:f>
        <x:v>S100WQ81</x:v>
      </x:c>
    </x:row>
    <x:row r="194">
      <x:c r="A194" s="90" t="n">
        <x:f>'全銘柄'!A1502</x:f>
        <x:v>1501</x:v>
      </x:c>
      <x:c r="B194" s="90" t="str">
        <x:f>'全銘柄'!B1502</x:f>
        <x:v>3063</x:v>
      </x:c>
      <x:c r="C194" s="90" t="str">
        <x:f>'全銘柄'!D1502</x:f>
        <x:v>j-Group Holdings Corp.</x:v>
      </x:c>
      <x:c r="D194" s="90" t="str">
        <x:f>'全銘柄'!F1502</x:f>
        <x:v>Retail Trade</x:v>
      </x:c>
      <x:c r="E194" s="90" t="b">
        <x:f>'全銘柄'!X1502</x:f>
        <x:v>0</x:v>
      </x:c>
      <x:c r="F194" s="91" t="n">
        <x:f>'全銘柄'!P1502</x:f>
        <x:v>0.29049668764458114</x:v>
      </x:c>
      <x:c r="G194" s="91" t="n">
        <x:f>'全銘柄'!L1502</x:f>
        <x:v>0.7036249569495172</x:v>
      </x:c>
      <x:c r="H194" s="91" t="n">
        <x:f>'全銘柄'!M1502</x:f>
        <x:v>0.3019603101125765</x:v>
      </x:c>
      <x:c r="I194" s="91" t="n">
        <x:f>'全銘柄'!N1502</x:f>
        <x:v>0.029638762841302624</x:v>
      </x:c>
      <x:c r="J194" s="91" t="n">
        <x:f>'全銘柄'!O1502</x:f>
        <x:v>0.21442571285135226</x:v>
      </x:c>
      <x:c r="K194" s="97" t="n">
        <x:f>'全銘柄'!K1502</x:f>
        <x:v>13045.916</x:v>
      </x:c>
      <x:c r="L194" s="90" t="str">
        <x:f>'全銘柄'!AH1502</x:f>
        <x:v>S100Y7CP</x:v>
      </x:c>
    </x:row>
    <x:row r="195">
      <x:c r="A195" s="90" t="n">
        <x:f>'全銘柄'!A80</x:f>
        <x:v>79</x:v>
      </x:c>
      <x:c r="B195" s="90" t="str">
        <x:f>'全銘柄'!B80</x:f>
        <x:v>9556</x:v>
      </x:c>
      <x:c r="C195" s="90" t="str">
        <x:f>'全銘柄'!D80</x:f>
        <x:v>INTLOOP Inc.</x:v>
      </x:c>
      <x:c r="D195" s="90" t="str">
        <x:f>'全銘柄'!F80</x:f>
        <x:v>Services</x:v>
      </x:c>
      <x:c r="E195" s="90" t="b">
        <x:f>'全銘柄'!X80</x:f>
        <x:v>0</x:v>
      </x:c>
      <x:c r="F195" s="91" t="n">
        <x:f>'全銘柄'!P80</x:f>
        <x:v>0.28887520024260027</x:v>
      </x:c>
      <x:c r="G195" s="91" t="n">
        <x:f>'全銘柄'!L80</x:f>
        <x:v>0.4185360957334505</x:v>
      </x:c>
      <x:c r="H195" s="91" t="n">
        <x:f>'全銘柄'!M80</x:f>
        <x:v>0.35842054904167786</x:v>
      </x:c>
      <x:c r="I195" s="91" t="n">
        <x:f>'全銘柄'!N80</x:f>
        <x:v>0.2020145873892587</x:v>
      </x:c>
      <x:c r="J195" s="91" t="n">
        <x:f>'全銘柄'!O80</x:f>
        <x:v>0.19140411926016698</x:v>
      </x:c>
      <x:c r="K195" s="97" t="n">
        <x:f>'全銘柄'!K80</x:f>
        <x:v>25524.344</x:v>
      </x:c>
      <x:c r="L195" s="90" t="str">
        <x:f>'全銘柄'!AH80</x:f>
        <x:v>S100WX3D</x:v>
      </x:c>
    </x:row>
    <x:row r="196">
      <x:c r="A196" s="90" t="n">
        <x:f>'全銘柄'!A1503</x:f>
        <x:v>1502</x:v>
      </x:c>
      <x:c r="B196" s="90" t="str">
        <x:f>'全銘柄'!B1503</x:f>
        <x:v>7585</x:v>
      </x:c>
      <x:c r="C196" s="90" t="str">
        <x:f>'全銘柄'!D1503</x:f>
        <x:v>KAN-NANMARU CORPORATION</x:v>
      </x:c>
      <x:c r="D196" s="90" t="str">
        <x:f>'全銘柄'!F1503</x:f>
        <x:v>Retail Trade</x:v>
      </x:c>
      <x:c r="E196" s="90" t="b">
        <x:f>'全銘柄'!X1503</x:f>
        <x:v>0</x:v>
      </x:c>
      <x:c r="F196" s="91" t="n">
        <x:f>'全銘柄'!P1503</x:f>
        <x:v>0.28765748636309474</x:v>
      </x:c>
      <x:c r="G196" s="91" t="n">
        <x:f>'全銘柄'!L1503</x:f>
        <x:v>-0.12426901229072929</x:v>
      </x:c>
      <x:c r="H196" s="91" t="n">
        <x:f>'全銘柄'!M1503</x:f>
        <x:v>1.240432098765432</x:v>
      </x:c>
      <x:c r="I196" s="91" t="n">
        <x:f>'全銘柄'!N1503</x:f>
        <x:v>0.2350695089154693</x:v>
      </x:c>
      <x:c r="J196" s="91" t="n">
        <x:f>'全銘柄'!O1503</x:f>
        <x:v>0.13450790117529543</x:v>
      </x:c>
      <x:c r="K196" s="97" t="n">
        <x:f>'全銘柄'!K1503</x:f>
        <x:v>1871.516</x:v>
      </x:c>
      <x:c r="L196" s="90" t="str">
        <x:f>'全銘柄'!AH1503</x:f>
        <x:v>S100WR5V</x:v>
      </x:c>
    </x:row>
    <x:row r="197">
      <x:c r="A197" s="90" t="n">
        <x:f>'全銘柄'!A81</x:f>
        <x:v>80</x:v>
      </x:c>
      <x:c r="B197" s="90" t="str">
        <x:f>'全銘柄'!B81</x:f>
        <x:v>2936</x:v>
      </x:c>
      <x:c r="C197" s="90" t="str">
        <x:f>'全銘柄'!D81</x:f>
        <x:v>BASE FOOD,Inc.</x:v>
      </x:c>
      <x:c r="D197" s="90" t="str">
        <x:f>'全銘柄'!F81</x:f>
        <x:v>Foods</x:v>
      </x:c>
      <x:c r="E197" s="90" t="b">
        <x:f>'全銘柄'!X81</x:f>
        <x:v>0</x:v>
      </x:c>
      <x:c r="F197" s="91" t="n">
        <x:f>'全銘柄'!P81</x:f>
        <x:v>0.28650851797235655</x:v>
      </x:c>
      <x:c r="G197" s="91" t="n">
        <x:f>'全銘柄'!L81</x:f>
        <x:v>0.7775119289373968</x:v>
      </x:c>
      <x:c r="H197" s="91" t="n">
        <x:f>'全銘柄'!M81</x:f>
        <x:v>0.5088875635787877</x:v>
      </x:c>
      <x:c r="I197" s="91" t="n">
        <x:f>'全銘柄'!N81</x:f>
        <x:v>0.02469845712210783</x:v>
      </x:c>
      <x:c r="J197" s="91" t="n">
        <x:f>'全銘柄'!O81</x:f>
        <x:v>-0.0032524456000063706</x:v>
      </x:c>
      <x:c r="K197" s="97" t="n">
        <x:f>'全銘柄'!K81</x:f>
        <x:v>15191.882</x:v>
      </x:c>
      <x:c r="L197" s="90" t="str">
        <x:f>'全銘柄'!AH81</x:f>
        <x:v>S100Y7A4</x:v>
      </x:c>
    </x:row>
    <x:row r="198">
      <x:c r="A198" s="90" t="n">
        <x:f>'全銘柄'!A310</x:f>
        <x:v>309</x:v>
      </x:c>
      <x:c r="B198" s="90" t="str">
        <x:f>'全銘柄'!B310</x:f>
        <x:v>9165</x:v>
      </x:c>
      <x:c r="C198" s="90" t="str">
        <x:f>'全銘柄'!D310</x:f>
        <x:v>Qualtec Co.,Ltd.</x:v>
      </x:c>
      <x:c r="D198" s="90" t="str">
        <x:f>'全銘柄'!F310</x:f>
        <x:v>Services</x:v>
      </x:c>
      <x:c r="E198" s="90" t="b">
        <x:f>'全銘柄'!X310</x:f>
        <x:v>0</x:v>
      </x:c>
      <x:c r="F198" s="91" t="n">
        <x:f>'全銘柄'!P310</x:f>
        <x:v>0.28507150770167744</x:v>
      </x:c>
      <x:c r="G198" s="91" t="n">
        <x:f>'全銘柄'!L310</x:f>
        <x:v>1.1381281462360344</x:v>
      </x:c>
      <x:c r="H198" s="91" t="n">
        <x:f>'全銘柄'!M310</x:f>
        <x:v>0.03751521398764757</x:v>
      </x:c>
      <x:c r="I198" s="91" t="n">
        <x:f>'全銘柄'!N310</x:f>
        <x:v>0.10681222061911844</x:v>
      </x:c>
      <x:c r="J198" s="91" t="n">
        <x:f>'全銘柄'!O310</x:f>
        <x:v>0.1107262311154551</x:v>
      </x:c>
      <x:c r="K198" s="97" t="n">
        <x:f>'全銘柄'!K310</x:f>
        <x:v>4025.193</x:v>
      </x:c>
      <x:c r="L198" s="90" t="str">
        <x:f>'全銘柄'!AH310</x:f>
        <x:v>S100WM9C</x:v>
      </x:c>
    </x:row>
    <x:row r="199">
      <x:c r="A199" s="90" t="n">
        <x:f>'全銘柄'!A369</x:f>
        <x:v>368</x:v>
      </x:c>
      <x:c r="B199" s="90" t="str">
        <x:f>'全銘柄'!B369</x:f>
        <x:v>2982</x:v>
      </x:c>
      <x:c r="C199" s="90" t="str">
        <x:f>'全銘柄'!D369</x:f>
        <x:v>A.D.Works Group Co.,Ltd.</x:v>
      </x:c>
      <x:c r="D199" s="90" t="str">
        <x:f>'全銘柄'!F369</x:f>
        <x:v>Real Estate</x:v>
      </x:c>
      <x:c r="E199" s="90" t="b">
        <x:f>'全銘柄'!X369</x:f>
        <x:v>0</x:v>
      </x:c>
      <x:c r="F199" s="91" t="n">
        <x:f>'全銘柄'!P369</x:f>
        <x:v>0.2825111938483309</x:v>
      </x:c>
      <x:c r="G199" s="91" t="n">
        <x:f>'全銘柄'!L369</x:f>
        <x:v>0.11597899424377678</x:v>
      </x:c>
      <x:c r="H199" s="91" t="n">
        <x:f>'全銘柄'!M369</x:f>
        <x:v>0.48414600191383395</x:v>
      </x:c>
      <x:c r="I199" s="91" t="n">
        <x:f>'全銘柄'!N369</x:f>
        <x:v>0.20725227931573942</x:v>
      </x:c>
      <x:c r="J199" s="91" t="n">
        <x:f>'全銘柄'!O369</x:f>
        <x:v>0.35305040876741534</x:v>
      </x:c>
      <x:c r="K199" s="97" t="n">
        <x:f>'全銘柄'!K369</x:f>
        <x:v>67531.965</x:v>
      </x:c>
      <x:c r="L199" s="90" t="str">
        <x:f>'全銘柄'!AH369</x:f>
        <x:v>S100XS5K</x:v>
      </x:c>
    </x:row>
    <x:row r="200">
      <x:c r="A200" s="90" t="n">
        <x:f>'全銘柄'!A82</x:f>
        <x:v>81</x:v>
      </x:c>
      <x:c r="B200" s="90" t="str">
        <x:f>'全銘柄'!B82</x:f>
        <x:v>4490</x:v>
      </x:c>
      <x:c r="C200" s="90" t="str">
        <x:f>'全銘柄'!D82</x:f>
        <x:v>VisasQ Inc.</x:v>
      </x:c>
      <x:c r="D200" s="90" t="str">
        <x:f>'全銘柄'!F82</x:f>
        <x:v>Information &amp; Communication</x:v>
      </x:c>
      <x:c r="E200" s="90" t="b">
        <x:f>'全銘柄'!X82</x:f>
        <x:v>0</x:v>
      </x:c>
      <x:c r="F200" s="91" t="n">
        <x:f>'全銘柄'!P82</x:f>
        <x:v>0.2811559885986312</x:v>
      </x:c>
      <x:c r="G200" s="91" t="n">
        <x:f>'全銘柄'!L82</x:f>
        <x:v>1.2634985216589723</x:v>
      </x:c>
      <x:c r="H200" s="91" t="n">
        <x:f>'全銘柄'!M82</x:f>
        <x:v>0.0700645485390814</x:v>
      </x:c>
      <x:c r="I200" s="91" t="n">
        <x:f>'全銘柄'!N82</x:f>
        <x:v>0.09068754814505242</x:v>
      </x:c>
      <x:c r="J200" s="91" t="n">
        <x:f>'全銘柄'!O82</x:f>
        <x:v>0.01980584708029376</x:v>
      </x:c>
      <x:c r="K200" s="97" t="n">
        <x:f>'全銘柄'!K82</x:f>
        <x:v>9974.67</x:v>
      </x:c>
      <x:c r="L200" s="90" t="str">
        <x:f>'全銘柄'!AH82</x:f>
        <x:v>S100Y7OP</x:v>
      </x:c>
    </x:row>
    <x:row r="201">
      <x:c r="A201" s="90" t="n">
        <x:f>'全銘柄'!A311</x:f>
        <x:v>310</x:v>
      </x:c>
      <x:c r="B201" s="90" t="str">
        <x:f>'全銘柄'!B311</x:f>
        <x:v>5026</x:v>
      </x:c>
      <x:c r="C201" s="90" t="str">
        <x:f>'全銘柄'!D311</x:f>
        <x:v>TRIPLEIZE CO.,LTD.</x:v>
      </x:c>
      <x:c r="D201" s="90" t="str">
        <x:f>'全銘柄'!F311</x:f>
        <x:v>Information &amp; Communication</x:v>
      </x:c>
      <x:c r="E201" s="90" t="b">
        <x:f>'全銘柄'!X311</x:f>
        <x:v>0</x:v>
      </x:c>
      <x:c r="F201" s="91" t="n">
        <x:f>'全銘柄'!P311</x:f>
        <x:v>0.28095397662682675</x:v>
      </x:c>
      <x:c r="G201" s="91" t="n">
        <x:f>'全銘柄'!L311</x:f>
        <x:v>0.14239026569187874</x:v>
      </x:c>
      <x:c r="H201" s="91" t="n">
        <x:f>'全銘柄'!M311</x:f>
        <x:v>-0.03227381765507509</x:v>
      </x:c>
      <x:c r="I201" s="91" t="n">
        <x:f>'全銘柄'!N311</x:f>
        <x:v>0.8798191672178997</x:v>
      </x:c>
      <x:c r="J201" s="91" t="n">
        <x:f>'全銘柄'!O311</x:f>
        <x:v>0.29554065638719274</x:v>
      </x:c>
      <x:c r="K201" s="97" t="n">
        <x:f>'全銘柄'!K311</x:f>
        <x:v>5714.03</x:v>
      </x:c>
      <x:c r="L201" s="90" t="str">
        <x:f>'全銘柄'!AH311</x:f>
        <x:v>S100X79V</x:v>
      </x:c>
    </x:row>
    <x:row r="202">
      <x:c r="A202" s="90" t="n">
        <x:f>'全銘柄'!A370</x:f>
        <x:v>369</x:v>
      </x:c>
      <x:c r="B202" s="90" t="str">
        <x:f>'全銘柄'!B370</x:f>
        <x:v>3856</x:v>
      </x:c>
      <x:c r="C202" s="90" t="str">
        <x:f>'全銘柄'!D370</x:f>
        <x:v>Abalance Corporation</x:v>
      </x:c>
      <x:c r="D202" s="90" t="str">
        <x:f>'全銘柄'!F370</x:f>
        <x:v>Electric Appliances</x:v>
      </x:c>
      <x:c r="E202" s="90" t="b">
        <x:f>'全銘柄'!X370</x:f>
        <x:v>0</x:v>
      </x:c>
      <x:c r="F202" s="91" t="n">
        <x:f>'全銘柄'!P370</x:f>
        <x:v>0.28090826003866387</x:v>
      </x:c>
      <x:c r="G202" s="91" t="n">
        <x:f>'全銘柄'!L370</x:f>
        <x:v>2.424482361250511</x:v>
      </x:c>
      <x:c r="H202" s="91" t="n">
        <x:f>'全銘柄'!M370</x:f>
        <x:v>1.3369444866589957</x:v>
      </x:c>
      <x:c r="I202" s="91" t="n">
        <x:f>'全銘柄'!N370</x:f>
        <x:v>-0.029319410638969923</x:v>
      </x:c>
      <x:c r="J202" s="91" t="n">
        <x:f>'全銘柄'!O370</x:f>
        <x:v>-0.6534607507225849</x:v>
      </x:c>
      <x:c r="K202" s="97" t="n">
        <x:f>'全銘柄'!K370</x:f>
        <x:v>72417</x:v>
      </x:c>
      <x:c r="L202" s="90" t="str">
        <x:f>'全銘柄'!AH370</x:f>
        <x:v>S100W9LG</x:v>
      </x:c>
    </x:row>
    <x:row r="203">
      <x:c r="A203" s="90" t="n">
        <x:f>'全銘柄'!A371</x:f>
        <x:v>370</x:v>
      </x:c>
      <x:c r="B203" s="90" t="str">
        <x:f>'全銘柄'!B371</x:f>
        <x:v>3675</x:v>
      </x:c>
      <x:c r="C203" s="90" t="str">
        <x:f>'全銘柄'!D371</x:f>
        <x:v>Cross Marketing Group Inc.</x:v>
      </x:c>
      <x:c r="D203" s="90" t="str">
        <x:f>'全銘柄'!F371</x:f>
        <x:v>Information &amp; Communication</x:v>
      </x:c>
      <x:c r="E203" s="90" t="b">
        <x:f>'全銘柄'!X371</x:f>
        <x:v>0</x:v>
      </x:c>
      <x:c r="F203" s="91" t="n">
        <x:f>'全銘柄'!P371</x:f>
        <x:v>0.28019282691092395</x:v>
      </x:c>
      <x:c r="G203" s="91" t="n">
        <x:f>'全銘柄'!L371</x:f>
        <x:v>1.314403512662834</x:v>
      </x:c>
      <x:c r="H203" s="91" t="n">
        <x:f>'全銘柄'!M371</x:f>
        <x:v>0.007839471955762622</x:v>
      </x:c>
      <x:c r="I203" s="91" t="n">
        <x:f>'全銘柄'!N371</x:f>
        <x:v>0.04344432975714585</x:v>
      </x:c>
      <x:c r="J203" s="91" t="n">
        <x:f>'全銘柄'!O371</x:f>
        <x:v>0.10357494318782456</x:v>
      </x:c>
      <x:c r="K203" s="97" t="n">
        <x:f>'全銘柄'!K371</x:f>
        <x:v>28896.589</x:v>
      </x:c>
      <x:c r="L203" s="90" t="str">
        <x:f>'全銘柄'!AH371</x:f>
        <x:v>S100WQAV</x:v>
      </x:c>
    </x:row>
    <x:row r="204">
      <x:c r="A204" s="90" t="n">
        <x:f>'全銘柄'!A372</x:f>
        <x:v>371</x:v>
      </x:c>
      <x:c r="B204" s="90" t="str">
        <x:f>'全銘柄'!B372</x:f>
        <x:v>7906</x:v>
      </x:c>
      <x:c r="C204" s="90" t="str">
        <x:f>'全銘柄'!D372</x:f>
        <x:v>YONEX CO.,LTD.</x:v>
      </x:c>
      <x:c r="D204" s="90" t="str">
        <x:f>'全銘柄'!F372</x:f>
        <x:v>Other Products</x:v>
      </x:c>
      <x:c r="E204" s="90" t="b">
        <x:f>'全銘柄'!X372</x:f>
        <x:v>0</x:v>
      </x:c>
      <x:c r="F204" s="91" t="n">
        <x:f>'全銘柄'!P372</x:f>
        <x:v>0.27973813049428564</x:v>
      </x:c>
      <x:c r="G204" s="91" t="n">
        <x:f>'全銘柄'!L372</x:f>
        <x:v>0.4447957481475735</x:v>
      </x:c>
      <x:c r="H204" s="91" t="n">
        <x:f>'全銘柄'!M372</x:f>
        <x:v>0.4367859300530308</x:v>
      </x:c>
      <x:c r="I204" s="91" t="n">
        <x:f>'全銘柄'!N372</x:f>
        <x:v>0.0880497855520983</x:v>
      </x:c>
      <x:c r="J204" s="91" t="n">
        <x:f>'全銘柄'!O372</x:f>
        <x:v>0.18750966146235903</x:v>
      </x:c>
      <x:c r="K204" s="97" t="n">
        <x:f>'全銘柄'!K372</x:f>
        <x:v>138276</x:v>
      </x:c>
      <x:c r="L204" s="90" t="str">
        <x:f>'全銘柄'!AH372</x:f>
        <x:v>S100W6P4</x:v>
      </x:c>
    </x:row>
    <x:row r="205">
      <x:c r="A205" s="90" t="n">
        <x:f>'全銘柄'!A1549</x:f>
        <x:v>1548</x:v>
      </x:c>
      <x:c r="B205" s="90" t="str">
        <x:f>'全銘柄'!B1549</x:f>
        <x:v>3082</x:v>
      </x:c>
      <x:c r="C205" s="90" t="str">
        <x:f>'全銘柄'!D1549</x:f>
        <x:v>KICHIRI HOLDINGS &amp; Co.,Ltd.</x:v>
      </x:c>
      <x:c r="D205" s="90" t="str">
        <x:f>'全銘柄'!F1549</x:f>
        <x:v>Retail Trade</x:v>
      </x:c>
      <x:c r="E205" s="90" t="b">
        <x:f>'全銘柄'!X1549</x:f>
        <x:v>0</x:v>
      </x:c>
      <x:c r="F205" s="91" t="n">
        <x:f>'全銘柄'!P1549</x:f>
        <x:v>0.27962628891617314</x:v>
      </x:c>
      <x:c r="G205" s="91" t="n">
        <x:f>'全銘柄'!L1549</x:f>
        <x:v>0.23242108652243965</x:v>
      </x:c>
      <x:c r="H205" s="91" t="n">
        <x:f>'全銘柄'!M1549</x:f>
        <x:v>0.5810437958704013</x:v>
      </x:c>
      <x:c r="I205" s="91" t="n">
        <x:f>'全銘柄'!N1549</x:f>
        <x:v>0.2563604903434602</x:v>
      </x:c>
      <x:c r="J205" s="91" t="n">
        <x:f>'全銘柄'!O1549</x:f>
        <x:v>0.09525520020658984</x:v>
      </x:c>
      <x:c r="K205" s="97" t="n">
        <x:f>'全銘柄'!K1549</x:f>
        <x:v>15056.528</x:v>
      </x:c>
      <x:c r="L205" s="90" t="str">
        <x:f>'全銘柄'!AH1549</x:f>
        <x:v>S100WR4M</x:v>
      </x:c>
    </x:row>
    <x:row r="206">
      <x:c r="A206" s="90" t="n">
        <x:f>'全銘柄'!A373</x:f>
        <x:v>372</x:v>
      </x:c>
      <x:c r="B206" s="90" t="str">
        <x:f>'全銘柄'!B373</x:f>
        <x:v>9024</x:v>
      </x:c>
      <x:c r="C206" s="90" t="str">
        <x:f>'全銘柄'!D373</x:f>
        <x:v>SEIBU HOLDINGS INC.</x:v>
      </x:c>
      <x:c r="D206" s="90" t="str">
        <x:f>'全銘柄'!F373</x:f>
        <x:v>Land Transportation</x:v>
      </x:c>
      <x:c r="E206" s="90" t="b">
        <x:f>'全銘柄'!X373</x:f>
        <x:v>0</x:v>
      </x:c>
      <x:c r="F206" s="91" t="n">
        <x:f>'全銘柄'!P373</x:f>
        <x:v>0.27870350710555036</x:v>
      </x:c>
      <x:c r="G206" s="91" t="n">
        <x:f>'全銘柄'!L373</x:f>
        <x:v>0.17740112323882018</x:v>
      </x:c>
      <x:c r="H206" s="91" t="n">
        <x:f>'全銘柄'!M373</x:f>
        <x:v>0.07970397322958456</x:v>
      </x:c>
      <x:c r="I206" s="91" t="n">
        <x:f>'全銘柄'!N373</x:f>
        <x:v>0.11461491247109024</x:v>
      </x:c>
      <x:c r="J206" s="91" t="n">
        <x:f>'全銘柄'!O373</x:f>
        <x:v>0.886798102169607</x:v>
      </x:c>
      <x:c r="K206" s="97" t="n">
        <x:f>'全銘柄'!K373</x:f>
        <x:v>901131</x:v>
      </x:c>
      <x:c r="L206" s="90" t="str">
        <x:f>'全銘柄'!AH373</x:f>
        <x:v>S100W1OD</x:v>
      </x:c>
    </x:row>
    <x:row r="207">
      <x:c r="A207" s="90" t="n">
        <x:f>'全銘柄'!A1550</x:f>
        <x:v>1549</x:v>
      </x:c>
      <x:c r="B207" s="90" t="str">
        <x:f>'全銘柄'!B1550</x:f>
        <x:v>8473</x:v>
      </x:c>
      <x:c r="C207" s="90" t="str">
        <x:f>'全銘柄'!D1550</x:f>
        <x:v>SBI Holdings,Inc.</x:v>
      </x:c>
      <x:c r="D207" s="90" t="str">
        <x:f>'全銘柄'!F1550</x:f>
        <x:v>Securities and Commodities Futures</x:v>
      </x:c>
      <x:c r="E207" s="90" t="b">
        <x:f>'全銘柄'!X1550</x:f>
        <x:v>0</x:v>
      </x:c>
      <x:c r="F207" s="91" t="n">
        <x:f>'全銘柄'!P1550</x:f>
        <x:v>0.278036650489226</x:v>
      </x:c>
      <x:c r="G207" s="91" t="n">
        <x:f>'全銘柄'!L1550</x:f>
        <x:v>0.4111153202930822</x:v>
      </x:c>
      <x:c r="H207" s="91" t="n">
        <x:f>'全銘柄'!M1550</x:f>
        <x:v>0.25321430348682195</x:v>
      </x:c>
      <x:c r="I207" s="91" t="n">
        <x:f>'全銘柄'!N1550</x:f>
        <x:v>0.2649248623530136</x:v>
      </x:c>
      <x:c r="J207" s="91" t="n">
        <x:f>'全銘柄'!O1550</x:f>
        <x:v>0.1926709866303622</x:v>
      </x:c>
      <x:c r="K207" s="97" t="n">
        <x:f>'全銘柄'!K1550</x:f>
        <x:v>1443733</x:v>
      </x:c>
      <x:c r="L207" s="90" t="str">
        <x:f>'全銘柄'!AH1550</x:f>
        <x:v>S100W739</x:v>
      </x:c>
    </x:row>
    <x:row r="208">
      <x:c r="A208" s="90" t="n">
        <x:f>'全銘柄'!A312</x:f>
        <x:v>311</x:v>
      </x:c>
      <x:c r="B208" s="90" t="str">
        <x:f>'全銘柄'!B312</x:f>
        <x:v>6246</x:v>
      </x:c>
      <x:c r="C208" s="90" t="str">
        <x:f>'全銘柄'!D312</x:f>
        <x:v>Techno Smart Corp.</x:v>
      </x:c>
      <x:c r="D208" s="90" t="str">
        <x:f>'全銘柄'!F312</x:f>
        <x:v>Machinery</x:v>
      </x:c>
      <x:c r="E208" s="90" t="b">
        <x:f>'全銘柄'!X312</x:f>
        <x:v>0</x:v>
      </x:c>
      <x:c r="F208" s="91" t="n">
        <x:f>'全銘柄'!P312</x:f>
        <x:v>0.2780021972418143</x:v>
      </x:c>
      <x:c r="G208" s="91" t="n">
        <x:f>'全銘柄'!L312</x:f>
        <x:v>1.0940925034438482</x:v>
      </x:c>
      <x:c r="H208" s="91" t="n">
        <x:f>'全銘柄'!M312</x:f>
        <x:v>0.16164619408589842</x:v>
      </x:c>
      <x:c r="I208" s="91" t="n">
        <x:f>'全銘柄'!N312</x:f>
        <x:v>-0.022106572380526157</x:v>
      </x:c>
      <x:c r="J208" s="91" t="n">
        <x:f>'全銘柄'!O312</x:f>
        <x:v>0.12141184423611073</x:v>
      </x:c>
      <x:c r="K208" s="97" t="n">
        <x:f>'全銘柄'!K312</x:f>
        <x:v>21578.662</x:v>
      </x:c>
      <x:c r="L208" s="90" t="str">
        <x:f>'全銘柄'!AH312</x:f>
        <x:v>S100W6QS</x:v>
      </x:c>
    </x:row>
    <x:row r="209">
      <x:c r="A209" s="90" t="n">
        <x:f>'全銘柄'!A374</x:f>
        <x:v>373</x:v>
      </x:c>
      <x:c r="B209" s="90" t="str">
        <x:f>'全銘柄'!B374</x:f>
        <x:v>3266</x:v>
      </x:c>
      <x:c r="C209" s="90" t="str">
        <x:f>'全銘柄'!D374</x:f>
        <x:v>Fund Creation Group Co.,Ltd.</x:v>
      </x:c>
      <x:c r="D209" s="90" t="str">
        <x:f>'全銘柄'!F374</x:f>
        <x:v>Real Estate</x:v>
      </x:c>
      <x:c r="E209" s="90" t="b">
        <x:f>'全銘柄'!X374</x:f>
        <x:v>0</x:v>
      </x:c>
      <x:c r="F209" s="91" t="n">
        <x:f>'全銘柄'!P374</x:f>
        <x:v>0.2772671920678105</x:v>
      </x:c>
      <x:c r="G209" s="91" t="n">
        <x:f>'全銘柄'!L374</x:f>
        <x:v>-0.23189066059225516</x:v>
      </x:c>
      <x:c r="H209" s="91" t="n">
        <x:f>'全銘柄'!M374</x:f>
        <x:v>1.453143534994069</x:v>
      </x:c>
      <x:c r="I209" s="91" t="n">
        <x:f>'全銘柄'!N374</x:f>
        <x:v>0.3706479690522244</x:v>
      </x:c>
      <x:c r="J209" s="91" t="n">
        <x:f>'全銘柄'!O374</x:f>
        <x:v>0.030516846004586373</x:v>
      </x:c>
      <x:c r="K209" s="97" t="n">
        <x:f>'全銘柄'!K374</x:f>
        <x:v>5842</x:v>
      </x:c>
      <x:c r="L209" s="90" t="str">
        <x:f>'全銘柄'!AH374</x:f>
        <x:v>S100XMVL</x:v>
      </x:c>
    </x:row>
    <x:row r="210">
      <x:c r="A210" s="90" t="n">
        <x:f>'全銘柄'!A1551</x:f>
        <x:v>1550</x:v>
      </x:c>
      <x:c r="B210" s="90" t="str">
        <x:f>'全銘柄'!B1551</x:f>
        <x:v>2321</x:v>
      </x:c>
      <x:c r="C210" s="90" t="str">
        <x:f>'全銘柄'!D1551</x:f>
        <x:v>Softfront Holdings</x:v>
      </x:c>
      <x:c r="D210" s="90" t="str">
        <x:f>'全銘柄'!F1551</x:f>
        <x:v>Information &amp; Communication</x:v>
      </x:c>
      <x:c r="E210" s="90" t="b">
        <x:f>'全銘柄'!X1551</x:f>
        <x:v>0</x:v>
      </x:c>
      <x:c r="F210" s="91" t="n">
        <x:f>'全銘柄'!P1551</x:f>
        <x:v>0.276594422603063</x:v>
      </x:c>
      <x:c r="G210" s="91" t="n">
        <x:f>'全銘柄'!L1551</x:f>
        <x:v>0.2183184887553129</x:v>
      </x:c>
      <x:c r="H210" s="91" t="n">
        <x:f>'全銘柄'!M1551</x:f>
        <x:v>1.021765311551258</x:v>
      </x:c>
      <x:c r="I210" s="91" t="n">
        <x:f>'全銘柄'!N1551</x:f>
        <x:v>0.16454730050835997</x:v>
      </x:c>
      <x:c r="J210" s="91" t="n">
        <x:f>'全銘柄'!O1551</x:f>
        <x:v>-0.07410217927747142</x:v>
      </x:c>
      <x:c r="K210" s="97" t="n">
        <x:f>'全銘柄'!K1551</x:f>
        <x:v>823.6</x:v>
      </x:c>
      <x:c r="L210" s="90" t="str">
        <x:f>'全銘柄'!AH1551</x:f>
        <x:v>S100W9FI</x:v>
      </x:c>
    </x:row>
    <x:row r="211">
      <x:c r="A211" s="90" t="n">
        <x:f>'全銘柄'!A23</x:f>
        <x:v>22</x:v>
      </x:c>
      <x:c r="B211" s="90" t="str">
        <x:f>'全銘柄'!B23</x:f>
        <x:v>9341</x:v>
      </x:c>
      <x:c r="C211" s="90" t="str">
        <x:f>'全銘柄'!D23</x:f>
        <x:v>GENOVA,Inc.</x:v>
      </x:c>
      <x:c r="D211" s="90" t="str">
        <x:f>'全銘柄'!F23</x:f>
        <x:v>Services</x:v>
      </x:c>
      <x:c r="E211" s="90" t="b">
        <x:f>'全銘柄'!X23</x:f>
        <x:v>0</x:v>
      </x:c>
      <x:c r="F211" s="91" t="n">
        <x:f>'全銘柄'!P23</x:f>
        <x:v>0.2764954742179617</x:v>
      </x:c>
      <x:c r="G211" s="91" t="n">
        <x:f>'全銘柄'!L23</x:f>
        <x:v>0.27420570721690196</x:v>
      </x:c>
      <x:c r="H211" s="91" t="n">
        <x:f>'全銘柄'!M23</x:f>
        <x:v>0.3563908133535276</x:v>
      </x:c>
      <x:c r="I211" s="91" t="n">
        <x:f>'全銘柄'!N23</x:f>
        <x:v>0.33315933483033433</x:v>
      </x:c>
      <x:c r="J211" s="91" t="n">
        <x:f>'全銘柄'!O23</x:f>
        <x:v>0.15231356339756563</x:v>
      </x:c>
      <x:c r="K211" s="97" t="n">
        <x:f>'全銘柄'!K23</x:f>
        <x:v>10006.101</x:v>
      </x:c>
      <x:c r="L211" s="90" t="str">
        <x:f>'全銘柄'!AH23</x:f>
        <x:v>S100W2S5</x:v>
      </x:c>
    </x:row>
    <x:row r="212">
      <x:c r="A212" s="90" t="n">
        <x:f>'全銘柄'!A1504</x:f>
        <x:v>1503</x:v>
      </x:c>
      <x:c r="B212" s="90" t="str">
        <x:f>'全銘柄'!B1504</x:f>
        <x:v>3409</x:v>
      </x:c>
      <x:c r="C212" s="90" t="str">
        <x:f>'全銘柄'!D1504</x:f>
        <x:v>KITABO CO.,LTD</x:v>
      </x:c>
      <x:c r="D212" s="90" t="str">
        <x:f>'全銘柄'!F1504</x:f>
        <x:v>Textiles and Apparels</x:v>
      </x:c>
      <x:c r="E212" s="90" t="b">
        <x:f>'全銘柄'!X1504</x:f>
        <x:v>0</x:v>
      </x:c>
      <x:c r="F212" s="91" t="n">
        <x:f>'全銘柄'!P1504</x:f>
        <x:v>0.2759988008045442</x:v>
      </x:c>
      <x:c r="G212" s="91" t="n">
        <x:f>'全銘柄'!L1504</x:f>
        <x:v>0.3494688742604297</x:v>
      </x:c>
      <x:c r="H212" s="91" t="n">
        <x:f>'全銘柄'!M1504</x:f>
        <x:v>0.42811556612009616</x:v>
      </x:c>
      <x:c r="I212" s="91" t="n">
        <x:f>'全銘柄'!N1504</x:f>
        <x:v>0.10229177557800306</x:v>
      </x:c>
      <x:c r="J212" s="91" t="n">
        <x:f>'全銘柄'!O1504</x:f>
        <x:v>0.24789565637774458</x:v>
      </x:c>
      <x:c r="K212" s="97" t="n">
        <x:f>'全銘柄'!K1504</x:f>
        <x:v>1631.369</x:v>
      </x:c>
      <x:c r="L212" s="90" t="str">
        <x:f>'全銘柄'!AH1504</x:f>
        <x:v>S100W9JJ</x:v>
      </x:c>
    </x:row>
    <x:row r="213">
      <x:c r="A213" s="90" t="n">
        <x:f>'全銘柄'!A375</x:f>
        <x:v>374</x:v>
      </x:c>
      <x:c r="B213" s="90" t="str">
        <x:f>'全銘柄'!B375</x:f>
        <x:v>3939</x:v>
      </x:c>
      <x:c r="C213" s="90" t="str">
        <x:f>'全銘柄'!D375</x:f>
        <x:v>Kanamic Network Co.,LTD</x:v>
      </x:c>
      <x:c r="D213" s="90" t="str">
        <x:f>'全銘柄'!F375</x:f>
        <x:v>Information &amp; Communication</x:v>
      </x:c>
      <x:c r="E213" s="90" t="b">
        <x:f>'全銘柄'!X375</x:f>
        <x:v>0</x:v>
      </x:c>
      <x:c r="F213" s="91" t="n">
        <x:f>'全銘柄'!P375</x:f>
        <x:v>0.2751164687971417</x:v>
      </x:c>
      <x:c r="G213" s="91" t="n">
        <x:f>'全銘柄'!L375</x:f>
        <x:v>0.20280847145488035</x:v>
      </x:c>
      <x:c r="H213" s="91" t="n">
        <x:f>'全銘柄'!M375</x:f>
        <x:v>0.49692241611810894</x:v>
      </x:c>
      <x:c r="I213" s="91" t="n">
        <x:f>'全銘柄'!N375</x:f>
        <x:v>0.33658653769158087</x:v>
      </x:c>
      <x:c r="J213" s="91" t="n">
        <x:f>'全銘柄'!O375</x:f>
        <x:v>0.09851645582158497</x:v>
      </x:c>
      <x:c r="K213" s="97" t="n">
        <x:f>'全銘柄'!K375</x:f>
        <x:v>5500.786</x:v>
      </x:c>
      <x:c r="L213" s="90" t="str">
        <x:f>'全銘柄'!AH375</x:f>
        <x:v>S100XAZ4</x:v>
      </x:c>
    </x:row>
    <x:row r="214">
      <x:c r="A214" s="90" t="n">
        <x:f>'全銘柄'!A83</x:f>
        <x:v>82</x:v>
      </x:c>
      <x:c r="B214" s="90" t="str">
        <x:f>'全銘柄'!B83</x:f>
        <x:v>5889</x:v>
      </x:c>
      <x:c r="C214" s="90" t="str">
        <x:f>'全銘柄'!D83</x:f>
        <x:v>Japan Eyewear Holdings Co.,Ltd.</x:v>
      </x:c>
      <x:c r="D214" s="90" t="str">
        <x:f>'全銘柄'!F83</x:f>
        <x:v>Retail Trade</x:v>
      </x:c>
      <x:c r="E214" s="90" t="b">
        <x:f>'全銘柄'!X83</x:f>
        <x:v>0</x:v>
      </x:c>
      <x:c r="F214" s="91" t="n">
        <x:f>'全銘柄'!P83</x:f>
        <x:v>0.27412067345402247</x:v>
      </x:c>
      <x:c r="G214" s="91" t="n">
        <x:f>'全銘柄'!L83</x:f>
        <x:v>0.5159055563410151</x:v>
      </x:c>
      <x:c r="H214" s="91" t="n">
        <x:f>'全銘柄'!M83</x:f>
        <x:v>0.26170490580115646</x:v>
      </x:c>
      <x:c r="I214" s="91" t="n">
        <x:f>'全銘柄'!N83</x:f>
        <x:v>0.2319633353045536</x:v>
      </x:c>
      <x:c r="J214" s="91" t="n">
        <x:f>'全銘柄'!O83</x:f>
        <x:v>0.11844473778951148</x:v>
      </x:c>
      <x:c r="K214" s="97" t="n">
        <x:f>'全銘柄'!K83</x:f>
        <x:v>18640</x:v>
      </x:c>
      <x:c r="L214" s="90" t="str">
        <x:f>'全銘柄'!AH83</x:f>
        <x:v>S100Y0I2</x:v>
      </x:c>
    </x:row>
    <x:row r="215">
      <x:c r="A215" s="90" t="n">
        <x:f>'全銘柄'!A24</x:f>
        <x:v>23</x:v>
      </x:c>
      <x:c r="B215" s="90" t="str">
        <x:f>'全銘柄'!B24</x:f>
        <x:v>4418</x:v>
      </x:c>
      <x:c r="C215" s="90" t="str">
        <x:f>'全銘柄'!D24</x:f>
        <x:v>Japan Data Science Consortium Co.Ltd.</x:v>
      </x:c>
      <x:c r="D215" s="90" t="str">
        <x:f>'全銘柄'!F24</x:f>
        <x:v>Information &amp; Communication</x:v>
      </x:c>
      <x:c r="E215" s="90" t="b">
        <x:f>'全銘柄'!X24</x:f>
        <x:v>0</x:v>
      </x:c>
      <x:c r="F215" s="91" t="n">
        <x:f>'全銘柄'!P24</x:f>
        <x:v>0.27117399015775967</x:v>
      </x:c>
      <x:c r="G215" s="91" t="n">
        <x:f>'全銘柄'!L24</x:f>
        <x:v>0.2973204188635463</x:v>
      </x:c>
      <x:c r="H215" s="91" t="n">
        <x:f>'全銘柄'!M24</x:f>
        <x:v>0.32096987827347</x:v>
      </x:c>
      <x:c r="I215" s="91" t="n">
        <x:f>'全銘柄'!N24</x:f>
        <x:v>0.015772088342120183</x:v>
      </x:c>
      <x:c r="J215" s="91" t="n">
        <x:f>'全銘柄'!O24</x:f>
        <x:v>0.4999733708075502</x:v>
      </x:c>
      <x:c r="K215" s="97" t="n">
        <x:f>'全銘柄'!K24</x:f>
        <x:v>2844.572</x:v>
      </x:c>
      <x:c r="L215" s="90" t="str">
        <x:f>'全銘柄'!AH24</x:f>
        <x:v>S100WQTJ</x:v>
      </x:c>
    </x:row>
    <x:row r="216">
      <x:c r="A216" s="90" t="n">
        <x:f>'全銘柄'!A376</x:f>
        <x:v>375</x:v>
      </x:c>
      <x:c r="B216" s="90" t="str">
        <x:f>'全銘柄'!B376</x:f>
        <x:v>4051</x:v>
      </x:c>
      <x:c r="C216" s="90" t="str">
        <x:f>'全銘柄'!D376</x:f>
        <x:v>GMO Financial Gate,Inc.</x:v>
      </x:c>
      <x:c r="D216" s="90" t="str">
        <x:f>'全銘柄'!F376</x:f>
        <x:v>Information &amp; Communication</x:v>
      </x:c>
      <x:c r="E216" s="90" t="b">
        <x:f>'全銘柄'!X376</x:f>
        <x:v>0</x:v>
      </x:c>
      <x:c r="F216" s="91" t="n">
        <x:f>'全銘柄'!P376</x:f>
        <x:v>0.2681985337133954</x:v>
      </x:c>
      <x:c r="G216" s="91" t="n">
        <x:f>'全銘柄'!L376</x:f>
        <x:v>0.4517356754932609</x:v>
      </x:c>
      <x:c r="H216" s="91" t="n">
        <x:f>'全銘柄'!M376</x:f>
        <x:v>0.5696899578915342</x:v>
      </x:c>
      <x:c r="I216" s="91" t="n">
        <x:f>'全銘柄'!N376</x:f>
        <x:v>0.17960093668747557</x:v>
      </x:c>
      <x:c r="J216" s="91" t="n">
        <x:f>'全銘柄'!O376</x:f>
        <x:v>-0.03769565042036638</x:v>
      </x:c>
      <x:c r="K216" s="97" t="n">
        <x:f>'全銘柄'!K376</x:f>
        <x:v>17346.095</x:v>
      </x:c>
      <x:c r="L216" s="90" t="str">
        <x:f>'全銘柄'!AH376</x:f>
        <x:v>S100X9ZE</x:v>
      </x:c>
    </x:row>
    <x:row r="217">
      <x:c r="A217" s="90" t="n">
        <x:f>'全銘柄'!A377</x:f>
        <x:v>376</x:v>
      </x:c>
      <x:c r="B217" s="90" t="str">
        <x:f>'全銘柄'!B377</x:f>
        <x:v>8309</x:v>
      </x:c>
      <x:c r="C217" s="90" t="str">
        <x:f>'全銘柄'!D377</x:f>
        <x:v>Sumitomo Mitsui Trust Group,Inc.</x:v>
      </x:c>
      <x:c r="D217" s="90" t="str">
        <x:f>'全銘柄'!F377</x:f>
        <x:v>Banks</x:v>
      </x:c>
      <x:c r="E217" s="90" t="b">
        <x:f>'全銘柄'!X377</x:f>
        <x:v>0</x:v>
      </x:c>
      <x:c r="F217" s="91" t="n">
        <x:f>'全銘柄'!P377</x:f>
        <x:v>0.26761870195455506</x:v>
      </x:c>
      <x:c r="G217" s="91" t="n">
        <x:f>'全銘柄'!L377</x:f>
        <x:v>0.04048968860405888</x:v>
      </x:c>
      <x:c r="H217" s="91" t="n">
        <x:f>'全銘柄'!M377</x:f>
        <x:v>0.2336107645414489</x:v>
      </x:c>
      <x:c r="I217" s="91" t="n">
        <x:f>'全銘柄'!N377</x:f>
        <x:v>0.10755207333154093</x:v>
      </x:c>
      <x:c r="J217" s="91" t="n">
        <x:f>'全銘柄'!O377</x:f>
        <x:v>0.8162451451821713</x:v>
      </x:c>
      <x:c r="K217" s="97" t="n">
        <x:f>'全銘柄'!K377</x:f>
        <x:v>157127</x:v>
      </x:c>
      <x:c r="L217" s="90" t="str">
        <x:f>'全銘柄'!AH377</x:f>
        <x:v>S100VXKF</x:v>
      </x:c>
    </x:row>
    <x:row r="218">
      <x:c r="A218" s="90" t="n">
        <x:f>'全銘柄'!A1552</x:f>
        <x:v>1551</x:v>
      </x:c>
      <x:c r="B218" s="90" t="str">
        <x:f>'全銘柄'!B1552</x:f>
        <x:v>8278</x:v>
      </x:c>
      <x:c r="C218" s="90" t="str">
        <x:f>'全銘柄'!D1552</x:f>
        <x:v>FUJI CO.,LTD.</x:v>
      </x:c>
      <x:c r="D218" s="90" t="str">
        <x:f>'全銘柄'!F1552</x:f>
        <x:v>Retail Trade</x:v>
      </x:c>
      <x:c r="E218" s="90" t="b">
        <x:f>'全銘柄'!X1552</x:f>
        <x:v>0</x:v>
      </x:c>
      <x:c r="F218" s="91" t="n">
        <x:f>'全銘柄'!P1552</x:f>
        <x:v>0.26649326734800827</x:v>
      </x:c>
      <x:c r="G218" s="91" t="n">
        <x:f>'全銘柄'!L1552</x:f>
        <x:v>1.4781577445197525</x:v>
      </x:c>
      <x:c r="H218" s="91" t="n">
        <x:f>'全銘柄'!M1552</x:f>
        <x:v>0.020818192288293513</x:v>
      </x:c>
      <x:c r="I218" s="91" t="n">
        <x:f>'全銘柄'!N1552</x:f>
        <x:v>0.009226802987331473</x:v>
      </x:c>
      <x:c r="J218" s="91" t="n">
        <x:f>'全銘柄'!O1552</x:f>
        <x:v>0.007732852931879419</x:v>
      </x:c>
      <x:c r="K218" s="97" t="n">
        <x:f>'全銘柄'!K1552</x:f>
        <x:v>784256</x:v>
      </x:c>
      <x:c r="L218" s="90" t="str">
        <x:f>'全銘柄'!AH1552</x:f>
        <x:v>S100Y4CU</x:v>
      </x:c>
    </x:row>
    <x:row r="219">
      <x:c r="A219" s="90" t="n">
        <x:f>'全銘柄'!A378</x:f>
        <x:v>377</x:v>
      </x:c>
      <x:c r="B219" s="90" t="str">
        <x:f>'全銘柄'!B378</x:f>
        <x:v>4011</x:v>
      </x:c>
      <x:c r="C219" s="90" t="str">
        <x:f>'全銘柄'!D378</x:f>
        <x:v>Headwaters Co.,Ltd</x:v>
      </x:c>
      <x:c r="D219" s="90" t="str">
        <x:f>'全銘柄'!F378</x:f>
        <x:v>Information &amp; Communication</x:v>
      </x:c>
      <x:c r="E219" s="90" t="b">
        <x:f>'全銘柄'!X378</x:f>
        <x:v>0</x:v>
      </x:c>
      <x:c r="F219" s="91" t="n">
        <x:f>'全銘柄'!P378</x:f>
        <x:v>0.2661166850646717</x:v>
      </x:c>
      <x:c r="G219" s="91" t="n">
        <x:f>'全銘柄'!L378</x:f>
        <x:v>0.3383050639082241</x:v>
      </x:c>
      <x:c r="H219" s="91" t="n">
        <x:f>'全銘柄'!M378</x:f>
        <x:v>0.3932360345049768</x:v>
      </x:c>
      <x:c r="I219" s="91" t="n">
        <x:f>'全銘柄'!N378</x:f>
        <x:v>0.1076015267706858</x:v>
      </x:c>
      <x:c r="J219" s="91" t="n">
        <x:f>'全銘柄'!O378</x:f>
        <x:v>0.24431851300955398</x:v>
      </x:c>
      <x:c r="K219" s="97" t="n">
        <x:f>'全銘柄'!K378</x:f>
        <x:v>3009.948</x:v>
      </x:c>
      <x:c r="L219" s="90" t="str">
        <x:f>'全銘柄'!AH378</x:f>
        <x:v>S100XUSL</x:v>
      </x:c>
    </x:row>
    <x:row r="220">
      <x:c r="A220" s="90" t="n">
        <x:f>'全銘柄'!A84</x:f>
        <x:v>83</x:v>
      </x:c>
      <x:c r="B220" s="90" t="str">
        <x:f>'全銘柄'!B84</x:f>
        <x:v>5532</x:v>
      </x:c>
      <x:c r="C220" s="90" t="str">
        <x:f>'全銘柄'!D84</x:f>
        <x:v>REALGATE INC.</x:v>
      </x:c>
      <x:c r="D220" s="90" t="str">
        <x:f>'全銘柄'!F84</x:f>
        <x:v>Real Estate</x:v>
      </x:c>
      <x:c r="E220" s="90" t="b">
        <x:f>'全銘柄'!X84</x:f>
        <x:v>0</x:v>
      </x:c>
      <x:c r="F220" s="91" t="n">
        <x:f>'全銘柄'!P84</x:f>
        <x:v>0.26608396305237236</x:v>
      </x:c>
      <x:c r="G220" s="91" t="n">
        <x:f>'全銘柄'!L84</x:f>
        <x:v>0.5333105912205824</x:v>
      </x:c>
      <x:c r="H220" s="91" t="n">
        <x:f>'全銘柄'!M84</x:f>
        <x:v>0.19321831548383783</x:v>
      </x:c>
      <x:c r="I220" s="91" t="n">
        <x:f>'全銘柄'!N84</x:f>
        <x:v>0.14002160573154265</x:v>
      </x:c>
      <x:c r="J220" s="91" t="n">
        <x:f>'全銘柄'!O84</x:f>
        <x:v>0.23193247116494886</x:v>
      </x:c>
      <x:c r="K220" s="97" t="n">
        <x:f>'全銘柄'!K84</x:f>
        <x:v>9791.998</x:v>
      </x:c>
      <x:c r="L220" s="90" t="str">
        <x:f>'全銘柄'!AH84</x:f>
        <x:v>S100X9V9</x:v>
      </x:c>
    </x:row>
    <x:row r="221">
      <x:c r="A221" s="90" t="n">
        <x:f>'全銘柄'!A25</x:f>
        <x:v>24</x:v>
      </x:c>
      <x:c r="B221" s="90" t="str">
        <x:f>'全銘柄'!B25</x:f>
        <x:v>5256</x:v>
      </x:c>
      <x:c r="C221" s="90" t="str">
        <x:f>'全銘柄'!D25</x:f>
        <x:v>Fusic Co.,Ltd.</x:v>
      </x:c>
      <x:c r="D221" s="90" t="str">
        <x:f>'全銘柄'!F25</x:f>
        <x:v>Information &amp; Communication</x:v>
      </x:c>
      <x:c r="E221" s="90" t="b">
        <x:f>'全銘柄'!X25</x:f>
        <x:v>0</x:v>
      </x:c>
      <x:c r="F221" s="91" t="n">
        <x:f>'全銘柄'!P25</x:f>
        <x:v>0.26504387327152124</x:v>
      </x:c>
      <x:c r="G221" s="91" t="n">
        <x:f>'全銘柄'!L25</x:f>
        <x:v>0.4747235418134397</x:v>
      </x:c>
      <x:c r="H221" s="91" t="n">
        <x:f>'全銘柄'!M25</x:f>
        <x:v>0.36304088676962487</x:v>
      </x:c>
      <x:c r="I221" s="91" t="n">
        <x:f>'全銘柄'!N25</x:f>
        <x:v>0.17377022217552018</x:v>
      </x:c>
      <x:c r="J221" s="91" t="n">
        <x:f>'全銘柄'!O25</x:f>
        <x:v>0.08547485225854823</x:v>
      </x:c>
      <x:c r="K221" s="97" t="n">
        <x:f>'全銘柄'!K25</x:f>
        <x:v>1952.131</x:v>
      </x:c>
      <x:c r="L221" s="90" t="str">
        <x:f>'全銘柄'!AH25</x:f>
        <x:v>S100WQGU</x:v>
      </x:c>
    </x:row>
    <x:row r="222">
      <x:c r="A222" s="90" t="n">
        <x:f>'全銘柄'!A85</x:f>
        <x:v>84</x:v>
      </x:c>
      <x:c r="B222" s="90" t="str">
        <x:f>'全銘柄'!B85</x:f>
        <x:v>3452</x:v>
      </x:c>
      <x:c r="C222" s="90" t="str">
        <x:f>'全銘柄'!D85</x:f>
        <x:v>B-Lot Company Limited</x:v>
      </x:c>
      <x:c r="D222" s="90" t="str">
        <x:f>'全銘柄'!F85</x:f>
        <x:v>Real Estate</x:v>
      </x:c>
      <x:c r="E222" s="90" t="b">
        <x:f>'全銘柄'!X85</x:f>
        <x:v>0</x:v>
      </x:c>
      <x:c r="F222" s="91" t="n">
        <x:f>'全銘柄'!P85</x:f>
        <x:v>0.26504034047924274</x:v>
      </x:c>
      <x:c r="G222" s="91" t="n">
        <x:f>'全銘柄'!L85</x:f>
        <x:v>0.34980679275981297</x:v>
      </x:c>
      <x:c r="H222" s="91" t="n">
        <x:f>'全銘柄'!M85</x:f>
        <x:v>0.18075435688815222</x:v>
      </x:c>
      <x:c r="I222" s="91" t="n">
        <x:f>'全銘柄'!N85</x:f>
        <x:v>0.3157379838366652</x:v>
      </x:c>
      <x:c r="J222" s="91" t="n">
        <x:f>'全銘柄'!O85</x:f>
        <x:v>0.22128471211974277</x:v>
      </x:c>
      <x:c r="K222" s="97" t="n">
        <x:f>'全銘柄'!K85</x:f>
        <x:v>37778</x:v>
      </x:c>
      <x:c r="L222" s="90" t="str">
        <x:f>'全銘柄'!AH85</x:f>
        <x:v>S100XTWZ</x:v>
      </x:c>
    </x:row>
    <x:row r="223">
      <x:c r="A223" s="90" t="n">
        <x:f>'全銘柄'!A1553</x:f>
        <x:v>1552</x:v>
      </x:c>
      <x:c r="B223" s="90" t="str">
        <x:f>'全銘柄'!B1553</x:f>
        <x:v>3479</x:v>
      </x:c>
      <x:c r="C223" s="90" t="str">
        <x:f>'全銘柄'!D1553</x:f>
        <x:v>TKP Corporation</x:v>
      </x:c>
      <x:c r="D223" s="90" t="str">
        <x:f>'全銘柄'!F1553</x:f>
        <x:v>Real Estate</x:v>
      </x:c>
      <x:c r="E223" s="90" t="b">
        <x:f>'全銘柄'!X1553</x:f>
        <x:v>0</x:v>
      </x:c>
      <x:c r="F223" s="91" t="n">
        <x:f>'全銘柄'!P1553</x:f>
        <x:v>0.2648098754943724</x:v>
      </x:c>
      <x:c r="G223" s="91" t="n">
        <x:f>'全銘柄'!L1553</x:f>
        <x:v>0.1302226697997091</x:v>
      </x:c>
      <x:c r="H223" s="91" t="n">
        <x:f>'全銘柄'!M1553</x:f>
        <x:v>-0.27639394899413905</x:v>
      </x:c>
      <x:c r="I223" s="91" t="n">
        <x:f>'全銘柄'!N1553</x:f>
        <x:v>0.620139553974552</x:v>
      </x:c>
      <x:c r="J223" s="91" t="n">
        <x:f>'全銘柄'!O1553</x:f>
        <x:v>0.9314450749898662</x:v>
      </x:c>
      <x:c r="K223" s="97" t="n">
        <x:f>'全銘柄'!K1553</x:f>
        <x:v>114357</x:v>
      </x:c>
      <x:c r="L223" s="90" t="str">
        <x:f>'全銘柄'!AH1553</x:f>
        <x:v>S100Y7OL</x:v>
      </x:c>
    </x:row>
    <x:row r="224">
      <x:c r="A224" s="90" t="n">
        <x:f>'全銘柄'!A1505</x:f>
        <x:v>1504</x:v>
      </x:c>
      <x:c r="B224" s="90" t="str">
        <x:f>'全銘柄'!B1505</x:f>
        <x:v>3182</x:v>
      </x:c>
      <x:c r="C224" s="90" t="str">
        <x:f>'全銘柄'!D1505</x:f>
        <x:v>Oisix ra daichi Inc.</x:v>
      </x:c>
      <x:c r="D224" s="90" t="str">
        <x:f>'全銘柄'!F1505</x:f>
        <x:v>Retail Trade</x:v>
      </x:c>
      <x:c r="E224" s="90" t="b">
        <x:f>'全銘柄'!X1505</x:f>
        <x:v>0</x:v>
      </x:c>
      <x:c r="F224" s="91" t="n">
        <x:f>'全銘柄'!P1505</x:f>
        <x:v>0.26472935418027466</x:v>
      </x:c>
      <x:c r="G224" s="91" t="n">
        <x:f>'全銘柄'!L1505</x:f>
        <x:v>0.13406821838678407</x:v>
      </x:c>
      <x:c r="H224" s="91" t="n">
        <x:f>'全銘柄'!M1505</x:f>
        <x:v>0.014981141386724905</x:v>
      </x:c>
      <x:c r="I224" s="91" t="n">
        <x:f>'全銘柄'!N1505</x:f>
        <x:v>0.2885323331249565</x:v>
      </x:c>
      <x:c r="J224" s="91" t="n">
        <x:f>'全銘柄'!O1505</x:f>
        <x:v>0.7250350385423967</x:v>
      </x:c>
      <x:c r="K224" s="97" t="n">
        <x:f>'全銘柄'!K1505</x:f>
        <x:v>256009</x:v>
      </x:c>
      <x:c r="L224" s="90" t="str">
        <x:f>'全銘柄'!AH1505</x:f>
        <x:v>S100W5VC</x:v>
      </x:c>
    </x:row>
    <x:row r="225">
      <x:c r="A225" s="90" t="n">
        <x:f>'全銘柄'!A86</x:f>
        <x:v>85</x:v>
      </x:c>
      <x:c r="B225" s="90" t="str">
        <x:f>'全銘柄'!B86</x:f>
        <x:v>7320</x:v>
      </x:c>
      <x:c r="C225" s="90" t="str">
        <x:f>'全銘柄'!D86</x:f>
        <x:v>Solvvy Inc.</x:v>
      </x:c>
      <x:c r="D225" s="90" t="str">
        <x:f>'全銘柄'!F86</x:f>
        <x:v>Other Financing Business</x:v>
      </x:c>
      <x:c r="E225" s="90" t="b">
        <x:f>'全銘柄'!X86</x:f>
        <x:v>0</x:v>
      </x:c>
      <x:c r="F225" s="91" t="n">
        <x:f>'全銘柄'!P86</x:f>
        <x:v>0.26424806667199974</x:v>
      </x:c>
      <x:c r="G225" s="91" t="n">
        <x:f>'全銘柄'!L86</x:f>
        <x:v>0.259087303794469</x:v>
      </x:c>
      <x:c r="H225" s="91" t="n">
        <x:f>'全銘柄'!M86</x:f>
        <x:v>0.1860750236534765</x:v>
      </x:c>
      <x:c r="I225" s="91" t="n">
        <x:f>'全銘柄'!N86</x:f>
        <x:v>0.3671087510149895</x:v>
      </x:c>
      <x:c r="J225" s="91" t="n">
        <x:f>'全銘柄'!O86</x:f>
        <x:v>0.25129043297567066</x:v>
      </x:c>
      <x:c r="K225" s="97" t="n">
        <x:f>'全銘柄'!K86</x:f>
        <x:v>6705.733</x:v>
      </x:c>
      <x:c r="L225" s="90" t="str">
        <x:f>'全銘柄'!AH86</x:f>
        <x:v>S100WSFJ</x:v>
      </x:c>
    </x:row>
    <x:row r="226">
      <x:c r="A226" s="90" t="n">
        <x:f>'全銘柄'!A379</x:f>
        <x:v>378</x:v>
      </x:c>
      <x:c r="B226" s="90" t="str">
        <x:f>'全銘柄'!B379</x:f>
        <x:v>6819</x:v>
      </x:c>
      <x:c r="C226" s="90" t="str">
        <x:f>'全銘柄'!D379</x:f>
        <x:v>Izu Shaboten Resort Co.,Ltd</x:v>
      </x:c>
      <x:c r="D226" s="90" t="str">
        <x:f>'全銘柄'!F379</x:f>
        <x:v>Services</x:v>
      </x:c>
      <x:c r="E226" s="90" t="b">
        <x:f>'全銘柄'!X379</x:f>
        <x:v>0</x:v>
      </x:c>
      <x:c r="F226" s="91" t="n">
        <x:f>'全銘柄'!P379</x:f>
        <x:v>0.26409110553762005</x:v>
      </x:c>
      <x:c r="G226" s="91" t="n">
        <x:f>'全銘柄'!L379</x:f>
        <x:v>0.11974896230434484</x:v>
      </x:c>
      <x:c r="H226" s="91" t="n">
        <x:f>'全銘柄'!M379</x:f>
        <x:v>0.40826223690096963</x:v>
      </x:c>
      <x:c r="I226" s="91" t="n">
        <x:f>'全銘柄'!N379</x:f>
        <x:v>0.371129286020625</x:v>
      </x:c>
      <x:c r="J226" s="91" t="n">
        <x:f>'全銘柄'!O379</x:f>
        <x:v>0.1809483202405595</x:v>
      </x:c>
      <x:c r="K226" s="97" t="n">
        <x:f>'全銘柄'!K379</x:f>
        <x:v>5489.63</x:v>
      </x:c>
      <x:c r="L226" s="90" t="str">
        <x:f>'全銘柄'!AH379</x:f>
        <x:v>S100W86V</x:v>
      </x:c>
    </x:row>
    <x:row r="227">
      <x:c r="A227" s="90" t="n">
        <x:f>'全銘柄'!A1506</x:f>
        <x:v>1505</x:v>
      </x:c>
      <x:c r="B227" s="90" t="str">
        <x:f>'全銘柄'!B1506</x:f>
        <x:v>4593</x:v>
      </x:c>
      <x:c r="C227" s="90" t="str">
        <x:f>'全銘柄'!D1506</x:f>
        <x:v>HEALIOS K.K.</x:v>
      </x:c>
      <x:c r="D227" s="90" t="str">
        <x:f>'全銘柄'!F1506</x:f>
        <x:v>Pharmaceutical</x:v>
      </x:c>
      <x:c r="E227" s="90" t="b">
        <x:f>'全銘柄'!X1506</x:f>
        <x:v>0</x:v>
      </x:c>
      <x:c r="F227" s="91" t="n">
        <x:f>'全銘柄'!P1506</x:f>
        <x:v>0.2620087633461152</x:v>
      </x:c>
      <x:c r="G227" s="91" t="n">
        <x:f>'全銘柄'!L1506</x:f>
        <x:v>1.1951219512195124</x:v>
      </x:c>
      <x:c r="H227" s="91" t="n">
        <x:f>'全銘柄'!M1506</x:f>
        <x:v>0.34444444444444455</x:v>
      </x:c>
      <x:c r="I227" s="91" t="n">
        <x:f>'全銘柄'!N1506</x:f>
        <x:v>3.6280991735537187</x:v>
      </x:c>
      <x:c r="J227" s="91" t="n">
        <x:f>'全銘柄'!O1506</x:f>
        <x:v>-0.8142857142857143</x:v>
      </x:c>
      <x:c r="K227" s="97" t="n">
        <x:f>'全銘柄'!K1506</x:f>
        <x:v>104</x:v>
      </x:c>
      <x:c r="L227" s="90" t="str">
        <x:f>'全銘柄'!AH1506</x:f>
        <x:v>S100XTBP</x:v>
      </x:c>
    </x:row>
    <x:row r="228">
      <x:c r="A228" s="90" t="n">
        <x:f>'全銘柄'!A380</x:f>
        <x:v>379</x:v>
      </x:c>
      <x:c r="B228" s="90" t="str">
        <x:f>'全銘柄'!B380</x:f>
        <x:v>4436</x:v>
      </x:c>
      <x:c r="C228" s="90" t="str">
        <x:f>'全銘柄'!D380</x:f>
        <x:v>MINKABU THE INFONOID,Inc.</x:v>
      </x:c>
      <x:c r="D228" s="90" t="str">
        <x:f>'全銘柄'!F380</x:f>
        <x:v>Information &amp; Communication</x:v>
      </x:c>
      <x:c r="E228" s="90" t="b">
        <x:f>'全銘柄'!X380</x:f>
        <x:v>0</x:v>
      </x:c>
      <x:c r="F228" s="91" t="n">
        <x:f>'全銘柄'!P380</x:f>
        <x:v>0.2619968454505919</x:v>
      </x:c>
      <x:c r="G228" s="91" t="n">
        <x:f>'全銘柄'!L380</x:f>
        <x:v>0.3182476360119666</x:v>
      </x:c>
      <x:c r="H228" s="91" t="n">
        <x:f>'全銘柄'!M380</x:f>
        <x:v>0.24694687190487397</x:v>
      </x:c>
      <x:c r="I228" s="91" t="n">
        <x:f>'全銘柄'!N380</x:f>
        <x:v>0.4510983614758566</x:v>
      </x:c>
      <x:c r="J228" s="91" t="n">
        <x:f>'全銘柄'!O380</x:f>
        <x:v>0.06338682268112872</x:v>
      </x:c>
      <x:c r="K228" s="97" t="n">
        <x:f>'全銘柄'!K380</x:f>
        <x:v>10548.91</x:v>
      </x:c>
      <x:c r="L228" s="90" t="str">
        <x:f>'全銘柄'!AH380</x:f>
        <x:v>S100W2TP</x:v>
      </x:c>
    </x:row>
    <x:row r="229">
      <x:c r="A229" s="90" t="n">
        <x:f>'全銘柄'!A381</x:f>
        <x:v>380</x:v>
      </x:c>
      <x:c r="B229" s="90" t="str">
        <x:f>'全銘柄'!B381</x:f>
        <x:v>6625</x:v>
      </x:c>
      <x:c r="C229" s="90" t="str">
        <x:f>'全銘柄'!D381</x:f>
        <x:v>JALCO Holdings Inc.</x:v>
      </x:c>
      <x:c r="D229" s="90" t="str">
        <x:f>'全銘柄'!F381</x:f>
        <x:v>Real Estate</x:v>
      </x:c>
      <x:c r="E229" s="90" t="b">
        <x:f>'全銘柄'!X381</x:f>
        <x:v>0</x:v>
      </x:c>
      <x:c r="F229" s="91" t="n">
        <x:f>'全銘柄'!P381</x:f>
        <x:v>0.2604991286493652</x:v>
      </x:c>
      <x:c r="G229" s="91" t="n">
        <x:f>'全銘柄'!L381</x:f>
        <x:v>0.024203076175648874</x:v>
      </x:c>
      <x:c r="H229" s="91" t="n">
        <x:f>'全銘柄'!M381</x:f>
        <x:v>0.7837841431379524</x:v>
      </x:c>
      <x:c r="I229" s="91" t="n">
        <x:f>'全銘柄'!N381</x:f>
        <x:v>1.5663248829892695</x:v>
      </x:c>
      <x:c r="J229" s="91" t="n">
        <x:f>'全銘柄'!O381</x:f>
        <x:v>-0.4615688349368233</x:v>
      </x:c>
      <x:c r="K229" s="97" t="n">
        <x:f>'全銘柄'!K381</x:f>
        <x:v>6859.01</x:v>
      </x:c>
      <x:c r="L229" s="90" t="str">
        <x:f>'全銘柄'!AH381</x:f>
        <x:v>S100W5IE</x:v>
      </x:c>
    </x:row>
    <x:row r="230">
      <x:c r="A230" s="90" t="n">
        <x:f>'全銘柄'!A382</x:f>
        <x:v>381</x:v>
      </x:c>
      <x:c r="B230" s="90" t="str">
        <x:f>'全銘柄'!B382</x:f>
        <x:v>3936</x:v>
      </x:c>
      <x:c r="C230" s="90" t="str">
        <x:f>'全銘柄'!D382</x:f>
        <x:v>Globalway,Inc.</x:v>
      </x:c>
      <x:c r="D230" s="90" t="str">
        <x:f>'全銘柄'!F382</x:f>
        <x:v>Information &amp; Communication</x:v>
      </x:c>
      <x:c r="E230" s="90" t="b">
        <x:f>'全銘柄'!X382</x:f>
        <x:v>0</x:v>
      </x:c>
      <x:c r="F230" s="91" t="n">
        <x:f>'全銘柄'!P382</x:f>
        <x:v>0.25974910266680706</x:v>
      </x:c>
      <x:c r="G230" s="91" t="n">
        <x:f>'全銘柄'!L382</x:f>
        <x:v>0.48962323555648846</x:v>
      </x:c>
      <x:c r="H230" s="91" t="n">
        <x:f>'全銘柄'!M382</x:f>
        <x:v>-0.03750792595397656</x:v>
      </x:c>
      <x:c r="I230" s="91" t="n">
        <x:f>'全銘柄'!N382</x:f>
        <x:v>0.4046061265955687</x:v>
      </x:c>
      <x:c r="J230" s="91" t="n">
        <x:f>'全銘柄'!O382</x:f>
        <x:v>0.25057019111682544</x:v>
      </x:c>
      <x:c r="K230" s="97" t="n">
        <x:f>'全銘柄'!K382</x:f>
        <x:v>3071.643</x:v>
      </x:c>
      <x:c r="L230" s="90" t="str">
        <x:f>'全銘柄'!AH382</x:f>
        <x:v>S100W0EO</x:v>
      </x:c>
    </x:row>
    <x:row r="231">
      <x:c r="A231" s="90" t="n">
        <x:f>'全銘柄'!A1554</x:f>
        <x:v>1553</x:v>
      </x:c>
      <x:c r="B231" s="90" t="str">
        <x:f>'全銘柄'!B1554</x:f>
        <x:v>9041</x:v>
      </x:c>
      <x:c r="C231" s="90" t="str">
        <x:f>'全銘柄'!D1554</x:f>
        <x:v>Kintetsu Group Holdings Co.,Ltd.</x:v>
      </x:c>
      <x:c r="D231" s="90" t="str">
        <x:f>'全銘柄'!F1554</x:f>
        <x:v>Land Transportation</x:v>
      </x:c>
      <x:c r="E231" s="90" t="b">
        <x:f>'全銘柄'!X1554</x:f>
        <x:v>0</x:v>
      </x:c>
      <x:c r="F231" s="91" t="n">
        <x:f>'全銘柄'!P1554</x:f>
        <x:v>0.2572132498136508</x:v>
      </x:c>
      <x:c r="G231" s="91" t="n">
        <x:f>'全銘柄'!L1554</x:f>
        <x:v>-0.008162615479279323</x:v>
      </x:c>
      <x:c r="H231" s="91" t="n">
        <x:f>'全銘柄'!M1554</x:f>
        <x:v>1.257375143164544</x:v>
      </x:c>
      <x:c r="I231" s="91" t="n">
        <x:f>'全銘柄'!N1554</x:f>
        <x:v>0.04389936720132326</x:v>
      </x:c>
      <x:c r="J231" s="91" t="n">
        <x:f>'全銘柄'!O1554</x:f>
        <x:v>0.06888984485701077</x:v>
      </x:c>
      <x:c r="K231" s="97" t="n">
        <x:f>'全銘柄'!K1554</x:f>
        <x:v>1741787</x:v>
      </x:c>
      <x:c r="L231" s="90" t="str">
        <x:f>'全銘柄'!AH1554</x:f>
        <x:v>S100VZTK</x:v>
      </x:c>
    </x:row>
    <x:row r="232">
      <x:c r="A232" s="90" t="n">
        <x:f>'全銘柄'!A383</x:f>
        <x:v>382</x:v>
      </x:c>
      <x:c r="B232" s="90" t="str">
        <x:f>'全銘柄'!B383</x:f>
        <x:v>7608</x:v>
      </x:c>
      <x:c r="C232" s="90" t="str">
        <x:f>'全銘柄'!D383</x:f>
        <x:v>SK JAPAN CO.,LTD.</x:v>
      </x:c>
      <x:c r="D232" s="90" t="str">
        <x:f>'全銘柄'!F383</x:f>
        <x:v>Wholesale Trade</x:v>
      </x:c>
      <x:c r="E232" s="90" t="b">
        <x:f>'全銘柄'!X383</x:f>
        <x:v>0</x:v>
      </x:c>
      <x:c r="F232" s="91" t="n">
        <x:f>'全銘柄'!P383</x:f>
        <x:v>0.25716152558597716</x:v>
      </x:c>
      <x:c r="G232" s="91" t="n">
        <x:f>'全銘柄'!L383</x:f>
        <x:v>0.49744609360189296</x:v>
      </x:c>
      <x:c r="H232" s="91" t="n">
        <x:f>'全銘柄'!M383</x:f>
        <x:v>0.09058408898771209</x:v>
      </x:c>
      <x:c r="I232" s="91" t="n">
        <x:f>'全銘柄'!N383</x:f>
        <x:v>0.250810474250164</x:v>
      </x:c>
      <x:c r="J232" s="91" t="n">
        <x:f>'全銘柄'!O383</x:f>
        <x:v>0.2228197976399411</x:v>
      </x:c>
      <x:c r="K232" s="97" t="n">
        <x:f>'全銘柄'!K383</x:f>
        <x:v>16232.632</x:v>
      </x:c>
      <x:c r="L232" s="90" t="str">
        <x:f>'全銘柄'!AH383</x:f>
        <x:v>S100Y6QH</x:v>
      </x:c>
    </x:row>
    <x:row r="233">
      <x:c r="A233" s="90" t="n">
        <x:f>'全銘柄'!A1555</x:f>
        <x:v>1554</x:v>
      </x:c>
      <x:c r="B233" s="90" t="str">
        <x:f>'全銘柄'!B1555</x:f>
        <x:v>3083</x:v>
      </x:c>
      <x:c r="C233" s="90" t="str">
        <x:f>'全銘柄'!D1555</x:f>
        <x:v>Star seeds Co.,Ltd.</x:v>
      </x:c>
      <x:c r="D233" s="90" t="str">
        <x:f>'全銘柄'!F1555</x:f>
        <x:v>Retail Trade</x:v>
      </x:c>
      <x:c r="E233" s="90" t="b">
        <x:f>'全銘柄'!X1555</x:f>
        <x:v>0</x:v>
      </x:c>
      <x:c r="F233" s="91" t="n">
        <x:f>'全銘柄'!P1555</x:f>
        <x:v>0.2566324017567798</x:v>
      </x:c>
      <x:c r="G233" s="91" t="n">
        <x:f>'全銘柄'!L1555</x:f>
        <x:v>0.5145589141615625</x:v>
      </x:c>
      <x:c r="H233" s="91" t="n">
        <x:f>'全銘柄'!M1555</x:f>
        <x:v>-0.1230374537382537</x:v>
      </x:c>
      <x:c r="I233" s="91" t="n">
        <x:f>'全銘柄'!N1555</x:f>
        <x:v>-0.0759330398604291</x:v>
      </x:c>
      <x:c r="J233" s="91" t="n">
        <x:f>'全銘柄'!O1555</x:f>
        <x:v>1.0317129791343902</x:v>
      </x:c>
      <x:c r="K233" s="97" t="n">
        <x:f>'全銘柄'!K1555</x:f>
        <x:v>10382.417</x:v>
      </x:c>
      <x:c r="L233" s="90" t="str">
        <x:f>'全銘柄'!AH1555</x:f>
        <x:v>S100Y7XS</x:v>
      </x:c>
    </x:row>
    <x:row r="234">
      <x:c r="A234" s="90" t="n">
        <x:f>'全銘柄'!A384</x:f>
        <x:v>383</x:v>
      </x:c>
      <x:c r="B234" s="90" t="str">
        <x:f>'全銘柄'!B384</x:f>
        <x:v>6857</x:v>
      </x:c>
      <x:c r="C234" s="90" t="str">
        <x:f>'全銘柄'!D384</x:f>
        <x:v>ADVANTEST CORPORATION</x:v>
      </x:c>
      <x:c r="D234" s="90" t="str">
        <x:f>'全銘柄'!F384</x:f>
        <x:v>Electric Appliances</x:v>
      </x:c>
      <x:c r="E234" s="90" t="b">
        <x:f>'全銘柄'!X384</x:f>
        <x:v>0</x:v>
      </x:c>
      <x:c r="F234" s="91" t="n">
        <x:f>'全銘柄'!P384</x:f>
        <x:v>0.25652169185942375</x:v>
      </x:c>
      <x:c r="G234" s="91" t="n">
        <x:f>'全銘柄'!L384</x:f>
        <x:v>0.33285057978381594</x:v>
      </x:c>
      <x:c r="H234" s="91" t="n">
        <x:f>'全銘柄'!M384</x:f>
        <x:v>0.3437027016006198</x:v>
      </x:c>
      <x:c r="I234" s="91" t="n">
        <x:f>'全銘柄'!N384</x:f>
        <x:v>-0.13153370903852435</x:v>
      </x:c>
      <x:c r="J234" s="91" t="n">
        <x:f>'全銘柄'!O384</x:f>
        <x:v>0.6026634765789598</x:v>
      </x:c>
      <x:c r="K234" s="97" t="n">
        <x:f>'全銘柄'!K384</x:f>
        <x:v>779707</x:v>
      </x:c>
      <x:c r="L234" s="90" t="str">
        <x:f>'全銘柄'!AH384</x:f>
        <x:v>S100W4E8</x:v>
      </x:c>
    </x:row>
    <x:row r="235">
      <x:c r="A235" s="90" t="n">
        <x:f>'全銘柄'!A87</x:f>
        <x:v>86</x:v>
      </x:c>
      <x:c r="B235" s="90" t="str">
        <x:f>'全銘柄'!B87</x:f>
        <x:v>3482</x:v>
      </x:c>
      <x:c r="C235" s="90" t="str">
        <x:f>'全銘柄'!D87</x:f>
        <x:v>Loadstar Capital K.K.</x:v>
      </x:c>
      <x:c r="D235" s="90" t="str">
        <x:f>'全銘柄'!F87</x:f>
        <x:v>Real Estate</x:v>
      </x:c>
      <x:c r="E235" s="90" t="b">
        <x:f>'全銘柄'!X87</x:f>
        <x:v>0</x:v>
      </x:c>
      <x:c r="F235" s="91" t="n">
        <x:f>'全銘柄'!P87</x:f>
        <x:v>0.25625996112634253</x:v>
      </x:c>
      <x:c r="G235" s="91" t="n">
        <x:f>'全銘柄'!L87</x:f>
        <x:v>0.3190290178571429</x:v>
      </x:c>
      <x:c r="H235" s="91" t="n">
        <x:f>'全銘柄'!M87</x:f>
        <x:v>0.21529804966789357</x:v>
      </x:c>
      <x:c r="I235" s="91" t="n">
        <x:f>'全銘柄'!N87</x:f>
        <x:v>0.19825245422265536</x:v>
      </x:c>
      <x:c r="J235" s="91" t="n">
        <x:f>'全銘柄'!O87</x:f>
        <x:v>0.29667935272072277</x:v>
      </x:c>
      <x:c r="K235" s="97" t="n">
        <x:f>'全銘柄'!K87</x:f>
        <x:v>44633</x:v>
      </x:c>
      <x:c r="L235" s="90" t="str">
        <x:f>'全銘柄'!AH87</x:f>
        <x:v>S100XUBZ</x:v>
      </x:c>
    </x:row>
    <x:row r="236">
      <x:c r="A236" s="90" t="n">
        <x:f>'全銘柄'!A385</x:f>
        <x:v>384</x:v>
      </x:c>
      <x:c r="B236" s="90" t="str">
        <x:f>'全銘柄'!B385</x:f>
        <x:v>2181</x:v>
      </x:c>
      <x:c r="C236" s="90" t="str">
        <x:f>'全銘柄'!D385</x:f>
        <x:v>PERSOL HOLDINGS CO.,LTD.</x:v>
      </x:c>
      <x:c r="D236" s="90" t="str">
        <x:f>'全銘柄'!F385</x:f>
        <x:v>Services</x:v>
      </x:c>
      <x:c r="E236" s="90" t="b">
        <x:f>'全銘柄'!X385</x:f>
        <x:v>0</x:v>
      </x:c>
      <x:c r="F236" s="91" t="n">
        <x:f>'全銘柄'!P385</x:f>
        <x:v>0.25590159543652025</x:v>
      </x:c>
      <x:c r="G236" s="91" t="n">
        <x:f>'全銘柄'!L385</x:f>
        <x:v>0.32221845606304544</x:v>
      </x:c>
      <x:c r="H236" s="91" t="n">
        <x:f>'全銘柄'!M385</x:f>
        <x:v>0.08196878905373794</x:v>
      </x:c>
      <x:c r="I236" s="91" t="n">
        <x:f>'全銘柄'!N385</x:f>
        <x:v>0.9195024433585073</x:v>
      </x:c>
      <x:c r="J236" s="91" t="n">
        <x:f>'全銘柄'!O385</x:f>
        <x:v>-0.09402579769178543</x:v>
      </x:c>
      <x:c r="K236" s="97" t="n">
        <x:f>'全銘柄'!K385</x:f>
        <x:v>58718</x:v>
      </x:c>
      <x:c r="L236" s="90" t="str">
        <x:f>'全銘柄'!AH385</x:f>
        <x:v>S100W59Y</x:v>
      </x:c>
    </x:row>
    <x:row r="237">
      <x:c r="A237" s="90" t="n">
        <x:f>'全銘柄'!A386</x:f>
        <x:v>385</x:v>
      </x:c>
      <x:c r="B237" s="90" t="str">
        <x:f>'全銘柄'!B386</x:f>
        <x:v>4483</x:v>
      </x:c>
      <x:c r="C237" s="90" t="str">
        <x:f>'全銘柄'!D386</x:f>
        <x:v>JMDC Inc.</x:v>
      </x:c>
      <x:c r="D237" s="90" t="str">
        <x:f>'全銘柄'!F386</x:f>
        <x:v>Information &amp; Communication</x:v>
      </x:c>
      <x:c r="E237" s="90" t="b">
        <x:f>'全銘柄'!X386</x:f>
        <x:v>0</x:v>
      </x:c>
      <x:c r="F237" s="91" t="n">
        <x:f>'全銘柄'!P386</x:f>
        <x:v>0.2558898194348014</x:v>
      </x:c>
      <x:c r="G237" s="91" t="n">
        <x:f>'全銘柄'!L386</x:f>
        <x:v>0.30069763281855577</x:v>
      </x:c>
      <x:c r="H237" s="91" t="n">
        <x:f>'全銘柄'!M386</x:f>
        <x:v>0.27482350783900245</x:v>
      </x:c>
      <x:c r="I237" s="91" t="n">
        <x:f>'全銘柄'!N386</x:f>
        <x:v>0.09935632349239465</x:v>
      </x:c>
      <x:c r="J237" s="91" t="n">
        <x:f>'全銘柄'!O386</x:f>
        <x:v>0.3647128091063718</x:v>
      </x:c>
      <x:c r="K237" s="97" t="n">
        <x:f>'全銘柄'!K386</x:f>
        <x:v>41722</x:v>
      </x:c>
      <x:c r="L237" s="90" t="str">
        <x:f>'全銘柄'!AH386</x:f>
        <x:v>S100W76C</x:v>
      </x:c>
    </x:row>
    <x:row r="238">
      <x:c r="A238" s="90" t="n">
        <x:f>'全銘柄'!A387</x:f>
        <x:v>386</x:v>
      </x:c>
      <x:c r="B238" s="90" t="str">
        <x:f>'全銘柄'!B387</x:f>
        <x:v>6016</x:v>
      </x:c>
      <x:c r="C238" s="90" t="str">
        <x:f>'全銘柄'!D387</x:f>
        <x:v>Japan Engine Corporation</x:v>
      </x:c>
      <x:c r="D238" s="90" t="str">
        <x:f>'全銘柄'!F387</x:f>
        <x:v>Transportation Equipment</x:v>
      </x:c>
      <x:c r="E238" s="90" t="b">
        <x:f>'全銘柄'!X387</x:f>
        <x:v>0</x:v>
      </x:c>
      <x:c r="F238" s="91" t="n">
        <x:f>'全銘柄'!P387</x:f>
        <x:v>0.25462162201334304</x:v>
      </x:c>
      <x:c r="G238" s="91" t="n">
        <x:f>'全銘柄'!L387</x:f>
        <x:v>0.12951107618557645</x:v>
      </x:c>
      <x:c r="H238" s="91" t="n">
        <x:f>'全銘柄'!M387</x:f>
        <x:v>0.15892207788457036</x:v>
      </x:c>
      <x:c r="I238" s="91" t="n">
        <x:f>'全銘柄'!N387</x:f>
        <x:v>0.3751752209694226</x:v>
      </x:c>
      <x:c r="J238" s="91" t="n">
        <x:f>'全銘柄'!O387</x:f>
        <x:v>0.37641153215806145</x:v>
      </x:c>
      <x:c r="K238" s="97" t="n">
        <x:f>'全銘柄'!K387</x:f>
        <x:v>28862.663</x:v>
      </x:c>
      <x:c r="L238" s="90" t="str">
        <x:f>'全銘柄'!AH387</x:f>
        <x:v>S100W2S0</x:v>
      </x:c>
    </x:row>
    <x:row r="239">
      <x:c r="A239" s="90" t="n">
        <x:f>'全銘柄'!A88</x:f>
        <x:v>87</x:v>
      </x:c>
      <x:c r="B239" s="90" t="str">
        <x:f>'全銘柄'!B88</x:f>
        <x:v>2981</x:v>
      </x:c>
      <x:c r="C239" s="90" t="str">
        <x:f>'全銘柄'!D88</x:f>
        <x:v>Landix Inc.</x:v>
      </x:c>
      <x:c r="D239" s="90" t="str">
        <x:f>'全銘柄'!F88</x:f>
        <x:v>Real Estate</x:v>
      </x:c>
      <x:c r="E239" s="90" t="b">
        <x:f>'全銘柄'!X88</x:f>
        <x:v>0</x:v>
      </x:c>
      <x:c r="F239" s="91" t="n">
        <x:f>'全銘柄'!P88</x:f>
        <x:v>0.2535767825493638</x:v>
      </x:c>
      <x:c r="G239" s="91" t="n">
        <x:f>'全銘柄'!L88</x:f>
        <x:v>0.35601577020090946</x:v>
      </x:c>
      <x:c r="H239" s="91" t="n">
        <x:f>'全銘柄'!M88</x:f>
        <x:v>0.3493195549706747</x:v>
      </x:c>
      <x:c r="I239" s="91" t="n">
        <x:f>'全銘柄'!N88</x:f>
        <x:v>0.13480963077381225</x:v>
      </x:c>
      <x:c r="J239" s="91" t="n">
        <x:f>'全銘柄'!O88</x:f>
        <x:v>0.18932676457216013</x:v>
      </x:c>
      <x:c r="K239" s="97" t="n">
        <x:f>'全銘柄'!K88</x:f>
        <x:v>20267.874</x:v>
      </x:c>
      <x:c r="L239" s="90" t="str">
        <x:f>'全銘柄'!AH88</x:f>
        <x:v>S100W2RT</x:v>
      </x:c>
    </x:row>
    <x:row r="240">
      <x:c r="A240" s="90" t="n">
        <x:f>'全銘柄'!A89</x:f>
        <x:v>88</x:v>
      </x:c>
      <x:c r="B240" s="90" t="str">
        <x:f>'全銘柄'!B89</x:f>
        <x:v>4071</x:v>
      </x:c>
      <x:c r="C240" s="90" t="str">
        <x:f>'全銘柄'!D89</x:f>
        <x:v>Plus Alpha Consulting Co.,LTD.</x:v>
      </x:c>
      <x:c r="D240" s="90" t="str">
        <x:f>'全銘柄'!F89</x:f>
        <x:v>Information &amp; Communication</x:v>
      </x:c>
      <x:c r="E240" s="90" t="b">
        <x:f>'全銘柄'!X89</x:f>
        <x:v>0</x:v>
      </x:c>
      <x:c r="F240" s="91" t="n">
        <x:f>'全銘柄'!P89</x:f>
        <x:v>0.2535712393622116</x:v>
      </x:c>
      <x:c r="G240" s="91" t="n">
        <x:f>'全銘柄'!L89</x:f>
        <x:v>0.29297000266417794</x:v>
      </x:c>
      <x:c r="H240" s="91" t="n">
        <x:f>'全銘柄'!M89</x:f>
        <x:v>0.28957336313951987</x:v>
      </x:c>
      <x:c r="I240" s="91" t="n">
        <x:f>'全銘柄'!N89</x:f>
        <x:v>0.23424715423277553</x:v>
      </x:c>
      <x:c r="J240" s="91" t="n">
        <x:f>'全銘柄'!O89</x:f>
        <x:v>0.19993975072557646</x:v>
      </x:c>
      <x:c r="K240" s="97" t="n">
        <x:f>'全銘柄'!K89</x:f>
        <x:v>15108.469</x:v>
      </x:c>
      <x:c r="L240" s="90" t="str">
        <x:f>'全銘柄'!AH89</x:f>
        <x:v>S100XD0A</x:v>
      </x:c>
    </x:row>
    <x:row r="241">
      <x:c r="A241" s="90" t="n">
        <x:f>'全銘柄'!A1507</x:f>
        <x:v>1506</x:v>
      </x:c>
      <x:c r="B241" s="90" t="str">
        <x:f>'全銘柄'!B1507</x:f>
        <x:v>2334</x:v>
      </x:c>
      <x:c r="C241" s="90" t="str">
        <x:f>'全銘柄'!D1507</x:f>
        <x:v>eole Inc.</x:v>
      </x:c>
      <x:c r="D241" s="90" t="str">
        <x:f>'全銘柄'!F1507</x:f>
        <x:v>Services</x:v>
      </x:c>
      <x:c r="E241" s="90" t="b">
        <x:f>'全銘柄'!X1507</x:f>
        <x:v>0</x:v>
      </x:c>
      <x:c r="F241" s="91" t="n">
        <x:f>'全銘柄'!P1507</x:f>
        <x:v>0.2531870388547741</x:v>
      </x:c>
      <x:c r="G241" s="91" t="n">
        <x:f>'全銘柄'!L1507</x:f>
        <x:v>0.4498802669012685</x:v>
      </x:c>
      <x:c r="H241" s="91" t="n">
        <x:f>'全銘柄'!M1507</x:f>
        <x:v>0.7083971785257761</x:v>
      </x:c>
      <x:c r="I241" s="91" t="n">
        <x:f>'全銘柄'!N1507</x:f>
        <x:v>0.0710881859340835</x:v>
      </x:c>
      <x:c r="J241" s="91" t="n">
        <x:f>'全銘柄'!O1507</x:f>
        <x:v>-0.0703545149660697</x:v>
      </x:c>
      <x:c r="K241" s="97" t="n">
        <x:f>'全銘柄'!K1507</x:f>
        <x:v>3549.234</x:v>
      </x:c>
      <x:c r="L241" s="90" t="str">
        <x:f>'全銘柄'!AH1507</x:f>
        <x:v>S100W74X</x:v>
      </x:c>
    </x:row>
    <x:row r="242">
      <x:c r="A242" s="90" t="n">
        <x:f>'全銘柄'!A388</x:f>
        <x:v>387</x:v>
      </x:c>
      <x:c r="B242" s="90" t="str">
        <x:f>'全銘柄'!B388</x:f>
        <x:v>7369</x:v>
      </x:c>
      <x:c r="C242" s="90" t="str">
        <x:f>'全銘柄'!D388</x:f>
        <x:v>Meiho Holdings,Inc.</x:v>
      </x:c>
      <x:c r="D242" s="90" t="str">
        <x:f>'全銘柄'!F388</x:f>
        <x:v>Services</x:v>
      </x:c>
      <x:c r="E242" s="90" t="b">
        <x:f>'全銘柄'!X388</x:f>
        <x:v>0</x:v>
      </x:c>
      <x:c r="F242" s="91" t="n">
        <x:f>'全銘柄'!P388</x:f>
        <x:v>0.25314041802910925</x:v>
      </x:c>
      <x:c r="G242" s="91" t="n">
        <x:f>'全銘柄'!L388</x:f>
        <x:v>0.1588984862414109</x:v>
      </x:c>
      <x:c r="H242" s="91" t="n">
        <x:f>'全銘柄'!M388</x:f>
        <x:v>0.205839745639945</x:v>
      </x:c>
      <x:c r="I242" s="91" t="n">
        <x:f>'全銘柄'!N388</x:f>
        <x:v>0.4039003854393206</x:v>
      </x:c>
      <x:c r="J242" s="91" t="n">
        <x:f>'全銘柄'!O388</x:f>
        <x:v>0.2569779731757693</x:v>
      </x:c>
      <x:c r="K242" s="97" t="n">
        <x:f>'全銘柄'!K388</x:f>
        <x:v>13007.061</x:v>
      </x:c>
      <x:c r="L242" s="90" t="str">
        <x:f>'全銘柄'!AH388</x:f>
        <x:v>S100WQRU</x:v>
      </x:c>
    </x:row>
    <x:row r="243">
      <x:c r="A243" s="90" t="n">
        <x:f>'全銘柄'!A1556</x:f>
        <x:v>1555</x:v>
      </x:c>
      <x:c r="B243" s="90" t="str">
        <x:f>'全銘柄'!B1556</x:f>
        <x:v>5727</x:v>
      </x:c>
      <x:c r="C243" s="90" t="str">
        <x:f>'全銘柄'!D1556</x:f>
        <x:v>TOHO TITANIUM COMPANY,LIMITED</x:v>
      </x:c>
      <x:c r="D243" s="90" t="str">
        <x:f>'全銘柄'!F1556</x:f>
        <x:v>Nonferrous Metals</x:v>
      </x:c>
      <x:c r="E243" s="90" t="b">
        <x:f>'全銘柄'!X1556</x:f>
        <x:v>0</x:v>
      </x:c>
      <x:c r="F243" s="91" t="n">
        <x:f>'全銘柄'!P1556</x:f>
        <x:v>0.25245368842846894</x:v>
      </x:c>
      <x:c r="G243" s="91" t="n">
        <x:f>'全銘柄'!L1556</x:f>
        <x:v>0.5353024143366796</x:v>
      </x:c>
      <x:c r="H243" s="91" t="n">
        <x:f>'全銘柄'!M1556</x:f>
        <x:v>0.4473745834459155</x:v>
      </x:c>
      <x:c r="I243" s="91" t="n">
        <x:f>'全銘柄'!N1556</x:f>
        <x:v>-0.02423118567286031</x:v>
      </x:c>
      <x:c r="J243" s="91" t="n">
        <x:f>'全銘柄'!O1556</x:f>
        <x:v>0.13481455027804712</x:v>
      </x:c>
      <x:c r="K243" s="97" t="n">
        <x:f>'全銘柄'!K1556</x:f>
        <x:v>88974</x:v>
      </x:c>
      <x:c r="L243" s="90" t="str">
        <x:f>'全銘柄'!AH1556</x:f>
        <x:v>S100VZ8A</x:v>
      </x:c>
    </x:row>
    <x:row r="244">
      <x:c r="A244" s="90" t="n">
        <x:f>'全銘柄'!A90</x:f>
        <x:v>89</x:v>
      </x:c>
      <x:c r="B244" s="90" t="str">
        <x:f>'全銘柄'!B90</x:f>
        <x:v>4165</x:v>
      </x:c>
      <x:c r="C244" s="90" t="str">
        <x:f>'全銘柄'!D90</x:f>
        <x:v>PLAID,Inc.</x:v>
      </x:c>
      <x:c r="D244" s="90" t="str">
        <x:f>'全銘柄'!F90</x:f>
        <x:v>Information &amp; Communication</x:v>
      </x:c>
      <x:c r="E244" s="90" t="b">
        <x:f>'全銘柄'!X90</x:f>
        <x:v>0</x:v>
      </x:c>
      <x:c r="F244" s="91" t="n">
        <x:f>'全銘柄'!P90</x:f>
        <x:v>0.2524256227206283</x:v>
      </x:c>
      <x:c r="G244" s="91" t="n">
        <x:f>'全銘柄'!L90</x:f>
        <x:v>0.33985097735274516</x:v>
      </x:c>
      <x:c r="H244" s="91" t="n">
        <x:f>'全銘柄'!M90</x:f>
        <x:v>0.18346279228329077</x:v>
      </x:c>
      <x:c r="I244" s="91" t="n">
        <x:f>'全銘柄'!N90</x:f>
        <x:v>0.27324228789763927</x:v>
      </x:c>
      <x:c r="J244" s="91" t="n">
        <x:f>'全銘柄'!O90</x:f>
        <x:v>0.2186685852709882</x:v>
      </x:c>
      <x:c r="K244" s="97" t="n">
        <x:f>'全銘柄'!K90</x:f>
        <x:v>13396.474</x:v>
      </x:c>
      <x:c r="L244" s="90" t="str">
        <x:f>'全銘柄'!AH90</x:f>
        <x:v>S100XAX3</x:v>
      </x:c>
    </x:row>
    <x:row r="245">
      <x:c r="A245" s="90" t="n">
        <x:f>'全銘柄'!A389</x:f>
        <x:v>388</x:v>
      </x:c>
      <x:c r="B245" s="90" t="str">
        <x:f>'全銘柄'!B389</x:f>
        <x:v>6430</x:v>
      </x:c>
      <x:c r="C245" s="90" t="str">
        <x:f>'全銘柄'!D389</x:f>
        <x:v>DAIKOKU DENKI CO.,LTD.</x:v>
      </x:c>
      <x:c r="D245" s="90" t="str">
        <x:f>'全銘柄'!F389</x:f>
        <x:v>Machinery</x:v>
      </x:c>
      <x:c r="E245" s="90" t="b">
        <x:f>'全銘柄'!X389</x:f>
        <x:v>0</x:v>
      </x:c>
      <x:c r="F245" s="91" t="n">
        <x:f>'全銘柄'!P389</x:f>
        <x:v>0.25230132080028755</x:v>
      </x:c>
      <x:c r="G245" s="91" t="n">
        <x:f>'全銘柄'!L389</x:f>
        <x:v>0.04476184940202188</x:v>
      </x:c>
      <x:c r="H245" s="91" t="n">
        <x:f>'全銘柄'!M389</x:f>
        <x:v>0.3048076162205491</x:v>
      </x:c>
      <x:c r="I245" s="91" t="n">
        <x:f>'全銘柄'!N389</x:f>
        <x:v>0.692464565546296</x:v>
      </x:c>
      <x:c r="J245" s="91" t="n">
        <x:f>'全銘柄'!O389</x:f>
        <x:v>0.0659871787176376</x:v>
      </x:c>
      <x:c r="K245" s="97" t="n">
        <x:f>'全銘柄'!K389</x:f>
        <x:v>57415.71</x:v>
      </x:c>
      <x:c r="L245" s="90" t="str">
        <x:f>'全銘柄'!AH389</x:f>
        <x:v>S100W7Y5</x:v>
      </x:c>
    </x:row>
    <x:row r="246">
      <x:c r="A246" s="90" t="n">
        <x:f>'全銘柄'!A1557</x:f>
        <x:v>1556</x:v>
      </x:c>
      <x:c r="B246" s="90" t="str">
        <x:f>'全銘柄'!B1557</x:f>
        <x:v>5341</x:v>
      </x:c>
      <x:c r="C246" s="90" t="str">
        <x:f>'全銘柄'!D1557</x:f>
        <x:v>ASAHI EITO HOLDINGS CO.,LTD.</x:v>
      </x:c>
      <x:c r="D246" s="90" t="str">
        <x:f>'全銘柄'!F1557</x:f>
        <x:v>Glass and Ceramics Products</x:v>
      </x:c>
      <x:c r="E246" s="90" t="b">
        <x:f>'全銘柄'!X1557</x:f>
        <x:v>0</x:v>
      </x:c>
      <x:c r="F246" s="91" t="n">
        <x:f>'全銘柄'!P1557</x:f>
        <x:v>0.2518584415913483</x:v>
      </x:c>
      <x:c r="G246" s="91" t="n">
        <x:f>'全銘柄'!L1557</x:f>
        <x:v>0.292765840332708</x:v>
      </x:c>
      <x:c r="H246" s="91" t="n">
        <x:f>'全銘柄'!M1557</x:f>
        <x:v>0.5409348540580037</x:v>
      </x:c>
      <x:c r="I246" s="91" t="n">
        <x:f>'全銘柄'!N1557</x:f>
        <x:v>0.12794162838211043</x:v>
      </x:c>
      <x:c r="J246" s="91" t="n">
        <x:f>'全銘柄'!O1557</x:f>
        <x:v>0.09302505518168491</x:v>
      </x:c>
      <x:c r="K246" s="97" t="n">
        <x:f>'全銘柄'!K1557</x:f>
        <x:v>4336.907</x:v>
      </x:c>
      <x:c r="L246" s="90" t="str">
        <x:f>'全銘柄'!AH1557</x:f>
        <x:v>S100XNR4</x:v>
      </x:c>
    </x:row>
    <x:row r="247">
      <x:c r="A247" s="90" t="n">
        <x:f>'全銘柄'!A1558</x:f>
        <x:v>1557</x:v>
      </x:c>
      <x:c r="B247" s="90" t="str">
        <x:f>'全銘柄'!B1558</x:f>
        <x:v>3927</x:v>
      </x:c>
      <x:c r="C247" s="90" t="str">
        <x:f>'全銘柄'!D1558</x:f>
        <x:v>Fuva Brain Limited</x:v>
      </x:c>
      <x:c r="D247" s="90" t="str">
        <x:f>'全銘柄'!F1558</x:f>
        <x:v>Information &amp; Communication</x:v>
      </x:c>
      <x:c r="E247" s="90" t="b">
        <x:f>'全銘柄'!X1558</x:f>
        <x:v>0</x:v>
      </x:c>
      <x:c r="F247" s="91" t="n">
        <x:f>'全銘柄'!P1558</x:f>
        <x:v>0.25176801209423116</x:v>
      </x:c>
      <x:c r="G247" s="91" t="n">
        <x:f>'全銘柄'!L1558</x:f>
        <x:v>0.1449406869075498</x:v>
      </x:c>
      <x:c r="H247" s="91" t="n">
        <x:f>'全銘柄'!M1558</x:f>
        <x:v>0.3302395479934468</x:v>
      </x:c>
      <x:c r="I247" s="91" t="n">
        <x:f>'全銘柄'!N1558</x:f>
        <x:v>0.23972995447118195</x:v>
      </x:c>
      <x:c r="J247" s="91" t="n">
        <x:f>'全銘柄'!O1558</x:f>
        <x:v>0.3003356172252547</x:v>
      </x:c>
      <x:c r="K247" s="97" t="n">
        <x:f>'全銘柄'!K1558</x:f>
        <x:v>2659.817</x:v>
      </x:c>
      <x:c r="L247" s="90" t="str">
        <x:f>'全銘柄'!AH1558</x:f>
        <x:v>S100W46G</x:v>
      </x:c>
    </x:row>
    <x:row r="248">
      <x:c r="A248" s="90" t="n">
        <x:f>'全銘柄'!A91</x:f>
        <x:v>90</x:v>
      </x:c>
      <x:c r="B248" s="90" t="str">
        <x:f>'全銘柄'!B91</x:f>
        <x:v>9168</x:v>
      </x:c>
      <x:c r="C248" s="90" t="str">
        <x:f>'全銘柄'!D91</x:f>
        <x:v>Rise Consulting Group,Inc.</x:v>
      </x:c>
      <x:c r="D248" s="90" t="str">
        <x:f>'全銘柄'!F91</x:f>
        <x:v>Services</x:v>
      </x:c>
      <x:c r="E248" s="90" t="b">
        <x:f>'全銘柄'!X91</x:f>
        <x:v>0</x:v>
      </x:c>
      <x:c r="F248" s="91" t="n">
        <x:f>'全銘柄'!P91</x:f>
        <x:v>0.2516073906459362</x:v>
      </x:c>
      <x:c r="G248" s="91" t="n">
        <x:f>'全銘柄'!L91</x:f>
        <x:v>0.3874076860783189</x:v>
      </x:c>
      <x:c r="H248" s="91" t="n">
        <x:f>'全銘柄'!M91</x:f>
        <x:v>0.2929796932372821</x:v>
      </x:c>
      <x:c r="I248" s="91" t="n">
        <x:f>'全銘柄'!N91</x:f>
        <x:v>0.24754725979910241</x:v>
      </x:c>
      <x:c r="J248" s="91" t="n">
        <x:f>'全銘柄'!O91</x:f>
        <x:v>0.09652785608498893</x:v>
      </x:c>
      <x:c r="K248" s="97" t="n">
        <x:f>'全銘柄'!K91</x:f>
        <x:v>8421.187</x:v>
      </x:c>
      <x:c r="L248" s="90" t="str">
        <x:f>'全銘柄'!AH91</x:f>
        <x:v>S100Y6K8</x:v>
      </x:c>
    </x:row>
    <x:row r="249">
      <x:c r="A249" s="90" t="n">
        <x:f>'全銘柄'!A26</x:f>
        <x:v>25</x:v>
      </x:c>
      <x:c r="B249" s="90" t="str">
        <x:f>'全銘柄'!B26</x:f>
        <x:v>4371</x:v>
      </x:c>
      <x:c r="C249" s="90" t="str">
        <x:f>'全銘柄'!D26</x:f>
        <x:v>Core Concept Technologies Inc.</x:v>
      </x:c>
      <x:c r="D249" s="90" t="str">
        <x:f>'全銘柄'!F26</x:f>
        <x:v>Information &amp; Communication</x:v>
      </x:c>
      <x:c r="E249" s="90" t="b">
        <x:f>'全銘柄'!X26</x:f>
        <x:v>0</x:v>
      </x:c>
      <x:c r="F249" s="91" t="n">
        <x:f>'全銘柄'!P26</x:f>
        <x:v>0.25069159870998403</x:v>
      </x:c>
      <x:c r="G249" s="91" t="n">
        <x:f>'全銘柄'!L26</x:f>
        <x:v>0.5527162274790682</x:v>
      </x:c>
      <x:c r="H249" s="91" t="n">
        <x:f>'全銘柄'!M26</x:f>
        <x:v>0.29033545382963144</x:v>
      </x:c>
      <x:c r="I249" s="91" t="n">
        <x:f>'全銘柄'!N26</x:f>
        <x:v>0.15017644807510444</x:v>
      </x:c>
      <x:c r="J249" s="91" t="n">
        <x:f>'全銘柄'!O26</x:f>
        <x:v>0.06179759593257428</x:v>
      </x:c>
      <x:c r="K249" s="97" t="n">
        <x:f>'全銘柄'!K26</x:f>
        <x:v>19088.324</x:v>
      </x:c>
      <x:c r="L249" s="90" t="str">
        <x:f>'全銘柄'!AH26</x:f>
        <x:v>S100XUXC</x:v>
      </x:c>
    </x:row>
    <x:row r="250">
      <x:c r="A250" s="90" t="n">
        <x:f>'全銘柄'!A1559</x:f>
        <x:v>1558</x:v>
      </x:c>
      <x:c r="B250" s="90" t="str">
        <x:f>'全銘柄'!B1559</x:f>
        <x:v>9325</x:v>
      </x:c>
      <x:c r="C250" s="90" t="str">
        <x:f>'全銘柄'!D1559</x:f>
        <x:v>PHYZ Holdings Inc.</x:v>
      </x:c>
      <x:c r="D250" s="90" t="str">
        <x:f>'全銘柄'!F1559</x:f>
        <x:v>Warehousing and Harbor Transportation Service</x:v>
      </x:c>
      <x:c r="E250" s="90" t="b">
        <x:f>'全銘柄'!X1559</x:f>
        <x:v>0</x:v>
      </x:c>
      <x:c r="F250" s="91" t="n">
        <x:f>'全銘柄'!P1559</x:f>
        <x:v>0.24995750884010182</x:v>
      </x:c>
      <x:c r="G250" s="91" t="n">
        <x:f>'全銘柄'!L1559</x:f>
        <x:v>0.3933617269671059</x:v>
      </x:c>
      <x:c r="H250" s="91" t="n">
        <x:f>'全銘柄'!M1559</x:f>
        <x:v>0.3113730127636416</x:v>
      </x:c>
      <x:c r="I250" s="91" t="n">
        <x:f>'全銘柄'!N1559</x:f>
        <x:v>0.16334848413011738</x:v>
      </x:c>
      <x:c r="J250" s="91" t="n">
        <x:f>'全銘柄'!O1559</x:f>
        <x:v>0.1483679202945547</x:v>
      </x:c>
      <x:c r="K250" s="97" t="n">
        <x:f>'全銘柄'!K1559</x:f>
        <x:v>31614.988</x:v>
      </x:c>
      <x:c r="L250" s="90" t="str">
        <x:f>'全銘柄'!AH1559</x:f>
        <x:v>S100VZZY</x:v>
      </x:c>
    </x:row>
    <x:row r="251">
      <x:c r="A251" s="90" t="n">
        <x:f>'全銘柄'!A92</x:f>
        <x:v>91</x:v>
      </x:c>
      <x:c r="B251" s="90" t="str">
        <x:f>'全銘柄'!B92</x:f>
        <x:v>5590</x:v>
      </x:c>
      <x:c r="C251" s="90" t="str">
        <x:f>'全銘柄'!D92</x:f>
        <x:v>NETSTARS Co.,Ltd.</x:v>
      </x:c>
      <x:c r="D251" s="90" t="str">
        <x:f>'全銘柄'!F92</x:f>
        <x:v>Information &amp; Communication</x:v>
      </x:c>
      <x:c r="E251" s="90" t="b">
        <x:f>'全銘柄'!X92</x:f>
        <x:v>0</x:v>
      </x:c>
      <x:c r="F251" s="91" t="n">
        <x:f>'全銘柄'!P92</x:f>
        <x:v>0.24956294937800672</x:v>
      </x:c>
      <x:c r="G251" s="91" t="n">
        <x:f>'全銘柄'!L92</x:f>
        <x:v>0.520942403045279</x:v>
      </x:c>
      <x:c r="H251" s="91" t="n">
        <x:f>'全銘柄'!M92</x:f>
        <x:v>0.24560647618550235</x:v>
      </x:c>
      <x:c r="I251" s="91" t="n">
        <x:f>'全銘柄'!N92</x:f>
        <x:v>0.04873693461731765</x:v>
      </x:c>
      <x:c r="J251" s="91" t="n">
        <x:f>'全銘柄'!O92</x:f>
        <x:v>0.22707856339981647</x:v>
      </x:c>
      <x:c r="K251" s="97" t="n">
        <x:f>'全銘柄'!K92</x:f>
        <x:v>4788.117</x:v>
      </x:c>
      <x:c r="L251" s="90" t="str">
        <x:f>'全銘柄'!AH92</x:f>
        <x:v>S100XTGZ</x:v>
      </x:c>
    </x:row>
    <x:row r="252">
      <x:c r="A252" s="90" t="n">
        <x:f>'全銘柄'!A1560</x:f>
        <x:v>1559</x:v>
      </x:c>
      <x:c r="B252" s="90" t="str">
        <x:f>'全銘柄'!B1560</x:f>
        <x:v>7687</x:v>
      </x:c>
      <x:c r="C252" s="90" t="str">
        <x:f>'全銘柄'!D1560</x:f>
        <x:v>MICREED Co.,Ltd.</x:v>
      </x:c>
      <x:c r="D252" s="90" t="str">
        <x:f>'全銘柄'!F1560</x:f>
        <x:v>Wholesale Trade</x:v>
      </x:c>
      <x:c r="E252" s="90" t="b">
        <x:f>'全銘柄'!X1560</x:f>
        <x:v>0</x:v>
      </x:c>
      <x:c r="F252" s="91" t="n">
        <x:f>'全銘柄'!P1560</x:f>
        <x:v>0.24926354783985638</x:v>
      </x:c>
      <x:c r="G252" s="91" t="n">
        <x:f>'全銘柄'!L1560</x:f>
        <x:v>0.08878504672897192</x:v>
      </x:c>
      <x:c r="H252" s="91" t="n">
        <x:f>'全銘柄'!M1560</x:f>
        <x:v>0.5411026741498846</x:v>
      </x:c>
      <x:c r="I252" s="91" t="n">
        <x:f>'全銘柄'!N1560</x:f>
        <x:v>0.27163667523564694</x:v>
      </x:c>
      <x:c r="J252" s="91" t="n">
        <x:f>'全銘柄'!O1560</x:f>
        <x:v>0.14150943396226423</x:v>
      </x:c>
      <x:c r="K252" s="97" t="n">
        <x:f>'全銘柄'!K1560</x:f>
        <x:v>6776</x:v>
      </x:c>
      <x:c r="L252" s="90" t="str">
        <x:f>'全銘柄'!AH1560</x:f>
        <x:v>S100W5G7</x:v>
      </x:c>
    </x:row>
    <x:row r="253">
      <x:c r="A253" s="90" t="n">
        <x:f>'全銘柄'!A93</x:f>
        <x:v>92</x:v>
      </x:c>
      <x:c r="B253" s="90" t="str">
        <x:f>'全銘柄'!B93</x:f>
        <x:v>4417</x:v>
      </x:c>
      <x:c r="C253" s="90" t="str">
        <x:f>'全銘柄'!D93</x:f>
        <x:v>Global Security Experts Inc.</x:v>
      </x:c>
      <x:c r="D253" s="90" t="str">
        <x:f>'全銘柄'!F93</x:f>
        <x:v>Information &amp; Communication</x:v>
      </x:c>
      <x:c r="E253" s="90" t="b">
        <x:f>'全銘柄'!X93</x:f>
        <x:v>0</x:v>
      </x:c>
      <x:c r="F253" s="91" t="n">
        <x:f>'全銘柄'!P93</x:f>
        <x:v>0.24908245930040618</x:v>
      </x:c>
      <x:c r="G253" s="91" t="n">
        <x:f>'全銘柄'!L93</x:f>
        <x:v>0.48915195001748124</x:v>
      </x:c>
      <x:c r="H253" s="91" t="n">
        <x:f>'全銘柄'!M93</x:f>
        <x:v>0.2656845315425873</x:v>
      </x:c>
      <x:c r="I253" s="91" t="n">
        <x:f>'全銘柄'!N93</x:f>
        <x:v>0.25997000371714973</x:v>
      </x:c>
      <x:c r="J253" s="91" t="n">
        <x:f>'全銘柄'!O93</x:f>
        <x:v>0.025037480681330937</x:v>
      </x:c>
      <x:c r="K253" s="97" t="n">
        <x:f>'全銘柄'!K93</x:f>
        <x:v>7178.277</x:v>
      </x:c>
      <x:c r="L253" s="90" t="str">
        <x:f>'全銘柄'!AH93</x:f>
        <x:v>S100W3OW</x:v>
      </x:c>
    </x:row>
    <x:row r="254">
      <x:c r="A254" s="90" t="n">
        <x:f>'全銘柄'!A1561</x:f>
        <x:v>1560</x:v>
      </x:c>
      <x:c r="B254" s="90" t="str">
        <x:f>'全銘柄'!B1561</x:f>
        <x:v>9723</x:v>
      </x:c>
      <x:c r="C254" s="90" t="str">
        <x:f>'全銘柄'!D1561</x:f>
        <x:v>THE KYOTO HOTEL,LTD.</x:v>
      </x:c>
      <x:c r="D254" s="90" t="str">
        <x:f>'全銘柄'!F1561</x:f>
        <x:v>Services</x:v>
      </x:c>
      <x:c r="E254" s="90" t="b">
        <x:f>'全銘柄'!X1561</x:f>
        <x:v>0</x:v>
      </x:c>
      <x:c r="F254" s="91" t="n">
        <x:f>'全銘柄'!P1561</x:f>
        <x:v>0.2488500360676389</x:v>
      </x:c>
      <x:c r="G254" s="91" t="n">
        <x:f>'全銘柄'!L1561</x:f>
        <x:v>0.10928362535100855</x:v>
      </x:c>
      <x:c r="H254" s="91" t="n">
        <x:f>'全銘柄'!M1561</x:f>
        <x:v>0.7222027619342397</x:v>
      </x:c>
      <x:c r="I254" s="91" t="n">
        <x:f>'全銘柄'!N1561</x:f>
        <x:v>0.24323015309491058</x:v>
      </x:c>
      <x:c r="J254" s="91" t="n">
        <x:f>'全銘柄'!O1561</x:f>
        <x:v>0.024148054636386806</x:v>
      </x:c>
      <x:c r="K254" s="97" t="n">
        <x:f>'全銘柄'!K1561</x:f>
        <x:v>9358.753</x:v>
      </x:c>
      <x:c r="L254" s="90" t="str">
        <x:f>'全銘柄'!AH1561</x:f>
        <x:v>S100VZN3</x:v>
      </x:c>
    </x:row>
    <x:row r="255">
      <x:c r="A255" s="90" t="n">
        <x:f>'全銘柄'!A390</x:f>
        <x:v>389</x:v>
      </x:c>
      <x:c r="B255" s="90" t="str">
        <x:f>'全銘柄'!B390</x:f>
        <x:v>3989</x:v>
      </x:c>
      <x:c r="C255" s="90" t="str">
        <x:f>'全銘柄'!D390</x:f>
        <x:v>SHARINGTECHNOLOGY.INC</x:v>
      </x:c>
      <x:c r="D255" s="90" t="str">
        <x:f>'全銘柄'!F390</x:f>
        <x:v>Information &amp; Communication</x:v>
      </x:c>
      <x:c r="E255" s="90" t="b">
        <x:f>'全銘柄'!X390</x:f>
        <x:v>0</x:v>
      </x:c>
      <x:c r="F255" s="91" t="n">
        <x:f>'全銘柄'!P390</x:f>
        <x:v>0.24846126361444654</x:v>
      </x:c>
      <x:c r="G255" s="91" t="n">
        <x:f>'全銘柄'!L390</x:f>
        <x:v>0.2540967870724047</x:v>
      </x:c>
      <x:c r="H255" s="91" t="n">
        <x:f>'全銘柄'!M390</x:f>
        <x:v>0.4063193149962432</x:v>
      </x:c>
      <x:c r="I255" s="91" t="n">
        <x:f>'全銘柄'!N390</x:f>
        <x:v>0.20457089775388537</x:v>
      </x:c>
      <x:c r="J255" s="91" t="n">
        <x:f>'全銘柄'!O390</x:f>
        <x:v>0.14354411797830458</x:v>
      </x:c>
      <x:c r="K255" s="97" t="n">
        <x:f>'全銘柄'!K390</x:f>
        <x:v>8579.864</x:v>
      </x:c>
      <x:c r="L255" s="90" t="str">
        <x:f>'全銘柄'!AH390</x:f>
        <x:v>S100XC4O</x:v>
      </x:c>
    </x:row>
    <x:row r="256">
      <x:c r="A256" s="90" t="n">
        <x:f>'全銘柄'!A1562</x:f>
        <x:v>1561</x:v>
      </x:c>
      <x:c r="B256" s="90" t="str">
        <x:f>'全銘柄'!B1562</x:f>
        <x:v>9973</x:v>
      </x:c>
      <x:c r="C256" s="90" t="str">
        <x:f>'全銘柄'!D1562</x:f>
        <x:v>KOZO Holdings Co.,Ltd.</x:v>
      </x:c>
      <x:c r="D256" s="90" t="str">
        <x:f>'全銘柄'!F1562</x:f>
        <x:v>Retail Trade</x:v>
      </x:c>
      <x:c r="E256" s="90" t="b">
        <x:f>'全銘柄'!X1562</x:f>
        <x:v>0</x:v>
      </x:c>
      <x:c r="F256" s="91" t="n">
        <x:f>'全銘柄'!P1562</x:f>
        <x:v>0.2477975329066553</x:v>
      </x:c>
      <x:c r="G256" s="91" t="n">
        <x:f>'全銘柄'!L1562</x:f>
        <x:v>0.2835761116055988</x:v>
      </x:c>
      <x:c r="H256" s="91" t="n">
        <x:f>'全銘柄'!M1562</x:f>
        <x:v>0.26817514682807064</x:v>
      </x:c>
      <x:c r="I256" s="91" t="n">
        <x:f>'全銘柄'!N1562</x:f>
        <x:v>0.3872781275635946</x:v>
      </x:c>
      <x:c r="J256" s="91" t="n">
        <x:f>'全銘柄'!O1562</x:f>
        <x:v>0.0735248148003147</x:v>
      </x:c>
      <x:c r="K256" s="97" t="n">
        <x:f>'全銘柄'!K1562</x:f>
        <x:v>19441.295</x:v>
      </x:c>
      <x:c r="L256" s="90" t="str">
        <x:f>'全銘柄'!AH1562</x:f>
        <x:v>S100XVJC</x:v>
      </x:c>
    </x:row>
    <x:row r="257">
      <x:c r="A257" s="90" t="n">
        <x:f>'全銘柄'!A391</x:f>
        <x:v>390</x:v>
      </x:c>
      <x:c r="B257" s="90" t="str">
        <x:f>'全銘柄'!B391</x:f>
        <x:v>8181</x:v>
      </x:c>
      <x:c r="C257" s="90" t="str">
        <x:f>'全銘柄'!D391</x:f>
        <x:v>Totenko Co.,Ltd.</x:v>
      </x:c>
      <x:c r="D257" s="90" t="str">
        <x:f>'全銘柄'!F391</x:f>
        <x:v>Retail Trade</x:v>
      </x:c>
      <x:c r="E257" s="90" t="b">
        <x:f>'全銘柄'!X391</x:f>
        <x:v>0</x:v>
      </x:c>
      <x:c r="F257" s="91" t="n">
        <x:f>'全銘柄'!P391</x:f>
        <x:v>0.24555917871677502</x:v>
      </x:c>
      <x:c r="G257" s="91" t="n">
        <x:f>'全銘柄'!L391</x:f>
        <x:v>0.8546762885276631</x:v>
      </x:c>
      <x:c r="H257" s="91" t="n">
        <x:f>'全銘柄'!M391</x:f>
        <x:v>0.26315830675096374</x:v>
      </x:c>
      <x:c r="I257" s="91" t="n">
        <x:f>'全銘柄'!N391</x:f>
        <x:v>0.006668377712607976</x:v>
      </x:c>
      <x:c r="J257" s="91" t="n">
        <x:f>'全銘柄'!O391</x:f>
        <x:v>0.02057549744692988</x:v>
      </x:c>
      <x:c r="K257" s="97" t="n">
        <x:f>'全銘柄'!K391</x:f>
        <x:v>4807.526</x:v>
      </x:c>
      <x:c r="L257" s="90" t="str">
        <x:f>'全銘柄'!AH391</x:f>
        <x:v>S100Y6NU</x:v>
      </x:c>
    </x:row>
    <x:row r="258">
      <x:c r="A258" s="90" t="n">
        <x:f>'全銘柄'!A392</x:f>
        <x:v>391</x:v>
      </x:c>
      <x:c r="B258" s="90" t="str">
        <x:f>'全銘柄'!B392</x:f>
        <x:v>7191</x:v>
      </x:c>
      <x:c r="C258" s="90" t="str">
        <x:f>'全銘柄'!D392</x:f>
        <x:v>Entrust Inc.</x:v>
      </x:c>
      <x:c r="D258" s="90" t="str">
        <x:f>'全銘柄'!F392</x:f>
        <x:v>Other Financing Business</x:v>
      </x:c>
      <x:c r="E258" s="90" t="b">
        <x:f>'全銘柄'!X392</x:f>
        <x:v>0</x:v>
      </x:c>
      <x:c r="F258" s="91" t="n">
        <x:f>'全銘柄'!P392</x:f>
        <x:v>0.24474092730786445</x:v>
      </x:c>
      <x:c r="G258" s="91" t="n">
        <x:f>'全銘柄'!L392</x:f>
        <x:v>0.17605566624044733</x:v>
      </x:c>
      <x:c r="H258" s="91" t="n">
        <x:f>'全銘柄'!M392</x:f>
        <x:v>0.31314742792691375</x:v>
      </x:c>
      <x:c r="I258" s="91" t="n">
        <x:f>'全銘柄'!N392</x:f>
        <x:v>0.317156574221368</x:v>
      </x:c>
      <x:c r="J258" s="91" t="n">
        <x:f>'全銘柄'!O392</x:f>
        <x:v>0.18014972070776247</x:v>
      </x:c>
      <x:c r="K258" s="97" t="n">
        <x:f>'全銘柄'!K392</x:f>
        <x:v>10091.131</x:v>
      </x:c>
      <x:c r="L258" s="90" t="str">
        <x:f>'全銘柄'!AH392</x:f>
        <x:v>S100W0IL</x:v>
      </x:c>
    </x:row>
    <x:row r="259">
      <x:c r="A259" s="90" t="n">
        <x:f>'全銘柄'!A1563</x:f>
        <x:v>1562</x:v>
      </x:c>
      <x:c r="B259" s="90" t="str">
        <x:f>'全銘柄'!B1563</x:f>
        <x:v>9708</x:v>
      </x:c>
      <x:c r="C259" s="90" t="str">
        <x:f>'全銘柄'!D1563</x:f>
        <x:v>Imperial Hotel,Ltd.</x:v>
      </x:c>
      <x:c r="D259" s="90" t="str">
        <x:f>'全銘柄'!F1563</x:f>
        <x:v>Services</x:v>
      </x:c>
      <x:c r="E259" s="90" t="b">
        <x:f>'全銘柄'!X1563</x:f>
        <x:v>0</x:v>
      </x:c>
      <x:c r="F259" s="91" t="n">
        <x:f>'全銘柄'!P1563</x:f>
        <x:v>0.24282506419096972</x:v>
      </x:c>
      <x:c r="G259" s="91" t="n">
        <x:f>'全銘柄'!L1563</x:f>
        <x:v>0.29776427372908265</x:v>
      </x:c>
      <x:c r="H259" s="91" t="n">
        <x:f>'全銘柄'!M1563</x:f>
        <x:v>0.5295803193905719</x:v>
      </x:c>
      <x:c r="I259" s="91" t="n">
        <x:f>'全銘柄'!N1563</x:f>
        <x:v>0.21847299643607787</x:v>
      </x:c>
      <x:c r="J259" s="91" t="n">
        <x:f>'全銘柄'!O1563</x:f>
        <x:v>-0.013593325208587248</x:v>
      </x:c>
      <x:c r="K259" s="97" t="n">
        <x:f>'全銘柄'!K1563</x:f>
        <x:v>52610</x:v>
      </x:c>
      <x:c r="L259" s="90" t="str">
        <x:f>'全銘柄'!AH1563</x:f>
        <x:v>S100W0PW</x:v>
      </x:c>
    </x:row>
    <x:row r="260">
      <x:c r="A260" s="90" t="n">
        <x:f>'全銘柄'!A393</x:f>
        <x:v>392</x:v>
      </x:c>
      <x:c r="B260" s="90" t="str">
        <x:f>'全銘柄'!B393</x:f>
        <x:v>8601</x:v>
      </x:c>
      <x:c r="C260" s="90" t="str">
        <x:f>'全銘柄'!D393</x:f>
        <x:v>Daiwa Securities Group Inc.</x:v>
      </x:c>
      <x:c r="D260" s="90" t="str">
        <x:f>'全銘柄'!F393</x:f>
        <x:v>Securities and Commodities Futures</x:v>
      </x:c>
      <x:c r="E260" s="90" t="b">
        <x:f>'全銘柄'!X393</x:f>
        <x:v>0</x:v>
      </x:c>
      <x:c r="F260" s="91" t="n">
        <x:f>'全銘柄'!P393</x:f>
        <x:v>0.2422288133220285</x:v>
      </x:c>
      <x:c r="G260" s="91" t="n">
        <x:f>'全銘柄'!L393</x:f>
        <x:v>0.07514943454385148</x:v>
      </x:c>
      <x:c r="H260" s="91" t="n">
        <x:f>'全銘柄'!M393</x:f>
        <x:v>0.3981122602995135</x:v>
      </x:c>
      <x:c r="I260" s="91" t="n">
        <x:f>'全銘柄'!N393</x:f>
        <x:v>0.4749991340391877</x:v>
      </x:c>
      <x:c r="J260" s="91" t="n">
        <x:f>'全銘柄'!O393</x:f>
        <x:v>0.07399869430645589</x:v>
      </x:c>
      <x:c r="K260" s="97" t="n">
        <x:f>'全銘柄'!K393</x:f>
        <x:v>1372014</x:v>
      </x:c>
      <x:c r="L260" s="90" t="str">
        <x:f>'全銘柄'!AH393</x:f>
        <x:v>S100VYQN</x:v>
      </x:c>
    </x:row>
    <x:row r="261">
      <x:c r="A261" s="90" t="n">
        <x:f>'全銘柄'!A1508</x:f>
        <x:v>1507</x:v>
      </x:c>
      <x:c r="B261" s="90" t="str">
        <x:f>'全銘柄'!B1508</x:f>
        <x:v>3133</x:v>
      </x:c>
      <x:c r="C261" s="90" t="str">
        <x:f>'全銘柄'!D1508</x:f>
        <x:v>kaihan co.,Ltd.</x:v>
      </x:c>
      <x:c r="D261" s="90" t="str">
        <x:f>'全銘柄'!F1508</x:f>
        <x:v>Retail Trade</x:v>
      </x:c>
      <x:c r="E261" s="90" t="b">
        <x:f>'全銘柄'!X1508</x:f>
        <x:v>0</x:v>
      </x:c>
      <x:c r="F261" s="91" t="n">
        <x:f>'全銘柄'!P1508</x:f>
        <x:v>0.24220050597541332</x:v>
      </x:c>
      <x:c r="G261" s="91" t="n">
        <x:f>'全銘柄'!L1508</x:f>
        <x:v>-0.09810984651865484</x:v>
      </x:c>
      <x:c r="H261" s="91" t="n">
        <x:f>'全銘柄'!M1508</x:f>
        <x:v>1.2298367367960243</x:v>
      </x:c>
      <x:c r="I261" s="91" t="n">
        <x:f>'全銘柄'!N1508</x:f>
        <x:v>0.10927027846347048</x:v>
      </x:c>
      <x:c r="J261" s="91" t="n">
        <x:f>'全銘柄'!O1508</x:f>
        <x:v>0.06733983598655335</x:v>
      </x:c>
      <x:c r="K261" s="97" t="n">
        <x:f>'全銘柄'!K1508</x:f>
        <x:v>2050.426</x:v>
      </x:c>
      <x:c r="L261" s="90" t="str">
        <x:f>'全銘柄'!AH1508</x:f>
        <x:v>S100W6B3</x:v>
      </x:c>
    </x:row>
    <x:row r="262">
      <x:c r="A262" s="90" t="n">
        <x:f>'全銘柄'!A394</x:f>
        <x:v>393</x:v>
      </x:c>
      <x:c r="B262" s="90" t="str">
        <x:f>'全銘柄'!B394</x:f>
        <x:v>3557</x:v>
      </x:c>
      <x:c r="C262" s="90" t="str">
        <x:f>'全銘柄'!D394</x:f>
        <x:v>UNITED&amp;COLLECTIVE CO.LTD.</x:v>
      </x:c>
      <x:c r="D262" s="90" t="str">
        <x:f>'全銘柄'!F394</x:f>
        <x:v>Retail Trade</x:v>
      </x:c>
      <x:c r="E262" s="90" t="b">
        <x:f>'全銘柄'!X394</x:f>
        <x:v>0</x:v>
      </x:c>
      <x:c r="F262" s="91" t="n">
        <x:f>'全銘柄'!P394</x:f>
        <x:v>0.24100922251921397</x:v>
      </x:c>
      <x:c r="G262" s="91" t="n">
        <x:f>'全銘柄'!L394</x:f>
        <x:v>0.9641301159365698</x:v>
      </x:c>
      <x:c r="H262" s="91" t="n">
        <x:f>'全銘柄'!M394</x:f>
        <x:v>0.15303057179615975</x:v>
      </x:c>
      <x:c r="I262" s="91" t="n">
        <x:f>'全銘柄'!N394</x:f>
        <x:v>0.052429597865589095</x:v>
      </x:c>
      <x:c r="J262" s="91" t="n">
        <x:f>'全銘柄'!O394</x:f>
        <x:v>-0.004833139840355494</x:v>
      </x:c>
      <x:c r="K262" s="97" t="n">
        <x:f>'全銘柄'!K394</x:f>
        <x:v>6460.676</x:v>
      </x:c>
      <x:c r="L262" s="90" t="str">
        <x:f>'全銘柄'!AH394</x:f>
        <x:v>S100Y7EJ</x:v>
      </x:c>
    </x:row>
    <x:row r="263">
      <x:c r="A263" s="90" t="n">
        <x:f>'全銘柄'!A395</x:f>
        <x:v>394</x:v>
      </x:c>
      <x:c r="B263" s="90" t="str">
        <x:f>'全銘柄'!B395</x:f>
        <x:v>7337</x:v>
      </x:c>
      <x:c r="C263" s="90" t="str">
        <x:f>'全銘柄'!D395</x:f>
        <x:v>Hirogin Holdings,Inc.</x:v>
      </x:c>
      <x:c r="D263" s="90" t="str">
        <x:f>'全銘柄'!F395</x:f>
        <x:v>Banks</x:v>
      </x:c>
      <x:c r="E263" s="90" t="b">
        <x:f>'全銘柄'!X395</x:f>
        <x:v>0</x:v>
      </x:c>
      <x:c r="F263" s="91" t="n">
        <x:f>'全銘柄'!P395</x:f>
        <x:v>0.24012949403247408</x:v>
      </x:c>
      <x:c r="G263" s="91" t="n">
        <x:f>'全銘柄'!L395</x:f>
        <x:v>-0.047513705876695234</x:v>
      </x:c>
      <x:c r="H263" s="91" t="n">
        <x:f>'全銘柄'!M395</x:f>
        <x:v>0.8011713622134706</x:v>
      </x:c>
      <x:c r="I263" s="91" t="n">
        <x:f>'全銘柄'!N395</x:f>
        <x:v>0.21668442002578914</x:v>
      </x:c>
      <x:c r="J263" s="91" t="n">
        <x:f>'全銘柄'!O395</x:f>
        <x:v>0.13312137130218415</x:v>
      </x:c>
      <x:c r="K263" s="97" t="n">
        <x:f>'全銘柄'!K395</x:f>
        <x:v>24591</x:v>
      </x:c>
      <x:c r="L263" s="90" t="str">
        <x:f>'全銘柄'!AH395</x:f>
        <x:v>S100VZ2K</x:v>
      </x:c>
    </x:row>
    <x:row r="264">
      <x:c r="A264" s="90" t="n">
        <x:f>'全銘柄'!A94</x:f>
        <x:v>93</x:v>
      </x:c>
      <x:c r="B264" s="90" t="str">
        <x:f>'全銘柄'!B94</x:f>
        <x:v>4177</x:v>
      </x:c>
      <x:c r="C264" s="90" t="str">
        <x:f>'全銘柄'!D94</x:f>
        <x:v>i-plug,Inc.</x:v>
      </x:c>
      <x:c r="D264" s="90" t="str">
        <x:f>'全銘柄'!F94</x:f>
        <x:v>Information &amp; Communication</x:v>
      </x:c>
      <x:c r="E264" s="90" t="b">
        <x:f>'全銘柄'!X94</x:f>
        <x:v>0</x:v>
      </x:c>
      <x:c r="F264" s="91" t="n">
        <x:f>'全銘柄'!P94</x:f>
        <x:v>0.23988501341101798</x:v>
      </x:c>
      <x:c r="G264" s="91" t="n">
        <x:f>'全銘柄'!L94</x:f>
        <x:v>0.41373142708932753</x:v>
      </x:c>
      <x:c r="H264" s="91" t="n">
        <x:f>'全銘柄'!M94</x:f>
        <x:v>0.23014175326370512</x:v>
      </x:c>
      <x:c r="I264" s="91" t="n">
        <x:f>'全銘柄'!N94</x:f>
        <x:v>0.23016960785833507</x:v>
      </x:c>
      <x:c r="J264" s="91" t="n">
        <x:f>'全銘柄'!O94</x:f>
        <x:v>0.1046853066175526</x:v>
      </x:c>
      <x:c r="K264" s="97" t="n">
        <x:f>'全銘柄'!K94</x:f>
        <x:v>5084.45</x:v>
      </x:c>
      <x:c r="L264" s="90" t="str">
        <x:f>'全銘柄'!AH94</x:f>
        <x:v>S100W2OZ</x:v>
      </x:c>
    </x:row>
    <x:row r="265">
      <x:c r="A265" s="90" t="n">
        <x:f>'全銘柄'!A396</x:f>
        <x:v>395</x:v>
      </x:c>
      <x:c r="B265" s="90" t="str">
        <x:f>'全銘柄'!B396</x:f>
        <x:v>3221</x:v>
      </x:c>
      <x:c r="C265" s="90" t="str">
        <x:f>'全銘柄'!D396</x:f>
        <x:v>Yossix Holdings Co.,Ltd.</x:v>
      </x:c>
      <x:c r="D265" s="90" t="str">
        <x:f>'全銘柄'!F396</x:f>
        <x:v>Retail Trade</x:v>
      </x:c>
      <x:c r="E265" s="90" t="b">
        <x:f>'全銘柄'!X396</x:f>
        <x:v>0</x:v>
      </x:c>
      <x:c r="F265" s="91" t="n">
        <x:f>'全銘柄'!P396</x:f>
        <x:v>0.23971988619490525</x:v>
      </x:c>
      <x:c r="G265" s="91" t="n">
        <x:f>'全銘柄'!L396</x:f>
        <x:v>-0.1150363792850615</x:v>
      </x:c>
      <x:c r="H265" s="91" t="n">
        <x:f>'全銘柄'!M396</x:f>
        <x:v>0.9914286486711987</x:v>
      </x:c>
      <x:c r="I265" s="91" t="n">
        <x:f>'全銘柄'!N396</x:f>
        <x:v>0.2356939519292418</x:v>
      </x:c>
      <x:c r="J265" s="91" t="n">
        <x:f>'全銘柄'!O396</x:f>
        <x:v>0.08465889285419848</x:v>
      </x:c>
      <x:c r="K265" s="97" t="n">
        <x:f>'全銘柄'!K396</x:f>
        <x:v>22905.077</x:v>
      </x:c>
      <x:c r="L265" s="90" t="str">
        <x:f>'全銘柄'!AH396</x:f>
        <x:v>S100VZZ5</x:v>
      </x:c>
    </x:row>
    <x:row r="266">
      <x:c r="A266" s="90" t="n">
        <x:f>'全銘柄'!A397</x:f>
        <x:v>396</x:v>
      </x:c>
      <x:c r="B266" s="90" t="str">
        <x:f>'全銘柄'!B397</x:f>
        <x:v>5845</x:v>
      </x:c>
      <x:c r="C266" s="90" t="str">
        <x:f>'全銘柄'!D397</x:f>
        <x:v>ZENHOREN CO.,LTD.</x:v>
      </x:c>
      <x:c r="D266" s="90" t="str">
        <x:f>'全銘柄'!F397</x:f>
        <x:v>Other Financing Business</x:v>
      </x:c>
      <x:c r="E266" s="90" t="b">
        <x:f>'全銘柄'!X397</x:f>
        <x:v>0</x:v>
      </x:c>
      <x:c r="F266" s="91" t="n">
        <x:f>'全銘柄'!P397</x:f>
        <x:v>0.23944808060335898</x:v>
      </x:c>
      <x:c r="G266" s="91" t="n">
        <x:f>'全銘柄'!L397</x:f>
        <x:v>0.9964128035320088</x:v>
      </x:c>
      <x:c r="H266" s="91" t="n">
        <x:f>'全銘柄'!M397</x:f>
        <x:v>0.098640866159871</x:v>
      </x:c>
      <x:c r="I266" s="91" t="n">
        <x:f>'全銘柄'!N397</x:f>
        <x:v>0.027845340937683538</x:v>
      </x:c>
      <x:c r="J266" s="91" t="n">
        <x:f>'全銘柄'!O397</x:f>
        <x:v>0.046838025295797614</x:v>
      </x:c>
      <x:c r="K266" s="97" t="n">
        <x:f>'全銘柄'!K397</x:f>
        <x:v>25658</x:v>
      </x:c>
      <x:c r="L266" s="90" t="str">
        <x:f>'全銘柄'!AH397</x:f>
        <x:v>S100W6DG</x:v>
      </x:c>
    </x:row>
    <x:row r="267">
      <x:c r="A267" s="90" t="n">
        <x:f>'全銘柄'!A95</x:f>
        <x:v>94</x:v>
      </x:c>
      <x:c r="B267" s="90" t="str">
        <x:f>'全銘柄'!B95</x:f>
        <x:v>7611</x:v>
      </x:c>
      <x:c r="C267" s="90" t="str">
        <x:f>'全銘柄'!D95</x:f>
        <x:v>HIDAY HIDAKA Corp.</x:v>
      </x:c>
      <x:c r="D267" s="90" t="str">
        <x:f>'全銘柄'!F95</x:f>
        <x:v>Retail Trade</x:v>
      </x:c>
      <x:c r="E267" s="90" t="b">
        <x:f>'全銘柄'!X95</x:f>
        <x:v>0</x:v>
      </x:c>
      <x:c r="F267" s="91" t="n">
        <x:f>'全銘柄'!P95</x:f>
        <x:v>0.23916291615882912</x:v>
      </x:c>
      <x:c r="G267" s="91" t="n">
        <x:f>'全銘柄'!L95</x:f>
        <x:v>0.4456293179087556</x:v>
      </x:c>
      <x:c r="H267" s="91" t="n">
        <x:f>'全銘柄'!M95</x:f>
        <x:v>0.2778207497570693</x:v>
      </x:c>
      <x:c r="I267" s="91" t="n">
        <x:f>'全銘柄'!N95</x:f>
        <x:v>0.14060230265488816</x:v>
      </x:c>
      <x:c r="J267" s="91" t="n">
        <x:f>'全銘柄'!O95</x:f>
        <x:v>0.11905776393481537</x:v>
      </x:c>
      <x:c r="K267" s="97" t="n">
        <x:f>'全銘柄'!K95</x:f>
        <x:v>62252.86</x:v>
      </x:c>
      <x:c r="L267" s="90" t="str">
        <x:f>'全銘柄'!AH95</x:f>
        <x:v>S100Y64B</x:v>
      </x:c>
    </x:row>
    <x:row r="268">
      <x:c r="A268" s="90" t="n">
        <x:f>'全銘柄'!A96</x:f>
        <x:v>95</x:v>
      </x:c>
      <x:c r="B268" s="90" t="str">
        <x:f>'全銘柄'!B96</x:f>
        <x:v>8944</x:v>
      </x:c>
      <x:c r="C268" s="90" t="str">
        <x:f>'全銘柄'!D96</x:f>
        <x:v>LAND BUSINESS  CO.,LTD.</x:v>
      </x:c>
      <x:c r="D268" s="90" t="str">
        <x:f>'全銘柄'!F96</x:f>
        <x:v>Real Estate</x:v>
      </x:c>
      <x:c r="E268" s="90" t="b">
        <x:f>'全銘柄'!X96</x:f>
        <x:v>0</x:v>
      </x:c>
      <x:c r="F268" s="91" t="n">
        <x:f>'全銘柄'!P96</x:f>
        <x:v>0.23913593205580375</x:v>
      </x:c>
      <x:c r="G268" s="91" t="n">
        <x:f>'全銘柄'!L96</x:f>
        <x:v>-0.009340867225824168</x:v>
      </x:c>
      <x:c r="H268" s="91" t="n">
        <x:f>'全銘柄'!M96</x:f>
        <x:v>-0.022590608282130442</x:v>
      </x:c>
      <x:c r="I268" s="91" t="n">
        <x:f>'全銘柄'!N96</x:f>
        <x:v>0.029914549152469272</x:v>
      </x:c>
      <x:c r="J268" s="91" t="n">
        <x:f>'全銘柄'!O96</x:f>
        <x:v>1.3641436093163617</x:v>
      </x:c>
      <x:c r="K268" s="97" t="n">
        <x:f>'全銘柄'!K96</x:f>
        <x:v>10817.593</x:v>
      </x:c>
      <x:c r="L268" s="90" t="str">
        <x:f>'全銘柄'!AH96</x:f>
        <x:v>S100X9MO</x:v>
      </x:c>
    </x:row>
    <x:row r="269">
      <x:c r="A269" s="90" t="n">
        <x:f>'全銘柄'!A398</x:f>
        <x:v>397</x:v>
      </x:c>
      <x:c r="B269" s="90" t="str">
        <x:f>'全銘柄'!B398</x:f>
        <x:v>3175</x:v>
      </x:c>
      <x:c r="C269" s="90" t="str">
        <x:f>'全銘柄'!D398</x:f>
        <x:v>AP HOLDINGS CO.,LTD.</x:v>
      </x:c>
      <x:c r="D269" s="90" t="str">
        <x:f>'全銘柄'!F398</x:f>
        <x:v>Retail Trade</x:v>
      </x:c>
      <x:c r="E269" s="90" t="b">
        <x:f>'全銘柄'!X398</x:f>
        <x:v>0</x:v>
      </x:c>
      <x:c r="F269" s="91" t="n">
        <x:f>'全銘柄'!P398</x:f>
        <x:v>0.23900386040364618</x:v>
      </x:c>
      <x:c r="G269" s="91" t="n">
        <x:f>'全銘柄'!L398</x:f>
        <x:v>-0.10556200280547645</x:v>
      </x:c>
      <x:c r="H269" s="91" t="n">
        <x:f>'全銘柄'!M398</x:f>
        <x:v>1.147526414177352</x:v>
      </x:c>
      <x:c r="I269" s="91" t="n">
        <x:f>'全銘柄'!N398</x:f>
        <x:v>0.19928794605623712</x:v>
      </x:c>
      <x:c r="J269" s="91" t="n">
        <x:f>'全銘柄'!O398</x:f>
        <x:v>0.023006550746634602</x:v>
      </x:c>
      <x:c r="K269" s="97" t="n">
        <x:f>'全銘柄'!K398</x:f>
        <x:v>21072.47</x:v>
      </x:c>
      <x:c r="L269" s="90" t="str">
        <x:f>'全銘柄'!AH398</x:f>
        <x:v>S100W8M9</x:v>
      </x:c>
    </x:row>
    <x:row r="270">
      <x:c r="A270" s="90" t="n">
        <x:f>'全銘柄'!A1564</x:f>
        <x:v>1563</x:v>
      </x:c>
      <x:c r="B270" s="90" t="str">
        <x:f>'全銘柄'!B1564</x:f>
        <x:v>7061</x:v>
      </x:c>
      <x:c r="C270" s="90" t="str">
        <x:f>'全銘柄'!D1564</x:f>
        <x:v>Japan Hospice Holdings Inc.</x:v>
      </x:c>
      <x:c r="D270" s="90" t="str">
        <x:f>'全銘柄'!F1564</x:f>
        <x:v>Services</x:v>
      </x:c>
      <x:c r="E270" s="90" t="b">
        <x:f>'全銘柄'!X1564</x:f>
        <x:v>0</x:v>
      </x:c>
      <x:c r="F270" s="91" t="n">
        <x:f>'全銘柄'!P1564</x:f>
        <x:v>0.23865080001104744</x:v>
      </x:c>
      <x:c r="G270" s="91" t="n">
        <x:f>'全銘柄'!L1564</x:f>
        <x:v>0.3115145657165517</x:v>
      </x:c>
      <x:c r="H270" s="91" t="n">
        <x:f>'全銘柄'!M1564</x:f>
        <x:v>0.2505028617421874</x:v>
      </x:c>
      <x:c r="I270" s="91" t="n">
        <x:f>'全銘柄'!N1564</x:f>
        <x:v>0.22725399635691979</x:v>
      </x:c>
      <x:c r="J270" s="91" t="n">
        <x:f>'全銘柄'!O1564</x:f>
        <x:v>0.16950824194259706</x:v>
      </x:c>
      <x:c r="K270" s="97" t="n">
        <x:f>'全銘柄'!K1564</x:f>
        <x:v>14168.928</x:v>
      </x:c>
      <x:c r="L270" s="90" t="str">
        <x:f>'全銘柄'!AH1564</x:f>
        <x:v>S100XTMW</x:v>
      </x:c>
    </x:row>
    <x:row r="271">
      <x:c r="A271" s="90" t="n">
        <x:f>'全銘柄'!A399</x:f>
        <x:v>398</x:v>
      </x:c>
      <x:c r="B271" s="90" t="str">
        <x:f>'全銘柄'!B399</x:f>
        <x:v>7374</x:v>
      </x:c>
      <x:c r="C271" s="90" t="str">
        <x:f>'全銘柄'!D399</x:f>
        <x:v>Interworks Confidence Inc.</x:v>
      </x:c>
      <x:c r="D271" s="90" t="str">
        <x:f>'全銘柄'!F399</x:f>
        <x:v>Services</x:v>
      </x:c>
      <x:c r="E271" s="90" t="b">
        <x:f>'全銘柄'!X399</x:f>
        <x:v>0</x:v>
      </x:c>
      <x:c r="F271" s="91" t="n">
        <x:f>'全銘柄'!P399</x:f>
        <x:v>0.23830000718541022</x:v>
      </x:c>
      <x:c r="G271" s="91" t="n">
        <x:f>'全銘柄'!L399</x:f>
        <x:v>0.23977224078843262</x:v>
      </x:c>
      <x:c r="H271" s="91" t="n">
        <x:f>'全銘柄'!M399</x:f>
        <x:v>0.17466262749985595</x:v>
      </x:c>
      <x:c r="I271" s="91" t="n">
        <x:f>'全銘柄'!N399</x:f>
        <x:v>0.4406878332122586</x:v>
      </x:c>
      <x:c r="J271" s="91" t="n">
        <x:f>'全銘柄'!O399</x:f>
        <x:v>0.12067208348122627</x:v>
      </x:c>
      <x:c r="K271" s="97" t="n">
        <x:f>'全銘柄'!K399</x:f>
        <x:v>8392.191</x:v>
      </x:c>
      <x:c r="L271" s="90" t="str">
        <x:f>'全銘柄'!AH399</x:f>
        <x:v>S100VZ6K</x:v>
      </x:c>
    </x:row>
    <x:row r="272">
      <x:c r="A272" s="90" t="n">
        <x:f>'全銘柄'!A1565</x:f>
        <x:v>1564</x:v>
      </x:c>
      <x:c r="B272" s="90" t="str">
        <x:f>'全銘柄'!B1565</x:f>
        <x:v>7038</x:v>
      </x:c>
      <x:c r="C272" s="90" t="str">
        <x:f>'全銘柄'!D1565</x:f>
        <x:v>Frontier Management Inc.</x:v>
      </x:c>
      <x:c r="D272" s="90" t="str">
        <x:f>'全銘柄'!F1565</x:f>
        <x:v>Services</x:v>
      </x:c>
      <x:c r="E272" s="90" t="b">
        <x:f>'全銘柄'!X1565</x:f>
        <x:v>0</x:v>
      </x:c>
      <x:c r="F272" s="91" t="n">
        <x:f>'全銘柄'!P1565</x:f>
        <x:v>0.2380551021926638</x:v>
      </x:c>
      <x:c r="G272" s="91" t="n">
        <x:f>'全銘柄'!L1565</x:f>
        <x:v>0.3786367133930395</x:v>
      </x:c>
      <x:c r="H272" s="91" t="n">
        <x:f>'全銘柄'!M1565</x:f>
        <x:v>0.26648811753417756</x:v>
      </x:c>
      <x:c r="I272" s="91" t="n">
        <x:f>'全銘柄'!N1565</x:f>
        <x:v>-0.07580715291833495</x:v>
      </x:c>
      <x:c r="J272" s="91" t="n">
        <x:f>'全銘柄'!O1565</x:f>
        <x:v>0.4559495785802865</x:v>
      </x:c>
      <x:c r="K272" s="97" t="n">
        <x:f>'全銘柄'!K1565</x:f>
        <x:v>13489.533</x:v>
      </x:c>
      <x:c r="L272" s="90" t="str">
        <x:f>'全銘柄'!AH1565</x:f>
        <x:v>S100XTFR</x:v>
      </x:c>
    </x:row>
    <x:row r="273">
      <x:c r="A273" s="90" t="n">
        <x:f>'全銘柄'!A400</x:f>
        <x:v>399</x:v>
      </x:c>
      <x:c r="B273" s="90" t="str">
        <x:f>'全銘柄'!B400</x:f>
        <x:v>4270</x:v>
      </x:c>
      <x:c r="C273" s="90" t="str">
        <x:f>'全銘柄'!D400</x:f>
        <x:v>BeeX Inc.</x:v>
      </x:c>
      <x:c r="D273" s="90" t="str">
        <x:f>'全銘柄'!F400</x:f>
        <x:v>Information &amp; Communication</x:v>
      </x:c>
      <x:c r="E273" s="90" t="b">
        <x:f>'全銘柄'!X400</x:f>
        <x:v>0</x:v>
      </x:c>
      <x:c r="F273" s="91" t="n">
        <x:f>'全銘柄'!P400</x:f>
        <x:v>0.23784683035802612</x:v>
      </x:c>
      <x:c r="G273" s="91" t="n">
        <x:f>'全銘柄'!L400</x:f>
        <x:v>0.32249666750481354</x:v>
      </x:c>
      <x:c r="H273" s="91" t="n">
        <x:f>'全銘柄'!M400</x:f>
        <x:v>0.3369872699099956</x:v>
      </x:c>
      <x:c r="I273" s="91" t="n">
        <x:f>'全銘柄'!N400</x:f>
        <x:v>0.20202185227455116</x:v>
      </x:c>
      <x:c r="J273" s="91" t="n">
        <x:f>'全銘柄'!O400</x:f>
        <x:v>0.10467217321311861</x:v>
      </x:c>
      <x:c r="K273" s="97" t="n">
        <x:f>'全銘柄'!K400</x:f>
        <x:v>10224.459</x:v>
      </x:c>
      <x:c r="L273" s="90" t="str">
        <x:f>'全銘柄'!AH400</x:f>
        <x:v>S100Y5VS</x:v>
      </x:c>
    </x:row>
    <x:row r="274">
      <x:c r="A274" s="90" t="n">
        <x:f>'全銘柄'!A401</x:f>
        <x:v>400</x:v>
      </x:c>
      <x:c r="B274" s="90" t="str">
        <x:f>'全銘柄'!B401</x:f>
        <x:v>6027</x:v>
      </x:c>
      <x:c r="C274" s="90" t="str">
        <x:f>'全銘柄'!D401</x:f>
        <x:v>Bengo4.com,Inc.</x:v>
      </x:c>
      <x:c r="D274" s="90" t="str">
        <x:f>'全銘柄'!F401</x:f>
        <x:v>Services</x:v>
      </x:c>
      <x:c r="E274" s="90" t="b">
        <x:f>'全銘柄'!X401</x:f>
        <x:v>0</x:v>
      </x:c>
      <x:c r="F274" s="91" t="n">
        <x:f>'全銘柄'!P401</x:f>
        <x:v>0.23782746218287198</x:v>
      </x:c>
      <x:c r="G274" s="91" t="n">
        <x:f>'全銘柄'!L401</x:f>
        <x:v>0.29318240152686825</x:v>
      </x:c>
      <x:c r="H274" s="91" t="n">
        <x:f>'全銘柄'!M401</x:f>
        <x:v>0.26657652392870923</x:v>
      </x:c>
      <x:c r="I274" s="91" t="n">
        <x:f>'全銘柄'!N401</x:f>
        <x:v>0.21138648847971964</x:v>
      </x:c>
      <x:c r="J274" s="91" t="n">
        <x:f>'全銘柄'!O401</x:f>
        <x:v>0.18322274445843378</x:v>
      </x:c>
      <x:c r="K274" s="97" t="n">
        <x:f>'全銘柄'!K401</x:f>
        <x:v>12485.183</x:v>
      </x:c>
      <x:c r="L274" s="90" t="str">
        <x:f>'全銘柄'!AH401</x:f>
        <x:v>S100W1SD</x:v>
      </x:c>
    </x:row>
    <x:row r="275">
      <x:c r="A275" s="90" t="n">
        <x:f>'全銘柄'!A1566</x:f>
        <x:v>1565</x:v>
      </x:c>
      <x:c r="B275" s="90" t="str">
        <x:f>'全銘柄'!B1566</x:f>
        <x:v>9206</x:v>
      </x:c>
      <x:c r="C275" s="90" t="str">
        <x:f>'全銘柄'!D1566</x:f>
        <x:v>Star Flyer Inc.</x:v>
      </x:c>
      <x:c r="D275" s="90" t="str">
        <x:f>'全銘柄'!F1566</x:f>
        <x:v>Air Transportation</x:v>
      </x:c>
      <x:c r="E275" s="90" t="b">
        <x:f>'全銘柄'!X1566</x:f>
        <x:v>0</x:v>
      </x:c>
      <x:c r="F275" s="91" t="n">
        <x:f>'全銘柄'!P1566</x:f>
        <x:v>0.23746014250555803</x:v>
      </x:c>
      <x:c r="G275" s="91" t="n">
        <x:f>'全銘柄'!L1566</x:f>
        <x:v>0.15501503142935236</x:v>
      </x:c>
      <x:c r="H275" s="91" t="n">
        <x:f>'全銘柄'!M1566</x:f>
        <x:v>0.527376839714164</x:v>
      </x:c>
      <x:c r="I275" s="91" t="n">
        <x:f>'全銘柄'!N1566</x:f>
        <x:v>0.23993803253292012</x:v>
      </x:c>
      <x:c r="J275" s="91" t="n">
        <x:f>'全銘柄'!O1566</x:f>
        <x:v>0.07199080436792515</x:v>
      </x:c>
      <x:c r="K275" s="97" t="n">
        <x:f>'全銘柄'!K1566</x:f>
        <x:v>42900</x:v>
      </x:c>
      <x:c r="L275" s="90" t="str">
        <x:f>'全銘柄'!AH1566</x:f>
        <x:v>S100W8W7</x:v>
      </x:c>
    </x:row>
    <x:row r="276">
      <x:c r="A276" s="90" t="n">
        <x:f>'全銘柄'!A402</x:f>
        <x:v>401</x:v>
      </x:c>
      <x:c r="B276" s="90" t="str">
        <x:f>'全銘柄'!B402</x:f>
        <x:v>9252</x:v>
      </x:c>
      <x:c r="C276" s="90" t="str">
        <x:f>'全銘柄'!D402</x:f>
        <x:v>Last One Mile Co.,Ltd.</x:v>
      </x:c>
      <x:c r="D276" s="90" t="str">
        <x:f>'全銘柄'!F402</x:f>
        <x:v>Services</x:v>
      </x:c>
      <x:c r="E276" s="90" t="b">
        <x:f>'全銘柄'!X402</x:f>
        <x:v>0</x:v>
      </x:c>
      <x:c r="F276" s="91" t="n">
        <x:f>'全銘柄'!P402</x:f>
        <x:v>0.23731886531343127</x:v>
      </x:c>
      <x:c r="G276" s="91" t="n">
        <x:f>'全銘柄'!L402</x:f>
        <x:v>-0.2653743077800027</x:v>
      </x:c>
      <x:c r="H276" s="91" t="n">
        <x:f>'全銘柄'!M402</x:f>
        <x:v>1.515175774471499</x:v>
      </x:c>
      <x:c r="I276" s="91" t="n">
        <x:f>'全銘柄'!N402</x:f>
        <x:v>0.13828940476225315</x:v>
      </x:c>
      <x:c r="J276" s="91" t="n">
        <x:f>'全銘柄'!O402</x:f>
        <x:v>0.11439560538436733</x:v>
      </x:c>
      <x:c r="K276" s="97" t="n">
        <x:f>'全銘柄'!K402</x:f>
        <x:v>11270.606</x:v>
      </x:c>
      <x:c r="L276" s="90" t="str">
        <x:f>'全銘柄'!AH402</x:f>
        <x:v>S100X7D0</x:v>
      </x:c>
    </x:row>
    <x:row r="277">
      <x:c r="A277" s="90" t="n">
        <x:f>'全銘柄'!A97</x:f>
        <x:v>96</x:v>
      </x:c>
      <x:c r="B277" s="90" t="str">
        <x:f>'全銘柄'!B97</x:f>
        <x:v>5599</x:v>
      </x:c>
      <x:c r="C277" s="90" t="str">
        <x:f>'全銘柄'!D97</x:f>
        <x:v>S&amp;J Corporation</x:v>
      </x:c>
      <x:c r="D277" s="90" t="str">
        <x:f>'全銘柄'!F97</x:f>
        <x:v>Information &amp; Communication</x:v>
      </x:c>
      <x:c r="E277" s="90" t="b">
        <x:f>'全銘柄'!X97</x:f>
        <x:v>0</x:v>
      </x:c>
      <x:c r="F277" s="91" t="n">
        <x:f>'全銘柄'!P97</x:f>
        <x:v>0.23667826490310695</x:v>
      </x:c>
      <x:c r="G277" s="91" t="n">
        <x:f>'全銘柄'!L97</x:f>
        <x:v>0.2974988924629698</x:v>
      </x:c>
      <x:c r="H277" s="91" t="n">
        <x:f>'全銘柄'!M97</x:f>
        <x:v>0.18893092941521394</x:v>
      </x:c>
      <x:c r="I277" s="91" t="n">
        <x:f>'全銘柄'!N97</x:f>
        <x:v>0.2570021655578749</x:v>
      </x:c>
      <x:c r="J277" s="91" t="n">
        <x:f>'全銘柄'!O97</x:f>
        <x:v>0.2062220550127456</x:v>
      </x:c>
      <x:c r="K277" s="97" t="n">
        <x:f>'全銘柄'!K97</x:f>
        <x:v>1942.927</x:v>
      </x:c>
      <x:c r="L277" s="90" t="str">
        <x:f>'全銘柄'!AH97</x:f>
        <x:v>S100W7BJ</x:v>
      </x:c>
    </x:row>
    <x:row r="278">
      <x:c r="A278" s="90" t="n">
        <x:f>'全銘柄'!A403</x:f>
        <x:v>402</x:v>
      </x:c>
      <x:c r="B278" s="90" t="str">
        <x:f>'全銘柄'!B403</x:f>
        <x:v>7779</x:v>
      </x:c>
      <x:c r="C278" s="90" t="str">
        <x:f>'全銘柄'!D403</x:f>
        <x:v>CYBERDYNE,INC.</x:v>
      </x:c>
      <x:c r="D278" s="90" t="str">
        <x:f>'全銘柄'!F403</x:f>
        <x:v>Precision Instruments</x:v>
      </x:c>
      <x:c r="E278" s="90" t="b">
        <x:f>'全銘柄'!X403</x:f>
        <x:v>0</x:v>
      </x:c>
      <x:c r="F278" s="91" t="n">
        <x:f>'全銘柄'!P403</x:f>
        <x:v>0.23656604888781474</x:v>
      </x:c>
      <x:c r="G278" s="91" t="n">
        <x:f>'全銘柄'!L403</x:f>
        <x:v>0.14666666666666672</x:v>
      </x:c>
      <x:c r="H278" s="91" t="n">
        <x:f>'全銘柄'!M403</x:f>
        <x:v>0.5297674418604652</x:v>
      </x:c>
      <x:c r="I278" s="91" t="n">
        <x:f>'全銘柄'!N403</x:f>
        <x:v>0.32380662815445427</x:v>
      </x:c>
      <x:c r="J278" s="91" t="n">
        <x:f>'全銘柄'!O403</x:f>
        <x:v>0.006890215893431417</x:v>
      </x:c>
      <x:c r="K278" s="97" t="n">
        <x:f>'全銘柄'!K403</x:f>
        <x:v>4384</x:v>
      </x:c>
      <x:c r="L278" s="90" t="str">
        <x:f>'全銘柄'!AH403</x:f>
        <x:v>S100W3SR</x:v>
      </x:c>
    </x:row>
    <x:row r="279">
      <x:c r="A279" s="90" t="n">
        <x:f>'全銘柄'!A98</x:f>
        <x:v>97</x:v>
      </x:c>
      <x:c r="B279" s="90" t="str">
        <x:f>'全銘柄'!B98</x:f>
        <x:v>4374</x:v>
      </x:c>
      <x:c r="C279" s="90" t="str">
        <x:f>'全銘柄'!D98</x:f>
        <x:v>ROBOT PAYMENT INC.</x:v>
      </x:c>
      <x:c r="D279" s="90" t="str">
        <x:f>'全銘柄'!F98</x:f>
        <x:v>Information &amp; Communication</x:v>
      </x:c>
      <x:c r="E279" s="90" t="b">
        <x:f>'全銘柄'!X98</x:f>
        <x:v>0</x:v>
      </x:c>
      <x:c r="F279" s="91" t="n">
        <x:f>'全銘柄'!P98</x:f>
        <x:v>0.23607806218685656</x:v>
      </x:c>
      <x:c r="G279" s="91" t="n">
        <x:f>'全銘柄'!L98</x:f>
        <x:v>0.24120202071613983</x:v>
      </x:c>
      <x:c r="H279" s="91" t="n">
        <x:f>'全銘柄'!M98</x:f>
        <x:v>0.27855408521117964</x:v>
      </x:c>
      <x:c r="I279" s="91" t="n">
        <x:f>'全銘柄'!N98</x:f>
        <x:v>0.24768612315349503</x:v>
      </x:c>
      <x:c r="J279" s="91" t="n">
        <x:f>'全銘柄'!O98</x:f>
        <x:v>0.1790077820025533</x:v>
      </x:c>
      <x:c r="K279" s="97" t="n">
        <x:f>'全銘柄'!K98</x:f>
        <x:v>3256.436</x:v>
      </x:c>
      <x:c r="L279" s="90" t="str">
        <x:f>'全銘柄'!AH98</x:f>
        <x:v>S100XUUD</x:v>
      </x:c>
    </x:row>
    <x:row r="280">
      <x:c r="A280" s="90" t="n">
        <x:f>'全銘柄'!A1567</x:f>
        <x:v>1566</x:v>
      </x:c>
      <x:c r="B280" s="90" t="str">
        <x:f>'全銘柄'!B1567</x:f>
        <x:v>4936</x:v>
      </x:c>
      <x:c r="C280" s="90" t="str">
        <x:f>'全銘柄'!D1567</x:f>
        <x:v>AXXZIA Inc.</x:v>
      </x:c>
      <x:c r="D280" s="90" t="str">
        <x:f>'全銘柄'!F1567</x:f>
        <x:v>Chemicals</x:v>
      </x:c>
      <x:c r="E280" s="90" t="b">
        <x:f>'全銘柄'!X1567</x:f>
        <x:v>0</x:v>
      </x:c>
      <x:c r="F280" s="91" t="n">
        <x:f>'全銘柄'!P1567</x:f>
        <x:v>0.23533405705358246</x:v>
      </x:c>
      <x:c r="G280" s="91" t="n">
        <x:f>'全銘柄'!L1567</x:f>
        <x:v>0.419546453171882</x:v>
      </x:c>
      <x:c r="H280" s="91" t="n">
        <x:f>'全銘柄'!M1567</x:f>
        <x:v>0.38042360294745925</x:v>
      </x:c>
      <x:c r="I280" s="91" t="n">
        <x:f>'全銘柄'!N1567</x:f>
        <x:v>0.0750677649910727</x:v>
      </x:c>
      <x:c r="J280" s="91" t="n">
        <x:f>'全銘柄'!O1567</x:f>
        <x:v>0.1054518564424547</x:v>
      </x:c>
      <x:c r="K280" s="97" t="n">
        <x:f>'全銘柄'!K1567</x:f>
        <x:v>13478.088</x:v>
      </x:c>
      <x:c r="L280" s="90" t="str">
        <x:f>'全銘柄'!AH1567</x:f>
        <x:v>S100WWME</x:v>
      </x:c>
    </x:row>
    <x:row r="281">
      <x:c r="A281" s="90" t="n">
        <x:f>'全銘柄'!A99</x:f>
        <x:v>98</x:v>
      </x:c>
      <x:c r="B281" s="90" t="str">
        <x:f>'全銘柄'!B99</x:f>
        <x:v>7114</x:v>
      </x:c>
      <x:c r="C281" s="90" t="str">
        <x:f>'全銘柄'!D99</x:f>
        <x:v>Foodison,Inc.</x:v>
      </x:c>
      <x:c r="D281" s="90" t="str">
        <x:f>'全銘柄'!F99</x:f>
        <x:v>Wholesale Trade</x:v>
      </x:c>
      <x:c r="E281" s="90" t="b">
        <x:f>'全銘柄'!X99</x:f>
        <x:v>0</x:v>
      </x:c>
      <x:c r="F281" s="91" t="n">
        <x:f>'全銘柄'!P99</x:f>
        <x:v>0.23457378392389816</x:v>
      </x:c>
      <x:c r="G281" s="91" t="n">
        <x:f>'全銘柄'!L99</x:f>
        <x:v>0.2153622646092883</x:v>
      </x:c>
      <x:c r="H281" s="91" t="n">
        <x:f>'全銘柄'!M99</x:f>
        <x:v>0.4697040346460719</x:v>
      </x:c>
      <x:c r="I281" s="91" t="n">
        <x:f>'全銘柄'!N99</x:f>
        <x:v>0.20308526188245168</x:v>
      </x:c>
      <x:c r="J281" s="91" t="n">
        <x:f>'全銘柄'!O99</x:f>
        <x:v>0.08102605408055474</x:v>
      </x:c>
      <x:c r="K281" s="97" t="n">
        <x:f>'全銘柄'!K99</x:f>
        <x:v>6866.324</x:v>
      </x:c>
      <x:c r="L281" s="90" t="str">
        <x:f>'全銘柄'!AH99</x:f>
        <x:v>S100W917</x:v>
      </x:c>
    </x:row>
    <x:row r="282">
      <x:c r="A282" s="90" t="n">
        <x:f>'全銘柄'!A1509</x:f>
        <x:v>1508</x:v>
      </x:c>
      <x:c r="B282" s="90" t="str">
        <x:f>'全銘柄'!B1509</x:f>
        <x:v>8891</x:v>
      </x:c>
      <x:c r="C282" s="90" t="str">
        <x:f>'全銘柄'!D1509</x:f>
        <x:v>AMG HOLDINGS CO.,LTD.</x:v>
      </x:c>
      <x:c r="D282" s="90" t="str">
        <x:f>'全銘柄'!F1509</x:f>
        <x:v>Real Estate</x:v>
      </x:c>
      <x:c r="E282" s="90" t="b">
        <x:f>'全銘柄'!X1509</x:f>
        <x:v>0</x:v>
      </x:c>
      <x:c r="F282" s="91" t="n">
        <x:f>'全銘柄'!P1509</x:f>
        <x:v>0.23422310938386381</x:v>
      </x:c>
      <x:c r="G282" s="91" t="n">
        <x:f>'全銘柄'!L1509</x:f>
        <x:v>0.24802915129711467</x:v>
      </x:c>
      <x:c r="H282" s="91" t="n">
        <x:f>'全銘柄'!M1509</x:f>
        <x:v>0.39401642351449406</x:v>
      </x:c>
      <x:c r="I282" s="91" t="n">
        <x:f>'全銘柄'!N1509</x:f>
        <x:v>0.2755395907428446</x:v>
      </x:c>
      <x:c r="J282" s="91" t="n">
        <x:f>'全銘柄'!O1509</x:f>
        <x:v>0.04565431079012261</x:v>
      </x:c>
      <x:c r="K282" s="97" t="n">
        <x:f>'全銘柄'!K1509</x:f>
        <x:v>30417.651</x:v>
      </x:c>
      <x:c r="L282" s="90" t="str">
        <x:f>'全銘柄'!AH1509</x:f>
        <x:v>S100W25O</x:v>
      </x:c>
    </x:row>
    <x:row r="283">
      <x:c r="A283" s="90" t="n">
        <x:f>'全銘柄'!A404</x:f>
        <x:v>403</x:v>
      </x:c>
      <x:c r="B283" s="90" t="str">
        <x:f>'全銘柄'!B404</x:f>
        <x:v>6560</x:v>
      </x:c>
      <x:c r="C283" s="90" t="str">
        <x:f>'全銘柄'!D404</x:f>
        <x:v>LTS,Inc.</x:v>
      </x:c>
      <x:c r="D283" s="90" t="str">
        <x:f>'全銘柄'!F404</x:f>
        <x:v>Services</x:v>
      </x:c>
      <x:c r="E283" s="90" t="b">
        <x:f>'全銘柄'!X404</x:f>
        <x:v>0</x:v>
      </x:c>
      <x:c r="F283" s="91" t="n">
        <x:f>'全銘柄'!P404</x:f>
        <x:v>0.2339991785179123</x:v>
      </x:c>
      <x:c r="G283" s="91" t="n">
        <x:f>'全銘柄'!L404</x:f>
        <x:v>0.30671186440677967</x:v>
      </x:c>
      <x:c r="H283" s="91" t="n">
        <x:f>'全銘柄'!M404</x:f>
        <x:v>0.2703123378644807</x:v>
      </x:c>
      <x:c r="I283" s="91" t="n">
        <x:f>'全銘柄'!N404</x:f>
        <x:v>0.35533409573599095</x:v>
      </x:c>
      <x:c r="J283" s="91" t="n">
        <x:f>'全銘柄'!O404</x:f>
        <x:v>0.03067743490838959</x:v>
      </x:c>
      <x:c r="K283" s="97" t="n">
        <x:f>'全銘柄'!K404</x:f>
        <x:v>17101</x:v>
      </x:c>
      <x:c r="L283" s="90" t="str">
        <x:f>'全銘柄'!AH404</x:f>
        <x:v>S100XRW4</x:v>
      </x:c>
    </x:row>
    <x:row r="284">
      <x:c r="A284" s="90" t="n">
        <x:f>'全銘柄'!A1568</x:f>
        <x:v>1567</x:v>
      </x:c>
      <x:c r="B284" s="90" t="str">
        <x:f>'全銘柄'!B1568</x:f>
        <x:v>4978</x:v>
      </x:c>
      <x:c r="C284" s="90" t="str">
        <x:f>'全銘柄'!D1568</x:f>
        <x:v>ReproCELL Incorporated</x:v>
      </x:c>
      <x:c r="D284" s="90" t="str">
        <x:f>'全銘柄'!F1568</x:f>
        <x:v>Chemicals</x:v>
      </x:c>
      <x:c r="E284" s="90" t="b">
        <x:f>'全銘柄'!X1568</x:f>
        <x:v>0</x:v>
      </x:c>
      <x:c r="F284" s="91" t="n">
        <x:f>'全銘柄'!P1568</x:f>
        <x:v>0.23358708413214901</x:v>
      </x:c>
      <x:c r="G284" s="91" t="n">
        <x:f>'全銘柄'!L1568</x:f>
        <x:v>0.7372275485040629</x:v>
      </x:c>
      <x:c r="H284" s="91" t="n">
        <x:f>'全銘柄'!M1568</x:f>
        <x:v>0.32162995263514005</x:v>
      </x:c>
      <x:c r="I284" s="91" t="n">
        <x:f>'全銘柄'!N1568</x:f>
        <x:v>-0.17826160272402947</x:v>
      </x:c>
      <x:c r="J284" s="91" t="n">
        <x:f>'全銘柄'!O1568</x:f>
        <x:v>0.22738014444434818</x:v>
      </x:c>
      <x:c r="K284" s="97" t="n">
        <x:f>'全銘柄'!K1568</x:f>
        <x:v>2978.627</x:v>
      </x:c>
      <x:c r="L284" s="90" t="str">
        <x:f>'全銘柄'!AH1568</x:f>
        <x:v>S100W6LK</x:v>
      </x:c>
    </x:row>
    <x:row r="285">
      <x:c r="A285" s="90" t="n">
        <x:f>'全銘柄'!A58</x:f>
        <x:v>57</x:v>
      </x:c>
      <x:c r="B285" s="90" t="str">
        <x:f>'全銘柄'!B58</x:f>
        <x:v>9214</x:v>
      </x:c>
      <x:c r="C285" s="90" t="str">
        <x:f>'全銘柄'!D58</x:f>
        <x:v>Recovery International Co.,Ltd.</x:v>
      </x:c>
      <x:c r="D285" s="90" t="str">
        <x:f>'全銘柄'!F58</x:f>
        <x:v>Services</x:v>
      </x:c>
      <x:c r="E285" s="90" t="b">
        <x:f>'全銘柄'!X58</x:f>
        <x:v>0</x:v>
      </x:c>
      <x:c r="F285" s="91" t="n">
        <x:f>'全銘柄'!P58</x:f>
        <x:v>0.23322371733292102</x:v>
      </x:c>
      <x:c r="G285" s="91" t="n">
        <x:f>'全銘柄'!L58</x:f>
        <x:v>0.23385552576970703</x:v>
      </x:c>
      <x:c r="H285" s="91" t="n">
        <x:f>'全銘柄'!M58</x:f>
        <x:v>0.15851336427483553</x:v>
      </x:c>
      <x:c r="I285" s="91" t="n">
        <x:f>'全銘柄'!N58</x:f>
        <x:v>0.27295304221266314</x:v>
      </x:c>
      <x:c r="J285" s="91" t="n">
        <x:f>'全銘柄'!O58</x:f>
        <x:v>0.2711293077709962</x:v>
      </x:c>
      <x:c r="K285" s="97" t="n">
        <x:f>'全銘柄'!K58</x:f>
        <x:v>2597.057</x:v>
      </x:c>
      <x:c r="L285" s="90" t="str">
        <x:f>'全銘柄'!AH58</x:f>
        <x:v>S100XV6A</x:v>
      </x:c>
    </x:row>
    <x:row r="286">
      <x:c r="A286" s="90" t="n">
        <x:f>'全銘柄'!A1569</x:f>
        <x:v>1568</x:v>
      </x:c>
      <x:c r="B286" s="90" t="str">
        <x:f>'全銘柄'!B1569</x:f>
        <x:v>5423</x:v>
      </x:c>
      <x:c r="C286" s="90" t="str">
        <x:f>'全銘柄'!D1569</x:f>
        <x:v>TOKYO STEEL MANUFACTURING CO.,LTD.</x:v>
      </x:c>
      <x:c r="D286" s="90" t="str">
        <x:f>'全銘柄'!F1569</x:f>
        <x:v>Iron and Steel</x:v>
      </x:c>
      <x:c r="E286" s="90" t="b">
        <x:f>'全銘柄'!X1569</x:f>
        <x:v>0</x:v>
      </x:c>
      <x:c r="F286" s="91" t="n">
        <x:f>'全銘柄'!P1569</x:f>
        <x:v>0.23285784501132079</x:v>
      </x:c>
      <x:c r="G286" s="91" t="n">
        <x:f>'全銘柄'!L1569</x:f>
        <x:v>0.9150712629376168</x:v>
      </x:c>
      <x:c r="H286" s="91" t="n">
        <x:f>'全銘柄'!M1569</x:f>
        <x:v>0.33358313367763937</x:v>
      </x:c>
      <x:c r="I286" s="91" t="n">
        <x:f>'全銘柄'!N1569</x:f>
        <x:v>0.016600921812066627</x:v>
      </x:c>
      <x:c r="J286" s="91" t="n">
        <x:f>'全銘柄'!O1569</x:f>
        <x:v>-0.11019164474651588</x:v>
      </x:c>
      <x:c r="K286" s="97" t="n">
        <x:f>'全銘柄'!K1569</x:f>
        <x:v>326775</x:v>
      </x:c>
      <x:c r="L286" s="90" t="str">
        <x:f>'全銘柄'!AH1569</x:f>
        <x:v>S100W38V</x:v>
      </x:c>
    </x:row>
    <x:row r="287">
      <x:c r="A287" s="90" t="n">
        <x:f>'全銘柄'!A100</x:f>
        <x:v>99</x:v>
      </x:c>
      <x:c r="B287" s="90" t="str">
        <x:f>'全銘柄'!B100</x:f>
        <x:v>7806</x:v>
      </x:c>
      <x:c r="C287" s="90" t="str">
        <x:f>'全銘柄'!D100</x:f>
        <x:v>MTG Co.,Ltd.</x:v>
      </x:c>
      <x:c r="D287" s="90" t="str">
        <x:f>'全銘柄'!F100</x:f>
        <x:v>Other Products</x:v>
      </x:c>
      <x:c r="E287" s="90" t="b">
        <x:f>'全銘柄'!X100</x:f>
        <x:v>0</x:v>
      </x:c>
      <x:c r="F287" s="91" t="n">
        <x:f>'全銘柄'!P100</x:f>
        <x:v>0.23265578818195554</x:v>
      </x:c>
      <x:c r="G287" s="91" t="n">
        <x:f>'全銘柄'!L100</x:f>
        <x:v>0.1445127222598659</x:v>
      </x:c>
      <x:c r="H287" s="91" t="n">
        <x:f>'全銘柄'!M100</x:f>
        <x:v>0.22803364363873913</x:v>
      </x:c>
      <x:c r="I287" s="91" t="n">
        <x:f>'全銘柄'!N100</x:f>
        <x:v>0.19468364531036997</x:v>
      </x:c>
      <x:c r="J287" s="91" t="n">
        <x:f>'全銘柄'!O100</x:f>
        <x:v>0.37493912196479506</x:v>
      </x:c>
      <x:c r="K287" s="97" t="n">
        <x:f>'全銘柄'!K100</x:f>
        <x:v>98810</x:v>
      </x:c>
      <x:c r="L287" s="90" t="str">
        <x:f>'全銘柄'!AH100</x:f>
        <x:v>S100XBX1</x:v>
      </x:c>
    </x:row>
    <x:row r="288">
      <x:c r="A288" s="90" t="n">
        <x:f>'全銘柄'!A405</x:f>
        <x:v>404</x:v>
      </x:c>
      <x:c r="B288" s="90" t="str">
        <x:f>'全銘柄'!B405</x:f>
        <x:v>5616</x:v>
      </x:c>
      <x:c r="C288" s="90" t="str">
        <x:f>'全銘柄'!D405</x:f>
        <x:v>Ame Kaze Taiyo,Inc.</x:v>
      </x:c>
      <x:c r="D288" s="90" t="str">
        <x:f>'全銘柄'!F405</x:f>
        <x:v>Information &amp; Communication</x:v>
      </x:c>
      <x:c r="E288" s="90" t="b">
        <x:f>'全銘柄'!X405</x:f>
        <x:v>0</x:v>
      </x:c>
      <x:c r="F288" s="91" t="n">
        <x:f>'全銘柄'!P405</x:f>
        <x:v>0.23260783468555735</x:v>
      </x:c>
      <x:c r="G288" s="91" t="n">
        <x:f>'全銘柄'!L405</x:f>
        <x:v>0.4281883896872076</x:v>
      </x:c>
      <x:c r="H288" s="91" t="n">
        <x:f>'全銘柄'!M405</x:f>
        <x:v>0.5039859242627218</x:v>
      </x:c>
      <x:c r="I288" s="91" t="n">
        <x:f>'全銘柄'!N405</x:f>
        <x:v>0.06812320115586012</x:v>
      </x:c>
      <x:c r="J288" s="91" t="n">
        <x:f>'全銘柄'!O405</x:f>
        <x:v>0.006118366060539726</x:v>
      </x:c>
      <x:c r="K288" s="97" t="n">
        <x:f>'全銘柄'!K405</x:f>
        <x:v>1027.929</x:v>
      </x:c>
      <x:c r="L288" s="90" t="str">
        <x:f>'全銘柄'!AH405</x:f>
        <x:v>S100XU04</x:v>
      </x:c>
    </x:row>
    <x:row r="289">
      <x:c r="A289" s="90" t="n">
        <x:f>'全銘柄'!A406</x:f>
        <x:v>405</x:v>
      </x:c>
      <x:c r="B289" s="90" t="str">
        <x:f>'全銘柄'!B406</x:f>
        <x:v>9927</x:v>
      </x:c>
      <x:c r="C289" s="90" t="str">
        <x:f>'全銘柄'!D406</x:f>
        <x:v>WATT MANN CO.,LTD.</x:v>
      </x:c>
      <x:c r="D289" s="90" t="str">
        <x:f>'全銘柄'!F406</x:f>
        <x:v>Retail Trade</x:v>
      </x:c>
      <x:c r="E289" s="90" t="b">
        <x:f>'全銘柄'!X406</x:f>
        <x:v>0</x:v>
      </x:c>
      <x:c r="F289" s="91" t="n">
        <x:f>'全銘柄'!P406</x:f>
        <x:v>0.2324055226186792</x:v>
      </x:c>
      <x:c r="G289" s="91" t="n">
        <x:f>'全銘柄'!L406</x:f>
        <x:v>0.4884424876169511</x:v>
      </x:c>
      <x:c r="H289" s="91" t="n">
        <x:f>'全銘柄'!M406</x:f>
        <x:v>0.3717877611388427</x:v>
      </x:c>
      <x:c r="I289" s="91" t="n">
        <x:f>'全銘柄'!N406</x:f>
        <x:v>0.05808625336927231</x:v>
      </x:c>
      <x:c r="J289" s="91" t="n">
        <x:f>'全銘柄'!O406</x:f>
        <x:v>0.06776206852630229</x:v>
      </x:c>
      <x:c r="K289" s="97" t="n">
        <x:f>'全銘柄'!K406</x:f>
        <x:v>8383</x:v>
      </x:c>
      <x:c r="L289" s="90" t="str">
        <x:f>'全銘柄'!AH406</x:f>
        <x:v>S100W8VO</x:v>
      </x:c>
    </x:row>
    <x:row r="290">
      <x:c r="A290" s="90" t="n">
        <x:f>'全銘柄'!A407</x:f>
        <x:v>406</x:v>
      </x:c>
      <x:c r="B290" s="90" t="str">
        <x:f>'全銘柄'!B407</x:f>
        <x:v>6040</x:v>
      </x:c>
      <x:c r="C290" s="90" t="str">
        <x:f>'全銘柄'!D407</x:f>
        <x:v>Nippon Ski Resort Development Co.,Ltd.</x:v>
      </x:c>
      <x:c r="D290" s="90" t="str">
        <x:f>'全銘柄'!F407</x:f>
        <x:v>Services</x:v>
      </x:c>
      <x:c r="E290" s="90" t="b">
        <x:f>'全銘柄'!X407</x:f>
        <x:v>0</x:v>
      </x:c>
      <x:c r="F290" s="91" t="n">
        <x:f>'全銘柄'!P407</x:f>
        <x:v>0.23160469439674758</x:v>
      </x:c>
      <x:c r="G290" s="91" t="n">
        <x:f>'全銘柄'!L407</x:f>
        <x:v>0.2248793420637374</x:v>
      </x:c>
      <x:c r="H290" s="91" t="n">
        <x:f>'全銘柄'!M407</x:f>
        <x:v>0.23867363059859148</x:v>
      </x:c>
      <x:c r="I290" s="91" t="n">
        <x:f>'全銘柄'!N407</x:f>
        <x:v>0.19519442820154742</x:v>
      </x:c>
      <x:c r="J290" s="91" t="n">
        <x:f>'全銘柄'!O407</x:f>
        <x:v>0.2688099626722398</x:v>
      </x:c>
      <x:c r="K290" s="97" t="n">
        <x:f>'全銘柄'!K407</x:f>
        <x:v>10461.767</x:v>
      </x:c>
      <x:c r="L290" s="90" t="str">
        <x:f>'全銘柄'!AH407</x:f>
        <x:v>S100WWGS</x:v>
      </x:c>
    </x:row>
    <x:row r="291">
      <x:c r="A291" s="90" t="n">
        <x:f>'全銘柄'!A1510</x:f>
        <x:v>1509</x:v>
      </x:c>
      <x:c r="B291" s="90" t="str">
        <x:f>'全銘柄'!B1510</x:f>
        <x:v>3070</x:v>
      </x:c>
      <x:c r="C291" s="90" t="str">
        <x:f>'全銘柄'!D1510</x:f>
        <x:v>JELLY BEANS GROUP Co.,Ltd.</x:v>
      </x:c>
      <x:c r="D291" s="90" t="str">
        <x:f>'全銘柄'!F1510</x:f>
        <x:v>Wholesale Trade</x:v>
      </x:c>
      <x:c r="E291" s="90" t="b">
        <x:f>'全銘柄'!X1510</x:f>
        <x:v>0</x:v>
      </x:c>
      <x:c r="F291" s="91" t="n">
        <x:f>'全銘柄'!P1510</x:f>
        <x:v>0.23009778103478706</x:v>
      </x:c>
      <x:c r="G291" s="91" t="n">
        <x:f>'全銘柄'!L1510</x:f>
        <x:v>-0.11147532830556328</x:v>
      </x:c>
      <x:c r="H291" s="91" t="n">
        <x:f>'全銘柄'!M1510</x:f>
        <x:v>-0.3399850594500413</x:v>
      </x:c>
      <x:c r="I291" s="91" t="n">
        <x:f>'全銘柄'!N1510</x:f>
        <x:v>-0.09581667112441905</x:v>
      </x:c>
      <x:c r="J291" s="91" t="n">
        <x:f>'全銘柄'!O1510</x:f>
        <x:v>3.317961710831522</x:v>
      </x:c>
      <x:c r="K291" s="97" t="n">
        <x:f>'全銘柄'!K1510</x:f>
        <x:v>3590.899</x:v>
      </x:c>
      <x:c r="L291" s="90" t="str">
        <x:f>'全銘柄'!AH1510</x:f>
        <x:v>S100Y0EP</x:v>
      </x:c>
    </x:row>
    <x:row r="292">
      <x:c r="A292" s="90" t="n">
        <x:f>'全銘柄'!A408</x:f>
        <x:v>407</x:v>
      </x:c>
      <x:c r="B292" s="90" t="str">
        <x:f>'全銘柄'!B408</x:f>
        <x:v>8600</x:v>
      </x:c>
      <x:c r="C292" s="90" t="str">
        <x:f>'全銘柄'!D408</x:f>
        <x:v>TOMONY Holdings,Inc.</x:v>
      </x:c>
      <x:c r="D292" s="90" t="str">
        <x:f>'全銘柄'!F408</x:f>
        <x:v>Banks</x:v>
      </x:c>
      <x:c r="E292" s="90" t="b">
        <x:f>'全銘柄'!X408</x:f>
        <x:v>0</x:v>
      </x:c>
      <x:c r="F292" s="91" t="n">
        <x:f>'全銘柄'!P408</x:f>
        <x:v>0.22979641975398613</x:v>
      </x:c>
      <x:c r="G292" s="91" t="n">
        <x:f>'全銘柄'!L408</x:f>
        <x:v>-0.09804753820033951</x:v>
      </x:c>
      <x:c r="H292" s="91" t="n">
        <x:f>'全銘柄'!M408</x:f>
        <x:v>0.005647058823529338</x:v>
      </x:c>
      <x:c r="I292" s="91" t="n">
        <x:f>'全銘柄'!N408</x:f>
        <x:v>0.19981282171268133</x:v>
      </x:c>
      <x:c r="J292" s="91" t="n">
        <x:f>'全銘柄'!O408</x:f>
        <x:v>1.1017940717628707</x:v>
      </x:c>
      <x:c r="K292" s="97" t="n">
        <x:f>'全銘柄'!K408</x:f>
        <x:v>5389</x:v>
      </x:c>
      <x:c r="L292" s="90" t="str">
        <x:f>'全銘柄'!AH408</x:f>
        <x:v>S100W4LT</x:v>
      </x:c>
    </x:row>
    <x:row r="293">
      <x:c r="A293" s="90" t="n">
        <x:f>'全銘柄'!A1570</x:f>
        <x:v>1569</x:v>
      </x:c>
      <x:c r="B293" s="90" t="str">
        <x:f>'全銘柄'!B1570</x:f>
        <x:v>3135</x:v>
      </x:c>
      <x:c r="C293" s="90" t="str">
        <x:f>'全銘柄'!D1570</x:f>
        <x:v>MarketEnterprise Co.,Ltd</x:v>
      </x:c>
      <x:c r="D293" s="90" t="str">
        <x:f>'全銘柄'!F1570</x:f>
        <x:v>Retail Trade</x:v>
      </x:c>
      <x:c r="E293" s="90" t="b">
        <x:f>'全銘柄'!X1570</x:f>
        <x:v>0</x:v>
      </x:c>
      <x:c r="F293" s="91" t="n">
        <x:f>'全銘柄'!P1570</x:f>
        <x:v>0.22849263132590303</x:v>
      </x:c>
      <x:c r="G293" s="91" t="n">
        <x:f>'全銘柄'!L1570</x:f>
        <x:v>0.10213026065757869</x:v>
      </x:c>
      <x:c r="H293" s="91" t="n">
        <x:f>'全銘柄'!M1570</x:f>
        <x:v>0.2728723797863326</x:v>
      </x:c>
      <x:c r="I293" s="91" t="n">
        <x:f>'全銘柄'!N1570</x:f>
        <x:v>0.2458261994648312</x:v>
      </x:c>
      <x:c r="J293" s="91" t="n">
        <x:f>'全銘柄'!O1570</x:f>
        <x:v>0.3032117114493802</x:v>
      </x:c>
      <x:c r="K293" s="97" t="n">
        <x:f>'全銘柄'!K1570</x:f>
        <x:v>24771.89</x:v>
      </x:c>
      <x:c r="L293" s="90" t="str">
        <x:f>'全銘柄'!AH1570</x:f>
        <x:v>S100WRDT</x:v>
      </x:c>
    </x:row>
    <x:row r="294">
      <x:c r="A294" s="90" t="n">
        <x:f>'全銘柄'!A409</x:f>
        <x:v>408</x:v>
      </x:c>
      <x:c r="B294" s="90" t="str">
        <x:f>'全銘柄'!B409</x:f>
        <x:v>4784</x:v>
      </x:c>
      <x:c r="C294" s="90" t="str">
        <x:f>'全銘柄'!D409</x:f>
        <x:v>GMO internet,Inc.</x:v>
      </x:c>
      <x:c r="D294" s="90" t="str">
        <x:f>'全銘柄'!F409</x:f>
        <x:v>Services</x:v>
      </x:c>
      <x:c r="E294" s="90" t="b">
        <x:f>'全銘柄'!X409</x:f>
        <x:v>0</x:v>
      </x:c>
      <x:c r="F294" s="91" t="n">
        <x:f>'全銘柄'!P409</x:f>
        <x:v>0.22815591973440918</x:v>
      </x:c>
      <x:c r="G294" s="91" t="n">
        <x:f>'全銘柄'!L409</x:f>
        <x:v>-0.5183350712547793</x:v>
      </x:c>
      <x:c r="H294" s="91" t="n">
        <x:f>'全銘柄'!M409</x:f>
        <x:v>-0.10379457574117501</x:v>
      </x:c>
      <x:c r="I294" s="91" t="n">
        <x:f>'全銘柄'!N409</x:f>
        <x:v>-0.12789371267530025</x:v>
      </x:c>
      <x:c r="J294" s="91" t="n">
        <x:f>'全銘柄'!O409</x:f>
        <x:v>5.043548511194891</x:v>
      </x:c>
      <x:c r="K294" s="97" t="n">
        <x:f>'全銘柄'!K409</x:f>
        <x:v>78548</x:v>
      </x:c>
      <x:c r="L294" s="90" t="str">
        <x:f>'全銘柄'!AH409</x:f>
        <x:v>S100XRMD</x:v>
      </x:c>
    </x:row>
    <x:row r="295">
      <x:c r="A295" s="90" t="n">
        <x:f>'全銘柄'!A410</x:f>
        <x:v>409</x:v>
      </x:c>
      <x:c r="B295" s="90" t="str">
        <x:f>'全銘柄'!B410</x:f>
        <x:v>7187</x:v>
      </x:c>
      <x:c r="C295" s="90" t="str">
        <x:f>'全銘柄'!D410</x:f>
        <x:v>J-LEASE CO.,LTD.</x:v>
      </x:c>
      <x:c r="D295" s="90" t="str">
        <x:f>'全銘柄'!F410</x:f>
        <x:v>Other Financing Business</x:v>
      </x:c>
      <x:c r="E295" s="90" t="b">
        <x:f>'全銘柄'!X410</x:f>
        <x:v>0</x:v>
      </x:c>
      <x:c r="F295" s="91" t="n">
        <x:f>'全銘柄'!P410</x:f>
        <x:v>0.227685757871539</x:v>
      </x:c>
      <x:c r="G295" s="91" t="n">
        <x:f>'全銘柄'!L410</x:f>
        <x:v>0.20543242190444588</x:v>
      </x:c>
      <x:c r="H295" s="91" t="n">
        <x:f>'全銘柄'!M410</x:f>
        <x:v>0.19622659877133142</x:v>
      </x:c>
      <x:c r="I295" s="91" t="n">
        <x:f>'全銘柄'!N410</x:f>
        <x:v>0.20618529237053362</x:v>
      </x:c>
      <x:c r="J295" s="91" t="n">
        <x:f>'全銘柄'!O410</x:f>
        <x:v>0.3061062841234736</x:v>
      </x:c>
      <x:c r="K295" s="97" t="n">
        <x:f>'全銘柄'!K410</x:f>
        <x:v>17267.928</x:v>
      </x:c>
      <x:c r="L295" s="90" t="str">
        <x:f>'全銘柄'!AH410</x:f>
        <x:v>S100W1ZU</x:v>
      </x:c>
    </x:row>
    <x:row r="296">
      <x:c r="A296" s="90" t="n">
        <x:f>'全銘柄'!A411</x:f>
        <x:v>410</x:v>
      </x:c>
      <x:c r="B296" s="90" t="str">
        <x:f>'全銘柄'!B411</x:f>
        <x:v>6563</x:v>
      </x:c>
      <x:c r="C296" s="90" t="str">
        <x:f>'全銘柄'!D411</x:f>
        <x:v>Mirai Works Inc.</x:v>
      </x:c>
      <x:c r="D296" s="90" t="str">
        <x:f>'全銘柄'!F411</x:f>
        <x:v>Services</x:v>
      </x:c>
      <x:c r="E296" s="90" t="b">
        <x:f>'全銘柄'!X411</x:f>
        <x:v>0</x:v>
      </x:c>
      <x:c r="F296" s="91" t="n">
        <x:f>'全銘柄'!P411</x:f>
        <x:v>0.2275447451289665</x:v>
      </x:c>
      <x:c r="G296" s="91" t="n">
        <x:f>'全銘柄'!L411</x:f>
        <x:v>0.29452077963096945</x:v>
      </x:c>
      <x:c r="H296" s="91" t="n">
        <x:f>'全銘柄'!M411</x:f>
        <x:v>0.3157389281821734</x:v>
      </x:c>
      <x:c r="I296" s="91" t="n">
        <x:f>'全銘柄'!N411</x:f>
        <x:v>0.26911975073400285</x:v>
      </x:c>
      <x:c r="J296" s="91" t="n">
        <x:f>'全銘柄'!O411</x:f>
        <x:v>0.05043207114267778</x:v>
      </x:c>
      <x:c r="K296" s="97" t="n">
        <x:f>'全銘柄'!K411</x:f>
        <x:v>11143.079</x:v>
      </x:c>
      <x:c r="L296" s="90" t="str">
        <x:f>'全銘柄'!AH411</x:f>
        <x:v>S100XBZI</x:v>
      </x:c>
    </x:row>
    <x:row r="297">
      <x:c r="A297" s="90" t="n">
        <x:f>'全銘柄'!A412</x:f>
        <x:v>411</x:v>
      </x:c>
      <x:c r="B297" s="90" t="str">
        <x:f>'全銘柄'!B412</x:f>
        <x:v>5036</x:v>
      </x:c>
      <x:c r="C297" s="90" t="str">
        <x:f>'全銘柄'!D412</x:f>
        <x:v>Japan Business Systems,Inc.</x:v>
      </x:c>
      <x:c r="D297" s="90" t="str">
        <x:f>'全銘柄'!F412</x:f>
        <x:v>Information &amp; Communication</x:v>
      </x:c>
      <x:c r="E297" s="90" t="b">
        <x:f>'全銘柄'!X412</x:f>
        <x:v>0</x:v>
      </x:c>
      <x:c r="F297" s="91" t="n">
        <x:f>'全銘柄'!P412</x:f>
        <x:v>0.22734281608125784</x:v>
      </x:c>
      <x:c r="G297" s="91" t="n">
        <x:f>'全銘柄'!L412</x:f>
        <x:v>0.1517063799130134</x:v>
      </x:c>
      <x:c r="H297" s="91" t="n">
        <x:f>'全銘柄'!M412</x:f>
        <x:v>0.28174920359108024</x:v>
      </x:c>
      <x:c r="I297" s="91" t="n">
        <x:f>'全銘柄'!N412</x:f>
        <x:v>0.25332815168960754</x:v>
      </x:c>
      <x:c r="J297" s="91" t="n">
        <x:f>'全銘柄'!O412</x:f>
        <x:v>0.2264614896486079</x:v>
      </x:c>
      <x:c r="K297" s="97" t="n">
        <x:f>'全銘柄'!K412</x:f>
        <x:v>170082</x:v>
      </x:c>
      <x:c r="L297" s="90" t="str">
        <x:f>'全銘柄'!AH412</x:f>
        <x:v>S100XB8X</x:v>
      </x:c>
    </x:row>
    <x:row r="298">
      <x:c r="A298" s="90" t="n">
        <x:f>'全銘柄'!A413</x:f>
        <x:v>412</x:v>
      </x:c>
      <x:c r="B298" s="90" t="str">
        <x:f>'全銘柄'!B413</x:f>
        <x:v>7167</x:v>
      </x:c>
      <x:c r="C298" s="90" t="str">
        <x:f>'全銘柄'!D413</x:f>
        <x:v>Mebuki Financial Group,Inc.</x:v>
      </x:c>
      <x:c r="D298" s="90" t="str">
        <x:f>'全銘柄'!F413</x:f>
        <x:v>Banks</x:v>
      </x:c>
      <x:c r="E298" s="90" t="b">
        <x:f>'全銘柄'!X413</x:f>
        <x:v>0</x:v>
      </x:c>
      <x:c r="F298" s="91" t="n">
        <x:f>'全銘柄'!P413</x:f>
        <x:v>0.2270336558131707</x:v>
      </x:c>
      <x:c r="G298" s="91" t="n">
        <x:f>'全銘柄'!L413</x:f>
        <x:v>0.9520958083832336</x:v>
      </x:c>
      <x:c r="H298" s="91" t="n">
        <x:f>'全銘柄'!M413</x:f>
        <x:v>-0.3851397409679618</x:v>
      </x:c>
      <x:c r="I298" s="91" t="n">
        <x:f>'全銘柄'!N413</x:f>
        <x:v>0.9423503325942351</x:v>
      </x:c>
      <x:c r="J298" s="91" t="n">
        <x:f>'全銘柄'!O413</x:f>
        <x:v>-0.02765410958904113</x:v>
      </x:c>
      <x:c r="K298" s="97" t="n">
        <x:f>'全銘柄'!K413</x:f>
        <x:v>34071</x:v>
      </x:c>
      <x:c r="L298" s="90" t="str">
        <x:f>'全銘柄'!AH413</x:f>
        <x:v>S100VZSO</x:v>
      </x:c>
    </x:row>
    <x:row r="299">
      <x:c r="A299" s="90" t="n">
        <x:f>'全銘柄'!A1571</x:f>
        <x:v>1570</x:v>
      </x:c>
      <x:c r="B299" s="90" t="str">
        <x:f>'全銘柄'!B1571</x:f>
        <x:v>5986</x:v>
      </x:c>
      <x:c r="C299" s="90" t="str">
        <x:f>'全銘柄'!D1571</x:f>
        <x:v>MOLITEC STEEL CO.,LTD.</x:v>
      </x:c>
      <x:c r="D299" s="90" t="str">
        <x:f>'全銘柄'!F1571</x:f>
        <x:v>Metal Products</x:v>
      </x:c>
      <x:c r="E299" s="90" t="b">
        <x:f>'全銘柄'!X1571</x:f>
        <x:v>0</x:v>
      </x:c>
      <x:c r="F299" s="91" t="n">
        <x:f>'全銘柄'!P1571</x:f>
        <x:v>0.22681327606961532</x:v>
      </x:c>
      <x:c r="G299" s="91" t="n">
        <x:f>'全銘柄'!L1571</x:f>
        <x:v>0.23647241308667688</x:v>
      </x:c>
      <x:c r="H299" s="91" t="n">
        <x:f>'全銘柄'!M1571</x:f>
        <x:v>0.3181546422720223</x:v>
      </x:c>
      <x:c r="I299" s="91" t="n">
        <x:f>'全銘柄'!N1571</x:f>
        <x:v>0.39743875621657776</x:v>
      </x:c>
      <x:c r="J299" s="91" t="n">
        <x:f>'全銘柄'!O1571</x:f>
        <x:v>-0.0054415996672692035</x:v>
      </x:c>
      <x:c r="K299" s="97" t="n">
        <x:f>'全銘柄'!K1571</x:f>
        <x:v>50498.662</x:v>
      </x:c>
      <x:c r="L299" s="90" t="str">
        <x:f>'全銘柄'!AH1571</x:f>
        <x:v>S100W3DP</x:v>
      </x:c>
    </x:row>
    <x:row r="300">
      <x:c r="A300" s="90" t="n">
        <x:f>'全銘柄'!A1511</x:f>
        <x:v>1510</x:v>
      </x:c>
      <x:c r="B300" s="90" t="str">
        <x:f>'全銘柄'!B1511</x:f>
        <x:v>4564</x:v>
      </x:c>
      <x:c r="C300" s="90" t="str">
        <x:f>'全銘柄'!D1511</x:f>
        <x:v>OncoTherapy Science,Inc.</x:v>
      </x:c>
      <x:c r="D300" s="90" t="str">
        <x:f>'全銘柄'!F1511</x:f>
        <x:v>Pharmaceutical</x:v>
      </x:c>
      <x:c r="E300" s="90" t="b">
        <x:f>'全銘柄'!X1511</x:f>
        <x:v>0</x:v>
      </x:c>
      <x:c r="F300" s="91" t="n">
        <x:f>'全銘柄'!P1511</x:f>
        <x:v>0.22555233724925494</x:v>
      </x:c>
      <x:c r="G300" s="91" t="n">
        <x:f>'全銘柄'!L1511</x:f>
        <x:v>2.4699031812726897</x:v>
      </x:c>
      <x:c r="H300" s="91" t="n">
        <x:f>'全銘柄'!M1511</x:f>
        <x:v>-0.016261247868745055</x:v>
      </x:c>
      <x:c r="I300" s="91" t="n">
        <x:f>'全銘柄'!N1511</x:f>
        <x:v>-0.4624051570927207</x:v>
      </x:c>
      <x:c r="J300" s="91" t="n">
        <x:f>'全銘柄'!O1511</x:f>
        <x:v>0.2293490767359756</x:v>
      </x:c>
      <x:c r="K300" s="97" t="n">
        <x:f>'全銘柄'!K1511</x:f>
        <x:v>750.048</x:v>
      </x:c>
      <x:c r="L300" s="90" t="str">
        <x:f>'全銘柄'!AH1511</x:f>
        <x:v>S100W4BQ</x:v>
      </x:c>
    </x:row>
    <x:row r="301">
      <x:c r="A301" s="90" t="n">
        <x:f>'全銘柄'!A101</x:f>
        <x:v>100</x:v>
      </x:c>
      <x:c r="B301" s="90" t="str">
        <x:f>'全銘柄'!B101</x:f>
        <x:v>4475</x:v>
      </x:c>
      <x:c r="C301" s="90" t="str">
        <x:f>'全銘柄'!D101</x:f>
        <x:v>HENNGE K.K.</x:v>
      </x:c>
      <x:c r="D301" s="90" t="str">
        <x:f>'全銘柄'!F101</x:f>
        <x:v>Information &amp; Communication</x:v>
      </x:c>
      <x:c r="E301" s="90" t="b">
        <x:f>'全銘柄'!X101</x:f>
        <x:v>0</x:v>
      </x:c>
      <x:c r="F301" s="91" t="n">
        <x:f>'全銘柄'!P101</x:f>
        <x:v>0.22537827489212847</x:v>
      </x:c>
      <x:c r="G301" s="91" t="n">
        <x:f>'全銘柄'!L101</x:f>
        <x:v>0.16539312475192935</x:v>
      </x:c>
      <x:c r="H301" s="91" t="n">
        <x:f>'全銘柄'!M101</x:f>
        <x:v>0.20001902164961272</x:v>
      </x:c>
      <x:c r="I301" s="91" t="n">
        <x:f>'全銘柄'!N101</x:f>
        <x:v>0.23452032271942702</x:v>
      </x:c>
      <x:c r="J301" s="91" t="n">
        <x:f>'全銘柄'!O101</x:f>
        <x:v>0.3059359573284772</x:v>
      </x:c>
      <x:c r="K301" s="97" t="n">
        <x:f>'全銘柄'!K101</x:f>
        <x:v>10923.564</x:v>
      </x:c>
      <x:c r="L301" s="90" t="str">
        <x:f>'全銘柄'!AH101</x:f>
        <x:v>S100XCC9</x:v>
      </x:c>
    </x:row>
    <x:row r="302">
      <x:c r="A302" s="90" t="n">
        <x:f>'全銘柄'!A414</x:f>
        <x:v>413</x:v>
      </x:c>
      <x:c r="B302" s="90" t="str">
        <x:f>'全銘柄'!B414</x:f>
        <x:v>6565</x:v>
      </x:c>
      <x:c r="C302" s="90" t="str">
        <x:f>'全銘柄'!D414</x:f>
        <x:v>ABHOTEL CO.,LTD.</x:v>
      </x:c>
      <x:c r="D302" s="90" t="str">
        <x:f>'全銘柄'!F414</x:f>
        <x:v>Services</x:v>
      </x:c>
      <x:c r="E302" s="90" t="b">
        <x:f>'全銘柄'!X414</x:f>
        <x:v>0</x:v>
      </x:c>
      <x:c r="F302" s="91" t="n">
        <x:f>'全銘柄'!P414</x:f>
        <x:v>0.22519613463457677</x:v>
      </x:c>
      <x:c r="G302" s="91" t="n">
        <x:f>'全銘柄'!L414</x:f>
        <x:v>0.33888476962830016</x:v>
      </x:c>
      <x:c r="H302" s="91" t="n">
        <x:f>'全銘柄'!M414</x:f>
        <x:v>0.3862432361513968</x:v>
      </x:c>
      <x:c r="I302" s="91" t="n">
        <x:f>'全銘柄'!N414</x:f>
        <x:v>0.1309405819591527</x:v>
      </x:c>
      <x:c r="J302" s="91" t="n">
        <x:f>'全銘柄'!O414</x:f>
        <x:v>0.07349504012043506</x:v>
      </x:c>
      <x:c r="K302" s="97" t="n">
        <x:f>'全銘柄'!K414</x:f>
        <x:v>10679.046</x:v>
      </x:c>
      <x:c r="L302" s="90" t="str">
        <x:f>'全銘柄'!AH414</x:f>
        <x:v>S100W5JY</x:v>
      </x:c>
    </x:row>
    <x:row r="303">
      <x:c r="A303" s="90" t="n">
        <x:f>'全銘柄'!A415</x:f>
        <x:v>414</x:v>
      </x:c>
      <x:c r="B303" s="90" t="str">
        <x:f>'全銘柄'!B415</x:f>
        <x:v>6196</x:v>
      </x:c>
      <x:c r="C303" s="90" t="str">
        <x:f>'全銘柄'!D415</x:f>
        <x:v>Strike Group Co.,Ltd.</x:v>
      </x:c>
      <x:c r="D303" s="90" t="str">
        <x:f>'全銘柄'!F415</x:f>
        <x:v>Services</x:v>
      </x:c>
      <x:c r="E303" s="90" t="b">
        <x:f>'全銘柄'!X415</x:f>
        <x:v>0</x:v>
      </x:c>
      <x:c r="F303" s="91" t="n">
        <x:f>'全銘柄'!P415</x:f>
        <x:v>0.22454189803440272</x:v>
      </x:c>
      <x:c r="G303" s="91" t="n">
        <x:f>'全銘柄'!L415</x:f>
        <x:v>0.18736443632741162</x:v>
      </x:c>
      <x:c r="H303" s="91" t="n">
        <x:f>'全銘柄'!M415</x:f>
        <x:v>0.28889563805950536</x:v>
      </x:c>
      <x:c r="I303" s="91" t="n">
        <x:f>'全銘柄'!N415</x:f>
        <x:v>0.3118818211498118</x:v>
      </x:c>
      <x:c r="J303" s="91" t="n">
        <x:f>'全銘柄'!O415</x:f>
        <x:v>0.1199486020567666</x:v>
      </x:c>
      <x:c r="K303" s="97" t="n">
        <x:f>'全銘柄'!K415</x:f>
        <x:v>20314.153</x:v>
      </x:c>
      <x:c r="L303" s="90" t="str">
        <x:f>'全銘柄'!AH415</x:f>
        <x:v>S100XAN1</x:v>
      </x:c>
    </x:row>
    <x:row r="304">
      <x:c r="A304" s="90" t="n">
        <x:f>'全銘柄'!A416</x:f>
        <x:v>415</x:v>
      </x:c>
      <x:c r="B304" s="90" t="str">
        <x:f>'全銘柄'!B416</x:f>
        <x:v>7069</x:v>
      </x:c>
      <x:c r="C304" s="90" t="str">
        <x:f>'全銘柄'!D416</x:f>
        <x:v>CyberBuzz,Inc.</x:v>
      </x:c>
      <x:c r="D304" s="90" t="str">
        <x:f>'全銘柄'!F416</x:f>
        <x:v>Services</x:v>
      </x:c>
      <x:c r="E304" s="90" t="b">
        <x:f>'全銘柄'!X416</x:f>
        <x:v>0</x:v>
      </x:c>
      <x:c r="F304" s="91" t="n">
        <x:f>'全銘柄'!P416</x:f>
        <x:v>0.22446257729513164</x:v>
      </x:c>
      <x:c r="G304" s="91" t="n">
        <x:f>'全銘柄'!L416</x:f>
        <x:v>0.345513234751744</x:v>
      </x:c>
      <x:c r="H304" s="91" t="n">
        <x:f>'全銘柄'!M416</x:f>
        <x:v>0.34881684336001295</x:v>
      </x:c>
      <x:c r="I304" s="91" t="n">
        <x:f>'全銘柄'!N416</x:f>
        <x:v>0.2961275638293328</x:v>
      </x:c>
      <x:c r="J304" s="91" t="n">
        <x:f>'全銘柄'!O416</x:f>
        <x:v>-0.04436210057539314</x:v>
      </x:c>
      <x:c r="K304" s="97" t="n">
        <x:f>'全銘柄'!K416</x:f>
        <x:v>7131.164</x:v>
      </x:c>
      <x:c r="L304" s="90" t="str">
        <x:f>'全銘柄'!AH416</x:f>
        <x:v>S100XBQ8</x:v>
      </x:c>
    </x:row>
    <x:row r="305">
      <x:c r="A305" s="90" t="n">
        <x:f>'全銘柄'!A102</x:f>
        <x:v>101</x:v>
      </x:c>
      <x:c r="B305" s="90" t="str">
        <x:f>'全銘柄'!B102</x:f>
        <x:v>7080</x:v>
      </x:c>
      <x:c r="C305" s="90" t="str">
        <x:f>'全銘柄'!D102</x:f>
        <x:v>Sportsfield Co.,Ltd.</x:v>
      </x:c>
      <x:c r="D305" s="90" t="str">
        <x:f>'全銘柄'!F102</x:f>
        <x:v>Services</x:v>
      </x:c>
      <x:c r="E305" s="90" t="b">
        <x:f>'全銘柄'!X102</x:f>
        <x:v>0</x:v>
      </x:c>
      <x:c r="F305" s="91" t="n">
        <x:f>'全銘柄'!P102</x:f>
        <x:v>0.2242214148513193</x:v>
      </x:c>
      <x:c r="G305" s="91" t="n">
        <x:f>'全銘柄'!L102</x:f>
        <x:v>0.34547866547494777</x:v>
      </x:c>
      <x:c r="H305" s="91" t="n">
        <x:f>'全銘柄'!M102</x:f>
        <x:v>0.19258994617987346</x:v>
      </x:c>
      <x:c r="I305" s="91" t="n">
        <x:f>'全銘柄'!N102</x:f>
        <x:v>0.12492357128772946</x:v>
      </x:c>
      <x:c r="J305" s="91" t="n">
        <x:f>'全銘柄'!O102</x:f>
        <x:v>0.24436822310423767</x:v>
      </x:c>
      <x:c r="K305" s="97" t="n">
        <x:f>'全銘柄'!K102</x:f>
        <x:v>4784.887</x:v>
      </x:c>
      <x:c r="L305" s="90" t="str">
        <x:f>'全銘柄'!AH102</x:f>
        <x:v>S100XS6L</x:v>
      </x:c>
    </x:row>
    <x:row r="306">
      <x:c r="A306" s="90" t="n">
        <x:f>'全銘柄'!A417</x:f>
        <x:v>416</x:v>
      </x:c>
      <x:c r="B306" s="90" t="str">
        <x:f>'全銘柄'!B417</x:f>
        <x:v>3486</x:v>
      </x:c>
      <x:c r="C306" s="90" t="str">
        <x:f>'全銘柄'!D417</x:f>
        <x:v>GLOBAL LINK MANAGEMENT INC.</x:v>
      </x:c>
      <x:c r="D306" s="90" t="str">
        <x:f>'全銘柄'!F417</x:f>
        <x:v>Real Estate</x:v>
      </x:c>
      <x:c r="E306" s="90" t="b">
        <x:f>'全銘柄'!X417</x:f>
        <x:v>0</x:v>
      </x:c>
      <x:c r="F306" s="91" t="n">
        <x:f>'全銘柄'!P417</x:f>
        <x:v>0.22370852197865743</x:v>
      </x:c>
      <x:c r="G306" s="91" t="n">
        <x:f>'全銘柄'!L417</x:f>
        <x:v>0.15877736596951597</x:v>
      </x:c>
      <x:c r="H306" s="91" t="n">
        <x:f>'全銘柄'!M417</x:f>
        <x:v>0.15707993674305265</x:v>
      </x:c>
      <x:c r="I306" s="91" t="n">
        <x:f>'全銘柄'!N417</x:f>
        <x:v>0.5615272975111643</x:v>
      </x:c>
      <x:c r="J306" s="91" t="n">
        <x:f>'全銘柄'!O417</x:f>
        <x:v>0.07102347637492046</x:v>
      </x:c>
      <x:c r="K306" s="97" t="n">
        <x:f>'全銘柄'!K417</x:f>
        <x:v>68786.064</x:v>
      </x:c>
      <x:c r="L306" s="90" t="str">
        <x:f>'全銘柄'!AH417</x:f>
        <x:v>S100XU06</x:v>
      </x:c>
    </x:row>
    <x:row r="307">
      <x:c r="A307" s="90" t="n">
        <x:f>'全銘柄'!A313</x:f>
        <x:v>312</x:v>
      </x:c>
      <x:c r="B307" s="90" t="str">
        <x:f>'全銘柄'!B313</x:f>
        <x:v>7119</x:v>
      </x:c>
      <x:c r="C307" s="90" t="str">
        <x:f>'全銘柄'!D313</x:f>
        <x:v>halmek holdings Co.,Ltd.</x:v>
      </x:c>
      <x:c r="D307" s="90" t="str">
        <x:f>'全銘柄'!F313</x:f>
        <x:v>Retail Trade</x:v>
      </x:c>
      <x:c r="E307" s="90" t="b">
        <x:f>'全銘柄'!X313</x:f>
        <x:v>0</x:v>
      </x:c>
      <x:c r="F307" s="91" t="n">
        <x:f>'全銘柄'!P313</x:f>
        <x:v>0.22363068311645318</x:v>
      </x:c>
      <x:c r="G307" s="91" t="n">
        <x:f>'全銘柄'!L313</x:f>
        <x:v>0.6671952428146679</x:v>
      </x:c>
      <x:c r="H307" s="91" t="n">
        <x:f>'全銘柄'!M313</x:f>
        <x:v>0.13890540165656096</x:v>
      </x:c>
      <x:c r="I307" s="91" t="n">
        <x:f>'全銘柄'!N313</x:f>
        <x:v>0.09315192428143915</x:v>
      </x:c>
      <x:c r="J307" s="91" t="n">
        <x:f>'全銘柄'!O313</x:f>
        <x:v>0.08005729746936185</x:v>
      </x:c>
      <x:c r="K307" s="97" t="n">
        <x:f>'全銘柄'!K313</x:f>
        <x:v>33930</x:v>
      </x:c>
      <x:c r="L307" s="90" t="str">
        <x:f>'全銘柄'!AH313</x:f>
        <x:v>S100W49R</x:v>
      </x:c>
    </x:row>
    <x:row r="308">
      <x:c r="A308" s="90" t="n">
        <x:f>'全銘柄'!A1572</x:f>
        <x:v>1571</x:v>
      </x:c>
      <x:c r="B308" s="90" t="str">
        <x:f>'全銘柄'!B1572</x:f>
        <x:v>3186</x:v>
      </x:c>
      <x:c r="C308" s="90" t="str">
        <x:f>'全銘柄'!D1572</x:f>
        <x:v>NEXTAGE Co.,Ltd.</x:v>
      </x:c>
      <x:c r="D308" s="90" t="str">
        <x:f>'全銘柄'!F1572</x:f>
        <x:v>Retail Trade</x:v>
      </x:c>
      <x:c r="E308" s="90" t="b">
        <x:f>'全銘柄'!X1572</x:f>
        <x:v>0</x:v>
      </x:c>
      <x:c r="F308" s="91" t="n">
        <x:f>'全銘柄'!P1572</x:f>
        <x:v>0.2232143248781151</x:v>
      </x:c>
      <x:c r="G308" s="91" t="n">
        <x:f>'全銘柄'!L1572</x:f>
        <x:v>0.4355307745920354</x:v>
      </x:c>
      <x:c r="H308" s="91" t="n">
        <x:f>'全銘柄'!M1572</x:f>
        <x:v>0.10845528883063826</x:v>
      </x:c>
      <x:c r="I308" s="91" t="n">
        <x:f>'全銘柄'!N1572</x:f>
        <x:v>0.1927096818738887</x:v>
      </x:c>
      <x:c r="J308" s="91" t="n">
        <x:f>'全銘柄'!O1572</x:f>
        <x:v>0.1796272644714514</x:v>
      </x:c>
      <x:c r="K308" s="97" t="n">
        <x:f>'全銘柄'!K1572</x:f>
        <x:v>652072</x:v>
      </x:c>
      <x:c r="L308" s="90" t="str">
        <x:f>'全銘柄'!AH1572</x:f>
        <x:v>S100XM1X</x:v>
      </x:c>
    </x:row>
    <x:row r="309">
      <x:c r="A309" s="90" t="n">
        <x:f>'全銘柄'!A418</x:f>
        <x:v>417</x:v>
      </x:c>
      <x:c r="B309" s="90" t="str">
        <x:f>'全銘柄'!B418</x:f>
        <x:v>5729</x:v>
      </x:c>
      <x:c r="C309" s="90" t="str">
        <x:f>'全銘柄'!D418</x:f>
        <x:v>NIHON SEIKO CO.,LTD</x:v>
      </x:c>
      <x:c r="D309" s="90" t="str">
        <x:f>'全銘柄'!F418</x:f>
        <x:v>Nonferrous Metals</x:v>
      </x:c>
      <x:c r="E309" s="90" t="b">
        <x:f>'全銘柄'!X418</x:f>
        <x:v>0</x:v>
      </x:c>
      <x:c r="F309" s="91" t="n">
        <x:f>'全銘柄'!P418</x:f>
        <x:v>0.22320485880809748</x:v>
      </x:c>
      <x:c r="G309" s="91" t="n">
        <x:f>'全銘柄'!L418</x:f>
        <x:v>0.5201615348244448</x:v>
      </x:c>
      <x:c r="H309" s="91" t="n">
        <x:f>'全銘柄'!M418</x:f>
        <x:v>-0.06868818978534141</x:v>
      </x:c>
      <x:c r="I309" s="91" t="n">
        <x:f>'全銘柄'!N418</x:f>
        <x:v>-0.020977010916774952</x:v>
      </x:c>
      <x:c r="J309" s="91" t="n">
        <x:f>'全銘柄'!O418</x:f>
        <x:v>0.6151730164145939</x:v>
      </x:c>
      <x:c r="K309" s="97" t="n">
        <x:f>'全銘柄'!K418</x:f>
        <x:v>25179.512</x:v>
      </x:c>
      <x:c r="L309" s="90" t="str">
        <x:f>'全銘柄'!AH418</x:f>
        <x:v>S100W4E9</x:v>
      </x:c>
    </x:row>
    <x:row r="310">
      <x:c r="A310" s="90" t="n">
        <x:f>'全銘柄'!A103</x:f>
        <x:v>102</x:v>
      </x:c>
      <x:c r="B310" s="90" t="str">
        <x:f>'全銘柄'!B103</x:f>
        <x:v>4375</x:v>
      </x:c>
      <x:c r="C310" s="90" t="str">
        <x:f>'全銘柄'!D103</x:f>
        <x:v>Safie Inc.</x:v>
      </x:c>
      <x:c r="D310" s="90" t="str">
        <x:f>'全銘柄'!F103</x:f>
        <x:v>Information &amp; Communication</x:v>
      </x:c>
      <x:c r="E310" s="90" t="b">
        <x:f>'全銘柄'!X103</x:f>
        <x:v>0</x:v>
      </x:c>
      <x:c r="F310" s="91" t="n">
        <x:f>'全銘柄'!P103</x:f>
        <x:v>0.22290952101364092</x:v>
      </x:c>
      <x:c r="G310" s="91" t="n">
        <x:f>'全銘柄'!L103</x:f>
        <x:v>0.09408500814247889</x:v>
      </x:c>
      <x:c r="H310" s="91" t="n">
        <x:f>'全銘柄'!M103</x:f>
        <x:v>0.27718401954055927</x:v>
      </x:c>
      <x:c r="I310" s="91" t="n">
        <x:f>'全銘柄'!N103</x:f>
        <x:v>0.27140012502106026</x:v>
      </x:c>
      <x:c r="J310" s="91" t="n">
        <x:f>'全銘柄'!O103</x:f>
        <x:v>0.25889790880847774</x:v>
      </x:c>
      <x:c r="K310" s="97" t="n">
        <x:f>'全銘柄'!K103</x:f>
        <x:v>18914.187</x:v>
      </x:c>
      <x:c r="L310" s="90" t="str">
        <x:f>'全銘柄'!AH103</x:f>
        <x:v>S100XUXF</x:v>
      </x:c>
    </x:row>
    <x:row r="311">
      <x:c r="A311" s="90" t="n">
        <x:f>'全銘柄'!A104</x:f>
        <x:v>103</x:v>
      </x:c>
      <x:c r="B311" s="90" t="str">
        <x:f>'全銘柄'!B104</x:f>
        <x:v>4439</x:v>
      </x:c>
      <x:c r="C311" s="90" t="str">
        <x:f>'全銘柄'!D104</x:f>
        <x:v>TOUMEI CO.,LTD.</x:v>
      </x:c>
      <x:c r="D311" s="90" t="str">
        <x:f>'全銘柄'!F104</x:f>
        <x:v>Information &amp; Communication</x:v>
      </x:c>
      <x:c r="E311" s="90" t="b">
        <x:f>'全銘柄'!X104</x:f>
        <x:v>0</x:v>
      </x:c>
      <x:c r="F311" s="91" t="n">
        <x:f>'全銘柄'!P104</x:f>
        <x:v>0.22222660742828237</x:v>
      </x:c>
      <x:c r="G311" s="91" t="n">
        <x:f>'全銘柄'!L104</x:f>
        <x:v>0.358808413752816</x:v>
      </x:c>
      <x:c r="H311" s="91" t="n">
        <x:f>'全銘柄'!M104</x:f>
        <x:v>0.15991160827252182</x:v>
      </x:c>
      <x:c r="I311" s="91" t="n">
        <x:f>'全銘柄'!N104</x:f>
        <x:v>0.1649516224368095</x:v>
      </x:c>
      <x:c r="J311" s="91" t="n">
        <x:f>'全銘柄'!O104</x:f>
        <x:v>0.21539073936253184</x:v>
      </x:c>
      <x:c r="K311" s="97" t="n">
        <x:f>'全銘柄'!K104</x:f>
        <x:v>29070.434</x:v>
      </x:c>
      <x:c r="L311" s="90" t="str">
        <x:f>'全銘柄'!AH104</x:f>
        <x:v>S100X6GX</x:v>
      </x:c>
    </x:row>
    <x:row r="312">
      <x:c r="A312" s="90" t="n">
        <x:f>'全銘柄'!A419</x:f>
        <x:v>418</x:v>
      </x:c>
      <x:c r="B312" s="90" t="str">
        <x:f>'全銘柄'!B419</x:f>
        <x:v>3988</x:v>
      </x:c>
      <x:c r="C312" s="90" t="str">
        <x:f>'全銘柄'!D419</x:f>
        <x:v>SYS Holdings Co.,Ltd.</x:v>
      </x:c>
      <x:c r="D312" s="90" t="str">
        <x:f>'全銘柄'!F419</x:f>
        <x:v>Information &amp; Communication</x:v>
      </x:c>
      <x:c r="E312" s="90" t="b">
        <x:f>'全銘柄'!X419</x:f>
        <x:v>0</x:v>
      </x:c>
      <x:c r="F312" s="91" t="n">
        <x:f>'全銘柄'!P419</x:f>
        <x:v>0.22221209482280213</x:v>
      </x:c>
      <x:c r="G312" s="91" t="n">
        <x:f>'全銘柄'!L419</x:f>
        <x:v>0.20316310184588904</x:v>
      </x:c>
      <x:c r="H312" s="91" t="n">
        <x:f>'全銘柄'!M419</x:f>
        <x:v>0.38837569920115067</x:v>
      </x:c>
      <x:c r="I312" s="91" t="n">
        <x:f>'全銘柄'!N419</x:f>
        <x:v>0.17859137634825073</x:v>
      </x:c>
      <x:c r="J312" s="91" t="n">
        <x:f>'全銘柄'!O419</x:f>
        <x:v>0.13342174679038732</x:v>
      </x:c>
      <x:c r="K312" s="97" t="n">
        <x:f>'全銘柄'!K419</x:f>
        <x:v>14051.094</x:v>
      </x:c>
      <x:c r="L312" s="90" t="str">
        <x:f>'全銘柄'!AH419</x:f>
        <x:v>S100WXMD</x:v>
      </x:c>
    </x:row>
    <x:row r="313">
      <x:c r="A313" s="90" t="n">
        <x:f>'全銘柄'!A420</x:f>
        <x:v>419</x:v>
      </x:c>
      <x:c r="B313" s="90" t="str">
        <x:f>'全銘柄'!B420</x:f>
        <x:v>3915</x:v>
      </x:c>
      <x:c r="C313" s="90" t="str">
        <x:f>'全銘柄'!D420</x:f>
        <x:v>TerraSky Co.,Ltd</x:v>
      </x:c>
      <x:c r="D313" s="90" t="str">
        <x:f>'全銘柄'!F420</x:f>
        <x:v>Information &amp; Communication</x:v>
      </x:c>
      <x:c r="E313" s="90" t="b">
        <x:f>'全銘柄'!X420</x:f>
        <x:v>0</x:v>
      </x:c>
      <x:c r="F313" s="91" t="n">
        <x:f>'全銘柄'!P420</x:f>
        <x:v>0.22209097625966057</x:v>
      </x:c>
      <x:c r="G313" s="91" t="n">
        <x:f>'全銘柄'!L420</x:f>
        <x:v>0.22756640607112133</x:v>
      </x:c>
      <x:c r="H313" s="91" t="n">
        <x:f>'全銘柄'!M420</x:f>
        <x:v>0.23939214995717206</x:v>
      </x:c>
      <x:c r="I313" s="91" t="n">
        <x:f>'全銘柄'!N420</x:f>
        <x:v>0.29120287498934005</x:v>
      </x:c>
      <x:c r="J313" s="91" t="n">
        <x:f>'全銘柄'!O420</x:f>
        <x:v>0.13544454717843424</x:v>
      </x:c>
      <x:c r="K313" s="97" t="n">
        <x:f>'全銘柄'!K420</x:f>
        <x:v>28056.82</x:v>
      </x:c>
      <x:c r="L313" s="90" t="str">
        <x:f>'全銘柄'!AH420</x:f>
        <x:v>S100Y60F</x:v>
      </x:c>
    </x:row>
    <x:row r="314">
      <x:c r="A314" s="90" t="n">
        <x:f>'全銘柄'!A105</x:f>
        <x:v>104</x:v>
      </x:c>
      <x:c r="B314" s="90" t="str">
        <x:f>'全銘柄'!B105</x:f>
        <x:v>9022</x:v>
      </x:c>
      <x:c r="C314" s="90" t="str">
        <x:f>'全銘柄'!D105</x:f>
        <x:v>Central Japan Railway Company</x:v>
      </x:c>
      <x:c r="D314" s="90" t="str">
        <x:f>'全銘柄'!F105</x:f>
        <x:v>Land Transportation</x:v>
      </x:c>
      <x:c r="E314" s="90" t="b">
        <x:f>'全銘柄'!X105</x:f>
        <x:v>0</x:v>
      </x:c>
      <x:c r="F314" s="91" t="n">
        <x:f>'全銘柄'!P105</x:f>
        <x:v>0.22124882026213433</x:v>
      </x:c>
      <x:c r="G314" s="91" t="n">
        <x:f>'全銘柄'!L105</x:f>
        <x:v>0.13554304282728835</x:v>
      </x:c>
      <x:c r="H314" s="91" t="n">
        <x:f>'全銘柄'!M105</x:f>
        <x:v>0.49740840666467756</x:v>
      </x:c>
      <x:c r="I314" s="91" t="n">
        <x:f>'全銘柄'!N105</x:f>
        <x:v>0.22147062919334282</x:v>
      </x:c>
      <x:c r="J314" s="91" t="n">
        <x:f>'全銘柄'!O105</x:f>
        <x:v>0.07100064487575186</x:v>
      </x:c>
      <x:c r="K314" s="97" t="n">
        <x:f>'全銘柄'!K105</x:f>
        <x:v>1831847</x:v>
      </x:c>
      <x:c r="L314" s="90" t="str">
        <x:f>'全銘柄'!AH105</x:f>
        <x:v>S100W2Z6</x:v>
      </x:c>
    </x:row>
    <x:row r="315">
      <x:c r="A315" s="90" t="n">
        <x:f>'全銘柄'!A421</x:f>
        <x:v>420</x:v>
      </x:c>
      <x:c r="B315" s="90" t="str">
        <x:f>'全銘柄'!B421</x:f>
        <x:v>7353</x:v>
      </x:c>
      <x:c r="C315" s="90" t="str">
        <x:f>'全銘柄'!D421</x:f>
        <x:v>KIYO Learning Co.,Ltd.</x:v>
      </x:c>
      <x:c r="D315" s="90" t="str">
        <x:f>'全銘柄'!F421</x:f>
        <x:v>Services</x:v>
      </x:c>
      <x:c r="E315" s="90" t="b">
        <x:f>'全銘柄'!X421</x:f>
        <x:v>0</x:v>
      </x:c>
      <x:c r="F315" s="91" t="n">
        <x:f>'全銘柄'!P421</x:f>
        <x:v>0.2211138538617905</x:v>
      </x:c>
      <x:c r="G315" s="91" t="n">
        <x:f>'全銘柄'!L421</x:f>
        <x:v>0.25883669368470774</x:v>
      </x:c>
      <x:c r="H315" s="91" t="n">
        <x:f>'全銘柄'!M421</x:f>
        <x:v>0.3335901930379668</x:v>
      </x:c>
      <x:c r="I315" s="91" t="n">
        <x:f>'全銘柄'!N421</x:f>
        <x:v>0.17615836404745688</x:v>
      </x:c>
      <x:c r="J315" s="91" t="n">
        <x:f>'全銘柄'!O421</x:f>
        <x:v>0.12607429719549645</x:v>
      </x:c>
      <x:c r="K315" s="97" t="n">
        <x:f>'全銘柄'!K421</x:f>
        <x:v>5031.211</x:v>
      </x:c>
      <x:c r="L315" s="90" t="str">
        <x:f>'全銘柄'!AH421</x:f>
        <x:v>S100XSRQ</x:v>
      </x:c>
    </x:row>
    <x:row r="316">
      <x:c r="A316" s="90" t="n">
        <x:f>'全銘柄'!A422</x:f>
        <x:v>421</x:v>
      </x:c>
      <x:c r="B316" s="90" t="str">
        <x:f>'全銘柄'!B422</x:f>
        <x:v>6418</x:v>
      </x:c>
      <x:c r="C316" s="90" t="str">
        <x:f>'全銘柄'!D422</x:f>
        <x:v>JAPAN CASH MACHINE CO.,LTD.</x:v>
      </x:c>
      <x:c r="D316" s="90" t="str">
        <x:f>'全銘柄'!F422</x:f>
        <x:v>Machinery</x:v>
      </x:c>
      <x:c r="E316" s="90" t="b">
        <x:f>'全銘柄'!X422</x:f>
        <x:v>0</x:v>
      </x:c>
      <x:c r="F316" s="91" t="n">
        <x:f>'全銘柄'!P422</x:f>
        <x:v>0.2210583793877976</x:v>
      </x:c>
      <x:c r="G316" s="91" t="n">
        <x:f>'全銘柄'!L422</x:f>
        <x:v>0.1780690721259195</x:v>
      </x:c>
      <x:c r="H316" s="91" t="n">
        <x:f>'全銘柄'!M422</x:f>
        <x:v>0.2604018942021249</x:v>
      </x:c>
      <x:c r="I316" s="91" t="n">
        <x:f>'全銘柄'!N422</x:f>
        <x:v>0.2514784679107058</x:v>
      </x:c>
      <x:c r="J316" s="91" t="n">
        <x:f>'全銘柄'!O422</x:f>
        <x:v>0.19630668464082368</x:v>
      </x:c>
      <x:c r="K316" s="97" t="n">
        <x:f>'全銘柄'!K422</x:f>
        <x:v>37815.935</x:v>
      </x:c>
      <x:c r="L316" s="90" t="str">
        <x:f>'全銘柄'!AH422</x:f>
        <x:v>S100W33L</x:v>
      </x:c>
    </x:row>
    <x:row r="317">
      <x:c r="A317" s="90" t="n">
        <x:f>'全銘柄'!A1573</x:f>
        <x:v>1572</x:v>
      </x:c>
      <x:c r="B317" s="90" t="str">
        <x:f>'全銘柄'!B1573</x:f>
        <x:v>3660</x:v>
      </x:c>
      <x:c r="C317" s="90" t="str">
        <x:f>'全銘柄'!D1573</x:f>
        <x:v>istyle Inc.</x:v>
      </x:c>
      <x:c r="D317" s="90" t="str">
        <x:f>'全銘柄'!F1573</x:f>
        <x:v>Information &amp; Communication</x:v>
      </x:c>
      <x:c r="E317" s="90" t="b">
        <x:f>'全銘柄'!X1573</x:f>
        <x:v>0</x:v>
      </x:c>
      <x:c r="F317" s="91" t="n">
        <x:f>'全銘柄'!P1573</x:f>
        <x:v>0.22090377092603442</x:v>
      </x:c>
      <x:c r="G317" s="91" t="n">
        <x:f>'全銘柄'!L1573</x:f>
        <x:v>0.11150242326332793</x:v>
      </x:c>
      <x:c r="H317" s="91" t="n">
        <x:f>'全銘柄'!M1573</x:f>
        <x:v>0.24676608238132602</x:v>
      </x:c>
      <x:c r="I317" s="91" t="n">
        <x:f>'全銘柄'!N1573</x:f>
        <x:v>0.30764747027279093</x:v>
      </x:c>
      <x:c r="J317" s="91" t="n">
        <x:f>'全銘柄'!O1573</x:f>
        <x:v>0.2261388963180886</x:v>
      </x:c>
      <x:c r="K317" s="97" t="n">
        <x:f>'全銘柄'!K1573</x:f>
        <x:v>68768</x:v>
      </x:c>
      <x:c r="L317" s="90" t="str">
        <x:f>'全銘柄'!AH1573</x:f>
        <x:v>S100WRCU</x:v>
      </x:c>
    </x:row>
    <x:row r="318">
      <x:c r="A318" s="90" t="n">
        <x:f>'全銘柄'!A314</x:f>
        <x:v>313</x:v>
      </x:c>
      <x:c r="B318" s="90" t="str">
        <x:f>'全銘柄'!B314</x:f>
        <x:v>6342</x:v>
      </x:c>
      <x:c r="C318" s="90" t="str">
        <x:f>'全銘柄'!D314</x:f>
        <x:v>Taihei Machinery Works,Limited</x:v>
      </x:c>
      <x:c r="D318" s="90" t="str">
        <x:f>'全銘柄'!F314</x:f>
        <x:v>Machinery</x:v>
      </x:c>
      <x:c r="E318" s="90" t="b">
        <x:f>'全銘柄'!X314</x:f>
        <x:v>0</x:v>
      </x:c>
      <x:c r="F318" s="91" t="n">
        <x:f>'全銘柄'!P314</x:f>
        <x:v>0.22064923487124233</x:v>
      </x:c>
      <x:c r="G318" s="91" t="n">
        <x:f>'全銘柄'!L314</x:f>
        <x:v>0.3955993614136848</x:v>
      </x:c>
      <x:c r="H318" s="91" t="n">
        <x:f>'全銘柄'!M314</x:f>
        <x:v>0.30365639945843115</x:v>
      </x:c>
      <x:c r="I318" s="91" t="n">
        <x:f>'全銘柄'!N314</x:f>
        <x:v>0.373677493594061</x:v>
      </x:c>
      <x:c r="J318" s="91" t="n">
        <x:f>'全銘柄'!O314</x:f>
        <x:v>-0.11170984826246111</x:v>
      </x:c>
      <x:c r="K318" s="97" t="n">
        <x:f>'全銘柄'!K314</x:f>
        <x:v>7855.53</x:v>
      </x:c>
      <x:c r="L318" s="90" t="str">
        <x:f>'全銘柄'!AH314</x:f>
        <x:v>S100W4LI</x:v>
      </x:c>
    </x:row>
    <x:row r="319">
      <x:c r="A319" s="90" t="n">
        <x:f>'全銘柄'!A423</x:f>
        <x:v>422</x:v>
      </x:c>
      <x:c r="B319" s="90" t="str">
        <x:f>'全銘柄'!B423</x:f>
        <x:v>4192</x:v>
      </x:c>
      <x:c r="C319" s="90" t="str">
        <x:f>'全銘柄'!D423</x:f>
        <x:v>SpiderPlus &amp; Co.</x:v>
      </x:c>
      <x:c r="D319" s="90" t="str">
        <x:f>'全銘柄'!F423</x:f>
        <x:v>Information &amp; Communication</x:v>
      </x:c>
      <x:c r="E319" s="90" t="b">
        <x:f>'全銘柄'!X423</x:f>
        <x:v>0</x:v>
      </x:c>
      <x:c r="F319" s="91" t="n">
        <x:f>'全銘柄'!P423</x:f>
        <x:v>0.22041423688158202</x:v>
      </x:c>
      <x:c r="G319" s="91" t="n">
        <x:f>'全銘柄'!L423</x:f>
        <x:v>0.12345781942418</x:v>
      </x:c>
      <x:c r="H319" s="91" t="n">
        <x:f>'全銘柄'!M423</x:f>
        <x:v>0.2884229435783763</x:v>
      </x:c>
      <x:c r="I319" s="91" t="n">
        <x:f>'全銘柄'!N423</x:f>
        <x:v>0.2750697209378181</x:v>
      </x:c>
      <x:c r="J319" s="91" t="n">
        <x:f>'全銘柄'!O423</x:f>
        <x:v>0.20193202605200722</x:v>
      </x:c>
      <x:c r="K319" s="97" t="n">
        <x:f>'全銘柄'!K423</x:f>
        <x:v>4895.754</x:v>
      </x:c>
      <x:c r="L319" s="90" t="str">
        <x:f>'全銘柄'!AH423</x:f>
        <x:v>S100XT30</x:v>
      </x:c>
    </x:row>
    <x:row r="320">
      <x:c r="A320" s="90" t="n">
        <x:f>'全銘柄'!A424</x:f>
        <x:v>423</x:v>
      </x:c>
      <x:c r="B320" s="90" t="str">
        <x:f>'全銘柄'!B424</x:f>
        <x:v>6539</x:v>
      </x:c>
      <x:c r="C320" s="90" t="str">
        <x:f>'全銘柄'!D424</x:f>
        <x:v>MATCHING SERVICE JAPAN CO.,LTD.</x:v>
      </x:c>
      <x:c r="D320" s="90" t="str">
        <x:f>'全銘柄'!F424</x:f>
        <x:v>Services</x:v>
      </x:c>
      <x:c r="E320" s="90" t="b">
        <x:f>'全銘柄'!X424</x:f>
        <x:v>0</x:v>
      </x:c>
      <x:c r="F320" s="91" t="n">
        <x:f>'全銘柄'!P424</x:f>
        <x:v>0.2203688719596053</x:v>
      </x:c>
      <x:c r="G320" s="91" t="n">
        <x:f>'全銘柄'!L424</x:f>
        <x:v>0.11549417823921226</x:v>
      </x:c>
      <x:c r="H320" s="91" t="n">
        <x:f>'全銘柄'!M424</x:f>
        <x:v>0.14221025288491407</x:v>
      </x:c>
      <x:c r="I320" s="91" t="n">
        <x:f>'全銘柄'!N424</x:f>
        <x:v>0.06551547684790648</x:v>
      </x:c>
      <x:c r="J320" s="91" t="n">
        <x:f>'全銘柄'!O424</x:f>
        <x:v>0.6337716719223869</x:v>
      </x:c>
      <x:c r="K320" s="97" t="n">
        <x:f>'全銘柄'!K424</x:f>
        <x:v>7474.012</x:v>
      </x:c>
      <x:c r="L320" s="90" t="str">
        <x:f>'全銘柄'!AH424</x:f>
        <x:v>S100W3KW</x:v>
      </x:c>
    </x:row>
    <x:row r="321">
      <x:c r="A321" s="90" t="n">
        <x:f>'全銘柄'!A1574</x:f>
        <x:v>1573</x:v>
      </x:c>
      <x:c r="B321" s="90" t="str">
        <x:f>'全銘柄'!B1574</x:f>
        <x:v>2117</x:v>
      </x:c>
      <x:c r="C321" s="90" t="str">
        <x:f>'全銘柄'!D1574</x:f>
        <x:v>WELLNEO SUGAR Co.,Ltd.</x:v>
      </x:c>
      <x:c r="D321" s="90" t="str">
        <x:f>'全銘柄'!F1574</x:f>
        <x:v>Foods</x:v>
      </x:c>
      <x:c r="E321" s="90" t="b">
        <x:f>'全銘柄'!X1574</x:f>
        <x:v>0</x:v>
      </x:c>
      <x:c r="F321" s="91" t="n">
        <x:f>'全銘柄'!P1574</x:f>
        <x:v>0.2203472986605508</x:v>
      </x:c>
      <x:c r="G321" s="91" t="n">
        <x:f>'全銘柄'!L1574</x:f>
        <x:v>0.05243676742751391</x:v>
      </x:c>
      <x:c r="H321" s="91" t="n">
        <x:f>'全銘柄'!M1574</x:f>
        <x:v>0.2667057444314185</x:v>
      </x:c>
      <x:c r="I321" s="91" t="n">
        <x:f>'全銘柄'!N1574</x:f>
        <x:v>0.5800640992681714</x:v>
      </x:c>
      <x:c r="J321" s="91" t="n">
        <x:f>'全銘柄'!O1574</x:f>
        <x:v>0.05290046858729602</x:v>
      </x:c>
      <x:c r="K321" s="97" t="n">
        <x:f>'全銘柄'!K1574</x:f>
        <x:v>97069</x:v>
      </x:c>
      <x:c r="L321" s="90" t="str">
        <x:f>'全銘柄'!AH1574</x:f>
        <x:v>S100W5A7</x:v>
      </x:c>
    </x:row>
    <x:row r="322">
      <x:c r="A322" s="90" t="n">
        <x:f>'全銘柄'!A106</x:f>
        <x:v>105</x:v>
      </x:c>
      <x:c r="B322" s="90" t="str">
        <x:f>'全銘柄'!B106</x:f>
        <x:v>3445</x:v>
      </x:c>
      <x:c r="C322" s="90" t="str">
        <x:f>'全銘柄'!D106</x:f>
        <x:v>RS Technologies Co.,Ltd.</x:v>
      </x:c>
      <x:c r="D322" s="90" t="str">
        <x:f>'全銘柄'!F106</x:f>
        <x:v>Metal Products</x:v>
      </x:c>
      <x:c r="E322" s="90" t="b">
        <x:f>'全銘柄'!X106</x:f>
        <x:v>0</x:v>
      </x:c>
      <x:c r="F322" s="91" t="n">
        <x:f>'全銘柄'!P106</x:f>
        <x:v>0.22004818611660926</x:v>
      </x:c>
      <x:c r="G322" s="91" t="n">
        <x:f>'全銘柄'!L106</x:f>
        <x:v>0.4403235124205662</x:v>
      </x:c>
      <x:c r="H322" s="91" t="n">
        <x:f>'全銘柄'!M106</x:f>
        <x:v>0.04069067864591691</x:v>
      </x:c>
      <x:c r="I322" s="91" t="n">
        <x:f>'全銘柄'!N106</x:f>
        <x:v>0.14080897230840383</x:v>
      </x:c>
      <x:c r="J322" s="91" t="n">
        <x:f>'全銘柄'!O106</x:f>
        <x:v>0.2957263513513513</x:v>
      </x:c>
      <x:c r="K322" s="97" t="n">
        <x:f>'全銘柄'!K106</x:f>
        <x:v>76707</x:v>
      </x:c>
      <x:c r="L322" s="90" t="str">
        <x:f>'全銘柄'!AH106</x:f>
        <x:v>S100XUA2</x:v>
      </x:c>
    </x:row>
    <x:row r="323">
      <x:c r="A323" s="90" t="n">
        <x:f>'全銘柄'!A425</x:f>
        <x:v>424</x:v>
      </x:c>
      <x:c r="B323" s="90" t="str">
        <x:f>'全銘柄'!B425</x:f>
        <x:v>8411</x:v>
      </x:c>
      <x:c r="C323" s="90" t="str">
        <x:f>'全銘柄'!D425</x:f>
        <x:v>Mizuho Financial Group,Inc.</x:v>
      </x:c>
      <x:c r="D323" s="90" t="str">
        <x:f>'全銘柄'!F425</x:f>
        <x:v>Banks</x:v>
      </x:c>
      <x:c r="E323" s="90" t="b">
        <x:f>'全銘柄'!X425</x:f>
        <x:v>0</x:v>
      </x:c>
      <x:c r="F323" s="91" t="n">
        <x:f>'全銘柄'!P425</x:f>
        <x:v>0.2193321599764695</x:v>
      </x:c>
      <x:c r="G323" s="91" t="n">
        <x:f>'全銘柄'!L425</x:f>
        <x:v>0.19316187189480272</x:v>
      </x:c>
      <x:c r="H323" s="91" t="n">
        <x:f>'全銘柄'!M425</x:f>
        <x:v>-0.01407217169607844</x:v>
      </x:c>
      <x:c r="I323" s="91" t="n">
        <x:f>'全銘柄'!N425</x:f>
        <x:v>0.9329183671533932</x:v>
      </x:c>
      <x:c r="J323" s="91" t="n">
        <x:f>'全銘柄'!O425</x:f>
        <x:v>-0.027857098465594476</x:v>
      </x:c>
      <x:c r="K323" s="97" t="n">
        <x:f>'全銘柄'!K425</x:f>
        <x:v>594409</x:v>
      </x:c>
      <x:c r="L323" s="90" t="str">
        <x:f>'全銘柄'!AH425</x:f>
        <x:v>S100VYQX</x:v>
      </x:c>
    </x:row>
    <x:row r="324">
      <x:c r="A324" s="90" t="n">
        <x:f>'全銘柄'!A426</x:f>
        <x:v>425</x:v>
      </x:c>
      <x:c r="B324" s="90" t="str">
        <x:f>'全銘柄'!B426</x:f>
        <x:v>4440</x:v>
      </x:c>
      <x:c r="C324" s="90" t="str">
        <x:f>'全銘柄'!D426</x:f>
        <x:v>WITZ Corporation</x:v>
      </x:c>
      <x:c r="D324" s="90" t="str">
        <x:f>'全銘柄'!F426</x:f>
        <x:v>Information &amp; Communication</x:v>
      </x:c>
      <x:c r="E324" s="90" t="b">
        <x:f>'全銘柄'!X426</x:f>
        <x:v>0</x:v>
      </x:c>
      <x:c r="F324" s="91" t="n">
        <x:f>'全銘柄'!P426</x:f>
        <x:v>0.219077582396485</x:v>
      </x:c>
      <x:c r="G324" s="91" t="n">
        <x:f>'全銘柄'!L426</x:f>
        <x:v>0.06660384772105488</x:v>
      </x:c>
      <x:c r="H324" s="91" t="n">
        <x:f>'全銘柄'!M426</x:f>
        <x:v>0.06656140955278644</x:v>
      </x:c>
      <x:c r="I324" s="91" t="n">
        <x:f>'全銘柄'!N426</x:f>
        <x:v>0.39020155675902135</x:v>
      </x:c>
      <x:c r="J324" s="91" t="n">
        <x:f>'全銘柄'!O426</x:f>
        <x:v>0.3965567811914099</x:v>
      </x:c>
      <x:c r="K324" s="97" t="n">
        <x:f>'全銘柄'!K426</x:f>
        <x:v>4856.61</x:v>
      </x:c>
      <x:c r="L324" s="90" t="str">
        <x:f>'全銘柄'!AH426</x:f>
        <x:v>S100X6ND</x:v>
      </x:c>
    </x:row>
    <x:row r="325">
      <x:c r="A325" s="90" t="n">
        <x:f>'全銘柄'!A1575</x:f>
        <x:v>1574</x:v>
      </x:c>
      <x:c r="B325" s="90" t="str">
        <x:f>'全銘柄'!B1575</x:f>
        <x:v>8593</x:v>
      </x:c>
      <x:c r="C325" s="90" t="str">
        <x:f>'全銘柄'!D1575</x:f>
        <x:v>Mitsubishi HC Capital Inc.</x:v>
      </x:c>
      <x:c r="D325" s="90" t="str">
        <x:f>'全銘柄'!F1575</x:f>
        <x:v>Other Financing Business</x:v>
      </x:c>
      <x:c r="E325" s="90" t="b">
        <x:f>'全銘柄'!X1575</x:f>
        <x:v>0</x:v>
      </x:c>
      <x:c r="F325" s="91" t="n">
        <x:f>'全銘柄'!P1575</x:f>
        <x:v>0.21875280986986634</x:v>
      </x:c>
      <x:c r="G325" s="91" t="n">
        <x:f>'全銘柄'!L1575</x:f>
        <x:v>0.8630761308404509</x:v>
      </x:c>
      <x:c r="H325" s="91" t="n">
        <x:f>'全銘柄'!M1575</x:f>
        <x:v>0.07401168695013882</x:v>
      </x:c>
      <x:c r="I325" s="91" t="n">
        <x:f>'全銘柄'!N1575</x:f>
        <x:v>0.028663174476105446</x:v>
      </x:c>
      <x:c r="J325" s="91" t="n">
        <x:f>'全銘柄'!O1575</x:f>
        <x:v>0.07188876351326767</x:v>
      </x:c>
      <x:c r="K325" s="97" t="n">
        <x:f>'全銘柄'!K1575</x:f>
        <x:v>2090808</x:v>
      </x:c>
      <x:c r="L325" s="90" t="str">
        <x:f>'全銘柄'!AH1575</x:f>
        <x:v>S100W2ZG</x:v>
      </x:c>
    </x:row>
    <x:row r="326">
      <x:c r="A326" s="90" t="n">
        <x:f>'全銘柄'!A107</x:f>
        <x:v>106</x:v>
      </x:c>
      <x:c r="B326" s="90" t="str">
        <x:f>'全銘柄'!B107</x:f>
        <x:v>4261</x:v>
      </x:c>
      <x:c r="C326" s="90" t="str">
        <x:f>'全銘柄'!D107</x:f>
        <x:v>AsiaQuest Co.,Ltd.</x:v>
      </x:c>
      <x:c r="D326" s="90" t="str">
        <x:f>'全銘柄'!F107</x:f>
        <x:v>Information &amp; Communication</x:v>
      </x:c>
      <x:c r="E326" s="90" t="b">
        <x:f>'全銘柄'!X107</x:f>
        <x:v>0</x:v>
      </x:c>
      <x:c r="F326" s="91" t="n">
        <x:f>'全銘柄'!P107</x:f>
        <x:v>0.21791412891999773</x:v>
      </x:c>
      <x:c r="G326" s="91" t="n">
        <x:f>'全銘柄'!L107</x:f>
        <x:v>0.1684145191900075</x:v>
      </x:c>
      <x:c r="H326" s="91" t="n">
        <x:f>'全銘柄'!M107</x:f>
        <x:v>0.20166306401192857</x:v>
      </x:c>
      <x:c r="I326" s="91" t="n">
        <x:f>'全銘柄'!N107</x:f>
        <x:v>0.29352626638991963</x:v>
      </x:c>
      <x:c r="J326" s="91" t="n">
        <x:f>'全銘柄'!O107</x:f>
        <x:v>0.21146749369926043</x:v>
      </x:c>
      <x:c r="K326" s="97" t="n">
        <x:f>'全銘柄'!K107</x:f>
        <x:v>4920.288</x:v>
      </x:c>
      <x:c r="L326" s="90" t="str">
        <x:f>'全銘柄'!AH107</x:f>
        <x:v>S100XVLI</x:v>
      </x:c>
    </x:row>
    <x:row r="327">
      <x:c r="A327" s="90" t="n">
        <x:f>'全銘柄'!A1576</x:f>
        <x:v>1575</x:v>
      </x:c>
      <x:c r="B327" s="90" t="str">
        <x:f>'全銘柄'!B1576</x:f>
        <x:v>3465</x:v>
      </x:c>
      <x:c r="C327" s="90" t="str">
        <x:f>'全銘柄'!D1576</x:f>
        <x:v>KI-STAR REAL ESTATE CO.,LTD</x:v>
      </x:c>
      <x:c r="D327" s="90" t="str">
        <x:f>'全銘柄'!F1576</x:f>
        <x:v>Real Estate</x:v>
      </x:c>
      <x:c r="E327" s="90" t="b">
        <x:f>'全銘柄'!X1576</x:f>
        <x:v>0</x:v>
      </x:c>
      <x:c r="F327" s="91" t="n">
        <x:f>'全銘柄'!P1576</x:f>
        <x:v>0.2177912204144281</x:v>
      </x:c>
      <x:c r="G327" s="91" t="n">
        <x:f>'全銘柄'!L1576</x:f>
        <x:v>0.18384878621920597</x:v>
      </x:c>
      <x:c r="H327" s="91" t="n">
        <x:f>'全銘柄'!M1576</x:f>
        <x:v>0.3117936091285767</x:v>
      </x:c>
      <x:c r="I327" s="91" t="n">
        <x:f>'全銘柄'!N1576</x:f>
        <x:v>0.17035377192728585</x:v>
      </x:c>
      <x:c r="J327" s="91" t="n">
        <x:f>'全銘柄'!O1576</x:f>
        <x:v>0.21007545463537314</x:v>
      </x:c>
      <x:c r="K327" s="97" t="n">
        <x:f>'全銘柄'!K1576</x:f>
        <x:v>342553</x:v>
      </x:c>
      <x:c r="L327" s="90" t="str">
        <x:f>'全銘柄'!AH1576</x:f>
        <x:v>S100W0R8</x:v>
      </x:c>
    </x:row>
    <x:row r="328">
      <x:c r="A328" s="90" t="n">
        <x:f>'全銘柄'!A427</x:f>
        <x:v>426</x:v>
      </x:c>
      <x:c r="B328" s="90" t="str">
        <x:f>'全銘柄'!B427</x:f>
        <x:v>2173</x:v>
      </x:c>
      <x:c r="C328" s="90" t="str">
        <x:f>'全銘柄'!D427</x:f>
        <x:v>Hakuten Corporation</x:v>
      </x:c>
      <x:c r="D328" s="90" t="str">
        <x:f>'全銘柄'!F427</x:f>
        <x:v>Services</x:v>
      </x:c>
      <x:c r="E328" s="90" t="b">
        <x:f>'全銘柄'!X427</x:f>
        <x:v>0</x:v>
      </x:c>
      <x:c r="F328" s="91" t="n">
        <x:f>'全銘柄'!P427</x:f>
        <x:v>0.21732859829420326</x:v>
      </x:c>
      <x:c r="G328" s="91" t="n">
        <x:f>'全銘柄'!L427</x:f>
        <x:v>0.31206916037305366</x:v>
      </x:c>
      <x:c r="H328" s="91" t="n">
        <x:f>'全銘柄'!M427</x:f>
        <x:v>-0.057836979792612375</x:v>
      </x:c>
      <x:c r="I328" s="91" t="n">
        <x:f>'全銘柄'!N427</x:f>
        <x:v>0.43457012308470877</x:v>
      </x:c>
      <x:c r="J328" s="91" t="n">
        <x:f>'全銘柄'!O427</x:f>
        <x:v>0.23830246016582146</x:v>
      </x:c>
      <x:c r="K328" s="97" t="n">
        <x:f>'全銘柄'!K427</x:f>
        <x:v>23336.351</x:v>
      </x:c>
      <x:c r="L328" s="90" t="str">
        <x:f>'全銘柄'!AH427</x:f>
        <x:v>S100XV33</x:v>
      </x:c>
    </x:row>
    <x:row r="329">
      <x:c r="A329" s="90" t="n">
        <x:f>'全銘柄'!A108</x:f>
        <x:v>107</x:v>
      </x:c>
      <x:c r="B329" s="90" t="str">
        <x:f>'全銘柄'!B108</x:f>
        <x:v>3984</x:v>
      </x:c>
      <x:c r="C329" s="90" t="str">
        <x:f>'全銘柄'!D108</x:f>
        <x:v>User Local,Inc.</x:v>
      </x:c>
      <x:c r="D329" s="90" t="str">
        <x:f>'全銘柄'!F108</x:f>
        <x:v>Information &amp; Communication</x:v>
      </x:c>
      <x:c r="E329" s="90" t="b">
        <x:f>'全銘柄'!X108</x:f>
        <x:v>0</x:v>
      </x:c>
      <x:c r="F329" s="91" t="n">
        <x:f>'全銘柄'!P108</x:f>
        <x:v>0.2170857385339071</x:v>
      </x:c>
      <x:c r="G329" s="91" t="n">
        <x:f>'全銘柄'!L108</x:f>
        <x:v>0.2851617908332096</x:v>
      </x:c>
      <x:c r="H329" s="91" t="n">
        <x:f>'全銘柄'!M108</x:f>
        <x:v>0.2254993363545783</x:v>
      </x:c>
      <x:c r="I329" s="91" t="n">
        <x:f>'全銘柄'!N108</x:f>
        <x:v>0.1881683615977252</x:v>
      </x:c>
      <x:c r="J329" s="91" t="n">
        <x:f>'全銘柄'!O108</x:f>
        <x:v>0.17256202466988713</x:v>
      </x:c>
      <x:c r="K329" s="97" t="n">
        <x:f>'全銘柄'!K108</x:f>
        <x:v>4581.996</x:v>
      </x:c>
      <x:c r="L329" s="90" t="str">
        <x:f>'全銘柄'!AH108</x:f>
        <x:v>S100WPIP</x:v>
      </x:c>
    </x:row>
    <x:row r="330">
      <x:c r="A330" s="90" t="n">
        <x:f>'全銘柄'!A428</x:f>
        <x:v>427</x:v>
      </x:c>
      <x:c r="B330" s="90" t="str">
        <x:f>'全銘柄'!B428</x:f>
        <x:v>7744</x:v>
      </x:c>
      <x:c r="C330" s="90" t="str">
        <x:f>'全銘柄'!D428</x:f>
        <x:v>Noritsu Koki Co.,Ltd.</x:v>
      </x:c>
      <x:c r="D330" s="90" t="str">
        <x:f>'全銘柄'!F428</x:f>
        <x:v>Precision Instruments</x:v>
      </x:c>
      <x:c r="E330" s="90" t="b">
        <x:f>'全銘柄'!X428</x:f>
        <x:v>0</x:v>
      </x:c>
      <x:c r="F330" s="91" t="n">
        <x:f>'全銘柄'!P428</x:f>
        <x:v>0.21626649669852127</x:v>
      </x:c>
      <x:c r="G330" s="91" t="n">
        <x:f>'全銘柄'!L428</x:f>
        <x:v>0.3493695049650336</x:v>
      </x:c>
      <x:c r="H330" s="91" t="n">
        <x:f>'全銘柄'!M428</x:f>
        <x:v>0.22494728966877497</x:v>
      </x:c>
      <x:c r="I330" s="91" t="n">
        <x:f>'全銘柄'!N428</x:f>
        <x:v>0.18308310753786694</x:v>
      </x:c>
      <x:c r="J330" s="91" t="n">
        <x:f>'全銘柄'!O428</x:f>
        <x:v>0.11905499394587893</x:v>
      </x:c>
      <x:c r="K330" s="97" t="n">
        <x:f>'全銘柄'!K428</x:f>
        <x:v>119223</x:v>
      </x:c>
      <x:c r="L330" s="90" t="str">
        <x:f>'全銘柄'!AH428</x:f>
        <x:v>S100XS3C</x:v>
      </x:c>
    </x:row>
    <x:row r="331">
      <x:c r="A331" s="90" t="n">
        <x:f>'全銘柄'!A429</x:f>
        <x:v>428</x:v>
      </x:c>
      <x:c r="B331" s="90" t="str">
        <x:f>'全銘柄'!B429</x:f>
        <x:v>2418</x:v>
      </x:c>
      <x:c r="C331" s="90" t="str">
        <x:f>'全銘柄'!D429</x:f>
        <x:v>TSUKADA GLOBAL HOLDINGS Inc.</x:v>
      </x:c>
      <x:c r="D331" s="90" t="str">
        <x:f>'全銘柄'!F429</x:f>
        <x:v>Services</x:v>
      </x:c>
      <x:c r="E331" s="90" t="b">
        <x:f>'全銘柄'!X429</x:f>
        <x:v>0</x:v>
      </x:c>
      <x:c r="F331" s="91" t="n">
        <x:f>'全銘柄'!P429</x:f>
        <x:v>0.21602098957376414</x:v>
      </x:c>
      <x:c r="G331" s="91" t="n">
        <x:f>'全銘柄'!L429</x:f>
        <x:v>0.5465314547249394</x:v>
      </x:c>
      <x:c r="H331" s="91" t="n">
        <x:f>'全銘柄'!M429</x:f>
        <x:v>0.11170428828410617</x:v>
      </x:c>
      <x:c r="I331" s="91" t="n">
        <x:f>'全銘柄'!N429</x:f>
        <x:v>0.10563037199429304</x:v>
      </x:c>
      <x:c r="J331" s="91" t="n">
        <x:f>'全銘柄'!O429</x:f>
        <x:v>0.1502871980486269</x:v>
      </x:c>
      <x:c r="K331" s="97" t="n">
        <x:f>'全銘柄'!K429</x:f>
        <x:v>73095</x:v>
      </x:c>
      <x:c r="L331" s="90" t="str">
        <x:f>'全銘柄'!AH429</x:f>
        <x:v>S100XTC0</x:v>
      </x:c>
    </x:row>
    <x:row r="332">
      <x:c r="A332" s="90" t="n">
        <x:f>'全銘柄'!A430</x:f>
        <x:v>429</x:v>
      </x:c>
      <x:c r="B332" s="90" t="str">
        <x:f>'全銘柄'!B430</x:f>
        <x:v>2788</x:v>
      </x:c>
      <x:c r="C332" s="90" t="str">
        <x:f>'全銘柄'!D430</x:f>
        <x:v>APPLE INTERNATIONAL CO.,LTD.</x:v>
      </x:c>
      <x:c r="D332" s="90" t="str">
        <x:f>'全銘柄'!F430</x:f>
        <x:v>Wholesale Trade</x:v>
      </x:c>
      <x:c r="E332" s="90" t="b">
        <x:f>'全銘柄'!X430</x:f>
        <x:v>0</x:v>
      </x:c>
      <x:c r="F332" s="91" t="n">
        <x:f>'全銘柄'!P430</x:f>
        <x:v>0.21601622383414787</x:v>
      </x:c>
      <x:c r="G332" s="91" t="n">
        <x:f>'全銘柄'!L430</x:f>
        <x:v>0.5657211750743156</x:v>
      </x:c>
      <x:c r="H332" s="91" t="n">
        <x:f>'全銘柄'!M430</x:f>
        <x:v>0.05778085880427275</x:v>
      </x:c>
      <x:c r="I332" s="91" t="n">
        <x:f>'全銘柄'!N430</x:f>
        <x:v>0.4168264205500356</x:v>
      </x:c>
      <x:c r="J332" s="91" t="n">
        <x:f>'全銘柄'!O430</x:f>
        <x:v>-0.06818284620008719</x:v>
      </x:c>
      <x:c r="K332" s="97" t="n">
        <x:f>'全銘柄'!K430</x:f>
        <x:v>40809.537</x:v>
      </x:c>
      <x:c r="L332" s="90" t="str">
        <x:f>'全銘柄'!AH430</x:f>
        <x:v>S100XVCR</x:v>
      </x:c>
    </x:row>
    <x:row r="333">
      <x:c r="A333" s="90" t="n">
        <x:f>'全銘柄'!A27</x:f>
        <x:v>26</x:v>
      </x:c>
      <x:c r="B333" s="90" t="str">
        <x:f>'全銘柄'!B27</x:f>
        <x:v>4413</x:v>
      </x:c>
      <x:c r="C333" s="90" t="str">
        <x:f>'全銘柄'!D27</x:f>
        <x:v>baudroie,inc.</x:v>
      </x:c>
      <x:c r="D333" s="90" t="str">
        <x:f>'全銘柄'!F27</x:f>
        <x:v>Information &amp; Communication</x:v>
      </x:c>
      <x:c r="E333" s="90" t="b">
        <x:f>'全銘柄'!X27</x:f>
        <x:v>0</x:v>
      </x:c>
      <x:c r="F333" s="91" t="n">
        <x:f>'全銘柄'!P27</x:f>
        <x:v>0.2155937570658386</x:v>
      </x:c>
      <x:c r="G333" s="91" t="n">
        <x:f>'全銘柄'!L27</x:f>
        <x:v>0.23186718953928476</x:v>
      </x:c>
      <x:c r="H333" s="91" t="n">
        <x:f>'全銘柄'!M27</x:f>
        <x:v>0.2542868707302528</x:v>
      </x:c>
      <x:c r="I333" s="91" t="n">
        <x:f>'全銘柄'!N27</x:f>
        <x:v>0.18954683563975894</x:v>
      </x:c>
      <x:c r="J333" s="91" t="n">
        <x:f>'全銘柄'!O27</x:f>
        <x:v>0.18798657701366284</x:v>
      </x:c>
      <x:c r="K333" s="97" t="n">
        <x:f>'全銘柄'!K27</x:f>
        <x:v>8565.761</x:v>
      </x:c>
      <x:c r="L333" s="90" t="str">
        <x:f>'全銘柄'!AH27</x:f>
        <x:v>S100Y6J0</x:v>
      </x:c>
    </x:row>
    <x:row r="334">
      <x:c r="A334" s="90" t="n">
        <x:f>'全銘柄'!A1577</x:f>
        <x:v>1576</x:v>
      </x:c>
      <x:c r="B334" s="90" t="str">
        <x:f>'全銘柄'!B1577</x:f>
        <x:v>3565</x:v>
      </x:c>
      <x:c r="C334" s="90" t="str">
        <x:f>'全銘柄'!D1577</x:f>
        <x:v>Ascentech K.K.</x:v>
      </x:c>
      <x:c r="D334" s="90" t="str">
        <x:f>'全銘柄'!F1577</x:f>
        <x:v>Wholesale Trade</x:v>
      </x:c>
      <x:c r="E334" s="90" t="b">
        <x:f>'全銘柄'!X1577</x:f>
        <x:v>0</x:v>
      </x:c>
      <x:c r="F334" s="91" t="n">
        <x:f>'全銘柄'!P1577</x:f>
        <x:v>0.2154588453103745</x:v>
      </x:c>
      <x:c r="G334" s="91" t="n">
        <x:f>'全銘柄'!L1577</x:f>
        <x:v>-0.02601991692516059</x:v>
      </x:c>
      <x:c r="H334" s="91" t="n">
        <x:f>'全銘柄'!M1577</x:f>
        <x:v>-0.013705087581482478</x:v>
      </x:c>
      <x:c r="I334" s="91" t="n">
        <x:f>'全銘柄'!N1577</x:f>
        <x:v>1.2363446890853358</x:v>
      </x:c>
      <x:c r="J334" s="91" t="n">
        <x:f>'全銘柄'!O1577</x:f>
        <x:v>0.01593383044968033</x:v>
      </x:c>
      <x:c r="K334" s="97" t="n">
        <x:f>'全銘柄'!K1577</x:f>
        <x:v>14151.623</x:v>
      </x:c>
      <x:c r="L334" s="90" t="str">
        <x:f>'全銘柄'!AH1577</x:f>
        <x:v>S100Y14Y</x:v>
      </x:c>
    </x:row>
    <x:row r="335">
      <x:c r="A335" s="90" t="n">
        <x:f>'全銘柄'!A109</x:f>
        <x:v>108</x:v>
      </x:c>
      <x:c r="B335" s="90" t="str">
        <x:f>'全銘柄'!B109</x:f>
        <x:v>4262</x:v>
      </x:c>
      <x:c r="C335" s="90" t="str">
        <x:f>'全銘柄'!D109</x:f>
        <x:v>NIFTY Lifestyle Co.,Ltd.</x:v>
      </x:c>
      <x:c r="D335" s="90" t="str">
        <x:f>'全銘柄'!F109</x:f>
        <x:v>Information &amp; Communication</x:v>
      </x:c>
      <x:c r="E335" s="90" t="b">
        <x:f>'全銘柄'!X109</x:f>
        <x:v>0</x:v>
      </x:c>
      <x:c r="F335" s="91" t="n">
        <x:f>'全銘柄'!P109</x:f>
        <x:v>0.21525639347126013</x:v>
      </x:c>
      <x:c r="G335" s="91" t="n">
        <x:f>'全銘柄'!L109</x:f>
        <x:v>0.21746755090657843</x:v>
      </x:c>
      <x:c r="H335" s="91" t="n">
        <x:f>'全銘柄'!M109</x:f>
        <x:v>0.0910347954621713</x:v>
      </x:c>
      <x:c r="I335" s="91" t="n">
        <x:f>'全銘柄'!N109</x:f>
        <x:v>0.18347179592205842</x:v>
      </x:c>
      <x:c r="J335" s="91" t="n">
        <x:f>'全銘柄'!O109</x:f>
        <x:v>0.38745130472573464</x:v>
      </x:c>
      <x:c r="K335" s="97" t="n">
        <x:f>'全銘柄'!K109</x:f>
        <x:v>4938.823</x:v>
      </x:c>
      <x:c r="L335" s="90" t="str">
        <x:f>'全銘柄'!AH109</x:f>
        <x:v>S100VXX9</x:v>
      </x:c>
    </x:row>
    <x:row r="336">
      <x:c r="A336" s="90" t="n">
        <x:f>'全銘柄'!A1578</x:f>
        <x:v>1577</x:v>
      </x:c>
      <x:c r="B336" s="90" t="str">
        <x:f>'全銘柄'!B1578</x:f>
        <x:v>4176</x:v>
      </x:c>
      <x:c r="C336" s="90" t="str">
        <x:f>'全銘柄'!D1578</x:f>
        <x:v>coconala Inc.</x:v>
      </x:c>
      <x:c r="D336" s="90" t="str">
        <x:f>'全銘柄'!F1578</x:f>
        <x:v>Information &amp; Communication</x:v>
      </x:c>
      <x:c r="E336" s="90" t="b">
        <x:f>'全銘柄'!X1578</x:f>
        <x:v>0</x:v>
      </x:c>
      <x:c r="F336" s="91" t="n">
        <x:f>'全銘柄'!P1578</x:f>
        <x:v>0.21491585124198154</x:v>
      </x:c>
      <x:c r="G336" s="91" t="n">
        <x:f>'全銘柄'!L1578</x:f>
        <x:v>0.39690455561461113</x:v>
      </x:c>
      <x:c r="H336" s="91" t="n">
        <x:f>'全銘柄'!M1578</x:f>
        <x:v>0.1871986256692031</x:v>
      </x:c>
      <x:c r="I336" s="91" t="n">
        <x:f>'全銘柄'!N1578</x:f>
        <x:v>0.16161486227520205</x:v>
      </x:c>
      <x:c r="J336" s="91" t="n">
        <x:f>'全銘柄'!O1578</x:f>
        <x:v>0.13092164143002272</x:v>
      </x:c>
      <x:c r="K336" s="97" t="n">
        <x:f>'全銘柄'!K1578</x:f>
        <x:v>5984.584</x:v>
      </x:c>
      <x:c r="L336" s="90" t="str">
        <x:f>'全銘柄'!AH1578</x:f>
        <x:v>S100X5W6</x:v>
      </x:c>
    </x:row>
    <x:row r="337">
      <x:c r="A337" s="90" t="n">
        <x:f>'全銘柄'!A110</x:f>
        <x:v>109</x:v>
      </x:c>
      <x:c r="B337" s="90" t="str">
        <x:f>'全銘柄'!B110</x:f>
        <x:v>6184</x:v>
      </x:c>
      <x:c r="C337" s="90" t="str">
        <x:f>'全銘柄'!D110</x:f>
        <x:v>Kamakura Shinsho,Ltd.</x:v>
      </x:c>
      <x:c r="D337" s="90" t="str">
        <x:f>'全銘柄'!F110</x:f>
        <x:v>Services</x:v>
      </x:c>
      <x:c r="E337" s="90" t="b">
        <x:f>'全銘柄'!X110</x:f>
        <x:v>0</x:v>
      </x:c>
      <x:c r="F337" s="91" t="n">
        <x:f>'全銘柄'!P110</x:f>
        <x:v>0.21490683552262535</x:v>
      </x:c>
      <x:c r="G337" s="91" t="n">
        <x:f>'全銘柄'!L110</x:f>
        <x:v>0.30790909582741244</x:v>
      </x:c>
      <x:c r="H337" s="91" t="n">
        <x:f>'全銘柄'!M110</x:f>
        <x:v>0.17097534451771113</x:v>
      </x:c>
      <x:c r="I337" s="91" t="n">
        <x:f>'全銘柄'!N110</x:f>
        <x:v>0.2050341271883689</x:v>
      </x:c>
      <x:c r="J337" s="91" t="n">
        <x:f>'全銘柄'!O110</x:f>
        <x:v>0.18044904403034456</x:v>
      </x:c>
      <x:c r="K337" s="97" t="n">
        <x:f>'全銘柄'!K110</x:f>
        <x:v>8335.519</x:v>
      </x:c>
      <x:c r="L337" s="90" t="str">
        <x:f>'全銘柄'!AH110</x:f>
        <x:v>S100Y0J1</x:v>
      </x:c>
    </x:row>
    <x:row r="338">
      <x:c r="A338" s="90" t="n">
        <x:f>'全銘柄'!A111</x:f>
        <x:v>110</x:v>
      </x:c>
      <x:c r="B338" s="90" t="str">
        <x:f>'全銘柄'!B111</x:f>
        <x:v>9225</x:v>
      </x:c>
      <x:c r="C338" s="90" t="str">
        <x:f>'全銘柄'!D111</x:f>
        <x:v>Bridge Consulting Group Inc.</x:v>
      </x:c>
      <x:c r="D338" s="90" t="str">
        <x:f>'全銘柄'!F111</x:f>
        <x:v>Services</x:v>
      </x:c>
      <x:c r="E338" s="90" t="b">
        <x:f>'全銘柄'!X111</x:f>
        <x:v>0</x:v>
      </x:c>
      <x:c r="F338" s="91" t="n">
        <x:f>'全銘柄'!P111</x:f>
        <x:v>0.21468535566069935</x:v>
      </x:c>
      <x:c r="G338" s="91" t="n">
        <x:f>'全銘柄'!L111</x:f>
        <x:v>0.30955713358137427</x:v>
      </x:c>
      <x:c r="H338" s="91" t="n">
        <x:f>'全銘柄'!M111</x:f>
        <x:v>0.30224755710579987</x:v>
      </x:c>
      <x:c r="I338" s="91" t="n">
        <x:f>'全銘柄'!N111</x:f>
        <x:v>0.21430354264634532</x:v>
      </x:c>
      <x:c r="J338" s="91" t="n">
        <x:f>'全銘柄'!O111</x:f>
        <x:v>0.051259463645467074</x:v>
      </x:c>
      <x:c r="K338" s="97" t="n">
        <x:f>'全銘柄'!K111</x:f>
        <x:v>2112.262</x:v>
      </x:c>
      <x:c r="L338" s="90" t="str">
        <x:f>'全銘柄'!AH111</x:f>
        <x:v>S100XC8K</x:v>
      </x:c>
    </x:row>
    <x:row r="339">
      <x:c r="A339" s="90" t="n">
        <x:f>'全銘柄'!A431</x:f>
        <x:v>430</x:v>
      </x:c>
      <x:c r="B339" s="90" t="str">
        <x:f>'全銘柄'!B431</x:f>
        <x:v>3538</x:v>
      </x:c>
      <x:c r="C339" s="90" t="str">
        <x:f>'全銘柄'!D431</x:f>
        <x:v>WILLPLUS Holdings Corporation</x:v>
      </x:c>
      <x:c r="D339" s="90" t="str">
        <x:f>'全銘柄'!F431</x:f>
        <x:v>Retail Trade</x:v>
      </x:c>
      <x:c r="E339" s="90" t="b">
        <x:f>'全銘柄'!X431</x:f>
        <x:v>0</x:v>
      </x:c>
      <x:c r="F339" s="91" t="n">
        <x:f>'全銘柄'!P431</x:f>
        <x:v>0.21415472160961624</x:v>
      </x:c>
      <x:c r="G339" s="91" t="n">
        <x:f>'全銘柄'!L431</x:f>
        <x:v>-0.02648905001959101</x:v>
      </x:c>
      <x:c r="H339" s="91" t="n">
        <x:f>'全銘柄'!M431</x:f>
        <x:v>0.11133362074989717</x:v>
      </x:c>
      <x:c r="I339" s="91" t="n">
        <x:f>'全銘柄'!N431</x:f>
        <x:v>0.08227050815838122</x:v>
      </x:c>
      <x:c r="J339" s="91" t="n">
        <x:f>'全銘柄'!O431</x:f>
        <x:v>0.8559873607118671</x:v>
      </x:c>
      <x:c r="K339" s="97" t="n">
        <x:f>'全銘柄'!K431</x:f>
        <x:v>88614.291</x:v>
      </x:c>
      <x:c r="L339" s="90" t="str">
        <x:f>'全銘柄'!AH431</x:f>
        <x:v>S100WQBH</x:v>
      </x:c>
    </x:row>
    <x:row r="340">
      <x:c r="A340" s="90" t="n">
        <x:f>'全銘柄'!A1512</x:f>
        <x:v>1511</x:v>
      </x:c>
      <x:c r="B340" s="90" t="str">
        <x:f>'全銘柄'!B1512</x:f>
        <x:v>3858</x:v>
      </x:c>
      <x:c r="C340" s="90" t="str">
        <x:f>'全銘柄'!D1512</x:f>
        <x:v>Ubiquitous AI Corporation</x:v>
      </x:c>
      <x:c r="D340" s="90" t="str">
        <x:f>'全銘柄'!F1512</x:f>
        <x:v>Information &amp; Communication</x:v>
      </x:c>
      <x:c r="E340" s="90" t="b">
        <x:f>'全銘柄'!X1512</x:f>
        <x:v>0</x:v>
      </x:c>
      <x:c r="F340" s="91" t="n">
        <x:f>'全銘柄'!P1512</x:f>
        <x:v>0.21405755593160114</x:v>
      </x:c>
      <x:c r="G340" s="91" t="n">
        <x:f>'全銘柄'!L1512</x:f>
        <x:v>0.08034883336404053</x:v>
      </x:c>
      <x:c r="H340" s="91" t="n">
        <x:f>'全銘柄'!M1512</x:f>
        <x:v>-0.05824460138035581</x:v>
      </x:c>
      <x:c r="I340" s="91" t="n">
        <x:f>'全銘柄'!N1512</x:f>
        <x:v>0.794882391058501</x:v>
      </x:c>
      <x:c r="J340" s="91" t="n">
        <x:f>'全銘柄'!O1512</x:f>
        <x:v>0.18964937903115242</x:v>
      </x:c>
      <x:c r="K340" s="97" t="n">
        <x:f>'全銘柄'!K1512</x:f>
        <x:v>4138.789</x:v>
      </x:c>
      <x:c r="L340" s="90" t="str">
        <x:f>'全銘柄'!AH1512</x:f>
        <x:v>S100W9D6</x:v>
      </x:c>
    </x:row>
    <x:row r="341">
      <x:c r="A341" s="90" t="n">
        <x:f>'全銘柄'!A112</x:f>
        <x:v>111</x:v>
      </x:c>
      <x:c r="B341" s="90" t="str">
        <x:f>'全銘柄'!B112</x:f>
        <x:v>5243</x:v>
      </x:c>
      <x:c r="C341" s="90" t="str">
        <x:f>'全銘柄'!D112</x:f>
        <x:v>note inc.</x:v>
      </x:c>
      <x:c r="D341" s="90" t="str">
        <x:f>'全銘柄'!F112</x:f>
        <x:v>Information &amp; Communication</x:v>
      </x:c>
      <x:c r="E341" s="90" t="b">
        <x:f>'全銘柄'!X112</x:f>
        <x:v>0</x:v>
      </x:c>
      <x:c r="F341" s="91" t="n">
        <x:f>'全銘柄'!P112</x:f>
        <x:v>0.213044042993771</x:v>
      </x:c>
      <x:c r="G341" s="91" t="n">
        <x:f>'全銘柄'!L112</x:f>
        <x:v>0.22977959811034077</x:v>
      </x:c>
      <x:c r="H341" s="91" t="n">
        <x:f>'全銘柄'!M112</x:f>
        <x:v>0.19854101354803944</x:v>
      </x:c>
      <x:c r="I341" s="91" t="n">
        <x:f>'全銘柄'!N112</x:f>
        <x:v>0.18651699149300094</x:v>
      </x:c>
      <x:c r="J341" s="91" t="n">
        <x:f>'全銘柄'!O112</x:f>
        <x:v>0.23808976099706647</x:v>
      </x:c>
      <x:c r="K341" s="97" t="n">
        <x:f>'全銘柄'!K112</x:f>
        <x:v>4079.637</x:v>
      </x:c>
      <x:c r="L341" s="90" t="str">
        <x:f>'全銘柄'!AH112</x:f>
        <x:v>S100XMWX</x:v>
      </x:c>
    </x:row>
    <x:row r="342">
      <x:c r="A342" s="90" t="n">
        <x:f>'全銘柄'!A432</x:f>
        <x:v>431</x:v>
      </x:c>
      <x:c r="B342" s="90" t="str">
        <x:f>'全銘柄'!B432</x:f>
        <x:v>7859</x:v>
      </x:c>
      <x:c r="C342" s="90" t="str">
        <x:f>'全銘柄'!D432</x:f>
        <x:v>ALMEDIO INC.</x:v>
      </x:c>
      <x:c r="D342" s="90" t="str">
        <x:f>'全銘柄'!F432</x:f>
        <x:v>Other Products</x:v>
      </x:c>
      <x:c r="E342" s="90" t="b">
        <x:f>'全銘柄'!X432</x:f>
        <x:v>0</x:v>
      </x:c>
      <x:c r="F342" s="91" t="n">
        <x:f>'全銘柄'!P432</x:f>
        <x:v>0.21276888905674074</x:v>
      </x:c>
      <x:c r="G342" s="91" t="n">
        <x:f>'全銘柄'!L432</x:f>
        <x:v>0.2181174977987761</x:v>
      </x:c>
      <x:c r="H342" s="91" t="n">
        <x:f>'全銘柄'!M432</x:f>
        <x:v>0.5125888724892746</x:v>
      </x:c>
      <x:c r="I342" s="91" t="n">
        <x:f>'全銘柄'!N432</x:f>
        <x:v>1.3392499936748892</x:v>
      </x:c>
      <x:c r="J342" s="91" t="n">
        <x:f>'全銘柄'!O432</x:f>
        <x:v>-0.49809043711291434</x:v>
      </x:c>
      <x:c r="K342" s="97" t="n">
        <x:f>'全銘柄'!K432</x:f>
        <x:v>5800.748</x:v>
      </x:c>
      <x:c r="L342" s="90" t="str">
        <x:f>'全銘柄'!AH432</x:f>
        <x:v>S100W2YT</x:v>
      </x:c>
    </x:row>
    <x:row r="343">
      <x:c r="A343" s="90" t="n">
        <x:f>'全銘柄'!A433</x:f>
        <x:v>432</x:v>
      </x:c>
      <x:c r="B343" s="90" t="str">
        <x:f>'全銘柄'!B433</x:f>
        <x:v>9416</x:v>
      </x:c>
      <x:c r="C343" s="90" t="str">
        <x:f>'全銘柄'!D433</x:f>
        <x:v>VISION INC.</x:v>
      </x:c>
      <x:c r="D343" s="90" t="str">
        <x:f>'全銘柄'!F433</x:f>
        <x:v>Information &amp; Communication</x:v>
      </x:c>
      <x:c r="E343" s="90" t="b">
        <x:f>'全銘柄'!X433</x:f>
        <x:v>0</x:v>
      </x:c>
      <x:c r="F343" s="91" t="n">
        <x:f>'全銘柄'!P433</x:f>
        <x:v>0.21164636309969898</x:v>
      </x:c>
      <x:c r="G343" s="91" t="n">
        <x:f>'全銘柄'!L433</x:f>
        <x:v>0.4080965979639506</x:v>
      </x:c>
      <x:c r="H343" s="91" t="n">
        <x:f>'全銘柄'!M433</x:f>
        <x:v>0.2479649126813075</x:v>
      </x:c>
      <x:c r="I343" s="91" t="n">
        <x:f>'全銘柄'!N433</x:f>
        <x:v>0.11699033843565809</x:v>
      </x:c>
      <x:c r="J343" s="91" t="n">
        <x:f>'全銘柄'!O433</x:f>
        <x:v>0.09804285756142872</x:v>
      </x:c>
      <x:c r="K343" s="97" t="n">
        <x:f>'全銘柄'!K433</x:f>
        <x:v>39012.357</x:v>
      </x:c>
      <x:c r="L343" s="90" t="str">
        <x:f>'全銘柄'!AH433</x:f>
        <x:v>S100XV85</x:v>
      </x:c>
    </x:row>
    <x:row r="344">
      <x:c r="A344" s="90" t="n">
        <x:f>'全銘柄'!A1579</x:f>
        <x:v>1578</x:v>
      </x:c>
      <x:c r="B344" s="90" t="str">
        <x:f>'全銘柄'!B1579</x:f>
        <x:v>5702</x:v>
      </x:c>
      <x:c r="C344" s="90" t="str">
        <x:f>'全銘柄'!D1579</x:f>
        <x:v>DAIKI ALUMINIUM INDUSTRY CO.,LTD.</x:v>
      </x:c>
      <x:c r="D344" s="90" t="str">
        <x:f>'全銘柄'!F1579</x:f>
        <x:v>Nonferrous Metals</x:v>
      </x:c>
      <x:c r="E344" s="90" t="b">
        <x:f>'全銘柄'!X1579</x:f>
        <x:v>0</x:v>
      </x:c>
      <x:c r="F344" s="91" t="n">
        <x:f>'全銘柄'!P1579</x:f>
        <x:v>0.2114373728607739</x:v>
      </x:c>
      <x:c r="G344" s="91" t="n">
        <x:f>'全銘柄'!L1579</x:f>
        <x:v>0.6958776958776958</x:v>
      </x:c>
      <x:c r="H344" s="91" t="n">
        <x:f>'全銘柄'!M1579</x:f>
        <x:v>0.15664503338190938</x:v>
      </x:c>
      <x:c r="I344" s="91" t="n">
        <x:f>'全銘柄'!N1579</x:f>
        <x:v>-0.03795145641735609</x:v>
      </x:c>
      <x:c r="J344" s="91" t="n">
        <x:f>'全銘柄'!O1579</x:f>
        <x:v>0.14133269374997615</x:v>
      </x:c>
      <x:c r="K344" s="97" t="n">
        <x:f>'全銘柄'!K1579</x:f>
        <x:v>299795</x:v>
      </x:c>
      <x:c r="L344" s="90" t="str">
        <x:f>'全銘柄'!AH1579</x:f>
        <x:v>S100W0CS</x:v>
      </x:c>
    </x:row>
    <x:row r="345">
      <x:c r="A345" s="90" t="n">
        <x:f>'全銘柄'!A113</x:f>
        <x:v>112</x:v>
      </x:c>
      <x:c r="B345" s="90" t="str">
        <x:f>'全銘柄'!B113</x:f>
        <x:v>7064</x:v>
      </x:c>
      <x:c r="C345" s="90" t="str">
        <x:f>'全銘柄'!D113</x:f>
        <x:v>Howtelevision,Inc.</x:v>
      </x:c>
      <x:c r="D345" s="90" t="str">
        <x:f>'全銘柄'!F113</x:f>
        <x:v>Services</x:v>
      </x:c>
      <x:c r="E345" s="90" t="b">
        <x:f>'全銘柄'!X113</x:f>
        <x:v>0</x:v>
      </x:c>
      <x:c r="F345" s="91" t="n">
        <x:f>'全銘柄'!P113</x:f>
        <x:v>0.21108011783971192</x:v>
      </x:c>
      <x:c r="G345" s="91" t="n">
        <x:f>'全銘柄'!L113</x:f>
        <x:v>0.3485241197063096</x:v>
      </x:c>
      <x:c r="H345" s="91" t="n">
        <x:f>'全銘柄'!M113</x:f>
        <x:v>0.19368024873603673</x:v>
      </x:c>
      <x:c r="I345" s="91" t="n">
        <x:f>'全銘柄'!N113</x:f>
        <x:v>0.016697230573461397</x:v>
      </x:c>
      <x:c r="J345" s="91" t="n">
        <x:f>'全銘柄'!O113</x:f>
        <x:v>0.31447742122886657</x:v>
      </x:c>
      <x:c r="K345" s="97" t="n">
        <x:f>'全銘柄'!K113</x:f>
        <x:v>2461.752</x:v>
      </x:c>
      <x:c r="L345" s="90" t="str">
        <x:f>'全銘柄'!AH113</x:f>
        <x:v>S100XVTU</x:v>
      </x:c>
    </x:row>
    <x:row r="346">
      <x:c r="A346" s="90" t="n">
        <x:f>'全銘柄'!A434</x:f>
        <x:v>433</x:v>
      </x:c>
      <x:c r="B346" s="90" t="str">
        <x:f>'全銘柄'!B434</x:f>
        <x:v>6146</x:v>
      </x:c>
      <x:c r="C346" s="90" t="str">
        <x:f>'全銘柄'!D434</x:f>
        <x:v>DISCO CORPORATION</x:v>
      </x:c>
      <x:c r="D346" s="90" t="str">
        <x:f>'全銘柄'!F434</x:f>
        <x:v>Machinery</x:v>
      </x:c>
      <x:c r="E346" s="90" t="b">
        <x:f>'全銘柄'!X434</x:f>
        <x:v>0</x:v>
      </x:c>
      <x:c r="F346" s="91" t="n">
        <x:f>'全銘柄'!P434</x:f>
        <x:v>0.2110349522799011</x:v>
      </x:c>
      <x:c r="G346" s="91" t="n">
        <x:f>'全銘柄'!L434</x:f>
        <x:v>0.3878659280202563</x:v>
      </x:c>
      <x:c r="H346" s="91" t="n">
        <x:f>'全銘柄'!M434</x:f>
        <x:v>0.1196070627824779</x:v>
      </x:c>
      <x:c r="I346" s="91" t="n">
        <x:f>'全銘柄'!N434</x:f>
        <x:v>0.08242208809192819</x:v>
      </x:c>
      <x:c r="J346" s="91" t="n">
        <x:f>'全銘柄'!O434</x:f>
        <x:v>0.27884208951923894</x:v>
      </x:c>
      <x:c r="K346" s="97" t="n">
        <x:f>'全銘柄'!K434</x:f>
        <x:v>393313</x:v>
      </x:c>
      <x:c r="L346" s="90" t="str">
        <x:f>'全銘柄'!AH434</x:f>
        <x:v>S100W0JY</x:v>
      </x:c>
    </x:row>
    <x:row r="347">
      <x:c r="A347" s="90" t="n">
        <x:f>'全銘柄'!A1580</x:f>
        <x:v>1579</x:v>
      </x:c>
      <x:c r="B347" s="90" t="str">
        <x:f>'全銘柄'!B1580</x:f>
        <x:v>2395</x:v>
      </x:c>
      <x:c r="C347" s="90" t="str">
        <x:f>'全銘柄'!D1580</x:f>
        <x:v>SHIN NIPPON BIOMEDICAL LABORATORIES,LTD.</x:v>
      </x:c>
      <x:c r="D347" s="90" t="str">
        <x:f>'全銘柄'!F1580</x:f>
        <x:v>Services</x:v>
      </x:c>
      <x:c r="E347" s="90" t="b">
        <x:f>'全銘柄'!X1580</x:f>
        <x:v>0</x:v>
      </x:c>
      <x:c r="F347" s="91" t="n">
        <x:f>'全銘柄'!P1580</x:f>
        <x:v>0.21021479181343228</x:v>
      </x:c>
      <x:c r="G347" s="91" t="n">
        <x:f>'全銘柄'!L1580</x:f>
        <x:v>0.17457566727560114</x:v>
      </x:c>
      <x:c r="H347" s="91" t="n">
        <x:f>'全銘柄'!M1580</x:f>
        <x:v>0.4136929006097534</x:v>
      </x:c>
      <x:c r="I347" s="91" t="n">
        <x:f>'全銘柄'!N1580</x:f>
        <x:v>0.05418557474794761</x:v>
      </x:c>
      <x:c r="J347" s="91" t="n">
        <x:f>'全銘柄'!O1580</x:f>
        <x:v>0.2254530619269195</x:v>
      </x:c>
      <x:c r="K347" s="97" t="n">
        <x:f>'全銘柄'!K1580</x:f>
        <x:v>32413.807</x:v>
      </x:c>
      <x:c r="L347" s="90" t="str">
        <x:f>'全銘柄'!AH1580</x:f>
        <x:v>S100W81X</x:v>
      </x:c>
    </x:row>
    <x:row r="348">
      <x:c r="A348" s="90" t="n">
        <x:f>'全銘柄'!A315</x:f>
        <x:v>314</x:v>
      </x:c>
      <x:c r="B348" s="90" t="str">
        <x:f>'全銘柄'!B315</x:f>
        <x:v>6061</x:v>
      </x:c>
      <x:c r="C348" s="90" t="str">
        <x:f>'全銘柄'!D315</x:f>
        <x:v>UNIVERSAL ENGEISHA CO.,LTD</x:v>
      </x:c>
      <x:c r="D348" s="90" t="str">
        <x:f>'全銘柄'!F315</x:f>
        <x:v>Services</x:v>
      </x:c>
      <x:c r="E348" s="90" t="b">
        <x:f>'全銘柄'!X315</x:f>
        <x:v>0</x:v>
      </x:c>
      <x:c r="F348" s="91" t="n">
        <x:f>'全銘柄'!P315</x:f>
        <x:v>0.20992388256459615</x:v>
      </x:c>
      <x:c r="G348" s="91" t="n">
        <x:f>'全銘柄'!L315</x:f>
        <x:v>0.2122273750599981</x:v>
      </x:c>
      <x:c r="H348" s="91" t="n">
        <x:f>'全銘柄'!M315</x:f>
        <x:v>0.19107251910107936</x:v>
      </x:c>
      <x:c r="I348" s="91" t="n">
        <x:f>'全銘柄'!N315</x:f>
        <x:v>0.22023468828521486</x:v>
      </x:c>
      <x:c r="J348" s="91" t="n">
        <x:f>'全銘柄'!O315</x:f>
        <x:v>0.21637234802859395</x:v>
      </x:c>
      <x:c r="K348" s="97" t="n">
        <x:f>'全銘柄'!K315</x:f>
        <x:v>20506.954</x:v>
      </x:c>
      <x:c r="L348" s="90" t="str">
        <x:f>'全銘柄'!AH315</x:f>
        <x:v>S100WRP5</x:v>
      </x:c>
    </x:row>
    <x:row r="349">
      <x:c r="A349" s="90" t="n">
        <x:f>'全銘柄'!A435</x:f>
        <x:v>434</x:v>
      </x:c>
      <x:c r="B349" s="90" t="str">
        <x:f>'全銘柄'!B435</x:f>
        <x:v>3926</x:v>
      </x:c>
      <x:c r="C349" s="90" t="str">
        <x:f>'全銘柄'!D435</x:f>
        <x:v>Open Door Inc.</x:v>
      </x:c>
      <x:c r="D349" s="90" t="str">
        <x:f>'全銘柄'!F435</x:f>
        <x:v>Information &amp; Communication</x:v>
      </x:c>
      <x:c r="E349" s="90" t="b">
        <x:f>'全銘柄'!X435</x:f>
        <x:v>0</x:v>
      </x:c>
      <x:c r="F349" s="91" t="n">
        <x:f>'全銘柄'!P435</x:f>
        <x:v>0.20987429602904095</x:v>
      </x:c>
      <x:c r="G349" s="91" t="n">
        <x:f>'全銘柄'!L435</x:f>
        <x:v>0.07045996580703151</x:v>
      </x:c>
      <x:c r="H349" s="91" t="n">
        <x:f>'全銘柄'!M435</x:f>
        <x:v>0.7106840299249046</x:v>
      </x:c>
      <x:c r="I349" s="91" t="n">
        <x:f>'全銘柄'!N435</x:f>
        <x:v>0.24595600880971968</x:v>
      </x:c>
      <x:c r="J349" s="91" t="n">
        <x:f>'全銘柄'!O435</x:f>
        <x:v>-0.06088654901251811</x:v>
      </x:c>
      <x:c r="K349" s="97" t="n">
        <x:f>'全銘柄'!K435</x:f>
        <x:v>2405.078</x:v>
      </x:c>
      <x:c r="L349" s="90" t="str">
        <x:f>'全銘柄'!AH435</x:f>
        <x:v>S100W40X</x:v>
      </x:c>
    </x:row>
    <x:row r="350">
      <x:c r="A350" s="90" t="n">
        <x:f>'全銘柄'!A436</x:f>
        <x:v>435</x:v>
      </x:c>
      <x:c r="B350" s="90" t="str">
        <x:f>'全銘柄'!B436</x:f>
        <x:v>7314</x:v>
      </x:c>
      <x:c r="C350" s="90" t="str">
        <x:f>'全銘柄'!D436</x:f>
        <x:v>ODAWARA AUTO-MACHINE MFG.CO.,LTD.</x:v>
      </x:c>
      <x:c r="D350" s="90" t="str">
        <x:f>'全銘柄'!F436</x:f>
        <x:v>Transportation Equipment</x:v>
      </x:c>
      <x:c r="E350" s="90" t="b">
        <x:f>'全銘柄'!X436</x:f>
        <x:v>0</x:v>
      </x:c>
      <x:c r="F350" s="91" t="n">
        <x:f>'全銘柄'!P436</x:f>
        <x:v>0.20964588396699368</x:v>
      </x:c>
      <x:c r="G350" s="91" t="n">
        <x:f>'全銘柄'!L436</x:f>
        <x:v>0.30800213076882077</x:v>
      </x:c>
      <x:c r="H350" s="91" t="n">
        <x:f>'全銘柄'!M436</x:f>
        <x:v>-0.1614964591735618</x:v>
      </x:c>
      <x:c r="I350" s="91" t="n">
        <x:f>'全銘柄'!N436</x:f>
        <x:v>0.5545318405803297</x:v>
      </x:c>
      <x:c r="J350" s="91" t="n">
        <x:f>'全銘柄'!O436</x:f>
        <x:v>0.25579871355555506</x:v>
      </x:c>
      <x:c r="K350" s="97" t="n">
        <x:f>'全銘柄'!K436</x:f>
        <x:v>7672.954</x:v>
      </x:c>
      <x:c r="L350" s="90" t="str">
        <x:f>'全銘柄'!AH436</x:f>
        <x:v>S100XT5I</x:v>
      </x:c>
    </x:row>
    <x:row r="351">
      <x:c r="A351" s="90" t="n">
        <x:f>'全銘柄'!A437</x:f>
        <x:v>436</x:v>
      </x:c>
      <x:c r="B351" s="90" t="str">
        <x:f>'全銘柄'!B437</x:f>
        <x:v>7128</x:v>
      </x:c>
      <x:c r="C351" s="90" t="str">
        <x:f>'全銘柄'!D437</x:f>
        <x:v>UNISOL Holdings Corporation</x:v>
      </x:c>
      <x:c r="D351" s="90" t="str">
        <x:f>'全銘柄'!F437</x:f>
        <x:v>Wholesale Trade</x:v>
      </x:c>
      <x:c r="E351" s="90" t="b">
        <x:f>'全銘柄'!X437</x:f>
        <x:v>0</x:v>
      </x:c>
      <x:c r="F351" s="91" t="n">
        <x:f>'全銘柄'!P437</x:f>
        <x:v>0.20959044770220747</x:v>
      </x:c>
      <x:c r="G351" s="91" t="n">
        <x:f>'全銘柄'!L437</x:f>
        <x:v>1.1861842459484198</x:v>
      </x:c>
      <x:c r="H351" s="91" t="n">
        <x:f>'全銘柄'!M437</x:f>
        <x:v>0.0650428529208944</x:v>
      </x:c>
      <x:c r="I351" s="91" t="n">
        <x:f>'全銘柄'!N437</x:f>
        <x:v>-0.06511735460746904</x:v>
      </x:c>
      <x:c r="J351" s="91" t="n">
        <x:f>'全銘柄'!O437</x:f>
        <x:v>-0.016572262484849998</x:v>
      </x:c>
      <x:c r="K351" s="97" t="n">
        <x:f>'全銘柄'!K437</x:f>
        <x:v>159036</x:v>
      </x:c>
      <x:c r="L351" s="90" t="str">
        <x:f>'全銘柄'!AH437</x:f>
        <x:v>S100XU07</x:v>
      </x:c>
    </x:row>
    <x:row r="352">
      <x:c r="A352" s="90" t="n">
        <x:f>'全銘柄'!A438</x:f>
        <x:v>437</x:v>
      </x:c>
      <x:c r="B352" s="90" t="str">
        <x:f>'全銘柄'!B438</x:f>
        <x:v>9212</x:v>
      </x:c>
      <x:c r="C352" s="90" t="str">
        <x:f>'全銘柄'!D438</x:f>
        <x:v>Green Earth Institute Co.,Ltd.</x:v>
      </x:c>
      <x:c r="D352" s="90" t="str">
        <x:f>'全銘柄'!F438</x:f>
        <x:v>Services</x:v>
      </x:c>
      <x:c r="E352" s="90" t="b">
        <x:f>'全銘柄'!X438</x:f>
        <x:v>0</x:v>
      </x:c>
      <x:c r="F352" s="91" t="n">
        <x:f>'全銘柄'!P438</x:f>
        <x:v>0.20947544817924202</x:v>
      </x:c>
      <x:c r="G352" s="91" t="n">
        <x:f>'全銘柄'!L438</x:f>
        <x:v>0.16436279123446185</x:v>
      </x:c>
      <x:c r="H352" s="91" t="n">
        <x:f>'全銘柄'!M438</x:f>
        <x:v>0.5336326241837719</x:v>
      </x:c>
      <x:c r="I352" s="91" t="n">
        <x:f>'全銘柄'!N438</x:f>
        <x:v>0.11713329960709662</x:v>
      </x:c>
      <x:c r="J352" s="91" t="n">
        <x:f>'全銘柄'!O438</x:f>
        <x:v>0.07268837153629781</x:v>
      </x:c>
      <x:c r="K352" s="97" t="n">
        <x:f>'全銘柄'!K438</x:f>
        <x:v>1075.413</x:v>
      </x:c>
      <x:c r="L352" s="90" t="str">
        <x:f>'全銘柄'!AH438</x:f>
        <x:v>S100XC32</x:v>
      </x:c>
    </x:row>
    <x:row r="353">
      <x:c r="A353" s="90" t="n">
        <x:f>'全銘柄'!A1581</x:f>
        <x:v>1580</x:v>
      </x:c>
      <x:c r="B353" s="90" t="str">
        <x:f>'全銘柄'!B1581</x:f>
        <x:v>4450</x:v>
      </x:c>
      <x:c r="C353" s="90" t="str">
        <x:f>'全銘柄'!D1581</x:f>
        <x:v>Power Solutions,Ltd.</x:v>
      </x:c>
      <x:c r="D353" s="90" t="str">
        <x:f>'全銘柄'!F1581</x:f>
        <x:v>Information &amp; Communication</x:v>
      </x:c>
      <x:c r="E353" s="90" t="b">
        <x:f>'全銘柄'!X1581</x:f>
        <x:v>0</x:v>
      </x:c>
      <x:c r="F353" s="91" t="n">
        <x:f>'全銘柄'!P1581</x:f>
        <x:v>0.2081941757832373</x:v>
      </x:c>
      <x:c r="G353" s="91" t="n">
        <x:f>'全銘柄'!L1581</x:f>
        <x:v>0.39776404809469534</x:v>
      </x:c>
      <x:c r="H353" s="91" t="n">
        <x:f>'全銘柄'!M1581</x:f>
        <x:v>0.11637289192090572</x:v>
      </x:c>
      <x:c r="I353" s="91" t="n">
        <x:f>'全銘柄'!N1581</x:f>
        <x:v>0.13765952425105787</x:v>
      </x:c>
      <x:c r="J353" s="91" t="n">
        <x:f>'全銘柄'!O1581</x:f>
        <x:v>0.20030467135578012</x:v>
      </x:c>
      <x:c r="K353" s="97" t="n">
        <x:f>'全銘柄'!K1581</x:f>
        <x:v>8099.962</x:v>
      </x:c>
      <x:c r="L353" s="90" t="str">
        <x:f>'全銘柄'!AH1581</x:f>
        <x:v>S100XU6D</x:v>
      </x:c>
    </x:row>
    <x:row r="354">
      <x:c r="A354" s="90" t="n">
        <x:f>'全銘柄'!A1582</x:f>
        <x:v>1581</x:v>
      </x:c>
      <x:c r="B354" s="90" t="str">
        <x:f>'全銘柄'!B1582</x:f>
        <x:v>4712</x:v>
      </x:c>
      <x:c r="C354" s="90" t="str">
        <x:f>'全銘柄'!D1582</x:f>
        <x:v>KeyHolder,Inc.</x:v>
      </x:c>
      <x:c r="D354" s="90" t="str">
        <x:f>'全銘柄'!F1582</x:f>
        <x:v>Services</x:v>
      </x:c>
      <x:c r="E354" s="90" t="b">
        <x:f>'全銘柄'!X1582</x:f>
        <x:v>0</x:v>
      </x:c>
      <x:c r="F354" s="91" t="n">
        <x:f>'全銘柄'!P1582</x:f>
        <x:v>0.207026803655195</x:v>
      </x:c>
      <x:c r="G354" s="91" t="n">
        <x:f>'全銘柄'!L1582</x:f>
        <x:v>0.31432871559205067</x:v>
      </x:c>
      <x:c r="H354" s="91" t="n">
        <x:f>'全銘柄'!M1582</x:f>
        <x:v>0.2470998186703952</x:v>
      </x:c>
      <x:c r="I354" s="91" t="n">
        <x:f>'全銘柄'!N1582</x:f>
        <x:v>0.12997542691246466</x:v>
      </x:c>
      <x:c r="J354" s="91" t="n">
        <x:f>'全銘柄'!O1582</x:f>
        <x:v>0.1460232946975344</x:v>
      </x:c>
      <x:c r="K354" s="97" t="n">
        <x:f>'全銘柄'!K1582</x:f>
        <x:v>35630.349</x:v>
      </x:c>
      <x:c r="L354" s="90" t="str">
        <x:f>'全銘柄'!AH1582</x:f>
        <x:v>S100XSVU</x:v>
      </x:c>
    </x:row>
    <x:row r="355">
      <x:c r="A355" s="90" t="n">
        <x:f>'全銘柄'!A28</x:f>
        <x:v>27</x:v>
      </x:c>
      <x:c r="B355" s="90" t="str">
        <x:f>'全銘柄'!B28</x:f>
        <x:v>5033</x:v>
      </x:c>
      <x:c r="C355" s="90" t="str">
        <x:f>'全銘柄'!D28</x:f>
        <x:v>Nulab Inc.</x:v>
      </x:c>
      <x:c r="D355" s="90" t="str">
        <x:f>'全銘柄'!F28</x:f>
        <x:v>Information &amp; Communication</x:v>
      </x:c>
      <x:c r="E355" s="90" t="b">
        <x:f>'全銘柄'!X28</x:f>
        <x:v>0</x:v>
      </x:c>
      <x:c r="F355" s="91" t="n">
        <x:f>'全銘柄'!P28</x:f>
        <x:v>0.20683216401776883</x:v>
      </x:c>
      <x:c r="G355" s="91" t="n">
        <x:f>'全銘柄'!L28</x:f>
        <x:v>0.20097242976939111</x:v>
      </x:c>
      <x:c r="H355" s="91" t="n">
        <x:f>'全銘柄'!M28</x:f>
        <x:v>0.1623179330179052</x:v>
      </x:c>
      <x:c r="I355" s="91" t="n">
        <x:f>'全銘柄'!N28</x:f>
        <x:v>0.35350861342340867</x:v>
      </x:c>
      <x:c r="J355" s="91" t="n">
        <x:f>'全銘柄'!O28</x:f>
        <x:v>0.12271236378746342</x:v>
      </x:c>
      <x:c r="K355" s="97" t="n">
        <x:f>'全銘柄'!K28</x:f>
        <x:v>4112.318</x:v>
      </x:c>
      <x:c r="L355" s="90" t="str">
        <x:f>'全銘柄'!AH28</x:f>
        <x:v>S100W722</x:v>
      </x:c>
    </x:row>
    <x:row r="356">
      <x:c r="A356" s="90" t="n">
        <x:f>'全銘柄'!A1583</x:f>
        <x:v>1582</x:v>
      </x:c>
      <x:c r="B356" s="90" t="str">
        <x:f>'全銘柄'!B1583</x:f>
        <x:v>3905</x:v>
      </x:c>
      <x:c r="C356" s="90" t="str">
        <x:f>'全銘柄'!D1583</x:f>
        <x:v>Datasection Inc.</x:v>
      </x:c>
      <x:c r="D356" s="90" t="str">
        <x:f>'全銘柄'!F1583</x:f>
        <x:v>Information &amp; Communication</x:v>
      </x:c>
      <x:c r="E356" s="90" t="b">
        <x:f>'全銘柄'!X1583</x:f>
        <x:v>0</x:v>
      </x:c>
      <x:c r="F356" s="91" t="n">
        <x:f>'全銘柄'!P1583</x:f>
        <x:v>0.2063468545461764</x:v>
      </x:c>
      <x:c r="G356" s="91" t="n">
        <x:f>'全銘柄'!L1583</x:f>
        <x:v>0.21810409042329248</x:v>
      </x:c>
      <x:c r="H356" s="91" t="n">
        <x:f>'全銘柄'!M1583</x:f>
        <x:v>0.13692420678600414</x:v>
      </x:c>
      <x:c r="I356" s="91" t="n">
        <x:f>'全銘柄'!N1583</x:f>
        <x:v>0.15851400461164533</x:v>
      </x:c>
      <x:c r="J356" s="91" t="n">
        <x:f>'全銘柄'!O1583</x:f>
        <x:v>0.31999285868403327</x:v>
      </x:c>
      <x:c r="K356" s="97" t="n">
        <x:f>'全銘柄'!K1583</x:f>
        <x:v>2942.635</x:v>
      </x:c>
      <x:c r="L356" s="90" t="str">
        <x:f>'全銘柄'!AH1583</x:f>
        <x:v>S100W8TM</x:v>
      </x:c>
    </x:row>
    <x:row r="357">
      <x:c r="A357" s="90" t="n">
        <x:f>'全銘柄'!A439</x:f>
        <x:v>438</x:v>
      </x:c>
      <x:c r="B357" s="90" t="str">
        <x:f>'全銘柄'!B439</x:f>
        <x:v>8418</x:v>
      </x:c>
      <x:c r="C357" s="90" t="str">
        <x:f>'全銘柄'!D439</x:f>
        <x:v>Yamaguchi Financial Group,Inc.</x:v>
      </x:c>
      <x:c r="D357" s="90" t="str">
        <x:f>'全銘柄'!F439</x:f>
        <x:v>Banks</x:v>
      </x:c>
      <x:c r="E357" s="90" t="b">
        <x:f>'全銘柄'!X439</x:f>
        <x:v>0</x:v>
      </x:c>
      <x:c r="F357" s="91" t="n">
        <x:f>'全銘柄'!P439</x:f>
        <x:v>0.20618986336150336</x:v>
      </x:c>
      <x:c r="G357" s="91" t="n">
        <x:f>'全銘柄'!L439</x:f>
        <x:v>-0.020069258617975705</x:v>
      </x:c>
      <x:c r="H357" s="91" t="n">
        <x:f>'全銘柄'!M439</x:f>
        <x:v>0.004015741707493303</x:v>
      </x:c>
      <x:c r="I357" s="91" t="n">
        <x:f>'全銘柄'!N439</x:f>
        <x:v>0.09103271738260932</x:v>
      </x:c>
      <x:c r="J357" s="91" t="n">
        <x:f>'全銘柄'!O439</x:f>
        <x:v>0.971918762372608</x:v>
      </x:c>
      <x:c r="K357" s="97" t="n">
        <x:f>'全銘柄'!K439</x:f>
        <x:v>26895</x:v>
      </x:c>
      <x:c r="L357" s="90" t="str">
        <x:f>'全銘柄'!AH439</x:f>
        <x:v>S100W0ZZ</x:v>
      </x:c>
    </x:row>
    <x:row r="358">
      <x:c r="A358" s="90" t="n">
        <x:f>'全銘柄'!A114</x:f>
        <x:v>113</x:v>
      </x:c>
      <x:c r="B358" s="90" t="str">
        <x:f>'全銘柄'!B114</x:f>
        <x:v>4379</x:v>
      </x:c>
      <x:c r="C358" s="90" t="str">
        <x:f>'全銘柄'!D114</x:f>
        <x:v>Photosynth inc.</x:v>
      </x:c>
      <x:c r="D358" s="90" t="str">
        <x:f>'全銘柄'!F114</x:f>
        <x:v>Information &amp; Communication</x:v>
      </x:c>
      <x:c r="E358" s="90" t="b">
        <x:f>'全銘柄'!X114</x:f>
        <x:v>0</x:v>
      </x:c>
      <x:c r="F358" s="91" t="n">
        <x:f>'全銘柄'!P114</x:f>
        <x:v>0.20598855892265555</x:v>
      </x:c>
      <x:c r="G358" s="91" t="n">
        <x:f>'全銘柄'!L114</x:f>
        <x:v>0.246292255043858</x:v>
      </x:c>
      <x:c r="H358" s="91" t="n">
        <x:f>'全銘柄'!M114</x:f>
        <x:v>0.250325933473468</x:v>
      </x:c>
      <x:c r="I358" s="91" t="n">
        <x:f>'全銘柄'!N114</x:f>
        <x:v>0.18770438221127828</x:v>
      </x:c>
      <x:c r="J358" s="91" t="n">
        <x:f>'全銘柄'!O114</x:f>
        <x:v>0.1429342748289819</x:v>
      </x:c>
      <x:c r="K358" s="97" t="n">
        <x:f>'全銘柄'!K114</x:f>
        <x:v>3384.833</x:v>
      </x:c>
      <x:c r="L358" s="90" t="str">
        <x:f>'全銘柄'!AH114</x:f>
        <x:v>S100XV3D</x:v>
      </x:c>
    </x:row>
    <x:row r="359">
      <x:c r="A359" s="90" t="n">
        <x:f>'全銘柄'!A1513</x:f>
        <x:v>1512</x:v>
      </x:c>
      <x:c r="B359" s="90" t="str">
        <x:f>'全銘柄'!B1513</x:f>
        <x:v>2160</x:v>
      </x:c>
      <x:c r="C359" s="90" t="str">
        <x:f>'全銘柄'!D1513</x:f>
        <x:v>GNI Group Ltd.</x:v>
      </x:c>
      <x:c r="D359" s="90" t="str">
        <x:f>'全銘柄'!F1513</x:f>
        <x:v>Pharmaceutical</x:v>
      </x:c>
      <x:c r="E359" s="90" t="b">
        <x:f>'全銘柄'!X1513</x:f>
        <x:v>0</x:v>
      </x:c>
      <x:c r="F359" s="91" t="n">
        <x:f>'全銘柄'!P1513</x:f>
        <x:v>0.2059525560361446</x:v>
      </x:c>
      <x:c r="G359" s="91" t="n">
        <x:f>'全銘柄'!L1513</x:f>
        <x:v>0.37257683215130033</x:v>
      </x:c>
      <x:c r="H359" s="91" t="n">
        <x:f>'全銘柄'!M1513</x:f>
        <x:v>0.49328281088529113</x:v>
      </x:c>
      <x:c r="I359" s="91" t="n">
        <x:f>'全銘柄'!N1513</x:f>
        <x:v>-0.09223375624759711</x:v>
      </x:c>
      <x:c r="J359" s="91" t="n">
        <x:f>'全銘柄'!O1513</x:f>
        <x:v>0.13675829062724998</x:v>
      </x:c>
      <x:c r="K359" s="97" t="n">
        <x:f>'全銘柄'!K1513</x:f>
        <x:v>26840</x:v>
      </x:c>
      <x:c r="L359" s="90" t="str">
        <x:f>'全銘柄'!AH1513</x:f>
        <x:v>S100XV4B</x:v>
      </x:c>
    </x:row>
    <x:row r="360">
      <x:c r="A360" s="90" t="n">
        <x:f>'全銘柄'!A1584</x:f>
        <x:v>1583</x:v>
      </x:c>
      <x:c r="B360" s="90" t="str">
        <x:f>'全銘柄'!B1584</x:f>
        <x:v>3387</x:v>
      </x:c>
      <x:c r="C360" s="90" t="str">
        <x:f>'全銘柄'!D1584</x:f>
        <x:v>create restaurants holdings inc.</x:v>
      </x:c>
      <x:c r="D360" s="90" t="str">
        <x:f>'全銘柄'!F1584</x:f>
        <x:v>Retail Trade</x:v>
      </x:c>
      <x:c r="E360" s="90" t="b">
        <x:f>'全銘柄'!X1584</x:f>
        <x:v>0</x:v>
      </x:c>
      <x:c r="F360" s="91" t="n">
        <x:f>'全銘柄'!P1584</x:f>
        <x:v>0.20556969384705015</x:v>
      </x:c>
      <x:c r="G360" s="91" t="n">
        <x:f>'全銘柄'!L1584</x:f>
        <x:v>0.5096266789234463</x:v>
      </x:c>
      <x:c r="H360" s="91" t="n">
        <x:f>'全銘柄'!M1584</x:f>
        <x:v>0.23273849797023005</x:v>
      </x:c>
      <x:c r="I360" s="91" t="n">
        <x:f>'全銘柄'!N1584</x:f>
        <x:v>0.07268847892754482</x:v>
      </x:c>
      <x:c r="J360" s="91" t="n">
        <x:f>'全銘柄'!O1584</x:f>
        <x:v>0.05816928252555109</x:v>
      </x:c>
      <x:c r="K360" s="97" t="n">
        <x:f>'全銘柄'!K1584</x:f>
        <x:v>165449</x:v>
      </x:c>
      <x:c r="L360" s="90" t="str">
        <x:f>'全銘柄'!AH1584</x:f>
        <x:v>S100Y2PC</x:v>
      </x:c>
    </x:row>
    <x:row r="361">
      <x:c r="A361" s="90" t="n">
        <x:f>'全銘柄'!A1514</x:f>
        <x:v>1513</x:v>
      </x:c>
      <x:c r="B361" s="90" t="str">
        <x:f>'全銘柄'!B1514</x:f>
        <x:v>2378</x:v>
      </x:c>
      <x:c r="C361" s="90" t="str">
        <x:f>'全銘柄'!D1514</x:f>
        <x:v>RENAISSANCE,INCORPORATED</x:v>
      </x:c>
      <x:c r="D361" s="90" t="str">
        <x:f>'全銘柄'!F1514</x:f>
        <x:v>Services</x:v>
      </x:c>
      <x:c r="E361" s="90" t="b">
        <x:f>'全銘柄'!X1514</x:f>
        <x:v>0</x:v>
      </x:c>
      <x:c r="F361" s="91" t="n">
        <x:f>'全銘柄'!P1514</x:f>
        <x:v>0.20520675714280356</x:v>
      </x:c>
      <x:c r="G361" s="91" t="n">
        <x:f>'全銘柄'!L1514</x:f>
        <x:v>0.2287490662337719</x:v>
      </x:c>
      <x:c r="H361" s="91" t="n">
        <x:f>'全銘柄'!M1514</x:f>
        <x:v>0.0980764911108214</x:v>
      </x:c>
      <x:c r="I361" s="91" t="n">
        <x:f>'全銘柄'!N1514</x:f>
        <x:v>0.07032578083513563</x:v>
      </x:c>
      <x:c r="J361" s="91" t="n">
        <x:f>'全銘柄'!O1514</x:f>
        <x:v>0.46094696585241346</x:v>
      </x:c>
      <x:c r="K361" s="97" t="n">
        <x:f>'全銘柄'!K1514</x:f>
        <x:v>63737.043</x:v>
      </x:c>
      <x:c r="L361" s="90" t="str">
        <x:f>'全銘柄'!AH1514</x:f>
        <x:v>S100W5HX</x:v>
      </x:c>
    </x:row>
    <x:row r="362">
      <x:c r="A362" s="90" t="n">
        <x:f>'全銘柄'!A29</x:f>
        <x:v>28</x:v>
      </x:c>
      <x:c r="B362" s="90" t="str">
        <x:f>'全銘柄'!B29</x:f>
        <x:v>4256</x:v>
      </x:c>
      <x:c r="C362" s="90" t="str">
        <x:f>'全銘柄'!D29</x:f>
        <x:v>CYND Co.,Ltd.</x:v>
      </x:c>
      <x:c r="D362" s="90" t="str">
        <x:f>'全銘柄'!F29</x:f>
        <x:v>Information &amp; Communication</x:v>
      </x:c>
      <x:c r="E362" s="90" t="b">
        <x:f>'全銘柄'!X29</x:f>
        <x:v>0</x:v>
      </x:c>
      <x:c r="F362" s="91" t="n">
        <x:f>'全銘柄'!P29</x:f>
        <x:v>0.20504268949541848</x:v>
      </x:c>
      <x:c r="G362" s="91" t="n">
        <x:f>'全銘柄'!L29</x:f>
        <x:v>0.3625865906341368</x:v>
      </x:c>
      <x:c r="H362" s="91" t="n">
        <x:f>'全銘柄'!M29</x:f>
        <x:v>0.19654860553196385</x:v>
      </x:c>
      <x:c r="I362" s="91" t="n">
        <x:f>'全銘柄'!N29</x:f>
        <x:v>0.1452803157787308</x:v>
      </x:c>
      <x:c r="J362" s="91" t="n">
        <x:f>'全銘柄'!O29</x:f>
        <x:v>0.12928478632432827</x:v>
      </x:c>
      <x:c r="K362" s="97" t="n">
        <x:f>'全銘柄'!K29</x:f>
        <x:v>1685.479</x:v>
      </x:c>
      <x:c r="L362" s="90" t="str">
        <x:f>'全銘柄'!AH29</x:f>
        <x:v>S100W9RA</x:v>
      </x:c>
    </x:row>
    <x:row r="363">
      <x:c r="A363" s="90" t="n">
        <x:f>'全銘柄'!A1585</x:f>
        <x:v>1584</x:v>
      </x:c>
      <x:c r="B363" s="90" t="str">
        <x:f>'全銘柄'!B1585</x:f>
        <x:v>7091</x:v>
      </x:c>
      <x:c r="C363" s="90" t="str">
        <x:f>'全銘柄'!D1585</x:f>
        <x:v>Living Platform,Ltd.</x:v>
      </x:c>
      <x:c r="D363" s="90" t="str">
        <x:f>'全銘柄'!F1585</x:f>
        <x:v>Services</x:v>
      </x:c>
      <x:c r="E363" s="90" t="b">
        <x:f>'全銘柄'!X1585</x:f>
        <x:v>0</x:v>
      </x:c>
      <x:c r="F363" s="91" t="n">
        <x:f>'全銘柄'!P1585</x:f>
        <x:v>0.2042130606702135</x:v>
      </x:c>
      <x:c r="G363" s="91" t="n">
        <x:f>'全銘柄'!L1585</x:f>
        <x:v>0.2729638594322388</x:v>
      </x:c>
      <x:c r="H363" s="91" t="n">
        <x:f>'全銘柄'!M1585</x:f>
        <x:v>0.17797540847457372</x:v>
      </x:c>
      <x:c r="I363" s="91" t="n">
        <x:f>'全銘柄'!N1585</x:f>
        <x:v>0.21677077232916764</x:v>
      </x:c>
      <x:c r="J363" s="91" t="n">
        <x:f>'全銘柄'!O1585</x:f>
        <x:v>0.15253007116978545</x:v>
      </x:c>
      <x:c r="K363" s="97" t="n">
        <x:f>'全銘柄'!K1585</x:f>
        <x:v>19204.574</x:v>
      </x:c>
      <x:c r="L363" s="90" t="str">
        <x:f>'全銘柄'!AH1585</x:f>
        <x:v>S100W8O4</x:v>
      </x:c>
    </x:row>
    <x:row r="364">
      <x:c r="A364" s="90" t="n">
        <x:f>'全銘柄'!A440</x:f>
        <x:v>439</x:v>
      </x:c>
      <x:c r="B364" s="90" t="str">
        <x:f>'全銘柄'!B440</x:f>
        <x:v>9162</x:v>
      </x:c>
      <x:c r="C364" s="90" t="str">
        <x:f>'全銘柄'!D440</x:f>
        <x:v>Bleach,Inc.</x:v>
      </x:c>
      <x:c r="D364" s="90" t="str">
        <x:f>'全銘柄'!F440</x:f>
        <x:v>Services</x:v>
      </x:c>
      <x:c r="E364" s="90" t="b">
        <x:f>'全銘柄'!X440</x:f>
        <x:v>0</x:v>
      </x:c>
      <x:c r="F364" s="91" t="n">
        <x:f>'全銘柄'!P440</x:f>
        <x:v>0.20354324969217186</x:v>
      </x:c>
      <x:c r="G364" s="91" t="n">
        <x:f>'全銘柄'!L440</x:f>
        <x:v>0.7933184793983912</x:v>
      </x:c>
      <x:c r="H364" s="91" t="n">
        <x:f>'全銘柄'!M440</x:f>
        <x:v>0.12119785217020285</x:v>
      </x:c>
      <x:c r="I364" s="91" t="n">
        <x:f>'全銘柄'!N440</x:f>
        <x:v>-0.15694322237521408</x:v>
      </x:c>
      <x:c r="J364" s="91" t="n">
        <x:f>'全銘柄'!O440</x:f>
        <x:v>0.23779949319113647</x:v>
      </x:c>
      <x:c r="K364" s="97" t="n">
        <x:f>'全銘柄'!K440</x:f>
        <x:v>17090.029</x:v>
      </x:c>
      <x:c r="L364" s="90" t="str">
        <x:f>'全銘柄'!AH440</x:f>
        <x:v>S100WR5N</x:v>
      </x:c>
    </x:row>
    <x:row r="365">
      <x:c r="A365" s="90" t="n">
        <x:f>'全銘柄'!A441</x:f>
        <x:v>440</x:v>
      </x:c>
      <x:c r="B365" s="90" t="str">
        <x:f>'全銘柄'!B441</x:f>
        <x:v>3762</x:v>
      </x:c>
      <x:c r="C365" s="90" t="str">
        <x:f>'全銘柄'!D441</x:f>
        <x:v>TECHMATRIX CORPORATION</x:v>
      </x:c>
      <x:c r="D365" s="90" t="str">
        <x:f>'全銘柄'!F441</x:f>
        <x:v>Information &amp; Communication</x:v>
      </x:c>
      <x:c r="E365" s="90" t="b">
        <x:f>'全銘柄'!X441</x:f>
        <x:v>0</x:v>
      </x:c>
      <x:c r="F365" s="91" t="n">
        <x:f>'全銘柄'!P441</x:f>
        <x:v>0.2034879559741849</x:v>
      </x:c>
      <x:c r="G365" s="91" t="n">
        <x:f>'全銘柄'!L441</x:f>
        <x:v>0.18058140280038093</x:v>
      </x:c>
      <x:c r="H365" s="91" t="n">
        <x:f>'全銘柄'!M441</x:f>
        <x:v>0.2584513466057692</x:v>
      </x:c>
      <x:c r="I365" s="91" t="n">
        <x:f>'全銘柄'!N441</x:f>
        <x:v>0.16001318633115957</x:v>
      </x:c>
      <x:c r="J365" s="91" t="n">
        <x:f>'全銘柄'!O441</x:f>
        <x:v>0.21722734440710312</x:v>
      </x:c>
      <x:c r="K365" s="97" t="n">
        <x:f>'全銘柄'!K441</x:f>
        <x:v>64882.255</x:v>
      </x:c>
      <x:c r="L365" s="90" t="str">
        <x:f>'全銘柄'!AH441</x:f>
        <x:v>S100W658</x:v>
      </x:c>
    </x:row>
    <x:row r="366">
      <x:c r="A366" s="90" t="n">
        <x:f>'全銘柄'!A442</x:f>
        <x:v>441</x:v>
      </x:c>
      <x:c r="B366" s="90" t="str">
        <x:f>'全銘柄'!B442</x:f>
        <x:v>7326</x:v>
      </x:c>
      <x:c r="C366" s="90" t="str">
        <x:f>'全銘柄'!D442</x:f>
        <x:v>SBI Insurance Group Co.,Ltd.</x:v>
      </x:c>
      <x:c r="D366" s="90" t="str">
        <x:f>'全銘柄'!F442</x:f>
        <x:v>Insurance</x:v>
      </x:c>
      <x:c r="E366" s="90" t="b">
        <x:f>'全銘柄'!X442</x:f>
        <x:v>0</x:v>
      </x:c>
      <x:c r="F366" s="91" t="n">
        <x:f>'全銘柄'!P442</x:f>
        <x:v>0.2028723642821597</x:v>
      </x:c>
      <x:c r="G366" s="91" t="n">
        <x:f>'全銘柄'!L442</x:f>
        <x:v>-0.008992805755395739</x:v>
      </x:c>
      <x:c r="H366" s="91" t="n">
        <x:f>'全銘柄'!M442</x:f>
        <x:v>0.5009074410163339</x:v>
      </x:c>
      <x:c r="I366" s="91" t="n">
        <x:f>'全銘柄'!N442</x:f>
        <x:v>0.2466747279322854</x:v>
      </x:c>
      <x:c r="J366" s="91" t="n">
        <x:f>'全銘柄'!O442</x:f>
        <x:v>0.12900096993210486</x:v>
      </x:c>
      <x:c r="K366" s="97" t="n">
        <x:f>'全銘柄'!K442</x:f>
        <x:v>1164</x:v>
      </x:c>
      <x:c r="L366" s="90" t="str">
        <x:f>'全銘柄'!AH442</x:f>
        <x:v>S100VZ79</x:v>
      </x:c>
    </x:row>
    <x:row r="367">
      <x:c r="A367" s="90" t="n">
        <x:f>'全銘柄'!A443</x:f>
        <x:v>442</x:v>
      </x:c>
      <x:c r="B367" s="90" t="str">
        <x:f>'全銘柄'!B443</x:f>
        <x:v>3645</x:v>
      </x:c>
      <x:c r="C367" s="90" t="str">
        <x:f>'全銘柄'!D443</x:f>
        <x:v>Medical Net,Inc.</x:v>
      </x:c>
      <x:c r="D367" s="90" t="str">
        <x:f>'全銘柄'!F443</x:f>
        <x:v>Information &amp; Communication</x:v>
      </x:c>
      <x:c r="E367" s="90" t="b">
        <x:f>'全銘柄'!X443</x:f>
        <x:v>0</x:v>
      </x:c>
      <x:c r="F367" s="91" t="n">
        <x:f>'全銘柄'!P443</x:f>
        <x:v>0.2027209383374582</x:v>
      </x:c>
      <x:c r="G367" s="91" t="n">
        <x:f>'全銘柄'!L443</x:f>
        <x:v>0.28959664697607446</x:v>
      </x:c>
      <x:c r="H367" s="91" t="n">
        <x:f>'全銘柄'!M443</x:f>
        <x:v>0.20158258726855527</x:v>
      </x:c>
      <x:c r="I367" s="91" t="n">
        <x:f>'全銘柄'!N443</x:f>
        <x:v>0.1669052884724338</x:v>
      </x:c>
      <x:c r="J367" s="91" t="n">
        <x:f>'全銘柄'!O443</x:f>
        <x:v>0.15722113661665404</x:v>
      </x:c>
      <x:c r="K367" s="97" t="n">
        <x:f>'全銘柄'!K443</x:f>
        <x:v>6077.796</x:v>
      </x:c>
      <x:c r="L367" s="90" t="str">
        <x:f>'全銘柄'!AH443</x:f>
        <x:v>S100WLO9</x:v>
      </x:c>
    </x:row>
    <x:row r="368">
      <x:c r="A368" s="90" t="n">
        <x:f>'全銘柄'!A444</x:f>
        <x:v>443</x:v>
      </x:c>
      <x:c r="B368" s="90" t="str">
        <x:f>'全銘柄'!B444</x:f>
        <x:v>3661</x:v>
      </x:c>
      <x:c r="C368" s="90" t="str">
        <x:f>'全銘柄'!D444</x:f>
        <x:v>m-up holdings,Inc.</x:v>
      </x:c>
      <x:c r="D368" s="90" t="str">
        <x:f>'全銘柄'!F444</x:f>
        <x:v>Information &amp; Communication</x:v>
      </x:c>
      <x:c r="E368" s="90" t="b">
        <x:f>'全銘柄'!X444</x:f>
        <x:v>0</x:v>
      </x:c>
      <x:c r="F368" s="91" t="n">
        <x:f>'全銘柄'!P444</x:f>
        <x:v>0.20263106824909483</x:v>
      </x:c>
      <x:c r="G368" s="91" t="n">
        <x:f>'全銘柄'!L444</x:f>
        <x:v>0.10133874239350904</x:v>
      </x:c>
      <x:c r="H368" s="91" t="n">
        <x:f>'全銘柄'!M444</x:f>
        <x:v>0.17400913511124205</x:v>
      </x:c>
      <x:c r="I368" s="91" t="n">
        <x:f>'全銘柄'!N444</x:f>
        <x:v>0.16553714859437751</x:v>
      </x:c>
      <x:c r="J368" s="91" t="n">
        <x:f>'全銘柄'!O444</x:f>
        <x:v>0.388069344244643</x:v>
      </x:c>
      <x:c r="K368" s="97" t="n">
        <x:f>'全銘柄'!K444</x:f>
        <x:v>25782</x:v>
      </x:c>
      <x:c r="L368" s="90" t="str">
        <x:f>'全銘柄'!AH444</x:f>
        <x:v>S100W7JV</x:v>
      </x:c>
    </x:row>
    <x:row r="369">
      <x:c r="A369" s="90" t="n">
        <x:f>'全銘柄'!A445</x:f>
        <x:v>444</x:v>
      </x:c>
      <x:c r="B369" s="90" t="str">
        <x:f>'全銘柄'!B445</x:f>
        <x:v>4487</x:v>
      </x:c>
      <x:c r="C369" s="90" t="str">
        <x:f>'全銘柄'!D445</x:f>
        <x:v>Spacemarket,Inc.</x:v>
      </x:c>
      <x:c r="D369" s="90" t="str">
        <x:f>'全銘柄'!F445</x:f>
        <x:v>Information &amp; Communication</x:v>
      </x:c>
      <x:c r="E369" s="90" t="b">
        <x:f>'全銘柄'!X445</x:f>
        <x:v>0</x:v>
      </x:c>
      <x:c r="F369" s="91" t="n">
        <x:f>'全銘柄'!P445</x:f>
        <x:v>0.20243246061177178</x:v>
      </x:c>
      <x:c r="G369" s="91" t="n">
        <x:f>'全銘柄'!L445</x:f>
        <x:v>0.0036326097964858306</x:v>
      </x:c>
      <x:c r="H369" s="91" t="n">
        <x:f>'全銘柄'!M445</x:f>
        <x:v>0.26870082253118976</x:v>
      </x:c>
      <x:c r="I369" s="91" t="n">
        <x:f>'全銘柄'!N445</x:f>
        <x:v>0.25961219389154544</x:v>
      </x:c>
      <x:c r="J369" s="91" t="n">
        <x:f>'全銘柄'!O445</x:f>
        <x:v>0.30338262092209933</x:v>
      </x:c>
      <x:c r="K369" s="97" t="n">
        <x:f>'全銘柄'!K445</x:f>
        <x:v>2567.755</x:v>
      </x:c>
      <x:c r="L369" s="90" t="str">
        <x:f>'全銘柄'!AH445</x:f>
        <x:v>S100XUYI</x:v>
      </x:c>
    </x:row>
    <x:row r="370">
      <x:c r="A370" s="90" t="n">
        <x:f>'全銘柄'!A446</x:f>
        <x:v>445</x:v>
      </x:c>
      <x:c r="B370" s="90" t="str">
        <x:f>'全銘柄'!B446</x:f>
        <x:v>4771</x:v>
      </x:c>
      <x:c r="C370" s="90" t="str">
        <x:f>'全銘柄'!D446</x:f>
        <x:v>F&amp;M CO.,LTD.</x:v>
      </x:c>
      <x:c r="D370" s="90" t="str">
        <x:f>'全銘柄'!F446</x:f>
        <x:v>Services</x:v>
      </x:c>
      <x:c r="E370" s="90" t="b">
        <x:f>'全銘柄'!X446</x:f>
        <x:v>0</x:v>
      </x:c>
      <x:c r="F370" s="91" t="n">
        <x:f>'全銘柄'!P446</x:f>
        <x:v>0.20240277838040122</x:v>
      </x:c>
      <x:c r="G370" s="91" t="n">
        <x:f>'全銘柄'!L446</x:f>
        <x:v>0.3319592916892078</x:v>
      </x:c>
      <x:c r="H370" s="91" t="n">
        <x:f>'全銘柄'!M446</x:f>
        <x:v>0.16777914931353122</x:v>
      </x:c>
      <x:c r="I370" s="91" t="n">
        <x:f>'全銘柄'!N446</x:f>
        <x:v>0.1702468730134845</x:v>
      </x:c>
      <x:c r="J370" s="91" t="n">
        <x:f>'全銘柄'!O446</x:f>
        <x:v>0.1483406181323368</x:v>
      </x:c>
      <x:c r="K370" s="97" t="n">
        <x:f>'全銘柄'!K446</x:f>
        <x:v>17066.373</x:v>
      </x:c>
      <x:c r="L370" s="90" t="str">
        <x:f>'全銘柄'!AH446</x:f>
        <x:v>S100W5GD</x:v>
      </x:c>
    </x:row>
    <x:row r="371">
      <x:c r="A371" s="90" t="n">
        <x:f>'全銘柄'!A447</x:f>
        <x:v>446</x:v>
      </x:c>
      <x:c r="B371" s="90" t="str">
        <x:f>'全銘柄'!B447</x:f>
        <x:v>4477</x:v>
      </x:c>
      <x:c r="C371" s="90" t="str">
        <x:f>'全銘柄'!D447</x:f>
        <x:v>BASE,Inc.</x:v>
      </x:c>
      <x:c r="D371" s="90" t="str">
        <x:f>'全銘柄'!F447</x:f>
        <x:v>Information &amp; Communication</x:v>
      </x:c>
      <x:c r="E371" s="90" t="b">
        <x:f>'全銘柄'!X447</x:f>
        <x:v>0</x:v>
      </x:c>
      <x:c r="F371" s="91" t="n">
        <x:f>'全銘柄'!P447</x:f>
        <x:v>0.20197751188541568</x:v>
      </x:c>
      <x:c r="G371" s="91" t="n">
        <x:f>'全銘柄'!L447</x:f>
        <x:v>-0.019333400463196093</x:v>
      </x:c>
      <x:c r="H371" s="91" t="n">
        <x:f>'全銘柄'!M447</x:f>
        <x:v>0.19930177636307622</x:v>
      </x:c>
      <x:c r="I371" s="91" t="n">
        <x:f>'全銘柄'!N447</x:f>
        <x:v>0.3682363013698631</x:v>
      </x:c>
      <x:c r="J371" s="91" t="n">
        <x:f>'全銘柄'!O447</x:f>
        <x:v>0.2971028095863839</x:v>
      </x:c>
      <x:c r="K371" s="97" t="n">
        <x:f>'全銘柄'!K447</x:f>
        <x:v>20729</x:v>
      </x:c>
      <x:c r="L371" s="90" t="str">
        <x:f>'全銘柄'!AH447</x:f>
        <x:v>S100XSMS</x:v>
      </x:c>
    </x:row>
    <x:row r="372">
      <x:c r="A372" s="90" t="n">
        <x:f>'全銘柄'!A448</x:f>
        <x:v>447</x:v>
      </x:c>
      <x:c r="B372" s="90" t="str">
        <x:f>'全銘柄'!B448</x:f>
        <x:v>3093</x:v>
      </x:c>
      <x:c r="C372" s="90" t="str">
        <x:f>'全銘柄'!D448</x:f>
        <x:v>Treasure Factory Co.,LTD.</x:v>
      </x:c>
      <x:c r="D372" s="90" t="str">
        <x:f>'全銘柄'!F448</x:f>
        <x:v>Retail Trade</x:v>
      </x:c>
      <x:c r="E372" s="90" t="b">
        <x:f>'全銘柄'!X448</x:f>
        <x:v>0</x:v>
      </x:c>
      <x:c r="F372" s="91" t="n">
        <x:f>'全銘柄'!P448</x:f>
        <x:v>0.2015803682994015</x:v>
      </x:c>
      <x:c r="G372" s="91" t="n">
        <x:f>'全銘柄'!L448</x:f>
        <x:v>0.21014026508814831</x:v>
      </x:c>
      <x:c r="H372" s="91" t="n">
        <x:f>'全銘柄'!M448</x:f>
        <x:v>0.22125336736140655</x:v>
      </x:c>
      <x:c r="I372" s="91" t="n">
        <x:f>'全銘柄'!N448</x:f>
        <x:v>0.22502467057525988</x:v>
      </x:c>
      <x:c r="J372" s="91" t="n">
        <x:f>'全銘柄'!O448</x:f>
        <x:v>0.15139668775321624</x:v>
      </x:c>
      <x:c r="K372" s="97" t="n">
        <x:f>'全銘柄'!K448</x:f>
        <x:v>48597</x:v>
      </x:c>
      <x:c r="L372" s="90" t="str">
        <x:f>'全銘柄'!AH448</x:f>
        <x:v>S100Y644</x:v>
      </x:c>
    </x:row>
    <x:row r="373">
      <x:c r="A373" s="90" t="n">
        <x:f>'全銘柄'!A449</x:f>
        <x:v>448</x:v>
      </x:c>
      <x:c r="B373" s="90" t="str">
        <x:f>'全銘柄'!B449</x:f>
        <x:v>3968</x:v>
      </x:c>
      <x:c r="C373" s="90" t="str">
        <x:f>'全銘柄'!D449</x:f>
        <x:v>Segue Group Co.,Ltd.</x:v>
      </x:c>
      <x:c r="D373" s="90" t="str">
        <x:f>'全銘柄'!F449</x:f>
        <x:v>Information &amp; Communication</x:v>
      </x:c>
      <x:c r="E373" s="90" t="b">
        <x:f>'全銘柄'!X449</x:f>
        <x:v>0</x:v>
      </x:c>
      <x:c r="F373" s="91" t="n">
        <x:f>'全銘柄'!P449</x:f>
        <x:v>0.20133027614199417</x:v>
      </x:c>
      <x:c r="G373" s="91" t="n">
        <x:f>'全銘柄'!L449</x:f>
        <x:v>0.1315752640945611</x:v>
      </x:c>
      <x:c r="H373" s="91" t="n">
        <x:f>'全銘柄'!M449</x:f>
        <x:v>0.28044429991528874</x:v>
      </x:c>
      <x:c r="I373" s="91" t="n">
        <x:f>'全銘柄'!N449</x:f>
        <x:v>0.07306303868020647</x:v>
      </x:c>
      <x:c r="J373" s="91" t="n">
        <x:f>'全銘柄'!O449</x:f>
        <x:v>0.3396159723982666</x:v>
      </x:c>
      <x:c r="K373" s="97" t="n">
        <x:f>'全銘柄'!K449</x:f>
        <x:v>25074.483</x:v>
      </x:c>
      <x:c r="L373" s="90" t="str">
        <x:f>'全銘柄'!AH449</x:f>
        <x:v>S100XTVB</x:v>
      </x:c>
    </x:row>
    <x:row r="374">
      <x:c r="A374" s="90" t="n">
        <x:f>'全銘柄'!A115</x:f>
        <x:v>114</x:v>
      </x:c>
      <x:c r="B374" s="90" t="str">
        <x:f>'全銘柄'!B115</x:f>
        <x:v>3979</x:v>
      </x:c>
      <x:c r="C374" s="90" t="str">
        <x:f>'全銘柄'!D115</x:f>
        <x:v>ULURU.CO.,LTD.</x:v>
      </x:c>
      <x:c r="D374" s="90" t="str">
        <x:f>'全銘柄'!F115</x:f>
        <x:v>Information &amp; Communication</x:v>
      </x:c>
      <x:c r="E374" s="90" t="b">
        <x:f>'全銘柄'!X115</x:f>
        <x:v>0</x:v>
      </x:c>
      <x:c r="F374" s="91" t="n">
        <x:f>'全銘柄'!P115</x:f>
        <x:v>0.20109071575530102</x:v>
      </x:c>
      <x:c r="G374" s="91" t="n">
        <x:f>'全銘柄'!L115</x:f>
        <x:v>0.25134146879264385</x:v>
      </x:c>
      <x:c r="H374" s="91" t="n">
        <x:f>'全銘柄'!M115</x:f>
        <x:v>0.20675766362924297</x:v>
      </x:c>
      <x:c r="I374" s="91" t="n">
        <x:f>'全銘柄'!N115</x:f>
        <x:v>0.22119481019476273</x:v>
      </x:c>
      <x:c r="J374" s="91" t="n">
        <x:f>'全銘柄'!O115</x:f>
        <x:v>0.1285541112768258</x:v>
      </x:c>
      <x:c r="K374" s="97" t="n">
        <x:f>'全銘柄'!K115</x:f>
        <x:v>6701.255</x:v>
      </x:c>
      <x:c r="L374" s="90" t="str">
        <x:f>'全銘柄'!AH115</x:f>
        <x:v>S100W49T</x:v>
      </x:c>
    </x:row>
    <x:row r="375">
      <x:c r="A375" s="90" t="n">
        <x:f>'全銘柄'!A1586</x:f>
        <x:v>1585</x:v>
      </x:c>
      <x:c r="B375" s="90" t="str">
        <x:f>'全銘柄'!B1586</x:f>
        <x:v>4174</x:v>
      </x:c>
      <x:c r="C375" s="90" t="str">
        <x:f>'全銘柄'!D1586</x:f>
        <x:v>Appirits Inc.</x:v>
      </x:c>
      <x:c r="D375" s="90" t="str">
        <x:f>'全銘柄'!F1586</x:f>
        <x:v>Information &amp; Communication</x:v>
      </x:c>
      <x:c r="E375" s="90" t="b">
        <x:f>'全銘柄'!X1586</x:f>
        <x:v>0</x:v>
      </x:c>
      <x:c r="F375" s="91" t="n">
        <x:f>'全銘柄'!P1586</x:f>
        <x:v>0.20032639742679703</x:v>
      </x:c>
      <x:c r="G375" s="91" t="n">
        <x:f>'全銘柄'!L1586</x:f>
        <x:v>0.5270067470732691</x:v>
      </x:c>
      <x:c r="H375" s="91" t="n">
        <x:f>'全銘柄'!M1586</x:f>
        <x:v>0.1508739492126263</x:v>
      </x:c>
      <x:c r="I375" s="91" t="n">
        <x:f>'全銘柄'!N1586</x:f>
        <x:v>0.06892168930445886</x:v>
      </x:c>
      <x:c r="J375" s="91" t="n">
        <x:f>'全銘柄'!O1586</x:f>
        <x:v>0.10505227660479033</x:v>
      </x:c>
      <x:c r="K375" s="97" t="n">
        <x:f>'全銘柄'!K1586</x:f>
        <x:v>9955.206</x:v>
      </x:c>
      <x:c r="L375" s="90" t="str">
        <x:f>'全銘柄'!AH1586</x:f>
        <x:v>S100Y16K</x:v>
      </x:c>
    </x:row>
  </x:sheetData>
  <x:mergeCells>
    <x:mergeCell ref="A1:L2"/>
    <x:mergeCell ref="A3:J3"/>
  </x:mergeCells>
  <x:conditionalFormatting sqref="E6:E375">
    <x:cfRule type="cellIs" dxfId="17" priority="1" operator="equal">
      <x:formula>TRUE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25" hidden="0" customWidth="1"/>
    <x:col min="5" max="5" width="12" hidden="0" customWidth="1"/>
    <x:col min="6" max="6" width="16" hidden="0" customWidth="1"/>
    <x:col min="7" max="7" width="17" hidden="0" customWidth="1"/>
    <x:col min="8" max="8" width="10" hidden="0" customWidth="1"/>
    <x:col min="9" max="9" width="35" hidden="0" customWidth="1"/>
    <x:col min="10" max="10" width="12" hidden="0" customWidth="1"/>
  </x:cols>
  <x:sheetData>
    <x:row r="1" ht="30" customHeight="1">
      <x:c r="A1" s="3" t="str">
        <x:v>条件② — 営業利益率10%以上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8" customHeight="1">
      <x:c r="A3" s="5" t="str">
        <x:v>最新有報の連結売上・営業利益を優先。金融業は営業収益定義が一般事業会社と異なるため要注意。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順位</x:v>
      </x:c>
      <x:c r="B5" s="18" t="str">
        <x:v>コード</x:v>
      </x:c>
      <x:c r="C5" s="18" t="str">
        <x:v>会社名</x:v>
      </x:c>
      <x:c r="D5" s="18" t="str">
        <x:v>業種</x:v>
      </x:c>
      <x:c r="E5" s="18" t="str">
        <x:v>営業利益率</x:v>
      </x:c>
      <x:c r="F5" s="18" t="str">
        <x:v>最新売上百万円</x:v>
      </x:c>
      <x:c r="G5" s="18" t="str">
        <x:v>営業利益百万円</x:v>
      </x:c>
      <x:c r="H5" s="18" t="str">
        <x:v>投資適格</x:v>
      </x:c>
      <x:c r="I5" s="18" t="str">
        <x:v>除外理由</x:v>
      </x:c>
      <x:c r="J5" s="19" t="str">
        <x:v>doc_id</x:v>
      </x:c>
    </x:row>
    <x:row r="6">
      <x:c r="A6" s="90" t="n">
        <x:f>'全銘柄'!A324</x:f>
        <x:v>323</x:v>
      </x:c>
      <x:c r="B6" s="90" t="str">
        <x:f>'全銘柄'!B324</x:f>
        <x:v>7186</x:v>
      </x:c>
      <x:c r="C6" s="90" t="str">
        <x:f>'全銘柄'!D324</x:f>
        <x:v>Yokohama Financial Group,Inc.</x:v>
      </x:c>
      <x:c r="D6" s="90" t="str">
        <x:f>'全銘柄'!F324</x:f>
        <x:v>Banks</x:v>
      </x:c>
      <x:c r="E6" s="91" t="n">
        <x:f>'全銘柄'!R324</x:f>
        <x:v>0.988417727577295</x:v>
      </x:c>
      <x:c r="F6" s="97" t="n">
        <x:f>'全銘柄'!K324</x:f>
        <x:v>114917</x:v>
      </x:c>
      <x:c r="G6" s="97" t="n">
        <x:f>'全銘柄'!Q324</x:f>
        <x:v>113586</x:v>
      </x:c>
      <x:c r="H6" s="90" t="b">
        <x:f>'全銘柄'!AT324</x:f>
        <x:v>1</x:v>
      </x:c>
      <x:c r="I6" s="90" t="n">
        <x:f>'全銘柄'!AU324</x:f>
        <x:v>0</x:v>
      </x:c>
      <x:c r="J6" s="90" t="str">
        <x:f>'全銘柄'!AH324</x:f>
        <x:v>S100VWWW</x:v>
      </x:c>
    </x:row>
    <x:row r="7">
      <x:c r="A7" s="90" t="n">
        <x:f>'全銘柄'!A592</x:f>
        <x:v>591</x:v>
      </x:c>
      <x:c r="B7" s="90" t="str">
        <x:f>'全銘柄'!B592</x:f>
        <x:v>8725</x:v>
      </x:c>
      <x:c r="C7" s="90" t="str">
        <x:f>'全銘柄'!D592</x:f>
        <x:v>MS&amp;AD Insurance Group Holdings,Inc.</x:v>
      </x:c>
      <x:c r="D7" s="90" t="str">
        <x:f>'全銘柄'!F592</x:f>
        <x:v>Insurance</x:v>
      </x:c>
      <x:c r="E7" s="91" t="n">
        <x:f>'全銘柄'!R592</x:f>
        <x:v>0.9664780117411327</x:v>
      </x:c>
      <x:c r="F7" s="97" t="n">
        <x:f>'全銘柄'!K592</x:f>
        <x:v>426705</x:v>
      </x:c>
      <x:c r="G7" s="97" t="n">
        <x:f>'全銘柄'!Q592</x:f>
        <x:v>412401</x:v>
      </x:c>
      <x:c r="H7" s="90" t="b">
        <x:f>'全銘柄'!AT592</x:f>
        <x:v>1</x:v>
      </x:c>
      <x:c r="I7" s="90" t="n">
        <x:f>'全銘柄'!AU592</x:f>
        <x:v>0</x:v>
      </x:c>
      <x:c r="J7" s="90" t="str">
        <x:f>'全銘柄'!AH592</x:f>
        <x:v>S100W0ZR</x:v>
      </x:c>
    </x:row>
    <x:row r="8">
      <x:c r="A8" s="90" t="n">
        <x:f>'全銘柄'!A358</x:f>
        <x:v>357</x:v>
      </x:c>
      <x:c r="B8" s="90" t="str">
        <x:f>'全銘柄'!B358</x:f>
        <x:v>8306</x:v>
      </x:c>
      <x:c r="C8" s="90" t="str">
        <x:f>'全銘柄'!D358</x:f>
        <x:v>Mitsubishi UFJ Financial Group,Inc.</x:v>
      </x:c>
      <x:c r="D8" s="90" t="str">
        <x:f>'全銘柄'!F358</x:f>
        <x:v>Banks</x:v>
      </x:c>
      <x:c r="E8" s="91" t="n">
        <x:f>'全銘柄'!R358</x:f>
        <x:v>0.9630430882319003</x:v>
      </x:c>
      <x:c r="F8" s="97" t="n">
        <x:f>'全銘柄'!K358</x:f>
        <x:v>1343267</x:v>
      </x:c>
      <x:c r="G8" s="97" t="n">
        <x:f>'全銘柄'!Q358</x:f>
        <x:v>1293624</x:v>
      </x:c>
      <x:c r="H8" s="90" t="b">
        <x:f>'全銘柄'!AT358</x:f>
        <x:v>1</x:v>
      </x:c>
      <x:c r="I8" s="90" t="n">
        <x:f>'全銘柄'!AU358</x:f>
        <x:v>0</x:v>
      </x:c>
      <x:c r="J8" s="90" t="str">
        <x:f>'全銘柄'!AH358</x:f>
        <x:v>S100W4FB</x:v>
      </x:c>
    </x:row>
    <x:row r="9">
      <x:c r="A9" s="90" t="n">
        <x:f>'全銘柄'!A1424</x:f>
        <x:v>1423</x:v>
      </x:c>
      <x:c r="B9" s="90" t="str">
        <x:f>'全銘柄'!B1424</x:f>
        <x:v>5844</x:v>
      </x:c>
      <x:c r="C9" s="90" t="str">
        <x:f>'全銘柄'!D1424</x:f>
        <x:v>Kyoto Financial Group,Inc.</x:v>
      </x:c>
      <x:c r="D9" s="90" t="str">
        <x:f>'全銘柄'!F1424</x:f>
        <x:v>Banks</x:v>
      </x:c>
      <x:c r="E9" s="91" t="n">
        <x:f>'全銘柄'!R1424</x:f>
        <x:v>0.9589836892336174</x:v>
      </x:c>
      <x:c r="F9" s="97" t="n">
        <x:f>'全銘柄'!K1424</x:f>
        <x:v>31329</x:v>
      </x:c>
      <x:c r="G9" s="97" t="n">
        <x:f>'全銘柄'!Q1424</x:f>
        <x:v>30044</x:v>
      </x:c>
      <x:c r="H9" s="90" t="b">
        <x:f>'全銘柄'!AT1424</x:f>
        <x:v>1</x:v>
      </x:c>
      <x:c r="I9" s="90" t="n">
        <x:f>'全銘柄'!AU1424</x:f>
        <x:v>0</x:v>
      </x:c>
      <x:c r="J9" s="90" t="str">
        <x:f>'全銘柄'!AH1424</x:f>
        <x:v>S100W4AU</x:v>
      </x:c>
    </x:row>
    <x:row r="10">
      <x:c r="A10" s="90" t="n">
        <x:f>'全銘柄'!A296</x:f>
        <x:v>295</x:v>
      </x:c>
      <x:c r="B10" s="90" t="str">
        <x:f>'全銘柄'!B296</x:f>
        <x:v>5831</x:v>
      </x:c>
      <x:c r="C10" s="90" t="str">
        <x:f>'全銘柄'!D296</x:f>
        <x:v>Shizuoka Financial Group,Inc.</x:v>
      </x:c>
      <x:c r="D10" s="90" t="str">
        <x:f>'全銘柄'!F296</x:f>
        <x:v>Banks</x:v>
      </x:c>
      <x:c r="E10" s="91" t="n">
        <x:f>'全銘柄'!R296</x:f>
        <x:v>0.9578378378378378</x:v>
      </x:c>
      <x:c r="F10" s="97" t="n">
        <x:f>'全銘柄'!K296</x:f>
        <x:v>41625</x:v>
      </x:c>
      <x:c r="G10" s="97" t="n">
        <x:f>'全銘柄'!Q296</x:f>
        <x:v>39870</x:v>
      </x:c>
      <x:c r="H10" s="90" t="b">
        <x:f>'全銘柄'!AT296</x:f>
        <x:v>1</x:v>
      </x:c>
      <x:c r="I10" s="90" t="n">
        <x:f>'全銘柄'!AU296</x:f>
        <x:v>0</x:v>
      </x:c>
      <x:c r="J10" s="90" t="str">
        <x:f>'全銘柄'!AH296</x:f>
        <x:v>S100VW4E</x:v>
      </x:c>
    </x:row>
    <x:row r="11">
      <x:c r="A11" s="90" t="n">
        <x:f>'全銘柄'!A377</x:f>
        <x:v>376</x:v>
      </x:c>
      <x:c r="B11" s="90" t="str">
        <x:f>'全銘柄'!B377</x:f>
        <x:v>8309</x:v>
      </x:c>
      <x:c r="C11" s="90" t="str">
        <x:f>'全銘柄'!D377</x:f>
        <x:v>Sumitomo Mitsui Trust Group,Inc.</x:v>
      </x:c>
      <x:c r="D11" s="90" t="str">
        <x:f>'全銘柄'!F377</x:f>
        <x:v>Banks</x:v>
      </x:c>
      <x:c r="E11" s="91" t="n">
        <x:f>'全銘柄'!R377</x:f>
        <x:v>0.9561946705531195</x:v>
      </x:c>
      <x:c r="F11" s="97" t="n">
        <x:f>'全銘柄'!K377</x:f>
        <x:v>157127</x:v>
      </x:c>
      <x:c r="G11" s="97" t="n">
        <x:f>'全銘柄'!Q377</x:f>
        <x:v>150244</x:v>
      </x:c>
      <x:c r="H11" s="90" t="b">
        <x:f>'全銘柄'!AT377</x:f>
        <x:v>1</x:v>
      </x:c>
      <x:c r="I11" s="90" t="n">
        <x:f>'全銘柄'!AU377</x:f>
        <x:v>0</x:v>
      </x:c>
      <x:c r="J11" s="90" t="str">
        <x:f>'全銘柄'!AH377</x:f>
        <x:v>S100VXKF</x:v>
      </x:c>
    </x:row>
    <x:row r="12">
      <x:c r="A12" s="90" t="n">
        <x:f>'全銘柄'!A328</x:f>
        <x:v>327</x:v>
      </x:c>
      <x:c r="B12" s="90" t="str">
        <x:f>'全銘柄'!B328</x:f>
        <x:v>8766</x:v>
      </x:c>
      <x:c r="C12" s="90" t="str">
        <x:f>'全銘柄'!D328</x:f>
        <x:v>Tokio Marine Holdings,Inc.</x:v>
      </x:c>
      <x:c r="D12" s="90" t="str">
        <x:f>'全銘柄'!F328</x:f>
        <x:v>Insurance</x:v>
      </x:c>
      <x:c r="E12" s="91" t="n">
        <x:f>'全銘柄'!R328</x:f>
        <x:v>0.9482273204013094</x:v>
      </x:c>
      <x:c r="F12" s="97" t="n">
        <x:f>'全銘柄'!K328</x:f>
        <x:v>755128</x:v>
      </x:c>
      <x:c r="G12" s="97" t="n">
        <x:f>'全銘柄'!Q328</x:f>
        <x:v>716033</x:v>
      </x:c>
      <x:c r="H12" s="90" t="b">
        <x:f>'全銘柄'!AT328</x:f>
        <x:v>1</x:v>
      </x:c>
      <x:c r="I12" s="90" t="n">
        <x:f>'全銘柄'!AU328</x:f>
        <x:v>0</x:v>
      </x:c>
      <x:c r="J12" s="90" t="str">
        <x:f>'全銘柄'!AH328</x:f>
        <x:v>S100VZFR</x:v>
      </x:c>
    </x:row>
    <x:row r="13">
      <x:c r="A13" s="90" t="n">
        <x:f>'全銘柄'!A354</x:f>
        <x:v>353</x:v>
      </x:c>
      <x:c r="B13" s="90" t="str">
        <x:f>'全銘柄'!B354</x:f>
        <x:v>7189</x:v>
      </x:c>
      <x:c r="C13" s="90" t="str">
        <x:f>'全銘柄'!D354</x:f>
        <x:v>Nishi-Nippon Financial Holdings,Inc.</x:v>
      </x:c>
      <x:c r="D13" s="90" t="str">
        <x:f>'全銘柄'!F354</x:f>
        <x:v>Banks</x:v>
      </x:c>
      <x:c r="E13" s="91" t="n">
        <x:f>'全銘柄'!R354</x:f>
        <x:v>0.947652428261637</x:v>
      </x:c>
      <x:c r="F13" s="97" t="n">
        <x:f>'全銘柄'!K354</x:f>
        <x:v>19829</x:v>
      </x:c>
      <x:c r="G13" s="97" t="n">
        <x:f>'全銘柄'!Q354</x:f>
        <x:v>18791</x:v>
      </x:c>
      <x:c r="H13" s="90" t="b">
        <x:f>'全銘柄'!AT354</x:f>
        <x:v>1</x:v>
      </x:c>
      <x:c r="I13" s="90" t="n">
        <x:f>'全銘柄'!AU354</x:f>
        <x:v>0</x:v>
      </x:c>
      <x:c r="J13" s="90" t="str">
        <x:f>'全銘柄'!AH354</x:f>
        <x:v>S100W4TT</x:v>
      </x:c>
    </x:row>
    <x:row r="14">
      <x:c r="A14" s="90" t="n">
        <x:f>'全銘柄'!A413</x:f>
        <x:v>412</x:v>
      </x:c>
      <x:c r="B14" s="90" t="str">
        <x:f>'全銘柄'!B413</x:f>
        <x:v>7167</x:v>
      </x:c>
      <x:c r="C14" s="90" t="str">
        <x:f>'全銘柄'!D413</x:f>
        <x:v>Mebuki Financial Group,Inc.</x:v>
      </x:c>
      <x:c r="D14" s="90" t="str">
        <x:f>'全銘柄'!F413</x:f>
        <x:v>Banks</x:v>
      </x:c>
      <x:c r="E14" s="91" t="n">
        <x:f>'全銘柄'!R413</x:f>
        <x:v>0.9442634498547151</x:v>
      </x:c>
      <x:c r="F14" s="97" t="n">
        <x:f>'全銘柄'!K413</x:f>
        <x:v>34071</x:v>
      </x:c>
      <x:c r="G14" s="97" t="n">
        <x:f>'全銘柄'!Q413</x:f>
        <x:v>32172</x:v>
      </x:c>
      <x:c r="H14" s="90" t="b">
        <x:f>'全銘柄'!AT413</x:f>
        <x:v>1</x:v>
      </x:c>
      <x:c r="I14" s="90" t="n">
        <x:f>'全銘柄'!AU413</x:f>
        <x:v>0</x:v>
      </x:c>
      <x:c r="J14" s="90" t="str">
        <x:f>'全銘柄'!AH413</x:f>
        <x:v>S100VZSO</x:v>
      </x:c>
    </x:row>
    <x:row r="15">
      <x:c r="A15" s="90" t="n">
        <x:f>'全銘柄'!A297</x:f>
        <x:v>296</x:v>
      </x:c>
      <x:c r="B15" s="90" t="str">
        <x:f>'全銘柄'!B297</x:f>
        <x:v>5830</x:v>
      </x:c>
      <x:c r="C15" s="90" t="str">
        <x:f>'全銘柄'!D297</x:f>
        <x:v>Iyogin Holdings,Inc.</x:v>
      </x:c>
      <x:c r="D15" s="90" t="str">
        <x:f>'全銘柄'!F297</x:f>
        <x:v>Banks</x:v>
      </x:c>
      <x:c r="E15" s="91" t="n">
        <x:f>'全銘柄'!R297</x:f>
        <x:v>0.9341256642193648</x:v>
      </x:c>
      <x:c r="F15" s="97" t="n">
        <x:f>'全銘柄'!K297</x:f>
        <x:v>24653</x:v>
      </x:c>
      <x:c r="G15" s="97" t="n">
        <x:f>'全銘柄'!Q297</x:f>
        <x:v>23029</x:v>
      </x:c>
      <x:c r="H15" s="90" t="b">
        <x:f>'全銘柄'!AT297</x:f>
        <x:v>1</x:v>
      </x:c>
      <x:c r="I15" s="90" t="n">
        <x:f>'全銘柄'!AU297</x:f>
        <x:v>0</x:v>
      </x:c>
      <x:c r="J15" s="90" t="str">
        <x:f>'全銘柄'!AH297</x:f>
        <x:v>S100W5O4</x:v>
      </x:c>
    </x:row>
    <x:row r="16">
      <x:c r="A16" s="90" t="n">
        <x:f>'全銘柄'!A586</x:f>
        <x:v>585</x:v>
      </x:c>
      <x:c r="B16" s="90" t="str">
        <x:f>'全銘柄'!B586</x:f>
        <x:v>8795</x:v>
      </x:c>
      <x:c r="C16" s="90" t="str">
        <x:f>'全銘柄'!D586</x:f>
        <x:v>T&amp;D Holdings, Inc.</x:v>
      </x:c>
      <x:c r="D16" s="90" t="str">
        <x:f>'全銘柄'!F586</x:f>
        <x:v>Insurance</x:v>
      </x:c>
      <x:c r="E16" s="91" t="n">
        <x:f>'全銘柄'!R586</x:f>
        <x:v>0.9334616129068987</x:v>
      </x:c>
      <x:c r="F16" s="97" t="n">
        <x:f>'全銘柄'!K586</x:f>
        <x:v>87829</x:v>
      </x:c>
      <x:c r="G16" s="97" t="n">
        <x:f>'全銘柄'!Q586</x:f>
        <x:v>81985</x:v>
      </x:c>
      <x:c r="H16" s="90" t="b">
        <x:f>'全銘柄'!AT586</x:f>
        <x:v>1</x:v>
      </x:c>
      <x:c r="I16" s="90" t="n">
        <x:f>'全銘柄'!AU586</x:f>
        <x:v>0</x:v>
      </x:c>
      <x:c r="J16" s="90" t="str">
        <x:f>'全銘柄'!AH586</x:f>
        <x:v>S100VXGU</x:v>
      </x:c>
    </x:row>
    <x:row r="17">
      <x:c r="A17" s="90" t="n">
        <x:f>'全銘柄'!A872</x:f>
        <x:v>871</x:v>
      </x:c>
      <x:c r="B17" s="90" t="str">
        <x:f>'全銘柄'!B872</x:f>
        <x:v>8377</x:v>
      </x:c>
      <x:c r="C17" s="90" t="str">
        <x:f>'全銘柄'!D872</x:f>
        <x:v>Hokuhoku Financial Group, Inc.</x:v>
      </x:c>
      <x:c r="D17" s="90" t="str">
        <x:f>'全銘柄'!F872</x:f>
        <x:v>Banks</x:v>
      </x:c>
      <x:c r="E17" s="91" t="n">
        <x:f>'全銘柄'!R872</x:f>
        <x:v>0.9323142175488204</x:v>
      </x:c>
      <x:c r="F17" s="97" t="n">
        <x:f>'全銘柄'!K872</x:f>
        <x:v>11317</x:v>
      </x:c>
      <x:c r="G17" s="97" t="n">
        <x:f>'全銘柄'!Q872</x:f>
        <x:v>10551</x:v>
      </x:c>
      <x:c r="H17" s="90" t="b">
        <x:f>'全銘柄'!AT872</x:f>
        <x:v>1</x:v>
      </x:c>
      <x:c r="I17" s="90" t="n">
        <x:f>'全銘柄'!AU872</x:f>
        <x:v>0</x:v>
      </x:c>
      <x:c r="J17" s="90" t="str">
        <x:f>'全銘柄'!AH872</x:f>
        <x:v>S100VY9C</x:v>
      </x:c>
    </x:row>
    <x:row r="18">
      <x:c r="A18" s="90" t="n">
        <x:f>'全銘柄'!A1272</x:f>
        <x:v>1271</x:v>
      </x:c>
      <x:c r="B18" s="90" t="str">
        <x:f>'全銘柄'!B1272</x:f>
        <x:v>7177</x:v>
      </x:c>
      <x:c r="C18" s="90" t="str">
        <x:f>'全銘柄'!D1272</x:f>
        <x:v>GMO Financial Holdings,Inc.</x:v>
      </x:c>
      <x:c r="D18" s="90" t="str">
        <x:f>'全銘柄'!F1272</x:f>
        <x:v>Securities and Commodities Futures</x:v>
      </x:c>
      <x:c r="E18" s="91" t="n">
        <x:f>'全銘柄'!R1272</x:f>
        <x:v>0.9206147259582375</x:v>
      </x:c>
      <x:c r="F18" s="97" t="n">
        <x:f>'全銘柄'!K1272</x:f>
        <x:v>49518</x:v>
      </x:c>
      <x:c r="G18" s="97" t="n">
        <x:f>'全銘柄'!Q1272</x:f>
        <x:v>45587</x:v>
      </x:c>
      <x:c r="H18" s="90" t="b">
        <x:f>'全銘柄'!AT1272</x:f>
        <x:v>1</x:v>
      </x:c>
      <x:c r="I18" s="90" t="n">
        <x:f>'全銘柄'!AU1272</x:f>
        <x:v>0</x:v>
      </x:c>
      <x:c r="J18" s="90" t="str">
        <x:f>'全銘柄'!AH1272</x:f>
        <x:v>S100XSFM</x:v>
      </x:c>
    </x:row>
    <x:row r="19">
      <x:c r="A19" s="90" t="n">
        <x:f>'全銘柄'!A1312</x:f>
        <x:v>1311</x:v>
      </x:c>
      <x:c r="B19" s="90" t="str">
        <x:f>'全銘柄'!B1312</x:f>
        <x:v>7322</x:v>
      </x:c>
      <x:c r="C19" s="90" t="str">
        <x:f>'全銘柄'!D1312</x:f>
        <x:v>San ju San Financial Group,Inc.</x:v>
      </x:c>
      <x:c r="D19" s="90" t="str">
        <x:f>'全銘柄'!F1312</x:f>
        <x:v>Banks</x:v>
      </x:c>
      <x:c r="E19" s="91" t="n">
        <x:f>'全銘柄'!R1312</x:f>
        <x:v>0.9028436018957346</x:v>
      </x:c>
      <x:c r="F19" s="97" t="n">
        <x:f>'全銘柄'!K1312</x:f>
        <x:v>3376</x:v>
      </x:c>
      <x:c r="G19" s="97" t="n">
        <x:f>'全銘柄'!Q1312</x:f>
        <x:v>3048</x:v>
      </x:c>
      <x:c r="H19" s="90" t="b">
        <x:f>'全銘柄'!AT1312</x:f>
        <x:v>1</x:v>
      </x:c>
      <x:c r="I19" s="90" t="n">
        <x:f>'全銘柄'!AU1312</x:f>
        <x:v>0</x:v>
      </x:c>
      <x:c r="J19" s="90" t="str">
        <x:f>'全銘柄'!AH1312</x:f>
        <x:v>S100VZ84</x:v>
      </x:c>
    </x:row>
    <x:row r="20">
      <x:c r="A20" s="90" t="n">
        <x:f>'全銘柄'!A367</x:f>
        <x:v>366</x:v>
      </x:c>
      <x:c r="B20" s="90" t="str">
        <x:f>'全銘柄'!B367</x:f>
        <x:v>8308</x:v>
      </x:c>
      <x:c r="C20" s="90" t="str">
        <x:f>'全銘柄'!D367</x:f>
        <x:v>Resona Holdings, Inc.</x:v>
      </x:c>
      <x:c r="D20" s="90" t="str">
        <x:f>'全銘柄'!F367</x:f>
        <x:v>Banks</x:v>
      </x:c>
      <x:c r="E20" s="91" t="n">
        <x:f>'全銘柄'!R367</x:f>
        <x:v>0.8980472428050927</x:v>
      </x:c>
      <x:c r="F20" s="97" t="n">
        <x:f>'全銘柄'!K367</x:f>
        <x:v>122135</x:v>
      </x:c>
      <x:c r="G20" s="97" t="n">
        <x:f>'全銘柄'!Q367</x:f>
        <x:v>109683</x:v>
      </x:c>
      <x:c r="H20" s="90" t="b">
        <x:f>'全銘柄'!AT367</x:f>
        <x:v>1</x:v>
      </x:c>
      <x:c r="I20" s="90" t="n">
        <x:f>'全銘柄'!AU367</x:f>
        <x:v>0</x:v>
      </x:c>
      <x:c r="J20" s="90" t="str">
        <x:f>'全銘柄'!AH367</x:f>
        <x:v>S100VY61</x:v>
      </x:c>
    </x:row>
    <x:row r="21">
      <x:c r="A21" s="90" t="n">
        <x:f>'全銘柄'!A298</x:f>
        <x:v>297</x:v>
      </x:c>
      <x:c r="B21" s="90" t="str">
        <x:f>'全銘柄'!B298</x:f>
        <x:v>5832</x:v>
      </x:c>
      <x:c r="C21" s="90" t="str">
        <x:f>'全銘柄'!D298</x:f>
        <x:v>Chugin Financial Group,Inc.</x:v>
      </x:c>
      <x:c r="D21" s="90" t="str">
        <x:f>'全銘柄'!F298</x:f>
        <x:v>Banks</x:v>
      </x:c>
      <x:c r="E21" s="91" t="n">
        <x:f>'全銘柄'!R298</x:f>
        <x:v>0.8940745609916424</x:v>
      </x:c>
      <x:c r="F21" s="97" t="n">
        <x:f>'全銘柄'!K298</x:f>
        <x:v>21298</x:v>
      </x:c>
      <x:c r="G21" s="97" t="n">
        <x:f>'全銘柄'!Q298</x:f>
        <x:v>19042</x:v>
      </x:c>
      <x:c r="H21" s="90" t="b">
        <x:f>'全銘柄'!AT298</x:f>
        <x:v>1</x:v>
      </x:c>
      <x:c r="I21" s="90" t="n">
        <x:f>'全銘柄'!AU298</x:f>
        <x:v>0</x:v>
      </x:c>
      <x:c r="J21" s="90" t="str">
        <x:f>'全銘柄'!AH298</x:f>
        <x:v>S100VZPR</x:v>
      </x:c>
    </x:row>
    <x:row r="22">
      <x:c r="A22" s="90" t="n">
        <x:f>'全銘柄'!A16</x:f>
        <x:v>15</x:v>
      </x:c>
      <x:c r="B22" s="90" t="str">
        <x:f>'全銘柄'!B16</x:f>
        <x:v>9552</x:v>
      </x:c>
      <x:c r="C22" s="90" t="str">
        <x:f>'全銘柄'!D16</x:f>
        <x:v>Quants Research Institute Holdings,Inc.</x:v>
      </x:c>
      <x:c r="D22" s="90" t="str">
        <x:f>'全銘柄'!F16</x:f>
        <x:v>Services</x:v>
      </x:c>
      <x:c r="E22" s="91" t="n">
        <x:f>'全銘柄'!R16</x:f>
        <x:v>0.8899960156319732</x:v>
      </x:c>
      <x:c r="F22" s="97" t="n">
        <x:f>'全銘柄'!K16</x:f>
        <x:v>8693.976</x:v>
      </x:c>
      <x:c r="G22" s="97" t="n">
        <x:f>'全銘柄'!Q16</x:f>
        <x:v>7737.604</x:v>
      </x:c>
      <x:c r="H22" s="90" t="b">
        <x:f>'全銘柄'!AT16</x:f>
        <x:v>0</x:v>
      </x:c>
      <x:c r="I22" s="90" t="str">
        <x:f>'全銘柄'!AU16</x:f>
        <x:v>extreme_profitability_outlier;other_data_quality_issue</x:v>
      </x:c>
      <x:c r="J22" s="90" t="str">
        <x:f>'全銘柄'!AH16</x:f>
        <x:v>S100XDNQ</x:v>
      </x:c>
    </x:row>
    <x:row r="23">
      <x:c r="A23" s="90" t="n">
        <x:f>'全銘柄'!A425</x:f>
        <x:v>424</x:v>
      </x:c>
      <x:c r="B23" s="90" t="str">
        <x:f>'全銘柄'!B425</x:f>
        <x:v>8411</x:v>
      </x:c>
      <x:c r="C23" s="90" t="str">
        <x:f>'全銘柄'!D425</x:f>
        <x:v>Mizuho Financial Group,Inc.</x:v>
      </x:c>
      <x:c r="D23" s="90" t="str">
        <x:f>'全銘柄'!F425</x:f>
        <x:v>Banks</x:v>
      </x:c>
      <x:c r="E23" s="91" t="n">
        <x:f>'全銘柄'!R425</x:f>
        <x:v>0.8895154683054933</x:v>
      </x:c>
      <x:c r="F23" s="97" t="n">
        <x:f>'全銘柄'!K425</x:f>
        <x:v>594409</x:v>
      </x:c>
      <x:c r="G23" s="97" t="n">
        <x:f>'全銘柄'!Q425</x:f>
        <x:v>528736</x:v>
      </x:c>
      <x:c r="H23" s="90" t="b">
        <x:f>'全銘柄'!AT425</x:f>
        <x:v>1</x:v>
      </x:c>
      <x:c r="I23" s="90" t="n">
        <x:f>'全銘柄'!AU425</x:f>
        <x:v>0</x:v>
      </x:c>
      <x:c r="J23" s="90" t="str">
        <x:f>'全銘柄'!AH425</x:f>
        <x:v>S100VYQX</x:v>
      </x:c>
    </x:row>
    <x:row r="24">
      <x:c r="A24" s="90" t="n">
        <x:f>'全銘柄'!A395</x:f>
        <x:v>394</x:v>
      </x:c>
      <x:c r="B24" s="90" t="str">
        <x:f>'全銘柄'!B395</x:f>
        <x:v>7337</x:v>
      </x:c>
      <x:c r="C24" s="90" t="str">
        <x:f>'全銘柄'!D395</x:f>
        <x:v>Hirogin Holdings,Inc.</x:v>
      </x:c>
      <x:c r="D24" s="90" t="str">
        <x:f>'全銘柄'!F395</x:f>
        <x:v>Banks</x:v>
      </x:c>
      <x:c r="E24" s="91" t="n">
        <x:f>'全銘柄'!R395</x:f>
        <x:v>0.8858525476800455</x:v>
      </x:c>
      <x:c r="F24" s="97" t="n">
        <x:f>'全銘柄'!K395</x:f>
        <x:v>24591</x:v>
      </x:c>
      <x:c r="G24" s="97" t="n">
        <x:f>'全銘柄'!Q395</x:f>
        <x:v>21784</x:v>
      </x:c>
      <x:c r="H24" s="90" t="b">
        <x:f>'全銘柄'!AT395</x:f>
        <x:v>1</x:v>
      </x:c>
      <x:c r="I24" s="90" t="n">
        <x:f>'全銘柄'!AU395</x:f>
        <x:v>0</x:v>
      </x:c>
      <x:c r="J24" s="90" t="str">
        <x:f>'全銘柄'!AH395</x:f>
        <x:v>S100VZ2K</x:v>
      </x:c>
    </x:row>
    <x:row r="25">
      <x:c r="A25" s="90" t="n">
        <x:f>'全銘柄'!A1180</x:f>
        <x:v>1179</x:v>
      </x:c>
      <x:c r="B25" s="90" t="str">
        <x:f>'全銘柄'!B1180</x:f>
        <x:v>8750</x:v>
      </x:c>
      <x:c r="C25" s="90" t="str">
        <x:f>'全銘柄'!D1180</x:f>
        <x:v>Daiichi Life Group,Inc.</x:v>
      </x:c>
      <x:c r="D25" s="90" t="str">
        <x:f>'全銘柄'!F1180</x:f>
        <x:v>Insurance</x:v>
      </x:c>
      <x:c r="E25" s="91" t="n">
        <x:f>'全銘柄'!R1180</x:f>
        <x:v>0.881415654640546</x:v>
      </x:c>
      <x:c r="F25" s="97" t="n">
        <x:f>'全銘柄'!K1180</x:f>
        <x:v>225620</x:v>
      </x:c>
      <x:c r="G25" s="97" t="n">
        <x:f>'全銘柄'!Q1180</x:f>
        <x:v>198865</x:v>
      </x:c>
      <x:c r="H25" s="90" t="b">
        <x:f>'全銘柄'!AT1180</x:f>
        <x:v>1</x:v>
      </x:c>
      <x:c r="I25" s="90" t="n">
        <x:f>'全銘柄'!AU1180</x:f>
        <x:v>0</x:v>
      </x:c>
      <x:c r="J25" s="90" t="str">
        <x:f>'全銘柄'!AH1180</x:f>
        <x:v>S100VZZW</x:v>
      </x:c>
    </x:row>
    <x:row r="26">
      <x:c r="A26" s="90" t="n">
        <x:f>'全銘柄'!A1175</x:f>
        <x:v>1174</x:v>
      </x:c>
      <x:c r="B26" s="90" t="str">
        <x:f>'全銘柄'!B1175</x:f>
        <x:v>7327</x:v>
      </x:c>
      <x:c r="C26" s="90" t="str">
        <x:f>'全銘柄'!D1175</x:f>
        <x:v>Daishi Hokuetsu Financial Group,Inc.</x:v>
      </x:c>
      <x:c r="D26" s="90" t="str">
        <x:f>'全銘柄'!F1175</x:f>
        <x:v>Banks</x:v>
      </x:c>
      <x:c r="E26" s="91" t="n">
        <x:f>'全銘柄'!R1175</x:f>
        <x:v>0.8795018162947587</x:v>
      </x:c>
      <x:c r="F26" s="97" t="n">
        <x:f>'全銘柄'!K1175</x:f>
        <x:v>9635</x:v>
      </x:c>
      <x:c r="G26" s="97" t="n">
        <x:f>'全銘柄'!Q1175</x:f>
        <x:v>8474</x:v>
      </x:c>
      <x:c r="H26" s="90" t="b">
        <x:f>'全銘柄'!AT1175</x:f>
        <x:v>1</x:v>
      </x:c>
      <x:c r="I26" s="90" t="n">
        <x:f>'全銘柄'!AU1175</x:f>
        <x:v>0</x:v>
      </x:c>
      <x:c r="J26" s="90" t="str">
        <x:f>'全銘柄'!AH1175</x:f>
        <x:v>S100W200</x:v>
      </x:c>
    </x:row>
    <x:row r="27">
      <x:c r="A27" s="90" t="n">
        <x:f>'全銘柄'!A408</x:f>
        <x:v>407</x:v>
      </x:c>
      <x:c r="B27" s="90" t="str">
        <x:f>'全銘柄'!B408</x:f>
        <x:v>8600</x:v>
      </x:c>
      <x:c r="C27" s="90" t="str">
        <x:f>'全銘柄'!D408</x:f>
        <x:v>TOMONY Holdings,Inc.</x:v>
      </x:c>
      <x:c r="D27" s="90" t="str">
        <x:f>'全銘柄'!F408</x:f>
        <x:v>Banks</x:v>
      </x:c>
      <x:c r="E27" s="91" t="n">
        <x:f>'全銘柄'!R408</x:f>
        <x:v>0.8567452217480052</x:v>
      </x:c>
      <x:c r="F27" s="97" t="n">
        <x:f>'全銘柄'!K408</x:f>
        <x:v>5389</x:v>
      </x:c>
      <x:c r="G27" s="97" t="n">
        <x:f>'全銘柄'!Q408</x:f>
        <x:v>4617</x:v>
      </x:c>
      <x:c r="H27" s="90" t="b">
        <x:f>'全銘柄'!AT408</x:f>
        <x:v>1</x:v>
      </x:c>
      <x:c r="I27" s="90" t="n">
        <x:f>'全銘柄'!AU408</x:f>
        <x:v>0</x:v>
      </x:c>
      <x:c r="J27" s="90" t="str">
        <x:f>'全銘柄'!AH408</x:f>
        <x:v>S100W4LT</x:v>
      </x:c>
    </x:row>
    <x:row r="28">
      <x:c r="A28" s="90" t="n">
        <x:f>'全銘柄'!A1397</x:f>
        <x:v>1396</x:v>
      </x:c>
      <x:c r="B28" s="90" t="str">
        <x:f>'全銘柄'!B1397</x:f>
        <x:v>8630</x:v>
      </x:c>
      <x:c r="C28" s="90" t="str">
        <x:f>'全銘柄'!D1397</x:f>
        <x:v>Sompo Holdings,Inc.</x:v>
      </x:c>
      <x:c r="D28" s="90" t="str">
        <x:f>'全銘柄'!F1397</x:f>
        <x:v>Insurance</x:v>
      </x:c>
      <x:c r="E28" s="91" t="n">
        <x:f>'全銘柄'!R1397</x:f>
        <x:v>0.8368690973292604</x:v>
      </x:c>
      <x:c r="F28" s="97" t="n">
        <x:f>'全銘柄'!K1397</x:f>
        <x:v>142732</x:v>
      </x:c>
      <x:c r="G28" s="97" t="n">
        <x:f>'全銘柄'!Q1397</x:f>
        <x:v>119448</x:v>
      </x:c>
      <x:c r="H28" s="90" t="b">
        <x:f>'全銘柄'!AT1397</x:f>
        <x:v>1</x:v>
      </x:c>
      <x:c r="I28" s="90" t="n">
        <x:f>'全銘柄'!AU1397</x:f>
        <x:v>0</x:v>
      </x:c>
      <x:c r="J28" s="90" t="str">
        <x:f>'全銘柄'!AH1397</x:f>
        <x:v>S100W7EG</x:v>
      </x:c>
    </x:row>
    <x:row r="29">
      <x:c r="A29" s="90" t="n">
        <x:f>'全銘柄'!A299</x:f>
        <x:v>298</x:v>
      </x:c>
      <x:c r="B29" s="90" t="str">
        <x:f>'全銘柄'!B299</x:f>
        <x:v>7389</x:v>
      </x:c>
      <x:c r="C29" s="90" t="str">
        <x:f>'全銘柄'!D299</x:f>
        <x:v>Aichi Financial Group,Inc.</x:v>
      </x:c>
      <x:c r="D29" s="90" t="str">
        <x:f>'全銘柄'!F299</x:f>
        <x:v>Banks</x:v>
      </x:c>
      <x:c r="E29" s="91" t="n">
        <x:f>'全銘柄'!R299</x:f>
        <x:v>0.804014360313316</x:v>
      </x:c>
      <x:c r="F29" s="97" t="n">
        <x:f>'全銘柄'!K299</x:f>
        <x:v>6128</x:v>
      </x:c>
      <x:c r="G29" s="97" t="n">
        <x:f>'全銘柄'!Q299</x:f>
        <x:v>4927</x:v>
      </x:c>
      <x:c r="H29" s="90" t="b">
        <x:f>'全銘柄'!AT299</x:f>
        <x:v>1</x:v>
      </x:c>
      <x:c r="I29" s="90" t="n">
        <x:f>'全銘柄'!AU299</x:f>
        <x:v>0</x:v>
      </x:c>
      <x:c r="J29" s="90" t="str">
        <x:f>'全銘柄'!AH299</x:f>
        <x:v>S100W08A</x:v>
      </x:c>
    </x:row>
    <x:row r="30">
      <x:c r="A30" s="90" t="n">
        <x:f>'全銘柄'!A355</x:f>
        <x:v>354</x:v>
      </x:c>
      <x:c r="B30" s="90" t="str">
        <x:f>'全銘柄'!B355</x:f>
        <x:v>7173</x:v>
      </x:c>
      <x:c r="C30" s="90" t="str">
        <x:f>'全銘柄'!D355</x:f>
        <x:v>Tokyo Kiraboshi Financial Group,Inc.</x:v>
      </x:c>
      <x:c r="D30" s="90" t="str">
        <x:f>'全銘柄'!F355</x:f>
        <x:v>Banks</x:v>
      </x:c>
      <x:c r="E30" s="91" t="n">
        <x:f>'全銘柄'!R355</x:f>
        <x:v>0.7914250714577379</x:v>
      </x:c>
      <x:c r="F30" s="97" t="n">
        <x:f>'全銘柄'!K355</x:f>
        <x:v>12245</x:v>
      </x:c>
      <x:c r="G30" s="97" t="n">
        <x:f>'全銘柄'!Q355</x:f>
        <x:v>9691</x:v>
      </x:c>
      <x:c r="H30" s="90" t="b">
        <x:f>'全銘柄'!AT355</x:f>
        <x:v>1</x:v>
      </x:c>
      <x:c r="I30" s="90" t="n">
        <x:f>'全銘柄'!AU355</x:f>
        <x:v>0</x:v>
      </x:c>
      <x:c r="J30" s="90" t="str">
        <x:f>'全銘柄'!AH355</x:f>
        <x:v>S100W1XA</x:v>
      </x:c>
    </x:row>
    <x:row r="31">
      <x:c r="A31" s="90" t="n">
        <x:f>'全銘柄'!A300</x:f>
        <x:v>299</x:v>
      </x:c>
      <x:c r="B31" s="90" t="str">
        <x:f>'全銘柄'!B300</x:f>
        <x:v>7380</x:v>
      </x:c>
      <x:c r="C31" s="90" t="str">
        <x:f>'全銘柄'!D300</x:f>
        <x:v>Juroku Financial Group,Inc.</x:v>
      </x:c>
      <x:c r="D31" s="90" t="str">
        <x:f>'全銘柄'!F300</x:f>
        <x:v>Banks</x:v>
      </x:c>
      <x:c r="E31" s="91" t="n">
        <x:f>'全銘柄'!R300</x:f>
        <x:v>0.7773824924536438</x:v>
      </x:c>
      <x:c r="F31" s="97" t="n">
        <x:f>'全銘柄'!K300</x:f>
        <x:v>9276</x:v>
      </x:c>
      <x:c r="G31" s="97" t="n">
        <x:f>'全銘柄'!Q300</x:f>
        <x:v>7211</x:v>
      </x:c>
      <x:c r="H31" s="90" t="b">
        <x:f>'全銘柄'!AT300</x:f>
        <x:v>1</x:v>
      </x:c>
      <x:c r="I31" s="90" t="n">
        <x:f>'全銘柄'!AU300</x:f>
        <x:v>0</x:v>
      </x:c>
      <x:c r="J31" s="90" t="str">
        <x:f>'全銘柄'!AH300</x:f>
        <x:v>S100VWTF</x:v>
      </x:c>
    </x:row>
    <x:row r="32">
      <x:c r="A32" s="90" t="n">
        <x:f>'全銘柄'!A858</x:f>
        <x:v>857</x:v>
      </x:c>
      <x:c r="B32" s="90" t="str">
        <x:f>'全銘柄'!B858</x:f>
        <x:v>8714</x:v>
      </x:c>
      <x:c r="C32" s="90" t="str">
        <x:f>'全銘柄'!D858</x:f>
        <x:v>Senshu Ikeda Holdings,Inc.</x:v>
      </x:c>
      <x:c r="D32" s="90" t="str">
        <x:f>'全銘柄'!F858</x:f>
        <x:v>Banks</x:v>
      </x:c>
      <x:c r="E32" s="91" t="n">
        <x:f>'全銘柄'!R858</x:f>
        <x:v>0.7463795731707317</x:v>
      </x:c>
      <x:c r="F32" s="97" t="n">
        <x:f>'全銘柄'!K858</x:f>
        <x:v>5248</x:v>
      </x:c>
      <x:c r="G32" s="97" t="n">
        <x:f>'全銘柄'!Q858</x:f>
        <x:v>3917</x:v>
      </x:c>
      <x:c r="H32" s="90" t="b">
        <x:f>'全銘柄'!AT858</x:f>
        <x:v>1</x:v>
      </x:c>
      <x:c r="I32" s="90" t="n">
        <x:f>'全銘柄'!AU858</x:f>
        <x:v>0</x:v>
      </x:c>
      <x:c r="J32" s="90" t="str">
        <x:f>'全銘柄'!AH858</x:f>
        <x:v>S100VXY5</x:v>
      </x:c>
    </x:row>
    <x:row r="33">
      <x:c r="A33" s="90" t="n">
        <x:f>'全銘柄'!A751</x:f>
        <x:v>750</x:v>
      </x:c>
      <x:c r="B33" s="90" t="str">
        <x:f>'全銘柄'!B751</x:f>
        <x:v>8354</x:v>
      </x:c>
      <x:c r="C33" s="90" t="str">
        <x:f>'全銘柄'!D751</x:f>
        <x:v>Fukuoka Financial Group,Inc.</x:v>
      </x:c>
      <x:c r="D33" s="90" t="str">
        <x:f>'全銘柄'!F751</x:f>
        <x:v>Banks</x:v>
      </x:c>
      <x:c r="E33" s="91" t="n">
        <x:f>'全銘柄'!R751</x:f>
        <x:v>0.745440904010167</x:v>
      </x:c>
      <x:c r="F33" s="97" t="n">
        <x:f>'全銘柄'!K751</x:f>
        <x:v>65309</x:v>
      </x:c>
      <x:c r="G33" s="97" t="n">
        <x:f>'全銘柄'!Q751</x:f>
        <x:v>48684</x:v>
      </x:c>
      <x:c r="H33" s="90" t="b">
        <x:f>'全銘柄'!AT751</x:f>
        <x:v>1</x:v>
      </x:c>
      <x:c r="I33" s="90" t="n">
        <x:f>'全銘柄'!AU751</x:f>
        <x:v>0</x:v>
      </x:c>
      <x:c r="J33" s="90" t="str">
        <x:f>'全銘柄'!AH751</x:f>
        <x:v>S100W43D</x:v>
      </x:c>
    </x:row>
    <x:row r="34">
      <x:c r="A34" s="90" t="n">
        <x:f>'全銘柄'!A1220</x:f>
        <x:v>1219</x:v>
      </x:c>
      <x:c r="B34" s="90" t="str">
        <x:f>'全銘柄'!B1220</x:f>
        <x:v>7164</x:v>
      </x:c>
      <x:c r="C34" s="90" t="str">
        <x:f>'全銘柄'!D1220</x:f>
        <x:v>ZENKOKU HOSHO Co.,Ltd.</x:v>
      </x:c>
      <x:c r="D34" s="90" t="str">
        <x:f>'全銘柄'!F1220</x:f>
        <x:v>Other Financing Business</x:v>
      </x:c>
      <x:c r="E34" s="91" t="n">
        <x:f>'全銘柄'!R1220</x:f>
        <x:v>0.7444440389738349</x:v>
      </x:c>
      <x:c r="F34" s="97" t="n">
        <x:f>'全銘柄'!K1220</x:f>
        <x:v>54806</x:v>
      </x:c>
      <x:c r="G34" s="97" t="n">
        <x:f>'全銘柄'!Q1220</x:f>
        <x:v>40800</x:v>
      </x:c>
      <x:c r="H34" s="90" t="b">
        <x:f>'全銘柄'!AT1220</x:f>
        <x:v>1</x:v>
      </x:c>
      <x:c r="I34" s="90" t="n">
        <x:f>'全銘柄'!AU1220</x:f>
        <x:v>0</x:v>
      </x:c>
      <x:c r="J34" s="90" t="str">
        <x:f>'全銘柄'!AH1220</x:f>
        <x:v>S100VXAU</x:v>
      </x:c>
    </x:row>
    <x:row r="35">
      <x:c r="A35" s="90" t="n">
        <x:f>'全銘柄'!A963</x:f>
        <x:v>962</x:v>
      </x:c>
      <x:c r="B35" s="90" t="str">
        <x:f>'全銘柄'!B963</x:f>
        <x:v>2477</x:v>
      </x:c>
      <x:c r="C35" s="90" t="str">
        <x:f>'全銘柄'!D963</x:f>
        <x:v>Temairazu,Inc.</x:v>
      </x:c>
      <x:c r="D35" s="90" t="str">
        <x:f>'全銘柄'!F963</x:f>
        <x:v>Information &amp; Communication</x:v>
      </x:c>
      <x:c r="E35" s="91" t="n">
        <x:f>'全銘柄'!R963</x:f>
        <x:v>0.7362643397021615</x:v>
      </x:c>
      <x:c r="F35" s="97" t="n">
        <x:f>'全銘柄'!K963</x:f>
        <x:v>2185.279</x:v>
      </x:c>
      <x:c r="G35" s="97" t="n">
        <x:f>'全銘柄'!Q963</x:f>
        <x:v>1608.943</x:v>
      </x:c>
      <x:c r="H35" s="90" t="b">
        <x:f>'全銘柄'!AT963</x:f>
        <x:v>1</x:v>
      </x:c>
      <x:c r="I35" s="90" t="n">
        <x:f>'全銘柄'!AU963</x:f>
        <x:v>0</x:v>
      </x:c>
      <x:c r="J35" s="90" t="str">
        <x:f>'全銘柄'!AH963</x:f>
        <x:v>S100WQOA</x:v>
      </x:c>
    </x:row>
    <x:row r="36">
      <x:c r="A36" s="90" t="n">
        <x:f>'全銘柄'!A1097</x:f>
        <x:v>1096</x:v>
      </x:c>
      <x:c r="B36" s="90" t="str">
        <x:f>'全銘柄'!B1097</x:f>
        <x:v>7180</x:v>
      </x:c>
      <x:c r="C36" s="90" t="str">
        <x:f>'全銘柄'!D1097</x:f>
        <x:v>Kyushu Financial Group,Inc.</x:v>
      </x:c>
      <x:c r="D36" s="90" t="str">
        <x:f>'全銘柄'!F1097</x:f>
        <x:v>Banks</x:v>
      </x:c>
      <x:c r="E36" s="91" t="n">
        <x:f>'全銘柄'!R1097</x:f>
        <x:v>0.7308887507768801</x:v>
      </x:c>
      <x:c r="F36" s="97" t="n">
        <x:f>'全銘柄'!K1097</x:f>
        <x:v>11263</x:v>
      </x:c>
      <x:c r="G36" s="97" t="n">
        <x:f>'全銘柄'!Q1097</x:f>
        <x:v>8232</x:v>
      </x:c>
      <x:c r="H36" s="90" t="b">
        <x:f>'全銘柄'!AT1097</x:f>
        <x:v>1</x:v>
      </x:c>
      <x:c r="I36" s="90" t="n">
        <x:f>'全銘柄'!AU1097</x:f>
        <x:v>0</x:v>
      </x:c>
      <x:c r="J36" s="90" t="str">
        <x:f>'全銘柄'!AH1097</x:f>
        <x:v>S100VZYY</x:v>
      </x:c>
    </x:row>
    <x:row r="37">
      <x:c r="A37" s="90" t="n">
        <x:f>'全銘柄'!A301</x:f>
        <x:v>300</x:v>
      </x:c>
      <x:c r="B37" s="90" t="str">
        <x:f>'全銘柄'!B301</x:f>
        <x:v>5076</x:v>
      </x:c>
      <x:c r="C37" s="90" t="str">
        <x:f>'全銘柄'!D301</x:f>
        <x:v>INFRONEER Holdings Inc.</x:v>
      </x:c>
      <x:c r="D37" s="90" t="str">
        <x:f>'全銘柄'!F301</x:f>
        <x:v>Construction</x:v>
      </x:c>
      <x:c r="E37" s="91" t="n">
        <x:f>'全銘柄'!R301</x:f>
        <x:v>0.730110497237569</x:v>
      </x:c>
      <x:c r="F37" s="97" t="n">
        <x:f>'全銘柄'!K301</x:f>
        <x:v>21720</x:v>
      </x:c>
      <x:c r="G37" s="97" t="n">
        <x:f>'全銘柄'!Q301</x:f>
        <x:v>15858</x:v>
      </x:c>
      <x:c r="H37" s="90" t="b">
        <x:f>'全銘柄'!AT301</x:f>
        <x:v>0</x:v>
      </x:c>
      <x:c r="I37" s="90" t="str">
        <x:f>'全銘柄'!AU301</x:f>
        <x:v>other_data_quality_issue</x:v>
      </x:c>
      <x:c r="J37" s="90" t="str">
        <x:f>'全銘柄'!AH301</x:f>
        <x:v>S100W181</x:v>
      </x:c>
    </x:row>
    <x:row r="38">
      <x:c r="A38" s="90" t="n">
        <x:f>'全銘柄'!A318</x:f>
        <x:v>317</x:v>
      </x:c>
      <x:c r="B38" s="90" t="str">
        <x:f>'全銘柄'!B318</x:f>
        <x:v>3350</x:v>
      </x:c>
      <x:c r="C38" s="90" t="str">
        <x:f>'全銘柄'!D318</x:f>
        <x:v>Metaplanet Inc.</x:v>
      </x:c>
      <x:c r="D38" s="90" t="str">
        <x:f>'全銘柄'!F318</x:f>
        <x:v>Wholesale Trade</x:v>
      </x:c>
      <x:c r="E38" s="91" t="n">
        <x:f>'全銘柄'!R318</x:f>
        <x:v>0.7060078607523863</x:v>
      </x:c>
      <x:c r="F38" s="97" t="n">
        <x:f>'全銘柄'!K318</x:f>
        <x:v>8905</x:v>
      </x:c>
      <x:c r="G38" s="97" t="n">
        <x:f>'全銘柄'!Q318</x:f>
        <x:v>6287</x:v>
      </x:c>
      <x:c r="H38" s="90" t="b">
        <x:f>'全銘柄'!AT318</x:f>
        <x:v>1</x:v>
      </x:c>
      <x:c r="I38" s="90" t="n">
        <x:f>'全銘柄'!AU318</x:f>
        <x:v>0</x:v>
      </x:c>
      <x:c r="J38" s="90" t="str">
        <x:f>'全銘柄'!AH318</x:f>
        <x:v>S100XTWY</x:v>
      </x:c>
    </x:row>
    <x:row r="39">
      <x:c r="A39" s="90" t="n">
        <x:f>'全銘柄'!A1052</x:f>
        <x:v>1051</x:v>
      </x:c>
      <x:c r="B39" s="90" t="str">
        <x:f>'全銘柄'!B1052</x:f>
        <x:v>8772</x:v>
      </x:c>
      <x:c r="C39" s="90" t="str">
        <x:f>'全銘柄'!D1052</x:f>
        <x:v>ASAX CO.,LTD.</x:v>
      </x:c>
      <x:c r="D39" s="90" t="str">
        <x:f>'全銘柄'!F1052</x:f>
        <x:v>Other Financing Business</x:v>
      </x:c>
      <x:c r="E39" s="91" t="n">
        <x:f>'全銘柄'!R1052</x:f>
        <x:v>0.6934574159826402</x:v>
      </x:c>
      <x:c r="F39" s="97" t="n">
        <x:f>'全銘柄'!K1052</x:f>
        <x:v>7519.934</x:v>
      </x:c>
      <x:c r="G39" s="97" t="n">
        <x:f>'全銘柄'!Q1052</x:f>
        <x:v>5214.754</x:v>
      </x:c>
      <x:c r="H39" s="90" t="b">
        <x:f>'全銘柄'!AT1052</x:f>
        <x:v>0</x:v>
      </x:c>
      <x:c r="I39" s="90" t="str">
        <x:f>'全銘柄'!AU1052</x:f>
        <x:v>low_liquidity</x:v>
      </x:c>
      <x:c r="J39" s="90" t="str">
        <x:f>'全銘柄'!AH1052</x:f>
        <x:v>S100W3LE</x:v>
      </x:c>
    </x:row>
    <x:row r="40">
      <x:c r="A40" s="90" t="n">
        <x:f>'全銘柄'!A362</x:f>
        <x:v>361</x:v>
      </x:c>
      <x:c r="B40" s="90" t="str">
        <x:f>'全銘柄'!B362</x:f>
        <x:v>8316</x:v>
      </x:c>
      <x:c r="C40" s="90" t="str">
        <x:f>'全銘柄'!D362</x:f>
        <x:v>Sumitomo Mitsui Financial Group,Inc.</x:v>
      </x:c>
      <x:c r="D40" s="90" t="str">
        <x:f>'全銘柄'!F362</x:f>
        <x:v>Banks</x:v>
      </x:c>
      <x:c r="E40" s="91" t="n">
        <x:f>'全銘柄'!R362</x:f>
        <x:v>0.6889180907829601</x:v>
      </x:c>
      <x:c r="F40" s="97" t="n">
        <x:f>'全銘柄'!K362</x:f>
        <x:v>1431414</x:v>
      </x:c>
      <x:c r="G40" s="97" t="n">
        <x:f>'全銘柄'!Q362</x:f>
        <x:v>986127</x:v>
      </x:c>
      <x:c r="H40" s="90" t="b">
        <x:f>'全銘柄'!AT362</x:f>
        <x:v>1</x:v>
      </x:c>
      <x:c r="I40" s="90" t="n">
        <x:f>'全銘柄'!AU362</x:f>
        <x:v>0</x:v>
      </x:c>
      <x:c r="J40" s="90" t="str">
        <x:f>'全銘柄'!AH362</x:f>
        <x:v>S100W0S7</x:v>
      </x:c>
    </x:row>
    <x:row r="41">
      <x:c r="A41" s="90" t="n">
        <x:f>'全銘柄'!A17</x:f>
        <x:v>16</x:v>
      </x:c>
      <x:c r="B41" s="90" t="str">
        <x:f>'全銘柄'!B17</x:f>
        <x:v>5842</x:v>
      </x:c>
      <x:c r="C41" s="90" t="str">
        <x:f>'全銘柄'!D17</x:f>
        <x:v>Integral Corporation</x:v>
      </x:c>
      <x:c r="D41" s="90" t="str">
        <x:f>'全銘柄'!F17</x:f>
        <x:v>Securities and Commodities Futures</x:v>
      </x:c>
      <x:c r="E41" s="91" t="n">
        <x:f>'全銘柄'!R17</x:f>
        <x:v>0.6778469425119004</x:v>
      </x:c>
      <x:c r="F41" s="97" t="n">
        <x:f>'全銘柄'!K17</x:f>
        <x:v>13655</x:v>
      </x:c>
      <x:c r="G41" s="97" t="n">
        <x:f>'全銘柄'!Q17</x:f>
        <x:v>9256</x:v>
      </x:c>
      <x:c r="H41" s="90" t="b">
        <x:f>'全銘柄'!AT17</x:f>
        <x:v>1</x:v>
      </x:c>
      <x:c r="I41" s="90" t="n">
        <x:f>'全銘柄'!AU17</x:f>
        <x:v>0</x:v>
      </x:c>
      <x:c r="J41" s="90" t="str">
        <x:f>'全銘柄'!AH17</x:f>
        <x:v>S100XOZ3</x:v>
      </x:c>
    </x:row>
    <x:row r="42">
      <x:c r="A42" s="90" t="n">
        <x:f>'全銘柄'!A385</x:f>
        <x:v>384</x:v>
      </x:c>
      <x:c r="B42" s="90" t="str">
        <x:f>'全銘柄'!B385</x:f>
        <x:v>2181</x:v>
      </x:c>
      <x:c r="C42" s="90" t="str">
        <x:f>'全銘柄'!D385</x:f>
        <x:v>PERSOL HOLDINGS CO.,LTD.</x:v>
      </x:c>
      <x:c r="D42" s="90" t="str">
        <x:f>'全銘柄'!F385</x:f>
        <x:v>Services</x:v>
      </x:c>
      <x:c r="E42" s="91" t="n">
        <x:f>'全銘柄'!R385</x:f>
        <x:v>0.672212950032358</x:v>
      </x:c>
      <x:c r="F42" s="97" t="n">
        <x:f>'全銘柄'!K385</x:f>
        <x:v>58718</x:v>
      </x:c>
      <x:c r="G42" s="97" t="n">
        <x:f>'全銘柄'!Q385</x:f>
        <x:v>39471</x:v>
      </x:c>
      <x:c r="H42" s="90" t="b">
        <x:f>'全銘柄'!AT385</x:f>
        <x:v>1</x:v>
      </x:c>
      <x:c r="I42" s="90" t="n">
        <x:f>'全銘柄'!AU385</x:f>
        <x:v>0</x:v>
      </x:c>
      <x:c r="J42" s="90" t="str">
        <x:f>'全銘柄'!AH385</x:f>
        <x:v>S100W59Y</x:v>
      </x:c>
    </x:row>
    <x:row r="43">
      <x:c r="A43" s="90" t="n">
        <x:f>'全銘柄'!A527</x:f>
        <x:v>526</x:v>
      </x:c>
      <x:c r="B43" s="90" t="str">
        <x:f>'全銘柄'!B527</x:f>
        <x:v>6178</x:v>
      </x:c>
      <x:c r="C43" s="90" t="str">
        <x:f>'全銘柄'!D527</x:f>
        <x:v>JAPAN POST HOLDINGS Co.,Ltd.</x:v>
      </x:c>
      <x:c r="D43" s="90" t="str">
        <x:f>'全銘柄'!F527</x:f>
        <x:v>Services</x:v>
      </x:c>
      <x:c r="E43" s="91" t="n">
        <x:f>'全銘柄'!R527</x:f>
        <x:v>0.6719712030263844</x:v>
      </x:c>
      <x:c r="F43" s="97" t="n">
        <x:f>'全銘柄'!K527</x:f>
        <x:v>207244</x:v>
      </x:c>
      <x:c r="G43" s="97" t="n">
        <x:f>'全銘柄'!Q527</x:f>
        <x:v>139262</x:v>
      </x:c>
      <x:c r="H43" s="90" t="b">
        <x:f>'全銘柄'!AT527</x:f>
        <x:v>0</x:v>
      </x:c>
      <x:c r="I43" s="90" t="str">
        <x:f>'全銘柄'!AU527</x:f>
        <x:v>low_equity_ratio;repeated_negative_operating_cf;excessive_leverage;other_data_quality_issue</x:v>
      </x:c>
      <x:c r="J43" s="90" t="str">
        <x:f>'全銘柄'!AH527</x:f>
        <x:v>S100W03W</x:v>
      </x:c>
    </x:row>
    <x:row r="44">
      <x:c r="A44" s="90" t="n">
        <x:f>'全銘柄'!A1376</x:f>
        <x:v>1375</x:v>
      </x:c>
      <x:c r="B44" s="90" t="str">
        <x:f>'全銘柄'!B1376</x:f>
        <x:v>3591</x:v>
      </x:c>
      <x:c r="C44" s="90" t="str">
        <x:f>'全銘柄'!D1376</x:f>
        <x:v>WACOAL HOLDINGS CORP.</x:v>
      </x:c>
      <x:c r="D44" s="90" t="str">
        <x:f>'全銘柄'!F1376</x:f>
        <x:v>Textiles and Apparels</x:v>
      </x:c>
      <x:c r="E44" s="91" t="n">
        <x:f>'全銘柄'!R1376</x:f>
        <x:v>0.6699773606952457</x:v>
      </x:c>
      <x:c r="F44" s="97" t="n">
        <x:f>'全銘柄'!K1376</x:f>
        <x:v>13693</x:v>
      </x:c>
      <x:c r="G44" s="97" t="n">
        <x:f>'全銘柄'!Q1376</x:f>
        <x:v>9174</x:v>
      </x:c>
      <x:c r="H44" s="90" t="b">
        <x:f>'全銘柄'!AT1376</x:f>
        <x:v>0</x:v>
      </x:c>
      <x:c r="I44" s="90" t="str">
        <x:f>'全銘柄'!AU1376</x:f>
        <x:v>missing_financial_data</x:v>
      </x:c>
      <x:c r="J44" s="90" t="str">
        <x:f>'全銘柄'!AH1376</x:f>
        <x:v>S100W40Z</x:v>
      </x:c>
    </x:row>
    <x:row r="45">
      <x:c r="A45" s="90" t="n">
        <x:f>'全銘柄'!A1242</x:f>
        <x:v>1241</x:v>
      </x:c>
      <x:c r="B45" s="90" t="str">
        <x:f>'全銘柄'!B1242</x:f>
        <x:v>8252</x:v>
      </x:c>
      <x:c r="C45" s="90" t="str">
        <x:f>'全銘柄'!D1242</x:f>
        <x:v>MARUI GROUP CO.,LTD.</x:v>
      </x:c>
      <x:c r="D45" s="90" t="str">
        <x:f>'全銘柄'!F1242</x:f>
        <x:v>Retail Trade</x:v>
      </x:c>
      <x:c r="E45" s="91" t="n">
        <x:f>'全銘柄'!R1242</x:f>
        <x:v>0.6668210136386598</x:v>
      </x:c>
      <x:c r="F45" s="97" t="n">
        <x:f>'全銘柄'!K1242</x:f>
        <x:v>23756</x:v>
      </x:c>
      <x:c r="G45" s="97" t="n">
        <x:f>'全銘柄'!Q1242</x:f>
        <x:v>15841</x:v>
      </x:c>
      <x:c r="H45" s="90" t="b">
        <x:f>'全銘柄'!AT1242</x:f>
        <x:v>1</x:v>
      </x:c>
      <x:c r="I45" s="90" t="n">
        <x:f>'全銘柄'!AU1242</x:f>
        <x:v>0</x:v>
      </x:c>
      <x:c r="J45" s="90" t="str">
        <x:f>'全銘柄'!AH1242</x:f>
        <x:v>S100W1HA</x:v>
      </x:c>
    </x:row>
    <x:row r="46">
      <x:c r="A46" s="90" t="n">
        <x:f>'全銘柄'!A797</x:f>
        <x:v>796</x:v>
      </x:c>
      <x:c r="B46" s="90" t="str">
        <x:f>'全銘柄'!B797</x:f>
        <x:v>6758</x:v>
      </x:c>
      <x:c r="C46" s="90" t="str">
        <x:f>'全銘柄'!D797</x:f>
        <x:v>SONY GROUP CORPORATION</x:v>
      </x:c>
      <x:c r="D46" s="90" t="str">
        <x:f>'全銘柄'!F797</x:f>
        <x:v>Electric Appliances</x:v>
      </x:c>
      <x:c r="E46" s="91" t="n">
        <x:f>'全銘柄'!R797</x:f>
        <x:v>0.6657524505013287</x:v>
      </x:c>
      <x:c r="F46" s="97" t="n">
        <x:f>'全銘柄'!K797</x:f>
        <x:v>480922</x:v>
      </x:c>
      <x:c r="G46" s="97" t="n">
        <x:f>'全銘柄'!Q797</x:f>
        <x:v>320175</x:v>
      </x:c>
      <x:c r="H46" s="90" t="b">
        <x:f>'全銘柄'!AT797</x:f>
        <x:v>0</x:v>
      </x:c>
      <x:c r="I46" s="90" t="str">
        <x:f>'全銘柄'!AU797</x:f>
        <x:v>missing_financial_data</x:v>
      </x:c>
      <x:c r="J46" s="90" t="str">
        <x:f>'全銘柄'!AH797</x:f>
        <x:v>S100W19Q</x:v>
      </x:c>
    </x:row>
    <x:row r="47">
      <x:c r="A47" s="90" t="n">
        <x:f>'全銘柄'!A879</x:f>
        <x:v>878</x:v>
      </x:c>
      <x:c r="B47" s="90" t="str">
        <x:f>'全銘柄'!B879</x:f>
        <x:v>4684</x:v>
      </x:c>
      <x:c r="C47" s="90" t="str">
        <x:f>'全銘柄'!D879</x:f>
        <x:v>OBIC Co.,Ltd.</x:v>
      </x:c>
      <x:c r="D47" s="90" t="str">
        <x:f>'全銘柄'!F879</x:f>
        <x:v>Information &amp; Communication</x:v>
      </x:c>
      <x:c r="E47" s="91" t="n">
        <x:f>'全銘柄'!R879</x:f>
        <x:v>0.646469811943253</x:v>
      </x:c>
      <x:c r="F47" s="97" t="n">
        <x:f>'全銘柄'!K879</x:f>
        <x:v>121240</x:v>
      </x:c>
      <x:c r="G47" s="97" t="n">
        <x:f>'全銘柄'!Q879</x:f>
        <x:v>78378</x:v>
      </x:c>
      <x:c r="H47" s="90" t="b">
        <x:f>'全銘柄'!AT879</x:f>
        <x:v>1</x:v>
      </x:c>
      <x:c r="I47" s="90" t="n">
        <x:f>'全銘柄'!AU879</x:f>
        <x:v>0</x:v>
      </x:c>
      <x:c r="J47" s="90" t="str">
        <x:f>'全銘柄'!AH879</x:f>
        <x:v>S100W1Y7</x:v>
      </x:c>
    </x:row>
    <x:row r="48">
      <x:c r="A48" s="90" t="n">
        <x:f>'全銘柄'!A439</x:f>
        <x:v>438</x:v>
      </x:c>
      <x:c r="B48" s="90" t="str">
        <x:f>'全銘柄'!B439</x:f>
        <x:v>8418</x:v>
      </x:c>
      <x:c r="C48" s="90" t="str">
        <x:f>'全銘柄'!D439</x:f>
        <x:v>Yamaguchi Financial Group,Inc.</x:v>
      </x:c>
      <x:c r="D48" s="90" t="str">
        <x:f>'全銘柄'!F439</x:f>
        <x:v>Banks</x:v>
      </x:c>
      <x:c r="E48" s="91" t="n">
        <x:f>'全銘柄'!R439</x:f>
        <x:v>0.6457705893288715</x:v>
      </x:c>
      <x:c r="F48" s="97" t="n">
        <x:f>'全銘柄'!K439</x:f>
        <x:v>26895</x:v>
      </x:c>
      <x:c r="G48" s="97" t="n">
        <x:f>'全銘柄'!Q439</x:f>
        <x:v>17368</x:v>
      </x:c>
      <x:c r="H48" s="90" t="b">
        <x:f>'全銘柄'!AT439</x:f>
        <x:v>1</x:v>
      </x:c>
      <x:c r="I48" s="90" t="n">
        <x:f>'全銘柄'!AU439</x:f>
        <x:v>0</x:v>
      </x:c>
      <x:c r="J48" s="90" t="str">
        <x:f>'全銘柄'!AH439</x:f>
        <x:v>S100W0ZZ</x:v>
      </x:c>
    </x:row>
    <x:row r="49">
      <x:c r="A49" s="90" t="n">
        <x:f>'全銘柄'!A302</x:f>
        <x:v>301</x:v>
      </x:c>
      <x:c r="B49" s="90" t="str">
        <x:f>'全銘柄'!B302</x:f>
        <x:v>7381</x:v>
      </x:c>
      <x:c r="C49" s="90" t="str">
        <x:f>'全銘柄'!D302</x:f>
        <x:v>CCI Group,Inc.</x:v>
      </x:c>
      <x:c r="D49" s="90" t="str">
        <x:f>'全銘柄'!F302</x:f>
        <x:v>Banks</x:v>
      </x:c>
      <x:c r="E49" s="91" t="n">
        <x:f>'全銘柄'!R302</x:f>
        <x:v>0.6143815201192251</x:v>
      </x:c>
      <x:c r="F49" s="97" t="n">
        <x:f>'全銘柄'!K302</x:f>
        <x:v>8052</x:v>
      </x:c>
      <x:c r="G49" s="97" t="n">
        <x:f>'全銘柄'!Q302</x:f>
        <x:v>4947</x:v>
      </x:c>
      <x:c r="H49" s="90" t="b">
        <x:f>'全銘柄'!AT302</x:f>
        <x:v>1</x:v>
      </x:c>
      <x:c r="I49" s="90" t="n">
        <x:f>'全銘柄'!AU302</x:f>
        <x:v>0</x:v>
      </x:c>
      <x:c r="J49" s="90" t="str">
        <x:f>'全銘柄'!AH302</x:f>
        <x:v>S100VX5L</x:v>
      </x:c>
    </x:row>
    <x:row r="50">
      <x:c r="A50" s="90" t="n">
        <x:f>'全銘柄'!A121</x:f>
        <x:v>120</x:v>
      </x:c>
      <x:c r="B50" s="90" t="str">
        <x:f>'全銘柄'!B121</x:f>
        <x:v>5570</x:v>
      </x:c>
      <x:c r="C50" s="90" t="str">
        <x:f>'全銘柄'!D121</x:f>
        <x:v>JENOBA CO.,LTD.</x:v>
      </x:c>
      <x:c r="D50" s="90" t="str">
        <x:f>'全銘柄'!F121</x:f>
        <x:v>Information &amp; Communication</x:v>
      </x:c>
      <x:c r="E50" s="91" t="n">
        <x:f>'全銘柄'!R121</x:f>
        <x:v>0.5662014610159226</x:v>
      </x:c>
      <x:c r="F50" s="97" t="n">
        <x:f>'全銘柄'!K121</x:f>
        <x:v>1366.994</x:v>
      </x:c>
      <x:c r="G50" s="97" t="n">
        <x:f>'全銘柄'!Q121</x:f>
        <x:v>773.994</x:v>
      </x:c>
      <x:c r="H50" s="90" t="b">
        <x:f>'全銘柄'!AT121</x:f>
        <x:v>0</x:v>
      </x:c>
      <x:c r="I50" s="90" t="str">
        <x:f>'全銘柄'!AU121</x:f>
        <x:v>low_liquidity</x:v>
      </x:c>
      <x:c r="J50" s="90" t="str">
        <x:f>'全銘柄'!AH121</x:f>
        <x:v>S100XC8W</x:v>
      </x:c>
    </x:row>
    <x:row r="51">
      <x:c r="A51" s="90" t="n">
        <x:f>'全銘柄'!A1148</x:f>
        <x:v>1147</x:v>
      </x:c>
      <x:c r="B51" s="90" t="str">
        <x:f>'全銘柄'!B1148</x:f>
        <x:v>8697</x:v>
      </x:c>
      <x:c r="C51" s="90" t="str">
        <x:f>'全銘柄'!D1148</x:f>
        <x:v>Japan Exchange Group,Inc.</x:v>
      </x:c>
      <x:c r="D51" s="90" t="str">
        <x:f>'全銘柄'!F1148</x:f>
        <x:v>Other Financing Business</x:v>
      </x:c>
      <x:c r="E51" s="91" t="n">
        <x:f>'全銘柄'!R1148</x:f>
        <x:v>0.555519940824755</x:v>
      </x:c>
      <x:c r="F51" s="97" t="n">
        <x:f>'全銘柄'!K1148</x:f>
        <x:v>162230</x:v>
      </x:c>
      <x:c r="G51" s="97" t="n">
        <x:f>'全銘柄'!Q1148</x:f>
        <x:v>90122</x:v>
      </x:c>
      <x:c r="H51" s="90" t="b">
        <x:f>'全銘柄'!AT1148</x:f>
        <x:v>1</x:v>
      </x:c>
      <x:c r="I51" s="90" t="n">
        <x:f>'全銘柄'!AU1148</x:f>
        <x:v>0</x:v>
      </x:c>
      <x:c r="J51" s="90" t="str">
        <x:f>'全銘柄'!AH1148</x:f>
        <x:v>S100VXCQ</x:v>
      </x:c>
    </x:row>
    <x:row r="52">
      <x:c r="A52" s="90" t="n">
        <x:f>'全銘柄'!A916</x:f>
        <x:v>915</x:v>
      </x:c>
      <x:c r="B52" s="90" t="str">
        <x:f>'全銘柄'!B916</x:f>
        <x:v>4732</x:v>
      </x:c>
      <x:c r="C52" s="90" t="str">
        <x:f>'全銘柄'!D916</x:f>
        <x:v>USS Co.,Ltd.</x:v>
      </x:c>
      <x:c r="D52" s="90" t="str">
        <x:f>'全銘柄'!F916</x:f>
        <x:v>Services</x:v>
      </x:c>
      <x:c r="E52" s="91" t="n">
        <x:f>'全銘柄'!R916</x:f>
        <x:v>0.5211063150709953</x:v>
      </x:c>
      <x:c r="F52" s="97" t="n">
        <x:f>'全銘柄'!K916</x:f>
        <x:v>104021</x:v>
      </x:c>
      <x:c r="G52" s="97" t="n">
        <x:f>'全銘柄'!Q916</x:f>
        <x:v>54206</x:v>
      </x:c>
      <x:c r="H52" s="90" t="b">
        <x:f>'全銘柄'!AT916</x:f>
        <x:v>1</x:v>
      </x:c>
      <x:c r="I52" s="90" t="n">
        <x:f>'全銘柄'!AU916</x:f>
        <x:v>0</x:v>
      </x:c>
      <x:c r="J52" s="90" t="str">
        <x:f>'全銘柄'!AH916</x:f>
        <x:v>S100W21Z</x:v>
      </x:c>
    </x:row>
    <x:row r="53">
      <x:c r="A53" s="90" t="n">
        <x:f>'全銘柄'!A591</x:f>
        <x:v>590</x:v>
      </x:c>
      <x:c r="B53" s="90" t="str">
        <x:f>'全銘柄'!B591</x:f>
        <x:v>6861</x:v>
      </x:c>
      <x:c r="C53" s="90" t="str">
        <x:f>'全銘柄'!D591</x:f>
        <x:v>KEYENCE CORPORATION</x:v>
      </x:c>
      <x:c r="D53" s="90" t="str">
        <x:f>'全銘柄'!F591</x:f>
        <x:v>Electric Appliances</x:v>
      </x:c>
      <x:c r="E53" s="91" t="n">
        <x:f>'全銘柄'!R591</x:f>
        <x:v>0.5190743477049885</x:v>
      </x:c>
      <x:c r="F53" s="97" t="n">
        <x:f>'全銘柄'!K591</x:f>
        <x:v>1059145</x:v>
      </x:c>
      <x:c r="G53" s="97" t="n">
        <x:f>'全銘柄'!Q591</x:f>
        <x:v>549775</x:v>
      </x:c>
      <x:c r="H53" s="90" t="b">
        <x:f>'全銘柄'!AT591</x:f>
        <x:v>1</x:v>
      </x:c>
      <x:c r="I53" s="90" t="n">
        <x:f>'全銘柄'!AU591</x:f>
        <x:v>0</x:v>
      </x:c>
      <x:c r="J53" s="90" t="str">
        <x:f>'全銘柄'!AH591</x:f>
        <x:v>S100VWNU</x:v>
      </x:c>
    </x:row>
    <x:row r="54">
      <x:c r="A54" s="90" t="n">
        <x:f>'全銘柄'!A442</x:f>
        <x:v>441</x:v>
      </x:c>
      <x:c r="B54" s="90" t="str">
        <x:f>'全銘柄'!B442</x:f>
        <x:v>7326</x:v>
      </x:c>
      <x:c r="C54" s="90" t="str">
        <x:f>'全銘柄'!D442</x:f>
        <x:v>SBI Insurance Group Co.,Ltd.</x:v>
      </x:c>
      <x:c r="D54" s="90" t="str">
        <x:f>'全銘柄'!F442</x:f>
        <x:v>Insurance</x:v>
      </x:c>
      <x:c r="E54" s="91" t="n">
        <x:f>'全銘柄'!R442</x:f>
        <x:v>0.5189003436426117</x:v>
      </x:c>
      <x:c r="F54" s="97" t="n">
        <x:f>'全銘柄'!K442</x:f>
        <x:v>1164</x:v>
      </x:c>
      <x:c r="G54" s="97" t="n">
        <x:f>'全銘柄'!Q442</x:f>
        <x:v>604</x:v>
      </x:c>
      <x:c r="H54" s="90" t="b">
        <x:f>'全銘柄'!AT442</x:f>
        <x:v>1</x:v>
      </x:c>
      <x:c r="I54" s="90" t="n">
        <x:f>'全銘柄'!AU442</x:f>
        <x:v>0</x:v>
      </x:c>
      <x:c r="J54" s="90" t="str">
        <x:f>'全銘柄'!AH442</x:f>
        <x:v>S100VZ79</x:v>
      </x:c>
    </x:row>
    <x:row r="55">
      <x:c r="A55" s="90" t="n">
        <x:f>'全銘柄'!A535</x:f>
        <x:v>534</x:v>
      </x:c>
      <x:c r="B55" s="90" t="str">
        <x:f>'全銘柄'!B535</x:f>
        <x:v>1605</x:v>
      </x:c>
      <x:c r="C55" s="90" t="str">
        <x:f>'全銘柄'!D535</x:f>
        <x:v>INPEX CORPORATION</x:v>
      </x:c>
      <x:c r="D55" s="90" t="str">
        <x:f>'全銘柄'!F535</x:f>
        <x:v>Mining</x:v>
      </x:c>
      <x:c r="E55" s="91" t="n">
        <x:f>'全銘柄'!R535</x:f>
        <x:v>0.5157202789728242</x:v>
      </x:c>
      <x:c r="F55" s="97" t="n">
        <x:f>'全銘柄'!K535</x:f>
        <x:v>187115</x:v>
      </x:c>
      <x:c r="G55" s="97" t="n">
        <x:f>'全銘柄'!Q535</x:f>
        <x:v>96499</x:v>
      </x:c>
      <x:c r="H55" s="90" t="b">
        <x:f>'全銘柄'!AT535</x:f>
        <x:v>0</x:v>
      </x:c>
      <x:c r="I55" s="90" t="str">
        <x:f>'全銘柄'!AU535</x:f>
        <x:v>missing_financial_data</x:v>
      </x:c>
      <x:c r="J55" s="90" t="str">
        <x:f>'全銘柄'!AH535</x:f>
        <x:v>S100XU9L</x:v>
      </x:c>
    </x:row>
    <x:row r="56">
      <x:c r="A56" s="90" t="n">
        <x:f>'全銘柄'!A303</x:f>
        <x:v>302</x:v>
      </x:c>
      <x:c r="B56" s="90" t="str">
        <x:f>'全銘柄'!B303</x:f>
        <x:v>7350</x:v>
      </x:c>
      <x:c r="C56" s="90" t="str">
        <x:f>'全銘柄'!D303</x:f>
        <x:v>Okinawa Financial Group,Inc.</x:v>
      </x:c>
      <x:c r="D56" s="90" t="str">
        <x:f>'全銘柄'!F303</x:f>
        <x:v>Banks</x:v>
      </x:c>
      <x:c r="E56" s="91" t="n">
        <x:f>'全銘柄'!R303</x:f>
        <x:v>0.5135549872122762</x:v>
      </x:c>
      <x:c r="F56" s="97" t="n">
        <x:f>'全銘柄'!K303</x:f>
        <x:v>1955</x:v>
      </x:c>
      <x:c r="G56" s="97" t="n">
        <x:f>'全銘柄'!Q303</x:f>
        <x:v>1004</x:v>
      </x:c>
      <x:c r="H56" s="90" t="b">
        <x:f>'全銘柄'!AT303</x:f>
        <x:v>1</x:v>
      </x:c>
      <x:c r="I56" s="90" t="n">
        <x:f>'全銘柄'!AU303</x:f>
        <x:v>0</x:v>
      </x:c>
      <x:c r="J56" s="90" t="str">
        <x:f>'全銘柄'!AH303</x:f>
        <x:v>S100W3MP</x:v>
      </x:c>
    </x:row>
    <x:row r="57">
      <x:c r="A57" s="90" t="n">
        <x:f>'全銘柄'!A1289</x:f>
        <x:v>1288</x:v>
      </x:c>
      <x:c r="B57" s="90" t="str">
        <x:f>'全銘柄'!B1289</x:f>
        <x:v>3723</x:v>
      </x:c>
      <x:c r="C57" s="90" t="str">
        <x:f>'全銘柄'!D1289</x:f>
        <x:v>NIHON FALCOM CORPORATION</x:v>
      </x:c>
      <x:c r="D57" s="90" t="str">
        <x:f>'全銘柄'!F1289</x:f>
        <x:v>Information &amp; Communication</x:v>
      </x:c>
      <x:c r="E57" s="91" t="n">
        <x:f>'全銘柄'!R1289</x:f>
        <x:v>0.5131214068830172</x:v>
      </x:c>
      <x:c r="F57" s="97" t="n">
        <x:f>'全銘柄'!K1289</x:f>
        <x:v>2612.982</x:v>
      </x:c>
      <x:c r="G57" s="97" t="n">
        <x:f>'全銘柄'!Q1289</x:f>
        <x:v>1340.777</x:v>
      </x:c>
      <x:c r="H57" s="90" t="b">
        <x:f>'全銘柄'!AT1289</x:f>
        <x:v>1</x:v>
      </x:c>
      <x:c r="I57" s="90" t="n">
        <x:f>'全銘柄'!AU1289</x:f>
        <x:v>0</x:v>
      </x:c>
      <x:c r="J57" s="90" t="str">
        <x:f>'全銘柄'!AH1289</x:f>
        <x:v>S100XBL7</x:v>
      </x:c>
    </x:row>
    <x:row r="58">
      <x:c r="A58" s="90" t="n">
        <x:f>'全銘柄'!A898</x:f>
        <x:v>897</x:v>
      </x:c>
      <x:c r="B58" s="90" t="str">
        <x:f>'全銘柄'!B898</x:f>
        <x:v>8771</x:v>
      </x:c>
      <x:c r="C58" s="90" t="str">
        <x:f>'全銘柄'!D898</x:f>
        <x:v>eGuarantee,Inc.</x:v>
      </x:c>
      <x:c r="D58" s="90" t="str">
        <x:f>'全銘柄'!F898</x:f>
        <x:v>Other Financing Business</x:v>
      </x:c>
      <x:c r="E58" s="91" t="n">
        <x:f>'全銘柄'!R898</x:f>
        <x:v>0.49915798175395654</x:v>
      </x:c>
      <x:c r="F58" s="97" t="n">
        <x:f>'全銘柄'!K898</x:f>
        <x:v>10224.244</x:v>
      </x:c>
      <x:c r="G58" s="97" t="n">
        <x:f>'全銘柄'!Q898</x:f>
        <x:v>5103.513</x:v>
      </x:c>
      <x:c r="H58" s="90" t="b">
        <x:f>'全銘柄'!AT898</x:f>
        <x:v>1</x:v>
      </x:c>
      <x:c r="I58" s="90" t="n">
        <x:f>'全銘柄'!AU898</x:f>
        <x:v>0</x:v>
      </x:c>
      <x:c r="J58" s="90" t="str">
        <x:f>'全銘柄'!AH898</x:f>
        <x:v>S100W6OX</x:v>
      </x:c>
    </x:row>
    <x:row r="59">
      <x:c r="A59" s="90" t="n">
        <x:f>'全銘柄'!A304</x:f>
        <x:v>303</x:v>
      </x:c>
      <x:c r="B59" s="90" t="str">
        <x:f>'全銘柄'!B304</x:f>
        <x:v>7384</x:v>
      </x:c>
      <x:c r="C59" s="90" t="str">
        <x:f>'全銘柄'!D304</x:f>
        <x:v>Procrea Holdings,Inc.</x:v>
      </x:c>
      <x:c r="D59" s="90" t="str">
        <x:f>'全銘柄'!F304</x:f>
        <x:v>Banks</x:v>
      </x:c>
      <x:c r="E59" s="91" t="n">
        <x:f>'全銘柄'!R304</x:f>
        <x:v>0.49760973489787047</x:v>
      </x:c>
      <x:c r="F59" s="97" t="n">
        <x:f>'全銘柄'!K304</x:f>
        <x:v>2301</x:v>
      </x:c>
      <x:c r="G59" s="97" t="n">
        <x:f>'全銘柄'!Q304</x:f>
        <x:v>1145</x:v>
      </x:c>
      <x:c r="H59" s="90" t="b">
        <x:f>'全銘柄'!AT304</x:f>
        <x:v>1</x:v>
      </x:c>
      <x:c r="I59" s="90" t="n">
        <x:f>'全銘柄'!AU304</x:f>
        <x:v>0</x:v>
      </x:c>
      <x:c r="J59" s="90" t="str">
        <x:f>'全銘柄'!AH304</x:f>
        <x:v>S100W105</x:v>
      </x:c>
    </x:row>
    <x:row r="60">
      <x:c r="A60" s="90" t="n">
        <x:f>'全銘柄'!A596</x:f>
        <x:v>595</x:v>
      </x:c>
      <x:c r="B60" s="90" t="str">
        <x:f>'全銘柄'!B596</x:f>
        <x:v>8704</x:v>
      </x:c>
      <x:c r="C60" s="90" t="str">
        <x:f>'全銘柄'!D596</x:f>
        <x:v>TRADERS HOLDINGS CO.,LTD.</x:v>
      </x:c>
      <x:c r="D60" s="90" t="str">
        <x:f>'全銘柄'!F596</x:f>
        <x:v>Securities and Commodities Futures</x:v>
      </x:c>
      <x:c r="E60" s="91" t="n">
        <x:f>'全銘柄'!R596</x:f>
        <x:v>0.4940055104624321</x:v>
      </x:c>
      <x:c r="F60" s="97" t="n">
        <x:f>'全銘柄'!K596</x:f>
        <x:v>13429</x:v>
      </x:c>
      <x:c r="G60" s="97" t="n">
        <x:f>'全銘柄'!Q596</x:f>
        <x:v>6634</x:v>
      </x:c>
      <x:c r="H60" s="90" t="b">
        <x:f>'全銘柄'!AT596</x:f>
        <x:v>1</x:v>
      </x:c>
      <x:c r="I60" s="90" t="n">
        <x:f>'全銘柄'!AU596</x:f>
        <x:v>0</x:v>
      </x:c>
      <x:c r="J60" s="90" t="str">
        <x:f>'全銘柄'!AH596</x:f>
        <x:v>S100VY4K</x:v>
      </x:c>
    </x:row>
    <x:row r="61">
      <x:c r="A61" s="90" t="n">
        <x:f>'全銘柄'!A167</x:f>
        <x:v>166</x:v>
      </x:c>
      <x:c r="B61" s="90" t="str">
        <x:f>'全銘柄'!B167</x:f>
        <x:v>6037</x:v>
      </x:c>
      <x:c r="C61" s="90" t="str">
        <x:f>'全銘柄'!D167</x:f>
        <x:v>RAKUMACHI,INC.</x:v>
      </x:c>
      <x:c r="D61" s="90" t="str">
        <x:f>'全銘柄'!F167</x:f>
        <x:v>Services</x:v>
      </x:c>
      <x:c r="E61" s="91" t="n">
        <x:f>'全銘柄'!R167</x:f>
        <x:v>0.4889522120263742</x:v>
      </x:c>
      <x:c r="F61" s="97" t="n">
        <x:f>'全銘柄'!K167</x:f>
        <x:v>3159.456</x:v>
      </x:c>
      <x:c r="G61" s="97" t="n">
        <x:f>'全銘柄'!Q167</x:f>
        <x:v>1544.823</x:v>
      </x:c>
      <x:c r="H61" s="90" t="b">
        <x:f>'全銘柄'!AT167</x:f>
        <x:v>1</x:v>
      </x:c>
      <x:c r="I61" s="90" t="n">
        <x:f>'全銘柄'!AU167</x:f>
        <x:v>0</x:v>
      </x:c>
      <x:c r="J61" s="90" t="str">
        <x:f>'全銘柄'!AH167</x:f>
        <x:v>S100WWO9</x:v>
      </x:c>
    </x:row>
    <x:row r="62">
      <x:c r="A62" s="90" t="n">
        <x:f>'全銘柄'!A334</x:f>
        <x:v>333</x:v>
      </x:c>
      <x:c r="B62" s="90" t="str">
        <x:f>'全銘柄'!B334</x:f>
        <x:v>6920</x:v>
      </x:c>
      <x:c r="C62" s="90" t="str">
        <x:f>'全銘柄'!D334</x:f>
        <x:v>Lasertec Corporation</x:v>
      </x:c>
      <x:c r="D62" s="90" t="str">
        <x:f>'全銘柄'!F334</x:f>
        <x:v>Electric Appliances</x:v>
      </x:c>
      <x:c r="E62" s="91" t="n">
        <x:f>'全銘柄'!R334</x:f>
        <x:v>0.488486024566859</x:v>
      </x:c>
      <x:c r="F62" s="97" t="n">
        <x:f>'全銘柄'!K334</x:f>
        <x:v>251477</x:v>
      </x:c>
      <x:c r="G62" s="97" t="n">
        <x:f>'全銘柄'!Q334</x:f>
        <x:v>122843</x:v>
      </x:c>
      <x:c r="H62" s="90" t="b">
        <x:f>'全銘柄'!AT334</x:f>
        <x:v>1</x:v>
      </x:c>
      <x:c r="I62" s="90" t="n">
        <x:f>'全銘柄'!AU334</x:f>
        <x:v>0</x:v>
      </x:c>
      <x:c r="J62" s="90" t="str">
        <x:f>'全銘柄'!AH334</x:f>
        <x:v>S100WQ7F</x:v>
      </x:c>
    </x:row>
    <x:row r="63">
      <x:c r="A63" s="90" t="n">
        <x:f>'全銘柄'!A142</x:f>
        <x:v>141</x:v>
      </x:c>
      <x:c r="B63" s="90" t="str">
        <x:f>'全銘柄'!B142</x:f>
        <x:v>7172</x:v>
      </x:c>
      <x:c r="C63" s="90" t="str">
        <x:f>'全銘柄'!D142</x:f>
        <x:v>Japan Investment Adviser Co.,Ltd.</x:v>
      </x:c>
      <x:c r="D63" s="90" t="str">
        <x:f>'全銘柄'!F142</x:f>
        <x:v>Securities and Commodities Futures</x:v>
      </x:c>
      <x:c r="E63" s="91" t="n">
        <x:f>'全銘柄'!R142</x:f>
        <x:v>0.487479993804533</x:v>
      </x:c>
      <x:c r="F63" s="97" t="n">
        <x:f>'全銘柄'!K142</x:f>
        <x:v>38738</x:v>
      </x:c>
      <x:c r="G63" s="97" t="n">
        <x:f>'全銘柄'!Q142</x:f>
        <x:v>18884</x:v>
      </x:c>
      <x:c r="H63" s="90" t="b">
        <x:f>'全銘柄'!AT142</x:f>
        <x:v>1</x:v>
      </x:c>
      <x:c r="I63" s="90" t="n">
        <x:f>'全銘柄'!AU142</x:f>
        <x:v>0</x:v>
      </x:c>
      <x:c r="J63" s="90" t="str">
        <x:f>'全銘柄'!AH142</x:f>
        <x:v>S100XRRA</x:v>
      </x:c>
    </x:row>
    <x:row r="64">
      <x:c r="A64" s="90" t="n">
        <x:f>'全銘柄'!A1094</x:f>
        <x:v>1093</x:v>
      </x:c>
      <x:c r="B64" s="90" t="str">
        <x:f>'全銘柄'!B1094</x:f>
        <x:v>4519</x:v>
      </x:c>
      <x:c r="C64" s="90" t="str">
        <x:f>'全銘柄'!D1094</x:f>
        <x:v>CHUGAI PHARMACEUTICAL CO.,LTD.</x:v>
      </x:c>
      <x:c r="D64" s="90" t="str">
        <x:f>'全銘柄'!F1094</x:f>
        <x:v>Pharmaceutical</x:v>
      </x:c>
      <x:c r="E64" s="91" t="n">
        <x:f>'全銘柄'!R1094</x:f>
        <x:v>0.47604219911744666</x:v>
      </x:c>
      <x:c r="F64" s="97" t="n">
        <x:f>'全銘柄'!K1094</x:f>
        <x:v>1257941</x:v>
      </x:c>
      <x:c r="G64" s="97" t="n">
        <x:f>'全銘柄'!Q1094</x:f>
        <x:v>598833</x:v>
      </x:c>
      <x:c r="H64" s="90" t="b">
        <x:f>'全銘柄'!AT1094</x:f>
        <x:v>0</x:v>
      </x:c>
      <x:c r="I64" s="90" t="str">
        <x:f>'全銘柄'!AU1094</x:f>
        <x:v>missing_financial_data</x:v>
      </x:c>
      <x:c r="J64" s="90" t="str">
        <x:f>'全銘柄'!AH1094</x:f>
        <x:v>S100XTBJ</x:v>
      </x:c>
    </x:row>
    <x:row r="65">
      <x:c r="A65" s="90" t="n">
        <x:f>'全銘柄'!A1245</x:f>
        <x:v>1244</x:v>
      </x:c>
      <x:c r="B65" s="90" t="str">
        <x:f>'全銘柄'!B1245</x:f>
        <x:v>8713</x:v>
      </x:c>
      <x:c r="C65" s="90" t="str">
        <x:f>'全銘柄'!D1245</x:f>
        <x:v>FIDEA Holdings Co.Ltd.</x:v>
      </x:c>
      <x:c r="D65" s="90" t="str">
        <x:f>'全銘柄'!F1245</x:f>
        <x:v>Banks</x:v>
      </x:c>
      <x:c r="E65" s="91" t="n">
        <x:f>'全銘柄'!R1245</x:f>
        <x:v>0.4739010989010989</x:v>
      </x:c>
      <x:c r="F65" s="97" t="n">
        <x:f>'全銘柄'!K1245</x:f>
        <x:v>2912</x:v>
      </x:c>
      <x:c r="G65" s="97" t="n">
        <x:f>'全銘柄'!Q1245</x:f>
        <x:v>1380</x:v>
      </x:c>
      <x:c r="H65" s="90" t="b">
        <x:f>'全銘柄'!AT1245</x:f>
        <x:v>1</x:v>
      </x:c>
      <x:c r="I65" s="90" t="n">
        <x:f>'全銘柄'!AU1245</x:f>
        <x:v>0</x:v>
      </x:c>
      <x:c r="J65" s="90" t="str">
        <x:f>'全銘柄'!AH1245</x:f>
        <x:v>S100VZ4Y</x:v>
      </x:c>
    </x:row>
    <x:row r="66">
      <x:c r="A66" s="90" t="n">
        <x:f>'全銘柄'!A203</x:f>
        <x:v>202</x:v>
      </x:c>
      <x:c r="B66" s="90" t="str">
        <x:f>'全銘柄'!B203</x:f>
        <x:v>4380</x:v>
      </x:c>
      <x:c r="C66" s="90" t="str">
        <x:f>'全銘柄'!D203</x:f>
        <x:v>M - mart Inc.</x:v>
      </x:c>
      <x:c r="D66" s="90" t="str">
        <x:f>'全銘柄'!F203</x:f>
        <x:v>Information &amp; Communication</x:v>
      </x:c>
      <x:c r="E66" s="91" t="n">
        <x:f>'全銘柄'!R203</x:f>
        <x:v>0.4638290882344529</x:v>
      </x:c>
      <x:c r="F66" s="97" t="n">
        <x:f>'全銘柄'!K203</x:f>
        <x:v>1363.651</x:v>
      </x:c>
      <x:c r="G66" s="97" t="n">
        <x:f>'全銘柄'!Q203</x:f>
        <x:v>632.501</x:v>
      </x:c>
      <x:c r="H66" s="90" t="b">
        <x:f>'全銘柄'!AT203</x:f>
        <x:v>0</x:v>
      </x:c>
      <x:c r="I66" s="90" t="str">
        <x:f>'全銘柄'!AU203</x:f>
        <x:v>low_liquidity</x:v>
      </x:c>
      <x:c r="J66" s="90" t="str">
        <x:f>'全銘柄'!AH203</x:f>
        <x:v>S100Y0DB</x:v>
      </x:c>
    </x:row>
    <x:row r="67">
      <x:c r="A67" s="90" t="n">
        <x:f>'全銘柄'!A736</x:f>
        <x:v>735</x:v>
      </x:c>
      <x:c r="B67" s="90" t="str">
        <x:f>'全銘柄'!B736</x:f>
        <x:v>4733</x:v>
      </x:c>
      <x:c r="C67" s="90" t="str">
        <x:f>'全銘柄'!D736</x:f>
        <x:v>OBIC BUSINESS CONSULTANTS CO.,LTD.</x:v>
      </x:c>
      <x:c r="D67" s="90" t="str">
        <x:f>'全銘柄'!F736</x:f>
        <x:v>Information &amp; Communication</x:v>
      </x:c>
      <x:c r="E67" s="91" t="n">
        <x:f>'全銘柄'!R736</x:f>
        <x:v>0.46279830348370543</x:v>
      </x:c>
      <x:c r="F67" s="97" t="n">
        <x:f>'全銘柄'!K736</x:f>
        <x:v>46984.282</x:v>
      </x:c>
      <x:c r="G67" s="97" t="n">
        <x:f>'全銘柄'!Q736</x:f>
        <x:v>21744.246</x:v>
      </x:c>
      <x:c r="H67" s="90" t="b">
        <x:f>'全銘柄'!AT736</x:f>
        <x:v>1</x:v>
      </x:c>
      <x:c r="I67" s="90" t="n">
        <x:f>'全銘柄'!AU736</x:f>
        <x:v>0</x:v>
      </x:c>
      <x:c r="J67" s="90" t="str">
        <x:f>'全銘柄'!AH736</x:f>
        <x:v>S100VZRD</x:v>
      </x:c>
    </x:row>
    <x:row r="68">
      <x:c r="A68" s="90" t="n">
        <x:f>'全銘柄'!A229</x:f>
        <x:v>228</x:v>
      </x:c>
      <x:c r="B68" s="90" t="str">
        <x:f>'全銘柄'!B229</x:f>
        <x:v>8739</x:v>
      </x:c>
      <x:c r="C68" s="90" t="str">
        <x:f>'全銘柄'!D229</x:f>
        <x:v>SPARX Group Co.,Ltd.</x:v>
      </x:c>
      <x:c r="D68" s="90" t="str">
        <x:f>'全銘柄'!F229</x:f>
        <x:v>Securities and Commodities Futures</x:v>
      </x:c>
      <x:c r="E68" s="91" t="n">
        <x:f>'全銘柄'!R229</x:f>
        <x:v>0.4609766063949331</x:v>
      </x:c>
      <x:c r="F68" s="97" t="n">
        <x:f>'全銘柄'!K229</x:f>
        <x:v>19578</x:v>
      </x:c>
      <x:c r="G68" s="97" t="n">
        <x:f>'全銘柄'!Q229</x:f>
        <x:v>9025</x:v>
      </x:c>
      <x:c r="H68" s="90" t="b">
        <x:f>'全銘柄'!AT229</x:f>
        <x:v>1</x:v>
      </x:c>
      <x:c r="I68" s="90" t="n">
        <x:f>'全銘柄'!AU229</x:f>
        <x:v>0</x:v>
      </x:c>
      <x:c r="J68" s="90" t="str">
        <x:f>'全銘柄'!AH229</x:f>
        <x:v>S100Y7MV</x:v>
      </x:c>
    </x:row>
    <x:row r="69">
      <x:c r="A69" s="90" t="n">
        <x:f>'全銘柄'!A215</x:f>
        <x:v>214</x:v>
      </x:c>
      <x:c r="B69" s="90" t="str">
        <x:f>'全銘柄'!B215</x:f>
        <x:v>2326</x:v>
      </x:c>
      <x:c r="C69" s="90" t="str">
        <x:f>'全銘柄'!D215</x:f>
        <x:v>Digital Arts Inc.</x:v>
      </x:c>
      <x:c r="D69" s="90" t="str">
        <x:f>'全銘柄'!F215</x:f>
        <x:v>Information &amp; Communication</x:v>
      </x:c>
      <x:c r="E69" s="91" t="n">
        <x:f>'全銘柄'!R215</x:f>
        <x:v>0.456621919455019</x:v>
      </x:c>
      <x:c r="F69" s="97" t="n">
        <x:f>'全銘柄'!K215</x:f>
        <x:v>9982</x:v>
      </x:c>
      <x:c r="G69" s="97" t="n">
        <x:f>'全銘柄'!Q215</x:f>
        <x:v>4558</x:v>
      </x:c>
      <x:c r="H69" s="90" t="b">
        <x:f>'全銘柄'!AT215</x:f>
        <x:v>1</x:v>
      </x:c>
      <x:c r="I69" s="90" t="n">
        <x:f>'全銘柄'!AU215</x:f>
        <x:v>0</x:v>
      </x:c>
      <x:c r="J69" s="90" t="str">
        <x:f>'全銘柄'!AH215</x:f>
        <x:v>S100W04H</x:v>
      </x:c>
    </x:row>
    <x:row r="70">
      <x:c r="A70" s="90" t="n">
        <x:f>'全銘柄'!A14</x:f>
        <x:v>13</x:v>
      </x:c>
      <x:c r="B70" s="90" t="str">
        <x:f>'全銘柄'!B14</x:f>
        <x:v>5038</x:v>
      </x:c>
      <x:c r="C70" s="90" t="str">
        <x:f>'全銘柄'!D14</x:f>
        <x:v>eWeLL Co.,Ltd.</x:v>
      </x:c>
      <x:c r="D70" s="90" t="str">
        <x:f>'全銘柄'!F14</x:f>
        <x:v>Information &amp; Communication</x:v>
      </x:c>
      <x:c r="E70" s="91" t="n">
        <x:f>'全銘柄'!R14</x:f>
        <x:v>0.45320717764476237</x:v>
      </x:c>
      <x:c r="F70" s="97" t="n">
        <x:f>'全銘柄'!K14</x:f>
        <x:v>3392.422</x:v>
      </x:c>
      <x:c r="G70" s="97" t="n">
        <x:f>'全銘柄'!Q14</x:f>
        <x:v>1537.47</x:v>
      </x:c>
      <x:c r="H70" s="90" t="b">
        <x:f>'全銘柄'!AT14</x:f>
        <x:v>1</x:v>
      </x:c>
      <x:c r="I70" s="90" t="n">
        <x:f>'全銘柄'!AU14</x:f>
        <x:v>0</x:v>
      </x:c>
      <x:c r="J70" s="90" t="str">
        <x:f>'全銘柄'!AH14</x:f>
        <x:v>S100XSJZ</x:v>
      </x:c>
    </x:row>
    <x:row r="71">
      <x:c r="A71" s="90" t="n">
        <x:f>'全銘柄'!A108</x:f>
        <x:v>107</x:v>
      </x:c>
      <x:c r="B71" s="90" t="str">
        <x:f>'全銘柄'!B108</x:f>
        <x:v>3984</x:v>
      </x:c>
      <x:c r="C71" s="90" t="str">
        <x:f>'全銘柄'!D108</x:f>
        <x:v>User Local,Inc.</x:v>
      </x:c>
      <x:c r="D71" s="90" t="str">
        <x:f>'全銘柄'!F108</x:f>
        <x:v>Information &amp; Communication</x:v>
      </x:c>
      <x:c r="E71" s="91" t="n">
        <x:f>'全銘柄'!R108</x:f>
        <x:v>0.43025812331569036</x:v>
      </x:c>
      <x:c r="F71" s="97" t="n">
        <x:f>'全銘柄'!K108</x:f>
        <x:v>4581.996</x:v>
      </x:c>
      <x:c r="G71" s="97" t="n">
        <x:f>'全銘柄'!Q108</x:f>
        <x:v>1971.441</x:v>
      </x:c>
      <x:c r="H71" s="90" t="b">
        <x:f>'全銘柄'!AT108</x:f>
        <x:v>1</x:v>
      </x:c>
      <x:c r="I71" s="90" t="n">
        <x:f>'全銘柄'!AU108</x:f>
        <x:v>0</x:v>
      </x:c>
      <x:c r="J71" s="90" t="str">
        <x:f>'全銘柄'!AH108</x:f>
        <x:v>S100WPIP</x:v>
      </x:c>
    </x:row>
    <x:row r="72">
      <x:c r="A72" s="90" t="n">
        <x:f>'全銘柄'!A89</x:f>
        <x:v>88</x:v>
      </x:c>
      <x:c r="B72" s="90" t="str">
        <x:f>'全銘柄'!B89</x:f>
        <x:v>4071</x:v>
      </x:c>
      <x:c r="C72" s="90" t="str">
        <x:f>'全銘柄'!D89</x:f>
        <x:v>Plus Alpha Consulting Co.,LTD.</x:v>
      </x:c>
      <x:c r="D72" s="90" t="str">
        <x:f>'全銘柄'!F89</x:f>
        <x:v>Information &amp; Communication</x:v>
      </x:c>
      <x:c r="E72" s="91" t="n">
        <x:f>'全銘柄'!R89</x:f>
        <x:v>0.4246811506844274</x:v>
      </x:c>
      <x:c r="F72" s="97" t="n">
        <x:f>'全銘柄'!K89</x:f>
        <x:v>15108.469</x:v>
      </x:c>
      <x:c r="G72" s="97" t="n">
        <x:f>'全銘柄'!Q89</x:f>
        <x:v>6416.282</x:v>
      </x:c>
      <x:c r="H72" s="90" t="b">
        <x:f>'全銘柄'!AT89</x:f>
        <x:v>1</x:v>
      </x:c>
      <x:c r="I72" s="90" t="n">
        <x:f>'全銘柄'!AU89</x:f>
        <x:v>0</x:v>
      </x:c>
      <x:c r="J72" s="90" t="str">
        <x:f>'全銘柄'!AH89</x:f>
        <x:v>S100XD0A</x:v>
      </x:c>
    </x:row>
    <x:row r="73">
      <x:c r="A73" s="90" t="n">
        <x:f>'全銘柄'!A434</x:f>
        <x:v>433</x:v>
      </x:c>
      <x:c r="B73" s="90" t="str">
        <x:f>'全銘柄'!B434</x:f>
        <x:v>6146</x:v>
      </x:c>
      <x:c r="C73" s="90" t="str">
        <x:f>'全銘柄'!D434</x:f>
        <x:v>DISCO CORPORATION</x:v>
      </x:c>
      <x:c r="D73" s="90" t="str">
        <x:f>'全銘柄'!F434</x:f>
        <x:v>Machinery</x:v>
      </x:c>
      <x:c r="E73" s="91" t="n">
        <x:f>'全銘柄'!R434</x:f>
        <x:v>0.42417616503904015</x:v>
      </x:c>
      <x:c r="F73" s="97" t="n">
        <x:f>'全銘柄'!K434</x:f>
        <x:v>393313</x:v>
      </x:c>
      <x:c r="G73" s="97" t="n">
        <x:f>'全銘柄'!Q434</x:f>
        <x:v>166834</x:v>
      </x:c>
      <x:c r="H73" s="90" t="b">
        <x:f>'全銘柄'!AT434</x:f>
        <x:v>1</x:v>
      </x:c>
      <x:c r="I73" s="90" t="n">
        <x:f>'全銘柄'!AU434</x:f>
        <x:v>0</x:v>
      </x:c>
      <x:c r="J73" s="90" t="str">
        <x:f>'全銘柄'!AH434</x:f>
        <x:v>S100W0JY</x:v>
      </x:c>
    </x:row>
    <x:row r="74">
      <x:c r="A74" s="90" t="n">
        <x:f>'全銘柄'!A932</x:f>
        <x:v>931</x:v>
      </x:c>
      <x:c r="B74" s="90" t="str">
        <x:f>'全銘柄'!B932</x:f>
        <x:v>8595</x:v>
      </x:c>
      <x:c r="C74" s="90" t="str">
        <x:f>'全銘柄'!D932</x:f>
        <x:v>JAFCO Group Co.,Ltd.</x:v>
      </x:c>
      <x:c r="D74" s="90" t="str">
        <x:f>'全銘柄'!F932</x:f>
        <x:v>Securities and Commodities Futures</x:v>
      </x:c>
      <x:c r="E74" s="91" t="n">
        <x:f>'全銘柄'!R932</x:f>
        <x:v>0.42176183257537475</x:v>
      </x:c>
      <x:c r="F74" s="97" t="n">
        <x:f>'全銘柄'!K932</x:f>
        <x:v>29685</x:v>
      </x:c>
      <x:c r="G74" s="97" t="n">
        <x:f>'全銘柄'!Q932</x:f>
        <x:v>12520</x:v>
      </x:c>
      <x:c r="H74" s="90" t="b">
        <x:f>'全銘柄'!AT932</x:f>
        <x:v>1</x:v>
      </x:c>
      <x:c r="I74" s="90" t="n">
        <x:f>'全銘柄'!AU932</x:f>
        <x:v>0</x:v>
      </x:c>
      <x:c r="J74" s="90" t="str">
        <x:f>'全銘柄'!AH932</x:f>
        <x:v>S100VYZC</x:v>
      </x:c>
    </x:row>
    <x:row r="75">
      <x:c r="A75" s="90" t="n">
        <x:f>'全銘柄'!A6</x:f>
        <x:v>5</x:v>
      </x:c>
      <x:c r="B75" s="90" t="str">
        <x:f>'全銘柄'!B6</x:f>
        <x:v>5254</x:v>
      </x:c>
      <x:c r="C75" s="90" t="str">
        <x:f>'全銘柄'!D6</x:f>
        <x:v>Arent Inc.</x:v>
      </x:c>
      <x:c r="D75" s="90" t="str">
        <x:f>'全銘柄'!F6</x:f>
        <x:v>Information &amp; Communication</x:v>
      </x:c>
      <x:c r="E75" s="91" t="n">
        <x:f>'全銘柄'!R6</x:f>
        <x:v>0.4196761687548622</x:v>
      </x:c>
      <x:c r="F75" s="97" t="n">
        <x:f>'全銘柄'!K6</x:f>
        <x:v>4028.518</x:v>
      </x:c>
      <x:c r="G75" s="97" t="n">
        <x:f>'全銘柄'!Q6</x:f>
        <x:v>1690.673</x:v>
      </x:c>
      <x:c r="H75" s="90" t="b">
        <x:f>'全銘柄'!AT6</x:f>
        <x:v>1</x:v>
      </x:c>
      <x:c r="I75" s="90" t="n">
        <x:f>'全銘柄'!AU6</x:f>
        <x:v>0</x:v>
      </x:c>
      <x:c r="J75" s="90" t="str">
        <x:f>'全銘柄'!AH6</x:f>
        <x:v>S100WRNQ</x:v>
      </x:c>
    </x:row>
    <x:row r="76">
      <x:c r="A76" s="90" t="n">
        <x:f>'全銘柄'!A267</x:f>
        <x:v>266</x:v>
      </x:c>
      <x:c r="B76" s="90" t="str">
        <x:f>'全銘柄'!B267</x:f>
        <x:v>3712</x:v>
      </x:c>
      <x:c r="C76" s="90" t="str">
        <x:f>'全銘柄'!D267</x:f>
        <x:v>Information Planning CO.,LTD.</x:v>
      </x:c>
      <x:c r="D76" s="90" t="str">
        <x:f>'全銘柄'!F267</x:f>
        <x:v>Information &amp; Communication</x:v>
      </x:c>
      <x:c r="E76" s="91" t="n">
        <x:f>'全銘柄'!R267</x:f>
        <x:v>0.4181604032658184</x:v>
      </x:c>
      <x:c r="F76" s="97" t="n">
        <x:f>'全銘柄'!K267</x:f>
        <x:v>3541.287</x:v>
      </x:c>
      <x:c r="G76" s="97" t="n">
        <x:f>'全銘柄'!Q267</x:f>
        <x:v>1480.826</x:v>
      </x:c>
      <x:c r="H76" s="90" t="b">
        <x:f>'全銘柄'!AT267</x:f>
        <x:v>0</x:v>
      </x:c>
      <x:c r="I76" s="90" t="str">
        <x:f>'全銘柄'!AU267</x:f>
        <x:v>low_liquidity</x:v>
      </x:c>
      <x:c r="J76" s="90" t="str">
        <x:f>'全銘柄'!AH267</x:f>
        <x:v>S100XAQC</x:v>
      </x:c>
    </x:row>
    <x:row r="77">
      <x:c r="A77" s="90" t="n">
        <x:f>'全銘柄'!A612</x:f>
        <x:v>611</x:v>
      </x:c>
      <x:c r="B77" s="90" t="str">
        <x:f>'全銘柄'!B612</x:f>
        <x:v>6564</x:v>
      </x:c>
      <x:c r="C77" s="90" t="str">
        <x:f>'全銘柄'!D612</x:f>
        <x:v>MIDAC HOLDINGS CO.,LTD.</x:v>
      </x:c>
      <x:c r="D77" s="90" t="str">
        <x:f>'全銘柄'!F612</x:f>
        <x:v>Services</x:v>
      </x:c>
      <x:c r="E77" s="91" t="n">
        <x:f>'全銘柄'!R612</x:f>
        <x:v>0.4157994479277668</x:v>
      </x:c>
      <x:c r="F77" s="97" t="n">
        <x:f>'全銘柄'!K612</x:f>
        <x:v>10905.457</x:v>
      </x:c>
      <x:c r="G77" s="97" t="n">
        <x:f>'全銘柄'!Q612</x:f>
        <x:v>4534.483</x:v>
      </x:c>
      <x:c r="H77" s="90" t="b">
        <x:f>'全銘柄'!AT612</x:f>
        <x:v>1</x:v>
      </x:c>
      <x:c r="I77" s="90" t="n">
        <x:f>'全銘柄'!AU612</x:f>
        <x:v>0</x:v>
      </x:c>
      <x:c r="J77" s="90" t="str">
        <x:f>'全銘柄'!AH612</x:f>
        <x:v>S100W9T0</x:v>
      </x:c>
    </x:row>
    <x:row r="78">
      <x:c r="A78" s="90" t="n">
        <x:f>'全銘柄'!A1219</x:f>
        <x:v>1218</x:v>
      </x:c>
      <x:c r="B78" s="90" t="str">
        <x:f>'全銘柄'!B1219</x:f>
        <x:v>9790</x:v>
      </x:c>
      <x:c r="C78" s="90" t="str">
        <x:f>'全銘柄'!D1219</x:f>
        <x:v>Fukui Computer Holdings,Inc.</x:v>
      </x:c>
      <x:c r="D78" s="90" t="str">
        <x:f>'全銘柄'!F1219</x:f>
        <x:v>Information &amp; Communication</x:v>
      </x:c>
      <x:c r="E78" s="91" t="n">
        <x:f>'全銘柄'!R1219</x:f>
        <x:v>0.4134674186315146</x:v>
      </x:c>
      <x:c r="F78" s="97" t="n">
        <x:f>'全銘柄'!K1219</x:f>
        <x:v>14717</x:v>
      </x:c>
      <x:c r="G78" s="97" t="n">
        <x:f>'全銘柄'!Q1219</x:f>
        <x:v>6085</x:v>
      </x:c>
      <x:c r="H78" s="90" t="b">
        <x:f>'全銘柄'!AT1219</x:f>
        <x:v>1</x:v>
      </x:c>
      <x:c r="I78" s="90" t="n">
        <x:f>'全銘柄'!AU1219</x:f>
        <x:v>0</x:v>
      </x:c>
      <x:c r="J78" s="90" t="str">
        <x:f>'全銘柄'!AH1219</x:f>
        <x:v>S100VYRR</x:v>
      </x:c>
    </x:row>
    <x:row r="79">
      <x:c r="A79" s="90" t="n">
        <x:f>'全銘柄'!A279</x:f>
        <x:v>278</x:v>
      </x:c>
      <x:c r="B79" s="90" t="str">
        <x:f>'全銘柄'!B279</x:f>
        <x:v>4595</x:v>
      </x:c>
      <x:c r="C79" s="90" t="str">
        <x:f>'全銘柄'!D279</x:f>
        <x:v>MIZUHO MEDY CO.,LTD.</x:v>
      </x:c>
      <x:c r="D79" s="90" t="str">
        <x:f>'全銘柄'!F279</x:f>
        <x:v>Pharmaceutical</x:v>
      </x:c>
      <x:c r="E79" s="91" t="n">
        <x:f>'全銘柄'!R279</x:f>
        <x:v>0.41261101243339254</x:v>
      </x:c>
      <x:c r="F79" s="97" t="n">
        <x:f>'全銘柄'!K279</x:f>
        <x:v>11260</x:v>
      </x:c>
      <x:c r="G79" s="97" t="n">
        <x:f>'全銘柄'!Q279</x:f>
        <x:v>4646</x:v>
      </x:c>
      <x:c r="H79" s="90" t="b">
        <x:f>'全銘柄'!AT279</x:f>
        <x:v>1</x:v>
      </x:c>
      <x:c r="I79" s="90" t="n">
        <x:f>'全銘柄'!AU279</x:f>
        <x:v>0</x:v>
      </x:c>
      <x:c r="J79" s="90" t="str">
        <x:f>'全銘柄'!AH279</x:f>
        <x:v>S100XTF0</x:v>
      </x:c>
    </x:row>
    <x:row r="80">
      <x:c r="A80" s="90" t="n">
        <x:f>'全銘柄'!A605</x:f>
        <x:v>604</x:v>
      </x:c>
      <x:c r="B80" s="90" t="str">
        <x:f>'全銘柄'!B605</x:f>
        <x:v>6200</x:v>
      </x:c>
      <x:c r="C80" s="90" t="str">
        <x:f>'全銘柄'!D605</x:f>
        <x:v>Insource Co.,Ltd.</x:v>
      </x:c>
      <x:c r="D80" s="90" t="str">
        <x:f>'全銘柄'!F605</x:f>
        <x:v>Services</x:v>
      </x:c>
      <x:c r="E80" s="91" t="n">
        <x:f>'全銘柄'!R605</x:f>
        <x:v>0.41200624769785843</x:v>
      </x:c>
      <x:c r="F80" s="97" t="n">
        <x:f>'全銘柄'!K605</x:f>
        <x:v>14510.945</x:v>
      </x:c>
      <x:c r="G80" s="97" t="n">
        <x:f>'全銘柄'!Q605</x:f>
        <x:v>5978.6</x:v>
      </x:c>
      <x:c r="H80" s="90" t="b">
        <x:f>'全銘柄'!AT605</x:f>
        <x:v>1</x:v>
      </x:c>
      <x:c r="I80" s="90" t="n">
        <x:f>'全銘柄'!AU605</x:f>
        <x:v>0</x:v>
      </x:c>
      <x:c r="J80" s="90" t="str">
        <x:f>'全銘柄'!AH605</x:f>
        <x:v>S100XAOQ</x:v>
      </x:c>
    </x:row>
    <x:row r="81">
      <x:c r="A81" s="90" t="n">
        <x:f>'全銘柄'!A1269</x:f>
        <x:v>1268</x:v>
      </x:c>
      <x:c r="B81" s="90" t="str">
        <x:f>'全銘柄'!B1269</x:f>
        <x:v>4686</x:v>
      </x:c>
      <x:c r="C81" s="90" t="str">
        <x:f>'全銘柄'!D1269</x:f>
        <x:v>JUSTSYSTEMS CORPORATION</x:v>
      </x:c>
      <x:c r="D81" s="90" t="str">
        <x:f>'全銘柄'!F1269</x:f>
        <x:v>Information &amp; Communication</x:v>
      </x:c>
      <x:c r="E81" s="91" t="n">
        <x:f>'全銘柄'!R1269</x:f>
        <x:v>0.4047945051738457</x:v>
      </x:c>
      <x:c r="F81" s="97" t="n">
        <x:f>'全銘柄'!K1269</x:f>
        <x:v>44551</x:v>
      </x:c>
      <x:c r="G81" s="97" t="n">
        <x:f>'全銘柄'!Q1269</x:f>
        <x:v>18034</x:v>
      </x:c>
      <x:c r="H81" s="90" t="b">
        <x:f>'全銘柄'!AT1269</x:f>
        <x:v>1</x:v>
      </x:c>
      <x:c r="I81" s="90" t="n">
        <x:f>'全銘柄'!AU1269</x:f>
        <x:v>0</x:v>
      </x:c>
      <x:c r="J81" s="90" t="str">
        <x:f>'全銘柄'!AH1269</x:f>
        <x:v>S100W3BD</x:v>
      </x:c>
    </x:row>
    <x:row r="82">
      <x:c r="A82" s="90" t="n">
        <x:f>'全銘柄'!A340</x:f>
        <x:v>339</x:v>
      </x:c>
      <x:c r="B82" s="90" t="str">
        <x:f>'全銘柄'!B340</x:f>
        <x:v>7034</x:v>
      </x:c>
      <x:c r="C82" s="90" t="str">
        <x:f>'全銘柄'!D340</x:f>
        <x:v>Prored Partners CO.,LTD.</x:v>
      </x:c>
      <x:c r="D82" s="90" t="str">
        <x:f>'全銘柄'!F340</x:f>
        <x:v>Services</x:v>
      </x:c>
      <x:c r="E82" s="91" t="n">
        <x:f>'全銘柄'!R340</x:f>
        <x:v>0.4019693907542807</x:v>
      </x:c>
      <x:c r="F82" s="97" t="n">
        <x:f>'全銘柄'!K340</x:f>
        <x:v>12302.688</x:v>
      </x:c>
      <x:c r="G82" s="97" t="n">
        <x:f>'全銘柄'!Q340</x:f>
        <x:v>4945.304</x:v>
      </x:c>
      <x:c r="H82" s="90" t="b">
        <x:f>'全銘柄'!AT340</x:f>
        <x:v>0</x:v>
      </x:c>
      <x:c r="I82" s="90" t="str">
        <x:f>'全銘柄'!AU340</x:f>
        <x:v>low_liquidity</x:v>
      </x:c>
      <x:c r="J82" s="90" t="str">
        <x:f>'全銘柄'!AH340</x:f>
        <x:v>S100XHNU</x:v>
      </x:c>
    </x:row>
    <x:row r="83">
      <x:c r="A83" s="90" t="n">
        <x:f>'全銘柄'!A1032</x:f>
        <x:v>1031</x:v>
      </x:c>
      <x:c r="B83" s="90" t="str">
        <x:f>'全銘柄'!B1032</x:f>
        <x:v>8628</x:v>
      </x:c>
      <x:c r="C83" s="90" t="str">
        <x:f>'全銘柄'!D1032</x:f>
        <x:v>MATSUI SECURITIES CO.,LTD.</x:v>
      </x:c>
      <x:c r="D83" s="90" t="str">
        <x:f>'全銘柄'!F1032</x:f>
        <x:v>Securities and Commodities Futures</x:v>
      </x:c>
      <x:c r="E83" s="91" t="n">
        <x:f>'全銘柄'!R1032</x:f>
        <x:v>0.39883685338230795</x:v>
      </x:c>
      <x:c r="F83" s="97" t="n">
        <x:f>'全銘柄'!K1032</x:f>
        <x:v>39204</x:v>
      </x:c>
      <x:c r="G83" s="97" t="n">
        <x:f>'全銘柄'!Q1032</x:f>
        <x:v>15636</x:v>
      </x:c>
      <x:c r="H83" s="90" t="b">
        <x:f>'全銘柄'!AT1032</x:f>
        <x:v>1</x:v>
      </x:c>
      <x:c r="I83" s="90" t="n">
        <x:f>'全銘柄'!AU1032</x:f>
        <x:v>0</x:v>
      </x:c>
      <x:c r="J83" s="90" t="str">
        <x:f>'全銘柄'!AH1032</x:f>
        <x:v>S100W2C3</x:v>
      </x:c>
    </x:row>
    <x:row r="84">
      <x:c r="A84" s="90" t="n">
        <x:f>'全銘柄'!A983</x:f>
        <x:v>982</x:v>
      </x:c>
      <x:c r="B84" s="90" t="str">
        <x:f>'全銘柄'!B983</x:f>
        <x:v>8715</x:v>
      </x:c>
      <x:c r="C84" s="90" t="str">
        <x:f>'全銘柄'!D983</x:f>
        <x:v>Anicom Holdings,Inc.</x:v>
      </x:c>
      <x:c r="D84" s="90" t="str">
        <x:f>'全銘柄'!F983</x:f>
        <x:v>Insurance</x:v>
      </x:c>
      <x:c r="E84" s="91" t="n">
        <x:f>'全銘柄'!R983</x:f>
        <x:v>0.39768647786198646</x:v>
      </x:c>
      <x:c r="F84" s="97" t="n">
        <x:f>'全銘柄'!K983</x:f>
        <x:v>2507</x:v>
      </x:c>
      <x:c r="G84" s="97" t="n">
        <x:f>'全銘柄'!Q983</x:f>
        <x:v>997</x:v>
      </x:c>
      <x:c r="H84" s="90" t="b">
        <x:f>'全銘柄'!AT983</x:f>
        <x:v>1</x:v>
      </x:c>
      <x:c r="I84" s="90" t="n">
        <x:f>'全銘柄'!AU983</x:f>
        <x:v>0</x:v>
      </x:c>
      <x:c r="J84" s="90" t="str">
        <x:f>'全銘柄'!AH983</x:f>
        <x:v>S100W0KC</x:v>
      </x:c>
    </x:row>
    <x:row r="85">
      <x:c r="A85" s="90" t="n">
        <x:f>'全銘柄'!A646</x:f>
        <x:v>645</x:v>
      </x:c>
      <x:c r="B85" s="90" t="str">
        <x:f>'全銘柄'!B646</x:f>
        <x:v>9697</x:v>
      </x:c>
      <x:c r="C85" s="90" t="str">
        <x:f>'全銘柄'!D646</x:f>
        <x:v>CAPCOM CO.,LTD.</x:v>
      </x:c>
      <x:c r="D85" s="90" t="str">
        <x:f>'全銘柄'!F646</x:f>
        <x:v>Information &amp; Communication</x:v>
      </x:c>
      <x:c r="E85" s="91" t="n">
        <x:f>'全銘柄'!R646</x:f>
        <x:v>0.38782693804391405</x:v>
      </x:c>
      <x:c r="F85" s="97" t="n">
        <x:f>'全銘柄'!K646</x:f>
        <x:v>169604</x:v>
      </x:c>
      <x:c r="G85" s="97" t="n">
        <x:f>'全銘柄'!Q646</x:f>
        <x:v>65777</x:v>
      </x:c>
      <x:c r="H85" s="90" t="b">
        <x:f>'全銘柄'!AT646</x:f>
        <x:v>1</x:v>
      </x:c>
      <x:c r="I85" s="90" t="n">
        <x:f>'全銘柄'!AU646</x:f>
        <x:v>0</x:v>
      </x:c>
      <x:c r="J85" s="90" t="str">
        <x:f>'全銘柄'!AH646</x:f>
        <x:v>S100W1FF</x:v>
      </x:c>
    </x:row>
    <x:row r="86">
      <x:c r="A86" s="90" t="n">
        <x:f>'全銘柄'!A141</x:f>
        <x:v>140</x:v>
      </x:c>
      <x:c r="B86" s="90" t="str">
        <x:f>'全銘柄'!B141</x:f>
        <x:v>4058</x:v>
      </x:c>
      <x:c r="C86" s="90" t="str">
        <x:f>'全銘柄'!D141</x:f>
        <x:v>Toyokumo,Inc.</x:v>
      </x:c>
      <x:c r="D86" s="90" t="str">
        <x:f>'全銘柄'!F141</x:f>
        <x:v>Information &amp; Communication</x:v>
      </x:c>
      <x:c r="E86" s="91" t="n">
        <x:f>'全銘柄'!R141</x:f>
        <x:v>0.3876326718966313</x:v>
      </x:c>
      <x:c r="F86" s="97" t="n">
        <x:f>'全銘柄'!K141</x:f>
        <x:v>4334</x:v>
      </x:c>
      <x:c r="G86" s="97" t="n">
        <x:f>'全銘柄'!Q141</x:f>
        <x:v>1680</x:v>
      </x:c>
      <x:c r="H86" s="90" t="b">
        <x:f>'全銘柄'!AT141</x:f>
        <x:v>1</x:v>
      </x:c>
      <x:c r="I86" s="90" t="n">
        <x:f>'全銘柄'!AU141</x:f>
        <x:v>0</x:v>
      </x:c>
      <x:c r="J86" s="90" t="str">
        <x:f>'全銘柄'!AH141</x:f>
        <x:v>S100XS1A</x:v>
      </x:c>
    </x:row>
    <x:row r="87">
      <x:c r="A87" s="90" t="n">
        <x:f>'全銘柄'!A937</x:f>
        <x:v>936</x:v>
      </x:c>
      <x:c r="B87" s="90" t="str">
        <x:f>'全銘柄'!B937</x:f>
        <x:v>3635</x:v>
      </x:c>
      <x:c r="C87" s="90" t="str">
        <x:f>'全銘柄'!D937</x:f>
        <x:v>KOEI TECMO HOLDINGS CO.,LTD.</x:v>
      </x:c>
      <x:c r="D87" s="90" t="str">
        <x:f>'全銘柄'!F937</x:f>
        <x:v>Information &amp; Communication</x:v>
      </x:c>
      <x:c r="E87" s="91" t="n">
        <x:f>'全銘柄'!R937</x:f>
        <x:v>0.38627781118460613</x:v>
      </x:c>
      <x:c r="F87" s="97" t="n">
        <x:f>'全銘柄'!K937</x:f>
        <x:v>83150</x:v>
      </x:c>
      <x:c r="G87" s="97" t="n">
        <x:f>'全銘柄'!Q937</x:f>
        <x:v>32119</x:v>
      </x:c>
      <x:c r="H87" s="90" t="b">
        <x:f>'全銘柄'!AT937</x:f>
        <x:v>1</x:v>
      </x:c>
      <x:c r="I87" s="90" t="n">
        <x:f>'全銘柄'!AU937</x:f>
        <x:v>0</x:v>
      </x:c>
      <x:c r="J87" s="90" t="str">
        <x:f>'全銘柄'!AH937</x:f>
        <x:v>S100W144</x:v>
      </x:c>
    </x:row>
    <x:row r="88">
      <x:c r="A88" s="90" t="n">
        <x:f>'全銘柄'!A344</x:f>
        <x:v>343</x:v>
      </x:c>
      <x:c r="B88" s="90" t="str">
        <x:f>'全銘柄'!B344</x:f>
        <x:v>6417</x:v>
      </x:c>
      <x:c r="C88" s="90" t="str">
        <x:f>'全銘柄'!D344</x:f>
        <x:v>SANKYO CO.,LTD.</x:v>
      </x:c>
      <x:c r="D88" s="90" t="str">
        <x:f>'全銘柄'!F344</x:f>
        <x:v>Machinery</x:v>
      </x:c>
      <x:c r="E88" s="91" t="n">
        <x:f>'全銘柄'!R344</x:f>
        <x:v>0.3837171112651899</x:v>
      </x:c>
      <x:c r="F88" s="97" t="n">
        <x:f>'全銘柄'!K344</x:f>
        <x:v>191821</x:v>
      </x:c>
      <x:c r="G88" s="97" t="n">
        <x:f>'全銘柄'!Q344</x:f>
        <x:v>73605</x:v>
      </x:c>
      <x:c r="H88" s="90" t="b">
        <x:f>'全銘柄'!AT344</x:f>
        <x:v>1</x:v>
      </x:c>
      <x:c r="I88" s="90" t="n">
        <x:f>'全銘柄'!AU344</x:f>
        <x:v>0</x:v>
      </x:c>
      <x:c r="J88" s="90" t="str">
        <x:f>'全銘柄'!AH344</x:f>
        <x:v>S100W45V</x:v>
      </x:c>
    </x:row>
    <x:row r="89">
      <x:c r="A89" s="90" t="n">
        <x:f>'全銘柄'!A105</x:f>
        <x:v>104</x:v>
      </x:c>
      <x:c r="B89" s="90" t="str">
        <x:f>'全銘柄'!B105</x:f>
        <x:v>9022</x:v>
      </x:c>
      <x:c r="C89" s="90" t="str">
        <x:f>'全銘柄'!D105</x:f>
        <x:v>Central Japan Railway Company</x:v>
      </x:c>
      <x:c r="D89" s="90" t="str">
        <x:f>'全銘柄'!F105</x:f>
        <x:v>Land Transportation</x:v>
      </x:c>
      <x:c r="E89" s="91" t="n">
        <x:f>'全銘柄'!R105</x:f>
        <x:v>0.38365321994686236</x:v>
      </x:c>
      <x:c r="F89" s="97" t="n">
        <x:f>'全銘柄'!K105</x:f>
        <x:v>1831847</x:v>
      </x:c>
      <x:c r="G89" s="97" t="n">
        <x:f>'全銘柄'!Q105</x:f>
        <x:v>702794</x:v>
      </x:c>
      <x:c r="H89" s="90" t="b">
        <x:f>'全銘柄'!AT105</x:f>
        <x:v>1</x:v>
      </x:c>
      <x:c r="I89" s="90" t="n">
        <x:f>'全銘柄'!AU105</x:f>
        <x:v>0</x:v>
      </x:c>
      <x:c r="J89" s="90" t="str">
        <x:f>'全銘柄'!AH105</x:f>
        <x:v>S100W2Z6</x:v>
      </x:c>
    </x:row>
    <x:row r="90">
      <x:c r="A90" s="90" t="n">
        <x:f>'全銘柄'!A881</x:f>
        <x:v>880</x:v>
      </x:c>
      <x:c r="B90" s="90" t="str">
        <x:f>'全銘柄'!B881</x:f>
        <x:v>3969</x:v>
      </x:c>
      <x:c r="C90" s="90" t="str">
        <x:f>'全銘柄'!D881</x:f>
        <x:v>ATLED CORP.</x:v>
      </x:c>
      <x:c r="D90" s="90" t="str">
        <x:f>'全銘柄'!F881</x:f>
        <x:v>Information &amp; Communication</x:v>
      </x:c>
      <x:c r="E90" s="91" t="n">
        <x:f>'全銘柄'!R881</x:f>
        <x:v>0.38253088048700257</x:v>
      </x:c>
      <x:c r="F90" s="97" t="n">
        <x:f>'全銘柄'!K881</x:f>
        <x:v>2766.31</x:v>
      </x:c>
      <x:c r="G90" s="97" t="n">
        <x:f>'全銘柄'!Q881</x:f>
        <x:v>1058.199</x:v>
      </x:c>
      <x:c r="H90" s="90" t="b">
        <x:f>'全銘柄'!AT881</x:f>
        <x:v>0</x:v>
      </x:c>
      <x:c r="I90" s="90" t="str">
        <x:f>'全銘柄'!AU881</x:f>
        <x:v>low_liquidity</x:v>
      </x:c>
      <x:c r="J90" s="90" t="str">
        <x:f>'全銘柄'!AH881</x:f>
        <x:v>S100W19A</x:v>
      </x:c>
    </x:row>
    <x:row r="91">
      <x:c r="A91" s="90" t="n">
        <x:f>'全銘柄'!A587</x:f>
        <x:v>586</x:v>
      </x:c>
      <x:c r="B91" s="90" t="str">
        <x:f>'全銘柄'!B587</x:f>
        <x:v>3769</x:v>
      </x:c>
      <x:c r="C91" s="90" t="str">
        <x:f>'全銘柄'!D587</x:f>
        <x:v>GMO Payment Gateway,Inc.</x:v>
      </x:c>
      <x:c r="D91" s="90" t="str">
        <x:f>'全銘柄'!F587</x:f>
        <x:v>Information &amp; Communication</x:v>
      </x:c>
      <x:c r="E91" s="91" t="n">
        <x:f>'全銘柄'!R587</x:f>
        <x:v>0.37988485611135164</x:v>
      </x:c>
      <x:c r="F91" s="97" t="n">
        <x:f>'全銘柄'!K587</x:f>
        <x:v>82499.385</x:v>
      </x:c>
      <x:c r="G91" s="97" t="n">
        <x:f>'全銘柄'!Q587</x:f>
        <x:v>31340.267</x:v>
      </x:c>
      <x:c r="H91" s="90" t="b">
        <x:f>'全銘柄'!AT587</x:f>
        <x:v>0</x:v>
      </x:c>
      <x:c r="I91" s="90" t="str">
        <x:f>'全銘柄'!AU587</x:f>
        <x:v>missing_financial_data</x:v>
      </x:c>
      <x:c r="J91" s="90" t="str">
        <x:f>'全銘柄'!AH587</x:f>
        <x:v>S100X9RU</x:v>
      </x:c>
    </x:row>
    <x:row r="92">
      <x:c r="A92" s="90" t="n">
        <x:f>'全銘柄'!A5</x:f>
        <x:v>4</x:v>
      </x:c>
      <x:c r="B92" s="90" t="str">
        <x:f>'全銘柄'!B5</x:f>
        <x:v>5032</x:v>
      </x:c>
      <x:c r="C92" s="90" t="str">
        <x:f>'全銘柄'!D5</x:f>
        <x:v>ANYCOLOR Inc.</x:v>
      </x:c>
      <x:c r="D92" s="90" t="str">
        <x:f>'全銘柄'!F5</x:f>
        <x:v>Information &amp; Communication</x:v>
      </x:c>
      <x:c r="E92" s="91" t="n">
        <x:f>'全銘柄'!R5</x:f>
        <x:v>0.37967627577199364</x:v>
      </x:c>
      <x:c r="F92" s="97" t="n">
        <x:f>'全銘柄'!K5</x:f>
        <x:v>42876</x:v>
      </x:c>
      <x:c r="G92" s="97" t="n">
        <x:f>'全銘柄'!Q5</x:f>
        <x:v>16279</x:v>
      </x:c>
      <x:c r="H92" s="90" t="b">
        <x:f>'全銘柄'!AT5</x:f>
        <x:v>1</x:v>
      </x:c>
      <x:c r="I92" s="90" t="n">
        <x:f>'全銘柄'!AU5</x:f>
        <x:v>0</x:v>
      </x:c>
      <x:c r="J92" s="90" t="str">
        <x:f>'全銘柄'!AH5</x:f>
        <x:v>S100WFMJ</x:v>
      </x:c>
    </x:row>
    <x:row r="93">
      <x:c r="A93" s="90" t="n">
        <x:f>'全銘柄'!A593</x:f>
        <x:v>592</x:v>
      </x:c>
      <x:c r="B93" s="90" t="str">
        <x:f>'全銘柄'!B593</x:f>
        <x:v>3922</x:v>
      </x:c>
      <x:c r="C93" s="90" t="str">
        <x:f>'全銘柄'!D593</x:f>
        <x:v>PR TIMES Corporation</x:v>
      </x:c>
      <x:c r="D93" s="90" t="str">
        <x:f>'全銘柄'!F593</x:f>
        <x:v>Information &amp; Communication</x:v>
      </x:c>
      <x:c r="E93" s="91" t="n">
        <x:f>'全銘柄'!R593</x:f>
        <x:v>0.37951197202433573</x:v>
      </x:c>
      <x:c r="F93" s="97" t="n">
        <x:f>'全銘柄'!K593</x:f>
        <x:v>9546.297</x:v>
      </x:c>
      <x:c r="G93" s="97" t="n">
        <x:f>'全銘柄'!Q593</x:f>
        <x:v>3622.934</x:v>
      </x:c>
      <x:c r="H93" s="90" t="b">
        <x:f>'全銘柄'!AT593</x:f>
        <x:v>1</x:v>
      </x:c>
      <x:c r="I93" s="90" t="n">
        <x:f>'全銘柄'!AU593</x:f>
        <x:v>0</x:v>
      </x:c>
      <x:c r="J93" s="90" t="str">
        <x:f>'全銘柄'!AH593</x:f>
        <x:v>S100Y6DH</x:v>
      </x:c>
    </x:row>
    <x:row r="94">
      <x:c r="A94" s="90" t="n">
        <x:f>'全銘柄'!A1082</x:f>
        <x:v>1081</x:v>
      </x:c>
      <x:c r="B94" s="90" t="str">
        <x:f>'全銘柄'!B1082</x:f>
        <x:v>2127</x:v>
      </x:c>
      <x:c r="C94" s="90" t="str">
        <x:f>'全銘柄'!D1082</x:f>
        <x:v>Nihon M&amp;A Center Holdings Inc.</x:v>
      </x:c>
      <x:c r="D94" s="90" t="str">
        <x:f>'全銘柄'!F1082</x:f>
        <x:v>Services</x:v>
      </x:c>
      <x:c r="E94" s="91" t="n">
        <x:f>'全銘柄'!R1082</x:f>
        <x:v>0.3792316374352232</x:v>
      </x:c>
      <x:c r="F94" s="97" t="n">
        <x:f>'全銘柄'!K1082</x:f>
        <x:v>44077.707</x:v>
      </x:c>
      <x:c r="G94" s="97" t="n">
        <x:f>'全銘柄'!Q1082</x:f>
        <x:v>16715.661</x:v>
      </x:c>
      <x:c r="H94" s="90" t="b">
        <x:f>'全銘柄'!AT1082</x:f>
        <x:v>1</x:v>
      </x:c>
      <x:c r="I94" s="90" t="n">
        <x:f>'全銘柄'!AU1082</x:f>
        <x:v>0</x:v>
      </x:c>
      <x:c r="J94" s="90" t="str">
        <x:f>'全銘柄'!AH1082</x:f>
        <x:v>S100W1KQ</x:v>
      </x:c>
    </x:row>
    <x:row r="95">
      <x:c r="A95" s="90" t="n">
        <x:f>'全銘柄'!A197</x:f>
        <x:v>196</x:v>
      </x:c>
      <x:c r="B95" s="90" t="str">
        <x:f>'全銘柄'!B197</x:f>
        <x:v>3901</x:v>
      </x:c>
      <x:c r="C95" s="90" t="str">
        <x:f>'全銘柄'!D197</x:f>
        <x:v>MarkLines Co.,Ltd.</x:v>
      </x:c>
      <x:c r="D95" s="90" t="str">
        <x:f>'全銘柄'!F197</x:f>
        <x:v>Information &amp; Communication</x:v>
      </x:c>
      <x:c r="E95" s="91" t="n">
        <x:f>'全銘柄'!R197</x:f>
        <x:v>0.37619996517287</x:v>
      </x:c>
      <x:c r="F95" s="97" t="n">
        <x:f>'全銘柄'!K197</x:f>
        <x:v>5570.37</x:v>
      </x:c>
      <x:c r="G95" s="97" t="n">
        <x:f>'全銘柄'!Q197</x:f>
        <x:v>2095.573</x:v>
      </x:c>
      <x:c r="H95" s="90" t="b">
        <x:f>'全銘柄'!AT197</x:f>
        <x:v>1</x:v>
      </x:c>
      <x:c r="I95" s="90" t="n">
        <x:f>'全銘柄'!AU197</x:f>
        <x:v>0</x:v>
      </x:c>
      <x:c r="J95" s="90" t="str">
        <x:f>'全銘柄'!AH197</x:f>
        <x:v>S100XSGJ</x:v>
      </x:c>
    </x:row>
    <x:row r="96">
      <x:c r="A96" s="90" t="n">
        <x:f>'全銘柄'!A461</x:f>
        <x:v>460</x:v>
      </x:c>
      <x:c r="B96" s="90" t="str">
        <x:f>'全銘柄'!B461</x:f>
        <x:v>5344</x:v>
      </x:c>
      <x:c r="C96" s="90" t="str">
        <x:f>'全銘柄'!D461</x:f>
        <x:v>MARUWA CO.,LTD.</x:v>
      </x:c>
      <x:c r="D96" s="90" t="str">
        <x:f>'全銘柄'!F461</x:f>
        <x:v>Glass and Ceramics Products</x:v>
      </x:c>
      <x:c r="E96" s="91" t="n">
        <x:f>'全銘柄'!R461</x:f>
        <x:v>0.37459115645311697</x:v>
      </x:c>
      <x:c r="F96" s="97" t="n">
        <x:f>'全銘柄'!K461</x:f>
        <x:v>71849</x:v>
      </x:c>
      <x:c r="G96" s="97" t="n">
        <x:f>'全銘柄'!Q461</x:f>
        <x:v>26914</x:v>
      </x:c>
      <x:c r="H96" s="90" t="b">
        <x:f>'全銘柄'!AT461</x:f>
        <x:v>1</x:v>
      </x:c>
      <x:c r="I96" s="90" t="n">
        <x:f>'全銘柄'!AU461</x:f>
        <x:v>0</x:v>
      </x:c>
      <x:c r="J96" s="90" t="str">
        <x:f>'全銘柄'!AH461</x:f>
        <x:v>S100VXWG</x:v>
      </x:c>
    </x:row>
    <x:row r="97">
      <x:c r="A97" s="90" t="n">
        <x:f>'全銘柄'!A791</x:f>
        <x:v>790</x:v>
      </x:c>
      <x:c r="B97" s="90" t="str">
        <x:f>'全銘柄'!B791</x:f>
        <x:v>2371</x:v>
      </x:c>
      <x:c r="C97" s="90" t="str">
        <x:f>'全銘柄'!D791</x:f>
        <x:v>Kakaku.com,Inc.</x:v>
      </x:c>
      <x:c r="D97" s="90" t="str">
        <x:f>'全銘柄'!F791</x:f>
        <x:v>Services</x:v>
      </x:c>
      <x:c r="E97" s="91" t="n">
        <x:f>'全銘柄'!R791</x:f>
        <x:v>0.3734684770829349</x:v>
      </x:c>
      <x:c r="F97" s="97" t="n">
        <x:f>'全銘柄'!K791</x:f>
        <x:v>78435</x:v>
      </x:c>
      <x:c r="G97" s="97" t="n">
        <x:f>'全銘柄'!Q791</x:f>
        <x:v>29293</x:v>
      </x:c>
      <x:c r="H97" s="90" t="b">
        <x:f>'全銘柄'!AT791</x:f>
        <x:v>0</x:v>
      </x:c>
      <x:c r="I97" s="90" t="str">
        <x:f>'全銘柄'!AU791</x:f>
        <x:v>missing_financial_data</x:v>
      </x:c>
      <x:c r="J97" s="90" t="str">
        <x:f>'全銘柄'!AH791</x:f>
        <x:v>S100VYJ6</x:v>
      </x:c>
    </x:row>
    <x:row r="98">
      <x:c r="A98" s="90" t="n">
        <x:f>'全銘柄'!A414</x:f>
        <x:v>413</x:v>
      </x:c>
      <x:c r="B98" s="90" t="str">
        <x:f>'全銘柄'!B414</x:f>
        <x:v>6565</x:v>
      </x:c>
      <x:c r="C98" s="90" t="str">
        <x:f>'全銘柄'!D414</x:f>
        <x:v>ABHOTEL CO.,LTD.</x:v>
      </x:c>
      <x:c r="D98" s="90" t="str">
        <x:f>'全銘柄'!F414</x:f>
        <x:v>Services</x:v>
      </x:c>
      <x:c r="E98" s="91" t="n">
        <x:f>'全銘柄'!R414</x:f>
        <x:v>0.3710853010652824</x:v>
      </x:c>
      <x:c r="F98" s="97" t="n">
        <x:f>'全銘柄'!K414</x:f>
        <x:v>10679.046</x:v>
      </x:c>
      <x:c r="G98" s="97" t="n">
        <x:f>'全銘柄'!Q414</x:f>
        <x:v>3962.837</x:v>
      </x:c>
      <x:c r="H98" s="90" t="b">
        <x:f>'全銘柄'!AT414</x:f>
        <x:v>1</x:v>
      </x:c>
      <x:c r="I98" s="90" t="n">
        <x:f>'全銘柄'!AU414</x:f>
        <x:v>0</x:v>
      </x:c>
      <x:c r="J98" s="90" t="str">
        <x:f>'全銘柄'!AH414</x:f>
        <x:v>S100W5JY</x:v>
      </x:c>
    </x:row>
    <x:row r="99">
      <x:c r="A99" s="90" t="n">
        <x:f>'全銘柄'!A982</x:f>
        <x:v>981</x:v>
      </x:c>
      <x:c r="B99" s="90" t="str">
        <x:f>'全銘柄'!B982</x:f>
        <x:v>4975</x:v>
      </x:c>
      <x:c r="C99" s="90" t="str">
        <x:f>'全銘柄'!D982</x:f>
        <x:v>JCU CORPORATION</x:v>
      </x:c>
      <x:c r="D99" s="90" t="str">
        <x:f>'全銘柄'!F982</x:f>
        <x:v>Chemicals</x:v>
      </x:c>
      <x:c r="E99" s="91" t="n">
        <x:f>'全銘柄'!R982</x:f>
        <x:v>0.37076470940052547</x:v>
      </x:c>
      <x:c r="F99" s="97" t="n">
        <x:f>'全銘柄'!K982</x:f>
        <x:v>28356.968</x:v>
      </x:c>
      <x:c r="G99" s="97" t="n">
        <x:f>'全銘柄'!Q982</x:f>
        <x:v>10513.763</x:v>
      </x:c>
      <x:c r="H99" s="90" t="b">
        <x:f>'全銘柄'!AT982</x:f>
        <x:v>1</x:v>
      </x:c>
      <x:c r="I99" s="90" t="n">
        <x:f>'全銘柄'!AU982</x:f>
        <x:v>0</x:v>
      </x:c>
      <x:c r="J99" s="90" t="str">
        <x:f>'全銘柄'!AH982</x:f>
        <x:v>S100W7B3</x:v>
      </x:c>
    </x:row>
    <x:row r="100">
      <x:c r="A100" s="90" t="n">
        <x:f>'全銘柄'!A508</x:f>
        <x:v>507</x:v>
      </x:c>
      <x:c r="B100" s="90" t="str">
        <x:f>'全銘柄'!B508</x:f>
        <x:v>9672</x:v>
      </x:c>
      <x:c r="C100" s="90" t="str">
        <x:f>'全銘柄'!D508</x:f>
        <x:v>TOKYOTOKEIBA CO.,LTD.</x:v>
      </x:c>
      <x:c r="D100" s="90" t="str">
        <x:f>'全銘柄'!F508</x:f>
        <x:v>Services</x:v>
      </x:c>
      <x:c r="E100" s="91" t="n">
        <x:f>'全銘柄'!R508</x:f>
        <x:v>0.3691234859550031</x:v>
      </x:c>
      <x:c r="F100" s="97" t="n">
        <x:f>'全銘柄'!K508</x:f>
        <x:v>41758.749</x:v>
      </x:c>
      <x:c r="G100" s="97" t="n">
        <x:f>'全銘柄'!Q508</x:f>
        <x:v>15414.135</x:v>
      </x:c>
      <x:c r="H100" s="90" t="b">
        <x:f>'全銘柄'!AT508</x:f>
        <x:v>1</x:v>
      </x:c>
      <x:c r="I100" s="90" t="n">
        <x:f>'全銘柄'!AU508</x:f>
        <x:v>0</x:v>
      </x:c>
      <x:c r="J100" s="90" t="str">
        <x:f>'全銘柄'!AH508</x:f>
        <x:v>S100XTJA</x:v>
      </x:c>
    </x:row>
    <x:row r="101">
      <x:c r="A101" s="90" t="n">
        <x:f>'全銘柄'!A265</x:f>
        <x:v>264</x:v>
      </x:c>
      <x:c r="B101" s="90" t="str">
        <x:f>'全銘柄'!B265</x:f>
        <x:v>5589</x:v>
      </x:c>
      <x:c r="C101" s="90" t="str">
        <x:f>'全銘柄'!D265</x:f>
        <x:v>AUTOSERVER CO.,LTD.</x:v>
      </x:c>
      <x:c r="D101" s="90" t="str">
        <x:f>'全銘柄'!F265</x:f>
        <x:v>Information &amp; Communication</x:v>
      </x:c>
      <x:c r="E101" s="91" t="n">
        <x:f>'全銘柄'!R265</x:f>
        <x:v>0.36901148797802485</x:v>
      </x:c>
      <x:c r="F101" s="97" t="n">
        <x:f>'全銘柄'!K265</x:f>
        <x:v>6462.582</x:v>
      </x:c>
      <x:c r="G101" s="97" t="n">
        <x:f>'全銘柄'!Q265</x:f>
        <x:v>2384.767</x:v>
      </x:c>
      <x:c r="H101" s="90" t="b">
        <x:f>'全銘柄'!AT265</x:f>
        <x:v>0</x:v>
      </x:c>
      <x:c r="I101" s="90" t="str">
        <x:f>'全銘柄'!AU265</x:f>
        <x:v>low_liquidity</x:v>
      </x:c>
      <x:c r="J101" s="90" t="str">
        <x:f>'全銘柄'!AH265</x:f>
        <x:v>S100XTAQ</x:v>
      </x:c>
    </x:row>
    <x:row r="102">
      <x:c r="A102" s="90" t="n">
        <x:f>'全銘柄'!A381</x:f>
        <x:v>380</x:v>
      </x:c>
      <x:c r="B102" s="90" t="str">
        <x:f>'全銘柄'!B381</x:f>
        <x:v>6625</x:v>
      </x:c>
      <x:c r="C102" s="90" t="str">
        <x:f>'全銘柄'!D381</x:f>
        <x:v>JALCO Holdings Inc.</x:v>
      </x:c>
      <x:c r="D102" s="90" t="str">
        <x:f>'全銘柄'!F381</x:f>
        <x:v>Real Estate</x:v>
      </x:c>
      <x:c r="E102" s="91" t="n">
        <x:f>'全銘柄'!R381</x:f>
        <x:v>0.3687109364179379</x:v>
      </x:c>
      <x:c r="F102" s="97" t="n">
        <x:f>'全銘柄'!K381</x:f>
        <x:v>6859.01</x:v>
      </x:c>
      <x:c r="G102" s="97" t="n">
        <x:f>'全銘柄'!Q381</x:f>
        <x:v>2528.992</x:v>
      </x:c>
      <x:c r="H102" s="90" t="b">
        <x:f>'全銘柄'!AT381</x:f>
        <x:v>1</x:v>
      </x:c>
      <x:c r="I102" s="90" t="n">
        <x:f>'全銘柄'!AU381</x:f>
        <x:v>0</x:v>
      </x:c>
      <x:c r="J102" s="90" t="str">
        <x:f>'全銘柄'!AH381</x:f>
        <x:v>S100W5IE</x:v>
      </x:c>
    </x:row>
    <x:row r="103">
      <x:c r="A103" s="90" t="n">
        <x:f>'全銘柄'!A689</x:f>
        <x:v>688</x:v>
      </x:c>
      <x:c r="B103" s="90" t="str">
        <x:f>'全銘柄'!B689</x:f>
        <x:v>7068</x:v>
      </x:c>
      <x:c r="C103" s="90" t="str">
        <x:f>'全銘柄'!D689</x:f>
        <x:v>Feedforce Group Inc.</x:v>
      </x:c>
      <x:c r="D103" s="90" t="str">
        <x:f>'全銘柄'!F689</x:f>
        <x:v>Services</x:v>
      </x:c>
      <x:c r="E103" s="91" t="n">
        <x:f>'全銘柄'!R689</x:f>
        <x:v>0.36405213812028353</x:v>
      </x:c>
      <x:c r="F103" s="97" t="n">
        <x:f>'全銘柄'!K689</x:f>
        <x:v>4373</x:v>
      </x:c>
      <x:c r="G103" s="97" t="n">
        <x:f>'全銘柄'!Q689</x:f>
        <x:v>1592</x:v>
      </x:c>
      <x:c r="H103" s="90" t="b">
        <x:f>'全銘柄'!AT689</x:f>
        <x:v>1</x:v>
      </x:c>
      <x:c r="I103" s="90" t="n">
        <x:f>'全銘柄'!AU689</x:f>
        <x:v>0</x:v>
      </x:c>
      <x:c r="J103" s="90" t="str">
        <x:f>'全銘柄'!AH689</x:f>
        <x:v>S100WL64</x:v>
      </x:c>
    </x:row>
    <x:row r="104">
      <x:c r="A104" s="90" t="n">
        <x:f>'全銘柄'!A698</x:f>
        <x:v>697</x:v>
      </x:c>
      <x:c r="B104" s="90" t="str">
        <x:f>'全銘柄'!B698</x:f>
        <x:v>4980</x:v>
      </x:c>
      <x:c r="C104" s="90" t="str">
        <x:f>'全銘柄'!D698</x:f>
        <x:v>Dexerials Corporation</x:v>
      </x:c>
      <x:c r="D104" s="90" t="str">
        <x:f>'全銘柄'!F698</x:f>
        <x:v>Chemicals</x:v>
      </x:c>
      <x:c r="E104" s="91" t="n">
        <x:f>'全銘柄'!R698</x:f>
        <x:v>0.3599510825255911</x:v>
      </x:c>
      <x:c r="F104" s="97" t="n">
        <x:f>'全銘柄'!K698</x:f>
        <x:v>110390</x:v>
      </x:c>
      <x:c r="G104" s="97" t="n">
        <x:f>'全銘柄'!Q698</x:f>
        <x:v>39735</x:v>
      </x:c>
      <x:c r="H104" s="90" t="b">
        <x:f>'全銘柄'!AT698</x:f>
        <x:v>1</x:v>
      </x:c>
      <x:c r="I104" s="90" t="n">
        <x:f>'全銘柄'!AU698</x:f>
        <x:v>0</x:v>
      </x:c>
      <x:c r="J104" s="90" t="str">
        <x:f>'全銘柄'!AH698</x:f>
        <x:v>S100W2SD</x:v>
      </x:c>
    </x:row>
    <x:row r="105">
      <x:c r="A105" s="90" t="n">
        <x:f>'全銘柄'!A133</x:f>
        <x:v>132</x:v>
      </x:c>
      <x:c r="B105" s="90" t="str">
        <x:f>'全銘柄'!B133</x:f>
        <x:v>8136</x:v>
      </x:c>
      <x:c r="C105" s="90" t="str">
        <x:f>'全銘柄'!D133</x:f>
        <x:v>Sanrio Company,Ltd.</x:v>
      </x:c>
      <x:c r="D105" s="90" t="str">
        <x:f>'全銘柄'!F133</x:f>
        <x:v>Wholesale Trade</x:v>
      </x:c>
      <x:c r="E105" s="91" t="n">
        <x:f>'全銘柄'!R133</x:f>
        <x:v>0.3575194611604925</x:v>
      </x:c>
      <x:c r="F105" s="97" t="n">
        <x:f>'全銘柄'!K133</x:f>
        <x:v>144904</x:v>
      </x:c>
      <x:c r="G105" s="97" t="n">
        <x:f>'全銘柄'!Q133</x:f>
        <x:v>51806</x:v>
      </x:c>
      <x:c r="H105" s="90" t="b">
        <x:f>'全銘柄'!AT133</x:f>
        <x:v>1</x:v>
      </x:c>
      <x:c r="I105" s="90" t="n">
        <x:f>'全銘柄'!AU133</x:f>
        <x:v>0</x:v>
      </x:c>
      <x:c r="J105" s="90" t="str">
        <x:f>'全銘柄'!AH133</x:f>
        <x:v>S100W57J</x:v>
      </x:c>
    </x:row>
    <x:row r="106">
      <x:c r="A106" s="90" t="n">
        <x:f>'全銘柄'!A843</x:f>
        <x:v>842</x:v>
      </x:c>
      <x:c r="B106" s="90" t="str">
        <x:f>'全銘柄'!B843</x:f>
        <x:v>4507</x:v>
      </x:c>
      <x:c r="C106" s="90" t="str">
        <x:f>'全銘柄'!D843</x:f>
        <x:v>Shionogi &amp; Co.,Ltd.</x:v>
      </x:c>
      <x:c r="D106" s="90" t="str">
        <x:f>'全銘柄'!F843</x:f>
        <x:v>Pharmaceutical</x:v>
      </x:c>
      <x:c r="E106" s="91" t="n">
        <x:f>'全銘柄'!R843</x:f>
        <x:v>0.35732246022981373</x:v>
      </x:c>
      <x:c r="F106" s="97" t="n">
        <x:f>'全銘柄'!K843</x:f>
        <x:v>438268</x:v>
      </x:c>
      <x:c r="G106" s="97" t="n">
        <x:f>'全銘柄'!Q843</x:f>
        <x:v>156603</x:v>
      </x:c>
      <x:c r="H106" s="90" t="b">
        <x:f>'全銘柄'!AT843</x:f>
        <x:v>0</x:v>
      </x:c>
      <x:c r="I106" s="90" t="str">
        <x:f>'全銘柄'!AU843</x:f>
        <x:v>missing_financial_data</x:v>
      </x:c>
      <x:c r="J106" s="90" t="str">
        <x:f>'全銘柄'!AH843</x:f>
        <x:v>S100VZCM</x:v>
      </x:c>
    </x:row>
    <x:row r="107">
      <x:c r="A107" s="90" t="n">
        <x:f>'全銘柄'!A212</x:f>
        <x:v>211</x:v>
      </x:c>
      <x:c r="B107" s="90" t="str">
        <x:f>'全銘柄'!B212</x:f>
        <x:v>2303</x:v>
      </x:c>
      <x:c r="C107" s="90" t="str">
        <x:f>'全銘柄'!D212</x:f>
        <x:v>Dawn Corporation</x:v>
      </x:c>
      <x:c r="D107" s="90" t="str">
        <x:f>'全銘柄'!F212</x:f>
        <x:v>Information &amp; Communication</x:v>
      </x:c>
      <x:c r="E107" s="91" t="n">
        <x:f>'全銘柄'!R212</x:f>
        <x:v>0.3486587409113626</x:v>
      </x:c>
      <x:c r="F107" s="97" t="n">
        <x:f>'全銘柄'!K212</x:f>
        <x:v>1646.699</x:v>
      </x:c>
      <x:c r="G107" s="97" t="n">
        <x:f>'全銘柄'!Q212</x:f>
        <x:v>574.136</x:v>
      </x:c>
      <x:c r="H107" s="90" t="b">
        <x:f>'全銘柄'!AT212</x:f>
        <x:v>1</x:v>
      </x:c>
      <x:c r="I107" s="90" t="n">
        <x:f>'全銘柄'!AU212</x:f>
        <x:v>0</x:v>
      </x:c>
      <x:c r="J107" s="90" t="str">
        <x:f>'全銘柄'!AH212</x:f>
        <x:v>S100WKOH</x:v>
      </x:c>
    </x:row>
    <x:row r="108">
      <x:c r="A108" s="90" t="n">
        <x:f>'全銘柄'!A668</x:f>
        <x:v>667</x:v>
      </x:c>
      <x:c r="B108" s="90" t="str">
        <x:f>'全銘柄'!B668</x:f>
        <x:v>7347</x:v>
      </x:c>
      <x:c r="C108" s="90" t="str">
        <x:f>'全銘柄'!D668</x:f>
        <x:v>Mercuria Holdings Co.,Ltd.</x:v>
      </x:c>
      <x:c r="D108" s="90" t="str">
        <x:f>'全銘柄'!F668</x:f>
        <x:v>Securities and Commodities Futures</x:v>
      </x:c>
      <x:c r="E108" s="91" t="n">
        <x:f>'全銘柄'!R668</x:f>
        <x:v>0.3485722711754854</x:v>
      </x:c>
      <x:c r="F108" s="97" t="n">
        <x:f>'全銘柄'!K668</x:f>
        <x:v>7215.726</x:v>
      </x:c>
      <x:c r="G108" s="97" t="n">
        <x:f>'全銘柄'!Q668</x:f>
        <x:v>2515.202</x:v>
      </x:c>
      <x:c r="H108" s="90" t="b">
        <x:f>'全銘柄'!AT668</x:f>
        <x:v>1</x:v>
      </x:c>
      <x:c r="I108" s="90" t="n">
        <x:f>'全銘柄'!AU668</x:f>
        <x:v>0</x:v>
      </x:c>
      <x:c r="J108" s="90" t="str">
        <x:f>'全銘柄'!AH668</x:f>
        <x:v>S100XQHE</x:v>
      </x:c>
    </x:row>
    <x:row r="109">
      <x:c r="A109" s="90" t="n">
        <x:f>'全銘柄'!A145</x:f>
        <x:v>144</x:v>
      </x:c>
      <x:c r="B109" s="90" t="str">
        <x:f>'全銘柄'!B145</x:f>
        <x:v>6532</x:v>
      </x:c>
      <x:c r="C109" s="90" t="str">
        <x:f>'全銘柄'!D145</x:f>
        <x:v>BayCurrent,Inc.</x:v>
      </x:c>
      <x:c r="D109" s="90" t="str">
        <x:f>'全銘柄'!F145</x:f>
        <x:v>Services</x:v>
      </x:c>
      <x:c r="E109" s="91" t="n">
        <x:f>'全銘柄'!R145</x:f>
        <x:v>0.34335814254510155</x:v>
      </x:c>
      <x:c r="F109" s="97" t="n">
        <x:f>'全銘柄'!K145</x:f>
        <x:v>148332</x:v>
      </x:c>
      <x:c r="G109" s="97" t="n">
        <x:f>'全銘柄'!Q145</x:f>
        <x:v>50931</x:v>
      </x:c>
      <x:c r="H109" s="90" t="b">
        <x:f>'全銘柄'!AT145</x:f>
        <x:v>1</x:v>
      </x:c>
      <x:c r="I109" s="90" t="n">
        <x:f>'全銘柄'!AU145</x:f>
        <x:v>0</x:v>
      </x:c>
      <x:c r="J109" s="90" t="str">
        <x:f>'全銘柄'!AH145</x:f>
        <x:v>S100Y69G</x:v>
      </x:c>
    </x:row>
    <x:row r="110">
      <x:c r="A110" s="90" t="n">
        <x:f>'全銘柄'!A1359</x:f>
        <x:v>1358</x:v>
      </x:c>
      <x:c r="B110" s="90" t="str">
        <x:f>'全銘柄'!B1359</x:f>
        <x:v>8706</x:v>
      </x:c>
      <x:c r="C110" s="90" t="str">
        <x:f>'全銘柄'!D1359</x:f>
        <x:v>KYOKUTO SECURITIES CO.,LTD.</x:v>
      </x:c>
      <x:c r="D110" s="90" t="str">
        <x:f>'全銘柄'!F1359</x:f>
        <x:v>Securities and Commodities Futures</x:v>
      </x:c>
      <x:c r="E110" s="91" t="n">
        <x:f>'全銘柄'!R1359</x:f>
        <x:v>0.336838152459632</x:v>
      </x:c>
      <x:c r="F110" s="97" t="n">
        <x:f>'全銘柄'!K1359</x:f>
        <x:v>7989</x:v>
      </x:c>
      <x:c r="G110" s="97" t="n">
        <x:f>'全銘柄'!Q1359</x:f>
        <x:v>2691</x:v>
      </x:c>
      <x:c r="H110" s="90" t="b">
        <x:f>'全銘柄'!AT1359</x:f>
        <x:v>1</x:v>
      </x:c>
      <x:c r="I110" s="90" t="n">
        <x:f>'全銘柄'!AU1359</x:f>
        <x:v>0</x:v>
      </x:c>
      <x:c r="J110" s="90" t="str">
        <x:f>'全銘柄'!AH1359</x:f>
        <x:v>S100W0MB</x:v>
      </x:c>
    </x:row>
    <x:row r="111">
      <x:c r="A111" s="90" t="n">
        <x:f>'全銘柄'!A1243</x:f>
        <x:v>1242</x:v>
      </x:c>
      <x:c r="B111" s="90" t="str">
        <x:f>'全銘柄'!B1243</x:f>
        <x:v>8707</x:v>
      </x:c>
      <x:c r="C111" s="90" t="str">
        <x:f>'全銘柄'!D1243</x:f>
        <x:v>IwaiCosmo Holdings,Inc.</x:v>
      </x:c>
      <x:c r="D111" s="90" t="str">
        <x:f>'全銘柄'!F1243</x:f>
        <x:v>Securities and Commodities Futures</x:v>
      </x:c>
      <x:c r="E111" s="91" t="n">
        <x:f>'全銘柄'!R1243</x:f>
        <x:v>0.33584466019417475</x:v>
      </x:c>
      <x:c r="F111" s="97" t="n">
        <x:f>'全銘柄'!K1243</x:f>
        <x:v>25750</x:v>
      </x:c>
      <x:c r="G111" s="97" t="n">
        <x:f>'全銘柄'!Q1243</x:f>
        <x:v>8648</x:v>
      </x:c>
      <x:c r="H111" s="90" t="b">
        <x:f>'全銘柄'!AT1243</x:f>
        <x:v>1</x:v>
      </x:c>
      <x:c r="I111" s="90" t="n">
        <x:f>'全銘柄'!AU1243</x:f>
        <x:v>0</x:v>
      </x:c>
      <x:c r="J111" s="90" t="str">
        <x:f>'全銘柄'!AH1243</x:f>
        <x:v>S100W4OK</x:v>
      </x:c>
    </x:row>
    <x:row r="112">
      <x:c r="A112" s="90" t="n">
        <x:f>'全銘柄'!A234</x:f>
        <x:v>233</x:v>
      </x:c>
      <x:c r="B112" s="90" t="str">
        <x:f>'全銘柄'!B234</x:f>
        <x:v>3991</x:v>
      </x:c>
      <x:c r="C112" s="90" t="str">
        <x:f>'全銘柄'!D234</x:f>
        <x:v>Wantedly,Inc</x:v>
      </x:c>
      <x:c r="D112" s="90" t="str">
        <x:f>'全銘柄'!F234</x:f>
        <x:v>Information &amp; Communication</x:v>
      </x:c>
      <x:c r="E112" s="91" t="n">
        <x:f>'全銘柄'!R234</x:f>
        <x:v>0.3350792347667367</x:v>
      </x:c>
      <x:c r="F112" s="97" t="n">
        <x:f>'全銘柄'!K234</x:f>
        <x:v>4908.83</x:v>
      </x:c>
      <x:c r="G112" s="97" t="n">
        <x:f>'全銘柄'!Q234</x:f>
        <x:v>1644.847</x:v>
      </x:c>
      <x:c r="H112" s="90" t="b">
        <x:f>'全銘柄'!AT234</x:f>
        <x:v>0</x:v>
      </x:c>
      <x:c r="I112" s="90" t="str">
        <x:f>'全銘柄'!AU234</x:f>
        <x:v>low_liquidity</x:v>
      </x:c>
      <x:c r="J112" s="90" t="str">
        <x:f>'全銘柄'!AH234</x:f>
        <x:v>S100X6HU</x:v>
      </x:c>
    </x:row>
    <x:row r="113">
      <x:c r="A113" s="90" t="n">
        <x:f>'全銘柄'!A13</x:f>
        <x:v>12</x:v>
      </x:c>
      <x:c r="B113" s="90" t="str">
        <x:f>'全銘柄'!B13</x:f>
        <x:v>5132</x:v>
      </x:c>
      <x:c r="C113" s="90" t="str">
        <x:f>'全銘柄'!D13</x:f>
        <x:v>pluszero,Inc.</x:v>
      </x:c>
      <x:c r="D113" s="90" t="str">
        <x:f>'全銘柄'!F13</x:f>
        <x:v>Information &amp; Communication</x:v>
      </x:c>
      <x:c r="E113" s="91" t="n">
        <x:f>'全銘柄'!R13</x:f>
        <x:v>0.334107835839958</x:v>
      </x:c>
      <x:c r="F113" s="97" t="n">
        <x:f>'全銘柄'!K13</x:f>
        <x:v>1546.369</x:v>
      </x:c>
      <x:c r="G113" s="97" t="n">
        <x:f>'全銘柄'!Q13</x:f>
        <x:v>516.654</x:v>
      </x:c>
      <x:c r="H113" s="90" t="b">
        <x:f>'全銘柄'!AT13</x:f>
        <x:v>1</x:v>
      </x:c>
      <x:c r="I113" s="90" t="n">
        <x:f>'全銘柄'!AU13</x:f>
        <x:v>0</x:v>
      </x:c>
      <x:c r="J113" s="90" t="str">
        <x:f>'全銘柄'!AH13</x:f>
        <x:v>S100XHEY</x:v>
      </x:c>
    </x:row>
    <x:row r="114">
      <x:c r="A114" s="90" t="n">
        <x:f>'全銘柄'!A52</x:f>
        <x:v>51</x:v>
      </x:c>
      <x:c r="B114" s="90" t="str">
        <x:f>'全銘柄'!B52</x:f>
        <x:v>9554</x:v>
      </x:c>
      <x:c r="C114" s="90" t="str">
        <x:f>'全銘柄'!D52</x:f>
        <x:v>AViC Co.,Ltd.</x:v>
      </x:c>
      <x:c r="D114" s="90" t="str">
        <x:f>'全銘柄'!F52</x:f>
        <x:v>Services</x:v>
      </x:c>
      <x:c r="E114" s="91" t="n">
        <x:f>'全銘柄'!R52</x:f>
        <x:v>0.331863371285754</x:v>
      </x:c>
      <x:c r="F114" s="97" t="n">
        <x:f>'全銘柄'!K52</x:f>
        <x:v>2070.575</x:v>
      </x:c>
      <x:c r="G114" s="97" t="n">
        <x:f>'全銘柄'!Q52</x:f>
        <x:v>687.148</x:v>
      </x:c>
      <x:c r="H114" s="90" t="b">
        <x:f>'全銘柄'!AT52</x:f>
        <x:v>1</x:v>
      </x:c>
      <x:c r="I114" s="90" t="n">
        <x:f>'全銘柄'!AU52</x:f>
        <x:v>0</x:v>
      </x:c>
      <x:c r="J114" s="90" t="str">
        <x:f>'全銘柄'!AH52</x:f>
        <x:v>S100XC3I</x:v>
      </x:c>
    </x:row>
    <x:row r="115">
      <x:c r="A115" s="90" t="n">
        <x:f>'全銘柄'!A994</x:f>
        <x:v>993</x:v>
      </x:c>
      <x:c r="B115" s="90" t="str">
        <x:f>'全銘柄'!B994</x:f>
        <x:v>4389</x:v>
      </x:c>
      <x:c r="C115" s="90" t="str">
        <x:f>'全銘柄'!D994</x:f>
        <x:v>Property Data Bank,Inc.</x:v>
      </x:c>
      <x:c r="D115" s="90" t="str">
        <x:f>'全銘柄'!F994</x:f>
        <x:v>Information &amp; Communication</x:v>
      </x:c>
      <x:c r="E115" s="91" t="n">
        <x:f>'全銘柄'!R994</x:f>
        <x:v>0.33168851500993884</x:v>
      </x:c>
      <x:c r="F115" s="97" t="n">
        <x:f>'全銘柄'!K994</x:f>
        <x:v>2873.063</x:v>
      </x:c>
      <x:c r="G115" s="97" t="n">
        <x:f>'全銘柄'!Q994</x:f>
        <x:v>952.962</x:v>
      </x:c>
      <x:c r="H115" s="90" t="b">
        <x:f>'全銘柄'!AT994</x:f>
        <x:v>0</x:v>
      </x:c>
      <x:c r="I115" s="90" t="str">
        <x:f>'全銘柄'!AU994</x:f>
        <x:v>low_liquidity</x:v>
      </x:c>
      <x:c r="J115" s="90" t="str">
        <x:f>'全銘柄'!AH994</x:f>
        <x:v>S100W8HU</x:v>
      </x:c>
    </x:row>
    <x:row r="116">
      <x:c r="A116" s="90" t="n">
        <x:f>'全銘柄'!A1084</x:f>
        <x:v>1083</x:v>
      </x:c>
      <x:c r="B116" s="90" t="str">
        <x:f>'全銘柄'!B1084</x:f>
        <x:v>4716</x:v>
      </x:c>
      <x:c r="C116" s="90" t="str">
        <x:f>'全銘柄'!D1084</x:f>
        <x:v>ORACLE CORPORATION JAPAN</x:v>
      </x:c>
      <x:c r="D116" s="90" t="str">
        <x:f>'全銘柄'!F1084</x:f>
        <x:v>Information &amp; Communication</x:v>
      </x:c>
      <x:c r="E116" s="91" t="n">
        <x:f>'全銘柄'!R1084</x:f>
        <x:v>0.3295207013016584</x:v>
      </x:c>
      <x:c r="F116" s="97" t="n">
        <x:f>'全銘柄'!K1084</x:f>
        <x:v>263510</x:v>
      </x:c>
      <x:c r="G116" s="97" t="n">
        <x:f>'全銘柄'!Q1084</x:f>
        <x:v>86832</x:v>
      </x:c>
      <x:c r="H116" s="90" t="b">
        <x:f>'全銘柄'!AT1084</x:f>
        <x:v>1</x:v>
      </x:c>
      <x:c r="I116" s="90" t="n">
        <x:f>'全銘柄'!AU1084</x:f>
        <x:v>0</x:v>
      </x:c>
      <x:c r="J116" s="90" t="str">
        <x:f>'全銘柄'!AH1084</x:f>
        <x:v>S100WK81</x:v>
      </x:c>
    </x:row>
    <x:row r="117">
      <x:c r="A117" s="90" t="n">
        <x:f>'全銘柄'!A259</x:f>
        <x:v>258</x:v>
      </x:c>
      <x:c r="B117" s="90" t="str">
        <x:f>'全銘柄'!B259</x:f>
        <x:v>3912</x:v>
      </x:c>
      <x:c r="C117" s="90" t="str">
        <x:f>'全銘柄'!D259</x:f>
        <x:v>Mobile Factory,Inc.</x:v>
      </x:c>
      <x:c r="D117" s="90" t="str">
        <x:f>'全銘柄'!F259</x:f>
        <x:v>Information &amp; Communication</x:v>
      </x:c>
      <x:c r="E117" s="91" t="n">
        <x:f>'全銘柄'!R259</x:f>
        <x:v>0.3272119752204623</x:v>
      </x:c>
      <x:c r="F117" s="97" t="n">
        <x:f>'全銘柄'!K259</x:f>
        <x:v>3427.344</x:v>
      </x:c>
      <x:c r="G117" s="97" t="n">
        <x:f>'全銘柄'!Q259</x:f>
        <x:v>1121.468</x:v>
      </x:c>
      <x:c r="H117" s="90" t="b">
        <x:f>'全銘柄'!AT259</x:f>
        <x:v>0</x:v>
      </x:c>
      <x:c r="I117" s="90" t="str">
        <x:f>'全銘柄'!AU259</x:f>
        <x:v>low_liquidity</x:v>
      </x:c>
      <x:c r="J117" s="90" t="str">
        <x:f>'全銘柄'!AH259</x:f>
        <x:v>S100XQ8M</x:v>
      </x:c>
    </x:row>
    <x:row r="118">
      <x:c r="A118" s="90" t="n">
        <x:f>'全銘柄'!A457</x:f>
        <x:v>456</x:v>
      </x:c>
      <x:c r="B118" s="90" t="str">
        <x:f>'全銘柄'!B457</x:f>
        <x:v>3925</x:v>
      </x:c>
      <x:c r="C118" s="90" t="str">
        <x:f>'全銘柄'!D457</x:f>
        <x:v>Double Standard Inc.</x:v>
      </x:c>
      <x:c r="D118" s="90" t="str">
        <x:f>'全銘柄'!F457</x:f>
        <x:v>Information &amp; Communication</x:v>
      </x:c>
      <x:c r="E118" s="91" t="n">
        <x:f>'全銘柄'!R457</x:f>
        <x:v>0.32576760998644483</x:v>
      </x:c>
      <x:c r="F118" s="97" t="n">
        <x:f>'全銘柄'!K457</x:f>
        <x:v>8000.645</x:v>
      </x:c>
      <x:c r="G118" s="97" t="n">
        <x:f>'全銘柄'!Q457</x:f>
        <x:v>2606.351</x:v>
      </x:c>
      <x:c r="H118" s="90" t="b">
        <x:f>'全銘柄'!AT457</x:f>
        <x:v>1</x:v>
      </x:c>
      <x:c r="I118" s="90" t="n">
        <x:f>'全銘柄'!AU457</x:f>
        <x:v>0</x:v>
      </x:c>
      <x:c r="J118" s="90" t="str">
        <x:f>'全銘柄'!AH457</x:f>
        <x:v>S100W6AS</x:v>
      </x:c>
    </x:row>
    <x:row r="119">
      <x:c r="A119" s="90" t="n">
        <x:f>'全銘柄'!A373</x:f>
        <x:v>372</x:v>
      </x:c>
      <x:c r="B119" s="90" t="str">
        <x:f>'全銘柄'!B373</x:f>
        <x:v>9024</x:v>
      </x:c>
      <x:c r="C119" s="90" t="str">
        <x:f>'全銘柄'!D373</x:f>
        <x:v>SEIBU HOLDINGS INC.</x:v>
      </x:c>
      <x:c r="D119" s="90" t="str">
        <x:f>'全銘柄'!F373</x:f>
        <x:v>Land Transportation</x:v>
      </x:c>
      <x:c r="E119" s="91" t="n">
        <x:f>'全銘柄'!R373</x:f>
        <x:v>0.3248528793260913</x:v>
      </x:c>
      <x:c r="F119" s="97" t="n">
        <x:f>'全銘柄'!K373</x:f>
        <x:v>901131</x:v>
      </x:c>
      <x:c r="G119" s="97" t="n">
        <x:f>'全銘柄'!Q373</x:f>
        <x:v>292735</x:v>
      </x:c>
      <x:c r="H119" s="90" t="b">
        <x:f>'全銘柄'!AT373</x:f>
        <x:v>1</x:v>
      </x:c>
      <x:c r="I119" s="90" t="n">
        <x:f>'全銘柄'!AU373</x:f>
        <x:v>0</x:v>
      </x:c>
      <x:c r="J119" s="90" t="str">
        <x:f>'全銘柄'!AH373</x:f>
        <x:v>S100W1OD</x:v>
      </x:c>
    </x:row>
    <x:row r="120">
      <x:c r="A120" s="90" t="n">
        <x:f>'全銘柄'!A479</x:f>
        <x:v>478</x:v>
      </x:c>
      <x:c r="B120" s="90" t="str">
        <x:f>'全銘柄'!B479</x:f>
        <x:v>2480</x:v>
      </x:c>
      <x:c r="C120" s="90" t="str">
        <x:f>'全銘柄'!D479</x:f>
        <x:v>System Location Co.,Ltd.</x:v>
      </x:c>
      <x:c r="D120" s="90" t="str">
        <x:f>'全銘柄'!F479</x:f>
        <x:v>Information &amp; Communication</x:v>
      </x:c>
      <x:c r="E120" s="91" t="n">
        <x:f>'全銘柄'!R479</x:f>
        <x:v>0.321646744754563</x:v>
      </x:c>
      <x:c r="F120" s="97" t="n">
        <x:f>'全銘柄'!K479</x:f>
        <x:v>1666.925</x:v>
      </x:c>
      <x:c r="G120" s="97" t="n">
        <x:f>'全銘柄'!Q479</x:f>
        <x:v>536.161</x:v>
      </x:c>
      <x:c r="H120" s="90" t="b">
        <x:f>'全銘柄'!AT479</x:f>
        <x:v>0</x:v>
      </x:c>
      <x:c r="I120" s="90" t="str">
        <x:f>'全銘柄'!AU479</x:f>
        <x:v>low_liquidity</x:v>
      </x:c>
      <x:c r="J120" s="90" t="str">
        <x:f>'全銘柄'!AH479</x:f>
        <x:v>S100W3E3</x:v>
      </x:c>
    </x:row>
    <x:row r="121">
      <x:c r="A121" s="90" t="n">
        <x:f>'全銘柄'!A599</x:f>
        <x:v>598</x:v>
      </x:c>
      <x:c r="B121" s="90" t="str">
        <x:f>'全銘柄'!B599</x:f>
        <x:v>4816</x:v>
      </x:c>
      <x:c r="C121" s="90" t="str">
        <x:f>'全銘柄'!D599</x:f>
        <x:v>TOEI ANIMATION CO.,LTD.</x:v>
      </x:c>
      <x:c r="D121" s="90" t="str">
        <x:f>'全銘柄'!F599</x:f>
        <x:v>Information &amp; Communication</x:v>
      </x:c>
      <x:c r="E121" s="91" t="n">
        <x:f>'全銘柄'!R599</x:f>
        <x:v>0.3216311634733627</x:v>
      </x:c>
      <x:c r="F121" s="97" t="n">
        <x:f>'全銘柄'!K599</x:f>
        <x:v>100836</x:v>
      </x:c>
      <x:c r="G121" s="97" t="n">
        <x:f>'全銘柄'!Q599</x:f>
        <x:v>32432</x:v>
      </x:c>
      <x:c r="H121" s="90" t="b">
        <x:f>'全銘柄'!AT599</x:f>
        <x:v>1</x:v>
      </x:c>
      <x:c r="I121" s="90" t="n">
        <x:f>'全銘柄'!AU599</x:f>
        <x:v>0</x:v>
      </x:c>
      <x:c r="J121" s="90" t="str">
        <x:f>'全銘柄'!AH599</x:f>
        <x:v>S100VZWE</x:v>
      </x:c>
    </x:row>
    <x:row r="122">
      <x:c r="A122" s="90" t="n">
        <x:f>'全銘柄'!A156</x:f>
        <x:v>155</x:v>
      </x:c>
      <x:c r="B122" s="90" t="str">
        <x:f>'全銘柄'!B156</x:f>
        <x:v>4441</x:v>
      </x:c>
      <x:c r="C122" s="90" t="str">
        <x:f>'全銘柄'!D156</x:f>
        <x:v>Tobila Systems Inc.</x:v>
      </x:c>
      <x:c r="D122" s="90" t="str">
        <x:f>'全銘柄'!F156</x:f>
        <x:v>Information &amp; Communication</x:v>
      </x:c>
      <x:c r="E122" s="91" t="n">
        <x:f>'全銘柄'!R156</x:f>
        <x:v>0.3203660413650126</x:v>
      </x:c>
      <x:c r="F122" s="97" t="n">
        <x:f>'全銘柄'!K156</x:f>
        <x:v>2805.366</x:v>
      </x:c>
      <x:c r="G122" s="97" t="n">
        <x:f>'全銘柄'!Q156</x:f>
        <x:v>898.744</x:v>
      </x:c>
      <x:c r="H122" s="90" t="b">
        <x:f>'全銘柄'!AT156</x:f>
        <x:v>1</x:v>
      </x:c>
      <x:c r="I122" s="90" t="n">
        <x:f>'全銘柄'!AU156</x:f>
        <x:v>0</x:v>
      </x:c>
      <x:c r="J122" s="90" t="str">
        <x:f>'全銘柄'!AH156</x:f>
        <x:v>S100XH6J</x:v>
      </x:c>
    </x:row>
    <x:row r="123">
      <x:c r="A123" s="90" t="n">
        <x:f>'全銘柄'!A83</x:f>
        <x:v>82</x:v>
      </x:c>
      <x:c r="B123" s="90" t="str">
        <x:f>'全銘柄'!B83</x:f>
        <x:v>5889</x:v>
      </x:c>
      <x:c r="C123" s="90" t="str">
        <x:f>'全銘柄'!D83</x:f>
        <x:v>Japan Eyewear Holdings Co.,Ltd.</x:v>
      </x:c>
      <x:c r="D123" s="90" t="str">
        <x:f>'全銘柄'!F83</x:f>
        <x:v>Retail Trade</x:v>
      </x:c>
      <x:c r="E123" s="91" t="n">
        <x:f>'全銘柄'!R83</x:f>
        <x:v>0.3195815450643777</x:v>
      </x:c>
      <x:c r="F123" s="97" t="n">
        <x:f>'全銘柄'!K83</x:f>
        <x:v>18640</x:v>
      </x:c>
      <x:c r="G123" s="97" t="n">
        <x:f>'全銘柄'!Q83</x:f>
        <x:v>5957</x:v>
      </x:c>
      <x:c r="H123" s="90" t="b">
        <x:f>'全銘柄'!AT83</x:f>
        <x:v>0</x:v>
      </x:c>
      <x:c r="I123" s="90" t="str">
        <x:f>'全銘柄'!AU83</x:f>
        <x:v>missing_financial_data</x:v>
      </x:c>
      <x:c r="J123" s="90" t="str">
        <x:f>'全銘柄'!AH83</x:f>
        <x:v>S100Y0I2</x:v>
      </x:c>
    </x:row>
    <x:row r="124">
      <x:c r="A124" s="90" t="n">
        <x:f>'全銘柄'!A208</x:f>
        <x:v>207</x:v>
      </x:c>
      <x:c r="B124" s="90" t="str">
        <x:f>'全銘柄'!B208</x:f>
        <x:v>3983</x:v>
      </x:c>
      <x:c r="C124" s="90" t="str">
        <x:f>'全銘柄'!D208</x:f>
        <x:v>ORO Co.,Ltd.</x:v>
      </x:c>
      <x:c r="D124" s="90" t="str">
        <x:f>'全銘柄'!F208</x:f>
        <x:v>Information &amp; Communication</x:v>
      </x:c>
      <x:c r="E124" s="91" t="n">
        <x:f>'全銘柄'!R208</x:f>
        <x:v>0.3188836046617019</x:v>
      </x:c>
      <x:c r="F124" s="97" t="n">
        <x:f>'全銘柄'!K208</x:f>
        <x:v>8307.953</x:v>
      </x:c>
      <x:c r="G124" s="97" t="n">
        <x:f>'全銘柄'!Q208</x:f>
        <x:v>2649.27</x:v>
      </x:c>
      <x:c r="H124" s="90" t="b">
        <x:f>'全銘柄'!AT208</x:f>
        <x:v>0</x:v>
      </x:c>
      <x:c r="I124" s="90" t="str">
        <x:f>'全銘柄'!AU208</x:f>
        <x:v>missing_financial_data</x:v>
      </x:c>
      <x:c r="J124" s="90" t="str">
        <x:f>'全銘柄'!AH208</x:f>
        <x:v>S100XR9Z</x:v>
      </x:c>
    </x:row>
    <x:row r="125">
      <x:c r="A125" s="90" t="n">
        <x:f>'全銘柄'!A211</x:f>
        <x:v>210</x:v>
      </x:c>
      <x:c r="B125" s="90" t="str">
        <x:f>'全銘柄'!B211</x:f>
        <x:v>6080</x:v>
      </x:c>
      <x:c r="C125" s="90" t="str">
        <x:f>'全銘柄'!D211</x:f>
        <x:v>M&amp;A Capital Partners Co.,Ltd.</x:v>
      </x:c>
      <x:c r="D125" s="90" t="str">
        <x:f>'全銘柄'!F211</x:f>
        <x:v>Services</x:v>
      </x:c>
      <x:c r="E125" s="91" t="n">
        <x:f>'全銘柄'!R211</x:f>
        <x:v>0.31745952130268784</x:v>
      </x:c>
      <x:c r="F125" s="97" t="n">
        <x:f>'全銘柄'!K211</x:f>
        <x:v>22449.092</x:v>
      </x:c>
      <x:c r="G125" s="97" t="n">
        <x:f>'全銘柄'!Q211</x:f>
        <x:v>7126.678</x:v>
      </x:c>
      <x:c r="H125" s="90" t="b">
        <x:f>'全銘柄'!AT211</x:f>
        <x:v>1</x:v>
      </x:c>
      <x:c r="I125" s="90" t="n">
        <x:f>'全銘柄'!AU211</x:f>
        <x:v>0</x:v>
      </x:c>
      <x:c r="J125" s="90" t="str">
        <x:f>'全銘柄'!AH211</x:f>
        <x:v>S100XCS6</x:v>
      </x:c>
    </x:row>
    <x:row r="126">
      <x:c r="A126" s="90" t="n">
        <x:f>'全銘柄'!A244</x:f>
        <x:v>243</x:v>
      </x:c>
      <x:c r="B126" s="90" t="str">
        <x:f>'全銘柄'!B244</x:f>
        <x:v>3835</x:v>
      </x:c>
      <x:c r="C126" s="90" t="str">
        <x:f>'全銘柄'!D244</x:f>
        <x:v>eBASE Co.,Ltd.</x:v>
      </x:c>
      <x:c r="D126" s="90" t="str">
        <x:f>'全銘柄'!F244</x:f>
        <x:v>Information &amp; Communication</x:v>
      </x:c>
      <x:c r="E126" s="91" t="n">
        <x:f>'全銘柄'!R244</x:f>
        <x:v>0.31658073269021336</x:v>
      </x:c>
      <x:c r="F126" s="97" t="n">
        <x:f>'全銘柄'!K244</x:f>
        <x:v>5469.897</x:v>
      </x:c>
      <x:c r="G126" s="97" t="n">
        <x:f>'全銘柄'!Q244</x:f>
        <x:v>1731.664</x:v>
      </x:c>
      <x:c r="H126" s="90" t="b">
        <x:f>'全銘柄'!AT244</x:f>
        <x:v>1</x:v>
      </x:c>
      <x:c r="I126" s="90" t="n">
        <x:f>'全銘柄'!AU244</x:f>
        <x:v>0</x:v>
      </x:c>
      <x:c r="J126" s="90" t="str">
        <x:f>'全銘柄'!AH244</x:f>
        <x:v>S100W0PV</x:v>
      </x:c>
    </x:row>
    <x:row r="127">
      <x:c r="A127" s="90" t="n">
        <x:f>'全銘柄'!A65</x:f>
        <x:v>64</x:v>
      </x:c>
      <x:c r="B127" s="90" t="str">
        <x:f>'全銘柄'!B65</x:f>
        <x:v>9272</x:v>
      </x:c>
      <x:c r="C127" s="90" t="str">
        <x:f>'全銘柄'!D65</x:f>
        <x:v>Boutiques,Inc.</x:v>
      </x:c>
      <x:c r="D127" s="90" t="str">
        <x:f>'全銘柄'!F65</x:f>
        <x:v>Services</x:v>
      </x:c>
      <x:c r="E127" s="91" t="n">
        <x:f>'全銘柄'!R65</x:f>
        <x:v>0.3157240746801591</x:v>
      </x:c>
      <x:c r="F127" s="97" t="n">
        <x:f>'全銘柄'!K65</x:f>
        <x:v>4341.769</x:v>
      </x:c>
      <x:c r="G127" s="97" t="n">
        <x:f>'全銘柄'!Q65</x:f>
        <x:v>1370.801</x:v>
      </x:c>
      <x:c r="H127" s="90" t="b">
        <x:f>'全銘柄'!AT65</x:f>
        <x:v>1</x:v>
      </x:c>
      <x:c r="I127" s="90" t="n">
        <x:f>'全銘柄'!AU65</x:f>
        <x:v>0</x:v>
      </x:c>
      <x:c r="J127" s="90" t="str">
        <x:f>'全銘柄'!AH65</x:f>
        <x:v>S100W4GN</x:v>
      </x:c>
    </x:row>
    <x:row r="128">
      <x:c r="A128" s="90" t="n">
        <x:f>'全銘柄'!A1162</x:f>
        <x:v>1161</x:v>
      </x:c>
      <x:c r="B128" s="90" t="str">
        <x:f>'全銘柄'!B1162</x:f>
        <x:v>8803</x:v>
      </x:c>
      <x:c r="C128" s="90" t="str">
        <x:f>'全銘柄'!D1162</x:f>
        <x:v>HEIWA REAL ESTATE CO.,LTD.</x:v>
      </x:c>
      <x:c r="D128" s="90" t="str">
        <x:f>'全銘柄'!F1162</x:f>
        <x:v>Real Estate</x:v>
      </x:c>
      <x:c r="E128" s="91" t="n">
        <x:f>'全銘柄'!R1162</x:f>
        <x:v>0.313630421865716</x:v>
      </x:c>
      <x:c r="F128" s="97" t="n">
        <x:f>'全銘柄'!K1162</x:f>
        <x:v>42075</x:v>
      </x:c>
      <x:c r="G128" s="97" t="n">
        <x:f>'全銘柄'!Q1162</x:f>
        <x:v>13196</x:v>
      </x:c>
      <x:c r="H128" s="90" t="b">
        <x:f>'全銘柄'!AT1162</x:f>
        <x:v>1</x:v>
      </x:c>
      <x:c r="I128" s="90" t="n">
        <x:f>'全銘柄'!AU1162</x:f>
        <x:v>0</x:v>
      </x:c>
      <x:c r="J128" s="90" t="str">
        <x:f>'全銘柄'!AH1162</x:f>
        <x:v>S100W279</x:v>
      </x:c>
    </x:row>
    <x:row r="129">
      <x:c r="A129" s="90" t="n">
        <x:f>'全銘柄'!A319</x:f>
        <x:v>318</x:v>
      </x:c>
      <x:c r="B129" s="90" t="str">
        <x:f>'全銘柄'!B319</x:f>
        <x:v>3663</x:v>
      </x:c>
      <x:c r="C129" s="90" t="str">
        <x:f>'全銘柄'!D319</x:f>
        <x:v>CELSYS,Inc.</x:v>
      </x:c>
      <x:c r="D129" s="90" t="str">
        <x:f>'全銘柄'!F319</x:f>
        <x:v>Information &amp; Communication</x:v>
      </x:c>
      <x:c r="E129" s="91" t="n">
        <x:f>'全銘柄'!R319</x:f>
        <x:v>0.3133411559859023</x:v>
      </x:c>
      <x:c r="F129" s="97" t="n">
        <x:f>'全銘柄'!K319</x:f>
        <x:v>9471.638</x:v>
      </x:c>
      <x:c r="G129" s="97" t="n">
        <x:f>'全銘柄'!Q319</x:f>
        <x:v>2967.854</x:v>
      </x:c>
      <x:c r="H129" s="90" t="b">
        <x:f>'全銘柄'!AT319</x:f>
        <x:v>0</x:v>
      </x:c>
      <x:c r="I129" s="90" t="str">
        <x:f>'全銘柄'!AU319</x:f>
        <x:v>low_equity_ratio;excessive_leverage</x:v>
      </x:c>
      <x:c r="J129" s="90" t="str">
        <x:f>'全銘柄'!AH319</x:f>
        <x:v>S100XVIW</x:v>
      </x:c>
    </x:row>
    <x:row r="130">
      <x:c r="A130" s="90" t="n">
        <x:f>'全銘柄'!A557</x:f>
        <x:v>556</x:v>
      </x:c>
      <x:c r="B130" s="90" t="str">
        <x:f>'全銘柄'!B557</x:f>
        <x:v>4015</x:v>
      </x:c>
      <x:c r="C130" s="90" t="str">
        <x:f>'全銘柄'!D557</x:f>
        <x:v>Paycloud Holdings Inc.</x:v>
      </x:c>
      <x:c r="D130" s="90" t="str">
        <x:f>'全銘柄'!F557</x:f>
        <x:v>Information &amp; Communication</x:v>
      </x:c>
      <x:c r="E130" s="91" t="n">
        <x:f>'全銘柄'!R557</x:f>
        <x:v>0.31328905115910793</x:v>
      </x:c>
      <x:c r="F130" s="97" t="n">
        <x:f>'全銘柄'!K557</x:f>
        <x:v>1000.252</x:v>
      </x:c>
      <x:c r="G130" s="97" t="n">
        <x:f>'全銘柄'!Q557</x:f>
        <x:v>313.368</x:v>
      </x:c>
      <x:c r="H130" s="90" t="b">
        <x:f>'全銘柄'!AT557</x:f>
        <x:v>1</x:v>
      </x:c>
      <x:c r="I130" s="90" t="n">
        <x:f>'全銘柄'!AU557</x:f>
        <x:v>0</x:v>
      </x:c>
      <x:c r="J130" s="90" t="str">
        <x:f>'全銘柄'!AH557</x:f>
        <x:v>S100X5MX</x:v>
      </x:c>
    </x:row>
    <x:row r="131">
      <x:c r="A131" s="90" t="n">
        <x:f>'全銘柄'!A415</x:f>
        <x:v>414</x:v>
      </x:c>
      <x:c r="B131" s="90" t="str">
        <x:f>'全銘柄'!B415</x:f>
        <x:v>6196</x:v>
      </x:c>
      <x:c r="C131" s="90" t="str">
        <x:f>'全銘柄'!D415</x:f>
        <x:v>Strike Group Co.,Ltd.</x:v>
      </x:c>
      <x:c r="D131" s="90" t="str">
        <x:f>'全銘柄'!F415</x:f>
        <x:v>Services</x:v>
      </x:c>
      <x:c r="E131" s="91" t="n">
        <x:f>'全銘柄'!R415</x:f>
        <x:v>0.31171956812572993</x:v>
      </x:c>
      <x:c r="F131" s="97" t="n">
        <x:f>'全銘柄'!K415</x:f>
        <x:v>20314.153</x:v>
      </x:c>
      <x:c r="G131" s="97" t="n">
        <x:f>'全銘柄'!Q415</x:f>
        <x:v>6332.319</x:v>
      </x:c>
      <x:c r="H131" s="90" t="b">
        <x:f>'全銘柄'!AT415</x:f>
        <x:v>1</x:v>
      </x:c>
      <x:c r="I131" s="90" t="n">
        <x:f>'全銘柄'!AU415</x:f>
        <x:v>0</x:v>
      </x:c>
      <x:c r="J131" s="90" t="str">
        <x:f>'全銘柄'!AH415</x:f>
        <x:v>S100XAN1</x:v>
      </x:c>
    </x:row>
    <x:row r="132">
      <x:c r="A132" s="90" t="n">
        <x:f>'全銘柄'!A295</x:f>
        <x:v>294</x:v>
      </x:c>
      <x:c r="B132" s="90" t="str">
        <x:f>'全銘柄'!B295</x:f>
        <x:v>9259</x:v>
      </x:c>
      <x:c r="C132" s="90" t="str">
        <x:f>'全銘柄'!D295</x:f>
        <x:v>TAKAYOSHI Holdings,INC.</x:v>
      </x:c>
      <x:c r="D132" s="90" t="str">
        <x:f>'全銘柄'!F295</x:f>
        <x:v>Services</x:v>
      </x:c>
      <x:c r="E132" s="91" t="n">
        <x:f>'全銘柄'!R295</x:f>
        <x:v>0.3104303011415446</x:v>
      </x:c>
      <x:c r="F132" s="97" t="n">
        <x:f>'全銘柄'!K295</x:f>
        <x:v>693.096</x:v>
      </x:c>
      <x:c r="G132" s="97" t="n">
        <x:f>'全銘柄'!Q295</x:f>
        <x:v>215.158</x:v>
      </x:c>
      <x:c r="H132" s="90" t="b">
        <x:f>'全銘柄'!AT295</x:f>
        <x:v>1</x:v>
      </x:c>
      <x:c r="I132" s="90" t="n">
        <x:f>'全銘柄'!AU295</x:f>
        <x:v>0</x:v>
      </x:c>
      <x:c r="J132" s="90" t="str">
        <x:f>'全銘柄'!AH295</x:f>
        <x:v>S100XCXG</x:v>
      </x:c>
    </x:row>
    <x:row r="133">
      <x:c r="A133" s="90" t="n">
        <x:f>'全銘柄'!A348</x:f>
        <x:v>347</x:v>
      </x:c>
      <x:c r="B133" s="90" t="str">
        <x:f>'全銘柄'!B348</x:f>
        <x:v>6777</x:v>
      </x:c>
      <x:c r="C133" s="90" t="str">
        <x:f>'全銘柄'!D348</x:f>
        <x:v>santec Holdings Corporation</x:v>
      </x:c>
      <x:c r="D133" s="90" t="str">
        <x:f>'全銘柄'!F348</x:f>
        <x:v>Electric Appliances</x:v>
      </x:c>
      <x:c r="E133" s="91" t="n">
        <x:f>'全銘柄'!R348</x:f>
        <x:v>0.30920109930961853</x:v>
      </x:c>
      <x:c r="F133" s="97" t="n">
        <x:f>'全銘柄'!K348</x:f>
        <x:v>24026.716</x:v>
      </x:c>
      <x:c r="G133" s="97" t="n">
        <x:f>'全銘柄'!Q348</x:f>
        <x:v>7429.087</x:v>
      </x:c>
      <x:c r="H133" s="90" t="b">
        <x:f>'全銘柄'!AT348</x:f>
        <x:v>1</x:v>
      </x:c>
      <x:c r="I133" s="90" t="n">
        <x:f>'全銘柄'!AU348</x:f>
        <x:v>0</x:v>
      </x:c>
      <x:c r="J133" s="90" t="str">
        <x:f>'全銘柄'!AH348</x:f>
        <x:v>S100VZX9</x:v>
      </x:c>
    </x:row>
    <x:row r="134">
      <x:c r="A134" s="90" t="n">
        <x:f>'全銘柄'!A597</x:f>
        <x:v>596</x:v>
      </x:c>
      <x:c r="B134" s="90" t="str">
        <x:f>'全銘柄'!B597</x:f>
        <x:v>6036</x:v>
      </x:c>
      <x:c r="C134" s="90" t="str">
        <x:f>'全銘柄'!D597</x:f>
        <x:v>KeePer Technical Laboratory Co.,Ltd.</x:v>
      </x:c>
      <x:c r="D134" s="90" t="str">
        <x:f>'全銘柄'!F597</x:f>
        <x:v>Services</x:v>
      </x:c>
      <x:c r="E134" s="91" t="n">
        <x:f>'全銘柄'!R597</x:f>
        <x:v>0.3073931002373154</x:v>
      </x:c>
      <x:c r="F134" s="97" t="n">
        <x:f>'全銘柄'!K597</x:f>
        <x:v>23093.316</x:v>
      </x:c>
      <x:c r="G134" s="97" t="n">
        <x:f>'全銘柄'!Q597</x:f>
        <x:v>7098.726</x:v>
      </x:c>
      <x:c r="H134" s="90" t="b">
        <x:f>'全銘柄'!AT597</x:f>
        <x:v>1</x:v>
      </x:c>
      <x:c r="I134" s="90" t="n">
        <x:f>'全銘柄'!AU597</x:f>
        <x:v>0</x:v>
      </x:c>
      <x:c r="J134" s="90" t="str">
        <x:f>'全銘柄'!AH597</x:f>
        <x:v>S100WR7B</x:v>
      </x:c>
    </x:row>
    <x:row r="135">
      <x:c r="A135" s="90" t="n">
        <x:f>'全銘柄'!A196</x:f>
        <x:v>195</x:v>
      </x:c>
      <x:c r="B135" s="90" t="str">
        <x:f>'全銘柄'!B196</x:f>
        <x:v>3692</x:v>
      </x:c>
      <x:c r="C135" s="90" t="str">
        <x:f>'全銘柄'!D196</x:f>
        <x:v>FFRI Security,Inc.</x:v>
      </x:c>
      <x:c r="D135" s="90" t="str">
        <x:f>'全銘柄'!F196</x:f>
        <x:v>Information &amp; Communication</x:v>
      </x:c>
      <x:c r="E135" s="91" t="n">
        <x:f>'全銘柄'!R196</x:f>
        <x:v>0.3064548412275211</x:v>
      </x:c>
      <x:c r="F135" s="97" t="n">
        <x:f>'全銘柄'!K196</x:f>
        <x:v>2587.98</x:v>
      </x:c>
      <x:c r="G135" s="97" t="n">
        <x:f>'全銘柄'!Q196</x:f>
        <x:v>793.099</x:v>
      </x:c>
      <x:c r="H135" s="90" t="b">
        <x:f>'全銘柄'!AT196</x:f>
        <x:v>1</x:v>
      </x:c>
      <x:c r="I135" s="90" t="n">
        <x:f>'全銘柄'!AU196</x:f>
        <x:v>0</x:v>
      </x:c>
      <x:c r="J135" s="90" t="str">
        <x:f>'全銘柄'!AH196</x:f>
        <x:v>S100W2IK</x:v>
      </x:c>
    </x:row>
    <x:row r="136">
      <x:c r="A136" s="90" t="n">
        <x:f>'全銘柄'!A488</x:f>
        <x:v>487</x:v>
      </x:c>
      <x:c r="B136" s="90" t="str">
        <x:f>'全銘柄'!B488</x:f>
        <x:v>3763</x:v>
      </x:c>
      <x:c r="C136" s="90" t="str">
        <x:f>'全銘柄'!D488</x:f>
        <x:v>Pro-Ship Incorporated</x:v>
      </x:c>
      <x:c r="D136" s="90" t="str">
        <x:f>'全銘柄'!F488</x:f>
        <x:v>Information &amp; Communication</x:v>
      </x:c>
      <x:c r="E136" s="91" t="n">
        <x:f>'全銘柄'!R488</x:f>
        <x:v>0.3052937399691704</x:v>
      </x:c>
      <x:c r="F136" s="97" t="n">
        <x:f>'全銘柄'!K488</x:f>
        <x:v>7564.803</x:v>
      </x:c>
      <x:c r="G136" s="97" t="n">
        <x:f>'全銘柄'!Q488</x:f>
        <x:v>2309.487</x:v>
      </x:c>
      <x:c r="H136" s="90" t="b">
        <x:f>'全銘柄'!AT488</x:f>
        <x:v>1</x:v>
      </x:c>
      <x:c r="I136" s="90" t="n">
        <x:f>'全銘柄'!AU488</x:f>
        <x:v>0</x:v>
      </x:c>
      <x:c r="J136" s="90" t="str">
        <x:f>'全銘柄'!AH488</x:f>
        <x:v>S100W1MB</x:v>
      </x:c>
    </x:row>
    <x:row r="137">
      <x:c r="A137" s="90" t="n">
        <x:f>'全銘柄'!A878</x:f>
        <x:v>877</x:v>
      </x:c>
      <x:c r="B137" s="90" t="str">
        <x:f>'全銘柄'!B878</x:f>
        <x:v>3092</x:v>
      </x:c>
      <x:c r="C137" s="90" t="str">
        <x:f>'全銘柄'!D878</x:f>
        <x:v>ZOZO,Inc.</x:v>
      </x:c>
      <x:c r="D137" s="90" t="str">
        <x:f>'全銘柄'!F878</x:f>
        <x:v>Retail Trade</x:v>
      </x:c>
      <x:c r="E137" s="91" t="n">
        <x:f>'全銘柄'!R878</x:f>
        <x:v>0.3038319155824352</x:v>
      </x:c>
      <x:c r="F137" s="97" t="n">
        <x:f>'全銘柄'!K878</x:f>
        <x:v>213131</x:v>
      </x:c>
      <x:c r="G137" s="97" t="n">
        <x:f>'全銘柄'!Q878</x:f>
        <x:v>64756</x:v>
      </x:c>
      <x:c r="H137" s="90" t="b">
        <x:f>'全銘柄'!AT878</x:f>
        <x:v>1</x:v>
      </x:c>
      <x:c r="I137" s="90" t="n">
        <x:f>'全銘柄'!AU878</x:f>
        <x:v>0</x:v>
      </x:c>
      <x:c r="J137" s="90" t="str">
        <x:f>'全銘柄'!AH878</x:f>
        <x:v>S100VXJF</x:v>
      </x:c>
    </x:row>
    <x:row r="138">
      <x:c r="A138" s="90" t="n">
        <x:f>'全銘柄'!A915</x:f>
        <x:v>914</x:v>
      </x:c>
      <x:c r="B138" s="90" t="str">
        <x:f>'全銘柄'!B915</x:f>
        <x:v>3921</x:v>
      </x:c>
      <x:c r="C138" s="90" t="str">
        <x:f>'全銘柄'!D915</x:f>
        <x:v>NEOJAPAN Inc.</x:v>
      </x:c>
      <x:c r="D138" s="90" t="str">
        <x:f>'全銘柄'!F915</x:f>
        <x:v>Information &amp; Communication</x:v>
      </x:c>
      <x:c r="E138" s="91" t="n">
        <x:f>'全銘柄'!R915</x:f>
        <x:v>0.3034869013381157</x:v>
      </x:c>
      <x:c r="F138" s="97" t="n">
        <x:f>'全銘柄'!K915</x:f>
        <x:v>8230.23</x:v>
      </x:c>
      <x:c r="G138" s="97" t="n">
        <x:f>'全銘柄'!Q915</x:f>
        <x:v>2497.767</x:v>
      </x:c>
      <x:c r="H138" s="90" t="b">
        <x:f>'全銘柄'!AT915</x:f>
        <x:v>1</x:v>
      </x:c>
      <x:c r="I138" s="90" t="n">
        <x:f>'全銘柄'!AU915</x:f>
        <x:v>0</x:v>
      </x:c>
      <x:c r="J138" s="90" t="str">
        <x:f>'全銘柄'!AH915</x:f>
        <x:v>S100Y0W0</x:v>
      </x:c>
    </x:row>
    <x:row r="139">
      <x:c r="A139" s="90" t="n">
        <x:f>'全銘柄'!A1034</x:f>
        <x:v>1033</x:v>
      </x:c>
      <x:c r="B139" s="90" t="str">
        <x:f>'全銘柄'!B1034</x:f>
        <x:v>7370</x:v>
      </x:c>
      <x:c r="C139" s="90" t="str">
        <x:f>'全銘柄'!D1034</x:f>
        <x:v>Enjin Co.,Ltd.</x:v>
      </x:c>
      <x:c r="D139" s="90" t="str">
        <x:f>'全銘柄'!F1034</x:f>
        <x:v>Services</x:v>
      </x:c>
      <x:c r="E139" s="91" t="n">
        <x:f>'全銘柄'!R1034</x:f>
        <x:v>0.3020735120396271</x:v>
      </x:c>
      <x:c r="F139" s="97" t="n">
        <x:f>'全銘柄'!K1034</x:f>
        <x:v>2818.069</x:v>
      </x:c>
      <x:c r="G139" s="97" t="n">
        <x:f>'全銘柄'!Q1034</x:f>
        <x:v>851.264</x:v>
      </x:c>
      <x:c r="H139" s="90" t="b">
        <x:f>'全銘柄'!AT1034</x:f>
        <x:v>0</x:v>
      </x:c>
      <x:c r="I139" s="90" t="str">
        <x:f>'全銘柄'!AU1034</x:f>
        <x:v>low_liquidity</x:v>
      </x:c>
      <x:c r="J139" s="90" t="str">
        <x:f>'全銘柄'!AH1034</x:f>
        <x:v>S100WKFK</x:v>
      </x:c>
    </x:row>
    <x:row r="140">
      <x:c r="A140" s="90" t="n">
        <x:f>'全銘柄'!A1114</x:f>
        <x:v>1113</x:v>
      </x:c>
      <x:c r="B140" s="90" t="str">
        <x:f>'全銘柄'!B1114</x:f>
        <x:v>4746</x:v>
      </x:c>
      <x:c r="C140" s="90" t="str">
        <x:f>'全銘柄'!D1114</x:f>
        <x:v>Toukei Computer Co.,Ltd.</x:v>
      </x:c>
      <x:c r="D140" s="90" t="str">
        <x:f>'全銘柄'!F1114</x:f>
        <x:v>Information &amp; Communication</x:v>
      </x:c>
      <x:c r="E140" s="91" t="n">
        <x:f>'全銘柄'!R1114</x:f>
        <x:v>0.30097122931958564</x:v>
      </x:c>
      <x:c r="F140" s="97" t="n">
        <x:f>'全銘柄'!K1114</x:f>
        <x:v>20835.656</x:v>
      </x:c>
      <x:c r="G140" s="97" t="n">
        <x:f>'全銘柄'!Q1114</x:f>
        <x:v>6270.933</x:v>
      </x:c>
      <x:c r="H140" s="90" t="b">
        <x:f>'全銘柄'!AT1114</x:f>
        <x:v>1</x:v>
      </x:c>
      <x:c r="I140" s="90" t="n">
        <x:f>'全銘柄'!AU1114</x:f>
        <x:v>0</x:v>
      </x:c>
      <x:c r="J140" s="90" t="str">
        <x:f>'全銘柄'!AH1114</x:f>
        <x:v>S100XUNZ</x:v>
      </x:c>
    </x:row>
    <x:row r="141">
      <x:c r="A141" s="90" t="n">
        <x:f>'全銘柄'!A87</x:f>
        <x:v>86</x:v>
      </x:c>
      <x:c r="B141" s="90" t="str">
        <x:f>'全銘柄'!B87</x:f>
        <x:v>3482</x:v>
      </x:c>
      <x:c r="C141" s="90" t="str">
        <x:f>'全銘柄'!D87</x:f>
        <x:v>Loadstar Capital K.K.</x:v>
      </x:c>
      <x:c r="D141" s="90" t="str">
        <x:f>'全銘柄'!F87</x:f>
        <x:v>Real Estate</x:v>
      </x:c>
      <x:c r="E141" s="91" t="n">
        <x:f>'全銘柄'!R87</x:f>
        <x:v>0.30056236417000876</x:v>
      </x:c>
      <x:c r="F141" s="97" t="n">
        <x:f>'全銘柄'!K87</x:f>
        <x:v>44633</x:v>
      </x:c>
      <x:c r="G141" s="97" t="n">
        <x:f>'全銘柄'!Q87</x:f>
        <x:v>13415</x:v>
      </x:c>
      <x:c r="H141" s="90" t="b">
        <x:f>'全銘柄'!AT87</x:f>
        <x:v>0</x:v>
      </x:c>
      <x:c r="I141" s="90" t="str">
        <x:f>'全銘柄'!AU87</x:f>
        <x:v>repeated_negative_operating_cf</x:v>
      </x:c>
      <x:c r="J141" s="90" t="str">
        <x:f>'全銘柄'!AH87</x:f>
        <x:v>S100XUBZ</x:v>
      </x:c>
    </x:row>
    <x:row r="142">
      <x:c r="A142" s="90" t="n">
        <x:f>'全銘柄'!A541</x:f>
        <x:v>540</x:v>
      </x:c>
      <x:c r="B142" s="90" t="str">
        <x:f>'全銘柄'!B541</x:f>
        <x:v>7185</x:v>
      </x:c>
      <x:c r="C142" s="90" t="str">
        <x:f>'全銘柄'!D541</x:f>
        <x:v>Hirose Tusyo Inc.</x:v>
      </x:c>
      <x:c r="D142" s="90" t="str">
        <x:f>'全銘柄'!F541</x:f>
        <x:v>Securities and Commodities Futures</x:v>
      </x:c>
      <x:c r="E142" s="91" t="n">
        <x:f>'全銘柄'!R541</x:f>
        <x:v>0.30037754510709946</x:v>
      </x:c>
      <x:c r="F142" s="97" t="n">
        <x:f>'全銘柄'!K541</x:f>
        <x:v>10203.549</x:v>
      </x:c>
      <x:c r="G142" s="97" t="n">
        <x:f>'全銘柄'!Q541</x:f>
        <x:v>3064.917</x:v>
      </x:c>
      <x:c r="H142" s="90" t="b">
        <x:f>'全銘柄'!AT541</x:f>
        <x:v>0</x:v>
      </x:c>
      <x:c r="I142" s="90" t="str">
        <x:f>'全銘柄'!AU541</x:f>
        <x:v>low_liquidity</x:v>
      </x:c>
      <x:c r="J142" s="90" t="str">
        <x:f>'全銘柄'!AH541</x:f>
        <x:v>S100W6AC</x:v>
      </x:c>
    </x:row>
    <x:row r="143">
      <x:c r="A143" s="90" t="n">
        <x:f>'全銘柄'!A1417</x:f>
        <x:v>1416</x:v>
      </x:c>
      <x:c r="B143" s="90" t="str">
        <x:f>'全銘柄'!B1417</x:f>
        <x:v>6045</x:v>
      </x:c>
      <x:c r="C143" s="90" t="str">
        <x:f>'全銘柄'!D1417</x:f>
        <x:v>Rentracks CO.,LTD.</x:v>
      </x:c>
      <x:c r="D143" s="90" t="str">
        <x:f>'全銘柄'!F1417</x:f>
        <x:v>Services</x:v>
      </x:c>
      <x:c r="E143" s="91" t="n">
        <x:f>'全銘柄'!R1417</x:f>
        <x:v>0.295683848085536</x:v>
      </x:c>
      <x:c r="F143" s="97" t="n">
        <x:f>'全銘柄'!K1417</x:f>
        <x:v>3862.7</x:v>
      </x:c>
      <x:c r="G143" s="97" t="n">
        <x:f>'全銘柄'!Q1417</x:f>
        <x:v>1142.138</x:v>
      </x:c>
      <x:c r="H143" s="90" t="b">
        <x:f>'全銘柄'!AT1417</x:f>
        <x:v>1</x:v>
      </x:c>
      <x:c r="I143" s="90" t="n">
        <x:f>'全銘柄'!AU1417</x:f>
        <x:v>0</x:v>
      </x:c>
      <x:c r="J143" s="90" t="str">
        <x:f>'全銘柄'!AH1417</x:f>
        <x:v>S100W42U</x:v>
      </x:c>
    </x:row>
    <x:row r="144">
      <x:c r="A144" s="90" t="n">
        <x:f>'全銘柄'!A251</x:f>
        <x:v>250</x:v>
      </x:c>
      <x:c r="B144" s="90" t="str">
        <x:f>'全銘柄'!B251</x:f>
        <x:v>3649</x:v>
      </x:c>
      <x:c r="C144" s="90" t="str">
        <x:f>'全銘柄'!D251</x:f>
        <x:v>FINDEX Inc.</x:v>
      </x:c>
      <x:c r="D144" s="90" t="str">
        <x:f>'全銘柄'!F251</x:f>
        <x:v>Information &amp; Communication</x:v>
      </x:c>
      <x:c r="E144" s="91" t="n">
        <x:f>'全銘柄'!R251</x:f>
        <x:v>0.29296993211554745</x:v>
      </x:c>
      <x:c r="F144" s="97" t="n">
        <x:f>'全銘柄'!K251</x:f>
        <x:v>6109.941</x:v>
      </x:c>
      <x:c r="G144" s="97" t="n">
        <x:f>'全銘柄'!Q251</x:f>
        <x:v>1790.029</x:v>
      </x:c>
      <x:c r="H144" s="90" t="b">
        <x:f>'全銘柄'!AT251</x:f>
        <x:v>1</x:v>
      </x:c>
      <x:c r="I144" s="90" t="n">
        <x:f>'全銘柄'!AU251</x:f>
        <x:v>0</x:v>
      </x:c>
      <x:c r="J144" s="90" t="str">
        <x:f>'全銘柄'!AH251</x:f>
        <x:v>S100XTNK</x:v>
      </x:c>
    </x:row>
    <x:row r="145">
      <x:c r="A145" s="90" t="n">
        <x:f>'全銘柄'!A384</x:f>
        <x:v>383</x:v>
      </x:c>
      <x:c r="B145" s="90" t="str">
        <x:f>'全銘柄'!B384</x:f>
        <x:v>6857</x:v>
      </x:c>
      <x:c r="C145" s="90" t="str">
        <x:f>'全銘柄'!D384</x:f>
        <x:v>ADVANTEST CORPORATION</x:v>
      </x:c>
      <x:c r="D145" s="90" t="str">
        <x:f>'全銘柄'!F384</x:f>
        <x:v>Electric Appliances</x:v>
      </x:c>
      <x:c r="E145" s="91" t="n">
        <x:f>'全銘柄'!R384</x:f>
        <x:v>0.2926240241526625</x:v>
      </x:c>
      <x:c r="F145" s="97" t="n">
        <x:f>'全銘柄'!K384</x:f>
        <x:v>779707</x:v>
      </x:c>
      <x:c r="G145" s="97" t="n">
        <x:f>'全銘柄'!Q384</x:f>
        <x:v>228161</x:v>
      </x:c>
      <x:c r="H145" s="90" t="b">
        <x:f>'全銘柄'!AT384</x:f>
        <x:v>0</x:v>
      </x:c>
      <x:c r="I145" s="90" t="str">
        <x:f>'全銘柄'!AU384</x:f>
        <x:v>missing_financial_data;extreme_valuation_outlier</x:v>
      </x:c>
      <x:c r="J145" s="90" t="str">
        <x:f>'全銘柄'!AH384</x:f>
        <x:v>S100W4E8</x:v>
      </x:c>
    </x:row>
    <x:row r="146">
      <x:c r="A146" s="90" t="n">
        <x:f>'全銘柄'!A375</x:f>
        <x:v>374</x:v>
      </x:c>
      <x:c r="B146" s="90" t="str">
        <x:f>'全銘柄'!B375</x:f>
        <x:v>3939</x:v>
      </x:c>
      <x:c r="C146" s="90" t="str">
        <x:f>'全銘柄'!D375</x:f>
        <x:v>Kanamic Network Co.,LTD</x:v>
      </x:c>
      <x:c r="D146" s="90" t="str">
        <x:f>'全銘柄'!F375</x:f>
        <x:v>Information &amp; Communication</x:v>
      </x:c>
      <x:c r="E146" s="91" t="n">
        <x:f>'全銘柄'!R375</x:f>
        <x:v>0.2920786229458845</x:v>
      </x:c>
      <x:c r="F146" s="97" t="n">
        <x:f>'全銘柄'!K375</x:f>
        <x:v>5500.786</x:v>
      </x:c>
      <x:c r="G146" s="97" t="n">
        <x:f>'全銘柄'!Q375</x:f>
        <x:v>1606.662</x:v>
      </x:c>
      <x:c r="H146" s="90" t="b">
        <x:f>'全銘柄'!AT375</x:f>
        <x:v>1</x:v>
      </x:c>
      <x:c r="I146" s="90" t="n">
        <x:f>'全銘柄'!AU375</x:f>
        <x:v>0</x:v>
      </x:c>
      <x:c r="J146" s="90" t="str">
        <x:f>'全銘柄'!AH375</x:f>
        <x:v>S100XAZ4</x:v>
      </x:c>
    </x:row>
    <x:row r="147">
      <x:c r="A147" s="90" t="n">
        <x:f>'全銘柄'!A366</x:f>
        <x:v>365</x:v>
      </x:c>
      <x:c r="B147" s="90" t="str">
        <x:f>'全銘柄'!B366</x:f>
        <x:v>6419</x:v>
      </x:c>
      <x:c r="C147" s="90" t="str">
        <x:f>'全銘柄'!D366</x:f>
        <x:v>Mars Group Holdings Corporation</x:v>
      </x:c>
      <x:c r="D147" s="90" t="str">
        <x:f>'全銘柄'!F366</x:f>
        <x:v>Machinery</x:v>
      </x:c>
      <x:c r="E147" s="91" t="n">
        <x:f>'全銘柄'!R366</x:f>
        <x:v>0.29186641351467885</x:v>
      </x:c>
      <x:c r="F147" s="97" t="n">
        <x:f>'全銘柄'!K366</x:f>
        <x:v>42250.771</x:v>
      </x:c>
      <x:c r="G147" s="97" t="n">
        <x:f>'全銘柄'!Q366</x:f>
        <x:v>12331.581</x:v>
      </x:c>
      <x:c r="H147" s="90" t="b">
        <x:f>'全銘柄'!AT366</x:f>
        <x:v>1</x:v>
      </x:c>
      <x:c r="I147" s="90" t="n">
        <x:f>'全銘柄'!AU366</x:f>
        <x:v>0</x:v>
      </x:c>
      <x:c r="J147" s="90" t="str">
        <x:f>'全銘柄'!AH366</x:f>
        <x:v>S100W51N</x:v>
      </x:c>
    </x:row>
    <x:row r="148">
      <x:c r="A148" s="90" t="n">
        <x:f>'全銘柄'!A361</x:f>
        <x:v>360</x:v>
      </x:c>
      <x:c r="B148" s="90" t="str">
        <x:f>'全銘柄'!B361</x:f>
        <x:v>3962</x:v>
      </x:c>
      <x:c r="C148" s="90" t="str">
        <x:f>'全銘柄'!D361</x:f>
        <x:v>CHANGE Holdings,Inc.</x:v>
      </x:c>
      <x:c r="D148" s="90" t="str">
        <x:f>'全銘柄'!F361</x:f>
        <x:v>Information &amp; Communication</x:v>
      </x:c>
      <x:c r="E148" s="91" t="n">
        <x:f>'全銘柄'!R361</x:f>
        <x:v>0.2913531808480824</x:v>
      </x:c>
      <x:c r="F148" s="97" t="n">
        <x:f>'全銘柄'!K361</x:f>
        <x:v>46387</x:v>
      </x:c>
      <x:c r="G148" s="97" t="n">
        <x:f>'全銘柄'!Q361</x:f>
        <x:v>13515</x:v>
      </x:c>
      <x:c r="H148" s="90" t="b">
        <x:f>'全銘柄'!AT361</x:f>
        <x:v>0</x:v>
      </x:c>
      <x:c r="I148" s="90" t="str">
        <x:f>'全銘柄'!AU361</x:f>
        <x:v>missing_financial_data</x:v>
      </x:c>
      <x:c r="J148" s="90" t="str">
        <x:f>'全銘柄'!AH361</x:f>
        <x:v>S100W8UY</x:v>
      </x:c>
    </x:row>
    <x:row r="149">
      <x:c r="A149" s="90" t="n">
        <x:f>'全銘柄'!A766</x:f>
        <x:v>765</x:v>
      </x:c>
      <x:c r="B149" s="90" t="str">
        <x:f>'全銘柄'!B766</x:f>
        <x:v>4432</x:v>
      </x:c>
      <x:c r="C149" s="90" t="str">
        <x:f>'全銘柄'!D766</x:f>
        <x:v>WingArc1st Inc.</x:v>
      </x:c>
      <x:c r="D149" s="90" t="str">
        <x:f>'全銘柄'!F766</x:f>
        <x:v>Information &amp; Communication</x:v>
      </x:c>
      <x:c r="E149" s="91" t="n">
        <x:f>'全銘柄'!R766</x:f>
        <x:v>0.29050829692155655</x:v>
      </x:c>
      <x:c r="F149" s="97" t="n">
        <x:f>'全銘柄'!K766</x:f>
        <x:v>30945.574</x:v>
      </x:c>
      <x:c r="G149" s="97" t="n">
        <x:f>'全銘柄'!Q766</x:f>
        <x:v>8989.946</x:v>
      </x:c>
      <x:c r="H149" s="90" t="b">
        <x:f>'全銘柄'!AT766</x:f>
        <x:v>0</x:v>
      </x:c>
      <x:c r="I149" s="90" t="str">
        <x:f>'全銘柄'!AU766</x:f>
        <x:v>missing_financial_data</x:v>
      </x:c>
      <x:c r="J149" s="90" t="str">
        <x:f>'全銘柄'!AH766</x:f>
        <x:v>S100Y628</x:v>
      </x:c>
    </x:row>
    <x:row r="150">
      <x:c r="A150" s="90" t="n">
        <x:f>'全銘柄'!A677</x:f>
        <x:v>676</x:v>
      </x:c>
      <x:c r="B150" s="90" t="str">
        <x:f>'全銘柄'!B677</x:f>
        <x:v>4063</x:v>
      </x:c>
      <x:c r="C150" s="90" t="str">
        <x:f>'全銘柄'!D677</x:f>
        <x:v>Shin-Etsu Chemical Co.,Ltd.</x:v>
      </x:c>
      <x:c r="D150" s="90" t="str">
        <x:f>'全銘柄'!F677</x:f>
        <x:v>Chemicals</x:v>
      </x:c>
      <x:c r="E150" s="91" t="n">
        <x:f>'全銘柄'!R677</x:f>
        <x:v>0.28974340253524744</x:v>
      </x:c>
      <x:c r="F150" s="97" t="n">
        <x:f>'全銘柄'!K677</x:f>
        <x:v>2561249</x:v>
      </x:c>
      <x:c r="G150" s="97" t="n">
        <x:f>'全銘柄'!Q677</x:f>
        <x:v>742105</x:v>
      </x:c>
      <x:c r="H150" s="90" t="b">
        <x:f>'全銘柄'!AT677</x:f>
        <x:v>1</x:v>
      </x:c>
      <x:c r="I150" s="90" t="n">
        <x:f>'全銘柄'!AU677</x:f>
        <x:v>0</x:v>
      </x:c>
      <x:c r="J150" s="90" t="str">
        <x:f>'全銘柄'!AH677</x:f>
        <x:v>S100W0RG</x:v>
      </x:c>
    </x:row>
    <x:row r="151">
      <x:c r="A151" s="90" t="n">
        <x:f>'全銘柄'!A194</x:f>
        <x:v>193</x:v>
      </x:c>
      <x:c r="B151" s="90" t="str">
        <x:f>'全銘柄'!B194</x:f>
        <x:v>4390</x:v>
      </x:c>
      <x:c r="C151" s="90" t="str">
        <x:f>'全銘柄'!D194</x:f>
        <x:v>IPS,Inc.</x:v>
      </x:c>
      <x:c r="D151" s="90" t="str">
        <x:f>'全銘柄'!F194</x:f>
        <x:v>Information &amp; Communication</x:v>
      </x:c>
      <x:c r="E151" s="91" t="n">
        <x:f>'全銘柄'!R194</x:f>
        <x:v>0.2891116352201258</x:v>
      </x:c>
      <x:c r="F151" s="97" t="n">
        <x:f>'全銘柄'!K194</x:f>
        <x:v>15264</x:v>
      </x:c>
      <x:c r="G151" s="97" t="n">
        <x:f>'全銘柄'!Q194</x:f>
        <x:v>4413</x:v>
      </x:c>
      <x:c r="H151" s="90" t="b">
        <x:f>'全銘柄'!AT194</x:f>
        <x:v>1</x:v>
      </x:c>
      <x:c r="I151" s="90" t="n">
        <x:f>'全銘柄'!AU194</x:f>
        <x:v>0</x:v>
      </x:c>
      <x:c r="J151" s="90" t="str">
        <x:f>'全銘柄'!AH194</x:f>
        <x:v>S100W1JP</x:v>
      </x:c>
    </x:row>
    <x:row r="152">
      <x:c r="A152" s="90" t="n">
        <x:f>'全銘柄'!A192</x:f>
        <x:v>191</x:v>
      </x:c>
      <x:c r="B152" s="90" t="str">
        <x:f>'全銘柄'!B192</x:f>
        <x:v>4495</x:v>
      </x:c>
      <x:c r="C152" s="90" t="str">
        <x:f>'全銘柄'!D192</x:f>
        <x:v>i Cubed Systems,Inc.</x:v>
      </x:c>
      <x:c r="D152" s="90" t="str">
        <x:f>'全銘柄'!F192</x:f>
        <x:v>Information &amp; Communication</x:v>
      </x:c>
      <x:c r="E152" s="91" t="n">
        <x:f>'全銘柄'!R192</x:f>
        <x:v>0.28737729399884976</x:v>
      </x:c>
      <x:c r="F152" s="97" t="n">
        <x:f>'全銘柄'!K192</x:f>
        <x:v>3267.057</x:v>
      </x:c>
      <x:c r="G152" s="97" t="n">
        <x:f>'全銘柄'!Q192</x:f>
        <x:v>938.878</x:v>
      </x:c>
      <x:c r="H152" s="90" t="b">
        <x:f>'全銘柄'!AT192</x:f>
        <x:v>1</x:v>
      </x:c>
      <x:c r="I152" s="90" t="n">
        <x:f>'全銘柄'!AU192</x:f>
        <x:v>0</x:v>
      </x:c>
      <x:c r="J152" s="90" t="str">
        <x:f>'全銘柄'!AH192</x:f>
        <x:v>S100WPS5</x:v>
      </x:c>
    </x:row>
    <x:row r="153">
      <x:c r="A153" s="90" t="n">
        <x:f>'全銘柄'!A664</x:f>
        <x:v>663</x:v>
      </x:c>
      <x:c r="B153" s="90" t="str">
        <x:f>'全銘柄'!B664</x:f>
        <x:v>8035</x:v>
      </x:c>
      <x:c r="C153" s="90" t="str">
        <x:f>'全銘柄'!D664</x:f>
        <x:v>Tokyo Electron Limited</x:v>
      </x:c>
      <x:c r="D153" s="90" t="str">
        <x:f>'全銘柄'!F664</x:f>
        <x:v>Electric Appliances</x:v>
      </x:c>
      <x:c r="E153" s="91" t="n">
        <x:f>'全銘柄'!R664</x:f>
        <x:v>0.2867775032407072</x:v>
      </x:c>
      <x:c r="F153" s="97" t="n">
        <x:f>'全銘柄'!K664</x:f>
        <x:v>2431568</x:v>
      </x:c>
      <x:c r="G153" s="97" t="n">
        <x:f>'全銘柄'!Q664</x:f>
        <x:v>697319</x:v>
      </x:c>
      <x:c r="H153" s="90" t="b">
        <x:f>'全銘柄'!AT664</x:f>
        <x:v>1</x:v>
      </x:c>
      <x:c r="I153" s="90" t="n">
        <x:f>'全銘柄'!AU664</x:f>
        <x:v>0</x:v>
      </x:c>
      <x:c r="J153" s="90" t="str">
        <x:f>'全銘柄'!AH664</x:f>
        <x:v>S100VX9R</x:v>
      </x:c>
    </x:row>
    <x:row r="154">
      <x:c r="A154" s="90" t="n">
        <x:f>'全銘柄'!A532</x:f>
        <x:v>531</x:v>
      </x:c>
      <x:c r="B154" s="90" t="str">
        <x:f>'全銘柄'!B532</x:f>
        <x:v>4800</x:v>
      </x:c>
      <x:c r="C154" s="90" t="str">
        <x:f>'全銘柄'!D532</x:f>
        <x:v>Oricon Inc.</x:v>
      </x:c>
      <x:c r="D154" s="90" t="str">
        <x:f>'全銘柄'!F532</x:f>
        <x:v>Information &amp; Communication</x:v>
      </x:c>
      <x:c r="E154" s="91" t="n">
        <x:f>'全銘柄'!R532</x:f>
        <x:v>0.2852336139862251</x:v>
      </x:c>
      <x:c r="F154" s="97" t="n">
        <x:f>'全銘柄'!K532</x:f>
        <x:v>4916.037</x:v>
      </x:c>
      <x:c r="G154" s="97" t="n">
        <x:f>'全銘柄'!Q532</x:f>
        <x:v>1402.219</x:v>
      </x:c>
      <x:c r="H154" s="90" t="b">
        <x:f>'全銘柄'!AT532</x:f>
        <x:v>1</x:v>
      </x:c>
      <x:c r="I154" s="90" t="n">
        <x:f>'全銘柄'!AU532</x:f>
        <x:v>0</x:v>
      </x:c>
      <x:c r="J154" s="90" t="str">
        <x:f>'全銘柄'!AH532</x:f>
        <x:v>S100W5XN</x:v>
      </x:c>
    </x:row>
    <x:row r="155">
      <x:c r="A155" s="90" t="n">
        <x:f>'全銘柄'!A1233</x:f>
        <x:v>1232</x:v>
      </x:c>
      <x:c r="B155" s="90" t="str">
        <x:f>'全銘柄'!B1233</x:f>
        <x:v>7082</x:v>
      </x:c>
      <x:c r="C155" s="90" t="str">
        <x:f>'全銘柄'!D1233</x:f>
        <x:v>Jimoty,Inc.</x:v>
      </x:c>
      <x:c r="D155" s="90" t="str">
        <x:f>'全銘柄'!F1233</x:f>
        <x:v>Services</x:v>
      </x:c>
      <x:c r="E155" s="91" t="n">
        <x:f>'全銘柄'!R1233</x:f>
        <x:v>0.284461948071576</x:v>
      </x:c>
      <x:c r="F155" s="97" t="n">
        <x:f>'全銘柄'!K1233</x:f>
        <x:v>1932.044</x:v>
      </x:c>
      <x:c r="G155" s="97" t="n">
        <x:f>'全銘柄'!Q1233</x:f>
        <x:v>549.593</x:v>
      </x:c>
      <x:c r="H155" s="90" t="b">
        <x:f>'全銘柄'!AT1233</x:f>
        <x:v>1</x:v>
      </x:c>
      <x:c r="I155" s="90" t="n">
        <x:f>'全銘柄'!AU1233</x:f>
        <x:v>0</x:v>
      </x:c>
      <x:c r="J155" s="90" t="str">
        <x:f>'全銘柄'!AH1233</x:f>
        <x:v>S100XTWJ</x:v>
      </x:c>
    </x:row>
    <x:row r="156">
      <x:c r="A156" s="90" t="n">
        <x:f>'全銘柄'!A728</x:f>
        <x:v>727</x:v>
      </x:c>
      <x:c r="B156" s="90" t="str">
        <x:f>'全銘柄'!B728</x:f>
        <x:v>4013</x:v>
      </x:c>
      <x:c r="C156" s="90" t="str">
        <x:f>'全銘柄'!D728</x:f>
        <x:v>Kinjiro Co.,Ltd.</x:v>
      </x:c>
      <x:c r="D156" s="90" t="str">
        <x:f>'全銘柄'!F728</x:f>
        <x:v>Information &amp; Communication</x:v>
      </x:c>
      <x:c r="E156" s="91" t="n">
        <x:f>'全銘柄'!R728</x:f>
        <x:v>0.28328563421823416</x:v>
      </x:c>
      <x:c r="F156" s="97" t="n">
        <x:f>'全銘柄'!K728</x:f>
        <x:v>5370.47</x:v>
      </x:c>
      <x:c r="G156" s="97" t="n">
        <x:f>'全銘柄'!Q728</x:f>
        <x:v>1521.377</x:v>
      </x:c>
      <x:c r="H156" s="90" t="b">
        <x:f>'全銘柄'!AT728</x:f>
        <x:v>1</x:v>
      </x:c>
      <x:c r="I156" s="90" t="n">
        <x:f>'全銘柄'!AU728</x:f>
        <x:v>0</x:v>
      </x:c>
      <x:c r="J156" s="90" t="str">
        <x:f>'全銘柄'!AH728</x:f>
        <x:v>S100XR7V</x:v>
      </x:c>
    </x:row>
    <x:row r="157">
      <x:c r="A157" s="90" t="n">
        <x:f>'全銘柄'!A11</x:f>
        <x:v>10</x:v>
      </x:c>
      <x:c r="B157" s="90" t="str">
        <x:f>'全銘柄'!B11</x:f>
        <x:v>4377</x:v>
      </x:c>
      <x:c r="C157" s="90" t="str">
        <x:f>'全銘柄'!D11</x:f>
        <x:v>ONE CAREER Inc.</x:v>
      </x:c>
      <x:c r="D157" s="90" t="str">
        <x:f>'全銘柄'!F11</x:f>
        <x:v>Information &amp; Communication</x:v>
      </x:c>
      <x:c r="E157" s="91" t="n">
        <x:f>'全銘柄'!R11</x:f>
        <x:v>0.28138522310781683</x:v>
      </x:c>
      <x:c r="F157" s="97" t="n">
        <x:f>'全銘柄'!K11</x:f>
        <x:v>7576.83</x:v>
      </x:c>
      <x:c r="G157" s="97" t="n">
        <x:f>'全銘柄'!Q11</x:f>
        <x:v>2132.008</x:v>
      </x:c>
      <x:c r="H157" s="90" t="b">
        <x:f>'全銘柄'!AT11</x:f>
        <x:v>1</x:v>
      </x:c>
      <x:c r="I157" s="90" t="n">
        <x:f>'全銘柄'!AU11</x:f>
        <x:v>0</x:v>
      </x:c>
      <x:c r="J157" s="90" t="str">
        <x:f>'全銘柄'!AH11</x:f>
        <x:v>S100XUP3</x:v>
      </x:c>
    </x:row>
    <x:row r="158">
      <x:c r="A158" s="90" t="n">
        <x:f>'全銘柄'!A320</x:f>
        <x:v>319</x:v>
      </x:c>
      <x:c r="B158" s="90" t="str">
        <x:f>'全銘柄'!B320</x:f>
        <x:v>6561</x:v>
      </x:c>
      <x:c r="C158" s="90" t="str">
        <x:f>'全銘柄'!D320</x:f>
        <x:v>HANATOUR JAPAN CO.,LTD.</x:v>
      </x:c>
      <x:c r="D158" s="90" t="str">
        <x:f>'全銘柄'!F320</x:f>
        <x:v>Services</x:v>
      </x:c>
      <x:c r="E158" s="91" t="n">
        <x:f>'全銘柄'!R320</x:f>
        <x:v>0.2782992399442294</x:v>
      </x:c>
      <x:c r="F158" s="97" t="n">
        <x:f>'全銘柄'!K320</x:f>
        <x:v>7180.131</x:v>
      </x:c>
      <x:c r="G158" s="97" t="n">
        <x:f>'全銘柄'!Q320</x:f>
        <x:v>1998.225</x:v>
      </x:c>
      <x:c r="H158" s="90" t="b">
        <x:f>'全銘柄'!AT320</x:f>
        <x:v>0</x:v>
      </x:c>
      <x:c r="I158" s="90" t="str">
        <x:f>'全銘柄'!AU320</x:f>
        <x:v>low_liquidity</x:v>
      </x:c>
      <x:c r="J158" s="90" t="str">
        <x:f>'全銘柄'!AH320</x:f>
        <x:v>S100XU2F</x:v>
      </x:c>
    </x:row>
    <x:row r="159">
      <x:c r="A159" s="90" t="n">
        <x:f>'全銘柄'!A290</x:f>
        <x:v>289</x:v>
      </x:c>
      <x:c r="B159" s="90" t="str">
        <x:f>'全銘柄'!B290</x:f>
        <x:v>3454</x:v>
      </x:c>
      <x:c r="C159" s="90" t="str">
        <x:f>'全銘柄'!D290</x:f>
        <x:v>First Brothers Co.,Ltd.</x:v>
      </x:c>
      <x:c r="D159" s="90" t="str">
        <x:f>'全銘柄'!F290</x:f>
        <x:v>Real Estate</x:v>
      </x:c>
      <x:c r="E159" s="91" t="n">
        <x:f>'全銘柄'!R290</x:f>
        <x:v>0.2777602313422771</x:v>
      </x:c>
      <x:c r="F159" s="97" t="n">
        <x:f>'全銘柄'!K290</x:f>
        <x:v>19063.701</x:v>
      </x:c>
      <x:c r="G159" s="97" t="n">
        <x:f>'全銘柄'!Q290</x:f>
        <x:v>5295.138</x:v>
      </x:c>
      <x:c r="H159" s="90" t="b">
        <x:f>'全銘柄'!AT290</x:f>
        <x:v>0</x:v>
      </x:c>
      <x:c r="I159" s="90" t="str">
        <x:f>'全銘柄'!AU290</x:f>
        <x:v>low_liquidity</x:v>
      </x:c>
      <x:c r="J159" s="90" t="str">
        <x:f>'全銘柄'!AH290</x:f>
        <x:v>S100XMR5</x:v>
      </x:c>
    </x:row>
    <x:row r="160">
      <x:c r="A160" s="90" t="n">
        <x:f>'全銘柄'!A342</x:f>
        <x:v>341</x:v>
      </x:c>
      <x:c r="B160" s="90" t="str">
        <x:f>'全銘柄'!B342</x:f>
        <x:v>3963</x:v>
      </x:c>
      <x:c r="C160" s="90" t="str">
        <x:f>'全銘柄'!D342</x:f>
        <x:v>Synchro Food Co.,Ltd.</x:v>
      </x:c>
      <x:c r="D160" s="90" t="str">
        <x:f>'全銘柄'!F342</x:f>
        <x:v>Information &amp; Communication</x:v>
      </x:c>
      <x:c r="E160" s="91" t="n">
        <x:f>'全銘柄'!R342</x:f>
        <x:v>0.2776671727196048</x:v>
      </x:c>
      <x:c r="F160" s="97" t="n">
        <x:f>'全銘柄'!K342</x:f>
        <x:v>3951.497</x:v>
      </x:c>
      <x:c r="G160" s="97" t="n">
        <x:f>'全銘柄'!Q342</x:f>
        <x:v>1097.201</x:v>
      </x:c>
      <x:c r="H160" s="90" t="b">
        <x:f>'全銘柄'!AT342</x:f>
        <x:v>1</x:v>
      </x:c>
      <x:c r="I160" s="90" t="n">
        <x:f>'全銘柄'!AU342</x:f>
        <x:v>0</x:v>
      </x:c>
      <x:c r="J160" s="90" t="str">
        <x:f>'全銘柄'!AH342</x:f>
        <x:v>S100W7DR</x:v>
      </x:c>
    </x:row>
    <x:row r="161">
      <x:c r="A161" s="90" t="n">
        <x:f>'全銘柄'!A558</x:f>
        <x:v>557</x:v>
      </x:c>
      <x:c r="B161" s="90" t="str">
        <x:f>'全銘柄'!B558</x:f>
        <x:v>2461</x:v>
      </x:c>
      <x:c r="C161" s="90" t="str">
        <x:f>'全銘柄'!D558</x:f>
        <x:v>FAN Communications,Inc.</x:v>
      </x:c>
      <x:c r="D161" s="90" t="str">
        <x:f>'全銘柄'!F558</x:f>
        <x:v>Services</x:v>
      </x:c>
      <x:c r="E161" s="91" t="n">
        <x:f>'全銘柄'!R558</x:f>
        <x:v>0.27689417707520597</x:v>
      </x:c>
      <x:c r="F161" s="97" t="n">
        <x:f>'全銘柄'!K558</x:f>
        <x:v>7096.657</x:v>
      </x:c>
      <x:c r="G161" s="97" t="n">
        <x:f>'全銘柄'!Q558</x:f>
        <x:v>1965.023</x:v>
      </x:c>
      <x:c r="H161" s="90" t="b">
        <x:f>'全銘柄'!AT558</x:f>
        <x:v>1</x:v>
      </x:c>
      <x:c r="I161" s="90" t="n">
        <x:f>'全銘柄'!AU558</x:f>
        <x:v>0</x:v>
      </x:c>
      <x:c r="J161" s="90" t="str">
        <x:f>'全銘柄'!AH558</x:f>
        <x:v>S100XRYY</x:v>
      </x:c>
    </x:row>
    <x:row r="162">
      <x:c r="A162" s="90" t="n">
        <x:f>'全銘柄'!A1396</x:f>
        <x:v>1395</x:v>
      </x:c>
      <x:c r="B162" s="90" t="str">
        <x:f>'全銘柄'!B1396</x:f>
        <x:v>6620</x:v>
      </x:c>
      <x:c r="C162" s="90" t="str">
        <x:f>'全銘柄'!D1396</x:f>
        <x:v>Miyakoshi Holdings,Inc.</x:v>
      </x:c>
      <x:c r="D162" s="90" t="str">
        <x:f>'全銘柄'!F1396</x:f>
        <x:v>Real Estate</x:v>
      </x:c>
      <x:c r="E162" s="91" t="n">
        <x:f>'全銘柄'!R1396</x:f>
        <x:v>0.2757281553398058</x:v>
      </x:c>
      <x:c r="F162" s="97" t="n">
        <x:f>'全銘柄'!K1396</x:f>
        <x:v>1030</x:v>
      </x:c>
      <x:c r="G162" s="97" t="n">
        <x:f>'全銘柄'!Q1396</x:f>
        <x:v>284</x:v>
      </x:c>
      <x:c r="H162" s="90" t="b">
        <x:f>'全銘柄'!AT1396</x:f>
        <x:v>1</x:v>
      </x:c>
      <x:c r="I162" s="90" t="n">
        <x:f>'全銘柄'!AU1396</x:f>
        <x:v>0</x:v>
      </x:c>
      <x:c r="J162" s="90" t="str">
        <x:f>'全銘柄'!AH1396</x:f>
        <x:v>S100W6EQ</x:v>
      </x:c>
    </x:row>
    <x:row r="163">
      <x:c r="A163" s="90" t="n">
        <x:f>'全銘柄'!A957</x:f>
        <x:v>956</x:v>
      </x:c>
      <x:c r="B163" s="90" t="str">
        <x:f>'全銘柄'!B957</x:f>
        <x:v>7839</x:v>
      </x:c>
      <x:c r="C163" s="90" t="str">
        <x:f>'全銘柄'!D957</x:f>
        <x:v>SHOEI CO.,LTD.</x:v>
      </x:c>
      <x:c r="D163" s="90" t="str">
        <x:f>'全銘柄'!F957</x:f>
        <x:v>Other Products</x:v>
      </x:c>
      <x:c r="E163" s="91" t="n">
        <x:f>'全銘柄'!R957</x:f>
        <x:v>0.2749740348909639</x:v>
      </x:c>
      <x:c r="F163" s="97" t="n">
        <x:f>'全銘柄'!K957</x:f>
        <x:v>32363.623</x:v>
      </x:c>
      <x:c r="G163" s="97" t="n">
        <x:f>'全銘柄'!Q957</x:f>
        <x:v>8899.156</x:v>
      </x:c>
      <x:c r="H163" s="90" t="b">
        <x:f>'全銘柄'!AT957</x:f>
        <x:v>1</x:v>
      </x:c>
      <x:c r="I163" s="90" t="n">
        <x:f>'全銘柄'!AU957</x:f>
        <x:v>0</x:v>
      </x:c>
      <x:c r="J163" s="90" t="str">
        <x:f>'全銘柄'!AH957</x:f>
        <x:v>S100XC55</x:v>
      </x:c>
    </x:row>
    <x:row r="164">
      <x:c r="A164" s="90" t="n">
        <x:f>'全銘柄'!A911</x:f>
        <x:v>910</x:v>
      </x:c>
      <x:c r="B164" s="90" t="str">
        <x:f>'全銘柄'!B911</x:f>
        <x:v>4971</x:v>
      </x:c>
      <x:c r="C164" s="90" t="str">
        <x:f>'全銘柄'!D911</x:f>
        <x:v>MEC COMPANY LTD.</x:v>
      </x:c>
      <x:c r="D164" s="90" t="str">
        <x:f>'全銘柄'!F911</x:f>
        <x:v>Chemicals</x:v>
      </x:c>
      <x:c r="E164" s="91" t="n">
        <x:f>'全銘柄'!R911</x:f>
        <x:v>0.2743976060056468</x:v>
      </x:c>
      <x:c r="F164" s="97" t="n">
        <x:f>'全銘柄'!K911</x:f>
        <x:v>20947.752</x:v>
      </x:c>
      <x:c r="G164" s="97" t="n">
        <x:f>'全銘柄'!Q911</x:f>
        <x:v>5748.013</x:v>
      </x:c>
      <x:c r="H164" s="90" t="b">
        <x:f>'全銘柄'!AT911</x:f>
        <x:v>1</x:v>
      </x:c>
      <x:c r="I164" s="90" t="n">
        <x:f>'全銘柄'!AU911</x:f>
        <x:v>0</x:v>
      </x:c>
      <x:c r="J164" s="90" t="str">
        <x:f>'全銘柄'!AH911</x:f>
        <x:v>S100XRJV</x:v>
      </x:c>
    </x:row>
    <x:row r="165">
      <x:c r="A165" s="90" t="n">
        <x:f>'全銘柄'!A660</x:f>
        <x:v>659</x:v>
      </x:c>
      <x:c r="B165" s="90" t="str">
        <x:f>'全銘柄'!B660</x:f>
        <x:v>7730</x:v>
      </x:c>
      <x:c r="C165" s="90" t="str">
        <x:f>'全銘柄'!D660</x:f>
        <x:v>MANI,INC.</x:v>
      </x:c>
      <x:c r="D165" s="90" t="str">
        <x:f>'全銘柄'!F660</x:f>
        <x:v>Precision Instruments</x:v>
      </x:c>
      <x:c r="E165" s="91" t="n">
        <x:f>'全銘柄'!R660</x:f>
        <x:v>0.27339161772557397</x:v>
      </x:c>
      <x:c r="F165" s="97" t="n">
        <x:f>'全銘柄'!K660</x:f>
        <x:v>29968</x:v>
      </x:c>
      <x:c r="G165" s="97" t="n">
        <x:f>'全銘柄'!Q660</x:f>
        <x:v>8193</x:v>
      </x:c>
      <x:c r="H165" s="90" t="b">
        <x:f>'全銘柄'!AT660</x:f>
        <x:v>1</x:v>
      </x:c>
      <x:c r="I165" s="90" t="n">
        <x:f>'全銘柄'!AU660</x:f>
        <x:v>0</x:v>
      </x:c>
      <x:c r="J165" s="90" t="str">
        <x:f>'全銘柄'!AH660</x:f>
        <x:v>S100X59Q</x:v>
      </x:c>
    </x:row>
    <x:row r="166">
      <x:c r="A166" s="90" t="n">
        <x:f>'全銘柄'!A1037</x:f>
        <x:v>1036</x:v>
      </x:c>
      <x:c r="B166" s="90" t="str">
        <x:f>'全銘柄'!B1037</x:f>
        <x:v>8747</x:v>
      </x:c>
      <x:c r="C166" s="90" t="str">
        <x:f>'全銘柄'!D1037</x:f>
        <x:v>YUTAKA TRUSTY SECURITIES CO.,LTD.</x:v>
      </x:c>
      <x:c r="D166" s="90" t="str">
        <x:f>'全銘柄'!F1037</x:f>
        <x:v>Securities and Commodities Futures</x:v>
      </x:c>
      <x:c r="E166" s="91" t="n">
        <x:f>'全銘柄'!R1037</x:f>
        <x:v>0.2707169572064744</x:v>
      </x:c>
      <x:c r="F166" s="97" t="n">
        <x:f>'全銘柄'!K1037</x:f>
        <x:v>7662.117</x:v>
      </x:c>
      <x:c r="G166" s="97" t="n">
        <x:f>'全銘柄'!Q1037</x:f>
        <x:v>2074.265</x:v>
      </x:c>
      <x:c r="H166" s="90" t="b">
        <x:f>'全銘柄'!AT1037</x:f>
        <x:v>1</x:v>
      </x:c>
      <x:c r="I166" s="90" t="n">
        <x:f>'全銘柄'!AU1037</x:f>
        <x:v>0</x:v>
      </x:c>
      <x:c r="J166" s="90" t="str">
        <x:f>'全銘柄'!AH1037</x:f>
        <x:v>S100W7GA</x:v>
      </x:c>
    </x:row>
    <x:row r="167">
      <x:c r="A167" s="90" t="n">
        <x:f>'全銘柄'!A450</x:f>
        <x:v>449</x:v>
      </x:c>
      <x:c r="B167" s="90" t="str">
        <x:f>'全銘柄'!B450</x:f>
        <x:v>4776</x:v>
      </x:c>
      <x:c r="C167" s="90" t="str">
        <x:f>'全銘柄'!D450</x:f>
        <x:v>Cybozu,Inc.</x:v>
      </x:c>
      <x:c r="D167" s="90" t="str">
        <x:f>'全銘柄'!F450</x:f>
        <x:v>Information &amp; Communication</x:v>
      </x:c>
      <x:c r="E167" s="91" t="n">
        <x:f>'全銘柄'!R450</x:f>
        <x:v>0.26986374565856264</x:v>
      </x:c>
      <x:c r="F167" s="97" t="n">
        <x:f>'全銘柄'!K450</x:f>
        <x:v>37430</x:v>
      </x:c>
      <x:c r="G167" s="97" t="n">
        <x:f>'全銘柄'!Q450</x:f>
        <x:v>10101</x:v>
      </x:c>
      <x:c r="H167" s="90" t="b">
        <x:f>'全銘柄'!AT450</x:f>
        <x:v>1</x:v>
      </x:c>
      <x:c r="I167" s="90" t="n">
        <x:f>'全銘柄'!AU450</x:f>
        <x:v>0</x:v>
      </x:c>
      <x:c r="J167" s="90" t="str">
        <x:f>'全銘柄'!AH450</x:f>
        <x:v>S100XUKS</x:v>
      </x:c>
    </x:row>
    <x:row r="168">
      <x:c r="A168" s="90" t="n">
        <x:f>'全銘柄'!A177</x:f>
        <x:v>176</x:v>
      </x:c>
      <x:c r="B168" s="90" t="str">
        <x:f>'全銘柄'!B177</x:f>
        <x:v>3494</x:v>
      </x:c>
      <x:c r="C168" s="90" t="str">
        <x:f>'全銘柄'!D177</x:f>
        <x:v>Mullion Co.,Ltd.</x:v>
      </x:c>
      <x:c r="D168" s="90" t="str">
        <x:f>'全銘柄'!F177</x:f>
        <x:v>Real Estate</x:v>
      </x:c>
      <x:c r="E168" s="91" t="n">
        <x:f>'全銘柄'!R177</x:f>
        <x:v>0.2688575294918721</x:v>
      </x:c>
      <x:c r="F168" s="97" t="n">
        <x:f>'全銘柄'!K177</x:f>
        <x:v>3254.456</x:v>
      </x:c>
      <x:c r="G168" s="97" t="n">
        <x:f>'全銘柄'!Q177</x:f>
        <x:v>874.985</x:v>
      </x:c>
      <x:c r="H168" s="90" t="b">
        <x:f>'全銘柄'!AT177</x:f>
        <x:v>0</x:v>
      </x:c>
      <x:c r="I168" s="90" t="str">
        <x:f>'全銘柄'!AU177</x:f>
        <x:v>low_liquidity</x:v>
      </x:c>
      <x:c r="J168" s="90" t="str">
        <x:f>'全銘柄'!AH177</x:f>
        <x:v>S100XAPZ</x:v>
      </x:c>
    </x:row>
    <x:row r="169">
      <x:c r="A169" s="90" t="n">
        <x:f>'全銘柄'!A238</x:f>
        <x:v>237</x:v>
      </x:c>
      <x:c r="B169" s="90" t="str">
        <x:f>'全銘柄'!B238</x:f>
        <x:v>9336</x:v>
      </x:c>
      <x:c r="C169" s="90" t="str">
        <x:f>'全銘柄'!D238</x:f>
        <x:v>Daiei Kankyo Co.,Ltd.</x:v>
      </x:c>
      <x:c r="D169" s="90" t="str">
        <x:f>'全銘柄'!F238</x:f>
        <x:v>Services</x:v>
      </x:c>
      <x:c r="E169" s="91" t="n">
        <x:f>'全銘柄'!R238</x:f>
        <x:v>0.26875202674050236</x:v>
      </x:c>
      <x:c r="F169" s="97" t="n">
        <x:f>'全銘柄'!K238</x:f>
        <x:v>80178</x:v>
      </x:c>
      <x:c r="G169" s="97" t="n">
        <x:f>'全銘柄'!Q238</x:f>
        <x:v>21548</x:v>
      </x:c>
      <x:c r="H169" s="90" t="b">
        <x:f>'全銘柄'!AT238</x:f>
        <x:v>1</x:v>
      </x:c>
      <x:c r="I169" s="90" t="n">
        <x:f>'全銘柄'!AU238</x:f>
        <x:v>0</x:v>
      </x:c>
      <x:c r="J169" s="90" t="str">
        <x:f>'全銘柄'!AH238</x:f>
        <x:v>S100W7WX</x:v>
      </x:c>
    </x:row>
    <x:row r="170">
      <x:c r="A170" s="90" t="n">
        <x:f>'全銘柄'!A1374</x:f>
        <x:v>1373</x:v>
      </x:c>
      <x:c r="B170" s="90" t="str">
        <x:f>'全銘柄'!B1374</x:f>
        <x:v>2763</x:v>
      </x:c>
      <x:c r="C170" s="90" t="str">
        <x:f>'全銘柄'!D1374</x:f>
        <x:v>FTGroup CO.,LTD.</x:v>
      </x:c>
      <x:c r="D170" s="90" t="str">
        <x:f>'全銘柄'!F1374</x:f>
        <x:v>Wholesale Trade</x:v>
      </x:c>
      <x:c r="E170" s="91" t="n">
        <x:f>'全銘柄'!R1374</x:f>
        <x:v>0.268072202166065</x:v>
      </x:c>
      <x:c r="F170" s="97" t="n">
        <x:f>'全銘柄'!K1374</x:f>
        <x:v>34625</x:v>
      </x:c>
      <x:c r="G170" s="97" t="n">
        <x:f>'全銘柄'!Q1374</x:f>
        <x:v>9282</x:v>
      </x:c>
      <x:c r="H170" s="90" t="b">
        <x:f>'全銘柄'!AT1374</x:f>
        <x:v>0</x:v>
      </x:c>
      <x:c r="I170" s="90" t="str">
        <x:f>'全銘柄'!AU1374</x:f>
        <x:v>missing_financial_data</x:v>
      </x:c>
      <x:c r="J170" s="90" t="str">
        <x:f>'全銘柄'!AH1374</x:f>
        <x:v>S100W61L</x:v>
      </x:c>
    </x:row>
    <x:row r="171">
      <x:c r="A171" s="90" t="n">
        <x:f>'全銘柄'!A178</x:f>
        <x:v>177</x:v>
      </x:c>
      <x:c r="B171" s="90" t="str">
        <x:f>'全銘柄'!B178</x:f>
        <x:v>3687</x:v>
      </x:c>
      <x:c r="C171" s="90" t="str">
        <x:f>'全銘柄'!D178</x:f>
        <x:v>Fixstars Corporation</x:v>
      </x:c>
      <x:c r="D171" s="90" t="str">
        <x:f>'全銘柄'!F178</x:f>
        <x:v>Information &amp; Communication</x:v>
      </x:c>
      <x:c r="E171" s="91" t="n">
        <x:f>'全銘柄'!R178</x:f>
        <x:v>0.26806884732980474</x:v>
      </x:c>
      <x:c r="F171" s="97" t="n">
        <x:f>'全銘柄'!K178</x:f>
        <x:v>9617.686</x:v>
      </x:c>
      <x:c r="G171" s="97" t="n">
        <x:f>'全銘柄'!Q178</x:f>
        <x:v>2578.202</x:v>
      </x:c>
      <x:c r="H171" s="90" t="b">
        <x:f>'全銘柄'!AT178</x:f>
        <x:v>1</x:v>
      </x:c>
      <x:c r="I171" s="90" t="n">
        <x:f>'全銘柄'!AU178</x:f>
        <x:v>0</x:v>
      </x:c>
      <x:c r="J171" s="90" t="str">
        <x:f>'全銘柄'!AH178</x:f>
        <x:v>S100XAQJ</x:v>
      </x:c>
    </x:row>
    <x:row r="172">
      <x:c r="A172" s="90" t="n">
        <x:f>'全銘柄'!A1256</x:f>
        <x:v>1255</x:v>
      </x:c>
      <x:c r="B172" s="90" t="str">
        <x:f>'全銘柄'!B1256</x:f>
        <x:v>8830</x:v>
      </x:c>
      <x:c r="C172" s="90" t="str">
        <x:f>'全銘柄'!D1256</x:f>
        <x:v>Sumitomo Realty &amp; Development Co.,Ltd.</x:v>
      </x:c>
      <x:c r="D172" s="90" t="str">
        <x:f>'全銘柄'!F1256</x:f>
        <x:v>Real Estate</x:v>
      </x:c>
      <x:c r="E172" s="91" t="n">
        <x:f>'全銘柄'!R1256</x:f>
        <x:v>0.26770416045922113</x:v>
      </x:c>
      <x:c r="F172" s="97" t="n">
        <x:f>'全銘柄'!K1256</x:f>
        <x:v>1014239</x:v>
      </x:c>
      <x:c r="G172" s="97" t="n">
        <x:f>'全銘柄'!Q1256</x:f>
        <x:v>271516</x:v>
      </x:c>
      <x:c r="H172" s="90" t="b">
        <x:f>'全銘柄'!AT1256</x:f>
        <x:v>1</x:v>
      </x:c>
      <x:c r="I172" s="90" t="n">
        <x:f>'全銘柄'!AU1256</x:f>
        <x:v>0</x:v>
      </x:c>
      <x:c r="J172" s="90" t="str">
        <x:f>'全銘柄'!AH1256</x:f>
        <x:v>S100W6AG</x:v>
      </x:c>
    </x:row>
    <x:row r="173">
      <x:c r="A173" s="90" t="n">
        <x:f>'全銘柄'!A79</x:f>
        <x:v>78</x:v>
      </x:c>
      <x:c r="B173" s="90" t="str">
        <x:f>'全銘柄'!B79</x:f>
        <x:v>4194</x:v>
      </x:c>
      <x:c r="C173" s="90" t="str">
        <x:f>'全銘柄'!D79</x:f>
        <x:v>Visional,Inc.</x:v>
      </x:c>
      <x:c r="D173" s="90" t="str">
        <x:f>'全銘柄'!F79</x:f>
        <x:v>Information &amp; Communication</x:v>
      </x:c>
      <x:c r="E173" s="91" t="n">
        <x:f>'全銘柄'!R79</x:f>
        <x:v>0.26748668305036116</x:v>
      </x:c>
      <x:c r="F173" s="97" t="n">
        <x:f>'全銘柄'!K79</x:f>
        <x:v>80161</x:v>
      </x:c>
      <x:c r="G173" s="97" t="n">
        <x:f>'全銘柄'!Q79</x:f>
        <x:v>21442</x:v>
      </x:c>
      <x:c r="H173" s="90" t="b">
        <x:f>'全銘柄'!AT79</x:f>
        <x:v>1</x:v>
      </x:c>
      <x:c r="I173" s="90" t="n">
        <x:f>'全銘柄'!AU79</x:f>
        <x:v>0</x:v>
      </x:c>
      <x:c r="J173" s="90" t="str">
        <x:f>'全銘柄'!AH79</x:f>
        <x:v>S100WW0V</x:v>
      </x:c>
    </x:row>
    <x:row r="174">
      <x:c r="A174" s="90" t="n">
        <x:f>'全銘柄'!A813</x:f>
        <x:v>812</x:v>
      </x:c>
      <x:c r="B174" s="90" t="str">
        <x:f>'全銘柄'!B813</x:f>
        <x:v>8117</x:v>
      </x:c>
      <x:c r="C174" s="90" t="str">
        <x:f>'全銘柄'!D813</x:f>
        <x:v>CENTRAL AUTOMOTIVE PRODUCTS LTD.</x:v>
      </x:c>
      <x:c r="D174" s="90" t="str">
        <x:f>'全銘柄'!F813</x:f>
        <x:v>Wholesale Trade</x:v>
      </x:c>
      <x:c r="E174" s="91" t="n">
        <x:f>'全銘柄'!R813</x:f>
        <x:v>0.2656532295817593</x:v>
      </x:c>
      <x:c r="F174" s="97" t="n">
        <x:f>'全銘柄'!K813</x:f>
        <x:v>41558.245</x:v>
      </x:c>
      <x:c r="G174" s="97" t="n">
        <x:f>'全銘柄'!Q813</x:f>
        <x:v>11040.082</x:v>
      </x:c>
      <x:c r="H174" s="90" t="b">
        <x:f>'全銘柄'!AT813</x:f>
        <x:v>1</x:v>
      </x:c>
      <x:c r="I174" s="90" t="n">
        <x:f>'全銘柄'!AU813</x:f>
        <x:v>0</x:v>
      </x:c>
      <x:c r="J174" s="90" t="str">
        <x:f>'全銘柄'!AH813</x:f>
        <x:v>S100W227</x:v>
      </x:c>
    </x:row>
    <x:row r="175">
      <x:c r="A175" s="90" t="n">
        <x:f>'全銘柄'!A57</x:f>
        <x:v>56</x:v>
      </x:c>
      <x:c r="B175" s="90" t="str">
        <x:f>'全銘柄'!B57</x:f>
        <x:v>6524</x:v>
      </x:c>
      <x:c r="C175" s="90" t="str">
        <x:f>'全銘柄'!D57</x:f>
        <x:v>KOHOKU KOGYO CO.,LTD.</x:v>
      </x:c>
      <x:c r="D175" s="90" t="str">
        <x:f>'全銘柄'!F57</x:f>
        <x:v>Electric Appliances</x:v>
      </x:c>
      <x:c r="E175" s="91" t="n">
        <x:f>'全銘柄'!R57</x:f>
        <x:v>0.26492494557121576</x:v>
      </x:c>
      <x:c r="F175" s="97" t="n">
        <x:f>'全銘柄'!K57</x:f>
        <x:v>17454</x:v>
      </x:c>
      <x:c r="G175" s="97" t="n">
        <x:f>'全銘柄'!Q57</x:f>
        <x:v>4624</x:v>
      </x:c>
      <x:c r="H175" s="90" t="b">
        <x:f>'全銘柄'!AT57</x:f>
        <x:v>1</x:v>
      </x:c>
      <x:c r="I175" s="90" t="n">
        <x:f>'全銘柄'!AU57</x:f>
        <x:v>0</x:v>
      </x:c>
      <x:c r="J175" s="90" t="str">
        <x:f>'全銘柄'!AH57</x:f>
        <x:v>S100XT3K</x:v>
      </x:c>
    </x:row>
    <x:row r="176">
      <x:c r="A176" s="90" t="n">
        <x:f>'全銘柄'!A1296</x:f>
        <x:v>1295</x:v>
      </x:c>
      <x:c r="B176" s="90" t="str">
        <x:f>'全銘柄'!B1296</x:f>
        <x:v>8898</x:v>
      </x:c>
      <x:c r="C176" s="90" t="str">
        <x:f>'全銘柄'!D1296</x:f>
        <x:v>CENTURY21 REAL ESTATE OF JAPAN LTD.</x:v>
      </x:c>
      <x:c r="D176" s="90" t="str">
        <x:f>'全銘柄'!F1296</x:f>
        <x:v>Real Estate</x:v>
      </x:c>
      <x:c r="E176" s="91" t="n">
        <x:f>'全銘柄'!R1296</x:f>
        <x:v>0.2648938476342597</x:v>
      </x:c>
      <x:c r="F176" s="97" t="n">
        <x:f>'全銘柄'!K1296</x:f>
        <x:v>4045.647</x:v>
      </x:c>
      <x:c r="G176" s="97" t="n">
        <x:f>'全銘柄'!Q1296</x:f>
        <x:v>1071.667</x:v>
      </x:c>
      <x:c r="H176" s="90" t="b">
        <x:f>'全銘柄'!AT1296</x:f>
        <x:v>0</x:v>
      </x:c>
      <x:c r="I176" s="90" t="str">
        <x:f>'全銘柄'!AU1296</x:f>
        <x:v>low_liquidity</x:v>
      </x:c>
      <x:c r="J176" s="90" t="str">
        <x:f>'全銘柄'!AH1296</x:f>
        <x:v>S100W3M8</x:v>
      </x:c>
    </x:row>
    <x:row r="177">
      <x:c r="A177" s="90" t="n">
        <x:f>'全銘柄'!A859</x:f>
        <x:v>858</x:v>
      </x:c>
      <x:c r="B177" s="90" t="str">
        <x:f>'全銘柄'!B859</x:f>
        <x:v>9757</x:v>
      </x:c>
      <x:c r="C177" s="90" t="str">
        <x:f>'全銘柄'!D859</x:f>
        <x:v>Funai Soken Holdings Incorporated</x:v>
      </x:c>
      <x:c r="D177" s="90" t="str">
        <x:f>'全銘柄'!F859</x:f>
        <x:v>Services</x:v>
      </x:c>
      <x:c r="E177" s="91" t="n">
        <x:f>'全銘柄'!R859</x:f>
        <x:v>0.26442535253525357</x:v>
      </x:c>
      <x:c r="F177" s="97" t="n">
        <x:f>'全銘柄'!K859</x:f>
        <x:v>33330</x:v>
      </x:c>
      <x:c r="G177" s="97" t="n">
        <x:f>'全銘柄'!Q859</x:f>
        <x:v>8813.297</x:v>
      </x:c>
      <x:c r="H177" s="90" t="b">
        <x:f>'全銘柄'!AT859</x:f>
        <x:v>1</x:v>
      </x:c>
      <x:c r="I177" s="90" t="n">
        <x:f>'全銘柄'!AU859</x:f>
        <x:v>0</x:v>
      </x:c>
      <x:c r="J177" s="90" t="str">
        <x:f>'全銘柄'!AH859</x:f>
        <x:v>S100XUVD</x:v>
      </x:c>
    </x:row>
    <x:row r="178">
      <x:c r="A178" s="90" t="n">
        <x:f>'全銘柄'!A711</x:f>
        <x:v>710</x:v>
      </x:c>
      <x:c r="B178" s="90" t="str">
        <x:f>'全銘柄'!B711</x:f>
        <x:v>4481</x:v>
      </x:c>
      <x:c r="C178" s="90" t="str">
        <x:f>'全銘柄'!D711</x:f>
        <x:v>BASE CO.,LTD.</x:v>
      </x:c>
      <x:c r="D178" s="90" t="str">
        <x:f>'全銘柄'!F711</x:f>
        <x:v>Information &amp; Communication</x:v>
      </x:c>
      <x:c r="E178" s="91" t="n">
        <x:f>'全銘柄'!R711</x:f>
        <x:v>0.2639063486161592</x:v>
      </x:c>
      <x:c r="F178" s="97" t="n">
        <x:f>'全銘柄'!K711</x:f>
        <x:v>21787.441</x:v>
      </x:c>
      <x:c r="G178" s="97" t="n">
        <x:f>'全銘柄'!Q711</x:f>
        <x:v>5749.844</x:v>
      </x:c>
      <x:c r="H178" s="90" t="b">
        <x:f>'全銘柄'!AT711</x:f>
        <x:v>1</x:v>
      </x:c>
      <x:c r="I178" s="90" t="n">
        <x:f>'全銘柄'!AU711</x:f>
        <x:v>0</x:v>
      </x:c>
      <x:c r="J178" s="90" t="str">
        <x:f>'全銘柄'!AH711</x:f>
        <x:v>S100XUKI</x:v>
      </x:c>
    </x:row>
    <x:row r="179">
      <x:c r="A179" s="90" t="n">
        <x:f>'全銘柄'!A49</x:f>
        <x:v>48</x:v>
      </x:c>
      <x:c r="B179" s="90" t="str">
        <x:f>'全銘柄'!B49</x:f>
        <x:v>9343</x:v>
      </x:c>
      <x:c r="C179" s="90" t="str">
        <x:f>'全銘柄'!D49</x:f>
        <x:v>ibis inc.</x:v>
      </x:c>
      <x:c r="D179" s="90" t="str">
        <x:f>'全銘柄'!F49</x:f>
        <x:v>Services</x:v>
      </x:c>
      <x:c r="E179" s="91" t="n">
        <x:f>'全銘柄'!R49</x:f>
        <x:v>0.263837274365682</x:v>
      </x:c>
      <x:c r="F179" s="97" t="n">
        <x:f>'全銘柄'!K49</x:f>
        <x:v>4886.114</x:v>
      </x:c>
      <x:c r="G179" s="97" t="n">
        <x:f>'全銘柄'!Q49</x:f>
        <x:v>1289.139</x:v>
      </x:c>
      <x:c r="H179" s="90" t="b">
        <x:f>'全銘柄'!AT49</x:f>
        <x:v>1</x:v>
      </x:c>
      <x:c r="I179" s="90" t="n">
        <x:f>'全銘柄'!AU49</x:f>
        <x:v>0</x:v>
      </x:c>
      <x:c r="J179" s="90" t="str">
        <x:f>'全銘柄'!AH49</x:f>
        <x:v>S100XS2D</x:v>
      </x:c>
    </x:row>
    <x:row r="180">
      <x:c r="A180" s="90" t="n">
        <x:f>'全銘柄'!A629</x:f>
        <x:v>628</x:v>
      </x:c>
      <x:c r="B180" s="90" t="str">
        <x:f>'全銘柄'!B629</x:f>
        <x:v>7792</x:v>
      </x:c>
      <x:c r="C180" s="90" t="str">
        <x:f>'全銘柄'!D629</x:f>
        <x:v>Colan Totte.Co.,Ltd.</x:v>
      </x:c>
      <x:c r="D180" s="90" t="str">
        <x:f>'全銘柄'!F629</x:f>
        <x:v>Other Products</x:v>
      </x:c>
      <x:c r="E180" s="91" t="n">
        <x:f>'全銘柄'!R629</x:f>
        <x:v>0.26165200183292353</x:v>
      </x:c>
      <x:c r="F180" s="97" t="n">
        <x:f>'全銘柄'!K629</x:f>
        <x:v>6917.91</x:v>
      </x:c>
      <x:c r="G180" s="97" t="n">
        <x:f>'全銘柄'!Q629</x:f>
        <x:v>1810.085</x:v>
      </x:c>
      <x:c r="H180" s="90" t="b">
        <x:f>'全銘柄'!AT629</x:f>
        <x:v>0</x:v>
      </x:c>
      <x:c r="I180" s="90" t="str">
        <x:f>'全銘柄'!AU629</x:f>
        <x:v>low_liquidity</x:v>
      </x:c>
      <x:c r="J180" s="90" t="str">
        <x:f>'全銘柄'!AH629</x:f>
        <x:v>S100XBZW</x:v>
      </x:c>
    </x:row>
    <x:row r="181">
      <x:c r="A181" s="90" t="n">
        <x:f>'全銘柄'!A29</x:f>
        <x:v>28</x:v>
      </x:c>
      <x:c r="B181" s="90" t="str">
        <x:f>'全銘柄'!B29</x:f>
        <x:v>4256</x:v>
      </x:c>
      <x:c r="C181" s="90" t="str">
        <x:f>'全銘柄'!D29</x:f>
        <x:v>CYND Co.,Ltd.</x:v>
      </x:c>
      <x:c r="D181" s="90" t="str">
        <x:f>'全銘柄'!F29</x:f>
        <x:v>Information &amp; Communication</x:v>
      </x:c>
      <x:c r="E181" s="91" t="n">
        <x:f>'全銘柄'!R29</x:f>
        <x:v>0.2611311087233955</x:v>
      </x:c>
      <x:c r="F181" s="97" t="n">
        <x:f>'全銘柄'!K29</x:f>
        <x:v>1685.479</x:v>
      </x:c>
      <x:c r="G181" s="97" t="n">
        <x:f>'全銘柄'!Q29</x:f>
        <x:v>440.131</x:v>
      </x:c>
      <x:c r="H181" s="90" t="b">
        <x:f>'全銘柄'!AT29</x:f>
        <x:v>0</x:v>
      </x:c>
      <x:c r="I181" s="90" t="str">
        <x:f>'全銘柄'!AU29</x:f>
        <x:v>low_liquidity</x:v>
      </x:c>
      <x:c r="J181" s="90" t="str">
        <x:f>'全銘柄'!AH29</x:f>
        <x:v>S100W9RA</x:v>
      </x:c>
    </x:row>
    <x:row r="182">
      <x:c r="A182" s="90" t="n">
        <x:f>'全銘柄'!A667</x:f>
        <x:v>666</x:v>
      </x:c>
      <x:c r="B182" s="90" t="str">
        <x:f>'全銘柄'!B667</x:f>
        <x:v>3659</x:v>
      </x:c>
      <x:c r="C182" s="90" t="str">
        <x:f>'全銘柄'!D667</x:f>
        <x:v>NEXON Co.,Ltd.</x:v>
      </x:c>
      <x:c r="D182" s="90" t="str">
        <x:f>'全銘柄'!F667</x:f>
        <x:v>Information &amp; Communication</x:v>
      </x:c>
      <x:c r="E182" s="91" t="n">
        <x:f>'全銘柄'!R667</x:f>
        <x:v>0.26102184373039894</x:v>
      </x:c>
      <x:c r="F182" s="97" t="n">
        <x:f>'全銘柄'!K667</x:f>
        <x:v>475102</x:v>
      </x:c>
      <x:c r="G182" s="97" t="n">
        <x:f>'全銘柄'!Q667</x:f>
        <x:v>124012</x:v>
      </x:c>
      <x:c r="H182" s="90" t="b">
        <x:f>'全銘柄'!AT667</x:f>
        <x:v>0</x:v>
      </x:c>
      <x:c r="I182" s="90" t="str">
        <x:f>'全銘柄'!AU667</x:f>
        <x:v>missing_financial_data;repeated_operating_loss;extreme_profitability_outlier</x:v>
      </x:c>
      <x:c r="J182" s="90" t="str">
        <x:f>'全銘柄'!AH667</x:f>
        <x:v>S100XSM4</x:v>
      </x:c>
    </x:row>
    <x:row r="183">
      <x:c r="A183" s="90" t="n">
        <x:f>'全銘柄'!A1178</x:f>
        <x:v>1177</x:v>
      </x:c>
      <x:c r="B183" s="90" t="str">
        <x:f>'全銘柄'!B1178</x:f>
        <x:v>4345</x:v>
      </x:c>
      <x:c r="C183" s="90" t="str">
        <x:f>'全銘柄'!D1178</x:f>
        <x:v>CTS Co.,Ltd.</x:v>
      </x:c>
      <x:c r="D183" s="90" t="str">
        <x:f>'全銘柄'!F1178</x:f>
        <x:v>Services</x:v>
      </x:c>
      <x:c r="E183" s="91" t="n">
        <x:f>'全銘柄'!R1178</x:f>
        <x:v>0.26029946705016493</x:v>
      </x:c>
      <x:c r="F183" s="97" t="n">
        <x:f>'全銘柄'!K1178</x:f>
        <x:v>11821</x:v>
      </x:c>
      <x:c r="G183" s="97" t="n">
        <x:f>'全銘柄'!Q1178</x:f>
        <x:v>3077</x:v>
      </x:c>
      <x:c r="H183" s="90" t="b">
        <x:f>'全銘柄'!AT1178</x:f>
        <x:v>1</x:v>
      </x:c>
      <x:c r="I183" s="90" t="n">
        <x:f>'全銘柄'!AU1178</x:f>
        <x:v>0</x:v>
      </x:c>
      <x:c r="J183" s="90" t="str">
        <x:f>'全銘柄'!AH1178</x:f>
        <x:v>S100VZXM</x:v>
      </x:c>
    </x:row>
    <x:row r="184">
      <x:c r="A184" s="90" t="n">
        <x:f>'全銘柄'!A41</x:f>
        <x:v>40</x:v>
      </x:c>
      <x:c r="B184" s="90" t="str">
        <x:f>'全銘柄'!B41</x:f>
        <x:v>5139</x:v>
      </x:c>
      <x:c r="C184" s="90" t="str">
        <x:f>'全銘柄'!D41</x:f>
        <x:v>OpenWork Inc.</x:v>
      </x:c>
      <x:c r="D184" s="90" t="str">
        <x:f>'全銘柄'!F41</x:f>
        <x:v>Information &amp; Communication</x:v>
      </x:c>
      <x:c r="E184" s="91" t="n">
        <x:f>'全銘柄'!R41</x:f>
        <x:v>0.25771471068747087</x:v>
      </x:c>
      <x:c r="F184" s="97" t="n">
        <x:f>'全銘柄'!K41</x:f>
        <x:v>4653.739</x:v>
      </x:c>
      <x:c r="G184" s="97" t="n">
        <x:f>'全銘柄'!Q41</x:f>
        <x:v>1199.337</x:v>
      </x:c>
      <x:c r="H184" s="90" t="b">
        <x:f>'全銘柄'!AT41</x:f>
        <x:v>1</x:v>
      </x:c>
      <x:c r="I184" s="90" t="n">
        <x:f>'全銘柄'!AU41</x:f>
        <x:v>0</x:v>
      </x:c>
      <x:c r="J184" s="90" t="str">
        <x:f>'全銘柄'!AH41</x:f>
        <x:v>S100XTDI</x:v>
      </x:c>
    </x:row>
    <x:row r="185">
      <x:c r="A185" s="90" t="n">
        <x:f>'全銘柄'!A719</x:f>
        <x:v>718</x:v>
      </x:c>
      <x:c r="B185" s="90" t="str">
        <x:f>'全銘柄'!B719</x:f>
        <x:v>3003</x:v>
      </x:c>
      <x:c r="C185" s="90" t="str">
        <x:f>'全銘柄'!D719</x:f>
        <x:v>Hulic Co.,Ltd.</x:v>
      </x:c>
      <x:c r="D185" s="90" t="str">
        <x:f>'全銘柄'!F719</x:f>
        <x:v>Real Estate</x:v>
      </x:c>
      <x:c r="E185" s="91" t="n">
        <x:f>'全銘柄'!R719</x:f>
        <x:v>0.2568242084990384</x:v>
      </x:c>
      <x:c r="F185" s="97" t="n">
        <x:f>'全銘柄'!K719</x:f>
        <x:v>727447</x:v>
      </x:c>
      <x:c r="G185" s="97" t="n">
        <x:f>'全銘柄'!Q719</x:f>
        <x:v>186826</x:v>
      </x:c>
      <x:c r="H185" s="90" t="b">
        <x:f>'全銘柄'!AT719</x:f>
        <x:v>1</x:v>
      </x:c>
      <x:c r="I185" s="90" t="n">
        <x:f>'全銘柄'!AU719</x:f>
        <x:v>0</x:v>
      </x:c>
      <x:c r="J185" s="90" t="str">
        <x:f>'全銘柄'!AH719</x:f>
        <x:v>S100XR5L</x:v>
      </x:c>
    </x:row>
    <x:row r="186">
      <x:c r="A186" s="90" t="n">
        <x:f>'全銘柄'!A1321</x:f>
        <x:v>1320</x:v>
      </x:c>
      <x:c r="B186" s="90" t="str">
        <x:f>'全銘柄'!B1321</x:f>
        <x:v>8871</x:v>
      </x:c>
      <x:c r="C186" s="90" t="str">
        <x:f>'全銘柄'!D1321</x:f>
        <x:v>GOLDCREST Co.,Ltd.</x:v>
      </x:c>
      <x:c r="D186" s="90" t="str">
        <x:f>'全銘柄'!F1321</x:f>
        <x:v>Real Estate</x:v>
      </x:c>
      <x:c r="E186" s="91" t="n">
        <x:f>'全銘柄'!R1321</x:f>
        <x:v>0.2566395848979313</x:v>
      </x:c>
      <x:c r="F186" s="97" t="n">
        <x:f>'全銘柄'!K1321</x:f>
        <x:v>29294</x:v>
      </x:c>
      <x:c r="G186" s="97" t="n">
        <x:f>'全銘柄'!Q1321</x:f>
        <x:v>7518</x:v>
      </x:c>
      <x:c r="H186" s="90" t="b">
        <x:f>'全銘柄'!AT1321</x:f>
        <x:v>0</x:v>
      </x:c>
      <x:c r="I186" s="90" t="str">
        <x:f>'全銘柄'!AU1321</x:f>
        <x:v>repeated_negative_operating_cf</x:v>
      </x:c>
      <x:c r="J186" s="90" t="str">
        <x:f>'全銘柄'!AH1321</x:f>
        <x:v>S100W2PL</x:v>
      </x:c>
    </x:row>
    <x:row r="187">
      <x:c r="A187" s="90" t="n">
        <x:f>'全銘柄'!A1066</x:f>
        <x:v>1065</x:v>
      </x:c>
      <x:c r="B187" s="90" t="str">
        <x:f>'全銘柄'!B1066</x:f>
        <x:v>8818</x:v>
      </x:c>
      <x:c r="C187" s="90" t="str">
        <x:f>'全銘柄'!D1066</x:f>
        <x:v>Keihanshin Building Co.,Ltd.</x:v>
      </x:c>
      <x:c r="D187" s="90" t="str">
        <x:f>'全銘柄'!F1066</x:f>
        <x:v>Real Estate</x:v>
      </x:c>
      <x:c r="E187" s="91" t="n">
        <x:f>'全銘柄'!R1066</x:f>
        <x:v>0.25447495858283287</x:v>
      </x:c>
      <x:c r="F187" s="97" t="n">
        <x:f>'全銘柄'!K1066</x:f>
        <x:v>19584.874</x:v>
      </x:c>
      <x:c r="G187" s="97" t="n">
        <x:f>'全銘柄'!Q1066</x:f>
        <x:v>4983.86</x:v>
      </x:c>
      <x:c r="H187" s="90" t="b">
        <x:f>'全銘柄'!AT1066</x:f>
        <x:v>1</x:v>
      </x:c>
      <x:c r="I187" s="90" t="n">
        <x:f>'全銘柄'!AU1066</x:f>
        <x:v>0</x:v>
      </x:c>
      <x:c r="J187" s="90" t="str">
        <x:f>'全銘柄'!AH1066</x:f>
        <x:v>S100VZIE</x:v>
      </x:c>
    </x:row>
    <x:row r="188">
      <x:c r="A188" s="90" t="n">
        <x:f>'全銘柄'!A204</x:f>
        <x:v>203</x:v>
      </x:c>
      <x:c r="B188" s="90" t="str">
        <x:f>'全銘柄'!B204</x:f>
        <x:v>4372</x:v>
      </x:c>
      <x:c r="C188" s="90" t="str">
        <x:f>'全銘柄'!D204</x:f>
        <x:v>YMIRLINK,Inc.</x:v>
      </x:c>
      <x:c r="D188" s="90" t="str">
        <x:f>'全銘柄'!F204</x:f>
        <x:v>Information &amp; Communication</x:v>
      </x:c>
      <x:c r="E188" s="91" t="n">
        <x:f>'全銘柄'!R204</x:f>
        <x:v>0.2539801898668705</x:v>
      </x:c>
      <x:c r="F188" s="97" t="n">
        <x:f>'全銘柄'!K204</x:f>
        <x:v>2909.723</x:v>
      </x:c>
      <x:c r="G188" s="97" t="n">
        <x:f>'全銘柄'!Q204</x:f>
        <x:v>739.012</x:v>
      </x:c>
      <x:c r="H188" s="90" t="b">
        <x:f>'全銘柄'!AT204</x:f>
        <x:v>0</x:v>
      </x:c>
      <x:c r="I188" s="90" t="str">
        <x:f>'全銘柄'!AU204</x:f>
        <x:v>low_liquidity</x:v>
      </x:c>
      <x:c r="J188" s="90" t="str">
        <x:f>'全銘柄'!AH204</x:f>
        <x:v>S100XS86</x:v>
      </x:c>
    </x:row>
    <x:row r="189">
      <x:c r="A189" s="90" t="n">
        <x:f>'全銘柄'!A456</x:f>
        <x:v>455</x:v>
      </x:c>
      <x:c r="B189" s="90" t="str">
        <x:f>'全銘柄'!B456</x:f>
        <x:v>2124</x:v>
      </x:c>
      <x:c r="C189" s="90" t="str">
        <x:f>'全銘柄'!D456</x:f>
        <x:v>JAC Recruitment Co.,Ltd.</x:v>
      </x:c>
      <x:c r="D189" s="90" t="str">
        <x:f>'全銘柄'!F456</x:f>
        <x:v>Services</x:v>
      </x:c>
      <x:c r="E189" s="91" t="n">
        <x:f>'全銘柄'!R456</x:f>
        <x:v>0.25348781704962137</x:v>
      </x:c>
      <x:c r="F189" s="97" t="n">
        <x:f>'全銘柄'!K456</x:f>
        <x:v>46089</x:v>
      </x:c>
      <x:c r="G189" s="97" t="n">
        <x:f>'全銘柄'!Q456</x:f>
        <x:v>11683</x:v>
      </x:c>
      <x:c r="H189" s="90" t="b">
        <x:f>'全銘柄'!AT456</x:f>
        <x:v>1</x:v>
      </x:c>
      <x:c r="I189" s="90" t="n">
        <x:f>'全銘柄'!AU456</x:f>
        <x:v>0</x:v>
      </x:c>
      <x:c r="J189" s="90" t="str">
        <x:f>'全銘柄'!AH456</x:f>
        <x:v>S100XU6Z</x:v>
      </x:c>
    </x:row>
    <x:row r="190">
      <x:c r="A190" s="90" t="n">
        <x:f>'全銘柄'!A327</x:f>
        <x:v>326</x:v>
      </x:c>
      <x:c r="B190" s="90" t="str">
        <x:f>'全銘柄'!B327</x:f>
        <x:v>4661</x:v>
      </x:c>
      <x:c r="C190" s="90" t="str">
        <x:f>'全銘柄'!D327</x:f>
        <x:v>ORIENTAL LAND CO.,LTD.</x:v>
      </x:c>
      <x:c r="D190" s="90" t="str">
        <x:f>'全銘柄'!F327</x:f>
        <x:v>Services</x:v>
      </x:c>
      <x:c r="E190" s="91" t="n">
        <x:f>'全銘柄'!R327</x:f>
        <x:v>0.25333763140773713</x:v>
      </x:c>
      <x:c r="F190" s="97" t="n">
        <x:f>'全銘柄'!K327</x:f>
        <x:v>679374</x:v>
      </x:c>
      <x:c r="G190" s="97" t="n">
        <x:f>'全銘柄'!Q327</x:f>
        <x:v>172111</x:v>
      </x:c>
      <x:c r="H190" s="90" t="b">
        <x:f>'全銘柄'!AT327</x:f>
        <x:v>1</x:v>
      </x:c>
      <x:c r="I190" s="90" t="n">
        <x:f>'全銘柄'!AU327</x:f>
        <x:v>0</x:v>
      </x:c>
      <x:c r="J190" s="90" t="str">
        <x:f>'全銘柄'!AH327</x:f>
        <x:v>S100VY55</x:v>
      </x:c>
    </x:row>
    <x:row r="191">
      <x:c r="A191" s="90" t="n">
        <x:f>'全銘柄'!A35</x:f>
        <x:v>34</x:v>
      </x:c>
      <x:c r="B191" s="90" t="str">
        <x:f>'全銘柄'!B35</x:f>
        <x:v>5138</x:v>
      </x:c>
      <x:c r="C191" s="90" t="str">
        <x:f>'全銘柄'!D35</x:f>
        <x:v>Rebase,Inc.</x:v>
      </x:c>
      <x:c r="D191" s="90" t="str">
        <x:f>'全銘柄'!F35</x:f>
        <x:v>Information &amp; Communication</x:v>
      </x:c>
      <x:c r="E191" s="91" t="n">
        <x:f>'全銘柄'!R35</x:f>
        <x:v>0.2527717014767358</x:v>
      </x:c>
      <x:c r="F191" s="97" t="n">
        <x:f>'全銘柄'!K35</x:f>
        <x:v>1926.885</x:v>
      </x:c>
      <x:c r="G191" s="97" t="n">
        <x:f>'全銘柄'!Q35</x:f>
        <x:v>487.062</x:v>
      </x:c>
      <x:c r="H191" s="90" t="b">
        <x:f>'全銘柄'!AT35</x:f>
        <x:v>0</x:v>
      </x:c>
      <x:c r="I191" s="90" t="str">
        <x:f>'全銘柄'!AU35</x:f>
        <x:v>low_liquidity</x:v>
      </x:c>
      <x:c r="J191" s="90" t="str">
        <x:f>'全銘柄'!AH35</x:f>
        <x:v>S100W25W</x:v>
      </x:c>
    </x:row>
    <x:row r="192">
      <x:c r="A192" s="90" t="n">
        <x:f>'全銘柄'!A10</x:f>
        <x:v>9</x:v>
      </x:c>
      <x:c r="B192" s="90" t="str">
        <x:f>'全銘柄'!B10</x:f>
        <x:v>5575</x:v>
      </x:c>
      <x:c r="C192" s="90" t="str">
        <x:f>'全銘柄'!D10</x:f>
        <x:v>Globee Inc.</x:v>
      </x:c>
      <x:c r="D192" s="90" t="str">
        <x:f>'全銘柄'!F10</x:f>
        <x:v>Information &amp; Communication</x:v>
      </x:c>
      <x:c r="E192" s="91" t="n">
        <x:f>'全銘柄'!R10</x:f>
        <x:v>0.2512825774050197</x:v>
      </x:c>
      <x:c r="F192" s="97" t="n">
        <x:f>'全銘柄'!K10</x:f>
        <x:v>1637.523</x:v>
      </x:c>
      <x:c r="G192" s="97" t="n">
        <x:f>'全銘柄'!Q10</x:f>
        <x:v>411.481</x:v>
      </x:c>
      <x:c r="H192" s="90" t="b">
        <x:f>'全銘柄'!AT10</x:f>
        <x:v>0</x:v>
      </x:c>
      <x:c r="I192" s="90" t="str">
        <x:f>'全銘柄'!AU10</x:f>
        <x:v>low_liquidity</x:v>
      </x:c>
      <x:c r="J192" s="90" t="str">
        <x:f>'全銘柄'!AH10</x:f>
        <x:v>S100WL3G</x:v>
      </x:c>
    </x:row>
    <x:row r="193">
      <x:c r="A193" s="90" t="n">
        <x:f>'全銘柄'!A720</x:f>
        <x:v>719</x:v>
      </x:c>
      <x:c r="B193" s="90" t="str">
        <x:f>'全銘柄'!B720</x:f>
        <x:v>6387</x:v>
      </x:c>
      <x:c r="C193" s="90" t="str">
        <x:f>'全銘柄'!D720</x:f>
        <x:v>SAMCO INC.</x:v>
      </x:c>
      <x:c r="D193" s="90" t="str">
        <x:f>'全銘柄'!F720</x:f>
        <x:v>Machinery</x:v>
      </x:c>
      <x:c r="E193" s="91" t="n">
        <x:f>'全銘柄'!R720</x:f>
        <x:v>0.25076742491823734</x:v>
      </x:c>
      <x:c r="F193" s="97" t="n">
        <x:f>'全銘柄'!K720</x:f>
        <x:v>9342.282</x:v>
      </x:c>
      <x:c r="G193" s="97" t="n">
        <x:f>'全銘柄'!Q720</x:f>
        <x:v>2342.74</x:v>
      </x:c>
      <x:c r="H193" s="90" t="b">
        <x:f>'全銘柄'!AT720</x:f>
        <x:v>1</x:v>
      </x:c>
      <x:c r="I193" s="90" t="n">
        <x:f>'全銘柄'!AU720</x:f>
        <x:v>0</x:v>
      </x:c>
      <x:c r="J193" s="90" t="str">
        <x:f>'全銘柄'!AH720</x:f>
        <x:v>S100WVTP</x:v>
      </x:c>
    </x:row>
    <x:row r="194">
      <x:c r="A194" s="90" t="n">
        <x:f>'全銘柄'!A601</x:f>
        <x:v>600</x:v>
      </x:c>
      <x:c r="B194" s="90" t="str">
        <x:f>'全銘柄'!B601</x:f>
        <x:v>7747</x:v>
      </x:c>
      <x:c r="C194" s="90" t="str">
        <x:f>'全銘柄'!D601</x:f>
        <x:v>ASAHI INTECC CO.,LTD.</x:v>
      </x:c>
      <x:c r="D194" s="90" t="str">
        <x:f>'全銘柄'!F601</x:f>
        <x:v>Precision Instruments</x:v>
      </x:c>
      <x:c r="E194" s="91" t="n">
        <x:f>'全銘柄'!R601</x:f>
        <x:v>0.25060612372422414</x:v>
      </x:c>
      <x:c r="F194" s="97" t="n">
        <x:f>'全銘柄'!K601</x:f>
        <x:v>120025</x:v>
      </x:c>
      <x:c r="G194" s="97" t="n">
        <x:f>'全銘柄'!Q601</x:f>
        <x:v>30079</x:v>
      </x:c>
      <x:c r="H194" s="90" t="b">
        <x:f>'全銘柄'!AT601</x:f>
        <x:v>1</x:v>
      </x:c>
      <x:c r="I194" s="90" t="n">
        <x:f>'全銘柄'!AU601</x:f>
        <x:v>0</x:v>
      </x:c>
      <x:c r="J194" s="90" t="str">
        <x:f>'全銘柄'!AH601</x:f>
        <x:v>S100WQNM</x:v>
      </x:c>
    </x:row>
    <x:row r="195">
      <x:c r="A195" s="90" t="n">
        <x:f>'全銘柄'!A1191</x:f>
        <x:v>1190</x:v>
      </x:c>
      <x:c r="B195" s="90" t="str">
        <x:f>'全銘柄'!B1191</x:f>
        <x:v>2148</x:v>
      </x:c>
      <x:c r="C195" s="90" t="str">
        <x:f>'全銘柄'!D1191</x:f>
        <x:v>ITmedia Inc.</x:v>
      </x:c>
      <x:c r="D195" s="90" t="str">
        <x:f>'全銘柄'!F1191</x:f>
        <x:v>Services</x:v>
      </x:c>
      <x:c r="E195" s="91" t="n">
        <x:f>'全銘柄'!R1191</x:f>
        <x:v>0.2504419564663777</x:v>
      </x:c>
      <x:c r="F195" s="97" t="n">
        <x:f>'全銘柄'!K1191</x:f>
        <x:v>8100.911</x:v>
      </x:c>
      <x:c r="G195" s="97" t="n">
        <x:f>'全銘柄'!Q1191</x:f>
        <x:v>2028.808</x:v>
      </x:c>
      <x:c r="H195" s="90" t="b">
        <x:f>'全銘柄'!AT1191</x:f>
        <x:v>0</x:v>
      </x:c>
      <x:c r="I195" s="90" t="str">
        <x:f>'全銘柄'!AU1191</x:f>
        <x:v>missing_financial_data</x:v>
      </x:c>
      <x:c r="J195" s="90" t="str">
        <x:f>'全銘柄'!AH1191</x:f>
        <x:v>S100W4AK</x:v>
      </x:c>
    </x:row>
    <x:row r="196">
      <x:c r="A196" s="90" t="n">
        <x:f>'全銘柄'!A476</x:f>
        <x:v>475</x:v>
      </x:c>
      <x:c r="B196" s="90" t="str">
        <x:f>'全銘柄'!B476</x:f>
        <x:v>2914</x:v>
      </x:c>
      <x:c r="C196" s="90" t="str">
        <x:f>'全銘柄'!D476</x:f>
        <x:v>JAPAN TOBACCO INC.</x:v>
      </x:c>
      <x:c r="D196" s="90" t="str">
        <x:f>'全銘柄'!F476</x:f>
        <x:v>Foods</x:v>
      </x:c>
      <x:c r="E196" s="91" t="n">
        <x:f>'全銘柄'!R476</x:f>
        <x:v>0.2500343890358814</x:v>
      </x:c>
      <x:c r="F196" s="97" t="n">
        <x:f>'全銘柄'!K476</x:f>
        <x:v>3467675</x:v>
      </x:c>
      <x:c r="G196" s="97" t="n">
        <x:f>'全銘柄'!Q476</x:f>
        <x:v>867038</x:v>
      </x:c>
      <x:c r="H196" s="90" t="b">
        <x:f>'全銘柄'!AT476</x:f>
        <x:v>0</x:v>
      </x:c>
      <x:c r="I196" s="90" t="str">
        <x:f>'全銘柄'!AU476</x:f>
        <x:v>missing_financial_data</x:v>
      </x:c>
      <x:c r="J196" s="90" t="str">
        <x:f>'全銘柄'!AH476</x:f>
        <x:v>S100XSSA</x:v>
      </x:c>
    </x:row>
    <x:row r="197">
      <x:c r="A197" s="90" t="n">
        <x:f>'全銘柄'!A481</x:f>
        <x:v>480</x:v>
      </x:c>
      <x:c r="B197" s="90" t="str">
        <x:f>'全銘柄'!B481</x:f>
        <x:v>3854</x:v>
      </x:c>
      <x:c r="C197" s="90" t="str">
        <x:f>'全銘柄'!D481</x:f>
        <x:v>I'LL INC</x:v>
      </x:c>
      <x:c r="D197" s="90" t="str">
        <x:f>'全銘柄'!F481</x:f>
        <x:v>Information &amp; Communication</x:v>
      </x:c>
      <x:c r="E197" s="91" t="n">
        <x:f>'全銘柄'!R481</x:f>
        <x:v>0.249747419910059</x:v>
      </x:c>
      <x:c r="F197" s="97" t="n">
        <x:f>'全銘柄'!K481</x:f>
        <x:v>19294.87</x:v>
      </x:c>
      <x:c r="G197" s="97" t="n">
        <x:f>'全銘柄'!Q481</x:f>
        <x:v>4818.844</x:v>
      </x:c>
      <x:c r="H197" s="90" t="b">
        <x:f>'全銘柄'!AT481</x:f>
        <x:v>1</x:v>
      </x:c>
      <x:c r="I197" s="90" t="n">
        <x:f>'全銘柄'!AU481</x:f>
        <x:v>0</x:v>
      </x:c>
      <x:c r="J197" s="90" t="str">
        <x:f>'全銘柄'!AH481</x:f>
        <x:v>S100WVK4</x:v>
      </x:c>
    </x:row>
    <x:row r="198">
      <x:c r="A198" s="90" t="n">
        <x:f>'全銘柄'!A9</x:f>
        <x:v>8</x:v>
      </x:c>
      <x:c r="B198" s="90" t="str">
        <x:f>'全銘柄'!B9</x:f>
        <x:v>5136</x:v>
      </x:c>
      <x:c r="C198" s="90" t="str">
        <x:f>'全銘柄'!D9</x:f>
        <x:v>tripla Co.,Ltd.</x:v>
      </x:c>
      <x:c r="D198" s="90" t="str">
        <x:f>'全銘柄'!F9</x:f>
        <x:v>Information &amp; Communication</x:v>
      </x:c>
      <x:c r="E198" s="91" t="n">
        <x:f>'全銘柄'!R9</x:f>
        <x:v>0.2483070040412402</x:v>
      </x:c>
      <x:c r="F198" s="97" t="n">
        <x:f>'全銘柄'!K9</x:f>
        <x:v>2150.33</x:v>
      </x:c>
      <x:c r="G198" s="97" t="n">
        <x:f>'全銘柄'!Q9</x:f>
        <x:v>533.942</x:v>
      </x:c>
      <x:c r="H198" s="90" t="b">
        <x:f>'全銘柄'!AT9</x:f>
        <x:v>0</x:v>
      </x:c>
      <x:c r="I198" s="90" t="str">
        <x:f>'全銘柄'!AU9</x:f>
        <x:v>excessive_leverage;other_data_quality_issue</x:v>
      </x:c>
      <x:c r="J198" s="90" t="str">
        <x:f>'全銘柄'!AH9</x:f>
        <x:v>S100XH92</x:v>
      </x:c>
    </x:row>
    <x:row r="199">
      <x:c r="A199" s="90" t="n">
        <x:f>'全銘柄'!A147</x:f>
        <x:v>146</x:v>
      </x:c>
      <x:c r="B199" s="90" t="str">
        <x:f>'全銘柄'!B147</x:f>
        <x:v>4369</x:v>
      </x:c>
      <x:c r="C199" s="90" t="str">
        <x:f>'全銘柄'!D147</x:f>
        <x:v>Tri Chemical Laboratories Inc.</x:v>
      </x:c>
      <x:c r="D199" s="90" t="str">
        <x:f>'全銘柄'!F147</x:f>
        <x:v>Chemicals</x:v>
      </x:c>
      <x:c r="E199" s="91" t="n">
        <x:f>'全銘柄'!R147</x:f>
        <x:v>0.24712903539835052</x:v>
      </x:c>
      <x:c r="F199" s="97" t="n">
        <x:f>'全銘柄'!K147</x:f>
        <x:v>23883.175</x:v>
      </x:c>
      <x:c r="G199" s="97" t="n">
        <x:f>'全銘柄'!Q147</x:f>
        <x:v>5902.226</x:v>
      </x:c>
      <x:c r="H199" s="90" t="b">
        <x:f>'全銘柄'!AT147</x:f>
        <x:v>1</x:v>
      </x:c>
      <x:c r="I199" s="90" t="n">
        <x:f>'全銘柄'!AU147</x:f>
        <x:v>0</x:v>
      </x:c>
      <x:c r="J199" s="90" t="str">
        <x:f>'全銘柄'!AH147</x:f>
        <x:v>S100XYYG</x:v>
      </x:c>
    </x:row>
    <x:row r="200">
      <x:c r="A200" s="90" t="n">
        <x:f>'全銘柄'!A261</x:f>
        <x:v>260</x:v>
      </x:c>
      <x:c r="B200" s="90" t="str">
        <x:f>'全銘柄'!B261</x:f>
        <x:v>3853</x:v>
      </x:c>
      <x:c r="C200" s="90" t="str">
        <x:f>'全銘柄'!D261</x:f>
        <x:v>ASTERIA Corporation</x:v>
      </x:c>
      <x:c r="D200" s="90" t="str">
        <x:f>'全銘柄'!F261</x:f>
        <x:v>Information &amp; Communication</x:v>
      </x:c>
      <x:c r="E200" s="91" t="n">
        <x:f>'全銘柄'!R261</x:f>
        <x:v>0.24633788862337913</x:v>
      </x:c>
      <x:c r="F200" s="97" t="n">
        <x:f>'全銘柄'!K261</x:f>
        <x:v>3171.258</x:v>
      </x:c>
      <x:c r="G200" s="97" t="n">
        <x:f>'全銘柄'!Q261</x:f>
        <x:v>781.201</x:v>
      </x:c>
      <x:c r="H200" s="90" t="b">
        <x:f>'全銘柄'!AT261</x:f>
        <x:v>0</x:v>
      </x:c>
      <x:c r="I200" s="90" t="str">
        <x:f>'全銘柄'!AU261</x:f>
        <x:v>missing_financial_data</x:v>
      </x:c>
      <x:c r="J200" s="90" t="str">
        <x:f>'全銘柄'!AH261</x:f>
        <x:v>S100W0T0</x:v>
      </x:c>
    </x:row>
    <x:row r="201">
      <x:c r="A201" s="90" t="n">
        <x:f>'全銘柄'!A572</x:f>
        <x:v>571</x:v>
      </x:c>
      <x:c r="B201" s="90" t="str">
        <x:f>'全銘柄'!B572</x:f>
        <x:v>7079</x:v>
      </x:c>
      <x:c r="C201" s="90" t="str">
        <x:f>'全銘柄'!D572</x:f>
        <x:v>WDB coco CO.,LTD.</x:v>
      </x:c>
      <x:c r="D201" s="90" t="str">
        <x:f>'全銘柄'!F572</x:f>
        <x:v>Services</x:v>
      </x:c>
      <x:c r="E201" s="91" t="n">
        <x:f>'全銘柄'!R572</x:f>
        <x:v>0.24520735674822264</x:v>
      </x:c>
      <x:c r="F201" s="97" t="n">
        <x:f>'全銘柄'!K572</x:f>
        <x:v>5326.81</x:v>
      </x:c>
      <x:c r="G201" s="97" t="n">
        <x:f>'全銘柄'!Q572</x:f>
        <x:v>1306.173</x:v>
      </x:c>
      <x:c r="H201" s="90" t="b">
        <x:f>'全銘柄'!AT572</x:f>
        <x:v>0</x:v>
      </x:c>
      <x:c r="I201" s="90" t="str">
        <x:f>'全銘柄'!AU572</x:f>
        <x:v>low_liquidity</x:v>
      </x:c>
      <x:c r="J201" s="90" t="str">
        <x:f>'全銘柄'!AH572</x:f>
        <x:v>S100W96N</x:v>
      </x:c>
    </x:row>
    <x:row r="202">
      <x:c r="A202" s="90" t="n">
        <x:f>'全銘柄'!A1149</x:f>
        <x:v>1148</x:v>
      </x:c>
      <x:c r="B202" s="90" t="str">
        <x:f>'全銘柄'!B1149</x:f>
        <x:v>6284</x:v>
      </x:c>
      <x:c r="C202" s="90" t="str">
        <x:f>'全銘柄'!D1149</x:f>
        <x:v>NISSEI ASB MACHINE CO.,LTD.</x:v>
      </x:c>
      <x:c r="D202" s="90" t="str">
        <x:f>'全銘柄'!F1149</x:f>
        <x:v>Machinery</x:v>
      </x:c>
      <x:c r="E202" s="91" t="n">
        <x:f>'全銘柄'!R1149</x:f>
        <x:v>0.24375773125028635</x:v>
      </x:c>
      <x:c r="F202" s="97" t="n">
        <x:f>'全銘柄'!K1149</x:f>
        <x:v>43654</x:v>
      </x:c>
      <x:c r="G202" s="97" t="n">
        <x:f>'全銘柄'!Q1149</x:f>
        <x:v>10641</x:v>
      </x:c>
      <x:c r="H202" s="90" t="b">
        <x:f>'全銘柄'!AT1149</x:f>
        <x:v>1</x:v>
      </x:c>
      <x:c r="I202" s="90" t="n">
        <x:f>'全銘柄'!AU1149</x:f>
        <x:v>0</x:v>
      </x:c>
      <x:c r="J202" s="90" t="str">
        <x:f>'全銘柄'!AH1149</x:f>
        <x:v>S100XB87</x:v>
      </x:c>
    </x:row>
    <x:row r="203">
      <x:c r="A203" s="90" t="n">
        <x:f>'全銘柄'!A357</x:f>
        <x:v>356</x:v>
      </x:c>
      <x:c r="B203" s="90" t="str">
        <x:f>'全銘柄'!B357</x:f>
        <x:v>2222</x:v>
      </x:c>
      <x:c r="C203" s="90" t="str">
        <x:f>'全銘柄'!D357</x:f>
        <x:v>Kotobuki Spirits Co.,Ltd.</x:v>
      </x:c>
      <x:c r="D203" s="90" t="str">
        <x:f>'全銘柄'!F357</x:f>
        <x:v>Foods</x:v>
      </x:c>
      <x:c r="E203" s="91" t="n">
        <x:f>'全銘柄'!R357</x:f>
        <x:v>0.24340350246720757</x:v>
      </x:c>
      <x:c r="F203" s="97" t="n">
        <x:f>'全銘柄'!K357</x:f>
        <x:v>72349</x:v>
      </x:c>
      <x:c r="G203" s="97" t="n">
        <x:f>'全銘柄'!Q357</x:f>
        <x:v>17610</x:v>
      </x:c>
      <x:c r="H203" s="90" t="b">
        <x:f>'全銘柄'!AT357</x:f>
        <x:v>1</x:v>
      </x:c>
      <x:c r="I203" s="90" t="n">
        <x:f>'全銘柄'!AU357</x:f>
        <x:v>0</x:v>
      </x:c>
      <x:c r="J203" s="90" t="str">
        <x:f>'全銘柄'!AH357</x:f>
        <x:v>S100W26M</x:v>
      </x:c>
    </x:row>
    <x:row r="204">
      <x:c r="A204" s="90" t="n">
        <x:f>'全銘柄'!A678</x:f>
        <x:v>677</x:v>
      </x:c>
      <x:c r="B204" s="90" t="str">
        <x:f>'全銘柄'!B678</x:f>
        <x:v>6194</x:v>
      </x:c>
      <x:c r="C204" s="90" t="str">
        <x:f>'全銘柄'!D678</x:f>
        <x:v>Atrae,Inc.</x:v>
      </x:c>
      <x:c r="D204" s="90" t="str">
        <x:f>'全銘柄'!F678</x:f>
        <x:v>Services</x:v>
      </x:c>
      <x:c r="E204" s="91" t="n">
        <x:f>'全銘柄'!R678</x:f>
        <x:v>0.24277550840761475</x:v>
      </x:c>
      <x:c r="F204" s="97" t="n">
        <x:f>'全銘柄'!K678</x:f>
        <x:v>7634.032</x:v>
      </x:c>
      <x:c r="G204" s="97" t="n">
        <x:f>'全銘柄'!Q678</x:f>
        <x:v>1853.356</x:v>
      </x:c>
      <x:c r="H204" s="90" t="b">
        <x:f>'全銘柄'!AT678</x:f>
        <x:v>1</x:v>
      </x:c>
      <x:c r="I204" s="90" t="n">
        <x:f>'全銘柄'!AU678</x:f>
        <x:v>0</x:v>
      </x:c>
      <x:c r="J204" s="90" t="str">
        <x:f>'全銘柄'!AH678</x:f>
        <x:v>S100XAZ6</x:v>
      </x:c>
    </x:row>
    <x:row r="205">
      <x:c r="A205" s="90" t="n">
        <x:f>'全銘柄'!A1392</x:f>
        <x:v>1391</x:v>
      </x:c>
      <x:c r="B205" s="90" t="str">
        <x:f>'全銘柄'!B1392</x:f>
        <x:v>7974</x:v>
      </x:c>
      <x:c r="C205" s="90" t="str">
        <x:f>'全銘柄'!D1392</x:f>
        <x:v>Nintendo Co.,Ltd.</x:v>
      </x:c>
      <x:c r="D205" s="90" t="str">
        <x:f>'全銘柄'!F1392</x:f>
        <x:v>Other Products</x:v>
      </x:c>
      <x:c r="E205" s="91" t="n">
        <x:f>'全銘柄'!R1392</x:f>
        <x:v>0.24255100341482091</x:v>
      </x:c>
      <x:c r="F205" s="97" t="n">
        <x:f>'全銘柄'!K1392</x:f>
        <x:v>1164922</x:v>
      </x:c>
      <x:c r="G205" s="97" t="n">
        <x:f>'全銘柄'!Q1392</x:f>
        <x:v>282553</x:v>
      </x:c>
      <x:c r="H205" s="90" t="b">
        <x:f>'全銘柄'!AT1392</x:f>
        <x:v>1</x:v>
      </x:c>
      <x:c r="I205" s="90" t="n">
        <x:f>'全銘柄'!AU1392</x:f>
        <x:v>0</x:v>
      </x:c>
      <x:c r="J205" s="90" t="str">
        <x:f>'全銘柄'!AH1392</x:f>
        <x:v>S100W73A</x:v>
      </x:c>
    </x:row>
    <x:row r="206">
      <x:c r="A206" s="90" t="n">
        <x:f>'全銘柄'!A453</x:f>
        <x:v>452</x:v>
      </x:c>
      <x:c r="B206" s="90" t="str">
        <x:f>'全銘柄'!B453</x:f>
        <x:v>6323</x:v>
      </x:c>
      <x:c r="C206" s="90" t="str">
        <x:f>'全銘柄'!D453</x:f>
        <x:v>RORZE CORPORATION</x:v>
      </x:c>
      <x:c r="D206" s="90" t="str">
        <x:f>'全銘柄'!F453</x:f>
        <x:v>Machinery</x:v>
      </x:c>
      <x:c r="E206" s="91" t="n">
        <x:f>'全銘柄'!R453</x:f>
        <x:v>0.24189015016227464</x:v>
      </x:c>
      <x:c r="F206" s="97" t="n">
        <x:f>'全銘柄'!K453</x:f>
        <x:v>128794</x:v>
      </x:c>
      <x:c r="G206" s="97" t="n">
        <x:f>'全銘柄'!Q453</x:f>
        <x:v>31154</x:v>
      </x:c>
      <x:c r="H206" s="90" t="b">
        <x:f>'全銘柄'!AT453</x:f>
        <x:v>1</x:v>
      </x:c>
      <x:c r="I206" s="90" t="n">
        <x:f>'全銘柄'!AU453</x:f>
        <x:v>0</x:v>
      </x:c>
      <x:c r="J206" s="90" t="str">
        <x:f>'全銘柄'!AH453</x:f>
        <x:v>S100Y5GM</x:v>
      </x:c>
    </x:row>
    <x:row r="207">
      <x:c r="A207" s="90" t="n">
        <x:f>'全銘柄'!A778</x:f>
        <x:v>777</x:v>
      </x:c>
      <x:c r="B207" s="90" t="str">
        <x:f>'全銘柄'!B778</x:f>
        <x:v>9766</x:v>
      </x:c>
      <x:c r="C207" s="90" t="str">
        <x:f>'全銘柄'!D778</x:f>
        <x:v>KONAMI GROUP CORPORATION</x:v>
      </x:c>
      <x:c r="D207" s="90" t="str">
        <x:f>'全銘柄'!F778</x:f>
        <x:v>Information &amp; Communication</x:v>
      </x:c>
      <x:c r="E207" s="91" t="n">
        <x:f>'全銘柄'!R778</x:f>
        <x:v>0.2418015094805053</x:v>
      </x:c>
      <x:c r="F207" s="97" t="n">
        <x:f>'全銘柄'!K778</x:f>
        <x:v>421602</x:v>
      </x:c>
      <x:c r="G207" s="97" t="n">
        <x:f>'全銘柄'!Q778</x:f>
        <x:v>101944</x:v>
      </x:c>
      <x:c r="H207" s="90" t="b">
        <x:f>'全銘柄'!AT778</x:f>
        <x:v>0</x:v>
      </x:c>
      <x:c r="I207" s="90" t="str">
        <x:f>'全銘柄'!AU778</x:f>
        <x:v>missing_financial_data</x:v>
      </x:c>
      <x:c r="J207" s="90" t="str">
        <x:f>'全銘柄'!AH778</x:f>
        <x:v>S100W7UN</x:v>
      </x:c>
    </x:row>
    <x:row r="208">
      <x:c r="A208" s="90" t="n">
        <x:f>'全銘柄'!A390</x:f>
        <x:v>389</x:v>
      </x:c>
      <x:c r="B208" s="90" t="str">
        <x:f>'全銘柄'!B390</x:f>
        <x:v>3989</x:v>
      </x:c>
      <x:c r="C208" s="90" t="str">
        <x:f>'全銘柄'!D390</x:f>
        <x:v>SHARINGTECHNOLOGY.INC</x:v>
      </x:c>
      <x:c r="D208" s="90" t="str">
        <x:f>'全銘柄'!F390</x:f>
        <x:v>Information &amp; Communication</x:v>
      </x:c>
      <x:c r="E208" s="91" t="n">
        <x:f>'全銘柄'!R390</x:f>
        <x:v>0.24173366850570127</x:v>
      </x:c>
      <x:c r="F208" s="97" t="n">
        <x:f>'全銘柄'!K390</x:f>
        <x:v>8579.864</x:v>
      </x:c>
      <x:c r="G208" s="97" t="n">
        <x:f>'全銘柄'!Q390</x:f>
        <x:v>2074.042</x:v>
      </x:c>
      <x:c r="H208" s="90" t="b">
        <x:f>'全銘柄'!AT390</x:f>
        <x:v>0</x:v>
      </x:c>
      <x:c r="I208" s="90" t="str">
        <x:f>'全銘柄'!AU390</x:f>
        <x:v>missing_financial_data</x:v>
      </x:c>
      <x:c r="J208" s="90" t="str">
        <x:f>'全銘柄'!AH390</x:f>
        <x:v>S100XC4O</x:v>
      </x:c>
    </x:row>
    <x:row r="209">
      <x:c r="A209" s="90" t="n">
        <x:f>'全銘柄'!A86</x:f>
        <x:v>85</x:v>
      </x:c>
      <x:c r="B209" s="90" t="str">
        <x:f>'全銘柄'!B86</x:f>
        <x:v>7320</x:v>
      </x:c>
      <x:c r="C209" s="90" t="str">
        <x:f>'全銘柄'!D86</x:f>
        <x:v>Solvvy Inc.</x:v>
      </x:c>
      <x:c r="D209" s="90" t="str">
        <x:f>'全銘柄'!F86</x:f>
        <x:v>Other Financing Business</x:v>
      </x:c>
      <x:c r="E209" s="91" t="n">
        <x:f>'全銘柄'!R86</x:f>
        <x:v>0.24165188205375907</x:v>
      </x:c>
      <x:c r="F209" s="97" t="n">
        <x:f>'全銘柄'!K86</x:f>
        <x:v>6705.733</x:v>
      </x:c>
      <x:c r="G209" s="97" t="n">
        <x:f>'全銘柄'!Q86</x:f>
        <x:v>1620.453</x:v>
      </x:c>
      <x:c r="H209" s="90" t="b">
        <x:f>'全銘柄'!AT86</x:f>
        <x:v>1</x:v>
      </x:c>
      <x:c r="I209" s="90" t="n">
        <x:f>'全銘柄'!AU86</x:f>
        <x:v>0</x:v>
      </x:c>
      <x:c r="J209" s="90" t="str">
        <x:f>'全銘柄'!AH86</x:f>
        <x:v>S100WSFJ</x:v>
      </x:c>
    </x:row>
    <x:row r="210">
      <x:c r="A210" s="90" t="n">
        <x:f>'全銘柄'!A606</x:f>
        <x:v>605</x:v>
      </x:c>
      <x:c r="B210" s="90" t="str">
        <x:f>'全銘柄'!B606</x:f>
        <x:v>4107</x:v>
      </x:c>
      <x:c r="C210" s="90" t="str">
        <x:f>'全銘柄'!D606</x:f>
        <x:v>ISE CHEMICALS CORPORATION</x:v>
      </x:c>
      <x:c r="D210" s="90" t="str">
        <x:f>'全銘柄'!F606</x:f>
        <x:v>Chemicals</x:v>
      </x:c>
      <x:c r="E210" s="91" t="n">
        <x:f>'全銘柄'!R606</x:f>
        <x:v>0.24158133374089358</x:v>
      </x:c>
      <x:c r="F210" s="97" t="n">
        <x:f>'全銘柄'!K606</x:f>
        <x:v>39258</x:v>
      </x:c>
      <x:c r="G210" s="97" t="n">
        <x:f>'全銘柄'!Q606</x:f>
        <x:v>9484</x:v>
      </x:c>
      <x:c r="H210" s="90" t="b">
        <x:f>'全銘柄'!AT606</x:f>
        <x:v>1</x:v>
      </x:c>
      <x:c r="I210" s="90" t="n">
        <x:f>'全銘柄'!AU606</x:f>
        <x:v>0</x:v>
      </x:c>
      <x:c r="J210" s="90" t="str">
        <x:f>'全銘柄'!AH606</x:f>
        <x:v>S100XT8H</x:v>
      </x:c>
    </x:row>
    <x:row r="211">
      <x:c r="A211" s="90" t="n">
        <x:f>'全銘柄'!A887</x:f>
        <x:v>886</x:v>
      </x:c>
      <x:c r="B211" s="90" t="str">
        <x:f>'全銘柄'!B887</x:f>
        <x:v>6273</x:v>
      </x:c>
      <x:c r="C211" s="90" t="str">
        <x:f>'全銘柄'!D887</x:f>
        <x:v>SMC CORPORATION</x:v>
      </x:c>
      <x:c r="D211" s="90" t="str">
        <x:f>'全銘柄'!F887</x:f>
        <x:v>Machinery</x:v>
      </x:c>
      <x:c r="E211" s="91" t="n">
        <x:f>'全銘柄'!R887</x:f>
        <x:v>0.24017431966348024</x:v>
      </x:c>
      <x:c r="F211" s="97" t="n">
        <x:f>'全銘柄'!K887</x:f>
        <x:v>792108</x:v>
      </x:c>
      <x:c r="G211" s="97" t="n">
        <x:f>'全銘柄'!Q887</x:f>
        <x:v>190244</x:v>
      </x:c>
      <x:c r="H211" s="90" t="b">
        <x:f>'全銘柄'!AT887</x:f>
        <x:v>1</x:v>
      </x:c>
      <x:c r="I211" s="90" t="n">
        <x:f>'全銘柄'!AU887</x:f>
        <x:v>0</x:v>
      </x:c>
      <x:c r="J211" s="90" t="str">
        <x:f>'全銘柄'!AH887</x:f>
        <x:v>S100W777</x:v>
      </x:c>
    </x:row>
    <x:row r="212">
      <x:c r="A212" s="90" t="n">
        <x:f>'全銘柄'!A1159</x:f>
        <x:v>1158</x:v>
      </x:c>
      <x:c r="B212" s="90" t="str">
        <x:f>'全銘柄'!B1159</x:f>
        <x:v>4287</x:v>
      </x:c>
      <x:c r="C212" s="90" t="str">
        <x:f>'全銘柄'!D1159</x:f>
        <x:v>JUST PLANNING INC.</x:v>
      </x:c>
      <x:c r="D212" s="90" t="str">
        <x:f>'全銘柄'!F1159</x:f>
        <x:v>Information &amp; Communication</x:v>
      </x:c>
      <x:c r="E212" s="91" t="n">
        <x:f>'全銘柄'!R1159</x:f>
        <x:v>0.23963763288425532</x:v>
      </x:c>
      <x:c r="F212" s="97" t="n">
        <x:f>'全銘柄'!K1159</x:f>
        <x:v>2533.784</x:v>
      </x:c>
      <x:c r="G212" s="97" t="n">
        <x:f>'全銘柄'!Q1159</x:f>
        <x:v>607.19</x:v>
      </x:c>
      <x:c r="H212" s="90" t="b">
        <x:f>'全銘柄'!AT1159</x:f>
        <x:v>0</x:v>
      </x:c>
      <x:c r="I212" s="90" t="str">
        <x:f>'全銘柄'!AU1159</x:f>
        <x:v>low_liquidity</x:v>
      </x:c>
      <x:c r="J212" s="90" t="str">
        <x:f>'全銘柄'!AH1159</x:f>
        <x:v>S100Y0NF</x:v>
      </x:c>
    </x:row>
    <x:row r="213">
      <x:c r="A213" s="90" t="n">
        <x:f>'全銘柄'!A1152</x:f>
        <x:v>1151</x:v>
      </x:c>
      <x:c r="B213" s="90" t="str">
        <x:f>'全銘柄'!B1152</x:f>
        <x:v>9795</x:v>
      </x:c>
      <x:c r="C213" s="90" t="str">
        <x:f>'全銘柄'!D1152</x:f>
        <x:v>STEP CO.,LTD.</x:v>
      </x:c>
      <x:c r="D213" s="90" t="str">
        <x:f>'全銘柄'!F1152</x:f>
        <x:v>Services</x:v>
      </x:c>
      <x:c r="E213" s="91" t="n">
        <x:f>'全銘柄'!R1152</x:f>
        <x:v>0.2385403037543149</x:v>
      </x:c>
      <x:c r="F213" s="97" t="n">
        <x:f>'全銘柄'!K1152</x:f>
        <x:v>15846.886</x:v>
      </x:c>
      <x:c r="G213" s="97" t="n">
        <x:f>'全銘柄'!Q1152</x:f>
        <x:v>3780.121</x:v>
      </x:c>
      <x:c r="H213" s="90" t="b">
        <x:f>'全銘柄'!AT1152</x:f>
        <x:v>1</x:v>
      </x:c>
      <x:c r="I213" s="90" t="n">
        <x:f>'全銘柄'!AU1152</x:f>
        <x:v>0</x:v>
      </x:c>
      <x:c r="J213" s="90" t="str">
        <x:f>'全銘柄'!AH1152</x:f>
        <x:v>S100X9C6</x:v>
      </x:c>
    </x:row>
    <x:row r="214">
      <x:c r="A214" s="90" t="n">
        <x:f>'全銘柄'!A98</x:f>
        <x:v>97</x:v>
      </x:c>
      <x:c r="B214" s="90" t="str">
        <x:f>'全銘柄'!B98</x:f>
        <x:v>4374</x:v>
      </x:c>
      <x:c r="C214" s="90" t="str">
        <x:f>'全銘柄'!D98</x:f>
        <x:v>ROBOT PAYMENT INC.</x:v>
      </x:c>
      <x:c r="D214" s="90" t="str">
        <x:f>'全銘柄'!F98</x:f>
        <x:v>Information &amp; Communication</x:v>
      </x:c>
      <x:c r="E214" s="91" t="n">
        <x:f>'全銘柄'!R98</x:f>
        <x:v>0.23780353736416132</x:v>
      </x:c>
      <x:c r="F214" s="97" t="n">
        <x:f>'全銘柄'!K98</x:f>
        <x:v>3256.436</x:v>
      </x:c>
      <x:c r="G214" s="97" t="n">
        <x:f>'全銘柄'!Q98</x:f>
        <x:v>774.392</x:v>
      </x:c>
      <x:c r="H214" s="90" t="b">
        <x:f>'全銘柄'!AT98</x:f>
        <x:v>1</x:v>
      </x:c>
      <x:c r="I214" s="90" t="n">
        <x:f>'全銘柄'!AU98</x:f>
        <x:v>0</x:v>
      </x:c>
      <x:c r="J214" s="90" t="str">
        <x:f>'全銘柄'!AH98</x:f>
        <x:v>S100XUUD</x:v>
      </x:c>
    </x:row>
    <x:row r="215">
      <x:c r="A215" s="90" t="n">
        <x:f>'全銘柄'!A333</x:f>
        <x:v>332</x:v>
      </x:c>
      <x:c r="B215" s="90" t="str">
        <x:f>'全銘柄'!B333</x:f>
        <x:v>6249</x:v>
      </x:c>
      <x:c r="C215" s="90" t="str">
        <x:f>'全銘柄'!D333</x:f>
        <x:v>Gamecard Holdings,Inc.</x:v>
      </x:c>
      <x:c r="D215" s="90" t="str">
        <x:f>'全銘柄'!F333</x:f>
        <x:v>Machinery</x:v>
      </x:c>
      <x:c r="E215" s="91" t="n">
        <x:f>'全銘柄'!R333</x:f>
        <x:v>0.2376008011384599</x:v>
      </x:c>
      <x:c r="F215" s="97" t="n">
        <x:f>'全銘柄'!K333</x:f>
        <x:v>37946</x:v>
      </x:c>
      <x:c r="G215" s="97" t="n">
        <x:f>'全銘柄'!Q333</x:f>
        <x:v>9016</x:v>
      </x:c>
      <x:c r="H215" s="90" t="b">
        <x:f>'全銘柄'!AT333</x:f>
        <x:v>1</x:v>
      </x:c>
      <x:c r="I215" s="90" t="n">
        <x:f>'全銘柄'!AU333</x:f>
        <x:v>0</x:v>
      </x:c>
      <x:c r="J215" s="90" t="str">
        <x:f>'全銘柄'!AH333</x:f>
        <x:v>S100W16Q</x:v>
      </x:c>
    </x:row>
    <x:row r="216">
      <x:c r="A216" s="90" t="n">
        <x:f>'全銘柄'!A27</x:f>
        <x:v>26</x:v>
      </x:c>
      <x:c r="B216" s="90" t="str">
        <x:f>'全銘柄'!B27</x:f>
        <x:v>4413</x:v>
      </x:c>
      <x:c r="C216" s="90" t="str">
        <x:f>'全銘柄'!D27</x:f>
        <x:v>baudroie,inc.</x:v>
      </x:c>
      <x:c r="D216" s="90" t="str">
        <x:f>'全銘柄'!F27</x:f>
        <x:v>Information &amp; Communication</x:v>
      </x:c>
      <x:c r="E216" s="91" t="n">
        <x:f>'全銘柄'!R27</x:f>
        <x:v>0.2374872471926312</x:v>
      </x:c>
      <x:c r="F216" s="97" t="n">
        <x:f>'全銘柄'!K27</x:f>
        <x:v>8565.761</x:v>
      </x:c>
      <x:c r="G216" s="97" t="n">
        <x:f>'全銘柄'!Q27</x:f>
        <x:v>2034.259</x:v>
      </x:c>
      <x:c r="H216" s="90" t="b">
        <x:f>'全銘柄'!AT27</x:f>
        <x:v>1</x:v>
      </x:c>
      <x:c r="I216" s="90" t="n">
        <x:f>'全銘柄'!AU27</x:f>
        <x:v>0</x:v>
      </x:c>
      <x:c r="J216" s="90" t="str">
        <x:f>'全銘柄'!AH27</x:f>
        <x:v>S100Y6J0</x:v>
      </x:c>
    </x:row>
    <x:row r="217">
      <x:c r="A217" s="90" t="n">
        <x:f>'全銘柄'!A392</x:f>
        <x:v>391</x:v>
      </x:c>
      <x:c r="B217" s="90" t="str">
        <x:f>'全銘柄'!B392</x:f>
        <x:v>7191</x:v>
      </x:c>
      <x:c r="C217" s="90" t="str">
        <x:f>'全銘柄'!D392</x:f>
        <x:v>Entrust Inc.</x:v>
      </x:c>
      <x:c r="D217" s="90" t="str">
        <x:f>'全銘柄'!F392</x:f>
        <x:v>Other Financing Business</x:v>
      </x:c>
      <x:c r="E217" s="91" t="n">
        <x:f>'全銘柄'!R392</x:f>
        <x:v>0.23665493986749356</x:v>
      </x:c>
      <x:c r="F217" s="97" t="n">
        <x:f>'全銘柄'!K392</x:f>
        <x:v>10091.131</x:v>
      </x:c>
      <x:c r="G217" s="97" t="n">
        <x:f>'全銘柄'!Q392</x:f>
        <x:v>2388.116</x:v>
      </x:c>
      <x:c r="H217" s="90" t="b">
        <x:f>'全銘柄'!AT392</x:f>
        <x:v>1</x:v>
      </x:c>
      <x:c r="I217" s="90" t="n">
        <x:f>'全銘柄'!AU392</x:f>
        <x:v>0</x:v>
      </x:c>
      <x:c r="J217" s="90" t="str">
        <x:f>'全銘柄'!AH392</x:f>
        <x:v>S100W0IL</x:v>
      </x:c>
    </x:row>
    <x:row r="218">
      <x:c r="A218" s="90" t="n">
        <x:f>'全銘柄'!A653</x:f>
        <x:v>652</x:v>
      </x:c>
      <x:c r="B218" s="90" t="str">
        <x:f>'全銘柄'!B653</x:f>
        <x:v>9467</x:v>
      </x:c>
      <x:c r="C218" s="90" t="str">
        <x:f>'全銘柄'!D653</x:f>
        <x:v>AlphaPolis Co.,Ltd.</x:v>
      </x:c>
      <x:c r="D218" s="90" t="str">
        <x:f>'全銘柄'!F653</x:f>
        <x:v>Information &amp; Communication</x:v>
      </x:c>
      <x:c r="E218" s="91" t="n">
        <x:f>'全銘柄'!R653</x:f>
        <x:v>0.2365715683639292</x:v>
      </x:c>
      <x:c r="F218" s="97" t="n">
        <x:f>'全銘柄'!K653</x:f>
        <x:v>13620.187</x:v>
      </x:c>
      <x:c r="G218" s="97" t="n">
        <x:f>'全銘柄'!Q653</x:f>
        <x:v>3222.149</x:v>
      </x:c>
      <x:c r="H218" s="90" t="b">
        <x:f>'全銘柄'!AT653</x:f>
        <x:v>1</x:v>
      </x:c>
      <x:c r="I218" s="90" t="n">
        <x:f>'全銘柄'!AU653</x:f>
        <x:v>0</x:v>
      </x:c>
      <x:c r="J218" s="90" t="str">
        <x:f>'全銘柄'!AH653</x:f>
        <x:v>S100VXM8</x:v>
      </x:c>
    </x:row>
    <x:row r="219">
      <x:c r="A219" s="90" t="n">
        <x:f>'全銘柄'!A220</x:f>
        <x:v>219</x:v>
      </x:c>
      <x:c r="B219" s="90" t="str">
        <x:f>'全銘柄'!B220</x:f>
        <x:v>6264</x:v>
      </x:c>
      <x:c r="C219" s="90" t="str">
        <x:f>'全銘柄'!D220</x:f>
        <x:v>Marumae Co.,Ltd.</x:v>
      </x:c>
      <x:c r="D219" s="90" t="str">
        <x:f>'全銘柄'!F220</x:f>
        <x:v>Machinery</x:v>
      </x:c>
      <x:c r="E219" s="91" t="n">
        <x:f>'全銘柄'!R220</x:f>
        <x:v>0.23654973809494165</x:v>
      </x:c>
      <x:c r="F219" s="97" t="n">
        <x:f>'全銘柄'!K220</x:f>
        <x:v>7709.664</x:v>
      </x:c>
      <x:c r="G219" s="97" t="n">
        <x:f>'全銘柄'!Q220</x:f>
        <x:v>1823.719</x:v>
      </x:c>
      <x:c r="H219" s="90" t="b">
        <x:f>'全銘柄'!AT220</x:f>
        <x:v>1</x:v>
      </x:c>
      <x:c r="I219" s="90" t="n">
        <x:f>'全銘柄'!AU220</x:f>
        <x:v>0</x:v>
      </x:c>
      <x:c r="J219" s="90" t="str">
        <x:f>'全銘柄'!AH220</x:f>
        <x:v>S100X6CU</x:v>
      </x:c>
    </x:row>
    <x:row r="220">
      <x:c r="A220" s="90" t="n">
        <x:f>'全銘柄'!A174</x:f>
        <x:v>173</x:v>
      </x:c>
      <x:c r="B220" s="90" t="str">
        <x:f>'全銘柄'!B174</x:f>
        <x:v>8789</x:v>
      </x:c>
      <x:c r="C220" s="90" t="str">
        <x:f>'全銘柄'!D174</x:f>
        <x:v>FinTech Global Incorporated</x:v>
      </x:c>
      <x:c r="D220" s="90" t="str">
        <x:f>'全銘柄'!F174</x:f>
        <x:v>Other Financing Business</x:v>
      </x:c>
      <x:c r="E220" s="91" t="n">
        <x:f>'全銘柄'!R174</x:f>
        <x:v>0.23601026271354958</x:v>
      </x:c>
      <x:c r="F220" s="97" t="n">
        <x:f>'全銘柄'!K174</x:f>
        <x:v>14432.83</x:v>
      </x:c>
      <x:c r="G220" s="97" t="n">
        <x:f>'全銘柄'!Q174</x:f>
        <x:v>3406.296</x:v>
      </x:c>
      <x:c r="H220" s="90" t="b">
        <x:f>'全銘柄'!AT174</x:f>
        <x:v>1</x:v>
      </x:c>
      <x:c r="I220" s="90" t="n">
        <x:f>'全銘柄'!AU174</x:f>
        <x:v>0</x:v>
      </x:c>
      <x:c r="J220" s="90" t="str">
        <x:f>'全銘柄'!AH174</x:f>
        <x:v>S100XAOR</x:v>
      </x:c>
    </x:row>
    <x:row r="221">
      <x:c r="A221" s="90" t="n">
        <x:f>'全銘柄'!A794</x:f>
        <x:v>793</x:v>
      </x:c>
      <x:c r="B221" s="90" t="str">
        <x:f>'全銘柄'!B794</x:f>
        <x:v>8923</x:v>
      </x:c>
      <x:c r="C221" s="90" t="str">
        <x:f>'全銘柄'!D794</x:f>
        <x:v>TOSEI CORPORATION</x:v>
      </x:c>
      <x:c r="D221" s="90" t="str">
        <x:f>'全銘柄'!F794</x:f>
        <x:v>Real Estate</x:v>
      </x:c>
      <x:c r="E221" s="91" t="n">
        <x:f>'全銘柄'!R794</x:f>
        <x:v>0.23589834418832886</x:v>
      </x:c>
      <x:c r="F221" s="97" t="n">
        <x:f>'全銘柄'!K794</x:f>
        <x:v>94688.969</x:v>
      </x:c>
      <x:c r="G221" s="97" t="n">
        <x:f>'全銘柄'!Q794</x:f>
        <x:v>22336.971</x:v>
      </x:c>
      <x:c r="H221" s="90" t="b">
        <x:f>'全銘柄'!AT794</x:f>
        <x:v>0</x:v>
      </x:c>
      <x:c r="I221" s="90" t="str">
        <x:f>'全銘柄'!AU794</x:f>
        <x:v>missing_financial_data</x:v>
      </x:c>
      <x:c r="J221" s="90" t="str">
        <x:f>'全銘柄'!AH794</x:f>
        <x:v>S100XMC1</x:v>
      </x:c>
    </x:row>
    <x:row r="222">
      <x:c r="A222" s="90" t="n">
        <x:f>'全銘柄'!A657</x:f>
        <x:v>656</x:v>
      </x:c>
      <x:c r="B222" s="90" t="str">
        <x:f>'全銘柄'!B657</x:f>
        <x:v>6871</x:v>
      </x:c>
      <x:c r="C222" s="90" t="str">
        <x:f>'全銘柄'!D657</x:f>
        <x:v>MICRONICS JAPAN CO.,LTD.</x:v>
      </x:c>
      <x:c r="D222" s="90" t="str">
        <x:f>'全銘柄'!F657</x:f>
        <x:v>Electric Appliances</x:v>
      </x:c>
      <x:c r="E222" s="91" t="n">
        <x:f>'全銘柄'!R657</x:f>
        <x:v>0.23573169167628574</x:v>
      </x:c>
      <x:c r="F222" s="97" t="n">
        <x:f>'全銘柄'!K657</x:f>
        <x:v>70173</x:v>
      </x:c>
      <x:c r="G222" s="97" t="n">
        <x:f>'全銘柄'!Q657</x:f>
        <x:v>16542</x:v>
      </x:c>
      <x:c r="H222" s="90" t="b">
        <x:f>'全銘柄'!AT657</x:f>
        <x:v>1</x:v>
      </x:c>
      <x:c r="I222" s="90" t="n">
        <x:f>'全銘柄'!AU657</x:f>
        <x:v>0</x:v>
      </x:c>
      <x:c r="J222" s="90" t="str">
        <x:f>'全銘柄'!AH657</x:f>
        <x:v>S100XTD8</x:v>
      </x:c>
    </x:row>
    <x:row r="223">
      <x:c r="A223" s="90" t="n">
        <x:f>'全銘柄'!A280</x:f>
        <x:v>279</x:v>
      </x:c>
      <x:c r="B223" s="90" t="str">
        <x:f>'全銘柄'!B280</x:f>
        <x:v>7175</x:v>
      </x:c>
      <x:c r="C223" s="90" t="str">
        <x:f>'全銘柄'!D280</x:f>
        <x:v>The Imamura Securities Co.,Ltd.</x:v>
      </x:c>
      <x:c r="D223" s="90" t="str">
        <x:f>'全銘柄'!F280</x:f>
        <x:v>Securities and Commodities Futures</x:v>
      </x:c>
      <x:c r="E223" s="91" t="n">
        <x:f>'全銘柄'!R280</x:f>
        <x:v>0.235620372188438</x:v>
      </x:c>
      <x:c r="F223" s="97" t="n">
        <x:f>'全銘柄'!K280</x:f>
        <x:v>4186.374</x:v>
      </x:c>
      <x:c r="G223" s="97" t="n">
        <x:f>'全銘柄'!Q280</x:f>
        <x:v>986.395</x:v>
      </x:c>
      <x:c r="H223" s="90" t="b">
        <x:f>'全銘柄'!AT280</x:f>
        <x:v>0</x:v>
      </x:c>
      <x:c r="I223" s="90" t="str">
        <x:f>'全銘柄'!AU280</x:f>
        <x:v>low_liquidity</x:v>
      </x:c>
      <x:c r="J223" s="90" t="str">
        <x:f>'全銘柄'!AH280</x:f>
        <x:v>S100VYUC</x:v>
      </x:c>
    </x:row>
    <x:row r="224">
      <x:c r="A224" s="90" t="n">
        <x:f>'全銘柄'!A242</x:f>
        <x:v>241</x:v>
      </x:c>
      <x:c r="B224" s="90" t="str">
        <x:f>'全銘柄'!B242</x:f>
        <x:v>3920</x:v>
      </x:c>
      <x:c r="C224" s="90" t="str">
        <x:f>'全銘柄'!D242</x:f>
        <x:v>Internetworking and Broadband Consulting Co.,Ltd.</x:v>
      </x:c>
      <x:c r="D224" s="90" t="str">
        <x:f>'全銘柄'!F242</x:f>
        <x:v>Information &amp; Communication</x:v>
      </x:c>
      <x:c r="E224" s="91" t="n">
        <x:f>'全銘柄'!R242</x:f>
        <x:v>0.23500953000422953</x:v>
      </x:c>
      <x:c r="F224" s="97" t="n">
        <x:f>'全銘柄'!K242</x:f>
        <x:v>2404.511</x:v>
      </x:c>
      <x:c r="G224" s="97" t="n">
        <x:f>'全銘柄'!Q242</x:f>
        <x:v>565.083</x:v>
      </x:c>
      <x:c r="H224" s="90" t="b">
        <x:f>'全銘柄'!AT242</x:f>
        <x:v>0</x:v>
      </x:c>
      <x:c r="I224" s="90" t="str">
        <x:f>'全銘柄'!AU242</x:f>
        <x:v>low_liquidity</x:v>
      </x:c>
      <x:c r="J224" s="90" t="str">
        <x:f>'全銘柄'!AH242</x:f>
        <x:v>S100XBM8</x:v>
      </x:c>
    </x:row>
    <x:row r="225">
      <x:c r="A225" s="90" t="n">
        <x:f>'全銘柄'!A454</x:f>
        <x:v>453</x:v>
      </x:c>
      <x:c r="B225" s="90" t="str">
        <x:f>'全銘柄'!B454</x:f>
        <x:v>4060</x:v>
      </x:c>
      <x:c r="C225" s="90" t="str">
        <x:f>'全銘柄'!D454</x:f>
        <x:v>rakumo Inc.</x:v>
      </x:c>
      <x:c r="D225" s="90" t="str">
        <x:f>'全銘柄'!F454</x:f>
        <x:v>Information &amp; Communication</x:v>
      </x:c>
      <x:c r="E225" s="91" t="n">
        <x:f>'全銘柄'!R454</x:f>
        <x:v>0.23392386138792398</x:v>
      </x:c>
      <x:c r="F225" s="97" t="n">
        <x:f>'全銘柄'!K454</x:f>
        <x:v>1830.057</x:v>
      </x:c>
      <x:c r="G225" s="97" t="n">
        <x:f>'全銘柄'!Q454</x:f>
        <x:v>428.094</x:v>
      </x:c>
      <x:c r="H225" s="90" t="b">
        <x:f>'全銘柄'!AT454</x:f>
        <x:v>0</x:v>
      </x:c>
      <x:c r="I225" s="90" t="str">
        <x:f>'全銘柄'!AU454</x:f>
        <x:v>low_liquidity</x:v>
      </x:c>
      <x:c r="J225" s="90" t="str">
        <x:f>'全銘柄'!AH454</x:f>
        <x:v>S100XUZC</x:v>
      </x:c>
    </x:row>
    <x:row r="226">
      <x:c r="A226" s="90" t="n">
        <x:f>'全銘柄'!A335</x:f>
        <x:v>334</x:v>
      </x:c>
      <x:c r="B226" s="90" t="str">
        <x:f>'全銘柄'!B335</x:f>
        <x:v>7373</x:v>
      </x:c>
      <x:c r="C226" s="90" t="str">
        <x:f>'全銘柄'!D335</x:f>
        <x:v>Aidma Holdings,Inc.</x:v>
      </x:c>
      <x:c r="D226" s="90" t="str">
        <x:f>'全銘柄'!F335</x:f>
        <x:v>Services</x:v>
      </x:c>
      <x:c r="E226" s="91" t="n">
        <x:f>'全銘柄'!R335</x:f>
        <x:v>0.23381273711262593</x:v>
      </x:c>
      <x:c r="F226" s="97" t="n">
        <x:f>'全銘柄'!K335</x:f>
        <x:v>13269.538</x:v>
      </x:c>
      <x:c r="G226" s="97" t="n">
        <x:f>'全銘柄'!Q335</x:f>
        <x:v>3102.587</x:v>
      </x:c>
      <x:c r="H226" s="90" t="b">
        <x:f>'全銘柄'!AT335</x:f>
        <x:v>1</x:v>
      </x:c>
      <x:c r="I226" s="90" t="n">
        <x:f>'全銘柄'!AU335</x:f>
        <x:v>0</x:v>
      </x:c>
      <x:c r="J226" s="90" t="str">
        <x:f>'全銘柄'!AH335</x:f>
        <x:v>S100X7DA</x:v>
      </x:c>
    </x:row>
    <x:row r="227">
      <x:c r="A227" s="90" t="n">
        <x:f>'全銘柄'!A709</x:f>
        <x:v>708</x:v>
      </x:c>
      <x:c r="B227" s="90" t="str">
        <x:f>'全銘柄'!B709</x:f>
        <x:v>4368</x:v>
      </x:c>
      <x:c r="C227" s="90" t="str">
        <x:f>'全銘柄'!D709</x:f>
        <x:v>FUSO CHEMICAL CO.,LTD.</x:v>
      </x:c>
      <x:c r="D227" s="90" t="str">
        <x:f>'全銘柄'!F709</x:f>
        <x:v>Chemicals</x:v>
      </x:c>
      <x:c r="E227" s="91" t="n">
        <x:f>'全銘柄'!R709</x:f>
        <x:v>0.23352735832696164</x:v>
      </x:c>
      <x:c r="F227" s="97" t="n">
        <x:f>'全銘柄'!K709</x:f>
        <x:v>69501.527</x:v>
      </x:c>
      <x:c r="G227" s="97" t="n">
        <x:f>'全銘柄'!Q709</x:f>
        <x:v>16230.508</x:v>
      </x:c>
      <x:c r="H227" s="90" t="b">
        <x:f>'全銘柄'!AT709</x:f>
        <x:v>1</x:v>
      </x:c>
      <x:c r="I227" s="90" t="n">
        <x:f>'全銘柄'!AU709</x:f>
        <x:v>0</x:v>
      </x:c>
      <x:c r="J227" s="90" t="str">
        <x:f>'全銘柄'!AH709</x:f>
        <x:v>S100VZS3</x:v>
      </x:c>
    </x:row>
    <x:row r="228">
      <x:c r="A228" s="90" t="n">
        <x:f>'全銘柄'!A46</x:f>
        <x:v>45</x:v>
      </x:c>
      <x:c r="B228" s="90" t="str">
        <x:f>'全銘柄'!B46</x:f>
        <x:v>9242</x:v>
      </x:c>
      <x:c r="C228" s="90" t="str">
        <x:f>'全銘柄'!D46</x:f>
        <x:v>Media Research Institute,Inc.</x:v>
      </x:c>
      <x:c r="D228" s="90" t="str">
        <x:f>'全銘柄'!F46</x:f>
        <x:v>Services</x:v>
      </x:c>
      <x:c r="E228" s="91" t="n">
        <x:f>'全銘柄'!R46</x:f>
        <x:v>0.23206683142208198</x:v>
      </x:c>
      <x:c r="F228" s="97" t="n">
        <x:f>'全銘柄'!K46</x:f>
        <x:v>1279.877</x:v>
      </x:c>
      <x:c r="G228" s="97" t="n">
        <x:f>'全銘柄'!Q46</x:f>
        <x:v>297.017</x:v>
      </x:c>
      <x:c r="H228" s="90" t="b">
        <x:f>'全銘柄'!AT46</x:f>
        <x:v>0</x:v>
      </x:c>
      <x:c r="I228" s="90" t="str">
        <x:f>'全銘柄'!AU46</x:f>
        <x:v>low_liquidity</x:v>
      </x:c>
      <x:c r="J228" s="90" t="str">
        <x:f>'全銘柄'!AH46</x:f>
        <x:v>S100WW8R</x:v>
      </x:c>
    </x:row>
    <x:row r="229">
      <x:c r="A229" s="90" t="n">
        <x:f>'全銘柄'!A1027</x:f>
        <x:v>1026</x:v>
      </x:c>
      <x:c r="B229" s="90" t="str">
        <x:f>'全銘柄'!B1027</x:f>
        <x:v>9273</x:v>
      </x:c>
      <x:c r="C229" s="90" t="str">
        <x:f>'全銘柄'!D1027</x:f>
        <x:v>KOA SHOJI HOLDINGS CO.,LTD.</x:v>
      </x:c>
      <x:c r="D229" s="90" t="str">
        <x:f>'全銘柄'!F1027</x:f>
        <x:v>Wholesale Trade</x:v>
      </x:c>
      <x:c r="E229" s="91" t="n">
        <x:f>'全銘柄'!R1027</x:f>
        <x:v>0.2301400506101813</x:v>
      </x:c>
      <x:c r="F229" s="97" t="n">
        <x:f>'全銘柄'!K1027</x:f>
        <x:v>23269.231</x:v>
      </x:c>
      <x:c r="G229" s="97" t="n">
        <x:f>'全銘柄'!Q1027</x:f>
        <x:v>5355.182</x:v>
      </x:c>
      <x:c r="H229" s="90" t="b">
        <x:f>'全銘柄'!AT1027</x:f>
        <x:v>1</x:v>
      </x:c>
      <x:c r="I229" s="90" t="n">
        <x:f>'全銘柄'!AU1027</x:f>
        <x:v>0</x:v>
      </x:c>
      <x:c r="J229" s="90" t="str">
        <x:f>'全銘柄'!AH1027</x:f>
        <x:v>S100WRWI</x:v>
      </x:c>
    </x:row>
    <x:row r="230">
      <x:c r="A230" s="90" t="n">
        <x:f>'全銘柄'!A1232</x:f>
        <x:v>1231</x:v>
      </x:c>
      <x:c r="B230" s="90" t="str">
        <x:f>'全銘柄'!B1232</x:f>
        <x:v>1414</x:v>
      </x:c>
      <x:c r="C230" s="90" t="str">
        <x:f>'全銘柄'!D1232</x:f>
        <x:v>SHO-BOND Holdings Co.,Ltd.</x:v>
      </x:c>
      <x:c r="D230" s="90" t="str">
        <x:f>'全銘柄'!F1232</x:f>
        <x:v>Construction</x:v>
      </x:c>
      <x:c r="E230" s="91" t="n">
        <x:f>'全銘柄'!R1232</x:f>
        <x:v>0.22923097274891965</x:v>
      </x:c>
      <x:c r="F230" s="97" t="n">
        <x:f>'全銘柄'!K1232</x:f>
        <x:v>90712</x:v>
      </x:c>
      <x:c r="G230" s="97" t="n">
        <x:f>'全銘柄'!Q1232</x:f>
        <x:v>20794</x:v>
      </x:c>
      <x:c r="H230" s="90" t="b">
        <x:f>'全銘柄'!AT1232</x:f>
        <x:v>1</x:v>
      </x:c>
      <x:c r="I230" s="90" t="n">
        <x:f>'全銘柄'!AU1232</x:f>
        <x:v>0</x:v>
      </x:c>
      <x:c r="J230" s="90" t="str">
        <x:f>'全銘柄'!AH1232</x:f>
        <x:v>S100WQS8</x:v>
      </x:c>
    </x:row>
    <x:row r="231">
      <x:c r="A231" s="90" t="n">
        <x:f>'全銘柄'!A801</x:f>
        <x:v>800</x:v>
      </x:c>
      <x:c r="B231" s="90" t="str">
        <x:f>'全銘柄'!B801</x:f>
        <x:v>6231</x:v>
      </x:c>
      <x:c r="C231" s="90" t="str">
        <x:f>'全銘柄'!D801</x:f>
        <x:v>KIMURA KOHKI Co.,Ltd.</x:v>
      </x:c>
      <x:c r="D231" s="90" t="str">
        <x:f>'全銘柄'!F801</x:f>
        <x:v>Machinery</x:v>
      </x:c>
      <x:c r="E231" s="91" t="n">
        <x:f>'全銘柄'!R801</x:f>
        <x:v>0.2291366714758709</x:v>
      </x:c>
      <x:c r="F231" s="97" t="n">
        <x:f>'全銘柄'!K801</x:f>
        <x:v>16042.155</x:v>
      </x:c>
      <x:c r="G231" s="97" t="n">
        <x:f>'全銘柄'!Q801</x:f>
        <x:v>3675.846</x:v>
      </x:c>
      <x:c r="H231" s="90" t="b">
        <x:f>'全銘柄'!AT801</x:f>
        <x:v>1</x:v>
      </x:c>
      <x:c r="I231" s="90" t="n">
        <x:f>'全銘柄'!AU801</x:f>
        <x:v>0</x:v>
      </x:c>
      <x:c r="J231" s="90" t="str">
        <x:f>'全銘柄'!AH801</x:f>
        <x:v>S100VZXB</x:v>
      </x:c>
    </x:row>
    <x:row r="232">
      <x:c r="A232" s="90" t="n">
        <x:f>'全銘柄'!A1320</x:f>
        <x:v>1319</x:v>
      </x:c>
      <x:c r="B232" s="90" t="str">
        <x:f>'全銘柄'!B1320</x:f>
        <x:v>4172</x:v>
      </x:c>
      <x:c r="C232" s="90" t="str">
        <x:f>'全銘柄'!D1320</x:f>
        <x:v>Hi-CRATES CO.,LTD.</x:v>
      </x:c>
      <x:c r="D232" s="90" t="str">
        <x:f>'全銘柄'!F1320</x:f>
        <x:v>Information &amp; Communication</x:v>
      </x:c>
      <x:c r="E232" s="91" t="n">
        <x:f>'全銘柄'!R1320</x:f>
        <x:v>0.2283419258370472</x:v>
      </x:c>
      <x:c r="F232" s="97" t="n">
        <x:f>'全銘柄'!K1320</x:f>
        <x:v>2406.943</x:v>
      </x:c>
      <x:c r="G232" s="97" t="n">
        <x:f>'全銘柄'!Q1320</x:f>
        <x:v>549.606</x:v>
      </x:c>
      <x:c r="H232" s="90" t="b">
        <x:f>'全銘柄'!AT1320</x:f>
        <x:v>0</x:v>
      </x:c>
      <x:c r="I232" s="90" t="str">
        <x:f>'全銘柄'!AU1320</x:f>
        <x:v>low_liquidity</x:v>
      </x:c>
      <x:c r="J232" s="90" t="str">
        <x:f>'全銘柄'!AH1320</x:f>
        <x:v>S100XCQ7</x:v>
      </x:c>
    </x:row>
    <x:row r="233">
      <x:c r="A233" s="90" t="n">
        <x:f>'全銘柄'!A51</x:f>
        <x:v>50</x:v>
      </x:c>
      <x:c r="B233" s="90" t="str">
        <x:f>'全銘柄'!B51</x:f>
        <x:v>4373</x:v>
      </x:c>
      <x:c r="C233" s="90" t="str">
        <x:f>'全銘柄'!D51</x:f>
        <x:v>Simplex Holdings,Inc.</x:v>
      </x:c>
      <x:c r="D233" s="90" t="str">
        <x:f>'全銘柄'!F51</x:f>
        <x:v>Information &amp; Communication</x:v>
      </x:c>
      <x:c r="E233" s="91" t="n">
        <x:f>'全銘柄'!R51</x:f>
        <x:v>0.22796134531797274</x:v>
      </x:c>
      <x:c r="F233" s="97" t="n">
        <x:f>'全銘柄'!K51</x:f>
        <x:v>47394</x:v>
      </x:c>
      <x:c r="G233" s="97" t="n">
        <x:f>'全銘柄'!Q51</x:f>
        <x:v>10804</x:v>
      </x:c>
      <x:c r="H233" s="90" t="b">
        <x:f>'全銘柄'!AT51</x:f>
        <x:v>0</x:v>
      </x:c>
      <x:c r="I233" s="90" t="str">
        <x:f>'全銘柄'!AU51</x:f>
        <x:v>missing_financial_data</x:v>
      </x:c>
      <x:c r="J233" s="90" t="str">
        <x:f>'全銘柄'!AH51</x:f>
        <x:v>S100VY57</x:v>
      </x:c>
    </x:row>
    <x:row r="234">
      <x:c r="A234" s="90" t="n">
        <x:f>'全銘柄'!A516</x:f>
        <x:v>515</x:v>
      </x:c>
      <x:c r="B234" s="90" t="str">
        <x:f>'全銘柄'!B516</x:f>
        <x:v>6929</x:v>
      </x:c>
      <x:c r="C234" s="90" t="str">
        <x:f>'全銘柄'!D516</x:f>
        <x:v>NIPPON CERAMIC CO.,LTD.</x:v>
      </x:c>
      <x:c r="D234" s="90" t="str">
        <x:f>'全銘柄'!F516</x:f>
        <x:v>Electric Appliances</x:v>
      </x:c>
      <x:c r="E234" s="91" t="n">
        <x:f>'全銘柄'!R516</x:f>
        <x:v>0.2279231473010064</x:v>
      </x:c>
      <x:c r="F234" s="97" t="n">
        <x:f>'全銘柄'!K516</x:f>
        <x:v>27325</x:v>
      </x:c>
      <x:c r="G234" s="97" t="n">
        <x:f>'全銘柄'!Q516</x:f>
        <x:v>6228</x:v>
      </x:c>
      <x:c r="H234" s="90" t="b">
        <x:f>'全銘柄'!AT516</x:f>
        <x:v>1</x:v>
      </x:c>
      <x:c r="I234" s="90" t="n">
        <x:f>'全銘柄'!AU516</x:f>
        <x:v>0</x:v>
      </x:c>
      <x:c r="J234" s="90" t="str">
        <x:f>'全銘柄'!AH516</x:f>
        <x:v>S100XTCV</x:v>
      </x:c>
    </x:row>
    <x:row r="235">
      <x:c r="A235" s="90" t="n">
        <x:f>'全銘柄'!A931</x:f>
        <x:v>930</x:v>
      </x:c>
      <x:c r="B235" s="90" t="str">
        <x:f>'全銘柄'!B931</x:f>
        <x:v>3433</x:v>
      </x:c>
      <x:c r="C235" s="90" t="str">
        <x:f>'全銘柄'!D931</x:f>
        <x:v>TOCALO Co.,Ltd.</x:v>
      </x:c>
      <x:c r="D235" s="90" t="str">
        <x:f>'全銘柄'!F931</x:f>
        <x:v>Metal Products</x:v>
      </x:c>
      <x:c r="E235" s="91" t="n">
        <x:f>'全銘柄'!R931</x:f>
        <x:v>0.2262727960022865</x:v>
      </x:c>
      <x:c r="F235" s="97" t="n">
        <x:f>'全銘柄'!K931</x:f>
        <x:v>54231</x:v>
      </x:c>
      <x:c r="G235" s="97" t="n">
        <x:f>'全銘柄'!Q931</x:f>
        <x:v>12271</x:v>
      </x:c>
      <x:c r="H235" s="90" t="b">
        <x:f>'全銘柄'!AT931</x:f>
        <x:v>1</x:v>
      </x:c>
      <x:c r="I235" s="90" t="n">
        <x:f>'全銘柄'!AU931</x:f>
        <x:v>0</x:v>
      </x:c>
      <x:c r="J235" s="90" t="str">
        <x:f>'全銘柄'!AH931</x:f>
        <x:v>S100W0IW</x:v>
      </x:c>
    </x:row>
    <x:row r="236">
      <x:c r="A236" s="90" t="n">
        <x:f>'全銘柄'!A1160</x:f>
        <x:v>1159</x:v>
      </x:c>
      <x:c r="B236" s="90" t="str">
        <x:f>'全銘柄'!B1160</x:f>
        <x:v>4021</x:v>
      </x:c>
      <x:c r="C236" s="90" t="str">
        <x:f>'全銘柄'!D1160</x:f>
        <x:v>Nissan Chemical Corporation</x:v>
      </x:c>
      <x:c r="D236" s="90" t="str">
        <x:f>'全銘柄'!F1160</x:f>
        <x:v>Chemicals</x:v>
      </x:c>
      <x:c r="E236" s="91" t="n">
        <x:f>'全銘柄'!R1160</x:f>
        <x:v>0.22609750760845782</x:v>
      </x:c>
      <x:c r="F236" s="97" t="n">
        <x:f>'全銘柄'!K1160</x:f>
        <x:v>251365</x:v>
      </x:c>
      <x:c r="G236" s="97" t="n">
        <x:f>'全銘柄'!Q1160</x:f>
        <x:v>56833</x:v>
      </x:c>
      <x:c r="H236" s="90" t="b">
        <x:f>'全銘柄'!AT1160</x:f>
        <x:v>1</x:v>
      </x:c>
      <x:c r="I236" s="90" t="n">
        <x:f>'全銘柄'!AU1160</x:f>
        <x:v>0</x:v>
      </x:c>
      <x:c r="J236" s="90" t="str">
        <x:f>'全銘柄'!AH1160</x:f>
        <x:v>S100W4NI</x:v>
      </x:c>
    </x:row>
    <x:row r="237">
      <x:c r="A237" s="90" t="n">
        <x:f>'全銘柄'!A102</x:f>
        <x:v>101</x:v>
      </x:c>
      <x:c r="B237" s="90" t="str">
        <x:f>'全銘柄'!B102</x:f>
        <x:v>7080</x:v>
      </x:c>
      <x:c r="C237" s="90" t="str">
        <x:f>'全銘柄'!D102</x:f>
        <x:v>Sportsfield Co.,Ltd.</x:v>
      </x:c>
      <x:c r="D237" s="90" t="str">
        <x:f>'全銘柄'!F102</x:f>
        <x:v>Services</x:v>
      </x:c>
      <x:c r="E237" s="91" t="n">
        <x:f>'全銘柄'!R102</x:f>
        <x:v>0.22547533515420534</x:v>
      </x:c>
      <x:c r="F237" s="97" t="n">
        <x:f>'全銘柄'!K102</x:f>
        <x:v>4784.887</x:v>
      </x:c>
      <x:c r="G237" s="97" t="n">
        <x:f>'全銘柄'!Q102</x:f>
        <x:v>1078.874</x:v>
      </x:c>
      <x:c r="H237" s="90" t="b">
        <x:f>'全銘柄'!AT102</x:f>
        <x:v>0</x:v>
      </x:c>
      <x:c r="I237" s="90" t="str">
        <x:f>'全銘柄'!AU102</x:f>
        <x:v>low_liquidity</x:v>
      </x:c>
      <x:c r="J237" s="90" t="str">
        <x:f>'全銘柄'!AH102</x:f>
        <x:v>S100XS6L</x:v>
      </x:c>
    </x:row>
    <x:row r="238">
      <x:c r="A238" s="90" t="n">
        <x:f>'全銘柄'!A899</x:f>
        <x:v>898</x:v>
      </x:c>
      <x:c r="B238" s="90" t="str">
        <x:f>'全銘柄'!B899</x:f>
        <x:v>6806</x:v>
      </x:c>
      <x:c r="C238" s="90" t="str">
        <x:f>'全銘柄'!D899</x:f>
        <x:v>HIROSE ELECTRIC CO.,LTD.</x:v>
      </x:c>
      <x:c r="D238" s="90" t="str">
        <x:f>'全銘柄'!F899</x:f>
        <x:v>Electric Appliances</x:v>
      </x:c>
      <x:c r="E238" s="91" t="n">
        <x:f>'全銘柄'!R899</x:f>
        <x:v>0.22527716186252772</x:v>
      </x:c>
      <x:c r="F238" s="97" t="n">
        <x:f>'全銘柄'!K899</x:f>
        <x:v>189420</x:v>
      </x:c>
      <x:c r="G238" s="97" t="n">
        <x:f>'全銘柄'!Q899</x:f>
        <x:v>42672</x:v>
      </x:c>
      <x:c r="H238" s="90" t="b">
        <x:f>'全銘柄'!AT899</x:f>
        <x:v>0</x:v>
      </x:c>
      <x:c r="I238" s="90" t="str">
        <x:f>'全銘柄'!AU899</x:f>
        <x:v>missing_financial_data</x:v>
      </x:c>
      <x:c r="J238" s="90" t="str">
        <x:f>'全銘柄'!AH899</x:f>
        <x:v>S100W2RH</x:v>
      </x:c>
    </x:row>
    <x:row r="239">
      <x:c r="A239" s="90" t="n">
        <x:f>'全銘柄'!A800</x:f>
        <x:v>799</x:v>
      </x:c>
      <x:c r="B239" s="90" t="str">
        <x:f>'全銘柄'!B800</x:f>
        <x:v>3045</x:v>
      </x:c>
      <x:c r="C239" s="90" t="str">
        <x:f>'全銘柄'!D800</x:f>
        <x:v>Kawasaki &amp; Co.,Ltd.</x:v>
      </x:c>
      <x:c r="D239" s="90" t="str">
        <x:f>'全銘柄'!F800</x:f>
        <x:v>Wholesale Trade</x:v>
      </x:c>
      <x:c r="E239" s="91" t="n">
        <x:f>'全銘柄'!R800</x:f>
        <x:v>0.2252572939411701</x:v>
      </x:c>
      <x:c r="F239" s="97" t="n">
        <x:f>'全銘柄'!K800</x:f>
        <x:v>2291.251</x:v>
      </x:c>
      <x:c r="G239" s="97" t="n">
        <x:f>'全銘柄'!Q800</x:f>
        <x:v>516.121</x:v>
      </x:c>
      <x:c r="H239" s="90" t="b">
        <x:f>'全銘柄'!AT800</x:f>
        <x:v>0</x:v>
      </x:c>
      <x:c r="I239" s="90" t="str">
        <x:f>'全銘柄'!AU800</x:f>
        <x:v>low_liquidity</x:v>
      </x:c>
      <x:c r="J239" s="90" t="str">
        <x:f>'全銘柄'!AH800</x:f>
        <x:v>S100X6HQ</x:v>
      </x:c>
    </x:row>
    <x:row r="240">
      <x:c r="A240" s="90" t="n">
        <x:f>'全銘柄'!A1192</x:f>
        <x:v>1191</x:v>
      </x:c>
      <x:c r="B240" s="90" t="str">
        <x:f>'全銘柄'!B1192</x:f>
        <x:v>4828</x:v>
      </x:c>
      <x:c r="C240" s="90" t="str">
        <x:f>'全銘柄'!D1192</x:f>
        <x:v>Business Engineering Corporation</x:v>
      </x:c>
      <x:c r="D240" s="90" t="str">
        <x:f>'全銘柄'!F1192</x:f>
        <x:v>Information &amp; Communication</x:v>
      </x:c>
      <x:c r="E240" s="91" t="n">
        <x:f>'全銘柄'!R1192</x:f>
        <x:v>0.2250746261473078</x:v>
      </x:c>
      <x:c r="F240" s="97" t="n">
        <x:f>'全銘柄'!K1192</x:f>
        <x:v>20776.9</x:v>
      </x:c>
      <x:c r="G240" s="97" t="n">
        <x:f>'全銘柄'!Q1192</x:f>
        <x:v>4676.353</x:v>
      </x:c>
      <x:c r="H240" s="90" t="b">
        <x:f>'全銘柄'!AT1192</x:f>
        <x:v>1</x:v>
      </x:c>
      <x:c r="I240" s="90" t="n">
        <x:f>'全銘柄'!AU1192</x:f>
        <x:v>0</x:v>
      </x:c>
      <x:c r="J240" s="90" t="str">
        <x:f>'全銘柄'!AH1192</x:f>
        <x:v>S100VZ8I</x:v>
      </x:c>
    </x:row>
    <x:row r="241">
      <x:c r="A241" s="90" t="n">
        <x:f>'全銘柄'!A819</x:f>
        <x:v>818</x:v>
      </x:c>
      <x:c r="B241" s="90" t="str">
        <x:f>'全銘柄'!B819</x:f>
        <x:v>4966</x:v>
      </x:c>
      <x:c r="C241" s="90" t="str">
        <x:f>'全銘柄'!D819</x:f>
        <x:v>C.Uyemura &amp; Co.,Ltd.</x:v>
      </x:c>
      <x:c r="D241" s="90" t="str">
        <x:f>'全銘柄'!F819</x:f>
        <x:v>Chemicals</x:v>
      </x:c>
      <x:c r="E241" s="91" t="n">
        <x:f>'全銘柄'!R819</x:f>
        <x:v>0.2245697073019856</x:v>
      </x:c>
      <x:c r="F241" s="97" t="n">
        <x:f>'全銘柄'!K819</x:f>
        <x:v>83845.427</x:v>
      </x:c>
      <x:c r="G241" s="97" t="n">
        <x:f>'全銘柄'!Q819</x:f>
        <x:v>18829.143</x:v>
      </x:c>
      <x:c r="H241" s="90" t="b">
        <x:f>'全銘柄'!AT819</x:f>
        <x:v>1</x:v>
      </x:c>
      <x:c r="I241" s="90" t="n">
        <x:f>'全銘柄'!AU819</x:f>
        <x:v>0</x:v>
      </x:c>
      <x:c r="J241" s="90" t="str">
        <x:f>'全銘柄'!AH819</x:f>
        <x:v>S100W0TQ</x:v>
      </x:c>
    </x:row>
    <x:row r="242">
      <x:c r="A242" s="90" t="n">
        <x:f>'全銘柄'!A157</x:f>
        <x:v>156</x:v>
      </x:c>
      <x:c r="B242" s="90" t="str">
        <x:f>'全銘柄'!B157</x:f>
        <x:v>5126</x:v>
      </x:c>
      <x:c r="C242" s="90" t="str">
        <x:f>'全銘柄'!D157</x:f>
        <x:v>PORTERS CORPORATION</x:v>
      </x:c>
      <x:c r="D242" s="90" t="str">
        <x:f>'全銘柄'!F157</x:f>
        <x:v>Information &amp; Communication</x:v>
      </x:c>
      <x:c r="E242" s="91" t="n">
        <x:f>'全銘柄'!R157</x:f>
        <x:v>0.22443313280888477</x:v>
      </x:c>
      <x:c r="F242" s="97" t="n">
        <x:f>'全銘柄'!K157</x:f>
        <x:v>2161</x:v>
      </x:c>
      <x:c r="G242" s="97" t="n">
        <x:f>'全銘柄'!Q157</x:f>
        <x:v>485</x:v>
      </x:c>
      <x:c r="H242" s="90" t="b">
        <x:f>'全銘柄'!AT157</x:f>
        <x:v>0</x:v>
      </x:c>
      <x:c r="I242" s="90" t="str">
        <x:f>'全銘柄'!AU157</x:f>
        <x:v>low_liquidity</x:v>
      </x:c>
      <x:c r="J242" s="90" t="str">
        <x:f>'全銘柄'!AH157</x:f>
        <x:v>S100XSOH</x:v>
      </x:c>
    </x:row>
    <x:row r="243">
      <x:c r="A243" s="90" t="n">
        <x:f>'全銘柄'!A1096</x:f>
        <x:v>1095</x:v>
      </x:c>
      <x:c r="B243" s="90" t="str">
        <x:f>'全銘柄'!B1096</x:f>
        <x:v>4521</x:v>
      </x:c>
      <x:c r="C243" s="90" t="str">
        <x:f>'全銘柄'!D1096</x:f>
        <x:v>KAKEN PHARMACEUTICAL CO.,LTD.</x:v>
      </x:c>
      <x:c r="D243" s="90" t="str">
        <x:f>'全銘柄'!F1096</x:f>
        <x:v>Pharmaceutical</x:v>
      </x:c>
      <x:c r="E243" s="91" t="n">
        <x:f>'全銘柄'!R1096</x:f>
        <x:v>0.22368267134577552</x:v>
      </x:c>
      <x:c r="F243" s="97" t="n">
        <x:f>'全銘柄'!K1096</x:f>
        <x:v>94035</x:v>
      </x:c>
      <x:c r="G243" s="97" t="n">
        <x:f>'全銘柄'!Q1096</x:f>
        <x:v>21034</x:v>
      </x:c>
      <x:c r="H243" s="90" t="b">
        <x:f>'全銘柄'!AT1096</x:f>
        <x:v>1</x:v>
      </x:c>
      <x:c r="I243" s="90" t="n">
        <x:f>'全銘柄'!AU1096</x:f>
        <x:v>0</x:v>
      </x:c>
      <x:c r="J243" s="90" t="str">
        <x:f>'全銘柄'!AH1096</x:f>
        <x:v>S100W4L7</x:v>
      </x:c>
    </x:row>
    <x:row r="244">
      <x:c r="A244" s="90" t="n">
        <x:f>'全銘柄'!A579</x:f>
        <x:v>578</x:v>
      </x:c>
      <x:c r="B244" s="90" t="str">
        <x:f>'全銘柄'!B579</x:f>
        <x:v>3679</x:v>
      </x:c>
      <x:c r="C244" s="90" t="str">
        <x:f>'全銘柄'!D579</x:f>
        <x:v>ZIGExN Co.,Ltd.</x:v>
      </x:c>
      <x:c r="D244" s="90" t="str">
        <x:f>'全銘柄'!F579</x:f>
        <x:v>Information &amp; Communication</x:v>
      </x:c>
      <x:c r="E244" s="91" t="n">
        <x:f>'全銘柄'!R579</x:f>
        <x:v>0.22227897838899804</x:v>
      </x:c>
      <x:c r="F244" s="97" t="n">
        <x:f>'全銘柄'!K579</x:f>
        <x:v>25450</x:v>
      </x:c>
      <x:c r="G244" s="97" t="n">
        <x:f>'全銘柄'!Q579</x:f>
        <x:v>5657</x:v>
      </x:c>
      <x:c r="H244" s="90" t="b">
        <x:f>'全銘柄'!AT579</x:f>
        <x:v>0</x:v>
      </x:c>
      <x:c r="I244" s="90" t="str">
        <x:f>'全銘柄'!AU579</x:f>
        <x:v>missing_financial_data</x:v>
      </x:c>
      <x:c r="J244" s="90" t="str">
        <x:f>'全銘柄'!AH579</x:f>
        <x:v>S100W2XM</x:v>
      </x:c>
    </x:row>
    <x:row r="245">
      <x:c r="A245" s="90" t="n">
        <x:f>'全銘柄'!A554</x:f>
        <x:v>553</x:v>
      </x:c>
      <x:c r="B245" s="90" t="str">
        <x:f>'全銘柄'!B554</x:f>
        <x:v>9412</x:v>
      </x:c>
      <x:c r="C245" s="90" t="str">
        <x:f>'全銘柄'!D554</x:f>
        <x:v>SKY Perfect JSAT Corporation</x:v>
      </x:c>
      <x:c r="D245" s="90" t="str">
        <x:f>'全銘柄'!F554</x:f>
        <x:v>Information &amp; Communication</x:v>
      </x:c>
      <x:c r="E245" s="91" t="n">
        <x:f>'全銘柄'!R554</x:f>
        <x:v>0.2221773183210611</x:v>
      </x:c>
      <x:c r="F245" s="97" t="n">
        <x:f>'全銘柄'!K554</x:f>
        <x:v>123721</x:v>
      </x:c>
      <x:c r="G245" s="97" t="n">
        <x:f>'全銘柄'!Q554</x:f>
        <x:v>27488</x:v>
      </x:c>
      <x:c r="H245" s="90" t="b">
        <x:f>'全銘柄'!AT554</x:f>
        <x:v>1</x:v>
      </x:c>
      <x:c r="I245" s="90" t="n">
        <x:f>'全銘柄'!AU554</x:f>
        <x:v>0</x:v>
      </x:c>
      <x:c r="J245" s="90" t="str">
        <x:f>'全銘柄'!AH554</x:f>
        <x:v>S100VY95</x:v>
      </x:c>
    </x:row>
    <x:row r="246">
      <x:c r="A246" s="90" t="n">
        <x:f>'全銘柄'!A471</x:f>
        <x:v>470</x:v>
      </x:c>
      <x:c r="B246" s="90" t="str">
        <x:f>'全銘柄'!B471</x:f>
        <x:v>6176</x:v>
      </x:c>
      <x:c r="C246" s="90" t="str">
        <x:f>'全銘柄'!D471</x:f>
        <x:v>Brangista Inc.</x:v>
      </x:c>
      <x:c r="D246" s="90" t="str">
        <x:f>'全銘柄'!F471</x:f>
        <x:v>Services</x:v>
      </x:c>
      <x:c r="E246" s="91" t="n">
        <x:f>'全銘柄'!R471</x:f>
        <x:v>0.22162312465302533</x:v>
      </x:c>
      <x:c r="F246" s="97" t="n">
        <x:f>'全銘柄'!K471</x:f>
        <x:v>5196.705</x:v>
      </x:c>
      <x:c r="G246" s="97" t="n">
        <x:f>'全銘柄'!Q471</x:f>
        <x:v>1151.71</x:v>
      </x:c>
      <x:c r="H246" s="90" t="b">
        <x:f>'全銘柄'!AT471</x:f>
        <x:v>1</x:v>
      </x:c>
      <x:c r="I246" s="90" t="n">
        <x:f>'全銘柄'!AU471</x:f>
        <x:v>0</x:v>
      </x:c>
      <x:c r="J246" s="90" t="str">
        <x:f>'全銘柄'!AH471</x:f>
        <x:v>S100XAF9</x:v>
      </x:c>
    </x:row>
    <x:row r="247">
      <x:c r="A247" s="90" t="n">
        <x:f>'全銘柄'!A767</x:f>
        <x:v>766</x:v>
      </x:c>
      <x:c r="B247" s="90" t="str">
        <x:f>'全銘柄'!B767</x:f>
        <x:v>4540</x:v>
      </x:c>
      <x:c r="C247" s="90" t="str">
        <x:f>'全銘柄'!D767</x:f>
        <x:v>TSUMURA &amp; CO.</x:v>
      </x:c>
      <x:c r="D247" s="90" t="str">
        <x:f>'全銘柄'!F767</x:f>
        <x:v>Pharmaceutical</x:v>
      </x:c>
      <x:c r="E247" s="91" t="n">
        <x:f>'全銘柄'!R767</x:f>
        <x:v>0.22157123687828906</x:v>
      </x:c>
      <x:c r="F247" s="97" t="n">
        <x:f>'全銘柄'!K767</x:f>
        <x:v>181093</x:v>
      </x:c>
      <x:c r="G247" s="97" t="n">
        <x:f>'全銘柄'!Q767</x:f>
        <x:v>40125</x:v>
      </x:c>
      <x:c r="H247" s="90" t="b">
        <x:f>'全銘柄'!AT767</x:f>
        <x:v>1</x:v>
      </x:c>
      <x:c r="I247" s="90" t="n">
        <x:f>'全銘柄'!AU767</x:f>
        <x:v>0</x:v>
      </x:c>
      <x:c r="J247" s="90" t="str">
        <x:f>'全銘柄'!AH767</x:f>
        <x:v>S100VZNA</x:v>
      </x:c>
    </x:row>
    <x:row r="248">
      <x:c r="A248" s="90" t="n">
        <x:f>'全銘柄'!A1013</x:f>
        <x:v>1012</x:v>
      </x:c>
      <x:c r="B248" s="90" t="str">
        <x:f>'全銘柄'!B1013</x:f>
        <x:v>4516</x:v>
      </x:c>
      <x:c r="C248" s="90" t="str">
        <x:f>'全銘柄'!D1013</x:f>
        <x:v>Nippon Shinyaku Co.,Ltd.</x:v>
      </x:c>
      <x:c r="D248" s="90" t="str">
        <x:f>'全銘柄'!F1013</x:f>
        <x:v>Pharmaceutical</x:v>
      </x:c>
      <x:c r="E248" s="91" t="n">
        <x:f>'全銘柄'!R1013</x:f>
        <x:v>0.22124169953567327</x:v>
      </x:c>
      <x:c r="F248" s="97" t="n">
        <x:f>'全銘柄'!K1013</x:f>
        <x:v>160232</x:v>
      </x:c>
      <x:c r="G248" s="97" t="n">
        <x:f>'全銘柄'!Q1013</x:f>
        <x:v>35450</x:v>
      </x:c>
      <x:c r="H248" s="90" t="b">
        <x:f>'全銘柄'!AT1013</x:f>
        <x:v>0</x:v>
      </x:c>
      <x:c r="I248" s="90" t="str">
        <x:f>'全銘柄'!AU1013</x:f>
        <x:v>missing_financial_data</x:v>
      </x:c>
      <x:c r="J248" s="90" t="str">
        <x:f>'全銘柄'!AH1013</x:f>
        <x:v>S100W33D</x:v>
      </x:c>
    </x:row>
    <x:row r="249">
      <x:c r="A249" s="90" t="n">
        <x:f>'全銘柄'!A693</x:f>
        <x:v>692</x:v>
      </x:c>
      <x:c r="B249" s="90" t="str">
        <x:f>'全銘柄'!B693</x:f>
        <x:v>2413</x:v>
      </x:c>
      <x:c r="C249" s="90" t="str">
        <x:f>'全銘柄'!D693</x:f>
        <x:v>M3,Inc.</x:v>
      </x:c>
      <x:c r="D249" s="90" t="str">
        <x:f>'全銘柄'!F693</x:f>
        <x:v>Services</x:v>
      </x:c>
      <x:c r="E249" s="91" t="n">
        <x:f>'全銘柄'!R693</x:f>
        <x:v>0.22102843102843103</x:v>
      </x:c>
      <x:c r="F249" s="97" t="n">
        <x:f>'全銘柄'!K693</x:f>
        <x:v>284900</x:v>
      </x:c>
      <x:c r="G249" s="97" t="n">
        <x:f>'全銘柄'!Q693</x:f>
        <x:v>62971</x:v>
      </x:c>
      <x:c r="H249" s="90" t="b">
        <x:f>'全銘柄'!AT693</x:f>
        <x:v>0</x:v>
      </x:c>
      <x:c r="I249" s="90" t="str">
        <x:f>'全銘柄'!AU693</x:f>
        <x:v>missing_financial_data</x:v>
      </x:c>
      <x:c r="J249" s="90" t="str">
        <x:f>'全銘柄'!AH693</x:f>
        <x:v>S100W3NK</x:v>
      </x:c>
    </x:row>
    <x:row r="250">
      <x:c r="A250" s="90" t="n">
        <x:f>'全銘柄'!A717</x:f>
        <x:v>716</x:v>
      </x:c>
      <x:c r="B250" s="90" t="str">
        <x:f>'全銘柄'!B717</x:f>
        <x:v>2337</x:v>
      </x:c>
      <x:c r="C250" s="90" t="str">
        <x:f>'全銘柄'!D717</x:f>
        <x:v>Ichigo Inc.</x:v>
      </x:c>
      <x:c r="D250" s="90" t="str">
        <x:f>'全銘柄'!F717</x:f>
        <x:v>Real Estate</x:v>
      </x:c>
      <x:c r="E250" s="91" t="n">
        <x:f>'全銘柄'!R717</x:f>
        <x:v>0.22058141416320587</x:v>
      </x:c>
      <x:c r="F250" s="97" t="n">
        <x:f>'全銘柄'!K717</x:f>
        <x:v>92705</x:v>
      </x:c>
      <x:c r="G250" s="97" t="n">
        <x:f>'全銘柄'!Q717</x:f>
        <x:v>20449</x:v>
      </x:c>
      <x:c r="H250" s="90" t="b">
        <x:f>'全銘柄'!AT717</x:f>
        <x:v>0</x:v>
      </x:c>
      <x:c r="I250" s="90" t="str">
        <x:f>'全銘柄'!AU717</x:f>
        <x:v>repeated_negative_operating_cf</x:v>
      </x:c>
      <x:c r="J250" s="90" t="str">
        <x:f>'全銘柄'!AH717</x:f>
        <x:v>S100Y50H</x:v>
      </x:c>
    </x:row>
    <x:row r="251">
      <x:c r="A251" s="90" t="n">
        <x:f>'全銘柄'!A1120</x:f>
        <x:v>1119</x:v>
      </x:c>
      <x:c r="B251" s="90" t="str">
        <x:f>'全銘柄'!B1120</x:f>
        <x:v>6356</x:v>
      </x:c>
      <x:c r="C251" s="90" t="str">
        <x:f>'全銘柄'!D1120</x:f>
        <x:v>NIPPON GEAR CO.,LTD.</x:v>
      </x:c>
      <x:c r="D251" s="90" t="str">
        <x:f>'全銘柄'!F1120</x:f>
        <x:v>Machinery</x:v>
      </x:c>
      <x:c r="E251" s="91" t="n">
        <x:f>'全銘柄'!R1120</x:f>
        <x:v>0.22037218587568183</x:v>
      </x:c>
      <x:c r="F251" s="97" t="n">
        <x:f>'全銘柄'!K1120</x:f>
        <x:v>9555.548</x:v>
      </x:c>
      <x:c r="G251" s="97" t="n">
        <x:f>'全銘柄'!Q1120</x:f>
        <x:v>2105.777</x:v>
      </x:c>
      <x:c r="H251" s="90" t="b">
        <x:f>'全銘柄'!AT1120</x:f>
        <x:v>1</x:v>
      </x:c>
      <x:c r="I251" s="90" t="n">
        <x:f>'全銘柄'!AU1120</x:f>
        <x:v>0</x:v>
      </x:c>
      <x:c r="J251" s="90" t="str">
        <x:f>'全銘柄'!AH1120</x:f>
        <x:v>S100W2KW</x:v>
      </x:c>
    </x:row>
    <x:row r="252">
      <x:c r="A252" s="90" t="n">
        <x:f>'全銘柄'!A556</x:f>
        <x:v>555</x:v>
      </x:c>
      <x:c r="B252" s="90" t="str">
        <x:f>'全銘柄'!B556</x:f>
        <x:v>2497</x:v>
      </x:c>
      <x:c r="C252" s="90" t="str">
        <x:f>'全銘柄'!D556</x:f>
        <x:v>UNITED,Inc.</x:v>
      </x:c>
      <x:c r="D252" s="90" t="str">
        <x:f>'全銘柄'!F556</x:f>
        <x:v>Services</x:v>
      </x:c>
      <x:c r="E252" s="91" t="n">
        <x:f>'全銘柄'!R556</x:f>
        <x:v>0.21988403699483244</x:v>
      </x:c>
      <x:c r="F252" s="97" t="n">
        <x:f>'全銘柄'!K556</x:f>
        <x:v>12035.735</x:v>
      </x:c>
      <x:c r="G252" s="97" t="n">
        <x:f>'全銘柄'!Q556</x:f>
        <x:v>2646.466</x:v>
      </x:c>
      <x:c r="H252" s="90" t="b">
        <x:f>'全銘柄'!AT556</x:f>
        <x:v>0</x:v>
      </x:c>
      <x:c r="I252" s="90" t="str">
        <x:f>'全銘柄'!AU556</x:f>
        <x:v>low_liquidity</x:v>
      </x:c>
      <x:c r="J252" s="90" t="str">
        <x:f>'全銘柄'!AH556</x:f>
        <x:v>S100VYYX</x:v>
      </x:c>
    </x:row>
    <x:row r="253">
      <x:c r="A253" s="90" t="n">
        <x:f>'全銘柄'!A855</x:f>
        <x:v>854</x:v>
      </x:c>
      <x:c r="B253" s="90" t="str">
        <x:f>'全銘柄'!B855</x:f>
        <x:v>5304</x:v>
      </x:c>
      <x:c r="C253" s="90" t="str">
        <x:f>'全銘柄'!D855</x:f>
        <x:v>SEC CARBON,LIMITED</x:v>
      </x:c>
      <x:c r="D253" s="90" t="str">
        <x:f>'全銘柄'!F855</x:f>
        <x:v>Glass and Ceramics Products</x:v>
      </x:c>
      <x:c r="E253" s="91" t="n">
        <x:f>'全銘柄'!R855</x:f>
        <x:v>0.21883318900542031</x:v>
      </x:c>
      <x:c r="F253" s="97" t="n">
        <x:f>'全銘柄'!K855</x:f>
        <x:v>31179</x:v>
      </x:c>
      <x:c r="G253" s="97" t="n">
        <x:f>'全銘柄'!Q855</x:f>
        <x:v>6823</x:v>
      </x:c>
      <x:c r="H253" s="90" t="b">
        <x:f>'全銘柄'!AT855</x:f>
        <x:v>1</x:v>
      </x:c>
      <x:c r="I253" s="90" t="n">
        <x:f>'全銘柄'!AU855</x:f>
        <x:v>0</x:v>
      </x:c>
      <x:c r="J253" s="90" t="str">
        <x:f>'全銘柄'!AH855</x:f>
        <x:v>S100W4E5</x:v>
      </x:c>
    </x:row>
    <x:row r="254">
      <x:c r="A254" s="90" t="n">
        <x:f>'全銘柄'!A137</x:f>
        <x:v>136</x:v>
      </x:c>
      <x:c r="B254" s="90" t="str">
        <x:f>'全銘柄'!B137</x:f>
        <x:v>4431</x:v>
      </x:c>
      <x:c r="C254" s="90" t="str">
        <x:f>'全銘柄'!D137</x:f>
        <x:v>Smaregi,Inc.</x:v>
      </x:c>
      <x:c r="D254" s="90" t="str">
        <x:f>'全銘柄'!F137</x:f>
        <x:v>Information &amp; Communication</x:v>
      </x:c>
      <x:c r="E254" s="91" t="n">
        <x:f>'全銘柄'!R137</x:f>
        <x:v>0.2188230165238315</x:v>
      </x:c>
      <x:c r="F254" s="97" t="n">
        <x:f>'全銘柄'!K137</x:f>
        <x:v>10813.049</x:v>
      </x:c>
      <x:c r="G254" s="97" t="n">
        <x:f>'全銘柄'!Q137</x:f>
        <x:v>2366.144</x:v>
      </x:c>
      <x:c r="H254" s="90" t="b">
        <x:f>'全銘柄'!AT137</x:f>
        <x:v>1</x:v>
      </x:c>
      <x:c r="I254" s="90" t="n">
        <x:f>'全銘柄'!AU137</x:f>
        <x:v>0</x:v>
      </x:c>
      <x:c r="J254" s="90" t="str">
        <x:f>'全銘柄'!AH137</x:f>
        <x:v>S100WFK1</x:v>
      </x:c>
    </x:row>
    <x:row r="255">
      <x:c r="A255" s="90" t="n">
        <x:f>'全銘柄'!A1258</x:f>
        <x:v>1257</x:v>
      </x:c>
      <x:c r="B255" s="90" t="str">
        <x:f>'全銘柄'!B1258</x:f>
        <x:v>7575</x:v>
      </x:c>
      <x:c r="C255" s="90" t="str">
        <x:f>'全銘柄'!D1258</x:f>
        <x:v>Japan Lifeline Co.,Ltd.</x:v>
      </x:c>
      <x:c r="D255" s="90" t="str">
        <x:f>'全銘柄'!F1258</x:f>
        <x:v>Wholesale Trade</x:v>
      </x:c>
      <x:c r="E255" s="91" t="n">
        <x:f>'全銘柄'!R1258</x:f>
        <x:v>0.2177353824412648</x:v>
      </x:c>
      <x:c r="F255" s="97" t="n">
        <x:f>'全銘柄'!K1258</x:f>
        <x:v>56610</x:v>
      </x:c>
      <x:c r="G255" s="97" t="n">
        <x:f>'全銘柄'!Q1258</x:f>
        <x:v>12326</x:v>
      </x:c>
      <x:c r="H255" s="90" t="b">
        <x:f>'全銘柄'!AT1258</x:f>
        <x:v>1</x:v>
      </x:c>
      <x:c r="I255" s="90" t="n">
        <x:f>'全銘柄'!AU1258</x:f>
        <x:v>0</x:v>
      </x:c>
      <x:c r="J255" s="90" t="str">
        <x:f>'全銘柄'!AH1258</x:f>
        <x:v>S100VZ76</x:v>
      </x:c>
    </x:row>
    <x:row r="256">
      <x:c r="A256" s="90" t="n">
        <x:f>'全銘柄'!A892</x:f>
        <x:v>891</x:v>
      </x:c>
      <x:c r="B256" s="90" t="str">
        <x:f>'全銘柄'!B892</x:f>
        <x:v>6278</x:v>
      </x:c>
      <x:c r="C256" s="90" t="str">
        <x:f>'全銘柄'!D892</x:f>
        <x:v>UNION TOOL CO.</x:v>
      </x:c>
      <x:c r="D256" s="90" t="str">
        <x:f>'全銘柄'!F892</x:f>
        <x:v>Machinery</x:v>
      </x:c>
      <x:c r="E256" s="91" t="n">
        <x:f>'全銘柄'!R892</x:f>
        <x:v>0.21730362255695257</x:v>
      </x:c>
      <x:c r="F256" s="97" t="n">
        <x:f>'全銘柄'!K892</x:f>
        <x:v>40165</x:v>
      </x:c>
      <x:c r="G256" s="97" t="n">
        <x:f>'全銘柄'!Q892</x:f>
        <x:v>8728</x:v>
      </x:c>
      <x:c r="H256" s="90" t="b">
        <x:f>'全銘柄'!AT892</x:f>
        <x:v>1</x:v>
      </x:c>
      <x:c r="I256" s="90" t="n">
        <x:f>'全銘柄'!AU892</x:f>
        <x:v>0</x:v>
      </x:c>
      <x:c r="J256" s="90" t="str">
        <x:f>'全銘柄'!AH892</x:f>
        <x:v>S100XSU7</x:v>
      </x:c>
    </x:row>
    <x:row r="257">
      <x:c r="A257" s="90" t="n">
        <x:f>'全銘柄'!A802</x:f>
        <x:v>801</x:v>
      </x:c>
      <x:c r="B257" s="90" t="str">
        <x:f>'全銘柄'!B802</x:f>
        <x:v>7734</x:v>
      </x:c>
      <x:c r="C257" s="90" t="str">
        <x:f>'全銘柄'!D802</x:f>
        <x:v>RIKEN KEIKI CO.,LTD.</x:v>
      </x:c>
      <x:c r="D257" s="90" t="str">
        <x:f>'全銘柄'!F802</x:f>
        <x:v>Precision Instruments</x:v>
      </x:c>
      <x:c r="E257" s="91" t="n">
        <x:f>'全銘柄'!R802</x:f>
        <x:v>0.21701707385729402</x:v>
      </x:c>
      <x:c r="F257" s="97" t="n">
        <x:f>'全銘柄'!K802</x:f>
        <x:v>49038.948</x:v>
      </x:c>
      <x:c r="G257" s="97" t="n">
        <x:f>'全銘柄'!Q802</x:f>
        <x:v>10642.289</x:v>
      </x:c>
      <x:c r="H257" s="90" t="b">
        <x:f>'全銘柄'!AT802</x:f>
        <x:v>1</x:v>
      </x:c>
      <x:c r="I257" s="90" t="n">
        <x:f>'全銘柄'!AU802</x:f>
        <x:v>0</x:v>
      </x:c>
      <x:c r="J257" s="90" t="str">
        <x:f>'全銘柄'!AH802</x:f>
        <x:v>S100W5VY</x:v>
      </x:c>
    </x:row>
    <x:row r="258">
      <x:c r="A258" s="90" t="n">
        <x:f>'全銘柄'!A661</x:f>
        <x:v>660</x:v>
      </x:c>
      <x:c r="B258" s="90" t="str">
        <x:f>'全銘柄'!B661</x:f>
        <x:v>6101</x:v>
      </x:c>
      <x:c r="C258" s="90" t="str">
        <x:f>'全銘柄'!D661</x:f>
        <x:v>TSUGAMI CORPORATION</x:v>
      </x:c>
      <x:c r="D258" s="90" t="str">
        <x:f>'全銘柄'!F661</x:f>
        <x:v>Machinery</x:v>
      </x:c>
      <x:c r="E258" s="91" t="n">
        <x:f>'全銘柄'!R661</x:f>
        <x:v>0.21700756905717292</x:v>
      </x:c>
      <x:c r="F258" s="97" t="n">
        <x:f>'全銘柄'!K661</x:f>
        <x:v>107411</x:v>
      </x:c>
      <x:c r="G258" s="97" t="n">
        <x:f>'全銘柄'!Q661</x:f>
        <x:v>23309</x:v>
      </x:c>
      <x:c r="H258" s="90" t="b">
        <x:f>'全銘柄'!AT661</x:f>
        <x:v>0</x:v>
      </x:c>
      <x:c r="I258" s="90" t="str">
        <x:f>'全銘柄'!AU661</x:f>
        <x:v>missing_financial_data</x:v>
      </x:c>
      <x:c r="J258" s="90" t="str">
        <x:f>'全銘柄'!AH661</x:f>
        <x:v>S100VY3E</x:v>
      </x:c>
    </x:row>
    <x:row r="259">
      <x:c r="A259" s="90" t="n">
        <x:f>'全銘柄'!A600</x:f>
        <x:v>599</x:v>
      </x:c>
      <x:c r="B259" s="90" t="str">
        <x:f>'全銘柄'!B600</x:f>
        <x:v>7735</x:v>
      </x:c>
      <x:c r="C259" s="90" t="str">
        <x:f>'全銘柄'!D600</x:f>
        <x:v>SCREEN Holdings Co.,Ltd.</x:v>
      </x:c>
      <x:c r="D259" s="90" t="str">
        <x:f>'全銘柄'!F600</x:f>
        <x:v>Electric Appliances</x:v>
      </x:c>
      <x:c r="E259" s="91" t="n">
        <x:f>'全銘柄'!R600</x:f>
        <x:v>0.21699940345675223</x:v>
      </x:c>
      <x:c r="F259" s="97" t="n">
        <x:f>'全銘柄'!K600</x:f>
        <x:v>625269</x:v>
      </x:c>
      <x:c r="G259" s="97" t="n">
        <x:f>'全銘柄'!Q600</x:f>
        <x:v>135683</x:v>
      </x:c>
      <x:c r="H259" s="90" t="b">
        <x:f>'全銘柄'!AT600</x:f>
        <x:v>1</x:v>
      </x:c>
      <x:c r="I259" s="90" t="n">
        <x:f>'全銘柄'!AU600</x:f>
        <x:v>0</x:v>
      </x:c>
      <x:c r="J259" s="90" t="str">
        <x:f>'全銘柄'!AH600</x:f>
        <x:v>S100VZW3</x:v>
      </x:c>
    </x:row>
    <x:row r="260">
      <x:c r="A260" s="90" t="n">
        <x:f>'全銘柄'!A379</x:f>
        <x:v>378</x:v>
      </x:c>
      <x:c r="B260" s="90" t="str">
        <x:f>'全銘柄'!B379</x:f>
        <x:v>6819</x:v>
      </x:c>
      <x:c r="C260" s="90" t="str">
        <x:f>'全銘柄'!D379</x:f>
        <x:v>Izu Shaboten Resort Co.,Ltd</x:v>
      </x:c>
      <x:c r="D260" s="90" t="str">
        <x:f>'全銘柄'!F379</x:f>
        <x:v>Services</x:v>
      </x:c>
      <x:c r="E260" s="91" t="n">
        <x:f>'全銘柄'!R379</x:f>
        <x:v>0.21696835670163564</x:v>
      </x:c>
      <x:c r="F260" s="97" t="n">
        <x:f>'全銘柄'!K379</x:f>
        <x:v>5489.63</x:v>
      </x:c>
      <x:c r="G260" s="97" t="n">
        <x:f>'全銘柄'!Q379</x:f>
        <x:v>1191.076</x:v>
      </x:c>
      <x:c r="H260" s="90" t="b">
        <x:f>'全銘柄'!AT379</x:f>
        <x:v>0</x:v>
      </x:c>
      <x:c r="I260" s="90" t="str">
        <x:f>'全銘柄'!AU379</x:f>
        <x:v>low_liquidity</x:v>
      </x:c>
      <x:c r="J260" s="90" t="str">
        <x:f>'全銘柄'!AH379</x:f>
        <x:v>S100W86V</x:v>
      </x:c>
    </x:row>
    <x:row r="261">
      <x:c r="A261" s="90" t="n">
        <x:f>'全銘柄'!A1151</x:f>
        <x:v>1150</x:v>
      </x:c>
      <x:c r="B261" s="90" t="str">
        <x:f>'全銘柄'!B1151</x:f>
        <x:v>7868</x:v>
      </x:c>
      <x:c r="C261" s="90" t="str">
        <x:f>'全銘柄'!D1151</x:f>
        <x:v>KOSAIDO Holdings Co.,Ltd.</x:v>
      </x:c>
      <x:c r="D261" s="90" t="str">
        <x:f>'全銘柄'!F1151</x:f>
        <x:v>Other Products</x:v>
      </x:c>
      <x:c r="E261" s="91" t="n">
        <x:f>'全銘柄'!R1151</x:f>
        <x:v>0.2167510834943345</x:v>
      </x:c>
      <x:c r="F261" s="97" t="n">
        <x:f>'全銘柄'!K1151</x:f>
        <x:v>38302</x:v>
      </x:c>
      <x:c r="G261" s="97" t="n">
        <x:f>'全銘柄'!Q1151</x:f>
        <x:v>8302</x:v>
      </x:c>
      <x:c r="H261" s="90" t="b">
        <x:f>'全銘柄'!AT1151</x:f>
        <x:v>1</x:v>
      </x:c>
      <x:c r="I261" s="90" t="n">
        <x:f>'全銘柄'!AU1151</x:f>
        <x:v>0</x:v>
      </x:c>
      <x:c r="J261" s="90" t="str">
        <x:f>'全銘柄'!AH1151</x:f>
        <x:v>S100W6HP</x:v>
      </x:c>
    </x:row>
    <x:row r="262">
      <x:c r="A262" s="90" t="n">
        <x:f>'全銘柄'!A207</x:f>
        <x:v>206</x:v>
      </x:c>
      <x:c r="B262" s="90" t="str">
        <x:f>'全銘柄'!B207</x:f>
        <x:v>3773</x:v>
      </x:c>
      <x:c r="C262" s="90" t="str">
        <x:f>'全銘柄'!D207</x:f>
        <x:v>Advanced Media,Inc.</x:v>
      </x:c>
      <x:c r="D262" s="90" t="str">
        <x:f>'全銘柄'!F207</x:f>
        <x:v>Information &amp; Communication</x:v>
      </x:c>
      <x:c r="E262" s="91" t="n">
        <x:f>'全銘柄'!R207</x:f>
        <x:v>0.21643423618413818</x:v>
      </x:c>
      <x:c r="F262" s="97" t="n">
        <x:f>'全銘柄'!K207</x:f>
        <x:v>6665.147</x:v>
      </x:c>
      <x:c r="G262" s="97" t="n">
        <x:f>'全銘柄'!Q207</x:f>
        <x:v>1442.566</x:v>
      </x:c>
      <x:c r="H262" s="90" t="b">
        <x:f>'全銘柄'!AT207</x:f>
        <x:v>1</x:v>
      </x:c>
      <x:c r="I262" s="90" t="n">
        <x:f>'全銘柄'!AU207</x:f>
        <x:v>0</x:v>
      </x:c>
      <x:c r="J262" s="90" t="str">
        <x:f>'全銘柄'!AH207</x:f>
        <x:v>S100W2DC</x:v>
      </x:c>
    </x:row>
    <x:row r="263">
      <x:c r="A263" s="90" t="n">
        <x:f>'全銘柄'!A97</x:f>
        <x:v>96</x:v>
      </x:c>
      <x:c r="B263" s="90" t="str">
        <x:f>'全銘柄'!B97</x:f>
        <x:v>5599</x:v>
      </x:c>
      <x:c r="C263" s="90" t="str">
        <x:f>'全銘柄'!D97</x:f>
        <x:v>S&amp;J Corporation</x:v>
      </x:c>
      <x:c r="D263" s="90" t="str">
        <x:f>'全銘柄'!F97</x:f>
        <x:v>Information &amp; Communication</x:v>
      </x:c>
      <x:c r="E263" s="91" t="n">
        <x:f>'全銘柄'!R97</x:f>
        <x:v>0.21642810048962213</x:v>
      </x:c>
      <x:c r="F263" s="97" t="n">
        <x:f>'全銘柄'!K97</x:f>
        <x:v>1942.927</x:v>
      </x:c>
      <x:c r="G263" s="97" t="n">
        <x:f>'全銘柄'!Q97</x:f>
        <x:v>420.504</x:v>
      </x:c>
      <x:c r="H263" s="90" t="b">
        <x:f>'全銘柄'!AT97</x:f>
        <x:v>1</x:v>
      </x:c>
      <x:c r="I263" s="90" t="n">
        <x:f>'全銘柄'!AU97</x:f>
        <x:v>0</x:v>
      </x:c>
      <x:c r="J263" s="90" t="str">
        <x:f>'全銘柄'!AH97</x:f>
        <x:v>S100W7BJ</x:v>
      </x:c>
    </x:row>
    <x:row r="264">
      <x:c r="A264" s="90" t="n">
        <x:f>'全銘柄'!A193</x:f>
        <x:v>192</x:v>
      </x:c>
      <x:c r="B264" s="90" t="str">
        <x:f>'全銘柄'!B193</x:f>
        <x:v>4570</x:v>
      </x:c>
      <x:c r="C264" s="90" t="str">
        <x:f>'全銘柄'!D193</x:f>
        <x:v>Immuno-Biological Laboratories Co.,Ltd.</x:v>
      </x:c>
      <x:c r="D264" s="90" t="str">
        <x:f>'全銘柄'!F193</x:f>
        <x:v>Pharmaceutical</x:v>
      </x:c>
      <x:c r="E264" s="91" t="n">
        <x:f>'全銘柄'!R193</x:f>
        <x:v>0.2159235425715267</x:v>
      </x:c>
      <x:c r="F264" s="97" t="n">
        <x:f>'全銘柄'!K193</x:f>
        <x:v>969.533</x:v>
      </x:c>
      <x:c r="G264" s="97" t="n">
        <x:f>'全銘柄'!Q193</x:f>
        <x:v>209.345</x:v>
      </x:c>
      <x:c r="H264" s="90" t="b">
        <x:f>'全銘柄'!AT193</x:f>
        <x:v>1</x:v>
      </x:c>
      <x:c r="I264" s="90" t="n">
        <x:f>'全銘柄'!AU193</x:f>
        <x:v>0</x:v>
      </x:c>
      <x:c r="J264" s="90" t="str">
        <x:f>'全銘柄'!AH193</x:f>
        <x:v>S100W7T7</x:v>
      </x:c>
    </x:row>
    <x:row r="265">
      <x:c r="A265" s="90" t="n">
        <x:f>'全銘柄'!A867</x:f>
        <x:v>866</x:v>
      </x:c>
      <x:c r="B265" s="90" t="str">
        <x:f>'全銘柄'!B867</x:f>
        <x:v>7849</x:v>
      </x:c>
      <x:c r="C265" s="90" t="str">
        <x:f>'全銘柄'!D867</x:f>
        <x:v>Starts Publishing Corporation</x:v>
      </x:c>
      <x:c r="D265" s="90" t="str">
        <x:f>'全銘柄'!F867</x:f>
        <x:v>Information &amp; Communication</x:v>
      </x:c>
      <x:c r="E265" s="91" t="n">
        <x:f>'全銘柄'!R867</x:f>
        <x:v>0.21573975482131652</x:v>
      </x:c>
      <x:c r="F265" s="97" t="n">
        <x:f>'全銘柄'!K867</x:f>
        <x:v>8143.367</x:v>
      </x:c>
      <x:c r="G265" s="97" t="n">
        <x:f>'全銘柄'!Q867</x:f>
        <x:v>1756.848</x:v>
      </x:c>
      <x:c r="H265" s="90" t="b">
        <x:f>'全銘柄'!AT867</x:f>
        <x:v>0</x:v>
      </x:c>
      <x:c r="I265" s="90" t="str">
        <x:f>'全銘柄'!AU867</x:f>
        <x:v>low_liquidity</x:v>
      </x:c>
      <x:c r="J265" s="90" t="str">
        <x:f>'全銘柄'!AH867</x:f>
        <x:v>S100XSPB</x:v>
      </x:c>
    </x:row>
    <x:row r="266">
      <x:c r="A266" s="90" t="n">
        <x:f>'全銘柄'!A351</x:f>
        <x:v>350</x:v>
      </x:c>
      <x:c r="B266" s="90" t="str">
        <x:f>'全銘柄'!B351</x:f>
        <x:v>2986</x:v>
      </x:c>
      <x:c r="C266" s="90" t="str">
        <x:f>'全銘柄'!D351</x:f>
        <x:v>LA Holdings Co.,Ltd.</x:v>
      </x:c>
      <x:c r="D266" s="90" t="str">
        <x:f>'全銘柄'!F351</x:f>
        <x:v>Real Estate</x:v>
      </x:c>
      <x:c r="E266" s="91" t="n">
        <x:f>'全銘柄'!R351</x:f>
        <x:v>0.21537757329892315</x:v>
      </x:c>
      <x:c r="F266" s="97" t="n">
        <x:f>'全銘柄'!K351</x:f>
        <x:v>46544.34</x:v>
      </x:c>
      <x:c r="G266" s="97" t="n">
        <x:f>'全銘柄'!Q351</x:f>
        <x:v>10024.607</x:v>
      </x:c>
      <x:c r="H266" s="90" t="b">
        <x:f>'全銘柄'!AT351</x:f>
        <x:v>0</x:v>
      </x:c>
      <x:c r="I266" s="90" t="str">
        <x:f>'全銘柄'!AU351</x:f>
        <x:v>repeated_negative_operating_cf</x:v>
      </x:c>
      <x:c r="J266" s="90" t="str">
        <x:f>'全銘柄'!AH351</x:f>
        <x:v>S100XUF0</x:v>
      </x:c>
    </x:row>
    <x:row r="267">
      <x:c r="A267" s="90" t="n">
        <x:f>'全銘柄'!A172</x:f>
        <x:v>171</x:v>
      </x:c>
      <x:c r="B267" s="90" t="str">
        <x:f>'全銘柄'!B172</x:f>
        <x:v>4482</x:v>
      </x:c>
      <x:c r="C267" s="90" t="str">
        <x:f>'全銘柄'!D172</x:f>
        <x:v>WILLs Inc.</x:v>
      </x:c>
      <x:c r="D267" s="90" t="str">
        <x:f>'全銘柄'!F172</x:f>
        <x:v>Information &amp; Communication</x:v>
      </x:c>
      <x:c r="E267" s="91" t="n">
        <x:f>'全銘柄'!R172</x:f>
        <x:v>0.21519841779331472</x:v>
      </x:c>
      <x:c r="F267" s="97" t="n">
        <x:f>'全銘柄'!K172</x:f>
        <x:v>6051.801</x:v>
      </x:c>
      <x:c r="G267" s="97" t="n">
        <x:f>'全銘柄'!Q172</x:f>
        <x:v>1302.338</x:v>
      </x:c>
      <x:c r="H267" s="90" t="b">
        <x:f>'全銘柄'!AT172</x:f>
        <x:v>0</x:v>
      </x:c>
      <x:c r="I267" s="90" t="str">
        <x:f>'全銘柄'!AU172</x:f>
        <x:v>low_liquidity</x:v>
      </x:c>
      <x:c r="J267" s="90" t="str">
        <x:f>'全銘柄'!AH172</x:f>
        <x:v>S100XUGF</x:v>
      </x:c>
    </x:row>
    <x:row r="268">
      <x:c r="A268" s="90" t="n">
        <x:f>'全銘柄'!A216</x:f>
        <x:v>215</x:v>
      </x:c>
      <x:c r="B268" s="90" t="str">
        <x:f>'全銘柄'!B216</x:f>
        <x:v>4365</x:v>
      </x:c>
      <x:c r="C268" s="90" t="str">
        <x:f>'全銘柄'!D216</x:f>
        <x:v>MATSUMOTO YUSHI-SEIYAKU CO.,LTD.</x:v>
      </x:c>
      <x:c r="D268" s="90" t="str">
        <x:f>'全銘柄'!F216</x:f>
        <x:v>Chemicals</x:v>
      </x:c>
      <x:c r="E268" s="91" t="n">
        <x:f>'全銘柄'!R216</x:f>
        <x:v>0.21518165588555796</x:v>
      </x:c>
      <x:c r="F268" s="97" t="n">
        <x:f>'全銘柄'!K216</x:f>
        <x:v>43131</x:v>
      </x:c>
      <x:c r="G268" s="97" t="n">
        <x:f>'全銘柄'!Q216</x:f>
        <x:v>9281</x:v>
      </x:c>
      <x:c r="H268" s="90" t="b">
        <x:f>'全銘柄'!AT216</x:f>
        <x:v>0</x:v>
      </x:c>
      <x:c r="I268" s="90" t="str">
        <x:f>'全銘柄'!AU216</x:f>
        <x:v>low_liquidity</x:v>
      </x:c>
      <x:c r="J268" s="90" t="str">
        <x:f>'全銘柄'!AH216</x:f>
        <x:v>S100W2AK</x:v>
      </x:c>
    </x:row>
    <x:row r="269">
      <x:c r="A269" s="90" t="n">
        <x:f>'全銘柄'!A236</x:f>
        <x:v>235</x:v>
      </x:c>
      <x:c r="B269" s="90" t="str">
        <x:f>'全銘柄'!B236</x:f>
        <x:v>6525</x:v>
      </x:c>
      <x:c r="C269" s="90" t="str">
        <x:f>'全銘柄'!D236</x:f>
        <x:v>KOKUSAI ELECTRIC CORPORATION</x:v>
      </x:c>
      <x:c r="D269" s="90" t="str">
        <x:f>'全銘柄'!F236</x:f>
        <x:v>Electric Appliances</x:v>
      </x:c>
      <x:c r="E269" s="91" t="n">
        <x:f>'全銘柄'!R236</x:f>
        <x:v>0.21478824607735222</x:v>
      </x:c>
      <x:c r="F269" s="97" t="n">
        <x:f>'全銘柄'!K236</x:f>
        <x:v>238933</x:v>
      </x:c>
      <x:c r="G269" s="97" t="n">
        <x:f>'全銘柄'!Q236</x:f>
        <x:v>51320</x:v>
      </x:c>
      <x:c r="H269" s="90" t="b">
        <x:f>'全銘柄'!AT236</x:f>
        <x:v>0</x:v>
      </x:c>
      <x:c r="I269" s="90" t="str">
        <x:f>'全銘柄'!AU236</x:f>
        <x:v>missing_financial_data</x:v>
      </x:c>
      <x:c r="J269" s="90" t="str">
        <x:f>'全銘柄'!AH236</x:f>
        <x:v>S100W60T</x:v>
      </x:c>
    </x:row>
    <x:row r="270">
      <x:c r="A270" s="90" t="n">
        <x:f>'全銘柄'!A424</x:f>
        <x:v>423</x:v>
      </x:c>
      <x:c r="B270" s="90" t="str">
        <x:f>'全銘柄'!B424</x:f>
        <x:v>6539</x:v>
      </x:c>
      <x:c r="C270" s="90" t="str">
        <x:f>'全銘柄'!D424</x:f>
        <x:v>MATCHING SERVICE JAPAN CO.,LTD.</x:v>
      </x:c>
      <x:c r="D270" s="90" t="str">
        <x:f>'全銘柄'!F424</x:f>
        <x:v>Services</x:v>
      </x:c>
      <x:c r="E270" s="91" t="n">
        <x:f>'全銘柄'!R424</x:f>
        <x:v>0.2147327298912552</x:v>
      </x:c>
      <x:c r="F270" s="97" t="n">
        <x:f>'全銘柄'!K424</x:f>
        <x:v>7474.012</x:v>
      </x:c>
      <x:c r="G270" s="97" t="n">
        <x:f>'全銘柄'!Q424</x:f>
        <x:v>1604.915</x:v>
      </x:c>
      <x:c r="H270" s="90" t="b">
        <x:f>'全銘柄'!AT424</x:f>
        <x:v>1</x:v>
      </x:c>
      <x:c r="I270" s="90" t="n">
        <x:f>'全銘柄'!AU424</x:f>
        <x:v>0</x:v>
      </x:c>
      <x:c r="J270" s="90" t="str">
        <x:f>'全銘柄'!AH424</x:f>
        <x:v>S100W3KW</x:v>
      </x:c>
    </x:row>
    <x:row r="271">
      <x:c r="A271" s="90" t="n">
        <x:f>'全銘柄'!A407</x:f>
        <x:v>406</x:v>
      </x:c>
      <x:c r="B271" s="90" t="str">
        <x:f>'全銘柄'!B407</x:f>
        <x:v>6040</x:v>
      </x:c>
      <x:c r="C271" s="90" t="str">
        <x:f>'全銘柄'!D407</x:f>
        <x:v>Nippon Ski Resort Development Co.,Ltd.</x:v>
      </x:c>
      <x:c r="D271" s="90" t="str">
        <x:f>'全銘柄'!F407</x:f>
        <x:v>Services</x:v>
      </x:c>
      <x:c r="E271" s="91" t="n">
        <x:f>'全銘柄'!R407</x:f>
        <x:v>0.2146947069266597</x:v>
      </x:c>
      <x:c r="F271" s="97" t="n">
        <x:f>'全銘柄'!K407</x:f>
        <x:v>10461.767</x:v>
      </x:c>
      <x:c r="G271" s="97" t="n">
        <x:f>'全銘柄'!Q407</x:f>
        <x:v>2246.086</x:v>
      </x:c>
      <x:c r="H271" s="90" t="b">
        <x:f>'全銘柄'!AT407</x:f>
        <x:v>1</x:v>
      </x:c>
      <x:c r="I271" s="90" t="n">
        <x:f>'全銘柄'!AU407</x:f>
        <x:v>0</x:v>
      </x:c>
      <x:c r="J271" s="90" t="str">
        <x:f>'全銘柄'!AH407</x:f>
        <x:v>S100WWGS</x:v>
      </x:c>
    </x:row>
    <x:row r="272">
      <x:c r="A272" s="90" t="n">
        <x:f>'全銘柄'!A970</x:f>
        <x:v>969</x:v>
      </x:c>
      <x:c r="B272" s="90" t="str">
        <x:f>'全銘柄'!B970</x:f>
        <x:v>1717</x:v>
      </x:c>
      <x:c r="C272" s="90" t="str">
        <x:f>'全銘柄'!D970</x:f>
        <x:v>Meiho Facility Works Ltd.</x:v>
      </x:c>
      <x:c r="D272" s="90" t="str">
        <x:f>'全銘柄'!F970</x:f>
        <x:v>Services</x:v>
      </x:c>
      <x:c r="E272" s="91" t="n">
        <x:f>'全銘柄'!R970</x:f>
        <x:v>0.2145750467958508</x:v>
      </x:c>
      <x:c r="F272" s="97" t="n">
        <x:f>'全銘柄'!K970</x:f>
        <x:v>5716.853</x:v>
      </x:c>
      <x:c r="G272" s="97" t="n">
        <x:f>'全銘柄'!Q970</x:f>
        <x:v>1226.694</x:v>
      </x:c>
      <x:c r="H272" s="90" t="b">
        <x:f>'全銘柄'!AT970</x:f>
        <x:v>1</x:v>
      </x:c>
      <x:c r="I272" s="90" t="n">
        <x:f>'全銘柄'!AU970</x:f>
        <x:v>0</x:v>
      </x:c>
      <x:c r="J272" s="90" t="str">
        <x:f>'全銘柄'!AH970</x:f>
        <x:v>S100W2HC</x:v>
      </x:c>
    </x:row>
    <x:row r="273">
      <x:c r="A273" s="90" t="n">
        <x:f>'全銘柄'!A617</x:f>
        <x:v>616</x:v>
      </x:c>
      <x:c r="B273" s="90" t="str">
        <x:f>'全銘柄'!B617</x:f>
        <x:v>6088</x:v>
      </x:c>
      <x:c r="C273" s="90" t="str">
        <x:f>'全銘柄'!D617</x:f>
        <x:v>SIGMAXYZ Holdings Inc.</x:v>
      </x:c>
      <x:c r="D273" s="90" t="str">
        <x:f>'全銘柄'!F617</x:f>
        <x:v>Services</x:v>
      </x:c>
      <x:c r="E273" s="91" t="n">
        <x:f>'全銘柄'!R617</x:f>
        <x:v>0.21445979799639378</x:v>
      </x:c>
      <x:c r="F273" s="97" t="n">
        <x:f>'全銘柄'!K617</x:f>
        <x:v>26293.59</x:v>
      </x:c>
      <x:c r="G273" s="97" t="n">
        <x:f>'全銘柄'!Q617</x:f>
        <x:v>5638.918</x:v>
      </x:c>
      <x:c r="H273" s="90" t="b">
        <x:f>'全銘柄'!AT617</x:f>
        <x:v>1</x:v>
      </x:c>
      <x:c r="I273" s="90" t="n">
        <x:f>'全銘柄'!AU617</x:f>
        <x:v>0</x:v>
      </x:c>
      <x:c r="J273" s="90" t="str">
        <x:f>'全銘柄'!AH617</x:f>
        <x:v>S100W25S</x:v>
      </x:c>
    </x:row>
    <x:row r="274">
      <x:c r="A274" s="90" t="n">
        <x:f>'全銘柄'!A241</x:f>
        <x:v>240</x:v>
      </x:c>
      <x:c r="B274" s="90" t="str">
        <x:f>'全銘柄'!B241</x:f>
        <x:v>5869</x:v>
      </x:c>
      <x:c r="C274" s="90" t="str">
        <x:f>'全銘柄'!D241</x:f>
        <x:v>WASEDA GAKUSHUKENKYUKAI CO.,LTD.</x:v>
      </x:c>
      <x:c r="D274" s="90" t="str">
        <x:f>'全銘柄'!F241</x:f>
        <x:v>Services</x:v>
      </x:c>
      <x:c r="E274" s="91" t="n">
        <x:f>'全銘柄'!R241</x:f>
        <x:v>0.2136734263904609</x:v>
      </x:c>
      <x:c r="F274" s="97" t="n">
        <x:f>'全銘柄'!K241</x:f>
        <x:v>6986.676</x:v>
      </x:c>
      <x:c r="G274" s="97" t="n">
        <x:f>'全銘柄'!Q241</x:f>
        <x:v>1492.867</x:v>
      </x:c>
      <x:c r="H274" s="90" t="b">
        <x:f>'全銘柄'!AT241</x:f>
        <x:v>1</x:v>
      </x:c>
      <x:c r="I274" s="90" t="n">
        <x:f>'全銘柄'!AU241</x:f>
        <x:v>0</x:v>
      </x:c>
      <x:c r="J274" s="90" t="str">
        <x:f>'全銘柄'!AH241</x:f>
        <x:v>S100W3RQ</x:v>
      </x:c>
    </x:row>
    <x:row r="275">
      <x:c r="A275" s="90" t="n">
        <x:f>'全銘柄'!A34</x:f>
        <x:v>33</x:v>
      </x:c>
      <x:c r="B275" s="90" t="str">
        <x:f>'全銘柄'!B34</x:f>
        <x:v>7378</x:v>
      </x:c>
      <x:c r="C275" s="90" t="str">
        <x:f>'全銘柄'!D34</x:f>
        <x:v>ASIRO Inc.</x:v>
      </x:c>
      <x:c r="D275" s="90" t="str">
        <x:f>'全銘柄'!F34</x:f>
        <x:v>Services</x:v>
      </x:c>
      <x:c r="E275" s="91" t="n">
        <x:f>'全銘柄'!R34</x:f>
        <x:v>0.21352428429868636</x:v>
      </x:c>
      <x:c r="F275" s="97" t="n">
        <x:f>'全銘柄'!K34</x:f>
        <x:v>6647.361</x:v>
      </x:c>
      <x:c r="G275" s="97" t="n">
        <x:f>'全銘柄'!Q34</x:f>
        <x:v>1419.373</x:v>
      </x:c>
      <x:c r="H275" s="90" t="b">
        <x:f>'全銘柄'!AT34</x:f>
        <x:v>0</x:v>
      </x:c>
      <x:c r="I275" s="90" t="str">
        <x:f>'全銘柄'!AU34</x:f>
        <x:v>missing_financial_data</x:v>
      </x:c>
      <x:c r="J275" s="90" t="str">
        <x:f>'全銘柄'!AH34</x:f>
        <x:v>S100XHO2</x:v>
      </x:c>
    </x:row>
    <x:row r="276">
      <x:c r="A276" s="90" t="n">
        <x:f>'全銘柄'!A120</x:f>
        <x:v>119</x:v>
      </x:c>
      <x:c r="B276" s="90" t="str">
        <x:f>'全銘柄'!B120</x:f>
        <x:v>9023</x:v>
      </x:c>
      <x:c r="C276" s="90" t="str">
        <x:f>'全銘柄'!D120</x:f>
        <x:v>Tokyo Metro Co.,Ltd.</x:v>
      </x:c>
      <x:c r="D276" s="90" t="str">
        <x:f>'全銘柄'!F120</x:f>
        <x:v>Land Transportation</x:v>
      </x:c>
      <x:c r="E276" s="91" t="n">
        <x:f>'全銘柄'!R120</x:f>
        <x:v>0.21318091763275074</x:v>
      </x:c>
      <x:c r="F276" s="97" t="n">
        <x:f>'全銘柄'!K120</x:f>
        <x:v>407832</x:v>
      </x:c>
      <x:c r="G276" s="97" t="n">
        <x:f>'全銘柄'!Q120</x:f>
        <x:v>86942</x:v>
      </x:c>
      <x:c r="H276" s="90" t="b">
        <x:f>'全銘柄'!AT120</x:f>
        <x:v>0</x:v>
      </x:c>
      <x:c r="I276" s="90" t="str">
        <x:f>'全銘柄'!AU120</x:f>
        <x:v>other_data_quality_issue</x:v>
      </x:c>
      <x:c r="J276" s="90" t="str">
        <x:f>'全銘柄'!AH120</x:f>
        <x:v>S100W3LV</x:v>
      </x:c>
    </x:row>
    <x:row r="277">
      <x:c r="A277" s="90" t="n">
        <x:f>'全銘柄'!A1388</x:f>
        <x:v>1387</x:v>
      </x:c>
      <x:c r="B277" s="90" t="str">
        <x:f>'全銘柄'!B1388</x:f>
        <x:v>6031</x:v>
      </x:c>
      <x:c r="C277" s="90" t="str">
        <x:f>'全銘柄'!D1388</x:f>
        <x:v>ZETA INC.</x:v>
      </x:c>
      <x:c r="D277" s="90" t="str">
        <x:f>'全銘柄'!F1388</x:f>
        <x:v>Services</x:v>
      </x:c>
      <x:c r="E277" s="91" t="n">
        <x:f>'全銘柄'!R1388</x:f>
        <x:v>0.2131465229685933</x:v>
      </x:c>
      <x:c r="F277" s="97" t="n">
        <x:f>'全銘柄'!K1388</x:f>
        <x:v>1858.712</x:v>
      </x:c>
      <x:c r="G277" s="97" t="n">
        <x:f>'全銘柄'!Q1388</x:f>
        <x:v>396.178</x:v>
      </x:c>
      <x:c r="H277" s="90" t="b">
        <x:f>'全銘柄'!AT1388</x:f>
        <x:v>1</x:v>
      </x:c>
      <x:c r="I277" s="90" t="n">
        <x:f>'全銘柄'!AU1388</x:f>
        <x:v>0</x:v>
      </x:c>
      <x:c r="J277" s="90" t="str">
        <x:f>'全銘柄'!AH1388</x:f>
        <x:v>S100XVUK</x:v>
      </x:c>
    </x:row>
    <x:row r="278">
      <x:c r="A278" s="90" t="n">
        <x:f>'全銘柄'!A840</x:f>
        <x:v>839</x:v>
      </x:c>
      <x:c r="B278" s="90" t="str">
        <x:f>'全銘柄'!B840</x:f>
        <x:v>7711</x:v>
      </x:c>
      <x:c r="C278" s="90" t="str">
        <x:f>'全銘柄'!D840</x:f>
        <x:v>SUKEGAWA ELECTRIC CO.,LTD.</x:v>
      </x:c>
      <x:c r="D278" s="90" t="str">
        <x:f>'全銘柄'!F840</x:f>
        <x:v>Precision Instruments</x:v>
      </x:c>
      <x:c r="E278" s="91" t="n">
        <x:f>'全銘柄'!R840</x:f>
        <x:v>0.21307968224178397</x:v>
      </x:c>
      <x:c r="F278" s="97" t="n">
        <x:f>'全銘柄'!K840</x:f>
        <x:v>5467.931</x:v>
      </x:c>
      <x:c r="G278" s="97" t="n">
        <x:f>'全銘柄'!Q840</x:f>
        <x:v>1165.105</x:v>
      </x:c>
      <x:c r="H278" s="90" t="b">
        <x:f>'全銘柄'!AT840</x:f>
        <x:v>1</x:v>
      </x:c>
      <x:c r="I278" s="90" t="n">
        <x:f>'全銘柄'!AU840</x:f>
        <x:v>0</x:v>
      </x:c>
      <x:c r="J278" s="90" t="str">
        <x:f>'全銘柄'!AH840</x:f>
        <x:v>S100XAGE</x:v>
      </x:c>
    </x:row>
    <x:row r="279">
      <x:c r="A279" s="90" t="n">
        <x:f>'全銘柄'!A735</x:f>
        <x:v>734</x:v>
      </x:c>
      <x:c r="B279" s="90" t="str">
        <x:f>'全銘柄'!B735</x:f>
        <x:v>6627</x:v>
      </x:c>
      <x:c r="C279" s="90" t="str">
        <x:f>'全銘柄'!D735</x:f>
        <x:v>Tera Probe,Inc.</x:v>
      </x:c>
      <x:c r="D279" s="90" t="str">
        <x:f>'全銘柄'!F735</x:f>
        <x:v>Electric Appliances</x:v>
      </x:c>
      <x:c r="E279" s="91" t="n">
        <x:f>'全銘柄'!R735</x:f>
        <x:v>0.21304719626102184</x:v>
      </x:c>
      <x:c r="F279" s="97" t="n">
        <x:f>'全銘柄'!K735</x:f>
        <x:v>41746.379</x:v>
      </x:c>
      <x:c r="G279" s="97" t="n">
        <x:f>'全銘柄'!Q735</x:f>
        <x:v>8893.949</x:v>
      </x:c>
      <x:c r="H279" s="90" t="b">
        <x:f>'全銘柄'!AT735</x:f>
        <x:v>1</x:v>
      </x:c>
      <x:c r="I279" s="90" t="n">
        <x:f>'全銘柄'!AU735</x:f>
        <x:v>0</x:v>
      </x:c>
      <x:c r="J279" s="90" t="str">
        <x:f>'全銘柄'!AH735</x:f>
        <x:v>S100XTOJ</x:v>
      </x:c>
    </x:row>
    <x:row r="280">
      <x:c r="A280" s="90" t="n">
        <x:f>'全銘柄'!A1355</x:f>
        <x:v>1354</x:v>
      </x:c>
      <x:c r="B280" s="90" t="str">
        <x:f>'全銘柄'!B1355</x:f>
        <x:v>8876</x:v>
      </x:c>
      <x:c r="C280" s="90" t="str">
        <x:f>'全銘柄'!D1355</x:f>
        <x:v>Relo Group,Inc.</x:v>
      </x:c>
      <x:c r="D280" s="90" t="str">
        <x:f>'全銘柄'!F1355</x:f>
        <x:v>Services</x:v>
      </x:c>
      <x:c r="E280" s="91" t="n">
        <x:f>'全銘柄'!R1355</x:f>
        <x:v>0.21298317798863606</x:v>
      </x:c>
      <x:c r="F280" s="97" t="n">
        <x:f>'全銘柄'!K1355</x:f>
        <x:v>142908</x:v>
      </x:c>
      <x:c r="G280" s="97" t="n">
        <x:f>'全銘柄'!Q1355</x:f>
        <x:v>30437</x:v>
      </x:c>
      <x:c r="H280" s="90" t="b">
        <x:f>'全銘柄'!AT1355</x:f>
        <x:v>0</x:v>
      </x:c>
      <x:c r="I280" s="90" t="str">
        <x:f>'全銘柄'!AU1355</x:f>
        <x:v>missing_financial_data;extreme_profitability_outlier</x:v>
      </x:c>
      <x:c r="J280" s="90" t="str">
        <x:f>'全銘柄'!AH1355</x:f>
        <x:v>S100W51Z</x:v>
      </x:c>
    </x:row>
    <x:row r="281">
      <x:c r="A281" s="90" t="n">
        <x:f>'全銘柄'!A765</x:f>
        <x:v>764</x:v>
      </x:c>
      <x:c r="B281" s="90" t="str">
        <x:f>'全銘柄'!B765</x:f>
        <x:v>4722</x:v>
      </x:c>
      <x:c r="C281" s="90" t="str">
        <x:f>'全銘柄'!D765</x:f>
        <x:v>Future Corporation</x:v>
      </x:c>
      <x:c r="D281" s="90" t="str">
        <x:f>'全銘柄'!F765</x:f>
        <x:v>Information &amp; Communication</x:v>
      </x:c>
      <x:c r="E281" s="91" t="n">
        <x:f>'全銘柄'!R765</x:f>
        <x:v>0.2128617109470609</x:v>
      </x:c>
      <x:c r="F281" s="97" t="n">
        <x:f>'全銘柄'!K765</x:f>
        <x:v>75993</x:v>
      </x:c>
      <x:c r="G281" s="97" t="n">
        <x:f>'全銘柄'!Q765</x:f>
        <x:v>16176</x:v>
      </x:c>
      <x:c r="H281" s="90" t="b">
        <x:f>'全銘柄'!AT765</x:f>
        <x:v>1</x:v>
      </x:c>
      <x:c r="I281" s="90" t="n">
        <x:f>'全銘柄'!AU765</x:f>
        <x:v>0</x:v>
      </x:c>
      <x:c r="J281" s="90" t="str">
        <x:f>'全銘柄'!AH765</x:f>
        <x:v>S100XTFP</x:v>
      </x:c>
    </x:row>
    <x:row r="282">
      <x:c r="A282" s="90" t="n">
        <x:f>'全銘柄'!A1325</x:f>
        <x:v>1324</x:v>
      </x:c>
      <x:c r="B282" s="90" t="str">
        <x:f>'全銘柄'!B1325</x:f>
        <x:v>7725</x:v>
      </x:c>
      <x:c r="C282" s="90" t="str">
        <x:f>'全銘柄'!D1325</x:f>
        <x:v>INTER ACTION Corporation</x:v>
      </x:c>
      <x:c r="D282" s="90" t="str">
        <x:f>'全銘柄'!F1325</x:f>
        <x:v>Precision Instruments</x:v>
      </x:c>
      <x:c r="E282" s="91" t="n">
        <x:f>'全銘柄'!R1325</x:f>
        <x:v>0.21275772266384912</x:v>
      </x:c>
      <x:c r="F282" s="97" t="n">
        <x:f>'全銘柄'!K1325</x:f>
        <x:v>6668.651</x:v>
      </x:c>
      <x:c r="G282" s="97" t="n">
        <x:f>'全銘柄'!Q1325</x:f>
        <x:v>1418.807</x:v>
      </x:c>
      <x:c r="H282" s="90" t="b">
        <x:f>'全銘柄'!AT1325</x:f>
        <x:v>1</x:v>
      </x:c>
      <x:c r="I282" s="90" t="n">
        <x:f>'全銘柄'!AU1325</x:f>
        <x:v>0</x:v>
      </x:c>
      <x:c r="J282" s="90" t="str">
        <x:f>'全銘柄'!AH1325</x:f>
        <x:v>S100WL5W</x:v>
      </x:c>
    </x:row>
    <x:row r="283">
      <x:c r="A283" s="90" t="n">
        <x:f>'全銘柄'!A389</x:f>
        <x:v>388</x:v>
      </x:c>
      <x:c r="B283" s="90" t="str">
        <x:f>'全銘柄'!B389</x:f>
        <x:v>6430</x:v>
      </x:c>
      <x:c r="C283" s="90" t="str">
        <x:f>'全銘柄'!D389</x:f>
        <x:v>DAIKOKU DENKI CO.,LTD.</x:v>
      </x:c>
      <x:c r="D283" s="90" t="str">
        <x:f>'全銘柄'!F389</x:f>
        <x:v>Machinery</x:v>
      </x:c>
      <x:c r="E283" s="91" t="n">
        <x:f>'全銘柄'!R389</x:f>
        <x:v>0.212700565751081</x:v>
      </x:c>
      <x:c r="F283" s="97" t="n">
        <x:f>'全銘柄'!K389</x:f>
        <x:v>57415.71</x:v>
      </x:c>
      <x:c r="G283" s="97" t="n">
        <x:f>'全銘柄'!Q389</x:f>
        <x:v>12212.354</x:v>
      </x:c>
      <x:c r="H283" s="90" t="b">
        <x:f>'全銘柄'!AT389</x:f>
        <x:v>1</x:v>
      </x:c>
      <x:c r="I283" s="90" t="n">
        <x:f>'全銘柄'!AU389</x:f>
        <x:v>0</x:v>
      </x:c>
      <x:c r="J283" s="90" t="str">
        <x:f>'全銘柄'!AH389</x:f>
        <x:v>S100W7Y5</x:v>
      </x:c>
    </x:row>
    <x:row r="284">
      <x:c r="A284" s="90" t="n">
        <x:f>'全銘柄'!A822</x:f>
        <x:v>821</x:v>
      </x:c>
      <x:c r="B284" s="90" t="str">
        <x:f>'全銘柄'!B822</x:f>
        <x:v>6055</x:v>
      </x:c>
      <x:c r="C284" s="90" t="str">
        <x:f>'全銘柄'!D822</x:f>
        <x:v>JAPAN MATERIAL Co.,Ltd.</x:v>
      </x:c>
      <x:c r="D284" s="90" t="str">
        <x:f>'全銘柄'!F822</x:f>
        <x:v>Services</x:v>
      </x:c>
      <x:c r="E284" s="91" t="n">
        <x:f>'全銘柄'!R822</x:f>
        <x:v>0.21238467671513725</x:v>
      </x:c>
      <x:c r="F284" s="97" t="n">
        <x:f>'全銘柄'!K822</x:f>
        <x:v>52678</x:v>
      </x:c>
      <x:c r="G284" s="97" t="n">
        <x:f>'全銘柄'!Q822</x:f>
        <x:v>11188</x:v>
      </x:c>
      <x:c r="H284" s="90" t="b">
        <x:f>'全銘柄'!AT822</x:f>
        <x:v>1</x:v>
      </x:c>
      <x:c r="I284" s="90" t="n">
        <x:f>'全銘柄'!AU822</x:f>
        <x:v>0</x:v>
      </x:c>
      <x:c r="J284" s="90" t="str">
        <x:f>'全銘柄'!AH822</x:f>
        <x:v>S100W2YW</x:v>
      </x:c>
    </x:row>
    <x:row r="285">
      <x:c r="A285" s="90" t="n">
        <x:f>'全銘柄'!A522</x:f>
        <x:v>521</x:v>
      </x:c>
      <x:c r="B285" s="90" t="str">
        <x:f>'全銘柄'!B522</x:f>
        <x:v>1723</x:v>
      </x:c>
      <x:c r="C285" s="90" t="str">
        <x:f>'全銘柄'!D522</x:f>
        <x:v>NIHON DENGI CO.,LTD.</x:v>
      </x:c>
      <x:c r="D285" s="90" t="str">
        <x:f>'全銘柄'!F522</x:f>
        <x:v>Construction</x:v>
      </x:c>
      <x:c r="E285" s="91" t="n">
        <x:f>'全銘柄'!R522</x:f>
        <x:v>0.21179257332621165</x:v>
      </x:c>
      <x:c r="F285" s="97" t="n">
        <x:f>'全銘柄'!K522</x:f>
        <x:v>43061</x:v>
      </x:c>
      <x:c r="G285" s="97" t="n">
        <x:f>'全銘柄'!Q522</x:f>
        <x:v>9120</x:v>
      </x:c>
      <x:c r="H285" s="90" t="b">
        <x:f>'全銘柄'!AT522</x:f>
        <x:v>1</x:v>
      </x:c>
      <x:c r="I285" s="90" t="n">
        <x:f>'全銘柄'!AU522</x:f>
        <x:v>0</x:v>
      </x:c>
      <x:c r="J285" s="90" t="str">
        <x:f>'全銘柄'!AH522</x:f>
        <x:v>S100W2JG</x:v>
      </x:c>
    </x:row>
    <x:row r="286">
      <x:c r="A286" s="90" t="n">
        <x:f>'全銘柄'!A651</x:f>
        <x:v>650</x:v>
      </x:c>
      <x:c r="B286" s="90" t="str">
        <x:f>'全銘柄'!B651</x:f>
        <x:v>2301</x:v>
      </x:c>
      <x:c r="C286" s="90" t="str">
        <x:f>'全銘柄'!D651</x:f>
        <x:v>GAKUJO CO.,Ltd.</x:v>
      </x:c>
      <x:c r="D286" s="90" t="str">
        <x:f>'全銘柄'!F651</x:f>
        <x:v>Services</x:v>
      </x:c>
      <x:c r="E286" s="91" t="n">
        <x:f>'全銘柄'!R651</x:f>
        <x:v>0.2117182617177308</x:v>
      </x:c>
      <x:c r="F286" s="97" t="n">
        <x:f>'全銘柄'!K651</x:f>
        <x:v>11019.177</x:v>
      </x:c>
      <x:c r="G286" s="97" t="n">
        <x:f>'全銘柄'!Q651</x:f>
        <x:v>2332.961</x:v>
      </x:c>
      <x:c r="H286" s="90" t="b">
        <x:f>'全銘柄'!AT651</x:f>
        <x:v>1</x:v>
      </x:c>
      <x:c r="I286" s="90" t="n">
        <x:f>'全銘柄'!AU651</x:f>
        <x:v>0</x:v>
      </x:c>
      <x:c r="J286" s="90" t="str">
        <x:f>'全銘柄'!AH651</x:f>
        <x:v>S100XGG2</x:v>
      </x:c>
    </x:row>
    <x:row r="287">
      <x:c r="A287" s="90" t="n">
        <x:f>'全銘柄'!A275</x:f>
        <x:v>274</x:v>
      </x:c>
      <x:c r="B287" s="90" t="str">
        <x:f>'全銘柄'!B275</x:f>
        <x:v>7447</x:v>
      </x:c>
      <x:c r="C287" s="90" t="str">
        <x:f>'全銘柄'!D275</x:f>
        <x:v>NAGAILEBEN Co.,Ltd.</x:v>
      </x:c>
      <x:c r="D287" s="90" t="str">
        <x:f>'全銘柄'!F275</x:f>
        <x:v>Wholesale Trade</x:v>
      </x:c>
      <x:c r="E287" s="91" t="n">
        <x:f>'全銘柄'!R275</x:f>
        <x:v>0.21099111991058794</x:v>
      </x:c>
      <x:c r="F287" s="97" t="n">
        <x:f>'全銘柄'!K275</x:f>
        <x:v>16983.838</x:v>
      </x:c>
      <x:c r="G287" s="97" t="n">
        <x:f>'全銘柄'!Q275</x:f>
        <x:v>3583.439</x:v>
      </x:c>
      <x:c r="H287" s="90" t="b">
        <x:f>'全銘柄'!AT275</x:f>
        <x:v>1</x:v>
      </x:c>
      <x:c r="I287" s="90" t="n">
        <x:f>'全銘柄'!AU275</x:f>
        <x:v>0</x:v>
      </x:c>
      <x:c r="J287" s="90" t="str">
        <x:f>'全銘柄'!AH275</x:f>
        <x:v>S100X5AK</x:v>
      </x:c>
    </x:row>
    <x:row r="288">
      <x:c r="A288" s="90" t="n">
        <x:f>'全銘柄'!A1230</x:f>
        <x:v>1229</x:v>
      </x:c>
      <x:c r="B288" s="90" t="str">
        <x:f>'全銘柄'!B1230</x:f>
        <x:v>9436</x:v>
      </x:c>
      <x:c r="C288" s="90" t="str">
        <x:f>'全銘柄'!D1230</x:f>
        <x:v>OKINAWA CELLULAR TELEPHONE COMPANY</x:v>
      </x:c>
      <x:c r="D288" s="90" t="str">
        <x:f>'全銘柄'!F1230</x:f>
        <x:v>Information &amp; Communication</x:v>
      </x:c>
      <x:c r="E288" s="91" t="n">
        <x:f>'全銘柄'!R1230</x:f>
        <x:v>0.2106530350831416</x:v>
      </x:c>
      <x:c r="F288" s="97" t="n">
        <x:f>'全銘柄'!K1230</x:f>
        <x:v>84314</x:v>
      </x:c>
      <x:c r="G288" s="97" t="n">
        <x:f>'全銘柄'!Q1230</x:f>
        <x:v>17761</x:v>
      </x:c>
      <x:c r="H288" s="90" t="b">
        <x:f>'全銘柄'!AT1230</x:f>
        <x:v>0</x:v>
      </x:c>
      <x:c r="I288" s="90" t="str">
        <x:f>'全銘柄'!AU1230</x:f>
        <x:v>missing_financial_data</x:v>
      </x:c>
      <x:c r="J288" s="90" t="str">
        <x:f>'全銘柄'!AH1230</x:f>
        <x:v>S100VWV1</x:v>
      </x:c>
    </x:row>
    <x:row r="289">
      <x:c r="A289" s="90" t="n">
        <x:f>'全銘柄'!A219</x:f>
        <x:v>218</x:v>
      </x:c>
      <x:c r="B289" s="90" t="str">
        <x:f>'全銘柄'!B219</x:f>
        <x:v>6226</x:v>
      </x:c>
      <x:c r="C289" s="90" t="str">
        <x:f>'全銘柄'!D219</x:f>
        <x:v>Moriya Transportation Engineering and Manufacturing Co.,Ltd.</x:v>
      </x:c>
      <x:c r="D289" s="90" t="str">
        <x:f>'全銘柄'!F219</x:f>
        <x:v>Machinery</x:v>
      </x:c>
      <x:c r="E289" s="91" t="n">
        <x:f>'全銘柄'!R219</x:f>
        <x:v>0.21059170639522154</x:v>
      </x:c>
      <x:c r="F289" s="97" t="n">
        <x:f>'全銘柄'!K219</x:f>
        <x:v>19435.433</x:v>
      </x:c>
      <x:c r="G289" s="97" t="n">
        <x:f>'全銘柄'!Q219</x:f>
        <x:v>4092.941</x:v>
      </x:c>
      <x:c r="H289" s="90" t="b">
        <x:f>'全銘柄'!AT219</x:f>
        <x:v>1</x:v>
      </x:c>
      <x:c r="I289" s="90" t="n">
        <x:f>'全銘柄'!AU219</x:f>
        <x:v>0</x:v>
      </x:c>
      <x:c r="J289" s="90" t="str">
        <x:f>'全銘柄'!AH219</x:f>
        <x:v>S100W7EA</x:v>
      </x:c>
    </x:row>
    <x:row r="290">
      <x:c r="A290" s="90" t="n">
        <x:f>'全銘柄'!A266</x:f>
        <x:v>265</x:v>
      </x:c>
      <x:c r="B290" s="90" t="str">
        <x:f>'全銘柄'!B266</x:f>
        <x:v>4251</x:v>
      </x:c>
      <x:c r="C290" s="90" t="str">
        <x:f>'全銘柄'!D266</x:f>
        <x:v>KEIWA Incorporated</x:v>
      </x:c>
      <x:c r="D290" s="90" t="str">
        <x:f>'全銘柄'!F266</x:f>
        <x:v>Chemicals</x:v>
      </x:c>
      <x:c r="E290" s="91" t="n">
        <x:f>'全銘柄'!R266</x:f>
        <x:v>0.20937820310086416</x:v>
      </x:c>
      <x:c r="F290" s="97" t="n">
        <x:f>'全銘柄'!K266</x:f>
        <x:v>20473.325</x:v>
      </x:c>
      <x:c r="G290" s="97" t="n">
        <x:f>'全銘柄'!Q266</x:f>
        <x:v>4286.668</x:v>
      </x:c>
      <x:c r="H290" s="90" t="b">
        <x:f>'全銘柄'!AT266</x:f>
        <x:v>1</x:v>
      </x:c>
      <x:c r="I290" s="90" t="n">
        <x:f>'全銘柄'!AU266</x:f>
        <x:v>0</x:v>
      </x:c>
      <x:c r="J290" s="90" t="str">
        <x:f>'全銘柄'!AH266</x:f>
        <x:v>S100XS6Z</x:v>
      </x:c>
    </x:row>
    <x:row r="291">
      <x:c r="A291" s="90" t="n">
        <x:f>'全銘柄'!A873</x:f>
        <x:v>872</x:v>
      </x:c>
      <x:c r="B291" s="90" t="str">
        <x:f>'全銘柄'!B873</x:f>
        <x:v>4704</x:v>
      </x:c>
      <x:c r="C291" s="90" t="str">
        <x:f>'全銘柄'!D873</x:f>
        <x:v>Trend Micro Incorporated</x:v>
      </x:c>
      <x:c r="D291" s="90" t="str">
        <x:f>'全銘柄'!F873</x:f>
        <x:v>Information &amp; Communication</x:v>
      </x:c>
      <x:c r="E291" s="91" t="n">
        <x:f>'全銘柄'!R873</x:f>
        <x:v>0.20934909270102614</x:v>
      </x:c>
      <x:c r="F291" s="97" t="n">
        <x:f>'全銘柄'!K873</x:f>
        <x:v>275984</x:v>
      </x:c>
      <x:c r="G291" s="97" t="n">
        <x:f>'全銘柄'!Q873</x:f>
        <x:v>57777</x:v>
      </x:c>
      <x:c r="H291" s="90" t="b">
        <x:f>'全銘柄'!AT873</x:f>
        <x:v>1</x:v>
      </x:c>
      <x:c r="I291" s="90" t="n">
        <x:f>'全銘柄'!AU873</x:f>
        <x:v>0</x:v>
      </x:c>
      <x:c r="J291" s="90" t="str">
        <x:f>'全銘柄'!AH873</x:f>
        <x:v>S100XUHN</x:v>
      </x:c>
    </x:row>
    <x:row r="292">
      <x:c r="A292" s="90" t="n">
        <x:f>'全銘柄'!A73</x:f>
        <x:v>72</x:v>
      </x:c>
      <x:c r="B292" s="90" t="str">
        <x:f>'全銘柄'!B73</x:f>
        <x:v>9560</x:v>
      </x:c>
      <x:c r="C292" s="90" t="str">
        <x:f>'全銘柄'!D73</x:f>
        <x:v>PROGRIT Inc.</x:v>
      </x:c>
      <x:c r="D292" s="90" t="str">
        <x:f>'全銘柄'!F73</x:f>
        <x:v>Services</x:v>
      </x:c>
      <x:c r="E292" s="91" t="n">
        <x:f>'全銘柄'!R73</x:f>
        <x:v>0.20930249147718474</x:v>
      </x:c>
      <x:c r="F292" s="97" t="n">
        <x:f>'全銘柄'!K73</x:f>
        <x:v>5747.514</x:v>
      </x:c>
      <x:c r="G292" s="97" t="n">
        <x:f>'全銘柄'!Q73</x:f>
        <x:v>1202.969</x:v>
      </x:c>
      <x:c r="H292" s="90" t="b">
        <x:f>'全銘柄'!AT73</x:f>
        <x:v>1</x:v>
      </x:c>
      <x:c r="I292" s="90" t="n">
        <x:f>'全銘柄'!AU73</x:f>
        <x:v>0</x:v>
      </x:c>
      <x:c r="J292" s="90" t="str">
        <x:f>'全銘柄'!AH73</x:f>
        <x:v>S100X76V</x:v>
      </x:c>
    </x:row>
    <x:row r="293">
      <x:c r="A293" s="90" t="n">
        <x:f>'全銘柄'!A386</x:f>
        <x:v>385</x:v>
      </x:c>
      <x:c r="B293" s="90" t="str">
        <x:f>'全銘柄'!B386</x:f>
        <x:v>4483</x:v>
      </x:c>
      <x:c r="C293" s="90" t="str">
        <x:f>'全銘柄'!D386</x:f>
        <x:v>JMDC Inc.</x:v>
      </x:c>
      <x:c r="D293" s="90" t="str">
        <x:f>'全銘柄'!F386</x:f>
        <x:v>Information &amp; Communication</x:v>
      </x:c>
      <x:c r="E293" s="91" t="n">
        <x:f>'全銘柄'!R386</x:f>
        <x:v>0.2089305402425579</x:v>
      </x:c>
      <x:c r="F293" s="97" t="n">
        <x:f>'全銘柄'!K386</x:f>
        <x:v>41722</x:v>
      </x:c>
      <x:c r="G293" s="97" t="n">
        <x:f>'全銘柄'!Q386</x:f>
        <x:v>8717</x:v>
      </x:c>
      <x:c r="H293" s="90" t="b">
        <x:f>'全銘柄'!AT386</x:f>
        <x:v>0</x:v>
      </x:c>
      <x:c r="I293" s="90" t="str">
        <x:f>'全銘柄'!AU386</x:f>
        <x:v>missing_financial_data</x:v>
      </x:c>
      <x:c r="J293" s="90" t="str">
        <x:f>'全銘柄'!AH386</x:f>
        <x:v>S100W76C</x:v>
      </x:c>
    </x:row>
    <x:row r="294">
      <x:c r="A294" s="90" t="n">
        <x:f>'全銘柄'!A40</x:f>
        <x:v>39</x:v>
      </x:c>
      <x:c r="B294" s="90" t="str">
        <x:f>'全銘柄'!B40</x:f>
        <x:v>3923</x:v>
      </x:c>
      <x:c r="C294" s="90" t="str">
        <x:f>'全銘柄'!D40</x:f>
        <x:v>RAKUS Co.,Ltd.</x:v>
      </x:c>
      <x:c r="D294" s="90" t="str">
        <x:f>'全銘柄'!F40</x:f>
        <x:v>Information &amp; Communication</x:v>
      </x:c>
      <x:c r="E294" s="91" t="n">
        <x:f>'全銘柄'!R40</x:f>
        <x:v>0.20840831015867822</x:v>
      </x:c>
      <x:c r="F294" s="97" t="n">
        <x:f>'全銘柄'!K40</x:f>
        <x:v>48904</x:v>
      </x:c>
      <x:c r="G294" s="97" t="n">
        <x:f>'全銘柄'!Q40</x:f>
        <x:v>10192</x:v>
      </x:c>
      <x:c r="H294" s="90" t="b">
        <x:f>'全銘柄'!AT40</x:f>
        <x:v>1</x:v>
      </x:c>
      <x:c r="I294" s="90" t="n">
        <x:f>'全銘柄'!AU40</x:f>
        <x:v>0</x:v>
      </x:c>
      <x:c r="J294" s="90" t="str">
        <x:f>'全銘柄'!AH40</x:f>
        <x:v>S100W0FR</x:v>
      </x:c>
    </x:row>
    <x:row r="295">
      <x:c r="A295" s="90" t="n">
        <x:f>'全銘柄'!A776</x:f>
        <x:v>775</x:v>
      </x:c>
      <x:c r="B295" s="90" t="str">
        <x:f>'全銘柄'!B776</x:f>
        <x:v>2353</x:v>
      </x:c>
      <x:c r="C295" s="90" t="str">
        <x:f>'全銘柄'!D776</x:f>
        <x:v>NIPPON PARKING DEVELOPMENT Co.,Ltd.</x:v>
      </x:c>
      <x:c r="D295" s="90" t="str">
        <x:f>'全銘柄'!F776</x:f>
        <x:v>Real Estate</x:v>
      </x:c>
      <x:c r="E295" s="91" t="n">
        <x:f>'全銘柄'!R776</x:f>
        <x:v>0.20796453533644754</x:v>
      </x:c>
      <x:c r="F295" s="97" t="n">
        <x:f>'全銘柄'!K776</x:f>
        <x:v>36832.381</x:v>
      </x:c>
      <x:c r="G295" s="97" t="n">
        <x:f>'全銘柄'!Q776</x:f>
        <x:v>7659.829</x:v>
      </x:c>
      <x:c r="H295" s="90" t="b">
        <x:f>'全銘柄'!AT776</x:f>
        <x:v>1</x:v>
      </x:c>
      <x:c r="I295" s="90" t="n">
        <x:f>'全銘柄'!AU776</x:f>
        <x:v>0</x:v>
      </x:c>
      <x:c r="J295" s="90" t="str">
        <x:f>'全銘柄'!AH776</x:f>
        <x:v>S100WW40</x:v>
      </x:c>
    </x:row>
    <x:row r="296">
      <x:c r="A296" s="90" t="n">
        <x:f>'全銘柄'!A195</x:f>
        <x:v>194</x:v>
      </x:c>
      <x:c r="B296" s="90" t="str">
        <x:f>'全銘柄'!B195</x:f>
        <x:v>7818</x:v>
      </x:c>
      <x:c r="C296" s="90" t="str">
        <x:f>'全銘柄'!D195</x:f>
        <x:v>TRANSACTION CO.,Ltd.</x:v>
      </x:c>
      <x:c r="D296" s="90" t="str">
        <x:f>'全銘柄'!F195</x:f>
        <x:v>Other Products</x:v>
      </x:c>
      <x:c r="E296" s="91" t="n">
        <x:f>'全銘柄'!R195</x:f>
        <x:v>0.2078566658939648</x:v>
      </x:c>
      <x:c r="F296" s="97" t="n">
        <x:f>'全銘柄'!K195</x:f>
        <x:v>27453.452</x:v>
      </x:c>
      <x:c r="G296" s="97" t="n">
        <x:f>'全銘柄'!Q195</x:f>
        <x:v>5706.383</x:v>
      </x:c>
      <x:c r="H296" s="90" t="b">
        <x:f>'全銘柄'!AT195</x:f>
        <x:v>1</x:v>
      </x:c>
      <x:c r="I296" s="90" t="n">
        <x:f>'全銘柄'!AU195</x:f>
        <x:v>0</x:v>
      </x:c>
      <x:c r="J296" s="90" t="str">
        <x:f>'全銘柄'!AH195</x:f>
        <x:v>S100X6MS</x:v>
      </x:c>
    </x:row>
    <x:row r="297">
      <x:c r="A297" s="90" t="n">
        <x:f>'全銘柄'!A209</x:f>
        <x:v>208</x:v>
      </x:c>
      <x:c r="B297" s="90" t="str">
        <x:f>'全銘柄'!B209</x:f>
        <x:v>6161</x:v>
      </x:c>
      <x:c r="C297" s="90" t="str">
        <x:f>'全銘柄'!D209</x:f>
        <x:v>ESTIC CORPORATION</x:v>
      </x:c>
      <x:c r="D297" s="90" t="str">
        <x:f>'全銘柄'!F209</x:f>
        <x:v>Machinery</x:v>
      </x:c>
      <x:c r="E297" s="91" t="n">
        <x:f>'全銘柄'!R209</x:f>
        <x:v>0.20775889370591466</x:v>
      </x:c>
      <x:c r="F297" s="97" t="n">
        <x:f>'全銘柄'!K209</x:f>
        <x:v>7881.304</x:v>
      </x:c>
      <x:c r="G297" s="97" t="n">
        <x:f>'全銘柄'!Q209</x:f>
        <x:v>1637.411</x:v>
      </x:c>
      <x:c r="H297" s="90" t="b">
        <x:f>'全銘柄'!AT209</x:f>
        <x:v>0</x:v>
      </x:c>
      <x:c r="I297" s="90" t="str">
        <x:f>'全銘柄'!AU209</x:f>
        <x:v>low_liquidity</x:v>
      </x:c>
      <x:c r="J297" s="90" t="str">
        <x:f>'全銘柄'!AH209</x:f>
        <x:v>S100VZKX</x:v>
      </x:c>
    </x:row>
    <x:row r="298">
      <x:c r="A298" s="90" t="n">
        <x:f>'全銘柄'!A42</x:f>
        <x:v>41</x:v>
      </x:c>
      <x:c r="B298" s="90" t="str">
        <x:f>'全銘柄'!B42</x:f>
        <x:v>5582</x:v>
      </x:c>
      <x:c r="C298" s="90" t="str">
        <x:f>'全銘柄'!D42</x:f>
        <x:v>GRID Inc.</x:v>
      </x:c>
      <x:c r="D298" s="90" t="str">
        <x:f>'全銘柄'!F42</x:f>
        <x:v>Information &amp; Communication</x:v>
      </x:c>
      <x:c r="E298" s="91" t="n">
        <x:f>'全銘柄'!R42</x:f>
        <x:v>0.20756706721624105</x:v>
      </x:c>
      <x:c r="F298" s="97" t="n">
        <x:f>'全銘柄'!K42</x:f>
        <x:v>2063.415</x:v>
      </x:c>
      <x:c r="G298" s="97" t="n">
        <x:f>'全銘柄'!Q42</x:f>
        <x:v>428.297</x:v>
      </x:c>
      <x:c r="H298" s="90" t="b">
        <x:f>'全銘柄'!AT42</x:f>
        <x:v>1</x:v>
      </x:c>
      <x:c r="I298" s="90" t="n">
        <x:f>'全銘柄'!AU42</x:f>
        <x:v>0</x:v>
      </x:c>
      <x:c r="J298" s="90" t="str">
        <x:f>'全銘柄'!AH42</x:f>
        <x:v>S100WQ2M</x:v>
      </x:c>
    </x:row>
    <x:row r="299">
      <x:c r="A299" s="90" t="n">
        <x:f>'全銘柄'!A202</x:f>
        <x:v>201</x:v>
      </x:c>
      <x:c r="B299" s="90" t="str">
        <x:f>'全銘柄'!B202</x:f>
        <x:v>3937</x:v>
      </x:c>
      <x:c r="C299" s="90" t="str">
        <x:f>'全銘柄'!D202</x:f>
        <x:v>Ubicom Holdings,Inc.</x:v>
      </x:c>
      <x:c r="D299" s="90" t="str">
        <x:f>'全銘柄'!F202</x:f>
        <x:v>Information &amp; Communication</x:v>
      </x:c>
      <x:c r="E299" s="91" t="n">
        <x:f>'全銘柄'!R202</x:f>
        <x:v>0.2074706327356821</x:v>
      </x:c>
      <x:c r="F299" s="97" t="n">
        <x:f>'全銘柄'!K202</x:f>
        <x:v>6340.989</x:v>
      </x:c>
      <x:c r="G299" s="97" t="n">
        <x:f>'全銘柄'!Q202</x:f>
        <x:v>1315.569</x:v>
      </x:c>
      <x:c r="H299" s="90" t="b">
        <x:f>'全銘柄'!AT202</x:f>
        <x:v>1</x:v>
      </x:c>
      <x:c r="I299" s="90" t="n">
        <x:f>'全銘柄'!AU202</x:f>
        <x:v>0</x:v>
      </x:c>
      <x:c r="J299" s="90" t="str">
        <x:f>'全銘柄'!AH202</x:f>
        <x:v>S100W4TV</x:v>
      </x:c>
    </x:row>
    <x:row r="300">
      <x:c r="A300" s="90" t="n">
        <x:f>'全銘柄'!A258</x:f>
        <x:v>257</x:v>
      </x:c>
      <x:c r="B300" s="90" t="str">
        <x:f>'全銘柄'!B258</x:f>
        <x:v>6255</x:v>
      </x:c>
      <x:c r="C300" s="90" t="str">
        <x:f>'全銘柄'!D258</x:f>
        <x:v>NPC Incorporated</x:v>
      </x:c>
      <x:c r="D300" s="90" t="str">
        <x:f>'全銘柄'!F258</x:f>
        <x:v>Machinery</x:v>
      </x:c>
      <x:c r="E300" s="91" t="n">
        <x:f>'全銘柄'!R258</x:f>
        <x:v>0.2071235263621144</x:v>
      </x:c>
      <x:c r="F300" s="97" t="n">
        <x:f>'全銘柄'!K258</x:f>
        <x:v>9272.037</x:v>
      </x:c>
      <x:c r="G300" s="97" t="n">
        <x:f>'全銘柄'!Q258</x:f>
        <x:v>1920.457</x:v>
      </x:c>
      <x:c r="H300" s="90" t="b">
        <x:f>'全銘柄'!AT258</x:f>
        <x:v>1</x:v>
      </x:c>
      <x:c r="I300" s="90" t="n">
        <x:f>'全銘柄'!AU258</x:f>
        <x:v>0</x:v>
      </x:c>
      <x:c r="J300" s="90" t="str">
        <x:f>'全銘柄'!AH258</x:f>
        <x:v>S100X6PR</x:v>
      </x:c>
    </x:row>
    <x:row r="301">
      <x:c r="A301" s="90" t="n">
        <x:f>'全銘柄'!A240</x:f>
        <x:v>239</x:v>
      </x:c>
      <x:c r="B301" s="90" t="str">
        <x:f>'全銘柄'!B240</x:f>
        <x:v>8914</x:v>
      </x:c>
      <x:c r="C301" s="90" t="str">
        <x:f>'全銘柄'!D240</x:f>
        <x:v>Arealink Co.,Ltd.</x:v>
      </x:c>
      <x:c r="D301" s="90" t="str">
        <x:f>'全銘柄'!F240</x:f>
        <x:v>Real Estate</x:v>
      </x:c>
      <x:c r="E301" s="91" t="n">
        <x:f>'全銘柄'!R240</x:f>
        <x:v>0.20706022933350474</x:v>
      </x:c>
      <x:c r="F301" s="97" t="n">
        <x:f>'全銘柄'!K240</x:f>
        <x:v>26418.207</x:v>
      </x:c>
      <x:c r="G301" s="97" t="n">
        <x:f>'全銘柄'!Q240</x:f>
        <x:v>5470.16</x:v>
      </x:c>
      <x:c r="H301" s="90" t="b">
        <x:f>'全銘柄'!AT240</x:f>
        <x:v>1</x:v>
      </x:c>
      <x:c r="I301" s="90" t="n">
        <x:f>'全銘柄'!AU240</x:f>
        <x:v>0</x:v>
      </x:c>
      <x:c r="J301" s="90" t="str">
        <x:f>'全銘柄'!AH240</x:f>
        <x:v>S100XSP5</x:v>
      </x:c>
    </x:row>
    <x:row r="302">
      <x:c r="A302" s="90" t="n">
        <x:f>'全銘柄'!A260</x:f>
        <x:v>259</x:v>
      </x:c>
      <x:c r="B302" s="90" t="str">
        <x:f>'全銘柄'!B260</x:f>
        <x:v>9449</x:v>
      </x:c>
      <x:c r="C302" s="90" t="str">
        <x:f>'全銘柄'!D260</x:f>
        <x:v>GMO internet group,Inc.</x:v>
      </x:c>
      <x:c r="D302" s="90" t="str">
        <x:f>'全銘柄'!F260</x:f>
        <x:v>Information &amp; Communication</x:v>
      </x:c>
      <x:c r="E302" s="91" t="n">
        <x:f>'全銘柄'!R260</x:f>
        <x:v>0.20702597102504675</x:v>
      </x:c>
      <x:c r="F302" s="97" t="n">
        <x:f>'全銘柄'!K260</x:f>
        <x:v>285626</x:v>
      </x:c>
      <x:c r="G302" s="97" t="n">
        <x:f>'全銘柄'!Q260</x:f>
        <x:v>59132</x:v>
      </x:c>
      <x:c r="H302" s="90" t="b">
        <x:f>'全銘柄'!AT260</x:f>
        <x:v>1</x:v>
      </x:c>
      <x:c r="I302" s="90" t="n">
        <x:f>'全銘柄'!AU260</x:f>
        <x:v>0</x:v>
      </x:c>
      <x:c r="J302" s="90" t="str">
        <x:f>'全銘柄'!AH260</x:f>
        <x:v>S100XSG3</x:v>
      </x:c>
    </x:row>
    <x:row r="303">
      <x:c r="A303" s="90" t="n">
        <x:f>'全銘柄'!A669</x:f>
        <x:v>668</x:v>
      </x:c>
      <x:c r="B303" s="90" t="str">
        <x:f>'全銘柄'!B669</x:f>
        <x:v>8934</x:v>
      </x:c>
      <x:c r="C303" s="90" t="str">
        <x:f>'全銘柄'!D669</x:f>
        <x:v>Sun Frontier Fudousan Co.,Ltd.</x:v>
      </x:c>
      <x:c r="D303" s="90" t="str">
        <x:f>'全銘柄'!F669</x:f>
        <x:v>Real Estate</x:v>
      </x:c>
      <x:c r="E303" s="91" t="n">
        <x:f>'全銘柄'!R669</x:f>
        <x:v>0.20624382111772346</x:v>
      </x:c>
      <x:c r="F303" s="97" t="n">
        <x:f>'全銘柄'!K669</x:f>
        <x:v>103174</x:v>
      </x:c>
      <x:c r="G303" s="97" t="n">
        <x:f>'全銘柄'!Q669</x:f>
        <x:v>21279</x:v>
      </x:c>
      <x:c r="H303" s="90" t="b">
        <x:f>'全銘柄'!AT669</x:f>
        <x:v>0</x:v>
      </x:c>
      <x:c r="I303" s="90" t="str">
        <x:f>'全銘柄'!AU669</x:f>
        <x:v>repeated_negative_operating_cf</x:v>
      </x:c>
      <x:c r="J303" s="90" t="str">
        <x:f>'全銘柄'!AH669</x:f>
        <x:v>S100W1T3</x:v>
      </x:c>
    </x:row>
    <x:row r="304">
      <x:c r="A304" s="90" t="n">
        <x:f>'全銘柄'!A228</x:f>
        <x:v>227</x:v>
      </x:c>
      <x:c r="B304" s="90" t="str">
        <x:f>'全銘柄'!B228</x:f>
        <x:v>3031</x:v>
      </x:c>
      <x:c r="C304" s="90" t="str">
        <x:f>'全銘柄'!D228</x:f>
        <x:v>RACCOON HOLDINGS,Inc.</x:v>
      </x:c>
      <x:c r="D304" s="90" t="str">
        <x:f>'全銘柄'!F228</x:f>
        <x:v>Information &amp; Communication</x:v>
      </x:c>
      <x:c r="E304" s="91" t="n">
        <x:f>'全銘柄'!R228</x:f>
        <x:v>0.20574642058046325</x:v>
      </x:c>
      <x:c r="F304" s="97" t="n">
        <x:f>'全銘柄'!K228</x:f>
        <x:v>6098.405</x:v>
      </x:c>
      <x:c r="G304" s="97" t="n">
        <x:f>'全銘柄'!Q228</x:f>
        <x:v>1254.725</x:v>
      </x:c>
      <x:c r="H304" s="90" t="b">
        <x:f>'全銘柄'!AT228</x:f>
        <x:v>1</x:v>
      </x:c>
      <x:c r="I304" s="90" t="n">
        <x:f>'全銘柄'!AU228</x:f>
        <x:v>0</x:v>
      </x:c>
      <x:c r="J304" s="90" t="str">
        <x:f>'全銘柄'!AH228</x:f>
        <x:v>S100WE54</x:v>
      </x:c>
    </x:row>
    <x:row r="305">
      <x:c r="A305" s="90" t="n">
        <x:f>'全銘柄'!A507</x:f>
        <x:v>506</x:v>
      </x:c>
      <x:c r="B305" s="90" t="str">
        <x:f>'全銘柄'!B507</x:f>
        <x:v>7317</x:v>
      </x:c>
      <x:c r="C305" s="90" t="str">
        <x:f>'全銘柄'!D507</x:f>
        <x:v>Matsuya R&amp;D Co.,Ltd</x:v>
      </x:c>
      <x:c r="D305" s="90" t="str">
        <x:f>'全銘柄'!F507</x:f>
        <x:v>Transportation Equipment</x:v>
      </x:c>
      <x:c r="E305" s="91" t="n">
        <x:f>'全銘柄'!R507</x:f>
        <x:v>0.20419271781104958</x:v>
      </x:c>
      <x:c r="F305" s="97" t="n">
        <x:f>'全銘柄'!K507</x:f>
        <x:v>9567.398</x:v>
      </x:c>
      <x:c r="G305" s="97" t="n">
        <x:f>'全銘柄'!Q507</x:f>
        <x:v>1953.593</x:v>
      </x:c>
      <x:c r="H305" s="90" t="b">
        <x:f>'全銘柄'!AT507</x:f>
        <x:v>1</x:v>
      </x:c>
      <x:c r="I305" s="90" t="n">
        <x:f>'全銘柄'!AU507</x:f>
        <x:v>0</x:v>
      </x:c>
      <x:c r="J305" s="90" t="str">
        <x:f>'全銘柄'!AH507</x:f>
        <x:v>S100W2DL</x:v>
      </x:c>
    </x:row>
    <x:row r="306">
      <x:c r="A306" s="90" t="n">
        <x:f>'全銘柄'!A69</x:f>
        <x:v>68</x:v>
      </x:c>
      <x:c r="B306" s="90" t="str">
        <x:f>'全銘柄'!B69</x:f>
        <x:v>9271</x:v>
      </x:c>
      <x:c r="C306" s="90" t="str">
        <x:f>'全銘柄'!D69</x:f>
        <x:v>Wagokoro co.,ltd.</x:v>
      </x:c>
      <x:c r="D306" s="90" t="str">
        <x:f>'全銘柄'!F69</x:f>
        <x:v>Retail Trade</x:v>
      </x:c>
      <x:c r="E306" s="91" t="n">
        <x:f>'全銘柄'!R69</x:f>
        <x:v>0.20393126041726534</x:v>
      </x:c>
      <x:c r="F306" s="97" t="n">
        <x:f>'全銘柄'!K69</x:f>
        <x:v>2783.84</x:v>
      </x:c>
      <x:c r="G306" s="97" t="n">
        <x:f>'全銘柄'!Q69</x:f>
        <x:v>567.712</x:v>
      </x:c>
      <x:c r="H306" s="90" t="b">
        <x:f>'全銘柄'!AT69</x:f>
        <x:v>1</x:v>
      </x:c>
      <x:c r="I306" s="90" t="n">
        <x:f>'全銘柄'!AU69</x:f>
        <x:v>0</x:v>
      </x:c>
      <x:c r="J306" s="90" t="str">
        <x:f>'全銘柄'!AH69</x:f>
        <x:v>S100XUPT</x:v>
      </x:c>
    </x:row>
    <x:row r="307">
      <x:c r="A307" s="90" t="n">
        <x:f>'全銘柄'!A189</x:f>
        <x:v>188</x:v>
      </x:c>
      <x:c r="B307" s="90" t="str">
        <x:f>'全銘柄'!B189</x:f>
        <x:v>6580</x:v>
      </x:c>
      <x:c r="C307" s="90" t="str">
        <x:f>'全銘柄'!D189</x:f>
        <x:v>Writeup Co.,Ltd.</x:v>
      </x:c>
      <x:c r="D307" s="90" t="str">
        <x:f>'全銘柄'!F189</x:f>
        <x:v>Services</x:v>
      </x:c>
      <x:c r="E307" s="91" t="n">
        <x:f>'全銘柄'!R189</x:f>
        <x:v>0.20381769600266236</x:v>
      </x:c>
      <x:c r="F307" s="97" t="n">
        <x:f>'全銘柄'!K189</x:f>
        <x:v>3533.702</x:v>
      </x:c>
      <x:c r="G307" s="97" t="n">
        <x:f>'全銘柄'!Q189</x:f>
        <x:v>720.231</x:v>
      </x:c>
      <x:c r="H307" s="90" t="b">
        <x:f>'全銘柄'!AT189</x:f>
        <x:v>1</x:v>
      </x:c>
      <x:c r="I307" s="90" t="n">
        <x:f>'全銘柄'!AU189</x:f>
        <x:v>0</x:v>
      </x:c>
      <x:c r="J307" s="90" t="str">
        <x:f>'全銘柄'!AH189</x:f>
        <x:v>S100W8HB</x:v>
      </x:c>
    </x:row>
    <x:row r="308">
      <x:c r="A308" s="90" t="n">
        <x:f>'全銘柄'!A109</x:f>
        <x:v>108</x:v>
      </x:c>
      <x:c r="B308" s="90" t="str">
        <x:f>'全銘柄'!B109</x:f>
        <x:v>4262</x:v>
      </x:c>
      <x:c r="C308" s="90" t="str">
        <x:f>'全銘柄'!D109</x:f>
        <x:v>NIFTY Lifestyle Co.,Ltd.</x:v>
      </x:c>
      <x:c r="D308" s="90" t="str">
        <x:f>'全銘柄'!F109</x:f>
        <x:v>Information &amp; Communication</x:v>
      </x:c>
      <x:c r="E308" s="91" t="n">
        <x:f>'全銘柄'!R109</x:f>
        <x:v>0.20329357824728683</x:v>
      </x:c>
      <x:c r="F308" s="97" t="n">
        <x:f>'全銘柄'!K109</x:f>
        <x:v>4938.823</x:v>
      </x:c>
      <x:c r="G308" s="97" t="n">
        <x:f>'全銘柄'!Q109</x:f>
        <x:v>1004.031</x:v>
      </x:c>
      <x:c r="H308" s="90" t="b">
        <x:f>'全銘柄'!AT109</x:f>
        <x:v>0</x:v>
      </x:c>
      <x:c r="I308" s="90" t="str">
        <x:f>'全銘柄'!AU109</x:f>
        <x:v>low_liquidity</x:v>
      </x:c>
      <x:c r="J308" s="90" t="str">
        <x:f>'全銘柄'!AH109</x:f>
        <x:v>S100VXX9</x:v>
      </x:c>
    </x:row>
    <x:row r="309">
      <x:c r="A309" s="90" t="n">
        <x:f>'全銘柄'!A183</x:f>
        <x:v>182</x:v>
      </x:c>
      <x:c r="B309" s="90" t="str">
        <x:f>'全銘柄'!B183</x:f>
        <x:v>5843</x:v>
      </x:c>
      <x:c r="C309" s="90" t="str">
        <x:f>'全銘柄'!D183</x:f>
        <x:v>Nippon Insure Co.,Ltd.</x:v>
      </x:c>
      <x:c r="D309" s="90" t="str">
        <x:f>'全銘柄'!F183</x:f>
        <x:v>Other Financing Business</x:v>
      </x:c>
      <x:c r="E309" s="91" t="n">
        <x:f>'全銘柄'!R183</x:f>
        <x:v>0.2031038713844399</x:v>
      </x:c>
      <x:c r="F309" s="97" t="n">
        <x:f>'全銘柄'!K183</x:f>
        <x:v>3737.526</x:v>
      </x:c>
      <x:c r="G309" s="97" t="n">
        <x:f>'全銘柄'!Q183</x:f>
        <x:v>759.106</x:v>
      </x:c>
      <x:c r="H309" s="90" t="b">
        <x:f>'全銘柄'!AT183</x:f>
        <x:v>1</x:v>
      </x:c>
      <x:c r="I309" s="90" t="n">
        <x:f>'全銘柄'!AU183</x:f>
        <x:v>0</x:v>
      </x:c>
      <x:c r="J309" s="90" t="str">
        <x:f>'全銘柄'!AH183</x:f>
        <x:v>S100XCA4</x:v>
      </x:c>
    </x:row>
    <x:row r="310">
      <x:c r="A310" s="90" t="n">
        <x:f>'全銘柄'!A1085</x:f>
        <x:v>1084</x:v>
      </x:c>
      <x:c r="B310" s="90" t="str">
        <x:f>'全銘柄'!B1085</x:f>
        <x:v>9793</x:v>
      </x:c>
      <x:c r="C310" s="90" t="str">
        <x:f>'全銘柄'!D1085</x:f>
        <x:v>Daiseki Co.,Ltd.</x:v>
      </x:c>
      <x:c r="D310" s="90" t="str">
        <x:f>'全銘柄'!F1085</x:f>
        <x:v>Services</x:v>
      </x:c>
      <x:c r="E310" s="91" t="n">
        <x:f>'全銘柄'!R1085</x:f>
        <x:v>0.20304822882594475</x:v>
      </x:c>
      <x:c r="F310" s="97" t="n">
        <x:f>'全銘柄'!K1085</x:f>
        <x:v>71845</x:v>
      </x:c>
      <x:c r="G310" s="97" t="n">
        <x:f>'全銘柄'!Q1085</x:f>
        <x:v>14588</x:v>
      </x:c>
      <x:c r="H310" s="90" t="b">
        <x:f>'全銘柄'!AT1085</x:f>
        <x:v>1</x:v>
      </x:c>
      <x:c r="I310" s="90" t="n">
        <x:f>'全銘柄'!AU1085</x:f>
        <x:v>0</x:v>
      </x:c>
      <x:c r="J310" s="90" t="str">
        <x:f>'全銘柄'!AH1085</x:f>
        <x:v>S100Y63V</x:v>
      </x:c>
    </x:row>
    <x:row r="311">
      <x:c r="A311" s="90" t="n">
        <x:f>'全銘柄'!A23</x:f>
        <x:v>22</x:v>
      </x:c>
      <x:c r="B311" s="90" t="str">
        <x:f>'全銘柄'!B23</x:f>
        <x:v>9341</x:v>
      </x:c>
      <x:c r="C311" s="90" t="str">
        <x:f>'全銘柄'!D23</x:f>
        <x:v>GENOVA,Inc.</x:v>
      </x:c>
      <x:c r="D311" s="90" t="str">
        <x:f>'全銘柄'!F23</x:f>
        <x:v>Services</x:v>
      </x:c>
      <x:c r="E311" s="91" t="n">
        <x:f>'全銘柄'!R23</x:f>
        <x:v>0.20248956111876143</x:v>
      </x:c>
      <x:c r="F311" s="97" t="n">
        <x:f>'全銘柄'!K23</x:f>
        <x:v>10006.101</x:v>
      </x:c>
      <x:c r="G311" s="97" t="n">
        <x:f>'全銘柄'!Q23</x:f>
        <x:v>2026.131</x:v>
      </x:c>
      <x:c r="H311" s="90" t="b">
        <x:f>'全銘柄'!AT23</x:f>
        <x:v>1</x:v>
      </x:c>
      <x:c r="I311" s="90" t="n">
        <x:f>'全銘柄'!AU23</x:f>
        <x:v>0</x:v>
      </x:c>
      <x:c r="J311" s="90" t="str">
        <x:f>'全銘柄'!AH23</x:f>
        <x:v>S100W2S5</x:v>
      </x:c>
    </x:row>
    <x:row r="312">
      <x:c r="A312" s="90" t="n">
        <x:f>'全銘柄'!A91</x:f>
        <x:v>90</x:v>
      </x:c>
      <x:c r="B312" s="90" t="str">
        <x:f>'全銘柄'!B91</x:f>
        <x:v>9168</x:v>
      </x:c>
      <x:c r="C312" s="90" t="str">
        <x:f>'全銘柄'!D91</x:f>
        <x:v>Rise Consulting Group,Inc.</x:v>
      </x:c>
      <x:c r="D312" s="90" t="str">
        <x:f>'全銘柄'!F91</x:f>
        <x:v>Services</x:v>
      </x:c>
      <x:c r="E312" s="91" t="n">
        <x:f>'全銘柄'!R91</x:f>
        <x:v>0.20225177282014994</x:v>
      </x:c>
      <x:c r="F312" s="97" t="n">
        <x:f>'全銘柄'!K91</x:f>
        <x:v>8421.187</x:v>
      </x:c>
      <x:c r="G312" s="97" t="n">
        <x:f>'全銘柄'!Q91</x:f>
        <x:v>1703.2</x:v>
      </x:c>
      <x:c r="H312" s="90" t="b">
        <x:f>'全銘柄'!AT91</x:f>
        <x:v>0</x:v>
      </x:c>
      <x:c r="I312" s="90" t="str">
        <x:f>'全銘柄'!AU91</x:f>
        <x:v>missing_financial_data</x:v>
      </x:c>
      <x:c r="J312" s="90" t="str">
        <x:f>'全銘柄'!AH91</x:f>
        <x:v>S100Y6K8</x:v>
      </x:c>
    </x:row>
    <x:row r="313">
      <x:c r="A313" s="90" t="n">
        <x:f>'全銘柄'!A93</x:f>
        <x:v>92</x:v>
      </x:c>
      <x:c r="B313" s="90" t="str">
        <x:f>'全銘柄'!B93</x:f>
        <x:v>4417</x:v>
      </x:c>
      <x:c r="C313" s="90" t="str">
        <x:f>'全銘柄'!D93</x:f>
        <x:v>Global Security Experts Inc.</x:v>
      </x:c>
      <x:c r="D313" s="90" t="str">
        <x:f>'全銘柄'!F93</x:f>
        <x:v>Information &amp; Communication</x:v>
      </x:c>
      <x:c r="E313" s="91" t="n">
        <x:f>'全銘柄'!R93</x:f>
        <x:v>0.20185679655438205</x:v>
      </x:c>
      <x:c r="F313" s="97" t="n">
        <x:f>'全銘柄'!K93</x:f>
        <x:v>7178.277</x:v>
      </x:c>
      <x:c r="G313" s="97" t="n">
        <x:f>'全銘柄'!Q93</x:f>
        <x:v>1448.984</x:v>
      </x:c>
      <x:c r="H313" s="90" t="b">
        <x:f>'全銘柄'!AT93</x:f>
        <x:v>1</x:v>
      </x:c>
      <x:c r="I313" s="90" t="n">
        <x:f>'全銘柄'!AU93</x:f>
        <x:v>0</x:v>
      </x:c>
      <x:c r="J313" s="90" t="str">
        <x:f>'全銘柄'!AH93</x:f>
        <x:v>S100W3OW</x:v>
      </x:c>
    </x:row>
    <x:row r="314">
      <x:c r="A314" s="90" t="n">
        <x:f>'全銘柄'!A909</x:f>
        <x:v>908</x:v>
      </x:c>
      <x:c r="B314" s="90" t="str">
        <x:f>'全銘柄'!B909</x:f>
        <x:v>8804</x:v>
      </x:c>
      <x:c r="C314" s="90" t="str">
        <x:f>'全銘柄'!D909</x:f>
        <x:v>Tokyo Tatemono Co.,Ltd.</x:v>
      </x:c>
      <x:c r="D314" s="90" t="str">
        <x:f>'全銘柄'!F909</x:f>
        <x:v>Real Estate</x:v>
      </x:c>
      <x:c r="E314" s="91" t="n">
        <x:f>'全銘柄'!R909</x:f>
        <x:v>0.2017821848937811</x:v>
      </x:c>
      <x:c r="F314" s="97" t="n">
        <x:f>'全銘柄'!K909</x:f>
        <x:v>474586</x:v>
      </x:c>
      <x:c r="G314" s="97" t="n">
        <x:f>'全銘柄'!Q909</x:f>
        <x:v>95763</x:v>
      </x:c>
      <x:c r="H314" s="90" t="b">
        <x:f>'全銘柄'!AT909</x:f>
        <x:v>1</x:v>
      </x:c>
      <x:c r="I314" s="90" t="n">
        <x:f>'全銘柄'!AU909</x:f>
        <x:v>0</x:v>
      </x:c>
      <x:c r="J314" s="90" t="str">
        <x:f>'全銘柄'!AH909</x:f>
        <x:v>S100XSKF</x:v>
      </x:c>
    </x:row>
    <x:row r="315">
      <x:c r="A315" s="90" t="n">
        <x:f>'全銘柄'!A85</x:f>
        <x:v>84</x:v>
      </x:c>
      <x:c r="B315" s="90" t="str">
        <x:f>'全銘柄'!B85</x:f>
        <x:v>3452</x:v>
      </x:c>
      <x:c r="C315" s="90" t="str">
        <x:f>'全銘柄'!D85</x:f>
        <x:v>B-Lot Company Limited</x:v>
      </x:c>
      <x:c r="D315" s="90" t="str">
        <x:f>'全銘柄'!F85</x:f>
        <x:v>Real Estate</x:v>
      </x:c>
      <x:c r="E315" s="91" t="n">
        <x:f>'全銘柄'!R85</x:f>
        <x:v>0.2006194081211287</x:v>
      </x:c>
      <x:c r="F315" s="97" t="n">
        <x:f>'全銘柄'!K85</x:f>
        <x:v>37778</x:v>
      </x:c>
      <x:c r="G315" s="97" t="n">
        <x:f>'全銘柄'!Q85</x:f>
        <x:v>7579</x:v>
      </x:c>
      <x:c r="H315" s="90" t="b">
        <x:f>'全銘柄'!AT85</x:f>
        <x:v>1</x:v>
      </x:c>
      <x:c r="I315" s="90" t="n">
        <x:f>'全銘柄'!AU85</x:f>
        <x:v>0</x:v>
      </x:c>
      <x:c r="J315" s="90" t="str">
        <x:f>'全銘柄'!AH85</x:f>
        <x:v>S100XTWZ</x:v>
      </x:c>
    </x:row>
    <x:row r="316">
      <x:c r="A316" s="90" t="n">
        <x:f>'全銘柄'!A140</x:f>
        <x:v>139</x:v>
      </x:c>
      <x:c r="B316" s="90" t="str">
        <x:f>'全銘柄'!B140</x:f>
        <x:v>4493</x:v>
      </x:c>
      <x:c r="C316" s="90" t="str">
        <x:f>'全銘柄'!D140</x:f>
        <x:v>Cyber Security Cloud,Inc.</x:v>
      </x:c>
      <x:c r="D316" s="90" t="str">
        <x:f>'全銘柄'!F140</x:f>
        <x:v>Information &amp; Communication</x:v>
      </x:c>
      <x:c r="E316" s="91" t="n">
        <x:f>'全銘柄'!R140</x:f>
        <x:v>0.20047386902123887</x:v>
      </x:c>
      <x:c r="F316" s="97" t="n">
        <x:f>'全銘柄'!K140</x:f>
        <x:v>4810.612</x:v>
      </x:c>
      <x:c r="G316" s="97" t="n">
        <x:f>'全銘柄'!Q140</x:f>
        <x:v>964.402</x:v>
      </x:c>
      <x:c r="H316" s="90" t="b">
        <x:f>'全銘柄'!AT140</x:f>
        <x:v>1</x:v>
      </x:c>
      <x:c r="I316" s="90" t="n">
        <x:f>'全銘柄'!AU140</x:f>
        <x:v>0</x:v>
      </x:c>
      <x:c r="J316" s="90" t="str">
        <x:f>'全銘柄'!AH140</x:f>
        <x:v>S100XTY6</x:v>
      </x:c>
    </x:row>
    <x:row r="317">
      <x:c r="A317" s="90" t="n">
        <x:f>'全銘柄'!A478</x:f>
        <x:v>477</x:v>
      </x:c>
      <x:c r="B317" s="90" t="str">
        <x:f>'全銘柄'!B478</x:f>
        <x:v>4385</x:v>
      </x:c>
      <x:c r="C317" s="90" t="str">
        <x:f>'全銘柄'!D478</x:f>
        <x:v>Mercari,Inc.</x:v>
      </x:c>
      <x:c r="D317" s="90" t="str">
        <x:f>'全銘柄'!F478</x:f>
        <x:v>Information &amp; Communication</x:v>
      </x:c>
      <x:c r="E317" s="91" t="n">
        <x:f>'全銘柄'!R478</x:f>
        <x:v>0.20044659271282653</x:v>
      </x:c>
      <x:c r="F317" s="97" t="n">
        <x:f>'全銘柄'!K478</x:f>
        <x:v>111511</x:v>
      </x:c>
      <x:c r="G317" s="97" t="n">
        <x:f>'全銘柄'!Q478</x:f>
        <x:v>22352</x:v>
      </x:c>
      <x:c r="H317" s="90" t="b">
        <x:f>'全銘柄'!AT478</x:f>
        <x:v>1</x:v>
      </x:c>
      <x:c r="I317" s="90" t="n">
        <x:f>'全銘柄'!AU478</x:f>
        <x:v>0</x:v>
      </x:c>
      <x:c r="J317" s="90" t="str">
        <x:f>'全銘柄'!AH478</x:f>
        <x:v>S100WQDW</x:v>
      </x:c>
    </x:row>
    <x:row r="318">
      <x:c r="A318" s="90" t="n">
        <x:f>'全銘柄'!A526</x:f>
        <x:v>525</x:v>
      </x:c>
      <x:c r="B318" s="90" t="str">
        <x:f>'全銘柄'!B526</x:f>
        <x:v>6248</x:v>
      </x:c>
      <x:c r="C318" s="90" t="str">
        <x:f>'全銘柄'!D526</x:f>
        <x:v>Yokota Manufacturing Co., Ltd.</x:v>
      </x:c>
      <x:c r="D318" s="90" t="str">
        <x:f>'全銘柄'!F526</x:f>
        <x:v>Machinery</x:v>
      </x:c>
      <x:c r="E318" s="91" t="n">
        <x:f>'全銘柄'!R526</x:f>
        <x:v>0.2002532527340183</x:v>
      </x:c>
      <x:c r="F318" s="97" t="n">
        <x:f>'全銘柄'!K526</x:f>
        <x:v>2276.777</x:v>
      </x:c>
      <x:c r="G318" s="97" t="n">
        <x:f>'全銘柄'!Q526</x:f>
        <x:v>455.932</x:v>
      </x:c>
      <x:c r="H318" s="90" t="b">
        <x:f>'全銘柄'!AT526</x:f>
        <x:v>0</x:v>
      </x:c>
      <x:c r="I318" s="90" t="str">
        <x:f>'全銘柄'!AU526</x:f>
        <x:v>low_liquidity</x:v>
      </x:c>
      <x:c r="J318" s="90" t="str">
        <x:f>'全銘柄'!AH526</x:f>
        <x:v>S100VZ6G</x:v>
      </x:c>
    </x:row>
    <x:row r="319">
      <x:c r="A319" s="90" t="n">
        <x:f>'全銘柄'!A687</x:f>
        <x:v>686</x:v>
      </x:c>
      <x:c r="B319" s="90" t="str">
        <x:f>'全銘柄'!B687</x:f>
        <x:v>4186</x:v>
      </x:c>
      <x:c r="C319" s="90" t="str">
        <x:f>'全銘柄'!D687</x:f>
        <x:v>TOKYO OHKA KOGYO CO.,LTD.</x:v>
      </x:c>
      <x:c r="D319" s="90" t="str">
        <x:f>'全銘柄'!F687</x:f>
        <x:v>Chemicals</x:v>
      </x:c>
      <x:c r="E319" s="91" t="n">
        <x:f>'全銘柄'!R687</x:f>
        <x:v>0.1999164659176725</x:v>
      </x:c>
      <x:c r="F319" s="97" t="n">
        <x:f>'全銘柄'!K687</x:f>
        <x:v>237029</x:v>
      </x:c>
      <x:c r="G319" s="97" t="n">
        <x:f>'全銘柄'!Q687</x:f>
        <x:v>47386</x:v>
      </x:c>
      <x:c r="H319" s="90" t="b">
        <x:f>'全銘柄'!AT687</x:f>
        <x:v>1</x:v>
      </x:c>
      <x:c r="I319" s="90" t="n">
        <x:f>'全銘柄'!AU687</x:f>
        <x:v>0</x:v>
      </x:c>
      <x:c r="J319" s="90" t="str">
        <x:f>'全銘柄'!AH687</x:f>
        <x:v>S100XT0N</x:v>
      </x:c>
    </x:row>
    <x:row r="320">
      <x:c r="A320" s="90" t="n">
        <x:f>'全銘柄'!A877</x:f>
        <x:v>876</x:v>
      </x:c>
      <x:c r="B320" s="90" t="str">
        <x:f>'全銘柄'!B877</x:f>
        <x:v>6954</x:v>
      </x:c>
      <x:c r="C320" s="90" t="str">
        <x:f>'全銘柄'!D877</x:f>
        <x:v>FANUC CORPORATION</x:v>
      </x:c>
      <x:c r="D320" s="90" t="str">
        <x:f>'全銘柄'!F877</x:f>
        <x:v>Electric Appliances</x:v>
      </x:c>
      <x:c r="E320" s="91" t="n">
        <x:f>'全銘柄'!R877</x:f>
        <x:v>0.19927263968567197</x:v>
      </x:c>
      <x:c r="F320" s="97" t="n">
        <x:f>'全銘柄'!K877</x:f>
        <x:v>797129</x:v>
      </x:c>
      <x:c r="G320" s="97" t="n">
        <x:f>'全銘柄'!Q877</x:f>
        <x:v>158846</x:v>
      </x:c>
      <x:c r="H320" s="90" t="b">
        <x:f>'全銘柄'!AT877</x:f>
        <x:v>1</x:v>
      </x:c>
      <x:c r="I320" s="90" t="n">
        <x:f>'全銘柄'!AU877</x:f>
        <x:v>0</x:v>
      </x:c>
      <x:c r="J320" s="90" t="str">
        <x:f>'全銘柄'!AH877</x:f>
        <x:v>S100W6NX</x:v>
      </x:c>
    </x:row>
    <x:row r="321">
      <x:c r="A321" s="90" t="n">
        <x:f>'全銘柄'!A542</x:f>
        <x:v>541</x:v>
      </x:c>
      <x:c r="B321" s="90" t="str">
        <x:f>'全銘柄'!B542</x:f>
        <x:v>7749</x:v>
      </x:c>
      <x:c r="C321" s="90" t="str">
        <x:f>'全銘柄'!D542</x:f>
        <x:v>MEDIKIT CO.,LTD.</x:v>
      </x:c>
      <x:c r="D321" s="90" t="str">
        <x:f>'全銘柄'!F542</x:f>
        <x:v>Precision Instruments</x:v>
      </x:c>
      <x:c r="E321" s="91" t="n">
        <x:f>'全銘柄'!R542</x:f>
        <x:v>0.19894229821899628</x:v>
      </x:c>
      <x:c r="F321" s="97" t="n">
        <x:f>'全銘柄'!K542</x:f>
        <x:v>22553.238</x:v>
      </x:c>
      <x:c r="G321" s="97" t="n">
        <x:f>'全銘柄'!Q542</x:f>
        <x:v>4486.793</x:v>
      </x:c>
      <x:c r="H321" s="90" t="b">
        <x:f>'全銘柄'!AT542</x:f>
        <x:v>0</x:v>
      </x:c>
      <x:c r="I321" s="90" t="str">
        <x:f>'全銘柄'!AU542</x:f>
        <x:v>low_liquidity</x:v>
      </x:c>
      <x:c r="J321" s="90" t="str">
        <x:f>'全銘柄'!AH542</x:f>
        <x:v>S100W2G9</x:v>
      </x:c>
    </x:row>
    <x:row r="322">
      <x:c r="A322" s="90" t="n">
        <x:f>'全銘柄'!A168</x:f>
        <x:v>167</x:v>
      </x:c>
      <x:c r="B322" s="90" t="str">
        <x:f>'全銘柄'!B168</x:f>
        <x:v>3798</x:v>
      </x:c>
      <x:c r="C322" s="90" t="str">
        <x:f>'全銘柄'!D168</x:f>
        <x:v>ULS Group,Inc.</x:v>
      </x:c>
      <x:c r="D322" s="90" t="str">
        <x:f>'全銘柄'!F168</x:f>
        <x:v>Information &amp; Communication</x:v>
      </x:c>
      <x:c r="E322" s="91" t="n">
        <x:f>'全銘柄'!R168</x:f>
        <x:v>0.1986669696281148</x:v>
      </x:c>
      <x:c r="F322" s="97" t="n">
        <x:f>'全銘柄'!K168</x:f>
        <x:v>13203</x:v>
      </x:c>
      <x:c r="G322" s="97" t="n">
        <x:f>'全銘柄'!Q168</x:f>
        <x:v>2623</x:v>
      </x:c>
      <x:c r="H322" s="90" t="b">
        <x:f>'全銘柄'!AT168</x:f>
        <x:v>1</x:v>
      </x:c>
      <x:c r="I322" s="90" t="n">
        <x:f>'全銘柄'!AU168</x:f>
        <x:v>0</x:v>
      </x:c>
      <x:c r="J322" s="90" t="str">
        <x:f>'全銘柄'!AH168</x:f>
        <x:v>S100W1JI</x:v>
      </x:c>
    </x:row>
    <x:row r="323">
      <x:c r="A323" s="90" t="n">
        <x:f>'全銘柄'!A799</x:f>
        <x:v>798</x:v>
      </x:c>
      <x:c r="B323" s="90" t="str">
        <x:f>'全銘柄'!B799</x:f>
        <x:v>5334</x:v>
      </x:c>
      <x:c r="C323" s="90" t="str">
        <x:f>'全銘柄'!D799</x:f>
        <x:v>Niterra Co.,Ltd.</x:v>
      </x:c>
      <x:c r="D323" s="90" t="str">
        <x:f>'全銘柄'!F799</x:f>
        <x:v>Glass and Ceramics Products</x:v>
      </x:c>
      <x:c r="E323" s="91" t="n">
        <x:f>'全銘柄'!R799</x:f>
        <x:v>0.19856261858856067</x:v>
      </x:c>
      <x:c r="F323" s="97" t="n">
        <x:f>'全銘柄'!K799</x:f>
        <x:v>652993</x:v>
      </x:c>
      <x:c r="G323" s="97" t="n">
        <x:f>'全銘柄'!Q799</x:f>
        <x:v>129660</x:v>
      </x:c>
      <x:c r="H323" s="90" t="b">
        <x:f>'全銘柄'!AT799</x:f>
        <x:v>0</x:v>
      </x:c>
      <x:c r="I323" s="90" t="str">
        <x:f>'全銘柄'!AU799</x:f>
        <x:v>missing_financial_data</x:v>
      </x:c>
      <x:c r="J323" s="90" t="str">
        <x:f>'全銘柄'!AH799</x:f>
        <x:v>S100W1AL</x:v>
      </x:c>
    </x:row>
    <x:row r="324">
      <x:c r="A324" s="90" t="n">
        <x:f>'全銘柄'!A186</x:f>
        <x:v>185</x:v>
      </x:c>
      <x:c r="B324" s="90" t="str">
        <x:f>'全銘柄'!B186</x:f>
        <x:v>3733</x:v>
      </x:c>
      <x:c r="C324" s="90" t="str">
        <x:f>'全銘柄'!D186</x:f>
        <x:v>Software Service,Inc.</x:v>
      </x:c>
      <x:c r="D324" s="90" t="str">
        <x:f>'全銘柄'!F186</x:f>
        <x:v>Information &amp; Communication</x:v>
      </x:c>
      <x:c r="E324" s="91" t="n">
        <x:f>'全銘柄'!R186</x:f>
        <x:v>0.19830724856967233</x:v>
      </x:c>
      <x:c r="F324" s="97" t="n">
        <x:f>'全銘柄'!K186</x:f>
        <x:v>42298</x:v>
      </x:c>
      <x:c r="G324" s="97" t="n">
        <x:f>'全銘柄'!Q186</x:f>
        <x:v>8388</x:v>
      </x:c>
      <x:c r="H324" s="90" t="b">
        <x:f>'全銘柄'!AT186</x:f>
        <x:v>1</x:v>
      </x:c>
      <x:c r="I324" s="90" t="n">
        <x:f>'全銘柄'!AU186</x:f>
        <x:v>0</x:v>
      </x:c>
      <x:c r="J324" s="90" t="str">
        <x:f>'全銘柄'!AH186</x:f>
        <x:v>S100XHCP</x:v>
      </x:c>
    </x:row>
    <x:row r="325">
      <x:c r="A325" s="90" t="n">
        <x:f>'全銘柄'!A793</x:f>
        <x:v>792</x:v>
      </x:c>
      <x:c r="B325" s="90" t="str">
        <x:f>'全銘柄'!B793</x:f>
        <x:v>6333</x:v>
      </x:c>
      <x:c r="C325" s="90" t="str">
        <x:f>'全銘柄'!D793</x:f>
        <x:v>TEIKOKU CORPORATION</x:v>
      </x:c>
      <x:c r="D325" s="90" t="str">
        <x:f>'全銘柄'!F793</x:f>
        <x:v>Machinery</x:v>
      </x:c>
      <x:c r="E325" s="91" t="n">
        <x:f>'全銘柄'!R793</x:f>
        <x:v>0.19824782632337604</x:v>
      </x:c>
      <x:c r="F325" s="97" t="n">
        <x:f>'全銘柄'!K793</x:f>
        <x:v>30546.287</x:v>
      </x:c>
      <x:c r="G325" s="97" t="n">
        <x:f>'全銘柄'!Q793</x:f>
        <x:v>6055.735</x:v>
      </x:c>
      <x:c r="H325" s="90" t="b">
        <x:f>'全銘柄'!AT793</x:f>
        <x:v>1</x:v>
      </x:c>
      <x:c r="I325" s="90" t="n">
        <x:f>'全銘柄'!AU793</x:f>
        <x:v>0</x:v>
      </x:c>
      <x:c r="J325" s="90" t="str">
        <x:f>'全銘柄'!AH793</x:f>
        <x:v>S100W3G6</x:v>
      </x:c>
    </x:row>
    <x:row r="326">
      <x:c r="A326" s="90" t="n">
        <x:f>'全銘柄'!A1254</x:f>
        <x:v>1253</x:v>
      </x:c>
      <x:c r="B326" s="90" t="str">
        <x:f>'全銘柄'!B1254</x:f>
        <x:v>4494</x:v>
      </x:c>
      <x:c r="C326" s="90" t="str">
        <x:f>'全銘柄'!D1254</x:f>
        <x:v>Vario Secure Inc.</x:v>
      </x:c>
      <x:c r="D326" s="90" t="str">
        <x:f>'全銘柄'!F1254</x:f>
        <x:v>Information &amp; Communication</x:v>
      </x:c>
      <x:c r="E326" s="91" t="n">
        <x:f>'全銘柄'!R1254</x:f>
        <x:v>0.19752977410202785</x:v>
      </x:c>
      <x:c r="F326" s="97" t="n">
        <x:f>'全銘柄'!K1254</x:f>
        <x:v>2842.655</x:v>
      </x:c>
      <x:c r="G326" s="97" t="n">
        <x:f>'全銘柄'!Q1254</x:f>
        <x:v>561.509</x:v>
      </x:c>
      <x:c r="H326" s="90" t="b">
        <x:f>'全銘柄'!AT1254</x:f>
        <x:v>0</x:v>
      </x:c>
      <x:c r="I326" s="90" t="str">
        <x:f>'全銘柄'!AU1254</x:f>
        <x:v>low_liquidity</x:v>
      </x:c>
      <x:c r="J326" s="90" t="str">
        <x:f>'全銘柄'!AH1254</x:f>
        <x:v>S100Y6VZ</x:v>
      </x:c>
    </x:row>
    <x:row r="327">
      <x:c r="A327" s="90" t="n">
        <x:f>'全銘柄'!A774</x:f>
        <x:v>773</x:v>
      </x:c>
      <x:c r="B327" s="90" t="str">
        <x:f>'全銘柄'!B774</x:f>
        <x:v>7729</x:v>
      </x:c>
      <x:c r="C327" s="90" t="str">
        <x:f>'全銘柄'!D774</x:f>
        <x:v>TOKYO SEIMITSU CO.,LTD.</x:v>
      </x:c>
      <x:c r="D327" s="90" t="str">
        <x:f>'全銘柄'!F774</x:f>
        <x:v>Precision Instruments</x:v>
      </x:c>
      <x:c r="E327" s="91" t="n">
        <x:f>'全銘柄'!R774</x:f>
        <x:v>0.19731754952369565</x:v>
      </x:c>
      <x:c r="F327" s="97" t="n">
        <x:f>'全銘柄'!K774</x:f>
        <x:v>150534</x:v>
      </x:c>
      <x:c r="G327" s="97" t="n">
        <x:f>'全銘柄'!Q774</x:f>
        <x:v>29703</x:v>
      </x:c>
      <x:c r="H327" s="90" t="b">
        <x:f>'全銘柄'!AT774</x:f>
        <x:v>1</x:v>
      </x:c>
      <x:c r="I327" s="90" t="n">
        <x:f>'全銘柄'!AU774</x:f>
        <x:v>0</x:v>
      </x:c>
      <x:c r="J327" s="90" t="str">
        <x:f>'全銘柄'!AH774</x:f>
        <x:v>S100W0K6</x:v>
      </x:c>
    </x:row>
    <x:row r="328">
      <x:c r="A328" s="90" t="n">
        <x:f>'全銘柄'!A1190</x:f>
        <x:v>1189</x:v>
      </x:c>
      <x:c r="B328" s="90" t="str">
        <x:f>'全銘柄'!B1190</x:f>
        <x:v>9769</x:v>
      </x:c>
      <x:c r="C328" s="90" t="str">
        <x:f>'全銘柄'!D1190</x:f>
        <x:v>GAKKYUSHA CO.,LTD.</x:v>
      </x:c>
      <x:c r="D328" s="90" t="str">
        <x:f>'全銘柄'!F1190</x:f>
        <x:v>Services</x:v>
      </x:c>
      <x:c r="E328" s="91" t="n">
        <x:f>'全銘柄'!R1190</x:f>
        <x:v>0.19723269883722366</x:v>
      </x:c>
      <x:c r="F328" s="97" t="n">
        <x:f>'全銘柄'!K1190</x:f>
        <x:v>13289.916</x:v>
      </x:c>
      <x:c r="G328" s="97" t="n">
        <x:f>'全銘柄'!Q1190</x:f>
        <x:v>2621.206</x:v>
      </x:c>
      <x:c r="H328" s="90" t="b">
        <x:f>'全銘柄'!AT1190</x:f>
        <x:v>1</x:v>
      </x:c>
      <x:c r="I328" s="90" t="n">
        <x:f>'全銘柄'!AU1190</x:f>
        <x:v>0</x:v>
      </x:c>
      <x:c r="J328" s="90" t="str">
        <x:f>'全銘柄'!AH1190</x:f>
        <x:v>S100W7ZY</x:v>
      </x:c>
    </x:row>
    <x:row r="329">
      <x:c r="A329" s="90" t="n">
        <x:f>'全銘柄'!A961</x:f>
        <x:v>960</x:v>
      </x:c>
      <x:c r="B329" s="90" t="str">
        <x:f>'全銘柄'!B961</x:f>
        <x:v>7523</x:v>
      </x:c>
      <x:c r="C329" s="90" t="str">
        <x:f>'全銘柄'!D961</x:f>
        <x:v>ART VIVANT CO.,LTD.</x:v>
      </x:c>
      <x:c r="D329" s="90" t="str">
        <x:f>'全銘柄'!F961</x:f>
        <x:v>Retail Trade</x:v>
      </x:c>
      <x:c r="E329" s="91" t="n">
        <x:f>'全銘柄'!R961</x:f>
        <x:v>0.1969874894795185</x:v>
      </x:c>
      <x:c r="F329" s="97" t="n">
        <x:f>'全銘柄'!K961</x:f>
        <x:v>10731.448</x:v>
      </x:c>
      <x:c r="G329" s="97" t="n">
        <x:f>'全銘柄'!Q961</x:f>
        <x:v>2113.961</x:v>
      </x:c>
      <x:c r="H329" s="90" t="b">
        <x:f>'全銘柄'!AT961</x:f>
        <x:v>0</x:v>
      </x:c>
      <x:c r="I329" s="90" t="str">
        <x:f>'全銘柄'!AU961</x:f>
        <x:v>low_liquidity</x:v>
      </x:c>
      <x:c r="J329" s="90" t="str">
        <x:f>'全銘柄'!AH961</x:f>
        <x:v>S100W3T2</x:v>
      </x:c>
    </x:row>
    <x:row r="330">
      <x:c r="A330" s="90" t="n">
        <x:f>'全銘柄'!A116</x:f>
        <x:v>115</x:v>
      </x:c>
      <x:c r="B330" s="90" t="str">
        <x:f>'全銘柄'!B116</x:f>
        <x:v>3498</x:v>
      </x:c>
      <x:c r="C330" s="90" t="str">
        <x:f>'全銘柄'!D116</x:f>
        <x:v>Kasumigaseki Capital Co.,Ltd.</x:v>
      </x:c>
      <x:c r="D330" s="90" t="str">
        <x:f>'全銘柄'!F116</x:f>
        <x:v>Real Estate</x:v>
      </x:c>
      <x:c r="E330" s="91" t="n">
        <x:f>'全銘柄'!R116</x:f>
        <x:v>0.19619485808437218</x:v>
      </x:c>
      <x:c r="F330" s="97" t="n">
        <x:f>'全銘柄'!K116</x:f>
        <x:v>96501</x:v>
      </x:c>
      <x:c r="G330" s="97" t="n">
        <x:f>'全銘柄'!Q116</x:f>
        <x:v>18933</x:v>
      </x:c>
      <x:c r="H330" s="90" t="b">
        <x:f>'全銘柄'!AT116</x:f>
        <x:v>0</x:v>
      </x:c>
      <x:c r="I330" s="90" t="str">
        <x:f>'全銘柄'!AU116</x:f>
        <x:v>repeated_negative_operating_cf</x:v>
      </x:c>
      <x:c r="J330" s="90" t="str">
        <x:f>'全銘柄'!AH116</x:f>
        <x:v>S100X6TA</x:v>
      </x:c>
    </x:row>
    <x:row r="331">
      <x:c r="A331" s="90" t="n">
        <x:f>'全銘柄'!A780</x:f>
        <x:v>779</x:v>
      </x:c>
      <x:c r="B331" s="90" t="str">
        <x:f>'全銘柄'!B780</x:f>
        <x:v>4765</x:v>
      </x:c>
      <x:c r="C331" s="90" t="str">
        <x:f>'全銘柄'!D780</x:f>
        <x:v>SBI Global Asset Management Co.,Ltd.</x:v>
      </x:c>
      <x:c r="D331" s="90" t="str">
        <x:f>'全銘柄'!F780</x:f>
        <x:v>Services</x:v>
      </x:c>
      <x:c r="E331" s="91" t="n">
        <x:f>'全銘柄'!R780</x:f>
        <x:v>0.1961514358643235</x:v>
      </x:c>
      <x:c r="F331" s="97" t="n">
        <x:f>'全銘柄'!K780</x:f>
        <x:v>11568.99</x:v>
      </x:c>
      <x:c r="G331" s="97" t="n">
        <x:f>'全銘柄'!Q780</x:f>
        <x:v>2269.274</x:v>
      </x:c>
      <x:c r="H331" s="90" t="b">
        <x:f>'全銘柄'!AT780</x:f>
        <x:v>1</x:v>
      </x:c>
      <x:c r="I331" s="90" t="n">
        <x:f>'全銘柄'!AU780</x:f>
        <x:v>0</x:v>
      </x:c>
      <x:c r="J331" s="90" t="str">
        <x:f>'全銘柄'!AH780</x:f>
        <x:v>S100VXYH</x:v>
      </x:c>
    </x:row>
    <x:row r="332">
      <x:c r="A332" s="90" t="n">
        <x:f>'全銘柄'!A125</x:f>
        <x:v>124</x:v>
      </x:c>
      <x:c r="B332" s="90" t="str">
        <x:f>'全銘柄'!B125</x:f>
        <x:v>7148</x:v>
      </x:c>
      <x:c r="C332" s="90" t="str">
        <x:f>'全銘柄'!D125</x:f>
        <x:v>Financial Partners Group Co.,Ltd.</x:v>
      </x:c>
      <x:c r="D332" s="90" t="str">
        <x:f>'全銘柄'!F125</x:f>
        <x:v>Securities and Commodities Futures</x:v>
      </x:c>
      <x:c r="E332" s="91" t="n">
        <x:f>'全銘柄'!R125</x:f>
        <x:v>0.19587096575321353</x:v>
      </x:c>
      <x:c r="F332" s="97" t="n">
        <x:f>'全銘柄'!K125</x:f>
        <x:v>129764</x:v>
      </x:c>
      <x:c r="G332" s="97" t="n">
        <x:f>'全銘柄'!Q125</x:f>
        <x:v>25417</x:v>
      </x:c>
      <x:c r="H332" s="90" t="b">
        <x:f>'全銘柄'!AT125</x:f>
        <x:v>1</x:v>
      </x:c>
      <x:c r="I332" s="90" t="n">
        <x:f>'全銘柄'!AU125</x:f>
        <x:v>0</x:v>
      </x:c>
      <x:c r="J332" s="90" t="str">
        <x:f>'全銘柄'!AH125</x:f>
        <x:v>S100XBXT</x:v>
      </x:c>
    </x:row>
    <x:row r="333">
      <x:c r="A333" s="90" t="n">
        <x:f>'全銘柄'!A1022</x:f>
        <x:v>1021</x:v>
      </x:c>
      <x:c r="B333" s="90" t="str">
        <x:f>'全銘柄'!B1022</x:f>
        <x:v>8802</x:v>
      </x:c>
      <x:c r="C333" s="90" t="str">
        <x:f>'全銘柄'!D1022</x:f>
        <x:v>Mitsubishi Estate Company,Limited</x:v>
      </x:c>
      <x:c r="D333" s="90" t="str">
        <x:f>'全銘柄'!F1022</x:f>
        <x:v>Real Estate</x:v>
      </x:c>
      <x:c r="E333" s="91" t="n">
        <x:f>'全銘柄'!R1022</x:f>
        <x:v>0.19573974624828777</x:v>
      </x:c>
      <x:c r="F333" s="97" t="n">
        <x:f>'全銘柄'!K1022</x:f>
        <x:v>1579812</x:v>
      </x:c>
      <x:c r="G333" s="97" t="n">
        <x:f>'全銘柄'!Q1022</x:f>
        <x:v>309232</x:v>
      </x:c>
      <x:c r="H333" s="90" t="b">
        <x:f>'全銘柄'!AT1022</x:f>
        <x:v>1</x:v>
      </x:c>
      <x:c r="I333" s="90" t="n">
        <x:f>'全銘柄'!AU1022</x:f>
        <x:v>0</x:v>
      </x:c>
      <x:c r="J333" s="90" t="str">
        <x:f>'全銘柄'!AH1022</x:f>
        <x:v>S100VYRJ</x:v>
      </x:c>
    </x:row>
    <x:row r="334">
      <x:c r="A334" s="90" t="n">
        <x:f>'全銘柄'!A839</x:f>
        <x:v>838</x:v>
      </x:c>
      <x:c r="B334" s="90" t="str">
        <x:f>'全銘柄'!B839</x:f>
        <x:v>7740</x:v>
      </x:c>
      <x:c r="C334" s="90" t="str">
        <x:f>'全銘柄'!D839</x:f>
        <x:v>Tamron Co.,Ltd.</x:v>
      </x:c>
      <x:c r="D334" s="90" t="str">
        <x:f>'全銘柄'!F839</x:f>
        <x:v>Precision Instruments</x:v>
      </x:c>
      <x:c r="E334" s="91" t="n">
        <x:f>'全銘柄'!R839</x:f>
        <x:v>0.1955778114751208</x:v>
      </x:c>
      <x:c r="F334" s="97" t="n">
        <x:f>'全銘柄'!K839</x:f>
        <x:v>85071</x:v>
      </x:c>
      <x:c r="G334" s="97" t="n">
        <x:f>'全銘柄'!Q839</x:f>
        <x:v>16638</x:v>
      </x:c>
      <x:c r="H334" s="90" t="b">
        <x:f>'全銘柄'!AT839</x:f>
        <x:v>1</x:v>
      </x:c>
      <x:c r="I334" s="90" t="n">
        <x:f>'全銘柄'!AU839</x:f>
        <x:v>0</x:v>
      </x:c>
      <x:c r="J334" s="90" t="str">
        <x:f>'全銘柄'!AH839</x:f>
        <x:v>S100XUB4</x:v>
      </x:c>
    </x:row>
    <x:row r="335">
      <x:c r="A335" s="90" t="n">
        <x:f>'全銘柄'!A609</x:f>
        <x:v>608</x:v>
      </x:c>
      <x:c r="B335" s="90" t="str">
        <x:f>'全銘柄'!B609</x:f>
        <x:v>6490</x:v>
      </x:c>
      <x:c r="C335" s="90" t="str">
        <x:f>'全銘柄'!D609</x:f>
        <x:v>PILLAR Corporation</x:v>
      </x:c>
      <x:c r="D335" s="90" t="str">
        <x:f>'全銘柄'!F609</x:f>
        <x:v>Machinery</x:v>
      </x:c>
      <x:c r="E335" s="91" t="n">
        <x:f>'全銘柄'!R609</x:f>
        <x:v>0.1954714768572808</x:v>
      </x:c>
      <x:c r="F335" s="97" t="n">
        <x:f>'全銘柄'!K609</x:f>
        <x:v>57988</x:v>
      </x:c>
      <x:c r="G335" s="97" t="n">
        <x:f>'全銘柄'!Q609</x:f>
        <x:v>11335</x:v>
      </x:c>
      <x:c r="H335" s="90" t="b">
        <x:f>'全銘柄'!AT609</x:f>
        <x:v>1</x:v>
      </x:c>
      <x:c r="I335" s="90" t="n">
        <x:f>'全銘柄'!AU609</x:f>
        <x:v>0</x:v>
      </x:c>
      <x:c r="J335" s="90" t="str">
        <x:f>'全銘柄'!AH609</x:f>
        <x:v>S100VZQK</x:v>
      </x:c>
    </x:row>
    <x:row r="336">
      <x:c r="A336" s="90" t="n">
        <x:f>'全銘柄'!A701</x:f>
        <x:v>700</x:v>
      </x:c>
      <x:c r="B336" s="90" t="str">
        <x:f>'全銘柄'!B701</x:f>
        <x:v>9605</x:v>
      </x:c>
      <x:c r="C336" s="90" t="str">
        <x:f>'全銘柄'!D701</x:f>
        <x:v>TOEI COMPANY,LTD.</x:v>
      </x:c>
      <x:c r="D336" s="90" t="str">
        <x:f>'全銘柄'!F701</x:f>
        <x:v>Information &amp; Communication</x:v>
      </x:c>
      <x:c r="E336" s="91" t="n">
        <x:f>'全銘柄'!R701</x:f>
        <x:v>0.19539022465290515</x:v>
      </x:c>
      <x:c r="F336" s="97" t="n">
        <x:f>'全銘柄'!K701</x:f>
        <x:v>179922</x:v>
      </x:c>
      <x:c r="G336" s="97" t="n">
        <x:f>'全銘柄'!Q701</x:f>
        <x:v>35155</x:v>
      </x:c>
      <x:c r="H336" s="90" t="b">
        <x:f>'全銘柄'!AT701</x:f>
        <x:v>1</x:v>
      </x:c>
      <x:c r="I336" s="90" t="n">
        <x:f>'全銘柄'!AU701</x:f>
        <x:v>0</x:v>
      </x:c>
      <x:c r="J336" s="90" t="str">
        <x:f>'全銘柄'!AH701</x:f>
        <x:v>S100W3VP</x:v>
      </x:c>
    </x:row>
    <x:row r="337">
      <x:c r="A337" s="90" t="n">
        <x:f>'全銘柄'!A1065</x:f>
        <x:v>1064</x:v>
      </x:c>
      <x:c r="B337" s="90" t="str">
        <x:f>'全銘柄'!B1065</x:f>
        <x:v>4923</x:v>
      </x:c>
      <x:c r="C337" s="90" t="str">
        <x:f>'全銘柄'!D1065</x:f>
        <x:v>COTA CO.,LTD.</x:v>
      </x:c>
      <x:c r="D337" s="90" t="str">
        <x:f>'全銘柄'!F1065</x:f>
        <x:v>Chemicals</x:v>
      </x:c>
      <x:c r="E337" s="91" t="n">
        <x:f>'全銘柄'!R1065</x:f>
        <x:v>0.1953718922594486</x:v>
      </x:c>
      <x:c r="F337" s="97" t="n">
        <x:f>'全銘柄'!K1065</x:f>
        <x:v>9376.748</x:v>
      </x:c>
      <x:c r="G337" s="97" t="n">
        <x:f>'全銘柄'!Q1065</x:f>
        <x:v>1831.953</x:v>
      </x:c>
      <x:c r="H337" s="90" t="b">
        <x:f>'全銘柄'!AT1065</x:f>
        <x:v>1</x:v>
      </x:c>
      <x:c r="I337" s="90" t="n">
        <x:f>'全銘柄'!AU1065</x:f>
        <x:v>0</x:v>
      </x:c>
      <x:c r="J337" s="90" t="str">
        <x:f>'全銘柄'!AH1065</x:f>
        <x:v>S100VZ8E</x:v>
      </x:c>
    </x:row>
    <x:row r="338">
      <x:c r="A338" s="90" t="n">
        <x:f>'全銘柄'!A182</x:f>
        <x:v>181</x:v>
      </x:c>
      <x:c r="B338" s="90" t="str">
        <x:f>'全銘柄'!B182</x:f>
        <x:v>3150</x:v>
      </x:c>
      <x:c r="C338" s="90" t="str">
        <x:f>'全銘柄'!D182</x:f>
        <x:v>grems,Inc.</x:v>
      </x:c>
      <x:c r="D338" s="90" t="str">
        <x:f>'全銘柄'!F182</x:f>
        <x:v>Electric Power and Gas</x:v>
      </x:c>
      <x:c r="E338" s="91" t="n">
        <x:f>'全銘柄'!R182</x:f>
        <x:v>0.19495982372118165</x:v>
      </x:c>
      <x:c r="F338" s="97" t="n">
        <x:f>'全銘柄'!K182</x:f>
        <x:v>33340.818</x:v>
      </x:c>
      <x:c r="G338" s="97" t="n">
        <x:f>'全銘柄'!Q182</x:f>
        <x:v>6500.12</x:v>
      </x:c>
      <x:c r="H338" s="90" t="b">
        <x:f>'全銘柄'!AT182</x:f>
        <x:v>1</x:v>
      </x:c>
      <x:c r="I338" s="90" t="n">
        <x:f>'全銘柄'!AU182</x:f>
        <x:v>0</x:v>
      </x:c>
      <x:c r="J338" s="90" t="str">
        <x:f>'全銘柄'!AH182</x:f>
        <x:v>S100W7E4</x:v>
      </x:c>
    </x:row>
    <x:row r="339">
      <x:c r="A339" s="90" t="n">
        <x:f>'全銘柄'!A359</x:f>
        <x:v>358</x:v>
      </x:c>
      <x:c r="B339" s="90" t="str">
        <x:f>'全銘柄'!B359</x:f>
        <x:v>5726</x:v>
      </x:c>
      <x:c r="C339" s="90" t="str">
        <x:f>'全銘柄'!D359</x:f>
        <x:v>OSAKA Titanium technologies Co.,Ltd.</x:v>
      </x:c>
      <x:c r="D339" s="90" t="str">
        <x:f>'全銘柄'!F359</x:f>
        <x:v>Nonferrous Metals</x:v>
      </x:c>
      <x:c r="E339" s="91" t="n">
        <x:f>'全銘柄'!R359</x:f>
        <x:v>0.19432137766305813</x:v>
      </x:c>
      <x:c r="F339" s="97" t="n">
        <x:f>'全銘柄'!K359</x:f>
        <x:v>51914</x:v>
      </x:c>
      <x:c r="G339" s="97" t="n">
        <x:f>'全銘柄'!Q359</x:f>
        <x:v>10088</x:v>
      </x:c>
      <x:c r="H339" s="90" t="b">
        <x:f>'全銘柄'!AT359</x:f>
        <x:v>1</x:v>
      </x:c>
      <x:c r="I339" s="90" t="n">
        <x:f>'全銘柄'!AU359</x:f>
        <x:v>0</x:v>
      </x:c>
      <x:c r="J339" s="90" t="str">
        <x:f>'全銘柄'!AH359</x:f>
        <x:v>S100W7ZO</x:v>
      </x:c>
    </x:row>
    <x:row r="340">
      <x:c r="A340" s="90" t="n">
        <x:f>'全銘柄'!A708</x:f>
        <x:v>707</x:v>
      </x:c>
      <x:c r="B340" s="90" t="str">
        <x:f>'全銘柄'!B708</x:f>
        <x:v>4578</x:v>
      </x:c>
      <x:c r="C340" s="90" t="str">
        <x:f>'全銘柄'!D708</x:f>
        <x:v>Otsuka Holdings Co.,Ltd.</x:v>
      </x:c>
      <x:c r="D340" s="90" t="str">
        <x:f>'全銘柄'!F708</x:f>
        <x:v>Pharmaceutical</x:v>
      </x:c>
      <x:c r="E340" s="91" t="n">
        <x:f>'全銘柄'!R708</x:f>
        <x:v>0.19416604695547637</x:v>
      </x:c>
      <x:c r="F340" s="97" t="n">
        <x:f>'全銘柄'!K708</x:f>
        <x:v>2468892</x:v>
      </x:c>
      <x:c r="G340" s="97" t="n">
        <x:f>'全銘柄'!Q708</x:f>
        <x:v>479375</x:v>
      </x:c>
      <x:c r="H340" s="90" t="b">
        <x:f>'全銘柄'!AT708</x:f>
        <x:v>0</x:v>
      </x:c>
      <x:c r="I340" s="90" t="str">
        <x:f>'全銘柄'!AU708</x:f>
        <x:v>missing_financial_data</x:v>
      </x:c>
      <x:c r="J340" s="90" t="str">
        <x:f>'全銘柄'!AH708</x:f>
        <x:v>S100XUA7</x:v>
      </x:c>
    </x:row>
    <x:row r="341">
      <x:c r="A341" s="90" t="n">
        <x:f>'全銘柄'!A143</x:f>
        <x:v>142</x:v>
      </x:c>
      <x:c r="B341" s="90" t="str">
        <x:f>'全銘柄'!B143</x:f>
        <x:v>3496</x:v>
      </x:c>
      <x:c r="C341" s="90" t="str">
        <x:f>'全銘柄'!D143</x:f>
        <x:v>AZOOM CO.,LTD</x:v>
      </x:c>
      <x:c r="D341" s="90" t="str">
        <x:f>'全銘柄'!F143</x:f>
        <x:v>Real Estate</x:v>
      </x:c>
      <x:c r="E341" s="91" t="n">
        <x:f>'全銘柄'!R143</x:f>
        <x:v>0.19387764564321294</x:v>
      </x:c>
      <x:c r="F341" s="97" t="n">
        <x:f>'全銘柄'!K143</x:f>
        <x:v>13479.945</x:v>
      </x:c>
      <x:c r="G341" s="97" t="n">
        <x:f>'全銘柄'!Q143</x:f>
        <x:v>2613.46</x:v>
      </x:c>
      <x:c r="H341" s="90" t="b">
        <x:f>'全銘柄'!AT143</x:f>
        <x:v>1</x:v>
      </x:c>
      <x:c r="I341" s="90" t="n">
        <x:f>'全銘柄'!AU143</x:f>
        <x:v>0</x:v>
      </x:c>
      <x:c r="J341" s="90" t="str">
        <x:f>'全銘柄'!AH143</x:f>
        <x:v>S100XADZ</x:v>
      </x:c>
    </x:row>
    <x:row r="342">
      <x:c r="A342" s="90" t="n">
        <x:f>'全銘柄'!A305</x:f>
        <x:v>304</x:v>
      </x:c>
      <x:c r="B342" s="90" t="str">
        <x:f>'全銘柄'!B305</x:f>
        <x:v>9247</x:v>
      </x:c>
      <x:c r="C342" s="90" t="str">
        <x:f>'全銘柄'!D305</x:f>
        <x:v>TRE HOLDINGS CORPORATION</x:v>
      </x:c>
      <x:c r="D342" s="90" t="str">
        <x:f>'全銘柄'!F305</x:f>
        <x:v>Services</x:v>
      </x:c>
      <x:c r="E342" s="91" t="n">
        <x:f>'全銘柄'!R305</x:f>
        <x:v>0.19365847082020257</x:v>
      </x:c>
      <x:c r="F342" s="97" t="n">
        <x:f>'全銘柄'!K305</x:f>
        <x:v>118678</x:v>
      </x:c>
      <x:c r="G342" s="97" t="n">
        <x:f>'全銘柄'!Q305</x:f>
        <x:v>22983</x:v>
      </x:c>
      <x:c r="H342" s="90" t="b">
        <x:f>'全銘柄'!AT305</x:f>
        <x:v>1</x:v>
      </x:c>
      <x:c r="I342" s="90" t="n">
        <x:f>'全銘柄'!AU305</x:f>
        <x:v>0</x:v>
      </x:c>
      <x:c r="J342" s="90" t="str">
        <x:f>'全銘柄'!AH305</x:f>
        <x:v>S100W1H5</x:v>
      </x:c>
    </x:row>
    <x:row r="343">
      <x:c r="A343" s="90" t="n">
        <x:f>'全銘柄'!A549</x:f>
        <x:v>548</x:v>
      </x:c>
      <x:c r="B343" s="90" t="str">
        <x:f>'全銘柄'!B549</x:f>
        <x:v>6343</x:v>
      </x:c>
      <x:c r="C343" s="90" t="str">
        <x:f>'全銘柄'!D549</x:f>
        <x:v>FREESIA MACROSS CORPORATION</x:v>
      </x:c>
      <x:c r="D343" s="90" t="str">
        <x:f>'全銘柄'!F549</x:f>
        <x:v>Machinery</x:v>
      </x:c>
      <x:c r="E343" s="91" t="n">
        <x:f>'全銘柄'!R549</x:f>
        <x:v>0.19345358009982902</x:v>
      </x:c>
      <x:c r="F343" s="97" t="n">
        <x:f>'全銘柄'!K549</x:f>
        <x:v>6971.719</x:v>
      </x:c>
      <x:c r="G343" s="97" t="n">
        <x:f>'全銘柄'!Q549</x:f>
        <x:v>1348.704</x:v>
      </x:c>
      <x:c r="H343" s="90" t="b">
        <x:f>'全銘柄'!AT549</x:f>
        <x:v>1</x:v>
      </x:c>
      <x:c r="I343" s="90" t="n">
        <x:f>'全銘柄'!AU549</x:f>
        <x:v>0</x:v>
      </x:c>
      <x:c r="J343" s="90" t="str">
        <x:f>'全銘柄'!AH549</x:f>
        <x:v>S100W2YD</x:v>
      </x:c>
    </x:row>
    <x:row r="344">
      <x:c r="A344" s="90" t="n">
        <x:f>'全銘柄'!A1091</x:f>
        <x:v>1090</x:v>
      </x:c>
      <x:c r="B344" s="90" t="str">
        <x:f>'全銘柄'!B1091</x:f>
        <x:v>9746</x:v>
      </x:c>
      <x:c r="C344" s="90" t="str">
        <x:f>'全銘柄'!D1091</x:f>
        <x:v>TKC Corporation</x:v>
      </x:c>
      <x:c r="D344" s="90" t="str">
        <x:f>'全銘柄'!F1091</x:f>
        <x:v>Information &amp; Communication</x:v>
      </x:c>
      <x:c r="E344" s="91" t="n">
        <x:f>'全銘柄'!R1091</x:f>
        <x:v>0.19337294551727444</x:v>
      </x:c>
      <x:c r="F344" s="97" t="n">
        <x:f>'全銘柄'!K1091</x:f>
        <x:v>83476</x:v>
      </x:c>
      <x:c r="G344" s="97" t="n">
        <x:f>'全銘柄'!Q1091</x:f>
        <x:v>16142</x:v>
      </x:c>
      <x:c r="H344" s="90" t="b">
        <x:f>'全銘柄'!AT1091</x:f>
        <x:v>1</x:v>
      </x:c>
      <x:c r="I344" s="90" t="n">
        <x:f>'全銘柄'!AU1091</x:f>
        <x:v>0</x:v>
      </x:c>
      <x:c r="J344" s="90" t="str">
        <x:f>'全銘柄'!AH1091</x:f>
        <x:v>S100X9LY</x:v>
      </x:c>
    </x:row>
    <x:row r="345">
      <x:c r="A345" s="90" t="n">
        <x:f>'全銘柄'!A1056</x:f>
        <x:v>1055</x:v>
      </x:c>
      <x:c r="B345" s="90" t="str">
        <x:f>'全銘柄'!B1056</x:f>
        <x:v>6855</x:v>
      </x:c>
      <x:c r="C345" s="90" t="str">
        <x:f>'全銘柄'!D1056</x:f>
        <x:v>JAPAN ELECTRONIC MATERIALS CORPORATION</x:v>
      </x:c>
      <x:c r="D345" s="90" t="str">
        <x:f>'全銘柄'!F1056</x:f>
        <x:v>Electric Appliances</x:v>
      </x:c>
      <x:c r="E345" s="91" t="n">
        <x:f>'全銘柄'!R1056</x:f>
        <x:v>0.1924126064878929</x:v>
      </x:c>
      <x:c r="F345" s="97" t="n">
        <x:f>'全銘柄'!K1056</x:f>
        <x:v>23829</x:v>
      </x:c>
      <x:c r="G345" s="97" t="n">
        <x:f>'全銘柄'!Q1056</x:f>
        <x:v>4585</x:v>
      </x:c>
      <x:c r="H345" s="90" t="b">
        <x:f>'全銘柄'!AT1056</x:f>
        <x:v>1</x:v>
      </x:c>
      <x:c r="I345" s="90" t="n">
        <x:f>'全銘柄'!AU1056</x:f>
        <x:v>0</x:v>
      </x:c>
      <x:c r="J345" s="90" t="str">
        <x:f>'全銘柄'!AH1056</x:f>
        <x:v>S100W3ST</x:v>
      </x:c>
    </x:row>
    <x:row r="346">
      <x:c r="A346" s="90" t="n">
        <x:f>'全銘柄'!A1103</x:f>
        <x:v>1102</x:v>
      </x:c>
      <x:c r="B346" s="90" t="str">
        <x:f>'全銘柄'!B1103</x:f>
        <x:v>4825</x:v>
      </x:c>
      <x:c r="C346" s="90" t="str">
        <x:f>'全銘柄'!D1103</x:f>
        <x:v>WEATHERNEWS INC.</x:v>
      </x:c>
      <x:c r="D346" s="90" t="str">
        <x:f>'全銘柄'!F1103</x:f>
        <x:v>Information &amp; Communication</x:v>
      </x:c>
      <x:c r="E346" s="91" t="n">
        <x:f>'全銘柄'!R1103</x:f>
        <x:v>0.19217949712800647</x:v>
      </x:c>
      <x:c r="F346" s="97" t="n">
        <x:f>'全銘柄'!K1103</x:f>
        <x:v>23505.624</x:v>
      </x:c>
      <x:c r="G346" s="97" t="n">
        <x:f>'全銘柄'!Q1103</x:f>
        <x:v>4517.299</x:v>
      </x:c>
      <x:c r="H346" s="90" t="b">
        <x:f>'全銘柄'!AT1103</x:f>
        <x:v>1</x:v>
      </x:c>
      <x:c r="I346" s="90" t="n">
        <x:f>'全銘柄'!AU1103</x:f>
        <x:v>0</x:v>
      </x:c>
      <x:c r="J346" s="90" t="str">
        <x:f>'全銘柄'!AH1103</x:f>
        <x:v>S100WL79</x:v>
      </x:c>
    </x:row>
    <x:row r="347">
      <x:c r="A347" s="90" t="n">
        <x:f>'全銘柄'!A623</x:f>
        <x:v>622</x:v>
      </x:c>
      <x:c r="B347" s="90" t="str">
        <x:f>'全銘柄'!B623</x:f>
        <x:v>6535</x:v>
      </x:c>
      <x:c r="C347" s="90" t="str">
        <x:f>'全銘柄'!D623</x:f>
        <x:v>i-mobile Co.,Ltd.</x:v>
      </x:c>
      <x:c r="D347" s="90" t="str">
        <x:f>'全銘柄'!F623</x:f>
        <x:v>Services</x:v>
      </x:c>
      <x:c r="E347" s="91" t="n">
        <x:f>'全銘柄'!R623</x:f>
        <x:v>0.19198253437383872</x:v>
      </x:c>
      <x:c r="F347" s="97" t="n">
        <x:f>'全銘柄'!K623</x:f>
        <x:v>21528</x:v>
      </x:c>
      <x:c r="G347" s="97" t="n">
        <x:f>'全銘柄'!Q623</x:f>
        <x:v>4133</x:v>
      </x:c>
      <x:c r="H347" s="90" t="b">
        <x:f>'全銘柄'!AT623</x:f>
        <x:v>1</x:v>
      </x:c>
      <x:c r="I347" s="90" t="n">
        <x:f>'全銘柄'!AU623</x:f>
        <x:v>0</x:v>
      </x:c>
      <x:c r="J347" s="90" t="str">
        <x:f>'全銘柄'!AH623</x:f>
        <x:v>S100WW4T</x:v>
      </x:c>
    </x:row>
    <x:row r="348">
      <x:c r="A348" s="90" t="n">
        <x:f>'全銘柄'!A618</x:f>
        <x:v>617</x:v>
      </x:c>
      <x:c r="B348" s="90" t="str">
        <x:f>'全銘柄'!B618</x:f>
        <x:v>4054</x:v>
      </x:c>
      <x:c r="C348" s="90" t="str">
        <x:f>'全銘柄'!D618</x:f>
        <x:v>Japan PropTech Co.,Ltd.</x:v>
      </x:c>
      <x:c r="D348" s="90" t="str">
        <x:f>'全銘柄'!F618</x:f>
        <x:v>Information &amp; Communication</x:v>
      </x:c>
      <x:c r="E348" s="91" t="n">
        <x:f>'全銘柄'!R618</x:f>
        <x:v>0.19186364865508426</x:v>
      </x:c>
      <x:c r="F348" s="97" t="n">
        <x:f>'全銘柄'!K618</x:f>
        <x:v>4892.537</x:v>
      </x:c>
      <x:c r="G348" s="97" t="n">
        <x:f>'全銘柄'!Q618</x:f>
        <x:v>938.7</x:v>
      </x:c>
      <x:c r="H348" s="90" t="b">
        <x:f>'全銘柄'!AT618</x:f>
        <x:v>0</x:v>
      </x:c>
      <x:c r="I348" s="90" t="str">
        <x:f>'全銘柄'!AU618</x:f>
        <x:v>low_liquidity</x:v>
      </x:c>
      <x:c r="J348" s="90" t="str">
        <x:f>'全銘柄'!AH618</x:f>
        <x:v>S100WQPM</x:v>
      </x:c>
    </x:row>
    <x:row r="349">
      <x:c r="A349" s="90" t="n">
        <x:f>'全銘柄'!A806</x:f>
        <x:v>805</x:v>
      </x:c>
      <x:c r="B349" s="90" t="str">
        <x:f>'全銘柄'!B806</x:f>
        <x:v>4498</x:v>
      </x:c>
      <x:c r="C349" s="90" t="str">
        <x:f>'全銘柄'!D806</x:f>
        <x:v>Cybertrust Japan Co.,Ltd.</x:v>
      </x:c>
      <x:c r="D349" s="90" t="str">
        <x:f>'全銘柄'!F806</x:f>
        <x:v>Information &amp; Communication</x:v>
      </x:c>
      <x:c r="E349" s="91" t="n">
        <x:f>'全銘柄'!R806</x:f>
        <x:v>0.1909956910990902</x:v>
      </x:c>
      <x:c r="F349" s="97" t="n">
        <x:f>'全銘柄'!K806</x:f>
        <x:v>7442.037</x:v>
      </x:c>
      <x:c r="G349" s="97" t="n">
        <x:f>'全銘柄'!Q806</x:f>
        <x:v>1421.397</x:v>
      </x:c>
      <x:c r="H349" s="90" t="b">
        <x:f>'全銘柄'!AT806</x:f>
        <x:v>1</x:v>
      </x:c>
      <x:c r="I349" s="90" t="n">
        <x:f>'全銘柄'!AU806</x:f>
        <x:v>0</x:v>
      </x:c>
      <x:c r="J349" s="90" t="str">
        <x:f>'全銘柄'!AH806</x:f>
        <x:v>S100W7HK</x:v>
      </x:c>
    </x:row>
    <x:row r="350">
      <x:c r="A350" s="90" t="n">
        <x:f>'全銘柄'!A722</x:f>
        <x:v>721</x:v>
      </x:c>
      <x:c r="B350" s="90" t="str">
        <x:f>'全銘柄'!B722</x:f>
        <x:v>6368</x:v>
      </x:c>
      <x:c r="C350" s="90" t="str">
        <x:f>'全銘柄'!D722</x:f>
        <x:v>ORGANO CORPORATION</x:v>
      </x:c>
      <x:c r="D350" s="90" t="str">
        <x:f>'全銘柄'!F722</x:f>
        <x:v>Machinery</x:v>
      </x:c>
      <x:c r="E350" s="91" t="n">
        <x:f>'全銘柄'!R722</x:f>
        <x:v>0.19060568754631926</x:v>
      </x:c>
      <x:c r="F350" s="97" t="n">
        <x:f>'全銘柄'!K722</x:f>
        <x:v>163269</x:v>
      </x:c>
      <x:c r="G350" s="97" t="n">
        <x:f>'全銘柄'!Q722</x:f>
        <x:v>31120</x:v>
      </x:c>
      <x:c r="H350" s="90" t="b">
        <x:f>'全銘柄'!AT722</x:f>
        <x:v>1</x:v>
      </x:c>
      <x:c r="I350" s="90" t="n">
        <x:f>'全銘柄'!AU722</x:f>
        <x:v>0</x:v>
      </x:c>
      <x:c r="J350" s="90" t="str">
        <x:f>'全銘柄'!AH722</x:f>
        <x:v>S100W6CP</x:v>
      </x:c>
    </x:row>
    <x:row r="351">
      <x:c r="A351" s="90" t="n">
        <x:f>'全銘柄'!A608</x:f>
        <x:v>607</x:v>
      </x:c>
      <x:c r="B351" s="90" t="str">
        <x:f>'全銘柄'!B608</x:f>
        <x:v>8511</x:v>
      </x:c>
      <x:c r="C351" s="90" t="str">
        <x:f>'全銘柄'!D608</x:f>
        <x:v>Japan Securities Finance Co.,Ltd.</x:v>
      </x:c>
      <x:c r="D351" s="90" t="str">
        <x:f>'全銘柄'!F608</x:f>
        <x:v>Other Financing Business</x:v>
      </x:c>
      <x:c r="E351" s="91" t="n">
        <x:f>'全銘柄'!R608</x:f>
        <x:v>0.19044817267928588</x:v>
      </x:c>
      <x:c r="F351" s="97" t="n">
        <x:f>'全銘柄'!K608</x:f>
        <x:v>59486</x:v>
      </x:c>
      <x:c r="G351" s="97" t="n">
        <x:f>'全銘柄'!Q608</x:f>
        <x:v>11329</x:v>
      </x:c>
      <x:c r="H351" s="90" t="b">
        <x:f>'全銘柄'!AT608</x:f>
        <x:v>1</x:v>
      </x:c>
      <x:c r="I351" s="90" t="n">
        <x:f>'全銘柄'!AU608</x:f>
        <x:v>0</x:v>
      </x:c>
      <x:c r="J351" s="90" t="str">
        <x:f>'全銘柄'!AH608</x:f>
        <x:v>S100W2L0</x:v>
      </x:c>
    </x:row>
    <x:row r="352">
      <x:c r="A352" s="90" t="n">
        <x:f>'全銘柄'!A930</x:f>
        <x:v>929</x:v>
      </x:c>
      <x:c r="B352" s="90" t="str">
        <x:f>'全銘柄'!B930</x:f>
        <x:v>4403</x:v>
      </x:c>
      <x:c r="C352" s="90" t="str">
        <x:f>'全銘柄'!D930</x:f>
        <x:v>NOF CORPORATION</x:v>
      </x:c>
      <x:c r="D352" s="90" t="str">
        <x:f>'全銘柄'!F930</x:f>
        <x:v>Chemicals</x:v>
      </x:c>
      <x:c r="E352" s="91" t="n">
        <x:f>'全銘柄'!R930</x:f>
        <x:v>0.19012210985690906</x:v>
      </x:c>
      <x:c r="F352" s="97" t="n">
        <x:f>'全銘柄'!K930</x:f>
        <x:v>238310</x:v>
      </x:c>
      <x:c r="G352" s="97" t="n">
        <x:f>'全銘柄'!Q930</x:f>
        <x:v>45308</x:v>
      </x:c>
      <x:c r="H352" s="90" t="b">
        <x:f>'全銘柄'!AT930</x:f>
        <x:v>1</x:v>
      </x:c>
      <x:c r="I352" s="90" t="n">
        <x:f>'全銘柄'!AU930</x:f>
        <x:v>0</x:v>
      </x:c>
      <x:c r="J352" s="90" t="str">
        <x:f>'全銘柄'!AH930</x:f>
        <x:v>S100W41Q</x:v>
      </x:c>
    </x:row>
    <x:row r="353">
      <x:c r="A353" s="90" t="n">
        <x:f>'全銘柄'!A134</x:f>
        <x:v>133</x:v>
      </x:c>
      <x:c r="B353" s="90" t="str">
        <x:f>'全銘柄'!B134</x:f>
        <x:v>7991</x:v>
      </x:c>
      <x:c r="C353" s="90" t="str">
        <x:f>'全銘柄'!D134</x:f>
        <x:v>MAMIYA-OP CO.,LTD</x:v>
      </x:c>
      <x:c r="D353" s="90" t="str">
        <x:f>'全銘柄'!F134</x:f>
        <x:v>Machinery</x:v>
      </x:c>
      <x:c r="E353" s="91" t="n">
        <x:f>'全銘柄'!R134</x:f>
        <x:v>0.1898582375204989</x:v>
      </x:c>
      <x:c r="F353" s="97" t="n">
        <x:f>'全銘柄'!K134</x:f>
        <x:v>33707.297</x:v>
      </x:c>
      <x:c r="G353" s="97" t="n">
        <x:f>'全銘柄'!Q134</x:f>
        <x:v>6399.608</x:v>
      </x:c>
      <x:c r="H353" s="90" t="b">
        <x:f>'全銘柄'!AT134</x:f>
        <x:v>1</x:v>
      </x:c>
      <x:c r="I353" s="90" t="n">
        <x:f>'全銘柄'!AU134</x:f>
        <x:v>0</x:v>
      </x:c>
      <x:c r="J353" s="90" t="str">
        <x:f>'全銘柄'!AH134</x:f>
        <x:v>S100W84L</x:v>
      </x:c>
    </x:row>
    <x:row r="354">
      <x:c r="A354" s="90" t="n">
        <x:f>'全銘柄'!A500</x:f>
        <x:v>499</x:v>
      </x:c>
      <x:c r="B354" s="90" t="str">
        <x:f>'全銘柄'!B500</x:f>
        <x:v>6412</x:v>
      </x:c>
      <x:c r="C354" s="90" t="str">
        <x:f>'全銘柄'!D500</x:f>
        <x:v>Heiwa Corporation</x:v>
      </x:c>
      <x:c r="D354" s="90" t="str">
        <x:f>'全銘柄'!F500</x:f>
        <x:v>Machinery</x:v>
      </x:c>
      <x:c r="E354" s="91" t="n">
        <x:f>'全銘柄'!R500</x:f>
        <x:v>0.18983046199620202</x:v>
      </x:c>
      <x:c r="F354" s="97" t="n">
        <x:f>'全銘柄'!K500</x:f>
        <x:v>145867</x:v>
      </x:c>
      <x:c r="G354" s="97" t="n">
        <x:f>'全銘柄'!Q500</x:f>
        <x:v>27690</x:v>
      </x:c>
      <x:c r="H354" s="90" t="b">
        <x:f>'全銘柄'!AT500</x:f>
        <x:v>1</x:v>
      </x:c>
      <x:c r="I354" s="90" t="n">
        <x:f>'全銘柄'!AU500</x:f>
        <x:v>0</x:v>
      </x:c>
      <x:c r="J354" s="90" t="str">
        <x:f>'全銘柄'!AH500</x:f>
        <x:v>S100W6V8</x:v>
      </x:c>
    </x:row>
    <x:row r="355">
      <x:c r="A355" s="90" t="n">
        <x:f>'全銘柄'!A956</x:f>
        <x:v>955</x:v>
      </x:c>
      <x:c r="B355" s="90" t="str">
        <x:f>'全銘柄'!B956</x:f>
        <x:v>1450</x:v>
      </x:c>
      <x:c r="C355" s="90" t="str">
        <x:f>'全銘柄'!D956</x:f>
        <x:v>TANAKEN Inc.</x:v>
      </x:c>
      <x:c r="D355" s="90" t="str">
        <x:f>'全銘柄'!F956</x:f>
        <x:v>Construction</x:v>
      </x:c>
      <x:c r="E355" s="91" t="n">
        <x:f>'全銘柄'!R956</x:f>
        <x:v>0.18951125858776202</x:v>
      </x:c>
      <x:c r="F355" s="97" t="n">
        <x:f>'全銘柄'!K956</x:f>
        <x:v>12286.088</x:v>
      </x:c>
      <x:c r="G355" s="97" t="n">
        <x:f>'全銘柄'!Q956</x:f>
        <x:v>2328.352</x:v>
      </x:c>
      <x:c r="H355" s="90" t="b">
        <x:f>'全銘柄'!AT956</x:f>
        <x:v>0</x:v>
      </x:c>
      <x:c r="I355" s="90" t="str">
        <x:f>'全銘柄'!AU956</x:f>
        <x:v>low_liquidity</x:v>
      </x:c>
      <x:c r="J355" s="90" t="str">
        <x:f>'全銘柄'!AH956</x:f>
        <x:v>S100W14I</x:v>
      </x:c>
    </x:row>
    <x:row r="356">
      <x:c r="A356" s="90" t="n">
        <x:f>'全銘柄'!A1247</x:f>
        <x:v>1246</x:v>
      </x:c>
      <x:c r="B356" s="90" t="str">
        <x:f>'全銘柄'!B1247</x:f>
        <x:v>9433</x:v>
      </x:c>
      <x:c r="C356" s="90" t="str">
        <x:f>'全銘柄'!D1247</x:f>
        <x:v>KDDI CORPORATION</x:v>
      </x:c>
      <x:c r="D356" s="90" t="str">
        <x:f>'全銘柄'!F1247</x:f>
        <x:v>Information &amp; Communication</x:v>
      </x:c>
      <x:c r="E356" s="91" t="n">
        <x:f>'全銘柄'!R1247</x:f>
        <x:v>0.18903056512953043</x:v>
      </x:c>
      <x:c r="F356" s="97" t="n">
        <x:f>'全銘柄'!K1247</x:f>
        <x:v>5917953</x:v>
      </x:c>
      <x:c r="G356" s="97" t="n">
        <x:f>'全銘柄'!Q1247</x:f>
        <x:v>1118674</x:v>
      </x:c>
      <x:c r="H356" s="90" t="b">
        <x:f>'全銘柄'!AT1247</x:f>
        <x:v>0</x:v>
      </x:c>
      <x:c r="I356" s="90" t="str">
        <x:f>'全銘柄'!AU1247</x:f>
        <x:v>missing_financial_data</x:v>
      </x:c>
      <x:c r="J356" s="90" t="str">
        <x:f>'全銘柄'!AH1247</x:f>
        <x:v>S100VXGZ</x:v>
      </x:c>
    </x:row>
    <x:row r="357">
      <x:c r="A357" s="90" t="n">
        <x:f>'全銘柄'!A826</x:f>
        <x:v>825</x:v>
      </x:c>
      <x:c r="B357" s="90" t="str">
        <x:f>'全銘柄'!B826</x:f>
        <x:v>5384</x:v>
      </x:c>
      <x:c r="C357" s="90" t="str">
        <x:f>'全銘柄'!D826</x:f>
        <x:v>FUJIMI INCORPORATED</x:v>
      </x:c>
      <x:c r="D357" s="90" t="str">
        <x:f>'全銘柄'!F826</x:f>
        <x:v>Glass and Ceramics Products</x:v>
      </x:c>
      <x:c r="E357" s="91" t="n">
        <x:f>'全銘柄'!R826</x:f>
        <x:v>0.18847095339423708</x:v>
      </x:c>
      <x:c r="F357" s="97" t="n">
        <x:f>'全銘柄'!K826</x:f>
        <x:v>62503</x:v>
      </x:c>
      <x:c r="G357" s="97" t="n">
        <x:f>'全銘柄'!Q826</x:f>
        <x:v>11780</x:v>
      </x:c>
      <x:c r="H357" s="90" t="b">
        <x:f>'全銘柄'!AT826</x:f>
        <x:v>1</x:v>
      </x:c>
      <x:c r="I357" s="90" t="n">
        <x:f>'全銘柄'!AU826</x:f>
        <x:v>0</x:v>
      </x:c>
      <x:c r="J357" s="90" t="str">
        <x:f>'全銘柄'!AH826</x:f>
        <x:v>S100W0LO</x:v>
      </x:c>
    </x:row>
    <x:row r="358">
      <x:c r="A358" s="90" t="n">
        <x:f>'全銘柄'!A755</x:f>
        <x:v>754</x:v>
      </x:c>
      <x:c r="B358" s="90" t="str">
        <x:f>'全銘柄'!B755</x:f>
        <x:v>9602</x:v>
      </x:c>
      <x:c r="C358" s="90" t="str">
        <x:f>'全銘柄'!D755</x:f>
        <x:v>TOHO CO.,LTD</x:v>
      </x:c>
      <x:c r="D358" s="90" t="str">
        <x:f>'全銘柄'!F755</x:f>
        <x:v>Information &amp; Communication</x:v>
      </x:c>
      <x:c r="E358" s="91" t="n">
        <x:f>'全銘柄'!R755</x:f>
        <x:v>0.18823389147209446</x:v>
      </x:c>
      <x:c r="F358" s="97" t="n">
        <x:f>'全銘柄'!K755</x:f>
        <x:v>360663</x:v>
      </x:c>
      <x:c r="G358" s="97" t="n">
        <x:f>'全銘柄'!Q755</x:f>
        <x:v>67889</x:v>
      </x:c>
      <x:c r="H358" s="90" t="b">
        <x:f>'全銘柄'!AT755</x:f>
        <x:v>0</x:v>
      </x:c>
      <x:c r="I358" s="90" t="str">
        <x:f>'全銘柄'!AU755</x:f>
        <x:v>missing_financial_data</x:v>
      </x:c>
      <x:c r="J358" s="90" t="str">
        <x:f>'全銘柄'!AH755</x:f>
        <x:v>S100Y5O3</x:v>
      </x:c>
    </x:row>
    <x:row r="359">
      <x:c r="A359" s="90" t="n">
        <x:f>'全銘柄'!A1335</x:f>
        <x:v>1334</x:v>
      </x:c>
      <x:c r="B359" s="90" t="str">
        <x:f>'全銘柄'!B1335</x:f>
        <x:v>8613</x:v>
      </x:c>
      <x:c r="C359" s="90" t="str">
        <x:f>'全銘柄'!D1335</x:f>
        <x:v>Marusan Securities Co.,Ltd.</x:v>
      </x:c>
      <x:c r="D359" s="90" t="str">
        <x:f>'全銘柄'!F1335</x:f>
        <x:v>Securities and Commodities Futures</x:v>
      </x:c>
      <x:c r="E359" s="91" t="n">
        <x:f>'全銘柄'!R1335</x:f>
        <x:v>0.18807363785877235</x:v>
      </x:c>
      <x:c r="F359" s="97" t="n">
        <x:f>'全銘柄'!K1335</x:f>
        <x:v>18849</x:v>
      </x:c>
      <x:c r="G359" s="97" t="n">
        <x:f>'全銘柄'!Q1335</x:f>
        <x:v>3545</x:v>
      </x:c>
      <x:c r="H359" s="90" t="b">
        <x:f>'全銘柄'!AT1335</x:f>
        <x:v>1</x:v>
      </x:c>
      <x:c r="I359" s="90" t="n">
        <x:f>'全銘柄'!AU1335</x:f>
        <x:v>0</x:v>
      </x:c>
      <x:c r="J359" s="90" t="str">
        <x:f>'全銘柄'!AH1335</x:f>
        <x:v>S100VYTT</x:v>
      </x:c>
    </x:row>
    <x:row r="360">
      <x:c r="A360" s="90" t="n">
        <x:f>'全銘柄'!A850</x:f>
        <x:v>849</x:v>
      </x:c>
      <x:c r="B360" s="90" t="str">
        <x:f>'全銘柄'!B850</x:f>
        <x:v>8892</x:v>
      </x:c>
      <x:c r="C360" s="90" t="str">
        <x:f>'全銘柄'!D850</x:f>
        <x:v>ES-CON JAPAN Ltd.</x:v>
      </x:c>
      <x:c r="D360" s="90" t="str">
        <x:f>'全銘柄'!F850</x:f>
        <x:v>Real Estate</x:v>
      </x:c>
      <x:c r="E360" s="91" t="n">
        <x:f>'全銘柄'!R850</x:f>
        <x:v>0.1875918769750799</x:v>
      </x:c>
      <x:c r="F360" s="97" t="n">
        <x:f>'全銘柄'!K850</x:f>
        <x:v>113603</x:v>
      </x:c>
      <x:c r="G360" s="97" t="n">
        <x:f>'全銘柄'!Q850</x:f>
        <x:v>21311</x:v>
      </x:c>
      <x:c r="H360" s="90" t="b">
        <x:f>'全銘柄'!AT850</x:f>
        <x:v>0</x:v>
      </x:c>
      <x:c r="I360" s="90" t="str">
        <x:f>'全銘柄'!AU850</x:f>
        <x:v>repeated_negative_operating_cf</x:v>
      </x:c>
      <x:c r="J360" s="90" t="str">
        <x:f>'全銘柄'!AH850</x:f>
        <x:v>S100W2BR</x:v>
      </x:c>
    </x:row>
    <x:row r="361">
      <x:c r="A361" s="90" t="n">
        <x:f>'全銘柄'!A835</x:f>
        <x:v>834</x:v>
      </x:c>
      <x:c r="B361" s="90" t="str">
        <x:f>'全銘柄'!B835</x:f>
        <x:v>7821</x:v>
      </x:c>
      <x:c r="C361" s="90" t="str">
        <x:f>'全銘柄'!D835</x:f>
        <x:v>MAEDA KOSEN CO.,LTD.</x:v>
      </x:c>
      <x:c r="D361" s="90" t="str">
        <x:f>'全銘柄'!F835</x:f>
        <x:v>Other Products</x:v>
      </x:c>
      <x:c r="E361" s="91" t="n">
        <x:f>'全銘柄'!R835</x:f>
        <x:v>0.187589692394085</x:v>
      </x:c>
      <x:c r="F361" s="97" t="n">
        <x:f>'全銘柄'!K835</x:f>
        <x:v>64108</x:v>
      </x:c>
      <x:c r="G361" s="97" t="n">
        <x:f>'全銘柄'!Q835</x:f>
        <x:v>12026</x:v>
      </x:c>
      <x:c r="H361" s="90" t="b">
        <x:f>'全銘柄'!AT835</x:f>
        <x:v>1</x:v>
      </x:c>
      <x:c r="I361" s="90" t="n">
        <x:f>'全銘柄'!AU835</x:f>
        <x:v>0</x:v>
      </x:c>
      <x:c r="J361" s="90" t="str">
        <x:f>'全銘柄'!AH835</x:f>
        <x:v>S100WQAH</x:v>
      </x:c>
    </x:row>
    <x:row r="362">
      <x:c r="A362" s="90" t="n">
        <x:f>'全銘柄'!A1030</x:f>
        <x:v>1029</x:v>
      </x:c>
      <x:c r="B362" s="90" t="str">
        <x:f>'全銘柄'!B1030</x:f>
        <x:v>4391</x:v>
      </x:c>
      <x:c r="C362" s="90" t="str">
        <x:f>'全銘柄'!D1030</x:f>
        <x:v>Logizard Co.,Ltd.</x:v>
      </x:c>
      <x:c r="D362" s="90" t="str">
        <x:f>'全銘柄'!F1030</x:f>
        <x:v>Information &amp; Communication</x:v>
      </x:c>
      <x:c r="E362" s="91" t="n">
        <x:f>'全銘柄'!R1030</x:f>
        <x:v>0.18743468772521968</x:v>
      </x:c>
      <x:c r="F362" s="97" t="n">
        <x:f>'全銘柄'!K1030</x:f>
        <x:v>2177.041</x:v>
      </x:c>
      <x:c r="G362" s="97" t="n">
        <x:f>'全銘柄'!Q1030</x:f>
        <x:v>408.053</x:v>
      </x:c>
      <x:c r="H362" s="90" t="b">
        <x:f>'全銘柄'!AT1030</x:f>
        <x:v>0</x:v>
      </x:c>
      <x:c r="I362" s="90" t="str">
        <x:f>'全銘柄'!AU1030</x:f>
        <x:v>low_liquidity</x:v>
      </x:c>
      <x:c r="J362" s="90" t="str">
        <x:f>'全銘柄'!AH1030</x:f>
        <x:v>S100WPWK</x:v>
      </x:c>
    </x:row>
    <x:row r="363">
      <x:c r="A363" s="90" t="n">
        <x:f>'全銘柄'!A1201</x:f>
        <x:v>1200</x:v>
      </x:c>
      <x:c r="B363" s="90" t="str">
        <x:f>'全銘柄'!B1201</x:f>
        <x:v>6157</x:v>
      </x:c>
      <x:c r="C363" s="90" t="str">
        <x:f>'全銘柄'!D1201</x:f>
        <x:v>NS TOOL CO.,LTD.</x:v>
      </x:c>
      <x:c r="D363" s="90" t="str">
        <x:f>'全銘柄'!F1201</x:f>
        <x:v>Machinery</x:v>
      </x:c>
      <x:c r="E363" s="91" t="n">
        <x:f>'全銘柄'!R1201</x:f>
        <x:v>0.1873872479215022</x:v>
      </x:c>
      <x:c r="F363" s="97" t="n">
        <x:f>'全銘柄'!K1201</x:f>
        <x:v>9431.09</x:v>
      </x:c>
      <x:c r="G363" s="97" t="n">
        <x:f>'全銘柄'!Q1201</x:f>
        <x:v>1767.266</x:v>
      </x:c>
      <x:c r="H363" s="90" t="b">
        <x:f>'全銘柄'!AT1201</x:f>
        <x:v>1</x:v>
      </x:c>
      <x:c r="I363" s="90" t="n">
        <x:f>'全銘柄'!AU1201</x:f>
        <x:v>0</x:v>
      </x:c>
      <x:c r="J363" s="90" t="str">
        <x:f>'全銘柄'!AH1201</x:f>
        <x:v>S100W51Q</x:v>
      </x:c>
    </x:row>
    <x:row r="364">
      <x:c r="A364" s="90" t="n">
        <x:f>'全銘柄'!A577</x:f>
        <x:v>576</x:v>
      </x:c>
      <x:c r="B364" s="90" t="str">
        <x:f>'全銘柄'!B577</x:f>
        <x:v>7199</x:v>
      </x:c>
      <x:c r="C364" s="90" t="str">
        <x:f>'全銘柄'!D577</x:f>
        <x:v>Premium Group Co.,Ltd.</x:v>
      </x:c>
      <x:c r="D364" s="90" t="str">
        <x:f>'全銘柄'!F577</x:f>
        <x:v>Other Financing Business</x:v>
      </x:c>
      <x:c r="E364" s="91" t="n">
        <x:f>'全銘柄'!R577</x:f>
        <x:v>0.1871789942047296</x:v>
      </x:c>
      <x:c r="F364" s="97" t="n">
        <x:f>'全銘柄'!K577</x:f>
        <x:v>36409</x:v>
      </x:c>
      <x:c r="G364" s="97" t="n">
        <x:f>'全銘柄'!Q577</x:f>
        <x:v>6815</x:v>
      </x:c>
      <x:c r="H364" s="90" t="b">
        <x:f>'全銘柄'!AT577</x:f>
        <x:v>1</x:v>
      </x:c>
      <x:c r="I364" s="90" t="n">
        <x:f>'全銘柄'!AU577</x:f>
        <x:v>0</x:v>
      </x:c>
      <x:c r="J364" s="90" t="str">
        <x:f>'全銘柄'!AH577</x:f>
        <x:v>S100W2A6</x:v>
      </x:c>
    </x:row>
    <x:row r="365">
      <x:c r="A365" s="90" t="n">
        <x:f>'全銘柄'!A1021</x:f>
        <x:v>1020</x:v>
      </x:c>
      <x:c r="B365" s="90" t="str">
        <x:f>'全銘柄'!B1021</x:f>
        <x:v>3804</x:v>
      </x:c>
      <x:c r="C365" s="90" t="str">
        <x:f>'全銘柄'!D1021</x:f>
        <x:v>System D Inc.</x:v>
      </x:c>
      <x:c r="D365" s="90" t="str">
        <x:f>'全銘柄'!F1021</x:f>
        <x:v>Information &amp; Communication</x:v>
      </x:c>
      <x:c r="E365" s="91" t="n">
        <x:f>'全銘柄'!R1021</x:f>
        <x:v>0.1864267812758083</x:v>
      </x:c>
      <x:c r="F365" s="97" t="n">
        <x:f>'全銘柄'!K1021</x:f>
        <x:v>5032.292</x:v>
      </x:c>
      <x:c r="G365" s="97" t="n">
        <x:f>'全銘柄'!Q1021</x:f>
        <x:v>938.154</x:v>
      </x:c>
      <x:c r="H365" s="90" t="b">
        <x:f>'全銘柄'!AT1021</x:f>
        <x:v>0</x:v>
      </x:c>
      <x:c r="I365" s="90" t="str">
        <x:f>'全銘柄'!AU1021</x:f>
        <x:v>low_liquidity</x:v>
      </x:c>
      <x:c r="J365" s="90" t="str">
        <x:f>'全銘柄'!AH1021</x:f>
        <x:v>S100XHGC</x:v>
      </x:c>
    </x:row>
    <x:row r="366">
      <x:c r="A366" s="90" t="n">
        <x:f>'全銘柄'!A106</x:f>
        <x:v>105</x:v>
      </x:c>
      <x:c r="B366" s="90" t="str">
        <x:f>'全銘柄'!B106</x:f>
        <x:v>3445</x:v>
      </x:c>
      <x:c r="C366" s="90" t="str">
        <x:f>'全銘柄'!D106</x:f>
        <x:v>RS Technologies Co.,Ltd.</x:v>
      </x:c>
      <x:c r="D366" s="90" t="str">
        <x:f>'全銘柄'!F106</x:f>
        <x:v>Metal Products</x:v>
      </x:c>
      <x:c r="E366" s="91" t="n">
        <x:f>'全銘柄'!R106</x:f>
        <x:v>0.18617596829494049</x:v>
      </x:c>
      <x:c r="F366" s="97" t="n">
        <x:f>'全銘柄'!K106</x:f>
        <x:v>76707</x:v>
      </x:c>
      <x:c r="G366" s="97" t="n">
        <x:f>'全銘柄'!Q106</x:f>
        <x:v>14281</x:v>
      </x:c>
      <x:c r="H366" s="90" t="b">
        <x:f>'全銘柄'!AT106</x:f>
        <x:v>1</x:v>
      </x:c>
      <x:c r="I366" s="90" t="n">
        <x:f>'全銘柄'!AU106</x:f>
        <x:v>0</x:v>
      </x:c>
      <x:c r="J366" s="90" t="str">
        <x:f>'全銘柄'!AH106</x:f>
        <x:v>S100XUA2</x:v>
      </x:c>
    </x:row>
    <x:row r="367">
      <x:c r="A367" s="90" t="n">
        <x:f>'全銘柄'!A277</x:f>
        <x:v>276</x:v>
      </x:c>
      <x:c r="B367" s="90" t="str">
        <x:f>'全銘柄'!B277</x:f>
        <x:v>6960</x:v>
      </x:c>
      <x:c r="C367" s="90" t="str">
        <x:f>'全銘柄'!D277</x:f>
        <x:v>FUKUDA DENSHI CO.,LTD.</x:v>
      </x:c>
      <x:c r="D367" s="90" t="str">
        <x:f>'全銘柄'!F277</x:f>
        <x:v>Electric Appliances</x:v>
      </x:c>
      <x:c r="E367" s="91" t="n">
        <x:f>'全銘柄'!R277</x:f>
        <x:v>0.1861345112116656</x:v>
      </x:c>
      <x:c r="F367" s="97" t="n">
        <x:f>'全銘柄'!K277</x:f>
        <x:v>139007</x:v>
      </x:c>
      <x:c r="G367" s="97" t="n">
        <x:f>'全銘柄'!Q277</x:f>
        <x:v>25874</x:v>
      </x:c>
      <x:c r="H367" s="90" t="b">
        <x:f>'全銘柄'!AT277</x:f>
        <x:v>1</x:v>
      </x:c>
      <x:c r="I367" s="90" t="n">
        <x:f>'全銘柄'!AU277</x:f>
        <x:v>0</x:v>
      </x:c>
      <x:c r="J367" s="90" t="str">
        <x:f>'全銘柄'!AH277</x:f>
        <x:v>S100W6NZ</x:v>
      </x:c>
    </x:row>
    <x:row r="368">
      <x:c r="A368" s="90" t="n">
        <x:f>'全銘柄'!A851</x:f>
        <x:v>850</x:v>
      </x:c>
      <x:c r="B368" s="90" t="str">
        <x:f>'全銘柄'!B851</x:f>
        <x:v>4626</x:v>
      </x:c>
      <x:c r="C368" s="90" t="str">
        <x:f>'全銘柄'!D851</x:f>
        <x:v>TAIYO HOLDINGS CO.,LTD.</x:v>
      </x:c>
      <x:c r="D368" s="90" t="str">
        <x:f>'全銘柄'!F851</x:f>
        <x:v>Chemicals</x:v>
      </x:c>
      <x:c r="E368" s="91" t="n">
        <x:f>'全銘柄'!R851</x:f>
        <x:v>0.18542139316023865</x:v>
      </x:c>
      <x:c r="F368" s="97" t="n">
        <x:f>'全銘柄'!K851</x:f>
        <x:v>119010</x:v>
      </x:c>
      <x:c r="G368" s="97" t="n">
        <x:f>'全銘柄'!Q851</x:f>
        <x:v>22067</x:v>
      </x:c>
      <x:c r="H368" s="90" t="b">
        <x:f>'全銘柄'!AT851</x:f>
        <x:v>1</x:v>
      </x:c>
      <x:c r="I368" s="90" t="n">
        <x:f>'全銘柄'!AU851</x:f>
        <x:v>0</x:v>
      </x:c>
      <x:c r="J368" s="90" t="str">
        <x:f>'全銘柄'!AH851</x:f>
        <x:v>S100VYA1</x:v>
      </x:c>
    </x:row>
    <x:row r="369">
      <x:c r="A369" s="90" t="n">
        <x:f>'全銘柄'!A818</x:f>
        <x:v>817</x:v>
      </x:c>
      <x:c r="B369" s="90" t="str">
        <x:f>'全銘柄'!B818</x:f>
        <x:v>4809</x:v>
      </x:c>
      <x:c r="C369" s="90" t="str">
        <x:f>'全銘柄'!D818</x:f>
        <x:v>Paraca Inc.</x:v>
      </x:c>
      <x:c r="D369" s="90" t="str">
        <x:f>'全銘柄'!F818</x:f>
        <x:v>Real Estate</x:v>
      </x:c>
      <x:c r="E369" s="91" t="n">
        <x:f>'全銘柄'!R818</x:f>
        <x:v>0.1852524106636415</x:v>
      </x:c>
      <x:c r="F369" s="97" t="n">
        <x:f>'全銘柄'!K818</x:f>
        <x:v>17630</x:v>
      </x:c>
      <x:c r="G369" s="97" t="n">
        <x:f>'全銘柄'!Q818</x:f>
        <x:v>3266</x:v>
      </x:c>
      <x:c r="H369" s="90" t="b">
        <x:f>'全銘柄'!AT818</x:f>
        <x:v>1</x:v>
      </x:c>
      <x:c r="I369" s="90" t="n">
        <x:f>'全銘柄'!AU818</x:f>
        <x:v>0</x:v>
      </x:c>
      <x:c r="J369" s="90" t="str">
        <x:f>'全銘柄'!AH818</x:f>
        <x:v>S100XB3E</x:v>
      </x:c>
    </x:row>
    <x:row r="370">
      <x:c r="A370" s="90" t="n">
        <x:f>'全銘柄'!A1113</x:f>
        <x:v>1112</x:v>
      </x:c>
      <x:c r="B370" s="90" t="str">
        <x:f>'全銘柄'!B1113</x:f>
        <x:v>6346</x:v>
      </x:c>
      <x:c r="C370" s="90" t="str">
        <x:f>'全銘柄'!D1113</x:f>
        <x:v>KIKUKAWA ENTERPRISE,INC.</x:v>
      </x:c>
      <x:c r="D370" s="90" t="str">
        <x:f>'全銘柄'!F1113</x:f>
        <x:v>Machinery</x:v>
      </x:c>
      <x:c r="E370" s="91" t="n">
        <x:f>'全銘柄'!R1113</x:f>
        <x:v>0.18508665088457993</x:v>
      </x:c>
      <x:c r="F370" s="97" t="n">
        <x:f>'全銘柄'!K1113</x:f>
        <x:v>5533.7</x:v>
      </x:c>
      <x:c r="G370" s="97" t="n">
        <x:f>'全銘柄'!Q1113</x:f>
        <x:v>1024.214</x:v>
      </x:c>
      <x:c r="H370" s="90" t="b">
        <x:f>'全銘柄'!AT1113</x:f>
        <x:v>0</x:v>
      </x:c>
      <x:c r="I370" s="90" t="str">
        <x:f>'全銘柄'!AU1113</x:f>
        <x:v>low_liquidity</x:v>
      </x:c>
      <x:c r="J370" s="90" t="str">
        <x:f>'全銘柄'!AH1113</x:f>
        <x:v>S100W95I</x:v>
      </x:c>
    </x:row>
    <x:row r="371">
      <x:c r="A371" s="90" t="n">
        <x:f>'全銘柄'!A1282</x:f>
        <x:v>1281</x:v>
      </x:c>
      <x:c r="B371" s="90" t="str">
        <x:f>'全銘柄'!B1282</x:f>
        <x:v>7192</x:v>
      </x:c>
      <x:c r="C371" s="90" t="str">
        <x:f>'全銘柄'!D1282</x:f>
        <x:v>Mortgage Service Japan Limited</x:v>
      </x:c>
      <x:c r="D371" s="90" t="str">
        <x:f>'全銘柄'!F1282</x:f>
        <x:v>Other Financing Business</x:v>
      </x:c>
      <x:c r="E371" s="91" t="n">
        <x:f>'全銘柄'!R1282</x:f>
        <x:v>0.18507319465197597</x:v>
      </x:c>
      <x:c r="F371" s="97" t="n">
        <x:f>'全銘柄'!K1282</x:f>
        <x:v>7565.785</x:v>
      </x:c>
      <x:c r="G371" s="97" t="n">
        <x:f>'全銘柄'!Q1282</x:f>
        <x:v>1400.224</x:v>
      </x:c>
      <x:c r="H371" s="90" t="b">
        <x:f>'全銘柄'!AT1282</x:f>
        <x:v>1</x:v>
      </x:c>
      <x:c r="I371" s="90" t="n">
        <x:f>'全銘柄'!AU1282</x:f>
        <x:v>0</x:v>
      </x:c>
      <x:c r="J371" s="90" t="str">
        <x:f>'全銘柄'!AH1282</x:f>
        <x:v>S100W8VV</x:v>
      </x:c>
    </x:row>
    <x:row r="372">
      <x:c r="A372" s="90" t="n">
        <x:f>'全銘柄'!A725</x:f>
        <x:v>724</x:v>
      </x:c>
      <x:c r="B372" s="90" t="str">
        <x:f>'全銘柄'!B725</x:f>
        <x:v>7014</x:v>
      </x:c>
      <x:c r="C372" s="90" t="str">
        <x:f>'全銘柄'!D725</x:f>
        <x:v>Namura Shipbuilding Co.,Ltd.</x:v>
      </x:c>
      <x:c r="D372" s="90" t="str">
        <x:f>'全銘柄'!F725</x:f>
        <x:v>Transportation Equipment</x:v>
      </x:c>
      <x:c r="E372" s="91" t="n">
        <x:f>'全銘柄'!R725</x:f>
        <x:v>0.18505655447882582</x:v>
      </x:c>
      <x:c r="F372" s="97" t="n">
        <x:f>'全銘柄'!K725</x:f>
        <x:v>159227</x:v>
      </x:c>
      <x:c r="G372" s="97" t="n">
        <x:f>'全銘柄'!Q725</x:f>
        <x:v>29466</x:v>
      </x:c>
      <x:c r="H372" s="90" t="b">
        <x:f>'全銘柄'!AT725</x:f>
        <x:v>1</x:v>
      </x:c>
      <x:c r="I372" s="90" t="n">
        <x:f>'全銘柄'!AU725</x:f>
        <x:v>0</x:v>
      </x:c>
      <x:c r="J372" s="90" t="str">
        <x:f>'全銘柄'!AH725</x:f>
        <x:v>S100W4QD</x:v>
      </x:c>
    </x:row>
    <x:row r="373">
      <x:c r="A373" s="90" t="n">
        <x:f>'全銘柄'!A227</x:f>
        <x:v>226</x:v>
      </x:c>
      <x:c r="B373" s="90" t="str">
        <x:f>'全銘柄'!B227</x:f>
        <x:v>3694</x:v>
      </x:c>
      <x:c r="C373" s="90" t="str">
        <x:f>'全銘柄'!D227</x:f>
        <x:v>OPTiM CORPORATION</x:v>
      </x:c>
      <x:c r="D373" s="90" t="str">
        <x:f>'全銘柄'!F227</x:f>
        <x:v>Information &amp; Communication</x:v>
      </x:c>
      <x:c r="E373" s="91" t="n">
        <x:f>'全銘柄'!R227</x:f>
        <x:v>0.18470969041936608</x:v>
      </x:c>
      <x:c r="F373" s="97" t="n">
        <x:f>'全銘柄'!K227</x:f>
        <x:v>10580.636</x:v>
      </x:c>
      <x:c r="G373" s="97" t="n">
        <x:f>'全銘柄'!Q227</x:f>
        <x:v>1954.346</x:v>
      </x:c>
      <x:c r="H373" s="90" t="b">
        <x:f>'全銘柄'!AT227</x:f>
        <x:v>1</x:v>
      </x:c>
      <x:c r="I373" s="90" t="n">
        <x:f>'全銘柄'!AU227</x:f>
        <x:v>0</x:v>
      </x:c>
      <x:c r="J373" s="90" t="str">
        <x:f>'全銘柄'!AH227</x:f>
        <x:v>S100W9KA</x:v>
      </x:c>
    </x:row>
    <x:row r="374">
      <x:c r="A374" s="90" t="n">
        <x:f>'全銘柄'!A15</x:f>
        <x:v>14</x:v>
      </x:c>
      <x:c r="B374" s="90" t="str">
        <x:f>'全銘柄'!B15</x:f>
        <x:v>5248</x:v>
      </x:c>
      <x:c r="C374" s="90" t="str">
        <x:f>'全銘柄'!D15</x:f>
        <x:v>TECHNOLOGIES,Inc.</x:v>
      </x:c>
      <x:c r="D374" s="90" t="str">
        <x:f>'全銘柄'!F15</x:f>
        <x:v>Information &amp; Communication</x:v>
      </x:c>
      <x:c r="E374" s="91" t="n">
        <x:f>'全銘柄'!R15</x:f>
        <x:v>0.18447225844058682</x:v>
      </x:c>
      <x:c r="F374" s="97" t="n">
        <x:f>'全銘柄'!K15</x:f>
        <x:v>10149.087</x:v>
      </x:c>
      <x:c r="G374" s="97" t="n">
        <x:f>'全銘柄'!Q15</x:f>
        <x:v>1872.225</x:v>
      </x:c>
      <x:c r="H374" s="90" t="b">
        <x:f>'全銘柄'!AT15</x:f>
        <x:v>1</x:v>
      </x:c>
      <x:c r="I374" s="90" t="n">
        <x:f>'全銘柄'!AU15</x:f>
        <x:v>0</x:v>
      </x:c>
      <x:c r="J374" s="90" t="str">
        <x:f>'全銘柄'!AH15</x:f>
        <x:v>S100Y02W</x:v>
      </x:c>
    </x:row>
    <x:row r="375">
      <x:c r="A375" s="90" t="n">
        <x:f>'全銘柄'!A4</x:f>
        <x:v>3</x:v>
      </x:c>
      <x:c r="B375" s="90" t="str">
        <x:f>'全銘柄'!B4</x:f>
        <x:v>5253</x:v>
      </x:c>
      <x:c r="C375" s="90" t="str">
        <x:f>'全銘柄'!D4</x:f>
        <x:v>COVER Corporation</x:v>
      </x:c>
      <x:c r="D375" s="90" t="str">
        <x:f>'全銘柄'!F4</x:f>
        <x:v>Information &amp; Communication</x:v>
      </x:c>
      <x:c r="E375" s="91" t="n">
        <x:f>'全銘柄'!R4</x:f>
        <x:v>0.18435059100020737</x:v>
      </x:c>
      <x:c r="F375" s="97" t="n">
        <x:f>'全銘柄'!K4</x:f>
        <x:v>43401</x:v>
      </x:c>
      <x:c r="G375" s="97" t="n">
        <x:f>'全銘柄'!Q4</x:f>
        <x:v>8001</x:v>
      </x:c>
      <x:c r="H375" s="90" t="b">
        <x:f>'全銘柄'!AT4</x:f>
        <x:v>1</x:v>
      </x:c>
      <x:c r="I375" s="90" t="n">
        <x:f>'全銘柄'!AU4</x:f>
        <x:v>0</x:v>
      </x:c>
      <x:c r="J375" s="90" t="str">
        <x:f>'全銘柄'!AH4</x:f>
        <x:v>S100W4H7</x:v>
      </x:c>
    </x:row>
    <x:row r="376">
      <x:c r="A376" s="90" t="n">
        <x:f>'全銘柄'!A306</x:f>
        <x:v>305</x:v>
      </x:c>
      <x:c r="B376" s="90" t="str">
        <x:f>'全銘柄'!B306</x:f>
        <x:v>4055</x:v>
      </x:c>
      <x:c r="C376" s="90" t="str">
        <x:f>'全銘柄'!D306</x:f>
        <x:v>T&amp;S Group Inc.</x:v>
      </x:c>
      <x:c r="D376" s="90" t="str">
        <x:f>'全銘柄'!F306</x:f>
        <x:v>Information &amp; Communication</x:v>
      </x:c>
      <x:c r="E376" s="91" t="n">
        <x:f>'全銘柄'!R306</x:f>
        <x:v>0.184349149724479</x:v>
      </x:c>
      <x:c r="F376" s="97" t="n">
        <x:f>'全銘柄'!K306</x:f>
        <x:v>4103.317</x:v>
      </x:c>
      <x:c r="G376" s="97" t="n">
        <x:f>'全銘柄'!Q306</x:f>
        <x:v>756.443</x:v>
      </x:c>
      <x:c r="H376" s="90" t="b">
        <x:f>'全銘柄'!AT306</x:f>
        <x:v>1</x:v>
      </x:c>
      <x:c r="I376" s="90" t="n">
        <x:f>'全銘柄'!AU306</x:f>
        <x:v>0</x:v>
      </x:c>
      <x:c r="J376" s="90" t="str">
        <x:f>'全銘柄'!AH306</x:f>
        <x:v>S100XD2T</x:v>
      </x:c>
    </x:row>
    <x:row r="377">
      <x:c r="A377" s="90" t="n">
        <x:f>'全銘柄'!A1169</x:f>
        <x:v>1168</x:v>
      </x:c>
      <x:c r="B377" s="90" t="str">
        <x:f>'全銘柄'!B1169</x:f>
        <x:v>8572</x:v>
      </x:c>
      <x:c r="C377" s="90" t="str">
        <x:f>'全銘柄'!D1169</x:f>
        <x:v>ACOM CO.,LTD.</x:v>
      </x:c>
      <x:c r="D377" s="90" t="str">
        <x:f>'全銘柄'!F1169</x:f>
        <x:v>Other Financing Business</x:v>
      </x:c>
      <x:c r="E377" s="91" t="n">
        <x:f>'全銘柄'!R1169</x:f>
        <x:v>0.18430361740028073</x:v>
      </x:c>
      <x:c r="F377" s="97" t="n">
        <x:f>'全銘柄'!K1169</x:f>
        <x:v>317742</x:v>
      </x:c>
      <x:c r="G377" s="97" t="n">
        <x:f>'全銘柄'!Q1169</x:f>
        <x:v>58561</x:v>
      </x:c>
      <x:c r="H377" s="90" t="b">
        <x:f>'全銘柄'!AT1169</x:f>
        <x:v>1</x:v>
      </x:c>
      <x:c r="I377" s="90" t="n">
        <x:f>'全銘柄'!AU1169</x:f>
        <x:v>0</x:v>
      </x:c>
      <x:c r="J377" s="90" t="str">
        <x:f>'全銘柄'!AH1169</x:f>
        <x:v>S100VZEV</x:v>
      </x:c>
    </x:row>
    <x:row r="378">
      <x:c r="A378" s="90" t="n">
        <x:f>'全銘柄'!A36</x:f>
        <x:v>35</x:v>
      </x:c>
      <x:c r="B378" s="90" t="str">
        <x:f>'全銘柄'!B36</x:f>
        <x:v>4449</x:v>
      </x:c>
      <x:c r="C378" s="90" t="str">
        <x:f>'全銘柄'!D36</x:f>
        <x:v>giftee Inc.</x:v>
      </x:c>
      <x:c r="D378" s="90" t="str">
        <x:f>'全銘柄'!F36</x:f>
        <x:v>Information &amp; Communication</x:v>
      </x:c>
      <x:c r="E378" s="91" t="n">
        <x:f>'全銘柄'!R36</x:f>
        <x:v>0.18397059862887838</x:v>
      </x:c>
      <x:c r="F378" s="97" t="n">
        <x:f>'全銘柄'!K36</x:f>
        <x:v>14149</x:v>
      </x:c>
      <x:c r="G378" s="97" t="n">
        <x:f>'全銘柄'!Q36</x:f>
        <x:v>2603</x:v>
      </x:c>
      <x:c r="H378" s="90" t="b">
        <x:f>'全銘柄'!AT36</x:f>
        <x:v>0</x:v>
      </x:c>
      <x:c r="I378" s="90" t="str">
        <x:f>'全銘柄'!AU36</x:f>
        <x:v>repeated_negative_operating_cf</x:v>
      </x:c>
      <x:c r="J378" s="90" t="str">
        <x:f>'全銘柄'!AH36</x:f>
        <x:v>S100XUO8</x:v>
      </x:c>
    </x:row>
    <x:row r="379">
      <x:c r="A379" s="90" t="n">
        <x:f>'全銘柄'!A149</x:f>
        <x:v>148</x:v>
      </x:c>
      <x:c r="B379" s="90" t="str">
        <x:f>'全銘柄'!B149</x:f>
        <x:v>4258</x:v>
      </x:c>
      <x:c r="C379" s="90" t="str">
        <x:f>'全銘柄'!D149</x:f>
        <x:v>AMIYA Corporation</x:v>
      </x:c>
      <x:c r="D379" s="90" t="str">
        <x:f>'全銘柄'!F149</x:f>
        <x:v>Information &amp; Communication</x:v>
      </x:c>
      <x:c r="E379" s="91" t="n">
        <x:f>'全銘柄'!R149</x:f>
        <x:v>0.1836798666729979</x:v>
      </x:c>
      <x:c r="F379" s="97" t="n">
        <x:f>'全銘柄'!K149</x:f>
        <x:v>5601.866</x:v>
      </x:c>
      <x:c r="G379" s="97" t="n">
        <x:f>'全銘柄'!Q149</x:f>
        <x:v>1028.95</x:v>
      </x:c>
      <x:c r="H379" s="90" t="b">
        <x:f>'全銘柄'!AT149</x:f>
        <x:v>1</x:v>
      </x:c>
      <x:c r="I379" s="90" t="n">
        <x:f>'全銘柄'!AU149</x:f>
        <x:v>0</x:v>
      </x:c>
      <x:c r="J379" s="90" t="str">
        <x:f>'全銘柄'!AH149</x:f>
        <x:v>S100XTTR</x:v>
      </x:c>
    </x:row>
    <x:row r="380">
      <x:c r="A380" s="90" t="n">
        <x:f>'全銘柄'!A989</x:f>
        <x:v>988</x:v>
      </x:c>
      <x:c r="B380" s="90" t="str">
        <x:f>'全銘柄'!B989</x:f>
        <x:v>6988</x:v>
      </x:c>
      <x:c r="C380" s="90" t="str">
        <x:f>'全銘柄'!D989</x:f>
        <x:v>NITTO DENKO CORPORATION</x:v>
      </x:c>
      <x:c r="D380" s="90" t="str">
        <x:f>'全銘柄'!F989</x:f>
        <x:v>Chemicals</x:v>
      </x:c>
      <x:c r="E380" s="91" t="n">
        <x:f>'全銘柄'!R989</x:f>
        <x:v>0.18312558315694788</x:v>
      </x:c>
      <x:c r="F380" s="97" t="n">
        <x:f>'全銘柄'!K989</x:f>
        <x:v>1013878</x:v>
      </x:c>
      <x:c r="G380" s="97" t="n">
        <x:f>'全銘柄'!Q989</x:f>
        <x:v>185667</x:v>
      </x:c>
      <x:c r="H380" s="90" t="b">
        <x:f>'全銘柄'!AT989</x:f>
        <x:v>0</x:v>
      </x:c>
      <x:c r="I380" s="90" t="str">
        <x:f>'全銘柄'!AU989</x:f>
        <x:v>missing_financial_data</x:v>
      </x:c>
      <x:c r="J380" s="90" t="str">
        <x:f>'全銘柄'!AH989</x:f>
        <x:v>S100VYH3</x:v>
      </x:c>
    </x:row>
    <x:row r="381">
      <x:c r="A381" s="90" t="n">
        <x:f>'全銘柄'!A292</x:f>
        <x:v>291</x:v>
      </x:c>
      <x:c r="B381" s="90" t="str">
        <x:f>'全銘柄'!B292</x:f>
        <x:v>1407</x:v>
      </x:c>
      <x:c r="C381" s="90" t="str">
        <x:f>'全銘柄'!D292</x:f>
        <x:v>West Holdings Corporation</x:v>
      </x:c>
      <x:c r="D381" s="90" t="str">
        <x:f>'全銘柄'!F292</x:f>
        <x:v>Construction</x:v>
      </x:c>
      <x:c r="E381" s="91" t="n">
        <x:f>'全銘柄'!R292</x:f>
        <x:v>0.18298412698412697</x:v>
      </x:c>
      <x:c r="F381" s="97" t="n">
        <x:f>'全銘柄'!K292</x:f>
        <x:v>47250</x:v>
      </x:c>
      <x:c r="G381" s="97" t="n">
        <x:f>'全銘柄'!Q292</x:f>
        <x:v>8646</x:v>
      </x:c>
      <x:c r="H381" s="90" t="b">
        <x:f>'全銘柄'!AT292</x:f>
        <x:v>1</x:v>
      </x:c>
      <x:c r="I381" s="90" t="n">
        <x:f>'全銘柄'!AU292</x:f>
        <x:v>0</x:v>
      </x:c>
      <x:c r="J381" s="90" t="str">
        <x:f>'全銘柄'!AH292</x:f>
        <x:v>S100X68L</x:v>
      </x:c>
    </x:row>
    <x:row r="382">
      <x:c r="A382" s="90" t="n">
        <x:f>'全銘柄'!A62</x:f>
        <x:v>61</x:v>
      </x:c>
      <x:c r="B382" s="90" t="str">
        <x:f>'全銘柄'!B62</x:f>
        <x:v>7409</x:v>
      </x:c>
      <x:c r="C382" s="90" t="str">
        <x:f>'全銘柄'!D62</x:f>
        <x:v>AeroEdge Co.,Ltd</x:v>
      </x:c>
      <x:c r="D382" s="90" t="str">
        <x:f>'全銘柄'!F62</x:f>
        <x:v>Transportation Equipment</x:v>
      </x:c>
      <x:c r="E382" s="91" t="n">
        <x:f>'全銘柄'!R62</x:f>
        <x:v>0.1818777905968338</x:v>
      </x:c>
      <x:c r="F382" s="97" t="n">
        <x:f>'全銘柄'!K62</x:f>
        <x:v>3602.276</x:v>
      </x:c>
      <x:c r="G382" s="97" t="n">
        <x:f>'全銘柄'!Q62</x:f>
        <x:v>655.174</x:v>
      </x:c>
      <x:c r="H382" s="90" t="b">
        <x:f>'全銘柄'!AT62</x:f>
        <x:v>1</x:v>
      </x:c>
      <x:c r="I382" s="90" t="n">
        <x:f>'全銘柄'!AU62</x:f>
        <x:v>0</x:v>
      </x:c>
      <x:c r="J382" s="90" t="str">
        <x:f>'全銘柄'!AH62</x:f>
        <x:v>S100WQWW</x:v>
      </x:c>
    </x:row>
    <x:row r="383">
      <x:c r="A383" s="90" t="n">
        <x:f>'全銘柄'!A713</x:f>
        <x:v>712</x:v>
      </x:c>
      <x:c r="B383" s="90" t="str">
        <x:f>'全銘柄'!B713</x:f>
        <x:v>6941</x:v>
      </x:c>
      <x:c r="C383" s="90" t="str">
        <x:f>'全銘柄'!D713</x:f>
        <x:v>YAMAICHI ELECTRONICS CO.,LTD.</x:v>
      </x:c>
      <x:c r="D383" s="90" t="str">
        <x:f>'全銘柄'!F713</x:f>
        <x:v>Electric Appliances</x:v>
      </x:c>
      <x:c r="E383" s="91" t="n">
        <x:f>'全銘柄'!R713</x:f>
        <x:v>0.18157310214729025</x:v>
      </x:c>
      <x:c r="F383" s="97" t="n">
        <x:f>'全銘柄'!K713</x:f>
        <x:v>45298.813</x:v>
      </x:c>
      <x:c r="G383" s="97" t="n">
        <x:f>'全銘柄'!Q713</x:f>
        <x:v>8225.046</x:v>
      </x:c>
      <x:c r="H383" s="90" t="b">
        <x:f>'全銘柄'!AT713</x:f>
        <x:v>1</x:v>
      </x:c>
      <x:c r="I383" s="90" t="n">
        <x:f>'全銘柄'!AU713</x:f>
        <x:v>0</x:v>
      </x:c>
      <x:c r="J383" s="90" t="str">
        <x:f>'全銘柄'!AH713</x:f>
        <x:v>S100W32I</x:v>
      </x:c>
    </x:row>
    <x:row r="384">
      <x:c r="A384" s="90" t="n">
        <x:f>'全銘柄'!A829</x:f>
        <x:v>828</x:v>
      </x:c>
      <x:c r="B384" s="90" t="str">
        <x:f>'全銘柄'!B829</x:f>
        <x:v>4792</x:v>
      </x:c>
      <x:c r="C384" s="90" t="str">
        <x:f>'全銘柄'!D829</x:f>
        <x:v>YAMADA Consulting Group Co.,Ltd.</x:v>
      </x:c>
      <x:c r="D384" s="90" t="str">
        <x:f>'全銘柄'!F829</x:f>
        <x:v>Services</x:v>
      </x:c>
      <x:c r="E384" s="91" t="n">
        <x:f>'全銘柄'!R829</x:f>
        <x:v>0.1815677183655361</x:v>
      </x:c>
      <x:c r="F384" s="97" t="n">
        <x:f>'全銘柄'!K829</x:f>
        <x:v>22761.078</x:v>
      </x:c>
      <x:c r="G384" s="97" t="n">
        <x:f>'全銘柄'!Q829</x:f>
        <x:v>4132.677</x:v>
      </x:c>
      <x:c r="H384" s="90" t="b">
        <x:f>'全銘柄'!AT829</x:f>
        <x:v>1</x:v>
      </x:c>
      <x:c r="I384" s="90" t="n">
        <x:f>'全銘柄'!AU829</x:f>
        <x:v>0</x:v>
      </x:c>
      <x:c r="J384" s="90" t="str">
        <x:f>'全銘柄'!AH829</x:f>
        <x:v>S100W1KY</x:v>
      </x:c>
    </x:row>
    <x:row r="385">
      <x:c r="A385" s="90" t="n">
        <x:f>'全銘柄'!A645</x:f>
        <x:v>644</x:v>
      </x:c>
      <x:c r="B385" s="90" t="str">
        <x:f>'全銘柄'!B645</x:f>
        <x:v>6951</x:v>
      </x:c>
      <x:c r="C385" s="90" t="str">
        <x:f>'全銘柄'!D645</x:f>
        <x:v>JEOL Ltd.</x:v>
      </x:c>
      <x:c r="D385" s="90" t="str">
        <x:f>'全銘柄'!F645</x:f>
        <x:v>Electric Appliances</x:v>
      </x:c>
      <x:c r="E385" s="91" t="n">
        <x:f>'全銘柄'!R645</x:f>
        <x:v>0.180487556877399</x:v>
      </x:c>
      <x:c r="F385" s="97" t="n">
        <x:f>'全銘柄'!K645</x:f>
        <x:v>196695</x:v>
      </x:c>
      <x:c r="G385" s="97" t="n">
        <x:f>'全銘柄'!Q645</x:f>
        <x:v>35501</x:v>
      </x:c>
      <x:c r="H385" s="90" t="b">
        <x:f>'全銘柄'!AT645</x:f>
        <x:v>1</x:v>
      </x:c>
      <x:c r="I385" s="90" t="n">
        <x:f>'全銘柄'!AU645</x:f>
        <x:v>0</x:v>
      </x:c>
      <x:c r="J385" s="90" t="str">
        <x:f>'全銘柄'!AH645</x:f>
        <x:v>S100W5KW</x:v>
      </x:c>
    </x:row>
    <x:row r="386">
      <x:c r="A386" s="90" t="n">
        <x:f>'全銘柄'!A55</x:f>
        <x:v>54</x:v>
      </x:c>
      <x:c r="B386" s="90" t="str">
        <x:f>'全銘柄'!B55</x:f>
        <x:v>2993</x:v>
      </x:c>
      <x:c r="C386" s="90" t="str">
        <x:f>'全銘柄'!D55</x:f>
        <x:v>Choei Inc.</x:v>
      </x:c>
      <x:c r="D386" s="90" t="str">
        <x:f>'全銘柄'!F55</x:f>
        <x:v>Real Estate</x:v>
      </x:c>
      <x:c r="E386" s="91" t="n">
        <x:f>'全銘柄'!R55</x:f>
        <x:v>0.17975879037030118</x:v>
      </x:c>
      <x:c r="F386" s="97" t="n">
        <x:f>'全銘柄'!K55</x:f>
        <x:v>10018.008</x:v>
      </x:c>
      <x:c r="G386" s="97" t="n">
        <x:f>'全銘柄'!Q55</x:f>
        <x:v>1800.825</x:v>
      </x:c>
      <x:c r="H386" s="90" t="b">
        <x:f>'全銘柄'!AT55</x:f>
        <x:v>0</x:v>
      </x:c>
      <x:c r="I386" s="90" t="str">
        <x:f>'全銘柄'!AU55</x:f>
        <x:v>low_liquidity</x:v>
      </x:c>
      <x:c r="J386" s="90" t="str">
        <x:f>'全銘柄'!AH55</x:f>
        <x:v>S100VZPZ</x:v>
      </x:c>
    </x:row>
    <x:row r="387">
      <x:c r="A387" s="90" t="n">
        <x:f>'全銘柄'!A410</x:f>
        <x:v>409</x:v>
      </x:c>
      <x:c r="B387" s="90" t="str">
        <x:f>'全銘柄'!B410</x:f>
        <x:v>7187</x:v>
      </x:c>
      <x:c r="C387" s="90" t="str">
        <x:f>'全銘柄'!D410</x:f>
        <x:v>J-LEASE CO.,LTD.</x:v>
      </x:c>
      <x:c r="D387" s="90" t="str">
        <x:f>'全銘柄'!F410</x:f>
        <x:v>Other Financing Business</x:v>
      </x:c>
      <x:c r="E387" s="91" t="n">
        <x:f>'全銘柄'!R410</x:f>
        <x:v>0.1796682265527167</x:v>
      </x:c>
      <x:c r="F387" s="97" t="n">
        <x:f>'全銘柄'!K410</x:f>
        <x:v>17267.928</x:v>
      </x:c>
      <x:c r="G387" s="97" t="n">
        <x:f>'全銘柄'!Q410</x:f>
        <x:v>3102.498</x:v>
      </x:c>
      <x:c r="H387" s="90" t="b">
        <x:f>'全銘柄'!AT410</x:f>
        <x:v>1</x:v>
      </x:c>
      <x:c r="I387" s="90" t="n">
        <x:f>'全銘柄'!AU410</x:f>
        <x:v>0</x:v>
      </x:c>
      <x:c r="J387" s="90" t="str">
        <x:f>'全銘柄'!AH410</x:f>
        <x:v>S100W1ZU</x:v>
      </x:c>
    </x:row>
    <x:row r="388">
      <x:c r="A388" s="90" t="n">
        <x:f>'全銘柄'!A1212</x:f>
        <x:v>1211</x:v>
      </x:c>
      <x:c r="B388" s="90" t="str">
        <x:f>'全銘柄'!B1212</x:f>
        <x:v>3834</x:v>
      </x:c>
      <x:c r="C388" s="90" t="str">
        <x:f>'全銘柄'!D1212</x:f>
        <x:v>Asahi Net,Inc.</x:v>
      </x:c>
      <x:c r="D388" s="90" t="str">
        <x:f>'全銘柄'!F1212</x:f>
        <x:v>Information &amp; Communication</x:v>
      </x:c>
      <x:c r="E388" s="91" t="n">
        <x:f>'全銘柄'!R1212</x:f>
        <x:v>0.17930876280776878</x:v>
      </x:c>
      <x:c r="F388" s="97" t="n">
        <x:f>'全銘柄'!K1212</x:f>
        <x:v>13078</x:v>
      </x:c>
      <x:c r="G388" s="97" t="n">
        <x:f>'全銘柄'!Q1212</x:f>
        <x:v>2345</x:v>
      </x:c>
      <x:c r="H388" s="90" t="b">
        <x:f>'全銘柄'!AT1212</x:f>
        <x:v>1</x:v>
      </x:c>
      <x:c r="I388" s="90" t="n">
        <x:f>'全銘柄'!AU1212</x:f>
        <x:v>0</x:v>
      </x:c>
      <x:c r="J388" s="90" t="str">
        <x:f>'全銘柄'!AH1212</x:f>
        <x:v>S100W33B</x:v>
      </x:c>
    </x:row>
    <x:row r="389">
      <x:c r="A389" s="90" t="n">
        <x:f>'全銘柄'!A784</x:f>
        <x:v>783</x:v>
      </x:c>
      <x:c r="B389" s="90" t="str">
        <x:f>'全銘柄'!B784</x:f>
        <x:v>7804</x:v>
      </x:c>
      <x:c r="C389" s="90" t="str">
        <x:f>'全銘柄'!D784</x:f>
        <x:v>B&amp;P Co.,Ltd.</x:v>
      </x:c>
      <x:c r="D389" s="90" t="str">
        <x:f>'全銘柄'!F784</x:f>
        <x:v>Other Products</x:v>
      </x:c>
      <x:c r="E389" s="91" t="n">
        <x:f>'全銘柄'!R784</x:f>
        <x:v>0.1792713661420856</x:v>
      </x:c>
      <x:c r="F389" s="97" t="n">
        <x:f>'全銘柄'!K784</x:f>
        <x:v>3933.361</x:v>
      </x:c>
      <x:c r="G389" s="97" t="n">
        <x:f>'全銘柄'!Q784</x:f>
        <x:v>705.139</x:v>
      </x:c>
      <x:c r="H389" s="90" t="b">
        <x:f>'全銘柄'!AT784</x:f>
        <x:v>0</x:v>
      </x:c>
      <x:c r="I389" s="90" t="str">
        <x:f>'全銘柄'!AU784</x:f>
        <x:v>low_liquidity</x:v>
      </x:c>
      <x:c r="J389" s="90" t="str">
        <x:f>'全銘柄'!AH784</x:f>
        <x:v>S100XHVC</x:v>
      </x:c>
    </x:row>
    <x:row r="390">
      <x:c r="A390" s="90" t="n">
        <x:f>'全銘柄'!A221</x:f>
        <x:v>220</x:v>
      </x:c>
      <x:c r="B390" s="90" t="str">
        <x:f>'全銘柄'!B221</x:f>
        <x:v>6071</x:v>
      </x:c>
      <x:c r="C390" s="90" t="str">
        <x:f>'全銘柄'!D221</x:f>
        <x:v>IBJ,Inc.</x:v>
      </x:c>
      <x:c r="D390" s="90" t="str">
        <x:f>'全銘柄'!F221</x:f>
        <x:v>Services</x:v>
      </x:c>
      <x:c r="E390" s="91" t="n">
        <x:f>'全銘柄'!R221</x:f>
        <x:v>0.17888823597820325</x:v>
      </x:c>
      <x:c r="F390" s="97" t="n">
        <x:f>'全銘柄'!K221</x:f>
        <x:v>20172.914</x:v>
      </x:c>
      <x:c r="G390" s="97" t="n">
        <x:f>'全銘柄'!Q221</x:f>
        <x:v>3608.697</x:v>
      </x:c>
      <x:c r="H390" s="90" t="b">
        <x:f>'全銘柄'!AT221</x:f>
        <x:v>1</x:v>
      </x:c>
      <x:c r="I390" s="90" t="n">
        <x:f>'全銘柄'!AU221</x:f>
        <x:v>0</x:v>
      </x:c>
      <x:c r="J390" s="90" t="str">
        <x:f>'全銘柄'!AH221</x:f>
        <x:v>S100XUID</x:v>
      </x:c>
    </x:row>
    <x:row r="391">
      <x:c r="A391" s="90" t="n">
        <x:f>'全銘柄'!A1308</x:f>
        <x:v>1307</x:v>
      </x:c>
      <x:c r="B391" s="90" t="str">
        <x:f>'全銘柄'!B1308</x:f>
        <x:v>2391</x:v>
      </x:c>
      <x:c r="C391" s="90" t="str">
        <x:f>'全銘柄'!D1308</x:f>
        <x:v>PLANET,INC.</x:v>
      </x:c>
      <x:c r="D391" s="90" t="str">
        <x:f>'全銘柄'!F1308</x:f>
        <x:v>Services</x:v>
      </x:c>
      <x:c r="E391" s="91" t="n">
        <x:f>'全銘柄'!R1308</x:f>
        <x:v>0.1783644029501247</x:v>
      </x:c>
      <x:c r="F391" s="97" t="n">
        <x:f>'全銘柄'!K1308</x:f>
        <x:v>3162.307</x:v>
      </x:c>
      <x:c r="G391" s="97" t="n">
        <x:f>'全銘柄'!Q1308</x:f>
        <x:v>564.043</x:v>
      </x:c>
      <x:c r="H391" s="90" t="b">
        <x:f>'全銘柄'!AT1308</x:f>
        <x:v>0</x:v>
      </x:c>
      <x:c r="I391" s="90" t="str">
        <x:f>'全銘柄'!AU1308</x:f>
        <x:v>low_liquidity</x:v>
      </x:c>
      <x:c r="J391" s="90" t="str">
        <x:f>'全銘柄'!AH1308</x:f>
        <x:v>S100WW9E</x:v>
      </x:c>
    </x:row>
    <x:row r="392">
      <x:c r="A392" s="90" t="n">
        <x:f>'全銘柄'!A529</x:f>
        <x:v>528</x:v>
      </x:c>
      <x:c r="B392" s="90" t="str">
        <x:f>'全銘柄'!B529</x:f>
        <x:v>3816</x:v>
      </x:c>
      <x:c r="C392" s="90" t="str">
        <x:f>'全銘柄'!D529</x:f>
        <x:v>DAIWA COMPUTER CO.,LTD.</x:v>
      </x:c>
      <x:c r="D392" s="90" t="str">
        <x:f>'全銘柄'!F529</x:f>
        <x:v>Information &amp; Communication</x:v>
      </x:c>
      <x:c r="E392" s="91" t="n">
        <x:f>'全銘柄'!R529</x:f>
        <x:v>0.17833268793979462</x:v>
      </x:c>
      <x:c r="F392" s="97" t="n">
        <x:f>'全銘柄'!K529</x:f>
        <x:v>3204.763</x:v>
      </x:c>
      <x:c r="G392" s="97" t="n">
        <x:f>'全銘柄'!Q529</x:f>
        <x:v>571.514</x:v>
      </x:c>
      <x:c r="H392" s="90" t="b">
        <x:f>'全銘柄'!AT529</x:f>
        <x:v>0</x:v>
      </x:c>
      <x:c r="I392" s="90" t="str">
        <x:f>'全銘柄'!AU529</x:f>
        <x:v>low_liquidity</x:v>
      </x:c>
      <x:c r="J392" s="90" t="str">
        <x:f>'全銘柄'!AH529</x:f>
        <x:v>S100WXEV</x:v>
      </x:c>
    </x:row>
    <x:row r="393">
      <x:c r="A393" s="90" t="n">
        <x:f>'全銘柄'!A1042</x:f>
        <x:v>1041</x:v>
      </x:c>
      <x:c r="B393" s="90" t="str">
        <x:f>'全銘柄'!B1042</x:f>
        <x:v>7564</x:v>
      </x:c>
      <x:c r="C393" s="90" t="str">
        <x:f>'全銘柄'!D1042</x:f>
        <x:v>WORKMAN CO.,LTD.</x:v>
      </x:c>
      <x:c r="D393" s="90" t="str">
        <x:f>'全銘柄'!F1042</x:f>
        <x:v>Retail Trade</x:v>
      </x:c>
      <x:c r="E393" s="91" t="n">
        <x:f>'全銘柄'!R1042</x:f>
        <x:v>0.1781455164204392</x:v>
      </x:c>
      <x:c r="F393" s="97" t="n">
        <x:f>'全銘柄'!K1042</x:f>
        <x:v>136933</x:v>
      </x:c>
      <x:c r="G393" s="97" t="n">
        <x:f>'全銘柄'!Q1042</x:f>
        <x:v>24394</x:v>
      </x:c>
      <x:c r="H393" s="90" t="b">
        <x:f>'全銘柄'!AT1042</x:f>
        <x:v>1</x:v>
      </x:c>
      <x:c r="I393" s="90" t="n">
        <x:f>'全銘柄'!AU1042</x:f>
        <x:v>0</x:v>
      </x:c>
      <x:c r="J393" s="90" t="str">
        <x:f>'全銘柄'!AH1042</x:f>
        <x:v>S100W2ZD</x:v>
      </x:c>
    </x:row>
    <x:row r="394">
      <x:c r="A394" s="90" t="n">
        <x:f>'全銘柄'!A999</x:f>
        <x:v>998</x:v>
      </x:c>
      <x:c r="B394" s="90" t="str">
        <x:f>'全銘柄'!B999</x:f>
        <x:v>5445</x:v>
      </x:c>
      <x:c r="C394" s="90" t="str">
        <x:f>'全銘柄'!D999</x:f>
        <x:v>TOKYO TEKKO CO.,LTD.</x:v>
      </x:c>
      <x:c r="D394" s="90" t="str">
        <x:f>'全銘柄'!F999</x:f>
        <x:v>Iron and Steel</x:v>
      </x:c>
      <x:c r="E394" s="91" t="n">
        <x:f>'全銘柄'!R999</x:f>
        <x:v>0.17769060331989395</x:v>
      </x:c>
      <x:c r="F394" s="97" t="n">
        <x:f>'全銘柄'!K999</x:f>
        <x:v>82593</x:v>
      </x:c>
      <x:c r="G394" s="97" t="n">
        <x:f>'全銘柄'!Q999</x:f>
        <x:v>14676</x:v>
      </x:c>
      <x:c r="H394" s="90" t="b">
        <x:f>'全銘柄'!AT999</x:f>
        <x:v>1</x:v>
      </x:c>
      <x:c r="I394" s="90" t="n">
        <x:f>'全銘柄'!AU999</x:f>
        <x:v>0</x:v>
      </x:c>
      <x:c r="J394" s="90" t="str">
        <x:f>'全銘柄'!AH999</x:f>
        <x:v>S100W5X9</x:v>
      </x:c>
    </x:row>
    <x:row r="395">
      <x:c r="A395" s="90" t="n">
        <x:f>'全銘柄'!A1067</x:f>
        <x:v>1066</x:v>
      </x:c>
      <x:c r="B395" s="90" t="str">
        <x:f>'全銘柄'!B1067</x:f>
        <x:v>3371</x:v>
      </x:c>
      <x:c r="C395" s="90" t="str">
        <x:f>'全銘柄'!D1067</x:f>
        <x:v>SOFTCREATE HOLDINGS CORP.</x:v>
      </x:c>
      <x:c r="D395" s="90" t="str">
        <x:f>'全銘柄'!F1067</x:f>
        <x:v>Information &amp; Communication</x:v>
      </x:c>
      <x:c r="E395" s="91" t="n">
        <x:f>'全銘柄'!R1067</x:f>
        <x:v>0.17763008702477381</x:v>
      </x:c>
      <x:c r="F395" s="97" t="n">
        <x:f>'全銘柄'!K1067</x:f>
        <x:v>30951.761</x:v>
      </x:c>
      <x:c r="G395" s="97" t="n">
        <x:f>'全銘柄'!Q1067</x:f>
        <x:v>5497.964</x:v>
      </x:c>
      <x:c r="H395" s="90" t="b">
        <x:f>'全銘柄'!AT1067</x:f>
        <x:v>1</x:v>
      </x:c>
      <x:c r="I395" s="90" t="n">
        <x:f>'全銘柄'!AU1067</x:f>
        <x:v>0</x:v>
      </x:c>
      <x:c r="J395" s="90" t="str">
        <x:f>'全銘柄'!AH1067</x:f>
        <x:v>S100W072</x:v>
      </x:c>
    </x:row>
    <x:row r="396">
      <x:c r="A396" s="90" t="n">
        <x:f>'全銘柄'!A498</x:f>
        <x:v>497</x:v>
      </x:c>
      <x:c r="B396" s="90" t="str">
        <x:f>'全銘柄'!B498</x:f>
        <x:v>6863</x:v>
      </x:c>
      <x:c r="C396" s="90" t="str">
        <x:f>'全銘柄'!D498</x:f>
        <x:v>NIRECO CORPORATION</x:v>
      </x:c>
      <x:c r="D396" s="90" t="str">
        <x:f>'全銘柄'!F498</x:f>
        <x:v>Electric Appliances</x:v>
      </x:c>
      <x:c r="E396" s="91" t="n">
        <x:f>'全銘柄'!R498</x:f>
        <x:v>0.17731931774890683</x:v>
      </x:c>
      <x:c r="F396" s="97" t="n">
        <x:f>'全銘柄'!K498</x:f>
        <x:v>10756.978</x:v>
      </x:c>
      <x:c r="G396" s="97" t="n">
        <x:f>'全銘柄'!Q498</x:f>
        <x:v>1907.42</x:v>
      </x:c>
      <x:c r="H396" s="90" t="b">
        <x:f>'全銘柄'!AT498</x:f>
        <x:v>1</x:v>
      </x:c>
      <x:c r="I396" s="90" t="n">
        <x:f>'全銘柄'!AU498</x:f>
        <x:v>0</x:v>
      </x:c>
      <x:c r="J396" s="90" t="str">
        <x:f>'全銘柄'!AH498</x:f>
        <x:v>S100W0SV</x:v>
      </x:c>
    </x:row>
    <x:row r="397">
      <x:c r="A397" s="90" t="n">
        <x:f>'全銘柄'!A256</x:f>
        <x:v>255</x:v>
      </x:c>
      <x:c r="B397" s="90" t="str">
        <x:f>'全銘柄'!B256</x:f>
        <x:v>2432</x:v>
      </x:c>
      <x:c r="C397" s="90" t="str">
        <x:f>'全銘柄'!D256</x:f>
        <x:v>DeNA Co.,Ltd.</x:v>
      </x:c>
      <x:c r="D397" s="90" t="str">
        <x:f>'全銘柄'!F256</x:f>
        <x:v>Information &amp; Communication</x:v>
      </x:c>
      <x:c r="E397" s="91" t="n">
        <x:f>'全銘柄'!R256</x:f>
        <x:v>0.1766678658755953</x:v>
      </x:c>
      <x:c r="F397" s="97" t="n">
        <x:f>'全銘柄'!K256</x:f>
        <x:v>163997</x:v>
      </x:c>
      <x:c r="G397" s="97" t="n">
        <x:f>'全銘柄'!Q256</x:f>
        <x:v>28973</x:v>
      </x:c>
      <x:c r="H397" s="90" t="b">
        <x:f>'全銘柄'!AT256</x:f>
        <x:v>0</x:v>
      </x:c>
      <x:c r="I397" s="90" t="str">
        <x:f>'全銘柄'!AU256</x:f>
        <x:v>missing_financial_data</x:v>
      </x:c>
      <x:c r="J397" s="90" t="str">
        <x:f>'全銘柄'!AH256</x:f>
        <x:v>S100VZE0</x:v>
      </x:c>
    </x:row>
    <x:row r="398">
      <x:c r="A398" s="90" t="n">
        <x:f>'全銘柄'!A257</x:f>
        <x:v>256</x:v>
      </x:c>
      <x:c r="B398" s="90" t="str">
        <x:f>'全銘柄'!B257</x:f>
        <x:v>3940</x:v>
      </x:c>
      <x:c r="C398" s="90" t="str">
        <x:f>'全銘柄'!D257</x:f>
        <x:v>Nomura System Corporation Co,Ltd.</x:v>
      </x:c>
      <x:c r="D398" s="90" t="str">
        <x:f>'全銘柄'!F257</x:f>
        <x:v>Information &amp; Communication</x:v>
      </x:c>
      <x:c r="E398" s="91" t="n">
        <x:f>'全銘柄'!R257</x:f>
        <x:v>0.17657794818781414</x:v>
      </x:c>
      <x:c r="F398" s="97" t="n">
        <x:f>'全銘柄'!K257</x:f>
        <x:v>3320.879</x:v>
      </x:c>
      <x:c r="G398" s="97" t="n">
        <x:f>'全銘柄'!Q257</x:f>
        <x:v>586.394</x:v>
      </x:c>
      <x:c r="H398" s="90" t="b">
        <x:f>'全銘柄'!AT257</x:f>
        <x:v>1</x:v>
      </x:c>
      <x:c r="I398" s="90" t="n">
        <x:f>'全銘柄'!AU257</x:f>
        <x:v>0</x:v>
      </x:c>
      <x:c r="J398" s="90" t="str">
        <x:f>'全銘柄'!AH257</x:f>
        <x:v>S100XTIP</x:v>
      </x:c>
    </x:row>
    <x:row r="399">
      <x:c r="A399" s="90" t="n">
        <x:f>'全銘柄'!A493</x:f>
        <x:v>492</x:v>
      </x:c>
      <x:c r="B399" s="90" t="str">
        <x:f>'全銘柄'!B493</x:f>
        <x:v>4307</x:v>
      </x:c>
      <x:c r="C399" s="90" t="str">
        <x:f>'全銘柄'!D493</x:f>
        <x:v>Nomura Research Institute,Ltd.</x:v>
      </x:c>
      <x:c r="D399" s="90" t="str">
        <x:f>'全銘柄'!F493</x:f>
        <x:v>Information &amp; Communication</x:v>
      </x:c>
      <x:c r="E399" s="91" t="n">
        <x:f>'全銘柄'!R493</x:f>
        <x:v>0.17639213768594414</x:v>
      </x:c>
      <x:c r="F399" s="97" t="n">
        <x:f>'全銘柄'!K493</x:f>
        <x:v>764813</x:v>
      </x:c>
      <x:c r="G399" s="97" t="n">
        <x:f>'全銘柄'!Q493</x:f>
        <x:v>134907</x:v>
      </x:c>
      <x:c r="H399" s="90" t="b">
        <x:f>'全銘柄'!AT493</x:f>
        <x:v>0</x:v>
      </x:c>
      <x:c r="I399" s="90" t="str">
        <x:f>'全銘柄'!AU493</x:f>
        <x:v>missing_financial_data;extreme_valuation_outlier</x:v>
      </x:c>
      <x:c r="J399" s="90" t="str">
        <x:f>'全銘柄'!AH493</x:f>
        <x:v>S100VZKL</x:v>
      </x:c>
    </x:row>
    <x:row r="400">
      <x:c r="A400" s="90" t="n">
        <x:f>'全銘柄'!A387</x:f>
        <x:v>386</x:v>
      </x:c>
      <x:c r="B400" s="90" t="str">
        <x:f>'全銘柄'!B387</x:f>
        <x:v>6016</x:v>
      </x:c>
      <x:c r="C400" s="90" t="str">
        <x:f>'全銘柄'!D387</x:f>
        <x:v>Japan Engine Corporation</x:v>
      </x:c>
      <x:c r="D400" s="90" t="str">
        <x:f>'全銘柄'!F387</x:f>
        <x:v>Transportation Equipment</x:v>
      </x:c>
      <x:c r="E400" s="91" t="n">
        <x:f>'全銘柄'!R387</x:f>
        <x:v>0.17638476394225994</x:v>
      </x:c>
      <x:c r="F400" s="97" t="n">
        <x:f>'全銘柄'!K387</x:f>
        <x:v>28862.663</x:v>
      </x:c>
      <x:c r="G400" s="97" t="n">
        <x:f>'全銘柄'!Q387</x:f>
        <x:v>5090.934</x:v>
      </x:c>
      <x:c r="H400" s="90" t="b">
        <x:f>'全銘柄'!AT387</x:f>
        <x:v>1</x:v>
      </x:c>
      <x:c r="I400" s="90" t="n">
        <x:f>'全銘柄'!AU387</x:f>
        <x:v>0</x:v>
      </x:c>
      <x:c r="J400" s="90" t="str">
        <x:f>'全銘柄'!AH387</x:f>
        <x:v>S100W2S0</x:v>
      </x:c>
    </x:row>
    <x:row r="401">
      <x:c r="A401" s="90" t="n">
        <x:f>'全銘柄'!A122</x:f>
        <x:v>121</x:v>
      </x:c>
      <x:c r="B401" s="90" t="str">
        <x:f>'全銘柄'!B122</x:f>
        <x:v>9253</x:v>
      </x:c>
      <x:c r="C401" s="90" t="str">
        <x:f>'全銘柄'!D122</x:f>
        <x:v>Slogan Inc.</x:v>
      </x:c>
      <x:c r="D401" s="90" t="str">
        <x:f>'全銘柄'!F122</x:f>
        <x:v>Services</x:v>
      </x:c>
      <x:c r="E401" s="91" t="n">
        <x:f>'全銘柄'!R122</x:f>
        <x:v>0.17615325637724374</x:v>
      </x:c>
      <x:c r="F401" s="97" t="n">
        <x:f>'全銘柄'!K122</x:f>
        <x:v>1589.911</x:v>
      </x:c>
      <x:c r="G401" s="97" t="n">
        <x:f>'全銘柄'!Q122</x:f>
        <x:v>280.068</x:v>
      </x:c>
      <x:c r="H401" s="90" t="b">
        <x:f>'全銘柄'!AT122</x:f>
        <x:v>0</x:v>
      </x:c>
      <x:c r="I401" s="90" t="str">
        <x:f>'全銘柄'!AU122</x:f>
        <x:v>low_liquidity</x:v>
      </x:c>
      <x:c r="J401" s="90" t="str">
        <x:f>'全銘柄'!AH122</x:f>
        <x:v>S100Y4UP</x:v>
      </x:c>
    </x:row>
    <x:row r="402">
      <x:c r="A402" s="90" t="n">
        <x:f>'全銘柄'!A595</x:f>
        <x:v>594</x:v>
      </x:c>
      <x:c r="B402" s="90" t="str">
        <x:f>'全銘柄'!B595</x:f>
        <x:v>4568</x:v>
      </x:c>
      <x:c r="C402" s="90" t="str">
        <x:f>'全銘柄'!D595</x:f>
        <x:v>DAIICHI SANKYO COMPANY,LIMITED</x:v>
      </x:c>
      <x:c r="D402" s="90" t="str">
        <x:f>'全銘柄'!F595</x:f>
        <x:v>Pharmaceutical</x:v>
      </x:c>
      <x:c r="E402" s="91" t="n">
        <x:f>'全銘柄'!R595</x:f>
        <x:v>0.17597028187054142</x:v>
      </x:c>
      <x:c r="F402" s="97" t="n">
        <x:f>'全銘柄'!K595</x:f>
        <x:v>1886256</x:v>
      </x:c>
      <x:c r="G402" s="97" t="n">
        <x:f>'全銘柄'!Q595</x:f>
        <x:v>331925</x:v>
      </x:c>
      <x:c r="H402" s="90" t="b">
        <x:f>'全銘柄'!AT595</x:f>
        <x:v>0</x:v>
      </x:c>
      <x:c r="I402" s="90" t="str">
        <x:f>'全銘柄'!AU595</x:f>
        <x:v>missing_financial_data</x:v>
      </x:c>
      <x:c r="J402" s="90" t="str">
        <x:f>'全銘柄'!AH595</x:f>
        <x:v>S100W17I</x:v>
      </x:c>
    </x:row>
    <x:row r="403">
      <x:c r="A403" s="90" t="n">
        <x:f>'全銘柄'!A583</x:f>
        <x:v>582</x:v>
      </x:c>
      <x:c r="B403" s="90" t="str">
        <x:f>'全銘柄'!B583</x:f>
        <x:v>7936</x:v>
      </x:c>
      <x:c r="C403" s="90" t="str">
        <x:f>'全銘柄'!D583</x:f>
        <x:v>ASICS Corporation</x:v>
      </x:c>
      <x:c r="D403" s="90" t="str">
        <x:f>'全銘柄'!F583</x:f>
        <x:v>Other Products</x:v>
      </x:c>
      <x:c r="E403" s="91" t="n">
        <x:f>'全銘柄'!R583</x:f>
        <x:v>0.17575063261792837</x:v>
      </x:c>
      <x:c r="F403" s="97" t="n">
        <x:f>'全銘柄'!K583</x:f>
        <x:v>810916</x:v>
      </x:c>
      <x:c r="G403" s="97" t="n">
        <x:f>'全銘柄'!Q583</x:f>
        <x:v>142519</x:v>
      </x:c>
      <x:c r="H403" s="90" t="b">
        <x:f>'全銘柄'!AT583</x:f>
        <x:v>1</x:v>
      </x:c>
      <x:c r="I403" s="90" t="n">
        <x:f>'全銘柄'!AU583</x:f>
        <x:v>0</x:v>
      </x:c>
      <x:c r="J403" s="90" t="str">
        <x:f>'全銘柄'!AH583</x:f>
        <x:v>S100XOKI</x:v>
      </x:c>
    </x:row>
    <x:row r="404">
      <x:c r="A404" s="90" t="n">
        <x:f>'全銘柄'!A870</x:f>
        <x:v>869</x:v>
      </x:c>
      <x:c r="B404" s="90" t="str">
        <x:f>'全銘柄'!B870</x:f>
        <x:v>6458</x:v>
      </x:c>
      <x:c r="C404" s="90" t="str">
        <x:f>'全銘柄'!D870</x:f>
        <x:v>SINKO INDUSTRIES LTD.</x:v>
      </x:c>
      <x:c r="D404" s="90" t="str">
        <x:f>'全銘柄'!F870</x:f>
        <x:v>Machinery</x:v>
      </x:c>
      <x:c r="E404" s="91" t="n">
        <x:f>'全銘柄'!R870</x:f>
        <x:v>0.1751776159985966</x:v>
      </x:c>
      <x:c r="F404" s="97" t="n">
        <x:f>'全銘柄'!K870</x:f>
        <x:v>57005</x:v>
      </x:c>
      <x:c r="G404" s="97" t="n">
        <x:f>'全銘柄'!Q870</x:f>
        <x:v>9986</x:v>
      </x:c>
      <x:c r="H404" s="90" t="b">
        <x:f>'全銘柄'!AT870</x:f>
        <x:v>1</x:v>
      </x:c>
      <x:c r="I404" s="90" t="n">
        <x:f>'全銘柄'!AU870</x:f>
        <x:v>0</x:v>
      </x:c>
      <x:c r="J404" s="90" t="str">
        <x:f>'全銘柄'!AH870</x:f>
        <x:v>S100VO1N</x:v>
      </x:c>
    </x:row>
    <x:row r="405">
      <x:c r="A405" s="90" t="n">
        <x:f>'全銘柄'!A639</x:f>
        <x:v>638</x:v>
      </x:c>
      <x:c r="B405" s="90" t="str">
        <x:f>'全銘柄'!B639</x:f>
        <x:v>6590</x:v>
      </x:c>
      <x:c r="C405" s="90" t="str">
        <x:f>'全銘柄'!D639</x:f>
        <x:v>SHIBAURA MECHATRONICS CORPORATION</x:v>
      </x:c>
      <x:c r="D405" s="90" t="str">
        <x:f>'全銘柄'!F639</x:f>
        <x:v>Electric Appliances</x:v>
      </x:c>
      <x:c r="E405" s="91" t="n">
        <x:f>'全銘柄'!R639</x:f>
        <x:v>0.1746894889699067</x:v>
      </x:c>
      <x:c r="F405" s="97" t="n">
        <x:f>'全銘柄'!K639</x:f>
        <x:v>80915</x:v>
      </x:c>
      <x:c r="G405" s="97" t="n">
        <x:f>'全銘柄'!Q639</x:f>
        <x:v>14135</x:v>
      </x:c>
      <x:c r="H405" s="90" t="b">
        <x:f>'全銘柄'!AT639</x:f>
        <x:v>1</x:v>
      </x:c>
      <x:c r="I405" s="90" t="n">
        <x:f>'全銘柄'!AU639</x:f>
        <x:v>0</x:v>
      </x:c>
      <x:c r="J405" s="90" t="str">
        <x:f>'全銘柄'!AH639</x:f>
        <x:v>S100VXZA</x:v>
      </x:c>
    </x:row>
    <x:row r="406">
      <x:c r="A406" s="90" t="n">
        <x:f>'全銘柄'!A581</x:f>
        <x:v>580</x:v>
      </x:c>
      <x:c r="B406" s="90" t="str">
        <x:f>'全銘柄'!B581</x:f>
        <x:v>6544</x:v>
      </x:c>
      <x:c r="C406" s="90" t="str">
        <x:f>'全銘柄'!D581</x:f>
        <x:v>JAPAN ELEVATOR SERVICE HOLDINGS CO.,LTD.</x:v>
      </x:c>
      <x:c r="D406" s="90" t="str">
        <x:f>'全銘柄'!F581</x:f>
        <x:v>Services</x:v>
      </x:c>
      <x:c r="E406" s="91" t="n">
        <x:f>'全銘柄'!R581</x:f>
        <x:v>0.1746632911392405</x:v>
      </x:c>
      <x:c r="F406" s="97" t="n">
        <x:f>'全銘柄'!K581</x:f>
        <x:v>49375</x:v>
      </x:c>
      <x:c r="G406" s="97" t="n">
        <x:f>'全銘柄'!Q581</x:f>
        <x:v>8624</x:v>
      </x:c>
      <x:c r="H406" s="90" t="b">
        <x:f>'全銘柄'!AT581</x:f>
        <x:v>1</x:v>
      </x:c>
      <x:c r="I406" s="90" t="n">
        <x:f>'全銘柄'!AU581</x:f>
        <x:v>0</x:v>
      </x:c>
      <x:c r="J406" s="90" t="str">
        <x:f>'全銘柄'!AH581</x:f>
        <x:v>S100W1YP</x:v>
      </x:c>
    </x:row>
    <x:row r="407">
      <x:c r="A407" s="90" t="n">
        <x:f>'全銘柄'!A428</x:f>
        <x:v>427</x:v>
      </x:c>
      <x:c r="B407" s="90" t="str">
        <x:f>'全銘柄'!B428</x:f>
        <x:v>7744</x:v>
      </x:c>
      <x:c r="C407" s="90" t="str">
        <x:f>'全銘柄'!D428</x:f>
        <x:v>Noritsu Koki Co.,Ltd.</x:v>
      </x:c>
      <x:c r="D407" s="90" t="str">
        <x:f>'全銘柄'!F428</x:f>
        <x:v>Precision Instruments</x:v>
      </x:c>
      <x:c r="E407" s="91" t="n">
        <x:f>'全銘柄'!R428</x:f>
        <x:v>0.174588795786048</x:v>
      </x:c>
      <x:c r="F407" s="97" t="n">
        <x:f>'全銘柄'!K428</x:f>
        <x:v>119223</x:v>
      </x:c>
      <x:c r="G407" s="97" t="n">
        <x:f>'全銘柄'!Q428</x:f>
        <x:v>20815</x:v>
      </x:c>
      <x:c r="H407" s="90" t="b">
        <x:f>'全銘柄'!AT428</x:f>
        <x:v>0</x:v>
      </x:c>
      <x:c r="I407" s="90" t="str">
        <x:f>'全銘柄'!AU428</x:f>
        <x:v>missing_financial_data</x:v>
      </x:c>
      <x:c r="J407" s="90" t="str">
        <x:f>'全銘柄'!AH428</x:f>
        <x:v>S100XS3C</x:v>
      </x:c>
    </x:row>
    <x:row r="408">
      <x:c r="A408" s="90" t="n">
        <x:f>'全銘柄'!A47</x:f>
        <x:v>46</x:v>
      </x:c>
      <x:c r="B408" s="90" t="str">
        <x:f>'全銘柄'!B47</x:f>
        <x:v>9245</x:v>
      </x:c>
      <x:c r="C408" s="90" t="str">
        <x:f>'全銘柄'!D47</x:f>
        <x:v>Livero Inc.</x:v>
      </x:c>
      <x:c r="D408" s="90" t="str">
        <x:f>'全銘柄'!F47</x:f>
        <x:v>Services</x:v>
      </x:c>
      <x:c r="E408" s="91" t="n">
        <x:f>'全銘柄'!R47</x:f>
        <x:v>0.17420226537661723</x:v>
      </x:c>
      <x:c r="F408" s="97" t="n">
        <x:f>'全銘柄'!K47</x:f>
        <x:v>4364.484</x:v>
      </x:c>
      <x:c r="G408" s="97" t="n">
        <x:f>'全銘柄'!Q47</x:f>
        <x:v>760.303</x:v>
      </x:c>
      <x:c r="H408" s="90" t="b">
        <x:f>'全銘柄'!AT47</x:f>
        <x:v>0</x:v>
      </x:c>
      <x:c r="I408" s="90" t="str">
        <x:f>'全銘柄'!AU47</x:f>
        <x:v>low_liquidity</x:v>
      </x:c>
      <x:c r="J408" s="90" t="str">
        <x:f>'全銘柄'!AH47</x:f>
        <x:v>S100XS3W</x:v>
      </x:c>
    </x:row>
    <x:row r="409">
      <x:c r="A409" s="90" t="n">
        <x:f>'全銘柄'!A59</x:f>
        <x:v>58</x:v>
      </x:c>
      <x:c r="B409" s="90" t="str">
        <x:f>'全銘柄'!B59</x:f>
        <x:v>4393</x:v>
      </x:c>
      <x:c r="C409" s="90" t="str">
        <x:f>'全銘柄'!D59</x:f>
        <x:v>Bank of Innovation,Inc.</x:v>
      </x:c>
      <x:c r="D409" s="90" t="str">
        <x:f>'全銘柄'!F59</x:f>
        <x:v>Information &amp; Communication</x:v>
      </x:c>
      <x:c r="E409" s="91" t="n">
        <x:f>'全銘柄'!R59</x:f>
        <x:v>0.17418728772440562</x:v>
      </x:c>
      <x:c r="F409" s="97" t="n">
        <x:f>'全銘柄'!K59</x:f>
        <x:v>12366</x:v>
      </x:c>
      <x:c r="G409" s="97" t="n">
        <x:f>'全銘柄'!Q59</x:f>
        <x:v>2154</x:v>
      </x:c>
      <x:c r="H409" s="90" t="b">
        <x:f>'全銘柄'!AT59</x:f>
        <x:v>1</x:v>
      </x:c>
      <x:c r="I409" s="90" t="n">
        <x:f>'全銘柄'!AU59</x:f>
        <x:v>0</x:v>
      </x:c>
      <x:c r="J409" s="90" t="str">
        <x:f>'全銘柄'!AH59</x:f>
        <x:v>S100XD6Y</x:v>
      </x:c>
    </x:row>
    <x:row r="410">
      <x:c r="A410" s="90" t="n">
        <x:f>'全銘柄'!A756</x:f>
        <x:v>755</x:v>
      </x:c>
      <x:c r="B410" s="90" t="str">
        <x:f>'全銘柄'!B756</x:f>
        <x:v>3741</x:v>
      </x:c>
      <x:c r="C410" s="90" t="str">
        <x:f>'全銘柄'!D756</x:f>
        <x:v>Systems Engineering Consultants Co.,LTD.</x:v>
      </x:c>
      <x:c r="D410" s="90" t="str">
        <x:f>'全銘柄'!F756</x:f>
        <x:v>Information &amp; Communication</x:v>
      </x:c>
      <x:c r="E410" s="91" t="n">
        <x:f>'全銘柄'!R756</x:f>
        <x:v>0.1741808210875374</x:v>
      </x:c>
      <x:c r="F410" s="97" t="n">
        <x:f>'全銘柄'!K756</x:f>
        <x:v>10295.37</x:v>
      </x:c>
      <x:c r="G410" s="97" t="n">
        <x:f>'全銘柄'!Q756</x:f>
        <x:v>1793.256</x:v>
      </x:c>
      <x:c r="H410" s="90" t="b">
        <x:f>'全銘柄'!AT756</x:f>
        <x:v>1</x:v>
      </x:c>
      <x:c r="I410" s="90" t="n">
        <x:f>'全銘柄'!AU756</x:f>
        <x:v>0</x:v>
      </x:c>
      <x:c r="J410" s="90" t="str">
        <x:f>'全銘柄'!AH756</x:f>
        <x:v>S100W7GP</x:v>
      </x:c>
    </x:row>
    <x:row r="411">
      <x:c r="A411" s="90" t="n">
        <x:f>'全銘柄'!A291</x:f>
        <x:v>290</x:v>
      </x:c>
      <x:c r="B411" s="90" t="str">
        <x:f>'全銘柄'!B291</x:f>
        <x:v>6035</x:v>
      </x:c>
      <x:c r="C411" s="90" t="str">
        <x:f>'全銘柄'!D291</x:f>
        <x:v>IR Japan Holdings,Ltd.</x:v>
      </x:c>
      <x:c r="D411" s="90" t="str">
        <x:f>'全銘柄'!F291</x:f>
        <x:v>Services</x:v>
      </x:c>
      <x:c r="E411" s="91" t="n">
        <x:f>'全銘柄'!R291</x:f>
        <x:v>0.1738157543252685</x:v>
      </x:c>
      <x:c r="F411" s="97" t="n">
        <x:f>'全銘柄'!K291</x:f>
        <x:v>5783.745</x:v>
      </x:c>
      <x:c r="G411" s="97" t="n">
        <x:f>'全銘柄'!Q291</x:f>
        <x:v>1005.306</x:v>
      </x:c>
      <x:c r="H411" s="90" t="b">
        <x:f>'全銘柄'!AT291</x:f>
        <x:v>1</x:v>
      </x:c>
      <x:c r="I411" s="90" t="n">
        <x:f>'全銘柄'!AU291</x:f>
        <x:v>0</x:v>
      </x:c>
      <x:c r="J411" s="90" t="str">
        <x:f>'全銘柄'!AH291</x:f>
        <x:v>S100VXOG</x:v>
      </x:c>
    </x:row>
    <x:row r="412">
      <x:c r="A412" s="90" t="n">
        <x:f>'全銘柄'!A638</x:f>
        <x:v>637</x:v>
      </x:c>
      <x:c r="B412" s="90" t="str">
        <x:f>'全銘柄'!B638</x:f>
        <x:v>7716</x:v>
      </x:c>
      <x:c r="C412" s="90" t="str">
        <x:f>'全銘柄'!D638</x:f>
        <x:v>NAKANISHI INC.</x:v>
      </x:c>
      <x:c r="D412" s="90" t="str">
        <x:f>'全銘柄'!F638</x:f>
        <x:v>Precision Instruments</x:v>
      </x:c>
      <x:c r="E412" s="91" t="n">
        <x:f>'全銘柄'!R638</x:f>
        <x:v>0.17356103402077058</x:v>
      </x:c>
      <x:c r="F412" s="97" t="n">
        <x:f>'全銘柄'!K638</x:f>
        <x:v>81179.143</x:v>
      </x:c>
      <x:c r="G412" s="97" t="n">
        <x:f>'全銘柄'!Q638</x:f>
        <x:v>14089.536</x:v>
      </x:c>
      <x:c r="H412" s="90" t="b">
        <x:f>'全銘柄'!AT638</x:f>
        <x:v>1</x:v>
      </x:c>
      <x:c r="I412" s="90" t="n">
        <x:f>'全銘柄'!AU638</x:f>
        <x:v>0</x:v>
      </x:c>
      <x:c r="J412" s="90" t="str">
        <x:f>'全銘柄'!AH638</x:f>
        <x:v>S100XU9P</x:v>
      </x:c>
    </x:row>
    <x:row r="413">
      <x:c r="A413" s="90" t="n">
        <x:f>'全銘柄'!A43</x:f>
        <x:v>42</x:v>
      </x:c>
      <x:c r="B413" s="90" t="str">
        <x:f>'全銘柄'!B43</x:f>
        <x:v>4890</x:v>
      </x:c>
      <x:c r="C413" s="90" t="str">
        <x:f>'全銘柄'!D43</x:f>
        <x:v>Tsubota Laboratory Incorporated</x:v>
      </x:c>
      <x:c r="D413" s="90" t="str">
        <x:f>'全銘柄'!F43</x:f>
        <x:v>Pharmaceutical</x:v>
      </x:c>
      <x:c r="E413" s="91" t="n">
        <x:f>'全銘柄'!R43</x:f>
        <x:v>0.17350326018157394</x:v>
      </x:c>
      <x:c r="F413" s="97" t="n">
        <x:f>'全銘柄'!K43</x:f>
        <x:v>1357.133</x:v>
      </x:c>
      <x:c r="G413" s="97" t="n">
        <x:f>'全銘柄'!Q43</x:f>
        <x:v>235.467</x:v>
      </x:c>
      <x:c r="H413" s="90" t="b">
        <x:f>'全銘柄'!AT43</x:f>
        <x:v>0</x:v>
      </x:c>
      <x:c r="I413" s="90" t="str">
        <x:f>'全銘柄'!AU43</x:f>
        <x:v>repeated_negative_operating_cf</x:v>
      </x:c>
      <x:c r="J413" s="90" t="str">
        <x:f>'全銘柄'!AH43</x:f>
        <x:v>S100W7HJ</x:v>
      </x:c>
    </x:row>
    <x:row r="414">
      <x:c r="A414" s="90" t="n">
        <x:f>'全銘柄'!A250</x:f>
        <x:v>249</x:v>
      </x:c>
      <x:c r="B414" s="90" t="str">
        <x:f>'全銘柄'!B250</x:f>
        <x:v>9340</x:v>
      </x:c>
      <x:c r="C414" s="90" t="str">
        <x:f>'全銘柄'!D250</x:f>
        <x:v>ASO INTERNATIONAL,INC.</x:v>
      </x:c>
      <x:c r="D414" s="90" t="str">
        <x:f>'全銘柄'!F250</x:f>
        <x:v>Services</x:v>
      </x:c>
      <x:c r="E414" s="91" t="n">
        <x:f>'全銘柄'!R250</x:f>
        <x:v>0.173452384778006</x:v>
      </x:c>
      <x:c r="F414" s="97" t="n">
        <x:f>'全銘柄'!K250</x:f>
        <x:v>3796.454</x:v>
      </x:c>
      <x:c r="G414" s="97" t="n">
        <x:f>'全銘柄'!Q250</x:f>
        <x:v>658.504</x:v>
      </x:c>
      <x:c r="H414" s="90" t="b">
        <x:f>'全銘柄'!AT250</x:f>
        <x:v>0</x:v>
      </x:c>
      <x:c r="I414" s="90" t="str">
        <x:f>'全銘柄'!AU250</x:f>
        <x:v>low_liquidity</x:v>
      </x:c>
      <x:c r="J414" s="90" t="str">
        <x:f>'全銘柄'!AH250</x:f>
        <x:v>S100WR24</x:v>
      </x:c>
    </x:row>
    <x:row r="415">
      <x:c r="A415" s="90" t="n">
        <x:f>'全銘柄'!A214</x:f>
        <x:v>213</x:v>
      </x:c>
      <x:c r="B415" s="90" t="str">
        <x:f>'全銘柄'!B214</x:f>
        <x:v>4496</x:v>
      </x:c>
      <x:c r="C415" s="90" t="str">
        <x:f>'全銘柄'!D214</x:f>
        <x:v>Commerce One Holdings Inc.</x:v>
      </x:c>
      <x:c r="D415" s="90" t="str">
        <x:f>'全銘柄'!F214</x:f>
        <x:v>Information &amp; Communication</x:v>
      </x:c>
      <x:c r="E415" s="91" t="n">
        <x:f>'全銘柄'!R214</x:f>
        <x:v>0.17285582193774426</x:v>
      </x:c>
      <x:c r="F415" s="97" t="n">
        <x:f>'全銘柄'!K214</x:f>
        <x:v>3693.315</x:v>
      </x:c>
      <x:c r="G415" s="97" t="n">
        <x:f>'全銘柄'!Q214</x:f>
        <x:v>638.411</x:v>
      </x:c>
      <x:c r="H415" s="90" t="b">
        <x:f>'全銘柄'!AT214</x:f>
        <x:v>0</x:v>
      </x:c>
      <x:c r="I415" s="90" t="str">
        <x:f>'全銘柄'!AU214</x:f>
        <x:v>low_liquidity</x:v>
      </x:c>
      <x:c r="J415" s="90" t="str">
        <x:f>'全銘柄'!AH214</x:f>
        <x:v>S100W295</x:v>
      </x:c>
    </x:row>
    <x:row r="416">
      <x:c r="A416" s="90" t="n">
        <x:f>'全銘柄'!A343</x:f>
        <x:v>342</x:v>
      </x:c>
      <x:c r="B416" s="90" t="str">
        <x:f>'全銘柄'!B343</x:f>
        <x:v>3521</x:v>
      </x:c>
      <x:c r="C416" s="90" t="str">
        <x:f>'全銘柄'!D343</x:f>
        <x:v>THERMAE-YU HOLDINGS CO.,LTD.</x:v>
      </x:c>
      <x:c r="D416" s="90" t="str">
        <x:f>'全銘柄'!F343</x:f>
        <x:v>Services</x:v>
      </x:c>
      <x:c r="E416" s="91" t="n">
        <x:f>'全銘柄'!R343</x:f>
        <x:v>0.1724133926511182</x:v>
      </x:c>
      <x:c r="F416" s="97" t="n">
        <x:f>'全銘柄'!K343</x:f>
        <x:v>1980.519</x:v>
      </x:c>
      <x:c r="G416" s="97" t="n">
        <x:f>'全銘柄'!Q343</x:f>
        <x:v>341.468</x:v>
      </x:c>
      <x:c r="H416" s="90" t="b">
        <x:f>'全銘柄'!AT343</x:f>
        <x:v>0</x:v>
      </x:c>
      <x:c r="I416" s="90" t="str">
        <x:f>'全銘柄'!AU343</x:f>
        <x:v>low_liquidity</x:v>
      </x:c>
      <x:c r="J416" s="90" t="str">
        <x:f>'全銘柄'!AH343</x:f>
        <x:v>S100W8KD</x:v>
      </x:c>
    </x:row>
    <x:row r="417">
      <x:c r="A417" s="90" t="n">
        <x:f>'全銘柄'!A45</x:f>
        <x:v>44</x:v>
      </x:c>
      <x:c r="B417" s="90" t="str">
        <x:f>'全銘柄'!B45</x:f>
        <x:v>4811</x:v>
      </x:c>
      <x:c r="C417" s="90" t="str">
        <x:f>'全銘柄'!D45</x:f>
        <x:v>DreamArts Corporation</x:v>
      </x:c>
      <x:c r="D417" s="90" t="str">
        <x:f>'全銘柄'!F45</x:f>
        <x:v>Information &amp; Communication</x:v>
      </x:c>
      <x:c r="E417" s="91" t="n">
        <x:f>'全銘柄'!R45</x:f>
        <x:v>0.17238106119399713</x:v>
      </x:c>
      <x:c r="F417" s="97" t="n">
        <x:f>'全銘柄'!K45</x:f>
        <x:v>5654.084</x:v>
      </x:c>
      <x:c r="G417" s="97" t="n">
        <x:f>'全銘柄'!Q45</x:f>
        <x:v>974.657</x:v>
      </x:c>
      <x:c r="H417" s="90" t="b">
        <x:f>'全銘柄'!AT45</x:f>
        <x:v>0</x:v>
      </x:c>
      <x:c r="I417" s="90" t="str">
        <x:f>'全銘柄'!AU45</x:f>
        <x:v>low_liquidity</x:v>
      </x:c>
      <x:c r="J417" s="90" t="str">
        <x:f>'全銘柄'!AH45</x:f>
        <x:v>S100XUWD</x:v>
      </x:c>
    </x:row>
    <x:row r="418">
      <x:c r="A418" s="90" t="n">
        <x:f>'全銘柄'!A704</x:f>
        <x:v>703</x:v>
      </x:c>
      <x:c r="B418" s="90" t="str">
        <x:f>'全銘柄'!B704</x:f>
        <x:v>6869</x:v>
      </x:c>
      <x:c r="C418" s="90" t="str">
        <x:f>'全銘柄'!D704</x:f>
        <x:v>SYSMEX CORPORATION</x:v>
      </x:c>
      <x:c r="D418" s="90" t="str">
        <x:f>'全銘柄'!F704</x:f>
        <x:v>Electric Appliances</x:v>
      </x:c>
      <x:c r="E418" s="91" t="n">
        <x:f>'全銘柄'!R704</x:f>
        <x:v>0.17218953175409865</x:v>
      </x:c>
      <x:c r="F418" s="97" t="n">
        <x:f>'全銘柄'!K704</x:f>
        <x:v>508643</x:v>
      </x:c>
      <x:c r="G418" s="97" t="n">
        <x:f>'全銘柄'!Q704</x:f>
        <x:v>87583</x:v>
      </x:c>
      <x:c r="H418" s="90" t="b">
        <x:f>'全銘柄'!AT704</x:f>
        <x:v>0</x:v>
      </x:c>
      <x:c r="I418" s="90" t="str">
        <x:f>'全銘柄'!AU704</x:f>
        <x:v>missing_financial_data</x:v>
      </x:c>
      <x:c r="J418" s="90" t="str">
        <x:f>'全銘柄'!AH704</x:f>
        <x:v>S100W5IV</x:v>
      </x:c>
    </x:row>
    <x:row r="419">
      <x:c r="A419" s="90" t="n">
        <x:f>'全銘柄'!A1089</x:f>
        <x:v>1088</x:v>
      </x:c>
      <x:c r="B419" s="90" t="str">
        <x:f>'全銘柄'!B1089</x:f>
        <x:v>4743</x:v>
      </x:c>
      <x:c r="C419" s="90" t="str">
        <x:f>'全銘柄'!D1089</x:f>
        <x:v>ITFOR Inc.</x:v>
      </x:c>
      <x:c r="D419" s="90" t="str">
        <x:f>'全銘柄'!F1089</x:f>
        <x:v>Information &amp; Communication</x:v>
      </x:c>
      <x:c r="E419" s="91" t="n">
        <x:f>'全銘柄'!R1089</x:f>
        <x:v>0.17189720407309095</x:v>
      </x:c>
      <x:c r="F419" s="97" t="n">
        <x:f>'全銘柄'!K1089</x:f>
        <x:v>20552.254</x:v>
      </x:c>
      <x:c r="G419" s="97" t="n">
        <x:f>'全銘柄'!Q1089</x:f>
        <x:v>3532.875</x:v>
      </x:c>
      <x:c r="H419" s="90" t="b">
        <x:f>'全銘柄'!AT1089</x:f>
        <x:v>1</x:v>
      </x:c>
      <x:c r="I419" s="90" t="n">
        <x:f>'全銘柄'!AU1089</x:f>
        <x:v>0</x:v>
      </x:c>
      <x:c r="J419" s="90" t="str">
        <x:f>'全銘柄'!AH1089</x:f>
        <x:v>S100VXI4</x:v>
      </x:c>
    </x:row>
    <x:row r="420">
      <x:c r="A420" s="90" t="n">
        <x:f>'全銘柄'!A511</x:f>
        <x:v>510</x:v>
      </x:c>
      <x:c r="B420" s="90" t="str">
        <x:f>'全銘柄'!B511</x:f>
        <x:v>2121</x:v>
      </x:c>
      <x:c r="C420" s="90" t="str">
        <x:f>'全銘柄'!D511</x:f>
        <x:v>MIXI,Inc.</x:v>
      </x:c>
      <x:c r="D420" s="90" t="str">
        <x:f>'全銘柄'!F511</x:f>
        <x:v>Information &amp; Communication</x:v>
      </x:c>
      <x:c r="E420" s="91" t="n">
        <x:f>'全銘柄'!R511</x:f>
        <x:v>0.17178246914696443</x:v>
      </x:c>
      <x:c r="F420" s="97" t="n">
        <x:f>'全銘柄'!K511</x:f>
        <x:v>154847</x:v>
      </x:c>
      <x:c r="G420" s="97" t="n">
        <x:f>'全銘柄'!Q511</x:f>
        <x:v>26600</x:v>
      </x:c>
      <x:c r="H420" s="90" t="b">
        <x:f>'全銘柄'!AT511</x:f>
        <x:v>1</x:v>
      </x:c>
      <x:c r="I420" s="90" t="n">
        <x:f>'全銘柄'!AU511</x:f>
        <x:v>0</x:v>
      </x:c>
      <x:c r="J420" s="90" t="str">
        <x:f>'全銘柄'!AH511</x:f>
        <x:v>S100W37Z</x:v>
      </x:c>
    </x:row>
    <x:row r="421">
      <x:c r="A421" s="90" t="n">
        <x:f>'全銘柄'!A990</x:f>
        <x:v>989</x:v>
      </x:c>
      <x:c r="B421" s="90" t="str">
        <x:f>'全銘柄'!B990</x:f>
        <x:v>3913</x:v>
      </x:c>
      <x:c r="C421" s="90" t="str">
        <x:f>'全銘柄'!D990</x:f>
        <x:v>GreenBee,Inc.</x:v>
      </x:c>
      <x:c r="D421" s="90" t="str">
        <x:f>'全銘柄'!F990</x:f>
        <x:v>Information &amp; Communication</x:v>
      </x:c>
      <x:c r="E421" s="91" t="n">
        <x:f>'全銘柄'!R990</x:f>
        <x:v>0.1716307515102246</x:v>
      </x:c>
      <x:c r="F421" s="97" t="n">
        <x:f>'全銘柄'!K990</x:f>
        <x:v>961.943</x:v>
      </x:c>
      <x:c r="G421" s="97" t="n">
        <x:f>'全銘柄'!Q990</x:f>
        <x:v>165.099</x:v>
      </x:c>
      <x:c r="H421" s="90" t="b">
        <x:f>'全銘柄'!AT990</x:f>
        <x:v>1</x:v>
      </x:c>
      <x:c r="I421" s="90" t="n">
        <x:f>'全銘柄'!AU990</x:f>
        <x:v>0</x:v>
      </x:c>
      <x:c r="J421" s="90" t="str">
        <x:f>'全銘柄'!AH990</x:f>
        <x:v>S100XT1W</x:v>
      </x:c>
    </x:row>
    <x:row r="422">
      <x:c r="A422" s="90" t="n">
        <x:f>'全銘柄'!A513</x:f>
        <x:v>512</x:v>
      </x:c>
      <x:c r="B422" s="90" t="str">
        <x:f>'全銘柄'!B513</x:f>
        <x:v>6090</x:v>
      </x:c>
      <x:c r="C422" s="90" t="str">
        <x:f>'全銘柄'!D513</x:f>
        <x:v>Human Metabolome Technologies,Inc.</x:v>
      </x:c>
      <x:c r="D422" s="90" t="str">
        <x:f>'全銘柄'!F513</x:f>
        <x:v>Services</x:v>
      </x:c>
      <x:c r="E422" s="91" t="n">
        <x:f>'全銘柄'!R513</x:f>
        <x:v>0.17149162476529276</x:v>
      </x:c>
      <x:c r="F422" s="97" t="n">
        <x:f>'全銘柄'!K513</x:f>
        <x:v>1455.004</x:v>
      </x:c>
      <x:c r="G422" s="97" t="n">
        <x:f>'全銘柄'!Q513</x:f>
        <x:v>249.521</x:v>
      </x:c>
      <x:c r="H422" s="90" t="b">
        <x:f>'全銘柄'!AT513</x:f>
        <x:v>0</x:v>
      </x:c>
      <x:c r="I422" s="90" t="str">
        <x:f>'全銘柄'!AU513</x:f>
        <x:v>low_liquidity</x:v>
      </x:c>
      <x:c r="J422" s="90" t="str">
        <x:f>'全銘柄'!AH513</x:f>
        <x:v>S100WPSX</x:v>
      </x:c>
    </x:row>
    <x:row r="423">
      <x:c r="A423" s="90" t="n">
        <x:f>'全銘柄'!A1088</x:f>
        <x:v>1087</x:v>
      </x:c>
      <x:c r="B423" s="90" t="str">
        <x:f>'全銘柄'!B1088</x:f>
        <x:v>4928</x:v>
      </x:c>
      <x:c r="C423" s="90" t="str">
        <x:f>'全銘柄'!D1088</x:f>
        <x:v>Noevir Holdings Co.,Ltd.</x:v>
      </x:c>
      <x:c r="D423" s="90" t="str">
        <x:f>'全銘柄'!F1088</x:f>
        <x:v>Chemicals</x:v>
      </x:c>
      <x:c r="E423" s="91" t="n">
        <x:f>'全銘柄'!R1088</x:f>
        <x:v>0.17111117977875287</x:v>
      </x:c>
      <x:c r="F423" s="97" t="n">
        <x:f>'全銘柄'!K1088</x:f>
        <x:v>64724</x:v>
      </x:c>
      <x:c r="G423" s="97" t="n">
        <x:f>'全銘柄'!Q1088</x:f>
        <x:v>11075</x:v>
      </x:c>
      <x:c r="H423" s="90" t="b">
        <x:f>'全銘柄'!AT1088</x:f>
        <x:v>1</x:v>
      </x:c>
      <x:c r="I423" s="90" t="n">
        <x:f>'全銘柄'!AU1088</x:f>
        <x:v>0</x:v>
      </x:c>
      <x:c r="J423" s="90" t="str">
        <x:f>'全銘柄'!AH1088</x:f>
        <x:v>S100X8TQ</x:v>
      </x:c>
    </x:row>
    <x:row r="424">
      <x:c r="A424" s="90" t="n">
        <x:f>'全銘柄'!A1304</x:f>
        <x:v>1303</x:v>
      </x:c>
      <x:c r="B424" s="90" t="str">
        <x:f>'全銘柄'!B1304</x:f>
        <x:v>4187</x:v>
      </x:c>
      <x:c r="C424" s="90" t="str">
        <x:f>'全銘柄'!D1304</x:f>
        <x:v>OSAKA ORGANIC CHEMICAL INDUSTRY LTD.</x:v>
      </x:c>
      <x:c r="D424" s="90" t="str">
        <x:f>'全銘柄'!F1304</x:f>
        <x:v>Chemicals</x:v>
      </x:c>
      <x:c r="E424" s="91" t="n">
        <x:f>'全銘柄'!R1304</x:f>
        <x:v>0.1706065658586238</x:v>
      </x:c>
      <x:c r="F424" s="97" t="n">
        <x:f>'全銘柄'!K1304</x:f>
        <x:v>36265.691</x:v>
      </x:c>
      <x:c r="G424" s="97" t="n">
        <x:f>'全銘柄'!Q1304</x:f>
        <x:v>6187.165</x:v>
      </x:c>
      <x:c r="H424" s="90" t="b">
        <x:f>'全銘柄'!AT1304</x:f>
        <x:v>1</x:v>
      </x:c>
      <x:c r="I424" s="90" t="n">
        <x:f>'全銘柄'!AU1304</x:f>
        <x:v>0</x:v>
      </x:c>
      <x:c r="J424" s="90" t="str">
        <x:f>'全銘柄'!AH1304</x:f>
        <x:v>S100XLS3</x:v>
      </x:c>
    </x:row>
    <x:row r="425">
      <x:c r="A425" s="90" t="n">
        <x:f>'全銘柄'!A897</x:f>
        <x:v>896</x:v>
      </x:c>
      <x:c r="B425" s="90" t="str">
        <x:f>'全銘柄'!B897</x:f>
        <x:v>6239</x:v>
      </x:c>
      <x:c r="C425" s="90" t="str">
        <x:f>'全銘柄'!D897</x:f>
        <x:v>NAGAOKA INTERNATIONAL CORPORATION</x:v>
      </x:c>
      <x:c r="D425" s="90" t="str">
        <x:f>'全銘柄'!F897</x:f>
        <x:v>Machinery</x:v>
      </x:c>
      <x:c r="E425" s="91" t="n">
        <x:f>'全銘柄'!R897</x:f>
        <x:v>0.17044353614612742</x:v>
      </x:c>
      <x:c r="F425" s="97" t="n">
        <x:f>'全銘柄'!K897</x:f>
        <x:v>8917.041</x:v>
      </x:c>
      <x:c r="G425" s="97" t="n">
        <x:f>'全銘柄'!Q897</x:f>
        <x:v>1519.852</x:v>
      </x:c>
      <x:c r="H425" s="90" t="b">
        <x:f>'全銘柄'!AT897</x:f>
        <x:v>1</x:v>
      </x:c>
      <x:c r="I425" s="90" t="n">
        <x:f>'全銘柄'!AU897</x:f>
        <x:v>0</x:v>
      </x:c>
      <x:c r="J425" s="90" t="str">
        <x:f>'全銘柄'!AH897</x:f>
        <x:v>S100WQEO</x:v>
      </x:c>
    </x:row>
    <x:row r="426">
      <x:c r="A426" s="90" t="n">
        <x:f>'全銘柄'!A1031</x:f>
        <x:v>1030</x:v>
      </x:c>
      <x:c r="B426" s="90" t="str">
        <x:f>'全銘柄'!B1031</x:f>
        <x:v>5280</x:v>
      </x:c>
      <x:c r="C426" s="90" t="str">
        <x:f>'全銘柄'!D1031</x:f>
        <x:v>Yoshicon Co.,Ltd.</x:v>
      </x:c>
      <x:c r="D426" s="90" t="str">
        <x:f>'全銘柄'!F1031</x:f>
        <x:v>Real Estate</x:v>
      </x:c>
      <x:c r="E426" s="91" t="n">
        <x:f>'全銘柄'!R1031</x:f>
        <x:v>0.17028307299961162</x:v>
      </x:c>
      <x:c r="F426" s="97" t="n">
        <x:f>'全銘柄'!K1031</x:f>
        <x:v>27474.927</x:v>
      </x:c>
      <x:c r="G426" s="97" t="n">
        <x:f>'全銘柄'!Q1031</x:f>
        <x:v>4678.515</x:v>
      </x:c>
      <x:c r="H426" s="90" t="b">
        <x:f>'全銘柄'!AT1031</x:f>
        <x:v>0</x:v>
      </x:c>
      <x:c r="I426" s="90" t="str">
        <x:f>'全銘柄'!AU1031</x:f>
        <x:v>repeated_negative_operating_cf</x:v>
      </x:c>
      <x:c r="J426" s="90" t="str">
        <x:f>'全銘柄'!AH1031</x:f>
        <x:v>S100W78E</x:v>
      </x:c>
    </x:row>
    <x:row r="427">
      <x:c r="A427" s="90" t="n">
        <x:f>'全銘柄'!A1268</x:f>
        <x:v>1267</x:v>
      </x:c>
      <x:c r="B427" s="90" t="str">
        <x:f>'全銘柄'!B1268</x:f>
        <x:v>7463</x:v>
      </x:c>
      <x:c r="C427" s="90" t="str">
        <x:f>'全銘柄'!D1268</x:f>
        <x:v>ADVAN GROUP CO.,LTD.</x:v>
      </x:c>
      <x:c r="D427" s="90" t="str">
        <x:f>'全銘柄'!F1268</x:f>
        <x:v>Retail Trade</x:v>
      </x:c>
      <x:c r="E427" s="91" t="n">
        <x:f>'全銘柄'!R1268</x:f>
        <x:v>0.1701509955654847</x:v>
      </x:c>
      <x:c r="F427" s="97" t="n">
        <x:f>'全銘柄'!K1268</x:f>
        <x:v>18518.822</x:v>
      </x:c>
      <x:c r="G427" s="97" t="n">
        <x:f>'全銘柄'!Q1268</x:f>
        <x:v>3150.996</x:v>
      </x:c>
      <x:c r="H427" s="90" t="b">
        <x:f>'全銘柄'!AT1268</x:f>
        <x:v>1</x:v>
      </x:c>
      <x:c r="I427" s="90" t="n">
        <x:f>'全銘柄'!AU1268</x:f>
        <x:v>0</x:v>
      </x:c>
      <x:c r="J427" s="90" t="str">
        <x:f>'全銘柄'!AH1268</x:f>
        <x:v>S100W8K6</x:v>
      </x:c>
    </x:row>
    <x:row r="428">
      <x:c r="A428" s="90" t="n">
        <x:f>'全銘柄'!A1010</x:f>
        <x:v>1009</x:v>
      </x:c>
      <x:c r="B428" s="90" t="str">
        <x:f>'全銘柄'!B1010</x:f>
        <x:v>2815</x:v>
      </x:c>
      <x:c r="C428" s="90" t="str">
        <x:f>'全銘柄'!D1010</x:f>
        <x:v>ARIAKE JAPAN Co.,Ltd.</x:v>
      </x:c>
      <x:c r="D428" s="90" t="str">
        <x:f>'全銘柄'!F1010</x:f>
        <x:v>Foods</x:v>
      </x:c>
      <x:c r="E428" s="91" t="n">
        <x:f>'全銘柄'!R1010</x:f>
        <x:v>0.1699891165084657</x:v>
      </x:c>
      <x:c r="F428" s="97" t="n">
        <x:f>'全銘柄'!K1010</x:f>
        <x:v>65400.887</x:v>
      </x:c>
      <x:c r="G428" s="97" t="n">
        <x:f>'全銘柄'!Q1010</x:f>
        <x:v>11117.439</x:v>
      </x:c>
      <x:c r="H428" s="90" t="b">
        <x:f>'全銘柄'!AT1010</x:f>
        <x:v>1</x:v>
      </x:c>
      <x:c r="I428" s="90" t="n">
        <x:f>'全銘柄'!AU1010</x:f>
        <x:v>0</x:v>
      </x:c>
      <x:c r="J428" s="90" t="str">
        <x:f>'全銘柄'!AH1010</x:f>
        <x:v>S100VZO8</x:v>
      </x:c>
    </x:row>
    <x:row r="429">
      <x:c r="A429" s="90" t="n">
        <x:f>'全銘柄'!A803</x:f>
        <x:v>802</x:v>
      </x:c>
      <x:c r="B429" s="90" t="str">
        <x:f>'全銘柄'!B803</x:f>
        <x:v>7085</x:v>
      </x:c>
      <x:c r="C429" s="90" t="str">
        <x:f>'全銘柄'!D803</x:f>
        <x:v>CURVES HOLDINGS Co.,Ltd.</x:v>
      </x:c>
      <x:c r="D429" s="90" t="str">
        <x:f>'全銘柄'!F803</x:f>
        <x:v>Services</x:v>
      </x:c>
      <x:c r="E429" s="91" t="n">
        <x:f>'全銘柄'!R803</x:f>
        <x:v>0.16882287174572752</x:v>
      </x:c>
      <x:c r="F429" s="97" t="n">
        <x:f>'全銘柄'!K803</x:f>
        <x:v>37566</x:v>
      </x:c>
      <x:c r="G429" s="97" t="n">
        <x:f>'全銘柄'!Q803</x:f>
        <x:v>6342</x:v>
      </x:c>
      <x:c r="H429" s="90" t="b">
        <x:f>'全銘柄'!AT803</x:f>
        <x:v>1</x:v>
      </x:c>
      <x:c r="I429" s="90" t="n">
        <x:f>'全銘柄'!AU803</x:f>
        <x:v>0</x:v>
      </x:c>
      <x:c r="J429" s="90" t="str">
        <x:f>'全銘柄'!AH803</x:f>
        <x:v>S100X61U</x:v>
      </x:c>
    </x:row>
    <x:row r="430">
      <x:c r="A430" s="90" t="n">
        <x:f>'全銘柄'!A309</x:f>
        <x:v>308</x:v>
      </x:c>
      <x:c r="B430" s="90" t="str">
        <x:f>'全銘柄'!B309</x:f>
        <x:v>9722</x:v>
      </x:c>
      <x:c r="C430" s="90" t="str">
        <x:f>'全銘柄'!D309</x:f>
        <x:v>FUJITA KANKO INC.</x:v>
      </x:c>
      <x:c r="D430" s="90" t="str">
        <x:f>'全銘柄'!F309</x:f>
        <x:v>Services</x:v>
      </x:c>
      <x:c r="E430" s="91" t="n">
        <x:f>'全銘柄'!R309</x:f>
        <x:v>0.16822350129261987</x:v>
      </x:c>
      <x:c r="F430" s="97" t="n">
        <x:f>'全銘柄'!K309</x:f>
        <x:v>82004</x:v>
      </x:c>
      <x:c r="G430" s="97" t="n">
        <x:f>'全銘柄'!Q309</x:f>
        <x:v>13795</x:v>
      </x:c>
      <x:c r="H430" s="90" t="b">
        <x:f>'全銘柄'!AT309</x:f>
        <x:v>1</x:v>
      </x:c>
      <x:c r="I430" s="90" t="n">
        <x:f>'全銘柄'!AU309</x:f>
        <x:v>0</x:v>
      </x:c>
      <x:c r="J430" s="90" t="str">
        <x:f>'全銘柄'!AH309</x:f>
        <x:v>S100XS71</x:v>
      </x:c>
    </x:row>
    <x:row r="431">
      <x:c r="A431" s="90" t="n">
        <x:f>'全銘柄'!A929</x:f>
        <x:v>928</x:v>
      </x:c>
      <x:c r="B431" s="90" t="str">
        <x:f>'全銘柄'!B929</x:f>
        <x:v>6866</x:v>
      </x:c>
      <x:c r="C431" s="90" t="str">
        <x:f>'全銘柄'!D929</x:f>
        <x:v>HIOKI E.E.CORPORATION</x:v>
      </x:c>
      <x:c r="D431" s="90" t="str">
        <x:f>'全銘柄'!F929</x:f>
        <x:v>Electric Appliances</x:v>
      </x:c>
      <x:c r="E431" s="91" t="n">
        <x:f>'全銘柄'!R929</x:f>
        <x:v>0.16756231283685108</x:v>
      </x:c>
      <x:c r="F431" s="97" t="n">
        <x:f>'全銘柄'!K929</x:f>
        <x:v>40531.817</x:v>
      </x:c>
      <x:c r="G431" s="97" t="n">
        <x:f>'全銘柄'!Q929</x:f>
        <x:v>6791.605</x:v>
      </x:c>
      <x:c r="H431" s="90" t="b">
        <x:f>'全銘柄'!AT929</x:f>
        <x:v>1</x:v>
      </x:c>
      <x:c r="I431" s="90" t="n">
        <x:f>'全銘柄'!AU929</x:f>
        <x:v>0</x:v>
      </x:c>
      <x:c r="J431" s="90" t="str">
        <x:f>'全銘柄'!AH929</x:f>
        <x:v>S100XNNG</x:v>
      </x:c>
    </x:row>
    <x:row r="432">
      <x:c r="A432" s="90" t="n">
        <x:f>'全銘柄'!A973</x:f>
        <x:v>972</x:v>
      </x:c>
      <x:c r="B432" s="90" t="str">
        <x:f>'全銘柄'!B973</x:f>
        <x:v>6149</x:v>
      </x:c>
      <x:c r="C432" s="90" t="str">
        <x:f>'全銘柄'!D973</x:f>
        <x:v>Odawara Engineering Co.,Ltd.</x:v>
      </x:c>
      <x:c r="D432" s="90" t="str">
        <x:f>'全銘柄'!F973</x:f>
        <x:v>Machinery</x:v>
      </x:c>
      <x:c r="E432" s="91" t="n">
        <x:f>'全銘柄'!R973</x:f>
        <x:v>0.16731903110119203</x:v>
      </x:c>
      <x:c r="F432" s="97" t="n">
        <x:f>'全銘柄'!K973</x:f>
        <x:v>18238.272</x:v>
      </x:c>
      <x:c r="G432" s="97" t="n">
        <x:f>'全銘柄'!Q973</x:f>
        <x:v>3051.61</x:v>
      </x:c>
      <x:c r="H432" s="90" t="b">
        <x:f>'全銘柄'!AT973</x:f>
        <x:v>1</x:v>
      </x:c>
      <x:c r="I432" s="90" t="n">
        <x:f>'全銘柄'!AU973</x:f>
        <x:v>0</x:v>
      </x:c>
      <x:c r="J432" s="90" t="str">
        <x:f>'全銘柄'!AH973</x:f>
        <x:v>S100XSNC</x:v>
      </x:c>
    </x:row>
    <x:row r="433">
      <x:c r="A433" s="90" t="n">
        <x:f>'全銘柄'!A740</x:f>
        <x:v>739</x:v>
      </x:c>
      <x:c r="B433" s="90" t="str">
        <x:f>'全銘柄'!B740</x:f>
        <x:v>6432</x:v>
      </x:c>
      <x:c r="C433" s="90" t="str">
        <x:f>'全銘柄'!D740</x:f>
        <x:v>TAKEUCHI MFG.CO.,LTD.</x:v>
      </x:c>
      <x:c r="D433" s="90" t="str">
        <x:f>'全銘柄'!F740</x:f>
        <x:v>Machinery</x:v>
      </x:c>
      <x:c r="E433" s="91" t="n">
        <x:f>'全銘柄'!R740</x:f>
        <x:v>0.1672866248823707</x:v>
      </x:c>
      <x:c r="F433" s="97" t="n">
        <x:f>'全銘柄'!K740</x:f>
        <x:v>225284</x:v>
      </x:c>
      <x:c r="G433" s="97" t="n">
        <x:f>'全銘柄'!Q740</x:f>
        <x:v>37687</x:v>
      </x:c>
      <x:c r="H433" s="90" t="b">
        <x:f>'全銘柄'!AT740</x:f>
        <x:v>1</x:v>
      </x:c>
      <x:c r="I433" s="90" t="n">
        <x:f>'全銘柄'!AU740</x:f>
        <x:v>0</x:v>
      </x:c>
      <x:c r="J433" s="90" t="str">
        <x:f>'全銘柄'!AH740</x:f>
        <x:v>S100Y78J</x:v>
      </x:c>
    </x:row>
    <x:row r="434">
      <x:c r="A434" s="90" t="n">
        <x:f>'全銘柄'!A771</x:f>
        <x:v>770</x:v>
      </x:c>
      <x:c r="B434" s="90" t="str">
        <x:f>'全銘柄'!B771</x:f>
        <x:v>2670</x:v>
      </x:c>
      <x:c r="C434" s="90" t="str">
        <x:f>'全銘柄'!D771</x:f>
        <x:v>ABC-MART,INC.</x:v>
      </x:c>
      <x:c r="D434" s="90" t="str">
        <x:f>'全銘柄'!F771</x:f>
        <x:v>Retail Trade</x:v>
      </x:c>
      <x:c r="E434" s="91" t="n">
        <x:f>'全銘柄'!R771</x:f>
        <x:v>0.16714999577417175</x:v>
      </x:c>
      <x:c r="F434" s="97" t="n">
        <x:f>'全銘柄'!K771</x:f>
        <x:v>378624</x:v>
      </x:c>
      <x:c r="G434" s="97" t="n">
        <x:f>'全銘柄'!Q771</x:f>
        <x:v>63287</x:v>
      </x:c>
      <x:c r="H434" s="90" t="b">
        <x:f>'全銘柄'!AT771</x:f>
        <x:v>1</x:v>
      </x:c>
      <x:c r="I434" s="90" t="n">
        <x:f>'全銘柄'!AU771</x:f>
        <x:v>0</x:v>
      </x:c>
      <x:c r="J434" s="90" t="str">
        <x:f>'全銘柄'!AH771</x:f>
        <x:v>S100Y5F0</x:v>
      </x:c>
    </x:row>
    <x:row r="435">
      <x:c r="A435" s="90" t="n">
        <x:f>'全銘柄'!A683</x:f>
        <x:v>682</x:v>
      </x:c>
      <x:c r="B435" s="90" t="str">
        <x:f>'全銘柄'!B683</x:f>
        <x:v>7826</x:v>
      </x:c>
      <x:c r="C435" s="90" t="str">
        <x:f>'全銘柄'!D683</x:f>
        <x:v>FURUYA METAL CO.,LTD.</x:v>
      </x:c>
      <x:c r="D435" s="90" t="str">
        <x:f>'全銘柄'!F683</x:f>
        <x:v>Other Products</x:v>
      </x:c>
      <x:c r="E435" s="91" t="n">
        <x:f>'全銘柄'!R683</x:f>
        <x:v>0.1662280625315882</x:v>
      </x:c>
      <x:c r="F435" s="97" t="n">
        <x:f>'全銘柄'!K683</x:f>
        <x:v>57379</x:v>
      </x:c>
      <x:c r="G435" s="97" t="n">
        <x:f>'全銘柄'!Q683</x:f>
        <x:v>9538</x:v>
      </x:c>
      <x:c r="H435" s="90" t="b">
        <x:f>'全銘柄'!AT683</x:f>
        <x:v>1</x:v>
      </x:c>
      <x:c r="I435" s="90" t="n">
        <x:f>'全銘柄'!AU683</x:f>
        <x:v>0</x:v>
      </x:c>
      <x:c r="J435" s="90" t="str">
        <x:f>'全銘柄'!AH683</x:f>
        <x:v>S100WR44</x:v>
      </x:c>
    </x:row>
    <x:row r="436">
      <x:c r="A436" s="90" t="n">
        <x:f>'全銘柄'!A920</x:f>
        <x:v>919</x:v>
      </x:c>
      <x:c r="B436" s="90" t="str">
        <x:f>'全銘柄'!B920</x:f>
        <x:v>2379</x:v>
      </x:c>
      <x:c r="C436" s="90" t="str">
        <x:f>'全銘柄'!D920</x:f>
        <x:v>dip Corporation</x:v>
      </x:c>
      <x:c r="D436" s="90" t="str">
        <x:f>'全銘柄'!F920</x:f>
        <x:v>Services</x:v>
      </x:c>
      <x:c r="E436" s="91" t="n">
        <x:f>'全銘柄'!R920</x:f>
        <x:v>0.16613136695400557</x:v>
      </x:c>
      <x:c r="F436" s="97" t="n">
        <x:f>'全銘柄'!K920</x:f>
        <x:v>54852.76</x:v>
      </x:c>
      <x:c r="G436" s="97" t="n">
        <x:f>'全銘柄'!Q920</x:f>
        <x:v>9112.764</x:v>
      </x:c>
      <x:c r="H436" s="90" t="b">
        <x:f>'全銘柄'!AT920</x:f>
        <x:v>1</x:v>
      </x:c>
      <x:c r="I436" s="90" t="n">
        <x:f>'全銘柄'!AU920</x:f>
        <x:v>0</x:v>
      </x:c>
      <x:c r="J436" s="90" t="str">
        <x:f>'全銘柄'!AH920</x:f>
        <x:v>S100Y510</x:v>
      </x:c>
    </x:row>
    <x:row r="437">
      <x:c r="A437" s="90" t="n">
        <x:f>'全銘柄'!A640</x:f>
        <x:v>639</x:v>
      </x:c>
      <x:c r="B437" s="90" t="str">
        <x:f>'全銘柄'!B640</x:f>
        <x:v>6315</x:v>
      </x:c>
      <x:c r="C437" s="90" t="str">
        <x:f>'全銘柄'!D640</x:f>
        <x:v>TOWA CORPORATION</x:v>
      </x:c>
      <x:c r="D437" s="90" t="str">
        <x:f>'全銘柄'!F640</x:f>
        <x:v>Machinery</x:v>
      </x:c>
      <x:c r="E437" s="91" t="n">
        <x:f>'全銘柄'!R640</x:f>
        <x:v>0.16605340337426483</x:v>
      </x:c>
      <x:c r="F437" s="97" t="n">
        <x:f>'全銘柄'!K640</x:f>
        <x:v>53479.205</x:v>
      </x:c>
      <x:c r="G437" s="97" t="n">
        <x:f>'全銘柄'!Q640</x:f>
        <x:v>8880.404</x:v>
      </x:c>
      <x:c r="H437" s="90" t="b">
        <x:f>'全銘柄'!AT640</x:f>
        <x:v>1</x:v>
      </x:c>
      <x:c r="I437" s="90" t="n">
        <x:f>'全銘柄'!AU640</x:f>
        <x:v>0</x:v>
      </x:c>
      <x:c r="J437" s="90" t="str">
        <x:f>'全銘柄'!AH640</x:f>
        <x:v>S100W53I</x:v>
      </x:c>
    </x:row>
    <x:row r="438">
      <x:c r="A438" s="90" t="n">
        <x:f>'全銘柄'!A745</x:f>
        <x:v>744</x:v>
      </x:c>
      <x:c r="B438" s="90" t="str">
        <x:f>'全銘柄'!B745</x:f>
        <x:v>9983</x:v>
      </x:c>
      <x:c r="C438" s="90" t="str">
        <x:f>'全銘柄'!D745</x:f>
        <x:v>FAST RETAILING CO.,LTD.</x:v>
      </x:c>
      <x:c r="D438" s="90" t="str">
        <x:f>'全銘柄'!F745</x:f>
        <x:v>Retail Trade</x:v>
      </x:c>
      <x:c r="E438" s="91" t="n">
        <x:f>'全銘柄'!R745</x:f>
        <x:v>0.16593398870002668</x:v>
      </x:c>
      <x:c r="F438" s="97" t="n">
        <x:f>'全銘柄'!K745</x:f>
        <x:v>3400539</x:v>
      </x:c>
      <x:c r="G438" s="97" t="n">
        <x:f>'全銘柄'!Q745</x:f>
        <x:v>564265</x:v>
      </x:c>
      <x:c r="H438" s="90" t="b">
        <x:f>'全銘柄'!AT745</x:f>
        <x:v>0</x:v>
      </x:c>
      <x:c r="I438" s="90" t="str">
        <x:f>'全銘柄'!AU745</x:f>
        <x:v>missing_financial_data</x:v>
      </x:c>
      <x:c r="J438" s="90" t="str">
        <x:f>'全銘柄'!AH745</x:f>
        <x:v>S100X6X6</x:v>
      </x:c>
    </x:row>
    <x:row r="439">
      <x:c r="A439" s="90" t="n">
        <x:f>'全銘柄'!A433</x:f>
        <x:v>432</x:v>
      </x:c>
      <x:c r="B439" s="90" t="str">
        <x:f>'全銘柄'!B433</x:f>
        <x:v>9416</x:v>
      </x:c>
      <x:c r="C439" s="90" t="str">
        <x:f>'全銘柄'!D433</x:f>
        <x:v>VISION INC.</x:v>
      </x:c>
      <x:c r="D439" s="90" t="str">
        <x:f>'全銘柄'!F433</x:f>
        <x:v>Information &amp; Communication</x:v>
      </x:c>
      <x:c r="E439" s="91" t="n">
        <x:f>'全銘柄'!R433</x:f>
        <x:v>0.16572090222592803</x:v>
      </x:c>
      <x:c r="F439" s="97" t="n">
        <x:f>'全銘柄'!K433</x:f>
        <x:v>39012.357</x:v>
      </x:c>
      <x:c r="G439" s="97" t="n">
        <x:f>'全銘柄'!Q433</x:f>
        <x:v>6465.163</x:v>
      </x:c>
      <x:c r="H439" s="90" t="b">
        <x:f>'全銘柄'!AT433</x:f>
        <x:v>1</x:v>
      </x:c>
      <x:c r="I439" s="90" t="n">
        <x:f>'全銘柄'!AU433</x:f>
        <x:v>0</x:v>
      </x:c>
      <x:c r="J439" s="90" t="str">
        <x:f>'全銘柄'!AH433</x:f>
        <x:v>S100XV85</x:v>
      </x:c>
    </x:row>
    <x:row r="440">
      <x:c r="A440" s="90" t="n">
        <x:f>'全銘柄'!A857</x:f>
        <x:v>856</x:v>
      </x:c>
      <x:c r="B440" s="90" t="str">
        <x:f>'全銘柄'!B857</x:f>
        <x:v>8111</x:v>
      </x:c>
      <x:c r="C440" s="90" t="str">
        <x:f>'全銘柄'!D857</x:f>
        <x:v>Goldwin Inc.</x:v>
      </x:c>
      <x:c r="D440" s="90" t="str">
        <x:f>'全銘柄'!F857</x:f>
        <x:v>Textiles and Apparels</x:v>
      </x:c>
      <x:c r="E440" s="91" t="n">
        <x:f>'全銘柄'!R857</x:f>
        <x:v>0.16556441555496768</x:v>
      </x:c>
      <x:c r="F440" s="97" t="n">
        <x:f>'全銘柄'!K857</x:f>
        <x:v>132305</x:v>
      </x:c>
      <x:c r="G440" s="97" t="n">
        <x:f>'全銘柄'!Q857</x:f>
        <x:v>21905</x:v>
      </x:c>
      <x:c r="H440" s="90" t="b">
        <x:f>'全銘柄'!AT857</x:f>
        <x:v>1</x:v>
      </x:c>
      <x:c r="I440" s="90" t="n">
        <x:f>'全銘柄'!AU857</x:f>
        <x:v>0</x:v>
      </x:c>
      <x:c r="J440" s="90" t="str">
        <x:f>'全銘柄'!AH857</x:f>
        <x:v>S100W20B</x:v>
      </x:c>
    </x:row>
    <x:row r="441">
      <x:c r="A441" s="90" t="n">
        <x:f>'全銘柄'!A287</x:f>
        <x:v>286</x:v>
      </x:c>
      <x:c r="B441" s="90" t="str">
        <x:f>'全銘柄'!B287</x:f>
        <x:v>3932</x:v>
      </x:c>
      <x:c r="C441" s="90" t="str">
        <x:f>'全銘柄'!D287</x:f>
        <x:v>Akatsuki Inc.</x:v>
      </x:c>
      <x:c r="D441" s="90" t="str">
        <x:f>'全銘柄'!F287</x:f>
        <x:v>Information &amp; Communication</x:v>
      </x:c>
      <x:c r="E441" s="91" t="n">
        <x:f>'全銘柄'!R287</x:f>
        <x:v>0.16552511415525115</x:v>
      </x:c>
      <x:c r="F441" s="97" t="n">
        <x:f>'全銘柄'!K287</x:f>
        <x:v>23652</x:v>
      </x:c>
      <x:c r="G441" s="97" t="n">
        <x:f>'全銘柄'!Q287</x:f>
        <x:v>3915</x:v>
      </x:c>
      <x:c r="H441" s="90" t="b">
        <x:f>'全銘柄'!AT287</x:f>
        <x:v>1</x:v>
      </x:c>
      <x:c r="I441" s="90" t="n">
        <x:f>'全銘柄'!AU287</x:f>
        <x:v>0</x:v>
      </x:c>
      <x:c r="J441" s="90" t="str">
        <x:f>'全銘柄'!AH287</x:f>
        <x:v>S100W6VM</x:v>
      </x:c>
    </x:row>
    <x:row r="442">
      <x:c r="A442" s="90" t="n">
        <x:f>'全銘柄'!A451</x:f>
        <x:v>450</x:v>
      </x:c>
      <x:c r="B442" s="90" t="str">
        <x:f>'全銘柄'!B451</x:f>
        <x:v>8920</x:v>
      </x:c>
      <x:c r="C442" s="90" t="str">
        <x:f>'全銘柄'!D451</x:f>
        <x:v>TOSHO CO.,LTD.</x:v>
      </x:c>
      <x:c r="D442" s="90" t="str">
        <x:f>'全銘柄'!F451</x:f>
        <x:v>Services</x:v>
      </x:c>
      <x:c r="E442" s="91" t="n">
        <x:f>'全銘柄'!R451</x:f>
        <x:v>0.1652176212716729</x:v>
      </x:c>
      <x:c r="F442" s="97" t="n">
        <x:f>'全銘柄'!K451</x:f>
        <x:v>35619.427</x:v>
      </x:c>
      <x:c r="G442" s="97" t="n">
        <x:f>'全銘柄'!Q451</x:f>
        <x:v>5884.957</x:v>
      </x:c>
      <x:c r="H442" s="90" t="b">
        <x:f>'全銘柄'!AT451</x:f>
        <x:v>1</x:v>
      </x:c>
      <x:c r="I442" s="90" t="n">
        <x:f>'全銘柄'!AU451</x:f>
        <x:v>0</x:v>
      </x:c>
      <x:c r="J442" s="90" t="str">
        <x:f>'全銘柄'!AH451</x:f>
        <x:v>S100W0M0</x:v>
      </x:c>
    </x:row>
    <x:row r="443">
      <x:c r="A443" s="90" t="n">
        <x:f>'全銘柄'!A1225</x:f>
        <x:v>1224</x:v>
      </x:c>
      <x:c r="B443" s="90" t="str">
        <x:f>'全銘柄'!B1225</x:f>
        <x:v>9127</x:v>
      </x:c>
      <x:c r="C443" s="90" t="str">
        <x:f>'全銘柄'!D1225</x:f>
        <x:v>TAMAI STEAMSHIP CO.,LTD</x:v>
      </x:c>
      <x:c r="D443" s="90" t="str">
        <x:f>'全銘柄'!F1225</x:f>
        <x:v>Marine Transportation</x:v>
      </x:c>
      <x:c r="E443" s="91" t="n">
        <x:f>'全銘柄'!R1225</x:f>
        <x:v>0.16478723901717782</x:v>
      </x:c>
      <x:c r="F443" s="97" t="n">
        <x:f>'全銘柄'!K1225</x:f>
        <x:v>5389.052</x:v>
      </x:c>
      <x:c r="G443" s="97" t="n">
        <x:f>'全銘柄'!Q1225</x:f>
        <x:v>888.047</x:v>
      </x:c>
      <x:c r="H443" s="90" t="b">
        <x:f>'全銘柄'!AT1225</x:f>
        <x:v>1</x:v>
      </x:c>
      <x:c r="I443" s="90" t="n">
        <x:f>'全銘柄'!AU1225</x:f>
        <x:v>0</x:v>
      </x:c>
      <x:c r="J443" s="90" t="str">
        <x:f>'全銘柄'!AH1225</x:f>
        <x:v>S100W0LU</x:v>
      </x:c>
    </x:row>
    <x:row r="444">
      <x:c r="A444" s="90" t="n">
        <x:f>'全銘柄'!A674</x:f>
        <x:v>673</x:v>
      </x:c>
      <x:c r="B444" s="90" t="str">
        <x:f>'全銘柄'!B674</x:f>
        <x:v>3543</x:v>
      </x:c>
      <x:c r="C444" s="90" t="str">
        <x:f>'全銘柄'!D674</x:f>
        <x:v>KOMEDA Holdings Co.,Ltd.</x:v>
      </x:c>
      <x:c r="D444" s="90" t="str">
        <x:f>'全銘柄'!F674</x:f>
        <x:v>Wholesale Trade</x:v>
      </x:c>
      <x:c r="E444" s="91" t="n">
        <x:f>'全銘柄'!R674</x:f>
        <x:v>0.16468326780253387</x:v>
      </x:c>
      <x:c r="F444" s="97" t="n">
        <x:f>'全銘柄'!K674</x:f>
        <x:v>57225</x:v>
      </x:c>
      <x:c r="G444" s="97" t="n">
        <x:f>'全銘柄'!Q674</x:f>
        <x:v>9424</x:v>
      </x:c>
      <x:c r="H444" s="90" t="b">
        <x:f>'全銘柄'!AT674</x:f>
        <x:v>0</x:v>
      </x:c>
      <x:c r="I444" s="90" t="str">
        <x:f>'全銘柄'!AU674</x:f>
        <x:v>missing_financial_data</x:v>
      </x:c>
      <x:c r="J444" s="90" t="str">
        <x:f>'全銘柄'!AH674</x:f>
        <x:v>S100Y6O9</x:v>
      </x:c>
    </x:row>
    <x:row r="445">
      <x:c r="A445" s="90" t="n">
        <x:f>'全銘柄'!A1057</x:f>
        <x:v>1056</x:v>
      </x:c>
      <x:c r="B445" s="90" t="str">
        <x:f>'全銘柄'!B1057</x:f>
        <x:v>2152</x:v>
      </x:c>
      <x:c r="C445" s="90" t="str">
        <x:f>'全銘柄'!D1057</x:f>
        <x:v>Youji Corporation</x:v>
      </x:c>
      <x:c r="D445" s="90" t="str">
        <x:f>'全銘柄'!F1057</x:f>
        <x:v>Services</x:v>
      </x:c>
      <x:c r="E445" s="91" t="n">
        <x:f>'全銘柄'!R1057</x:f>
        <x:v>0.1646137780120732</x:v>
      </x:c>
      <x:c r="F445" s="97" t="n">
        <x:f>'全銘柄'!K1057</x:f>
        <x:v>7073.691</x:v>
      </x:c>
      <x:c r="G445" s="97" t="n">
        <x:f>'全銘柄'!Q1057</x:f>
        <x:v>1164.427</x:v>
      </x:c>
      <x:c r="H445" s="90" t="b">
        <x:f>'全銘柄'!AT1057</x:f>
        <x:v>0</x:v>
      </x:c>
      <x:c r="I445" s="90" t="str">
        <x:f>'全銘柄'!AU1057</x:f>
        <x:v>low_liquidity</x:v>
      </x:c>
      <x:c r="J445" s="90" t="str">
        <x:f>'全銘柄'!AH1057</x:f>
        <x:v>S100W0WG</x:v>
      </x:c>
    </x:row>
    <x:row r="446">
      <x:c r="A446" s="90" t="n">
        <x:f>'全銘柄'!A245</x:f>
        <x:v>244</x:v>
      </x:c>
      <x:c r="B446" s="90" t="str">
        <x:f>'全銘柄'!B245</x:f>
        <x:v>2344</x:v>
      </x:c>
      <x:c r="C446" s="90" t="str">
        <x:f>'全銘柄'!D245</x:f>
        <x:v>HEIAN CEREMONY SERVICE CO.,LTD.</x:v>
      </x:c>
      <x:c r="D446" s="90" t="str">
        <x:f>'全銘柄'!F245</x:f>
        <x:v>Services</x:v>
      </x:c>
      <x:c r="E446" s="91" t="n">
        <x:f>'全銘柄'!R245</x:f>
        <x:v>0.16444768880876112</x:v>
      </x:c>
      <x:c r="F446" s="97" t="n">
        <x:f>'全銘柄'!K245</x:f>
        <x:v>10597.522</x:v>
      </x:c>
      <x:c r="G446" s="97" t="n">
        <x:f>'全銘柄'!Q245</x:f>
        <x:v>1742.738</x:v>
      </x:c>
      <x:c r="H446" s="90" t="b">
        <x:f>'全銘柄'!AT245</x:f>
        <x:v>1</x:v>
      </x:c>
      <x:c r="I446" s="90" t="n">
        <x:f>'全銘柄'!AU245</x:f>
        <x:v>0</x:v>
      </x:c>
      <x:c r="J446" s="90" t="str">
        <x:f>'全銘柄'!AH245</x:f>
        <x:v>S100W5OM</x:v>
      </x:c>
    </x:row>
    <x:row r="447">
      <x:c r="A447" s="90" t="n">
        <x:f>'全銘柄'!A469</x:f>
        <x:v>468</x:v>
      </x:c>
      <x:c r="B447" s="90" t="str">
        <x:f>'全銘柄'!B469</x:f>
        <x:v>4689</x:v>
      </x:c>
      <x:c r="C447" s="90" t="str">
        <x:f>'全銘柄'!D469</x:f>
        <x:v>LY Corporation</x:v>
      </x:c>
      <x:c r="D447" s="90" t="str">
        <x:f>'全銘柄'!F469</x:f>
        <x:v>Information &amp; Communication</x:v>
      </x:c>
      <x:c r="E447" s="91" t="n">
        <x:f>'全銘柄'!R469</x:f>
        <x:v>0.16429549648027253</x:v>
      </x:c>
      <x:c r="F447" s="97" t="n">
        <x:f>'全銘柄'!K469</x:f>
        <x:v>1917478</x:v>
      </x:c>
      <x:c r="G447" s="97" t="n">
        <x:f>'全銘柄'!Q469</x:f>
        <x:v>315033</x:v>
      </x:c>
      <x:c r="H447" s="90" t="b">
        <x:f>'全銘柄'!AT469</x:f>
        <x:v>0</x:v>
      </x:c>
      <x:c r="I447" s="90" t="str">
        <x:f>'全銘柄'!AU469</x:f>
        <x:v>missing_financial_data</x:v>
      </x:c>
      <x:c r="J447" s="90" t="str">
        <x:f>'全銘柄'!AH469</x:f>
        <x:v>S100VYGU</x:v>
      </x:c>
    </x:row>
    <x:row r="448">
      <x:c r="A448" s="90" t="n">
        <x:f>'全銘柄'!A1316</x:f>
        <x:v>1315</x:v>
      </x:c>
      <x:c r="B448" s="90" t="str">
        <x:f>'全銘柄'!B1316</x:f>
        <x:v>9632</x:v>
      </x:c>
      <x:c r="C448" s="90" t="str">
        <x:f>'全銘柄'!D1316</x:f>
        <x:v>Subaru Enterprise Co.,Ltd.</x:v>
      </x:c>
      <x:c r="D448" s="90" t="str">
        <x:f>'全銘柄'!F1316</x:f>
        <x:v>Services</x:v>
      </x:c>
      <x:c r="E448" s="91" t="n">
        <x:f>'全銘柄'!R1316</x:f>
        <x:v>0.1642500157963361</x:v>
      </x:c>
      <x:c r="F448" s="97" t="n">
        <x:f>'全銘柄'!K1316</x:f>
        <x:v>29611.297</x:v>
      </x:c>
      <x:c r="G448" s="97" t="n">
        <x:f>'全銘柄'!Q1316</x:f>
        <x:v>4863.656</x:v>
      </x:c>
      <x:c r="H448" s="90" t="b">
        <x:f>'全銘柄'!AT1316</x:f>
        <x:v>1</x:v>
      </x:c>
      <x:c r="I448" s="90" t="n">
        <x:f>'全銘柄'!AU1316</x:f>
        <x:v>0</x:v>
      </x:c>
      <x:c r="J448" s="90" t="str">
        <x:f>'全銘柄'!AH1316</x:f>
        <x:v>S100Y0Y3</x:v>
      </x:c>
    </x:row>
    <x:row r="449">
      <x:c r="A449" s="90" t="n">
        <x:f>'全銘柄'!A341</x:f>
        <x:v>340</x:v>
      </x:c>
      <x:c r="B449" s="90" t="str">
        <x:f>'全銘柄'!B341</x:f>
        <x:v>2157</x:v>
      </x:c>
      <x:c r="C449" s="90" t="str">
        <x:f>'全銘柄'!D341</x:f>
        <x:v>KOSHIDAKA HOLDINGS Co.,LTD.</x:v>
      </x:c>
      <x:c r="D449" s="90" t="str">
        <x:f>'全銘柄'!F341</x:f>
        <x:v>Services</x:v>
      </x:c>
      <x:c r="E449" s="91" t="n">
        <x:f>'全銘柄'!R341</x:f>
        <x:v>0.16419385773599496</x:v>
      </x:c>
      <x:c r="F449" s="97" t="n">
        <x:f>'全銘柄'!K341</x:f>
        <x:v>69387.151</x:v>
      </x:c>
      <x:c r="G449" s="97" t="n">
        <x:f>'全銘柄'!Q341</x:f>
        <x:v>11392.944</x:v>
      </x:c>
      <x:c r="H449" s="90" t="b">
        <x:f>'全銘柄'!AT341</x:f>
        <x:v>1</x:v>
      </x:c>
      <x:c r="I449" s="90" t="n">
        <x:f>'全銘柄'!AU341</x:f>
        <x:v>0</x:v>
      </x:c>
      <x:c r="J449" s="90" t="str">
        <x:f>'全銘柄'!AH341</x:f>
        <x:v>S100X7DQ</x:v>
      </x:c>
    </x:row>
    <x:row r="450">
      <x:c r="A450" s="90" t="n">
        <x:f>'全銘柄'!A101</x:f>
        <x:v>100</x:v>
      </x:c>
      <x:c r="B450" s="90" t="str">
        <x:f>'全銘柄'!B101</x:f>
        <x:v>4475</x:v>
      </x:c>
      <x:c r="C450" s="90" t="str">
        <x:f>'全銘柄'!D101</x:f>
        <x:v>HENNGE K.K.</x:v>
      </x:c>
      <x:c r="D450" s="90" t="str">
        <x:f>'全銘柄'!F101</x:f>
        <x:v>Information &amp; Communication</x:v>
      </x:c>
      <x:c r="E450" s="91" t="n">
        <x:f>'全銘柄'!R101</x:f>
        <x:v>0.1641818549330603</x:v>
      </x:c>
      <x:c r="F450" s="97" t="n">
        <x:f>'全銘柄'!K101</x:f>
        <x:v>10923.564</x:v>
      </x:c>
      <x:c r="G450" s="97" t="n">
        <x:f>'全銘柄'!Q101</x:f>
        <x:v>1793.451</x:v>
      </x:c>
      <x:c r="H450" s="90" t="b">
        <x:f>'全銘柄'!AT101</x:f>
        <x:v>1</x:v>
      </x:c>
      <x:c r="I450" s="90" t="n">
        <x:f>'全銘柄'!AU101</x:f>
        <x:v>0</x:v>
      </x:c>
      <x:c r="J450" s="90" t="str">
        <x:f>'全銘柄'!AH101</x:f>
        <x:v>S100XCC9</x:v>
      </x:c>
    </x:row>
    <x:row r="451">
      <x:c r="A451" s="90" t="n">
        <x:f>'全銘柄'!A812</x:f>
        <x:v>811</x:v>
      </x:c>
      <x:c r="B451" s="90" t="str">
        <x:f>'全銘柄'!B812</x:f>
        <x:v>5105</x:v>
      </x:c>
      <x:c r="C451" s="90" t="str">
        <x:f>'全銘柄'!D812</x:f>
        <x:v>Toyo Tire Corporation</x:v>
      </x:c>
      <x:c r="D451" s="90" t="str">
        <x:f>'全銘柄'!F812</x:f>
        <x:v>Rubber Products</x:v>
      </x:c>
      <x:c r="E451" s="91" t="n">
        <x:f>'全銘柄'!R812</x:f>
        <x:v>0.1636346216233025</x:v>
      </x:c>
      <x:c r="F451" s="97" t="n">
        <x:f>'全銘柄'!K812</x:f>
        <x:v>594923</x:v>
      </x:c>
      <x:c r="G451" s="97" t="n">
        <x:f>'全銘柄'!Q812</x:f>
        <x:v>97350</x:v>
      </x:c>
      <x:c r="H451" s="90" t="b">
        <x:f>'全銘柄'!AT812</x:f>
        <x:v>1</x:v>
      </x:c>
      <x:c r="I451" s="90" t="n">
        <x:f>'全銘柄'!AU812</x:f>
        <x:v>0</x:v>
      </x:c>
      <x:c r="J451" s="90" t="str">
        <x:f>'全銘柄'!AH812</x:f>
        <x:v>S100XTYE</x:v>
      </x:c>
    </x:row>
    <x:row r="452">
      <x:c r="A452" s="90" t="n">
        <x:f>'全銘柄'!A1333</x:f>
        <x:v>1332</x:v>
      </x:c>
      <x:c r="B452" s="90" t="str">
        <x:f>'全銘柄'!B1333</x:f>
        <x:v>9414</x:v>
      </x:c>
      <x:c r="C452" s="90" t="str">
        <x:f>'全銘柄'!D1333</x:f>
        <x:v>Nippon BS Broadcasting Corporation</x:v>
      </x:c>
      <x:c r="D452" s="90" t="str">
        <x:f>'全銘柄'!F1333</x:f>
        <x:v>Information &amp; Communication</x:v>
      </x:c>
      <x:c r="E452" s="91" t="n">
        <x:f>'全銘柄'!R1333</x:f>
        <x:v>0.16355367607227575</x:v>
      </x:c>
      <x:c r="F452" s="97" t="n">
        <x:f>'全銘柄'!K1333</x:f>
        <x:v>11812.703</x:v>
      </x:c>
      <x:c r="G452" s="97" t="n">
        <x:f>'全銘柄'!Q1333</x:f>
        <x:v>1932.011</x:v>
      </x:c>
      <x:c r="H452" s="90" t="b">
        <x:f>'全銘柄'!AT1333</x:f>
        <x:v>1</x:v>
      </x:c>
      <x:c r="I452" s="90" t="n">
        <x:f>'全銘柄'!AU1333</x:f>
        <x:v>0</x:v>
      </x:c>
      <x:c r="J452" s="90" t="str">
        <x:f>'全銘柄'!AH1333</x:f>
        <x:v>S100X54M</x:v>
      </x:c>
    </x:row>
    <x:row r="453">
      <x:c r="A453" s="90" t="n">
        <x:f>'全銘柄'!A842</x:f>
        <x:v>841</x:v>
      </x:c>
      <x:c r="B453" s="90" t="str">
        <x:f>'全銘柄'!B842</x:f>
        <x:v>2163</x:v>
      </x:c>
      <x:c r="C453" s="90" t="str">
        <x:f>'全銘柄'!D842</x:f>
        <x:v>ARTNER CO.,LTD.</x:v>
      </x:c>
      <x:c r="D453" s="90" t="str">
        <x:f>'全銘柄'!F842</x:f>
        <x:v>Services</x:v>
      </x:c>
      <x:c r="E453" s="91" t="n">
        <x:f>'全銘柄'!R842</x:f>
        <x:v>0.16333406834025177</x:v>
      </x:c>
      <x:c r="F453" s="97" t="n">
        <x:f>'全銘柄'!K842</x:f>
        <x:v>11954.536</x:v>
      </x:c>
      <x:c r="G453" s="97" t="n">
        <x:f>'全銘柄'!Q842</x:f>
        <x:v>1952.583</x:v>
      </x:c>
      <x:c r="H453" s="90" t="b">
        <x:f>'全銘柄'!AT842</x:f>
        <x:v>1</x:v>
      </x:c>
      <x:c r="I453" s="90" t="n">
        <x:f>'全銘柄'!AU842</x:f>
        <x:v>0</x:v>
      </x:c>
      <x:c r="J453" s="90" t="str">
        <x:f>'全銘柄'!AH842</x:f>
        <x:v>S100Y062</x:v>
      </x:c>
    </x:row>
    <x:row r="454">
      <x:c r="A454" s="90" t="n">
        <x:f>'全銘柄'!A179</x:f>
        <x:v>178</x:v>
      </x:c>
      <x:c r="B454" s="90" t="str">
        <x:f>'全銘柄'!B179</x:f>
        <x:v>3836</x:v>
      </x:c>
      <x:c r="C454" s="90" t="str">
        <x:f>'全銘柄'!D179</x:f>
        <x:v>AVANT GROUP CORPORATION</x:v>
      </x:c>
      <x:c r="D454" s="90" t="str">
        <x:f>'全銘柄'!F179</x:f>
        <x:v>Information &amp; Communication</x:v>
      </x:c>
      <x:c r="E454" s="91" t="n">
        <x:f>'全銘柄'!R179</x:f>
        <x:v>0.16310746219768574</x:v>
      </x:c>
      <x:c r="F454" s="97" t="n">
        <x:f>'全銘柄'!K179</x:f>
        <x:v>28227.703</x:v>
      </x:c>
      <x:c r="G454" s="97" t="n">
        <x:f>'全銘柄'!Q179</x:f>
        <x:v>4604.149</x:v>
      </x:c>
      <x:c r="H454" s="90" t="b">
        <x:f>'全銘柄'!AT179</x:f>
        <x:v>1</x:v>
      </x:c>
      <x:c r="I454" s="90" t="n">
        <x:f>'全銘柄'!AU179</x:f>
        <x:v>0</x:v>
      </x:c>
      <x:c r="J454" s="90" t="str">
        <x:f>'全銘柄'!AH179</x:f>
        <x:v>S100WPOP</x:v>
      </x:c>
    </x:row>
    <x:row r="455">
      <x:c r="A455" s="90" t="n">
        <x:f>'全銘柄'!A696</x:f>
        <x:v>695</x:v>
      </x:c>
      <x:c r="B455" s="90" t="str">
        <x:f>'全銘柄'!B696</x:f>
        <x:v>9115</x:v>
      </x:c>
      <x:c r="C455" s="90" t="str">
        <x:f>'全銘柄'!D696</x:f>
        <x:v>Meiji Shipping Group Co.,Ltd.</x:v>
      </x:c>
      <x:c r="D455" s="90" t="str">
        <x:f>'全銘柄'!F696</x:f>
        <x:v>Marine Transportation</x:v>
      </x:c>
      <x:c r="E455" s="91" t="n">
        <x:f>'全銘柄'!R696</x:f>
        <x:v>0.16306917817746172</x:v>
      </x:c>
      <x:c r="F455" s="97" t="n">
        <x:f>'全銘柄'!K696</x:f>
        <x:v>67544.205</x:v>
      </x:c>
      <x:c r="G455" s="97" t="n">
        <x:f>'全銘柄'!Q696</x:f>
        <x:v>11014.378</x:v>
      </x:c>
      <x:c r="H455" s="90" t="b">
        <x:f>'全銘柄'!AT696</x:f>
        <x:v>1</x:v>
      </x:c>
      <x:c r="I455" s="90" t="n">
        <x:f>'全銘柄'!AU696</x:f>
        <x:v>0</x:v>
      </x:c>
      <x:c r="J455" s="90" t="str">
        <x:f>'全銘柄'!AH696</x:f>
        <x:v>S100W5GZ</x:v>
      </x:c>
    </x:row>
    <x:row r="456">
      <x:c r="A456" s="90" t="n">
        <x:f>'全銘柄'!A834</x:f>
        <x:v>833</x:v>
      </x:c>
      <x:c r="B456" s="90" t="str">
        <x:f>'全銘柄'!B834</x:f>
        <x:v>3489</x:v>
      </x:c>
      <x:c r="C456" s="90" t="str">
        <x:f>'全銘柄'!D834</x:f>
        <x:v>FaithNetwork Co.,Ltd</x:v>
      </x:c>
      <x:c r="D456" s="90" t="str">
        <x:f>'全銘柄'!F834</x:f>
        <x:v>Real Estate</x:v>
      </x:c>
      <x:c r="E456" s="91" t="n">
        <x:f>'全銘柄'!R834</x:f>
        <x:v>0.16296334993753453</x:v>
      </x:c>
      <x:c r="F456" s="97" t="n">
        <x:f>'全銘柄'!K834</x:f>
        <x:v>27851.385</x:v>
      </x:c>
      <x:c r="G456" s="97" t="n">
        <x:f>'全銘柄'!Q834</x:f>
        <x:v>4538.755</x:v>
      </x:c>
      <x:c r="H456" s="90" t="b">
        <x:f>'全銘柄'!AT834</x:f>
        <x:v>0</x:v>
      </x:c>
      <x:c r="I456" s="90" t="str">
        <x:f>'全銘柄'!AU834</x:f>
        <x:v>repeated_negative_operating_cf</x:v>
      </x:c>
      <x:c r="J456" s="90" t="str">
        <x:f>'全銘柄'!AH834</x:f>
        <x:v>S100W2DE</x:v>
      </x:c>
    </x:row>
    <x:row r="457">
      <x:c r="A457" s="90" t="n">
        <x:f>'全銘柄'!A953</x:f>
        <x:v>952</x:v>
      </x:c>
      <x:c r="B457" s="90" t="str">
        <x:f>'全銘柄'!B953</x:f>
        <x:v>7733</x:v>
      </x:c>
      <x:c r="C457" s="90" t="str">
        <x:f>'全銘柄'!D953</x:f>
        <x:v>OLYMPUS CORPORATION</x:v>
      </x:c>
      <x:c r="D457" s="90" t="str">
        <x:f>'全銘柄'!F953</x:f>
        <x:v>Precision Instruments</x:v>
      </x:c>
      <x:c r="E457" s="91" t="n">
        <x:f>'全銘柄'!R953</x:f>
        <x:v>0.16289660815054566</x:v>
      </x:c>
      <x:c r="F457" s="97" t="n">
        <x:f>'全銘柄'!K953</x:f>
        <x:v>997332</x:v>
      </x:c>
      <x:c r="G457" s="97" t="n">
        <x:f>'全銘柄'!Q953</x:f>
        <x:v>162462</x:v>
      </x:c>
      <x:c r="H457" s="90" t="b">
        <x:f>'全銘柄'!AT953</x:f>
        <x:v>0</x:v>
      </x:c>
      <x:c r="I457" s="90" t="str">
        <x:f>'全銘柄'!AU953</x:f>
        <x:v>missing_financial_data</x:v>
      </x:c>
      <x:c r="J457" s="90" t="str">
        <x:f>'全銘柄'!AH953</x:f>
        <x:v>S100W009</x:v>
      </x:c>
    </x:row>
    <x:row r="458">
      <x:c r="A458" s="90" t="n">
        <x:f>'全銘柄'!A312</x:f>
        <x:v>311</x:v>
      </x:c>
      <x:c r="B458" s="90" t="str">
        <x:f>'全銘柄'!B312</x:f>
        <x:v>6246</x:v>
      </x:c>
      <x:c r="C458" s="90" t="str">
        <x:f>'全銘柄'!D312</x:f>
        <x:v>Techno Smart Corp.</x:v>
      </x:c>
      <x:c r="D458" s="90" t="str">
        <x:f>'全銘柄'!F312</x:f>
        <x:v>Machinery</x:v>
      </x:c>
      <x:c r="E458" s="91" t="n">
        <x:f>'全銘柄'!R312</x:f>
        <x:v>0.1627759867595127</x:v>
      </x:c>
      <x:c r="F458" s="97" t="n">
        <x:f>'全銘柄'!K312</x:f>
        <x:v>21578.662</x:v>
      </x:c>
      <x:c r="G458" s="97" t="n">
        <x:f>'全銘柄'!Q312</x:f>
        <x:v>3512.488</x:v>
      </x:c>
      <x:c r="H458" s="90" t="b">
        <x:f>'全銘柄'!AT312</x:f>
        <x:v>0</x:v>
      </x:c>
      <x:c r="I458" s="90" t="str">
        <x:f>'全銘柄'!AU312</x:f>
        <x:v>repeated_negative_operating_cf</x:v>
      </x:c>
      <x:c r="J458" s="90" t="str">
        <x:f>'全銘柄'!AH312</x:f>
        <x:v>S100W6QS</x:v>
      </x:c>
    </x:row>
    <x:row r="459">
      <x:c r="A459" s="90" t="n">
        <x:f>'全銘柄'!A1141</x:f>
        <x:v>1140</x:v>
      </x:c>
      <x:c r="B459" s="90" t="str">
        <x:f>'全銘柄'!B1141</x:f>
        <x:v>9629</x:v>
      </x:c>
      <x:c r="C459" s="90" t="str">
        <x:f>'全銘柄'!D1141</x:f>
        <x:v>PCA CORPORATION</x:v>
      </x:c>
      <x:c r="D459" s="90" t="str">
        <x:f>'全銘柄'!F1141</x:f>
        <x:v>Information &amp; Communication</x:v>
      </x:c>
      <x:c r="E459" s="91" t="n">
        <x:f>'全銘柄'!R1141</x:f>
        <x:v>0.1624068485557677</x:v>
      </x:c>
      <x:c r="F459" s="97" t="n">
        <x:f>'全銘柄'!K1141</x:f>
        <x:v>16237</x:v>
      </x:c>
      <x:c r="G459" s="97" t="n">
        <x:f>'全銘柄'!Q1141</x:f>
        <x:v>2637</x:v>
      </x:c>
      <x:c r="H459" s="90" t="b">
        <x:f>'全銘柄'!AT1141</x:f>
        <x:v>1</x:v>
      </x:c>
      <x:c r="I459" s="90" t="n">
        <x:f>'全銘柄'!AU1141</x:f>
        <x:v>0</x:v>
      </x:c>
      <x:c r="J459" s="90" t="str">
        <x:f>'全銘柄'!AH1141</x:f>
        <x:v>S100VZ7Y</x:v>
      </x:c>
    </x:row>
    <x:row r="460">
      <x:c r="A460" s="90" t="n">
        <x:f>'全銘柄'!A1293</x:f>
        <x:v>1292</x:v>
      </x:c>
      <x:c r="B460" s="90" t="str">
        <x:f>'全銘柄'!B1293</x:f>
        <x:v>4762</x:v>
      </x:c>
      <x:c r="C460" s="90" t="str">
        <x:f>'全銘柄'!D1293</x:f>
        <x:v>XNET Corporation</x:v>
      </x:c>
      <x:c r="D460" s="90" t="str">
        <x:f>'全銘柄'!F1293</x:f>
        <x:v>Information &amp; Communication</x:v>
      </x:c>
      <x:c r="E460" s="91" t="n">
        <x:f>'全銘柄'!R1293</x:f>
        <x:v>0.16237070078762886</x:v>
      </x:c>
      <x:c r="F460" s="97" t="n">
        <x:f>'全銘柄'!K1293</x:f>
        <x:v>5300.593</x:v>
      </x:c>
      <x:c r="G460" s="97" t="n">
        <x:f>'全銘柄'!Q1293</x:f>
        <x:v>860.661</x:v>
      </x:c>
      <x:c r="H460" s="90" t="b">
        <x:f>'全銘柄'!AT1293</x:f>
        <x:v>0</x:v>
      </x:c>
      <x:c r="I460" s="90" t="str">
        <x:f>'全銘柄'!AU1293</x:f>
        <x:v>low_liquidity</x:v>
      </x:c>
      <x:c r="J460" s="90" t="str">
        <x:f>'全銘柄'!AH1293</x:f>
        <x:v>S100W7J8</x:v>
      </x:c>
    </x:row>
    <x:row r="461">
      <x:c r="A461" s="90" t="n">
        <x:f>'全銘柄'!A768</x:f>
        <x:v>767</x:v>
      </x:c>
      <x:c r="B461" s="90" t="str">
        <x:f>'全銘柄'!B768</x:f>
        <x:v>7203</x:v>
      </x:c>
      <x:c r="C461" s="90" t="str">
        <x:f>'全銘柄'!D768</x:f>
        <x:v>TOYOTA MOTOR CORPORATION</x:v>
      </x:c>
      <x:c r="D461" s="90" t="str">
        <x:f>'全銘柄'!F768</x:f>
        <x:v>Transportation Equipment</x:v>
      </x:c>
      <x:c r="E461" s="91" t="n">
        <x:f>'全銘柄'!R768</x:f>
        <x:v>0.16232139204168847</x:v>
      </x:c>
      <x:c r="F461" s="97" t="n">
        <x:f>'全銘柄'!K768</x:f>
        <x:v>18277671</x:v>
      </x:c>
      <x:c r="G461" s="97" t="n">
        <x:f>'全銘柄'!Q768</x:f>
        <x:v>2966857</x:v>
      </x:c>
      <x:c r="H461" s="90" t="b">
        <x:f>'全銘柄'!AT768</x:f>
        <x:v>0</x:v>
      </x:c>
      <x:c r="I461" s="90" t="str">
        <x:f>'全銘柄'!AU768</x:f>
        <x:v>missing_financial_data</x:v>
      </x:c>
      <x:c r="J461" s="90" t="str">
        <x:f>'全銘柄'!AH768</x:f>
        <x:v>S100VWVY</x:v>
      </x:c>
    </x:row>
    <x:row r="462">
      <x:c r="A462" s="90" t="n">
        <x:f>'全銘柄'!A119</x:f>
        <x:v>118</x:v>
      </x:c>
      <x:c r="B462" s="90" t="str">
        <x:f>'全銘柄'!B119</x:f>
        <x:v>5250</x:v>
      </x:c>
      <x:c r="C462" s="90" t="str">
        <x:f>'全銘柄'!D119</x:f>
        <x:v>GMO PRIME STRATEGY CO.,LTD.</x:v>
      </x:c>
      <x:c r="D462" s="90" t="str">
        <x:f>'全銘柄'!F119</x:f>
        <x:v>Information &amp; Communication</x:v>
      </x:c>
      <x:c r="E462" s="91" t="n">
        <x:f>'全銘柄'!R119</x:f>
        <x:v>0.16189952245886338</x:v>
      </x:c>
      <x:c r="F462" s="97" t="n">
        <x:f>'全銘柄'!K119</x:f>
        <x:v>887.044</x:v>
      </x:c>
      <x:c r="G462" s="97" t="n">
        <x:f>'全銘柄'!Q119</x:f>
        <x:v>143.612</x:v>
      </x:c>
      <x:c r="H462" s="90" t="b">
        <x:f>'全銘柄'!AT119</x:f>
        <x:v>0</x:v>
      </x:c>
      <x:c r="I462" s="90" t="str">
        <x:f>'全銘柄'!AU119</x:f>
        <x:v>low_liquidity</x:v>
      </x:c>
      <x:c r="J462" s="90" t="str">
        <x:f>'全銘柄'!AH119</x:f>
        <x:v>S100XN9A</x:v>
      </x:c>
    </x:row>
    <x:row r="463">
      <x:c r="A463" s="90" t="n">
        <x:f>'全銘柄'!A150</x:f>
        <x:v>149</x:v>
      </x:c>
      <x:c r="B463" s="90" t="str">
        <x:f>'全銘柄'!B150</x:f>
        <x:v>3299</x:v>
      </x:c>
      <x:c r="C463" s="90" t="str">
        <x:f>'全銘柄'!D150</x:f>
        <x:v>MUGEN ESTATE Co.,Ltd.</x:v>
      </x:c>
      <x:c r="D463" s="90" t="str">
        <x:f>'全銘柄'!F150</x:f>
        <x:v>Real Estate</x:v>
      </x:c>
      <x:c r="E463" s="91" t="n">
        <x:f>'全銘柄'!R150</x:f>
        <x:v>0.16186165069877823</x:v>
      </x:c>
      <x:c r="F463" s="97" t="n">
        <x:f>'全銘柄'!K150</x:f>
        <x:v>68262</x:v>
      </x:c>
      <x:c r="G463" s="97" t="n">
        <x:f>'全銘柄'!Q150</x:f>
        <x:v>11049</x:v>
      </x:c>
      <x:c r="H463" s="90" t="b">
        <x:f>'全銘柄'!AT150</x:f>
        <x:v>1</x:v>
      </x:c>
      <x:c r="I463" s="90" t="n">
        <x:f>'全銘柄'!AU150</x:f>
        <x:v>0</x:v>
      </x:c>
      <x:c r="J463" s="90" t="str">
        <x:f>'全銘柄'!AH150</x:f>
        <x:v>S100XT1L</x:v>
      </x:c>
    </x:row>
    <x:row r="464">
      <x:c r="A464" s="90" t="n">
        <x:f>'全銘柄'!A1310</x:f>
        <x:v>1309</x:v>
      </x:c>
      <x:c r="B464" s="90" t="str">
        <x:f>'全銘柄'!B1310</x:f>
        <x:v>5290</x:v>
      </x:c>
      <x:c r="C464" s="90" t="str">
        <x:f>'全銘柄'!D1310</x:f>
        <x:v>Vertex Corporation</x:v>
      </x:c>
      <x:c r="D464" s="90" t="str">
        <x:f>'全銘柄'!F1310</x:f>
        <x:v>Glass and Ceramics Products</x:v>
      </x:c>
      <x:c r="E464" s="91" t="n">
        <x:f>'全銘柄'!R1310</x:f>
        <x:v>0.1615100483549879</x:v>
      </x:c>
      <x:c r="F464" s="97" t="n">
        <x:f>'全銘柄'!K1310</x:f>
        <x:v>38918.012</x:v>
      </x:c>
      <x:c r="G464" s="97" t="n">
        <x:f>'全銘柄'!Q1310</x:f>
        <x:v>6285.65</x:v>
      </x:c>
      <x:c r="H464" s="90" t="b">
        <x:f>'全銘柄'!AT1310</x:f>
        <x:v>1</x:v>
      </x:c>
      <x:c r="I464" s="90" t="n">
        <x:f>'全銘柄'!AU1310</x:f>
        <x:v>0</x:v>
      </x:c>
      <x:c r="J464" s="90" t="str">
        <x:f>'全銘柄'!AH1310</x:f>
        <x:v>S100W2MW</x:v>
      </x:c>
    </x:row>
    <x:row r="465">
      <x:c r="A465" s="90" t="n">
        <x:f>'全銘柄'!A1092</x:f>
        <x:v>1091</x:v>
      </x:c>
      <x:c r="B465" s="90" t="str">
        <x:f>'全銘柄'!B1092</x:f>
        <x:v>2408</x:v>
      </x:c>
      <x:c r="C465" s="90" t="str">
        <x:f>'全銘柄'!D1092</x:f>
        <x:v>KG Intelligence CO.,LTD.</x:v>
      </x:c>
      <x:c r="D465" s="90" t="str">
        <x:f>'全銘柄'!F1092</x:f>
        <x:v>Services</x:v>
      </x:c>
      <x:c r="E465" s="91" t="n">
        <x:f>'全銘柄'!R1092</x:f>
        <x:v>0.1610884816189437</x:v>
      </x:c>
      <x:c r="F465" s="97" t="n">
        <x:f>'全銘柄'!K1092</x:f>
        <x:v>2736.105</x:v>
      </x:c>
      <x:c r="G465" s="97" t="n">
        <x:f>'全銘柄'!Q1092</x:f>
        <x:v>440.755</x:v>
      </x:c>
      <x:c r="H465" s="90" t="b">
        <x:f>'全銘柄'!AT1092</x:f>
        <x:v>0</x:v>
      </x:c>
      <x:c r="I465" s="90" t="str">
        <x:f>'全銘柄'!AU1092</x:f>
        <x:v>low_liquidity</x:v>
      </x:c>
      <x:c r="J465" s="90" t="str">
        <x:f>'全銘柄'!AH1092</x:f>
        <x:v>S100XPFN</x:v>
      </x:c>
    </x:row>
    <x:row r="466">
      <x:c r="A466" s="90" t="n">
        <x:f>'全銘柄'!A1209</x:f>
        <x:v>1208</x:v>
      </x:c>
      <x:c r="B466" s="90" t="str">
        <x:f>'全銘柄'!B1209</x:f>
        <x:v>4356</x:v>
      </x:c>
      <x:c r="C466" s="90" t="str">
        <x:f>'全銘柄'!D1209</x:f>
        <x:v>APPLIED TECHNOLOGY CO.,LTD.</x:v>
      </x:c>
      <x:c r="D466" s="90" t="str">
        <x:f>'全銘柄'!F1209</x:f>
        <x:v>Information &amp; Communication</x:v>
      </x:c>
      <x:c r="E466" s="91" t="n">
        <x:f>'全銘柄'!R1209</x:f>
        <x:v>0.16096974816002932</x:v>
      </x:c>
      <x:c r="F466" s="97" t="n">
        <x:f>'全銘柄'!K1209</x:f>
        <x:v>7454.059</x:v>
      </x:c>
      <x:c r="G466" s="97" t="n">
        <x:f>'全銘柄'!Q1209</x:f>
        <x:v>1199.878</x:v>
      </x:c>
      <x:c r="H466" s="90" t="b">
        <x:f>'全銘柄'!AT1209</x:f>
        <x:v>0</x:v>
      </x:c>
      <x:c r="I466" s="90" t="str">
        <x:f>'全銘柄'!AU1209</x:f>
        <x:v>low_liquidity</x:v>
      </x:c>
      <x:c r="J466" s="90" t="str">
        <x:f>'全銘柄'!AH1209</x:f>
        <x:v>S100XSUL</x:v>
      </x:c>
    </x:row>
    <x:row r="467">
      <x:c r="A467" s="90" t="n">
        <x:f>'全銘柄'!A1171</x:f>
        <x:v>1170</x:v>
      </x:c>
      <x:c r="B467" s="90" t="str">
        <x:f>'全銘柄'!B1171</x:f>
        <x:v>3698</x:v>
      </x:c>
      <x:c r="C467" s="90" t="str">
        <x:f>'全銘柄'!D1171</x:f>
        <x:v>CRI Middleware Co.,Ltd.</x:v>
      </x:c>
      <x:c r="D467" s="90" t="str">
        <x:f>'全銘柄'!F1171</x:f>
        <x:v>Information &amp; Communication</x:v>
      </x:c>
      <x:c r="E467" s="91" t="n">
        <x:f>'全銘柄'!R1171</x:f>
        <x:v>0.16075598498747456</x:v>
      </x:c>
      <x:c r="F467" s="97" t="n">
        <x:f>'全銘柄'!K1171</x:f>
        <x:v>3448.587</x:v>
      </x:c>
      <x:c r="G467" s="97" t="n">
        <x:f>'全銘柄'!Q1171</x:f>
        <x:v>554.381</x:v>
      </x:c>
      <x:c r="H467" s="90" t="b">
        <x:f>'全銘柄'!AT1171</x:f>
        <x:v>0</x:v>
      </x:c>
      <x:c r="I467" s="90" t="str">
        <x:f>'全銘柄'!AU1171</x:f>
        <x:v>low_liquidity</x:v>
      </x:c>
      <x:c r="J467" s="90" t="str">
        <x:f>'全銘柄'!AH1171</x:f>
        <x:v>S100XAH0</x:v>
      </x:c>
    </x:row>
    <x:row r="468">
      <x:c r="A468" s="90" t="n">
        <x:f>'全銘柄'!A64</x:f>
        <x:v>63</x:v>
      </x:c>
      <x:c r="B468" s="90" t="str">
        <x:f>'全銘柄'!B64</x:f>
        <x:v>5834</x:v>
      </x:c>
      <x:c r="C468" s="90" t="str">
        <x:f>'全銘柄'!D64</x:f>
        <x:v>SBI Leasing Services Co.,Ltd.</x:v>
      </x:c>
      <x:c r="D468" s="90" t="str">
        <x:f>'全銘柄'!F64</x:f>
        <x:v>Securities and Commodities Futures</x:v>
      </x:c>
      <x:c r="E468" s="91" t="n">
        <x:f>'全銘柄'!R64</x:f>
        <x:v>0.1605114991888539</x:v>
      </x:c>
      <x:c r="F468" s="97" t="n">
        <x:f>'全銘柄'!K64</x:f>
        <x:v>41916</x:v>
      </x:c>
      <x:c r="G468" s="97" t="n">
        <x:f>'全銘柄'!Q64</x:f>
        <x:v>6728</x:v>
      </x:c>
      <x:c r="H468" s="90" t="b">
        <x:f>'全銘柄'!AT64</x:f>
        <x:v>1</x:v>
      </x:c>
      <x:c r="I468" s="90" t="n">
        <x:f>'全銘柄'!AU64</x:f>
        <x:v>0</x:v>
      </x:c>
      <x:c r="J468" s="90" t="str">
        <x:f>'全銘柄'!AH64</x:f>
        <x:v>S100W2X1</x:v>
      </x:c>
    </x:row>
    <x:row r="469">
      <x:c r="A469" s="90" t="n">
        <x:f>'全銘柄'!A1018</x:f>
        <x:v>1017</x:v>
      </x:c>
      <x:c r="B469" s="90" t="str">
        <x:f>'全銘柄'!B1018</x:f>
        <x:v>1976</x:v>
      </x:c>
      <x:c r="C469" s="90" t="str">
        <x:f>'全銘柄'!D1018</x:f>
        <x:v>MEISEI INDUSTRIAL Co.,Ltd.</x:v>
      </x:c>
      <x:c r="D469" s="90" t="str">
        <x:f>'全銘柄'!F1018</x:f>
        <x:v>Construction</x:v>
      </x:c>
      <x:c r="E469" s="91" t="n">
        <x:f>'全銘柄'!R1018</x:f>
        <x:v>0.1601164702864988</x:v>
      </x:c>
      <x:c r="F469" s="97" t="n">
        <x:f>'全銘柄'!K1018</x:f>
        <x:v>66283</x:v>
      </x:c>
      <x:c r="G469" s="97" t="n">
        <x:f>'全銘柄'!Q1018</x:f>
        <x:v>10613</x:v>
      </x:c>
      <x:c r="H469" s="90" t="b">
        <x:f>'全銘柄'!AT1018</x:f>
        <x:v>1</x:v>
      </x:c>
      <x:c r="I469" s="90" t="n">
        <x:f>'全銘柄'!AU1018</x:f>
        <x:v>0</x:v>
      </x:c>
      <x:c r="J469" s="90" t="str">
        <x:f>'全銘柄'!AH1018</x:f>
        <x:v>S100W3LA</x:v>
      </x:c>
    </x:row>
    <x:row r="470">
      <x:c r="A470" s="90" t="n">
        <x:f>'全銘柄'!A2</x:f>
        <x:v>1</x:v>
      </x:c>
      <x:c r="B470" s="90" t="str">
        <x:f>'全銘柄'!B2</x:f>
        <x:v>5537</x:v>
      </x:c>
      <x:c r="C470" s="90" t="str">
        <x:f>'全銘柄'!D2</x:f>
        <x:v>AlbaLink Co.,Ltd.</x:v>
      </x:c>
      <x:c r="D470" s="90" t="str">
        <x:f>'全銘柄'!F2</x:f>
        <x:v>Real Estate</x:v>
      </x:c>
      <x:c r="E470" s="91" t="n">
        <x:f>'全銘柄'!R2</x:f>
        <x:v>0.160103320031331</x:v>
      </x:c>
      <x:c r="F470" s="97" t="n">
        <x:f>'全銘柄'!K2</x:f>
        <x:v>8191.248</x:v>
      </x:c>
      <x:c r="G470" s="97" t="n">
        <x:f>'全銘柄'!Q2</x:f>
        <x:v>1311.446</x:v>
      </x:c>
      <x:c r="H470" s="90" t="b">
        <x:f>'全銘柄'!AT2</x:f>
        <x:v>1</x:v>
      </x:c>
      <x:c r="I470" s="90" t="n">
        <x:f>'全銘柄'!AU2</x:f>
        <x:v>0</x:v>
      </x:c>
      <x:c r="J470" s="90" t="str">
        <x:f>'全銘柄'!AH2</x:f>
        <x:v>S100XV4H</x:v>
      </x:c>
    </x:row>
    <x:row r="471">
      <x:c r="A471" s="90" t="n">
        <x:f>'全銘柄'!A54</x:f>
        <x:v>53</x:v>
      </x:c>
      <x:c r="B471" s="90" t="str">
        <x:f>'全銘柄'!B54</x:f>
        <x:v>5533</x:v>
      </x:c>
      <x:c r="C471" s="90" t="str">
        <x:f>'全銘柄'!D54</x:f>
        <x:v>Elitz Holdings Co.,Ltd.</x:v>
      </x:c>
      <x:c r="D471" s="90" t="str">
        <x:f>'全銘柄'!F54</x:f>
        <x:v>Real Estate</x:v>
      </x:c>
      <x:c r="E471" s="91" t="n">
        <x:f>'全銘柄'!R54</x:f>
        <x:v>0.16004183707282055</x:v>
      </x:c>
      <x:c r="F471" s="97" t="n">
        <x:f>'全銘柄'!K54</x:f>
        <x:v>6385.724</x:v>
      </x:c>
      <x:c r="G471" s="97" t="n">
        <x:f>'全銘柄'!Q54</x:f>
        <x:v>1021.983</x:v>
      </x:c>
      <x:c r="H471" s="90" t="b">
        <x:f>'全銘柄'!AT54</x:f>
        <x:v>0</x:v>
      </x:c>
      <x:c r="I471" s="90" t="str">
        <x:f>'全銘柄'!AU54</x:f>
        <x:v>low_liquidity</x:v>
      </x:c>
      <x:c r="J471" s="90" t="str">
        <x:f>'全銘柄'!AH54</x:f>
        <x:v>S100XCQ3</x:v>
      </x:c>
    </x:row>
    <x:row r="472">
      <x:c r="A472" s="90" t="n">
        <x:f>'全銘柄'!A455</x:f>
        <x:v>454</x:v>
      </x:c>
      <x:c r="B472" s="90" t="str">
        <x:f>'全銘柄'!B455</x:f>
        <x:v>6069</x:v>
      </x:c>
      <x:c r="C472" s="90" t="str">
        <x:f>'全銘柄'!D455</x:f>
        <x:v>Trenders,Inc.</x:v>
      </x:c>
      <x:c r="D472" s="90" t="str">
        <x:f>'全銘柄'!F455</x:f>
        <x:v>Services</x:v>
      </x:c>
      <x:c r="E472" s="91" t="n">
        <x:f>'全銘柄'!R455</x:f>
        <x:v>0.15968060003779308</x:v>
      </x:c>
      <x:c r="F472" s="97" t="n">
        <x:f>'全銘柄'!K455</x:f>
        <x:v>6191.61</x:v>
      </x:c>
      <x:c r="G472" s="97" t="n">
        <x:f>'全銘柄'!Q455</x:f>
        <x:v>988.68</x:v>
      </x:c>
      <x:c r="H472" s="90" t="b">
        <x:f>'全銘柄'!AT455</x:f>
        <x:v>0</x:v>
      </x:c>
      <x:c r="I472" s="90" t="str">
        <x:f>'全銘柄'!AU455</x:f>
        <x:v>repeated_negative_operating_cf</x:v>
      </x:c>
      <x:c r="J472" s="90" t="str">
        <x:f>'全銘柄'!AH455</x:f>
        <x:v>S100W5CL</x:v>
      </x:c>
    </x:row>
    <x:row r="473">
      <x:c r="A473" s="90" t="n">
        <x:f>'全銘柄'!A187</x:f>
        <x:v>186</x:v>
      </x:c>
      <x:c r="B473" s="90" t="str">
        <x:f>'全銘柄'!B187</x:f>
        <x:v>5592</x:v>
      </x:c>
      <x:c r="C473" s="90" t="str">
        <x:f>'全銘柄'!D187</x:f>
        <x:v>Kusurinomadoguchi,Inc.</x:v>
      </x:c>
      <x:c r="D473" s="90" t="str">
        <x:f>'全銘柄'!F187</x:f>
        <x:v>Information &amp; Communication</x:v>
      </x:c>
      <x:c r="E473" s="91" t="n">
        <x:f>'全銘柄'!R187</x:f>
        <x:v>0.15960638000455762</x:v>
      </x:c>
      <x:c r="F473" s="97" t="n">
        <x:f>'全銘柄'!K187</x:f>
        <x:v>7622.377</x:v>
      </x:c>
      <x:c r="G473" s="97" t="n">
        <x:f>'全銘柄'!Q187</x:f>
        <x:v>1216.58</x:v>
      </x:c>
      <x:c r="H473" s="90" t="b">
        <x:f>'全銘柄'!AT187</x:f>
        <x:v>1</x:v>
      </x:c>
      <x:c r="I473" s="90" t="n">
        <x:f>'全銘柄'!AU187</x:f>
        <x:v>0</x:v>
      </x:c>
      <x:c r="J473" s="90" t="str">
        <x:f>'全銘柄'!AH187</x:f>
        <x:v>S100W451</x:v>
      </x:c>
    </x:row>
    <x:row r="474">
      <x:c r="A474" s="90" t="n">
        <x:f>'全銘柄'!A350</x:f>
        <x:v>349</x:v>
      </x:c>
      <x:c r="B474" s="90" t="str">
        <x:f>'全銘柄'!B350</x:f>
        <x:v>6254</x:v>
      </x:c>
      <x:c r="C474" s="90" t="str">
        <x:f>'全銘柄'!D350</x:f>
        <x:v>Nomura Micro Science Co.,Ltd.</x:v>
      </x:c>
      <x:c r="D474" s="90" t="str">
        <x:f>'全銘柄'!F350</x:f>
        <x:v>Machinery</x:v>
      </x:c>
      <x:c r="E474" s="91" t="n">
        <x:f>'全銘柄'!R350</x:f>
        <x:v>0.1595285248792984</x:v>
      </x:c>
      <x:c r="F474" s="97" t="n">
        <x:f>'全銘柄'!K350</x:f>
        <x:v>96359.952</x:v>
      </x:c>
      <x:c r="G474" s="97" t="n">
        <x:f>'全銘柄'!Q350</x:f>
        <x:v>15372.161</x:v>
      </x:c>
      <x:c r="H474" s="90" t="b">
        <x:f>'全銘柄'!AT350</x:f>
        <x:v>0</x:v>
      </x:c>
      <x:c r="I474" s="90" t="str">
        <x:f>'全銘柄'!AU350</x:f>
        <x:v>repeated_negative_operating_cf</x:v>
      </x:c>
      <x:c r="J474" s="90" t="str">
        <x:f>'全銘柄'!AH350</x:f>
        <x:v>S100W3YM</x:v>
      </x:c>
    </x:row>
    <x:row r="475">
      <x:c r="A475" s="90" t="n">
        <x:f>'全銘柄'!A641</x:f>
        <x:v>640</x:v>
      </x:c>
      <x:c r="B475" s="90" t="str">
        <x:f>'全銘柄'!B641</x:f>
        <x:v>4486</x:v>
      </x:c>
      <x:c r="C475" s="90" t="str">
        <x:f>'全銘柄'!D641</x:f>
        <x:v>Unite and Grow Inc.</x:v>
      </x:c>
      <x:c r="D475" s="90" t="str">
        <x:f>'全銘柄'!F641</x:f>
        <x:v>Information &amp; Communication</x:v>
      </x:c>
      <x:c r="E475" s="91" t="n">
        <x:f>'全銘柄'!R641</x:f>
        <x:v>0.15943951329418948</x:v>
      </x:c>
      <x:c r="F475" s="97" t="n">
        <x:f>'全銘柄'!K641</x:f>
        <x:v>3514.731</x:v>
      </x:c>
      <x:c r="G475" s="97" t="n">
        <x:f>'全銘柄'!Q641</x:f>
        <x:v>560.387</x:v>
      </x:c>
      <x:c r="H475" s="90" t="b">
        <x:f>'全銘柄'!AT641</x:f>
        <x:v>0</x:v>
      </x:c>
      <x:c r="I475" s="90" t="str">
        <x:f>'全銘柄'!AU641</x:f>
        <x:v>low_liquidity</x:v>
      </x:c>
      <x:c r="J475" s="90" t="str">
        <x:f>'全銘柄'!AH641</x:f>
        <x:v>S100XRU1</x:v>
      </x:c>
    </x:row>
    <x:row r="476">
      <x:c r="A476" s="90" t="n">
        <x:f>'全銘柄'!A283</x:f>
        <x:v>282</x:v>
      </x:c>
      <x:c r="B476" s="90" t="str">
        <x:f>'全銘柄'!B283</x:f>
        <x:v>6797</x:v>
      </x:c>
      <x:c r="C476" s="90" t="str">
        <x:f>'全銘柄'!D283</x:f>
        <x:v>NAGOYA ELECTRIC WORKS CO.,LTD.</x:v>
      </x:c>
      <x:c r="D476" s="90" t="str">
        <x:f>'全銘柄'!F283</x:f>
        <x:v>Electric Appliances</x:v>
      </x:c>
      <x:c r="E476" s="91" t="n">
        <x:f>'全銘柄'!R283</x:f>
        <x:v>0.15942819432267943</x:v>
      </x:c>
      <x:c r="F476" s="97" t="n">
        <x:f>'全銘柄'!K283</x:f>
        <x:v>17262.298</x:v>
      </x:c>
      <x:c r="G476" s="97" t="n">
        <x:f>'全銘柄'!Q283</x:f>
        <x:v>2752.097</x:v>
      </x:c>
      <x:c r="H476" s="90" t="b">
        <x:f>'全銘柄'!AT283</x:f>
        <x:v>0</x:v>
      </x:c>
      <x:c r="I476" s="90" t="str">
        <x:f>'全銘柄'!AU283</x:f>
        <x:v>low_liquidity</x:v>
      </x:c>
      <x:c r="J476" s="90" t="str">
        <x:f>'全銘柄'!AH283</x:f>
        <x:v>S100W0Z2</x:v>
      </x:c>
    </x:row>
    <x:row r="477">
      <x:c r="A477" s="90" t="n">
        <x:f>'全銘柄'!A466</x:f>
        <x:v>465</x:v>
      </x:c>
      <x:c r="B477" s="90" t="str">
        <x:f>'全銘柄'!B466</x:f>
        <x:v>1662</x:v>
      </x:c>
      <x:c r="C477" s="90" t="str">
        <x:f>'全銘柄'!D466</x:f>
        <x:v>Japan Petroleum Exploration Co.,Ltd.</x:v>
      </x:c>
      <x:c r="D477" s="90" t="str">
        <x:f>'全銘柄'!F466</x:f>
        <x:v>Mining</x:v>
      </x:c>
      <x:c r="E477" s="91" t="n">
        <x:f>'全銘柄'!R466</x:f>
        <x:v>0.15938028487568173</x:v>
      </x:c>
      <x:c r="F477" s="97" t="n">
        <x:f>'全銘柄'!K466</x:f>
        <x:v>389082</x:v>
      </x:c>
      <x:c r="G477" s="97" t="n">
        <x:f>'全銘柄'!Q466</x:f>
        <x:v>62012</x:v>
      </x:c>
      <x:c r="H477" s="90" t="b">
        <x:f>'全銘柄'!AT466</x:f>
        <x:v>1</x:v>
      </x:c>
      <x:c r="I477" s="90" t="n">
        <x:f>'全銘柄'!AU466</x:f>
        <x:v>0</x:v>
      </x:c>
      <x:c r="J477" s="90" t="str">
        <x:f>'全銘柄'!AH466</x:f>
        <x:v>S100W2QE</x:v>
      </x:c>
    </x:row>
    <x:row r="478">
      <x:c r="A478" s="90" t="n">
        <x:f>'全銘柄'!A1278</x:f>
        <x:v>1277</x:v>
      </x:c>
      <x:c r="B478" s="90" t="str">
        <x:f>'全銘柄'!B1278</x:f>
        <x:v>6459</x:v>
      </x:c>
      <x:c r="C478" s="90" t="str">
        <x:f>'全銘柄'!D1278</x:f>
        <x:v>DAIWA INDUSTRIES LTD.</x:v>
      </x:c>
      <x:c r="D478" s="90" t="str">
        <x:f>'全銘柄'!F1278</x:f>
        <x:v>Machinery</x:v>
      </x:c>
      <x:c r="E478" s="91" t="n">
        <x:f>'全銘柄'!R1278</x:f>
        <x:v>0.15936836646445043</x:v>
      </x:c>
      <x:c r="F478" s="97" t="n">
        <x:f>'全銘柄'!K1278</x:f>
        <x:v>46919.738</x:v>
      </x:c>
      <x:c r="G478" s="97" t="n">
        <x:f>'全銘柄'!Q1278</x:f>
        <x:v>7477.522</x:v>
      </x:c>
      <x:c r="H478" s="90" t="b">
        <x:f>'全銘柄'!AT1278</x:f>
        <x:v>1</x:v>
      </x:c>
      <x:c r="I478" s="90" t="n">
        <x:f>'全銘柄'!AU1278</x:f>
        <x:v>0</x:v>
      </x:c>
      <x:c r="J478" s="90" t="str">
        <x:f>'全銘柄'!AH1278</x:f>
        <x:v>S100XU5A</x:v>
      </x:c>
    </x:row>
    <x:row r="479">
      <x:c r="A479" s="90" t="n">
        <x:f>'全銘柄'!A39</x:f>
        <x:v>38</x:v>
      </x:c>
      <x:c r="B479" s="90" t="str">
        <x:f>'全銘柄'!B39</x:f>
        <x:v>5591</x:v>
      </x:c>
      <x:c r="C479" s="90" t="str">
        <x:f>'全銘柄'!D39</x:f>
        <x:v>AVILEN Inc.</x:v>
      </x:c>
      <x:c r="D479" s="90" t="str">
        <x:f>'全銘柄'!F39</x:f>
        <x:v>Information &amp; Communication</x:v>
      </x:c>
      <x:c r="E479" s="91" t="n">
        <x:f>'全銘柄'!R39</x:f>
        <x:v>0.15924338706377947</x:v>
      </x:c>
      <x:c r="F479" s="97" t="n">
        <x:f>'全銘柄'!K39</x:f>
        <x:v>1534.946</x:v>
      </x:c>
      <x:c r="G479" s="97" t="n">
        <x:f>'全銘柄'!Q39</x:f>
        <x:v>244.43</x:v>
      </x:c>
      <x:c r="H479" s="90" t="b">
        <x:f>'全銘柄'!AT39</x:f>
        <x:v>1</x:v>
      </x:c>
      <x:c r="I479" s="90" t="n">
        <x:f>'全銘柄'!AU39</x:f>
        <x:v>0</x:v>
      </x:c>
      <x:c r="J479" s="90" t="str">
        <x:f>'全銘柄'!AH39</x:f>
        <x:v>S100XULB</x:v>
      </x:c>
    </x:row>
    <x:row r="480">
      <x:c r="A480" s="90" t="n">
        <x:f>'全銘柄'!A832</x:f>
        <x:v>831</x:v>
      </x:c>
      <x:c r="B480" s="90" t="str">
        <x:f>'全銘柄'!B832</x:f>
        <x:v>6856</x:v>
      </x:c>
      <x:c r="C480" s="90" t="str">
        <x:f>'全銘柄'!D832</x:f>
        <x:v>HORIBA,Ltd.</x:v>
      </x:c>
      <x:c r="D480" s="90" t="str">
        <x:f>'全銘柄'!F832</x:f>
        <x:v>Electric Appliances</x:v>
      </x:c>
      <x:c r="E480" s="91" t="n">
        <x:f>'全銘柄'!R832</x:f>
        <x:v>0.15924054509263513</x:v>
      </x:c>
      <x:c r="F480" s="97" t="n">
        <x:f>'全銘柄'!K832</x:f>
        <x:v>333081</x:v>
      </x:c>
      <x:c r="G480" s="97" t="n">
        <x:f>'全銘柄'!Q832</x:f>
        <x:v>53040</x:v>
      </x:c>
      <x:c r="H480" s="90" t="b">
        <x:f>'全銘柄'!AT832</x:f>
        <x:v>1</x:v>
      </x:c>
      <x:c r="I480" s="90" t="n">
        <x:f>'全銘柄'!AU832</x:f>
        <x:v>0</x:v>
      </x:c>
      <x:c r="J480" s="90" t="str">
        <x:f>'全銘柄'!AH832</x:f>
        <x:v>S100XSIJ</x:v>
      </x:c>
    </x:row>
    <x:row r="481">
      <x:c r="A481" s="90" t="n">
        <x:f>'全銘柄'!A927</x:f>
        <x:v>926</x:v>
      </x:c>
      <x:c r="B481" s="90" t="str">
        <x:f>'全銘柄'!B927</x:f>
        <x:v>9049</x:v>
      </x:c>
      <x:c r="C481" s="90" t="str">
        <x:f>'全銘柄'!D927</x:f>
        <x:v>Keifuku Electric Railroad Co.,Ltd.</x:v>
      </x:c>
      <x:c r="D481" s="90" t="str">
        <x:f>'全銘柄'!F927</x:f>
        <x:v>Land Transportation</x:v>
      </x:c>
      <x:c r="E481" s="91" t="n">
        <x:f>'全銘柄'!R927</x:f>
        <x:v>0.15920879728888582</x:v>
      </x:c>
      <x:c r="F481" s="97" t="n">
        <x:f>'全銘柄'!K927</x:f>
        <x:v>14459</x:v>
      </x:c>
      <x:c r="G481" s="97" t="n">
        <x:f>'全銘柄'!Q927</x:f>
        <x:v>2302</x:v>
      </x:c>
      <x:c r="H481" s="90" t="b">
        <x:f>'全銘柄'!AT927</x:f>
        <x:v>0</x:v>
      </x:c>
      <x:c r="I481" s="90" t="str">
        <x:f>'全銘柄'!AU927</x:f>
        <x:v>low_liquidity</x:v>
      </x:c>
      <x:c r="J481" s="90" t="str">
        <x:f>'全銘柄'!AH927</x:f>
        <x:v>S100VZNX</x:v>
      </x:c>
    </x:row>
    <x:row r="482">
      <x:c r="A482" s="90" t="n">
        <x:f>'全銘柄'!A446</x:f>
        <x:v>445</x:v>
      </x:c>
      <x:c r="B482" s="90" t="str">
        <x:f>'全銘柄'!B446</x:f>
        <x:v>4771</x:v>
      </x:c>
      <x:c r="C482" s="90" t="str">
        <x:f>'全銘柄'!D446</x:f>
        <x:v>F&amp;M CO.,LTD.</x:v>
      </x:c>
      <x:c r="D482" s="90" t="str">
        <x:f>'全銘柄'!F446</x:f>
        <x:v>Services</x:v>
      </x:c>
      <x:c r="E482" s="91" t="n">
        <x:f>'全銘柄'!R446</x:f>
        <x:v>0.15919568850393695</x:v>
      </x:c>
      <x:c r="F482" s="97" t="n">
        <x:f>'全銘柄'!K446</x:f>
        <x:v>17066.373</x:v>
      </x:c>
      <x:c r="G482" s="97" t="n">
        <x:f>'全銘柄'!Q446</x:f>
        <x:v>2716.893</x:v>
      </x:c>
      <x:c r="H482" s="90" t="b">
        <x:f>'全銘柄'!AT446</x:f>
        <x:v>1</x:v>
      </x:c>
      <x:c r="I482" s="90" t="n">
        <x:f>'全銘柄'!AU446</x:f>
        <x:v>0</x:v>
      </x:c>
      <x:c r="J482" s="90" t="str">
        <x:f>'全銘柄'!AH446</x:f>
        <x:v>S100W5GD</x:v>
      </x:c>
    </x:row>
    <x:row r="483">
      <x:c r="A483" s="90" t="n">
        <x:f>'全銘柄'!A676</x:f>
        <x:v>675</x:v>
      </x:c>
      <x:c r="B483" s="90" t="str">
        <x:f>'全銘柄'!B676</x:f>
        <x:v>9010</x:v>
      </x:c>
      <x:c r="C483" s="90" t="str">
        <x:f>'全銘柄'!D676</x:f>
        <x:v>FUJI KYUKO CO.,LTD.</x:v>
      </x:c>
      <x:c r="D483" s="90" t="str">
        <x:f>'全銘柄'!F676</x:f>
        <x:v>Land Transportation</x:v>
      </x:c>
      <x:c r="E483" s="91" t="n">
        <x:f>'全銘柄'!R676</x:f>
        <x:v>0.15917286877363598</x:v>
      </x:c>
      <x:c r="F483" s="97" t="n">
        <x:f>'全銘柄'!K676</x:f>
        <x:v>52230.503</x:v>
      </x:c>
      <x:c r="G483" s="97" t="n">
        <x:f>'全銘柄'!Q676</x:f>
        <x:v>8313.679</x:v>
      </x:c>
      <x:c r="H483" s="90" t="b">
        <x:f>'全銘柄'!AT676</x:f>
        <x:v>1</x:v>
      </x:c>
      <x:c r="I483" s="90" t="n">
        <x:f>'全銘柄'!AU676</x:f>
        <x:v>0</x:v>
      </x:c>
      <x:c r="J483" s="90" t="str">
        <x:f>'全銘柄'!AH676</x:f>
        <x:v>S100VYIY</x:v>
      </x:c>
    </x:row>
    <x:row r="484">
      <x:c r="A484" s="90" t="n">
        <x:f>'全銘柄'!A1069</x:f>
        <x:v>1068</x:v>
      </x:c>
      <x:c r="B484" s="90" t="str">
        <x:f>'全銘柄'!B1069</x:f>
        <x:v>5273</x:v>
      </x:c>
      <x:c r="C484" s="90" t="str">
        <x:f>'全銘柄'!D1069</x:f>
        <x:v>MITANI SEKISAN CO.,LTD.</x:v>
      </x:c>
      <x:c r="D484" s="90" t="str">
        <x:f>'全銘柄'!F1069</x:f>
        <x:v>Glass and Ceramics Products</x:v>
      </x:c>
      <x:c r="E484" s="91" t="n">
        <x:f>'全銘柄'!R1069</x:f>
        <x:v>0.15828633282060048</x:v>
      </x:c>
      <x:c r="F484" s="97" t="n">
        <x:f>'全銘柄'!K1069</x:f>
        <x:v>87765</x:v>
      </x:c>
      <x:c r="G484" s="97" t="n">
        <x:f>'全銘柄'!Q1069</x:f>
        <x:v>13892</x:v>
      </x:c>
      <x:c r="H484" s="90" t="b">
        <x:f>'全銘柄'!AT1069</x:f>
        <x:v>1</x:v>
      </x:c>
      <x:c r="I484" s="90" t="n">
        <x:f>'全銘柄'!AU1069</x:f>
        <x:v>0</x:v>
      </x:c>
      <x:c r="J484" s="90" t="str">
        <x:f>'全銘柄'!AH1069</x:f>
        <x:v>S100W0AY</x:v>
      </x:c>
    </x:row>
    <x:row r="485">
      <x:c r="A485" s="90" t="n">
        <x:f>'全銘柄'!A525</x:f>
        <x:v>524</x:v>
      </x:c>
      <x:c r="B485" s="90" t="str">
        <x:f>'全銘柄'!B525</x:f>
        <x:v>3848</x:v>
      </x:c>
      <x:c r="C485" s="90" t="str">
        <x:f>'全銘柄'!D525</x:f>
        <x:v>Data Applications Company,Limited</x:v>
      </x:c>
      <x:c r="D485" s="90" t="str">
        <x:f>'全銘柄'!F525</x:f>
        <x:v>Information &amp; Communication</x:v>
      </x:c>
      <x:c r="E485" s="91" t="n">
        <x:f>'全銘柄'!R525</x:f>
        <x:v>0.15779044383620627</x:v>
      </x:c>
      <x:c r="F485" s="97" t="n">
        <x:f>'全銘柄'!K525</x:f>
        <x:v>2526.788</x:v>
      </x:c>
      <x:c r="G485" s="97" t="n">
        <x:f>'全銘柄'!Q525</x:f>
        <x:v>398.703</x:v>
      </x:c>
      <x:c r="H485" s="90" t="b">
        <x:f>'全銘柄'!AT525</x:f>
        <x:v>0</x:v>
      </x:c>
      <x:c r="I485" s="90" t="str">
        <x:f>'全銘柄'!AU525</x:f>
        <x:v>low_liquidity</x:v>
      </x:c>
      <x:c r="J485" s="90" t="str">
        <x:f>'全銘柄'!AH525</x:f>
        <x:v>S100VYUH</x:v>
      </x:c>
    </x:row>
    <x:row r="486">
      <x:c r="A486" s="90" t="n">
        <x:f>'全銘柄'!A444</x:f>
        <x:v>443</x:v>
      </x:c>
      <x:c r="B486" s="90" t="str">
        <x:f>'全銘柄'!B444</x:f>
        <x:v>3661</x:v>
      </x:c>
      <x:c r="C486" s="90" t="str">
        <x:f>'全銘柄'!D444</x:f>
        <x:v>m-up holdings,Inc.</x:v>
      </x:c>
      <x:c r="D486" s="90" t="str">
        <x:f>'全銘柄'!F444</x:f>
        <x:v>Information &amp; Communication</x:v>
      </x:c>
      <x:c r="E486" s="91" t="n">
        <x:f>'全銘柄'!R444</x:f>
        <x:v>0.15766814056318362</x:v>
      </x:c>
      <x:c r="F486" s="97" t="n">
        <x:f>'全銘柄'!K444</x:f>
        <x:v>25782</x:v>
      </x:c>
      <x:c r="G486" s="97" t="n">
        <x:f>'全銘柄'!Q444</x:f>
        <x:v>4065</x:v>
      </x:c>
      <x:c r="H486" s="90" t="b">
        <x:f>'全銘柄'!AT444</x:f>
        <x:v>1</x:v>
      </x:c>
      <x:c r="I486" s="90" t="n">
        <x:f>'全銘柄'!AU444</x:f>
        <x:v>0</x:v>
      </x:c>
      <x:c r="J486" s="90" t="str">
        <x:f>'全銘柄'!AH444</x:f>
        <x:v>S100W7JV</x:v>
      </x:c>
    </x:row>
    <x:row r="487">
      <x:c r="A487" s="90" t="n">
        <x:f>'全銘柄'!A888</x:f>
        <x:v>887</x:v>
      </x:c>
      <x:c r="B487" s="90" t="str">
        <x:f>'全銘柄'!B888</x:f>
        <x:v>6454</x:v>
      </x:c>
      <x:c r="C487" s="90" t="str">
        <x:f>'全銘柄'!D888</x:f>
        <x:v>MAX CO.,LTD.</x:v>
      </x:c>
      <x:c r="D487" s="90" t="str">
        <x:f>'全銘柄'!F888</x:f>
        <x:v>Machinery</x:v>
      </x:c>
      <x:c r="E487" s="91" t="n">
        <x:f>'全銘柄'!R888</x:f>
        <x:v>0.15753655854266707</x:v>
      </x:c>
      <x:c r="F487" s="97" t="n">
        <x:f>'全銘柄'!K888</x:f>
        <x:v>91839</x:v>
      </x:c>
      <x:c r="G487" s="97" t="n">
        <x:f>'全銘柄'!Q888</x:f>
        <x:v>14468</x:v>
      </x:c>
      <x:c r="H487" s="90" t="b">
        <x:f>'全銘柄'!AT888</x:f>
        <x:v>1</x:v>
      </x:c>
      <x:c r="I487" s="90" t="n">
        <x:f>'全銘柄'!AU888</x:f>
        <x:v>0</x:v>
      </x:c>
      <x:c r="J487" s="90" t="str">
        <x:f>'全銘柄'!AH888</x:f>
        <x:v>S100W305</x:v>
      </x:c>
    </x:row>
    <x:row r="488">
      <x:c r="A488" s="90" t="n">
        <x:f>'全銘柄'!A964</x:f>
        <x:v>963</x:v>
      </x:c>
      <x:c r="B488" s="90" t="str">
        <x:f>'全銘柄'!B964</x:f>
        <x:v>6877</x:v>
      </x:c>
      <x:c r="C488" s="90" t="str">
        <x:f>'全銘柄'!D964</x:f>
        <x:v>Obara Group Incorporated</x:v>
      </x:c>
      <x:c r="D488" s="90" t="str">
        <x:f>'全銘柄'!F964</x:f>
        <x:v>Electric Appliances</x:v>
      </x:c>
      <x:c r="E488" s="91" t="n">
        <x:f>'全銘柄'!R964</x:f>
        <x:v>0.15724198307447879</x:v>
      </x:c>
      <x:c r="F488" s="97" t="n">
        <x:f>'全銘柄'!K964</x:f>
        <x:v>61682</x:v>
      </x:c>
      <x:c r="G488" s="97" t="n">
        <x:f>'全銘柄'!Q964</x:f>
        <x:v>9699</x:v>
      </x:c>
      <x:c r="H488" s="90" t="b">
        <x:f>'全銘柄'!AT964</x:f>
        <x:v>1</x:v>
      </x:c>
      <x:c r="I488" s="90" t="n">
        <x:f>'全銘柄'!AU964</x:f>
        <x:v>0</x:v>
      </x:c>
      <x:c r="J488" s="90" t="str">
        <x:f>'全銘柄'!AH964</x:f>
        <x:v>S100XB5N</x:v>
      </x:c>
    </x:row>
    <x:row r="489">
      <x:c r="A489" s="90" t="n">
        <x:f>'全銘柄'!A146</x:f>
        <x:v>145</x:v>
      </x:c>
      <x:c r="B489" s="90" t="str">
        <x:f>'全銘柄'!B146</x:f>
        <x:v>5621</x:v>
      </x:c>
      <x:c r="C489" s="90" t="str">
        <x:f>'全銘柄'!D146</x:f>
        <x:v>Human Technologies,Inc.</x:v>
      </x:c>
      <x:c r="D489" s="90" t="str">
        <x:f>'全銘柄'!F146</x:f>
        <x:v>Information &amp; Communication</x:v>
      </x:c>
      <x:c r="E489" s="91" t="n">
        <x:f>'全銘柄'!R146</x:f>
        <x:v>0.15707792492021677</x:v>
      </x:c>
      <x:c r="F489" s="97" t="n">
        <x:f>'全銘柄'!K146</x:f>
        <x:v>6031.344</x:v>
      </x:c>
      <x:c r="G489" s="97" t="n">
        <x:f>'全銘柄'!Q146</x:f>
        <x:v>947.391</x:v>
      </x:c>
      <x:c r="H489" s="90" t="b">
        <x:f>'全銘柄'!AT146</x:f>
        <x:v>1</x:v>
      </x:c>
      <x:c r="I489" s="90" t="n">
        <x:f>'全銘柄'!AU146</x:f>
        <x:v>0</x:v>
      </x:c>
      <x:c r="J489" s="90" t="str">
        <x:f>'全銘柄'!AH146</x:f>
        <x:v>S100W8D4</x:v>
      </x:c>
    </x:row>
    <x:row r="490">
      <x:c r="A490" s="90" t="n">
        <x:f>'全銘柄'!A1029</x:f>
        <x:v>1028</x:v>
      </x:c>
      <x:c r="B490" s="90" t="str">
        <x:f>'全銘柄'!B1029</x:f>
        <x:v>3231</x:v>
      </x:c>
      <x:c r="C490" s="90" t="str">
        <x:f>'全銘柄'!D1029</x:f>
        <x:v>Nomura Real Estate Holdings,Inc.</x:v>
      </x:c>
      <x:c r="D490" s="90" t="str">
        <x:f>'全銘柄'!F1029</x:f>
        <x:v>Real Estate</x:v>
      </x:c>
      <x:c r="E490" s="91" t="n">
        <x:f>'全銘柄'!R1029</x:f>
        <x:v>0.15701165992202082</x:v>
      </x:c>
      <x:c r="F490" s="97" t="n">
        <x:f>'全銘柄'!K1029</x:f>
        <x:v>757638</x:v>
      </x:c>
      <x:c r="G490" s="97" t="n">
        <x:f>'全銘柄'!Q1029</x:f>
        <x:v>118958</x:v>
      </x:c>
      <x:c r="H490" s="90" t="b">
        <x:f>'全銘柄'!AT1029</x:f>
        <x:v>0</x:v>
      </x:c>
      <x:c r="I490" s="90" t="str">
        <x:f>'全銘柄'!AU1029</x:f>
        <x:v>repeated_negative_operating_cf</x:v>
      </x:c>
      <x:c r="J490" s="90" t="str">
        <x:f>'全銘柄'!AH1029</x:f>
        <x:v>S100W3XD</x:v>
      </x:c>
    </x:row>
    <x:row r="491">
      <x:c r="A491" s="90" t="n">
        <x:f>'全銘柄'!A1144</x:f>
        <x:v>1143</x:v>
      </x:c>
      <x:c r="B491" s="90" t="str">
        <x:f>'全銘柄'!B1144</x:f>
        <x:v>8609</x:v>
      </x:c>
      <x:c r="C491" s="90" t="str">
        <x:f>'全銘柄'!D1144</x:f>
        <x:v>OKASAN SECURITIES GROUP INC.</x:v>
      </x:c>
      <x:c r="D491" s="90" t="str">
        <x:f>'全銘柄'!F1144</x:f>
        <x:v>Securities and Commodities Futures</x:v>
      </x:c>
      <x:c r="E491" s="91" t="n">
        <x:f>'全銘柄'!R1144</x:f>
        <x:v>0.15668326498730717</x:v>
      </x:c>
      <x:c r="F491" s="97" t="n">
        <x:f>'全銘柄'!K1144</x:f>
        <x:v>81936</x:v>
      </x:c>
      <x:c r="G491" s="97" t="n">
        <x:f>'全銘柄'!Q1144</x:f>
        <x:v>12838</x:v>
      </x:c>
      <x:c r="H491" s="90" t="b">
        <x:f>'全銘柄'!AT1144</x:f>
        <x:v>1</x:v>
      </x:c>
      <x:c r="I491" s="90" t="n">
        <x:f>'全銘柄'!AU1144</x:f>
        <x:v>0</x:v>
      </x:c>
      <x:c r="J491" s="90" t="str">
        <x:f>'全銘柄'!AH1144</x:f>
        <x:v>S100W2CD</x:v>
      </x:c>
    </x:row>
    <x:row r="492">
      <x:c r="A492" s="90" t="n">
        <x:f>'全銘柄'!A271</x:f>
        <x:v>270</x:v>
      </x:c>
      <x:c r="B492" s="90" t="str">
        <x:f>'全銘柄'!B271</x:f>
        <x:v>4445</x:v>
      </x:c>
      <x:c r="C492" s="90" t="str">
        <x:f>'全銘柄'!D271</x:f>
        <x:v>Living Technologies Inc.</x:v>
      </x:c>
      <x:c r="D492" s="90" t="str">
        <x:f>'全銘柄'!F271</x:f>
        <x:v>Information &amp; Communication</x:v>
      </x:c>
      <x:c r="E492" s="91" t="n">
        <x:f>'全銘柄'!R271</x:f>
        <x:v>0.15632189844769784</x:v>
      </x:c>
      <x:c r="F492" s="97" t="n">
        <x:f>'全銘柄'!K271</x:f>
        <x:v>3407.584</x:v>
      </x:c>
      <x:c r="G492" s="97" t="n">
        <x:f>'全銘柄'!Q271</x:f>
        <x:v>532.68</x:v>
      </x:c>
      <x:c r="H492" s="90" t="b">
        <x:f>'全銘柄'!AT271</x:f>
        <x:v>0</x:v>
      </x:c>
      <x:c r="I492" s="90" t="str">
        <x:f>'全銘柄'!AU271</x:f>
        <x:v>low_liquidity</x:v>
      </x:c>
      <x:c r="J492" s="90" t="str">
        <x:f>'全銘柄'!AH271</x:f>
        <x:v>S100XDJI</x:v>
      </x:c>
    </x:row>
    <x:row r="493">
      <x:c r="A493" s="90" t="n">
        <x:f>'全銘柄'!A716</x:f>
        <x:v>715</x:v>
      </x:c>
      <x:c r="B493" s="90" t="str">
        <x:f>'全銘柄'!B716</x:f>
        <x:v>9759</x:v>
      </x:c>
      <x:c r="C493" s="90" t="str">
        <x:f>'全銘柄'!D716</x:f>
        <x:v>NSD CO.,LTD.</x:v>
      </x:c>
      <x:c r="D493" s="90" t="str">
        <x:f>'全銘柄'!F716</x:f>
        <x:v>Information &amp; Communication</x:v>
      </x:c>
      <x:c r="E493" s="91" t="n">
        <x:f>'全銘柄'!R716</x:f>
        <x:v>0.15631175144492582</x:v>
      </x:c>
      <x:c r="F493" s="97" t="n">
        <x:f>'全銘柄'!K716</x:f>
        <x:v>107791</x:v>
      </x:c>
      <x:c r="G493" s="97" t="n">
        <x:f>'全銘柄'!Q716</x:f>
        <x:v>16849</x:v>
      </x:c>
      <x:c r="H493" s="90" t="b">
        <x:f>'全銘柄'!AT716</x:f>
        <x:v>1</x:v>
      </x:c>
      <x:c r="I493" s="90" t="n">
        <x:f>'全銘柄'!AU716</x:f>
        <x:v>0</x:v>
      </x:c>
      <x:c r="J493" s="90" t="str">
        <x:f>'全銘柄'!AH716</x:f>
        <x:v>S100W1ND</x:v>
      </x:c>
    </x:row>
    <x:row r="494">
      <x:c r="A494" s="90" t="n">
        <x:f>'全銘柄'!A1161</x:f>
        <x:v>1160</x:v>
      </x:c>
      <x:c r="B494" s="90" t="str">
        <x:f>'全銘柄'!B1161</x:f>
        <x:v>4536</x:v>
      </x:c>
      <x:c r="C494" s="90" t="str">
        <x:f>'全銘柄'!D1161</x:f>
        <x:v>SANTEN PHARMACEUTICAL CO.,LTD.</x:v>
      </x:c>
      <x:c r="D494" s="90" t="str">
        <x:f>'全銘柄'!F1161</x:f>
        <x:v>Pharmaceutical</x:v>
      </x:c>
      <x:c r="E494" s="91" t="n">
        <x:f>'全銘柄'!R1161</x:f>
        <x:v>0.1562645831388915</x:v>
      </x:c>
      <x:c r="F494" s="97" t="n">
        <x:f>'全銘柄'!K1161</x:f>
        <x:v>300004</x:v>
      </x:c>
      <x:c r="G494" s="97" t="n">
        <x:f>'全銘柄'!Q1161</x:f>
        <x:v>46880</x:v>
      </x:c>
      <x:c r="H494" s="90" t="b">
        <x:f>'全銘柄'!AT1161</x:f>
        <x:v>0</x:v>
      </x:c>
      <x:c r="I494" s="90" t="str">
        <x:f>'全銘柄'!AU1161</x:f>
        <x:v>missing_financial_data</x:v>
      </x:c>
      <x:c r="J494" s="90" t="str">
        <x:f>'全銘柄'!AH1161</x:f>
        <x:v>S100W1JL</x:v>
      </x:c>
    </x:row>
    <x:row r="495">
      <x:c r="A495" s="90" t="n">
        <x:f>'全銘柄'!A615</x:f>
        <x:v>614</x:v>
      </x:c>
      <x:c r="B495" s="90" t="str">
        <x:f>'全銘柄'!B615</x:f>
        <x:v>7096</x:v>
      </x:c>
      <x:c r="C495" s="90" t="str">
        <x:f>'全銘柄'!D615</x:f>
        <x:v>StemCell Institute</x:v>
      </x:c>
      <x:c r="D495" s="90" t="str">
        <x:f>'全銘柄'!F615</x:f>
        <x:v>Services</x:v>
      </x:c>
      <x:c r="E495" s="91" t="n">
        <x:f>'全銘柄'!R615</x:f>
        <x:v>0.15620816109436672</x:v>
      </x:c>
      <x:c r="F495" s="97" t="n">
        <x:f>'全銘柄'!K615</x:f>
        <x:v>2679.175</x:v>
      </x:c>
      <x:c r="G495" s="97" t="n">
        <x:f>'全銘柄'!Q615</x:f>
        <x:v>418.509</x:v>
      </x:c>
      <x:c r="H495" s="90" t="b">
        <x:f>'全銘柄'!AT615</x:f>
        <x:v>0</x:v>
      </x:c>
      <x:c r="I495" s="90" t="str">
        <x:f>'全銘柄'!AU615</x:f>
        <x:v>low_liquidity</x:v>
      </x:c>
      <x:c r="J495" s="90" t="str">
        <x:f>'全銘柄'!AH615</x:f>
        <x:v>S100W2VG</x:v>
      </x:c>
    </x:row>
    <x:row r="496">
      <x:c r="A496" s="90" t="n">
        <x:f>'全銘柄'!A1368</x:f>
        <x:v>1367</x:v>
      </x:c>
      <x:c r="B496" s="90" t="str">
        <x:f>'全銘柄'!B1368</x:f>
        <x:v>5284</x:v>
      </x:c>
      <x:c r="C496" s="90" t="str">
        <x:f>'全銘柄'!D1368</x:f>
        <x:v>YAMAU HOLDINGS CO.,LTD.</x:v>
      </x:c>
      <x:c r="D496" s="90" t="str">
        <x:f>'全銘柄'!F1368</x:f>
        <x:v>Glass and Ceramics Products</x:v>
      </x:c>
      <x:c r="E496" s="91" t="n">
        <x:f>'全銘柄'!R1368</x:f>
        <x:v>0.15613752244050394</x:v>
      </x:c>
      <x:c r="F496" s="97" t="n">
        <x:f>'全銘柄'!K1368</x:f>
        <x:v>22837.611</x:v>
      </x:c>
      <x:c r="G496" s="97" t="n">
        <x:f>'全銘柄'!Q1368</x:f>
        <x:v>3565.808</x:v>
      </x:c>
      <x:c r="H496" s="90" t="b">
        <x:f>'全銘柄'!AT1368</x:f>
        <x:v>1</x:v>
      </x:c>
      <x:c r="I496" s="90" t="n">
        <x:f>'全銘柄'!AU1368</x:f>
        <x:v>0</x:v>
      </x:c>
      <x:c r="J496" s="90" t="str">
        <x:f>'全銘柄'!AH1368</x:f>
        <x:v>S100W5Q9</x:v>
      </x:c>
    </x:row>
    <x:row r="497">
      <x:c r="A497" s="90" t="n">
        <x:f>'全銘柄'!A28</x:f>
        <x:v>27</x:v>
      </x:c>
      <x:c r="B497" s="90" t="str">
        <x:f>'全銘柄'!B28</x:f>
        <x:v>5033</x:v>
      </x:c>
      <x:c r="C497" s="90" t="str">
        <x:f>'全銘柄'!D28</x:f>
        <x:v>Nulab Inc.</x:v>
      </x:c>
      <x:c r="D497" s="90" t="str">
        <x:f>'全銘柄'!F28</x:f>
        <x:v>Information &amp; Communication</x:v>
      </x:c>
      <x:c r="E497" s="91" t="n">
        <x:f>'全銘柄'!R28</x:f>
        <x:v>0.1557182591424107</x:v>
      </x:c>
      <x:c r="F497" s="97" t="n">
        <x:f>'全銘柄'!K28</x:f>
        <x:v>4112.318</x:v>
      </x:c>
      <x:c r="G497" s="97" t="n">
        <x:f>'全銘柄'!Q28</x:f>
        <x:v>640.363</x:v>
      </x:c>
      <x:c r="H497" s="90" t="b">
        <x:f>'全銘柄'!AT28</x:f>
        <x:v>0</x:v>
      </x:c>
      <x:c r="I497" s="90" t="str">
        <x:f>'全銘柄'!AU28</x:f>
        <x:v>low_liquidity</x:v>
      </x:c>
      <x:c r="J497" s="90" t="str">
        <x:f>'全銘柄'!AH28</x:f>
        <x:v>S100W722</x:v>
      </x:c>
    </x:row>
    <x:row r="498">
      <x:c r="A498" s="90" t="n">
        <x:f>'全銘柄'!A712</x:f>
        <x:v>711</x:v>
      </x:c>
      <x:c r="B498" s="90" t="str">
        <x:f>'全銘柄'!B712</x:f>
        <x:v>4820</x:v>
      </x:c>
      <x:c r="C498" s="90" t="str">
        <x:f>'全銘柄'!D712</x:f>
        <x:v>EM SYSTEMS CO.,LTD.</x:v>
      </x:c>
      <x:c r="D498" s="90" t="str">
        <x:f>'全銘柄'!F712</x:f>
        <x:v>Information &amp; Communication</x:v>
      </x:c>
      <x:c r="E498" s="91" t="n">
        <x:f>'全銘柄'!R712</x:f>
        <x:v>0.15538084368923832</x:v>
      </x:c>
      <x:c r="F498" s="97" t="n">
        <x:f>'全銘柄'!K712</x:f>
        <x:v>23658</x:v>
      </x:c>
      <x:c r="G498" s="97" t="n">
        <x:f>'全銘柄'!Q712</x:f>
        <x:v>3676</x:v>
      </x:c>
      <x:c r="H498" s="90" t="b">
        <x:f>'全銘柄'!AT712</x:f>
        <x:v>1</x:v>
      </x:c>
      <x:c r="I498" s="90" t="n">
        <x:f>'全銘柄'!AU712</x:f>
        <x:v>0</x:v>
      </x:c>
      <x:c r="J498" s="90" t="str">
        <x:f>'全銘柄'!AH712</x:f>
        <x:v>S100XUIK</x:v>
      </x:c>
    </x:row>
    <x:row r="499">
      <x:c r="A499" s="90" t="n">
        <x:f>'全銘柄'!A399</x:f>
        <x:v>398</x:v>
      </x:c>
      <x:c r="B499" s="90" t="str">
        <x:f>'全銘柄'!B399</x:f>
        <x:v>7374</x:v>
      </x:c>
      <x:c r="C499" s="90" t="str">
        <x:f>'全銘柄'!D399</x:f>
        <x:v>Interworks Confidence Inc.</x:v>
      </x:c>
      <x:c r="D499" s="90" t="str">
        <x:f>'全銘柄'!F399</x:f>
        <x:v>Services</x:v>
      </x:c>
      <x:c r="E499" s="91" t="n">
        <x:f>'全銘柄'!R399</x:f>
        <x:v>0.15527899686744498</x:v>
      </x:c>
      <x:c r="F499" s="97" t="n">
        <x:f>'全銘柄'!K399</x:f>
        <x:v>8392.191</x:v>
      </x:c>
      <x:c r="G499" s="97" t="n">
        <x:f>'全銘柄'!Q399</x:f>
        <x:v>1303.131</x:v>
      </x:c>
      <x:c r="H499" s="90" t="b">
        <x:f>'全銘柄'!AT399</x:f>
        <x:v>0</x:v>
      </x:c>
      <x:c r="I499" s="90" t="str">
        <x:f>'全銘柄'!AU399</x:f>
        <x:v>low_liquidity</x:v>
      </x:c>
      <x:c r="J499" s="90" t="str">
        <x:f>'全銘柄'!AH399</x:f>
        <x:v>S100VZ6K</x:v>
      </x:c>
    </x:row>
    <x:row r="500">
      <x:c r="A500" s="90" t="n">
        <x:f>'全銘柄'!A1106</x:f>
        <x:v>1105</x:v>
      </x:c>
      <x:c r="B500" s="90" t="str">
        <x:f>'全銘柄'!B1106</x:f>
        <x:v>4556</x:v>
      </x:c>
      <x:c r="C500" s="90" t="str">
        <x:f>'全銘柄'!D1106</x:f>
        <x:v>KAINOS Laboratories,Inc.</x:v>
      </x:c>
      <x:c r="D500" s="90" t="str">
        <x:f>'全銘柄'!F1106</x:f>
        <x:v>Pharmaceutical</x:v>
      </x:c>
      <x:c r="E500" s="91" t="n">
        <x:f>'全銘柄'!R1106</x:f>
        <x:v>0.15523273752541902</x:v>
      </x:c>
      <x:c r="F500" s="97" t="n">
        <x:f>'全銘柄'!K1106</x:f>
        <x:v>5305.569</x:v>
      </x:c>
      <x:c r="G500" s="97" t="n">
        <x:f>'全銘柄'!Q1106</x:f>
        <x:v>823.598</x:v>
      </x:c>
      <x:c r="H500" s="90" t="b">
        <x:f>'全銘柄'!AT1106</x:f>
        <x:v>0</x:v>
      </x:c>
      <x:c r="I500" s="90" t="str">
        <x:f>'全銘柄'!AU1106</x:f>
        <x:v>low_liquidity</x:v>
      </x:c>
      <x:c r="J500" s="90" t="str">
        <x:f>'全銘柄'!AH1106</x:f>
        <x:v>S100W0MS</x:v>
      </x:c>
    </x:row>
    <x:row r="501">
      <x:c r="A501" s="90" t="n">
        <x:f>'全銘柄'!A1026</x:f>
        <x:v>1025</x:v>
      </x:c>
      <x:c r="B501" s="90" t="str">
        <x:f>'全銘柄'!B1026</x:f>
        <x:v>5393</x:v>
      </x:c>
      <x:c r="C501" s="90" t="str">
        <x:f>'全銘柄'!D1026</x:f>
        <x:v>NICHIAS CORPORATION</x:v>
      </x:c>
      <x:c r="D501" s="90" t="str">
        <x:f>'全銘柄'!F1026</x:f>
        <x:v>Glass and Ceramics Products</x:v>
      </x:c>
      <x:c r="E501" s="91" t="n">
        <x:f>'全銘柄'!R1026</x:f>
        <x:v>0.15489333832335328</x:v>
      </x:c>
      <x:c r="F501" s="97" t="n">
        <x:f>'全銘柄'!K1026</x:f>
        <x:v>256512</x:v>
      </x:c>
      <x:c r="G501" s="97" t="n">
        <x:f>'全銘柄'!Q1026</x:f>
        <x:v>39732</x:v>
      </x:c>
      <x:c r="H501" s="90" t="b">
        <x:f>'全銘柄'!AT1026</x:f>
        <x:v>1</x:v>
      </x:c>
      <x:c r="I501" s="90" t="n">
        <x:f>'全銘柄'!AU1026</x:f>
        <x:v>0</x:v>
      </x:c>
      <x:c r="J501" s="90" t="str">
        <x:f>'全銘柄'!AH1026</x:f>
        <x:v>S100W3DV</x:v>
      </x:c>
    </x:row>
    <x:row r="502">
      <x:c r="A502" s="90" t="n">
        <x:f>'全銘柄'!A900</x:f>
        <x:v>899</x:v>
      </x:c>
      <x:c r="B502" s="90" t="str">
        <x:f>'全銘柄'!B900</x:f>
        <x:v>6626</x:v>
      </x:c>
      <x:c r="C502" s="90" t="str">
        <x:f>'全銘柄'!D900</x:f>
        <x:v>SEMITEC Corporation</x:v>
      </x:c>
      <x:c r="D502" s="90" t="str">
        <x:f>'全銘柄'!F900</x:f>
        <x:v>Electric Appliances</x:v>
      </x:c>
      <x:c r="E502" s="91" t="n">
        <x:f>'全銘柄'!R900</x:f>
        <x:v>0.15457180363572376</x:v>
      </x:c>
      <x:c r="F502" s="97" t="n">
        <x:f>'全銘柄'!K900</x:f>
        <x:v>25334.323</x:v>
      </x:c>
      <x:c r="G502" s="97" t="n">
        <x:f>'全銘柄'!Q900</x:f>
        <x:v>3915.972</x:v>
      </x:c>
      <x:c r="H502" s="90" t="b">
        <x:f>'全銘柄'!AT900</x:f>
        <x:v>1</x:v>
      </x:c>
      <x:c r="I502" s="90" t="n">
        <x:f>'全銘柄'!AU900</x:f>
        <x:v>0</x:v>
      </x:c>
      <x:c r="J502" s="90" t="str">
        <x:f>'全銘柄'!AH900</x:f>
        <x:v>S100W5QS</x:v>
      </x:c>
    </x:row>
    <x:row r="503">
      <x:c r="A503" s="90" t="n">
        <x:f>'全銘柄'!A1332</x:f>
        <x:v>1331</x:v>
      </x:c>
      <x:c r="B503" s="90" t="str">
        <x:f>'全銘柄'!B1332</x:f>
        <x:v>3248</x:v>
      </x:c>
      <x:c r="C503" s="90" t="str">
        <x:f>'全銘柄'!D1332</x:f>
        <x:v>EARLY AGE CO.,Ltd.</x:v>
      </x:c>
      <x:c r="D503" s="90" t="str">
        <x:f>'全銘柄'!F1332</x:f>
        <x:v>Real Estate</x:v>
      </x:c>
      <x:c r="E503" s="91" t="n">
        <x:f>'全銘柄'!R1332</x:f>
        <x:v>0.15396656820435256</x:v>
      </x:c>
      <x:c r="F503" s="97" t="n">
        <x:f>'全銘柄'!K1332</x:f>
        <x:v>3289.922</x:v>
      </x:c>
      <x:c r="G503" s="97" t="n">
        <x:f>'全銘柄'!Q1332</x:f>
        <x:v>506.538</x:v>
      </x:c>
      <x:c r="H503" s="90" t="b">
        <x:f>'全銘柄'!AT1332</x:f>
        <x:v>0</x:v>
      </x:c>
      <x:c r="I503" s="90" t="str">
        <x:f>'全銘柄'!AU1332</x:f>
        <x:v>low_liquidity</x:v>
      </x:c>
      <x:c r="J503" s="90" t="str">
        <x:f>'全銘柄'!AH1332</x:f>
        <x:v>S100XH8O</x:v>
      </x:c>
    </x:row>
    <x:row r="504">
      <x:c r="A504" s="90" t="n">
        <x:f>'全銘柄'!A1020</x:f>
        <x:v>1019</x:v>
      </x:c>
      <x:c r="B504" s="90" t="str">
        <x:f>'全銘柄'!B1020</x:f>
        <x:v>3817</x:v>
      </x:c>
      <x:c r="C504" s="90" t="str">
        <x:f>'全銘柄'!D1020</x:f>
        <x:v>SRA Holdings,Inc.</x:v>
      </x:c>
      <x:c r="D504" s="90" t="str">
        <x:f>'全銘柄'!F1020</x:f>
        <x:v>Information &amp; Communication</x:v>
      </x:c>
      <x:c r="E504" s="91" t="n">
        <x:f>'全銘柄'!R1020</x:f>
        <x:v>0.1538252901175969</x:v>
      </x:c>
      <x:c r="F504" s="97" t="n">
        <x:f>'全銘柄'!K1020</x:f>
        <x:v>51617</x:v>
      </x:c>
      <x:c r="G504" s="97" t="n">
        <x:f>'全銘柄'!Q1020</x:f>
        <x:v>7940</x:v>
      </x:c>
      <x:c r="H504" s="90" t="b">
        <x:f>'全銘柄'!AT1020</x:f>
        <x:v>1</x:v>
      </x:c>
      <x:c r="I504" s="90" t="n">
        <x:f>'全銘柄'!AU1020</x:f>
        <x:v>0</x:v>
      </x:c>
      <x:c r="J504" s="90" t="str">
        <x:f>'全銘柄'!AH1020</x:f>
        <x:v>S100W37G</x:v>
      </x:c>
    </x:row>
    <x:row r="505">
      <x:c r="A505" s="90" t="n">
        <x:f>'全銘柄'!A510</x:f>
        <x:v>509</x:v>
      </x:c>
      <x:c r="B505" s="90" t="str">
        <x:f>'全銘柄'!B510</x:f>
        <x:v>4099</x:v>
      </x:c>
      <x:c r="C505" s="90" t="str">
        <x:f>'全銘柄'!D510</x:f>
        <x:v>SHIKOKU KASEI HOLDINGS CORPORATION</x:v>
      </x:c>
      <x:c r="D505" s="90" t="str">
        <x:f>'全銘柄'!F510</x:f>
        <x:v>Chemicals</x:v>
      </x:c>
      <x:c r="E505" s="91" t="n">
        <x:f>'全銘柄'!R510</x:f>
        <x:v>0.15372321617990242</x:v>
      </x:c>
      <x:c r="F505" s="97" t="n">
        <x:f>'全銘柄'!K510</x:f>
        <x:v>70705</x:v>
      </x:c>
      <x:c r="G505" s="97" t="n">
        <x:f>'全銘柄'!Q510</x:f>
        <x:v>10869</x:v>
      </x:c>
      <x:c r="H505" s="90" t="b">
        <x:f>'全銘柄'!AT510</x:f>
        <x:v>1</x:v>
      </x:c>
      <x:c r="I505" s="90" t="n">
        <x:f>'全銘柄'!AU510</x:f>
        <x:v>0</x:v>
      </x:c>
      <x:c r="J505" s="90" t="str">
        <x:f>'全銘柄'!AH510</x:f>
        <x:v>S100XSPO</x:v>
      </x:c>
    </x:row>
    <x:row r="506">
      <x:c r="A506" s="90" t="n">
        <x:f>'全銘柄'!A942</x:f>
        <x:v>941</x:v>
      </x:c>
      <x:c r="B506" s="90" t="str">
        <x:f>'全銘柄'!B942</x:f>
        <x:v>8877</x:v>
      </x:c>
      <x:c r="C506" s="90" t="str">
        <x:f>'全銘柄'!D942</x:f>
        <x:v>ESLEAD CORPORATION</x:v>
      </x:c>
      <x:c r="D506" s="90" t="str">
        <x:f>'全銘柄'!F942</x:f>
        <x:v>Real Estate</x:v>
      </x:c>
      <x:c r="E506" s="91" t="n">
        <x:f>'全銘柄'!R942</x:f>
        <x:v>0.15351753512242078</x:v>
      </x:c>
      <x:c r="F506" s="97" t="n">
        <x:f>'全銘柄'!K942</x:f>
        <x:v>94765.891</x:v>
      </x:c>
      <x:c r="G506" s="97" t="n">
        <x:f>'全銘柄'!Q942</x:f>
        <x:v>14548.226</x:v>
      </x:c>
      <x:c r="H506" s="90" t="b">
        <x:f>'全銘柄'!AT942</x:f>
        <x:v>0</x:v>
      </x:c>
      <x:c r="I506" s="90" t="str">
        <x:f>'全銘柄'!AU942</x:f>
        <x:v>repeated_negative_operating_cf</x:v>
      </x:c>
      <x:c r="J506" s="90" t="str">
        <x:f>'全銘柄'!AH942</x:f>
        <x:v>S100W2D0</x:v>
      </x:c>
    </x:row>
    <x:row r="507">
      <x:c r="A507" s="90" t="n">
        <x:f>'全銘柄'!A1324</x:f>
        <x:v>1323</x:v>
      </x:c>
      <x:c r="B507" s="90" t="str">
        <x:f>'全銘柄'!B1324</x:f>
        <x:v>3891</x:v>
      </x:c>
      <x:c r="C507" s="90" t="str">
        <x:f>'全銘柄'!D1324</x:f>
        <x:v>NIPPON KODOSHI CORPORATION</x:v>
      </x:c>
      <x:c r="D507" s="90" t="str">
        <x:f>'全銘柄'!F1324</x:f>
        <x:v>Pulp and Paper</x:v>
      </x:c>
      <x:c r="E507" s="91" t="n">
        <x:f>'全銘柄'!R1324</x:f>
        <x:v>0.15346676217345084</x:v>
      </x:c>
      <x:c r="F507" s="97" t="n">
        <x:f>'全銘柄'!K1324</x:f>
        <x:v>16033.765</x:v>
      </x:c>
      <x:c r="G507" s="97" t="n">
        <x:f>'全銘柄'!Q1324</x:f>
        <x:v>2460.65</x:v>
      </x:c>
      <x:c r="H507" s="90" t="b">
        <x:f>'全銘柄'!AT1324</x:f>
        <x:v>1</x:v>
      </x:c>
      <x:c r="I507" s="90" t="n">
        <x:f>'全銘柄'!AU1324</x:f>
        <x:v>0</x:v>
      </x:c>
      <x:c r="J507" s="90" t="str">
        <x:f>'全銘柄'!AH1324</x:f>
        <x:v>S100VY9N</x:v>
      </x:c>
    </x:row>
    <x:row r="508">
      <x:c r="A508" s="90" t="n">
        <x:f>'全銘柄'!A1132</x:f>
        <x:v>1131</x:v>
      </x:c>
      <x:c r="B508" s="90" t="str">
        <x:f>'全銘柄'!B1132</x:f>
        <x:v>9435</x:v>
      </x:c>
      <x:c r="C508" s="90" t="str">
        <x:f>'全銘柄'!D1132</x:f>
        <x:v>HIKARI TSUSHIN,INC.</x:v>
      </x:c>
      <x:c r="D508" s="90" t="str">
        <x:f>'全銘柄'!F1132</x:f>
        <x:v>Information &amp; Communication</x:v>
      </x:c>
      <x:c r="E508" s="91" t="n">
        <x:f>'全銘柄'!R1132</x:f>
        <x:v>0.1529903736492303</x:v>
      </x:c>
      <x:c r="F508" s="97" t="n">
        <x:f>'全銘柄'!K1132</x:f>
        <x:v>686553</x:v>
      </x:c>
      <x:c r="G508" s="97" t="n">
        <x:f>'全銘柄'!Q1132</x:f>
        <x:v>105036</x:v>
      </x:c>
      <x:c r="H508" s="90" t="b">
        <x:f>'全銘柄'!AT1132</x:f>
        <x:v>0</x:v>
      </x:c>
      <x:c r="I508" s="90" t="str">
        <x:f>'全銘柄'!AU1132</x:f>
        <x:v>missing_financial_data</x:v>
      </x:c>
      <x:c r="J508" s="90" t="str">
        <x:f>'全銘柄'!AH1132</x:f>
        <x:v>S100W9IT</x:v>
      </x:c>
    </x:row>
    <x:row r="509">
      <x:c r="A509" s="90" t="n">
        <x:f>'全銘柄'!A1100</x:f>
        <x:v>1099</x:v>
      </x:c>
      <x:c r="B509" s="90" t="str">
        <x:f>'全銘柄'!B1100</x:f>
        <x:v>7931</x:v>
      </x:c>
      <x:c r="C509" s="90" t="str">
        <x:f>'全銘柄'!D1100</x:f>
        <x:v>MIRAI INDUSTRY CO.,LTD.</x:v>
      </x:c>
      <x:c r="D509" s="90" t="str">
        <x:f>'全銘柄'!F1100</x:f>
        <x:v>Chemicals</x:v>
      </x:c>
      <x:c r="E509" s="91" t="n">
        <x:f>'全銘柄'!R1100</x:f>
        <x:v>0.15288276106665485</x:v>
      </x:c>
      <x:c r="F509" s="97" t="n">
        <x:f>'全銘柄'!K1100</x:f>
        <x:v>45113</x:v>
      </x:c>
      <x:c r="G509" s="97" t="n">
        <x:f>'全銘柄'!Q1100</x:f>
        <x:v>6897</x:v>
      </x:c>
      <x:c r="H509" s="90" t="b">
        <x:f>'全銘柄'!AT1100</x:f>
        <x:v>1</x:v>
      </x:c>
      <x:c r="I509" s="90" t="n">
        <x:f>'全銘柄'!AU1100</x:f>
        <x:v>0</x:v>
      </x:c>
      <x:c r="J509" s="90" t="str">
        <x:f>'全銘柄'!AH1100</x:f>
        <x:v>S100VXQL</x:v>
      </x:c>
    </x:row>
    <x:row r="510">
      <x:c r="A510" s="90" t="n">
        <x:f>'全銘柄'!A1049</x:f>
        <x:v>1048</x:v>
      </x:c>
      <x:c r="B510" s="90" t="str">
        <x:f>'全銘柄'!B1049</x:f>
        <x:v>6383</x:v>
      </x:c>
      <x:c r="C510" s="90" t="str">
        <x:f>'全銘柄'!D1049</x:f>
        <x:v>DAIFUKU CO.,LTD.</x:v>
      </x:c>
      <x:c r="D510" s="90" t="str">
        <x:f>'全銘柄'!F1049</x:f>
        <x:v>Machinery</x:v>
      </x:c>
      <x:c r="E510" s="91" t="n">
        <x:f>'全銘柄'!R1049</x:f>
        <x:v>0.15258413497920462</x:v>
      </x:c>
      <x:c r="F510" s="97" t="n">
        <x:f>'全銘柄'!K1049</x:f>
        <x:v>660724</x:v>
      </x:c>
      <x:c r="G510" s="97" t="n">
        <x:f>'全銘柄'!Q1049</x:f>
        <x:v>100816</x:v>
      </x:c>
      <x:c r="H510" s="90" t="b">
        <x:f>'全銘柄'!AT1049</x:f>
        <x:v>1</x:v>
      </x:c>
      <x:c r="I510" s="90" t="n">
        <x:f>'全銘柄'!AU1049</x:f>
        <x:v>0</x:v>
      </x:c>
      <x:c r="J510" s="90" t="str">
        <x:f>'全銘柄'!AH1049</x:f>
        <x:v>S100XT4W</x:v>
      </x:c>
    </x:row>
    <x:row r="511">
      <x:c r="A511" s="90" t="n">
        <x:f>'全銘柄'!A475</x:f>
        <x:v>474</x:v>
      </x:c>
      <x:c r="B511" s="90" t="str">
        <x:f>'全銘柄'!B475</x:f>
        <x:v>2436</x:v>
      </x:c>
      <x:c r="C511" s="90" t="str">
        <x:f>'全銘柄'!D475</x:f>
        <x:v>KYODO PUBLIC RELATIONS CO.,LTD.</x:v>
      </x:c>
      <x:c r="D511" s="90" t="str">
        <x:f>'全銘柄'!F475</x:f>
        <x:v>Services</x:v>
      </x:c>
      <x:c r="E511" s="91" t="n">
        <x:f>'全銘柄'!R475</x:f>
        <x:v>0.15228632892514432</x:v>
      </x:c>
      <x:c r="F511" s="97" t="n">
        <x:f>'全銘柄'!K475</x:f>
        <x:v>8554.609</x:v>
      </x:c>
      <x:c r="G511" s="97" t="n">
        <x:f>'全銘柄'!Q475</x:f>
        <x:v>1302.75</x:v>
      </x:c>
      <x:c r="H511" s="90" t="b">
        <x:f>'全銘柄'!AT475</x:f>
        <x:v>0</x:v>
      </x:c>
      <x:c r="I511" s="90" t="str">
        <x:f>'全銘柄'!AU475</x:f>
        <x:v>low_liquidity</x:v>
      </x:c>
      <x:c r="J511" s="90" t="str">
        <x:f>'全銘柄'!AH475</x:f>
        <x:v>S100XUFT</x:v>
      </x:c>
    </x:row>
    <x:row r="512">
      <x:c r="A512" s="90" t="n">
        <x:f>'全銘柄'!A993</x:f>
        <x:v>992</x:v>
      </x:c>
      <x:c r="B512" s="90" t="str">
        <x:f>'全銘柄'!B993</x:f>
        <x:v>6723</x:v>
      </x:c>
      <x:c r="C512" s="90" t="str">
        <x:f>'全銘柄'!D993</x:f>
        <x:v>Renesas Electronics Corporation</x:v>
      </x:c>
      <x:c r="D512" s="90" t="str">
        <x:f>'全銘柄'!F993</x:f>
        <x:v>Electric Appliances</x:v>
      </x:c>
      <x:c r="E512" s="91" t="n">
        <x:f>'全銘柄'!R993</x:f>
        <x:v>0.15225868369345721</x:v>
      </x:c>
      <x:c r="F512" s="97" t="n">
        <x:f>'全銘柄'!K993</x:f>
        <x:v>1321212</x:v>
      </x:c>
      <x:c r="G512" s="97" t="n">
        <x:f>'全銘柄'!Q993</x:f>
        <x:v>201166</x:v>
      </x:c>
      <x:c r="H512" s="90" t="b">
        <x:f>'全銘柄'!AT993</x:f>
        <x:v>0</x:v>
      </x:c>
      <x:c r="I512" s="90" t="str">
        <x:f>'全銘柄'!AU993</x:f>
        <x:v>missing_financial_data</x:v>
      </x:c>
      <x:c r="J512" s="90" t="str">
        <x:f>'全銘柄'!AH993</x:f>
        <x:v>S100XR06</x:v>
      </x:c>
    </x:row>
    <x:row r="513">
      <x:c r="A513" s="90" t="n">
        <x:f>'全銘柄'!A611</x:f>
        <x:v>610</x:v>
      </x:c>
      <x:c r="B513" s="90" t="str">
        <x:f>'全銘柄'!B611</x:f>
        <x:v>2492</x:v>
      </x:c>
      <x:c r="C513" s="90" t="str">
        <x:f>'全銘柄'!D611</x:f>
        <x:v>Infomart Corporation</x:v>
      </x:c>
      <x:c r="D513" s="90" t="str">
        <x:f>'全銘柄'!F611</x:f>
        <x:v>Services</x:v>
      </x:c>
      <x:c r="E513" s="91" t="n">
        <x:f>'全銘柄'!R611</x:f>
        <x:v>0.1521903180771988</x:v>
      </x:c>
      <x:c r="F513" s="97" t="n">
        <x:f>'全銘柄'!K611</x:f>
        <x:v>18817.13</x:v>
      </x:c>
      <x:c r="G513" s="97" t="n">
        <x:f>'全銘柄'!Q611</x:f>
        <x:v>2863.785</x:v>
      </x:c>
      <x:c r="H513" s="90" t="b">
        <x:f>'全銘柄'!AT611</x:f>
        <x:v>1</x:v>
      </x:c>
      <x:c r="I513" s="90" t="n">
        <x:f>'全銘柄'!AU611</x:f>
        <x:v>0</x:v>
      </x:c>
      <x:c r="J513" s="90" t="str">
        <x:f>'全銘柄'!AH611</x:f>
        <x:v>S100XSO1</x:v>
      </x:c>
    </x:row>
    <x:row r="514">
      <x:c r="A514" s="90" t="n">
        <x:f>'全銘柄'!A691</x:f>
        <x:v>690</x:v>
      </x:c>
      <x:c r="B514" s="90" t="str">
        <x:f>'全銘柄'!B691</x:f>
        <x:v>4543</x:v>
      </x:c>
      <x:c r="C514" s="90" t="str">
        <x:f>'全銘柄'!D691</x:f>
        <x:v>TERUMO CORPORATION</x:v>
      </x:c>
      <x:c r="D514" s="90" t="str">
        <x:f>'全銘柄'!F691</x:f>
        <x:v>Precision Instruments</x:v>
      </x:c>
      <x:c r="E514" s="91" t="n">
        <x:f>'全銘柄'!R691</x:f>
        <x:v>0.15216407330450282</x:v>
      </x:c>
      <x:c r="F514" s="97" t="n">
        <x:f>'全銘柄'!K691</x:f>
        <x:v>1036171</x:v>
      </x:c>
      <x:c r="G514" s="97" t="n">
        <x:f>'全銘柄'!Q691</x:f>
        <x:v>157668</x:v>
      </x:c>
      <x:c r="H514" s="90" t="b">
        <x:f>'全銘柄'!AT691</x:f>
        <x:v>0</x:v>
      </x:c>
      <x:c r="I514" s="90" t="str">
        <x:f>'全銘柄'!AU691</x:f>
        <x:v>missing_financial_data</x:v>
      </x:c>
      <x:c r="J514" s="90" t="str">
        <x:f>'全銘柄'!AH691</x:f>
        <x:v>S100VWHX</x:v>
      </x:c>
    </x:row>
    <x:row r="515">
      <x:c r="A515" s="90" t="n">
        <x:f>'全銘柄'!A246</x:f>
        <x:v>245</x:v>
      </x:c>
      <x:c r="B515" s="90" t="str">
        <x:f>'全銘柄'!B246</x:f>
        <x:v>7775</x:v>
      </x:c>
      <x:c r="C515" s="90" t="str">
        <x:f>'全銘柄'!D246</x:f>
        <x:v>DAIKEN MEDICAL CO.,LTD.</x:v>
      </x:c>
      <x:c r="D515" s="90" t="str">
        <x:f>'全銘柄'!F246</x:f>
        <x:v>Precision Instruments</x:v>
      </x:c>
      <x:c r="E515" s="91" t="n">
        <x:f>'全銘柄'!R246</x:f>
        <x:v>0.15194116061163818</x:v>
      </x:c>
      <x:c r="F515" s="97" t="n">
        <x:f>'全銘柄'!K246</x:f>
        <x:v>9951.701</x:v>
      </x:c>
      <x:c r="G515" s="97" t="n">
        <x:f>'全銘柄'!Q246</x:f>
        <x:v>1512.073</x:v>
      </x:c>
      <x:c r="H515" s="90" t="b">
        <x:f>'全銘柄'!AT246</x:f>
        <x:v>0</x:v>
      </x:c>
      <x:c r="I515" s="90" t="str">
        <x:f>'全銘柄'!AU246</x:f>
        <x:v>low_liquidity</x:v>
      </x:c>
      <x:c r="J515" s="90" t="str">
        <x:f>'全銘柄'!AH246</x:f>
        <x:v>S100VZKD</x:v>
      </x:c>
    </x:row>
    <x:row r="516">
      <x:c r="A516" s="90" t="n">
        <x:f>'全銘柄'!A971</x:f>
        <x:v>970</x:v>
      </x:c>
      <x:c r="B516" s="90" t="str">
        <x:f>'全銘柄'!B971</x:f>
        <x:v>3914</x:v>
      </x:c>
      <x:c r="C516" s="90" t="str">
        <x:f>'全銘柄'!D971</x:f>
        <x:v>JIG-SAW INC.</x:v>
      </x:c>
      <x:c r="D516" s="90" t="str">
        <x:f>'全銘柄'!F971</x:f>
        <x:v>Information &amp; Communication</x:v>
      </x:c>
      <x:c r="E516" s="91" t="n">
        <x:f>'全銘柄'!R971</x:f>
        <x:v>0.15164142876844572</x:v>
      </x:c>
      <x:c r="F516" s="97" t="n">
        <x:f>'全銘柄'!K971</x:f>
        <x:v>3625.5</x:v>
      </x:c>
      <x:c r="G516" s="97" t="n">
        <x:f>'全銘柄'!Q971</x:f>
        <x:v>549.776</x:v>
      </x:c>
      <x:c r="H516" s="90" t="b">
        <x:f>'全銘柄'!AT971</x:f>
        <x:v>1</x:v>
      </x:c>
      <x:c r="I516" s="90" t="n">
        <x:f>'全銘柄'!AU971</x:f>
        <x:v>0</x:v>
      </x:c>
      <x:c r="J516" s="90" t="str">
        <x:f>'全銘柄'!AH971</x:f>
        <x:v>S100XSVD</x:v>
      </x:c>
    </x:row>
    <x:row r="517">
      <x:c r="A517" s="90" t="n">
        <x:f>'全銘柄'!A682</x:f>
        <x:v>681</x:v>
      </x:c>
      <x:c r="B517" s="90" t="str">
        <x:f>'全銘柄'!B682</x:f>
        <x:v>4428</x:v>
      </x:c>
      <x:c r="C517" s="90" t="str">
        <x:f>'全銘柄'!D682</x:f>
        <x:v>sinops Inc.</x:v>
      </x:c>
      <x:c r="D517" s="90" t="str">
        <x:f>'全銘柄'!F682</x:f>
        <x:v>Information &amp; Communication</x:v>
      </x:c>
      <x:c r="E517" s="91" t="n">
        <x:f>'全銘柄'!R682</x:f>
        <x:v>0.15153056499259818</x:v>
      </x:c>
      <x:c r="F517" s="97" t="n">
        <x:f>'全銘柄'!K682</x:f>
        <x:v>2040.717</x:v>
      </x:c>
      <x:c r="G517" s="97" t="n">
        <x:f>'全銘柄'!Q682</x:f>
        <x:v>309.231</x:v>
      </x:c>
      <x:c r="H517" s="90" t="b">
        <x:f>'全銘柄'!AT682</x:f>
        <x:v>0</x:v>
      </x:c>
      <x:c r="I517" s="90" t="str">
        <x:f>'全銘柄'!AU682</x:f>
        <x:v>low_liquidity</x:v>
      </x:c>
      <x:c r="J517" s="90" t="str">
        <x:f>'全銘柄'!AH682</x:f>
        <x:v>S100XUCN</x:v>
      </x:c>
    </x:row>
    <x:row r="518">
      <x:c r="A518" s="90" t="n">
        <x:f>'全銘柄'!A523</x:f>
        <x:v>522</x:v>
      </x:c>
      <x:c r="B518" s="90" t="str">
        <x:f>'全銘柄'!B523</x:f>
        <x:v>9434</x:v>
      </x:c>
      <x:c r="C518" s="90" t="str">
        <x:f>'全銘柄'!D523</x:f>
        <x:v>SoftBank Corp.</x:v>
      </x:c>
      <x:c r="D518" s="90" t="str">
        <x:f>'全銘柄'!F523</x:f>
        <x:v>Information &amp; Communication</x:v>
      </x:c>
      <x:c r="E518" s="91" t="n">
        <x:f>'全銘柄'!R523</x:f>
        <x:v>0.15112519213140987</x:v>
      </x:c>
      <x:c r="F518" s="97" t="n">
        <x:f>'全銘柄'!K523</x:f>
        <x:v>6544349</x:v>
      </x:c>
      <x:c r="G518" s="97" t="n">
        <x:f>'全銘柄'!Q523</x:f>
        <x:v>989016</x:v>
      </x:c>
      <x:c r="H518" s="90" t="b">
        <x:f>'全銘柄'!AT523</x:f>
        <x:v>0</x:v>
      </x:c>
      <x:c r="I518" s="90" t="str">
        <x:f>'全銘柄'!AU523</x:f>
        <x:v>missing_financial_data</x:v>
      </x:c>
      <x:c r="J518" s="90" t="str">
        <x:f>'全銘柄'!AH523</x:f>
        <x:v>S100W3P2</x:v>
      </x:c>
    </x:row>
    <x:row r="519">
      <x:c r="A519" s="90" t="n">
        <x:f>'全銘柄'!A1205</x:f>
        <x:v>1204</x:v>
      </x:c>
      <x:c r="B519" s="90" t="str">
        <x:f>'全銘柄'!B1205</x:f>
        <x:v>3104</x:v>
      </x:c>
      <x:c r="C519" s="90" t="str">
        <x:f>'全銘柄'!D1205</x:f>
        <x:v>Fujibo Holdings,Inc.</x:v>
      </x:c>
      <x:c r="D519" s="90" t="str">
        <x:f>'全銘柄'!F1205</x:f>
        <x:v>Textiles and Apparels</x:v>
      </x:c>
      <x:c r="E519" s="91" t="n">
        <x:f>'全銘柄'!R1205</x:f>
        <x:v>0.15091349739000745</x:v>
      </x:c>
      <x:c r="F519" s="97" t="n">
        <x:f>'全銘柄'!K1205</x:f>
        <x:v>42912</x:v>
      </x:c>
      <x:c r="G519" s="97" t="n">
        <x:f>'全銘柄'!Q1205</x:f>
        <x:v>6476</x:v>
      </x:c>
      <x:c r="H519" s="90" t="b">
        <x:f>'全銘柄'!AT1205</x:f>
        <x:v>1</x:v>
      </x:c>
      <x:c r="I519" s="90" t="n">
        <x:f>'全銘柄'!AU1205</x:f>
        <x:v>0</x:v>
      </x:c>
      <x:c r="J519" s="90" t="str">
        <x:f>'全銘柄'!AH1205</x:f>
        <x:v>S100W5BI</x:v>
      </x:c>
    </x:row>
    <x:row r="520">
      <x:c r="A520" s="90" t="n">
        <x:f>'全銘柄'!A926</x:f>
        <x:v>925</x:v>
      </x:c>
      <x:c r="B520" s="90" t="str">
        <x:f>'全銘柄'!B926</x:f>
        <x:v>3110</x:v>
      </x:c>
      <x:c r="C520" s="90" t="str">
        <x:f>'全銘柄'!D926</x:f>
        <x:v>NITTO BOSEKI CO.,LTD.</x:v>
      </x:c>
      <x:c r="D520" s="90" t="str">
        <x:f>'全銘柄'!F926</x:f>
        <x:v>Glass and Ceramics Products</x:v>
      </x:c>
      <x:c r="E520" s="91" t="n">
        <x:f>'全銘柄'!R926</x:f>
        <x:v>0.15082313018755444</x:v>
      </x:c>
      <x:c r="F520" s="97" t="n">
        <x:f>'全銘柄'!K926</x:f>
        <x:v>109035</x:v>
      </x:c>
      <x:c r="G520" s="97" t="n">
        <x:f>'全銘柄'!Q926</x:f>
        <x:v>16445</x:v>
      </x:c>
      <x:c r="H520" s="90" t="b">
        <x:f>'全銘柄'!AT926</x:f>
        <x:v>1</x:v>
      </x:c>
      <x:c r="I520" s="90" t="n">
        <x:f>'全銘柄'!AU926</x:f>
        <x:v>0</x:v>
      </x:c>
      <x:c r="J520" s="90" t="str">
        <x:f>'全銘柄'!AH926</x:f>
        <x:v>S100VZQB</x:v>
      </x:c>
    </x:row>
    <x:row r="521">
      <x:c r="A521" s="90" t="n">
        <x:f>'全銘柄'!A817</x:f>
        <x:v>816</x:v>
      </x:c>
      <x:c r="B521" s="90" t="str">
        <x:f>'全銘柄'!B817</x:f>
        <x:v>6351</x:v>
      </x:c>
      <x:c r="C521" s="90" t="str">
        <x:f>'全銘柄'!D817</x:f>
        <x:v>TSURUMI MANUFACTURING CO.,LTD.</x:v>
      </x:c>
      <x:c r="D521" s="90" t="str">
        <x:f>'全銘柄'!F817</x:f>
        <x:v>Machinery</x:v>
      </x:c>
      <x:c r="E521" s="91" t="n">
        <x:f>'全銘柄'!R817</x:f>
        <x:v>0.15062152869611214</x:v>
      </x:c>
      <x:c r="F521" s="97" t="n">
        <x:f>'全銘柄'!K817</x:f>
        <x:v>68058</x:v>
      </x:c>
      <x:c r="G521" s="97" t="n">
        <x:f>'全銘柄'!Q817</x:f>
        <x:v>10251</x:v>
      </x:c>
      <x:c r="H521" s="90" t="b">
        <x:f>'全銘柄'!AT817</x:f>
        <x:v>1</x:v>
      </x:c>
      <x:c r="I521" s="90" t="n">
        <x:f>'全銘柄'!AU817</x:f>
        <x:v>0</x:v>
      </x:c>
      <x:c r="J521" s="90" t="str">
        <x:f>'全銘柄'!AH817</x:f>
        <x:v>S100W6PA</x:v>
      </x:c>
    </x:row>
    <x:row r="522">
      <x:c r="A522" s="90" t="n">
        <x:f>'全銘柄'!A506</x:f>
        <x:v>505</x:v>
      </x:c>
      <x:c r="B522" s="90" t="str">
        <x:f>'全銘柄'!B506</x:f>
        <x:v>3449</x:v>
      </x:c>
      <x:c r="C522" s="90" t="str">
        <x:f>'全銘柄'!D506</x:f>
        <x:v>TECHNOFLEX CORPORATION</x:v>
      </x:c>
      <x:c r="D522" s="90" t="str">
        <x:f>'全銘柄'!F506</x:f>
        <x:v>Metal Products</x:v>
      </x:c>
      <x:c r="E522" s="91" t="n">
        <x:f>'全銘柄'!R506</x:f>
        <x:v>0.15060102589041108</x:v>
      </x:c>
      <x:c r="F522" s="97" t="n">
        <x:f>'全銘柄'!K506</x:f>
        <x:v>26025.002</x:v>
      </x:c>
      <x:c r="G522" s="97" t="n">
        <x:f>'全銘柄'!Q506</x:f>
        <x:v>3919.392</x:v>
      </x:c>
      <x:c r="H522" s="90" t="b">
        <x:f>'全銘柄'!AT506</x:f>
        <x:v>1</x:v>
      </x:c>
      <x:c r="I522" s="90" t="n">
        <x:f>'全銘柄'!AU506</x:f>
        <x:v>0</x:v>
      </x:c>
      <x:c r="J522" s="90" t="str">
        <x:f>'全銘柄'!AH506</x:f>
        <x:v>S100XU8H</x:v>
      </x:c>
    </x:row>
    <x:row r="523">
      <x:c r="A523" s="90" t="n">
        <x:f>'全銘柄'!A282</x:f>
        <x:v>281</x:v>
      </x:c>
      <x:c r="B523" s="90" t="str">
        <x:f>'全銘柄'!B282</x:f>
        <x:v>3558</x:v>
      </x:c>
      <x:c r="C523" s="90" t="str">
        <x:f>'全銘柄'!D282</x:f>
        <x:v>JADE GROUP,Inc.</x:v>
      </x:c>
      <x:c r="D523" s="90" t="str">
        <x:f>'全銘柄'!F282</x:f>
        <x:v>Retail Trade</x:v>
      </x:c>
      <x:c r="E523" s="91" t="n">
        <x:f>'全銘柄'!R282</x:f>
        <x:v>0.15055288510805662</x:v>
      </x:c>
      <x:c r="F523" s="97" t="n">
        <x:f>'全銘柄'!K282</x:f>
        <x:v>7953.099</x:v>
      </x:c>
      <x:c r="G523" s="97" t="n">
        <x:f>'全銘柄'!Q282</x:f>
        <x:v>1197.362</x:v>
      </x:c>
      <x:c r="H523" s="90" t="b">
        <x:f>'全銘柄'!AT282</x:f>
        <x:v>1</x:v>
      </x:c>
      <x:c r="I523" s="90" t="n">
        <x:f>'全銘柄'!AU282</x:f>
        <x:v>0</x:v>
      </x:c>
      <x:c r="J523" s="90" t="str">
        <x:f>'全銘柄'!AH282</x:f>
        <x:v>S100Y6RE</x:v>
      </x:c>
    </x:row>
    <x:row r="524">
      <x:c r="A524" s="90" t="n">
        <x:f>'全銘柄'!A281</x:f>
        <x:v>280</x:v>
      </x:c>
      <x:c r="B524" s="90" t="str">
        <x:f>'全銘柄'!B281</x:f>
        <x:v>4976</x:v>
      </x:c>
      <x:c r="C524" s="90" t="str">
        <x:f>'全銘柄'!D281</x:f>
        <x:v>TOYO DRILUBE CO.,LTD.</x:v>
      </x:c>
      <x:c r="D524" s="90" t="str">
        <x:f>'全銘柄'!F281</x:f>
        <x:v>Chemicals</x:v>
      </x:c>
      <x:c r="E524" s="91" t="n">
        <x:f>'全銘柄'!R281</x:f>
        <x:v>0.15021270090879196</x:v>
      </x:c>
      <x:c r="F524" s="97" t="n">
        <x:f>'全銘柄'!K281</x:f>
        <x:v>5194.148</x:v>
      </x:c>
      <x:c r="G524" s="97" t="n">
        <x:f>'全銘柄'!Q281</x:f>
        <x:v>780.227</x:v>
      </x:c>
      <x:c r="H524" s="90" t="b">
        <x:f>'全銘柄'!AT281</x:f>
        <x:v>0</x:v>
      </x:c>
      <x:c r="I524" s="90" t="str">
        <x:f>'全銘柄'!AU281</x:f>
        <x:v>low_liquidity</x:v>
      </x:c>
      <x:c r="J524" s="90" t="str">
        <x:f>'全銘柄'!AH281</x:f>
        <x:v>S100WR11</x:v>
      </x:c>
    </x:row>
    <x:row r="525">
      <x:c r="A525" s="90" t="n">
        <x:f>'全銘柄'!A785</x:f>
        <x:v>784</x:v>
      </x:c>
      <x:c r="B525" s="90" t="str">
        <x:f>'全銘柄'!B785</x:f>
        <x:v>9450</x:v>
      </x:c>
      <x:c r="C525" s="90" t="str">
        <x:f>'全銘柄'!D785</x:f>
        <x:v>Fibergate Inc.</x:v>
      </x:c>
      <x:c r="D525" s="90" t="str">
        <x:f>'全銘柄'!F785</x:f>
        <x:v>Information &amp; Communication</x:v>
      </x:c>
      <x:c r="E525" s="91" t="n">
        <x:f>'全銘柄'!R785</x:f>
        <x:v>0.14980872226472838</x:v>
      </x:c>
      <x:c r="F525" s="97" t="n">
        <x:f>'全銘柄'!K785</x:f>
        <x:v>13070</x:v>
      </x:c>
      <x:c r="G525" s="97" t="n">
        <x:f>'全銘柄'!Q785</x:f>
        <x:v>1958</x:v>
      </x:c>
      <x:c r="H525" s="90" t="b">
        <x:f>'全銘柄'!AT785</x:f>
        <x:v>1</x:v>
      </x:c>
      <x:c r="I525" s="90" t="n">
        <x:f>'全銘柄'!AU785</x:f>
        <x:v>0</x:v>
      </x:c>
      <x:c r="J525" s="90" t="str">
        <x:f>'全銘柄'!AH785</x:f>
        <x:v>S100WQ94</x:v>
      </x:c>
    </x:row>
    <x:row r="526">
      <x:c r="A526" s="90" t="n">
        <x:f>'全銘柄'!A180</x:f>
        <x:v>179</x:v>
      </x:c>
      <x:c r="B526" s="90" t="str">
        <x:f>'全銘柄'!B180</x:f>
        <x:v>9564</x:v>
      </x:c>
      <x:c r="C526" s="90" t="str">
        <x:f>'全銘柄'!D180</x:f>
        <x:v>FCE Inc.</x:v>
      </x:c>
      <x:c r="D526" s="90" t="str">
        <x:f>'全銘柄'!F180</x:f>
        <x:v>Services</x:v>
      </x:c>
      <x:c r="E526" s="91" t="n">
        <x:f>'全銘柄'!R180</x:f>
        <x:v>0.14957930099241817</x:v>
      </x:c>
      <x:c r="F526" s="97" t="n">
        <x:f>'全銘柄'!K180</x:f>
        <x:v>6099.848</x:v>
      </x:c>
      <x:c r="G526" s="97" t="n">
        <x:f>'全銘柄'!Q180</x:f>
        <x:v>912.411</x:v>
      </x:c>
      <x:c r="H526" s="90" t="b">
        <x:f>'全銘柄'!AT180</x:f>
        <x:v>1</x:v>
      </x:c>
      <x:c r="I526" s="90" t="n">
        <x:f>'全銘柄'!AU180</x:f>
        <x:v>0</x:v>
      </x:c>
      <x:c r="J526" s="90" t="str">
        <x:f>'全銘柄'!AH180</x:f>
        <x:v>S100XDAL</x:v>
      </x:c>
    </x:row>
    <x:row r="527">
      <x:c r="A527" s="90" t="n">
        <x:f>'全銘柄'!A432</x:f>
        <x:v>431</x:v>
      </x:c>
      <x:c r="B527" s="90" t="str">
        <x:f>'全銘柄'!B432</x:f>
        <x:v>7859</x:v>
      </x:c>
      <x:c r="C527" s="90" t="str">
        <x:f>'全銘柄'!D432</x:f>
        <x:v>ALMEDIO INC.</x:v>
      </x:c>
      <x:c r="D527" s="90" t="str">
        <x:f>'全銘柄'!F432</x:f>
        <x:v>Other Products</x:v>
      </x:c>
      <x:c r="E527" s="91" t="n">
        <x:f>'全銘柄'!R432</x:f>
        <x:v>0.1494871006290913</x:v>
      </x:c>
      <x:c r="F527" s="97" t="n">
        <x:f>'全銘柄'!K432</x:f>
        <x:v>5800.748</x:v>
      </x:c>
      <x:c r="G527" s="97" t="n">
        <x:f>'全銘柄'!Q432</x:f>
        <x:v>867.137</x:v>
      </x:c>
      <x:c r="H527" s="90" t="b">
        <x:f>'全銘柄'!AT432</x:f>
        <x:v>1</x:v>
      </x:c>
      <x:c r="I527" s="90" t="n">
        <x:f>'全銘柄'!AU432</x:f>
        <x:v>0</x:v>
      </x:c>
      <x:c r="J527" s="90" t="str">
        <x:f>'全銘柄'!AH432</x:f>
        <x:v>S100W2YT</x:v>
      </x:c>
    </x:row>
    <x:row r="528">
      <x:c r="A528" s="90" t="n">
        <x:f>'全銘柄'!A954</x:f>
        <x:v>953</x:v>
      </x:c>
      <x:c r="B528" s="90" t="str">
        <x:f>'全銘柄'!B954</x:f>
        <x:v>2588</x:v>
      </x:c>
      <x:c r="C528" s="90" t="str">
        <x:f>'全銘柄'!D954</x:f>
        <x:v>Premium Water Holdings,Inc.</x:v>
      </x:c>
      <x:c r="D528" s="90" t="str">
        <x:f>'全銘柄'!F954</x:f>
        <x:v>Foods</x:v>
      </x:c>
      <x:c r="E528" s="91" t="n">
        <x:f>'全銘柄'!R954</x:f>
        <x:v>0.14932050198322389</x:v>
      </x:c>
      <x:c r="F528" s="97" t="n">
        <x:f>'全銘柄'!K954</x:f>
        <x:v>76895</x:v>
      </x:c>
      <x:c r="G528" s="97" t="n">
        <x:f>'全銘柄'!Q954</x:f>
        <x:v>11482</x:v>
      </x:c>
      <x:c r="H528" s="90" t="b">
        <x:f>'全銘柄'!AT954</x:f>
        <x:v>0</x:v>
      </x:c>
      <x:c r="I528" s="90" t="str">
        <x:f>'全銘柄'!AU954</x:f>
        <x:v>missing_financial_data</x:v>
      </x:c>
      <x:c r="J528" s="90" t="str">
        <x:f>'全銘柄'!AH954</x:f>
        <x:v>S100W6WW</x:v>
      </x:c>
    </x:row>
    <x:row r="529">
      <x:c r="A529" s="90" t="n">
        <x:f>'全銘柄'!A464</x:f>
        <x:v>463</x:v>
      </x:c>
      <x:c r="B529" s="90" t="str">
        <x:f>'全銘柄'!B464</x:f>
        <x:v>6912</x:v>
      </x:c>
      <x:c r="C529" s="90" t="str">
        <x:f>'全銘柄'!D464</x:f>
        <x:v>KIKUSUI HOLDINGS CORPORATION</x:v>
      </x:c>
      <x:c r="D529" s="90" t="str">
        <x:f>'全銘柄'!F464</x:f>
        <x:v>Electric Appliances</x:v>
      </x:c>
      <x:c r="E529" s="91" t="n">
        <x:f>'全銘柄'!R464</x:f>
        <x:v>0.148731839136693</x:v>
      </x:c>
      <x:c r="F529" s="97" t="n">
        <x:f>'全銘柄'!K464</x:f>
        <x:v>13429.29</x:v>
      </x:c>
      <x:c r="G529" s="97" t="n">
        <x:f>'全銘柄'!Q464</x:f>
        <x:v>1997.363</x:v>
      </x:c>
      <x:c r="H529" s="90" t="b">
        <x:f>'全銘柄'!AT464</x:f>
        <x:v>0</x:v>
      </x:c>
      <x:c r="I529" s="90" t="str">
        <x:f>'全銘柄'!AU464</x:f>
        <x:v>low_liquidity</x:v>
      </x:c>
      <x:c r="J529" s="90" t="str">
        <x:f>'全銘柄'!AH464</x:f>
        <x:v>S100W6HR</x:v>
      </x:c>
    </x:row>
    <x:row r="530">
      <x:c r="A530" s="90" t="n">
        <x:f>'全銘柄'!A827</x:f>
        <x:v>826</x:v>
      </x:c>
      <x:c r="B530" s="90" t="str">
        <x:f>'全銘柄'!B827</x:f>
        <x:v>2875</x:v>
      </x:c>
      <x:c r="C530" s="90" t="str">
        <x:f>'全銘柄'!D827</x:f>
        <x:v>TOYO SUISAN KAISHA,LTD.</x:v>
      </x:c>
      <x:c r="D530" s="90" t="str">
        <x:f>'全銘柄'!F827</x:f>
        <x:v>Foods</x:v>
      </x:c>
      <x:c r="E530" s="91" t="n">
        <x:f>'全銘柄'!R827</x:f>
        <x:v>0.14871552403467297</x:v>
      </x:c>
      <x:c r="F530" s="97" t="n">
        <x:f>'全銘柄'!K827</x:f>
        <x:v>507600</x:v>
      </x:c>
      <x:c r="G530" s="97" t="n">
        <x:f>'全銘柄'!Q827</x:f>
        <x:v>75488</x:v>
      </x:c>
      <x:c r="H530" s="90" t="b">
        <x:f>'全銘柄'!AT827</x:f>
        <x:v>1</x:v>
      </x:c>
      <x:c r="I530" s="90" t="n">
        <x:f>'全銘柄'!AU827</x:f>
        <x:v>0</x:v>
      </x:c>
      <x:c r="J530" s="90" t="str">
        <x:f>'全銘柄'!AH827</x:f>
        <x:v>S100W6LA</x:v>
      </x:c>
    </x:row>
    <x:row r="531">
      <x:c r="A531" s="90" t="n">
        <x:f>'全銘柄'!A1383</x:f>
        <x:v>1382</x:v>
      </x:c>
      <x:c r="B531" s="90" t="str">
        <x:f>'全銘柄'!B1383</x:f>
        <x:v>6265</x:v>
      </x:c>
      <x:c r="C531" s="90" t="str">
        <x:f>'全銘柄'!D1383</x:f>
        <x:v>CONVUM Ltd.</x:v>
      </x:c>
      <x:c r="D531" s="90" t="str">
        <x:f>'全銘柄'!F1383</x:f>
        <x:v>Machinery</x:v>
      </x:c>
      <x:c r="E531" s="91" t="n">
        <x:f>'全銘柄'!R1383</x:f>
        <x:v>0.1486710163154711</x:v>
      </x:c>
      <x:c r="F531" s="97" t="n">
        <x:f>'全銘柄'!K1383</x:f>
        <x:v>1982.229</x:v>
      </x:c>
      <x:c r="G531" s="97" t="n">
        <x:f>'全銘柄'!Q1383</x:f>
        <x:v>294.7</x:v>
      </x:c>
      <x:c r="H531" s="90" t="b">
        <x:f>'全銘柄'!AT1383</x:f>
        <x:v>0</x:v>
      </x:c>
      <x:c r="I531" s="90" t="str">
        <x:f>'全銘柄'!AU1383</x:f>
        <x:v>low_liquidity</x:v>
      </x:c>
      <x:c r="J531" s="90" t="str">
        <x:f>'全銘柄'!AH1383</x:f>
        <x:v>S100XUYZ</x:v>
      </x:c>
    </x:row>
    <x:row r="532">
      <x:c r="A532" s="90" t="n">
        <x:f>'全銘柄'!A1079</x:f>
        <x:v>1078</x:v>
      </x:c>
      <x:c r="B532" s="90" t="str">
        <x:f>'全銘柄'!B1079</x:f>
        <x:v>6328</x:v>
      </x:c>
      <x:c r="C532" s="90" t="str">
        <x:f>'全銘柄'!D1079</x:f>
        <x:v>EBARA JITSUGYO CO.,LTD.</x:v>
      </x:c>
      <x:c r="D532" s="90" t="str">
        <x:f>'全銘柄'!F1079</x:f>
        <x:v>Machinery</x:v>
      </x:c>
      <x:c r="E532" s="91" t="n">
        <x:f>'全銘柄'!R1079</x:f>
        <x:v>0.1485283055494892</x:v>
      </x:c>
      <x:c r="F532" s="97" t="n">
        <x:f>'全銘柄'!K1079</x:f>
        <x:v>41211</x:v>
      </x:c>
      <x:c r="G532" s="97" t="n">
        <x:f>'全銘柄'!Q1079</x:f>
        <x:v>6121</x:v>
      </x:c>
      <x:c r="H532" s="90" t="b">
        <x:f>'全銘柄'!AT1079</x:f>
        <x:v>1</x:v>
      </x:c>
      <x:c r="I532" s="90" t="n">
        <x:f>'全銘柄'!AU1079</x:f>
        <x:v>0</x:v>
      </x:c>
      <x:c r="J532" s="90" t="str">
        <x:f>'全銘柄'!AH1079</x:f>
        <x:v>S100XPJL</x:v>
      </x:c>
    </x:row>
    <x:row r="533">
      <x:c r="A533" s="90" t="n">
        <x:f>'全銘柄'!A815</x:f>
        <x:v>814</x:v>
      </x:c>
      <x:c r="B533" s="90" t="str">
        <x:f>'全銘柄'!B815</x:f>
        <x:v>6841</x:v>
      </x:c>
      <x:c r="C533" s="90" t="str">
        <x:f>'全銘柄'!D815</x:f>
        <x:v>YOKOGAWA ELECTRIC CORPORATION</x:v>
      </x:c>
      <x:c r="D533" s="90" t="str">
        <x:f>'全銘柄'!F815</x:f>
        <x:v>Electric Appliances</x:v>
      </x:c>
      <x:c r="E533" s="91" t="n">
        <x:f>'全銘柄'!R815</x:f>
        <x:v>0.14851067915590926</x:v>
      </x:c>
      <x:c r="F533" s="97" t="n">
        <x:f>'全銘柄'!K815</x:f>
        <x:v>562404</x:v>
      </x:c>
      <x:c r="G533" s="97" t="n">
        <x:f>'全銘柄'!Q815</x:f>
        <x:v>83523</x:v>
      </x:c>
      <x:c r="H533" s="90" t="b">
        <x:f>'全銘柄'!AT815</x:f>
        <x:v>1</x:v>
      </x:c>
      <x:c r="I533" s="90" t="n">
        <x:f>'全銘柄'!AU815</x:f>
        <x:v>0</x:v>
      </x:c>
      <x:c r="J533" s="90" t="str">
        <x:f>'全銘柄'!AH815</x:f>
        <x:v>S100VY8X</x:v>
      </x:c>
    </x:row>
    <x:row r="534">
      <x:c r="A534" s="90" t="n">
        <x:f>'全銘柄'!A460</x:f>
        <x:v>459</x:v>
      </x:c>
      <x:c r="B534" s="90" t="str">
        <x:f>'全銘柄'!B460</x:f>
        <x:v>3964</x:v>
      </x:c>
      <x:c r="C534" s="90" t="str">
        <x:f>'全銘柄'!D460</x:f>
        <x:v>AUCNET INC.</x:v>
      </x:c>
      <x:c r="D534" s="90" t="str">
        <x:f>'全銘柄'!F460</x:f>
        <x:v>Information &amp; Communication</x:v>
      </x:c>
      <x:c r="E534" s="91" t="n">
        <x:f>'全銘柄'!R460</x:f>
        <x:v>0.14839129827414815</x:v>
      </x:c>
      <x:c r="F534" s="97" t="n">
        <x:f>'全銘柄'!K460</x:f>
        <x:v>64139.92</x:v>
      </x:c>
      <x:c r="G534" s="97" t="n">
        <x:f>'全銘柄'!Q460</x:f>
        <x:v>9517.806</x:v>
      </x:c>
      <x:c r="H534" s="90" t="b">
        <x:f>'全銘柄'!AT460</x:f>
        <x:v>1</x:v>
      </x:c>
      <x:c r="I534" s="90" t="n">
        <x:f>'全銘柄'!AU460</x:f>
        <x:v>0</x:v>
      </x:c>
      <x:c r="J534" s="90" t="str">
        <x:f>'全銘柄'!AH460</x:f>
        <x:v>S100XSDA</x:v>
      </x:c>
    </x:row>
    <x:row r="535">
      <x:c r="A535" s="90" t="n">
        <x:f>'全銘柄'!A72</x:f>
        <x:v>71</x:v>
      </x:c>
      <x:c r="B535" s="90" t="str">
        <x:f>'全銘柄'!B72</x:f>
        <x:v>4680</x:v>
      </x:c>
      <x:c r="C535" s="90" t="str">
        <x:f>'全銘柄'!D72</x:f>
        <x:v>ROUND ONE Corporation</x:v>
      </x:c>
      <x:c r="D535" s="90" t="str">
        <x:f>'全銘柄'!F72</x:f>
        <x:v>Services</x:v>
      </x:c>
      <x:c r="E535" s="91" t="n">
        <x:f>'全銘柄'!R72</x:f>
        <x:v>0.1482008618693415</x:v>
      </x:c>
      <x:c r="F535" s="97" t="n">
        <x:f>'全銘柄'!K72</x:f>
        <x:v>177057</x:v>
      </x:c>
      <x:c r="G535" s="97" t="n">
        <x:f>'全銘柄'!Q72</x:f>
        <x:v>26240</x:v>
      </x:c>
      <x:c r="H535" s="90" t="b">
        <x:f>'全銘柄'!AT72</x:f>
        <x:v>0</x:v>
      </x:c>
      <x:c r="I535" s="90" t="str">
        <x:f>'全銘柄'!AU72</x:f>
        <x:v>other_data_quality_issue</x:v>
      </x:c>
      <x:c r="J535" s="90" t="str">
        <x:f>'全銘柄'!AH72</x:f>
        <x:v>S100W81W</x:v>
      </x:c>
    </x:row>
    <x:row r="536">
      <x:c r="A536" s="90" t="n">
        <x:f>'全銘柄'!A548</x:f>
        <x:v>547</x:v>
      </x:c>
      <x:c r="B536" s="90" t="str">
        <x:f>'全銘柄'!B548</x:f>
        <x:v>2185</x:v>
      </x:c>
      <x:c r="C536" s="90" t="str">
        <x:f>'全銘柄'!D548</x:f>
        <x:v>CMC CORPORATION</x:v>
      </x:c>
      <x:c r="D536" s="90" t="str">
        <x:f>'全銘柄'!F548</x:f>
        <x:v>Services</x:v>
      </x:c>
      <x:c r="E536" s="91" t="n">
        <x:f>'全銘柄'!R548</x:f>
        <x:v>0.14761236215854492</x:v>
      </x:c>
      <x:c r="F536" s="97" t="n">
        <x:f>'全銘柄'!K548</x:f>
        <x:v>18256.391</x:v>
      </x:c>
      <x:c r="G536" s="97" t="n">
        <x:f>'全銘柄'!Q548</x:f>
        <x:v>2694.869</x:v>
      </x:c>
      <x:c r="H536" s="90" t="b">
        <x:f>'全銘柄'!AT548</x:f>
        <x:v>0</x:v>
      </x:c>
      <x:c r="I536" s="90" t="str">
        <x:f>'全銘柄'!AU548</x:f>
        <x:v>low_liquidity</x:v>
      </x:c>
      <x:c r="J536" s="90" t="str">
        <x:f>'全銘柄'!AH548</x:f>
        <x:v>S100X9E8</x:v>
      </x:c>
    </x:row>
    <x:row r="537">
      <x:c r="A537" s="90" t="n">
        <x:f>'全銘柄'!A165</x:f>
        <x:v>164</x:v>
      </x:c>
      <x:c r="B537" s="90" t="str">
        <x:f>'全銘柄'!B165</x:f>
        <x:v>4168</x:v>
      </x:c>
      <x:c r="C537" s="90" t="str">
        <x:f>'全銘柄'!D165</x:f>
        <x:v>Yappli,Inc.</x:v>
      </x:c>
      <x:c r="D537" s="90" t="str">
        <x:f>'全銘柄'!F165</x:f>
        <x:v>Information &amp; Communication</x:v>
      </x:c>
      <x:c r="E537" s="91" t="n">
        <x:f>'全銘柄'!R165</x:f>
        <x:v>0.14695186328686027</x:v>
      </x:c>
      <x:c r="F537" s="97" t="n">
        <x:f>'全銘柄'!K165</x:f>
        <x:v>6056.126</x:v>
      </x:c>
      <x:c r="G537" s="97" t="n">
        <x:f>'全銘柄'!Q165</x:f>
        <x:v>889.959</x:v>
      </x:c>
      <x:c r="H537" s="90" t="b">
        <x:f>'全銘柄'!AT165</x:f>
        <x:v>1</x:v>
      </x:c>
      <x:c r="I537" s="90" t="n">
        <x:f>'全銘柄'!AU165</x:f>
        <x:v>0</x:v>
      </x:c>
      <x:c r="J537" s="90" t="str">
        <x:f>'全銘柄'!AH165</x:f>
        <x:v>S100XVB7</x:v>
      </x:c>
    </x:row>
    <x:row r="538">
      <x:c r="A538" s="90" t="n">
        <x:f>'全銘柄'!A468</x:f>
        <x:v>467</x:v>
      </x:c>
      <x:c r="B538" s="90" t="str">
        <x:f>'全銘柄'!B468</x:f>
        <x:v>7595</x:v>
      </x:c>
      <x:c r="C538" s="90" t="str">
        <x:f>'全銘柄'!D468</x:f>
        <x:v>ARGO GRAPHICS Inc.</x:v>
      </x:c>
      <x:c r="D538" s="90" t="str">
        <x:f>'全銘柄'!F468</x:f>
        <x:v>Information &amp; Communication</x:v>
      </x:c>
      <x:c r="E538" s="91" t="n">
        <x:f>'全銘柄'!R468</x:f>
        <x:v>0.14666951637408845</x:v>
      </x:c>
      <x:c r="F538" s="97" t="n">
        <x:f>'全銘柄'!K468</x:f>
        <x:v>69541.642</x:v>
      </x:c>
      <x:c r="G538" s="97" t="n">
        <x:f>'全銘柄'!Q468</x:f>
        <x:v>10199.639</x:v>
      </x:c>
      <x:c r="H538" s="90" t="b">
        <x:f>'全銘柄'!AT468</x:f>
        <x:v>1</x:v>
      </x:c>
      <x:c r="I538" s="90" t="n">
        <x:f>'全銘柄'!AU468</x:f>
        <x:v>0</x:v>
      </x:c>
      <x:c r="J538" s="90" t="str">
        <x:f>'全銘柄'!AH468</x:f>
        <x:v>S100W0WR</x:v>
      </x:c>
    </x:row>
    <x:row r="539">
      <x:c r="A539" s="90" t="n">
        <x:f>'全銘柄'!A1136</x:f>
        <x:v>1135</x:v>
      </x:c>
      <x:c r="B539" s="90" t="str">
        <x:f>'全銘柄'!B1136</x:f>
        <x:v>5310</x:v>
      </x:c>
      <x:c r="C539" s="90" t="str">
        <x:f>'全銘柄'!D1136</x:f>
        <x:v>TOYO TANSO CO.,LTD.</x:v>
      </x:c>
      <x:c r="D539" s="90" t="str">
        <x:f>'全銘柄'!F1136</x:f>
        <x:v>Glass and Ceramics Products</x:v>
      </x:c>
      <x:c r="E539" s="91" t="n">
        <x:f>'全銘柄'!R1136</x:f>
        <x:v>0.14633354261837234</x:v>
      </x:c>
      <x:c r="F539" s="97" t="n">
        <x:f>'全銘柄'!K1136</x:f>
        <x:v>46189</x:v>
      </x:c>
      <x:c r="G539" s="97" t="n">
        <x:f>'全銘柄'!Q1136</x:f>
        <x:v>6759</x:v>
      </x:c>
      <x:c r="H539" s="90" t="b">
        <x:f>'全銘柄'!AT1136</x:f>
        <x:v>1</x:v>
      </x:c>
      <x:c r="I539" s="90" t="n">
        <x:f>'全銘柄'!AU1136</x:f>
        <x:v>0</x:v>
      </x:c>
      <x:c r="J539" s="90" t="str">
        <x:f>'全銘柄'!AH1136</x:f>
        <x:v>S100XTP9</x:v>
      </x:c>
    </x:row>
    <x:row r="540">
      <x:c r="A540" s="90" t="n">
        <x:f>'全銘柄'!A205</x:f>
        <x:v>204</x:v>
      </x:c>
      <x:c r="B540" s="90" t="str">
        <x:f>'全銘柄'!B205</x:f>
        <x:v>6788</x:v>
      </x:c>
      <x:c r="C540" s="90" t="str">
        <x:f>'全銘柄'!D205</x:f>
        <x:v>NIHON TRIM CO.,LTD.</x:v>
      </x:c>
      <x:c r="D540" s="90" t="str">
        <x:f>'全銘柄'!F205</x:f>
        <x:v>Electric Appliances</x:v>
      </x:c>
      <x:c r="E540" s="91" t="n">
        <x:f>'全銘柄'!R205</x:f>
        <x:v>0.14626339319697484</x:v>
      </x:c>
      <x:c r="F540" s="97" t="n">
        <x:f>'全銘柄'!K205</x:f>
        <x:v>22463.83</x:v>
      </x:c>
      <x:c r="G540" s="97" t="n">
        <x:f>'全銘柄'!Q205</x:f>
        <x:v>3285.636</x:v>
      </x:c>
      <x:c r="H540" s="90" t="b">
        <x:f>'全銘柄'!AT205</x:f>
        <x:v>1</x:v>
      </x:c>
      <x:c r="I540" s="90" t="n">
        <x:f>'全銘柄'!AU205</x:f>
        <x:v>0</x:v>
      </x:c>
      <x:c r="J540" s="90" t="str">
        <x:f>'全銘柄'!AH205</x:f>
        <x:v>S100W12R</x:v>
      </x:c>
    </x:row>
    <x:row r="541">
      <x:c r="A541" s="90" t="n">
        <x:f>'全銘柄'!A118</x:f>
        <x:v>117</x:v>
      </x:c>
      <x:c r="B541" s="90" t="str">
        <x:f>'全銘柄'!B118</x:f>
        <x:v>5244</x:v>
      </x:c>
      <x:c r="C541" s="90" t="str">
        <x:f>'全銘柄'!D118</x:f>
        <x:v>jig.jp co.,ltd.</x:v>
      </x:c>
      <x:c r="D541" s="90" t="str">
        <x:f>'全銘柄'!F118</x:f>
        <x:v>Information &amp; Communication</x:v>
      </x:c>
      <x:c r="E541" s="91" t="n">
        <x:f>'全銘柄'!R118</x:f>
        <x:v>0.14585808638270606</x:v>
      </x:c>
      <x:c r="F541" s="97" t="n">
        <x:f>'全銘柄'!K118</x:f>
        <x:v>13796.28</x:v>
      </x:c>
      <x:c r="G541" s="97" t="n">
        <x:f>'全銘柄'!Q118</x:f>
        <x:v>2012.299</x:v>
      </x:c>
      <x:c r="H541" s="90" t="b">
        <x:f>'全銘柄'!AT118</x:f>
        <x:v>1</x:v>
      </x:c>
      <x:c r="I541" s="90" t="n">
        <x:f>'全銘柄'!AU118</x:f>
        <x:v>0</x:v>
      </x:c>
      <x:c r="J541" s="90" t="str">
        <x:f>'全銘柄'!AH118</x:f>
        <x:v>S100W2W8</x:v>
      </x:c>
    </x:row>
    <x:row r="542">
      <x:c r="A542" s="90" t="n">
        <x:f>'全銘柄'!A1004</x:f>
        <x:v>1003</x:v>
      </x:c>
      <x:c r="B542" s="90" t="str">
        <x:f>'全銘柄'!B1004</x:f>
        <x:v>6566</x:v>
      </x:c>
      <x:c r="C542" s="90" t="str">
        <x:f>'全銘柄'!D1004</x:f>
        <x:v>KANAME KOGYO CO.,LTD.</x:v>
      </x:c>
      <x:c r="D542" s="90" t="str">
        <x:f>'全銘柄'!F1004</x:f>
        <x:v>Services</x:v>
      </x:c>
      <x:c r="E542" s="91" t="n">
        <x:f>'全銘柄'!R1004</x:f>
        <x:v>0.14536029580195622</x:v>
      </x:c>
      <x:c r="F542" s="97" t="n">
        <x:f>'全銘柄'!K1004</x:f>
        <x:v>14506.733</x:v>
      </x:c>
      <x:c r="G542" s="97" t="n">
        <x:f>'全銘柄'!Q1004</x:f>
        <x:v>2108.703</x:v>
      </x:c>
      <x:c r="H542" s="90" t="b">
        <x:f>'全銘柄'!AT1004</x:f>
        <x:v>0</x:v>
      </x:c>
      <x:c r="I542" s="90" t="str">
        <x:f>'全銘柄'!AU1004</x:f>
        <x:v>low_liquidity</x:v>
      </x:c>
      <x:c r="J542" s="90" t="str">
        <x:f>'全銘柄'!AH1004</x:f>
        <x:v>S100W1QP</x:v>
      </x:c>
    </x:row>
    <x:row r="543">
      <x:c r="A543" s="90" t="n">
        <x:f>'全銘柄'!A699</x:f>
        <x:v>698</x:v>
      </x:c>
      <x:c r="B543" s="90" t="str">
        <x:f>'全銘柄'!B699</x:f>
        <x:v>7832</x:v>
      </x:c>
      <x:c r="C543" s="90" t="str">
        <x:f>'全銘柄'!D699</x:f>
        <x:v>Bandai Namco Holdings Inc.</x:v>
      </x:c>
      <x:c r="D543" s="90" t="str">
        <x:f>'全銘柄'!F699</x:f>
        <x:v>Other Products</x:v>
      </x:c>
      <x:c r="E543" s="91" t="n">
        <x:f>'全銘柄'!R699</x:f>
        <x:v>0.14516883834482602</x:v>
      </x:c>
      <x:c r="F543" s="97" t="n">
        <x:f>'全銘柄'!K699</x:f>
        <x:v>1241513</x:v>
      </x:c>
      <x:c r="G543" s="97" t="n">
        <x:f>'全銘柄'!Q699</x:f>
        <x:v>180229</x:v>
      </x:c>
      <x:c r="H543" s="90" t="b">
        <x:f>'全銘柄'!AT699</x:f>
        <x:v>1</x:v>
      </x:c>
      <x:c r="I543" s="90" t="n">
        <x:f>'全銘柄'!AU699</x:f>
        <x:v>0</x:v>
      </x:c>
      <x:c r="J543" s="90" t="str">
        <x:f>'全銘柄'!AH699</x:f>
        <x:v>S100W1PX</x:v>
      </x:c>
    </x:row>
    <x:row r="544">
      <x:c r="A544" s="90" t="n">
        <x:f>'全銘柄'!A648</x:f>
        <x:v>647</x:v>
      </x:c>
      <x:c r="B544" s="90" t="str">
        <x:f>'全銘柄'!B648</x:f>
        <x:v>4612</x:v>
      </x:c>
      <x:c r="C544" s="90" t="str">
        <x:f>'全銘柄'!D648</x:f>
        <x:v>NIPPON PAINT HOLDINGS CO.,LTD.</x:v>
      </x:c>
      <x:c r="D544" s="90" t="str">
        <x:f>'全銘柄'!F648</x:f>
        <x:v>Chemicals</x:v>
      </x:c>
      <x:c r="E544" s="91" t="n">
        <x:f>'全銘柄'!R648</x:f>
        <x:v>0.14491010471578955</x:v>
      </x:c>
      <x:c r="F544" s="97" t="n">
        <x:f>'全銘柄'!K648</x:f>
        <x:v>1774231</x:v>
      </x:c>
      <x:c r="G544" s="97" t="n">
        <x:f>'全銘柄'!Q648</x:f>
        <x:v>257104</x:v>
      </x:c>
      <x:c r="H544" s="90" t="b">
        <x:f>'全銘柄'!AT648</x:f>
        <x:v>0</x:v>
      </x:c>
      <x:c r="I544" s="90" t="str">
        <x:f>'全銘柄'!AU648</x:f>
        <x:v>missing_financial_data</x:v>
      </x:c>
      <x:c r="J544" s="90" t="str">
        <x:f>'全銘柄'!AH648</x:f>
        <x:v>S100XU2S</x:v>
      </x:c>
    </x:row>
    <x:row r="545">
      <x:c r="A545" s="90" t="n">
        <x:f>'全銘柄'!A960</x:f>
        <x:v>959</x:v>
      </x:c>
      <x:c r="B545" s="90" t="str">
        <x:f>'全銘柄'!B960</x:f>
        <x:v>6823</x:v>
      </x:c>
      <x:c r="C545" s="90" t="str">
        <x:f>'全銘柄'!D960</x:f>
        <x:v>RION CO.,LTD.</x:v>
      </x:c>
      <x:c r="D545" s="90" t="str">
        <x:f>'全銘柄'!F960</x:f>
        <x:v>Electric Appliances</x:v>
      </x:c>
      <x:c r="E545" s="91" t="n">
        <x:f>'全銘柄'!R960</x:f>
        <x:v>0.14470214896908046</x:v>
      </x:c>
      <x:c r="F545" s="97" t="n">
        <x:f>'全銘柄'!K960</x:f>
        <x:v>27877.879</x:v>
      </x:c>
      <x:c r="G545" s="97" t="n">
        <x:f>'全銘柄'!Q960</x:f>
        <x:v>4033.989</x:v>
      </x:c>
      <x:c r="H545" s="90" t="b">
        <x:f>'全銘柄'!AT960</x:f>
        <x:v>1</x:v>
      </x:c>
      <x:c r="I545" s="90" t="n">
        <x:f>'全銘柄'!AU960</x:f>
        <x:v>0</x:v>
      </x:c>
      <x:c r="J545" s="90" t="str">
        <x:f>'全銘柄'!AH960</x:f>
        <x:v>S100W50Z</x:v>
      </x:c>
    </x:row>
    <x:row r="546">
      <x:c r="A546" s="90" t="n">
        <x:f>'全銘柄'!A24</x:f>
        <x:v>23</x:v>
      </x:c>
      <x:c r="B546" s="90" t="str">
        <x:f>'全銘柄'!B24</x:f>
        <x:v>4418</x:v>
      </x:c>
      <x:c r="C546" s="90" t="str">
        <x:f>'全銘柄'!D24</x:f>
        <x:v>Japan Data Science Consortium Co.Ltd.</x:v>
      </x:c>
      <x:c r="D546" s="90" t="str">
        <x:f>'全銘柄'!F24</x:f>
        <x:v>Information &amp; Communication</x:v>
      </x:c>
      <x:c r="E546" s="91" t="n">
        <x:f>'全銘柄'!R24</x:f>
        <x:v>0.14463863104888888</x:v>
      </x:c>
      <x:c r="F546" s="97" t="n">
        <x:f>'全銘柄'!K24</x:f>
        <x:v>2844.572</x:v>
      </x:c>
      <x:c r="G546" s="97" t="n">
        <x:f>'全銘柄'!Q24</x:f>
        <x:v>411.435</x:v>
      </x:c>
      <x:c r="H546" s="90" t="b">
        <x:f>'全銘柄'!AT24</x:f>
        <x:v>1</x:v>
      </x:c>
      <x:c r="I546" s="90" t="n">
        <x:f>'全銘柄'!AU24</x:f>
        <x:v>0</x:v>
      </x:c>
      <x:c r="J546" s="90" t="str">
        <x:f>'全銘柄'!AH24</x:f>
        <x:v>S100WQTJ</x:v>
      </x:c>
    </x:row>
    <x:row r="547">
      <x:c r="A547" s="90" t="n">
        <x:f>'全銘柄'!A941</x:f>
        <x:v>940</x:v>
      </x:c>
      <x:c r="B547" s="90" t="str">
        <x:f>'全銘柄'!B941</x:f>
        <x:v>2317</x:v>
      </x:c>
      <x:c r="C547" s="90" t="str">
        <x:f>'全銘柄'!D941</x:f>
        <x:v>Systena Corporation</x:v>
      </x:c>
      <x:c r="D547" s="90" t="str">
        <x:f>'全銘柄'!F941</x:f>
        <x:v>Information &amp; Communication</x:v>
      </x:c>
      <x:c r="E547" s="91" t="n">
        <x:f>'全銘柄'!R941</x:f>
        <x:v>0.14430585618445127</x:v>
      </x:c>
      <x:c r="F547" s="97" t="n">
        <x:f>'全銘柄'!K941</x:f>
        <x:v>83621</x:v>
      </x:c>
      <x:c r="G547" s="97" t="n">
        <x:f>'全銘柄'!Q941</x:f>
        <x:v>12067</x:v>
      </x:c>
      <x:c r="H547" s="90" t="b">
        <x:f>'全銘柄'!AT941</x:f>
        <x:v>1</x:v>
      </x:c>
      <x:c r="I547" s="90" t="n">
        <x:f>'全銘柄'!AU941</x:f>
        <x:v>0</x:v>
      </x:c>
      <x:c r="J547" s="90" t="str">
        <x:f>'全銘柄'!AH941</x:f>
        <x:v>S100VZ4F</x:v>
      </x:c>
    </x:row>
    <x:row r="548">
      <x:c r="A548" s="90" t="n">
        <x:f>'全銘柄'!A1367</x:f>
        <x:v>1366</x:v>
      </x:c>
      <x:c r="B548" s="90" t="str">
        <x:f>'全銘柄'!B1367</x:f>
        <x:v>4918</x:v>
      </x:c>
      <x:c r="C548" s="90" t="str">
        <x:f>'全銘柄'!D1367</x:f>
        <x:v>IVY COSMETICS CORPORATION</x:v>
      </x:c>
      <x:c r="D548" s="90" t="str">
        <x:f>'全銘柄'!F1367</x:f>
        <x:v>Chemicals</x:v>
      </x:c>
      <x:c r="E548" s="91" t="n">
        <x:f>'全銘柄'!R1367</x:f>
        <x:v>0.14424435251205572</x:v>
      </x:c>
      <x:c r="F548" s="97" t="n">
        <x:f>'全銘柄'!K1367</x:f>
        <x:v>2929.931</x:v>
      </x:c>
      <x:c r="G548" s="97" t="n">
        <x:f>'全銘柄'!Q1367</x:f>
        <x:v>422.626</x:v>
      </x:c>
      <x:c r="H548" s="90" t="b">
        <x:f>'全銘柄'!AT1367</x:f>
        <x:v>0</x:v>
      </x:c>
      <x:c r="I548" s="90" t="str">
        <x:f>'全銘柄'!AU1367</x:f>
        <x:v>low_liquidity</x:v>
      </x:c>
      <x:c r="J548" s="90" t="str">
        <x:f>'全銘柄'!AH1367</x:f>
        <x:v>S100W69G</x:v>
      </x:c>
    </x:row>
    <x:row r="549">
      <x:c r="A549" s="90" t="n">
        <x:f>'全銘柄'!A503</x:f>
        <x:v>502</x:v>
      </x:c>
      <x:c r="B549" s="90" t="str">
        <x:f>'全銘柄'!B503</x:f>
        <x:v>6322</x:v>
      </x:c>
      <x:c r="C549" s="90" t="str">
        <x:f>'全銘柄'!D503</x:f>
        <x:v>TACMINA CORPORATION</x:v>
      </x:c>
      <x:c r="D549" s="90" t="str">
        <x:f>'全銘柄'!F503</x:f>
        <x:v>Machinery</x:v>
      </x:c>
      <x:c r="E549" s="91" t="n">
        <x:f>'全銘柄'!R503</x:f>
        <x:v>0.14419155500892314</x:v>
      </x:c>
      <x:c r="F549" s="97" t="n">
        <x:f>'全銘柄'!K503</x:f>
        <x:v>11119.396</x:v>
      </x:c>
      <x:c r="G549" s="97" t="n">
        <x:f>'全銘柄'!Q503</x:f>
        <x:v>1603.323</x:v>
      </x:c>
      <x:c r="H549" s="90" t="b">
        <x:f>'全銘柄'!AT503</x:f>
        <x:v>0</x:v>
      </x:c>
      <x:c r="I549" s="90" t="str">
        <x:f>'全銘柄'!AU503</x:f>
        <x:v>low_liquidity</x:v>
      </x:c>
      <x:c r="J549" s="90" t="str">
        <x:f>'全銘柄'!AH503</x:f>
        <x:v>S100VYQY</x:v>
      </x:c>
    </x:row>
    <x:row r="550">
      <x:c r="A550" s="90" t="n">
        <x:f>'全銘柄'!A1270</x:f>
        <x:v>1269</x:v>
      </x:c>
      <x:c r="B550" s="90" t="str">
        <x:f>'全銘柄'!B1270</x:f>
        <x:v>3001</x:v>
      </x:c>
      <x:c r="C550" s="90" t="str">
        <x:f>'全銘柄'!D1270</x:f>
        <x:v>Katakura Industries Co.,Ltd.</x:v>
      </x:c>
      <x:c r="D550" s="90" t="str">
        <x:f>'全銘柄'!F1270</x:f>
        <x:v>Textiles and Apparels</x:v>
      </x:c>
      <x:c r="E550" s="91" t="n">
        <x:f>'全銘柄'!R1270</x:f>
        <x:v>0.1440273541277182</x:v>
      </x:c>
      <x:c r="F550" s="97" t="n">
        <x:f>'全銘柄'!K1270</x:f>
        <x:v>40652</x:v>
      </x:c>
      <x:c r="G550" s="97" t="n">
        <x:f>'全銘柄'!Q1270</x:f>
        <x:v>5855</x:v>
      </x:c>
      <x:c r="H550" s="90" t="b">
        <x:f>'全銘柄'!AT1270</x:f>
        <x:v>1</x:v>
      </x:c>
      <x:c r="I550" s="90" t="n">
        <x:f>'全銘柄'!AU1270</x:f>
        <x:v>0</x:v>
      </x:c>
      <x:c r="J550" s="90" t="str">
        <x:f>'全銘柄'!AH1270</x:f>
        <x:v>S100XTK8</x:v>
      </x:c>
    </x:row>
    <x:row r="551">
      <x:c r="A551" s="90" t="n">
        <x:f>'全銘柄'!A492</x:f>
        <x:v>491</x:v>
      </x:c>
      <x:c r="B551" s="90" t="str">
        <x:f>'全銘柄'!B492</x:f>
        <x:v>4462</x:v>
      </x:c>
      <x:c r="C551" s="90" t="str">
        <x:f>'全銘柄'!D492</x:f>
        <x:v>ISHIHARA CHEMICAL CO.,LTD.</x:v>
      </x:c>
      <x:c r="D551" s="90" t="str">
        <x:f>'全銘柄'!F492</x:f>
        <x:v>Chemicals</x:v>
      </x:c>
      <x:c r="E551" s="91" t="n">
        <x:f>'全銘柄'!R492</x:f>
        <x:v>0.14392037018503115</x:v>
      </x:c>
      <x:c r="F551" s="97" t="n">
        <x:f>'全銘柄'!K492</x:f>
        <x:v>23630.345</x:v>
      </x:c>
      <x:c r="G551" s="97" t="n">
        <x:f>'全銘柄'!Q492</x:f>
        <x:v>3400.888</x:v>
      </x:c>
      <x:c r="H551" s="90" t="b">
        <x:f>'全銘柄'!AT492</x:f>
        <x:v>1</x:v>
      </x:c>
      <x:c r="I551" s="90" t="n">
        <x:f>'全銘柄'!AU492</x:f>
        <x:v>0</x:v>
      </x:c>
      <x:c r="J551" s="90" t="str">
        <x:f>'全銘柄'!AH492</x:f>
        <x:v>S100W3FK</x:v>
      </x:c>
    </x:row>
    <x:row r="552">
      <x:c r="A552" s="90" t="n">
        <x:f>'全銘柄'!A1229</x:f>
        <x:v>1228</x:v>
      </x:c>
      <x:c r="B552" s="90" t="str">
        <x:f>'全銘柄'!B1229</x:f>
        <x:v>3040</x:v>
      </x:c>
      <x:c r="C552" s="90" t="str">
        <x:f>'全銘柄'!D1229</x:f>
        <x:v>SOLITON SYSTEMS K.K.</x:v>
      </x:c>
      <x:c r="D552" s="90" t="str">
        <x:f>'全銘柄'!F1229</x:f>
        <x:v>Information &amp; Communication</x:v>
      </x:c>
      <x:c r="E552" s="91" t="n">
        <x:f>'全銘柄'!R1229</x:f>
        <x:v>0.14391255945754478</x:v>
      </x:c>
      <x:c r="F552" s="97" t="n">
        <x:f>'全銘柄'!K1229</x:f>
        <x:v>19762</x:v>
      </x:c>
      <x:c r="G552" s="97" t="n">
        <x:f>'全銘柄'!Q1229</x:f>
        <x:v>2844</x:v>
      </x:c>
      <x:c r="H552" s="90" t="b">
        <x:f>'全銘柄'!AT1229</x:f>
        <x:v>1</x:v>
      </x:c>
      <x:c r="I552" s="90" t="n">
        <x:f>'全銘柄'!AU1229</x:f>
        <x:v>0</x:v>
      </x:c>
      <x:c r="J552" s="90" t="str">
        <x:f>'全銘柄'!AH1229</x:f>
        <x:v>S100XRPJ</x:v>
      </x:c>
    </x:row>
    <x:row r="553">
      <x:c r="A553" s="90" t="n">
        <x:f>'全銘柄'!A1236</x:f>
        <x:v>1235</x:v>
      </x:c>
      <x:c r="B553" s="90" t="str">
        <x:f>'全銘柄'!B1236</x:f>
        <x:v>3911</x:v>
      </x:c>
      <x:c r="C553" s="90" t="str">
        <x:f>'全銘柄'!D1236</x:f>
        <x:v>Aiming Inc.</x:v>
      </x:c>
      <x:c r="D553" s="90" t="str">
        <x:f>'全銘柄'!F1236</x:f>
        <x:v>Information &amp; Communication</x:v>
      </x:c>
      <x:c r="E553" s="91" t="n">
        <x:f>'全銘柄'!R1236</x:f>
        <x:v>0.1438295421562084</x:v>
      </x:c>
      <x:c r="F553" s="97" t="n">
        <x:f>'全銘柄'!K1236</x:f>
        <x:v>13553.662</x:v>
      </x:c>
      <x:c r="G553" s="97" t="n">
        <x:f>'全銘柄'!Q1236</x:f>
        <x:v>1949.417</x:v>
      </x:c>
      <x:c r="H553" s="90" t="b">
        <x:f>'全銘柄'!AT1236</x:f>
        <x:v>0</x:v>
      </x:c>
      <x:c r="I553" s="90" t="str">
        <x:f>'全銘柄'!AU1236</x:f>
        <x:v>repeated_negative_operating_cf</x:v>
      </x:c>
      <x:c r="J553" s="90" t="str">
        <x:f>'全銘柄'!AH1236</x:f>
        <x:v>S100XU6G</x:v>
      </x:c>
    </x:row>
    <x:row r="554">
      <x:c r="A554" s="90" t="n">
        <x:f>'全銘柄'!A912</x:f>
        <x:v>911</x:v>
      </x:c>
      <x:c r="B554" s="90" t="str">
        <x:f>'全銘柄'!B912</x:f>
        <x:v>8596</x:v>
      </x:c>
      <x:c r="C554" s="90" t="str">
        <x:f>'全銘柄'!D912</x:f>
        <x:v>KYUSHU LEASING SERVICE CO.,LTD.</x:v>
      </x:c>
      <x:c r="D554" s="90" t="str">
        <x:f>'全銘柄'!F912</x:f>
        <x:v>Other Financing Business</x:v>
      </x:c>
      <x:c r="E554" s="91" t="n">
        <x:f>'全銘柄'!R912</x:f>
        <x:v>0.14365244801464233</x:v>
      </x:c>
      <x:c r="F554" s="97" t="n">
        <x:f>'全銘柄'!K912</x:f>
        <x:v>39338</x:v>
      </x:c>
      <x:c r="G554" s="97" t="n">
        <x:f>'全銘柄'!Q912</x:f>
        <x:v>5651</x:v>
      </x:c>
      <x:c r="H554" s="90" t="b">
        <x:f>'全銘柄'!AT912</x:f>
        <x:v>1</x:v>
      </x:c>
      <x:c r="I554" s="90" t="n">
        <x:f>'全銘柄'!AU912</x:f>
        <x:v>0</x:v>
      </x:c>
      <x:c r="J554" s="90" t="str">
        <x:f>'全銘柄'!AH912</x:f>
        <x:v>S100W4UI</x:v>
      </x:c>
    </x:row>
    <x:row r="555">
      <x:c r="A555" s="90" t="n">
        <x:f>'全銘柄'!A1051</x:f>
        <x:v>1050</x:v>
      </x:c>
      <x:c r="B555" s="90" t="str">
        <x:f>'全銘柄'!B1051</x:f>
        <x:v>8864</x:v>
      </x:c>
      <x:c r="C555" s="90" t="str">
        <x:f>'全銘柄'!D1051</x:f>
        <x:v>AIRPORT FACILITIES Co.,LTD.</x:v>
      </x:c>
      <x:c r="D555" s="90" t="str">
        <x:f>'全銘柄'!F1051</x:f>
        <x:v>Real Estate</x:v>
      </x:c>
      <x:c r="E555" s="91" t="n">
        <x:f>'全銘柄'!R1051</x:f>
        <x:v>0.14362604231520837</x:v>
      </x:c>
      <x:c r="F555" s="97" t="n">
        <x:f>'全銘柄'!K1051</x:f>
        <x:v>31121.104</x:v>
      </x:c>
      <x:c r="G555" s="97" t="n">
        <x:f>'全銘柄'!Q1051</x:f>
        <x:v>4469.801</x:v>
      </x:c>
      <x:c r="H555" s="90" t="b">
        <x:f>'全銘柄'!AT1051</x:f>
        <x:v>1</x:v>
      </x:c>
      <x:c r="I555" s="90" t="n">
        <x:f>'全銘柄'!AU1051</x:f>
        <x:v>0</x:v>
      </x:c>
      <x:c r="J555" s="90" t="str">
        <x:f>'全銘柄'!AH1051</x:f>
        <x:v>S100W50W</x:v>
      </x:c>
    </x:row>
    <x:row r="556">
      <x:c r="A556" s="90" t="n">
        <x:f>'全銘柄'!A1322</x:f>
        <x:v>1321</x:v>
      </x:c>
      <x:c r="B556" s="90" t="str">
        <x:f>'全銘柄'!B1322</x:f>
        <x:v>8700</x:v>
      </x:c>
      <x:c r="C556" s="90" t="str">
        <x:f>'全銘柄'!D1322</x:f>
        <x:v>Maruhachi Securities Co.,Ltd.</x:v>
      </x:c>
      <x:c r="D556" s="90" t="str">
        <x:f>'全銘柄'!F1322</x:f>
        <x:v>Securities and Commodities Futures</x:v>
      </x:c>
      <x:c r="E556" s="91" t="n">
        <x:f>'全銘柄'!R1322</x:f>
        <x:v>0.1432319922128488</x:v>
      </x:c>
      <x:c r="F556" s="97" t="n">
        <x:f>'全銘柄'!K1322</x:f>
        <x:v>3082</x:v>
      </x:c>
      <x:c r="G556" s="97" t="n">
        <x:f>'全銘柄'!Q1322</x:f>
        <x:v>441.441</x:v>
      </x:c>
      <x:c r="H556" s="90" t="b">
        <x:f>'全銘柄'!AT1322</x:f>
        <x:v>0</x:v>
      </x:c>
      <x:c r="I556" s="90" t="str">
        <x:f>'全銘柄'!AU1322</x:f>
        <x:v>low_liquidity</x:v>
      </x:c>
      <x:c r="J556" s="90" t="str">
        <x:f>'全銘柄'!AH1322</x:f>
        <x:v>S100W0FU</x:v>
      </x:c>
    </x:row>
    <x:row r="557">
      <x:c r="A557" s="90" t="n">
        <x:f>'全銘柄'!A543</x:f>
        <x:v>542</x:v>
      </x:c>
      <x:c r="B557" s="90" t="str">
        <x:f>'全銘柄'!B543</x:f>
        <x:v>9639</x:v>
      </x:c>
      <x:c r="C557" s="90" t="str">
        <x:f>'全銘柄'!D543</x:f>
        <x:v>SANKYO FRONTIER CO.,LTD.</x:v>
      </x:c>
      <x:c r="D557" s="90" t="str">
        <x:f>'全銘柄'!F543</x:f>
        <x:v>Services</x:v>
      </x:c>
      <x:c r="E557" s="91" t="n">
        <x:f>'全銘柄'!R543</x:f>
        <x:v>0.14299721885473865</x:v>
      </x:c>
      <x:c r="F557" s="97" t="n">
        <x:f>'全銘柄'!K543</x:f>
        <x:v>56092</x:v>
      </x:c>
      <x:c r="G557" s="97" t="n">
        <x:f>'全銘柄'!Q543</x:f>
        <x:v>8021</x:v>
      </x:c>
      <x:c r="H557" s="90" t="b">
        <x:f>'全銘柄'!AT543</x:f>
        <x:v>0</x:v>
      </x:c>
      <x:c r="I557" s="90" t="str">
        <x:f>'全銘柄'!AU543</x:f>
        <x:v>low_liquidity</x:v>
      </x:c>
      <x:c r="J557" s="90" t="str">
        <x:f>'全銘柄'!AH543</x:f>
        <x:v>S100W52Z</x:v>
      </x:c>
    </x:row>
    <x:row r="558">
      <x:c r="A558" s="90" t="n">
        <x:f>'全銘柄'!A505</x:f>
        <x:v>504</x:v>
      </x:c>
      <x:c r="B558" s="90" t="str">
        <x:f>'全銘柄'!B505</x:f>
        <x:v>6058</x:v>
      </x:c>
      <x:c r="C558" s="90" t="str">
        <x:f>'全銘柄'!D505</x:f>
        <x:v>VECTOR INC.</x:v>
      </x:c>
      <x:c r="D558" s="90" t="str">
        <x:f>'全銘柄'!F505</x:f>
        <x:v>Services</x:v>
      </x:c>
      <x:c r="E558" s="91" t="n">
        <x:f>'全銘柄'!R505</x:f>
        <x:v>0.1428974511709565</x:v>
      </x:c>
      <x:c r="F558" s="97" t="n">
        <x:f>'全銘柄'!K505</x:f>
        <x:v>63794</x:v>
      </x:c>
      <x:c r="G558" s="97" t="n">
        <x:f>'全銘柄'!Q505</x:f>
        <x:v>9116</x:v>
      </x:c>
      <x:c r="H558" s="90" t="b">
        <x:f>'全銘柄'!AT505</x:f>
        <x:v>1</x:v>
      </x:c>
      <x:c r="I558" s="90" t="n">
        <x:f>'全銘柄'!AU505</x:f>
        <x:v>0</x:v>
      </x:c>
      <x:c r="J558" s="90" t="str">
        <x:f>'全銘柄'!AH505</x:f>
        <x:v>S100Y7IM</x:v>
      </x:c>
    </x:row>
    <x:row r="559">
      <x:c r="A559" s="90" t="n">
        <x:f>'全銘柄'!A418</x:f>
        <x:v>417</x:v>
      </x:c>
      <x:c r="B559" s="90" t="str">
        <x:f>'全銘柄'!B418</x:f>
        <x:v>5729</x:v>
      </x:c>
      <x:c r="C559" s="90" t="str">
        <x:f>'全銘柄'!D418</x:f>
        <x:v>NIHON SEIKO CO.,LTD</x:v>
      </x:c>
      <x:c r="D559" s="90" t="str">
        <x:f>'全銘柄'!F418</x:f>
        <x:v>Nonferrous Metals</x:v>
      </x:c>
      <x:c r="E559" s="91" t="n">
        <x:f>'全銘柄'!R418</x:f>
        <x:v>0.1428941116889001</x:v>
      </x:c>
      <x:c r="F559" s="97" t="n">
        <x:f>'全銘柄'!K418</x:f>
        <x:v>25179.512</x:v>
      </x:c>
      <x:c r="G559" s="97" t="n">
        <x:f>'全銘柄'!Q418</x:f>
        <x:v>3598.004</x:v>
      </x:c>
      <x:c r="H559" s="90" t="b">
        <x:f>'全銘柄'!AT418</x:f>
        <x:v>1</x:v>
      </x:c>
      <x:c r="I559" s="90" t="n">
        <x:f>'全銘柄'!AU418</x:f>
        <x:v>0</x:v>
      </x:c>
      <x:c r="J559" s="90" t="str">
        <x:f>'全銘柄'!AH418</x:f>
        <x:v>S100W4E9</x:v>
      </x:c>
    </x:row>
    <x:row r="560">
      <x:c r="A560" s="90" t="n">
        <x:f>'全銘柄'!A185</x:f>
        <x:v>184</x:v>
      </x:c>
      <x:c r="B560" s="90" t="str">
        <x:f>'全銘柄'!B185</x:f>
        <x:v>6224</x:v>
      </x:c>
      <x:c r="C560" s="90" t="str">
        <x:f>'全銘柄'!D185</x:f>
        <x:v>JRC Co.,Ltd.</x:v>
      </x:c>
      <x:c r="D560" s="90" t="str">
        <x:f>'全銘柄'!F185</x:f>
        <x:v>Machinery</x:v>
      </x:c>
      <x:c r="E560" s="91" t="n">
        <x:f>'全銘柄'!R185</x:f>
        <x:v>0.14287331275412576</x:v>
      </x:c>
      <x:c r="F560" s="97" t="n">
        <x:f>'全銘柄'!K185</x:f>
        <x:v>13746.885</x:v>
      </x:c>
      <x:c r="G560" s="97" t="n">
        <x:f>'全銘柄'!Q185</x:f>
        <x:v>1964.063</x:v>
      </x:c>
      <x:c r="H560" s="90" t="b">
        <x:f>'全銘柄'!AT185</x:f>
        <x:v>1</x:v>
      </x:c>
      <x:c r="I560" s="90" t="n">
        <x:f>'全銘柄'!AU185</x:f>
        <x:v>0</x:v>
      </x:c>
      <x:c r="J560" s="90" t="str">
        <x:f>'全銘柄'!AH185</x:f>
        <x:v>S100Y688</x:v>
      </x:c>
    </x:row>
    <x:row r="561">
      <x:c r="A561" s="90" t="n">
        <x:f>'全銘柄'!A323</x:f>
        <x:v>322</x:v>
      </x:c>
      <x:c r="B561" s="90" t="str">
        <x:f>'全銘柄'!B323</x:f>
        <x:v>9706</x:v>
      </x:c>
      <x:c r="C561" s="90" t="str">
        <x:f>'全銘柄'!D323</x:f>
        <x:v>Japan Airport Terminal Co.,ltd.</x:v>
      </x:c>
      <x:c r="D561" s="90" t="str">
        <x:f>'全銘柄'!F323</x:f>
        <x:v>Real Estate</x:v>
      </x:c>
      <x:c r="E561" s="91" t="n">
        <x:f>'全銘柄'!R323</x:f>
        <x:v>0.1428444408220122</x:v>
      </x:c>
      <x:c r="F561" s="97" t="n">
        <x:f>'全銘柄'!K323</x:f>
        <x:v>269923</x:v>
      </x:c>
      <x:c r="G561" s="97" t="n">
        <x:f>'全銘柄'!Q323</x:f>
        <x:v>38557</x:v>
      </x:c>
      <x:c r="H561" s="90" t="b">
        <x:f>'全銘柄'!AT323</x:f>
        <x:v>1</x:v>
      </x:c>
      <x:c r="I561" s="90" t="n">
        <x:f>'全銘柄'!AU323</x:f>
        <x:v>0</x:v>
      </x:c>
      <x:c r="J561" s="90" t="str">
        <x:f>'全銘柄'!AH323</x:f>
        <x:v>S100W719</x:v>
      </x:c>
    </x:row>
    <x:row r="562">
      <x:c r="A562" s="90" t="n">
        <x:f>'全銘柄'!A470</x:f>
        <x:v>469</x:v>
      </x:c>
      <x:c r="B562" s="90" t="str">
        <x:f>'全銘柄'!B470</x:f>
        <x:v>6668</x:v>
      </x:c>
      <x:c r="C562" s="90" t="str">
        <x:f>'全銘柄'!D470</x:f>
        <x:v>ADTEC PLASMA TECHNOLOGY CO.,LTD.</x:v>
      </x:c>
      <x:c r="D562" s="90" t="str">
        <x:f>'全銘柄'!F470</x:f>
        <x:v>Electric Appliances</x:v>
      </x:c>
      <x:c r="E562" s="91" t="n">
        <x:f>'全銘柄'!R470</x:f>
        <x:v>0.14258675078864352</x:v>
      </x:c>
      <x:c r="F562" s="97" t="n">
        <x:f>'全銘柄'!K470</x:f>
        <x:v>12680</x:v>
      </x:c>
      <x:c r="G562" s="97" t="n">
        <x:f>'全銘柄'!Q470</x:f>
        <x:v>1808</x:v>
      </x:c>
      <x:c r="H562" s="90" t="b">
        <x:f>'全銘柄'!AT470</x:f>
        <x:v>1</x:v>
      </x:c>
      <x:c r="I562" s="90" t="n">
        <x:f>'全銘柄'!AU470</x:f>
        <x:v>0</x:v>
      </x:c>
      <x:c r="J562" s="90" t="str">
        <x:f>'全銘柄'!AH470</x:f>
        <x:v>S100X6VA</x:v>
      </x:c>
    </x:row>
    <x:row r="563">
      <x:c r="A563" s="90" t="n">
        <x:f>'全銘柄'!A509</x:f>
        <x:v>508</x:v>
      </x:c>
      <x:c r="B563" s="90" t="str">
        <x:f>'全銘柄'!B509</x:f>
        <x:v>4274</x:v>
      </x:c>
      <x:c r="C563" s="90" t="str">
        <x:f>'全銘柄'!D509</x:f>
        <x:v>HOSOYA PYRO-ENGINEERING CO.,LTD.</x:v>
      </x:c>
      <x:c r="D563" s="90" t="str">
        <x:f>'全銘柄'!F509</x:f>
        <x:v>Chemicals</x:v>
      </x:c>
      <x:c r="E563" s="91" t="n">
        <x:f>'全銘柄'!R509</x:f>
        <x:v>0.14258466928756955</x:v>
      </x:c>
      <x:c r="F563" s="97" t="n">
        <x:f>'全銘柄'!K509</x:f>
        <x:v>2038.992</x:v>
      </x:c>
      <x:c r="G563" s="97" t="n">
        <x:f>'全銘柄'!Q509</x:f>
        <x:v>290.729</x:v>
      </x:c>
      <x:c r="H563" s="90" t="b">
        <x:f>'全銘柄'!AT509</x:f>
        <x:v>1</x:v>
      </x:c>
      <x:c r="I563" s="90" t="n">
        <x:f>'全銘柄'!AU509</x:f>
        <x:v>0</x:v>
      </x:c>
      <x:c r="J563" s="90" t="str">
        <x:f>'全銘柄'!AH509</x:f>
        <x:v>S100W25N</x:v>
      </x:c>
    </x:row>
    <x:row r="564">
      <x:c r="A564" s="90" t="n">
        <x:f>'全銘柄'!A876</x:f>
        <x:v>875</x:v>
      </x:c>
      <x:c r="B564" s="90" t="str">
        <x:f>'全銘柄'!B876</x:f>
        <x:v>3623</x:v>
      </x:c>
      <x:c r="C564" s="90" t="str">
        <x:f>'全銘柄'!D876</x:f>
        <x:v>Billing System Corporation</x:v>
      </x:c>
      <x:c r="D564" s="90" t="str">
        <x:f>'全銘柄'!F876</x:f>
        <x:v>Information &amp; Communication</x:v>
      </x:c>
      <x:c r="E564" s="91" t="n">
        <x:f>'全銘柄'!R876</x:f>
        <x:v>0.1423813195750946</x:v>
      </x:c>
      <x:c r="F564" s="97" t="n">
        <x:f>'全銘柄'!K876</x:f>
        <x:v>4546.706</x:v>
      </x:c>
      <x:c r="G564" s="97" t="n">
        <x:f>'全銘柄'!Q876</x:f>
        <x:v>647.366</x:v>
      </x:c>
      <x:c r="H564" s="90" t="b">
        <x:f>'全銘柄'!AT876</x:f>
        <x:v>0</x:v>
      </x:c>
      <x:c r="I564" s="90" t="str">
        <x:f>'全銘柄'!AU876</x:f>
        <x:v>excessive_leverage</x:v>
      </x:c>
      <x:c r="J564" s="90" t="str">
        <x:f>'全銘柄'!AH876</x:f>
        <x:v>S100XSRU</x:v>
      </x:c>
    </x:row>
    <x:row r="565">
      <x:c r="A565" s="90" t="n">
        <x:f>'全銘柄'!A3</x:f>
        <x:v>2</x:v>
      </x:c>
      <x:c r="B565" s="90" t="str">
        <x:f>'全銘柄'!B3</x:f>
        <x:v>9338</x:v>
      </x:c>
      <x:c r="C565" s="90" t="str">
        <x:f>'全銘柄'!D3</x:f>
        <x:v>INFORICH INC.</x:v>
      </x:c>
      <x:c r="D565" s="90" t="str">
        <x:f>'全銘柄'!F3</x:f>
        <x:v>Services</x:v>
      </x:c>
      <x:c r="E565" s="91" t="n">
        <x:f>'全銘柄'!R3</x:f>
        <x:v>0.14230367179982953</x:v>
      </x:c>
      <x:c r="F565" s="97" t="n">
        <x:f>'全銘柄'!K3</x:f>
        <x:v>14431.778</x:v>
      </x:c>
      <x:c r="G565" s="97" t="n">
        <x:f>'全銘柄'!Q3</x:f>
        <x:v>2053.695</x:v>
      </x:c>
      <x:c r="H565" s="90" t="b">
        <x:f>'全銘柄'!AT3</x:f>
        <x:v>1</x:v>
      </x:c>
      <x:c r="I565" s="90" t="n">
        <x:f>'全銘柄'!AU3</x:f>
        <x:v>0</x:v>
      </x:c>
      <x:c r="J565" s="90" t="str">
        <x:f>'全銘柄'!AH3</x:f>
        <x:v>S100XR70</x:v>
      </x:c>
    </x:row>
    <x:row r="566">
      <x:c r="A566" s="90" t="n">
        <x:f>'全銘柄'!A1123</x:f>
        <x:v>1122</x:v>
      </x:c>
      <x:c r="B566" s="90" t="str">
        <x:f>'全銘柄'!B1123</x:f>
        <x:v>6586</x:v>
      </x:c>
      <x:c r="C566" s="90" t="str">
        <x:f>'全銘柄'!D1123</x:f>
        <x:v>Makita Corporation</x:v>
      </x:c>
      <x:c r="D566" s="90" t="str">
        <x:f>'全銘柄'!F1123</x:f>
        <x:v>Machinery</x:v>
      </x:c>
      <x:c r="E566" s="91" t="n">
        <x:f>'全銘柄'!R1123</x:f>
        <x:v>0.1421242016650512</x:v>
      </x:c>
      <x:c r="F566" s="97" t="n">
        <x:f>'全銘柄'!K1123</x:f>
        <x:v>753130</x:v>
      </x:c>
      <x:c r="G566" s="97" t="n">
        <x:f>'全銘柄'!Q1123</x:f>
        <x:v>107038</x:v>
      </x:c>
      <x:c r="H566" s="90" t="b">
        <x:f>'全銘柄'!AT1123</x:f>
        <x:v>0</x:v>
      </x:c>
      <x:c r="I566" s="90" t="str">
        <x:f>'全銘柄'!AU1123</x:f>
        <x:v>missing_financial_data</x:v>
      </x:c>
      <x:c r="J566" s="90" t="str">
        <x:f>'全銘柄'!AH1123</x:f>
        <x:v>S100W2Z1</x:v>
      </x:c>
    </x:row>
    <x:row r="567">
      <x:c r="A567" s="90" t="n">
        <x:f>'全銘柄'!A1024</x:f>
        <x:v>1023</x:v>
      </x:c>
      <x:c r="B567" s="90" t="str">
        <x:f>'全銘柄'!B1024</x:f>
        <x:v>8801</x:v>
      </x:c>
      <x:c r="C567" s="90" t="str">
        <x:f>'全銘柄'!D1024</x:f>
        <x:v>Mitsui Fudosan Co.,Ltd.</x:v>
      </x:c>
      <x:c r="D567" s="90" t="str">
        <x:f>'全銘柄'!F1024</x:f>
        <x:v>Real Estate</x:v>
      </x:c>
      <x:c r="E567" s="91" t="n">
        <x:f>'全銘柄'!R1024</x:f>
        <x:v>0.14197350994890992</x:v>
      </x:c>
      <x:c r="F567" s="97" t="n">
        <x:f>'全銘柄'!K1024</x:f>
        <x:v>2625363</x:v>
      </x:c>
      <x:c r="G567" s="97" t="n">
        <x:f>'全銘柄'!Q1024</x:f>
        <x:v>372732</x:v>
      </x:c>
      <x:c r="H567" s="90" t="b">
        <x:f>'全銘柄'!AT1024</x:f>
        <x:v>1</x:v>
      </x:c>
      <x:c r="I567" s="90" t="n">
        <x:f>'全銘柄'!AU1024</x:f>
        <x:v>0</x:v>
      </x:c>
      <x:c r="J567" s="90" t="str">
        <x:f>'全銘柄'!AH1024</x:f>
        <x:v>S100VWQS</x:v>
      </x:c>
    </x:row>
    <x:row r="568">
      <x:c r="A568" s="90" t="n">
        <x:f>'全銘柄'!A170</x:f>
        <x:v>169</x:v>
      </x:c>
      <x:c r="B568" s="90" t="str">
        <x:f>'全銘柄'!B170</x:f>
        <x:v>6521</x:v>
      </x:c>
      <x:c r="C568" s="90" t="str">
        <x:f>'全銘柄'!D170</x:f>
        <x:v>OXIDE Corporation</x:v>
      </x:c>
      <x:c r="D568" s="90" t="str">
        <x:f>'全銘柄'!F170</x:f>
        <x:v>Electric Appliances</x:v>
      </x:c>
      <x:c r="E568" s="91" t="n">
        <x:f>'全銘柄'!R170</x:f>
        <x:v>0.14168078719538085</x:v>
      </x:c>
      <x:c r="F568" s="97" t="n">
        <x:f>'全銘柄'!K170</x:f>
        <x:v>8594.461</x:v>
      </x:c>
      <x:c r="G568" s="97" t="n">
        <x:f>'全銘柄'!Q170</x:f>
        <x:v>1217.67</x:v>
      </x:c>
      <x:c r="H568" s="90" t="b">
        <x:f>'全銘柄'!AT170</x:f>
        <x:v>1</x:v>
      </x:c>
      <x:c r="I568" s="90" t="n">
        <x:f>'全銘柄'!AU170</x:f>
        <x:v>0</x:v>
      </x:c>
      <x:c r="J568" s="90" t="str">
        <x:f>'全銘柄'!AH170</x:f>
        <x:v>S100Y5QW</x:v>
      </x:c>
    </x:row>
    <x:row r="569">
      <x:c r="A569" s="90" t="n">
        <x:f>'全銘柄'!A274</x:f>
        <x:v>273</x:v>
      </x:c>
      <x:c r="B569" s="90" t="str">
        <x:f>'全銘柄'!B274</x:f>
        <x:v>8918</x:v>
      </x:c>
      <x:c r="C569" s="90" t="str">
        <x:f>'全銘柄'!D274</x:f>
        <x:v>LAND Co.,Ltd.</x:v>
      </x:c>
      <x:c r="D569" s="90" t="str">
        <x:f>'全銘柄'!F274</x:f>
        <x:v>Real Estate</x:v>
      </x:c>
      <x:c r="E569" s="91" t="n">
        <x:f>'全銘柄'!R274</x:f>
        <x:v>0.14155672660898008</x:v>
      </x:c>
      <x:c r="F569" s="97" t="n">
        <x:f>'全銘柄'!K274</x:f>
        <x:v>3007.169</x:v>
      </x:c>
      <x:c r="G569" s="97" t="n">
        <x:f>'全銘柄'!Q274</x:f>
        <x:v>425.685</x:v>
      </x:c>
      <x:c r="H569" s="90" t="b">
        <x:f>'全銘柄'!AT274</x:f>
        <x:v>0</x:v>
      </x:c>
      <x:c r="I569" s="90" t="str">
        <x:f>'全銘柄'!AU274</x:f>
        <x:v>repeated_negative_operating_cf</x:v>
      </x:c>
      <x:c r="J569" s="90" t="str">
        <x:f>'全銘柄'!AH274</x:f>
        <x:v>S100Y721</x:v>
      </x:c>
    </x:row>
    <x:row r="570">
      <x:c r="A570" s="90" t="n">
        <x:f>'全銘柄'!A938</x:f>
        <x:v>937</x:v>
      </x:c>
      <x:c r="B570" s="90" t="str">
        <x:f>'全銘柄'!B938</x:f>
        <x:v>9744</x:v>
      </x:c>
      <x:c r="C570" s="90" t="str">
        <x:f>'全銘柄'!D938</x:f>
        <x:v>MEITEC Group Holdings Inc.</x:v>
      </x:c>
      <x:c r="D570" s="90" t="str">
        <x:f>'全銘柄'!F938</x:f>
        <x:v>Services</x:v>
      </x:c>
      <x:c r="E570" s="91" t="n">
        <x:f>'全銘柄'!R938</x:f>
        <x:v>0.14150659813027924</x:v>
      </x:c>
      <x:c r="F570" s="97" t="n">
        <x:f>'全銘柄'!K938</x:f>
        <x:v>133068</x:v>
      </x:c>
      <x:c r="G570" s="97" t="n">
        <x:f>'全銘柄'!Q938</x:f>
        <x:v>18830</x:v>
      </x:c>
      <x:c r="H570" s="90" t="b">
        <x:f>'全銘柄'!AT938</x:f>
        <x:v>1</x:v>
      </x:c>
      <x:c r="I570" s="90" t="n">
        <x:f>'全銘柄'!AU938</x:f>
        <x:v>0</x:v>
      </x:c>
      <x:c r="J570" s="90" t="str">
        <x:f>'全銘柄'!AH938</x:f>
        <x:v>S100VYUN</x:v>
      </x:c>
    </x:row>
    <x:row r="571">
      <x:c r="A571" s="90" t="n">
        <x:f>'全銘柄'!A685</x:f>
        <x:v>684</x:v>
      </x:c>
      <x:c r="B571" s="90" t="str">
        <x:f>'全銘柄'!B685</x:f>
        <x:v>9628</x:v>
      </x:c>
      <x:c r="C571" s="90" t="str">
        <x:f>'全銘柄'!D685</x:f>
        <x:v>SAN HOLDINGS,INC.</x:v>
      </x:c>
      <x:c r="D571" s="90" t="str">
        <x:f>'全銘柄'!F685</x:f>
        <x:v>Services</x:v>
      </x:c>
      <x:c r="E571" s="91" t="n">
        <x:f>'全銘柄'!R685</x:f>
        <x:v>0.1413519259629815</x:v>
      </x:c>
      <x:c r="F571" s="97" t="n">
        <x:f>'全銘柄'!K685</x:f>
        <x:v>31984</x:v>
      </x:c>
      <x:c r="G571" s="97" t="n">
        <x:f>'全銘柄'!Q685</x:f>
        <x:v>4521</x:v>
      </x:c>
      <x:c r="H571" s="90" t="b">
        <x:f>'全銘柄'!AT685</x:f>
        <x:v>1</x:v>
      </x:c>
      <x:c r="I571" s="90" t="n">
        <x:f>'全銘柄'!AU685</x:f>
        <x:v>0</x:v>
      </x:c>
      <x:c r="J571" s="90" t="str">
        <x:f>'全銘柄'!AH685</x:f>
        <x:v>S100W6NE</x:v>
      </x:c>
    </x:row>
    <x:row r="572">
      <x:c r="A572" s="90" t="n">
        <x:f>'全銘柄'!A1131</x:f>
        <x:v>1130</x:v>
      </x:c>
      <x:c r="B572" s="90" t="str">
        <x:f>'全銘柄'!B1131</x:f>
        <x:v>2749</x:v>
      </x:c>
      <x:c r="C572" s="90" t="str">
        <x:f>'全銘柄'!D1131</x:f>
        <x:v>JP-HOLDINGS,INC.</x:v>
      </x:c>
      <x:c r="D572" s="90" t="str">
        <x:f>'全銘柄'!F1131</x:f>
        <x:v>Services</x:v>
      </x:c>
      <x:c r="E572" s="91" t="n">
        <x:f>'全銘柄'!R1131</x:f>
        <x:v>0.1411766953203332</x:v>
      </x:c>
      <x:c r="F572" s="97" t="n">
        <x:f>'全銘柄'!K1131</x:f>
        <x:v>41147.032</x:v>
      </x:c>
      <x:c r="G572" s="97" t="n">
        <x:f>'全銘柄'!Q1131</x:f>
        <x:v>5809.002</x:v>
      </x:c>
      <x:c r="H572" s="90" t="b">
        <x:f>'全銘柄'!AT1131</x:f>
        <x:v>1</x:v>
      </x:c>
      <x:c r="I572" s="90" t="n">
        <x:f>'全銘柄'!AU1131</x:f>
        <x:v>0</x:v>
      </x:c>
      <x:c r="J572" s="90" t="str">
        <x:f>'全銘柄'!AH1131</x:f>
        <x:v>S100W55M</x:v>
      </x:c>
    </x:row>
    <x:row r="573">
      <x:c r="A573" s="90" t="n">
        <x:f>'全銘柄'!A910</x:f>
        <x:v>909</x:v>
      </x:c>
      <x:c r="B573" s="90" t="str">
        <x:f>'全銘柄'!B910</x:f>
        <x:v>5363</x:v>
      </x:c>
      <x:c r="C573" s="90" t="str">
        <x:f>'全銘柄'!D910</x:f>
        <x:v>TYK CORPORATION</x:v>
      </x:c>
      <x:c r="D573" s="90" t="str">
        <x:f>'全銘柄'!F910</x:f>
        <x:v>Glass and Ceramics Products</x:v>
      </x:c>
      <x:c r="E573" s="91" t="n">
        <x:f>'全銘柄'!R910</x:f>
        <x:v>0.14103169135377194</x:v>
      </x:c>
      <x:c r="F573" s="97" t="n">
        <x:f>'全銘柄'!K910</x:f>
        <x:v>31933</x:v>
      </x:c>
      <x:c r="G573" s="97" t="n">
        <x:f>'全銘柄'!Q910</x:f>
        <x:v>4503.565</x:v>
      </x:c>
      <x:c r="H573" s="90" t="b">
        <x:f>'全銘柄'!AT910</x:f>
        <x:v>1</x:v>
      </x:c>
      <x:c r="I573" s="90" t="n">
        <x:f>'全銘柄'!AU910</x:f>
        <x:v>0</x:v>
      </x:c>
      <x:c r="J573" s="90" t="str">
        <x:f>'全銘柄'!AH910</x:f>
        <x:v>S100W66G</x:v>
      </x:c>
    </x:row>
    <x:row r="574">
      <x:c r="A574" s="90" t="n">
        <x:f>'全銘柄'!A501</x:f>
        <x:v>500</x:v>
      </x:c>
      <x:c r="B574" s="90" t="str">
        <x:f>'全銘柄'!B501</x:f>
        <x:v>6834</x:v>
      </x:c>
      <x:c r="C574" s="90" t="str">
        <x:f>'全銘柄'!D501</x:f>
        <x:v>SEIKOH GIKEN Co.,Ltd.</x:v>
      </x:c>
      <x:c r="D574" s="90" t="str">
        <x:f>'全銘柄'!F501</x:f>
        <x:v>Electric Appliances</x:v>
      </x:c>
      <x:c r="E574" s="91" t="n">
        <x:f>'全銘柄'!R501</x:f>
        <x:v>0.14098378261034272</x:v>
      </x:c>
      <x:c r="F574" s="97" t="n">
        <x:f>'全銘柄'!K501</x:f>
        <x:v>19982.809</x:v>
      </x:c>
      <x:c r="G574" s="97" t="n">
        <x:f>'全銘柄'!Q501</x:f>
        <x:v>2817.252</x:v>
      </x:c>
      <x:c r="H574" s="90" t="b">
        <x:f>'全銘柄'!AT501</x:f>
        <x:v>1</x:v>
      </x:c>
      <x:c r="I574" s="90" t="n">
        <x:f>'全銘柄'!AU501</x:f>
        <x:v>0</x:v>
      </x:c>
      <x:c r="J574" s="90" t="str">
        <x:f>'全銘柄'!AH501</x:f>
        <x:v>S100VYS0</x:v>
      </x:c>
    </x:row>
    <x:row r="575">
      <x:c r="A575" s="90" t="n">
        <x:f>'全銘柄'!A860</x:f>
        <x:v>859</x:v>
      </x:c>
      <x:c r="B575" s="90" t="str">
        <x:f>'全銘柄'!B860</x:f>
        <x:v>7638</x:v>
      </x:c>
      <x:c r="C575" s="90" t="str">
        <x:f>'全銘柄'!D860</x:f>
        <x:v>NEW ART HOLDINGS Co.,Ltd.</x:v>
      </x:c>
      <x:c r="D575" s="90" t="str">
        <x:f>'全銘柄'!F860</x:f>
        <x:v>Retail Trade</x:v>
      </x:c>
      <x:c r="E575" s="91" t="n">
        <x:f>'全銘柄'!R860</x:f>
        <x:v>0.1407239463976369</x:v>
      </x:c>
      <x:c r="F575" s="97" t="n">
        <x:f>'全銘柄'!K860</x:f>
        <x:v>27644.229</x:v>
      </x:c>
      <x:c r="G575" s="97" t="n">
        <x:f>'全銘柄'!Q860</x:f>
        <x:v>3890.205</x:v>
      </x:c>
      <x:c r="H575" s="90" t="b">
        <x:f>'全銘柄'!AT860</x:f>
        <x:v>1</x:v>
      </x:c>
      <x:c r="I575" s="90" t="n">
        <x:f>'全銘柄'!AU860</x:f>
        <x:v>0</x:v>
      </x:c>
      <x:c r="J575" s="90" t="str">
        <x:f>'全銘柄'!AH860</x:f>
        <x:v>S100W9WJ</x:v>
      </x:c>
    </x:row>
    <x:row r="576">
      <x:c r="A576" s="90" t="n">
        <x:f>'全銘柄'!A1195</x:f>
        <x:v>1194</x:v>
      </x:c>
      <x:c r="B576" s="90" t="str">
        <x:f>'全銘柄'!B1195</x:f>
        <x:v>8850</x:v>
      </x:c>
      <x:c r="C576" s="90" t="str">
        <x:f>'全銘柄'!D1195</x:f>
        <x:v>STARTS CORPORATION INC.</x:v>
      </x:c>
      <x:c r="D576" s="90" t="str">
        <x:f>'全銘柄'!F1195</x:f>
        <x:v>Real Estate</x:v>
      </x:c>
      <x:c r="E576" s="91" t="n">
        <x:f>'全銘柄'!R1195</x:f>
        <x:v>0.14002180463391392</x:v>
      </x:c>
      <x:c r="F576" s="97" t="n">
        <x:f>'全銘柄'!K1195</x:f>
        <x:v>232978</x:v>
      </x:c>
      <x:c r="G576" s="97" t="n">
        <x:f>'全銘柄'!Q1195</x:f>
        <x:v>32622</x:v>
      </x:c>
      <x:c r="H576" s="90" t="b">
        <x:f>'全銘柄'!AT1195</x:f>
        <x:v>1</x:v>
      </x:c>
      <x:c r="I576" s="90" t="n">
        <x:f>'全銘柄'!AU1195</x:f>
        <x:v>0</x:v>
      </x:c>
      <x:c r="J576" s="90" t="str">
        <x:f>'全銘柄'!AH1195</x:f>
        <x:v>S100W7F6</x:v>
      </x:c>
    </x:row>
    <x:row r="577">
      <x:c r="A577" s="90" t="n">
        <x:f>'全銘柄'!A901</x:f>
        <x:v>900</x:v>
      </x:c>
      <x:c r="B577" s="90" t="str">
        <x:f>'全銘柄'!B901</x:f>
        <x:v>4293</x:v>
      </x:c>
      <x:c r="C577" s="90" t="str">
        <x:f>'全銘柄'!D901</x:f>
        <x:v>SEPTENI HOLDINGS CO.,LTD.</x:v>
      </x:c>
      <x:c r="D577" s="90" t="str">
        <x:f>'全銘柄'!F901</x:f>
        <x:v>Services</x:v>
      </x:c>
      <x:c r="E577" s="91" t="n">
        <x:f>'全銘柄'!R901</x:f>
        <x:v>0.13984460471493868</x:v>
      </x:c>
      <x:c r="F577" s="97" t="n">
        <x:f>'全銘柄'!K901</x:f>
        <x:v>30308.899</x:v>
      </x:c>
      <x:c r="G577" s="97" t="n">
        <x:f>'全銘柄'!Q901</x:f>
        <x:v>4238.536</x:v>
      </x:c>
      <x:c r="H577" s="90" t="b">
        <x:f>'全銘柄'!AT901</x:f>
        <x:v>0</x:v>
      </x:c>
      <x:c r="I577" s="90" t="str">
        <x:f>'全銘柄'!AU901</x:f>
        <x:v>missing_financial_data</x:v>
      </x:c>
      <x:c r="J577" s="90" t="str">
        <x:f>'全銘柄'!AH901</x:f>
        <x:v>S100XT7F</x:v>
      </x:c>
    </x:row>
    <x:row r="578">
      <x:c r="A578" s="90" t="n">
        <x:f>'全銘柄'!A707</x:f>
        <x:v>706</x:v>
      </x:c>
      <x:c r="B578" s="90" t="str">
        <x:f>'全銘柄'!B707</x:f>
        <x:v>4559</x:v>
      </x:c>
      <x:c r="C578" s="90" t="str">
        <x:f>'全銘柄'!D707</x:f>
        <x:v>ZERIA PHARMACEUTICAL CO.,LTD.</x:v>
      </x:c>
      <x:c r="D578" s="90" t="str">
        <x:f>'全銘柄'!F707</x:f>
        <x:v>Pharmaceutical</x:v>
      </x:c>
      <x:c r="E578" s="91" t="n">
        <x:f>'全銘柄'!R707</x:f>
        <x:v>0.13970251011620657</x:v>
      </x:c>
      <x:c r="F578" s="97" t="n">
        <x:f>'全銘柄'!K707</x:f>
        <x:v>87311.137</x:v>
      </x:c>
      <x:c r="G578" s="97" t="n">
        <x:f>'全銘柄'!Q707</x:f>
        <x:v>12197.585</x:v>
      </x:c>
      <x:c r="H578" s="90" t="b">
        <x:f>'全銘柄'!AT707</x:f>
        <x:v>1</x:v>
      </x:c>
      <x:c r="I578" s="90" t="n">
        <x:f>'全銘柄'!AU707</x:f>
        <x:v>0</x:v>
      </x:c>
      <x:c r="J578" s="90" t="str">
        <x:f>'全銘柄'!AH707</x:f>
        <x:v>S100W62E</x:v>
      </x:c>
    </x:row>
    <x:row r="579">
      <x:c r="A579" s="90" t="n">
        <x:f>'全銘柄'!A1179</x:f>
        <x:v>1178</x:v>
      </x:c>
      <x:c r="B579" s="90" t="str">
        <x:f>'全銘柄'!B1179</x:f>
        <x:v>4642</x:v>
      </x:c>
      <x:c r="C579" s="90" t="str">
        <x:f>'全銘柄'!D1179</x:f>
        <x:v>ORIGINAL ENGINEERING CONSULTANTS CO.,LTD.</x:v>
      </x:c>
      <x:c r="D579" s="90" t="str">
        <x:f>'全銘柄'!F1179</x:f>
        <x:v>Services</x:v>
      </x:c>
      <x:c r="E579" s="91" t="n">
        <x:f>'全銘柄'!R1179</x:f>
        <x:v>0.13950772711266887</x:v>
      </x:c>
      <x:c r="F579" s="97" t="n">
        <x:f>'全銘柄'!K1179</x:f>
        <x:v>7355.27</x:v>
      </x:c>
      <x:c r="G579" s="97" t="n">
        <x:f>'全銘柄'!Q1179</x:f>
        <x:v>1026.117</x:v>
      </x:c>
      <x:c r="H579" s="90" t="b">
        <x:f>'全銘柄'!AT1179</x:f>
        <x:v>0</x:v>
      </x:c>
      <x:c r="I579" s="90" t="str">
        <x:f>'全銘柄'!AU1179</x:f>
        <x:v>low_liquidity</x:v>
      </x:c>
      <x:c r="J579" s="90" t="str">
        <x:f>'全銘柄'!AH1179</x:f>
        <x:v>S100XU33</x:v>
      </x:c>
    </x:row>
    <x:row r="580">
      <x:c r="A580" s="90" t="n">
        <x:f>'全銘柄'!A697</x:f>
        <x:v>696</x:v>
      </x:c>
      <x:c r="B580" s="90" t="str">
        <x:f>'全銘柄'!B697</x:f>
        <x:v>4318</x:v>
      </x:c>
      <x:c r="C580" s="90" t="str">
        <x:f>'全銘柄'!D697</x:f>
        <x:v>QUICK CO.,LTD.</x:v>
      </x:c>
      <x:c r="D580" s="90" t="str">
        <x:f>'全銘柄'!F697</x:f>
        <x:v>Services</x:v>
      </x:c>
      <x:c r="E580" s="91" t="n">
        <x:f>'全銘柄'!R697</x:f>
        <x:v>0.13948751203693102</x:v>
      </x:c>
      <x:c r="F580" s="97" t="n">
        <x:f>'全銘柄'!K697</x:f>
        <x:v>32501.017</x:v>
      </x:c>
      <x:c r="G580" s="97" t="n">
        <x:f>'全銘柄'!Q697</x:f>
        <x:v>4533.486</x:v>
      </x:c>
      <x:c r="H580" s="90" t="b">
        <x:f>'全銘柄'!AT697</x:f>
        <x:v>1</x:v>
      </x:c>
      <x:c r="I580" s="90" t="n">
        <x:f>'全銘柄'!AU697</x:f>
        <x:v>0</x:v>
      </x:c>
      <x:c r="J580" s="90" t="str">
        <x:f>'全銘柄'!AH697</x:f>
        <x:v>S100W073</x:v>
      </x:c>
    </x:row>
    <x:row r="581">
      <x:c r="A581" s="90" t="n">
        <x:f>'全銘柄'!A519</x:f>
        <x:v>518</x:v>
      </x:c>
      <x:c r="B581" s="90" t="str">
        <x:f>'全銘柄'!B519</x:f>
        <x:v>3583</x:v>
      </x:c>
      <x:c r="C581" s="90" t="str">
        <x:f>'全銘柄'!D519</x:f>
        <x:v>AuBEX CORPORATION</x:v>
      </x:c>
      <x:c r="D581" s="90" t="str">
        <x:f>'全銘柄'!F519</x:f>
        <x:v>Textiles and Apparels</x:v>
      </x:c>
      <x:c r="E581" s="91" t="n">
        <x:f>'全銘柄'!R519</x:f>
        <x:v>0.13939784926997145</x:v>
      </x:c>
      <x:c r="F581" s="97" t="n">
        <x:f>'全銘柄'!K519</x:f>
        <x:v>6035.997</x:v>
      </x:c>
      <x:c r="G581" s="97" t="n">
        <x:f>'全銘柄'!Q519</x:f>
        <x:v>841.405</x:v>
      </x:c>
      <x:c r="H581" s="90" t="b">
        <x:f>'全銘柄'!AT519</x:f>
        <x:v>0</x:v>
      </x:c>
      <x:c r="I581" s="90" t="str">
        <x:f>'全銘柄'!AU519</x:f>
        <x:v>low_liquidity</x:v>
      </x:c>
      <x:c r="J581" s="90" t="str">
        <x:f>'全銘柄'!AH519</x:f>
        <x:v>S100W2GJ</x:v>
      </x:c>
    </x:row>
    <x:row r="582">
      <x:c r="A582" s="90" t="n">
        <x:f>'全銘柄'!A110</x:f>
        <x:v>109</x:v>
      </x:c>
      <x:c r="B582" s="90" t="str">
        <x:f>'全銘柄'!B110</x:f>
        <x:v>6184</x:v>
      </x:c>
      <x:c r="C582" s="90" t="str">
        <x:f>'全銘柄'!D110</x:f>
        <x:v>Kamakura Shinsho,Ltd.</x:v>
      </x:c>
      <x:c r="D582" s="90" t="str">
        <x:f>'全銘柄'!F110</x:f>
        <x:v>Services</x:v>
      </x:c>
      <x:c r="E582" s="91" t="n">
        <x:f>'全銘柄'!R110</x:f>
        <x:v>0.13939731887120646</x:v>
      </x:c>
      <x:c r="F582" s="97" t="n">
        <x:f>'全銘柄'!K110</x:f>
        <x:v>8335.519</x:v>
      </x:c>
      <x:c r="G582" s="97" t="n">
        <x:f>'全銘柄'!Q110</x:f>
        <x:v>1161.949</x:v>
      </x:c>
      <x:c r="H582" s="90" t="b">
        <x:f>'全銘柄'!AT110</x:f>
        <x:v>1</x:v>
      </x:c>
      <x:c r="I582" s="90" t="n">
        <x:f>'全銘柄'!AU110</x:f>
        <x:v>0</x:v>
      </x:c>
      <x:c r="J582" s="90" t="str">
        <x:f>'全銘柄'!AH110</x:f>
        <x:v>S100Y0J1</x:v>
      </x:c>
    </x:row>
    <x:row r="583">
      <x:c r="A583" s="90" t="n">
        <x:f>'全銘柄'!A934</x:f>
        <x:v>933</x:v>
      </x:c>
      <x:c r="B583" s="90" t="str">
        <x:f>'全銘柄'!B934</x:f>
        <x:v>7988</x:v>
      </x:c>
      <x:c r="C583" s="90" t="str">
        <x:f>'全銘柄'!D934</x:f>
        <x:v>NIFCO INC.</x:v>
      </x:c>
      <x:c r="D583" s="90" t="str">
        <x:f>'全銘柄'!F934</x:f>
        <x:v>Chemicals</x:v>
      </x:c>
      <x:c r="E583" s="91" t="n">
        <x:f>'全銘柄'!R934</x:f>
        <x:v>0.1393617684215297</x:v>
      </x:c>
      <x:c r="F583" s="97" t="n">
        <x:f>'全銘柄'!K934</x:f>
        <x:v>353038</x:v>
      </x:c>
      <x:c r="G583" s="97" t="n">
        <x:f>'全銘柄'!Q934</x:f>
        <x:v>49200</x:v>
      </x:c>
      <x:c r="H583" s="90" t="b">
        <x:f>'全銘柄'!AT934</x:f>
        <x:v>1</x:v>
      </x:c>
      <x:c r="I583" s="90" t="n">
        <x:f>'全銘柄'!AU934</x:f>
        <x:v>0</x:v>
      </x:c>
      <x:c r="J583" s="90" t="str">
        <x:f>'全銘柄'!AH934</x:f>
        <x:v>S100W273</x:v>
      </x:c>
    </x:row>
    <x:row r="584">
      <x:c r="A584" s="90" t="n">
        <x:f>'全銘柄'!A760</x:f>
        <x:v>759</x:v>
      </x:c>
      <x:c r="B584" s="90" t="str">
        <x:f>'全銘柄'!B760</x:f>
        <x:v>7979</x:v>
      </x:c>
      <x:c r="C584" s="90" t="str">
        <x:f>'全銘柄'!D760</x:f>
        <x:v>SHOFU INC.</x:v>
      </x:c>
      <x:c r="D584" s="90" t="str">
        <x:f>'全銘柄'!F760</x:f>
        <x:v>Precision Instruments</x:v>
      </x:c>
      <x:c r="E584" s="91" t="n">
        <x:f>'全銘柄'!R760</x:f>
        <x:v>0.13933536616879424</x:v>
      </x:c>
      <x:c r="F584" s="97" t="n">
        <x:f>'全銘柄'!K760</x:f>
        <x:v>38698</x:v>
      </x:c>
      <x:c r="G584" s="97" t="n">
        <x:f>'全銘柄'!Q760</x:f>
        <x:v>5392</x:v>
      </x:c>
      <x:c r="H584" s="90" t="b">
        <x:f>'全銘柄'!AT760</x:f>
        <x:v>1</x:v>
      </x:c>
      <x:c r="I584" s="90" t="n">
        <x:f>'全銘柄'!AU760</x:f>
        <x:v>0</x:v>
      </x:c>
      <x:c r="J584" s="90" t="str">
        <x:f>'全銘柄'!AH760</x:f>
        <x:v>S100W1YJ</x:v>
      </x:c>
    </x:row>
    <x:row r="585">
      <x:c r="A585" s="90" t="n">
        <x:f>'全銘柄'!A538</x:f>
        <x:v>537</x:v>
      </x:c>
      <x:c r="B585" s="90" t="str">
        <x:f>'全銘柄'!B538</x:f>
        <x:v>5945</x:v>
      </x:c>
      <x:c r="C585" s="90" t="str">
        <x:f>'全銘柄'!D538</x:f>
        <x:v>Tenryu Saw Mfg.Co.,Ltd.</x:v>
      </x:c>
      <x:c r="D585" s="90" t="str">
        <x:f>'全銘柄'!F538</x:f>
        <x:v>Metal Products</x:v>
      </x:c>
      <x:c r="E585" s="91" t="n">
        <x:f>'全銘柄'!R538</x:f>
        <x:v>0.1391329438962488</x:v>
      </x:c>
      <x:c r="F585" s="97" t="n">
        <x:f>'全銘柄'!K538</x:f>
        <x:v>13131.261</x:v>
      </x:c>
      <x:c r="G585" s="97" t="n">
        <x:f>'全銘柄'!Q538</x:f>
        <x:v>1826.991</x:v>
      </x:c>
      <x:c r="H585" s="90" t="b">
        <x:f>'全銘柄'!AT538</x:f>
        <x:v>0</x:v>
      </x:c>
      <x:c r="I585" s="90" t="str">
        <x:f>'全銘柄'!AU538</x:f>
        <x:v>low_liquidity</x:v>
      </x:c>
      <x:c r="J585" s="90" t="str">
        <x:f>'全銘柄'!AH538</x:f>
        <x:v>S100W783</x:v>
      </x:c>
    </x:row>
    <x:row r="586">
      <x:c r="A586" s="90" t="n">
        <x:f>'全銘柄'!A1045</x:f>
        <x:v>1044</x:v>
      </x:c>
      <x:c r="B586" s="90" t="str">
        <x:f>'全銘柄'!B1045</x:f>
        <x:v>1879</x:v>
      </x:c>
      <x:c r="C586" s="90" t="str">
        <x:f>'全銘柄'!D1045</x:f>
        <x:v>SHINNIHON CORPORATION</x:v>
      </x:c>
      <x:c r="D586" s="90" t="str">
        <x:f>'全銘柄'!F1045</x:f>
        <x:v>Construction</x:v>
      </x:c>
      <x:c r="E586" s="91" t="n">
        <x:f>'全銘柄'!R1045</x:f>
        <x:v>0.13906822013944797</x:v>
      </x:c>
      <x:c r="F586" s="97" t="n">
        <x:f>'全銘柄'!K1045</x:f>
        <x:v>131662</x:v>
      </x:c>
      <x:c r="G586" s="97" t="n">
        <x:f>'全銘柄'!Q1045</x:f>
        <x:v>18310</x:v>
      </x:c>
      <x:c r="H586" s="90" t="b">
        <x:f>'全銘柄'!AT1045</x:f>
        <x:v>1</x:v>
      </x:c>
      <x:c r="I586" s="90" t="n">
        <x:f>'全銘柄'!AU1045</x:f>
        <x:v>0</x:v>
      </x:c>
      <x:c r="J586" s="90" t="str">
        <x:f>'全銘柄'!AH1045</x:f>
        <x:v>S100W71A</x:v>
      </x:c>
    </x:row>
    <x:row r="587">
      <x:c r="A587" s="90" t="n">
        <x:f>'全銘柄'!A1330</x:f>
        <x:v>1329</x:v>
      </x:c>
      <x:c r="B587" s="90" t="str">
        <x:f>'全銘柄'!B1330</x:f>
        <x:v>6946</x:v>
      </x:c>
      <x:c r="C587" s="90" t="str">
        <x:f>'全銘柄'!D1330</x:f>
        <x:v>Nippon Avionics Co.,Ltd.</x:v>
      </x:c>
      <x:c r="D587" s="90" t="str">
        <x:f>'全銘柄'!F1330</x:f>
        <x:v>Electric Appliances</x:v>
      </x:c>
      <x:c r="E587" s="91" t="n">
        <x:f>'全銘柄'!R1330</x:f>
        <x:v>0.13895239041844748</x:v>
      </x:c>
      <x:c r="F587" s="97" t="n">
        <x:f>'全銘柄'!K1330</x:f>
        <x:v>20122</x:v>
      </x:c>
      <x:c r="G587" s="97" t="n">
        <x:f>'全銘柄'!Q1330</x:f>
        <x:v>2796</x:v>
      </x:c>
      <x:c r="H587" s="90" t="b">
        <x:f>'全銘柄'!AT1330</x:f>
        <x:v>0</x:v>
      </x:c>
      <x:c r="I587" s="90" t="str">
        <x:f>'全銘柄'!AU1330</x:f>
        <x:v>repeated_negative_operating_cf</x:v>
      </x:c>
      <x:c r="J587" s="90" t="str">
        <x:f>'全銘柄'!AH1330</x:f>
        <x:v>S100W2D9</x:v>
      </x:c>
    </x:row>
    <x:row r="588">
      <x:c r="A588" s="90" t="n">
        <x:f>'全銘柄'!A239</x:f>
        <x:v>238</x:v>
      </x:c>
      <x:c r="B588" s="90" t="str">
        <x:f>'全銘柄'!B239</x:f>
        <x:v>6961</x:v>
      </x:c>
      <x:c r="C588" s="90" t="str">
        <x:f>'全銘柄'!D239</x:f>
        <x:v>ENPLAS CORPORATION</x:v>
      </x:c>
      <x:c r="D588" s="90" t="str">
        <x:f>'全銘柄'!F239</x:f>
        <x:v>Electric Appliances</x:v>
      </x:c>
      <x:c r="E588" s="91" t="n">
        <x:f>'全銘柄'!R239</x:f>
        <x:v>0.1388794031889464</x:v>
      </x:c>
      <x:c r="F588" s="97" t="n">
        <x:f>'全銘柄'!K239</x:f>
        <x:v>38069</x:v>
      </x:c>
      <x:c r="G588" s="97" t="n">
        <x:f>'全銘柄'!Q239</x:f>
        <x:v>5287</x:v>
      </x:c>
      <x:c r="H588" s="90" t="b">
        <x:f>'全銘柄'!AT239</x:f>
        <x:v>1</x:v>
      </x:c>
      <x:c r="I588" s="90" t="n">
        <x:f>'全銘柄'!AU239</x:f>
        <x:v>0</x:v>
      </x:c>
      <x:c r="J588" s="90" t="str">
        <x:f>'全銘柄'!AH239</x:f>
        <x:v>S100W6W5</x:v>
      </x:c>
    </x:row>
    <x:row r="589">
      <x:c r="A589" s="90" t="n">
        <x:f>'全銘柄'!A847</x:f>
        <x:v>846</x:v>
      </x:c>
      <x:c r="B589" s="90" t="str">
        <x:f>'全銘柄'!B847</x:f>
        <x:v>4812</x:v>
      </x:c>
      <x:c r="C589" s="90" t="str">
        <x:f>'全銘柄'!D847</x:f>
        <x:v>DENTSU SOKEN INC.</x:v>
      </x:c>
      <x:c r="D589" s="90" t="str">
        <x:f>'全銘柄'!F847</x:f>
        <x:v>Information &amp; Communication</x:v>
      </x:c>
      <x:c r="E589" s="91" t="n">
        <x:f>'全銘柄'!R847</x:f>
        <x:v>0.1388287386649683</x:v>
      </x:c>
      <x:c r="F589" s="97" t="n">
        <x:f>'全銘柄'!K847</x:f>
        <x:v>164865</x:v>
      </x:c>
      <x:c r="G589" s="97" t="n">
        <x:f>'全銘柄'!Q847</x:f>
        <x:v>22888</x:v>
      </x:c>
      <x:c r="H589" s="90" t="b">
        <x:f>'全銘柄'!AT847</x:f>
        <x:v>1</x:v>
      </x:c>
      <x:c r="I589" s="90" t="n">
        <x:f>'全銘柄'!AU847</x:f>
        <x:v>0</x:v>
      </x:c>
      <x:c r="J589" s="90" t="str">
        <x:f>'全銘柄'!AH847</x:f>
        <x:v>S100XRJK</x:v>
      </x:c>
    </x:row>
    <x:row r="590">
      <x:c r="A590" s="90" t="n">
        <x:f>'全銘柄'!A25</x:f>
        <x:v>24</x:v>
      </x:c>
      <x:c r="B590" s="90" t="str">
        <x:f>'全銘柄'!B25</x:f>
        <x:v>5256</x:v>
      </x:c>
      <x:c r="C590" s="90" t="str">
        <x:f>'全銘柄'!D25</x:f>
        <x:v>Fusic Co.,Ltd.</x:v>
      </x:c>
      <x:c r="D590" s="90" t="str">
        <x:f>'全銘柄'!F25</x:f>
        <x:v>Information &amp; Communication</x:v>
      </x:c>
      <x:c r="E590" s="91" t="n">
        <x:f>'全銘柄'!R25</x:f>
        <x:v>0.13870022042578087</x:v>
      </x:c>
      <x:c r="F590" s="97" t="n">
        <x:f>'全銘柄'!K25</x:f>
        <x:v>1952.131</x:v>
      </x:c>
      <x:c r="G590" s="97" t="n">
        <x:f>'全銘柄'!Q25</x:f>
        <x:v>270.761</x:v>
      </x:c>
      <x:c r="H590" s="90" t="b">
        <x:f>'全銘柄'!AT25</x:f>
        <x:v>0</x:v>
      </x:c>
      <x:c r="I590" s="90" t="str">
        <x:f>'全銘柄'!AU25</x:f>
        <x:v>low_liquidity</x:v>
      </x:c>
      <x:c r="J590" s="90" t="str">
        <x:f>'全銘柄'!AH25</x:f>
        <x:v>S100WQGU</x:v>
      </x:c>
    </x:row>
    <x:row r="591">
      <x:c r="A591" s="90" t="n">
        <x:f>'全銘柄'!A804</x:f>
        <x:v>803</x:v>
      </x:c>
      <x:c r="B591" s="90" t="str">
        <x:f>'全銘柄'!B804</x:f>
        <x:v>5803</x:v>
      </x:c>
      <x:c r="C591" s="90" t="str">
        <x:f>'全銘柄'!D804</x:f>
        <x:v>Fujikura Ltd.</x:v>
      </x:c>
      <x:c r="D591" s="90" t="str">
        <x:f>'全銘柄'!F804</x:f>
        <x:v>Nonferrous Metals</x:v>
      </x:c>
      <x:c r="E591" s="91" t="n">
        <x:f>'全銘柄'!R804</x:f>
        <x:v>0.13837294192724953</x:v>
      </x:c>
      <x:c r="F591" s="97" t="n">
        <x:f>'全銘柄'!K804</x:f>
        <x:v>979375</x:v>
      </x:c>
      <x:c r="G591" s="97" t="n">
        <x:f>'全銘柄'!Q804</x:f>
        <x:v>135519</x:v>
      </x:c>
      <x:c r="H591" s="90" t="b">
        <x:f>'全銘柄'!AT804</x:f>
        <x:v>1</x:v>
      </x:c>
      <x:c r="I591" s="90" t="n">
        <x:f>'全銘柄'!AU804</x:f>
        <x:v>0</x:v>
      </x:c>
      <x:c r="J591" s="90" t="str">
        <x:f>'全銘柄'!AH804</x:f>
        <x:v>S100W6LJ</x:v>
      </x:c>
    </x:row>
    <x:row r="592">
      <x:c r="A592" s="90" t="n">
        <x:f>'全銘柄'!A655</x:f>
        <x:v>654</x:v>
      </x:c>
      <x:c r="B592" s="90" t="str">
        <x:f>'全銘柄'!B655</x:f>
        <x:v>3064</x:v>
      </x:c>
      <x:c r="C592" s="90" t="str">
        <x:f>'全銘柄'!D655</x:f>
        <x:v>MonotaRO Co.,Ltd.</x:v>
      </x:c>
      <x:c r="D592" s="90" t="str">
        <x:f>'全銘柄'!F655</x:f>
        <x:v>Retail Trade</x:v>
      </x:c>
      <x:c r="E592" s="91" t="n">
        <x:f>'全銘柄'!R655</x:f>
        <x:v>0.13834910746375945</x:v>
      </x:c>
      <x:c r="F592" s="97" t="n">
        <x:f>'全銘柄'!K655</x:f>
        <x:v>333880</x:v>
      </x:c>
      <x:c r="G592" s="97" t="n">
        <x:f>'全銘柄'!Q655</x:f>
        <x:v>46192</x:v>
      </x:c>
      <x:c r="H592" s="90" t="b">
        <x:f>'全銘柄'!AT655</x:f>
        <x:v>1</x:v>
      </x:c>
      <x:c r="I592" s="90" t="n">
        <x:f>'全銘柄'!AU655</x:f>
        <x:v>0</x:v>
      </x:c>
      <x:c r="J592" s="90" t="str">
        <x:f>'全銘柄'!AH655</x:f>
        <x:v>S100XSYP</x:v>
      </x:c>
    </x:row>
    <x:row r="593">
      <x:c r="A593" s="90" t="n">
        <x:f>'全銘柄'!A1146</x:f>
        <x:v>1145</x:v>
      </x:c>
      <x:c r="B593" s="90" t="str">
        <x:f>'全銘柄'!B1146</x:f>
        <x:v>6845</x:v>
      </x:c>
      <x:c r="C593" s="90" t="str">
        <x:f>'全銘柄'!D1146</x:f>
        <x:v>Azbil Corporation</x:v>
      </x:c>
      <x:c r="D593" s="90" t="str">
        <x:f>'全銘柄'!F1146</x:f>
        <x:v>Electric Appliances</x:v>
      </x:c>
      <x:c r="E593" s="91" t="n">
        <x:f>'全銘柄'!R1146</x:f>
        <x:v>0.13811264473430146</x:v>
      </x:c>
      <x:c r="F593" s="97" t="n">
        <x:f>'全銘柄'!K1146</x:f>
        <x:v>300378</x:v>
      </x:c>
      <x:c r="G593" s="97" t="n">
        <x:f>'全銘柄'!Q1146</x:f>
        <x:v>41486</x:v>
      </x:c>
      <x:c r="H593" s="90" t="b">
        <x:f>'全銘柄'!AT1146</x:f>
        <x:v>1</x:v>
      </x:c>
      <x:c r="I593" s="90" t="n">
        <x:f>'全銘柄'!AU1146</x:f>
        <x:v>0</x:v>
      </x:c>
      <x:c r="J593" s="90" t="str">
        <x:f>'全銘柄'!AH1146</x:f>
        <x:v>S100W1MM</x:v>
      </x:c>
    </x:row>
    <x:row r="594">
      <x:c r="A594" s="90" t="n">
        <x:f>'全銘柄'!A761</x:f>
        <x:v>760</x:v>
      </x:c>
      <x:c r="B594" s="90" t="str">
        <x:f>'全銘柄'!B761</x:f>
        <x:v>6098</x:v>
      </x:c>
      <x:c r="C594" s="90" t="str">
        <x:f>'全銘柄'!D761</x:f>
        <x:v>Recruit Holdings Co.,Ltd.</x:v>
      </x:c>
      <x:c r="D594" s="90" t="str">
        <x:f>'全銘柄'!F761</x:f>
        <x:v>Services</x:v>
      </x:c>
      <x:c r="E594" s="91" t="n">
        <x:f>'全銘柄'!R761</x:f>
        <x:v>0.1378903818941396</x:v>
      </x:c>
      <x:c r="F594" s="97" t="n">
        <x:f>'全銘柄'!K761</x:f>
        <x:v>3557478</x:v>
      </x:c>
      <x:c r="G594" s="97" t="n">
        <x:f>'全銘柄'!Q761</x:f>
        <x:v>490542</x:v>
      </x:c>
      <x:c r="H594" s="90" t="b">
        <x:f>'全銘柄'!AT761</x:f>
        <x:v>0</x:v>
      </x:c>
      <x:c r="I594" s="90" t="str">
        <x:f>'全銘柄'!AU761</x:f>
        <x:v>missing_financial_data</x:v>
      </x:c>
      <x:c r="J594" s="90" t="str">
        <x:f>'全銘柄'!AH761</x:f>
        <x:v>S100VZG5</x:v>
      </x:c>
    </x:row>
    <x:row r="595">
      <x:c r="A595" s="90" t="n">
        <x:f>'全銘柄'!A337</x:f>
        <x:v>336</x:v>
      </x:c>
      <x:c r="B595" s="90" t="str">
        <x:f>'全銘柄'!B337</x:f>
        <x:v>3772</x:v>
      </x:c>
      <x:c r="C595" s="90" t="str">
        <x:f>'全銘柄'!D337</x:f>
        <x:v>Wealth Management,Inc.</x:v>
      </x:c>
      <x:c r="D595" s="90" t="str">
        <x:f>'全銘柄'!F337</x:f>
        <x:v>Real Estate</x:v>
      </x:c>
      <x:c r="E595" s="91" t="n">
        <x:f>'全銘柄'!R337</x:f>
        <x:v>0.1376436494257409</x:v>
      </x:c>
      <x:c r="F595" s="97" t="n">
        <x:f>'全銘柄'!K337</x:f>
        <x:v>18310.289</x:v>
      </x:c>
      <x:c r="G595" s="97" t="n">
        <x:f>'全銘柄'!Q337</x:f>
        <x:v>2520.295</x:v>
      </x:c>
      <x:c r="H595" s="90" t="b">
        <x:f>'全銘柄'!AT337</x:f>
        <x:v>0</x:v>
      </x:c>
      <x:c r="I595" s="90" t="str">
        <x:f>'全銘柄'!AU337</x:f>
        <x:v>repeated_negative_operating_cf</x:v>
      </x:c>
      <x:c r="J595" s="90" t="str">
        <x:f>'全銘柄'!AH337</x:f>
        <x:v>S100W6D4</x:v>
      </x:c>
    </x:row>
    <x:row r="596">
      <x:c r="A596" s="90" t="n">
        <x:f>'全銘柄'!A1126</x:f>
        <x:v>1125</x:v>
      </x:c>
      <x:c r="B596" s="90" t="str">
        <x:f>'全銘柄'!B1126</x:f>
        <x:v>2428</x:v>
      </x:c>
      <x:c r="C596" s="90" t="str">
        <x:f>'全銘柄'!D1126</x:f>
        <x:v>WELLNET CORPORATION</x:v>
      </x:c>
      <x:c r="D596" s="90" t="str">
        <x:f>'全銘柄'!F1126</x:f>
        <x:v>Services</x:v>
      </x:c>
      <x:c r="E596" s="91" t="n">
        <x:f>'全銘柄'!R1126</x:f>
        <x:v>0.1375893254153789</x:v>
      </x:c>
      <x:c r="F596" s="97" t="n">
        <x:f>'全銘柄'!K1126</x:f>
        <x:v>10918.645</x:v>
      </x:c>
      <x:c r="G596" s="97" t="n">
        <x:f>'全銘柄'!Q1126</x:f>
        <x:v>1502.289</x:v>
      </x:c>
      <x:c r="H596" s="90" t="b">
        <x:f>'全銘柄'!AT1126</x:f>
        <x:v>1</x:v>
      </x:c>
      <x:c r="I596" s="90" t="n">
        <x:f>'全銘柄'!AU1126</x:f>
        <x:v>0</x:v>
      </x:c>
      <x:c r="J596" s="90" t="str">
        <x:f>'全銘柄'!AH1126</x:f>
        <x:v>S100WQVK</x:v>
      </x:c>
    </x:row>
    <x:row r="597">
      <x:c r="A597" s="90" t="n">
        <x:f>'全銘柄'!A1390</x:f>
        <x:v>1389</x:v>
      </x:c>
      <x:c r="B597" s="90" t="str">
        <x:f>'全銘柄'!B1390</x:f>
        <x:v>3099</x:v>
      </x:c>
      <x:c r="C597" s="90" t="str">
        <x:f>'全銘柄'!D1390</x:f>
        <x:v>Isetan Mitsukoshi Holdings Ltd.</x:v>
      </x:c>
      <x:c r="D597" s="90" t="str">
        <x:f>'全銘柄'!F1390</x:f>
        <x:v>Retail Trade</x:v>
      </x:c>
      <x:c r="E597" s="91" t="n">
        <x:f>'全銘柄'!R1390</x:f>
        <x:v>0.1373729336815975</x:v>
      </x:c>
      <x:c r="F597" s="97" t="n">
        <x:f>'全銘柄'!K1390</x:f>
        <x:v>555517</x:v>
      </x:c>
      <x:c r="G597" s="97" t="n">
        <x:f>'全銘柄'!Q1390</x:f>
        <x:v>76313</x:v>
      </x:c>
      <x:c r="H597" s="90" t="b">
        <x:f>'全銘柄'!AT1390</x:f>
        <x:v>1</x:v>
      </x:c>
      <x:c r="I597" s="90" t="n">
        <x:f>'全銘柄'!AU1390</x:f>
        <x:v>0</x:v>
      </x:c>
      <x:c r="J597" s="90" t="str">
        <x:f>'全銘柄'!AH1390</x:f>
        <x:v>S100W16O</x:v>
      </x:c>
    </x:row>
    <x:row r="598">
      <x:c r="A598" s="90" t="n">
        <x:f>'全銘柄'!A1331</x:f>
        <x:v>1330</x:v>
      </x:c>
      <x:c r="B598" s="90" t="str">
        <x:f>'全銘柄'!B1331</x:f>
        <x:v>4046</x:v>
      </x:c>
      <x:c r="C598" s="90" t="str">
        <x:f>'全銘柄'!D1331</x:f>
        <x:v>OSAKA SODA CO.,LTD.</x:v>
      </x:c>
      <x:c r="D598" s="90" t="str">
        <x:f>'全銘柄'!F1331</x:f>
        <x:v>Chemicals</x:v>
      </x:c>
      <x:c r="E598" s="91" t="n">
        <x:f>'全銘柄'!R1331</x:f>
        <x:v>0.1373581931683846</x:v>
      </x:c>
      <x:c r="F598" s="97" t="n">
        <x:f>'全銘柄'!K1331</x:f>
        <x:v>96434</x:v>
      </x:c>
      <x:c r="G598" s="97" t="n">
        <x:f>'全銘柄'!Q1331</x:f>
        <x:v>13246</x:v>
      </x:c>
      <x:c r="H598" s="90" t="b">
        <x:f>'全銘柄'!AT1331</x:f>
        <x:v>1</x:v>
      </x:c>
      <x:c r="I598" s="90" t="n">
        <x:f>'全銘柄'!AU1331</x:f>
        <x:v>0</x:v>
      </x:c>
      <x:c r="J598" s="90" t="str">
        <x:f>'全銘柄'!AH1331</x:f>
        <x:v>S100W79S</x:v>
      </x:c>
    </x:row>
    <x:row r="599">
      <x:c r="A599" s="90" t="n">
        <x:f>'全銘柄'!A1196</x:f>
        <x:v>1195</x:v>
      </x:c>
      <x:c r="B599" s="90" t="str">
        <x:f>'全銘柄'!B1196</x:f>
        <x:v>4362</x:v>
      </x:c>
      <x:c r="C599" s="90" t="str">
        <x:f>'全銘柄'!D1196</x:f>
        <x:v>Nippon Fine Chemical Co.,Ltd.</x:v>
      </x:c>
      <x:c r="D599" s="90" t="str">
        <x:f>'全銘柄'!F1196</x:f>
        <x:v>Chemicals</x:v>
      </x:c>
      <x:c r="E599" s="91" t="n">
        <x:f>'全銘柄'!R1196</x:f>
        <x:v>0.13726784061912906</x:v>
      </x:c>
      <x:c r="F599" s="97" t="n">
        <x:f>'全銘柄'!K1196</x:f>
        <x:v>35663</x:v>
      </x:c>
      <x:c r="G599" s="97" t="n">
        <x:f>'全銘柄'!Q1196</x:f>
        <x:v>4895.383</x:v>
      </x:c>
      <x:c r="H599" s="90" t="b">
        <x:f>'全銘柄'!AT1196</x:f>
        <x:v>1</x:v>
      </x:c>
      <x:c r="I599" s="90" t="n">
        <x:f>'全銘柄'!AU1196</x:f>
        <x:v>0</x:v>
      </x:c>
      <x:c r="J599" s="90" t="str">
        <x:f>'全銘柄'!AH1196</x:f>
        <x:v>S100W4DF</x:v>
      </x:c>
    </x:row>
    <x:row r="600">
      <x:c r="A600" s="90" t="n">
        <x:f>'全銘柄'!A625</x:f>
        <x:v>624</x:v>
      </x:c>
      <x:c r="B600" s="90" t="str">
        <x:f>'全銘柄'!B625</x:f>
        <x:v>6039</x:v>
      </x:c>
      <x:c r="C600" s="90" t="str">
        <x:f>'全銘柄'!D625</x:f>
        <x:v>Japan Animal Referral Medical Center Co.,Ltd.</x:v>
      </x:c>
      <x:c r="D600" s="90" t="str">
        <x:f>'全銘柄'!F625</x:f>
        <x:v>Services</x:v>
      </x:c>
      <x:c r="E600" s="91" t="n">
        <x:f>'全銘柄'!R625</x:f>
        <x:v>0.13660668134973028</x:v>
      </x:c>
      <x:c r="F600" s="97" t="n">
        <x:f>'全銘柄'!K625</x:f>
        <x:v>5277.736</x:v>
      </x:c>
      <x:c r="G600" s="97" t="n">
        <x:f>'全銘柄'!Q625</x:f>
        <x:v>720.974</x:v>
      </x:c>
      <x:c r="H600" s="90" t="b">
        <x:f>'全銘柄'!AT625</x:f>
        <x:v>1</x:v>
      </x:c>
      <x:c r="I600" s="90" t="n">
        <x:f>'全銘柄'!AU625</x:f>
        <x:v>0</x:v>
      </x:c>
      <x:c r="J600" s="90" t="str">
        <x:f>'全銘柄'!AH625</x:f>
        <x:v>S100W2CN</x:v>
      </x:c>
    </x:row>
    <x:row r="601">
      <x:c r="A601" s="90" t="n">
        <x:f>'全銘柄'!A68</x:f>
        <x:v>67</x:v>
      </x:c>
      <x:c r="B601" s="90" t="str">
        <x:f>'全銘柄'!B68</x:f>
        <x:v>4414</x:v>
      </x:c>
      <x:c r="C601" s="90" t="str">
        <x:f>'全銘柄'!D68</x:f>
        <x:v>FLECT Co.,Ltd.</x:v>
      </x:c>
      <x:c r="D601" s="90" t="str">
        <x:f>'全銘柄'!F68</x:f>
        <x:v>Information &amp; Communication</x:v>
      </x:c>
      <x:c r="E601" s="91" t="n">
        <x:f>'全銘柄'!R68</x:f>
        <x:v>0.13653126968759496</x:v>
      </x:c>
      <x:c r="F601" s="97" t="n">
        <x:f>'全銘柄'!K68</x:f>
        <x:v>7949.168</x:v>
      </x:c>
      <x:c r="G601" s="97" t="n">
        <x:f>'全銘柄'!Q68</x:f>
        <x:v>1085.31</x:v>
      </x:c>
      <x:c r="H601" s="90" t="b">
        <x:f>'全銘柄'!AT68</x:f>
        <x:v>1</x:v>
      </x:c>
      <x:c r="I601" s="90" t="n">
        <x:f>'全銘柄'!AU68</x:f>
        <x:v>0</x:v>
      </x:c>
      <x:c r="J601" s="90" t="str">
        <x:f>'全銘柄'!AH68</x:f>
        <x:v>S100W10D</x:v>
      </x:c>
    </x:row>
    <x:row r="602">
      <x:c r="A602" s="90" t="n">
        <x:f>'全銘柄'!A48</x:f>
        <x:v>47</x:v>
      </x:c>
      <x:c r="B602" s="90" t="str">
        <x:f>'全銘柄'!B48</x:f>
        <x:v>7110</x:v>
      </x:c>
      <x:c r="C602" s="90" t="str">
        <x:f>'全銘柄'!D48</x:f>
        <x:v>Kurashicom Inc.</x:v>
      </x:c>
      <x:c r="D602" s="90" t="str">
        <x:f>'全銘柄'!F48</x:f>
        <x:v>Retail Trade</x:v>
      </x:c>
      <x:c r="E602" s="91" t="n">
        <x:f>'全銘柄'!R48</x:f>
        <x:v>0.13651546544843404</x:v>
      </x:c>
      <x:c r="F602" s="97" t="n">
        <x:f>'全銘柄'!K48</x:f>
        <x:v>8269.466</x:v>
      </x:c>
      <x:c r="G602" s="97" t="n">
        <x:f>'全銘柄'!Q48</x:f>
        <x:v>1128.91</x:v>
      </x:c>
      <x:c r="H602" s="90" t="b">
        <x:f>'全銘柄'!AT48</x:f>
        <x:v>0</x:v>
      </x:c>
      <x:c r="I602" s="90" t="str">
        <x:f>'全銘柄'!AU48</x:f>
        <x:v>low_liquidity</x:v>
      </x:c>
      <x:c r="J602" s="90" t="str">
        <x:f>'全銘柄'!AH48</x:f>
        <x:v>S100WWW2</x:v>
      </x:c>
    </x:row>
    <x:row r="603">
      <x:c r="A603" s="90" t="n">
        <x:f>'全銘柄'!A1164</x:f>
        <x:v>1163</x:v>
      </x:c>
      <x:c r="B603" s="90" t="str">
        <x:f>'全銘柄'!B1164</x:f>
        <x:v>7921</x:v>
      </x:c>
      <x:c r="C603" s="90" t="str">
        <x:f>'全銘柄'!D1164</x:f>
        <x:v>TAKARA &amp; COMPANY LTD.</x:v>
      </x:c>
      <x:c r="D603" s="90" t="str">
        <x:f>'全銘柄'!F1164</x:f>
        <x:v>Other Products</x:v>
      </x:c>
      <x:c r="E603" s="91" t="n">
        <x:f>'全銘柄'!R1164</x:f>
        <x:v>0.13642138652239302</x:v>
      </x:c>
      <x:c r="F603" s="97" t="n">
        <x:f>'全銘柄'!K1164</x:f>
        <x:v>29678.785</x:v>
      </x:c>
      <x:c r="G603" s="97" t="n">
        <x:f>'全銘柄'!Q1164</x:f>
        <x:v>4048.821</x:v>
      </x:c>
      <x:c r="H603" s="90" t="b">
        <x:f>'全銘柄'!AT1164</x:f>
        <x:v>1</x:v>
      </x:c>
      <x:c r="I603" s="90" t="n">
        <x:f>'全銘柄'!AU1164</x:f>
        <x:v>0</x:v>
      </x:c>
      <x:c r="J603" s="90" t="str">
        <x:f>'全銘柄'!AH1164</x:f>
        <x:v>S100WKEQ</x:v>
      </x:c>
    </x:row>
    <x:row r="604">
      <x:c r="A604" s="90" t="n">
        <x:f>'全銘柄'!A966</x:f>
        <x:v>965</x:v>
      </x:c>
      <x:c r="B604" s="90" t="str">
        <x:f>'全銘柄'!B966</x:f>
        <x:v>9928</x:v>
      </x:c>
      <x:c r="C604" s="90" t="str">
        <x:f>'全銘柄'!D966</x:f>
        <x:v>MIROKU JYOHO SERVICE CO.,LTD.</x:v>
      </x:c>
      <x:c r="D604" s="90" t="str">
        <x:f>'全銘柄'!F966</x:f>
        <x:v>Information &amp; Communication</x:v>
      </x:c>
      <x:c r="E604" s="91" t="n">
        <x:f>'全銘柄'!R966</x:f>
        <x:v>0.1362001733102253</x:v>
      </x:c>
      <x:c r="F604" s="97" t="n">
        <x:f>'全銘柄'!K966</x:f>
        <x:v>46160</x:v>
      </x:c>
      <x:c r="G604" s="97" t="n">
        <x:f>'全銘柄'!Q966</x:f>
        <x:v>6287</x:v>
      </x:c>
      <x:c r="H604" s="90" t="b">
        <x:f>'全銘柄'!AT966</x:f>
        <x:v>1</x:v>
      </x:c>
      <x:c r="I604" s="90" t="n">
        <x:f>'全銘柄'!AU966</x:f>
        <x:v>0</x:v>
      </x:c>
      <x:c r="J604" s="90" t="str">
        <x:f>'全銘柄'!AH966</x:f>
        <x:v>S100W6WP</x:v>
      </x:c>
    </x:row>
    <x:row r="605">
      <x:c r="A605" s="90" t="n">
        <x:f>'全銘柄'!A462</x:f>
        <x:v>461</x:v>
      </x:c>
      <x:c r="B605" s="90" t="str">
        <x:f>'全銘柄'!B462</x:f>
        <x:v>7213</x:v>
      </x:c>
      <x:c r="C605" s="90" t="str">
        <x:f>'全銘柄'!D462</x:f>
        <x:v>LECIP HOLDINGS CORPORATION</x:v>
      </x:c>
      <x:c r="D605" s="90" t="str">
        <x:f>'全銘柄'!F462</x:f>
        <x:v>Transportation Equipment</x:v>
      </x:c>
      <x:c r="E605" s="91" t="n">
        <x:f>'全銘柄'!R462</x:f>
        <x:v>0.13619861843483622</x:v>
      </x:c>
      <x:c r="F605" s="97" t="n">
        <x:f>'全銘柄'!K462</x:f>
        <x:v>25931.893</x:v>
      </x:c>
      <x:c r="G605" s="97" t="n">
        <x:f>'全銘柄'!Q462</x:f>
        <x:v>3531.888</x:v>
      </x:c>
      <x:c r="H605" s="90" t="b">
        <x:f>'全銘柄'!AT462</x:f>
        <x:v>0</x:v>
      </x:c>
      <x:c r="I605" s="90" t="str">
        <x:f>'全銘柄'!AU462</x:f>
        <x:v>low_liquidity</x:v>
      </x:c>
      <x:c r="J605" s="90" t="str">
        <x:f>'全銘柄'!AH462</x:f>
        <x:v>S100W0R5</x:v>
      </x:c>
    </x:row>
    <x:row r="606">
      <x:c r="A606" s="90" t="n">
        <x:f>'全銘柄'!A33</x:f>
        <x:v>32</x:v>
      </x:c>
      <x:c r="B606" s="90" t="str">
        <x:f>'全銘柄'!B33</x:f>
        <x:v>7047</x:v>
      </x:c>
      <x:c r="C606" s="90" t="str">
        <x:f>'全銘柄'!D33</x:f>
        <x:v>PORT INC.</x:v>
      </x:c>
      <x:c r="D606" s="90" t="str">
        <x:f>'全銘柄'!F33</x:f>
        <x:v>Services</x:v>
      </x:c>
      <x:c r="E606" s="91" t="n">
        <x:f>'全銘柄'!R33</x:f>
        <x:v>0.13600145699585667</x:v>
      </x:c>
      <x:c r="F606" s="97" t="n">
        <x:f>'全銘柄'!K33</x:f>
        <x:v>21963</x:v>
      </x:c>
      <x:c r="G606" s="97" t="n">
        <x:f>'全銘柄'!Q33</x:f>
        <x:v>2987</x:v>
      </x:c>
      <x:c r="H606" s="90" t="b">
        <x:f>'全銘柄'!AT33</x:f>
        <x:v>0</x:v>
      </x:c>
      <x:c r="I606" s="90" t="str">
        <x:f>'全銘柄'!AU33</x:f>
        <x:v>missing_financial_data</x:v>
      </x:c>
      <x:c r="J606" s="90" t="str">
        <x:f>'全銘柄'!AH33</x:f>
        <x:v>S100VZKV</x:v>
      </x:c>
    </x:row>
    <x:row r="607">
      <x:c r="A607" s="90" t="n">
        <x:f>'全銘柄'!A1108</x:f>
        <x:v>1107</x:v>
      </x:c>
      <x:c r="B607" s="90" t="str">
        <x:f>'全銘柄'!B1108</x:f>
        <x:v>8616</x:v>
      </x:c>
      <x:c r="C607" s="90" t="str">
        <x:f>'全銘柄'!D1108</x:f>
        <x:v>Tokai Tokyo Financial Holdings,Inc.</x:v>
      </x:c>
      <x:c r="D607" s="90" t="str">
        <x:f>'全銘柄'!F1108</x:f>
        <x:v>Securities and Commodities Futures</x:v>
      </x:c>
      <x:c r="E607" s="91" t="n">
        <x:f>'全銘柄'!R1108</x:f>
        <x:v>0.13598137336669447</x:v>
      </x:c>
      <x:c r="F607" s="97" t="n">
        <x:f>'全銘柄'!K1108</x:f>
        <x:v>86328</x:v>
      </x:c>
      <x:c r="G607" s="97" t="n">
        <x:f>'全銘柄'!Q1108</x:f>
        <x:v>11739</x:v>
      </x:c>
      <x:c r="H607" s="90" t="b">
        <x:f>'全銘柄'!AT1108</x:f>
        <x:v>1</x:v>
      </x:c>
      <x:c r="I607" s="90" t="n">
        <x:f>'全銘柄'!AU1108</x:f>
        <x:v>0</x:v>
      </x:c>
      <x:c r="J607" s="90" t="str">
        <x:f>'全銘柄'!AH1108</x:f>
        <x:v>S100W1PE</x:v>
      </x:c>
    </x:row>
    <x:row r="608">
      <x:c r="A608" s="90" t="n">
        <x:f>'全銘柄'!A732</x:f>
        <x:v>731</x:v>
      </x:c>
      <x:c r="B608" s="90" t="str">
        <x:f>'全銘柄'!B732</x:f>
        <x:v>2216</x:v>
      </x:c>
      <x:c r="C608" s="90" t="str">
        <x:f>'全銘柄'!D732</x:f>
        <x:v>Kanro Inc.</x:v>
      </x:c>
      <x:c r="D608" s="90" t="str">
        <x:f>'全銘柄'!F732</x:f>
        <x:v>Foods</x:v>
      </x:c>
      <x:c r="E608" s="91" t="n">
        <x:f>'全銘柄'!R732</x:f>
        <x:v>0.13589780470831636</x:v>
      </x:c>
      <x:c r="F608" s="97" t="n">
        <x:f>'全銘柄'!K732</x:f>
        <x:v>34796.515</x:v>
      </x:c>
      <x:c r="G608" s="97" t="n">
        <x:f>'全銘柄'!Q732</x:f>
        <x:v>4728.77</x:v>
      </x:c>
      <x:c r="H608" s="90" t="b">
        <x:f>'全銘柄'!AT732</x:f>
        <x:v>1</x:v>
      </x:c>
      <x:c r="I608" s="90" t="n">
        <x:f>'全銘柄'!AU732</x:f>
        <x:v>0</x:v>
      </x:c>
      <x:c r="J608" s="90" t="str">
        <x:f>'全銘柄'!AH732</x:f>
        <x:v>S100XTWS</x:v>
      </x:c>
    </x:row>
    <x:row r="609">
      <x:c r="A609" s="90" t="n">
        <x:f>'全銘柄'!A284</x:f>
        <x:v>283</x:v>
      </x:c>
      <x:c r="B609" s="90" t="str">
        <x:f>'全銘柄'!B284</x:f>
        <x:v>2120</x:v>
      </x:c>
      <x:c r="C609" s="90" t="str">
        <x:f>'全銘柄'!D284</x:f>
        <x:v>LIFULL Co.,Ltd.</x:v>
      </x:c>
      <x:c r="D609" s="90" t="str">
        <x:f>'全銘柄'!F284</x:f>
        <x:v>Services</x:v>
      </x:c>
      <x:c r="E609" s="91" t="n">
        <x:f>'全銘柄'!R284</x:f>
        <x:v>0.13563479930316066</x:v>
      </x:c>
      <x:c r="F609" s="97" t="n">
        <x:f>'全銘柄'!K284</x:f>
        <x:v>28127</x:v>
      </x:c>
      <x:c r="G609" s="97" t="n">
        <x:f>'全銘柄'!Q284</x:f>
        <x:v>3815</x:v>
      </x:c>
      <x:c r="H609" s="90" t="b">
        <x:f>'全銘柄'!AT284</x:f>
        <x:v>0</x:v>
      </x:c>
      <x:c r="I609" s="90" t="str">
        <x:f>'全銘柄'!AU284</x:f>
        <x:v>missing_financial_data</x:v>
      </x:c>
      <x:c r="J609" s="90" t="str">
        <x:f>'全銘柄'!AH284</x:f>
        <x:v>S100X8TY</x:v>
      </x:c>
    </x:row>
    <x:row r="610">
      <x:c r="A610" s="90" t="n">
        <x:f>'全銘柄'!A1252</x:f>
        <x:v>1251</x:v>
      </x:c>
      <x:c r="B610" s="90" t="str">
        <x:f>'全銘柄'!B1252</x:f>
        <x:v>4464</x:v>
      </x:c>
      <x:c r="C610" s="90" t="str">
        <x:f>'全銘柄'!D1252</x:f>
        <x:v>SOFT99corporation</x:v>
      </x:c>
      <x:c r="D610" s="90" t="str">
        <x:f>'全銘柄'!F1252</x:f>
        <x:v>Chemicals</x:v>
      </x:c>
      <x:c r="E610" s="91" t="n">
        <x:f>'全銘柄'!R1252</x:f>
        <x:v>0.13562511853658518</x:v>
      </x:c>
      <x:c r="F610" s="97" t="n">
        <x:f>'全銘柄'!K1252</x:f>
        <x:v>29742.927</x:v>
      </x:c>
      <x:c r="G610" s="97" t="n">
        <x:f>'全銘柄'!Q1252</x:f>
        <x:v>4033.888</x:v>
      </x:c>
      <x:c r="H610" s="90" t="b">
        <x:f>'全銘柄'!AT1252</x:f>
        <x:v>0</x:v>
      </x:c>
      <x:c r="I610" s="90" t="str">
        <x:f>'全銘柄'!AU1252</x:f>
        <x:v>low_liquidity</x:v>
      </x:c>
      <x:c r="J610" s="90" t="str">
        <x:f>'全銘柄'!AH1252</x:f>
        <x:v>S100W2FE</x:v>
      </x:c>
    </x:row>
    <x:row r="611">
      <x:c r="A611" s="90" t="n">
        <x:f>'全銘柄'!A38</x:f>
        <x:v>37</x:v>
      </x:c>
      <x:c r="B611" s="90" t="str">
        <x:f>'全銘柄'!B38</x:f>
        <x:v>5137</x:v>
      </x:c>
      <x:c r="C611" s="90" t="str">
        <x:f>'全銘柄'!D38</x:f>
        <x:v>SmartDrive inc.</x:v>
      </x:c>
      <x:c r="D611" s="90" t="str">
        <x:f>'全銘柄'!F38</x:f>
        <x:v>Information &amp; Communication</x:v>
      </x:c>
      <x:c r="E611" s="91" t="n">
        <x:f>'全銘柄'!R38</x:f>
        <x:v>0.1355504860443118</x:v>
      </x:c>
      <x:c r="F611" s="97" t="n">
        <x:f>'全銘柄'!K38</x:f>
        <x:v>2878.647</x:v>
      </x:c>
      <x:c r="G611" s="97" t="n">
        <x:f>'全銘柄'!Q38</x:f>
        <x:v>390.202</x:v>
      </x:c>
      <x:c r="H611" s="90" t="b">
        <x:f>'全銘柄'!AT38</x:f>
        <x:v>1</x:v>
      </x:c>
      <x:c r="I611" s="90" t="n">
        <x:f>'全銘柄'!AU38</x:f>
        <x:v>0</x:v>
      </x:c>
      <x:c r="J611" s="90" t="str">
        <x:f>'全銘柄'!AH38</x:f>
        <x:v>S100XC5Q</x:v>
      </x:c>
    </x:row>
    <x:row r="612">
      <x:c r="A612" s="90" t="n">
        <x:f>'全銘柄'!A539</x:f>
        <x:v>538</x:v>
      </x:c>
      <x:c r="B612" s="90" t="str">
        <x:f>'全銘柄'!B539</x:f>
        <x:v>6894</x:v>
      </x:c>
      <x:c r="C612" s="90" t="str">
        <x:f>'全銘柄'!D539</x:f>
        <x:v>PULSTEC INDUSTRIAL CO.,LTD.</x:v>
      </x:c>
      <x:c r="D612" s="90" t="str">
        <x:f>'全銘柄'!F539</x:f>
        <x:v>Electric Appliances</x:v>
      </x:c>
      <x:c r="E612" s="91" t="n">
        <x:f>'全銘柄'!R539</x:f>
        <x:v>0.13518701428647267</x:v>
      </x:c>
      <x:c r="F612" s="97" t="n">
        <x:f>'全銘柄'!K539</x:f>
        <x:v>2486.548</x:v>
      </x:c>
      <x:c r="G612" s="97" t="n">
        <x:f>'全銘柄'!Q539</x:f>
        <x:v>336.149</x:v>
      </x:c>
      <x:c r="H612" s="90" t="b">
        <x:f>'全銘柄'!AT539</x:f>
        <x:v>0</x:v>
      </x:c>
      <x:c r="I612" s="90" t="str">
        <x:f>'全銘柄'!AU539</x:f>
        <x:v>low_liquidity</x:v>
      </x:c>
      <x:c r="J612" s="90" t="str">
        <x:f>'全銘柄'!AH539</x:f>
        <x:v>S100W2ND</x:v>
      </x:c>
    </x:row>
    <x:row r="613">
      <x:c r="A613" s="90" t="n">
        <x:f>'全銘柄'!A654</x:f>
        <x:v>653</x:v>
      </x:c>
      <x:c r="B613" s="90" t="str">
        <x:f>'全銘柄'!B654</x:f>
        <x:v>6272</x:v>
      </x:c>
      <x:c r="C613" s="90" t="str">
        <x:f>'全銘柄'!D654</x:f>
        <x:v>RHEON AUTOMATIC MACHINERY CO.,LTD.</x:v>
      </x:c>
      <x:c r="D613" s="90" t="str">
        <x:f>'全銘柄'!F654</x:f>
        <x:v>Machinery</x:v>
      </x:c>
      <x:c r="E613" s="91" t="n">
        <x:f>'全銘柄'!R654</x:f>
        <x:v>0.13510722966010216</x:v>
      </x:c>
      <x:c r="F613" s="97" t="n">
        <x:f>'全銘柄'!K654</x:f>
        <x:v>39214.43</x:v>
      </x:c>
      <x:c r="G613" s="97" t="n">
        <x:f>'全銘柄'!Q654</x:f>
        <x:v>5298.153</x:v>
      </x:c>
      <x:c r="H613" s="90" t="b">
        <x:f>'全銘柄'!AT654</x:f>
        <x:v>1</x:v>
      </x:c>
      <x:c r="I613" s="90" t="n">
        <x:f>'全銘柄'!AU654</x:f>
        <x:v>0</x:v>
      </x:c>
      <x:c r="J613" s="90" t="str">
        <x:f>'全銘柄'!AH654</x:f>
        <x:v>S100W3X7</x:v>
      </x:c>
    </x:row>
    <x:row r="614">
      <x:c r="A614" s="90" t="n">
        <x:f>'全銘柄'!A1173</x:f>
        <x:v>1172</x:v>
      </x:c>
      <x:c r="B614" s="90" t="str">
        <x:f>'全銘柄'!B1173</x:f>
        <x:v>8584</x:v>
      </x:c>
      <x:c r="C614" s="90" t="str">
        <x:f>'全銘柄'!D1173</x:f>
        <x:v>JACCS CO.,LTD.</x:v>
      </x:c>
      <x:c r="D614" s="90" t="str">
        <x:f>'全銘柄'!F1173</x:f>
        <x:v>Other Financing Business</x:v>
      </x:c>
      <x:c r="E614" s="91" t="n">
        <x:f>'全銘柄'!R1173</x:f>
        <x:v>0.13473803265297574</x:v>
      </x:c>
      <x:c r="F614" s="97" t="n">
        <x:f>'全銘柄'!K1173</x:f>
        <x:v>190978</x:v>
      </x:c>
      <x:c r="G614" s="97" t="n">
        <x:f>'全銘柄'!Q1173</x:f>
        <x:v>25732</x:v>
      </x:c>
      <x:c r="H614" s="90" t="b">
        <x:f>'全銘柄'!AT1173</x:f>
        <x:v>1</x:v>
      </x:c>
      <x:c r="I614" s="90" t="n">
        <x:f>'全銘柄'!AU1173</x:f>
        <x:v>0</x:v>
      </x:c>
      <x:c r="J614" s="90" t="str">
        <x:f>'全銘柄'!AH1173</x:f>
        <x:v>S100W2LQ</x:v>
      </x:c>
    </x:row>
    <x:row r="615">
      <x:c r="A615" s="90" t="n">
        <x:f>'全銘柄'!A733</x:f>
        <x:v>732</x:v>
      </x:c>
      <x:c r="B615" s="90" t="str">
        <x:f>'全銘柄'!B733</x:f>
        <x:v>6266</x:v>
      </x:c>
      <x:c r="C615" s="90" t="str">
        <x:f>'全銘柄'!D733</x:f>
        <x:v>TAZMO CO.,LTD.</x:v>
      </x:c>
      <x:c r="D615" s="90" t="str">
        <x:f>'全銘柄'!F733</x:f>
        <x:v>Machinery</x:v>
      </x:c>
      <x:c r="E615" s="91" t="n">
        <x:f>'全銘柄'!R733</x:f>
        <x:v>0.13460214293853381</x:v>
      </x:c>
      <x:c r="F615" s="97" t="n">
        <x:f>'全銘柄'!K733</x:f>
        <x:v>35428.641</x:v>
      </x:c>
      <x:c r="G615" s="97" t="n">
        <x:f>'全銘柄'!Q733</x:f>
        <x:v>4768.771</x:v>
      </x:c>
      <x:c r="H615" s="90" t="b">
        <x:f>'全銘柄'!AT733</x:f>
        <x:v>1</x:v>
      </x:c>
      <x:c r="I615" s="90" t="n">
        <x:f>'全銘柄'!AU733</x:f>
        <x:v>0</x:v>
      </x:c>
      <x:c r="J615" s="90" t="str">
        <x:f>'全銘柄'!AH733</x:f>
        <x:v>S100XS15</x:v>
      </x:c>
    </x:row>
    <x:row r="616">
      <x:c r="A616" s="90" t="n">
        <x:f>'全銘柄'!A82</x:f>
        <x:v>81</x:v>
      </x:c>
      <x:c r="B616" s="90" t="str">
        <x:f>'全銘柄'!B82</x:f>
        <x:v>4490</x:v>
      </x:c>
      <x:c r="C616" s="90" t="str">
        <x:f>'全銘柄'!D82</x:f>
        <x:v>VisasQ Inc.</x:v>
      </x:c>
      <x:c r="D616" s="90" t="str">
        <x:f>'全銘柄'!F82</x:f>
        <x:v>Information &amp; Communication</x:v>
      </x:c>
      <x:c r="E616" s="91" t="n">
        <x:f>'全銘柄'!R82</x:f>
        <x:v>0.13445467368845285</x:v>
      </x:c>
      <x:c r="F616" s="97" t="n">
        <x:f>'全銘柄'!K82</x:f>
        <x:v>9974.67</x:v>
      </x:c>
      <x:c r="G616" s="97" t="n">
        <x:f>'全銘柄'!Q82</x:f>
        <x:v>1341.141</x:v>
      </x:c>
      <x:c r="H616" s="90" t="b">
        <x:f>'全銘柄'!AT82</x:f>
        <x:v>0</x:v>
      </x:c>
      <x:c r="I616" s="90" t="str">
        <x:f>'全銘柄'!AU82</x:f>
        <x:v>low_equity_ratio;excessive_leverage</x:v>
      </x:c>
      <x:c r="J616" s="90" t="str">
        <x:f>'全銘柄'!AH82</x:f>
        <x:v>S100Y7OP</x:v>
      </x:c>
    </x:row>
    <x:row r="617">
      <x:c r="A617" s="90" t="n">
        <x:f>'全銘柄'!A1202</x:f>
        <x:v>1201</x:v>
      </x:c>
      <x:c r="B617" s="90" t="str">
        <x:f>'全銘柄'!B1202</x:f>
        <x:v>3640</x:v>
      </x:c>
      <x:c r="C617" s="90" t="str">
        <x:f>'全銘柄'!D1202</x:f>
        <x:v>DENSAN CO.,LTD.</x:v>
      </x:c>
      <x:c r="D617" s="90" t="str">
        <x:f>'全銘柄'!F1202</x:f>
        <x:v>Information &amp; Communication</x:v>
      </x:c>
      <x:c r="E617" s="91" t="n">
        <x:f>'全銘柄'!R1202</x:f>
        <x:v>0.134335756016377</x:v>
      </x:c>
      <x:c r="F617" s="97" t="n">
        <x:f>'全銘柄'!K1202</x:f>
        <x:v>18740.93</x:v>
      </x:c>
      <x:c r="G617" s="97" t="n">
        <x:f>'全銘柄'!Q1202</x:f>
        <x:v>2517.577</x:v>
      </x:c>
      <x:c r="H617" s="90" t="b">
        <x:f>'全銘柄'!AT1202</x:f>
        <x:v>1</x:v>
      </x:c>
      <x:c r="I617" s="90" t="n">
        <x:f>'全銘柄'!AU1202</x:f>
        <x:v>0</x:v>
      </x:c>
      <x:c r="J617" s="90" t="str">
        <x:f>'全銘柄'!AH1202</x:f>
        <x:v>S100W5V1</x:v>
      </x:c>
    </x:row>
    <x:row r="618">
      <x:c r="A618" s="90" t="n">
        <x:f>'全銘柄'!A222</x:f>
        <x:v>221</x:v>
      </x:c>
      <x:c r="B618" s="90" t="str">
        <x:f>'全銘柄'!B222</x:f>
        <x:v>3076</x:v>
      </x:c>
      <x:c r="C618" s="90" t="str">
        <x:f>'全銘柄'!D222</x:f>
        <x:v>Ai Holdings Corporation</x:v>
      </x:c>
      <x:c r="D618" s="90" t="str">
        <x:f>'全銘柄'!F222</x:f>
        <x:v>Wholesale Trade</x:v>
      </x:c>
      <x:c r="E618" s="91" t="n">
        <x:f>'全銘柄'!R222</x:f>
        <x:v>0.13428100971343113</x:v>
      </x:c>
      <x:c r="F618" s="97" t="n">
        <x:f>'全銘柄'!K222</x:f>
        <x:v>66197</x:v>
      </x:c>
      <x:c r="G618" s="97" t="n">
        <x:f>'全銘柄'!Q222</x:f>
        <x:v>8889</x:v>
      </x:c>
      <x:c r="H618" s="90" t="b">
        <x:f>'全銘柄'!AT222</x:f>
        <x:v>1</x:v>
      </x:c>
      <x:c r="I618" s="90" t="n">
        <x:f>'全銘柄'!AU222</x:f>
        <x:v>0</x:v>
      </x:c>
      <x:c r="J618" s="90" t="str">
        <x:f>'全銘柄'!AH222</x:f>
        <x:v>S100WRM2</x:v>
      </x:c>
    </x:row>
    <x:row r="619">
      <x:c r="A619" s="90" t="n">
        <x:f>'全銘柄'!A218</x:f>
        <x:v>217</x:v>
      </x:c>
      <x:c r="B619" s="90" t="str">
        <x:f>'全銘柄'!B218</x:f>
        <x:v>6392</x:v>
      </x:c>
      <x:c r="C619" s="90" t="str">
        <x:f>'全銘柄'!D218</x:f>
        <x:v>YAMADA CORPORATION</x:v>
      </x:c>
      <x:c r="D619" s="90" t="str">
        <x:f>'全銘柄'!F218</x:f>
        <x:v>Machinery</x:v>
      </x:c>
      <x:c r="E619" s="91" t="n">
        <x:f>'全銘柄'!R218</x:f>
        <x:v>0.13417917692097348</x:v>
      </x:c>
      <x:c r="F619" s="97" t="n">
        <x:f>'全銘柄'!K218</x:f>
        <x:v>14628</x:v>
      </x:c>
      <x:c r="G619" s="97" t="n">
        <x:f>'全銘柄'!Q218</x:f>
        <x:v>1962.773</x:v>
      </x:c>
      <x:c r="H619" s="90" t="b">
        <x:f>'全銘柄'!AT218</x:f>
        <x:v>0</x:v>
      </x:c>
      <x:c r="I619" s="90" t="str">
        <x:f>'全銘柄'!AU218</x:f>
        <x:v>low_liquidity</x:v>
      </x:c>
      <x:c r="J619" s="90" t="str">
        <x:f>'全銘柄'!AH218</x:f>
        <x:v>S100W643</x:v>
      </x:c>
    </x:row>
    <x:row r="620">
      <x:c r="A620" s="90" t="n">
        <x:f>'全銘柄'!A1124</x:f>
        <x:v>1123</x:v>
      </x:c>
      <x:c r="B620" s="90" t="str">
        <x:f>'全銘柄'!B1124</x:f>
        <x:v>9045</x:v>
      </x:c>
      <x:c r="C620" s="90" t="str">
        <x:f>'全銘柄'!D1124</x:f>
        <x:v>Keihan Holdings Co.,Ltd.</x:v>
      </x:c>
      <x:c r="D620" s="90" t="str">
        <x:f>'全銘柄'!F1124</x:f>
        <x:v>Land Transportation</x:v>
      </x:c>
      <x:c r="E620" s="91" t="n">
        <x:f>'全銘柄'!R1124</x:f>
        <x:v>0.13417807913352428</x:v>
      </x:c>
      <x:c r="F620" s="97" t="n">
        <x:f>'全銘柄'!K1124</x:f>
        <x:v>313546</x:v>
      </x:c>
      <x:c r="G620" s="97" t="n">
        <x:f>'全銘柄'!Q1124</x:f>
        <x:v>42071</x:v>
      </x:c>
      <x:c r="H620" s="90" t="b">
        <x:f>'全銘柄'!AT1124</x:f>
        <x:v>1</x:v>
      </x:c>
      <x:c r="I620" s="90" t="n">
        <x:f>'全銘柄'!AU1124</x:f>
        <x:v>0</x:v>
      </x:c>
      <x:c r="J620" s="90" t="str">
        <x:f>'全銘柄'!AH1124</x:f>
        <x:v>S100VYHN</x:v>
      </x:c>
    </x:row>
    <x:row r="621">
      <x:c r="A621" s="90" t="n">
        <x:f>'全銘柄'!A169</x:f>
        <x:v>168</x:v>
      </x:c>
      <x:c r="B621" s="90" t="str">
        <x:f>'全銘柄'!B169</x:f>
        <x:v>6033</x:v>
      </x:c>
      <x:c r="C621" s="90" t="str">
        <x:f>'全銘柄'!D169</x:f>
        <x:v>EXTREME CO.,LTD.</x:v>
      </x:c>
      <x:c r="D621" s="90" t="str">
        <x:f>'全銘柄'!F169</x:f>
        <x:v>Services</x:v>
      </x:c>
      <x:c r="E621" s="91" t="n">
        <x:f>'全銘柄'!R169</x:f>
        <x:v>0.13389311235743642</x:v>
      </x:c>
      <x:c r="F621" s="97" t="n">
        <x:f>'全銘柄'!K169</x:f>
        <x:v>11336.259</x:v>
      </x:c>
      <x:c r="G621" s="97" t="n">
        <x:f>'全銘柄'!Q169</x:f>
        <x:v>1517.847</x:v>
      </x:c>
      <x:c r="H621" s="90" t="b">
        <x:f>'全銘柄'!AT169</x:f>
        <x:v>0</x:v>
      </x:c>
      <x:c r="I621" s="90" t="str">
        <x:f>'全銘柄'!AU169</x:f>
        <x:v>low_liquidity</x:v>
      </x:c>
      <x:c r="J621" s="90" t="str">
        <x:f>'全銘柄'!AH169</x:f>
        <x:v>S100W0OV</x:v>
      </x:c>
    </x:row>
    <x:row r="622">
      <x:c r="A622" s="90" t="n">
        <x:f>'全銘柄'!A811</x:f>
        <x:v>810</x:v>
      </x:c>
      <x:c r="B622" s="90" t="str">
        <x:f>'全銘柄'!B811</x:f>
        <x:v>4972</x:v>
      </x:c>
      <x:c r="C622" s="90" t="str">
        <x:f>'全銘柄'!D811</x:f>
        <x:v>Soken Chemical &amp; Engineering Co.,Ltd.</x:v>
      </x:c>
      <x:c r="D622" s="90" t="str">
        <x:f>'全銘柄'!F811</x:f>
        <x:v>Chemicals</x:v>
      </x:c>
      <x:c r="E622" s="91" t="n">
        <x:f>'全銘柄'!R811</x:f>
        <x:v>0.13325536495670454</x:v>
      </x:c>
      <x:c r="F622" s="97" t="n">
        <x:f>'全銘柄'!K811</x:f>
        <x:v>47633.842</x:v>
      </x:c>
      <x:c r="G622" s="97" t="n">
        <x:f>'全銘柄'!Q811</x:f>
        <x:v>6347.465</x:v>
      </x:c>
      <x:c r="H622" s="90" t="b">
        <x:f>'全銘柄'!AT811</x:f>
        <x:v>1</x:v>
      </x:c>
      <x:c r="I622" s="90" t="n">
        <x:f>'全銘柄'!AU811</x:f>
        <x:v>0</x:v>
      </x:c>
      <x:c r="J622" s="90" t="str">
        <x:f>'全銘柄'!AH811</x:f>
        <x:v>S100W5AQ</x:v>
      </x:c>
    </x:row>
    <x:row r="623">
      <x:c r="A623" s="90" t="n">
        <x:f>'全銘柄'!A1401</x:f>
        <x:v>1400</x:v>
      </x:c>
      <x:c r="B623" s="90" t="str">
        <x:f>'全銘柄'!B1401</x:f>
        <x:v>8233</x:v>
      </x:c>
      <x:c r="C623" s="90" t="str">
        <x:f>'全銘柄'!D1401</x:f>
        <x:v>Takashimaya Company,Limited</x:v>
      </x:c>
      <x:c r="D623" s="90" t="str">
        <x:f>'全銘柄'!F1401</x:f>
        <x:v>Retail Trade</x:v>
      </x:c>
      <x:c r="E623" s="91" t="n">
        <x:f>'全銘柄'!R1401</x:f>
        <x:v>0.13313828807984915</x:v>
      </x:c>
      <x:c r="F623" s="97" t="n">
        <x:f>'全銘柄'!K1401</x:f>
        <x:v>401958</x:v>
      </x:c>
      <x:c r="G623" s="97" t="n">
        <x:f>'全銘柄'!Q1401</x:f>
        <x:v>53516</x:v>
      </x:c>
      <x:c r="H623" s="90" t="b">
        <x:f>'全銘柄'!AT1401</x:f>
        <x:v>1</x:v>
      </x:c>
      <x:c r="I623" s="90" t="n">
        <x:f>'全銘柄'!AU1401</x:f>
        <x:v>0</x:v>
      </x:c>
      <x:c r="J623" s="90" t="str">
        <x:f>'全銘柄'!AH1401</x:f>
        <x:v>S100Y4X5</x:v>
      </x:c>
    </x:row>
    <x:row r="624">
      <x:c r="A624" s="90" t="n">
        <x:f>'全銘柄'!A948</x:f>
        <x:v>947</x:v>
      </x:c>
      <x:c r="B624" s="90" t="str">
        <x:f>'全銘柄'!B948</x:f>
        <x:v>7701</x:v>
      </x:c>
      <x:c r="C624" s="90" t="str">
        <x:f>'全銘柄'!D948</x:f>
        <x:v>Shimadzu Corporation</x:v>
      </x:c>
      <x:c r="D624" s="90" t="str">
        <x:f>'全銘柄'!F948</x:f>
        <x:v>Precision Instruments</x:v>
      </x:c>
      <x:c r="E624" s="91" t="n">
        <x:f>'全銘柄'!R948</x:f>
        <x:v>0.1330496227601675</x:v>
      </x:c>
      <x:c r="F624" s="97" t="n">
        <x:f>'全銘柄'!K948</x:f>
        <x:v>539047</x:v>
      </x:c>
      <x:c r="G624" s="97" t="n">
        <x:f>'全銘柄'!Q948</x:f>
        <x:v>71720</x:v>
      </x:c>
      <x:c r="H624" s="90" t="b">
        <x:f>'全銘柄'!AT948</x:f>
        <x:v>1</x:v>
      </x:c>
      <x:c r="I624" s="90" t="n">
        <x:f>'全銘柄'!AU948</x:f>
        <x:v>0</x:v>
      </x:c>
      <x:c r="J624" s="90" t="str">
        <x:f>'全銘柄'!AH948</x:f>
        <x:v>S100W5IM</x:v>
      </x:c>
    </x:row>
    <x:row r="625">
      <x:c r="A625" s="90" t="n">
        <x:f>'全銘柄'!A952</x:f>
        <x:v>951</x:v>
      </x:c>
      <x:c r="B625" s="90" t="str">
        <x:f>'全銘柄'!B952</x:f>
        <x:v>9044</x:v>
      </x:c>
      <x:c r="C625" s="90" t="str">
        <x:f>'全銘柄'!D952</x:f>
        <x:v>NANKAI Co.,Ltd.</x:v>
      </x:c>
      <x:c r="D625" s="90" t="str">
        <x:f>'全銘柄'!F952</x:f>
        <x:v>Land Transportation</x:v>
      </x:c>
      <x:c r="E625" s="91" t="n">
        <x:f>'全銘柄'!R952</x:f>
        <x:v>0.13288622515692883</x:v>
      </x:c>
      <x:c r="F625" s="97" t="n">
        <x:f>'全銘柄'!K952</x:f>
        <x:v>260787</x:v>
      </x:c>
      <x:c r="G625" s="97" t="n">
        <x:f>'全銘柄'!Q952</x:f>
        <x:v>34655</x:v>
      </x:c>
      <x:c r="H625" s="90" t="b">
        <x:f>'全銘柄'!AT952</x:f>
        <x:v>1</x:v>
      </x:c>
      <x:c r="I625" s="90" t="n">
        <x:f>'全銘柄'!AU952</x:f>
        <x:v>0</x:v>
      </x:c>
      <x:c r="J625" s="90" t="str">
        <x:f>'全銘柄'!AH952</x:f>
        <x:v>S100VY49</x:v>
      </x:c>
    </x:row>
    <x:row r="626">
      <x:c r="A626" s="90" t="n">
        <x:f>'全銘柄'!A1356</x:f>
        <x:v>1355</x:v>
      </x:c>
      <x:c r="B626" s="90" t="str">
        <x:f>'全銘柄'!B1356</x:f>
        <x:v>8622</x:v>
      </x:c>
      <x:c r="C626" s="90" t="str">
        <x:f>'全銘柄'!D1356</x:f>
        <x:v>Mito Securities Co.,Ltd.</x:v>
      </x:c>
      <x:c r="D626" s="90" t="str">
        <x:f>'全銘柄'!F1356</x:f>
        <x:v>Securities and Commodities Futures</x:v>
      </x:c>
      <x:c r="E626" s="91" t="n">
        <x:f>'全銘柄'!R1356</x:f>
        <x:v>0.13287563469927768</x:v>
      </x:c>
      <x:c r="F626" s="97" t="n">
        <x:f>'全銘柄'!K1356</x:f>
        <x:v>13983</x:v>
      </x:c>
      <x:c r="G626" s="97" t="n">
        <x:f>'全銘柄'!Q1356</x:f>
        <x:v>1858</x:v>
      </x:c>
      <x:c r="H626" s="90" t="b">
        <x:f>'全銘柄'!AT1356</x:f>
        <x:v>1</x:v>
      </x:c>
      <x:c r="I626" s="90" t="n">
        <x:f>'全銘柄'!AU1356</x:f>
        <x:v>0</x:v>
      </x:c>
      <x:c r="J626" s="90" t="str">
        <x:f>'全銘柄'!AH1356</x:f>
        <x:v>S100W2S3</x:v>
      </x:c>
    </x:row>
    <x:row r="627">
      <x:c r="A627" s="90" t="n">
        <x:f>'全銘柄'!A1227</x:f>
        <x:v>1226</x:v>
      </x:c>
      <x:c r="B627" s="90" t="str">
        <x:f>'全銘柄'!B1227</x:f>
        <x:v>6050</x:v>
      </x:c>
      <x:c r="C627" s="90" t="str">
        <x:f>'全銘柄'!D1227</x:f>
        <x:v>E-Guardian Inc.</x:v>
      </x:c>
      <x:c r="D627" s="90" t="str">
        <x:f>'全銘柄'!F1227</x:f>
        <x:v>Services</x:v>
      </x:c>
      <x:c r="E627" s="91" t="n">
        <x:f>'全銘柄'!R1227</x:f>
        <x:v>0.13286152987873123</x:v>
      </x:c>
      <x:c r="F627" s="97" t="n">
        <x:f>'全銘柄'!K1227</x:f>
        <x:v>11321.381</x:v>
      </x:c>
      <x:c r="G627" s="97" t="n">
        <x:f>'全銘柄'!Q1227</x:f>
        <x:v>1504.176</x:v>
      </x:c>
      <x:c r="H627" s="90" t="b">
        <x:f>'全銘柄'!AT1227</x:f>
        <x:v>1</x:v>
      </x:c>
      <x:c r="I627" s="90" t="n">
        <x:f>'全銘柄'!AU1227</x:f>
        <x:v>0</x:v>
      </x:c>
      <x:c r="J627" s="90" t="str">
        <x:f>'全銘柄'!AH1227</x:f>
        <x:v>S100X9H5</x:v>
      </x:c>
    </x:row>
    <x:row r="628">
      <x:c r="A628" s="90" t="n">
        <x:f>'全銘柄'!A235</x:f>
        <x:v>234</x:v>
      </x:c>
      <x:c r="B628" s="90" t="str">
        <x:f>'全銘柄'!B235</x:f>
        <x:v>1401</x:v>
      </x:c>
      <x:c r="C628" s="90" t="str">
        <x:f>'全銘柄'!D235</x:f>
        <x:v>mbs,inc.</x:v>
      </x:c>
      <x:c r="D628" s="90" t="str">
        <x:f>'全銘柄'!F235</x:f>
        <x:v>Construction</x:v>
      </x:c>
      <x:c r="E628" s="91" t="n">
        <x:f>'全銘柄'!R235</x:f>
        <x:v>0.1328321099800085</x:v>
      </x:c>
      <x:c r="F628" s="97" t="n">
        <x:f>'全銘柄'!K235</x:f>
        <x:v>4713.002</x:v>
      </x:c>
      <x:c r="G628" s="97" t="n">
        <x:f>'全銘柄'!Q235</x:f>
        <x:v>626.038</x:v>
      </x:c>
      <x:c r="H628" s="90" t="b">
        <x:f>'全銘柄'!AT235</x:f>
        <x:v>0</x:v>
      </x:c>
      <x:c r="I628" s="90" t="str">
        <x:f>'全銘柄'!AU235</x:f>
        <x:v>low_liquidity</x:v>
      </x:c>
      <x:c r="J628" s="90" t="str">
        <x:f>'全銘柄'!AH235</x:f>
        <x:v>S100WLH6</x:v>
      </x:c>
    </x:row>
    <x:row r="629">
      <x:c r="A629" s="90" t="n">
        <x:f>'全銘柄'!A162</x:f>
        <x:v>161</x:v>
      </x:c>
      <x:c r="B629" s="90" t="str">
        <x:f>'全銘柄'!B162</x:f>
        <x:v>6526</x:v>
      </x:c>
      <x:c r="C629" s="90" t="str">
        <x:f>'全銘柄'!D162</x:f>
        <x:v>Socionext Inc.</x:v>
      </x:c>
      <x:c r="D629" s="90" t="str">
        <x:f>'全銘柄'!F162</x:f>
        <x:v>Electric Appliances</x:v>
      </x:c>
      <x:c r="E629" s="91" t="n">
        <x:f>'全銘柄'!R162</x:f>
        <x:v>0.13260137375023207</x:v>
      </x:c>
      <x:c r="F629" s="97" t="n">
        <x:f>'全銘柄'!K162</x:f>
        <x:v>188535</x:v>
      </x:c>
      <x:c r="G629" s="97" t="n">
        <x:f>'全銘柄'!Q162</x:f>
        <x:v>25000</x:v>
      </x:c>
      <x:c r="H629" s="90" t="b">
        <x:f>'全銘柄'!AT162</x:f>
        <x:v>1</x:v>
      </x:c>
      <x:c r="I629" s="90" t="n">
        <x:f>'全銘柄'!AU162</x:f>
        <x:v>0</x:v>
      </x:c>
      <x:c r="J629" s="90" t="str">
        <x:f>'全銘柄'!AH162</x:f>
        <x:v>S100W3DR</x:v>
      </x:c>
    </x:row>
    <x:row r="630">
      <x:c r="A630" s="90" t="n">
        <x:f>'全銘柄'!A980</x:f>
        <x:v>979</x:v>
      </x:c>
      <x:c r="B630" s="90" t="str">
        <x:f>'全銘柄'!B980</x:f>
        <x:v>5903</x:v>
      </x:c>
      <x:c r="C630" s="90" t="str">
        <x:f>'全銘柄'!D980</x:f>
        <x:v>SHINPO CO.,LTD.</x:v>
      </x:c>
      <x:c r="D630" s="90" t="str">
        <x:f>'全銘柄'!F980</x:f>
        <x:v>Metal Products</x:v>
      </x:c>
      <x:c r="E630" s="91" t="n">
        <x:f>'全銘柄'!R980</x:f>
        <x:v>0.13249715014656388</x:v>
      </x:c>
      <x:c r="F630" s="97" t="n">
        <x:f>'全銘柄'!K980</x:f>
        <x:v>7368.8</x:v>
      </x:c>
      <x:c r="G630" s="97" t="n">
        <x:f>'全銘柄'!Q980</x:f>
        <x:v>976.345</x:v>
      </x:c>
      <x:c r="H630" s="90" t="b">
        <x:f>'全銘柄'!AT980</x:f>
        <x:v>1</x:v>
      </x:c>
      <x:c r="I630" s="90" t="n">
        <x:f>'全銘柄'!AU980</x:f>
        <x:v>0</x:v>
      </x:c>
      <x:c r="J630" s="90" t="str">
        <x:f>'全銘柄'!AH980</x:f>
        <x:v>S100WP45</x:v>
      </x:c>
    </x:row>
    <x:row r="631">
      <x:c r="A631" s="90" t="n">
        <x:f>'全銘柄'!A21</x:f>
        <x:v>20</x:v>
      </x:c>
      <x:c r="B631" s="90" t="str">
        <x:f>'全銘柄'!B21</x:f>
        <x:v>5586</x:v>
      </x:c>
      <x:c r="C631" s="90" t="str">
        <x:f>'全銘柄'!D21</x:f>
        <x:v>Laboro.AI Inc.</x:v>
      </x:c>
      <x:c r="D631" s="90" t="str">
        <x:f>'全銘柄'!F21</x:f>
        <x:v>Information &amp; Communication</x:v>
      </x:c>
      <x:c r="E631" s="91" t="n">
        <x:f>'全銘柄'!R21</x:f>
        <x:v>0.13237294279400622</x:v>
      </x:c>
      <x:c r="F631" s="97" t="n">
        <x:f>'全銘柄'!K21</x:f>
        <x:v>1892.494</x:v>
      </x:c>
      <x:c r="G631" s="97" t="n">
        <x:f>'全銘柄'!Q21</x:f>
        <x:v>250.515</x:v>
      </x:c>
      <x:c r="H631" s="90" t="b">
        <x:f>'全銘柄'!AT21</x:f>
        <x:v>1</x:v>
      </x:c>
      <x:c r="I631" s="90" t="n">
        <x:f>'全銘柄'!AU21</x:f>
        <x:v>0</x:v>
      </x:c>
      <x:c r="J631" s="90" t="str">
        <x:f>'全銘柄'!AH21</x:f>
        <x:v>S100XBVM</x:v>
      </x:c>
    </x:row>
    <x:row r="632">
      <x:c r="A632" s="90" t="n">
        <x:f>'全銘柄'!A225</x:f>
        <x:v>224</x:v>
      </x:c>
      <x:c r="B632" s="90" t="str">
        <x:f>'全銘柄'!B225</x:f>
        <x:v>6947</x:v>
      </x:c>
      <x:c r="C632" s="90" t="str">
        <x:f>'全銘柄'!D225</x:f>
        <x:v>ZUKEN INC.</x:v>
      </x:c>
      <x:c r="D632" s="90" t="str">
        <x:f>'全銘柄'!F225</x:f>
        <x:v>Electric Appliances</x:v>
      </x:c>
      <x:c r="E632" s="91" t="n">
        <x:f>'全銘柄'!R225</x:f>
        <x:v>0.1323706794972506</x:v>
      </x:c>
      <x:c r="F632" s="97" t="n">
        <x:f>'全銘柄'!K225</x:f>
        <x:v>40736</x:v>
      </x:c>
      <x:c r="G632" s="97" t="n">
        <x:f>'全銘柄'!Q225</x:f>
        <x:v>5392.252</x:v>
      </x:c>
      <x:c r="H632" s="90" t="b">
        <x:f>'全銘柄'!AT225</x:f>
        <x:v>1</x:v>
      </x:c>
      <x:c r="I632" s="90" t="n">
        <x:f>'全銘柄'!AU225</x:f>
        <x:v>0</x:v>
      </x:c>
      <x:c r="J632" s="90" t="str">
        <x:f>'全銘柄'!AH225</x:f>
        <x:v>S100W07I</x:v>
      </x:c>
    </x:row>
    <x:row r="633">
      <x:c r="A633" s="90" t="n">
        <x:f>'全銘柄'!A1099</x:f>
        <x:v>1098</x:v>
      </x:c>
      <x:c r="B633" s="90" t="str">
        <x:f>'全銘柄'!B1099</x:f>
        <x:v>7088</x:v>
      </x:c>
      <x:c r="C633" s="90" t="str">
        <x:f>'全銘柄'!D1099</x:f>
        <x:v>Forum Engineering Inc.</x:v>
      </x:c>
      <x:c r="D633" s="90" t="str">
        <x:f>'全銘柄'!F1099</x:f>
        <x:v>Services</x:v>
      </x:c>
      <x:c r="E633" s="91" t="n">
        <x:f>'全銘柄'!R1099</x:f>
        <x:v>0.13225499524262607</x:v>
      </x:c>
      <x:c r="F633" s="97" t="n">
        <x:f>'全銘柄'!K1099</x:f>
        <x:v>34683</x:v>
      </x:c>
      <x:c r="G633" s="97" t="n">
        <x:f>'全銘柄'!Q1099</x:f>
        <x:v>4587</x:v>
      </x:c>
      <x:c r="H633" s="90" t="b">
        <x:f>'全銘柄'!AT1099</x:f>
        <x:v>1</x:v>
      </x:c>
      <x:c r="I633" s="90" t="n">
        <x:f>'全銘柄'!AU1099</x:f>
        <x:v>0</x:v>
      </x:c>
      <x:c r="J633" s="90" t="str">
        <x:f>'全銘柄'!AH1099</x:f>
        <x:v>S100W14Y</x:v>
      </x:c>
    </x:row>
    <x:row r="634">
      <x:c r="A634" s="90" t="n">
        <x:f>'全銘柄'!A213</x:f>
        <x:v>212</x:v>
      </x:c>
      <x:c r="B634" s="90" t="str">
        <x:f>'全銘柄'!B213</x:f>
        <x:v>4075</x:v>
      </x:c>
      <x:c r="C634" s="90" t="str">
        <x:f>'全銘柄'!D213</x:f>
        <x:v>Brains Technology,Inc.</x:v>
      </x:c>
      <x:c r="D634" s="90" t="str">
        <x:f>'全銘柄'!F213</x:f>
        <x:v>Information &amp; Communication</x:v>
      </x:c>
      <x:c r="E634" s="91" t="n">
        <x:f>'全銘柄'!R213</x:f>
        <x:v>0.13205841978029678</x:v>
      </x:c>
      <x:c r="F634" s="97" t="n">
        <x:f>'全銘柄'!K213</x:f>
        <x:v>1255.876</x:v>
      </x:c>
      <x:c r="G634" s="97" t="n">
        <x:f>'全銘柄'!Q213</x:f>
        <x:v>165.849</x:v>
      </x:c>
      <x:c r="H634" s="90" t="b">
        <x:f>'全銘柄'!AT213</x:f>
        <x:v>1</x:v>
      </x:c>
      <x:c r="I634" s="90" t="n">
        <x:f>'全銘柄'!AU213</x:f>
        <x:v>0</x:v>
      </x:c>
      <x:c r="J634" s="90" t="str">
        <x:f>'全銘柄'!AH213</x:f>
        <x:v>S100WX5A</x:v>
      </x:c>
    </x:row>
    <x:row r="635">
      <x:c r="A635" s="90" t="n">
        <x:f>'全銘柄'!A955</x:f>
        <x:v>954</x:v>
      </x:c>
      <x:c r="B635" s="90" t="str">
        <x:f>'全銘柄'!B955</x:f>
        <x:v>6507</x:v>
      </x:c>
      <x:c r="C635" s="90" t="str">
        <x:f>'全銘柄'!D955</x:f>
        <x:v>SINFONIA TECHNOLOGY CO.,LTD.</x:v>
      </x:c>
      <x:c r="D635" s="90" t="str">
        <x:f>'全銘柄'!F955</x:f>
        <x:v>Electric Appliances</x:v>
      </x:c>
      <x:c r="E635" s="91" t="n">
        <x:f>'全銘柄'!R955</x:f>
        <x:v>0.13205203524968528</x:v>
      </x:c>
      <x:c r="F635" s="97" t="n">
        <x:f>'全銘柄'!K955</x:f>
        <x:v>119150</x:v>
      </x:c>
      <x:c r="G635" s="97" t="n">
        <x:f>'全銘柄'!Q955</x:f>
        <x:v>15734</x:v>
      </x:c>
      <x:c r="H635" s="90" t="b">
        <x:f>'全銘柄'!AT955</x:f>
        <x:v>1</x:v>
      </x:c>
      <x:c r="I635" s="90" t="n">
        <x:f>'全銘柄'!AU955</x:f>
        <x:v>0</x:v>
      </x:c>
      <x:c r="J635" s="90" t="str">
        <x:f>'全銘柄'!AH955</x:f>
        <x:v>S100W773</x:v>
      </x:c>
    </x:row>
    <x:row r="636">
      <x:c r="A636" s="90" t="n">
        <x:f>'全銘柄'!A890</x:f>
        <x:v>889</x:v>
      </x:c>
      <x:c r="B636" s="90" t="str">
        <x:f>'全銘柄'!B890</x:f>
        <x:v>6677</x:v>
      </x:c>
      <x:c r="C636" s="90" t="str">
        <x:f>'全銘柄'!D890</x:f>
        <x:v>SK-Electronics CO.,LTD.</x:v>
      </x:c>
      <x:c r="D636" s="90" t="str">
        <x:f>'全銘柄'!F890</x:f>
        <x:v>Electric Appliances</x:v>
      </x:c>
      <x:c r="E636" s="91" t="n">
        <x:f>'全銘柄'!R890</x:f>
        <x:v>0.13205035083872382</x:v>
      </x:c>
      <x:c r="F636" s="97" t="n">
        <x:f>'全銘柄'!K890</x:f>
        <x:v>29187.2</x:v>
      </x:c>
      <x:c r="G636" s="97" t="n">
        <x:f>'全銘柄'!Q890</x:f>
        <x:v>3854.18</x:v>
      </x:c>
      <x:c r="H636" s="90" t="b">
        <x:f>'全銘柄'!AT890</x:f>
        <x:v>1</x:v>
      </x:c>
      <x:c r="I636" s="90" t="n">
        <x:f>'全銘柄'!AU890</x:f>
        <x:v>0</x:v>
      </x:c>
      <x:c r="J636" s="90" t="str">
        <x:f>'全銘柄'!AH890</x:f>
        <x:v>S100XB6O</x:v>
      </x:c>
    </x:row>
    <x:row r="637">
      <x:c r="A637" s="90" t="n">
        <x:f>'全銘柄'!A1117</x:f>
        <x:v>1116</x:v>
      </x:c>
      <x:c r="B637" s="90" t="str">
        <x:f>'全銘柄'!B1117</x:f>
        <x:v>5967</x:v>
      </x:c>
      <x:c r="C637" s="90" t="str">
        <x:f>'全銘柄'!D1117</x:f>
        <x:v>TONE CO.,LTD.</x:v>
      </x:c>
      <x:c r="D637" s="90" t="str">
        <x:f>'全銘柄'!F1117</x:f>
        <x:v>Metal Products</x:v>
      </x:c>
      <x:c r="E637" s="91" t="n">
        <x:f>'全銘柄'!R1117</x:f>
        <x:v>0.13199699405990936</x:v>
      </x:c>
      <x:c r="F637" s="97" t="n">
        <x:f>'全銘柄'!K1117</x:f>
        <x:v>7591.635</x:v>
      </x:c>
      <x:c r="G637" s="97" t="n">
        <x:f>'全銘柄'!Q1117</x:f>
        <x:v>1002.073</x:v>
      </x:c>
      <x:c r="H637" s="90" t="b">
        <x:f>'全銘柄'!AT1117</x:f>
        <x:v>0</x:v>
      </x:c>
      <x:c r="I637" s="90" t="str">
        <x:f>'全銘柄'!AU1117</x:f>
        <x:v>low_liquidity</x:v>
      </x:c>
      <x:c r="J637" s="90" t="str">
        <x:f>'全銘柄'!AH1117</x:f>
        <x:v>S100WLV7</x:v>
      </x:c>
    </x:row>
    <x:row r="638">
      <x:c r="A638" s="90" t="n">
        <x:f>'全銘柄'!A154</x:f>
        <x:v>153</x:v>
      </x:c>
      <x:c r="B638" s="90" t="str">
        <x:f>'全銘柄'!B154</x:f>
        <x:v>6223</x:v>
      </x:c>
      <x:c r="C638" s="90" t="str">
        <x:f>'全銘柄'!D154</x:f>
        <x:v>Seibu Giken Co.,Ltd.</x:v>
      </x:c>
      <x:c r="D638" s="90" t="str">
        <x:f>'全銘柄'!F154</x:f>
        <x:v>Machinery</x:v>
      </x:c>
      <x:c r="E638" s="91" t="n">
        <x:f>'全銘柄'!R154</x:f>
        <x:v>0.1319853155410524</x:v>
      </x:c>
      <x:c r="F638" s="97" t="n">
        <x:f>'全銘柄'!K154</x:f>
        <x:v>34322</x:v>
      </x:c>
      <x:c r="G638" s="97" t="n">
        <x:f>'全銘柄'!Q154</x:f>
        <x:v>4530</x:v>
      </x:c>
      <x:c r="H638" s="90" t="b">
        <x:f>'全銘柄'!AT154</x:f>
        <x:v>1</x:v>
      </x:c>
      <x:c r="I638" s="90" t="n">
        <x:f>'全銘柄'!AU154</x:f>
        <x:v>0</x:v>
      </x:c>
      <x:c r="J638" s="90" t="str">
        <x:f>'全銘柄'!AH154</x:f>
        <x:v>S100XTV5</x:v>
      </x:c>
    </x:row>
    <x:row r="639">
      <x:c r="A639" s="90" t="n">
        <x:f>'全銘柄'!A902</x:f>
        <x:v>901</x:v>
      </x:c>
      <x:c r="B639" s="90" t="str">
        <x:f>'全銘柄'!B902</x:f>
        <x:v>3778</x:v>
      </x:c>
      <x:c r="C639" s="90" t="str">
        <x:f>'全銘柄'!D902</x:f>
        <x:v>SAKURA internet Inc.</x:v>
      </x:c>
      <x:c r="D639" s="90" t="str">
        <x:f>'全銘柄'!F902</x:f>
        <x:v>Information &amp; Communication</x:v>
      </x:c>
      <x:c r="E639" s="91" t="n">
        <x:f>'全銘柄'!R902</x:f>
        <x:v>0.13197299077796776</x:v>
      </x:c>
      <x:c r="F639" s="97" t="n">
        <x:f>'全銘柄'!K902</x:f>
        <x:v>31412.382</x:v>
      </x:c>
      <x:c r="G639" s="97" t="n">
        <x:f>'全銘柄'!Q902</x:f>
        <x:v>4145.586</x:v>
      </x:c>
      <x:c r="H639" s="90" t="b">
        <x:f>'全銘柄'!AT902</x:f>
        <x:v>0</x:v>
      </x:c>
      <x:c r="I639" s="90" t="str">
        <x:f>'全銘柄'!AU902</x:f>
        <x:v>extreme_valuation_outlier</x:v>
      </x:c>
      <x:c r="J639" s="90" t="str">
        <x:f>'全銘柄'!AH902</x:f>
        <x:v>S100VW98</x:v>
      </x:c>
    </x:row>
    <x:row r="640">
      <x:c r="A640" s="90" t="n">
        <x:f>'全銘柄'!A977</x:f>
        <x:v>976</x:v>
      </x:c>
      <x:c r="B640" s="90" t="str">
        <x:f>'全銘柄'!B977</x:f>
        <x:v>1377</x:v>
      </x:c>
      <x:c r="C640" s="90" t="str">
        <x:f>'全銘柄'!D977</x:f>
        <x:v>SAKATA SEED CORPORATION</x:v>
      </x:c>
      <x:c r="D640" s="90" t="str">
        <x:f>'全銘柄'!F977</x:f>
        <x:v>Fishery, Agriculture and Forestry</x:v>
      </x:c>
      <x:c r="E640" s="91" t="n">
        <x:f>'全銘柄'!R977</x:f>
        <x:v>0.13190916917778733</x:v>
      </x:c>
      <x:c r="F640" s="97" t="n">
        <x:f>'全銘柄'!K977</x:f>
        <x:v>92920</x:v>
      </x:c>
      <x:c r="G640" s="97" t="n">
        <x:f>'全銘柄'!Q977</x:f>
        <x:v>12257</x:v>
      </x:c>
      <x:c r="H640" s="90" t="b">
        <x:f>'全銘柄'!AT977</x:f>
        <x:v>1</x:v>
      </x:c>
      <x:c r="I640" s="90" t="n">
        <x:f>'全銘柄'!AU977</x:f>
        <x:v>0</x:v>
      </x:c>
      <x:c r="J640" s="90" t="str">
        <x:f>'全銘柄'!AH977</x:f>
        <x:v>S100WKSN</x:v>
      </x:c>
    </x:row>
    <x:row r="641">
      <x:c r="A641" s="90" t="n">
        <x:f>'全銘柄'!A20</x:f>
        <x:v>19</x:v>
      </x:c>
      <x:c r="B641" s="90" t="str">
        <x:f>'全銘柄'!B20</x:f>
        <x:v>4415</x:v>
      </x:c>
      <x:c r="C641" s="90" t="str">
        <x:f>'全銘柄'!D20</x:f>
        <x:v>BROAD ENTERPRISE CO.,LTD.</x:v>
      </x:c>
      <x:c r="D641" s="90" t="str">
        <x:f>'全銘柄'!F20</x:f>
        <x:v>Information &amp; Communication</x:v>
      </x:c>
      <x:c r="E641" s="91" t="n">
        <x:f>'全銘柄'!R20</x:f>
        <x:v>0.131894251189171</x:v>
      </x:c>
      <x:c r="F641" s="97" t="n">
        <x:f>'全銘柄'!K20</x:f>
        <x:v>7413.568</x:v>
      </x:c>
      <x:c r="G641" s="97" t="n">
        <x:f>'全銘柄'!Q20</x:f>
        <x:v>977.807</x:v>
      </x:c>
      <x:c r="H641" s="90" t="b">
        <x:f>'全銘柄'!AT20</x:f>
        <x:v>0</x:v>
      </x:c>
      <x:c r="I641" s="90" t="str">
        <x:f>'全銘柄'!AU20</x:f>
        <x:v>repeated_negative_operating_cf</x:v>
      </x:c>
      <x:c r="J641" s="90" t="str">
        <x:f>'全銘柄'!AH20</x:f>
        <x:v>S100XSGS</x:v>
      </x:c>
    </x:row>
    <x:row r="642">
      <x:c r="A642" s="90" t="n">
        <x:f>'全銘柄'!A8</x:f>
        <x:v>7</x:v>
      </x:c>
      <x:c r="B642" s="90" t="str">
        <x:f>'全銘柄'!B8</x:f>
        <x:v>9337</x:v>
      </x:c>
      <x:c r="C642" s="90" t="str">
        <x:f>'全銘柄'!D8</x:f>
        <x:v>toridori Inc.</x:v>
      </x:c>
      <x:c r="D642" s="90" t="str">
        <x:f>'全銘柄'!F8</x:f>
        <x:v>Services</x:v>
      </x:c>
      <x:c r="E642" s="91" t="n">
        <x:f>'全銘柄'!R8</x:f>
        <x:v>0.1317297262286136</x:v>
      </x:c>
      <x:c r="F642" s="97" t="n">
        <x:f>'全銘柄'!K8</x:f>
        <x:v>5372.804</x:v>
      </x:c>
      <x:c r="G642" s="97" t="n">
        <x:f>'全銘柄'!Q8</x:f>
        <x:v>707.758</x:v>
      </x:c>
      <x:c r="H642" s="90" t="b">
        <x:f>'全銘柄'!AT8</x:f>
        <x:v>1</x:v>
      </x:c>
      <x:c r="I642" s="90" t="n">
        <x:f>'全銘柄'!AU8</x:f>
        <x:v>0</x:v>
      </x:c>
      <x:c r="J642" s="90" t="str">
        <x:f>'全銘柄'!AH8</x:f>
        <x:v>S100XQKR</x:v>
      </x:c>
    </x:row>
    <x:row r="643">
      <x:c r="A643" s="90" t="n">
        <x:f>'全銘柄'!A1134</x:f>
        <x:v>1133</x:v>
      </x:c>
      <x:c r="B643" s="90" t="str">
        <x:f>'全銘柄'!B1134</x:f>
        <x:v>7846</x:v>
      </x:c>
      <x:c r="C643" s="90" t="str">
        <x:f>'全銘柄'!D1134</x:f>
        <x:v>PILOT CORPORATION</x:v>
      </x:c>
      <x:c r="D643" s="90" t="str">
        <x:f>'全銘柄'!F1134</x:f>
        <x:v>Other Products</x:v>
      </x:c>
      <x:c r="E643" s="91" t="n">
        <x:f>'全銘柄'!R1134</x:f>
        <x:v>0.13172615138736143</x:v>
      </x:c>
      <x:c r="F643" s="97" t="n">
        <x:f>'全銘柄'!K1134</x:f>
        <x:v>126391</x:v>
      </x:c>
      <x:c r="G643" s="97" t="n">
        <x:f>'全銘柄'!Q1134</x:f>
        <x:v>16649</x:v>
      </x:c>
      <x:c r="H643" s="90" t="b">
        <x:f>'全銘柄'!AT1134</x:f>
        <x:v>1</x:v>
      </x:c>
      <x:c r="I643" s="90" t="n">
        <x:f>'全銘柄'!AU1134</x:f>
        <x:v>0</x:v>
      </x:c>
      <x:c r="J643" s="90" t="str">
        <x:f>'全銘柄'!AH1134</x:f>
        <x:v>S100XU5I</x:v>
      </x:c>
    </x:row>
    <x:row r="644">
      <x:c r="A644" s="90" t="n">
        <x:f>'全銘柄'!A1055</x:f>
        <x:v>1054</x:v>
      </x:c>
      <x:c r="B644" s="90" t="str">
        <x:f>'全銘柄'!B1055</x:f>
        <x:v>2325</x:v>
      </x:c>
      <x:c r="C644" s="90" t="str">
        <x:f>'全銘柄'!D1055</x:f>
        <x:v>NJS Co.,Ltd.</x:v>
      </x:c>
      <x:c r="D644" s="90" t="str">
        <x:f>'全銘柄'!F1055</x:f>
        <x:v>Services</x:v>
      </x:c>
      <x:c r="E644" s="91" t="n">
        <x:f>'全銘柄'!R1055</x:f>
        <x:v>0.13149475683056847</x:v>
      </x:c>
      <x:c r="F644" s="97" t="n">
        <x:f>'全銘柄'!K1055</x:f>
        <x:v>24854.337</x:v>
      </x:c>
      <x:c r="G644" s="97" t="n">
        <x:f>'全銘柄'!Q1055</x:f>
        <x:v>3268.215</x:v>
      </x:c>
      <x:c r="H644" s="90" t="b">
        <x:f>'全銘柄'!AT1055</x:f>
        <x:v>1</x:v>
      </x:c>
      <x:c r="I644" s="90" t="n">
        <x:f>'全銘柄'!AU1055</x:f>
        <x:v>0</x:v>
      </x:c>
      <x:c r="J644" s="90" t="str">
        <x:f>'全銘柄'!AH1055</x:f>
        <x:v>S100XV5A</x:v>
      </x:c>
    </x:row>
    <x:row r="645">
      <x:c r="A645" s="90" t="n">
        <x:f>'全銘柄'!A925</x:f>
        <x:v>924</x:v>
      </x:c>
      <x:c r="B645" s="90" t="str">
        <x:f>'全銘柄'!B925</x:f>
        <x:v>7745</x:v>
      </x:c>
      <x:c r="C645" s="90" t="str">
        <x:f>'全銘柄'!D925</x:f>
        <x:v>A&amp;D HOLON Holdings Company,Limited</x:v>
      </x:c>
      <x:c r="D645" s="90" t="str">
        <x:f>'全銘柄'!F925</x:f>
        <x:v>Precision Instruments</x:v>
      </x:c>
      <x:c r="E645" s="91" t="n">
        <x:f>'全銘柄'!R925</x:f>
        <x:v>0.131374565836352</x:v>
      </x:c>
      <x:c r="F645" s="97" t="n">
        <x:f>'全銘柄'!K925</x:f>
        <x:v>67083</x:v>
      </x:c>
      <x:c r="G645" s="97" t="n">
        <x:f>'全銘柄'!Q925</x:f>
        <x:v>8813</x:v>
      </x:c>
      <x:c r="H645" s="90" t="b">
        <x:f>'全銘柄'!AT925</x:f>
        <x:v>1</x:v>
      </x:c>
      <x:c r="I645" s="90" t="n">
        <x:f>'全銘柄'!AU925</x:f>
        <x:v>0</x:v>
      </x:c>
      <x:c r="J645" s="90" t="str">
        <x:f>'全銘柄'!AH925</x:f>
        <x:v>S100W7MR</x:v>
      </x:c>
    </x:row>
    <x:row r="646">
      <x:c r="A646" s="90" t="n">
        <x:f>'全銘柄'!A782</x:f>
        <x:v>781</x:v>
      </x:c>
      <x:c r="B646" s="90" t="str">
        <x:f>'全銘柄'!B782</x:f>
        <x:v>6436</x:v>
      </x:c>
      <x:c r="C646" s="90" t="str">
        <x:f>'全銘柄'!D782</x:f>
        <x:v>Amano Corporation</x:v>
      </x:c>
      <x:c r="D646" s="90" t="str">
        <x:f>'全銘柄'!F782</x:f>
        <x:v>Machinery</x:v>
      </x:c>
      <x:c r="E646" s="91" t="n">
        <x:f>'全銘柄'!R782</x:f>
        <x:v>0.13133967609720504</x:v>
      </x:c>
      <x:c r="F646" s="97" t="n">
        <x:f>'全銘柄'!K782</x:f>
        <x:v>175423</x:v>
      </x:c>
      <x:c r="G646" s="97" t="n">
        <x:f>'全銘柄'!Q782</x:f>
        <x:v>23040</x:v>
      </x:c>
      <x:c r="H646" s="90" t="b">
        <x:f>'全銘柄'!AT782</x:f>
        <x:v>1</x:v>
      </x:c>
      <x:c r="I646" s="90" t="n">
        <x:f>'全銘柄'!AU782</x:f>
        <x:v>0</x:v>
      </x:c>
      <x:c r="J646" s="90" t="str">
        <x:f>'全銘柄'!AH782</x:f>
        <x:v>S100W7VL</x:v>
      </x:c>
    </x:row>
    <x:row r="647">
      <x:c r="A647" s="90" t="n">
        <x:f>'全銘柄'!A647</x:f>
        <x:v>646</x:v>
      </x:c>
      <x:c r="B647" s="90" t="str">
        <x:f>'全銘柄'!B647</x:f>
        <x:v>7367</x:v>
      </x:c>
      <x:c r="C647" s="90" t="str">
        <x:f>'全銘柄'!D647</x:f>
        <x:v>CELM,Inc.</x:v>
      </x:c>
      <x:c r="D647" s="90" t="str">
        <x:f>'全銘柄'!F647</x:f>
        <x:v>Services</x:v>
      </x:c>
      <x:c r="E647" s="91" t="n">
        <x:f>'全銘柄'!R647</x:f>
        <x:v>0.1313126623391301</x:v>
      </x:c>
      <x:c r="F647" s="97" t="n">
        <x:f>'全銘柄'!K647</x:f>
        <x:v>8184.641</x:v>
      </x:c>
      <x:c r="G647" s="97" t="n">
        <x:f>'全銘柄'!Q647</x:f>
        <x:v>1074.747</x:v>
      </x:c>
      <x:c r="H647" s="90" t="b">
        <x:f>'全銘柄'!AT647</x:f>
        <x:v>0</x:v>
      </x:c>
      <x:c r="I647" s="90" t="str">
        <x:f>'全銘柄'!AU647</x:f>
        <x:v>low_liquidity</x:v>
      </x:c>
      <x:c r="J647" s="90" t="str">
        <x:f>'全銘柄'!AH647</x:f>
        <x:v>S100W3UL</x:v>
      </x:c>
    </x:row>
    <x:row r="648">
      <x:c r="A648" s="90" t="n">
        <x:f>'全銘柄'!A1262</x:f>
        <x:v>1261</x:v>
      </x:c>
      <x:c r="B648" s="90" t="str">
        <x:f>'全銘柄'!B1262</x:f>
        <x:v>6678</x:v>
      </x:c>
      <x:c r="C648" s="90" t="str">
        <x:f>'全銘柄'!D1262</x:f>
        <x:v>Techno Medica Co.,Ltd.</x:v>
      </x:c>
      <x:c r="D648" s="90" t="str">
        <x:f>'全銘柄'!F1262</x:f>
        <x:v>Electric Appliances</x:v>
      </x:c>
      <x:c r="E648" s="91" t="n">
        <x:f>'全銘柄'!R1262</x:f>
        <x:v>0.1312746672072219</x:v>
      </x:c>
      <x:c r="F648" s="97" t="n">
        <x:f>'全銘柄'!K1262</x:f>
        <x:v>9905.864</x:v>
      </x:c>
      <x:c r="G648" s="97" t="n">
        <x:f>'全銘柄'!Q1262</x:f>
        <x:v>1300.389</x:v>
      </x:c>
      <x:c r="H648" s="90" t="b">
        <x:f>'全銘柄'!AT1262</x:f>
        <x:v>1</x:v>
      </x:c>
      <x:c r="I648" s="90" t="n">
        <x:f>'全銘柄'!AU1262</x:f>
        <x:v>0</x:v>
      </x:c>
      <x:c r="J648" s="90" t="str">
        <x:f>'全銘柄'!AH1262</x:f>
        <x:v>S100W30O</x:v>
      </x:c>
    </x:row>
    <x:row r="649">
      <x:c r="A649" s="90" t="n">
        <x:f>'全銘柄'!A517</x:f>
        <x:v>516</x:v>
      </x:c>
      <x:c r="B649" s="90" t="str">
        <x:f>'全銘柄'!B517</x:f>
        <x:v>7634</x:v>
      </x:c>
      <x:c r="C649" s="90" t="str">
        <x:f>'全銘柄'!D517</x:f>
        <x:v>HOSHIIRYO-SANKI CO.,LTD.</x:v>
      </x:c>
      <x:c r="D649" s="90" t="str">
        <x:f>'全銘柄'!F517</x:f>
        <x:v>Wholesale Trade</x:v>
      </x:c>
      <x:c r="E649" s="91" t="n">
        <x:f>'全銘柄'!R517</x:f>
        <x:v>0.13125717232090495</x:v>
      </x:c>
      <x:c r="F649" s="97" t="n">
        <x:f>'全銘柄'!K517</x:f>
        <x:v>15102.329</x:v>
      </x:c>
      <x:c r="G649" s="97" t="n">
        <x:f>'全銘柄'!Q517</x:f>
        <x:v>1982.289</x:v>
      </x:c>
      <x:c r="H649" s="90" t="b">
        <x:f>'全銘柄'!AT517</x:f>
        <x:v>0</x:v>
      </x:c>
      <x:c r="I649" s="90" t="str">
        <x:f>'全銘柄'!AU517</x:f>
        <x:v>low_liquidity</x:v>
      </x:c>
      <x:c r="J649" s="90" t="str">
        <x:f>'全銘柄'!AH517</x:f>
        <x:v>S100W5LL</x:v>
      </x:c>
    </x:row>
    <x:row r="650">
      <x:c r="A650" s="90" t="n">
        <x:f>'全銘柄'!A947</x:f>
        <x:v>946</x:v>
      </x:c>
      <x:c r="B650" s="90" t="str">
        <x:f>'全銘柄'!B947</x:f>
        <x:v>5333</x:v>
      </x:c>
      <x:c r="C650" s="90" t="str">
        <x:f>'全銘柄'!D947</x:f>
        <x:v>NGK Corporation</x:v>
      </x:c>
      <x:c r="D650" s="90" t="str">
        <x:f>'全銘柄'!F947</x:f>
        <x:v>Glass and Ceramics Products</x:v>
      </x:c>
      <x:c r="E650" s="91" t="n">
        <x:f>'全銘柄'!R947</x:f>
        <x:v>0.13113687686941194</x:v>
      </x:c>
      <x:c r="F650" s="97" t="n">
        <x:f>'全銘柄'!K947</x:f>
        <x:v>619513</x:v>
      </x:c>
      <x:c r="G650" s="97" t="n">
        <x:f>'全銘柄'!Q947</x:f>
        <x:v>81241</x:v>
      </x:c>
      <x:c r="H650" s="90" t="b">
        <x:f>'全銘柄'!AT947</x:f>
        <x:v>1</x:v>
      </x:c>
      <x:c r="I650" s="90" t="n">
        <x:f>'全銘柄'!AU947</x:f>
        <x:v>0</x:v>
      </x:c>
      <x:c r="J650" s="90" t="str">
        <x:f>'全銘柄'!AH947</x:f>
        <x:v>S100W11A</x:v>
      </x:c>
    </x:row>
    <x:row r="651">
      <x:c r="A651" s="90" t="n">
        <x:f>'全銘柄'!A533</x:f>
        <x:v>532</x:v>
      </x:c>
      <x:c r="B651" s="90" t="str">
        <x:f>'全銘柄'!B533</x:f>
        <x:v>4317</x:v>
      </x:c>
      <x:c r="C651" s="90" t="str">
        <x:f>'全銘柄'!D533</x:f>
        <x:v>Ray Corporation</x:v>
      </x:c>
      <x:c r="D651" s="90" t="str">
        <x:f>'全銘柄'!F533</x:f>
        <x:v>Services</x:v>
      </x:c>
      <x:c r="E651" s="91" t="n">
        <x:f>'全銘柄'!R533</x:f>
        <x:v>0.13092975761669898</x:v>
      </x:c>
      <x:c r="F651" s="97" t="n">
        <x:f>'全銘柄'!K533</x:f>
        <x:v>13419.035</x:v>
      </x:c>
      <x:c r="G651" s="97" t="n">
        <x:f>'全銘柄'!Q533</x:f>
        <x:v>1756.951</x:v>
      </x:c>
      <x:c r="H651" s="90" t="b">
        <x:f>'全銘柄'!AT533</x:f>
        <x:v>0</x:v>
      </x:c>
      <x:c r="I651" s="90" t="str">
        <x:f>'全銘柄'!AU533</x:f>
        <x:v>low_liquidity</x:v>
      </x:c>
      <x:c r="J651" s="90" t="str">
        <x:f>'全銘柄'!AH533</x:f>
        <x:v>S100Y7H8</x:v>
      </x:c>
    </x:row>
    <x:row r="652">
      <x:c r="A652" s="90" t="n">
        <x:f>'全銘柄'!A935</x:f>
        <x:v>934</x:v>
      </x:c>
      <x:c r="B652" s="90" t="str">
        <x:f>'全銘柄'!B935</x:f>
        <x:v>6240</x:v>
      </x:c>
      <x:c r="C652" s="90" t="str">
        <x:f>'全銘柄'!D935</x:f>
        <x:v>YAMASHIN-FILTER CORP.</x:v>
      </x:c>
      <x:c r="D652" s="90" t="str">
        <x:f>'全銘柄'!F935</x:f>
        <x:v>Machinery</x:v>
      </x:c>
      <x:c r="E652" s="91" t="n">
        <x:f>'全銘柄'!R935</x:f>
        <x:v>0.1308352837377013</x:v>
      </x:c>
      <x:c r="F652" s="97" t="n">
        <x:f>'全銘柄'!K935</x:f>
        <x:v>20104.378</x:v>
      </x:c>
      <x:c r="G652" s="97" t="n">
        <x:f>'全銘柄'!Q935</x:f>
        <x:v>2630.362</x:v>
      </x:c>
      <x:c r="H652" s="90" t="b">
        <x:f>'全銘柄'!AT935</x:f>
        <x:v>1</x:v>
      </x:c>
      <x:c r="I652" s="90" t="n">
        <x:f>'全銘柄'!AU935</x:f>
        <x:v>0</x:v>
      </x:c>
      <x:c r="J652" s="90" t="str">
        <x:f>'全銘柄'!AH935</x:f>
        <x:v>S100W3C0</x:v>
      </x:c>
    </x:row>
    <x:row r="653">
      <x:c r="A653" s="90" t="n">
        <x:f>'全銘柄'!A749</x:f>
        <x:v>748</x:v>
      </x:c>
      <x:c r="B653" s="90" t="str">
        <x:f>'全銘柄'!B749</x:f>
        <x:v>4216</x:v>
      </x:c>
      <x:c r="C653" s="90" t="str">
        <x:f>'全銘柄'!D749</x:f>
        <x:v>ASAHI YUKIZAI CORPORATION</x:v>
      </x:c>
      <x:c r="D653" s="90" t="str">
        <x:f>'全銘柄'!F749</x:f>
        <x:v>Chemicals</x:v>
      </x:c>
      <x:c r="E653" s="91" t="n">
        <x:f>'全銘柄'!R749</x:f>
        <x:v>0.13058641177990182</x:v>
      </x:c>
      <x:c r="F653" s="97" t="n">
        <x:f>'全銘柄'!K749</x:f>
        <x:v>85162</x:v>
      </x:c>
      <x:c r="G653" s="97" t="n">
        <x:f>'全銘柄'!Q749</x:f>
        <x:v>11121</x:v>
      </x:c>
      <x:c r="H653" s="90" t="b">
        <x:f>'全銘柄'!AT749</x:f>
        <x:v>1</x:v>
      </x:c>
      <x:c r="I653" s="90" t="n">
        <x:f>'全銘柄'!AU749</x:f>
        <x:v>0</x:v>
      </x:c>
      <x:c r="J653" s="90" t="str">
        <x:f>'全銘柄'!AH749</x:f>
        <x:v>S100VY66</x:v>
      </x:c>
    </x:row>
    <x:row r="654">
      <x:c r="A654" s="90" t="n">
        <x:f>'全銘柄'!A429</x:f>
        <x:v>428</x:v>
      </x:c>
      <x:c r="B654" s="90" t="str">
        <x:f>'全銘柄'!B429</x:f>
        <x:v>2418</x:v>
      </x:c>
      <x:c r="C654" s="90" t="str">
        <x:f>'全銘柄'!D429</x:f>
        <x:v>TSUKADA GLOBAL HOLDINGS Inc.</x:v>
      </x:c>
      <x:c r="D654" s="90" t="str">
        <x:f>'全銘柄'!F429</x:f>
        <x:v>Services</x:v>
      </x:c>
      <x:c r="E654" s="91" t="n">
        <x:f>'全銘柄'!R429</x:f>
        <x:v>0.13051508311101992</x:v>
      </x:c>
      <x:c r="F654" s="97" t="n">
        <x:f>'全銘柄'!K429</x:f>
        <x:v>73095</x:v>
      </x:c>
      <x:c r="G654" s="97" t="n">
        <x:f>'全銘柄'!Q429</x:f>
        <x:v>9540</x:v>
      </x:c>
      <x:c r="H654" s="90" t="b">
        <x:f>'全銘柄'!AT429</x:f>
        <x:v>1</x:v>
      </x:c>
      <x:c r="I654" s="90" t="n">
        <x:f>'全銘柄'!AU429</x:f>
        <x:v>0</x:v>
      </x:c>
      <x:c r="J654" s="90" t="str">
        <x:f>'全銘柄'!AH429</x:f>
        <x:v>S100XTC0</x:v>
      </x:c>
    </x:row>
    <x:row r="655">
      <x:c r="A655" s="90" t="n">
        <x:f>'全銘柄'!A715</x:f>
        <x:v>714</x:v>
      </x:c>
      <x:c r="B655" s="90" t="str">
        <x:f>'全銘柄'!B715</x:f>
        <x:v>9020</x:v>
      </x:c>
      <x:c r="C655" s="90" t="str">
        <x:f>'全銘柄'!D715</x:f>
        <x:v>East Japan Railway Company</x:v>
      </x:c>
      <x:c r="D655" s="90" t="str">
        <x:f>'全銘柄'!F715</x:f>
        <x:v>Land Transportation</x:v>
      </x:c>
      <x:c r="E655" s="91" t="n">
        <x:f>'全銘柄'!R715</x:f>
        <x:v>0.1304862629361262</x:v>
      </x:c>
      <x:c r="F655" s="97" t="n">
        <x:f>'全銘柄'!K715</x:f>
        <x:v>2887553</x:v>
      </x:c>
      <x:c r="G655" s="97" t="n">
        <x:f>'全銘柄'!Q715</x:f>
        <x:v>376786</x:v>
      </x:c>
      <x:c r="H655" s="90" t="b">
        <x:f>'全銘柄'!AT715</x:f>
        <x:v>1</x:v>
      </x:c>
      <x:c r="I655" s="90" t="n">
        <x:f>'全銘柄'!AU715</x:f>
        <x:v>0</x:v>
      </x:c>
      <x:c r="J655" s="90" t="str">
        <x:f>'全銘柄'!AH715</x:f>
        <x:v>S100VYOS</x:v>
      </x:c>
    </x:row>
    <x:row r="656">
      <x:c r="A656" s="90" t="n">
        <x:f>'全銘柄'!A422</x:f>
        <x:v>421</x:v>
      </x:c>
      <x:c r="B656" s="90" t="str">
        <x:f>'全銘柄'!B422</x:f>
        <x:v>6418</x:v>
      </x:c>
      <x:c r="C656" s="90" t="str">
        <x:f>'全銘柄'!D422</x:f>
        <x:v>JAPAN CASH MACHINE CO.,LTD.</x:v>
      </x:c>
      <x:c r="D656" s="90" t="str">
        <x:f>'全銘柄'!F422</x:f>
        <x:v>Machinery</x:v>
      </x:c>
      <x:c r="E656" s="91" t="n">
        <x:f>'全銘柄'!R422</x:f>
        <x:v>0.12985512588806808</x:v>
      </x:c>
      <x:c r="F656" s="97" t="n">
        <x:f>'全銘柄'!K422</x:f>
        <x:v>37815.935</x:v>
      </x:c>
      <x:c r="G656" s="97" t="n">
        <x:f>'全銘柄'!Q422</x:f>
        <x:v>4910.593</x:v>
      </x:c>
      <x:c r="H656" s="90" t="b">
        <x:f>'全銘柄'!AT422</x:f>
        <x:v>0</x:v>
      </x:c>
      <x:c r="I656" s="90" t="str">
        <x:f>'全銘柄'!AU422</x:f>
        <x:v>repeated_negative_operating_cf</x:v>
      </x:c>
      <x:c r="J656" s="90" t="str">
        <x:f>'全銘柄'!AH422</x:f>
        <x:v>S100W33L</x:v>
      </x:c>
    </x:row>
    <x:row r="657">
      <x:c r="A657" s="90" t="n">
        <x:f>'全銘柄'!A779</x:f>
        <x:v>778</x:v>
      </x:c>
      <x:c r="B657" s="90" t="str">
        <x:f>'全銘柄'!B779</x:f>
        <x:v>9142</x:v>
      </x:c>
      <x:c r="C657" s="90" t="str">
        <x:f>'全銘柄'!D779</x:f>
        <x:v>Kyushu Railway Company</x:v>
      </x:c>
      <x:c r="D657" s="90" t="str">
        <x:f>'全銘柄'!F779</x:f>
        <x:v>Land Transportation</x:v>
      </x:c>
      <x:c r="E657" s="91" t="n">
        <x:f>'全銘柄'!R779</x:f>
        <x:v>0.12979073181144957</x:v>
      </x:c>
      <x:c r="F657" s="97" t="n">
        <x:f>'全銘柄'!K779</x:f>
        <x:v>454393</x:v>
      </x:c>
      <x:c r="G657" s="97" t="n">
        <x:f>'全銘柄'!Q779</x:f>
        <x:v>58976</x:v>
      </x:c>
      <x:c r="H657" s="90" t="b">
        <x:f>'全銘柄'!AT779</x:f>
        <x:v>1</x:v>
      </x:c>
      <x:c r="I657" s="90" t="n">
        <x:f>'全銘柄'!AU779</x:f>
        <x:v>0</x:v>
      </x:c>
      <x:c r="J657" s="90" t="str">
        <x:f>'全銘柄'!AH779</x:f>
        <x:v>S100VUGL</x:v>
      </x:c>
    </x:row>
    <x:row r="658">
      <x:c r="A658" s="90" t="n">
        <x:f>'全銘柄'!A484</x:f>
        <x:v>483</x:v>
      </x:c>
      <x:c r="B658" s="90" t="str">
        <x:f>'全銘柄'!B484</x:f>
        <x:v>3089</x:v>
      </x:c>
      <x:c r="C658" s="90" t="str">
        <x:f>'全銘柄'!D484</x:f>
        <x:v>Techno Alpha Co.,Ltd.</x:v>
      </x:c>
      <x:c r="D658" s="90" t="str">
        <x:f>'全銘柄'!F484</x:f>
        <x:v>Wholesale Trade</x:v>
      </x:c>
      <x:c r="E658" s="91" t="n">
        <x:f>'全銘柄'!R484</x:f>
        <x:v>0.12972884285958466</x:v>
      </x:c>
      <x:c r="F658" s="97" t="n">
        <x:f>'全銘柄'!K484</x:f>
        <x:v>4522.433</x:v>
      </x:c>
      <x:c r="G658" s="97" t="n">
        <x:f>'全銘柄'!Q484</x:f>
        <x:v>586.69</x:v>
      </x:c>
      <x:c r="H658" s="90" t="b">
        <x:f>'全銘柄'!AT484</x:f>
        <x:v>1</x:v>
      </x:c>
      <x:c r="I658" s="90" t="n">
        <x:f>'全銘柄'!AU484</x:f>
        <x:v>0</x:v>
      </x:c>
      <x:c r="J658" s="90" t="str">
        <x:f>'全銘柄'!AH484</x:f>
        <x:v>S100XN4S</x:v>
      </x:c>
    </x:row>
    <x:row r="659">
      <x:c r="A659" s="90" t="n">
        <x:f>'全銘柄'!A537</x:f>
        <x:v>536</x:v>
      </x:c>
      <x:c r="B659" s="90" t="str">
        <x:f>'全銘柄'!B537</x:f>
        <x:v>9768</x:v>
      </x:c>
      <x:c r="C659" s="90" t="str">
        <x:f>'全銘柄'!D537</x:f>
        <x:v>IDEA Consultants,Inc.</x:v>
      </x:c>
      <x:c r="D659" s="90" t="str">
        <x:f>'全銘柄'!F537</x:f>
        <x:v>Services</x:v>
      </x:c>
      <x:c r="E659" s="91" t="n">
        <x:f>'全銘柄'!R537</x:f>
        <x:v>0.12946083180151896</x:v>
      </x:c>
      <x:c r="F659" s="97" t="n">
        <x:f>'全銘柄'!K537</x:f>
        <x:v>24616.233</x:v>
      </x:c>
      <x:c r="G659" s="97" t="n">
        <x:f>'全銘柄'!Q537</x:f>
        <x:v>3186.838</x:v>
      </x:c>
      <x:c r="H659" s="90" t="b">
        <x:f>'全銘柄'!AT537</x:f>
        <x:v>1</x:v>
      </x:c>
      <x:c r="I659" s="90" t="n">
        <x:f>'全銘柄'!AU537</x:f>
        <x:v>0</x:v>
      </x:c>
      <x:c r="J659" s="90" t="str">
        <x:f>'全銘柄'!AH537</x:f>
        <x:v>S100XTWL</x:v>
      </x:c>
    </x:row>
    <x:row r="660">
      <x:c r="A660" s="90" t="n">
        <x:f>'全銘柄'!A1001</x:f>
        <x:v>1000</x:v>
      </x:c>
      <x:c r="B660" s="90" t="str">
        <x:f>'全銘柄'!B1001</x:f>
        <x:v>9003</x:v>
      </x:c>
      <x:c r="C660" s="90" t="str">
        <x:f>'全銘柄'!D1001</x:f>
        <x:v>Sotetsu Holdings,Inc.</x:v>
      </x:c>
      <x:c r="D660" s="90" t="str">
        <x:f>'全銘柄'!F1001</x:f>
        <x:v>Land Transportation</x:v>
      </x:c>
      <x:c r="E660" s="91" t="n">
        <x:f>'全銘柄'!R1001</x:f>
        <x:v>0.12944164173893996</x:v>
      </x:c>
      <x:c r="F660" s="97" t="n">
        <x:f>'全銘柄'!K1001</x:f>
        <x:v>292178</x:v>
      </x:c>
      <x:c r="G660" s="97" t="n">
        <x:f>'全銘柄'!Q1001</x:f>
        <x:v>37820</x:v>
      </x:c>
      <x:c r="H660" s="90" t="b">
        <x:f>'全銘柄'!AT1001</x:f>
        <x:v>1</x:v>
      </x:c>
      <x:c r="I660" s="90" t="n">
        <x:f>'全銘柄'!AU1001</x:f>
        <x:v>0</x:v>
      </x:c>
      <x:c r="J660" s="90" t="str">
        <x:f>'全銘柄'!AH1001</x:f>
        <x:v>S100W0XK</x:v>
      </x:c>
    </x:row>
    <x:row r="661">
      <x:c r="A661" s="90" t="n">
        <x:f>'全銘柄'!A1059</x:f>
        <x:v>1058</x:v>
      </x:c>
      <x:c r="B661" s="90" t="str">
        <x:f>'全銘柄'!B1059</x:f>
        <x:v>6918</x:v>
      </x:c>
      <x:c r="C661" s="90" t="str">
        <x:f>'全銘柄'!D1059</x:f>
        <x:v>AVAL DATA CORPORATION</x:v>
      </x:c>
      <x:c r="D661" s="90" t="str">
        <x:f>'全銘柄'!F1059</x:f>
        <x:v>Electric Appliances</x:v>
      </x:c>
      <x:c r="E661" s="91" t="n">
        <x:f>'全銘柄'!R1059</x:f>
        <x:v>0.129382237170502</x:v>
      </x:c>
      <x:c r="F661" s="97" t="n">
        <x:f>'全銘柄'!K1059</x:f>
        <x:v>10980.379</x:v>
      </x:c>
      <x:c r="G661" s="97" t="n">
        <x:f>'全銘柄'!Q1059</x:f>
        <x:v>1420.666</x:v>
      </x:c>
      <x:c r="H661" s="90" t="b">
        <x:f>'全銘柄'!AT1059</x:f>
        <x:v>0</x:v>
      </x:c>
      <x:c r="I661" s="90" t="str">
        <x:f>'全銘柄'!AU1059</x:f>
        <x:v>repeated_negative_operating_cf</x:v>
      </x:c>
      <x:c r="J661" s="90" t="str">
        <x:f>'全銘柄'!AH1059</x:f>
        <x:v>S100VX5Q</x:v>
      </x:c>
    </x:row>
    <x:row r="662">
      <x:c r="A662" s="90" t="n">
        <x:f>'全銘柄'!A315</x:f>
        <x:v>314</x:v>
      </x:c>
      <x:c r="B662" s="90" t="str">
        <x:f>'全銘柄'!B315</x:f>
        <x:v>6061</x:v>
      </x:c>
      <x:c r="C662" s="90" t="str">
        <x:f>'全銘柄'!D315</x:f>
        <x:v>UNIVERSAL ENGEISHA CO.,LTD</x:v>
      </x:c>
      <x:c r="D662" s="90" t="str">
        <x:f>'全銘柄'!F315</x:f>
        <x:v>Services</x:v>
      </x:c>
      <x:c r="E662" s="91" t="n">
        <x:f>'全銘柄'!R315</x:f>
        <x:v>0.12929526247535347</x:v>
      </x:c>
      <x:c r="F662" s="97" t="n">
        <x:f>'全銘柄'!K315</x:f>
        <x:v>20506.954</x:v>
      </x:c>
      <x:c r="G662" s="97" t="n">
        <x:f>'全銘柄'!Q315</x:f>
        <x:v>2651.452</x:v>
      </x:c>
      <x:c r="H662" s="90" t="b">
        <x:f>'全銘柄'!AT315</x:f>
        <x:v>0</x:v>
      </x:c>
      <x:c r="I662" s="90" t="str">
        <x:f>'全銘柄'!AU315</x:f>
        <x:v>low_liquidity</x:v>
      </x:c>
      <x:c r="J662" s="90" t="str">
        <x:f>'全銘柄'!AH315</x:f>
        <x:v>S100WRP5</x:v>
      </x:c>
    </x:row>
    <x:row r="663">
      <x:c r="A663" s="90" t="n">
        <x:f>'全銘柄'!A1183</x:f>
        <x:v>1182</x:v>
      </x:c>
      <x:c r="B663" s="90" t="str">
        <x:f>'全銘柄'!B1183</x:f>
        <x:v>2359</x:v>
      </x:c>
      <x:c r="C663" s="90" t="str">
        <x:f>'全銘柄'!D1183</x:f>
        <x:v>CORE CORPORATION</x:v>
      </x:c>
      <x:c r="D663" s="90" t="str">
        <x:f>'全銘柄'!F1183</x:f>
        <x:v>Information &amp; Communication</x:v>
      </x:c>
      <x:c r="E663" s="91" t="n">
        <x:f>'全銘柄'!R1183</x:f>
        <x:v>0.12908819754295733</x:v>
      </x:c>
      <x:c r="F663" s="97" t="n">
        <x:f>'全銘柄'!K1183</x:f>
        <x:v>24599.166</x:v>
      </x:c>
      <x:c r="G663" s="97" t="n">
        <x:f>'全銘柄'!Q1183</x:f>
        <x:v>3175.462</x:v>
      </x:c>
      <x:c r="H663" s="90" t="b">
        <x:f>'全銘柄'!AT1183</x:f>
        <x:v>1</x:v>
      </x:c>
      <x:c r="I663" s="90" t="n">
        <x:f>'全銘柄'!AU1183</x:f>
        <x:v>0</x:v>
      </x:c>
      <x:c r="J663" s="90" t="str">
        <x:f>'全銘柄'!AH1183</x:f>
        <x:v>S100W5KF</x:v>
      </x:c>
    </x:row>
    <x:row r="664">
      <x:c r="A664" s="90" t="n">
        <x:f>'全銘柄'!A775</x:f>
        <x:v>774</x:v>
      </x:c>
      <x:c r="B664" s="90" t="str">
        <x:f>'全銘柄'!B775</x:f>
        <x:v>7760</x:v>
      </x:c>
      <x:c r="C664" s="90" t="str">
        <x:f>'全銘柄'!D775</x:f>
        <x:v>IMV CORPORATION</x:v>
      </x:c>
      <x:c r="D664" s="90" t="str">
        <x:f>'全銘柄'!F775</x:f>
        <x:v>Precision Instruments</x:v>
      </x:c>
      <x:c r="E664" s="91" t="n">
        <x:f>'全銘柄'!R775</x:f>
        <x:v>0.12903405607268267</x:v>
      </x:c>
      <x:c r="F664" s="97" t="n">
        <x:f>'全銘柄'!K775</x:f>
        <x:v>17941</x:v>
      </x:c>
      <x:c r="G664" s="97" t="n">
        <x:f>'全銘柄'!Q775</x:f>
        <x:v>2315</x:v>
      </x:c>
      <x:c r="H664" s="90" t="b">
        <x:f>'全銘柄'!AT775</x:f>
        <x:v>1</x:v>
      </x:c>
      <x:c r="I664" s="90" t="n">
        <x:f>'全銘柄'!AU775</x:f>
        <x:v>0</x:v>
      </x:c>
      <x:c r="J664" s="90" t="str">
        <x:f>'全銘柄'!AH775</x:f>
        <x:v>S100XAL6</x:v>
      </x:c>
    </x:row>
    <x:row r="665">
      <x:c r="A665" s="90" t="n">
        <x:f>'全銘柄'!A1223</x:f>
        <x:v>1222</x:v>
      </x:c>
      <x:c r="B665" s="90" t="str">
        <x:f>'全銘柄'!B1223</x:f>
        <x:v>4062</x:v>
      </x:c>
      <x:c r="C665" s="90" t="str">
        <x:f>'全銘柄'!D1223</x:f>
        <x:v>IBIDEN CO.,LTD.</x:v>
      </x:c>
      <x:c r="D665" s="90" t="str">
        <x:f>'全銘柄'!F1223</x:f>
        <x:v>Electric Appliances</x:v>
      </x:c>
      <x:c r="E665" s="91" t="n">
        <x:f>'全銘柄'!R1223</x:f>
        <x:v>0.12890189369741986</x:v>
      </x:c>
      <x:c r="F665" s="97" t="n">
        <x:f>'全銘柄'!K1223</x:f>
        <x:v>369436</x:v>
      </x:c>
      <x:c r="G665" s="97" t="n">
        <x:f>'全銘柄'!Q1223</x:f>
        <x:v>47621</x:v>
      </x:c>
      <x:c r="H665" s="90" t="b">
        <x:f>'全銘柄'!AT1223</x:f>
        <x:v>1</x:v>
      </x:c>
      <x:c r="I665" s="90" t="n">
        <x:f>'全銘柄'!AU1223</x:f>
        <x:v>0</x:v>
      </x:c>
      <x:c r="J665" s="90" t="str">
        <x:f>'全銘柄'!AH1223</x:f>
        <x:v>S100VXHK</x:v>
      </x:c>
    </x:row>
    <x:row r="666">
      <x:c r="A666" s="90" t="n">
        <x:f>'全銘柄'!A1318</x:f>
        <x:v>1317</x:v>
      </x:c>
      <x:c r="B666" s="90" t="str">
        <x:f>'全銘柄'!B1318</x:f>
        <x:v>6785</x:v>
      </x:c>
      <x:c r="C666" s="90" t="str">
        <x:f>'全銘柄'!D1318</x:f>
        <x:v>SUZUKI CO.,LTD.</x:v>
      </x:c>
      <x:c r="D666" s="90" t="str">
        <x:f>'全銘柄'!F1318</x:f>
        <x:v>Electric Appliances</x:v>
      </x:c>
      <x:c r="E666" s="91" t="n">
        <x:f>'全銘柄'!R1318</x:f>
        <x:v>0.1288192621470637</x:v>
      </x:c>
      <x:c r="F666" s="97" t="n">
        <x:f>'全銘柄'!K1318</x:f>
        <x:v>33322.765</x:v>
      </x:c>
      <x:c r="G666" s="97" t="n">
        <x:f>'全銘柄'!Q1318</x:f>
        <x:v>4292.614</x:v>
      </x:c>
      <x:c r="H666" s="90" t="b">
        <x:f>'全銘柄'!AT1318</x:f>
        <x:v>1</x:v>
      </x:c>
      <x:c r="I666" s="90" t="n">
        <x:f>'全銘柄'!AU1318</x:f>
        <x:v>0</x:v>
      </x:c>
      <x:c r="J666" s="90" t="str">
        <x:f>'全銘柄'!AH1318</x:f>
        <x:v>S100WQD6</x:v>
      </x:c>
    </x:row>
    <x:row r="667">
      <x:c r="A667" s="90" t="n">
        <x:f>'全銘柄'!A164</x:f>
        <x:v>163</x:v>
      </x:c>
      <x:c r="B667" s="90" t="str">
        <x:f>'全銘柄'!B164</x:f>
        <x:v>5028</x:v>
      </x:c>
      <x:c r="C667" s="90" t="str">
        <x:f>'全銘柄'!D164</x:f>
        <x:v>SecondXight Analytica,Inc.</x:v>
      </x:c>
      <x:c r="D667" s="90" t="str">
        <x:f>'全銘柄'!F164</x:f>
        <x:v>Information &amp; Communication</x:v>
      </x:c>
      <x:c r="E667" s="91" t="n">
        <x:f>'全銘柄'!R164</x:f>
        <x:v>0.12827700266236527</x:v>
      </x:c>
      <x:c r="F667" s="97" t="n">
        <x:f>'全銘柄'!K164</x:f>
        <x:v>1371.337</x:v>
      </x:c>
      <x:c r="G667" s="97" t="n">
        <x:f>'全銘柄'!Q164</x:f>
        <x:v>175.911</x:v>
      </x:c>
      <x:c r="H667" s="90" t="b">
        <x:f>'全銘柄'!AT164</x:f>
        <x:v>0</x:v>
      </x:c>
      <x:c r="I667" s="90" t="str">
        <x:f>'全銘柄'!AU164</x:f>
        <x:v>low_liquidity</x:v>
      </x:c>
      <x:c r="J667" s="90" t="str">
        <x:f>'全銘柄'!AH164</x:f>
        <x:v>S100XSMG</x:v>
      </x:c>
    </x:row>
    <x:row r="668">
      <x:c r="A668" s="90" t="n">
        <x:f>'全銘柄'!A981</x:f>
        <x:v>980</x:v>
      </x:c>
      <x:c r="B668" s="90" t="str">
        <x:f>'全銘柄'!B981</x:f>
        <x:v>1736</x:v>
      </x:c>
      <x:c r="C668" s="90" t="str">
        <x:f>'全銘柄'!D981</x:f>
        <x:v>OTEC CORPORATION</x:v>
      </x:c>
      <x:c r="D668" s="90" t="str">
        <x:f>'全銘柄'!F981</x:f>
        <x:v>Construction</x:v>
      </x:c>
      <x:c r="E668" s="91" t="n">
        <x:f>'全銘柄'!R981</x:f>
        <x:v>0.12807146040781875</x:v>
      </x:c>
      <x:c r="F668" s="97" t="n">
        <x:f>'全銘柄'!K981</x:f>
        <x:v>31424.058</x:v>
      </x:c>
      <x:c r="G668" s="97" t="n">
        <x:f>'全銘柄'!Q981</x:f>
        <x:v>4024.525</x:v>
      </x:c>
      <x:c r="H668" s="90" t="b">
        <x:f>'全銘柄'!AT981</x:f>
        <x:v>0</x:v>
      </x:c>
      <x:c r="I668" s="90" t="str">
        <x:f>'全銘柄'!AU981</x:f>
        <x:v>low_liquidity</x:v>
      </x:c>
      <x:c r="J668" s="90" t="str">
        <x:f>'全銘柄'!AH981</x:f>
        <x:v>S100W6KN</x:v>
      </x:c>
    </x:row>
    <x:row r="669">
      <x:c r="A669" s="90" t="n">
        <x:f>'全銘柄'!A1019</x:f>
        <x:v>1018</x:v>
      </x:c>
      <x:c r="B669" s="90" t="str">
        <x:f>'全銘柄'!B1019</x:f>
        <x:v>2702</x:v>
      </x:c>
      <x:c r="C669" s="90" t="str">
        <x:f>'全銘柄'!D1019</x:f>
        <x:v>McDonald's Holdings Company(Japan),Ltd.</x:v>
      </x:c>
      <x:c r="D669" s="90" t="str">
        <x:f>'全銘柄'!F1019</x:f>
        <x:v>Retail Trade</x:v>
      </x:c>
      <x:c r="E669" s="91" t="n">
        <x:f>'全銘柄'!R1019</x:f>
        <x:v>0.12783664024656627</x:v>
      </x:c>
      <x:c r="F669" s="97" t="n">
        <x:f>'全銘柄'!K1019</x:f>
        <x:v>416602</x:v>
      </x:c>
      <x:c r="G669" s="97" t="n">
        <x:f>'全銘柄'!Q1019</x:f>
        <x:v>53257</x:v>
      </x:c>
      <x:c r="H669" s="90" t="b">
        <x:f>'全銘柄'!AT1019</x:f>
        <x:v>1</x:v>
      </x:c>
      <x:c r="I669" s="90" t="n">
        <x:f>'全銘柄'!AU1019</x:f>
        <x:v>0</x:v>
      </x:c>
      <x:c r="J669" s="90" t="str">
        <x:f>'全銘柄'!AH1019</x:f>
        <x:v>S100XS22</x:v>
      </x:c>
    </x:row>
    <x:row r="670">
      <x:c r="A670" s="90" t="n">
        <x:f>'全銘柄'!A721</x:f>
        <x:v>720</x:v>
      </x:c>
      <x:c r="B670" s="90" t="str">
        <x:f>'全銘柄'!B721</x:f>
        <x:v>6237</x:v>
      </x:c>
      <x:c r="C670" s="90" t="str">
        <x:f>'全銘柄'!D721</x:f>
        <x:v>IWAKI CO.,LTD.</x:v>
      </x:c>
      <x:c r="D670" s="90" t="str">
        <x:f>'全銘柄'!F721</x:f>
        <x:v>Machinery</x:v>
      </x:c>
      <x:c r="E670" s="91" t="n">
        <x:f>'全銘柄'!R721</x:f>
        <x:v>0.12772588842004393</x:v>
      </x:c>
      <x:c r="F670" s="97" t="n">
        <x:f>'全銘柄'!K721</x:f>
        <x:v>45763.291</x:v>
      </x:c>
      <x:c r="G670" s="97" t="n">
        <x:f>'全銘柄'!Q721</x:f>
        <x:v>5845.157</x:v>
      </x:c>
      <x:c r="H670" s="90" t="b">
        <x:f>'全銘柄'!AT721</x:f>
        <x:v>1</x:v>
      </x:c>
      <x:c r="I670" s="90" t="n">
        <x:f>'全銘柄'!AU721</x:f>
        <x:v>0</x:v>
      </x:c>
      <x:c r="J670" s="90" t="str">
        <x:f>'全銘柄'!AH721</x:f>
        <x:v>S100W3U3</x:v>
      </x:c>
    </x:row>
    <x:row r="671">
      <x:c r="A671" s="90" t="n">
        <x:f>'全銘柄'!A1166</x:f>
        <x:v>1165</x:v>
      </x:c>
      <x:c r="B671" s="90" t="str">
        <x:f>'全銘柄'!B1166</x:f>
        <x:v>5302</x:v>
      </x:c>
      <x:c r="C671" s="90" t="str">
        <x:f>'全銘柄'!D1166</x:f>
        <x:v>Nippon Carbon Co.,Ltd.</x:v>
      </x:c>
      <x:c r="D671" s="90" t="str">
        <x:f>'全銘柄'!F1166</x:f>
        <x:v>Glass and Ceramics Products</x:v>
      </x:c>
      <x:c r="E671" s="91" t="n">
        <x:f>'全銘柄'!R1166</x:f>
        <x:v>0.1274413674307672</x:v>
      </x:c>
      <x:c r="F671" s="97" t="n">
        <x:f>'全銘柄'!K1166</x:f>
        <x:v>37735</x:v>
      </x:c>
      <x:c r="G671" s="97" t="n">
        <x:f>'全銘柄'!Q1166</x:f>
        <x:v>4809</x:v>
      </x:c>
      <x:c r="H671" s="90" t="b">
        <x:f>'全銘柄'!AT1166</x:f>
        <x:v>1</x:v>
      </x:c>
      <x:c r="I671" s="90" t="n">
        <x:f>'全銘柄'!AU1166</x:f>
        <x:v>0</x:v>
      </x:c>
      <x:c r="J671" s="90" t="str">
        <x:f>'全銘柄'!AH1166</x:f>
        <x:v>S100XT3M</x:v>
      </x:c>
    </x:row>
    <x:row r="672">
      <x:c r="A672" s="90" t="n">
        <x:f>'全銘柄'!A662</x:f>
        <x:v>661</x:v>
      </x:c>
      <x:c r="B672" s="90" t="str">
        <x:f>'全銘柄'!B662</x:f>
        <x:v>3844</x:v>
      </x:c>
      <x:c r="C672" s="90" t="str">
        <x:f>'全銘柄'!D662</x:f>
        <x:v>COMTURE CORPORATION</x:v>
      </x:c>
      <x:c r="D672" s="90" t="str">
        <x:f>'全銘柄'!F662</x:f>
        <x:v>Information &amp; Communication</x:v>
      </x:c>
      <x:c r="E672" s="91" t="n">
        <x:f>'全銘柄'!R662</x:f>
        <x:v>0.1274043091824661</x:v>
      </x:c>
      <x:c r="F672" s="97" t="n">
        <x:f>'全銘柄'!K662</x:f>
        <x:v>36341</x:v>
      </x:c>
      <x:c r="G672" s="97" t="n">
        <x:f>'全銘柄'!Q662</x:f>
        <x:v>4630</x:v>
      </x:c>
      <x:c r="H672" s="90" t="b">
        <x:f>'全銘柄'!AT662</x:f>
        <x:v>1</x:v>
      </x:c>
      <x:c r="I672" s="90" t="n">
        <x:f>'全銘柄'!AU662</x:f>
        <x:v>0</x:v>
      </x:c>
      <x:c r="J672" s="90" t="str">
        <x:f>'全銘柄'!AH662</x:f>
        <x:v>S100W7QV</x:v>
      </x:c>
    </x:row>
    <x:row r="673">
      <x:c r="A673" s="90" t="n">
        <x:f>'全銘柄'!A1404</x:f>
        <x:v>1403</x:v>
      </x:c>
      <x:c r="B673" s="90" t="str">
        <x:f>'全銘柄'!B1404</x:f>
        <x:v>1443</x:v>
      </x:c>
      <x:c r="C673" s="90" t="str">
        <x:f>'全銘柄'!D1404</x:f>
        <x:v>Giken Holdings Co.,Ltd.</x:v>
      </x:c>
      <x:c r="D673" s="90" t="str">
        <x:f>'全銘柄'!F1404</x:f>
        <x:v>Construction</x:v>
      </x:c>
      <x:c r="E673" s="91" t="n">
        <x:f>'全銘柄'!R1404</x:f>
        <x:v>0.12717690888364908</x:v>
      </x:c>
      <x:c r="F673" s="97" t="n">
        <x:f>'全銘柄'!K1404</x:f>
        <x:v>4906.441</x:v>
      </x:c>
      <x:c r="G673" s="97" t="n">
        <x:f>'全銘柄'!Q1404</x:f>
        <x:v>623.986</x:v>
      </x:c>
      <x:c r="H673" s="90" t="b">
        <x:f>'全銘柄'!AT1404</x:f>
        <x:v>1</x:v>
      </x:c>
      <x:c r="I673" s="90" t="n">
        <x:f>'全銘柄'!AU1404</x:f>
        <x:v>0</x:v>
      </x:c>
      <x:c r="J673" s="90" t="str">
        <x:f>'全銘柄'!AH1404</x:f>
        <x:v>S100W3WQ</x:v>
      </x:c>
    </x:row>
    <x:row r="674">
      <x:c r="A674" s="90" t="n">
        <x:f>'全銘柄'!A828</x:f>
        <x:v>827</x:v>
      </x:c>
      <x:c r="B674" s="90" t="str">
        <x:f>'全銘柄'!B828</x:f>
        <x:v>6592</x:v>
      </x:c>
      <x:c r="C674" s="90" t="str">
        <x:f>'全銘柄'!D828</x:f>
        <x:v>MABUCHI MOTOR CO.,LTD.</x:v>
      </x:c>
      <x:c r="D674" s="90" t="str">
        <x:f>'全銘柄'!F828</x:f>
        <x:v>Electric Appliances</x:v>
      </x:c>
      <x:c r="E674" s="91" t="n">
        <x:f>'全銘柄'!R828</x:f>
        <x:v>0.1270700589271369</x:v>
      </x:c>
      <x:c r="F674" s="97" t="n">
        <x:f>'全銘柄'!K828</x:f>
        <x:v>200417</x:v>
      </x:c>
      <x:c r="G674" s="97" t="n">
        <x:f>'全銘柄'!Q828</x:f>
        <x:v>25467</x:v>
      </x:c>
      <x:c r="H674" s="90" t="b">
        <x:f>'全銘柄'!AT828</x:f>
        <x:v>1</x:v>
      </x:c>
      <x:c r="I674" s="90" t="n">
        <x:f>'全銘柄'!AU828</x:f>
        <x:v>0</x:v>
      </x:c>
      <x:c r="J674" s="90" t="str">
        <x:f>'全銘柄'!AH828</x:f>
        <x:v>S100XUAX</x:v>
      </x:c>
    </x:row>
    <x:row r="675">
      <x:c r="A675" s="90" t="n">
        <x:f>'全銘柄'!A352</x:f>
        <x:v>351</x:v>
      </x:c>
      <x:c r="B675" s="90" t="str">
        <x:f>'全銘柄'!B352</x:f>
        <x:v>6547</x:v>
      </x:c>
      <x:c r="C675" s="90" t="str">
        <x:f>'全銘柄'!D352</x:f>
        <x:v>GREENS CO.,LTD.</x:v>
      </x:c>
      <x:c r="D675" s="90" t="str">
        <x:f>'全銘柄'!F352</x:f>
        <x:v>Services</x:v>
      </x:c>
      <x:c r="E675" s="91" t="n">
        <x:f>'全銘柄'!R352</x:f>
        <x:v>0.1270218551717192</x:v>
      </x:c>
      <x:c r="F675" s="97" t="n">
        <x:f>'全銘柄'!K352</x:f>
        <x:v>49645</x:v>
      </x:c>
      <x:c r="G675" s="97" t="n">
        <x:f>'全銘柄'!Q352</x:f>
        <x:v>6306</x:v>
      </x:c>
      <x:c r="H675" s="90" t="b">
        <x:f>'全銘柄'!AT352</x:f>
        <x:v>1</x:v>
      </x:c>
      <x:c r="I675" s="90" t="n">
        <x:f>'全銘柄'!AU352</x:f>
        <x:v>0</x:v>
      </x:c>
      <x:c r="J675" s="90" t="str">
        <x:f>'全銘柄'!AH352</x:f>
        <x:v>S100WQPA</x:v>
      </x:c>
    </x:row>
    <x:row r="676">
      <x:c r="A676" s="90" t="n">
        <x:f>'全銘柄'!A96</x:f>
        <x:v>95</x:v>
      </x:c>
      <x:c r="B676" s="90" t="str">
        <x:f>'全銘柄'!B96</x:f>
        <x:v>8944</x:v>
      </x:c>
      <x:c r="C676" s="90" t="str">
        <x:f>'全銘柄'!D96</x:f>
        <x:v>LAND BUSINESS  CO.,LTD.</x:v>
      </x:c>
      <x:c r="D676" s="90" t="str">
        <x:f>'全銘柄'!F96</x:f>
        <x:v>Real Estate</x:v>
      </x:c>
      <x:c r="E676" s="91" t="n">
        <x:f>'全銘柄'!R96</x:f>
        <x:v>0.12699562647624105</x:v>
      </x:c>
      <x:c r="F676" s="97" t="n">
        <x:f>'全銘柄'!K96</x:f>
        <x:v>10817.593</x:v>
      </x:c>
      <x:c r="G676" s="97" t="n">
        <x:f>'全銘柄'!Q96</x:f>
        <x:v>1373.787</x:v>
      </x:c>
      <x:c r="H676" s="90" t="b">
        <x:f>'全銘柄'!AT96</x:f>
        <x:v>0</x:v>
      </x:c>
      <x:c r="I676" s="90" t="str">
        <x:f>'全銘柄'!AU96</x:f>
        <x:v>repeated_negative_operating_cf</x:v>
      </x:c>
      <x:c r="J676" s="90" t="str">
        <x:f>'全銘柄'!AH96</x:f>
        <x:v>S100X9MO</x:v>
      </x:c>
    </x:row>
    <x:row r="677">
      <x:c r="A677" s="90" t="n">
        <x:f>'全銘柄'!A752</x:f>
        <x:v>751</x:v>
      </x:c>
      <x:c r="B677" s="90" t="str">
        <x:f>'全銘柄'!B752</x:f>
        <x:v>6420</x:v>
      </x:c>
      <x:c r="C677" s="90" t="str">
        <x:f>'全銘柄'!D752</x:f>
        <x:v>GALILEI CO.LTD.</x:v>
      </x:c>
      <x:c r="D677" s="90" t="str">
        <x:f>'全銘柄'!F752</x:f>
        <x:v>Machinery</x:v>
      </x:c>
      <x:c r="E677" s="91" t="n">
        <x:f>'全銘柄'!R752</x:f>
        <x:v>0.1268533898759176</x:v>
      </x:c>
      <x:c r="F677" s="97" t="n">
        <x:f>'全銘柄'!K752</x:f>
        <x:v>130639</x:v>
      </x:c>
      <x:c r="G677" s="97" t="n">
        <x:f>'全銘柄'!Q752</x:f>
        <x:v>16572</x:v>
      </x:c>
      <x:c r="H677" s="90" t="b">
        <x:f>'全銘柄'!AT752</x:f>
        <x:v>1</x:v>
      </x:c>
      <x:c r="I677" s="90" t="n">
        <x:f>'全銘柄'!AU752</x:f>
        <x:v>0</x:v>
      </x:c>
      <x:c r="J677" s="90" t="str">
        <x:f>'全銘柄'!AH752</x:f>
        <x:v>S100W2X9</x:v>
      </x:c>
    </x:row>
    <x:row r="678">
      <x:c r="A678" s="90" t="n">
        <x:f>'全銘柄'!A741</x:f>
        <x:v>740</x:v>
      </x:c>
      <x:c r="B678" s="90" t="str">
        <x:f>'全銘柄'!B741</x:f>
        <x:v>4091</x:v>
      </x:c>
      <x:c r="C678" s="90" t="str">
        <x:f>'全銘柄'!D741</x:f>
        <x:v>NIPPON SANSO HOLDINGS CORPORATION</x:v>
      </x:c>
      <x:c r="D678" s="90" t="str">
        <x:f>'全銘柄'!F741</x:f>
        <x:v>Chemicals</x:v>
      </x:c>
      <x:c r="E678" s="91" t="n">
        <x:f>'全銘柄'!R741</x:f>
        <x:v>0.12683712225463753</x:v>
      </x:c>
      <x:c r="F678" s="97" t="n">
        <x:f>'全銘柄'!K741</x:f>
        <x:v>1308024</x:v>
      </x:c>
      <x:c r="G678" s="97" t="n">
        <x:f>'全銘柄'!Q741</x:f>
        <x:v>165906</x:v>
      </x:c>
      <x:c r="H678" s="90" t="b">
        <x:f>'全銘柄'!AT741</x:f>
        <x:v>0</x:v>
      </x:c>
      <x:c r="I678" s="90" t="str">
        <x:f>'全銘柄'!AU741</x:f>
        <x:v>missing_financial_data</x:v>
      </x:c>
      <x:c r="J678" s="90" t="str">
        <x:f>'全銘柄'!AH741</x:f>
        <x:v>S100VXDZ</x:v>
      </x:c>
    </x:row>
    <x:row r="679">
      <x:c r="A679" s="90" t="n">
        <x:f>'全銘柄'!A1377</x:f>
        <x:v>1376</x:v>
      </x:c>
      <x:c r="B679" s="90" t="str">
        <x:f>'全銘柄'!B1377</x:f>
        <x:v>6180</x:v>
      </x:c>
      <x:c r="C679" s="90" t="str">
        <x:f>'全銘柄'!D1377</x:f>
        <x:v>GMO Media,Inc.</x:v>
      </x:c>
      <x:c r="D679" s="90" t="str">
        <x:f>'全銘柄'!F1377</x:f>
        <x:v>Services</x:v>
      </x:c>
      <x:c r="E679" s="91" t="n">
        <x:f>'全銘柄'!R1377</x:f>
        <x:v>0.12668766073377666</x:v>
      </x:c>
      <x:c r="F679" s="97" t="n">
        <x:f>'全銘柄'!K1377</x:f>
        <x:v>7115.026</x:v>
      </x:c>
      <x:c r="G679" s="97" t="n">
        <x:f>'全銘柄'!Q1377</x:f>
        <x:v>901.386</x:v>
      </x:c>
      <x:c r="H679" s="90" t="b">
        <x:f>'全銘柄'!AT1377</x:f>
        <x:v>0</x:v>
      </x:c>
      <x:c r="I679" s="90" t="str">
        <x:f>'全銘柄'!AU1377</x:f>
        <x:v>low_liquidity</x:v>
      </x:c>
      <x:c r="J679" s="90" t="str">
        <x:f>'全銘柄'!AH1377</x:f>
        <x:v>S100XR40</x:v>
      </x:c>
    </x:row>
    <x:row r="680">
      <x:c r="A680" s="90" t="n">
        <x:f>'全銘柄'!A159</x:f>
        <x:v>158</x:v>
      </x:c>
      <x:c r="B680" s="90" t="str">
        <x:f>'全銘柄'!B159</x:f>
        <x:v>5885</x:v>
      </x:c>
      <x:c r="C680" s="90" t="str">
        <x:f>'全銘柄'!D159</x:f>
        <x:v>GDEP ADVANCE,Inc.</x:v>
      </x:c>
      <x:c r="D680" s="90" t="str">
        <x:f>'全銘柄'!F159</x:f>
        <x:v>Wholesale Trade</x:v>
      </x:c>
      <x:c r="E680" s="91" t="n">
        <x:f>'全銘柄'!R159</x:f>
        <x:v>0.12666547125886243</x:v>
      </x:c>
      <x:c r="F680" s="97" t="n">
        <x:f>'全銘柄'!K159</x:f>
        <x:v>6630.931</x:v>
      </x:c>
      <x:c r="G680" s="97" t="n">
        <x:f>'全銘柄'!Q159</x:f>
        <x:v>839.91</x:v>
      </x:c>
      <x:c r="H680" s="90" t="b">
        <x:f>'全銘柄'!AT159</x:f>
        <x:v>1</x:v>
      </x:c>
      <x:c r="I680" s="90" t="n">
        <x:f>'全銘柄'!AU159</x:f>
        <x:v>0</x:v>
      </x:c>
      <x:c r="J680" s="90" t="str">
        <x:f>'全銘柄'!AH159</x:f>
        <x:v>S100WKSA</x:v>
      </x:c>
    </x:row>
    <x:row r="681">
      <x:c r="A681" s="90" t="n">
        <x:f>'全銘柄'!A1039</x:f>
        <x:v>1038</x:v>
      </x:c>
      <x:c r="B681" s="90" t="str">
        <x:f>'全銘柄'!B1039</x:f>
        <x:v>9843</x:v>
      </x:c>
      <x:c r="C681" s="90" t="str">
        <x:f>'全銘柄'!D1039</x:f>
        <x:v>Nitori Holdings Co.,Ltd.</x:v>
      </x:c>
      <x:c r="D681" s="90" t="str">
        <x:f>'全銘柄'!F1039</x:f>
        <x:v>Retail Trade</x:v>
      </x:c>
      <x:c r="E681" s="91" t="n">
        <x:f>'全銘柄'!R1039</x:f>
        <x:v>0.12666451369826148</x:v>
      </x:c>
      <x:c r="F681" s="97" t="n">
        <x:f>'全銘柄'!K1039</x:f>
        <x:v>928950</x:v>
      </x:c>
      <x:c r="G681" s="97" t="n">
        <x:f>'全銘柄'!Q1039</x:f>
        <x:v>117665</x:v>
      </x:c>
      <x:c r="H681" s="90" t="b">
        <x:f>'全銘柄'!AT1039</x:f>
        <x:v>0</x:v>
      </x:c>
      <x:c r="I681" s="90" t="str">
        <x:f>'全銘柄'!AU1039</x:f>
        <x:v>other_data_quality_issue</x:v>
      </x:c>
      <x:c r="J681" s="90" t="str">
        <x:f>'全銘柄'!AH1039</x:f>
        <x:v>S100W5DK</x:v>
      </x:c>
    </x:row>
    <x:row r="682">
      <x:c r="A682" s="90" t="n">
        <x:f>'全銘柄'!A1071</x:f>
        <x:v>1070</x:v>
      </x:c>
      <x:c r="B682" s="90" t="str">
        <x:f>'全銘柄'!B1071</x:f>
        <x:v>6136</x:v>
      </x:c>
      <x:c r="C682" s="90" t="str">
        <x:f>'全銘柄'!D1071</x:f>
        <x:v>OSG Corporation</x:v>
      </x:c>
      <x:c r="D682" s="90" t="str">
        <x:f>'全銘柄'!F1071</x:f>
        <x:v>Machinery</x:v>
      </x:c>
      <x:c r="E682" s="91" t="n">
        <x:f>'全銘柄'!R1071</x:f>
        <x:v>0.1265728213972195</x:v>
      </x:c>
      <x:c r="F682" s="97" t="n">
        <x:f>'全銘柄'!K1071</x:f>
        <x:v>160619</x:v>
      </x:c>
      <x:c r="G682" s="97" t="n">
        <x:f>'全銘柄'!Q1071</x:f>
        <x:v>20330</x:v>
      </x:c>
      <x:c r="H682" s="90" t="b">
        <x:f>'全銘柄'!AT1071</x:f>
        <x:v>1</x:v>
      </x:c>
      <x:c r="I682" s="90" t="n">
        <x:f>'全銘柄'!AU1071</x:f>
        <x:v>0</x:v>
      </x:c>
      <x:c r="J682" s="90" t="str">
        <x:f>'全銘柄'!AH1071</x:f>
        <x:v>S100XM3S</x:v>
      </x:c>
    </x:row>
    <x:row r="683">
      <x:c r="A683" s="90" t="n">
        <x:f>'全銘柄'!A19</x:f>
        <x:v>18</x:v>
      </x:c>
      <x:c r="B683" s="90" t="str">
        <x:f>'全銘柄'!B19</x:f>
        <x:v>5572</x:v>
      </x:c>
      <x:c r="C683" s="90" t="str">
        <x:f>'全銘柄'!D19</x:f>
        <x:v>Ridge-i Inc.</x:v>
      </x:c>
      <x:c r="D683" s="90" t="str">
        <x:f>'全銘柄'!F19</x:f>
        <x:v>Information &amp; Communication</x:v>
      </x:c>
      <x:c r="E683" s="91" t="n">
        <x:f>'全銘柄'!R19</x:f>
        <x:v>0.12631568259284368</x:v>
      </x:c>
      <x:c r="F683" s="97" t="n">
        <x:f>'全銘柄'!K19</x:f>
        <x:v>1280.324</x:v>
      </x:c>
      <x:c r="G683" s="97" t="n">
        <x:f>'全銘柄'!Q19</x:f>
        <x:v>161.725</x:v>
      </x:c>
      <x:c r="H683" s="90" t="b">
        <x:f>'全銘柄'!AT19</x:f>
        <x:v>1</x:v>
      </x:c>
      <x:c r="I683" s="90" t="n">
        <x:f>'全銘柄'!AU19</x:f>
        <x:v>0</x:v>
      </x:c>
      <x:c r="J683" s="90" t="str">
        <x:f>'全銘柄'!AH19</x:f>
        <x:v>S100WWVV</x:v>
      </x:c>
    </x:row>
    <x:row r="684">
      <x:c r="A684" s="90" t="n">
        <x:f>'全銘柄'!A705</x:f>
        <x:v>704</x:v>
      </x:c>
      <x:c r="B684" s="90" t="str">
        <x:f>'全銘柄'!B705</x:f>
        <x:v>6364</x:v>
      </x:c>
      <x:c r="C684" s="90" t="str">
        <x:f>'全銘柄'!D705</x:f>
        <x:v>AIRMAN CORPORATION</x:v>
      </x:c>
      <x:c r="D684" s="90" t="str">
        <x:f>'全銘柄'!F705</x:f>
        <x:v>Machinery</x:v>
      </x:c>
      <x:c r="E684" s="91" t="n">
        <x:f>'全銘柄'!R705</x:f>
        <x:v>0.12619119137093252</x:v>
      </x:c>
      <x:c r="F684" s="97" t="n">
        <x:f>'全銘柄'!K705</x:f>
        <x:v>54827.987</x:v>
      </x:c>
      <x:c r="G684" s="97" t="n">
        <x:f>'全銘柄'!Q705</x:f>
        <x:v>6918.809</x:v>
      </x:c>
      <x:c r="H684" s="90" t="b">
        <x:f>'全銘柄'!AT705</x:f>
        <x:v>1</x:v>
      </x:c>
      <x:c r="I684" s="90" t="n">
        <x:f>'全銘柄'!AU705</x:f>
        <x:v>0</x:v>
      </x:c>
      <x:c r="J684" s="90" t="str">
        <x:f>'全銘柄'!AH705</x:f>
        <x:v>S100W3M7</x:v>
      </x:c>
    </x:row>
    <x:row r="685">
      <x:c r="A685" s="90" t="n">
        <x:f>'全銘柄'!A681</x:f>
        <x:v>680</x:v>
      </x:c>
      <x:c r="B685" s="90" t="str">
        <x:f>'全銘柄'!B681</x:f>
        <x:v>4527</x:v>
      </x:c>
      <x:c r="C685" s="90" t="str">
        <x:f>'全銘柄'!D681</x:f>
        <x:v>ROHTO PHARMACEUTICAL CO.,LTD.</x:v>
      </x:c>
      <x:c r="D685" s="90" t="str">
        <x:f>'全銘柄'!F681</x:f>
        <x:v>Pharmaceutical</x:v>
      </x:c>
      <x:c r="E685" s="91" t="n">
        <x:f>'全銘柄'!R681</x:f>
        <x:v>0.12616929931146212</x:v>
      </x:c>
      <x:c r="F685" s="97" t="n">
        <x:f>'全銘柄'!K681</x:f>
        <x:v>308625</x:v>
      </x:c>
      <x:c r="G685" s="97" t="n">
        <x:f>'全銘柄'!Q681</x:f>
        <x:v>38939</x:v>
      </x:c>
      <x:c r="H685" s="90" t="b">
        <x:f>'全銘柄'!AT681</x:f>
        <x:v>1</x:v>
      </x:c>
      <x:c r="I685" s="90" t="n">
        <x:f>'全銘柄'!AU681</x:f>
        <x:v>0</x:v>
      </x:c>
      <x:c r="J685" s="90" t="str">
        <x:f>'全銘柄'!AH681</x:f>
        <x:v>S100W3ZN</x:v>
      </x:c>
    </x:row>
    <x:row r="686">
      <x:c r="A686" s="90" t="n">
        <x:f>'全銘柄'!A1398</x:f>
        <x:v>1397</x:v>
      </x:c>
      <x:c r="B686" s="90" t="str">
        <x:f>'全銘柄'!B1398</x:f>
        <x:v>6562</x:v>
      </x:c>
      <x:c r="C686" s="90" t="str">
        <x:f>'全銘柄'!D1398</x:f>
        <x:v>Geniee,Inc.</x:v>
      </x:c>
      <x:c r="D686" s="90" t="str">
        <x:f>'全銘柄'!F1398</x:f>
        <x:v>Services</x:v>
      </x:c>
      <x:c r="E686" s="91" t="n">
        <x:f>'全銘柄'!R1398</x:f>
        <x:v>0.12575032621228152</x:v>
      </x:c>
      <x:c r="F686" s="97" t="n">
        <x:f>'全銘柄'!K1398</x:f>
        <x:v>7902.063</x:v>
      </x:c>
      <x:c r="G686" s="97" t="n">
        <x:f>'全銘柄'!Q1398</x:f>
        <x:v>993.687</x:v>
      </x:c>
      <x:c r="H686" s="90" t="b">
        <x:f>'全銘柄'!AT1398</x:f>
        <x:v>0</x:v>
      </x:c>
      <x:c r="I686" s="90" t="str">
        <x:f>'全銘柄'!AU1398</x:f>
        <x:v>missing_financial_data</x:v>
      </x:c>
      <x:c r="J686" s="90" t="str">
        <x:f>'全銘柄'!AH1398</x:f>
        <x:v>S100W8X4</x:v>
      </x:c>
    </x:row>
    <x:row r="687">
      <x:c r="A687" s="90" t="n">
        <x:f>'全銘柄'!A1102</x:f>
        <x:v>1101</x:v>
      </x:c>
      <x:c r="B687" s="90" t="str">
        <x:f>'全銘柄'!B1102</x:f>
        <x:v>2481</x:v>
      </x:c>
      <x:c r="C687" s="90" t="str">
        <x:f>'全銘柄'!D1102</x:f>
        <x:v>TOWNNEWS-SHA CO.,LTD.</x:v>
      </x:c>
      <x:c r="D687" s="90" t="str">
        <x:f>'全銘柄'!F1102</x:f>
        <x:v>Services</x:v>
      </x:c>
      <x:c r="E687" s="91" t="n">
        <x:f>'全銘柄'!R1102</x:f>
        <x:v>0.12573925312385947</x:v>
      </x:c>
      <x:c r="F687" s="97" t="n">
        <x:f>'全銘柄'!K1102</x:f>
        <x:v>3677.022</x:v>
      </x:c>
      <x:c r="G687" s="97" t="n">
        <x:f>'全銘柄'!Q1102</x:f>
        <x:v>462.346</x:v>
      </x:c>
      <x:c r="H687" s="90" t="b">
        <x:f>'全銘柄'!AT1102</x:f>
        <x:v>0</x:v>
      </x:c>
      <x:c r="I687" s="90" t="str">
        <x:f>'全銘柄'!AU1102</x:f>
        <x:v>low_liquidity</x:v>
      </x:c>
      <x:c r="J687" s="90" t="str">
        <x:f>'全銘柄'!AH1102</x:f>
        <x:v>S100WPVC</x:v>
      </x:c>
    </x:row>
    <x:row r="688">
      <x:c r="A688" s="90" t="n">
        <x:f>'全銘柄'!A1286</x:f>
        <x:v>1285</x:v>
      </x:c>
      <x:c r="B688" s="90" t="str">
        <x:f>'全銘柄'!B1286</x:f>
        <x:v>1518</x:v>
      </x:c>
      <x:c r="C688" s="90" t="str">
        <x:f>'全銘柄'!D1286</x:f>
        <x:v>MITSUI MATSUSHIMA HOLDINGS CO.,LTD.</x:v>
      </x:c>
      <x:c r="D688" s="90" t="str">
        <x:f>'全銘柄'!F1286</x:f>
        <x:v>Other Products</x:v>
      </x:c>
      <x:c r="E688" s="91" t="n">
        <x:f>'全銘柄'!R1286</x:f>
        <x:v>0.12571400270743224</x:v>
      </x:c>
      <x:c r="F688" s="97" t="n">
        <x:f>'全銘柄'!K1286</x:f>
        <x:v>60574</x:v>
      </x:c>
      <x:c r="G688" s="97" t="n">
        <x:f>'全銘柄'!Q1286</x:f>
        <x:v>7615</x:v>
      </x:c>
      <x:c r="H688" s="90" t="b">
        <x:f>'全銘柄'!AT1286</x:f>
        <x:v>1</x:v>
      </x:c>
      <x:c r="I688" s="90" t="n">
        <x:f>'全銘柄'!AU1286</x:f>
        <x:v>0</x:v>
      </x:c>
      <x:c r="J688" s="90" t="str">
        <x:f>'全銘柄'!AH1286</x:f>
        <x:v>S100W0ET</x:v>
      </x:c>
    </x:row>
    <x:row r="689">
      <x:c r="A689" s="90" t="n">
        <x:f>'全銘柄'!A12</x:f>
        <x:v>11</x:v>
      </x:c>
      <x:c r="B689" s="90" t="str">
        <x:f>'全銘柄'!B12</x:f>
        <x:v>5134</x:v>
      </x:c>
      <x:c r="C689" s="90" t="str">
        <x:f>'全銘柄'!D12</x:f>
        <x:v>POPER Co.,Ltd.</x:v>
      </x:c>
      <x:c r="D689" s="90" t="str">
        <x:f>'全銘柄'!F12</x:f>
        <x:v>Information &amp; Communication</x:v>
      </x:c>
      <x:c r="E689" s="91" t="n">
        <x:f>'全銘柄'!R12</x:f>
        <x:v>0.12553618415370707</x:v>
      </x:c>
      <x:c r="F689" s="97" t="n">
        <x:f>'全銘柄'!K12</x:f>
        <x:v>1389.448</x:v>
      </x:c>
      <x:c r="G689" s="97" t="n">
        <x:f>'全銘柄'!Q12</x:f>
        <x:v>174.426</x:v>
      </x:c>
      <x:c r="H689" s="90" t="b">
        <x:f>'全銘柄'!AT12</x:f>
        <x:v>1</x:v>
      </x:c>
      <x:c r="I689" s="90" t="n">
        <x:f>'全銘柄'!AU12</x:f>
        <x:v>0</x:v>
      </x:c>
      <x:c r="J689" s="90" t="str">
        <x:f>'全銘柄'!AH12</x:f>
        <x:v>S100XH5R</x:v>
      </x:c>
    </x:row>
    <x:row r="690">
      <x:c r="A690" s="90" t="n">
        <x:f>'全銘柄'!A1328</x:f>
        <x:v>1327</x:v>
      </x:c>
      <x:c r="B690" s="90" t="str">
        <x:f>'全銘柄'!B1328</x:f>
        <x:v>6345</x:v>
      </x:c>
      <x:c r="C690" s="90" t="str">
        <x:f>'全銘柄'!D1328</x:f>
        <x:v>AICHI CORPORATION</x:v>
      </x:c>
      <x:c r="D690" s="90" t="str">
        <x:f>'全銘柄'!F1328</x:f>
        <x:v>Machinery</x:v>
      </x:c>
      <x:c r="E690" s="91" t="n">
        <x:f>'全銘柄'!R1328</x:f>
        <x:v>0.12545257128780257</x:v>
      </x:c>
      <x:c r="F690" s="97" t="n">
        <x:f>'全銘柄'!K1328</x:f>
        <x:v>59306.955</x:v>
      </x:c>
      <x:c r="G690" s="97" t="n">
        <x:f>'全銘柄'!Q1328</x:f>
        <x:v>7440.21</x:v>
      </x:c>
      <x:c r="H690" s="90" t="b">
        <x:f>'全銘柄'!AT1328</x:f>
        <x:v>1</x:v>
      </x:c>
      <x:c r="I690" s="90" t="n">
        <x:f>'全銘柄'!AU1328</x:f>
        <x:v>0</x:v>
      </x:c>
      <x:c r="J690" s="90" t="str">
        <x:f>'全銘柄'!AH1328</x:f>
        <x:v>S100VX3M</x:v>
      </x:c>
    </x:row>
    <x:row r="691">
      <x:c r="A691" s="90" t="n">
        <x:f>'全銘柄'!A347</x:f>
        <x:v>346</x:v>
      </x:c>
      <x:c r="B691" s="90" t="str">
        <x:f>'全銘柄'!B347</x:f>
        <x:v>7071</x:v>
      </x:c>
      <x:c r="C691" s="90" t="str">
        <x:f>'全銘柄'!D347</x:f>
        <x:v>Amvis Holdings,Inc.</x:v>
      </x:c>
      <x:c r="D691" s="90" t="str">
        <x:f>'全銘柄'!F347</x:f>
        <x:v>Services</x:v>
      </x:c>
      <x:c r="E691" s="91" t="n">
        <x:f>'全銘柄'!R347</x:f>
        <x:v>0.12531012323585636</x:v>
      </x:c>
      <x:c r="F691" s="97" t="n">
        <x:f>'全銘柄'!K347</x:f>
        <x:v>49174</x:v>
      </x:c>
      <x:c r="G691" s="97" t="n">
        <x:f>'全銘柄'!Q347</x:f>
        <x:v>6162</x:v>
      </x:c>
      <x:c r="H691" s="90" t="b">
        <x:f>'全銘柄'!AT347</x:f>
        <x:v>1</x:v>
      </x:c>
      <x:c r="I691" s="90" t="n">
        <x:f>'全銘柄'!AU347</x:f>
        <x:v>0</x:v>
      </x:c>
      <x:c r="J691" s="90" t="str">
        <x:f>'全銘柄'!AH347</x:f>
        <x:v>S100XD1A</x:v>
      </x:c>
    </x:row>
    <x:row r="692">
      <x:c r="A692" s="90" t="n">
        <x:f>'全銘柄'!A1158</x:f>
        <x:v>1157</x:v>
      </x:c>
      <x:c r="B692" s="90" t="str">
        <x:f>'全銘柄'!B1158</x:f>
        <x:v>9034</x:v>
      </x:c>
      <x:c r="C692" s="90" t="str">
        <x:f>'全銘柄'!D1158</x:f>
        <x:v>NANSO Transport Co.,Ltd.</x:v>
      </x:c>
      <x:c r="D692" s="90" t="str">
        <x:f>'全銘柄'!F1158</x:f>
        <x:v>Land Transportation</x:v>
      </x:c>
      <x:c r="E692" s="91" t="n">
        <x:f>'全銘柄'!R1158</x:f>
        <x:v>0.12529872655301952</x:v>
      </x:c>
      <x:c r="F692" s="97" t="n">
        <x:f>'全銘柄'!K1158</x:f>
        <x:v>16106.285</x:v>
      </x:c>
      <x:c r="G692" s="97" t="n">
        <x:f>'全銘柄'!Q1158</x:f>
        <x:v>2018.097</x:v>
      </x:c>
      <x:c r="H692" s="90" t="b">
        <x:f>'全銘柄'!AT1158</x:f>
        <x:v>0</x:v>
      </x:c>
      <x:c r="I692" s="90" t="str">
        <x:f>'全銘柄'!AU1158</x:f>
        <x:v>low_liquidity</x:v>
      </x:c>
      <x:c r="J692" s="90" t="str">
        <x:f>'全銘柄'!AH1158</x:f>
        <x:v>S100W6AR</x:v>
      </x:c>
    </x:row>
    <x:row r="693">
      <x:c r="A693" s="90" t="n">
        <x:f>'全銘柄'!A551</x:f>
        <x:v>550</x:v>
      </x:c>
      <x:c r="B693" s="90" t="str">
        <x:f>'全銘柄'!B551</x:f>
        <x:v>9684</x:v>
      </x:c>
      <x:c r="C693" s="90" t="str">
        <x:f>'全銘柄'!D551</x:f>
        <x:v>SQUARE ENIX HOLDINGS CO.,LTD.</x:v>
      </x:c>
      <x:c r="D693" s="90" t="str">
        <x:f>'全銘柄'!F551</x:f>
        <x:v>Information &amp; Communication</x:v>
      </x:c>
      <x:c r="E693" s="91" t="n">
        <x:f>'全銘柄'!R551</x:f>
        <x:v>0.12505161691925573</x:v>
      </x:c>
      <x:c r="F693" s="97" t="n">
        <x:f>'全銘柄'!K551</x:f>
        <x:v>324506</x:v>
      </x:c>
      <x:c r="G693" s="97" t="n">
        <x:f>'全銘柄'!Q551</x:f>
        <x:v>40580</x:v>
      </x:c>
      <x:c r="H693" s="90" t="b">
        <x:f>'全銘柄'!AT551</x:f>
        <x:v>1</x:v>
      </x:c>
      <x:c r="I693" s="90" t="n">
        <x:f>'全銘柄'!AU551</x:f>
        <x:v>0</x:v>
      </x:c>
      <x:c r="J693" s="90" t="str">
        <x:f>'全銘柄'!AH551</x:f>
        <x:v>S100W67T</x:v>
      </x:c>
    </x:row>
    <x:row r="694">
      <x:c r="A694" s="90" t="n">
        <x:f>'全銘柄'!A759</x:f>
        <x:v>758</x:v>
      </x:c>
      <x:c r="B694" s="90" t="str">
        <x:f>'全銘柄'!B759</x:f>
        <x:v>4290</x:v>
      </x:c>
      <x:c r="C694" s="90" t="str">
        <x:f>'全銘柄'!D759</x:f>
        <x:v>Prestige International Inc.</x:v>
      </x:c>
      <x:c r="D694" s="90" t="str">
        <x:f>'全銘柄'!F759</x:f>
        <x:v>Services</x:v>
      </x:c>
      <x:c r="E694" s="91" t="n">
        <x:f>'全銘柄'!R759</x:f>
        <x:v>0.12493993625403921</x:v>
      </x:c>
      <x:c r="F694" s="97" t="n">
        <x:f>'全銘柄'!K759</x:f>
        <x:v>63719.802</x:v>
      </x:c>
      <x:c r="G694" s="97" t="n">
        <x:f>'全銘柄'!Q759</x:f>
        <x:v>7961.148</x:v>
      </x:c>
      <x:c r="H694" s="90" t="b">
        <x:f>'全銘柄'!AT759</x:f>
        <x:v>1</x:v>
      </x:c>
      <x:c r="I694" s="90" t="n">
        <x:f>'全銘柄'!AU759</x:f>
        <x:v>0</x:v>
      </x:c>
      <x:c r="J694" s="90" t="str">
        <x:f>'全銘柄'!AH759</x:f>
        <x:v>S100W1Q5</x:v>
      </x:c>
    </x:row>
    <x:row r="695">
      <x:c r="A695" s="90" t="n">
        <x:f>'全銘柄'!A700</x:f>
        <x:v>699</x:v>
      </x:c>
      <x:c r="B695" s="90" t="str">
        <x:f>'全銘柄'!B700</x:f>
        <x:v>3916</x:v>
      </x:c>
      <x:c r="C695" s="90" t="str">
        <x:f>'全銘柄'!D700</x:f>
        <x:v>Digital Information Technologies Corporation</x:v>
      </x:c>
      <x:c r="D695" s="90" t="str">
        <x:f>'全銘柄'!F700</x:f>
        <x:v>Information &amp; Communication</x:v>
      </x:c>
      <x:c r="E695" s="91" t="n">
        <x:f>'全銘柄'!R700</x:f>
        <x:v>0.1247563075263561</x:v>
      </x:c>
      <x:c r="F695" s="97" t="n">
        <x:f>'全銘柄'!K700</x:f>
        <x:v>24159.035</x:v>
      </x:c>
      <x:c r="G695" s="97" t="n">
        <x:f>'全銘柄'!Q700</x:f>
        <x:v>3013.992</x:v>
      </x:c>
      <x:c r="H695" s="90" t="b">
        <x:f>'全銘柄'!AT700</x:f>
        <x:v>1</x:v>
      </x:c>
      <x:c r="I695" s="90" t="n">
        <x:f>'全銘柄'!AU700</x:f>
        <x:v>0</x:v>
      </x:c>
      <x:c r="J695" s="90" t="str">
        <x:f>'全銘柄'!AH700</x:f>
        <x:v>S100WQQ5</x:v>
      </x:c>
    </x:row>
    <x:row r="696">
      <x:c r="A696" s="90" t="n">
        <x:f>'全銘柄'!A1231</x:f>
        <x:v>1230</x:v>
      </x:c>
      <x:c r="B696" s="90" t="str">
        <x:f>'全銘柄'!B1231</x:f>
        <x:v>3841</x:v>
      </x:c>
      <x:c r="C696" s="90" t="str">
        <x:f>'全銘柄'!D1231</x:f>
        <x:v>Jedat Inc.</x:v>
      </x:c>
      <x:c r="D696" s="90" t="str">
        <x:f>'全銘柄'!F1231</x:f>
        <x:v>Information &amp; Communication</x:v>
      </x:c>
      <x:c r="E696" s="91" t="n">
        <x:f>'全銘柄'!R1231</x:f>
        <x:v>0.12458502361874918</x:v>
      </x:c>
      <x:c r="F696" s="97" t="n">
        <x:f>'全銘柄'!K1231</x:f>
        <x:v>2062.768</x:v>
      </x:c>
      <x:c r="G696" s="97" t="n">
        <x:f>'全銘柄'!Q1231</x:f>
        <x:v>256.99</x:v>
      </x:c>
      <x:c r="H696" s="90" t="b">
        <x:f>'全銘柄'!AT1231</x:f>
        <x:v>0</x:v>
      </x:c>
      <x:c r="I696" s="90" t="str">
        <x:f>'全銘柄'!AU1231</x:f>
        <x:v>low_liquidity</x:v>
      </x:c>
      <x:c r="J696" s="90" t="str">
        <x:f>'全銘柄'!AH1231</x:f>
        <x:v>S100VY2W</x:v>
      </x:c>
    </x:row>
    <x:row r="697">
      <x:c r="A697" s="90" t="n">
        <x:f>'全銘柄'!A56</x:f>
        <x:v>55</x:v>
      </x:c>
      <x:c r="B697" s="90" t="str">
        <x:f>'全銘柄'!B56</x:f>
        <x:v>5125</x:v>
      </x:c>
      <x:c r="C697" s="90" t="str">
        <x:f>'全銘柄'!D56</x:f>
        <x:v>Fines inc.</x:v>
      </x:c>
      <x:c r="D697" s="90" t="str">
        <x:f>'全銘柄'!F56</x:f>
        <x:v>Information &amp; Communication</x:v>
      </x:c>
      <x:c r="E697" s="91" t="n">
        <x:f>'全銘柄'!R56</x:f>
        <x:v>0.12443927902994806</x:v>
      </x:c>
      <x:c r="F697" s="97" t="n">
        <x:f>'全銘柄'!K56</x:f>
        <x:v>2685.382</x:v>
      </x:c>
      <x:c r="G697" s="97" t="n">
        <x:f>'全銘柄'!Q56</x:f>
        <x:v>334.167</x:v>
      </x:c>
      <x:c r="H697" s="90" t="b">
        <x:f>'全銘柄'!AT56</x:f>
        <x:v>0</x:v>
      </x:c>
      <x:c r="I697" s="90" t="str">
        <x:f>'全銘柄'!AU56</x:f>
        <x:v>low_liquidity</x:v>
      </x:c>
      <x:c r="J697" s="90" t="str">
        <x:f>'全銘柄'!AH56</x:f>
        <x:v>S100WS33</x:v>
      </x:c>
    </x:row>
    <x:row r="698">
      <x:c r="A698" s="90" t="n">
        <x:f>'全銘柄'!A201</x:f>
        <x:v>200</x:v>
      </x:c>
      <x:c r="B698" s="90" t="str">
        <x:f>'全銘柄'!B201</x:f>
        <x:v>3046</x:v>
      </x:c>
      <x:c r="C698" s="90" t="str">
        <x:f>'全銘柄'!D201</x:f>
        <x:v>JINS HOLDINGS Inc.</x:v>
      </x:c>
      <x:c r="D698" s="90" t="str">
        <x:f>'全銘柄'!F201</x:f>
        <x:v>Retail Trade</x:v>
      </x:c>
      <x:c r="E698" s="91" t="n">
        <x:f>'全銘柄'!R201</x:f>
        <x:v>0.12439438358278043</x:v>
      </x:c>
      <x:c r="F698" s="97" t="n">
        <x:f>'全銘柄'!K201</x:f>
        <x:v>97215</x:v>
      </x:c>
      <x:c r="G698" s="97" t="n">
        <x:f>'全銘柄'!Q201</x:f>
        <x:v>12093</x:v>
      </x:c>
      <x:c r="H698" s="90" t="b">
        <x:f>'全銘柄'!AT201</x:f>
        <x:v>1</x:v>
      </x:c>
      <x:c r="I698" s="90" t="n">
        <x:f>'全銘柄'!AU201</x:f>
        <x:v>0</x:v>
      </x:c>
      <x:c r="J698" s="90" t="str">
        <x:f>'全銘柄'!AH201</x:f>
        <x:v>S100X74E</x:v>
      </x:c>
    </x:row>
    <x:row r="699">
      <x:c r="A699" s="90" t="n">
        <x:f>'全銘柄'!A75</x:f>
        <x:v>74</x:v>
      </x:c>
      <x:c r="B699" s="90" t="str">
        <x:f>'全銘柄'!B75</x:f>
        <x:v>5574</x:v>
      </x:c>
      <x:c r="C699" s="90" t="str">
        <x:f>'全銘柄'!D75</x:f>
        <x:v>ABEJA,Inc.</x:v>
      </x:c>
      <x:c r="D699" s="90" t="str">
        <x:f>'全銘柄'!F75</x:f>
        <x:v>Information &amp; Communication</x:v>
      </x:c>
      <x:c r="E699" s="91" t="n">
        <x:f>'全銘柄'!R75</x:f>
        <x:v>0.12436126533960282</x:v>
      </x:c>
      <x:c r="F699" s="97" t="n">
        <x:f>'全銘柄'!K75</x:f>
        <x:v>3585.409</x:v>
      </x:c>
      <x:c r="G699" s="97" t="n">
        <x:f>'全銘柄'!Q75</x:f>
        <x:v>445.886</x:v>
      </x:c>
      <x:c r="H699" s="90" t="b">
        <x:f>'全銘柄'!AT75</x:f>
        <x:v>1</x:v>
      </x:c>
      <x:c r="I699" s="90" t="n">
        <x:f>'全銘柄'!AU75</x:f>
        <x:v>0</x:v>
      </x:c>
      <x:c r="J699" s="90" t="str">
        <x:f>'全銘柄'!AH75</x:f>
        <x:v>S100X6IA</x:v>
      </x:c>
    </x:row>
    <x:row r="700">
      <x:c r="A700" s="90" t="n">
        <x:f>'全銘柄'!A1188</x:f>
        <x:v>1187</x:v>
      </x:c>
      <x:c r="B700" s="90" t="str">
        <x:f>'全銘柄'!B1188</x:f>
        <x:v>6489</x:v>
      </x:c>
      <x:c r="C700" s="90" t="str">
        <x:f>'全銘柄'!D1188</x:f>
        <x:v>Maezawa Industries,Inc.</x:v>
      </x:c>
      <x:c r="D700" s="90" t="str">
        <x:f>'全銘柄'!F1188</x:f>
        <x:v>Machinery</x:v>
      </x:c>
      <x:c r="E700" s="91" t="n">
        <x:f>'全銘柄'!R1188</x:f>
        <x:v>0.12410997626603376</x:v>
      </x:c>
      <x:c r="F700" s="97" t="n">
        <x:f>'全銘柄'!K1188</x:f>
        <x:v>37499</x:v>
      </x:c>
      <x:c r="G700" s="97" t="n">
        <x:f>'全銘柄'!Q1188</x:f>
        <x:v>4654</x:v>
      </x:c>
      <x:c r="H700" s="90" t="b">
        <x:f>'全銘柄'!AT1188</x:f>
        <x:v>1</x:v>
      </x:c>
      <x:c r="I700" s="90" t="n">
        <x:f>'全銘柄'!AU1188</x:f>
        <x:v>0</x:v>
      </x:c>
      <x:c r="J700" s="90" t="str">
        <x:f>'全銘柄'!AH1188</x:f>
        <x:v>S100WKXB</x:v>
      </x:c>
    </x:row>
    <x:row r="701">
      <x:c r="A701" s="90" t="n">
        <x:f>'全銘柄'!A1288</x:f>
        <x:v>1287</x:v>
      </x:c>
      <x:c r="B701" s="90" t="str">
        <x:f>'全銘柄'!B1288</x:f>
        <x:v>1799</x:v>
      </x:c>
      <x:c r="C701" s="90" t="str">
        <x:f>'全銘柄'!D1288</x:f>
        <x:v>DAIICHI KENSETSU CORPORATION</x:v>
      </x:c>
      <x:c r="D701" s="90" t="str">
        <x:f>'全銘柄'!F1288</x:f>
        <x:v>Construction</x:v>
      </x:c>
      <x:c r="E701" s="91" t="n">
        <x:f>'全銘柄'!R1288</x:f>
        <x:v>0.12402066593035865</x:v>
      </x:c>
      <x:c r="F701" s="97" t="n">
        <x:f>'全銘柄'!K1288</x:f>
        <x:v>58005.615</x:v>
      </x:c>
      <x:c r="G701" s="97" t="n">
        <x:f>'全銘柄'!Q1288</x:f>
        <x:v>7193.895</x:v>
      </x:c>
      <x:c r="H701" s="90" t="b">
        <x:f>'全銘柄'!AT1288</x:f>
        <x:v>1</x:v>
      </x:c>
      <x:c r="I701" s="90" t="n">
        <x:f>'全銘柄'!AU1288</x:f>
        <x:v>0</x:v>
      </x:c>
      <x:c r="J701" s="90" t="str">
        <x:f>'全銘柄'!AH1288</x:f>
        <x:v>S100W6C7</x:v>
      </x:c>
    </x:row>
    <x:row r="702">
      <x:c r="A702" s="90" t="n">
        <x:f>'全銘柄'!A552</x:f>
        <x:v>551</x:v>
      </x:c>
      <x:c r="B702" s="90" t="str">
        <x:f>'全銘柄'!B552</x:f>
        <x:v>4171</x:v>
      </x:c>
      <x:c r="C702" s="90" t="str">
        <x:f>'全銘柄'!D552</x:f>
        <x:v>Global Information,Inc.</x:v>
      </x:c>
      <x:c r="D702" s="90" t="str">
        <x:f>'全銘柄'!F552</x:f>
        <x:v>Information &amp; Communication</x:v>
      </x:c>
      <x:c r="E702" s="91" t="n">
        <x:f>'全銘柄'!R552</x:f>
        <x:v>0.12387094060501071</x:v>
      </x:c>
      <x:c r="F702" s="97" t="n">
        <x:f>'全銘柄'!K552</x:f>
        <x:v>2567.624</x:v>
      </x:c>
      <x:c r="G702" s="97" t="n">
        <x:f>'全銘柄'!Q552</x:f>
        <x:v>318.054</x:v>
      </x:c>
      <x:c r="H702" s="90" t="b">
        <x:f>'全銘柄'!AT552</x:f>
        <x:v>0</x:v>
      </x:c>
      <x:c r="I702" s="90" t="str">
        <x:f>'全銘柄'!AU552</x:f>
        <x:v>low_liquidity</x:v>
      </x:c>
      <x:c r="J702" s="90" t="str">
        <x:f>'全銘柄'!AH552</x:f>
        <x:v>S100XTHD</x:v>
      </x:c>
    </x:row>
    <x:row r="703">
      <x:c r="A703" s="90" t="n">
        <x:f>'全銘柄'!A631</x:f>
        <x:v>630</x:v>
      </x:c>
      <x:c r="B703" s="90" t="str">
        <x:f>'全銘柄'!B631</x:f>
        <x:v>5101</x:v>
      </x:c>
      <x:c r="C703" s="90" t="str">
        <x:f>'全銘柄'!D631</x:f>
        <x:v>The Yokohama Rubber Company,Limited</x:v>
      </x:c>
      <x:c r="D703" s="90" t="str">
        <x:f>'全銘柄'!F631</x:f>
        <x:v>Rubber Products</x:v>
      </x:c>
      <x:c r="E703" s="91" t="n">
        <x:f>'全銘柄'!R631</x:f>
        <x:v>0.1238105880438136</x:v>
      </x:c>
      <x:c r="F703" s="97" t="n">
        <x:f>'全銘柄'!K631</x:f>
        <x:v>1234959</x:v>
      </x:c>
      <x:c r="G703" s="97" t="n">
        <x:f>'全銘柄'!Q631</x:f>
        <x:v>152901</x:v>
      </x:c>
      <x:c r="H703" s="90" t="b">
        <x:f>'全銘柄'!AT631</x:f>
        <x:v>0</x:v>
      </x:c>
      <x:c r="I703" s="90" t="str">
        <x:f>'全銘柄'!AU631</x:f>
        <x:v>missing_financial_data</x:v>
      </x:c>
      <x:c r="J703" s="90" t="str">
        <x:f>'全銘柄'!AH631</x:f>
        <x:v>S100XSMJ</x:v>
      </x:c>
    </x:row>
    <x:row r="704">
      <x:c r="A704" s="90" t="n">
        <x:f>'全銘柄'!A883</x:f>
        <x:v>882</x:v>
      </x:c>
      <x:c r="B704" s="90" t="str">
        <x:f>'全銘柄'!B883</x:f>
        <x:v>6914</x:v>
      </x:c>
      <x:c r="C704" s="90" t="str">
        <x:f>'全銘柄'!D883</x:f>
        <x:v>OPTEX GROUP Company,Limited</x:v>
      </x:c>
      <x:c r="D704" s="90" t="str">
        <x:f>'全銘柄'!F883</x:f>
        <x:v>Electric Appliances</x:v>
      </x:c>
      <x:c r="E704" s="91" t="n">
        <x:f>'全銘柄'!R883</x:f>
        <x:v>0.12375906979568294</x:v>
      </x:c>
      <x:c r="F704" s="97" t="n">
        <x:f>'全銘柄'!K883</x:f>
        <x:v>65878</x:v>
      </x:c>
      <x:c r="G704" s="97" t="n">
        <x:f>'全銘柄'!Q883</x:f>
        <x:v>8153</x:v>
      </x:c>
      <x:c r="H704" s="90" t="b">
        <x:f>'全銘柄'!AT883</x:f>
        <x:v>1</x:v>
      </x:c>
      <x:c r="I704" s="90" t="n">
        <x:f>'全銘柄'!AU883</x:f>
        <x:v>0</x:v>
      </x:c>
      <x:c r="J704" s="90" t="str">
        <x:f>'全銘柄'!AH883</x:f>
        <x:v>S100XU36</x:v>
      </x:c>
    </x:row>
    <x:row r="705">
      <x:c r="A705" s="90" t="n">
        <x:f>'全銘柄'!A7</x:f>
        <x:v>6</x:v>
      </x:c>
      <x:c r="B705" s="90" t="str">
        <x:f>'全銘柄'!B7</x:f>
        <x:v>5588</x:v>
      </x:c>
      <x:c r="C705" s="90" t="str">
        <x:f>'全銘柄'!D7</x:f>
        <x:v>Fast Accounting Co.,Ltd.</x:v>
      </x:c>
      <x:c r="D705" s="90" t="str">
        <x:f>'全銘柄'!F7</x:f>
        <x:v>Information &amp; Communication</x:v>
      </x:c>
      <x:c r="E705" s="91" t="n">
        <x:f>'全銘柄'!R7</x:f>
        <x:v>0.12374892710925887</x:v>
      </x:c>
      <x:c r="F705" s="97" t="n">
        <x:f>'全銘柄'!K7</x:f>
        <x:v>2369.766</x:v>
      </x:c>
      <x:c r="G705" s="97" t="n">
        <x:f>'全銘柄'!Q7</x:f>
        <x:v>293.256</x:v>
      </x:c>
      <x:c r="H705" s="90" t="b">
        <x:f>'全銘柄'!AT7</x:f>
        <x:v>1</x:v>
      </x:c>
      <x:c r="I705" s="90" t="n">
        <x:f>'全銘柄'!AU7</x:f>
        <x:v>0</x:v>
      </x:c>
      <x:c r="J705" s="90" t="str">
        <x:f>'全銘柄'!AH7</x:f>
        <x:v>S100XUQ2</x:v>
      </x:c>
    </x:row>
    <x:row r="706">
      <x:c r="A706" s="90" t="n">
        <x:f>'全銘柄'!A753</x:f>
        <x:v>752</x:v>
      </x:c>
      <x:c r="B706" s="90" t="str">
        <x:f>'全銘柄'!B753</x:f>
        <x:v>6113</x:v>
      </x:c>
      <x:c r="C706" s="90" t="str">
        <x:f>'全銘柄'!D753</x:f>
        <x:v>AMADA CO.,LTD.</x:v>
      </x:c>
      <x:c r="D706" s="90" t="str">
        <x:f>'全銘柄'!F753</x:f>
        <x:v>Machinery</x:v>
      </x:c>
      <x:c r="E706" s="91" t="n">
        <x:f>'全銘柄'!R753</x:f>
        <x:v>0.12371996873975849</x:v>
      </x:c>
      <x:c r="F706" s="97" t="n">
        <x:f>'全銘柄'!K753</x:f>
        <x:v>396670</x:v>
      </x:c>
      <x:c r="G706" s="97" t="n">
        <x:f>'全銘柄'!Q753</x:f>
        <x:v>49076</x:v>
      </x:c>
      <x:c r="H706" s="90" t="b">
        <x:f>'全銘柄'!AT753</x:f>
        <x:v>0</x:v>
      </x:c>
      <x:c r="I706" s="90" t="str">
        <x:f>'全銘柄'!AU753</x:f>
        <x:v>missing_financial_data</x:v>
      </x:c>
      <x:c r="J706" s="90" t="str">
        <x:f>'全銘柄'!AH753</x:f>
        <x:v>S100W4AI</x:v>
      </x:c>
    </x:row>
    <x:row r="707">
      <x:c r="A707" s="90" t="n">
        <x:f>'全銘柄'!A22</x:f>
        <x:v>21</x:v>
      </x:c>
      <x:c r="B707" s="90" t="str">
        <x:f>'全銘柄'!B22</x:f>
        <x:v>4419</x:v>
      </x:c>
      <x:c r="C707" s="90" t="str">
        <x:f>'全銘柄'!D22</x:f>
        <x:v>Finatext Holdings Ltd.</x:v>
      </x:c>
      <x:c r="D707" s="90" t="str">
        <x:f>'全銘柄'!F22</x:f>
        <x:v>Information &amp; Communication</x:v>
      </x:c>
      <x:c r="E707" s="91" t="n">
        <x:f>'全銘柄'!R22</x:f>
        <x:v>0.12335524351250449</x:v>
      </x:c>
      <x:c r="F707" s="97" t="n">
        <x:f>'全銘柄'!K22</x:f>
        <x:v>7702.356</x:v>
      </x:c>
      <x:c r="G707" s="97" t="n">
        <x:f>'全銘柄'!Q22</x:f>
        <x:v>950.126</x:v>
      </x:c>
      <x:c r="H707" s="90" t="b">
        <x:f>'全銘柄'!AT22</x:f>
        <x:v>0</x:v>
      </x:c>
      <x:c r="I707" s="90" t="str">
        <x:f>'全銘柄'!AU22</x:f>
        <x:v>repeated_negative_operating_cf</x:v>
      </x:c>
      <x:c r="J707" s="90" t="str">
        <x:f>'全銘柄'!AH22</x:f>
        <x:v>S100W328</x:v>
      </x:c>
    </x:row>
    <x:row r="708">
      <x:c r="A708" s="90" t="n">
        <x:f>'全銘柄'!A1128</x:f>
        <x:v>1127</x:v>
      </x:c>
      <x:c r="B708" s="90" t="str">
        <x:f>'全銘柄'!B1128</x:f>
        <x:v>1997</x:v>
      </x:c>
      <x:c r="C708" s="90" t="str">
        <x:f>'全銘柄'!D1128</x:f>
        <x:v>AKATSUKI EAZIMA CO.,LTD.</x:v>
      </x:c>
      <x:c r="D708" s="90" t="str">
        <x:f>'全銘柄'!F1128</x:f>
        <x:v>Construction</x:v>
      </x:c>
      <x:c r="E708" s="91" t="n">
        <x:f>'全銘柄'!R1128</x:f>
        <x:v>0.12335363438169115</x:v>
      </x:c>
      <x:c r="F708" s="97" t="n">
        <x:f>'全銘柄'!K1128</x:f>
        <x:v>9135.653</x:v>
      </x:c>
      <x:c r="G708" s="97" t="n">
        <x:f>'全銘柄'!Q1128</x:f>
        <x:v>1126.916</x:v>
      </x:c>
      <x:c r="H708" s="90" t="b">
        <x:f>'全銘柄'!AT1128</x:f>
        <x:v>0</x:v>
      </x:c>
      <x:c r="I708" s="90" t="str">
        <x:f>'全銘柄'!AU1128</x:f>
        <x:v>low_liquidity</x:v>
      </x:c>
      <x:c r="J708" s="90" t="str">
        <x:f>'全銘柄'!AH1128</x:f>
        <x:v>S100X59V</x:v>
      </x:c>
    </x:row>
    <x:row r="709">
      <x:c r="A709" s="90" t="n">
        <x:f>'全銘柄'!A1165</x:f>
        <x:v>1164</x:v>
      </x:c>
      <x:c r="B709" s="90" t="str">
        <x:f>'全銘柄'!B1165</x:f>
        <x:v>6492</x:v>
      </x:c>
      <x:c r="C709" s="90" t="str">
        <x:f>'全銘柄'!D1165</x:f>
        <x:v>OKANO VALVE MFG.CO.LTD.</x:v>
      </x:c>
      <x:c r="D709" s="90" t="str">
        <x:f>'全銘柄'!F1165</x:f>
        <x:v>Machinery</x:v>
      </x:c>
      <x:c r="E709" s="91" t="n">
        <x:f>'全銘柄'!R1165</x:f>
        <x:v>0.12332286611475878</x:v>
      </x:c>
      <x:c r="F709" s="97" t="n">
        <x:f>'全銘柄'!K1165</x:f>
        <x:v>7006</x:v>
      </x:c>
      <x:c r="G709" s="97" t="n">
        <x:f>'全銘柄'!Q1165</x:f>
        <x:v>864</x:v>
      </x:c>
      <x:c r="H709" s="90" t="b">
        <x:f>'全銘柄'!AT1165</x:f>
        <x:v>1</x:v>
      </x:c>
      <x:c r="I709" s="90" t="n">
        <x:f>'全銘柄'!AU1165</x:f>
        <x:v>0</x:v>
      </x:c>
      <x:c r="J709" s="90" t="str">
        <x:f>'全銘柄'!AH1165</x:f>
        <x:v>S100XBYD</x:v>
      </x:c>
    </x:row>
    <x:row r="710">
      <x:c r="A710" s="90" t="n">
        <x:f>'全銘柄'!A233</x:f>
        <x:v>232</x:v>
      </x:c>
      <x:c r="B710" s="90" t="str">
        <x:f>'全銘柄'!B233</x:f>
        <x:v>6572</x:v>
      </x:c>
      <x:c r="C710" s="90" t="str">
        <x:f>'全銘柄'!D233</x:f>
        <x:v>OPEN Group,Inc.</x:v>
      </x:c>
      <x:c r="D710" s="90" t="str">
        <x:f>'全銘柄'!F233</x:f>
        <x:v>Services</x:v>
      </x:c>
      <x:c r="E710" s="91" t="n">
        <x:f>'全銘柄'!R233</x:f>
        <x:v>0.12331261027126854</x:v>
      </x:c>
      <x:c r="F710" s="97" t="n">
        <x:f>'全銘柄'!K233</x:f>
        <x:v>8148.088</x:v>
      </x:c>
      <x:c r="G710" s="97" t="n">
        <x:f>'全銘柄'!Q233</x:f>
        <x:v>1004.762</x:v>
      </x:c>
      <x:c r="H710" s="90" t="b">
        <x:f>'全銘柄'!AT233</x:f>
        <x:v>1</x:v>
      </x:c>
      <x:c r="I710" s="90" t="n">
        <x:f>'全銘柄'!AU233</x:f>
        <x:v>0</x:v>
      </x:c>
      <x:c r="J710" s="90" t="str">
        <x:f>'全銘柄'!AH233</x:f>
        <x:v>S100Y69Y</x:v>
      </x:c>
    </x:row>
    <x:row r="711">
      <x:c r="A711" s="90" t="n">
        <x:f>'全銘柄'!A188</x:f>
        <x:v>187</x:v>
      </x:c>
      <x:c r="B711" s="90" t="str">
        <x:f>'全銘柄'!B188</x:f>
        <x:v>3393</x:v>
      </x:c>
      <x:c r="C711" s="90" t="str">
        <x:f>'全銘柄'!D188</x:f>
        <x:v>Startia Holdings,Inc.</x:v>
      </x:c>
      <x:c r="D711" s="90" t="str">
        <x:f>'全銘柄'!F188</x:f>
        <x:v>Wholesale Trade</x:v>
      </x:c>
      <x:c r="E711" s="91" t="n">
        <x:f>'全銘柄'!R188</x:f>
        <x:v>0.12325790482159002</x:v>
      </x:c>
      <x:c r="F711" s="97" t="n">
        <x:f>'全銘柄'!K188</x:f>
        <x:v>22211.76</x:v>
      </x:c>
      <x:c r="G711" s="97" t="n">
        <x:f>'全銘柄'!Q188</x:f>
        <x:v>2737.775</x:v>
      </x:c>
      <x:c r="H711" s="90" t="b">
        <x:f>'全銘柄'!AT188</x:f>
        <x:v>1</x:v>
      </x:c>
      <x:c r="I711" s="90" t="n">
        <x:f>'全銘柄'!AU188</x:f>
        <x:v>0</x:v>
      </x:c>
      <x:c r="J711" s="90" t="str">
        <x:f>'全銘柄'!AH188</x:f>
        <x:v>S100VZEI</x:v>
      </x:c>
    </x:row>
    <x:row r="712">
      <x:c r="A712" s="90" t="n">
        <x:f>'全銘柄'!A226</x:f>
        <x:v>225</x:v>
      </x:c>
      <x:c r="B712" s="90" t="str">
        <x:f>'全銘柄'!B226</x:f>
        <x:v>2349</x:v>
      </x:c>
      <x:c r="C712" s="90" t="str">
        <x:f>'全銘柄'!D226</x:f>
        <x:v>Nippon Information Development Co.,Ltd.</x:v>
      </x:c>
      <x:c r="D712" s="90" t="str">
        <x:f>'全銘柄'!F226</x:f>
        <x:v>Information &amp; Communication</x:v>
      </x:c>
      <x:c r="E712" s="91" t="n">
        <x:f>'全銘柄'!R226</x:f>
        <x:v>0.12324007107981558</x:v>
      </x:c>
      <x:c r="F712" s="97" t="n">
        <x:f>'全銘柄'!K226</x:f>
        <x:v>24968.551</x:v>
      </x:c>
      <x:c r="G712" s="97" t="n">
        <x:f>'全銘柄'!Q226</x:f>
        <x:v>3077.126</x:v>
      </x:c>
      <x:c r="H712" s="90" t="b">
        <x:f>'全銘柄'!AT226</x:f>
        <x:v>0</x:v>
      </x:c>
      <x:c r="I712" s="90" t="str">
        <x:f>'全銘柄'!AU226</x:f>
        <x:v>low_liquidity</x:v>
      </x:c>
      <x:c r="J712" s="90" t="str">
        <x:f>'全銘柄'!AH226</x:f>
        <x:v>S100W4J2</x:v>
      </x:c>
    </x:row>
    <x:row r="713">
      <x:c r="A713" s="90" t="n">
        <x:f>'全銘柄'!A1083</x:f>
        <x:v>1082</x:v>
      </x:c>
      <x:c r="B713" s="90" t="str">
        <x:f>'全銘柄'!B1083</x:f>
        <x:v>5184</x:v>
      </x:c>
      <x:c r="C713" s="90" t="str">
        <x:f>'全銘柄'!D1083</x:f>
        <x:v>NICHIRIN CO.,LTD.</x:v>
      </x:c>
      <x:c r="D713" s="90" t="str">
        <x:f>'全銘柄'!F1083</x:f>
        <x:v>Rubber Products</x:v>
      </x:c>
      <x:c r="E713" s="91" t="n">
        <x:f>'全銘柄'!R1083</x:f>
        <x:v>0.12298419938100667</x:v>
      </x:c>
      <x:c r="F713" s="97" t="n">
        <x:f>'全銘柄'!K1083</x:f>
        <x:v>73668</x:v>
      </x:c>
      <x:c r="G713" s="97" t="n">
        <x:f>'全銘柄'!Q1083</x:f>
        <x:v>9060</x:v>
      </x:c>
      <x:c r="H713" s="90" t="b">
        <x:f>'全銘柄'!AT1083</x:f>
        <x:v>1</x:v>
      </x:c>
      <x:c r="I713" s="90" t="n">
        <x:f>'全銘柄'!AU1083</x:f>
        <x:v>0</x:v>
      </x:c>
      <x:c r="J713" s="90" t="str">
        <x:f>'全銘柄'!AH1083</x:f>
        <x:v>S100XRDM</x:v>
      </x:c>
    </x:row>
    <x:row r="714">
      <x:c r="A714" s="90" t="n">
        <x:f>'全銘柄'!A1003</x:f>
        <x:v>1002</x:v>
      </x:c>
      <x:c r="B714" s="90" t="str">
        <x:f>'全銘柄'!B1003</x:f>
        <x:v>6455</x:v>
      </x:c>
      <x:c r="C714" s="90" t="str">
        <x:f>'全銘柄'!D1003</x:f>
        <x:v>MORITA HOLDINGS CORPORATION</x:v>
      </x:c>
      <x:c r="D714" s="90" t="str">
        <x:f>'全銘柄'!F1003</x:f>
        <x:v>Transportation Equipment</x:v>
      </x:c>
      <x:c r="E714" s="91" t="n">
        <x:f>'全銘柄'!R1003</x:f>
        <x:v>0.12289807862684911</x:v>
      </x:c>
      <x:c r="F714" s="97" t="n">
        <x:f>'全銘柄'!K1003</x:f>
        <x:v>111743</x:v>
      </x:c>
      <x:c r="G714" s="97" t="n">
        <x:f>'全銘柄'!Q1003</x:f>
        <x:v>13733</x:v>
      </x:c>
      <x:c r="H714" s="90" t="b">
        <x:f>'全銘柄'!AT1003</x:f>
        <x:v>1</x:v>
      </x:c>
      <x:c r="I714" s="90" t="n">
        <x:f>'全銘柄'!AU1003</x:f>
        <x:v>0</x:v>
      </x:c>
      <x:c r="J714" s="90" t="str">
        <x:f>'全銘柄'!AH1003</x:f>
        <x:v>S100VZZM</x:v>
      </x:c>
    </x:row>
    <x:row r="715">
      <x:c r="A715" s="90" t="n">
        <x:f>'全銘柄'!A252</x:f>
        <x:v>251</x:v>
      </x:c>
      <x:c r="B715" s="90" t="str">
        <x:f>'全銘柄'!B252</x:f>
        <x:v>9221</x:v>
      </x:c>
      <x:c r="C715" s="90" t="str">
        <x:f>'全銘柄'!D252</x:f>
        <x:v>FULUHASHI EPO CORPORATION</x:v>
      </x:c>
      <x:c r="D715" s="90" t="str">
        <x:f>'全銘柄'!F252</x:f>
        <x:v>Services</x:v>
      </x:c>
      <x:c r="E715" s="91" t="n">
        <x:f>'全銘柄'!R252</x:f>
        <x:v>0.12284984896497447</x:v>
      </x:c>
      <x:c r="F715" s="97" t="n">
        <x:f>'全銘柄'!K252</x:f>
        <x:v>9383.585</x:v>
      </x:c>
      <x:c r="G715" s="97" t="n">
        <x:f>'全銘柄'!Q252</x:f>
        <x:v>1152.772</x:v>
      </x:c>
      <x:c r="H715" s="90" t="b">
        <x:f>'全銘柄'!AT252</x:f>
        <x:v>1</x:v>
      </x:c>
      <x:c r="I715" s="90" t="n">
        <x:f>'全銘柄'!AU252</x:f>
        <x:v>0</x:v>
      </x:c>
      <x:c r="J715" s="90" t="str">
        <x:f>'全銘柄'!AH252</x:f>
        <x:v>S100W46Y</x:v>
      </x:c>
    </x:row>
    <x:row r="716">
      <x:c r="A716" s="90" t="n">
        <x:f>'全銘柄'!A757</x:f>
        <x:v>756</x:v>
      </x:c>
      <x:c r="B716" s="90" t="str">
        <x:f>'全銘柄'!B757</x:f>
        <x:v>4528</x:v>
      </x:c>
      <x:c r="C716" s="90" t="str">
        <x:f>'全銘柄'!D757</x:f>
        <x:v>ONO PHARMACEUTICAL CO.,LTD.</x:v>
      </x:c>
      <x:c r="D716" s="90" t="str">
        <x:f>'全銘柄'!F757</x:f>
        <x:v>Pharmaceutical</x:v>
      </x:c>
      <x:c r="E716" s="91" t="n">
        <x:f>'全銘柄'!R757</x:f>
        <x:v>0.12271628419026806</x:v>
      </x:c>
      <x:c r="F716" s="97" t="n">
        <x:f>'全銘柄'!K757</x:f>
        <x:v>486871</x:v>
      </x:c>
      <x:c r="G716" s="97" t="n">
        <x:f>'全銘柄'!Q757</x:f>
        <x:v>59747</x:v>
      </x:c>
      <x:c r="H716" s="90" t="b">
        <x:f>'全銘柄'!AT757</x:f>
        <x:v>0</x:v>
      </x:c>
      <x:c r="I716" s="90" t="str">
        <x:f>'全銘柄'!AU757</x:f>
        <x:v>missing_financial_data</x:v>
      </x:c>
      <x:c r="J716" s="90" t="str">
        <x:f>'全銘柄'!AH757</x:f>
        <x:v>S100VY8R</x:v>
      </x:c>
    </x:row>
    <x:row r="717">
      <x:c r="A717" s="90" t="n">
        <x:f>'全銘柄'!A968</x:f>
        <x:v>967</x:v>
      </x:c>
      <x:c r="B717" s="90" t="str">
        <x:f>'全銘柄'!B968</x:f>
        <x:v>3431</x:v>
      </x:c>
      <x:c r="C717" s="90" t="str">
        <x:f>'全銘柄'!D968</x:f>
        <x:v>MIYAJI ENGINEERING GROUP,INC.</x:v>
      </x:c>
      <x:c r="D717" s="90" t="str">
        <x:f>'全銘柄'!F968</x:f>
        <x:v>Metal Products</x:v>
      </x:c>
      <x:c r="E717" s="91" t="n">
        <x:f>'全銘柄'!R968</x:f>
        <x:v>0.12268986283037805</x:v>
      </x:c>
      <x:c r="F717" s="97" t="n">
        <x:f>'全銘柄'!K968</x:f>
        <x:v>74725</x:v>
      </x:c>
      <x:c r="G717" s="97" t="n">
        <x:f>'全銘柄'!Q968</x:f>
        <x:v>9168</x:v>
      </x:c>
      <x:c r="H717" s="90" t="b">
        <x:f>'全銘柄'!AT968</x:f>
        <x:v>1</x:v>
      </x:c>
      <x:c r="I717" s="90" t="n">
        <x:f>'全銘柄'!AU968</x:f>
        <x:v>0</x:v>
      </x:c>
      <x:c r="J717" s="90" t="str">
        <x:f>'全銘柄'!AH968</x:f>
        <x:v>S100W5UR</x:v>
      </x:c>
    </x:row>
    <x:row r="718">
      <x:c r="A718" s="90" t="n">
        <x:f>'全銘柄'!A78</x:f>
        <x:v>77</x:v>
      </x:c>
      <x:c r="B718" s="90" t="str">
        <x:f>'全銘柄'!B78</x:f>
        <x:v>7089</x:v>
      </x:c>
      <x:c r="C718" s="90" t="str">
        <x:f>'全銘柄'!D78</x:f>
        <x:v>for Startups,Inc.</x:v>
      </x:c>
      <x:c r="D718" s="90" t="str">
        <x:f>'全銘柄'!F78</x:f>
        <x:v>Services</x:v>
      </x:c>
      <x:c r="E718" s="91" t="n">
        <x:f>'全銘柄'!R78</x:f>
        <x:v>0.12261159826277186</x:v>
      </x:c>
      <x:c r="F718" s="97" t="n">
        <x:f>'全銘柄'!K78</x:f>
        <x:v>3571.897</x:v>
      </x:c>
      <x:c r="G718" s="97" t="n">
        <x:f>'全銘柄'!Q78</x:f>
        <x:v>437.956</x:v>
      </x:c>
      <x:c r="H718" s="90" t="b">
        <x:f>'全銘柄'!AT78</x:f>
        <x:v>1</x:v>
      </x:c>
      <x:c r="I718" s="90" t="n">
        <x:f>'全銘柄'!AU78</x:f>
        <x:v>0</x:v>
      </x:c>
      <x:c r="J718" s="90" t="str">
        <x:f>'全銘柄'!AH78</x:f>
        <x:v>S100W265</x:v>
      </x:c>
    </x:row>
    <x:row r="719">
      <x:c r="A719" s="90" t="n">
        <x:f>'全銘柄'!A1007</x:f>
        <x:v>1006</x:v>
      </x:c>
      <x:c r="B719" s="90" t="str">
        <x:f>'全銘柄'!B1007</x:f>
        <x:v>7833</x:v>
      </x:c>
      <x:c r="C719" s="90" t="str">
        <x:f>'全銘柄'!D1007</x:f>
        <x:v>IFIS JAPAN LTD.</x:v>
      </x:c>
      <x:c r="D719" s="90" t="str">
        <x:f>'全銘柄'!F1007</x:f>
        <x:v>Other Products</x:v>
      </x:c>
      <x:c r="E719" s="91" t="n">
        <x:f>'全銘柄'!R1007</x:f>
        <x:v>0.12243232399091036</x:v>
      </x:c>
      <x:c r="F719" s="97" t="n">
        <x:f>'全銘柄'!K1007</x:f>
        <x:v>6956.047</x:v>
      </x:c>
      <x:c r="G719" s="97" t="n">
        <x:f>'全銘柄'!Q1007</x:f>
        <x:v>851.645</x:v>
      </x:c>
      <x:c r="H719" s="90" t="b">
        <x:f>'全銘柄'!AT1007</x:f>
        <x:v>0</x:v>
      </x:c>
      <x:c r="I719" s="90" t="str">
        <x:f>'全銘柄'!AU1007</x:f>
        <x:v>low_liquidity</x:v>
      </x:c>
      <x:c r="J719" s="90" t="str">
        <x:f>'全銘柄'!AH1007</x:f>
        <x:v>S100XT95</x:v>
      </x:c>
    </x:row>
    <x:row r="720">
      <x:c r="A720" s="90" t="n">
        <x:f>'全銘柄'!A1081</x:f>
        <x:v>1080</x:v>
      </x:c>
      <x:c r="B720" s="90" t="str">
        <x:f>'全銘柄'!B1081</x:f>
        <x:v>3289</x:v>
      </x:c>
      <x:c r="C720" s="90" t="str">
        <x:f>'全銘柄'!D1081</x:f>
        <x:v>Tokyu Fudosan Holdings Corporation</x:v>
      </x:c>
      <x:c r="D720" s="90" t="str">
        <x:f>'全銘柄'!F1081</x:f>
        <x:v>Real Estate</x:v>
      </x:c>
      <x:c r="E720" s="91" t="n">
        <x:f>'全銘柄'!R1081</x:f>
        <x:v>0.12237057952657608</x:v>
      </x:c>
      <x:c r="F720" s="97" t="n">
        <x:f>'全銘柄'!K1081</x:f>
        <x:v>1150301</x:v>
      </x:c>
      <x:c r="G720" s="97" t="n">
        <x:f>'全銘柄'!Q1081</x:f>
        <x:v>140763</x:v>
      </x:c>
      <x:c r="H720" s="90" t="b">
        <x:f>'全銘柄'!AT1081</x:f>
        <x:v>1</x:v>
      </x:c>
      <x:c r="I720" s="90" t="n">
        <x:f>'全銘柄'!AU1081</x:f>
        <x:v>0</x:v>
      </x:c>
      <x:c r="J720" s="90" t="str">
        <x:f>'全銘柄'!AH1081</x:f>
        <x:v>S100W5WX</x:v>
      </x:c>
    </x:row>
    <x:row r="721">
      <x:c r="A721" s="90" t="n">
        <x:f>'全銘柄'!A893</x:f>
        <x:v>892</x:v>
      </x:c>
      <x:c r="B721" s="90" t="str">
        <x:f>'全銘柄'!B893</x:f>
        <x:v>6824</x:v>
      </x:c>
      <x:c r="C721" s="90" t="str">
        <x:f>'全銘柄'!D893</x:f>
        <x:v>NEW COSMOS ELECTRIC CO.,LTD.</x:v>
      </x:c>
      <x:c r="D721" s="90" t="str">
        <x:f>'全銘柄'!F893</x:f>
        <x:v>Electric Appliances</x:v>
      </x:c>
      <x:c r="E721" s="91" t="n">
        <x:f>'全銘柄'!R893</x:f>
        <x:v>0.1222978673495541</x:v>
      </x:c>
      <x:c r="F721" s="97" t="n">
        <x:f>'全銘柄'!K893</x:f>
        <x:v>42153.556</x:v>
      </x:c>
      <x:c r="G721" s="97" t="n">
        <x:f>'全銘柄'!Q893</x:f>
        <x:v>5155.29</x:v>
      </x:c>
      <x:c r="H721" s="90" t="b">
        <x:f>'全銘柄'!AT893</x:f>
        <x:v>1</x:v>
      </x:c>
      <x:c r="I721" s="90" t="n">
        <x:f>'全銘柄'!AU893</x:f>
        <x:v>0</x:v>
      </x:c>
      <x:c r="J721" s="90" t="str">
        <x:f>'全銘柄'!AH893</x:f>
        <x:v>S100W5IX</x:v>
      </x:c>
    </x:row>
    <x:row r="722">
      <x:c r="A722" s="90" t="n">
        <x:f>'全銘柄'!A1070</x:f>
        <x:v>1069</x:v>
      </x:c>
      <x:c r="B722" s="90" t="str">
        <x:f>'全銘柄'!B1070</x:f>
        <x:v>9739</x:v>
      </x:c>
      <x:c r="C722" s="90" t="str">
        <x:f>'全銘柄'!D1070</x:f>
        <x:v>NSW Inc.</x:v>
      </x:c>
      <x:c r="D722" s="90" t="str">
        <x:f>'全銘柄'!F1070</x:f>
        <x:v>Information &amp; Communication</x:v>
      </x:c>
      <x:c r="E722" s="91" t="n">
        <x:f>'全銘柄'!R1070</x:f>
        <x:v>0.12225153913808268</x:v>
      </x:c>
      <x:c r="F722" s="97" t="n">
        <x:f>'全銘柄'!K1070</x:f>
        <x:v>50028</x:v>
      </x:c>
      <x:c r="G722" s="97" t="n">
        <x:f>'全銘柄'!Q1070</x:f>
        <x:v>6116</x:v>
      </x:c>
      <x:c r="H722" s="90" t="b">
        <x:f>'全銘柄'!AT1070</x:f>
        <x:v>1</x:v>
      </x:c>
      <x:c r="I722" s="90" t="n">
        <x:f>'全銘柄'!AU1070</x:f>
        <x:v>0</x:v>
      </x:c>
      <x:c r="J722" s="90" t="str">
        <x:f>'全銘柄'!AH1070</x:f>
        <x:v>S100W0XU</x:v>
      </x:c>
    </x:row>
    <x:row r="723">
      <x:c r="A723" s="90" t="n">
        <x:f>'全銘柄'!A862</x:f>
        <x:v>861</x:v>
      </x:c>
      <x:c r="B723" s="90" t="str">
        <x:f>'全銘柄'!B862</x:f>
        <x:v>6407</x:v>
      </x:c>
      <x:c r="C723" s="90" t="str">
        <x:f>'全銘柄'!D862</x:f>
        <x:v>CKD Corporation</x:v>
      </x:c>
      <x:c r="D723" s="90" t="str">
        <x:f>'全銘柄'!F862</x:f>
        <x:v>Machinery</x:v>
      </x:c>
      <x:c r="E723" s="91" t="n">
        <x:f>'全銘柄'!R862</x:f>
        <x:v>0.12219694925273397</x:v>
      </x:c>
      <x:c r="F723" s="97" t="n">
        <x:f>'全銘柄'!K862</x:f>
        <x:v>155634</x:v>
      </x:c>
      <x:c r="G723" s="97" t="n">
        <x:f>'全銘柄'!Q862</x:f>
        <x:v>19018</x:v>
      </x:c>
      <x:c r="H723" s="90" t="b">
        <x:f>'全銘柄'!AT862</x:f>
        <x:v>1</x:v>
      </x:c>
      <x:c r="I723" s="90" t="n">
        <x:f>'全銘柄'!AU862</x:f>
        <x:v>0</x:v>
      </x:c>
      <x:c r="J723" s="90" t="str">
        <x:f>'全銘柄'!AH862</x:f>
        <x:v>S100VYR7</x:v>
      </x:c>
    </x:row>
    <x:row r="724">
      <x:c r="A724" s="90" t="n">
        <x:f>'全銘柄'!A1137</x:f>
        <x:v>1136</x:v>
      </x:c>
      <x:c r="B724" s="90" t="str">
        <x:f>'全銘柄'!B1137</x:f>
        <x:v>6643</x:v>
      </x:c>
      <x:c r="C724" s="90" t="str">
        <x:f>'全銘柄'!D1137</x:f>
        <x:v>Togami Electric Mfg.Co.,Ltd.</x:v>
      </x:c>
      <x:c r="D724" s="90" t="str">
        <x:f>'全銘柄'!F1137</x:f>
        <x:v>Electric Appliances</x:v>
      </x:c>
      <x:c r="E724" s="91" t="n">
        <x:f>'全銘柄'!R1137</x:f>
        <x:v>0.12187618950204361</x:v>
      </x:c>
      <x:c r="F724" s="97" t="n">
        <x:f>'全銘柄'!K1137</x:f>
        <x:v>27648.124</x:v>
      </x:c>
      <x:c r="G724" s="97" t="n">
        <x:f>'全銘柄'!Q1137</x:f>
        <x:v>3369.648</x:v>
      </x:c>
      <x:c r="H724" s="90" t="b">
        <x:f>'全銘柄'!AT1137</x:f>
        <x:v>1</x:v>
      </x:c>
      <x:c r="I724" s="90" t="n">
        <x:f>'全銘柄'!AU1137</x:f>
        <x:v>0</x:v>
      </x:c>
      <x:c r="J724" s="90" t="str">
        <x:f>'全銘柄'!AH1137</x:f>
        <x:v>S100W8GJ</x:v>
      </x:c>
    </x:row>
    <x:row r="725">
      <x:c r="A725" s="90" t="n">
        <x:f>'全銘柄'!A1036</x:f>
        <x:v>1035</x:v>
      </x:c>
      <x:c r="B725" s="90" t="str">
        <x:f>'全銘柄'!B1036</x:f>
        <x:v>1844</x:v>
      </x:c>
      <x:c r="C725" s="90" t="str">
        <x:f>'全銘柄'!D1036</x:f>
        <x:v>OHMORI CO.,LTD.</x:v>
      </x:c>
      <x:c r="D725" s="90" t="str">
        <x:f>'全銘柄'!F1036</x:f>
        <x:v>Construction</x:v>
      </x:c>
      <x:c r="E725" s="91" t="n">
        <x:f>'全銘柄'!R1036</x:f>
        <x:v>0.12183337207833465</x:v>
      </x:c>
      <x:c r="F725" s="97" t="n">
        <x:f>'全銘柄'!K1036</x:f>
        <x:v>6443.842</x:v>
      </x:c>
      <x:c r="G725" s="97" t="n">
        <x:f>'全銘柄'!Q1036</x:f>
        <x:v>785.075</x:v>
      </x:c>
      <x:c r="H725" s="90" t="b">
        <x:f>'全銘柄'!AT1036</x:f>
        <x:v>0</x:v>
      </x:c>
      <x:c r="I725" s="90" t="str">
        <x:f>'全銘柄'!AU1036</x:f>
        <x:v>repeated_negative_operating_cf</x:v>
      </x:c>
      <x:c r="J725" s="90" t="str">
        <x:f>'全銘柄'!AH1036</x:f>
        <x:v>S100WWZA</x:v>
      </x:c>
    </x:row>
    <x:row r="726">
      <x:c r="A726" s="90" t="n">
        <x:f>'全銘柄'!A255</x:f>
        <x:v>254</x:v>
      </x:c>
      <x:c r="B726" s="90" t="str">
        <x:f>'全銘柄'!B255</x:f>
        <x:v>9663</x:v>
      </x:c>
      <x:c r="C726" s="90" t="str">
        <x:f>'全銘柄'!D255</x:f>
        <x:v>NAGAWA CO.,Ltd</x:v>
      </x:c>
      <x:c r="D726" s="90" t="str">
        <x:f>'全銘柄'!F255</x:f>
        <x:v>Services</x:v>
      </x:c>
      <x:c r="E726" s="91" t="n">
        <x:f>'全銘柄'!R255</x:f>
        <x:v>0.12180540601802006</x:v>
      </x:c>
      <x:c r="F726" s="97" t="n">
        <x:f>'全銘柄'!K255</x:f>
        <x:v>35294</x:v>
      </x:c>
      <x:c r="G726" s="97" t="n">
        <x:f>'全銘柄'!Q255</x:f>
        <x:v>4299</x:v>
      </x:c>
      <x:c r="H726" s="90" t="b">
        <x:f>'全銘柄'!AT255</x:f>
        <x:v>1</x:v>
      </x:c>
      <x:c r="I726" s="90" t="n">
        <x:f>'全銘柄'!AU255</x:f>
        <x:v>0</x:v>
      </x:c>
      <x:c r="J726" s="90" t="str">
        <x:f>'全銘柄'!AH255</x:f>
        <x:v>S100VXUY</x:v>
      </x:c>
    </x:row>
    <x:row r="727">
      <x:c r="A727" s="90" t="n">
        <x:f>'全銘柄'!A1263</x:f>
        <x:v>1262</x:v>
      </x:c>
      <x:c r="B727" s="90" t="str">
        <x:f>'全銘柄'!B1263</x:f>
        <x:v>9007</x:v>
      </x:c>
      <x:c r="C727" s="90" t="str">
        <x:f>'全銘柄'!D1263</x:f>
        <x:v>Odakyu Electric Railway Co.,Ltd.</x:v>
      </x:c>
      <x:c r="D727" s="90" t="str">
        <x:f>'全銘柄'!F1263</x:f>
        <x:v>Land Transportation</x:v>
      </x:c>
      <x:c r="E727" s="91" t="n">
        <x:f>'全銘柄'!R1263</x:f>
        <x:v>0.12167258102673291</x:v>
      </x:c>
      <x:c r="F727" s="97" t="n">
        <x:f>'全銘柄'!K1263</x:f>
        <x:v>422700</x:v>
      </x:c>
      <x:c r="G727" s="97" t="n">
        <x:f>'全銘柄'!Q1263</x:f>
        <x:v>51431</x:v>
      </x:c>
      <x:c r="H727" s="90" t="b">
        <x:f>'全銘柄'!AT1263</x:f>
        <x:v>1</x:v>
      </x:c>
      <x:c r="I727" s="90" t="n">
        <x:f>'全銘柄'!AU1263</x:f>
        <x:v>0</x:v>
      </x:c>
      <x:c r="J727" s="90" t="str">
        <x:f>'全銘柄'!AH1263</x:f>
        <x:v>S100W2L1</x:v>
      </x:c>
    </x:row>
    <x:row r="728">
      <x:c r="A728" s="90" t="n">
        <x:f>'全銘柄'!A1260</x:f>
        <x:v>1259</x:v>
      </x:c>
      <x:c r="B728" s="90" t="str">
        <x:f>'全銘柄'!B1260</x:f>
        <x:v>9307</x:v>
      </x:c>
      <x:c r="C728" s="90" t="str">
        <x:f>'全銘柄'!D1260</x:f>
        <x:v>Sugimura Warehouse Co.,Ltd.</x:v>
      </x:c>
      <x:c r="D728" s="90" t="str">
        <x:f>'全銘柄'!F1260</x:f>
        <x:v>Warehousing and Harbor Transportation Service</x:v>
      </x:c>
      <x:c r="E728" s="91" t="n">
        <x:f>'全銘柄'!R1260</x:f>
        <x:v>0.12160327120899786</x:v>
      </x:c>
      <x:c r="F728" s="97" t="n">
        <x:f>'全銘柄'!K1260</x:f>
        <x:v>11235.479</x:v>
      </x:c>
      <x:c r="G728" s="97" t="n">
        <x:f>'全銘柄'!Q1260</x:f>
        <x:v>1366.271</x:v>
      </x:c>
      <x:c r="H728" s="90" t="b">
        <x:f>'全銘柄'!AT1260</x:f>
        <x:v>0</x:v>
      </x:c>
      <x:c r="I728" s="90" t="str">
        <x:f>'全銘柄'!AU1260</x:f>
        <x:v>low_liquidity</x:v>
      </x:c>
      <x:c r="J728" s="90" t="str">
        <x:f>'全銘柄'!AH1260</x:f>
        <x:v>S100W0YZ</x:v>
      </x:c>
    </x:row>
    <x:row r="729">
      <x:c r="A729" s="90" t="n">
        <x:f>'全銘柄'!A772</x:f>
        <x:v>771</x:v>
      </x:c>
      <x:c r="B729" s="90" t="str">
        <x:f>'全銘柄'!B772</x:f>
        <x:v>5929</x:v>
      </x:c>
      <x:c r="C729" s="90" t="str">
        <x:f>'全銘柄'!D772</x:f>
        <x:v>Sanwa Holdings Corporation</x:v>
      </x:c>
      <x:c r="D729" s="90" t="str">
        <x:f>'全銘柄'!F772</x:f>
        <x:v>Metal Products</x:v>
      </x:c>
      <x:c r="E729" s="91" t="n">
        <x:f>'全銘柄'!R772</x:f>
        <x:v>0.1215540928168121</x:v>
      </x:c>
      <x:c r="F729" s="97" t="n">
        <x:f>'全銘柄'!K772</x:f>
        <x:v>662380</x:v>
      </x:c>
      <x:c r="G729" s="97" t="n">
        <x:f>'全銘柄'!Q772</x:f>
        <x:v>80515</x:v>
      </x:c>
      <x:c r="H729" s="90" t="b">
        <x:f>'全銘柄'!AT772</x:f>
        <x:v>1</x:v>
      </x:c>
      <x:c r="I729" s="90" t="n">
        <x:f>'全銘柄'!AU772</x:f>
        <x:v>0</x:v>
      </x:c>
      <x:c r="J729" s="90" t="str">
        <x:f>'全銘柄'!AH772</x:f>
        <x:v>S100W1GE</x:v>
      </x:c>
    </x:row>
    <x:row r="730">
      <x:c r="A730" s="90" t="n">
        <x:f>'全銘柄'!A486</x:f>
        <x:v>485</x:v>
      </x:c>
      <x:c r="B730" s="90" t="str">
        <x:f>'全銘柄'!B486</x:f>
        <x:v>4579</x:v>
      </x:c>
      <x:c r="C730" s="90" t="str">
        <x:f>'全銘柄'!D486</x:f>
        <x:v>RaQualia Pharma Inc.</x:v>
      </x:c>
      <x:c r="D730" s="90" t="str">
        <x:f>'全銘柄'!F486</x:f>
        <x:v>Pharmaceutical</x:v>
      </x:c>
      <x:c r="E730" s="91" t="n">
        <x:f>'全銘柄'!R486</x:f>
        <x:v>0.12153878083074285</x:v>
      </x:c>
      <x:c r="F730" s="97" t="n">
        <x:f>'全銘柄'!K486</x:f>
        <x:v>3979.956</x:v>
      </x:c>
      <x:c r="G730" s="97" t="n">
        <x:f>'全銘柄'!Q486</x:f>
        <x:v>483.719</x:v>
      </x:c>
      <x:c r="H730" s="90" t="b">
        <x:f>'全銘柄'!AT486</x:f>
        <x:v>0</x:v>
      </x:c>
      <x:c r="I730" s="90" t="str">
        <x:f>'全銘柄'!AU486</x:f>
        <x:v>missing_financial_data;repeated_negative_operating_cf</x:v>
      </x:c>
      <x:c r="J730" s="90" t="str">
        <x:f>'全銘柄'!AH486</x:f>
        <x:v>S100XSQX</x:v>
      </x:c>
    </x:row>
    <x:row r="731">
      <x:c r="A731" s="90" t="n">
        <x:f>'全銘柄'!A393</x:f>
        <x:v>392</x:v>
      </x:c>
      <x:c r="B731" s="90" t="str">
        <x:f>'全銘柄'!B393</x:f>
        <x:v>8601</x:v>
      </x:c>
      <x:c r="C731" s="90" t="str">
        <x:f>'全銘柄'!D393</x:f>
        <x:v>Daiwa Securities Group Inc.</x:v>
      </x:c>
      <x:c r="D731" s="90" t="str">
        <x:f>'全銘柄'!F393</x:f>
        <x:v>Securities and Commodities Futures</x:v>
      </x:c>
      <x:c r="E731" s="91" t="n">
        <x:f>'全銘柄'!R393</x:f>
        <x:v>0.1215308298603367</x:v>
      </x:c>
      <x:c r="F731" s="97" t="n">
        <x:f>'全銘柄'!K393</x:f>
        <x:v>1372014</x:v>
      </x:c>
      <x:c r="G731" s="97" t="n">
        <x:f>'全銘柄'!Q393</x:f>
        <x:v>166742</x:v>
      </x:c>
      <x:c r="H731" s="90" t="b">
        <x:f>'全銘柄'!AT393</x:f>
        <x:v>1</x:v>
      </x:c>
      <x:c r="I731" s="90" t="n">
        <x:f>'全銘柄'!AU393</x:f>
        <x:v>0</x:v>
      </x:c>
      <x:c r="J731" s="90" t="str">
        <x:f>'全銘柄'!AH393</x:f>
        <x:v>S100VYQN</x:v>
      </x:c>
    </x:row>
    <x:row r="732">
      <x:c r="A732" s="90" t="n">
        <x:f>'全銘柄'!A1311</x:f>
        <x:v>1310</x:v>
      </x:c>
      <x:c r="B732" s="90" t="str">
        <x:f>'全銘柄'!B1311</x:f>
        <x:v>8624</x:v>
      </x:c>
      <x:c r="C732" s="90" t="str">
        <x:f>'全銘柄'!D1311</x:f>
        <x:v>Ichiyoshi Securities Co.,Ltd.</x:v>
      </x:c>
      <x:c r="D732" s="90" t="str">
        <x:f>'全銘柄'!F1311</x:f>
        <x:v>Securities and Commodities Futures</x:v>
      </x:c>
      <x:c r="E732" s="91" t="n">
        <x:f>'全銘柄'!R1311</x:f>
        <x:v>0.12151669857477132</x:v>
      </x:c>
      <x:c r="F732" s="97" t="n">
        <x:f>'全銘柄'!K1311</x:f>
        <x:v>18804</x:v>
      </x:c>
      <x:c r="G732" s="97" t="n">
        <x:f>'全銘柄'!Q1311</x:f>
        <x:v>2285</x:v>
      </x:c>
      <x:c r="H732" s="90" t="b">
        <x:f>'全銘柄'!AT1311</x:f>
        <x:v>1</x:v>
      </x:c>
      <x:c r="I732" s="90" t="n">
        <x:f>'全銘柄'!AU1311</x:f>
        <x:v>0</x:v>
      </x:c>
      <x:c r="J732" s="90" t="str">
        <x:f>'全銘柄'!AH1311</x:f>
        <x:v>S100VZKQ</x:v>
      </x:c>
    </x:row>
    <x:row r="733">
      <x:c r="A733" s="90" t="n">
        <x:f>'全銘柄'!A710</x:f>
        <x:v>709</x:v>
      </x:c>
      <x:c r="B733" s="90" t="str">
        <x:f>'全銘柄'!B710</x:f>
        <x:v>6405</x:v>
      </x:c>
      <x:c r="C733" s="90" t="str">
        <x:f>'全銘柄'!D710</x:f>
        <x:v>Suzumo Machinery Co.,Ltd.</x:v>
      </x:c>
      <x:c r="D733" s="90" t="str">
        <x:f>'全銘柄'!F710</x:f>
        <x:v>Machinery</x:v>
      </x:c>
      <x:c r="E733" s="91" t="n">
        <x:f>'全銘柄'!R710</x:f>
        <x:v>0.12140916176497414</x:v>
      </x:c>
      <x:c r="F733" s="97" t="n">
        <x:f>'全銘柄'!K710</x:f>
        <x:v>15568.092</x:v>
      </x:c>
      <x:c r="G733" s="97" t="n">
        <x:f>'全銘柄'!Q710</x:f>
        <x:v>1890.109</x:v>
      </x:c>
      <x:c r="H733" s="90" t="b">
        <x:f>'全銘柄'!AT710</x:f>
        <x:v>1</x:v>
      </x:c>
      <x:c r="I733" s="90" t="n">
        <x:f>'全銘柄'!AU710</x:f>
        <x:v>0</x:v>
      </x:c>
      <x:c r="J733" s="90" t="str">
        <x:f>'全銘柄'!AH710</x:f>
        <x:v>S100W25F</x:v>
      </x:c>
    </x:row>
    <x:row r="734">
      <x:c r="A734" s="90" t="n">
        <x:f>'全銘柄'!A1157</x:f>
        <x:v>1156</x:v>
      </x:c>
      <x:c r="B734" s="90" t="str">
        <x:f>'全銘柄'!B1157</x:f>
        <x:v>6360</x:v>
      </x:c>
      <x:c r="C734" s="90" t="str">
        <x:f>'全銘柄'!D1157</x:f>
        <x:v>TOKYO AUTOMATIC MACHINERY WORKS,LTD.</x:v>
      </x:c>
      <x:c r="D734" s="90" t="str">
        <x:f>'全銘柄'!F1157</x:f>
        <x:v>Machinery</x:v>
      </x:c>
      <x:c r="E734" s="91" t="n">
        <x:f>'全銘柄'!R1157</x:f>
        <x:v>0.12140694298563791</x:v>
      </x:c>
      <x:c r="F734" s="97" t="n">
        <x:f>'全銘柄'!K1157</x:f>
        <x:v>12890.103</x:v>
      </x:c>
      <x:c r="G734" s="97" t="n">
        <x:f>'全銘柄'!Q1157</x:f>
        <x:v>1564.948</x:v>
      </x:c>
      <x:c r="H734" s="90" t="b">
        <x:f>'全銘柄'!AT1157</x:f>
        <x:v>0</x:v>
      </x:c>
      <x:c r="I734" s="90" t="str">
        <x:f>'全銘柄'!AU1157</x:f>
        <x:v>low_liquidity</x:v>
      </x:c>
      <x:c r="J734" s="90" t="str">
        <x:f>'全銘柄'!AH1157</x:f>
        <x:v>S100W33R</x:v>
      </x:c>
    </x:row>
    <x:row r="735">
      <x:c r="A735" s="90" t="n">
        <x:f>'全銘柄'!A1281</x:f>
        <x:v>1280</x:v>
      </x:c>
      <x:c r="B735" s="90" t="str">
        <x:f>'全銘柄'!B1281</x:f>
        <x:v>5922</x:v>
      </x:c>
      <x:c r="C735" s="90" t="str">
        <x:f>'全銘柄'!D1281</x:f>
        <x:v>NASU DENKI-TEKKO CO.,LTD.</x:v>
      </x:c>
      <x:c r="D735" s="90" t="str">
        <x:f>'全銘柄'!F1281</x:f>
        <x:v>Metal Products</x:v>
      </x:c>
      <x:c r="E735" s="91" t="n">
        <x:f>'全銘柄'!R1281</x:f>
        <x:v>0.12139148472107798</x:v>
      </x:c>
      <x:c r="F735" s="97" t="n">
        <x:f>'全銘柄'!K1281</x:f>
        <x:v>22939.871</x:v>
      </x:c>
      <x:c r="G735" s="97" t="n">
        <x:f>'全銘柄'!Q1281</x:f>
        <x:v>2784.705</x:v>
      </x:c>
      <x:c r="H735" s="90" t="b">
        <x:f>'全銘柄'!AT1281</x:f>
        <x:v>0</x:v>
      </x:c>
      <x:c r="I735" s="90" t="str">
        <x:f>'全銘柄'!AU1281</x:f>
        <x:v>low_liquidity</x:v>
      </x:c>
      <x:c r="J735" s="90" t="str">
        <x:f>'全銘柄'!AH1281</x:f>
        <x:v>S100W4OT</x:v>
      </x:c>
    </x:row>
    <x:row r="736">
      <x:c r="A736" s="90" t="n">
        <x:f>'全銘柄'!A1101</x:f>
        <x:v>1100</x:v>
      </x:c>
      <x:c r="B736" s="90" t="str">
        <x:f>'全銘柄'!B1101</x:f>
        <x:v>9006</x:v>
      </x:c>
      <x:c r="C736" s="90" t="str">
        <x:f>'全銘柄'!D1101</x:f>
        <x:v>Keikyu Corporation</x:v>
      </x:c>
      <x:c r="D736" s="90" t="str">
        <x:f>'全銘柄'!F1101</x:f>
        <x:v>Land Transportation</x:v>
      </x:c>
      <x:c r="E736" s="91" t="n">
        <x:f>'全銘柄'!R1101</x:f>
        <x:v>0.12128904920710543</x:v>
      </x:c>
      <x:c r="F736" s="97" t="n">
        <x:f>'全銘柄'!K1101</x:f>
        <x:v>293860</x:v>
      </x:c>
      <x:c r="G736" s="97" t="n">
        <x:f>'全銘柄'!Q1101</x:f>
        <x:v>35642</x:v>
      </x:c>
      <x:c r="H736" s="90" t="b">
        <x:f>'全銘柄'!AT1101</x:f>
        <x:v>1</x:v>
      </x:c>
      <x:c r="I736" s="90" t="n">
        <x:f>'全銘柄'!AU1101</x:f>
        <x:v>0</x:v>
      </x:c>
      <x:c r="J736" s="90" t="str">
        <x:f>'全銘柄'!AH1101</x:f>
        <x:v>S100W4LL</x:v>
      </x:c>
    </x:row>
    <x:row r="737">
      <x:c r="A737" s="90" t="n">
        <x:f>'全銘柄'!A958</x:f>
        <x:v>957</x:v>
      </x:c>
      <x:c r="B737" s="90" t="str">
        <x:f>'全銘柄'!B958</x:f>
        <x:v>4530</x:v>
      </x:c>
      <x:c r="C737" s="90" t="str">
        <x:f>'全銘柄'!D958</x:f>
        <x:v>HISAMITSU PHARMACEUTICAL CO.,INC.</x:v>
      </x:c>
      <x:c r="D737" s="90" t="str">
        <x:f>'全銘柄'!F958</x:f>
        <x:v>Pharmaceutical</x:v>
      </x:c>
      <x:c r="E737" s="91" t="n">
        <x:f>'全銘柄'!R958</x:f>
        <x:v>0.12111713652039025</x:v>
      </x:c>
      <x:c r="F737" s="97" t="n">
        <x:f>'全銘柄'!K958</x:f>
        <x:v>156006</x:v>
      </x:c>
      <x:c r="G737" s="97" t="n">
        <x:f>'全銘柄'!Q958</x:f>
        <x:v>18895</x:v>
      </x:c>
      <x:c r="H737" s="90" t="b">
        <x:f>'全銘柄'!AT958</x:f>
        <x:v>1</x:v>
      </x:c>
      <x:c r="I737" s="90" t="n">
        <x:f>'全銘柄'!AU958</x:f>
        <x:v>0</x:v>
      </x:c>
      <x:c r="J737" s="90" t="str">
        <x:f>'全銘柄'!AH958</x:f>
        <x:v>S100VT69</x:v>
      </x:c>
    </x:row>
    <x:row r="738">
      <x:c r="A738" s="90" t="n">
        <x:f>'全銘柄'!A866</x:f>
        <x:v>865</x:v>
      </x:c>
      <x:c r="B738" s="90" t="str">
        <x:f>'全銘柄'!B866</x:f>
        <x:v>4767</x:v>
      </x:c>
      <x:c r="C738" s="90" t="str">
        <x:f>'全銘柄'!D866</x:f>
        <x:v>TOW CO.,LTD.</x:v>
      </x:c>
      <x:c r="D738" s="90" t="str">
        <x:f>'全銘柄'!F866</x:f>
        <x:v>Services</x:v>
      </x:c>
      <x:c r="E738" s="91" t="n">
        <x:f>'全銘柄'!R866</x:f>
        <x:v>0.1210671739717835</x:v>
      </x:c>
      <x:c r="F738" s="97" t="n">
        <x:f>'全銘柄'!K866</x:f>
        <x:v>17782.855</x:v>
      </x:c>
      <x:c r="G738" s="97" t="n">
        <x:f>'全銘柄'!Q866</x:f>
        <x:v>2152.92</x:v>
      </x:c>
      <x:c r="H738" s="90" t="b">
        <x:f>'全銘柄'!AT866</x:f>
        <x:v>1</x:v>
      </x:c>
      <x:c r="I738" s="90" t="n">
        <x:f>'全銘柄'!AU866</x:f>
        <x:v>0</x:v>
      </x:c>
      <x:c r="J738" s="90" t="str">
        <x:f>'全銘柄'!AH866</x:f>
        <x:v>S100WQIM</x:v>
      </x:c>
    </x:row>
    <x:row r="739">
      <x:c r="A739" s="90" t="n">
        <x:f>'全銘柄'!A160</x:f>
        <x:v>159</x:v>
      </x:c>
      <x:c r="B739" s="90" t="str">
        <x:f>'全銘柄'!B160</x:f>
        <x:v>9346</x:v>
      </x:c>
      <x:c r="C739" s="90" t="str">
        <x:f>'全銘柄'!D160</x:f>
        <x:v>Cocorport,Inc.</x:v>
      </x:c>
      <x:c r="D739" s="90" t="str">
        <x:f>'全銘柄'!F160</x:f>
        <x:v>Services</x:v>
      </x:c>
      <x:c r="E739" s="91" t="n">
        <x:f>'全銘柄'!R160</x:f>
        <x:v>0.1210546652757853</x:v>
      </x:c>
      <x:c r="F739" s="97" t="n">
        <x:f>'全銘柄'!K160</x:f>
        <x:v>6376.772</x:v>
      </x:c>
      <x:c r="G739" s="97" t="n">
        <x:f>'全銘柄'!Q160</x:f>
        <x:v>771.938</x:v>
      </x:c>
      <x:c r="H739" s="90" t="b">
        <x:f>'全銘柄'!AT160</x:f>
        <x:v>0</x:v>
      </x:c>
      <x:c r="I739" s="90" t="str">
        <x:f>'全銘柄'!AU160</x:f>
        <x:v>low_liquidity</x:v>
      </x:c>
      <x:c r="J739" s="90" t="str">
        <x:f>'全銘柄'!AH160</x:f>
        <x:v>S100WOJI</x:v>
      </x:c>
    </x:row>
    <x:row r="740">
      <x:c r="A740" s="90" t="n">
        <x:f>'全銘柄'!A489</x:f>
        <x:v>488</x:v>
      </x:c>
      <x:c r="B740" s="90" t="str">
        <x:f>'全銘柄'!B489</x:f>
        <x:v>4151</x:v>
      </x:c>
      <x:c r="C740" s="90" t="str">
        <x:f>'全銘柄'!D489</x:f>
        <x:v>Kyowa Kirin Co.,Ltd.</x:v>
      </x:c>
      <x:c r="D740" s="90" t="str">
        <x:f>'全銘柄'!F489</x:f>
        <x:v>Pharmaceutical</x:v>
      </x:c>
      <x:c r="E740" s="91" t="n">
        <x:f>'全銘柄'!R489</x:f>
        <x:v>0.12086122706943679</x:v>
      </x:c>
      <x:c r="F740" s="97" t="n">
        <x:f>'全銘柄'!K489</x:f>
        <x:v>496826</x:v>
      </x:c>
      <x:c r="G740" s="97" t="n">
        <x:f>'全銘柄'!Q489</x:f>
        <x:v>60047</x:v>
      </x:c>
      <x:c r="H740" s="90" t="b">
        <x:f>'全銘柄'!AT489</x:f>
        <x:v>0</x:v>
      </x:c>
      <x:c r="I740" s="90" t="str">
        <x:f>'全銘柄'!AU489</x:f>
        <x:v>missing_financial_data</x:v>
      </x:c>
      <x:c r="J740" s="90" t="str">
        <x:f>'全銘柄'!AH489</x:f>
        <x:v>S100XPTY</x:v>
      </x:c>
    </x:row>
    <x:row r="741">
      <x:c r="A741" s="90" t="n">
        <x:f>'全銘柄'!A1068</x:f>
        <x:v>1067</x:v>
      </x:c>
      <x:c r="B741" s="90" t="str">
        <x:f>'全銘柄'!B1068</x:f>
        <x:v>3626</x:v>
      </x:c>
      <x:c r="C741" s="90" t="str">
        <x:f>'全銘柄'!D1068</x:f>
        <x:v>TIS Inc.</x:v>
      </x:c>
      <x:c r="D741" s="90" t="str">
        <x:f>'全銘柄'!F1068</x:f>
        <x:v>Information &amp; Communication</x:v>
      </x:c>
      <x:c r="E741" s="91" t="n">
        <x:f>'全銘柄'!R1068</x:f>
        <x:v>0.12077762831759337</x:v>
      </x:c>
      <x:c r="F741" s="97" t="n">
        <x:f>'全銘柄'!K1068</x:f>
        <x:v>571687</x:v>
      </x:c>
      <x:c r="G741" s="97" t="n">
        <x:f>'全銘柄'!Q1068</x:f>
        <x:v>69047</x:v>
      </x:c>
      <x:c r="H741" s="90" t="b">
        <x:f>'全銘柄'!AT1068</x:f>
        <x:v>1</x:v>
      </x:c>
      <x:c r="I741" s="90" t="n">
        <x:f>'全銘柄'!AU1068</x:f>
        <x:v>0</x:v>
      </x:c>
      <x:c r="J741" s="90" t="str">
        <x:f>'全銘柄'!AH1068</x:f>
        <x:v>S100W24K</x:v>
      </x:c>
    </x:row>
    <x:row r="742">
      <x:c r="A742" s="90" t="n">
        <x:f>'全銘柄'!A1025</x:f>
        <x:v>1024</x:v>
      </x:c>
      <x:c r="B742" s="90" t="str">
        <x:f>'全銘柄'!B1025</x:f>
        <x:v>5819</x:v>
      </x:c>
      <x:c r="C742" s="90" t="str">
        <x:f>'全銘柄'!D1025</x:f>
        <x:v>Canare Electric Co.,Ltd.</x:v>
      </x:c>
      <x:c r="D742" s="90" t="str">
        <x:f>'全銘柄'!F1025</x:f>
        <x:v>Nonferrous Metals</x:v>
      </x:c>
      <x:c r="E742" s="91" t="n">
        <x:f>'全銘柄'!R1025</x:f>
        <x:v>0.12068646324755668</x:v>
      </x:c>
      <x:c r="F742" s="97" t="n">
        <x:f>'全銘柄'!K1025</x:f>
        <x:v>13114.992</x:v>
      </x:c>
      <x:c r="G742" s="97" t="n">
        <x:f>'全銘柄'!Q1025</x:f>
        <x:v>1582.802</x:v>
      </x:c>
      <x:c r="H742" s="90" t="b">
        <x:f>'全銘柄'!AT1025</x:f>
        <x:v>1</x:v>
      </x:c>
      <x:c r="I742" s="90" t="n">
        <x:f>'全銘柄'!AU1025</x:f>
        <x:v>0</x:v>
      </x:c>
      <x:c r="J742" s="90" t="str">
        <x:f>'全銘柄'!AH1025</x:f>
        <x:v>S100XRBT</x:v>
      </x:c>
    </x:row>
    <x:row r="743">
      <x:c r="A743" s="90" t="n">
        <x:f>'全銘柄'!A1317</x:f>
        <x:v>1316</x:v>
      </x:c>
      <x:c r="B743" s="90" t="str">
        <x:f>'全銘柄'!B1317</x:f>
        <x:v>3302</x:v>
      </x:c>
      <x:c r="C743" s="90" t="str">
        <x:f>'全銘柄'!D1317</x:f>
        <x:v>TEIKOKU SEN-I Co.,Ltd.</x:v>
      </x:c>
      <x:c r="D743" s="90" t="str">
        <x:f>'全銘柄'!F1317</x:f>
        <x:v>Textiles and Apparels</x:v>
      </x:c>
      <x:c r="E743" s="91" t="n">
        <x:f>'全銘柄'!R1317</x:f>
        <x:v>0.12055551791835685</x:v>
      </x:c>
      <x:c r="F743" s="97" t="n">
        <x:f>'全銘柄'!K1317</x:f>
        <x:v>33639.887</x:v>
      </x:c>
      <x:c r="G743" s="97" t="n">
        <x:f>'全銘柄'!Q1317</x:f>
        <x:v>4055.474</x:v>
      </x:c>
      <x:c r="H743" s="90" t="b">
        <x:f>'全銘柄'!AT1317</x:f>
        <x:v>1</x:v>
      </x:c>
      <x:c r="I743" s="90" t="n">
        <x:f>'全銘柄'!AU1317</x:f>
        <x:v>0</x:v>
      </x:c>
      <x:c r="J743" s="90" t="str">
        <x:f>'全銘柄'!AH1317</x:f>
        <x:v>S100XQYR</x:v>
      </x:c>
    </x:row>
    <x:row r="744">
      <x:c r="A744" s="90" t="n">
        <x:f>'全銘柄'!A742</x:f>
        <x:v>741</x:v>
      </x:c>
      <x:c r="B744" s="90" t="str">
        <x:f>'全銘柄'!B742</x:f>
        <x:v>9119</x:v>
      </x:c>
      <x:c r="C744" s="90" t="str">
        <x:f>'全銘柄'!D742</x:f>
        <x:v>IINO KAIUN KAISHA,LTD.</x:v>
      </x:c>
      <x:c r="D744" s="90" t="str">
        <x:f>'全銘柄'!F742</x:f>
        <x:v>Marine Transportation</x:v>
      </x:c>
      <x:c r="E744" s="91" t="n">
        <x:f>'全銘柄'!R742</x:f>
        <x:v>0.12053628071560486</x:v>
      </x:c>
      <x:c r="F744" s="97" t="n">
        <x:f>'全銘柄'!K742</x:f>
        <x:v>141866</x:v>
      </x:c>
      <x:c r="G744" s="97" t="n">
        <x:f>'全銘柄'!Q742</x:f>
        <x:v>17100</x:v>
      </x:c>
      <x:c r="H744" s="90" t="b">
        <x:f>'全銘柄'!AT742</x:f>
        <x:v>1</x:v>
      </x:c>
      <x:c r="I744" s="90" t="n">
        <x:f>'全銘柄'!AU742</x:f>
        <x:v>0</x:v>
      </x:c>
      <x:c r="J744" s="90" t="str">
        <x:f>'全銘柄'!AH742</x:f>
        <x:v>S100W0HT</x:v>
      </x:c>
    </x:row>
    <x:row r="745">
      <x:c r="A745" s="90" t="n">
        <x:f>'全銘柄'!A1193</x:f>
        <x:v>1192</x:v>
      </x:c>
      <x:c r="B745" s="90" t="str">
        <x:f>'全銘柄'!B1193</x:f>
        <x:v>7956</x:v>
      </x:c>
      <x:c r="C745" s="90" t="str">
        <x:f>'全銘柄'!D1193</x:f>
        <x:v>PIGEON CORPORATION</x:v>
      </x:c>
      <x:c r="D745" s="90" t="str">
        <x:f>'全銘柄'!F1193</x:f>
        <x:v>Other Products</x:v>
      </x:c>
      <x:c r="E745" s="91" t="n">
        <x:f>'全銘柄'!R1193</x:f>
        <x:v>0.12052761747732893</x:v>
      </x:c>
      <x:c r="F745" s="97" t="n">
        <x:f>'全銘柄'!K1193</x:f>
        <x:v>109170</x:v>
      </x:c>
      <x:c r="G745" s="97" t="n">
        <x:f>'全銘柄'!Q1193</x:f>
        <x:v>13158</x:v>
      </x:c>
      <x:c r="H745" s="90" t="b">
        <x:f>'全銘柄'!AT1193</x:f>
        <x:v>1</x:v>
      </x:c>
      <x:c r="I745" s="90" t="n">
        <x:f>'全銘柄'!AU1193</x:f>
        <x:v>0</x:v>
      </x:c>
      <x:c r="J745" s="90" t="str">
        <x:f>'全銘柄'!AH1193</x:f>
        <x:v>S100XS40</x:v>
      </x:c>
    </x:row>
    <x:row r="746">
      <x:c r="A746" s="90" t="n">
        <x:f>'全銘柄'!A77</x:f>
        <x:v>76</x:v>
      </x:c>
      <x:c r="B746" s="90" t="str">
        <x:f>'全銘柄'!B77</x:f>
        <x:v>3697</x:v>
      </x:c>
      <x:c r="C746" s="90" t="str">
        <x:f>'全銘柄'!D77</x:f>
        <x:v>SHIFT Inc.</x:v>
      </x:c>
      <x:c r="D746" s="90" t="str">
        <x:f>'全銘柄'!F77</x:f>
        <x:v>Information &amp; Communication</x:v>
      </x:c>
      <x:c r="E746" s="91" t="n">
        <x:f>'全銘柄'!R77</x:f>
        <x:v>0.12038299478504687</x:v>
      </x:c>
      <x:c r="F746" s="97" t="n">
        <x:f>'全銘柄'!K77</x:f>
        <x:v>129819</x:v>
      </x:c>
      <x:c r="G746" s="97" t="n">
        <x:f>'全銘柄'!Q77</x:f>
        <x:v>15628</x:v>
      </x:c>
      <x:c r="H746" s="90" t="b">
        <x:f>'全銘柄'!AT77</x:f>
        <x:v>1</x:v>
      </x:c>
      <x:c r="I746" s="90" t="n">
        <x:f>'全銘柄'!AU77</x:f>
        <x:v>0</x:v>
      </x:c>
      <x:c r="J746" s="90" t="str">
        <x:f>'全銘柄'!AH77</x:f>
        <x:v>S100X63F</x:v>
      </x:c>
    </x:row>
    <x:row r="747">
      <x:c r="A747" s="90" t="n">
        <x:f>'全銘柄'!A545</x:f>
        <x:v>544</x:v>
      </x:c>
      <x:c r="B747" s="90" t="str">
        <x:f>'全銘柄'!B545</x:f>
        <x:v>9432</x:v>
      </x:c>
      <x:c r="C747" s="90" t="str">
        <x:f>'全銘柄'!D545</x:f>
        <x:v>NTT,Inc.</x:v>
      </x:c>
      <x:c r="D747" s="90" t="str">
        <x:f>'全銘柄'!F545</x:f>
        <x:v>Information &amp; Communication</x:v>
      </x:c>
      <x:c r="E747" s="91" t="n">
        <x:f>'全銘柄'!R545</x:f>
        <x:v>0.12036511197924628</x:v>
      </x:c>
      <x:c r="F747" s="97" t="n">
        <x:f>'全銘柄'!K545</x:f>
        <x:v>13704727</x:v>
      </x:c>
      <x:c r="G747" s="97" t="n">
        <x:f>'全銘柄'!Q545</x:f>
        <x:v>1649571</x:v>
      </x:c>
      <x:c r="H747" s="90" t="b">
        <x:f>'全銘柄'!AT545</x:f>
        <x:v>0</x:v>
      </x:c>
      <x:c r="I747" s="90" t="str">
        <x:f>'全銘柄'!AU545</x:f>
        <x:v>missing_financial_data</x:v>
      </x:c>
      <x:c r="J747" s="90" t="str">
        <x:f>'全銘柄'!AH545</x:f>
        <x:v>S100W1FL</x:v>
      </x:c>
    </x:row>
    <x:row r="748">
      <x:c r="A748" s="90" t="n">
        <x:f>'全銘柄'!A1207</x:f>
        <x:v>1206</x:v>
      </x:c>
      <x:c r="B748" s="90" t="str">
        <x:f>'全銘柄'!B1207</x:f>
        <x:v>9735</x:v>
      </x:c>
      <x:c r="C748" s="90" t="str">
        <x:f>'全銘柄'!D1207</x:f>
        <x:v>SECOM CO.,LTD.</x:v>
      </x:c>
      <x:c r="D748" s="90" t="str">
        <x:f>'全銘柄'!F1207</x:f>
        <x:v>Services</x:v>
      </x:c>
      <x:c r="E748" s="91" t="n">
        <x:f>'全銘柄'!R1207</x:f>
        <x:v>0.1202533122434251</x:v>
      </x:c>
      <x:c r="F748" s="97" t="n">
        <x:f>'全銘柄'!K1207</x:f>
        <x:v>1199942</x:v>
      </x:c>
      <x:c r="G748" s="97" t="n">
        <x:f>'全銘柄'!Q1207</x:f>
        <x:v>144297</x:v>
      </x:c>
      <x:c r="H748" s="90" t="b">
        <x:f>'全銘柄'!AT1207</x:f>
        <x:v>1</x:v>
      </x:c>
      <x:c r="I748" s="90" t="n">
        <x:f>'全銘柄'!AU1207</x:f>
        <x:v>0</x:v>
      </x:c>
      <x:c r="J748" s="90" t="str">
        <x:f>'全銘柄'!AH1207</x:f>
        <x:v>S100W3TS</x:v>
      </x:c>
    </x:row>
    <x:row r="749">
      <x:c r="A749" s="90" t="n">
        <x:f>'全銘柄'!A614</x:f>
        <x:v>613</x:v>
      </x:c>
      <x:c r="B749" s="90" t="str">
        <x:f>'全銘柄'!B614</x:f>
        <x:v>4193</x:v>
      </x:c>
      <x:c r="C749" s="90" t="str">
        <x:f>'全銘柄'!D614</x:f>
        <x:v>Fabrica Holdings Co.,Ltd.</x:v>
      </x:c>
      <x:c r="D749" s="90" t="str">
        <x:f>'全銘柄'!F614</x:f>
        <x:v>Information &amp; Communication</x:v>
      </x:c>
      <x:c r="E749" s="91" t="n">
        <x:f>'全銘柄'!R614</x:f>
        <x:v>0.12017581199161084</x:v>
      </x:c>
      <x:c r="F749" s="97" t="n">
        <x:f>'全銘柄'!K614</x:f>
        <x:v>9206.653</x:v>
      </x:c>
      <x:c r="G749" s="97" t="n">
        <x:f>'全銘柄'!Q614</x:f>
        <x:v>1106.417</x:v>
      </x:c>
      <x:c r="H749" s="90" t="b">
        <x:f>'全銘柄'!AT614</x:f>
        <x:v>0</x:v>
      </x:c>
      <x:c r="I749" s="90" t="str">
        <x:f>'全銘柄'!AU614</x:f>
        <x:v>low_liquidity</x:v>
      </x:c>
      <x:c r="J749" s="90" t="str">
        <x:f>'全銘柄'!AH614</x:f>
        <x:v>S100W4WI</x:v>
      </x:c>
    </x:row>
    <x:row r="750">
      <x:c r="A750" s="90" t="n">
        <x:f>'全銘柄'!A880</x:f>
        <x:v>879</x:v>
      </x:c>
      <x:c r="B750" s="90" t="str">
        <x:f>'全銘柄'!B880</x:f>
        <x:v>7970</x:v>
      </x:c>
      <x:c r="C750" s="90" t="str">
        <x:f>'全銘柄'!D880</x:f>
        <x:v>Shin-Etsu Polymer Co.,Ltd.</x:v>
      </x:c>
      <x:c r="D750" s="90" t="str">
        <x:f>'全銘柄'!F880</x:f>
        <x:v>Chemicals</x:v>
      </x:c>
      <x:c r="E750" s="91" t="n">
        <x:f>'全銘柄'!R880</x:f>
        <x:v>0.12001048995315694</x:v>
      </x:c>
      <x:c r="F750" s="97" t="n">
        <x:f>'全銘柄'!K880</x:f>
        <x:v>110582</x:v>
      </x:c>
      <x:c r="G750" s="97" t="n">
        <x:f>'全銘柄'!Q880</x:f>
        <x:v>13271</x:v>
      </x:c>
      <x:c r="H750" s="90" t="b">
        <x:f>'全銘柄'!AT880</x:f>
        <x:v>1</x:v>
      </x:c>
      <x:c r="I750" s="90" t="n">
        <x:f>'全銘柄'!AU880</x:f>
        <x:v>0</x:v>
      </x:c>
      <x:c r="J750" s="90" t="str">
        <x:f>'全銘柄'!AH880</x:f>
        <x:v>S100W0CP</x:v>
      </x:c>
    </x:row>
    <x:row r="751">
      <x:c r="A751" s="90" t="n">
        <x:f>'全銘柄'!A530</x:f>
        <x:v>529</x:v>
      </x:c>
      <x:c r="B751" s="90" t="str">
        <x:f>'全銘柄'!B530</x:f>
        <x:v>6396</x:v>
      </x:c>
      <x:c r="C751" s="90" t="str">
        <x:f>'全銘柄'!D530</x:f>
        <x:v>Unozawa-gumi Iron Works,Limited</x:v>
      </x:c>
      <x:c r="D751" s="90" t="str">
        <x:f>'全銘柄'!F530</x:f>
        <x:v>Machinery</x:v>
      </x:c>
      <x:c r="E751" s="91" t="n">
        <x:f>'全銘柄'!R530</x:f>
        <x:v>0.11995179363055884</x:v>
      </x:c>
      <x:c r="F751" s="97" t="n">
        <x:f>'全銘柄'!K530</x:f>
        <x:v>4954.532</x:v>
      </x:c>
      <x:c r="G751" s="97" t="n">
        <x:f>'全銘柄'!Q530</x:f>
        <x:v>594.305</x:v>
      </x:c>
      <x:c r="H751" s="90" t="b">
        <x:f>'全銘柄'!AT530</x:f>
        <x:v>0</x:v>
      </x:c>
      <x:c r="I751" s="90" t="str">
        <x:f>'全銘柄'!AU530</x:f>
        <x:v>low_liquidity</x:v>
      </x:c>
      <x:c r="J751" s="90" t="str">
        <x:f>'全銘柄'!AH530</x:f>
        <x:v>S100W3TZ</x:v>
      </x:c>
    </x:row>
    <x:row r="752">
      <x:c r="A752" s="90" t="n">
        <x:f>'全銘柄'!A845</x:f>
        <x:v>844</x:v>
      </x:c>
      <x:c r="B752" s="90" t="str">
        <x:f>'全銘柄'!B845</x:f>
        <x:v>3236</x:v>
      </x:c>
      <x:c r="C752" s="90" t="str">
        <x:f>'全銘柄'!D845</x:f>
        <x:v>PROPERST CO.,LTD.</x:v>
      </x:c>
      <x:c r="D752" s="90" t="str">
        <x:f>'全銘柄'!F845</x:f>
        <x:v>Real Estate</x:v>
      </x:c>
      <x:c r="E752" s="91" t="n">
        <x:f>'全銘柄'!R845</x:f>
        <x:v>0.11976004885232946</x:v>
      </x:c>
      <x:c r="F752" s="97" t="n">
        <x:f>'全銘柄'!K845</x:f>
        <x:v>27839</x:v>
      </x:c>
      <x:c r="G752" s="97" t="n">
        <x:f>'全銘柄'!Q845</x:f>
        <x:v>3334</x:v>
      </x:c>
      <x:c r="H752" s="90" t="b">
        <x:f>'全銘柄'!AT845</x:f>
        <x:v>1</x:v>
      </x:c>
      <x:c r="I752" s="90" t="n">
        <x:f>'全銘柄'!AU845</x:f>
        <x:v>0</x:v>
      </x:c>
      <x:c r="J752" s="90" t="str">
        <x:f>'全銘柄'!AH845</x:f>
        <x:v>S100WLW2</x:v>
      </x:c>
    </x:row>
    <x:row r="753">
      <x:c r="A753" s="90" t="n">
        <x:f>'全銘柄'!A199</x:f>
        <x:v>198</x:v>
      </x:c>
      <x:c r="B753" s="90" t="str">
        <x:f>'全銘柄'!B199</x:f>
        <x:v>8769</x:v>
      </x:c>
      <x:c r="C753" s="90" t="str">
        <x:f>'全銘柄'!D199</x:f>
        <x:v>Advantage Risk Management Co.,Ltd.</x:v>
      </x:c>
      <x:c r="D753" s="90" t="str">
        <x:f>'全銘柄'!F199</x:f>
        <x:v>Services</x:v>
      </x:c>
      <x:c r="E753" s="91" t="n">
        <x:f>'全銘柄'!R199</x:f>
        <x:v>0.11957128746912146</x:v>
      </x:c>
      <x:c r="F753" s="97" t="n">
        <x:f>'全銘柄'!K199</x:f>
        <x:v>8554.077</x:v>
      </x:c>
      <x:c r="G753" s="97" t="n">
        <x:f>'全銘柄'!Q199</x:f>
        <x:v>1022.822</x:v>
      </x:c>
      <x:c r="H753" s="90" t="b">
        <x:f>'全銘柄'!AT199</x:f>
        <x:v>1</x:v>
      </x:c>
      <x:c r="I753" s="90" t="n">
        <x:f>'全銘柄'!AU199</x:f>
        <x:v>0</x:v>
      </x:c>
      <x:c r="J753" s="90" t="str">
        <x:f>'全銘柄'!AH199</x:f>
        <x:v>S100W5D3</x:v>
      </x:c>
    </x:row>
    <x:row r="754">
      <x:c r="A754" s="90" t="n">
        <x:f>'全銘柄'!A884</x:f>
        <x:v>883</x:v>
      </x:c>
      <x:c r="B754" s="90" t="str">
        <x:f>'全銘柄'!B884</x:f>
        <x:v>9008</x:v>
      </x:c>
      <x:c r="C754" s="90" t="str">
        <x:f>'全銘柄'!D884</x:f>
        <x:v>Keio Corporation</x:v>
      </x:c>
      <x:c r="D754" s="90" t="str">
        <x:f>'全銘柄'!F884</x:f>
        <x:v>Land Transportation</x:v>
      </x:c>
      <x:c r="E754" s="91" t="n">
        <x:f>'全銘柄'!R884</x:f>
        <x:v>0.11955417781663707</x:v>
      </x:c>
      <x:c r="F754" s="97" t="n">
        <x:f>'全銘柄'!K884</x:f>
        <x:v>452916</x:v>
      </x:c>
      <x:c r="G754" s="97" t="n">
        <x:f>'全銘柄'!Q884</x:f>
        <x:v>54148</x:v>
      </x:c>
      <x:c r="H754" s="90" t="b">
        <x:f>'全銘柄'!AT884</x:f>
        <x:v>1</x:v>
      </x:c>
      <x:c r="I754" s="90" t="n">
        <x:f>'全銘柄'!AU884</x:f>
        <x:v>0</x:v>
      </x:c>
      <x:c r="J754" s="90" t="str">
        <x:f>'全銘柄'!AH884</x:f>
        <x:v>S100W3HD</x:v>
      </x:c>
    </x:row>
    <x:row r="755">
      <x:c r="A755" s="90" t="n">
        <x:f>'全銘柄'!A1259</x:f>
        <x:v>1258</x:v>
      </x:c>
      <x:c r="B755" s="90" t="str">
        <x:f>'全銘柄'!B1259</x:f>
        <x:v>4109</x:v>
      </x:c>
      <x:c r="C755" s="90" t="str">
        <x:f>'全銘柄'!D1259</x:f>
        <x:v>STELLA CHEMIFA CORPORATION</x:v>
      </x:c>
      <x:c r="D755" s="90" t="str">
        <x:f>'全銘柄'!F1259</x:f>
        <x:v>Chemicals</x:v>
      </x:c>
      <x:c r="E755" s="91" t="n">
        <x:f>'全銘柄'!R1259</x:f>
        <x:v>0.1195436507936508</x:v>
      </x:c>
      <x:c r="F755" s="97" t="n">
        <x:f>'全銘柄'!K1259</x:f>
        <x:v>36288</x:v>
      </x:c>
      <x:c r="G755" s="97" t="n">
        <x:f>'全銘柄'!Q1259</x:f>
        <x:v>4338</x:v>
      </x:c>
      <x:c r="H755" s="90" t="b">
        <x:f>'全銘柄'!AT1259</x:f>
        <x:v>1</x:v>
      </x:c>
      <x:c r="I755" s="90" t="n">
        <x:f>'全銘柄'!AU1259</x:f>
        <x:v>0</x:v>
      </x:c>
      <x:c r="J755" s="90" t="str">
        <x:f>'全銘柄'!AH1259</x:f>
        <x:v>S100W3QL</x:v>
      </x:c>
    </x:row>
    <x:row r="756">
      <x:c r="A756" s="90" t="n">
        <x:f>'全銘柄'!A1140</x:f>
        <x:v>1139</x:v>
      </x:c>
      <x:c r="B756" s="90" t="str">
        <x:f>'全銘柄'!B1140</x:f>
        <x:v>4394</x:v>
      </x:c>
      <x:c r="C756" s="90" t="str">
        <x:f>'全銘柄'!D1140</x:f>
        <x:v>eXmotion Co.,Ltd.</x:v>
      </x:c>
      <x:c r="D756" s="90" t="str">
        <x:f>'全銘柄'!F1140</x:f>
        <x:v>Information &amp; Communication</x:v>
      </x:c>
      <x:c r="E756" s="91" t="n">
        <x:f>'全銘柄'!R1140</x:f>
        <x:v>0.11929707627824704</x:v>
      </x:c>
      <x:c r="F756" s="97" t="n">
        <x:f>'全銘柄'!K1140</x:f>
        <x:v>1170.255</x:v>
      </x:c>
      <x:c r="G756" s="97" t="n">
        <x:f>'全銘柄'!Q1140</x:f>
        <x:v>139.608</x:v>
      </x:c>
      <x:c r="H756" s="90" t="b">
        <x:f>'全銘柄'!AT1140</x:f>
        <x:v>0</x:v>
      </x:c>
      <x:c r="I756" s="90" t="str">
        <x:f>'全銘柄'!AU1140</x:f>
        <x:v>low_liquidity</x:v>
      </x:c>
      <x:c r="J756" s="90" t="str">
        <x:f>'全銘柄'!AH1140</x:f>
        <x:v>S100XN3A</x:v>
      </x:c>
    </x:row>
    <x:row r="757">
      <x:c r="A757" s="90" t="n">
        <x:f>'全銘柄'!A231</x:f>
        <x:v>230</x:v>
      </x:c>
      <x:c r="B757" s="90" t="str">
        <x:f>'全銘柄'!B231</x:f>
        <x:v>3682</x:v>
      </x:c>
      <x:c r="C757" s="90" t="str">
        <x:f>'全銘柄'!D231</x:f>
        <x:v>Encourage Technologies Co.,Ltd.</x:v>
      </x:c>
      <x:c r="D757" s="90" t="str">
        <x:f>'全銘柄'!F231</x:f>
        <x:v>Information &amp; Communication</x:v>
      </x:c>
      <x:c r="E757" s="91" t="n">
        <x:f>'全銘柄'!R231</x:f>
        <x:v>0.11912062047136573</x:v>
      </x:c>
      <x:c r="F757" s="97" t="n">
        <x:f>'全銘柄'!K231</x:f>
        <x:v>2501.582</x:v>
      </x:c>
      <x:c r="G757" s="97" t="n">
        <x:f>'全銘柄'!Q231</x:f>
        <x:v>297.99</x:v>
      </x:c>
      <x:c r="H757" s="90" t="b">
        <x:f>'全銘柄'!AT231</x:f>
        <x:v>0</x:v>
      </x:c>
      <x:c r="I757" s="90" t="str">
        <x:f>'全銘柄'!AU231</x:f>
        <x:v>low_liquidity</x:v>
      </x:c>
      <x:c r="J757" s="90" t="str">
        <x:f>'全銘柄'!AH231</x:f>
        <x:v>S100VZGY</x:v>
      </x:c>
    </x:row>
    <x:row r="758">
      <x:c r="A758" s="90" t="n">
        <x:f>'全銘柄'!A1109</x:f>
        <x:v>1108</x:v>
      </x:c>
      <x:c r="B758" s="90" t="str">
        <x:f>'全銘柄'!B1109</x:f>
        <x:v>5357</x:v>
      </x:c>
      <x:c r="C758" s="90" t="str">
        <x:f>'全銘柄'!D1109</x:f>
        <x:v>YOTAI REFRACTORIES CO.,LTD.</x:v>
      </x:c>
      <x:c r="D758" s="90" t="str">
        <x:f>'全銘柄'!F1109</x:f>
        <x:v>Glass and Ceramics Products</x:v>
      </x:c>
      <x:c r="E758" s="91" t="n">
        <x:f>'全銘柄'!R1109</x:f>
        <x:v>0.1189027810953762</x:v>
      </x:c>
      <x:c r="F758" s="97" t="n">
        <x:f>'全銘柄'!K1109</x:f>
        <x:v>29305</x:v>
      </x:c>
      <x:c r="G758" s="97" t="n">
        <x:f>'全銘柄'!Q1109</x:f>
        <x:v>3484.446</x:v>
      </x:c>
      <x:c r="H758" s="90" t="b">
        <x:f>'全銘柄'!AT1109</x:f>
        <x:v>1</x:v>
      </x:c>
      <x:c r="I758" s="90" t="n">
        <x:f>'全銘柄'!AU1109</x:f>
        <x:v>0</x:v>
      </x:c>
      <x:c r="J758" s="90" t="str">
        <x:f>'全銘柄'!AH1109</x:f>
        <x:v>S100W7Q3</x:v>
      </x:c>
    </x:row>
    <x:row r="759">
      <x:c r="A759" s="90" t="n">
        <x:f>'全銘柄'!A356</x:f>
        <x:v>355</x:v>
      </x:c>
      <x:c r="B759" s="90" t="str">
        <x:f>'全銘柄'!B356</x:f>
        <x:v>7033</x:v>
      </x:c>
      <x:c r="C759" s="90" t="str">
        <x:f>'全銘柄'!D356</x:f>
        <x:v>Management Solutions Co.,Ltd.</x:v>
      </x:c>
      <x:c r="D759" s="90" t="str">
        <x:f>'全銘柄'!F356</x:f>
        <x:v>Services</x:v>
      </x:c>
      <x:c r="E759" s="91" t="n">
        <x:f>'全銘柄'!R356</x:f>
        <x:v>0.11890167242847909</x:v>
      </x:c>
      <x:c r="F759" s="97" t="n">
        <x:f>'全銘柄'!K356</x:f>
        <x:v>23066.816</x:v>
      </x:c>
      <x:c r="G759" s="97" t="n">
        <x:f>'全銘柄'!Q356</x:f>
        <x:v>2742.683</x:v>
      </x:c>
      <x:c r="H759" s="90" t="b">
        <x:f>'全銘柄'!AT356</x:f>
        <x:v>1</x:v>
      </x:c>
      <x:c r="I759" s="90" t="n">
        <x:f>'全銘柄'!AU356</x:f>
        <x:v>0</x:v>
      </x:c>
      <x:c r="J759" s="90" t="str">
        <x:f>'全銘柄'!AH356</x:f>
        <x:v>S100XT2O</x:v>
      </x:c>
    </x:row>
    <x:row r="760">
      <x:c r="A760" s="90" t="n">
        <x:f>'全銘柄'!A1186</x:f>
        <x:v>1185</x:v>
      </x:c>
      <x:c r="B760" s="90" t="str">
        <x:f>'全銘柄'!B1186</x:f>
        <x:v>9404</x:v>
      </x:c>
      <x:c r="C760" s="90" t="str">
        <x:f>'全銘柄'!D1186</x:f>
        <x:v>Nippon Television Holdings,Inc.</x:v>
      </x:c>
      <x:c r="D760" s="90" t="str">
        <x:f>'全銘柄'!F1186</x:f>
        <x:v>Information &amp; Communication</x:v>
      </x:c>
      <x:c r="E760" s="91" t="n">
        <x:f>'全銘柄'!R1186</x:f>
        <x:v>0.11888983903965016</x:v>
      </x:c>
      <x:c r="F760" s="97" t="n">
        <x:f>'全銘柄'!K1186</x:f>
        <x:v>461915</x:v>
      </x:c>
      <x:c r="G760" s="97" t="n">
        <x:f>'全銘柄'!Q1186</x:f>
        <x:v>54917</x:v>
      </x:c>
      <x:c r="H760" s="90" t="b">
        <x:f>'全銘柄'!AT1186</x:f>
        <x:v>1</x:v>
      </x:c>
      <x:c r="I760" s="90" t="n">
        <x:f>'全銘柄'!AU1186</x:f>
        <x:v>0</x:v>
      </x:c>
      <x:c r="J760" s="90" t="str">
        <x:f>'全銘柄'!AH1186</x:f>
        <x:v>S100VZ6F</x:v>
      </x:c>
    </x:row>
    <x:row r="761">
      <x:c r="A761" s="90" t="n">
        <x:f>'全銘柄'!A750</x:f>
        <x:v>749</x:v>
      </x:c>
      <x:c r="B761" s="90" t="str">
        <x:f>'全銘柄'!B750</x:f>
        <x:v>6361</x:v>
      </x:c>
      <x:c r="C761" s="90" t="str">
        <x:f>'全銘柄'!D750</x:f>
        <x:v>EBARA CORPORATION</x:v>
      </x:c>
      <x:c r="D761" s="90" t="str">
        <x:f>'全銘柄'!F750</x:f>
        <x:v>Machinery</x:v>
      </x:c>
      <x:c r="E761" s="91" t="n">
        <x:f>'全銘柄'!R750</x:f>
        <x:v>0.11875590247160292</x:v>
      </x:c>
      <x:c r="F761" s="97" t="n">
        <x:f>'全銘柄'!K750</x:f>
        <x:v>958285</x:v>
      </x:c>
      <x:c r="G761" s="97" t="n">
        <x:f>'全銘柄'!Q750</x:f>
        <x:v>113802</x:v>
      </x:c>
      <x:c r="H761" s="90" t="b">
        <x:f>'全銘柄'!AT750</x:f>
        <x:v>0</x:v>
      </x:c>
      <x:c r="I761" s="90" t="str">
        <x:f>'全銘柄'!AU750</x:f>
        <x:v>missing_financial_data</x:v>
      </x:c>
      <x:c r="J761" s="90" t="str">
        <x:f>'全銘柄'!AH750</x:f>
        <x:v>S100XS6E</x:v>
      </x:c>
    </x:row>
    <x:row r="762">
      <x:c r="A762" s="90" t="n">
        <x:f>'全銘柄'!A939</x:f>
        <x:v>938</x:v>
      </x:c>
      <x:c r="B762" s="90" t="str">
        <x:f>'全銘柄'!B939</x:f>
        <x:v>4832</x:v>
      </x:c>
      <x:c r="C762" s="90" t="str">
        <x:f>'全銘柄'!D939</x:f>
        <x:v>JFE Systems, Inc.</x:v>
      </x:c>
      <x:c r="D762" s="90" t="str">
        <x:f>'全銘柄'!F939</x:f>
        <x:v>Information &amp; Communication</x:v>
      </x:c>
      <x:c r="E762" s="91" t="n">
        <x:f>'全銘柄'!R939</x:f>
        <x:v>0.11863453233804615</x:v>
      </x:c>
      <x:c r="F762" s="97" t="n">
        <x:f>'全銘柄'!K939</x:f>
        <x:v>63971.753</x:v>
      </x:c>
      <x:c r="G762" s="97" t="n">
        <x:f>'全銘柄'!Q939</x:f>
        <x:v>7589.259</x:v>
      </x:c>
      <x:c r="H762" s="90" t="b">
        <x:f>'全銘柄'!AT939</x:f>
        <x:v>1</x:v>
      </x:c>
      <x:c r="I762" s="90" t="n">
        <x:f>'全銘柄'!AU939</x:f>
        <x:v>0</x:v>
      </x:c>
      <x:c r="J762" s="90" t="str">
        <x:f>'全銘柄'!AH939</x:f>
        <x:v>S100W18V</x:v>
      </x:c>
    </x:row>
    <x:row r="763">
      <x:c r="A763" s="90" t="n">
        <x:f>'全銘柄'!A1198</x:f>
        <x:v>1197</x:v>
      </x:c>
      <x:c r="B763" s="90" t="str">
        <x:f>'全銘柄'!B1198</x:f>
        <x:v>9364</x:v>
      </x:c>
      <x:c r="C763" s="90" t="str">
        <x:f>'全銘柄'!D1198</x:f>
        <x:v>Kamigumi Co.,Ltd.</x:v>
      </x:c>
      <x:c r="D763" s="90" t="str">
        <x:f>'全銘柄'!F1198</x:f>
        <x:v>Warehousing and Harbor Transportation Service</x:v>
      </x:c>
      <x:c r="E763" s="91" t="n">
        <x:f>'全銘柄'!R1198</x:f>
        <x:v>0.11854274272696663</x:v>
      </x:c>
      <x:c r="F763" s="97" t="n">
        <x:f>'全銘柄'!K1198</x:f>
        <x:v>279182</x:v>
      </x:c>
      <x:c r="G763" s="97" t="n">
        <x:f>'全銘柄'!Q1198</x:f>
        <x:v>33095</x:v>
      </x:c>
      <x:c r="H763" s="90" t="b">
        <x:f>'全銘柄'!AT1198</x:f>
        <x:v>1</x:v>
      </x:c>
      <x:c r="I763" s="90" t="n">
        <x:f>'全銘柄'!AU1198</x:f>
        <x:v>0</x:v>
      </x:c>
      <x:c r="J763" s="90" t="str">
        <x:f>'全銘柄'!AH1198</x:f>
        <x:v>S100VZET</x:v>
      </x:c>
    </x:row>
    <x:row r="764">
      <x:c r="A764" s="90" t="n">
        <x:f>'全銘柄'!A491</x:f>
        <x:v>490</x:v>
      </x:c>
      <x:c r="B764" s="90" t="str">
        <x:f>'全銘柄'!B491</x:f>
        <x:v>4847</x:v>
      </x:c>
      <x:c r="C764" s="90" t="str">
        <x:f>'全銘柄'!D491</x:f>
        <x:v>INTELLIGENT WAVE INC.</x:v>
      </x:c>
      <x:c r="D764" s="90" t="str">
        <x:f>'全銘柄'!F491</x:f>
        <x:v>Information &amp; Communication</x:v>
      </x:c>
      <x:c r="E764" s="91" t="n">
        <x:f>'全銘柄'!R491</x:f>
        <x:v>0.11851452132583395</x:v>
      </x:c>
      <x:c r="F764" s="97" t="n">
        <x:f>'全銘柄'!K491</x:f>
        <x:v>15596.131</x:v>
      </x:c>
      <x:c r="G764" s="97" t="n">
        <x:f>'全銘柄'!Q491</x:f>
        <x:v>1848.368</x:v>
      </x:c>
      <x:c r="H764" s="90" t="b">
        <x:f>'全銘柄'!AT491</x:f>
        <x:v>1</x:v>
      </x:c>
      <x:c r="I764" s="90" t="n">
        <x:f>'全銘柄'!AU491</x:f>
        <x:v>0</x:v>
      </x:c>
      <x:c r="J764" s="90" t="str">
        <x:f>'全銘柄'!AH491</x:f>
        <x:v>S100WP1M</x:v>
      </x:c>
    </x:row>
    <x:row r="765">
      <x:c r="A765" s="90" t="n">
        <x:f>'全銘柄'!A1323</x:f>
        <x:v>1322</x:v>
      </x:c>
      <x:c r="B765" s="90" t="str">
        <x:f>'全銘柄'!B1323</x:f>
        <x:v>8931</x:v>
      </x:c>
      <x:c r="C765" s="90" t="str">
        <x:f>'全銘柄'!D1323</x:f>
        <x:v>WADAKOHSAN CORPORATION</x:v>
      </x:c>
      <x:c r="D765" s="90" t="str">
        <x:f>'全銘柄'!F1323</x:f>
        <x:v>Real Estate</x:v>
      </x:c>
      <x:c r="E765" s="91" t="n">
        <x:f>'全銘柄'!R1323</x:f>
        <x:v>0.11836110789534132</x:v>
      </x:c>
      <x:c r="F765" s="97" t="n">
        <x:f>'全銘柄'!K1323</x:f>
        <x:v>42144.739</x:v>
      </x:c>
      <x:c r="G765" s="97" t="n">
        <x:f>'全銘柄'!Q1323</x:f>
        <x:v>4988.298</x:v>
      </x:c>
      <x:c r="H765" s="90" t="b">
        <x:f>'全銘柄'!AT1323</x:f>
        <x:v>0</x:v>
      </x:c>
      <x:c r="I765" s="90" t="str">
        <x:f>'全銘柄'!AU1323</x:f>
        <x:v>repeated_negative_operating_cf</x:v>
      </x:c>
      <x:c r="J765" s="90" t="str">
        <x:f>'全銘柄'!AH1323</x:f>
        <x:v>S100Y62K</x:v>
      </x:c>
    </x:row>
    <x:row r="766">
      <x:c r="A766" s="90" t="n">
        <x:f>'全銘柄'!A1072</x:f>
        <x:v>1071</x:v>
      </x:c>
      <x:c r="B766" s="90" t="str">
        <x:f>'全銘柄'!B1072</x:f>
        <x:v>9001</x:v>
      </x:c>
      <x:c r="C766" s="90" t="str">
        <x:f>'全銘柄'!D1072</x:f>
        <x:v>TOBU RAILWAY CO.,LTD.</x:v>
      </x:c>
      <x:c r="D766" s="90" t="str">
        <x:f>'全銘柄'!F1072</x:f>
        <x:v>Land Transportation</x:v>
      </x:c>
      <x:c r="E766" s="91" t="n">
        <x:f>'全銘柄'!R1072</x:f>
        <x:v>0.11814506359062554</x:v>
      </x:c>
      <x:c r="F766" s="97" t="n">
        <x:f>'全銘柄'!K1072</x:f>
        <x:v>631461</x:v>
      </x:c>
      <x:c r="G766" s="97" t="n">
        <x:f>'全銘柄'!Q1072</x:f>
        <x:v>74604</x:v>
      </x:c>
      <x:c r="H766" s="90" t="b">
        <x:f>'全銘柄'!AT1072</x:f>
        <x:v>1</x:v>
      </x:c>
      <x:c r="I766" s="90" t="n">
        <x:f>'全銘柄'!AU1072</x:f>
        <x:v>0</x:v>
      </x:c>
      <x:c r="J766" s="90" t="str">
        <x:f>'全銘柄'!AH1072</x:f>
        <x:v>S100VXA3</x:v>
      </x:c>
    </x:row>
    <x:row r="767">
      <x:c r="A767" s="90" t="n">
        <x:f>'全銘柄'!A1338</x:f>
        <x:v>1337</x:v>
      </x:c>
      <x:c r="B767" s="90" t="str">
        <x:f>'全銘柄'!B1338</x:f>
        <x:v>4124</x:v>
      </x:c>
      <x:c r="C767" s="90" t="str">
        <x:f>'全銘柄'!D1338</x:f>
        <x:v>OSAKA YUKA INDUSTRY LTD.</x:v>
      </x:c>
      <x:c r="D767" s="90" t="str">
        <x:f>'全銘柄'!F1338</x:f>
        <x:v>Chemicals</x:v>
      </x:c>
      <x:c r="E767" s="91" t="n">
        <x:f>'全銘柄'!R1338</x:f>
        <x:v>0.11806304188022143</x:v>
      </x:c>
      <x:c r="F767" s="97" t="n">
        <x:f>'全銘柄'!K1338</x:f>
        <x:v>1178.074</x:v>
      </x:c>
      <x:c r="G767" s="97" t="n">
        <x:f>'全銘柄'!Q1338</x:f>
        <x:v>139.087</x:v>
      </x:c>
      <x:c r="H767" s="90" t="b">
        <x:f>'全銘柄'!AT1338</x:f>
        <x:v>0</x:v>
      </x:c>
      <x:c r="I767" s="90" t="str">
        <x:f>'全銘柄'!AU1338</x:f>
        <x:v>low_liquidity</x:v>
      </x:c>
      <x:c r="J767" s="90" t="str">
        <x:f>'全銘柄'!AH1338</x:f>
        <x:v>S100XDGQ</x:v>
      </x:c>
    </x:row>
    <x:row r="768">
      <x:c r="A768" s="90" t="n">
        <x:f>'全銘柄'!A198</x:f>
        <x:v>197</x:v>
      </x:c>
      <x:c r="B768" s="90" t="str">
        <x:f>'全銘柄'!B198</x:f>
        <x:v>2652</x:v>
      </x:c>
      <x:c r="C768" s="90" t="str">
        <x:f>'全銘柄'!D198</x:f>
        <x:v>MANDARAKE INC.</x:v>
      </x:c>
      <x:c r="D768" s="90" t="str">
        <x:f>'全銘柄'!F198</x:f>
        <x:v>Retail Trade</x:v>
      </x:c>
      <x:c r="E768" s="91" t="n">
        <x:f>'全銘柄'!R198</x:f>
        <x:v>0.11803424753035473</x:v>
      </x:c>
      <x:c r="F768" s="97" t="n">
        <x:f>'全銘柄'!K198</x:f>
        <x:v>15183.051</x:v>
      </x:c>
      <x:c r="G768" s="97" t="n">
        <x:f>'全銘柄'!Q198</x:f>
        <x:v>1792.12</x:v>
      </x:c>
      <x:c r="H768" s="90" t="b">
        <x:f>'全銘柄'!AT198</x:f>
        <x:v>1</x:v>
      </x:c>
      <x:c r="I768" s="90" t="n">
        <x:f>'全銘柄'!AU198</x:f>
        <x:v>0</x:v>
      </x:c>
      <x:c r="J768" s="90" t="str">
        <x:f>'全銘柄'!AH198</x:f>
        <x:v>S100XD0Z</x:v>
      </x:c>
    </x:row>
    <x:row r="769">
      <x:c r="A769" s="90" t="n">
        <x:f>'全銘柄'!A365</x:f>
        <x:v>364</x:v>
      </x:c>
      <x:c r="B769" s="90" t="str">
        <x:f>'全銘柄'!B365</x:f>
        <x:v>2323</x:v>
      </x:c>
      <x:c r="C769" s="90" t="str">
        <x:f>'全銘柄'!D365</x:f>
        <x:v>fonfun corporation</x:v>
      </x:c>
      <x:c r="D769" s="90" t="str">
        <x:f>'全銘柄'!F365</x:f>
        <x:v>Information &amp; Communication</x:v>
      </x:c>
      <x:c r="E769" s="91" t="n">
        <x:f>'全銘柄'!R365</x:f>
        <x:v>0.11794277606999289</x:v>
      </x:c>
      <x:c r="F769" s="97" t="n">
        <x:f>'全銘柄'!K365</x:f>
        <x:v>1268.7</x:v>
      </x:c>
      <x:c r="G769" s="97" t="n">
        <x:f>'全銘柄'!Q365</x:f>
        <x:v>149.634</x:v>
      </x:c>
      <x:c r="H769" s="90" t="b">
        <x:f>'全銘柄'!AT365</x:f>
        <x:v>1</x:v>
      </x:c>
      <x:c r="I769" s="90" t="n">
        <x:f>'全銘柄'!AU365</x:f>
        <x:v>0</x:v>
      </x:c>
      <x:c r="J769" s="90" t="str">
        <x:f>'全銘柄'!AH365</x:f>
        <x:v>S100W8PX</x:v>
      </x:c>
    </x:row>
    <x:row r="770">
      <x:c r="A770" s="90" t="n">
        <x:f>'全銘柄'!A978</x:f>
        <x:v>977</x:v>
      </x:c>
      <x:c r="B770" s="90" t="str">
        <x:f>'全銘柄'!B978</x:f>
        <x:v>9505</x:v>
      </x:c>
      <x:c r="C770" s="90" t="str">
        <x:f>'全銘柄'!D978</x:f>
        <x:v>Hokuriku Electric Power Company</x:v>
      </x:c>
      <x:c r="D770" s="90" t="str">
        <x:f>'全銘柄'!F978</x:f>
        <x:v>Electric Power and Gas</x:v>
      </x:c>
      <x:c r="E770" s="91" t="n">
        <x:f>'全銘柄'!R978</x:f>
        <x:v>0.11771751478255804</x:v>
      </x:c>
      <x:c r="F770" s="97" t="n">
        <x:f>'全銘柄'!K978</x:f>
        <x:v>858275</x:v>
      </x:c>
      <x:c r="G770" s="97" t="n">
        <x:f>'全銘柄'!Q978</x:f>
        <x:v>101034</x:v>
      </x:c>
      <x:c r="H770" s="90" t="b">
        <x:f>'全銘柄'!AT978</x:f>
        <x:v>1</x:v>
      </x:c>
      <x:c r="I770" s="90" t="n">
        <x:f>'全銘柄'!AU978</x:f>
        <x:v>0</x:v>
      </x:c>
      <x:c r="J770" s="90" t="str">
        <x:f>'全銘柄'!AH978</x:f>
        <x:v>S100W61P</x:v>
      </x:c>
    </x:row>
    <x:row r="771">
      <x:c r="A771" s="90" t="n">
        <x:f>'全銘柄'!A1210</x:f>
        <x:v>1209</x:v>
      </x:c>
      <x:c r="B771" s="90" t="str">
        <x:f>'全銘柄'!B1210</x:f>
        <x:v>8912</x:v>
      </x:c>
      <x:c r="C771" s="90" t="str">
        <x:f>'全銘柄'!D1210</x:f>
        <x:v>Area Quest Inc.</x:v>
      </x:c>
      <x:c r="D771" s="90" t="str">
        <x:f>'全銘柄'!F1210</x:f>
        <x:v>Real Estate</x:v>
      </x:c>
      <x:c r="E771" s="91" t="n">
        <x:f>'全銘柄'!R1210</x:f>
        <x:v>0.11753592354614974</x:v>
      </x:c>
      <x:c r="F771" s="97" t="n">
        <x:f>'全銘柄'!K1210</x:f>
        <x:v>2476.579</x:v>
      </x:c>
      <x:c r="G771" s="97" t="n">
        <x:f>'全銘柄'!Q1210</x:f>
        <x:v>291.087</x:v>
      </x:c>
      <x:c r="H771" s="90" t="b">
        <x:f>'全銘柄'!AT1210</x:f>
        <x:v>1</x:v>
      </x:c>
      <x:c r="I771" s="90" t="n">
        <x:f>'全銘柄'!AU1210</x:f>
        <x:v>0</x:v>
      </x:c>
      <x:c r="J771" s="90" t="str">
        <x:f>'全銘柄'!AH1210</x:f>
        <x:v>S100WQF8</x:v>
      </x:c>
    </x:row>
    <x:row r="772">
      <x:c r="A772" s="90" t="n">
        <x:f>'全銘柄'!A627</x:f>
        <x:v>626</x:v>
      </x:c>
      <x:c r="B772" s="90" t="str">
        <x:f>'全銘柄'!B627</x:f>
        <x:v>2924</x:v>
      </x:c>
      <x:c r="C772" s="90" t="str">
        <x:f>'全銘柄'!D627</x:f>
        <x:v>Ifuji Sangyo Co.,Ltd.</x:v>
      </x:c>
      <x:c r="D772" s="90" t="str">
        <x:f>'全銘柄'!F627</x:f>
        <x:v>Foods</x:v>
      </x:c>
      <x:c r="E772" s="91" t="n">
        <x:f>'全銘柄'!R627</x:f>
        <x:v>0.11730641311578041</x:v>
      </x:c>
      <x:c r="F772" s="97" t="n">
        <x:f>'全銘柄'!K627</x:f>
        <x:v>25557</x:v>
      </x:c>
      <x:c r="G772" s="97" t="n">
        <x:f>'全銘柄'!Q627</x:f>
        <x:v>2998</x:v>
      </x:c>
      <x:c r="H772" s="90" t="b">
        <x:f>'全銘柄'!AT627</x:f>
        <x:v>1</x:v>
      </x:c>
      <x:c r="I772" s="90" t="n">
        <x:f>'全銘柄'!AU627</x:f>
        <x:v>0</x:v>
      </x:c>
      <x:c r="J772" s="90" t="str">
        <x:f>'全銘柄'!AH627</x:f>
        <x:v>S100VXIA</x:v>
      </x:c>
    </x:row>
    <x:row r="773">
      <x:c r="A773" s="90" t="n">
        <x:f>'全銘柄'!A748</x:f>
        <x:v>747</x:v>
      </x:c>
      <x:c r="B773" s="90" t="str">
        <x:f>'全銘柄'!B748</x:f>
        <x:v>4617</x:v>
      </x:c>
      <x:c r="C773" s="90" t="str">
        <x:f>'全銘柄'!D748</x:f>
        <x:v>Chugoku Marine Paints,Ltd.</x:v>
      </x:c>
      <x:c r="D773" s="90" t="str">
        <x:f>'全銘柄'!F748</x:f>
        <x:v>Chemicals</x:v>
      </x:c>
      <x:c r="E773" s="91" t="n">
        <x:f>'全銘柄'!R748</x:f>
        <x:v>0.11727613761132122</x:v>
      </x:c>
      <x:c r="F773" s="97" t="n">
        <x:f>'全銘柄'!K748</x:f>
        <x:v>131152</x:v>
      </x:c>
      <x:c r="G773" s="97" t="n">
        <x:f>'全銘柄'!Q748</x:f>
        <x:v>15381</x:v>
      </x:c>
      <x:c r="H773" s="90" t="b">
        <x:f>'全銘柄'!AT748</x:f>
        <x:v>1</x:v>
      </x:c>
      <x:c r="I773" s="90" t="n">
        <x:f>'全銘柄'!AU748</x:f>
        <x:v>0</x:v>
      </x:c>
      <x:c r="J773" s="90" t="str">
        <x:f>'全銘柄'!AH748</x:f>
        <x:v>S100W4G3</x:v>
      </x:c>
    </x:row>
    <x:row r="774">
      <x:c r="A774" s="90" t="n">
        <x:f>'全銘柄'!A190</x:f>
        <x:v>189</x:v>
      </x:c>
      <x:c r="B774" s="90" t="str">
        <x:f>'全銘柄'!B190</x:f>
        <x:v>7458</x:v>
      </x:c>
      <x:c r="C774" s="90" t="str">
        <x:f>'全銘柄'!D190</x:f>
        <x:v>DAIICHIKOSHO CO.,LTD.</x:v>
      </x:c>
      <x:c r="D774" s="90" t="str">
        <x:f>'全銘柄'!F190</x:f>
        <x:v>Wholesale Trade</x:v>
      </x:c>
      <x:c r="E774" s="91" t="n">
        <x:f>'全銘柄'!R190</x:f>
        <x:v>0.1172722519932035</x:v>
      </x:c>
      <x:c r="F774" s="97" t="n">
        <x:f>'全銘柄'!K190</x:f>
        <x:v>153020</x:v>
      </x:c>
      <x:c r="G774" s="97" t="n">
        <x:f>'全銘柄'!Q190</x:f>
        <x:v>17945</x:v>
      </x:c>
      <x:c r="H774" s="90" t="b">
        <x:f>'全銘柄'!AT190</x:f>
        <x:v>1</x:v>
      </x:c>
      <x:c r="I774" s="90" t="n">
        <x:f>'全銘柄'!AU190</x:f>
        <x:v>0</x:v>
      </x:c>
      <x:c r="J774" s="90" t="str">
        <x:f>'全銘柄'!AH190</x:f>
        <x:v>S100W2R8</x:v>
      </x:c>
    </x:row>
    <x:row r="775">
      <x:c r="A775" s="90" t="n">
        <x:f>'全銘柄'!A1119</x:f>
        <x:v>1118</x:v>
      </x:c>
      <x:c r="B775" s="90" t="str">
        <x:f>'全銘柄'!B1119</x:f>
        <x:v>6744</x:v>
      </x:c>
      <x:c r="C775" s="90" t="str">
        <x:f>'全銘柄'!D1119</x:f>
        <x:v>NOHMI BOSAI LTD.</x:v>
      </x:c>
      <x:c r="D775" s="90" t="str">
        <x:f>'全銘柄'!F1119</x:f>
        <x:v>Electric Appliances</x:v>
      </x:c>
      <x:c r="E775" s="91" t="n">
        <x:f>'全銘柄'!R1119</x:f>
        <x:v>0.11725855672570608</x:v>
      </x:c>
      <x:c r="F775" s="97" t="n">
        <x:f>'全銘柄'!K1119</x:f>
        <x:v>133696</x:v>
      </x:c>
      <x:c r="G775" s="97" t="n">
        <x:f>'全銘柄'!Q1119</x:f>
        <x:v>15677</x:v>
      </x:c>
      <x:c r="H775" s="90" t="b">
        <x:f>'全銘柄'!AT1119</x:f>
        <x:v>1</x:v>
      </x:c>
      <x:c r="I775" s="90" t="n">
        <x:f>'全銘柄'!AU1119</x:f>
        <x:v>0</x:v>
      </x:c>
      <x:c r="J775" s="90" t="str">
        <x:f>'全銘柄'!AH1119</x:f>
        <x:v>S100W3FC</x:v>
      </x:c>
    </x:row>
    <x:row r="776">
      <x:c r="A776" s="90" t="n">
        <x:f>'全銘柄'!A1105</x:f>
        <x:v>1104</x:v>
      </x:c>
      <x:c r="B776" s="90" t="str">
        <x:f>'全銘柄'!B1105</x:f>
        <x:v>4628</x:v>
      </x:c>
      <x:c r="C776" s="90" t="str">
        <x:f>'全銘柄'!D1105</x:f>
        <x:v>SK KAKEN CO.,LTD.</x:v>
      </x:c>
      <x:c r="D776" s="90" t="str">
        <x:f>'全銘柄'!F1105</x:f>
        <x:v>Chemicals</x:v>
      </x:c>
      <x:c r="E776" s="91" t="n">
        <x:f>'全銘柄'!R1105</x:f>
        <x:v>0.11723917016826516</x:v>
      </x:c>
      <x:c r="F776" s="97" t="n">
        <x:f>'全銘柄'!K1105</x:f>
        <x:v>106142</x:v>
      </x:c>
      <x:c r="G776" s="97" t="n">
        <x:f>'全銘柄'!Q1105</x:f>
        <x:v>12444</x:v>
      </x:c>
      <x:c r="H776" s="90" t="b">
        <x:f>'全銘柄'!AT1105</x:f>
        <x:v>1</x:v>
      </x:c>
      <x:c r="I776" s="90" t="n">
        <x:f>'全銘柄'!AU1105</x:f>
        <x:v>0</x:v>
      </x:c>
      <x:c r="J776" s="90" t="str">
        <x:f>'全銘柄'!AH1105</x:f>
        <x:v>S100W7MI</x:v>
      </x:c>
    </x:row>
    <x:row r="777">
      <x:c r="A777" s="90" t="n">
        <x:f>'全銘柄'!A152</x:f>
        <x:v>151</x:v>
      </x:c>
      <x:c r="B777" s="90" t="str">
        <x:f>'全銘柄'!B152</x:f>
        <x:v>9163</x:v>
      </x:c>
      <x:c r="C777" s="90" t="str">
        <x:f>'全銘柄'!D152</x:f>
        <x:v>Nareru Group Inc.</x:v>
      </x:c>
      <x:c r="D777" s="90" t="str">
        <x:f>'全銘柄'!F152</x:f>
        <x:v>Services</x:v>
      </x:c>
      <x:c r="E777" s="91" t="n">
        <x:f>'全銘柄'!R152</x:f>
        <x:v>0.1170370348294341</x:v>
      </x:c>
      <x:c r="F777" s="97" t="n">
        <x:f>'全銘柄'!K152</x:f>
        <x:v>24158.934</x:v>
      </x:c>
      <x:c r="G777" s="97" t="n">
        <x:f>'全銘柄'!Q152</x:f>
        <x:v>2827.49</x:v>
      </x:c>
      <x:c r="H777" s="90" t="b">
        <x:f>'全銘柄'!AT152</x:f>
        <x:v>0</x:v>
      </x:c>
      <x:c r="I777" s="90" t="str">
        <x:f>'全銘柄'!AU152</x:f>
        <x:v>missing_financial_data</x:v>
      </x:c>
      <x:c r="J777" s="90" t="str">
        <x:f>'全銘柄'!AH152</x:f>
        <x:v>S100XGYG</x:v>
      </x:c>
    </x:row>
    <x:row r="778">
      <x:c r="A778" s="90" t="n">
        <x:f>'全銘柄'!A1014</x:f>
        <x:v>1013</x:v>
      </x:c>
      <x:c r="B778" s="90" t="str">
        <x:f>'全銘柄'!B1014</x:f>
        <x:v>5464</x:v>
      </x:c>
      <x:c r="C778" s="90" t="str">
        <x:f>'全銘柄'!D1014</x:f>
        <x:v>MORY INDUSTRIES INC.</x:v>
      </x:c>
      <x:c r="D778" s="90" t="str">
        <x:f>'全銘柄'!F1014</x:f>
        <x:v>Iron and Steel</x:v>
      </x:c>
      <x:c r="E778" s="91" t="n">
        <x:f>'全銘柄'!R1014</x:f>
        <x:v>0.11694588327084372</x:v>
      </x:c>
      <x:c r="F778" s="97" t="n">
        <x:f>'全銘柄'!K1014</x:f>
        <x:v>46141</x:v>
      </x:c>
      <x:c r="G778" s="97" t="n">
        <x:f>'全銘柄'!Q1014</x:f>
        <x:v>5396</x:v>
      </x:c>
      <x:c r="H778" s="90" t="b">
        <x:f>'全銘柄'!AT1014</x:f>
        <x:v>1</x:v>
      </x:c>
      <x:c r="I778" s="90" t="n">
        <x:f>'全銘柄'!AU1014</x:f>
        <x:v>0</x:v>
      </x:c>
      <x:c r="J778" s="90" t="str">
        <x:f>'全銘柄'!AH1014</x:f>
        <x:v>S100W00V</x:v>
      </x:c>
    </x:row>
    <x:row r="779">
      <x:c r="A779" s="90" t="n">
        <x:f>'全銘柄'!A1244</x:f>
        <x:v>1243</x:v>
      </x:c>
      <x:c r="B779" s="90" t="str">
        <x:f>'全銘柄'!B1244</x:f>
        <x:v>7807</x:v>
      </x:c>
      <x:c r="C779" s="90" t="str">
        <x:f>'全銘柄'!D1244</x:f>
        <x:v>KOWA CO.,LTD.</x:v>
      </x:c>
      <x:c r="D779" s="90" t="str">
        <x:f>'全銘柄'!F1244</x:f>
        <x:v>Other Products</x:v>
      </x:c>
      <x:c r="E779" s="91" t="n">
        <x:f>'全銘柄'!R1244</x:f>
        <x:v>0.11692674262254524</x:v>
      </x:c>
      <x:c r="F779" s="97" t="n">
        <x:f>'全銘柄'!K1244</x:f>
        <x:v>6394.414</x:v>
      </x:c>
      <x:c r="G779" s="97" t="n">
        <x:f>'全銘柄'!Q1244</x:f>
        <x:v>747.678</x:v>
      </x:c>
      <x:c r="H779" s="90" t="b">
        <x:f>'全銘柄'!AT1244</x:f>
        <x:v>0</x:v>
      </x:c>
      <x:c r="I779" s="90" t="str">
        <x:f>'全銘柄'!AU1244</x:f>
        <x:v>low_liquidity</x:v>
      </x:c>
      <x:c r="J779" s="90" t="str">
        <x:f>'全銘柄'!AH1244</x:f>
        <x:v>S100Y797</x:v>
      </x:c>
    </x:row>
    <x:row r="780">
      <x:c r="A780" s="90" t="n">
        <x:f>'全銘柄'!A181</x:f>
        <x:v>180</x:v>
      </x:c>
      <x:c r="B780" s="90" t="str">
        <x:f>'全銘柄'!B181</x:f>
        <x:v>3900</x:v>
      </x:c>
      <x:c r="C780" s="90" t="str">
        <x:f>'全銘柄'!D181</x:f>
        <x:v>CrowdWorks Inc.</x:v>
      </x:c>
      <x:c r="D780" s="90" t="str">
        <x:f>'全銘柄'!F181</x:f>
        <x:v>Information &amp; Communication</x:v>
      </x:c>
      <x:c r="E780" s="91" t="n">
        <x:f>'全銘柄'!R181</x:f>
        <x:v>0.11675056731520404</x:v>
      </x:c>
      <x:c r="F780" s="97" t="n">
        <x:f>'全銘柄'!K181</x:f>
        <x:v>13440.5</x:v>
      </x:c>
      <x:c r="G780" s="97" t="n">
        <x:f>'全銘柄'!Q181</x:f>
        <x:v>1569.186</x:v>
      </x:c>
      <x:c r="H780" s="90" t="b">
        <x:f>'全銘柄'!AT181</x:f>
        <x:v>1</x:v>
      </x:c>
      <x:c r="I780" s="90" t="n">
        <x:f>'全銘柄'!AU181</x:f>
        <x:v>0</x:v>
      </x:c>
      <x:c r="J780" s="90" t="str">
        <x:f>'全銘柄'!AH181</x:f>
        <x:v>S100XBLZ</x:v>
      </x:c>
    </x:row>
    <x:row r="781">
      <x:c r="A781" s="90" t="n">
        <x:f>'全銘柄'!A247</x:f>
        <x:v>246</x:v>
      </x:c>
      <x:c r="B781" s="90" t="str">
        <x:f>'全銘柄'!B247</x:f>
        <x:v>5285</x:v>
      </x:c>
      <x:c r="C781" s="90" t="str">
        <x:f>'全銘柄'!D247</x:f>
        <x:v>YAMAX Corp.</x:v>
      </x:c>
      <x:c r="D781" s="90" t="str">
        <x:f>'全銘柄'!F247</x:f>
        <x:v>Glass and Ceramics Products</x:v>
      </x:c>
      <x:c r="E781" s="91" t="n">
        <x:f>'全銘柄'!R247</x:f>
        <x:v>0.11667518837230309</x:v>
      </x:c>
      <x:c r="F781" s="97" t="n">
        <x:f>'全銘柄'!K247</x:f>
        <x:v>23469.48</x:v>
      </x:c>
      <x:c r="G781" s="97" t="n">
        <x:f>'全銘柄'!Q247</x:f>
        <x:v>2738.306</x:v>
      </x:c>
      <x:c r="H781" s="90" t="b">
        <x:f>'全銘柄'!AT247</x:f>
        <x:v>1</x:v>
      </x:c>
      <x:c r="I781" s="90" t="n">
        <x:f>'全銘柄'!AU247</x:f>
        <x:v>0</x:v>
      </x:c>
      <x:c r="J781" s="90" t="str">
        <x:f>'全銘柄'!AH247</x:f>
        <x:v>S100W0U5</x:v>
      </x:c>
    </x:row>
    <x:row r="782">
      <x:c r="A782" s="90" t="n">
        <x:f>'全銘柄'!A426</x:f>
        <x:v>425</x:v>
      </x:c>
      <x:c r="B782" s="90" t="str">
        <x:f>'全銘柄'!B426</x:f>
        <x:v>4440</x:v>
      </x:c>
      <x:c r="C782" s="90" t="str">
        <x:f>'全銘柄'!D426</x:f>
        <x:v>WITZ Corporation</x:v>
      </x:c>
      <x:c r="D782" s="90" t="str">
        <x:f>'全銘柄'!F426</x:f>
        <x:v>Information &amp; Communication</x:v>
      </x:c>
      <x:c r="E782" s="91" t="n">
        <x:f>'全銘柄'!R426</x:f>
        <x:v>0.1166581216115768</x:v>
      </x:c>
      <x:c r="F782" s="97" t="n">
        <x:f>'全銘柄'!K426</x:f>
        <x:v>4856.61</x:v>
      </x:c>
      <x:c r="G782" s="97" t="n">
        <x:f>'全銘柄'!Q426</x:f>
        <x:v>566.563</x:v>
      </x:c>
      <x:c r="H782" s="90" t="b">
        <x:f>'全銘柄'!AT426</x:f>
        <x:v>1</x:v>
      </x:c>
      <x:c r="I782" s="90" t="n">
        <x:f>'全銘柄'!AU426</x:f>
        <x:v>0</x:v>
      </x:c>
      <x:c r="J782" s="90" t="str">
        <x:f>'全銘柄'!AH426</x:f>
        <x:v>S100X6ND</x:v>
      </x:c>
    </x:row>
    <x:row r="783">
      <x:c r="A783" s="90" t="n">
        <x:f>'全銘柄'!A18</x:f>
        <x:v>17</x:v>
      </x:c>
      <x:c r="B783" s="90" t="str">
        <x:f>'全銘柄'!B18</x:f>
        <x:v>9227</x:v>
      </x:c>
      <x:c r="C783" s="90" t="str">
        <x:f>'全銘柄'!D18</x:f>
        <x:v>Microwave Chemical Co.,Ltd.</x:v>
      </x:c>
      <x:c r="D783" s="90" t="str">
        <x:f>'全銘柄'!F18</x:f>
        <x:v>Services</x:v>
      </x:c>
      <x:c r="E783" s="91" t="n">
        <x:f>'全銘柄'!R18</x:f>
        <x:v>0.11650935741850768</x:v>
      </x:c>
      <x:c r="F783" s="97" t="n">
        <x:f>'全銘柄'!K18</x:f>
        <x:v>1608.403</x:v>
      </x:c>
      <x:c r="G783" s="97" t="n">
        <x:f>'全銘柄'!Q18</x:f>
        <x:v>187.394</x:v>
      </x:c>
      <x:c r="H783" s="90" t="b">
        <x:f>'全銘柄'!AT18</x:f>
        <x:v>0</x:v>
      </x:c>
      <x:c r="I783" s="90" t="str">
        <x:f>'全銘柄'!AU18</x:f>
        <x:v>other_data_quality_issue</x:v>
      </x:c>
      <x:c r="J783" s="90" t="str">
        <x:f>'全銘柄'!AH18</x:f>
        <x:v>S100W73W</x:v>
      </x:c>
    </x:row>
    <x:row r="784">
      <x:c r="A784" s="90" t="n">
        <x:f>'全銘柄'!A332</x:f>
        <x:v>331</x:v>
      </x:c>
      <x:c r="B784" s="90" t="str">
        <x:f>'全銘柄'!B332</x:f>
        <x:v>2980</x:v>
      </x:c>
      <x:c r="C784" s="90" t="str">
        <x:f>'全銘柄'!D332</x:f>
        <x:v>SRE Holdings Corporation</x:v>
      </x:c>
      <x:c r="D784" s="90" t="str">
        <x:f>'全銘柄'!F332</x:f>
        <x:v>Real Estate</x:v>
      </x:c>
      <x:c r="E784" s="91" t="n">
        <x:f>'全銘柄'!R332</x:f>
        <x:v>0.11644368146998635</x:v>
      </x:c>
      <x:c r="F784" s="97" t="n">
        <x:f>'全銘柄'!K332</x:f>
        <x:v>26690.86</x:v>
      </x:c>
      <x:c r="G784" s="97" t="n">
        <x:f>'全銘柄'!Q332</x:f>
        <x:v>3107.982</x:v>
      </x:c>
      <x:c r="H784" s="90" t="b">
        <x:f>'全銘柄'!AT332</x:f>
        <x:v>1</x:v>
      </x:c>
      <x:c r="I784" s="90" t="n">
        <x:f>'全銘柄'!AU332</x:f>
        <x:v>0</x:v>
      </x:c>
      <x:c r="J784" s="90" t="str">
        <x:f>'全銘柄'!AH332</x:f>
        <x:v>S100W5TD</x:v>
      </x:c>
    </x:row>
    <x:row r="785">
      <x:c r="A785" s="90" t="n">
        <x:f>'全銘柄'!A904</x:f>
        <x:v>903</x:v>
      </x:c>
      <x:c r="B785" s="90" t="str">
        <x:f>'全銘柄'!B904</x:f>
        <x:v>5121</x:v>
      </x:c>
      <x:c r="C785" s="90" t="str">
        <x:f>'全銘柄'!D904</x:f>
        <x:v>FUJIKURA COMPOSITES Inc.</x:v>
      </x:c>
      <x:c r="D785" s="90" t="str">
        <x:f>'全銘柄'!F904</x:f>
        <x:v>Rubber Products</x:v>
      </x:c>
      <x:c r="E785" s="91" t="n">
        <x:f>'全銘柄'!R904</x:f>
        <x:v>0.11634432243101074</x:v>
      </x:c>
      <x:c r="F785" s="97" t="n">
        <x:f>'全銘柄'!K904</x:f>
        <x:v>41325.231</x:v>
      </x:c>
      <x:c r="G785" s="97" t="n">
        <x:f>'全銘柄'!Q904</x:f>
        <x:v>4807.956</x:v>
      </x:c>
      <x:c r="H785" s="90" t="b">
        <x:f>'全銘柄'!AT904</x:f>
        <x:v>1</x:v>
      </x:c>
      <x:c r="I785" s="90" t="n">
        <x:f>'全銘柄'!AU904</x:f>
        <x:v>0</x:v>
      </x:c>
      <x:c r="J785" s="90" t="str">
        <x:f>'全銘柄'!AH904</x:f>
        <x:v>S100W5AE</x:v>
      </x:c>
    </x:row>
    <x:row r="786">
      <x:c r="A786" s="90" t="n">
        <x:f>'全銘柄'!A534</x:f>
        <x:v>533</x:v>
      </x:c>
      <x:c r="B786" s="90" t="str">
        <x:f>'全銘柄'!B534</x:f>
        <x:v>4931</x:v>
      </x:c>
      <x:c r="C786" s="90" t="str">
        <x:f>'全銘柄'!D534</x:f>
        <x:v>Shinnihonseiyaku Co.,Ltd.</x:v>
      </x:c>
      <x:c r="D786" s="90" t="str">
        <x:f>'全銘柄'!F534</x:f>
        <x:v>Chemicals</x:v>
      </x:c>
      <x:c r="E786" s="91" t="n">
        <x:f>'全銘柄'!R534</x:f>
        <x:v>0.11623723869713175</x:v>
      </x:c>
      <x:c r="F786" s="97" t="n">
        <x:f>'全銘柄'!K534</x:f>
        <x:v>41140</x:v>
      </x:c>
      <x:c r="G786" s="97" t="n">
        <x:f>'全銘柄'!Q534</x:f>
        <x:v>4782</x:v>
      </x:c>
      <x:c r="H786" s="90" t="b">
        <x:f>'全銘柄'!AT534</x:f>
        <x:v>1</x:v>
      </x:c>
      <x:c r="I786" s="90" t="n">
        <x:f>'全銘柄'!AU534</x:f>
        <x:v>0</x:v>
      </x:c>
      <x:c r="J786" s="90" t="str">
        <x:f>'全銘柄'!AH534</x:f>
        <x:v>S100XA5Q</x:v>
      </x:c>
    </x:row>
    <x:row r="787">
      <x:c r="A787" s="90" t="n">
        <x:f>'全銘柄'!A495</x:f>
        <x:v>494</x:v>
      </x:c>
      <x:c r="B787" s="90" t="str">
        <x:f>'全銘柄'!B495</x:f>
        <x:v>1663</x:v>
      </x:c>
      <x:c r="C787" s="90" t="str">
        <x:f>'全銘柄'!D495</x:f>
        <x:v>K&amp;O Energy Group Inc.</x:v>
      </x:c>
      <x:c r="D787" s="90" t="str">
        <x:f>'全銘柄'!F495</x:f>
        <x:v>Mining</x:v>
      </x:c>
      <x:c r="E787" s="91" t="n">
        <x:f>'全銘柄'!R495</x:f>
        <x:v>0.115966460144055</x:v>
      </x:c>
      <x:c r="F787" s="97" t="n">
        <x:f>'全銘柄'!K495</x:f>
        <x:v>91354</x:v>
      </x:c>
      <x:c r="G787" s="97" t="n">
        <x:f>'全銘柄'!Q495</x:f>
        <x:v>10594</x:v>
      </x:c>
      <x:c r="H787" s="90" t="b">
        <x:f>'全銘柄'!AT495</x:f>
        <x:v>1</x:v>
      </x:c>
      <x:c r="I787" s="90" t="n">
        <x:f>'全銘柄'!AU495</x:f>
        <x:v>0</x:v>
      </x:c>
      <x:c r="J787" s="90" t="str">
        <x:f>'全銘柄'!AH495</x:f>
        <x:v>S100XUMN</x:v>
      </x:c>
    </x:row>
    <x:row r="788">
      <x:c r="A788" s="90" t="n">
        <x:f>'全銘柄'!A1005</x:f>
        <x:v>1004</x:v>
      </x:c>
      <x:c r="B788" s="90" t="str">
        <x:f>'全銘柄'!B1005</x:f>
        <x:v>4958</x:v>
      </x:c>
      <x:c r="C788" s="90" t="str">
        <x:f>'全銘柄'!D1005</x:f>
        <x:v>T.HASEGAWA CO.,LTD.</x:v>
      </x:c>
      <x:c r="D788" s="90" t="str">
        <x:f>'全銘柄'!F1005</x:f>
        <x:v>Chemicals</x:v>
      </x:c>
      <x:c r="E788" s="91" t="n">
        <x:f>'全銘柄'!R1005</x:f>
        <x:v>0.11585822164773114</x:v>
      </x:c>
      <x:c r="F788" s="97" t="n">
        <x:f>'全銘柄'!K1005</x:f>
        <x:v>73495</x:v>
      </x:c>
      <x:c r="G788" s="97" t="n">
        <x:f>'全銘柄'!Q1005</x:f>
        <x:v>8515</x:v>
      </x:c>
      <x:c r="H788" s="90" t="b">
        <x:f>'全銘柄'!AT1005</x:f>
        <x:v>1</x:v>
      </x:c>
      <x:c r="I788" s="90" t="n">
        <x:f>'全銘柄'!AU1005</x:f>
        <x:v>0</x:v>
      </x:c>
      <x:c r="J788" s="90" t="str">
        <x:f>'全銘柄'!AH1005</x:f>
        <x:v>S100XAHE</x:v>
      </x:c>
    </x:row>
    <x:row r="789">
      <x:c r="A789" s="90" t="n">
        <x:f>'全銘柄'!A459</x:f>
        <x:v>458</x:v>
      </x:c>
      <x:c r="B789" s="90" t="str">
        <x:f>'全銘柄'!B459</x:f>
        <x:v>2726</x:v>
      </x:c>
      <x:c r="C789" s="90" t="str">
        <x:f>'全銘柄'!D459</x:f>
        <x:v>PAL GROUP Holdings CO.,LTD</x:v>
      </x:c>
      <x:c r="D789" s="90" t="str">
        <x:f>'全銘柄'!F459</x:f>
        <x:v>Retail Trade</x:v>
      </x:c>
      <x:c r="E789" s="91" t="n">
        <x:f>'全銘柄'!R459</x:f>
        <x:v>0.11565205535482992</x:v>
      </x:c>
      <x:c r="F789" s="97" t="n">
        <x:f>'全銘柄'!K459</x:f>
        <x:v>234704</x:v>
      </x:c>
      <x:c r="G789" s="97" t="n">
        <x:f>'全銘柄'!Q459</x:f>
        <x:v>27144</x:v>
      </x:c>
      <x:c r="H789" s="90" t="b">
        <x:f>'全銘柄'!AT459</x:f>
        <x:v>1</x:v>
      </x:c>
      <x:c r="I789" s="90" t="n">
        <x:f>'全銘柄'!AU459</x:f>
        <x:v>0</x:v>
      </x:c>
      <x:c r="J789" s="90" t="str">
        <x:f>'全銘柄'!AH459</x:f>
        <x:v>S100Y647</x:v>
      </x:c>
    </x:row>
    <x:row r="790">
      <x:c r="A790" s="90" t="n">
        <x:f>'全銘柄'!A1044</x:f>
        <x:v>1043</x:v>
      </x:c>
      <x:c r="B790" s="90" t="str">
        <x:f>'全銘柄'!B1044</x:f>
        <x:v>9962</x:v>
      </x:c>
      <x:c r="C790" s="90" t="str">
        <x:f>'全銘柄'!D1044</x:f>
        <x:v>MISUMI Group Inc.</x:v>
      </x:c>
      <x:c r="D790" s="90" t="str">
        <x:f>'全銘柄'!F1044</x:f>
        <x:v>Wholesale Trade</x:v>
      </x:c>
      <x:c r="E790" s="91" t="n">
        <x:f>'全銘柄'!R1044</x:f>
        <x:v>0.11562562968454204</x:v>
      </x:c>
      <x:c r="F790" s="97" t="n">
        <x:f>'全銘柄'!K1044</x:f>
        <x:v>401987</x:v>
      </x:c>
      <x:c r="G790" s="97" t="n">
        <x:f>'全銘柄'!Q1044</x:f>
        <x:v>46480</x:v>
      </x:c>
      <x:c r="H790" s="90" t="b">
        <x:f>'全銘柄'!AT1044</x:f>
        <x:v>1</x:v>
      </x:c>
      <x:c r="I790" s="90" t="n">
        <x:f>'全銘柄'!AU1044</x:f>
        <x:v>0</x:v>
      </x:c>
      <x:c r="J790" s="90" t="str">
        <x:f>'全銘柄'!AH1044</x:f>
        <x:v>S100VXU6</x:v>
      </x:c>
    </x:row>
    <x:row r="791">
      <x:c r="A791" s="90" t="n">
        <x:f>'全銘柄'!A467</x:f>
        <x:v>466</x:v>
      </x:c>
      <x:c r="B791" s="90" t="str">
        <x:f>'全銘柄'!B467</x:f>
        <x:v>3771</x:v>
      </x:c>
      <x:c r="C791" s="90" t="str">
        <x:f>'全銘柄'!D467</x:f>
        <x:v>SYSTEM RESEARCH CO.,LTD.</x:v>
      </x:c>
      <x:c r="D791" s="90" t="str">
        <x:f>'全銘柄'!F467</x:f>
        <x:v>Information &amp; Communication</x:v>
      </x:c>
      <x:c r="E791" s="91" t="n">
        <x:f>'全銘柄'!R467</x:f>
        <x:v>0.11559529925915933</x:v>
      </x:c>
      <x:c r="F791" s="97" t="n">
        <x:f>'全銘柄'!K467</x:f>
        <x:v>25931.487</x:v>
      </x:c>
      <x:c r="G791" s="97" t="n">
        <x:f>'全銘柄'!Q467</x:f>
        <x:v>2997.558</x:v>
      </x:c>
      <x:c r="H791" s="90" t="b">
        <x:f>'全銘柄'!AT467</x:f>
        <x:v>1</x:v>
      </x:c>
      <x:c r="I791" s="90" t="n">
        <x:f>'全銘柄'!AU467</x:f>
        <x:v>0</x:v>
      </x:c>
      <x:c r="J791" s="90" t="str">
        <x:f>'全銘柄'!AH467</x:f>
        <x:v>S100W5FC</x:v>
      </x:c>
    </x:row>
    <x:row r="792">
      <x:c r="A792" s="90" t="n">
        <x:f>'全銘柄'!A314</x:f>
        <x:v>313</x:v>
      </x:c>
      <x:c r="B792" s="90" t="str">
        <x:f>'全銘柄'!B314</x:f>
        <x:v>6342</x:v>
      </x:c>
      <x:c r="C792" s="90" t="str">
        <x:f>'全銘柄'!D314</x:f>
        <x:v>Taihei Machinery Works,Limited</x:v>
      </x:c>
      <x:c r="D792" s="90" t="str">
        <x:f>'全銘柄'!F314</x:f>
        <x:v>Machinery</x:v>
      </x:c>
      <x:c r="E792" s="91" t="n">
        <x:f>'全銘柄'!R314</x:f>
        <x:v>0.11558443542319868</x:v>
      </x:c>
      <x:c r="F792" s="97" t="n">
        <x:f>'全銘柄'!K314</x:f>
        <x:v>7855.53</x:v>
      </x:c>
      <x:c r="G792" s="97" t="n">
        <x:f>'全銘柄'!Q314</x:f>
        <x:v>907.977</x:v>
      </x:c>
      <x:c r="H792" s="90" t="b">
        <x:f>'全銘柄'!AT314</x:f>
        <x:v>0</x:v>
      </x:c>
      <x:c r="I792" s="90" t="str">
        <x:f>'全銘柄'!AU314</x:f>
        <x:v>low_liquidity</x:v>
      </x:c>
      <x:c r="J792" s="90" t="str">
        <x:f>'全銘柄'!AH314</x:f>
        <x:v>S100W4LI</x:v>
      </x:c>
    </x:row>
    <x:row r="793">
      <x:c r="A793" s="90" t="n">
        <x:f>'全銘柄'!A706</x:f>
        <x:v>705</x:v>
      </x:c>
      <x:c r="B793" s="90" t="str">
        <x:f>'全銘柄'!B706</x:f>
        <x:v>6814</x:v>
      </x:c>
      <x:c r="C793" s="90" t="str">
        <x:f>'全銘柄'!D706</x:f>
        <x:v>FURUNO ELECTRIC CO.,LTD.</x:v>
      </x:c>
      <x:c r="D793" s="90" t="str">
        <x:f>'全銘柄'!F706</x:f>
        <x:v>Electric Appliances</x:v>
      </x:c>
      <x:c r="E793" s="91" t="n">
        <x:f>'全銘柄'!R706</x:f>
        <x:v>0.11553450531945156</x:v>
      </x:c>
      <x:c r="F793" s="97" t="n">
        <x:f>'全銘柄'!K706</x:f>
        <x:v>140616</x:v>
      </x:c>
      <x:c r="G793" s="97" t="n">
        <x:f>'全銘柄'!Q706</x:f>
        <x:v>16246</x:v>
      </x:c>
      <x:c r="H793" s="90" t="b">
        <x:f>'全銘柄'!AT706</x:f>
        <x:v>1</x:v>
      </x:c>
      <x:c r="I793" s="90" t="n">
        <x:f>'全銘柄'!AU706</x:f>
        <x:v>0</x:v>
      </x:c>
      <x:c r="J793" s="90" t="str">
        <x:f>'全銘柄'!AH706</x:f>
        <x:v>S100Y3Q6</x:v>
      </x:c>
    </x:row>
    <x:row r="794">
      <x:c r="A794" s="90" t="n">
        <x:f>'全銘柄'!A582</x:f>
        <x:v>581</x:v>
      </x:c>
      <x:c r="B794" s="90" t="str">
        <x:f>'全銘柄'!B582</x:f>
        <x:v>5071</x:v>
      </x:c>
      <x:c r="C794" s="90" t="str">
        <x:f>'全銘柄'!D582</x:f>
        <x:v>VIS co.ltd.</x:v>
      </x:c>
      <x:c r="D794" s="90" t="str">
        <x:f>'全銘柄'!F582</x:f>
        <x:v>Services</x:v>
      </x:c>
      <x:c r="E794" s="91" t="n">
        <x:f>'全銘柄'!R582</x:f>
        <x:v>0.11552978936109365</x:v>
      </x:c>
      <x:c r="F794" s="97" t="n">
        <x:f>'全銘柄'!K582</x:f>
        <x:v>16252.648</x:v>
      </x:c>
      <x:c r="G794" s="97" t="n">
        <x:f>'全銘柄'!Q582</x:f>
        <x:v>1877.665</x:v>
      </x:c>
      <x:c r="H794" s="90" t="b">
        <x:f>'全銘柄'!AT582</x:f>
        <x:v>0</x:v>
      </x:c>
      <x:c r="I794" s="90" t="str">
        <x:f>'全銘柄'!AU582</x:f>
        <x:v>low_liquidity</x:v>
      </x:c>
      <x:c r="J794" s="90" t="str">
        <x:f>'全銘柄'!AH582</x:f>
        <x:v>S100W4D4</x:v>
      </x:c>
    </x:row>
    <x:row r="795">
      <x:c r="A795" s="90" t="n">
        <x:f>'全銘柄'!A248</x:f>
        <x:v>247</x:v>
      </x:c>
      <x:c r="B795" s="90" t="str">
        <x:f>'全銘柄'!B248</x:f>
        <x:v>6599</x:v>
      </x:c>
      <x:c r="C795" s="90" t="str">
        <x:f>'全銘柄'!D248</x:f>
        <x:v>EBRAINS,INC.</x:v>
      </x:c>
      <x:c r="D795" s="90" t="str">
        <x:f>'全銘柄'!F248</x:f>
        <x:v>Electric Appliances</x:v>
      </x:c>
      <x:c r="E795" s="91" t="n">
        <x:f>'全銘柄'!R248</x:f>
        <x:v>0.11539949945205996</x:v>
      </x:c>
      <x:c r="F795" s="97" t="n">
        <x:f>'全銘柄'!K248</x:f>
        <x:v>4025.988</x:v>
      </x:c>
      <x:c r="G795" s="97" t="n">
        <x:f>'全銘柄'!Q248</x:f>
        <x:v>464.597</x:v>
      </x:c>
      <x:c r="H795" s="90" t="b">
        <x:f>'全銘柄'!AT248</x:f>
        <x:v>1</x:v>
      </x:c>
      <x:c r="I795" s="90" t="n">
        <x:f>'全銘柄'!AU248</x:f>
        <x:v>0</x:v>
      </x:c>
      <x:c r="J795" s="90" t="str">
        <x:f>'全銘柄'!AH248</x:f>
        <x:v>S100W76K</x:v>
      </x:c>
    </x:row>
    <x:row r="796">
      <x:c r="A796" s="90" t="n">
        <x:f>'全銘柄'!A1048</x:f>
        <x:v>1047</x:v>
      </x:c>
      <x:c r="B796" s="90" t="str">
        <x:f>'全銘柄'!B1048</x:f>
        <x:v>6365</x:v>
      </x:c>
      <x:c r="C796" s="90" t="str">
        <x:f>'全銘柄'!D1048</x:f>
        <x:v>DMW CORPORATION</x:v>
      </x:c>
      <x:c r="D796" s="90" t="str">
        <x:f>'全銘柄'!F1048</x:f>
        <x:v>Machinery</x:v>
      </x:c>
      <x:c r="E796" s="91" t="n">
        <x:f>'全銘柄'!R1048</x:f>
        <x:v>0.11521886241407558</x:v>
      </x:c>
      <x:c r="F796" s="97" t="n">
        <x:f>'全銘柄'!K1048</x:f>
        <x:v>28077</x:v>
      </x:c>
      <x:c r="G796" s="97" t="n">
        <x:f>'全銘柄'!Q1048</x:f>
        <x:v>3235</x:v>
      </x:c>
      <x:c r="H796" s="90" t="b">
        <x:f>'全銘柄'!AT1048</x:f>
        <x:v>0</x:v>
      </x:c>
      <x:c r="I796" s="90" t="str">
        <x:f>'全銘柄'!AU1048</x:f>
        <x:v>low_liquidity</x:v>
      </x:c>
      <x:c r="J796" s="90" t="str">
        <x:f>'全銘柄'!AH1048</x:f>
        <x:v>S100W47A</x:v>
      </x:c>
    </x:row>
    <x:row r="797">
      <x:c r="A797" s="90" t="n">
        <x:f>'全銘柄'!A536</x:f>
        <x:v>535</x:v>
      </x:c>
      <x:c r="B797" s="90" t="str">
        <x:f>'全銘柄'!B536</x:f>
        <x:v>8113</x:v>
      </x:c>
      <x:c r="C797" s="90" t="str">
        <x:f>'全銘柄'!D536</x:f>
        <x:v>UNICHARM CORPORATION</x:v>
      </x:c>
      <x:c r="D797" s="90" t="str">
        <x:f>'全銘柄'!F536</x:f>
        <x:v>Chemicals</x:v>
      </x:c>
      <x:c r="E797" s="91" t="n">
        <x:f>'全銘柄'!R536</x:f>
        <x:v>0.11518849680725467</x:v>
      </x:c>
      <x:c r="F797" s="97" t="n">
        <x:f>'全銘柄'!K536</x:f>
        <x:v>945268</x:v>
      </x:c>
      <x:c r="G797" s="97" t="n">
        <x:f>'全銘柄'!Q536</x:f>
        <x:v>108884</x:v>
      </x:c>
      <x:c r="H797" s="90" t="b">
        <x:f>'全銘柄'!AT536</x:f>
        <x:v>0</x:v>
      </x:c>
      <x:c r="I797" s="90" t="str">
        <x:f>'全銘柄'!AU536</x:f>
        <x:v>missing_financial_data</x:v>
      </x:c>
      <x:c r="J797" s="90" t="str">
        <x:f>'全銘柄'!AH536</x:f>
        <x:v>S100XSEU</x:v>
      </x:c>
    </x:row>
    <x:row r="798">
      <x:c r="A798" s="90" t="n">
        <x:f>'全銘柄'!A694</x:f>
        <x:v>693</x:v>
      </x:c>
      <x:c r="B798" s="90" t="str">
        <x:f>'全銘柄'!B694</x:f>
        <x:v>9308</x:v>
      </x:c>
      <x:c r="C798" s="90" t="str">
        <x:f>'全銘柄'!D694</x:f>
        <x:v>Inui Global Logistics Co.,Ltd.</x:v>
      </x:c>
      <x:c r="D798" s="90" t="str">
        <x:f>'全銘柄'!F694</x:f>
        <x:v>Marine Transportation</x:v>
      </x:c>
      <x:c r="E798" s="91" t="n">
        <x:f>'全銘柄'!R694</x:f>
        <x:v>0.1150771167768335</x:v>
      </x:c>
      <x:c r="F798" s="97" t="n">
        <x:f>'全銘柄'!K694</x:f>
        <x:v>31770</x:v>
      </x:c>
      <x:c r="G798" s="97" t="n">
        <x:f>'全銘柄'!Q694</x:f>
        <x:v>3656</x:v>
      </x:c>
      <x:c r="H798" s="90" t="b">
        <x:f>'全銘柄'!AT694</x:f>
        <x:v>1</x:v>
      </x:c>
      <x:c r="I798" s="90" t="n">
        <x:f>'全銘柄'!AU694</x:f>
        <x:v>0</x:v>
      </x:c>
      <x:c r="J798" s="90" t="str">
        <x:f>'全銘柄'!AH694</x:f>
        <x:v>S100VYWI</x:v>
      </x:c>
    </x:row>
    <x:row r="799">
      <x:c r="A799" s="90" t="n">
        <x:f>'全銘柄'!A914</x:f>
        <x:v>913</x:v>
      </x:c>
      <x:c r="B799" s="90" t="str">
        <x:f>'全銘柄'!B914</x:f>
        <x:v>9682</x:v>
      </x:c>
      <x:c r="C799" s="90" t="str">
        <x:f>'全銘柄'!D914</x:f>
        <x:v>DTS CORPORATION</x:v>
      </x:c>
      <x:c r="D799" s="90" t="str">
        <x:f>'全銘柄'!F914</x:f>
        <x:v>Information &amp; Communication</x:v>
      </x:c>
      <x:c r="E799" s="91" t="n">
        <x:f>'全銘柄'!R914</x:f>
        <x:v>0.11507608730183944</x:v>
      </x:c>
      <x:c r="F799" s="97" t="n">
        <x:f>'全銘柄'!K914</x:f>
        <x:v>125908</x:v>
      </x:c>
      <x:c r="G799" s="97" t="n">
        <x:f>'全銘柄'!Q914</x:f>
        <x:v>14489</x:v>
      </x:c>
      <x:c r="H799" s="90" t="b">
        <x:f>'全銘柄'!AT914</x:f>
        <x:v>1</x:v>
      </x:c>
      <x:c r="I799" s="90" t="n">
        <x:f>'全銘柄'!AU914</x:f>
        <x:v>0</x:v>
      </x:c>
      <x:c r="J799" s="90" t="str">
        <x:f>'全銘柄'!AH914</x:f>
        <x:v>S100W4BF</x:v>
      </x:c>
    </x:row>
    <x:row r="800">
      <x:c r="A800" s="90" t="n">
        <x:f>'全銘柄'!A528</x:f>
        <x:v>527</x:v>
      </x:c>
      <x:c r="B800" s="90" t="str">
        <x:f>'全銘柄'!B528</x:f>
        <x:v>4719</x:v>
      </x:c>
      <x:c r="C800" s="90" t="str">
        <x:f>'全銘柄'!D528</x:f>
        <x:v>ALPHA SYSTEMS INC.</x:v>
      </x:c>
      <x:c r="D800" s="90" t="str">
        <x:f>'全銘柄'!F528</x:f>
        <x:v>Information &amp; Communication</x:v>
      </x:c>
      <x:c r="E800" s="91" t="n">
        <x:f>'全銘柄'!R528</x:f>
        <x:v>0.11492715622970104</x:v>
      </x:c>
      <x:c r="F800" s="97" t="n">
        <x:f>'全銘柄'!K528</x:f>
        <x:v>38484.142</x:v>
      </x:c>
      <x:c r="G800" s="97" t="n">
        <x:f>'全銘柄'!Q528</x:f>
        <x:v>4422.873</x:v>
      </x:c>
      <x:c r="H800" s="90" t="b">
        <x:f>'全銘柄'!AT528</x:f>
        <x:v>1</x:v>
      </x:c>
      <x:c r="I800" s="90" t="n">
        <x:f>'全銘柄'!AU528</x:f>
        <x:v>0</x:v>
      </x:c>
      <x:c r="J800" s="90" t="str">
        <x:f>'全銘柄'!AH528</x:f>
        <x:v>S100W69R</x:v>
      </x:c>
    </x:row>
    <x:row r="801">
      <x:c r="A801" s="90" t="n">
        <x:f>'全銘柄'!A175</x:f>
        <x:v>174</x:v>
      </x:c>
      <x:c r="B801" s="90" t="str">
        <x:f>'全銘柄'!B175</x:f>
        <x:v>2585</x:v>
      </x:c>
      <x:c r="C801" s="90" t="str">
        <x:f>'全銘柄'!D175</x:f>
        <x:v>LIFEDRINK COMPANY,INC.</x:v>
      </x:c>
      <x:c r="D801" s="90" t="str">
        <x:f>'全銘柄'!F175</x:f>
        <x:v>Foods</x:v>
      </x:c>
      <x:c r="E801" s="91" t="n">
        <x:f>'全銘柄'!R175</x:f>
        <x:v>0.11469285767299175</x:v>
      </x:c>
      <x:c r="F801" s="97" t="n">
        <x:f>'全銘柄'!K175</x:f>
        <x:v>40421</x:v>
      </x:c>
      <x:c r="G801" s="97" t="n">
        <x:f>'全銘柄'!Q175</x:f>
        <x:v>4636</x:v>
      </x:c>
      <x:c r="H801" s="90" t="b">
        <x:f>'全銘柄'!AT175</x:f>
        <x:v>1</x:v>
      </x:c>
      <x:c r="I801" s="90" t="n">
        <x:f>'全銘柄'!AU175</x:f>
        <x:v>0</x:v>
      </x:c>
      <x:c r="J801" s="90" t="str">
        <x:f>'全銘柄'!AH175</x:f>
        <x:v>S100W3SF</x:v>
      </x:c>
    </x:row>
    <x:row r="802">
      <x:c r="A802" s="90" t="n">
        <x:f>'全銘柄'!A269</x:f>
        <x:v>268</x:v>
      </x:c>
      <x:c r="B802" s="90" t="str">
        <x:f>'全銘柄'!B269</x:f>
        <x:v>6750</x:v>
      </x:c>
      <x:c r="C802" s="90" t="str">
        <x:f>'全銘柄'!D269</x:f>
        <x:v>ELECOM CO.,LTD.</x:v>
      </x:c>
      <x:c r="D802" s="90" t="str">
        <x:f>'全銘柄'!F269</x:f>
        <x:v>Electric Appliances</x:v>
      </x:c>
      <x:c r="E802" s="91" t="n">
        <x:f>'全銘柄'!R269</x:f>
        <x:v>0.11466268950147025</x:v>
      </x:c>
      <x:c r="F802" s="97" t="n">
        <x:f>'全銘柄'!K269</x:f>
        <x:v>118007</x:v>
      </x:c>
      <x:c r="G802" s="97" t="n">
        <x:f>'全銘柄'!Q269</x:f>
        <x:v>13531</x:v>
      </x:c>
      <x:c r="H802" s="90" t="b">
        <x:f>'全銘柄'!AT269</x:f>
        <x:v>1</x:v>
      </x:c>
      <x:c r="I802" s="90" t="n">
        <x:f>'全銘柄'!AU269</x:f>
        <x:v>0</x:v>
      </x:c>
      <x:c r="J802" s="90" t="str">
        <x:f>'全銘柄'!AH269</x:f>
        <x:v>S100W2TM</x:v>
      </x:c>
    </x:row>
    <x:row r="803">
      <x:c r="A803" s="90" t="n">
        <x:f>'全銘柄'!A831</x:f>
        <x:v>830</x:v>
      </x:c>
      <x:c r="B803" s="90" t="str">
        <x:f>'全銘柄'!B831</x:f>
        <x:v>2114</x:v>
      </x:c>
      <x:c r="C803" s="90" t="str">
        <x:f>'全銘柄'!D831</x:f>
        <x:v>Fuji Nihon Corporation</x:v>
      </x:c>
      <x:c r="D803" s="90" t="str">
        <x:f>'全銘柄'!F831</x:f>
        <x:v>Foods</x:v>
      </x:c>
      <x:c r="E803" s="91" t="n">
        <x:f>'全銘柄'!R831</x:f>
        <x:v>0.11459566622415816</x:v>
      </x:c>
      <x:c r="F803" s="97" t="n">
        <x:f>'全銘柄'!K831</x:f>
        <x:v>28209.627</x:v>
      </x:c>
      <x:c r="G803" s="97" t="n">
        <x:f>'全銘柄'!Q831</x:f>
        <x:v>3232.701</x:v>
      </x:c>
      <x:c r="H803" s="90" t="b">
        <x:f>'全銘柄'!AT831</x:f>
        <x:v>0</x:v>
      </x:c>
      <x:c r="I803" s="90" t="str">
        <x:f>'全銘柄'!AU831</x:f>
        <x:v>low_liquidity</x:v>
      </x:c>
      <x:c r="J803" s="90" t="str">
        <x:f>'全銘柄'!AH831</x:f>
        <x:v>S100W0KQ</x:v>
      </x:c>
    </x:row>
    <x:row r="804">
      <x:c r="A804" s="90" t="n">
        <x:f>'全銘柄'!A383</x:f>
        <x:v>382</x:v>
      </x:c>
      <x:c r="B804" s="90" t="str">
        <x:f>'全銘柄'!B383</x:f>
        <x:v>7608</x:v>
      </x:c>
      <x:c r="C804" s="90" t="str">
        <x:f>'全銘柄'!D383</x:f>
        <x:v>SK JAPAN CO.,LTD.</x:v>
      </x:c>
      <x:c r="D804" s="90" t="str">
        <x:f>'全銘柄'!F383</x:f>
        <x:v>Wholesale Trade</x:v>
      </x:c>
      <x:c r="E804" s="91" t="n">
        <x:f>'全銘柄'!R383</x:f>
        <x:v>0.11458012477582194</x:v>
      </x:c>
      <x:c r="F804" s="97" t="n">
        <x:f>'全銘柄'!K383</x:f>
        <x:v>16232.632</x:v>
      </x:c>
      <x:c r="G804" s="97" t="n">
        <x:f>'全銘柄'!Q383</x:f>
        <x:v>1859.937</x:v>
      </x:c>
      <x:c r="H804" s="90" t="b">
        <x:f>'全銘柄'!AT383</x:f>
        <x:v>1</x:v>
      </x:c>
      <x:c r="I804" s="90" t="n">
        <x:f>'全銘柄'!AU383</x:f>
        <x:v>0</x:v>
      </x:c>
      <x:c r="J804" s="90" t="str">
        <x:f>'全銘柄'!AH383</x:f>
        <x:v>S100Y6QH</x:v>
      </x:c>
    </x:row>
    <x:row r="805">
      <x:c r="A805" s="90" t="n">
        <x:f>'全銘柄'!A206</x:f>
        <x:v>205</x:v>
      </x:c>
      <x:c r="B805" s="90" t="str">
        <x:f>'全銘柄'!B206</x:f>
        <x:v>4167</x:v>
      </x:c>
      <x:c r="C805" s="90" t="str">
        <x:f>'全銘柄'!D206</x:f>
        <x:v>Kokopelli Inc.</x:v>
      </x:c>
      <x:c r="D805" s="90" t="str">
        <x:f>'全銘柄'!F206</x:f>
        <x:v>Information &amp; Communication</x:v>
      </x:c>
      <x:c r="E805" s="91" t="n">
        <x:f>'全銘柄'!R206</x:f>
        <x:v>0.1144640019525773</x:v>
      </x:c>
      <x:c r="F805" s="97" t="n">
        <x:f>'全銘柄'!K206</x:f>
        <x:v>1540.528</x:v>
      </x:c>
      <x:c r="G805" s="97" t="n">
        <x:f>'全銘柄'!Q206</x:f>
        <x:v>176.335</x:v>
      </x:c>
      <x:c r="H805" s="90" t="b">
        <x:f>'全銘柄'!AT206</x:f>
        <x:v>1</x:v>
      </x:c>
      <x:c r="I805" s="90" t="n">
        <x:f>'全銘柄'!AU206</x:f>
        <x:v>0</x:v>
      </x:c>
      <x:c r="J805" s="90" t="str">
        <x:f>'全銘柄'!AH206</x:f>
        <x:v>S100W6I5</x:v>
      </x:c>
    </x:row>
    <x:row r="806">
      <x:c r="A806" s="90" t="n">
        <x:f>'全銘柄'!A474</x:f>
        <x:v>473</x:v>
      </x:c>
      <x:c r="B806" s="90" t="str">
        <x:f>'全銘柄'!B474</x:f>
        <x:v>1965</x:v>
      </x:c>
      <x:c r="C806" s="90" t="str">
        <x:f>'全銘柄'!D474</x:f>
        <x:v>TECHNO RYOWA LTD.</x:v>
      </x:c>
      <x:c r="D806" s="90" t="str">
        <x:f>'全銘柄'!F474</x:f>
        <x:v>Construction</x:v>
      </x:c>
      <x:c r="E806" s="91" t="n">
        <x:f>'全銘柄'!R474</x:f>
        <x:v>0.11437225323672645</x:v>
      </x:c>
      <x:c r="F806" s="97" t="n">
        <x:f>'全銘柄'!K474</x:f>
        <x:v>84190</x:v>
      </x:c>
      <x:c r="G806" s="97" t="n">
        <x:f>'全銘柄'!Q474</x:f>
        <x:v>9629</x:v>
      </x:c>
      <x:c r="H806" s="90" t="b">
        <x:f>'全銘柄'!AT474</x:f>
        <x:v>0</x:v>
      </x:c>
      <x:c r="I806" s="90" t="str">
        <x:f>'全銘柄'!AU474</x:f>
        <x:v>repeated_negative_operating_cf</x:v>
      </x:c>
      <x:c r="J806" s="90" t="str">
        <x:f>'全銘柄'!AH474</x:f>
        <x:v>S100W7PX</x:v>
      </x:c>
    </x:row>
    <x:row r="807">
      <x:c r="A807" s="90" t="n">
        <x:f>'全銘柄'!A232</x:f>
        <x:v>231</x:v>
      </x:c>
      <x:c r="B807" s="90" t="str">
        <x:f>'全銘柄'!B232</x:f>
        <x:v>4752</x:v>
      </x:c>
      <x:c r="C807" s="90" t="str">
        <x:f>'全銘柄'!D232</x:f>
        <x:v>SHOWA SYSTEM ENGINEERING CORPORATION</x:v>
      </x:c>
      <x:c r="D807" s="90" t="str">
        <x:f>'全銘柄'!F232</x:f>
        <x:v>Information &amp; Communication</x:v>
      </x:c>
      <x:c r="E807" s="91" t="n">
        <x:f>'全銘柄'!R232</x:f>
        <x:v>0.11407517661599427</x:v>
      </x:c>
      <x:c r="F807" s="97" t="n">
        <x:f>'全銘柄'!K232</x:f>
        <x:v>8317.48</x:v>
      </x:c>
      <x:c r="G807" s="97" t="n">
        <x:f>'全銘柄'!Q232</x:f>
        <x:v>948.818</x:v>
      </x:c>
      <x:c r="H807" s="90" t="b">
        <x:f>'全銘柄'!AT232</x:f>
        <x:v>0</x:v>
      </x:c>
      <x:c r="I807" s="90" t="str">
        <x:f>'全銘柄'!AU232</x:f>
        <x:v>low_liquidity</x:v>
      </x:c>
      <x:c r="J807" s="90" t="str">
        <x:f>'全銘柄'!AH232</x:f>
        <x:v>S100W18D</x:v>
      </x:c>
    </x:row>
    <x:row r="808">
      <x:c r="A808" s="90" t="n">
        <x:f>'全銘柄'!A1130</x:f>
        <x:v>1129</x:v>
      </x:c>
      <x:c r="B808" s="90" t="str">
        <x:f>'全銘柄'!B1130</x:f>
        <x:v>6378</x:v>
      </x:c>
      <x:c r="C808" s="90" t="str">
        <x:f>'全銘柄'!D1130</x:f>
        <x:v>KIMURA CHEMICAL PLANTS CO.,LTD.</x:v>
      </x:c>
      <x:c r="D808" s="90" t="str">
        <x:f>'全銘柄'!F1130</x:f>
        <x:v>Machinery</x:v>
      </x:c>
      <x:c r="E808" s="91" t="n">
        <x:f>'全銘柄'!R1130</x:f>
        <x:v>0.11395709583443683</x:v>
      </x:c>
      <x:c r="F808" s="97" t="n">
        <x:f>'全銘柄'!K1130</x:f>
        <x:v>26431</x:v>
      </x:c>
      <x:c r="G808" s="97" t="n">
        <x:f>'全銘柄'!Q1130</x:f>
        <x:v>3012</x:v>
      </x:c>
      <x:c r="H808" s="90" t="b">
        <x:f>'全銘柄'!AT1130</x:f>
        <x:v>1</x:v>
      </x:c>
      <x:c r="I808" s="90" t="n">
        <x:f>'全銘柄'!AU1130</x:f>
        <x:v>0</x:v>
      </x:c>
      <x:c r="J808" s="90" t="str">
        <x:f>'全銘柄'!AH1130</x:f>
        <x:v>S100W6OW</x:v>
      </x:c>
    </x:row>
    <x:row r="809">
      <x:c r="A809" s="90" t="n">
        <x:f>'全銘柄'!A1240</x:f>
        <x:v>1239</x:v>
      </x:c>
      <x:c r="B809" s="90" t="str">
        <x:f>'全銘柄'!B1240</x:f>
        <x:v>9656</x:v>
      </x:c>
      <x:c r="C809" s="90" t="str">
        <x:f>'全銘柄'!D1240</x:f>
        <x:v>GREENLAND RESORT COMPANY LIMITED</x:v>
      </x:c>
      <x:c r="D809" s="90" t="str">
        <x:f>'全銘柄'!F1240</x:f>
        <x:v>Services</x:v>
      </x:c>
      <x:c r="E809" s="91" t="n">
        <x:f>'全銘柄'!R1240</x:f>
        <x:v>0.11395407905117637</x:v>
      </x:c>
      <x:c r="F809" s="97" t="n">
        <x:f>'全銘柄'!K1240</x:f>
        <x:v>6452.959</x:v>
      </x:c>
      <x:c r="G809" s="97" t="n">
        <x:f>'全銘柄'!Q1240</x:f>
        <x:v>735.341</x:v>
      </x:c>
      <x:c r="H809" s="90" t="b">
        <x:f>'全銘柄'!AT1240</x:f>
        <x:v>0</x:v>
      </x:c>
      <x:c r="I809" s="90" t="str">
        <x:f>'全銘柄'!AU1240</x:f>
        <x:v>low_liquidity</x:v>
      </x:c>
      <x:c r="J809" s="90" t="str">
        <x:f>'全銘柄'!AH1240</x:f>
        <x:v>S100XSM3</x:v>
      </x:c>
    </x:row>
    <x:row r="810">
      <x:c r="A810" s="90" t="n">
        <x:f>'全銘柄'!A115</x:f>
        <x:v>114</x:v>
      </x:c>
      <x:c r="B810" s="90" t="str">
        <x:f>'全銘柄'!B115</x:f>
        <x:v>3979</x:v>
      </x:c>
      <x:c r="C810" s="90" t="str">
        <x:f>'全銘柄'!D115</x:f>
        <x:v>ULURU.CO.,LTD.</x:v>
      </x:c>
      <x:c r="D810" s="90" t="str">
        <x:f>'全銘柄'!F115</x:f>
        <x:v>Information &amp; Communication</x:v>
      </x:c>
      <x:c r="E810" s="91" t="n">
        <x:f>'全銘柄'!R115</x:f>
        <x:v>0.11384777925925815</x:v>
      </x:c>
      <x:c r="F810" s="97" t="n">
        <x:f>'全銘柄'!K115</x:f>
        <x:v>6701.255</x:v>
      </x:c>
      <x:c r="G810" s="97" t="n">
        <x:f>'全銘柄'!Q115</x:f>
        <x:v>762.923</x:v>
      </x:c>
      <x:c r="H810" s="90" t="b">
        <x:f>'全銘柄'!AT115</x:f>
        <x:v>0</x:v>
      </x:c>
      <x:c r="I810" s="90" t="str">
        <x:f>'全銘柄'!AU115</x:f>
        <x:v>low_liquidity</x:v>
      </x:c>
      <x:c r="J810" s="90" t="str">
        <x:f>'全銘柄'!AH115</x:f>
        <x:v>S100W49T</x:v>
      </x:c>
    </x:row>
    <x:row r="811">
      <x:c r="A811" s="90" t="n">
        <x:f>'全銘柄'!A94</x:f>
        <x:v>93</x:v>
      </x:c>
      <x:c r="B811" s="90" t="str">
        <x:f>'全銘柄'!B94</x:f>
        <x:v>4177</x:v>
      </x:c>
      <x:c r="C811" s="90" t="str">
        <x:f>'全銘柄'!D94</x:f>
        <x:v>i-plug,Inc.</x:v>
      </x:c>
      <x:c r="D811" s="90" t="str">
        <x:f>'全銘柄'!F94</x:f>
        <x:v>Information &amp; Communication</x:v>
      </x:c>
      <x:c r="E811" s="91" t="n">
        <x:f>'全銘柄'!R94</x:f>
        <x:v>0.11377867812644435</x:v>
      </x:c>
      <x:c r="F811" s="97" t="n">
        <x:f>'全銘柄'!K94</x:f>
        <x:v>5084.45</x:v>
      </x:c>
      <x:c r="G811" s="97" t="n">
        <x:f>'全銘柄'!Q94</x:f>
        <x:v>578.502</x:v>
      </x:c>
      <x:c r="H811" s="90" t="b">
        <x:f>'全銘柄'!AT94</x:f>
        <x:v>0</x:v>
      </x:c>
      <x:c r="I811" s="90" t="str">
        <x:f>'全銘柄'!AU94</x:f>
        <x:v>low_liquidity</x:v>
      </x:c>
      <x:c r="J811" s="90" t="str">
        <x:f>'全銘柄'!AH94</x:f>
        <x:v>S100W2OZ</x:v>
      </x:c>
    </x:row>
    <x:row r="812">
      <x:c r="A812" s="90" t="n">
        <x:f>'全銘柄'!A76</x:f>
        <x:v>75</x:v>
      </x:c>
      <x:c r="B812" s="90" t="str">
        <x:f>'全銘柄'!B76</x:f>
        <x:v>9158</x:v>
      </x:c>
      <x:c r="C812" s="90" t="str">
        <x:f>'全銘柄'!D76</x:f>
        <x:v>CUC Inc.</x:v>
      </x:c>
      <x:c r="D812" s="90" t="str">
        <x:f>'全銘柄'!F76</x:f>
        <x:v>Services</x:v>
      </x:c>
      <x:c r="E812" s="91" t="n">
        <x:f>'全銘柄'!R76</x:f>
        <x:v>0.11357694024615778</x:v>
      </x:c>
      <x:c r="F812" s="97" t="n">
        <x:f>'全銘柄'!K76</x:f>
        <x:v>47043</x:v>
      </x:c>
      <x:c r="G812" s="97" t="n">
        <x:f>'全銘柄'!Q76</x:f>
        <x:v>5343</x:v>
      </x:c>
      <x:c r="H812" s="90" t="b">
        <x:f>'全銘柄'!AT76</x:f>
        <x:v>0</x:v>
      </x:c>
      <x:c r="I812" s="90" t="str">
        <x:f>'全銘柄'!AU76</x:f>
        <x:v>missing_financial_data</x:v>
      </x:c>
      <x:c r="J812" s="90" t="str">
        <x:f>'全銘柄'!AH76</x:f>
        <x:v>S100W87M</x:v>
      </x:c>
    </x:row>
    <x:row r="813">
      <x:c r="A813" s="90" t="n">
        <x:f>'全銘柄'!A480</x:f>
        <x:v>479</x:v>
      </x:c>
      <x:c r="B813" s="90" t="str">
        <x:f>'全銘柄'!B480</x:f>
        <x:v>4430</x:v>
      </x:c>
      <x:c r="C813" s="90" t="str">
        <x:f>'全銘柄'!D480</x:f>
        <x:v>TOKAI SOFT CO.,LTD.</x:v>
      </x:c>
      <x:c r="D813" s="90" t="str">
        <x:f>'全銘柄'!F480</x:f>
        <x:v>Information &amp; Communication</x:v>
      </x:c>
      <x:c r="E813" s="91" t="n">
        <x:f>'全銘柄'!R480</x:f>
        <x:v>0.11343074451796442</x:v>
      </x:c>
      <x:c r="F813" s="97" t="n">
        <x:f>'全銘柄'!K480</x:f>
        <x:v>9787.514</x:v>
      </x:c>
      <x:c r="G813" s="97" t="n">
        <x:f>'全銘柄'!Q480</x:f>
        <x:v>1110.205</x:v>
      </x:c>
      <x:c r="H813" s="90" t="b">
        <x:f>'全銘柄'!AT480</x:f>
        <x:v>1</x:v>
      </x:c>
      <x:c r="I813" s="90" t="n">
        <x:f>'全銘柄'!AU480</x:f>
        <x:v>0</x:v>
      </x:c>
      <x:c r="J813" s="90" t="str">
        <x:f>'全銘柄'!AH480</x:f>
        <x:v>S100WLXE</x:v>
      </x:c>
    </x:row>
    <x:row r="814">
      <x:c r="A814" s="90" t="n">
        <x:f>'全銘柄'!A823</x:f>
        <x:v>822</x:v>
      </x:c>
      <x:c r="B814" s="90" t="str">
        <x:f>'全銘柄'!B823</x:f>
        <x:v>1921</x:v>
      </x:c>
      <x:c r="C814" s="90" t="str">
        <x:f>'全銘柄'!D823</x:f>
        <x:v>TOMOE CORPORATION</x:v>
      </x:c>
      <x:c r="D814" s="90" t="str">
        <x:f>'全銘柄'!F823</x:f>
        <x:v>Construction</x:v>
      </x:c>
      <x:c r="E814" s="91" t="n">
        <x:f>'全銘柄'!R823</x:f>
        <x:v>0.11342541101817133</x:v>
      </x:c>
      <x:c r="F814" s="97" t="n">
        <x:f>'全銘柄'!K823</x:f>
        <x:v>34670</x:v>
      </x:c>
      <x:c r="G814" s="97" t="n">
        <x:f>'全銘柄'!Q823</x:f>
        <x:v>3932.459</x:v>
      </x:c>
      <x:c r="H814" s="90" t="b">
        <x:f>'全銘柄'!AT823</x:f>
        <x:v>1</x:v>
      </x:c>
      <x:c r="I814" s="90" t="n">
        <x:f>'全銘柄'!AU823</x:f>
        <x:v>0</x:v>
      </x:c>
      <x:c r="J814" s="90" t="str">
        <x:f>'全銘柄'!AH823</x:f>
        <x:v>S100W7IR</x:v>
      </x:c>
    </x:row>
    <x:row r="815">
      <x:c r="A815" s="90" t="n">
        <x:f>'全銘柄'!A695</x:f>
        <x:v>694</x:v>
      </x:c>
      <x:c r="B815" s="90" t="str">
        <x:f>'全銘柄'!B695</x:f>
        <x:v>2307</x:v>
      </x:c>
      <x:c r="C815" s="90" t="str">
        <x:f>'全銘柄'!D695</x:f>
        <x:v>CROSS CAT CO.,LTD.</x:v>
      </x:c>
      <x:c r="D815" s="90" t="str">
        <x:f>'全銘柄'!F695</x:f>
        <x:v>Information &amp; Communication</x:v>
      </x:c>
      <x:c r="E815" s="91" t="n">
        <x:f>'全銘柄'!R695</x:f>
        <x:v>0.11341368834440685</x:v>
      </x:c>
      <x:c r="F815" s="97" t="n">
        <x:f>'全銘柄'!K695</x:f>
        <x:v>16194.8</x:v>
      </x:c>
      <x:c r="G815" s="97" t="n">
        <x:f>'全銘柄'!Q695</x:f>
        <x:v>1836.712</x:v>
      </x:c>
      <x:c r="H815" s="90" t="b">
        <x:f>'全銘柄'!AT695</x:f>
        <x:v>1</x:v>
      </x:c>
      <x:c r="I815" s="90" t="n">
        <x:f>'全銘柄'!AU695</x:f>
        <x:v>0</x:v>
      </x:c>
      <x:c r="J815" s="90" t="str">
        <x:f>'全銘柄'!AH695</x:f>
        <x:v>S100W49F</x:v>
      </x:c>
    </x:row>
    <x:row r="816">
      <x:c r="A816" s="90" t="n">
        <x:f>'全銘柄'!A417</x:f>
        <x:v>416</x:v>
      </x:c>
      <x:c r="B816" s="90" t="str">
        <x:f>'全銘柄'!B417</x:f>
        <x:v>3486</x:v>
      </x:c>
      <x:c r="C816" s="90" t="str">
        <x:f>'全銘柄'!D417</x:f>
        <x:v>GLOBAL LINK MANAGEMENT INC.</x:v>
      </x:c>
      <x:c r="D816" s="90" t="str">
        <x:f>'全銘柄'!F417</x:f>
        <x:v>Real Estate</x:v>
      </x:c>
      <x:c r="E816" s="91" t="n">
        <x:f>'全銘柄'!R417</x:f>
        <x:v>0.11340275262733453</x:v>
      </x:c>
      <x:c r="F816" s="97" t="n">
        <x:f>'全銘柄'!K417</x:f>
        <x:v>68786.064</x:v>
      </x:c>
      <x:c r="G816" s="97" t="n">
        <x:f>'全銘柄'!Q417</x:f>
        <x:v>7800.529</x:v>
      </x:c>
      <x:c r="H816" s="90" t="b">
        <x:f>'全銘柄'!AT417</x:f>
        <x:v>1</x:v>
      </x:c>
      <x:c r="I816" s="90" t="n">
        <x:f>'全銘柄'!AU417</x:f>
        <x:v>0</x:v>
      </x:c>
      <x:c r="J816" s="90" t="str">
        <x:f>'全銘柄'!AH417</x:f>
        <x:v>S100XU06</x:v>
      </x:c>
    </x:row>
    <x:row r="817">
      <x:c r="A817" s="90" t="n">
        <x:f>'全銘柄'!A998</x:f>
        <x:v>997</x:v>
      </x:c>
      <x:c r="B817" s="90" t="str">
        <x:f>'全銘柄'!B998</x:f>
        <x:v>4095</x:v>
      </x:c>
      <x:c r="C817" s="90" t="str">
        <x:f>'全銘柄'!D998</x:f>
        <x:v>NIHON PARKERIZING CO.,LTD.</x:v>
      </x:c>
      <x:c r="D817" s="90" t="str">
        <x:f>'全銘柄'!F998</x:f>
        <x:v>Chemicals</x:v>
      </x:c>
      <x:c r="E817" s="91" t="n">
        <x:f>'全銘柄'!R998</x:f>
        <x:v>0.11337985046983316</x:v>
      </x:c>
      <x:c r="F817" s="97" t="n">
        <x:f>'全銘柄'!K998</x:f>
        <x:v>132281</x:v>
      </x:c>
      <x:c r="G817" s="97" t="n">
        <x:f>'全銘柄'!Q998</x:f>
        <x:v>14998</x:v>
      </x:c>
      <x:c r="H817" s="90" t="b">
        <x:f>'全銘柄'!AT998</x:f>
        <x:v>1</x:v>
      </x:c>
      <x:c r="I817" s="90" t="n">
        <x:f>'全銘柄'!AU998</x:f>
        <x:v>0</x:v>
      </x:c>
      <x:c r="J817" s="90" t="str">
        <x:f>'全銘柄'!AH998</x:f>
        <x:v>S100W75D</x:v>
      </x:c>
    </x:row>
    <x:row r="818">
      <x:c r="A818" s="90" t="n">
        <x:f>'全銘柄'!A1139</x:f>
        <x:v>1138</x:v>
      </x:c>
      <x:c r="B818" s="90" t="str">
        <x:f>'全銘柄'!B1139</x:f>
        <x:v>6250</x:v>
      </x:c>
      <x:c r="C818" s="90" t="str">
        <x:f>'全銘柄'!D1139</x:f>
        <x:v>YAMABIKO CORPORATION</x:v>
      </x:c>
      <x:c r="D818" s="90" t="str">
        <x:f>'全銘柄'!F1139</x:f>
        <x:v>Machinery</x:v>
      </x:c>
      <x:c r="E818" s="91" t="n">
        <x:f>'全銘柄'!R1139</x:f>
        <x:v>0.11333180094242042</x:v>
      </x:c>
      <x:c r="F818" s="97" t="n">
        <x:f>'全銘柄'!K1139</x:f>
        <x:v>174020</x:v>
      </x:c>
      <x:c r="G818" s="97" t="n">
        <x:f>'全銘柄'!Q1139</x:f>
        <x:v>19722</x:v>
      </x:c>
      <x:c r="H818" s="90" t="b">
        <x:f>'全銘柄'!AT1139</x:f>
        <x:v>1</x:v>
      </x:c>
      <x:c r="I818" s="90" t="n">
        <x:f>'全銘柄'!AU1139</x:f>
        <x:v>0</x:v>
      </x:c>
      <x:c r="J818" s="90" t="str">
        <x:f>'全銘柄'!AH1139</x:f>
        <x:v>S100XSYR</x:v>
      </x:c>
    </x:row>
    <x:row r="819">
      <x:c r="A819" s="90" t="n">
        <x:f>'全銘柄'!A104</x:f>
        <x:v>103</x:v>
      </x:c>
      <x:c r="B819" s="90" t="str">
        <x:f>'全銘柄'!B104</x:f>
        <x:v>4439</x:v>
      </x:c>
      <x:c r="C819" s="90" t="str">
        <x:f>'全銘柄'!D104</x:f>
        <x:v>TOUMEI CO.,LTD.</x:v>
      </x:c>
      <x:c r="D819" s="90" t="str">
        <x:f>'全銘柄'!F104</x:f>
        <x:v>Information &amp; Communication</x:v>
      </x:c>
      <x:c r="E819" s="91" t="n">
        <x:f>'全銘柄'!R104</x:f>
        <x:v>0.11326490688099117</x:v>
      </x:c>
      <x:c r="F819" s="97" t="n">
        <x:f>'全銘柄'!K104</x:f>
        <x:v>29070.434</x:v>
      </x:c>
      <x:c r="G819" s="97" t="n">
        <x:f>'全銘柄'!Q104</x:f>
        <x:v>3292.66</x:v>
      </x:c>
      <x:c r="H819" s="90" t="b">
        <x:f>'全銘柄'!AT104</x:f>
        <x:v>1</x:v>
      </x:c>
      <x:c r="I819" s="90" t="n">
        <x:f>'全銘柄'!AU104</x:f>
        <x:v>0</x:v>
      </x:c>
      <x:c r="J819" s="90" t="str">
        <x:f>'全銘柄'!AH104</x:f>
        <x:v>S100X6GX</x:v>
      </x:c>
    </x:row>
    <x:row r="820">
      <x:c r="A820" s="90" t="n">
        <x:f>'全銘柄'!A1023</x:f>
        <x:v>1022</x:v>
      </x:c>
      <x:c r="B820" s="90" t="str">
        <x:f>'全銘柄'!B1023</x:f>
        <x:v>8908</x:v>
      </x:c>
      <x:c r="C820" s="90" t="str">
        <x:f>'全銘柄'!D1023</x:f>
        <x:v>MAINICHI COMNET CO.,LTD.</x:v>
      </x:c>
      <x:c r="D820" s="90" t="str">
        <x:f>'全銘柄'!F1023</x:f>
        <x:v>Real Estate</x:v>
      </x:c>
      <x:c r="E820" s="91" t="n">
        <x:f>'全銘柄'!R1023</x:f>
        <x:v>0.11323573664756405</x:v>
      </x:c>
      <x:c r="F820" s="97" t="n">
        <x:f>'全銘柄'!K1023</x:f>
        <x:v>22255.059</x:v>
      </x:c>
      <x:c r="G820" s="97" t="n">
        <x:f>'全銘柄'!Q1023</x:f>
        <x:v>2520.068</x:v>
      </x:c>
      <x:c r="H820" s="90" t="b">
        <x:f>'全銘柄'!AT1023</x:f>
        <x:v>0</x:v>
      </x:c>
      <x:c r="I820" s="90" t="str">
        <x:f>'全銘柄'!AU1023</x:f>
        <x:v>low_liquidity</x:v>
      </x:c>
      <x:c r="J820" s="90" t="str">
        <x:f>'全銘柄'!AH1023</x:f>
        <x:v>S100WKTA</x:v>
      </x:c>
    </x:row>
    <x:row r="821">
      <x:c r="A821" s="90" t="n">
        <x:f>'全銘柄'!A71</x:f>
        <x:v>70</x:v>
      </x:c>
      <x:c r="B821" s="90" t="str">
        <x:f>'全銘柄'!B71</x:f>
        <x:v>8927</x:v>
      </x:c>
      <x:c r="C821" s="90" t="str">
        <x:f>'全銘柄'!D71</x:f>
        <x:v>MEIHO ENTERPRISE CO.,LTD.</x:v>
      </x:c>
      <x:c r="D821" s="90" t="str">
        <x:f>'全銘柄'!F71</x:f>
        <x:v>Real Estate</x:v>
      </x:c>
      <x:c r="E821" s="91" t="n">
        <x:f>'全銘柄'!R71</x:f>
        <x:v>0.11322486908186885</x:v>
      </x:c>
      <x:c r="F821" s="97" t="n">
        <x:f>'全銘柄'!K71</x:f>
        <x:v>29796.484</x:v>
      </x:c>
      <x:c r="G821" s="97" t="n">
        <x:f>'全銘柄'!Q71</x:f>
        <x:v>3373.703</x:v>
      </x:c>
      <x:c r="H821" s="90" t="b">
        <x:f>'全銘柄'!AT71</x:f>
        <x:v>0</x:v>
      </x:c>
      <x:c r="I821" s="90" t="str">
        <x:f>'全銘柄'!AU71</x:f>
        <x:v>repeated_negative_operating_cf</x:v>
      </x:c>
      <x:c r="J821" s="90" t="str">
        <x:f>'全銘柄'!AH71</x:f>
        <x:v>S100WXQ6</x:v>
      </x:c>
    </x:row>
    <x:row r="822">
      <x:c r="A822" s="90" t="n">
        <x:f>'全銘柄'!A376</x:f>
        <x:v>375</x:v>
      </x:c>
      <x:c r="B822" s="90" t="str">
        <x:f>'全銘柄'!B376</x:f>
        <x:v>4051</x:v>
      </x:c>
      <x:c r="C822" s="90" t="str">
        <x:f>'全銘柄'!D376</x:f>
        <x:v>GMO Financial Gate,Inc.</x:v>
      </x:c>
      <x:c r="D822" s="90" t="str">
        <x:f>'全銘柄'!F376</x:f>
        <x:v>Information &amp; Communication</x:v>
      </x:c>
      <x:c r="E822" s="91" t="n">
        <x:f>'全銘柄'!R376</x:f>
        <x:v>0.11315198031603077</x:v>
      </x:c>
      <x:c r="F822" s="97" t="n">
        <x:f>'全銘柄'!K376</x:f>
        <x:v>17346.095</x:v>
      </x:c>
      <x:c r="G822" s="97" t="n">
        <x:f>'全銘柄'!Q376</x:f>
        <x:v>1962.745</x:v>
      </x:c>
      <x:c r="H822" s="90" t="b">
        <x:f>'全銘柄'!AT376</x:f>
        <x:v>1</x:v>
      </x:c>
      <x:c r="I822" s="90" t="n">
        <x:f>'全銘柄'!AU376</x:f>
        <x:v>0</x:v>
      </x:c>
      <x:c r="J822" s="90" t="str">
        <x:f>'全銘柄'!AH376</x:f>
        <x:v>S100X9ZE</x:v>
      </x:c>
    </x:row>
    <x:row r="823">
      <x:c r="A823" s="90" t="n">
        <x:f>'全銘柄'!A692</x:f>
        <x:v>691</x:v>
      </x:c>
      <x:c r="B823" s="90" t="str">
        <x:f>'全銘柄'!B692</x:f>
        <x:v>6305</x:v>
      </x:c>
      <x:c r="C823" s="90" t="str">
        <x:f>'全銘柄'!D692</x:f>
        <x:v>Hitachi Construction Machinery Co.,Ltd.</x:v>
      </x:c>
      <x:c r="D823" s="90" t="str">
        <x:f>'全銘柄'!F692</x:f>
        <x:v>Machinery</x:v>
      </x:c>
      <x:c r="E823" s="91" t="n">
        <x:f>'全銘柄'!R692</x:f>
        <x:v>0.1128357708280919</x:v>
      </x:c>
      <x:c r="F823" s="97" t="n">
        <x:f>'全銘柄'!K692</x:f>
        <x:v>1371285</x:v>
      </x:c>
      <x:c r="G823" s="97" t="n">
        <x:f>'全銘柄'!Q692</x:f>
        <x:v>154730</x:v>
      </x:c>
      <x:c r="H823" s="90" t="b">
        <x:f>'全銘柄'!AT692</x:f>
        <x:v>0</x:v>
      </x:c>
      <x:c r="I823" s="90" t="str">
        <x:f>'全銘柄'!AU692</x:f>
        <x:v>missing_financial_data</x:v>
      </x:c>
      <x:c r="J823" s="90" t="str">
        <x:f>'全銘柄'!AH692</x:f>
        <x:v>S100W3QI</x:v>
      </x:c>
    </x:row>
    <x:row r="824">
      <x:c r="A824" s="90" t="n">
        <x:f>'全銘柄'!A264</x:f>
        <x:v>263</x:v>
      </x:c>
      <x:c r="B824" s="90" t="str">
        <x:f>'全銘柄'!B264</x:f>
        <x:v>9478</x:v>
      </x:c>
      <x:c r="C824" s="90" t="str">
        <x:f>'全銘柄'!D264</x:f>
        <x:v>SE Holdings and Incubations Co.,Ltd.</x:v>
      </x:c>
      <x:c r="D824" s="90" t="str">
        <x:f>'全銘柄'!F264</x:f>
        <x:v>Information &amp; Communication</x:v>
      </x:c>
      <x:c r="E824" s="91" t="n">
        <x:f>'全銘柄'!R264</x:f>
        <x:v>0.1128141397404032</x:v>
      </x:c>
      <x:c r="F824" s="97" t="n">
        <x:f>'全銘柄'!K264</x:f>
        <x:v>7242</x:v>
      </x:c>
      <x:c r="G824" s="97" t="n">
        <x:f>'全銘柄'!Q264</x:f>
        <x:v>817</x:v>
      </x:c>
      <x:c r="H824" s="90" t="b">
        <x:f>'全銘柄'!AT264</x:f>
        <x:v>0</x:v>
      </x:c>
      <x:c r="I824" s="90" t="str">
        <x:f>'全銘柄'!AU264</x:f>
        <x:v>repeated_negative_operating_cf</x:v>
      </x:c>
      <x:c r="J824" s="90" t="str">
        <x:f>'全銘柄'!AH264</x:f>
        <x:v>S100W0HL</x:v>
      </x:c>
    </x:row>
    <x:row r="825">
      <x:c r="A825" s="90" t="n">
        <x:f>'全銘柄'!A723</x:f>
        <x:v>722</x:v>
      </x:c>
      <x:c r="B825" s="90" t="str">
        <x:f>'全銘柄'!B723</x:f>
        <x:v>3992</x:v>
      </x:c>
      <x:c r="C825" s="90" t="str">
        <x:f>'全銘柄'!D723</x:f>
        <x:v>Needs Well Inc.</x:v>
      </x:c>
      <x:c r="D825" s="90" t="str">
        <x:f>'全銘柄'!F723</x:f>
        <x:v>Information &amp; Communication</x:v>
      </x:c>
      <x:c r="E825" s="91" t="n">
        <x:f>'全銘柄'!R723</x:f>
        <x:v>0.11279275861773355</x:v>
      </x:c>
      <x:c r="F825" s="97" t="n">
        <x:f>'全銘柄'!K723</x:f>
        <x:v>9331.92</x:v>
      </x:c>
      <x:c r="G825" s="97" t="n">
        <x:f>'全銘柄'!Q723</x:f>
        <x:v>1052.573</x:v>
      </x:c>
      <x:c r="H825" s="90" t="b">
        <x:f>'全銘柄'!AT723</x:f>
        <x:v>1</x:v>
      </x:c>
      <x:c r="I825" s="90" t="n">
        <x:f>'全銘柄'!AU723</x:f>
        <x:v>0</x:v>
      </x:c>
      <x:c r="J825" s="90" t="str">
        <x:f>'全銘柄'!AH723</x:f>
        <x:v>S100XAHG</x:v>
      </x:c>
    </x:row>
    <x:row r="826">
      <x:c r="A826" s="90" t="n">
        <x:f>'全銘柄'!A789</x:f>
        <x:v>788</x:v>
      </x:c>
      <x:c r="B826" s="90" t="str">
        <x:f>'全銘柄'!B789</x:f>
        <x:v>9009</x:v>
      </x:c>
      <x:c r="C826" s="90" t="str">
        <x:f>'全銘柄'!D789</x:f>
        <x:v>Keisei Electric Railway Co.,Ltd.</x:v>
      </x:c>
      <x:c r="D826" s="90" t="str">
        <x:f>'全銘柄'!F789</x:f>
        <x:v>Land Transportation</x:v>
      </x:c>
      <x:c r="E826" s="91" t="n">
        <x:f>'全銘柄'!R789</x:f>
        <x:v>0.11276674370682149</x:v>
      </x:c>
      <x:c r="F826" s="97" t="n">
        <x:f>'全銘柄'!K789</x:f>
        <x:v>319314</x:v>
      </x:c>
      <x:c r="G826" s="97" t="n">
        <x:f>'全銘柄'!Q789</x:f>
        <x:v>36008</x:v>
      </x:c>
      <x:c r="H826" s="90" t="b">
        <x:f>'全銘柄'!AT789</x:f>
        <x:v>1</x:v>
      </x:c>
      <x:c r="I826" s="90" t="n">
        <x:f>'全銘柄'!AU789</x:f>
        <x:v>0</x:v>
      </x:c>
      <x:c r="J826" s="90" t="str">
        <x:f>'全銘柄'!AH789</x:f>
        <x:v>S100W81A</x:v>
      </x:c>
    </x:row>
    <x:row r="827">
      <x:c r="A827" s="90" t="n">
        <x:f>'全銘柄'!A499</x:f>
        <x:v>498</x:v>
      </x:c>
      <x:c r="B827" s="90" t="str">
        <x:f>'全銘柄'!B499</x:f>
        <x:v>3252</x:v>
      </x:c>
      <x:c r="C827" s="90" t="str">
        <x:f>'全銘柄'!D499</x:f>
        <x:v>JINUSHI Co.,Ltd.</x:v>
      </x:c>
      <x:c r="D827" s="90" t="str">
        <x:f>'全銘柄'!F499</x:f>
        <x:v>Real Estate</x:v>
      </x:c>
      <x:c r="E827" s="91" t="n">
        <x:f>'全銘柄'!R499</x:f>
        <x:v>0.1127124084531031</x:v>
      </x:c>
      <x:c r="F827" s="97" t="n">
        <x:f>'全銘柄'!K499</x:f>
        <x:v>76327</x:v>
      </x:c>
      <x:c r="G827" s="97" t="n">
        <x:f>'全銘柄'!Q499</x:f>
        <x:v>8603</x:v>
      </x:c>
      <x:c r="H827" s="90" t="b">
        <x:f>'全銘柄'!AT499</x:f>
        <x:v>0</x:v>
      </x:c>
      <x:c r="I827" s="90" t="str">
        <x:f>'全銘柄'!AU499</x:f>
        <x:v>repeated_negative_operating_cf</x:v>
      </x:c>
      <x:c r="J827" s="90" t="str">
        <x:f>'全銘柄'!AH499</x:f>
        <x:v>S100XS0T</x:v>
      </x:c>
    </x:row>
    <x:row r="828">
      <x:c r="A828" s="90" t="n">
        <x:f>'全銘柄'!A965</x:f>
        <x:v>964</x:v>
      </x:c>
      <x:c r="B828" s="90" t="str">
        <x:f>'全銘柄'!B965</x:f>
        <x:v>4685</x:v>
      </x:c>
      <x:c r="C828" s="90" t="str">
        <x:f>'全銘柄'!D965</x:f>
        <x:v>Ryoyu Systems Co.,Ltd.</x:v>
      </x:c>
      <x:c r="D828" s="90" t="str">
        <x:f>'全銘柄'!F965</x:f>
        <x:v>Information &amp; Communication</x:v>
      </x:c>
      <x:c r="E828" s="91" t="n">
        <x:f>'全銘柄'!R965</x:f>
        <x:v>0.11262072352267147</x:v>
      </x:c>
      <x:c r="F828" s="97" t="n">
        <x:f>'全銘柄'!K965</x:f>
        <x:v>42763</x:v>
      </x:c>
      <x:c r="G828" s="97" t="n">
        <x:f>'全銘柄'!Q965</x:f>
        <x:v>4816</x:v>
      </x:c>
      <x:c r="H828" s="90" t="b">
        <x:f>'全銘柄'!AT965</x:f>
        <x:v>1</x:v>
      </x:c>
      <x:c r="I828" s="90" t="n">
        <x:f>'全銘柄'!AU965</x:f>
        <x:v>0</x:v>
      </x:c>
      <x:c r="J828" s="90" t="str">
        <x:f>'全銘柄'!AH965</x:f>
        <x:v>S100W39X</x:v>
      </x:c>
    </x:row>
    <x:row r="829">
      <x:c r="A829" s="90" t="n">
        <x:f>'全銘柄'!A512</x:f>
        <x:v>511</x:v>
      </x:c>
      <x:c r="B829" s="90" t="str">
        <x:f>'全銘柄'!B512</x:f>
        <x:v>4094</x:v>
      </x:c>
      <x:c r="C829" s="90" t="str">
        <x:f>'全銘柄'!D512</x:f>
        <x:v>NIHON KAGAKU SANGYO CO.,LTD.</x:v>
      </x:c>
      <x:c r="D829" s="90" t="str">
        <x:f>'全銘柄'!F512</x:f>
        <x:v>Chemicals</x:v>
      </x:c>
      <x:c r="E829" s="91" t="n">
        <x:f>'全銘柄'!R512</x:f>
        <x:v>0.11245293030934318</x:v>
      </x:c>
      <x:c r="F829" s="97" t="n">
        <x:f>'全銘柄'!K512</x:f>
        <x:v>25441</x:v>
      </x:c>
      <x:c r="G829" s="97" t="n">
        <x:f>'全銘柄'!Q512</x:f>
        <x:v>2860.915</x:v>
      </x:c>
      <x:c r="H829" s="90" t="b">
        <x:f>'全銘柄'!AT512</x:f>
        <x:v>1</x:v>
      </x:c>
      <x:c r="I829" s="90" t="n">
        <x:f>'全銘柄'!AU512</x:f>
        <x:v>0</x:v>
      </x:c>
      <x:c r="J829" s="90" t="str">
        <x:f>'全銘柄'!AH512</x:f>
        <x:v>S100W3FX</x:v>
      </x:c>
    </x:row>
    <x:row r="830">
      <x:c r="A830" s="90" t="n">
        <x:f>'全銘柄'!A781</x:f>
        <x:v>780</x:v>
      </x:c>
      <x:c r="B830" s="90" t="str">
        <x:f>'全銘柄'!B781</x:f>
        <x:v>6460</x:v>
      </x:c>
      <x:c r="C830" s="90" t="str">
        <x:f>'全銘柄'!D781</x:f>
        <x:v>SEGA SAMMY HOLDINGS INC.</x:v>
      </x:c>
      <x:c r="D830" s="90" t="str">
        <x:f>'全銘柄'!F781</x:f>
        <x:v>Machinery</x:v>
      </x:c>
      <x:c r="E830" s="91" t="n">
        <x:f>'全銘柄'!R781</x:f>
        <x:v>0.11219075505655697</x:v>
      </x:c>
      <x:c r="F830" s="97" t="n">
        <x:f>'全銘柄'!K781</x:f>
        <x:v>428948</x:v>
      </x:c>
      <x:c r="G830" s="97" t="n">
        <x:f>'全銘柄'!Q781</x:f>
        <x:v>48124</x:v>
      </x:c>
      <x:c r="H830" s="90" t="b">
        <x:f>'全銘柄'!AT781</x:f>
        <x:v>1</x:v>
      </x:c>
      <x:c r="I830" s="90" t="n">
        <x:f>'全銘柄'!AU781</x:f>
        <x:v>0</x:v>
      </x:c>
      <x:c r="J830" s="90" t="str">
        <x:f>'全銘柄'!AH781</x:f>
        <x:v>S100W28S</x:v>
      </x:c>
    </x:row>
    <x:row r="831">
      <x:c r="A831" s="90" t="n">
        <x:f>'全銘柄'!A1217</x:f>
        <x:v>1216</x:v>
      </x:c>
      <x:c r="B831" s="90" t="str">
        <x:f>'全銘柄'!B1217</x:f>
        <x:v>7228</x:v>
      </x:c>
      <x:c r="C831" s="90" t="str">
        <x:f>'全銘柄'!D1217</x:f>
        <x:v>DAYTONA CORPORATION</x:v>
      </x:c>
      <x:c r="D831" s="90" t="str">
        <x:f>'全銘柄'!F1217</x:f>
        <x:v>Transportation Equipment</x:v>
      </x:c>
      <x:c r="E831" s="91" t="n">
        <x:f>'全銘柄'!R1217</x:f>
        <x:v>0.11205010572122996</x:v>
      </x:c>
      <x:c r="F831" s="97" t="n">
        <x:f>'全銘柄'!K1217</x:f>
        <x:v>14376.961</x:v>
      </x:c>
      <x:c r="G831" s="97" t="n">
        <x:f>'全銘柄'!Q1217</x:f>
        <x:v>1610.94</x:v>
      </x:c>
      <x:c r="H831" s="90" t="b">
        <x:f>'全銘柄'!AT1217</x:f>
        <x:v>0</x:v>
      </x:c>
      <x:c r="I831" s="90" t="str">
        <x:f>'全銘柄'!AU1217</x:f>
        <x:v>low_liquidity</x:v>
      </x:c>
      <x:c r="J831" s="90" t="str">
        <x:f>'全銘柄'!AH1217</x:f>
        <x:v>S100XSX2</x:v>
      </x:c>
    </x:row>
    <x:row r="832">
      <x:c r="A832" s="90" t="n">
        <x:f>'全銘柄'!A1238</x:f>
        <x:v>1237</x:v>
      </x:c>
      <x:c r="B832" s="90" t="str">
        <x:f>'全銘柄'!B1238</x:f>
        <x:v>6338</x:v>
      </x:c>
      <x:c r="C832" s="90" t="str">
        <x:f>'全銘柄'!D1238</x:f>
        <x:v>Takatori Corporation</x:v>
      </x:c>
      <x:c r="D832" s="90" t="str">
        <x:f>'全銘柄'!F1238</x:f>
        <x:v>Machinery</x:v>
      </x:c>
      <x:c r="E832" s="91" t="n">
        <x:f>'全銘柄'!R1238</x:f>
        <x:v>0.11192114240331019</x:v>
      </x:c>
      <x:c r="F832" s="97" t="n">
        <x:f>'全銘柄'!K1238</x:f>
        <x:v>7330.581</x:v>
      </x:c>
      <x:c r="G832" s="97" t="n">
        <x:f>'全銘柄'!Q1238</x:f>
        <x:v>820.447</x:v>
      </x:c>
      <x:c r="H832" s="90" t="b">
        <x:f>'全銘柄'!AT1238</x:f>
        <x:v>1</x:v>
      </x:c>
      <x:c r="I832" s="90" t="n">
        <x:f>'全銘柄'!AU1238</x:f>
        <x:v>0</x:v>
      </x:c>
      <x:c r="J832" s="90" t="str">
        <x:f>'全銘柄'!AH1238</x:f>
        <x:v>S100XBFK</x:v>
      </x:c>
    </x:row>
    <x:row r="833">
      <x:c r="A833" s="90" t="n">
        <x:f>'全銘柄'!A726</x:f>
        <x:v>725</x:v>
      </x:c>
      <x:c r="B833" s="90" t="str">
        <x:f>'全銘柄'!B726</x:f>
        <x:v>3569</x:v>
      </x:c>
      <x:c r="C833" s="90" t="str">
        <x:f>'全銘柄'!D726</x:f>
        <x:v>SEIREN CO.,LTD.</x:v>
      </x:c>
      <x:c r="D833" s="90" t="str">
        <x:f>'全銘柄'!F726</x:f>
        <x:v>Textiles and Apparels</x:v>
      </x:c>
      <x:c r="E833" s="91" t="n">
        <x:f>'全銘柄'!R726</x:f>
        <x:v>0.11189893080618592</x:v>
      </x:c>
      <x:c r="F833" s="97" t="n">
        <x:f>'全銘柄'!K726</x:f>
        <x:v>159653</x:v>
      </x:c>
      <x:c r="G833" s="97" t="n">
        <x:f>'全銘柄'!Q726</x:f>
        <x:v>17865</x:v>
      </x:c>
      <x:c r="H833" s="90" t="b">
        <x:f>'全銘柄'!AT726</x:f>
        <x:v>1</x:v>
      </x:c>
      <x:c r="I833" s="90" t="n">
        <x:f>'全銘柄'!AU726</x:f>
        <x:v>0</x:v>
      </x:c>
      <x:c r="J833" s="90" t="str">
        <x:f>'全銘柄'!AH726</x:f>
        <x:v>S100W270</x:v>
      </x:c>
    </x:row>
    <x:row r="834">
      <x:c r="A834" s="90" t="n">
        <x:f>'全銘柄'!A663</x:f>
        <x:v>662</x:v>
      </x:c>
      <x:c r="B834" s="90" t="str">
        <x:f>'全銘柄'!B663</x:f>
        <x:v>6859</x:v>
      </x:c>
      <x:c r="C834" s="90" t="str">
        <x:f>'全銘柄'!D663</x:f>
        <x:v>ESPEC CORP.</x:v>
      </x:c>
      <x:c r="D834" s="90" t="str">
        <x:f>'全銘柄'!F663</x:f>
        <x:v>Electric Appliances</x:v>
      </x:c>
      <x:c r="E834" s="91" t="n">
        <x:f>'全銘柄'!R663</x:f>
        <x:v>0.1118475805492807</x:v>
      </x:c>
      <x:c r="F834" s="97" t="n">
        <x:f>'全銘柄'!K663</x:f>
        <x:v>67288</x:v>
      </x:c>
      <x:c r="G834" s="97" t="n">
        <x:f>'全銘柄'!Q663</x:f>
        <x:v>7526</x:v>
      </x:c>
      <x:c r="H834" s="90" t="b">
        <x:f>'全銘柄'!AT663</x:f>
        <x:v>1</x:v>
      </x:c>
      <x:c r="I834" s="90" t="n">
        <x:f>'全銘柄'!AU663</x:f>
        <x:v>0</x:v>
      </x:c>
      <x:c r="J834" s="90" t="str">
        <x:f>'全銘柄'!AH663</x:f>
        <x:v>S100VYJK</x:v>
      </x:c>
    </x:row>
    <x:row r="835">
      <x:c r="A835" s="90" t="n">
        <x:f>'全銘柄'!A1246</x:f>
        <x:v>1245</x:v>
      </x:c>
      <x:c r="B835" s="90" t="str">
        <x:f>'全銘柄'!B1246</x:f>
        <x:v>3625</x:v>
      </x:c>
      <x:c r="C835" s="90" t="str">
        <x:f>'全銘柄'!D1246</x:f>
        <x:v>Techfirm Holdings Inc.</x:v>
      </x:c>
      <x:c r="D835" s="90" t="str">
        <x:f>'全銘柄'!F1246</x:f>
        <x:v>Information &amp; Communication</x:v>
      </x:c>
      <x:c r="E835" s="91" t="n">
        <x:f>'全銘柄'!R1246</x:f>
        <x:v>0.11177346665081944</x:v>
      </x:c>
      <x:c r="F835" s="97" t="n">
        <x:f>'全銘柄'!K1246</x:f>
        <x:v>6705.697</x:v>
      </x:c>
      <x:c r="G835" s="97" t="n">
        <x:f>'全銘柄'!Q1246</x:f>
        <x:v>749.519</x:v>
      </x:c>
      <x:c r="H835" s="90" t="b">
        <x:f>'全銘柄'!AT1246</x:f>
        <x:v>0</x:v>
      </x:c>
      <x:c r="I835" s="90" t="str">
        <x:f>'全銘柄'!AU1246</x:f>
        <x:v>low_liquidity</x:v>
      </x:c>
      <x:c r="J835" s="90" t="str">
        <x:f>'全銘柄'!AH1246</x:f>
        <x:v>S100WQLE</x:v>
      </x:c>
    </x:row>
    <x:row r="836">
      <x:c r="A836" s="90" t="n">
        <x:f>'全銘柄'!A1076</x:f>
        <x:v>1075</x:v>
      </x:c>
      <x:c r="B836" s="90" t="str">
        <x:f>'全銘柄'!B1076</x:f>
        <x:v>7476</x:v>
      </x:c>
      <x:c r="C836" s="90" t="str">
        <x:f>'全銘柄'!D1076</x:f>
        <x:v>AS ONE CORPORATION</x:v>
      </x:c>
      <x:c r="D836" s="90" t="str">
        <x:f>'全銘柄'!F1076</x:f>
        <x:v>Wholesale Trade</x:v>
      </x:c>
      <x:c r="E836" s="91" t="n">
        <x:f>'全銘柄'!R1076</x:f>
        <x:v>0.11173868203679964</x:v>
      </x:c>
      <x:c r="F836" s="97" t="n">
        <x:f>'全銘柄'!K1076</x:f>
        <x:v>103751</x:v>
      </x:c>
      <x:c r="G836" s="97" t="n">
        <x:f>'全銘柄'!Q1076</x:f>
        <x:v>11593</x:v>
      </x:c>
      <x:c r="H836" s="90" t="b">
        <x:f>'全銘柄'!AT1076</x:f>
        <x:v>1</x:v>
      </x:c>
      <x:c r="I836" s="90" t="n">
        <x:f>'全銘柄'!AU1076</x:f>
        <x:v>0</x:v>
      </x:c>
      <x:c r="J836" s="90" t="str">
        <x:f>'全銘柄'!AH1076</x:f>
        <x:v>S100W555</x:v>
      </x:c>
    </x:row>
    <x:row r="837">
      <x:c r="A837" s="90" t="n">
        <x:f>'全銘柄'!A620</x:f>
        <x:v>619</x:v>
      </x:c>
      <x:c r="B837" s="90" t="str">
        <x:f>'全銘柄'!B620</x:f>
        <x:v>4932</x:v>
      </x:c>
      <x:c r="C837" s="90" t="str">
        <x:f>'全銘柄'!D620</x:f>
        <x:v>ALMADO,INC.</x:v>
      </x:c>
      <x:c r="D837" s="90" t="str">
        <x:f>'全銘柄'!F620</x:f>
        <x:v>Chemicals</x:v>
      </x:c>
      <x:c r="E837" s="91" t="n">
        <x:f>'全銘柄'!R620</x:f>
        <x:v>0.1116436345998139</x:v>
      </x:c>
      <x:c r="F837" s="97" t="n">
        <x:f>'全銘柄'!K620</x:f>
        <x:v>8477.456</x:v>
      </x:c>
      <x:c r="G837" s="97" t="n">
        <x:f>'全銘柄'!Q620</x:f>
        <x:v>946.454</x:v>
      </x:c>
      <x:c r="H837" s="90" t="b">
        <x:f>'全銘柄'!AT620</x:f>
        <x:v>1</x:v>
      </x:c>
      <x:c r="I837" s="90" t="n">
        <x:f>'全銘柄'!AU620</x:f>
        <x:v>0</x:v>
      </x:c>
      <x:c r="J837" s="90" t="str">
        <x:f>'全銘柄'!AH620</x:f>
        <x:v>S100W308</x:v>
      </x:c>
    </x:row>
    <x:row r="838">
      <x:c r="A838" s="90" t="n">
        <x:f>'全銘柄'!A821</x:f>
        <x:v>820</x:v>
      </x:c>
      <x:c r="B838" s="90" t="str">
        <x:f>'全銘柄'!B821</x:f>
        <x:v>8253</x:v>
      </x:c>
      <x:c r="C838" s="90" t="str">
        <x:f>'全銘柄'!D821</x:f>
        <x:v>Credit Saison Co.,Ltd.</x:v>
      </x:c>
      <x:c r="D838" s="90" t="str">
        <x:f>'全銘柄'!F821</x:f>
        <x:v>Other Financing Business</x:v>
      </x:c>
      <x:c r="E838" s="91" t="n">
        <x:f>'全銘柄'!R821</x:f>
        <x:v>0.11158701852806645</x:v>
      </x:c>
      <x:c r="F838" s="97" t="n">
        <x:f>'全銘柄'!K821</x:f>
        <x:v>422818</x:v>
      </x:c>
      <x:c r="G838" s="97" t="n">
        <x:f>'全銘柄'!Q821</x:f>
        <x:v>47181</x:v>
      </x:c>
      <x:c r="H838" s="90" t="b">
        <x:f>'全銘柄'!AT821</x:f>
        <x:v>1</x:v>
      </x:c>
      <x:c r="I838" s="90" t="n">
        <x:f>'全銘柄'!AU821</x:f>
        <x:v>0</x:v>
      </x:c>
      <x:c r="J838" s="90" t="str">
        <x:f>'全銘柄'!AH821</x:f>
        <x:v>S100W4A7</x:v>
      </x:c>
    </x:row>
    <x:row r="839">
      <x:c r="A839" s="90" t="n">
        <x:f>'全銘柄'!A88</x:f>
        <x:v>87</x:v>
      </x:c>
      <x:c r="B839" s="90" t="str">
        <x:f>'全銘柄'!B88</x:f>
        <x:v>2981</x:v>
      </x:c>
      <x:c r="C839" s="90" t="str">
        <x:f>'全銘柄'!D88</x:f>
        <x:v>Landix Inc.</x:v>
      </x:c>
      <x:c r="D839" s="90" t="str">
        <x:f>'全銘柄'!F88</x:f>
        <x:v>Real Estate</x:v>
      </x:c>
      <x:c r="E839" s="91" t="n">
        <x:f>'全銘柄'!R88</x:f>
        <x:v>0.11144878836329848</x:v>
      </x:c>
      <x:c r="F839" s="97" t="n">
        <x:f>'全銘柄'!K88</x:f>
        <x:v>20267.874</x:v>
      </x:c>
      <x:c r="G839" s="97" t="n">
        <x:f>'全銘柄'!Q88</x:f>
        <x:v>2258.83</x:v>
      </x:c>
      <x:c r="H839" s="90" t="b">
        <x:f>'全銘柄'!AT88</x:f>
        <x:v>0</x:v>
      </x:c>
      <x:c r="I839" s="90" t="str">
        <x:f>'全銘柄'!AU88</x:f>
        <x:v>repeated_negative_operating_cf</x:v>
      </x:c>
      <x:c r="J839" s="90" t="str">
        <x:f>'全銘柄'!AH88</x:f>
        <x:v>S100W2RT</x:v>
      </x:c>
    </x:row>
    <x:row r="840">
      <x:c r="A840" s="90" t="n">
        <x:f>'全銘柄'!A865</x:f>
        <x:v>864</x:v>
      </x:c>
      <x:c r="B840" s="90" t="str">
        <x:f>'全銘柄'!B865</x:f>
        <x:v>9692</x:v>
      </x:c>
      <x:c r="C840" s="90" t="str">
        <x:f>'全銘柄'!D865</x:f>
        <x:v>COMPUTER ENGINEERING &amp; CONSULTING LTD.</x:v>
      </x:c>
      <x:c r="D840" s="90" t="str">
        <x:f>'全銘柄'!F865</x:f>
        <x:v>Information &amp; Communication</x:v>
      </x:c>
      <x:c r="E840" s="91" t="n">
        <x:f>'全銘柄'!R865</x:f>
        <x:v>0.11138095382653836</x:v>
      </x:c>
      <x:c r="F840" s="97" t="n">
        <x:f>'全銘柄'!K865</x:f>
        <x:v>65882</x:v>
      </x:c>
      <x:c r="G840" s="97" t="n">
        <x:f>'全銘柄'!Q865</x:f>
        <x:v>7338</x:v>
      </x:c>
      <x:c r="H840" s="90" t="b">
        <x:f>'全銘柄'!AT865</x:f>
        <x:v>1</x:v>
      </x:c>
      <x:c r="I840" s="90" t="n">
        <x:f>'全銘柄'!AU865</x:f>
        <x:v>0</x:v>
      </x:c>
      <x:c r="J840" s="90" t="str">
        <x:f>'全銘柄'!AH865</x:f>
        <x:v>S100XZVZ</x:v>
      </x:c>
    </x:row>
    <x:row r="841">
      <x:c r="A841" s="90" t="n">
        <x:f>'全銘柄'!A427</x:f>
        <x:v>426</x:v>
      </x:c>
      <x:c r="B841" s="90" t="str">
        <x:f>'全銘柄'!B427</x:f>
        <x:v>2173</x:v>
      </x:c>
      <x:c r="C841" s="90" t="str">
        <x:f>'全銘柄'!D427</x:f>
        <x:v>Hakuten Corporation</x:v>
      </x:c>
      <x:c r="D841" s="90" t="str">
        <x:f>'全銘柄'!F427</x:f>
        <x:v>Services</x:v>
      </x:c>
      <x:c r="E841" s="91" t="n">
        <x:f>'全銘柄'!R427</x:f>
        <x:v>0.11110841622154209</x:v>
      </x:c>
      <x:c r="F841" s="97" t="n">
        <x:f>'全銘柄'!K427</x:f>
        <x:v>23336.351</x:v>
      </x:c>
      <x:c r="G841" s="97" t="n">
        <x:f>'全銘柄'!Q427</x:f>
        <x:v>2592.865</x:v>
      </x:c>
      <x:c r="H841" s="90" t="b">
        <x:f>'全銘柄'!AT427</x:f>
        <x:v>1</x:v>
      </x:c>
      <x:c r="I841" s="90" t="n">
        <x:f>'全銘柄'!AU427</x:f>
        <x:v>0</x:v>
      </x:c>
      <x:c r="J841" s="90" t="str">
        <x:f>'全銘柄'!AH427</x:f>
        <x:v>S100XV33</x:v>
      </x:c>
    </x:row>
    <x:row r="842">
      <x:c r="A842" s="90" t="n">
        <x:f>'全銘柄'!A1040</x:f>
        <x:v>1039</x:v>
      </x:c>
      <x:c r="B842" s="90" t="str">
        <x:f>'全銘柄'!B1040</x:f>
        <x:v>2267</x:v>
      </x:c>
      <x:c r="C842" s="90" t="str">
        <x:f>'全銘柄'!D1040</x:f>
        <x:v>YAKULT HONSHA CO.,LTD.</x:v>
      </x:c>
      <x:c r="D842" s="90" t="str">
        <x:f>'全銘柄'!F1040</x:f>
        <x:v>Foods</x:v>
      </x:c>
      <x:c r="E842" s="91" t="n">
        <x:f>'全銘柄'!R1040</x:f>
        <x:v>0.1108522803457392</x:v>
      </x:c>
      <x:c r="F842" s="97" t="n">
        <x:f>'全銘柄'!K1040</x:f>
        <x:v>499683</x:v>
      </x:c>
      <x:c r="G842" s="97" t="n">
        <x:f>'全銘柄'!Q1040</x:f>
        <x:v>55391</x:v>
      </x:c>
      <x:c r="H842" s="90" t="b">
        <x:f>'全銘柄'!AT1040</x:f>
        <x:v>1</x:v>
      </x:c>
      <x:c r="I842" s="90" t="n">
        <x:f>'全銘柄'!AU1040</x:f>
        <x:v>0</x:v>
      </x:c>
      <x:c r="J842" s="90" t="str">
        <x:f>'全銘柄'!AH1040</x:f>
        <x:v>S100W0D2</x:v>
      </x:c>
    </x:row>
    <x:row r="843">
      <x:c r="A843" s="90" t="n">
        <x:f>'全銘柄'!A1369</x:f>
        <x:v>1368</x:v>
      </x:c>
      <x:c r="B843" s="90" t="str">
        <x:f>'全銘柄'!B1369</x:f>
        <x:v>7309</x:v>
      </x:c>
      <x:c r="C843" s="90" t="str">
        <x:f>'全銘柄'!D1369</x:f>
        <x:v>SHIMANO INC.</x:v>
      </x:c>
      <x:c r="D843" s="90" t="str">
        <x:f>'全銘柄'!F1369</x:f>
        <x:v>Transportation Equipment</x:v>
      </x:c>
      <x:c r="E843" s="91" t="n">
        <x:f>'全銘柄'!R1369</x:f>
        <x:v>0.11083705278148948</x:v>
      </x:c>
      <x:c r="F843" s="97" t="n">
        <x:f>'全銘柄'!K1369</x:f>
        <x:v>466243</x:v>
      </x:c>
      <x:c r="G843" s="97" t="n">
        <x:f>'全銘柄'!Q1369</x:f>
        <x:v>51677</x:v>
      </x:c>
      <x:c r="H843" s="90" t="b">
        <x:f>'全銘柄'!AT1369</x:f>
        <x:v>1</x:v>
      </x:c>
      <x:c r="I843" s="90" t="n">
        <x:f>'全銘柄'!AU1369</x:f>
        <x:v>0</x:v>
      </x:c>
      <x:c r="J843" s="90" t="str">
        <x:f>'全銘柄'!AH1369</x:f>
        <x:v>S100XQSE</x:v>
      </x:c>
    </x:row>
    <x:row r="844">
      <x:c r="A844" s="90" t="n">
        <x:f>'全銘柄'!A1222</x:f>
        <x:v>1221</x:v>
      </x:c>
      <x:c r="B844" s="90" t="str">
        <x:f>'全銘柄'!B1222</x:f>
        <x:v>3837</x:v>
      </x:c>
      <x:c r="C844" s="90" t="str">
        <x:f>'全銘柄'!D1222</x:f>
        <x:v>Ad-Sol Nissin Corporation</x:v>
      </x:c>
      <x:c r="D844" s="90" t="str">
        <x:f>'全銘柄'!F1222</x:f>
        <x:v>Information &amp; Communication</x:v>
      </x:c>
      <x:c r="E844" s="91" t="n">
        <x:f>'全銘柄'!R1222</x:f>
        <x:v>0.11064557094558568</x:v>
      </x:c>
      <x:c r="F844" s="97" t="n">
        <x:f>'全銘柄'!K1222</x:f>
        <x:v>15463.041</x:v>
      </x:c>
      <x:c r="G844" s="97" t="n">
        <x:f>'全銘柄'!Q1222</x:f>
        <x:v>1710.917</x:v>
      </x:c>
      <x:c r="H844" s="90" t="b">
        <x:f>'全銘柄'!AT1222</x:f>
        <x:v>1</x:v>
      </x:c>
      <x:c r="I844" s="90" t="n">
        <x:f>'全銘柄'!AU1222</x:f>
        <x:v>0</x:v>
      </x:c>
      <x:c r="J844" s="90" t="str">
        <x:f>'全銘柄'!AH1222</x:f>
        <x:v>S100W0GJ</x:v>
      </x:c>
    </x:row>
    <x:row r="845">
      <x:c r="A845" s="90" t="n">
        <x:f>'全銘柄'!A737</x:f>
        <x:v>736</x:v>
      </x:c>
      <x:c r="B845" s="90" t="str">
        <x:f>'全銘柄'!B737</x:f>
        <x:v>6191</x:v>
      </x:c>
      <x:c r="C845" s="90" t="str">
        <x:f>'全銘柄'!D737</x:f>
        <x:v>AirTrip Corp.</x:v>
      </x:c>
      <x:c r="D845" s="90" t="str">
        <x:f>'全銘柄'!F737</x:f>
        <x:v>Services</x:v>
      </x:c>
      <x:c r="E845" s="91" t="n">
        <x:f>'全銘柄'!R737</x:f>
        <x:v>0.11026900085397097</x:v>
      </x:c>
      <x:c r="F845" s="97" t="n">
        <x:f>'全銘柄'!K737</x:f>
        <x:v>28104</x:v>
      </x:c>
      <x:c r="G845" s="97" t="n">
        <x:f>'全銘柄'!Q737</x:f>
        <x:v>3099</x:v>
      </x:c>
      <x:c r="H845" s="90" t="b">
        <x:f>'全銘柄'!AT737</x:f>
        <x:v>0</x:v>
      </x:c>
      <x:c r="I845" s="90" t="str">
        <x:f>'全銘柄'!AU737</x:f>
        <x:v>missing_financial_data</x:v>
      </x:c>
      <x:c r="J845" s="90" t="str">
        <x:f>'全銘柄'!AH737</x:f>
        <x:v>S100XCN2</x:v>
      </x:c>
    </x:row>
    <x:row r="846">
      <x:c r="A846" s="90" t="n">
        <x:f>'全銘柄'!A895</x:f>
        <x:v>894</x:v>
      </x:c>
      <x:c r="B846" s="90" t="str">
        <x:f>'全銘柄'!B895</x:f>
        <x:v>4206</x:v>
      </x:c>
      <x:c r="C846" s="90" t="str">
        <x:f>'全銘柄'!D895</x:f>
        <x:v>Aica Kogyo Company,Limited</x:v>
      </x:c>
      <x:c r="D846" s="90" t="str">
        <x:f>'全銘柄'!F895</x:f>
        <x:v>Chemicals</x:v>
      </x:c>
      <x:c r="E846" s="91" t="n">
        <x:f>'全銘柄'!R895</x:f>
        <x:v>0.11020683887155402</x:v>
      </x:c>
      <x:c r="F846" s="97" t="n">
        <x:f>'全銘柄'!K895</x:f>
        <x:v>248696</x:v>
      </x:c>
      <x:c r="G846" s="97" t="n">
        <x:f>'全銘柄'!Q895</x:f>
        <x:v>27408</x:v>
      </x:c>
      <x:c r="H846" s="90" t="b">
        <x:f>'全銘柄'!AT895</x:f>
        <x:v>1</x:v>
      </x:c>
      <x:c r="I846" s="90" t="n">
        <x:f>'全銘柄'!AU895</x:f>
        <x:v>0</x:v>
      </x:c>
      <x:c r="J846" s="90" t="str">
        <x:f>'全銘柄'!AH895</x:f>
        <x:v>S100W22P</x:v>
      </x:c>
    </x:row>
    <x:row r="847">
      <x:c r="A847" s="90" t="n">
        <x:f>'全銘柄'!A975</x:f>
        <x:v>974</x:v>
      </x:c>
      <x:c r="B847" s="90" t="str">
        <x:f>'全銘柄'!B975</x:f>
        <x:v>3086</x:v>
      </x:c>
      <x:c r="C847" s="90" t="str">
        <x:f>'全銘柄'!D975</x:f>
        <x:v>J.FRONT RETAILING Co.,Ltd.</x:v>
      </x:c>
      <x:c r="D847" s="90" t="str">
        <x:f>'全銘柄'!F975</x:f>
        <x:v>Retail Trade</x:v>
      </x:c>
      <x:c r="E847" s="91" t="n">
        <x:f>'全銘柄'!R975</x:f>
        <x:v>0.11012280551973291</x:v>
      </x:c>
      <x:c r="F847" s="97" t="n">
        <x:f>'全銘柄'!K975</x:f>
        <x:v>445094</x:v>
      </x:c>
      <x:c r="G847" s="97" t="n">
        <x:f>'全銘柄'!Q975</x:f>
        <x:v>49015</x:v>
      </x:c>
      <x:c r="H847" s="90" t="b">
        <x:f>'全銘柄'!AT975</x:f>
        <x:v>0</x:v>
      </x:c>
      <x:c r="I847" s="90" t="str">
        <x:f>'全銘柄'!AU975</x:f>
        <x:v>missing_financial_data</x:v>
      </x:c>
      <x:c r="J847" s="90" t="str">
        <x:f>'全銘柄'!AH975</x:f>
        <x:v>S100Y6K0</x:v>
      </x:c>
    </x:row>
    <x:row r="848">
      <x:c r="A848" s="90" t="n">
        <x:f>'全銘柄'!A1291</x:f>
        <x:v>1290</x:v>
      </x:c>
      <x:c r="B848" s="90" t="str">
        <x:f>'全銘柄'!B1291</x:f>
        <x:v>9904</x:v>
      </x:c>
      <x:c r="C848" s="90" t="str">
        <x:f>'全銘柄'!D1291</x:f>
        <x:v>Verite Co.,Ltd.</x:v>
      </x:c>
      <x:c r="D848" s="90" t="str">
        <x:f>'全銘柄'!F1291</x:f>
        <x:v>Retail Trade</x:v>
      </x:c>
      <x:c r="E848" s="91" t="n">
        <x:f>'全銘柄'!R1291</x:f>
        <x:v>0.11010444192777148</x:v>
      </x:c>
      <x:c r="F848" s="97" t="n">
        <x:f>'全銘柄'!K1291</x:f>
        <x:v>7947</x:v>
      </x:c>
      <x:c r="G848" s="97" t="n">
        <x:f>'全銘柄'!Q1291</x:f>
        <x:v>875</x:v>
      </x:c>
      <x:c r="H848" s="90" t="b">
        <x:f>'全銘柄'!AT1291</x:f>
        <x:v>0</x:v>
      </x:c>
      <x:c r="I848" s="90" t="str">
        <x:f>'全銘柄'!AU1291</x:f>
        <x:v>low_liquidity</x:v>
      </x:c>
      <x:c r="J848" s="90" t="str">
        <x:f>'全銘柄'!AH1291</x:f>
        <x:v>S100W8HA</x:v>
      </x:c>
    </x:row>
    <x:row r="849">
      <x:c r="A849" s="90" t="n">
        <x:f>'全銘柄'!A770</x:f>
        <x:v>769</x:v>
      </x:c>
      <x:c r="B849" s="90" t="str">
        <x:f>'全銘柄'!B770</x:f>
        <x:v>7715</x:v>
      </x:c>
      <x:c r="C849" s="90" t="str">
        <x:f>'全銘柄'!D770</x:f>
        <x:v>NAGANO KEIKI CO.,LTD.</x:v>
      </x:c>
      <x:c r="D849" s="90" t="str">
        <x:f>'全銘柄'!F770</x:f>
        <x:v>Precision Instruments</x:v>
      </x:c>
      <x:c r="E849" s="91" t="n">
        <x:f>'全銘柄'!R770</x:f>
        <x:v>0.11004812050802895</x:v>
      </x:c>
      <x:c r="F849" s="97" t="n">
        <x:f>'全銘柄'!K770</x:f>
        <x:v>69544.777</x:v>
      </x:c>
      <x:c r="G849" s="97" t="n">
        <x:f>'全銘柄'!Q770</x:f>
        <x:v>7653.272</x:v>
      </x:c>
      <x:c r="H849" s="90" t="b">
        <x:f>'全銘柄'!AT770</x:f>
        <x:v>1</x:v>
      </x:c>
      <x:c r="I849" s="90" t="n">
        <x:f>'全銘柄'!AU770</x:f>
        <x:v>0</x:v>
      </x:c>
      <x:c r="J849" s="90" t="str">
        <x:f>'全銘柄'!AH770</x:f>
        <x:v>S100W6PX</x:v>
      </x:c>
    </x:row>
    <x:row r="850">
      <x:c r="A850" s="90" t="n">
        <x:f>'全銘柄'!A632</x:f>
        <x:v>631</x:v>
      </x:c>
      <x:c r="B850" s="90" t="str">
        <x:f>'全銘柄'!B632</x:f>
        <x:v>7269</x:v>
      </x:c>
      <x:c r="C850" s="90" t="str">
        <x:f>'全銘柄'!D632</x:f>
        <x:v>SUZUKI MOTOR CORPORATION</x:v>
      </x:c>
      <x:c r="D850" s="90" t="str">
        <x:f>'全銘柄'!F632</x:f>
        <x:v>Transportation Equipment</x:v>
      </x:c>
      <x:c r="E850" s="91" t="n">
        <x:f>'全銘柄'!R632</x:f>
        <x:v>0.11001907039891756</x:v>
      </x:c>
      <x:c r="F850" s="97" t="n">
        <x:f>'全銘柄'!K632</x:f>
        <x:v>5843087</x:v>
      </x:c>
      <x:c r="G850" s="97" t="n">
        <x:f>'全銘柄'!Q632</x:f>
        <x:v>642851</x:v>
      </x:c>
      <x:c r="H850" s="90" t="b">
        <x:f>'全銘柄'!AT632</x:f>
        <x:v>0</x:v>
      </x:c>
      <x:c r="I850" s="90" t="str">
        <x:f>'全銘柄'!AU632</x:f>
        <x:v>other_data_quality_issue</x:v>
      </x:c>
      <x:c r="J850" s="90" t="str">
        <x:f>'全銘柄'!AH632</x:f>
        <x:v>S100W4MT</x:v>
      </x:c>
    </x:row>
    <x:row r="851">
      <x:c r="A851" s="90" t="n">
        <x:f>'全銘柄'!A1043</x:f>
        <x:v>1042</x:v>
      </x:c>
      <x:c r="B851" s="90" t="str">
        <x:f>'全銘柄'!B1043</x:f>
        <x:v>1909</x:v>
      </x:c>
      <x:c r="C851" s="90" t="str">
        <x:f>'全銘柄'!D1043</x:f>
        <x:v>Nippon Dry-Chemical CO.,LTD.</x:v>
      </x:c>
      <x:c r="D851" s="90" t="str">
        <x:f>'全銘柄'!F1043</x:f>
        <x:v>Machinery</x:v>
      </x:c>
      <x:c r="E851" s="91" t="n">
        <x:f>'全銘柄'!R1043</x:f>
        <x:v>0.10996901721637012</x:v>
      </x:c>
      <x:c r="F851" s="97" t="n">
        <x:f>'全銘柄'!K1043</x:f>
        <x:v>55727.078</x:v>
      </x:c>
      <x:c r="G851" s="97" t="n">
        <x:f>'全銘柄'!Q1043</x:f>
        <x:v>6128.252</x:v>
      </x:c>
      <x:c r="H851" s="90" t="b">
        <x:f>'全銘柄'!AT1043</x:f>
        <x:v>1</x:v>
      </x:c>
      <x:c r="I851" s="90" t="n">
        <x:f>'全銘柄'!AU1043</x:f>
        <x:v>0</x:v>
      </x:c>
      <x:c r="J851" s="90" t="str">
        <x:f>'全銘柄'!AH1043</x:f>
        <x:v>S100W5RX</x:v>
      </x:c>
    </x:row>
    <x:row r="852">
      <x:c r="A852" s="90" t="n">
        <x:f>'全銘柄'!A996</x:f>
        <x:v>995</x:v>
      </x:c>
      <x:c r="B852" s="90" t="str">
        <x:f>'全銘柄'!B996</x:f>
        <x:v>8919</x:v>
      </x:c>
      <x:c r="C852" s="90" t="str">
        <x:f>'全銘柄'!D996</x:f>
        <x:v>KATITAS CO.,LTD</x:v>
      </x:c>
      <x:c r="D852" s="90" t="str">
        <x:f>'全銘柄'!F996</x:f>
        <x:v>Real Estate</x:v>
      </x:c>
      <x:c r="E852" s="91" t="n">
        <x:f>'全銘柄'!R996</x:f>
        <x:v>0.10979102495812007</x:v>
      </x:c>
      <x:c r="F852" s="97" t="n">
        <x:f>'全銘柄'!K996</x:f>
        <x:v>129537</x:v>
      </x:c>
      <x:c r="G852" s="97" t="n">
        <x:f>'全銘柄'!Q996</x:f>
        <x:v>14222</x:v>
      </x:c>
      <x:c r="H852" s="90" t="b">
        <x:f>'全銘柄'!AT996</x:f>
        <x:v>1</x:v>
      </x:c>
      <x:c r="I852" s="90" t="n">
        <x:f>'全銘柄'!AU996</x:f>
        <x:v>0</x:v>
      </x:c>
      <x:c r="J852" s="90" t="str">
        <x:f>'全銘柄'!AH996</x:f>
        <x:v>S100W49Q</x:v>
      </x:c>
    </x:row>
    <x:row r="853">
      <x:c r="A853" s="90" t="n">
        <x:f>'全銘柄'!A50</x:f>
        <x:v>49</x:v>
      </x:c>
      <x:c r="B853" s="90" t="str">
        <x:f>'全銘柄'!B50</x:f>
        <x:v>9256</x:v>
      </x:c>
      <x:c r="C853" s="90" t="str">
        <x:f>'全銘柄'!D50</x:f>
        <x:v>Succeed co.,ltd.</x:v>
      </x:c>
      <x:c r="D853" s="90" t="str">
        <x:f>'全銘柄'!F50</x:f>
        <x:v>Services</x:v>
      </x:c>
      <x:c r="E853" s="91" t="n">
        <x:f>'全銘柄'!R50</x:f>
        <x:v>0.10971305749225321</x:v>
      </x:c>
      <x:c r="F853" s="97" t="n">
        <x:f>'全銘柄'!K50</x:f>
        <x:v>3469.824</x:v>
      </x:c>
      <x:c r="G853" s="97" t="n">
        <x:f>'全銘柄'!Q50</x:f>
        <x:v>380.685</x:v>
      </x:c>
      <x:c r="H853" s="90" t="b">
        <x:f>'全銘柄'!AT50</x:f>
        <x:v>1</x:v>
      </x:c>
      <x:c r="I853" s="90" t="n">
        <x:f>'全銘柄'!AU50</x:f>
        <x:v>0</x:v>
      </x:c>
      <x:c r="J853" s="90" t="str">
        <x:f>'全銘柄'!AH50</x:f>
        <x:v>S100W78X</x:v>
      </x:c>
    </x:row>
    <x:row r="854">
      <x:c r="A854" s="90" t="n">
        <x:f>'全銘柄'!A166</x:f>
        <x:v>165</x:v>
      </x:c>
      <x:c r="B854" s="90" t="str">
        <x:f>'全銘柄'!B166</x:f>
        <x:v>7351</x:v>
      </x:c>
      <x:c r="C854" s="90" t="str">
        <x:f>'全銘柄'!D166</x:f>
        <x:v>Goodpatch Inc.</x:v>
      </x:c>
      <x:c r="D854" s="90" t="str">
        <x:f>'全銘柄'!F166</x:f>
        <x:v>Services</x:v>
      </x:c>
      <x:c r="E854" s="91" t="n">
        <x:f>'全銘柄'!R166</x:f>
        <x:v>0.10962092028143251</x:v>
      </x:c>
      <x:c r="F854" s="97" t="n">
        <x:f>'全銘柄'!K166</x:f>
        <x:v>5085.553</x:v>
      </x:c>
      <x:c r="G854" s="97" t="n">
        <x:f>'全銘柄'!Q166</x:f>
        <x:v>557.483</x:v>
      </x:c>
      <x:c r="H854" s="90" t="b">
        <x:f>'全銘柄'!AT166</x:f>
        <x:v>0</x:v>
      </x:c>
      <x:c r="I854" s="90" t="str">
        <x:f>'全銘柄'!AU166</x:f>
        <x:v>low_liquidity</x:v>
      </x:c>
      <x:c r="J854" s="90" t="str">
        <x:f>'全銘柄'!AH166</x:f>
        <x:v>S100X6Y8</x:v>
      </x:c>
    </x:row>
    <x:row r="855">
      <x:c r="A855" s="90" t="n">
        <x:f>'全銘柄'!A1280</x:f>
        <x:v>1279</x:v>
      </x:c>
      <x:c r="B855" s="90" t="str">
        <x:f>'全銘柄'!B1280</x:f>
        <x:v>5214</x:v>
      </x:c>
      <x:c r="C855" s="90" t="str">
        <x:f>'全銘柄'!D1280</x:f>
        <x:v>Nippon Electric Glass Co.,Ltd.</x:v>
      </x:c>
      <x:c r="D855" s="90" t="str">
        <x:f>'全銘柄'!F1280</x:f>
        <x:v>Glass and Ceramics Products</x:v>
      </x:c>
      <x:c r="E855" s="91" t="n">
        <x:f>'全銘柄'!R1280</x:f>
        <x:v>0.10960430568846699</x:v>
      </x:c>
      <x:c r="F855" s="97" t="n">
        <x:f>'全銘柄'!K1280</x:f>
        <x:v>311402</x:v>
      </x:c>
      <x:c r="G855" s="97" t="n">
        <x:f>'全銘柄'!Q1280</x:f>
        <x:v>34131</x:v>
      </x:c>
      <x:c r="H855" s="90" t="b">
        <x:f>'全銘柄'!AT1280</x:f>
        <x:v>1</x:v>
      </x:c>
      <x:c r="I855" s="90" t="n">
        <x:f>'全銘柄'!AU1280</x:f>
        <x:v>0</x:v>
      </x:c>
      <x:c r="J855" s="90" t="str">
        <x:f>'全銘柄'!AH1280</x:f>
        <x:v>S100XU17</x:v>
      </x:c>
    </x:row>
    <x:row r="856">
      <x:c r="A856" s="90" t="n">
        <x:f>'全銘柄'!A497</x:f>
        <x:v>496</x:v>
      </x:c>
      <x:c r="B856" s="90" t="str">
        <x:f>'全銘柄'!B497</x:f>
        <x:v>9651</x:v>
      </x:c>
      <x:c r="C856" s="90" t="str">
        <x:f>'全銘柄'!D497</x:f>
        <x:v>Japan Process Development Co.,Ltd.</x:v>
      </x:c>
      <x:c r="D856" s="90" t="str">
        <x:f>'全銘柄'!F497</x:f>
        <x:v>Information &amp; Communication</x:v>
      </x:c>
      <x:c r="E856" s="91" t="n">
        <x:f>'全銘柄'!R497</x:f>
        <x:v>0.10928928825513703</x:v>
      </x:c>
      <x:c r="F856" s="97" t="n">
        <x:f>'全銘柄'!K497</x:f>
        <x:v>10473.149</x:v>
      </x:c>
      <x:c r="G856" s="97" t="n">
        <x:f>'全銘柄'!Q497</x:f>
        <x:v>1144.603</x:v>
      </x:c>
      <x:c r="H856" s="90" t="b">
        <x:f>'全銘柄'!AT497</x:f>
        <x:v>0</x:v>
      </x:c>
      <x:c r="I856" s="90" t="str">
        <x:f>'全銘柄'!AU497</x:f>
        <x:v>low_liquidity</x:v>
      </x:c>
      <x:c r="J856" s="90" t="str">
        <x:f>'全銘柄'!AH497</x:f>
        <x:v>S100WL4H</x:v>
      </x:c>
    </x:row>
    <x:row r="857">
      <x:c r="A857" s="90" t="n">
        <x:f>'全銘柄'!A546</x:f>
        <x:v>545</x:v>
      </x:c>
      <x:c r="B857" s="90" t="str">
        <x:f>'全銘柄'!B546</x:f>
        <x:v>3826</x:v>
      </x:c>
      <x:c r="C857" s="90" t="str">
        <x:f>'全銘柄'!D546</x:f>
        <x:v>System Integrator Corp.</x:v>
      </x:c>
      <x:c r="D857" s="90" t="str">
        <x:f>'全銘柄'!F546</x:f>
        <x:v>Information &amp; Communication</x:v>
      </x:c>
      <x:c r="E857" s="91" t="n">
        <x:f>'全銘柄'!R546</x:f>
        <x:v>0.10927683413535166</x:v>
      </x:c>
      <x:c r="F857" s="97" t="n">
        <x:f>'全銘柄'!K546</x:f>
        <x:v>5217.254</x:v>
      </x:c>
      <x:c r="G857" s="97" t="n">
        <x:f>'全銘柄'!Q546</x:f>
        <x:v>570.125</x:v>
      </x:c>
      <x:c r="H857" s="90" t="b">
        <x:f>'全銘柄'!AT546</x:f>
        <x:v>0</x:v>
      </x:c>
      <x:c r="I857" s="90" t="str">
        <x:f>'全銘柄'!AU546</x:f>
        <x:v>low_liquidity</x:v>
      </x:c>
      <x:c r="J857" s="90" t="str">
        <x:f>'全銘柄'!AH546</x:f>
        <x:v>S100Y7MS</x:v>
      </x:c>
    </x:row>
    <x:row r="858">
      <x:c r="A858" s="90" t="n">
        <x:f>'全銘柄'!A485</x:f>
        <x:v>484</x:v>
      </x:c>
      <x:c r="B858" s="90" t="str">
        <x:f>'全銘柄'!B485</x:f>
        <x:v>1780</x:v>
      </x:c>
      <x:c r="C858" s="90" t="str">
        <x:f>'全銘柄'!D485</x:f>
        <x:v>YAMAURA CORPORATION</x:v>
      </x:c>
      <x:c r="D858" s="90" t="str">
        <x:f>'全銘柄'!F485</x:f>
        <x:v>Construction</x:v>
      </x:c>
      <x:c r="E858" s="91" t="n">
        <x:f>'全銘柄'!R485</x:f>
        <x:v>0.10927093035806487</x:v>
      </x:c>
      <x:c r="F858" s="97" t="n">
        <x:f>'全銘柄'!K485</x:f>
        <x:v>35613.772</x:v>
      </x:c>
      <x:c r="G858" s="97" t="n">
        <x:f>'全銘柄'!Q485</x:f>
        <x:v>3891.55</x:v>
      </x:c>
      <x:c r="H858" s="90" t="b">
        <x:f>'全銘柄'!AT485</x:f>
        <x:v>1</x:v>
      </x:c>
      <x:c r="I858" s="90" t="n">
        <x:f>'全銘柄'!AU485</x:f>
        <x:v>0</x:v>
      </x:c>
      <x:c r="J858" s="90" t="str">
        <x:f>'全銘柄'!AH485</x:f>
        <x:v>S100W7O4</x:v>
      </x:c>
    </x:row>
    <x:row r="859">
      <x:c r="A859" s="90" t="n">
        <x:f>'全銘柄'!A158</x:f>
        <x:v>157</x:v>
      </x:c>
      <x:c r="B859" s="90" t="str">
        <x:f>'全銘柄'!B158</x:f>
        <x:v>4012</x:v>
      </x:c>
      <x:c r="C859" s="90" t="str">
        <x:f>'全銘柄'!D158</x:f>
        <x:v>AXIS CO.,LTD.</x:v>
      </x:c>
      <x:c r="D859" s="90" t="str">
        <x:f>'全銘柄'!F158</x:f>
        <x:v>Information &amp; Communication</x:v>
      </x:c>
      <x:c r="E859" s="91" t="n">
        <x:f>'全銘柄'!R158</x:f>
        <x:v>0.10920757662838192</x:v>
      </x:c>
      <x:c r="F859" s="97" t="n">
        <x:f>'全銘柄'!K158</x:f>
        <x:v>8134.225</x:v>
      </x:c>
      <x:c r="G859" s="97" t="n">
        <x:f>'全銘柄'!Q158</x:f>
        <x:v>888.319</x:v>
      </x:c>
      <x:c r="H859" s="90" t="b">
        <x:f>'全銘柄'!AT158</x:f>
        <x:v>1</x:v>
      </x:c>
      <x:c r="I859" s="90" t="n">
        <x:f>'全銘柄'!AU158</x:f>
        <x:v>0</x:v>
      </x:c>
      <x:c r="J859" s="90" t="str">
        <x:f>'全銘柄'!AH158</x:f>
        <x:v>S100XS04</x:v>
      </x:c>
    </x:row>
    <x:row r="860">
      <x:c r="A860" s="90" t="n">
        <x:f>'全銘柄'!A463</x:f>
        <x:v>462</x:v>
      </x:c>
      <x:c r="B860" s="90" t="str">
        <x:f>'全銘柄'!B463</x:f>
        <x:v>3288</x:v>
      </x:c>
      <x:c r="C860" s="90" t="str">
        <x:f>'全銘柄'!D463</x:f>
        <x:v>Open House Group Co.,Ltd.</x:v>
      </x:c>
      <x:c r="D860" s="90" t="str">
        <x:f>'全銘柄'!F463</x:f>
        <x:v>Real Estate</x:v>
      </x:c>
      <x:c r="E860" s="91" t="n">
        <x:f>'全銘柄'!R463</x:f>
        <x:v>0.10919303716961423</x:v>
      </x:c>
      <x:c r="F860" s="97" t="n">
        <x:f>'全銘柄'!K463</x:f>
        <x:v>1336468</x:v>
      </x:c>
      <x:c r="G860" s="97" t="n">
        <x:f>'全銘柄'!Q463</x:f>
        <x:v>145933</x:v>
      </x:c>
      <x:c r="H860" s="90" t="b">
        <x:f>'全銘柄'!AT463</x:f>
        <x:v>1</x:v>
      </x:c>
      <x:c r="I860" s="90" t="n">
        <x:f>'全銘柄'!AU463</x:f>
        <x:v>0</x:v>
      </x:c>
      <x:c r="J860" s="90" t="str">
        <x:f>'全銘柄'!AH463</x:f>
        <x:v>S100XBTG</x:v>
      </x:c>
    </x:row>
    <x:row r="861">
      <x:c r="A861" s="90" t="n">
        <x:f>'全銘柄'!A117</x:f>
        <x:v>116</x:v>
      </x:c>
      <x:c r="B861" s="90" t="str">
        <x:f>'全銘柄'!B117</x:f>
        <x:v>3399</x:v>
      </x:c>
      <x:c r="C861" s="90" t="str">
        <x:f>'全銘柄'!D117</x:f>
        <x:v>Maruchiyo Yamaokaya Corporation</x:v>
      </x:c>
      <x:c r="D861" s="90" t="str">
        <x:f>'全銘柄'!F117</x:f>
        <x:v>Retail Trade</x:v>
      </x:c>
      <x:c r="E861" s="91" t="n">
        <x:f>'全銘柄'!R117</x:f>
        <x:v>0.10881038458505425</x:v>
      </x:c>
      <x:c r="F861" s="97" t="n">
        <x:f>'全銘柄'!K117</x:f>
        <x:v>43000.813</x:v>
      </x:c>
      <x:c r="G861" s="97" t="n">
        <x:f>'全銘柄'!Q117</x:f>
        <x:v>4678.935</x:v>
      </x:c>
      <x:c r="H861" s="90" t="b">
        <x:f>'全銘柄'!AT117</x:f>
        <x:v>1</x:v>
      </x:c>
      <x:c r="I861" s="90" t="n">
        <x:f>'全銘柄'!AU117</x:f>
        <x:v>0</x:v>
      </x:c>
      <x:c r="J861" s="90" t="str">
        <x:f>'全銘柄'!AH117</x:f>
        <x:v>S100Y1KO</x:v>
      </x:c>
    </x:row>
    <x:row r="862">
      <x:c r="A862" s="90" t="n">
        <x:f>'全銘柄'!A63</x:f>
        <x:v>62</x:v>
      </x:c>
      <x:c r="B862" s="90" t="str">
        <x:f>'全銘柄'!B63</x:f>
        <x:v>2767</x:v>
      </x:c>
      <x:c r="C862" s="90" t="str">
        <x:f>'全銘柄'!D63</x:f>
        <x:v>TSUBURAYA FIELDS HOLDINGS INC.</x:v>
      </x:c>
      <x:c r="D862" s="90" t="str">
        <x:f>'全銘柄'!F63</x:f>
        <x:v>Wholesale Trade</x:v>
      </x:c>
      <x:c r="E862" s="91" t="n">
        <x:f>'全銘柄'!R63</x:f>
        <x:v>0.10879848628192999</x:v>
      </x:c>
      <x:c r="F862" s="97" t="n">
        <x:f>'全銘柄'!K63</x:f>
        <x:v>140581</x:v>
      </x:c>
      <x:c r="G862" s="97" t="n">
        <x:f>'全銘柄'!Q63</x:f>
        <x:v>15295</x:v>
      </x:c>
      <x:c r="H862" s="90" t="b">
        <x:f>'全銘柄'!AT63</x:f>
        <x:v>1</x:v>
      </x:c>
      <x:c r="I862" s="90" t="n">
        <x:f>'全銘柄'!AU63</x:f>
        <x:v>0</x:v>
      </x:c>
      <x:c r="J862" s="90" t="str">
        <x:f>'全銘柄'!AH63</x:f>
        <x:v>S100VYA9</x:v>
      </x:c>
    </x:row>
    <x:row r="863">
      <x:c r="A863" s="90" t="n">
        <x:f>'全銘柄'!A764</x:f>
        <x:v>763</x:v>
      </x:c>
      <x:c r="B863" s="90" t="str">
        <x:f>'全銘柄'!B764</x:f>
        <x:v>4323</x:v>
      </x:c>
      <x:c r="C863" s="90" t="str">
        <x:f>'全銘柄'!D764</x:f>
        <x:v>Japan System Techniques Co.,Ltd.</x:v>
      </x:c>
      <x:c r="D863" s="90" t="str">
        <x:f>'全銘柄'!F764</x:f>
        <x:v>Information &amp; Communication</x:v>
      </x:c>
      <x:c r="E863" s="91" t="n">
        <x:f>'全銘柄'!R764</x:f>
        <x:v>0.1087261907940573</x:v>
      </x:c>
      <x:c r="F863" s="97" t="n">
        <x:f>'全銘柄'!K764</x:f>
        <x:v>29324.949</x:v>
      </x:c>
      <x:c r="G863" s="97" t="n">
        <x:f>'全銘柄'!Q764</x:f>
        <x:v>3188.39</x:v>
      </x:c>
      <x:c r="H863" s="90" t="b">
        <x:f>'全銘柄'!AT764</x:f>
        <x:v>1</x:v>
      </x:c>
      <x:c r="I863" s="90" t="n">
        <x:f>'全銘柄'!AU764</x:f>
        <x:v>0</x:v>
      </x:c>
      <x:c r="J863" s="90" t="str">
        <x:f>'全銘柄'!AH764</x:f>
        <x:v>S100W4ZM</x:v>
      </x:c>
    </x:row>
    <x:row r="864">
      <x:c r="A864" s="90" t="n">
        <x:f>'全銘柄'!A1213</x:f>
        <x:v>1212</x:v>
      </x:c>
      <x:c r="B864" s="90" t="str">
        <x:f>'全銘柄'!B1213</x:f>
        <x:v>9647</x:v>
      </x:c>
      <x:c r="C864" s="90" t="str">
        <x:f>'全銘柄'!D1213</x:f>
        <x:v>KYOWA ENGINEERING CONSULTANTS CO.,LTD.</x:v>
      </x:c>
      <x:c r="D864" s="90" t="str">
        <x:f>'全銘柄'!F1213</x:f>
        <x:v>Services</x:v>
      </x:c>
      <x:c r="E864" s="91" t="n">
        <x:f>'全銘柄'!R1213</x:f>
        <x:v>0.10866028498425112</x:v>
      </x:c>
      <x:c r="F864" s="97" t="n">
        <x:f>'全銘柄'!K1213</x:f>
        <x:v>8441.87</x:v>
      </x:c>
      <x:c r="G864" s="97" t="n">
        <x:f>'全銘柄'!Q1213</x:f>
        <x:v>917.296</x:v>
      </x:c>
      <x:c r="H864" s="90" t="b">
        <x:f>'全銘柄'!AT1213</x:f>
        <x:v>0</x:v>
      </x:c>
      <x:c r="I864" s="90" t="str">
        <x:f>'全銘柄'!AU1213</x:f>
        <x:v>low_liquidity</x:v>
      </x:c>
      <x:c r="J864" s="90" t="str">
        <x:f>'全銘柄'!AH1213</x:f>
        <x:v>S100XMZO</x:v>
      </x:c>
    </x:row>
    <x:row r="865">
      <x:c r="A865" s="90" t="n">
        <x:f>'全銘柄'!A473</x:f>
        <x:v>472</x:v>
      </x:c>
      <x:c r="B865" s="90" t="str">
        <x:f>'全銘柄'!B473</x:f>
        <x:v>6488</x:v>
      </x:c>
      <x:c r="C865" s="90" t="str">
        <x:f>'全銘柄'!D473</x:f>
        <x:v>Yoshitake Inc.</x:v>
      </x:c>
      <x:c r="D865" s="90" t="str">
        <x:f>'全銘柄'!F473</x:f>
        <x:v>Machinery</x:v>
      </x:c>
      <x:c r="E865" s="91" t="n">
        <x:f>'全銘柄'!R473</x:f>
        <x:v>0.10858863414316487</x:v>
      </x:c>
      <x:c r="F865" s="97" t="n">
        <x:f>'全銘柄'!K473</x:f>
        <x:v>9843.323</x:v>
      </x:c>
      <x:c r="G865" s="97" t="n">
        <x:f>'全銘柄'!Q473</x:f>
        <x:v>1068.873</x:v>
      </x:c>
      <x:c r="H865" s="90" t="b">
        <x:f>'全銘柄'!AT473</x:f>
        <x:v>0</x:v>
      </x:c>
      <x:c r="I865" s="90" t="str">
        <x:f>'全銘柄'!AU473</x:f>
        <x:v>low_liquidity</x:v>
      </x:c>
      <x:c r="J865" s="90" t="str">
        <x:f>'全銘柄'!AH473</x:f>
        <x:v>S100VYWX</x:v>
      </x:c>
    </x:row>
    <x:row r="866">
      <x:c r="A866" s="90" t="n">
        <x:f>'全銘柄'!A671</x:f>
        <x:v>670</x:v>
      </x:c>
      <x:c r="B866" s="90" t="str">
        <x:f>'全銘柄'!B671</x:f>
        <x:v>6638</x:v>
      </x:c>
      <x:c r="C866" s="90" t="str">
        <x:f>'全銘柄'!D671</x:f>
        <x:v>MIMAKI ENGINEERING CO.,LTD.</x:v>
      </x:c>
      <x:c r="D866" s="90" t="str">
        <x:f>'全銘柄'!F671</x:f>
        <x:v>Electric Appliances</x:v>
      </x:c>
      <x:c r="E866" s="91" t="n">
        <x:f>'全銘柄'!R671</x:f>
        <x:v>0.10852077327612575</x:v>
      </x:c>
      <x:c r="F866" s="97" t="n">
        <x:f>'全銘柄'!K671</x:f>
        <x:v>83963.694</x:v>
      </x:c>
      <x:c r="G866" s="97" t="n">
        <x:f>'全銘柄'!Q671</x:f>
        <x:v>9111.805</x:v>
      </x:c>
      <x:c r="H866" s="90" t="b">
        <x:f>'全銘柄'!AT671</x:f>
        <x:v>1</x:v>
      </x:c>
      <x:c r="I866" s="90" t="n">
        <x:f>'全銘柄'!AU671</x:f>
        <x:v>0</x:v>
      </x:c>
      <x:c r="J866" s="90" t="str">
        <x:f>'全銘柄'!AH671</x:f>
        <x:v>S100VZ0Z</x:v>
      </x:c>
    </x:row>
    <x:row r="867">
      <x:c r="A867" s="90" t="n">
        <x:f>'全銘柄'!A796</x:f>
        <x:v>795</x:v>
      </x:c>
      <x:c r="B867" s="90" t="str">
        <x:f>'全銘柄'!B796</x:f>
        <x:v>6381</x:v>
      </x:c>
      <x:c r="C867" s="90" t="str">
        <x:f>'全銘柄'!D796</x:f>
        <x:v>ANEST IWATA Corporation</x:v>
      </x:c>
      <x:c r="D867" s="90" t="str">
        <x:f>'全銘柄'!F796</x:f>
        <x:v>Machinery</x:v>
      </x:c>
      <x:c r="E867" s="91" t="n">
        <x:f>'全銘柄'!R796</x:f>
        <x:v>0.10848909227913474</x:v>
      </x:c>
      <x:c r="F867" s="97" t="n">
        <x:f>'全銘柄'!K796</x:f>
        <x:v>54411</x:v>
      </x:c>
      <x:c r="G867" s="97" t="n">
        <x:f>'全銘柄'!Q796</x:f>
        <x:v>5903</x:v>
      </x:c>
      <x:c r="H867" s="90" t="b">
        <x:f>'全銘柄'!AT796</x:f>
        <x:v>1</x:v>
      </x:c>
      <x:c r="I867" s="90" t="n">
        <x:f>'全銘柄'!AU796</x:f>
        <x:v>0</x:v>
      </x:c>
      <x:c r="J867" s="90" t="str">
        <x:f>'全銘柄'!AH796</x:f>
        <x:v>S100W3EW</x:v>
      </x:c>
    </x:row>
    <x:row r="868">
      <x:c r="A868" s="90" t="n">
        <x:f>'全銘柄'!A1348</x:f>
        <x:v>1347</x:v>
      </x:c>
      <x:c r="B868" s="90" t="str">
        <x:f>'全銘柄'!B1348</x:f>
        <x:v>6134</x:v>
      </x:c>
      <x:c r="C868" s="90" t="str">
        <x:f>'全銘柄'!D1348</x:f>
        <x:v>FUJI CORPORATION</x:v>
      </x:c>
      <x:c r="D868" s="90" t="str">
        <x:f>'全銘柄'!F1348</x:f>
        <x:v>Machinery</x:v>
      </x:c>
      <x:c r="E868" s="91" t="n">
        <x:f>'全銘柄'!R1348</x:f>
        <x:v>0.10818215359495081</x:v>
      </x:c>
      <x:c r="F868" s="97" t="n">
        <x:f>'全銘柄'!K1348</x:f>
        <x:v>127387</x:v>
      </x:c>
      <x:c r="G868" s="97" t="n">
        <x:f>'全銘柄'!Q1348</x:f>
        <x:v>13781</x:v>
      </x:c>
      <x:c r="H868" s="90" t="b">
        <x:f>'全銘柄'!AT1348</x:f>
        <x:v>1</x:v>
      </x:c>
      <x:c r="I868" s="90" t="n">
        <x:f>'全銘柄'!AU1348</x:f>
        <x:v>0</x:v>
      </x:c>
      <x:c r="J868" s="90" t="str">
        <x:f>'全銘柄'!AH1348</x:f>
        <x:v>S100W95P</x:v>
      </x:c>
    </x:row>
    <x:row r="869">
      <x:c r="A869" s="90" t="n">
        <x:f>'全銘柄'!A907</x:f>
        <x:v>906</x:v>
      </x:c>
      <x:c r="B869" s="90" t="str">
        <x:f>'全銘柄'!B907</x:f>
        <x:v>9503</x:v>
      </x:c>
      <x:c r="C869" s="90" t="str">
        <x:f>'全銘柄'!D907</x:f>
        <x:v>The Kansai Electric Power Company,Incorporated</x:v>
      </x:c>
      <x:c r="D869" s="90" t="str">
        <x:f>'全銘柄'!F907</x:f>
        <x:v>Electric Power and Gas</x:v>
      </x:c>
      <x:c r="E869" s="91" t="n">
        <x:f>'全銘柄'!R907</x:f>
        <x:v>0.10810813926597682</x:v>
      </x:c>
      <x:c r="F869" s="97" t="n">
        <x:f>'全銘柄'!K907</x:f>
        <x:v>4337111</x:v>
      </x:c>
      <x:c r="G869" s="97" t="n">
        <x:f>'全銘柄'!Q907</x:f>
        <x:v>468877</x:v>
      </x:c>
      <x:c r="H869" s="90" t="b">
        <x:f>'全銘柄'!AT907</x:f>
        <x:v>1</x:v>
      </x:c>
      <x:c r="I869" s="90" t="n">
        <x:f>'全銘柄'!AU907</x:f>
        <x:v>0</x:v>
      </x:c>
      <x:c r="J869" s="90" t="str">
        <x:f>'全銘柄'!AH907</x:f>
        <x:v>S100W38I</x:v>
      </x:c>
    </x:row>
    <x:row r="870">
      <x:c r="A870" s="90" t="n">
        <x:f>'全銘柄'!A1167</x:f>
        <x:v>1166</x:v>
      </x:c>
      <x:c r="B870" s="90" t="str">
        <x:f>'全銘柄'!B1167</x:f>
        <x:v>6969</x:v>
      </x:c>
      <x:c r="C870" s="90" t="str">
        <x:f>'全銘柄'!D1167</x:f>
        <x:v>MATSUO ELECTRIC CO.,LTD.</x:v>
      </x:c>
      <x:c r="D870" s="90" t="str">
        <x:f>'全銘柄'!F1167</x:f>
        <x:v>Electric Appliances</x:v>
      </x:c>
      <x:c r="E870" s="91" t="n">
        <x:f>'全銘柄'!R1167</x:f>
        <x:v>0.10806265453190173</x:v>
      </x:c>
      <x:c r="F870" s="97" t="n">
        <x:f>'全銘柄'!K1167</x:f>
        <x:v>4545.178</x:v>
      </x:c>
      <x:c r="G870" s="97" t="n">
        <x:f>'全銘柄'!Q1167</x:f>
        <x:v>491.164</x:v>
      </x:c>
      <x:c r="H870" s="90" t="b">
        <x:f>'全銘柄'!AT1167</x:f>
        <x:v>1</x:v>
      </x:c>
      <x:c r="I870" s="90" t="n">
        <x:f>'全銘柄'!AU1167</x:f>
        <x:v>0</x:v>
      </x:c>
      <x:c r="J870" s="90" t="str">
        <x:f>'全銘柄'!AH1167</x:f>
        <x:v>S100VZO2</x:v>
      </x:c>
    </x:row>
    <x:row r="871">
      <x:c r="A871" s="90" t="n">
        <x:f>'全銘柄'!A905</x:f>
        <x:v>904</x:v>
      </x:c>
      <x:c r="B871" s="90" t="str">
        <x:f>'全銘柄'!B905</x:f>
        <x:v>4979</x:v>
      </x:c>
      <x:c r="C871" s="90" t="str">
        <x:f>'全銘柄'!D905</x:f>
        <x:v>OAT Agrio Co.,Ltd.</x:v>
      </x:c>
      <x:c r="D871" s="90" t="str">
        <x:f>'全銘柄'!F905</x:f>
        <x:v>Chemicals</x:v>
      </x:c>
      <x:c r="E871" s="91" t="n">
        <x:f>'全銘柄'!R905</x:f>
        <x:v>0.107981220657277</x:v>
      </x:c>
      <x:c r="F871" s="97" t="n">
        <x:f>'全銘柄'!K905</x:f>
        <x:v>31950</x:v>
      </x:c>
      <x:c r="G871" s="97" t="n">
        <x:f>'全銘柄'!Q905</x:f>
        <x:v>3450</x:v>
      </x:c>
      <x:c r="H871" s="90" t="b">
        <x:f>'全銘柄'!AT905</x:f>
        <x:v>1</x:v>
      </x:c>
      <x:c r="I871" s="90" t="n">
        <x:f>'全銘柄'!AU905</x:f>
        <x:v>0</x:v>
      </x:c>
      <x:c r="J871" s="90" t="str">
        <x:f>'全銘柄'!AH905</x:f>
        <x:v>S100XSHI</x:v>
      </x:c>
    </x:row>
    <x:row r="872">
      <x:c r="A872" s="90" t="n">
        <x:f>'全銘柄'!A100</x:f>
        <x:v>99</x:v>
      </x:c>
      <x:c r="B872" s="90" t="str">
        <x:f>'全銘柄'!B100</x:f>
        <x:v>7806</x:v>
      </x:c>
      <x:c r="C872" s="90" t="str">
        <x:f>'全銘柄'!D100</x:f>
        <x:v>MTG Co.,Ltd.</x:v>
      </x:c>
      <x:c r="D872" s="90" t="str">
        <x:f>'全銘柄'!F100</x:f>
        <x:v>Other Products</x:v>
      </x:c>
      <x:c r="E872" s="91" t="n">
        <x:f>'全銘柄'!R100</x:f>
        <x:v>0.10793441959315858</x:v>
      </x:c>
      <x:c r="F872" s="97" t="n">
        <x:f>'全銘柄'!K100</x:f>
        <x:v>98810</x:v>
      </x:c>
      <x:c r="G872" s="97" t="n">
        <x:f>'全銘柄'!Q100</x:f>
        <x:v>10665</x:v>
      </x:c>
      <x:c r="H872" s="90" t="b">
        <x:f>'全銘柄'!AT100</x:f>
        <x:v>1</x:v>
      </x:c>
      <x:c r="I872" s="90" t="n">
        <x:f>'全銘柄'!AU100</x:f>
        <x:v>0</x:v>
      </x:c>
      <x:c r="J872" s="90" t="str">
        <x:f>'全銘柄'!AH100</x:f>
        <x:v>S100XBX1</x:v>
      </x:c>
    </x:row>
    <x:row r="873">
      <x:c r="A873" s="90" t="n">
        <x:f>'全銘柄'!A871</x:f>
        <x:v>870</x:v>
      </x:c>
      <x:c r="B873" s="90" t="str">
        <x:f>'全銘柄'!B871</x:f>
        <x:v>7976</x:v>
      </x:c>
      <x:c r="C873" s="90" t="str">
        <x:f>'全銘柄'!D871</x:f>
        <x:v>MITSUBISHI PENCIL COMPANY,LIMITED</x:v>
      </x:c>
      <x:c r="D873" s="90" t="str">
        <x:f>'全銘柄'!F871</x:f>
        <x:v>Other Products</x:v>
      </x:c>
      <x:c r="E873" s="91" t="n">
        <x:f>'全銘柄'!R871</x:f>
        <x:v>0.10791190682967021</x:v>
      </x:c>
      <x:c r="F873" s="97" t="n">
        <x:f>'全銘柄'!K871</x:f>
        <x:v>89814</x:v>
      </x:c>
      <x:c r="G873" s="97" t="n">
        <x:f>'全銘柄'!Q871</x:f>
        <x:v>9692</x:v>
      </x:c>
      <x:c r="H873" s="90" t="b">
        <x:f>'全銘柄'!AT871</x:f>
        <x:v>1</x:v>
      </x:c>
      <x:c r="I873" s="90" t="n">
        <x:f>'全銘柄'!AU871</x:f>
        <x:v>0</x:v>
      </x:c>
      <x:c r="J873" s="90" t="str">
        <x:f>'全銘柄'!AH871</x:f>
        <x:v>S100XRVX</x:v>
      </x:c>
    </x:row>
    <x:row r="874">
      <x:c r="A874" s="90" t="n">
        <x:f>'全銘柄'!A1121</x:f>
        <x:v>1120</x:v>
      </x:c>
      <x:c r="B874" s="90" t="str">
        <x:f>'全銘柄'!B1121</x:f>
        <x:v>9986</x:v>
      </x:c>
      <x:c r="C874" s="90" t="str">
        <x:f>'全銘柄'!D1121</x:f>
        <x:v>ZAOH COMPANY,LTD.</x:v>
      </x:c>
      <x:c r="D874" s="90" t="str">
        <x:f>'全銘柄'!F1121</x:f>
        <x:v>Wholesale Trade</x:v>
      </x:c>
      <x:c r="E874" s="91" t="n">
        <x:f>'全銘柄'!R1121</x:f>
        <x:v>0.10789383358977395</x:v>
      </x:c>
      <x:c r="F874" s="97" t="n">
        <x:f>'全銘柄'!K1121</x:f>
        <x:v>8449</x:v>
      </x:c>
      <x:c r="G874" s="97" t="n">
        <x:f>'全銘柄'!Q1121</x:f>
        <x:v>911.595</x:v>
      </x:c>
      <x:c r="H874" s="90" t="b">
        <x:f>'全銘柄'!AT1121</x:f>
        <x:v>0</x:v>
      </x:c>
      <x:c r="I874" s="90" t="str">
        <x:f>'全銘柄'!AU1121</x:f>
        <x:v>low_liquidity</x:v>
      </x:c>
      <x:c r="J874" s="90" t="str">
        <x:f>'全銘柄'!AH1121</x:f>
        <x:v>S100W57Q</x:v>
      </x:c>
    </x:row>
    <x:row r="875">
      <x:c r="A875" s="90" t="n">
        <x:f>'全銘柄'!A1378</x:f>
        <x:v>1377</x:v>
      </x:c>
      <x:c r="B875" s="90" t="str">
        <x:f>'全銘柄'!B1378</x:f>
        <x:v>8841</x:v>
      </x:c>
      <x:c r="C875" s="90" t="str">
        <x:f>'全銘柄'!D1378</x:f>
        <x:v>TOC Co.,Ltd.</x:v>
      </x:c>
      <x:c r="D875" s="90" t="str">
        <x:f>'全銘柄'!F1378</x:f>
        <x:v>Real Estate</x:v>
      </x:c>
      <x:c r="E875" s="91" t="n">
        <x:f>'全銘柄'!R1378</x:f>
        <x:v>0.10781630170316302</x:v>
      </x:c>
      <x:c r="F875" s="97" t="n">
        <x:f>'全銘柄'!K1378</x:f>
        <x:v>13152</x:v>
      </x:c>
      <x:c r="G875" s="97" t="n">
        <x:f>'全銘柄'!Q1378</x:f>
        <x:v>1418</x:v>
      </x:c>
      <x:c r="H875" s="90" t="b">
        <x:f>'全銘柄'!AT1378</x:f>
        <x:v>1</x:v>
      </x:c>
      <x:c r="I875" s="90" t="n">
        <x:f>'全銘柄'!AU1378</x:f>
        <x:v>0</x:v>
      </x:c>
      <x:c r="J875" s="90" t="str">
        <x:f>'全銘柄'!AH1378</x:f>
        <x:v>S100W5EP</x:v>
      </x:c>
    </x:row>
    <x:row r="876">
      <x:c r="A876" s="90" t="n">
        <x:f>'全銘柄'!A113</x:f>
        <x:v>112</x:v>
      </x:c>
      <x:c r="B876" s="90" t="str">
        <x:f>'全銘柄'!B113</x:f>
        <x:v>7064</x:v>
      </x:c>
      <x:c r="C876" s="90" t="str">
        <x:f>'全銘柄'!D113</x:f>
        <x:v>Howtelevision,Inc.</x:v>
      </x:c>
      <x:c r="D876" s="90" t="str">
        <x:f>'全銘柄'!F113</x:f>
        <x:v>Services</x:v>
      </x:c>
      <x:c r="E876" s="91" t="n">
        <x:f>'全銘柄'!R113</x:f>
        <x:v>0.10777852521293778</x:v>
      </x:c>
      <x:c r="F876" s="97" t="n">
        <x:f>'全銘柄'!K113</x:f>
        <x:v>2461.752</x:v>
      </x:c>
      <x:c r="G876" s="97" t="n">
        <x:f>'全銘柄'!Q113</x:f>
        <x:v>265.324</x:v>
      </x:c>
      <x:c r="H876" s="90" t="b">
        <x:f>'全銘柄'!AT113</x:f>
        <x:v>0</x:v>
      </x:c>
      <x:c r="I876" s="90" t="str">
        <x:f>'全銘柄'!AU113</x:f>
        <x:v>low_liquidity</x:v>
      </x:c>
      <x:c r="J876" s="90" t="str">
        <x:f>'全銘柄'!AH113</x:f>
        <x:v>S100XVTU</x:v>
      </x:c>
    </x:row>
    <x:row r="877">
      <x:c r="A877" s="90" t="n">
        <x:f>'全銘柄'!A718</x:f>
        <x:v>717</x:v>
      </x:c>
      <x:c r="B877" s="90" t="str">
        <x:f>'全銘柄'!B718</x:f>
        <x:v>4687</x:v>
      </x:c>
      <x:c r="C877" s="90" t="str">
        <x:f>'全銘柄'!D718</x:f>
        <x:v>TDC SOFT Inc.</x:v>
      </x:c>
      <x:c r="D877" s="90" t="str">
        <x:f>'全銘柄'!F718</x:f>
        <x:v>Information &amp; Communication</x:v>
      </x:c>
      <x:c r="E877" s="91" t="n">
        <x:f>'全銘柄'!R718</x:f>
        <x:v>0.10744585454123759</x:v>
      </x:c>
      <x:c r="F877" s="97" t="n">
        <x:f>'全銘柄'!K718</x:f>
        <x:v>44417.991</x:v>
      </x:c>
      <x:c r="G877" s="97" t="n">
        <x:f>'全銘柄'!Q718</x:f>
        <x:v>4772.529</x:v>
      </x:c>
      <x:c r="H877" s="90" t="b">
        <x:f>'全銘柄'!AT718</x:f>
        <x:v>1</x:v>
      </x:c>
      <x:c r="I877" s="90" t="n">
        <x:f>'全銘柄'!AU718</x:f>
        <x:v>0</x:v>
      </x:c>
      <x:c r="J877" s="90" t="str">
        <x:f>'全銘柄'!AH718</x:f>
        <x:v>S100W3H7</x:v>
      </x:c>
    </x:row>
    <x:row r="878">
      <x:c r="A878" s="90" t="n">
        <x:f>'全銘柄'!A1279</x:f>
        <x:v>1278</x:v>
      </x:c>
      <x:c r="B878" s="90" t="str">
        <x:f>'全銘柄'!B1279</x:f>
        <x:v>6754</x:v>
      </x:c>
      <x:c r="C878" s="90" t="str">
        <x:f>'全銘柄'!D1279</x:f>
        <x:v>ANRITSU CORPORATION</x:v>
      </x:c>
      <x:c r="D878" s="90" t="str">
        <x:f>'全銘柄'!F1279</x:f>
        <x:v>Electric Appliances</x:v>
      </x:c>
      <x:c r="E878" s="91" t="n">
        <x:f>'全銘柄'!R1279</x:f>
        <x:v>0.10731197833225643</x:v>
      </x:c>
      <x:c r="F878" s="97" t="n">
        <x:f>'全銘柄'!K1279</x:f>
        <x:v>112979</x:v>
      </x:c>
      <x:c r="G878" s="97" t="n">
        <x:f>'全銘柄'!Q1279</x:f>
        <x:v>12124</x:v>
      </x:c>
      <x:c r="H878" s="90" t="b">
        <x:f>'全銘柄'!AT1279</x:f>
        <x:v>0</x:v>
      </x:c>
      <x:c r="I878" s="90" t="str">
        <x:f>'全銘柄'!AU1279</x:f>
        <x:v>missing_financial_data</x:v>
      </x:c>
      <x:c r="J878" s="90" t="str">
        <x:f>'全銘柄'!AH1279</x:f>
        <x:v>S100W3T4</x:v>
      </x:c>
    </x:row>
    <x:row r="879">
      <x:c r="A879" s="90" t="n">
        <x:f>'全銘柄'!A1204</x:f>
        <x:v>1203</x:v>
      </x:c>
      <x:c r="B879" s="90" t="str">
        <x:f>'全銘柄'!B1204</x:f>
        <x:v>7963</x:v>
      </x:c>
      <x:c r="C879" s="90" t="str">
        <x:f>'全銘柄'!D1204</x:f>
        <x:v>KOKEN LTD.</x:v>
      </x:c>
      <x:c r="D879" s="90" t="str">
        <x:f>'全銘柄'!F1204</x:f>
        <x:v>Other Products</x:v>
      </x:c>
      <x:c r="E879" s="91" t="n">
        <x:f>'全銘柄'!R1204</x:f>
        <x:v>0.10724533077643128</x:v>
      </x:c>
      <x:c r="F879" s="97" t="n">
        <x:f>'全銘柄'!K1204</x:f>
        <x:v>11857.057</x:v>
      </x:c>
      <x:c r="G879" s="97" t="n">
        <x:f>'全銘柄'!Q1204</x:f>
        <x:v>1271.614</x:v>
      </x:c>
      <x:c r="H879" s="90" t="b">
        <x:f>'全銘柄'!AT1204</x:f>
        <x:v>1</x:v>
      </x:c>
      <x:c r="I879" s="90" t="n">
        <x:f>'全銘柄'!AU1204</x:f>
        <x:v>0</x:v>
      </x:c>
      <x:c r="J879" s="90" t="str">
        <x:f>'全銘柄'!AH1204</x:f>
        <x:v>S100XTH9</x:v>
      </x:c>
    </x:row>
    <x:row r="880">
      <x:c r="A880" s="90" t="n">
        <x:f>'全銘柄'!A391</x:f>
        <x:v>390</x:v>
      </x:c>
      <x:c r="B880" s="90" t="str">
        <x:f>'全銘柄'!B391</x:f>
        <x:v>8181</x:v>
      </x:c>
      <x:c r="C880" s="90" t="str">
        <x:f>'全銘柄'!D391</x:f>
        <x:v>Totenko Co.,Ltd.</x:v>
      </x:c>
      <x:c r="D880" s="90" t="str">
        <x:f>'全銘柄'!F391</x:f>
        <x:v>Retail Trade</x:v>
      </x:c>
      <x:c r="E880" s="91" t="n">
        <x:f>'全銘柄'!R391</x:f>
        <x:v>0.10717341934292192</x:v>
      </x:c>
      <x:c r="F880" s="97" t="n">
        <x:f>'全銘柄'!K391</x:f>
        <x:v>4807.526</x:v>
      </x:c>
      <x:c r="G880" s="97" t="n">
        <x:f>'全銘柄'!Q391</x:f>
        <x:v>515.239</x:v>
      </x:c>
      <x:c r="H880" s="90" t="b">
        <x:f>'全銘柄'!AT391</x:f>
        <x:v>0</x:v>
      </x:c>
      <x:c r="I880" s="90" t="str">
        <x:f>'全銘柄'!AU391</x:f>
        <x:v>low_liquidity</x:v>
      </x:c>
      <x:c r="J880" s="90" t="str">
        <x:f>'全銘柄'!AH391</x:f>
        <x:v>S100Y6NU</x:v>
      </x:c>
    </x:row>
    <x:row r="881">
      <x:c r="A881" s="90" t="n">
        <x:f>'全銘柄'!A1226</x:f>
        <x:v>1225</x:v>
      </x:c>
      <x:c r="B881" s="90" t="str">
        <x:f>'全銘柄'!B1226</x:f>
        <x:v>9765</x:v>
      </x:c>
      <x:c r="C881" s="90" t="str">
        <x:f>'全銘柄'!D1226</x:f>
        <x:v>OHBA CO.,LTD.</x:v>
      </x:c>
      <x:c r="D881" s="90" t="str">
        <x:f>'全銘柄'!F1226</x:f>
        <x:v>Services</x:v>
      </x:c>
      <x:c r="E881" s="91" t="n">
        <x:f>'全銘柄'!R1226</x:f>
        <x:v>0.10702216814235091</x:v>
      </x:c>
      <x:c r="F881" s="97" t="n">
        <x:f>'全銘柄'!K1226</x:f>
        <x:v>18096.69</x:v>
      </x:c>
      <x:c r="G881" s="97" t="n">
        <x:f>'全銘柄'!Q1226</x:f>
        <x:v>1936.747</x:v>
      </x:c>
      <x:c r="H881" s="90" t="b">
        <x:f>'全銘柄'!AT1226</x:f>
        <x:v>0</x:v>
      </x:c>
      <x:c r="I881" s="90" t="str">
        <x:f>'全銘柄'!AU1226</x:f>
        <x:v>repeated_negative_operating_cf</x:v>
      </x:c>
      <x:c r="J881" s="90" t="str">
        <x:f>'全銘柄'!AH1226</x:f>
        <x:v>S100WKLV</x:v>
      </x:c>
    </x:row>
    <x:row r="882">
      <x:c r="A882" s="90" t="n">
        <x:f>'全銘柄'!A1077</x:f>
        <x:v>1076</x:v>
      </x:c>
      <x:c r="B882" s="90" t="str">
        <x:f>'全銘柄'!B1077</x:f>
        <x:v>4919</x:v>
      </x:c>
      <x:c r="C882" s="90" t="str">
        <x:f>'全銘柄'!D1077</x:f>
        <x:v>Milbon Co.,Ltd.</x:v>
      </x:c>
      <x:c r="D882" s="90" t="str">
        <x:f>'全銘柄'!F1077</x:f>
        <x:v>Chemicals</x:v>
      </x:c>
      <x:c r="E882" s="91" t="n">
        <x:f>'全銘柄'!R1077</x:f>
        <x:v>0.10693248363973405</x:v>
      </x:c>
      <x:c r="F882" s="97" t="n">
        <x:f>'全銘柄'!K1077</x:f>
        <x:v>52863.291</x:v>
      </x:c>
      <x:c r="G882" s="97" t="n">
        <x:f>'全銘柄'!Q1077</x:f>
        <x:v>5652.803</x:v>
      </x:c>
      <x:c r="H882" s="90" t="b">
        <x:f>'全銘柄'!AT1077</x:f>
        <x:v>1</x:v>
      </x:c>
      <x:c r="I882" s="90" t="n">
        <x:f>'全銘柄'!AU1077</x:f>
        <x:v>0</x:v>
      </x:c>
      <x:c r="J882" s="90" t="str">
        <x:f>'全銘柄'!AH1077</x:f>
        <x:v>S100XTTF</x:v>
      </x:c>
    </x:row>
    <x:row r="883">
      <x:c r="A883" s="90" t="n">
        <x:f>'全銘柄'!A1038</x:f>
        <x:v>1037</x:v>
      </x:c>
      <x:c r="B883" s="90" t="str">
        <x:f>'全銘柄'!B1038</x:f>
        <x:v>6648</x:v>
      </x:c>
      <x:c r="C883" s="90" t="str">
        <x:f>'全銘柄'!D1038</x:f>
        <x:v>KAWADEN CORPORATION</x:v>
      </x:c>
      <x:c r="D883" s="90" t="str">
        <x:f>'全銘柄'!F1038</x:f>
        <x:v>Electric Appliances</x:v>
      </x:c>
      <x:c r="E883" s="91" t="n">
        <x:f>'全銘柄'!R1038</x:f>
        <x:v>0.10692703774052359</x:v>
      </x:c>
      <x:c r="F883" s="97" t="n">
        <x:f>'全銘柄'!K1038</x:f>
        <x:v>24218</x:v>
      </x:c>
      <x:c r="G883" s="97" t="n">
        <x:f>'全銘柄'!Q1038</x:f>
        <x:v>2589.559</x:v>
      </x:c>
      <x:c r="H883" s="90" t="b">
        <x:f>'全銘柄'!AT1038</x:f>
        <x:v>1</x:v>
      </x:c>
      <x:c r="I883" s="90" t="n">
        <x:f>'全銘柄'!AU1038</x:f>
        <x:v>0</x:v>
      </x:c>
      <x:c r="J883" s="90" t="str">
        <x:f>'全銘柄'!AH1038</x:f>
        <x:v>S100W5A3</x:v>
      </x:c>
    </x:row>
    <x:row r="884">
      <x:c r="A884" s="90" t="n">
        <x:f>'全銘柄'!A783</x:f>
        <x:v>782</x:v>
      </x:c>
      <x:c r="B884" s="90" t="str">
        <x:f>'全銘柄'!B783</x:f>
        <x:v>3671</x:v>
      </x:c>
      <x:c r="C884" s="90" t="str">
        <x:f>'全銘柄'!D783</x:f>
        <x:v>SOFTMAX CO.,LTD</x:v>
      </x:c>
      <x:c r="D884" s="90" t="str">
        <x:f>'全銘柄'!F783</x:f>
        <x:v>Information &amp; Communication</x:v>
      </x:c>
      <x:c r="E884" s="91" t="n">
        <x:f>'全銘柄'!R783</x:f>
        <x:v>0.10689383934821359</x:v>
      </x:c>
      <x:c r="F884" s="97" t="n">
        <x:f>'全銘柄'!K783</x:f>
        <x:v>6928.65</x:v>
      </x:c>
      <x:c r="G884" s="97" t="n">
        <x:f>'全銘柄'!Q783</x:f>
        <x:v>740.63</x:v>
      </x:c>
      <x:c r="H884" s="90" t="b">
        <x:f>'全銘柄'!AT783</x:f>
        <x:v>1</x:v>
      </x:c>
      <x:c r="I884" s="90" t="n">
        <x:f>'全銘柄'!AU783</x:f>
        <x:v>0</x:v>
      </x:c>
      <x:c r="J884" s="90" t="str">
        <x:f>'全銘柄'!AH783</x:f>
        <x:v>S100XURZ</x:v>
      </x:c>
    </x:row>
    <x:row r="885">
      <x:c r="A885" s="90" t="n">
        <x:f>'全銘柄'!A90</x:f>
        <x:v>89</x:v>
      </x:c>
      <x:c r="B885" s="90" t="str">
        <x:f>'全銘柄'!B90</x:f>
        <x:v>4165</x:v>
      </x:c>
      <x:c r="C885" s="90" t="str">
        <x:f>'全銘柄'!D90</x:f>
        <x:v>PLAID,Inc.</x:v>
      </x:c>
      <x:c r="D885" s="90" t="str">
        <x:f>'全銘柄'!F90</x:f>
        <x:v>Information &amp; Communication</x:v>
      </x:c>
      <x:c r="E885" s="91" t="n">
        <x:f>'全銘柄'!R90</x:f>
        <x:v>0.10688439360984092</x:v>
      </x:c>
      <x:c r="F885" s="97" t="n">
        <x:f>'全銘柄'!K90</x:f>
        <x:v>13396.474</x:v>
      </x:c>
      <x:c r="G885" s="97" t="n">
        <x:f>'全銘柄'!Q90</x:f>
        <x:v>1431.874</x:v>
      </x:c>
      <x:c r="H885" s="90" t="b">
        <x:f>'全銘柄'!AT90</x:f>
        <x:v>1</x:v>
      </x:c>
      <x:c r="I885" s="90" t="n">
        <x:f>'全銘柄'!AU90</x:f>
        <x:v>0</x:v>
      </x:c>
      <x:c r="J885" s="90" t="str">
        <x:f>'全銘柄'!AH90</x:f>
        <x:v>S100XAX3</x:v>
      </x:c>
    </x:row>
    <x:row r="886">
      <x:c r="A886" s="90" t="n">
        <x:f>'全銘柄'!A652</x:f>
        <x:v>651</x:v>
      </x:c>
      <x:c r="B886" s="90" t="str">
        <x:f>'全銘柄'!B652</x:f>
        <x:v>6465</x:v>
      </x:c>
      <x:c r="C886" s="90" t="str">
        <x:f>'全銘柄'!D652</x:f>
        <x:v>HOSHIZAKI CORPORATION</x:v>
      </x:c>
      <x:c r="D886" s="90" t="str">
        <x:f>'全銘柄'!F652</x:f>
        <x:v>Machinery</x:v>
      </x:c>
      <x:c r="E886" s="91" t="n">
        <x:f>'全銘柄'!R652</x:f>
        <x:v>0.10688015806046636</x:v>
      </x:c>
      <x:c r="F886" s="97" t="n">
        <x:f>'全銘柄'!K652</x:f>
        <x:v>485890</x:v>
      </x:c>
      <x:c r="G886" s="97" t="n">
        <x:f>'全銘柄'!Q652</x:f>
        <x:v>51932</x:v>
      </x:c>
      <x:c r="H886" s="90" t="b">
        <x:f>'全銘柄'!AT652</x:f>
        <x:v>1</x:v>
      </x:c>
      <x:c r="I886" s="90" t="n">
        <x:f>'全銘柄'!AU652</x:f>
        <x:v>0</x:v>
      </x:c>
      <x:c r="J886" s="90" t="str">
        <x:f>'全銘柄'!AH652</x:f>
        <x:v>S100XSOT</x:v>
      </x:c>
    </x:row>
    <x:row r="887">
      <x:c r="A887" s="90" t="n">
        <x:f>'全銘柄'!A270</x:f>
        <x:v>269</x:v>
      </x:c>
      <x:c r="B887" s="90" t="str">
        <x:f>'全銘柄'!B270</x:f>
        <x:v>3843</x:v>
      </x:c>
      <x:c r="C887" s="90" t="str">
        <x:f>'全銘柄'!D270</x:f>
        <x:v>FreeBit Co.,Ltd.</x:v>
      </x:c>
      <x:c r="D887" s="90" t="str">
        <x:f>'全銘柄'!F270</x:f>
        <x:v>Information &amp; Communication</x:v>
      </x:c>
      <x:c r="E887" s="91" t="n">
        <x:f>'全銘柄'!R270</x:f>
        <x:v>0.1068356725047022</x:v>
      </x:c>
      <x:c r="F887" s="97" t="n">
        <x:f>'全銘柄'!K270</x:f>
        <x:v>55073.206</x:v>
      </x:c>
      <x:c r="G887" s="97" t="n">
        <x:f>'全銘柄'!Q270</x:f>
        <x:v>5883.783</x:v>
      </x:c>
      <x:c r="H887" s="90" t="b">
        <x:f>'全銘柄'!AT270</x:f>
        <x:v>1</x:v>
      </x:c>
      <x:c r="I887" s="90" t="n">
        <x:f>'全銘柄'!AU270</x:f>
        <x:v>0</x:v>
      </x:c>
      <x:c r="J887" s="90" t="str">
        <x:f>'全銘柄'!AH270</x:f>
        <x:v>S100WE4B</x:v>
      </x:c>
    </x:row>
    <x:row r="888">
      <x:c r="A888" s="90" t="n">
        <x:f>'全銘柄'!A1155</x:f>
        <x:v>1154</x:v>
      </x:c>
      <x:c r="B888" s="90" t="str">
        <x:f>'全銘柄'!B1155</x:f>
        <x:v>9039</x:v>
      </x:c>
      <x:c r="C888" s="90" t="str">
        <x:f>'全銘柄'!D1155</x:f>
        <x:v>Sakai Moving Service Co.,Ltd.</x:v>
      </x:c>
      <x:c r="D888" s="90" t="str">
        <x:f>'全銘柄'!F1155</x:f>
        <x:v>Land Transportation</x:v>
      </x:c>
      <x:c r="E888" s="91" t="n">
        <x:f>'全銘柄'!R1155</x:f>
        <x:v>0.10679788139444568</x:v>
      </x:c>
      <x:c r="F888" s="97" t="n">
        <x:f>'全銘柄'!K1155</x:f>
        <x:v>121023</x:v>
      </x:c>
      <x:c r="G888" s="97" t="n">
        <x:f>'全銘柄'!Q1155</x:f>
        <x:v>12925</x:v>
      </x:c>
      <x:c r="H888" s="90" t="b">
        <x:f>'全銘柄'!AT1155</x:f>
        <x:v>1</x:v>
      </x:c>
      <x:c r="I888" s="90" t="n">
        <x:f>'全銘柄'!AU1155</x:f>
        <x:v>0</x:v>
      </x:c>
      <x:c r="J888" s="90" t="str">
        <x:f>'全銘柄'!AH1155</x:f>
        <x:v>S100W1EA</x:v>
      </x:c>
    </x:row>
    <x:row r="889">
      <x:c r="A889" s="90" t="n">
        <x:f>'全銘柄'!A26</x:f>
        <x:v>25</x:v>
      </x:c>
      <x:c r="B889" s="90" t="str">
        <x:f>'全銘柄'!B26</x:f>
        <x:v>4371</x:v>
      </x:c>
      <x:c r="C889" s="90" t="str">
        <x:f>'全銘柄'!D26</x:f>
        <x:v>Core Concept Technologies Inc.</x:v>
      </x:c>
      <x:c r="D889" s="90" t="str">
        <x:f>'全銘柄'!F26</x:f>
        <x:v>Information &amp; Communication</x:v>
      </x:c>
      <x:c r="E889" s="91" t="n">
        <x:f>'全銘柄'!R26</x:f>
        <x:v>0.10675489372456166</x:v>
      </x:c>
      <x:c r="F889" s="97" t="n">
        <x:f>'全銘柄'!K26</x:f>
        <x:v>19088.324</x:v>
      </x:c>
      <x:c r="G889" s="97" t="n">
        <x:f>'全銘柄'!Q26</x:f>
        <x:v>2037.772</x:v>
      </x:c>
      <x:c r="H889" s="90" t="b">
        <x:f>'全銘柄'!AT26</x:f>
        <x:v>1</x:v>
      </x:c>
      <x:c r="I889" s="90" t="n">
        <x:f>'全銘柄'!AU26</x:f>
        <x:v>0</x:v>
      </x:c>
      <x:c r="J889" s="90" t="str">
        <x:f>'全銘柄'!AH26</x:f>
        <x:v>S100XUXC</x:v>
      </x:c>
    </x:row>
    <x:row r="890">
      <x:c r="A890" s="90" t="n">
        <x:f>'全銘柄'!A1116</x:f>
        <x:v>1115</x:v>
      </x:c>
      <x:c r="B890" s="90" t="str">
        <x:f>'全銘柄'!B1116</x:f>
        <x:v>6340</x:v>
      </x:c>
      <x:c r="C890" s="90" t="str">
        <x:f>'全銘柄'!D1116</x:f>
        <x:v>SHIBUYA CORPORATION</x:v>
      </x:c>
      <x:c r="D890" s="90" t="str">
        <x:f>'全銘柄'!F1116</x:f>
        <x:v>Machinery</x:v>
      </x:c>
      <x:c r="E890" s="91" t="n">
        <x:f>'全銘柄'!R1116</x:f>
        <x:v>0.10656735158932544</x:v>
      </x:c>
      <x:c r="F890" s="97" t="n">
        <x:f>'全銘柄'!K1116</x:f>
        <x:v>129017</x:v>
      </x:c>
      <x:c r="G890" s="97" t="n">
        <x:f>'全銘柄'!Q1116</x:f>
        <x:v>13749</x:v>
      </x:c>
      <x:c r="H890" s="90" t="b">
        <x:f>'全銘柄'!AT1116</x:f>
        <x:v>1</x:v>
      </x:c>
      <x:c r="I890" s="90" t="n">
        <x:f>'全銘柄'!AU1116</x:f>
        <x:v>0</x:v>
      </x:c>
      <x:c r="J890" s="90" t="str">
        <x:f>'全銘柄'!AH1116</x:f>
        <x:v>S100WQN6</x:v>
      </x:c>
    </x:row>
    <x:row r="891">
      <x:c r="A891" s="90" t="n">
        <x:f>'全銘柄'!A84</x:f>
        <x:v>83</x:v>
      </x:c>
      <x:c r="B891" s="90" t="str">
        <x:f>'全銘柄'!B84</x:f>
        <x:v>5532</x:v>
      </x:c>
      <x:c r="C891" s="90" t="str">
        <x:f>'全銘柄'!D84</x:f>
        <x:v>REALGATE INC.</x:v>
      </x:c>
      <x:c r="D891" s="90" t="str">
        <x:f>'全銘柄'!F84</x:f>
        <x:v>Real Estate</x:v>
      </x:c>
      <x:c r="E891" s="91" t="n">
        <x:f>'全銘柄'!R84</x:f>
        <x:v>0.10653382486393483</x:v>
      </x:c>
      <x:c r="F891" s="97" t="n">
        <x:f>'全銘柄'!K84</x:f>
        <x:v>9791.998</x:v>
      </x:c>
      <x:c r="G891" s="97" t="n">
        <x:f>'全銘柄'!Q84</x:f>
        <x:v>1043.179</x:v>
      </x:c>
      <x:c r="H891" s="90" t="b">
        <x:f>'全銘柄'!AT84</x:f>
        <x:v>1</x:v>
      </x:c>
      <x:c r="I891" s="90" t="n">
        <x:f>'全銘柄'!AU84</x:f>
        <x:v>0</x:v>
      </x:c>
      <x:c r="J891" s="90" t="str">
        <x:f>'全銘柄'!AH84</x:f>
        <x:v>S100X9V9</x:v>
      </x:c>
    </x:row>
    <x:row r="892">
      <x:c r="A892" s="90" t="n">
        <x:f>'全銘柄'!A1153</x:f>
        <x:v>1152</x:v>
      </x:c>
      <x:c r="B892" s="90" t="str">
        <x:f>'全銘柄'!B1153</x:f>
        <x:v>8570</x:v>
      </x:c>
      <x:c r="C892" s="90" t="str">
        <x:f>'全銘柄'!D1153</x:f>
        <x:v>AEON Financial Service Co.,Ltd.</x:v>
      </x:c>
      <x:c r="D892" s="90" t="str">
        <x:f>'全銘柄'!F1153</x:f>
        <x:v>Other Financing Business</x:v>
      </x:c>
      <x:c r="E892" s="91" t="n">
        <x:f>'全銘柄'!R1153</x:f>
        <x:v>0.10653002441294765</x:v>
      </x:c>
      <x:c r="F892" s="97" t="n">
        <x:f>'全銘柄'!K1153</x:f>
        <x:v>569370</x:v>
      </x:c>
      <x:c r="G892" s="97" t="n">
        <x:f>'全銘柄'!Q1153</x:f>
        <x:v>60655</x:v>
      </x:c>
      <x:c r="H892" s="90" t="b">
        <x:f>'全銘柄'!AT1153</x:f>
        <x:v>1</x:v>
      </x:c>
      <x:c r="I892" s="90" t="n">
        <x:f>'全銘柄'!AU1153</x:f>
        <x:v>0</x:v>
      </x:c>
      <x:c r="J892" s="90" t="str">
        <x:f>'全銘柄'!AH1153</x:f>
        <x:v>S100Y53G</x:v>
      </x:c>
    </x:row>
    <x:row r="893">
      <x:c r="A893" s="90" t="n">
        <x:f>'全銘柄'!A364</x:f>
        <x:v>363</x:v>
      </x:c>
      <x:c r="B893" s="90" t="str">
        <x:f>'全銘柄'!B364</x:f>
        <x:v>9704</x:v>
      </x:c>
      <x:c r="C893" s="90" t="str">
        <x:f>'全銘柄'!D364</x:f>
        <x:v>Agora Hospitality Group Co.,Ltd.</x:v>
      </x:c>
      <x:c r="D893" s="90" t="str">
        <x:f>'全銘柄'!F364</x:f>
        <x:v>Services</x:v>
      </x:c>
      <x:c r="E893" s="91" t="n">
        <x:f>'全銘柄'!R364</x:f>
        <x:v>0.10652521035416122</x:v>
      </x:c>
      <x:c r="F893" s="97" t="n">
        <x:f>'全銘柄'!K364</x:f>
        <x:v>9908.171</x:v>
      </x:c>
      <x:c r="G893" s="97" t="n">
        <x:f>'全銘柄'!Q364</x:f>
        <x:v>1055.47</x:v>
      </x:c>
      <x:c r="H893" s="90" t="b">
        <x:f>'全銘柄'!AT364</x:f>
        <x:v>1</x:v>
      </x:c>
      <x:c r="I893" s="90" t="n">
        <x:f>'全銘柄'!AU364</x:f>
        <x:v>0</x:v>
      </x:c>
      <x:c r="J893" s="90" t="str">
        <x:f>'全銘柄'!AH364</x:f>
        <x:v>S100XSK1</x:v>
      </x:c>
    </x:row>
    <x:row r="894">
      <x:c r="A894" s="90" t="n">
        <x:f>'全銘柄'!A494</x:f>
        <x:v>493</x:v>
      </x:c>
      <x:c r="B894" s="90" t="str">
        <x:f>'全銘柄'!B494</x:f>
        <x:v>4240</x:v>
      </x:c>
      <x:c r="C894" s="90" t="str">
        <x:f>'全銘柄'!D494</x:f>
        <x:v>CLUSTER TECHNOLOGY CO.,LTD.</x:v>
      </x:c>
      <x:c r="D894" s="90" t="str">
        <x:f>'全銘柄'!F494</x:f>
        <x:v>Chemicals</x:v>
      </x:c>
      <x:c r="E894" s="91" t="n">
        <x:f>'全銘柄'!R494</x:f>
        <x:v>0.10631147701273051</x:v>
      </x:c>
      <x:c r="F894" s="97" t="n">
        <x:f>'全銘柄'!K494</x:f>
        <x:v>1022.74</x:v>
      </x:c>
      <x:c r="G894" s="97" t="n">
        <x:f>'全銘柄'!Q494</x:f>
        <x:v>108.729</x:v>
      </x:c>
      <x:c r="H894" s="90" t="b">
        <x:f>'全銘柄'!AT494</x:f>
        <x:v>0</x:v>
      </x:c>
      <x:c r="I894" s="90" t="str">
        <x:f>'全銘柄'!AU494</x:f>
        <x:v>low_liquidity</x:v>
      </x:c>
      <x:c r="J894" s="90" t="str">
        <x:f>'全銘柄'!AH494</x:f>
        <x:v>S100W4AV</x:v>
      </x:c>
    </x:row>
    <x:row r="895">
      <x:c r="A895" s="90" t="n">
        <x:f>'全銘柄'!A997</x:f>
        <x:v>996</x:v>
      </x:c>
      <x:c r="B895" s="90" t="str">
        <x:f>'全銘柄'!B997</x:f>
        <x:v>5015</x:v>
      </x:c>
      <x:c r="C895" s="90" t="str">
        <x:f>'全銘柄'!D997</x:f>
        <x:v>BP Castrol K.K.</x:v>
      </x:c>
      <x:c r="D895" s="90" t="str">
        <x:f>'全銘柄'!F997</x:f>
        <x:v>Oil and Coal Products</x:v>
      </x:c>
      <x:c r="E895" s="91" t="n">
        <x:f>'全銘柄'!R997</x:f>
        <x:v>0.10630904512196593</x:v>
      </x:c>
      <x:c r="F895" s="97" t="n">
        <x:f>'全銘柄'!K997</x:f>
        <x:v>14689.719</x:v>
      </x:c>
      <x:c r="G895" s="97" t="n">
        <x:f>'全銘柄'!Q997</x:f>
        <x:v>1561.65</x:v>
      </x:c>
      <x:c r="H895" s="90" t="b">
        <x:f>'全銘柄'!AT997</x:f>
        <x:v>0</x:v>
      </x:c>
      <x:c r="I895" s="90" t="str">
        <x:f>'全銘柄'!AU997</x:f>
        <x:v>low_liquidity</x:v>
      </x:c>
      <x:c r="J895" s="90" t="str">
        <x:f>'全銘柄'!AH997</x:f>
        <x:v>S100XT5L</x:v>
      </x:c>
    </x:row>
    <x:row r="896">
      <x:c r="A896" s="90" t="n">
        <x:f>'全銘柄'!A1214</x:f>
        <x:v>1213</x:v>
      </x:c>
      <x:c r="B896" s="90" t="str">
        <x:f>'全銘柄'!B1214</x:f>
        <x:v>6267</x:v>
      </x:c>
      <x:c r="C896" s="90" t="str">
        <x:f>'全銘柄'!D1214</x:f>
        <x:v>GENERAL PACKER CO.,LTD.</x:v>
      </x:c>
      <x:c r="D896" s="90" t="str">
        <x:f>'全銘柄'!F1214</x:f>
        <x:v>Machinery</x:v>
      </x:c>
      <x:c r="E896" s="91" t="n">
        <x:f>'全銘柄'!R1214</x:f>
        <x:v>0.10623598506234065</x:v>
      </x:c>
      <x:c r="F896" s="97" t="n">
        <x:f>'全銘柄'!K1214</x:f>
        <x:v>10108.411</x:v>
      </x:c>
      <x:c r="G896" s="97" t="n">
        <x:f>'全銘柄'!Q1214</x:f>
        <x:v>1073.877</x:v>
      </x:c>
      <x:c r="H896" s="90" t="b">
        <x:f>'全銘柄'!AT1214</x:f>
        <x:v>0</x:v>
      </x:c>
      <x:c r="I896" s="90" t="str">
        <x:f>'全銘柄'!AU1214</x:f>
        <x:v>low_liquidity</x:v>
      </x:c>
      <x:c r="J896" s="90" t="str">
        <x:f>'全銘柄'!AH1214</x:f>
        <x:v>S100WWCW</x:v>
      </x:c>
    </x:row>
    <x:row r="897">
      <x:c r="A897" s="90" t="n">
        <x:f>'全銘柄'!A224</x:f>
        <x:v>223</x:v>
      </x:c>
      <x:c r="B897" s="90" t="str">
        <x:f>'全銘柄'!B224</x:f>
        <x:v>4970</x:v>
      </x:c>
      <x:c r="C897" s="90" t="str">
        <x:f>'全銘柄'!D224</x:f>
        <x:v>Toyo Gosei Co.,Ltd.</x:v>
      </x:c>
      <x:c r="D897" s="90" t="str">
        <x:f>'全銘柄'!F224</x:f>
        <x:v>Chemicals</x:v>
      </x:c>
      <x:c r="E897" s="91" t="n">
        <x:f>'全銘柄'!R224</x:f>
        <x:v>0.10611664295874822</x:v>
      </x:c>
      <x:c r="F897" s="97" t="n">
        <x:f>'全銘柄'!K224</x:f>
        <x:v>38665</x:v>
      </x:c>
      <x:c r="G897" s="97" t="n">
        <x:f>'全銘柄'!Q224</x:f>
        <x:v>4103</x:v>
      </x:c>
      <x:c r="H897" s="90" t="b">
        <x:f>'全銘柄'!AT224</x:f>
        <x:v>1</x:v>
      </x:c>
      <x:c r="I897" s="90" t="n">
        <x:f>'全銘柄'!AU224</x:f>
        <x:v>0</x:v>
      </x:c>
      <x:c r="J897" s="90" t="str">
        <x:f>'全銘柄'!AH224</x:f>
        <x:v>S100W2KH</x:v>
      </x:c>
    </x:row>
    <x:row r="898">
      <x:c r="A898" s="90" t="n">
        <x:f>'全銘柄'!A1208</x:f>
        <x:v>1207</x:v>
      </x:c>
      <x:c r="B898" s="90" t="str">
        <x:f>'全銘柄'!B1208</x:f>
        <x:v>9506</x:v>
      </x:c>
      <x:c r="C898" s="90" t="str">
        <x:f>'全銘柄'!D1208</x:f>
        <x:v>Tohoku Electric Power Company,Incorporated</x:v>
      </x:c>
      <x:c r="D898" s="90" t="str">
        <x:f>'全銘柄'!F1208</x:f>
        <x:v>Electric Power and Gas</x:v>
      </x:c>
      <x:c r="E898" s="91" t="n">
        <x:f>'全銘柄'!R1208</x:f>
        <x:v>0.10598915956372083</x:v>
      </x:c>
      <x:c r="F898" s="97" t="n">
        <x:f>'全銘柄'!K1208</x:f>
        <x:v>2644912</x:v>
      </x:c>
      <x:c r="G898" s="97" t="n">
        <x:f>'全銘柄'!Q1208</x:f>
        <x:v>280332</x:v>
      </x:c>
      <x:c r="H898" s="90" t="b">
        <x:f>'全銘柄'!AT1208</x:f>
        <x:v>1</x:v>
      </x:c>
      <x:c r="I898" s="90" t="n">
        <x:f>'全銘柄'!AU1208</x:f>
        <x:v>0</x:v>
      </x:c>
      <x:c r="J898" s="90" t="str">
        <x:f>'全銘柄'!AH1208</x:f>
        <x:v>S100W1ER</x:v>
      </x:c>
    </x:row>
    <x:row r="899">
      <x:c r="A899" s="90" t="n">
        <x:f>'全銘柄'!A53</x:f>
        <x:v>52</x:v>
      </x:c>
      <x:c r="B899" s="90" t="str">
        <x:f>'全銘柄'!B53</x:f>
        <x:v>7131</x:v>
      </x:c>
      <x:c r="C899" s="90" t="str">
        <x:f>'全銘柄'!D53</x:f>
        <x:v>NOMURA CORPORATION</x:v>
      </x:c>
      <x:c r="D899" s="90" t="str">
        <x:f>'全銘柄'!F53</x:f>
        <x:v>Wholesale Trade</x:v>
      </x:c>
      <x:c r="E899" s="91" t="n">
        <x:f>'全銘柄'!R53</x:f>
        <x:v>0.10594097356386423</x:v>
      </x:c>
      <x:c r="F899" s="97" t="n">
        <x:f>'全銘柄'!K53</x:f>
        <x:v>7111.932</x:v>
      </x:c>
      <x:c r="G899" s="97" t="n">
        <x:f>'全銘柄'!Q53</x:f>
        <x:v>753.445</x:v>
      </x:c>
      <x:c r="H899" s="90" t="b">
        <x:f>'全銘柄'!AT53</x:f>
        <x:v>1</x:v>
      </x:c>
      <x:c r="I899" s="90" t="n">
        <x:f>'全銘柄'!AU53</x:f>
        <x:v>0</x:v>
      </x:c>
      <x:c r="J899" s="90" t="str">
        <x:f>'全銘柄'!AH53</x:f>
        <x:v>S100XHE7</x:v>
      </x:c>
    </x:row>
    <x:row r="900">
      <x:c r="A900" s="90" t="n">
        <x:f>'全銘柄'!A550</x:f>
        <x:v>549</x:v>
      </x:c>
      <x:c r="B900" s="90" t="str">
        <x:f>'全銘柄'!B550</x:f>
        <x:v>8118</x:v>
      </x:c>
      <x:c r="C900" s="90" t="str">
        <x:f>'全銘柄'!D550</x:f>
        <x:v>KING Co.,Ltd.</x:v>
      </x:c>
      <x:c r="D900" s="90" t="str">
        <x:f>'全銘柄'!F550</x:f>
        <x:v>Textiles and Apparels</x:v>
      </x:c>
      <x:c r="E900" s="91" t="n">
        <x:f>'全銘柄'!R550</x:f>
        <x:v>0.10592129459360058</x:v>
      </x:c>
      <x:c r="F900" s="97" t="n">
        <x:f>'全銘柄'!K550</x:f>
        <x:v>8157</x:v>
      </x:c>
      <x:c r="G900" s="97" t="n">
        <x:f>'全銘柄'!Q550</x:f>
        <x:v>864</x:v>
      </x:c>
      <x:c r="H900" s="90" t="b">
        <x:f>'全銘柄'!AT550</x:f>
        <x:v>0</x:v>
      </x:c>
      <x:c r="I900" s="90" t="str">
        <x:f>'全銘柄'!AU550</x:f>
        <x:v>low_liquidity</x:v>
      </x:c>
      <x:c r="J900" s="90" t="str">
        <x:f>'全銘柄'!AH550</x:f>
        <x:v>S100W6PG</x:v>
      </x:c>
    </x:row>
    <x:row r="901">
      <x:c r="A901" s="90" t="n">
        <x:f>'全銘柄'!A482</x:f>
        <x:v>481</x:v>
      </x:c>
      <x:c r="B901" s="90" t="str">
        <x:f>'全銘柄'!B482</x:f>
        <x:v>6159</x:v>
      </x:c>
      <x:c r="C901" s="90" t="str">
        <x:f>'全銘柄'!D482</x:f>
        <x:v>MICRON MACHINERY CO.,LTD.</x:v>
      </x:c>
      <x:c r="D901" s="90" t="str">
        <x:f>'全銘柄'!F482</x:f>
        <x:v>Machinery</x:v>
      </x:c>
      <x:c r="E901" s="91" t="n">
        <x:f>'全銘柄'!R482</x:f>
        <x:v>0.10590532743310184</x:v>
      </x:c>
      <x:c r="F901" s="97" t="n">
        <x:f>'全銘柄'!K482</x:f>
        <x:v>5782.372</x:v>
      </x:c>
      <x:c r="G901" s="97" t="n">
        <x:f>'全銘柄'!Q482</x:f>
        <x:v>612.384</x:v>
      </x:c>
      <x:c r="H901" s="90" t="b">
        <x:f>'全銘柄'!AT482</x:f>
        <x:v>0</x:v>
      </x:c>
      <x:c r="I901" s="90" t="str">
        <x:f>'全銘柄'!AU482</x:f>
        <x:v>low_liquidity</x:v>
      </x:c>
      <x:c r="J901" s="90" t="str">
        <x:f>'全銘柄'!AH482</x:f>
        <x:v>S100X5M8</x:v>
      </x:c>
    </x:row>
    <x:row r="902">
      <x:c r="A902" s="90" t="n">
        <x:f>'全銘柄'!A487</x:f>
        <x:v>486</x:v>
      </x:c>
      <x:c r="B902" s="90" t="str">
        <x:f>'全銘柄'!B487</x:f>
        <x:v>6042</x:v>
      </x:c>
      <x:c r="C902" s="90" t="str">
        <x:f>'全銘柄'!D487</x:f>
        <x:v>NIKKI CO.,LTD.</x:v>
      </x:c>
      <x:c r="D902" s="90" t="str">
        <x:f>'全銘柄'!F487</x:f>
        <x:v>Transportation Equipment</x:v>
      </x:c>
      <x:c r="E902" s="91" t="n">
        <x:f>'全銘柄'!R487</x:f>
        <x:v>0.10589514322856236</x:v>
      </x:c>
      <x:c r="F902" s="97" t="n">
        <x:f>'全銘柄'!K487</x:f>
        <x:v>8360.204</x:v>
      </x:c>
      <x:c r="G902" s="97" t="n">
        <x:f>'全銘柄'!Q487</x:f>
        <x:v>885.305</x:v>
      </x:c>
      <x:c r="H902" s="90" t="b">
        <x:f>'全銘柄'!AT487</x:f>
        <x:v>0</x:v>
      </x:c>
      <x:c r="I902" s="90" t="str">
        <x:f>'全銘柄'!AU487</x:f>
        <x:v>low_liquidity</x:v>
      </x:c>
      <x:c r="J902" s="90" t="str">
        <x:f>'全銘柄'!AH487</x:f>
        <x:v>S100W65J</x:v>
      </x:c>
    </x:row>
    <x:row r="903">
      <x:c r="A903" s="90" t="n">
        <x:f>'全銘柄'!A1297</x:f>
        <x:v>1296</x:v>
      </x:c>
      <x:c r="B903" s="90" t="str">
        <x:f>'全銘柄'!B1297</x:f>
        <x:v>2814</x:v>
      </x:c>
      <x:c r="C903" s="90" t="str">
        <x:f>'全銘柄'!D1297</x:f>
        <x:v>SATO FOODS INDUSTRIES CO.,LTD.</x:v>
      </x:c>
      <x:c r="D903" s="90" t="str">
        <x:f>'全銘柄'!F1297</x:f>
        <x:v>Foods</x:v>
      </x:c>
      <x:c r="E903" s="91" t="n">
        <x:f>'全銘柄'!R1297</x:f>
        <x:v>0.1058038393971971</x:v>
      </x:c>
      <x:c r="F903" s="97" t="n">
        <x:f>'全銘柄'!K1297</x:f>
        <x:v>6360.686</x:v>
      </x:c>
      <x:c r="G903" s="97" t="n">
        <x:f>'全銘柄'!Q1297</x:f>
        <x:v>672.985</x:v>
      </x:c>
      <x:c r="H903" s="90" t="b">
        <x:f>'全銘柄'!AT1297</x:f>
        <x:v>0</x:v>
      </x:c>
      <x:c r="I903" s="90" t="str">
        <x:f>'全銘柄'!AU1297</x:f>
        <x:v>low_liquidity</x:v>
      </x:c>
      <x:c r="J903" s="90" t="str">
        <x:f>'全銘柄'!AH1297</x:f>
        <x:v>S100W18M</x:v>
      </x:c>
    </x:row>
    <x:row r="904">
      <x:c r="A904" s="90" t="n">
        <x:f>'全銘柄'!A95</x:f>
        <x:v>94</x:v>
      </x:c>
      <x:c r="B904" s="90" t="str">
        <x:f>'全銘柄'!B95</x:f>
        <x:v>7611</x:v>
      </x:c>
      <x:c r="C904" s="90" t="str">
        <x:f>'全銘柄'!D95</x:f>
        <x:v>HIDAY HIDAKA Corp.</x:v>
      </x:c>
      <x:c r="D904" s="90" t="str">
        <x:f>'全銘柄'!F95</x:f>
        <x:v>Retail Trade</x:v>
      </x:c>
      <x:c r="E904" s="91" t="n">
        <x:f>'全銘柄'!R95</x:f>
        <x:v>0.10576482751153922</x:v>
      </x:c>
      <x:c r="F904" s="97" t="n">
        <x:f>'全銘柄'!K95</x:f>
        <x:v>62252.86</x:v>
      </x:c>
      <x:c r="G904" s="97" t="n">
        <x:f>'全銘柄'!Q95</x:f>
        <x:v>6584.163</x:v>
      </x:c>
      <x:c r="H904" s="90" t="b">
        <x:f>'全銘柄'!AT95</x:f>
        <x:v>1</x:v>
      </x:c>
      <x:c r="I904" s="90" t="n">
        <x:f>'全銘柄'!AU95</x:f>
        <x:v>0</x:v>
      </x:c>
      <x:c r="J904" s="90" t="str">
        <x:f>'全銘柄'!AH95</x:f>
        <x:v>S100Y64B</x:v>
      </x:c>
    </x:row>
    <x:row r="905">
      <x:c r="A905" s="90" t="n">
        <x:f>'全銘柄'!A163</x:f>
        <x:v>162</x:v>
      </x:c>
      <x:c r="B905" s="90" t="str">
        <x:f>'全銘柄'!B163</x:f>
        <x:v>2975</x:v>
      </x:c>
      <x:c r="C905" s="90" t="str">
        <x:f>'全銘柄'!D163</x:f>
        <x:v>Star Mica Holdings Co.,Ltd.</x:v>
      </x:c>
      <x:c r="D905" s="90" t="str">
        <x:f>'全銘柄'!F163</x:f>
        <x:v>Real Estate</x:v>
      </x:c>
      <x:c r="E905" s="91" t="n">
        <x:f>'全銘柄'!R163</x:f>
        <x:v>0.10575762778579464</x:v>
      </x:c>
      <x:c r="F905" s="97" t="n">
        <x:f>'全銘柄'!K163</x:f>
        <x:v>69158.274</x:v>
      </x:c>
      <x:c r="G905" s="97" t="n">
        <x:f>'全銘柄'!Q163</x:f>
        <x:v>7314.015</x:v>
      </x:c>
      <x:c r="H905" s="90" t="b">
        <x:f>'全銘柄'!AT163</x:f>
        <x:v>0</x:v>
      </x:c>
      <x:c r="I905" s="90" t="str">
        <x:f>'全銘柄'!AU163</x:f>
        <x:v>repeated_negative_operating_cf</x:v>
      </x:c>
      <x:c r="J905" s="90" t="str">
        <x:f>'全銘柄'!AH163</x:f>
        <x:v>S100XM43</x:v>
      </x:c>
    </x:row>
    <x:row r="906">
      <x:c r="A906" s="90" t="n">
        <x:f>'全銘柄'!A477</x:f>
        <x:v>476</x:v>
      </x:c>
      <x:c r="B906" s="90" t="str">
        <x:f>'全銘柄'!B477</x:f>
        <x:v>4681</x:v>
      </x:c>
      <x:c r="C906" s="90" t="str">
        <x:f>'全銘柄'!D477</x:f>
        <x:v>RESORTTRUST,INC.</x:v>
      </x:c>
      <x:c r="D906" s="90" t="str">
        <x:f>'全銘柄'!F477</x:f>
        <x:v>Services</x:v>
      </x:c>
      <x:c r="E906" s="91" t="n">
        <x:f>'全銘柄'!R477</x:f>
        <x:v>0.10574211997609623</x:v>
      </x:c>
      <x:c r="F906" s="97" t="n">
        <x:f>'全銘柄'!K477</x:f>
        <x:v>249333</x:v>
      </x:c>
      <x:c r="G906" s="97" t="n">
        <x:f>'全銘柄'!Q477</x:f>
        <x:v>26365</x:v>
      </x:c>
      <x:c r="H906" s="90" t="b">
        <x:f>'全銘柄'!AT477</x:f>
        <x:v>1</x:v>
      </x:c>
      <x:c r="I906" s="90" t="n">
        <x:f>'全銘柄'!AU477</x:f>
        <x:v>0</x:v>
      </x:c>
      <x:c r="J906" s="90" t="str">
        <x:f>'全銘柄'!AH477</x:f>
        <x:v>S100W60B</x:v>
      </x:c>
    </x:row>
    <x:row r="907">
      <x:c r="A907" s="90" t="n">
        <x:f>'全銘柄'!A1362</x:f>
        <x:v>1361</x:v>
      </x:c>
      <x:c r="B907" s="90" t="str">
        <x:f>'全銘柄'!B1362</x:f>
        <x:v>9052</x:v>
      </x:c>
      <x:c r="C907" s="90" t="str">
        <x:f>'全銘柄'!D1362</x:f>
        <x:v>Sanyo Electric Railway Co.,Ltd.</x:v>
      </x:c>
      <x:c r="D907" s="90" t="str">
        <x:f>'全銘柄'!F1362</x:f>
        <x:v>Land Transportation</x:v>
      </x:c>
      <x:c r="E907" s="91" t="n">
        <x:f>'全銘柄'!R1362</x:f>
        <x:v>0.10561459118189613</x:v>
      </x:c>
      <x:c r="F907" s="97" t="n">
        <x:f>'全銘柄'!K1362</x:f>
        <x:v>38489</x:v>
      </x:c>
      <x:c r="G907" s="97" t="n">
        <x:f>'全銘柄'!Q1362</x:f>
        <x:v>4065</x:v>
      </x:c>
      <x:c r="H907" s="90" t="b">
        <x:f>'全銘柄'!AT1362</x:f>
        <x:v>1</x:v>
      </x:c>
      <x:c r="I907" s="90" t="n">
        <x:f>'全銘柄'!AU1362</x:f>
        <x:v>0</x:v>
      </x:c>
      <x:c r="J907" s="90" t="str">
        <x:f>'全銘柄'!AH1362</x:f>
        <x:v>S100VYAX</x:v>
      </x:c>
    </x:row>
    <x:row r="908">
      <x:c r="A908" s="90" t="n">
        <x:f>'全銘柄'!A943</x:f>
        <x:v>942</x:v>
      </x:c>
      <x:c r="B908" s="90" t="str">
        <x:f>'全銘柄'!B943</x:f>
        <x:v>6728</x:v>
      </x:c>
      <x:c r="C908" s="90" t="str">
        <x:f>'全銘柄'!D943</x:f>
        <x:v>ULVAC, Inc.</x:v>
      </x:c>
      <x:c r="D908" s="90" t="str">
        <x:f>'全銘柄'!F943</x:f>
        <x:v>Electric Appliances</x:v>
      </x:c>
      <x:c r="E908" s="91" t="n">
        <x:f>'全銘柄'!R943</x:f>
        <x:v>0.10559191668259124</x:v>
      </x:c>
      <x:c r="F908" s="97" t="n">
        <x:f>'全銘柄'!K943</x:f>
        <x:v>251184</x:v>
      </x:c>
      <x:c r="G908" s="97" t="n">
        <x:f>'全銘柄'!Q943</x:f>
        <x:v>26523</x:v>
      </x:c>
      <x:c r="H908" s="90" t="b">
        <x:f>'全銘柄'!AT943</x:f>
        <x:v>1</x:v>
      </x:c>
      <x:c r="I908" s="90" t="n">
        <x:f>'全銘柄'!AU943</x:f>
        <x:v>0</x:v>
      </x:c>
      <x:c r="J908" s="90" t="str">
        <x:f>'全銘柄'!AH943</x:f>
        <x:v>S100WQX1</x:v>
      </x:c>
    </x:row>
    <x:row r="909">
      <x:c r="A909" s="90" t="n">
        <x:f>'全銘柄'!A624</x:f>
        <x:v>623</x:v>
      </x:c>
      <x:c r="B909" s="90" t="str">
        <x:f>'全銘柄'!B624</x:f>
        <x:v>9021</x:v>
      </x:c>
      <x:c r="C909" s="90" t="str">
        <x:f>'全銘柄'!D624</x:f>
        <x:v>West Japan Railway Company</x:v>
      </x:c>
      <x:c r="D909" s="90" t="str">
        <x:f>'全銘柄'!F624</x:f>
        <x:v>Land Transportation</x:v>
      </x:c>
      <x:c r="E909" s="91" t="n">
        <x:f>'全銘柄'!R624</x:f>
        <x:v>0.10548413765322516</x:v>
      </x:c>
      <x:c r="F909" s="97" t="n">
        <x:f>'全銘柄'!K624</x:f>
        <x:v>1707944</x:v>
      </x:c>
      <x:c r="G909" s="97" t="n">
        <x:f>'全銘柄'!Q624</x:f>
        <x:v>180161</x:v>
      </x:c>
      <x:c r="H909" s="90" t="b">
        <x:f>'全銘柄'!AT624</x:f>
        <x:v>1</x:v>
      </x:c>
      <x:c r="I909" s="90" t="n">
        <x:f>'全銘柄'!AU624</x:f>
        <x:v>0</x:v>
      </x:c>
      <x:c r="J909" s="90" t="str">
        <x:f>'全銘柄'!AH624</x:f>
        <x:v>S100VYFN</x:v>
      </x:c>
    </x:row>
    <x:row r="910">
      <x:c r="A910" s="90" t="n">
        <x:f>'全銘柄'!A1239</x:f>
        <x:v>1238</x:v>
      </x:c>
      <x:c r="B910" s="90" t="str">
        <x:f>'全銘柄'!B1239</x:f>
        <x:v>1926</x:v>
      </x:c>
      <x:c r="C910" s="90" t="str">
        <x:f>'全銘柄'!D1239</x:f>
        <x:v>RAITO KOGYO CO.,LTD.</x:v>
      </x:c>
      <x:c r="D910" s="90" t="str">
        <x:f>'全銘柄'!F1239</x:f>
        <x:v>Construction</x:v>
      </x:c>
      <x:c r="E910" s="91" t="n">
        <x:f>'全銘柄'!R1239</x:f>
        <x:v>0.10547765875989033</x:v>
      </x:c>
      <x:c r="F910" s="97" t="n">
        <x:f>'全銘柄'!K1239</x:f>
        <x:v>121457</x:v>
      </x:c>
      <x:c r="G910" s="97" t="n">
        <x:f>'全銘柄'!Q1239</x:f>
        <x:v>12811</x:v>
      </x:c>
      <x:c r="H910" s="90" t="b">
        <x:f>'全銘柄'!AT1239</x:f>
        <x:v>1</x:v>
      </x:c>
      <x:c r="I910" s="90" t="n">
        <x:f>'全銘柄'!AU1239</x:f>
        <x:v>0</x:v>
      </x:c>
      <x:c r="J910" s="90" t="str">
        <x:f>'全銘柄'!AH1239</x:f>
        <x:v>S100W576</x:v>
      </x:c>
    </x:row>
    <x:row r="911">
      <x:c r="A911" s="90" t="n">
        <x:f>'全銘柄'!A874</x:f>
        <x:v>873</x:v>
      </x:c>
      <x:c r="B911" s="90" t="str">
        <x:f>'全銘柄'!B874</x:f>
        <x:v>9513</x:v>
      </x:c>
      <x:c r="C911" s="90" t="str">
        <x:f>'全銘柄'!D874</x:f>
        <x:v>Electric Power Development Co.,Ltd.</x:v>
      </x:c>
      <x:c r="D911" s="90" t="str">
        <x:f>'全銘柄'!F874</x:f>
        <x:v>Electric Power and Gas</x:v>
      </x:c>
      <x:c r="E911" s="91" t="n">
        <x:f>'全銘柄'!R874</x:f>
        <x:v>0.10504498455957967</x:v>
      </x:c>
      <x:c r="F911" s="97" t="n">
        <x:f>'全銘柄'!K874</x:f>
        <x:v>1316674</x:v>
      </x:c>
      <x:c r="G911" s="97" t="n">
        <x:f>'全銘柄'!Q874</x:f>
        <x:v>138310</x:v>
      </x:c>
      <x:c r="H911" s="90" t="b">
        <x:f>'全銘柄'!AT874</x:f>
        <x:v>1</x:v>
      </x:c>
      <x:c r="I911" s="90" t="n">
        <x:f>'全銘柄'!AU874</x:f>
        <x:v>0</x:v>
      </x:c>
      <x:c r="J911" s="90" t="str">
        <x:f>'全銘柄'!AH874</x:f>
        <x:v>S100W4NR</x:v>
      </x:c>
    </x:row>
    <x:row r="912">
      <x:c r="A912" s="90" t="n">
        <x:f>'全銘柄'!A66</x:f>
        <x:v>65</x:v>
      </x:c>
      <x:c r="B912" s="90" t="str">
        <x:f>'全銘柄'!B66</x:f>
        <x:v>2970</x:v>
      </x:c>
      <x:c r="C912" s="90" t="str">
        <x:f>'全銘柄'!D66</x:f>
        <x:v>GLC GROUP,INC.</x:v>
      </x:c>
      <x:c r="D912" s="90" t="str">
        <x:f>'全銘柄'!F66</x:f>
        <x:v>Real Estate</x:v>
      </x:c>
      <x:c r="E912" s="91" t="n">
        <x:f>'全銘柄'!R66</x:f>
        <x:v>0.1049989798000408</x:v>
      </x:c>
      <x:c r="F912" s="97" t="n">
        <x:f>'全銘柄'!K66</x:f>
        <x:v>24505</x:v>
      </x:c>
      <x:c r="G912" s="97" t="n">
        <x:f>'全銘柄'!Q66</x:f>
        <x:v>2573</x:v>
      </x:c>
      <x:c r="H912" s="90" t="b">
        <x:f>'全銘柄'!AT66</x:f>
        <x:v>0</x:v>
      </x:c>
      <x:c r="I912" s="90" t="str">
        <x:f>'全銘柄'!AU66</x:f>
        <x:v>repeated_negative_operating_cf</x:v>
      </x:c>
      <x:c r="J912" s="90" t="str">
        <x:f>'全銘柄'!AH66</x:f>
        <x:v>S100XTGG</x:v>
      </x:c>
    </x:row>
    <x:row r="913">
      <x:c r="A913" s="90" t="n">
        <x:f>'全銘柄'!A325</x:f>
        <x:v>324</x:v>
      </x:c>
      <x:c r="B913" s="90" t="str">
        <x:f>'全銘柄'!B325</x:f>
        <x:v>4691</x:v>
      </x:c>
      <x:c r="C913" s="90" t="str">
        <x:f>'全銘柄'!D325</x:f>
        <x:v>WASHINGTON HOTEL CORPORATION</x:v>
      </x:c>
      <x:c r="D913" s="90" t="str">
        <x:f>'全銘柄'!F325</x:f>
        <x:v>Services</x:v>
      </x:c>
      <x:c r="E913" s="91" t="n">
        <x:f>'全銘柄'!R325</x:f>
        <x:v>0.10495649533587166</x:v>
      </x:c>
      <x:c r="F913" s="97" t="n">
        <x:f>'全銘柄'!K325</x:f>
        <x:v>21347.826</x:v>
      </x:c>
      <x:c r="G913" s="97" t="n">
        <x:f>'全銘柄'!Q325</x:f>
        <x:v>2240.593</x:v>
      </x:c>
      <x:c r="H913" s="90" t="b">
        <x:f>'全銘柄'!AT325</x:f>
        <x:v>1</x:v>
      </x:c>
      <x:c r="I913" s="90" t="n">
        <x:f>'全銘柄'!AU325</x:f>
        <x:v>0</x:v>
      </x:c>
      <x:c r="J913" s="90" t="str">
        <x:f>'全銘柄'!AH325</x:f>
        <x:v>S100W6WI</x:v>
      </x:c>
    </x:row>
    <x:row r="914">
      <x:c r="A914" s="90" t="n">
        <x:f>'全銘柄'!A1110</x:f>
        <x:v>1109</x:v>
      </x:c>
      <x:c r="B914" s="90" t="str">
        <x:f>'全銘柄'!B1110</x:f>
        <x:v>2153</x:v>
      </x:c>
      <x:c r="C914" s="90" t="str">
        <x:f>'全銘柄'!D1110</x:f>
        <x:v>E・J Holdings Inc.</x:v>
      </x:c>
      <x:c r="D914" s="90" t="str">
        <x:f>'全銘柄'!F1110</x:f>
        <x:v>Services</x:v>
      </x:c>
      <x:c r="E914" s="91" t="n">
        <x:f>'全銘柄'!R1110</x:f>
        <x:v>0.1049291652031378</x:v>
      </x:c>
      <x:c r="F914" s="97" t="n">
        <x:f>'全銘柄'!K1110</x:f>
        <x:v>42705</x:v>
      </x:c>
      <x:c r="G914" s="97" t="n">
        <x:f>'全銘柄'!Q1110</x:f>
        <x:v>4481</x:v>
      </x:c>
      <x:c r="H914" s="90" t="b">
        <x:f>'全銘柄'!AT1110</x:f>
        <x:v>0</x:v>
      </x:c>
      <x:c r="I914" s="90" t="str">
        <x:f>'全銘柄'!AU1110</x:f>
        <x:v>extreme_profitability_outlier</x:v>
      </x:c>
      <x:c r="J914" s="90" t="str">
        <x:f>'全銘柄'!AH1110</x:f>
        <x:v>S100WLJ8</x:v>
      </x:c>
    </x:row>
    <x:row r="915">
      <x:c r="A915" s="90" t="n">
        <x:f>'全銘柄'!A959</x:f>
        <x:v>958</x:v>
      </x:c>
      <x:c r="B915" s="90" t="str">
        <x:f>'全銘柄'!B959</x:f>
        <x:v>5706</x:v>
      </x:c>
      <x:c r="C915" s="90" t="str">
        <x:f>'全銘柄'!D959</x:f>
        <x:v>Mitsui Kinzoku Company,Limited</x:v>
      </x:c>
      <x:c r="D915" s="90" t="str">
        <x:f>'全銘柄'!F959</x:f>
        <x:v>Nonferrous Metals</x:v>
      </x:c>
      <x:c r="E915" s="91" t="n">
        <x:f>'全銘柄'!R959</x:f>
        <x:v>0.10492542928697371</x:v>
      </x:c>
      <x:c r="F915" s="97" t="n">
        <x:f>'全銘柄'!K959</x:f>
        <x:v>712344</x:v>
      </x:c>
      <x:c r="G915" s="97" t="n">
        <x:f>'全銘柄'!Q959</x:f>
        <x:v>74743</x:v>
      </x:c>
      <x:c r="H915" s="90" t="b">
        <x:f>'全銘柄'!AT959</x:f>
        <x:v>1</x:v>
      </x:c>
      <x:c r="I915" s="90" t="n">
        <x:f>'全銘柄'!AU959</x:f>
        <x:v>0</x:v>
      </x:c>
      <x:c r="J915" s="90" t="str">
        <x:f>'全銘柄'!AH959</x:f>
        <x:v>S100VZ5R</x:v>
      </x:c>
    </x:row>
    <x:row r="916">
      <x:c r="A916" s="90" t="n">
        <x:f>'全銘柄'!A903</x:f>
        <x:v>902</x:v>
      </x:c>
      <x:c r="B916" s="90" t="str">
        <x:f>'全銘柄'!B903</x:f>
        <x:v>4709</x:v>
      </x:c>
      <x:c r="C916" s="90" t="str">
        <x:f>'全銘柄'!D903</x:f>
        <x:v>ID Holdings Corporation</x:v>
      </x:c>
      <x:c r="D916" s="90" t="str">
        <x:f>'全銘柄'!F903</x:f>
        <x:v>Information &amp; Communication</x:v>
      </x:c>
      <x:c r="E916" s="91" t="n">
        <x:f>'全銘柄'!R903</x:f>
        <x:v>0.10486679049183814</x:v>
      </x:c>
      <x:c r="F916" s="97" t="n">
        <x:f>'全銘柄'!K903</x:f>
        <x:v>39371.101</x:v>
      </x:c>
      <x:c r="G916" s="97" t="n">
        <x:f>'全銘柄'!Q903</x:f>
        <x:v>4128.721</x:v>
      </x:c>
      <x:c r="H916" s="90" t="b">
        <x:f>'全銘柄'!AT903</x:f>
        <x:v>1</x:v>
      </x:c>
      <x:c r="I916" s="90" t="n">
        <x:f>'全銘柄'!AU903</x:f>
        <x:v>0</x:v>
      </x:c>
      <x:c r="J916" s="90" t="str">
        <x:f>'全銘柄'!AH903</x:f>
        <x:v>S100Y7D7</x:v>
      </x:c>
    </x:row>
    <x:row r="917">
      <x:c r="A917" s="90" t="n">
        <x:f>'全銘柄'!A1062</x:f>
        <x:v>1061</x:v>
      </x:c>
      <x:c r="B917" s="90" t="str">
        <x:f>'全銘柄'!B1062</x:f>
        <x:v>6504</x:v>
      </x:c>
      <x:c r="C917" s="90" t="str">
        <x:f>'全銘柄'!D1062</x:f>
        <x:v>FUJI ELECTRIC CO.,LTD.</x:v>
      </x:c>
      <x:c r="D917" s="90" t="str">
        <x:f>'全銘柄'!F1062</x:f>
        <x:v>Electric Appliances</x:v>
      </x:c>
      <x:c r="E917" s="91" t="n">
        <x:f>'全銘柄'!R1062</x:f>
        <x:v>0.10472250929538449</x:v>
      </x:c>
      <x:c r="F917" s="97" t="n">
        <x:f>'全銘柄'!K1062</x:f>
        <x:v>1123407</x:v>
      </x:c>
      <x:c r="G917" s="97" t="n">
        <x:f>'全銘柄'!Q1062</x:f>
        <x:v>117646</x:v>
      </x:c>
      <x:c r="H917" s="90" t="b">
        <x:f>'全銘柄'!AT1062</x:f>
        <x:v>1</x:v>
      </x:c>
      <x:c r="I917" s="90" t="n">
        <x:f>'全銘柄'!AU1062</x:f>
        <x:v>0</x:v>
      </x:c>
      <x:c r="J917" s="90" t="str">
        <x:f>'全銘柄'!AH1062</x:f>
        <x:v>S100W178</x:v>
      </x:c>
    </x:row>
    <x:row r="918">
      <x:c r="A918" s="90" t="n">
        <x:f>'全銘柄'!A409</x:f>
        <x:v>408</x:v>
      </x:c>
      <x:c r="B918" s="90" t="str">
        <x:f>'全銘柄'!B409</x:f>
        <x:v>4784</x:v>
      </x:c>
      <x:c r="C918" s="90" t="str">
        <x:f>'全銘柄'!D409</x:f>
        <x:v>GMO internet,Inc.</x:v>
      </x:c>
      <x:c r="D918" s="90" t="str">
        <x:f>'全銘柄'!F409</x:f>
        <x:v>Services</x:v>
      </x:c>
      <x:c r="E918" s="91" t="n">
        <x:f>'全銘柄'!R409</x:f>
        <x:v>0.10470031063808118</x:v>
      </x:c>
      <x:c r="F918" s="97" t="n">
        <x:f>'全銘柄'!K409</x:f>
        <x:v>78548</x:v>
      </x:c>
      <x:c r="G918" s="97" t="n">
        <x:f>'全銘柄'!Q409</x:f>
        <x:v>8224</x:v>
      </x:c>
      <x:c r="H918" s="90" t="b">
        <x:f>'全銘柄'!AT409</x:f>
        <x:v>1</x:v>
      </x:c>
      <x:c r="I918" s="90" t="n">
        <x:f>'全銘柄'!AU409</x:f>
        <x:v>0</x:v>
      </x:c>
      <x:c r="J918" s="90" t="str">
        <x:f>'全銘柄'!AH409</x:f>
        <x:v>S100XRMD</x:v>
      </x:c>
    </x:row>
    <x:row r="919">
      <x:c r="A919" s="90" t="n">
        <x:f>'全銘柄'!A243</x:f>
        <x:v>242</x:v>
      </x:c>
      <x:c r="B919" s="90" t="str">
        <x:f>'全銘柄'!B243</x:f>
        <x:v>5356</x:v>
      </x:c>
      <x:c r="C919" s="90" t="str">
        <x:f>'全銘柄'!D243</x:f>
        <x:v>MINO CERAMIC CO.,LTD.</x:v>
      </x:c>
      <x:c r="D919" s="90" t="str">
        <x:f>'全銘柄'!F243</x:f>
        <x:v>Glass and Ceramics Products</x:v>
      </x:c>
      <x:c r="E919" s="91" t="n">
        <x:f>'全銘柄'!R243</x:f>
        <x:v>0.10467468222399409</x:v>
      </x:c>
      <x:c r="F919" s="97" t="n">
        <x:f>'全銘柄'!K243</x:f>
        <x:v>15058.799</x:v>
      </x:c>
      <x:c r="G919" s="97" t="n">
        <x:f>'全銘柄'!Q243</x:f>
        <x:v>1576.275</x:v>
      </x:c>
      <x:c r="H919" s="90" t="b">
        <x:f>'全銘柄'!AT243</x:f>
        <x:v>0</x:v>
      </x:c>
      <x:c r="I919" s="90" t="str">
        <x:f>'全銘柄'!AU243</x:f>
        <x:v>low_liquidity</x:v>
      </x:c>
      <x:c r="J919" s="90" t="str">
        <x:f>'全銘柄'!AH243</x:f>
        <x:v>S100W2GO</x:v>
      </x:c>
    </x:row>
    <x:row r="920">
      <x:c r="A920" s="90" t="n">
        <x:f>'全銘柄'!A1194</x:f>
        <x:v>1193</x:v>
      </x:c>
      <x:c r="B920" s="90" t="str">
        <x:f>'全銘柄'!B1194</x:f>
        <x:v>5911</x:v>
      </x:c>
      <x:c r="C920" s="90" t="str">
        <x:f>'全銘柄'!D1194</x:f>
        <x:v>Yokogawa Bridge Holdings Corp.</x:v>
      </x:c>
      <x:c r="D920" s="90" t="str">
        <x:f>'全銘柄'!F1194</x:f>
        <x:v>Metal Products</x:v>
      </x:c>
      <x:c r="E920" s="91" t="n">
        <x:f>'全銘柄'!R1194</x:f>
        <x:v>0.1046445961548115</x:v>
      </x:c>
      <x:c r="F920" s="97" t="n">
        <x:f>'全銘柄'!K1194</x:f>
        <x:v>159368</x:v>
      </x:c>
      <x:c r="G920" s="97" t="n">
        <x:f>'全銘柄'!Q1194</x:f>
        <x:v>16677</x:v>
      </x:c>
      <x:c r="H920" s="90" t="b">
        <x:f>'全銘柄'!AT1194</x:f>
        <x:v>0</x:v>
      </x:c>
      <x:c r="I920" s="90" t="str">
        <x:f>'全銘柄'!AU1194</x:f>
        <x:v>repeated_negative_operating_cf</x:v>
      </x:c>
      <x:c r="J920" s="90" t="str">
        <x:f>'全銘柄'!AH1194</x:f>
        <x:v>S100W6LF</x:v>
      </x:c>
    </x:row>
    <x:row r="921">
      <x:c r="A921" s="90" t="n">
        <x:f>'全銘柄'!A1182</x:f>
        <x:v>1181</x:v>
      </x:c>
      <x:c r="B921" s="90" t="str">
        <x:f>'全銘柄'!B1182</x:f>
        <x:v>9507</x:v>
      </x:c>
      <x:c r="C921" s="90" t="str">
        <x:f>'全銘柄'!D1182</x:f>
        <x:v>Shikoku Electric Power Company,Incorporated</x:v>
      </x:c>
      <x:c r="D921" s="90" t="str">
        <x:f>'全銘柄'!F1182</x:f>
        <x:v>Electric Power and Gas</x:v>
      </x:c>
      <x:c r="E921" s="91" t="n">
        <x:f>'全銘柄'!R1182</x:f>
        <x:v>0.10461957319658585</x:v>
      </x:c>
      <x:c r="F921" s="97" t="n">
        <x:f>'全銘柄'!K1182</x:f>
        <x:v>851399</x:v>
      </x:c>
      <x:c r="G921" s="97" t="n">
        <x:f>'全銘柄'!Q1182</x:f>
        <x:v>89073</x:v>
      </x:c>
      <x:c r="H921" s="90" t="b">
        <x:f>'全銘柄'!AT1182</x:f>
        <x:v>1</x:v>
      </x:c>
      <x:c r="I921" s="90" t="n">
        <x:f>'全銘柄'!AU1182</x:f>
        <x:v>0</x:v>
      </x:c>
      <x:c r="J921" s="90" t="str">
        <x:f>'全銘柄'!AH1182</x:f>
        <x:v>S100W2ML</x:v>
      </x:c>
    </x:row>
    <x:row r="922">
      <x:c r="A922" s="90" t="n">
        <x:f>'全銘柄'!A1058</x:f>
        <x:v>1057</x:v>
      </x:c>
      <x:c r="B922" s="90" t="str">
        <x:f>'全銘柄'!B1058</x:f>
        <x:v>6517</x:v>
      </x:c>
      <x:c r="C922" s="90" t="str">
        <x:f>'全銘柄'!D1058</x:f>
        <x:v>Denyo Co.,Ltd.</x:v>
      </x:c>
      <x:c r="D922" s="90" t="str">
        <x:f>'全銘柄'!F1058</x:f>
        <x:v>Electric Appliances</x:v>
      </x:c>
      <x:c r="E922" s="91" t="n">
        <x:f>'全銘柄'!R1058</x:f>
        <x:v>0.10449026896386018</x:v>
      </x:c>
      <x:c r="F922" s="97" t="n">
        <x:f>'全銘柄'!K1058</x:f>
        <x:v>70753</x:v>
      </x:c>
      <x:c r="G922" s="97" t="n">
        <x:f>'全銘柄'!Q1058</x:f>
        <x:v>7393</x:v>
      </x:c>
      <x:c r="H922" s="90" t="b">
        <x:f>'全銘柄'!AT1058</x:f>
        <x:v>1</x:v>
      </x:c>
      <x:c r="I922" s="90" t="n">
        <x:f>'全銘柄'!AU1058</x:f>
        <x:v>0</x:v>
      </x:c>
      <x:c r="J922" s="90" t="str">
        <x:f>'全銘柄'!AH1058</x:f>
        <x:v>S100VTO2</x:v>
      </x:c>
    </x:row>
    <x:row r="923">
      <x:c r="A923" s="90" t="n">
        <x:f>'全銘柄'!A44</x:f>
        <x:v>43</x:v>
      </x:c>
      <x:c r="B923" s="90" t="str">
        <x:f>'全銘柄'!B44</x:f>
        <x:v>7133</x:v>
      </x:c>
      <x:c r="C923" s="90" t="str">
        <x:f>'全銘柄'!D44</x:f>
        <x:v>HYUGA PRIMARY CARE Co.,Ltd.</x:v>
      </x:c>
      <x:c r="D923" s="90" t="str">
        <x:f>'全銘柄'!F44</x:f>
        <x:v>Retail Trade</x:v>
      </x:c>
      <x:c r="E923" s="91" t="n">
        <x:f>'全銘柄'!R44</x:f>
        <x:v>0.10435940611944516</x:v>
      </x:c>
      <x:c r="F923" s="97" t="n">
        <x:f>'全銘柄'!K44</x:f>
        <x:v>9981.199</x:v>
      </x:c>
      <x:c r="G923" s="97" t="n">
        <x:f>'全銘柄'!Q44</x:f>
        <x:v>1041.632</x:v>
      </x:c>
      <x:c r="H923" s="90" t="b">
        <x:f>'全銘柄'!AT44</x:f>
        <x:v>0</x:v>
      </x:c>
      <x:c r="I923" s="90" t="str">
        <x:f>'全銘柄'!AU44</x:f>
        <x:v>low_liquidity</x:v>
      </x:c>
      <x:c r="J923" s="90" t="str">
        <x:f>'全銘柄'!AH44</x:f>
        <x:v>S100W4IH</x:v>
      </x:c>
    </x:row>
    <x:row r="924">
      <x:c r="A924" s="90" t="n">
        <x:f>'全銘柄'!A848</x:f>
        <x:v>847</x:v>
      </x:c>
      <x:c r="B924" s="90" t="str">
        <x:f>'全銘柄'!B848</x:f>
        <x:v>9661</x:v>
      </x:c>
      <x:c r="C924" s="90" t="str">
        <x:f>'全銘柄'!D848</x:f>
        <x:v>Kabuki-Za Co.,Ltd.</x:v>
      </x:c>
      <x:c r="D924" s="90" t="str">
        <x:f>'全銘柄'!F848</x:f>
        <x:v>Services</x:v>
      </x:c>
      <x:c r="E924" s="91" t="n">
        <x:f>'全銘柄'!R848</x:f>
        <x:v>0.10431235318941479</x:v>
      </x:c>
      <x:c r="F924" s="97" t="n">
        <x:f>'全銘柄'!K848</x:f>
        <x:v>3632.657</x:v>
      </x:c>
      <x:c r="G924" s="97" t="n">
        <x:f>'全銘柄'!Q848</x:f>
        <x:v>378.931</x:v>
      </x:c>
      <x:c r="H924" s="90" t="b">
        <x:f>'全銘柄'!AT848</x:f>
        <x:v>0</x:v>
      </x:c>
      <x:c r="I924" s="90" t="str">
        <x:f>'全銘柄'!AU848</x:f>
        <x:v>low_liquidity</x:v>
      </x:c>
      <x:c r="J924" s="90" t="str">
        <x:f>'全銘柄'!AH848</x:f>
        <x:v>S100Y65X</x:v>
      </x:c>
    </x:row>
    <x:row r="925">
      <x:c r="A925" s="90" t="n">
        <x:f>'全銘柄'!A762</x:f>
        <x:v>761</x:v>
      </x:c>
      <x:c r="B925" s="90" t="str">
        <x:f>'全銘柄'!B762</x:f>
        <x:v>4022</x:v>
      </x:c>
      <x:c r="C925" s="90" t="str">
        <x:f>'全銘柄'!D762</x:f>
        <x:v>Rasa Industries,Ltd.</x:v>
      </x:c>
      <x:c r="D925" s="90" t="str">
        <x:f>'全銘柄'!F762</x:f>
        <x:v>Chemicals</x:v>
      </x:c>
      <x:c r="E925" s="91" t="n">
        <x:f>'全銘柄'!R762</x:f>
        <x:v>0.10426895048545827</x:v>
      </x:c>
      <x:c r="F925" s="97" t="n">
        <x:f>'全銘柄'!K762</x:f>
        <x:v>45421</x:v>
      </x:c>
      <x:c r="G925" s="97" t="n">
        <x:f>'全銘柄'!Q762</x:f>
        <x:v>4736</x:v>
      </x:c>
      <x:c r="H925" s="90" t="b">
        <x:f>'全銘柄'!AT762</x:f>
        <x:v>1</x:v>
      </x:c>
      <x:c r="I925" s="90" t="n">
        <x:f>'全銘柄'!AU762</x:f>
        <x:v>0</x:v>
      </x:c>
      <x:c r="J925" s="90" t="str">
        <x:f>'全銘柄'!AH762</x:f>
        <x:v>S100W4UR</x:v>
      </x:c>
    </x:row>
    <x:row r="926">
      <x:c r="A926" s="90" t="n">
        <x:f>'全銘柄'!A144</x:f>
        <x:v>143</x:v>
      </x:c>
      <x:c r="B926" s="90" t="str">
        <x:f>'全銘柄'!B144</x:f>
        <x:v>9424</x:v>
      </x:c>
      <x:c r="C926" s="90" t="str">
        <x:f>'全銘柄'!D144</x:f>
        <x:v>Japan Communications Inc.</x:v>
      </x:c>
      <x:c r="D926" s="90" t="str">
        <x:f>'全銘柄'!F144</x:f>
        <x:v>Information &amp; Communication</x:v>
      </x:c>
      <x:c r="E926" s="91" t="n">
        <x:f>'全銘柄'!R144</x:f>
        <x:v>0.10417776561658786</x:v>
      </x:c>
      <x:c r="F926" s="97" t="n">
        <x:f>'全銘柄'!K144</x:f>
        <x:v>9238.862</x:v>
      </x:c>
      <x:c r="G926" s="97" t="n">
        <x:f>'全銘柄'!Q144</x:f>
        <x:v>962.484</x:v>
      </x:c>
      <x:c r="H926" s="90" t="b">
        <x:f>'全銘柄'!AT144</x:f>
        <x:v>1</x:v>
      </x:c>
      <x:c r="I926" s="90" t="n">
        <x:f>'全銘柄'!AU144</x:f>
        <x:v>0</x:v>
      </x:c>
      <x:c r="J926" s="90" t="str">
        <x:f>'全銘柄'!AH144</x:f>
        <x:v>S100W51C</x:v>
      </x:c>
    </x:row>
    <x:row r="927">
      <x:c r="A927" s="90" t="n">
        <x:f>'全銘柄'!A825</x:f>
        <x:v>824</x:v>
      </x:c>
      <x:c r="B927" s="90" t="str">
        <x:f>'全銘柄'!B825</x:f>
        <x:v>4202</x:v>
      </x:c>
      <x:c r="C927" s="90" t="str">
        <x:f>'全銘柄'!D825</x:f>
        <x:v>Daicel Corporation</x:v>
      </x:c>
      <x:c r="D927" s="90" t="str">
        <x:f>'全銘柄'!F825</x:f>
        <x:v>Chemicals</x:v>
      </x:c>
      <x:c r="E927" s="91" t="n">
        <x:f>'全銘柄'!R825</x:f>
        <x:v>0.10402007737016458</x:v>
      </x:c>
      <x:c r="F927" s="97" t="n">
        <x:f>'全銘柄'!K825</x:f>
        <x:v>586531</x:v>
      </x:c>
      <x:c r="G927" s="97" t="n">
        <x:f>'全銘柄'!Q825</x:f>
        <x:v>61011</x:v>
      </x:c>
      <x:c r="H927" s="90" t="b">
        <x:f>'全銘柄'!AT825</x:f>
        <x:v>1</x:v>
      </x:c>
      <x:c r="I927" s="90" t="n">
        <x:f>'全銘柄'!AU825</x:f>
        <x:v>0</x:v>
      </x:c>
      <x:c r="J927" s="90" t="str">
        <x:f>'全銘柄'!AH825</x:f>
        <x:v>S100VYQ9</x:v>
      </x:c>
    </x:row>
    <x:row r="928">
      <x:c r="A928" s="90" t="n">
        <x:f>'全銘柄'!A773</x:f>
        <x:v>772</x:v>
      </x:c>
      <x:c r="B928" s="90" t="str">
        <x:f>'全銘柄'!B773</x:f>
        <x:v>3021</x:v>
      </x:c>
      <x:c r="C928" s="90" t="str">
        <x:f>'全銘柄'!D773</x:f>
        <x:v>Pacific Net Co.,Ltd.</x:v>
      </x:c>
      <x:c r="D928" s="90" t="str">
        <x:f>'全銘柄'!F773</x:f>
        <x:v>Services</x:v>
      </x:c>
      <x:c r="E928" s="91" t="n">
        <x:f>'全銘柄'!R773</x:f>
        <x:v>0.10398774449070633</x:v>
      </x:c>
      <x:c r="F928" s="97" t="n">
        <x:f>'全銘柄'!K773</x:f>
        <x:v>8099.541</x:v>
      </x:c>
      <x:c r="G928" s="97" t="n">
        <x:f>'全銘柄'!Q773</x:f>
        <x:v>842.253</x:v>
      </x:c>
      <x:c r="H928" s="90" t="b">
        <x:f>'全銘柄'!AT773</x:f>
        <x:v>1</x:v>
      </x:c>
      <x:c r="I928" s="90" t="n">
        <x:f>'全銘柄'!AU773</x:f>
        <x:v>0</x:v>
      </x:c>
      <x:c r="J928" s="90" t="str">
        <x:f>'全銘柄'!AH773</x:f>
        <x:v>S100WLI3</x:v>
      </x:c>
    </x:row>
    <x:row r="929">
      <x:c r="A929" s="90" t="n">
        <x:f>'全銘柄'!A1015</x:f>
        <x:v>1014</x:v>
      </x:c>
      <x:c r="B929" s="90" t="str">
        <x:f>'全銘柄'!B1015</x:f>
        <x:v>9820</x:v>
      </x:c>
      <x:c r="C929" s="90" t="str">
        <x:f>'全銘柄'!D1015</x:f>
        <x:v>MT GENEX CORPORATION</x:v>
      </x:c>
      <x:c r="D929" s="90" t="str">
        <x:f>'全銘柄'!F1015</x:f>
        <x:v>Real Estate</x:v>
      </x:c>
      <x:c r="E929" s="91" t="n">
        <x:f>'全銘柄'!R1015</x:f>
        <x:v>0.10396010281089689</x:v>
      </x:c>
      <x:c r="F929" s="97" t="n">
        <x:f>'全銘柄'!K1015</x:f>
        <x:v>3950.554</x:v>
      </x:c>
      <x:c r="G929" s="97" t="n">
        <x:f>'全銘柄'!Q1015</x:f>
        <x:v>410.7</x:v>
      </x:c>
      <x:c r="H929" s="90" t="b">
        <x:f>'全銘柄'!AT1015</x:f>
        <x:v>0</x:v>
      </x:c>
      <x:c r="I929" s="90" t="str">
        <x:f>'全銘柄'!AU1015</x:f>
        <x:v>low_liquidity</x:v>
      </x:c>
      <x:c r="J929" s="90" t="str">
        <x:f>'全銘柄'!AH1015</x:f>
        <x:v>S100W40Y</x:v>
      </x:c>
    </x:row>
    <x:row r="930">
      <x:c r="A930" s="90" t="n">
        <x:f>'全銘柄'!A1249</x:f>
        <x:v>1248</x:v>
      </x:c>
      <x:c r="B930" s="90" t="str">
        <x:f>'全銘柄'!B1249</x:f>
        <x:v>4728</x:v>
      </x:c>
      <x:c r="C930" s="90" t="str">
        <x:f>'全銘柄'!D1249</x:f>
        <x:v>TOSE CO.,LTD.</x:v>
      </x:c>
      <x:c r="D930" s="90" t="str">
        <x:f>'全銘柄'!F1249</x:f>
        <x:v>Information &amp; Communication</x:v>
      </x:c>
      <x:c r="E930" s="91" t="n">
        <x:f>'全銘柄'!R1249</x:f>
        <x:v>0.1039544842004319</x:v>
      </x:c>
      <x:c r="F930" s="97" t="n">
        <x:f>'全銘柄'!K1249</x:f>
        <x:v>6636.289</x:v>
      </x:c>
      <x:c r="G930" s="97" t="n">
        <x:f>'全銘柄'!Q1249</x:f>
        <x:v>689.872</x:v>
      </x:c>
      <x:c r="H930" s="90" t="b">
        <x:f>'全銘柄'!AT1249</x:f>
        <x:v>0</x:v>
      </x:c>
      <x:c r="I930" s="90" t="str">
        <x:f>'全銘柄'!AU1249</x:f>
        <x:v>low_liquidity</x:v>
      </x:c>
      <x:c r="J930" s="90" t="str">
        <x:f>'全銘柄'!AH1249</x:f>
        <x:v>S100X5JM</x:v>
      </x:c>
    </x:row>
    <x:row r="931">
      <x:c r="A931" s="90" t="n">
        <x:f>'全銘柄'!A729</x:f>
        <x:v>728</x:v>
      </x:c>
      <x:c r="B931" s="90" t="str">
        <x:f>'全銘柄'!B729</x:f>
        <x:v>2801</x:v>
      </x:c>
      <x:c r="C931" s="90" t="str">
        <x:f>'全銘柄'!D729</x:f>
        <x:v>KIKKOMAN CORPORATION</x:v>
      </x:c>
      <x:c r="D931" s="90" t="str">
        <x:f>'全銘柄'!F729</x:f>
        <x:v>Foods</x:v>
      </x:c>
      <x:c r="E931" s="91" t="n">
        <x:f>'全銘柄'!R729</x:f>
        <x:v>0.10394948228367835</x:v>
      </x:c>
      <x:c r="F931" s="97" t="n">
        <x:f>'全銘柄'!K729</x:f>
        <x:v>708979</x:v>
      </x:c>
      <x:c r="G931" s="97" t="n">
        <x:f>'全銘柄'!Q729</x:f>
        <x:v>73698</x:v>
      </x:c>
      <x:c r="H931" s="90" t="b">
        <x:f>'全銘柄'!AT729</x:f>
        <x:v>0</x:v>
      </x:c>
      <x:c r="I931" s="90" t="str">
        <x:f>'全銘柄'!AU729</x:f>
        <x:v>missing_financial_data</x:v>
      </x:c>
      <x:c r="J931" s="90" t="str">
        <x:f>'全銘柄'!AH729</x:f>
        <x:v>S100W06C</x:v>
      </x:c>
    </x:row>
    <x:row r="932">
      <x:c r="A932" s="90" t="n">
        <x:f>'全銘柄'!A686</x:f>
        <x:v>685</x:v>
      </x:c>
      <x:c r="B932" s="90" t="str">
        <x:f>'全銘柄'!B686</x:f>
        <x:v>2175</x:v>
      </x:c>
      <x:c r="C932" s="90" t="str">
        <x:f>'全銘柄'!D686</x:f>
        <x:v>SMS CO.,LTD.</x:v>
      </x:c>
      <x:c r="D932" s="90" t="str">
        <x:f>'全銘柄'!F686</x:f>
        <x:v>Services</x:v>
      </x:c>
      <x:c r="E932" s="91" t="n">
        <x:f>'全銘柄'!R686</x:f>
        <x:v>0.10393424333902086</x:v>
      </x:c>
      <x:c r="F932" s="97" t="n">
        <x:f>'全銘柄'!K686</x:f>
        <x:v>60952</x:v>
      </x:c>
      <x:c r="G932" s="97" t="n">
        <x:f>'全銘柄'!Q686</x:f>
        <x:v>6335</x:v>
      </x:c>
      <x:c r="H932" s="90" t="b">
        <x:f>'全銘柄'!AT686</x:f>
        <x:v>1</x:v>
      </x:c>
      <x:c r="I932" s="90" t="n">
        <x:f>'全銘柄'!AU686</x:f>
        <x:v>0</x:v>
      </x:c>
      <x:c r="J932" s="90" t="str">
        <x:f>'全銘柄'!AH686</x:f>
        <x:v>S100W15P</x:v>
      </x:c>
    </x:row>
    <x:row r="933">
      <x:c r="A933" s="90" t="n">
        <x:f>'全銘柄'!A1334</x:f>
        <x:v>1333</x:v>
      </x:c>
      <x:c r="B933" s="90" t="str">
        <x:f>'全銘柄'!B1334</x:f>
        <x:v>1968</x:v>
      </x:c>
      <x:c r="C933" s="90" t="str">
        <x:f>'全銘柄'!D1334</x:f>
        <x:v>TAIHEI DENGYO KAISHA,LTD.</x:v>
      </x:c>
      <x:c r="D933" s="90" t="str">
        <x:f>'全銘柄'!F1334</x:f>
        <x:v>Construction</x:v>
      </x:c>
      <x:c r="E933" s="91" t="n">
        <x:f>'全銘柄'!R1334</x:f>
        <x:v>0.10373995384737805</x:v>
      </x:c>
      <x:c r="F933" s="97" t="n">
        <x:f>'全銘柄'!K1334</x:f>
        <x:v>125670</x:v>
      </x:c>
      <x:c r="G933" s="97" t="n">
        <x:f>'全銘柄'!Q1334</x:f>
        <x:v>13037</x:v>
      </x:c>
      <x:c r="H933" s="90" t="b">
        <x:f>'全銘柄'!AT1334</x:f>
        <x:v>0</x:v>
      </x:c>
      <x:c r="I933" s="90" t="str">
        <x:f>'全銘柄'!AU1334</x:f>
        <x:v>repeated_negative_operating_cf</x:v>
      </x:c>
      <x:c r="J933" s="90" t="str">
        <x:f>'全銘柄'!AH1334</x:f>
        <x:v>S100W75I</x:v>
      </x:c>
    </x:row>
    <x:row r="934">
      <x:c r="A934" s="90" t="n">
        <x:f>'全銘柄'!A322</x:f>
        <x:v>321</x:v>
      </x:c>
      <x:c r="B934" s="90" t="str">
        <x:f>'全銘柄'!B322</x:f>
        <x:v>3719</x:v>
      </x:c>
      <x:c r="C934" s="90" t="str">
        <x:f>'全銘柄'!D322</x:f>
        <x:v>AI storm Co.,Ltd.</x:v>
      </x:c>
      <x:c r="D934" s="90" t="str">
        <x:f>'全銘柄'!F322</x:f>
        <x:v>Information &amp; Communication</x:v>
      </x:c>
      <x:c r="E934" s="91" t="n">
        <x:f>'全銘柄'!R322</x:f>
        <x:v>0.10369636205015535</x:v>
      </x:c>
      <x:c r="F934" s="97" t="n">
        <x:f>'全銘柄'!K322</x:f>
        <x:v>2653.555</x:v>
      </x:c>
      <x:c r="G934" s="97" t="n">
        <x:f>'全銘柄'!Q322</x:f>
        <x:v>275.164</x:v>
      </x:c>
      <x:c r="H934" s="90" t="b">
        <x:f>'全銘柄'!AT322</x:f>
        <x:v>0</x:v>
      </x:c>
      <x:c r="I934" s="90" t="str">
        <x:f>'全銘柄'!AU322</x:f>
        <x:v>repeated_negative_operating_cf</x:v>
      </x:c>
      <x:c r="J934" s="90" t="str">
        <x:f>'全銘柄'!AH322</x:f>
        <x:v>S100XV8F</x:v>
      </x:c>
    </x:row>
    <x:row r="935">
      <x:c r="A935" s="90" t="n">
        <x:f>'全銘柄'!A173</x:f>
        <x:v>172</x:v>
      </x:c>
      <x:c r="B935" s="90" t="str">
        <x:f>'全銘柄'!B173</x:f>
        <x:v>7692</x:v>
      </x:c>
      <x:c r="C935" s="90" t="str">
        <x:f>'全銘柄'!D173</x:f>
        <x:v>EARTH INFINITY CO.LTD.</x:v>
      </x:c>
      <x:c r="D935" s="90" t="str">
        <x:f>'全銘柄'!F173</x:f>
        <x:v>Electric Power and Gas</x:v>
      </x:c>
      <x:c r="E935" s="91" t="n">
        <x:f>'全銘柄'!R173</x:f>
        <x:v>0.10363901992929395</x:v>
      </x:c>
      <x:c r="F935" s="97" t="n">
        <x:f>'全銘柄'!K173</x:f>
        <x:v>6725.025</x:v>
      </x:c>
      <x:c r="G935" s="97" t="n">
        <x:f>'全銘柄'!Q173</x:f>
        <x:v>696.975</x:v>
      </x:c>
      <x:c r="H935" s="90" t="b">
        <x:f>'全銘柄'!AT173</x:f>
        <x:v>1</x:v>
      </x:c>
      <x:c r="I935" s="90" t="n">
        <x:f>'全銘柄'!AU173</x:f>
        <x:v>0</x:v>
      </x:c>
      <x:c r="J935" s="90" t="str">
        <x:f>'全銘柄'!AH173</x:f>
        <x:v>S100WWYA</x:v>
      </x:c>
    </x:row>
    <x:row r="936">
      <x:c r="A936" s="90" t="n">
        <x:f>'全銘柄'!A496</x:f>
        <x:v>495</x:v>
      </x:c>
      <x:c r="B936" s="90" t="str">
        <x:f>'全銘柄'!B496</x:f>
        <x:v>6083</x:v>
      </x:c>
      <x:c r="C936" s="90" t="str">
        <x:f>'全銘柄'!D496</x:f>
        <x:v>ERI HOLDINGS CO.,LTD.</x:v>
      </x:c>
      <x:c r="D936" s="90" t="str">
        <x:f>'全銘柄'!F496</x:f>
        <x:v>Services</x:v>
      </x:c>
      <x:c r="E936" s="91" t="n">
        <x:f>'全銘柄'!R496</x:f>
        <x:v>0.10350199190569181</x:v>
      </x:c>
      <x:c r="F936" s="97" t="n">
        <x:f>'全銘柄'!K496</x:f>
        <x:v>19765.494</x:v>
      </x:c>
      <x:c r="G936" s="97" t="n">
        <x:f>'全銘柄'!Q496</x:f>
        <x:v>2045.768</x:v>
      </x:c>
      <x:c r="H936" s="90" t="b">
        <x:f>'全銘柄'!AT496</x:f>
        <x:v>1</x:v>
      </x:c>
      <x:c r="I936" s="90" t="n">
        <x:f>'全銘柄'!AU496</x:f>
        <x:v>0</x:v>
      </x:c>
      <x:c r="J936" s="90" t="str">
        <x:f>'全銘柄'!AH496</x:f>
        <x:v>S100WLGA</x:v>
      </x:c>
    </x:row>
    <x:row r="937">
      <x:c r="A937" s="90" t="n">
        <x:f>'全銘柄'!A1248</x:f>
        <x:v>1247</x:v>
      </x:c>
      <x:c r="B937" s="90" t="str">
        <x:f>'全銘柄'!B1248</x:f>
        <x:v>4041</x:v>
      </x:c>
      <x:c r="C937" s="90" t="str">
        <x:f>'全銘柄'!D1248</x:f>
        <x:v>Nippon Soda Co.,Ltd.</x:v>
      </x:c>
      <x:c r="D937" s="90" t="str">
        <x:f>'全銘柄'!F1248</x:f>
        <x:v>Chemicals</x:v>
      </x:c>
      <x:c r="E937" s="91" t="n">
        <x:f>'全銘柄'!R1248</x:f>
        <x:v>0.10349937821764316</x:v>
      </x:c>
      <x:c r="F937" s="97" t="n">
        <x:f>'全銘柄'!K1248</x:f>
        <x:v>155199</x:v>
      </x:c>
      <x:c r="G937" s="97" t="n">
        <x:f>'全銘柄'!Q1248</x:f>
        <x:v>16063</x:v>
      </x:c>
      <x:c r="H937" s="90" t="b">
        <x:f>'全銘柄'!AT1248</x:f>
        <x:v>1</x:v>
      </x:c>
      <x:c r="I937" s="90" t="n">
        <x:f>'全銘柄'!AU1248</x:f>
        <x:v>0</x:v>
      </x:c>
      <x:c r="J937" s="90" t="str">
        <x:f>'全銘柄'!AH1248</x:f>
        <x:v>S100W4M7</x:v>
      </x:c>
    </x:row>
    <x:row r="938">
      <x:c r="A938" s="90" t="n">
        <x:f>'全銘柄'!A1305</x:f>
        <x:v>1304</x:v>
      </x:c>
      <x:c r="B938" s="90" t="str">
        <x:f>'全銘柄'!B1305</x:f>
        <x:v>7989</x:v>
      </x:c>
      <x:c r="C938" s="90" t="str">
        <x:f>'全銘柄'!D1305</x:f>
        <x:v>TACHIKAWA CORPORATION</x:v>
      </x:c>
      <x:c r="D938" s="90" t="str">
        <x:f>'全銘柄'!F1305</x:f>
        <x:v>Metal Products</x:v>
      </x:c>
      <x:c r="E938" s="91" t="n">
        <x:f>'全銘柄'!R1305</x:f>
        <x:v>0.10349931311148239</x:v>
      </x:c>
      <x:c r="F938" s="97" t="n">
        <x:f>'全銘柄'!K1305</x:f>
        <x:v>42623.365</x:v>
      </x:c>
      <x:c r="G938" s="97" t="n">
        <x:f>'全銘柄'!Q1305</x:f>
        <x:v>4411.489</x:v>
      </x:c>
      <x:c r="H938" s="90" t="b">
        <x:f>'全銘柄'!AT1305</x:f>
        <x:v>1</x:v>
      </x:c>
      <x:c r="I938" s="90" t="n">
        <x:f>'全銘柄'!AU1305</x:f>
        <x:v>0</x:v>
      </x:c>
      <x:c r="J938" s="90" t="str">
        <x:f>'全銘柄'!AH1305</x:f>
        <x:v>S100XRWE</x:v>
      </x:c>
    </x:row>
    <x:row r="939">
      <x:c r="A939" s="90" t="n">
        <x:f>'全銘柄'!A58</x:f>
        <x:v>57</x:v>
      </x:c>
      <x:c r="B939" s="90" t="str">
        <x:f>'全銘柄'!B58</x:f>
        <x:v>9214</x:v>
      </x:c>
      <x:c r="C939" s="90" t="str">
        <x:f>'全銘柄'!D58</x:f>
        <x:v>Recovery International Co.,Ltd.</x:v>
      </x:c>
      <x:c r="D939" s="90" t="str">
        <x:f>'全銘柄'!F58</x:f>
        <x:v>Services</x:v>
      </x:c>
      <x:c r="E939" s="91" t="n">
        <x:f>'全銘柄'!R58</x:f>
        <x:v>0.10325071802428674</x:v>
      </x:c>
      <x:c r="F939" s="97" t="n">
        <x:f>'全銘柄'!K58</x:f>
        <x:v>2597.057</x:v>
      </x:c>
      <x:c r="G939" s="97" t="n">
        <x:f>'全銘柄'!Q58</x:f>
        <x:v>268.148</x:v>
      </x:c>
      <x:c r="H939" s="90" t="b">
        <x:f>'全銘柄'!AT58</x:f>
        <x:v>0</x:v>
      </x:c>
      <x:c r="I939" s="90" t="str">
        <x:f>'全銘柄'!AU58</x:f>
        <x:v>low_liquidity</x:v>
      </x:c>
      <x:c r="J939" s="90" t="str">
        <x:f>'全銘柄'!AH58</x:f>
        <x:v>S100XV6A</x:v>
      </x:c>
    </x:row>
    <x:row r="940">
      <x:c r="A940" s="90" t="n">
        <x:f>'全銘柄'!A472</x:f>
        <x:v>471</x:v>
      </x:c>
      <x:c r="B940" s="90" t="str">
        <x:f>'全銘柄'!B472</x:f>
        <x:v>9644</x:v>
      </x:c>
      <x:c r="C940" s="90" t="str">
        <x:f>'全銘柄'!D472</x:f>
        <x:v>TANABE CONSULTING GROUP CO.,LTD.</x:v>
      </x:c>
      <x:c r="D940" s="90" t="str">
        <x:f>'全銘柄'!F472</x:f>
        <x:v>Services</x:v>
      </x:c>
      <x:c r="E940" s="91" t="n">
        <x:f>'全銘柄'!R472</x:f>
        <x:v>0.1031594625835274</x:v>
      </x:c>
      <x:c r="F940" s="97" t="n">
        <x:f>'全銘柄'!K472</x:f>
        <x:v>14543.581</x:v>
      </x:c>
      <x:c r="G940" s="97" t="n">
        <x:f>'全銘柄'!Q472</x:f>
        <x:v>1500.308</x:v>
      </x:c>
      <x:c r="H940" s="90" t="b">
        <x:f>'全銘柄'!AT472</x:f>
        <x:v>1</x:v>
      </x:c>
      <x:c r="I940" s="90" t="n">
        <x:f>'全銘柄'!AU472</x:f>
        <x:v>0</x:v>
      </x:c>
      <x:c r="J940" s="90" t="str">
        <x:f>'全銘柄'!AH472</x:f>
        <x:v>S100W415</x:v>
      </x:c>
    </x:row>
    <x:row r="941">
      <x:c r="A941" s="90" t="n">
        <x:f>'全銘柄'!A191</x:f>
        <x:v>190</x:v>
      </x:c>
      <x:c r="B941" s="90" t="str">
        <x:f>'全銘柄'!B191</x:f>
        <x:v>6199</x:v>
      </x:c>
      <x:c r="C941" s="90" t="str">
        <x:f>'全銘柄'!D191</x:f>
        <x:v>SERAKU Co.,Ltd.</x:v>
      </x:c>
      <x:c r="D941" s="90" t="str">
        <x:f>'全銘柄'!F191</x:f>
        <x:v>Information &amp; Communication</x:v>
      </x:c>
      <x:c r="E941" s="91" t="n">
        <x:f>'全銘柄'!R191</x:f>
        <x:v>0.10294810072805298</x:v>
      </x:c>
      <x:c r="F941" s="97" t="n">
        <x:f>'全銘柄'!K191</x:f>
        <x:v>24776.494</x:v>
      </x:c>
      <x:c r="G941" s="97" t="n">
        <x:f>'全銘柄'!Q191</x:f>
        <x:v>2550.693</x:v>
      </x:c>
      <x:c r="H941" s="90" t="b">
        <x:f>'全銘柄'!AT191</x:f>
        <x:v>1</x:v>
      </x:c>
      <x:c r="I941" s="90" t="n">
        <x:f>'全銘柄'!AU191</x:f>
        <x:v>0</x:v>
      </x:c>
      <x:c r="J941" s="90" t="str">
        <x:f>'全銘柄'!AH191</x:f>
        <x:v>S100X5OA</x:v>
      </x:c>
    </x:row>
    <x:row r="942">
      <x:c r="A942" s="90" t="n">
        <x:f>'全銘柄'!A626</x:f>
        <x:v>625</x:v>
      </x:c>
      <x:c r="B942" s="90" t="str">
        <x:f>'全銘柄'!B626</x:f>
        <x:v>3134</x:v>
      </x:c>
      <x:c r="C942" s="90" t="str">
        <x:f>'全銘柄'!D626</x:f>
        <x:v>Hamee Corp.</x:v>
      </x:c>
      <x:c r="D942" s="90" t="str">
        <x:f>'全銘柄'!F626</x:f>
        <x:v>Retail Trade</x:v>
      </x:c>
      <x:c r="E942" s="91" t="n">
        <x:f>'全銘柄'!R626</x:f>
        <x:v>0.10282105318328831</x:v>
      </x:c>
      <x:c r="F942" s="97" t="n">
        <x:f>'全銘柄'!K626</x:f>
        <x:v>22895.35</x:v>
      </x:c>
      <x:c r="G942" s="97" t="n">
        <x:f>'全銘柄'!Q626</x:f>
        <x:v>2354.124</x:v>
      </x:c>
      <x:c r="H942" s="90" t="b">
        <x:f>'全銘柄'!AT626</x:f>
        <x:v>1</x:v>
      </x:c>
      <x:c r="I942" s="90" t="n">
        <x:f>'全銘柄'!AU626</x:f>
        <x:v>0</x:v>
      </x:c>
      <x:c r="J942" s="90" t="str">
        <x:f>'全銘柄'!AH626</x:f>
        <x:v>S100WEGF</x:v>
      </x:c>
    </x:row>
    <x:row r="943">
      <x:c r="A943" s="90" t="n">
        <x:f>'全銘柄'!A401</x:f>
        <x:v>400</x:v>
      </x:c>
      <x:c r="B943" s="90" t="str">
        <x:f>'全銘柄'!B401</x:f>
        <x:v>6027</x:v>
      </x:c>
      <x:c r="C943" s="90" t="str">
        <x:f>'全銘柄'!D401</x:f>
        <x:v>Bengo4.com,Inc.</x:v>
      </x:c>
      <x:c r="D943" s="90" t="str">
        <x:f>'全銘柄'!F401</x:f>
        <x:v>Services</x:v>
      </x:c>
      <x:c r="E943" s="91" t="n">
        <x:f>'全銘柄'!R401</x:f>
        <x:v>0.10279737189274678</x:v>
      </x:c>
      <x:c r="F943" s="97" t="n">
        <x:f>'全銘柄'!K401</x:f>
        <x:v>12485.183</x:v>
      </x:c>
      <x:c r="G943" s="97" t="n">
        <x:f>'全銘柄'!Q401</x:f>
        <x:v>1283.444</x:v>
      </x:c>
      <x:c r="H943" s="90" t="b">
        <x:f>'全銘柄'!AT401</x:f>
        <x:v>1</x:v>
      </x:c>
      <x:c r="I943" s="90" t="n">
        <x:f>'全銘柄'!AU401</x:f>
        <x:v>0</x:v>
      </x:c>
      <x:c r="J943" s="90" t="str">
        <x:f>'全銘柄'!AH401</x:f>
        <x:v>S100W1SD</x:v>
      </x:c>
    </x:row>
    <x:row r="944">
      <x:c r="A944" s="90" t="n">
        <x:f>'全銘柄'!A441</x:f>
        <x:v>440</x:v>
      </x:c>
      <x:c r="B944" s="90" t="str">
        <x:f>'全銘柄'!B441</x:f>
        <x:v>3762</x:v>
      </x:c>
      <x:c r="C944" s="90" t="str">
        <x:f>'全銘柄'!D441</x:f>
        <x:v>TECHMATRIX CORPORATION</x:v>
      </x:c>
      <x:c r="D944" s="90" t="str">
        <x:f>'全銘柄'!F441</x:f>
        <x:v>Information &amp; Communication</x:v>
      </x:c>
      <x:c r="E944" s="91" t="n">
        <x:f>'全銘柄'!R441</x:f>
        <x:v>0.10277538904897804</x:v>
      </x:c>
      <x:c r="F944" s="97" t="n">
        <x:f>'全銘柄'!K441</x:f>
        <x:v>64882.255</x:v>
      </x:c>
      <x:c r="G944" s="97" t="n">
        <x:f>'全銘柄'!Q441</x:f>
        <x:v>6668.299</x:v>
      </x:c>
      <x:c r="H944" s="90" t="b">
        <x:f>'全銘柄'!AT441</x:f>
        <x:v>0</x:v>
      </x:c>
      <x:c r="I944" s="90" t="str">
        <x:f>'全銘柄'!AU441</x:f>
        <x:v>missing_financial_data</x:v>
      </x:c>
      <x:c r="J944" s="90" t="str">
        <x:f>'全銘柄'!AH441</x:f>
        <x:v>S100W658</x:v>
      </x:c>
    </x:row>
    <x:row r="945">
      <x:c r="A945" s="90" t="n">
        <x:f>'全銘柄'!A518</x:f>
        <x:v>517</x:v>
      </x:c>
      <x:c r="B945" s="90" t="str">
        <x:f>'全銘柄'!B518</x:f>
        <x:v>6282</x:v>
      </x:c>
      <x:c r="C945" s="90" t="str">
        <x:f>'全銘柄'!D518</x:f>
        <x:v>OILES CORPORATION</x:v>
      </x:c>
      <x:c r="D945" s="90" t="str">
        <x:f>'全銘柄'!F518</x:f>
        <x:v>Machinery</x:v>
      </x:c>
      <x:c r="E945" s="91" t="n">
        <x:f>'全銘柄'!R518</x:f>
        <x:v>0.10268623158392995</x:v>
      </x:c>
      <x:c r="F945" s="97" t="n">
        <x:f>'全銘柄'!K518</x:f>
        <x:v>67604</x:v>
      </x:c>
      <x:c r="G945" s="97" t="n">
        <x:f>'全銘柄'!Q518</x:f>
        <x:v>6942</x:v>
      </x:c>
      <x:c r="H945" s="90" t="b">
        <x:f>'全銘柄'!AT518</x:f>
        <x:v>1</x:v>
      </x:c>
      <x:c r="I945" s="90" t="n">
        <x:f>'全銘柄'!AU518</x:f>
        <x:v>0</x:v>
      </x:c>
      <x:c r="J945" s="90" t="str">
        <x:f>'全銘柄'!AH518</x:f>
        <x:v>S100W5EY</x:v>
      </x:c>
    </x:row>
    <x:row r="946">
      <x:c r="A946" s="90" t="n">
        <x:f>'全銘柄'!A724</x:f>
        <x:v>723</x:v>
      </x:c>
      <x:c r="B946" s="90" t="str">
        <x:f>'全銘柄'!B724</x:f>
        <x:v>3242</x:v>
      </x:c>
      <x:c r="C946" s="90" t="str">
        <x:f>'全銘柄'!D724</x:f>
        <x:v>URBANET CORPORATION CO.,LTD.</x:v>
      </x:c>
      <x:c r="D946" s="90" t="str">
        <x:f>'全銘柄'!F724</x:f>
        <x:v>Real Estate</x:v>
      </x:c>
      <x:c r="E946" s="91" t="n">
        <x:f>'全銘柄'!R724</x:f>
        <x:v>0.10259300885084582</x:v>
      </x:c>
      <x:c r="F946" s="97" t="n">
        <x:f>'全銘柄'!K724</x:f>
        <x:v>33933.706</x:v>
      </x:c>
      <x:c r="G946" s="97" t="n">
        <x:f>'全銘柄'!Q724</x:f>
        <x:v>3481.361</x:v>
      </x:c>
      <x:c r="H946" s="90" t="b">
        <x:f>'全銘柄'!AT724</x:f>
        <x:v>0</x:v>
      </x:c>
      <x:c r="I946" s="90" t="str">
        <x:f>'全銘柄'!AU724</x:f>
        <x:v>repeated_negative_operating_cf</x:v>
      </x:c>
      <x:c r="J946" s="90" t="str">
        <x:f>'全銘柄'!AH724</x:f>
        <x:v>S100WQT7</x:v>
      </x:c>
    </x:row>
    <x:row r="947">
      <x:c r="A947" s="90" t="n">
        <x:f>'全銘柄'!A372</x:f>
        <x:v>371</x:v>
      </x:c>
      <x:c r="B947" s="90" t="str">
        <x:f>'全銘柄'!B372</x:f>
        <x:v>7906</x:v>
      </x:c>
      <x:c r="C947" s="90" t="str">
        <x:f>'全銘柄'!D372</x:f>
        <x:v>YONEX CO.,LTD.</x:v>
      </x:c>
      <x:c r="D947" s="90" t="str">
        <x:f>'全銘柄'!F372</x:f>
        <x:v>Other Products</x:v>
      </x:c>
      <x:c r="E947" s="91" t="n">
        <x:f>'全銘柄'!R372</x:f>
        <x:v>0.10251959848419104</x:v>
      </x:c>
      <x:c r="F947" s="97" t="n">
        <x:f>'全銘柄'!K372</x:f>
        <x:v>138276</x:v>
      </x:c>
      <x:c r="G947" s="97" t="n">
        <x:f>'全銘柄'!Q372</x:f>
        <x:v>14176</x:v>
      </x:c>
      <x:c r="H947" s="90" t="b">
        <x:f>'全銘柄'!AT372</x:f>
        <x:v>1</x:v>
      </x:c>
      <x:c r="I947" s="90" t="n">
        <x:f>'全銘柄'!AU372</x:f>
        <x:v>0</x:v>
      </x:c>
      <x:c r="J947" s="90" t="str">
        <x:f>'全銘柄'!AH372</x:f>
        <x:v>S100W6P4</x:v>
      </x:c>
    </x:row>
    <x:row r="948">
      <x:c r="A948" s="90" t="n">
        <x:f>'全銘柄'!A504</x:f>
        <x:v>503</x:v>
      </x:c>
      <x:c r="B948" s="90" t="str">
        <x:f>'全銘柄'!B504</x:f>
        <x:v>4641</x:v>
      </x:c>
      <x:c r="C948" s="90" t="str">
        <x:f>'全銘柄'!D504</x:f>
        <x:v>Altech Corporation</x:v>
      </x:c>
      <x:c r="D948" s="90" t="str">
        <x:f>'全銘柄'!F504</x:f>
        <x:v>Services</x:v>
      </x:c>
      <x:c r="E948" s="91" t="n">
        <x:f>'全銘柄'!R504</x:f>
        <x:v>0.10251684737152437</x:v>
      </x:c>
      <x:c r="F948" s="97" t="n">
        <x:f>'全銘柄'!K504</x:f>
        <x:v>52649.756</x:v>
      </x:c>
      <x:c r="G948" s="97" t="n">
        <x:f>'全銘柄'!Q504</x:f>
        <x:v>5397.487</x:v>
      </x:c>
      <x:c r="H948" s="90" t="b">
        <x:f>'全銘柄'!AT504</x:f>
        <x:v>1</x:v>
      </x:c>
      <x:c r="I948" s="90" t="n">
        <x:f>'全銘柄'!AU504</x:f>
        <x:v>0</x:v>
      </x:c>
      <x:c r="J948" s="90" t="str">
        <x:f>'全銘柄'!AH504</x:f>
        <x:v>S100XTGN</x:v>
      </x:c>
    </x:row>
    <x:row r="949">
      <x:c r="A949" s="90" t="n">
        <x:f>'全銘柄'!A844</x:f>
        <x:v>843</x:v>
      </x:c>
      <x:c r="B949" s="90" t="str">
        <x:f>'全銘柄'!B844</x:f>
        <x:v>4848</x:v>
      </x:c>
      <x:c r="C949" s="90" t="str">
        <x:f>'全銘柄'!D844</x:f>
        <x:v>FULLCAST HOLDINGS CO.,LTD.</x:v>
      </x:c>
      <x:c r="D949" s="90" t="str">
        <x:f>'全銘柄'!F844</x:f>
        <x:v>Services</x:v>
      </x:c>
      <x:c r="E949" s="91" t="n">
        <x:f>'全銘柄'!R844</x:f>
        <x:v>0.10249006176596268</x:v>
      </x:c>
      <x:c r="F949" s="97" t="n">
        <x:f>'全銘柄'!K844</x:f>
        <x:v>77227</x:v>
      </x:c>
      <x:c r="G949" s="97" t="n">
        <x:f>'全銘柄'!Q844</x:f>
        <x:v>7915</x:v>
      </x:c>
      <x:c r="H949" s="90" t="b">
        <x:f>'全銘柄'!AT844</x:f>
        <x:v>1</x:v>
      </x:c>
      <x:c r="I949" s="90" t="n">
        <x:f>'全銘柄'!AU844</x:f>
        <x:v>0</x:v>
      </x:c>
      <x:c r="J949" s="90" t="str">
        <x:f>'全銘柄'!AH844</x:f>
        <x:v>S100XTTU</x:v>
      </x:c>
    </x:row>
    <x:row r="950">
      <x:c r="A950" s="90" t="n">
        <x:f>'全銘柄'!A502</x:f>
        <x:v>501</x:v>
      </x:c>
      <x:c r="B950" s="90" t="str">
        <x:f>'全銘柄'!B502</x:f>
        <x:v>9687</x:v>
      </x:c>
      <x:c r="C950" s="90" t="str">
        <x:f>'全銘柄'!D502</x:f>
        <x:v>KSK CO.,LTD</x:v>
      </x:c>
      <x:c r="D950" s="90" t="str">
        <x:f>'全銘柄'!F502</x:f>
        <x:v>Information &amp; Communication</x:v>
      </x:c>
      <x:c r="E950" s="91" t="n">
        <x:f>'全銘柄'!R502</x:f>
        <x:v>0.10246526601152152</x:v>
      </x:c>
      <x:c r="F950" s="97" t="n">
        <x:f>'全銘柄'!K502</x:f>
        <x:v>23608</x:v>
      </x:c>
      <x:c r="G950" s="97" t="n">
        <x:f>'全銘柄'!Q502</x:f>
        <x:v>2419</x:v>
      </x:c>
      <x:c r="H950" s="90" t="b">
        <x:f>'全銘柄'!AT502</x:f>
        <x:v>0</x:v>
      </x:c>
      <x:c r="I950" s="90" t="str">
        <x:f>'全銘柄'!AU502</x:f>
        <x:v>low_liquidity</x:v>
      </x:c>
      <x:c r="J950" s="90" t="str">
        <x:f>'全銘柄'!AH502</x:f>
        <x:v>S100W5OS</x:v>
      </x:c>
    </x:row>
    <x:row r="951">
      <x:c r="A951" s="90" t="n">
        <x:f>'全銘柄'!A984</x:f>
        <x:v>983</x:v>
      </x:c>
      <x:c r="B951" s="90" t="str">
        <x:f>'全銘柄'!B984</x:f>
        <x:v>7299</x:v>
      </x:c>
      <x:c r="C951" s="90" t="str">
        <x:f>'全銘柄'!D984</x:f>
        <x:v>FUJI OOZX Inc.</x:v>
      </x:c>
      <x:c r="D951" s="90" t="str">
        <x:f>'全銘柄'!F984</x:f>
        <x:v>Transportation Equipment</x:v>
      </x:c>
      <x:c r="E951" s="91" t="n">
        <x:f>'全銘柄'!R984</x:f>
        <x:v>0.10241505183516723</x:v>
      </x:c>
      <x:c r="F951" s="97" t="n">
        <x:f>'全銘柄'!K984</x:f>
        <x:v>25544.048</x:v>
      </x:c>
      <x:c r="G951" s="97" t="n">
        <x:f>'全銘柄'!Q984</x:f>
        <x:v>2616.095</x:v>
      </x:c>
      <x:c r="H951" s="90" t="b">
        <x:f>'全銘柄'!AT984</x:f>
        <x:v>0</x:v>
      </x:c>
      <x:c r="I951" s="90" t="str">
        <x:f>'全銘柄'!AU984</x:f>
        <x:v>low_liquidity</x:v>
      </x:c>
      <x:c r="J951" s="90" t="str">
        <x:f>'全銘柄'!AH984</x:f>
        <x:v>S100VY4H</x:v>
      </x:c>
    </x:row>
    <x:row r="952">
      <x:c r="A952" s="90" t="n">
        <x:f>'全銘柄'!A1075</x:f>
        <x:v>1074</x:v>
      </x:c>
      <x:c r="B952" s="90" t="str">
        <x:f>'全銘柄'!B1075</x:f>
        <x:v>2792</x:v>
      </x:c>
      <x:c r="C952" s="90" t="str">
        <x:f>'全銘柄'!D1075</x:f>
        <x:v>HONEYS HOLDINGS CO.,LTD.</x:v>
      </x:c>
      <x:c r="D952" s="90" t="str">
        <x:f>'全銘柄'!F1075</x:f>
        <x:v>Retail Trade</x:v>
      </x:c>
      <x:c r="E952" s="91" t="n">
        <x:f>'全銘柄'!R1075</x:f>
        <x:v>0.10235670968941325</x:v>
      </x:c>
      <x:c r="F952" s="97" t="n">
        <x:f>'全銘柄'!K1075</x:f>
        <x:v>57701.337</x:v>
      </x:c>
      <x:c r="G952" s="97" t="n">
        <x:f>'全銘柄'!Q1075</x:f>
        <x:v>5906.119</x:v>
      </x:c>
      <x:c r="H952" s="90" t="b">
        <x:f>'全銘柄'!AT1075</x:f>
        <x:v>1</x:v>
      </x:c>
      <x:c r="I952" s="90" t="n">
        <x:f>'全銘柄'!AU1075</x:f>
        <x:v>0</x:v>
      </x:c>
      <x:c r="J952" s="90" t="str">
        <x:f>'全銘柄'!AH1075</x:f>
        <x:v>S100WKJF</x:v>
      </x:c>
    </x:row>
    <x:row r="953">
      <x:c r="A953" s="90" t="n">
        <x:f>'全銘柄'!A200</x:f>
        <x:v>199</x:v>
      </x:c>
      <x:c r="B953" s="90" t="str">
        <x:f>'全銘柄'!B200</x:f>
        <x:v>7039</x:v>
      </x:c>
      <x:c r="C953" s="90" t="str">
        <x:f>'全銘柄'!D200</x:f>
        <x:v>BRIDGE International Group Corp.</x:v>
      </x:c>
      <x:c r="D953" s="90" t="str">
        <x:f>'全銘柄'!F200</x:f>
        <x:v>Services</x:v>
      </x:c>
      <x:c r="E953" s="91" t="n">
        <x:f>'全銘柄'!R200</x:f>
        <x:v>0.10201052648662193</x:v>
      </x:c>
      <x:c r="F953" s="97" t="n">
        <x:f>'全銘柄'!K200</x:f>
        <x:v>8564.871</x:v>
      </x:c>
      <x:c r="G953" s="97" t="n">
        <x:f>'全銘柄'!Q200</x:f>
        <x:v>873.707</x:v>
      </x:c>
      <x:c r="H953" s="90" t="b">
        <x:f>'全銘柄'!AT200</x:f>
        <x:v>1</x:v>
      </x:c>
      <x:c r="I953" s="90" t="n">
        <x:f>'全銘柄'!AU200</x:f>
        <x:v>0</x:v>
      </x:c>
      <x:c r="J953" s="90" t="str">
        <x:f>'全銘柄'!AH200</x:f>
        <x:v>S100XV70</x:v>
      </x:c>
    </x:row>
    <x:row r="954">
      <x:c r="A954" s="90" t="n">
        <x:f>'全銘柄'!A155</x:f>
        <x:v>154</x:v>
      </x:c>
      <x:c r="B954" s="90" t="str">
        <x:f>'全銘柄'!B155</x:f>
        <x:v>9160</x:v>
      </x:c>
      <x:c r="C954" s="90" t="str">
        <x:f>'全銘柄'!D155</x:f>
        <x:v>ON THE PAGE,Inc.</x:v>
      </x:c>
      <x:c r="D954" s="90" t="str">
        <x:f>'全銘柄'!F155</x:f>
        <x:v>Services</x:v>
      </x:c>
      <x:c r="E954" s="91" t="n">
        <x:f>'全銘柄'!R155</x:f>
        <x:v>0.10199462919182069</x:v>
      </x:c>
      <x:c r="F954" s="97" t="n">
        <x:f>'全銘柄'!K155</x:f>
        <x:v>22039.886</x:v>
      </x:c>
      <x:c r="G954" s="97" t="n">
        <x:f>'全銘柄'!Q155</x:f>
        <x:v>2247.95</x:v>
      </x:c>
      <x:c r="H954" s="90" t="b">
        <x:f>'全銘柄'!AT155</x:f>
        <x:v>0</x:v>
      </x:c>
      <x:c r="I954" s="90" t="str">
        <x:f>'全銘柄'!AU155</x:f>
        <x:v>missing_financial_data</x:v>
      </x:c>
      <x:c r="J954" s="90" t="str">
        <x:f>'全銘柄'!AH155</x:f>
        <x:v>S100XSAX</x:v>
      </x:c>
    </x:row>
    <x:row r="955">
      <x:c r="A955" s="90" t="n">
        <x:f>'全銘柄'!A1009</x:f>
        <x:v>1008</x:v>
      </x:c>
      <x:c r="B955" s="90" t="str">
        <x:f>'全銘柄'!B1009</x:f>
        <x:v>2327</x:v>
      </x:c>
      <x:c r="C955" s="90" t="str">
        <x:f>'全銘柄'!D1009</x:f>
        <x:v>NS Solutions Corporation</x:v>
      </x:c>
      <x:c r="D955" s="90" t="str">
        <x:f>'全銘柄'!F1009</x:f>
        <x:v>Information &amp; Communication</x:v>
      </x:c>
      <x:c r="E955" s="91" t="n">
        <x:f>'全銘柄'!R1009</x:f>
        <x:v>0.10183544900889946</x:v>
      </x:c>
      <x:c r="F955" s="97" t="n">
        <x:f>'全銘柄'!K1009</x:f>
        <x:v>286197</x:v>
      </x:c>
      <x:c r="G955" s="97" t="n">
        <x:f>'全銘柄'!Q1009</x:f>
        <x:v>29145</x:v>
      </x:c>
      <x:c r="H955" s="90" t="b">
        <x:f>'全銘柄'!AT1009</x:f>
        <x:v>0</x:v>
      </x:c>
      <x:c r="I955" s="90" t="str">
        <x:f>'全銘柄'!AU1009</x:f>
        <x:v>missing_financial_data</x:v>
      </x:c>
      <x:c r="J955" s="90" t="str">
        <x:f>'全銘柄'!AH1009</x:f>
        <x:v>S100VY52</x:v>
      </x:c>
    </x:row>
    <x:row r="956">
      <x:c r="A956" s="90" t="n">
        <x:f>'全銘柄'!A837</x:f>
        <x:v>836</x:v>
      </x:c>
      <x:c r="B956" s="90" t="str">
        <x:f>'全銘柄'!B837</x:f>
        <x:v>4674</x:v>
      </x:c>
      <x:c r="C956" s="90" t="str">
        <x:f>'全銘柄'!D837</x:f>
        <x:v>CRESCO LTD.</x:v>
      </x:c>
      <x:c r="D956" s="90" t="str">
        <x:f>'全銘柄'!F837</x:f>
        <x:v>Information &amp; Communication</x:v>
      </x:c>
      <x:c r="E956" s="91" t="n">
        <x:f>'全銘柄'!R837</x:f>
        <x:v>0.10183392978750112</x:v>
      </x:c>
      <x:c r="F956" s="97" t="n">
        <x:f>'全銘柄'!K837</x:f>
        <x:v>58760.592</x:v>
      </x:c>
      <x:c r="G956" s="97" t="n">
        <x:f>'全銘柄'!Q837</x:f>
        <x:v>5983.822</x:v>
      </x:c>
      <x:c r="H956" s="90" t="b">
        <x:f>'全銘柄'!AT837</x:f>
        <x:v>1</x:v>
      </x:c>
      <x:c r="I956" s="90" t="n">
        <x:f>'全銘柄'!AU837</x:f>
        <x:v>0</x:v>
      </x:c>
      <x:c r="J956" s="90" t="str">
        <x:f>'全銘柄'!AH837</x:f>
        <x:v>S100VZI7</x:v>
      </x:c>
    </x:row>
    <x:row r="957">
      <x:c r="A957" s="90" t="n">
        <x:f>'全銘柄'!A949</x:f>
        <x:v>948</x:v>
      </x:c>
      <x:c r="B957" s="90" t="str">
        <x:f>'全銘柄'!B949</x:f>
        <x:v>3683</x:v>
      </x:c>
      <x:c r="C957" s="90" t="str">
        <x:f>'全銘柄'!D949</x:f>
        <x:v>CYBERLINKS CO.,LTD.</x:v>
      </x:c>
      <x:c r="D957" s="90" t="str">
        <x:f>'全銘柄'!F949</x:f>
        <x:v>Information &amp; Communication</x:v>
      </x:c>
      <x:c r="E957" s="91" t="n">
        <x:f>'全銘柄'!R949</x:f>
        <x:v>0.1017865019850022</x:v>
      </x:c>
      <x:c r="F957" s="97" t="n">
        <x:f>'全銘柄'!K949</x:f>
        <x:v>18136</x:v>
      </x:c>
      <x:c r="G957" s="97" t="n">
        <x:f>'全銘柄'!Q949</x:f>
        <x:v>1846</x:v>
      </x:c>
      <x:c r="H957" s="90" t="b">
        <x:f>'全銘柄'!AT949</x:f>
        <x:v>1</x:v>
      </x:c>
      <x:c r="I957" s="90" t="n">
        <x:f>'全銘柄'!AU949</x:f>
        <x:v>0</x:v>
      </x:c>
      <x:c r="J957" s="90" t="str">
        <x:f>'全銘柄'!AH949</x:f>
        <x:v>S100XU98</x:v>
      </x:c>
    </x:row>
    <x:row r="958">
      <x:c r="A958" s="90" t="n">
        <x:f>'全銘柄'!A1420</x:f>
        <x:v>1419</x:v>
      </x:c>
      <x:c r="B958" s="90" t="str">
        <x:f>'全銘柄'!B1420</x:f>
        <x:v>4386</x:v>
      </x:c>
      <x:c r="C958" s="90" t="str">
        <x:f>'全銘柄'!D1420</x:f>
        <x:v>SIG Group Co.,Ltd.</x:v>
      </x:c>
      <x:c r="D958" s="90" t="str">
        <x:f>'全銘柄'!F1420</x:f>
        <x:v>Information &amp; Communication</x:v>
      </x:c>
      <x:c r="E958" s="91" t="n">
        <x:f>'全銘柄'!R1420</x:f>
        <x:v>0.1017272310494325</x:v>
      </x:c>
      <x:c r="F958" s="97" t="n">
        <x:f>'全銘柄'!K1420</x:f>
        <x:v>879.037</x:v>
      </x:c>
      <x:c r="G958" s="97" t="n">
        <x:f>'全銘柄'!Q1420</x:f>
        <x:v>89.422</x:v>
      </x:c>
      <x:c r="H958" s="90" t="b">
        <x:f>'全銘柄'!AT1420</x:f>
        <x:v>0</x:v>
      </x:c>
      <x:c r="I958" s="90" t="str">
        <x:f>'全銘柄'!AU1420</x:f>
        <x:v>low_liquidity</x:v>
      </x:c>
      <x:c r="J958" s="90" t="str">
        <x:f>'全銘柄'!AH1420</x:f>
        <x:v>S100W7OD</x:v>
      </x:c>
    </x:row>
    <x:row r="959">
      <x:c r="A959" s="90" t="n">
        <x:f>'全銘柄'!A824</x:f>
        <x:v>823</x:v>
      </x:c>
      <x:c r="B959" s="90" t="str">
        <x:f>'全銘柄'!B824</x:f>
        <x:v>6762</x:v>
      </x:c>
      <x:c r="C959" s="90" t="str">
        <x:f>'全銘柄'!D824</x:f>
        <x:v>TDK Corporation</x:v>
      </x:c>
      <x:c r="D959" s="90" t="str">
        <x:f>'全銘柄'!F824</x:f>
        <x:v>Electric Appliances</x:v>
      </x:c>
      <x:c r="E959" s="91" t="n">
        <x:f>'全銘柄'!R824</x:f>
        <x:v>0.10168332270503617</x:v>
      </x:c>
      <x:c r="F959" s="97" t="n">
        <x:f>'全銘柄'!K824</x:f>
        <x:v>2204806</x:v>
      </x:c>
      <x:c r="G959" s="97" t="n">
        <x:f>'全銘柄'!Q824</x:f>
        <x:v>224192</x:v>
      </x:c>
      <x:c r="H959" s="90" t="b">
        <x:f>'全銘柄'!AT824</x:f>
        <x:v>0</x:v>
      </x:c>
      <x:c r="I959" s="90" t="str">
        <x:f>'全銘柄'!AU824</x:f>
        <x:v>missing_financial_data;repeated_operating_loss</x:v>
      </x:c>
      <x:c r="J959" s="90" t="str">
        <x:f>'全銘柄'!AH824</x:f>
        <x:v>S100VZFD</x:v>
      </x:c>
    </x:row>
    <x:row r="960">
      <x:c r="A960" s="90" t="n">
        <x:f>'全銘柄'!A396</x:f>
        <x:v>395</x:v>
      </x:c>
      <x:c r="B960" s="90" t="str">
        <x:f>'全銘柄'!B396</x:f>
        <x:v>3221</x:v>
      </x:c>
      <x:c r="C960" s="90" t="str">
        <x:f>'全銘柄'!D396</x:f>
        <x:v>Yossix Holdings Co.,Ltd.</x:v>
      </x:c>
      <x:c r="D960" s="90" t="str">
        <x:f>'全銘柄'!F396</x:f>
        <x:v>Retail Trade</x:v>
      </x:c>
      <x:c r="E960" s="91" t="n">
        <x:f>'全銘柄'!R396</x:f>
        <x:v>0.10167252439273615</x:v>
      </x:c>
      <x:c r="F960" s="97" t="n">
        <x:f>'全銘柄'!K396</x:f>
        <x:v>22905.077</x:v>
      </x:c>
      <x:c r="G960" s="97" t="n">
        <x:f>'全銘柄'!Q396</x:f>
        <x:v>2328.817</x:v>
      </x:c>
      <x:c r="H960" s="90" t="b">
        <x:f>'全銘柄'!AT396</x:f>
        <x:v>1</x:v>
      </x:c>
      <x:c r="I960" s="90" t="n">
        <x:f>'全銘柄'!AU396</x:f>
        <x:v>0</x:v>
      </x:c>
      <x:c r="J960" s="90" t="str">
        <x:f>'全銘柄'!AH396</x:f>
        <x:v>S100VZZ5</x:v>
      </x:c>
    </x:row>
    <x:row r="961">
      <x:c r="A961" s="90" t="n">
        <x:f>'全銘柄'!A520</x:f>
        <x:v>519</x:v>
      </x:c>
      <x:c r="B961" s="90" t="str">
        <x:f>'全銘柄'!B520</x:f>
        <x:v>4977</x:v>
      </x:c>
      <x:c r="C961" s="90" t="str">
        <x:f>'全銘柄'!D520</x:f>
        <x:v>Nitta Gelatin Inc.</x:v>
      </x:c>
      <x:c r="D961" s="90" t="str">
        <x:f>'全銘柄'!F520</x:f>
        <x:v>Chemicals</x:v>
      </x:c>
      <x:c r="E961" s="91" t="n">
        <x:f>'全銘柄'!R520</x:f>
        <x:v>0.10143244289585752</x:v>
      </x:c>
      <x:c r="F961" s="97" t="n">
        <x:f>'全銘柄'!K520</x:f>
        <x:v>38745</x:v>
      </x:c>
      <x:c r="G961" s="97" t="n">
        <x:f>'全銘柄'!Q520</x:f>
        <x:v>3930</x:v>
      </x:c>
      <x:c r="H961" s="90" t="b">
        <x:f>'全銘柄'!AT520</x:f>
        <x:v>1</x:v>
      </x:c>
      <x:c r="I961" s="90" t="n">
        <x:f>'全銘柄'!AU520</x:f>
        <x:v>0</x:v>
      </x:c>
      <x:c r="J961" s="90" t="str">
        <x:f>'全銘柄'!AH520</x:f>
        <x:v>S100W0TF</x:v>
      </x:c>
    </x:row>
    <x:row r="962">
      <x:c r="A962" s="90" t="n">
        <x:f>'全銘柄'!A1168</x:f>
        <x:v>1167</x:v>
      </x:c>
      <x:c r="B962" s="90" t="str">
        <x:f>'全銘柄'!B1168</x:f>
        <x:v>9068</x:v>
      </x:c>
      <x:c r="C962" s="90" t="str">
        <x:f>'全銘柄'!D1168</x:f>
        <x:v>Maruzen Showa Unyu Co.,Ltd.</x:v>
      </x:c>
      <x:c r="D962" s="90" t="str">
        <x:f>'全銘柄'!F1168</x:f>
        <x:v>Land Transportation</x:v>
      </x:c>
      <x:c r="E962" s="91" t="n">
        <x:f>'全銘柄'!R1168</x:f>
        <x:v>0.10131975762941649</x:v>
      </x:c>
      <x:c r="F962" s="97" t="n">
        <x:f>'全銘柄'!K1168</x:f>
        <x:v>144572</x:v>
      </x:c>
      <x:c r="G962" s="97" t="n">
        <x:f>'全銘柄'!Q1168</x:f>
        <x:v>14648</x:v>
      </x:c>
      <x:c r="H962" s="90" t="b">
        <x:f>'全銘柄'!AT1168</x:f>
        <x:v>1</x:v>
      </x:c>
      <x:c r="I962" s="90" t="n">
        <x:f>'全銘柄'!AU1168</x:f>
        <x:v>0</x:v>
      </x:c>
      <x:c r="J962" s="90" t="str">
        <x:f>'全銘柄'!AH1168</x:f>
        <x:v>S100W6XI</x:v>
      </x:c>
    </x:row>
    <x:row r="963">
      <x:c r="A963" s="90" t="n">
        <x:f>'全銘柄'!A1074</x:f>
        <x:v>1073</x:v>
      </x:c>
      <x:c r="B963" s="90" t="str">
        <x:f>'全銘柄'!B1074</x:f>
        <x:v>2170</x:v>
      </x:c>
      <x:c r="C963" s="90" t="str">
        <x:f>'全銘柄'!D1074</x:f>
        <x:v>Link and Motivation Inc.</x:v>
      </x:c>
      <x:c r="D963" s="90" t="str">
        <x:f>'全銘柄'!F1074</x:f>
        <x:v>Services</x:v>
      </x:c>
      <x:c r="E963" s="91" t="n">
        <x:f>'全銘柄'!R1074</x:f>
        <x:v>0.1012475314291219</x:v>
      </x:c>
      <x:c r="F963" s="97" t="n">
        <x:f>'全銘柄'!K1074</x:f>
        <x:v>41522</x:v>
      </x:c>
      <x:c r="G963" s="97" t="n">
        <x:f>'全銘柄'!Q1074</x:f>
        <x:v>4204</x:v>
      </x:c>
      <x:c r="H963" s="90" t="b">
        <x:f>'全銘柄'!AT1074</x:f>
        <x:v>0</x:v>
      </x:c>
      <x:c r="I963" s="90" t="str">
        <x:f>'全銘柄'!AU1074</x:f>
        <x:v>missing_financial_data</x:v>
      </x:c>
      <x:c r="J963" s="90" t="str">
        <x:f>'全銘柄'!AH1074</x:f>
        <x:v>S100XSV5</x:v>
      </x:c>
    </x:row>
    <x:row r="964">
      <x:c r="A964" s="90" t="n">
        <x:f>'全銘柄'!A171</x:f>
        <x:v>170</x:v>
      </x:c>
      <x:c r="B964" s="90" t="str">
        <x:f>'全銘柄'!B171</x:f>
        <x:v>5029</x:v>
      </x:c>
      <x:c r="C964" s="90" t="str">
        <x:f>'全銘柄'!D171</x:f>
        <x:v>circlace Inc</x:v>
      </x:c>
      <x:c r="D964" s="90" t="str">
        <x:f>'全銘柄'!F171</x:f>
        <x:v>Information &amp; Communication</x:v>
      </x:c>
      <x:c r="E964" s="91" t="n">
        <x:f>'全銘柄'!R171</x:f>
        <x:v>0.10121705910775469</x:v>
      </x:c>
      <x:c r="F964" s="97" t="n">
        <x:f>'全銘柄'!K171</x:f>
        <x:v>3274.122</x:v>
      </x:c>
      <x:c r="G964" s="97" t="n">
        <x:f>'全銘柄'!Q171</x:f>
        <x:v>331.397</x:v>
      </x:c>
      <x:c r="H964" s="90" t="b">
        <x:f>'全銘柄'!AT171</x:f>
        <x:v>0</x:v>
      </x:c>
      <x:c r="I964" s="90" t="str">
        <x:f>'全銘柄'!AU171</x:f>
        <x:v>low_liquidity</x:v>
      </x:c>
      <x:c r="J964" s="90" t="str">
        <x:f>'全銘柄'!AH171</x:f>
        <x:v>S100W5G6</x:v>
      </x:c>
    </x:row>
    <x:row r="965">
      <x:c r="A965" s="90" t="n">
        <x:f>'全銘柄'!A936</x:f>
        <x:v>935</x:v>
      </x:c>
      <x:c r="B965" s="90" t="str">
        <x:f>'全銘柄'!B936</x:f>
        <x:v>4718</x:v>
      </x:c>
      <x:c r="C965" s="90" t="str">
        <x:f>'全銘柄'!D936</x:f>
        <x:v>WASEDA ACADEMY CO.,LTD.</x:v>
      </x:c>
      <x:c r="D965" s="90" t="str">
        <x:f>'全銘柄'!F936</x:f>
        <x:v>Services</x:v>
      </x:c>
      <x:c r="E965" s="91" t="n">
        <x:f>'全銘柄'!R936</x:f>
        <x:v>0.10120743971676525</x:v>
      </x:c>
      <x:c r="F965" s="97" t="n">
        <x:f>'全銘柄'!K936</x:f>
        <x:v>35069.991</x:v>
      </x:c>
      <x:c r="G965" s="97" t="n">
        <x:f>'全銘柄'!Q936</x:f>
        <x:v>3549.344</x:v>
      </x:c>
      <x:c r="H965" s="90" t="b">
        <x:f>'全銘柄'!AT936</x:f>
        <x:v>1</x:v>
      </x:c>
      <x:c r="I965" s="90" t="n">
        <x:f>'全銘柄'!AU936</x:f>
        <x:v>0</x:v>
      </x:c>
      <x:c r="J965" s="90" t="str">
        <x:f>'全銘柄'!AH936</x:f>
        <x:v>S100W4PN</x:v>
      </x:c>
    </x:row>
    <x:row r="966">
      <x:c r="A966" s="90" t="n">
        <x:f>'全銘柄'!A1090</x:f>
        <x:v>1089</x:v>
      </x:c>
      <x:c r="B966" s="90" t="str">
        <x:f>'全銘柄'!B1090</x:f>
        <x:v>9679</x:v>
      </x:c>
      <x:c r="C966" s="90" t="str">
        <x:f>'全銘柄'!D1090</x:f>
        <x:v>HORAI Co.,Ltd.</x:v>
      </x:c>
      <x:c r="D966" s="90" t="str">
        <x:f>'全銘柄'!F1090</x:f>
        <x:v>Services</x:v>
      </x:c>
      <x:c r="E966" s="91" t="n">
        <x:f>'全銘柄'!R1090</x:f>
        <x:v>0.10091553230705796</x:v>
      </x:c>
      <x:c r="F966" s="97" t="n">
        <x:f>'全銘柄'!K1090</x:f>
        <x:v>6111.745</x:v>
      </x:c>
      <x:c r="G966" s="97" t="n">
        <x:f>'全銘柄'!Q1090</x:f>
        <x:v>616.77</x:v>
      </x:c>
      <x:c r="H966" s="90" t="b">
        <x:f>'全銘柄'!AT1090</x:f>
        <x:v>0</x:v>
      </x:c>
      <x:c r="I966" s="90" t="str">
        <x:f>'全銘柄'!AU1090</x:f>
        <x:v>low_liquidity</x:v>
      </x:c>
      <x:c r="J966" s="90" t="str">
        <x:f>'全銘柄'!AH1090</x:f>
        <x:v>S100XAG9</x:v>
      </x:c>
    </x:row>
    <x:row r="967">
      <x:c r="A967" s="90" t="n">
        <x:f>'全銘柄'!A555</x:f>
        <x:v>554</x:v>
      </x:c>
      <x:c r="B967" s="90" t="str">
        <x:f>'全銘柄'!B555</x:f>
        <x:v>7908</x:v>
      </x:c>
      <x:c r="C967" s="90" t="str">
        <x:f>'全銘柄'!D555</x:f>
        <x:v>KIMOTO CO.,LTD.</x:v>
      </x:c>
      <x:c r="D967" s="90" t="str">
        <x:f>'全銘柄'!F555</x:f>
        <x:v>Chemicals</x:v>
      </x:c>
      <x:c r="E967" s="91" t="n">
        <x:f>'全銘柄'!R555</x:f>
        <x:v>0.10089133320690309</x:v>
      </x:c>
      <x:c r="F967" s="97" t="n">
        <x:f>'全銘柄'!K555</x:f>
        <x:v>10546</x:v>
      </x:c>
      <x:c r="G967" s="97" t="n">
        <x:f>'全銘柄'!Q555</x:f>
        <x:v>1064</x:v>
      </x:c>
      <x:c r="H967" s="90" t="b">
        <x:f>'全銘柄'!AT555</x:f>
        <x:v>1</x:v>
      </x:c>
      <x:c r="I967" s="90" t="n">
        <x:f>'全銘柄'!AU555</x:f>
        <x:v>0</x:v>
      </x:c>
      <x:c r="J967" s="90" t="str">
        <x:f>'全銘柄'!AH555</x:f>
        <x:v>S100Y5JR</x:v>
      </x:c>
    </x:row>
    <x:row r="968">
      <x:c r="A968" s="90" t="n">
        <x:f>'全銘柄'!A1314</x:f>
        <x:v>1313</x:v>
      </x:c>
      <x:c r="B968" s="90" t="str">
        <x:f>'全銘柄'!B1314</x:f>
        <x:v>9313</x:v>
      </x:c>
      <x:c r="C968" s="90" t="str">
        <x:f>'全銘柄'!D1314</x:f>
        <x:v>Maruhachi Warehouse Company Limited</x:v>
      </x:c>
      <x:c r="D968" s="90" t="str">
        <x:f>'全銘柄'!F1314</x:f>
        <x:v>Warehousing and Harbor Transportation Service</x:v>
      </x:c>
      <x:c r="E968" s="91" t="n">
        <x:f>'全銘柄'!R1314</x:f>
        <x:v>0.10085191264610055</x:v>
      </x:c>
      <x:c r="F968" s="97" t="n">
        <x:f>'全銘柄'!K1314</x:f>
        <x:v>4931.022</x:v>
      </x:c>
      <x:c r="G968" s="97" t="n">
        <x:f>'全銘柄'!Q1314</x:f>
        <x:v>497.303</x:v>
      </x:c>
      <x:c r="H968" s="90" t="b">
        <x:f>'全銘柄'!AT1314</x:f>
        <x:v>0</x:v>
      </x:c>
      <x:c r="I968" s="90" t="str">
        <x:f>'全銘柄'!AU1314</x:f>
        <x:v>low_liquidity</x:v>
      </x:c>
      <x:c r="J968" s="90" t="str">
        <x:f>'全銘柄'!AH1314</x:f>
        <x:v>S100XN1B</x:v>
      </x:c>
    </x:row>
    <x:row r="969">
      <x:c r="A969" s="90" t="n">
        <x:f>'全銘柄'!A852</x:f>
        <x:v>851</x:v>
      </x:c>
      <x:c r="B969" s="90" t="str">
        <x:f>'全銘柄'!B852</x:f>
        <x:v>9017</x:v>
      </x:c>
      <x:c r="C969" s="90" t="str">
        <x:f>'全銘柄'!D852</x:f>
        <x:v>Niigata Kotsu Co.,Ltd.</x:v>
      </x:c>
      <x:c r="D969" s="90" t="str">
        <x:f>'全銘柄'!F852</x:f>
        <x:v>Land Transportation</x:v>
      </x:c>
      <x:c r="E969" s="91" t="n">
        <x:f>'全銘柄'!R852</x:f>
        <x:v>0.10082020659425502</x:v>
      </x:c>
      <x:c r="F969" s="97" t="n">
        <x:f>'全銘柄'!K852</x:f>
        <x:v>19998.62</x:v>
      </x:c>
      <x:c r="G969" s="97" t="n">
        <x:f>'全銘柄'!Q852</x:f>
        <x:v>2016.265</x:v>
      </x:c>
      <x:c r="H969" s="90" t="b">
        <x:f>'全銘柄'!AT852</x:f>
        <x:v>0</x:v>
      </x:c>
      <x:c r="I969" s="90" t="str">
        <x:f>'全銘柄'!AU852</x:f>
        <x:v>low_liquidity</x:v>
      </x:c>
      <x:c r="J969" s="90" t="str">
        <x:f>'全銘柄'!AH852</x:f>
        <x:v>S100W4JC</x:v>
      </x:c>
    </x:row>
    <x:row r="970">
      <x:c r="A970" s="90" t="n">
        <x:f>'全銘柄'!A619</x:f>
        <x:v>618</x:v>
      </x:c>
      <x:c r="B970" s="90" t="str">
        <x:f>'全銘柄'!B619</x:f>
        <x:v>6005</x:v>
      </x:c>
      <x:c r="C970" s="90" t="str">
        <x:f>'全銘柄'!D619</x:f>
        <x:v>MIURA CO.,LTD.</x:v>
      </x:c>
      <x:c r="D970" s="90" t="str">
        <x:f>'全銘柄'!F619</x:f>
        <x:v>Machinery</x:v>
      </x:c>
      <x:c r="E970" s="91" t="n">
        <x:f>'全銘柄'!R619</x:f>
        <x:v>0.10075554724458008</x:v>
      </x:c>
      <x:c r="F970" s="97" t="n">
        <x:f>'全銘柄'!K619</x:f>
        <x:v>251341</x:v>
      </x:c>
      <x:c r="G970" s="97" t="n">
        <x:f>'全銘柄'!Q619</x:f>
        <x:v>25324</x:v>
      </x:c>
      <x:c r="H970" s="90" t="b">
        <x:f>'全銘柄'!AT619</x:f>
        <x:v>0</x:v>
      </x:c>
      <x:c r="I970" s="90" t="str">
        <x:f>'全銘柄'!AU619</x:f>
        <x:v>missing_financial_data</x:v>
      </x:c>
      <x:c r="J970" s="90" t="str">
        <x:f>'全銘柄'!AH619</x:f>
        <x:v>S100W8ZH</x:v>
      </x:c>
    </x:row>
    <x:row r="971">
      <x:c r="A971" s="90" t="n">
        <x:f>'全銘柄'!A1107</x:f>
        <x:v>1106</x:v>
      </x:c>
      <x:c r="B971" s="90" t="str">
        <x:f>'全銘柄'!B1107</x:f>
        <x:v>4401</x:v>
      </x:c>
      <x:c r="C971" s="90" t="str">
        <x:f>'全銘柄'!D1107</x:f>
        <x:v>ADEKA CORPORATION</x:v>
      </x:c>
      <x:c r="D971" s="90" t="str">
        <x:f>'全銘柄'!F1107</x:f>
        <x:v>Chemicals</x:v>
      </x:c>
      <x:c r="E971" s="91" t="n">
        <x:f>'全銘柄'!R1107</x:f>
        <x:v>0.10072578565375971</x:v>
      </x:c>
      <x:c r="F971" s="97" t="n">
        <x:f>'全銘柄'!K1107</x:f>
        <x:v>407145</x:v>
      </x:c>
      <x:c r="G971" s="97" t="n">
        <x:f>'全銘柄'!Q1107</x:f>
        <x:v>41010</x:v>
      </x:c>
      <x:c r="H971" s="90" t="b">
        <x:f>'全銘柄'!AT1107</x:f>
        <x:v>1</x:v>
      </x:c>
      <x:c r="I971" s="90" t="n">
        <x:f>'全銘柄'!AU1107</x:f>
        <x:v>0</x:v>
      </x:c>
      <x:c r="J971" s="90" t="str">
        <x:f>'全銘柄'!AH1107</x:f>
        <x:v>S100VYM0</x:v>
      </x:c>
    </x:row>
    <x:row r="972">
      <x:c r="A972" s="90" t="n">
        <x:f>'全銘柄'!A483</x:f>
        <x:v>482</x:v>
      </x:c>
      <x:c r="B972" s="90" t="str">
        <x:f>'全銘柄'!B483</x:f>
        <x:v>3480</x:v>
      </x:c>
      <x:c r="C972" s="90" t="str">
        <x:f>'全銘柄'!D483</x:f>
        <x:v>J.S.B.Co.,Ltd.</x:v>
      </x:c>
      <x:c r="D972" s="90" t="str">
        <x:f>'全銘柄'!F483</x:f>
        <x:v>Real Estate</x:v>
      </x:c>
      <x:c r="E972" s="91" t="n">
        <x:f>'全銘柄'!R483</x:f>
        <x:v>0.10071430456576348</x:v>
      </x:c>
      <x:c r="F972" s="97" t="n">
        <x:f>'全銘柄'!K483</x:f>
        <x:v>76045.573</x:v>
      </x:c>
      <x:c r="G972" s="97" t="n">
        <x:f>'全銘柄'!Q483</x:f>
        <x:v>7658.877</x:v>
      </x:c>
      <x:c r="H972" s="90" t="b">
        <x:f>'全銘柄'!AT483</x:f>
        <x:v>1</x:v>
      </x:c>
      <x:c r="I972" s="90" t="n">
        <x:f>'全銘柄'!AU483</x:f>
        <x:v>0</x:v>
      </x:c>
      <x:c r="J972" s="90" t="str">
        <x:f>'全銘柄'!AH483</x:f>
        <x:v>S100XHE2</x:v>
      </x:c>
    </x:row>
    <x:row r="973">
      <x:c r="A973" s="90" t="n">
        <x:f>'全銘柄'!A458</x:f>
        <x:v>457</x:v>
      </x:c>
      <x:c r="B973" s="90" t="str">
        <x:f>'全銘柄'!B458</x:f>
        <x:v>9828</x:v>
      </x:c>
      <x:c r="C973" s="90" t="str">
        <x:f>'全銘柄'!D458</x:f>
        <x:v>Genki Global Dining Concepts Corporation</x:v>
      </x:c>
      <x:c r="D973" s="90" t="str">
        <x:f>'全銘柄'!F458</x:f>
        <x:v>Retail Trade</x:v>
      </x:c>
      <x:c r="E973" s="91" t="n">
        <x:f>'全銘柄'!R458</x:f>
        <x:v>0.10066397913208441</x:v>
      </x:c>
      <x:c r="F973" s="97" t="n">
        <x:f>'全銘柄'!K458</x:f>
        <x:v>67472</x:v>
      </x:c>
      <x:c r="G973" s="97" t="n">
        <x:f>'全銘柄'!Q458</x:f>
        <x:v>6792</x:v>
      </x:c>
      <x:c r="H973" s="90" t="b">
        <x:f>'全銘柄'!AT458</x:f>
        <x:v>1</x:v>
      </x:c>
      <x:c r="I973" s="90" t="n">
        <x:f>'全銘柄'!AU458</x:f>
        <x:v>0</x:v>
      </x:c>
      <x:c r="J973" s="90" t="str">
        <x:f>'全銘柄'!AH458</x:f>
        <x:v>S100VZ3B</x:v>
      </x:c>
    </x:row>
    <x:row r="974">
      <x:c r="A974" s="90" t="n">
        <x:f>'全銘柄'!A124</x:f>
        <x:v>123</x:v>
      </x:c>
      <x:c r="B974" s="90" t="str">
        <x:f>'全銘柄'!B124</x:f>
        <x:v>3010</x:v>
      </x:c>
      <x:c r="C974" s="90" t="str">
        <x:f>'全銘柄'!D124</x:f>
        <x:v>Polaris Holdings Co.,Ltd.</x:v>
      </x:c>
      <x:c r="D974" s="90" t="str">
        <x:f>'全銘柄'!F124</x:f>
        <x:v>Services</x:v>
      </x:c>
      <x:c r="E974" s="91" t="n">
        <x:f>'全銘柄'!R124</x:f>
        <x:v>0.10057207936776305</x:v>
      </x:c>
      <x:c r="F974" s="97" t="n">
        <x:f>'全銘柄'!K124</x:f>
        <x:v>27881.446</x:v>
      </x:c>
      <x:c r="G974" s="97" t="n">
        <x:f>'全銘柄'!Q124</x:f>
        <x:v>2804.095</x:v>
      </x:c>
      <x:c r="H974" s="90" t="b">
        <x:f>'全銘柄'!AT124</x:f>
        <x:v>1</x:v>
      </x:c>
      <x:c r="I974" s="90" t="n">
        <x:f>'全銘柄'!AU124</x:f>
        <x:v>0</x:v>
      </x:c>
      <x:c r="J974" s="90" t="str">
        <x:f>'全銘柄'!AH124</x:f>
        <x:v>S100W4G1</x:v>
      </x:c>
    </x:row>
    <x:row r="975">
      <x:c r="A975" s="90" t="n">
        <x:f>'全銘柄'!A1008</x:f>
        <x:v>1007</x:v>
      </x:c>
      <x:c r="B975" s="90" t="str">
        <x:f>'全銘柄'!B1008</x:f>
        <x:v>1925</x:v>
      </x:c>
      <x:c r="C975" s="90" t="str">
        <x:f>'全銘柄'!D1008</x:f>
        <x:v>DAIWA HOUSE INDUSTRY CO.,LTD.</x:v>
      </x:c>
      <x:c r="D975" s="90" t="str">
        <x:f>'全銘柄'!F1008</x:f>
        <x:v>Construction</x:v>
      </x:c>
      <x:c r="E975" s="91" t="n">
        <x:f>'全銘柄'!R1008</x:f>
        <x:v>0.10051466295381686</x:v>
      </x:c>
      <x:c r="F975" s="97" t="n">
        <x:f>'全銘柄'!K1008</x:f>
        <x:v>5434819</x:v>
      </x:c>
      <x:c r="G975" s="97" t="n">
        <x:f>'全銘柄'!Q1008</x:f>
        <x:v>546279</x:v>
      </x:c>
      <x:c r="H975" s="90" t="b">
        <x:f>'全銘柄'!AT1008</x:f>
        <x:v>1</x:v>
      </x:c>
      <x:c r="I975" s="90" t="n">
        <x:f>'全銘柄'!AU1008</x:f>
        <x:v>0</x:v>
      </x:c>
      <x:c r="J975" s="90" t="str">
        <x:f>'全銘柄'!AH1008</x:f>
        <x:v>S100VZ3Z</x:v>
      </x:c>
    </x:row>
    <x:row r="976">
      <x:c r="A976" s="90" t="n">
        <x:f>'全銘柄'!A1187</x:f>
        <x:v>1186</x:v>
      </x:c>
      <x:c r="B976" s="90" t="str">
        <x:f>'全銘柄'!B1187</x:f>
        <x:v>4112</x:v>
      </x:c>
      <x:c r="C976" s="90" t="str">
        <x:f>'全銘柄'!D1187</x:f>
        <x:v>Hodogaya Chemical Co.,Ltd.</x:v>
      </x:c>
      <x:c r="D976" s="90" t="str">
        <x:f>'全銘柄'!F1187</x:f>
        <x:v>Chemicals</x:v>
      </x:c>
      <x:c r="E976" s="91" t="n">
        <x:f>'全銘柄'!R1187</x:f>
        <x:v>0.10035406974350529</x:v>
      </x:c>
      <x:c r="F976" s="97" t="n">
        <x:f>'全銘柄'!K1187</x:f>
        <x:v>48578</x:v>
      </x:c>
      <x:c r="G976" s="97" t="n">
        <x:f>'全銘柄'!Q1187</x:f>
        <x:v>4875</x:v>
      </x:c>
      <x:c r="H976" s="90" t="b">
        <x:f>'全銘柄'!AT1187</x:f>
        <x:v>1</x:v>
      </x:c>
      <x:c r="I976" s="90" t="n">
        <x:f>'全銘柄'!AU1187</x:f>
        <x:v>0</x:v>
      </x:c>
      <x:c r="J976" s="90" t="str">
        <x:f>'全銘柄'!AH1187</x:f>
        <x:v>S100W3EU</x:v>
      </x:c>
    </x:row>
    <x:row r="977">
      <x:c r="A977" s="90" t="n">
        <x:f>'全銘柄'!A1295</x:f>
        <x:v>1294</x:v>
      </x:c>
      <x:c r="B977" s="90" t="str">
        <x:f>'全銘柄'!B1295</x:f>
        <x:v>9882</x:v>
      </x:c>
      <x:c r="C977" s="90" t="str">
        <x:f>'全銘柄'!D1295</x:f>
        <x:v>YELLOW HAT LTD.</x:v>
      </x:c>
      <x:c r="D977" s="90" t="str">
        <x:f>'全銘柄'!F1295</x:f>
        <x:v>Wholesale Trade</x:v>
      </x:c>
      <x:c r="E977" s="91" t="n">
        <x:f>'全銘柄'!R1295</x:f>
        <x:v>0.10028169745433775</x:v>
      </x:c>
      <x:c r="F977" s="97" t="n">
        <x:f>'全銘柄'!K1295</x:f>
        <x:v>154066</x:v>
      </x:c>
      <x:c r="G977" s="97" t="n">
        <x:f>'全銘柄'!Q1295</x:f>
        <x:v>15450</x:v>
      </x:c>
      <x:c r="H977" s="90" t="b">
        <x:f>'全銘柄'!AT1295</x:f>
        <x:v>1</x:v>
      </x:c>
      <x:c r="I977" s="90" t="n">
        <x:f>'全銘柄'!AU1295</x:f>
        <x:v>0</x:v>
      </x:c>
      <x:c r="J977" s="90" t="str">
        <x:f>'全銘柄'!AH1295</x:f>
        <x:v>S100VXWY</x:v>
      </x:c>
    </x:row>
    <x:row r="978">
      <x:c r="A978" s="90" t="n">
        <x:f>'全銘柄'!A1408</x:f>
        <x:v>1407</x:v>
      </x:c>
      <x:c r="B978" s="90" t="str">
        <x:f>'全銘柄'!B1408</x:f>
        <x:v>7161</x:v>
      </x:c>
      <x:c r="C978" s="90" t="str">
        <x:f>'全銘柄'!D1408</x:f>
        <x:v>Jimoto Holdings,Inc.</x:v>
      </x:c>
      <x:c r="D978" s="90" t="str">
        <x:f>'全銘柄'!F1408</x:f>
        <x:v>Banks</x:v>
      </x:c>
      <x:c r="E978" s="91" t="n">
        <x:f>'全銘柄'!R1408</x:f>
        <x:v>0.1002710027100271</x:v>
      </x:c>
      <x:c r="F978" s="97" t="n">
        <x:f>'全銘柄'!K1408</x:f>
        <x:v>369</x:v>
      </x:c>
      <x:c r="G978" s="97" t="n">
        <x:f>'全銘柄'!Q1408</x:f>
        <x:v>37</x:v>
      </x:c>
      <x:c r="H978" s="90" t="b">
        <x:f>'全銘柄'!AT1408</x:f>
        <x:v>1</x:v>
      </x:c>
      <x:c r="I978" s="90" t="n">
        <x:f>'全銘柄'!AU1408</x:f>
        <x:v>0</x:v>
      </x:c>
      <x:c r="J978" s="90" t="str">
        <x:f>'全銘柄'!AH1408</x:f>
        <x:v>S100VYX9</x:v>
      </x:c>
    </x:row>
    <x:row r="979">
      <x:c r="A979" s="90" t="n">
        <x:f>'全銘柄'!A515</x:f>
        <x:v>514</x:v>
      </x:c>
      <x:c r="B979" s="90" t="str">
        <x:f>'全銘柄'!B515</x:f>
        <x:v>9799</x:v>
      </x:c>
      <x:c r="C979" s="90" t="str">
        <x:f>'全銘柄'!D515</x:f>
        <x:v>ASAHI INTELLIGENCE SERVICE CO.,LTD.</x:v>
      </x:c>
      <x:c r="D979" s="90" t="str">
        <x:f>'全銘柄'!F515</x:f>
        <x:v>Information &amp; Communication</x:v>
      </x:c>
      <x:c r="E979" s="91" t="n">
        <x:f>'全銘柄'!R515</x:f>
        <x:v>0.10023350144265726</x:v>
      </x:c>
      <x:c r="F979" s="97" t="n">
        <x:f>'全銘柄'!K515</x:f>
        <x:v>15820.459</x:v>
      </x:c>
      <x:c r="G979" s="97" t="n">
        <x:f>'全銘柄'!Q515</x:f>
        <x:v>1585.74</x:v>
      </x:c>
      <x:c r="H979" s="90" t="b">
        <x:f>'全銘柄'!AT515</x:f>
        <x:v>0</x:v>
      </x:c>
      <x:c r="I979" s="90" t="str">
        <x:f>'全銘柄'!AU515</x:f>
        <x:v>low_liquidity</x:v>
      </x:c>
      <x:c r="J979" s="90" t="str">
        <x:f>'全銘柄'!AH515</x:f>
        <x:v>S100W4QF</x:v>
      </x:c>
    </x:row>
    <x:row r="980">
      <x:c r="A980" s="90" t="n">
        <x:f>'全銘柄'!A514</x:f>
        <x:v>513</x:v>
      </x:c>
      <x:c r="B980" s="90" t="str">
        <x:f>'全銘柄'!B514</x:f>
        <x:v>6327</x:v>
      </x:c>
      <x:c r="C980" s="90" t="str">
        <x:f>'全銘柄'!D514</x:f>
        <x:v>KITAGAWA SEIKI CO.,LTD.</x:v>
      </x:c>
      <x:c r="D980" s="90" t="str">
        <x:f>'全銘柄'!F514</x:f>
        <x:v>Machinery</x:v>
      </x:c>
      <x:c r="E980" s="91" t="n">
        <x:f>'全銘柄'!R514</x:f>
        <x:v>0.10019808212820659</x:v>
      </x:c>
      <x:c r="F980" s="97" t="n">
        <x:f>'全銘柄'!K514</x:f>
        <x:v>6227.215</x:v>
      </x:c>
      <x:c r="G980" s="97" t="n">
        <x:f>'全銘柄'!Q514</x:f>
        <x:v>623.955</x:v>
      </x:c>
      <x:c r="H980" s="90" t="b">
        <x:f>'全銘柄'!AT514</x:f>
        <x:v>1</x:v>
      </x:c>
      <x:c r="I980" s="90" t="n">
        <x:f>'全銘柄'!AU514</x:f>
        <x:v>0</x:v>
      </x:c>
      <x:c r="J980" s="90" t="str">
        <x:f>'全銘柄'!AH514</x:f>
        <x:v>S100WQMF</x:v>
      </x:c>
    </x:row>
    <x:row r="981">
      <x:c r="A981" s="90" t="n">
        <x:f>'全銘柄'!A602</x:f>
        <x:v>601</x:v>
      </x:c>
      <x:c r="B981" s="90" t="str">
        <x:f>'全銘柄'!B602</x:f>
        <x:v>9042</x:v>
      </x:c>
      <x:c r="C981" s="90" t="str">
        <x:f>'全銘柄'!D602</x:f>
        <x:v>Hankyu Hanshin Holdings,Inc.</x:v>
      </x:c>
      <x:c r="D981" s="90" t="str">
        <x:f>'全銘柄'!F602</x:f>
        <x:v>Land Transportation</x:v>
      </x:c>
      <x:c r="E981" s="91" t="n">
        <x:f>'全銘柄'!R602</x:f>
        <x:v>0.10017491015075158</x:v>
      </x:c>
      <x:c r="F981" s="97" t="n">
        <x:f>'全銘柄'!K602</x:f>
        <x:v>1106854</x:v>
      </x:c>
      <x:c r="G981" s="97" t="n">
        <x:f>'全銘柄'!Q602</x:f>
        <x:v>110879</x:v>
      </x:c>
      <x:c r="H981" s="90" t="b">
        <x:f>'全銘柄'!AT602</x:f>
        <x:v>1</x:v>
      </x:c>
      <x:c r="I981" s="90" t="n">
        <x:f>'全銘柄'!AU602</x:f>
        <x:v>0</x:v>
      </x:c>
      <x:c r="J981" s="90" t="str">
        <x:f>'全銘柄'!AH602</x:f>
        <x:v>S100VXO3</x:v>
      </x:c>
    </x:row>
    <x:row r="982">
      <x:c r="A982" s="90" t="n">
        <x:f>'全銘柄'!A544</x:f>
        <x:v>543</x:v>
      </x:c>
      <x:c r="B982" s="90" t="str">
        <x:f>'全銘柄'!B544</x:f>
        <x:v>3284</x:v>
      </x:c>
      <x:c r="C982" s="90" t="str">
        <x:f>'全銘柄'!D544</x:f>
        <x:v>Hoosiers Holdings Co.,Ltd.</x:v>
      </x:c>
      <x:c r="D982" s="90" t="str">
        <x:f>'全銘柄'!F544</x:f>
        <x:v>Real Estate</x:v>
      </x:c>
      <x:c r="E982" s="91" t="n">
        <x:f>'全銘柄'!R544</x:f>
        <x:v>0.10012696276843944</x:v>
      </x:c>
      <x:c r="F982" s="97" t="n">
        <x:f>'全銘柄'!K544</x:f>
        <x:v>92153</x:v>
      </x:c>
      <x:c r="G982" s="97" t="n">
        <x:f>'全銘柄'!Q544</x:f>
        <x:v>9227</x:v>
      </x:c>
      <x:c r="H982" s="90" t="b">
        <x:f>'全銘柄'!AT544</x:f>
        <x:v>0</x:v>
      </x:c>
      <x:c r="I982" s="90" t="str">
        <x:f>'全銘柄'!AU544</x:f>
        <x:v>repeated_negative_operating_cf</x:v>
      </x:c>
      <x:c r="J982" s="90" t="str">
        <x:f>'全銘柄'!AH544</x:f>
        <x:v>S100W53C</x:v>
      </x:c>
    </x:row>
    <x:row r="983">
      <x:c r="A983" s="90" t="n">
        <x:f>'全銘柄'!A128</x:f>
        <x:v>127</x:v>
      </x:c>
      <x:c r="B983" s="90" t="str">
        <x:f>'全銘柄'!B128</x:f>
        <x:v>7095</x:v>
      </x:c>
      <x:c r="C983" s="90" t="str">
        <x:f>'全銘柄'!D128</x:f>
        <x:v>Macbee Planet,Inc.</x:v>
      </x:c>
      <x:c r="D983" s="90" t="str">
        <x:f>'全銘柄'!F128</x:f>
        <x:v>Services</x:v>
      </x:c>
      <x:c r="E983" s="91" t="n">
        <x:f>'全銘柄'!R128</x:f>
        <x:v>0.10006773101112723</x:v>
      </x:c>
      <x:c r="F983" s="97" t="n">
        <x:f>'全銘柄'!K128</x:f>
        <x:v>51675</x:v>
      </x:c>
      <x:c r="G983" s="97" t="n">
        <x:f>'全銘柄'!Q128</x:f>
        <x:v>5171</x:v>
      </x:c>
      <x:c r="H983" s="90" t="b">
        <x:f>'全銘柄'!AT128</x:f>
        <x:v>1</x:v>
      </x:c>
      <x:c r="I983" s="90" t="n">
        <x:f>'全銘柄'!AU128</x:f>
        <x:v>0</x:v>
      </x:c>
      <x:c r="J983" s="90" t="str">
        <x:f>'全銘柄'!AH128</x:f>
        <x:v>S100WFS4</x:v>
      </x:c>
    </x:row>
    <x:row r="984">
      <x:c r="A984" s="90" t="n">
        <x:f>'全銘柄'!A540</x:f>
        <x:v>539</x:v>
      </x:c>
      <x:c r="B984" s="90" t="str">
        <x:f>'全銘柄'!B540</x:f>
        <x:v>4299</x:v>
      </x:c>
      <x:c r="C984" s="90" t="str">
        <x:f>'全銘柄'!D540</x:f>
        <x:v>HIMACS,Ltd.</x:v>
      </x:c>
      <x:c r="D984" s="90" t="str">
        <x:f>'全銘柄'!F540</x:f>
        <x:v>Information &amp; Communication</x:v>
      </x:c>
      <x:c r="E984" s="91" t="n">
        <x:f>'全銘柄'!R540</x:f>
        <x:v>0.1000221410384147</x:v>
      </x:c>
      <x:c r="F984" s="97" t="n">
        <x:f>'全銘柄'!K540</x:f>
        <x:v>18066</x:v>
      </x:c>
      <x:c r="G984" s="97" t="n">
        <x:f>'全銘柄'!Q540</x:f>
        <x:v>1807</x:v>
      </x:c>
      <x:c r="H984" s="90" t="b">
        <x:f>'全銘柄'!AT540</x:f>
        <x:v>1</x:v>
      </x:c>
      <x:c r="I984" s="90" t="n">
        <x:f>'全銘柄'!AU540</x:f>
        <x:v>0</x:v>
      </x:c>
      <x:c r="J984" s="90" t="str">
        <x:f>'全銘柄'!AH540</x:f>
        <x:v>S100VZZ7</x:v>
      </x:c>
    </x:row>
    <x:row r="985">
      <x:c r="A985" s="90" t="n">
        <x:f>'全銘柄'!A1142</x:f>
        <x:v>1141</x:v>
      </x:c>
      <x:c r="B985" s="90" t="str">
        <x:f>'全銘柄'!B1142</x:f>
        <x:v>4992</x:v>
      </x:c>
      <x:c r="C985" s="90" t="str">
        <x:f>'全銘柄'!D1142</x:f>
        <x:v>HOKKO CHEMICAL INDUSTRY CO.,LTD.</x:v>
      </x:c>
      <x:c r="D985" s="90" t="str">
        <x:f>'全銘柄'!F1142</x:f>
        <x:v>Chemicals</x:v>
      </x:c>
      <x:c r="E985" s="91" t="n">
        <x:f>'全銘柄'!R1142</x:f>
        <x:v>0.10001017811704835</x:v>
      </x:c>
      <x:c r="F985" s="97" t="n">
        <x:f>'全銘柄'!K1142</x:f>
        <x:v>49125</x:v>
      </x:c>
      <x:c r="G985" s="97" t="n">
        <x:f>'全銘柄'!Q1142</x:f>
        <x:v>4913</x:v>
      </x:c>
      <x:c r="H985" s="90" t="b">
        <x:f>'全銘柄'!AT1142</x:f>
        <x:v>1</x:v>
      </x:c>
      <x:c r="I985" s="90" t="n">
        <x:f>'全銘柄'!AU1142</x:f>
        <x:v>0</x:v>
      </x:c>
      <x:c r="J985" s="90" t="str">
        <x:f>'全銘柄'!AH1142</x:f>
        <x:v>S100XMF0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24" hidden="0" customWidth="1"/>
    <x:col min="5" max="5" width="12" hidden="0" customWidth="1"/>
    <x:col min="6" max="6" width="24" hidden="0" customWidth="1"/>
    <x:col min="7" max="7" width="10" hidden="0" customWidth="1"/>
    <x:col min="8" max="8" width="10" hidden="0" customWidth="1"/>
    <x:col min="9" max="9" width="18" hidden="0" customWidth="1"/>
    <x:col min="10" max="10" width="12" hidden="0" customWidth="1"/>
  </x:cols>
  <x:sheetData>
    <x:row r="1" ht="30" customHeight="1">
      <x:c r="A1" s="3" t="str">
        <x:v>条件③ — 上場から5年以内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28" customHeight="1">
      <x:c r="A3" s="5" t="str">
        <x:v>基準日2026-08-14。ローカル価格初日が閾値後ならそれを優先し、それ以外は有報『沿革』の上場日を利用。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順位</x:v>
      </x:c>
      <x:c r="B5" s="18" t="str">
        <x:v>コード</x:v>
      </x:c>
      <x:c r="C5" s="18" t="str">
        <x:v>会社名</x:v>
      </x:c>
      <x:c r="D5" s="18" t="str">
        <x:v>市場</x:v>
      </x:c>
      <x:c r="E5" s="18" t="str">
        <x:v>上場日</x:v>
      </x:c>
      <x:c r="F5" s="18" t="str">
        <x:v>ソース</x:v>
      </x:c>
      <x:c r="G5" s="18" t="str">
        <x:v>厳格重複</x:v>
      </x:c>
      <x:c r="H5" s="18" t="str">
        <x:v>CAGR重複</x:v>
      </x:c>
      <x:c r="I5" s="18" t="str">
        <x:v>売買代金円</x:v>
      </x:c>
      <x:c r="J5" s="19" t="str">
        <x:v>doc_id</x:v>
      </x:c>
    </x:row>
    <x:row r="6">
      <x:c r="A6" s="90" t="n">
        <x:f>'全銘柄'!A2</x:f>
        <x:v>1</x:v>
      </x:c>
      <x:c r="B6" s="90" t="str">
        <x:f>'全銘柄'!B2</x:f>
        <x:v>5537</x:v>
      </x:c>
      <x:c r="C6" s="90" t="str">
        <x:f>'全銘柄'!D2</x:f>
        <x:v>AlbaLink Co.,Ltd.</x:v>
      </x:c>
      <x:c r="D6" s="90" t="str">
        <x:f>'全銘柄'!E2</x:f>
        <x:v>Growth Market(Domestic)</x:v>
      </x:c>
      <x:c r="E6" s="92" t="n">
        <x:f>'全銘柄'!S2</x:f>
        <x:v>45259</x:v>
      </x:c>
      <x:c r="F6" s="90" t="str">
        <x:f>'全銘柄'!T2</x:f>
        <x:v>local_price_first_trade</x:v>
      </x:c>
      <x:c r="G6" s="90" t="n">
        <x:f>'全銘柄'!AD2</x:f>
        <x:v>4</x:v>
      </x:c>
      <x:c r="H6" s="90" t="n">
        <x:f>'全銘柄'!AE2</x:f>
        <x:v>4</x:v>
      </x:c>
      <x:c r="I6" s="97" t="n">
        <x:f>'全銘柄'!AQ2</x:f>
        <x:v>223835296.66666663</x:v>
      </x:c>
      <x:c r="J6" s="90" t="str">
        <x:f>'全銘柄'!AH2</x:f>
        <x:v>S100XV4H</x:v>
      </x:c>
    </x:row>
    <x:row r="7">
      <x:c r="A7" s="90" t="n">
        <x:f>'全銘柄'!A7</x:f>
        <x:v>6</x:v>
      </x:c>
      <x:c r="B7" s="90" t="str">
        <x:f>'全銘柄'!B7</x:f>
        <x:v>5588</x:v>
      </x:c>
      <x:c r="C7" s="90" t="str">
        <x:f>'全銘柄'!D7</x:f>
        <x:v>Fast Accounting Co.,Ltd.</x:v>
      </x:c>
      <x:c r="D7" s="90" t="str">
        <x:f>'全銘柄'!E7</x:f>
        <x:v>Growth Market(Domestic)</x:v>
      </x:c>
      <x:c r="E7" s="92" t="n">
        <x:f>'全銘柄'!S7</x:f>
        <x:v>45191</x:v>
      </x:c>
      <x:c r="F7" s="90" t="str">
        <x:f>'全銘柄'!T7</x:f>
        <x:v>local_price_first_trade</x:v>
      </x:c>
      <x:c r="G7" s="90" t="n">
        <x:f>'全銘柄'!AD7</x:f>
        <x:v>4</x:v>
      </x:c>
      <x:c r="H7" s="90" t="n">
        <x:f>'全銘柄'!AE7</x:f>
        <x:v>4</x:v>
      </x:c>
      <x:c r="I7" s="97" t="n">
        <x:f>'全銘柄'!AQ7</x:f>
        <x:v>53092893.333333336</x:v>
      </x:c>
      <x:c r="J7" s="90" t="str">
        <x:f>'全銘柄'!AH7</x:f>
        <x:v>S100XUQ2</x:v>
      </x:c>
    </x:row>
    <x:row r="8">
      <x:c r="A8" s="90" t="n">
        <x:f>'全銘柄'!A10</x:f>
        <x:v>9</x:v>
      </x:c>
      <x:c r="B8" s="90" t="str">
        <x:f>'全銘柄'!B10</x:f>
        <x:v>5575</x:v>
      </x:c>
      <x:c r="C8" s="90" t="str">
        <x:f>'全銘柄'!D10</x:f>
        <x:v>Globee Inc.</x:v>
      </x:c>
      <x:c r="D8" s="90" t="str">
        <x:f>'全銘柄'!E10</x:f>
        <x:v>Growth Market(Domestic)</x:v>
      </x:c>
      <x:c r="E8" s="92" t="n">
        <x:f>'全銘柄'!S10</x:f>
        <x:v>45091</x:v>
      </x:c>
      <x:c r="F8" s="90" t="str">
        <x:f>'全銘柄'!T10</x:f>
        <x:v>local_price_first_trade</x:v>
      </x:c>
      <x:c r="G8" s="90" t="n">
        <x:f>'全銘柄'!AD10</x:f>
        <x:v>4</x:v>
      </x:c>
      <x:c r="H8" s="90" t="n">
        <x:f>'全銘柄'!AE10</x:f>
        <x:v>4</x:v>
      </x:c>
      <x:c r="I8" s="97" t="n">
        <x:f>'全銘柄'!AQ10</x:f>
        <x:v>11768880</x:v>
      </x:c>
      <x:c r="J8" s="90" t="str">
        <x:f>'全銘柄'!AH10</x:f>
        <x:v>S100WL3G</x:v>
      </x:c>
    </x:row>
    <x:row r="9">
      <x:c r="A9" s="90" t="n">
        <x:f>'全銘柄'!A6</x:f>
        <x:v>5</x:v>
      </x:c>
      <x:c r="B9" s="90" t="str">
        <x:f>'全銘柄'!B6</x:f>
        <x:v>5254</x:v>
      </x:c>
      <x:c r="C9" s="90" t="str">
        <x:f>'全銘柄'!D6</x:f>
        <x:v>Arent Inc.</x:v>
      </x:c>
      <x:c r="D9" s="90" t="str">
        <x:f>'全銘柄'!E6</x:f>
        <x:v>Growth Market(Domestic)</x:v>
      </x:c>
      <x:c r="E9" s="92" t="n">
        <x:f>'全銘柄'!S6</x:f>
        <x:v>45013</x:v>
      </x:c>
      <x:c r="F9" s="90" t="str">
        <x:f>'全銘柄'!T6</x:f>
        <x:v>local_price_first_trade</x:v>
      </x:c>
      <x:c r="G9" s="90" t="n">
        <x:f>'全銘柄'!AD6</x:f>
        <x:v>4</x:v>
      </x:c>
      <x:c r="H9" s="90" t="n">
        <x:f>'全銘柄'!AE6</x:f>
        <x:v>4</x:v>
      </x:c>
      <x:c r="I9" s="97" t="n">
        <x:f>'全銘柄'!AQ6</x:f>
        <x:v>146848533.33333334</x:v>
      </x:c>
      <x:c r="J9" s="90" t="str">
        <x:f>'全銘柄'!AH6</x:f>
        <x:v>S100WRNQ</x:v>
      </x:c>
    </x:row>
    <x:row r="10">
      <x:c r="A10" s="90" t="n">
        <x:f>'全銘柄'!A4</x:f>
        <x:v>3</x:v>
      </x:c>
      <x:c r="B10" s="90" t="str">
        <x:f>'全銘柄'!B4</x:f>
        <x:v>5253</x:v>
      </x:c>
      <x:c r="C10" s="90" t="str">
        <x:f>'全銘柄'!D4</x:f>
        <x:v>COVER Corporation</x:v>
      </x:c>
      <x:c r="D10" s="90" t="str">
        <x:f>'全銘柄'!E4</x:f>
        <x:v>Growth Market(Domestic)</x:v>
      </x:c>
      <x:c r="E10" s="92" t="n">
        <x:f>'全銘柄'!S4</x:f>
        <x:v>45012</x:v>
      </x:c>
      <x:c r="F10" s="90" t="str">
        <x:f>'全銘柄'!T4</x:f>
        <x:v>local_price_first_trade</x:v>
      </x:c>
      <x:c r="G10" s="90" t="n">
        <x:f>'全銘柄'!AD4</x:f>
        <x:v>4</x:v>
      </x:c>
      <x:c r="H10" s="90" t="n">
        <x:f>'全銘柄'!AE4</x:f>
        <x:v>4</x:v>
      </x:c>
      <x:c r="I10" s="97" t="n">
        <x:f>'全銘柄'!AQ4</x:f>
        <x:v>2215731995</x:v>
      </x:c>
      <x:c r="J10" s="90" t="str">
        <x:f>'全銘柄'!AH4</x:f>
        <x:v>S100W4H7</x:v>
      </x:c>
    </x:row>
    <x:row r="11">
      <x:c r="A11" s="90" t="n">
        <x:f>'全銘柄'!A3</x:f>
        <x:v>2</x:v>
      </x:c>
      <x:c r="B11" s="90" t="str">
        <x:f>'全銘柄'!B3</x:f>
        <x:v>9338</x:v>
      </x:c>
      <x:c r="C11" s="90" t="str">
        <x:f>'全銘柄'!D3</x:f>
        <x:v>INFORICH INC.</x:v>
      </x:c>
      <x:c r="D11" s="90" t="str">
        <x:f>'全銘柄'!E3</x:f>
        <x:v>Growth Market(Domestic)</x:v>
      </x:c>
      <x:c r="E11" s="92" t="n">
        <x:f>'全銘柄'!S3</x:f>
        <x:v>44916</x:v>
      </x:c>
      <x:c r="F11" s="90" t="str">
        <x:f>'全銘柄'!T3</x:f>
        <x:v>local_price_first_trade</x:v>
      </x:c>
      <x:c r="G11" s="90" t="n">
        <x:f>'全銘柄'!AD3</x:f>
        <x:v>4</x:v>
      </x:c>
      <x:c r="H11" s="90" t="n">
        <x:f>'全銘柄'!AE3</x:f>
        <x:v>4</x:v>
      </x:c>
      <x:c r="I11" s="97" t="n">
        <x:f>'全銘柄'!AQ3</x:f>
        <x:v>259737616.66666663</x:v>
      </x:c>
      <x:c r="J11" s="90" t="str">
        <x:f>'全銘柄'!AH3</x:f>
        <x:v>S100XR70</x:v>
      </x:c>
    </x:row>
    <x:row r="12">
      <x:c r="A12" s="90" t="n">
        <x:f>'全銘柄'!A8</x:f>
        <x:v>7</x:v>
      </x:c>
      <x:c r="B12" s="90" t="str">
        <x:f>'全銘柄'!B8</x:f>
        <x:v>9337</x:v>
      </x:c>
      <x:c r="C12" s="90" t="str">
        <x:f>'全銘柄'!D8</x:f>
        <x:v>toridori Inc.</x:v>
      </x:c>
      <x:c r="D12" s="90" t="str">
        <x:f>'全銘柄'!E8</x:f>
        <x:v>Growth Market(Domestic)</x:v>
      </x:c>
      <x:c r="E12" s="92" t="n">
        <x:f>'全銘柄'!S8</x:f>
        <x:v>44914</x:v>
      </x:c>
      <x:c r="F12" s="90" t="str">
        <x:f>'全銘柄'!T8</x:f>
        <x:v>local_price_first_trade</x:v>
      </x:c>
      <x:c r="G12" s="90" t="n">
        <x:f>'全銘柄'!AD8</x:f>
        <x:v>4</x:v>
      </x:c>
      <x:c r="H12" s="90" t="n">
        <x:f>'全銘柄'!AE8</x:f>
        <x:v>4</x:v>
      </x:c>
      <x:c r="I12" s="97" t="n">
        <x:f>'全銘柄'!AQ8</x:f>
        <x:v>63380933.333333336</x:v>
      </x:c>
      <x:c r="J12" s="90" t="str">
        <x:f>'全銘柄'!AH8</x:f>
        <x:v>S100XQKR</x:v>
      </x:c>
    </x:row>
    <x:row r="13">
      <x:c r="A13" s="90" t="n">
        <x:f>'全銘柄'!A9</x:f>
        <x:v>8</x:v>
      </x:c>
      <x:c r="B13" s="90" t="str">
        <x:f>'全銘柄'!B9</x:f>
        <x:v>5136</x:v>
      </x:c>
      <x:c r="C13" s="90" t="str">
        <x:f>'全銘柄'!D9</x:f>
        <x:v>tripla Co.,Ltd.</x:v>
      </x:c>
      <x:c r="D13" s="90" t="str">
        <x:f>'全銘柄'!E9</x:f>
        <x:v>Growth Market(Domestic)</x:v>
      </x:c>
      <x:c r="E13" s="92" t="n">
        <x:f>'全銘柄'!S9</x:f>
        <x:v>44890</x:v>
      </x:c>
      <x:c r="F13" s="90" t="str">
        <x:f>'全銘柄'!T9</x:f>
        <x:v>local_price_first_trade</x:v>
      </x:c>
      <x:c r="G13" s="90" t="n">
        <x:f>'全銘柄'!AD9</x:f>
        <x:v>4</x:v>
      </x:c>
      <x:c r="H13" s="90" t="n">
        <x:f>'全銘柄'!AE9</x:f>
        <x:v>4</x:v>
      </x:c>
      <x:c r="I13" s="97" t="n">
        <x:f>'全銘柄'!AQ9</x:f>
        <x:v>102201441.66666669</x:v>
      </x:c>
      <x:c r="J13" s="90" t="str">
        <x:f>'全銘柄'!AH9</x:f>
        <x:v>S100XH92</x:v>
      </x:c>
    </x:row>
    <x:row r="14">
      <x:c r="A14" s="90" t="n">
        <x:f>'全銘柄'!A12</x:f>
        <x:v>11</x:v>
      </x:c>
      <x:c r="B14" s="90" t="str">
        <x:f>'全銘柄'!B12</x:f>
        <x:v>5134</x:v>
      </x:c>
      <x:c r="C14" s="90" t="str">
        <x:f>'全銘柄'!D12</x:f>
        <x:v>POPER Co.,Ltd.</x:v>
      </x:c>
      <x:c r="D14" s="90" t="str">
        <x:f>'全銘柄'!E12</x:f>
        <x:v>Growth Market(Domestic)</x:v>
      </x:c>
      <x:c r="E14" s="92" t="n">
        <x:f>'全銘柄'!S12</x:f>
        <x:v>44880</x:v>
      </x:c>
      <x:c r="F14" s="90" t="str">
        <x:f>'全銘柄'!T12</x:f>
        <x:v>local_price_first_trade</x:v>
      </x:c>
      <x:c r="G14" s="90" t="n">
        <x:f>'全銘柄'!AD12</x:f>
        <x:v>4</x:v>
      </x:c>
      <x:c r="H14" s="90" t="n">
        <x:f>'全銘柄'!AE12</x:f>
        <x:v>4</x:v>
      </x:c>
      <x:c r="I14" s="97" t="n">
        <x:f>'全銘柄'!AQ12</x:f>
        <x:v>24268776.666666668</x:v>
      </x:c>
      <x:c r="J14" s="90" t="str">
        <x:f>'全銘柄'!AH12</x:f>
        <x:v>S100XH5R</x:v>
      </x:c>
    </x:row>
    <x:row r="15">
      <x:c r="A15" s="90" t="n">
        <x:f>'全銘柄'!A13</x:f>
        <x:v>12</x:v>
      </x:c>
      <x:c r="B15" s="90" t="str">
        <x:f>'全銘柄'!B13</x:f>
        <x:v>5132</x:v>
      </x:c>
      <x:c r="C15" s="90" t="str">
        <x:f>'全銘柄'!D13</x:f>
        <x:v>pluszero,Inc.</x:v>
      </x:c>
      <x:c r="D15" s="90" t="str">
        <x:f>'全銘柄'!E13</x:f>
        <x:v>Growth Market(Domestic)</x:v>
      </x:c>
      <x:c r="E15" s="92" t="n">
        <x:f>'全銘柄'!S13</x:f>
        <x:v>44865</x:v>
      </x:c>
      <x:c r="F15" s="90" t="str">
        <x:f>'全銘柄'!T13</x:f>
        <x:v>local_price_first_trade</x:v>
      </x:c>
      <x:c r="G15" s="90" t="n">
        <x:f>'全銘柄'!AD13</x:f>
        <x:v>4</x:v>
      </x:c>
      <x:c r="H15" s="90" t="n">
        <x:f>'全銘柄'!AE13</x:f>
        <x:v>4</x:v>
      </x:c>
      <x:c r="I15" s="97" t="n">
        <x:f>'全銘柄'!AQ13</x:f>
        <x:v>162455711.66666666</x:v>
      </x:c>
      <x:c r="J15" s="90" t="str">
        <x:f>'全銘柄'!AH13</x:f>
        <x:v>S100XHEY</x:v>
      </x:c>
    </x:row>
    <x:row r="16">
      <x:c r="A16" s="90" t="n">
        <x:f>'全銘柄'!A14</x:f>
        <x:v>13</x:v>
      </x:c>
      <x:c r="B16" s="90" t="str">
        <x:f>'全銘柄'!B14</x:f>
        <x:v>5038</x:v>
      </x:c>
      <x:c r="C16" s="90" t="str">
        <x:f>'全銘柄'!D14</x:f>
        <x:v>eWeLL Co.,Ltd.</x:v>
      </x:c>
      <x:c r="D16" s="90" t="str">
        <x:f>'全銘柄'!E14</x:f>
        <x:v>Growth Market(Domestic)</x:v>
      </x:c>
      <x:c r="E16" s="92" t="n">
        <x:f>'全銘柄'!S14</x:f>
        <x:v>44824</x:v>
      </x:c>
      <x:c r="F16" s="90" t="str">
        <x:f>'全銘柄'!T14</x:f>
        <x:v>local_price_first_trade</x:v>
      </x:c>
      <x:c r="G16" s="90" t="n">
        <x:f>'全銘柄'!AD14</x:f>
        <x:v>4</x:v>
      </x:c>
      <x:c r="H16" s="90" t="n">
        <x:f>'全銘柄'!AE14</x:f>
        <x:v>4</x:v>
      </x:c>
      <x:c r="I16" s="97" t="n">
        <x:f>'全銘柄'!AQ14</x:f>
        <x:v>136554948.33333334</x:v>
      </x:c>
      <x:c r="J16" s="90" t="str">
        <x:f>'全銘柄'!AH14</x:f>
        <x:v>S100XSJZ</x:v>
      </x:c>
    </x:row>
    <x:row r="17">
      <x:c r="A17" s="90" t="n">
        <x:f>'全銘柄'!A5</x:f>
        <x:v>4</x:v>
      </x:c>
      <x:c r="B17" s="90" t="str">
        <x:f>'全銘柄'!B5</x:f>
        <x:v>5032</x:v>
      </x:c>
      <x:c r="C17" s="90" t="str">
        <x:f>'全銘柄'!D5</x:f>
        <x:v>ANYCOLOR Inc.</x:v>
      </x:c>
      <x:c r="D17" s="90" t="str">
        <x:f>'全銘柄'!E5</x:f>
        <x:v>Prime Market (Domestic)</x:v>
      </x:c>
      <x:c r="E17" s="92" t="n">
        <x:f>'全銘柄'!S5</x:f>
        <x:v>44721</x:v>
      </x:c>
      <x:c r="F17" s="90" t="str">
        <x:f>'全銘柄'!T5</x:f>
        <x:v>local_price_first_trade</x:v>
      </x:c>
      <x:c r="G17" s="90" t="n">
        <x:f>'全銘柄'!AD5</x:f>
        <x:v>4</x:v>
      </x:c>
      <x:c r="H17" s="90" t="n">
        <x:f>'全銘柄'!AE5</x:f>
        <x:v>4</x:v>
      </x:c>
      <x:c r="I17" s="97" t="n">
        <x:f>'全銘柄'!AQ5</x:f>
        <x:v>3479777313.3333335</x:v>
      </x:c>
      <x:c r="J17" s="90" t="str">
        <x:f>'全銘柄'!AH5</x:f>
        <x:v>S100WFMJ</x:v>
      </x:c>
    </x:row>
    <x:row r="18">
      <x:c r="A18" s="90" t="n">
        <x:f>'全銘柄'!A11</x:f>
        <x:v>10</x:v>
      </x:c>
      <x:c r="B18" s="90" t="str">
        <x:f>'全銘柄'!B11</x:f>
        <x:v>4377</x:v>
      </x:c>
      <x:c r="C18" s="90" t="str">
        <x:f>'全銘柄'!D11</x:f>
        <x:v>ONE CAREER Inc.</x:v>
      </x:c>
      <x:c r="D18" s="90" t="str">
        <x:f>'全銘柄'!E11</x:f>
        <x:v>Growth Market(Domestic)</x:v>
      </x:c>
      <x:c r="E18" s="92" t="n">
        <x:f>'全銘柄'!S11</x:f>
        <x:v>44476</x:v>
      </x:c>
      <x:c r="F18" s="90" t="str">
        <x:f>'全銘柄'!T11</x:f>
        <x:v>local_price_first_trade</x:v>
      </x:c>
      <x:c r="G18" s="90" t="n">
        <x:f>'全銘柄'!AD11</x:f>
        <x:v>4</x:v>
      </x:c>
      <x:c r="H18" s="90" t="n">
        <x:f>'全銘柄'!AE11</x:f>
        <x:v>4</x:v>
      </x:c>
      <x:c r="I18" s="97" t="n">
        <x:f>'全銘柄'!AQ11</x:f>
        <x:v>183376095</x:v>
      </x:c>
      <x:c r="J18" s="90" t="str">
        <x:f>'全銘柄'!AH11</x:f>
        <x:v>S100XUP3</x:v>
      </x:c>
    </x:row>
    <x:row r="19">
      <x:c r="A19" s="90" t="n">
        <x:f>'全銘柄'!A17</x:f>
        <x:v>16</x:v>
      </x:c>
      <x:c r="B19" s="90" t="str">
        <x:f>'全銘柄'!B17</x:f>
        <x:v>5842</x:v>
      </x:c>
      <x:c r="C19" s="90" t="str">
        <x:f>'全銘柄'!D17</x:f>
        <x:v>Integral Corporation</x:v>
      </x:c>
      <x:c r="D19" s="90" t="str">
        <x:f>'全銘柄'!E17</x:f>
        <x:v>Growth Market(Domestic)</x:v>
      </x:c>
      <x:c r="E19" s="92" t="n">
        <x:f>'全銘柄'!S17</x:f>
        <x:v>45189</x:v>
      </x:c>
      <x:c r="F19" s="90" t="str">
        <x:f>'全銘柄'!T17</x:f>
        <x:v>local_price_first_trade</x:v>
      </x:c>
      <x:c r="G19" s="90" t="n">
        <x:f>'全銘柄'!AD17</x:f>
        <x:v>3</x:v>
      </x:c>
      <x:c r="H19" s="90" t="n">
        <x:f>'全銘柄'!AE17</x:f>
        <x:v>4</x:v>
      </x:c>
      <x:c r="I19" s="97" t="n">
        <x:f>'全銘柄'!AQ17</x:f>
        <x:v>250026166.66666663</x:v>
      </x:c>
      <x:c r="J19" s="90" t="str">
        <x:f>'全銘柄'!AH17</x:f>
        <x:v>S100XOZ3</x:v>
      </x:c>
    </x:row>
    <x:row r="20">
      <x:c r="A20" s="90" t="n">
        <x:f>'全銘柄'!A21</x:f>
        <x:v>20</x:v>
      </x:c>
      <x:c r="B20" s="90" t="str">
        <x:f>'全銘柄'!B21</x:f>
        <x:v>5586</x:v>
      </x:c>
      <x:c r="C20" s="90" t="str">
        <x:f>'全銘柄'!D21</x:f>
        <x:v>Laboro.AI Inc.</x:v>
      </x:c>
      <x:c r="D20" s="90" t="str">
        <x:f>'全銘柄'!E21</x:f>
        <x:v>Growth Market(Domestic)</x:v>
      </x:c>
      <x:c r="E20" s="92" t="n">
        <x:f>'全銘柄'!S21</x:f>
        <x:v>45138</x:v>
      </x:c>
      <x:c r="F20" s="90" t="str">
        <x:f>'全銘柄'!T21</x:f>
        <x:v>local_price_first_trade</x:v>
      </x:c>
      <x:c r="G20" s="90" t="n">
        <x:f>'全銘柄'!AD21</x:f>
        <x:v>3</x:v>
      </x:c>
      <x:c r="H20" s="90" t="n">
        <x:f>'全銘柄'!AE21</x:f>
        <x:v>4</x:v>
      </x:c>
      <x:c r="I20" s="97" t="n">
        <x:f>'全銘柄'!AQ21</x:f>
        <x:v>52092256.666666664</x:v>
      </x:c>
      <x:c r="J20" s="90" t="str">
        <x:f>'全銘柄'!AH21</x:f>
        <x:v>S100XBVM</x:v>
      </x:c>
    </x:row>
    <x:row r="21">
      <x:c r="A21" s="90" t="n">
        <x:f>'全銘柄'!A19</x:f>
        <x:v>18</x:v>
      </x:c>
      <x:c r="B21" s="90" t="str">
        <x:f>'全銘柄'!B19</x:f>
        <x:v>5572</x:v>
      </x:c>
      <x:c r="C21" s="90" t="str">
        <x:f>'全銘柄'!D19</x:f>
        <x:v>Ridge-i Inc.</x:v>
      </x:c>
      <x:c r="D21" s="90" t="str">
        <x:f>'全銘柄'!E19</x:f>
        <x:v>Growth Market(Domestic)</x:v>
      </x:c>
      <x:c r="E21" s="92" t="n">
        <x:f>'全銘柄'!S19</x:f>
        <x:v>45043</x:v>
      </x:c>
      <x:c r="F21" s="90" t="str">
        <x:f>'全銘柄'!T19</x:f>
        <x:v>local_price_first_trade</x:v>
      </x:c>
      <x:c r="G21" s="90" t="n">
        <x:f>'全銘柄'!AD19</x:f>
        <x:v>3</x:v>
      </x:c>
      <x:c r="H21" s="90" t="n">
        <x:f>'全銘柄'!AE19</x:f>
        <x:v>4</x:v>
      </x:c>
      <x:c r="I21" s="97" t="n">
        <x:f>'全銘柄'!AQ19</x:f>
        <x:v>41832260</x:v>
      </x:c>
      <x:c r="J21" s="90" t="str">
        <x:f>'全銘柄'!AH19</x:f>
        <x:v>S100WWVV</x:v>
      </x:c>
    </x:row>
    <x:row r="22">
      <x:c r="A22" s="90" t="n">
        <x:f>'全銘柄'!A25</x:f>
        <x:v>24</x:v>
      </x:c>
      <x:c r="B22" s="90" t="str">
        <x:f>'全銘柄'!B25</x:f>
        <x:v>5256</x:v>
      </x:c>
      <x:c r="C22" s="90" t="str">
        <x:f>'全銘柄'!D25</x:f>
        <x:v>Fusic Co.,Ltd.</x:v>
      </x:c>
      <x:c r="D22" s="90" t="str">
        <x:f>'全銘柄'!E25</x:f>
        <x:v>Growth Market(Domestic)</x:v>
      </x:c>
      <x:c r="E22" s="92" t="n">
        <x:f>'全銘柄'!S25</x:f>
        <x:v>45019</x:v>
      </x:c>
      <x:c r="F22" s="90" t="str">
        <x:f>'全銘柄'!T25</x:f>
        <x:v>local_price_first_trade</x:v>
      </x:c>
      <x:c r="G22" s="90" t="n">
        <x:f>'全銘柄'!AD25</x:f>
        <x:v>3</x:v>
      </x:c>
      <x:c r="H22" s="90" t="n">
        <x:f>'全銘柄'!AE25</x:f>
        <x:v>4</x:v>
      </x:c>
      <x:c r="I22" s="97" t="n">
        <x:f>'全銘柄'!AQ25</x:f>
        <x:v>17320840</x:v>
      </x:c>
      <x:c r="J22" s="90" t="str">
        <x:f>'全銘柄'!AH25</x:f>
        <x:v>S100WQGU</x:v>
      </x:c>
    </x:row>
    <x:row r="23">
      <x:c r="A23" s="90" t="n">
        <x:f>'全銘柄'!A15</x:f>
        <x:v>14</x:v>
      </x:c>
      <x:c r="B23" s="90" t="str">
        <x:f>'全銘柄'!B15</x:f>
        <x:v>5248</x:v>
      </x:c>
      <x:c r="C23" s="90" t="str">
        <x:f>'全銘柄'!D15</x:f>
        <x:v>TECHNOLOGIES,Inc.</x:v>
      </x:c>
      <x:c r="D23" s="90" t="str">
        <x:f>'全銘柄'!E15</x:f>
        <x:v>Growth Market(Domestic)</x:v>
      </x:c>
      <x:c r="E23" s="92" t="n">
        <x:f>'全銘柄'!S15</x:f>
        <x:v>44953</x:v>
      </x:c>
      <x:c r="F23" s="90" t="str">
        <x:f>'全銘柄'!T15</x:f>
        <x:v>local_price_first_trade</x:v>
      </x:c>
      <x:c r="G23" s="90" t="n">
        <x:f>'全銘柄'!AD15</x:f>
        <x:v>3</x:v>
      </x:c>
      <x:c r="H23" s="90" t="n">
        <x:f>'全銘柄'!AE15</x:f>
        <x:v>4</x:v>
      </x:c>
      <x:c r="I23" s="97" t="n">
        <x:f>'全銘柄'!AQ15</x:f>
        <x:v>53756935</x:v>
      </x:c>
      <x:c r="J23" s="90" t="str">
        <x:f>'全銘柄'!AH15</x:f>
        <x:v>S100Y02W</x:v>
      </x:c>
    </x:row>
    <x:row r="24">
      <x:c r="A24" s="90" t="n">
        <x:f>'全銘柄'!A23</x:f>
        <x:v>22</x:v>
      </x:c>
      <x:c r="B24" s="90" t="str">
        <x:f>'全銘柄'!B23</x:f>
        <x:v>9341</x:v>
      </x:c>
      <x:c r="C24" s="90" t="str">
        <x:f>'全銘柄'!D23</x:f>
        <x:v>GENOVA,Inc.</x:v>
      </x:c>
      <x:c r="D24" s="90" t="str">
        <x:f>'全銘柄'!E23</x:f>
        <x:v>Prime Market (Domestic)</x:v>
      </x:c>
      <x:c r="E24" s="92" t="n">
        <x:f>'全銘柄'!S23</x:f>
        <x:v>44918</x:v>
      </x:c>
      <x:c r="F24" s="90" t="str">
        <x:f>'全銘柄'!T23</x:f>
        <x:v>local_price_first_trade</x:v>
      </x:c>
      <x:c r="G24" s="90" t="n">
        <x:f>'全銘柄'!AD23</x:f>
        <x:v>3</x:v>
      </x:c>
      <x:c r="H24" s="90" t="n">
        <x:f>'全銘柄'!AE23</x:f>
        <x:v>4</x:v>
      </x:c>
      <x:c r="I24" s="97" t="n">
        <x:f>'全銘柄'!AQ23</x:f>
        <x:v>39066246.666666664</x:v>
      </x:c>
      <x:c r="J24" s="90" t="str">
        <x:f>'全銘柄'!AH23</x:f>
        <x:v>S100W2S5</x:v>
      </x:c>
    </x:row>
    <x:row r="25">
      <x:c r="A25" s="90" t="n">
        <x:f>'全銘柄'!A16</x:f>
        <x:v>15</x:v>
      </x:c>
      <x:c r="B25" s="90" t="str">
        <x:f>'全銘柄'!B16</x:f>
        <x:v>9552</x:v>
      </x:c>
      <x:c r="C25" s="90" t="str">
        <x:f>'全銘柄'!D16</x:f>
        <x:v>Quants Research Institute Holdings,Inc.</x:v>
      </x:c>
      <x:c r="D25" s="90" t="str">
        <x:f>'全銘柄'!E16</x:f>
        <x:v>Prime Market (Domestic)</x:v>
      </x:c>
      <x:c r="E25" s="92" t="n">
        <x:f>'全銘柄'!S16</x:f>
        <x:v>44740</x:v>
      </x:c>
      <x:c r="F25" s="90" t="str">
        <x:f>'全銘柄'!T16</x:f>
        <x:v>local_price_first_trade</x:v>
      </x:c>
      <x:c r="G25" s="90" t="n">
        <x:f>'全銘柄'!AD16</x:f>
        <x:v>3</x:v>
      </x:c>
      <x:c r="H25" s="90" t="n">
        <x:f>'全銘柄'!AE16</x:f>
        <x:v>4</x:v>
      </x:c>
      <x:c r="I25" s="97" t="n">
        <x:f>'全銘柄'!AQ16</x:f>
        <x:v>390671875</x:v>
      </x:c>
      <x:c r="J25" s="90" t="str">
        <x:f>'全銘柄'!AH16</x:f>
        <x:v>S100XDNQ</x:v>
      </x:c>
    </x:row>
    <x:row r="26">
      <x:c r="A26" s="90" t="n">
        <x:f>'全銘柄'!A28</x:f>
        <x:v>27</x:v>
      </x:c>
      <x:c r="B26" s="90" t="str">
        <x:f>'全銘柄'!B28</x:f>
        <x:v>5033</x:v>
      </x:c>
      <x:c r="C26" s="90" t="str">
        <x:f>'全銘柄'!D28</x:f>
        <x:v>Nulab Inc.</x:v>
      </x:c>
      <x:c r="D26" s="90" t="str">
        <x:f>'全銘柄'!E28</x:f>
        <x:v>Growth Market(Domestic)</x:v>
      </x:c>
      <x:c r="E26" s="92" t="n">
        <x:f>'全銘柄'!S28</x:f>
        <x:v>44740</x:v>
      </x:c>
      <x:c r="F26" s="90" t="str">
        <x:f>'全銘柄'!T28</x:f>
        <x:v>local_price_first_trade</x:v>
      </x:c>
      <x:c r="G26" s="90" t="n">
        <x:f>'全銘柄'!AD28</x:f>
        <x:v>3</x:v>
      </x:c>
      <x:c r="H26" s="90" t="n">
        <x:f>'全銘柄'!AE28</x:f>
        <x:v>4</x:v>
      </x:c>
      <x:c r="I26" s="97" t="n">
        <x:f>'全銘柄'!AQ28</x:f>
        <x:v>4849441.666666667</x:v>
      </x:c>
      <x:c r="J26" s="90" t="str">
        <x:f>'全銘柄'!AH28</x:f>
        <x:v>S100W722</x:v>
      </x:c>
    </x:row>
    <x:row r="27">
      <x:c r="A27" s="90" t="n">
        <x:f>'全銘柄'!A18</x:f>
        <x:v>17</x:v>
      </x:c>
      <x:c r="B27" s="90" t="str">
        <x:f>'全銘柄'!B18</x:f>
        <x:v>9227</x:v>
      </x:c>
      <x:c r="C27" s="90" t="str">
        <x:f>'全銘柄'!D18</x:f>
        <x:v>Microwave Chemical Co.,Ltd.</x:v>
      </x:c>
      <x:c r="D27" s="90" t="str">
        <x:f>'全銘柄'!E18</x:f>
        <x:v>Growth Market(Domestic)</x:v>
      </x:c>
      <x:c r="E27" s="92" t="n">
        <x:f>'全銘柄'!S18</x:f>
        <x:v>44736</x:v>
      </x:c>
      <x:c r="F27" s="90" t="str">
        <x:f>'全銘柄'!T18</x:f>
        <x:v>local_price_first_trade</x:v>
      </x:c>
      <x:c r="G27" s="90" t="n">
        <x:f>'全銘柄'!AD18</x:f>
        <x:v>3</x:v>
      </x:c>
      <x:c r="H27" s="90" t="n">
        <x:f>'全銘柄'!AE18</x:f>
        <x:v>4</x:v>
      </x:c>
      <x:c r="I27" s="97" t="n">
        <x:f>'全銘柄'!AQ18</x:f>
        <x:v>711779846.6666666</x:v>
      </x:c>
      <x:c r="J27" s="90" t="str">
        <x:f>'全銘柄'!AH18</x:f>
        <x:v>S100W73W</x:v>
      </x:c>
    </x:row>
    <x:row r="28">
      <x:c r="A28" s="90" t="n">
        <x:f>'全銘柄'!A22</x:f>
        <x:v>21</x:v>
      </x:c>
      <x:c r="B28" s="90" t="str">
        <x:f>'全銘柄'!B22</x:f>
        <x:v>4419</x:v>
      </x:c>
      <x:c r="C28" s="90" t="str">
        <x:f>'全銘柄'!D22</x:f>
        <x:v>Finatext Holdings Ltd.</x:v>
      </x:c>
      <x:c r="D28" s="90" t="str">
        <x:f>'全銘柄'!E22</x:f>
        <x:v>Growth Market(Domestic)</x:v>
      </x:c>
      <x:c r="E28" s="92" t="n">
        <x:f>'全銘柄'!S22</x:f>
        <x:v>44552</x:v>
      </x:c>
      <x:c r="F28" s="90" t="str">
        <x:f>'全銘柄'!T22</x:f>
        <x:v>local_price_first_trade</x:v>
      </x:c>
      <x:c r="G28" s="90" t="n">
        <x:f>'全銘柄'!AD22</x:f>
        <x:v>3</x:v>
      </x:c>
      <x:c r="H28" s="90" t="n">
        <x:f>'全銘柄'!AE22</x:f>
        <x:v>4</x:v>
      </x:c>
      <x:c r="I28" s="97" t="n">
        <x:f>'全銘柄'!AQ22</x:f>
        <x:v>616628686.6666666</x:v>
      </x:c>
      <x:c r="J28" s="90" t="str">
        <x:f>'全銘柄'!AH22</x:f>
        <x:v>S100W328</x:v>
      </x:c>
    </x:row>
    <x:row r="29">
      <x:c r="A29" s="90" t="n">
        <x:f>'全銘柄'!A29</x:f>
        <x:v>28</x:v>
      </x:c>
      <x:c r="B29" s="90" t="str">
        <x:f>'全銘柄'!B29</x:f>
        <x:v>4256</x:v>
      </x:c>
      <x:c r="C29" s="90" t="str">
        <x:f>'全銘柄'!D29</x:f>
        <x:v>CYND Co.,Ltd.</x:v>
      </x:c>
      <x:c r="D29" s="90" t="str">
        <x:f>'全銘柄'!E29</x:f>
        <x:v>Growth Market(Domestic)</x:v>
      </x:c>
      <x:c r="E29" s="92" t="n">
        <x:f>'全銘柄'!S29</x:f>
        <x:v>44552</x:v>
      </x:c>
      <x:c r="F29" s="90" t="str">
        <x:f>'全銘柄'!T29</x:f>
        <x:v>local_price_first_trade</x:v>
      </x:c>
      <x:c r="G29" s="90" t="n">
        <x:f>'全銘柄'!AD29</x:f>
        <x:v>3</x:v>
      </x:c>
      <x:c r="H29" s="90" t="n">
        <x:f>'全銘柄'!AE29</x:f>
        <x:v>4</x:v>
      </x:c>
      <x:c r="I29" s="97" t="n">
        <x:f>'全銘柄'!AQ29</x:f>
        <x:v>18619800</x:v>
      </x:c>
      <x:c r="J29" s="90" t="str">
        <x:f>'全銘柄'!AH29</x:f>
        <x:v>S100W9RA</x:v>
      </x:c>
    </x:row>
    <x:row r="30">
      <x:c r="A30" s="90" t="n">
        <x:f>'全銘柄'!A24</x:f>
        <x:v>23</x:v>
      </x:c>
      <x:c r="B30" s="90" t="str">
        <x:f>'全銘柄'!B24</x:f>
        <x:v>4418</x:v>
      </x:c>
      <x:c r="C30" s="90" t="str">
        <x:f>'全銘柄'!D24</x:f>
        <x:v>Japan Data Science Consortium Co.Ltd.</x:v>
      </x:c>
      <x:c r="D30" s="90" t="str">
        <x:f>'全銘柄'!E24</x:f>
        <x:v>Growth Market(Domestic)</x:v>
      </x:c>
      <x:c r="E30" s="92" t="n">
        <x:f>'全銘柄'!S24</x:f>
        <x:v>44550</x:v>
      </x:c>
      <x:c r="F30" s="90" t="str">
        <x:f>'全銘柄'!T24</x:f>
        <x:v>local_price_first_trade</x:v>
      </x:c>
      <x:c r="G30" s="90" t="n">
        <x:f>'全銘柄'!AD24</x:f>
        <x:v>3</x:v>
      </x:c>
      <x:c r="H30" s="90" t="n">
        <x:f>'全銘柄'!AE24</x:f>
        <x:v>4</x:v>
      </x:c>
      <x:c r="I30" s="97" t="n">
        <x:f>'全銘柄'!AQ24</x:f>
        <x:v>142050280</x:v>
      </x:c>
      <x:c r="J30" s="90" t="str">
        <x:f>'全銘柄'!AH24</x:f>
        <x:v>S100WQTJ</x:v>
      </x:c>
    </x:row>
    <x:row r="31">
      <x:c r="A31" s="90" t="n">
        <x:f>'全銘柄'!A20</x:f>
        <x:v>19</x:v>
      </x:c>
      <x:c r="B31" s="90" t="str">
        <x:f>'全銘柄'!B20</x:f>
        <x:v>4415</x:v>
      </x:c>
      <x:c r="C31" s="90" t="str">
        <x:f>'全銘柄'!D20</x:f>
        <x:v>BROAD ENTERPRISE CO.,LTD.</x:v>
      </x:c>
      <x:c r="D31" s="90" t="str">
        <x:f>'全銘柄'!E20</x:f>
        <x:v>Growth Market(Domestic)</x:v>
      </x:c>
      <x:c r="E31" s="92" t="n">
        <x:f>'全銘柄'!S20</x:f>
        <x:v>44546</x:v>
      </x:c>
      <x:c r="F31" s="90" t="str">
        <x:f>'全銘柄'!T20</x:f>
        <x:v>local_price_first_trade</x:v>
      </x:c>
      <x:c r="G31" s="90" t="n">
        <x:f>'全銘柄'!AD20</x:f>
        <x:v>3</x:v>
      </x:c>
      <x:c r="H31" s="90" t="n">
        <x:f>'全銘柄'!AE20</x:f>
        <x:v>4</x:v>
      </x:c>
      <x:c r="I31" s="97" t="n">
        <x:f>'全銘柄'!AQ20</x:f>
        <x:v>22774615</x:v>
      </x:c>
      <x:c r="J31" s="90" t="str">
        <x:f>'全銘柄'!AH20</x:f>
        <x:v>S100XSGS</x:v>
      </x:c>
    </x:row>
    <x:row r="32">
      <x:c r="A32" s="90" t="n">
        <x:f>'全銘柄'!A27</x:f>
        <x:v>26</x:v>
      </x:c>
      <x:c r="B32" s="90" t="str">
        <x:f>'全銘柄'!B27</x:f>
        <x:v>4413</x:v>
      </x:c>
      <x:c r="C32" s="90" t="str">
        <x:f>'全銘柄'!D27</x:f>
        <x:v>baudroie,inc.</x:v>
      </x:c>
      <x:c r="D32" s="90" t="str">
        <x:f>'全銘柄'!E27</x:f>
        <x:v>Prime Market (Domestic)</x:v>
      </x:c>
      <x:c r="E32" s="92" t="n">
        <x:f>'全銘柄'!S27</x:f>
        <x:v>44530</x:v>
      </x:c>
      <x:c r="F32" s="90" t="str">
        <x:f>'全銘柄'!T27</x:f>
        <x:v>local_price_first_trade</x:v>
      </x:c>
      <x:c r="G32" s="90" t="n">
        <x:f>'全銘柄'!AD27</x:f>
        <x:v>3</x:v>
      </x:c>
      <x:c r="H32" s="90" t="n">
        <x:f>'全銘柄'!AE27</x:f>
        <x:v>4</x:v>
      </x:c>
      <x:c r="I32" s="97" t="n">
        <x:f>'全銘柄'!AQ27</x:f>
        <x:v>635843273.3333334</x:v>
      </x:c>
      <x:c r="J32" s="90" t="str">
        <x:f>'全銘柄'!AH27</x:f>
        <x:v>S100Y6J0</x:v>
      </x:c>
    </x:row>
    <x:row r="33">
      <x:c r="A33" s="90" t="n">
        <x:f>'全銘柄'!A26</x:f>
        <x:v>25</x:v>
      </x:c>
      <x:c r="B33" s="90" t="str">
        <x:f>'全銘柄'!B26</x:f>
        <x:v>4371</x:v>
      </x:c>
      <x:c r="C33" s="90" t="str">
        <x:f>'全銘柄'!D26</x:f>
        <x:v>Core Concept Technologies Inc.</x:v>
      </x:c>
      <x:c r="D33" s="90" t="str">
        <x:f>'全銘柄'!E26</x:f>
        <x:v>Growth Market(Domestic)</x:v>
      </x:c>
      <x:c r="E33" s="92" t="n">
        <x:f>'全銘柄'!S26</x:f>
        <x:v>44461</x:v>
      </x:c>
      <x:c r="F33" s="90" t="str">
        <x:f>'全銘柄'!T26</x:f>
        <x:v>local_price_first_trade</x:v>
      </x:c>
      <x:c r="G33" s="90" t="n">
        <x:f>'全銘柄'!AD26</x:f>
        <x:v>3</x:v>
      </x:c>
      <x:c r="H33" s="90" t="n">
        <x:f>'全銘柄'!AE26</x:f>
        <x:v>4</x:v>
      </x:c>
      <x:c r="I33" s="97" t="n">
        <x:f>'全銘柄'!AQ26</x:f>
        <x:v>172072990</x:v>
      </x:c>
      <x:c r="J33" s="90" t="str">
        <x:f>'全銘柄'!AH26</x:f>
        <x:v>S100XUXC</x:v>
      </x:c>
    </x:row>
    <x:row r="34">
      <x:c r="A34" s="90" t="n">
        <x:f>'全銘柄'!A30</x:f>
        <x:v>29</x:v>
      </x:c>
      <x:c r="B34" s="90" t="str">
        <x:f>'全銘柄'!B30</x:f>
        <x:v>5892</x:v>
      </x:c>
      <x:c r="C34" s="90" t="str">
        <x:f>'全銘柄'!D30</x:f>
        <x:v>yutori,Inc.</x:v>
      </x:c>
      <x:c r="D34" s="90" t="str">
        <x:f>'全銘柄'!E30</x:f>
        <x:v>Growth Market(Domestic)</x:v>
      </x:c>
      <x:c r="E34" s="92" t="n">
        <x:f>'全銘柄'!S30</x:f>
        <x:v>45287</x:v>
      </x:c>
      <x:c r="F34" s="90" t="str">
        <x:f>'全銘柄'!T30</x:f>
        <x:v>local_price_first_trade</x:v>
      </x:c>
      <x:c r="G34" s="90" t="n">
        <x:f>'全銘柄'!AD30</x:f>
        <x:v>3</x:v>
      </x:c>
      <x:c r="H34" s="90" t="n">
        <x:f>'全銘柄'!AE30</x:f>
        <x:v>3</x:v>
      </x:c>
      <x:c r="I34" s="97" t="n">
        <x:f>'全銘柄'!AQ30</x:f>
        <x:v>148605755</x:v>
      </x:c>
      <x:c r="J34" s="90" t="str">
        <x:f>'全銘柄'!AH30</x:f>
        <x:v>S100VZ0M</x:v>
      </x:c>
    </x:row>
    <x:row r="35">
      <x:c r="A35" s="90" t="n">
        <x:f>'全銘柄'!A45</x:f>
        <x:v>44</x:v>
      </x:c>
      <x:c r="B35" s="90" t="str">
        <x:f>'全銘柄'!B45</x:f>
        <x:v>4811</x:v>
      </x:c>
      <x:c r="C35" s="90" t="str">
        <x:f>'全銘柄'!D45</x:f>
        <x:v>DreamArts Corporation</x:v>
      </x:c>
      <x:c r="D35" s="90" t="str">
        <x:f>'全銘柄'!E45</x:f>
        <x:v>Growth Market(Domestic)</x:v>
      </x:c>
      <x:c r="E35" s="92" t="n">
        <x:f>'全銘柄'!S45</x:f>
        <x:v>45226</x:v>
      </x:c>
      <x:c r="F35" s="90" t="str">
        <x:f>'全銘柄'!T45</x:f>
        <x:v>local_price_first_trade</x:v>
      </x:c>
      <x:c r="G35" s="90" t="n">
        <x:f>'全銘柄'!AD45</x:f>
        <x:v>3</x:v>
      </x:c>
      <x:c r="H35" s="90" t="n">
        <x:f>'全銘柄'!AE45</x:f>
        <x:v>3</x:v>
      </x:c>
      <x:c r="I35" s="97" t="n">
        <x:f>'全銘柄'!AQ45</x:f>
        <x:v>17756260</x:v>
      </x:c>
      <x:c r="J35" s="90" t="str">
        <x:f>'全銘柄'!AH45</x:f>
        <x:v>S100XUWD</x:v>
      </x:c>
    </x:row>
    <x:row r="36">
      <x:c r="A36" s="90" t="n">
        <x:f>'全銘柄'!A37</x:f>
        <x:v>36</x:v>
      </x:c>
      <x:c r="B36" s="90" t="str">
        <x:f>'全銘柄'!B37</x:f>
        <x:v>9237</x:v>
      </x:c>
      <x:c r="C36" s="90" t="str">
        <x:f>'全銘柄'!D37</x:f>
        <x:v>Emimen Co.,Ltd.</x:v>
      </x:c>
      <x:c r="D36" s="90" t="str">
        <x:f>'全銘柄'!E37</x:f>
        <x:v>Growth Market(Domestic)</x:v>
      </x:c>
      <x:c r="E36" s="92" t="n">
        <x:f>'全銘柄'!S37</x:f>
        <x:v>45225</x:v>
      </x:c>
      <x:c r="F36" s="90" t="str">
        <x:f>'全銘柄'!T37</x:f>
        <x:v>local_price_first_trade</x:v>
      </x:c>
      <x:c r="G36" s="90" t="n">
        <x:f>'全銘柄'!AD37</x:f>
        <x:v>3</x:v>
      </x:c>
      <x:c r="H36" s="90" t="n">
        <x:f>'全銘柄'!AE37</x:f>
        <x:v>3</x:v>
      </x:c>
      <x:c r="I36" s="97" t="n">
        <x:f>'全銘柄'!AQ37</x:f>
        <x:v>25822413.333333332</x:v>
      </x:c>
      <x:c r="J36" s="90" t="str">
        <x:f>'全銘柄'!AH37</x:f>
        <x:v>S100XIJD</x:v>
      </x:c>
    </x:row>
    <x:row r="37">
      <x:c r="A37" s="90" t="n">
        <x:f>'全銘柄'!A39</x:f>
        <x:v>38</x:v>
      </x:c>
      <x:c r="B37" s="90" t="str">
        <x:f>'全銘柄'!B39</x:f>
        <x:v>5591</x:v>
      </x:c>
      <x:c r="C37" s="90" t="str">
        <x:f>'全銘柄'!D39</x:f>
        <x:v>AVILEN Inc.</x:v>
      </x:c>
      <x:c r="D37" s="90" t="str">
        <x:f>'全銘柄'!E39</x:f>
        <x:v>Growth Market(Domestic)</x:v>
      </x:c>
      <x:c r="E37" s="92" t="n">
        <x:f>'全銘柄'!S39</x:f>
        <x:v>45196</x:v>
      </x:c>
      <x:c r="F37" s="90" t="str">
        <x:f>'全銘柄'!T39</x:f>
        <x:v>local_price_first_trade</x:v>
      </x:c>
      <x:c r="G37" s="90" t="n">
        <x:f>'全銘柄'!AD39</x:f>
        <x:v>3</x:v>
      </x:c>
      <x:c r="H37" s="90" t="n">
        <x:f>'全銘柄'!AE39</x:f>
        <x:v>3</x:v>
      </x:c>
      <x:c r="I37" s="97" t="n">
        <x:f>'全銘柄'!AQ39</x:f>
        <x:v>42687033.333333336</x:v>
      </x:c>
      <x:c r="J37" s="90" t="str">
        <x:f>'全銘柄'!AH39</x:f>
        <x:v>S100XULB</x:v>
      </x:c>
    </x:row>
    <x:row r="38">
      <x:c r="A38" s="90" t="n">
        <x:f>'全銘柄'!A42</x:f>
        <x:v>41</x:v>
      </x:c>
      <x:c r="B38" s="90" t="str">
        <x:f>'全銘柄'!B42</x:f>
        <x:v>5582</x:v>
      </x:c>
      <x:c r="C38" s="90" t="str">
        <x:f>'全銘柄'!D42</x:f>
        <x:v>GRID Inc.</x:v>
      </x:c>
      <x:c r="D38" s="90" t="str">
        <x:f>'全銘柄'!E42</x:f>
        <x:v>Growth Market(Domestic)</x:v>
      </x:c>
      <x:c r="E38" s="92" t="n">
        <x:f>'全銘柄'!S42</x:f>
        <x:v>45117</x:v>
      </x:c>
      <x:c r="F38" s="90" t="str">
        <x:f>'全銘柄'!T42</x:f>
        <x:v>local_price_first_trade</x:v>
      </x:c>
      <x:c r="G38" s="90" t="n">
        <x:f>'全銘柄'!AD42</x:f>
        <x:v>3</x:v>
      </x:c>
      <x:c r="H38" s="90" t="n">
        <x:f>'全銘柄'!AE42</x:f>
        <x:v>3</x:v>
      </x:c>
      <x:c r="I38" s="97" t="n">
        <x:f>'全銘柄'!AQ42</x:f>
        <x:v>70323931.66666667</x:v>
      </x:c>
      <x:c r="J38" s="90" t="str">
        <x:f>'全銘柄'!AH42</x:f>
        <x:v>S100WQ2M</x:v>
      </x:c>
    </x:row>
    <x:row r="39">
      <x:c r="A39" s="90" t="n">
        <x:f>'全銘柄'!A54</x:f>
        <x:v>53</x:v>
      </x:c>
      <x:c r="B39" s="90" t="str">
        <x:f>'全銘柄'!B54</x:f>
        <x:v>5533</x:v>
      </x:c>
      <x:c r="C39" s="90" t="str">
        <x:f>'全銘柄'!D54</x:f>
        <x:v>Elitz Holdings Co.,Ltd.</x:v>
      </x:c>
      <x:c r="D39" s="90" t="str">
        <x:f>'全銘柄'!E54</x:f>
        <x:v>Standard Market(Domestic)</x:v>
      </x:c>
      <x:c r="E39" s="92" t="n">
        <x:f>'全銘柄'!S54</x:f>
        <x:v>45104</x:v>
      </x:c>
      <x:c r="F39" s="90" t="str">
        <x:f>'全銘柄'!T54</x:f>
        <x:v>local_price_first_trade</x:v>
      </x:c>
      <x:c r="G39" s="90" t="n">
        <x:f>'全銘柄'!AD54</x:f>
        <x:v>3</x:v>
      </x:c>
      <x:c r="H39" s="90" t="n">
        <x:f>'全銘柄'!AE54</x:f>
        <x:v>3</x:v>
      </x:c>
      <x:c r="I39" s="97" t="n">
        <x:f>'全銘柄'!AQ54</x:f>
        <x:v>1433833.3333333333</x:v>
      </x:c>
      <x:c r="J39" s="90" t="str">
        <x:f>'全銘柄'!AH54</x:f>
        <x:v>S100XCQ3</x:v>
      </x:c>
    </x:row>
    <x:row r="40">
      <x:c r="A40" s="90" t="n">
        <x:f>'全銘柄'!A31</x:f>
        <x:v>30</x:v>
      </x:c>
      <x:c r="B40" s="90" t="str">
        <x:f>'全銘柄'!B31</x:f>
        <x:v>9348</x:v>
      </x:c>
      <x:c r="C40" s="90" t="str">
        <x:f>'全銘柄'!D31</x:f>
        <x:v>ispace,inc.</x:v>
      </x:c>
      <x:c r="D40" s="90" t="str">
        <x:f>'全銘柄'!E31</x:f>
        <x:v>Growth Market(Domestic)</x:v>
      </x:c>
      <x:c r="E40" s="92" t="n">
        <x:f>'全銘柄'!S31</x:f>
        <x:v>45029</x:v>
      </x:c>
      <x:c r="F40" s="90" t="str">
        <x:f>'全銘柄'!T31</x:f>
        <x:v>local_price_first_trade</x:v>
      </x:c>
      <x:c r="G40" s="90" t="n">
        <x:f>'全銘柄'!AD31</x:f>
        <x:v>3</x:v>
      </x:c>
      <x:c r="H40" s="90" t="n">
        <x:f>'全銘柄'!AE31</x:f>
        <x:v>3</x:v>
      </x:c>
      <x:c r="I40" s="97" t="n">
        <x:f>'全銘柄'!AQ31</x:f>
        <x:v>1275462065</x:v>
      </x:c>
      <x:c r="J40" s="90" t="str">
        <x:f>'全銘柄'!AH31</x:f>
        <x:v>S100W6DA</x:v>
      </x:c>
    </x:row>
    <x:row r="41">
      <x:c r="A41" s="90" t="n">
        <x:f>'全銘柄'!A49</x:f>
        <x:v>48</x:v>
      </x:c>
      <x:c r="B41" s="90" t="str">
        <x:f>'全銘柄'!B49</x:f>
        <x:v>9343</x:v>
      </x:c>
      <x:c r="C41" s="90" t="str">
        <x:f>'全銘柄'!D49</x:f>
        <x:v>ibis inc.</x:v>
      </x:c>
      <x:c r="D41" s="90" t="str">
        <x:f>'全銘柄'!E49</x:f>
        <x:v>Growth Market(Domestic)</x:v>
      </x:c>
      <x:c r="E41" s="92" t="n">
        <x:f>'全銘柄'!S49</x:f>
        <x:v>45009</x:v>
      </x:c>
      <x:c r="F41" s="90" t="str">
        <x:f>'全銘柄'!T49</x:f>
        <x:v>local_price_first_trade</x:v>
      </x:c>
      <x:c r="G41" s="90" t="n">
        <x:f>'全銘柄'!AD49</x:f>
        <x:v>3</x:v>
      </x:c>
      <x:c r="H41" s="90" t="n">
        <x:f>'全銘柄'!AE49</x:f>
        <x:v>3</x:v>
      </x:c>
      <x:c r="I41" s="97" t="n">
        <x:f>'全銘柄'!AQ49</x:f>
        <x:v>48748116.666666664</x:v>
      </x:c>
      <x:c r="J41" s="90" t="str">
        <x:f>'全銘柄'!AH49</x:f>
        <x:v>S100XS2D</x:v>
      </x:c>
    </x:row>
    <x:row r="42">
      <x:c r="A42" s="90" t="n">
        <x:f>'全銘柄'!A35</x:f>
        <x:v>34</x:v>
      </x:c>
      <x:c r="B42" s="90" t="str">
        <x:f>'全銘柄'!B35</x:f>
        <x:v>5138</x:v>
      </x:c>
      <x:c r="C42" s="90" t="str">
        <x:f>'全銘柄'!D35</x:f>
        <x:v>Rebase,Inc.</x:v>
      </x:c>
      <x:c r="D42" s="90" t="str">
        <x:f>'全銘柄'!E35</x:f>
        <x:v>Growth Market(Domestic)</x:v>
      </x:c>
      <x:c r="E42" s="92" t="n">
        <x:f>'全銘柄'!S35</x:f>
        <x:v>44911</x:v>
      </x:c>
      <x:c r="F42" s="90" t="str">
        <x:f>'全銘柄'!T35</x:f>
        <x:v>local_price_first_trade</x:v>
      </x:c>
      <x:c r="G42" s="90" t="n">
        <x:f>'全銘柄'!AD35</x:f>
        <x:v>3</x:v>
      </x:c>
      <x:c r="H42" s="90" t="n">
        <x:f>'全銘柄'!AE35</x:f>
        <x:v>3</x:v>
      </x:c>
      <x:c r="I42" s="97" t="n">
        <x:f>'全銘柄'!AQ35</x:f>
        <x:v>3781728.3333333335</x:v>
      </x:c>
      <x:c r="J42" s="90" t="str">
        <x:f>'全銘柄'!AH35</x:f>
        <x:v>S100W25W</x:v>
      </x:c>
    </x:row>
    <x:row r="43">
      <x:c r="A43" s="90" t="n">
        <x:f>'全銘柄'!A41</x:f>
        <x:v>40</x:v>
      </x:c>
      <x:c r="B43" s="90" t="str">
        <x:f>'全銘柄'!B41</x:f>
        <x:v>5139</x:v>
      </x:c>
      <x:c r="C43" s="90" t="str">
        <x:f>'全銘柄'!D41</x:f>
        <x:v>OpenWork Inc.</x:v>
      </x:c>
      <x:c r="D43" s="90" t="str">
        <x:f>'全銘柄'!E41</x:f>
        <x:v>Growth Market(Domestic)</x:v>
      </x:c>
      <x:c r="E43" s="92" t="n">
        <x:f>'全銘柄'!S41</x:f>
        <x:v>44911</x:v>
      </x:c>
      <x:c r="F43" s="90" t="str">
        <x:f>'全銘柄'!T41</x:f>
        <x:v>local_price_first_trade</x:v>
      </x:c>
      <x:c r="G43" s="90" t="n">
        <x:f>'全銘柄'!AD41</x:f>
        <x:v>3</x:v>
      </x:c>
      <x:c r="H43" s="90" t="n">
        <x:f>'全銘柄'!AE41</x:f>
        <x:v>3</x:v>
      </x:c>
      <x:c r="I43" s="97" t="n">
        <x:f>'全銘柄'!AQ41</x:f>
        <x:v>33895580</x:v>
      </x:c>
      <x:c r="J43" s="90" t="str">
        <x:f>'全銘柄'!AH41</x:f>
        <x:v>S100XTDI</x:v>
      </x:c>
    </x:row>
    <x:row r="44">
      <x:c r="A44" s="90" t="n">
        <x:f>'全銘柄'!A38</x:f>
        <x:v>37</x:v>
      </x:c>
      <x:c r="B44" s="90" t="str">
        <x:f>'全銘柄'!B38</x:f>
        <x:v>5137</x:v>
      </x:c>
      <x:c r="C44" s="90" t="str">
        <x:f>'全銘柄'!D38</x:f>
        <x:v>SmartDrive inc.</x:v>
      </x:c>
      <x:c r="D44" s="90" t="str">
        <x:f>'全銘柄'!E38</x:f>
        <x:v>Growth Market(Domestic)</x:v>
      </x:c>
      <x:c r="E44" s="92" t="n">
        <x:f>'全銘柄'!S38</x:f>
        <x:v>44910</x:v>
      </x:c>
      <x:c r="F44" s="90" t="str">
        <x:f>'全銘柄'!T38</x:f>
        <x:v>local_price_first_trade</x:v>
      </x:c>
      <x:c r="G44" s="90" t="n">
        <x:f>'全銘柄'!AD38</x:f>
        <x:v>3</x:v>
      </x:c>
      <x:c r="H44" s="90" t="n">
        <x:f>'全銘柄'!AE38</x:f>
        <x:v>3</x:v>
      </x:c>
      <x:c r="I44" s="97" t="n">
        <x:f>'全銘柄'!AQ38</x:f>
        <x:v>101441783.33333331</x:v>
      </x:c>
      <x:c r="J44" s="90" t="str">
        <x:f>'全銘柄'!AH38</x:f>
        <x:v>S100XC5Q</x:v>
      </x:c>
    </x:row>
    <x:row r="45">
      <x:c r="A45" s="90" t="n">
        <x:f>'全銘柄'!A56</x:f>
        <x:v>55</x:v>
      </x:c>
      <x:c r="B45" s="90" t="str">
        <x:f>'全銘柄'!B56</x:f>
        <x:v>5125</x:v>
      </x:c>
      <x:c r="C45" s="90" t="str">
        <x:f>'全銘柄'!D56</x:f>
        <x:v>Fines inc.</x:v>
      </x:c>
      <x:c r="D45" s="90" t="str">
        <x:f>'全銘柄'!E56</x:f>
        <x:v>Growth Market(Domestic)</x:v>
      </x:c>
      <x:c r="E45" s="92" t="n">
        <x:f>'全銘柄'!S56</x:f>
        <x:v>44832</x:v>
      </x:c>
      <x:c r="F45" s="90" t="str">
        <x:f>'全銘柄'!T56</x:f>
        <x:v>local_price_first_trade</x:v>
      </x:c>
      <x:c r="G45" s="90" t="n">
        <x:f>'全銘柄'!AD56</x:f>
        <x:v>3</x:v>
      </x:c>
      <x:c r="H45" s="90" t="n">
        <x:f>'全銘柄'!AE56</x:f>
        <x:v>3</x:v>
      </x:c>
      <x:c r="I45" s="97" t="n">
        <x:f>'全銘柄'!AQ56</x:f>
        <x:v>5834066.666666667</x:v>
      </x:c>
      <x:c r="J45" s="90" t="str">
        <x:f>'全銘柄'!AH56</x:f>
        <x:v>S100WS33</x:v>
      </x:c>
    </x:row>
    <x:row r="46">
      <x:c r="A46" s="90" t="n">
        <x:f>'全銘柄'!A48</x:f>
        <x:v>47</x:v>
      </x:c>
      <x:c r="B46" s="90" t="str">
        <x:f>'全銘柄'!B48</x:f>
        <x:v>7110</x:v>
      </x:c>
      <x:c r="C46" s="90" t="str">
        <x:f>'全銘柄'!D48</x:f>
        <x:v>Kurashicom Inc.</x:v>
      </x:c>
      <x:c r="D46" s="90" t="str">
        <x:f>'全銘柄'!E48</x:f>
        <x:v>Growth Market(Domestic)</x:v>
      </x:c>
      <x:c r="E46" s="92" t="n">
        <x:f>'全銘柄'!S48</x:f>
        <x:v>44778</x:v>
      </x:c>
      <x:c r="F46" s="90" t="str">
        <x:f>'全銘柄'!T48</x:f>
        <x:v>local_price_first_trade</x:v>
      </x:c>
      <x:c r="G46" s="90" t="n">
        <x:f>'全銘柄'!AD48</x:f>
        <x:v>3</x:v>
      </x:c>
      <x:c r="H46" s="90" t="n">
        <x:f>'全銘柄'!AE48</x:f>
        <x:v>3</x:v>
      </x:c>
      <x:c r="I46" s="97" t="n">
        <x:f>'全銘柄'!AQ48</x:f>
        <x:v>18290430</x:v>
      </x:c>
      <x:c r="J46" s="90" t="str">
        <x:f>'全銘柄'!AH48</x:f>
        <x:v>S100WWW2</x:v>
      </x:c>
    </x:row>
    <x:row r="47">
      <x:c r="A47" s="90" t="n">
        <x:f>'全銘柄'!A32</x:f>
        <x:v>31</x:v>
      </x:c>
      <x:c r="B47" s="90" t="str">
        <x:f>'全銘柄'!B32</x:f>
        <x:v>5034</x:v>
      </x:c>
      <x:c r="C47" s="90" t="str">
        <x:f>'全銘柄'!D32</x:f>
        <x:v>unerry,Inc.</x:v>
      </x:c>
      <x:c r="D47" s="90" t="str">
        <x:f>'全銘柄'!E32</x:f>
        <x:v>Growth Market(Domestic)</x:v>
      </x:c>
      <x:c r="E47" s="92" t="n">
        <x:f>'全銘柄'!S32</x:f>
        <x:v>44770</x:v>
      </x:c>
      <x:c r="F47" s="90" t="str">
        <x:f>'全銘柄'!T32</x:f>
        <x:v>local_price_first_trade</x:v>
      </x:c>
      <x:c r="G47" s="90" t="n">
        <x:f>'全銘柄'!AD32</x:f>
        <x:v>3</x:v>
      </x:c>
      <x:c r="H47" s="90" t="n">
        <x:f>'全銘柄'!AE32</x:f>
        <x:v>3</x:v>
      </x:c>
      <x:c r="I47" s="97" t="n">
        <x:f>'全銘柄'!AQ32</x:f>
        <x:v>59675296.666666664</x:v>
      </x:c>
      <x:c r="J47" s="90" t="str">
        <x:f>'全銘柄'!AH32</x:f>
        <x:v>S100WRCL</x:v>
      </x:c>
    </x:row>
    <x:row r="48">
      <x:c r="A48" s="90" t="n">
        <x:f>'全銘柄'!A52</x:f>
        <x:v>51</x:v>
      </x:c>
      <x:c r="B48" s="90" t="str">
        <x:f>'全銘柄'!B52</x:f>
        <x:v>9554</x:v>
      </x:c>
      <x:c r="C48" s="90" t="str">
        <x:f>'全銘柄'!D52</x:f>
        <x:v>AViC Co.,Ltd.</x:v>
      </x:c>
      <x:c r="D48" s="90" t="str">
        <x:f>'全銘柄'!E52</x:f>
        <x:v>Growth Market(Domestic)</x:v>
      </x:c>
      <x:c r="E48" s="92" t="n">
        <x:f>'全銘柄'!S52</x:f>
        <x:v>44742</x:v>
      </x:c>
      <x:c r="F48" s="90" t="str">
        <x:f>'全銘柄'!T52</x:f>
        <x:v>local_price_first_trade</x:v>
      </x:c>
      <x:c r="G48" s="90" t="n">
        <x:f>'全銘柄'!AD52</x:f>
        <x:v>3</x:v>
      </x:c>
      <x:c r="H48" s="90" t="n">
        <x:f>'全銘柄'!AE52</x:f>
        <x:v>3</x:v>
      </x:c>
      <x:c r="I48" s="97" t="n">
        <x:f>'全銘柄'!AQ52</x:f>
        <x:v>75050536.66666667</x:v>
      </x:c>
      <x:c r="J48" s="90" t="str">
        <x:f>'全銘柄'!AH52</x:f>
        <x:v>S100XC3I</x:v>
      </x:c>
    </x:row>
    <x:row r="49">
      <x:c r="A49" s="90" t="n">
        <x:f>'全銘柄'!A43</x:f>
        <x:v>42</x:v>
      </x:c>
      <x:c r="B49" s="90" t="str">
        <x:f>'全銘柄'!B43</x:f>
        <x:v>4890</x:v>
      </x:c>
      <x:c r="C49" s="90" t="str">
        <x:f>'全銘柄'!D43</x:f>
        <x:v>Tsubota Laboratory Incorporated</x:v>
      </x:c>
      <x:c r="D49" s="90" t="str">
        <x:f>'全銘柄'!E43</x:f>
        <x:v>Growth Market(Domestic)</x:v>
      </x:c>
      <x:c r="E49" s="92" t="n">
        <x:f>'全銘柄'!S43</x:f>
        <x:v>44735</x:v>
      </x:c>
      <x:c r="F49" s="90" t="str">
        <x:f>'全銘柄'!T43</x:f>
        <x:v>local_price_first_trade</x:v>
      </x:c>
      <x:c r="G49" s="90" t="n">
        <x:f>'全銘柄'!AD43</x:f>
        <x:v>3</x:v>
      </x:c>
      <x:c r="H49" s="90" t="n">
        <x:f>'全銘柄'!AE43</x:f>
        <x:v>3</x:v>
      </x:c>
      <x:c r="I49" s="97" t="n">
        <x:f>'全銘柄'!AQ43</x:f>
        <x:v>262706766.66666663</x:v>
      </x:c>
      <x:c r="J49" s="90" t="str">
        <x:f>'全銘柄'!AH43</x:f>
        <x:v>S100W7HJ</x:v>
      </x:c>
    </x:row>
    <x:row r="50">
      <x:c r="A50" s="90" t="n">
        <x:f>'全銘柄'!A55</x:f>
        <x:v>54</x:v>
      </x:c>
      <x:c r="B50" s="90" t="str">
        <x:f>'全銘柄'!B55</x:f>
        <x:v>2993</x:v>
      </x:c>
      <x:c r="C50" s="90" t="str">
        <x:f>'全銘柄'!D55</x:f>
        <x:v>Choei Inc.</x:v>
      </x:c>
      <x:c r="D50" s="90" t="str">
        <x:f>'全銘柄'!E55</x:f>
        <x:v>Standard Market(Domestic)</x:v>
      </x:c>
      <x:c r="E50" s="92" t="n">
        <x:f>'全銘柄'!S55</x:f>
        <x:v>44554</x:v>
      </x:c>
      <x:c r="F50" s="90" t="str">
        <x:f>'全銘柄'!T55</x:f>
        <x:v>local_price_first_trade</x:v>
      </x:c>
      <x:c r="G50" s="90" t="n">
        <x:f>'全銘柄'!AD55</x:f>
        <x:v>3</x:v>
      </x:c>
      <x:c r="H50" s="90" t="n">
        <x:f>'全銘柄'!AE55</x:f>
        <x:v>3</x:v>
      </x:c>
      <x:c r="I50" s="97" t="n">
        <x:f>'全銘柄'!AQ55</x:f>
        <x:v>5187565</x:v>
      </x:c>
      <x:c r="J50" s="90" t="str">
        <x:f>'全銘柄'!AH55</x:f>
        <x:v>S100VZPZ</x:v>
      </x:c>
    </x:row>
    <x:row r="51">
      <x:c r="A51" s="90" t="n">
        <x:f>'全銘柄'!A50</x:f>
        <x:v>49</x:v>
      </x:c>
      <x:c r="B51" s="90" t="str">
        <x:f>'全銘柄'!B50</x:f>
        <x:v>9256</x:v>
      </x:c>
      <x:c r="C51" s="90" t="str">
        <x:f>'全銘柄'!D50</x:f>
        <x:v>Succeed co.,ltd.</x:v>
      </x:c>
      <x:c r="D51" s="90" t="str">
        <x:f>'全銘柄'!E50</x:f>
        <x:v>Growth Market(Domestic)</x:v>
      </x:c>
      <x:c r="E51" s="92" t="n">
        <x:f>'全銘柄'!S50</x:f>
        <x:v>44552</x:v>
      </x:c>
      <x:c r="F51" s="90" t="str">
        <x:f>'全銘柄'!T50</x:f>
        <x:v>local_price_first_trade</x:v>
      </x:c>
      <x:c r="G51" s="90" t="n">
        <x:f>'全銘柄'!AD50</x:f>
        <x:v>3</x:v>
      </x:c>
      <x:c r="H51" s="90" t="n">
        <x:f>'全銘柄'!AE50</x:f>
        <x:v>3</x:v>
      </x:c>
      <x:c r="I51" s="97" t="n">
        <x:f>'全銘柄'!AQ50</x:f>
        <x:v>40264046.666666664</x:v>
      </x:c>
      <x:c r="J51" s="90" t="str">
        <x:f>'全銘柄'!AH50</x:f>
        <x:v>S100W78X</x:v>
      </x:c>
    </x:row>
    <x:row r="52">
      <x:c r="A52" s="90" t="n">
        <x:f>'全銘柄'!A57</x:f>
        <x:v>56</x:v>
      </x:c>
      <x:c r="B52" s="90" t="str">
        <x:f>'全銘柄'!B57</x:f>
        <x:v>6524</x:v>
      </x:c>
      <x:c r="C52" s="90" t="str">
        <x:f>'全銘柄'!D57</x:f>
        <x:v>KOHOKU KOGYO CO.,LTD.</x:v>
      </x:c>
      <x:c r="D52" s="90" t="str">
        <x:f>'全銘柄'!E57</x:f>
        <x:v>Standard Market(Domestic)</x:v>
      </x:c>
      <x:c r="E52" s="92" t="n">
        <x:f>'全銘柄'!S57</x:f>
        <x:v>44551</x:v>
      </x:c>
      <x:c r="F52" s="90" t="str">
        <x:f>'全銘柄'!T57</x:f>
        <x:v>local_price_first_trade</x:v>
      </x:c>
      <x:c r="G52" s="90" t="n">
        <x:f>'全銘柄'!AD57</x:f>
        <x:v>3</x:v>
      </x:c>
      <x:c r="H52" s="90" t="n">
        <x:f>'全銘柄'!AE57</x:f>
        <x:v>3</x:v>
      </x:c>
      <x:c r="I52" s="97" t="n">
        <x:f>'全銘柄'!AQ57</x:f>
        <x:v>1717554650</x:v>
      </x:c>
      <x:c r="J52" s="90" t="str">
        <x:f>'全銘柄'!AH57</x:f>
        <x:v>S100XT3K</x:v>
      </x:c>
    </x:row>
    <x:row r="53">
      <x:c r="A53" s="90" t="n">
        <x:f>'全銘柄'!A44</x:f>
        <x:v>43</x:v>
      </x:c>
      <x:c r="B53" s="90" t="str">
        <x:f>'全銘柄'!B44</x:f>
        <x:v>7133</x:v>
      </x:c>
      <x:c r="C53" s="90" t="str">
        <x:f>'全銘柄'!D44</x:f>
        <x:v>HYUGA PRIMARY CARE Co.,Ltd.</x:v>
      </x:c>
      <x:c r="D53" s="90" t="str">
        <x:f>'全銘柄'!E44</x:f>
        <x:v>Growth Market(Domestic)</x:v>
      </x:c>
      <x:c r="E53" s="92" t="n">
        <x:f>'全銘柄'!S44</x:f>
        <x:v>44550</x:v>
      </x:c>
      <x:c r="F53" s="90" t="str">
        <x:f>'全銘柄'!T44</x:f>
        <x:v>local_price_first_trade</x:v>
      </x:c>
      <x:c r="G53" s="90" t="n">
        <x:f>'全銘柄'!AD44</x:f>
        <x:v>3</x:v>
      </x:c>
      <x:c r="H53" s="90" t="n">
        <x:f>'全銘柄'!AE44</x:f>
        <x:v>3</x:v>
      </x:c>
      <x:c r="I53" s="97" t="n">
        <x:f>'全銘柄'!AQ44</x:f>
        <x:v>13435166.666666666</x:v>
      </x:c>
      <x:c r="J53" s="90" t="str">
        <x:f>'全銘柄'!AH44</x:f>
        <x:v>S100W4IH</x:v>
      </x:c>
    </x:row>
    <x:row r="54">
      <x:c r="A54" s="90" t="n">
        <x:f>'全銘柄'!A53</x:f>
        <x:v>52</x:v>
      </x:c>
      <x:c r="B54" s="90" t="str">
        <x:f>'全銘柄'!B53</x:f>
        <x:v>7131</x:v>
      </x:c>
      <x:c r="C54" s="90" t="str">
        <x:f>'全銘柄'!D53</x:f>
        <x:v>NOMURA CORPORATION</x:v>
      </x:c>
      <x:c r="D54" s="90" t="str">
        <x:f>'全銘柄'!E53</x:f>
        <x:v>Standard Market(Domestic)</x:v>
      </x:c>
      <x:c r="E54" s="92" t="n">
        <x:f>'全銘柄'!S53</x:f>
        <x:v>44532</x:v>
      </x:c>
      <x:c r="F54" s="90" t="str">
        <x:f>'全銘柄'!T53</x:f>
        <x:v>local_price_first_trade</x:v>
      </x:c>
      <x:c r="G54" s="90" t="n">
        <x:f>'全銘柄'!AD53</x:f>
        <x:v>3</x:v>
      </x:c>
      <x:c r="H54" s="90" t="n">
        <x:f>'全銘柄'!AE53</x:f>
        <x:v>3</x:v>
      </x:c>
      <x:c r="I54" s="97" t="n">
        <x:f>'全銘柄'!AQ53</x:f>
        <x:v>28468383.333333332</x:v>
      </x:c>
      <x:c r="J54" s="90" t="str">
        <x:f>'全銘柄'!AH53</x:f>
        <x:v>S100XHE7</x:v>
      </x:c>
    </x:row>
    <x:row r="55">
      <x:c r="A55" s="90" t="n">
        <x:f>'全銘柄'!A47</x:f>
        <x:v>46</x:v>
      </x:c>
      <x:c r="B55" s="90" t="str">
        <x:f>'全銘柄'!B47</x:f>
        <x:v>9245</x:v>
      </x:c>
      <x:c r="C55" s="90" t="str">
        <x:f>'全銘柄'!D47</x:f>
        <x:v>Livero Inc.</x:v>
      </x:c>
      <x:c r="D55" s="90" t="str">
        <x:f>'全銘柄'!E47</x:f>
        <x:v>Growth Market(Domestic)</x:v>
      </x:c>
      <x:c r="E55" s="92" t="n">
        <x:f>'全銘柄'!S47</x:f>
        <x:v>44467</x:v>
      </x:c>
      <x:c r="F55" s="90" t="str">
        <x:f>'全銘柄'!T47</x:f>
        <x:v>local_price_first_trade</x:v>
      </x:c>
      <x:c r="G55" s="90" t="n">
        <x:f>'全銘柄'!AD47</x:f>
        <x:v>3</x:v>
      </x:c>
      <x:c r="H55" s="90" t="n">
        <x:f>'全銘柄'!AE47</x:f>
        <x:v>3</x:v>
      </x:c>
      <x:c r="I55" s="97" t="n">
        <x:f>'全銘柄'!AQ47</x:f>
        <x:v>6994491.666666667</x:v>
      </x:c>
      <x:c r="J55" s="90" t="str">
        <x:f>'全銘柄'!AH47</x:f>
        <x:v>S100XS3W</x:v>
      </x:c>
    </x:row>
    <x:row r="56">
      <x:c r="A56" s="90" t="n">
        <x:f>'全銘柄'!A51</x:f>
        <x:v>50</x:v>
      </x:c>
      <x:c r="B56" s="90" t="str">
        <x:f>'全銘柄'!B51</x:f>
        <x:v>4373</x:v>
      </x:c>
      <x:c r="C56" s="90" t="str">
        <x:f>'全銘柄'!D51</x:f>
        <x:v>Simplex Holdings,Inc.</x:v>
      </x:c>
      <x:c r="D56" s="90" t="str">
        <x:f>'全銘柄'!E51</x:f>
        <x:v>Prime Market (Domestic)</x:v>
      </x:c>
      <x:c r="E56" s="92" t="n">
        <x:f>'全銘柄'!S51</x:f>
        <x:v>44461</x:v>
      </x:c>
      <x:c r="F56" s="90" t="str">
        <x:f>'全銘柄'!T51</x:f>
        <x:v>local_price_first_trade</x:v>
      </x:c>
      <x:c r="G56" s="90" t="n">
        <x:f>'全銘柄'!AD51</x:f>
        <x:v>3</x:v>
      </x:c>
      <x:c r="H56" s="90" t="n">
        <x:f>'全銘柄'!AE51</x:f>
        <x:v>3</x:v>
      </x:c>
      <x:c r="I56" s="97" t="n">
        <x:f>'全銘柄'!AQ51</x:f>
        <x:v>786991975</x:v>
      </x:c>
      <x:c r="J56" s="90" t="str">
        <x:f>'全銘柄'!AH51</x:f>
        <x:v>S100VY57</x:v>
      </x:c>
    </x:row>
    <x:row r="57">
      <x:c r="A57" s="90" t="n">
        <x:f>'全銘柄'!A46</x:f>
        <x:v>45</x:v>
      </x:c>
      <x:c r="B57" s="90" t="str">
        <x:f>'全銘柄'!B46</x:f>
        <x:v>9242</x:v>
      </x:c>
      <x:c r="C57" s="90" t="str">
        <x:f>'全銘柄'!D46</x:f>
        <x:v>Media Research Institute,Inc.</x:v>
      </x:c>
      <x:c r="D57" s="90" t="str">
        <x:f>'全銘柄'!E46</x:f>
        <x:v>Growth Market(Domestic)</x:v>
      </x:c>
      <x:c r="E57" s="92" t="n">
        <x:f>'全銘柄'!S46</x:f>
        <x:v>44441</x:v>
      </x:c>
      <x:c r="F57" s="90" t="str">
        <x:f>'全銘柄'!T46</x:f>
        <x:v>local_price_first_trade</x:v>
      </x:c>
      <x:c r="G57" s="90" t="n">
        <x:f>'全銘柄'!AD46</x:f>
        <x:v>3</x:v>
      </x:c>
      <x:c r="H57" s="90" t="n">
        <x:f>'全銘柄'!AE46</x:f>
        <x:v>3</x:v>
      </x:c>
      <x:c r="I57" s="97" t="n">
        <x:f>'全銘柄'!AQ46</x:f>
        <x:v>4467901.666666667</x:v>
      </x:c>
      <x:c r="J57" s="90" t="str">
        <x:f>'全銘柄'!AH46</x:f>
        <x:v>S100WW8R</x:v>
      </x:c>
    </x:row>
    <x:row r="58">
      <x:c r="A58" s="90" t="n">
        <x:f>'全銘柄'!A97</x:f>
        <x:v>96</x:v>
      </x:c>
      <x:c r="B58" s="90" t="str">
        <x:f>'全銘柄'!B97</x:f>
        <x:v>5599</x:v>
      </x:c>
      <x:c r="C58" s="90" t="str">
        <x:f>'全銘柄'!D97</x:f>
        <x:v>S&amp;J Corporation</x:v>
      </x:c>
      <x:c r="D58" s="90" t="str">
        <x:f>'全銘柄'!E97</x:f>
        <x:v>Growth Market(Domestic)</x:v>
      </x:c>
      <x:c r="E58" s="92" t="n">
        <x:f>'全銘柄'!S97</x:f>
        <x:v>45275</x:v>
      </x:c>
      <x:c r="F58" s="90" t="str">
        <x:f>'全銘柄'!T97</x:f>
        <x:v>local_price_first_trade</x:v>
      </x:c>
      <x:c r="G58" s="90" t="n">
        <x:f>'全銘柄'!AD97</x:f>
        <x:v>2</x:v>
      </x:c>
      <x:c r="H58" s="90" t="n">
        <x:f>'全銘柄'!AE97</x:f>
        <x:v>3</x:v>
      </x:c>
      <x:c r="I58" s="97" t="n">
        <x:f>'全銘柄'!AQ97</x:f>
        <x:v>53698993.333333336</x:v>
      </x:c>
      <x:c r="J58" s="90" t="str">
        <x:f>'全銘柄'!AH97</x:f>
        <x:v>S100W7BJ</x:v>
      </x:c>
    </x:row>
    <x:row r="59">
      <x:c r="A59" s="90" t="n">
        <x:f>'全銘柄'!A83</x:f>
        <x:v>82</x:v>
      </x:c>
      <x:c r="B59" s="90" t="str">
        <x:f>'全銘柄'!B83</x:f>
        <x:v>5889</x:v>
      </x:c>
      <x:c r="C59" s="90" t="str">
        <x:f>'全銘柄'!D83</x:f>
        <x:v>Japan Eyewear Holdings Co.,Ltd.</x:v>
      </x:c>
      <x:c r="D59" s="90" t="str">
        <x:f>'全銘柄'!E83</x:f>
        <x:v>Prime Market (Domestic)</x:v>
      </x:c>
      <x:c r="E59" s="92" t="n">
        <x:f>'全銘柄'!S83</x:f>
        <x:v>45246</x:v>
      </x:c>
      <x:c r="F59" s="90" t="str">
        <x:f>'全銘柄'!T83</x:f>
        <x:v>local_price_first_trade</x:v>
      </x:c>
      <x:c r="G59" s="90" t="n">
        <x:f>'全銘柄'!AD83</x:f>
        <x:v>2</x:v>
      </x:c>
      <x:c r="H59" s="90" t="n">
        <x:f>'全銘柄'!AE83</x:f>
        <x:v>3</x:v>
      </x:c>
      <x:c r="I59" s="97" t="n">
        <x:f>'全銘柄'!AQ83</x:f>
        <x:v>291636570</x:v>
      </x:c>
      <x:c r="J59" s="90" t="str">
        <x:f>'全銘柄'!AH83</x:f>
        <x:v>S100Y0I2</x:v>
      </x:c>
    </x:row>
    <x:row r="60">
      <x:c r="A60" s="90" t="n">
        <x:f>'全銘柄'!A92</x:f>
        <x:v>91</x:v>
      </x:c>
      <x:c r="B60" s="90" t="str">
        <x:f>'全銘柄'!B92</x:f>
        <x:v>5590</x:v>
      </x:c>
      <x:c r="C60" s="90" t="str">
        <x:f>'全銘柄'!D92</x:f>
        <x:v>NETSTARS Co.,Ltd.</x:v>
      </x:c>
      <x:c r="D60" s="90" t="str">
        <x:f>'全銘柄'!E92</x:f>
        <x:v>Growth Market(Domestic)</x:v>
      </x:c>
      <x:c r="E60" s="92" t="n">
        <x:f>'全銘柄'!S92</x:f>
        <x:v>45195</x:v>
      </x:c>
      <x:c r="F60" s="90" t="str">
        <x:f>'全銘柄'!T92</x:f>
        <x:v>local_price_first_trade</x:v>
      </x:c>
      <x:c r="G60" s="90" t="n">
        <x:f>'全銘柄'!AD92</x:f>
        <x:v>2</x:v>
      </x:c>
      <x:c r="H60" s="90" t="n">
        <x:f>'全銘柄'!AE92</x:f>
        <x:v>3</x:v>
      </x:c>
      <x:c r="I60" s="97" t="n">
        <x:f>'全銘柄'!AQ92</x:f>
        <x:v>148676971.66666666</x:v>
      </x:c>
      <x:c r="J60" s="90" t="str">
        <x:f>'全銘柄'!AH92</x:f>
        <x:v>S100XTGZ</x:v>
      </x:c>
    </x:row>
    <x:row r="61">
      <x:c r="A61" s="90" t="n">
        <x:f>'全銘柄'!A91</x:f>
        <x:v>90</x:v>
      </x:c>
      <x:c r="B61" s="90" t="str">
        <x:f>'全銘柄'!B91</x:f>
        <x:v>9168</x:v>
      </x:c>
      <x:c r="C61" s="90" t="str">
        <x:f>'全銘柄'!D91</x:f>
        <x:v>Rise Consulting Group,Inc.</x:v>
      </x:c>
      <x:c r="D61" s="90" t="str">
        <x:f>'全銘柄'!E91</x:f>
        <x:v>Growth Market(Domestic)</x:v>
      </x:c>
      <x:c r="E61" s="92" t="n">
        <x:f>'全銘柄'!S91</x:f>
        <x:v>45181</x:v>
      </x:c>
      <x:c r="F61" s="90" t="str">
        <x:f>'全銘柄'!T91</x:f>
        <x:v>local_price_first_trade</x:v>
      </x:c>
      <x:c r="G61" s="90" t="n">
        <x:f>'全銘柄'!AD91</x:f>
        <x:v>2</x:v>
      </x:c>
      <x:c r="H61" s="90" t="n">
        <x:f>'全銘柄'!AE91</x:f>
        <x:v>3</x:v>
      </x:c>
      <x:c r="I61" s="97" t="n">
        <x:f>'全銘柄'!AQ91</x:f>
        <x:v>136131763.33333334</x:v>
      </x:c>
      <x:c r="J61" s="90" t="str">
        <x:f>'全銘柄'!AH91</x:f>
        <x:v>S100Y6K8</x:v>
      </x:c>
    </x:row>
    <x:row r="62">
      <x:c r="A62" s="90" t="n">
        <x:f>'全銘柄'!A62</x:f>
        <x:v>61</x:v>
      </x:c>
      <x:c r="B62" s="90" t="str">
        <x:f>'全銘柄'!B62</x:f>
        <x:v>7409</x:v>
      </x:c>
      <x:c r="C62" s="90" t="str">
        <x:f>'全銘柄'!D62</x:f>
        <x:v>AeroEdge Co.,Ltd</x:v>
      </x:c>
      <x:c r="D62" s="90" t="str">
        <x:f>'全銘柄'!E62</x:f>
        <x:v>Growth Market(Domestic)</x:v>
      </x:c>
      <x:c r="E62" s="92" t="n">
        <x:f>'全銘柄'!S62</x:f>
        <x:v>45112</x:v>
      </x:c>
      <x:c r="F62" s="90" t="str">
        <x:f>'全銘柄'!T62</x:f>
        <x:v>local_price_first_trade</x:v>
      </x:c>
      <x:c r="G62" s="90" t="n">
        <x:f>'全銘柄'!AD62</x:f>
        <x:v>2</x:v>
      </x:c>
      <x:c r="H62" s="90" t="n">
        <x:f>'全銘柄'!AE62</x:f>
        <x:v>3</x:v>
      </x:c>
      <x:c r="I62" s="97" t="n">
        <x:f>'全銘柄'!AQ62</x:f>
        <x:v>624474100</x:v>
      </x:c>
      <x:c r="J62" s="90" t="str">
        <x:f>'全銘柄'!AH62</x:f>
        <x:v>S100WQWW</x:v>
      </x:c>
    </x:row>
    <x:row r="63">
      <x:c r="A63" s="90" t="n">
        <x:f>'全銘柄'!A84</x:f>
        <x:v>83</x:v>
      </x:c>
      <x:c r="B63" s="90" t="str">
        <x:f>'全銘柄'!B84</x:f>
        <x:v>5532</x:v>
      </x:c>
      <x:c r="C63" s="90" t="str">
        <x:f>'全銘柄'!D84</x:f>
        <x:v>REALGATE INC.</x:v>
      </x:c>
      <x:c r="D63" s="90" t="str">
        <x:f>'全銘柄'!E84</x:f>
        <x:v>Growth Market(Domestic)</x:v>
      </x:c>
      <x:c r="E63" s="92" t="n">
        <x:f>'全銘柄'!S84</x:f>
        <x:v>45099</x:v>
      </x:c>
      <x:c r="F63" s="90" t="str">
        <x:f>'全銘柄'!T84</x:f>
        <x:v>local_price_first_trade</x:v>
      </x:c>
      <x:c r="G63" s="90" t="n">
        <x:f>'全銘柄'!AD84</x:f>
        <x:v>2</x:v>
      </x:c>
      <x:c r="H63" s="90" t="n">
        <x:f>'全銘柄'!AE84</x:f>
        <x:v>3</x:v>
      </x:c>
      <x:c r="I63" s="97" t="n">
        <x:f>'全銘柄'!AQ84</x:f>
        <x:v>253026818.33333337</x:v>
      </x:c>
      <x:c r="J63" s="90" t="str">
        <x:f>'全銘柄'!AH84</x:f>
        <x:v>S100X9V9</x:v>
      </x:c>
    </x:row>
    <x:row r="64">
      <x:c r="A64" s="90" t="n">
        <x:f>'全銘柄'!A76</x:f>
        <x:v>75</x:v>
      </x:c>
      <x:c r="B64" s="90" t="str">
        <x:f>'全銘柄'!B76</x:f>
        <x:v>9158</x:v>
      </x:c>
      <x:c r="C64" s="90" t="str">
        <x:f>'全銘柄'!D76</x:f>
        <x:v>CUC Inc.</x:v>
      </x:c>
      <x:c r="D64" s="90" t="str">
        <x:f>'全銘柄'!E76</x:f>
        <x:v>Growth Market(Domestic)</x:v>
      </x:c>
      <x:c r="E64" s="92" t="n">
        <x:f>'全銘柄'!S76</x:f>
        <x:v>45098</x:v>
      </x:c>
      <x:c r="F64" s="90" t="str">
        <x:f>'全銘柄'!T76</x:f>
        <x:v>local_price_first_trade</x:v>
      </x:c>
      <x:c r="G64" s="90" t="n">
        <x:f>'全銘柄'!AD76</x:f>
        <x:v>2</x:v>
      </x:c>
      <x:c r="H64" s="90" t="n">
        <x:f>'全銘柄'!AE76</x:f>
        <x:v>3</x:v>
      </x:c>
      <x:c r="I64" s="97" t="n">
        <x:f>'全銘柄'!AQ76</x:f>
        <x:v>138044661.66666666</x:v>
      </x:c>
      <x:c r="J64" s="90" t="str">
        <x:f>'全銘柄'!AH76</x:f>
        <x:v>S100W87M</x:v>
      </x:c>
    </x:row>
    <x:row r="65">
      <x:c r="A65" s="90" t="n">
        <x:f>'全銘柄'!A75</x:f>
        <x:v>74</x:v>
      </x:c>
      <x:c r="B65" s="90" t="str">
        <x:f>'全銘柄'!B75</x:f>
        <x:v>5574</x:v>
      </x:c>
      <x:c r="C65" s="90" t="str">
        <x:f>'全銘柄'!D75</x:f>
        <x:v>ABEJA,Inc.</x:v>
      </x:c>
      <x:c r="D65" s="90" t="str">
        <x:f>'全銘柄'!E75</x:f>
        <x:v>Growth Market(Domestic)</x:v>
      </x:c>
      <x:c r="E65" s="92" t="n">
        <x:f>'全銘柄'!S75</x:f>
        <x:v>45091</x:v>
      </x:c>
      <x:c r="F65" s="90" t="str">
        <x:f>'全銘柄'!T75</x:f>
        <x:v>local_price_first_trade</x:v>
      </x:c>
      <x:c r="G65" s="90" t="n">
        <x:f>'全銘柄'!AD75</x:f>
        <x:v>2</x:v>
      </x:c>
      <x:c r="H65" s="90" t="n">
        <x:f>'全銘柄'!AE75</x:f>
        <x:v>3</x:v>
      </x:c>
      <x:c r="I65" s="97" t="n">
        <x:f>'全銘柄'!AQ75</x:f>
        <x:v>333634070</x:v>
      </x:c>
      <x:c r="J65" s="90" t="str">
        <x:f>'全銘柄'!AH75</x:f>
        <x:v>S100X6IA</x:v>
      </x:c>
    </x:row>
    <x:row r="66">
      <x:c r="A66" s="90" t="n">
        <x:f>'全銘柄'!A70</x:f>
        <x:v>69</x:v>
      </x:c>
      <x:c r="B66" s="90" t="str">
        <x:f>'全銘柄'!B70</x:f>
        <x:v>5027</x:v>
      </x:c>
      <x:c r="C66" s="90" t="str">
        <x:f>'全銘柄'!D70</x:f>
        <x:v>AnyMind Group Inc.</x:v>
      </x:c>
      <x:c r="D66" s="90" t="str">
        <x:f>'全銘柄'!E70</x:f>
        <x:v>Growth Market(Domestic)</x:v>
      </x:c>
      <x:c r="E66" s="92" t="n">
        <x:f>'全銘柄'!S70</x:f>
        <x:v>45014</x:v>
      </x:c>
      <x:c r="F66" s="90" t="str">
        <x:f>'全銘柄'!T70</x:f>
        <x:v>local_price_first_trade</x:v>
      </x:c>
      <x:c r="G66" s="90" t="n">
        <x:f>'全銘柄'!AD70</x:f>
        <x:v>2</x:v>
      </x:c>
      <x:c r="H66" s="90" t="n">
        <x:f>'全銘柄'!AE70</x:f>
        <x:v>3</x:v>
      </x:c>
      <x:c r="I66" s="97" t="n">
        <x:f>'全銘柄'!AQ70</x:f>
        <x:v>191185765</x:v>
      </x:c>
      <x:c r="J66" s="90" t="str">
        <x:f>'全銘柄'!AH70</x:f>
        <x:v>S100XUHG</x:v>
      </x:c>
    </x:row>
    <x:row r="67">
      <x:c r="A67" s="90" t="n">
        <x:f>'全銘柄'!A74</x:f>
        <x:v>73</x:v>
      </x:c>
      <x:c r="B67" s="90" t="str">
        <x:f>'全銘柄'!B74</x:f>
        <x:v>5246</x:v>
      </x:c>
      <x:c r="C67" s="90" t="str">
        <x:f>'全銘柄'!D74</x:f>
        <x:v>ELEMENTS,Inc.</x:v>
      </x:c>
      <x:c r="D67" s="90" t="str">
        <x:f>'全銘柄'!E74</x:f>
        <x:v>Growth Market(Domestic)</x:v>
      </x:c>
      <x:c r="E67" s="92" t="n">
        <x:f>'全銘柄'!S74</x:f>
        <x:v>44922</x:v>
      </x:c>
      <x:c r="F67" s="90" t="str">
        <x:f>'全銘柄'!T74</x:f>
        <x:v>local_price_first_trade</x:v>
      </x:c>
      <x:c r="G67" s="90" t="n">
        <x:f>'全銘柄'!AD74</x:f>
        <x:v>2</x:v>
      </x:c>
      <x:c r="H67" s="90" t="n">
        <x:f>'全銘柄'!AE74</x:f>
        <x:v>3</x:v>
      </x:c>
      <x:c r="I67" s="97" t="n">
        <x:f>'全銘柄'!AQ74</x:f>
        <x:v>383262906.6666667</x:v>
      </x:c>
      <x:c r="J67" s="90" t="str">
        <x:f>'全銘柄'!AH74</x:f>
        <x:v>S100XMUN</x:v>
      </x:c>
    </x:row>
    <x:row r="68">
      <x:c r="A68" s="90" t="n">
        <x:f>'全銘柄'!A112</x:f>
        <x:v>111</x:v>
      </x:c>
      <x:c r="B68" s="90" t="str">
        <x:f>'全銘柄'!B112</x:f>
        <x:v>5243</x:v>
      </x:c>
      <x:c r="C68" s="90" t="str">
        <x:f>'全銘柄'!D112</x:f>
        <x:v>note inc.</x:v>
      </x:c>
      <x:c r="D68" s="90" t="str">
        <x:f>'全銘柄'!E112</x:f>
        <x:v>Growth Market(Domestic)</x:v>
      </x:c>
      <x:c r="E68" s="92" t="n">
        <x:f>'全銘柄'!S112</x:f>
        <x:v>44916</x:v>
      </x:c>
      <x:c r="F68" s="90" t="str">
        <x:f>'全銘柄'!T112</x:f>
        <x:v>local_price_first_trade</x:v>
      </x:c>
      <x:c r="G68" s="90" t="n">
        <x:f>'全銘柄'!AD112</x:f>
        <x:v>2</x:v>
      </x:c>
      <x:c r="H68" s="90" t="n">
        <x:f>'全銘柄'!AE112</x:f>
        <x:v>3</x:v>
      </x:c>
      <x:c r="I68" s="97" t="n">
        <x:f>'全銘柄'!AQ112</x:f>
        <x:v>1689173220</x:v>
      </x:c>
      <x:c r="J68" s="90" t="str">
        <x:f>'全銘柄'!AH112</x:f>
        <x:v>S100XMWX</x:v>
      </x:c>
    </x:row>
    <x:row r="69">
      <x:c r="A69" s="90" t="n">
        <x:f>'全銘柄'!A99</x:f>
        <x:v>98</x:v>
      </x:c>
      <x:c r="B69" s="90" t="str">
        <x:f>'全銘柄'!B99</x:f>
        <x:v>7114</x:v>
      </x:c>
      <x:c r="C69" s="90" t="str">
        <x:f>'全銘柄'!D99</x:f>
        <x:v>Foodison,Inc.</x:v>
      </x:c>
      <x:c r="D69" s="90" t="str">
        <x:f>'全銘柄'!E99</x:f>
        <x:v>Growth Market(Domestic)</x:v>
      </x:c>
      <x:c r="E69" s="92" t="n">
        <x:f>'全銘柄'!S99</x:f>
        <x:v>44911</x:v>
      </x:c>
      <x:c r="F69" s="90" t="str">
        <x:f>'全銘柄'!T99</x:f>
        <x:v>local_price_first_trade</x:v>
      </x:c>
      <x:c r="G69" s="90" t="n">
        <x:f>'全銘柄'!AD99</x:f>
        <x:v>2</x:v>
      </x:c>
      <x:c r="H69" s="90" t="n">
        <x:f>'全銘柄'!AE99</x:f>
        <x:v>3</x:v>
      </x:c>
      <x:c r="I69" s="97" t="n">
        <x:f>'全銘柄'!AQ99</x:f>
        <x:v>1665603.3333333333</x:v>
      </x:c>
      <x:c r="J69" s="90" t="str">
        <x:f>'全銘柄'!AH99</x:f>
        <x:v>S100W917</x:v>
      </x:c>
    </x:row>
    <x:row r="70">
      <x:c r="A70" s="90" t="n">
        <x:f>'全銘柄'!A81</x:f>
        <x:v>80</x:v>
      </x:c>
      <x:c r="B70" s="90" t="str">
        <x:f>'全銘柄'!B81</x:f>
        <x:v>2936</x:v>
      </x:c>
      <x:c r="C70" s="90" t="str">
        <x:f>'全銘柄'!D81</x:f>
        <x:v>BASE FOOD,Inc.</x:v>
      </x:c>
      <x:c r="D70" s="90" t="str">
        <x:f>'全銘柄'!E81</x:f>
        <x:v>Growth Market(Domestic)</x:v>
      </x:c>
      <x:c r="E70" s="92" t="n">
        <x:f>'全銘柄'!S81</x:f>
        <x:v>44880</x:v>
      </x:c>
      <x:c r="F70" s="90" t="str">
        <x:f>'全銘柄'!T81</x:f>
        <x:v>local_price_first_trade</x:v>
      </x:c>
      <x:c r="G70" s="90" t="n">
        <x:f>'全銘柄'!AD81</x:f>
        <x:v>2</x:v>
      </x:c>
      <x:c r="H70" s="90" t="n">
        <x:f>'全銘柄'!AE81</x:f>
        <x:v>3</x:v>
      </x:c>
      <x:c r="I70" s="97" t="n">
        <x:f>'全銘柄'!AQ81</x:f>
        <x:v>13270301.666666666</x:v>
      </x:c>
      <x:c r="J70" s="90" t="str">
        <x:f>'全銘柄'!AH81</x:f>
        <x:v>S100Y7A4</x:v>
      </x:c>
    </x:row>
    <x:row r="71">
      <x:c r="A71" s="90" t="n">
        <x:f>'全銘柄'!A64</x:f>
        <x:v>63</x:v>
      </x:c>
      <x:c r="B71" s="90" t="str">
        <x:f>'全銘柄'!B64</x:f>
        <x:v>5834</x:v>
      </x:c>
      <x:c r="C71" s="90" t="str">
        <x:f>'全銘柄'!D64</x:f>
        <x:v>SBI Leasing Services Co.,Ltd.</x:v>
      </x:c>
      <x:c r="D71" s="90" t="str">
        <x:f>'全銘柄'!E64</x:f>
        <x:v>Growth Market(Domestic)</x:v>
      </x:c>
      <x:c r="E71" s="92" t="n">
        <x:f>'全銘柄'!S64</x:f>
        <x:v>44853</x:v>
      </x:c>
      <x:c r="F71" s="90" t="str">
        <x:f>'全銘柄'!T64</x:f>
        <x:v>local_price_first_trade</x:v>
      </x:c>
      <x:c r="G71" s="90" t="n">
        <x:f>'全銘柄'!AD64</x:f>
        <x:v>2</x:v>
      </x:c>
      <x:c r="H71" s="90" t="n">
        <x:f>'全銘柄'!AE64</x:f>
        <x:v>3</x:v>
      </x:c>
      <x:c r="I71" s="97" t="n">
        <x:f>'全銘柄'!AQ64</x:f>
        <x:v>266699280</x:v>
      </x:c>
      <x:c r="J71" s="90" t="str">
        <x:f>'全銘柄'!AH64</x:f>
        <x:v>S100W2X1</x:v>
      </x:c>
    </x:row>
    <x:row r="72">
      <x:c r="A72" s="90" t="n">
        <x:f>'全銘柄'!A73</x:f>
        <x:v>72</x:v>
      </x:c>
      <x:c r="B72" s="90" t="str">
        <x:f>'全銘柄'!B73</x:f>
        <x:v>9560</x:v>
      </x:c>
      <x:c r="C72" s="90" t="str">
        <x:f>'全銘柄'!D73</x:f>
        <x:v>PROGRIT Inc.</x:v>
      </x:c>
      <x:c r="D72" s="90" t="str">
        <x:f>'全銘柄'!E73</x:f>
        <x:v>Growth Market(Domestic)</x:v>
      </x:c>
      <x:c r="E72" s="92" t="n">
        <x:f>'全銘柄'!S73</x:f>
        <x:v>44833</x:v>
      </x:c>
      <x:c r="F72" s="90" t="str">
        <x:f>'全銘柄'!T73</x:f>
        <x:v>local_price_first_trade</x:v>
      </x:c>
      <x:c r="G72" s="90" t="n">
        <x:f>'全銘柄'!AD73</x:f>
        <x:v>2</x:v>
      </x:c>
      <x:c r="H72" s="90" t="n">
        <x:f>'全銘柄'!AE73</x:f>
        <x:v>3</x:v>
      </x:c>
      <x:c r="I72" s="97" t="n">
        <x:f>'全銘柄'!AQ73</x:f>
        <x:v>59027856.666666664</x:v>
      </x:c>
      <x:c r="J72" s="90" t="str">
        <x:f>'全銘柄'!AH73</x:f>
        <x:v>S100X76V</x:v>
      </x:c>
    </x:row>
    <x:row r="73">
      <x:c r="A73" s="90" t="n">
        <x:f>'全銘柄'!A80</x:f>
        <x:v>79</x:v>
      </x:c>
      <x:c r="B73" s="90" t="str">
        <x:f>'全銘柄'!B80</x:f>
        <x:v>9556</x:v>
      </x:c>
      <x:c r="C73" s="90" t="str">
        <x:f>'全銘柄'!D80</x:f>
        <x:v>INTLOOP Inc.</x:v>
      </x:c>
      <x:c r="D73" s="90" t="str">
        <x:f>'全銘柄'!E80</x:f>
        <x:v>Growth Market(Domestic)</x:v>
      </x:c>
      <x:c r="E73" s="92" t="n">
        <x:f>'全銘柄'!S80</x:f>
        <x:v>44750</x:v>
      </x:c>
      <x:c r="F73" s="90" t="str">
        <x:f>'全銘柄'!T80</x:f>
        <x:v>local_price_first_trade</x:v>
      </x:c>
      <x:c r="G73" s="90" t="n">
        <x:f>'全銘柄'!AD80</x:f>
        <x:v>2</x:v>
      </x:c>
      <x:c r="H73" s="90" t="n">
        <x:f>'全銘柄'!AE80</x:f>
        <x:v>3</x:v>
      </x:c>
      <x:c r="I73" s="97" t="n">
        <x:f>'全銘柄'!AQ80</x:f>
        <x:v>228855426.66666663</x:v>
      </x:c>
      <x:c r="J73" s="90" t="str">
        <x:f>'全銘柄'!AH80</x:f>
        <x:v>S100WX3D</x:v>
      </x:c>
    </x:row>
    <x:row r="74">
      <x:c r="A74" s="90" t="n">
        <x:f>'全銘柄'!A111</x:f>
        <x:v>110</x:v>
      </x:c>
      <x:c r="B74" s="90" t="str">
        <x:f>'全銘柄'!B111</x:f>
        <x:v>9225</x:v>
      </x:c>
      <x:c r="C74" s="90" t="str">
        <x:f>'全銘柄'!D111</x:f>
        <x:v>Bridge Consulting Group Inc.</x:v>
      </x:c>
      <x:c r="D74" s="90" t="str">
        <x:f>'全銘柄'!E111</x:f>
        <x:v>Growth Market(Domestic)</x:v>
      </x:c>
      <x:c r="E74" s="92" t="n">
        <x:f>'全銘柄'!S111</x:f>
        <x:v>44711</x:v>
      </x:c>
      <x:c r="F74" s="90" t="str">
        <x:f>'全銘柄'!T111</x:f>
        <x:v>local_price_first_trade</x:v>
      </x:c>
      <x:c r="G74" s="90" t="n">
        <x:f>'全銘柄'!AD111</x:f>
        <x:v>2</x:v>
      </x:c>
      <x:c r="H74" s="90" t="n">
        <x:f>'全銘柄'!AE111</x:f>
        <x:v>3</x:v>
      </x:c>
      <x:c r="I74" s="97" t="n">
        <x:f>'全銘柄'!AQ111</x:f>
        <x:v>1033845</x:v>
      </x:c>
      <x:c r="J74" s="90" t="str">
        <x:f>'全銘柄'!AH111</x:f>
        <x:v>S100XC8K</x:v>
      </x:c>
    </x:row>
    <x:row r="75">
      <x:c r="A75" s="90" t="n">
        <x:f>'全銘柄'!A105</x:f>
        <x:v>104</x:v>
      </x:c>
      <x:c r="B75" s="90" t="str">
        <x:f>'全銘柄'!B105</x:f>
        <x:v>9022</x:v>
      </x:c>
      <x:c r="C75" s="90" t="str">
        <x:f>'全銘柄'!D105</x:f>
        <x:v>Central Japan Railway Company</x:v>
      </x:c>
      <x:c r="D75" s="90" t="str">
        <x:f>'全銘柄'!E105</x:f>
        <x:v>Prime Market (Domestic)</x:v>
      </x:c>
      <x:c r="E75" s="92" t="n">
        <x:f>'全銘柄'!S105</x:f>
        <x:v>44652</x:v>
      </x:c>
      <x:c r="F75" s="90" t="str">
        <x:f>'全銘柄'!T105</x:f>
        <x:v>EDINET_company_history</x:v>
      </x:c>
      <x:c r="G75" s="90" t="n">
        <x:f>'全銘柄'!AD105</x:f>
        <x:v>2</x:v>
      </x:c>
      <x:c r="H75" s="90" t="n">
        <x:f>'全銘柄'!AE105</x:f>
        <x:v>3</x:v>
      </x:c>
      <x:c r="I75" s="97" t="n">
        <x:f>'全銘柄'!AQ105</x:f>
        <x:v>11293249795</x:v>
      </x:c>
      <x:c r="J75" s="90" t="str">
        <x:f>'全銘柄'!AH105</x:f>
        <x:v>S100W2Z6</x:v>
      </x:c>
    </x:row>
    <x:row r="76">
      <x:c r="A76" s="90" t="n">
        <x:f>'全銘柄'!A67</x:f>
        <x:v>66</x:v>
      </x:c>
      <x:c r="B76" s="90" t="str">
        <x:f>'全銘柄'!B67</x:f>
        <x:v>9219</x:v>
      </x:c>
      <x:c r="C76" s="90" t="str">
        <x:f>'全銘柄'!D67</x:f>
        <x:v>GiXo Ltd.</x:v>
      </x:c>
      <x:c r="D76" s="90" t="str">
        <x:f>'全銘柄'!E67</x:f>
        <x:v>Growth Market(Domestic)</x:v>
      </x:c>
      <x:c r="E76" s="92" t="n">
        <x:f>'全銘柄'!S67</x:f>
        <x:v>44650</x:v>
      </x:c>
      <x:c r="F76" s="90" t="str">
        <x:f>'全銘柄'!T67</x:f>
        <x:v>local_price_first_trade</x:v>
      </x:c>
      <x:c r="G76" s="90" t="n">
        <x:f>'全銘柄'!AD67</x:f>
        <x:v>2</x:v>
      </x:c>
      <x:c r="H76" s="90" t="n">
        <x:f>'全銘柄'!AE67</x:f>
        <x:v>3</x:v>
      </x:c>
      <x:c r="I76" s="97" t="n">
        <x:f>'全銘柄'!AQ67</x:f>
        <x:v>6850618.333333333</x:v>
      </x:c>
      <x:c r="J76" s="90" t="str">
        <x:f>'全銘柄'!AH67</x:f>
        <x:v>S100WQMM</x:v>
      </x:c>
    </x:row>
    <x:row r="77">
      <x:c r="A77" s="90" t="n">
        <x:f>'全銘柄'!A61</x:f>
        <x:v>60</x:v>
      </x:c>
      <x:c r="B77" s="90" t="str">
        <x:f>'全銘柄'!B61</x:f>
        <x:v>9218</x:v>
      </x:c>
      <x:c r="C77" s="90" t="str">
        <x:f>'全銘柄'!D61</x:f>
        <x:v>Mental Health Technologies Co.,Ltd.</x:v>
      </x:c>
      <x:c r="D77" s="90" t="str">
        <x:f>'全銘柄'!E61</x:f>
        <x:v>Growth Market(Domestic)</x:v>
      </x:c>
      <x:c r="E77" s="92" t="n">
        <x:f>'全銘柄'!S61</x:f>
        <x:v>44648</x:v>
      </x:c>
      <x:c r="F77" s="90" t="str">
        <x:f>'全銘柄'!T61</x:f>
        <x:v>local_price_first_trade</x:v>
      </x:c>
      <x:c r="G77" s="90" t="n">
        <x:f>'全銘柄'!AD61</x:f>
        <x:v>2</x:v>
      </x:c>
      <x:c r="H77" s="90" t="n">
        <x:f>'全銘柄'!AE61</x:f>
        <x:v>3</x:v>
      </x:c>
      <x:c r="I77" s="97" t="n">
        <x:f>'全銘柄'!AQ61</x:f>
        <x:v>18805388.333333332</x:v>
      </x:c>
      <x:c r="J77" s="90" t="str">
        <x:f>'全銘柄'!AH61</x:f>
        <x:v>S100XVL7</x:v>
      </x:c>
    </x:row>
    <x:row r="78">
      <x:c r="A78" s="90" t="n">
        <x:f>'全銘柄'!A58</x:f>
        <x:v>57</x:v>
      </x:c>
      <x:c r="B78" s="90" t="str">
        <x:f>'全銘柄'!B58</x:f>
        <x:v>9214</x:v>
      </x:c>
      <x:c r="C78" s="90" t="str">
        <x:f>'全銘柄'!D58</x:f>
        <x:v>Recovery International Co.,Ltd.</x:v>
      </x:c>
      <x:c r="D78" s="90" t="str">
        <x:f>'全銘柄'!E58</x:f>
        <x:v>Growth Market(Domestic)</x:v>
      </x:c>
      <x:c r="E78" s="92" t="n">
        <x:f>'全銘柄'!S58</x:f>
        <x:v>44595</x:v>
      </x:c>
      <x:c r="F78" s="90" t="str">
        <x:f>'全銘柄'!T58</x:f>
        <x:v>local_price_first_trade</x:v>
      </x:c>
      <x:c r="G78" s="90" t="n">
        <x:f>'全銘柄'!AD58</x:f>
        <x:v>2</x:v>
      </x:c>
      <x:c r="H78" s="90" t="n">
        <x:f>'全銘柄'!AE58</x:f>
        <x:v>3</x:v>
      </x:c>
      <x:c r="I78" s="97" t="n">
        <x:f>'全銘柄'!AQ58</x:f>
        <x:v>2106366.6666666665</x:v>
      </x:c>
      <x:c r="J78" s="90" t="str">
        <x:f>'全銘柄'!AH58</x:f>
        <x:v>S100XV6A</x:v>
      </x:c>
    </x:row>
    <x:row r="79">
      <x:c r="A79" s="90" t="n">
        <x:f>'全銘柄'!A107</x:f>
        <x:v>106</x:v>
      </x:c>
      <x:c r="B79" s="90" t="str">
        <x:f>'全銘柄'!B107</x:f>
        <x:v>4261</x:v>
      </x:c>
      <x:c r="C79" s="90" t="str">
        <x:f>'全銘柄'!D107</x:f>
        <x:v>AsiaQuest Co.,Ltd.</x:v>
      </x:c>
      <x:c r="D79" s="90" t="str">
        <x:f>'全銘柄'!E107</x:f>
        <x:v>Growth Market(Domestic)</x:v>
      </x:c>
      <x:c r="E79" s="92" t="n">
        <x:f>'全銘柄'!S107</x:f>
        <x:v>44557</x:v>
      </x:c>
      <x:c r="F79" s="90" t="str">
        <x:f>'全銘柄'!T107</x:f>
        <x:v>local_price_first_trade</x:v>
      </x:c>
      <x:c r="G79" s="90" t="n">
        <x:f>'全銘柄'!AD107</x:f>
        <x:v>2</x:v>
      </x:c>
      <x:c r="H79" s="90" t="n">
        <x:f>'全銘柄'!AE107</x:f>
        <x:v>3</x:v>
      </x:c>
      <x:c r="I79" s="97" t="n">
        <x:f>'全銘柄'!AQ107</x:f>
        <x:v>16887016.666666668</x:v>
      </x:c>
      <x:c r="J79" s="90" t="str">
        <x:f>'全銘柄'!AH107</x:f>
        <x:v>S100XVLI</x:v>
      </x:c>
    </x:row>
    <x:row r="80">
      <x:c r="A80" s="90" t="n">
        <x:f>'全銘柄'!A109</x:f>
        <x:v>108</x:v>
      </x:c>
      <x:c r="B80" s="90" t="str">
        <x:f>'全銘柄'!B109</x:f>
        <x:v>4262</x:v>
      </x:c>
      <x:c r="C80" s="90" t="str">
        <x:f>'全銘柄'!D109</x:f>
        <x:v>NIFTY Lifestyle Co.,Ltd.</x:v>
      </x:c>
      <x:c r="D80" s="90" t="str">
        <x:f>'全銘柄'!E109</x:f>
        <x:v>Growth Market(Domestic)</x:v>
      </x:c>
      <x:c r="E80" s="92" t="n">
        <x:f>'全銘柄'!S109</x:f>
        <x:v>44554</x:v>
      </x:c>
      <x:c r="F80" s="90" t="str">
        <x:f>'全銘柄'!T109</x:f>
        <x:v>local_price_first_trade</x:v>
      </x:c>
      <x:c r="G80" s="90" t="n">
        <x:f>'全銘柄'!AD109</x:f>
        <x:v>2</x:v>
      </x:c>
      <x:c r="H80" s="90" t="n">
        <x:f>'全銘柄'!AE109</x:f>
        <x:v>3</x:v>
      </x:c>
      <x:c r="I80" s="97" t="n">
        <x:f>'全銘柄'!AQ109</x:f>
        <x:v>17123713.333333332</x:v>
      </x:c>
      <x:c r="J80" s="90" t="str">
        <x:f>'全銘柄'!AH109</x:f>
        <x:v>S100VXX9</x:v>
      </x:c>
    </x:row>
    <x:row r="81">
      <x:c r="A81" s="90" t="n">
        <x:f>'全銘柄'!A93</x:f>
        <x:v>92</x:v>
      </x:c>
      <x:c r="B81" s="90" t="str">
        <x:f>'全銘柄'!B93</x:f>
        <x:v>4417</x:v>
      </x:c>
      <x:c r="C81" s="90" t="str">
        <x:f>'全銘柄'!D93</x:f>
        <x:v>Global Security Experts Inc.</x:v>
      </x:c>
      <x:c r="D81" s="90" t="str">
        <x:f>'全銘柄'!E93</x:f>
        <x:v>Growth Market(Domestic)</x:v>
      </x:c>
      <x:c r="E81" s="92" t="n">
        <x:f>'全銘柄'!S93</x:f>
        <x:v>44550</x:v>
      </x:c>
      <x:c r="F81" s="90" t="str">
        <x:f>'全銘柄'!T93</x:f>
        <x:v>local_price_first_trade</x:v>
      </x:c>
      <x:c r="G81" s="90" t="n">
        <x:f>'全銘柄'!AD93</x:f>
        <x:v>2</x:v>
      </x:c>
      <x:c r="H81" s="90" t="n">
        <x:f>'全銘柄'!AE93</x:f>
        <x:v>3</x:v>
      </x:c>
      <x:c r="I81" s="97" t="n">
        <x:f>'全銘柄'!AQ93</x:f>
        <x:v>254702825</x:v>
      </x:c>
      <x:c r="J81" s="90" t="str">
        <x:f>'全銘柄'!AH93</x:f>
        <x:v>S100W3OW</x:v>
      </x:c>
    </x:row>
    <x:row r="82">
      <x:c r="A82" s="90" t="n">
        <x:f>'全銘柄'!A68</x:f>
        <x:v>67</x:v>
      </x:c>
      <x:c r="B82" s="90" t="str">
        <x:f>'全銘柄'!B68</x:f>
        <x:v>4414</x:v>
      </x:c>
      <x:c r="C82" s="90" t="str">
        <x:f>'全銘柄'!D68</x:f>
        <x:v>FLECT Co.,Ltd.</x:v>
      </x:c>
      <x:c r="D82" s="90" t="str">
        <x:f>'全銘柄'!E68</x:f>
        <x:v>Growth Market(Domestic)</x:v>
      </x:c>
      <x:c r="E82" s="92" t="n">
        <x:f>'全銘柄'!S68</x:f>
        <x:v>44540</x:v>
      </x:c>
      <x:c r="F82" s="90" t="str">
        <x:f>'全銘柄'!T68</x:f>
        <x:v>local_price_first_trade</x:v>
      </x:c>
      <x:c r="G82" s="90" t="n">
        <x:f>'全銘柄'!AD68</x:f>
        <x:v>2</x:v>
      </x:c>
      <x:c r="H82" s="90" t="n">
        <x:f>'全銘柄'!AE68</x:f>
        <x:v>3</x:v>
      </x:c>
      <x:c r="I82" s="97" t="n">
        <x:f>'全銘柄'!AQ68</x:f>
        <x:v>43919143.333333336</x:v>
      </x:c>
      <x:c r="J82" s="90" t="str">
        <x:f>'全銘柄'!AH68</x:f>
        <x:v>S100W10D</x:v>
      </x:c>
    </x:row>
    <x:row r="83">
      <x:c r="A83" s="90" t="n">
        <x:f>'全銘柄'!A60</x:f>
        <x:v>59</x:v>
      </x:c>
      <x:c r="B83" s="90" t="str">
        <x:f>'全銘柄'!B60</x:f>
        <x:v>4412</x:v>
      </x:c>
      <x:c r="C83" s="90" t="str">
        <x:f>'全銘柄'!D60</x:f>
        <x:v>Science Arts,Inc.</x:v>
      </x:c>
      <x:c r="D83" s="90" t="str">
        <x:f>'全銘柄'!E60</x:f>
        <x:v>Growth Market(Domestic)</x:v>
      </x:c>
      <x:c r="E83" s="92" t="n">
        <x:f>'全銘柄'!S60</x:f>
        <x:v>44525</x:v>
      </x:c>
      <x:c r="F83" s="90" t="str">
        <x:f>'全銘柄'!T60</x:f>
        <x:v>local_price_first_trade</x:v>
      </x:c>
      <x:c r="G83" s="90" t="n">
        <x:f>'全銘柄'!AD60</x:f>
        <x:v>2</x:v>
      </x:c>
      <x:c r="H83" s="90" t="n">
        <x:f>'全銘柄'!AE60</x:f>
        <x:v>3</x:v>
      </x:c>
      <x:c r="I83" s="97" t="n">
        <x:f>'全銘柄'!AQ60</x:f>
        <x:v>79704928.33333333</x:v>
      </x:c>
      <x:c r="J83" s="90" t="str">
        <x:f>'全銘柄'!AH60</x:f>
        <x:v>S100X6RV</x:v>
      </x:c>
    </x:row>
    <x:row r="84">
      <x:c r="A84" s="90" t="n">
        <x:f>'全銘柄'!A114</x:f>
        <x:v>113</x:v>
      </x:c>
      <x:c r="B84" s="90" t="str">
        <x:f>'全銘柄'!B114</x:f>
        <x:v>4379</x:v>
      </x:c>
      <x:c r="C84" s="90" t="str">
        <x:f>'全銘柄'!D114</x:f>
        <x:v>Photosynth inc.</x:v>
      </x:c>
      <x:c r="D84" s="90" t="str">
        <x:f>'全銘柄'!E114</x:f>
        <x:v>Growth Market(Domestic)</x:v>
      </x:c>
      <x:c r="E84" s="92" t="n">
        <x:f>'全銘柄'!S114</x:f>
        <x:v>44505</x:v>
      </x:c>
      <x:c r="F84" s="90" t="str">
        <x:f>'全銘柄'!T114</x:f>
        <x:v>local_price_first_trade</x:v>
      </x:c>
      <x:c r="G84" s="90" t="n">
        <x:f>'全銘柄'!AD114</x:f>
        <x:v>2</x:v>
      </x:c>
      <x:c r="H84" s="90" t="n">
        <x:f>'全銘柄'!AE114</x:f>
        <x:v>3</x:v>
      </x:c>
      <x:c r="I84" s="97" t="n">
        <x:f>'全銘柄'!AQ114</x:f>
        <x:v>73520345</x:v>
      </x:c>
      <x:c r="J84" s="90" t="str">
        <x:f>'全銘柄'!AH114</x:f>
        <x:v>S100XV3D</x:v>
      </x:c>
    </x:row>
    <x:row r="85">
      <x:c r="A85" s="90" t="n">
        <x:f>'全銘柄'!A103</x:f>
        <x:v>102</x:v>
      </x:c>
      <x:c r="B85" s="90" t="str">
        <x:f>'全銘柄'!B103</x:f>
        <x:v>4375</x:v>
      </x:c>
      <x:c r="C85" s="90" t="str">
        <x:f>'全銘柄'!D103</x:f>
        <x:v>Safie Inc.</x:v>
      </x:c>
      <x:c r="D85" s="90" t="str">
        <x:f>'全銘柄'!E103</x:f>
        <x:v>Growth Market(Domestic)</x:v>
      </x:c>
      <x:c r="E85" s="92" t="n">
        <x:f>'全銘柄'!S103</x:f>
        <x:v>44468</x:v>
      </x:c>
      <x:c r="F85" s="90" t="str">
        <x:f>'全銘柄'!T103</x:f>
        <x:v>local_price_first_trade</x:v>
      </x:c>
      <x:c r="G85" s="90" t="n">
        <x:f>'全銘柄'!AD103</x:f>
        <x:v>2</x:v>
      </x:c>
      <x:c r="H85" s="90" t="n">
        <x:f>'全銘柄'!AE103</x:f>
        <x:v>3</x:v>
      </x:c>
      <x:c r="I85" s="97" t="n">
        <x:f>'全銘柄'!AQ103</x:f>
        <x:v>136399133.33333334</x:v>
      </x:c>
      <x:c r="J85" s="90" t="str">
        <x:f>'全銘柄'!AH103</x:f>
        <x:v>S100XUXF</x:v>
      </x:c>
    </x:row>
    <x:row r="86">
      <x:c r="A86" s="90" t="n">
        <x:f>'全銘柄'!A98</x:f>
        <x:v>97</x:v>
      </x:c>
      <x:c r="B86" s="90" t="str">
        <x:f>'全銘柄'!B98</x:f>
        <x:v>4374</x:v>
      </x:c>
      <x:c r="C86" s="90" t="str">
        <x:f>'全銘柄'!D98</x:f>
        <x:v>ROBOT PAYMENT INC.</x:v>
      </x:c>
      <x:c r="D86" s="90" t="str">
        <x:f>'全銘柄'!E98</x:f>
        <x:v>Growth Market(Domestic)</x:v>
      </x:c>
      <x:c r="E86" s="92" t="n">
        <x:f>'全銘柄'!S98</x:f>
        <x:v>44467</x:v>
      </x:c>
      <x:c r="F86" s="90" t="str">
        <x:f>'全銘柄'!T98</x:f>
        <x:v>local_price_first_trade</x:v>
      </x:c>
      <x:c r="G86" s="90" t="n">
        <x:f>'全銘柄'!AD98</x:f>
        <x:v>2</x:v>
      </x:c>
      <x:c r="H86" s="90" t="n">
        <x:f>'全銘柄'!AE98</x:f>
        <x:v>3</x:v>
      </x:c>
      <x:c r="I86" s="97" t="n">
        <x:f>'全銘柄'!AQ98</x:f>
        <x:v>35713790</x:v>
      </x:c>
      <x:c r="J86" s="90" t="str">
        <x:f>'全銘柄'!AH98</x:f>
        <x:v>S100XUUD</x:v>
      </x:c>
    </x:row>
    <x:row r="87">
      <x:c r="A87" s="90" t="n">
        <x:f>'全銘柄'!A216</x:f>
        <x:v>215</x:v>
      </x:c>
      <x:c r="B87" s="90" t="str">
        <x:f>'全銘柄'!B216</x:f>
        <x:v>4365</x:v>
      </x:c>
      <x:c r="C87" s="90" t="str">
        <x:f>'全銘柄'!D216</x:f>
        <x:v>MATSUMOTO YUSHI-SEIYAKU CO.,LTD.</x:v>
      </x:c>
      <x:c r="D87" s="90" t="str">
        <x:f>'全銘柄'!E216</x:f>
        <x:v>Standard Market(Domestic)</x:v>
      </x:c>
      <x:c r="E87" s="92" t="n">
        <x:f>'全銘柄'!S216</x:f>
        <x:v>45845</x:v>
      </x:c>
      <x:c r="F87" s="90" t="str">
        <x:f>'全銘柄'!T216</x:f>
        <x:v>local_price_first_trade</x:v>
      </x:c>
      <x:c r="G87" s="90" t="n">
        <x:f>'全銘柄'!AD216</x:f>
        <x:v>2</x:v>
      </x:c>
      <x:c r="H87" s="90" t="n">
        <x:f>'全銘柄'!AE216</x:f>
        <x:v>2</x:v>
      </x:c>
      <x:c r="I87" s="97" t="n">
        <x:f>'全銘柄'!AQ216</x:f>
        <x:v>10856683.333333334</x:v>
      </x:c>
      <x:c r="J87" s="90" t="str">
        <x:f>'全銘柄'!AH216</x:f>
        <x:v>S100W2AK</x:v>
      </x:c>
    </x:row>
    <x:row r="88">
      <x:c r="A88" s="90" t="n">
        <x:f>'全銘柄'!A120</x:f>
        <x:v>119</x:v>
      </x:c>
      <x:c r="B88" s="90" t="str">
        <x:f>'全銘柄'!B120</x:f>
        <x:v>9023</x:v>
      </x:c>
      <x:c r="C88" s="90" t="str">
        <x:f>'全銘柄'!D120</x:f>
        <x:v>Tokyo Metro Co.,Ltd.</x:v>
      </x:c>
      <x:c r="D88" s="90" t="str">
        <x:f>'全銘柄'!E120</x:f>
        <x:v>Prime Market (Domestic)</x:v>
      </x:c>
      <x:c r="E88" s="92" t="n">
        <x:f>'全銘柄'!S120</x:f>
        <x:v>45588</x:v>
      </x:c>
      <x:c r="F88" s="90" t="str">
        <x:f>'全銘柄'!T120</x:f>
        <x:v>local_price_first_trade</x:v>
      </x:c>
      <x:c r="G88" s="90" t="n">
        <x:f>'全銘柄'!AD120</x:f>
        <x:v>2</x:v>
      </x:c>
      <x:c r="H88" s="90" t="n">
        <x:f>'全銘柄'!AE120</x:f>
        <x:v>2</x:v>
      </x:c>
      <x:c r="I88" s="97" t="n">
        <x:f>'全銘柄'!AQ120</x:f>
        <x:v>3606347158.3333335</x:v>
      </x:c>
      <x:c r="J88" s="90" t="str">
        <x:f>'全銘柄'!AH120</x:f>
        <x:v>S100W3LV</x:v>
      </x:c>
    </x:row>
    <x:row r="89">
      <x:c r="A89" s="90" t="n">
        <x:f>'全銘柄'!A283</x:f>
        <x:v>282</x:v>
      </x:c>
      <x:c r="B89" s="90" t="str">
        <x:f>'全銘柄'!B283</x:f>
        <x:v>6797</x:v>
      </x:c>
      <x:c r="C89" s="90" t="str">
        <x:f>'全銘柄'!D283</x:f>
        <x:v>NAGOYA ELECTRIC WORKS CO.,LTD.</x:v>
      </x:c>
      <x:c r="D89" s="90" t="str">
        <x:f>'全銘柄'!E283</x:f>
        <x:v>Standard Market(Domestic)</x:v>
      </x:c>
      <x:c r="E89" s="92" t="n">
        <x:f>'全銘柄'!S283</x:f>
        <x:v>45447</x:v>
      </x:c>
      <x:c r="F89" s="90" t="str">
        <x:f>'全銘柄'!T283</x:f>
        <x:v>local_price_first_trade</x:v>
      </x:c>
      <x:c r="G89" s="90" t="n">
        <x:f>'全銘柄'!AD283</x:f>
        <x:v>2</x:v>
      </x:c>
      <x:c r="H89" s="90" t="n">
        <x:f>'全銘柄'!AE283</x:f>
        <x:v>2</x:v>
      </x:c>
      <x:c r="I89" s="97" t="n">
        <x:f>'全銘柄'!AQ283</x:f>
        <x:v>10619851.666666666</x:v>
      </x:c>
      <x:c r="J89" s="90" t="str">
        <x:f>'全銘柄'!AH283</x:f>
        <x:v>S100W0Z2</x:v>
      </x:c>
    </x:row>
    <x:row r="90">
      <x:c r="A90" s="90" t="n">
        <x:f>'全銘柄'!A243</x:f>
        <x:v>242</x:v>
      </x:c>
      <x:c r="B90" s="90" t="str">
        <x:f>'全銘柄'!B243</x:f>
        <x:v>5356</x:v>
      </x:c>
      <x:c r="C90" s="90" t="str">
        <x:f>'全銘柄'!D243</x:f>
        <x:v>MINO CERAMIC CO.,LTD.</x:v>
      </x:c>
      <x:c r="D90" s="90" t="str">
        <x:f>'全銘柄'!E243</x:f>
        <x:v>Standard Market(Domestic)</x:v>
      </x:c>
      <x:c r="E90" s="92" t="n">
        <x:f>'全銘柄'!S243</x:f>
        <x:v>45369</x:v>
      </x:c>
      <x:c r="F90" s="90" t="str">
        <x:f>'全銘柄'!T243</x:f>
        <x:v>local_price_first_trade</x:v>
      </x:c>
      <x:c r="G90" s="90" t="n">
        <x:f>'全銘柄'!AD243</x:f>
        <x:v>2</x:v>
      </x:c>
      <x:c r="H90" s="90" t="n">
        <x:f>'全銘柄'!AE243</x:f>
        <x:v>2</x:v>
      </x:c>
      <x:c r="I90" s="97" t="n">
        <x:f>'全銘柄'!AQ243</x:f>
        <x:v>8819058.333333334</x:v>
      </x:c>
      <x:c r="J90" s="90" t="str">
        <x:f>'全銘柄'!AH243</x:f>
        <x:v>S100W2GO</x:v>
      </x:c>
    </x:row>
    <x:row r="91">
      <x:c r="A91" s="90" t="n">
        <x:f>'全銘柄'!A146</x:f>
        <x:v>145</x:v>
      </x:c>
      <x:c r="B91" s="90" t="str">
        <x:f>'全銘柄'!B146</x:f>
        <x:v>5621</x:v>
      </x:c>
      <x:c r="C91" s="90" t="str">
        <x:f>'全銘柄'!D146</x:f>
        <x:v>Human Technologies,Inc.</x:v>
      </x:c>
      <x:c r="D91" s="90" t="str">
        <x:f>'全銘柄'!E146</x:f>
        <x:v>Growth Market(Domestic)</x:v>
      </x:c>
      <x:c r="E91" s="92" t="n">
        <x:f>'全銘柄'!S146</x:f>
        <x:v>45282</x:v>
      </x:c>
      <x:c r="F91" s="90" t="str">
        <x:f>'全銘柄'!T146</x:f>
        <x:v>local_price_first_trade</x:v>
      </x:c>
      <x:c r="G91" s="90" t="n">
        <x:f>'全銘柄'!AD146</x:f>
        <x:v>2</x:v>
      </x:c>
      <x:c r="H91" s="90" t="n">
        <x:f>'全銘柄'!AE146</x:f>
        <x:v>2</x:v>
      </x:c>
      <x:c r="I91" s="97" t="n">
        <x:f>'全銘柄'!AQ146</x:f>
        <x:v>80775021.66666667</x:v>
      </x:c>
      <x:c r="J91" s="90" t="str">
        <x:f>'全銘柄'!AH146</x:f>
        <x:v>S100W8D4</x:v>
      </x:c>
    </x:row>
    <x:row r="92">
      <x:c r="A92" s="90" t="n">
        <x:f>'全銘柄'!A241</x:f>
        <x:v>240</x:v>
      </x:c>
      <x:c r="B92" s="90" t="str">
        <x:f>'全銘柄'!B241</x:f>
        <x:v>5869</x:v>
      </x:c>
      <x:c r="C92" s="90" t="str">
        <x:f>'全銘柄'!D241</x:f>
        <x:v>WASEDA GAKUSHUKENKYUKAI CO.,LTD.</x:v>
      </x:c>
      <x:c r="D92" s="90" t="str">
        <x:f>'全銘柄'!E241</x:f>
        <x:v>Standard Market(Domestic)</x:v>
      </x:c>
      <x:c r="E92" s="92" t="n">
        <x:f>'全銘柄'!S241</x:f>
        <x:v>45282</x:v>
      </x:c>
      <x:c r="F92" s="90" t="str">
        <x:f>'全銘柄'!T241</x:f>
        <x:v>local_price_first_trade</x:v>
      </x:c>
      <x:c r="G92" s="90" t="n">
        <x:f>'全銘柄'!AD241</x:f>
        <x:v>2</x:v>
      </x:c>
      <x:c r="H92" s="90" t="n">
        <x:f>'全銘柄'!AE241</x:f>
        <x:v>2</x:v>
      </x:c>
      <x:c r="I92" s="97" t="n">
        <x:f>'全銘柄'!AQ241</x:f>
        <x:v>20457581.666666668</x:v>
      </x:c>
      <x:c r="J92" s="90" t="str">
        <x:f>'全銘柄'!AH241</x:f>
        <x:v>S100W3RQ</x:v>
      </x:c>
    </x:row>
    <x:row r="93">
      <x:c r="A93" s="90" t="n">
        <x:f>'全銘柄'!A293</x:f>
        <x:v>292</x:v>
      </x:c>
      <x:c r="B93" s="90" t="str">
        <x:f>'全銘柄'!B293</x:f>
        <x:v>5619</x:v>
      </x:c>
      <x:c r="C93" s="90" t="str">
        <x:f>'全銘柄'!D293</x:f>
        <x:v>MRSO.,Inc</x:v>
      </x:c>
      <x:c r="D93" s="90" t="str">
        <x:f>'全銘柄'!E293</x:f>
        <x:v>Growth Market(Domestic)</x:v>
      </x:c>
      <x:c r="E93" s="92" t="n">
        <x:f>'全銘柄'!S293</x:f>
        <x:v>45281</x:v>
      </x:c>
      <x:c r="F93" s="90" t="str">
        <x:f>'全銘柄'!T293</x:f>
        <x:v>local_price_first_trade</x:v>
      </x:c>
      <x:c r="G93" s="90" t="n">
        <x:f>'全銘柄'!AD293</x:f>
        <x:v>2</x:v>
      </x:c>
      <x:c r="H93" s="90" t="n">
        <x:f>'全銘柄'!AE293</x:f>
        <x:v>2</x:v>
      </x:c>
      <x:c r="I93" s="97" t="n">
        <x:f>'全銘柄'!AQ293</x:f>
        <x:v>609893.3333333334</x:v>
      </x:c>
      <x:c r="J93" s="90" t="str">
        <x:f>'全銘柄'!AH293</x:f>
        <x:v>S100XU72</x:v>
      </x:c>
    </x:row>
    <x:row r="94">
      <x:c r="A94" s="90" t="n">
        <x:f>'全銘柄'!A148</x:f>
        <x:v>147</x:v>
      </x:c>
      <x:c r="B94" s="90" t="str">
        <x:f>'全銘柄'!B148</x:f>
        <x:v>5618</x:v>
      </x:c>
      <x:c r="C94" s="90" t="str">
        <x:f>'全銘柄'!D148</x:f>
        <x:v>Nyle Inc.</x:v>
      </x:c>
      <x:c r="D94" s="90" t="str">
        <x:f>'全銘柄'!E148</x:f>
        <x:v>Growth Market(Domestic)</x:v>
      </x:c>
      <x:c r="E94" s="92" t="n">
        <x:f>'全銘柄'!S148</x:f>
        <x:v>45280</x:v>
      </x:c>
      <x:c r="F94" s="90" t="str">
        <x:f>'全銘柄'!T148</x:f>
        <x:v>local_price_first_trade</x:v>
      </x:c>
      <x:c r="G94" s="90" t="n">
        <x:f>'全銘柄'!AD148</x:f>
        <x:v>2</x:v>
      </x:c>
      <x:c r="H94" s="90" t="n">
        <x:f>'全銘柄'!AE148</x:f>
        <x:v>2</x:v>
      </x:c>
      <x:c r="I94" s="97" t="n">
        <x:f>'全銘柄'!AQ148</x:f>
        <x:v>1783081.6666666667</x:v>
      </x:c>
      <x:c r="J94" s="90" t="str">
        <x:f>'全銘柄'!AH148</x:f>
        <x:v>S100XV5Y</x:v>
      </x:c>
    </x:row>
    <x:row r="95">
      <x:c r="A95" s="90" t="n">
        <x:f>'全銘柄'!A217</x:f>
        <x:v>216</x:v>
      </x:c>
      <x:c r="B95" s="90" t="str">
        <x:f>'全銘柄'!B217</x:f>
        <x:v>5597</x:v>
      </x:c>
      <x:c r="C95" s="90" t="str">
        <x:f>'全銘柄'!D217</x:f>
        <x:v>Blue innovation Co.,Ltd.</x:v>
      </x:c>
      <x:c r="D95" s="90" t="str">
        <x:f>'全銘柄'!E217</x:f>
        <x:v>Growth Market(Domestic)</x:v>
      </x:c>
      <x:c r="E95" s="92" t="n">
        <x:f>'全銘柄'!S217</x:f>
        <x:v>45272</x:v>
      </x:c>
      <x:c r="F95" s="90" t="str">
        <x:f>'全銘柄'!T217</x:f>
        <x:v>local_price_first_trade</x:v>
      </x:c>
      <x:c r="G95" s="90" t="n">
        <x:f>'全銘柄'!AD217</x:f>
        <x:v>2</x:v>
      </x:c>
      <x:c r="H95" s="90" t="n">
        <x:f>'全銘柄'!AE217</x:f>
        <x:v>2</x:v>
      </x:c>
      <x:c r="I95" s="97" t="n">
        <x:f>'全銘柄'!AQ217</x:f>
        <x:v>485238538.3333333</x:v>
      </x:c>
      <x:c r="J95" s="90" t="str">
        <x:f>'全銘柄'!AH217</x:f>
        <x:v>S100XVG3</x:v>
      </x:c>
    </x:row>
    <x:row r="96">
      <x:c r="A96" s="90" t="n">
        <x:f>'全銘柄'!A236</x:f>
        <x:v>235</x:v>
      </x:c>
      <x:c r="B96" s="90" t="str">
        <x:f>'全銘柄'!B236</x:f>
        <x:v>6525</x:v>
      </x:c>
      <x:c r="C96" s="90" t="str">
        <x:f>'全銘柄'!D236</x:f>
        <x:v>KOKUSAI ELECTRIC CORPORATION</x:v>
      </x:c>
      <x:c r="D96" s="90" t="str">
        <x:f>'全銘柄'!E236</x:f>
        <x:v>Prime Market (Domestic)</x:v>
      </x:c>
      <x:c r="E96" s="92" t="n">
        <x:f>'全銘柄'!S236</x:f>
        <x:v>45224</x:v>
      </x:c>
      <x:c r="F96" s="90" t="str">
        <x:f>'全銘柄'!T236</x:f>
        <x:v>local_price_first_trade</x:v>
      </x:c>
      <x:c r="G96" s="90" t="n">
        <x:f>'全銘柄'!AD236</x:f>
        <x:v>2</x:v>
      </x:c>
      <x:c r="H96" s="90" t="n">
        <x:f>'全銘柄'!AE236</x:f>
        <x:v>2</x:v>
      </x:c>
      <x:c r="I96" s="97" t="n">
        <x:f>'全銘柄'!AQ236</x:f>
        <x:v>39641134366.666664</x:v>
      </x:c>
      <x:c r="J96" s="90" t="str">
        <x:f>'全銘柄'!AH236</x:f>
        <x:v>S100W60T</x:v>
      </x:c>
    </x:row>
    <x:row r="97">
      <x:c r="A97" s="90" t="n">
        <x:f>'全銘柄'!A161</x:f>
        <x:v>160</x:v>
      </x:c>
      <x:c r="B97" s="90" t="str">
        <x:f>'全銘柄'!B161</x:f>
        <x:v>9236</x:v>
      </x:c>
      <x:c r="C97" s="90" t="str">
        <x:f>'全銘柄'!D161</x:f>
        <x:v>Japan M&amp;A Solution Incorporated</x:v>
      </x:c>
      <x:c r="D97" s="90" t="str">
        <x:f>'全銘柄'!E161</x:f>
        <x:v>Growth Market(Domestic)</x:v>
      </x:c>
      <x:c r="E97" s="92" t="n">
        <x:f>'全銘柄'!S161</x:f>
        <x:v>45223</x:v>
      </x:c>
      <x:c r="F97" s="90" t="str">
        <x:f>'全銘柄'!T161</x:f>
        <x:v>local_price_first_trade</x:v>
      </x:c>
      <x:c r="G97" s="90" t="n">
        <x:f>'全銘柄'!AD161</x:f>
        <x:v>2</x:v>
      </x:c>
      <x:c r="H97" s="90" t="n">
        <x:f>'全銘柄'!AE161</x:f>
        <x:v>2</x:v>
      </x:c>
      <x:c r="I97" s="97" t="n">
        <x:f>'全銘柄'!AQ161</x:f>
        <x:v>7618761.666666667</x:v>
      </x:c>
      <x:c r="J97" s="90" t="str">
        <x:f>'全銘柄'!AH161</x:f>
        <x:v>S100XHDT</x:v>
      </x:c>
    </x:row>
    <x:row r="98">
      <x:c r="A98" s="90" t="n">
        <x:f>'全銘柄'!A294</x:f>
        <x:v>293</x:v>
      </x:c>
      <x:c r="B98" s="90" t="str">
        <x:f>'全銘柄'!B294</x:f>
        <x:v>9235</x:v>
      </x:c>
      <x:c r="C98" s="90" t="str">
        <x:f>'全銘柄'!D294</x:f>
        <x:v>Ureru Net Advertising Group Co.,Ltd.</x:v>
      </x:c>
      <x:c r="D98" s="90" t="str">
        <x:f>'全銘柄'!E294</x:f>
        <x:v>Growth Market(Domestic)</x:v>
      </x:c>
      <x:c r="E98" s="92" t="n">
        <x:f>'全銘柄'!S294</x:f>
        <x:v>45222</x:v>
      </x:c>
      <x:c r="F98" s="90" t="str">
        <x:f>'全銘柄'!T294</x:f>
        <x:v>local_price_first_trade</x:v>
      </x:c>
      <x:c r="G98" s="90" t="n">
        <x:f>'全銘柄'!AD294</x:f>
        <x:v>2</x:v>
      </x:c>
      <x:c r="H98" s="90" t="n">
        <x:f>'全銘柄'!AE294</x:f>
        <x:v>2</x:v>
      </x:c>
      <x:c r="I98" s="97" t="n">
        <x:f>'全銘柄'!AQ294</x:f>
        <x:v>332560956.6666667</x:v>
      </x:c>
      <x:c r="J98" s="90" t="str">
        <x:f>'全銘柄'!AH294</x:f>
        <x:v>S100WX4A</x:v>
      </x:c>
    </x:row>
    <x:row r="99">
      <x:c r="A99" s="90" t="n">
        <x:f>'全銘柄'!A308</x:f>
        <x:v>307</x:v>
      </x:c>
      <x:c r="B99" s="90" t="str">
        <x:f>'全銘柄'!B308</x:f>
        <x:v>4896</x:v>
      </x:c>
      <x:c r="C99" s="90" t="str">
        <x:f>'全銘柄'!D308</x:f>
        <x:v>K Pharma,Inc.</x:v>
      </x:c>
      <x:c r="D99" s="90" t="str">
        <x:f>'全銘柄'!E308</x:f>
        <x:v>Growth Market(Domestic)</x:v>
      </x:c>
      <x:c r="E99" s="92" t="n">
        <x:f>'全銘柄'!S308</x:f>
        <x:v>45216</x:v>
      </x:c>
      <x:c r="F99" s="90" t="str">
        <x:f>'全銘柄'!T308</x:f>
        <x:v>local_price_first_trade</x:v>
      </x:c>
      <x:c r="G99" s="90" t="n">
        <x:f>'全銘柄'!AD308</x:f>
        <x:v>2</x:v>
      </x:c>
      <x:c r="H99" s="90" t="n">
        <x:f>'全銘柄'!AE308</x:f>
        <x:v>2</x:v>
      </x:c>
      <x:c r="I99" s="97" t="n">
        <x:f>'全銘柄'!AQ308</x:f>
        <x:v>54084976.666666664</x:v>
      </x:c>
      <x:c r="J99" s="90" t="str">
        <x:f>'全銘柄'!AH308</x:f>
        <x:v>S100XSVP</x:v>
      </x:c>
    </x:row>
    <x:row r="100">
      <x:c r="A100" s="90" t="n">
        <x:f>'全銘柄'!A187</x:f>
        <x:v>186</x:v>
      </x:c>
      <x:c r="B100" s="90" t="str">
        <x:f>'全銘柄'!B187</x:f>
        <x:v>5592</x:v>
      </x:c>
      <x:c r="C100" s="90" t="str">
        <x:f>'全銘柄'!D187</x:f>
        <x:v>Kusurinomadoguchi,Inc.</x:v>
      </x:c>
      <x:c r="D100" s="90" t="str">
        <x:f>'全銘柄'!E187</x:f>
        <x:v>Growth Market(Domestic)</x:v>
      </x:c>
      <x:c r="E100" s="92" t="n">
        <x:f>'全銘柄'!S187</x:f>
        <x:v>45203</x:v>
      </x:c>
      <x:c r="F100" s="90" t="str">
        <x:f>'全銘柄'!T187</x:f>
        <x:v>local_price_first_trade</x:v>
      </x:c>
      <x:c r="G100" s="90" t="n">
        <x:f>'全銘柄'!AD187</x:f>
        <x:v>2</x:v>
      </x:c>
      <x:c r="H100" s="90" t="n">
        <x:f>'全銘柄'!AE187</x:f>
        <x:v>2</x:v>
      </x:c>
      <x:c r="I100" s="97" t="n">
        <x:f>'全銘柄'!AQ187</x:f>
        <x:v>172795071.66666666</x:v>
      </x:c>
      <x:c r="J100" s="90" t="str">
        <x:f>'全銘柄'!AH187</x:f>
        <x:v>S100W451</x:v>
      </x:c>
    </x:row>
    <x:row r="101">
      <x:c r="A101" s="90" t="n">
        <x:f>'全銘柄'!A154</x:f>
        <x:v>153</x:v>
      </x:c>
      <x:c r="B101" s="90" t="str">
        <x:f>'全銘柄'!B154</x:f>
        <x:v>6223</x:v>
      </x:c>
      <x:c r="C101" s="90" t="str">
        <x:f>'全銘柄'!D154</x:f>
        <x:v>Seibu Giken Co.,Ltd.</x:v>
      </x:c>
      <x:c r="D101" s="90" t="str">
        <x:f>'全銘柄'!E154</x:f>
        <x:v>Standard Market(Domestic)</x:v>
      </x:c>
      <x:c r="E101" s="92" t="n">
        <x:f>'全銘柄'!S154</x:f>
        <x:v>45202</x:v>
      </x:c>
      <x:c r="F101" s="90" t="str">
        <x:f>'全銘柄'!T154</x:f>
        <x:v>local_price_first_trade</x:v>
      </x:c>
      <x:c r="G101" s="90" t="n">
        <x:f>'全銘柄'!AD154</x:f>
        <x:v>2</x:v>
      </x:c>
      <x:c r="H101" s="90" t="n">
        <x:f>'全銘柄'!AE154</x:f>
        <x:v>2</x:v>
      </x:c>
      <x:c r="I101" s="97" t="n">
        <x:f>'全銘柄'!AQ154</x:f>
        <x:v>116099348.33333331</x:v>
      </x:c>
      <x:c r="J101" s="90" t="str">
        <x:f>'全銘柄'!AH154</x:f>
        <x:v>S100XTV5</x:v>
      </x:c>
    </x:row>
    <x:row r="102">
      <x:c r="A102" s="90" t="n">
        <x:f>'全銘柄'!A183</x:f>
        <x:v>182</x:v>
      </x:c>
      <x:c r="B102" s="90" t="str">
        <x:f>'全銘柄'!B183</x:f>
        <x:v>5843</x:v>
      </x:c>
      <x:c r="C102" s="90" t="str">
        <x:f>'全銘柄'!D183</x:f>
        <x:v>Nippon Insure Co.,Ltd.</x:v>
      </x:c>
      <x:c r="D102" s="90" t="str">
        <x:f>'全銘柄'!E183</x:f>
        <x:v>Standard Market(Domestic)</x:v>
      </x:c>
      <x:c r="E102" s="92" t="n">
        <x:f>'全銘柄'!S183</x:f>
        <x:v>45202</x:v>
      </x:c>
      <x:c r="F102" s="90" t="str">
        <x:f>'全銘柄'!T183</x:f>
        <x:v>local_price_first_trade</x:v>
      </x:c>
      <x:c r="G102" s="90" t="n">
        <x:f>'全銘柄'!AD183</x:f>
        <x:v>2</x:v>
      </x:c>
      <x:c r="H102" s="90" t="n">
        <x:f>'全銘柄'!AE183</x:f>
        <x:v>2</x:v>
      </x:c>
      <x:c r="I102" s="97" t="n">
        <x:f>'全銘柄'!AQ183</x:f>
        <x:v>40409855</x:v>
      </x:c>
      <x:c r="J102" s="90" t="str">
        <x:f>'全銘柄'!AH183</x:f>
        <x:v>S100XCA4</x:v>
      </x:c>
    </x:row>
    <x:row r="103">
      <x:c r="A103" s="90" t="n">
        <x:f>'全銘柄'!A265</x:f>
        <x:v>264</x:v>
      </x:c>
      <x:c r="B103" s="90" t="str">
        <x:f>'全銘柄'!B265</x:f>
        <x:v>5589</x:v>
      </x:c>
      <x:c r="C103" s="90" t="str">
        <x:f>'全銘柄'!D265</x:f>
        <x:v>AUTOSERVER CO.,LTD.</x:v>
      </x:c>
      <x:c r="D103" s="90" t="str">
        <x:f>'全銘柄'!E265</x:f>
        <x:v>Standard Market(Domestic)</x:v>
      </x:c>
      <x:c r="E103" s="92" t="n">
        <x:f>'全銘柄'!S265</x:f>
        <x:v>45195</x:v>
      </x:c>
      <x:c r="F103" s="90" t="str">
        <x:f>'全銘柄'!T265</x:f>
        <x:v>local_price_first_trade</x:v>
      </x:c>
      <x:c r="G103" s="90" t="n">
        <x:f>'全銘柄'!AD265</x:f>
        <x:v>2</x:v>
      </x:c>
      <x:c r="H103" s="90" t="n">
        <x:f>'全銘柄'!AE265</x:f>
        <x:v>2</x:v>
      </x:c>
      <x:c r="I103" s="97" t="n">
        <x:f>'全銘柄'!AQ265</x:f>
        <x:v>13239880</x:v>
      </x:c>
      <x:c r="J103" s="90" t="str">
        <x:f>'全銘柄'!AH265</x:f>
        <x:v>S100XTAQ</x:v>
      </x:c>
    </x:row>
    <x:row r="104">
      <x:c r="A104" s="90" t="n">
        <x:f>'全銘柄'!A237</x:f>
        <x:v>236</x:v>
      </x:c>
      <x:c r="B104" s="90" t="str">
        <x:f>'全銘柄'!B237</x:f>
        <x:v>9330</x:v>
      </x:c>
      <x:c r="C104" s="90" t="str">
        <x:f>'全銘柄'!D237</x:f>
        <x:v>AGEHA Inc.</x:v>
      </x:c>
      <x:c r="D104" s="90" t="str">
        <x:f>'全銘柄'!E237</x:f>
        <x:v>Growth Market(Domestic)</x:v>
      </x:c>
      <x:c r="E104" s="92" t="n">
        <x:f>'全銘柄'!S237</x:f>
        <x:v>45190</x:v>
      </x:c>
      <x:c r="F104" s="90" t="str">
        <x:f>'全銘柄'!T237</x:f>
        <x:v>local_price_first_trade</x:v>
      </x:c>
      <x:c r="G104" s="90" t="n">
        <x:f>'全銘柄'!AD237</x:f>
        <x:v>2</x:v>
      </x:c>
      <x:c r="H104" s="90" t="n">
        <x:f>'全銘柄'!AE237</x:f>
        <x:v>2</x:v>
      </x:c>
      <x:c r="I104" s="97" t="n">
        <x:f>'全銘柄'!AQ237</x:f>
        <x:v>2617271.6666666665</x:v>
      </x:c>
      <x:c r="J104" s="90" t="str">
        <x:f>'全銘柄'!AH237</x:f>
        <x:v>S100XCV7</x:v>
      </x:c>
    </x:row>
    <x:row r="105">
      <x:c r="A105" s="90" t="n">
        <x:f>'全銘柄'!A185</x:f>
        <x:v>184</x:v>
      </x:c>
      <x:c r="B105" s="90" t="str">
        <x:f>'全銘柄'!B185</x:f>
        <x:v>6224</x:v>
      </x:c>
      <x:c r="C105" s="90" t="str">
        <x:f>'全銘柄'!D185</x:f>
        <x:v>JRC Co.,Ltd.</x:v>
      </x:c>
      <x:c r="D105" s="90" t="str">
        <x:f>'全銘柄'!E185</x:f>
        <x:v>Growth Market(Domestic)</x:v>
      </x:c>
      <x:c r="E105" s="92" t="n">
        <x:f>'全銘柄'!S185</x:f>
        <x:v>45147</x:v>
      </x:c>
      <x:c r="F105" s="90" t="str">
        <x:f>'全銘柄'!T185</x:f>
        <x:v>local_price_first_trade</x:v>
      </x:c>
      <x:c r="G105" s="90" t="n">
        <x:f>'全銘柄'!AD185</x:f>
        <x:v>2</x:v>
      </x:c>
      <x:c r="H105" s="90" t="n">
        <x:f>'全銘柄'!AE185</x:f>
        <x:v>2</x:v>
      </x:c>
      <x:c r="I105" s="97" t="n">
        <x:f>'全銘柄'!AQ185</x:f>
        <x:v>80924393.33333333</x:v>
      </x:c>
      <x:c r="J105" s="90" t="str">
        <x:f>'全銘柄'!AH185</x:f>
        <x:v>S100Y688</x:v>
      </x:c>
    </x:row>
    <x:row r="106">
      <x:c r="A106" s="90" t="n">
        <x:f>'全銘柄'!A130</x:f>
        <x:v>129</x:v>
      </x:c>
      <x:c r="B106" s="90" t="str">
        <x:f>'全銘柄'!B130</x:f>
        <x:v>9166</x:v>
      </x:c>
      <x:c r="C106" s="90" t="str">
        <x:f>'全銘柄'!D130</x:f>
        <x:v>GENDA Inc.</x:v>
      </x:c>
      <x:c r="D106" s="90" t="str">
        <x:f>'全銘柄'!E130</x:f>
        <x:v>Growth Market(Domestic)</x:v>
      </x:c>
      <x:c r="E106" s="92" t="n">
        <x:f>'全銘柄'!S130</x:f>
        <x:v>45135</x:v>
      </x:c>
      <x:c r="F106" s="90" t="str">
        <x:f>'全銘柄'!T130</x:f>
        <x:v>local_price_first_trade</x:v>
      </x:c>
      <x:c r="G106" s="90" t="n">
        <x:f>'全銘柄'!AD130</x:f>
        <x:v>2</x:v>
      </x:c>
      <x:c r="H106" s="90" t="n">
        <x:f>'全銘柄'!AE130</x:f>
        <x:v>2</x:v>
      </x:c>
      <x:c r="I106" s="97" t="n">
        <x:f>'全銘柄'!AQ130</x:f>
        <x:v>1350602798.3333333</x:v>
      </x:c>
      <x:c r="J106" s="90" t="str">
        <x:f>'全銘柄'!AH130</x:f>
        <x:v>S100Y1F9</x:v>
      </x:c>
    </x:row>
    <x:row r="107">
      <x:c r="A107" s="90" t="n">
        <x:f>'全銘柄'!A152</x:f>
        <x:v>151</x:v>
      </x:c>
      <x:c r="B107" s="90" t="str">
        <x:f>'全銘柄'!B152</x:f>
        <x:v>9163</x:v>
      </x:c>
      <x:c r="C107" s="90" t="str">
        <x:f>'全銘柄'!D152</x:f>
        <x:v>Nareru Group Inc.</x:v>
      </x:c>
      <x:c r="D107" s="90" t="str">
        <x:f>'全銘柄'!E152</x:f>
        <x:v>Growth Market(Domestic)</x:v>
      </x:c>
      <x:c r="E107" s="92" t="n">
        <x:f>'全銘柄'!S152</x:f>
        <x:v>45128</x:v>
      </x:c>
      <x:c r="F107" s="90" t="str">
        <x:f>'全銘柄'!T152</x:f>
        <x:v>local_price_first_trade</x:v>
      </x:c>
      <x:c r="G107" s="90" t="n">
        <x:f>'全銘柄'!AD152</x:f>
        <x:v>2</x:v>
      </x:c>
      <x:c r="H107" s="90" t="n">
        <x:f>'全銘柄'!AE152</x:f>
        <x:v>2</x:v>
      </x:c>
      <x:c r="I107" s="97" t="n">
        <x:f>'全銘柄'!AQ152</x:f>
        <x:v>122473208.33333331</x:v>
      </x:c>
      <x:c r="J107" s="90" t="str">
        <x:f>'全銘柄'!AH152</x:f>
        <x:v>S100XGYG</x:v>
      </x:c>
    </x:row>
    <x:row r="108">
      <x:c r="A108" s="90" t="n">
        <x:f>'全銘柄'!A155</x:f>
        <x:v>154</x:v>
      </x:c>
      <x:c r="B108" s="90" t="str">
        <x:f>'全銘柄'!B155</x:f>
        <x:v>9160</x:v>
      </x:c>
      <x:c r="C108" s="90" t="str">
        <x:f>'全銘柄'!D155</x:f>
        <x:v>ON THE PAGE,Inc.</x:v>
      </x:c>
      <x:c r="D108" s="90" t="str">
        <x:f>'全銘柄'!E155</x:f>
        <x:v>Standard Market(Domestic)</x:v>
      </x:c>
      <x:c r="E108" s="92" t="n">
        <x:f>'全銘柄'!S155</x:f>
        <x:v>45107</x:v>
      </x:c>
      <x:c r="F108" s="90" t="str">
        <x:f>'全銘柄'!T155</x:f>
        <x:v>local_price_first_trade</x:v>
      </x:c>
      <x:c r="G108" s="90" t="n">
        <x:f>'全銘柄'!AD155</x:f>
        <x:v>2</x:v>
      </x:c>
      <x:c r="H108" s="90" t="n">
        <x:f>'全銘柄'!AE155</x:f>
        <x:v>2</x:v>
      </x:c>
      <x:c r="I108" s="97" t="n">
        <x:f>'全銘柄'!AQ155</x:f>
        <x:v>21127273.333333332</x:v>
      </x:c>
      <x:c r="J108" s="90" t="str">
        <x:f>'全銘柄'!AH155</x:f>
        <x:v>S100XSAX</x:v>
      </x:c>
    </x:row>
    <x:row r="109">
      <x:c r="A109" s="90" t="n">
        <x:f>'全銘柄'!A159</x:f>
        <x:v>158</x:v>
      </x:c>
      <x:c r="B109" s="90" t="str">
        <x:f>'全銘柄'!B159</x:f>
        <x:v>5885</x:v>
      </x:c>
      <x:c r="C109" s="90" t="str">
        <x:f>'全銘柄'!D159</x:f>
        <x:v>GDEP ADVANCE,Inc.</x:v>
      </x:c>
      <x:c r="D109" s="90" t="str">
        <x:f>'全銘柄'!E159</x:f>
        <x:v>Standard Market(Domestic)</x:v>
      </x:c>
      <x:c r="E109" s="92" t="n">
        <x:f>'全銘柄'!S159</x:f>
        <x:v>45107</x:v>
      </x:c>
      <x:c r="F109" s="90" t="str">
        <x:f>'全銘柄'!T159</x:f>
        <x:v>local_price_first_trade</x:v>
      </x:c>
      <x:c r="G109" s="90" t="n">
        <x:f>'全銘柄'!AD159</x:f>
        <x:v>2</x:v>
      </x:c>
      <x:c r="H109" s="90" t="n">
        <x:f>'全銘柄'!AE159</x:f>
        <x:v>2</x:v>
      </x:c>
      <x:c r="I109" s="97" t="n">
        <x:f>'全銘柄'!AQ159</x:f>
        <x:v>131890008.33333331</x:v>
      </x:c>
      <x:c r="J109" s="90" t="str">
        <x:f>'全銘柄'!AH159</x:f>
        <x:v>S100WKSA</x:v>
      </x:c>
    </x:row>
    <x:row r="110">
      <x:c r="A110" s="90" t="n">
        <x:f>'全銘柄'!A153</x:f>
        <x:v>152</x:v>
      </x:c>
      <x:c r="B110" s="90" t="str">
        <x:f>'全銘柄'!B153</x:f>
        <x:v>9159</x:v>
      </x:c>
      <x:c r="C110" s="90" t="str">
        <x:f>'全銘柄'!D153</x:f>
        <x:v>W TOKYO Inc.</x:v>
      </x:c>
      <x:c r="D110" s="90" t="str">
        <x:f>'全銘柄'!E153</x:f>
        <x:v>Growth Market(Domestic)</x:v>
      </x:c>
      <x:c r="E110" s="92" t="n">
        <x:f>'全銘柄'!S153</x:f>
        <x:v>45106</x:v>
      </x:c>
      <x:c r="F110" s="90" t="str">
        <x:f>'全銘柄'!T153</x:f>
        <x:v>local_price_first_trade</x:v>
      </x:c>
      <x:c r="G110" s="90" t="n">
        <x:f>'全銘柄'!AD153</x:f>
        <x:v>2</x:v>
      </x:c>
      <x:c r="H110" s="90" t="n">
        <x:f>'全銘柄'!AE153</x:f>
        <x:v>2</x:v>
      </x:c>
      <x:c r="I110" s="97" t="n">
        <x:f>'全銘柄'!AQ153</x:f>
        <x:v>142924506.66666666</x:v>
      </x:c>
      <x:c r="J110" s="90" t="str">
        <x:f>'全銘柄'!AH153</x:f>
        <x:v>S100WQSX</x:v>
      </x:c>
    </x:row>
    <x:row r="111">
      <x:c r="A111" s="90" t="n">
        <x:f>'全銘柄'!A210</x:f>
        <x:v>209</x:v>
      </x:c>
      <x:c r="B111" s="90" t="str">
        <x:f>'全銘柄'!B210</x:f>
        <x:v>5580</x:v>
      </x:c>
      <x:c r="C111" s="90" t="str">
        <x:f>'全銘柄'!D210</x:f>
        <x:v>Prodelight Co.,Ltd.</x:v>
      </x:c>
      <x:c r="D111" s="90" t="str">
        <x:f>'全銘柄'!E210</x:f>
        <x:v>Growth Market(Domestic)</x:v>
      </x:c>
      <x:c r="E111" s="92" t="n">
        <x:f>'全銘柄'!S210</x:f>
        <x:v>45105</x:v>
      </x:c>
      <x:c r="F111" s="90" t="str">
        <x:f>'全銘柄'!T210</x:f>
        <x:v>local_price_first_trade</x:v>
      </x:c>
      <x:c r="G111" s="90" t="n">
        <x:f>'全銘柄'!AD210</x:f>
        <x:v>2</x:v>
      </x:c>
      <x:c r="H111" s="90" t="n">
        <x:f>'全銘柄'!AE210</x:f>
        <x:v>2</x:v>
      </x:c>
      <x:c r="I111" s="97" t="n">
        <x:f>'全銘柄'!AQ210</x:f>
        <x:v>3281376.6666666665</x:v>
      </x:c>
      <x:c r="J111" s="90" t="str">
        <x:f>'全銘柄'!AH210</x:f>
        <x:v>S100X6Y2</x:v>
      </x:c>
    </x:row>
    <x:row r="112">
      <x:c r="A112" s="90" t="n">
        <x:f>'全銘柄'!A121</x:f>
        <x:v>120</x:v>
      </x:c>
      <x:c r="B112" s="90" t="str">
        <x:f>'全銘柄'!B121</x:f>
        <x:v>5570</x:v>
      </x:c>
      <x:c r="C112" s="90" t="str">
        <x:f>'全銘柄'!D121</x:f>
        <x:v>JENOBA CO.,LTD.</x:v>
      </x:c>
      <x:c r="D112" s="90" t="str">
        <x:f>'全銘柄'!E121</x:f>
        <x:v>Growth Market(Domestic)</x:v>
      </x:c>
      <x:c r="E112" s="92" t="n">
        <x:f>'全銘柄'!S121</x:f>
        <x:v>45035</x:v>
      </x:c>
      <x:c r="F112" s="90" t="str">
        <x:f>'全銘柄'!T121</x:f>
        <x:v>local_price_first_trade</x:v>
      </x:c>
      <x:c r="G112" s="90" t="n">
        <x:f>'全銘柄'!AD121</x:f>
        <x:v>2</x:v>
      </x:c>
      <x:c r="H112" s="90" t="n">
        <x:f>'全銘柄'!AE121</x:f>
        <x:v>2</x:v>
      </x:c>
      <x:c r="I112" s="97" t="n">
        <x:f>'全銘柄'!AQ121</x:f>
        <x:v>12055661.666666666</x:v>
      </x:c>
      <x:c r="J112" s="90" t="str">
        <x:f>'全銘柄'!AH121</x:f>
        <x:v>S100XC8W</x:v>
      </x:c>
    </x:row>
    <x:row r="113">
      <x:c r="A113" s="90" t="n">
        <x:f>'全銘柄'!A160</x:f>
        <x:v>159</x:v>
      </x:c>
      <x:c r="B113" s="90" t="str">
        <x:f>'全銘柄'!B160</x:f>
        <x:v>9346</x:v>
      </x:c>
      <x:c r="C113" s="90" t="str">
        <x:f>'全銘柄'!D160</x:f>
        <x:v>Cocorport,Inc.</x:v>
      </x:c>
      <x:c r="D113" s="90" t="str">
        <x:f>'全銘柄'!E160</x:f>
        <x:v>Growth Market(Domestic)</x:v>
      </x:c>
      <x:c r="E113" s="92" t="n">
        <x:f>'全銘柄'!S160</x:f>
        <x:v>45016</x:v>
      </x:c>
      <x:c r="F113" s="90" t="str">
        <x:f>'全銘柄'!T160</x:f>
        <x:v>local_price_first_trade</x:v>
      </x:c>
      <x:c r="G113" s="90" t="n">
        <x:f>'全銘柄'!AD160</x:f>
        <x:v>2</x:v>
      </x:c>
      <x:c r="H113" s="90" t="n">
        <x:f>'全銘柄'!AE160</x:f>
        <x:v>2</x:v>
      </x:c>
      <x:c r="I113" s="97" t="n">
        <x:f>'全銘柄'!AQ160</x:f>
        <x:v>7853150</x:v>
      </x:c>
      <x:c r="J113" s="90" t="str">
        <x:f>'全銘柄'!AH160</x:f>
        <x:v>S100WOJI</x:v>
      </x:c>
    </x:row>
    <x:row r="114">
      <x:c r="A114" s="90" t="n">
        <x:f>'全銘柄'!A119</x:f>
        <x:v>118</x:v>
      </x:c>
      <x:c r="B114" s="90" t="str">
        <x:f>'全銘柄'!B119</x:f>
        <x:v>5250</x:v>
      </x:c>
      <x:c r="C114" s="90" t="str">
        <x:f>'全銘柄'!D119</x:f>
        <x:v>GMO PRIME STRATEGY CO.,LTD.</x:v>
      </x:c>
      <x:c r="D114" s="90" t="str">
        <x:f>'全銘柄'!E119</x:f>
        <x:v>Standard Market(Domestic)</x:v>
      </x:c>
      <x:c r="E114" s="92" t="n">
        <x:f>'全銘柄'!S119</x:f>
        <x:v>44981</x:v>
      </x:c>
      <x:c r="F114" s="90" t="str">
        <x:f>'全銘柄'!T119</x:f>
        <x:v>local_price_first_trade</x:v>
      </x:c>
      <x:c r="G114" s="90" t="n">
        <x:f>'全銘柄'!AD119</x:f>
        <x:v>2</x:v>
      </x:c>
      <x:c r="H114" s="90" t="n">
        <x:f>'全銘柄'!AE119</x:f>
        <x:v>2</x:v>
      </x:c>
      <x:c r="I114" s="97" t="n">
        <x:f>'全銘柄'!AQ119</x:f>
        <x:v>3891068.3333333335</x:v>
      </x:c>
      <x:c r="J114" s="90" t="str">
        <x:f>'全銘柄'!AH119</x:f>
        <x:v>S100XN9A</x:v>
      </x:c>
    </x:row>
    <x:row r="115">
      <x:c r="A115" s="90" t="n">
        <x:f>'全銘柄'!A223</x:f>
        <x:v>222</x:v>
      </x:c>
      <x:c r="B115" s="90" t="str">
        <x:f>'全銘柄'!B223</x:f>
        <x:v>1444</x:v>
      </x:c>
      <x:c r="C115" s="90" t="str">
        <x:f>'全銘柄'!D223</x:f>
        <x:v>Nissou Co.,Ltd.</x:v>
      </x:c>
      <x:c r="D115" s="90" t="str">
        <x:f>'全銘柄'!E223</x:f>
        <x:v>Growth Market(Domestic)</x:v>
      </x:c>
      <x:c r="E115" s="92" t="n">
        <x:f>'全銘柄'!S223</x:f>
        <x:v>44950</x:v>
      </x:c>
      <x:c r="F115" s="90" t="str">
        <x:f>'全銘柄'!T223</x:f>
        <x:v>local_price_first_trade</x:v>
      </x:c>
      <x:c r="G115" s="90" t="n">
        <x:f>'全銘柄'!AD223</x:f>
        <x:v>2</x:v>
      </x:c>
      <x:c r="H115" s="90" t="n">
        <x:f>'全銘柄'!AE223</x:f>
        <x:v>2</x:v>
      </x:c>
      <x:c r="I115" s="97" t="n">
        <x:f>'全銘柄'!AQ223</x:f>
        <x:v>4919520</x:v>
      </x:c>
      <x:c r="J115" s="90" t="str">
        <x:f>'全銘柄'!AH223</x:f>
        <x:v>S100WX6F</x:v>
      </x:c>
    </x:row>
    <x:row r="116">
      <x:c r="A116" s="90" t="n">
        <x:f>'全銘柄'!A250</x:f>
        <x:v>249</x:v>
      </x:c>
      <x:c r="B116" s="90" t="str">
        <x:f>'全銘柄'!B250</x:f>
        <x:v>9340</x:v>
      </x:c>
      <x:c r="C116" s="90" t="str">
        <x:f>'全銘柄'!D250</x:f>
        <x:v>ASO INTERNATIONAL,INC.</x:v>
      </x:c>
      <x:c r="D116" s="90" t="str">
        <x:f>'全銘柄'!E250</x:f>
        <x:v>Standard Market(Domestic)</x:v>
      </x:c>
      <x:c r="E116" s="92" t="n">
        <x:f>'全銘柄'!S250</x:f>
        <x:v>44918</x:v>
      </x:c>
      <x:c r="F116" s="90" t="str">
        <x:f>'全銘柄'!T250</x:f>
        <x:v>local_price_first_trade</x:v>
      </x:c>
      <x:c r="G116" s="90" t="n">
        <x:f>'全銘柄'!AD250</x:f>
        <x:v>2</x:v>
      </x:c>
      <x:c r="H116" s="90" t="n">
        <x:f>'全銘柄'!AE250</x:f>
        <x:v>2</x:v>
      </x:c>
      <x:c r="I116" s="97" t="n">
        <x:f>'全銘柄'!AQ250</x:f>
        <x:v>6159581.666666667</x:v>
      </x:c>
      <x:c r="J116" s="90" t="str">
        <x:f>'全銘柄'!AH250</x:f>
        <x:v>S100WR24</x:v>
      </x:c>
    </x:row>
    <x:row r="117">
      <x:c r="A117" s="90" t="n">
        <x:f>'全銘柄'!A118</x:f>
        <x:v>117</x:v>
      </x:c>
      <x:c r="B117" s="90" t="str">
        <x:f>'全銘柄'!B118</x:f>
        <x:v>5244</x:v>
      </x:c>
      <x:c r="C117" s="90" t="str">
        <x:f>'全銘柄'!D118</x:f>
        <x:v>jig.jp co.,ltd.</x:v>
      </x:c>
      <x:c r="D117" s="90" t="str">
        <x:f>'全銘柄'!E118</x:f>
        <x:v>Growth Market(Domestic)</x:v>
      </x:c>
      <x:c r="E117" s="92" t="n">
        <x:f>'全銘柄'!S118</x:f>
        <x:v>44917</x:v>
      </x:c>
      <x:c r="F117" s="90" t="str">
        <x:f>'全銘柄'!T118</x:f>
        <x:v>local_price_first_trade</x:v>
      </x:c>
      <x:c r="G117" s="90" t="n">
        <x:f>'全銘柄'!AD118</x:f>
        <x:v>2</x:v>
      </x:c>
      <x:c r="H117" s="90" t="n">
        <x:f>'全銘柄'!AE118</x:f>
        <x:v>2</x:v>
      </x:c>
      <x:c r="I117" s="97" t="n">
        <x:f>'全銘柄'!AQ118</x:f>
        <x:v>94936770</x:v>
      </x:c>
      <x:c r="J117" s="90" t="str">
        <x:f>'全銘柄'!AH118</x:f>
        <x:v>S100W2W8</x:v>
      </x:c>
    </x:row>
    <x:row r="118">
      <x:c r="A118" s="90" t="n">
        <x:f>'全銘柄'!A288</x:f>
        <x:v>287</x:v>
      </x:c>
      <x:c r="B118" s="90" t="str">
        <x:f>'全銘柄'!B288</x:f>
        <x:v>5240</x:v>
      </x:c>
      <x:c r="C118" s="90" t="str">
        <x:f>'全銘柄'!D288</x:f>
        <x:v>monoAI technology Co.,Ltd.</x:v>
      </x:c>
      <x:c r="D118" s="90" t="str">
        <x:f>'全銘柄'!E288</x:f>
        <x:v>Growth Market(Domestic)</x:v>
      </x:c>
      <x:c r="E118" s="92" t="n">
        <x:f>'全銘柄'!S288</x:f>
        <x:v>44915</x:v>
      </x:c>
      <x:c r="F118" s="90" t="str">
        <x:f>'全銘柄'!T288</x:f>
        <x:v>local_price_first_trade</x:v>
      </x:c>
      <x:c r="G118" s="90" t="n">
        <x:f>'全銘柄'!AD288</x:f>
        <x:v>2</x:v>
      </x:c>
      <x:c r="H118" s="90" t="n">
        <x:f>'全銘柄'!AE288</x:f>
        <x:v>2</x:v>
      </x:c>
      <x:c r="I118" s="97" t="n">
        <x:f>'全銘柄'!AQ288</x:f>
        <x:v>21159403.333333332</x:v>
      </x:c>
      <x:c r="J118" s="90" t="str">
        <x:f>'全銘柄'!AH288</x:f>
        <x:v>S100XU3Y</x:v>
      </x:c>
    </x:row>
    <x:row r="119">
      <x:c r="A119" s="90" t="n">
        <x:f>'全銘柄'!A238</x:f>
        <x:v>237</x:v>
      </x:c>
      <x:c r="B119" s="90" t="str">
        <x:f>'全銘柄'!B238</x:f>
        <x:v>9336</x:v>
      </x:c>
      <x:c r="C119" s="90" t="str">
        <x:f>'全銘柄'!D238</x:f>
        <x:v>Daiei Kankyo Co.,Ltd.</x:v>
      </x:c>
      <x:c r="D119" s="90" t="str">
        <x:f>'全銘柄'!E238</x:f>
        <x:v>Prime Market (Domestic)</x:v>
      </x:c>
      <x:c r="E119" s="92" t="n">
        <x:f>'全銘柄'!S238</x:f>
        <x:v>44909</x:v>
      </x:c>
      <x:c r="F119" s="90" t="str">
        <x:f>'全銘柄'!T238</x:f>
        <x:v>local_price_first_trade</x:v>
      </x:c>
      <x:c r="G119" s="90" t="n">
        <x:f>'全銘柄'!AD238</x:f>
        <x:v>2</x:v>
      </x:c>
      <x:c r="H119" s="90" t="n">
        <x:f>'全銘柄'!AE238</x:f>
        <x:v>2</x:v>
      </x:c>
      <x:c r="I119" s="97" t="n">
        <x:f>'全銘柄'!AQ238</x:f>
        <x:v>670212658.3333334</x:v>
      </x:c>
      <x:c r="J119" s="90" t="str">
        <x:f>'全銘柄'!AH238</x:f>
        <x:v>S100W7WX</x:v>
      </x:c>
    </x:row>
    <x:row r="120">
      <x:c r="A120" s="90" t="n">
        <x:f>'全銘柄'!A180</x:f>
        <x:v>179</x:v>
      </x:c>
      <x:c r="B120" s="90" t="str">
        <x:f>'全銘柄'!B180</x:f>
        <x:v>9564</x:v>
      </x:c>
      <x:c r="C120" s="90" t="str">
        <x:f>'全銘柄'!D180</x:f>
        <x:v>FCE Inc.</x:v>
      </x:c>
      <x:c r="D120" s="90" t="str">
        <x:f>'全銘柄'!E180</x:f>
        <x:v>Standard Market(Domestic)</x:v>
      </x:c>
      <x:c r="E120" s="92" t="n">
        <x:f>'全銘柄'!S180</x:f>
        <x:v>44861</x:v>
      </x:c>
      <x:c r="F120" s="90" t="str">
        <x:f>'全銘柄'!T180</x:f>
        <x:v>local_price_first_trade</x:v>
      </x:c>
      <x:c r="G120" s="90" t="n">
        <x:f>'全銘柄'!AD180</x:f>
        <x:v>2</x:v>
      </x:c>
      <x:c r="H120" s="90" t="n">
        <x:f>'全銘柄'!AE180</x:f>
        <x:v>2</x:v>
      </x:c>
      <x:c r="I120" s="97" t="n">
        <x:f>'全銘柄'!AQ180</x:f>
        <x:v>36133206.666666664</x:v>
      </x:c>
      <x:c r="J120" s="90" t="str">
        <x:f>'全銘柄'!AH180</x:f>
        <x:v>S100XDAL</x:v>
      </x:c>
    </x:row>
    <x:row r="121">
      <x:c r="A121" s="90" t="n">
        <x:f>'全銘柄'!A273</x:f>
        <x:v>272</x:v>
      </x:c>
      <x:c r="B121" s="90" t="str">
        <x:f>'全銘柄'!B273</x:f>
        <x:v>9563</x:v>
      </x:c>
      <x:c r="C121" s="90" t="str">
        <x:f>'全銘柄'!D273</x:f>
        <x:v>Atlas Technologies Corporation</x:v>
      </x:c>
      <x:c r="D121" s="90" t="str">
        <x:f>'全銘柄'!E273</x:f>
        <x:v>Growth Market(Domestic)</x:v>
      </x:c>
      <x:c r="E121" s="92" t="n">
        <x:f>'全銘柄'!S273</x:f>
        <x:v>44860</x:v>
      </x:c>
      <x:c r="F121" s="90" t="str">
        <x:f>'全銘柄'!T273</x:f>
        <x:v>local_price_first_trade</x:v>
      </x:c>
      <x:c r="G121" s="90" t="n">
        <x:f>'全銘柄'!AD273</x:f>
        <x:v>2</x:v>
      </x:c>
      <x:c r="H121" s="90" t="n">
        <x:f>'全銘柄'!AE273</x:f>
        <x:v>2</x:v>
      </x:c>
      <x:c r="I121" s="97" t="n">
        <x:f>'全銘柄'!AQ273</x:f>
        <x:v>3805786.6666666665</x:v>
      </x:c>
      <x:c r="J121" s="90" t="str">
        <x:f>'全銘柄'!AH273</x:f>
        <x:v>S100XU0E</x:v>
      </x:c>
    </x:row>
    <x:row r="122">
      <x:c r="A122" s="90" t="n">
        <x:f>'全銘柄'!A286</x:f>
        <x:v>285</x:v>
      </x:c>
      <x:c r="B122" s="90" t="str">
        <x:f>'全銘柄'!B286</x:f>
        <x:v>5131</x:v>
      </x:c>
      <x:c r="C122" s="90" t="str">
        <x:f>'全銘柄'!D286</x:f>
        <x:v>Linkers Corporation</x:v>
      </x:c>
      <x:c r="D122" s="90" t="str">
        <x:f>'全銘柄'!E286</x:f>
        <x:v>Growth Market(Domestic)</x:v>
      </x:c>
      <x:c r="E122" s="92" t="n">
        <x:f>'全銘柄'!S286</x:f>
        <x:v>44860</x:v>
      </x:c>
      <x:c r="F122" s="90" t="str">
        <x:f>'全銘柄'!T286</x:f>
        <x:v>local_price_first_trade</x:v>
      </x:c>
      <x:c r="G122" s="90" t="n">
        <x:f>'全銘柄'!AD286</x:f>
        <x:v>2</x:v>
      </x:c>
      <x:c r="H122" s="90" t="n">
        <x:f>'全銘柄'!AE286</x:f>
        <x:v>2</x:v>
      </x:c>
      <x:c r="I122" s="97" t="n">
        <x:f>'全銘柄'!AQ286</x:f>
        <x:v>14207233.333333334</x:v>
      </x:c>
      <x:c r="J122" s="90" t="str">
        <x:f>'全銘柄'!AH286</x:f>
        <x:v>S100WWJN</x:v>
      </x:c>
    </x:row>
    <x:row r="123">
      <x:c r="A123" s="90" t="n">
        <x:f>'全銘柄'!A162</x:f>
        <x:v>161</x:v>
      </x:c>
      <x:c r="B123" s="90" t="str">
        <x:f>'全銘柄'!B162</x:f>
        <x:v>6526</x:v>
      </x:c>
      <x:c r="C123" s="90" t="str">
        <x:f>'全銘柄'!D162</x:f>
        <x:v>Socionext Inc.</x:v>
      </x:c>
      <x:c r="D123" s="90" t="str">
        <x:f>'全銘柄'!E162</x:f>
        <x:v>Prime Market (Domestic)</x:v>
      </x:c>
      <x:c r="E123" s="92" t="n">
        <x:f>'全銘柄'!S162</x:f>
        <x:v>44846</x:v>
      </x:c>
      <x:c r="F123" s="90" t="str">
        <x:f>'全銘柄'!T162</x:f>
        <x:v>local_price_first_trade</x:v>
      </x:c>
      <x:c r="G123" s="90" t="n">
        <x:f>'全銘柄'!AD162</x:f>
        <x:v>2</x:v>
      </x:c>
      <x:c r="H123" s="90" t="n">
        <x:f>'全銘柄'!AE162</x:f>
        <x:v>2</x:v>
      </x:c>
      <x:c r="I123" s="97" t="n">
        <x:f>'全銘柄'!AQ162</x:f>
        <x:v>17619074970.833332</x:v>
      </x:c>
      <x:c r="J123" s="90" t="str">
        <x:f>'全銘柄'!AH162</x:f>
        <x:v>S100W3DR</x:v>
      </x:c>
    </x:row>
    <x:row r="124">
      <x:c r="A124" s="90" t="n">
        <x:f>'全銘柄'!A253</x:f>
        <x:v>252</x:v>
      </x:c>
      <x:c r="B124" s="90" t="str">
        <x:f>'全銘柄'!B253</x:f>
        <x:v>4447</x:v>
      </x:c>
      <x:c r="C124" s="90" t="str">
        <x:f>'全銘柄'!D253</x:f>
        <x:v>PBsystems,Inc.</x:v>
      </x:c>
      <x:c r="D124" s="90" t="str">
        <x:f>'全銘柄'!E253</x:f>
        <x:v>Growth Market(Domestic)</x:v>
      </x:c>
      <x:c r="E124" s="92" t="n">
        <x:f>'全銘柄'!S253</x:f>
        <x:v>44840</x:v>
      </x:c>
      <x:c r="F124" s="90" t="str">
        <x:f>'全銘柄'!T253</x:f>
        <x:v>local_price_first_trade</x:v>
      </x:c>
      <x:c r="G124" s="90" t="n">
        <x:f>'全銘柄'!AD253</x:f>
        <x:v>2</x:v>
      </x:c>
      <x:c r="H124" s="90" t="n">
        <x:f>'全銘柄'!AE253</x:f>
        <x:v>2</x:v>
      </x:c>
      <x:c r="I124" s="97" t="n">
        <x:f>'全銘柄'!AQ253</x:f>
        <x:v>3553095</x:v>
      </x:c>
      <x:c r="J124" s="90" t="str">
        <x:f>'全銘柄'!AH253</x:f>
        <x:v>S100XCY2</x:v>
      </x:c>
    </x:row>
    <x:row r="125">
      <x:c r="A125" s="90" t="n">
        <x:f>'全銘柄'!A268</x:f>
        <x:v>267</x:v>
      </x:c>
      <x:c r="B125" s="90" t="str">
        <x:f>'全銘柄'!B268</x:f>
        <x:v>5129</x:v>
      </x:c>
      <x:c r="C125" s="90" t="str">
        <x:f>'全銘柄'!D268</x:f>
        <x:v>FIXER Inc.</x:v>
      </x:c>
      <x:c r="D125" s="90" t="str">
        <x:f>'全銘柄'!E268</x:f>
        <x:v>Growth Market(Domestic)</x:v>
      </x:c>
      <x:c r="E125" s="92" t="n">
        <x:f>'全銘柄'!S268</x:f>
        <x:v>44840</x:v>
      </x:c>
      <x:c r="F125" s="90" t="str">
        <x:f>'全銘柄'!T268</x:f>
        <x:v>local_price_first_trade</x:v>
      </x:c>
      <x:c r="G125" s="90" t="n">
        <x:f>'全銘柄'!AD268</x:f>
        <x:v>2</x:v>
      </x:c>
      <x:c r="H125" s="90" t="n">
        <x:f>'全銘柄'!AE268</x:f>
        <x:v>2</x:v>
      </x:c>
      <x:c r="I125" s="97" t="n">
        <x:f>'全銘柄'!AQ268</x:f>
        <x:v>171558565</x:v>
      </x:c>
      <x:c r="J125" s="90" t="str">
        <x:f>'全銘柄'!AH268</x:f>
        <x:v>S100X770</x:v>
      </x:c>
    </x:row>
    <x:row r="126">
      <x:c r="A126" s="90" t="n">
        <x:f>'全銘柄'!A296</x:f>
        <x:v>295</x:v>
      </x:c>
      <x:c r="B126" s="90" t="str">
        <x:f>'全銘柄'!B296</x:f>
        <x:v>5831</x:v>
      </x:c>
      <x:c r="C126" s="90" t="str">
        <x:f>'全銘柄'!D296</x:f>
        <x:v>Shizuoka Financial Group,Inc.</x:v>
      </x:c>
      <x:c r="D126" s="90" t="str">
        <x:f>'全銘柄'!E296</x:f>
        <x:v>Prime Market (Domestic)</x:v>
      </x:c>
      <x:c r="E126" s="92" t="n">
        <x:f>'全銘柄'!S296</x:f>
        <x:v>44837</x:v>
      </x:c>
      <x:c r="F126" s="90" t="str">
        <x:f>'全銘柄'!T296</x:f>
        <x:v>local_price_first_trade</x:v>
      </x:c>
      <x:c r="G126" s="90" t="n">
        <x:f>'全銘柄'!AD296</x:f>
        <x:v>2</x:v>
      </x:c>
      <x:c r="H126" s="90" t="n">
        <x:f>'全銘柄'!AE296</x:f>
        <x:v>2</x:v>
      </x:c>
      <x:c r="I126" s="97" t="n">
        <x:f>'全銘柄'!AQ296</x:f>
        <x:v>5878025114.166667</x:v>
      </x:c>
      <x:c r="J126" s="90" t="str">
        <x:f>'全銘柄'!AH296</x:f>
        <x:v>S100VW4E</x:v>
      </x:c>
    </x:row>
    <x:row r="127">
      <x:c r="A127" s="90" t="n">
        <x:f>'全銘柄'!A297</x:f>
        <x:v>296</x:v>
      </x:c>
      <x:c r="B127" s="90" t="str">
        <x:f>'全銘柄'!B297</x:f>
        <x:v>5830</x:v>
      </x:c>
      <x:c r="C127" s="90" t="str">
        <x:f>'全銘柄'!D297</x:f>
        <x:v>Iyogin Holdings,Inc.</x:v>
      </x:c>
      <x:c r="D127" s="90" t="str">
        <x:f>'全銘柄'!E297</x:f>
        <x:v>Prime Market (Domestic)</x:v>
      </x:c>
      <x:c r="E127" s="92" t="n">
        <x:f>'全銘柄'!S297</x:f>
        <x:v>44837</x:v>
      </x:c>
      <x:c r="F127" s="90" t="str">
        <x:f>'全銘柄'!T297</x:f>
        <x:v>local_price_first_trade</x:v>
      </x:c>
      <x:c r="G127" s="90" t="n">
        <x:f>'全銘柄'!AD297</x:f>
        <x:v>2</x:v>
      </x:c>
      <x:c r="H127" s="90" t="n">
        <x:f>'全銘柄'!AE297</x:f>
        <x:v>2</x:v>
      </x:c>
      <x:c r="I127" s="97" t="n">
        <x:f>'全銘柄'!AQ297</x:f>
        <x:v>2837670119.1666665</x:v>
      </x:c>
      <x:c r="J127" s="90" t="str">
        <x:f>'全銘柄'!AH297</x:f>
        <x:v>S100W5O4</x:v>
      </x:c>
    </x:row>
    <x:row r="128">
      <x:c r="A128" s="90" t="n">
        <x:f>'全銘柄'!A298</x:f>
        <x:v>297</x:v>
      </x:c>
      <x:c r="B128" s="90" t="str">
        <x:f>'全銘柄'!B298</x:f>
        <x:v>5832</x:v>
      </x:c>
      <x:c r="C128" s="90" t="str">
        <x:f>'全銘柄'!D298</x:f>
        <x:v>Chugin Financial Group,Inc.</x:v>
      </x:c>
      <x:c r="D128" s="90" t="str">
        <x:f>'全銘柄'!E298</x:f>
        <x:v>Prime Market (Domestic)</x:v>
      </x:c>
      <x:c r="E128" s="92" t="n">
        <x:f>'全銘柄'!S298</x:f>
        <x:v>44837</x:v>
      </x:c>
      <x:c r="F128" s="90" t="str">
        <x:f>'全銘柄'!T298</x:f>
        <x:v>local_price_first_trade</x:v>
      </x:c>
      <x:c r="G128" s="90" t="n">
        <x:f>'全銘柄'!AD298</x:f>
        <x:v>2</x:v>
      </x:c>
      <x:c r="H128" s="90" t="n">
        <x:f>'全銘柄'!AE298</x:f>
        <x:v>2</x:v>
      </x:c>
      <x:c r="I128" s="97" t="n">
        <x:f>'全銘柄'!AQ298</x:f>
        <x:v>1342937976.6666667</x:v>
      </x:c>
      <x:c r="J128" s="90" t="str">
        <x:f>'全銘柄'!AH298</x:f>
        <x:v>S100VZPR</x:v>
      </x:c>
    </x:row>
    <x:row r="129">
      <x:c r="A129" s="90" t="n">
        <x:f>'全銘柄'!A299</x:f>
        <x:v>298</x:v>
      </x:c>
      <x:c r="B129" s="90" t="str">
        <x:f>'全銘柄'!B299</x:f>
        <x:v>7389</x:v>
      </x:c>
      <x:c r="C129" s="90" t="str">
        <x:f>'全銘柄'!D299</x:f>
        <x:v>Aichi Financial Group,Inc.</x:v>
      </x:c>
      <x:c r="D129" s="90" t="str">
        <x:f>'全銘柄'!E299</x:f>
        <x:v>Prime Market (Domestic)</x:v>
      </x:c>
      <x:c r="E129" s="92" t="n">
        <x:f>'全銘柄'!S299</x:f>
        <x:v>44837</x:v>
      </x:c>
      <x:c r="F129" s="90" t="str">
        <x:f>'全銘柄'!T299</x:f>
        <x:v>local_price_first_trade</x:v>
      </x:c>
      <x:c r="G129" s="90" t="n">
        <x:f>'全銘柄'!AD299</x:f>
        <x:v>2</x:v>
      </x:c>
      <x:c r="H129" s="90" t="n">
        <x:f>'全銘柄'!AE299</x:f>
        <x:v>2</x:v>
      </x:c>
      <x:c r="I129" s="97" t="n">
        <x:f>'全銘柄'!AQ299</x:f>
        <x:v>1202533795</x:v>
      </x:c>
      <x:c r="J129" s="90" t="str">
        <x:f>'全銘柄'!AH299</x:f>
        <x:v>S100W08A</x:v>
      </x:c>
    </x:row>
    <x:row r="130">
      <x:c r="A130" s="90" t="n">
        <x:f>'全銘柄'!A157</x:f>
        <x:v>156</x:v>
      </x:c>
      <x:c r="B130" s="90" t="str">
        <x:f>'全銘柄'!B157</x:f>
        <x:v>5126</x:v>
      </x:c>
      <x:c r="C130" s="90" t="str">
        <x:f>'全銘柄'!D157</x:f>
        <x:v>PORTERS CORPORATION</x:v>
      </x:c>
      <x:c r="D130" s="90" t="str">
        <x:f>'全銘柄'!E157</x:f>
        <x:v>Growth Market(Domestic)</x:v>
      </x:c>
      <x:c r="E130" s="92" t="n">
        <x:f>'全銘柄'!S157</x:f>
        <x:v>44834</x:v>
      </x:c>
      <x:c r="F130" s="90" t="str">
        <x:f>'全銘柄'!T157</x:f>
        <x:v>local_price_first_trade</x:v>
      </x:c>
      <x:c r="G130" s="90" t="n">
        <x:f>'全銘柄'!AD157</x:f>
        <x:v>2</x:v>
      </x:c>
      <x:c r="H130" s="90" t="n">
        <x:f>'全銘柄'!AE157</x:f>
        <x:v>2</x:v>
      </x:c>
      <x:c r="I130" s="97" t="n">
        <x:f>'全銘柄'!AQ157</x:f>
        <x:v>2139391.6666666665</x:v>
      </x:c>
      <x:c r="J130" s="90" t="str">
        <x:f>'全銘柄'!AH157</x:f>
        <x:v>S100XSOH</x:v>
      </x:c>
    </x:row>
    <x:row r="131">
      <x:c r="A131" s="90" t="n">
        <x:f>'全銘柄'!A184</x:f>
        <x:v>183</x:v>
      </x:c>
      <x:c r="B131" s="90" t="str">
        <x:f>'全銘柄'!B184</x:f>
        <x:v>9557</x:v>
      </x:c>
      <x:c r="C131" s="90" t="str">
        <x:f>'全銘柄'!D184</x:f>
        <x:v>airCloset,Inc.</x:v>
      </x:c>
      <x:c r="D131" s="90" t="str">
        <x:f>'全銘柄'!E184</x:f>
        <x:v>Growth Market(Domestic)</x:v>
      </x:c>
      <x:c r="E131" s="92" t="n">
        <x:f>'全銘柄'!S184</x:f>
        <x:v>44771</x:v>
      </x:c>
      <x:c r="F131" s="90" t="str">
        <x:f>'全銘柄'!T184</x:f>
        <x:v>local_price_first_trade</x:v>
      </x:c>
      <x:c r="G131" s="90" t="n">
        <x:f>'全銘柄'!AD184</x:f>
        <x:v>2</x:v>
      </x:c>
      <x:c r="H131" s="90" t="n">
        <x:f>'全銘柄'!AE184</x:f>
        <x:v>2</x:v>
      </x:c>
      <x:c r="I131" s="97" t="n">
        <x:f>'全銘柄'!AQ184</x:f>
        <x:v>12711668.333333334</x:v>
      </x:c>
      <x:c r="J131" s="90" t="str">
        <x:f>'全銘柄'!AH184</x:f>
        <x:v>S100WQ8N</x:v>
      </x:c>
    </x:row>
    <x:row r="132">
      <x:c r="A132" s="90" t="n">
        <x:f>'全銘柄'!A129</x:f>
        <x:v>128</x:v>
      </x:c>
      <x:c r="B132" s="90" t="str">
        <x:f>'全銘柄'!B129</x:f>
        <x:v>9229</x:v>
      </x:c>
      <x:c r="C132" s="90" t="str">
        <x:f>'全銘柄'!D129</x:f>
        <x:v>SUNWELS Co.,Ltd.</x:v>
      </x:c>
      <x:c r="D132" s="90" t="str">
        <x:f>'全銘柄'!E129</x:f>
        <x:v>Prime Market (Domestic)</x:v>
      </x:c>
      <x:c r="E132" s="92" t="n">
        <x:f>'全銘柄'!S129</x:f>
        <x:v>44739</x:v>
      </x:c>
      <x:c r="F132" s="90" t="str">
        <x:f>'全銘柄'!T129</x:f>
        <x:v>local_price_first_trade</x:v>
      </x:c>
      <x:c r="G132" s="90" t="n">
        <x:f>'全銘柄'!AD129</x:f>
        <x:v>2</x:v>
      </x:c>
      <x:c r="H132" s="90" t="n">
        <x:f>'全銘柄'!AE129</x:f>
        <x:v>2</x:v>
      </x:c>
      <x:c r="I132" s="97" t="n">
        <x:f>'全銘柄'!AQ129</x:f>
        <x:v>44717201.666666664</x:v>
      </x:c>
      <x:c r="J132" s="90" t="str">
        <x:f>'全銘柄'!AH129</x:f>
        <x:v>S100W40E</x:v>
      </x:c>
    </x:row>
    <x:row r="133">
      <x:c r="A133" s="90" t="n">
        <x:f>'全銘柄'!A278</x:f>
        <x:v>277</x:v>
      </x:c>
      <x:c r="B133" s="90" t="str">
        <x:f>'全銘柄'!B278</x:f>
        <x:v>7794</x:v>
      </x:c>
      <x:c r="C133" s="90" t="str">
        <x:f>'全銘柄'!D278</x:f>
        <x:v>EDP Corporation</x:v>
      </x:c>
      <x:c r="D133" s="90" t="str">
        <x:f>'全銘柄'!E278</x:f>
        <x:v>Growth Market(Domestic)</x:v>
      </x:c>
      <x:c r="E133" s="92" t="n">
        <x:f>'全銘柄'!S278</x:f>
        <x:v>44739</x:v>
      </x:c>
      <x:c r="F133" s="90" t="str">
        <x:f>'全銘柄'!T278</x:f>
        <x:v>local_price_first_trade</x:v>
      </x:c>
      <x:c r="G133" s="90" t="n">
        <x:f>'全銘柄'!AD278</x:f>
        <x:v>2</x:v>
      </x:c>
      <x:c r="H133" s="90" t="n">
        <x:f>'全銘柄'!AE278</x:f>
        <x:v>2</x:v>
      </x:c>
      <x:c r="I133" s="97" t="n">
        <x:f>'全銘柄'!AQ278</x:f>
        <x:v>1118618286.6666667</x:v>
      </x:c>
      <x:c r="J133" s="90" t="str">
        <x:f>'全銘柄'!AH278</x:f>
        <x:v>S100W8YV</x:v>
      </x:c>
    </x:row>
    <x:row r="134">
      <x:c r="A134" s="90" t="n">
        <x:f>'全銘柄'!A127</x:f>
        <x:v>126</x:v>
      </x:c>
      <x:c r="B134" s="90" t="str">
        <x:f>'全銘柄'!B127</x:f>
        <x:v>2998</x:v>
      </x:c>
      <x:c r="C134" s="90" t="str">
        <x:f>'全銘柄'!D127</x:f>
        <x:v>CREAL Inc.</x:v>
      </x:c>
      <x:c r="D134" s="90" t="str">
        <x:f>'全銘柄'!E127</x:f>
        <x:v>Growth Market(Domestic)</x:v>
      </x:c>
      <x:c r="E134" s="92" t="n">
        <x:f>'全銘柄'!S127</x:f>
        <x:v>44679</x:v>
      </x:c>
      <x:c r="F134" s="90" t="str">
        <x:f>'全銘柄'!T127</x:f>
        <x:v>local_price_first_trade</x:v>
      </x:c>
      <x:c r="G134" s="90" t="n">
        <x:f>'全銘柄'!AD127</x:f>
        <x:v>2</x:v>
      </x:c>
      <x:c r="H134" s="90" t="n">
        <x:f>'全銘柄'!AE127</x:f>
        <x:v>2</x:v>
      </x:c>
      <x:c r="I134" s="97" t="n">
        <x:f>'全銘柄'!AQ127</x:f>
        <x:v>102828890</x:v>
      </x:c>
      <x:c r="J134" s="90" t="str">
        <x:f>'全銘柄'!AH127</x:f>
        <x:v>S100W4AN</x:v>
      </x:c>
    </x:row>
    <x:row r="135">
      <x:c r="A135" s="90" t="n">
        <x:f>'全銘柄'!A276</x:f>
        <x:v>275</x:v>
      </x:c>
      <x:c r="B135" s="90" t="str">
        <x:f>'全銘柄'!B276</x:f>
        <x:v>7140</x:v>
      </x:c>
      <x:c r="C135" s="90" t="str">
        <x:f>'全銘柄'!D276</x:f>
        <x:v>Petgo Corporation</x:v>
      </x:c>
      <x:c r="D135" s="90" t="str">
        <x:f>'全銘柄'!E276</x:f>
        <x:v>Growth Market(Domestic)</x:v>
      </x:c>
      <x:c r="E135" s="92" t="n">
        <x:f>'全銘柄'!S276</x:f>
        <x:v>44679</x:v>
      </x:c>
      <x:c r="F135" s="90" t="str">
        <x:f>'全銘柄'!T276</x:f>
        <x:v>local_price_first_trade</x:v>
      </x:c>
      <x:c r="G135" s="90" t="n">
        <x:f>'全銘柄'!AD276</x:f>
        <x:v>2</x:v>
      </x:c>
      <x:c r="H135" s="90" t="n">
        <x:f>'全銘柄'!AE276</x:f>
        <x:v>2</x:v>
      </x:c>
      <x:c r="I135" s="97" t="n">
        <x:f>'全銘柄'!AQ276</x:f>
        <x:v>2658493.3333333335</x:v>
      </x:c>
      <x:c r="J135" s="90" t="str">
        <x:f>'全銘柄'!AH276</x:f>
        <x:v>S100W3EE</x:v>
      </x:c>
    </x:row>
    <x:row r="136">
      <x:c r="A136" s="90" t="n">
        <x:f>'全銘柄'!A272</x:f>
        <x:v>271</x:v>
      </x:c>
      <x:c r="B136" s="90" t="str">
        <x:f>'全銘柄'!B272</x:f>
        <x:v>5031</x:v>
      </x:c>
      <x:c r="C136" s="90" t="str">
        <x:f>'全銘柄'!D272</x:f>
        <x:v>Moi Corporation</x:v>
      </x:c>
      <x:c r="D136" s="90" t="str">
        <x:f>'全銘柄'!E272</x:f>
        <x:v>Growth Market(Domestic)</x:v>
      </x:c>
      <x:c r="E136" s="92" t="n">
        <x:f>'全銘柄'!S272</x:f>
        <x:v>44678</x:v>
      </x:c>
      <x:c r="F136" s="90" t="str">
        <x:f>'全銘柄'!T272</x:f>
        <x:v>local_price_first_trade</x:v>
      </x:c>
      <x:c r="G136" s="90" t="n">
        <x:f>'全銘柄'!AD272</x:f>
        <x:v>2</x:v>
      </x:c>
      <x:c r="H136" s="90" t="n">
        <x:f>'全銘柄'!AE272</x:f>
        <x:v>2</x:v>
      </x:c>
      <x:c r="I136" s="97" t="n">
        <x:f>'全銘柄'!AQ272</x:f>
        <x:v>187227966.66666663</x:v>
      </x:c>
      <x:c r="J136" s="90" t="str">
        <x:f>'全銘柄'!AH272</x:f>
        <x:v>S100Y086</x:v>
      </x:c>
    </x:row>
    <x:row r="137">
      <x:c r="A137" s="90" t="n">
        <x:f>'全銘柄'!A252</x:f>
        <x:v>251</x:v>
      </x:c>
      <x:c r="B137" s="90" t="str">
        <x:f>'全銘柄'!B252</x:f>
        <x:v>9221</x:v>
      </x:c>
      <x:c r="C137" s="90" t="str">
        <x:f>'全銘柄'!D252</x:f>
        <x:v>FULUHASHI EPO CORPORATION</x:v>
      </x:c>
      <x:c r="D137" s="90" t="str">
        <x:f>'全銘柄'!E252</x:f>
        <x:v>Standard Market(Domestic)</x:v>
      </x:c>
      <x:c r="E137" s="92" t="n">
        <x:f>'全銘柄'!S252</x:f>
        <x:v>44672</x:v>
      </x:c>
      <x:c r="F137" s="90" t="str">
        <x:f>'全銘柄'!T252</x:f>
        <x:v>local_price_first_trade</x:v>
      </x:c>
      <x:c r="G137" s="90" t="n">
        <x:f>'全銘柄'!AD252</x:f>
        <x:v>2</x:v>
      </x:c>
      <x:c r="H137" s="90" t="n">
        <x:f>'全銘柄'!AE252</x:f>
        <x:v>2</x:v>
      </x:c>
      <x:c r="I137" s="97" t="n">
        <x:f>'全銘柄'!AQ252</x:f>
        <x:v>36403671.666666664</x:v>
      </x:c>
      <x:c r="J137" s="90" t="str">
        <x:f>'全銘柄'!AH252</x:f>
        <x:v>S100W46Y</x:v>
      </x:c>
    </x:row>
    <x:row r="138">
      <x:c r="A138" s="90" t="n">
        <x:f>'全銘柄'!A171</x:f>
        <x:v>170</x:v>
      </x:c>
      <x:c r="B138" s="90" t="str">
        <x:f>'全銘柄'!B171</x:f>
        <x:v>5029</x:v>
      </x:c>
      <x:c r="C138" s="90" t="str">
        <x:f>'全銘柄'!D171</x:f>
        <x:v>circlace Inc</x:v>
      </x:c>
      <x:c r="D138" s="90" t="str">
        <x:f>'全銘柄'!E171</x:f>
        <x:v>Growth Market(Domestic)</x:v>
      </x:c>
      <x:c r="E138" s="92" t="n">
        <x:f>'全銘柄'!S171</x:f>
        <x:v>44664</x:v>
      </x:c>
      <x:c r="F138" s="90" t="str">
        <x:f>'全銘柄'!T171</x:f>
        <x:v>local_price_first_trade</x:v>
      </x:c>
      <x:c r="G138" s="90" t="n">
        <x:f>'全銘柄'!AD171</x:f>
        <x:v>2</x:v>
      </x:c>
      <x:c r="H138" s="90" t="n">
        <x:f>'全銘柄'!AE171</x:f>
        <x:v>2</x:v>
      </x:c>
      <x:c r="I138" s="97" t="n">
        <x:f>'全銘柄'!AQ171</x:f>
        <x:v>7376325</x:v>
      </x:c>
      <x:c r="J138" s="90" t="str">
        <x:f>'全銘柄'!AH171</x:f>
        <x:v>S100W5G6</x:v>
      </x:c>
    </x:row>
    <x:row r="139">
      <x:c r="A139" s="90" t="n">
        <x:f>'全銘柄'!A262</x:f>
        <x:v>261</x:v>
      </x:c>
      <x:c r="B139" s="90" t="str">
        <x:f>'全銘柄'!B262</x:f>
        <x:v>9220</x:v>
      </x:c>
      <x:c r="C139" s="90" t="str">
        <x:f>'全銘柄'!D262</x:f>
        <x:v>FB CARE SERVICE CO.,LTD.</x:v>
      </x:c>
      <x:c r="D139" s="90" t="str">
        <x:f>'全銘柄'!E262</x:f>
        <x:v>Standard Market(Domestic)</x:v>
      </x:c>
      <x:c r="E139" s="92" t="n">
        <x:f>'全銘柄'!S262</x:f>
        <x:v>44658</x:v>
      </x:c>
      <x:c r="F139" s="90" t="str">
        <x:f>'全銘柄'!T262</x:f>
        <x:v>local_price_first_trade</x:v>
      </x:c>
      <x:c r="G139" s="90" t="n">
        <x:f>'全銘柄'!AD262</x:f>
        <x:v>2</x:v>
      </x:c>
      <x:c r="H139" s="90" t="n">
        <x:f>'全銘柄'!AE262</x:f>
        <x:v>2</x:v>
      </x:c>
      <x:c r="I139" s="97" t="n">
        <x:f>'全銘柄'!AQ262</x:f>
        <x:v>3961060</x:v>
      </x:c>
      <x:c r="J139" s="90" t="str">
        <x:f>'全銘柄'!AH262</x:f>
        <x:v>S100W9FS</x:v>
      </x:c>
    </x:row>
    <x:row r="140">
      <x:c r="A140" s="90" t="n">
        <x:f>'全銘柄'!A164</x:f>
        <x:v>163</x:v>
      </x:c>
      <x:c r="B140" s="90" t="str">
        <x:f>'全銘柄'!B164</x:f>
        <x:v>5028</x:v>
      </x:c>
      <x:c r="C140" s="90" t="str">
        <x:f>'全銘柄'!D164</x:f>
        <x:v>SecondXight Analytica,Inc.</x:v>
      </x:c>
      <x:c r="D140" s="90" t="str">
        <x:f>'全銘柄'!E164</x:f>
        <x:v>Growth Market(Domestic)</x:v>
      </x:c>
      <x:c r="E140" s="92" t="n">
        <x:f>'全銘柄'!S164</x:f>
        <x:v>44656</x:v>
      </x:c>
      <x:c r="F140" s="90" t="str">
        <x:f>'全銘柄'!T164</x:f>
        <x:v>local_price_first_trade</x:v>
      </x:c>
      <x:c r="G140" s="90" t="n">
        <x:f>'全銘柄'!AD164</x:f>
        <x:v>2</x:v>
      </x:c>
      <x:c r="H140" s="90" t="n">
        <x:f>'全銘柄'!AE164</x:f>
        <x:v>2</x:v>
      </x:c>
      <x:c r="I140" s="97" t="n">
        <x:f>'全銘柄'!AQ164</x:f>
        <x:v>12123110</x:v>
      </x:c>
      <x:c r="J140" s="90" t="str">
        <x:f>'全銘柄'!AH164</x:f>
        <x:v>S100XSMG</x:v>
      </x:c>
    </x:row>
    <x:row r="141">
      <x:c r="A141" s="90" t="n">
        <x:f>'全銘柄'!A304</x:f>
        <x:v>303</x:v>
      </x:c>
      <x:c r="B141" s="90" t="str">
        <x:f>'全銘柄'!B304</x:f>
        <x:v>7384</x:v>
      </x:c>
      <x:c r="C141" s="90" t="str">
        <x:f>'全銘柄'!D304</x:f>
        <x:v>Procrea Holdings,Inc.</x:v>
      </x:c>
      <x:c r="D141" s="90" t="str">
        <x:f>'全銘柄'!E304</x:f>
        <x:v>Prime Market (Domestic)</x:v>
      </x:c>
      <x:c r="E141" s="92" t="n">
        <x:f>'全銘柄'!S304</x:f>
        <x:v>44652</x:v>
      </x:c>
      <x:c r="F141" s="90" t="str">
        <x:f>'全銘柄'!T304</x:f>
        <x:v>local_price_first_trade</x:v>
      </x:c>
      <x:c r="G141" s="90" t="n">
        <x:f>'全銘柄'!AD304</x:f>
        <x:v>2</x:v>
      </x:c>
      <x:c r="H141" s="90" t="n">
        <x:f>'全銘柄'!AE304</x:f>
        <x:v>2</x:v>
      </x:c>
      <x:c r="I141" s="97" t="n">
        <x:f>'全銘柄'!AQ304</x:f>
        <x:v>451620561.6666667</x:v>
      </x:c>
      <x:c r="J141" s="90" t="str">
        <x:f>'全銘柄'!AH304</x:f>
        <x:v>S100W105</x:v>
      </x:c>
    </x:row>
    <x:row r="142">
      <x:c r="A142" s="90" t="n">
        <x:f>'全銘柄'!A289</x:f>
        <x:v>288</x:v>
      </x:c>
      <x:c r="B142" s="90" t="str">
        <x:f>'全銘柄'!B289</x:f>
        <x:v>7138</x:v>
      </x:c>
      <x:c r="C142" s="90" t="str">
        <x:f>'全銘柄'!D289</x:f>
        <x:v>TORICO Co.,Ltd.</x:v>
      </x:c>
      <x:c r="D142" s="90" t="str">
        <x:f>'全銘柄'!E289</x:f>
        <x:v>Growth Market(Domestic)</x:v>
      </x:c>
      <x:c r="E142" s="92" t="n">
        <x:f>'全銘柄'!S289</x:f>
        <x:v>44643</x:v>
      </x:c>
      <x:c r="F142" s="90" t="str">
        <x:f>'全銘柄'!T289</x:f>
        <x:v>local_price_first_trade</x:v>
      </x:c>
      <x:c r="G142" s="90" t="n">
        <x:f>'全銘柄'!AD289</x:f>
        <x:v>2</x:v>
      </x:c>
      <x:c r="H142" s="90" t="n">
        <x:f>'全銘柄'!AE289</x:f>
        <x:v>2</x:v>
      </x:c>
      <x:c r="I142" s="97" t="n">
        <x:f>'全銘柄'!AQ289</x:f>
        <x:v>53278406.666666664</x:v>
      </x:c>
      <x:c r="J142" s="90" t="str">
        <x:f>'全銘柄'!AH289</x:f>
        <x:v>S100W9HD</x:v>
      </x:c>
    </x:row>
    <x:row r="143">
      <x:c r="A143" s="90" t="n">
        <x:f>'全銘柄'!A219</x:f>
        <x:v>218</x:v>
      </x:c>
      <x:c r="B143" s="90" t="str">
        <x:f>'全銘柄'!B219</x:f>
        <x:v>6226</x:v>
      </x:c>
      <x:c r="C143" s="90" t="str">
        <x:f>'全銘柄'!D219</x:f>
        <x:v>Moriya Transportation Engineering and Manufacturing Co.,Ltd.</x:v>
      </x:c>
      <x:c r="D143" s="90" t="str">
        <x:f>'全銘柄'!E219</x:f>
        <x:v>Standard Market(Domestic)</x:v>
      </x:c>
      <x:c r="E143" s="92" t="n">
        <x:f>'全銘柄'!S219</x:f>
        <x:v>44637</x:v>
      </x:c>
      <x:c r="F143" s="90" t="str">
        <x:f>'全銘柄'!T219</x:f>
        <x:v>local_price_first_trade</x:v>
      </x:c>
      <x:c r="G143" s="90" t="n">
        <x:f>'全銘柄'!AD219</x:f>
        <x:v>2</x:v>
      </x:c>
      <x:c r="H143" s="90" t="n">
        <x:f>'全銘柄'!AE219</x:f>
        <x:v>2</x:v>
      </x:c>
      <x:c r="I143" s="97" t="n">
        <x:f>'全銘柄'!AQ219</x:f>
        <x:v>618011606.6666666</x:v>
      </x:c>
      <x:c r="J143" s="90" t="str">
        <x:f>'全銘柄'!AH219</x:f>
        <x:v>S100W7EA</x:v>
      </x:c>
    </x:row>
    <x:row r="144">
      <x:c r="A144" s="90" t="n">
        <x:f>'全銘柄'!A249</x:f>
        <x:v>248</x:v>
      </x:c>
      <x:c r="B144" s="90" t="str">
        <x:f>'全銘柄'!B249</x:f>
        <x:v>4197</x:v>
      </x:c>
      <x:c r="C144" s="90" t="str">
        <x:f>'全銘柄'!D249</x:f>
        <x:v>ASMARQ Co.,Ltd.</x:v>
      </x:c>
      <x:c r="D144" s="90" t="str">
        <x:f>'全銘柄'!E249</x:f>
        <x:v>Standard Market(Domestic)</x:v>
      </x:c>
      <x:c r="E144" s="92" t="n">
        <x:f>'全銘柄'!S249</x:f>
        <x:v>44592</x:v>
      </x:c>
      <x:c r="F144" s="90" t="str">
        <x:f>'全銘柄'!T249</x:f>
        <x:v>local_price_first_trade</x:v>
      </x:c>
      <x:c r="G144" s="90" t="n">
        <x:f>'全銘柄'!AD249</x:f>
        <x:v>2</x:v>
      </x:c>
      <x:c r="H144" s="90" t="n">
        <x:f>'全銘柄'!AE249</x:f>
        <x:v>2</x:v>
      </x:c>
      <x:c r="I144" s="97" t="n">
        <x:f>'全銘柄'!AQ249</x:f>
        <x:v>2753363.3333333335</x:v>
      </x:c>
      <x:c r="J144" s="90" t="str">
        <x:f>'全銘柄'!AH249</x:f>
        <x:v>S100XNPA</x:v>
      </x:c>
    </x:row>
    <x:row r="145">
      <x:c r="A145" s="90" t="n">
        <x:f>'全銘柄'!A263</x:f>
        <x:v>262</x:v>
      </x:c>
      <x:c r="B145" s="90" t="str">
        <x:f>'全銘柄'!B263</x:f>
        <x:v>4265</x:v>
      </x:c>
      <x:c r="C145" s="90" t="str">
        <x:f>'全銘柄'!D263</x:f>
        <x:v>Institution for a Global Society Corporation</x:v>
      </x:c>
      <x:c r="D145" s="90" t="str">
        <x:f>'全銘柄'!E263</x:f>
        <x:v>Growth Market(Domestic)</x:v>
      </x:c>
      <x:c r="E145" s="92" t="n">
        <x:f>'全銘柄'!S263</x:f>
        <x:v>44559</x:v>
      </x:c>
      <x:c r="F145" s="90" t="str">
        <x:f>'全銘柄'!T263</x:f>
        <x:v>local_price_first_trade</x:v>
      </x:c>
      <x:c r="G145" s="90" t="n">
        <x:f>'全銘柄'!AD263</x:f>
        <x:v>2</x:v>
      </x:c>
      <x:c r="H145" s="90" t="n">
        <x:f>'全銘柄'!AE263</x:f>
        <x:v>2</x:v>
      </x:c>
      <x:c r="I145" s="97" t="n">
        <x:f>'全銘柄'!AQ263</x:f>
        <x:v>222223828.33333337</x:v>
      </x:c>
      <x:c r="J145" s="90" t="str">
        <x:f>'全銘柄'!AH263</x:f>
        <x:v>S100W3W3</x:v>
      </x:c>
    </x:row>
    <x:row r="146">
      <x:c r="A146" s="90" t="n">
        <x:f>'全銘柄'!A151</x:f>
        <x:v>150</x:v>
      </x:c>
      <x:c r="B146" s="90" t="str">
        <x:f>'全銘柄'!B151</x:f>
        <x:v>9211</x:v>
      </x:c>
      <x:c r="C146" s="90" t="str">
        <x:f>'全銘柄'!D151</x:f>
        <x:v>f-code Inc.</x:v>
      </x:c>
      <x:c r="D146" s="90" t="str">
        <x:f>'全銘柄'!E151</x:f>
        <x:v>Growth Market(Domestic)</x:v>
      </x:c>
      <x:c r="E146" s="92" t="n">
        <x:f>'全銘柄'!S151</x:f>
        <x:v>44557</x:v>
      </x:c>
      <x:c r="F146" s="90" t="str">
        <x:f>'全銘柄'!T151</x:f>
        <x:v>local_price_first_trade</x:v>
      </x:c>
      <x:c r="G146" s="90" t="n">
        <x:f>'全銘柄'!AD151</x:f>
        <x:v>2</x:v>
      </x:c>
      <x:c r="H146" s="90" t="n">
        <x:f>'全銘柄'!AE151</x:f>
        <x:v>2</x:v>
      </x:c>
      <x:c r="I146" s="97" t="n">
        <x:f>'全銘柄'!AQ151</x:f>
        <x:v>197822413.33333337</x:v>
      </x:c>
      <x:c r="J146" s="90" t="str">
        <x:f>'全銘柄'!AH151</x:f>
        <x:v>S100XVKK</x:v>
      </x:c>
    </x:row>
    <x:row r="147">
      <x:c r="A147" s="90" t="n">
        <x:f>'全銘柄'!A295</x:f>
        <x:v>294</x:v>
      </x:c>
      <x:c r="B147" s="90" t="str">
        <x:f>'全銘柄'!B295</x:f>
        <x:v>9259</x:v>
      </x:c>
      <x:c r="C147" s="90" t="str">
        <x:f>'全銘柄'!D295</x:f>
        <x:v>TAKAYOSHI Holdings,INC.</x:v>
      </x:c>
      <x:c r="D147" s="90" t="str">
        <x:f>'全銘柄'!E295</x:f>
        <x:v>Growth Market(Domestic)</x:v>
      </x:c>
      <x:c r="E147" s="92" t="n">
        <x:f>'全銘柄'!S295</x:f>
        <x:v>44554</x:v>
      </x:c>
      <x:c r="F147" s="90" t="str">
        <x:f>'全銘柄'!T295</x:f>
        <x:v>local_price_first_trade</x:v>
      </x:c>
      <x:c r="G147" s="90" t="n">
        <x:f>'全銘柄'!AD295</x:f>
        <x:v>2</x:v>
      </x:c>
      <x:c r="H147" s="90" t="n">
        <x:f>'全銘柄'!AE295</x:f>
        <x:v>2</x:v>
      </x:c>
      <x:c r="I147" s="97" t="n">
        <x:f>'全銘柄'!AQ295</x:f>
        <x:v>24362885</x:v>
      </x:c>
      <x:c r="J147" s="90" t="str">
        <x:f>'全銘柄'!AH295</x:f>
        <x:v>S100XCXG</x:v>
      </x:c>
    </x:row>
    <x:row r="148">
      <x:c r="A148" s="90" t="n">
        <x:f>'全銘柄'!A307</x:f>
        <x:v>306</x:v>
      </x:c>
      <x:c r="B148" s="90" t="str">
        <x:f>'全銘柄'!B307</x:f>
        <x:v>4263</x:v>
      </x:c>
      <x:c r="C148" s="90" t="str">
        <x:f>'全銘柄'!D307</x:f>
        <x:v>SUSMED,Inc.</x:v>
      </x:c>
      <x:c r="D148" s="90" t="str">
        <x:f>'全銘柄'!E307</x:f>
        <x:v>Growth Market(Domestic)</x:v>
      </x:c>
      <x:c r="E148" s="92" t="n">
        <x:f>'全銘柄'!S307</x:f>
        <x:v>44554</x:v>
      </x:c>
      <x:c r="F148" s="90" t="str">
        <x:f>'全銘柄'!T307</x:f>
        <x:v>local_price_first_trade</x:v>
      </x:c>
      <x:c r="G148" s="90" t="n">
        <x:f>'全銘柄'!AD307</x:f>
        <x:v>2</x:v>
      </x:c>
      <x:c r="H148" s="90" t="n">
        <x:f>'全銘柄'!AE307</x:f>
        <x:v>2</x:v>
      </x:c>
      <x:c r="I148" s="97" t="n">
        <x:f>'全銘柄'!AQ307</x:f>
        <x:v>246768065</x:v>
      </x:c>
      <x:c r="J148" s="90" t="str">
        <x:f>'全銘柄'!AH307</x:f>
        <x:v>S100WR1U</x:v>
      </x:c>
    </x:row>
    <x:row r="149">
      <x:c r="A149" s="90" t="n">
        <x:f>'全銘柄'!A176</x:f>
        <x:v>175</x:v>
      </x:c>
      <x:c r="B149" s="90" t="str">
        <x:f>'全銘柄'!B176</x:f>
        <x:v>4260</x:v>
      </x:c>
      <x:c r="C149" s="90" t="str">
        <x:f>'全銘柄'!D176</x:f>
        <x:v>Hybrid Technologies Co.,Ltd.</x:v>
      </x:c>
      <x:c r="D149" s="90" t="str">
        <x:f>'全銘柄'!E176</x:f>
        <x:v>Growth Market(Domestic)</x:v>
      </x:c>
      <x:c r="E149" s="92" t="n">
        <x:f>'全銘柄'!S176</x:f>
        <x:v>44553</x:v>
      </x:c>
      <x:c r="F149" s="90" t="str">
        <x:f>'全銘柄'!T176</x:f>
        <x:v>local_price_first_trade</x:v>
      </x:c>
      <x:c r="G149" s="90" t="n">
        <x:f>'全銘柄'!AD176</x:f>
        <x:v>2</x:v>
      </x:c>
      <x:c r="H149" s="90" t="n">
        <x:f>'全銘柄'!AE176</x:f>
        <x:v>2</x:v>
      </x:c>
      <x:c r="I149" s="97" t="n">
        <x:f>'全銘柄'!AQ176</x:f>
        <x:v>4207405</x:v>
      </x:c>
      <x:c r="J149" s="90" t="str">
        <x:f>'全銘柄'!AH176</x:f>
        <x:v>S100XBWA</x:v>
      </x:c>
    </x:row>
    <x:row r="150">
      <x:c r="A150" s="90" t="n">
        <x:f>'全銘柄'!A149</x:f>
        <x:v>148</x:v>
      </x:c>
      <x:c r="B150" s="90" t="str">
        <x:f>'全銘柄'!B149</x:f>
        <x:v>4258</x:v>
      </x:c>
      <x:c r="C150" s="90" t="str">
        <x:f>'全銘柄'!D149</x:f>
        <x:v>AMIYA Corporation</x:v>
      </x:c>
      <x:c r="D150" s="90" t="str">
        <x:f>'全銘柄'!E149</x:f>
        <x:v>Growth Market(Domestic)</x:v>
      </x:c>
      <x:c r="E150" s="92" t="n">
        <x:f>'全銘柄'!S149</x:f>
        <x:v>44552</x:v>
      </x:c>
      <x:c r="F150" s="90" t="str">
        <x:f>'全銘柄'!T149</x:f>
        <x:v>local_price_first_trade</x:v>
      </x:c>
      <x:c r="G150" s="90" t="n">
        <x:f>'全銘柄'!AD149</x:f>
        <x:v>2</x:v>
      </x:c>
      <x:c r="H150" s="90" t="n">
        <x:f>'全銘柄'!AE149</x:f>
        <x:v>2</x:v>
      </x:c>
      <x:c r="I150" s="97" t="n">
        <x:f>'全銘柄'!AQ149</x:f>
        <x:v>213212606.66666663</x:v>
      </x:c>
      <x:c r="J150" s="90" t="str">
        <x:f>'全銘柄'!AH149</x:f>
        <x:v>S100XTTR</x:v>
      </x:c>
    </x:row>
    <x:row r="151">
      <x:c r="A151" s="90" t="n">
        <x:f>'全銘柄'!A175</x:f>
        <x:v>174</x:v>
      </x:c>
      <x:c r="B151" s="90" t="str">
        <x:f>'全銘柄'!B175</x:f>
        <x:v>2585</x:v>
      </x:c>
      <x:c r="C151" s="90" t="str">
        <x:f>'全銘柄'!D175</x:f>
        <x:v>LIFEDRINK COMPANY,INC.</x:v>
      </x:c>
      <x:c r="D151" s="90" t="str">
        <x:f>'全銘柄'!E175</x:f>
        <x:v>Prime Market (Domestic)</x:v>
      </x:c>
      <x:c r="E151" s="92" t="n">
        <x:f>'全銘柄'!S175</x:f>
        <x:v>44551</x:v>
      </x:c>
      <x:c r="F151" s="90" t="str">
        <x:f>'全銘柄'!T175</x:f>
        <x:v>local_price_first_trade</x:v>
      </x:c>
      <x:c r="G151" s="90" t="n">
        <x:f>'全銘柄'!AD175</x:f>
        <x:v>2</x:v>
      </x:c>
      <x:c r="H151" s="90" t="n">
        <x:f>'全銘柄'!AE175</x:f>
        <x:v>2</x:v>
      </x:c>
      <x:c r="I151" s="97" t="n">
        <x:f>'全銘柄'!AQ175</x:f>
        <x:v>2207372208.3333335</x:v>
      </x:c>
      <x:c r="J151" s="90" t="str">
        <x:f>'全銘柄'!AH175</x:f>
        <x:v>S100W3SF</x:v>
      </x:c>
    </x:row>
    <x:row r="152">
      <x:c r="A152" s="90" t="n">
        <x:f>'全銘柄'!A122</x:f>
        <x:v>121</x:v>
      </x:c>
      <x:c r="B152" s="90" t="str">
        <x:f>'全銘柄'!B122</x:f>
        <x:v>9253</x:v>
      </x:c>
      <x:c r="C152" s="90" t="str">
        <x:f>'全銘柄'!D122</x:f>
        <x:v>Slogan Inc.</x:v>
      </x:c>
      <x:c r="D152" s="90" t="str">
        <x:f>'全銘柄'!E122</x:f>
        <x:v>Growth Market(Domestic)</x:v>
      </x:c>
      <x:c r="E152" s="92" t="n">
        <x:f>'全銘柄'!S122</x:f>
        <x:v>44525</x:v>
      </x:c>
      <x:c r="F152" s="90" t="str">
        <x:f>'全銘柄'!T122</x:f>
        <x:v>local_price_first_trade</x:v>
      </x:c>
      <x:c r="G152" s="90" t="n">
        <x:f>'全銘柄'!AD122</x:f>
        <x:v>2</x:v>
      </x:c>
      <x:c r="H152" s="90" t="n">
        <x:f>'全銘柄'!AE122</x:f>
        <x:v>2</x:v>
      </x:c>
      <x:c r="I152" s="97" t="n">
        <x:f>'全銘柄'!AQ122</x:f>
        <x:v>1681180</x:v>
      </x:c>
      <x:c r="J152" s="90" t="str">
        <x:f>'全銘柄'!AH122</x:f>
        <x:v>S100Y4UP</x:v>
      </x:c>
    </x:row>
    <x:row r="153">
      <x:c r="A153" s="90" t="n">
        <x:f>'全銘柄'!A230</x:f>
        <x:v>229</x:v>
      </x:c>
      <x:c r="B153" s="90" t="str">
        <x:f>'全銘柄'!B230</x:f>
        <x:v>4378</x:v>
      </x:c>
      <x:c r="C153" s="90" t="str">
        <x:f>'全銘柄'!D230</x:f>
        <x:v>CINC Corp.</x:v>
      </x:c>
      <x:c r="D153" s="90" t="str">
        <x:f>'全銘柄'!E230</x:f>
        <x:v>Growth Market(Domestic)</x:v>
      </x:c>
      <x:c r="E153" s="92" t="n">
        <x:f>'全銘柄'!S230</x:f>
        <x:v>44495</x:v>
      </x:c>
      <x:c r="F153" s="90" t="str">
        <x:f>'全銘柄'!T230</x:f>
        <x:v>local_price_first_trade</x:v>
      </x:c>
      <x:c r="G153" s="90" t="n">
        <x:f>'全銘柄'!AD230</x:f>
        <x:v>2</x:v>
      </x:c>
      <x:c r="H153" s="90" t="n">
        <x:f>'全銘柄'!AE230</x:f>
        <x:v>2</x:v>
      </x:c>
      <x:c r="I153" s="97" t="n">
        <x:f>'全銘柄'!AQ230</x:f>
        <x:v>1309255</x:v>
      </x:c>
      <x:c r="J153" s="90" t="str">
        <x:f>'全銘柄'!AH230</x:f>
        <x:v>S100XHNB</x:v>
      </x:c>
    </x:row>
    <x:row r="154">
      <x:c r="A154" s="90" t="n">
        <x:f>'全銘柄'!A300</x:f>
        <x:v>299</x:v>
      </x:c>
      <x:c r="B154" s="90" t="str">
        <x:f>'全銘柄'!B300</x:f>
        <x:v>7380</x:v>
      </x:c>
      <x:c r="C154" s="90" t="str">
        <x:f>'全銘柄'!D300</x:f>
        <x:v>Juroku Financial Group,Inc.</x:v>
      </x:c>
      <x:c r="D154" s="90" t="str">
        <x:f>'全銘柄'!E300</x:f>
        <x:v>Prime Market (Domestic)</x:v>
      </x:c>
      <x:c r="E154" s="92" t="n">
        <x:f>'全銘柄'!S300</x:f>
        <x:v>44470</x:v>
      </x:c>
      <x:c r="F154" s="90" t="str">
        <x:f>'全銘柄'!T300</x:f>
        <x:v>local_price_first_trade</x:v>
      </x:c>
      <x:c r="G154" s="90" t="n">
        <x:f>'全銘柄'!AD300</x:f>
        <x:v>2</x:v>
      </x:c>
      <x:c r="H154" s="90" t="n">
        <x:f>'全銘柄'!AE300</x:f>
        <x:v>2</x:v>
      </x:c>
      <x:c r="I154" s="97" t="n">
        <x:f>'全銘柄'!AQ300</x:f>
        <x:v>1256677323.3333333</x:v>
      </x:c>
      <x:c r="J154" s="90" t="str">
        <x:f>'全銘柄'!AH300</x:f>
        <x:v>S100VWTF</x:v>
      </x:c>
    </x:row>
    <x:row r="155">
      <x:c r="A155" s="90" t="n">
        <x:f>'全銘柄'!A301</x:f>
        <x:v>300</x:v>
      </x:c>
      <x:c r="B155" s="90" t="str">
        <x:f>'全銘柄'!B301</x:f>
        <x:v>5076</x:v>
      </x:c>
      <x:c r="C155" s="90" t="str">
        <x:f>'全銘柄'!D301</x:f>
        <x:v>INFRONEER Holdings Inc.</x:v>
      </x:c>
      <x:c r="D155" s="90" t="str">
        <x:f>'全銘柄'!E301</x:f>
        <x:v>Prime Market (Domestic)</x:v>
      </x:c>
      <x:c r="E155" s="92" t="n">
        <x:f>'全銘柄'!S301</x:f>
        <x:v>44470</x:v>
      </x:c>
      <x:c r="F155" s="90" t="str">
        <x:f>'全銘柄'!T301</x:f>
        <x:v>local_price_first_trade</x:v>
      </x:c>
      <x:c r="G155" s="90" t="n">
        <x:f>'全銘柄'!AD301</x:f>
        <x:v>2</x:v>
      </x:c>
      <x:c r="H155" s="90" t="n">
        <x:f>'全銘柄'!AE301</x:f>
        <x:v>2</x:v>
      </x:c>
      <x:c r="I155" s="97" t="n">
        <x:f>'全銘柄'!AQ301</x:f>
        <x:v>4740891821.666667</x:v>
      </x:c>
      <x:c r="J155" s="90" t="str">
        <x:f>'全銘柄'!AH301</x:f>
        <x:v>S100W181</x:v>
      </x:c>
    </x:row>
    <x:row r="156">
      <x:c r="A156" s="90" t="n">
        <x:f>'全銘柄'!A302</x:f>
        <x:v>301</x:v>
      </x:c>
      <x:c r="B156" s="90" t="str">
        <x:f>'全銘柄'!B302</x:f>
        <x:v>7381</x:v>
      </x:c>
      <x:c r="C156" s="90" t="str">
        <x:f>'全銘柄'!D302</x:f>
        <x:v>CCI Group,Inc.</x:v>
      </x:c>
      <x:c r="D156" s="90" t="str">
        <x:f>'全銘柄'!E302</x:f>
        <x:v>Prime Market (Domestic)</x:v>
      </x:c>
      <x:c r="E156" s="92" t="n">
        <x:f>'全銘柄'!S302</x:f>
        <x:v>44470</x:v>
      </x:c>
      <x:c r="F156" s="90" t="str">
        <x:f>'全銘柄'!T302</x:f>
        <x:v>local_price_first_trade</x:v>
      </x:c>
      <x:c r="G156" s="90" t="n">
        <x:f>'全銘柄'!AD302</x:f>
        <x:v>2</x:v>
      </x:c>
      <x:c r="H156" s="90" t="n">
        <x:f>'全銘柄'!AE302</x:f>
        <x:v>2</x:v>
      </x:c>
      <x:c r="I156" s="97" t="n">
        <x:f>'全銘柄'!AQ302</x:f>
        <x:v>569026575</x:v>
      </x:c>
      <x:c r="J156" s="90" t="str">
        <x:f>'全銘柄'!AH302</x:f>
        <x:v>S100VX5L</x:v>
      </x:c>
    </x:row>
    <x:row r="157">
      <x:c r="A157" s="90" t="n">
        <x:f>'全銘柄'!A303</x:f>
        <x:v>302</x:v>
      </x:c>
      <x:c r="B157" s="90" t="str">
        <x:f>'全銘柄'!B303</x:f>
        <x:v>7350</x:v>
      </x:c>
      <x:c r="C157" s="90" t="str">
        <x:f>'全銘柄'!D303</x:f>
        <x:v>Okinawa Financial Group,Inc.</x:v>
      </x:c>
      <x:c r="D157" s="90" t="str">
        <x:f>'全銘柄'!E303</x:f>
        <x:v>Prime Market (Domestic)</x:v>
      </x:c>
      <x:c r="E157" s="92" t="n">
        <x:f>'全銘柄'!S303</x:f>
        <x:v>44470</x:v>
      </x:c>
      <x:c r="F157" s="90" t="str">
        <x:f>'全銘柄'!T303</x:f>
        <x:v>local_price_first_trade</x:v>
      </x:c>
      <x:c r="G157" s="90" t="n">
        <x:f>'全銘柄'!AD303</x:f>
        <x:v>2</x:v>
      </x:c>
      <x:c r="H157" s="90" t="n">
        <x:f>'全銘柄'!AE303</x:f>
        <x:v>2</x:v>
      </x:c>
      <x:c r="I157" s="97" t="n">
        <x:f>'全銘柄'!AQ303</x:f>
        <x:v>383241116.6666667</x:v>
      </x:c>
      <x:c r="J157" s="90" t="str">
        <x:f>'全銘柄'!AH303</x:f>
        <x:v>S100W3MP</x:v>
      </x:c>
    </x:row>
    <x:row r="158">
      <x:c r="A158" s="90" t="n">
        <x:f>'全銘柄'!A305</x:f>
        <x:v>304</x:v>
      </x:c>
      <x:c r="B158" s="90" t="str">
        <x:f>'全銘柄'!B305</x:f>
        <x:v>9247</x:v>
      </x:c>
      <x:c r="C158" s="90" t="str">
        <x:f>'全銘柄'!D305</x:f>
        <x:v>TRE HOLDINGS CORPORATION</x:v>
      </x:c>
      <x:c r="D158" s="90" t="str">
        <x:f>'全銘柄'!E305</x:f>
        <x:v>Prime Market (Domestic)</x:v>
      </x:c>
      <x:c r="E158" s="92" t="n">
        <x:f>'全銘柄'!S305</x:f>
        <x:v>44470</x:v>
      </x:c>
      <x:c r="F158" s="90" t="str">
        <x:f>'全銘柄'!T305</x:f>
        <x:v>local_price_first_trade</x:v>
      </x:c>
      <x:c r="G158" s="90" t="n">
        <x:f>'全銘柄'!AD305</x:f>
        <x:v>2</x:v>
      </x:c>
      <x:c r="H158" s="90" t="n">
        <x:f>'全銘柄'!AE305</x:f>
        <x:v>2</x:v>
      </x:c>
      <x:c r="I158" s="97" t="n">
        <x:f>'全銘柄'!AQ305</x:f>
        <x:v>730388958.3333334</x:v>
      </x:c>
      <x:c r="J158" s="90" t="str">
        <x:f>'全銘柄'!AH305</x:f>
        <x:v>S100W1H5</x:v>
      </x:c>
    </x:row>
    <x:row r="159">
      <x:c r="A159" s="90" t="n">
        <x:f>'全銘柄'!A254</x:f>
        <x:v>253</x:v>
      </x:c>
      <x:c r="B159" s="90" t="str">
        <x:f>'全銘柄'!B254</x:f>
        <x:v>9244</x:v>
      </x:c>
      <x:c r="C159" s="90" t="str">
        <x:f>'全銘柄'!D254</x:f>
        <x:v>DIGITALIFT Inc.</x:v>
      </x:c>
      <x:c r="D159" s="90" t="str">
        <x:f>'全銘柄'!E254</x:f>
        <x:v>Growth Market(Domestic)</x:v>
      </x:c>
      <x:c r="E159" s="92" t="n">
        <x:f>'全銘柄'!S254</x:f>
        <x:v>44467</x:v>
      </x:c>
      <x:c r="F159" s="90" t="str">
        <x:f>'全銘柄'!T254</x:f>
        <x:v>local_price_first_trade</x:v>
      </x:c>
      <x:c r="G159" s="90" t="n">
        <x:f>'全銘柄'!AD254</x:f>
        <x:v>2</x:v>
      </x:c>
      <x:c r="H159" s="90" t="n">
        <x:f>'全銘柄'!AE254</x:f>
        <x:v>2</x:v>
      </x:c>
      <x:c r="I159" s="97" t="n">
        <x:f>'全銘柄'!AQ254</x:f>
        <x:v>4469440</x:v>
      </x:c>
      <x:c r="J159" s="90" t="str">
        <x:f>'全銘柄'!AH254</x:f>
        <x:v>S100XCIW</x:v>
      </x:c>
    </x:row>
    <x:row r="160">
      <x:c r="A160" s="90" t="n">
        <x:f>'全銘柄'!A204</x:f>
        <x:v>203</x:v>
      </x:c>
      <x:c r="B160" s="90" t="str">
        <x:f>'全銘柄'!B204</x:f>
        <x:v>4372</x:v>
      </x:c>
      <x:c r="C160" s="90" t="str">
        <x:f>'全銘柄'!D204</x:f>
        <x:v>YMIRLINK,Inc.</x:v>
      </x:c>
      <x:c r="D160" s="90" t="str">
        <x:f>'全銘柄'!E204</x:f>
        <x:v>Growth Market(Domestic)</x:v>
      </x:c>
      <x:c r="E160" s="92" t="n">
        <x:f>'全銘柄'!S204</x:f>
        <x:v>44461</x:v>
      </x:c>
      <x:c r="F160" s="90" t="str">
        <x:f>'全銘柄'!T204</x:f>
        <x:v>local_price_first_trade</x:v>
      </x:c>
      <x:c r="G160" s="90" t="n">
        <x:f>'全銘柄'!AD204</x:f>
        <x:v>2</x:v>
      </x:c>
      <x:c r="H160" s="90" t="n">
        <x:f>'全銘柄'!AE204</x:f>
        <x:v>2</x:v>
      </x:c>
      <x:c r="I160" s="97" t="n">
        <x:f>'全銘柄'!AQ204</x:f>
        <x:v>6118056.666666667</x:v>
      </x:c>
      <x:c r="J160" s="90" t="str">
        <x:f>'全銘柄'!AH204</x:f>
        <x:v>S100XS86</x:v>
      </x:c>
    </x:row>
    <x:row r="161">
      <x:c r="A161" s="90" t="n">
        <x:f>'全銘柄'!A285</x:f>
        <x:v>284</x:v>
      </x:c>
      <x:c r="B161" s="90" t="str">
        <x:f>'全銘柄'!B285</x:f>
        <x:v>2934</x:v>
      </x:c>
      <x:c r="C161" s="90" t="str">
        <x:f>'全銘柄'!D285</x:f>
        <x:v>J Frontier Co.,Ltd.</x:v>
      </x:c>
      <x:c r="D161" s="90" t="str">
        <x:f>'全銘柄'!E285</x:f>
        <x:v>Growth Market(Domestic)</x:v>
      </x:c>
      <x:c r="E161" s="92" t="n">
        <x:f>'全銘柄'!S285</x:f>
        <x:v>44435</x:v>
      </x:c>
      <x:c r="F161" s="90" t="str">
        <x:f>'全銘柄'!T285</x:f>
        <x:v>local_price_first_trade</x:v>
      </x:c>
      <x:c r="G161" s="90" t="n">
        <x:f>'全銘柄'!AD285</x:f>
        <x:v>2</x:v>
      </x:c>
      <x:c r="H161" s="90" t="n">
        <x:f>'全銘柄'!AE285</x:f>
        <x:v>2</x:v>
      </x:c>
      <x:c r="I161" s="97" t="n">
        <x:f>'全銘柄'!AQ285</x:f>
        <x:v>14769026.666666666</x:v>
      </x:c>
      <x:c r="J161" s="90" t="str">
        <x:f>'全銘柄'!AH285</x:f>
        <x:v>S100WL6P</x:v>
      </x:c>
    </x:row>
    <x:row r="162">
      <x:c r="A162" s="90" t="n">
        <x:f>'全銘柄'!A405</x:f>
        <x:v>404</x:v>
      </x:c>
      <x:c r="B162" s="90" t="str">
        <x:f>'全銘柄'!B405</x:f>
        <x:v>5616</x:v>
      </x:c>
      <x:c r="C162" s="90" t="str">
        <x:f>'全銘柄'!D405</x:f>
        <x:v>Ame Kaze Taiyo,Inc.</x:v>
      </x:c>
      <x:c r="D162" s="90" t="str">
        <x:f>'全銘柄'!E405</x:f>
        <x:v>Growth Market(Domestic)</x:v>
      </x:c>
      <x:c r="E162" s="92" t="n">
        <x:f>'全銘柄'!S405</x:f>
        <x:v>45278</x:v>
      </x:c>
      <x:c r="F162" s="90" t="str">
        <x:f>'全銘柄'!T405</x:f>
        <x:v>local_price_first_trade</x:v>
      </x:c>
      <x:c r="G162" s="90" t="n">
        <x:f>'全銘柄'!AD405</x:f>
        <x:v>1</x:v>
      </x:c>
      <x:c r="H162" s="90" t="n">
        <x:f>'全銘柄'!AE405</x:f>
        <x:v>2</x:v>
      </x:c>
      <x:c r="I162" s="97" t="n">
        <x:f>'全銘柄'!AQ405</x:f>
        <x:v>4352483.333333333</x:v>
      </x:c>
      <x:c r="J162" s="90" t="str">
        <x:f>'全銘柄'!AH405</x:f>
        <x:v>S100XU04</x:v>
      </x:c>
    </x:row>
    <x:row r="163">
      <x:c r="A163" s="90" t="n">
        <x:f>'全銘柄'!A397</x:f>
        <x:v>396</x:v>
      </x:c>
      <x:c r="B163" s="90" t="str">
        <x:f>'全銘柄'!B397</x:f>
        <x:v>5845</x:v>
      </x:c>
      <x:c r="C163" s="90" t="str">
        <x:f>'全銘柄'!D397</x:f>
        <x:v>ZENHOREN CO.,LTD.</x:v>
      </x:c>
      <x:c r="D163" s="90" t="str">
        <x:f>'全銘柄'!E397</x:f>
        <x:v>Standard Market(Domestic)</x:v>
      </x:c>
      <x:c r="E163" s="92" t="n">
        <x:f>'全銘柄'!S397</x:f>
        <x:v>45224</x:v>
      </x:c>
      <x:c r="F163" s="90" t="str">
        <x:f>'全銘柄'!T397</x:f>
        <x:v>local_price_first_trade</x:v>
      </x:c>
      <x:c r="G163" s="90" t="n">
        <x:f>'全銘柄'!AD397</x:f>
        <x:v>1</x:v>
      </x:c>
      <x:c r="H163" s="90" t="n">
        <x:f>'全銘柄'!AE397</x:f>
        <x:v>2</x:v>
      </x:c>
      <x:c r="I163" s="97" t="n">
        <x:f>'全銘柄'!AQ397</x:f>
        <x:v>48080461.666666664</x:v>
      </x:c>
      <x:c r="J163" s="90" t="str">
        <x:f>'全銘柄'!AH397</x:f>
        <x:v>S100W6DG</x:v>
      </x:c>
    </x:row>
    <x:row r="164">
      <x:c r="A164" s="90" t="n">
        <x:f>'全銘柄'!A349</x:f>
        <x:v>348</x:v>
      </x:c>
      <x:c r="B164" s="90" t="str">
        <x:f>'全銘柄'!B349</x:f>
        <x:v>5587</x:v>
      </x:c>
      <x:c r="C164" s="90" t="str">
        <x:f>'全銘柄'!D349</x:f>
        <x:v>Inbound Platform Corp.</x:v>
      </x:c>
      <x:c r="D164" s="90" t="str">
        <x:f>'全銘柄'!E349</x:f>
        <x:v>Growth Market(Domestic)</x:v>
      </x:c>
      <x:c r="E164" s="92" t="n">
        <x:f>'全銘柄'!S349</x:f>
        <x:v>45168</x:v>
      </x:c>
      <x:c r="F164" s="90" t="str">
        <x:f>'全銘柄'!T349</x:f>
        <x:v>local_price_first_trade</x:v>
      </x:c>
      <x:c r="G164" s="90" t="n">
        <x:f>'全銘柄'!AD349</x:f>
        <x:v>1</x:v>
      </x:c>
      <x:c r="H164" s="90" t="n">
        <x:f>'全銘柄'!AE349</x:f>
        <x:v>2</x:v>
      </x:c>
      <x:c r="I164" s="97" t="n">
        <x:f>'全銘柄'!AQ349</x:f>
        <x:v>12371028.333333334</x:v>
      </x:c>
      <x:c r="J164" s="90" t="str">
        <x:f>'全銘柄'!AH349</x:f>
        <x:v>S100XBLH</x:v>
      </x:c>
    </x:row>
    <x:row r="165">
      <x:c r="A165" s="90" t="n">
        <x:f>'全銘柄'!A310</x:f>
        <x:v>309</x:v>
      </x:c>
      <x:c r="B165" s="90" t="str">
        <x:f>'全銘柄'!B310</x:f>
        <x:v>9165</x:v>
      </x:c>
      <x:c r="C165" s="90" t="str">
        <x:f>'全銘柄'!D310</x:f>
        <x:v>Qualtec Co.,Ltd.</x:v>
      </x:c>
      <x:c r="D165" s="90" t="str">
        <x:f>'全銘柄'!E310</x:f>
        <x:v>Growth Market(Domestic)</x:v>
      </x:c>
      <x:c r="E165" s="92" t="n">
        <x:f>'全銘柄'!S310</x:f>
        <x:v>45135</x:v>
      </x:c>
      <x:c r="F165" s="90" t="str">
        <x:f>'全銘柄'!T310</x:f>
        <x:v>local_price_first_trade</x:v>
      </x:c>
      <x:c r="G165" s="90" t="n">
        <x:f>'全銘柄'!AD310</x:f>
        <x:v>1</x:v>
      </x:c>
      <x:c r="H165" s="90" t="n">
        <x:f>'全銘柄'!AE310</x:f>
        <x:v>2</x:v>
      </x:c>
      <x:c r="I165" s="97" t="n">
        <x:f>'全銘柄'!AQ310</x:f>
        <x:v>49724768.333333336</x:v>
      </x:c>
      <x:c r="J165" s="90" t="str">
        <x:f>'全銘柄'!AH310</x:f>
        <x:v>S100WM9C</x:v>
      </x:c>
    </x:row>
    <x:row r="166">
      <x:c r="A166" s="90" t="n">
        <x:f>'全銘柄'!A440</x:f>
        <x:v>439</x:v>
      </x:c>
      <x:c r="B166" s="90" t="str">
        <x:f>'全銘柄'!B440</x:f>
        <x:v>9162</x:v>
      </x:c>
      <x:c r="C166" s="90" t="str">
        <x:f>'全銘柄'!D440</x:f>
        <x:v>Bleach,Inc.</x:v>
      </x:c>
      <x:c r="D166" s="90" t="str">
        <x:f>'全銘柄'!E440</x:f>
        <x:v>Growth Market(Domestic)</x:v>
      </x:c>
      <x:c r="E166" s="92" t="n">
        <x:f>'全銘柄'!S440</x:f>
        <x:v>45112</x:v>
      </x:c>
      <x:c r="F166" s="90" t="str">
        <x:f>'全銘柄'!T440</x:f>
        <x:v>local_price_first_trade</x:v>
      </x:c>
      <x:c r="G166" s="90" t="n">
        <x:f>'全銘柄'!AD440</x:f>
        <x:v>1</x:v>
      </x:c>
      <x:c r="H166" s="90" t="n">
        <x:f>'全銘柄'!AE440</x:f>
        <x:v>2</x:v>
      </x:c>
      <x:c r="I166" s="97" t="n">
        <x:f>'全銘柄'!AQ440</x:f>
        <x:v>7127335</x:v>
      </x:c>
      <x:c r="J166" s="90" t="str">
        <x:f>'全銘柄'!AH440</x:f>
        <x:v>S100WR5N</x:v>
      </x:c>
    </x:row>
    <x:row r="167">
      <x:c r="A167" s="90" t="n">
        <x:f>'全銘柄'!A316</x:f>
        <x:v>315</x:v>
      </x:c>
      <x:c r="B167" s="90" t="str">
        <x:f>'全銘柄'!B316</x:f>
        <x:v>4894</x:v>
      </x:c>
      <x:c r="C167" s="90" t="str">
        <x:f>'全銘柄'!D316</x:f>
        <x:v>Cuorips Inc.</x:v>
      </x:c>
      <x:c r="D167" s="90" t="str">
        <x:f>'全銘柄'!E316</x:f>
        <x:v>Growth Market(Domestic)</x:v>
      </x:c>
      <x:c r="E167" s="92" t="n">
        <x:f>'全銘柄'!S316</x:f>
        <x:v>45104</x:v>
      </x:c>
      <x:c r="F167" s="90" t="str">
        <x:f>'全銘柄'!T316</x:f>
        <x:v>local_price_first_trade</x:v>
      </x:c>
      <x:c r="G167" s="90" t="n">
        <x:f>'全銘柄'!AD316</x:f>
        <x:v>1</x:v>
      </x:c>
      <x:c r="H167" s="90" t="n">
        <x:f>'全銘柄'!AE316</x:f>
        <x:v>2</x:v>
      </x:c>
      <x:c r="I167" s="97" t="n">
        <x:f>'全銘柄'!AQ316</x:f>
        <x:v>1056437108.3333334</x:v>
      </x:c>
      <x:c r="J167" s="90" t="str">
        <x:f>'全銘柄'!AH316</x:f>
        <x:v>S100W1HQ</x:v>
      </x:c>
    </x:row>
    <x:row r="168">
      <x:c r="A168" s="90" t="n">
        <x:f>'全銘柄'!A368</x:f>
        <x:v>367</x:v>
      </x:c>
      <x:c r="B168" s="90" t="str">
        <x:f>'全銘柄'!B368</x:f>
        <x:v>9344</x:v>
      </x:c>
      <x:c r="C168" s="90" t="str">
        <x:f>'全銘柄'!D368</x:f>
        <x:v>Axis Consulting Corporation</x:v>
      </x:c>
      <x:c r="D168" s="90" t="str">
        <x:f>'全銘柄'!E368</x:f>
        <x:v>Growth Market(Domestic)</x:v>
      </x:c>
      <x:c r="E168" s="92" t="n">
        <x:f>'全銘柄'!S368</x:f>
        <x:v>45013</x:v>
      </x:c>
      <x:c r="F168" s="90" t="str">
        <x:f>'全銘柄'!T368</x:f>
        <x:v>local_price_first_trade</x:v>
      </x:c>
      <x:c r="G168" s="90" t="n">
        <x:f>'全銘柄'!AD368</x:f>
        <x:v>1</x:v>
      </x:c>
      <x:c r="H168" s="90" t="n">
        <x:f>'全銘柄'!AE368</x:f>
        <x:v>2</x:v>
      </x:c>
      <x:c r="I168" s="97" t="n">
        <x:f>'全銘柄'!AQ368</x:f>
        <x:v>2156706.6666666665</x:v>
      </x:c>
      <x:c r="J168" s="90" t="str">
        <x:f>'全銘柄'!AH368</x:f>
        <x:v>S100WQ81</x:v>
      </x:c>
    </x:row>
    <x:row r="169">
      <x:c r="A169" s="90" t="n">
        <x:f>'全銘柄'!A313</x:f>
        <x:v>312</x:v>
      </x:c>
      <x:c r="B169" s="90" t="str">
        <x:f>'全銘柄'!B313</x:f>
        <x:v>7119</x:v>
      </x:c>
      <x:c r="C169" s="90" t="str">
        <x:f>'全銘柄'!D313</x:f>
        <x:v>halmek holdings Co.,Ltd.</x:v>
      </x:c>
      <x:c r="D169" s="90" t="str">
        <x:f>'全銘柄'!E313</x:f>
        <x:v>Growth Market(Domestic)</x:v>
      </x:c>
      <x:c r="E169" s="92" t="n">
        <x:f>'全銘柄'!S313</x:f>
        <x:v>45008</x:v>
      </x:c>
      <x:c r="F169" s="90" t="str">
        <x:f>'全銘柄'!T313</x:f>
        <x:v>local_price_first_trade</x:v>
      </x:c>
      <x:c r="G169" s="90" t="n">
        <x:f>'全銘柄'!AD313</x:f>
        <x:v>1</x:v>
      </x:c>
      <x:c r="H169" s="90" t="n">
        <x:f>'全銘柄'!AE313</x:f>
        <x:v>2</x:v>
      </x:c>
      <x:c r="I169" s="97" t="n">
        <x:f>'全銘柄'!AQ313</x:f>
        <x:v>23530686.666666668</x:v>
      </x:c>
      <x:c r="J169" s="90" t="str">
        <x:f>'全銘柄'!AH313</x:f>
        <x:v>S100W49R</x:v>
      </x:c>
    </x:row>
    <x:row r="170">
      <x:c r="A170" s="90" t="n">
        <x:f>'全銘柄'!A412</x:f>
        <x:v>411</x:v>
      </x:c>
      <x:c r="B170" s="90" t="str">
        <x:f>'全銘柄'!B412</x:f>
        <x:v>5036</x:v>
      </x:c>
      <x:c r="C170" s="90" t="str">
        <x:f>'全銘柄'!D412</x:f>
        <x:v>Japan Business Systems,Inc.</x:v>
      </x:c>
      <x:c r="D170" s="90" t="str">
        <x:f>'全銘柄'!E412</x:f>
        <x:v>Prime Market (Domestic)</x:v>
      </x:c>
      <x:c r="E170" s="92" t="n">
        <x:f>'全銘柄'!S412</x:f>
        <x:v>44775</x:v>
      </x:c>
      <x:c r="F170" s="90" t="str">
        <x:f>'全銘柄'!T412</x:f>
        <x:v>local_price_first_trade</x:v>
      </x:c>
      <x:c r="G170" s="90" t="n">
        <x:f>'全銘柄'!AD412</x:f>
        <x:v>1</x:v>
      </x:c>
      <x:c r="H170" s="90" t="n">
        <x:f>'全銘柄'!AE412</x:f>
        <x:v>2</x:v>
      </x:c>
      <x:c r="I170" s="97" t="n">
        <x:f>'全銘柄'!AQ412</x:f>
        <x:v>229082413.33333337</x:v>
      </x:c>
      <x:c r="J170" s="90" t="str">
        <x:f>'全銘柄'!AH412</x:f>
        <x:v>S100XB8X</x:v>
      </x:c>
    </x:row>
    <x:row r="171">
      <x:c r="A171" s="90" t="n">
        <x:f>'全銘柄'!A311</x:f>
        <x:v>310</x:v>
      </x:c>
      <x:c r="B171" s="90" t="str">
        <x:f>'全銘柄'!B311</x:f>
        <x:v>5026</x:v>
      </x:c>
      <x:c r="C171" s="90" t="str">
        <x:f>'全銘柄'!D311</x:f>
        <x:v>TRIPLEIZE CO.,LTD.</x:v>
      </x:c>
      <x:c r="D171" s="90" t="str">
        <x:f>'全銘柄'!E311</x:f>
        <x:v>Growth Market(Domestic)</x:v>
      </x:c>
      <x:c r="E171" s="92" t="n">
        <x:f>'全銘柄'!S311</x:f>
        <x:v>44713</x:v>
      </x:c>
      <x:c r="F171" s="90" t="str">
        <x:f>'全銘柄'!T311</x:f>
        <x:v>local_price_first_trade</x:v>
      </x:c>
      <x:c r="G171" s="90" t="n">
        <x:f>'全銘柄'!AD311</x:f>
        <x:v>1</x:v>
      </x:c>
      <x:c r="H171" s="90" t="n">
        <x:f>'全銘柄'!AE311</x:f>
        <x:v>2</x:v>
      </x:c>
      <x:c r="I171" s="97" t="n">
        <x:f>'全銘柄'!AQ311</x:f>
        <x:v>25353313.333333332</x:v>
      </x:c>
      <x:c r="J171" s="90" t="str">
        <x:f>'全銘柄'!AH311</x:f>
        <x:v>S100X79V</x:v>
      </x:c>
    </x:row>
    <x:row r="172">
      <x:c r="A172" s="90" t="n">
        <x:f>'全銘柄'!A400</x:f>
        <x:v>399</x:v>
      </x:c>
      <x:c r="B172" s="90" t="str">
        <x:f>'全銘柄'!B400</x:f>
        <x:v>4270</x:v>
      </x:c>
      <x:c r="C172" s="90" t="str">
        <x:f>'全銘柄'!D400</x:f>
        <x:v>BeeX Inc.</x:v>
      </x:c>
      <x:c r="D172" s="90" t="str">
        <x:f>'全銘柄'!E400</x:f>
        <x:v>Growth Market(Domestic)</x:v>
      </x:c>
      <x:c r="E172" s="92" t="n">
        <x:f>'全銘柄'!S400</x:f>
        <x:v>44616</x:v>
      </x:c>
      <x:c r="F172" s="90" t="str">
        <x:f>'全銘柄'!T400</x:f>
        <x:v>local_price_first_trade</x:v>
      </x:c>
      <x:c r="G172" s="90" t="n">
        <x:f>'全銘柄'!AD400</x:f>
        <x:v>1</x:v>
      </x:c>
      <x:c r="H172" s="90" t="n">
        <x:f>'全銘柄'!AE400</x:f>
        <x:v>2</x:v>
      </x:c>
      <x:c r="I172" s="97" t="n">
        <x:f>'全銘柄'!AQ400</x:f>
        <x:v>26671573.333333332</x:v>
      </x:c>
      <x:c r="J172" s="90" t="str">
        <x:f>'全銘柄'!AH400</x:f>
        <x:v>S100Y5VS</x:v>
      </x:c>
    </x:row>
    <x:row r="173">
      <x:c r="A173" s="90" t="n">
        <x:f>'全銘柄'!A438</x:f>
        <x:v>437</x:v>
      </x:c>
      <x:c r="B173" s="90" t="str">
        <x:f>'全銘柄'!B438</x:f>
        <x:v>9212</x:v>
      </x:c>
      <x:c r="C173" s="90" t="str">
        <x:f>'全銘柄'!D438</x:f>
        <x:v>Green Earth Institute Co.,Ltd.</x:v>
      </x:c>
      <x:c r="D173" s="90" t="str">
        <x:f>'全銘柄'!E438</x:f>
        <x:v>Growth Market(Domestic)</x:v>
      </x:c>
      <x:c r="E173" s="92" t="n">
        <x:f>'全銘柄'!S438</x:f>
        <x:v>44554</x:v>
      </x:c>
      <x:c r="F173" s="90" t="str">
        <x:f>'全銘柄'!T438</x:f>
        <x:v>local_price_first_trade</x:v>
      </x:c>
      <x:c r="G173" s="90" t="n">
        <x:f>'全銘柄'!AD438</x:f>
        <x:v>1</x:v>
      </x:c>
      <x:c r="H173" s="90" t="n">
        <x:f>'全銘柄'!AE438</x:f>
        <x:v>2</x:v>
      </x:c>
      <x:c r="I173" s="97" t="n">
        <x:f>'全銘柄'!AQ438</x:f>
        <x:v>87201216.66666667</x:v>
      </x:c>
      <x:c r="J173" s="90" t="str">
        <x:f>'全銘柄'!AH438</x:f>
        <x:v>S100XC32</x:v>
      </x:c>
    </x:row>
    <x:row r="174">
      <x:c r="A174" s="90" t="n">
        <x:f>'全銘柄'!A329</x:f>
        <x:v>328</x:v>
      </x:c>
      <x:c r="B174" s="90" t="str">
        <x:f>'全銘柄'!B329</x:f>
        <x:v>4259</x:v>
      </x:c>
      <x:c r="C174" s="90" t="str">
        <x:f>'全銘柄'!D329</x:f>
        <x:v>ExaWizards Inc.</x:v>
      </x:c>
      <x:c r="D174" s="90" t="str">
        <x:f>'全銘柄'!E329</x:f>
        <x:v>Growth Market(Domestic)</x:v>
      </x:c>
      <x:c r="E174" s="92" t="n">
        <x:f>'全銘柄'!S329</x:f>
        <x:v>44553</x:v>
      </x:c>
      <x:c r="F174" s="90" t="str">
        <x:f>'全銘柄'!T329</x:f>
        <x:v>local_price_first_trade</x:v>
      </x:c>
      <x:c r="G174" s="90" t="n">
        <x:f>'全銘柄'!AD329</x:f>
        <x:v>1</x:v>
      </x:c>
      <x:c r="H174" s="90" t="n">
        <x:f>'全銘柄'!AE329</x:f>
        <x:v>2</x:v>
      </x:c>
      <x:c r="I174" s="97" t="n">
        <x:f>'全銘柄'!AQ329</x:f>
        <x:v>1957991376.6666667</x:v>
      </x:c>
      <x:c r="J174" s="90" t="str">
        <x:f>'全銘柄'!AH329</x:f>
        <x:v>S100W410</x:v>
      </x:c>
    </x:row>
    <x:row r="175">
      <x:c r="A175" s="90" t="n">
        <x:f>'全銘柄'!A402</x:f>
        <x:v>401</x:v>
      </x:c>
      <x:c r="B175" s="90" t="str">
        <x:f>'全銘柄'!B402</x:f>
        <x:v>9252</x:v>
      </x:c>
      <x:c r="C175" s="90" t="str">
        <x:f>'全銘柄'!D402</x:f>
        <x:v>Last One Mile Co.,Ltd.</x:v>
      </x:c>
      <x:c r="D175" s="90" t="str">
        <x:f>'全銘柄'!E402</x:f>
        <x:v>Growth Market(Domestic)</x:v>
      </x:c>
      <x:c r="E175" s="92" t="n">
        <x:f>'全銘柄'!S402</x:f>
        <x:v>44524</x:v>
      </x:c>
      <x:c r="F175" s="90" t="str">
        <x:f>'全銘柄'!T402</x:f>
        <x:v>local_price_first_trade</x:v>
      </x:c>
      <x:c r="G175" s="90" t="n">
        <x:f>'全銘柄'!AD402</x:f>
        <x:v>1</x:v>
      </x:c>
      <x:c r="H175" s="90" t="n">
        <x:f>'全銘柄'!AE402</x:f>
        <x:v>2</x:v>
      </x:c>
      <x:c r="I175" s="97" t="n">
        <x:f>'全銘柄'!AQ402</x:f>
        <x:v>62131116.666666664</x:v>
      </x:c>
      <x:c r="J175" s="90" t="str">
        <x:f>'全銘柄'!AH402</x:f>
        <x:v>S100X7D0</x:v>
      </x:c>
    </x:row>
    <x:row r="176">
      <x:c r="A176" s="90" t="n">
        <x:f>'全銘柄'!A437</x:f>
        <x:v>436</x:v>
      </x:c>
      <x:c r="B176" s="90" t="str">
        <x:f>'全銘柄'!B437</x:f>
        <x:v>7128</x:v>
      </x:c>
      <x:c r="C176" s="90" t="str">
        <x:f>'全銘柄'!D437</x:f>
        <x:v>UNISOL Holdings Corporation</x:v>
      </x:c>
      <x:c r="D176" s="90" t="str">
        <x:f>'全銘柄'!E437</x:f>
        <x:v>Prime Market (Domestic)</x:v>
      </x:c>
      <x:c r="E176" s="92" t="n">
        <x:f>'全銘柄'!S437</x:f>
        <x:v>44470</x:v>
      </x:c>
      <x:c r="F176" s="90" t="str">
        <x:f>'全銘柄'!T437</x:f>
        <x:v>local_price_first_trade</x:v>
      </x:c>
      <x:c r="G176" s="90" t="n">
        <x:f>'全銘柄'!AD437</x:f>
        <x:v>1</x:v>
      </x:c>
      <x:c r="H176" s="90" t="n">
        <x:f>'全銘柄'!AE437</x:f>
        <x:v>2</x:v>
      </x:c>
      <x:c r="I176" s="97" t="n">
        <x:f>'全銘柄'!AQ437</x:f>
        <x:v>114492756.66666669</x:v>
      </x:c>
      <x:c r="J176" s="90" t="str">
        <x:f>'全銘柄'!AH437</x:f>
        <x:v>S100XU07</x:v>
      </x:c>
    </x:row>
    <x:row r="177">
      <x:c r="A177" s="90" t="n">
        <x:f>'全銘柄'!A1480</x:f>
        <x:v>1479</x:v>
      </x:c>
      <x:c r="B177" s="90" t="str">
        <x:f>'全銘柄'!B1480</x:f>
        <x:v>8303</x:v>
      </x:c>
      <x:c r="C177" s="90" t="str">
        <x:f>'全銘柄'!D1480</x:f>
        <x:v>SBI Shinsei Bank,Limited</x:v>
      </x:c>
      <x:c r="D177" s="90" t="str">
        <x:f>'全銘柄'!E1480</x:f>
        <x:v>Prime Market (Domestic)</x:v>
      </x:c>
      <x:c r="E177" s="92" t="n">
        <x:f>'全銘柄'!S1480</x:f>
        <x:v>46008</x:v>
      </x:c>
      <x:c r="F177" s="90" t="str">
        <x:f>'全銘柄'!T1480</x:f>
        <x:v>local_price_first_trade</x:v>
      </x:c>
      <x:c r="G177" s="90" t="n">
        <x:f>'全銘柄'!AD1480</x:f>
        <x:v>1</x:v>
      </x:c>
      <x:c r="H177" s="90" t="n">
        <x:f>'全銘柄'!AE1480</x:f>
        <x:v>1</x:v>
      </x:c>
      <x:c r="I177" s="97" t="n">
        <x:f>'全銘柄'!AQ1480</x:f>
        <x:v>8928185410</x:v>
      </x:c>
      <x:c r="J177" s="90" t="str">
        <x:f>'全銘柄'!AH1480</x:f>
        <x:v>S100R8GG</x:v>
      </x:c>
    </x:row>
    <x:row r="178">
      <x:c r="A178" s="90" t="n">
        <x:f>'全銘柄'!A1481</x:f>
        <x:v>1480</x:v>
      </x:c>
      <x:c r="B178" s="90" t="str">
        <x:f>'全銘柄'!B1481</x:f>
        <x:v>8729</x:v>
      </x:c>
      <x:c r="C178" s="90" t="str">
        <x:f>'全銘柄'!D1481</x:f>
        <x:v>Sony Financial Group Inc.</x:v>
      </x:c>
      <x:c r="D178" s="90" t="str">
        <x:f>'全銘柄'!E1481</x:f>
        <x:v>Prime Market (Domestic)</x:v>
      </x:c>
      <x:c r="E178" s="92" t="n">
        <x:f>'全銘柄'!S1481</x:f>
        <x:v>45929</x:v>
      </x:c>
      <x:c r="F178" s="90" t="str">
        <x:f>'全銘柄'!T1481</x:f>
        <x:v>local_price_first_trade</x:v>
      </x:c>
      <x:c r="G178" s="90" t="n">
        <x:f>'全銘柄'!AD1481</x:f>
        <x:v>1</x:v>
      </x:c>
      <x:c r="H178" s="90" t="n">
        <x:f>'全銘柄'!AE1481</x:f>
        <x:v>1</x:v>
      </x:c>
      <x:c r="I178" s="97" t="n">
        <x:f>'全銘柄'!AQ1481</x:f>
        <x:v>12487453144.241156</x:v>
      </x:c>
      <x:c r="J178" s="90" t="n">
        <x:f>'全銘柄'!AH1481</x:f>
        <x:v>0</x:v>
      </x:c>
    </x:row>
    <x:row r="179">
      <x:c r="A179" s="90" t="n">
        <x:f>'全銘柄'!A524</x:f>
        <x:v>523</x:v>
      </x:c>
      <x:c r="B179" s="90" t="str">
        <x:f>'全銘柄'!B524</x:f>
        <x:v>5016</x:v>
      </x:c>
      <x:c r="C179" s="90" t="str">
        <x:f>'全銘柄'!D524</x:f>
        <x:v>JX Advanced Metals Corporation</x:v>
      </x:c>
      <x:c r="D179" s="90" t="str">
        <x:f>'全銘柄'!E524</x:f>
        <x:v>Prime Market (Domestic)</x:v>
      </x:c>
      <x:c r="E179" s="92" t="n">
        <x:f>'全銘柄'!S524</x:f>
        <x:v>45735</x:v>
      </x:c>
      <x:c r="F179" s="90" t="str">
        <x:f>'全銘柄'!T524</x:f>
        <x:v>local_price_first_trade</x:v>
      </x:c>
      <x:c r="G179" s="90" t="n">
        <x:f>'全銘柄'!AD524</x:f>
        <x:v>1</x:v>
      </x:c>
      <x:c r="H179" s="90" t="n">
        <x:f>'全銘柄'!AE524</x:f>
        <x:v>1</x:v>
      </x:c>
      <x:c r="I179" s="97" t="n">
        <x:f>'全銘柄'!AQ524</x:f>
        <x:v>152381507860</x:v>
      </x:c>
      <x:c r="J179" s="90" t="str">
        <x:f>'全銘柄'!AH524</x:f>
        <x:v>S100W549</x:v>
      </x:c>
    </x:row>
    <x:row r="180">
      <x:c r="A180" s="90" t="n">
        <x:f>'全銘柄'!A1394</x:f>
        <x:v>1393</x:v>
      </x:c>
      <x:c r="B180" s="90" t="str">
        <x:f>'全銘柄'!B1394</x:f>
        <x:v>5271</x:v>
      </x:c>
      <x:c r="C180" s="90" t="str">
        <x:f>'全銘柄'!D1394</x:f>
        <x:v>TOYO ASANO FOUNDATION CO.,LTD.</x:v>
      </x:c>
      <x:c r="D180" s="90" t="str">
        <x:f>'全銘柄'!E1394</x:f>
        <x:v>Standard Market(Domestic)</x:v>
      </x:c>
      <x:c r="E180" s="92" t="n">
        <x:f>'全銘柄'!S1394</x:f>
        <x:v>45708</x:v>
      </x:c>
      <x:c r="F180" s="90" t="str">
        <x:f>'全銘柄'!T1394</x:f>
        <x:v>local_price_first_trade</x:v>
      </x:c>
      <x:c r="G180" s="90" t="n">
        <x:f>'全銘柄'!AD1394</x:f>
        <x:v>1</x:v>
      </x:c>
      <x:c r="H180" s="90" t="n">
        <x:f>'全銘柄'!AE1394</x:f>
        <x:v>1</x:v>
      </x:c>
      <x:c r="I180" s="97" t="n">
        <x:f>'全銘柄'!AQ1394</x:f>
        <x:v>1851888.3333333333</x:v>
      </x:c>
      <x:c r="J180" s="90" t="str">
        <x:f>'全銘柄'!AH1394</x:f>
        <x:v>S100Y4LV</x:v>
      </x:c>
    </x:row>
    <x:row r="181">
      <x:c r="A181" s="90" t="n">
        <x:f>'全銘柄'!A465</x:f>
        <x:v>464</x:v>
      </x:c>
      <x:c r="B181" s="90" t="str">
        <x:f>'全銘柄'!B465</x:f>
        <x:v>5871</x:v>
      </x:c>
      <x:c r="C181" s="90" t="str">
        <x:f>'全銘柄'!D465</x:f>
        <x:v>SOLIZE Holdings Corporation</x:v>
      </x:c>
      <x:c r="D181" s="90" t="str">
        <x:f>'全銘柄'!E465</x:f>
        <x:v>Standard Market(Domestic)</x:v>
      </x:c>
      <x:c r="E181" s="92" t="n">
        <x:f>'全銘柄'!S465</x:f>
        <x:v>45329</x:v>
      </x:c>
      <x:c r="F181" s="90" t="str">
        <x:f>'全銘柄'!T465</x:f>
        <x:v>local_price_first_trade</x:v>
      </x:c>
      <x:c r="G181" s="90" t="n">
        <x:f>'全銘柄'!AD465</x:f>
        <x:v>1</x:v>
      </x:c>
      <x:c r="H181" s="90" t="n">
        <x:f>'全銘柄'!AE465</x:f>
        <x:v>1</x:v>
      </x:c>
      <x:c r="I181" s="97" t="n">
        <x:f>'全銘柄'!AQ465</x:f>
        <x:v>7880615</x:v>
      </x:c>
      <x:c r="J181" s="90" t="str">
        <x:f>'全銘柄'!AH465</x:f>
        <x:v>S100XSRF</x:v>
      </x:c>
    </x:row>
    <x:row r="182">
      <x:c r="A182" s="90" t="n">
        <x:f>'全銘柄'!A1012</x:f>
        <x:v>1011</x:v>
      </x:c>
      <x:c r="B182" s="90" t="str">
        <x:f>'全銘柄'!B1012</x:f>
        <x:v>6309</x:v>
      </x:c>
      <x:c r="C182" s="90" t="str">
        <x:f>'全銘柄'!D1012</x:f>
        <x:v>TOMOE ENGINEERING CO.,LTD.(TOMOE KOGYO CO.,LTD.)</x:v>
      </x:c>
      <x:c r="D182" s="90" t="str">
        <x:f>'全銘柄'!E1012</x:f>
        <x:v>Prime Market (Domestic)</x:v>
      </x:c>
      <x:c r="E182" s="92" t="n">
        <x:f>'全銘柄'!S1012</x:f>
        <x:v>45323</x:v>
      </x:c>
      <x:c r="F182" s="90" t="str">
        <x:f>'全銘柄'!T1012</x:f>
        <x:v>EDINET_company_history</x:v>
      </x:c>
      <x:c r="G182" s="90" t="n">
        <x:f>'全銘柄'!AD1012</x:f>
        <x:v>1</x:v>
      </x:c>
      <x:c r="H182" s="90" t="n">
        <x:f>'全銘柄'!AE1012</x:f>
        <x:v>1</x:v>
      </x:c>
      <x:c r="I182" s="97" t="n">
        <x:f>'全銘柄'!AQ1012</x:f>
        <x:v>250461761.66666663</x:v>
      </x:c>
      <x:c r="J182" s="90" t="str">
        <x:f>'全銘柄'!AH1012</x:f>
        <x:v>S100XHQ6</x:v>
      </x:c>
    </x:row>
    <x:row r="183">
      <x:c r="A183" s="90" t="n">
        <x:f>'全銘柄'!A1474</x:f>
        <x:v>1473</x:v>
      </x:c>
      <x:c r="B183" s="90" t="str">
        <x:f>'全銘柄'!B1474</x:f>
        <x:v>5893</x:v>
      </x:c>
      <x:c r="C183" s="90" t="str">
        <x:f>'全銘柄'!D1474</x:f>
        <x:v>RAVIPA Ltd.</x:v>
      </x:c>
      <x:c r="D183" s="90" t="str">
        <x:f>'全銘柄'!E1474</x:f>
        <x:v>PRO Market</x:v>
      </x:c>
      <x:c r="E183" s="92" t="n">
        <x:f>'全銘柄'!S1474</x:f>
        <x:v>45316</x:v>
      </x:c>
      <x:c r="F183" s="90" t="str">
        <x:f>'全銘柄'!T1474</x:f>
        <x:v>local_price_first_trade</x:v>
      </x:c>
      <x:c r="G183" s="90" t="n">
        <x:f>'全銘柄'!AD1474</x:f>
        <x:v>1</x:v>
      </x:c>
      <x:c r="H183" s="90" t="n">
        <x:f>'全銘柄'!AE1474</x:f>
        <x:v>1</x:v>
      </x:c>
      <x:c r="I183" s="97" t="n">
        <x:f>'全銘柄'!AQ1474</x:f>
        <x:v>0</x:v>
      </x:c>
      <x:c r="J183" s="90" t="n">
        <x:f>'全銘柄'!AH1474</x:f>
        <x:v>0</x:v>
      </x:c>
    </x:row>
    <x:row r="184">
      <x:c r="A184" s="90" t="n">
        <x:f>'全銘柄'!A1467</x:f>
        <x:v>1466</x:v>
      </x:c>
      <x:c r="B184" s="90" t="str">
        <x:f>'全銘柄'!B1467</x:f>
        <x:v>5622</x:v>
      </x:c>
      <x:c r="C184" s="90" t="str">
        <x:f>'全銘柄'!D1467</x:f>
        <x:v>OneBe,Inc.</x:v>
      </x:c>
      <x:c r="D184" s="90" t="str">
        <x:f>'全銘柄'!E1467</x:f>
        <x:v>PRO Market</x:v>
      </x:c>
      <x:c r="E184" s="92" t="n">
        <x:f>'全銘柄'!S1467</x:f>
        <x:v>45302</x:v>
      </x:c>
      <x:c r="F184" s="90" t="str">
        <x:f>'全銘柄'!T1467</x:f>
        <x:v>local_price_first_trade</x:v>
      </x:c>
      <x:c r="G184" s="90" t="n">
        <x:f>'全銘柄'!AD1467</x:f>
        <x:v>1</x:v>
      </x:c>
      <x:c r="H184" s="90" t="n">
        <x:f>'全銘柄'!AE1467</x:f>
        <x:v>1</x:v>
      </x:c>
      <x:c r="I184" s="97" t="n">
        <x:f>'全銘柄'!AQ1467</x:f>
        <x:v>0</x:v>
      </x:c>
      <x:c r="J184" s="90" t="n">
        <x:f>'全銘柄'!AH1467</x:f>
        <x:v>0</x:v>
      </x:c>
    </x:row>
    <x:row r="185">
      <x:c r="A185" s="90" t="n">
        <x:f>'全銘柄'!A452</x:f>
        <x:v>451</x:v>
      </x:c>
      <x:c r="B185" s="90" t="str">
        <x:f>'全銘柄'!B452</x:f>
        <x:v>9223</x:v>
      </x:c>
      <x:c r="C185" s="90" t="str">
        <x:f>'全銘柄'!D452</x:f>
        <x:v>ASNOVA Co.,Ltd.</x:v>
      </x:c>
      <x:c r="D185" s="90" t="str">
        <x:f>'全銘柄'!E452</x:f>
        <x:v>Growth Market(Domestic)</x:v>
      </x:c>
      <x:c r="E185" s="92" t="n">
        <x:f>'全銘柄'!S452</x:f>
        <x:v>45285</x:v>
      </x:c>
      <x:c r="F185" s="90" t="str">
        <x:f>'全銘柄'!T452</x:f>
        <x:v>local_price_first_trade</x:v>
      </x:c>
      <x:c r="G185" s="90" t="n">
        <x:f>'全銘柄'!AD452</x:f>
        <x:v>1</x:v>
      </x:c>
      <x:c r="H185" s="90" t="n">
        <x:f>'全銘柄'!AE452</x:f>
        <x:v>1</x:v>
      </x:c>
      <x:c r="I185" s="97" t="n">
        <x:f>'全銘柄'!AQ452</x:f>
        <x:v>7879956.666666667</x:v>
      </x:c>
      <x:c r="J185" s="90" t="str">
        <x:f>'全銘柄'!AH452</x:f>
        <x:v>S100W52G</x:v>
      </x:c>
    </x:row>
    <x:row r="186">
      <x:c r="A186" s="90" t="n">
        <x:f>'全銘柄'!A1429</x:f>
        <x:v>1428</x:v>
      </x:c>
      <x:c r="B186" s="90" t="str">
        <x:f>'全銘柄'!B1429</x:f>
        <x:v>5870</x:v>
      </x:c>
      <x:c r="C186" s="90" t="str">
        <x:f>'全銘柄'!D1429</x:f>
        <x:v>Nalnet Communications Inc.</x:v>
      </x:c>
      <x:c r="D186" s="90" t="str">
        <x:f>'全銘柄'!E1429</x:f>
        <x:v>Growth Market(Domestic)</x:v>
      </x:c>
      <x:c r="E186" s="92" t="n">
        <x:f>'全銘柄'!S1429</x:f>
        <x:v>45285</x:v>
      </x:c>
      <x:c r="F186" s="90" t="str">
        <x:f>'全銘柄'!T1429</x:f>
        <x:v>local_price_first_trade</x:v>
      </x:c>
      <x:c r="G186" s="90" t="n">
        <x:f>'全銘柄'!AD1429</x:f>
        <x:v>1</x:v>
      </x:c>
      <x:c r="H186" s="90" t="n">
        <x:f>'全銘柄'!AE1429</x:f>
        <x:v>1</x:v>
      </x:c>
      <x:c r="I186" s="97" t="n">
        <x:f>'全銘柄'!AQ1429</x:f>
        <x:v>29946538.333333332</x:v>
      </x:c>
      <x:c r="J186" s="90" t="str">
        <x:f>'全銘柄'!AH1429</x:f>
        <x:v>S100W8LA</x:v>
      </x:c>
    </x:row>
    <x:row r="187">
      <x:c r="A187" s="90" t="n">
        <x:f>'全銘柄'!A1466</x:f>
        <x:v>1465</x:v>
      </x:c>
      <x:c r="B187" s="90" t="str">
        <x:f>'全銘柄'!B1466</x:f>
        <x:v>5620</x:v>
      </x:c>
      <x:c r="C187" s="90" t="str">
        <x:f>'全銘柄'!D1466</x:f>
        <x:v>SPO Entertainment Inc.</x:v>
      </x:c>
      <x:c r="D187" s="90" t="str">
        <x:f>'全銘柄'!E1466</x:f>
        <x:v>PRO Market</x:v>
      </x:c>
      <x:c r="E187" s="92" t="n">
        <x:f>'全銘柄'!S1466</x:f>
        <x:v>45282</x:v>
      </x:c>
      <x:c r="F187" s="90" t="str">
        <x:f>'全銘柄'!T1466</x:f>
        <x:v>local_price_first_trade</x:v>
      </x:c>
      <x:c r="G187" s="90" t="n">
        <x:f>'全銘柄'!AD1466</x:f>
        <x:v>1</x:v>
      </x:c>
      <x:c r="H187" s="90" t="n">
        <x:f>'全銘柄'!AE1466</x:f>
        <x:v>1</x:v>
      </x:c>
      <x:c r="I187" s="97" t="n">
        <x:f>'全銘柄'!AQ1466</x:f>
        <x:v>0</x:v>
      </x:c>
      <x:c r="J187" s="90" t="n">
        <x:f>'全銘柄'!AH1466</x:f>
        <x:v>0</x:v>
      </x:c>
    </x:row>
    <x:row r="188">
      <x:c r="A188" s="90" t="n">
        <x:f>'全銘柄'!A854</x:f>
        <x:v>853</x:v>
      </x:c>
      <x:c r="B188" s="90" t="str">
        <x:f>'全銘柄'!B854</x:f>
        <x:v>5867</x:v>
      </x:c>
      <x:c r="C188" s="90" t="str">
        <x:f>'全銘柄'!D854</x:f>
        <x:v>ES NETWORKS CO.,LTD.</x:v>
      </x:c>
      <x:c r="D188" s="90" t="str">
        <x:f>'全銘柄'!E854</x:f>
        <x:v>Growth Market(Domestic)</x:v>
      </x:c>
      <x:c r="E188" s="92" t="n">
        <x:f>'全銘柄'!S854</x:f>
        <x:v>45280</x:v>
      </x:c>
      <x:c r="F188" s="90" t="str">
        <x:f>'全銘柄'!T854</x:f>
        <x:v>local_price_first_trade</x:v>
      </x:c>
      <x:c r="G188" s="90" t="n">
        <x:f>'全銘柄'!AD854</x:f>
        <x:v>1</x:v>
      </x:c>
      <x:c r="H188" s="90" t="n">
        <x:f>'全銘柄'!AE854</x:f>
        <x:v>1</x:v>
      </x:c>
      <x:c r="I188" s="97" t="n">
        <x:f>'全銘柄'!AQ854</x:f>
        <x:v>1576150</x:v>
      </x:c>
      <x:c r="J188" s="90" t="str">
        <x:f>'全銘柄'!AH854</x:f>
        <x:v>S100XS2Y</x:v>
      </x:c>
    </x:row>
    <x:row r="189">
      <x:c r="A189" s="90" t="n">
        <x:f>'全銘柄'!A864</x:f>
        <x:v>863</x:v>
      </x:c>
      <x:c r="B189" s="90" t="str">
        <x:f>'全銘柄'!B864</x:f>
        <x:v>5868</x:v>
      </x:c>
      <x:c r="C189" s="90" t="str">
        <x:f>'全銘柄'!D864</x:f>
        <x:v>Rococo Co.Ltd.</x:v>
      </x:c>
      <x:c r="D189" s="90" t="str">
        <x:f>'全銘柄'!E864</x:f>
        <x:v>Standard Market(Domestic)</x:v>
      </x:c>
      <x:c r="E189" s="92" t="n">
        <x:f>'全銘柄'!S864</x:f>
        <x:v>45280</x:v>
      </x:c>
      <x:c r="F189" s="90" t="str">
        <x:f>'全銘柄'!T864</x:f>
        <x:v>local_price_first_trade</x:v>
      </x:c>
      <x:c r="G189" s="90" t="n">
        <x:f>'全銘柄'!AD864</x:f>
        <x:v>1</x:v>
      </x:c>
      <x:c r="H189" s="90" t="n">
        <x:f>'全銘柄'!AE864</x:f>
        <x:v>1</x:v>
      </x:c>
      <x:c r="I189" s="97" t="n">
        <x:f>'全銘柄'!AQ864</x:f>
        <x:v>8630936.666666666</x:v>
      </x:c>
      <x:c r="J189" s="90" t="str">
        <x:f>'全銘柄'!AH864</x:f>
        <x:v>S100XSJ5</x:v>
      </x:c>
    </x:row>
    <x:row r="190">
      <x:c r="A190" s="90" t="n">
        <x:f>'全銘柄'!A1465</x:f>
        <x:v>1464</x:v>
      </x:c>
      <x:c r="B190" s="90" t="str">
        <x:f>'全銘柄'!B1465</x:f>
        <x:v>5617</x:v>
      </x:c>
      <x:c r="C190" s="90" t="str">
        <x:f>'全銘柄'!D1465</x:f>
        <x:v>WiLLDo Inc.</x:v>
      </x:c>
      <x:c r="D190" s="90" t="str">
        <x:f>'全銘柄'!E1465</x:f>
        <x:v>PRO Market</x:v>
      </x:c>
      <x:c r="E190" s="92" t="n">
        <x:f>'全銘柄'!S1465</x:f>
        <x:v>45279</x:v>
      </x:c>
      <x:c r="F190" s="90" t="str">
        <x:f>'全銘柄'!T1465</x:f>
        <x:v>local_price_first_trade</x:v>
      </x:c>
      <x:c r="G190" s="90" t="n">
        <x:f>'全銘柄'!AD1465</x:f>
        <x:v>1</x:v>
      </x:c>
      <x:c r="H190" s="90" t="n">
        <x:f>'全銘柄'!AE1465</x:f>
        <x:v>1</x:v>
      </x:c>
      <x:c r="I190" s="97" t="n">
        <x:f>'全銘柄'!AQ1465</x:f>
        <x:v>0</x:v>
      </x:c>
      <x:c r="J190" s="90" t="n">
        <x:f>'全銘柄'!AH1465</x:f>
        <x:v>0</x:v>
      </x:c>
    </x:row>
    <x:row r="191">
      <x:c r="A191" s="90" t="n">
        <x:f>'全銘柄'!A598</x:f>
        <x:v>597</x:v>
      </x:c>
      <x:c r="B191" s="90" t="str">
        <x:f>'全銘柄'!B598</x:f>
        <x:v>5891</x:v>
      </x:c>
      <x:c r="C191" s="90" t="str">
        <x:f>'全銘柄'!D598</x:f>
        <x:v>Kairikiya Co.,Ltd.</x:v>
      </x:c>
      <x:c r="D191" s="90" t="str">
        <x:f>'全銘柄'!E598</x:f>
        <x:v>Standard Market(Domestic)</x:v>
      </x:c>
      <x:c r="E191" s="92" t="n">
        <x:f>'全銘柄'!S598</x:f>
        <x:v>45275</x:v>
      </x:c>
      <x:c r="F191" s="90" t="str">
        <x:f>'全銘柄'!T598</x:f>
        <x:v>local_price_first_trade</x:v>
      </x:c>
      <x:c r="G191" s="90" t="n">
        <x:f>'全銘柄'!AD598</x:f>
        <x:v>1</x:v>
      </x:c>
      <x:c r="H191" s="90" t="n">
        <x:f>'全銘柄'!AE598</x:f>
        <x:v>1</x:v>
      </x:c>
      <x:c r="I191" s="97" t="n">
        <x:f>'全銘柄'!AQ598</x:f>
        <x:v>27526370</x:v>
      </x:c>
      <x:c r="J191" s="90" t="str">
        <x:f>'全銘柄'!AH598</x:f>
        <x:v>S100XTBZ</x:v>
      </x:c>
    </x:row>
    <x:row r="192">
      <x:c r="A192" s="90" t="n">
        <x:f>'全銘柄'!A1464</x:f>
        <x:v>1463</x:v>
      </x:c>
      <x:c r="B192" s="90" t="str">
        <x:f>'全銘柄'!B1464</x:f>
        <x:v>5598</x:v>
      </x:c>
      <x:c r="C192" s="90" t="str">
        <x:f>'全銘柄'!D1464</x:f>
        <x:v>Yottavias Co.,Ltd.</x:v>
      </x:c>
      <x:c r="D192" s="90" t="str">
        <x:f>'全銘柄'!E1464</x:f>
        <x:v>PRO Market</x:v>
      </x:c>
      <x:c r="E192" s="92" t="n">
        <x:f>'全銘柄'!S1464</x:f>
        <x:v>45273</x:v>
      </x:c>
      <x:c r="F192" s="90" t="str">
        <x:f>'全銘柄'!T1464</x:f>
        <x:v>local_price_first_trade</x:v>
      </x:c>
      <x:c r="G192" s="90" t="n">
        <x:f>'全銘柄'!AD1464</x:f>
        <x:v>1</x:v>
      </x:c>
      <x:c r="H192" s="90" t="n">
        <x:f>'全銘柄'!AE1464</x:f>
        <x:v>1</x:v>
      </x:c>
      <x:c r="I192" s="97" t="n">
        <x:f>'全銘柄'!AQ1464</x:f>
        <x:v>0</x:v>
      </x:c>
      <x:c r="J192" s="90" t="n">
        <x:f>'全銘柄'!AH1464</x:f>
        <x:v>0</x:v>
      </x:c>
    </x:row>
    <x:row r="193">
      <x:c r="A193" s="90" t="n">
        <x:f>'全銘柄'!A1473</x:f>
        <x:v>1472</x:v>
      </x:c>
      <x:c r="B193" s="90" t="str">
        <x:f>'全銘柄'!B1473</x:f>
        <x:v>5890</x:v>
      </x:c>
      <x:c r="C193" s="90" t="str">
        <x:f>'全銘柄'!D1473</x:f>
        <x:v>OFFICEBUSTERS CORPORATION</x:v>
      </x:c>
      <x:c r="D193" s="90" t="str">
        <x:f>'全銘柄'!E1473</x:f>
        <x:v>PRO Market</x:v>
      </x:c>
      <x:c r="E193" s="92" t="n">
        <x:f>'全銘柄'!S1473</x:f>
        <x:v>45273</x:v>
      </x:c>
      <x:c r="F193" s="90" t="str">
        <x:f>'全銘柄'!T1473</x:f>
        <x:v>local_price_first_trade</x:v>
      </x:c>
      <x:c r="G193" s="90" t="n">
        <x:f>'全銘柄'!AD1473</x:f>
        <x:v>1</x:v>
      </x:c>
      <x:c r="H193" s="90" t="n">
        <x:f>'全銘柄'!AE1473</x:f>
        <x:v>1</x:v>
      </x:c>
      <x:c r="I193" s="97" t="n">
        <x:f>'全銘柄'!AQ1473</x:f>
        <x:v>0</x:v>
      </x:c>
      <x:c r="J193" s="90" t="n">
        <x:f>'全銘柄'!AH1473</x:f>
        <x:v>0</x:v>
      </x:c>
    </x:row>
    <x:row r="194">
      <x:c r="A194" s="90" t="n">
        <x:f>'全銘柄'!A1470</x:f>
        <x:v>1469</x:v>
      </x:c>
      <x:c r="B194" s="90" t="str">
        <x:f>'全銘柄'!B1470</x:f>
        <x:v>5866</x:v>
      </x:c>
      <x:c r="C194" s="90" t="str">
        <x:f>'全銘柄'!D1470</x:f>
        <x:v>WizBiz Inc.</x:v>
      </x:c>
      <x:c r="D194" s="90" t="str">
        <x:f>'全銘柄'!E1470</x:f>
        <x:v>PRO Market</x:v>
      </x:c>
      <x:c r="E194" s="92" t="n">
        <x:f>'全銘柄'!S1470</x:f>
        <x:v>45268</x:v>
      </x:c>
      <x:c r="F194" s="90" t="str">
        <x:f>'全銘柄'!T1470</x:f>
        <x:v>local_price_first_trade</x:v>
      </x:c>
      <x:c r="G194" s="90" t="n">
        <x:f>'全銘柄'!AD1470</x:f>
        <x:v>1</x:v>
      </x:c>
      <x:c r="H194" s="90" t="n">
        <x:f>'全銘柄'!AE1470</x:f>
        <x:v>1</x:v>
      </x:c>
      <x:c r="I194" s="97" t="n">
        <x:f>'全銘柄'!AQ1470</x:f>
        <x:v>0</x:v>
      </x:c>
      <x:c r="J194" s="90" t="n">
        <x:f>'全銘柄'!AH1470</x:f>
        <x:v>0</x:v>
      </x:c>
    </x:row>
    <x:row r="195">
      <x:c r="A195" s="90" t="n">
        <x:f>'全銘柄'!A1463</x:f>
        <x:v>1462</x:v>
      </x:c>
      <x:c r="B195" s="90" t="str">
        <x:f>'全銘柄'!B1463</x:f>
        <x:v>5594</x:v>
      </x:c>
      <x:c r="C195" s="90" t="str">
        <x:f>'全銘柄'!D1463</x:f>
        <x:v>M.D.B Corporation</x:v>
      </x:c>
      <x:c r="D195" s="90" t="str">
        <x:f>'全銘柄'!E1463</x:f>
        <x:v>PRO Market</x:v>
      </x:c>
      <x:c r="E195" s="92" t="n">
        <x:f>'全銘柄'!S1463</x:f>
        <x:v>45260</x:v>
      </x:c>
      <x:c r="F195" s="90" t="str">
        <x:f>'全銘柄'!T1463</x:f>
        <x:v>local_price_first_trade</x:v>
      </x:c>
      <x:c r="G195" s="90" t="n">
        <x:f>'全銘柄'!AD1463</x:f>
        <x:v>1</x:v>
      </x:c>
      <x:c r="H195" s="90" t="n">
        <x:f>'全銘柄'!AE1463</x:f>
        <x:v>1</x:v>
      </x:c>
      <x:c r="I195" s="97" t="n">
        <x:f>'全銘柄'!AQ1463</x:f>
        <x:v>0</x:v>
      </x:c>
      <x:c r="J195" s="90" t="n">
        <x:f>'全銘柄'!AH1463</x:f>
        <x:v>0</x:v>
      </x:c>
    </x:row>
    <x:row r="196">
      <x:c r="A196" s="90" t="n">
        <x:f>'全銘柄'!A946</x:f>
        <x:v>945</x:v>
      </x:c>
      <x:c r="B196" s="90" t="str">
        <x:f>'全銘柄'!B946</x:f>
        <x:v>9238</x:v>
      </x:c>
      <x:c r="C196" s="90" t="str">
        <x:f>'全銘柄'!D946</x:f>
        <x:v>VALUE CREATION CO.,LTD.</x:v>
      </x:c>
      <x:c r="D196" s="90" t="str">
        <x:f>'全銘柄'!E946</x:f>
        <x:v>Growth Market(Domestic)</x:v>
      </x:c>
      <x:c r="E196" s="92" t="n">
        <x:f>'全銘柄'!S946</x:f>
        <x:v>45252</x:v>
      </x:c>
      <x:c r="F196" s="90" t="str">
        <x:f>'全銘柄'!T946</x:f>
        <x:v>local_price_first_trade</x:v>
      </x:c>
      <x:c r="G196" s="90" t="n">
        <x:f>'全銘柄'!AD946</x:f>
        <x:v>1</x:v>
      </x:c>
      <x:c r="H196" s="90" t="n">
        <x:f>'全銘柄'!AE946</x:f>
        <x:v>1</x:v>
      </x:c>
      <x:c r="I196" s="97" t="n">
        <x:f>'全銘柄'!AQ946</x:f>
        <x:v>6493781.666666667</x:v>
      </x:c>
      <x:c r="J196" s="90" t="str">
        <x:f>'全銘柄'!AH946</x:f>
        <x:v>S100Y7MG</x:v>
      </x:c>
    </x:row>
    <x:row r="197">
      <x:c r="A197" s="90" t="n">
        <x:f>'全銘柄'!A1488</x:f>
        <x:v>1487</x:v>
      </x:c>
      <x:c r="B197" s="90" t="str">
        <x:f>'全銘柄'!B1488</x:f>
        <x:v>9239</x:v>
      </x:c>
      <x:c r="C197" s="90" t="str">
        <x:f>'全銘柄'!D1488</x:f>
        <x:v>KET Inc.</x:v>
      </x:c>
      <x:c r="D197" s="90" t="str">
        <x:f>'全銘柄'!E1488</x:f>
        <x:v>PRO Market</x:v>
      </x:c>
      <x:c r="E197" s="92" t="n">
        <x:f>'全銘柄'!S1488</x:f>
        <x:v>45252</x:v>
      </x:c>
      <x:c r="F197" s="90" t="str">
        <x:f>'全銘柄'!T1488</x:f>
        <x:v>local_price_first_trade</x:v>
      </x:c>
      <x:c r="G197" s="90" t="n">
        <x:f>'全銘柄'!AD1488</x:f>
        <x:v>1</x:v>
      </x:c>
      <x:c r="H197" s="90" t="n">
        <x:f>'全銘柄'!AE1488</x:f>
        <x:v>1</x:v>
      </x:c>
      <x:c r="I197" s="97" t="n">
        <x:f>'全銘柄'!AQ1488</x:f>
        <x:v>0</x:v>
      </x:c>
      <x:c r="J197" s="90" t="n">
        <x:f>'全銘柄'!AH1488</x:f>
        <x:v>0</x:v>
      </x:c>
    </x:row>
    <x:row r="198">
      <x:c r="A198" s="90" t="n">
        <x:f>'全銘柄'!A1459</x:f>
        <x:v>1458</x:v>
      </x:c>
      <x:c r="B198" s="90" t="str">
        <x:f>'全銘柄'!B1459</x:f>
        <x:v>5536</x:v>
      </x:c>
      <x:c r="C198" s="90" t="str">
        <x:f>'全銘柄'!D1459</x:f>
        <x:v>Kyobashi Art Residence Co.,Ltd.</x:v>
      </x:c>
      <x:c r="D198" s="90" t="str">
        <x:f>'全銘柄'!E1459</x:f>
        <x:v>PRO Market</x:v>
      </x:c>
      <x:c r="E198" s="92" t="n">
        <x:f>'全銘柄'!S1459</x:f>
        <x:v>45240</x:v>
      </x:c>
      <x:c r="F198" s="90" t="str">
        <x:f>'全銘柄'!T1459</x:f>
        <x:v>local_price_first_trade</x:v>
      </x:c>
      <x:c r="G198" s="90" t="n">
        <x:f>'全銘柄'!AD1459</x:f>
        <x:v>1</x:v>
      </x:c>
      <x:c r="H198" s="90" t="n">
        <x:f>'全銘柄'!AE1459</x:f>
        <x:v>1</x:v>
      </x:c>
      <x:c r="I198" s="97" t="n">
        <x:f>'全銘柄'!AQ1459</x:f>
        <x:v>0</x:v>
      </x:c>
      <x:c r="J198" s="90" t="n">
        <x:f>'全銘柄'!AH1459</x:f>
        <x:v>0</x:v>
      </x:c>
    </x:row>
    <x:row r="199">
      <x:c r="A199" s="90" t="n">
        <x:f>'全銘柄'!A630</x:f>
        <x:v>629</x:v>
      </x:c>
      <x:c r="B199" s="90" t="str">
        <x:f>'全銘柄'!B630</x:f>
        <x:v>5888</x:v>
      </x:c>
      <x:c r="C199" s="90" t="str">
        <x:f>'全銘柄'!D630</x:f>
        <x:v>DAIWA CYCLE CO.,LTD.</x:v>
      </x:c>
      <x:c r="D199" s="90" t="str">
        <x:f>'全銘柄'!E630</x:f>
        <x:v>Growth Market(Domestic)</x:v>
      </x:c>
      <x:c r="E199" s="92" t="n">
        <x:f>'全銘柄'!S630</x:f>
        <x:v>45238</x:v>
      </x:c>
      <x:c r="F199" s="90" t="str">
        <x:f>'全銘柄'!T630</x:f>
        <x:v>local_price_first_trade</x:v>
      </x:c>
      <x:c r="G199" s="90" t="n">
        <x:f>'全銘柄'!AD630</x:f>
        <x:v>1</x:v>
      </x:c>
      <x:c r="H199" s="90" t="n">
        <x:f>'全銘柄'!AE630</x:f>
        <x:v>1</x:v>
      </x:c>
      <x:c r="I199" s="97" t="n">
        <x:f>'全銘柄'!AQ630</x:f>
        <x:v>44442370</x:v>
      </x:c>
      <x:c r="J199" s="90" t="str">
        <x:f>'全銘柄'!AH630</x:f>
        <x:v>S100Y0CE</x:v>
      </x:c>
    </x:row>
    <x:row r="200">
      <x:c r="A200" s="90" t="n">
        <x:f>'全銘柄'!A1448</x:f>
        <x:v>1447</x:v>
      </x:c>
      <x:c r="B200" s="90" t="str">
        <x:f>'全銘柄'!B1448</x:f>
        <x:v>5022</x:v>
      </x:c>
      <x:c r="C200" s="90" t="str">
        <x:f>'全銘柄'!D1448</x:f>
        <x:v>REVO International Inc.</x:v>
      </x:c>
      <x:c r="D200" s="90" t="str">
        <x:f>'全銘柄'!E1448</x:f>
        <x:v>PRO Market</x:v>
      </x:c>
      <x:c r="E200" s="92" t="n">
        <x:f>'全銘柄'!S1448</x:f>
        <x:v>45230</x:v>
      </x:c>
      <x:c r="F200" s="90" t="str">
        <x:f>'全銘柄'!T1448</x:f>
        <x:v>local_price_first_trade</x:v>
      </x:c>
      <x:c r="G200" s="90" t="n">
        <x:f>'全銘柄'!AD1448</x:f>
        <x:v>1</x:v>
      </x:c>
      <x:c r="H200" s="90" t="n">
        <x:f>'全銘柄'!AE1448</x:f>
        <x:v>1</x:v>
      </x:c>
      <x:c r="I200" s="97" t="n">
        <x:f>'全銘柄'!AQ1448</x:f>
        <x:v>0</x:v>
      </x:c>
      <x:c r="J200" s="90" t="n">
        <x:f>'全銘柄'!AH1448</x:f>
        <x:v>0</x:v>
      </x:c>
    </x:row>
    <x:row r="201">
      <x:c r="A201" s="90" t="n">
        <x:f>'全銘柄'!A1490</x:f>
        <x:v>1489</x:v>
      </x:c>
      <x:c r="B201" s="90" t="str">
        <x:f>'全銘柄'!B1490</x:f>
        <x:v>9334</x:v>
      </x:c>
      <x:c r="C201" s="90" t="str">
        <x:f>'全銘柄'!D1490</x:f>
        <x:v>IBIS HOLDINGS Co.,Ltd.</x:v>
      </x:c>
      <x:c r="D201" s="90" t="str">
        <x:f>'全銘柄'!E1490</x:f>
        <x:v>PRO Market</x:v>
      </x:c>
      <x:c r="E201" s="92" t="n">
        <x:f>'全銘柄'!S1490</x:f>
        <x:v>45219</x:v>
      </x:c>
      <x:c r="F201" s="90" t="str">
        <x:f>'全銘柄'!T1490</x:f>
        <x:v>local_price_first_trade</x:v>
      </x:c>
      <x:c r="G201" s="90" t="n">
        <x:f>'全銘柄'!AD1490</x:f>
        <x:v>1</x:v>
      </x:c>
      <x:c r="H201" s="90" t="n">
        <x:f>'全銘柄'!AE1490</x:f>
        <x:v>1</x:v>
      </x:c>
      <x:c r="I201" s="97" t="n">
        <x:f>'全銘柄'!AQ1490</x:f>
        <x:v>0</x:v>
      </x:c>
      <x:c r="J201" s="90" t="n">
        <x:f>'全銘柄'!AH1490</x:f>
        <x:v>0</x:v>
      </x:c>
    </x:row>
    <x:row r="202">
      <x:c r="A202" s="90" t="n">
        <x:f>'全銘柄'!A588</x:f>
        <x:v>587</x:v>
      </x:c>
      <x:c r="B202" s="90" t="str">
        <x:f>'全銘柄'!B588</x:f>
        <x:v>9331</x:v>
      </x:c>
      <x:c r="C202" s="90" t="str">
        <x:f>'全銘柄'!D588</x:f>
        <x:v>Caster Co.Ltd.</x:v>
      </x:c>
      <x:c r="D202" s="90" t="str">
        <x:f>'全銘柄'!E588</x:f>
        <x:v>Growth Market(Domestic)</x:v>
      </x:c>
      <x:c r="E202" s="92" t="n">
        <x:f>'全銘柄'!S588</x:f>
        <x:v>45204</x:v>
      </x:c>
      <x:c r="F202" s="90" t="str">
        <x:f>'全銘柄'!T588</x:f>
        <x:v>local_price_first_trade</x:v>
      </x:c>
      <x:c r="G202" s="90" t="n">
        <x:f>'全銘柄'!AD588</x:f>
        <x:v>1</x:v>
      </x:c>
      <x:c r="H202" s="90" t="n">
        <x:f>'全銘柄'!AE588</x:f>
        <x:v>1</x:v>
      </x:c>
      <x:c r="I202" s="97" t="n">
        <x:f>'全銘柄'!AQ588</x:f>
        <x:v>2234780</x:v>
      </x:c>
      <x:c r="J202" s="90" t="str">
        <x:f>'全銘柄'!AH588</x:f>
        <x:v>S100X1KO</x:v>
      </x:c>
    </x:row>
    <x:row r="203">
      <x:c r="A203" s="90" t="n">
        <x:f>'全銘柄'!A1426</x:f>
        <x:v>1425</x:v>
      </x:c>
      <x:c r="B203" s="90" t="str">
        <x:f>'全銘柄'!B1426</x:f>
        <x:v>6209</x:v>
      </x:c>
      <x:c r="C203" s="90" t="str">
        <x:f>'全銘柄'!D1426</x:f>
        <x:v>NPR-RIKEN CORPORATION</x:v>
      </x:c>
      <x:c r="D203" s="90" t="str">
        <x:f>'全銘柄'!E1426</x:f>
        <x:v>Prime Market (Domestic)</x:v>
      </x:c>
      <x:c r="E203" s="92" t="n">
        <x:f>'全銘柄'!S1426</x:f>
        <x:v>45201</x:v>
      </x:c>
      <x:c r="F203" s="90" t="str">
        <x:f>'全銘柄'!T1426</x:f>
        <x:v>local_price_first_trade</x:v>
      </x:c>
      <x:c r="G203" s="90" t="n">
        <x:f>'全銘柄'!AD1426</x:f>
        <x:v>1</x:v>
      </x:c>
      <x:c r="H203" s="90" t="n">
        <x:f>'全銘柄'!AE1426</x:f>
        <x:v>1</x:v>
      </x:c>
      <x:c r="I203" s="97" t="n">
        <x:f>'全銘柄'!AQ1426</x:f>
        <x:v>380093691.6666667</x:v>
      </x:c>
      <x:c r="J203" s="90" t="str">
        <x:f>'全銘柄'!AH1426</x:f>
        <x:v>S100W1Z7</x:v>
      </x:c>
    </x:row>
    <x:row r="204">
      <x:c r="A204" s="90" t="n">
        <x:f>'全銘柄'!A1428</x:f>
        <x:v>1427</x:v>
      </x:c>
      <x:c r="B204" s="90" t="str">
        <x:f>'全銘柄'!B1428</x:f>
        <x:v>5535</x:v>
      </x:c>
      <x:c r="C204" s="90" t="str">
        <x:f>'全銘柄'!D1428</x:f>
        <x:v>MIGALO HOLDINGS Inc.</x:v>
      </x:c>
      <x:c r="D204" s="90" t="str">
        <x:f>'全銘柄'!E1428</x:f>
        <x:v>Prime Market (Domestic)</x:v>
      </x:c>
      <x:c r="E204" s="92" t="n">
        <x:f>'全銘柄'!S1428</x:f>
        <x:v>45201</x:v>
      </x:c>
      <x:c r="F204" s="90" t="str">
        <x:f>'全銘柄'!T1428</x:f>
        <x:v>local_price_first_trade</x:v>
      </x:c>
      <x:c r="G204" s="90" t="n">
        <x:f>'全銘柄'!AD1428</x:f>
        <x:v>1</x:v>
      </x:c>
      <x:c r="H204" s="90" t="n">
        <x:f>'全銘柄'!AE1428</x:f>
        <x:v>1</x:v>
      </x:c>
      <x:c r="I204" s="97" t="n">
        <x:f>'全銘柄'!AQ1428</x:f>
        <x:v>111840178.33333331</x:v>
      </x:c>
      <x:c r="J204" s="90" t="str">
        <x:f>'全銘柄'!AH1428</x:f>
        <x:v>S100W4LK</x:v>
      </x:c>
    </x:row>
    <x:row r="205">
      <x:c r="A205" s="90" t="n">
        <x:f>'全銘柄'!A659</x:f>
        <x:v>658</x:v>
      </x:c>
      <x:c r="B205" s="90" t="str">
        <x:f>'全銘柄'!B659</x:f>
        <x:v>2938</x:v>
      </x:c>
      <x:c r="C205" s="90" t="str">
        <x:f>'全銘柄'!D659</x:f>
        <x:v>Okamura Foods Co.,Ltd.</x:v>
      </x:c>
      <x:c r="D205" s="90" t="str">
        <x:f>'全銘柄'!E659</x:f>
        <x:v>Standard Market(Domestic)</x:v>
      </x:c>
      <x:c r="E205" s="92" t="n">
        <x:f>'全銘柄'!S659</x:f>
        <x:v>45196</x:v>
      </x:c>
      <x:c r="F205" s="90" t="str">
        <x:f>'全銘柄'!T659</x:f>
        <x:v>local_price_first_trade</x:v>
      </x:c>
      <x:c r="G205" s="90" t="n">
        <x:f>'全銘柄'!AD659</x:f>
        <x:v>1</x:v>
      </x:c>
      <x:c r="H205" s="90" t="n">
        <x:f>'全銘柄'!AE659</x:f>
        <x:v>1</x:v>
      </x:c>
      <x:c r="I205" s="97" t="n">
        <x:f>'全銘柄'!AQ659</x:f>
        <x:v>143905093.33333334</x:v>
      </x:c>
      <x:c r="J205" s="90" t="str">
        <x:f>'全銘柄'!AH659</x:f>
        <x:v>S100WQVV</x:v>
      </x:c>
    </x:row>
    <x:row r="206">
      <x:c r="A206" s="90" t="n">
        <x:f>'全銘柄'!A1283</x:f>
        <x:v>1282</x:v>
      </x:c>
      <x:c r="B206" s="90" t="str">
        <x:f>'全銘柄'!B1283</x:f>
        <x:v>3958</x:v>
      </x:c>
      <x:c r="C206" s="90" t="str">
        <x:f>'全銘柄'!D1283</x:f>
        <x:v>Sasatoku Printing Co.,Ltd.</x:v>
      </x:c>
      <x:c r="D206" s="90" t="str">
        <x:f>'全銘柄'!E1283</x:f>
        <x:v>Standard Market(Domestic)</x:v>
      </x:c>
      <x:c r="E206" s="92" t="n">
        <x:f>'全銘柄'!S1283</x:f>
        <x:v>45191</x:v>
      </x:c>
      <x:c r="F206" s="90" t="str">
        <x:f>'全銘柄'!T1283</x:f>
        <x:v>local_price_first_trade</x:v>
      </x:c>
      <x:c r="G206" s="90" t="n">
        <x:f>'全銘柄'!AD1283</x:f>
        <x:v>1</x:v>
      </x:c>
      <x:c r="H206" s="90" t="n">
        <x:f>'全銘柄'!AE1283</x:f>
        <x:v>1</x:v>
      </x:c>
      <x:c r="I206" s="97" t="n">
        <x:f>'全銘柄'!AQ1283</x:f>
        <x:v>3339096.6666666665</x:v>
      </x:c>
      <x:c r="J206" s="90" t="str">
        <x:f>'全銘柄'!AH1283</x:f>
        <x:v>S100WQWB</x:v>
      </x:c>
    </x:row>
    <x:row r="207">
      <x:c r="A207" s="90" t="n">
        <x:f>'全銘柄'!A1458</x:f>
        <x:v>1457</x:v>
      </x:c>
      <x:c r="B207" s="90" t="str">
        <x:f>'全銘柄'!B1458</x:f>
        <x:v>5534</x:v>
      </x:c>
      <x:c r="C207" s="90" t="str">
        <x:f>'全銘柄'!D1458</x:f>
        <x:v>Angel Group Inc.</x:v>
      </x:c>
      <x:c r="D207" s="90" t="str">
        <x:f>'全銘柄'!E1458</x:f>
        <x:v>PRO Market</x:v>
      </x:c>
      <x:c r="E207" s="92" t="n">
        <x:f>'全銘柄'!S1458</x:f>
        <x:v>45190</x:v>
      </x:c>
      <x:c r="F207" s="90" t="str">
        <x:f>'全銘柄'!T1458</x:f>
        <x:v>local_price_first_trade</x:v>
      </x:c>
      <x:c r="G207" s="90" t="n">
        <x:f>'全銘柄'!AD1458</x:f>
        <x:v>1</x:v>
      </x:c>
      <x:c r="H207" s="90" t="n">
        <x:f>'全銘柄'!AE1458</x:f>
        <x:v>1</x:v>
      </x:c>
      <x:c r="I207" s="97" t="n">
        <x:f>'全銘柄'!AQ1458</x:f>
        <x:v>0</x:v>
      </x:c>
      <x:c r="J207" s="90" t="n">
        <x:f>'全銘柄'!AH1458</x:f>
        <x:v>0</x:v>
      </x:c>
    </x:row>
    <x:row r="208">
      <x:c r="A208" s="90" t="n">
        <x:f>'全銘柄'!A1485</x:f>
        <x:v>1484</x:v>
      </x:c>
      <x:c r="B208" s="90" t="str">
        <x:f>'全銘柄'!B1485</x:f>
        <x:v>9169</x:v>
      </x:c>
      <x:c r="C208" s="90" t="str">
        <x:f>'全銘柄'!D1485</x:f>
        <x:v>Daishinsha Inc.</x:v>
      </x:c>
      <x:c r="D208" s="90" t="str">
        <x:f>'全銘柄'!E1485</x:f>
        <x:v>PRO Market</x:v>
      </x:c>
      <x:c r="E208" s="92" t="n">
        <x:f>'全銘柄'!S1485</x:f>
        <x:v>45182</x:v>
      </x:c>
      <x:c r="F208" s="90" t="str">
        <x:f>'全銘柄'!T1485</x:f>
        <x:v>local_price_first_trade</x:v>
      </x:c>
      <x:c r="G208" s="90" t="n">
        <x:f>'全銘柄'!AD1485</x:f>
        <x:v>1</x:v>
      </x:c>
      <x:c r="H208" s="90" t="n">
        <x:f>'全銘柄'!AE1485</x:f>
        <x:v>1</x:v>
      </x:c>
      <x:c r="I208" s="97" t="n">
        <x:f>'全銘柄'!AQ1485</x:f>
        <x:v>0</x:v>
      </x:c>
      <x:c r="J208" s="90" t="n">
        <x:f>'全銘柄'!AH1485</x:f>
        <x:v>0</x:v>
      </x:c>
    </x:row>
    <x:row r="209">
      <x:c r="A209" s="90" t="n">
        <x:f>'全銘柄'!A1469</x:f>
        <x:v>1468</x:v>
      </x:c>
      <x:c r="B209" s="90" t="str">
        <x:f>'全銘柄'!B1469</x:f>
        <x:v>5840</x:v>
      </x:c>
      <x:c r="C209" s="90" t="str">
        <x:f>'全銘柄'!D1469</x:f>
        <x:v>Nippon Souken Co.,Ltd.</x:v>
      </x:c>
      <x:c r="D209" s="90" t="str">
        <x:f>'全銘柄'!E1469</x:f>
        <x:v>PRO Market</x:v>
      </x:c>
      <x:c r="E209" s="92" t="n">
        <x:f>'全銘柄'!S1469</x:f>
        <x:v>45142</x:v>
      </x:c>
      <x:c r="F209" s="90" t="str">
        <x:f>'全銘柄'!T1469</x:f>
        <x:v>local_price_first_trade</x:v>
      </x:c>
      <x:c r="G209" s="90" t="n">
        <x:f>'全銘柄'!AD1469</x:f>
        <x:v>1</x:v>
      </x:c>
      <x:c r="H209" s="90" t="n">
        <x:f>'全銘柄'!AE1469</x:f>
        <x:v>1</x:v>
      </x:c>
      <x:c r="I209" s="97" t="n">
        <x:f>'全銘柄'!AQ1469</x:f>
        <x:v>30300</x:v>
      </x:c>
      <x:c r="J209" s="90" t="n">
        <x:f>'全銘柄'!AH1469</x:f>
        <x:v>0</x:v>
      </x:c>
    </x:row>
    <x:row r="210">
      <x:c r="A210" s="90" t="n">
        <x:f>'全銘柄'!A1386</x:f>
        <x:v>1385</x:v>
      </x:c>
      <x:c r="B210" s="90" t="str">
        <x:f>'全銘柄'!B1386</x:f>
        <x:v>2962</x:v>
      </x:c>
      <x:c r="C210" s="90" t="str">
        <x:f>'全銘柄'!D1386</x:f>
        <x:v>TECNISCO,LTD.</x:v>
      </x:c>
      <x:c r="D210" s="90" t="str">
        <x:f>'全銘柄'!E1386</x:f>
        <x:v>Standard Market(Domestic)</x:v>
      </x:c>
      <x:c r="E210" s="92" t="n">
        <x:f>'全銘柄'!S1386</x:f>
        <x:v>45133</x:v>
      </x:c>
      <x:c r="F210" s="90" t="str">
        <x:f>'全銘柄'!T1386</x:f>
        <x:v>local_price_first_trade</x:v>
      </x:c>
      <x:c r="G210" s="90" t="n">
        <x:f>'全銘柄'!AD1386</x:f>
        <x:v>1</x:v>
      </x:c>
      <x:c r="H210" s="90" t="n">
        <x:f>'全銘柄'!AE1386</x:f>
        <x:v>1</x:v>
      </x:c>
      <x:c r="I210" s="97" t="n">
        <x:f>'全銘柄'!AQ1386</x:f>
        <x:v>217537406.66666663</x:v>
      </x:c>
      <x:c r="J210" s="90" t="str">
        <x:f>'全銘柄'!AH1386</x:f>
        <x:v>S100WRPQ</x:v>
      </x:c>
    </x:row>
    <x:row r="211">
      <x:c r="A211" s="90" t="n">
        <x:f>'全銘柄'!A1472</x:f>
        <x:v>1471</x:v>
      </x:c>
      <x:c r="B211" s="90" t="str">
        <x:f>'全銘柄'!B1472</x:f>
        <x:v>5887</x:v>
      </x:c>
      <x:c r="C211" s="90" t="str">
        <x:f>'全銘柄'!D1472</x:f>
        <x:v>Kokyo,Inc.</x:v>
      </x:c>
      <x:c r="D211" s="90" t="str">
        <x:f>'全銘柄'!E1472</x:f>
        <x:v>PRO Market</x:v>
      </x:c>
      <x:c r="E211" s="92" t="n">
        <x:f>'全銘柄'!S1472</x:f>
        <x:v>45121</x:v>
      </x:c>
      <x:c r="F211" s="90" t="str">
        <x:f>'全銘柄'!T1472</x:f>
        <x:v>local_price_first_trade</x:v>
      </x:c>
      <x:c r="G211" s="90" t="n">
        <x:f>'全銘柄'!AD1472</x:f>
        <x:v>1</x:v>
      </x:c>
      <x:c r="H211" s="90" t="n">
        <x:f>'全銘柄'!AE1472</x:f>
        <x:v>1</x:v>
      </x:c>
      <x:c r="I211" s="97" t="n">
        <x:f>'全銘柄'!AQ1472</x:f>
        <x:v>0</x:v>
      </x:c>
      <x:c r="J211" s="90" t="n">
        <x:f>'全銘柄'!AH1472</x:f>
        <x:v>0</x:v>
      </x:c>
    </x:row>
    <x:row r="212">
      <x:c r="A212" s="90" t="n">
        <x:f>'全銘柄'!A1462</x:f>
        <x:v>1461</x:v>
      </x:c>
      <x:c r="B212" s="90" t="str">
        <x:f>'全銘柄'!B1462</x:f>
        <x:v>5584</x:v>
      </x:c>
      <x:c r="C212" s="90" t="str">
        <x:f>'全銘柄'!D1462</x:f>
        <x:v>Strawberry jams Co.,Ltd.</x:v>
      </x:c>
      <x:c r="D212" s="90" t="str">
        <x:f>'全銘柄'!E1462</x:f>
        <x:v>PRO Market</x:v>
      </x:c>
      <x:c r="E212" s="92" t="n">
        <x:f>'全銘柄'!S1462</x:f>
        <x:v>45119</x:v>
      </x:c>
      <x:c r="F212" s="90" t="str">
        <x:f>'全銘柄'!T1462</x:f>
        <x:v>local_price_first_trade</x:v>
      </x:c>
      <x:c r="G212" s="90" t="n">
        <x:f>'全銘柄'!AD1462</x:f>
        <x:v>1</x:v>
      </x:c>
      <x:c r="H212" s="90" t="n">
        <x:f>'全銘柄'!AE1462</x:f>
        <x:v>1</x:v>
      </x:c>
      <x:c r="I212" s="97" t="n">
        <x:f>'全銘柄'!AQ1462</x:f>
        <x:v>0</x:v>
      </x:c>
      <x:c r="J212" s="90" t="n">
        <x:f>'全銘柄'!AH1462</x:f>
        <x:v>0</x:v>
      </x:c>
    </x:row>
    <x:row r="213">
      <x:c r="A213" s="90" t="n">
        <x:f>'全銘柄'!A576</x:f>
        <x:v>575</x:v>
      </x:c>
      <x:c r="B213" s="90" t="str">
        <x:f>'全銘柄'!B576</x:f>
        <x:v>5884</x:v>
      </x:c>
      <x:c r="C213" s="90" t="str">
        <x:f>'全銘柄'!D576</x:f>
        <x:v>KURADASHI.Co.,Ltd.</x:v>
      </x:c>
      <x:c r="D213" s="90" t="str">
        <x:f>'全銘柄'!E576</x:f>
        <x:v>Growth Market(Domestic)</x:v>
      </x:c>
      <x:c r="E213" s="92" t="n">
        <x:f>'全銘柄'!S576</x:f>
        <x:v>45107</x:v>
      </x:c>
      <x:c r="F213" s="90" t="str">
        <x:f>'全銘柄'!T576</x:f>
        <x:v>local_price_first_trade</x:v>
      </x:c>
      <x:c r="G213" s="90" t="n">
        <x:f>'全銘柄'!AD576</x:f>
        <x:v>1</x:v>
      </x:c>
      <x:c r="H213" s="90" t="n">
        <x:f>'全銘柄'!AE576</x:f>
        <x:v>1</x:v>
      </x:c>
      <x:c r="I213" s="97" t="n">
        <x:f>'全銘柄'!AQ576</x:f>
        <x:v>10066870</x:v>
      </x:c>
      <x:c r="J213" s="90" t="str">
        <x:f>'全銘柄'!AH576</x:f>
        <x:v>S100WRPW</x:v>
      </x:c>
    </x:row>
    <x:row r="214">
      <x:c r="A214" s="90" t="n">
        <x:f>'全銘柄'!A1461</x:f>
        <x:v>1460</x:v>
      </x:c>
      <x:c r="B214" s="90" t="str">
        <x:f>'全銘柄'!B1461</x:f>
        <x:v>5581</x:v>
      </x:c>
      <x:c r="C214" s="90" t="str">
        <x:f>'全銘柄'!D1461</x:f>
        <x:v>Chi-technology Co.,Ltd.</x:v>
      </x:c>
      <x:c r="D214" s="90" t="str">
        <x:f>'全銘柄'!E1461</x:f>
        <x:v>PRO Market</x:v>
      </x:c>
      <x:c r="E214" s="92" t="n">
        <x:f>'全銘柄'!S1461</x:f>
        <x:v>45107</x:v>
      </x:c>
      <x:c r="F214" s="90" t="str">
        <x:f>'全銘柄'!T1461</x:f>
        <x:v>local_price_first_trade</x:v>
      </x:c>
      <x:c r="G214" s="90" t="n">
        <x:f>'全銘柄'!AD1461</x:f>
        <x:v>1</x:v>
      </x:c>
      <x:c r="H214" s="90" t="n">
        <x:f>'全銘柄'!AE1461</x:f>
        <x:v>1</x:v>
      </x:c>
      <x:c r="I214" s="97" t="n">
        <x:f>'全銘柄'!AQ1461</x:f>
        <x:v>0</x:v>
      </x:c>
      <x:c r="J214" s="90" t="n">
        <x:f>'全銘柄'!AH1461</x:f>
        <x:v>0</x:v>
      </x:c>
    </x:row>
    <x:row r="215">
      <x:c r="A215" s="90" t="n">
        <x:f>'全銘柄'!A1447</x:f>
        <x:v>1446</x:v>
      </x:c>
      <x:c r="B215" s="90" t="str">
        <x:f>'全銘柄'!B1447</x:f>
        <x:v>4893</x:v>
      </x:c>
      <x:c r="C215" s="90" t="str">
        <x:f>'全銘柄'!D1447</x:f>
        <x:v>Noile-Immune Biotech Inc.</x:v>
      </x:c>
      <x:c r="D215" s="90" t="str">
        <x:f>'全銘柄'!E1447</x:f>
        <x:v>Growth Market(Domestic)</x:v>
      </x:c>
      <x:c r="E215" s="92" t="n">
        <x:f>'全銘柄'!S1447</x:f>
        <x:v>45105</x:v>
      </x:c>
      <x:c r="F215" s="90" t="str">
        <x:f>'全銘柄'!T1447</x:f>
        <x:v>local_price_first_trade</x:v>
      </x:c>
      <x:c r="G215" s="90" t="n">
        <x:f>'全銘柄'!AD1447</x:f>
        <x:v>1</x:v>
      </x:c>
      <x:c r="H215" s="90" t="n">
        <x:f>'全銘柄'!AE1447</x:f>
        <x:v>1</x:v>
      </x:c>
      <x:c r="I215" s="97" t="n">
        <x:f>'全銘柄'!AQ1447</x:f>
        <x:v>115232691.66666669</x:v>
      </x:c>
      <x:c r="J215" s="90" t="str">
        <x:f>'全銘柄'!AH1447</x:f>
        <x:v>S100XSP4</x:v>
      </x:c>
    </x:row>
    <x:row r="216">
      <x:c r="A216" s="90" t="n">
        <x:f>'全銘柄'!A1471</x:f>
        <x:v>1470</x:v>
      </x:c>
      <x:c r="B216" s="90" t="str">
        <x:f>'全銘柄'!B1471</x:f>
        <x:v>5886</x:v>
      </x:c>
      <x:c r="C216" s="90" t="str">
        <x:f>'全銘柄'!D1471</x:f>
        <x:v>OOKABE GLASS CO.,LTD.</x:v>
      </x:c>
      <x:c r="D216" s="90" t="str">
        <x:f>'全銘柄'!E1471</x:f>
        <x:v>PRO Market</x:v>
      </x:c>
      <x:c r="E216" s="92" t="n">
        <x:f>'全銘柄'!S1471</x:f>
        <x:v>45104</x:v>
      </x:c>
      <x:c r="F216" s="90" t="str">
        <x:f>'全銘柄'!T1471</x:f>
        <x:v>local_price_first_trade</x:v>
      </x:c>
      <x:c r="G216" s="90" t="n">
        <x:f>'全銘柄'!AD1471</x:f>
        <x:v>1</x:v>
      </x:c>
      <x:c r="H216" s="90" t="n">
        <x:f>'全銘柄'!AE1471</x:f>
        <x:v>1</x:v>
      </x:c>
      <x:c r="I216" s="97" t="n">
        <x:f>'全銘柄'!AQ1471</x:f>
        <x:v>0</x:v>
      </x:c>
      <x:c r="J216" s="90" t="n">
        <x:f>'全銘柄'!AH1471</x:f>
        <x:v>0</x:v>
      </x:c>
    </x:row>
    <x:row r="217">
      <x:c r="A217" s="90" t="n">
        <x:f>'全銘柄'!A621</x:f>
        <x:v>620</x:v>
      </x:c>
      <x:c r="B217" s="90" t="str">
        <x:f>'全銘柄'!B621</x:f>
        <x:v>5578</x:v>
      </x:c>
      <x:c r="C217" s="90" t="str">
        <x:f>'全銘柄'!D621</x:f>
        <x:v>AR advanced technology,Inc.</x:v>
      </x:c>
      <x:c r="D217" s="90" t="str">
        <x:f>'全銘柄'!E621</x:f>
        <x:v>Growth Market(Domestic)</x:v>
      </x:c>
      <x:c r="E217" s="92" t="n">
        <x:f>'全銘柄'!S621</x:f>
        <x:v>45103</x:v>
      </x:c>
      <x:c r="F217" s="90" t="str">
        <x:f>'全銘柄'!T621</x:f>
        <x:v>local_price_first_trade</x:v>
      </x:c>
      <x:c r="G217" s="90" t="n">
        <x:f>'全銘柄'!AD621</x:f>
        <x:v>1</x:v>
      </x:c>
      <x:c r="H217" s="90" t="n">
        <x:f>'全銘柄'!AE621</x:f>
        <x:v>1</x:v>
      </x:c>
      <x:c r="I217" s="97" t="n">
        <x:f>'全銘柄'!AQ621</x:f>
        <x:v>65111190</x:v>
      </x:c>
      <x:c r="J217" s="90" t="str">
        <x:f>'全銘柄'!AH621</x:f>
        <x:v>S100X6EQ</x:v>
      </x:c>
    </x:row>
    <x:row r="218">
      <x:c r="A218" s="90" t="n">
        <x:f>'全銘柄'!A531</x:f>
        <x:v>530</x:v>
      </x:c>
      <x:c r="B218" s="90" t="str">
        <x:f>'全銘柄'!B531</x:f>
        <x:v>5576</x:v>
      </x:c>
      <x:c r="C218" s="90" t="str">
        <x:f>'全銘柄'!D531</x:f>
        <x:v>O.B.System Inc.</x:v>
      </x:c>
      <x:c r="D218" s="90" t="str">
        <x:f>'全銘柄'!E531</x:f>
        <x:v>Standard Market(Domestic)</x:v>
      </x:c>
      <x:c r="E218" s="92" t="n">
        <x:f>'全銘柄'!S531</x:f>
        <x:v>45098</x:v>
      </x:c>
      <x:c r="F218" s="90" t="str">
        <x:f>'全銘柄'!T531</x:f>
        <x:v>local_price_first_trade</x:v>
      </x:c>
      <x:c r="G218" s="90" t="n">
        <x:f>'全銘柄'!AD531</x:f>
        <x:v>1</x:v>
      </x:c>
      <x:c r="H218" s="90" t="n">
        <x:f>'全銘柄'!AE531</x:f>
        <x:v>1</x:v>
      </x:c>
      <x:c r="I218" s="97" t="n">
        <x:f>'全銘柄'!AQ531</x:f>
        <x:v>18267546.666666668</x:v>
      </x:c>
      <x:c r="J218" s="90" t="str">
        <x:f>'全銘柄'!AH531</x:f>
        <x:v>S100W1GR</x:v>
      </x:c>
    </x:row>
    <x:row r="219">
      <x:c r="A219" s="90" t="n">
        <x:f>'全銘柄'!A1475</x:f>
        <x:v>1474</x:v>
      </x:c>
      <x:c r="B219" s="90" t="str">
        <x:f>'全銘柄'!B1475</x:f>
        <x:v>6527</x:v>
      </x:c>
      <x:c r="C219" s="90" t="str">
        <x:f>'全銘柄'!D1475</x:f>
        <x:v>WAKA MANUFACTURING CO.,LTD.</x:v>
      </x:c>
      <x:c r="D219" s="90" t="str">
        <x:f>'全銘柄'!E1475</x:f>
        <x:v>PRO Market</x:v>
      </x:c>
      <x:c r="E219" s="92" t="n">
        <x:f>'全銘柄'!S1475</x:f>
        <x:v>45079</x:v>
      </x:c>
      <x:c r="F219" s="90" t="str">
        <x:f>'全銘柄'!T1475</x:f>
        <x:v>local_price_first_trade</x:v>
      </x:c>
      <x:c r="G219" s="90" t="n">
        <x:f>'全銘柄'!AD1475</x:f>
        <x:v>1</x:v>
      </x:c>
      <x:c r="H219" s="90" t="n">
        <x:f>'全銘柄'!AE1475</x:f>
        <x:v>1</x:v>
      </x:c>
      <x:c r="I219" s="97" t="n">
        <x:f>'全銘柄'!AQ1475</x:f>
        <x:v>0</x:v>
      </x:c>
      <x:c r="J219" s="90" t="n">
        <x:f>'全銘柄'!AH1475</x:f>
        <x:v>0</x:v>
      </x:c>
    </x:row>
    <x:row r="220">
      <x:c r="A220" s="90" t="n">
        <x:f>'全銘柄'!A1460</x:f>
        <x:v>1459</x:v>
      </x:c>
      <x:c r="B220" s="90" t="str">
        <x:f>'全銘柄'!B1460</x:f>
        <x:v>5573</x:v>
      </x:c>
      <x:c r="C220" s="90" t="str">
        <x:f>'全銘柄'!D1460</x:f>
        <x:v>Doraku Holdings Co.,Ltd.</x:v>
      </x:c>
      <x:c r="D220" s="90" t="str">
        <x:f>'全銘柄'!E1460</x:f>
        <x:v>PRO Market</x:v>
      </x:c>
      <x:c r="E220" s="92" t="n">
        <x:f>'全銘柄'!S1460</x:f>
        <x:v>45044</x:v>
      </x:c>
      <x:c r="F220" s="90" t="str">
        <x:f>'全銘柄'!T1460</x:f>
        <x:v>local_price_first_trade</x:v>
      </x:c>
      <x:c r="G220" s="90" t="n">
        <x:f>'全銘柄'!AD1460</x:f>
        <x:v>1</x:v>
      </x:c>
      <x:c r="H220" s="90" t="n">
        <x:f>'全銘柄'!AE1460</x:f>
        <x:v>1</x:v>
      </x:c>
      <x:c r="I220" s="97" t="n">
        <x:f>'全銘柄'!AQ1460</x:f>
        <x:v>0</x:v>
      </x:c>
      <x:c r="J220" s="90" t="n">
        <x:f>'全銘柄'!AH1460</x:f>
        <x:v>0</x:v>
      </x:c>
    </x:row>
    <x:row r="221">
      <x:c r="A221" s="90" t="n">
        <x:f>'全銘柄'!A1457</x:f>
        <x:v>1456</x:v>
      </x:c>
      <x:c r="B221" s="90" t="str">
        <x:f>'全銘柄'!B1457</x:f>
        <x:v>5531</x:v>
      </x:c>
      <x:c r="C221" s="90" t="str">
        <x:f>'全銘柄'!D1457</x:f>
        <x:v>NAKAYAMA FUDOUSAN Co.,Ltd.</x:v>
      </x:c>
      <x:c r="D221" s="90" t="str">
        <x:f>'全銘柄'!E1457</x:f>
        <x:v>PRO Market</x:v>
      </x:c>
      <x:c r="E221" s="92" t="n">
        <x:f>'全銘柄'!S1457</x:f>
        <x:v>45042</x:v>
      </x:c>
      <x:c r="F221" s="90" t="str">
        <x:f>'全銘柄'!T1457</x:f>
        <x:v>local_price_first_trade</x:v>
      </x:c>
      <x:c r="G221" s="90" t="n">
        <x:f>'全銘柄'!AD1457</x:f>
        <x:v>1</x:v>
      </x:c>
      <x:c r="H221" s="90" t="n">
        <x:f>'全銘柄'!AE1457</x:f>
        <x:v>1</x:v>
      </x:c>
      <x:c r="I221" s="97" t="n">
        <x:f>'全銘柄'!AQ1457</x:f>
        <x:v>0</x:v>
      </x:c>
      <x:c r="J221" s="90" t="n">
        <x:f>'全銘柄'!AH1457</x:f>
        <x:v>0</x:v>
      </x:c>
    </x:row>
    <x:row r="222">
      <x:c r="A222" s="90" t="n">
        <x:f>'全銘柄'!A1468</x:f>
        <x:v>1467</x:v>
      </x:c>
      <x:c r="B222" s="90" t="str">
        <x:f>'全銘柄'!B1468</x:f>
        <x:v>5838</x:v>
      </x:c>
      <x:c r="C222" s="90" t="str">
        <x:f>'全銘柄'!D1468</x:f>
        <x:v>Rakuten Bank,Ltd.</x:v>
      </x:c>
      <x:c r="D222" s="90" t="str">
        <x:f>'全銘柄'!E1468</x:f>
        <x:v>Prime Market (Domestic)</x:v>
      </x:c>
      <x:c r="E222" s="92" t="n">
        <x:f>'全銘柄'!S1468</x:f>
        <x:v>45037</x:v>
      </x:c>
      <x:c r="F222" s="90" t="str">
        <x:f>'全銘柄'!T1468</x:f>
        <x:v>local_price_first_trade</x:v>
      </x:c>
      <x:c r="G222" s="90" t="n">
        <x:f>'全銘柄'!AD1468</x:f>
        <x:v>1</x:v>
      </x:c>
      <x:c r="H222" s="90" t="n">
        <x:f>'全銘柄'!AE1468</x:f>
        <x:v>1</x:v>
      </x:c>
      <x:c r="I222" s="97" t="n">
        <x:f>'全銘柄'!AQ1468</x:f>
        <x:v>12761410633.333334</x:v>
      </x:c>
      <x:c r="J222" s="90" t="str">
        <x:f>'全銘柄'!AH1468</x:f>
        <x:v>S100W2TC</x:v>
      </x:c>
    </x:row>
    <x:row r="223">
      <x:c r="A223" s="90" t="n">
        <x:f>'全銘柄'!A1078</x:f>
        <x:v>1077</x:v>
      </x:c>
      <x:c r="B223" s="90" t="str">
        <x:f>'全銘柄'!B1078</x:f>
        <x:v>4040</x:v>
      </x:c>
      <x:c r="C223" s="90" t="str">
        <x:f>'全銘柄'!D1078</x:f>
        <x:v>NANKAI CHEMICAL COMPANY,LIMITED</x:v>
      </x:c>
      <x:c r="D223" s="90" t="str">
        <x:f>'全銘柄'!E1078</x:f>
        <x:v>Standard Market(Domestic)</x:v>
      </x:c>
      <x:c r="E223" s="92" t="n">
        <x:f>'全銘柄'!S1078</x:f>
        <x:v>45036</x:v>
      </x:c>
      <x:c r="F223" s="90" t="str">
        <x:f>'全銘柄'!T1078</x:f>
        <x:v>local_price_first_trade</x:v>
      </x:c>
      <x:c r="G223" s="90" t="n">
        <x:f>'全銘柄'!AD1078</x:f>
        <x:v>1</x:v>
      </x:c>
      <x:c r="H223" s="90" t="n">
        <x:f>'全銘柄'!AE1078</x:f>
        <x:v>1</x:v>
      </x:c>
      <x:c r="I223" s="97" t="n">
        <x:f>'全銘柄'!AQ1078</x:f>
        <x:v>45006875</x:v>
      </x:c>
      <x:c r="J223" s="90" t="str">
        <x:f>'全銘柄'!AH1078</x:f>
        <x:v>S100W2II</x:v>
      </x:c>
    </x:row>
    <x:row r="224">
      <x:c r="A224" s="90" t="n">
        <x:f>'全銘柄'!A991</x:f>
        <x:v>990</x:v>
      </x:c>
      <x:c r="B224" s="90" t="str">
        <x:f>'全銘柄'!B991</x:f>
        <x:v>5571</x:v>
      </x:c>
      <x:c r="C224" s="90" t="str">
        <x:f>'全銘柄'!D991</x:f>
        <x:v>Excite Holdings Co.,Ltd.</x:v>
      </x:c>
      <x:c r="D224" s="90" t="str">
        <x:f>'全銘柄'!E991</x:f>
        <x:v>Standard Market(Domestic)</x:v>
      </x:c>
      <x:c r="E224" s="92" t="n">
        <x:f>'全銘柄'!S991</x:f>
        <x:v>45035</x:v>
      </x:c>
      <x:c r="F224" s="90" t="str">
        <x:f>'全銘柄'!T991</x:f>
        <x:v>local_price_first_trade</x:v>
      </x:c>
      <x:c r="G224" s="90" t="n">
        <x:f>'全銘柄'!AD991</x:f>
        <x:v>1</x:v>
      </x:c>
      <x:c r="H224" s="90" t="n">
        <x:f>'全銘柄'!AE991</x:f>
        <x:v>1</x:v>
      </x:c>
      <x:c r="I224" s="97" t="n">
        <x:f>'全銘柄'!AQ991</x:f>
        <x:v>10671568.333333334</x:v>
      </x:c>
      <x:c r="J224" s="90" t="str">
        <x:f>'全銘柄'!AH991</x:f>
        <x:v>S100W7ZF</x:v>
      </x:c>
    </x:row>
    <x:row r="225">
      <x:c r="A225" s="90" t="n">
        <x:f>'全銘柄'!A1484</x:f>
        <x:v>1483</x:v>
      </x:c>
      <x:c r="B225" s="90" t="str">
        <x:f>'全銘柄'!B1484</x:f>
        <x:v>9156</x:v>
      </x:c>
      <x:c r="C225" s="90" t="str">
        <x:f>'全銘柄'!D1484</x:f>
        <x:v>HANA HOLDINGS Co.,Ltd.</x:v>
      </x:c>
      <x:c r="D225" s="90" t="str">
        <x:f>'全銘柄'!E1484</x:f>
        <x:v>PRO Market</x:v>
      </x:c>
      <x:c r="E225" s="92" t="n">
        <x:f>'全銘柄'!S1484</x:f>
        <x:v>45027</x:v>
      </x:c>
      <x:c r="F225" s="90" t="str">
        <x:f>'全銘柄'!T1484</x:f>
        <x:v>local_price_first_trade</x:v>
      </x:c>
      <x:c r="G225" s="90" t="n">
        <x:f>'全銘柄'!AD1484</x:f>
        <x:v>1</x:v>
      </x:c>
      <x:c r="H225" s="90" t="n">
        <x:f>'全銘柄'!AE1484</x:f>
        <x:v>1</x:v>
      </x:c>
      <x:c r="I225" s="97" t="n">
        <x:f>'全銘柄'!AQ1484</x:f>
        <x:v>0</x:v>
      </x:c>
      <x:c r="J225" s="90" t="n">
        <x:f>'全銘柄'!AH1484</x:f>
        <x:v>0</x:v>
      </x:c>
    </x:row>
    <x:row r="226">
      <x:c r="A226" s="90" t="n">
        <x:f>'全銘柄'!A684</x:f>
        <x:v>683</x:v>
      </x:c>
      <x:c r="B226" s="90" t="str">
        <x:f>'全銘柄'!B684</x:f>
        <x:v>5258</x:v>
      </x:c>
      <x:c r="C226" s="90" t="str">
        <x:f>'全銘柄'!D684</x:f>
        <x:v>Transaction Media Networks Inc.</x:v>
      </x:c>
      <x:c r="D226" s="90" t="str">
        <x:f>'全銘柄'!E684</x:f>
        <x:v>Growth Market(Domestic)</x:v>
      </x:c>
      <x:c r="E226" s="92" t="n">
        <x:f>'全銘柄'!S684</x:f>
        <x:v>45020</x:v>
      </x:c>
      <x:c r="F226" s="90" t="str">
        <x:f>'全銘柄'!T684</x:f>
        <x:v>local_price_first_trade</x:v>
      </x:c>
      <x:c r="G226" s="90" t="n">
        <x:f>'全銘柄'!AD684</x:f>
        <x:v>1</x:v>
      </x:c>
      <x:c r="H226" s="90" t="n">
        <x:f>'全銘柄'!AE684</x:f>
        <x:v>1</x:v>
      </x:c>
      <x:c r="I226" s="97" t="n">
        <x:f>'全銘柄'!AQ684</x:f>
        <x:v>58568743.333333336</x:v>
      </x:c>
      <x:c r="J226" s="90" t="str">
        <x:f>'全銘柄'!AH684</x:f>
        <x:v>S100W4XG</x:v>
      </x:c>
    </x:row>
    <x:row r="227">
      <x:c r="A227" s="90" t="n">
        <x:f>'全銘柄'!A833</x:f>
        <x:v>832</x:v>
      </x:c>
      <x:c r="B227" s="90" t="str">
        <x:f>'全銘柄'!B833</x:f>
        <x:v>4755</x:v>
      </x:c>
      <x:c r="C227" s="90" t="str">
        <x:f>'全銘柄'!D833</x:f>
        <x:v>Rakuten Group,Inc.</x:v>
      </x:c>
      <x:c r="D227" s="90" t="str">
        <x:f>'全銘柄'!E833</x:f>
        <x:v>Prime Market (Domestic)</x:v>
      </x:c>
      <x:c r="E227" s="92" t="n">
        <x:f>'全銘柄'!S833</x:f>
        <x:v>45017</x:v>
      </x:c>
      <x:c r="F227" s="90" t="str">
        <x:f>'全銘柄'!T833</x:f>
        <x:v>EDINET_company_history</x:v>
      </x:c>
      <x:c r="G227" s="90" t="n">
        <x:f>'全銘柄'!AD833</x:f>
        <x:v>1</x:v>
      </x:c>
      <x:c r="H227" s="90" t="n">
        <x:f>'全銘柄'!AE833</x:f>
        <x:v>1</x:v>
      </x:c>
      <x:c r="I227" s="97" t="n">
        <x:f>'全銘柄'!AQ833</x:f>
        <x:v>11418310520.85917</x:v>
      </x:c>
      <x:c r="J227" s="90" t="str">
        <x:f>'全銘柄'!AH833</x:f>
        <x:v>S100XTNW</x:v>
      </x:c>
    </x:row>
    <x:row r="228">
      <x:c r="A228" s="90" t="n">
        <x:f>'全銘柄'!A734</x:f>
        <x:v>733</x:v>
      </x:c>
      <x:c r="B228" s="90" t="str">
        <x:f>'全銘柄'!B734</x:f>
        <x:v>5257</x:v>
      </x:c>
      <x:c r="C228" s="90" t="str">
        <x:f>'全銘柄'!D734</x:f>
        <x:v>NOVA SYSTEM CO.,LTD.</x:v>
      </x:c>
      <x:c r="D228" s="90" t="str">
        <x:f>'全銘柄'!E734</x:f>
        <x:v>Standard Market(Domestic)</x:v>
      </x:c>
      <x:c r="E228" s="92" t="n">
        <x:f>'全銘柄'!S734</x:f>
        <x:v>45015</x:v>
      </x:c>
      <x:c r="F228" s="90" t="str">
        <x:f>'全銘柄'!T734</x:f>
        <x:v>local_price_first_trade</x:v>
      </x:c>
      <x:c r="G228" s="90" t="n">
        <x:f>'全銘柄'!AD734</x:f>
        <x:v>1</x:v>
      </x:c>
      <x:c r="H228" s="90" t="n">
        <x:f>'全銘柄'!AE734</x:f>
        <x:v>1</x:v>
      </x:c>
      <x:c r="I228" s="97" t="n">
        <x:f>'全銘柄'!AQ734</x:f>
        <x:v>12587465</x:v>
      </x:c>
      <x:c r="J228" s="90" t="str">
        <x:f>'全銘柄'!AH734</x:f>
        <x:v>S100XT6D</x:v>
      </x:c>
    </x:row>
    <x:row r="229">
      <x:c r="A229" s="90" t="n">
        <x:f>'全銘柄'!A896</x:f>
        <x:v>895</x:v>
      </x:c>
      <x:c r="B229" s="90" t="str">
        <x:f>'全銘柄'!B896</x:f>
        <x:v>9345</x:v>
      </x:c>
      <x:c r="C229" s="90" t="str">
        <x:f>'全銘柄'!D896</x:f>
        <x:v>Bizmates,Inc.</x:v>
      </x:c>
      <x:c r="D229" s="90" t="str">
        <x:f>'全銘柄'!E896</x:f>
        <x:v>Growth Market(Domestic)</x:v>
      </x:c>
      <x:c r="E229" s="92" t="n">
        <x:f>'全銘柄'!S896</x:f>
        <x:v>45015</x:v>
      </x:c>
      <x:c r="F229" s="90" t="str">
        <x:f>'全銘柄'!T896</x:f>
        <x:v>local_price_first_trade</x:v>
      </x:c>
      <x:c r="G229" s="90" t="n">
        <x:f>'全銘柄'!AD896</x:f>
        <x:v>1</x:v>
      </x:c>
      <x:c r="H229" s="90" t="n">
        <x:f>'全銘柄'!AE896</x:f>
        <x:v>1</x:v>
      </x:c>
      <x:c r="I229" s="97" t="n">
        <x:f>'全銘柄'!AQ896</x:f>
        <x:v>2284706.6666666665</x:v>
      </x:c>
      <x:c r="J229" s="90" t="str">
        <x:f>'全銘柄'!AH896</x:f>
        <x:v>S100XUK8</x:v>
      </x:c>
    </x:row>
    <x:row r="230">
      <x:c r="A230" s="90" t="n">
        <x:f>'全銘柄'!A1375</x:f>
        <x:v>1374</x:v>
      </x:c>
      <x:c r="B230" s="90" t="str">
        <x:f>'全銘柄'!B1375</x:f>
        <x:v>5255</x:v>
      </x:c>
      <x:c r="C230" s="90" t="str">
        <x:f>'全銘柄'!D1375</x:f>
        <x:v>Monstarlab Inc.</x:v>
      </x:c>
      <x:c r="D230" s="90" t="str">
        <x:f>'全銘柄'!E1375</x:f>
        <x:v>Growth Market(Domestic)</x:v>
      </x:c>
      <x:c r="E230" s="92" t="n">
        <x:f>'全銘柄'!S1375</x:f>
        <x:v>45013</x:v>
      </x:c>
      <x:c r="F230" s="90" t="str">
        <x:f>'全銘柄'!T1375</x:f>
        <x:v>local_price_first_trade</x:v>
      </x:c>
      <x:c r="G230" s="90" t="n">
        <x:f>'全銘柄'!AD1375</x:f>
        <x:v>1</x:v>
      </x:c>
      <x:c r="H230" s="90" t="n">
        <x:f>'全銘柄'!AE1375</x:f>
        <x:v>1</x:v>
      </x:c>
      <x:c r="I230" s="97" t="n">
        <x:f>'全銘柄'!AQ1375</x:f>
        <x:v>88057725</x:v>
      </x:c>
      <x:c r="J230" s="90" t="str">
        <x:f>'全銘柄'!AH1375</x:f>
        <x:v>S100XVZN</x:v>
      </x:c>
    </x:row>
    <x:row r="231">
      <x:c r="A231" s="90" t="n">
        <x:f>'全銘柄'!A846</x:f>
        <x:v>845</x:v>
      </x:c>
      <x:c r="B231" s="90" t="str">
        <x:f>'全銘柄'!B846</x:f>
        <x:v>5252</x:v>
      </x:c>
      <x:c r="C231" s="90" t="str">
        <x:f>'全銘柄'!D846</x:f>
        <x:v>Nihon Knowledge Co,Ltd.</x:v>
      </x:c>
      <x:c r="D231" s="90" t="str">
        <x:f>'全銘柄'!E846</x:f>
        <x:v>Growth Market(Domestic)</x:v>
      </x:c>
      <x:c r="E231" s="92" t="n">
        <x:f>'全銘柄'!S846</x:f>
        <x:v>45009</x:v>
      </x:c>
      <x:c r="F231" s="90" t="str">
        <x:f>'全銘柄'!T846</x:f>
        <x:v>local_price_first_trade</x:v>
      </x:c>
      <x:c r="G231" s="90" t="n">
        <x:f>'全銘柄'!AD846</x:f>
        <x:v>1</x:v>
      </x:c>
      <x:c r="H231" s="90" t="n">
        <x:f>'全銘柄'!AE846</x:f>
        <x:v>1</x:v>
      </x:c>
      <x:c r="I231" s="97" t="n">
        <x:f>'全銘柄'!AQ846</x:f>
        <x:v>7030433.333333333</x:v>
      </x:c>
      <x:c r="J231" s="90" t="str">
        <x:f>'全銘柄'!AH846</x:f>
        <x:v>S100W7KW</x:v>
      </x:c>
    </x:row>
    <x:row r="232">
      <x:c r="A232" s="90" t="n">
        <x:f>'全銘柄'!A988</x:f>
        <x:v>987</x:v>
      </x:c>
      <x:c r="B232" s="90" t="str">
        <x:f>'全銘柄'!B988</x:f>
        <x:v>7120</x:v>
      </x:c>
      <x:c r="C232" s="90" t="str">
        <x:f>'全銘柄'!D988</x:f>
        <x:v>SHINKO Inc.</x:v>
      </x:c>
      <x:c r="D232" s="90" t="str">
        <x:f>'全銘柄'!E988</x:f>
        <x:v>Standard Market(Domestic)</x:v>
      </x:c>
      <x:c r="E232" s="92" t="n">
        <x:f>'全銘柄'!S988</x:f>
        <x:v>45007</x:v>
      </x:c>
      <x:c r="F232" s="90" t="str">
        <x:f>'全銘柄'!T988</x:f>
        <x:v>local_price_first_trade</x:v>
      </x:c>
      <x:c r="G232" s="90" t="n">
        <x:f>'全銘柄'!AD988</x:f>
        <x:v>1</x:v>
      </x:c>
      <x:c r="H232" s="90" t="n">
        <x:f>'全銘柄'!AE988</x:f>
        <x:v>1</x:v>
      </x:c>
      <x:c r="I232" s="97" t="n">
        <x:f>'全銘柄'!AQ988</x:f>
        <x:v>27234391.666666668</x:v>
      </x:c>
      <x:c r="J232" s="90" t="str">
        <x:f>'全銘柄'!AH988</x:f>
        <x:v>S100VZY2</x:v>
      </x:c>
    </x:row>
    <x:row r="233">
      <x:c r="A233" s="90" t="n">
        <x:f>'全銘柄'!A1454</x:f>
        <x:v>1453</x:v>
      </x:c>
      <x:c r="B233" s="90" t="str">
        <x:f>'全銘柄'!B1454</x:f>
        <x:v>5251</x:v>
      </x:c>
      <x:c r="C233" s="90" t="str">
        <x:f>'全銘柄'!D1454</x:f>
        <x:v>WISS1 Co.,Ltd.</x:v>
      </x:c>
      <x:c r="D233" s="90" t="str">
        <x:f>'全銘柄'!E1454</x:f>
        <x:v>PRO Market</x:v>
      </x:c>
      <x:c r="E233" s="92" t="n">
        <x:f>'全銘柄'!S1454</x:f>
        <x:v>45001</x:v>
      </x:c>
      <x:c r="F233" s="90" t="str">
        <x:f>'全銘柄'!T1454</x:f>
        <x:v>local_price_first_trade</x:v>
      </x:c>
      <x:c r="G233" s="90" t="n">
        <x:f>'全銘柄'!AD1454</x:f>
        <x:v>1</x:v>
      </x:c>
      <x:c r="H233" s="90" t="n">
        <x:f>'全銘柄'!AE1454</x:f>
        <x:v>1</x:v>
      </x:c>
      <x:c r="I233" s="97" t="n">
        <x:f>'全銘柄'!AQ1454</x:f>
        <x:v>0</x:v>
      </x:c>
      <x:c r="J233" s="90" t="n">
        <x:f>'全銘柄'!AH1454</x:f>
        <x:v>0</x:v>
      </x:c>
    </x:row>
    <x:row r="234">
      <x:c r="A234" s="90" t="n">
        <x:f>'全銘柄'!A1453</x:f>
        <x:v>1452</x:v>
      </x:c>
      <x:c r="B234" s="90" t="str">
        <x:f>'全銘柄'!B1453</x:f>
        <x:v>5249</x:v>
      </x:c>
      <x:c r="C234" s="90" t="str">
        <x:f>'全銘柄'!D1453</x:f>
        <x:v>Asakawa Systems Co.,Ltd.</x:v>
      </x:c>
      <x:c r="D234" s="90" t="str">
        <x:f>'全銘柄'!E1453</x:f>
        <x:v>PRO Market</x:v>
      </x:c>
      <x:c r="E234" s="92" t="n">
        <x:f>'全銘柄'!S1453</x:f>
        <x:v>44952</x:v>
      </x:c>
      <x:c r="F234" s="90" t="str">
        <x:f>'全銘柄'!T1453</x:f>
        <x:v>local_price_first_trade</x:v>
      </x:c>
      <x:c r="G234" s="90" t="n">
        <x:f>'全銘柄'!AD1453</x:f>
        <x:v>1</x:v>
      </x:c>
      <x:c r="H234" s="90" t="n">
        <x:f>'全銘柄'!AE1453</x:f>
        <x:v>1</x:v>
      </x:c>
      <x:c r="I234" s="97" t="n">
        <x:f>'全銘柄'!AQ1453</x:f>
        <x:v>0</x:v>
      </x:c>
      <x:c r="J234" s="90" t="n">
        <x:f>'全銘柄'!AH1453</x:f>
        <x:v>0</x:v>
      </x:c>
    </x:row>
    <x:row r="235">
      <x:c r="A235" s="90" t="n">
        <x:f>'全銘柄'!A1483</x:f>
        <x:v>1482</x:v>
      </x:c>
      <x:c r="B235" s="90" t="str">
        <x:f>'全銘柄'!B1483</x:f>
        <x:v>9149</x:v>
      </x:c>
      <x:c r="C235" s="90" t="str">
        <x:f>'全銘柄'!D1483</x:f>
        <x:v>Otomo Logistics Service Co.,Ltd.</x:v>
      </x:c>
      <x:c r="D235" s="90" t="str">
        <x:f>'全銘柄'!E1483</x:f>
        <x:v>PRO Market</x:v>
      </x:c>
      <x:c r="E235" s="92" t="n">
        <x:f>'全銘柄'!S1483</x:f>
        <x:v>44952</x:v>
      </x:c>
      <x:c r="F235" s="90" t="str">
        <x:f>'全銘柄'!T1483</x:f>
        <x:v>local_price_first_trade</x:v>
      </x:c>
      <x:c r="G235" s="90" t="n">
        <x:f>'全銘柄'!AD1483</x:f>
        <x:v>1</x:v>
      </x:c>
      <x:c r="H235" s="90" t="n">
        <x:f>'全銘柄'!AE1483</x:f>
        <x:v>1</x:v>
      </x:c>
      <x:c r="I235" s="97" t="n">
        <x:f>'全銘柄'!AQ1483</x:f>
        <x:v>0</x:v>
      </x:c>
      <x:c r="J235" s="90" t="n">
        <x:f>'全銘柄'!AH1483</x:f>
        <x:v>0</x:v>
      </x:c>
    </x:row>
    <x:row r="236">
      <x:c r="A236" s="90" t="n">
        <x:f>'全銘柄'!A921</x:f>
        <x:v>920</x:v>
      </x:c>
      <x:c r="B236" s="90" t="str">
        <x:f>'全銘柄'!B921</x:f>
        <x:v>9342</x:v>
      </x:c>
      <x:c r="C236" s="90" t="str">
        <x:f>'全銘柄'!D921</x:f>
        <x:v>Sumasapo Inc.</x:v>
      </x:c>
      <x:c r="D236" s="90" t="str">
        <x:f>'全銘柄'!E921</x:f>
        <x:v>Growth Market(Domestic)</x:v>
      </x:c>
      <x:c r="E236" s="92" t="n">
        <x:f>'全銘柄'!S921</x:f>
        <x:v>44925</x:v>
      </x:c>
      <x:c r="F236" s="90" t="str">
        <x:f>'全銘柄'!T921</x:f>
        <x:v>local_price_first_trade</x:v>
      </x:c>
      <x:c r="G236" s="90" t="n">
        <x:f>'全銘柄'!AD921</x:f>
        <x:v>1</x:v>
      </x:c>
      <x:c r="H236" s="90" t="n">
        <x:f>'全銘柄'!AE921</x:f>
        <x:v>1</x:v>
      </x:c>
      <x:c r="I236" s="97" t="n">
        <x:f>'全銘柄'!AQ921</x:f>
        <x:v>8793820</x:v>
      </x:c>
      <x:c r="J236" s="90" t="str">
        <x:f>'全銘柄'!AH921</x:f>
        <x:v>S100XBCH</x:v>
      </x:c>
    </x:row>
    <x:row r="237">
      <x:c r="A237" s="90" t="n">
        <x:f>'全銘柄'!A521</x:f>
        <x:v>520</x:v>
      </x:c>
      <x:c r="B237" s="90" t="str">
        <x:f>'全銘柄'!B521</x:f>
        <x:v>5461</x:v>
      </x:c>
      <x:c r="C237" s="90" t="str">
        <x:f>'全銘柄'!D521</x:f>
        <x:v>Chubu Steel Plate Co.,Ltd.</x:v>
      </x:c>
      <x:c r="D237" s="90" t="str">
        <x:f>'全銘柄'!E521</x:f>
        <x:v>Prime Market (Domestic)</x:v>
      </x:c>
      <x:c r="E237" s="92" t="n">
        <x:f>'全銘柄'!S521</x:f>
        <x:v>44923</x:v>
      </x:c>
      <x:c r="F237" s="90" t="str">
        <x:f>'全銘柄'!T521</x:f>
        <x:v>local_price_first_trade</x:v>
      </x:c>
      <x:c r="G237" s="90" t="n">
        <x:f>'全銘柄'!AD521</x:f>
        <x:v>1</x:v>
      </x:c>
      <x:c r="H237" s="90" t="n">
        <x:f>'全銘柄'!AE521</x:f>
        <x:v>1</x:v>
      </x:c>
      <x:c r="I237" s="97" t="n">
        <x:f>'全銘柄'!AQ521</x:f>
        <x:v>416968025</x:v>
      </x:c>
      <x:c r="J237" s="90" t="str">
        <x:f>'全銘柄'!AH521</x:f>
        <x:v>S100VZE9</x:v>
      </x:c>
    </x:row>
    <x:row r="238">
      <x:c r="A238" s="90" t="n">
        <x:f>'全銘柄'!A1456</x:f>
        <x:v>1455</x:v>
      </x:c>
      <x:c r="B238" s="90" t="str">
        <x:f>'全銘柄'!B1456</x:f>
        <x:v>5528</x:v>
      </x:c>
      <x:c r="C238" s="90" t="str">
        <x:f>'全銘柄'!D1456</x:f>
        <x:v>Frontier House Co.,Ltd.</x:v>
      </x:c>
      <x:c r="D238" s="90" t="str">
        <x:f>'全銘柄'!E1456</x:f>
        <x:v>PRO Market</x:v>
      </x:c>
      <x:c r="E238" s="92" t="n">
        <x:f>'全銘柄'!S1456</x:f>
        <x:v>44923</x:v>
      </x:c>
      <x:c r="F238" s="90" t="str">
        <x:f>'全銘柄'!T1456</x:f>
        <x:v>local_price_first_trade</x:v>
      </x:c>
      <x:c r="G238" s="90" t="n">
        <x:f>'全銘柄'!AD1456</x:f>
        <x:v>1</x:v>
      </x:c>
      <x:c r="H238" s="90" t="n">
        <x:f>'全銘柄'!AE1456</x:f>
        <x:v>1</x:v>
      </x:c>
      <x:c r="I238" s="97" t="n">
        <x:f>'全銘柄'!AQ1456</x:f>
        <x:v>0</x:v>
      </x:c>
      <x:c r="J238" s="90" t="n">
        <x:f>'全銘柄'!AH1456</x:f>
        <x:v>0</x:v>
      </x:c>
    </x:row>
    <x:row r="239">
      <x:c r="A239" s="90" t="n">
        <x:f>'全銘柄'!A574</x:f>
        <x:v>573</x:v>
      </x:c>
      <x:c r="B239" s="90" t="str">
        <x:f>'全銘柄'!B574</x:f>
        <x:v>5247</x:v>
      </x:c>
      <x:c r="C239" s="90" t="str">
        <x:f>'全銘柄'!D574</x:f>
        <x:v>BTM,Inc.</x:v>
      </x:c>
      <x:c r="D239" s="90" t="str">
        <x:f>'全銘柄'!E574</x:f>
        <x:v>Growth Market(Domestic)</x:v>
      </x:c>
      <x:c r="E239" s="92" t="n">
        <x:f>'全銘柄'!S574</x:f>
        <x:v>44922</x:v>
      </x:c>
      <x:c r="F239" s="90" t="str">
        <x:f>'全銘柄'!T574</x:f>
        <x:v>local_price_first_trade</x:v>
      </x:c>
      <x:c r="G239" s="90" t="n">
        <x:f>'全銘柄'!AD574</x:f>
        <x:v>1</x:v>
      </x:c>
      <x:c r="H239" s="90" t="n">
        <x:f>'全銘柄'!AE574</x:f>
        <x:v>1</x:v>
      </x:c>
      <x:c r="I239" s="97" t="n">
        <x:f>'全銘柄'!AQ574</x:f>
        <x:v>8566441.666666666</x:v>
      </x:c>
      <x:c r="J239" s="90" t="str">
        <x:f>'全銘柄'!AH574</x:f>
        <x:v>S100W9C9</x:v>
      </x:c>
    </x:row>
    <x:row r="240">
      <x:c r="A240" s="90" t="n">
        <x:f>'全銘柄'!A769</x:f>
        <x:v>768</x:v>
      </x:c>
      <x:c r="B240" s="90" t="str">
        <x:f>'全銘柄'!B769</x:f>
        <x:v>7115</x:v>
      </x:c>
      <x:c r="C240" s="90" t="str">
        <x:f>'全銘柄'!D769</x:f>
        <x:v>AlphaPurchase Corporation</x:v>
      </x:c>
      <x:c r="D240" s="90" t="str">
        <x:f>'全銘柄'!E769</x:f>
        <x:v>Standard Market(Domestic)</x:v>
      </x:c>
      <x:c r="E240" s="92" t="n">
        <x:f>'全銘柄'!S769</x:f>
        <x:v>44921</x:v>
      </x:c>
      <x:c r="F240" s="90" t="str">
        <x:f>'全銘柄'!T769</x:f>
        <x:v>local_price_first_trade</x:v>
      </x:c>
      <x:c r="G240" s="90" t="n">
        <x:f>'全銘柄'!AD769</x:f>
        <x:v>1</x:v>
      </x:c>
      <x:c r="H240" s="90" t="n">
        <x:f>'全銘柄'!AE769</x:f>
        <x:v>1</x:v>
      </x:c>
      <x:c r="I240" s="97" t="n">
        <x:f>'全銘柄'!AQ769</x:f>
        <x:v>20436126.666666668</x:v>
      </x:c>
      <x:c r="J240" s="90" t="str">
        <x:f>'全銘柄'!AH769</x:f>
        <x:v>S100XT1E</x:v>
      </x:c>
    </x:row>
    <x:row r="241">
      <x:c r="A241" s="90" t="n">
        <x:f>'全銘柄'!A885</x:f>
        <x:v>884</x:v>
      </x:c>
      <x:c r="B241" s="90" t="str">
        <x:f>'全銘柄'!B885</x:f>
        <x:v>8996</x:v>
      </x:c>
      <x:c r="C241" s="90" t="str">
        <x:f>'全銘柄'!D885</x:f>
        <x:v>HouseFreedom Co.,Ltd.</x:v>
      </x:c>
      <x:c r="D241" s="90" t="str">
        <x:f>'全銘柄'!E885</x:f>
        <x:v>Standard Market(Domestic)</x:v>
      </x:c>
      <x:c r="E241" s="92" t="n">
        <x:f>'全銘柄'!S885</x:f>
        <x:v>44918</x:v>
      </x:c>
      <x:c r="F241" s="90" t="str">
        <x:f>'全銘柄'!T885</x:f>
        <x:v>local_price_first_trade</x:v>
      </x:c>
      <x:c r="G241" s="90" t="n">
        <x:f>'全銘柄'!AD885</x:f>
        <x:v>1</x:v>
      </x:c>
      <x:c r="H241" s="90" t="n">
        <x:f>'全銘柄'!AE885</x:f>
        <x:v>1</x:v>
      </x:c>
      <x:c r="I241" s="97" t="n">
        <x:f>'全銘柄'!AQ885</x:f>
        <x:v>3537375</x:v>
      </x:c>
      <x:c r="J241" s="90" t="str">
        <x:f>'全銘柄'!AH885</x:f>
        <x:v>S100XS94</x:v>
      </x:c>
    </x:row>
    <x:row r="242">
      <x:c r="A242" s="90" t="n">
        <x:f>'全銘柄'!A1284</x:f>
        <x:v>1283</x:v>
      </x:c>
      <x:c r="B242" s="90" t="str">
        <x:f>'全銘柄'!B1284</x:f>
        <x:v>9339</x:v>
      </x:c>
      <x:c r="C242" s="90" t="str">
        <x:f>'全銘柄'!D1284</x:f>
        <x:v>COACH A Co.,Ltd.</x:v>
      </x:c>
      <x:c r="D242" s="90" t="str">
        <x:f>'全銘柄'!E1284</x:f>
        <x:v>Standard Market(Domestic)</x:v>
      </x:c>
      <x:c r="E242" s="92" t="n">
        <x:f>'全銘柄'!S1284</x:f>
        <x:v>44917</x:v>
      </x:c>
      <x:c r="F242" s="90" t="str">
        <x:f>'全銘柄'!T1284</x:f>
        <x:v>local_price_first_trade</x:v>
      </x:c>
      <x:c r="G242" s="90" t="n">
        <x:f>'全銘柄'!AD1284</x:f>
        <x:v>1</x:v>
      </x:c>
      <x:c r="H242" s="90" t="n">
        <x:f>'全銘柄'!AE1284</x:f>
        <x:v>1</x:v>
      </x:c>
      <x:c r="I242" s="97" t="n">
        <x:f>'全銘柄'!AQ1284</x:f>
        <x:v>1552106.6666666667</x:v>
      </x:c>
      <x:c r="J242" s="90" t="str">
        <x:f>'全銘柄'!AH1284</x:f>
        <x:v>S100XTSA</x:v>
      </x:c>
    </x:row>
    <x:row r="243">
      <x:c r="A243" s="90" t="n">
        <x:f>'全銘柄'!A643</x:f>
        <x:v>642</x:v>
      </x:c>
      <x:c r="B243" s="90" t="str">
        <x:f>'全銘柄'!B643</x:f>
        <x:v>2937</x:v>
      </x:c>
      <x:c r="C243" s="90" t="str">
        <x:f>'全銘柄'!D643</x:f>
        <x:v>St.Cousair CO.,LTD.</x:v>
      </x:c>
      <x:c r="D243" s="90" t="str">
        <x:f>'全銘柄'!E643</x:f>
        <x:v>Growth Market(Domestic)</x:v>
      </x:c>
      <x:c r="E243" s="92" t="n">
        <x:f>'全銘柄'!S643</x:f>
        <x:v>44916</x:v>
      </x:c>
      <x:c r="F243" s="90" t="str">
        <x:f>'全銘柄'!T643</x:f>
        <x:v>local_price_first_trade</x:v>
      </x:c>
      <x:c r="G243" s="90" t="n">
        <x:f>'全銘柄'!AD643</x:f>
        <x:v>1</x:v>
      </x:c>
      <x:c r="H243" s="90" t="n">
        <x:f>'全銘柄'!AE643</x:f>
        <x:v>1</x:v>
      </x:c>
      <x:c r="I243" s="97" t="n">
        <x:f>'全銘柄'!AQ643</x:f>
        <x:v>6785321.666666667</x:v>
      </x:c>
      <x:c r="J243" s="90" t="str">
        <x:f>'全銘柄'!AH643</x:f>
        <x:v>S100W0KY</x:v>
      </x:c>
    </x:row>
    <x:row r="244">
      <x:c r="A244" s="90" t="n">
        <x:f>'全銘柄'!A714</x:f>
        <x:v>713</x:v>
      </x:c>
      <x:c r="B244" s="90" t="str">
        <x:f>'全銘柄'!B714</x:f>
        <x:v>8076</x:v>
      </x:c>
      <x:c r="C244" s="90" t="str">
        <x:f>'全銘柄'!D714</x:f>
        <x:v>CANOX CORPORATION</x:v>
      </x:c>
      <x:c r="D244" s="90" t="str">
        <x:f>'全銘柄'!E714</x:f>
        <x:v>Standard Market(Domestic)</x:v>
      </x:c>
      <x:c r="E244" s="92" t="n">
        <x:f>'全銘柄'!S714</x:f>
        <x:v>44916</x:v>
      </x:c>
      <x:c r="F244" s="90" t="str">
        <x:f>'全銘柄'!T714</x:f>
        <x:v>local_price_first_trade</x:v>
      </x:c>
      <x:c r="G244" s="90" t="n">
        <x:f>'全銘柄'!AD714</x:f>
        <x:v>1</x:v>
      </x:c>
      <x:c r="H244" s="90" t="n">
        <x:f>'全銘柄'!AE714</x:f>
        <x:v>1</x:v>
      </x:c>
      <x:c r="I244" s="97" t="n">
        <x:f>'全銘柄'!AQ714</x:f>
        <x:v>24256660</x:v>
      </x:c>
      <x:c r="J244" s="90" t="str">
        <x:f>'全銘柄'!AH714</x:f>
        <x:v>S100VZF7</x:v>
      </x:c>
    </x:row>
    <x:row r="245">
      <x:c r="A245" s="90" t="n">
        <x:f>'全銘柄'!A744</x:f>
        <x:v>743</x:v>
      </x:c>
      <x:c r="B245" s="90" t="str">
        <x:f>'全銘柄'!B744</x:f>
        <x:v>5242</x:v>
      </x:c>
      <x:c r="C245" s="90" t="str">
        <x:f>'全銘柄'!D744</x:f>
        <x:v>EYEZ,INC.</x:v>
      </x:c>
      <x:c r="D245" s="90" t="str">
        <x:f>'全銘柄'!E744</x:f>
        <x:v>Growth Market(Domestic)</x:v>
      </x:c>
      <x:c r="E245" s="92" t="n">
        <x:f>'全銘柄'!S744</x:f>
        <x:v>44916</x:v>
      </x:c>
      <x:c r="F245" s="90" t="str">
        <x:f>'全銘柄'!T744</x:f>
        <x:v>local_price_first_trade</x:v>
      </x:c>
      <x:c r="G245" s="90" t="n">
        <x:f>'全銘柄'!AD744</x:f>
        <x:v>1</x:v>
      </x:c>
      <x:c r="H245" s="90" t="n">
        <x:f>'全銘柄'!AE744</x:f>
        <x:v>1</x:v>
      </x:c>
      <x:c r="I245" s="97" t="n">
        <x:f>'全銘柄'!AQ744</x:f>
        <x:v>1508865</x:v>
      </x:c>
      <x:c r="J245" s="90" t="str">
        <x:f>'全銘柄'!AH744</x:f>
        <x:v>S100XU39</x:v>
      </x:c>
    </x:row>
    <x:row r="246">
      <x:c r="A246" s="90" t="n">
        <x:f>'全銘柄'!A672</x:f>
        <x:v>671</x:v>
      </x:c>
      <x:c r="B246" s="90" t="str">
        <x:f>'全銘柄'!B672</x:f>
        <x:v>5527</x:v>
      </x:c>
      <x:c r="C246" s="90" t="str">
        <x:f>'全銘柄'!D672</x:f>
        <x:v>property technologies Inc.</x:v>
      </x:c>
      <x:c r="D246" s="90" t="str">
        <x:f>'全銘柄'!E672</x:f>
        <x:v>Growth Market(Domestic)</x:v>
      </x:c>
      <x:c r="E246" s="92" t="n">
        <x:f>'全銘柄'!S672</x:f>
        <x:v>44908</x:v>
      </x:c>
      <x:c r="F246" s="90" t="str">
        <x:f>'全銘柄'!T672</x:f>
        <x:v>local_price_first_trade</x:v>
      </x:c>
      <x:c r="G246" s="90" t="n">
        <x:f>'全銘柄'!AD672</x:f>
        <x:v>1</x:v>
      </x:c>
      <x:c r="H246" s="90" t="n">
        <x:f>'全銘柄'!AE672</x:f>
        <x:v>1</x:v>
      </x:c>
      <x:c r="I246" s="97" t="n">
        <x:f>'全銘柄'!AQ672</x:f>
        <x:v>27382506.666666668</x:v>
      </x:c>
      <x:c r="J246" s="90" t="str">
        <x:f>'全銘柄'!AH672</x:f>
        <x:v>S100XN0E</x:v>
      </x:c>
    </x:row>
    <x:row r="247">
      <x:c r="A247" s="90" t="n">
        <x:f>'全銘柄'!A805</x:f>
        <x:v>804</x:v>
      </x:c>
      <x:c r="B247" s="90" t="str">
        <x:f>'全銘柄'!B805</x:f>
        <x:v>9565</x:v>
      </x:c>
      <x:c r="C247" s="90" t="str">
        <x:f>'全銘柄'!D805</x:f>
        <x:v>GLOE Inc.</x:v>
      </x:c>
      <x:c r="D247" s="90" t="str">
        <x:f>'全銘柄'!E805</x:f>
        <x:v>Growth Market(Domestic)</x:v>
      </x:c>
      <x:c r="E247" s="92" t="n">
        <x:f>'全銘柄'!S805</x:f>
        <x:v>44896</x:v>
      </x:c>
      <x:c r="F247" s="90" t="str">
        <x:f>'全銘柄'!T805</x:f>
        <x:v>local_price_first_trade</x:v>
      </x:c>
      <x:c r="G247" s="90" t="n">
        <x:f>'全銘柄'!AD805</x:f>
        <x:v>1</x:v>
      </x:c>
      <x:c r="H247" s="90" t="n">
        <x:f>'全銘柄'!AE805</x:f>
        <x:v>1</x:v>
      </x:c>
      <x:c r="I247" s="97" t="n">
        <x:f>'全銘柄'!AQ805</x:f>
        <x:v>6835231.666666667</x:v>
      </x:c>
      <x:c r="J247" s="90" t="str">
        <x:f>'全銘柄'!AH805</x:f>
        <x:v>S100XHR6</x:v>
      </x:c>
    </x:row>
    <x:row r="248">
      <x:c r="A248" s="90" t="n">
        <x:f>'全銘柄'!A1416</x:f>
        <x:v>1415</x:v>
      </x:c>
      <x:c r="B248" s="90" t="str">
        <x:f>'全銘柄'!B1416</x:f>
        <x:v>4892</x:v>
      </x:c>
      <x:c r="C248" s="90" t="str">
        <x:f>'全銘柄'!D1416</x:f>
        <x:v>Cyfuse Biomedical K.K.</x:v>
      </x:c>
      <x:c r="D248" s="90" t="str">
        <x:f>'全銘柄'!E1416</x:f>
        <x:v>Growth Market(Domestic)</x:v>
      </x:c>
      <x:c r="E248" s="92" t="n">
        <x:f>'全銘柄'!S1416</x:f>
        <x:v>44896</x:v>
      </x:c>
      <x:c r="F248" s="90" t="str">
        <x:f>'全銘柄'!T1416</x:f>
        <x:v>local_price_first_trade</x:v>
      </x:c>
      <x:c r="G248" s="90" t="n">
        <x:f>'全銘柄'!AD1416</x:f>
        <x:v>1</x:v>
      </x:c>
      <x:c r="H248" s="90" t="n">
        <x:f>'全銘柄'!AE1416</x:f>
        <x:v>1</x:v>
      </x:c>
      <x:c r="I248" s="97" t="n">
        <x:f>'全銘柄'!AQ1416</x:f>
        <x:v>67879095</x:v>
      </x:c>
      <x:c r="J248" s="90" t="str">
        <x:f>'全銘柄'!AH1416</x:f>
        <x:v>S100XV4M</x:v>
      </x:c>
    </x:row>
    <x:row r="249">
      <x:c r="A249" s="90" t="n">
        <x:f>'全銘柄'!A1446</x:f>
        <x:v>1445</x:v>
      </x:c>
      <x:c r="B249" s="90" t="str">
        <x:f>'全銘柄'!B1446</x:f>
        <x:v>4891</x:v>
      </x:c>
      <x:c r="C249" s="90" t="str">
        <x:f>'全銘柄'!D1446</x:f>
        <x:v>TMS Co.,Ltd.</x:v>
      </x:c>
      <x:c r="D249" s="90" t="str">
        <x:f>'全銘柄'!E1446</x:f>
        <x:v>Growth Market(Domestic)</x:v>
      </x:c>
      <x:c r="E249" s="92" t="n">
        <x:f>'全銘柄'!S1446</x:f>
        <x:v>44887</x:v>
      </x:c>
      <x:c r="F249" s="90" t="str">
        <x:f>'全銘柄'!T1446</x:f>
        <x:v>local_price_first_trade</x:v>
      </x:c>
      <x:c r="G249" s="90" t="n">
        <x:f>'全銘柄'!AD1446</x:f>
        <x:v>1</x:v>
      </x:c>
      <x:c r="H249" s="90" t="n">
        <x:f>'全銘柄'!AE1446</x:f>
        <x:v>1</x:v>
      </x:c>
      <x:c r="I249" s="97" t="n">
        <x:f>'全銘柄'!AQ1446</x:f>
        <x:v>42905671.666666664</x:v>
      </x:c>
      <x:c r="J249" s="90" t="str">
        <x:f>'全銘柄'!AH1446</x:f>
        <x:v>S100XVBS</x:v>
      </x:c>
    </x:row>
    <x:row r="250">
      <x:c r="A250" s="90" t="n">
        <x:f>'全銘柄'!A1491</x:f>
        <x:v>1490</x:v>
      </x:c>
      <x:c r="B250" s="90" t="str">
        <x:f>'全銘柄'!B1491</x:f>
        <x:v>9335</x:v>
      </x:c>
      <x:c r="C250" s="90" t="str">
        <x:f>'全銘柄'!D1491</x:f>
        <x:v>techno-creative CO.,LTD.</x:v>
      </x:c>
      <x:c r="D250" s="90" t="str">
        <x:f>'全銘柄'!E1491</x:f>
        <x:v>PRO Market</x:v>
      </x:c>
      <x:c r="E250" s="92" t="n">
        <x:f>'全銘柄'!S1491</x:f>
        <x:v>44883</x:v>
      </x:c>
      <x:c r="F250" s="90" t="str">
        <x:f>'全銘柄'!T1491</x:f>
        <x:v>local_price_first_trade</x:v>
      </x:c>
      <x:c r="G250" s="90" t="n">
        <x:f>'全銘柄'!AD1491</x:f>
        <x:v>1</x:v>
      </x:c>
      <x:c r="H250" s="90" t="n">
        <x:f>'全銘柄'!AE1491</x:f>
        <x:v>1</x:v>
      </x:c>
      <x:c r="I250" s="97" t="n">
        <x:f>'全銘柄'!AQ1491</x:f>
        <x:v>0</x:v>
      </x:c>
      <x:c r="J250" s="90" t="n">
        <x:f>'全銘柄'!AH1491</x:f>
        <x:v>0</x:v>
      </x:c>
    </x:row>
    <x:row r="251">
      <x:c r="A251" s="90" t="n">
        <x:f>'全銘柄'!A1452</x:f>
        <x:v>1451</x:v>
      </x:c>
      <x:c r="B251" s="90" t="str">
        <x:f>'全銘柄'!B1452</x:f>
        <x:v>5135</x:v>
      </x:c>
      <x:c r="C251" s="90" t="str">
        <x:f>'全銘柄'!D1452</x:f>
        <x:v>AIR-U LTD.</x:v>
      </x:c>
      <x:c r="D251" s="90" t="str">
        <x:f>'全銘柄'!E1452</x:f>
        <x:v>PRO Market</x:v>
      </x:c>
      <x:c r="E251" s="92" t="n">
        <x:f>'全銘柄'!S1452</x:f>
        <x:v>44869</x:v>
      </x:c>
      <x:c r="F251" s="90" t="str">
        <x:f>'全銘柄'!T1452</x:f>
        <x:v>local_price_first_trade</x:v>
      </x:c>
      <x:c r="G251" s="90" t="n">
        <x:f>'全銘柄'!AD1452</x:f>
        <x:v>1</x:v>
      </x:c>
      <x:c r="H251" s="90" t="n">
        <x:f>'全銘柄'!AE1452</x:f>
        <x:v>1</x:v>
      </x:c>
      <x:c r="I251" s="97" t="n">
        <x:f>'全銘柄'!AQ1452</x:f>
        <x:v>0</x:v>
      </x:c>
      <x:c r="J251" s="90" t="n">
        <x:f>'全銘柄'!AH1452</x:f>
        <x:v>0</x:v>
      </x:c>
    </x:row>
    <x:row r="252">
      <x:c r="A252" s="90" t="n">
        <x:f>'全銘柄'!A560</x:f>
        <x:v>559</x:v>
      </x:c>
      <x:c r="B252" s="90" t="str">
        <x:f>'全銘柄'!B560</x:f>
        <x:v>5133</x:v>
      </x:c>
      <x:c r="C252" s="90" t="str">
        <x:f>'全銘柄'!D560</x:f>
        <x:v>Terilogy Holdings Corporation</x:v>
      </x:c>
      <x:c r="D252" s="90" t="str">
        <x:f>'全銘柄'!E560</x:f>
        <x:v>Standard Market(Domestic)</x:v>
      </x:c>
      <x:c r="E252" s="92" t="n">
        <x:f>'全銘柄'!S560</x:f>
        <x:v>44866</x:v>
      </x:c>
      <x:c r="F252" s="90" t="str">
        <x:f>'全銘柄'!T560</x:f>
        <x:v>local_price_first_trade</x:v>
      </x:c>
      <x:c r="G252" s="90" t="n">
        <x:f>'全銘柄'!AD560</x:f>
        <x:v>1</x:v>
      </x:c>
      <x:c r="H252" s="90" t="n">
        <x:f>'全銘柄'!AE560</x:f>
        <x:v>1</x:v>
      </x:c>
      <x:c r="I252" s="97" t="n">
        <x:f>'全銘柄'!AQ560</x:f>
        <x:v>42188531.666666664</x:v>
      </x:c>
      <x:c r="J252" s="90" t="str">
        <x:f>'全銘柄'!AH560</x:f>
        <x:v>S100W7S3</x:v>
      </x:c>
    </x:row>
    <x:row r="253">
      <x:c r="A253" s="90" t="n">
        <x:f>'全銘柄'!A1372</x:f>
        <x:v>1371</x:v>
      </x:c>
      <x:c r="B253" s="90" t="str">
        <x:f>'全銘柄'!B1372</x:f>
        <x:v>9562</x:v>
      </x:c>
      <x:c r="C253" s="90" t="str">
        <x:f>'全銘柄'!D1372</x:f>
        <x:v>Business Coach Inc.</x:v>
      </x:c>
      <x:c r="D253" s="90" t="str">
        <x:f>'全銘柄'!E1372</x:f>
        <x:v>Growth Market(Domestic)</x:v>
      </x:c>
      <x:c r="E253" s="92" t="n">
        <x:f>'全銘柄'!S1372</x:f>
        <x:v>44854</x:v>
      </x:c>
      <x:c r="F253" s="90" t="str">
        <x:f>'全銘柄'!T1372</x:f>
        <x:v>local_price_first_trade</x:v>
      </x:c>
      <x:c r="G253" s="90" t="n">
        <x:f>'全銘柄'!AD1372</x:f>
        <x:v>1</x:v>
      </x:c>
      <x:c r="H253" s="90" t="n">
        <x:f>'全銘柄'!AE1372</x:f>
        <x:v>1</x:v>
      </x:c>
      <x:c r="I253" s="97" t="n">
        <x:f>'全銘柄'!AQ1372</x:f>
        <x:v>7080280.011291504</x:v>
      </x:c>
      <x:c r="J253" s="90" t="str">
        <x:f>'全銘柄'!AH1372</x:f>
        <x:v>S100XCST</x:v>
      </x:c>
    </x:row>
    <x:row r="254">
      <x:c r="A254" s="90" t="n">
        <x:f>'全銘柄'!A1104</x:f>
        <x:v>1103</x:v>
      </x:c>
      <x:c r="B254" s="90" t="str">
        <x:f>'全銘柄'!B1104</x:f>
        <x:v>7112</x:v>
      </x:c>
      <x:c r="C254" s="90" t="str">
        <x:f>'全銘柄'!D1104</x:f>
        <x:v>CUBE CO.,LTD.</x:v>
      </x:c>
      <x:c r="D254" s="90" t="str">
        <x:f>'全銘柄'!E1104</x:f>
        <x:v>Growth Market(Domestic)</x:v>
      </x:c>
      <x:c r="E254" s="92" t="n">
        <x:f>'全銘柄'!S1104</x:f>
        <x:v>44841</x:v>
      </x:c>
      <x:c r="F254" s="90" t="str">
        <x:f>'全銘柄'!T1104</x:f>
        <x:v>local_price_first_trade</x:v>
      </x:c>
      <x:c r="G254" s="90" t="n">
        <x:f>'全銘柄'!AD1104</x:f>
        <x:v>1</x:v>
      </x:c>
      <x:c r="H254" s="90" t="n">
        <x:f>'全銘柄'!AE1104</x:f>
        <x:v>1</x:v>
      </x:c>
      <x:c r="I254" s="97" t="n">
        <x:f>'全銘柄'!AQ1104</x:f>
        <x:v>6765490</x:v>
      </x:c>
      <x:c r="J254" s="90" t="str">
        <x:f>'全銘柄'!AH1104</x:f>
        <x:v>S100XTL6</x:v>
      </x:c>
    </x:row>
    <x:row r="255">
      <x:c r="A255" s="90" t="n">
        <x:f>'全銘柄'!A561</x:f>
        <x:v>560</x:v>
      </x:c>
      <x:c r="B255" s="90" t="str">
        <x:f>'全銘柄'!B561</x:f>
        <x:v>7795</x:v>
      </x:c>
      <x:c r="C255" s="90" t="str">
        <x:f>'全銘柄'!D561</x:f>
        <x:v>KYORITSU CO.,LTD.</x:v>
      </x:c>
      <x:c r="D255" s="90" t="str">
        <x:f>'全銘柄'!E561</x:f>
        <x:v>Standard Market(Domestic)</x:v>
      </x:c>
      <x:c r="E255" s="92" t="n">
        <x:f>'全銘柄'!S561</x:f>
        <x:v>44837</x:v>
      </x:c>
      <x:c r="F255" s="90" t="str">
        <x:f>'全銘柄'!T561</x:f>
        <x:v>local_price_first_trade</x:v>
      </x:c>
      <x:c r="G255" s="90" t="n">
        <x:f>'全銘柄'!AD561</x:f>
        <x:v>1</x:v>
      </x:c>
      <x:c r="H255" s="90" t="n">
        <x:f>'全銘柄'!AE561</x:f>
        <x:v>1</x:v>
      </x:c>
      <x:c r="I255" s="97" t="n">
        <x:f>'全銘柄'!AQ561</x:f>
        <x:v>20158686.666666668</x:v>
      </x:c>
      <x:c r="J255" s="90" t="str">
        <x:f>'全銘柄'!AH561</x:f>
        <x:v>S100W53O</x:v>
      </x:c>
    </x:row>
    <x:row r="256">
      <x:c r="A256" s="90" t="n">
        <x:f>'全銘柄'!A1435</x:f>
        <x:v>1434</x:v>
      </x:c>
      <x:c r="B256" s="90" t="str">
        <x:f>'全銘柄'!B1435</x:f>
        <x:v>7111</x:v>
      </x:c>
      <x:c r="C256" s="90" t="str">
        <x:f>'全銘柄'!D1435</x:f>
        <x:v>INEST,Inc.</x:v>
      </x:c>
      <x:c r="D256" s="90" t="str">
        <x:f>'全銘柄'!E1435</x:f>
        <x:v>Standard Market(Domestic)</x:v>
      </x:c>
      <x:c r="E256" s="92" t="n">
        <x:f>'全銘柄'!S1435</x:f>
        <x:v>44837</x:v>
      </x:c>
      <x:c r="F256" s="90" t="str">
        <x:f>'全銘柄'!T1435</x:f>
        <x:v>local_price_first_trade</x:v>
      </x:c>
      <x:c r="G256" s="90" t="n">
        <x:f>'全銘柄'!AD1435</x:f>
        <x:v>1</x:v>
      </x:c>
      <x:c r="H256" s="90" t="n">
        <x:f>'全銘柄'!AE1435</x:f>
        <x:v>1</x:v>
      </x:c>
      <x:c r="I256" s="97" t="n">
        <x:f>'全銘柄'!AQ1435</x:f>
        <x:v>14289865</x:v>
      </x:c>
      <x:c r="J256" s="90" t="str">
        <x:f>'全銘柄'!AH1435</x:f>
        <x:v>S100W68D</x:v>
      </x:c>
    </x:row>
    <x:row r="257">
      <x:c r="A257" s="90" t="n">
        <x:f>'全銘柄'!A863</x:f>
        <x:v>862</x:v>
      </x:c>
      <x:c r="B257" s="90" t="str">
        <x:f>'全銘柄'!B863</x:f>
        <x:v>9561</x:v>
      </x:c>
      <x:c r="C257" s="90" t="str">
        <x:f>'全銘柄'!D863</x:f>
        <x:v>GLAD CUBE Inc.</x:v>
      </x:c>
      <x:c r="D257" s="90" t="str">
        <x:f>'全銘柄'!E863</x:f>
        <x:v>Growth Market(Domestic)</x:v>
      </x:c>
      <x:c r="E257" s="92" t="n">
        <x:f>'全銘柄'!S863</x:f>
        <x:v>44832</x:v>
      </x:c>
      <x:c r="F257" s="90" t="str">
        <x:f>'全銘柄'!T863</x:f>
        <x:v>local_price_first_trade</x:v>
      </x:c>
      <x:c r="G257" s="90" t="n">
        <x:f>'全銘柄'!AD863</x:f>
        <x:v>1</x:v>
      </x:c>
      <x:c r="H257" s="90" t="n">
        <x:f>'全銘柄'!AE863</x:f>
        <x:v>1</x:v>
      </x:c>
      <x:c r="I257" s="97" t="n">
        <x:f>'全銘柄'!AQ863</x:f>
        <x:v>9119596.666666666</x:v>
      </x:c>
      <x:c r="J257" s="90" t="str">
        <x:f>'全銘柄'!AH863</x:f>
        <x:v>S100XV2A</x:v>
      </x:c>
    </x:row>
    <x:row r="258">
      <x:c r="A258" s="90" t="n">
        <x:f>'全銘柄'!A869</x:f>
        <x:v>868</x:v>
      </x:c>
      <x:c r="B258" s="90" t="str">
        <x:f>'全銘柄'!B869</x:f>
        <x:v>1438</x:v>
      </x:c>
      <x:c r="C258" s="90" t="str">
        <x:f>'全銘柄'!D869</x:f>
        <x:v>Gifu landscape architect Co.,Ltd.</x:v>
      </x:c>
      <x:c r="D258" s="90" t="str">
        <x:f>'全銘柄'!E869</x:f>
        <x:v>Standard Market(Domestic)</x:v>
      </x:c>
      <x:c r="E258" s="92" t="n">
        <x:f>'全銘柄'!S869</x:f>
        <x:v>44832</x:v>
      </x:c>
      <x:c r="F258" s="90" t="str">
        <x:f>'全銘柄'!T869</x:f>
        <x:v>local_price_first_trade</x:v>
      </x:c>
      <x:c r="G258" s="90" t="n">
        <x:f>'全銘柄'!AD869</x:f>
        <x:v>1</x:v>
      </x:c>
      <x:c r="H258" s="90" t="n">
        <x:f>'全銘柄'!AE869</x:f>
        <x:v>1</x:v>
      </x:c>
      <x:c r="I258" s="97" t="n">
        <x:f>'全銘柄'!AQ869</x:f>
        <x:v>2035386.6666666667</x:v>
      </x:c>
      <x:c r="J258" s="90" t="str">
        <x:f>'全銘柄'!AH869</x:f>
        <x:v>S100XCY4</x:v>
      </x:c>
    </x:row>
    <x:row r="259">
      <x:c r="A259" s="90" t="n">
        <x:f>'全銘柄'!A1451</x:f>
        <x:v>1450</x:v>
      </x:c>
      <x:c r="B259" s="90" t="str">
        <x:f>'全銘柄'!B1451</x:f>
        <x:v>5130</x:v>
      </x:c>
      <x:c r="C259" s="90" t="str">
        <x:f>'全銘柄'!D1451</x:f>
        <x:v>HiroHoldings Co.,ltd.</x:v>
      </x:c>
      <x:c r="D259" s="90" t="str">
        <x:f>'全銘柄'!E1451</x:f>
        <x:v>PRO Market</x:v>
      </x:c>
      <x:c r="E259" s="92" t="n">
        <x:f>'全銘柄'!S1451</x:f>
        <x:v>44832</x:v>
      </x:c>
      <x:c r="F259" s="90" t="str">
        <x:f>'全銘柄'!T1451</x:f>
        <x:v>local_price_first_trade</x:v>
      </x:c>
      <x:c r="G259" s="90" t="n">
        <x:f>'全銘柄'!AD1451</x:f>
        <x:v>1</x:v>
      </x:c>
      <x:c r="H259" s="90" t="n">
        <x:f>'全銘柄'!AE1451</x:f>
        <x:v>1</x:v>
      </x:c>
      <x:c r="I259" s="97" t="n">
        <x:f>'全銘柄'!AQ1451</x:f>
        <x:v>0</x:v>
      </x:c>
      <x:c r="J259" s="90" t="n">
        <x:f>'全銘柄'!AH1451</x:f>
        <x:v>0</x:v>
      </x:c>
    </x:row>
    <x:row r="260">
      <x:c r="A260" s="90" t="n">
        <x:f>'全銘柄'!A792</x:f>
        <x:v>791</x:v>
      </x:c>
      <x:c r="B260" s="90" t="str">
        <x:f>'全銘柄'!B792</x:f>
        <x:v>7388</x:v>
      </x:c>
      <x:c r="C260" s="90" t="str">
        <x:f>'全銘柄'!D792</x:f>
        <x:v>FP Partner Inc.</x:v>
      </x:c>
      <x:c r="D260" s="90" t="str">
        <x:f>'全銘柄'!E792</x:f>
        <x:v>Prime Market (Domestic)</x:v>
      </x:c>
      <x:c r="E260" s="92" t="n">
        <x:f>'全銘柄'!S792</x:f>
        <x:v>44826</x:v>
      </x:c>
      <x:c r="F260" s="90" t="str">
        <x:f>'全銘柄'!T792</x:f>
        <x:v>local_price_first_trade</x:v>
      </x:c>
      <x:c r="G260" s="90" t="n">
        <x:f>'全銘柄'!AD792</x:f>
        <x:v>1</x:v>
      </x:c>
      <x:c r="H260" s="90" t="n">
        <x:f>'全銘柄'!AE792</x:f>
        <x:v>1</x:v>
      </x:c>
      <x:c r="I260" s="97" t="n">
        <x:f>'全銘柄'!AQ792</x:f>
        <x:v>159786110</x:v>
      </x:c>
      <x:c r="J260" s="90" t="str">
        <x:f>'全銘柄'!AH792</x:f>
        <x:v>S100XN8S</x:v>
      </x:c>
    </x:row>
    <x:row r="261">
      <x:c r="A261" s="90" t="n">
        <x:f>'全銘柄'!A1455</x:f>
        <x:v>1454</x:v>
      </x:c>
      <x:c r="B261" s="90" t="str">
        <x:f>'全銘柄'!B1455</x:f>
        <x:v>5525</x:v>
      </x:c>
      <x:c r="C261" s="90" t="str">
        <x:f>'全銘柄'!D1455</x:f>
        <x:v>Frontier Holdings Co.,Ltd.</x:v>
      </x:c>
      <x:c r="D261" s="90" t="str">
        <x:f>'全銘柄'!E1455</x:f>
        <x:v>PRO Market</x:v>
      </x:c>
      <x:c r="E261" s="92" t="n">
        <x:f>'全銘柄'!S1455</x:f>
        <x:v>44818</x:v>
      </x:c>
      <x:c r="F261" s="90" t="str">
        <x:f>'全銘柄'!T1455</x:f>
        <x:v>local_price_first_trade</x:v>
      </x:c>
      <x:c r="G261" s="90" t="n">
        <x:f>'全銘柄'!AD1455</x:f>
        <x:v>1</x:v>
      </x:c>
      <x:c r="H261" s="90" t="n">
        <x:f>'全銘柄'!AE1455</x:f>
        <x:v>1</x:v>
      </x:c>
      <x:c r="I261" s="97" t="n">
        <x:f>'全銘柄'!AQ1455</x:f>
        <x:v>0</x:v>
      </x:c>
      <x:c r="J261" s="90" t="n">
        <x:f>'全銘柄'!AH1455</x:f>
        <x:v>0</x:v>
      </x:c>
    </x:row>
    <x:row r="262">
      <x:c r="A262" s="90" t="n">
        <x:f>'全銘柄'!A703</x:f>
        <x:v>702</x:v>
      </x:c>
      <x:c r="B262" s="90" t="str">
        <x:f>'全銘柄'!B703</x:f>
        <x:v>9558</x:v>
      </x:c>
      <x:c r="C262" s="90" t="str">
        <x:f>'全銘柄'!D703</x:f>
        <x:v>Japaniace Co.,Ltd.</x:v>
      </x:c>
      <x:c r="D262" s="90" t="str">
        <x:f>'全銘柄'!E703</x:f>
        <x:v>Growth Market(Domestic)</x:v>
      </x:c>
      <x:c r="E262" s="92" t="n">
        <x:f>'全銘柄'!S703</x:f>
        <x:v>44817</x:v>
      </x:c>
      <x:c r="F262" s="90" t="str">
        <x:f>'全銘柄'!T703</x:f>
        <x:v>local_price_first_trade</x:v>
      </x:c>
      <x:c r="G262" s="90" t="n">
        <x:f>'全銘柄'!AD703</x:f>
        <x:v>1</x:v>
      </x:c>
      <x:c r="H262" s="90" t="n">
        <x:f>'全銘柄'!AE703</x:f>
        <x:v>1</x:v>
      </x:c>
      <x:c r="I262" s="97" t="n">
        <x:f>'全銘柄'!AQ703</x:f>
        <x:v>26776883.333333332</x:v>
      </x:c>
      <x:c r="J262" s="90" t="str">
        <x:f>'全銘柄'!AH703</x:f>
        <x:v>S100XN61</x:v>
      </x:c>
    </x:row>
    <x:row r="263">
      <x:c r="A263" s="90" t="n">
        <x:f>'全銘柄'!A1430</x:f>
        <x:v>1429</x:v>
      </x:c>
      <x:c r="B263" s="90" t="str">
        <x:f>'全銘柄'!B1430</x:f>
        <x:v>2935</x:v>
      </x:c>
      <x:c r="C263" s="90" t="str">
        <x:f>'全銘柄'!D1430</x:f>
        <x:v>PICKLES HOLDINGS CO.,LTD.</x:v>
      </x:c>
      <x:c r="D263" s="90" t="str">
        <x:f>'全銘柄'!E1430</x:f>
        <x:v>Prime Market (Domestic)</x:v>
      </x:c>
      <x:c r="E263" s="92" t="n">
        <x:f>'全銘柄'!S1430</x:f>
        <x:v>44805</x:v>
      </x:c>
      <x:c r="F263" s="90" t="str">
        <x:f>'全銘柄'!T1430</x:f>
        <x:v>local_price_first_trade</x:v>
      </x:c>
      <x:c r="G263" s="90" t="n">
        <x:f>'全銘柄'!AD1430</x:f>
        <x:v>1</x:v>
      </x:c>
      <x:c r="H263" s="90" t="n">
        <x:f>'全銘柄'!AE1430</x:f>
        <x:v>1</x:v>
      </x:c>
      <x:c r="I263" s="97" t="n">
        <x:f>'全銘柄'!AQ1430</x:f>
        <x:v>42765180</x:v>
      </x:c>
      <x:c r="J263" s="90" t="str">
        <x:f>'全銘柄'!AH1430</x:f>
        <x:v>S100Y62P</x:v>
      </x:c>
    </x:row>
    <x:row r="264">
      <x:c r="A264" s="90" t="n">
        <x:f>'全銘柄'!A1449</x:f>
        <x:v>1448</x:v>
      </x:c>
      <x:c r="B264" s="90" t="str">
        <x:f>'全銘柄'!B1449</x:f>
        <x:v>5037</x:v>
      </x:c>
      <x:c r="C264" s="90" t="str">
        <x:f>'全銘柄'!D1449</x:f>
        <x:v>Fitworks Co.,Ltd.</x:v>
      </x:c>
      <x:c r="D264" s="90" t="str">
        <x:f>'全銘柄'!E1449</x:f>
        <x:v>PRO Market</x:v>
      </x:c>
      <x:c r="E264" s="92" t="n">
        <x:f>'全銘柄'!S1449</x:f>
        <x:v>44799</x:v>
      </x:c>
      <x:c r="F264" s="90" t="str">
        <x:f>'全銘柄'!T1449</x:f>
        <x:v>local_price_first_trade</x:v>
      </x:c>
      <x:c r="G264" s="90" t="n">
        <x:f>'全銘柄'!AD1449</x:f>
        <x:v>1</x:v>
      </x:c>
      <x:c r="H264" s="90" t="n">
        <x:f>'全銘柄'!AE1449</x:f>
        <x:v>1</x:v>
      </x:c>
      <x:c r="I264" s="97" t="n">
        <x:f>'全銘柄'!AQ1449</x:f>
        <x:v>0</x:v>
      </x:c>
      <x:c r="J264" s="90" t="n">
        <x:f>'全銘柄'!AH1449</x:f>
        <x:v>0</x:v>
      </x:c>
    </x:row>
    <x:row r="265">
      <x:c r="A265" s="90" t="n">
        <x:f>'全銘柄'!A1200</x:f>
        <x:v>1199</x:v>
      </x:c>
      <x:c r="B265" s="90" t="str">
        <x:f>'全銘柄'!B1200</x:f>
        <x:v>5035</x:v>
      </x:c>
      <x:c r="C265" s="90" t="str">
        <x:f>'全銘柄'!D1200</x:f>
        <x:v>HOUSEI Inc.</x:v>
      </x:c>
      <x:c r="D265" s="90" t="str">
        <x:f>'全銘柄'!E1200</x:f>
        <x:v>Growth Market(Domestic)</x:v>
      </x:c>
      <x:c r="E265" s="92" t="n">
        <x:f>'全銘柄'!S1200</x:f>
        <x:v>44770</x:v>
      </x:c>
      <x:c r="F265" s="90" t="str">
        <x:f>'全銘柄'!T1200</x:f>
        <x:v>local_price_first_trade</x:v>
      </x:c>
      <x:c r="G265" s="90" t="n">
        <x:f>'全銘柄'!AD1200</x:f>
        <x:v>1</x:v>
      </x:c>
      <x:c r="H265" s="90" t="n">
        <x:f>'全銘柄'!AE1200</x:f>
        <x:v>1</x:v>
      </x:c>
      <x:c r="I265" s="97" t="n">
        <x:f>'全銘柄'!AQ1200</x:f>
        <x:v>2544078.3333333335</x:v>
      </x:c>
      <x:c r="J265" s="90" t="str">
        <x:f>'全銘柄'!AH1200</x:f>
        <x:v>S100XU4M</x:v>
      </x:c>
    </x:row>
    <x:row r="266">
      <x:c r="A266" s="90" t="n">
        <x:f>'全銘柄'!A976</x:f>
        <x:v>975</x:v>
      </x:c>
      <x:c r="B266" s="90" t="str">
        <x:f>'全銘柄'!B976</x:f>
        <x:v>9553</x:v>
      </x:c>
      <x:c r="C266" s="90" t="str">
        <x:f>'全銘柄'!D976</x:f>
        <x:v>MicroAd,Inc.</x:v>
      </x:c>
      <x:c r="D266" s="90" t="str">
        <x:f>'全銘柄'!E976</x:f>
        <x:v>Growth Market(Domestic)</x:v>
      </x:c>
      <x:c r="E266" s="92" t="n">
        <x:f>'全銘柄'!S976</x:f>
        <x:v>44741</x:v>
      </x:c>
      <x:c r="F266" s="90" t="str">
        <x:f>'全銘柄'!T976</x:f>
        <x:v>local_price_first_trade</x:v>
      </x:c>
      <x:c r="G266" s="90" t="n">
        <x:f>'全銘柄'!AD976</x:f>
        <x:v>1</x:v>
      </x:c>
      <x:c r="H266" s="90" t="n">
        <x:f>'全銘柄'!AE976</x:f>
        <x:v>1</x:v>
      </x:c>
      <x:c r="I266" s="97" t="n">
        <x:f>'全銘柄'!AQ976</x:f>
        <x:v>267644301.66666663</x:v>
      </x:c>
      <x:c r="J266" s="90" t="str">
        <x:f>'全銘柄'!AH976</x:f>
        <x:v>S100XBWH</x:v>
      </x:c>
    </x:row>
    <x:row r="267">
      <x:c r="A267" s="90" t="n">
        <x:f>'全銘柄'!A1046</x:f>
        <x:v>1045</x:v>
      </x:c>
      <x:c r="B267" s="90" t="str">
        <x:f>'全銘柄'!B1046</x:f>
        <x:v>2999</x:v>
      </x:c>
      <x:c r="C267" s="90" t="str">
        <x:f>'全銘柄'!D1046</x:f>
        <x:v>Home Position Co.,Ltd.</x:v>
      </x:c>
      <x:c r="D267" s="90" t="str">
        <x:f>'全銘柄'!E1046</x:f>
        <x:v>Standard Market(Domestic)</x:v>
      </x:c>
      <x:c r="E267" s="92" t="n">
        <x:f>'全銘柄'!S1046</x:f>
        <x:v>44735</x:v>
      </x:c>
      <x:c r="F267" s="90" t="str">
        <x:f>'全銘柄'!T1046</x:f>
        <x:v>local_price_first_trade</x:v>
      </x:c>
      <x:c r="G267" s="90" t="n">
        <x:f>'全銘柄'!AD1046</x:f>
        <x:v>1</x:v>
      </x:c>
      <x:c r="H267" s="90" t="n">
        <x:f>'全銘柄'!AE1046</x:f>
        <x:v>1</x:v>
      </x:c>
      <x:c r="I267" s="97" t="n">
        <x:f>'全銘柄'!AQ1046</x:f>
        <x:v>12338323.333333334</x:v>
      </x:c>
      <x:c r="J267" s="90" t="str">
        <x:f>'全銘柄'!AH1046</x:f>
        <x:v>S100X6G1</x:v>
      </x:c>
    </x:row>
    <x:row r="268">
      <x:c r="A268" s="90" t="n">
        <x:f>'全銘柄'!A1487</x:f>
        <x:v>1486</x:v>
      </x:c>
      <x:c r="B268" s="90" t="str">
        <x:f>'全銘柄'!B1487</x:f>
        <x:v>9226</x:v>
      </x:c>
      <x:c r="C268" s="90" t="str">
        <x:f>'全銘柄'!D1487</x:f>
        <x:v>IGER Inc.</x:v>
      </x:c>
      <x:c r="D268" s="90" t="str">
        <x:f>'全銘柄'!E1487</x:f>
        <x:v>PRO Market</x:v>
      </x:c>
      <x:c r="E268" s="92" t="n">
        <x:f>'全銘柄'!S1487</x:f>
        <x:v>44734</x:v>
      </x:c>
      <x:c r="F268" s="90" t="str">
        <x:f>'全銘柄'!T1487</x:f>
        <x:v>local_price_first_trade</x:v>
      </x:c>
      <x:c r="G268" s="90" t="n">
        <x:f>'全銘柄'!AD1487</x:f>
        <x:v>1</x:v>
      </x:c>
      <x:c r="H268" s="90" t="n">
        <x:f>'全銘柄'!AE1487</x:f>
        <x:v>1</x:v>
      </x:c>
      <x:c r="I268" s="97" t="n">
        <x:f>'全銘柄'!AQ1487</x:f>
        <x:v>0</x:v>
      </x:c>
      <x:c r="J268" s="90" t="n">
        <x:f>'全銘柄'!AH1487</x:f>
        <x:v>0</x:v>
      </x:c>
    </x:row>
    <x:row r="269">
      <x:c r="A269" s="90" t="n">
        <x:f>'全銘柄'!A913</x:f>
        <x:v>912</x:v>
      </x:c>
      <x:c r="B269" s="90" t="str">
        <x:f>'全銘柄'!B913</x:f>
        <x:v>2984</x:v>
      </x:c>
      <x:c r="C269" s="90" t="str">
        <x:f>'全銘柄'!D913</x:f>
        <x:v>Yamaichi Real Estate Co.,Ltd</x:v>
      </x:c>
      <x:c r="D269" s="90" t="str">
        <x:f>'全銘柄'!E913</x:f>
        <x:v>Standard Market(Domestic)</x:v>
      </x:c>
      <x:c r="E269" s="92" t="n">
        <x:f>'全銘柄'!S913</x:f>
        <x:v>44732</x:v>
      </x:c>
      <x:c r="F269" s="90" t="str">
        <x:f>'全銘柄'!T913</x:f>
        <x:v>local_price_first_trade</x:v>
      </x:c>
      <x:c r="G269" s="90" t="n">
        <x:f>'全銘柄'!AD913</x:f>
        <x:v>1</x:v>
      </x:c>
      <x:c r="H269" s="90" t="n">
        <x:f>'全銘柄'!AE913</x:f>
        <x:v>1</x:v>
      </x:c>
      <x:c r="I269" s="97" t="n">
        <x:f>'全銘柄'!AQ913</x:f>
        <x:v>9192866.666666666</x:v>
      </x:c>
      <x:c r="J269" s="90" t="str">
        <x:f>'全銘柄'!AH913</x:f>
        <x:v>S100W3O8</x:v>
      </x:c>
    </x:row>
    <x:row r="270">
      <x:c r="A270" s="90" t="n">
        <x:f>'全銘柄'!A1033</x:f>
        <x:v>1032</x:v>
      </x:c>
      <x:c r="B270" s="90" t="str">
        <x:f>'全銘柄'!B1033</x:f>
        <x:v>2997</x:v>
      </x:c>
      <x:c r="C270" s="90" t="str">
        <x:f>'全銘柄'!D1033</x:f>
        <x:v>STORAGE-OH Co.,Ltd.</x:v>
      </x:c>
      <x:c r="D270" s="90" t="str">
        <x:f>'全銘柄'!E1033</x:f>
        <x:v>Growth Market(Domestic)</x:v>
      </x:c>
      <x:c r="E270" s="92" t="n">
        <x:f>'全銘柄'!S1033</x:f>
        <x:v>44678</x:v>
      </x:c>
      <x:c r="F270" s="90" t="str">
        <x:f>'全銘柄'!T1033</x:f>
        <x:v>local_price_first_trade</x:v>
      </x:c>
      <x:c r="G270" s="90" t="n">
        <x:f>'全銘柄'!AD1033</x:f>
        <x:v>1</x:v>
      </x:c>
      <x:c r="H270" s="90" t="n">
        <x:f>'全銘柄'!AE1033</x:f>
        <x:v>1</x:v>
      </x:c>
      <x:c r="I270" s="97" t="n">
        <x:f>'全銘柄'!AQ1033</x:f>
        <x:v>3254485</x:v>
      </x:c>
      <x:c r="J270" s="90" t="str">
        <x:f>'全銘柄'!AH1033</x:f>
        <x:v>S100Y0E1</x:v>
      </x:c>
    </x:row>
    <x:row r="271">
      <x:c r="A271" s="90" t="n">
        <x:f>'全銘柄'!A1486</x:f>
        <x:v>1485</x:v>
      </x:c>
      <x:c r="B271" s="90" t="str">
        <x:f>'全銘柄'!B1486</x:f>
        <x:v>9222</x:v>
      </x:c>
      <x:c r="C271" s="90" t="str">
        <x:f>'全銘柄'!D1486</x:f>
        <x:v>manaby Co.,Ltd.</x:v>
      </x:c>
      <x:c r="D271" s="90" t="str">
        <x:f>'全銘柄'!E1486</x:f>
        <x:v>PRO Market</x:v>
      </x:c>
      <x:c r="E271" s="92" t="n">
        <x:f>'全銘柄'!S1486</x:f>
        <x:v>44672</x:v>
      </x:c>
      <x:c r="F271" s="90" t="str">
        <x:f>'全銘柄'!T1486</x:f>
        <x:v>local_price_first_trade</x:v>
      </x:c>
      <x:c r="G271" s="90" t="n">
        <x:f>'全銘柄'!AD1486</x:f>
        <x:v>1</x:v>
      </x:c>
      <x:c r="H271" s="90" t="n">
        <x:f>'全銘柄'!AE1486</x:f>
        <x:v>1</x:v>
      </x:c>
      <x:c r="I271" s="97" t="n">
        <x:f>'全銘柄'!AQ1486</x:f>
        <x:v>0</x:v>
      </x:c>
      <x:c r="J271" s="90" t="n">
        <x:f>'全銘柄'!AH1486</x:f>
        <x:v>0</x:v>
      </x:c>
    </x:row>
    <x:row r="272">
      <x:c r="A272" s="90" t="n">
        <x:f>'全銘柄'!A1479</x:f>
        <x:v>1478</x:v>
      </x:c>
      <x:c r="B272" s="90" t="str">
        <x:f>'全銘柄'!B1479</x:f>
        <x:v>7139</x:v>
      </x:c>
      <x:c r="C272" s="90" t="str">
        <x:f>'全銘柄'!D1479</x:f>
        <x:v>TOKYO KOATSU Co.,Ltd.</x:v>
      </x:c>
      <x:c r="D272" s="90" t="str">
        <x:f>'全銘柄'!E1479</x:f>
        <x:v>PRO Market</x:v>
      </x:c>
      <x:c r="E272" s="92" t="n">
        <x:f>'全銘柄'!S1479</x:f>
        <x:v>44670</x:v>
      </x:c>
      <x:c r="F272" s="90" t="str">
        <x:f>'全銘柄'!T1479</x:f>
        <x:v>local_price_first_trade</x:v>
      </x:c>
      <x:c r="G272" s="90" t="n">
        <x:f>'全銘柄'!AD1479</x:f>
        <x:v>1</x:v>
      </x:c>
      <x:c r="H272" s="90" t="n">
        <x:f>'全銘柄'!AE1479</x:f>
        <x:v>1</x:v>
      </x:c>
      <x:c r="I272" s="97" t="n">
        <x:f>'全銘柄'!AQ1479</x:f>
        <x:v>0</x:v>
      </x:c>
      <x:c r="J272" s="90" t="n">
        <x:f>'全銘柄'!AH1479</x:f>
        <x:v>0</x:v>
      </x:c>
    </x:row>
    <x:row r="273">
      <x:c r="A273" s="90" t="n">
        <x:f>'全銘柄'!A553</x:f>
        <x:v>552</x:v>
      </x:c>
      <x:c r="B273" s="90" t="str">
        <x:f>'全銘柄'!B553</x:f>
        <x:v>5079</x:v>
      </x:c>
      <x:c r="C273" s="90" t="str">
        <x:f>'全銘柄'!D553</x:f>
        <x:v>NOVAC CO.,LTD.</x:v>
      </x:c>
      <x:c r="D273" s="90" t="str">
        <x:f>'全銘柄'!E553</x:f>
        <x:v>Standard Market(Domestic)</x:v>
      </x:c>
      <x:c r="E273" s="92" t="n">
        <x:f>'全銘柄'!S553</x:f>
        <x:v>44651</x:v>
      </x:c>
      <x:c r="F273" s="90" t="str">
        <x:f>'全銘柄'!T553</x:f>
        <x:v>local_price_first_trade</x:v>
      </x:c>
      <x:c r="G273" s="90" t="n">
        <x:f>'全銘柄'!AD553</x:f>
        <x:v>1</x:v>
      </x:c>
      <x:c r="H273" s="90" t="n">
        <x:f>'全銘柄'!AE553</x:f>
        <x:v>1</x:v>
      </x:c>
      <x:c r="I273" s="97" t="n">
        <x:f>'全銘柄'!AQ553</x:f>
        <x:v>34634518.333333336</x:v>
      </x:c>
      <x:c r="J273" s="90" t="str">
        <x:f>'全銘柄'!AH553</x:f>
        <x:v>S100WEW1</x:v>
      </x:c>
    </x:row>
    <x:row r="274">
      <x:c r="A274" s="90" t="n">
        <x:f>'全銘柄'!A1261</x:f>
        <x:v>1260</x:v>
      </x:c>
      <x:c r="B274" s="90" t="str">
        <x:f>'全銘柄'!B1261</x:f>
        <x:v>5078</x:v>
      </x:c>
      <x:c r="C274" s="90" t="str">
        <x:f>'全銘柄'!D1261</x:f>
        <x:v>CEL Corporation</x:v>
      </x:c>
      <x:c r="D274" s="90" t="str">
        <x:f>'全銘柄'!E1261</x:f>
        <x:v>Standard Market(Domestic)</x:v>
      </x:c>
      <x:c r="E274" s="92" t="n">
        <x:f>'全銘柄'!S1261</x:f>
        <x:v>44631</x:v>
      </x:c>
      <x:c r="F274" s="90" t="str">
        <x:f>'全銘柄'!T1261</x:f>
        <x:v>local_price_first_trade</x:v>
      </x:c>
      <x:c r="G274" s="90" t="n">
        <x:f>'全銘柄'!AD1261</x:f>
        <x:v>1</x:v>
      </x:c>
      <x:c r="H274" s="90" t="n">
        <x:f>'全銘柄'!AE1261</x:f>
        <x:v>1</x:v>
      </x:c>
      <x:c r="I274" s="97" t="n">
        <x:f>'全銘柄'!AQ1261</x:f>
        <x:v>3266316.6666666665</x:v>
      </x:c>
      <x:c r="J274" s="90" t="str">
        <x:f>'全銘柄'!AH1261</x:f>
        <x:v>S100Y5GZ</x:v>
      </x:c>
    </x:row>
    <x:row r="275">
      <x:c r="A275" s="90" t="n">
        <x:f>'全銘柄'!A1302</x:f>
        <x:v>1301</x:v>
      </x:c>
      <x:c r="B275" s="90" t="str">
        <x:f>'全銘柄'!B1302</x:f>
        <x:v>4247</x:v>
      </x:c>
      <x:c r="C275" s="90" t="str">
        <x:f>'全銘柄'!D1302</x:f>
        <x:v>POVAL KOGYO CO.,LTD.</x:v>
      </x:c>
      <x:c r="D275" s="90" t="str">
        <x:f>'全銘柄'!E1302</x:f>
        <x:v>Standard Market(Domestic)</x:v>
      </x:c>
      <x:c r="E275" s="92" t="n">
        <x:f>'全銘柄'!S1302</x:f>
        <x:v>44630</x:v>
      </x:c>
      <x:c r="F275" s="90" t="str">
        <x:f>'全銘柄'!T1302</x:f>
        <x:v>local_price_first_trade</x:v>
      </x:c>
      <x:c r="G275" s="90" t="n">
        <x:f>'全銘柄'!AD1302</x:f>
        <x:v>1</x:v>
      </x:c>
      <x:c r="H275" s="90" t="n">
        <x:f>'全銘柄'!AE1302</x:f>
        <x:v>1</x:v>
      </x:c>
      <x:c r="I275" s="97" t="n">
        <x:f>'全銘柄'!AQ1302</x:f>
        <x:v>1585296.6666666667</x:v>
      </x:c>
      <x:c r="J275" s="90" t="str">
        <x:f>'全銘柄'!AH1302</x:f>
        <x:v>S100W79V</x:v>
      </x:c>
    </x:row>
    <x:row r="276">
      <x:c r="A276" s="90" t="n">
        <x:f>'全銘柄'!A610</x:f>
        <x:v>609</x:v>
      </x:c>
      <x:c r="B276" s="90" t="str">
        <x:f>'全銘柄'!B610</x:f>
        <x:v>7793</x:v>
      </x:c>
      <x:c r="C276" s="90" t="str">
        <x:f>'全銘柄'!D610</x:f>
        <x:v>IMAGE MAGIC Inc.</x:v>
      </x:c>
      <x:c r="D276" s="90" t="str">
        <x:f>'全銘柄'!E610</x:f>
        <x:v>Growth Market(Domestic)</x:v>
      </x:c>
      <x:c r="E276" s="92" t="n">
        <x:f>'全銘柄'!S610</x:f>
        <x:v>44623</x:v>
      </x:c>
      <x:c r="F276" s="90" t="str">
        <x:f>'全銘柄'!T610</x:f>
        <x:v>local_price_first_trade</x:v>
      </x:c>
      <x:c r="G276" s="90" t="n">
        <x:f>'全銘柄'!AD610</x:f>
        <x:v>1</x:v>
      </x:c>
      <x:c r="H276" s="90" t="n">
        <x:f>'全銘柄'!AE610</x:f>
        <x:v>1</x:v>
      </x:c>
      <x:c r="I276" s="97" t="n">
        <x:f>'全銘柄'!AQ610</x:f>
        <x:v>7564405</x:v>
      </x:c>
      <x:c r="J276" s="90" t="str">
        <x:f>'全銘柄'!AH610</x:f>
        <x:v>S100XVC1</x:v>
      </x:c>
    </x:row>
    <x:row r="277">
      <x:c r="A277" s="90" t="n">
        <x:f>'全銘柄'!A1087</x:f>
        <x:v>1086</x:v>
      </x:c>
      <x:c r="B277" s="90" t="str">
        <x:f>'全銘柄'!B1087</x:f>
        <x:v>9216</x:v>
      </x:c>
      <x:c r="C277" s="90" t="str">
        <x:f>'全銘柄'!D1087</x:f>
        <x:v>Bewith,Inc.</x:v>
      </x:c>
      <x:c r="D277" s="90" t="str">
        <x:f>'全銘柄'!E1087</x:f>
        <x:v>Prime Market (Domestic)</x:v>
      </x:c>
      <x:c r="E277" s="92" t="n">
        <x:f>'全銘柄'!S1087</x:f>
        <x:v>44622</x:v>
      </x:c>
      <x:c r="F277" s="90" t="str">
        <x:f>'全銘柄'!T1087</x:f>
        <x:v>local_price_first_trade</x:v>
      </x:c>
      <x:c r="G277" s="90" t="n">
        <x:f>'全銘柄'!AD1087</x:f>
        <x:v>1</x:v>
      </x:c>
      <x:c r="H277" s="90" t="n">
        <x:f>'全銘柄'!AE1087</x:f>
        <x:v>1</x:v>
      </x:c>
      <x:c r="I277" s="97" t="n">
        <x:f>'全銘柄'!AQ1087</x:f>
        <x:v>133346356.66666669</x:v>
      </x:c>
      <x:c r="J277" s="90" t="str">
        <x:f>'全銘柄'!AH1087</x:f>
        <x:v>S100WLY3</x:v>
      </x:c>
    </x:row>
    <x:row r="278">
      <x:c r="A278" s="90" t="n">
        <x:f>'全銘柄'!A1086</x:f>
        <x:v>1085</x:v>
      </x:c>
      <x:c r="B278" s="90" t="str">
        <x:f>'全銘柄'!B1086</x:f>
        <x:v>3943</x:v>
      </x:c>
      <x:c r="C278" s="90" t="str">
        <x:f>'全銘柄'!D1086</x:f>
        <x:v>OHISHI SANGYO CO.,LTD.</x:v>
      </x:c>
      <x:c r="D278" s="90" t="str">
        <x:f>'全銘柄'!E1086</x:f>
        <x:v>Standard Market(Domestic)</x:v>
      </x:c>
      <x:c r="E278" s="92" t="n">
        <x:f>'全銘柄'!S1086</x:f>
        <x:v>44617</x:v>
      </x:c>
      <x:c r="F278" s="90" t="str">
        <x:f>'全銘柄'!T1086</x:f>
        <x:v>local_price_first_trade</x:v>
      </x:c>
      <x:c r="G278" s="90" t="n">
        <x:f>'全銘柄'!AD1086</x:f>
        <x:v>1</x:v>
      </x:c>
      <x:c r="H278" s="90" t="n">
        <x:f>'全銘柄'!AE1086</x:f>
        <x:v>1</x:v>
      </x:c>
      <x:c r="I278" s="97" t="n">
        <x:f>'全銘柄'!AQ1086</x:f>
        <x:v>6586133.333333333</x:v>
      </x:c>
      <x:c r="J278" s="90" t="str">
        <x:f>'全銘柄'!AH1086</x:f>
        <x:v>S100VZYK</x:v>
      </x:c>
    </x:row>
    <x:row r="279">
      <x:c r="A279" s="90" t="n">
        <x:f>'全銘柄'!A1197</x:f>
        <x:v>1196</x:v>
      </x:c>
      <x:c r="B279" s="90" t="str">
        <x:f>'全銘柄'!B1197</x:f>
        <x:v>5025</x:v>
      </x:c>
      <x:c r="C279" s="90" t="str">
        <x:f>'全銘柄'!D1197</x:f>
        <x:v>MERCURY Inc.</x:v>
      </x:c>
      <x:c r="D279" s="90" t="str">
        <x:f>'全銘柄'!E1197</x:f>
        <x:v>Growth Market(Domestic)</x:v>
      </x:c>
      <x:c r="E279" s="92" t="n">
        <x:f>'全銘柄'!S1197</x:f>
        <x:v>44617</x:v>
      </x:c>
      <x:c r="F279" s="90" t="str">
        <x:f>'全銘柄'!T1197</x:f>
        <x:v>local_price_first_trade</x:v>
      </x:c>
      <x:c r="G279" s="90" t="n">
        <x:f>'全銘柄'!AD1197</x:f>
        <x:v>1</x:v>
      </x:c>
      <x:c r="H279" s="90" t="n">
        <x:f>'全銘柄'!AE1197</x:f>
        <x:v>1</x:v>
      </x:c>
      <x:c r="I279" s="97" t="n">
        <x:f>'全銘柄'!AQ1197</x:f>
        <x:v>981698.3333333334</x:v>
      </x:c>
      <x:c r="J279" s="90" t="str">
        <x:f>'全銘柄'!AH1197</x:f>
        <x:v>S100Y6Q0</x:v>
      </x:c>
    </x:row>
    <x:row r="280">
      <x:c r="A280" s="90" t="n">
        <x:f>'全銘柄'!A1478</x:f>
        <x:v>1477</x:v>
      </x:c>
      <x:c r="B280" s="90" t="str">
        <x:f>'全銘柄'!B1478</x:f>
        <x:v>7137</x:v>
      </x:c>
      <x:c r="C280" s="90" t="str">
        <x:f>'全銘柄'!D1478</x:f>
        <x:v>Grantomato Co.,Ltd.</x:v>
      </x:c>
      <x:c r="D280" s="90" t="str">
        <x:f>'全銘柄'!E1478</x:f>
        <x:v>PRO Market</x:v>
      </x:c>
      <x:c r="E280" s="92" t="n">
        <x:f>'全銘柄'!S1478</x:f>
        <x:v>44617</x:v>
      </x:c>
      <x:c r="F280" s="90" t="str">
        <x:f>'全銘柄'!T1478</x:f>
        <x:v>local_price_first_trade</x:v>
      </x:c>
      <x:c r="G280" s="90" t="n">
        <x:f>'全銘柄'!AD1478</x:f>
        <x:v>1</x:v>
      </x:c>
      <x:c r="H280" s="90" t="n">
        <x:f>'全銘柄'!AE1478</x:f>
        <x:v>1</x:v>
      </x:c>
      <x:c r="I280" s="97" t="n">
        <x:f>'全銘柄'!AQ1478</x:f>
        <x:v>54000</x:v>
      </x:c>
      <x:c r="J280" s="90" t="n">
        <x:f>'全銘柄'!AH1478</x:f>
        <x:v>0</x:v>
      </x:c>
    </x:row>
    <x:row r="281">
      <x:c r="A281" s="90" t="n">
        <x:f>'全銘柄'!A747</x:f>
        <x:v>746</x:v>
      </x:c>
      <x:c r="B281" s="90" t="str">
        <x:f>'全銘柄'!B747</x:f>
        <x:v>9215</x:v>
      </x:c>
      <x:c r="C281" s="90" t="str">
        <x:f>'全銘柄'!D747</x:f>
        <x:v>CaSy Co.,Ltd.</x:v>
      </x:c>
      <x:c r="D281" s="90" t="str">
        <x:f>'全銘柄'!E747</x:f>
        <x:v>Growth Market(Domestic)</x:v>
      </x:c>
      <x:c r="E281" s="92" t="n">
        <x:f>'全銘柄'!S747</x:f>
        <x:v>44614</x:v>
      </x:c>
      <x:c r="F281" s="90" t="str">
        <x:f>'全銘柄'!T747</x:f>
        <x:v>local_price_first_trade</x:v>
      </x:c>
      <x:c r="G281" s="90" t="n">
        <x:f>'全銘柄'!AD747</x:f>
        <x:v>1</x:v>
      </x:c>
      <x:c r="H281" s="90" t="n">
        <x:f>'全銘柄'!AE747</x:f>
        <x:v>1</x:v>
      </x:c>
      <x:c r="I281" s="97" t="n">
        <x:f>'全銘柄'!AQ747</x:f>
        <x:v>3222753.3333333335</x:v>
      </x:c>
      <x:c r="J281" s="90" t="str">
        <x:f>'全銘柄'!AH747</x:f>
        <x:v>S100XMVS</x:v>
      </x:c>
    </x:row>
    <x:row r="282">
      <x:c r="A282" s="90" t="n">
        <x:f>'全銘柄'!A1450</x:f>
        <x:v>1449</x:v>
      </x:c>
      <x:c r="B282" s="90" t="str">
        <x:f>'全銘柄'!B1450</x:f>
        <x:v>5077</x:v>
      </x:c>
      <x:c r="C282" s="90" t="str">
        <x:f>'全銘柄'!D1450</x:f>
        <x:v>Hands Co.,Ltd.</x:v>
      </x:c>
      <x:c r="D282" s="90" t="str">
        <x:f>'全銘柄'!E1450</x:f>
        <x:v>PRO Market</x:v>
      </x:c>
      <x:c r="E282" s="92" t="n">
        <x:f>'全銘柄'!S1450</x:f>
        <x:v>44609</x:v>
      </x:c>
      <x:c r="F282" s="90" t="str">
        <x:f>'全銘柄'!T1450</x:f>
        <x:v>local_price_first_trade</x:v>
      </x:c>
      <x:c r="G282" s="90" t="n">
        <x:f>'全銘柄'!AD1450</x:f>
        <x:v>1</x:v>
      </x:c>
      <x:c r="H282" s="90" t="n">
        <x:f>'全銘柄'!AE1450</x:f>
        <x:v>1</x:v>
      </x:c>
      <x:c r="I282" s="97" t="n">
        <x:f>'全銘柄'!AQ1450</x:f>
        <x:v>0</x:v>
      </x:c>
      <x:c r="J282" s="90" t="n">
        <x:f>'全銘柄'!AH1450</x:f>
        <x:v>0</x:v>
      </x:c>
    </x:row>
    <x:row r="283">
      <x:c r="A283" s="90" t="n">
        <x:f>'全銘柄'!A1477</x:f>
        <x:v>1476</x:v>
      </x:c>
      <x:c r="B283" s="90" t="str">
        <x:f>'全銘柄'!B1477</x:f>
        <x:v>7136</x:v>
      </x:c>
      <x:c r="C283" s="90" t="str">
        <x:f>'全銘柄'!D1477</x:f>
        <x:v>Wellbin Group Co.,Ltd.</x:v>
      </x:c>
      <x:c r="D283" s="90" t="str">
        <x:f>'全銘柄'!E1477</x:f>
        <x:v>PRO Market</x:v>
      </x:c>
      <x:c r="E283" s="92" t="n">
        <x:f>'全銘柄'!S1477</x:f>
        <x:v>44609</x:v>
      </x:c>
      <x:c r="F283" s="90" t="str">
        <x:f>'全銘柄'!T1477</x:f>
        <x:v>local_price_first_trade</x:v>
      </x:c>
      <x:c r="G283" s="90" t="n">
        <x:f>'全銘柄'!AD1477</x:f>
        <x:v>1</x:v>
      </x:c>
      <x:c r="H283" s="90" t="n">
        <x:f>'全銘柄'!AE1477</x:f>
        <x:v>1</x:v>
      </x:c>
      <x:c r="I283" s="97" t="n">
        <x:f>'全銘柄'!AQ1477</x:f>
        <x:v>0</x:v>
      </x:c>
      <x:c r="J283" s="90" t="n">
        <x:f>'全銘柄'!AH1477</x:f>
        <x:v>0</x:v>
      </x:c>
    </x:row>
    <x:row r="284">
      <x:c r="A284" s="90" t="n">
        <x:f>'全銘柄'!A1371</x:f>
        <x:v>1370</x:v>
      </x:c>
      <x:c r="B284" s="90" t="str">
        <x:f>'全銘柄'!B1371</x:f>
        <x:v>9213</x:v>
      </x:c>
      <x:c r="C284" s="90" t="str">
        <x:f>'全銘柄'!D1371</x:f>
        <x:v>SEYFERT LTD.</x:v>
      </x:c>
      <x:c r="D284" s="90" t="str">
        <x:f>'全銘柄'!E1371</x:f>
        <x:v>Standard Market(Domestic)</x:v>
      </x:c>
      <x:c r="E284" s="92" t="n">
        <x:f>'全銘柄'!S1371</x:f>
        <x:v>44596</x:v>
      </x:c>
      <x:c r="F284" s="90" t="str">
        <x:f>'全銘柄'!T1371</x:f>
        <x:v>local_price_first_trade</x:v>
      </x:c>
      <x:c r="G284" s="90" t="n">
        <x:f>'全銘柄'!AD1371</x:f>
        <x:v>1</x:v>
      </x:c>
      <x:c r="H284" s="90" t="n">
        <x:f>'全銘柄'!AE1371</x:f>
        <x:v>1</x:v>
      </x:c>
      <x:c r="I284" s="97" t="n">
        <x:f>'全銘柄'!AQ1371</x:f>
        <x:v>9120931.666666666</x:v>
      </x:c>
      <x:c r="J284" s="90" t="str">
        <x:f>'全銘柄'!AH1371</x:f>
        <x:v>S100XTQ4</x:v>
      </x:c>
    </x:row>
    <x:row r="285">
      <x:c r="A285" s="90" t="n">
        <x:f>'全銘柄'!A1441</x:f>
        <x:v>1440</x:v>
      </x:c>
      <x:c r="B285" s="90" t="str">
        <x:f>'全銘柄'!B1441</x:f>
        <x:v>2995</x:v>
      </x:c>
      <x:c r="C285" s="90" t="str">
        <x:f>'全銘柄'!D1441</x:f>
        <x:v>J-REX Corporation</x:v>
      </x:c>
      <x:c r="D285" s="90" t="str">
        <x:f>'全銘柄'!E1441</x:f>
        <x:v>PRO Market</x:v>
      </x:c>
      <x:c r="E285" s="92" t="n">
        <x:f>'全銘柄'!S1441</x:f>
        <x:v>44587</x:v>
      </x:c>
      <x:c r="F285" s="90" t="str">
        <x:f>'全銘柄'!T1441</x:f>
        <x:v>local_price_first_trade</x:v>
      </x:c>
      <x:c r="G285" s="90" t="n">
        <x:f>'全銘柄'!AD1441</x:f>
        <x:v>1</x:v>
      </x:c>
      <x:c r="H285" s="90" t="n">
        <x:f>'全銘柄'!AE1441</x:f>
        <x:v>1</x:v>
      </x:c>
      <x:c r="I285" s="97" t="n">
        <x:f>'全銘柄'!AQ1441</x:f>
        <x:v>0</x:v>
      </x:c>
      <x:c r="J285" s="90" t="n">
        <x:f>'全銘柄'!AH1441</x:f>
        <x:v>0</x:v>
      </x:c>
    </x:row>
    <x:row r="286">
      <x:c r="A286" s="90" t="n">
        <x:f>'全銘柄'!A1440</x:f>
        <x:v>1439</x:v>
      </x:c>
      <x:c r="B286" s="90" t="str">
        <x:f>'全銘柄'!B1440</x:f>
        <x:v>2994</x:v>
      </x:c>
      <x:c r="C286" s="90" t="str">
        <x:f>'全銘柄'!D1440</x:f>
        <x:v>Answer Holdings Co.,Ltd</x:v>
      </x:c>
      <x:c r="D286" s="90" t="str">
        <x:f>'全銘柄'!E1440</x:f>
        <x:v>PRO Market</x:v>
      </x:c>
      <x:c r="E286" s="92" t="n">
        <x:f>'全銘柄'!S1440</x:f>
        <x:v>44581</x:v>
      </x:c>
      <x:c r="F286" s="90" t="str">
        <x:f>'全銘柄'!T1440</x:f>
        <x:v>local_price_first_trade</x:v>
      </x:c>
      <x:c r="G286" s="90" t="n">
        <x:f>'全銘柄'!AD1440</x:f>
        <x:v>1</x:v>
      </x:c>
      <x:c r="H286" s="90" t="n">
        <x:f>'全銘柄'!AE1440</x:f>
        <x:v>1</x:v>
      </x:c>
      <x:c r="I286" s="97" t="n">
        <x:f>'全銘柄'!AQ1440</x:f>
        <x:v>0</x:v>
      </x:c>
      <x:c r="J286" s="90" t="n">
        <x:f>'全銘柄'!AH1440</x:f>
        <x:v>0</x:v>
      </x:c>
    </x:row>
    <x:row r="287">
      <x:c r="A287" s="90" t="n">
        <x:f>'全銘柄'!A1433</x:f>
        <x:v>1432</x:v>
      </x:c>
      <x:c r="B287" s="90" t="str">
        <x:f>'全銘柄'!B1433</x:f>
        <x:v>9147</x:v>
      </x:c>
      <x:c r="C287" s="90" t="str">
        <x:f>'全銘柄'!D1433</x:f>
        <x:v>NIPPON EXPRESS HOLDINGS,INC.</x:v>
      </x:c>
      <x:c r="D287" s="90" t="str">
        <x:f>'全銘柄'!E1433</x:f>
        <x:v>Prime Market (Domestic)</x:v>
      </x:c>
      <x:c r="E287" s="92" t="n">
        <x:f>'全銘柄'!S1433</x:f>
        <x:v>44565</x:v>
      </x:c>
      <x:c r="F287" s="90" t="str">
        <x:f>'全銘柄'!T1433</x:f>
        <x:v>local_price_first_trade</x:v>
      </x:c>
      <x:c r="G287" s="90" t="n">
        <x:f>'全銘柄'!AD1433</x:f>
        <x:v>1</x:v>
      </x:c>
      <x:c r="H287" s="90" t="n">
        <x:f>'全銘柄'!AE1433</x:f>
        <x:v>1</x:v>
      </x:c>
      <x:c r="I287" s="97" t="n">
        <x:f>'全銘柄'!AQ1433</x:f>
        <x:v>5400332508.333333</x:v>
      </x:c>
      <x:c r="J287" s="90" t="str">
        <x:f>'全銘柄'!AH1433</x:f>
        <x:v>S100XTG8</x:v>
      </x:c>
    </x:row>
    <x:row r="288">
      <x:c r="A288" s="90" t="n">
        <x:f>'全銘柄'!A1436</x:f>
        <x:v>1435</x:v>
      </x:c>
      <x:c r="B288" s="90" t="str">
        <x:f>'全銘柄'!B1436</x:f>
        <x:v>7135</x:v>
      </x:c>
      <x:c r="C288" s="90" t="str">
        <x:f>'全銘柄'!D1436</x:f>
        <x:v>JAPAN CRAFT HOLDINGS CO.,LTD.</x:v>
      </x:c>
      <x:c r="D288" s="90" t="str">
        <x:f>'全銘柄'!E1436</x:f>
        <x:v>Standard Market(Domestic)</x:v>
      </x:c>
      <x:c r="E288" s="92" t="n">
        <x:f>'全銘柄'!S1436</x:f>
        <x:v>44565</x:v>
      </x:c>
      <x:c r="F288" s="90" t="str">
        <x:f>'全銘柄'!T1436</x:f>
        <x:v>local_price_first_trade</x:v>
      </x:c>
      <x:c r="G288" s="90" t="n">
        <x:f>'全銘柄'!AD1436</x:f>
        <x:v>1</x:v>
      </x:c>
      <x:c r="H288" s="90" t="n">
        <x:f>'全銘柄'!AE1436</x:f>
        <x:v>1</x:v>
      </x:c>
      <x:c r="I288" s="97" t="n">
        <x:f>'全銘柄'!AQ1436</x:f>
        <x:v>5677613.333333333</x:v>
      </x:c>
      <x:c r="J288" s="90" t="str">
        <x:f>'全銘柄'!AH1436</x:f>
        <x:v>S100WQJ2</x:v>
      </x:c>
    </x:row>
    <x:row r="289">
      <x:c r="A289" s="90" t="n">
        <x:f>'全銘柄'!A580</x:f>
        <x:v>579</x:v>
      </x:c>
      <x:c r="B289" s="90" t="str">
        <x:f>'全銘柄'!B580</x:f>
        <x:v>4264</x:v>
      </x:c>
      <x:c r="C289" s="90" t="str">
        <x:f>'全銘柄'!D580</x:f>
        <x:v>SECURE,INC.</x:v>
      </x:c>
      <x:c r="D289" s="90" t="str">
        <x:f>'全銘柄'!E580</x:f>
        <x:v>Growth Market(Domestic)</x:v>
      </x:c>
      <x:c r="E289" s="92" t="n">
        <x:f>'全銘柄'!S580</x:f>
        <x:v>44558</x:v>
      </x:c>
      <x:c r="F289" s="90" t="str">
        <x:f>'全銘柄'!T580</x:f>
        <x:v>local_price_first_trade</x:v>
      </x:c>
      <x:c r="G289" s="90" t="n">
        <x:f>'全銘柄'!AD580</x:f>
        <x:v>1</x:v>
      </x:c>
      <x:c r="H289" s="90" t="n">
        <x:f>'全銘柄'!AE580</x:f>
        <x:v>1</x:v>
      </x:c>
      <x:c r="I289" s="97" t="n">
        <x:f>'全銘柄'!AQ580</x:f>
        <x:v>27810103.333333332</x:v>
      </x:c>
      <x:c r="J289" s="90" t="str">
        <x:f>'全銘柄'!AH580</x:f>
        <x:v>S100XTNP</x:v>
      </x:c>
    </x:row>
    <x:row r="290">
      <x:c r="A290" s="90" t="n">
        <x:f>'全銘柄'!A809</x:f>
        <x:v>808</x:v>
      </x:c>
      <x:c r="B290" s="90" t="str">
        <x:f>'全銘柄'!B809</x:f>
        <x:v>9258</x:v>
      </x:c>
      <x:c r="C290" s="90" t="str">
        <x:f>'全銘柄'!D809</x:f>
        <x:v>CS-C.Co.,Ltd.</x:v>
      </x:c>
      <x:c r="D290" s="90" t="str">
        <x:f>'全銘柄'!E809</x:f>
        <x:v>Growth Market(Domestic)</x:v>
      </x:c>
      <x:c r="E290" s="92" t="n">
        <x:f>'全銘柄'!S809</x:f>
        <x:v>44554</x:v>
      </x:c>
      <x:c r="F290" s="90" t="str">
        <x:f>'全銘柄'!T809</x:f>
        <x:v>local_price_first_trade</x:v>
      </x:c>
      <x:c r="G290" s="90" t="n">
        <x:f>'全銘柄'!AD809</x:f>
        <x:v>1</x:v>
      </x:c>
      <x:c r="H290" s="90" t="n">
        <x:f>'全銘柄'!AE809</x:f>
        <x:v>1</x:v>
      </x:c>
      <x:c r="I290" s="97" t="n">
        <x:f>'全銘柄'!AQ809</x:f>
        <x:v>690260</x:v>
      </x:c>
      <x:c r="J290" s="90" t="str">
        <x:f>'全銘柄'!AH809</x:f>
        <x:v>S100XBLU</x:v>
      </x:c>
    </x:row>
    <x:row r="291">
      <x:c r="A291" s="90" t="n">
        <x:f>'全銘柄'!A490</x:f>
        <x:v>489</x:v>
      </x:c>
      <x:c r="B291" s="90" t="str">
        <x:f>'全銘柄'!B490</x:f>
        <x:v>7134</x:v>
      </x:c>
      <x:c r="C291" s="90" t="str">
        <x:f>'全銘柄'!D490</x:f>
        <x:v>UP GARAGE GROUP Co.,Ltd.</x:v>
      </x:c>
      <x:c r="D291" s="90" t="str">
        <x:f>'全銘柄'!E490</x:f>
        <x:v>Standard Market(Domestic)</x:v>
      </x:c>
      <x:c r="E291" s="92" t="n">
        <x:f>'全銘柄'!S490</x:f>
        <x:v>44553</x:v>
      </x:c>
      <x:c r="F291" s="90" t="str">
        <x:f>'全銘柄'!T490</x:f>
        <x:v>local_price_first_trade</x:v>
      </x:c>
      <x:c r="G291" s="90" t="n">
        <x:f>'全銘柄'!AD490</x:f>
        <x:v>1</x:v>
      </x:c>
      <x:c r="H291" s="90" t="n">
        <x:f>'全銘柄'!AE490</x:f>
        <x:v>1</x:v>
      </x:c>
      <x:c r="I291" s="97" t="n">
        <x:f>'全銘柄'!AQ490</x:f>
        <x:v>15602476.666666666</x:v>
      </x:c>
      <x:c r="J291" s="90" t="str">
        <x:f>'全銘柄'!AH490</x:f>
        <x:v>S100W2GN</x:v>
      </x:c>
    </x:row>
    <x:row r="292">
      <x:c r="A292" s="90" t="n">
        <x:f>'全銘柄'!A1053</x:f>
        <x:v>1052</x:v>
      </x:c>
      <x:c r="B292" s="90" t="str">
        <x:f>'全銘柄'!B1053</x:f>
        <x:v>4125</x:v>
      </x:c>
      <x:c r="C292" s="90" t="str">
        <x:f>'全銘柄'!D1053</x:f>
        <x:v>SANWAYUKA INDUSTRY CORPORATION</x:v>
      </x:c>
      <x:c r="D292" s="90" t="str">
        <x:f>'全銘柄'!E1053</x:f>
        <x:v>Standard Market(Domestic)</x:v>
      </x:c>
      <x:c r="E292" s="92" t="n">
        <x:f>'全銘柄'!S1053</x:f>
        <x:v>44553</x:v>
      </x:c>
      <x:c r="F292" s="90" t="str">
        <x:f>'全銘柄'!T1053</x:f>
        <x:v>local_price_first_trade</x:v>
      </x:c>
      <x:c r="G292" s="90" t="n">
        <x:f>'全銘柄'!AD1053</x:f>
        <x:v>1</x:v>
      </x:c>
      <x:c r="H292" s="90" t="n">
        <x:f>'全銘柄'!AE1053</x:f>
        <x:v>1</x:v>
      </x:c>
      <x:c r="I292" s="97" t="n">
        <x:f>'全銘柄'!AQ1053</x:f>
        <x:v>211452766.66666663</x:v>
      </x:c>
      <x:c r="J292" s="90" t="str">
        <x:f>'全銘柄'!AH1053</x:f>
        <x:v>S100W0OO</x:v>
      </x:c>
    </x:row>
    <x:row r="293">
      <x:c r="A293" s="90" t="n">
        <x:f>'全銘柄'!A616</x:f>
        <x:v>615</x:v>
      </x:c>
      <x:c r="B293" s="90" t="str">
        <x:f>'全銘柄'!B616</x:f>
        <x:v>9254</x:v>
      </x:c>
      <x:c r="C293" s="90" t="str">
        <x:f>'全銘柄'!D616</x:f>
        <x:v>Lovable Marketing Group,inc.</x:v>
      </x:c>
      <x:c r="D293" s="90" t="str">
        <x:f>'全銘柄'!E616</x:f>
        <x:v>Growth Market(Domestic)</x:v>
      </x:c>
      <x:c r="E293" s="92" t="n">
        <x:f>'全銘柄'!S616</x:f>
        <x:v>44552</x:v>
      </x:c>
      <x:c r="F293" s="90" t="str">
        <x:f>'全銘柄'!T616</x:f>
        <x:v>local_price_first_trade</x:v>
      </x:c>
      <x:c r="G293" s="90" t="n">
        <x:f>'全銘柄'!AD616</x:f>
        <x:v>1</x:v>
      </x:c>
      <x:c r="H293" s="90" t="n">
        <x:f>'全銘柄'!AE616</x:f>
        <x:v>1</x:v>
      </x:c>
      <x:c r="I293" s="97" t="n">
        <x:f>'全銘柄'!AQ616</x:f>
        <x:v>1732653.3333333333</x:v>
      </x:c>
      <x:c r="J293" s="90" t="str">
        <x:f>'全銘柄'!AH616</x:f>
        <x:v>S100XHKO</x:v>
      </x:c>
    </x:row>
    <x:row r="294">
      <x:c r="A294" s="90" t="n">
        <x:f>'全銘柄'!A922</x:f>
        <x:v>921</x:v>
      </x:c>
      <x:c r="B294" s="90" t="str">
        <x:f>'全銘柄'!B922</x:f>
        <x:v>4255</x:v>
      </x:c>
      <x:c r="C294" s="90" t="str">
        <x:f>'全銘柄'!D922</x:f>
        <x:v>THECOO Inc.</x:v>
      </x:c>
      <x:c r="D294" s="90" t="str">
        <x:f>'全銘柄'!E922</x:f>
        <x:v>Growth Market(Domestic)</x:v>
      </x:c>
      <x:c r="E294" s="92" t="n">
        <x:f>'全銘柄'!S922</x:f>
        <x:v>44552</x:v>
      </x:c>
      <x:c r="F294" s="90" t="str">
        <x:f>'全銘柄'!T922</x:f>
        <x:v>local_price_first_trade</x:v>
      </x:c>
      <x:c r="G294" s="90" t="n">
        <x:f>'全銘柄'!AD922</x:f>
        <x:v>1</x:v>
      </x:c>
      <x:c r="H294" s="90" t="n">
        <x:f>'全銘柄'!AE922</x:f>
        <x:v>1</x:v>
      </x:c>
      <x:c r="I294" s="97" t="n">
        <x:f>'全銘柄'!AQ922</x:f>
        <x:v>12596923.333333334</x:v>
      </x:c>
      <x:c r="J294" s="90" t="str">
        <x:f>'全銘柄'!AH922</x:f>
        <x:v>S100XTKE</x:v>
      </x:c>
    </x:row>
    <x:row r="295">
      <x:c r="A295" s="90" t="n">
        <x:f>'全銘柄'!A987</x:f>
        <x:v>986</x:v>
      </x:c>
      <x:c r="B295" s="90" t="str">
        <x:f>'全銘柄'!B987</x:f>
        <x:v>4416</x:v>
      </x:c>
      <x:c r="C295" s="90" t="str">
        <x:f>'全銘柄'!D987</x:f>
        <x:v>True Data Inc.</x:v>
      </x:c>
      <x:c r="D295" s="90" t="str">
        <x:f>'全銘柄'!E987</x:f>
        <x:v>Growth Market(Domestic)</x:v>
      </x:c>
      <x:c r="E295" s="92" t="n">
        <x:f>'全銘柄'!S987</x:f>
        <x:v>44546</x:v>
      </x:c>
      <x:c r="F295" s="90" t="str">
        <x:f>'全銘柄'!T987</x:f>
        <x:v>local_price_first_trade</x:v>
      </x:c>
      <x:c r="G295" s="90" t="n">
        <x:f>'全銘柄'!AD987</x:f>
        <x:v>1</x:v>
      </x:c>
      <x:c r="H295" s="90" t="n">
        <x:f>'全銘柄'!AE987</x:f>
        <x:v>1</x:v>
      </x:c>
      <x:c r="I295" s="97" t="n">
        <x:f>'全銘柄'!AQ987</x:f>
        <x:v>5295186.666666667</x:v>
      </x:c>
      <x:c r="J295" s="90" t="str">
        <x:f>'全銘柄'!AH987</x:f>
        <x:v>S100W0KU</x:v>
      </x:c>
    </x:row>
    <x:row r="296">
      <x:c r="A296" s="90" t="n">
        <x:f>'全銘柄'!A1476</x:f>
        <x:v>1475</x:v>
      </x:c>
      <x:c r="B296" s="90" t="str">
        <x:f>'全銘柄'!B1476</x:f>
        <x:v>7132</x:v>
      </x:c>
      <x:c r="C296" s="90" t="str">
        <x:f>'全銘柄'!D1476</x:f>
        <x:v>FLOBAL CORPORATION</x:v>
      </x:c>
      <x:c r="D296" s="90" t="str">
        <x:f>'全銘柄'!E1476</x:f>
        <x:v>PRO Market</x:v>
      </x:c>
      <x:c r="E296" s="92" t="n">
        <x:f>'全銘柄'!S1476</x:f>
        <x:v>44546</x:v>
      </x:c>
      <x:c r="F296" s="90" t="str">
        <x:f>'全銘柄'!T1476</x:f>
        <x:v>local_price_first_trade</x:v>
      </x:c>
      <x:c r="G296" s="90" t="n">
        <x:f>'全銘柄'!AD1476</x:f>
        <x:v>1</x:v>
      </x:c>
      <x:c r="H296" s="90" t="n">
        <x:f>'全銘柄'!AE1476</x:f>
        <x:v>1</x:v>
      </x:c>
      <x:c r="I296" s="97" t="n">
        <x:f>'全銘柄'!AQ1476</x:f>
        <x:v>0</x:v>
      </x:c>
      <x:c r="J296" s="90" t="n">
        <x:f>'全銘柄'!AH1476</x:f>
        <x:v>0</x:v>
      </x:c>
    </x:row>
    <x:row r="297">
      <x:c r="A297" s="90" t="n">
        <x:f>'全銘柄'!A1073</x:f>
        <x:v>1072</x:v>
      </x:c>
      <x:c r="B297" s="90" t="str">
        <x:f>'全銘柄'!B1073</x:f>
        <x:v>7383</x:v>
      </x:c>
      <x:c r="C297" s="90" t="str">
        <x:f>'全銘柄'!D1073</x:f>
        <x:v>Net Protections Holdings,Inc.</x:v>
      </x:c>
      <x:c r="D297" s="90" t="str">
        <x:f>'全銘柄'!E1073</x:f>
        <x:v>Prime Market (Domestic)</x:v>
      </x:c>
      <x:c r="E297" s="92" t="n">
        <x:f>'全銘柄'!S1073</x:f>
        <x:v>44545</x:v>
      </x:c>
      <x:c r="F297" s="90" t="str">
        <x:f>'全銘柄'!T1073</x:f>
        <x:v>local_price_first_trade</x:v>
      </x:c>
      <x:c r="G297" s="90" t="n">
        <x:f>'全銘柄'!AD1073</x:f>
        <x:v>1</x:v>
      </x:c>
      <x:c r="H297" s="90" t="n">
        <x:f>'全銘柄'!AE1073</x:f>
        <x:v>1</x:v>
      </x:c>
      <x:c r="I297" s="97" t="n">
        <x:f>'全銘柄'!AQ1073</x:f>
        <x:v>521598873.3333333</x:v>
      </x:c>
      <x:c r="J297" s="90" t="str">
        <x:f>'全銘柄'!AH1073</x:f>
        <x:v>S100W8HG</x:v>
      </x:c>
    </x:row>
    <x:row r="298">
      <x:c r="A298" s="90" t="n">
        <x:f>'全銘柄'!A649</x:f>
        <x:v>648</x:v>
      </x:c>
      <x:c r="B298" s="90" t="str">
        <x:f>'全銘柄'!B649</x:f>
        <x:v>9251</x:v>
      </x:c>
      <x:c r="C298" s="90" t="str">
        <x:f>'全銘柄'!D649</x:f>
        <x:v>AB&amp;Company Co.,Ltd.</x:v>
      </x:c>
      <x:c r="D298" s="90" t="str">
        <x:f>'全銘柄'!E649</x:f>
        <x:v>Growth Market(Domestic)</x:v>
      </x:c>
      <x:c r="E298" s="92" t="n">
        <x:f>'全銘柄'!S649</x:f>
        <x:v>44519</x:v>
      </x:c>
      <x:c r="F298" s="90" t="str">
        <x:f>'全銘柄'!T649</x:f>
        <x:v>local_price_first_trade</x:v>
      </x:c>
      <x:c r="G298" s="90" t="n">
        <x:f>'全銘柄'!AD649</x:f>
        <x:v>1</x:v>
      </x:c>
      <x:c r="H298" s="90" t="n">
        <x:f>'全銘柄'!AE649</x:f>
        <x:v>1</x:v>
      </x:c>
      <x:c r="I298" s="97" t="n">
        <x:f>'全銘柄'!AQ649</x:f>
        <x:v>34106270</x:v>
      </x:c>
      <x:c r="J298" s="90" t="str">
        <x:f>'全銘柄'!AH649</x:f>
        <x:v>S100XHI8</x:v>
      </x:c>
    </x:row>
    <x:row r="299">
      <x:c r="A299" s="90" t="n">
        <x:f>'全銘柄'!A644</x:f>
        <x:v>643</x:v>
      </x:c>
      <x:c r="B299" s="90" t="str">
        <x:f>'全銘柄'!B644</x:f>
        <x:v>9250</x:v>
      </x:c>
      <x:c r="C299" s="90" t="str">
        <x:f>'全銘柄'!D644</x:f>
        <x:v>GRCS Inc.</x:v>
      </x:c>
      <x:c r="D299" s="90" t="str">
        <x:f>'全銘柄'!E644</x:f>
        <x:v>Growth Market(Domestic)</x:v>
      </x:c>
      <x:c r="E299" s="92" t="n">
        <x:f>'全銘柄'!S644</x:f>
        <x:v>44518</x:v>
      </x:c>
      <x:c r="F299" s="90" t="str">
        <x:f>'全銘柄'!T644</x:f>
        <x:v>local_price_first_trade</x:v>
      </x:c>
      <x:c r="G299" s="90" t="n">
        <x:f>'全銘柄'!AD644</x:f>
        <x:v>1</x:v>
      </x:c>
      <x:c r="H299" s="90" t="n">
        <x:f>'全銘柄'!AE644</x:f>
        <x:v>1</x:v>
      </x:c>
      <x:c r="I299" s="97" t="n">
        <x:f>'全銘柄'!AQ644</x:f>
        <x:v>2438883.3333333335</x:v>
      </x:c>
      <x:c r="J299" s="90" t="str">
        <x:f>'全銘柄'!AH644</x:f>
        <x:v>S100XNEI</x:v>
      </x:c>
    </x:row>
    <x:row r="300">
      <x:c r="A300" s="90" t="n">
        <x:f>'全銘柄'!A547</x:f>
        <x:v>546</x:v>
      </x:c>
      <x:c r="B300" s="90" t="str">
        <x:f>'全銘柄'!B547</x:f>
        <x:v>2961</x:v>
      </x:c>
      <x:c r="C300" s="90" t="str">
        <x:f>'全銘柄'!D547</x:f>
        <x:v>NITCHO CORPORATION</x:v>
      </x:c>
      <x:c r="D300" s="90" t="str">
        <x:f>'全銘柄'!E547</x:f>
        <x:v>Standard Market(Domestic)</x:v>
      </x:c>
      <x:c r="E300" s="92" t="n">
        <x:f>'全銘柄'!S547</x:f>
        <x:v>44509</x:v>
      </x:c>
      <x:c r="F300" s="90" t="str">
        <x:f>'全銘柄'!T547</x:f>
        <x:v>local_price_first_trade</x:v>
      </x:c>
      <x:c r="G300" s="90" t="n">
        <x:f>'全銘柄'!AD547</x:f>
        <x:v>1</x:v>
      </x:c>
      <x:c r="H300" s="90" t="n">
        <x:f>'全銘柄'!AE547</x:f>
        <x:v>1</x:v>
      </x:c>
      <x:c r="I300" s="97" t="n">
        <x:f>'全銘柄'!AQ547</x:f>
        <x:v>1007191.6666666666</x:v>
      </x:c>
      <x:c r="J300" s="90" t="str">
        <x:f>'全銘柄'!AH547</x:f>
        <x:v>S100XCJ8</x:v>
      </x:c>
    </x:row>
    <x:row r="301">
      <x:c r="A301" s="90" t="n">
        <x:f>'全銘柄'!A1184</x:f>
        <x:v>1183</x:v>
      </x:c>
      <x:c r="B301" s="90" t="str">
        <x:f>'全銘柄'!B1184</x:f>
        <x:v>6523</x:v>
      </x:c>
      <x:c r="C301" s="90" t="str">
        <x:f>'全銘柄'!D1184</x:f>
        <x:v>PHC Holdings Corporation</x:v>
      </x:c>
      <x:c r="D301" s="90" t="str">
        <x:f>'全銘柄'!E1184</x:f>
        <x:v>Prime Market (Domestic)</x:v>
      </x:c>
      <x:c r="E301" s="92" t="n">
        <x:f>'全銘柄'!S1184</x:f>
        <x:v>44483</x:v>
      </x:c>
      <x:c r="F301" s="90" t="str">
        <x:f>'全銘柄'!T1184</x:f>
        <x:v>local_price_first_trade</x:v>
      </x:c>
      <x:c r="G301" s="90" t="n">
        <x:f>'全銘柄'!AD1184</x:f>
        <x:v>1</x:v>
      </x:c>
      <x:c r="H301" s="90" t="n">
        <x:f>'全銘柄'!AE1184</x:f>
        <x:v>1</x:v>
      </x:c>
      <x:c r="I301" s="97" t="n">
        <x:f>'全銘柄'!AQ1184</x:f>
        <x:v>331425743.3333333</x:v>
      </x:c>
      <x:c r="J301" s="90" t="str">
        <x:f>'全銘柄'!AH1184</x:f>
        <x:v>S100W5A5</x:v>
      </x:c>
    </x:row>
    <x:row r="302">
      <x:c r="A302" s="90" t="n">
        <x:f>'全銘柄'!A1442</x:f>
        <x:v>1441</x:v>
      </x:c>
      <x:c r="B302" s="90" t="str">
        <x:f>'全銘柄'!B1442</x:f>
        <x:v>3450</x:v>
      </x:c>
      <x:c r="C302" s="90" t="str">
        <x:f>'全銘柄'!D1442</x:f>
        <x:v>Sato Sangyo Co.,Ltd,</x:v>
      </x:c>
      <x:c r="D302" s="90" t="str">
        <x:f>'全銘柄'!E1442</x:f>
        <x:v>PRO Market</x:v>
      </x:c>
      <x:c r="E302" s="92" t="n">
        <x:f>'全銘柄'!S1442</x:f>
        <x:v>44483</x:v>
      </x:c>
      <x:c r="F302" s="90" t="str">
        <x:f>'全銘柄'!T1442</x:f>
        <x:v>local_price_first_trade</x:v>
      </x:c>
      <x:c r="G302" s="90" t="n">
        <x:f>'全銘柄'!AD1442</x:f>
        <x:v>1</x:v>
      </x:c>
      <x:c r="H302" s="90" t="n">
        <x:f>'全銘柄'!AE1442</x:f>
        <x:v>1</x:v>
      </x:c>
      <x:c r="I302" s="97" t="n">
        <x:f>'全銘柄'!AQ1442</x:f>
        <x:v>0</x:v>
      </x:c>
      <x:c r="J302" s="90" t="n">
        <x:f>'全銘柄'!AH1442</x:f>
        <x:v>0</x:v>
      </x:c>
    </x:row>
    <x:row r="303">
      <x:c r="A303" s="90" t="n">
        <x:f>'全銘柄'!A731</x:f>
        <x:v>730</x:v>
      </x:c>
      <x:c r="B303" s="90" t="str">
        <x:f>'全銘柄'!B731</x:f>
        <x:v>9249</x:v>
      </x:c>
      <x:c r="C303" s="90" t="str">
        <x:f>'全銘柄'!D731</x:f>
        <x:v>Japan Ecosystem Co.,Ltd.</x:v>
      </x:c>
      <x:c r="D303" s="90" t="str">
        <x:f>'全銘柄'!E731</x:f>
        <x:v>Standard Market(Domestic)</x:v>
      </x:c>
      <x:c r="E303" s="92" t="n">
        <x:f>'全銘柄'!S731</x:f>
        <x:v>44477</x:v>
      </x:c>
      <x:c r="F303" s="90" t="str">
        <x:f>'全銘柄'!T731</x:f>
        <x:v>local_price_first_trade</x:v>
      </x:c>
      <x:c r="G303" s="90" t="n">
        <x:f>'全銘柄'!AD731</x:f>
        <x:v>1</x:v>
      </x:c>
      <x:c r="H303" s="90" t="n">
        <x:f>'全銘柄'!AE731</x:f>
        <x:v>1</x:v>
      </x:c>
      <x:c r="I303" s="97" t="n">
        <x:f>'全銘柄'!AQ731</x:f>
        <x:v>7984915</x:v>
      </x:c>
      <x:c r="J303" s="90" t="str">
        <x:f>'全銘柄'!AH731</x:f>
        <x:v>S100XCE0</x:v>
      </x:c>
    </x:row>
    <x:row r="304">
      <x:c r="A304" s="90" t="n">
        <x:f>'全銘柄'!A1482</x:f>
        <x:v>1481</x:v>
      </x:c>
      <x:c r="B304" s="90" t="str">
        <x:f>'全銘柄'!B1482</x:f>
        <x:v>9146</x:v>
      </x:c>
      <x:c r="C304" s="90" t="str">
        <x:f>'全銘柄'!D1482</x:f>
        <x:v>GOKENDO Holdings,Inc.</x:v>
      </x:c>
      <x:c r="D304" s="90" t="str">
        <x:f>'全銘柄'!E1482</x:f>
        <x:v>PRO Market</x:v>
      </x:c>
      <x:c r="E304" s="92" t="n">
        <x:f>'全銘柄'!S1482</x:f>
        <x:v>44477</x:v>
      </x:c>
      <x:c r="F304" s="90" t="str">
        <x:f>'全銘柄'!T1482</x:f>
        <x:v>local_price_first_trade</x:v>
      </x:c>
      <x:c r="G304" s="90" t="n">
        <x:f>'全銘柄'!AD1482</x:f>
        <x:v>1</x:v>
      </x:c>
      <x:c r="H304" s="90" t="n">
        <x:f>'全銘柄'!AE1482</x:f>
        <x:v>1</x:v>
      </x:c>
      <x:c r="I304" s="97" t="n">
        <x:f>'全銘柄'!AQ1482</x:f>
        <x:v>0</x:v>
      </x:c>
      <x:c r="J304" s="90" t="n">
        <x:f>'全銘柄'!AH1482</x:f>
        <x:v>0</x:v>
      </x:c>
    </x:row>
    <x:row r="305">
      <x:c r="A305" s="90" t="n">
        <x:f>'全銘柄'!A559</x:f>
        <x:v>558</x:v>
      </x:c>
      <x:c r="B305" s="90" t="str">
        <x:f>'全銘柄'!B559</x:f>
        <x:v>4376</x:v>
      </x:c>
      <x:c r="C305" s="90" t="str">
        <x:f>'全銘柄'!D559</x:f>
        <x:v>Kufu Company Holdings Inc.</x:v>
      </x:c>
      <x:c r="D305" s="90" t="str">
        <x:f>'全銘柄'!E559</x:f>
        <x:v>Growth Market(Domestic)</x:v>
      </x:c>
      <x:c r="E305" s="92" t="n">
        <x:f>'全銘柄'!S559</x:f>
        <x:v>44470</x:v>
      </x:c>
      <x:c r="F305" s="90" t="str">
        <x:f>'全銘柄'!T559</x:f>
        <x:v>local_price_first_trade</x:v>
      </x:c>
      <x:c r="G305" s="90" t="n">
        <x:f>'全銘柄'!AD559</x:f>
        <x:v>1</x:v>
      </x:c>
      <x:c r="H305" s="90" t="n">
        <x:f>'全銘柄'!AE559</x:f>
        <x:v>1</x:v>
      </x:c>
      <x:c r="I305" s="97" t="n">
        <x:f>'全銘柄'!AQ559</x:f>
        <x:v>5757683.333333333</x:v>
      </x:c>
      <x:c r="J305" s="90" t="str">
        <x:f>'全銘柄'!AH559</x:f>
        <x:v>S100XC6R</x:v>
      </x:c>
    </x:row>
    <x:row r="306">
      <x:c r="A306" s="90" t="n">
        <x:f>'全銘柄'!A1427</x:f>
        <x:v>1426</x:v>
      </x:c>
      <x:c r="B306" s="90" t="str">
        <x:f>'全銘柄'!B1427</x:f>
        <x:v>9248</x:v>
      </x:c>
      <x:c r="C306" s="90" t="str">
        <x:f>'全銘柄'!D1427</x:f>
        <x:v>People, Dreams &amp; Technologies Group Co.,Ltd.</x:v>
      </x:c>
      <x:c r="D306" s="90" t="str">
        <x:f>'全銘柄'!E1427</x:f>
        <x:v>Standard Market(Domestic)</x:v>
      </x:c>
      <x:c r="E306" s="92" t="n">
        <x:f>'全銘柄'!S1427</x:f>
        <x:v>44470</x:v>
      </x:c>
      <x:c r="F306" s="90" t="str">
        <x:f>'全銘柄'!T1427</x:f>
        <x:v>local_price_first_trade</x:v>
      </x:c>
      <x:c r="G306" s="90" t="n">
        <x:f>'全銘柄'!AD1427</x:f>
        <x:v>1</x:v>
      </x:c>
      <x:c r="H306" s="90" t="n">
        <x:f>'全銘柄'!AE1427</x:f>
        <x:v>1</x:v>
      </x:c>
      <x:c r="I306" s="97" t="n">
        <x:f>'全銘柄'!AQ1427</x:f>
        <x:v>27205701.666666668</x:v>
      </x:c>
      <x:c r="J306" s="90" t="str">
        <x:f>'全銘柄'!AH1427</x:f>
        <x:v>S100XBUH</x:v>
      </x:c>
    </x:row>
    <x:row r="307">
      <x:c r="A307" s="90" t="n">
        <x:f>'全銘柄'!A1432</x:f>
        <x:v>1431</x:v>
      </x:c>
      <x:c r="B307" s="90" t="str">
        <x:f>'全銘柄'!B1432</x:f>
        <x:v>7129</x:v>
      </x:c>
      <x:c r="C307" s="90" t="str">
        <x:f>'全銘柄'!D1432</x:f>
        <x:v>Miahelsa Holdings Corporation</x:v>
      </x:c>
      <x:c r="D307" s="90" t="str">
        <x:f>'全銘柄'!E1432</x:f>
        <x:v>Standard Market(Domestic)</x:v>
      </x:c>
      <x:c r="E307" s="92" t="n">
        <x:f>'全銘柄'!S1432</x:f>
        <x:v>44470</x:v>
      </x:c>
      <x:c r="F307" s="90" t="str">
        <x:f>'全銘柄'!T1432</x:f>
        <x:v>local_price_first_trade</x:v>
      </x:c>
      <x:c r="G307" s="90" t="n">
        <x:f>'全銘柄'!AD1432</x:f>
        <x:v>1</x:v>
      </x:c>
      <x:c r="H307" s="90" t="n">
        <x:f>'全銘柄'!AE1432</x:f>
        <x:v>1</x:v>
      </x:c>
      <x:c r="I307" s="97" t="n">
        <x:f>'全銘柄'!AQ1432</x:f>
        <x:v>1894998.3333333333</x:v>
      </x:c>
      <x:c r="J307" s="90" t="str">
        <x:f>'全銘柄'!AH1432</x:f>
        <x:v>S100W4QZ</x:v>
      </x:c>
    </x:row>
    <x:row r="308">
      <x:c r="A308" s="90" t="n">
        <x:f>'全銘柄'!A1434</x:f>
        <x:v>1433</x:v>
      </x:c>
      <x:c r="B308" s="90" t="str">
        <x:f>'全銘柄'!B1434</x:f>
        <x:v>7130</x:v>
      </x:c>
      <x:c r="C308" s="90" t="str">
        <x:f>'全銘柄'!D1434</x:f>
        <x:v>YAMAE GROUP HOLDINGS CO.,LTD.</x:v>
      </x:c>
      <x:c r="D308" s="90" t="str">
        <x:f>'全銘柄'!E1434</x:f>
        <x:v>Prime Market (Domestic)</x:v>
      </x:c>
      <x:c r="E308" s="92" t="n">
        <x:f>'全銘柄'!S1434</x:f>
        <x:v>44470</x:v>
      </x:c>
      <x:c r="F308" s="90" t="str">
        <x:f>'全銘柄'!T1434</x:f>
        <x:v>local_price_first_trade</x:v>
      </x:c>
      <x:c r="G308" s="90" t="n">
        <x:f>'全銘柄'!AD1434</x:f>
        <x:v>1</x:v>
      </x:c>
      <x:c r="H308" s="90" t="n">
        <x:f>'全銘柄'!AE1434</x:f>
        <x:v>1</x:v>
      </x:c>
      <x:c r="I308" s="97" t="n">
        <x:f>'全銘柄'!AQ1434</x:f>
        <x:v>246312053.33333337</x:v>
      </x:c>
      <x:c r="J308" s="90" t="str">
        <x:f>'全銘柄'!AH1434</x:f>
        <x:v>S100W0LS</x:v>
      </x:c>
    </x:row>
    <x:row r="309">
      <x:c r="A309" s="90" t="n">
        <x:f>'全銘柄'!A1437</x:f>
        <x:v>1436</x:v>
      </x:c>
      <x:c r="B309" s="90" t="str">
        <x:f>'全銘柄'!B1437</x:f>
        <x:v>7127</x:v>
      </x:c>
      <x:c r="C309" s="90" t="str">
        <x:f>'全銘柄'!D1437</x:f>
        <x:v>Ikka Holdings Co.,Ltd.</x:v>
      </x:c>
      <x:c r="D309" s="90" t="str">
        <x:f>'全銘柄'!E1437</x:f>
        <x:v>Standard Market(Domestic)</x:v>
      </x:c>
      <x:c r="E309" s="92" t="n">
        <x:f>'全銘柄'!S1437</x:f>
        <x:v>44470</x:v>
      </x:c>
      <x:c r="F309" s="90" t="str">
        <x:f>'全銘柄'!T1437</x:f>
        <x:v>local_price_first_trade</x:v>
      </x:c>
      <x:c r="G309" s="90" t="n">
        <x:f>'全銘柄'!AD1437</x:f>
        <x:v>1</x:v>
      </x:c>
      <x:c r="H309" s="90" t="n">
        <x:f>'全銘柄'!AE1437</x:f>
        <x:v>1</x:v>
      </x:c>
      <x:c r="I309" s="97" t="n">
        <x:f>'全銘柄'!AQ1437</x:f>
        <x:v>4904880</x:v>
      </x:c>
      <x:c r="J309" s="90" t="str">
        <x:f>'全銘柄'!AH1437</x:f>
        <x:v>S100W3ZY</x:v>
      </x:c>
    </x:row>
    <x:row r="310">
      <x:c r="A310" s="90" t="n">
        <x:f>'全銘柄'!A1438</x:f>
        <x:v>1437</x:v>
      </x:c>
      <x:c r="B310" s="90" t="str">
        <x:f>'全銘柄'!B1438</x:f>
        <x:v>4360</x:v>
      </x:c>
      <x:c r="C310" s="90" t="str">
        <x:f>'全銘柄'!D1438</x:f>
        <x:v>MANAC Chemical Partners Co.,Ltd</x:v>
      </x:c>
      <x:c r="D310" s="90" t="str">
        <x:f>'全銘柄'!E1438</x:f>
        <x:v>Standard Market(Domestic)</x:v>
      </x:c>
      <x:c r="E310" s="92" t="n">
        <x:f>'全銘柄'!S1438</x:f>
        <x:v>44470</x:v>
      </x:c>
      <x:c r="F310" s="90" t="str">
        <x:f>'全銘柄'!T1438</x:f>
        <x:v>local_price_first_trade</x:v>
      </x:c>
      <x:c r="G310" s="90" t="n">
        <x:f>'全銘柄'!AD1438</x:f>
        <x:v>1</x:v>
      </x:c>
      <x:c r="H310" s="90" t="n">
        <x:f>'全銘柄'!AE1438</x:f>
        <x:v>1</x:v>
      </x:c>
      <x:c r="I310" s="97" t="n">
        <x:f>'全銘柄'!AQ1438</x:f>
        <x:v>37918541.666666664</x:v>
      </x:c>
      <x:c r="J310" s="90" t="str">
        <x:f>'全銘柄'!AH1438</x:f>
        <x:v>S100VYLQ</x:v>
      </x:c>
    </x:row>
    <x:row r="311">
      <x:c r="A311" s="90" t="n">
        <x:f>'全銘柄'!A1489</x:f>
        <x:v>1488</x:v>
      </x:c>
      <x:c r="B311" s="90" t="str">
        <x:f>'全銘柄'!B1489</x:f>
        <x:v>9243</x:v>
      </x:c>
      <x:c r="C311" s="90" t="str">
        <x:f>'全銘柄'!D1489</x:f>
        <x:v>FT Holdings Co.,Inc.</x:v>
      </x:c>
      <x:c r="D311" s="90" t="str">
        <x:f>'全銘柄'!E1489</x:f>
        <x:v>PRO Market</x:v>
      </x:c>
      <x:c r="E311" s="92" t="n">
        <x:f>'全銘柄'!S1489</x:f>
        <x:v>44470</x:v>
      </x:c>
      <x:c r="F311" s="90" t="str">
        <x:f>'全銘柄'!T1489</x:f>
        <x:v>local_price_first_trade</x:v>
      </x:c>
      <x:c r="G311" s="90" t="n">
        <x:f>'全銘柄'!AD1489</x:f>
        <x:v>1</x:v>
      </x:c>
      <x:c r="H311" s="90" t="n">
        <x:f>'全銘柄'!AE1489</x:f>
        <x:v>1</x:v>
      </x:c>
      <x:c r="I311" s="97" t="n">
        <x:f>'全銘柄'!AQ1489</x:f>
        <x:v>1666.6666666666667</x:v>
      </x:c>
      <x:c r="J311" s="90" t="n">
        <x:f>'全銘柄'!AH1489</x:f>
        <x:v>0</x:v>
      </x:c>
    </x:row>
    <x:row r="312">
      <x:c r="A312" s="90" t="n">
        <x:f>'全銘柄'!A1352</x:f>
        <x:v>1351</x:v>
      </x:c>
      <x:c r="B312" s="90" t="str">
        <x:f>'全銘柄'!B1352</x:f>
        <x:v>6522</x:v>
      </x:c>
      <x:c r="C312" s="90" t="str">
        <x:f>'全銘柄'!D1352</x:f>
        <x:v>Asterisk Inc.</x:v>
      </x:c>
      <x:c r="D312" s="90" t="str">
        <x:f>'全銘柄'!E1352</x:f>
        <x:v>Growth Market(Domestic)</x:v>
      </x:c>
      <x:c r="E312" s="92" t="n">
        <x:f>'全銘柄'!S1352</x:f>
        <x:v>44469</x:v>
      </x:c>
      <x:c r="F312" s="90" t="str">
        <x:f>'全銘柄'!T1352</x:f>
        <x:v>local_price_first_trade</x:v>
      </x:c>
      <x:c r="G312" s="90" t="n">
        <x:f>'全銘柄'!AD1352</x:f>
        <x:v>1</x:v>
      </x:c>
      <x:c r="H312" s="90" t="n">
        <x:f>'全銘柄'!AE1352</x:f>
        <x:v>1</x:v>
      </x:c>
      <x:c r="I312" s="97" t="n">
        <x:f>'全銘柄'!AQ1352</x:f>
        <x:v>2417018996.6666665</x:v>
      </x:c>
      <x:c r="J312" s="90" t="str">
        <x:f>'全銘柄'!AH1352</x:f>
        <x:v>S100X66T</x:v>
      </x:c>
    </x:row>
    <x:row r="313">
      <x:c r="A313" s="90" t="n">
        <x:f>'全銘柄'!A1431</x:f>
        <x:v>1430</x:v>
      </x:c>
      <x:c r="B313" s="90" t="str">
        <x:f>'全銘柄'!B1431</x:f>
        <x:v>9246</x:v>
      </x:c>
      <x:c r="C313" s="90" t="str">
        <x:f>'全銘柄'!D1431</x:f>
        <x:v>ProjectHoldings,Inc.</x:v>
      </x:c>
      <x:c r="D313" s="90" t="str">
        <x:f>'全銘柄'!E1431</x:f>
        <x:v>Growth Market(Domestic)</x:v>
      </x:c>
      <x:c r="E313" s="92" t="n">
        <x:f>'全銘柄'!S1431</x:f>
        <x:v>44468</x:v>
      </x:c>
      <x:c r="F313" s="90" t="str">
        <x:f>'全銘柄'!T1431</x:f>
        <x:v>local_price_first_trade</x:v>
      </x:c>
      <x:c r="G313" s="90" t="n">
        <x:f>'全銘柄'!AD1431</x:f>
        <x:v>1</x:v>
      </x:c>
      <x:c r="H313" s="90" t="n">
        <x:f>'全銘柄'!AE1431</x:f>
        <x:v>1</x:v>
      </x:c>
      <x:c r="I313" s="97" t="n">
        <x:f>'全銘柄'!AQ1431</x:f>
        <x:v>2736141.6666666665</x:v>
      </x:c>
      <x:c r="J313" s="90" t="str">
        <x:f>'全銘柄'!AH1431</x:f>
        <x:v>S100XUQY</x:v>
      </x:c>
    </x:row>
    <x:row r="314">
      <x:c r="A314" s="90" t="n">
        <x:f>'全銘柄'!A1361</x:f>
        <x:v>1360</x:v>
      </x:c>
      <x:c r="B314" s="90" t="str">
        <x:f>'全銘柄'!B1361</x:f>
        <x:v>4073</x:v>
      </x:c>
      <x:c r="C314" s="90" t="str">
        <x:f>'全銘柄'!D1361</x:f>
        <x:v>Global Communication Planning Co.,Ltd.</x:v>
      </x:c>
      <x:c r="D314" s="90" t="str">
        <x:f>'全銘柄'!E1361</x:f>
        <x:v>Growth Market(Domestic)</x:v>
      </x:c>
      <x:c r="E314" s="92" t="n">
        <x:f>'全銘柄'!S1361</x:f>
        <x:v>44467</x:v>
      </x:c>
      <x:c r="F314" s="90" t="str">
        <x:f>'全銘柄'!T1361</x:f>
        <x:v>local_price_first_trade</x:v>
      </x:c>
      <x:c r="G314" s="90" t="n">
        <x:f>'全銘柄'!AD1361</x:f>
        <x:v>1</x:v>
      </x:c>
      <x:c r="H314" s="90" t="n">
        <x:f>'全銘柄'!AE1361</x:f>
        <x:v>1</x:v>
      </x:c>
      <x:c r="I314" s="97" t="n">
        <x:f>'全銘柄'!AQ1361</x:f>
        <x:v>2042205</x:v>
      </x:c>
      <x:c r="J314" s="90" t="str">
        <x:f>'全銘柄'!AH1361</x:f>
        <x:v>S100WQNZ</x:v>
      </x:c>
    </x:row>
    <x:row r="315">
      <x:c r="A315" s="90" t="n">
        <x:f>'全銘柄'!A1445</x:f>
        <x:v>1444</x:v>
      </x:c>
      <x:c r="B315" s="90" t="str">
        <x:f>'全銘柄'!B1445</x:f>
        <x:v>4889</x:v>
      </x:c>
      <x:c r="C315" s="90" t="str">
        <x:f>'全銘柄'!D1445</x:f>
        <x:v>Renascience Inc.</x:v>
      </x:c>
      <x:c r="D315" s="90" t="str">
        <x:f>'全銘柄'!E1445</x:f>
        <x:v>Growth Market(Domestic)</x:v>
      </x:c>
      <x:c r="E315" s="92" t="n">
        <x:f>'全銘柄'!S1445</x:f>
        <x:v>44463</x:v>
      </x:c>
      <x:c r="F315" s="90" t="str">
        <x:f>'全銘柄'!T1445</x:f>
        <x:v>local_price_first_trade</x:v>
      </x:c>
      <x:c r="G315" s="90" t="n">
        <x:f>'全銘柄'!AD1445</x:f>
        <x:v>1</x:v>
      </x:c>
      <x:c r="H315" s="90" t="n">
        <x:f>'全銘柄'!AE1445</x:f>
        <x:v>1</x:v>
      </x:c>
      <x:c r="I315" s="97" t="n">
        <x:f>'全銘柄'!AQ1445</x:f>
        <x:v>844572040</x:v>
      </x:c>
      <x:c r="J315" s="90" t="str">
        <x:f>'全銘柄'!AH1445</x:f>
        <x:v>S100W34E</x:v>
      </x:c>
    </x:row>
    <x:row r="316">
      <x:c r="A316" s="90" t="n">
        <x:f>'全銘柄'!A816</x:f>
        <x:v>815</x:v>
      </x:c>
      <x:c r="B316" s="90" t="str">
        <x:f>'全銘柄'!B816</x:f>
        <x:v>4370</x:v>
      </x:c>
      <x:c r="C316" s="90" t="str">
        <x:f>'全銘柄'!D816</x:f>
        <x:v>Mobilus Corporation</x:v>
      </x:c>
      <x:c r="D316" s="90" t="str">
        <x:f>'全銘柄'!E816</x:f>
        <x:v>Growth Market(Domestic)</x:v>
      </x:c>
      <x:c r="E316" s="92" t="n">
        <x:f>'全銘柄'!S816</x:f>
        <x:v>44441</x:v>
      </x:c>
      <x:c r="F316" s="90" t="str">
        <x:f>'全銘柄'!T816</x:f>
        <x:v>local_price_first_trade</x:v>
      </x:c>
      <x:c r="G316" s="90" t="n">
        <x:f>'全銘柄'!AD816</x:f>
        <x:v>1</x:v>
      </x:c>
      <x:c r="H316" s="90" t="n">
        <x:f>'全銘柄'!AE816</x:f>
        <x:v>1</x:v>
      </x:c>
      <x:c r="I316" s="97" t="n">
        <x:f>'全銘柄'!AQ816</x:f>
        <x:v>5520588.333333333</x:v>
      </x:c>
      <x:c r="J316" s="90" t="str">
        <x:f>'全銘柄'!AH816</x:f>
        <x:v>S100X6MF</x:v>
      </x:c>
    </x:row>
    <x:row r="317">
      <x:c r="A317" s="90" t="n">
        <x:f>'全銘柄'!A940</x:f>
        <x:v>939</x:v>
      </x:c>
      <x:c r="B317" s="90" t="str">
        <x:f>'全銘柄'!B940</x:f>
        <x:v>7126</x:v>
      </x:c>
      <x:c r="C317" s="90" t="str">
        <x:f>'全銘柄'!D940</x:f>
        <x:v>Global Style Co.,Ltd.</x:v>
      </x:c>
      <x:c r="D317" s="90" t="str">
        <x:f>'全銘柄'!E940</x:f>
        <x:v>Standard Market(Domestic)</x:v>
      </x:c>
      <x:c r="E317" s="92" t="n">
        <x:f>'全銘柄'!S940</x:f>
        <x:v>44432</x:v>
      </x:c>
      <x:c r="F317" s="90" t="str">
        <x:f>'全銘柄'!T940</x:f>
        <x:v>local_price_first_trade</x:v>
      </x:c>
      <x:c r="G317" s="90" t="n">
        <x:f>'全銘柄'!AD940</x:f>
        <x:v>1</x:v>
      </x:c>
      <x:c r="H317" s="90" t="n">
        <x:f>'全銘柄'!AE940</x:f>
        <x:v>1</x:v>
      </x:c>
      <x:c r="I317" s="97" t="n">
        <x:f>'全銘柄'!AQ940</x:f>
        <x:v>5059948.333333333</x:v>
      </x:c>
      <x:c r="J317" s="90" t="str">
        <x:f>'全銘柄'!AH940</x:f>
        <x:v>S100WVWR</x:v>
      </x:c>
    </x:row>
    <x:row r="318">
      <x:c r="A318" s="90" t="n">
        <x:f>'全銘柄'!A875</x:f>
        <x:v>874</x:v>
      </x:c>
      <x:c r="B318" s="90" t="str">
        <x:f>'全銘柄'!B875</x:f>
        <x:v>4076</x:v>
      </x:c>
      <x:c r="C318" s="90" t="str">
        <x:f>'全銘柄'!D875</x:f>
        <x:v>CNS Co.,Ltd.</x:v>
      </x:c>
      <x:c r="D318" s="90" t="str">
        <x:f>'全銘柄'!E875</x:f>
        <x:v>Growth Market(Domestic)</x:v>
      </x:c>
      <x:c r="E318" s="92" t="n">
        <x:f>'全銘柄'!S875</x:f>
        <x:v>44428</x:v>
      </x:c>
      <x:c r="F318" s="90" t="str">
        <x:f>'全銘柄'!T875</x:f>
        <x:v>local_price_first_trade</x:v>
      </x:c>
      <x:c r="G318" s="90" t="n">
        <x:f>'全銘柄'!AD875</x:f>
        <x:v>1</x:v>
      </x:c>
      <x:c r="H318" s="90" t="n">
        <x:f>'全銘柄'!AE875</x:f>
        <x:v>1</x:v>
      </x:c>
      <x:c r="I318" s="97" t="n">
        <x:f>'全銘柄'!AQ875</x:f>
        <x:v>4328255</x:v>
      </x:c>
      <x:c r="J318" s="90" t="str">
        <x:f>'全銘柄'!AH875</x:f>
        <x:v>S100WLIX</x:v>
      </x:c>
    </x:row>
    <x:row r="319">
      <x:c r="A319" s="90" t="n">
        <x:f>'全銘柄'!A1235</x:f>
        <x:v>1234</x:v>
      </x:c>
      <x:c r="B319" s="90" t="str">
        <x:f>'全銘柄'!B1235</x:f>
        <x:v>9241</x:v>
      </x:c>
      <x:c r="C319" s="90" t="str">
        <x:f>'全銘柄'!D1235</x:f>
        <x:v>Future Link Network Co.,Ltd.</x:v>
      </x:c>
      <x:c r="D319" s="90" t="str">
        <x:f>'全銘柄'!E1235</x:f>
        <x:v>Growth Market(Domestic)</x:v>
      </x:c>
      <x:c r="E319" s="92" t="n">
        <x:f>'全銘柄'!S1235</x:f>
        <x:v>44428</x:v>
      </x:c>
      <x:c r="F319" s="90" t="str">
        <x:f>'全銘柄'!T1235</x:f>
        <x:v>local_price_first_trade</x:v>
      </x:c>
      <x:c r="G319" s="90" t="n">
        <x:f>'全銘柄'!AD1235</x:f>
        <x:v>1</x:v>
      </x:c>
      <x:c r="H319" s="90" t="n">
        <x:f>'全銘柄'!AE1235</x:f>
        <x:v>1</x:v>
      </x:c>
      <x:c r="I319" s="97" t="n">
        <x:f>'全銘柄'!AQ1235</x:f>
        <x:v>1778250</x:v>
      </x:c>
      <x:c r="J319" s="90" t="str">
        <x:f>'全銘柄'!AH1235</x:f>
        <x:v>S100X7HS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34" hidden="0" customWidth="1"/>
    <x:col min="5" max="5" width="28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</x:cols>
  <x:sheetData>
    <x:row r="1" ht="30" customHeight="1">
      <x:c r="A1" s="3" t="str">
        <x:v>条件④ — オーナー企業 / 社長が筆頭株主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8" customHeight="1">
      <x:c r="A3" s="5" t="str">
        <x:v>厳格=代表者・社長・CEOと筆頭株主名が一致。proxyは『筆頭株主が個人』も含むため、資産管理会社・実質支配関係は必ず手動確認。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順位</x:v>
      </x:c>
      <x:c r="B5" s="18" t="str">
        <x:v>コード</x:v>
      </x:c>
      <x:c r="C5" s="18" t="str">
        <x:v>会社名</x:v>
      </x:c>
      <x:c r="D5" s="18" t="str">
        <x:v>代表者等</x:v>
      </x:c>
      <x:c r="E5" s="18" t="str">
        <x:v>筆頭株主</x:v>
      </x:c>
      <x:c r="F5" s="18" t="str">
        <x:v>筆頭比率</x:v>
      </x:c>
      <x:c r="G5" s="18" t="str">
        <x:v>厳格</x:v>
      </x:c>
      <x:c r="H5" s="18" t="str">
        <x:v>proxy</x:v>
      </x:c>
      <x:c r="I5" s="18" t="str">
        <x:v>厳格重複</x:v>
      </x:c>
      <x:c r="J5" s="18" t="str">
        <x:v>CAGR重複</x:v>
      </x:c>
      <x:c r="K5" s="19" t="str">
        <x:v>doc_id</x:v>
      </x:c>
    </x:row>
    <x:row r="6">
      <x:c r="A6" s="90" t="n">
        <x:f>'全銘柄'!A20</x:f>
        <x:v>19</x:v>
      </x:c>
      <x:c r="B6" s="90" t="str">
        <x:f>'全銘柄'!B20</x:f>
        <x:v>4415</x:v>
      </x:c>
      <x:c r="C6" s="90" t="str">
        <x:f>'全銘柄'!D20</x:f>
        <x:v>BROAD ENTERPRISE CO.,LTD.</x:v>
      </x:c>
      <x:c r="D6" s="90" t="str">
        <x:f>'全銘柄'!W20</x:f>
        <x:v>中西 良祐 / 中西 美津代</x:v>
      </x:c>
      <x:c r="E6" s="90" t="str">
        <x:f>'全銘柄'!U20</x:f>
        <x:v>中西 良祐 （注）２</x:v>
      </x:c>
      <x:c r="F6" s="91" t="n">
        <x:f>'全銘柄'!V20</x:f>
        <x:v>0.7131</x:v>
      </x:c>
      <x:c r="G6" s="90" t="b">
        <x:f>'全銘柄'!AB20</x:f>
        <x:v>1</x:v>
      </x:c>
      <x:c r="H6" s="90" t="b">
        <x:f>'全銘柄'!AC20</x:f>
        <x:v>1</x:v>
      </x:c>
      <x:c r="I6" s="90" t="n">
        <x:f>'全銘柄'!AD20</x:f>
        <x:v>3</x:v>
      </x:c>
      <x:c r="J6" s="90" t="n">
        <x:f>'全銘柄'!AE20</x:f>
        <x:v>4</x:v>
      </x:c>
      <x:c r="K6" s="90" t="str">
        <x:f>'全銘柄'!AH20</x:f>
        <x:v>S100XSGS</x:v>
      </x:c>
    </x:row>
    <x:row r="7">
      <x:c r="A7" s="90" t="n">
        <x:f>'全銘柄'!A234</x:f>
        <x:v>233</x:v>
      </x:c>
      <x:c r="B7" s="90" t="str">
        <x:f>'全銘柄'!B234</x:f>
        <x:v>3991</x:v>
      </x:c>
      <x:c r="C7" s="90" t="str">
        <x:f>'全銘柄'!D234</x:f>
        <x:v>Wantedly,Inc</x:v>
      </x:c>
      <x:c r="D7" s="90" t="str">
        <x:f>'全銘柄'!W234</x:f>
        <x:v>仲 暁子</x:v>
      </x:c>
      <x:c r="E7" s="90" t="str">
        <x:f>'全銘柄'!U234</x:f>
        <x:v>仲暁子</x:v>
      </x:c>
      <x:c r="F7" s="91" t="n">
        <x:f>'全銘柄'!V234</x:f>
        <x:v>0.682</x:v>
      </x:c>
      <x:c r="G7" s="90" t="b">
        <x:f>'全銘柄'!AB234</x:f>
        <x:v>1</x:v>
      </x:c>
      <x:c r="H7" s="90" t="b">
        <x:f>'全銘柄'!AC234</x:f>
        <x:v>1</x:v>
      </x:c>
      <x:c r="I7" s="90" t="n">
        <x:f>'全銘柄'!AD234</x:f>
        <x:v>2</x:v>
      </x:c>
      <x:c r="J7" s="90" t="n">
        <x:f>'全銘柄'!AE234</x:f>
        <x:v>2</x:v>
      </x:c>
      <x:c r="K7" s="90" t="str">
        <x:f>'全銘柄'!AH234</x:f>
        <x:v>S100X6HU</x:v>
      </x:c>
    </x:row>
    <x:row r="8">
      <x:c r="A8" s="90" t="n">
        <x:f>'全銘柄'!A1326</x:f>
        <x:v>1325</x:v>
      </x:c>
      <x:c r="B8" s="90" t="str">
        <x:f>'全銘柄'!B1326</x:f>
        <x:v>5742</x:v>
      </x:c>
      <x:c r="C8" s="90" t="str">
        <x:f>'全銘柄'!D1326</x:f>
        <x:v>NIC Autotec,Inc.</x:v>
      </x:c>
      <x:c r="D8" s="90" t="str">
        <x:f>'全銘柄'!W1326</x:f>
        <x:v>西 川 浩 司 / 野 村 良 一</x:v>
      </x:c>
      <x:c r="E8" s="90" t="str">
        <x:f>'全銘柄'!U1326</x:f>
        <x:v>西川 浩司</x:v>
      </x:c>
      <x:c r="F8" s="91" t="n">
        <x:f>'全銘柄'!V1326</x:f>
        <x:v>0.68</x:v>
      </x:c>
      <x:c r="G8" s="90" t="b">
        <x:f>'全銘柄'!AB1326</x:f>
        <x:v>1</x:v>
      </x:c>
      <x:c r="H8" s="90" t="b">
        <x:f>'全銘柄'!AC1326</x:f>
        <x:v>1</x:v>
      </x:c>
      <x:c r="I8" s="90" t="n">
        <x:f>'全銘柄'!AD1326</x:f>
        <x:v>1</x:v>
      </x:c>
      <x:c r="J8" s="90" t="n">
        <x:f>'全銘柄'!AE1326</x:f>
        <x:v>1</x:v>
      </x:c>
      <x:c r="K8" s="90" t="str">
        <x:f>'全銘柄'!AH1326</x:f>
        <x:v>S100W2I4</x:v>
      </x:c>
    </x:row>
    <x:row r="9">
      <x:c r="A9" s="90" t="n">
        <x:f>'全銘柄'!A1403</x:f>
        <x:v>1402</x:v>
      </x:c>
      <x:c r="B9" s="90" t="str">
        <x:f>'全銘柄'!B1403</x:f>
        <x:v>6612</x:v>
      </x:c>
      <x:c r="C9" s="90" t="str">
        <x:f>'全銘柄'!D1403</x:f>
        <x:v>BALMUDA Inc.</x:v>
      </x:c>
      <x:c r="D9" s="90" t="str">
        <x:f>'全銘柄'!W1403</x:f>
        <x:v>寺尾 玄</x:v>
      </x:c>
      <x:c r="E9" s="90" t="str">
        <x:f>'全銘柄'!U1403</x:f>
        <x:v>寺尾 玄</x:v>
      </x:c>
      <x:c r="F9" s="91" t="n">
        <x:f>'全銘柄'!V1403</x:f>
        <x:v>0.6786</x:v>
      </x:c>
      <x:c r="G9" s="90" t="b">
        <x:f>'全銘柄'!AB1403</x:f>
        <x:v>1</x:v>
      </x:c>
      <x:c r="H9" s="90" t="b">
        <x:f>'全銘柄'!AC1403</x:f>
        <x:v>1</x:v>
      </x:c>
      <x:c r="I9" s="90" t="n">
        <x:f>'全銘柄'!AD1403</x:f>
        <x:v>1</x:v>
      </x:c>
      <x:c r="J9" s="90" t="n">
        <x:f>'全銘柄'!AE1403</x:f>
        <x:v>1</x:v>
      </x:c>
      <x:c r="K9" s="90" t="str">
        <x:f>'全銘柄'!AH1403</x:f>
        <x:v>S100XTCP</x:v>
      </x:c>
    </x:row>
    <x:row r="10">
      <x:c r="A10" s="90" t="n">
        <x:f>'全銘柄'!A167</x:f>
        <x:v>166</x:v>
      </x:c>
      <x:c r="B10" s="90" t="str">
        <x:f>'全銘柄'!B167</x:f>
        <x:v>6037</x:v>
      </x:c>
      <x:c r="C10" s="90" t="str">
        <x:f>'全銘柄'!D167</x:f>
        <x:v>RAKUMACHI,INC.</x:v>
      </x:c>
      <x:c r="D10" s="90" t="str">
        <x:f>'全銘柄'!W167</x:f>
        <x:v>坂口 直大</x:v>
      </x:c>
      <x:c r="E10" s="90" t="str">
        <x:f>'全銘柄'!U167</x:f>
        <x:v>坂口 直大</x:v>
      </x:c>
      <x:c r="F10" s="91" t="n">
        <x:f>'全銘柄'!V167</x:f>
        <x:v>0.6703</x:v>
      </x:c>
      <x:c r="G10" s="90" t="b">
        <x:f>'全銘柄'!AB167</x:f>
        <x:v>1</x:v>
      </x:c>
      <x:c r="H10" s="90" t="b">
        <x:f>'全銘柄'!AC167</x:f>
        <x:v>1</x:v>
      </x:c>
      <x:c r="I10" s="90" t="n">
        <x:f>'全銘柄'!AD167</x:f>
        <x:v>2</x:v>
      </x:c>
      <x:c r="J10" s="90" t="n">
        <x:f>'全銘柄'!AE167</x:f>
        <x:v>2</x:v>
      </x:c>
      <x:c r="K10" s="90" t="str">
        <x:f>'全銘柄'!AH167</x:f>
        <x:v>S100WWO9</x:v>
      </x:c>
    </x:row>
    <x:row r="11">
      <x:c r="A11" s="90" t="n">
        <x:f>'全銘柄'!A273</x:f>
        <x:v>272</x:v>
      </x:c>
      <x:c r="B11" s="90" t="str">
        <x:f>'全銘柄'!B273</x:f>
        <x:v>9563</x:v>
      </x:c>
      <x:c r="C11" s="90" t="str">
        <x:f>'全銘柄'!D273</x:f>
        <x:v>Atlas Technologies Corporation</x:v>
      </x:c>
      <x:c r="D11" s="90" t="str">
        <x:f>'全銘柄'!W273</x:f>
        <x:v>山本 浩司</x:v>
      </x:c>
      <x:c r="E11" s="90" t="str">
        <x:f>'全銘柄'!U273</x:f>
        <x:v>山本 浩司</x:v>
      </x:c>
      <x:c r="F11" s="91" t="n">
        <x:f>'全銘柄'!V273</x:f>
        <x:v>0.6673</x:v>
      </x:c>
      <x:c r="G11" s="90" t="b">
        <x:f>'全銘柄'!AB273</x:f>
        <x:v>1</x:v>
      </x:c>
      <x:c r="H11" s="90" t="b">
        <x:f>'全銘柄'!AC273</x:f>
        <x:v>1</x:v>
      </x:c>
      <x:c r="I11" s="90" t="n">
        <x:f>'全銘柄'!AD273</x:f>
        <x:v>2</x:v>
      </x:c>
      <x:c r="J11" s="90" t="n">
        <x:f>'全銘柄'!AE273</x:f>
        <x:v>2</x:v>
      </x:c>
      <x:c r="K11" s="90" t="str">
        <x:f>'全銘柄'!AH273</x:f>
        <x:v>S100XU0E</x:v>
      </x:c>
    </x:row>
    <x:row r="12">
      <x:c r="A12" s="90" t="n">
        <x:f>'全銘柄'!A353</x:f>
        <x:v>352</x:v>
      </x:c>
      <x:c r="B12" s="90" t="str">
        <x:f>'全銘柄'!B353</x:f>
        <x:v>6030</x:v>
      </x:c>
      <x:c r="C12" s="90" t="str">
        <x:f>'全銘柄'!D353</x:f>
        <x:v>Adventure,Inc.</x:v>
      </x:c>
      <x:c r="D12" s="90" t="str">
        <x:f>'全銘柄'!W353</x:f>
        <x:v>中村 俊一</x:v>
      </x:c>
      <x:c r="E12" s="90" t="str">
        <x:f>'全銘柄'!U353</x:f>
        <x:v>中村 俊一</x:v>
      </x:c>
      <x:c r="F12" s="91" t="n">
        <x:f>'全銘柄'!V353</x:f>
        <x:v>0.6658</x:v>
      </x:c>
      <x:c r="G12" s="90" t="b">
        <x:f>'全銘柄'!AB353</x:f>
        <x:v>1</x:v>
      </x:c>
      <x:c r="H12" s="90" t="b">
        <x:f>'全銘柄'!AC353</x:f>
        <x:v>1</x:v>
      </x:c>
      <x:c r="I12" s="90" t="n">
        <x:f>'全銘柄'!AD353</x:f>
        <x:v>1</x:v>
      </x:c>
      <x:c r="J12" s="90" t="n">
        <x:f>'全銘柄'!AE353</x:f>
        <x:v>2</x:v>
      </x:c>
      <x:c r="K12" s="90" t="str">
        <x:f>'全銘柄'!AH353</x:f>
        <x:v>S100WXVU</x:v>
      </x:c>
    </x:row>
    <x:row r="13">
      <x:c r="A13" s="90" t="n">
        <x:f>'全銘柄'!A945</x:f>
        <x:v>944</x:v>
      </x:c>
      <x:c r="B13" s="90" t="str">
        <x:f>'全銘柄'!B945</x:f>
        <x:v>3477</x:v>
      </x:c>
      <x:c r="C13" s="90" t="str">
        <x:f>'全銘柄'!D945</x:f>
        <x:v>FORLIFE Co.,Ltd.</x:v>
      </x:c>
      <x:c r="D13" s="90" t="str">
        <x:f>'全銘柄'!W945</x:f>
        <x:v>奥本 健二</x:v>
      </x:c>
      <x:c r="E13" s="90" t="str">
        <x:f>'全銘柄'!U945</x:f>
        <x:v>奥本 健二</x:v>
      </x:c>
      <x:c r="F13" s="91" t="n">
        <x:f>'全銘柄'!V945</x:f>
        <x:v>0.6601</x:v>
      </x:c>
      <x:c r="G13" s="90" t="b">
        <x:f>'全銘柄'!AB945</x:f>
        <x:v>1</x:v>
      </x:c>
      <x:c r="H13" s="90" t="b">
        <x:f>'全銘柄'!AC945</x:f>
        <x:v>1</x:v>
      </x:c>
      <x:c r="I13" s="90" t="n">
        <x:f>'全銘柄'!AD945</x:f>
        <x:v>1</x:v>
      </x:c>
      <x:c r="J13" s="90" t="n">
        <x:f>'全銘柄'!AE945</x:f>
        <x:v>1</x:v>
      </x:c>
      <x:c r="K13" s="90" t="str">
        <x:f>'全銘柄'!AH945</x:f>
        <x:v>S100VYTR</x:v>
      </x:c>
    </x:row>
    <x:row r="14">
      <x:c r="A14" s="90" t="n">
        <x:f>'全銘柄'!A10</x:f>
        <x:v>9</x:v>
      </x:c>
      <x:c r="B14" s="90" t="str">
        <x:f>'全銘柄'!B10</x:f>
        <x:v>5575</x:v>
      </x:c>
      <x:c r="C14" s="90" t="str">
        <x:f>'全銘柄'!D10</x:f>
        <x:v>Globee Inc.</x:v>
      </x:c>
      <x:c r="D14" s="90" t="str">
        <x:f>'全銘柄'!W10</x:f>
        <x:v>幾嶋 研三郎</x:v>
      </x:c>
      <x:c r="E14" s="90" t="str">
        <x:f>'全銘柄'!U10</x:f>
        <x:v>幾嶋 研三郎</x:v>
      </x:c>
      <x:c r="F14" s="91" t="n">
        <x:f>'全銘柄'!V10</x:f>
        <x:v>0.6383</x:v>
      </x:c>
      <x:c r="G14" s="90" t="b">
        <x:f>'全銘柄'!AB10</x:f>
        <x:v>1</x:v>
      </x:c>
      <x:c r="H14" s="90" t="b">
        <x:f>'全銘柄'!AC10</x:f>
        <x:v>1</x:v>
      </x:c>
      <x:c r="I14" s="90" t="n">
        <x:f>'全銘柄'!AD10</x:f>
        <x:v>4</x:v>
      </x:c>
      <x:c r="J14" s="90" t="n">
        <x:f>'全銘柄'!AE10</x:f>
        <x:v>4</x:v>
      </x:c>
      <x:c r="K14" s="90" t="str">
        <x:f>'全銘柄'!AH10</x:f>
        <x:v>S100WL3G</x:v>
      </x:c>
    </x:row>
    <x:row r="15">
      <x:c r="A15" s="90" t="n">
        <x:f>'全銘柄'!A1381</x:f>
        <x:v>1380</x:v>
      </x:c>
      <x:c r="B15" s="90" t="str">
        <x:f>'全銘柄'!B1381</x:f>
        <x:v>3137</x:v>
      </x:c>
      <x:c r="C15" s="90" t="str">
        <x:f>'全銘柄'!D1381</x:f>
        <x:v>Fundely Co.,Ltd.</x:v>
      </x:c>
      <x:c r="D15" s="90" t="str">
        <x:f>'全銘柄'!W1381</x:f>
        <x:v>阿部 公祐</x:v>
      </x:c>
      <x:c r="E15" s="90" t="str">
        <x:f>'全銘柄'!U1381</x:f>
        <x:v>阿部 公祐</x:v>
      </x:c>
      <x:c r="F15" s="91" t="n">
        <x:f>'全銘柄'!V1381</x:f>
        <x:v>0.6381</x:v>
      </x:c>
      <x:c r="G15" s="90" t="b">
        <x:f>'全銘柄'!AB1381</x:f>
        <x:v>1</x:v>
      </x:c>
      <x:c r="H15" s="90" t="b">
        <x:f>'全銘柄'!AC1381</x:f>
        <x:v>1</x:v>
      </x:c>
      <x:c r="I15" s="90" t="n">
        <x:f>'全銘柄'!AD1381</x:f>
        <x:v>1</x:v>
      </x:c>
      <x:c r="J15" s="90" t="n">
        <x:f>'全銘柄'!AE1381</x:f>
        <x:v>1</x:v>
      </x:c>
      <x:c r="K15" s="90" t="str">
        <x:f>'全銘柄'!AH1381</x:f>
        <x:v>S100W4Y8</x:v>
      </x:c>
    </x:row>
    <x:row r="16">
      <x:c r="A16" s="90" t="n">
        <x:f>'全銘柄'!A66</x:f>
        <x:v>65</x:v>
      </x:c>
      <x:c r="B16" s="90" t="str">
        <x:f>'全銘柄'!B66</x:f>
        <x:v>2970</x:v>
      </x:c>
      <x:c r="C16" s="90" t="str">
        <x:f>'全銘柄'!D66</x:f>
        <x:v>GLC GROUP,INC.</x:v>
      </x:c>
      <x:c r="D16" s="90" t="str">
        <x:f>'全銘柄'!W66</x:f>
        <x:v>髙村 隼人</x:v>
      </x:c>
      <x:c r="E16" s="90" t="str">
        <x:f>'全銘柄'!U66</x:f>
        <x:v>髙村 隼人</x:v>
      </x:c>
      <x:c r="F16" s="91" t="n">
        <x:f>'全銘柄'!V66</x:f>
        <x:v>0.6361</x:v>
      </x:c>
      <x:c r="G16" s="90" t="b">
        <x:f>'全銘柄'!AB66</x:f>
        <x:v>1</x:v>
      </x:c>
      <x:c r="H16" s="90" t="b">
        <x:f>'全銘柄'!AC66</x:f>
        <x:v>1</x:v>
      </x:c>
      <x:c r="I16" s="90" t="n">
        <x:f>'全銘柄'!AD66</x:f>
        <x:v>2</x:v>
      </x:c>
      <x:c r="J16" s="90" t="n">
        <x:f>'全銘柄'!AE66</x:f>
        <x:v>3</x:v>
      </x:c>
      <x:c r="K16" s="90" t="str">
        <x:f>'全銘柄'!AH66</x:f>
        <x:v>S100XTGG</x:v>
      </x:c>
    </x:row>
    <x:row r="17">
      <x:c r="A17" s="90" t="n">
        <x:f>'全銘柄'!A46</x:f>
        <x:v>45</x:v>
      </x:c>
      <x:c r="B17" s="90" t="str">
        <x:f>'全銘柄'!B46</x:f>
        <x:v>9242</x:v>
      </x:c>
      <x:c r="C17" s="90" t="str">
        <x:f>'全銘柄'!D46</x:f>
        <x:v>Media Research Institute,Inc.</x:v>
      </x:c>
      <x:c r="D17" s="90" t="str">
        <x:f>'全銘柄'!W46</x:f>
        <x:v>田中 浩二 / 野本 正生</x:v>
      </x:c>
      <x:c r="E17" s="90" t="str">
        <x:f>'全銘柄'!U46</x:f>
        <x:v>田中 浩二</x:v>
      </x:c>
      <x:c r="F17" s="91" t="n">
        <x:f>'全銘柄'!V46</x:f>
        <x:v>0.6249</x:v>
      </x:c>
      <x:c r="G17" s="90" t="b">
        <x:f>'全銘柄'!AB46</x:f>
        <x:v>1</x:v>
      </x:c>
      <x:c r="H17" s="90" t="b">
        <x:f>'全銘柄'!AC46</x:f>
        <x:v>1</x:v>
      </x:c>
      <x:c r="I17" s="90" t="n">
        <x:f>'全銘柄'!AD46</x:f>
        <x:v>3</x:v>
      </x:c>
      <x:c r="J17" s="90" t="n">
        <x:f>'全銘柄'!AE46</x:f>
        <x:v>3</x:v>
      </x:c>
      <x:c r="K17" s="90" t="str">
        <x:f>'全銘柄'!AH46</x:f>
        <x:v>S100WW8R</x:v>
      </x:c>
    </x:row>
    <x:row r="18">
      <x:c r="A18" s="90" t="n">
        <x:f>'全銘柄'!A1366</x:f>
        <x:v>1365</x:v>
      </x:c>
      <x:c r="B18" s="90" t="str">
        <x:f>'全銘柄'!B1366</x:f>
        <x:v>6049</x:v>
      </x:c>
      <x:c r="C18" s="90" t="str">
        <x:f>'全銘柄'!D1366</x:f>
        <x:v>ItoKuro Inc.</x:v>
      </x:c>
      <x:c r="D18" s="90" t="str">
        <x:f>'全銘柄'!W1366</x:f>
        <x:v>山木 学 / 領下 崇</x:v>
      </x:c>
      <x:c r="E18" s="90" t="str">
        <x:f>'全銘柄'!U1366</x:f>
        <x:v>山木 学</x:v>
      </x:c>
      <x:c r="F18" s="91" t="n">
        <x:f>'全銘柄'!V1366</x:f>
        <x:v>0.6113</x:v>
      </x:c>
      <x:c r="G18" s="90" t="b">
        <x:f>'全銘柄'!AB1366</x:f>
        <x:v>1</x:v>
      </x:c>
      <x:c r="H18" s="90" t="b">
        <x:f>'全銘柄'!AC1366</x:f>
        <x:v>1</x:v>
      </x:c>
      <x:c r="I18" s="90" t="n">
        <x:f>'全銘柄'!AD1366</x:f>
        <x:v>1</x:v>
      </x:c>
      <x:c r="J18" s="90" t="n">
        <x:f>'全銘柄'!AE1366</x:f>
        <x:v>1</x:v>
      </x:c>
      <x:c r="K18" s="90" t="str">
        <x:f>'全銘柄'!AH1366</x:f>
        <x:v>S100XHX1</x:v>
      </x:c>
    </x:row>
    <x:row r="19">
      <x:c r="A19" s="90" t="n">
        <x:f>'全銘柄'!A268</x:f>
        <x:v>267</x:v>
      </x:c>
      <x:c r="B19" s="90" t="str">
        <x:f>'全銘柄'!B268</x:f>
        <x:v>5129</x:v>
      </x:c>
      <x:c r="C19" s="90" t="str">
        <x:f>'全銘柄'!D268</x:f>
        <x:v>FIXER Inc.</x:v>
      </x:c>
      <x:c r="D19" s="90" t="str">
        <x:f>'全銘柄'!W268</x:f>
        <x:v>松岡 清一</x:v>
      </x:c>
      <x:c r="E19" s="90" t="str">
        <x:f>'全銘柄'!U268</x:f>
        <x:v>松岡 清一</x:v>
      </x:c>
      <x:c r="F19" s="91" t="n">
        <x:f>'全銘柄'!V268</x:f>
        <x:v>0.6061</x:v>
      </x:c>
      <x:c r="G19" s="90" t="b">
        <x:f>'全銘柄'!AB268</x:f>
        <x:v>1</x:v>
      </x:c>
      <x:c r="H19" s="90" t="b">
        <x:f>'全銘柄'!AC268</x:f>
        <x:v>1</x:v>
      </x:c>
      <x:c r="I19" s="90" t="n">
        <x:f>'全銘柄'!AD268</x:f>
        <x:v>2</x:v>
      </x:c>
      <x:c r="J19" s="90" t="n">
        <x:f>'全銘柄'!AE268</x:f>
        <x:v>2</x:v>
      </x:c>
      <x:c r="K19" s="90" t="str">
        <x:f>'全銘柄'!AH268</x:f>
        <x:v>S100X770</x:v>
      </x:c>
    </x:row>
    <x:row r="20">
      <x:c r="A20" s="90" t="n">
        <x:f>'全銘柄'!A257</x:f>
        <x:v>256</x:v>
      </x:c>
      <x:c r="B20" s="90" t="str">
        <x:f>'全銘柄'!B257</x:f>
        <x:v>3940</x:v>
      </x:c>
      <x:c r="C20" s="90" t="str">
        <x:f>'全銘柄'!D257</x:f>
        <x:v>Nomura System Corporation Co,Ltd.</x:v>
      </x:c>
      <x:c r="D20" s="90" t="str">
        <x:f>'全銘柄'!W257</x:f>
        <x:v>野村 芳光</x:v>
      </x:c>
      <x:c r="E20" s="90" t="str">
        <x:f>'全銘柄'!U257</x:f>
        <x:v>野村 芳光</x:v>
      </x:c>
      <x:c r="F20" s="91" t="n">
        <x:f>'全銘柄'!V257</x:f>
        <x:v>0.5948</x:v>
      </x:c>
      <x:c r="G20" s="90" t="b">
        <x:f>'全銘柄'!AB257</x:f>
        <x:v>1</x:v>
      </x:c>
      <x:c r="H20" s="90" t="b">
        <x:f>'全銘柄'!AC257</x:f>
        <x:v>1</x:v>
      </x:c>
      <x:c r="I20" s="90" t="n">
        <x:f>'全銘柄'!AD257</x:f>
        <x:v>2</x:v>
      </x:c>
      <x:c r="J20" s="90" t="n">
        <x:f>'全銘柄'!AE257</x:f>
        <x:v>2</x:v>
      </x:c>
      <x:c r="K20" s="90" t="str">
        <x:f>'全銘柄'!AH257</x:f>
        <x:v>S100XTIP</x:v>
      </x:c>
    </x:row>
    <x:row r="21">
      <x:c r="A21" s="90" t="n">
        <x:f>'全銘柄'!A891</x:f>
        <x:v>890</x:v>
      </x:c>
      <x:c r="B21" s="90" t="str">
        <x:f>'全銘柄'!B891</x:f>
        <x:v>7625</x:v>
      </x:c>
      <x:c r="C21" s="90" t="str">
        <x:f>'全銘柄'!D891</x:f>
        <x:v>GLOBAL-DINING,INC.</x:v>
      </x:c>
      <x:c r="D21" s="90" t="str">
        <x:f>'全銘柄'!W891</x:f>
        <x:v>長谷川 耕造 / 小林 庸麿</x:v>
      </x:c>
      <x:c r="E21" s="90" t="str">
        <x:f>'全銘柄'!U891</x:f>
        <x:v>長谷川 耕造</x:v>
      </x:c>
      <x:c r="F21" s="91" t="n">
        <x:f>'全銘柄'!V891</x:f>
        <x:v>0.5905</x:v>
      </x:c>
      <x:c r="G21" s="90" t="b">
        <x:f>'全銘柄'!AB891</x:f>
        <x:v>1</x:v>
      </x:c>
      <x:c r="H21" s="90" t="b">
        <x:f>'全銘柄'!AC891</x:f>
        <x:v>1</x:v>
      </x:c>
      <x:c r="I21" s="90" t="n">
        <x:f>'全銘柄'!AD891</x:f>
        <x:v>1</x:v>
      </x:c>
      <x:c r="J21" s="90" t="n">
        <x:f>'全銘柄'!AE891</x:f>
        <x:v>1</x:v>
      </x:c>
      <x:c r="K21" s="90" t="str">
        <x:f>'全銘柄'!AH891</x:f>
        <x:v>S100XTRA</x:v>
      </x:c>
    </x:row>
    <x:row r="22">
      <x:c r="A22" s="90" t="n">
        <x:f>'全銘柄'!A50</x:f>
        <x:v>49</x:v>
      </x:c>
      <x:c r="B22" s="90" t="str">
        <x:f>'全銘柄'!B50</x:f>
        <x:v>9256</x:v>
      </x:c>
      <x:c r="C22" s="90" t="str">
        <x:f>'全銘柄'!D50</x:f>
        <x:v>Succeed co.,ltd.</x:v>
      </x:c>
      <x:c r="D22" s="90" t="str">
        <x:f>'全銘柄'!W50</x:f>
        <x:v>高木 毅</x:v>
      </x:c>
      <x:c r="E22" s="90" t="str">
        <x:f>'全銘柄'!U50</x:f>
        <x:v>高木 毅</x:v>
      </x:c>
      <x:c r="F22" s="91" t="n">
        <x:f>'全銘柄'!V50</x:f>
        <x:v>0.5868</x:v>
      </x:c>
      <x:c r="G22" s="90" t="b">
        <x:f>'全銘柄'!AB50</x:f>
        <x:v>1</x:v>
      </x:c>
      <x:c r="H22" s="90" t="b">
        <x:f>'全銘柄'!AC50</x:f>
        <x:v>1</x:v>
      </x:c>
      <x:c r="I22" s="90" t="n">
        <x:f>'全銘柄'!AD50</x:f>
        <x:v>3</x:v>
      </x:c>
      <x:c r="J22" s="90" t="n">
        <x:f>'全銘柄'!AE50</x:f>
        <x:v>3</x:v>
      </x:c>
      <x:c r="K22" s="90" t="str">
        <x:f>'全銘柄'!AH50</x:f>
        <x:v>S100W78X</x:v>
      </x:c>
    </x:row>
    <x:row r="23">
      <x:c r="A23" s="90" t="n">
        <x:f>'全銘柄'!A16</x:f>
        <x:v>15</x:v>
      </x:c>
      <x:c r="B23" s="90" t="str">
        <x:f>'全銘柄'!B16</x:f>
        <x:v>9552</x:v>
      </x:c>
      <x:c r="C23" s="90" t="str">
        <x:f>'全銘柄'!D16</x:f>
        <x:v>Quants Research Institute Holdings,Inc.</x:v>
      </x:c>
      <x:c r="D23" s="90" t="str">
        <x:f>'全銘柄'!W16</x:f>
        <x:v>佐上 峻作</x:v>
      </x:c>
      <x:c r="E23" s="90" t="str">
        <x:f>'全銘柄'!U16</x:f>
        <x:v>佐上 峻作</x:v>
      </x:c>
      <x:c r="F23" s="91" t="n">
        <x:f>'全銘柄'!V16</x:f>
        <x:v>0.5796</x:v>
      </x:c>
      <x:c r="G23" s="90" t="b">
        <x:f>'全銘柄'!AB16</x:f>
        <x:v>1</x:v>
      </x:c>
      <x:c r="H23" s="90" t="b">
        <x:f>'全銘柄'!AC16</x:f>
        <x:v>1</x:v>
      </x:c>
      <x:c r="I23" s="90" t="n">
        <x:f>'全銘柄'!AD16</x:f>
        <x:v>3</x:v>
      </x:c>
      <x:c r="J23" s="90" t="n">
        <x:f>'全銘柄'!AE16</x:f>
        <x:v>4</x:v>
      </x:c>
      <x:c r="K23" s="90" t="str">
        <x:f>'全銘柄'!AH16</x:f>
        <x:v>S100XDNQ</x:v>
      </x:c>
    </x:row>
    <x:row r="24">
      <x:c r="A24" s="90" t="n">
        <x:f>'全銘柄'!A1425</x:f>
        <x:v>1424</x:v>
      </x:c>
      <x:c r="B24" s="90" t="str">
        <x:f>'全銘柄'!B1425</x:f>
        <x:v>6538</x:v>
      </x:c>
      <x:c r="C24" s="90" t="str">
        <x:f>'全銘柄'!D1425</x:f>
        <x:v>Disruptors Inc.</x:v>
      </x:c>
      <x:c r="D24" s="90" t="str">
        <x:f>'全銘柄'!W1425</x:f>
        <x:v>板倉 広高</x:v>
      </x:c>
      <x:c r="E24" s="90" t="str">
        <x:f>'全銘柄'!U1425</x:f>
        <x:v>板倉 広高</x:v>
      </x:c>
      <x:c r="F24" s="91" t="n">
        <x:f>'全銘柄'!V1425</x:f>
        <x:v>0.5731</x:v>
      </x:c>
      <x:c r="G24" s="90" t="b">
        <x:f>'全銘柄'!AB1425</x:f>
        <x:v>1</x:v>
      </x:c>
      <x:c r="H24" s="90" t="b">
        <x:f>'全銘柄'!AC1425</x:f>
        <x:v>1</x:v>
      </x:c>
      <x:c r="I24" s="90" t="n">
        <x:f>'全銘柄'!AD1425</x:f>
        <x:v>1</x:v>
      </x:c>
      <x:c r="J24" s="90" t="n">
        <x:f>'全銘柄'!AE1425</x:f>
        <x:v>1</x:v>
      </x:c>
      <x:c r="K24" s="90" t="str">
        <x:f>'全銘柄'!AH1425</x:f>
        <x:v>S100W5IN</x:v>
      </x:c>
    </x:row>
    <x:row r="25">
      <x:c r="A25" s="90" t="n">
        <x:f>'全銘柄'!A227</x:f>
        <x:v>226</x:v>
      </x:c>
      <x:c r="B25" s="90" t="str">
        <x:f>'全銘柄'!B227</x:f>
        <x:v>3694</x:v>
      </x:c>
      <x:c r="C25" s="90" t="str">
        <x:f>'全銘柄'!D227</x:f>
        <x:v>OPTiM CORPORATION</x:v>
      </x:c>
      <x:c r="D25" s="90" t="str">
        <x:f>'全銘柄'!W227</x:f>
        <x:v>菅谷 俊二</x:v>
      </x:c>
      <x:c r="E25" s="90" t="str">
        <x:f>'全銘柄'!U227</x:f>
        <x:v>菅谷 俊二</x:v>
      </x:c>
      <x:c r="F25" s="91" t="n">
        <x:f>'全銘柄'!V227</x:f>
        <x:v>0.5627</x:v>
      </x:c>
      <x:c r="G25" s="90" t="b">
        <x:f>'全銘柄'!AB227</x:f>
        <x:v>1</x:v>
      </x:c>
      <x:c r="H25" s="90" t="b">
        <x:f>'全銘柄'!AC227</x:f>
        <x:v>1</x:v>
      </x:c>
      <x:c r="I25" s="90" t="n">
        <x:f>'全銘柄'!AD227</x:f>
        <x:v>2</x:v>
      </x:c>
      <x:c r="J25" s="90" t="n">
        <x:f>'全銘柄'!AE227</x:f>
        <x:v>2</x:v>
      </x:c>
      <x:c r="K25" s="90" t="str">
        <x:f>'全銘柄'!AH227</x:f>
        <x:v>S100W9KA</x:v>
      </x:c>
    </x:row>
    <x:row r="26">
      <x:c r="A26" s="90" t="n">
        <x:f>'全銘柄'!A94</x:f>
        <x:v>93</x:v>
      </x:c>
      <x:c r="B26" s="90" t="str">
        <x:f>'全銘柄'!B94</x:f>
        <x:v>4177</x:v>
      </x:c>
      <x:c r="C26" s="90" t="str">
        <x:f>'全銘柄'!D94</x:f>
        <x:v>i-plug,Inc.</x:v>
      </x:c>
      <x:c r="D26" s="90" t="str">
        <x:f>'全銘柄'!W94</x:f>
        <x:v>中野 智哉</x:v>
      </x:c>
      <x:c r="E26" s="90" t="str">
        <x:f>'全銘柄'!U94</x:f>
        <x:v>中野智哉</x:v>
      </x:c>
      <x:c r="F26" s="91" t="n">
        <x:f>'全銘柄'!V94</x:f>
        <x:v>0.5625</x:v>
      </x:c>
      <x:c r="G26" s="90" t="b">
        <x:f>'全銘柄'!AB94</x:f>
        <x:v>1</x:v>
      </x:c>
      <x:c r="H26" s="90" t="b">
        <x:f>'全銘柄'!AC94</x:f>
        <x:v>1</x:v>
      </x:c>
      <x:c r="I26" s="90" t="n">
        <x:f>'全銘柄'!AD94</x:f>
        <x:v>2</x:v>
      </x:c>
      <x:c r="J26" s="90" t="n">
        <x:f>'全銘柄'!AE94</x:f>
        <x:v>3</x:v>
      </x:c>
      <x:c r="K26" s="90" t="str">
        <x:f>'全銘柄'!AH94</x:f>
        <x:v>S100W2OZ</x:v>
      </x:c>
    </x:row>
    <x:row r="27">
      <x:c r="A27" s="90" t="n">
        <x:f>'全銘柄'!A11</x:f>
        <x:v>10</x:v>
      </x:c>
      <x:c r="B27" s="90" t="str">
        <x:f>'全銘柄'!B11</x:f>
        <x:v>4377</x:v>
      </x:c>
      <x:c r="C27" s="90" t="str">
        <x:f>'全銘柄'!D11</x:f>
        <x:v>ONE CAREER Inc.</x:v>
      </x:c>
      <x:c r="D27" s="90" t="str">
        <x:f>'全銘柄'!W11</x:f>
        <x:v>宮下 尚之 / 長澤 有紘</x:v>
      </x:c>
      <x:c r="E27" s="90" t="str">
        <x:f>'全銘柄'!U11</x:f>
        <x:v>宮下 尚之</x:v>
      </x:c>
      <x:c r="F27" s="91" t="n">
        <x:f>'全銘柄'!V11</x:f>
        <x:v>0.5607</x:v>
      </x:c>
      <x:c r="G27" s="90" t="b">
        <x:f>'全銘柄'!AB11</x:f>
        <x:v>1</x:v>
      </x:c>
      <x:c r="H27" s="90" t="b">
        <x:f>'全銘柄'!AC11</x:f>
        <x:v>1</x:v>
      </x:c>
      <x:c r="I27" s="90" t="n">
        <x:f>'全銘柄'!AD11</x:f>
        <x:v>4</x:v>
      </x:c>
      <x:c r="J27" s="90" t="n">
        <x:f>'全銘柄'!AE11</x:f>
        <x:v>4</x:v>
      </x:c>
      <x:c r="K27" s="90" t="str">
        <x:f>'全銘柄'!AH11</x:f>
        <x:v>S100XUP3</x:v>
      </x:c>
    </x:row>
    <x:row r="28">
      <x:c r="A28" s="90" t="n">
        <x:f>'全銘柄'!A192</x:f>
        <x:v>191</x:v>
      </x:c>
      <x:c r="B28" s="90" t="str">
        <x:f>'全銘柄'!B192</x:f>
        <x:v>4495</x:v>
      </x:c>
      <x:c r="C28" s="90" t="str">
        <x:f>'全銘柄'!D192</x:f>
        <x:v>i Cubed Systems,Inc.</x:v>
      </x:c>
      <x:c r="D28" s="90" t="str">
        <x:f>'全銘柄'!W192</x:f>
        <x:v>佐々木 勉</x:v>
      </x:c>
      <x:c r="E28" s="90" t="str">
        <x:f>'全銘柄'!U192</x:f>
        <x:v>佐々木 勉</x:v>
      </x:c>
      <x:c r="F28" s="91" t="n">
        <x:f>'全銘柄'!V192</x:f>
        <x:v>0.5556</x:v>
      </x:c>
      <x:c r="G28" s="90" t="b">
        <x:f>'全銘柄'!AB192</x:f>
        <x:v>1</x:v>
      </x:c>
      <x:c r="H28" s="90" t="b">
        <x:f>'全銘柄'!AC192</x:f>
        <x:v>1</x:v>
      </x:c>
      <x:c r="I28" s="90" t="n">
        <x:f>'全銘柄'!AD192</x:f>
        <x:v>2</x:v>
      </x:c>
      <x:c r="J28" s="90" t="n">
        <x:f>'全銘柄'!AE192</x:f>
        <x:v>2</x:v>
      </x:c>
      <x:c r="K28" s="90" t="str">
        <x:f>'全銘柄'!AH192</x:f>
        <x:v>S100WPS5</x:v>
      </x:c>
    </x:row>
    <x:row r="29">
      <x:c r="A29" s="90" t="n">
        <x:f>'全銘柄'!A48</x:f>
        <x:v>47</x:v>
      </x:c>
      <x:c r="B29" s="90" t="str">
        <x:f>'全銘柄'!B48</x:f>
        <x:v>7110</x:v>
      </x:c>
      <x:c r="C29" s="90" t="str">
        <x:f>'全銘柄'!D48</x:f>
        <x:v>Kurashicom Inc.</x:v>
      </x:c>
      <x:c r="D29" s="90" t="str">
        <x:f>'全銘柄'!W48</x:f>
        <x:v>青木 耕平 / 佐藤 友子</x:v>
      </x:c>
      <x:c r="E29" s="90" t="str">
        <x:f>'全銘柄'!U48</x:f>
        <x:v>青木 耕平</x:v>
      </x:c>
      <x:c r="F29" s="91" t="n">
        <x:f>'全銘柄'!V48</x:f>
        <x:v>0.5491</x:v>
      </x:c>
      <x:c r="G29" s="90" t="b">
        <x:f>'全銘柄'!AB48</x:f>
        <x:v>1</x:v>
      </x:c>
      <x:c r="H29" s="90" t="b">
        <x:f>'全銘柄'!AC48</x:f>
        <x:v>1</x:v>
      </x:c>
      <x:c r="I29" s="90" t="n">
        <x:f>'全銘柄'!AD48</x:f>
        <x:v>3</x:v>
      </x:c>
      <x:c r="J29" s="90" t="n">
        <x:f>'全銘柄'!AE48</x:f>
        <x:v>3</x:v>
      </x:c>
      <x:c r="K29" s="90" t="str">
        <x:f>'全銘柄'!AH48</x:f>
        <x:v>S100WWW2</x:v>
      </x:c>
    </x:row>
    <x:row r="30">
      <x:c r="A30" s="90" t="n">
        <x:f>'全銘柄'!A2</x:f>
        <x:v>1</x:v>
      </x:c>
      <x:c r="B30" s="90" t="str">
        <x:f>'全銘柄'!B2</x:f>
        <x:v>5537</x:v>
      </x:c>
      <x:c r="C30" s="90" t="str">
        <x:f>'全銘柄'!D2</x:f>
        <x:v>AlbaLink Co.,Ltd.</x:v>
      </x:c>
      <x:c r="D30" s="90" t="str">
        <x:f>'全銘柄'!W2</x:f>
        <x:v>河田 憲二</x:v>
      </x:c>
      <x:c r="E30" s="90" t="str">
        <x:f>'全銘柄'!U2</x:f>
        <x:v>河田 憲二</x:v>
      </x:c>
      <x:c r="F30" s="91" t="n">
        <x:f>'全銘柄'!V2</x:f>
        <x:v>0.5383</x:v>
      </x:c>
      <x:c r="G30" s="90" t="b">
        <x:f>'全銘柄'!AB2</x:f>
        <x:v>1</x:v>
      </x:c>
      <x:c r="H30" s="90" t="b">
        <x:f>'全銘柄'!AC2</x:f>
        <x:v>1</x:v>
      </x:c>
      <x:c r="I30" s="90" t="n">
        <x:f>'全銘柄'!AD2</x:f>
        <x:v>4</x:v>
      </x:c>
      <x:c r="J30" s="90" t="n">
        <x:f>'全銘柄'!AE2</x:f>
        <x:v>4</x:v>
      </x:c>
      <x:c r="K30" s="90" t="str">
        <x:f>'全銘柄'!AH2</x:f>
        <x:v>S100XV4H</x:v>
      </x:c>
    </x:row>
    <x:row r="31">
      <x:c r="A31" s="90" t="n">
        <x:f>'全銘柄'!A1047</x:f>
        <x:v>1046</x:v>
      </x:c>
      <x:c r="B31" s="90" t="str">
        <x:f>'全銘柄'!B1047</x:f>
        <x:v>7050</x:v>
      </x:c>
      <x:c r="C31" s="90" t="str">
        <x:f>'全銘柄'!D1047</x:f>
        <x:v>FRONTIER INTERNATIONAL INC.</x:v>
      </x:c>
      <x:c r="D31" s="90" t="str">
        <x:f>'全銘柄'!W1047</x:f>
        <x:v>河村 康宏</x:v>
      </x:c>
      <x:c r="E31" s="90" t="str">
        <x:f>'全銘柄'!U1047</x:f>
        <x:v>河村 康宏</x:v>
      </x:c>
      <x:c r="F31" s="91" t="n">
        <x:f>'全銘柄'!V1047</x:f>
        <x:v>0.5363</x:v>
      </x:c>
      <x:c r="G31" s="90" t="b">
        <x:f>'全銘柄'!AB1047</x:f>
        <x:v>1</x:v>
      </x:c>
      <x:c r="H31" s="90" t="b">
        <x:f>'全銘柄'!AC1047</x:f>
        <x:v>1</x:v>
      </x:c>
      <x:c r="I31" s="90" t="n">
        <x:f>'全銘柄'!AD1047</x:f>
        <x:v>1</x:v>
      </x:c>
      <x:c r="J31" s="90" t="n">
        <x:f>'全銘柄'!AE1047</x:f>
        <x:v>1</x:v>
      </x:c>
      <x:c r="K31" s="90" t="str">
        <x:f>'全銘柄'!AH1047</x:f>
        <x:v>S100WFVC</x:v>
      </x:c>
    </x:row>
    <x:row r="32">
      <x:c r="A32" s="90" t="n">
        <x:f>'全銘柄'!A411</x:f>
        <x:v>410</x:v>
      </x:c>
      <x:c r="B32" s="90" t="str">
        <x:f>'全銘柄'!B411</x:f>
        <x:v>6563</x:v>
      </x:c>
      <x:c r="C32" s="90" t="str">
        <x:f>'全銘柄'!D411</x:f>
        <x:v>Mirai Works Inc.</x:v>
      </x:c>
      <x:c r="D32" s="90" t="str">
        <x:f>'全銘柄'!W411</x:f>
        <x:v>岡本 祥治</x:v>
      </x:c>
      <x:c r="E32" s="90" t="str">
        <x:f>'全銘柄'!U411</x:f>
        <x:v>岡本 祥治</x:v>
      </x:c>
      <x:c r="F32" s="91" t="n">
        <x:f>'全銘柄'!V411</x:f>
        <x:v>0.5359</x:v>
      </x:c>
      <x:c r="G32" s="90" t="b">
        <x:f>'全銘柄'!AB411</x:f>
        <x:v>1</x:v>
      </x:c>
      <x:c r="H32" s="90" t="b">
        <x:f>'全銘柄'!AC411</x:f>
        <x:v>1</x:v>
      </x:c>
      <x:c r="I32" s="90" t="n">
        <x:f>'全銘柄'!AD411</x:f>
        <x:v>1</x:v>
      </x:c>
      <x:c r="J32" s="90" t="n">
        <x:f>'全銘柄'!AE411</x:f>
        <x:v>2</x:v>
      </x:c>
      <x:c r="K32" s="90" t="str">
        <x:f>'全銘柄'!AH411</x:f>
        <x:v>S100XBZI</x:v>
      </x:c>
    </x:row>
    <x:row r="33">
      <x:c r="A33" s="90" t="n">
        <x:f>'全銘柄'!A423</x:f>
        <x:v>422</x:v>
      </x:c>
      <x:c r="B33" s="90" t="str">
        <x:f>'全銘柄'!B423</x:f>
        <x:v>4192</x:v>
      </x:c>
      <x:c r="C33" s="90" t="str">
        <x:f>'全銘柄'!D423</x:f>
        <x:v>SpiderPlus &amp; Co.</x:v>
      </x:c>
      <x:c r="D33" s="90" t="str">
        <x:f>'全銘柄'!W423</x:f>
        <x:v>伊藤 謙自 / 鈴木 雅人</x:v>
      </x:c>
      <x:c r="E33" s="90" t="str">
        <x:f>'全銘柄'!U423</x:f>
        <x:v>伊藤 謙自</x:v>
      </x:c>
      <x:c r="F33" s="91" t="n">
        <x:f>'全銘柄'!V423</x:f>
        <x:v>0.529</x:v>
      </x:c>
      <x:c r="G33" s="90" t="b">
        <x:f>'全銘柄'!AB423</x:f>
        <x:v>1</x:v>
      </x:c>
      <x:c r="H33" s="90" t="b">
        <x:f>'全銘柄'!AC423</x:f>
        <x:v>1</x:v>
      </x:c>
      <x:c r="I33" s="90" t="n">
        <x:f>'全銘柄'!AD423</x:f>
        <x:v>1</x:v>
      </x:c>
      <x:c r="J33" s="90" t="n">
        <x:f>'全銘柄'!AE423</x:f>
        <x:v>2</x:v>
      </x:c>
      <x:c r="K33" s="90" t="str">
        <x:f>'全銘柄'!AH423</x:f>
        <x:v>S100XT30</x:v>
      </x:c>
    </x:row>
    <x:row r="34">
      <x:c r="A34" s="90" t="n">
        <x:f>'全銘柄'!A1414</x:f>
        <x:v>1413</x:v>
      </x:c>
      <x:c r="B34" s="90" t="str">
        <x:f>'全銘柄'!B1414</x:f>
        <x:v>2673</x:v>
      </x:c>
      <x:c r="C34" s="90" t="str">
        <x:f>'全銘柄'!D1414</x:f>
        <x:v>YUMEMITSUKETAI Co.,Ltd.</x:v>
      </x:c>
      <x:c r="D34" s="90" t="str">
        <x:f>'全銘柄'!W1414</x:f>
        <x:v>佐々木 ベジ</x:v>
      </x:c>
      <x:c r="E34" s="90" t="str">
        <x:f>'全銘柄'!U1414</x:f>
        <x:v>佐々木 ベジ</x:v>
      </x:c>
      <x:c r="F34" s="91" t="n">
        <x:f>'全銘柄'!V1414</x:f>
        <x:v>0.5272</x:v>
      </x:c>
      <x:c r="G34" s="90" t="b">
        <x:f>'全銘柄'!AB1414</x:f>
        <x:v>1</x:v>
      </x:c>
      <x:c r="H34" s="90" t="b">
        <x:f>'全銘柄'!AC1414</x:f>
        <x:v>1</x:v>
      </x:c>
      <x:c r="I34" s="90" t="n">
        <x:f>'全銘柄'!AD1414</x:f>
        <x:v>1</x:v>
      </x:c>
      <x:c r="J34" s="90" t="n">
        <x:f>'全銘柄'!AE1414</x:f>
        <x:v>1</x:v>
      </x:c>
      <x:c r="K34" s="90" t="str">
        <x:f>'全銘柄'!AH1414</x:f>
        <x:v>S100W4PD</x:v>
      </x:c>
    </x:row>
    <x:row r="35">
      <x:c r="A35" s="90" t="n">
        <x:f>'全銘柄'!A290</x:f>
        <x:v>289</x:v>
      </x:c>
      <x:c r="B35" s="90" t="str">
        <x:f>'全銘柄'!B290</x:f>
        <x:v>3454</x:v>
      </x:c>
      <x:c r="C35" s="90" t="str">
        <x:f>'全銘柄'!D290</x:f>
        <x:v>First Brothers Co.,Ltd.</x:v>
      </x:c>
      <x:c r="D35" s="90" t="str">
        <x:f>'全銘柄'!W290</x:f>
        <x:v>吉原 知紀</x:v>
      </x:c>
      <x:c r="E35" s="90" t="str">
        <x:f>'全銘柄'!U290</x:f>
        <x:v>吉原 知紀</x:v>
      </x:c>
      <x:c r="F35" s="91" t="n">
        <x:f>'全銘柄'!V290</x:f>
        <x:v>0.5217</x:v>
      </x:c>
      <x:c r="G35" s="90" t="b">
        <x:f>'全銘柄'!AB290</x:f>
        <x:v>1</x:v>
      </x:c>
      <x:c r="H35" s="90" t="b">
        <x:f>'全銘柄'!AC290</x:f>
        <x:v>1</x:v>
      </x:c>
      <x:c r="I35" s="90" t="n">
        <x:f>'全銘柄'!AD290</x:f>
        <x:v>2</x:v>
      </x:c>
      <x:c r="J35" s="90" t="n">
        <x:f>'全銘柄'!AE290</x:f>
        <x:v>2</x:v>
      </x:c>
      <x:c r="K35" s="90" t="str">
        <x:f>'全銘柄'!AH290</x:f>
        <x:v>S100XMR5</x:v>
      </x:c>
    </x:row>
    <x:row r="36">
      <x:c r="A36" s="90" t="n">
        <x:f>'全銘柄'!A1189</x:f>
        <x:v>1188</x:v>
      </x:c>
      <x:c r="B36" s="90" t="str">
        <x:f>'全銘柄'!B1189</x:f>
        <x:v>2930</x:v>
      </x:c>
      <x:c r="C36" s="90" t="str">
        <x:f>'全銘柄'!D1189</x:f>
        <x:v>Kitanotatsujin Corporation</x:v>
      </x:c>
      <x:c r="D36" s="90" t="str">
        <x:f>'全銘柄'!W1189</x:f>
        <x:v>木下 勝寿 / 堀川 麻子</x:v>
      </x:c>
      <x:c r="E36" s="90" t="str">
        <x:f>'全銘柄'!U1189</x:f>
        <x:v>木下 勝寿</x:v>
      </x:c>
      <x:c r="F36" s="91" t="n">
        <x:f>'全銘柄'!V1189</x:f>
        <x:v>0.5167</x:v>
      </x:c>
      <x:c r="G36" s="90" t="b">
        <x:f>'全銘柄'!AB1189</x:f>
        <x:v>1</x:v>
      </x:c>
      <x:c r="H36" s="90" t="b">
        <x:f>'全銘柄'!AC1189</x:f>
        <x:v>1</x:v>
      </x:c>
      <x:c r="I36" s="90" t="n">
        <x:f>'全銘柄'!AD1189</x:f>
        <x:v>1</x:v>
      </x:c>
      <x:c r="J36" s="90" t="n">
        <x:f>'全銘柄'!AE1189</x:f>
        <x:v>1</x:v>
      </x:c>
      <x:c r="K36" s="90" t="str">
        <x:f>'全銘柄'!AH1189</x:f>
        <x:v>S100Y5VV</x:v>
      </x:c>
    </x:row>
    <x:row r="37">
      <x:c r="A37" s="90" t="n">
        <x:f>'全銘柄'!A435</x:f>
        <x:v>434</x:v>
      </x:c>
      <x:c r="B37" s="90" t="str">
        <x:f>'全銘柄'!B435</x:f>
        <x:v>3926</x:v>
      </x:c>
      <x:c r="C37" s="90" t="str">
        <x:f>'全銘柄'!D435</x:f>
        <x:v>Open Door Inc.</x:v>
      </x:c>
      <x:c r="D37" s="90" t="str">
        <x:f>'全銘柄'!W435</x:f>
        <x:v>関根 大介</x:v>
      </x:c>
      <x:c r="E37" s="90" t="str">
        <x:f>'全銘柄'!U435</x:f>
        <x:v>関根 大介</x:v>
      </x:c>
      <x:c r="F37" s="91" t="n">
        <x:f>'全銘柄'!V435</x:f>
        <x:v>0.5156</x:v>
      </x:c>
      <x:c r="G37" s="90" t="b">
        <x:f>'全銘柄'!AB435</x:f>
        <x:v>1</x:v>
      </x:c>
      <x:c r="H37" s="90" t="b">
        <x:f>'全銘柄'!AC435</x:f>
        <x:v>1</x:v>
      </x:c>
      <x:c r="I37" s="90" t="n">
        <x:f>'全銘柄'!AD435</x:f>
        <x:v>1</x:v>
      </x:c>
      <x:c r="J37" s="90" t="n">
        <x:f>'全銘柄'!AE435</x:f>
        <x:v>2</x:v>
      </x:c>
      <x:c r="K37" s="90" t="str">
        <x:f>'全銘柄'!AH435</x:f>
        <x:v>S100W40X</x:v>
      </x:c>
    </x:row>
    <x:row r="38">
      <x:c r="A38" s="90" t="n">
        <x:f>'全銘柄'!A1266</x:f>
        <x:v>1265</x:v>
      </x:c>
      <x:c r="B38" s="90" t="str">
        <x:f>'全銘柄'!B1266</x:f>
        <x:v>3710</x:v>
      </x:c>
      <x:c r="C38" s="90" t="str">
        <x:f>'全銘柄'!D1266</x:f>
        <x:v>Jorudan Co.,Ltd.</x:v>
      </x:c>
      <x:c r="D38" s="90" t="str">
        <x:f>'全銘柄'!W1266</x:f>
        <x:v>佐 藤 俊 和</x:v>
      </x:c>
      <x:c r="E38" s="90" t="str">
        <x:f>'全銘柄'!U1266</x:f>
        <x:v>佐 藤 俊 和</x:v>
      </x:c>
      <x:c r="F38" s="91" t="n">
        <x:f>'全銘柄'!V1266</x:f>
        <x:v>0.5152</x:v>
      </x:c>
      <x:c r="G38" s="90" t="b">
        <x:f>'全銘柄'!AB1266</x:f>
        <x:v>1</x:v>
      </x:c>
      <x:c r="H38" s="90" t="b">
        <x:f>'全銘柄'!AC1266</x:f>
        <x:v>1</x:v>
      </x:c>
      <x:c r="I38" s="90" t="n">
        <x:f>'全銘柄'!AD1266</x:f>
        <x:v>1</x:v>
      </x:c>
      <x:c r="J38" s="90" t="n">
        <x:f>'全銘柄'!AE1266</x:f>
        <x:v>1</x:v>
      </x:c>
      <x:c r="K38" s="90" t="str">
        <x:f>'全銘柄'!AH1266</x:f>
        <x:v>S100XDG9</x:v>
      </x:c>
    </x:row>
    <x:row r="39">
      <x:c r="A39" s="90" t="n">
        <x:f>'全銘柄'!A223</x:f>
        <x:v>222</x:v>
      </x:c>
      <x:c r="B39" s="90" t="str">
        <x:f>'全銘柄'!B223</x:f>
        <x:v>1444</x:v>
      </x:c>
      <x:c r="C39" s="90" t="str">
        <x:f>'全銘柄'!D223</x:f>
        <x:v>Nissou Co.,Ltd.</x:v>
      </x:c>
      <x:c r="D39" s="90" t="str">
        <x:f>'全銘柄'!W223</x:f>
        <x:v>前田 浩 / 高松 重之</x:v>
      </x:c>
      <x:c r="E39" s="90" t="str">
        <x:f>'全銘柄'!U223</x:f>
        <x:v>前田 浩</x:v>
      </x:c>
      <x:c r="F39" s="91" t="n">
        <x:f>'全銘柄'!V223</x:f>
        <x:v>0.512</x:v>
      </x:c>
      <x:c r="G39" s="90" t="b">
        <x:f>'全銘柄'!AB223</x:f>
        <x:v>1</x:v>
      </x:c>
      <x:c r="H39" s="90" t="b">
        <x:f>'全銘柄'!AC223</x:f>
        <x:v>1</x:v>
      </x:c>
      <x:c r="I39" s="90" t="n">
        <x:f>'全銘柄'!AD223</x:f>
        <x:v>2</x:v>
      </x:c>
      <x:c r="J39" s="90" t="n">
        <x:f>'全銘柄'!AE223</x:f>
        <x:v>2</x:v>
      </x:c>
      <x:c r="K39" s="90" t="str">
        <x:f>'全銘柄'!AH223</x:f>
        <x:v>S100WX6F</x:v>
      </x:c>
    </x:row>
    <x:row r="40">
      <x:c r="A40" s="90" t="n">
        <x:f>'全銘柄'!A830</x:f>
        <x:v>829</x:v>
      </x:c>
      <x:c r="B40" s="90" t="str">
        <x:f>'全銘柄'!B830</x:f>
        <x:v>7683</x:v>
      </x:c>
      <x:c r="C40" s="90" t="str">
        <x:f>'全銘柄'!D830</x:f>
        <x:v>WA,Inc.</x:v>
      </x:c>
      <x:c r="D40" s="90" t="str">
        <x:f>'全銘柄'!W830</x:f>
        <x:v>肖 俊偉</x:v>
      </x:c>
      <x:c r="E40" s="90" t="str">
        <x:f>'全銘柄'!U830</x:f>
        <x:v>肖 俊偉</x:v>
      </x:c>
      <x:c r="F40" s="91" t="n">
        <x:f>'全銘柄'!V830</x:f>
        <x:v>0.5113</x:v>
      </x:c>
      <x:c r="G40" s="90" t="b">
        <x:f>'全銘柄'!AB830</x:f>
        <x:v>1</x:v>
      </x:c>
      <x:c r="H40" s="90" t="b">
        <x:f>'全銘柄'!AC830</x:f>
        <x:v>1</x:v>
      </x:c>
      <x:c r="I40" s="90" t="n">
        <x:f>'全銘柄'!AD830</x:f>
        <x:v>1</x:v>
      </x:c>
      <x:c r="J40" s="90" t="n">
        <x:f>'全銘柄'!AE830</x:f>
        <x:v>1</x:v>
      </x:c>
      <x:c r="K40" s="90" t="str">
        <x:f>'全銘柄'!AH830</x:f>
        <x:v>S100Y159</x:v>
      </x:c>
    </x:row>
    <x:row r="41">
      <x:c r="A41" s="90" t="n">
        <x:f>'全銘柄'!A291</x:f>
        <x:v>290</x:v>
      </x:c>
      <x:c r="B41" s="90" t="str">
        <x:f>'全銘柄'!B291</x:f>
        <x:v>6035</x:v>
      </x:c>
      <x:c r="C41" s="90" t="str">
        <x:f>'全銘柄'!D291</x:f>
        <x:v>IR Japan Holdings,Ltd.</x:v>
      </x:c>
      <x:c r="D41" s="90" t="str">
        <x:f>'全銘柄'!W291</x:f>
        <x:v>寺下 史郎</x:v>
      </x:c>
      <x:c r="E41" s="90" t="str">
        <x:f>'全銘柄'!U291</x:f>
        <x:v>寺下 史郎</x:v>
      </x:c>
      <x:c r="F41" s="91" t="n">
        <x:f>'全銘柄'!V291</x:f>
        <x:v>0.5097</x:v>
      </x:c>
      <x:c r="G41" s="90" t="b">
        <x:f>'全銘柄'!AB291</x:f>
        <x:v>1</x:v>
      </x:c>
      <x:c r="H41" s="90" t="b">
        <x:f>'全銘柄'!AC291</x:f>
        <x:v>1</x:v>
      </x:c>
      <x:c r="I41" s="90" t="n">
        <x:f>'全銘柄'!AD291</x:f>
        <x:v>2</x:v>
      </x:c>
      <x:c r="J41" s="90" t="n">
        <x:f>'全銘柄'!AE291</x:f>
        <x:v>2</x:v>
      </x:c>
      <x:c r="K41" s="90" t="str">
        <x:f>'全銘柄'!AH291</x:f>
        <x:v>S100VXOG</x:v>
      </x:c>
    </x:row>
    <x:row r="42">
      <x:c r="A42" s="90" t="n">
        <x:f>'全銘柄'!A746</x:f>
        <x:v>745</x:v>
      </x:c>
      <x:c r="B42" s="90" t="str">
        <x:f>'全銘柄'!B746</x:f>
        <x:v>6554</x:v>
      </x:c>
      <x:c r="C42" s="90" t="str">
        <x:f>'全銘柄'!D746</x:f>
        <x:v>SUS Co.,Ltd.</x:v>
      </x:c>
      <x:c r="D42" s="90" t="str">
        <x:f>'全銘柄'!W746</x:f>
        <x:v>齋藤 公男 / 吉川 友貞</x:v>
      </x:c>
      <x:c r="E42" s="90" t="str">
        <x:f>'全銘柄'!U746</x:f>
        <x:v>齋藤 公男</x:v>
      </x:c>
      <x:c r="F42" s="91" t="n">
        <x:f>'全銘柄'!V746</x:f>
        <x:v>0.5079</x:v>
      </x:c>
      <x:c r="G42" s="90" t="b">
        <x:f>'全銘柄'!AB746</x:f>
        <x:v>1</x:v>
      </x:c>
      <x:c r="H42" s="90" t="b">
        <x:f>'全銘柄'!AC746</x:f>
        <x:v>1</x:v>
      </x:c>
      <x:c r="I42" s="90" t="n">
        <x:f>'全銘柄'!AD746</x:f>
        <x:v>1</x:v>
      </x:c>
      <x:c r="J42" s="90" t="n">
        <x:f>'全銘柄'!AE746</x:f>
        <x:v>1</x:v>
      </x:c>
      <x:c r="K42" s="90" t="str">
        <x:f>'全銘柄'!AH746</x:f>
        <x:v>S100XBSY</x:v>
      </x:c>
    </x:row>
    <x:row r="43">
      <x:c r="A43" s="90" t="n">
        <x:f>'全銘柄'!A1274</x:f>
        <x:v>1273</x:v>
      </x:c>
      <x:c r="B43" s="90" t="str">
        <x:f>'全銘柄'!B1274</x:f>
        <x:v>4387</x:v>
      </x:c>
      <x:c r="C43" s="90" t="str">
        <x:f>'全銘柄'!D1274</x:f>
        <x:v>ZUU Co.,Ltd.</x:v>
      </x:c>
      <x:c r="D43" s="90" t="str">
        <x:f>'全銘柄'!W1274</x:f>
        <x:v>冨田 和成</x:v>
      </x:c>
      <x:c r="E43" s="90" t="str">
        <x:f>'全銘柄'!U1274</x:f>
        <x:v>冨田 和成</x:v>
      </x:c>
      <x:c r="F43" s="91" t="n">
        <x:f>'全銘柄'!V1274</x:f>
        <x:v>0.5062</x:v>
      </x:c>
      <x:c r="G43" s="90" t="b">
        <x:f>'全銘柄'!AB1274</x:f>
        <x:v>1</x:v>
      </x:c>
      <x:c r="H43" s="90" t="b">
        <x:f>'全銘柄'!AC1274</x:f>
        <x:v>1</x:v>
      </x:c>
      <x:c r="I43" s="90" t="n">
        <x:f>'全銘柄'!AD1274</x:f>
        <x:v>1</x:v>
      </x:c>
      <x:c r="J43" s="90" t="n">
        <x:f>'全銘柄'!AE1274</x:f>
        <x:v>1</x:v>
      </x:c>
      <x:c r="K43" s="90" t="str">
        <x:f>'全銘柄'!AH1274</x:f>
        <x:v>S100W8BO</x:v>
      </x:c>
    </x:row>
    <x:row r="44">
      <x:c r="A44" s="90" t="n">
        <x:f>'全銘柄'!A345</x:f>
        <x:v>344</x:v>
      </x:c>
      <x:c r="B44" s="90" t="str">
        <x:f>'全銘柄'!B345</x:f>
        <x:v>4056</x:v>
      </x:c>
      <x:c r="C44" s="90" t="str">
        <x:f>'全銘柄'!D345</x:f>
        <x:v>Neural Group Inc.</x:v>
      </x:c>
      <x:c r="D44" s="90" t="str">
        <x:f>'全銘柄'!W345</x:f>
        <x:v>重松 路威</x:v>
      </x:c>
      <x:c r="E44" s="90" t="str">
        <x:f>'全銘柄'!U345</x:f>
        <x:v>重松 路威</x:v>
      </x:c>
      <x:c r="F44" s="91" t="n">
        <x:f>'全銘柄'!V345</x:f>
        <x:v>0.50412</x:v>
      </x:c>
      <x:c r="G44" s="90" t="b">
        <x:f>'全銘柄'!AB345</x:f>
        <x:v>1</x:v>
      </x:c>
      <x:c r="H44" s="90" t="b">
        <x:f>'全銘柄'!AC345</x:f>
        <x:v>1</x:v>
      </x:c>
      <x:c r="I44" s="90" t="n">
        <x:f>'全銘柄'!AD345</x:f>
        <x:v>1</x:v>
      </x:c>
      <x:c r="J44" s="90" t="n">
        <x:f>'全銘柄'!AE345</x:f>
        <x:v>2</x:v>
      </x:c>
      <x:c r="K44" s="90" t="str">
        <x:f>'全銘柄'!AH345</x:f>
        <x:v>S100XV3Y</x:v>
      </x:c>
    </x:row>
    <x:row r="45">
      <x:c r="A45" s="90" t="n">
        <x:f>'全銘柄'!A272</x:f>
        <x:v>271</x:v>
      </x:c>
      <x:c r="B45" s="90" t="str">
        <x:f>'全銘柄'!B272</x:f>
        <x:v>5031</x:v>
      </x:c>
      <x:c r="C45" s="90" t="str">
        <x:f>'全銘柄'!D272</x:f>
        <x:v>Moi Corporation</x:v>
      </x:c>
      <x:c r="D45" s="90" t="str">
        <x:f>'全銘柄'!W272</x:f>
        <x:v>赤松 洋介</x:v>
      </x:c>
      <x:c r="E45" s="90" t="str">
        <x:f>'全銘柄'!U272</x:f>
        <x:v>赤松 洋介</x:v>
      </x:c>
      <x:c r="F45" s="91" t="n">
        <x:f>'全銘柄'!V272</x:f>
        <x:v>0.5037</x:v>
      </x:c>
      <x:c r="G45" s="90" t="b">
        <x:f>'全銘柄'!AB272</x:f>
        <x:v>1</x:v>
      </x:c>
      <x:c r="H45" s="90" t="b">
        <x:f>'全銘柄'!AC272</x:f>
        <x:v>1</x:v>
      </x:c>
      <x:c r="I45" s="90" t="n">
        <x:f>'全銘柄'!AD272</x:f>
        <x:v>2</x:v>
      </x:c>
      <x:c r="J45" s="90" t="n">
        <x:f>'全銘柄'!AE272</x:f>
        <x:v>2</x:v>
      </x:c>
      <x:c r="K45" s="90" t="str">
        <x:f>'全銘柄'!AH272</x:f>
        <x:v>S100Y086</x:v>
      </x:c>
    </x:row>
    <x:row r="46">
      <x:c r="A46" s="90" t="n">
        <x:f>'全銘柄'!A1292</x:f>
        <x:v>1291</x:v>
      </x:c>
      <x:c r="B46" s="90" t="str">
        <x:f>'全銘柄'!B1292</x:f>
        <x:v>6198</x:v>
      </x:c>
      <x:c r="C46" s="90" t="str">
        <x:f>'全銘柄'!D1292</x:f>
        <x:v>CAREER CO.,LTD.</x:v>
      </x:c>
      <x:c r="D46" s="90" t="str">
        <x:f>'全銘柄'!W1292</x:f>
        <x:v>川嶋 一郎</x:v>
      </x:c>
      <x:c r="E46" s="90" t="str">
        <x:f>'全銘柄'!U1292</x:f>
        <x:v>川嶋 一郎</x:v>
      </x:c>
      <x:c r="F46" s="91" t="n">
        <x:f>'全銘柄'!V1292</x:f>
        <x:v>0.503</x:v>
      </x:c>
      <x:c r="G46" s="90" t="b">
        <x:f>'全銘柄'!AB1292</x:f>
        <x:v>1</x:v>
      </x:c>
      <x:c r="H46" s="90" t="b">
        <x:f>'全銘柄'!AC1292</x:f>
        <x:v>1</x:v>
      </x:c>
      <x:c r="I46" s="90" t="n">
        <x:f>'全銘柄'!AD1292</x:f>
        <x:v>1</x:v>
      </x:c>
      <x:c r="J46" s="90" t="n">
        <x:f>'全銘柄'!AE1292</x:f>
        <x:v>1</x:v>
      </x:c>
      <x:c r="K46" s="90" t="str">
        <x:f>'全銘柄'!AH1292</x:f>
        <x:v>S100XD0G</x:v>
      </x:c>
    </x:row>
    <x:row r="47">
      <x:c r="A47" s="90" t="n">
        <x:f>'全銘柄'!A894</x:f>
        <x:v>893</x:v>
      </x:c>
      <x:c r="B47" s="90" t="str">
        <x:f>'全銘柄'!B894</x:f>
        <x:v>2424</x:v>
      </x:c>
      <x:c r="C47" s="90" t="str">
        <x:f>'全銘柄'!D894</x:f>
        <x:v>Brass Corporation</x:v>
      </x:c>
      <x:c r="D47" s="90" t="str">
        <x:f>'全銘柄'!W894</x:f>
        <x:v>河合 達明</x:v>
      </x:c>
      <x:c r="E47" s="90" t="str">
        <x:f>'全銘柄'!U894</x:f>
        <x:v>河合 達明</x:v>
      </x:c>
      <x:c r="F47" s="91" t="n">
        <x:f>'全銘柄'!V894</x:f>
        <x:v>0.5024</x:v>
      </x:c>
      <x:c r="G47" s="90" t="b">
        <x:f>'全銘柄'!AB894</x:f>
        <x:v>1</x:v>
      </x:c>
      <x:c r="H47" s="90" t="b">
        <x:f>'全銘柄'!AC894</x:f>
        <x:v>1</x:v>
      </x:c>
      <x:c r="I47" s="90" t="n">
        <x:f>'全銘柄'!AD894</x:f>
        <x:v>1</x:v>
      </x:c>
      <x:c r="J47" s="90" t="n">
        <x:f>'全銘柄'!AE894</x:f>
        <x:v>1</x:v>
      </x:c>
      <x:c r="K47" s="90" t="str">
        <x:f>'全銘柄'!AH894</x:f>
        <x:v>S100WX02</x:v>
      </x:c>
    </x:row>
    <x:row r="48">
      <x:c r="A48" s="90" t="n">
        <x:f>'全銘柄'!A317</x:f>
        <x:v>316</x:v>
      </x:c>
      <x:c r="B48" s="90" t="str">
        <x:f>'全銘柄'!B317</x:f>
        <x:v>9376</x:v>
      </x:c>
      <x:c r="C48" s="90" t="str">
        <x:f>'全銘柄'!D317</x:f>
        <x:v>EURASIA TRAVEL Co.,Ltd.</x:v>
      </x:c>
      <x:c r="D48" s="90" t="str">
        <x:f>'全銘柄'!W317</x:f>
        <x:v>井上 利男 / 山田 則子</x:v>
      </x:c>
      <x:c r="E48" s="90" t="str">
        <x:f>'全銘柄'!U317</x:f>
        <x:v>井上 利男</x:v>
      </x:c>
      <x:c r="F48" s="91" t="n">
        <x:f>'全銘柄'!V317</x:f>
        <x:v>0.5011</x:v>
      </x:c>
      <x:c r="G48" s="90" t="b">
        <x:f>'全銘柄'!AB317</x:f>
        <x:v>1</x:v>
      </x:c>
      <x:c r="H48" s="90" t="b">
        <x:f>'全銘柄'!AC317</x:f>
        <x:v>1</x:v>
      </x:c>
      <x:c r="I48" s="90" t="n">
        <x:f>'全銘柄'!AD317</x:f>
        <x:v>1</x:v>
      </x:c>
      <x:c r="J48" s="90" t="n">
        <x:f>'全銘柄'!AE317</x:f>
        <x:v>2</x:v>
      </x:c>
      <x:c r="K48" s="90" t="str">
        <x:f>'全銘柄'!AH317</x:f>
        <x:v>S100XCUO</x:v>
      </x:c>
    </x:row>
    <x:row r="49">
      <x:c r="A49" s="90" t="n">
        <x:f>'全銘柄'!A1174</x:f>
        <x:v>1173</x:v>
      </x:c>
      <x:c r="B49" s="90" t="str">
        <x:f>'全銘柄'!B1174</x:f>
        <x:v>7065</x:v>
      </x:c>
      <x:c r="C49" s="90" t="str">
        <x:f>'全銘柄'!D1174</x:f>
        <x:v>UPR Corporation</x:v>
      </x:c>
      <x:c r="D49" s="90" t="str">
        <x:f>'全銘柄'!W1174</x:f>
        <x:v>酒田 義矢</x:v>
      </x:c>
      <x:c r="E49" s="90" t="str">
        <x:f>'全銘柄'!U1174</x:f>
        <x:v>酒田義矢</x:v>
      </x:c>
      <x:c r="F49" s="91" t="n">
        <x:f>'全銘柄'!V1174</x:f>
        <x:v>0.5011</x:v>
      </x:c>
      <x:c r="G49" s="90" t="b">
        <x:f>'全銘柄'!AB1174</x:f>
        <x:v>1</x:v>
      </x:c>
      <x:c r="H49" s="90" t="b">
        <x:f>'全銘柄'!AC1174</x:f>
        <x:v>1</x:v>
      </x:c>
      <x:c r="I49" s="90" t="n">
        <x:f>'全銘柄'!AD1174</x:f>
        <x:v>1</x:v>
      </x:c>
      <x:c r="J49" s="90" t="n">
        <x:f>'全銘柄'!AE1174</x:f>
        <x:v>1</x:v>
      </x:c>
      <x:c r="K49" s="90" t="str">
        <x:f>'全銘柄'!AH1174</x:f>
        <x:v>S100X6QU</x:v>
      </x:c>
    </x:row>
    <x:row r="50">
      <x:c r="A50" s="90" t="n">
        <x:f>'全銘柄'!A173</x:f>
        <x:v>172</x:v>
      </x:c>
      <x:c r="B50" s="90" t="str">
        <x:f>'全銘柄'!B173</x:f>
        <x:v>7692</x:v>
      </x:c>
      <x:c r="C50" s="90" t="str">
        <x:f>'全銘柄'!D173</x:f>
        <x:v>EARTH INFINITY CO.LTD.</x:v>
      </x:c>
      <x:c r="D50" s="90" t="str">
        <x:f>'全銘柄'!W173</x:f>
        <x:v>濵田 幸一</x:v>
      </x:c>
      <x:c r="E50" s="90" t="str">
        <x:f>'全銘柄'!U173</x:f>
        <x:v>濵田 幸一</x:v>
      </x:c>
      <x:c r="F50" s="91" t="n">
        <x:f>'全銘柄'!V173</x:f>
        <x:v>0.4983</x:v>
      </x:c>
      <x:c r="G50" s="90" t="b">
        <x:f>'全銘柄'!AB173</x:f>
        <x:v>1</x:v>
      </x:c>
      <x:c r="H50" s="90" t="b">
        <x:f>'全銘柄'!AC173</x:f>
        <x:v>1</x:v>
      </x:c>
      <x:c r="I50" s="90" t="n">
        <x:f>'全銘柄'!AD173</x:f>
        <x:v>2</x:v>
      </x:c>
      <x:c r="J50" s="90" t="n">
        <x:f>'全銘柄'!AE173</x:f>
        <x:v>2</x:v>
      </x:c>
      <x:c r="K50" s="90" t="str">
        <x:f>'全銘柄'!AH173</x:f>
        <x:v>S100WWYA</x:v>
      </x:c>
    </x:row>
    <x:row r="51">
      <x:c r="A51" s="90" t="n">
        <x:f>'全銘柄'!A259</x:f>
        <x:v>258</x:v>
      </x:c>
      <x:c r="B51" s="90" t="str">
        <x:f>'全銘柄'!B259</x:f>
        <x:v>3912</x:v>
      </x:c>
      <x:c r="C51" s="90" t="str">
        <x:f>'全銘柄'!D259</x:f>
        <x:v>Mobile Factory,Inc.</x:v>
      </x:c>
      <x:c r="D51" s="90" t="str">
        <x:f>'全銘柄'!W259</x:f>
        <x:v>宮嶌 裕二</x:v>
      </x:c>
      <x:c r="E51" s="90" t="str">
        <x:f>'全銘柄'!U259</x:f>
        <x:v>宮嶌 裕二</x:v>
      </x:c>
      <x:c r="F51" s="91" t="n">
        <x:f>'全銘柄'!V259</x:f>
        <x:v>0.4974</x:v>
      </x:c>
      <x:c r="G51" s="90" t="b">
        <x:f>'全銘柄'!AB259</x:f>
        <x:v>1</x:v>
      </x:c>
      <x:c r="H51" s="90" t="b">
        <x:f>'全銘柄'!AC259</x:f>
        <x:v>1</x:v>
      </x:c>
      <x:c r="I51" s="90" t="n">
        <x:f>'全銘柄'!AD259</x:f>
        <x:v>2</x:v>
      </x:c>
      <x:c r="J51" s="90" t="n">
        <x:f>'全銘柄'!AE259</x:f>
        <x:v>2</x:v>
      </x:c>
      <x:c r="K51" s="90" t="str">
        <x:f>'全銘柄'!AH259</x:f>
        <x:v>S100XQ8M</x:v>
      </x:c>
    </x:row>
    <x:row r="52">
      <x:c r="A52" s="90" t="n">
        <x:f>'全銘柄'!A969</x:f>
        <x:v>968</x:v>
      </x:c>
      <x:c r="B52" s="90" t="str">
        <x:f>'全銘柄'!B969</x:f>
        <x:v>6054</x:v>
      </x:c>
      <x:c r="C52" s="90" t="str">
        <x:f>'全銘柄'!D969</x:f>
        <x:v>Livesense Inc.</x:v>
      </x:c>
      <x:c r="D52" s="90" t="str">
        <x:f>'全銘柄'!W969</x:f>
        <x:v>村上 太一</x:v>
      </x:c>
      <x:c r="E52" s="90" t="str">
        <x:f>'全銘柄'!U969</x:f>
        <x:v>村上 太一</x:v>
      </x:c>
      <x:c r="F52" s="91" t="n">
        <x:f>'全銘柄'!V969</x:f>
        <x:v>0.4968</x:v>
      </x:c>
      <x:c r="G52" s="90" t="b">
        <x:f>'全銘柄'!AB969</x:f>
        <x:v>1</x:v>
      </x:c>
      <x:c r="H52" s="90" t="b">
        <x:f>'全銘柄'!AC969</x:f>
        <x:v>1</x:v>
      </x:c>
      <x:c r="I52" s="90" t="n">
        <x:f>'全銘柄'!AD969</x:f>
        <x:v>1</x:v>
      </x:c>
      <x:c r="J52" s="90" t="n">
        <x:f>'全銘柄'!AE969</x:f>
        <x:v>1</x:v>
      </x:c>
      <x:c r="K52" s="90" t="str">
        <x:f>'全銘柄'!AH969</x:f>
        <x:v>S100XSWS</x:v>
      </x:c>
    </x:row>
    <x:row r="53">
      <x:c r="A53" s="90" t="n">
        <x:f>'全銘柄'!A80</x:f>
        <x:v>79</x:v>
      </x:c>
      <x:c r="B53" s="90" t="str">
        <x:f>'全銘柄'!B80</x:f>
        <x:v>9556</x:v>
      </x:c>
      <x:c r="C53" s="90" t="str">
        <x:f>'全銘柄'!D80</x:f>
        <x:v>INTLOOP Inc.</x:v>
      </x:c>
      <x:c r="D53" s="90" t="str">
        <x:f>'全銘柄'!W80</x:f>
        <x:v>林 博文</x:v>
      </x:c>
      <x:c r="E53" s="90" t="str">
        <x:f>'全銘柄'!U80</x:f>
        <x:v>林 博文</x:v>
      </x:c>
      <x:c r="F53" s="91" t="n">
        <x:f>'全銘柄'!V80</x:f>
        <x:v>0.4966</x:v>
      </x:c>
      <x:c r="G53" s="90" t="b">
        <x:f>'全銘柄'!AB80</x:f>
        <x:v>1</x:v>
      </x:c>
      <x:c r="H53" s="90" t="b">
        <x:f>'全銘柄'!AC80</x:f>
        <x:v>1</x:v>
      </x:c>
      <x:c r="I53" s="90" t="n">
        <x:f>'全銘柄'!AD80</x:f>
        <x:v>2</x:v>
      </x:c>
      <x:c r="J53" s="90" t="n">
        <x:f>'全銘柄'!AE80</x:f>
        <x:v>3</x:v>
      </x:c>
      <x:c r="K53" s="90" t="str">
        <x:f>'全銘柄'!AH80</x:f>
        <x:v>S100WX3D</x:v>
      </x:c>
    </x:row>
    <x:row r="54">
      <x:c r="A54" s="90" t="n">
        <x:f>'全銘柄'!A388</x:f>
        <x:v>387</x:v>
      </x:c>
      <x:c r="B54" s="90" t="str">
        <x:f>'全銘柄'!B388</x:f>
        <x:v>7369</x:v>
      </x:c>
      <x:c r="C54" s="90" t="str">
        <x:f>'全銘柄'!D388</x:f>
        <x:v>Meiho Holdings,Inc.</x:v>
      </x:c>
      <x:c r="D54" s="90" t="str">
        <x:f>'全銘柄'!W388</x:f>
        <x:v>尾松 豪紀</x:v>
      </x:c>
      <x:c r="E54" s="90" t="str">
        <x:f>'全銘柄'!U388</x:f>
        <x:v>尾松 豪紀</x:v>
      </x:c>
      <x:c r="F54" s="91" t="n">
        <x:f>'全銘柄'!V388</x:f>
        <x:v>0.4944</x:v>
      </x:c>
      <x:c r="G54" s="90" t="b">
        <x:f>'全銘柄'!AB388</x:f>
        <x:v>1</x:v>
      </x:c>
      <x:c r="H54" s="90" t="b">
        <x:f>'全銘柄'!AC388</x:f>
        <x:v>1</x:v>
      </x:c>
      <x:c r="I54" s="90" t="n">
        <x:f>'全銘柄'!AD388</x:f>
        <x:v>1</x:v>
      </x:c>
      <x:c r="J54" s="90" t="n">
        <x:f>'全銘柄'!AE388</x:f>
        <x:v>2</x:v>
      </x:c>
      <x:c r="K54" s="90" t="str">
        <x:f>'全銘柄'!AH388</x:f>
        <x:v>S100WQRU</x:v>
      </x:c>
    </x:row>
    <x:row r="55">
      <x:c r="A55" s="90" t="n">
        <x:f>'全銘柄'!A113</x:f>
        <x:v>112</x:v>
      </x:c>
      <x:c r="B55" s="90" t="str">
        <x:f>'全銘柄'!B113</x:f>
        <x:v>7064</x:v>
      </x:c>
      <x:c r="C55" s="90" t="str">
        <x:f>'全銘柄'!D113</x:f>
        <x:v>Howtelevision,Inc.</x:v>
      </x:c>
      <x:c r="D55" s="90" t="str">
        <x:f>'全銘柄'!W113</x:f>
        <x:v>音成 洋介</x:v>
      </x:c>
      <x:c r="E55" s="90" t="str">
        <x:f>'全銘柄'!U113</x:f>
        <x:v>音成 洋介</x:v>
      </x:c>
      <x:c r="F55" s="91" t="n">
        <x:f>'全銘柄'!V113</x:f>
        <x:v>0.4931</x:v>
      </x:c>
      <x:c r="G55" s="90" t="b">
        <x:f>'全銘柄'!AB113</x:f>
        <x:v>1</x:v>
      </x:c>
      <x:c r="H55" s="90" t="b">
        <x:f>'全銘柄'!AC113</x:f>
        <x:v>1</x:v>
      </x:c>
      <x:c r="I55" s="90" t="n">
        <x:f>'全銘柄'!AD113</x:f>
        <x:v>2</x:v>
      </x:c>
      <x:c r="J55" s="90" t="n">
        <x:f>'全銘柄'!AE113</x:f>
        <x:v>3</x:v>
      </x:c>
      <x:c r="K55" s="90" t="str">
        <x:f>'全銘柄'!AH113</x:f>
        <x:v>S100XVTU</x:v>
      </x:c>
    </x:row>
    <x:row r="56">
      <x:c r="A56" s="90" t="n">
        <x:f>'全銘柄'!A65</x:f>
        <x:v>64</x:v>
      </x:c>
      <x:c r="B56" s="90" t="str">
        <x:f>'全銘柄'!B65</x:f>
        <x:v>9272</x:v>
      </x:c>
      <x:c r="C56" s="90" t="str">
        <x:f>'全銘柄'!D65</x:f>
        <x:v>Boutiques,Inc.</x:v>
      </x:c>
      <x:c r="D56" s="90" t="str">
        <x:f>'全銘柄'!W65</x:f>
        <x:v>新村 祐三</x:v>
      </x:c>
      <x:c r="E56" s="90" t="str">
        <x:f>'全銘柄'!U65</x:f>
        <x:v>新村 祐三</x:v>
      </x:c>
      <x:c r="F56" s="91" t="n">
        <x:f>'全銘柄'!V65</x:f>
        <x:v>0.4919</x:v>
      </x:c>
      <x:c r="G56" s="90" t="b">
        <x:f>'全銘柄'!AB65</x:f>
        <x:v>1</x:v>
      </x:c>
      <x:c r="H56" s="90" t="b">
        <x:f>'全銘柄'!AC65</x:f>
        <x:v>1</x:v>
      </x:c>
      <x:c r="I56" s="90" t="n">
        <x:f>'全銘柄'!AD65</x:f>
        <x:v>2</x:v>
      </x:c>
      <x:c r="J56" s="90" t="n">
        <x:f>'全銘柄'!AE65</x:f>
        <x:v>3</x:v>
      </x:c>
      <x:c r="K56" s="90" t="str">
        <x:f>'全銘柄'!AH65</x:f>
        <x:v>S100W4GN</x:v>
      </x:c>
    </x:row>
    <x:row r="57">
      <x:c r="A57" s="90" t="n">
        <x:f>'全銘柄'!A906</x:f>
        <x:v>905</x:v>
      </x:c>
      <x:c r="B57" s="90" t="str">
        <x:f>'全銘柄'!B906</x:f>
        <x:v>6186</x:v>
      </x:c>
      <x:c r="C57" s="90" t="str">
        <x:f>'全銘柄'!D906</x:f>
        <x:v>ICHIKURA CO.,LTD.</x:v>
      </x:c>
      <x:c r="D57" s="90" t="str">
        <x:f>'全銘柄'!W906</x:f>
        <x:v>河端 義彦</x:v>
      </x:c>
      <x:c r="E57" s="90" t="str">
        <x:f>'全銘柄'!U906</x:f>
        <x:v>河端義彦</x:v>
      </x:c>
      <x:c r="F57" s="91" t="n">
        <x:f>'全銘柄'!V906</x:f>
        <x:v>0.4907</x:v>
      </x:c>
      <x:c r="G57" s="90" t="b">
        <x:f>'全銘柄'!AB906</x:f>
        <x:v>1</x:v>
      </x:c>
      <x:c r="H57" s="90" t="b">
        <x:f>'全銘柄'!AC906</x:f>
        <x:v>1</x:v>
      </x:c>
      <x:c r="I57" s="90" t="n">
        <x:f>'全銘柄'!AD906</x:f>
        <x:v>1</x:v>
      </x:c>
      <x:c r="J57" s="90" t="n">
        <x:f>'全銘柄'!AE906</x:f>
        <x:v>1</x:v>
      </x:c>
      <x:c r="K57" s="90" t="str">
        <x:f>'全銘柄'!AH906</x:f>
        <x:v>S100VZCY</x:v>
      </x:c>
    </x:row>
    <x:row r="58">
      <x:c r="A58" s="90" t="n">
        <x:f>'全銘柄'!A189</x:f>
        <x:v>188</x:v>
      </x:c>
      <x:c r="B58" s="90" t="str">
        <x:f>'全銘柄'!B189</x:f>
        <x:v>6580</x:v>
      </x:c>
      <x:c r="C58" s="90" t="str">
        <x:f>'全銘柄'!D189</x:f>
        <x:v>Writeup Co.,Ltd.</x:v>
      </x:c>
      <x:c r="D58" s="90" t="str">
        <x:f>'全銘柄'!W189</x:f>
        <x:v>白石 崇</x:v>
      </x:c>
      <x:c r="E58" s="90" t="str">
        <x:f>'全銘柄'!U189</x:f>
        <x:v>白石 崇</x:v>
      </x:c>
      <x:c r="F58" s="91" t="n">
        <x:f>'全銘柄'!V189</x:f>
        <x:v>0.484</x:v>
      </x:c>
      <x:c r="G58" s="90" t="b">
        <x:f>'全銘柄'!AB189</x:f>
        <x:v>1</x:v>
      </x:c>
      <x:c r="H58" s="90" t="b">
        <x:f>'全銘柄'!AC189</x:f>
        <x:v>1</x:v>
      </x:c>
      <x:c r="I58" s="90" t="n">
        <x:f>'全銘柄'!AD189</x:f>
        <x:v>2</x:v>
      </x:c>
      <x:c r="J58" s="90" t="n">
        <x:f>'全銘柄'!AE189</x:f>
        <x:v>2</x:v>
      </x:c>
      <x:c r="K58" s="90" t="str">
        <x:f>'全銘柄'!AH189</x:f>
        <x:v>S100W8HB</x:v>
      </x:c>
    </x:row>
    <x:row r="59">
      <x:c r="A59" s="90" t="n">
        <x:f>'全銘柄'!A82</x:f>
        <x:v>81</x:v>
      </x:c>
      <x:c r="B59" s="90" t="str">
        <x:f>'全銘柄'!B82</x:f>
        <x:v>4490</x:v>
      </x:c>
      <x:c r="C59" s="90" t="str">
        <x:f>'全銘柄'!D82</x:f>
        <x:v>VisasQ Inc.</x:v>
      </x:c>
      <x:c r="D59" s="90" t="str">
        <x:f>'全銘柄'!W82</x:f>
        <x:v>端羽 英子</x:v>
      </x:c>
      <x:c r="E59" s="90" t="str">
        <x:f>'全銘柄'!U82</x:f>
        <x:v>端羽英子</x:v>
      </x:c>
      <x:c r="F59" s="91" t="n">
        <x:f>'全銘柄'!V82</x:f>
        <x:v>0.4751</x:v>
      </x:c>
      <x:c r="G59" s="90" t="b">
        <x:f>'全銘柄'!AB82</x:f>
        <x:v>1</x:v>
      </x:c>
      <x:c r="H59" s="90" t="b">
        <x:f>'全銘柄'!AC82</x:f>
        <x:v>1</x:v>
      </x:c>
      <x:c r="I59" s="90" t="n">
        <x:f>'全銘柄'!AD82</x:f>
        <x:v>2</x:v>
      </x:c>
      <x:c r="J59" s="90" t="n">
        <x:f>'全銘柄'!AE82</x:f>
        <x:v>3</x:v>
      </x:c>
      <x:c r="K59" s="90" t="str">
        <x:f>'全銘柄'!AH82</x:f>
        <x:v>S100Y7OP</x:v>
      </x:c>
    </x:row>
    <x:row r="60">
      <x:c r="A60" s="90" t="n">
        <x:f>'全銘柄'!A56</x:f>
        <x:v>55</x:v>
      </x:c>
      <x:c r="B60" s="90" t="str">
        <x:f>'全銘柄'!B56</x:f>
        <x:v>5125</x:v>
      </x:c>
      <x:c r="C60" s="90" t="str">
        <x:f>'全銘柄'!D56</x:f>
        <x:v>Fines inc.</x:v>
      </x:c>
      <x:c r="D60" s="90" t="str">
        <x:f>'全銘柄'!W56</x:f>
        <x:v>三輪 幸将</x:v>
      </x:c>
      <x:c r="E60" s="90" t="str">
        <x:f>'全銘柄'!U56</x:f>
        <x:v>三輪 幸将</x:v>
      </x:c>
      <x:c r="F60" s="91" t="n">
        <x:f>'全銘柄'!V56</x:f>
        <x:v>0.4734</x:v>
      </x:c>
      <x:c r="G60" s="90" t="b">
        <x:f>'全銘柄'!AB56</x:f>
        <x:v>1</x:v>
      </x:c>
      <x:c r="H60" s="90" t="b">
        <x:f>'全銘柄'!AC56</x:f>
        <x:v>1</x:v>
      </x:c>
      <x:c r="I60" s="90" t="n">
        <x:f>'全銘柄'!AD56</x:f>
        <x:v>3</x:v>
      </x:c>
      <x:c r="J60" s="90" t="n">
        <x:f>'全銘柄'!AE56</x:f>
        <x:v>3</x:v>
      </x:c>
      <x:c r="K60" s="90" t="str">
        <x:f>'全銘柄'!AH56</x:f>
        <x:v>S100WS33</x:v>
      </x:c>
    </x:row>
    <x:row r="61">
      <x:c r="A61" s="90" t="n">
        <x:f>'全銘柄'!A1340</x:f>
        <x:v>1339</x:v>
      </x:c>
      <x:c r="B61" s="90" t="str">
        <x:f>'全銘柄'!B1340</x:f>
        <x:v>4488</x:v>
      </x:c>
      <x:c r="C61" s="90" t="str">
        <x:f>'全銘柄'!D1340</x:f>
        <x:v>AI inside Inc.</x:v>
      </x:c>
      <x:c r="D61" s="90" t="str">
        <x:f>'全銘柄'!W1340</x:f>
        <x:v>渡久地 択</x:v>
      </x:c>
      <x:c r="E61" s="90" t="str">
        <x:f>'全銘柄'!U1340</x:f>
        <x:v>渡久地 択</x:v>
      </x:c>
      <x:c r="F61" s="91" t="n">
        <x:f>'全銘柄'!V1340</x:f>
        <x:v>0.4723</x:v>
      </x:c>
      <x:c r="G61" s="90" t="b">
        <x:f>'全銘柄'!AB1340</x:f>
        <x:v>1</x:v>
      </x:c>
      <x:c r="H61" s="90" t="b">
        <x:f>'全銘柄'!AC1340</x:f>
        <x:v>1</x:v>
      </x:c>
      <x:c r="I61" s="90" t="n">
        <x:f>'全銘柄'!AD1340</x:f>
        <x:v>1</x:v>
      </x:c>
      <x:c r="J61" s="90" t="n">
        <x:f>'全銘柄'!AE1340</x:f>
        <x:v>1</x:v>
      </x:c>
      <x:c r="K61" s="90" t="str">
        <x:f>'全銘柄'!AH1340</x:f>
        <x:v>S100W5FA</x:v>
      </x:c>
    </x:row>
    <x:row r="62">
      <x:c r="A62" s="90" t="n">
        <x:f>'全銘柄'!A43</x:f>
        <x:v>42</x:v>
      </x:c>
      <x:c r="B62" s="90" t="str">
        <x:f>'全銘柄'!B43</x:f>
        <x:v>4890</x:v>
      </x:c>
      <x:c r="C62" s="90" t="str">
        <x:f>'全銘柄'!D43</x:f>
        <x:v>Tsubota Laboratory Incorporated</x:v>
      </x:c>
      <x:c r="D62" s="90" t="str">
        <x:f>'全銘柄'!W43</x:f>
        <x:v>つぼた かずお坪田 一男</x:v>
      </x:c>
      <x:c r="E62" s="90" t="str">
        <x:f>'全銘柄'!U43</x:f>
        <x:v>坪田 一男</x:v>
      </x:c>
      <x:c r="F62" s="91" t="n">
        <x:f>'全銘柄'!V43</x:f>
        <x:v>0.47</x:v>
      </x:c>
      <x:c r="G62" s="90" t="b">
        <x:f>'全銘柄'!AB43</x:f>
        <x:v>1</x:v>
      </x:c>
      <x:c r="H62" s="90" t="b">
        <x:f>'全銘柄'!AC43</x:f>
        <x:v>1</x:v>
      </x:c>
      <x:c r="I62" s="90" t="n">
        <x:f>'全銘柄'!AD43</x:f>
        <x:v>3</x:v>
      </x:c>
      <x:c r="J62" s="90" t="n">
        <x:f>'全銘柄'!AE43</x:f>
        <x:v>3</x:v>
      </x:c>
      <x:c r="K62" s="90" t="str">
        <x:f>'全銘柄'!AH43</x:f>
        <x:v>S100W7HJ</x:v>
      </x:c>
    </x:row>
    <x:row r="63">
      <x:c r="A63" s="90" t="n">
        <x:f>'全銘柄'!A1413</x:f>
        <x:v>1412</x:v>
      </x:c>
      <x:c r="B63" s="90" t="str">
        <x:f>'全銘柄'!B1413</x:f>
        <x:v>2122</x:v>
      </x:c>
      <x:c r="C63" s="90" t="str">
        <x:f>'全銘柄'!D1413</x:f>
        <x:v>Interspace Co.,Ltd.</x:v>
      </x:c>
      <x:c r="D63" s="90" t="str">
        <x:f>'全銘柄'!W1413</x:f>
        <x:v>河端 伸一郎</x:v>
      </x:c>
      <x:c r="E63" s="90" t="str">
        <x:f>'全銘柄'!U1413</x:f>
        <x:v>河端 伸一郎</x:v>
      </x:c>
      <x:c r="F63" s="91" t="n">
        <x:f>'全銘柄'!V1413</x:f>
        <x:v>0.4673</x:v>
      </x:c>
      <x:c r="G63" s="90" t="b">
        <x:f>'全銘柄'!AB1413</x:f>
        <x:v>1</x:v>
      </x:c>
      <x:c r="H63" s="90" t="b">
        <x:f>'全銘柄'!AC1413</x:f>
        <x:v>1</x:v>
      </x:c>
      <x:c r="I63" s="90" t="n">
        <x:f>'全銘柄'!AD1413</x:f>
        <x:v>1</x:v>
      </x:c>
      <x:c r="J63" s="90" t="n">
        <x:f>'全銘柄'!AE1413</x:f>
        <x:v>1</x:v>
      </x:c>
      <x:c r="K63" s="90" t="str">
        <x:f>'全銘柄'!AH1413</x:f>
        <x:v>S100XC5E</x:v>
      </x:c>
    </x:row>
    <x:row r="64">
      <x:c r="A64" s="90" t="n">
        <x:f>'全銘柄'!A182</x:f>
        <x:v>181</x:v>
      </x:c>
      <x:c r="B64" s="90" t="str">
        <x:f>'全銘柄'!B182</x:f>
        <x:v>3150</x:v>
      </x:c>
      <x:c r="C64" s="90" t="str">
        <x:f>'全銘柄'!D182</x:f>
        <x:v>grems,Inc.</x:v>
      </x:c>
      <x:c r="D64" s="90" t="str">
        <x:f>'全銘柄'!W182</x:f>
        <x:v>田中 政臣 / 那須 慎一</x:v>
      </x:c>
      <x:c r="E64" s="90" t="str">
        <x:f>'全銘柄'!U182</x:f>
        <x:v>田中 政臣</x:v>
      </x:c>
      <x:c r="F64" s="91" t="n">
        <x:f>'全銘柄'!V182</x:f>
        <x:v>0.4671</x:v>
      </x:c>
      <x:c r="G64" s="90" t="b">
        <x:f>'全銘柄'!AB182</x:f>
        <x:v>1</x:v>
      </x:c>
      <x:c r="H64" s="90" t="b">
        <x:f>'全銘柄'!AC182</x:f>
        <x:v>1</x:v>
      </x:c>
      <x:c r="I64" s="90" t="n">
        <x:f>'全銘柄'!AD182</x:f>
        <x:v>2</x:v>
      </x:c>
      <x:c r="J64" s="90" t="n">
        <x:f>'全銘柄'!AE182</x:f>
        <x:v>2</x:v>
      </x:c>
      <x:c r="K64" s="90" t="str">
        <x:f>'全銘柄'!AH182</x:f>
        <x:v>S100W7E4</x:v>
      </x:c>
    </x:row>
    <x:row r="65">
      <x:c r="A65" s="90" t="n">
        <x:f>'全銘柄'!A378</x:f>
        <x:v>377</x:v>
      </x:c>
      <x:c r="B65" s="90" t="str">
        <x:f>'全銘柄'!B378</x:f>
        <x:v>4011</x:v>
      </x:c>
      <x:c r="C65" s="90" t="str">
        <x:f>'全銘柄'!D378</x:f>
        <x:v>Headwaters Co.,Ltd</x:v>
      </x:c>
      <x:c r="D65" s="90" t="str">
        <x:f>'全銘柄'!W378</x:f>
        <x:v>篠田 庸介</x:v>
      </x:c>
      <x:c r="E65" s="90" t="str">
        <x:f>'全銘柄'!U378</x:f>
        <x:v>篠田 庸介</x:v>
      </x:c>
      <x:c r="F65" s="91" t="n">
        <x:f>'全銘柄'!V378</x:f>
        <x:v>0.4642</x:v>
      </x:c>
      <x:c r="G65" s="90" t="b">
        <x:f>'全銘柄'!AB378</x:f>
        <x:v>1</x:v>
      </x:c>
      <x:c r="H65" s="90" t="b">
        <x:f>'全銘柄'!AC378</x:f>
        <x:v>1</x:v>
      </x:c>
      <x:c r="I65" s="90" t="n">
        <x:f>'全銘柄'!AD378</x:f>
        <x:v>1</x:v>
      </x:c>
      <x:c r="J65" s="90" t="n">
        <x:f>'全銘柄'!AE378</x:f>
        <x:v>2</x:v>
      </x:c>
      <x:c r="K65" s="90" t="str">
        <x:f>'全銘柄'!AH378</x:f>
        <x:v>S100XUSL</x:v>
      </x:c>
    </x:row>
    <x:row r="66">
      <x:c r="A66" s="90" t="n">
        <x:f>'全銘柄'!A168</x:f>
        <x:v>167</x:v>
      </x:c>
      <x:c r="B66" s="90" t="str">
        <x:f>'全銘柄'!B168</x:f>
        <x:v>3798</x:v>
      </x:c>
      <x:c r="C66" s="90" t="str">
        <x:f>'全銘柄'!D168</x:f>
        <x:v>ULS Group,Inc.</x:v>
      </x:c>
      <x:c r="D66" s="90" t="str">
        <x:f>'全銘柄'!W168</x:f>
        <x:v>横山 芳成 / 漆原 茂</x:v>
      </x:c>
      <x:c r="E66" s="90" t="str">
        <x:f>'全銘柄'!U168</x:f>
        <x:v>漆原 茂</x:v>
      </x:c>
      <x:c r="F66" s="91" t="n">
        <x:f>'全銘柄'!V168</x:f>
        <x:v>0.4604</x:v>
      </x:c>
      <x:c r="G66" s="90" t="b">
        <x:f>'全銘柄'!AB168</x:f>
        <x:v>1</x:v>
      </x:c>
      <x:c r="H66" s="90" t="b">
        <x:f>'全銘柄'!AC168</x:f>
        <x:v>1</x:v>
      </x:c>
      <x:c r="I66" s="90" t="n">
        <x:f>'全銘柄'!AD168</x:f>
        <x:v>2</x:v>
      </x:c>
      <x:c r="J66" s="90" t="n">
        <x:f>'全銘柄'!AE168</x:f>
        <x:v>2</x:v>
      </x:c>
      <x:c r="K66" s="90" t="str">
        <x:f>'全銘柄'!AH168</x:f>
        <x:v>S100W1JI</x:v>
      </x:c>
    </x:row>
    <x:row r="67">
      <x:c r="A67" s="90" t="n">
        <x:f>'全銘柄'!A213</x:f>
        <x:v>212</x:v>
      </x:c>
      <x:c r="B67" s="90" t="str">
        <x:f>'全銘柄'!B213</x:f>
        <x:v>4075</x:v>
      </x:c>
      <x:c r="C67" s="90" t="str">
        <x:f>'全銘柄'!D213</x:f>
        <x:v>Brains Technology,Inc.</x:v>
      </x:c>
      <x:c r="D67" s="90" t="str">
        <x:f>'全銘柄'!W213</x:f>
        <x:v>齋藤 佐和子</x:v>
      </x:c>
      <x:c r="E67" s="90" t="str">
        <x:f>'全銘柄'!U213</x:f>
        <x:v>齋藤 佐和子</x:v>
      </x:c>
      <x:c r="F67" s="91" t="n">
        <x:f>'全銘柄'!V213</x:f>
        <x:v>0.4595</x:v>
      </x:c>
      <x:c r="G67" s="90" t="b">
        <x:f>'全銘柄'!AB213</x:f>
        <x:v>1</x:v>
      </x:c>
      <x:c r="H67" s="90" t="b">
        <x:f>'全銘柄'!AC213</x:f>
        <x:v>1</x:v>
      </x:c>
      <x:c r="I67" s="90" t="n">
        <x:f>'全銘柄'!AD213</x:f>
        <x:v>2</x:v>
      </x:c>
      <x:c r="J67" s="90" t="n">
        <x:f>'全銘柄'!AE213</x:f>
        <x:v>2</x:v>
      </x:c>
      <x:c r="K67" s="90" t="str">
        <x:f>'全銘柄'!AH213</x:f>
        <x:v>S100WX5A</x:v>
      </x:c>
    </x:row>
    <x:row r="68">
      <x:c r="A68" s="90" t="n">
        <x:f>'全銘柄'!A169</x:f>
        <x:v>168</x:v>
      </x:c>
      <x:c r="B68" s="90" t="str">
        <x:f>'全銘柄'!B169</x:f>
        <x:v>6033</x:v>
      </x:c>
      <x:c r="C68" s="90" t="str">
        <x:f>'全銘柄'!D169</x:f>
        <x:v>EXTREME CO.,LTD.</x:v>
      </x:c>
      <x:c r="D68" s="90" t="str">
        <x:f>'全銘柄'!W169</x:f>
        <x:v>佐藤 昌平</x:v>
      </x:c>
      <x:c r="E68" s="90" t="str">
        <x:f>'全銘柄'!U169</x:f>
        <x:v>佐藤 昌平</x:v>
      </x:c>
      <x:c r="F68" s="91" t="n">
        <x:f>'全銘柄'!V169</x:f>
        <x:v>0.4587</x:v>
      </x:c>
      <x:c r="G68" s="90" t="b">
        <x:f>'全銘柄'!AB169</x:f>
        <x:v>1</x:v>
      </x:c>
      <x:c r="H68" s="90" t="b">
        <x:f>'全銘柄'!AC169</x:f>
        <x:v>1</x:v>
      </x:c>
      <x:c r="I68" s="90" t="n">
        <x:f>'全銘柄'!AD169</x:f>
        <x:v>2</x:v>
      </x:c>
      <x:c r="J68" s="90" t="n">
        <x:f>'全銘柄'!AE169</x:f>
        <x:v>2</x:v>
      </x:c>
      <x:c r="K68" s="90" t="str">
        <x:f>'全銘柄'!AH169</x:f>
        <x:v>S100W0OV</x:v>
      </x:c>
    </x:row>
    <x:row r="69">
      <x:c r="A69" s="90" t="n">
        <x:f>'全銘柄'!A156</x:f>
        <x:v>155</x:v>
      </x:c>
      <x:c r="B69" s="90" t="str">
        <x:f>'全銘柄'!B156</x:f>
        <x:v>4441</x:v>
      </x:c>
      <x:c r="C69" s="90" t="str">
        <x:f>'全銘柄'!D156</x:f>
        <x:v>Tobila Systems Inc.</x:v>
      </x:c>
      <x:c r="D69" s="90" t="str">
        <x:f>'全銘柄'!W156</x:f>
        <x:v>明田 篤</x:v>
      </x:c>
      <x:c r="E69" s="90" t="str">
        <x:f>'全銘柄'!U156</x:f>
        <x:v>明田 篤</x:v>
      </x:c>
      <x:c r="F69" s="91" t="n">
        <x:f>'全銘柄'!V156</x:f>
        <x:v>0.4563</x:v>
      </x:c>
      <x:c r="G69" s="90" t="b">
        <x:f>'全銘柄'!AB156</x:f>
        <x:v>1</x:v>
      </x:c>
      <x:c r="H69" s="90" t="b">
        <x:f>'全銘柄'!AC156</x:f>
        <x:v>1</x:v>
      </x:c>
      <x:c r="I69" s="90" t="n">
        <x:f>'全銘柄'!AD156</x:f>
        <x:v>2</x:v>
      </x:c>
      <x:c r="J69" s="90" t="n">
        <x:f>'全銘柄'!AE156</x:f>
        <x:v>2</x:v>
      </x:c>
      <x:c r="K69" s="90" t="str">
        <x:f>'全銘柄'!AH156</x:f>
        <x:v>S100XH6J</x:v>
      </x:c>
    </x:row>
    <x:row r="70">
      <x:c r="A70" s="90" t="n">
        <x:f>'全銘柄'!A1177</x:f>
        <x:v>1176</x:v>
      </x:c>
      <x:c r="B70" s="90" t="str">
        <x:f>'全銘柄'!B1177</x:f>
        <x:v>4484</x:v>
      </x:c>
      <x:c r="C70" s="90" t="str">
        <x:f>'全銘柄'!D1177</x:f>
        <x:v>LANCERS,INC.</x:v>
      </x:c>
      <x:c r="D70" s="90" t="str">
        <x:f>'全銘柄'!W1177</x:f>
        <x:v>秋好 陽介</x:v>
      </x:c>
      <x:c r="E70" s="90" t="str">
        <x:f>'全銘柄'!U1177</x:f>
        <x:v>秋好 陽介</x:v>
      </x:c>
      <x:c r="F70" s="91" t="n">
        <x:f>'全銘柄'!V1177</x:f>
        <x:v>0.4543</x:v>
      </x:c>
      <x:c r="G70" s="90" t="b">
        <x:f>'全銘柄'!AB1177</x:f>
        <x:v>1</x:v>
      </x:c>
      <x:c r="H70" s="90" t="b">
        <x:f>'全銘柄'!AC1177</x:f>
        <x:v>1</x:v>
      </x:c>
      <x:c r="I70" s="90" t="n">
        <x:f>'全銘柄'!AD1177</x:f>
        <x:v>1</x:v>
      </x:c>
      <x:c r="J70" s="90" t="n">
        <x:f>'全銘柄'!AE1177</x:f>
        <x:v>1</x:v>
      </x:c>
      <x:c r="K70" s="90" t="str">
        <x:f>'全銘柄'!AH1177</x:f>
        <x:v>S100W9CA</x:v>
      </x:c>
    </x:row>
    <x:row r="71">
      <x:c r="A71" s="90" t="n">
        <x:f>'全銘柄'!A285</x:f>
        <x:v>284</x:v>
      </x:c>
      <x:c r="B71" s="90" t="str">
        <x:f>'全銘柄'!B285</x:f>
        <x:v>2934</x:v>
      </x:c>
      <x:c r="C71" s="90" t="str">
        <x:f>'全銘柄'!D285</x:f>
        <x:v>J Frontier Co.,Ltd.</x:v>
      </x:c>
      <x:c r="D71" s="90" t="str">
        <x:f>'全銘柄'!W285</x:f>
        <x:v>中村 篤弘</x:v>
      </x:c>
      <x:c r="E71" s="90" t="str">
        <x:f>'全銘柄'!U285</x:f>
        <x:v>中村 篤弘</x:v>
      </x:c>
      <x:c r="F71" s="91" t="n">
        <x:f>'全銘柄'!V285</x:f>
        <x:v>0.4538</x:v>
      </x:c>
      <x:c r="G71" s="90" t="b">
        <x:f>'全銘柄'!AB285</x:f>
        <x:v>1</x:v>
      </x:c>
      <x:c r="H71" s="90" t="b">
        <x:f>'全銘柄'!AC285</x:f>
        <x:v>1</x:v>
      </x:c>
      <x:c r="I71" s="90" t="n">
        <x:f>'全銘柄'!AD285</x:f>
        <x:v>2</x:v>
      </x:c>
      <x:c r="J71" s="90" t="n">
        <x:f>'全銘柄'!AE285</x:f>
        <x:v>2</x:v>
      </x:c>
      <x:c r="K71" s="90" t="str">
        <x:f>'全銘柄'!AH285</x:f>
        <x:v>S100WL6P</x:v>
      </x:c>
    </x:row>
    <x:row r="72">
      <x:c r="A72" s="90" t="n">
        <x:f>'全銘柄'!A1237</x:f>
        <x:v>1236</x:v>
      </x:c>
      <x:c r="B72" s="90" t="str">
        <x:f>'全銘柄'!B1237</x:f>
        <x:v>7077</x:v>
      </x:c>
      <x:c r="C72" s="90" t="str">
        <x:f>'全銘柄'!D1237</x:f>
        <x:v>ALiNK Internet,INC.</x:v>
      </x:c>
      <x:c r="D72" s="90" t="str">
        <x:f>'全銘柄'!W1237</x:f>
        <x:v>池田 洋人</x:v>
      </x:c>
      <x:c r="E72" s="90" t="str">
        <x:f>'全銘柄'!U1237</x:f>
        <x:v>池田洋人</x:v>
      </x:c>
      <x:c r="F72" s="91" t="n">
        <x:f>'全銘柄'!V1237</x:f>
        <x:v>0.4515</x:v>
      </x:c>
      <x:c r="G72" s="90" t="b">
        <x:f>'全銘柄'!AB1237</x:f>
        <x:v>1</x:v>
      </x:c>
      <x:c r="H72" s="90" t="b">
        <x:f>'全銘柄'!AC1237</x:f>
        <x:v>1</x:v>
      </x:c>
      <x:c r="I72" s="90" t="n">
        <x:f>'全銘柄'!AD1237</x:f>
        <x:v>1</x:v>
      </x:c>
      <x:c r="J72" s="90" t="n">
        <x:f>'全銘柄'!AE1237</x:f>
        <x:v>1</x:v>
      </x:c>
      <x:c r="K72" s="90" t="str">
        <x:f>'全銘柄'!AH1237</x:f>
        <x:v>S100Y69B</x:v>
      </x:c>
    </x:row>
    <x:row r="73">
      <x:c r="A73" s="90" t="n">
        <x:f>'全銘柄'!A71</x:f>
        <x:v>70</x:v>
      </x:c>
      <x:c r="B73" s="90" t="str">
        <x:f>'全銘柄'!B71</x:f>
        <x:v>8927</x:v>
      </x:c>
      <x:c r="C73" s="90" t="str">
        <x:f>'全銘柄'!D71</x:f>
        <x:v>MEIHO ENTERPRISE CO.,LTD.</x:v>
      </x:c>
      <x:c r="D73" s="90" t="str">
        <x:f>'全銘柄'!W71</x:f>
        <x:v>矢 吹 満</x:v>
      </x:c>
      <x:c r="E73" s="90" t="str">
        <x:f>'全銘柄'!U71</x:f>
        <x:v>矢吹 満</x:v>
      </x:c>
      <x:c r="F73" s="91" t="n">
        <x:f>'全銘柄'!V71</x:f>
        <x:v>0.4482</x:v>
      </x:c>
      <x:c r="G73" s="90" t="b">
        <x:f>'全銘柄'!AB71</x:f>
        <x:v>1</x:v>
      </x:c>
      <x:c r="H73" s="90" t="b">
        <x:f>'全銘柄'!AC71</x:f>
        <x:v>1</x:v>
      </x:c>
      <x:c r="I73" s="90" t="n">
        <x:f>'全銘柄'!AD71</x:f>
        <x:v>2</x:v>
      </x:c>
      <x:c r="J73" s="90" t="n">
        <x:f>'全銘柄'!AE71</x:f>
        <x:v>3</x:v>
      </x:c>
      <x:c r="K73" s="90" t="str">
        <x:f>'全銘柄'!AH71</x:f>
        <x:v>S100WXQ6</x:v>
      </x:c>
    </x:row>
    <x:row r="74">
      <x:c r="A74" s="90" t="n">
        <x:f>'全銘柄'!A158</x:f>
        <x:v>157</x:v>
      </x:c>
      <x:c r="B74" s="90" t="str">
        <x:f>'全銘柄'!B158</x:f>
        <x:v>4012</x:v>
      </x:c>
      <x:c r="C74" s="90" t="str">
        <x:f>'全銘柄'!D158</x:f>
        <x:v>AXIS CO.,LTD.</x:v>
      </x:c>
      <x:c r="D74" s="90" t="str">
        <x:f>'全銘柄'!W158</x:f>
        <x:v>小倉 博文 / 横田 佳和</x:v>
      </x:c>
      <x:c r="E74" s="90" t="str">
        <x:f>'全銘柄'!U158</x:f>
        <x:v>小倉 博文</x:v>
      </x:c>
      <x:c r="F74" s="91" t="n">
        <x:f>'全銘柄'!V158</x:f>
        <x:v>0.4464</x:v>
      </x:c>
      <x:c r="G74" s="90" t="b">
        <x:f>'全銘柄'!AB158</x:f>
        <x:v>1</x:v>
      </x:c>
      <x:c r="H74" s="90" t="b">
        <x:f>'全銘柄'!AC158</x:f>
        <x:v>1</x:v>
      </x:c>
      <x:c r="I74" s="90" t="n">
        <x:f>'全銘柄'!AD158</x:f>
        <x:v>2</x:v>
      </x:c>
      <x:c r="J74" s="90" t="n">
        <x:f>'全銘柄'!AE158</x:f>
        <x:v>2</x:v>
      </x:c>
      <x:c r="K74" s="90" t="str">
        <x:f>'全銘柄'!AH158</x:f>
        <x:v>S100XS04</x:v>
      </x:c>
    </x:row>
    <x:row r="75">
      <x:c r="A75" s="90" t="n">
        <x:f>'全銘柄'!A1138</x:f>
        <x:v>1137</x:v>
      </x:c>
      <x:c r="B75" s="90" t="str">
        <x:f>'全銘柄'!B1138</x:f>
        <x:v>6059</x:v>
      </x:c>
      <x:c r="C75" s="90" t="str">
        <x:f>'全銘柄'!D1138</x:f>
        <x:v>UCHIYAMA HOLDINGS Co.,Ltd.</x:v>
      </x:c>
      <x:c r="D75" s="90" t="str">
        <x:f>'全銘柄'!W1138</x:f>
        <x:v>内山 文治 / 山本 武博(注)６</x:v>
      </x:c>
      <x:c r="E75" s="90" t="str">
        <x:f>'全銘柄'!U1138</x:f>
        <x:v>内山 文治</x:v>
      </x:c>
      <x:c r="F75" s="91" t="n">
        <x:f>'全銘柄'!V1138</x:f>
        <x:v>0.4447</x:v>
      </x:c>
      <x:c r="G75" s="90" t="b">
        <x:f>'全銘柄'!AB1138</x:f>
        <x:v>1</x:v>
      </x:c>
      <x:c r="H75" s="90" t="b">
        <x:f>'全銘柄'!AC1138</x:f>
        <x:v>1</x:v>
      </x:c>
      <x:c r="I75" s="90" t="n">
        <x:f>'全銘柄'!AD1138</x:f>
        <x:v>1</x:v>
      </x:c>
      <x:c r="J75" s="90" t="n">
        <x:f>'全銘柄'!AE1138</x:f>
        <x:v>1</x:v>
      </x:c>
      <x:c r="K75" s="90" t="str">
        <x:f>'全銘柄'!AH1138</x:f>
        <x:v>S100W2FD</x:v>
      </x:c>
    </x:row>
    <x:row r="76">
      <x:c r="A76" s="90" t="n">
        <x:f>'全銘柄'!A126</x:f>
        <x:v>125</x:v>
      </x:c>
      <x:c r="B76" s="90" t="str">
        <x:f>'全銘柄'!B126</x:f>
        <x:v>1435</x:v>
      </x:c>
      <x:c r="C76" s="90" t="str">
        <x:f>'全銘柄'!D126</x:f>
        <x:v>robot home Inc.</x:v>
      </x:c>
      <x:c r="D76" s="90" t="str">
        <x:f>'全銘柄'!W126</x:f>
        <x:v>古木 大咲</x:v>
      </x:c>
      <x:c r="E76" s="90" t="str">
        <x:f>'全銘柄'!U126</x:f>
        <x:v>古木 大咲</x:v>
      </x:c>
      <x:c r="F76" s="91" t="n">
        <x:f>'全銘柄'!V126</x:f>
        <x:v>0.4444</x:v>
      </x:c>
      <x:c r="G76" s="90" t="b">
        <x:f>'全銘柄'!AB126</x:f>
        <x:v>1</x:v>
      </x:c>
      <x:c r="H76" s="90" t="b">
        <x:f>'全銘柄'!AC126</x:f>
        <x:v>1</x:v>
      </x:c>
      <x:c r="I76" s="90" t="n">
        <x:f>'全銘柄'!AD126</x:f>
        <x:v>2</x:v>
      </x:c>
      <x:c r="J76" s="90" t="n">
        <x:f>'全銘柄'!AE126</x:f>
        <x:v>2</x:v>
      </x:c>
      <x:c r="K76" s="90" t="str">
        <x:f>'全銘柄'!AH126</x:f>
        <x:v>S100XSYD</x:v>
      </x:c>
    </x:row>
    <x:row r="77">
      <x:c r="A77" s="90" t="n">
        <x:f>'全銘柄'!A1080</x:f>
        <x:v>1079</x:v>
      </x:c>
      <x:c r="B77" s="90" t="str">
        <x:f>'全銘柄'!B1080</x:f>
        <x:v>4014</x:v>
      </x:c>
      <x:c r="C77" s="90" t="str">
        <x:f>'全銘柄'!D1080</x:f>
        <x:v>KARADANOTE,INC.</x:v>
      </x:c>
      <x:c r="D77" s="90" t="str">
        <x:f>'全銘柄'!W1080</x:f>
        <x:v>佐藤 竜也</x:v>
      </x:c>
      <x:c r="E77" s="90" t="str">
        <x:f>'全銘柄'!U1080</x:f>
        <x:v>佐藤 竜也</x:v>
      </x:c>
      <x:c r="F77" s="91" t="n">
        <x:f>'全銘柄'!V1080</x:f>
        <x:v>0.4414</x:v>
      </x:c>
      <x:c r="G77" s="90" t="b">
        <x:f>'全銘柄'!AB1080</x:f>
        <x:v>1</x:v>
      </x:c>
      <x:c r="H77" s="90" t="b">
        <x:f>'全銘柄'!AC1080</x:f>
        <x:v>1</x:v>
      </x:c>
      <x:c r="I77" s="90" t="n">
        <x:f>'全銘柄'!AD1080</x:f>
        <x:v>1</x:v>
      </x:c>
      <x:c r="J77" s="90" t="n">
        <x:f>'全銘柄'!AE1080</x:f>
        <x:v>1</x:v>
      </x:c>
      <x:c r="K77" s="90" t="str">
        <x:f>'全銘柄'!AH1080</x:f>
        <x:v>S100WW86</x:v>
      </x:c>
    </x:row>
    <x:row r="78">
      <x:c r="A78" s="90" t="n">
        <x:f>'全銘柄'!A5</x:f>
        <x:v>4</x:v>
      </x:c>
      <x:c r="B78" s="90" t="str">
        <x:f>'全銘柄'!B5</x:f>
        <x:v>5032</x:v>
      </x:c>
      <x:c r="C78" s="90" t="str">
        <x:f>'全銘柄'!D5</x:f>
        <x:v>ANYCOLOR Inc.</x:v>
      </x:c>
      <x:c r="D78" s="90" t="str">
        <x:f>'全銘柄'!W5</x:f>
        <x:v>田角 陸</x:v>
      </x:c>
      <x:c r="E78" s="90" t="str">
        <x:f>'全銘柄'!U5</x:f>
        <x:v>田角 陸</x:v>
      </x:c>
      <x:c r="F78" s="91" t="n">
        <x:f>'全銘柄'!V5</x:f>
        <x:v>0.4388</x:v>
      </x:c>
      <x:c r="G78" s="90" t="b">
        <x:f>'全銘柄'!AB5</x:f>
        <x:v>1</x:v>
      </x:c>
      <x:c r="H78" s="90" t="b">
        <x:f>'全銘柄'!AC5</x:f>
        <x:v>1</x:v>
      </x:c>
      <x:c r="I78" s="90" t="n">
        <x:f>'全銘柄'!AD5</x:f>
        <x:v>4</x:v>
      </x:c>
      <x:c r="J78" s="90" t="n">
        <x:f>'全銘柄'!AE5</x:f>
        <x:v>4</x:v>
      </x:c>
      <x:c r="K78" s="90" t="str">
        <x:f>'全銘柄'!AH5</x:f>
        <x:v>S100WFMJ</x:v>
      </x:c>
    </x:row>
    <x:row r="79">
      <x:c r="A79" s="90" t="n">
        <x:f>'全銘柄'!A59</x:f>
        <x:v>58</x:v>
      </x:c>
      <x:c r="B79" s="90" t="str">
        <x:f>'全銘柄'!B59</x:f>
        <x:v>4393</x:v>
      </x:c>
      <x:c r="C79" s="90" t="str">
        <x:f>'全銘柄'!D59</x:f>
        <x:v>Bank of Innovation,Inc.</x:v>
      </x:c>
      <x:c r="D79" s="90" t="str">
        <x:f>'全銘柄'!W59</x:f>
        <x:v>樋口 智裕</x:v>
      </x:c>
      <x:c r="E79" s="90" t="str">
        <x:f>'全銘柄'!U59</x:f>
        <x:v>樋口 智裕</x:v>
      </x:c>
      <x:c r="F79" s="91" t="n">
        <x:f>'全銘柄'!V59</x:f>
        <x:v>0.4385</x:v>
      </x:c>
      <x:c r="G79" s="90" t="b">
        <x:f>'全銘柄'!AB59</x:f>
        <x:v>1</x:v>
      </x:c>
      <x:c r="H79" s="90" t="b">
        <x:f>'全銘柄'!AC59</x:f>
        <x:v>1</x:v>
      </x:c>
      <x:c r="I79" s="90" t="n">
        <x:f>'全銘柄'!AD59</x:f>
        <x:v>2</x:v>
      </x:c>
      <x:c r="J79" s="90" t="n">
        <x:f>'全銘柄'!AE59</x:f>
        <x:v>3</x:v>
      </x:c>
      <x:c r="K79" s="90" t="str">
        <x:f>'全銘柄'!AH59</x:f>
        <x:v>S100XD6Y</x:v>
      </x:c>
    </x:row>
    <x:row r="80">
      <x:c r="A80" s="90" t="n">
        <x:f>'全銘柄'!A292</x:f>
        <x:v>291</x:v>
      </x:c>
      <x:c r="B80" s="90" t="str">
        <x:f>'全銘柄'!B292</x:f>
        <x:v>1407</x:v>
      </x:c>
      <x:c r="C80" s="90" t="str">
        <x:f>'全銘柄'!D292</x:f>
        <x:v>West Holdings Corporation</x:v>
      </x:c>
      <x:c r="D80" s="90" t="str">
        <x:f>'全銘柄'!W292</x:f>
        <x:v>吉 川 隆 / 江 頭 栄 一 郎 / 荒 木 健 二</x:v>
      </x:c>
      <x:c r="E80" s="90" t="str">
        <x:f>'全銘柄'!U292</x:f>
        <x:v>吉川 隆</x:v>
      </x:c>
      <x:c r="F80" s="91" t="n">
        <x:f>'全銘柄'!V292</x:f>
        <x:v>0.4378</x:v>
      </x:c>
      <x:c r="G80" s="90" t="b">
        <x:f>'全銘柄'!AB292</x:f>
        <x:v>1</x:v>
      </x:c>
      <x:c r="H80" s="90" t="b">
        <x:f>'全銘柄'!AC292</x:f>
        <x:v>1</x:v>
      </x:c>
      <x:c r="I80" s="90" t="n">
        <x:f>'全銘柄'!AD292</x:f>
        <x:v>2</x:v>
      </x:c>
      <x:c r="J80" s="90" t="n">
        <x:f>'全銘柄'!AE292</x:f>
        <x:v>2</x:v>
      </x:c>
      <x:c r="K80" s="90" t="str">
        <x:f>'全銘柄'!AH292</x:f>
        <x:v>S100X68L</x:v>
      </x:c>
    </x:row>
    <x:row r="81">
      <x:c r="A81" s="90" t="n">
        <x:f>'全銘柄'!A995</x:f>
        <x:v>994</x:v>
      </x:c>
      <x:c r="B81" s="90" t="str">
        <x:f>'全銘柄'!B995</x:f>
        <x:v>4074</x:v>
      </x:c>
      <x:c r="C81" s="90" t="str">
        <x:f>'全銘柄'!D995</x:f>
        <x:v>LaKeel,Inc.</x:v>
      </x:c>
      <x:c r="D81" s="90" t="str">
        <x:f>'全銘柄'!W995</x:f>
        <x:v>久保 努 / 松本 英晴</x:v>
      </x:c>
      <x:c r="E81" s="90" t="str">
        <x:f>'全銘柄'!U995</x:f>
        <x:v>久保 努</x:v>
      </x:c>
      <x:c r="F81" s="91" t="n">
        <x:f>'全銘柄'!V995</x:f>
        <x:v>0.4324</x:v>
      </x:c>
      <x:c r="G81" s="90" t="b">
        <x:f>'全銘柄'!AB995</x:f>
        <x:v>1</x:v>
      </x:c>
      <x:c r="H81" s="90" t="b">
        <x:f>'全銘柄'!AC995</x:f>
        <x:v>1</x:v>
      </x:c>
      <x:c r="I81" s="90" t="n">
        <x:f>'全銘柄'!AD995</x:f>
        <x:v>1</x:v>
      </x:c>
      <x:c r="J81" s="90" t="n">
        <x:f>'全銘柄'!AE995</x:f>
        <x:v>1</x:v>
      </x:c>
      <x:c r="K81" s="90" t="str">
        <x:f>'全銘柄'!AH995</x:f>
        <x:v>S100XUN1</x:v>
      </x:c>
    </x:row>
    <x:row r="82">
      <x:c r="A82" s="90" t="n">
        <x:f>'全銘柄'!A54</x:f>
        <x:v>53</x:v>
      </x:c>
      <x:c r="B82" s="90" t="str">
        <x:f>'全銘柄'!B54</x:f>
        <x:v>5533</x:v>
      </x:c>
      <x:c r="C82" s="90" t="str">
        <x:f>'全銘柄'!D54</x:f>
        <x:v>Elitz Holdings Co.,Ltd.</x:v>
      </x:c>
      <x:c r="D82" s="90" t="str">
        <x:f>'全銘柄'!W54</x:f>
        <x:v>槙野 常美</x:v>
      </x:c>
      <x:c r="E82" s="90" t="str">
        <x:f>'全銘柄'!U54</x:f>
        <x:v>槙野常美</x:v>
      </x:c>
      <x:c r="F82" s="91" t="n">
        <x:f>'全銘柄'!V54</x:f>
        <x:v>0.4305</x:v>
      </x:c>
      <x:c r="G82" s="90" t="b">
        <x:f>'全銘柄'!AB54</x:f>
        <x:v>1</x:v>
      </x:c>
      <x:c r="H82" s="90" t="b">
        <x:f>'全銘柄'!AC54</x:f>
        <x:v>1</x:v>
      </x:c>
      <x:c r="I82" s="90" t="n">
        <x:f>'全銘柄'!AD54</x:f>
        <x:v>3</x:v>
      </x:c>
      <x:c r="J82" s="90" t="n">
        <x:f>'全銘柄'!AE54</x:f>
        <x:v>3</x:v>
      </x:c>
      <x:c r="K82" s="90" t="str">
        <x:f>'全銘柄'!AH54</x:f>
        <x:v>S100XCQ3</x:v>
      </x:c>
    </x:row>
    <x:row r="83">
      <x:c r="A83" s="90" t="n">
        <x:f>'全銘柄'!A398</x:f>
        <x:v>397</x:v>
      </x:c>
      <x:c r="B83" s="90" t="str">
        <x:f>'全銘柄'!B398</x:f>
        <x:v>3175</x:v>
      </x:c>
      <x:c r="C83" s="90" t="str">
        <x:f>'全銘柄'!D398</x:f>
        <x:v>AP HOLDINGS CO.,LTD.</x:v>
      </x:c>
      <x:c r="D83" s="90" t="str">
        <x:f>'全銘柄'!W398</x:f>
        <x:v>米山 久</x:v>
      </x:c>
      <x:c r="E83" s="90" t="str">
        <x:f>'全銘柄'!U398</x:f>
        <x:v>米山 久</x:v>
      </x:c>
      <x:c r="F83" s="91" t="n">
        <x:f>'全銘柄'!V398</x:f>
        <x:v>0.4299</x:v>
      </x:c>
      <x:c r="G83" s="90" t="b">
        <x:f>'全銘柄'!AB398</x:f>
        <x:v>1</x:v>
      </x:c>
      <x:c r="H83" s="90" t="b">
        <x:f>'全銘柄'!AC398</x:f>
        <x:v>1</x:v>
      </x:c>
      <x:c r="I83" s="90" t="n">
        <x:f>'全銘柄'!AD398</x:f>
        <x:v>1</x:v>
      </x:c>
      <x:c r="J83" s="90" t="n">
        <x:f>'全銘柄'!AE398</x:f>
        <x:v>2</x:v>
      </x:c>
      <x:c r="K83" s="90" t="str">
        <x:f>'全銘柄'!AH398</x:f>
        <x:v>S100W8M9</x:v>
      </x:c>
    </x:row>
    <x:row r="84">
      <x:c r="A84" s="90" t="n">
        <x:f>'全銘柄'!A99</x:f>
        <x:v>98</x:v>
      </x:c>
      <x:c r="B84" s="90" t="str">
        <x:f>'全銘柄'!B99</x:f>
        <x:v>7114</x:v>
      </x:c>
      <x:c r="C84" s="90" t="str">
        <x:f>'全銘柄'!D99</x:f>
        <x:v>Foodison,Inc.</x:v>
      </x:c>
      <x:c r="D84" s="90" t="str">
        <x:f>'全銘柄'!W99</x:f>
        <x:v>山本 徹</x:v>
      </x:c>
      <x:c r="E84" s="90" t="str">
        <x:f>'全銘柄'!U99</x:f>
        <x:v>山本 徹</x:v>
      </x:c>
      <x:c r="F84" s="91" t="n">
        <x:f>'全銘柄'!V99</x:f>
        <x:v>0.4283</x:v>
      </x:c>
      <x:c r="G84" s="90" t="b">
        <x:f>'全銘柄'!AB99</x:f>
        <x:v>1</x:v>
      </x:c>
      <x:c r="H84" s="90" t="b">
        <x:f>'全銘柄'!AC99</x:f>
        <x:v>1</x:v>
      </x:c>
      <x:c r="I84" s="90" t="n">
        <x:f>'全銘柄'!AD99</x:f>
        <x:v>2</x:v>
      </x:c>
      <x:c r="J84" s="90" t="n">
        <x:f>'全銘柄'!AE99</x:f>
        <x:v>3</x:v>
      </x:c>
      <x:c r="K84" s="90" t="str">
        <x:f>'全銘柄'!AH99</x:f>
        <x:v>S100W917</x:v>
      </x:c>
    </x:row>
    <x:row r="85">
      <x:c r="A85" s="90" t="n">
        <x:f>'全銘柄'!A57</x:f>
        <x:v>56</x:v>
      </x:c>
      <x:c r="B85" s="90" t="str">
        <x:f>'全銘柄'!B57</x:f>
        <x:v>6524</x:v>
      </x:c>
      <x:c r="C85" s="90" t="str">
        <x:f>'全銘柄'!D57</x:f>
        <x:v>KOHOKU KOGYO CO.,LTD.</x:v>
      </x:c>
      <x:c r="D85" s="90" t="str">
        <x:f>'全銘柄'!W57</x:f>
        <x:v>石井 太 / 北川 一清</x:v>
      </x:c>
      <x:c r="E85" s="90" t="str">
        <x:f>'全銘柄'!U57</x:f>
        <x:v>石井 太</x:v>
      </x:c>
      <x:c r="F85" s="91" t="n">
        <x:f>'全銘柄'!V57</x:f>
        <x:v>0.4276</x:v>
      </x:c>
      <x:c r="G85" s="90" t="b">
        <x:f>'全銘柄'!AB57</x:f>
        <x:v>1</x:v>
      </x:c>
      <x:c r="H85" s="90" t="b">
        <x:f>'全銘柄'!AC57</x:f>
        <x:v>1</x:v>
      </x:c>
      <x:c r="I85" s="90" t="n">
        <x:f>'全銘柄'!AD57</x:f>
        <x:v>3</x:v>
      </x:c>
      <x:c r="J85" s="90" t="n">
        <x:f>'全銘柄'!AE57</x:f>
        <x:v>3</x:v>
      </x:c>
      <x:c r="K85" s="90" t="str">
        <x:f>'全銘柄'!AH57</x:f>
        <x:v>S100XT3K</x:v>
      </x:c>
    </x:row>
    <x:row r="86">
      <x:c r="A86" s="90" t="n">
        <x:f>'全銘柄'!A211</x:f>
        <x:v>210</x:v>
      </x:c>
      <x:c r="B86" s="90" t="str">
        <x:f>'全銘柄'!B211</x:f>
        <x:v>6080</x:v>
      </x:c>
      <x:c r="C86" s="90" t="str">
        <x:f>'全銘柄'!D211</x:f>
        <x:v>M&amp;A Capital Partners Co.,Ltd.</x:v>
      </x:c>
      <x:c r="D86" s="90" t="str">
        <x:f>'全銘柄'!W211</x:f>
        <x:v>中 村 悟</x:v>
      </x:c>
      <x:c r="E86" s="90" t="str">
        <x:f>'全銘柄'!U211</x:f>
        <x:v>中村 悟</x:v>
      </x:c>
      <x:c r="F86" s="91" t="n">
        <x:f>'全銘柄'!V211</x:f>
        <x:v>0.4274</x:v>
      </x:c>
      <x:c r="G86" s="90" t="b">
        <x:f>'全銘柄'!AB211</x:f>
        <x:v>1</x:v>
      </x:c>
      <x:c r="H86" s="90" t="b">
        <x:f>'全銘柄'!AC211</x:f>
        <x:v>1</x:v>
      </x:c>
      <x:c r="I86" s="90" t="n">
        <x:f>'全銘柄'!AD211</x:f>
        <x:v>2</x:v>
      </x:c>
      <x:c r="J86" s="90" t="n">
        <x:f>'全銘柄'!AE211</x:f>
        <x:v>2</x:v>
      </x:c>
      <x:c r="K86" s="90" t="str">
        <x:f>'全銘柄'!AH211</x:f>
        <x:v>S100XCS6</x:v>
      </x:c>
    </x:row>
    <x:row r="87">
      <x:c r="A87" s="90" t="n">
        <x:f>'全銘柄'!A575</x:f>
        <x:v>574</x:v>
      </x:c>
      <x:c r="B87" s="90" t="str">
        <x:f>'全銘柄'!B575</x:f>
        <x:v>4442</x:v>
      </x:c>
      <x:c r="C87" s="90" t="str">
        <x:f>'全銘柄'!D575</x:f>
        <x:v>VALTES HOLDINGS CO.,LTD.</x:v>
      </x:c>
      <x:c r="D87" s="90" t="str">
        <x:f>'全銘柄'!W575</x:f>
        <x:v>田中 真史</x:v>
      </x:c>
      <x:c r="E87" s="90" t="str">
        <x:f>'全銘柄'!U575</x:f>
        <x:v>田中 真史</x:v>
      </x:c>
      <x:c r="F87" s="91" t="n">
        <x:f>'全銘柄'!V575</x:f>
        <x:v>0.4268</x:v>
      </x:c>
      <x:c r="G87" s="90" t="b">
        <x:f>'全銘柄'!AB575</x:f>
        <x:v>1</x:v>
      </x:c>
      <x:c r="H87" s="90" t="b">
        <x:f>'全銘柄'!AC575</x:f>
        <x:v>1</x:v>
      </x:c>
      <x:c r="I87" s="90" t="n">
        <x:f>'全銘柄'!AD575</x:f>
        <x:v>1</x:v>
      </x:c>
      <x:c r="J87" s="90" t="n">
        <x:f>'全銘柄'!AE575</x:f>
        <x:v>1</x:v>
      </x:c>
      <x:c r="K87" s="90" t="str">
        <x:f>'全銘柄'!AH575</x:f>
        <x:v>S100W8BK</x:v>
      </x:c>
    </x:row>
    <x:row r="88">
      <x:c r="A88" s="90" t="n">
        <x:f>'全銘柄'!A702</x:f>
        <x:v>701</x:v>
      </x:c>
      <x:c r="B88" s="90" t="str">
        <x:f>'全銘柄'!B702</x:f>
        <x:v>3690</x:v>
      </x:c>
      <x:c r="C88" s="90" t="str">
        <x:f>'全銘柄'!D702</x:f>
        <x:v>YRGLM Inc.</x:v>
      </x:c>
      <x:c r="D88" s="90" t="str">
        <x:f>'全銘柄'!W702</x:f>
        <x:v>岩田 進</x:v>
      </x:c>
      <x:c r="E88" s="90" t="str">
        <x:f>'全銘柄'!U702</x:f>
        <x:v>岩田 進</x:v>
      </x:c>
      <x:c r="F88" s="91" t="n">
        <x:f>'全銘柄'!V702</x:f>
        <x:v>0.4259</x:v>
      </x:c>
      <x:c r="G88" s="90" t="b">
        <x:f>'全銘柄'!AB702</x:f>
        <x:v>1</x:v>
      </x:c>
      <x:c r="H88" s="90" t="b">
        <x:f>'全銘柄'!AC702</x:f>
        <x:v>1</x:v>
      </x:c>
      <x:c r="I88" s="90" t="n">
        <x:f>'全銘柄'!AD702</x:f>
        <x:v>1</x:v>
      </x:c>
      <x:c r="J88" s="90" t="n">
        <x:f>'全銘柄'!AE702</x:f>
        <x:v>1</x:v>
      </x:c>
      <x:c r="K88" s="90" t="str">
        <x:f>'全銘柄'!AH702</x:f>
        <x:v>S100XAFO</x:v>
      </x:c>
    </x:row>
    <x:row r="89">
      <x:c r="A89" s="90" t="n">
        <x:f>'全銘柄'!A233</x:f>
        <x:v>232</x:v>
      </x:c>
      <x:c r="B89" s="90" t="str">
        <x:f>'全銘柄'!B233</x:f>
        <x:v>6572</x:v>
      </x:c>
      <x:c r="C89" s="90" t="str">
        <x:f>'全銘柄'!D233</x:f>
        <x:v>OPEN Group,Inc.</x:v>
      </x:c>
      <x:c r="D89" s="90" t="str">
        <x:f>'全銘柄'!W233</x:f>
        <x:v>髙橋 知道</x:v>
      </x:c>
      <x:c r="E89" s="90" t="str">
        <x:f>'全銘柄'!U233</x:f>
        <x:v>髙橋 知道</x:v>
      </x:c>
      <x:c r="F89" s="91" t="n">
        <x:f>'全銘柄'!V233</x:f>
        <x:v>0.4253</x:v>
      </x:c>
      <x:c r="G89" s="90" t="b">
        <x:f>'全銘柄'!AB233</x:f>
        <x:v>1</x:v>
      </x:c>
      <x:c r="H89" s="90" t="b">
        <x:f>'全銘柄'!AC233</x:f>
        <x:v>1</x:v>
      </x:c>
      <x:c r="I89" s="90" t="n">
        <x:f>'全銘柄'!AD233</x:f>
        <x:v>2</x:v>
      </x:c>
      <x:c r="J89" s="90" t="n">
        <x:f>'全銘柄'!AE233</x:f>
        <x:v>2</x:v>
      </x:c>
      <x:c r="K89" s="90" t="str">
        <x:f>'全銘柄'!AH233</x:f>
        <x:v>S100Y69Y</x:v>
      </x:c>
    </x:row>
    <x:row r="90">
      <x:c r="A90" s="90" t="n">
        <x:f>'全銘柄'!A104</x:f>
        <x:v>103</x:v>
      </x:c>
      <x:c r="B90" s="90" t="str">
        <x:f>'全銘柄'!B104</x:f>
        <x:v>4439</x:v>
      </x:c>
      <x:c r="C90" s="90" t="str">
        <x:f>'全銘柄'!D104</x:f>
        <x:v>TOUMEI CO.,LTD.</x:v>
      </x:c>
      <x:c r="D90" s="90" t="str">
        <x:f>'全銘柄'!W104</x:f>
        <x:v>山本 文彦 / 日比野直人</x:v>
      </x:c>
      <x:c r="E90" s="90" t="str">
        <x:f>'全銘柄'!U104</x:f>
        <x:v>山本 文彦</x:v>
      </x:c>
      <x:c r="F90" s="91" t="n">
        <x:f>'全銘柄'!V104</x:f>
        <x:v>0.4233</x:v>
      </x:c>
      <x:c r="G90" s="90" t="b">
        <x:f>'全銘柄'!AB104</x:f>
        <x:v>1</x:v>
      </x:c>
      <x:c r="H90" s="90" t="b">
        <x:f>'全銘柄'!AC104</x:f>
        <x:v>1</x:v>
      </x:c>
      <x:c r="I90" s="90" t="n">
        <x:f>'全銘柄'!AD104</x:f>
        <x:v>2</x:v>
      </x:c>
      <x:c r="J90" s="90" t="n">
        <x:f>'全銘柄'!AE104</x:f>
        <x:v>3</x:v>
      </x:c>
      <x:c r="K90" s="90" t="str">
        <x:f>'全銘柄'!AH104</x:f>
        <x:v>S100X6GX</x:v>
      </x:c>
    </x:row>
    <x:row r="91">
      <x:c r="A91" s="90" t="n">
        <x:f>'全銘柄'!A658</x:f>
        <x:v>657</x:v>
      </x:c>
      <x:c r="B91" s="90" t="str">
        <x:f>'全銘柄'!B658</x:f>
        <x:v>3676</x:v>
      </x:c>
      <x:c r="C91" s="90" t="str">
        <x:f>'全銘柄'!D658</x:f>
        <x:v>DIGITAL HEARTS HOLDINGS Co.,Ltd.</x:v>
      </x:c>
      <x:c r="D91" s="90" t="str">
        <x:f>'全銘柄'!W658</x:f>
        <x:v>筑紫 敏矢 / 宮澤 栄一</x:v>
      </x:c>
      <x:c r="E91" s="90" t="str">
        <x:f>'全銘柄'!U658</x:f>
        <x:v>宮澤 栄一</x:v>
      </x:c>
      <x:c r="F91" s="91" t="n">
        <x:f>'全銘柄'!V658</x:f>
        <x:v>0.4229</x:v>
      </x:c>
      <x:c r="G91" s="90" t="b">
        <x:f>'全銘柄'!AB658</x:f>
        <x:v>1</x:v>
      </x:c>
      <x:c r="H91" s="90" t="b">
        <x:f>'全銘柄'!AC658</x:f>
        <x:v>1</x:v>
      </x:c>
      <x:c r="I91" s="90" t="n">
        <x:f>'全銘柄'!AD658</x:f>
        <x:v>1</x:v>
      </x:c>
      <x:c r="J91" s="90" t="n">
        <x:f>'全銘柄'!AE658</x:f>
        <x:v>1</x:v>
      </x:c>
      <x:c r="K91" s="90" t="str">
        <x:f>'全銘柄'!AH658</x:f>
        <x:v>S100W6B5</x:v>
      </x:c>
    </x:row>
    <x:row r="92">
      <x:c r="A92" s="90" t="n">
        <x:f>'全銘柄'!A271</x:f>
        <x:v>270</x:v>
      </x:c>
      <x:c r="B92" s="90" t="str">
        <x:f>'全銘柄'!B271</x:f>
        <x:v>4445</x:v>
      </x:c>
      <x:c r="C92" s="90" t="str">
        <x:f>'全銘柄'!D271</x:f>
        <x:v>Living Technologies Inc.</x:v>
      </x:c>
      <x:c r="D92" s="90" t="str">
        <x:f>'全銘柄'!W271</x:f>
        <x:v>川合 大無</x:v>
      </x:c>
      <x:c r="E92" s="90" t="str">
        <x:f>'全銘柄'!U271</x:f>
        <x:v>川合 大無</x:v>
      </x:c>
      <x:c r="F92" s="91" t="n">
        <x:f>'全銘柄'!V271</x:f>
        <x:v>0.4218</x:v>
      </x:c>
      <x:c r="G92" s="90" t="b">
        <x:f>'全銘柄'!AB271</x:f>
        <x:v>1</x:v>
      </x:c>
      <x:c r="H92" s="90" t="b">
        <x:f>'全銘柄'!AC271</x:f>
        <x:v>1</x:v>
      </x:c>
      <x:c r="I92" s="90" t="n">
        <x:f>'全銘柄'!AD271</x:f>
        <x:v>2</x:v>
      </x:c>
      <x:c r="J92" s="90" t="n">
        <x:f>'全銘柄'!AE271</x:f>
        <x:v>2</x:v>
      </x:c>
      <x:c r="K92" s="90" t="str">
        <x:f>'全銘柄'!AH271</x:f>
        <x:v>S100XDJI</x:v>
      </x:c>
    </x:row>
    <x:row r="93">
      <x:c r="A93" s="90" t="n">
        <x:f>'全銘柄'!A650</x:f>
        <x:v>649</x:v>
      </x:c>
      <x:c r="B93" s="90" t="str">
        <x:f>'全銘柄'!B650</x:f>
        <x:v>3446</x:v>
      </x:c>
      <x:c r="C93" s="90" t="str">
        <x:f>'全銘柄'!D650</x:f>
        <x:v>JTEC CORPORATION</x:v>
      </x:c>
      <x:c r="D93" s="90" t="str">
        <x:f>'全銘柄'!W650</x:f>
        <x:v>津村 尚史</x:v>
      </x:c>
      <x:c r="E93" s="90" t="str">
        <x:f>'全銘柄'!U650</x:f>
        <x:v>津村 尚史</x:v>
      </x:c>
      <x:c r="F93" s="91" t="n">
        <x:f>'全銘柄'!V650</x:f>
        <x:v>0.4216</x:v>
      </x:c>
      <x:c r="G93" s="90" t="b">
        <x:f>'全銘柄'!AB650</x:f>
        <x:v>1</x:v>
      </x:c>
      <x:c r="H93" s="90" t="b">
        <x:f>'全銘柄'!AC650</x:f>
        <x:v>1</x:v>
      </x:c>
      <x:c r="I93" s="90" t="n">
        <x:f>'全銘柄'!AD650</x:f>
        <x:v>1</x:v>
      </x:c>
      <x:c r="J93" s="90" t="n">
        <x:f>'全銘柄'!AE650</x:f>
        <x:v>1</x:v>
      </x:c>
      <x:c r="K93" s="90" t="str">
        <x:f>'全銘柄'!AH650</x:f>
        <x:v>S100WRL1</x:v>
      </x:c>
    </x:row>
    <x:row r="94">
      <x:c r="A94" s="90" t="n">
        <x:f>'全銘柄'!A738</x:f>
        <x:v>737</x:v>
      </x:c>
      <x:c r="B94" s="90" t="str">
        <x:f>'全銘柄'!B738</x:f>
        <x:v>2798</x:v>
      </x:c>
      <x:c r="C94" s="90" t="str">
        <x:f>'全銘柄'!D738</x:f>
        <x:v>Y's table corporation</x:v>
      </x:c>
      <x:c r="D94" s="90" t="str">
        <x:f>'全銘柄'!W738</x:f>
        <x:v>金 山 精三郎 / 船 曵 睦 雄 / 贄 田 賢 英 / 稲 塚 晃 裕</x:v>
      </x:c>
      <x:c r="E94" s="90" t="str">
        <x:f>'全銘柄'!U738</x:f>
        <x:v>金 山 精 三 郎</x:v>
      </x:c>
      <x:c r="F94" s="91" t="n">
        <x:f>'全銘柄'!V738</x:f>
        <x:v>0.4192</x:v>
      </x:c>
      <x:c r="G94" s="90" t="b">
        <x:f>'全銘柄'!AB738</x:f>
        <x:v>1</x:v>
      </x:c>
      <x:c r="H94" s="90" t="b">
        <x:f>'全銘柄'!AC738</x:f>
        <x:v>1</x:v>
      </x:c>
      <x:c r="I94" s="90" t="n">
        <x:f>'全銘柄'!AD738</x:f>
        <x:v>1</x:v>
      </x:c>
      <x:c r="J94" s="90" t="n">
        <x:f>'全銘柄'!AE738</x:f>
        <x:v>1</x:v>
      </x:c>
      <x:c r="K94" s="90" t="str">
        <x:f>'全銘柄'!AH738</x:f>
        <x:v>S100Y6U1</x:v>
      </x:c>
    </x:row>
    <x:row r="95">
      <x:c r="A95" s="90" t="n">
        <x:f>'全銘柄'!A382</x:f>
        <x:v>381</x:v>
      </x:c>
      <x:c r="B95" s="90" t="str">
        <x:f>'全銘柄'!B382</x:f>
        <x:v>3936</x:v>
      </x:c>
      <x:c r="C95" s="90" t="str">
        <x:f>'全銘柄'!D382</x:f>
        <x:v>Globalway,Inc.</x:v>
      </x:c>
      <x:c r="D95" s="90" t="str">
        <x:f>'全銘柄'!W382</x:f>
        <x:v>各務 正人</x:v>
      </x:c>
      <x:c r="E95" s="90" t="str">
        <x:f>'全銘柄'!U382</x:f>
        <x:v>各務 正人</x:v>
      </x:c>
      <x:c r="F95" s="91" t="n">
        <x:f>'全銘柄'!V382</x:f>
        <x:v>0.4184</x:v>
      </x:c>
      <x:c r="G95" s="90" t="b">
        <x:f>'全銘柄'!AB382</x:f>
        <x:v>1</x:v>
      </x:c>
      <x:c r="H95" s="90" t="b">
        <x:f>'全銘柄'!AC382</x:f>
        <x:v>1</x:v>
      </x:c>
      <x:c r="I95" s="90" t="n">
        <x:f>'全銘柄'!AD382</x:f>
        <x:v>1</x:v>
      </x:c>
      <x:c r="J95" s="90" t="n">
        <x:f>'全銘柄'!AE382</x:f>
        <x:v>2</x:v>
      </x:c>
      <x:c r="K95" s="90" t="str">
        <x:f>'全銘柄'!AH382</x:f>
        <x:v>S100W0EO</x:v>
      </x:c>
    </x:row>
    <x:row r="96">
      <x:c r="A96" s="90" t="n">
        <x:f>'全銘柄'!A194</x:f>
        <x:v>193</x:v>
      </x:c>
      <x:c r="B96" s="90" t="str">
        <x:f>'全銘柄'!B194</x:f>
        <x:v>4390</x:v>
      </x:c>
      <x:c r="C96" s="90" t="str">
        <x:f>'全銘柄'!D194</x:f>
        <x:v>IPS,Inc.</x:v>
      </x:c>
      <x:c r="D96" s="90" t="str">
        <x:f>'全銘柄'!W194</x:f>
        <x:v>宮下幸治</x:v>
      </x:c>
      <x:c r="E96" s="90" t="str">
        <x:f>'全銘柄'!U194</x:f>
        <x:v>宮下 幸治</x:v>
      </x:c>
      <x:c r="F96" s="91" t="n">
        <x:f>'全銘柄'!V194</x:f>
        <x:v>0.4131</x:v>
      </x:c>
      <x:c r="G96" s="90" t="b">
        <x:f>'全銘柄'!AB194</x:f>
        <x:v>1</x:v>
      </x:c>
      <x:c r="H96" s="90" t="b">
        <x:f>'全銘柄'!AC194</x:f>
        <x:v>1</x:v>
      </x:c>
      <x:c r="I96" s="90" t="n">
        <x:f>'全銘柄'!AD194</x:f>
        <x:v>2</x:v>
      </x:c>
      <x:c r="J96" s="90" t="n">
        <x:f>'全銘柄'!AE194</x:f>
        <x:v>2</x:v>
      </x:c>
      <x:c r="K96" s="90" t="str">
        <x:f>'全銘柄'!AH194</x:f>
        <x:v>S100W1JP</x:v>
      </x:c>
    </x:row>
    <x:row r="97">
      <x:c r="A97" s="90" t="n">
        <x:f>'全銘柄'!A307</x:f>
        <x:v>306</x:v>
      </x:c>
      <x:c r="B97" s="90" t="str">
        <x:f>'全銘柄'!B307</x:f>
        <x:v>4263</x:v>
      </x:c>
      <x:c r="C97" s="90" t="str">
        <x:f>'全銘柄'!D307</x:f>
        <x:v>SUSMED,Inc.</x:v>
      </x:c>
      <x:c r="D97" s="90" t="str">
        <x:f>'全銘柄'!W307</x:f>
        <x:v>上野 太郎</x:v>
      </x:c>
      <x:c r="E97" s="90" t="str">
        <x:f>'全銘柄'!U307</x:f>
        <x:v>上野 太郎</x:v>
      </x:c>
      <x:c r="F97" s="91" t="n">
        <x:f>'全銘柄'!V307</x:f>
        <x:v>0.413</x:v>
      </x:c>
      <x:c r="G97" s="90" t="b">
        <x:f>'全銘柄'!AB307</x:f>
        <x:v>1</x:v>
      </x:c>
      <x:c r="H97" s="90" t="b">
        <x:f>'全銘柄'!AC307</x:f>
        <x:v>1</x:v>
      </x:c>
      <x:c r="I97" s="90" t="n">
        <x:f>'全銘柄'!AD307</x:f>
        <x:v>2</x:v>
      </x:c>
      <x:c r="J97" s="90" t="n">
        <x:f>'全銘柄'!AE307</x:f>
        <x:v>2</x:v>
      </x:c>
      <x:c r="K97" s="90" t="str">
        <x:f>'全銘柄'!AH307</x:f>
        <x:v>S100WR1U</x:v>
      </x:c>
    </x:row>
    <x:row r="98">
      <x:c r="A98" s="90" t="n">
        <x:f>'全銘柄'!A336</x:f>
        <x:v>335</x:v>
      </x:c>
      <x:c r="B98" s="90" t="str">
        <x:f>'全銘柄'!B336</x:f>
        <x:v>7078</x:v>
      </x:c>
      <x:c r="C98" s="90" t="str">
        <x:f>'全銘柄'!D336</x:f>
        <x:v>INCLUSIVE Holdings Inc.</x:v>
      </x:c>
      <x:c r="D98" s="90" t="str">
        <x:f>'全銘柄'!W336</x:f>
        <x:v>藤田 誠 / 木村 美樹</x:v>
      </x:c>
      <x:c r="E98" s="90" t="str">
        <x:f>'全銘柄'!U336</x:f>
        <x:v>藤田 誠</x:v>
      </x:c>
      <x:c r="F98" s="91" t="n">
        <x:f>'全銘柄'!V336</x:f>
        <x:v>0.4128</x:v>
      </x:c>
      <x:c r="G98" s="90" t="b">
        <x:f>'全銘柄'!AB336</x:f>
        <x:v>1</x:v>
      </x:c>
      <x:c r="H98" s="90" t="b">
        <x:f>'全銘柄'!AC336</x:f>
        <x:v>1</x:v>
      </x:c>
      <x:c r="I98" s="90" t="n">
        <x:f>'全銘柄'!AD336</x:f>
        <x:v>1</x:v>
      </x:c>
      <x:c r="J98" s="90" t="n">
        <x:f>'全銘柄'!AE336</x:f>
        <x:v>2</x:v>
      </x:c>
      <x:c r="K98" s="90" t="str">
        <x:f>'全銘柄'!AH336</x:f>
        <x:v>S100W9O2</x:v>
      </x:c>
    </x:row>
    <x:row r="99">
      <x:c r="A99" s="90" t="n">
        <x:f>'全銘柄'!A1327</x:f>
        <x:v>1326</x:v>
      </x:c>
      <x:c r="B99" s="90" t="str">
        <x:f>'全銘柄'!B1327</x:f>
        <x:v>3787</x:v>
      </x:c>
      <x:c r="C99" s="90" t="str">
        <x:f>'全銘柄'!D1327</x:f>
        <x:v>Techno Mathematical Co.,Ltd.</x:v>
      </x:c>
      <x:c r="D99" s="90" t="str">
        <x:f>'全銘柄'!W1327</x:f>
        <x:v>田中 正文 / 出口 眞規子</x:v>
      </x:c>
      <x:c r="E99" s="90" t="str">
        <x:f>'全銘柄'!U1327</x:f>
        <x:v>田中 正文</x:v>
      </x:c>
      <x:c r="F99" s="91" t="n">
        <x:f>'全銘柄'!V1327</x:f>
        <x:v>0.4126</x:v>
      </x:c>
      <x:c r="G99" s="90" t="b">
        <x:f>'全銘柄'!AB1327</x:f>
        <x:v>1</x:v>
      </x:c>
      <x:c r="H99" s="90" t="b">
        <x:f>'全銘柄'!AC1327</x:f>
        <x:v>1</x:v>
      </x:c>
      <x:c r="I99" s="90" t="n">
        <x:f>'全銘柄'!AD1327</x:f>
        <x:v>1</x:v>
      </x:c>
      <x:c r="J99" s="90" t="n">
        <x:f>'全銘柄'!AE1327</x:f>
        <x:v>1</x:v>
      </x:c>
      <x:c r="K99" s="90" t="str">
        <x:f>'全銘柄'!AH1327</x:f>
        <x:v>S100W3GV</x:v>
      </x:c>
    </x:row>
    <x:row r="100">
      <x:c r="A100" s="90" t="n">
        <x:f>'全銘柄'!A1147</x:f>
        <x:v>1146</x:v>
      </x:c>
      <x:c r="B100" s="90" t="str">
        <x:f>'全銘柄'!B1147</x:f>
        <x:v>3261</x:v>
      </x:c>
      <x:c r="C100" s="90" t="str">
        <x:f>'全銘柄'!D1147</x:f>
        <x:v>GRANDES,Inc.</x:v>
      </x:c>
      <x:c r="D100" s="90" t="str">
        <x:f>'全銘柄'!W1147</x:f>
        <x:v>亀井 浩</x:v>
      </x:c>
      <x:c r="E100" s="90" t="str">
        <x:f>'全銘柄'!U1147</x:f>
        <x:v>亀井 浩</x:v>
      </x:c>
      <x:c r="F100" s="91" t="n">
        <x:f>'全銘柄'!V1147</x:f>
        <x:v>0.4104</x:v>
      </x:c>
      <x:c r="G100" s="90" t="b">
        <x:f>'全銘柄'!AB1147</x:f>
        <x:v>1</x:v>
      </x:c>
      <x:c r="H100" s="90" t="b">
        <x:f>'全銘柄'!AC1147</x:f>
        <x:v>1</x:v>
      </x:c>
      <x:c r="I100" s="90" t="n">
        <x:f>'全銘柄'!AD1147</x:f>
        <x:v>1</x:v>
      </x:c>
      <x:c r="J100" s="90" t="n">
        <x:f>'全銘柄'!AE1147</x:f>
        <x:v>1</x:v>
      </x:c>
      <x:c r="K100" s="90" t="str">
        <x:f>'全銘柄'!AH1147</x:f>
        <x:v>S100XTGC</x:v>
      </x:c>
    </x:row>
    <x:row r="101">
      <x:c r="A101" s="90" t="n">
        <x:f>'全銘柄'!A88</x:f>
        <x:v>87</x:v>
      </x:c>
      <x:c r="B101" s="90" t="str">
        <x:f>'全銘柄'!B88</x:f>
        <x:v>2981</x:v>
      </x:c>
      <x:c r="C101" s="90" t="str">
        <x:f>'全銘柄'!D88</x:f>
        <x:v>Landix Inc.</x:v>
      </x:c>
      <x:c r="D101" s="90" t="str">
        <x:f>'全銘柄'!W88</x:f>
        <x:v>岡田 和也</x:v>
      </x:c>
      <x:c r="E101" s="90" t="str">
        <x:f>'全銘柄'!U88</x:f>
        <x:v>岡田 和也</x:v>
      </x:c>
      <x:c r="F101" s="91" t="n">
        <x:f>'全銘柄'!V88</x:f>
        <x:v>0.4101</x:v>
      </x:c>
      <x:c r="G101" s="90" t="b">
        <x:f>'全銘柄'!AB88</x:f>
        <x:v>1</x:v>
      </x:c>
      <x:c r="H101" s="90" t="b">
        <x:f>'全銘柄'!AC88</x:f>
        <x:v>1</x:v>
      </x:c>
      <x:c r="I101" s="90" t="n">
        <x:f>'全銘柄'!AD88</x:f>
        <x:v>2</x:v>
      </x:c>
      <x:c r="J101" s="90" t="n">
        <x:f>'全銘柄'!AE88</x:f>
        <x:v>3</x:v>
      </x:c>
      <x:c r="K101" s="90" t="str">
        <x:f>'全銘柄'!AH88</x:f>
        <x:v>S100W2RT</x:v>
      </x:c>
    </x:row>
    <x:row r="102">
      <x:c r="A102" s="90" t="n">
        <x:f>'全銘柄'!A293</x:f>
        <x:v>292</x:v>
      </x:c>
      <x:c r="B102" s="90" t="str">
        <x:f>'全銘柄'!B293</x:f>
        <x:v>5619</x:v>
      </x:c>
      <x:c r="C102" s="90" t="str">
        <x:f>'全銘柄'!D293</x:f>
        <x:v>MRSO.,Inc</x:v>
      </x:c>
      <x:c r="D102" s="90" t="str">
        <x:f>'全銘柄'!W293</x:f>
        <x:v>西野 恒五郎 / 阿部 順一</x:v>
      </x:c>
      <x:c r="E102" s="90" t="str">
        <x:f>'全銘柄'!U293</x:f>
        <x:v>西野 恒五郎</x:v>
      </x:c>
      <x:c r="F102" s="91" t="n">
        <x:f>'全銘柄'!V293</x:f>
        <x:v>0.4101</x:v>
      </x:c>
      <x:c r="G102" s="90" t="b">
        <x:f>'全銘柄'!AB293</x:f>
        <x:v>1</x:v>
      </x:c>
      <x:c r="H102" s="90" t="b">
        <x:f>'全銘柄'!AC293</x:f>
        <x:v>1</x:v>
      </x:c>
      <x:c r="I102" s="90" t="n">
        <x:f>'全銘柄'!AD293</x:f>
        <x:v>2</x:v>
      </x:c>
      <x:c r="J102" s="90" t="n">
        <x:f>'全銘柄'!AE293</x:f>
        <x:v>2</x:v>
      </x:c>
      <x:c r="K102" s="90" t="str">
        <x:f>'全銘柄'!AH293</x:f>
        <x:v>S100XU72</x:v>
      </x:c>
    </x:row>
    <x:row r="103">
      <x:c r="A103" s="90" t="n">
        <x:f>'全銘柄'!A1298</x:f>
        <x:v>1297</x:v>
      </x:c>
      <x:c r="B103" s="90" t="str">
        <x:f>'全銘柄'!B1298</x:f>
        <x:v>3169</x:v>
      </x:c>
      <x:c r="C103" s="90" t="str">
        <x:f>'全銘柄'!D1298</x:f>
        <x:v>Misawa &amp; Co.,Ltd.</x:v>
      </x:c>
      <x:c r="D103" s="90" t="str">
        <x:f>'全銘柄'!W1298</x:f>
        <x:v>三 澤 太</x:v>
      </x:c>
      <x:c r="E103" s="90" t="str">
        <x:f>'全銘柄'!U1298</x:f>
        <x:v>三澤 太</x:v>
      </x:c>
      <x:c r="F103" s="91" t="n">
        <x:f>'全銘柄'!V1298</x:f>
        <x:v>0.41</x:v>
      </x:c>
      <x:c r="G103" s="90" t="b">
        <x:f>'全銘柄'!AB1298</x:f>
        <x:v>1</x:v>
      </x:c>
      <x:c r="H103" s="90" t="b">
        <x:f>'全銘柄'!AC1298</x:f>
        <x:v>1</x:v>
      </x:c>
      <x:c r="I103" s="90" t="n">
        <x:f>'全銘柄'!AD1298</x:f>
        <x:v>1</x:v>
      </x:c>
      <x:c r="J103" s="90" t="n">
        <x:f>'全銘柄'!AE1298</x:f>
        <x:v>1</x:v>
      </x:c>
      <x:c r="K103" s="90" t="str">
        <x:f>'全銘柄'!AH1298</x:f>
        <x:v>S100Y0VC</x:v>
      </x:c>
    </x:row>
    <x:row r="104">
      <x:c r="A104" s="90" t="n">
        <x:f>'全銘柄'!A820</x:f>
        <x:v>819</x:v>
      </x:c>
      <x:c r="B104" s="90" t="str">
        <x:f>'全銘柄'!B820</x:f>
        <x:v>3467</x:v>
      </x:c>
      <x:c r="C104" s="90" t="str">
        <x:f>'全銘柄'!D820</x:f>
        <x:v>Agratio urban design Inc.</x:v>
      </x:c>
      <x:c r="D104" s="90" t="str">
        <x:f>'全銘柄'!W820</x:f>
        <x:v>大林 竜一</x:v>
      </x:c>
      <x:c r="E104" s="90" t="str">
        <x:f>'全銘柄'!U820</x:f>
        <x:v>大林 竜一</x:v>
      </x:c>
      <x:c r="F104" s="91" t="n">
        <x:f>'全銘柄'!V820</x:f>
        <x:v>0.4067</x:v>
      </x:c>
      <x:c r="G104" s="90" t="b">
        <x:f>'全銘柄'!AB820</x:f>
        <x:v>1</x:v>
      </x:c>
      <x:c r="H104" s="90" t="b">
        <x:f>'全銘柄'!AC820</x:f>
        <x:v>1</x:v>
      </x:c>
      <x:c r="I104" s="90" t="n">
        <x:f>'全銘柄'!AD820</x:f>
        <x:v>1</x:v>
      </x:c>
      <x:c r="J104" s="90" t="n">
        <x:f>'全銘柄'!AE820</x:f>
        <x:v>1</x:v>
      </x:c>
      <x:c r="K104" s="90" t="str">
        <x:f>'全銘柄'!AH820</x:f>
        <x:v>S100W3VZ</x:v>
      </x:c>
    </x:row>
    <x:row r="105">
      <x:c r="A105" s="90" t="n">
        <x:f>'全銘柄'!A205</x:f>
        <x:v>204</x:v>
      </x:c>
      <x:c r="B105" s="90" t="str">
        <x:f>'全銘柄'!B205</x:f>
        <x:v>6788</x:v>
      </x:c>
      <x:c r="C105" s="90" t="str">
        <x:f>'全銘柄'!D205</x:f>
        <x:v>NIHON TRIM CO.,LTD.</x:v>
      </x:c>
      <x:c r="D105" s="90" t="str">
        <x:f>'全銘柄'!W205</x:f>
        <x:v>森澤 紳勝 / 田原 周夫</x:v>
      </x:c>
      <x:c r="E105" s="90" t="str">
        <x:f>'全銘柄'!U205</x:f>
        <x:v>森澤 紳勝（注１）</x:v>
      </x:c>
      <x:c r="F105" s="91" t="n">
        <x:f>'全銘柄'!V205</x:f>
        <x:v>0.4042</x:v>
      </x:c>
      <x:c r="G105" s="90" t="b">
        <x:f>'全銘柄'!AB205</x:f>
        <x:v>1</x:v>
      </x:c>
      <x:c r="H105" s="90" t="b">
        <x:f>'全銘柄'!AC205</x:f>
        <x:v>1</x:v>
      </x:c>
      <x:c r="I105" s="90" t="n">
        <x:f>'全銘柄'!AD205</x:f>
        <x:v>2</x:v>
      </x:c>
      <x:c r="J105" s="90" t="n">
        <x:f>'全銘柄'!AE205</x:f>
        <x:v>2</x:v>
      </x:c>
      <x:c r="K105" s="90" t="str">
        <x:f>'全銘柄'!AH205</x:f>
        <x:v>S100W12R</x:v>
      </x:c>
    </x:row>
    <x:row r="106">
      <x:c r="A106" s="90" t="n">
        <x:f>'全銘柄'!A49</x:f>
        <x:v>48</x:v>
      </x:c>
      <x:c r="B106" s="90" t="str">
        <x:f>'全銘柄'!B49</x:f>
        <x:v>9343</x:v>
      </x:c>
      <x:c r="C106" s="90" t="str">
        <x:f>'全銘柄'!D49</x:f>
        <x:v>ibis inc.</x:v>
      </x:c>
      <x:c r="D106" s="90" t="str">
        <x:f>'全銘柄'!W49</x:f>
        <x:v>神谷 栄治</x:v>
      </x:c>
      <x:c r="E106" s="90" t="str">
        <x:f>'全銘柄'!U49</x:f>
        <x:v>神谷 栄治</x:v>
      </x:c>
      <x:c r="F106" s="91" t="n">
        <x:f>'全銘柄'!V49</x:f>
        <x:v>0.4022</x:v>
      </x:c>
      <x:c r="G106" s="90" t="b">
        <x:f>'全銘柄'!AB49</x:f>
        <x:v>1</x:v>
      </x:c>
      <x:c r="H106" s="90" t="b">
        <x:f>'全銘柄'!AC49</x:f>
        <x:v>1</x:v>
      </x:c>
      <x:c r="I106" s="90" t="n">
        <x:f>'全銘柄'!AD49</x:f>
        <x:v>3</x:v>
      </x:c>
      <x:c r="J106" s="90" t="n">
        <x:f>'全銘柄'!AE49</x:f>
        <x:v>3</x:v>
      </x:c>
      <x:c r="K106" s="90" t="str">
        <x:f>'全銘柄'!AH49</x:f>
        <x:v>S100XS2D</x:v>
      </x:c>
    </x:row>
    <x:row r="107">
      <x:c r="A107" s="90" t="n">
        <x:f>'全銘柄'!A148</x:f>
        <x:v>147</x:v>
      </x:c>
      <x:c r="B107" s="90" t="str">
        <x:f>'全銘柄'!B148</x:f>
        <x:v>5618</x:v>
      </x:c>
      <x:c r="C107" s="90" t="str">
        <x:f>'全銘柄'!D148</x:f>
        <x:v>Nyle Inc.</x:v>
      </x:c>
      <x:c r="D107" s="90" t="str">
        <x:f>'全銘柄'!W148</x:f>
        <x:v>高橋 飛翔</x:v>
      </x:c>
      <x:c r="E107" s="90" t="str">
        <x:f>'全銘柄'!U148</x:f>
        <x:v>高橋 飛翔</x:v>
      </x:c>
      <x:c r="F107" s="91" t="n">
        <x:f>'全銘柄'!V148</x:f>
        <x:v>0.4022</x:v>
      </x:c>
      <x:c r="G107" s="90" t="b">
        <x:f>'全銘柄'!AB148</x:f>
        <x:v>1</x:v>
      </x:c>
      <x:c r="H107" s="90" t="b">
        <x:f>'全銘柄'!AC148</x:f>
        <x:v>1</x:v>
      </x:c>
      <x:c r="I107" s="90" t="n">
        <x:f>'全銘柄'!AD148</x:f>
        <x:v>2</x:v>
      </x:c>
      <x:c r="J107" s="90" t="n">
        <x:f>'全銘柄'!AE148</x:f>
        <x:v>2</x:v>
      </x:c>
      <x:c r="K107" s="90" t="str">
        <x:f>'全銘柄'!AH148</x:f>
        <x:v>S100XV5Y</x:v>
      </x:c>
    </x:row>
    <x:row r="108">
      <x:c r="A108" s="90" t="n">
        <x:f>'全銘柄'!A421</x:f>
        <x:v>420</x:v>
      </x:c>
      <x:c r="B108" s="90" t="str">
        <x:f>'全銘柄'!B421</x:f>
        <x:v>7353</x:v>
      </x:c>
      <x:c r="C108" s="90" t="str">
        <x:f>'全銘柄'!D421</x:f>
        <x:v>KIYO Learning Co.,Ltd.</x:v>
      </x:c>
      <x:c r="D108" s="90" t="str">
        <x:f>'全銘柄'!W421</x:f>
        <x:v>綾部 貴淑</x:v>
      </x:c>
      <x:c r="E108" s="90" t="str">
        <x:f>'全銘柄'!U421</x:f>
        <x:v>綾部 貴淑</x:v>
      </x:c>
      <x:c r="F108" s="91" t="n">
        <x:f>'全銘柄'!V421</x:f>
        <x:v>0.4008</x:v>
      </x:c>
      <x:c r="G108" s="90" t="b">
        <x:f>'全銘柄'!AB421</x:f>
        <x:v>1</x:v>
      </x:c>
      <x:c r="H108" s="90" t="b">
        <x:f>'全銘柄'!AC421</x:f>
        <x:v>1</x:v>
      </x:c>
      <x:c r="I108" s="90" t="n">
        <x:f>'全銘柄'!AD421</x:f>
        <x:v>1</x:v>
      </x:c>
      <x:c r="J108" s="90" t="n">
        <x:f>'全銘柄'!AE421</x:f>
        <x:v>2</x:v>
      </x:c>
      <x:c r="K108" s="90" t="str">
        <x:f>'全銘柄'!AH421</x:f>
        <x:v>S100XSRQ</x:v>
      </x:c>
    </x:row>
    <x:row r="109">
      <x:c r="A109" s="90" t="n">
        <x:f>'全銘柄'!A1384</x:f>
        <x:v>1383</x:v>
      </x:c>
      <x:c r="B109" s="90" t="str">
        <x:f>'全銘柄'!B1384</x:f>
        <x:v>1382</x:v>
      </x:c>
      <x:c r="C109" s="90" t="str">
        <x:f>'全銘柄'!D1384</x:f>
        <x:v>HOB Co.,Ltd.</x:v>
      </x:c>
      <x:c r="D109" s="90" t="str">
        <x:f>'全銘柄'!W1384</x:f>
        <x:v>髙橋 巖 / 政場 秀</x:v>
      </x:c>
      <x:c r="E109" s="90" t="str">
        <x:f>'全銘柄'!U1384</x:f>
        <x:v>髙橋 巖</x:v>
      </x:c>
      <x:c r="F109" s="91" t="n">
        <x:f>'全銘柄'!V1384</x:f>
        <x:v>0.4004</x:v>
      </x:c>
      <x:c r="G109" s="90" t="b">
        <x:f>'全銘柄'!AB1384</x:f>
        <x:v>1</x:v>
      </x:c>
      <x:c r="H109" s="90" t="b">
        <x:f>'全銘柄'!AC1384</x:f>
        <x:v>1</x:v>
      </x:c>
      <x:c r="I109" s="90" t="n">
        <x:f>'全銘柄'!AD1384</x:f>
        <x:v>1</x:v>
      </x:c>
      <x:c r="J109" s="90" t="n">
        <x:f>'全銘柄'!AE1384</x:f>
        <x:v>1</x:v>
      </x:c>
      <x:c r="K109" s="90" t="str">
        <x:f>'全銘柄'!AH1384</x:f>
        <x:v>S100WPAF</x:v>
      </x:c>
    </x:row>
    <x:row r="110">
      <x:c r="A110" s="90" t="n">
        <x:f>'全銘柄'!A15</x:f>
        <x:v>14</x:v>
      </x:c>
      <x:c r="B110" s="90" t="str">
        <x:f>'全銘柄'!B15</x:f>
        <x:v>5248</x:v>
      </x:c>
      <x:c r="C110" s="90" t="str">
        <x:f>'全銘柄'!D15</x:f>
        <x:v>TECHNOLOGIES,Inc.</x:v>
      </x:c>
      <x:c r="D110" s="90" t="str">
        <x:f>'全銘柄'!W15</x:f>
        <x:v>良原 広樹</x:v>
      </x:c>
      <x:c r="E110" s="90" t="str">
        <x:f>'全銘柄'!U15</x:f>
        <x:v>良原広樹</x:v>
      </x:c>
      <x:c r="F110" s="91" t="n">
        <x:f>'全銘柄'!V15</x:f>
        <x:v>0.4003</x:v>
      </x:c>
      <x:c r="G110" s="90" t="b">
        <x:f>'全銘柄'!AB15</x:f>
        <x:v>1</x:v>
      </x:c>
      <x:c r="H110" s="90" t="b">
        <x:f>'全銘柄'!AC15</x:f>
        <x:v>1</x:v>
      </x:c>
      <x:c r="I110" s="90" t="n">
        <x:f>'全銘柄'!AD15</x:f>
        <x:v>3</x:v>
      </x:c>
      <x:c r="J110" s="90" t="n">
        <x:f>'全銘柄'!AE15</x:f>
        <x:v>4</x:v>
      </x:c>
      <x:c r="K110" s="90" t="str">
        <x:f>'全銘柄'!AH15</x:f>
        <x:v>S100Y02W</x:v>
      </x:c>
    </x:row>
    <x:row r="111">
      <x:c r="A111" s="90" t="n">
        <x:f>'全銘柄'!A1185</x:f>
        <x:v>1184</x:v>
      </x:c>
      <x:c r="B111" s="90" t="str">
        <x:f>'全銘柄'!B1185</x:f>
        <x:v>3986</x:v>
      </x:c>
      <x:c r="C111" s="90" t="str">
        <x:f>'全銘柄'!D1185</x:f>
        <x:v>bBreak Systems Company,Limited</x:v>
      </x:c>
      <x:c r="D111" s="90" t="str">
        <x:f>'全銘柄'!W1185</x:f>
        <x:v>白岩 次郎</x:v>
      </x:c>
      <x:c r="E111" s="90" t="str">
        <x:f>'全銘柄'!U1185</x:f>
        <x:v>白岩 次郎</x:v>
      </x:c>
      <x:c r="F111" s="91" t="n">
        <x:f>'全銘柄'!V1185</x:f>
        <x:v>0.3996</x:v>
      </x:c>
      <x:c r="G111" s="90" t="b">
        <x:f>'全銘柄'!AB1185</x:f>
        <x:v>1</x:v>
      </x:c>
      <x:c r="H111" s="90" t="b">
        <x:f>'全銘柄'!AC1185</x:f>
        <x:v>1</x:v>
      </x:c>
      <x:c r="I111" s="90" t="n">
        <x:f>'全銘柄'!AD1185</x:f>
        <x:v>1</x:v>
      </x:c>
      <x:c r="J111" s="90" t="n">
        <x:f>'全銘柄'!AE1185</x:f>
        <x:v>1</x:v>
      </x:c>
      <x:c r="K111" s="90" t="str">
        <x:f>'全銘柄'!AH1185</x:f>
        <x:v>S100WR2U</x:v>
      </x:c>
    </x:row>
    <x:row r="112">
      <x:c r="A112" s="90" t="n">
        <x:f>'全銘柄'!A37</x:f>
        <x:v>36</x:v>
      </x:c>
      <x:c r="B112" s="90" t="str">
        <x:f>'全銘柄'!B37</x:f>
        <x:v>9237</x:v>
      </x:c>
      <x:c r="C112" s="90" t="str">
        <x:f>'全銘柄'!D37</x:f>
        <x:v>Emimen Co.,Ltd.</x:v>
      </x:c>
      <x:c r="D112" s="90" t="str">
        <x:f>'全銘柄'!W37</x:f>
        <x:v>榎並 将志</x:v>
      </x:c>
      <x:c r="E112" s="90" t="str">
        <x:f>'全銘柄'!U37</x:f>
        <x:v>榎並 将志</x:v>
      </x:c>
      <x:c r="F112" s="91" t="n">
        <x:f>'全銘柄'!V37</x:f>
        <x:v>0.3993</x:v>
      </x:c>
      <x:c r="G112" s="90" t="b">
        <x:f>'全銘柄'!AB37</x:f>
        <x:v>1</x:v>
      </x:c>
      <x:c r="H112" s="90" t="b">
        <x:f>'全銘柄'!AC37</x:f>
        <x:v>1</x:v>
      </x:c>
      <x:c r="I112" s="90" t="n">
        <x:f>'全銘柄'!AD37</x:f>
        <x:v>3</x:v>
      </x:c>
      <x:c r="J112" s="90" t="n">
        <x:f>'全銘柄'!AE37</x:f>
        <x:v>3</x:v>
      </x:c>
      <x:c r="K112" s="90" t="str">
        <x:f>'全銘柄'!AH37</x:f>
        <x:v>S100XIJD</x:v>
      </x:c>
    </x:row>
    <x:row r="113">
      <x:c r="A113" s="90" t="n">
        <x:f>'全銘柄'!A1402</x:f>
        <x:v>1401</x:v>
      </x:c>
      <x:c r="B113" s="90" t="str">
        <x:f>'全銘柄'!B1402</x:f>
        <x:v>3674</x:v>
      </x:c>
      <x:c r="C113" s="90" t="str">
        <x:f>'全銘柄'!D1402</x:f>
        <x:v>Aucfan Co.,Ltd.</x:v>
      </x:c>
      <x:c r="D113" s="90" t="str">
        <x:f>'全銘柄'!W1402</x:f>
        <x:v>武永 修一</x:v>
      </x:c>
      <x:c r="E113" s="90" t="str">
        <x:f>'全銘柄'!U1402</x:f>
        <x:v>武永 修一</x:v>
      </x:c>
      <x:c r="F113" s="91" t="n">
        <x:f>'全銘柄'!V1402</x:f>
        <x:v>0.3992</x:v>
      </x:c>
      <x:c r="G113" s="90" t="b">
        <x:f>'全銘柄'!AB1402</x:f>
        <x:v>1</x:v>
      </x:c>
      <x:c r="H113" s="90" t="b">
        <x:f>'全銘柄'!AC1402</x:f>
        <x:v>1</x:v>
      </x:c>
      <x:c r="I113" s="90" t="n">
        <x:f>'全銘柄'!AD1402</x:f>
        <x:v>1</x:v>
      </x:c>
      <x:c r="J113" s="90" t="n">
        <x:f>'全銘柄'!AE1402</x:f>
        <x:v>1</x:v>
      </x:c>
      <x:c r="K113" s="90" t="str">
        <x:f>'全銘柄'!AH1402</x:f>
        <x:v>S100XDE3</x:v>
      </x:c>
    </x:row>
    <x:row r="114">
      <x:c r="A114" s="90" t="n">
        <x:f>'全銘柄'!A249</x:f>
        <x:v>248</x:v>
      </x:c>
      <x:c r="B114" s="90" t="str">
        <x:f>'全銘柄'!B249</x:f>
        <x:v>4197</x:v>
      </x:c>
      <x:c r="C114" s="90" t="str">
        <x:f>'全銘柄'!D249</x:f>
        <x:v>ASMARQ Co.,Ltd.</x:v>
      </x:c>
      <x:c r="D114" s="90" t="str">
        <x:f>'全銘柄'!W249</x:f>
        <x:v>町田 正一</x:v>
      </x:c>
      <x:c r="E114" s="90" t="str">
        <x:f>'全銘柄'!U249</x:f>
        <x:v>町田 正一</x:v>
      </x:c>
      <x:c r="F114" s="91" t="n">
        <x:f>'全銘柄'!V249</x:f>
        <x:v>0.3975</x:v>
      </x:c>
      <x:c r="G114" s="90" t="b">
        <x:f>'全銘柄'!AB249</x:f>
        <x:v>1</x:v>
      </x:c>
      <x:c r="H114" s="90" t="b">
        <x:f>'全銘柄'!AC249</x:f>
        <x:v>1</x:v>
      </x:c>
      <x:c r="I114" s="90" t="n">
        <x:f>'全銘柄'!AD249</x:f>
        <x:v>2</x:v>
      </x:c>
      <x:c r="J114" s="90" t="n">
        <x:f>'全銘柄'!AE249</x:f>
        <x:v>2</x:v>
      </x:c>
      <x:c r="K114" s="90" t="str">
        <x:f>'全銘柄'!AH249</x:f>
        <x:v>S100XNPA</x:v>
      </x:c>
    </x:row>
    <x:row r="115">
      <x:c r="A115" s="90" t="n">
        <x:f>'全銘柄'!A202</x:f>
        <x:v>201</x:v>
      </x:c>
      <x:c r="B115" s="90" t="str">
        <x:f>'全銘柄'!B202</x:f>
        <x:v>3937</x:v>
      </x:c>
      <x:c r="C115" s="90" t="str">
        <x:f>'全銘柄'!D202</x:f>
        <x:v>Ubicom Holdings,Inc.</x:v>
      </x:c>
      <x:c r="D115" s="90" t="str">
        <x:f>'全銘柄'!W202</x:f>
        <x:v>青木 正之</x:v>
      </x:c>
      <x:c r="E115" s="90" t="str">
        <x:f>'全銘柄'!U202</x:f>
        <x:v>青木 正之</x:v>
      </x:c>
      <x:c r="F115" s="91" t="n">
        <x:f>'全銘柄'!V202</x:f>
        <x:v>0.3965</x:v>
      </x:c>
      <x:c r="G115" s="90" t="b">
        <x:f>'全銘柄'!AB202</x:f>
        <x:v>1</x:v>
      </x:c>
      <x:c r="H115" s="90" t="b">
        <x:f>'全銘柄'!AC202</x:f>
        <x:v>1</x:v>
      </x:c>
      <x:c r="I115" s="90" t="n">
        <x:f>'全銘柄'!AD202</x:f>
        <x:v>2</x:v>
      </x:c>
      <x:c r="J115" s="90" t="n">
        <x:f>'全銘柄'!AE202</x:f>
        <x:v>2</x:v>
      </x:c>
      <x:c r="K115" s="90" t="str">
        <x:f>'全銘柄'!AH202</x:f>
        <x:v>S100W4TV</x:v>
      </x:c>
    </x:row>
    <x:row r="116">
      <x:c r="A116" s="90" t="n">
        <x:f>'全銘柄'!A151</x:f>
        <x:v>150</x:v>
      </x:c>
      <x:c r="B116" s="90" t="str">
        <x:f>'全銘柄'!B151</x:f>
        <x:v>9211</x:v>
      </x:c>
      <x:c r="C116" s="90" t="str">
        <x:f>'全銘柄'!D151</x:f>
        <x:v>f-code Inc.</x:v>
      </x:c>
      <x:c r="D116" s="90" t="str">
        <x:f>'全銘柄'!W151</x:f>
        <x:v>工藤 勉</x:v>
      </x:c>
      <x:c r="E116" s="90" t="str">
        <x:f>'全銘柄'!U151</x:f>
        <x:v>工藤 勉</x:v>
      </x:c>
      <x:c r="F116" s="91" t="n">
        <x:f>'全銘柄'!V151</x:f>
        <x:v>0.3926</x:v>
      </x:c>
      <x:c r="G116" s="90" t="b">
        <x:f>'全銘柄'!AB151</x:f>
        <x:v>1</x:v>
      </x:c>
      <x:c r="H116" s="90" t="b">
        <x:f>'全銘柄'!AC151</x:f>
        <x:v>1</x:v>
      </x:c>
      <x:c r="I116" s="90" t="n">
        <x:f>'全銘柄'!AD151</x:f>
        <x:v>2</x:v>
      </x:c>
      <x:c r="J116" s="90" t="n">
        <x:f>'全銘柄'!AE151</x:f>
        <x:v>2</x:v>
      </x:c>
      <x:c r="K116" s="90" t="str">
        <x:f>'全銘柄'!AH151</x:f>
        <x:v>S100XVKK</x:v>
      </x:c>
    </x:row>
    <x:row r="117">
      <x:c r="A117" s="90" t="n">
        <x:f>'全銘柄'!A27</x:f>
        <x:v>26</x:v>
      </x:c>
      <x:c r="B117" s="90" t="str">
        <x:f>'全銘柄'!B27</x:f>
        <x:v>4413</x:v>
      </x:c>
      <x:c r="C117" s="90" t="str">
        <x:f>'全銘柄'!D27</x:f>
        <x:v>baudroie,inc.</x:v>
      </x:c>
      <x:c r="D117" s="90" t="str">
        <x:f>'全銘柄'!W27</x:f>
        <x:v>冨永重寛 / 藤井和也</x:v>
      </x:c>
      <x:c r="E117" s="90" t="str">
        <x:f>'全銘柄'!U27</x:f>
        <x:v>冨 永 重 寛</x:v>
      </x:c>
      <x:c r="F117" s="91" t="n">
        <x:f>'全銘柄'!V27</x:f>
        <x:v>0.3903</x:v>
      </x:c>
      <x:c r="G117" s="90" t="b">
        <x:f>'全銘柄'!AB27</x:f>
        <x:v>1</x:v>
      </x:c>
      <x:c r="H117" s="90" t="b">
        <x:f>'全銘柄'!AC27</x:f>
        <x:v>1</x:v>
      </x:c>
      <x:c r="I117" s="90" t="n">
        <x:f>'全銘柄'!AD27</x:f>
        <x:v>3</x:v>
      </x:c>
      <x:c r="J117" s="90" t="n">
        <x:f>'全銘柄'!AE27</x:f>
        <x:v>4</x:v>
      </x:c>
      <x:c r="K117" s="90" t="str">
        <x:f>'全銘柄'!AH27</x:f>
        <x:v>S100Y6J0</x:v>
      </x:c>
    </x:row>
    <x:row r="118">
      <x:c r="A118" s="90" t="n">
        <x:f>'全銘柄'!A14</x:f>
        <x:v>13</x:v>
      </x:c>
      <x:c r="B118" s="90" t="str">
        <x:f>'全銘柄'!B14</x:f>
        <x:v>5038</x:v>
      </x:c>
      <x:c r="C118" s="90" t="str">
        <x:f>'全銘柄'!D14</x:f>
        <x:v>eWeLL Co.,Ltd.</x:v>
      </x:c>
      <x:c r="D118" s="90" t="str">
        <x:f>'全銘柄'!W14</x:f>
        <x:v>中野 剛人</x:v>
      </x:c>
      <x:c r="E118" s="90" t="str">
        <x:f>'全銘柄'!U14</x:f>
        <x:v>中野 剛人</x:v>
      </x:c>
      <x:c r="F118" s="91" t="n">
        <x:f>'全銘柄'!V14</x:f>
        <x:v>0.3902</x:v>
      </x:c>
      <x:c r="G118" s="90" t="b">
        <x:f>'全銘柄'!AB14</x:f>
        <x:v>1</x:v>
      </x:c>
      <x:c r="H118" s="90" t="b">
        <x:f>'全銘柄'!AC14</x:f>
        <x:v>1</x:v>
      </x:c>
      <x:c r="I118" s="90" t="n">
        <x:f>'全銘柄'!AD14</x:f>
        <x:v>4</x:v>
      </x:c>
      <x:c r="J118" s="90" t="n">
        <x:f>'全銘柄'!AE14</x:f>
        <x:v>4</x:v>
      </x:c>
      <x:c r="K118" s="90" t="str">
        <x:f>'全銘柄'!AH14</x:f>
        <x:v>S100XSJZ</x:v>
      </x:c>
    </x:row>
    <x:row r="119">
      <x:c r="A119" s="90" t="n">
        <x:f>'全銘柄'!A1287</x:f>
        <x:v>1286</x:v>
      </x:c>
      <x:c r="B119" s="90" t="str">
        <x:f>'全銘柄'!B1287</x:f>
        <x:v>3297</x:v>
      </x:c>
      <x:c r="C119" s="90" t="str">
        <x:f>'全銘柄'!D1287</x:f>
        <x:v>Toubujyuhan Co.,Ltd.</x:v>
      </x:c>
      <x:c r="D119" s="90" t="str">
        <x:f>'全銘柄'!W1287</x:f>
        <x:v>荻 野 利 浩 / 細 江 直 樹</x:v>
      </x:c>
      <x:c r="E119" s="90" t="str">
        <x:f>'全銘柄'!U1287</x:f>
        <x:v>荻野利浩</x:v>
      </x:c>
      <x:c r="F119" s="91" t="n">
        <x:f>'全銘柄'!V1287</x:f>
        <x:v>0.3865</x:v>
      </x:c>
      <x:c r="G119" s="90" t="b">
        <x:f>'全銘柄'!AB1287</x:f>
        <x:v>1</x:v>
      </x:c>
      <x:c r="H119" s="90" t="b">
        <x:f>'全銘柄'!AC1287</x:f>
        <x:v>1</x:v>
      </x:c>
      <x:c r="I119" s="90" t="n">
        <x:f>'全銘柄'!AD1287</x:f>
        <x:v>1</x:v>
      </x:c>
      <x:c r="J119" s="90" t="n">
        <x:f>'全銘柄'!AE1287</x:f>
        <x:v>1</x:v>
      </x:c>
      <x:c r="K119" s="90" t="str">
        <x:f>'全銘柄'!AH1287</x:f>
        <x:v>S100WKV4</x:v>
      </x:c>
    </x:row>
    <x:row r="120">
      <x:c r="A120" s="90" t="n">
        <x:f>'全銘柄'!A208</x:f>
        <x:v>207</x:v>
      </x:c>
      <x:c r="B120" s="90" t="str">
        <x:f>'全銘柄'!B208</x:f>
        <x:v>3983</x:v>
      </x:c>
      <x:c r="C120" s="90" t="str">
        <x:f>'全銘柄'!D208</x:f>
        <x:v>ORO Co.,Ltd.</x:v>
      </x:c>
      <x:c r="D120" s="90" t="str">
        <x:f>'全銘柄'!W208</x:f>
        <x:v>川田 篤</x:v>
      </x:c>
      <x:c r="E120" s="90" t="str">
        <x:f>'全銘柄'!U208</x:f>
        <x:v>川田 篤</x:v>
      </x:c>
      <x:c r="F120" s="91" t="n">
        <x:f>'全銘柄'!V208</x:f>
        <x:v>0.3856</x:v>
      </x:c>
      <x:c r="G120" s="90" t="b">
        <x:f>'全銘柄'!AB208</x:f>
        <x:v>1</x:v>
      </x:c>
      <x:c r="H120" s="90" t="b">
        <x:f>'全銘柄'!AC208</x:f>
        <x:v>1</x:v>
      </x:c>
      <x:c r="I120" s="90" t="n">
        <x:f>'全銘柄'!AD208</x:f>
        <x:v>2</x:v>
      </x:c>
      <x:c r="J120" s="90" t="n">
        <x:f>'全銘柄'!AE208</x:f>
        <x:v>2</x:v>
      </x:c>
      <x:c r="K120" s="90" t="str">
        <x:f>'全銘柄'!AH208</x:f>
        <x:v>S100XR9Z</x:v>
      </x:c>
    </x:row>
    <x:row r="121">
      <x:c r="A121" s="90" t="n">
        <x:f>'全銘柄'!A96</x:f>
        <x:v>95</x:v>
      </x:c>
      <x:c r="B121" s="90" t="str">
        <x:f>'全銘柄'!B96</x:f>
        <x:v>8944</x:v>
      </x:c>
      <x:c r="C121" s="90" t="str">
        <x:f>'全銘柄'!D96</x:f>
        <x:v>LAND BUSINESS  CO.,LTD.</x:v>
      </x:c>
      <x:c r="D121" s="90" t="str">
        <x:f>'全銘柄'!W96</x:f>
        <x:v>亀井 正通 / 森作 哲朗</x:v>
      </x:c>
      <x:c r="E121" s="90" t="str">
        <x:f>'全銘柄'!U96</x:f>
        <x:v>亀井 正通</x:v>
      </x:c>
      <x:c r="F121" s="91" t="n">
        <x:f>'全銘柄'!V96</x:f>
        <x:v>0.385</x:v>
      </x:c>
      <x:c r="G121" s="90" t="b">
        <x:f>'全銘柄'!AB96</x:f>
        <x:v>1</x:v>
      </x:c>
      <x:c r="H121" s="90" t="b">
        <x:f>'全銘柄'!AC96</x:f>
        <x:v>1</x:v>
      </x:c>
      <x:c r="I121" s="90" t="n">
        <x:f>'全銘柄'!AD96</x:f>
        <x:v>2</x:v>
      </x:c>
      <x:c r="J121" s="90" t="n">
        <x:f>'全銘柄'!AE96</x:f>
        <x:v>3</x:v>
      </x:c>
      <x:c r="K121" s="90" t="str">
        <x:f>'全銘柄'!AH96</x:f>
        <x:v>S100X9MO</x:v>
      </x:c>
    </x:row>
    <x:row r="122">
      <x:c r="A122" s="90" t="n">
        <x:f>'全銘柄'!A1216</x:f>
        <x:v>1215</x:v>
      </x:c>
      <x:c r="B122" s="90" t="str">
        <x:f>'全銘柄'!B1216</x:f>
        <x:v>7722</x:v>
      </x:c>
      <x:c r="C122" s="90" t="str">
        <x:f>'全銘柄'!D1216</x:f>
        <x:v>KOKUSAI CO.,LTD.</x:v>
      </x:c>
      <x:c r="D122" s="90" t="str">
        <x:f>'全銘柄'!W1216</x:f>
        <x:v>松本 繁 / 松本 進一</x:v>
      </x:c>
      <x:c r="E122" s="90" t="str">
        <x:f>'全銘柄'!U1216</x:f>
        <x:v>松本繁興産株式会社</x:v>
      </x:c>
      <x:c r="F122" s="91" t="n">
        <x:f>'全銘柄'!V1216</x:f>
        <x:v>0.3849</x:v>
      </x:c>
      <x:c r="G122" s="90" t="b">
        <x:f>'全銘柄'!AB1216</x:f>
        <x:v>1</x:v>
      </x:c>
      <x:c r="H122" s="90" t="b">
        <x:f>'全銘柄'!AC1216</x:f>
        <x:v>1</x:v>
      </x:c>
      <x:c r="I122" s="90" t="n">
        <x:f>'全銘柄'!AD1216</x:f>
        <x:v>1</x:v>
      </x:c>
      <x:c r="J122" s="90" t="n">
        <x:f>'全銘柄'!AE1216</x:f>
        <x:v>1</x:v>
      </x:c>
      <x:c r="K122" s="90" t="str">
        <x:f>'全銘柄'!AH1216</x:f>
        <x:v>S100W84O</x:v>
      </x:c>
    </x:row>
    <x:row r="123">
      <x:c r="A123" s="90" t="n">
        <x:f>'全銘柄'!A1405</x:f>
        <x:v>1404</x:v>
      </x:c>
      <x:c r="B123" s="90" t="str">
        <x:f>'全銘柄'!B1405</x:f>
        <x:v>7689</x:v>
      </x:c>
      <x:c r="C123" s="90" t="str">
        <x:f>'全銘柄'!D1405</x:f>
        <x:v>Copa Corporation Inc.</x:v>
      </x:c>
      <x:c r="D123" s="90" t="str">
        <x:f>'全銘柄'!W1405</x:f>
        <x:v>吉村 泰助</x:v>
      </x:c>
      <x:c r="E123" s="90" t="str">
        <x:f>'全銘柄'!U1405</x:f>
        <x:v>吉村 泰助</x:v>
      </x:c>
      <x:c r="F123" s="91" t="n">
        <x:f>'全銘柄'!V1405</x:f>
        <x:v>0.3848</x:v>
      </x:c>
      <x:c r="G123" s="90" t="b">
        <x:f>'全銘柄'!AB1405</x:f>
        <x:v>1</x:v>
      </x:c>
      <x:c r="H123" s="90" t="b">
        <x:f>'全銘柄'!AC1405</x:f>
        <x:v>1</x:v>
      </x:c>
      <x:c r="I123" s="90" t="n">
        <x:f>'全銘柄'!AD1405</x:f>
        <x:v>1</x:v>
      </x:c>
      <x:c r="J123" s="90" t="n">
        <x:f>'全銘柄'!AE1405</x:f>
        <x:v>1</x:v>
      </x:c>
      <x:c r="K123" s="90" t="str">
        <x:f>'全銘柄'!AH1405</x:f>
        <x:v>S100Y7HW</x:v>
      </x:c>
    </x:row>
    <x:row r="124">
      <x:c r="A124" s="90" t="n">
        <x:f>'全銘柄'!A403</x:f>
        <x:v>402</x:v>
      </x:c>
      <x:c r="B124" s="90" t="str">
        <x:f>'全銘柄'!B403</x:f>
        <x:v>7779</x:v>
      </x:c>
      <x:c r="C124" s="90" t="str">
        <x:f>'全銘柄'!D403</x:f>
        <x:v>CYBERDYNE,INC.</x:v>
      </x:c>
      <x:c r="D124" s="90" t="str">
        <x:f>'全銘柄'!W403</x:f>
        <x:v>山海 嘉之</x:v>
      </x:c>
      <x:c r="E124" s="90" t="str">
        <x:f>'全銘柄'!U403</x:f>
        <x:v>山海 嘉之</x:v>
      </x:c>
      <x:c r="F124" s="91" t="n">
        <x:f>'全銘柄'!V403</x:f>
        <x:v>0.3824</x:v>
      </x:c>
      <x:c r="G124" s="90" t="b">
        <x:f>'全銘柄'!AB403</x:f>
        <x:v>1</x:v>
      </x:c>
      <x:c r="H124" s="90" t="b">
        <x:f>'全銘柄'!AC403</x:f>
        <x:v>1</x:v>
      </x:c>
      <x:c r="I124" s="90" t="n">
        <x:f>'全銘柄'!AD403</x:f>
        <x:v>1</x:v>
      </x:c>
      <x:c r="J124" s="90" t="n">
        <x:f>'全銘柄'!AE403</x:f>
        <x:v>2</x:v>
      </x:c>
      <x:c r="K124" s="90" t="str">
        <x:f>'全銘柄'!AH403</x:f>
        <x:v>S100W3SR</x:v>
      </x:c>
    </x:row>
    <x:row r="125">
      <x:c r="A125" s="90" t="n">
        <x:f>'全銘柄'!A229</x:f>
        <x:v>228</x:v>
      </x:c>
      <x:c r="B125" s="90" t="str">
        <x:f>'全銘柄'!B229</x:f>
        <x:v>8739</x:v>
      </x:c>
      <x:c r="C125" s="90" t="str">
        <x:f>'全銘柄'!D229</x:f>
        <x:v>SPARX Group Co.,Ltd.</x:v>
      </x:c>
      <x:c r="D125" s="90" t="str">
        <x:f>'全銘柄'!W229</x:f>
        <x:v>阿部 修平</x:v>
      </x:c>
      <x:c r="E125" s="90" t="str">
        <x:f>'全銘柄'!U229</x:f>
        <x:v>阿部 修平</x:v>
      </x:c>
      <x:c r="F125" s="91" t="n">
        <x:f>'全銘柄'!V229</x:f>
        <x:v>0.3813</x:v>
      </x:c>
      <x:c r="G125" s="90" t="b">
        <x:f>'全銘柄'!AB229</x:f>
        <x:v>1</x:v>
      </x:c>
      <x:c r="H125" s="90" t="b">
        <x:f>'全銘柄'!AC229</x:f>
        <x:v>1</x:v>
      </x:c>
      <x:c r="I125" s="90" t="n">
        <x:f>'全銘柄'!AD229</x:f>
        <x:v>2</x:v>
      </x:c>
      <x:c r="J125" s="90" t="n">
        <x:f>'全銘柄'!AE229</x:f>
        <x:v>2</x:v>
      </x:c>
      <x:c r="K125" s="90" t="str">
        <x:f>'全銘柄'!AH229</x:f>
        <x:v>S100Y7MV</x:v>
      </x:c>
    </x:row>
    <x:row r="126">
      <x:c r="A126" s="90" t="n">
        <x:f>'全銘柄'!A266</x:f>
        <x:v>265</x:v>
      </x:c>
      <x:c r="B126" s="90" t="str">
        <x:f>'全銘柄'!B266</x:f>
        <x:v>4251</x:v>
      </x:c>
      <x:c r="C126" s="90" t="str">
        <x:f>'全銘柄'!D266</x:f>
        <x:v>KEIWA Incorporated</x:v>
      </x:c>
      <x:c r="D126" s="90" t="str">
        <x:f>'全銘柄'!W266</x:f>
        <x:v>長村 惠弌</x:v>
      </x:c>
      <x:c r="E126" s="90" t="str">
        <x:f>'全銘柄'!U266</x:f>
        <x:v>長村 惠弌</x:v>
      </x:c>
      <x:c r="F126" s="91" t="n">
        <x:f>'全銘柄'!V266</x:f>
        <x:v>0.38</x:v>
      </x:c>
      <x:c r="G126" s="90" t="b">
        <x:f>'全銘柄'!AB266</x:f>
        <x:v>1</x:v>
      </x:c>
      <x:c r="H126" s="90" t="b">
        <x:f>'全銘柄'!AC266</x:f>
        <x:v>1</x:v>
      </x:c>
      <x:c r="I126" s="90" t="n">
        <x:f>'全銘柄'!AD266</x:f>
        <x:v>2</x:v>
      </x:c>
      <x:c r="J126" s="90" t="n">
        <x:f>'全銘柄'!AE266</x:f>
        <x:v>2</x:v>
      </x:c>
      <x:c r="K126" s="90" t="str">
        <x:f>'全銘柄'!AH266</x:f>
        <x:v>S100XS6Z</x:v>
      </x:c>
    </x:row>
    <x:row r="127">
      <x:c r="A127" s="90" t="n">
        <x:f>'全銘柄'!A108</x:f>
        <x:v>107</x:v>
      </x:c>
      <x:c r="B127" s="90" t="str">
        <x:f>'全銘柄'!B108</x:f>
        <x:v>3984</x:v>
      </x:c>
      <x:c r="C127" s="90" t="str">
        <x:f>'全銘柄'!D108</x:f>
        <x:v>User Local,Inc.</x:v>
      </x:c>
      <x:c r="D127" s="90" t="str">
        <x:f>'全銘柄'!W108</x:f>
        <x:v>伊藤 将雄</x:v>
      </x:c>
      <x:c r="E127" s="90" t="str">
        <x:f>'全銘柄'!U108</x:f>
        <x:v>伊藤 将雄</x:v>
      </x:c>
      <x:c r="F127" s="91" t="n">
        <x:f>'全銘柄'!V108</x:f>
        <x:v>0.3792</x:v>
      </x:c>
      <x:c r="G127" s="90" t="b">
        <x:f>'全銘柄'!AB108</x:f>
        <x:v>1</x:v>
      </x:c>
      <x:c r="H127" s="90" t="b">
        <x:f>'全銘柄'!AC108</x:f>
        <x:v>1</x:v>
      </x:c>
      <x:c r="I127" s="90" t="n">
        <x:f>'全銘柄'!AD108</x:f>
        <x:v>2</x:v>
      </x:c>
      <x:c r="J127" s="90" t="n">
        <x:f>'全銘柄'!AE108</x:f>
        <x:v>3</x:v>
      </x:c>
      <x:c r="K127" s="90" t="str">
        <x:f>'全銘柄'!AH108</x:f>
        <x:v>S100WPIP</x:v>
      </x:c>
    </x:row>
    <x:row r="128">
      <x:c r="A128" s="90" t="n">
        <x:f>'全銘柄'!A161</x:f>
        <x:v>160</x:v>
      </x:c>
      <x:c r="B128" s="90" t="str">
        <x:f>'全銘柄'!B161</x:f>
        <x:v>9236</x:v>
      </x:c>
      <x:c r="C128" s="90" t="str">
        <x:f>'全銘柄'!D161</x:f>
        <x:v>Japan M&amp;A Solution Incorporated</x:v>
      </x:c>
      <x:c r="D128" s="90" t="str">
        <x:f>'全銘柄'!W161</x:f>
        <x:v>三橋 透</x:v>
      </x:c>
      <x:c r="E128" s="90" t="str">
        <x:f>'全銘柄'!U161</x:f>
        <x:v>三橋 透</x:v>
      </x:c>
      <x:c r="F128" s="91" t="n">
        <x:f>'全銘柄'!V161</x:f>
        <x:v>0.3787</x:v>
      </x:c>
      <x:c r="G128" s="90" t="b">
        <x:f>'全銘柄'!AB161</x:f>
        <x:v>1</x:v>
      </x:c>
      <x:c r="H128" s="90" t="b">
        <x:f>'全銘柄'!AC161</x:f>
        <x:v>1</x:v>
      </x:c>
      <x:c r="I128" s="90" t="n">
        <x:f>'全銘柄'!AD161</x:f>
        <x:v>2</x:v>
      </x:c>
      <x:c r="J128" s="90" t="n">
        <x:f>'全銘柄'!AE161</x:f>
        <x:v>2</x:v>
      </x:c>
      <x:c r="K128" s="90" t="str">
        <x:f>'全銘柄'!AH161</x:f>
        <x:v>S100XHDT</x:v>
      </x:c>
    </x:row>
    <x:row r="129">
      <x:c r="A129" s="90" t="n">
        <x:f>'全銘柄'!A70</x:f>
        <x:v>69</x:v>
      </x:c>
      <x:c r="B129" s="90" t="str">
        <x:f>'全銘柄'!B70</x:f>
        <x:v>5027</x:v>
      </x:c>
      <x:c r="C129" s="90" t="str">
        <x:f>'全銘柄'!D70</x:f>
        <x:v>AnyMind Group Inc.</x:v>
      </x:c>
      <x:c r="D129" s="90" t="str">
        <x:f>'全銘柄'!W70</x:f>
        <x:v>十河 宏輔</x:v>
      </x:c>
      <x:c r="E129" s="90" t="str">
        <x:f>'全銘柄'!U70</x:f>
        <x:v>十 河 宏 輔</x:v>
      </x:c>
      <x:c r="F129" s="91" t="n">
        <x:f>'全銘柄'!V70</x:f>
        <x:v>0.3769</x:v>
      </x:c>
      <x:c r="G129" s="90" t="b">
        <x:f>'全銘柄'!AB70</x:f>
        <x:v>1</x:v>
      </x:c>
      <x:c r="H129" s="90" t="b">
        <x:f>'全銘柄'!AC70</x:f>
        <x:v>1</x:v>
      </x:c>
      <x:c r="I129" s="90" t="n">
        <x:f>'全銘柄'!AD70</x:f>
        <x:v>2</x:v>
      </x:c>
      <x:c r="J129" s="90" t="n">
        <x:f>'全銘柄'!AE70</x:f>
        <x:v>3</x:v>
      </x:c>
      <x:c r="K129" s="90" t="str">
        <x:f>'全銘柄'!AH70</x:f>
        <x:v>S100XUHG</x:v>
      </x:c>
    </x:row>
    <x:row r="130">
      <x:c r="A130" s="90" t="n">
        <x:f>'全銘柄'!A758</x:f>
        <x:v>757</x:v>
      </x:c>
      <x:c r="B130" s="90" t="str">
        <x:f>'全銘柄'!B758</x:f>
        <x:v>6558</x:v>
      </x:c>
      <x:c r="C130" s="90" t="str">
        <x:f>'全銘柄'!D758</x:f>
        <x:v>Cookbiz Co.,Ltd.</x:v>
      </x:c>
      <x:c r="D130" s="90" t="str">
        <x:f>'全銘柄'!W758</x:f>
        <x:v>藪ノ 賢次</x:v>
      </x:c>
      <x:c r="E130" s="90" t="str">
        <x:f>'全銘柄'!U758</x:f>
        <x:v>藪ノ 賢次</x:v>
      </x:c>
      <x:c r="F130" s="91" t="n">
        <x:f>'全銘柄'!V758</x:f>
        <x:v>0.3762</x:v>
      </x:c>
      <x:c r="G130" s="90" t="b">
        <x:f>'全銘柄'!AB758</x:f>
        <x:v>1</x:v>
      </x:c>
      <x:c r="H130" s="90" t="b">
        <x:f>'全銘柄'!AC758</x:f>
        <x:v>1</x:v>
      </x:c>
      <x:c r="I130" s="90" t="n">
        <x:f>'全銘柄'!AD758</x:f>
        <x:v>1</x:v>
      </x:c>
      <x:c r="J130" s="90" t="n">
        <x:f>'全銘柄'!AE758</x:f>
        <x:v>1</x:v>
      </x:c>
      <x:c r="K130" s="90" t="str">
        <x:f>'全銘柄'!AH758</x:f>
        <x:v>S100XNDX</x:v>
      </x:c>
    </x:row>
    <x:row r="131">
      <x:c r="A131" s="90" t="n">
        <x:f>'全銘柄'!A1357</x:f>
        <x:v>1356</x:v>
      </x:c>
      <x:c r="B131" s="90" t="str">
        <x:f>'全銘柄'!B1357</x:f>
        <x:v>3908</x:v>
      </x:c>
      <x:c r="C131" s="90" t="str">
        <x:f>'全銘柄'!D1357</x:f>
        <x:v>Collabos Corporation</x:v>
      </x:c>
      <x:c r="D131" s="90" t="str">
        <x:f>'全銘柄'!W1357</x:f>
        <x:v>茂木 貴雄 / 青本 真人</x:v>
      </x:c>
      <x:c r="E131" s="90" t="str">
        <x:f>'全銘柄'!U1357</x:f>
        <x:v>茂木 貴雄</x:v>
      </x:c>
      <x:c r="F131" s="91" t="n">
        <x:f>'全銘柄'!V1357</x:f>
        <x:v>0.3758</x:v>
      </x:c>
      <x:c r="G131" s="90" t="b">
        <x:f>'全銘柄'!AB1357</x:f>
        <x:v>1</x:v>
      </x:c>
      <x:c r="H131" s="90" t="b">
        <x:f>'全銘柄'!AC1357</x:f>
        <x:v>1</x:v>
      </x:c>
      <x:c r="I131" s="90" t="n">
        <x:f>'全銘柄'!AD1357</x:f>
        <x:v>1</x:v>
      </x:c>
      <x:c r="J131" s="90" t="n">
        <x:f>'全銘柄'!AE1357</x:f>
        <x:v>1</x:v>
      </x:c>
      <x:c r="K131" s="90" t="str">
        <x:f>'全銘柄'!AH1357</x:f>
        <x:v>S100W1LS</x:v>
      </x:c>
    </x:row>
    <x:row r="132">
      <x:c r="A132" s="90" t="n">
        <x:f>'全銘柄'!A419</x:f>
        <x:v>418</x:v>
      </x:c>
      <x:c r="B132" s="90" t="str">
        <x:f>'全銘柄'!B419</x:f>
        <x:v>3988</x:v>
      </x:c>
      <x:c r="C132" s="90" t="str">
        <x:f>'全銘柄'!D419</x:f>
        <x:v>SYS Holdings Co.,Ltd.</x:v>
      </x:c>
      <x:c r="D132" s="90" t="str">
        <x:f>'全銘柄'!W419</x:f>
        <x:v>鈴木 裕紀</x:v>
      </x:c>
      <x:c r="E132" s="90" t="str">
        <x:f>'全銘柄'!U419</x:f>
        <x:v>鈴木 裕紀</x:v>
      </x:c>
      <x:c r="F132" s="91" t="n">
        <x:f>'全銘柄'!V419</x:f>
        <x:v>0.3726</x:v>
      </x:c>
      <x:c r="G132" s="90" t="b">
        <x:f>'全銘柄'!AB419</x:f>
        <x:v>1</x:v>
      </x:c>
      <x:c r="H132" s="90" t="b">
        <x:f>'全銘柄'!AC419</x:f>
        <x:v>1</x:v>
      </x:c>
      <x:c r="I132" s="90" t="n">
        <x:f>'全銘柄'!AD419</x:f>
        <x:v>1</x:v>
      </x:c>
      <x:c r="J132" s="90" t="n">
        <x:f>'全銘柄'!AE419</x:f>
        <x:v>2</x:v>
      </x:c>
      <x:c r="K132" s="90" t="str">
        <x:f>'全銘柄'!AH419</x:f>
        <x:v>S100WXMD</x:v>
      </x:c>
    </x:row>
    <x:row r="133">
      <x:c r="A133" s="90" t="n">
        <x:f>'全銘柄'!A374</x:f>
        <x:v>373</x:v>
      </x:c>
      <x:c r="B133" s="90" t="str">
        <x:f>'全銘柄'!B374</x:f>
        <x:v>3266</x:v>
      </x:c>
      <x:c r="C133" s="90" t="str">
        <x:f>'全銘柄'!D374</x:f>
        <x:v>Fund Creation Group Co.,Ltd.</x:v>
      </x:c>
      <x:c r="D133" s="90" t="str">
        <x:f>'全銘柄'!W374</x:f>
        <x:v>田島 克洋</x:v>
      </x:c>
      <x:c r="E133" s="90" t="str">
        <x:f>'全銘柄'!U374</x:f>
        <x:v>田 島 克 洋</x:v>
      </x:c>
      <x:c r="F133" s="91" t="n">
        <x:f>'全銘柄'!V374</x:f>
        <x:v>0.3721</x:v>
      </x:c>
      <x:c r="G133" s="90" t="b">
        <x:f>'全銘柄'!AB374</x:f>
        <x:v>1</x:v>
      </x:c>
      <x:c r="H133" s="90" t="b">
        <x:f>'全銘柄'!AC374</x:f>
        <x:v>1</x:v>
      </x:c>
      <x:c r="I133" s="90" t="n">
        <x:f>'全銘柄'!AD374</x:f>
        <x:v>1</x:v>
      </x:c>
      <x:c r="J133" s="90" t="n">
        <x:f>'全銘柄'!AE374</x:f>
        <x:v>2</x:v>
      </x:c>
      <x:c r="K133" s="90" t="str">
        <x:f>'全銘柄'!AH374</x:f>
        <x:v>S100XMVL</x:v>
      </x:c>
    </x:row>
    <x:row r="134">
      <x:c r="A134" s="90" t="n">
        <x:f>'全銘柄'!A242</x:f>
        <x:v>241</x:v>
      </x:c>
      <x:c r="B134" s="90" t="str">
        <x:f>'全銘柄'!B242</x:f>
        <x:v>3920</x:v>
      </x:c>
      <x:c r="C134" s="90" t="str">
        <x:f>'全銘柄'!D242</x:f>
        <x:v>Internetworking and Broadband Consulting Co.,Ltd.</x:v>
      </x:c>
      <x:c r="D134" s="90" t="str">
        <x:f>'全銘柄'!W242</x:f>
        <x:v>加藤 裕之 / 小田 成</x:v>
      </x:c>
      <x:c r="E134" s="90" t="str">
        <x:f>'全銘柄'!U242</x:f>
        <x:v>加藤 裕之</x:v>
      </x:c>
      <x:c r="F134" s="91" t="n">
        <x:f>'全銘柄'!V242</x:f>
        <x:v>0.3711</x:v>
      </x:c>
      <x:c r="G134" s="90" t="b">
        <x:f>'全銘柄'!AB242</x:f>
        <x:v>1</x:v>
      </x:c>
      <x:c r="H134" s="90" t="b">
        <x:f>'全銘柄'!AC242</x:f>
        <x:v>1</x:v>
      </x:c>
      <x:c r="I134" s="90" t="n">
        <x:f>'全銘柄'!AD242</x:f>
        <x:v>2</x:v>
      </x:c>
      <x:c r="J134" s="90" t="n">
        <x:f>'全銘柄'!AE242</x:f>
        <x:v>2</x:v>
      </x:c>
      <x:c r="K134" s="90" t="str">
        <x:f>'全銘柄'!AH242</x:f>
        <x:v>S100XBM8</x:v>
      </x:c>
    </x:row>
    <x:row r="135">
      <x:c r="A135" s="90" t="n">
        <x:f>'全銘柄'!A60</x:f>
        <x:v>59</x:v>
      </x:c>
      <x:c r="B135" s="90" t="str">
        <x:f>'全銘柄'!B60</x:f>
        <x:v>4412</x:v>
      </x:c>
      <x:c r="C135" s="90" t="str">
        <x:f>'全銘柄'!D60</x:f>
        <x:v>Science Arts,Inc.</x:v>
      </x:c>
      <x:c r="D135" s="90" t="str">
        <x:f>'全銘柄'!W60</x:f>
        <x:v>平岡 秀一 / 平岡 竜太朗</x:v>
      </x:c>
      <x:c r="E135" s="90" t="str">
        <x:f>'全銘柄'!U60</x:f>
        <x:v>合同会社平岡秀一事務所</x:v>
      </x:c>
      <x:c r="F135" s="91" t="n">
        <x:f>'全銘柄'!V60</x:f>
        <x:v>0.3705</x:v>
      </x:c>
      <x:c r="G135" s="90" t="b">
        <x:f>'全銘柄'!AB60</x:f>
        <x:v>1</x:v>
      </x:c>
      <x:c r="H135" s="90" t="b">
        <x:f>'全銘柄'!AC60</x:f>
        <x:v>1</x:v>
      </x:c>
      <x:c r="I135" s="90" t="n">
        <x:f>'全銘柄'!AD60</x:f>
        <x:v>2</x:v>
      </x:c>
      <x:c r="J135" s="90" t="n">
        <x:f>'全銘柄'!AE60</x:f>
        <x:v>3</x:v>
      </x:c>
      <x:c r="K135" s="90" t="str">
        <x:f>'全銘柄'!AH60</x:f>
        <x:v>S100X6RV</x:v>
      </x:c>
    </x:row>
    <x:row r="136">
      <x:c r="A136" s="90" t="n">
        <x:f>'全銘柄'!A217</x:f>
        <x:v>216</x:v>
      </x:c>
      <x:c r="B136" s="90" t="str">
        <x:f>'全銘柄'!B217</x:f>
        <x:v>5597</x:v>
      </x:c>
      <x:c r="C136" s="90" t="str">
        <x:f>'全銘柄'!D217</x:f>
        <x:v>Blue innovation Co.,Ltd.</x:v>
      </x:c>
      <x:c r="D136" s="90" t="str">
        <x:f>'全銘柄'!W217</x:f>
        <x:v>熊田 貴之 / 熊田 雅之</x:v>
      </x:c>
      <x:c r="E136" s="90" t="str">
        <x:f>'全銘柄'!U217</x:f>
        <x:v>熊田 貴之</x:v>
      </x:c>
      <x:c r="F136" s="91" t="n">
        <x:f>'全銘柄'!V217</x:f>
        <x:v>0.3702</x:v>
      </x:c>
      <x:c r="G136" s="90" t="b">
        <x:f>'全銘柄'!AB217</x:f>
        <x:v>1</x:v>
      </x:c>
      <x:c r="H136" s="90" t="b">
        <x:f>'全銘柄'!AC217</x:f>
        <x:v>1</x:v>
      </x:c>
      <x:c r="I136" s="90" t="n">
        <x:f>'全銘柄'!AD217</x:f>
        <x:v>2</x:v>
      </x:c>
      <x:c r="J136" s="90" t="n">
        <x:f>'全銘柄'!AE217</x:f>
        <x:v>2</x:v>
      </x:c>
      <x:c r="K136" s="90" t="str">
        <x:f>'全銘柄'!AH217</x:f>
        <x:v>S100XVG3</x:v>
      </x:c>
    </x:row>
    <x:row r="137">
      <x:c r="A137" s="90" t="n">
        <x:f>'全銘柄'!A1306</x:f>
        <x:v>1305</x:v>
      </x:c>
      <x:c r="B137" s="90" t="str">
        <x:f>'全銘柄'!B1306</x:f>
        <x:v>3931</x:v>
      </x:c>
      <x:c r="C137" s="90" t="str">
        <x:f>'全銘柄'!D1306</x:f>
        <x:v>VALUE GOLF Inc.</x:v>
      </x:c>
      <x:c r="D137" s="90" t="str">
        <x:f>'全銘柄'!W1306</x:f>
        <x:v>水口 通夫</x:v>
      </x:c>
      <x:c r="E137" s="90" t="str">
        <x:f>'全銘柄'!U1306</x:f>
        <x:v>水口 通夫</x:v>
      </x:c>
      <x:c r="F137" s="91" t="n">
        <x:f>'全銘柄'!V1306</x:f>
        <x:v>0.3673</x:v>
      </x:c>
      <x:c r="G137" s="90" t="b">
        <x:f>'全銘柄'!AB1306</x:f>
        <x:v>1</x:v>
      </x:c>
      <x:c r="H137" s="90" t="b">
        <x:f>'全銘柄'!AC1306</x:f>
        <x:v>1</x:v>
      </x:c>
      <x:c r="I137" s="90" t="n">
        <x:f>'全銘柄'!AD1306</x:f>
        <x:v>1</x:v>
      </x:c>
      <x:c r="J137" s="90" t="n">
        <x:f>'全銘柄'!AE1306</x:f>
        <x:v>1</x:v>
      </x:c>
      <x:c r="K137" s="90" t="str">
        <x:f>'全銘柄'!AH1306</x:f>
        <x:v>S100Y0HP</x:v>
      </x:c>
    </x:row>
    <x:row r="138">
      <x:c r="A138" s="90" t="n">
        <x:f>'全銘柄'!A675</x:f>
        <x:v>674</x:v>
      </x:c>
      <x:c r="B138" s="90" t="str">
        <x:f>'全銘柄'!B675</x:f>
        <x:v>3300</x:v>
      </x:c>
      <x:c r="C138" s="90" t="str">
        <x:f>'全銘柄'!D675</x:f>
        <x:v>AMBITION DX HOLDINGS Co.,Ltd.</x:v>
      </x:c>
      <x:c r="D138" s="90" t="str">
        <x:f>'全銘柄'!W675</x:f>
        <x:v>清水 剛 / 鈴木 匠</x:v>
      </x:c>
      <x:c r="E138" s="90" t="str">
        <x:f>'全銘柄'!U675</x:f>
        <x:v>清水 剛</x:v>
      </x:c>
      <x:c r="F138" s="91" t="n">
        <x:f>'全銘柄'!V675</x:f>
        <x:v>0.367</x:v>
      </x:c>
      <x:c r="G138" s="90" t="b">
        <x:f>'全銘柄'!AB675</x:f>
        <x:v>1</x:v>
      </x:c>
      <x:c r="H138" s="90" t="b">
        <x:f>'全銘柄'!AC675</x:f>
        <x:v>1</x:v>
      </x:c>
      <x:c r="I138" s="90" t="n">
        <x:f>'全銘柄'!AD675</x:f>
        <x:v>1</x:v>
      </x:c>
      <x:c r="J138" s="90" t="n">
        <x:f>'全銘柄'!AE675</x:f>
        <x:v>1</x:v>
      </x:c>
      <x:c r="K138" s="90" t="str">
        <x:f>'全銘柄'!AH675</x:f>
        <x:v>S100WQFJ</x:v>
      </x:c>
    </x:row>
    <x:row r="139">
      <x:c r="A139" s="90" t="n">
        <x:f>'全銘柄'!A244</x:f>
        <x:v>243</x:v>
      </x:c>
      <x:c r="B139" s="90" t="str">
        <x:f>'全銘柄'!B244</x:f>
        <x:v>3835</x:v>
      </x:c>
      <x:c r="C139" s="90" t="str">
        <x:f>'全銘柄'!D244</x:f>
        <x:v>eBASE Co.,Ltd.</x:v>
      </x:c>
      <x:c r="D139" s="90" t="str">
        <x:f>'全銘柄'!W244</x:f>
        <x:v>常包 浩司 / 岩田 貴夫</x:v>
      </x:c>
      <x:c r="E139" s="90" t="str">
        <x:f>'全銘柄'!U244</x:f>
        <x:v>常包 浩司</x:v>
      </x:c>
      <x:c r="F139" s="91" t="n">
        <x:f>'全銘柄'!V244</x:f>
        <x:v>0.3668</x:v>
      </x:c>
      <x:c r="G139" s="90" t="b">
        <x:f>'全銘柄'!AB244</x:f>
        <x:v>1</x:v>
      </x:c>
      <x:c r="H139" s="90" t="b">
        <x:f>'全銘柄'!AC244</x:f>
        <x:v>1</x:v>
      </x:c>
      <x:c r="I139" s="90" t="n">
        <x:f>'全銘柄'!AD244</x:f>
        <x:v>2</x:v>
      </x:c>
      <x:c r="J139" s="90" t="n">
        <x:f>'全銘柄'!AE244</x:f>
        <x:v>2</x:v>
      </x:c>
      <x:c r="K139" s="90" t="str">
        <x:f>'全銘柄'!AH244</x:f>
        <x:v>S100W0PV</x:v>
      </x:c>
    </x:row>
    <x:row r="140">
      <x:c r="A140" s="90" t="n">
        <x:f>'全銘柄'!A1415</x:f>
        <x:v>1414</x:v>
      </x:c>
      <x:c r="B140" s="90" t="str">
        <x:f>'全銘柄'!B1415</x:f>
        <x:v>4424</x:v>
      </x:c>
      <x:c r="C140" s="90" t="str">
        <x:f>'全銘柄'!D1415</x:f>
        <x:v>Amazia,inc.</x:v>
      </x:c>
      <x:c r="D140" s="90" t="str">
        <x:f>'全銘柄'!W1415</x:f>
        <x:v>佐久間 亮輔</x:v>
      </x:c>
      <x:c r="E140" s="90" t="str">
        <x:f>'全銘柄'!U1415</x:f>
        <x:v>佐久間 亮輔</x:v>
      </x:c>
      <x:c r="F140" s="91" t="n">
        <x:f>'全銘柄'!V1415</x:f>
        <x:v>0.3649</x:v>
      </x:c>
      <x:c r="G140" s="90" t="b">
        <x:f>'全銘柄'!AB1415</x:f>
        <x:v>1</x:v>
      </x:c>
      <x:c r="H140" s="90" t="b">
        <x:f>'全銘柄'!AC1415</x:f>
        <x:v>1</x:v>
      </x:c>
      <x:c r="I140" s="90" t="n">
        <x:f>'全銘柄'!AD1415</x:f>
        <x:v>1</x:v>
      </x:c>
      <x:c r="J140" s="90" t="n">
        <x:f>'全銘柄'!AE1415</x:f>
        <x:v>1</x:v>
      </x:c>
      <x:c r="K140" s="90" t="str">
        <x:f>'全銘柄'!AH1415</x:f>
        <x:v>S100XCQC</x:v>
      </x:c>
    </x:row>
    <x:row r="141">
      <x:c r="A141" s="90" t="n">
        <x:f>'全銘柄'!A177</x:f>
        <x:v>176</x:v>
      </x:c>
      <x:c r="B141" s="90" t="str">
        <x:f>'全銘柄'!B177</x:f>
        <x:v>3494</x:v>
      </x:c>
      <x:c r="C141" s="90" t="str">
        <x:f>'全銘柄'!D177</x:f>
        <x:v>Mullion Co.,Ltd.</x:v>
      </x:c>
      <x:c r="D141" s="90" t="str">
        <x:f>'全銘柄'!W177</x:f>
        <x:v>福田 敬司</x:v>
      </x:c>
      <x:c r="E141" s="90" t="str">
        <x:f>'全銘柄'!U177</x:f>
        <x:v>福田敬司</x:v>
      </x:c>
      <x:c r="F141" s="91" t="n">
        <x:f>'全銘柄'!V177</x:f>
        <x:v>0.3643</x:v>
      </x:c>
      <x:c r="G141" s="90" t="b">
        <x:f>'全銘柄'!AB177</x:f>
        <x:v>1</x:v>
      </x:c>
      <x:c r="H141" s="90" t="b">
        <x:f>'全銘柄'!AC177</x:f>
        <x:v>1</x:v>
      </x:c>
      <x:c r="I141" s="90" t="n">
        <x:f>'全銘柄'!AD177</x:f>
        <x:v>2</x:v>
      </x:c>
      <x:c r="J141" s="90" t="n">
        <x:f>'全銘柄'!AE177</x:f>
        <x:v>2</x:v>
      </x:c>
      <x:c r="K141" s="90" t="str">
        <x:f>'全銘柄'!AH177</x:f>
        <x:v>S100XAPZ</x:v>
      </x:c>
    </x:row>
    <x:row r="142">
      <x:c r="A142" s="90" t="n">
        <x:f>'全銘柄'!A1129</x:f>
        <x:v>1128</x:v>
      </x:c>
      <x:c r="B142" s="90" t="str">
        <x:f>'全銘柄'!B1129</x:f>
        <x:v>4880</x:v>
      </x:c>
      <x:c r="C142" s="90" t="str">
        <x:f>'全銘柄'!D1129</x:f>
        <x:v>CellSource Co.,Ltd.</x:v>
      </x:c>
      <x:c r="D142" s="90" t="str">
        <x:f>'全銘柄'!W1129</x:f>
        <x:v>山川 雅之</x:v>
      </x:c>
      <x:c r="E142" s="90" t="str">
        <x:f>'全銘柄'!U1129</x:f>
        <x:v>山川 雅之</x:v>
      </x:c>
      <x:c r="F142" s="91" t="n">
        <x:f>'全銘柄'!V1129</x:f>
        <x:v>0.3619</x:v>
      </x:c>
      <x:c r="G142" s="90" t="b">
        <x:f>'全銘柄'!AB1129</x:f>
        <x:v>1</x:v>
      </x:c>
      <x:c r="H142" s="90" t="b">
        <x:f>'全銘柄'!AC1129</x:f>
        <x:v>1</x:v>
      </x:c>
      <x:c r="I142" s="90" t="n">
        <x:f>'全銘柄'!AD1129</x:f>
        <x:v>1</x:v>
      </x:c>
      <x:c r="J142" s="90" t="n">
        <x:f>'全銘柄'!AE1129</x:f>
        <x:v>1</x:v>
      </x:c>
      <x:c r="K142" s="90" t="str">
        <x:f>'全銘柄'!AH1129</x:f>
        <x:v>S100XHWF</x:v>
      </x:c>
    </x:row>
    <x:row r="143">
      <x:c r="A143" s="90" t="n">
        <x:f>'全銘柄'!A1351</x:f>
        <x:v>1350</x:v>
      </x:c>
      <x:c r="B143" s="90" t="str">
        <x:f>'全銘柄'!B1351</x:f>
        <x:v>3293</x:v>
      </x:c>
      <x:c r="C143" s="90" t="str">
        <x:f>'全銘柄'!D1351</x:f>
        <x:v>AZUMA HOUSE Co.,Ltd.</x:v>
      </x:c>
      <x:c r="D143" s="90" t="str">
        <x:f>'全銘柄'!W1351</x:f>
        <x:v>東 行男</x:v>
      </x:c>
      <x:c r="E143" s="90" t="str">
        <x:f>'全銘柄'!U1351</x:f>
        <x:v>東 行男</x:v>
      </x:c>
      <x:c r="F143" s="91" t="n">
        <x:f>'全銘柄'!V1351</x:f>
        <x:v>0.3615</x:v>
      </x:c>
      <x:c r="G143" s="90" t="b">
        <x:f>'全銘柄'!AB1351</x:f>
        <x:v>1</x:v>
      </x:c>
      <x:c r="H143" s="90" t="b">
        <x:f>'全銘柄'!AC1351</x:f>
        <x:v>1</x:v>
      </x:c>
      <x:c r="I143" s="90" t="n">
        <x:f>'全銘柄'!AD1351</x:f>
        <x:v>1</x:v>
      </x:c>
      <x:c r="J143" s="90" t="n">
        <x:f>'全銘柄'!AE1351</x:f>
        <x:v>1</x:v>
      </x:c>
      <x:c r="K143" s="90" t="str">
        <x:f>'全銘柄'!AH1351</x:f>
        <x:v>S100W4QL</x:v>
      </x:c>
    </x:row>
    <x:row r="144">
      <x:c r="A144" s="90" t="n">
        <x:f>'全銘柄'!A22</x:f>
        <x:v>21</x:v>
      </x:c>
      <x:c r="B144" s="90" t="str">
        <x:f>'全銘柄'!B22</x:f>
        <x:v>4419</x:v>
      </x:c>
      <x:c r="C144" s="90" t="str">
        <x:f>'全銘柄'!D22</x:f>
        <x:v>Finatext Holdings Ltd.</x:v>
      </x:c>
      <x:c r="D144" s="90" t="str">
        <x:f>'全銘柄'!W22</x:f>
        <x:v>林 良太</x:v>
      </x:c>
      <x:c r="E144" s="90" t="str">
        <x:f>'全銘柄'!U22</x:f>
        <x:v>林 良太</x:v>
      </x:c>
      <x:c r="F144" s="91" t="n">
        <x:f>'全銘柄'!V22</x:f>
        <x:v>0.361</x:v>
      </x:c>
      <x:c r="G144" s="90" t="b">
        <x:f>'全銘柄'!AB22</x:f>
        <x:v>1</x:v>
      </x:c>
      <x:c r="H144" s="90" t="b">
        <x:f>'全銘柄'!AC22</x:f>
        <x:v>1</x:v>
      </x:c>
      <x:c r="I144" s="90" t="n">
        <x:f>'全銘柄'!AD22</x:f>
        <x:v>3</x:v>
      </x:c>
      <x:c r="J144" s="90" t="n">
        <x:f>'全銘柄'!AE22</x:f>
        <x:v>4</x:v>
      </x:c>
      <x:c r="K144" s="90" t="str">
        <x:f>'全銘柄'!AH22</x:f>
        <x:v>S100W328</x:v>
      </x:c>
    </x:row>
    <x:row r="145">
      <x:c r="A145" s="90" t="n">
        <x:f>'全銘柄'!A29</x:f>
        <x:v>28</x:v>
      </x:c>
      <x:c r="B145" s="90" t="str">
        <x:f>'全銘柄'!B29</x:f>
        <x:v>4256</x:v>
      </x:c>
      <x:c r="C145" s="90" t="str">
        <x:f>'全銘柄'!D29</x:f>
        <x:v>CYND Co.,Ltd.</x:v>
      </x:c>
      <x:c r="D145" s="90" t="str">
        <x:f>'全銘柄'!W29</x:f>
        <x:v>奥脇 隆司 / 高橋 直也</x:v>
      </x:c>
      <x:c r="E145" s="90" t="str">
        <x:f>'全銘柄'!U29</x:f>
        <x:v>奥脇 隆司</x:v>
      </x:c>
      <x:c r="F145" s="91" t="n">
        <x:f>'全銘柄'!V29</x:f>
        <x:v>0.3608</x:v>
      </x:c>
      <x:c r="G145" s="90" t="b">
        <x:f>'全銘柄'!AB29</x:f>
        <x:v>1</x:v>
      </x:c>
      <x:c r="H145" s="90" t="b">
        <x:f>'全銘柄'!AC29</x:f>
        <x:v>1</x:v>
      </x:c>
      <x:c r="I145" s="90" t="n">
        <x:f>'全銘柄'!AD29</x:f>
        <x:v>3</x:v>
      </x:c>
      <x:c r="J145" s="90" t="n">
        <x:f>'全銘柄'!AE29</x:f>
        <x:v>4</x:v>
      </x:c>
      <x:c r="K145" s="90" t="str">
        <x:f>'全銘柄'!AH29</x:f>
        <x:v>S100W9RA</x:v>
      </x:c>
    </x:row>
    <x:row r="146">
      <x:c r="A146" s="90" t="n">
        <x:f>'全銘柄'!A47</x:f>
        <x:v>46</x:v>
      </x:c>
      <x:c r="B146" s="90" t="str">
        <x:f>'全銘柄'!B47</x:f>
        <x:v>9245</x:v>
      </x:c>
      <x:c r="C146" s="90" t="str">
        <x:f>'全銘柄'!D47</x:f>
        <x:v>Livero Inc.</x:v>
      </x:c>
      <x:c r="D146" s="90" t="str">
        <x:f>'全銘柄'!W47</x:f>
        <x:v>鹿島 秀俊</x:v>
      </x:c>
      <x:c r="E146" s="90" t="str">
        <x:f>'全銘柄'!U47</x:f>
        <x:v>鹿島 秀俊</x:v>
      </x:c>
      <x:c r="F146" s="91" t="n">
        <x:f>'全銘柄'!V47</x:f>
        <x:v>0.3606</x:v>
      </x:c>
      <x:c r="G146" s="90" t="b">
        <x:f>'全銘柄'!AB47</x:f>
        <x:v>1</x:v>
      </x:c>
      <x:c r="H146" s="90" t="b">
        <x:f>'全銘柄'!AC47</x:f>
        <x:v>1</x:v>
      </x:c>
      <x:c r="I146" s="90" t="n">
        <x:f>'全銘柄'!AD47</x:f>
        <x:v>3</x:v>
      </x:c>
      <x:c r="J146" s="90" t="n">
        <x:f>'全銘柄'!AE47</x:f>
        <x:v>3</x:v>
      </x:c>
      <x:c r="K146" s="90" t="str">
        <x:f>'全銘柄'!AH47</x:f>
        <x:v>S100XS3W</x:v>
      </x:c>
    </x:row>
    <x:row r="147">
      <x:c r="A147" s="90" t="n">
        <x:f>'全銘柄'!A106</x:f>
        <x:v>105</x:v>
      </x:c>
      <x:c r="B147" s="90" t="str">
        <x:f>'全銘柄'!B106</x:f>
        <x:v>3445</x:v>
      </x:c>
      <x:c r="C147" s="90" t="str">
        <x:f>'全銘柄'!D106</x:f>
        <x:v>RS Technologies Co.,Ltd.</x:v>
      </x:c>
      <x:c r="D147" s="90" t="str">
        <x:f>'全銘柄'!W106</x:f>
        <x:v>方 永義</x:v>
      </x:c>
      <x:c r="E147" s="90" t="str">
        <x:f>'全銘柄'!U106</x:f>
        <x:v>Ｒ．Ｓ．ＴＥＣＨ ＨＯＮＧ ＫＯＮＧ ＬＩＭＩＴＥＤ（常任代理人 方 永義）</x:v>
      </x:c>
      <x:c r="F147" s="91" t="n">
        <x:f>'全銘柄'!V106</x:f>
        <x:v>0.3585</x:v>
      </x:c>
      <x:c r="G147" s="90" t="b">
        <x:f>'全銘柄'!AB106</x:f>
        <x:v>1</x:v>
      </x:c>
      <x:c r="H147" s="90" t="b">
        <x:f>'全銘柄'!AC106</x:f>
        <x:v>1</x:v>
      </x:c>
      <x:c r="I147" s="90" t="n">
        <x:f>'全銘柄'!AD106</x:f>
        <x:v>2</x:v>
      </x:c>
      <x:c r="J147" s="90" t="n">
        <x:f>'全銘柄'!AE106</x:f>
        <x:v>3</x:v>
      </x:c>
      <x:c r="K147" s="90" t="str">
        <x:f>'全銘柄'!AH106</x:f>
        <x:v>S100XUA2</x:v>
      </x:c>
    </x:row>
    <x:row r="148">
      <x:c r="A148" s="90" t="n">
        <x:f>'全銘柄'!A6</x:f>
        <x:v>5</x:v>
      </x:c>
      <x:c r="B148" s="90" t="str">
        <x:f>'全銘柄'!B6</x:f>
        <x:v>5254</x:v>
      </x:c>
      <x:c r="C148" s="90" t="str">
        <x:f>'全銘柄'!D6</x:f>
        <x:v>Arent Inc.</x:v>
      </x:c>
      <x:c r="D148" s="90" t="str">
        <x:f>'全銘柄'!W6</x:f>
        <x:v>鴨林 広軌 / 佐海 文隆</x:v>
      </x:c>
      <x:c r="E148" s="90" t="str">
        <x:f>'全銘柄'!U6</x:f>
        <x:v>鴨林広軌</x:v>
      </x:c>
      <x:c r="F148" s="91" t="n">
        <x:f>'全銘柄'!V6</x:f>
        <x:v>0.3579</x:v>
      </x:c>
      <x:c r="G148" s="90" t="b">
        <x:f>'全銘柄'!AB6</x:f>
        <x:v>1</x:v>
      </x:c>
      <x:c r="H148" s="90" t="b">
        <x:f>'全銘柄'!AC6</x:f>
        <x:v>1</x:v>
      </x:c>
      <x:c r="I148" s="90" t="n">
        <x:f>'全銘柄'!AD6</x:f>
        <x:v>4</x:v>
      </x:c>
      <x:c r="J148" s="90" t="n">
        <x:f>'全銘柄'!AE6</x:f>
        <x:v>4</x:v>
      </x:c>
      <x:c r="K148" s="90" t="str">
        <x:f>'全銘柄'!AH6</x:f>
        <x:v>S100WRNQ</x:v>
      </x:c>
    </x:row>
    <x:row r="149">
      <x:c r="A149" s="90" t="n">
        <x:f>'全銘柄'!A191</x:f>
        <x:v>190</x:v>
      </x:c>
      <x:c r="B149" s="90" t="str">
        <x:f>'全銘柄'!B191</x:f>
        <x:v>6199</x:v>
      </x:c>
      <x:c r="C149" s="90" t="str">
        <x:f>'全銘柄'!D191</x:f>
        <x:v>SERAKU Co.,Ltd.</x:v>
      </x:c>
      <x:c r="D149" s="90" t="str">
        <x:f>'全銘柄'!W191</x:f>
        <x:v>宮崎 龍己</x:v>
      </x:c>
      <x:c r="E149" s="90" t="str">
        <x:f>'全銘柄'!U191</x:f>
        <x:v>宮崎 龍己</x:v>
      </x:c>
      <x:c r="F149" s="91" t="n">
        <x:f>'全銘柄'!V191</x:f>
        <x:v>0.3573</x:v>
      </x:c>
      <x:c r="G149" s="90" t="b">
        <x:f>'全銘柄'!AB191</x:f>
        <x:v>1</x:v>
      </x:c>
      <x:c r="H149" s="90" t="b">
        <x:f>'全銘柄'!AC191</x:f>
        <x:v>1</x:v>
      </x:c>
      <x:c r="I149" s="90" t="n">
        <x:f>'全銘柄'!AD191</x:f>
        <x:v>2</x:v>
      </x:c>
      <x:c r="J149" s="90" t="n">
        <x:f>'全銘柄'!AE191</x:f>
        <x:v>2</x:v>
      </x:c>
      <x:c r="K149" s="90" t="str">
        <x:f>'全銘柄'!AH191</x:f>
        <x:v>S100X5OA</x:v>
      </x:c>
    </x:row>
    <x:row r="150">
      <x:c r="A150" s="90" t="n">
        <x:f>'全銘柄'!A260</x:f>
        <x:v>259</x:v>
      </x:c>
      <x:c r="B150" s="90" t="str">
        <x:f>'全銘柄'!B260</x:f>
        <x:v>9449</x:v>
      </x:c>
      <x:c r="C150" s="90" t="str">
        <x:f>'全銘柄'!D260</x:f>
        <x:v>GMO internet group,Inc.</x:v>
      </x:c>
      <x:c r="D150" s="90" t="str">
        <x:f>'全銘柄'!W260</x:f>
        <x:v>熊 谷 正 寿 / 安 田 昌 史 / 西 山 裕 之 / 相 浦 一 成 / 伊 藤 正</x:v>
      </x:c>
      <x:c r="E150" s="90" t="str">
        <x:f>'全銘柄'!U260</x:f>
        <x:v>株式会社熊谷正寿事務所</x:v>
      </x:c>
      <x:c r="F150" s="91" t="n">
        <x:f>'全銘柄'!V260</x:f>
        <x:v>0.3566</x:v>
      </x:c>
      <x:c r="G150" s="90" t="b">
        <x:f>'全銘柄'!AB260</x:f>
        <x:v>1</x:v>
      </x:c>
      <x:c r="H150" s="90" t="b">
        <x:f>'全銘柄'!AC260</x:f>
        <x:v>1</x:v>
      </x:c>
      <x:c r="I150" s="90" t="n">
        <x:f>'全銘柄'!AD260</x:f>
        <x:v>2</x:v>
      </x:c>
      <x:c r="J150" s="90" t="n">
        <x:f>'全銘柄'!AE260</x:f>
        <x:v>2</x:v>
      </x:c>
      <x:c r="K150" s="90" t="str">
        <x:f>'全銘柄'!AH260</x:f>
        <x:v>S100XSG3</x:v>
      </x:c>
    </x:row>
    <x:row r="151">
      <x:c r="A151" s="90" t="n">
        <x:f>'全銘柄'!A210</x:f>
        <x:v>209</x:v>
      </x:c>
      <x:c r="B151" s="90" t="str">
        <x:f>'全銘柄'!B210</x:f>
        <x:v>5580</x:v>
      </x:c>
      <x:c r="C151" s="90" t="str">
        <x:f>'全銘柄'!D210</x:f>
        <x:v>Prodelight Co.,Ltd.</x:v>
      </x:c>
      <x:c r="D151" s="90" t="str">
        <x:f>'全銘柄'!W210</x:f>
        <x:v>小南 秀光</x:v>
      </x:c>
      <x:c r="E151" s="90" t="str">
        <x:f>'全銘柄'!U210</x:f>
        <x:v>小南秀光</x:v>
      </x:c>
      <x:c r="F151" s="91" t="n">
        <x:f>'全銘柄'!V210</x:f>
        <x:v>0.3565</x:v>
      </x:c>
      <x:c r="G151" s="90" t="b">
        <x:f>'全銘柄'!AB210</x:f>
        <x:v>1</x:v>
      </x:c>
      <x:c r="H151" s="90" t="b">
        <x:f>'全銘柄'!AC210</x:f>
        <x:v>1</x:v>
      </x:c>
      <x:c r="I151" s="90" t="n">
        <x:f>'全銘柄'!AD210</x:f>
        <x:v>2</x:v>
      </x:c>
      <x:c r="J151" s="90" t="n">
        <x:f>'全銘柄'!AE210</x:f>
        <x:v>2</x:v>
      </x:c>
      <x:c r="K151" s="90" t="str">
        <x:f>'全銘柄'!AH210</x:f>
        <x:v>S100X6Y2</x:v>
      </x:c>
    </x:row>
    <x:row r="152">
      <x:c r="A152" s="90" t="n">
        <x:f>'全銘柄'!A163</x:f>
        <x:v>162</x:v>
      </x:c>
      <x:c r="B152" s="90" t="str">
        <x:f>'全銘柄'!B163</x:f>
        <x:v>2975</x:v>
      </x:c>
      <x:c r="C152" s="90" t="str">
        <x:f>'全銘柄'!D163</x:f>
        <x:v>Star Mica Holdings Co.,Ltd.</x:v>
      </x:c>
      <x:c r="D152" s="90" t="str">
        <x:f>'全銘柄'!W163</x:f>
        <x:v>水永 政志</x:v>
      </x:c>
      <x:c r="E152" s="90" t="str">
        <x:f>'全銘柄'!U163</x:f>
        <x:v>水永 政志</x:v>
      </x:c>
      <x:c r="F152" s="91" t="n">
        <x:f>'全銘柄'!V163</x:f>
        <x:v>0.356</x:v>
      </x:c>
      <x:c r="G152" s="90" t="b">
        <x:f>'全銘柄'!AB163</x:f>
        <x:v>1</x:v>
      </x:c>
      <x:c r="H152" s="90" t="b">
        <x:f>'全銘柄'!AC163</x:f>
        <x:v>1</x:v>
      </x:c>
      <x:c r="I152" s="90" t="n">
        <x:f>'全銘柄'!AD163</x:f>
        <x:v>2</x:v>
      </x:c>
      <x:c r="J152" s="90" t="n">
        <x:f>'全銘柄'!AE163</x:f>
        <x:v>2</x:v>
      </x:c>
      <x:c r="K152" s="90" t="str">
        <x:f>'全銘柄'!AH163</x:f>
        <x:v>S100XM43</x:v>
      </x:c>
    </x:row>
    <x:row r="153">
      <x:c r="A153" s="90" t="n">
        <x:f>'全銘柄'!A237</x:f>
        <x:v>236</x:v>
      </x:c>
      <x:c r="B153" s="90" t="str">
        <x:f>'全銘柄'!B237</x:f>
        <x:v>9330</x:v>
      </x:c>
      <x:c r="C153" s="90" t="str">
        <x:f>'全銘柄'!D237</x:f>
        <x:v>AGEHA Inc.</x:v>
      </x:c>
      <x:c r="D153" s="90" t="str">
        <x:f>'全銘柄'!W237</x:f>
        <x:v>湊 剛宏</x:v>
      </x:c>
      <x:c r="E153" s="90" t="str">
        <x:f>'全銘柄'!U237</x:f>
        <x:v>湊 剛宏</x:v>
      </x:c>
      <x:c r="F153" s="91" t="n">
        <x:f>'全銘柄'!V237</x:f>
        <x:v>0.3558</x:v>
      </x:c>
      <x:c r="G153" s="90" t="b">
        <x:f>'全銘柄'!AB237</x:f>
        <x:v>1</x:v>
      </x:c>
      <x:c r="H153" s="90" t="b">
        <x:f>'全銘柄'!AC237</x:f>
        <x:v>1</x:v>
      </x:c>
      <x:c r="I153" s="90" t="n">
        <x:f>'全銘柄'!AD237</x:f>
        <x:v>2</x:v>
      </x:c>
      <x:c r="J153" s="90" t="n">
        <x:f>'全銘柄'!AE237</x:f>
        <x:v>2</x:v>
      </x:c>
      <x:c r="K153" s="90" t="str">
        <x:f>'全銘柄'!AH237</x:f>
        <x:v>S100XCV7</x:v>
      </x:c>
    </x:row>
    <x:row r="154">
      <x:c r="A154" s="90" t="n">
        <x:f>'全銘柄'!A919</x:f>
        <x:v>918</x:v>
      </x:c>
      <x:c r="B154" s="90" t="str">
        <x:f>'全銘柄'!B919</x:f>
        <x:v>3490</x:v>
      </x:c>
      <x:c r="C154" s="90" t="str">
        <x:f>'全銘柄'!D919</x:f>
        <x:v>Azplanning Co.,Ltd.</x:v>
      </x:c>
      <x:c r="D154" s="90" t="str">
        <x:f>'全銘柄'!W919</x:f>
        <x:v>松本 俊人</x:v>
      </x:c>
      <x:c r="E154" s="90" t="str">
        <x:f>'全銘柄'!U919</x:f>
        <x:v>松本 俊人</x:v>
      </x:c>
      <x:c r="F154" s="91" t="n">
        <x:f>'全銘柄'!V919</x:f>
        <x:v>0.3555</x:v>
      </x:c>
      <x:c r="G154" s="90" t="b">
        <x:f>'全銘柄'!AB919</x:f>
        <x:v>1</x:v>
      </x:c>
      <x:c r="H154" s="90" t="b">
        <x:f>'全銘柄'!AC919</x:f>
        <x:v>1</x:v>
      </x:c>
      <x:c r="I154" s="90" t="n">
        <x:f>'全銘柄'!AD919</x:f>
        <x:v>1</x:v>
      </x:c>
      <x:c r="J154" s="90" t="n">
        <x:f>'全銘柄'!AE919</x:f>
        <x:v>1</x:v>
      </x:c>
      <x:c r="K154" s="90" t="str">
        <x:f>'全銘柄'!AH919</x:f>
        <x:v>S100Y6VO</x:v>
      </x:c>
    </x:row>
    <x:row r="155">
      <x:c r="A155" s="90" t="n">
        <x:f>'全銘柄'!A67</x:f>
        <x:v>66</x:v>
      </x:c>
      <x:c r="B155" s="90" t="str">
        <x:f>'全銘柄'!B67</x:f>
        <x:v>9219</x:v>
      </x:c>
      <x:c r="C155" s="90" t="str">
        <x:f>'全銘柄'!D67</x:f>
        <x:v>GiXo Ltd.</x:v>
      </x:c>
      <x:c r="D155" s="90" t="str">
        <x:f>'全銘柄'!W67</x:f>
        <x:v>網野 知博 / 花谷 慎太郎</x:v>
      </x:c>
      <x:c r="E155" s="90" t="str">
        <x:f>'全銘柄'!U67</x:f>
        <x:v>網野知博</x:v>
      </x:c>
      <x:c r="F155" s="91" t="n">
        <x:f>'全銘柄'!V67</x:f>
        <x:v>0.3552</x:v>
      </x:c>
      <x:c r="G155" s="90" t="b">
        <x:f>'全銘柄'!AB67</x:f>
        <x:v>1</x:v>
      </x:c>
      <x:c r="H155" s="90" t="b">
        <x:f>'全銘柄'!AC67</x:f>
        <x:v>1</x:v>
      </x:c>
      <x:c r="I155" s="90" t="n">
        <x:f>'全銘柄'!AD67</x:f>
        <x:v>2</x:v>
      </x:c>
      <x:c r="J155" s="90" t="n">
        <x:f>'全銘柄'!AE67</x:f>
        <x:v>3</x:v>
      </x:c>
      <x:c r="K155" s="90" t="str">
        <x:f>'全銘柄'!AH67</x:f>
        <x:v>S100WQMM</x:v>
      </x:c>
    </x:row>
    <x:row r="156">
      <x:c r="A156" s="90" t="n">
        <x:f>'全銘柄'!A1419</x:f>
        <x:v>1418</x:v>
      </x:c>
      <x:c r="B156" s="90" t="str">
        <x:f>'全銘柄'!B1419</x:f>
        <x:v>4596</x:v>
      </x:c>
      <x:c r="C156" s="90" t="str">
        <x:f>'全銘柄'!D1419</x:f>
        <x:v>Kubota Pharmaceutical Holdings Co.,Ltd.</x:v>
      </x:c>
      <x:c r="D156" s="90" t="str">
        <x:f>'全銘柄'!W1419</x:f>
        <x:v>窪田 良</x:v>
      </x:c>
      <x:c r="E156" s="90" t="str">
        <x:f>'全銘柄'!U1419</x:f>
        <x:v>窪田 良</x:v>
      </x:c>
      <x:c r="F156" s="91" t="n">
        <x:f>'全銘柄'!V1419</x:f>
        <x:v>0.3551</x:v>
      </x:c>
      <x:c r="G156" s="90" t="b">
        <x:f>'全銘柄'!AB1419</x:f>
        <x:v>1</x:v>
      </x:c>
      <x:c r="H156" s="90" t="b">
        <x:f>'全銘柄'!AC1419</x:f>
        <x:v>1</x:v>
      </x:c>
      <x:c r="I156" s="90" t="n">
        <x:f>'全銘柄'!AD1419</x:f>
        <x:v>1</x:v>
      </x:c>
      <x:c r="J156" s="90" t="n">
        <x:f>'全銘柄'!AE1419</x:f>
        <x:v>1</x:v>
      </x:c>
      <x:c r="K156" s="90" t="str">
        <x:f>'全銘柄'!AH1419</x:f>
        <x:v>S100XUHX</x:v>
      </x:c>
    </x:row>
    <x:row r="157">
      <x:c r="A157" s="90" t="n">
        <x:f>'全銘柄'!A61</x:f>
        <x:v>60</x:v>
      </x:c>
      <x:c r="B157" s="90" t="str">
        <x:f>'全銘柄'!B61</x:f>
        <x:v>9218</x:v>
      </x:c>
      <x:c r="C157" s="90" t="str">
        <x:f>'全銘柄'!D61</x:f>
        <x:v>Mental Health Technologies Co.,Ltd.</x:v>
      </x:c>
      <x:c r="D157" s="90" t="str">
        <x:f>'全銘柄'!W61</x:f>
        <x:v>刀禰 真之介</x:v>
      </x:c>
      <x:c r="E157" s="90" t="str">
        <x:f>'全銘柄'!U61</x:f>
        <x:v>刀禰 真之介</x:v>
      </x:c>
      <x:c r="F157" s="91" t="n">
        <x:f>'全銘柄'!V61</x:f>
        <x:v>0.3547</x:v>
      </x:c>
      <x:c r="G157" s="90" t="b">
        <x:f>'全銘柄'!AB61</x:f>
        <x:v>1</x:v>
      </x:c>
      <x:c r="H157" s="90" t="b">
        <x:f>'全銘柄'!AC61</x:f>
        <x:v>1</x:v>
      </x:c>
      <x:c r="I157" s="90" t="n">
        <x:f>'全銘柄'!AD61</x:f>
        <x:v>2</x:v>
      </x:c>
      <x:c r="J157" s="90" t="n">
        <x:f>'全銘柄'!AE61</x:f>
        <x:v>3</x:v>
      </x:c>
      <x:c r="K157" s="90" t="str">
        <x:f>'全銘柄'!AH61</x:f>
        <x:v>S100XVL7</x:v>
      </x:c>
    </x:row>
    <x:row r="158">
      <x:c r="A158" s="90" t="n">
        <x:f>'全銘柄'!A220</x:f>
        <x:v>219</x:v>
      </x:c>
      <x:c r="B158" s="90" t="str">
        <x:f>'全銘柄'!B220</x:f>
        <x:v>6264</x:v>
      </x:c>
      <x:c r="C158" s="90" t="str">
        <x:f>'全銘柄'!D220</x:f>
        <x:v>Marumae Co.,Ltd.</x:v>
      </x:c>
      <x:c r="D158" s="90" t="str">
        <x:f>'全銘柄'!W220</x:f>
        <x:v>前田 俊一</x:v>
      </x:c>
      <x:c r="E158" s="90" t="str">
        <x:f>'全銘柄'!U220</x:f>
        <x:v>前田 俊一</x:v>
      </x:c>
      <x:c r="F158" s="91" t="n">
        <x:f>'全銘柄'!V220</x:f>
        <x:v>0.3514</x:v>
      </x:c>
      <x:c r="G158" s="90" t="b">
        <x:f>'全銘柄'!AB220</x:f>
        <x:v>1</x:v>
      </x:c>
      <x:c r="H158" s="90" t="b">
        <x:f>'全銘柄'!AC220</x:f>
        <x:v>1</x:v>
      </x:c>
      <x:c r="I158" s="90" t="n">
        <x:f>'全銘柄'!AD220</x:f>
        <x:v>2</x:v>
      </x:c>
      <x:c r="J158" s="90" t="n">
        <x:f>'全銘柄'!AE220</x:f>
        <x:v>2</x:v>
      </x:c>
      <x:c r="K158" s="90" t="str">
        <x:f>'全銘柄'!AH220</x:f>
        <x:v>S100X6CU</x:v>
      </x:c>
    </x:row>
    <x:row r="159">
      <x:c r="A159" s="90" t="n">
        <x:f>'全銘柄'!A1301</x:f>
        <x:v>1300</x:v>
      </x:c>
      <x:c r="B159" s="90" t="str">
        <x:f>'全銘柄'!B1301</x:f>
        <x:v>4351</x:v>
      </x:c>
      <x:c r="C159" s="90" t="str">
        <x:f>'全銘柄'!D1301</x:f>
        <x:v>YAMADA SERVICER SYNTHETIC OFFICE</x:v>
      </x:c>
      <x:c r="D159" s="90" t="str">
        <x:f>'全銘柄'!W1301</x:f>
        <x:v>山田 晃久</x:v>
      </x:c>
      <x:c r="E159" s="90" t="str">
        <x:f>'全銘柄'!U1301</x:f>
        <x:v>山田 晃久</x:v>
      </x:c>
      <x:c r="F159" s="91" t="n">
        <x:f>'全銘柄'!V1301</x:f>
        <x:v>0.3509</x:v>
      </x:c>
      <x:c r="G159" s="90" t="b">
        <x:f>'全銘柄'!AB1301</x:f>
        <x:v>1</x:v>
      </x:c>
      <x:c r="H159" s="90" t="b">
        <x:f>'全銘柄'!AC1301</x:f>
        <x:v>1</x:v>
      </x:c>
      <x:c r="I159" s="90" t="n">
        <x:f>'全銘柄'!AD1301</x:f>
        <x:v>1</x:v>
      </x:c>
      <x:c r="J159" s="90" t="n">
        <x:f>'全銘柄'!AE1301</x:f>
        <x:v>1</x:v>
      </x:c>
      <x:c r="K159" s="90" t="str">
        <x:f>'全銘柄'!AH1301</x:f>
        <x:v>S100XU23</x:v>
      </x:c>
    </x:row>
    <x:row r="160">
      <x:c r="A160" s="90" t="n">
        <x:f>'全銘柄'!A79</x:f>
        <x:v>78</x:v>
      </x:c>
      <x:c r="B160" s="90" t="str">
        <x:f>'全銘柄'!B79</x:f>
        <x:v>4194</x:v>
      </x:c>
      <x:c r="C160" s="90" t="str">
        <x:f>'全銘柄'!D79</x:f>
        <x:v>Visional,Inc.</x:v>
      </x:c>
      <x:c r="D160" s="90" t="str">
        <x:f>'全銘柄'!W79</x:f>
        <x:v>南 壮一郎</x:v>
      </x:c>
      <x:c r="E160" s="90" t="str">
        <x:f>'全銘柄'!U79</x:f>
        <x:v>南 壮一郎</x:v>
      </x:c>
      <x:c r="F160" s="91" t="n">
        <x:f>'全銘柄'!V79</x:f>
        <x:v>0.3494</x:v>
      </x:c>
      <x:c r="G160" s="90" t="b">
        <x:f>'全銘柄'!AB79</x:f>
        <x:v>1</x:v>
      </x:c>
      <x:c r="H160" s="90" t="b">
        <x:f>'全銘柄'!AC79</x:f>
        <x:v>1</x:v>
      </x:c>
      <x:c r="I160" s="90" t="n">
        <x:f>'全銘柄'!AD79</x:f>
        <x:v>2</x:v>
      </x:c>
      <x:c r="J160" s="90" t="n">
        <x:f>'全銘柄'!AE79</x:f>
        <x:v>3</x:v>
      </x:c>
      <x:c r="K160" s="90" t="str">
        <x:f>'全銘柄'!AH79</x:f>
        <x:v>S100WW0V</x:v>
      </x:c>
    </x:row>
    <x:row r="161">
      <x:c r="A161" s="90" t="n">
        <x:f>'全銘柄'!A55</x:f>
        <x:v>54</x:v>
      </x:c>
      <x:c r="B161" s="90" t="str">
        <x:f>'全銘柄'!B55</x:f>
        <x:v>2993</x:v>
      </x:c>
      <x:c r="C161" s="90" t="str">
        <x:f>'全銘柄'!D55</x:f>
        <x:v>Choei Inc.</x:v>
      </x:c>
      <x:c r="D161" s="90" t="str">
        <x:f>'全銘柄'!W55</x:f>
        <x:v>長田 修</x:v>
      </x:c>
      <x:c r="E161" s="90" t="str">
        <x:f>'全銘柄'!U55</x:f>
        <x:v>長田 修</x:v>
      </x:c>
      <x:c r="F161" s="91" t="n">
        <x:f>'全銘柄'!V55</x:f>
        <x:v>0.3492</x:v>
      </x:c>
      <x:c r="G161" s="90" t="b">
        <x:f>'全銘柄'!AB55</x:f>
        <x:v>1</x:v>
      </x:c>
      <x:c r="H161" s="90" t="b">
        <x:f>'全銘柄'!AC55</x:f>
        <x:v>1</x:v>
      </x:c>
      <x:c r="I161" s="90" t="n">
        <x:f>'全銘柄'!AD55</x:f>
        <x:v>3</x:v>
      </x:c>
      <x:c r="J161" s="90" t="n">
        <x:f>'全銘柄'!AE55</x:f>
        <x:v>3</x:v>
      </x:c>
      <x:c r="K161" s="90" t="str">
        <x:f>'全銘柄'!AH55</x:f>
        <x:v>S100VZPZ</x:v>
      </x:c>
    </x:row>
    <x:row r="162">
      <x:c r="A162" s="90" t="n">
        <x:f>'全銘柄'!A254</x:f>
        <x:v>253</x:v>
      </x:c>
      <x:c r="B162" s="90" t="str">
        <x:f>'全銘柄'!B254</x:f>
        <x:v>9244</x:v>
      </x:c>
      <x:c r="C162" s="90" t="str">
        <x:f>'全銘柄'!D254</x:f>
        <x:v>DIGITALIFT Inc.</x:v>
      </x:c>
      <x:c r="D162" s="90" t="str">
        <x:f>'全銘柄'!W254</x:f>
        <x:v>百本 正博</x:v>
      </x:c>
      <x:c r="E162" s="90" t="str">
        <x:f>'全銘柄'!U254</x:f>
        <x:v>百本 正博</x:v>
      </x:c>
      <x:c r="F162" s="91" t="n">
        <x:f>'全銘柄'!V254</x:f>
        <x:v>0.3452</x:v>
      </x:c>
      <x:c r="G162" s="90" t="b">
        <x:f>'全銘柄'!AB254</x:f>
        <x:v>1</x:v>
      </x:c>
      <x:c r="H162" s="90" t="b">
        <x:f>'全銘柄'!AC254</x:f>
        <x:v>1</x:v>
      </x:c>
      <x:c r="I162" s="90" t="n">
        <x:f>'全銘柄'!AD254</x:f>
        <x:v>2</x:v>
      </x:c>
      <x:c r="J162" s="90" t="n">
        <x:f>'全銘柄'!AE254</x:f>
        <x:v>2</x:v>
      </x:c>
      <x:c r="K162" s="90" t="str">
        <x:f>'全銘柄'!AH254</x:f>
        <x:v>S100XCIW</x:v>
      </x:c>
    </x:row>
    <x:row r="163">
      <x:c r="A163" s="90" t="n">
        <x:f>'全銘柄'!A176</x:f>
        <x:v>175</x:v>
      </x:c>
      <x:c r="B163" s="90" t="str">
        <x:f>'全銘柄'!B176</x:f>
        <x:v>4260</x:v>
      </x:c>
      <x:c r="C163" s="90" t="str">
        <x:f>'全銘柄'!D176</x:f>
        <x:v>Hybrid Technologies Co.,Ltd.</x:v>
      </x:c>
      <x:c r="D163" s="90" t="str">
        <x:f>'全銘柄'!W176</x:f>
        <x:v>平川 和真</x:v>
      </x:c>
      <x:c r="E163" s="90" t="str">
        <x:f>'全銘柄'!U176</x:f>
        <x:v>Soltec Investments Pte. Ltd. （常任代理人 平川 和真） （常任代理人 みずほ証券株式会社）</x:v>
      </x:c>
      <x:c r="F163" s="91" t="n">
        <x:f>'全銘柄'!V176</x:f>
        <x:v>0.3451</x:v>
      </x:c>
      <x:c r="G163" s="90" t="b">
        <x:f>'全銘柄'!AB176</x:f>
        <x:v>1</x:v>
      </x:c>
      <x:c r="H163" s="90" t="b">
        <x:f>'全銘柄'!AC176</x:f>
        <x:v>1</x:v>
      </x:c>
      <x:c r="I163" s="90" t="n">
        <x:f>'全銘柄'!AD176</x:f>
        <x:v>2</x:v>
      </x:c>
      <x:c r="J163" s="90" t="n">
        <x:f>'全銘柄'!AE176</x:f>
        <x:v>2</x:v>
      </x:c>
      <x:c r="K163" s="90" t="str">
        <x:f>'全銘柄'!AH176</x:f>
        <x:v>S100XBWA</x:v>
      </x:c>
    </x:row>
    <x:row r="164">
      <x:c r="A164" s="90" t="n">
        <x:f>'全銘柄'!A52</x:f>
        <x:v>51</x:v>
      </x:c>
      <x:c r="B164" s="90" t="str">
        <x:f>'全銘柄'!B52</x:f>
        <x:v>9554</x:v>
      </x:c>
      <x:c r="C164" s="90" t="str">
        <x:f>'全銘柄'!D52</x:f>
        <x:v>AViC Co.,Ltd.</x:v>
      </x:c>
      <x:c r="D164" s="90" t="str">
        <x:f>'全銘柄'!W52</x:f>
        <x:v>市原 創吾</x:v>
      </x:c>
      <x:c r="E164" s="90" t="str">
        <x:f>'全銘柄'!U52</x:f>
        <x:v>市原創吾・ミダス投資事業有限責任組合</x:v>
      </x:c>
      <x:c r="F164" s="91" t="n">
        <x:f>'全銘柄'!V52</x:f>
        <x:v>0.344</x:v>
      </x:c>
      <x:c r="G164" s="90" t="b">
        <x:f>'全銘柄'!AB52</x:f>
        <x:v>1</x:v>
      </x:c>
      <x:c r="H164" s="90" t="b">
        <x:f>'全銘柄'!AC52</x:f>
        <x:v>1</x:v>
      </x:c>
      <x:c r="I164" s="90" t="n">
        <x:f>'全銘柄'!AD52</x:f>
        <x:v>3</x:v>
      </x:c>
      <x:c r="J164" s="90" t="n">
        <x:f>'全銘柄'!AE52</x:f>
        <x:v>3</x:v>
      </x:c>
      <x:c r="K164" s="90" t="str">
        <x:f>'全銘柄'!AH52</x:f>
        <x:v>S100XC3I</x:v>
      </x:c>
    </x:row>
    <x:row r="165">
      <x:c r="A165" s="90" t="n">
        <x:f>'全銘柄'!A166</x:f>
        <x:v>165</x:v>
      </x:c>
      <x:c r="B165" s="90" t="str">
        <x:f>'全銘柄'!B166</x:f>
        <x:v>7351</x:v>
      </x:c>
      <x:c r="C165" s="90" t="str">
        <x:f>'全銘柄'!D166</x:f>
        <x:v>Goodpatch Inc.</x:v>
      </x:c>
      <x:c r="D165" s="90" t="str">
        <x:f>'全銘柄'!W166</x:f>
        <x:v>土屋 尚史</x:v>
      </x:c>
      <x:c r="E165" s="90" t="str">
        <x:f>'全銘柄'!U166</x:f>
        <x:v>土屋尚史</x:v>
      </x:c>
      <x:c r="F165" s="91" t="n">
        <x:f>'全銘柄'!V166</x:f>
        <x:v>0.3434</x:v>
      </x:c>
      <x:c r="G165" s="90" t="b">
        <x:f>'全銘柄'!AB166</x:f>
        <x:v>1</x:v>
      </x:c>
      <x:c r="H165" s="90" t="b">
        <x:f>'全銘柄'!AC166</x:f>
        <x:v>1</x:v>
      </x:c>
      <x:c r="I165" s="90" t="n">
        <x:f>'全銘柄'!AD166</x:f>
        <x:v>2</x:v>
      </x:c>
      <x:c r="J165" s="90" t="n">
        <x:f>'全銘柄'!AE166</x:f>
        <x:v>2</x:v>
      </x:c>
      <x:c r="K165" s="90" t="str">
        <x:f>'全銘柄'!AH166</x:f>
        <x:v>S100X6Y8</x:v>
      </x:c>
    </x:row>
    <x:row r="166">
      <x:c r="A166" s="90" t="n">
        <x:f>'全銘柄'!A1407</x:f>
        <x:v>1406</x:v>
      </x:c>
      <x:c r="B166" s="90" t="str">
        <x:f>'全銘柄'!B1407</x:f>
        <x:v>4438</x:v>
      </x:c>
      <x:c r="C166" s="90" t="str">
        <x:f>'全銘柄'!D1407</x:f>
        <x:v>Welby Inc.</x:v>
      </x:c>
      <x:c r="D166" s="90" t="str">
        <x:f>'全銘柄'!W1407</x:f>
        <x:v>比木 武</x:v>
      </x:c>
      <x:c r="E166" s="90" t="str">
        <x:f>'全銘柄'!U1407</x:f>
        <x:v>比木 武</x:v>
      </x:c>
      <x:c r="F166" s="91" t="n">
        <x:f>'全銘柄'!V1407</x:f>
        <x:v>0.3432</x:v>
      </x:c>
      <x:c r="G166" s="90" t="b">
        <x:f>'全銘柄'!AB1407</x:f>
        <x:v>1</x:v>
      </x:c>
      <x:c r="H166" s="90" t="b">
        <x:f>'全銘柄'!AC1407</x:f>
        <x:v>1</x:v>
      </x:c>
      <x:c r="I166" s="90" t="n">
        <x:f>'全銘柄'!AD1407</x:f>
        <x:v>1</x:v>
      </x:c>
      <x:c r="J166" s="90" t="n">
        <x:f>'全銘柄'!AE1407</x:f>
        <x:v>1</x:v>
      </x:c>
      <x:c r="K166" s="90" t="str">
        <x:f>'全銘柄'!AH1407</x:f>
        <x:v>S100XVVP</x:v>
      </x:c>
    </x:row>
    <x:row r="167">
      <x:c r="A167" s="90" t="n">
        <x:f>'全銘柄'!A201</x:f>
        <x:v>200</x:v>
      </x:c>
      <x:c r="B167" s="90" t="str">
        <x:f>'全銘柄'!B201</x:f>
        <x:v>3046</x:v>
      </x:c>
      <x:c r="C167" s="90" t="str">
        <x:f>'全銘柄'!D201</x:f>
        <x:v>JINS HOLDINGS Inc.</x:v>
      </x:c>
      <x:c r="D167" s="90" t="str">
        <x:f>'全銘柄'!W201</x:f>
        <x:v>田中 仁 / 田中 亮</x:v>
      </x:c>
      <x:c r="E167" s="90" t="str">
        <x:f>'全銘柄'!U201</x:f>
        <x:v>田中 仁</x:v>
      </x:c>
      <x:c r="F167" s="91" t="n">
        <x:f>'全銘柄'!V201</x:f>
        <x:v>0.3428</x:v>
      </x:c>
      <x:c r="G167" s="90" t="b">
        <x:f>'全銘柄'!AB201</x:f>
        <x:v>1</x:v>
      </x:c>
      <x:c r="H167" s="90" t="b">
        <x:f>'全銘柄'!AC201</x:f>
        <x:v>1</x:v>
      </x:c>
      <x:c r="I167" s="90" t="n">
        <x:f>'全銘柄'!AD201</x:f>
        <x:v>2</x:v>
      </x:c>
      <x:c r="J167" s="90" t="n">
        <x:f>'全銘柄'!AE201</x:f>
        <x:v>2</x:v>
      </x:c>
      <x:c r="K167" s="90" t="str">
        <x:f>'全銘柄'!AH201</x:f>
        <x:v>S100X74E</x:v>
      </x:c>
    </x:row>
    <x:row r="168">
      <x:c r="A168" s="90" t="n">
        <x:f>'全銘柄'!A1002</x:f>
        <x:v>1001</x:v>
      </x:c>
      <x:c r="B168" s="90" t="str">
        <x:f>'全銘柄'!B1002</x:f>
        <x:v>4057</x:v>
      </x:c>
      <x:c r="C168" s="90" t="str">
        <x:f>'全銘柄'!D1002</x:f>
        <x:v>Interfactory,Inc.</x:v>
      </x:c>
      <x:c r="D168" s="90" t="str">
        <x:f>'全銘柄'!W1002</x:f>
        <x:v>蕪木 登</x:v>
      </x:c>
      <x:c r="E168" s="90" t="str">
        <x:f>'全銘柄'!U1002</x:f>
        <x:v>蕪木 登</x:v>
      </x:c>
      <x:c r="F168" s="91" t="n">
        <x:f>'全銘柄'!V1002</x:f>
        <x:v>0.3421</x:v>
      </x:c>
      <x:c r="G168" s="90" t="b">
        <x:f>'全銘柄'!AB1002</x:f>
        <x:v>1</x:v>
      </x:c>
      <x:c r="H168" s="90" t="b">
        <x:f>'全銘柄'!AC1002</x:f>
        <x:v>1</x:v>
      </x:c>
      <x:c r="I168" s="90" t="n">
        <x:f>'全銘柄'!AD1002</x:f>
        <x:v>1</x:v>
      </x:c>
      <x:c r="J168" s="90" t="n">
        <x:f>'全銘柄'!AE1002</x:f>
        <x:v>1</x:v>
      </x:c>
      <x:c r="K168" s="90" t="str">
        <x:f>'全銘柄'!AH1002</x:f>
        <x:v>S100WK01</x:v>
      </x:c>
    </x:row>
    <x:row r="169">
      <x:c r="A169" s="90" t="n">
        <x:f>'全銘柄'!A198</x:f>
        <x:v>197</x:v>
      </x:c>
      <x:c r="B169" s="90" t="str">
        <x:f>'全銘柄'!B198</x:f>
        <x:v>2652</x:v>
      </x:c>
      <x:c r="C169" s="90" t="str">
        <x:f>'全銘柄'!D198</x:f>
        <x:v>MANDARAKE INC.</x:v>
      </x:c>
      <x:c r="D169" s="90" t="str">
        <x:f>'全銘柄'!W198</x:f>
        <x:v>古 川 益 蔵 / 田 中 幹 教 / 小 山 雄 介</x:v>
      </x:c>
      <x:c r="E169" s="90" t="str">
        <x:f>'全銘柄'!U198</x:f>
        <x:v>古 川 益 蔵</x:v>
      </x:c>
      <x:c r="F169" s="91" t="n">
        <x:f>'全銘柄'!V198</x:f>
        <x:v>0.3397</x:v>
      </x:c>
      <x:c r="G169" s="90" t="b">
        <x:f>'全銘柄'!AB198</x:f>
        <x:v>1</x:v>
      </x:c>
      <x:c r="H169" s="90" t="b">
        <x:f>'全銘柄'!AC198</x:f>
        <x:v>1</x:v>
      </x:c>
      <x:c r="I169" s="90" t="n">
        <x:f>'全銘柄'!AD198</x:f>
        <x:v>2</x:v>
      </x:c>
      <x:c r="J169" s="90" t="n">
        <x:f>'全銘柄'!AE198</x:f>
        <x:v>2</x:v>
      </x:c>
      <x:c r="K169" s="90" t="str">
        <x:f>'全銘柄'!AH198</x:f>
        <x:v>S100XD0Z</x:v>
      </x:c>
    </x:row>
    <x:row r="170">
      <x:c r="A170" s="90" t="n">
        <x:f>'全銘柄'!A1276</x:f>
        <x:v>1275</x:v>
      </x:c>
      <x:c r="B170" s="90" t="str">
        <x:f>'全銘柄'!B1276</x:f>
        <x:v>3793</x:v>
      </x:c>
      <x:c r="C170" s="90" t="str">
        <x:f>'全銘柄'!D1276</x:f>
        <x:v>Drecom Co.,Ltd.</x:v>
      </x:c>
      <x:c r="D170" s="90" t="str">
        <x:f>'全銘柄'!W1276</x:f>
        <x:v>内藤 裕紀</x:v>
      </x:c>
      <x:c r="E170" s="90" t="str">
        <x:f>'全銘柄'!U1276</x:f>
        <x:v>内藤 裕紀</x:v>
      </x:c>
      <x:c r="F170" s="91" t="n">
        <x:f>'全銘柄'!V1276</x:f>
        <x:v>0.3388</x:v>
      </x:c>
      <x:c r="G170" s="90" t="b">
        <x:f>'全銘柄'!AB1276</x:f>
        <x:v>1</x:v>
      </x:c>
      <x:c r="H170" s="90" t="b">
        <x:f>'全銘柄'!AC1276</x:f>
        <x:v>1</x:v>
      </x:c>
      <x:c r="I170" s="90" t="n">
        <x:f>'全銘柄'!AD1276</x:f>
        <x:v>1</x:v>
      </x:c>
      <x:c r="J170" s="90" t="n">
        <x:f>'全銘柄'!AE1276</x:f>
        <x:v>1</x:v>
      </x:c>
      <x:c r="K170" s="90" t="str">
        <x:f>'全銘柄'!AH1276</x:f>
        <x:v>S100W299</x:v>
      </x:c>
    </x:row>
    <x:row r="171">
      <x:c r="A171" s="90" t="n">
        <x:f>'全銘柄'!A294</x:f>
        <x:v>293</x:v>
      </x:c>
      <x:c r="B171" s="90" t="str">
        <x:f>'全銘柄'!B294</x:f>
        <x:v>9235</x:v>
      </x:c>
      <x:c r="C171" s="90" t="str">
        <x:f>'全銘柄'!D294</x:f>
        <x:v>Ureru Net Advertising Group Co.,Ltd.</x:v>
      </x:c>
      <x:c r="D171" s="90" t="str">
        <x:f>'全銘柄'!W294</x:f>
        <x:v>加藤 公一レオ</x:v>
      </x:c>
      <x:c r="E171" s="90" t="str">
        <x:f>'全銘柄'!U294</x:f>
        <x:v>加藤公一レオ</x:v>
      </x:c>
      <x:c r="F171" s="91" t="n">
        <x:f>'全銘柄'!V294</x:f>
        <x:v>0.3387</x:v>
      </x:c>
      <x:c r="G171" s="90" t="b">
        <x:f>'全銘柄'!AB294</x:f>
        <x:v>1</x:v>
      </x:c>
      <x:c r="H171" s="90" t="b">
        <x:f>'全銘柄'!AC294</x:f>
        <x:v>1</x:v>
      </x:c>
      <x:c r="I171" s="90" t="n">
        <x:f>'全銘柄'!AD294</x:f>
        <x:v>2</x:v>
      </x:c>
      <x:c r="J171" s="90" t="n">
        <x:f>'全銘柄'!AE294</x:f>
        <x:v>2</x:v>
      </x:c>
      <x:c r="K171" s="90" t="str">
        <x:f>'全銘柄'!AH294</x:f>
        <x:v>S100WX4A</x:v>
      </x:c>
    </x:row>
    <x:row r="172">
      <x:c r="A172" s="90" t="n">
        <x:f>'全銘柄'!A838</x:f>
        <x:v>837</x:v>
      </x:c>
      <x:c r="B172" s="90" t="str">
        <x:f>'全銘柄'!B838</x:f>
        <x:v>3495</x:v>
      </x:c>
      <x:c r="C172" s="90" t="str">
        <x:f>'全銘柄'!D838</x:f>
        <x:v>Koryojyuhan Co.,Ltd.</x:v>
      </x:c>
      <x:c r="D172" s="90" t="str">
        <x:f>'全銘柄'!W838</x:f>
        <x:v>薄井 宗明 / 金子 哲広</x:v>
      </x:c>
      <x:c r="E172" s="90" t="str">
        <x:f>'全銘柄'!U838</x:f>
        <x:v>薄井 宗明</x:v>
      </x:c>
      <x:c r="F172" s="91" t="n">
        <x:f>'全銘柄'!V838</x:f>
        <x:v>0.3373</x:v>
      </x:c>
      <x:c r="G172" s="90" t="b">
        <x:f>'全銘柄'!AB838</x:f>
        <x:v>1</x:v>
      </x:c>
      <x:c r="H172" s="90" t="b">
        <x:f>'全銘柄'!AC838</x:f>
        <x:v>1</x:v>
      </x:c>
      <x:c r="I172" s="90" t="n">
        <x:f>'全銘柄'!AD838</x:f>
        <x:v>1</x:v>
      </x:c>
      <x:c r="J172" s="90" t="n">
        <x:f>'全銘柄'!AE838</x:f>
        <x:v>1</x:v>
      </x:c>
      <x:c r="K172" s="90" t="str">
        <x:f>'全銘柄'!AH838</x:f>
        <x:v>S100XCMA</x:v>
      </x:c>
    </x:row>
    <x:row r="173">
      <x:c r="A173" s="90" t="n">
        <x:f>'全銘柄'!A40</x:f>
        <x:v>39</x:v>
      </x:c>
      <x:c r="B173" s="90" t="str">
        <x:f>'全銘柄'!B40</x:f>
        <x:v>3923</x:v>
      </x:c>
      <x:c r="C173" s="90" t="str">
        <x:f>'全銘柄'!D40</x:f>
        <x:v>RAKUS Co.,Ltd.</x:v>
      </x:c>
      <x:c r="D173" s="90" t="str">
        <x:f>'全銘柄'!W40</x:f>
        <x:v>中村 崇則</x:v>
      </x:c>
      <x:c r="E173" s="90" t="str">
        <x:f>'全銘柄'!U40</x:f>
        <x:v>中村崇則</x:v>
      </x:c>
      <x:c r="F173" s="91" t="n">
        <x:f>'全銘柄'!V40</x:f>
        <x:v>0.3368</x:v>
      </x:c>
      <x:c r="G173" s="90" t="b">
        <x:f>'全銘柄'!AB40</x:f>
        <x:v>1</x:v>
      </x:c>
      <x:c r="H173" s="90" t="b">
        <x:f>'全銘柄'!AC40</x:f>
        <x:v>1</x:v>
      </x:c>
      <x:c r="I173" s="90" t="n">
        <x:f>'全銘柄'!AD40</x:f>
        <x:v>3</x:v>
      </x:c>
      <x:c r="J173" s="90" t="n">
        <x:f>'全銘柄'!AE40</x:f>
        <x:v>3</x:v>
      </x:c>
      <x:c r="K173" s="90" t="str">
        <x:f>'全銘柄'!AH40</x:f>
        <x:v>S100W0FR</x:v>
      </x:c>
    </x:row>
    <x:row r="174">
      <x:c r="A174" s="90" t="n">
        <x:f>'全銘柄'!A112</x:f>
        <x:v>111</x:v>
      </x:c>
      <x:c r="B174" s="90" t="str">
        <x:f>'全銘柄'!B112</x:f>
        <x:v>5243</x:v>
      </x:c>
      <x:c r="C174" s="90" t="str">
        <x:f>'全銘柄'!D112</x:f>
        <x:v>note inc.</x:v>
      </x:c>
      <x:c r="D174" s="90" t="str">
        <x:f>'全銘柄'!W112</x:f>
        <x:v>加藤 貞顕</x:v>
      </x:c>
      <x:c r="E174" s="90" t="str">
        <x:f>'全銘柄'!U112</x:f>
        <x:v>加藤 貞顕</x:v>
      </x:c>
      <x:c r="F174" s="91" t="n">
        <x:f>'全銘柄'!V112</x:f>
        <x:v>0.3366</x:v>
      </x:c>
      <x:c r="G174" s="90" t="b">
        <x:f>'全銘柄'!AB112</x:f>
        <x:v>1</x:v>
      </x:c>
      <x:c r="H174" s="90" t="b">
        <x:f>'全銘柄'!AC112</x:f>
        <x:v>1</x:v>
      </x:c>
      <x:c r="I174" s="90" t="n">
        <x:f>'全銘柄'!AD112</x:f>
        <x:v>2</x:v>
      </x:c>
      <x:c r="J174" s="90" t="n">
        <x:f>'全銘柄'!AE112</x:f>
        <x:v>3</x:v>
      </x:c>
      <x:c r="K174" s="90" t="str">
        <x:f>'全銘柄'!AH112</x:f>
        <x:v>S100XMWX</x:v>
      </x:c>
    </x:row>
    <x:row r="175">
      <x:c r="A175" s="90" t="n">
        <x:f>'全銘柄'!A951</x:f>
        <x:v>950</x:v>
      </x:c>
      <x:c r="B175" s="90" t="str">
        <x:f>'全銘柄'!B951</x:f>
        <x:v>2795</x:v>
      </x:c>
      <x:c r="C175" s="90" t="str">
        <x:f>'全銘柄'!D951</x:f>
        <x:v>NIPPON PRIMEX INC.</x:v>
      </x:c>
      <x:c r="D175" s="90" t="str">
        <x:f>'全銘柄'!W951</x:f>
        <x:v>中 川 善 司</x:v>
      </x:c>
      <x:c r="E175" s="90" t="str">
        <x:f>'全銘柄'!U951</x:f>
        <x:v>中川 善司</x:v>
      </x:c>
      <x:c r="F175" s="91" t="n">
        <x:f>'全銘柄'!V951</x:f>
        <x:v>0.3346</x:v>
      </x:c>
      <x:c r="G175" s="90" t="b">
        <x:f>'全銘柄'!AB951</x:f>
        <x:v>1</x:v>
      </x:c>
      <x:c r="H175" s="90" t="b">
        <x:f>'全銘柄'!AC951</x:f>
        <x:v>1</x:v>
      </x:c>
      <x:c r="I175" s="90" t="n">
        <x:f>'全銘柄'!AD951</x:f>
        <x:v>1</x:v>
      </x:c>
      <x:c r="J175" s="90" t="n">
        <x:f>'全銘柄'!AE951</x:f>
        <x:v>1</x:v>
      </x:c>
      <x:c r="K175" s="90" t="str">
        <x:f>'全銘柄'!AH951</x:f>
        <x:v>S100VZEU</x:v>
      </x:c>
    </x:row>
    <x:row r="176">
      <x:c r="A176" s="90" t="n">
        <x:f>'全銘柄'!A200</x:f>
        <x:v>199</x:v>
      </x:c>
      <x:c r="B176" s="90" t="str">
        <x:f>'全銘柄'!B200</x:f>
        <x:v>7039</x:v>
      </x:c>
      <x:c r="C176" s="90" t="str">
        <x:f>'全銘柄'!D200</x:f>
        <x:v>BRIDGE International Group Corp.</x:v>
      </x:c>
      <x:c r="D176" s="90" t="str">
        <x:f>'全銘柄'!W200</x:f>
        <x:v>吉田 融正</x:v>
      </x:c>
      <x:c r="E176" s="90" t="str">
        <x:f>'全銘柄'!U200</x:f>
        <x:v>吉田 融正</x:v>
      </x:c>
      <x:c r="F176" s="91" t="n">
        <x:f>'全銘柄'!V200</x:f>
        <x:v>0.3339</x:v>
      </x:c>
      <x:c r="G176" s="90" t="b">
        <x:f>'全銘柄'!AB200</x:f>
        <x:v>1</x:v>
      </x:c>
      <x:c r="H176" s="90" t="b">
        <x:f>'全銘柄'!AC200</x:f>
        <x:v>1</x:v>
      </x:c>
      <x:c r="I176" s="90" t="n">
        <x:f>'全銘柄'!AD200</x:f>
        <x:v>2</x:v>
      </x:c>
      <x:c r="J176" s="90" t="n">
        <x:f>'全銘柄'!AE200</x:f>
        <x:v>2</x:v>
      </x:c>
      <x:c r="K176" s="90" t="str">
        <x:f>'全銘柄'!AH200</x:f>
        <x:v>S100XV70</x:v>
      </x:c>
    </x:row>
    <x:row r="177">
      <x:c r="A177" s="90" t="n">
        <x:f>'全銘柄'!A448</x:f>
        <x:v>447</x:v>
      </x:c>
      <x:c r="B177" s="90" t="str">
        <x:f>'全銘柄'!B448</x:f>
        <x:v>3093</x:v>
      </x:c>
      <x:c r="C177" s="90" t="str">
        <x:f>'全銘柄'!D448</x:f>
        <x:v>Treasure Factory Co.,LTD.</x:v>
      </x:c>
      <x:c r="D177" s="90" t="str">
        <x:f>'全銘柄'!W448</x:f>
        <x:v>野 坂 英 吾</x:v>
      </x:c>
      <x:c r="E177" s="90" t="str">
        <x:f>'全銘柄'!U448</x:f>
        <x:v>野坂 英吾</x:v>
      </x:c>
      <x:c r="F177" s="91" t="n">
        <x:f>'全銘柄'!V448</x:f>
        <x:v>0.3339</x:v>
      </x:c>
      <x:c r="G177" s="90" t="b">
        <x:f>'全銘柄'!AB448</x:f>
        <x:v>1</x:v>
      </x:c>
      <x:c r="H177" s="90" t="b">
        <x:f>'全銘柄'!AC448</x:f>
        <x:v>1</x:v>
      </x:c>
      <x:c r="I177" s="90" t="n">
        <x:f>'全銘柄'!AD448</x:f>
        <x:v>1</x:v>
      </x:c>
      <x:c r="J177" s="90" t="n">
        <x:f>'全銘柄'!AE448</x:f>
        <x:v>2</x:v>
      </x:c>
      <x:c r="K177" s="90" t="str">
        <x:f>'全銘柄'!AH448</x:f>
        <x:v>S100Y644</x:v>
      </x:c>
    </x:row>
    <x:row r="178">
      <x:c r="A178" s="90" t="n">
        <x:f>'全銘柄'!A1412</x:f>
        <x:v>1411</x:v>
      </x:c>
      <x:c r="B178" s="90" t="str">
        <x:f>'全銘柄'!B1412</x:f>
        <x:v>2138</x:v>
      </x:c>
      <x:c r="C178" s="90" t="str">
        <x:f>'全銘柄'!D1412</x:f>
        <x:v>CROOZ,Inc.</x:v>
      </x:c>
      <x:c r="D178" s="90" t="str">
        <x:f>'全銘柄'!W1412</x:f>
        <x:v>小渕 宏二 / 仲佐 義規 / 稲垣 佑介</x:v>
      </x:c>
      <x:c r="E178" s="90" t="str">
        <x:f>'全銘柄'!U1412</x:f>
        <x:v>小渕 宏二</x:v>
      </x:c>
      <x:c r="F178" s="91" t="n">
        <x:f>'全銘柄'!V1412</x:f>
        <x:v>0.3339</x:v>
      </x:c>
      <x:c r="G178" s="90" t="b">
        <x:f>'全銘柄'!AB1412</x:f>
        <x:v>1</x:v>
      </x:c>
      <x:c r="H178" s="90" t="b">
        <x:f>'全銘柄'!AC1412</x:f>
        <x:v>1</x:v>
      </x:c>
      <x:c r="I178" s="90" t="n">
        <x:f>'全銘柄'!AD1412</x:f>
        <x:v>1</x:v>
      </x:c>
      <x:c r="J178" s="90" t="n">
        <x:f>'全銘柄'!AE1412</x:f>
        <x:v>1</x:v>
      </x:c>
      <x:c r="K178" s="90" t="str">
        <x:f>'全銘柄'!AH1412</x:f>
        <x:v>S100W9H3</x:v>
      </x:c>
    </x:row>
    <x:row r="179">
      <x:c r="A179" s="90" t="n">
        <x:f>'全銘柄'!A284</x:f>
        <x:v>283</x:v>
      </x:c>
      <x:c r="B179" s="90" t="str">
        <x:f>'全銘柄'!B284</x:f>
        <x:v>2120</x:v>
      </x:c>
      <x:c r="C179" s="90" t="str">
        <x:f>'全銘柄'!D284</x:f>
        <x:v>LIFULL Co.,Ltd.</x:v>
      </x:c>
      <x:c r="D179" s="90" t="str">
        <x:f>'全銘柄'!W284</x:f>
        <x:v>井 上 高 志 / 伊 東 祐 司</x:v>
      </x:c>
      <x:c r="E179" s="90" t="str">
        <x:f>'全銘柄'!U284</x:f>
        <x:v>井上 高志</x:v>
      </x:c>
      <x:c r="F179" s="91" t="n">
        <x:f>'全銘柄'!V284</x:f>
        <x:v>0.3319</x:v>
      </x:c>
      <x:c r="G179" s="90" t="b">
        <x:f>'全銘柄'!AB284</x:f>
        <x:v>1</x:v>
      </x:c>
      <x:c r="H179" s="90" t="b">
        <x:f>'全銘柄'!AC284</x:f>
        <x:v>1</x:v>
      </x:c>
      <x:c r="I179" s="90" t="n">
        <x:f>'全銘柄'!AD284</x:f>
        <x:v>2</x:v>
      </x:c>
      <x:c r="J179" s="90" t="n">
        <x:f>'全銘柄'!AE284</x:f>
        <x:v>2</x:v>
      </x:c>
      <x:c r="K179" s="90" t="str">
        <x:f>'全銘柄'!AH284</x:f>
        <x:v>S100X8TY</x:v>
      </x:c>
    </x:row>
    <x:row r="180">
      <x:c r="A180" s="90" t="n">
        <x:f>'全銘柄'!A248</x:f>
        <x:v>247</x:v>
      </x:c>
      <x:c r="B180" s="90" t="str">
        <x:f>'全銘柄'!B248</x:f>
        <x:v>6599</x:v>
      </x:c>
      <x:c r="C180" s="90" t="str">
        <x:f>'全銘柄'!D248</x:f>
        <x:v>EBRAINS,INC.</x:v>
      </x:c>
      <x:c r="D180" s="90" t="str">
        <x:f>'全銘柄'!W248</x:f>
        <x:v>上村 正人</x:v>
      </x:c>
      <x:c r="E180" s="90" t="str">
        <x:f>'全銘柄'!U248</x:f>
        <x:v>上村 正人</x:v>
      </x:c>
      <x:c r="F180" s="91" t="n">
        <x:f>'全銘柄'!V248</x:f>
        <x:v>0.3318</x:v>
      </x:c>
      <x:c r="G180" s="90" t="b">
        <x:f>'全銘柄'!AB248</x:f>
        <x:v>1</x:v>
      </x:c>
      <x:c r="H180" s="90" t="b">
        <x:f>'全銘柄'!AC248</x:f>
        <x:v>1</x:v>
      </x:c>
      <x:c r="I180" s="90" t="n">
        <x:f>'全銘柄'!AD248</x:f>
        <x:v>2</x:v>
      </x:c>
      <x:c r="J180" s="90" t="n">
        <x:f>'全銘柄'!AE248</x:f>
        <x:v>2</x:v>
      </x:c>
      <x:c r="K180" s="90" t="str">
        <x:f>'全銘柄'!AH248</x:f>
        <x:v>S100W76K</x:v>
      </x:c>
    </x:row>
    <x:row r="181">
      <x:c r="A181" s="90" t="n">
        <x:f>'全銘柄'!A967</x:f>
        <x:v>966</x:v>
      </x:c>
      <x:c r="B181" s="90" t="str">
        <x:f>'全銘柄'!B967</x:f>
        <x:v>6549</x:v>
      </x:c>
      <x:c r="C181" s="90" t="str">
        <x:f>'全銘柄'!D967</x:f>
        <x:v>DM Solutions Co.,Ltd</x:v>
      </x:c>
      <x:c r="D181" s="90" t="str">
        <x:f>'全銘柄'!W967</x:f>
        <x:v>花矢 卓司 / 福村 寛敏</x:v>
      </x:c>
      <x:c r="E181" s="90" t="str">
        <x:f>'全銘柄'!U967</x:f>
        <x:v>花矢 卓司</x:v>
      </x:c>
      <x:c r="F181" s="91" t="n">
        <x:f>'全銘柄'!V967</x:f>
        <x:v>0.3308</x:v>
      </x:c>
      <x:c r="G181" s="90" t="b">
        <x:f>'全銘柄'!AB967</x:f>
        <x:v>1</x:v>
      </x:c>
      <x:c r="H181" s="90" t="b">
        <x:f>'全銘柄'!AC967</x:f>
        <x:v>1</x:v>
      </x:c>
      <x:c r="I181" s="90" t="n">
        <x:f>'全銘柄'!AD967</x:f>
        <x:v>1</x:v>
      </x:c>
      <x:c r="J181" s="90" t="n">
        <x:f>'全銘柄'!AE967</x:f>
        <x:v>1</x:v>
      </x:c>
      <x:c r="K181" s="90" t="str">
        <x:f>'全銘柄'!AH967</x:f>
        <x:v>S100W7MV</x:v>
      </x:c>
    </x:row>
    <x:row r="182">
      <x:c r="A182" s="90" t="n">
        <x:f>'全銘柄'!A1172</x:f>
        <x:v>1171</x:v>
      </x:c>
      <x:c r="B182" s="90" t="str">
        <x:f>'全銘柄'!B1172</x:f>
        <x:v>6670</x:v>
      </x:c>
      <x:c r="C182" s="90" t="str">
        <x:f>'全銘柄'!D1172</x:f>
        <x:v>MCJ Co.,Ltd.</x:v>
      </x:c>
      <x:c r="D182" s="90" t="str">
        <x:f>'全銘柄'!W1172</x:f>
        <x:v>髙 島 勇 二 / 安 井 元 康</x:v>
      </x:c>
      <x:c r="E182" s="90" t="str">
        <x:f>'全銘柄'!U1172</x:f>
        <x:v>髙島 勇二</x:v>
      </x:c>
      <x:c r="F182" s="91" t="n">
        <x:f>'全銘柄'!V1172</x:f>
        <x:v>0.3304</x:v>
      </x:c>
      <x:c r="G182" s="90" t="b">
        <x:f>'全銘柄'!AB1172</x:f>
        <x:v>1</x:v>
      </x:c>
      <x:c r="H182" s="90" t="b">
        <x:f>'全銘柄'!AC1172</x:f>
        <x:v>1</x:v>
      </x:c>
      <x:c r="I182" s="90" t="n">
        <x:f>'全銘柄'!AD1172</x:f>
        <x:v>1</x:v>
      </x:c>
      <x:c r="J182" s="90" t="n">
        <x:f>'全銘柄'!AE1172</x:f>
        <x:v>1</x:v>
      </x:c>
      <x:c r="K182" s="90" t="str">
        <x:f>'全銘柄'!AH1172</x:f>
        <x:v>S100W339</x:v>
      </x:c>
    </x:row>
    <x:row r="183">
      <x:c r="A183" s="90" t="n">
        <x:f>'全銘柄'!A882</x:f>
        <x:v>881</x:v>
      </x:c>
      <x:c r="B183" s="90" t="str">
        <x:f>'全銘柄'!B882</x:f>
        <x:v>7362</x:v>
      </x:c>
      <x:c r="C183" s="90" t="str">
        <x:f>'全銘柄'!D882</x:f>
        <x:v>Terminalcare Support Institute Inc.</x:v>
      </x:c>
      <x:c r="D183" s="90" t="str">
        <x:f>'全銘柄'!W882</x:f>
        <x:v>北山 忠雄</x:v>
      </x:c>
      <x:c r="E183" s="90" t="str">
        <x:f>'全銘柄'!U882</x:f>
        <x:v>北山忠雄</x:v>
      </x:c>
      <x:c r="F183" s="91" t="n">
        <x:f>'全銘柄'!V882</x:f>
        <x:v>0.3285</x:v>
      </x:c>
      <x:c r="G183" s="90" t="b">
        <x:f>'全銘柄'!AB882</x:f>
        <x:v>1</x:v>
      </x:c>
      <x:c r="H183" s="90" t="b">
        <x:f>'全銘柄'!AC882</x:f>
        <x:v>1</x:v>
      </x:c>
      <x:c r="I183" s="90" t="n">
        <x:f>'全銘柄'!AD882</x:f>
        <x:v>1</x:v>
      </x:c>
      <x:c r="J183" s="90" t="n">
        <x:f>'全銘柄'!AE882</x:f>
        <x:v>1</x:v>
      </x:c>
      <x:c r="K183" s="90" t="str">
        <x:f>'全銘柄'!AH882</x:f>
        <x:v>S100XU5X</x:v>
      </x:c>
    </x:row>
    <x:row r="184">
      <x:c r="A184" s="90" t="n">
        <x:f>'全銘柄'!A1122</x:f>
        <x:v>1121</x:v>
      </x:c>
      <x:c r="B184" s="90" t="str">
        <x:f>'全銘柄'!B1122</x:f>
        <x:v>9914</x:v>
      </x:c>
      <x:c r="C184" s="90" t="str">
        <x:f>'全銘柄'!D1122</x:f>
        <x:v>Uematsu Shokai Co.,Ltd.</x:v>
      </x:c>
      <x:c r="D184" s="90" t="str">
        <x:f>'全銘柄'!W1122</x:f>
        <x:v>植松 誠一郎</x:v>
      </x:c>
      <x:c r="E184" s="90" t="str">
        <x:f>'全銘柄'!U1122</x:f>
        <x:v>植松 誠一郎</x:v>
      </x:c>
      <x:c r="F184" s="91" t="n">
        <x:f>'全銘柄'!V1122</x:f>
        <x:v>0.3284</x:v>
      </x:c>
      <x:c r="G184" s="90" t="b">
        <x:f>'全銘柄'!AB1122</x:f>
        <x:v>1</x:v>
      </x:c>
      <x:c r="H184" s="90" t="b">
        <x:f>'全銘柄'!AC1122</x:f>
        <x:v>1</x:v>
      </x:c>
      <x:c r="I184" s="90" t="n">
        <x:f>'全銘柄'!AD1122</x:f>
        <x:v>1</x:v>
      </x:c>
      <x:c r="J184" s="90" t="n">
        <x:f>'全銘柄'!AE1122</x:f>
        <x:v>1</x:v>
      </x:c>
      <x:c r="K184" s="90" t="str">
        <x:f>'全銘柄'!AH1122</x:f>
        <x:v>S100VZR8</x:v>
      </x:c>
    </x:row>
    <x:row r="185">
      <x:c r="A185" s="90" t="n">
        <x:f>'全銘柄'!A81</x:f>
        <x:v>80</x:v>
      </x:c>
      <x:c r="B185" s="90" t="str">
        <x:f>'全銘柄'!B81</x:f>
        <x:v>2936</x:v>
      </x:c>
      <x:c r="C185" s="90" t="str">
        <x:f>'全銘柄'!D81</x:f>
        <x:v>BASE FOOD,Inc.</x:v>
      </x:c>
      <x:c r="D185" s="90" t="str">
        <x:f>'全銘柄'!W81</x:f>
        <x:v>橋本 舜</x:v>
      </x:c>
      <x:c r="E185" s="90" t="str">
        <x:f>'全銘柄'!U81</x:f>
        <x:v>橋本舜</x:v>
      </x:c>
      <x:c r="F185" s="91" t="n">
        <x:f>'全銘柄'!V81</x:f>
        <x:v>0.3261</x:v>
      </x:c>
      <x:c r="G185" s="90" t="b">
        <x:f>'全銘柄'!AB81</x:f>
        <x:v>1</x:v>
      </x:c>
      <x:c r="H185" s="90" t="b">
        <x:f>'全銘柄'!AC81</x:f>
        <x:v>1</x:v>
      </x:c>
      <x:c r="I185" s="90" t="n">
        <x:f>'全銘柄'!AD81</x:f>
        <x:v>2</x:v>
      </x:c>
      <x:c r="J185" s="90" t="n">
        <x:f>'全銘柄'!AE81</x:f>
        <x:v>3</x:v>
      </x:c>
      <x:c r="K185" s="90" t="str">
        <x:f>'全銘柄'!AH81</x:f>
        <x:v>S100Y7A4</x:v>
      </x:c>
    </x:row>
    <x:row r="186">
      <x:c r="A186" s="90" t="n">
        <x:f>'全銘柄'!A1257</x:f>
        <x:v>1256</x:v>
      </x:c>
      <x:c r="B186" s="90" t="str">
        <x:f>'全銘柄'!B1257</x:f>
        <x:v>4017</x:v>
      </x:c>
      <x:c r="C186" s="90" t="str">
        <x:f>'全銘柄'!D1257</x:f>
        <x:v>CREEMA LTD.</x:v>
      </x:c>
      <x:c r="D186" s="90" t="str">
        <x:f>'全銘柄'!W1257</x:f>
        <x:v>丸林 耕太郎</x:v>
      </x:c>
      <x:c r="E186" s="90" t="str">
        <x:f>'全銘柄'!U1257</x:f>
        <x:v>丸林耕太郎</x:v>
      </x:c>
      <x:c r="F186" s="91" t="n">
        <x:f>'全銘柄'!V1257</x:f>
        <x:v>0.3242</x:v>
      </x:c>
      <x:c r="G186" s="90" t="b">
        <x:f>'全銘柄'!AB1257</x:f>
        <x:v>1</x:v>
      </x:c>
      <x:c r="H186" s="90" t="b">
        <x:f>'全銘柄'!AC1257</x:f>
        <x:v>1</x:v>
      </x:c>
      <x:c r="I186" s="90" t="n">
        <x:f>'全銘柄'!AD1257</x:f>
        <x:v>1</x:v>
      </x:c>
      <x:c r="J186" s="90" t="n">
        <x:f>'全銘柄'!AE1257</x:f>
        <x:v>1</x:v>
      </x:c>
      <x:c r="K186" s="90" t="str">
        <x:f>'全銘柄'!AH1257</x:f>
        <x:v>S100Y5AX</x:v>
      </x:c>
    </x:row>
    <x:row r="187">
      <x:c r="A187" s="90" t="n">
        <x:f>'全銘柄'!A23</x:f>
        <x:v>22</x:v>
      </x:c>
      <x:c r="B187" s="90" t="str">
        <x:f>'全銘柄'!B23</x:f>
        <x:v>9341</x:v>
      </x:c>
      <x:c r="C187" s="90" t="str">
        <x:f>'全銘柄'!D23</x:f>
        <x:v>GENOVA,Inc.</x:v>
      </x:c>
      <x:c r="D187" s="90" t="str">
        <x:f>'全銘柄'!W23</x:f>
        <x:v>平瀬 智樹</x:v>
      </x:c>
      <x:c r="E187" s="90" t="str">
        <x:f>'全銘柄'!U23</x:f>
        <x:v>平瀬 智樹</x:v>
      </x:c>
      <x:c r="F187" s="91" t="n">
        <x:f>'全銘柄'!V23</x:f>
        <x:v>0.3237</x:v>
      </x:c>
      <x:c r="G187" s="90" t="b">
        <x:f>'全銘柄'!AB23</x:f>
        <x:v>1</x:v>
      </x:c>
      <x:c r="H187" s="90" t="b">
        <x:f>'全銘柄'!AC23</x:f>
        <x:v>1</x:v>
      </x:c>
      <x:c r="I187" s="90" t="n">
        <x:f>'全銘柄'!AD23</x:f>
        <x:v>3</x:v>
      </x:c>
      <x:c r="J187" s="90" t="n">
        <x:f>'全銘柄'!AE23</x:f>
        <x:v>4</x:v>
      </x:c>
      <x:c r="K187" s="90" t="str">
        <x:f>'全銘柄'!AH23</x:f>
        <x:v>S100W2S5</x:v>
      </x:c>
    </x:row>
    <x:row r="188">
      <x:c r="A188" s="90" t="n">
        <x:f>'全銘柄'!A1098</x:f>
        <x:v>1097</x:v>
      </x:c>
      <x:c r="B188" s="90" t="str">
        <x:f>'全銘柄'!B1098</x:f>
        <x:v>3195</x:v>
      </x:c>
      <x:c r="C188" s="90" t="str">
        <x:f>'全銘柄'!D1098</x:f>
        <x:v>GENERATION PASS CO.,LTD.</x:v>
      </x:c>
      <x:c r="D188" s="90" t="str">
        <x:f>'全銘柄'!W1098</x:f>
        <x:v>岡本 洋明</x:v>
      </x:c>
      <x:c r="E188" s="90" t="str">
        <x:f>'全銘柄'!U1098</x:f>
        <x:v>岡本 洋明</x:v>
      </x:c>
      <x:c r="F188" s="91" t="n">
        <x:f>'全銘柄'!V1098</x:f>
        <x:v>0.3231</x:v>
      </x:c>
      <x:c r="G188" s="90" t="b">
        <x:f>'全銘柄'!AB1098</x:f>
        <x:v>1</x:v>
      </x:c>
      <x:c r="H188" s="90" t="b">
        <x:f>'全銘柄'!AC1098</x:f>
        <x:v>1</x:v>
      </x:c>
      <x:c r="I188" s="90" t="n">
        <x:f>'全銘柄'!AD1098</x:f>
        <x:v>1</x:v>
      </x:c>
      <x:c r="J188" s="90" t="n">
        <x:f>'全銘柄'!AE1098</x:f>
        <x:v>1</x:v>
      </x:c>
      <x:c r="K188" s="90" t="str">
        <x:f>'全銘柄'!AH1098</x:f>
        <x:v>S100XHU3</x:v>
      </x:c>
    </x:row>
    <x:row r="189">
      <x:c r="A189" s="90" t="n">
        <x:f>'全銘柄'!A230</x:f>
        <x:v>229</x:v>
      </x:c>
      <x:c r="B189" s="90" t="str">
        <x:f>'全銘柄'!B230</x:f>
        <x:v>4378</x:v>
      </x:c>
      <x:c r="C189" s="90" t="str">
        <x:f>'全銘柄'!D230</x:f>
        <x:v>CINC Corp.</x:v>
      </x:c>
      <x:c r="D189" s="90" t="str">
        <x:f>'全銘柄'!W230</x:f>
        <x:v>石松 友典</x:v>
      </x:c>
      <x:c r="E189" s="90" t="str">
        <x:f>'全銘柄'!U230</x:f>
        <x:v>石松 友典</x:v>
      </x:c>
      <x:c r="F189" s="91" t="n">
        <x:f>'全銘柄'!V230</x:f>
        <x:v>0.3192</x:v>
      </x:c>
      <x:c r="G189" s="90" t="b">
        <x:f>'全銘柄'!AB230</x:f>
        <x:v>1</x:v>
      </x:c>
      <x:c r="H189" s="90" t="b">
        <x:f>'全銘柄'!AC230</x:f>
        <x:v>1</x:v>
      </x:c>
      <x:c r="I189" s="90" t="n">
        <x:f>'全銘柄'!AD230</x:f>
        <x:v>2</x:v>
      </x:c>
      <x:c r="J189" s="90" t="n">
        <x:f>'全銘柄'!AE230</x:f>
        <x:v>2</x:v>
      </x:c>
      <x:c r="K189" s="90" t="str">
        <x:f>'全銘柄'!AH230</x:f>
        <x:v>S100XHNB</x:v>
      </x:c>
    </x:row>
    <x:row r="190">
      <x:c r="A190" s="90" t="n">
        <x:f>'全銘柄'!A4</x:f>
        <x:v>3</x:v>
      </x:c>
      <x:c r="B190" s="90" t="str">
        <x:f>'全銘柄'!B4</x:f>
        <x:v>5253</x:v>
      </x:c>
      <x:c r="C190" s="90" t="str">
        <x:f>'全銘柄'!D4</x:f>
        <x:v>COVER Corporation</x:v>
      </x:c>
      <x:c r="D190" s="90" t="str">
        <x:f>'全銘柄'!W4</x:f>
        <x:v>谷郷 元昭</x:v>
      </x:c>
      <x:c r="E190" s="90" t="str">
        <x:f>'全銘柄'!U4</x:f>
        <x:v>谷郷 元昭</x:v>
      </x:c>
      <x:c r="F190" s="91" t="n">
        <x:f>'全銘柄'!V4</x:f>
        <x:v>0.3174</x:v>
      </x:c>
      <x:c r="G190" s="90" t="b">
        <x:f>'全銘柄'!AB4</x:f>
        <x:v>1</x:v>
      </x:c>
      <x:c r="H190" s="90" t="b">
        <x:f>'全銘柄'!AC4</x:f>
        <x:v>1</x:v>
      </x:c>
      <x:c r="I190" s="90" t="n">
        <x:f>'全銘柄'!AD4</x:f>
        <x:v>4</x:v>
      </x:c>
      <x:c r="J190" s="90" t="n">
        <x:f>'全銘柄'!AE4</x:f>
        <x:v>4</x:v>
      </x:c>
      <x:c r="K190" s="90" t="str">
        <x:f>'全銘柄'!AH4</x:f>
        <x:v>S100W4H7</x:v>
      </x:c>
    </x:row>
    <x:row r="191">
      <x:c r="A191" s="90" t="n">
        <x:f>'全銘柄'!A795</x:f>
        <x:v>794</x:v>
      </x:c>
      <x:c r="B191" s="90" t="str">
        <x:f>'全銘柄'!B795</x:f>
        <x:v>9240</x:v>
      </x:c>
      <x:c r="C191" s="90" t="str">
        <x:f>'全銘柄'!D795</x:f>
        <x:v>Delivery Consulting Inc.</x:v>
      </x:c>
      <x:c r="D191" s="90" t="str">
        <x:f>'全銘柄'!W795</x:f>
        <x:v>阪口 琢夫 / 内藤 秀治郎</x:v>
      </x:c>
      <x:c r="E191" s="90" t="str">
        <x:f>'全銘柄'!U795</x:f>
        <x:v>阪口 琢夫</x:v>
      </x:c>
      <x:c r="F191" s="91" t="n">
        <x:f>'全銘柄'!V795</x:f>
        <x:v>0.3172</x:v>
      </x:c>
      <x:c r="G191" s="90" t="b">
        <x:f>'全銘柄'!AB795</x:f>
        <x:v>1</x:v>
      </x:c>
      <x:c r="H191" s="90" t="b">
        <x:f>'全銘柄'!AC795</x:f>
        <x:v>1</x:v>
      </x:c>
      <x:c r="I191" s="90" t="n">
        <x:f>'全銘柄'!AD795</x:f>
        <x:v>1</x:v>
      </x:c>
      <x:c r="J191" s="90" t="n">
        <x:f>'全銘柄'!AE795</x:f>
        <x:v>1</x:v>
      </x:c>
      <x:c r="K191" s="90" t="str">
        <x:f>'全銘柄'!AH795</x:f>
        <x:v>S100WXTF</x:v>
      </x:c>
    </x:row>
    <x:row r="192">
      <x:c r="A192" s="90" t="n">
        <x:f>'全銘柄'!A206</x:f>
        <x:v>205</x:v>
      </x:c>
      <x:c r="B192" s="90" t="str">
        <x:f>'全銘柄'!B206</x:f>
        <x:v>4167</x:v>
      </x:c>
      <x:c r="C192" s="90" t="str">
        <x:f>'全銘柄'!D206</x:f>
        <x:v>Kokopelli Inc.</x:v>
      </x:c>
      <x:c r="D192" s="90" t="str">
        <x:f>'全銘柄'!W206</x:f>
        <x:v>近藤 繁</x:v>
      </x:c>
      <x:c r="E192" s="90" t="str">
        <x:f>'全銘柄'!U206</x:f>
        <x:v>近藤 繁</x:v>
      </x:c>
      <x:c r="F192" s="91" t="n">
        <x:f>'全銘柄'!V206</x:f>
        <x:v>0.317</x:v>
      </x:c>
      <x:c r="G192" s="90" t="b">
        <x:f>'全銘柄'!AB206</x:f>
        <x:v>1</x:v>
      </x:c>
      <x:c r="H192" s="90" t="b">
        <x:f>'全銘柄'!AC206</x:f>
        <x:v>1</x:v>
      </x:c>
      <x:c r="I192" s="90" t="n">
        <x:f>'全銘柄'!AD206</x:f>
        <x:v>2</x:v>
      </x:c>
      <x:c r="J192" s="90" t="n">
        <x:f>'全銘柄'!AE206</x:f>
        <x:v>2</x:v>
      </x:c>
      <x:c r="K192" s="90" t="str">
        <x:f>'全銘柄'!AH206</x:f>
        <x:v>S100W6I5</x:v>
      </x:c>
    </x:row>
    <x:row r="193">
      <x:c r="A193" s="90" t="n">
        <x:f>'全銘柄'!A1277</x:f>
        <x:v>1276</x:v>
      </x:c>
      <x:c r="B193" s="90" t="str">
        <x:f>'全銘柄'!B1277</x:f>
        <x:v>7090</x:v>
      </x:c>
      <x:c r="C193" s="90" t="str">
        <x:f>'全銘柄'!D1277</x:f>
        <x:v>Ligua Inc.</x:v>
      </x:c>
      <x:c r="D193" s="90" t="str">
        <x:f>'全銘柄'!W1277</x:f>
        <x:v>川瀨 紀彦 / 藤原 俊也</x:v>
      </x:c>
      <x:c r="E193" s="90" t="str">
        <x:f>'全銘柄'!U1277</x:f>
        <x:v>川瀨 紀彦</x:v>
      </x:c>
      <x:c r="F193" s="91" t="n">
        <x:f>'全銘柄'!V1277</x:f>
        <x:v>0.3164</x:v>
      </x:c>
      <x:c r="G193" s="90" t="b">
        <x:f>'全銘柄'!AB1277</x:f>
        <x:v>1</x:v>
      </x:c>
      <x:c r="H193" s="90" t="b">
        <x:f>'全銘柄'!AC1277</x:f>
        <x:v>1</x:v>
      </x:c>
      <x:c r="I193" s="90" t="n">
        <x:f>'全銘柄'!AD1277</x:f>
        <x:v>1</x:v>
      </x:c>
      <x:c r="J193" s="90" t="n">
        <x:f>'全銘柄'!AE1277</x:f>
        <x:v>1</x:v>
      </x:c>
      <x:c r="K193" s="90" t="str">
        <x:f>'全銘柄'!AH1277</x:f>
        <x:v>S100W649</x:v>
      </x:c>
    </x:row>
    <x:row r="194">
      <x:c r="A194" s="90" t="n">
        <x:f>'全銘柄'!A107</x:f>
        <x:v>106</x:v>
      </x:c>
      <x:c r="B194" s="90" t="str">
        <x:f>'全銘柄'!B107</x:f>
        <x:v>4261</x:v>
      </x:c>
      <x:c r="C194" s="90" t="str">
        <x:f>'全銘柄'!D107</x:f>
        <x:v>AsiaQuest Co.,Ltd.</x:v>
      </x:c>
      <x:c r="D194" s="90" t="str">
        <x:f>'全銘柄'!W107</x:f>
        <x:v>桃井 純 / 藤田 義崇</x:v>
      </x:c>
      <x:c r="E194" s="90" t="str">
        <x:f>'全銘柄'!U107</x:f>
        <x:v>桃井純</x:v>
      </x:c>
      <x:c r="F194" s="91" t="n">
        <x:f>'全銘柄'!V107</x:f>
        <x:v>0.3163</x:v>
      </x:c>
      <x:c r="G194" s="90" t="b">
        <x:f>'全銘柄'!AB107</x:f>
        <x:v>1</x:v>
      </x:c>
      <x:c r="H194" s="90" t="b">
        <x:f>'全銘柄'!AC107</x:f>
        <x:v>1</x:v>
      </x:c>
      <x:c r="I194" s="90" t="n">
        <x:f>'全銘柄'!AD107</x:f>
        <x:v>2</x:v>
      </x:c>
      <x:c r="J194" s="90" t="n">
        <x:f>'全銘柄'!AE107</x:f>
        <x:v>3</x:v>
      </x:c>
      <x:c r="K194" s="90" t="str">
        <x:f>'全銘柄'!AH107</x:f>
        <x:v>S100XVLI</x:v>
      </x:c>
    </x:row>
    <x:row r="195">
      <x:c r="A195" s="90" t="n">
        <x:f>'全銘柄'!A585</x:f>
        <x:v>584</x:v>
      </x:c>
      <x:c r="B195" s="90" t="str">
        <x:f>'全銘柄'!B585</x:f>
        <x:v>3397</x:v>
      </x:c>
      <x:c r="C195" s="90" t="str">
        <x:f>'全銘柄'!D585</x:f>
        <x:v>TORIDOLL Holdings Corporation</x:v>
      </x:c>
      <x:c r="D195" s="90" t="str">
        <x:f>'全銘柄'!W585</x:f>
        <x:v>粟 田 貴 也 / 杉 山 孝 史</x:v>
      </x:c>
      <x:c r="E195" s="90" t="str">
        <x:f>'全銘柄'!U585</x:f>
        <x:v>粟田 貴也</x:v>
      </x:c>
      <x:c r="F195" s="91" t="n">
        <x:f>'全銘柄'!V585</x:f>
        <x:v>0.3148</x:v>
      </x:c>
      <x:c r="G195" s="90" t="b">
        <x:f>'全銘柄'!AB585</x:f>
        <x:v>1</x:v>
      </x:c>
      <x:c r="H195" s="90" t="b">
        <x:f>'全銘柄'!AC585</x:f>
        <x:v>1</x:v>
      </x:c>
      <x:c r="I195" s="90" t="n">
        <x:f>'全銘柄'!AD585</x:f>
        <x:v>1</x:v>
      </x:c>
      <x:c r="J195" s="90" t="n">
        <x:f>'全銘柄'!AE585</x:f>
        <x:v>1</x:v>
      </x:c>
      <x:c r="K195" s="90" t="str">
        <x:f>'全銘柄'!AH585</x:f>
        <x:v>S100VXRO</x:v>
      </x:c>
    </x:row>
    <x:row r="196">
      <x:c r="A196" s="90" t="n">
        <x:f>'全銘柄'!A807</x:f>
        <x:v>806</x:v>
      </x:c>
      <x:c r="B196" s="90" t="str">
        <x:f>'全銘柄'!B807</x:f>
        <x:v>7043</x:v>
      </x:c>
      <x:c r="C196" s="90" t="str">
        <x:f>'全銘柄'!D807</x:f>
        <x:v>Alue Co.,Ltd.</x:v>
      </x:c>
      <x:c r="D196" s="90" t="str">
        <x:f>'全銘柄'!W807</x:f>
        <x:v>落合 文四郎</x:v>
      </x:c>
      <x:c r="E196" s="90" t="str">
        <x:f>'全銘柄'!U807</x:f>
        <x:v>落合 文四郎</x:v>
      </x:c>
      <x:c r="F196" s="91" t="n">
        <x:f>'全銘柄'!V807</x:f>
        <x:v>0.3145</x:v>
      </x:c>
      <x:c r="G196" s="90" t="b">
        <x:f>'全銘柄'!AB807</x:f>
        <x:v>1</x:v>
      </x:c>
      <x:c r="H196" s="90" t="b">
        <x:f>'全銘柄'!AC807</x:f>
        <x:v>1</x:v>
      </x:c>
      <x:c r="I196" s="90" t="n">
        <x:f>'全銘柄'!AD807</x:f>
        <x:v>1</x:v>
      </x:c>
      <x:c r="J196" s="90" t="n">
        <x:f>'全銘柄'!AE807</x:f>
        <x:v>1</x:v>
      </x:c>
      <x:c r="K196" s="90" t="str">
        <x:f>'全銘柄'!AH807</x:f>
        <x:v>S100XT2J</x:v>
      </x:c>
    </x:row>
    <x:row r="197">
      <x:c r="A197" s="90" t="n">
        <x:f>'全銘柄'!A251</x:f>
        <x:v>250</x:v>
      </x:c>
      <x:c r="B197" s="90" t="str">
        <x:f>'全銘柄'!B251</x:f>
        <x:v>3649</x:v>
      </x:c>
      <x:c r="C197" s="90" t="str">
        <x:f>'全銘柄'!D251</x:f>
        <x:v>FINDEX Inc.</x:v>
      </x:c>
      <x:c r="D197" s="90" t="str">
        <x:f>'全銘柄'!W251</x:f>
        <x:v>相原 輝夫</x:v>
      </x:c>
      <x:c r="E197" s="90" t="str">
        <x:f>'全銘柄'!U251</x:f>
        <x:v>相原 輝夫</x:v>
      </x:c>
      <x:c r="F197" s="91" t="n">
        <x:f>'全銘柄'!V251</x:f>
        <x:v>0.3141</x:v>
      </x:c>
      <x:c r="G197" s="90" t="b">
        <x:f>'全銘柄'!AB251</x:f>
        <x:v>1</x:v>
      </x:c>
      <x:c r="H197" s="90" t="b">
        <x:f>'全銘柄'!AC251</x:f>
        <x:v>1</x:v>
      </x:c>
      <x:c r="I197" s="90" t="n">
        <x:f>'全銘柄'!AD251</x:f>
        <x:v>2</x:v>
      </x:c>
      <x:c r="J197" s="90" t="n">
        <x:f>'全銘柄'!AE251</x:f>
        <x:v>2</x:v>
      </x:c>
      <x:c r="K197" s="90" t="str">
        <x:f>'全銘柄'!AH251</x:f>
        <x:v>S100XTNK</x:v>
      </x:c>
    </x:row>
    <x:row r="198">
      <x:c r="A198" s="90" t="n">
        <x:f>'全銘柄'!A8</x:f>
        <x:v>7</x:v>
      </x:c>
      <x:c r="B198" s="90" t="str">
        <x:f>'全銘柄'!B8</x:f>
        <x:v>9337</x:v>
      </x:c>
      <x:c r="C198" s="90" t="str">
        <x:f>'全銘柄'!D8</x:f>
        <x:v>toridori Inc.</x:v>
      </x:c>
      <x:c r="D198" s="90" t="str">
        <x:f>'全銘柄'!W8</x:f>
        <x:v>中山 貴之</x:v>
      </x:c>
      <x:c r="E198" s="90" t="str">
        <x:f>'全銘柄'!U8</x:f>
        <x:v>中山 貴之</x:v>
      </x:c>
      <x:c r="F198" s="91" t="n">
        <x:f>'全銘柄'!V8</x:f>
        <x:v>0.3139</x:v>
      </x:c>
      <x:c r="G198" s="90" t="b">
        <x:f>'全銘柄'!AB8</x:f>
        <x:v>1</x:v>
      </x:c>
      <x:c r="H198" s="90" t="b">
        <x:f>'全銘柄'!AC8</x:f>
        <x:v>1</x:v>
      </x:c>
      <x:c r="I198" s="90" t="n">
        <x:f>'全銘柄'!AD8</x:f>
        <x:v>4</x:v>
      </x:c>
      <x:c r="J198" s="90" t="n">
        <x:f>'全銘柄'!AE8</x:f>
        <x:v>4</x:v>
      </x:c>
      <x:c r="K198" s="90" t="str">
        <x:f>'全銘柄'!AH8</x:f>
        <x:v>S100XQKR</x:v>
      </x:c>
    </x:row>
    <x:row r="199">
      <x:c r="A199" s="90" t="n">
        <x:f>'全銘柄'!A363</x:f>
        <x:v>362</x:v>
      </x:c>
      <x:c r="B199" s="90" t="str">
        <x:f>'全銘柄'!B363</x:f>
        <x:v>4446</x:v>
      </x:c>
      <x:c r="C199" s="90" t="str">
        <x:f>'全銘柄'!D363</x:f>
        <x:v>Link-U Group Inc.</x:v>
      </x:c>
      <x:c r="D199" s="90" t="str">
        <x:f>'全銘柄'!W363</x:f>
        <x:v>松原 裕樹</x:v>
      </x:c>
      <x:c r="E199" s="90" t="str">
        <x:f>'全銘柄'!U363</x:f>
        <x:v>松原 裕樹</x:v>
      </x:c>
      <x:c r="F199" s="91" t="n">
        <x:f>'全銘柄'!V363</x:f>
        <x:v>0.313</x:v>
      </x:c>
      <x:c r="G199" s="90" t="b">
        <x:f>'全銘柄'!AB363</x:f>
        <x:v>1</x:v>
      </x:c>
      <x:c r="H199" s="90" t="b">
        <x:f>'全銘柄'!AC363</x:f>
        <x:v>1</x:v>
      </x:c>
      <x:c r="I199" s="90" t="n">
        <x:f>'全銘柄'!AD363</x:f>
        <x:v>1</x:v>
      </x:c>
      <x:c r="J199" s="90" t="n">
        <x:f>'全銘柄'!AE363</x:f>
        <x:v>2</x:v>
      </x:c>
      <x:c r="K199" s="90" t="str">
        <x:f>'全銘柄'!AH363</x:f>
        <x:v>S100WXDJ</x:v>
      </x:c>
    </x:row>
    <x:row r="200">
      <x:c r="A200" s="90" t="n">
        <x:f>'全銘柄'!A221</x:f>
        <x:v>220</x:v>
      </x:c>
      <x:c r="B200" s="90" t="str">
        <x:f>'全銘柄'!B221</x:f>
        <x:v>6071</x:v>
      </x:c>
      <x:c r="C200" s="90" t="str">
        <x:f>'全銘柄'!D221</x:f>
        <x:v>IBJ,Inc.</x:v>
      </x:c>
      <x:c r="D200" s="90" t="str">
        <x:f>'全銘柄'!W221</x:f>
        <x:v>石坂 茂 / 土谷 健次郎</x:v>
      </x:c>
      <x:c r="E200" s="90" t="str">
        <x:f>'全銘柄'!U221</x:f>
        <x:v>石坂 茂</x:v>
      </x:c>
      <x:c r="F200" s="91" t="n">
        <x:f>'全銘柄'!V221</x:f>
        <x:v>0.3129</x:v>
      </x:c>
      <x:c r="G200" s="90" t="b">
        <x:f>'全銘柄'!AB221</x:f>
        <x:v>1</x:v>
      </x:c>
      <x:c r="H200" s="90" t="b">
        <x:f>'全銘柄'!AC221</x:f>
        <x:v>1</x:v>
      </x:c>
      <x:c r="I200" s="90" t="n">
        <x:f>'全銘柄'!AD221</x:f>
        <x:v>2</x:v>
      </x:c>
      <x:c r="J200" s="90" t="n">
        <x:f>'全銘柄'!AE221</x:f>
        <x:v>2</x:v>
      </x:c>
      <x:c r="K200" s="90" t="str">
        <x:f>'全銘柄'!AH221</x:f>
        <x:v>S100XUID</x:v>
      </x:c>
    </x:row>
    <x:row r="201">
      <x:c r="A201" s="90" t="n">
        <x:f>'全銘柄'!A430</x:f>
        <x:v>429</x:v>
      </x:c>
      <x:c r="B201" s="90" t="str">
        <x:f>'全銘柄'!B430</x:f>
        <x:v>2788</x:v>
      </x:c>
      <x:c r="C201" s="90" t="str">
        <x:f>'全銘柄'!D430</x:f>
        <x:v>APPLE INTERNATIONAL CO.,LTD.</x:v>
      </x:c>
      <x:c r="D201" s="90" t="str">
        <x:f>'全銘柄'!W430</x:f>
        <x:v>久保 和喜</x:v>
      </x:c>
      <x:c r="E201" s="90" t="str">
        <x:f>'全銘柄'!U430</x:f>
        <x:v>久保 和喜 （常任代理人 株式会社みずほ銀行決済営業部）</x:v>
      </x:c>
      <x:c r="F201" s="91" t="n">
        <x:f>'全銘柄'!V430</x:f>
        <x:v>0.312</x:v>
      </x:c>
      <x:c r="G201" s="90" t="b">
        <x:f>'全銘柄'!AB430</x:f>
        <x:v>1</x:v>
      </x:c>
      <x:c r="H201" s="90" t="b">
        <x:f>'全銘柄'!AC430</x:f>
        <x:v>1</x:v>
      </x:c>
      <x:c r="I201" s="90" t="n">
        <x:f>'全銘柄'!AD430</x:f>
        <x:v>1</x:v>
      </x:c>
      <x:c r="J201" s="90" t="n">
        <x:f>'全銘柄'!AE430</x:f>
        <x:v>2</x:v>
      </x:c>
      <x:c r="K201" s="90" t="str">
        <x:f>'全銘柄'!AH430</x:f>
        <x:v>S100XVCR</x:v>
      </x:c>
    </x:row>
    <x:row r="202">
      <x:c r="A202" s="90" t="n">
        <x:f>'全銘柄'!A33</x:f>
        <x:v>32</x:v>
      </x:c>
      <x:c r="B202" s="90" t="str">
        <x:f>'全銘柄'!B33</x:f>
        <x:v>7047</x:v>
      </x:c>
      <x:c r="C202" s="90" t="str">
        <x:f>'全銘柄'!D33</x:f>
        <x:v>PORT INC.</x:v>
      </x:c>
      <x:c r="D202" s="90" t="str">
        <x:f>'全銘柄'!W33</x:f>
        <x:v>春日 博文 / 丸山 侑佑</x:v>
      </x:c>
      <x:c r="E202" s="90" t="str">
        <x:f>'全銘柄'!U33</x:f>
        <x:v>春日 博文</x:v>
      </x:c>
      <x:c r="F202" s="91" t="n">
        <x:f>'全銘柄'!V33</x:f>
        <x:v>0.3119</x:v>
      </x:c>
      <x:c r="G202" s="90" t="b">
        <x:f>'全銘柄'!AB33</x:f>
        <x:v>1</x:v>
      </x:c>
      <x:c r="H202" s="90" t="b">
        <x:f>'全銘柄'!AC33</x:f>
        <x:v>1</x:v>
      </x:c>
      <x:c r="I202" s="90" t="n">
        <x:f>'全銘柄'!AD33</x:f>
        <x:v>3</x:v>
      </x:c>
      <x:c r="J202" s="90" t="n">
        <x:f>'全銘柄'!AE33</x:f>
        <x:v>3</x:v>
      </x:c>
      <x:c r="K202" s="90" t="str">
        <x:f>'全銘柄'!AH33</x:f>
        <x:v>S100VZKV</x:v>
      </x:c>
    </x:row>
    <x:row r="203">
      <x:c r="A203" s="90" t="n">
        <x:f>'全銘柄'!A1255</x:f>
        <x:v>1254</x:v>
      </x:c>
      <x:c r="B203" s="90" t="str">
        <x:f>'全銘柄'!B1255</x:f>
        <x:v>9635</x:v>
      </x:c>
      <x:c r="C203" s="90" t="str">
        <x:f>'全銘柄'!D1255</x:f>
        <x:v>Musashino Kogyo Co.,Ltd.</x:v>
      </x:c>
      <x:c r="D203" s="90" t="str">
        <x:f>'全銘柄'!W1255</x:f>
        <x:v>河 野 義 勝</x:v>
      </x:c>
      <x:c r="E203" s="90" t="str">
        <x:f>'全銘柄'!U1255</x:f>
        <x:v>河野義勝</x:v>
      </x:c>
      <x:c r="F203" s="91" t="n">
        <x:f>'全銘柄'!V1255</x:f>
        <x:v>0.3111</x:v>
      </x:c>
      <x:c r="G203" s="90" t="b">
        <x:f>'全銘柄'!AB1255</x:f>
        <x:v>1</x:v>
      </x:c>
      <x:c r="H203" s="90" t="b">
        <x:f>'全銘柄'!AC1255</x:f>
        <x:v>1</x:v>
      </x:c>
      <x:c r="I203" s="90" t="n">
        <x:f>'全銘柄'!AD1255</x:f>
        <x:v>1</x:v>
      </x:c>
      <x:c r="J203" s="90" t="n">
        <x:f>'全銘柄'!AE1255</x:f>
        <x:v>1</x:v>
      </x:c>
      <x:c r="K203" s="90" t="str">
        <x:f>'全銘柄'!AH1255</x:f>
        <x:v>S100W9PP</x:v>
      </x:c>
    </x:row>
    <x:row r="204">
      <x:c r="A204" s="90" t="n">
        <x:f>'全銘柄'!A1163</x:f>
        <x:v>1162</x:v>
      </x:c>
      <x:c r="B204" s="90" t="str">
        <x:f>'全銘柄'!B1163</x:f>
        <x:v>6552</x:v>
      </x:c>
      <x:c r="C204" s="90" t="str">
        <x:f>'全銘柄'!D1163</x:f>
        <x:v>GameWith,Inc.</x:v>
      </x:c>
      <x:c r="D204" s="90" t="str">
        <x:f>'全銘柄'!W1163</x:f>
        <x:v>今泉 卓也</x:v>
      </x:c>
      <x:c r="E204" s="90" t="str">
        <x:f>'全銘柄'!U1163</x:f>
        <x:v>今泉 卓也</x:v>
      </x:c>
      <x:c r="F204" s="91" t="n">
        <x:f>'全銘柄'!V1163</x:f>
        <x:v>0.308</x:v>
      </x:c>
      <x:c r="G204" s="90" t="b">
        <x:f>'全銘柄'!AB1163</x:f>
        <x:v>1</x:v>
      </x:c>
      <x:c r="H204" s="90" t="b">
        <x:f>'全銘柄'!AC1163</x:f>
        <x:v>1</x:v>
      </x:c>
      <x:c r="I204" s="90" t="n">
        <x:f>'全銘柄'!AD1163</x:f>
        <x:v>1</x:v>
      </x:c>
      <x:c r="J204" s="90" t="n">
        <x:f>'全銘柄'!AE1163</x:f>
        <x:v>1</x:v>
      </x:c>
      <x:c r="K204" s="90" t="str">
        <x:f>'全銘柄'!AH1163</x:f>
        <x:v>S100WLAB</x:v>
      </x:c>
    </x:row>
    <x:row r="205">
      <x:c r="A205" s="90" t="n">
        <x:f>'全銘柄'!A77</x:f>
        <x:v>76</x:v>
      </x:c>
      <x:c r="B205" s="90" t="str">
        <x:f>'全銘柄'!B77</x:f>
        <x:v>3697</x:v>
      </x:c>
      <x:c r="C205" s="90" t="str">
        <x:f>'全銘柄'!D77</x:f>
        <x:v>SHIFT Inc.</x:v>
      </x:c>
      <x:c r="D205" s="90" t="str">
        <x:f>'全銘柄'!W77</x:f>
        <x:v>丹下 大</x:v>
      </x:c>
      <x:c r="E205" s="90" t="str">
        <x:f>'全銘柄'!U77</x:f>
        <x:v>丹下 大</x:v>
      </x:c>
      <x:c r="F205" s="91" t="n">
        <x:f>'全銘柄'!V77</x:f>
        <x:v>0.3062</x:v>
      </x:c>
      <x:c r="G205" s="90" t="b">
        <x:f>'全銘柄'!AB77</x:f>
        <x:v>1</x:v>
      </x:c>
      <x:c r="H205" s="90" t="b">
        <x:f>'全銘柄'!AC77</x:f>
        <x:v>1</x:v>
      </x:c>
      <x:c r="I205" s="90" t="n">
        <x:f>'全銘柄'!AD77</x:f>
        <x:v>2</x:v>
      </x:c>
      <x:c r="J205" s="90" t="n">
        <x:f>'全銘柄'!AE77</x:f>
        <x:v>3</x:v>
      </x:c>
      <x:c r="K205" s="90" t="str">
        <x:f>'全銘柄'!AH77</x:f>
        <x:v>S100X63F</x:v>
      </x:c>
    </x:row>
    <x:row r="206">
      <x:c r="A206" s="90" t="n">
        <x:f>'全銘柄'!A203</x:f>
        <x:v>202</x:v>
      </x:c>
      <x:c r="B206" s="90" t="str">
        <x:f>'全銘柄'!B203</x:f>
        <x:v>4380</x:v>
      </x:c>
      <x:c r="C206" s="90" t="str">
        <x:f>'全銘柄'!D203</x:f>
        <x:v>M - mart Inc.</x:v>
      </x:c>
      <x:c r="D206" s="90" t="str">
        <x:f>'全銘柄'!W203</x:f>
        <x:v>村橋 純雄</x:v>
      </x:c>
      <x:c r="E206" s="90" t="str">
        <x:f>'全銘柄'!U203</x:f>
        <x:v>村橋 純雄</x:v>
      </x:c>
      <x:c r="F206" s="91" t="n">
        <x:f>'全銘柄'!V203</x:f>
        <x:v>0.305</x:v>
      </x:c>
      <x:c r="G206" s="90" t="b">
        <x:f>'全銘柄'!AB203</x:f>
        <x:v>1</x:v>
      </x:c>
      <x:c r="H206" s="90" t="b">
        <x:f>'全銘柄'!AC203</x:f>
        <x:v>1</x:v>
      </x:c>
      <x:c r="I206" s="90" t="n">
        <x:f>'全銘柄'!AD203</x:f>
        <x:v>2</x:v>
      </x:c>
      <x:c r="J206" s="90" t="n">
        <x:f>'全銘柄'!AE203</x:f>
        <x:v>2</x:v>
      </x:c>
      <x:c r="K206" s="90" t="str">
        <x:f>'全銘柄'!AH203</x:f>
        <x:v>S100Y0DB</x:v>
      </x:c>
    </x:row>
    <x:row r="207">
      <x:c r="A207" s="90" t="n">
        <x:f>'全銘柄'!A214</x:f>
        <x:v>213</x:v>
      </x:c>
      <x:c r="B207" s="90" t="str">
        <x:f>'全銘柄'!B214</x:f>
        <x:v>4496</x:v>
      </x:c>
      <x:c r="C207" s="90" t="str">
        <x:f>'全銘柄'!D214</x:f>
        <x:v>Commerce One Holdings Inc.</x:v>
      </x:c>
      <x:c r="D207" s="90" t="str">
        <x:f>'全銘柄'!W214</x:f>
        <x:v>岡本 高彰</x:v>
      </x:c>
      <x:c r="E207" s="90" t="str">
        <x:f>'全銘柄'!U214</x:f>
        <x:v>岡本 高彰</x:v>
      </x:c>
      <x:c r="F207" s="91" t="n">
        <x:f>'全銘柄'!V214</x:f>
        <x:v>0.3038</x:v>
      </x:c>
      <x:c r="G207" s="90" t="b">
        <x:f>'全銘柄'!AB214</x:f>
        <x:v>1</x:v>
      </x:c>
      <x:c r="H207" s="90" t="b">
        <x:f>'全銘柄'!AC214</x:f>
        <x:v>1</x:v>
      </x:c>
      <x:c r="I207" s="90" t="n">
        <x:f>'全銘柄'!AD214</x:f>
        <x:v>2</x:v>
      </x:c>
      <x:c r="J207" s="90" t="n">
        <x:f>'全銘柄'!AE214</x:f>
        <x:v>2</x:v>
      </x:c>
      <x:c r="K207" s="90" t="str">
        <x:f>'全銘柄'!AH214</x:f>
        <x:v>S100W295</x:v>
      </x:c>
    </x:row>
    <x:row r="208">
      <x:c r="A208" s="90" t="n">
        <x:f>'全銘柄'!A449</x:f>
        <x:v>448</x:v>
      </x:c>
      <x:c r="B208" s="90" t="str">
        <x:f>'全銘柄'!B449</x:f>
        <x:v>3968</x:v>
      </x:c>
      <x:c r="C208" s="90" t="str">
        <x:f>'全銘柄'!D449</x:f>
        <x:v>Segue Group Co.,Ltd.</x:v>
      </x:c>
      <x:c r="D208" s="90" t="str">
        <x:f>'全銘柄'!W449</x:f>
        <x:v>愛 須 康 之</x:v>
      </x:c>
      <x:c r="E208" s="90" t="str">
        <x:f>'全銘柄'!U449</x:f>
        <x:v>愛須 康之</x:v>
      </x:c>
      <x:c r="F208" s="91" t="n">
        <x:f>'全銘柄'!V449</x:f>
        <x:v>0.3036</x:v>
      </x:c>
      <x:c r="G208" s="90" t="b">
        <x:f>'全銘柄'!AB449</x:f>
        <x:v>1</x:v>
      </x:c>
      <x:c r="H208" s="90" t="b">
        <x:f>'全銘柄'!AC449</x:f>
        <x:v>1</x:v>
      </x:c>
      <x:c r="I208" s="90" t="n">
        <x:f>'全銘柄'!AD449</x:f>
        <x:v>1</x:v>
      </x:c>
      <x:c r="J208" s="90" t="n">
        <x:f>'全銘柄'!AE449</x:f>
        <x:v>2</x:v>
      </x:c>
      <x:c r="K208" s="90" t="str">
        <x:f>'全銘柄'!AH449</x:f>
        <x:v>S100XTVB</x:v>
      </x:c>
    </x:row>
    <x:row r="209">
      <x:c r="A209" s="90" t="n">
        <x:f>'全銘柄'!A339</x:f>
        <x:v>338</x:v>
      </x:c>
      <x:c r="B209" s="90" t="str">
        <x:f>'全銘柄'!B339</x:f>
        <x:v>3993</x:v>
      </x:c>
      <x:c r="C209" s="90" t="str">
        <x:f>'全銘柄'!D339</x:f>
        <x:v>PKSHA Technology Inc.</x:v>
      </x:c>
      <x:c r="D209" s="90" t="str">
        <x:f>'全銘柄'!W339</x:f>
        <x:v>上野山 勝 也</x:v>
      </x:c>
      <x:c r="E209" s="90" t="str">
        <x:f>'全銘柄'!U339</x:f>
        <x:v>上野山 勝也</x:v>
      </x:c>
      <x:c r="F209" s="91" t="n">
        <x:f>'全銘柄'!V339</x:f>
        <x:v>0.3035</x:v>
      </x:c>
      <x:c r="G209" s="90" t="b">
        <x:f>'全銘柄'!AB339</x:f>
        <x:v>1</x:v>
      </x:c>
      <x:c r="H209" s="90" t="b">
        <x:f>'全銘柄'!AC339</x:f>
        <x:v>1</x:v>
      </x:c>
      <x:c r="I209" s="90" t="n">
        <x:f>'全銘柄'!AD339</x:f>
        <x:v>1</x:v>
      </x:c>
      <x:c r="J209" s="90" t="n">
        <x:f>'全銘柄'!AE339</x:f>
        <x:v>2</x:v>
      </x:c>
      <x:c r="K209" s="90" t="str">
        <x:f>'全銘柄'!AH339</x:f>
        <x:v>S100XC4P</x:v>
      </x:c>
    </x:row>
    <x:row r="210">
      <x:c r="A210" s="90" t="n">
        <x:f>'全銘柄'!A1221</x:f>
        <x:v>1220</x:v>
      </x:c>
      <x:c r="B210" s="90" t="str">
        <x:f>'全銘柄'!B1221</x:f>
        <x:v>2300</x:v>
      </x:c>
      <x:c r="C210" s="90" t="str">
        <x:f>'全銘柄'!D1221</x:f>
        <x:v>Kyokuto Co.,Ltd.</x:v>
      </x:c>
      <x:c r="D210" s="90" t="str">
        <x:f>'全銘柄'!W1221</x:f>
        <x:v>牧 平 年 廣 / 井 上 和 美</x:v>
      </x:c>
      <x:c r="E210" s="90" t="str">
        <x:f>'全銘柄'!U1221</x:f>
        <x:v>牧 平 年 廣</x:v>
      </x:c>
      <x:c r="F210" s="91" t="n">
        <x:f>'全銘柄'!V1221</x:f>
        <x:v>0.303</x:v>
      </x:c>
      <x:c r="G210" s="90" t="b">
        <x:f>'全銘柄'!AB1221</x:f>
        <x:v>1</x:v>
      </x:c>
      <x:c r="H210" s="90" t="b">
        <x:f>'全銘柄'!AC1221</x:f>
        <x:v>1</x:v>
      </x:c>
      <x:c r="I210" s="90" t="n">
        <x:f>'全銘柄'!AD1221</x:f>
        <x:v>1</x:v>
      </x:c>
      <x:c r="J210" s="90" t="n">
        <x:f>'全銘柄'!AE1221</x:f>
        <x:v>1</x:v>
      </x:c>
      <x:c r="K210" s="90" t="str">
        <x:f>'全銘柄'!AH1221</x:f>
        <x:v>S100Y6G1</x:v>
      </x:c>
    </x:row>
    <x:row r="211">
      <x:c r="A211" s="90" t="n">
        <x:f>'全銘柄'!A172</x:f>
        <x:v>171</x:v>
      </x:c>
      <x:c r="B211" s="90" t="str">
        <x:f>'全銘柄'!B172</x:f>
        <x:v>4482</x:v>
      </x:c>
      <x:c r="C211" s="90" t="str">
        <x:f>'全銘柄'!D172</x:f>
        <x:v>WILLs Inc.</x:v>
      </x:c>
      <x:c r="D211" s="90" t="str">
        <x:f>'全銘柄'!W172</x:f>
        <x:v>杉本 光生</x:v>
      </x:c>
      <x:c r="E211" s="90" t="str">
        <x:f>'全銘柄'!U172</x:f>
        <x:v>杉 本 光 生</x:v>
      </x:c>
      <x:c r="F211" s="91" t="n">
        <x:f>'全銘柄'!V172</x:f>
        <x:v>0.3011</x:v>
      </x:c>
      <x:c r="G211" s="90" t="b">
        <x:f>'全銘柄'!AB172</x:f>
        <x:v>1</x:v>
      </x:c>
      <x:c r="H211" s="90" t="b">
        <x:f>'全銘柄'!AC172</x:f>
        <x:v>1</x:v>
      </x:c>
      <x:c r="I211" s="90" t="n">
        <x:f>'全銘柄'!AD172</x:f>
        <x:v>2</x:v>
      </x:c>
      <x:c r="J211" s="90" t="n">
        <x:f>'全銘柄'!AE172</x:f>
        <x:v>2</x:v>
      </x:c>
      <x:c r="K211" s="90" t="str">
        <x:f>'全銘柄'!AH172</x:f>
        <x:v>S100XUGF</x:v>
      </x:c>
    </x:row>
    <x:row r="212">
      <x:c r="A212" s="90" t="n">
        <x:f>'全銘柄'!A416</x:f>
        <x:v>415</x:v>
      </x:c>
      <x:c r="B212" s="90" t="str">
        <x:f>'全銘柄'!B416</x:f>
        <x:v>7069</x:v>
      </x:c>
      <x:c r="C212" s="90" t="str">
        <x:f>'全銘柄'!D416</x:f>
        <x:v>CyberBuzz,Inc.</x:v>
      </x:c>
      <x:c r="D212" s="90" t="str">
        <x:f>'全銘柄'!W416</x:f>
        <x:v>高村 彰典</x:v>
      </x:c>
      <x:c r="E212" s="90" t="str">
        <x:f>'全銘柄'!U416</x:f>
        <x:v>高村彰典</x:v>
      </x:c>
      <x:c r="F212" s="91" t="n">
        <x:f>'全銘柄'!V416</x:f>
        <x:v>0.2996</x:v>
      </x:c>
      <x:c r="G212" s="90" t="b">
        <x:f>'全銘柄'!AB416</x:f>
        <x:v>1</x:v>
      </x:c>
      <x:c r="H212" s="90" t="b">
        <x:f>'全銘柄'!AC416</x:f>
        <x:v>1</x:v>
      </x:c>
      <x:c r="I212" s="90" t="n">
        <x:f>'全銘柄'!AD416</x:f>
        <x:v>1</x:v>
      </x:c>
      <x:c r="J212" s="90" t="n">
        <x:f>'全銘柄'!AE416</x:f>
        <x:v>2</x:v>
      </x:c>
      <x:c r="K212" s="90" t="str">
        <x:f>'全銘柄'!AH416</x:f>
        <x:v>S100XBQ8</x:v>
      </x:c>
    </x:row>
    <x:row r="213">
      <x:c r="A213" s="90" t="n">
        <x:f>'全銘柄'!A1253</x:f>
        <x:v>1252</x:v>
      </x:c>
      <x:c r="B213" s="90" t="str">
        <x:f>'全銘柄'!B1253</x:f>
        <x:v>7360</x:v>
      </x:c>
      <x:c r="C213" s="90" t="str">
        <x:f>'全銘柄'!D1253</x:f>
        <x:v>ONDECK Co.,Ltd.</x:v>
      </x:c>
      <x:c r="D213" s="90" t="str">
        <x:f>'全銘柄'!W1253</x:f>
        <x:v>久保 良介 / 舩戸 雅夫</x:v>
      </x:c>
      <x:c r="E213" s="90" t="str">
        <x:f>'全銘柄'!U1253</x:f>
        <x:v>久保 良介</x:v>
      </x:c>
      <x:c r="F213" s="91" t="n">
        <x:f>'全銘柄'!V1253</x:f>
        <x:v>0.298</x:v>
      </x:c>
      <x:c r="G213" s="90" t="b">
        <x:f>'全銘柄'!AB1253</x:f>
        <x:v>1</x:v>
      </x:c>
      <x:c r="H213" s="90" t="b">
        <x:f>'全銘柄'!AC1253</x:f>
        <x:v>1</x:v>
      </x:c>
      <x:c r="I213" s="90" t="n">
        <x:f>'全銘柄'!AD1253</x:f>
        <x:v>1</x:v>
      </x:c>
      <x:c r="J213" s="90" t="n">
        <x:f>'全銘柄'!AE1253</x:f>
        <x:v>1</x:v>
      </x:c>
      <x:c r="K213" s="90" t="str">
        <x:f>'全銘柄'!AH1253</x:f>
        <x:v>S100XMTU</x:v>
      </x:c>
    </x:row>
    <x:row r="214">
      <x:c r="A214" s="90" t="n">
        <x:f>'全銘柄'!A787</x:f>
        <x:v>786</x:v>
      </x:c>
      <x:c r="B214" s="90" t="str">
        <x:f>'全銘柄'!B787</x:f>
        <x:v>3917</x:v>
      </x:c>
      <x:c r="C214" s="90" t="str">
        <x:f>'全銘柄'!D787</x:f>
        <x:v>iRidge,Inc.</x:v>
      </x:c>
      <x:c r="D214" s="90" t="str">
        <x:f>'全銘柄'!W787</x:f>
        <x:v>小田 健太郎</x:v>
      </x:c>
      <x:c r="E214" s="90" t="str">
        <x:f>'全銘柄'!U787</x:f>
        <x:v>小田 健太郎</x:v>
      </x:c>
      <x:c r="F214" s="91" t="n">
        <x:f>'全銘柄'!V787</x:f>
        <x:v>0.2978</x:v>
      </x:c>
      <x:c r="G214" s="90" t="b">
        <x:f>'全銘柄'!AB787</x:f>
        <x:v>1</x:v>
      </x:c>
      <x:c r="H214" s="90" t="b">
        <x:f>'全銘柄'!AC787</x:f>
        <x:v>1</x:v>
      </x:c>
      <x:c r="I214" s="90" t="n">
        <x:f>'全銘柄'!AD787</x:f>
        <x:v>1</x:v>
      </x:c>
      <x:c r="J214" s="90" t="n">
        <x:f>'全銘柄'!AE787</x:f>
        <x:v>1</x:v>
      </x:c>
      <x:c r="K214" s="90" t="str">
        <x:f>'全銘柄'!AH787</x:f>
        <x:v>S100W30V</x:v>
      </x:c>
    </x:row>
    <x:row r="215">
      <x:c r="A215" s="90" t="n">
        <x:f>'全銘柄'!A1054</x:f>
        <x:v>1053</x:v>
      </x:c>
      <x:c r="B215" s="90" t="str">
        <x:f>'全銘柄'!B1054</x:f>
        <x:v>9984</x:v>
      </x:c>
      <x:c r="C215" s="90" t="str">
        <x:f>'全銘柄'!D1054</x:f>
        <x:v>SoftBank Group Corp.</x:v>
      </x:c>
      <x:c r="D215" s="90" t="str">
        <x:f>'全銘柄'!W1054</x:f>
        <x:v>孫 正 義</x:v>
      </x:c>
      <x:c r="E215" s="90" t="str">
        <x:f>'全銘柄'!U1054</x:f>
        <x:v>孫 正義</x:v>
      </x:c>
      <x:c r="F215" s="91" t="n">
        <x:f>'全銘柄'!V1054</x:f>
        <x:v>0.2968</x:v>
      </x:c>
      <x:c r="G215" s="90" t="b">
        <x:f>'全銘柄'!AB1054</x:f>
        <x:v>1</x:v>
      </x:c>
      <x:c r="H215" s="90" t="b">
        <x:f>'全銘柄'!AC1054</x:f>
        <x:v>1</x:v>
      </x:c>
      <x:c r="I215" s="90" t="n">
        <x:f>'全銘柄'!AD1054</x:f>
        <x:v>1</x:v>
      </x:c>
      <x:c r="J215" s="90" t="n">
        <x:f>'全銘柄'!AE1054</x:f>
        <x:v>1</x:v>
      </x:c>
      <x:c r="K215" s="90" t="str">
        <x:f>'全銘柄'!AH1054</x:f>
        <x:v>S100W4HN</x:v>
      </x:c>
    </x:row>
    <x:row r="216">
      <x:c r="A216" s="90" t="n">
        <x:f>'全銘柄'!A12</x:f>
        <x:v>11</x:v>
      </x:c>
      <x:c r="B216" s="90" t="str">
        <x:f>'全銘柄'!B12</x:f>
        <x:v>5134</x:v>
      </x:c>
      <x:c r="C216" s="90" t="str">
        <x:f>'全銘柄'!D12</x:f>
        <x:v>POPER Co.,Ltd.</x:v>
      </x:c>
      <x:c r="D216" s="90" t="str">
        <x:f>'全銘柄'!W12</x:f>
        <x:v>栗原 慎吾</x:v>
      </x:c>
      <x:c r="E216" s="90" t="str">
        <x:f>'全銘柄'!U12</x:f>
        <x:v>栗原 慎吾</x:v>
      </x:c>
      <x:c r="F216" s="91" t="n">
        <x:f>'全銘柄'!V12</x:f>
        <x:v>0.2945</x:v>
      </x:c>
      <x:c r="G216" s="90" t="b">
        <x:f>'全銘柄'!AB12</x:f>
        <x:v>1</x:v>
      </x:c>
      <x:c r="H216" s="90" t="b">
        <x:f>'全銘柄'!AC12</x:f>
        <x:v>1</x:v>
      </x:c>
      <x:c r="I216" s="90" t="n">
        <x:f>'全銘柄'!AD12</x:f>
        <x:v>4</x:v>
      </x:c>
      <x:c r="J216" s="90" t="n">
        <x:f>'全銘柄'!AE12</x:f>
        <x:v>4</x:v>
      </x:c>
      <x:c r="K216" s="90" t="str">
        <x:f>'全銘柄'!AH12</x:f>
        <x:v>S100XH5R</x:v>
      </x:c>
    </x:row>
    <x:row r="217">
      <x:c r="A217" s="90" t="n">
        <x:f>'全銘柄'!A235</x:f>
        <x:v>234</x:v>
      </x:c>
      <x:c r="B217" s="90" t="str">
        <x:f>'全銘柄'!B235</x:f>
        <x:v>1401</x:v>
      </x:c>
      <x:c r="C217" s="90" t="str">
        <x:f>'全銘柄'!D235</x:f>
        <x:v>mbs,inc.</x:v>
      </x:c>
      <x:c r="D217" s="90" t="str">
        <x:f>'全銘柄'!W235</x:f>
        <x:v>山本 貴士</x:v>
      </x:c>
      <x:c r="E217" s="90" t="str">
        <x:f>'全銘柄'!U235</x:f>
        <x:v>山本 貴士</x:v>
      </x:c>
      <x:c r="F217" s="91" t="n">
        <x:f>'全銘柄'!V235</x:f>
        <x:v>0.2941</x:v>
      </x:c>
      <x:c r="G217" s="90" t="b">
        <x:f>'全銘柄'!AB235</x:f>
        <x:v>1</x:v>
      </x:c>
      <x:c r="H217" s="90" t="b">
        <x:f>'全銘柄'!AC235</x:f>
        <x:v>1</x:v>
      </x:c>
      <x:c r="I217" s="90" t="n">
        <x:f>'全銘柄'!AD235</x:f>
        <x:v>2</x:v>
      </x:c>
      <x:c r="J217" s="90" t="n">
        <x:f>'全銘柄'!AE235</x:f>
        <x:v>2</x:v>
      </x:c>
      <x:c r="K217" s="90" t="str">
        <x:f>'全銘柄'!AH235</x:f>
        <x:v>S100WLH6</x:v>
      </x:c>
    </x:row>
    <x:row r="218">
      <x:c r="A218" s="90" t="n">
        <x:f>'全銘柄'!A24</x:f>
        <x:v>23</x:v>
      </x:c>
      <x:c r="B218" s="90" t="str">
        <x:f>'全銘柄'!B24</x:f>
        <x:v>4418</x:v>
      </x:c>
      <x:c r="C218" s="90" t="str">
        <x:f>'全銘柄'!D24</x:f>
        <x:v>Japan Data Science Consortium Co.Ltd.</x:v>
      </x:c>
      <x:c r="D218" s="90" t="str">
        <x:f>'全銘柄'!W24</x:f>
        <x:v>加藤 聡志</x:v>
      </x:c>
      <x:c r="E218" s="90" t="str">
        <x:f>'全銘柄'!U24</x:f>
        <x:v>加藤 聡志</x:v>
      </x:c>
      <x:c r="F218" s="91" t="n">
        <x:f>'全銘柄'!V24</x:f>
        <x:v>0.2928</x:v>
      </x:c>
      <x:c r="G218" s="90" t="b">
        <x:f>'全銘柄'!AB24</x:f>
        <x:v>1</x:v>
      </x:c>
      <x:c r="H218" s="90" t="b">
        <x:f>'全銘柄'!AC24</x:f>
        <x:v>1</x:v>
      </x:c>
      <x:c r="I218" s="90" t="n">
        <x:f>'全銘柄'!AD24</x:f>
        <x:v>3</x:v>
      </x:c>
      <x:c r="J218" s="90" t="n">
        <x:f>'全銘柄'!AE24</x:f>
        <x:v>4</x:v>
      </x:c>
      <x:c r="K218" s="90" t="str">
        <x:f>'全銘柄'!AH24</x:f>
        <x:v>S100WQTJ</x:v>
      </x:c>
    </x:row>
    <x:row r="219">
      <x:c r="A219" s="90" t="n">
        <x:f>'全銘柄'!A594</x:f>
        <x:v>593</x:v>
      </x:c>
      <x:c r="B219" s="90" t="str">
        <x:f>'全銘柄'!B594</x:f>
        <x:v>2884</x:v>
      </x:c>
      <x:c r="C219" s="90" t="str">
        <x:f>'全銘柄'!D594</x:f>
        <x:v>Yoshimura Food Holdings K.K.</x:v>
      </x:c>
      <x:c r="D219" s="90" t="str">
        <x:f>'全銘柄'!W594</x:f>
        <x:v>吉村 元久</x:v>
      </x:c>
      <x:c r="E219" s="90" t="str">
        <x:f>'全銘柄'!U594</x:f>
        <x:v>吉村 元久</x:v>
      </x:c>
      <x:c r="F219" s="91" t="n">
        <x:f>'全銘柄'!V594</x:f>
        <x:v>0.292</x:v>
      </x:c>
      <x:c r="G219" s="90" t="b">
        <x:f>'全銘柄'!AB594</x:f>
        <x:v>1</x:v>
      </x:c>
      <x:c r="H219" s="90" t="b">
        <x:f>'全銘柄'!AC594</x:f>
        <x:v>1</x:v>
      </x:c>
      <x:c r="I219" s="90" t="n">
        <x:f>'全銘柄'!AD594</x:f>
        <x:v>1</x:v>
      </x:c>
      <x:c r="J219" s="90" t="n">
        <x:f>'全銘柄'!AE594</x:f>
        <x:v>1</x:v>
      </x:c>
      <x:c r="K219" s="90" t="str">
        <x:f>'全銘柄'!AH594</x:f>
        <x:v>S100Y77U</x:v>
      </x:c>
    </x:row>
    <x:row r="220">
      <x:c r="A220" s="90" t="n">
        <x:f>'全銘柄'!A131</x:f>
        <x:v>130</x:v>
      </x:c>
      <x:c r="B220" s="90" t="str">
        <x:f>'全銘柄'!B131</x:f>
        <x:v>7352</x:v>
      </x:c>
      <x:c r="C220" s="90" t="str">
        <x:f>'全銘柄'!D131</x:f>
        <x:v>TWOSTONE&amp;Sons Inc.</x:v>
      </x:c>
      <x:c r="D220" s="90" t="str">
        <x:f>'全銘柄'!W131</x:f>
        <x:v>河端 保志 / 髙原 克弥</x:v>
      </x:c>
      <x:c r="E220" s="90" t="str">
        <x:f>'全銘柄'!U131</x:f>
        <x:v>河端 保志</x:v>
      </x:c>
      <x:c r="F220" s="91" t="n">
        <x:f>'全銘柄'!V131</x:f>
        <x:v>0.2914</x:v>
      </x:c>
      <x:c r="G220" s="90" t="b">
        <x:f>'全銘柄'!AB131</x:f>
        <x:v>1</x:v>
      </x:c>
      <x:c r="H220" s="90" t="b">
        <x:f>'全銘柄'!AC131</x:f>
        <x:v>1</x:v>
      </x:c>
      <x:c r="I220" s="90" t="n">
        <x:f>'全銘柄'!AD131</x:f>
        <x:v>2</x:v>
      </x:c>
      <x:c r="J220" s="90" t="n">
        <x:f>'全銘柄'!AE131</x:f>
        <x:v>2</x:v>
      </x:c>
      <x:c r="K220" s="90" t="str">
        <x:f>'全銘柄'!AH131</x:f>
        <x:v>S100X747</x:v>
      </x:c>
    </x:row>
    <x:row r="221">
      <x:c r="A221" s="90" t="n">
        <x:f>'全銘柄'!A1315</x:f>
        <x:v>1314</x:v>
      </x:c>
      <x:c r="B221" s="90" t="str">
        <x:f>'全銘柄'!B1315</x:f>
        <x:v>4829</x:v>
      </x:c>
      <x:c r="C221" s="90" t="str">
        <x:f>'全銘柄'!D1315</x:f>
        <x:v>Nihon Enterprise Co.,Ltd.</x:v>
      </x:c>
      <x:c r="D221" s="90" t="str">
        <x:f>'全銘柄'!W1315</x:f>
        <x:v>植田 勝典 / 杉山 浩一</x:v>
      </x:c>
      <x:c r="E221" s="90" t="str">
        <x:f>'全銘柄'!U1315</x:f>
        <x:v>植田 勝典</x:v>
      </x:c>
      <x:c r="F221" s="91" t="n">
        <x:f>'全銘柄'!V1315</x:f>
        <x:v>0.2888</x:v>
      </x:c>
      <x:c r="G221" s="90" t="b">
        <x:f>'全銘柄'!AB1315</x:f>
        <x:v>1</x:v>
      </x:c>
      <x:c r="H221" s="90" t="b">
        <x:f>'全銘柄'!AC1315</x:f>
        <x:v>1</x:v>
      </x:c>
      <x:c r="I221" s="90" t="n">
        <x:f>'全銘柄'!AD1315</x:f>
        <x:v>1</x:v>
      </x:c>
      <x:c r="J221" s="90" t="n">
        <x:f>'全銘柄'!AE1315</x:f>
        <x:v>1</x:v>
      </x:c>
      <x:c r="K221" s="90" t="str">
        <x:f>'全銘柄'!AH1315</x:f>
        <x:v>S100WLO4</x:v>
      </x:c>
    </x:row>
    <x:row r="222">
      <x:c r="A222" s="90" t="n">
        <x:f>'全銘柄'!A933</x:f>
        <x:v>932</x:v>
      </x:c>
      <x:c r="B222" s="90" t="str">
        <x:f>'全銘柄'!B933</x:f>
        <x:v>3317</x:v>
      </x:c>
      <x:c r="C222" s="90" t="str">
        <x:f>'全銘柄'!D933</x:f>
        <x:v>FLYING GARDEN CO.,LTD.</x:v>
      </x:c>
      <x:c r="D222" s="90" t="str">
        <x:f>'全銘柄'!W933</x:f>
        <x:v>野沢 八千万 / 野沢 卓史</x:v>
      </x:c>
      <x:c r="E222" s="90" t="str">
        <x:f>'全銘柄'!U933</x:f>
        <x:v>野沢八千万</x:v>
      </x:c>
      <x:c r="F222" s="91" t="n">
        <x:f>'全銘柄'!V933</x:f>
        <x:v>0.2881</x:v>
      </x:c>
      <x:c r="G222" s="90" t="b">
        <x:f>'全銘柄'!AB933</x:f>
        <x:v>1</x:v>
      </x:c>
      <x:c r="H222" s="90" t="b">
        <x:f>'全銘柄'!AC933</x:f>
        <x:v>1</x:v>
      </x:c>
      <x:c r="I222" s="90" t="n">
        <x:f>'全銘柄'!AD933</x:f>
        <x:v>1</x:v>
      </x:c>
      <x:c r="J222" s="90" t="n">
        <x:f>'全銘柄'!AE933</x:f>
        <x:v>1</x:v>
      </x:c>
      <x:c r="K222" s="90" t="str">
        <x:f>'全銘柄'!AH933</x:f>
        <x:v>S100W269</x:v>
      </x:c>
    </x:row>
    <x:row r="223">
      <x:c r="A223" s="90" t="n">
        <x:f>'全銘柄'!A763</x:f>
        <x:v>762</x:v>
      </x:c>
      <x:c r="B223" s="90" t="str">
        <x:f>'全銘柄'!B763</x:f>
        <x:v>3997</x:v>
      </x:c>
      <x:c r="C223" s="90" t="str">
        <x:f>'全銘柄'!D763</x:f>
        <x:v>TRADE WORKS Co.,Ltd</x:v>
      </x:c>
      <x:c r="D223" s="90" t="str">
        <x:f>'全銘柄'!W763</x:f>
        <x:v>浅見 勝弘 / 齋藤 正勝</x:v>
      </x:c>
      <x:c r="E223" s="90" t="str">
        <x:f>'全銘柄'!U763</x:f>
        <x:v>浅見 勝弘</x:v>
      </x:c>
      <x:c r="F223" s="91" t="n">
        <x:f>'全銘柄'!V763</x:f>
        <x:v>0.2876</x:v>
      </x:c>
      <x:c r="G223" s="90" t="b">
        <x:f>'全銘柄'!AB763</x:f>
        <x:v>1</x:v>
      </x:c>
      <x:c r="H223" s="90" t="b">
        <x:f>'全銘柄'!AC763</x:f>
        <x:v>1</x:v>
      </x:c>
      <x:c r="I223" s="90" t="n">
        <x:f>'全銘柄'!AD763</x:f>
        <x:v>1</x:v>
      </x:c>
      <x:c r="J223" s="90" t="n">
        <x:f>'全銘柄'!AE763</x:f>
        <x:v>1</x:v>
      </x:c>
      <x:c r="K223" s="90" t="str">
        <x:f>'全銘柄'!AH763</x:f>
        <x:v>S100XVCG</x:v>
      </x:c>
    </x:row>
    <x:row r="224">
      <x:c r="A224" s="90" t="n">
        <x:f>'全銘柄'!A17</x:f>
        <x:v>16</x:v>
      </x:c>
      <x:c r="B224" s="90" t="str">
        <x:f>'全銘柄'!B17</x:f>
        <x:v>5842</x:v>
      </x:c>
      <x:c r="C224" s="90" t="str">
        <x:f>'全銘柄'!D17</x:f>
        <x:v>Integral Corporation</x:v>
      </x:c>
      <x:c r="D224" s="90" t="str">
        <x:f>'全銘柄'!W17</x:f>
        <x:v>山本 礼二郎</x:v>
      </x:c>
      <x:c r="E224" s="90" t="str">
        <x:f>'全銘柄'!U17</x:f>
        <x:v>山本礼二郎</x:v>
      </x:c>
      <x:c r="F224" s="91" t="n">
        <x:f>'全銘柄'!V17</x:f>
        <x:v>0.2861</x:v>
      </x:c>
      <x:c r="G224" s="90" t="b">
        <x:f>'全銘柄'!AB17</x:f>
        <x:v>1</x:v>
      </x:c>
      <x:c r="H224" s="90" t="b">
        <x:f>'全銘柄'!AC17</x:f>
        <x:v>1</x:v>
      </x:c>
      <x:c r="I224" s="90" t="n">
        <x:f>'全銘柄'!AD17</x:f>
        <x:v>3</x:v>
      </x:c>
      <x:c r="J224" s="90" t="n">
        <x:f>'全銘柄'!AE17</x:f>
        <x:v>4</x:v>
      </x:c>
      <x:c r="K224" s="90" t="str">
        <x:f>'全銘柄'!AH17</x:f>
        <x:v>S100XOZ3</x:v>
      </x:c>
    </x:row>
    <x:row r="225">
      <x:c r="A225" s="90" t="n">
        <x:f>'全銘柄'!A1035</x:f>
        <x:v>1034</x:v>
      </x:c>
      <x:c r="B225" s="90" t="str">
        <x:f>'全銘柄'!B1035</x:f>
        <x:v>4382</x:v>
      </x:c>
      <x:c r="C225" s="90" t="str">
        <x:f>'全銘柄'!D1035</x:f>
        <x:v>HEROZ,Inc.</x:v>
      </x:c>
      <x:c r="D225" s="90" t="str">
        <x:f>'全銘柄'!W1035</x:f>
        <x:v>林 隆弘 / 高橋 知裕</x:v>
      </x:c>
      <x:c r="E225" s="90" t="str">
        <x:f>'全銘柄'!U1035</x:f>
        <x:v>林 隆弘</x:v>
      </x:c>
      <x:c r="F225" s="91" t="n">
        <x:f>'全銘柄'!V1035</x:f>
        <x:v>0.2858</x:v>
      </x:c>
      <x:c r="G225" s="90" t="b">
        <x:f>'全銘柄'!AB1035</x:f>
        <x:v>1</x:v>
      </x:c>
      <x:c r="H225" s="90" t="b">
        <x:f>'全銘柄'!AC1035</x:f>
        <x:v>1</x:v>
      </x:c>
      <x:c r="I225" s="90" t="n">
        <x:f>'全銘柄'!AD1035</x:f>
        <x:v>1</x:v>
      </x:c>
      <x:c r="J225" s="90" t="n">
        <x:f>'全銘柄'!AE1035</x:f>
        <x:v>1</x:v>
      </x:c>
      <x:c r="K225" s="90" t="str">
        <x:f>'全銘柄'!AH1035</x:f>
        <x:v>S100WEIR</x:v>
      </x:c>
    </x:row>
    <x:row r="226">
      <x:c r="A226" s="90" t="n">
        <x:f>'全銘柄'!A32</x:f>
        <x:v>31</x:v>
      </x:c>
      <x:c r="B226" s="90" t="str">
        <x:f>'全銘柄'!B32</x:f>
        <x:v>5034</x:v>
      </x:c>
      <x:c r="C226" s="90" t="str">
        <x:f>'全銘柄'!D32</x:f>
        <x:v>unerry,Inc.</x:v>
      </x:c>
      <x:c r="D226" s="90" t="str">
        <x:f>'全銘柄'!W32</x:f>
        <x:v>内山 英俊 / 鈴木 茂二郎</x:v>
      </x:c>
      <x:c r="E226" s="90" t="str">
        <x:f>'全銘柄'!U32</x:f>
        <x:v>内山 英俊</x:v>
      </x:c>
      <x:c r="F226" s="91" t="n">
        <x:f>'全銘柄'!V32</x:f>
        <x:v>0.285</x:v>
      </x:c>
      <x:c r="G226" s="90" t="b">
        <x:f>'全銘柄'!AB32</x:f>
        <x:v>1</x:v>
      </x:c>
      <x:c r="H226" s="90" t="b">
        <x:f>'全銘柄'!AC32</x:f>
        <x:v>1</x:v>
      </x:c>
      <x:c r="I226" s="90" t="n">
        <x:f>'全銘柄'!AD32</x:f>
        <x:v>3</x:v>
      </x:c>
      <x:c r="J226" s="90" t="n">
        <x:f>'全銘柄'!AE32</x:f>
        <x:v>3</x:v>
      </x:c>
      <x:c r="K226" s="90" t="str">
        <x:f>'全銘柄'!AH32</x:f>
        <x:v>S100WRCL</x:v>
      </x:c>
    </x:row>
    <x:row r="227">
      <x:c r="A227" s="90" t="n">
        <x:f>'全銘柄'!A578</x:f>
        <x:v>577</x:v>
      </x:c>
      <x:c r="B227" s="90" t="str">
        <x:f>'全銘柄'!B578</x:f>
        <x:v>7581</x:v>
      </x:c>
      <x:c r="C227" s="90" t="str">
        <x:f>'全銘柄'!D578</x:f>
        <x:v>SAIZERIYA CO.,LTD.</x:v>
      </x:c>
      <x:c r="D227" s="90" t="str">
        <x:f>'全銘柄'!W578</x:f>
        <x:v>正垣 泰彦 / 松谷 秀治</x:v>
      </x:c>
      <x:c r="E227" s="90" t="str">
        <x:f>'全銘柄'!U578</x:f>
        <x:v>正垣 泰彦</x:v>
      </x:c>
      <x:c r="F227" s="91" t="n">
        <x:f>'全銘柄'!V578</x:f>
        <x:v>0.2841</x:v>
      </x:c>
      <x:c r="G227" s="90" t="b">
        <x:f>'全銘柄'!AB578</x:f>
        <x:v>1</x:v>
      </x:c>
      <x:c r="H227" s="90" t="b">
        <x:f>'全銘柄'!AC578</x:f>
        <x:v>1</x:v>
      </x:c>
      <x:c r="I227" s="90" t="n">
        <x:f>'全銘柄'!AD578</x:f>
        <x:v>1</x:v>
      </x:c>
      <x:c r="J227" s="90" t="n">
        <x:f>'全銘柄'!AE578</x:f>
        <x:v>1</x:v>
      </x:c>
      <x:c r="K227" s="90" t="str">
        <x:f>'全銘柄'!AH578</x:f>
        <x:v>S100X5Z0</x:v>
      </x:c>
    </x:row>
    <x:row r="228">
      <x:c r="A228" s="90" t="n">
        <x:f>'全銘柄'!A1061</x:f>
        <x:v>1060</x:v>
      </x:c>
      <x:c r="B228" s="90" t="str">
        <x:f>'全銘柄'!B1061</x:f>
        <x:v>6230</x:v>
      </x:c>
      <x:c r="C228" s="90" t="str">
        <x:f>'全銘柄'!D1061</x:f>
        <x:v>SANEI LTD.</x:v>
      </x:c>
      <x:c r="D228" s="90" t="str">
        <x:f>'全銘柄'!W1061</x:f>
        <x:v>西岡 利明 / 吉川 正弘</x:v>
      </x:c>
      <x:c r="E228" s="90" t="str">
        <x:f>'全銘柄'!U1061</x:f>
        <x:v>西岡 利明</x:v>
      </x:c>
      <x:c r="F228" s="91" t="n">
        <x:f>'全銘柄'!V1061</x:f>
        <x:v>0.284</x:v>
      </x:c>
      <x:c r="G228" s="90" t="b">
        <x:f>'全銘柄'!AB1061</x:f>
        <x:v>1</x:v>
      </x:c>
      <x:c r="H228" s="90" t="b">
        <x:f>'全銘柄'!AC1061</x:f>
        <x:v>1</x:v>
      </x:c>
      <x:c r="I228" s="90" t="n">
        <x:f>'全銘柄'!AD1061</x:f>
        <x:v>1</x:v>
      </x:c>
      <x:c r="J228" s="90" t="n">
        <x:f>'全銘柄'!AE1061</x:f>
        <x:v>1</x:v>
      </x:c>
      <x:c r="K228" s="90" t="str">
        <x:f>'全銘柄'!AH1061</x:f>
        <x:v>S100W0DT</x:v>
      </x:c>
    </x:row>
    <x:row r="229">
      <x:c r="A229" s="90" t="n">
        <x:f>'全銘柄'!A420</x:f>
        <x:v>419</x:v>
      </x:c>
      <x:c r="B229" s="90" t="str">
        <x:f>'全銘柄'!B420</x:f>
        <x:v>3915</x:v>
      </x:c>
      <x:c r="C229" s="90" t="str">
        <x:f>'全銘柄'!D420</x:f>
        <x:v>TerraSky Co.,Ltd</x:v>
      </x:c>
      <x:c r="D229" s="90" t="str">
        <x:f>'全銘柄'!W420</x:f>
        <x:v>佐藤 秀哉 / 宮田 隆司</x:v>
      </x:c>
      <x:c r="E229" s="90" t="str">
        <x:f>'全銘柄'!U420</x:f>
        <x:v>佐藤 秀哉</x:v>
      </x:c>
      <x:c r="F229" s="91" t="n">
        <x:f>'全銘柄'!V420</x:f>
        <x:v>0.2827</x:v>
      </x:c>
      <x:c r="G229" s="90" t="b">
        <x:f>'全銘柄'!AB420</x:f>
        <x:v>1</x:v>
      </x:c>
      <x:c r="H229" s="90" t="b">
        <x:f>'全銘柄'!AC420</x:f>
        <x:v>1</x:v>
      </x:c>
      <x:c r="I229" s="90" t="n">
        <x:f>'全銘柄'!AD420</x:f>
        <x:v>1</x:v>
      </x:c>
      <x:c r="J229" s="90" t="n">
        <x:f>'全銘柄'!AE420</x:f>
        <x:v>2</x:v>
      </x:c>
      <x:c r="K229" s="90" t="str">
        <x:f>'全銘柄'!AH420</x:f>
        <x:v>S100Y60F</x:v>
      </x:c>
    </x:row>
    <x:row r="230">
      <x:c r="A230" s="90" t="n">
        <x:f>'全銘柄'!A1176</x:f>
        <x:v>1175</x:v>
      </x:c>
      <x:c r="B230" s="90" t="str">
        <x:f>'全銘柄'!B1176</x:f>
        <x:v>6537</x:v>
      </x:c>
      <x:c r="C230" s="90" t="str">
        <x:f>'全銘柄'!D1176</x:f>
        <x:v>WASHHOUSE CO.,LTD.</x:v>
      </x:c>
      <x:c r="D230" s="90" t="str">
        <x:f>'全銘柄'!W1176</x:f>
        <x:v>児玉康孝</x:v>
      </x:c>
      <x:c r="E230" s="90" t="str">
        <x:f>'全銘柄'!U1176</x:f>
        <x:v>児玉 康孝</x:v>
      </x:c>
      <x:c r="F230" s="91" t="n">
        <x:f>'全銘柄'!V1176</x:f>
        <x:v>0.2825</x:v>
      </x:c>
      <x:c r="G230" s="90" t="b">
        <x:f>'全銘柄'!AB1176</x:f>
        <x:v>1</x:v>
      </x:c>
      <x:c r="H230" s="90" t="b">
        <x:f>'全銘柄'!AC1176</x:f>
        <x:v>1</x:v>
      </x:c>
      <x:c r="I230" s="90" t="n">
        <x:f>'全銘柄'!AD1176</x:f>
        <x:v>1</x:v>
      </x:c>
      <x:c r="J230" s="90" t="n">
        <x:f>'全銘柄'!AE1176</x:f>
        <x:v>1</x:v>
      </x:c>
      <x:c r="K230" s="90" t="str">
        <x:f>'全銘柄'!AH1176</x:f>
        <x:v>S100XVE0</x:v>
      </x:c>
    </x:row>
    <x:row r="231">
      <x:c r="A231" s="90" t="n">
        <x:f>'全銘柄'!A100</x:f>
        <x:v>99</x:v>
      </x:c>
      <x:c r="B231" s="90" t="str">
        <x:f>'全銘柄'!B100</x:f>
        <x:v>7806</x:v>
      </x:c>
      <x:c r="C231" s="90" t="str">
        <x:f>'全銘柄'!D100</x:f>
        <x:v>MTG Co.,Ltd.</x:v>
      </x:c>
      <x:c r="D231" s="90" t="str">
        <x:f>'全銘柄'!W100</x:f>
        <x:v>松下 剛</x:v>
      </x:c>
      <x:c r="E231" s="90" t="str">
        <x:f>'全銘柄'!U100</x:f>
        <x:v>松下 剛</x:v>
      </x:c>
      <x:c r="F231" s="91" t="n">
        <x:f>'全銘柄'!V100</x:f>
        <x:v>0.2797</x:v>
      </x:c>
      <x:c r="G231" s="90" t="b">
        <x:f>'全銘柄'!AB100</x:f>
        <x:v>1</x:v>
      </x:c>
      <x:c r="H231" s="90" t="b">
        <x:f>'全銘柄'!AC100</x:f>
        <x:v>1</x:v>
      </x:c>
      <x:c r="I231" s="90" t="n">
        <x:f>'全銘柄'!AD100</x:f>
        <x:v>2</x:v>
      </x:c>
      <x:c r="J231" s="90" t="n">
        <x:f>'全銘柄'!AE100</x:f>
        <x:v>3</x:v>
      </x:c>
      <x:c r="K231" s="90" t="str">
        <x:f>'全銘柄'!AH100</x:f>
        <x:v>S100XBX1</x:v>
      </x:c>
    </x:row>
    <x:row r="232">
      <x:c r="A232" s="90" t="n">
        <x:f>'全銘柄'!A1365</x:f>
        <x:v>1364</x:v>
      </x:c>
      <x:c r="B232" s="90" t="str">
        <x:f>'全銘柄'!B1365</x:f>
        <x:v>7815</x:v>
      </x:c>
      <x:c r="C232" s="90" t="str">
        <x:f>'全銘柄'!D1365</x:f>
        <x:v>TOKYO BOARD INDUSTRIES CO.,LTD.</x:v>
      </x:c>
      <x:c r="D232" s="90" t="str">
        <x:f>'全銘柄'!W1365</x:f>
        <x:v>井上 弘之</x:v>
      </x:c>
      <x:c r="E232" s="90" t="str">
        <x:f>'全銘柄'!U1365</x:f>
        <x:v>井上 弘之</x:v>
      </x:c>
      <x:c r="F232" s="91" t="n">
        <x:f>'全銘柄'!V1365</x:f>
        <x:v>0.2784</x:v>
      </x:c>
      <x:c r="G232" s="90" t="b">
        <x:f>'全銘柄'!AB1365</x:f>
        <x:v>1</x:v>
      </x:c>
      <x:c r="H232" s="90" t="b">
        <x:f>'全銘柄'!AC1365</x:f>
        <x:v>1</x:v>
      </x:c>
      <x:c r="I232" s="90" t="n">
        <x:f>'全銘柄'!AD1365</x:f>
        <x:v>1</x:v>
      </x:c>
      <x:c r="J232" s="90" t="n">
        <x:f>'全銘柄'!AE1365</x:f>
        <x:v>1</x:v>
      </x:c>
      <x:c r="K232" s="90" t="str">
        <x:f>'全銘柄'!AH1365</x:f>
        <x:v>S100Y7DO</x:v>
      </x:c>
    </x:row>
    <x:row r="233">
      <x:c r="A233" s="90" t="n">
        <x:f>'全銘柄'!A153</x:f>
        <x:v>152</x:v>
      </x:c>
      <x:c r="B233" s="90" t="str">
        <x:f>'全銘柄'!B153</x:f>
        <x:v>9159</x:v>
      </x:c>
      <x:c r="C233" s="90" t="str">
        <x:f>'全銘柄'!D153</x:f>
        <x:v>W TOKYO Inc.</x:v>
      </x:c>
      <x:c r="D233" s="90" t="str">
        <x:f>'全銘柄'!W153</x:f>
        <x:v>村上 範義</x:v>
      </x:c>
      <x:c r="E233" s="90" t="str">
        <x:f>'全銘柄'!U153</x:f>
        <x:v>村上範義</x:v>
      </x:c>
      <x:c r="F233" s="91" t="n">
        <x:f>'全銘柄'!V153</x:f>
        <x:v>0.2778</x:v>
      </x:c>
      <x:c r="G233" s="90" t="b">
        <x:f>'全銘柄'!AB153</x:f>
        <x:v>1</x:v>
      </x:c>
      <x:c r="H233" s="90" t="b">
        <x:f>'全銘柄'!AC153</x:f>
        <x:v>1</x:v>
      </x:c>
      <x:c r="I233" s="90" t="n">
        <x:f>'全銘柄'!AD153</x:f>
        <x:v>2</x:v>
      </x:c>
      <x:c r="J233" s="90" t="n">
        <x:f>'全銘柄'!AE153</x:f>
        <x:v>2</x:v>
      </x:c>
      <x:c r="K233" s="90" t="str">
        <x:f>'全銘柄'!AH153</x:f>
        <x:v>S100WQSX</x:v>
      </x:c>
    </x:row>
    <x:row r="234">
      <x:c r="A234" s="90" t="n">
        <x:f>'全銘柄'!A1350</x:f>
        <x:v>1349</x:v>
      </x:c>
      <x:c r="B234" s="90" t="str">
        <x:f>'全銘柄'!B1350</x:f>
        <x:v>9835</x:v>
      </x:c>
      <x:c r="C234" s="90" t="str">
        <x:f>'全銘柄'!D1350</x:f>
        <x:v>JUNTENDO CO.,LTD.</x:v>
      </x:c>
      <x:c r="D234" s="90" t="str">
        <x:f>'全銘柄'!W1350</x:f>
        <x:v>飯 塚 正</x:v>
      </x:c>
      <x:c r="E234" s="90" t="str">
        <x:f>'全銘柄'!U1350</x:f>
        <x:v>飯 塚 正</x:v>
      </x:c>
      <x:c r="F234" s="91" t="n">
        <x:f>'全銘柄'!V1350</x:f>
        <x:v>0.2776</x:v>
      </x:c>
      <x:c r="G234" s="90" t="b">
        <x:f>'全銘柄'!AB1350</x:f>
        <x:v>1</x:v>
      </x:c>
      <x:c r="H234" s="90" t="b">
        <x:f>'全銘柄'!AC1350</x:f>
        <x:v>1</x:v>
      </x:c>
      <x:c r="I234" s="90" t="n">
        <x:f>'全銘柄'!AD1350</x:f>
        <x:v>1</x:v>
      </x:c>
      <x:c r="J234" s="90" t="n">
        <x:f>'全銘柄'!AE1350</x:f>
        <x:v>1</x:v>
      </x:c>
      <x:c r="K234" s="90" t="str">
        <x:f>'全銘柄'!AH1350</x:f>
        <x:v>S100Y6C2</x:v>
      </x:c>
    </x:row>
    <x:row r="235">
      <x:c r="A235" s="90" t="n">
        <x:f>'全銘柄'!A992</x:f>
        <x:v>991</x:v>
      </x:c>
      <x:c r="B235" s="90" t="str">
        <x:f>'全銘柄'!B992</x:f>
        <x:v>2311</x:v>
      </x:c>
      <x:c r="C235" s="90" t="str">
        <x:f>'全銘柄'!D992</x:f>
        <x:v>EPCO Co.,Ltd.</x:v>
      </x:c>
      <x:c r="D235" s="90" t="str">
        <x:f>'全銘柄'!W992</x:f>
        <x:v>岩 崎 辰 之</x:v>
      </x:c>
      <x:c r="E235" s="90" t="str">
        <x:f>'全銘柄'!U992</x:f>
        <x:v>岩崎 辰之(常任代理人 株式会社三菱UFJ銀行)</x:v>
      </x:c>
      <x:c r="F235" s="91" t="n">
        <x:f>'全銘柄'!V992</x:f>
        <x:v>0.2774</x:v>
      </x:c>
      <x:c r="G235" s="90" t="b">
        <x:f>'全銘柄'!AB992</x:f>
        <x:v>1</x:v>
      </x:c>
      <x:c r="H235" s="90" t="b">
        <x:f>'全銘柄'!AC992</x:f>
        <x:v>1</x:v>
      </x:c>
      <x:c r="I235" s="90" t="n">
        <x:f>'全銘柄'!AD992</x:f>
        <x:v>1</x:v>
      </x:c>
      <x:c r="J235" s="90" t="n">
        <x:f>'全銘柄'!AE992</x:f>
        <x:v>1</x:v>
      </x:c>
      <x:c r="K235" s="90" t="str">
        <x:f>'全銘柄'!AH992</x:f>
        <x:v>S100XSPG</x:v>
      </x:c>
    </x:row>
    <x:row r="236">
      <x:c r="A236" s="90" t="n">
        <x:f>'全銘柄'!A110</x:f>
        <x:v>109</x:v>
      </x:c>
      <x:c r="B236" s="90" t="str">
        <x:f>'全銘柄'!B110</x:f>
        <x:v>6184</x:v>
      </x:c>
      <x:c r="C236" s="90" t="str">
        <x:f>'全銘柄'!D110</x:f>
        <x:v>Kamakura Shinsho,Ltd.</x:v>
      </x:c>
      <x:c r="D236" s="90" t="str">
        <x:f>'全銘柄'!W110</x:f>
        <x:v>清水 祐孝 / 小林 史生</x:v>
      </x:c>
      <x:c r="E236" s="90" t="str">
        <x:f>'全銘柄'!U110</x:f>
        <x:v>清水 祐孝</x:v>
      </x:c>
      <x:c r="F236" s="91" t="n">
        <x:f>'全銘柄'!V110</x:f>
        <x:v>0.276</x:v>
      </x:c>
      <x:c r="G236" s="90" t="b">
        <x:f>'全銘柄'!AB110</x:f>
        <x:v>1</x:v>
      </x:c>
      <x:c r="H236" s="90" t="b">
        <x:f>'全銘柄'!AC110</x:f>
        <x:v>1</x:v>
      </x:c>
      <x:c r="I236" s="90" t="n">
        <x:f>'全銘柄'!AD110</x:f>
        <x:v>2</x:v>
      </x:c>
      <x:c r="J236" s="90" t="n">
        <x:f>'全銘柄'!AE110</x:f>
        <x:v>3</x:v>
      </x:c>
      <x:c r="K236" s="90" t="str">
        <x:f>'全銘柄'!AH110</x:f>
        <x:v>S100Y0J1</x:v>
      </x:c>
    </x:row>
    <x:row r="237">
      <x:c r="A237" s="90" t="n">
        <x:f>'全銘柄'!A321</x:f>
        <x:v>320</x:v>
      </x:c>
      <x:c r="B237" s="90" t="str">
        <x:f>'全銘柄'!B321</x:f>
        <x:v>7366</x:v>
      </x:c>
      <x:c r="C237" s="90" t="str">
        <x:f>'全銘柄'!D321</x:f>
        <x:v>LITALICO Inc.</x:v>
      </x:c>
      <x:c r="D237" s="90" t="str">
        <x:f>'全銘柄'!W321</x:f>
        <x:v>長谷川 敦弥 / 辻 高宏</x:v>
      </x:c>
      <x:c r="E237" s="90" t="str">
        <x:f>'全銘柄'!U321</x:f>
        <x:v>長 谷 川 敦 弥</x:v>
      </x:c>
      <x:c r="F237" s="91" t="n">
        <x:f>'全銘柄'!V321</x:f>
        <x:v>0.2748</x:v>
      </x:c>
      <x:c r="G237" s="90" t="b">
        <x:f>'全銘柄'!AB321</x:f>
        <x:v>1</x:v>
      </x:c>
      <x:c r="H237" s="90" t="b">
        <x:f>'全銘柄'!AC321</x:f>
        <x:v>1</x:v>
      </x:c>
      <x:c r="I237" s="90" t="n">
        <x:f>'全銘柄'!AD321</x:f>
        <x:v>1</x:v>
      </x:c>
      <x:c r="J237" s="90" t="n">
        <x:f>'全銘柄'!AE321</x:f>
        <x:v>2</x:v>
      </x:c>
      <x:c r="K237" s="90" t="str">
        <x:f>'全銘柄'!AH321</x:f>
        <x:v>S100W0KN</x:v>
      </x:c>
    </x:row>
    <x:row r="238">
      <x:c r="A238" s="90" t="n">
        <x:f>'全銘柄'!A690</x:f>
        <x:v>689</x:v>
      </x:c>
      <x:c r="B238" s="90" t="str">
        <x:f>'全銘柄'!B690</x:f>
        <x:v>3933</x:v>
      </x:c>
      <x:c r="C238" s="90" t="str">
        <x:f>'全銘柄'!D690</x:f>
        <x:v>CHIeru Co.,Ltd.</x:v>
      </x:c>
      <x:c r="D238" s="90" t="str">
        <x:f>'全銘柄'!W690</x:f>
        <x:v>川居 睦</x:v>
      </x:c>
      <x:c r="E238" s="90" t="str">
        <x:f>'全銘柄'!U690</x:f>
        <x:v>川居 睦</x:v>
      </x:c>
      <x:c r="F238" s="91" t="n">
        <x:f>'全銘柄'!V690</x:f>
        <x:v>0.2734</x:v>
      </x:c>
      <x:c r="G238" s="90" t="b">
        <x:f>'全銘柄'!AB690</x:f>
        <x:v>1</x:v>
      </x:c>
      <x:c r="H238" s="90" t="b">
        <x:f>'全銘柄'!AC690</x:f>
        <x:v>1</x:v>
      </x:c>
      <x:c r="I238" s="90" t="n">
        <x:f>'全銘柄'!AD690</x:f>
        <x:v>1</x:v>
      </x:c>
      <x:c r="J238" s="90" t="n">
        <x:f>'全銘柄'!AE690</x:f>
        <x:v>1</x:v>
      </x:c>
      <x:c r="K238" s="90" t="str">
        <x:f>'全銘柄'!AH690</x:f>
        <x:v>S100W90R</x:v>
      </x:c>
    </x:row>
    <x:row r="239">
      <x:c r="A239" s="90" t="n">
        <x:f>'全銘柄'!A1127</x:f>
        <x:v>1126</x:v>
      </x:c>
      <x:c r="B239" s="90" t="str">
        <x:f>'全銘柄'!B1127</x:f>
        <x:v>7946</x:v>
      </x:c>
      <x:c r="C239" s="90" t="str">
        <x:f>'全銘柄'!D1127</x:f>
        <x:v>KOYOSHA INC.</x:v>
      </x:c>
      <x:c r="D239" s="90" t="str">
        <x:f>'全銘柄'!W1127</x:f>
        <x:v>犬 養 岬 太</x:v>
      </x:c>
      <x:c r="E239" s="90" t="str">
        <x:f>'全銘柄'!U1127</x:f>
        <x:v>犬養 岬太</x:v>
      </x:c>
      <x:c r="F239" s="91" t="n">
        <x:f>'全銘柄'!V1127</x:f>
        <x:v>0.272</x:v>
      </x:c>
      <x:c r="G239" s="90" t="b">
        <x:f>'全銘柄'!AB1127</x:f>
        <x:v>1</x:v>
      </x:c>
      <x:c r="H239" s="90" t="b">
        <x:f>'全銘柄'!AC1127</x:f>
        <x:v>1</x:v>
      </x:c>
      <x:c r="I239" s="90" t="n">
        <x:f>'全銘柄'!AD1127</x:f>
        <x:v>1</x:v>
      </x:c>
      <x:c r="J239" s="90" t="n">
        <x:f>'全銘柄'!AE1127</x:f>
        <x:v>1</x:v>
      </x:c>
      <x:c r="K239" s="90" t="str">
        <x:f>'全銘柄'!AH1127</x:f>
        <x:v>S100W8KE</x:v>
      </x:c>
    </x:row>
    <x:row r="240">
      <x:c r="A240" s="90" t="n">
        <x:f>'全銘柄'!A30</x:f>
        <x:v>29</x:v>
      </x:c>
      <x:c r="B240" s="90" t="str">
        <x:f>'全銘柄'!B30</x:f>
        <x:v>5892</x:v>
      </x:c>
      <x:c r="C240" s="90" t="str">
        <x:f>'全銘柄'!D30</x:f>
        <x:v>yutori,Inc.</x:v>
      </x:c>
      <x:c r="D240" s="90" t="str">
        <x:f>'全銘柄'!W30</x:f>
        <x:v>片石 貴展 / 瀬之口 和磨</x:v>
      </x:c>
      <x:c r="E240" s="90" t="str">
        <x:f>'全銘柄'!U30</x:f>
        <x:v>片石 貴展</x:v>
      </x:c>
      <x:c r="F240" s="91" t="n">
        <x:f>'全銘柄'!V30</x:f>
        <x:v>0.2717</x:v>
      </x:c>
      <x:c r="G240" s="90" t="b">
        <x:f>'全銘柄'!AB30</x:f>
        <x:v>1</x:v>
      </x:c>
      <x:c r="H240" s="90" t="b">
        <x:f>'全銘柄'!AC30</x:f>
        <x:v>1</x:v>
      </x:c>
      <x:c r="I240" s="90" t="n">
        <x:f>'全銘柄'!AD30</x:f>
        <x:v>3</x:v>
      </x:c>
      <x:c r="J240" s="90" t="n">
        <x:f>'全銘柄'!AE30</x:f>
        <x:v>3</x:v>
      </x:c>
      <x:c r="K240" s="90" t="str">
        <x:f>'全銘柄'!AH30</x:f>
        <x:v>S100VZ0M</x:v>
      </x:c>
    </x:row>
    <x:row r="241">
      <x:c r="A241" s="90" t="n">
        <x:f>'全銘柄'!A1299</x:f>
        <x:v>1298</x:v>
      </x:c>
      <x:c r="B241" s="90" t="str">
        <x:f>'全銘柄'!B1299</x:f>
        <x:v>3634</x:v>
      </x:c>
      <x:c r="C241" s="90" t="str">
        <x:f>'全銘柄'!D1299</x:f>
        <x:v>Sockets Inc.</x:v>
      </x:c>
      <x:c r="D241" s="90" t="str">
        <x:f>'全銘柄'!W1299</x:f>
        <x:v>浦部 浩司</x:v>
      </x:c>
      <x:c r="E241" s="90" t="str">
        <x:f>'全銘柄'!U1299</x:f>
        <x:v>浦部 浩司</x:v>
      </x:c>
      <x:c r="F241" s="91" t="n">
        <x:f>'全銘柄'!V1299</x:f>
        <x:v>0.2697</x:v>
      </x:c>
      <x:c r="G241" s="90" t="b">
        <x:f>'全銘柄'!AB1299</x:f>
        <x:v>1</x:v>
      </x:c>
      <x:c r="H241" s="90" t="b">
        <x:f>'全銘柄'!AC1299</x:f>
        <x:v>1</x:v>
      </x:c>
      <x:c r="I241" s="90" t="n">
        <x:f>'全銘柄'!AD1299</x:f>
        <x:v>1</x:v>
      </x:c>
      <x:c r="J241" s="90" t="n">
        <x:f>'全銘柄'!AE1299</x:f>
        <x:v>1</x:v>
      </x:c>
      <x:c r="K241" s="90" t="str">
        <x:f>'全銘柄'!AH1299</x:f>
        <x:v>S100W18O</x:v>
      </x:c>
    </x:row>
    <x:row r="242">
      <x:c r="A242" s="90" t="n">
        <x:f>'全銘柄'!A371</x:f>
        <x:v>370</x:v>
      </x:c>
      <x:c r="B242" s="90" t="str">
        <x:f>'全銘柄'!B371</x:f>
        <x:v>3675</x:v>
      </x:c>
      <x:c r="C242" s="90" t="str">
        <x:f>'全銘柄'!D371</x:f>
        <x:v>Cross Marketing Group Inc.</x:v>
      </x:c>
      <x:c r="D242" s="90" t="str">
        <x:f>'全銘柄'!W371</x:f>
        <x:v>五十嵐 幹</x:v>
      </x:c>
      <x:c r="E242" s="90" t="str">
        <x:f>'全銘柄'!U371</x:f>
        <x:v>五 十 嵐 幹</x:v>
      </x:c>
      <x:c r="F242" s="91" t="n">
        <x:f>'全銘柄'!V371</x:f>
        <x:v>0.269</x:v>
      </x:c>
      <x:c r="G242" s="90" t="b">
        <x:f>'全銘柄'!AB371</x:f>
        <x:v>1</x:v>
      </x:c>
      <x:c r="H242" s="90" t="b">
        <x:f>'全銘柄'!AC371</x:f>
        <x:v>1</x:v>
      </x:c>
      <x:c r="I242" s="90" t="n">
        <x:f>'全銘柄'!AD371</x:f>
        <x:v>1</x:v>
      </x:c>
      <x:c r="J242" s="90" t="n">
        <x:f>'全銘柄'!AE371</x:f>
        <x:v>2</x:v>
      </x:c>
      <x:c r="K242" s="90" t="str">
        <x:f>'全銘柄'!AH371</x:f>
        <x:v>S100WQAV</x:v>
      </x:c>
    </x:row>
    <x:row r="243">
      <x:c r="A243" s="90" t="n">
        <x:f>'全銘柄'!A19</x:f>
        <x:v>18</x:v>
      </x:c>
      <x:c r="B243" s="90" t="str">
        <x:f>'全銘柄'!B19</x:f>
        <x:v>5572</x:v>
      </x:c>
      <x:c r="C243" s="90" t="str">
        <x:f>'全銘柄'!D19</x:f>
        <x:v>Ridge-i Inc.</x:v>
      </x:c>
      <x:c r="D243" s="90" t="str">
        <x:f>'全銘柄'!W19</x:f>
        <x:v>柳原 尚史</x:v>
      </x:c>
      <x:c r="E243" s="90" t="str">
        <x:f>'全銘柄'!U19</x:f>
        <x:v>柳原 尚史</x:v>
      </x:c>
      <x:c r="F243" s="91" t="n">
        <x:f>'全銘柄'!V19</x:f>
        <x:v>0.2689</x:v>
      </x:c>
      <x:c r="G243" s="90" t="b">
        <x:f>'全銘柄'!AB19</x:f>
        <x:v>1</x:v>
      </x:c>
      <x:c r="H243" s="90" t="b">
        <x:f>'全銘柄'!AC19</x:f>
        <x:v>1</x:v>
      </x:c>
      <x:c r="I243" s="90" t="n">
        <x:f>'全銘柄'!AD19</x:f>
        <x:v>3</x:v>
      </x:c>
      <x:c r="J243" s="90" t="n">
        <x:f>'全銘柄'!AE19</x:f>
        <x:v>4</x:v>
      </x:c>
      <x:c r="K243" s="90" t="str">
        <x:f>'全銘柄'!AH19</x:f>
        <x:v>S100WWVV</x:v>
      </x:c>
    </x:row>
    <x:row r="244">
      <x:c r="A244" s="90" t="n">
        <x:f>'全銘柄'!A231</x:f>
        <x:v>230</x:v>
      </x:c>
      <x:c r="B244" s="90" t="str">
        <x:f>'全銘柄'!B231</x:f>
        <x:v>3682</x:v>
      </x:c>
      <x:c r="C244" s="90" t="str">
        <x:f>'全銘柄'!D231</x:f>
        <x:v>Encourage Technologies Co.,Ltd.</x:v>
      </x:c>
      <x:c r="D244" s="90" t="str">
        <x:f>'全銘柄'!W231</x:f>
        <x:v>石井 進也</x:v>
      </x:c>
      <x:c r="E244" s="90" t="str">
        <x:f>'全銘柄'!U231</x:f>
        <x:v>石井 進也</x:v>
      </x:c>
      <x:c r="F244" s="91" t="n">
        <x:f>'全銘柄'!V231</x:f>
        <x:v>0.2681</x:v>
      </x:c>
      <x:c r="G244" s="90" t="b">
        <x:f>'全銘柄'!AB231</x:f>
        <x:v>1</x:v>
      </x:c>
      <x:c r="H244" s="90" t="b">
        <x:f>'全銘柄'!AC231</x:f>
        <x:v>1</x:v>
      </x:c>
      <x:c r="I244" s="90" t="n">
        <x:f>'全銘柄'!AD231</x:f>
        <x:v>2</x:v>
      </x:c>
      <x:c r="J244" s="90" t="n">
        <x:f>'全銘柄'!AE231</x:f>
        <x:v>2</x:v>
      </x:c>
      <x:c r="K244" s="90" t="str">
        <x:f>'全銘柄'!AH231</x:f>
        <x:v>S100VZGY</x:v>
      </x:c>
    </x:row>
    <x:row r="245">
      <x:c r="A245" s="90" t="n">
        <x:f>'全銘柄'!A90</x:f>
        <x:v>89</x:v>
      </x:c>
      <x:c r="B245" s="90" t="str">
        <x:f>'全銘柄'!B90</x:f>
        <x:v>4165</x:v>
      </x:c>
      <x:c r="C245" s="90" t="str">
        <x:f>'全銘柄'!D90</x:f>
        <x:v>PLAID,Inc.</x:v>
      </x:c>
      <x:c r="D245" s="90" t="str">
        <x:f>'全銘柄'!W90</x:f>
        <x:v>倉橋 健太</x:v>
      </x:c>
      <x:c r="E245" s="90" t="str">
        <x:f>'全銘柄'!U90</x:f>
        <x:v>倉橋健太</x:v>
      </x:c>
      <x:c r="F245" s="91" t="n">
        <x:f>'全銘柄'!V90</x:f>
        <x:v>0.2675</x:v>
      </x:c>
      <x:c r="G245" s="90" t="b">
        <x:f>'全銘柄'!AB90</x:f>
        <x:v>1</x:v>
      </x:c>
      <x:c r="H245" s="90" t="b">
        <x:f>'全銘柄'!AC90</x:f>
        <x:v>1</x:v>
      </x:c>
      <x:c r="I245" s="90" t="n">
        <x:f>'全銘柄'!AD90</x:f>
        <x:v>2</x:v>
      </x:c>
      <x:c r="J245" s="90" t="n">
        <x:f>'全銘柄'!AE90</x:f>
        <x:v>3</x:v>
      </x:c>
      <x:c r="K245" s="90" t="str">
        <x:f>'全銘柄'!AH90</x:f>
        <x:v>S100XAX3</x:v>
      </x:c>
    </x:row>
    <x:row r="246">
      <x:c r="A246" s="90" t="n">
        <x:f>'全銘柄'!A188</x:f>
        <x:v>187</x:v>
      </x:c>
      <x:c r="B246" s="90" t="str">
        <x:f>'全銘柄'!B188</x:f>
        <x:v>3393</x:v>
      </x:c>
      <x:c r="C246" s="90" t="str">
        <x:f>'全銘柄'!D188</x:f>
        <x:v>Startia Holdings,Inc.</x:v>
      </x:c>
      <x:c r="D246" s="90" t="str">
        <x:f>'全銘柄'!W188</x:f>
        <x:v>本郷秀之</x:v>
      </x:c>
      <x:c r="E246" s="90" t="str">
        <x:f>'全銘柄'!U188</x:f>
        <x:v>本郷 秀之</x:v>
      </x:c>
      <x:c r="F246" s="91" t="n">
        <x:f>'全銘柄'!V188</x:f>
        <x:v>0.2675</x:v>
      </x:c>
      <x:c r="G246" s="90" t="b">
        <x:f>'全銘柄'!AB188</x:f>
        <x:v>1</x:v>
      </x:c>
      <x:c r="H246" s="90" t="b">
        <x:f>'全銘柄'!AC188</x:f>
        <x:v>1</x:v>
      </x:c>
      <x:c r="I246" s="90" t="n">
        <x:f>'全銘柄'!AD188</x:f>
        <x:v>2</x:v>
      </x:c>
      <x:c r="J246" s="90" t="n">
        <x:f>'全銘柄'!AE188</x:f>
        <x:v>2</x:v>
      </x:c>
      <x:c r="K246" s="90" t="str">
        <x:f>'全銘柄'!AH188</x:f>
        <x:v>S100VZEI</x:v>
      </x:c>
    </x:row>
    <x:row r="247">
      <x:c r="A247" s="90" t="n">
        <x:f>'全銘柄'!A786</x:f>
        <x:v>785</x:v>
      </x:c>
      <x:c r="B247" s="90" t="str">
        <x:f>'全銘柄'!B786</x:f>
        <x:v>3560</x:v>
      </x:c>
      <x:c r="C247" s="90" t="str">
        <x:f>'全銘柄'!D786</x:f>
        <x:v>Hobonichi Co.,Ltd.</x:v>
      </x:c>
      <x:c r="D247" s="90" t="str">
        <x:f>'全銘柄'!W786</x:f>
        <x:v>糸井 重里 / 小泉 絢子</x:v>
      </x:c>
      <x:c r="E247" s="90" t="str">
        <x:f>'全銘柄'!U786</x:f>
        <x:v>糸井 重里</x:v>
      </x:c>
      <x:c r="F247" s="91" t="n">
        <x:f>'全銘柄'!V786</x:f>
        <x:v>0.267</x:v>
      </x:c>
      <x:c r="G247" s="90" t="b">
        <x:f>'全銘柄'!AB786</x:f>
        <x:v>1</x:v>
      </x:c>
      <x:c r="H247" s="90" t="b">
        <x:f>'全銘柄'!AC786</x:f>
        <x:v>1</x:v>
      </x:c>
      <x:c r="I247" s="90" t="n">
        <x:f>'全銘柄'!AD786</x:f>
        <x:v>1</x:v>
      </x:c>
      <x:c r="J247" s="90" t="n">
        <x:f>'全銘柄'!AE786</x:f>
        <x:v>1</x:v>
      </x:c>
      <x:c r="K247" s="90" t="str">
        <x:f>'全銘柄'!AH786</x:f>
        <x:v>S100X6M7</x:v>
      </x:c>
    </x:row>
    <x:row r="248">
      <x:c r="A248" s="90" t="n">
        <x:f>'全銘柄'!A633</x:f>
        <x:v>632</x:v>
      </x:c>
      <x:c r="B248" s="90" t="str">
        <x:f>'全銘柄'!B633</x:f>
        <x:v>7343</x:v>
      </x:c>
      <x:c r="C248" s="90" t="str">
        <x:f>'全銘柄'!D633</x:f>
        <x:v>Broad-Minded Co.,Ltd.</x:v>
      </x:c>
      <x:c r="D248" s="90" t="str">
        <x:f>'全銘柄'!W633</x:f>
        <x:v>伊藤 清</x:v>
      </x:c>
      <x:c r="E248" s="90" t="str">
        <x:f>'全銘柄'!U633</x:f>
        <x:v>伊藤 清</x:v>
      </x:c>
      <x:c r="F248" s="91" t="n">
        <x:f>'全銘柄'!V633</x:f>
        <x:v>0.266</x:v>
      </x:c>
      <x:c r="G248" s="90" t="b">
        <x:f>'全銘柄'!AB633</x:f>
        <x:v>1</x:v>
      </x:c>
      <x:c r="H248" s="90" t="b">
        <x:f>'全銘柄'!AC633</x:f>
        <x:v>1</x:v>
      </x:c>
      <x:c r="I248" s="90" t="n">
        <x:f>'全銘柄'!AD633</x:f>
        <x:v>1</x:v>
      </x:c>
      <x:c r="J248" s="90" t="n">
        <x:f>'全銘柄'!AE633</x:f>
        <x:v>1</x:v>
      </x:c>
      <x:c r="K248" s="90" t="str">
        <x:f>'全銘柄'!AH633</x:f>
        <x:v>S100W6WS</x:v>
      </x:c>
    </x:row>
    <x:row r="249">
      <x:c r="A249" s="90" t="n">
        <x:f>'全銘柄'!A1336</x:f>
        <x:v>1335</x:v>
      </x:c>
      <x:c r="B249" s="90" t="str">
        <x:f>'全銘柄'!B1336</x:f>
        <x:v>3138</x:v>
      </x:c>
      <x:c r="C249" s="90" t="str">
        <x:f>'全銘柄'!D1336</x:f>
        <x:v>Fujisan Magazine Service Co.,Ltd.</x:v>
      </x:c>
      <x:c r="D249" s="90" t="str">
        <x:f>'全銘柄'!W1336</x:f>
        <x:v>西野 伸一郎 / 神谷 アントニオ</x:v>
      </x:c>
      <x:c r="E249" s="90" t="str">
        <x:f>'全銘柄'!U1336</x:f>
        <x:v>西野 伸一郎</x:v>
      </x:c>
      <x:c r="F249" s="91" t="n">
        <x:f>'全銘柄'!V1336</x:f>
        <x:v>0.2658</x:v>
      </x:c>
      <x:c r="G249" s="90" t="b">
        <x:f>'全銘柄'!AB1336</x:f>
        <x:v>1</x:v>
      </x:c>
      <x:c r="H249" s="90" t="b">
        <x:f>'全銘柄'!AC1336</x:f>
        <x:v>1</x:v>
      </x:c>
      <x:c r="I249" s="90" t="n">
        <x:f>'全銘柄'!AD1336</x:f>
        <x:v>1</x:v>
      </x:c>
      <x:c r="J249" s="90" t="n">
        <x:f>'全銘柄'!AE1336</x:f>
        <x:v>1</x:v>
      </x:c>
      <x:c r="K249" s="90" t="str">
        <x:f>'全銘柄'!AH1336</x:f>
        <x:v>S100XUDW</x:v>
      </x:c>
    </x:row>
    <x:row r="250">
      <x:c r="A250" s="90" t="n">
        <x:f>'全銘柄'!A280</x:f>
        <x:v>279</x:v>
      </x:c>
      <x:c r="B250" s="90" t="str">
        <x:f>'全銘柄'!B280</x:f>
        <x:v>7175</x:v>
      </x:c>
      <x:c r="C250" s="90" t="str">
        <x:f>'全銘柄'!D280</x:f>
        <x:v>The Imamura Securities Co.,Ltd.</x:v>
      </x:c>
      <x:c r="D250" s="90" t="str">
        <x:f>'全銘柄'!W280</x:f>
        <x:v>今村 九治 / 今村 直喜</x:v>
      </x:c>
      <x:c r="E250" s="90" t="str">
        <x:f>'全銘柄'!U280</x:f>
        <x:v>今村 直喜</x:v>
      </x:c>
      <x:c r="F250" s="91" t="n">
        <x:f>'全銘柄'!V280</x:f>
        <x:v>0.2655</x:v>
      </x:c>
      <x:c r="G250" s="90" t="b">
        <x:f>'全銘柄'!AB280</x:f>
        <x:v>1</x:v>
      </x:c>
      <x:c r="H250" s="90" t="b">
        <x:f>'全銘柄'!AC280</x:f>
        <x:v>1</x:v>
      </x:c>
      <x:c r="I250" s="90" t="n">
        <x:f>'全銘柄'!AD280</x:f>
        <x:v>2</x:v>
      </x:c>
      <x:c r="J250" s="90" t="n">
        <x:f>'全銘柄'!AE280</x:f>
        <x:v>2</x:v>
      </x:c>
      <x:c r="K250" s="90" t="str">
        <x:f>'全銘柄'!AH280</x:f>
        <x:v>S100VYUC</x:v>
      </x:c>
    </x:row>
    <x:row r="251">
      <x:c r="A251" s="90" t="n">
        <x:f>'全銘柄'!A1133</x:f>
        <x:v>1132</x:v>
      </x:c>
      <x:c r="B251" s="90" t="str">
        <x:f>'全銘柄'!B1133</x:f>
        <x:v>2179</x:v>
      </x:c>
      <x:c r="C251" s="90" t="str">
        <x:f>'全銘柄'!D1133</x:f>
        <x:v>SEIGAKUSHA CO.,LTD.</x:v>
      </x:c>
      <x:c r="D251" s="90" t="str">
        <x:f>'全銘柄'!W1133</x:f>
        <x:v>太田 明弘 / 永井 博</x:v>
      </x:c>
      <x:c r="E251" s="90" t="str">
        <x:f>'全銘柄'!U1133</x:f>
        <x:v>太田 明弘</x:v>
      </x:c>
      <x:c r="F251" s="91" t="n">
        <x:f>'全銘柄'!V1133</x:f>
        <x:v>0.2651</x:v>
      </x:c>
      <x:c r="G251" s="90" t="b">
        <x:f>'全銘柄'!AB1133</x:f>
        <x:v>1</x:v>
      </x:c>
      <x:c r="H251" s="90" t="b">
        <x:f>'全銘柄'!AC1133</x:f>
        <x:v>1</x:v>
      </x:c>
      <x:c r="I251" s="90" t="n">
        <x:f>'全銘柄'!AD1133</x:f>
        <x:v>1</x:v>
      </x:c>
      <x:c r="J251" s="90" t="n">
        <x:f>'全銘柄'!AE1133</x:f>
        <x:v>1</x:v>
      </x:c>
      <x:c r="K251" s="90" t="str">
        <x:f>'全銘柄'!AH1133</x:f>
        <x:v>S100W228</x:v>
      </x:c>
    </x:row>
    <x:row r="252">
      <x:c r="A252" s="90" t="n">
        <x:f>'全銘柄'!A267</x:f>
        <x:v>266</x:v>
      </x:c>
      <x:c r="B252" s="90" t="str">
        <x:f>'全銘柄'!B267</x:f>
        <x:v>3712</x:v>
      </x:c>
      <x:c r="C252" s="90" t="str">
        <x:f>'全銘柄'!D267</x:f>
        <x:v>Information Planning CO.,LTD.</x:v>
      </x:c>
      <x:c r="D252" s="90" t="str">
        <x:f>'全銘柄'!W267</x:f>
        <x:v>松岡 仁史 / 中谷 利仁</x:v>
      </x:c>
      <x:c r="E252" s="90" t="str">
        <x:f>'全銘柄'!U267</x:f>
        <x:v>松岡 仁史</x:v>
      </x:c>
      <x:c r="F252" s="91" t="n">
        <x:f>'全銘柄'!V267</x:f>
        <x:v>0.2644</x:v>
      </x:c>
      <x:c r="G252" s="90" t="b">
        <x:f>'全銘柄'!AB267</x:f>
        <x:v>1</x:v>
      </x:c>
      <x:c r="H252" s="90" t="b">
        <x:f>'全銘柄'!AC267</x:f>
        <x:v>1</x:v>
      </x:c>
      <x:c r="I252" s="90" t="n">
        <x:f>'全銘柄'!AD267</x:f>
        <x:v>2</x:v>
      </x:c>
      <x:c r="J252" s="90" t="n">
        <x:f>'全銘柄'!AE267</x:f>
        <x:v>2</x:v>
      </x:c>
      <x:c r="K252" s="90" t="str">
        <x:f>'全銘柄'!AH267</x:f>
        <x:v>S100XAQC</x:v>
      </x:c>
    </x:row>
    <x:row r="253">
      <x:c r="A253" s="90" t="n">
        <x:f>'全銘柄'!A673</x:f>
        <x:v>672</x:v>
      </x:c>
      <x:c r="B253" s="90" t="str">
        <x:f>'全銘柄'!B673</x:f>
        <x:v>3180</x:v>
      </x:c>
      <x:c r="C253" s="90" t="str">
        <x:f>'全銘柄'!D673</x:f>
        <x:v>BEAUTY GARAGE Inc.</x:v>
      </x:c>
      <x:c r="D253" s="90" t="str">
        <x:f>'全銘柄'!W673</x:f>
        <x:v>野村 秀輝</x:v>
      </x:c>
      <x:c r="E253" s="90" t="str">
        <x:f>'全銘柄'!U673</x:f>
        <x:v>野村 秀輝</x:v>
      </x:c>
      <x:c r="F253" s="91" t="n">
        <x:f>'全銘柄'!V673</x:f>
        <x:v>0.2628</x:v>
      </x:c>
      <x:c r="G253" s="90" t="b">
        <x:f>'全銘柄'!AB673</x:f>
        <x:v>1</x:v>
      </x:c>
      <x:c r="H253" s="90" t="b">
        <x:f>'全銘柄'!AC673</x:f>
        <x:v>1</x:v>
      </x:c>
      <x:c r="I253" s="90" t="n">
        <x:f>'全銘柄'!AD673</x:f>
        <x:v>1</x:v>
      </x:c>
      <x:c r="J253" s="90" t="n">
        <x:f>'全銘柄'!AE673</x:f>
        <x:v>1</x:v>
      </x:c>
      <x:c r="K253" s="90" t="str">
        <x:f>'全銘柄'!AH673</x:f>
        <x:v>S100WE42</x:v>
      </x:c>
    </x:row>
    <x:row r="254">
      <x:c r="A254" s="90" t="n">
        <x:f>'全銘柄'!A179</x:f>
        <x:v>178</x:v>
      </x:c>
      <x:c r="B254" s="90" t="str">
        <x:f>'全銘柄'!B179</x:f>
        <x:v>3836</x:v>
      </x:c>
      <x:c r="C254" s="90" t="str">
        <x:f>'全銘柄'!D179</x:f>
        <x:v>AVANT GROUP CORPORATION</x:v>
      </x:c>
      <x:c r="D254" s="90" t="str">
        <x:f>'全銘柄'!W179</x:f>
        <x:v>森 川 徹 治</x:v>
      </x:c>
      <x:c r="E254" s="90" t="str">
        <x:f>'全銘柄'!U179</x:f>
        <x:v>森川 徹治</x:v>
      </x:c>
      <x:c r="F254" s="91" t="n">
        <x:f>'全銘柄'!V179</x:f>
        <x:v>0.2627</x:v>
      </x:c>
      <x:c r="G254" s="90" t="b">
        <x:f>'全銘柄'!AB179</x:f>
        <x:v>1</x:v>
      </x:c>
      <x:c r="H254" s="90" t="b">
        <x:f>'全銘柄'!AC179</x:f>
        <x:v>1</x:v>
      </x:c>
      <x:c r="I254" s="90" t="n">
        <x:f>'全銘柄'!AD179</x:f>
        <x:v>2</x:v>
      </x:c>
      <x:c r="J254" s="90" t="n">
        <x:f>'全銘柄'!AE179</x:f>
        <x:v>2</x:v>
      </x:c>
      <x:c r="K254" s="90" t="str">
        <x:f>'全銘柄'!AH179</x:f>
        <x:v>S100WPOP</x:v>
      </x:c>
    </x:row>
    <x:row r="255">
      <x:c r="A255" s="90" t="n">
        <x:f>'全銘柄'!A111</x:f>
        <x:v>110</x:v>
      </x:c>
      <x:c r="B255" s="90" t="str">
        <x:f>'全銘柄'!B111</x:f>
        <x:v>9225</x:v>
      </x:c>
      <x:c r="C255" s="90" t="str">
        <x:f>'全銘柄'!D111</x:f>
        <x:v>Bridge Consulting Group Inc.</x:v>
      </x:c>
      <x:c r="D255" s="90" t="str">
        <x:f>'全銘柄'!W111</x:f>
        <x:v>宮崎 良一</x:v>
      </x:c>
      <x:c r="E255" s="90" t="str">
        <x:f>'全銘柄'!U111</x:f>
        <x:v>宮崎 良一</x:v>
      </x:c>
      <x:c r="F255" s="91" t="n">
        <x:f>'全銘柄'!V111</x:f>
        <x:v>0.2623</x:v>
      </x:c>
      <x:c r="G255" s="90" t="b">
        <x:f>'全銘柄'!AB111</x:f>
        <x:v>1</x:v>
      </x:c>
      <x:c r="H255" s="90" t="b">
        <x:f>'全銘柄'!AC111</x:f>
        <x:v>1</x:v>
      </x:c>
      <x:c r="I255" s="90" t="n">
        <x:f>'全銘柄'!AD111</x:f>
        <x:v>2</x:v>
      </x:c>
      <x:c r="J255" s="90" t="n">
        <x:f>'全銘柄'!AE111</x:f>
        <x:v>3</x:v>
      </x:c>
      <x:c r="K255" s="90" t="str">
        <x:f>'全銘柄'!AH111</x:f>
        <x:v>S100XC8K</x:v>
      </x:c>
    </x:row>
    <x:row r="256">
      <x:c r="A256" s="90" t="n">
        <x:f>'全銘柄'!A1358</x:f>
        <x:v>1357</x:v>
      </x:c>
      <x:c r="B256" s="90" t="str">
        <x:f>'全銘柄'!B1358</x:f>
        <x:v>4344</x:v>
      </x:c>
      <x:c r="C256" s="90" t="str">
        <x:f>'全銘柄'!D1358</x:f>
        <x:v>SOURCENEXT CORPORATION</x:v>
      </x:c>
      <x:c r="D256" s="90" t="str">
        <x:f>'全銘柄'!W1358</x:f>
        <x:v>松 田 憲 幸 / 小 嶋 智 彰</x:v>
      </x:c>
      <x:c r="E256" s="90" t="str">
        <x:f>'全銘柄'!U1358</x:f>
        <x:v>松田憲幸</x:v>
      </x:c>
      <x:c r="F256" s="91" t="n">
        <x:f>'全銘柄'!V1358</x:f>
        <x:v>0.262</x:v>
      </x:c>
      <x:c r="G256" s="90" t="b">
        <x:f>'全銘柄'!AB1358</x:f>
        <x:v>1</x:v>
      </x:c>
      <x:c r="H256" s="90" t="b">
        <x:f>'全銘柄'!AC1358</x:f>
        <x:v>1</x:v>
      </x:c>
      <x:c r="I256" s="90" t="n">
        <x:f>'全銘柄'!AD1358</x:f>
        <x:v>1</x:v>
      </x:c>
      <x:c r="J256" s="90" t="n">
        <x:f>'全銘柄'!AE1358</x:f>
        <x:v>1</x:v>
      </x:c>
      <x:c r="K256" s="90" t="str">
        <x:f>'全銘柄'!AH1358</x:f>
        <x:v>S100XSUV</x:v>
      </x:c>
    </x:row>
    <x:row r="257">
      <x:c r="A257" s="90" t="n">
        <x:f>'全銘柄'!A436</x:f>
        <x:v>435</x:v>
      </x:c>
      <x:c r="B257" s="90" t="str">
        <x:f>'全銘柄'!B436</x:f>
        <x:v>7314</x:v>
      </x:c>
      <x:c r="C257" s="90" t="str">
        <x:f>'全銘柄'!D436</x:f>
        <x:v>ODAWARA AUTO-MACHINE MFG.CO.,LTD.</x:v>
      </x:c>
      <x:c r="D257" s="90" t="str">
        <x:f>'全銘柄'!W436</x:f>
        <x:v>津川 直樹</x:v>
      </x:c>
      <x:c r="E257" s="90" t="str">
        <x:f>'全銘柄'!U436</x:f>
        <x:v>津川 直樹</x:v>
      </x:c>
      <x:c r="F257" s="91" t="n">
        <x:f>'全銘柄'!V436</x:f>
        <x:v>0.2616</x:v>
      </x:c>
      <x:c r="G257" s="90" t="b">
        <x:f>'全銘柄'!AB436</x:f>
        <x:v>1</x:v>
      </x:c>
      <x:c r="H257" s="90" t="b">
        <x:f>'全銘柄'!AC436</x:f>
        <x:v>1</x:v>
      </x:c>
      <x:c r="I257" s="90" t="n">
        <x:f>'全銘柄'!AD436</x:f>
        <x:v>1</x:v>
      </x:c>
      <x:c r="J257" s="90" t="n">
        <x:f>'全銘柄'!AE436</x:f>
        <x:v>2</x:v>
      </x:c>
      <x:c r="K257" s="90" t="str">
        <x:f>'全銘柄'!AH436</x:f>
        <x:v>S100XT5I</x:v>
      </x:c>
    </x:row>
    <x:row r="258">
      <x:c r="A258" s="90" t="n">
        <x:f>'全銘柄'!A136</x:f>
        <x:v>135</x:v>
      </x:c>
      <x:c r="B258" s="90" t="str">
        <x:f>'全銘柄'!B136</x:f>
        <x:v>3491</x:v>
      </x:c>
      <x:c r="C258" s="90" t="str">
        <x:f>'全銘柄'!D136</x:f>
        <x:v>GAtechnologies Co.,Ltd.</x:v>
      </x:c>
      <x:c r="D258" s="90" t="str">
        <x:f>'全銘柄'!W136</x:f>
        <x:v>樋口 龍 / 櫻井 文夫</x:v>
      </x:c>
      <x:c r="E258" s="90" t="str">
        <x:f>'全銘柄'!U136</x:f>
        <x:v>樋口 龍</x:v>
      </x:c>
      <x:c r="F258" s="91" t="n">
        <x:f>'全銘柄'!V136</x:f>
        <x:v>0.2582</x:v>
      </x:c>
      <x:c r="G258" s="90" t="b">
        <x:f>'全銘柄'!AB136</x:f>
        <x:v>1</x:v>
      </x:c>
      <x:c r="H258" s="90" t="b">
        <x:f>'全銘柄'!AC136</x:f>
        <x:v>1</x:v>
      </x:c>
      <x:c r="I258" s="90" t="n">
        <x:f>'全銘柄'!AD136</x:f>
        <x:v>2</x:v>
      </x:c>
      <x:c r="J258" s="90" t="n">
        <x:f>'全銘柄'!AE136</x:f>
        <x:v>2</x:v>
      </x:c>
      <x:c r="K258" s="90" t="str">
        <x:f>'全銘柄'!AH136</x:f>
        <x:v>S100XHWU</x:v>
      </x:c>
    </x:row>
    <x:row r="259">
      <x:c r="A259" s="90" t="n">
        <x:f>'全銘柄'!A13</x:f>
        <x:v>12</x:v>
      </x:c>
      <x:c r="B259" s="90" t="str">
        <x:f>'全銘柄'!B13</x:f>
        <x:v>5132</x:v>
      </x:c>
      <x:c r="C259" s="90" t="str">
        <x:f>'全銘柄'!D13</x:f>
        <x:v>pluszero,Inc.</x:v>
      </x:c>
      <x:c r="D259" s="90" t="str">
        <x:f>'全銘柄'!W13</x:f>
        <x:v>小代 義行 / 森 遼太 / 永田 基樹 / 大澤 遼一</x:v>
      </x:c>
      <x:c r="E259" s="90" t="str">
        <x:f>'全銘柄'!U13</x:f>
        <x:v>小代 義行</x:v>
      </x:c>
      <x:c r="F259" s="91" t="n">
        <x:f>'全銘柄'!V13</x:f>
        <x:v>0.2576</x:v>
      </x:c>
      <x:c r="G259" s="90" t="b">
        <x:f>'全銘柄'!AB13</x:f>
        <x:v>1</x:v>
      </x:c>
      <x:c r="H259" s="90" t="b">
        <x:f>'全銘柄'!AC13</x:f>
        <x:v>1</x:v>
      </x:c>
      <x:c r="I259" s="90" t="n">
        <x:f>'全銘柄'!AD13</x:f>
        <x:v>4</x:v>
      </x:c>
      <x:c r="J259" s="90" t="n">
        <x:f>'全銘柄'!AE13</x:f>
        <x:v>4</x:v>
      </x:c>
      <x:c r="K259" s="90" t="str">
        <x:f>'全銘柄'!AH13</x:f>
        <x:v>S100XHEY</x:v>
      </x:c>
    </x:row>
    <x:row r="260">
      <x:c r="A260" s="90" t="n">
        <x:f>'全銘柄'!A199</x:f>
        <x:v>198</x:v>
      </x:c>
      <x:c r="B260" s="90" t="str">
        <x:f>'全銘柄'!B199</x:f>
        <x:v>8769</x:v>
      </x:c>
      <x:c r="C260" s="90" t="str">
        <x:f>'全銘柄'!D199</x:f>
        <x:v>Advantage Risk Management Co.,Ltd.</x:v>
      </x:c>
      <x:c r="D260" s="90" t="str">
        <x:f>'全銘柄'!W199</x:f>
        <x:v>鳥越 慎二</x:v>
      </x:c>
      <x:c r="E260" s="90" t="str">
        <x:f>'全銘柄'!U199</x:f>
        <x:v>鳥越 慎二</x:v>
      </x:c>
      <x:c r="F260" s="91" t="n">
        <x:f>'全銘柄'!V199</x:f>
        <x:v>0.2571</x:v>
      </x:c>
      <x:c r="G260" s="90" t="b">
        <x:f>'全銘柄'!AB199</x:f>
        <x:v>1</x:v>
      </x:c>
      <x:c r="H260" s="90" t="b">
        <x:f>'全銘柄'!AC199</x:f>
        <x:v>1</x:v>
      </x:c>
      <x:c r="I260" s="90" t="n">
        <x:f>'全銘柄'!AD199</x:f>
        <x:v>2</x:v>
      </x:c>
      <x:c r="J260" s="90" t="n">
        <x:f>'全銘柄'!AE199</x:f>
        <x:v>2</x:v>
      </x:c>
      <x:c r="K260" s="90" t="str">
        <x:f>'全銘柄'!AH199</x:f>
        <x:v>S100W5D3</x:v>
      </x:c>
    </x:row>
    <x:row r="261">
      <x:c r="A261" s="90" t="n">
        <x:f>'全銘柄'!A34</x:f>
        <x:v>33</x:v>
      </x:c>
      <x:c r="B261" s="90" t="str">
        <x:f>'全銘柄'!B34</x:f>
        <x:v>7378</x:v>
      </x:c>
      <x:c r="C261" s="90" t="str">
        <x:f>'全銘柄'!D34</x:f>
        <x:v>ASIRO Inc.</x:v>
      </x:c>
      <x:c r="D261" s="90" t="str">
        <x:f>'全銘柄'!W34</x:f>
        <x:v>中山 博登</x:v>
      </x:c>
      <x:c r="E261" s="90" t="str">
        <x:f>'全銘柄'!U34</x:f>
        <x:v>中山 博登</x:v>
      </x:c>
      <x:c r="F261" s="91" t="n">
        <x:f>'全銘柄'!V34</x:f>
        <x:v>0.2569</x:v>
      </x:c>
      <x:c r="G261" s="90" t="b">
        <x:f>'全銘柄'!AB34</x:f>
        <x:v>1</x:v>
      </x:c>
      <x:c r="H261" s="90" t="b">
        <x:f>'全銘柄'!AC34</x:f>
        <x:v>1</x:v>
      </x:c>
      <x:c r="I261" s="90" t="n">
        <x:f>'全銘柄'!AD34</x:f>
        <x:v>3</x:v>
      </x:c>
      <x:c r="J261" s="90" t="n">
        <x:f>'全銘柄'!AE34</x:f>
        <x:v>3</x:v>
      </x:c>
      <x:c r="K261" s="90" t="str">
        <x:f>'全銘柄'!AH34</x:f>
        <x:v>S100XHO2</x:v>
      </x:c>
    </x:row>
    <x:row r="262">
      <x:c r="A262" s="90" t="n">
        <x:f>'全銘柄'!A1224</x:f>
        <x:v>1223</x:v>
      </x:c>
      <x:c r="B262" s="90" t="str">
        <x:f>'全銘柄'!B1224</x:f>
        <x:v>3550</x:v>
      </x:c>
      <x:c r="C262" s="90" t="str">
        <x:f>'全銘柄'!D1224</x:f>
        <x:v>STUDIO ATAO Co.,Ltd.</x:v>
      </x:c>
      <x:c r="D262" s="90" t="str">
        <x:f>'全銘柄'!W1224</x:f>
        <x:v>瀬尾 訓弘</x:v>
      </x:c>
      <x:c r="E262" s="90" t="str">
        <x:f>'全銘柄'!U1224</x:f>
        <x:v>瀬尾 訓弘</x:v>
      </x:c>
      <x:c r="F262" s="91" t="n">
        <x:f>'全銘柄'!V1224</x:f>
        <x:v>0.2538</x:v>
      </x:c>
      <x:c r="G262" s="90" t="b">
        <x:f>'全銘柄'!AB1224</x:f>
        <x:v>1</x:v>
      </x:c>
      <x:c r="H262" s="90" t="b">
        <x:f>'全銘柄'!AC1224</x:f>
        <x:v>1</x:v>
      </x:c>
      <x:c r="I262" s="90" t="n">
        <x:f>'全銘柄'!AD1224</x:f>
        <x:v>1</x:v>
      </x:c>
      <x:c r="J262" s="90" t="n">
        <x:f>'全銘柄'!AE1224</x:f>
        <x:v>1</x:v>
      </x:c>
      <x:c r="K262" s="90" t="str">
        <x:f>'全銘柄'!AH1224</x:f>
        <x:v>S100Y4QT</x:v>
      </x:c>
    </x:row>
    <x:row r="263">
      <x:c r="A263" s="90" t="n">
        <x:f>'全銘柄'!A810</x:f>
        <x:v>809</x:v>
      </x:c>
      <x:c r="B263" s="90" t="str">
        <x:f>'全銘柄'!B810</x:f>
        <x:v>4346</x:v>
      </x:c>
      <x:c r="C263" s="90" t="str">
        <x:f>'全銘柄'!D810</x:f>
        <x:v>NEXYZ.Group Corporation</x:v>
      </x:c>
      <x:c r="D263" s="90" t="str">
        <x:f>'全銘柄'!W810</x:f>
        <x:v>近 藤 太香巳 / 大 前 成 平 / 佐 藤 英 也</x:v>
      </x:c>
      <x:c r="E263" s="90" t="str">
        <x:f>'全銘柄'!U810</x:f>
        <x:v>近藤 太香巳</x:v>
      </x:c>
      <x:c r="F263" s="91" t="n">
        <x:f>'全銘柄'!V810</x:f>
        <x:v>0.2527</x:v>
      </x:c>
      <x:c r="G263" s="90" t="b">
        <x:f>'全銘柄'!AB810</x:f>
        <x:v>1</x:v>
      </x:c>
      <x:c r="H263" s="90" t="b">
        <x:f>'全銘柄'!AC810</x:f>
        <x:v>1</x:v>
      </x:c>
      <x:c r="I263" s="90" t="n">
        <x:f>'全銘柄'!AD810</x:f>
        <x:v>1</x:v>
      </x:c>
      <x:c r="J263" s="90" t="n">
        <x:f>'全銘柄'!AE810</x:f>
        <x:v>1</x:v>
      </x:c>
      <x:c r="K263" s="90" t="str">
        <x:f>'全銘柄'!AH810</x:f>
        <x:v>S100XBEF</x:v>
      </x:c>
    </x:row>
    <x:row r="264">
      <x:c r="A264" s="90" t="n">
        <x:f>'全銘柄'!A1060</x:f>
        <x:v>1059</x:v>
      </x:c>
      <x:c r="B264" s="90" t="str">
        <x:f>'全銘柄'!B1060</x:f>
        <x:v>6257</x:v>
      </x:c>
      <x:c r="C264" s="90" t="str">
        <x:f>'全銘柄'!D1060</x:f>
        <x:v>FUJISHOJI CO.,LTD.</x:v>
      </x:c>
      <x:c r="D264" s="90" t="str">
        <x:f>'全銘柄'!W1060</x:f>
        <x:v>松元 邦夫 / 松元 正夫 / 今山 武成 / 松下 智人</x:v>
      </x:c>
      <x:c r="E264" s="90" t="str">
        <x:f>'全銘柄'!U1060</x:f>
        <x:v>松元 邦夫</x:v>
      </x:c>
      <x:c r="F264" s="91" t="n">
        <x:f>'全銘柄'!V1060</x:f>
        <x:v>0.2527</x:v>
      </x:c>
      <x:c r="G264" s="90" t="b">
        <x:f>'全銘柄'!AB1060</x:f>
        <x:v>1</x:v>
      </x:c>
      <x:c r="H264" s="90" t="b">
        <x:f>'全銘柄'!AC1060</x:f>
        <x:v>1</x:v>
      </x:c>
      <x:c r="I264" s="90" t="n">
        <x:f>'全銘柄'!AD1060</x:f>
        <x:v>1</x:v>
      </x:c>
      <x:c r="J264" s="90" t="n">
        <x:f>'全銘柄'!AE1060</x:f>
        <x:v>1</x:v>
      </x:c>
      <x:c r="K264" s="90" t="str">
        <x:f>'全銘柄'!AH1060</x:f>
        <x:v>S100W7RW</x:v>
      </x:c>
    </x:row>
    <x:row r="265">
      <x:c r="A265" s="90" t="n">
        <x:f>'全銘柄'!A1011</x:f>
        <x:v>1010</x:v>
      </x:c>
      <x:c r="B265" s="90" t="str">
        <x:f>'全銘柄'!B1011</x:f>
        <x:v>2292</x:v>
      </x:c>
      <x:c r="C265" s="90" t="str">
        <x:f>'全銘柄'!D1011</x:f>
        <x:v>S Foods Inc.</x:v>
      </x:c>
      <x:c r="D265" s="90" t="str">
        <x:f>'全銘柄'!W1011</x:f>
        <x:v>村 上 真之助 / 関 口 孝 行</x:v>
      </x:c>
      <x:c r="E265" s="90" t="str">
        <x:f>'全銘柄'!U1011</x:f>
        <x:v>村上 真之助</x:v>
      </x:c>
      <x:c r="F265" s="91" t="n">
        <x:f>'全銘柄'!V1011</x:f>
        <x:v>0.2526</x:v>
      </x:c>
      <x:c r="G265" s="90" t="b">
        <x:f>'全銘柄'!AB1011</x:f>
        <x:v>1</x:v>
      </x:c>
      <x:c r="H265" s="90" t="b">
        <x:f>'全銘柄'!AC1011</x:f>
        <x:v>1</x:v>
      </x:c>
      <x:c r="I265" s="90" t="n">
        <x:f>'全銘柄'!AD1011</x:f>
        <x:v>1</x:v>
      </x:c>
      <x:c r="J265" s="90" t="n">
        <x:f>'全銘柄'!AE1011</x:f>
        <x:v>1</x:v>
      </x:c>
      <x:c r="K265" s="90" t="str">
        <x:f>'全銘柄'!AH1011</x:f>
        <x:v>S100Y5H5</x:v>
      </x:c>
    </x:row>
    <x:row r="266">
      <x:c r="A266" s="90" t="n">
        <x:f>'全銘柄'!A69</x:f>
        <x:v>68</x:v>
      </x:c>
      <x:c r="B266" s="90" t="str">
        <x:f>'全銘柄'!B69</x:f>
        <x:v>9271</x:v>
      </x:c>
      <x:c r="C266" s="90" t="str">
        <x:f>'全銘柄'!D69</x:f>
        <x:v>Wagokoro co.,ltd.</x:v>
      </x:c>
      <x:c r="D266" s="90" t="str">
        <x:f>'全銘柄'!W69</x:f>
        <x:v>森 智宏</x:v>
      </x:c>
      <x:c r="E266" s="90" t="str">
        <x:f>'全銘柄'!U69</x:f>
        <x:v>森 智宏</x:v>
      </x:c>
      <x:c r="F266" s="91" t="n">
        <x:f>'全銘柄'!V69</x:f>
        <x:v>0.2523</x:v>
      </x:c>
      <x:c r="G266" s="90" t="b">
        <x:f>'全銘柄'!AB69</x:f>
        <x:v>1</x:v>
      </x:c>
      <x:c r="H266" s="90" t="b">
        <x:f>'全銘柄'!AC69</x:f>
        <x:v>1</x:v>
      </x:c>
      <x:c r="I266" s="90" t="n">
        <x:f>'全銘柄'!AD69</x:f>
        <x:v>2</x:v>
      </x:c>
      <x:c r="J266" s="90" t="n">
        <x:f>'全銘柄'!AE69</x:f>
        <x:v>3</x:v>
      </x:c>
      <x:c r="K266" s="90" t="str">
        <x:f>'全銘柄'!AH69</x:f>
        <x:v>S100XUPT</x:v>
      </x:c>
    </x:row>
    <x:row r="267">
      <x:c r="A267" s="90" t="n">
        <x:f>'全銘柄'!A1354</x:f>
        <x:v>1353</x:v>
      </x:c>
      <x:c r="B267" s="90" t="str">
        <x:f>'全銘柄'!B1354</x:f>
        <x:v>9265</x:v>
      </x:c>
      <x:c r="C267" s="90" t="str">
        <x:f>'全銘柄'!D1354</x:f>
        <x:v>YAMASHITA HEALTH CARE HOLDINGS,INC.</x:v>
      </x:c>
      <x:c r="D267" s="90" t="str">
        <x:f>'全銘柄'!W1354</x:f>
        <x:v>山下 尚登</x:v>
      </x:c>
      <x:c r="E267" s="90" t="str">
        <x:f>'全銘柄'!U1354</x:f>
        <x:v>山下 尚登</x:v>
      </x:c>
      <x:c r="F267" s="91" t="n">
        <x:f>'全銘柄'!V1354</x:f>
        <x:v>0.252</x:v>
      </x:c>
      <x:c r="G267" s="90" t="b">
        <x:f>'全銘柄'!AB1354</x:f>
        <x:v>1</x:v>
      </x:c>
      <x:c r="H267" s="90" t="b">
        <x:f>'全銘柄'!AC1354</x:f>
        <x:v>1</x:v>
      </x:c>
      <x:c r="I267" s="90" t="n">
        <x:f>'全銘柄'!AD1354</x:f>
        <x:v>1</x:v>
      </x:c>
      <x:c r="J267" s="90" t="n">
        <x:f>'全銘柄'!AE1354</x:f>
        <x:v>1</x:v>
      </x:c>
      <x:c r="K267" s="90" t="str">
        <x:f>'全銘柄'!AH1354</x:f>
        <x:v>S100WKIB</x:v>
      </x:c>
    </x:row>
    <x:row r="268">
      <x:c r="A268" s="90" t="n">
        <x:f>'全銘柄'!A1418</x:f>
        <x:v>1417</x:v>
      </x:c>
      <x:c r="B268" s="90" t="str">
        <x:f>'全銘柄'!B1418</x:f>
        <x:v>2459</x:v>
      </x:c>
      <x:c r="C268" s="90" t="str">
        <x:f>'全銘柄'!D1418</x:f>
        <x:v>AUN CONSULTING,Inc.</x:v>
      </x:c>
      <x:c r="D268" s="90" t="str">
        <x:f>'全銘柄'!W1418</x:f>
        <x:v>信太 明</x:v>
      </x:c>
      <x:c r="E268" s="90" t="str">
        <x:f>'全銘柄'!U1418</x:f>
        <x:v>信 太 明</x:v>
      </x:c>
      <x:c r="F268" s="91" t="n">
        <x:f>'全銘柄'!V1418</x:f>
        <x:v>0.2516</x:v>
      </x:c>
      <x:c r="G268" s="90" t="b">
        <x:f>'全銘柄'!AB1418</x:f>
        <x:v>1</x:v>
      </x:c>
      <x:c r="H268" s="90" t="b">
        <x:f>'全銘柄'!AC1418</x:f>
        <x:v>1</x:v>
      </x:c>
      <x:c r="I268" s="90" t="n">
        <x:f>'全銘柄'!AD1418</x:f>
        <x:v>1</x:v>
      </x:c>
      <x:c r="J268" s="90" t="n">
        <x:f>'全銘柄'!AE1418</x:f>
        <x:v>1</x:v>
      </x:c>
      <x:c r="K268" s="90" t="str">
        <x:f>'全銘柄'!AH1418</x:f>
        <x:v>S100WKVQ</x:v>
      </x:c>
    </x:row>
    <x:row r="269">
      <x:c r="A269" s="90" t="n">
        <x:f>'全銘柄'!A1112</x:f>
        <x:v>1111</x:v>
      </x:c>
      <x:c r="B269" s="90" t="str">
        <x:f>'全銘柄'!B1112</x:f>
        <x:v>1770</x:v>
      </x:c>
      <x:c r="C269" s="90" t="str">
        <x:f>'全銘柄'!D1112</x:f>
        <x:v>FUJITA ENGINEERING CO.,LTD.</x:v>
      </x:c>
      <x:c r="D269" s="90" t="str">
        <x:f>'全銘柄'!W1112</x:f>
        <x:v>藤田 実</x:v>
      </x:c>
      <x:c r="E269" s="90" t="str">
        <x:f>'全銘柄'!U1112</x:f>
        <x:v>藤田 実</x:v>
      </x:c>
      <x:c r="F269" s="91" t="n">
        <x:f>'全銘柄'!V1112</x:f>
        <x:v>0.2515</x:v>
      </x:c>
      <x:c r="G269" s="90" t="b">
        <x:f>'全銘柄'!AB1112</x:f>
        <x:v>1</x:v>
      </x:c>
      <x:c r="H269" s="90" t="b">
        <x:f>'全銘柄'!AC1112</x:f>
        <x:v>1</x:v>
      </x:c>
      <x:c r="I269" s="90" t="n">
        <x:f>'全銘柄'!AD1112</x:f>
        <x:v>1</x:v>
      </x:c>
      <x:c r="J269" s="90" t="n">
        <x:f>'全銘柄'!AE1112</x:f>
        <x:v>1</x:v>
      </x:c>
      <x:c r="K269" s="90" t="str">
        <x:f>'全銘柄'!AH1112</x:f>
        <x:v>S100W35N</x:v>
      </x:c>
    </x:row>
    <x:row r="270">
      <x:c r="A270" s="90" t="n">
        <x:f>'全銘柄'!A326</x:f>
        <x:v>325</x:v>
      </x:c>
      <x:c r="B270" s="90" t="str">
        <x:f>'全銘柄'!B326</x:f>
        <x:v>4425</x:v>
      </x:c>
      <x:c r="C270" s="90" t="str">
        <x:f>'全銘柄'!D326</x:f>
        <x:v>Kudan Inc.</x:v>
      </x:c>
      <x:c r="D270" s="90" t="str">
        <x:f>'全銘柄'!W326</x:f>
        <x:v>大野智弘 / 項大雨</x:v>
      </x:c>
      <x:c r="E270" s="90" t="str">
        <x:f>'全銘柄'!U326</x:f>
        <x:v>大野 智弘</x:v>
      </x:c>
      <x:c r="F270" s="91" t="n">
        <x:f>'全銘柄'!V326</x:f>
        <x:v>0.2494</x:v>
      </x:c>
      <x:c r="G270" s="90" t="b">
        <x:f>'全銘柄'!AB326</x:f>
        <x:v>1</x:v>
      </x:c>
      <x:c r="H270" s="90" t="b">
        <x:f>'全銘柄'!AC326</x:f>
        <x:v>1</x:v>
      </x:c>
      <x:c r="I270" s="90" t="n">
        <x:f>'全銘柄'!AD326</x:f>
        <x:v>1</x:v>
      </x:c>
      <x:c r="J270" s="90" t="n">
        <x:f>'全銘柄'!AE326</x:f>
        <x:v>2</x:v>
      </x:c>
      <x:c r="K270" s="90" t="str">
        <x:f>'全銘柄'!AH326</x:f>
        <x:v>S100VX74</x:v>
      </x:c>
    </x:row>
    <x:row r="271">
      <x:c r="A271" s="90" t="n">
        <x:f>'全銘柄'!A186</x:f>
        <x:v>185</x:v>
      </x:c>
      <x:c r="B271" s="90" t="str">
        <x:f>'全銘柄'!B186</x:f>
        <x:v>3733</x:v>
      </x:c>
      <x:c r="C271" s="90" t="str">
        <x:f>'全銘柄'!D186</x:f>
        <x:v>Software Service,Inc.</x:v>
      </x:c>
      <x:c r="D271" s="90" t="str">
        <x:f>'全銘柄'!W186</x:f>
        <x:v>宮崎 勝 / 大谷 明広</x:v>
      </x:c>
      <x:c r="E271" s="90" t="str">
        <x:f>'全銘柄'!U186</x:f>
        <x:v>宮崎 勝</x:v>
      </x:c>
      <x:c r="F271" s="91" t="n">
        <x:f>'全銘柄'!V186</x:f>
        <x:v>0.2483</x:v>
      </x:c>
      <x:c r="G271" s="90" t="b">
        <x:f>'全銘柄'!AB186</x:f>
        <x:v>1</x:v>
      </x:c>
      <x:c r="H271" s="90" t="b">
        <x:f>'全銘柄'!AC186</x:f>
        <x:v>1</x:v>
      </x:c>
      <x:c r="I271" s="90" t="n">
        <x:f>'全銘柄'!AD186</x:f>
        <x:v>2</x:v>
      </x:c>
      <x:c r="J271" s="90" t="n">
        <x:f>'全銘柄'!AE186</x:f>
        <x:v>2</x:v>
      </x:c>
      <x:c r="K271" s="90" t="str">
        <x:f>'全銘柄'!AH186</x:f>
        <x:v>S100XHCP</x:v>
      </x:c>
    </x:row>
    <x:row r="272">
      <x:c r="A272" s="90" t="n">
        <x:f>'全銘柄'!A1264</x:f>
        <x:v>1263</x:v>
      </x:c>
      <x:c r="B272" s="90" t="str">
        <x:f>'全銘柄'!B1264</x:f>
        <x:v>2351</x:v>
      </x:c>
      <x:c r="C272" s="90" t="str">
        <x:f>'全銘柄'!D1264</x:f>
        <x:v>ASJ INC.</x:v>
      </x:c>
      <x:c r="D272" s="90" t="str">
        <x:f>'全銘柄'!W1264</x:f>
        <x:v>丸山 治昭 / 青木 邦哲 / 仁井 健友</x:v>
      </x:c>
      <x:c r="E272" s="90" t="str">
        <x:f>'全銘柄'!U1264</x:f>
        <x:v>丸山 治昭</x:v>
      </x:c>
      <x:c r="F272" s="91" t="n">
        <x:f>'全銘柄'!V1264</x:f>
        <x:v>0.248</x:v>
      </x:c>
      <x:c r="G272" s="90" t="b">
        <x:f>'全銘柄'!AB1264</x:f>
        <x:v>1</x:v>
      </x:c>
      <x:c r="H272" s="90" t="b">
        <x:f>'全銘柄'!AC1264</x:f>
        <x:v>1</x:v>
      </x:c>
      <x:c r="I272" s="90" t="n">
        <x:f>'全銘柄'!AD1264</x:f>
        <x:v>1</x:v>
      </x:c>
      <x:c r="J272" s="90" t="n">
        <x:f>'全銘柄'!AE1264</x:f>
        <x:v>1</x:v>
      </x:c>
      <x:c r="K272" s="90" t="str">
        <x:f>'全銘柄'!AH1264</x:f>
        <x:v>S100W892</x:v>
      </x:c>
    </x:row>
    <x:row r="273">
      <x:c r="A273" s="90" t="n">
        <x:f>'全銘柄'!A1111</x:f>
        <x:v>1110</x:v>
      </x:c>
      <x:c r="B273" s="90" t="str">
        <x:f>'全銘柄'!B1111</x:f>
        <x:v>7827</x:v>
      </x:c>
      <x:c r="C273" s="90" t="str">
        <x:f>'全銘柄'!D1111</x:f>
        <x:v>ORVIS CORPORATION</x:v>
      </x:c>
      <x:c r="D273" s="90" t="str">
        <x:f>'全銘柄'!W1111</x:f>
        <x:v>中浜 勇治</x:v>
      </x:c>
      <x:c r="E273" s="90" t="str">
        <x:f>'全銘柄'!U1111</x:f>
        <x:v>中浜 勇治</x:v>
      </x:c>
      <x:c r="F273" s="91" t="n">
        <x:f>'全銘柄'!V1111</x:f>
        <x:v>0.2473</x:v>
      </x:c>
      <x:c r="G273" s="90" t="b">
        <x:f>'全銘柄'!AB1111</x:f>
        <x:v>1</x:v>
      </x:c>
      <x:c r="H273" s="90" t="b">
        <x:f>'全銘柄'!AC1111</x:f>
        <x:v>1</x:v>
      </x:c>
      <x:c r="I273" s="90" t="n">
        <x:f>'全銘柄'!AD1111</x:f>
        <x:v>1</x:v>
      </x:c>
      <x:c r="J273" s="90" t="n">
        <x:f>'全銘柄'!AE1111</x:f>
        <x:v>1</x:v>
      </x:c>
      <x:c r="K273" s="90" t="str">
        <x:f>'全銘柄'!AH1111</x:f>
        <x:v>S100XHFP</x:v>
      </x:c>
    </x:row>
    <x:row r="274">
      <x:c r="A274" s="90" t="n">
        <x:f>'全銘柄'!A1360</x:f>
        <x:v>1359</x:v>
      </x:c>
      <x:c r="B274" s="90" t="str">
        <x:f>'全銘柄'!B1360</x:f>
        <x:v>3246</x:v>
      </x:c>
      <x:c r="C274" s="90" t="str">
        <x:f>'全銘柄'!D1360</x:f>
        <x:v>KOSE R.E. Co.,Ltd.</x:v>
      </x:c>
      <x:c r="D274" s="90" t="str">
        <x:f>'全銘柄'!W1360</x:f>
        <x:v>諸藤 敏一</x:v>
      </x:c>
      <x:c r="E274" s="90" t="str">
        <x:f>'全銘柄'!U1360</x:f>
        <x:v>諸藤 敏一</x:v>
      </x:c>
      <x:c r="F274" s="91" t="n">
        <x:f>'全銘柄'!V1360</x:f>
        <x:v>0.2465</x:v>
      </x:c>
      <x:c r="G274" s="90" t="b">
        <x:f>'全銘柄'!AB1360</x:f>
        <x:v>1</x:v>
      </x:c>
      <x:c r="H274" s="90" t="b">
        <x:f>'全銘柄'!AC1360</x:f>
        <x:v>1</x:v>
      </x:c>
      <x:c r="I274" s="90" t="n">
        <x:f>'全銘柄'!AD1360</x:f>
        <x:v>1</x:v>
      </x:c>
      <x:c r="J274" s="90" t="n">
        <x:f>'全銘柄'!AE1360</x:f>
        <x:v>1</x:v>
      </x:c>
      <x:c r="K274" s="90" t="str">
        <x:f>'全銘柄'!AH1360</x:f>
        <x:v>S100XXPI</x:v>
      </x:c>
    </x:row>
    <x:row r="275">
      <x:c r="A275" s="90" t="n">
        <x:f>'全銘柄'!A196</x:f>
        <x:v>195</x:v>
      </x:c>
      <x:c r="B275" s="90" t="str">
        <x:f>'全銘柄'!B196</x:f>
        <x:v>3692</x:v>
      </x:c>
      <x:c r="C275" s="90" t="str">
        <x:f>'全銘柄'!D196</x:f>
        <x:v>FFRI Security,Inc.</x:v>
      </x:c>
      <x:c r="D275" s="90" t="str">
        <x:f>'全銘柄'!W196</x:f>
        <x:v>鵜飼 裕司</x:v>
      </x:c>
      <x:c r="E275" s="90" t="str">
        <x:f>'全銘柄'!U196</x:f>
        <x:v>鵜飼 裕司</x:v>
      </x:c>
      <x:c r="F275" s="91" t="n">
        <x:f>'全銘柄'!V196</x:f>
        <x:v>0.2455</x:v>
      </x:c>
      <x:c r="G275" s="90" t="b">
        <x:f>'全銘柄'!AB196</x:f>
        <x:v>1</x:v>
      </x:c>
      <x:c r="H275" s="90" t="b">
        <x:f>'全銘柄'!AC196</x:f>
        <x:v>1</x:v>
      </x:c>
      <x:c r="I275" s="90" t="n">
        <x:f>'全銘柄'!AD196</x:f>
        <x:v>2</x:v>
      </x:c>
      <x:c r="J275" s="90" t="n">
        <x:f>'全銘柄'!AE196</x:f>
        <x:v>2</x:v>
      </x:c>
      <x:c r="K275" s="90" t="str">
        <x:f>'全銘柄'!AH196</x:f>
        <x:v>S100W2IK</x:v>
      </x:c>
    </x:row>
    <x:row r="276">
      <x:c r="A276" s="90" t="n">
        <x:f>'全銘柄'!A306</x:f>
        <x:v>305</x:v>
      </x:c>
      <x:c r="B276" s="90" t="str">
        <x:f>'全銘柄'!B306</x:f>
        <x:v>4055</x:v>
      </x:c>
      <x:c r="C276" s="90" t="str">
        <x:f>'全銘柄'!D306</x:f>
        <x:v>T&amp;S Group Inc.</x:v>
      </x:c>
      <x:c r="D276" s="90" t="str">
        <x:f>'全銘柄'!W306</x:f>
        <x:v>武川 義浩</x:v>
      </x:c>
      <x:c r="E276" s="90" t="str">
        <x:f>'全銘柄'!U306</x:f>
        <x:v>武川 義浩</x:v>
      </x:c>
      <x:c r="F276" s="91" t="n">
        <x:f>'全銘柄'!V306</x:f>
        <x:v>0.2454</x:v>
      </x:c>
      <x:c r="G276" s="90" t="b">
        <x:f>'全銘柄'!AB306</x:f>
        <x:v>1</x:v>
      </x:c>
      <x:c r="H276" s="90" t="b">
        <x:f>'全銘柄'!AC306</x:f>
        <x:v>1</x:v>
      </x:c>
      <x:c r="I276" s="90" t="n">
        <x:f>'全銘柄'!AD306</x:f>
        <x:v>2</x:v>
      </x:c>
      <x:c r="J276" s="90" t="n">
        <x:f>'全銘柄'!AE306</x:f>
        <x:v>2</x:v>
      </x:c>
      <x:c r="K276" s="90" t="str">
        <x:f>'全銘柄'!AH306</x:f>
        <x:v>S100XD2T</x:v>
      </x:c>
    </x:row>
    <x:row r="277">
      <x:c r="A277" s="90" t="n">
        <x:f>'全銘柄'!A63</x:f>
        <x:v>62</x:v>
      </x:c>
      <x:c r="B277" s="90" t="str">
        <x:f>'全銘柄'!B63</x:f>
        <x:v>2767</x:v>
      </x:c>
      <x:c r="C277" s="90" t="str">
        <x:f>'全銘柄'!D63</x:f>
        <x:v>TSUBURAYA FIELDS HOLDINGS INC.</x:v>
      </x:c>
      <x:c r="D277" s="90" t="str">
        <x:f>'全銘柄'!W63</x:f>
        <x:v>山 本 英 俊</x:v>
      </x:c>
      <x:c r="E277" s="90" t="str">
        <x:f>'全銘柄'!U63</x:f>
        <x:v>山 本 英 俊</x:v>
      </x:c>
      <x:c r="F277" s="91" t="n">
        <x:f>'全銘柄'!V63</x:f>
        <x:v>0.2451</x:v>
      </x:c>
      <x:c r="G277" s="90" t="b">
        <x:f>'全銘柄'!AB63</x:f>
        <x:v>1</x:v>
      </x:c>
      <x:c r="H277" s="90" t="b">
        <x:f>'全銘柄'!AC63</x:f>
        <x:v>1</x:v>
      </x:c>
      <x:c r="I277" s="90" t="n">
        <x:f>'全銘柄'!AD63</x:f>
        <x:v>2</x:v>
      </x:c>
      <x:c r="J277" s="90" t="n">
        <x:f>'全銘柄'!AE63</x:f>
        <x:v>3</x:v>
      </x:c>
      <x:c r="K277" s="90" t="str">
        <x:f>'全銘柄'!AH63</x:f>
        <x:v>S100VYA9</x:v>
      </x:c>
    </x:row>
    <x:row r="278">
      <x:c r="A278" s="90" t="n">
        <x:f>'全銘柄'!A370</x:f>
        <x:v>369</x:v>
      </x:c>
      <x:c r="B278" s="90" t="str">
        <x:f>'全銘柄'!B370</x:f>
        <x:v>3856</x:v>
      </x:c>
      <x:c r="C278" s="90" t="str">
        <x:f>'全銘柄'!D370</x:f>
        <x:v>Abalance Corporation</x:v>
      </x:c>
      <x:c r="D278" s="90" t="str">
        <x:f>'全銘柄'!W370</x:f>
        <x:v>国本 亮一 / 龍 潤生</x:v>
      </x:c>
      <x:c r="E278" s="90" t="str">
        <x:f>'全銘柄'!U370</x:f>
        <x:v>龍 潤生</x:v>
      </x:c>
      <x:c r="F278" s="91" t="n">
        <x:f>'全銘柄'!V370</x:f>
        <x:v>0.2443</x:v>
      </x:c>
      <x:c r="G278" s="90" t="b">
        <x:f>'全銘柄'!AB370</x:f>
        <x:v>1</x:v>
      </x:c>
      <x:c r="H278" s="90" t="b">
        <x:f>'全銘柄'!AC370</x:f>
        <x:v>1</x:v>
      </x:c>
      <x:c r="I278" s="90" t="n">
        <x:f>'全銘柄'!AD370</x:f>
        <x:v>1</x:v>
      </x:c>
      <x:c r="J278" s="90" t="n">
        <x:f>'全銘柄'!AE370</x:f>
        <x:v>2</x:v>
      </x:c>
      <x:c r="K278" s="90" t="str">
        <x:f>'全銘柄'!AH370</x:f>
        <x:v>S100W9LG</x:v>
      </x:c>
    </x:row>
    <x:row r="279">
      <x:c r="A279" s="90" t="n">
        <x:f>'全銘柄'!A445</x:f>
        <x:v>444</x:v>
      </x:c>
      <x:c r="B279" s="90" t="str">
        <x:f>'全銘柄'!B445</x:f>
        <x:v>4487</x:v>
      </x:c>
      <x:c r="C279" s="90" t="str">
        <x:f>'全銘柄'!D445</x:f>
        <x:v>Spacemarket,Inc.</x:v>
      </x:c>
      <x:c r="D279" s="90" t="str">
        <x:f>'全銘柄'!W445</x:f>
        <x:v>重松 大輔</x:v>
      </x:c>
      <x:c r="E279" s="90" t="str">
        <x:f>'全銘柄'!U445</x:f>
        <x:v>重松 大輔</x:v>
      </x:c>
      <x:c r="F279" s="91" t="n">
        <x:f>'全銘柄'!V445</x:f>
        <x:v>0.2438</x:v>
      </x:c>
      <x:c r="G279" s="90" t="b">
        <x:f>'全銘柄'!AB445</x:f>
        <x:v>1</x:v>
      </x:c>
      <x:c r="H279" s="90" t="b">
        <x:f>'全銘柄'!AC445</x:f>
        <x:v>1</x:v>
      </x:c>
      <x:c r="I279" s="90" t="n">
        <x:f>'全銘柄'!AD445</x:f>
        <x:v>1</x:v>
      </x:c>
      <x:c r="J279" s="90" t="n">
        <x:f>'全銘柄'!AE445</x:f>
        <x:v>2</x:v>
      </x:c>
      <x:c r="K279" s="90" t="str">
        <x:f>'全銘柄'!AH445</x:f>
        <x:v>S100XUYI</x:v>
      </x:c>
    </x:row>
    <x:row r="280">
      <x:c r="A280" s="90" t="n">
        <x:f>'全銘柄'!A74</x:f>
        <x:v>73</x:v>
      </x:c>
      <x:c r="B280" s="90" t="str">
        <x:f>'全銘柄'!B74</x:f>
        <x:v>5246</x:v>
      </x:c>
      <x:c r="C280" s="90" t="str">
        <x:f>'全銘柄'!D74</x:f>
        <x:v>ELEMENTS,Inc.</x:v>
      </x:c>
      <x:c r="D280" s="90" t="str">
        <x:f>'全銘柄'!W74</x:f>
        <x:v>久 田 康 弘 / 長 谷 川 敬 起</x:v>
      </x:c>
      <x:c r="E280" s="90" t="str">
        <x:f>'全銘柄'!U74</x:f>
        <x:v>久田 康弘</x:v>
      </x:c>
      <x:c r="F280" s="91" t="n">
        <x:f>'全銘柄'!V74</x:f>
        <x:v>0.2434</x:v>
      </x:c>
      <x:c r="G280" s="90" t="b">
        <x:f>'全銘柄'!AB74</x:f>
        <x:v>1</x:v>
      </x:c>
      <x:c r="H280" s="90" t="b">
        <x:f>'全銘柄'!AC74</x:f>
        <x:v>1</x:v>
      </x:c>
      <x:c r="I280" s="90" t="n">
        <x:f>'全銘柄'!AD74</x:f>
        <x:v>2</x:v>
      </x:c>
      <x:c r="J280" s="90" t="n">
        <x:f>'全銘柄'!AE74</x:f>
        <x:v>3</x:v>
      </x:c>
      <x:c r="K280" s="90" t="str">
        <x:f>'全銘柄'!AH74</x:f>
        <x:v>S100XMUN</x:v>
      </x:c>
    </x:row>
    <x:row r="281">
      <x:c r="A281" s="90" t="n">
        <x:f>'全銘柄'!A101</x:f>
        <x:v>100</x:v>
      </x:c>
      <x:c r="B281" s="90" t="str">
        <x:f>'全銘柄'!B101</x:f>
        <x:v>4475</x:v>
      </x:c>
      <x:c r="C281" s="90" t="str">
        <x:f>'全銘柄'!D101</x:f>
        <x:v>HENNGE K.K.</x:v>
      </x:c>
      <x:c r="D281" s="90" t="str">
        <x:f>'全銘柄'!W101</x:f>
        <x:v>小椋 一宏 / 宮本 和明 / 永留 義己 / 天野 治夫</x:v>
      </x:c>
      <x:c r="E281" s="90" t="str">
        <x:f>'全銘柄'!U101</x:f>
        <x:v>小椋 一宏</x:v>
      </x:c>
      <x:c r="F281" s="91" t="n">
        <x:f>'全銘柄'!V101</x:f>
        <x:v>0.2433</x:v>
      </x:c>
      <x:c r="G281" s="90" t="b">
        <x:f>'全銘柄'!AB101</x:f>
        <x:v>1</x:v>
      </x:c>
      <x:c r="H281" s="90" t="b">
        <x:f>'全銘柄'!AC101</x:f>
        <x:v>1</x:v>
      </x:c>
      <x:c r="I281" s="90" t="n">
        <x:f>'全銘柄'!AD101</x:f>
        <x:v>2</x:v>
      </x:c>
      <x:c r="J281" s="90" t="n">
        <x:f>'全銘柄'!AE101</x:f>
        <x:v>3</x:v>
      </x:c>
      <x:c r="K281" s="90" t="str">
        <x:f>'全銘柄'!AH101</x:f>
        <x:v>S100XCC9</x:v>
      </x:c>
    </x:row>
    <x:row r="282">
      <x:c r="A282" s="90" t="n">
        <x:f>'全銘柄'!A814</x:f>
        <x:v>813</x:v>
      </x:c>
      <x:c r="B282" s="90" t="str">
        <x:f>'全銘柄'!B814</x:f>
        <x:v>3294</x:v>
      </x:c>
      <x:c r="C282" s="90" t="str">
        <x:f>'全銘柄'!D814</x:f>
        <x:v>e'grand Co.,Ltd</x:v>
      </x:c>
      <x:c r="D282" s="90" t="str">
        <x:f>'全銘柄'!W814</x:f>
        <x:v>江口 久 / 林田 光司</x:v>
      </x:c>
      <x:c r="E282" s="90" t="str">
        <x:f>'全銘柄'!U814</x:f>
        <x:v>江口 久</x:v>
      </x:c>
      <x:c r="F282" s="91" t="n">
        <x:f>'全銘柄'!V814</x:f>
        <x:v>0.2433</x:v>
      </x:c>
      <x:c r="G282" s="90" t="b">
        <x:f>'全銘柄'!AB814</x:f>
        <x:v>1</x:v>
      </x:c>
      <x:c r="H282" s="90" t="b">
        <x:f>'全銘柄'!AC814</x:f>
        <x:v>1</x:v>
      </x:c>
      <x:c r="I282" s="90" t="n">
        <x:f>'全銘柄'!AD814</x:f>
        <x:v>1</x:v>
      </x:c>
      <x:c r="J282" s="90" t="n">
        <x:f>'全銘柄'!AE814</x:f>
        <x:v>1</x:v>
      </x:c>
      <x:c r="K282" s="90" t="str">
        <x:f>'全銘柄'!AH814</x:f>
        <x:v>S100W5U4</x:v>
      </x:c>
    </x:row>
    <x:row r="283">
      <x:c r="A283" s="90" t="n">
        <x:f>'全銘柄'!A1028</x:f>
        <x:v>1027</x:v>
      </x:c>
      <x:c r="B283" s="90" t="str">
        <x:f>'全銘柄'!B1028</x:f>
        <x:v>7376</x:v>
      </x:c>
      <x:c r="C283" s="90" t="str">
        <x:f>'全銘柄'!D1028</x:f>
        <x:v>BCC Co.,Ltd.</x:v>
      </x:c>
      <x:c r="D283" s="90" t="str">
        <x:f>'全銘柄'!W1028</x:f>
        <x:v>伊藤 一彦 / 岡林 靖朗</x:v>
      </x:c>
      <x:c r="E283" s="90" t="str">
        <x:f>'全銘柄'!U1028</x:f>
        <x:v>伊藤一彦</x:v>
      </x:c>
      <x:c r="F283" s="91" t="n">
        <x:f>'全銘柄'!V1028</x:f>
        <x:v>0.243</x:v>
      </x:c>
      <x:c r="G283" s="90" t="b">
        <x:f>'全銘柄'!AB1028</x:f>
        <x:v>1</x:v>
      </x:c>
      <x:c r="H283" s="90" t="b">
        <x:f>'全銘柄'!AC1028</x:f>
        <x:v>1</x:v>
      </x:c>
      <x:c r="I283" s="90" t="n">
        <x:f>'全銘柄'!AD1028</x:f>
        <x:v>1</x:v>
      </x:c>
      <x:c r="J283" s="90" t="n">
        <x:f>'全銘柄'!AE1028</x:f>
        <x:v>1</x:v>
      </x:c>
      <x:c r="K283" s="90" t="str">
        <x:f>'全銘柄'!AH1028</x:f>
        <x:v>S100XC7N</x:v>
      </x:c>
    </x:row>
    <x:row r="284">
      <x:c r="A284" s="90" t="n">
        <x:f>'全銘柄'!A289</x:f>
        <x:v>288</x:v>
      </x:c>
      <x:c r="B284" s="90" t="str">
        <x:f>'全銘柄'!B289</x:f>
        <x:v>7138</x:v>
      </x:c>
      <x:c r="C284" s="90" t="str">
        <x:f>'全銘柄'!D289</x:f>
        <x:v>TORICO Co.,Ltd.</x:v>
      </x:c>
      <x:c r="D284" s="90" t="str">
        <x:f>'全銘柄'!W289</x:f>
        <x:v>安藤拓郎</x:v>
      </x:c>
      <x:c r="E284" s="90" t="str">
        <x:f>'全銘柄'!U289</x:f>
        <x:v>安藤 拓郎</x:v>
      </x:c>
      <x:c r="F284" s="91" t="n">
        <x:f>'全銘柄'!V289</x:f>
        <x:v>0.2415</x:v>
      </x:c>
      <x:c r="G284" s="90" t="b">
        <x:f>'全銘柄'!AB289</x:f>
        <x:v>1</x:v>
      </x:c>
      <x:c r="H284" s="90" t="b">
        <x:f>'全銘柄'!AC289</x:f>
        <x:v>1</x:v>
      </x:c>
      <x:c r="I284" s="90" t="n">
        <x:f>'全銘柄'!AD289</x:f>
        <x:v>2</x:v>
      </x:c>
      <x:c r="J284" s="90" t="n">
        <x:f>'全銘柄'!AE289</x:f>
        <x:v>2</x:v>
      </x:c>
      <x:c r="K284" s="90" t="str">
        <x:f>'全銘柄'!AH289</x:f>
        <x:v>S100W9HD</x:v>
      </x:c>
    </x:row>
    <x:row r="285">
      <x:c r="A285" s="90" t="n">
        <x:f>'全銘柄'!A1411</x:f>
        <x:v>1410</x:v>
      </x:c>
      <x:c r="B285" s="90" t="str">
        <x:f>'全銘柄'!B1411</x:f>
        <x:v>6579</x:v>
      </x:c>
      <x:c r="C285" s="90" t="str">
        <x:f>'全銘柄'!D1411</x:f>
        <x:v>logly,Inc.</x:v>
      </x:c>
      <x:c r="D285" s="90" t="str">
        <x:f>'全銘柄'!W1411</x:f>
        <x:v>吉永 浩和</x:v>
      </x:c>
      <x:c r="E285" s="90" t="str">
        <x:f>'全銘柄'!U1411</x:f>
        <x:v>吉永 浩和</x:v>
      </x:c>
      <x:c r="F285" s="91" t="n">
        <x:f>'全銘柄'!V1411</x:f>
        <x:v>0.2401</x:v>
      </x:c>
      <x:c r="G285" s="90" t="b">
        <x:f>'全銘柄'!AB1411</x:f>
        <x:v>1</x:v>
      </x:c>
      <x:c r="H285" s="90" t="b">
        <x:f>'全銘柄'!AC1411</x:f>
        <x:v>1</x:v>
      </x:c>
      <x:c r="I285" s="90" t="n">
        <x:f>'全銘柄'!AD1411</x:f>
        <x:v>1</x:v>
      </x:c>
      <x:c r="J285" s="90" t="n">
        <x:f>'全銘柄'!AE1411</x:f>
        <x:v>1</x:v>
      </x:c>
      <x:c r="K285" s="90" t="str">
        <x:f>'全銘柄'!AH1411</x:f>
        <x:v>S100W7GV</x:v>
      </x:c>
    </x:row>
    <x:row r="286">
      <x:c r="A286" s="90" t="n">
        <x:f>'全銘柄'!A28</x:f>
        <x:v>27</x:v>
      </x:c>
      <x:c r="B286" s="90" t="str">
        <x:f>'全銘柄'!B28</x:f>
        <x:v>5033</x:v>
      </x:c>
      <x:c r="C286" s="90" t="str">
        <x:f>'全銘柄'!D28</x:f>
        <x:v>Nulab Inc.</x:v>
      </x:c>
      <x:c r="D286" s="90" t="str">
        <x:f>'全銘柄'!W28</x:f>
        <x:v>橋本 正徳</x:v>
      </x:c>
      <x:c r="E286" s="90" t="str">
        <x:f>'全銘柄'!U28</x:f>
        <x:v>橋本 正徳</x:v>
      </x:c>
      <x:c r="F286" s="91" t="n">
        <x:f>'全銘柄'!V28</x:f>
        <x:v>0.2397</x:v>
      </x:c>
      <x:c r="G286" s="90" t="b">
        <x:f>'全銘柄'!AB28</x:f>
        <x:v>1</x:v>
      </x:c>
      <x:c r="H286" s="90" t="b">
        <x:f>'全銘柄'!AC28</x:f>
        <x:v>1</x:v>
      </x:c>
      <x:c r="I286" s="90" t="n">
        <x:f>'全銘柄'!AD28</x:f>
        <x:v>3</x:v>
      </x:c>
      <x:c r="J286" s="90" t="n">
        <x:f>'全銘柄'!AE28</x:f>
        <x:v>4</x:v>
      </x:c>
      <x:c r="K286" s="90" t="str">
        <x:f>'全銘柄'!AH28</x:f>
        <x:v>S100W722</x:v>
      </x:c>
    </x:row>
    <x:row r="287">
      <x:c r="A287" s="90" t="n">
        <x:f>'全銘柄'!A589</x:f>
        <x:v>588</x:v>
      </x:c>
      <x:c r="B287" s="90" t="str">
        <x:f>'全銘柄'!B589</x:f>
        <x:v>2410</x:v>
      </x:c>
      <x:c r="C287" s="90" t="str">
        <x:f>'全銘柄'!D589</x:f>
        <x:v>CAREER DESIGN CENTER CO.,LTD.</x:v>
      </x:c>
      <x:c r="D287" s="90" t="str">
        <x:f>'全銘柄'!W589</x:f>
        <x:v>多田弘實 / 加山祐介</x:v>
      </x:c>
      <x:c r="E287" s="90" t="str">
        <x:f>'全銘柄'!U589</x:f>
        <x:v>多田 弘實</x:v>
      </x:c>
      <x:c r="F287" s="91" t="n">
        <x:f>'全銘柄'!V589</x:f>
        <x:v>0.2397</x:v>
      </x:c>
      <x:c r="G287" s="90" t="b">
        <x:f>'全銘柄'!AB589</x:f>
        <x:v>1</x:v>
      </x:c>
      <x:c r="H287" s="90" t="b">
        <x:f>'全銘柄'!AC589</x:f>
        <x:v>1</x:v>
      </x:c>
      <x:c r="I287" s="90" t="n">
        <x:f>'全銘柄'!AD589</x:f>
        <x:v>1</x:v>
      </x:c>
      <x:c r="J287" s="90" t="n">
        <x:f>'全銘柄'!AE589</x:f>
        <x:v>1</x:v>
      </x:c>
      <x:c r="K287" s="90" t="str">
        <x:f>'全銘柄'!AH589</x:f>
        <x:v>S100XBEJ</x:v>
      </x:c>
    </x:row>
    <x:row r="288">
      <x:c r="A288" s="90" t="n">
        <x:f>'全銘柄'!A21</x:f>
        <x:v>20</x:v>
      </x:c>
      <x:c r="B288" s="90" t="str">
        <x:f>'全銘柄'!B21</x:f>
        <x:v>5586</x:v>
      </x:c>
      <x:c r="C288" s="90" t="str">
        <x:f>'全銘柄'!D21</x:f>
        <x:v>Laboro.AI Inc.</x:v>
      </x:c>
      <x:c r="D288" s="90" t="str">
        <x:f>'全銘柄'!W21</x:f>
        <x:v>椎橋 徹夫 / 藤原 弘将 / 椎橋 徹夫 / 藤原 弘将</x:v>
      </x:c>
      <x:c r="E288" s="90" t="str">
        <x:f>'全銘柄'!U21</x:f>
        <x:v>椎橋 徹夫</x:v>
      </x:c>
      <x:c r="F288" s="91" t="n">
        <x:f>'全銘柄'!V21</x:f>
        <x:v>0.239</x:v>
      </x:c>
      <x:c r="G288" s="90" t="b">
        <x:f>'全銘柄'!AB21</x:f>
        <x:v>1</x:v>
      </x:c>
      <x:c r="H288" s="90" t="b">
        <x:f>'全銘柄'!AC21</x:f>
        <x:v>1</x:v>
      </x:c>
      <x:c r="I288" s="90" t="n">
        <x:f>'全銘柄'!AD21</x:f>
        <x:v>3</x:v>
      </x:c>
      <x:c r="J288" s="90" t="n">
        <x:f>'全銘柄'!AE21</x:f>
        <x:v>4</x:v>
      </x:c>
      <x:c r="K288" s="90" t="str">
        <x:f>'全銘柄'!AH21</x:f>
        <x:v>S100XBVM</x:v>
      </x:c>
    </x:row>
    <x:row r="289">
      <x:c r="A289" s="90" t="n">
        <x:f>'全銘柄'!A103</x:f>
        <x:v>102</x:v>
      </x:c>
      <x:c r="B289" s="90" t="str">
        <x:f>'全銘柄'!B103</x:f>
        <x:v>4375</x:v>
      </x:c>
      <x:c r="C289" s="90" t="str">
        <x:f>'全銘柄'!D103</x:f>
        <x:v>Safie Inc.</x:v>
      </x:c>
      <x:c r="D289" s="90" t="str">
        <x:f>'全銘柄'!W103</x:f>
        <x:v>佐渡島 隆平</x:v>
      </x:c>
      <x:c r="E289" s="90" t="str">
        <x:f>'全銘柄'!U103</x:f>
        <x:v>佐渡島 隆平</x:v>
      </x:c>
      <x:c r="F289" s="91" t="n">
        <x:f>'全銘柄'!V103</x:f>
        <x:v>0.2382</x:v>
      </x:c>
      <x:c r="G289" s="90" t="b">
        <x:f>'全銘柄'!AB103</x:f>
        <x:v>1</x:v>
      </x:c>
      <x:c r="H289" s="90" t="b">
        <x:f>'全銘柄'!AC103</x:f>
        <x:v>1</x:v>
      </x:c>
      <x:c r="I289" s="90" t="n">
        <x:f>'全銘柄'!AD103</x:f>
        <x:v>2</x:v>
      </x:c>
      <x:c r="J289" s="90" t="n">
        <x:f>'全銘柄'!AE103</x:f>
        <x:v>3</x:v>
      </x:c>
      <x:c r="K289" s="90" t="str">
        <x:f>'全銘柄'!AH103</x:f>
        <x:v>S100XUXF</x:v>
      </x:c>
    </x:row>
    <x:row r="290">
      <x:c r="A290" s="90" t="n">
        <x:f>'全銘柄'!A232</x:f>
        <x:v>231</x:v>
      </x:c>
      <x:c r="B290" s="90" t="str">
        <x:f>'全銘柄'!B232</x:f>
        <x:v>4752</x:v>
      </x:c>
      <x:c r="C290" s="90" t="str">
        <x:f>'全銘柄'!D232</x:f>
        <x:v>SHOWA SYSTEM ENGINEERING CORPORATION</x:v>
      </x:c>
      <x:c r="D290" s="90" t="str">
        <x:f>'全銘柄'!W232</x:f>
        <x:v>尾崎 裕一 / 小口 修一郎</x:v>
      </x:c>
      <x:c r="E290" s="90" t="str">
        <x:f>'全銘柄'!U232</x:f>
        <x:v>尾崎 裕一</x:v>
      </x:c>
      <x:c r="F290" s="91" t="n">
        <x:f>'全銘柄'!V232</x:f>
        <x:v>0.2378</x:v>
      </x:c>
      <x:c r="G290" s="90" t="b">
        <x:f>'全銘柄'!AB232</x:f>
        <x:v>1</x:v>
      </x:c>
      <x:c r="H290" s="90" t="b">
        <x:f>'全銘柄'!AC232</x:f>
        <x:v>1</x:v>
      </x:c>
      <x:c r="I290" s="90" t="n">
        <x:f>'全銘柄'!AD232</x:f>
        <x:v>2</x:v>
      </x:c>
      <x:c r="J290" s="90" t="n">
        <x:f>'全銘柄'!AE232</x:f>
        <x:v>2</x:v>
      </x:c>
      <x:c r="K290" s="90" t="str">
        <x:f>'全銘柄'!AH232</x:f>
        <x:v>S100W18D</x:v>
      </x:c>
    </x:row>
    <x:row r="291">
      <x:c r="A291" s="90" t="n">
        <x:f>'全銘柄'!A637</x:f>
        <x:v>636</x:v>
      </x:c>
      <x:c r="B291" s="90" t="str">
        <x:f>'全銘柄'!B637</x:f>
        <x:v>3691</x:v>
      </x:c>
      <x:c r="C291" s="90" t="str">
        <x:f>'全銘柄'!D637</x:f>
        <x:v>DIGITAL PLUS,Inc.</x:v>
      </x:c>
      <x:c r="D291" s="90" t="str">
        <x:f>'全銘柄'!W637</x:f>
        <x:v>菊池誠晃</x:v>
      </x:c>
      <x:c r="E291" s="90" t="str">
        <x:f>'全銘柄'!U637</x:f>
        <x:v>菊池 誠晃</x:v>
      </x:c>
      <x:c r="F291" s="91" t="n">
        <x:f>'全銘柄'!V637</x:f>
        <x:v>0.2368</x:v>
      </x:c>
      <x:c r="G291" s="90" t="b">
        <x:f>'全銘柄'!AB637</x:f>
        <x:v>1</x:v>
      </x:c>
      <x:c r="H291" s="90" t="b">
        <x:f>'全銘柄'!AC637</x:f>
        <x:v>1</x:v>
      </x:c>
      <x:c r="I291" s="90" t="n">
        <x:f>'全銘柄'!AD637</x:f>
        <x:v>1</x:v>
      </x:c>
      <x:c r="J291" s="90" t="n">
        <x:f>'全銘柄'!AE637</x:f>
        <x:v>1</x:v>
      </x:c>
      <x:c r="K291" s="90" t="str">
        <x:f>'全銘柄'!AH637</x:f>
        <x:v>S100XCZ7</x:v>
      </x:c>
    </x:row>
    <x:row r="292">
      <x:c r="A292" s="90" t="n">
        <x:f>'全銘柄'!A181</x:f>
        <x:v>180</x:v>
      </x:c>
      <x:c r="B292" s="90" t="str">
        <x:f>'全銘柄'!B181</x:f>
        <x:v>3900</x:v>
      </x:c>
      <x:c r="C292" s="90" t="str">
        <x:f>'全銘柄'!D181</x:f>
        <x:v>CrowdWorks Inc.</x:v>
      </x:c>
      <x:c r="D292" s="90" t="str">
        <x:f>'全銘柄'!W181</x:f>
        <x:v>吉田 浩一郎</x:v>
      </x:c>
      <x:c r="E292" s="90" t="str">
        <x:f>'全銘柄'!U181</x:f>
        <x:v>吉田 浩一郎</x:v>
      </x:c>
      <x:c r="F292" s="91" t="n">
        <x:f>'全銘柄'!V181</x:f>
        <x:v>0.2367</x:v>
      </x:c>
      <x:c r="G292" s="90" t="b">
        <x:f>'全銘柄'!AB181</x:f>
        <x:v>1</x:v>
      </x:c>
      <x:c r="H292" s="90" t="b">
        <x:f>'全銘柄'!AC181</x:f>
        <x:v>1</x:v>
      </x:c>
      <x:c r="I292" s="90" t="n">
        <x:f>'全銘柄'!AD181</x:f>
        <x:v>2</x:v>
      </x:c>
      <x:c r="J292" s="90" t="n">
        <x:f>'全銘柄'!AE181</x:f>
        <x:v>2</x:v>
      </x:c>
      <x:c r="K292" s="90" t="str">
        <x:f>'全銘柄'!AH181</x:f>
        <x:v>S100XBLZ</x:v>
      </x:c>
    </x:row>
    <x:row r="293">
      <x:c r="A293" s="90" t="n">
        <x:f>'全銘柄'!A431</x:f>
        <x:v>430</x:v>
      </x:c>
      <x:c r="B293" s="90" t="str">
        <x:f>'全銘柄'!B431</x:f>
        <x:v>3538</x:v>
      </x:c>
      <x:c r="C293" s="90" t="str">
        <x:f>'全銘柄'!D431</x:f>
        <x:v>WILLPLUS Holdings Corporation</x:v>
      </x:c>
      <x:c r="D293" s="90" t="str">
        <x:f>'全銘柄'!W431</x:f>
        <x:v>成瀬 隆章</x:v>
      </x:c>
      <x:c r="E293" s="90" t="str">
        <x:f>'全銘柄'!U431</x:f>
        <x:v>成瀬 隆章</x:v>
      </x:c>
      <x:c r="F293" s="91" t="n">
        <x:f>'全銘柄'!V431</x:f>
        <x:v>0.2361</x:v>
      </x:c>
      <x:c r="G293" s="90" t="b">
        <x:f>'全銘柄'!AB431</x:f>
        <x:v>1</x:v>
      </x:c>
      <x:c r="H293" s="90" t="b">
        <x:f>'全銘柄'!AC431</x:f>
        <x:v>1</x:v>
      </x:c>
      <x:c r="I293" s="90" t="n">
        <x:f>'全銘柄'!AD431</x:f>
        <x:v>1</x:v>
      </x:c>
      <x:c r="J293" s="90" t="n">
        <x:f>'全銘柄'!AE431</x:f>
        <x:v>2</x:v>
      </x:c>
      <x:c r="K293" s="90" t="str">
        <x:f>'全銘柄'!AH431</x:f>
        <x:v>S100WQBH</x:v>
      </x:c>
    </x:row>
    <x:row r="294">
      <x:c r="A294" s="90" t="n">
        <x:f>'全銘柄'!A1389</x:f>
        <x:v>1388</x:v>
      </x:c>
      <x:c r="B294" s="90" t="str">
        <x:f>'全銘柄'!B1389</x:f>
        <x:v>6047</x:v>
      </x:c>
      <x:c r="C294" s="90" t="str">
        <x:f>'全銘柄'!D1389</x:f>
        <x:v>Gunosy Inc.</x:v>
      </x:c>
      <x:c r="D294" s="90" t="str">
        <x:f>'全銘柄'!W1389</x:f>
        <x:v>木村 新司 / 西尾 健太郎</x:v>
      </x:c>
      <x:c r="E294" s="90" t="str">
        <x:f>'全銘柄'!U1389</x:f>
        <x:v>木村 新司</x:v>
      </x:c>
      <x:c r="F294" s="91" t="n">
        <x:f>'全銘柄'!V1389</x:f>
        <x:v>0.2326</x:v>
      </x:c>
      <x:c r="G294" s="90" t="b">
        <x:f>'全銘柄'!AB1389</x:f>
        <x:v>1</x:v>
      </x:c>
      <x:c r="H294" s="90" t="b">
        <x:f>'全銘柄'!AC1389</x:f>
        <x:v>1</x:v>
      </x:c>
      <x:c r="I294" s="90" t="n">
        <x:f>'全銘柄'!AD1389</x:f>
        <x:v>1</x:v>
      </x:c>
      <x:c r="J294" s="90" t="n">
        <x:f>'全銘柄'!AE1389</x:f>
        <x:v>1</x:v>
      </x:c>
      <x:c r="K294" s="90" t="str">
        <x:f>'全銘柄'!AH1389</x:f>
        <x:v>S100WLMH</x:v>
      </x:c>
    </x:row>
    <x:row r="295">
      <x:c r="A295" s="90" t="n">
        <x:f>'全銘柄'!A634</x:f>
        <x:v>633</x:v>
      </x:c>
      <x:c r="B295" s="90" t="str">
        <x:f>'全銘柄'!B634</x:f>
        <x:v>6086</x:v>
      </x:c>
      <x:c r="C295" s="90" t="str">
        <x:f>'全銘柄'!D634</x:f>
        <x:v>Shin Maint Holdings Co.,Ltd.</x:v>
      </x:c>
      <x:c r="D295" s="90" t="str">
        <x:f>'全銘柄'!W634</x:f>
        <x:v>内藤 秀雄 / 内藤 剛</x:v>
      </x:c>
      <x:c r="E295" s="90" t="str">
        <x:f>'全銘柄'!U634</x:f>
        <x:v>内藤 秀雄</x:v>
      </x:c>
      <x:c r="F295" s="91" t="n">
        <x:f>'全銘柄'!V634</x:f>
        <x:v>0.2324</x:v>
      </x:c>
      <x:c r="G295" s="90" t="b">
        <x:f>'全銘柄'!AB634</x:f>
        <x:v>1</x:v>
      </x:c>
      <x:c r="H295" s="90" t="b">
        <x:f>'全銘柄'!AC634</x:f>
        <x:v>1</x:v>
      </x:c>
      <x:c r="I295" s="90" t="n">
        <x:f>'全銘柄'!AD634</x:f>
        <x:v>1</x:v>
      </x:c>
      <x:c r="J295" s="90" t="n">
        <x:f>'全銘柄'!AE634</x:f>
        <x:v>1</x:v>
      </x:c>
      <x:c r="K295" s="90" t="str">
        <x:f>'全銘柄'!AH634</x:f>
        <x:v>S100Y57I</x:v>
      </x:c>
    </x:row>
    <x:row r="296">
      <x:c r="A296" s="90" t="n">
        <x:f>'全銘柄'!A281</x:f>
        <x:v>280</x:v>
      </x:c>
      <x:c r="B296" s="90" t="str">
        <x:f>'全銘柄'!B281</x:f>
        <x:v>4976</x:v>
      </x:c>
      <x:c r="C296" s="90" t="str">
        <x:f>'全銘柄'!D281</x:f>
        <x:v>TOYO DRILUBE CO.,LTD.</x:v>
      </x:c>
      <x:c r="D296" s="90" t="str">
        <x:f>'全銘柄'!W281</x:f>
        <x:v>飯野 光彦</x:v>
      </x:c>
      <x:c r="E296" s="90" t="str">
        <x:f>'全銘柄'!U281</x:f>
        <x:v>飯野 光彦</x:v>
      </x:c>
      <x:c r="F296" s="91" t="n">
        <x:f>'全銘柄'!V281</x:f>
        <x:v>0.231</x:v>
      </x:c>
      <x:c r="G296" s="90" t="b">
        <x:f>'全銘柄'!AB281</x:f>
        <x:v>1</x:v>
      </x:c>
      <x:c r="H296" s="90" t="b">
        <x:f>'全銘柄'!AC281</x:f>
        <x:v>1</x:v>
      </x:c>
      <x:c r="I296" s="90" t="n">
        <x:f>'全銘柄'!AD281</x:f>
        <x:v>2</x:v>
      </x:c>
      <x:c r="J296" s="90" t="n">
        <x:f>'全銘柄'!AE281</x:f>
        <x:v>2</x:v>
      </x:c>
      <x:c r="K296" s="90" t="str">
        <x:f>'全銘柄'!AH281</x:f>
        <x:v>S100WR11</x:v>
      </x:c>
    </x:row>
    <x:row r="297">
      <x:c r="A297" s="90" t="n">
        <x:f>'全銘柄'!A1406</x:f>
        <x:v>1405</x:v>
      </x:c>
      <x:c r="B297" s="90" t="str">
        <x:f>'全銘柄'!B1406</x:f>
        <x:v>3174</x:v>
      </x:c>
      <x:c r="C297" s="90" t="str">
        <x:f>'全銘柄'!D1406</x:f>
        <x:v>Happiness and D Co.,Ltd.</x:v>
      </x:c>
      <x:c r="D297" s="90" t="str">
        <x:f>'全銘柄'!W1406</x:f>
        <x:v>田 泰夫 / 前原 聡 / 田 篤史</x:v>
      </x:c>
      <x:c r="E297" s="90" t="str">
        <x:f>'全銘柄'!U1406</x:f>
        <x:v>田 篤史</x:v>
      </x:c>
      <x:c r="F297" s="91" t="n">
        <x:f>'全銘柄'!V1406</x:f>
        <x:v>0.2308</x:v>
      </x:c>
      <x:c r="G297" s="90" t="b">
        <x:f>'全銘柄'!AB1406</x:f>
        <x:v>1</x:v>
      </x:c>
      <x:c r="H297" s="90" t="b">
        <x:f>'全銘柄'!AC1406</x:f>
        <x:v>1</x:v>
      </x:c>
      <x:c r="I297" s="90" t="n">
        <x:f>'全銘柄'!AD1406</x:f>
        <x:v>1</x:v>
      </x:c>
      <x:c r="J297" s="90" t="n">
        <x:f>'全銘柄'!AE1406</x:f>
        <x:v>1</x:v>
      </x:c>
      <x:c r="K297" s="90" t="str">
        <x:f>'全銘柄'!AH1406</x:f>
        <x:v>S100X6RU</x:v>
      </x:c>
    </x:row>
    <x:row r="298">
      <x:c r="A298" s="90" t="n">
        <x:f>'全銘柄'!A972</x:f>
        <x:v>971</x:v>
      </x:c>
      <x:c r="B298" s="90" t="str">
        <x:f>'全銘柄'!B972</x:f>
        <x:v>3415</x:v>
      </x:c>
      <x:c r="C298" s="90" t="str">
        <x:f>'全銘柄'!D972</x:f>
        <x:v>TOKYO BASE Co.,Ltd.</x:v>
      </x:c>
      <x:c r="D298" s="90" t="str">
        <x:f>'全銘柄'!W972</x:f>
        <x:v>谷 正人</x:v>
      </x:c>
      <x:c r="E298" s="90" t="str">
        <x:f>'全銘柄'!U972</x:f>
        <x:v>谷 正人</x:v>
      </x:c>
      <x:c r="F298" s="91" t="n">
        <x:f>'全銘柄'!V972</x:f>
        <x:v>0.2306</x:v>
      </x:c>
      <x:c r="G298" s="90" t="b">
        <x:f>'全銘柄'!AB972</x:f>
        <x:v>1</x:v>
      </x:c>
      <x:c r="H298" s="90" t="b">
        <x:f>'全銘柄'!AC972</x:f>
        <x:v>1</x:v>
      </x:c>
      <x:c r="I298" s="90" t="n">
        <x:f>'全銘柄'!AD972</x:f>
        <x:v>1</x:v>
      </x:c>
      <x:c r="J298" s="90" t="n">
        <x:f>'全銘柄'!AE972</x:f>
        <x:v>1</x:v>
      </x:c>
      <x:c r="K298" s="90" t="str">
        <x:f>'全銘柄'!AH972</x:f>
        <x:v>S100Y0D8</x:v>
      </x:c>
    </x:row>
    <x:row r="299">
      <x:c r="A299" s="90" t="n">
        <x:f>'全銘柄'!A7</x:f>
        <x:v>6</x:v>
      </x:c>
      <x:c r="B299" s="90" t="str">
        <x:f>'全銘柄'!B7</x:f>
        <x:v>5588</x:v>
      </x:c>
      <x:c r="C299" s="90" t="str">
        <x:f>'全銘柄'!D7</x:f>
        <x:v>Fast Accounting Co.,Ltd.</x:v>
      </x:c>
      <x:c r="D299" s="90" t="str">
        <x:f>'全銘柄'!W7</x:f>
        <x:v>森 啓太郎</x:v>
      </x:c>
      <x:c r="E299" s="90" t="str">
        <x:f>'全銘柄'!U7</x:f>
        <x:v>森 啓太郎</x:v>
      </x:c>
      <x:c r="F299" s="91" t="n">
        <x:f>'全銘柄'!V7</x:f>
        <x:v>0.2305</x:v>
      </x:c>
      <x:c r="G299" s="90" t="b">
        <x:f>'全銘柄'!AB7</x:f>
        <x:v>1</x:v>
      </x:c>
      <x:c r="H299" s="90" t="b">
        <x:f>'全銘柄'!AC7</x:f>
        <x:v>1</x:v>
      </x:c>
      <x:c r="I299" s="90" t="n">
        <x:f>'全銘柄'!AD7</x:f>
        <x:v>4</x:v>
      </x:c>
      <x:c r="J299" s="90" t="n">
        <x:f>'全銘柄'!AE7</x:f>
        <x:v>4</x:v>
      </x:c>
      <x:c r="K299" s="90" t="str">
        <x:f>'全銘柄'!AH7</x:f>
        <x:v>S100XUQ2</x:v>
      </x:c>
    </x:row>
    <x:row r="300">
      <x:c r="A300" s="90" t="n">
        <x:f>'全銘柄'!A739</x:f>
        <x:v>738</x:v>
      </x:c>
      <x:c r="B300" s="90" t="str">
        <x:f>'全銘柄'!B739</x:f>
        <x:v>3904</x:v>
      </x:c>
      <x:c r="C300" s="90" t="str">
        <x:f>'全銘柄'!D739</x:f>
        <x:v>KAYAC Inc.</x:v>
      </x:c>
      <x:c r="D300" s="90" t="str">
        <x:f>'全銘柄'!W739</x:f>
        <x:v>柳澤 大輔 / 貝畑 政徳 / 久場 智喜</x:v>
      </x:c>
      <x:c r="E300" s="90" t="str">
        <x:f>'全銘柄'!U739</x:f>
        <x:v>柳澤 大輔</x:v>
      </x:c>
      <x:c r="F300" s="91" t="n">
        <x:f>'全銘柄'!V739</x:f>
        <x:v>0.2301</x:v>
      </x:c>
      <x:c r="G300" s="90" t="b">
        <x:f>'全銘柄'!AB739</x:f>
        <x:v>1</x:v>
      </x:c>
      <x:c r="H300" s="90" t="b">
        <x:f>'全銘柄'!AC739</x:f>
        <x:v>1</x:v>
      </x:c>
      <x:c r="I300" s="90" t="n">
        <x:f>'全銘柄'!AD739</x:f>
        <x:v>1</x:v>
      </x:c>
      <x:c r="J300" s="90" t="n">
        <x:f>'全銘柄'!AE739</x:f>
        <x:v>1</x:v>
      </x:c>
      <x:c r="K300" s="90" t="str">
        <x:f>'全銘柄'!AH739</x:f>
        <x:v>S100XTE7</x:v>
      </x:c>
    </x:row>
    <x:row r="301">
      <x:c r="A301" s="90" t="n">
        <x:f>'全銘柄'!A269</x:f>
        <x:v>268</x:v>
      </x:c>
      <x:c r="B301" s="90" t="str">
        <x:f>'全銘柄'!B269</x:f>
        <x:v>6750</x:v>
      </x:c>
      <x:c r="C301" s="90" t="str">
        <x:f>'全銘柄'!D269</x:f>
        <x:v>ELECOM CO.,LTD.</x:v>
      </x:c>
      <x:c r="D301" s="90" t="str">
        <x:f>'全銘柄'!W269</x:f>
        <x:v>葉田 順治 / 石見 浩一</x:v>
      </x:c>
      <x:c r="E301" s="90" t="str">
        <x:f>'全銘柄'!U269</x:f>
        <x:v>葉田 順治</x:v>
      </x:c>
      <x:c r="F301" s="91" t="n">
        <x:f>'全銘柄'!V269</x:f>
        <x:v>0.2296</x:v>
      </x:c>
      <x:c r="G301" s="90" t="b">
        <x:f>'全銘柄'!AB269</x:f>
        <x:v>1</x:v>
      </x:c>
      <x:c r="H301" s="90" t="b">
        <x:f>'全銘柄'!AC269</x:f>
        <x:v>1</x:v>
      </x:c>
      <x:c r="I301" s="90" t="n">
        <x:f>'全銘柄'!AD269</x:f>
        <x:v>2</x:v>
      </x:c>
      <x:c r="J301" s="90" t="n">
        <x:f>'全銘柄'!AE269</x:f>
        <x:v>2</x:v>
      </x:c>
      <x:c r="K301" s="90" t="str">
        <x:f>'全銘柄'!AH269</x:f>
        <x:v>S100W2TM</x:v>
      </x:c>
    </x:row>
    <x:row r="302">
      <x:c r="A302" s="90" t="n">
        <x:f>'全銘柄'!A688</x:f>
        <x:v>687</x:v>
      </x:c>
      <x:c r="B302" s="90" t="str">
        <x:f>'全銘柄'!B688</x:f>
        <x:v>2146</x:v>
      </x:c>
      <x:c r="C302" s="90" t="str">
        <x:f>'全銘柄'!D688</x:f>
        <x:v>UT Group Co.,Ltd.</x:v>
      </x:c>
      <x:c r="D302" s="90" t="str">
        <x:f>'全銘柄'!W688</x:f>
        <x:v>若山 陽一 / 外村 学</x:v>
      </x:c>
      <x:c r="E302" s="90" t="str">
        <x:f>'全銘柄'!U688</x:f>
        <x:v>若山 陽一</x:v>
      </x:c>
      <x:c r="F302" s="91" t="n">
        <x:f>'全銘柄'!V688</x:f>
        <x:v>0.2289</x:v>
      </x:c>
      <x:c r="G302" s="90" t="b">
        <x:f>'全銘柄'!AB688</x:f>
        <x:v>1</x:v>
      </x:c>
      <x:c r="H302" s="90" t="b">
        <x:f>'全銘柄'!AC688</x:f>
        <x:v>1</x:v>
      </x:c>
      <x:c r="I302" s="90" t="n">
        <x:f>'全銘柄'!AD688</x:f>
        <x:v>1</x:v>
      </x:c>
      <x:c r="J302" s="90" t="n">
        <x:f>'全銘柄'!AE688</x:f>
        <x:v>1</x:v>
      </x:c>
      <x:c r="K302" s="90" t="str">
        <x:f>'全銘柄'!AH688</x:f>
        <x:v>S100W94T</x:v>
      </x:c>
    </x:row>
    <x:row r="303">
      <x:c r="A303" s="90" t="n">
        <x:f>'全銘柄'!A986</x:f>
        <x:v>985</x:v>
      </x:c>
      <x:c r="B303" s="90" t="str">
        <x:f>'全銘柄'!B986</x:f>
        <x:v>5704</x:v>
      </x:c>
      <x:c r="C303" s="90" t="str">
        <x:f>'全銘柄'!D986</x:f>
        <x:v>JMC Corporation</x:v>
      </x:c>
      <x:c r="D303" s="90" t="str">
        <x:f>'全銘柄'!W986</x:f>
        <x:v>渡邊 大知</x:v>
      </x:c>
      <x:c r="E303" s="90" t="str">
        <x:f>'全銘柄'!U986</x:f>
        <x:v>渡邊 大知</x:v>
      </x:c>
      <x:c r="F303" s="91" t="n">
        <x:f>'全銘柄'!V986</x:f>
        <x:v>0.2286</x:v>
      </x:c>
      <x:c r="G303" s="90" t="b">
        <x:f>'全銘柄'!AB986</x:f>
        <x:v>1</x:v>
      </x:c>
      <x:c r="H303" s="90" t="b">
        <x:f>'全銘柄'!AC986</x:f>
        <x:v>1</x:v>
      </x:c>
      <x:c r="I303" s="90" t="n">
        <x:f>'全銘柄'!AD986</x:f>
        <x:v>1</x:v>
      </x:c>
      <x:c r="J303" s="90" t="n">
        <x:f>'全銘柄'!AE986</x:f>
        <x:v>1</x:v>
      </x:c>
      <x:c r="K303" s="90" t="str">
        <x:f>'全銘柄'!AH986</x:f>
        <x:v>S100XSBE</x:v>
      </x:c>
    </x:row>
    <x:row r="304">
      <x:c r="A304" s="90" t="n">
        <x:f>'全銘柄'!A72</x:f>
        <x:v>71</x:v>
      </x:c>
      <x:c r="B304" s="90" t="str">
        <x:f>'全銘柄'!B72</x:f>
        <x:v>4680</x:v>
      </x:c>
      <x:c r="C304" s="90" t="str">
        <x:f>'全銘柄'!D72</x:f>
        <x:v>ROUND ONE Corporation</x:v>
      </x:c>
      <x:c r="D304" s="90" t="str">
        <x:f>'全銘柄'!W72</x:f>
        <x:v>杉野 公彦 / 佐々江 愼二</x:v>
      </x:c>
      <x:c r="E304" s="90" t="str">
        <x:f>'全銘柄'!U72</x:f>
        <x:v>杉野 公彦</x:v>
      </x:c>
      <x:c r="F304" s="91" t="n">
        <x:f>'全銘柄'!V72</x:f>
        <x:v>0.2277</x:v>
      </x:c>
      <x:c r="G304" s="90" t="b">
        <x:f>'全銘柄'!AB72</x:f>
        <x:v>1</x:v>
      </x:c>
      <x:c r="H304" s="90" t="b">
        <x:f>'全銘柄'!AC72</x:f>
        <x:v>1</x:v>
      </x:c>
      <x:c r="I304" s="90" t="n">
        <x:f>'全銘柄'!AD72</x:f>
        <x:v>2</x:v>
      </x:c>
      <x:c r="J304" s="90" t="n">
        <x:f>'全銘柄'!AE72</x:f>
        <x:v>3</x:v>
      </x:c>
      <x:c r="K304" s="90" t="str">
        <x:f>'全銘柄'!AH72</x:f>
        <x:v>S100W81W</x:v>
      </x:c>
    </x:row>
    <x:row r="305">
      <x:c r="A305" s="90" t="n">
        <x:f>'全銘柄'!A1353</x:f>
        <x:v>1352</x:v>
      </x:c>
      <x:c r="B305" s="90" t="str">
        <x:f>'全銘柄'!B1353</x:f>
        <x:v>9385</x:v>
      </x:c>
      <x:c r="C305" s="90" t="str">
        <x:f>'全銘柄'!D1353</x:f>
        <x:v>SHOEI CORPORATION</x:v>
      </x:c>
      <x:c r="D305" s="90" t="str">
        <x:f>'全銘柄'!W1353</x:f>
        <x:v>芝 原 英 司</x:v>
      </x:c>
      <x:c r="E305" s="90" t="str">
        <x:f>'全銘柄'!U1353</x:f>
        <x:v>芝原 英司</x:v>
      </x:c>
      <x:c r="F305" s="91" t="n">
        <x:f>'全銘柄'!V1353</x:f>
        <x:v>0.2273</x:v>
      </x:c>
      <x:c r="G305" s="90" t="b">
        <x:f>'全銘柄'!AB1353</x:f>
        <x:v>1</x:v>
      </x:c>
      <x:c r="H305" s="90" t="b">
        <x:f>'全銘柄'!AC1353</x:f>
        <x:v>1</x:v>
      </x:c>
      <x:c r="I305" s="90" t="n">
        <x:f>'全銘柄'!AD1353</x:f>
        <x:v>1</x:v>
      </x:c>
      <x:c r="J305" s="90" t="n">
        <x:f>'全銘柄'!AE1353</x:f>
        <x:v>1</x:v>
      </x:c>
      <x:c r="K305" s="90" t="str">
        <x:f>'全銘柄'!AH1353</x:f>
        <x:v>S100W2CU</x:v>
      </x:c>
    </x:row>
    <x:row r="306">
      <x:c r="A306" s="90" t="n">
        <x:f>'全銘柄'!A1064</x:f>
        <x:v>1063</x:v>
      </x:c>
      <x:c r="B306" s="90" t="str">
        <x:f>'全銘柄'!B1064</x:f>
        <x:v>3934</x:v>
      </x:c>
      <x:c r="C306" s="90" t="str">
        <x:f>'全銘柄'!D1064</x:f>
        <x:v>BENEFIT JAPAN Co.,LTD.</x:v>
      </x:c>
      <x:c r="D306" s="90" t="str">
        <x:f>'全銘柄'!W1064</x:f>
        <x:v>佐久間 寛 / 北鳴 保宏</x:v>
      </x:c>
      <x:c r="E306" s="90" t="str">
        <x:f>'全銘柄'!U1064</x:f>
        <x:v>佐久間 寛</x:v>
      </x:c>
      <x:c r="F306" s="91" t="n">
        <x:f>'全銘柄'!V1064</x:f>
        <x:v>0.2271</x:v>
      </x:c>
      <x:c r="G306" s="90" t="b">
        <x:f>'全銘柄'!AB1064</x:f>
        <x:v>1</x:v>
      </x:c>
      <x:c r="H306" s="90" t="b">
        <x:f>'全銘柄'!AC1064</x:f>
        <x:v>1</x:v>
      </x:c>
      <x:c r="I306" s="90" t="n">
        <x:f>'全銘柄'!AD1064</x:f>
        <x:v>1</x:v>
      </x:c>
      <x:c r="J306" s="90" t="n">
        <x:f>'全銘柄'!AE1064</x:f>
        <x:v>1</x:v>
      </x:c>
      <x:c r="K306" s="90" t="str">
        <x:f>'全銘柄'!AH1064</x:f>
        <x:v>S100W3YU</x:v>
      </x:c>
    </x:row>
    <x:row r="307">
      <x:c r="A307" s="90" t="n">
        <x:f>'全銘柄'!A679</x:f>
        <x:v>678</x:v>
      </x:c>
      <x:c r="B307" s="90" t="str">
        <x:f>'全銘柄'!B679</x:f>
        <x:v>7363</x:v>
      </x:c>
      <x:c r="C307" s="90" t="str">
        <x:f>'全銘柄'!D679</x:f>
        <x:v>baby calendar Inc.</x:v>
      </x:c>
      <x:c r="D307" s="90" t="str">
        <x:f>'全銘柄'!W679</x:f>
        <x:v>安田 啓司</x:v>
      </x:c>
      <x:c r="E307" s="90" t="str">
        <x:f>'全銘柄'!U679</x:f>
        <x:v>安田 啓司</x:v>
      </x:c>
      <x:c r="F307" s="91" t="n">
        <x:f>'全銘柄'!V679</x:f>
        <x:v>0.2262</x:v>
      </x:c>
      <x:c r="G307" s="90" t="b">
        <x:f>'全銘柄'!AB679</x:f>
        <x:v>1</x:v>
      </x:c>
      <x:c r="H307" s="90" t="b">
        <x:f>'全銘柄'!AC679</x:f>
        <x:v>1</x:v>
      </x:c>
      <x:c r="I307" s="90" t="n">
        <x:f>'全銘柄'!AD679</x:f>
        <x:v>1</x:v>
      </x:c>
      <x:c r="J307" s="90" t="n">
        <x:f>'全銘柄'!AE679</x:f>
        <x:v>1</x:v>
      </x:c>
      <x:c r="K307" s="90" t="str">
        <x:f>'全銘柄'!AH679</x:f>
        <x:v>S100VJ10</x:v>
      </x:c>
    </x:row>
    <x:row r="308">
      <x:c r="A308" s="90" t="n">
        <x:f>'全銘柄'!A628</x:f>
        <x:v>627</x:v>
      </x:c>
      <x:c r="B308" s="90" t="str">
        <x:f>'全銘柄'!B628</x:f>
        <x:v>2130</x:v>
      </x:c>
      <x:c r="C308" s="90" t="str">
        <x:f>'全銘柄'!D628</x:f>
        <x:v>Members Co.,Ltd.</x:v>
      </x:c>
      <x:c r="D308" s="90" t="str">
        <x:f>'全銘柄'!W628</x:f>
        <x:v>剣持 忠 / 髙野 明彦</x:v>
      </x:c>
      <x:c r="E308" s="90" t="str">
        <x:f>'全銘柄'!U628</x:f>
        <x:v>剣持 忠</x:v>
      </x:c>
      <x:c r="F308" s="91" t="n">
        <x:f>'全銘柄'!V628</x:f>
        <x:v>0.2257</x:v>
      </x:c>
      <x:c r="G308" s="90" t="b">
        <x:f>'全銘柄'!AB628</x:f>
        <x:v>1</x:v>
      </x:c>
      <x:c r="H308" s="90" t="b">
        <x:f>'全銘柄'!AC628</x:f>
        <x:v>1</x:v>
      </x:c>
      <x:c r="I308" s="90" t="n">
        <x:f>'全銘柄'!AD628</x:f>
        <x:v>1</x:v>
      </x:c>
      <x:c r="J308" s="90" t="n">
        <x:f>'全銘柄'!AE628</x:f>
        <x:v>1</x:v>
      </x:c>
      <x:c r="K308" s="90" t="str">
        <x:f>'全銘柄'!AH628</x:f>
        <x:v>S100VZAG</x:v>
      </x:c>
    </x:row>
    <x:row r="309">
      <x:c r="A309" s="90" t="n">
        <x:f>'全銘柄'!A25</x:f>
        <x:v>24</x:v>
      </x:c>
      <x:c r="B309" s="90" t="str">
        <x:f>'全銘柄'!B25</x:f>
        <x:v>5256</x:v>
      </x:c>
      <x:c r="C309" s="90" t="str">
        <x:f>'全銘柄'!D25</x:f>
        <x:v>Fusic Co.,Ltd.</x:v>
      </x:c>
      <x:c r="D309" s="90" t="str">
        <x:f>'全銘柄'!W25</x:f>
        <x:v>納富 貞嘉 / 濱﨑 陽一郎</x:v>
      </x:c>
      <x:c r="E309" s="90" t="str">
        <x:f>'全銘柄'!U25</x:f>
        <x:v>納富 貞嘉</x:v>
      </x:c>
      <x:c r="F309" s="91" t="n">
        <x:f>'全銘柄'!V25</x:f>
        <x:v>0.2252</x:v>
      </x:c>
      <x:c r="G309" s="90" t="b">
        <x:f>'全銘柄'!AB25</x:f>
        <x:v>1</x:v>
      </x:c>
      <x:c r="H309" s="90" t="b">
        <x:f>'全銘柄'!AC25</x:f>
        <x:v>1</x:v>
      </x:c>
      <x:c r="I309" s="90" t="n">
        <x:f>'全銘柄'!AD25</x:f>
        <x:v>3</x:v>
      </x:c>
      <x:c r="J309" s="90" t="n">
        <x:f>'全銘柄'!AE25</x:f>
        <x:v>4</x:v>
      </x:c>
      <x:c r="K309" s="90" t="str">
        <x:f>'全銘柄'!AH25</x:f>
        <x:v>S100WQGU</x:v>
      </x:c>
    </x:row>
    <x:row r="310">
      <x:c r="A310" s="90" t="n">
        <x:f>'全銘柄'!A680</x:f>
        <x:v>679</x:v>
      </x:c>
      <x:c r="B310" s="90" t="str">
        <x:f>'全銘柄'!B680</x:f>
        <x:v>7049</x:v>
      </x:c>
      <x:c r="C310" s="90" t="str">
        <x:f>'全銘柄'!D680</x:f>
        <x:v>SHIKIGAKU.Co.,Ltd.</x:v>
      </x:c>
      <x:c r="D310" s="90" t="str">
        <x:f>'全銘柄'!W680</x:f>
        <x:v>安藤 広大 / 梶山 啓介</x:v>
      </x:c>
      <x:c r="E310" s="90" t="str">
        <x:f>'全銘柄'!U680</x:f>
        <x:v>安藤 広大</x:v>
      </x:c>
      <x:c r="F310" s="91" t="n">
        <x:f>'全銘柄'!V680</x:f>
        <x:v>0.2251</x:v>
      </x:c>
      <x:c r="G310" s="90" t="b">
        <x:f>'全銘柄'!AB680</x:f>
        <x:v>1</x:v>
      </x:c>
      <x:c r="H310" s="90" t="b">
        <x:f>'全銘柄'!AC680</x:f>
        <x:v>1</x:v>
      </x:c>
      <x:c r="I310" s="90" t="n">
        <x:f>'全銘柄'!AD680</x:f>
        <x:v>1</x:v>
      </x:c>
      <x:c r="J310" s="90" t="n">
        <x:f>'全銘柄'!AE680</x:f>
        <x:v>1</x:v>
      </x:c>
      <x:c r="K310" s="90" t="str">
        <x:f>'全銘柄'!AH680</x:f>
        <x:v>S100Y1AF</x:v>
      </x:c>
    </x:row>
    <x:row r="311">
      <x:c r="A311" s="90" t="n">
        <x:f>'全銘柄'!A1041</x:f>
        <x:v>1040</x:v>
      </x:c>
      <x:c r="B311" s="90" t="str">
        <x:f>'全銘柄'!B1041</x:f>
        <x:v>4499</x:v>
      </x:c>
      <x:c r="C311" s="90" t="str">
        <x:f>'全銘柄'!D1041</x:f>
        <x:v>Speee,Inc.</x:v>
      </x:c>
      <x:c r="D311" s="90" t="str">
        <x:f>'全銘柄'!W1041</x:f>
        <x:v>大塚 英樹</x:v>
      </x:c>
      <x:c r="E311" s="90" t="str">
        <x:f>'全銘柄'!U1041</x:f>
        <x:v>大塚 英樹</x:v>
      </x:c>
      <x:c r="F311" s="91" t="n">
        <x:f>'全銘柄'!V1041</x:f>
        <x:v>0.2248</x:v>
      </x:c>
      <x:c r="G311" s="90" t="b">
        <x:f>'全銘柄'!AB1041</x:f>
        <x:v>1</x:v>
      </x:c>
      <x:c r="H311" s="90" t="b">
        <x:f>'全銘柄'!AC1041</x:f>
        <x:v>1</x:v>
      </x:c>
      <x:c r="I311" s="90" t="n">
        <x:f>'全銘柄'!AD1041</x:f>
        <x:v>1</x:v>
      </x:c>
      <x:c r="J311" s="90" t="n">
        <x:f>'全銘柄'!AE1041</x:f>
        <x:v>1</x:v>
      </x:c>
      <x:c r="K311" s="90" t="str">
        <x:f>'全銘柄'!AH1041</x:f>
        <x:v>S100XC4C</x:v>
      </x:c>
    </x:row>
    <x:row r="312">
      <x:c r="A312" s="90" t="n">
        <x:f>'全銘柄'!A1373</x:f>
        <x:v>1372</x:v>
      </x:c>
      <x:c r="B312" s="90" t="str">
        <x:f>'全銘柄'!B1373</x:f>
        <x:v>7356</x:v>
      </x:c>
      <x:c r="C312" s="90" t="str">
        <x:f>'全銘柄'!D1373</x:f>
        <x:v>Retty Inc.</x:v>
      </x:c>
      <x:c r="D312" s="90" t="str">
        <x:f>'全銘柄'!W1373</x:f>
        <x:v>武田 和也</x:v>
      </x:c>
      <x:c r="E312" s="90" t="str">
        <x:f>'全銘柄'!U1373</x:f>
        <x:v>武田 和也</x:v>
      </x:c>
      <x:c r="F312" s="91" t="n">
        <x:f>'全銘柄'!V1373</x:f>
        <x:v>0.2246</x:v>
      </x:c>
      <x:c r="G312" s="90" t="b">
        <x:f>'全銘柄'!AB1373</x:f>
        <x:v>1</x:v>
      </x:c>
      <x:c r="H312" s="90" t="b">
        <x:f>'全銘柄'!AC1373</x:f>
        <x:v>1</x:v>
      </x:c>
      <x:c r="I312" s="90" t="n">
        <x:f>'全銘柄'!AD1373</x:f>
        <x:v>1</x:v>
      </x:c>
      <x:c r="J312" s="90" t="n">
        <x:f>'全銘柄'!AE1373</x:f>
        <x:v>1</x:v>
      </x:c>
      <x:c r="K312" s="90" t="str">
        <x:f>'全銘柄'!AH1373</x:f>
        <x:v>S100XBJI</x:v>
      </x:c>
    </x:row>
    <x:row r="313">
      <x:c r="A313" s="90" t="n">
        <x:f>'全銘柄'!A360</x:f>
        <x:v>359</x:v>
      </x:c>
      <x:c r="B313" s="90" t="str">
        <x:f>'全銘柄'!B360</x:f>
        <x:v>3193</x:v>
      </x:c>
      <x:c r="C313" s="90" t="str">
        <x:f>'全銘柄'!D360</x:f>
        <x:v>Eternal Hospitality Group Co.,Ltd.</x:v>
      </x:c>
      <x:c r="D313" s="90" t="str">
        <x:f>'全銘柄'!W360</x:f>
        <x:v>大倉 忠司</x:v>
      </x:c>
      <x:c r="E313" s="90" t="str">
        <x:f>'全銘柄'!U360</x:f>
        <x:v>大倉 忠司</x:v>
      </x:c>
      <x:c r="F313" s="91" t="n">
        <x:f>'全銘柄'!V360</x:f>
        <x:v>0.2243</x:v>
      </x:c>
      <x:c r="G313" s="90" t="b">
        <x:f>'全銘柄'!AB360</x:f>
        <x:v>1</x:v>
      </x:c>
      <x:c r="H313" s="90" t="b">
        <x:f>'全銘柄'!AC360</x:f>
        <x:v>1</x:v>
      </x:c>
      <x:c r="I313" s="90" t="n">
        <x:f>'全銘柄'!AD360</x:f>
        <x:v>1</x:v>
      </x:c>
      <x:c r="J313" s="90" t="n">
        <x:f>'全銘柄'!AE360</x:f>
        <x:v>2</x:v>
      </x:c>
      <x:c r="K313" s="90" t="str">
        <x:f>'全銘柄'!AH360</x:f>
        <x:v>S100WWX8</x:v>
      </x:c>
    </x:row>
    <x:row r="314">
      <x:c r="A314" s="90" t="n">
        <x:f>'全銘柄'!A228</x:f>
        <x:v>227</x:v>
      </x:c>
      <x:c r="B314" s="90" t="str">
        <x:f>'全銘柄'!B228</x:f>
        <x:v>3031</x:v>
      </x:c>
      <x:c r="C314" s="90" t="str">
        <x:f>'全銘柄'!D228</x:f>
        <x:v>RACCOON HOLDINGS,Inc.</x:v>
      </x:c>
      <x:c r="D314" s="90" t="str">
        <x:f>'全銘柄'!W228</x:f>
        <x:v>小方 功 / 今野 智 / 田邨 知浩</x:v>
      </x:c>
      <x:c r="E314" s="90" t="str">
        <x:f>'全銘柄'!U228</x:f>
        <x:v>小方 功</x:v>
      </x:c>
      <x:c r="F314" s="91" t="n">
        <x:f>'全銘柄'!V228</x:f>
        <x:v>0.223</x:v>
      </x:c>
      <x:c r="G314" s="90" t="b">
        <x:f>'全銘柄'!AB228</x:f>
        <x:v>1</x:v>
      </x:c>
      <x:c r="H314" s="90" t="b">
        <x:f>'全銘柄'!AC228</x:f>
        <x:v>1</x:v>
      </x:c>
      <x:c r="I314" s="90" t="n">
        <x:f>'全銘柄'!AD228</x:f>
        <x:v>2</x:v>
      </x:c>
      <x:c r="J314" s="90" t="n">
        <x:f>'全銘柄'!AE228</x:f>
        <x:v>2</x:v>
      </x:c>
      <x:c r="K314" s="90" t="str">
        <x:f>'全銘柄'!AH228</x:f>
        <x:v>S100WE54</x:v>
      </x:c>
    </x:row>
    <x:row r="315">
      <x:c r="A315" s="90" t="n">
        <x:f>'全銘柄'!A985</x:f>
        <x:v>984</x:v>
      </x:c>
      <x:c r="B315" s="90" t="str">
        <x:f>'全銘柄'!B985</x:f>
        <x:v>6147</x:v>
      </x:c>
      <x:c r="C315" s="90" t="str">
        <x:f>'全銘柄'!D985</x:f>
        <x:v>YAMAZAKI CO.,LTD.</x:v>
      </x:c>
      <x:c r="D315" s="90" t="str">
        <x:f>'全銘柄'!W985</x:f>
        <x:v>山﨑 好和</x:v>
      </x:c>
      <x:c r="E315" s="90" t="str">
        <x:f>'全銘柄'!U985</x:f>
        <x:v>山﨑好和</x:v>
      </x:c>
      <x:c r="F315" s="91" t="n">
        <x:f>'全銘柄'!V985</x:f>
        <x:v>0.2223</x:v>
      </x:c>
      <x:c r="G315" s="90" t="b">
        <x:f>'全銘柄'!AB985</x:f>
        <x:v>1</x:v>
      </x:c>
      <x:c r="H315" s="90" t="b">
        <x:f>'全銘柄'!AC985</x:f>
        <x:v>1</x:v>
      </x:c>
      <x:c r="I315" s="90" t="n">
        <x:f>'全銘柄'!AD985</x:f>
        <x:v>1</x:v>
      </x:c>
      <x:c r="J315" s="90" t="n">
        <x:f>'全銘柄'!AE985</x:f>
        <x:v>1</x:v>
      </x:c>
      <x:c r="K315" s="90" t="str">
        <x:f>'全銘柄'!AH985</x:f>
        <x:v>S100W3SO</x:v>
      </x:c>
    </x:row>
    <x:row r="316">
      <x:c r="A316" s="90" t="n">
        <x:f>'全銘柄'!A1271</x:f>
        <x:v>1270</x:v>
      </x:c>
      <x:c r="B316" s="90" t="str">
        <x:f>'全銘柄'!B1271</x:f>
        <x:v>6182</x:v>
      </x:c>
      <x:c r="C316" s="90" t="str">
        <x:f>'全銘柄'!D1271</x:f>
        <x:v>MetaReal Corporation</x:v>
      </x:c>
      <x:c r="D316" s="90" t="str">
        <x:f>'全銘柄'!W1271</x:f>
        <x:v>五石 順一</x:v>
      </x:c>
      <x:c r="E316" s="90" t="str">
        <x:f>'全銘柄'!U1271</x:f>
        <x:v>五石 順一</x:v>
      </x:c>
      <x:c r="F316" s="91" t="n">
        <x:f>'全銘柄'!V1271</x:f>
        <x:v>0.2203</x:v>
      </x:c>
      <x:c r="G316" s="90" t="b">
        <x:f>'全銘柄'!AB1271</x:f>
        <x:v>1</x:v>
      </x:c>
      <x:c r="H316" s="90" t="b">
        <x:f>'全銘柄'!AC1271</x:f>
        <x:v>1</x:v>
      </x:c>
      <x:c r="I316" s="90" t="n">
        <x:f>'全銘柄'!AD1271</x:f>
        <x:v>1</x:v>
      </x:c>
      <x:c r="J316" s="90" t="n">
        <x:f>'全銘柄'!AE1271</x:f>
        <x:v>1</x:v>
      </x:c>
      <x:c r="K316" s="90" t="str">
        <x:f>'全銘柄'!AH1271</x:f>
        <x:v>S100Y6W8</x:v>
      </x:c>
    </x:row>
    <x:row r="317">
      <x:c r="A317" s="90" t="n">
        <x:f>'全銘柄'!A1215</x:f>
        <x:v>1214</x:v>
      </x:c>
      <x:c r="B317" s="90" t="str">
        <x:f>'全銘柄'!B1215</x:f>
        <x:v>3166</x:v>
      </x:c>
      <x:c r="C317" s="90" t="str">
        <x:f>'全銘柄'!D1215</x:f>
        <x:v>OCHI HOLDINGS CO.,LTD.</x:v>
      </x:c>
      <x:c r="D317" s="90" t="str">
        <x:f>'全銘柄'!W1215</x:f>
        <x:v>越 智 通 広</x:v>
      </x:c>
      <x:c r="E317" s="90" t="str">
        <x:f>'全銘柄'!U1215</x:f>
        <x:v>越 智 通 広</x:v>
      </x:c>
      <x:c r="F317" s="91" t="n">
        <x:f>'全銘柄'!V1215</x:f>
        <x:v>0.2191</x:v>
      </x:c>
      <x:c r="G317" s="90" t="b">
        <x:f>'全銘柄'!AB1215</x:f>
        <x:v>1</x:v>
      </x:c>
      <x:c r="H317" s="90" t="b">
        <x:f>'全銘柄'!AC1215</x:f>
        <x:v>1</x:v>
      </x:c>
      <x:c r="I317" s="90" t="n">
        <x:f>'全銘柄'!AD1215</x:f>
        <x:v>1</x:v>
      </x:c>
      <x:c r="J317" s="90" t="n">
        <x:f>'全銘柄'!AE1215</x:f>
        <x:v>1</x:v>
      </x:c>
      <x:c r="K317" s="90" t="str">
        <x:f>'全銘柄'!AH1215</x:f>
        <x:v>S100W1IG</x:v>
      </x:c>
    </x:row>
    <x:row r="318">
      <x:c r="A318" s="90" t="n">
        <x:f>'全銘柄'!A836</x:f>
        <x:v>835</x:v>
      </x:c>
      <x:c r="B318" s="90" t="str">
        <x:f>'全銘柄'!B836</x:f>
        <x:v>3996</x:v>
      </x:c>
      <x:c r="C318" s="90" t="str">
        <x:f>'全銘柄'!D836</x:f>
        <x:v>Signpost Corporation</x:v>
      </x:c>
      <x:c r="D318" s="90" t="str">
        <x:f>'全銘柄'!W836</x:f>
        <x:v>蒲原 寧 / 西島 康隆</x:v>
      </x:c>
      <x:c r="E318" s="90" t="str">
        <x:f>'全銘柄'!U836</x:f>
        <x:v>蒲原 寧</x:v>
      </x:c>
      <x:c r="F318" s="91" t="n">
        <x:f>'全銘柄'!V836</x:f>
        <x:v>0.2173</x:v>
      </x:c>
      <x:c r="G318" s="90" t="b">
        <x:f>'全銘柄'!AB836</x:f>
        <x:v>1</x:v>
      </x:c>
      <x:c r="H318" s="90" t="b">
        <x:f>'全銘柄'!AC836</x:f>
        <x:v>1</x:v>
      </x:c>
      <x:c r="I318" s="90" t="n">
        <x:f>'全銘柄'!AD836</x:f>
        <x:v>1</x:v>
      </x:c>
      <x:c r="J318" s="90" t="n">
        <x:f>'全銘柄'!AE836</x:f>
        <x:v>1</x:v>
      </x:c>
      <x:c r="K318" s="90" t="str">
        <x:f>'全銘柄'!AH836</x:f>
        <x:v>S100Y6B0</x:v>
      </x:c>
    </x:row>
    <x:row r="319">
      <x:c r="A319" s="90" t="n">
        <x:f>'全銘柄'!A917</x:f>
        <x:v>916</x:v>
      </x:c>
      <x:c r="B319" s="90" t="str">
        <x:f>'全銘柄'!B917</x:f>
        <x:v>3987</x:v>
      </x:c>
      <x:c r="C319" s="90" t="str">
        <x:f>'全銘柄'!D917</x:f>
        <x:v>Ecomott Inc.</x:v>
      </x:c>
      <x:c r="D319" s="90" t="str">
        <x:f>'全銘柄'!W917</x:f>
        <x:v>入澤 拓也 / 内藤 彰人</x:v>
      </x:c>
      <x:c r="E319" s="90" t="str">
        <x:f>'全銘柄'!U917</x:f>
        <x:v>入澤 拓也</x:v>
      </x:c>
      <x:c r="F319" s="91" t="n">
        <x:f>'全銘柄'!V917</x:f>
        <x:v>0.217</x:v>
      </x:c>
      <x:c r="G319" s="90" t="b">
        <x:f>'全銘柄'!AB917</x:f>
        <x:v>1</x:v>
      </x:c>
      <x:c r="H319" s="90" t="b">
        <x:f>'全銘柄'!AC917</x:f>
        <x:v>1</x:v>
      </x:c>
      <x:c r="I319" s="90" t="n">
        <x:f>'全銘柄'!AD917</x:f>
        <x:v>1</x:v>
      </x:c>
      <x:c r="J319" s="90" t="n">
        <x:f>'全銘柄'!AE917</x:f>
        <x:v>1</x:v>
      </x:c>
      <x:c r="K319" s="90" t="str">
        <x:f>'全銘柄'!AH917</x:f>
        <x:v>S100X72V</x:v>
      </x:c>
    </x:row>
    <x:row r="320">
      <x:c r="A320" s="90" t="n">
        <x:f>'全銘柄'!A1363</x:f>
        <x:v>1362</x:v>
      </x:c>
      <x:c r="B320" s="90" t="str">
        <x:f>'全銘柄'!B1363</x:f>
        <x:v>2769</x:v>
      </x:c>
      <x:c r="C320" s="90" t="str">
        <x:f>'全銘柄'!D1363</x:f>
        <x:v>Village Vanguard CO.,LTD.</x:v>
      </x:c>
      <x:c r="D320" s="90" t="str">
        <x:f>'全銘柄'!W1363</x:f>
        <x:v>菊地 敬一 / 白川 篤典</x:v>
      </x:c>
      <x:c r="E320" s="90" t="str">
        <x:f>'全銘柄'!U1363</x:f>
        <x:v>菊地 敬一</x:v>
      </x:c>
      <x:c r="F320" s="91" t="n">
        <x:f>'全銘柄'!V1363</x:f>
        <x:v>0.2166</x:v>
      </x:c>
      <x:c r="G320" s="90" t="b">
        <x:f>'全銘柄'!AB1363</x:f>
        <x:v>1</x:v>
      </x:c>
      <x:c r="H320" s="90" t="b">
        <x:f>'全銘柄'!AC1363</x:f>
        <x:v>1</x:v>
      </x:c>
      <x:c r="I320" s="90" t="n">
        <x:f>'全銘柄'!AD1363</x:f>
        <x:v>1</x:v>
      </x:c>
      <x:c r="J320" s="90" t="n">
        <x:f>'全銘柄'!AE1363</x:f>
        <x:v>1</x:v>
      </x:c>
      <x:c r="K320" s="90" t="str">
        <x:f>'全銘柄'!AH1363</x:f>
        <x:v>S100WLQL</x:v>
      </x:c>
    </x:row>
    <x:row r="321">
      <x:c r="A321" s="90" t="n">
        <x:f>'全銘柄'!A102</x:f>
        <x:v>101</x:v>
      </x:c>
      <x:c r="B321" s="90" t="str">
        <x:f>'全銘柄'!B102</x:f>
        <x:v>7080</x:v>
      </x:c>
      <x:c r="C321" s="90" t="str">
        <x:f>'全銘柄'!D102</x:f>
        <x:v>Sportsfield Co.,Ltd.</x:v>
      </x:c>
      <x:c r="D321" s="90" t="str">
        <x:f>'全銘柄'!W102</x:f>
        <x:v>篠﨑 克志 / 伊地知 和義</x:v>
      </x:c>
      <x:c r="E321" s="90" t="str">
        <x:f>'全銘柄'!U102</x:f>
        <x:v>篠﨑 克志</x:v>
      </x:c>
      <x:c r="F321" s="91" t="n">
        <x:f>'全銘柄'!V102</x:f>
        <x:v>0.2165</x:v>
      </x:c>
      <x:c r="G321" s="90" t="b">
        <x:f>'全銘柄'!AB102</x:f>
        <x:v>1</x:v>
      </x:c>
      <x:c r="H321" s="90" t="b">
        <x:f>'全銘柄'!AC102</x:f>
        <x:v>1</x:v>
      </x:c>
      <x:c r="I321" s="90" t="n">
        <x:f>'全銘柄'!AD102</x:f>
        <x:v>2</x:v>
      </x:c>
      <x:c r="J321" s="90" t="n">
        <x:f>'全銘柄'!AE102</x:f>
        <x:v>3</x:v>
      </x:c>
      <x:c r="K321" s="90" t="str">
        <x:f>'全銘柄'!AH102</x:f>
        <x:v>S100XS6L</x:v>
      </x:c>
    </x:row>
    <x:row r="322">
      <x:c r="A322" s="90" t="n">
        <x:f>'全銘柄'!A195</x:f>
        <x:v>194</x:v>
      </x:c>
      <x:c r="B322" s="90" t="str">
        <x:f>'全銘柄'!B195</x:f>
        <x:v>7818</x:v>
      </x:c>
      <x:c r="C322" s="90" t="str">
        <x:f>'全銘柄'!D195</x:f>
        <x:v>TRANSACTION CO.,Ltd.</x:v>
      </x:c>
      <x:c r="D322" s="90" t="str">
        <x:f>'全銘柄'!W195</x:f>
        <x:v>石川 諭 / 千葉 啓一</x:v>
      </x:c>
      <x:c r="E322" s="90" t="str">
        <x:f>'全銘柄'!U195</x:f>
        <x:v>石川 諭</x:v>
      </x:c>
      <x:c r="F322" s="91" t="n">
        <x:f>'全銘柄'!V195</x:f>
        <x:v>0.2157</x:v>
      </x:c>
      <x:c r="G322" s="90" t="b">
        <x:f>'全銘柄'!AB195</x:f>
        <x:v>1</x:v>
      </x:c>
      <x:c r="H322" s="90" t="b">
        <x:f>'全銘柄'!AC195</x:f>
        <x:v>1</x:v>
      </x:c>
      <x:c r="I322" s="90" t="n">
        <x:f>'全銘柄'!AD195</x:f>
        <x:v>2</x:v>
      </x:c>
      <x:c r="J322" s="90" t="n">
        <x:f>'全銘柄'!AE195</x:f>
        <x:v>2</x:v>
      </x:c>
      <x:c r="K322" s="90" t="str">
        <x:f>'全銘柄'!AH195</x:f>
        <x:v>S100X6MS</x:v>
      </x:c>
    </x:row>
    <x:row r="323">
      <x:c r="A323" s="90" t="n">
        <x:f>'全銘柄'!A1118</x:f>
        <x:v>1117</x:v>
      </x:c>
      <x:c r="B323" s="90" t="str">
        <x:f>'全銘柄'!B1118</x:f>
        <x:v>1380</x:v>
      </x:c>
      <x:c r="C323" s="90" t="str">
        <x:f>'全銘柄'!D1118</x:f>
        <x:v>AKIKAWA FOODS &amp; FARMS CO.,LTD.</x:v>
      </x:c>
      <x:c r="D323" s="90" t="str">
        <x:f>'全銘柄'!W1118</x:f>
        <x:v>秋川 正</x:v>
      </x:c>
      <x:c r="E323" s="90" t="str">
        <x:f>'全銘柄'!U1118</x:f>
        <x:v>秋川 正</x:v>
      </x:c>
      <x:c r="F323" s="91" t="n">
        <x:f>'全銘柄'!V1118</x:f>
        <x:v>0.215</x:v>
      </x:c>
      <x:c r="G323" s="90" t="b">
        <x:f>'全銘柄'!AB1118</x:f>
        <x:v>1</x:v>
      </x:c>
      <x:c r="H323" s="90" t="b">
        <x:f>'全銘柄'!AC1118</x:f>
        <x:v>1</x:v>
      </x:c>
      <x:c r="I323" s="90" t="n">
        <x:f>'全銘柄'!AD1118</x:f>
        <x:v>1</x:v>
      </x:c>
      <x:c r="J323" s="90" t="n">
        <x:f>'全銘柄'!AE1118</x:f>
        <x:v>1</x:v>
      </x:c>
      <x:c r="K323" s="90" t="str">
        <x:f>'全銘柄'!AH1118</x:f>
        <x:v>S100W98M</x:v>
      </x:c>
    </x:row>
    <x:row r="324">
      <x:c r="A324" s="90" t="n">
        <x:f>'全銘柄'!A974</x:f>
        <x:v>973</x:v>
      </x:c>
      <x:c r="B324" s="90" t="str">
        <x:f>'全銘柄'!B974</x:f>
        <x:v>3556</x:v>
      </x:c>
      <x:c r="C324" s="90" t="str">
        <x:f>'全銘柄'!D974</x:f>
        <x:v>RenetJapanGroup,Inc.</x:v>
      </x:c>
      <x:c r="D324" s="90" t="str">
        <x:f>'全銘柄'!W974</x:f>
        <x:v>黒田 武志</x:v>
      </x:c>
      <x:c r="E324" s="90" t="str">
        <x:f>'全銘柄'!U974</x:f>
        <x:v>黒田 武志</x:v>
      </x:c>
      <x:c r="F324" s="91" t="n">
        <x:f>'全銘柄'!V974</x:f>
        <x:v>0.2145</x:v>
      </x:c>
      <x:c r="G324" s="90" t="b">
        <x:f>'全銘柄'!AB974</x:f>
        <x:v>1</x:v>
      </x:c>
      <x:c r="H324" s="90" t="b">
        <x:f>'全銘柄'!AC974</x:f>
        <x:v>1</x:v>
      </x:c>
      <x:c r="I324" s="90" t="n">
        <x:f>'全銘柄'!AD974</x:f>
        <x:v>1</x:v>
      </x:c>
      <x:c r="J324" s="90" t="n">
        <x:f>'全銘柄'!AE974</x:f>
        <x:v>1</x:v>
      </x:c>
      <x:c r="K324" s="90" t="str">
        <x:f>'全銘柄'!AH974</x:f>
        <x:v>S100XCQX</x:v>
      </x:c>
    </x:row>
    <x:row r="325">
      <x:c r="A325" s="90" t="n">
        <x:f>'全銘柄'!A1206</x:f>
        <x:v>1205</x:v>
      </x:c>
      <x:c r="B325" s="90" t="str">
        <x:f>'全銘柄'!B1206</x:f>
        <x:v>9438</x:v>
      </x:c>
      <x:c r="C325" s="90" t="str">
        <x:f>'全銘柄'!D1206</x:f>
        <x:v>MTI Ltd.</x:v>
      </x:c>
      <x:c r="D325" s="90" t="str">
        <x:f>'全銘柄'!W1206</x:f>
        <x:v>前 多 俊 宏 / 泉 博 史</x:v>
      </x:c>
      <x:c r="E325" s="90" t="str">
        <x:f>'全銘柄'!U1206</x:f>
        <x:v>前 多 俊 宏</x:v>
      </x:c>
      <x:c r="F325" s="91" t="n">
        <x:f>'全銘柄'!V1206</x:f>
        <x:v>0.2141</x:v>
      </x:c>
      <x:c r="G325" s="90" t="b">
        <x:f>'全銘柄'!AB1206</x:f>
        <x:v>1</x:v>
      </x:c>
      <x:c r="H325" s="90" t="b">
        <x:f>'全銘柄'!AC1206</x:f>
        <x:v>1</x:v>
      </x:c>
      <x:c r="I325" s="90" t="n">
        <x:f>'全銘柄'!AD1206</x:f>
        <x:v>1</x:v>
      </x:c>
      <x:c r="J325" s="90" t="n">
        <x:f>'全銘柄'!AE1206</x:f>
        <x:v>1</x:v>
      </x:c>
      <x:c r="K325" s="90" t="str">
        <x:f>'全銘柄'!AH1206</x:f>
        <x:v>S100XBLK</x:v>
      </x:c>
    </x:row>
    <x:row r="326">
      <x:c r="A326" s="90" t="n">
        <x:f>'全銘柄'!A331</x:f>
        <x:v>330</x:v>
      </x:c>
      <x:c r="B326" s="90" t="str">
        <x:f>'全銘柄'!B331</x:f>
        <x:v>4434</x:v>
      </x:c>
      <x:c r="C326" s="90" t="str">
        <x:f>'全銘柄'!D331</x:f>
        <x:v>Serverworks Co.,Ltd.</x:v>
      </x:c>
      <x:c r="D326" s="90" t="str">
        <x:f>'全銘柄'!W331</x:f>
        <x:v>大石 良</x:v>
      </x:c>
      <x:c r="E326" s="90" t="str">
        <x:f>'全銘柄'!U331</x:f>
        <x:v>大石 良</x:v>
      </x:c>
      <x:c r="F326" s="91" t="n">
        <x:f>'全銘柄'!V331</x:f>
        <x:v>0.2132</x:v>
      </x:c>
      <x:c r="G326" s="90" t="b">
        <x:f>'全銘柄'!AB331</x:f>
        <x:v>1</x:v>
      </x:c>
      <x:c r="H326" s="90" t="b">
        <x:f>'全銘柄'!AC331</x:f>
        <x:v>1</x:v>
      </x:c>
      <x:c r="I326" s="90" t="n">
        <x:f>'全銘柄'!AD331</x:f>
        <x:v>1</x:v>
      </x:c>
      <x:c r="J326" s="90" t="n">
        <x:f>'全銘柄'!AE331</x:f>
        <x:v>2</x:v>
      </x:c>
      <x:c r="K326" s="90" t="str">
        <x:f>'全銘柄'!AH331</x:f>
        <x:v>S100Y5TF</x:v>
      </x:c>
    </x:row>
    <x:row r="327">
      <x:c r="A327" s="90" t="n">
        <x:f>'全銘柄'!A613</x:f>
        <x:v>612</x:v>
      </x:c>
      <x:c r="B327" s="90" t="str">
        <x:f>'全銘柄'!B613</x:f>
        <x:v>4052</x:v>
      </x:c>
      <x:c r="C327" s="90" t="str">
        <x:f>'全銘柄'!D613</x:f>
        <x:v>Ficha Inc.</x:v>
      </x:c>
      <x:c r="D327" s="90" t="str">
        <x:f>'全銘柄'!W613</x:f>
        <x:v>曹 暉</x:v>
      </x:c>
      <x:c r="E327" s="90" t="str">
        <x:f>'全銘柄'!U613</x:f>
        <x:v>曹 暉</x:v>
      </x:c>
      <x:c r="F327" s="91" t="n">
        <x:f>'全銘柄'!V613</x:f>
        <x:v>0.2132</x:v>
      </x:c>
      <x:c r="G327" s="90" t="b">
        <x:f>'全銘柄'!AB613</x:f>
        <x:v>1</x:v>
      </x:c>
      <x:c r="H327" s="90" t="b">
        <x:f>'全銘柄'!AC613</x:f>
        <x:v>1</x:v>
      </x:c>
      <x:c r="I327" s="90" t="n">
        <x:f>'全銘柄'!AD613</x:f>
        <x:v>1</x:v>
      </x:c>
      <x:c r="J327" s="90" t="n">
        <x:f>'全銘柄'!AE613</x:f>
        <x:v>1</x:v>
      </x:c>
      <x:c r="K327" s="90" t="str">
        <x:f>'全銘柄'!AH613</x:f>
        <x:v>S100WQ82</x:v>
      </x:c>
    </x:row>
    <x:row r="328">
      <x:c r="A328" s="90" t="n">
        <x:f>'全銘柄'!A635</x:f>
        <x:v>634</x:v>
      </x:c>
      <x:c r="B328" s="90" t="str">
        <x:f>'全銘柄'!B635</x:f>
        <x:v>6096</x:v>
      </x:c>
      <x:c r="C328" s="90" t="str">
        <x:f>'全銘柄'!D635</x:f>
        <x:v>RareJob,Inc.</x:v>
      </x:c>
      <x:c r="D328" s="90" t="str">
        <x:f>'全銘柄'!W635</x:f>
        <x:v>中村 岳</x:v>
      </x:c>
      <x:c r="E328" s="90" t="str">
        <x:f>'全銘柄'!U635</x:f>
        <x:v>中 村 岳</x:v>
      </x:c>
      <x:c r="F328" s="91" t="n">
        <x:f>'全銘柄'!V635</x:f>
        <x:v>0.2115</x:v>
      </x:c>
      <x:c r="G328" s="90" t="b">
        <x:f>'全銘柄'!AB635</x:f>
        <x:v>1</x:v>
      </x:c>
      <x:c r="H328" s="90" t="b">
        <x:f>'全銘柄'!AC635</x:f>
        <x:v>1</x:v>
      </x:c>
      <x:c r="I328" s="90" t="n">
        <x:f>'全銘柄'!AD635</x:f>
        <x:v>1</x:v>
      </x:c>
      <x:c r="J328" s="90" t="n">
        <x:f>'全銘柄'!AE635</x:f>
        <x:v>1</x:v>
      </x:c>
      <x:c r="K328" s="90" t="str">
        <x:f>'全銘柄'!AH635</x:f>
        <x:v>S100W3AF</x:v>
      </x:c>
    </x:row>
    <x:row r="329">
      <x:c r="A329" s="90" t="n">
        <x:f>'全銘柄'!A1329</x:f>
        <x:v>1328</x:v>
      </x:c>
      <x:c r="B329" s="90" t="str">
        <x:f>'全銘柄'!B1329</x:f>
        <x:v>6433</x:v>
      </x:c>
      <x:c r="C329" s="90" t="str">
        <x:f>'全銘柄'!D1329</x:f>
        <x:v>HEPHAIST CO.,LTD.</x:v>
      </x:c>
      <x:c r="D329" s="90" t="str">
        <x:f>'全銘柄'!W1329</x:f>
        <x:v>尾崎 浩太</x:v>
      </x:c>
      <x:c r="E329" s="90" t="str">
        <x:f>'全銘柄'!U1329</x:f>
        <x:v>尾 崎 浩 太</x:v>
      </x:c>
      <x:c r="F329" s="91" t="n">
        <x:f>'全銘柄'!V1329</x:f>
        <x:v>0.2083</x:v>
      </x:c>
      <x:c r="G329" s="90" t="b">
        <x:f>'全銘柄'!AB1329</x:f>
        <x:v>1</x:v>
      </x:c>
      <x:c r="H329" s="90" t="b">
        <x:f>'全銘柄'!AC1329</x:f>
        <x:v>1</x:v>
      </x:c>
      <x:c r="I329" s="90" t="n">
        <x:f>'全銘柄'!AD1329</x:f>
        <x:v>1</x:v>
      </x:c>
      <x:c r="J329" s="90" t="n">
        <x:f>'全銘柄'!AE1329</x:f>
        <x:v>1</x:v>
      </x:c>
      <x:c r="K329" s="90" t="str">
        <x:f>'全銘柄'!AH1329</x:f>
        <x:v>S100W2C1</x:v>
      </x:c>
    </x:row>
    <x:row r="330">
      <x:c r="A330" s="90" t="n">
        <x:f>'全銘柄'!A274</x:f>
        <x:v>273</x:v>
      </x:c>
      <x:c r="B330" s="90" t="str">
        <x:f>'全銘柄'!B274</x:f>
        <x:v>8918</x:v>
      </x:c>
      <x:c r="C330" s="90" t="str">
        <x:f>'全銘柄'!D274</x:f>
        <x:v>LAND Co.,Ltd.</x:v>
      </x:c>
      <x:c r="D330" s="90" t="str">
        <x:f>'全銘柄'!W274</x:f>
        <x:v>松 谷 昌 樹</x:v>
      </x:c>
      <x:c r="E330" s="90" t="str">
        <x:f>'全銘柄'!U274</x:f>
        <x:v>松谷 昌樹</x:v>
      </x:c>
      <x:c r="F330" s="91" t="n">
        <x:f>'全銘柄'!V274</x:f>
        <x:v>0.2081</x:v>
      </x:c>
      <x:c r="G330" s="90" t="b">
        <x:f>'全銘柄'!AB274</x:f>
        <x:v>1</x:v>
      </x:c>
      <x:c r="H330" s="90" t="b">
        <x:f>'全銘柄'!AC274</x:f>
        <x:v>1</x:v>
      </x:c>
      <x:c r="I330" s="90" t="n">
        <x:f>'全銘柄'!AD274</x:f>
        <x:v>2</x:v>
      </x:c>
      <x:c r="J330" s="90" t="n">
        <x:f>'全銘柄'!AE274</x:f>
        <x:v>2</x:v>
      </x:c>
      <x:c r="K330" s="90" t="str">
        <x:f>'全銘柄'!AH274</x:f>
        <x:v>S100Y721</x:v>
      </x:c>
    </x:row>
    <x:row r="331">
      <x:c r="A331" s="90" t="n">
        <x:f>'全銘柄'!A1347</x:f>
        <x:v>1346</x:v>
      </x:c>
      <x:c r="B331" s="90" t="str">
        <x:f>'全銘柄'!B1347</x:f>
        <x:v>3998</x:v>
      </x:c>
      <x:c r="C331" s="90" t="str">
        <x:f>'全銘柄'!D1347</x:f>
        <x:v>SuRaLa Net Co.,Ltd.</x:v>
      </x:c>
      <x:c r="D331" s="90" t="str">
        <x:f>'全銘柄'!W1347</x:f>
        <x:v>湯野川 孝彦</x:v>
      </x:c>
      <x:c r="E331" s="90" t="str">
        <x:f>'全銘柄'!U1347</x:f>
        <x:v>湯野川 孝彦</x:v>
      </x:c>
      <x:c r="F331" s="91" t="n">
        <x:f>'全銘柄'!V1347</x:f>
        <x:v>0.2076</x:v>
      </x:c>
      <x:c r="G331" s="90" t="b">
        <x:f>'全銘柄'!AB1347</x:f>
        <x:v>1</x:v>
      </x:c>
      <x:c r="H331" s="90" t="b">
        <x:f>'全銘柄'!AC1347</x:f>
        <x:v>1</x:v>
      </x:c>
      <x:c r="I331" s="90" t="n">
        <x:f>'全銘柄'!AD1347</x:f>
        <x:v>1</x:v>
      </x:c>
      <x:c r="J331" s="90" t="n">
        <x:f>'全銘柄'!AE1347</x:f>
        <x:v>1</x:v>
      </x:c>
      <x:c r="K331" s="90" t="str">
        <x:f>'全銘柄'!AH1347</x:f>
        <x:v>S100XUP0</x:v>
      </x:c>
    </x:row>
    <x:row r="332">
      <x:c r="A332" s="90" t="n">
        <x:f>'全銘柄'!A1275</x:f>
        <x:v>1274</x:v>
      </x:c>
      <x:c r="B332" s="90" t="str">
        <x:f>'全銘柄'!B1275</x:f>
        <x:v>9782</x:v>
      </x:c>
      <x:c r="C332" s="90" t="str">
        <x:f>'全銘柄'!D1275</x:f>
        <x:v>DMS INC.</x:v>
      </x:c>
      <x:c r="D332" s="90" t="str">
        <x:f>'全銘柄'!W1275</x:f>
        <x:v>山本 克彦</x:v>
      </x:c>
      <x:c r="E332" s="90" t="str">
        <x:f>'全銘柄'!U1275</x:f>
        <x:v>山本 克彦</x:v>
      </x:c>
      <x:c r="F332" s="91" t="n">
        <x:f>'全銘柄'!V1275</x:f>
        <x:v>0.2062</x:v>
      </x:c>
      <x:c r="G332" s="90" t="b">
        <x:f>'全銘柄'!AB1275</x:f>
        <x:v>1</x:v>
      </x:c>
      <x:c r="H332" s="90" t="b">
        <x:f>'全銘柄'!AC1275</x:f>
        <x:v>1</x:v>
      </x:c>
      <x:c r="I332" s="90" t="n">
        <x:f>'全銘柄'!AD1275</x:f>
        <x:v>1</x:v>
      </x:c>
      <x:c r="J332" s="90" t="n">
        <x:f>'全銘柄'!AE1275</x:f>
        <x:v>1</x:v>
      </x:c>
      <x:c r="K332" s="90" t="str">
        <x:f>'全銘柄'!AH1275</x:f>
        <x:v>S100W3CZ</x:v>
      </x:c>
    </x:row>
    <x:row r="333">
      <x:c r="A333" s="90" t="n">
        <x:f>'全銘柄'!A1285</x:f>
        <x:v>1284</x:v>
      </x:c>
      <x:c r="B333" s="90" t="str">
        <x:f>'全銘柄'!B1285</x:f>
        <x:v>7857</x:v>
      </x:c>
      <x:c r="C333" s="90" t="str">
        <x:f>'全銘柄'!D1285</x:f>
        <x:v>SEKI CO.,LTD.</x:v>
      </x:c>
      <x:c r="D333" s="90" t="str">
        <x:f>'全銘柄'!W1285</x:f>
        <x:v>関 宏 孝 / 関 啓 三</x:v>
      </x:c>
      <x:c r="E333" s="90" t="str">
        <x:f>'全銘柄'!U1285</x:f>
        <x:v>関 啓 三</x:v>
      </x:c>
      <x:c r="F333" s="91" t="n">
        <x:f>'全銘柄'!V1285</x:f>
        <x:v>0.206</x:v>
      </x:c>
      <x:c r="G333" s="90" t="b">
        <x:f>'全銘柄'!AB1285</x:f>
        <x:v>1</x:v>
      </x:c>
      <x:c r="H333" s="90" t="b">
        <x:f>'全銘柄'!AC1285</x:f>
        <x:v>1</x:v>
      </x:c>
      <x:c r="I333" s="90" t="n">
        <x:f>'全銘柄'!AD1285</x:f>
        <x:v>1</x:v>
      </x:c>
      <x:c r="J333" s="90" t="n">
        <x:f>'全銘柄'!AE1285</x:f>
        <x:v>1</x:v>
      </x:c>
      <x:c r="K333" s="90" t="str">
        <x:f>'全銘柄'!AH1285</x:f>
        <x:v>S100VWWV</x:v>
      </x:c>
    </x:row>
    <x:row r="334">
      <x:c r="A334" s="90" t="n">
        <x:f>'全銘柄'!A279</x:f>
        <x:v>278</x:v>
      </x:c>
      <x:c r="B334" s="90" t="str">
        <x:f>'全銘柄'!B279</x:f>
        <x:v>4595</x:v>
      </x:c>
      <x:c r="C334" s="90" t="str">
        <x:f>'全銘柄'!D279</x:f>
        <x:v>MIZUHO MEDY CO.,LTD.</x:v>
      </x:c>
      <x:c r="D334" s="90" t="str">
        <x:f>'全銘柄'!W279</x:f>
        <x:v>唐川 文成</x:v>
      </x:c>
      <x:c r="E334" s="90" t="str">
        <x:f>'全銘柄'!U279</x:f>
        <x:v>唐川 文成</x:v>
      </x:c>
      <x:c r="F334" s="91" t="n">
        <x:f>'全銘柄'!V279</x:f>
        <x:v>0.2054</x:v>
      </x:c>
      <x:c r="G334" s="90" t="b">
        <x:f>'全銘柄'!AB279</x:f>
        <x:v>1</x:v>
      </x:c>
      <x:c r="H334" s="90" t="b">
        <x:f>'全銘柄'!AC279</x:f>
        <x:v>1</x:v>
      </x:c>
      <x:c r="I334" s="90" t="n">
        <x:f>'全銘柄'!AD279</x:f>
        <x:v>2</x:v>
      </x:c>
      <x:c r="J334" s="90" t="n">
        <x:f>'全銘柄'!AE279</x:f>
        <x:v>2</x:v>
      </x:c>
      <x:c r="K334" s="90" t="str">
        <x:f>'全銘柄'!AH279</x:f>
        <x:v>S100XTF0</x:v>
      </x:c>
    </x:row>
    <x:row r="335">
      <x:c r="A335" s="90" t="n">
        <x:f>'全銘柄'!A406</x:f>
        <x:v>405</x:v>
      </x:c>
      <x:c r="B335" s="90" t="str">
        <x:f>'全銘柄'!B406</x:f>
        <x:v>9927</x:v>
      </x:c>
      <x:c r="C335" s="90" t="str">
        <x:f>'全銘柄'!D406</x:f>
        <x:v>WATT MANN CO.,LTD.</x:v>
      </x:c>
      <x:c r="D335" s="90" t="str">
        <x:f>'全銘柄'!W406</x:f>
        <x:v>川 畑 泰 史</x:v>
      </x:c>
      <x:c r="E335" s="90" t="str">
        <x:f>'全銘柄'!U406</x:f>
        <x:v>川 畑 泰 史</x:v>
      </x:c>
      <x:c r="F335" s="91" t="n">
        <x:f>'全銘柄'!V406</x:f>
        <x:v>0.205</x:v>
      </x:c>
      <x:c r="G335" s="90" t="b">
        <x:f>'全銘柄'!AB406</x:f>
        <x:v>1</x:v>
      </x:c>
      <x:c r="H335" s="90" t="b">
        <x:f>'全銘柄'!AC406</x:f>
        <x:v>1</x:v>
      </x:c>
      <x:c r="I335" s="90" t="n">
        <x:f>'全銘柄'!AD406</x:f>
        <x:v>1</x:v>
      </x:c>
      <x:c r="J335" s="90" t="n">
        <x:f>'全銘柄'!AE406</x:f>
        <x:v>2</x:v>
      </x:c>
      <x:c r="K335" s="90" t="str">
        <x:f>'全銘柄'!AH406</x:f>
        <x:v>S100W8VO</x:v>
      </x:c>
    </x:row>
    <x:row r="336">
      <x:c r="A336" s="90" t="n">
        <x:f>'全銘柄'!A222</x:f>
        <x:v>221</x:v>
      </x:c>
      <x:c r="B336" s="90" t="str">
        <x:f>'全銘柄'!B222</x:f>
        <x:v>3076</x:v>
      </x:c>
      <x:c r="C336" s="90" t="str">
        <x:f>'全銘柄'!D222</x:f>
        <x:v>Ai Holdings Corporation</x:v>
      </x:c>
      <x:c r="D336" s="90" t="str">
        <x:f>'全銘柄'!W222</x:f>
        <x:v>佐々木 秀吉 / 荒川 康孝</x:v>
      </x:c>
      <x:c r="E336" s="90" t="str">
        <x:f>'全銘柄'!U222</x:f>
        <x:v>佐々木 秀吉</x:v>
      </x:c>
      <x:c r="F336" s="91" t="n">
        <x:f>'全銘柄'!V222</x:f>
        <x:v>0.2048</x:v>
      </x:c>
      <x:c r="G336" s="90" t="b">
        <x:f>'全銘柄'!AB222</x:f>
        <x:v>1</x:v>
      </x:c>
      <x:c r="H336" s="90" t="b">
        <x:f>'全銘柄'!AC222</x:f>
        <x:v>1</x:v>
      </x:c>
      <x:c r="I336" s="90" t="n">
        <x:f>'全銘柄'!AD222</x:f>
        <x:v>2</x:v>
      </x:c>
      <x:c r="J336" s="90" t="n">
        <x:f>'全銘柄'!AE222</x:f>
        <x:v>2</x:v>
      </x:c>
      <x:c r="K336" s="90" t="str">
        <x:f>'全銘柄'!AH222</x:f>
        <x:v>S100WRM2</x:v>
      </x:c>
    </x:row>
    <x:row r="337">
      <x:c r="A337" s="90" t="n">
        <x:f>'全銘柄'!A245</x:f>
        <x:v>244</x:v>
      </x:c>
      <x:c r="B337" s="90" t="str">
        <x:f>'全銘柄'!B245</x:f>
        <x:v>2344</x:v>
      </x:c>
      <x:c r="C337" s="90" t="str">
        <x:f>'全銘柄'!D245</x:f>
        <x:v>HEIAN CEREMONY SERVICE CO.,LTD.</x:v>
      </x:c>
      <x:c r="D337" s="90" t="str">
        <x:f>'全銘柄'!W245</x:f>
        <x:v>相 馬 秀 行 / 山 田 朗 弘</x:v>
      </x:c>
      <x:c r="E337" s="90" t="str">
        <x:f>'全銘柄'!U245</x:f>
        <x:v>相馬秀行</x:v>
      </x:c>
      <x:c r="F337" s="91" t="n">
        <x:f>'全銘柄'!V245</x:f>
        <x:v>0.2042</x:v>
      </x:c>
      <x:c r="G337" s="90" t="b">
        <x:f>'全銘柄'!AB245</x:f>
        <x:v>1</x:v>
      </x:c>
      <x:c r="H337" s="90" t="b">
        <x:f>'全銘柄'!AC245</x:f>
        <x:v>1</x:v>
      </x:c>
      <x:c r="I337" s="90" t="n">
        <x:f>'全銘柄'!AD245</x:f>
        <x:v>2</x:v>
      </x:c>
      <x:c r="J337" s="90" t="n">
        <x:f>'全銘柄'!AE245</x:f>
        <x:v>2</x:v>
      </x:c>
      <x:c r="K337" s="90" t="str">
        <x:f>'全銘柄'!AH245</x:f>
        <x:v>S100W5OM</x:v>
      </x:c>
    </x:row>
    <x:row r="338">
      <x:c r="A338" s="90" t="n">
        <x:f>'全銘柄'!A1251</x:f>
        <x:v>1250</x:v>
      </x:c>
      <x:c r="B338" s="90" t="str">
        <x:f>'全銘柄'!B1251</x:f>
        <x:v>5900</x:v>
      </x:c>
      <x:c r="C338" s="90" t="str">
        <x:f>'全銘柄'!D1251</x:f>
        <x:v>DAIKEN CO.,LTD.</x:v>
      </x:c>
      <x:c r="D338" s="90" t="str">
        <x:f>'全銘柄'!W1251</x:f>
        <x:v>藤 岡 洋 一</x:v>
      </x:c>
      <x:c r="E338" s="90" t="str">
        <x:f>'全銘柄'!U1251</x:f>
        <x:v>藤 岡 洋 一</x:v>
      </x:c>
      <x:c r="F338" s="91" t="n">
        <x:f>'全銘柄'!V1251</x:f>
        <x:v>0.204</x:v>
      </x:c>
      <x:c r="G338" s="90" t="b">
        <x:f>'全銘柄'!AB1251</x:f>
        <x:v>1</x:v>
      </x:c>
      <x:c r="H338" s="90" t="b">
        <x:f>'全銘柄'!AC1251</x:f>
        <x:v>1</x:v>
      </x:c>
      <x:c r="I338" s="90" t="n">
        <x:f>'全銘柄'!AD1251</x:f>
        <x:v>1</x:v>
      </x:c>
      <x:c r="J338" s="90" t="n">
        <x:f>'全銘柄'!AE1251</x:f>
        <x:v>1</x:v>
      </x:c>
      <x:c r="K338" s="90" t="str">
        <x:f>'全銘柄'!AH1251</x:f>
        <x:v>S100Y6RH</x:v>
      </x:c>
    </x:row>
    <x:row r="339">
      <x:c r="A339" s="90" t="n">
        <x:f>'全銘柄'!A1273</x:f>
        <x:v>1272</x:v>
      </x:c>
      <x:c r="B339" s="90" t="str">
        <x:f>'全銘柄'!B1273</x:f>
        <x:v>2736</x:v>
      </x:c>
      <x:c r="C339" s="90" t="str">
        <x:f>'全銘柄'!D1273</x:f>
        <x:v>Festaria Holdings Co.,Ltd.</x:v>
      </x:c>
      <x:c r="D339" s="90" t="str">
        <x:f>'全銘柄'!W1273</x:f>
        <x:v>貞 松 隆 弥</x:v>
      </x:c>
      <x:c r="E339" s="90" t="str">
        <x:f>'全銘柄'!U1273</x:f>
        <x:v>貞松隆弥</x:v>
      </x:c>
      <x:c r="F339" s="91" t="n">
        <x:f>'全銘柄'!V1273</x:f>
        <x:v>0.204</x:v>
      </x:c>
      <x:c r="G339" s="90" t="b">
        <x:f>'全銘柄'!AB1273</x:f>
        <x:v>1</x:v>
      </x:c>
      <x:c r="H339" s="90" t="b">
        <x:f>'全銘柄'!AC1273</x:f>
        <x:v>1</x:v>
      </x:c>
      <x:c r="I339" s="90" t="n">
        <x:f>'全銘柄'!AD1273</x:f>
        <x:v>1</x:v>
      </x:c>
      <x:c r="J339" s="90" t="n">
        <x:f>'全銘柄'!AE1273</x:f>
        <x:v>1</x:v>
      </x:c>
      <x:c r="K339" s="90" t="str">
        <x:f>'全銘柄'!AH1273</x:f>
        <x:v>S100X6QO</x:v>
      </x:c>
    </x:row>
    <x:row r="340">
      <x:c r="A340" s="90" t="n">
        <x:f>'全銘柄'!A87</x:f>
        <x:v>86</x:v>
      </x:c>
      <x:c r="B340" s="90" t="str">
        <x:f>'全銘柄'!B87</x:f>
        <x:v>3482</x:v>
      </x:c>
      <x:c r="C340" s="90" t="str">
        <x:f>'全銘柄'!D87</x:f>
        <x:v>Loadstar Capital K.K.</x:v>
      </x:c>
      <x:c r="D340" s="90" t="str">
        <x:f>'全銘柄'!W87</x:f>
        <x:v>岩野 達志</x:v>
      </x:c>
      <x:c r="E340" s="90" t="str">
        <x:f>'全銘柄'!U87</x:f>
        <x:v>岩野 達志</x:v>
      </x:c>
      <x:c r="F340" s="91" t="n">
        <x:f>'全銘柄'!V87</x:f>
        <x:v>0.2036</x:v>
      </x:c>
      <x:c r="G340" s="90" t="b">
        <x:f>'全銘柄'!AB87</x:f>
        <x:v>1</x:v>
      </x:c>
      <x:c r="H340" s="90" t="b">
        <x:f>'全銘柄'!AC87</x:f>
        <x:v>1</x:v>
      </x:c>
      <x:c r="I340" s="90" t="n">
        <x:f>'全銘柄'!AD87</x:f>
        <x:v>2</x:v>
      </x:c>
      <x:c r="J340" s="90" t="n">
        <x:f>'全銘柄'!AE87</x:f>
        <x:v>3</x:v>
      </x:c>
      <x:c r="K340" s="90" t="str">
        <x:f>'全銘柄'!AH87</x:f>
        <x:v>S100XUBZ</x:v>
      </x:c>
    </x:row>
    <x:row r="341">
      <x:c r="A341" s="90" t="n">
        <x:f>'全銘柄'!A849</x:f>
        <x:v>848</x:v>
      </x:c>
      <x:c r="B341" s="90" t="str">
        <x:f>'全銘柄'!B849</x:f>
        <x:v>3791</x:v>
      </x:c>
      <x:c r="C341" s="90" t="str">
        <x:f>'全銘柄'!D849</x:f>
        <x:v>IG Port,Inc.</x:v>
      </x:c>
      <x:c r="D341" s="90" t="str">
        <x:f>'全銘柄'!W849</x:f>
        <x:v>石川光久</x:v>
      </x:c>
      <x:c r="E341" s="90" t="str">
        <x:f>'全銘柄'!U849</x:f>
        <x:v>石川 光久</x:v>
      </x:c>
      <x:c r="F341" s="91" t="n">
        <x:f>'全銘柄'!V849</x:f>
        <x:v>0.202</x:v>
      </x:c>
      <x:c r="G341" s="90" t="b">
        <x:f>'全銘柄'!AB849</x:f>
        <x:v>1</x:v>
      </x:c>
      <x:c r="H341" s="90" t="b">
        <x:f>'全銘柄'!AC849</x:f>
        <x:v>1</x:v>
      </x:c>
      <x:c r="I341" s="90" t="n">
        <x:f>'全銘柄'!AD849</x:f>
        <x:v>1</x:v>
      </x:c>
      <x:c r="J341" s="90" t="n">
        <x:f>'全銘柄'!AE849</x:f>
        <x:v>1</x:v>
      </x:c>
      <x:c r="K341" s="90" t="str">
        <x:f>'全銘柄'!AH849</x:f>
        <x:v>S100WL1X</x:v>
      </x:c>
    </x:row>
    <x:row r="342">
      <x:c r="A342" s="90" t="n">
        <x:f>'全銘柄'!A889</x:f>
        <x:v>888</x:v>
      </x:c>
      <x:c r="B342" s="90" t="str">
        <x:f>'全銘柄'!B889</x:f>
        <x:v>3539</x:v>
      </x:c>
      <x:c r="C342" s="90" t="str">
        <x:f>'全銘柄'!D889</x:f>
        <x:v>JM HOLDINGS CO.,LTD.</x:v>
      </x:c>
      <x:c r="D342" s="90" t="str">
        <x:f>'全銘柄'!W889</x:f>
        <x:v>境 正博</x:v>
      </x:c>
      <x:c r="E342" s="90" t="str">
        <x:f>'全銘柄'!U889</x:f>
        <x:v>境 正博</x:v>
      </x:c>
      <x:c r="F342" s="91" t="n">
        <x:f>'全銘柄'!V889</x:f>
        <x:v>0.2012</x:v>
      </x:c>
      <x:c r="G342" s="90" t="b">
        <x:f>'全銘柄'!AB889</x:f>
        <x:v>1</x:v>
      </x:c>
      <x:c r="H342" s="90" t="b">
        <x:f>'全銘柄'!AC889</x:f>
        <x:v>1</x:v>
      </x:c>
      <x:c r="I342" s="90" t="n">
        <x:f>'全銘柄'!AD889</x:f>
        <x:v>1</x:v>
      </x:c>
      <x:c r="J342" s="90" t="n">
        <x:f>'全銘柄'!AE889</x:f>
        <x:v>1</x:v>
      </x:c>
      <x:c r="K342" s="90" t="str">
        <x:f>'全銘柄'!AH889</x:f>
        <x:v>S100WWAM</x:v>
      </x:c>
    </x:row>
    <x:row r="343">
      <x:c r="A343" s="90" t="n">
        <x:f>'全銘柄'!A308</x:f>
        <x:v>307</x:v>
      </x:c>
      <x:c r="B343" s="90" t="str">
        <x:f>'全銘柄'!B308</x:f>
        <x:v>4896</x:v>
      </x:c>
      <x:c r="C343" s="90" t="str">
        <x:f>'全銘柄'!D308</x:f>
        <x:v>K Pharma,Inc.</x:v>
      </x:c>
      <x:c r="D343" s="90" t="str">
        <x:f>'全銘柄'!W308</x:f>
        <x:v>ふくしま こうめい福島 弘明</x:v>
      </x:c>
      <x:c r="E343" s="90" t="str">
        <x:f>'全銘柄'!U308</x:f>
        <x:v>福島 弘明</x:v>
      </x:c>
      <x:c r="F343" s="91" t="n">
        <x:f>'全銘柄'!V308</x:f>
        <x:v>0.2007</x:v>
      </x:c>
      <x:c r="G343" s="90" t="b">
        <x:f>'全銘柄'!AB308</x:f>
        <x:v>1</x:v>
      </x:c>
      <x:c r="H343" s="90" t="b">
        <x:f>'全銘柄'!AC308</x:f>
        <x:v>1</x:v>
      </x:c>
      <x:c r="I343" s="90" t="n">
        <x:f>'全銘柄'!AD308</x:f>
        <x:v>2</x:v>
      </x:c>
      <x:c r="J343" s="90" t="n">
        <x:f>'全銘柄'!AE308</x:f>
        <x:v>2</x:v>
      </x:c>
      <x:c r="K343" s="90" t="str">
        <x:f>'全銘柄'!AH308</x:f>
        <x:v>S100XSVP</x:v>
      </x:c>
    </x:row>
    <x:row r="344">
      <x:c r="A344" s="90" t="n">
        <x:f>'全銘柄'!A1135</x:f>
        <x:v>1134</x:v>
      </x:c>
      <x:c r="B344" s="90" t="str">
        <x:f>'全銘柄'!B1135</x:f>
        <x:v>2479</x:v>
      </x:c>
      <x:c r="C344" s="90" t="str">
        <x:f>'全銘柄'!D1135</x:f>
        <x:v>JTEC CORPORATION</x:v>
      </x:c>
      <x:c r="D344" s="90" t="str">
        <x:f>'全銘柄'!W1135</x:f>
        <x:v>藤本 彰</x:v>
      </x:c>
      <x:c r="E344" s="90" t="str">
        <x:f>'全銘柄'!U1135</x:f>
        <x:v>藤本 彰</x:v>
      </x:c>
      <x:c r="F344" s="91" t="n">
        <x:f>'全銘柄'!V1135</x:f>
        <x:v>0.2005</x:v>
      </x:c>
      <x:c r="G344" s="90" t="b">
        <x:f>'全銘柄'!AB1135</x:f>
        <x:v>1</x:v>
      </x:c>
      <x:c r="H344" s="90" t="b">
        <x:f>'全銘柄'!AC1135</x:f>
        <x:v>1</x:v>
      </x:c>
      <x:c r="I344" s="90" t="n">
        <x:f>'全銘柄'!AD1135</x:f>
        <x:v>1</x:v>
      </x:c>
      <x:c r="J344" s="90" t="n">
        <x:f>'全銘柄'!AE1135</x:f>
        <x:v>1</x:v>
      </x:c>
      <x:c r="K344" s="90" t="str">
        <x:f>'全銘柄'!AH1135</x:f>
        <x:v>S100W9OZ</x:v>
      </x:c>
    </x:row>
    <x:row r="345">
      <x:c r="A345" s="90" t="n">
        <x:f>'全銘柄'!A1393</x:f>
        <x:v>1392</x:v>
      </x:c>
      <x:c r="B345" s="90" t="str">
        <x:f>'全銘柄'!B1393</x:f>
        <x:v>6778</x:v>
      </x:c>
      <x:c r="C345" s="90" t="str">
        <x:f>'全銘柄'!D1393</x:f>
        <x:v>Artiza Networks,Inc.</x:v>
      </x:c>
      <x:c r="D345" s="90" t="str">
        <x:f>'全銘柄'!W1393</x:f>
        <x:v>床次 隆志 / 床次 直之</x:v>
      </x:c>
      <x:c r="E345" s="90" t="str">
        <x:f>'全銘柄'!U1393</x:f>
        <x:v>床次 隆志</x:v>
      </x:c>
      <x:c r="F345" s="91" t="n">
        <x:f>'全銘柄'!V1393</x:f>
        <x:v>0.2004</x:v>
      </x:c>
      <x:c r="G345" s="90" t="b">
        <x:f>'全銘柄'!AB1393</x:f>
        <x:v>1</x:v>
      </x:c>
      <x:c r="H345" s="90" t="b">
        <x:f>'全銘柄'!AC1393</x:f>
        <x:v>1</x:v>
      </x:c>
      <x:c r="I345" s="90" t="n">
        <x:f>'全銘柄'!AD1393</x:f>
        <x:v>1</x:v>
      </x:c>
      <x:c r="J345" s="90" t="n">
        <x:f>'全銘柄'!AE1393</x:f>
        <x:v>1</x:v>
      </x:c>
      <x:c r="K345" s="90" t="str">
        <x:f>'全銘柄'!AH1393</x:f>
        <x:v>S100WW7U</x:v>
      </x:c>
    </x:row>
    <x:row r="346">
      <x:c r="A346" s="90" t="n">
        <x:f>'全銘柄'!A1346</x:f>
        <x:v>1345</x:v>
      </x:c>
      <x:c r="B346" s="90" t="str">
        <x:f>'全銘柄'!B1346</x:f>
        <x:v>6836</x:v>
      </x:c>
      <x:c r="C346" s="90" t="str">
        <x:f>'全銘柄'!D1346</x:f>
        <x:v>PLAT'HOME CO.,LTD.</x:v>
      </x:c>
      <x:c r="D346" s="90" t="str">
        <x:f>'全銘柄'!W1346</x:f>
        <x:v>鈴木 友康</x:v>
      </x:c>
      <x:c r="E346" s="90" t="str">
        <x:f>'全銘柄'!U1346</x:f>
        <x:v>鈴木 友康</x:v>
      </x:c>
      <x:c r="F346" s="91" t="n">
        <x:f>'全銘柄'!V1346</x:f>
        <x:v>0.1977</x:v>
      </x:c>
      <x:c r="G346" s="90" t="b">
        <x:f>'全銘柄'!AB1346</x:f>
        <x:v>1</x:v>
      </x:c>
      <x:c r="H346" s="90" t="b">
        <x:f>'全銘柄'!AC1346</x:f>
        <x:v>1</x:v>
      </x:c>
      <x:c r="I346" s="90" t="n">
        <x:f>'全銘柄'!AD1346</x:f>
        <x:v>1</x:v>
      </x:c>
      <x:c r="J346" s="90" t="n">
        <x:f>'全銘柄'!AE1346</x:f>
        <x:v>1</x:v>
      </x:c>
      <x:c r="K346" s="90" t="str">
        <x:f>'全銘柄'!AH1346</x:f>
        <x:v>S100W60W</x:v>
      </x:c>
    </x:row>
    <x:row r="347">
      <x:c r="A347" s="90" t="n">
        <x:f>'全銘柄'!A92</x:f>
        <x:v>91</x:v>
      </x:c>
      <x:c r="B347" s="90" t="str">
        <x:f>'全銘柄'!B92</x:f>
        <x:v>5590</x:v>
      </x:c>
      <x:c r="C347" s="90" t="str">
        <x:f>'全銘柄'!D92</x:f>
        <x:v>NETSTARS Co.,Ltd.</x:v>
      </x:c>
      <x:c r="D347" s="90" t="str">
        <x:f>'全銘柄'!W92</x:f>
        <x:v>李 剛</x:v>
      </x:c>
      <x:c r="E347" s="90" t="str">
        <x:f>'全銘柄'!U92</x:f>
        <x:v>李剛</x:v>
      </x:c>
      <x:c r="F347" s="91" t="n">
        <x:f>'全銘柄'!V92</x:f>
        <x:v>0.1971</x:v>
      </x:c>
      <x:c r="G347" s="90" t="b">
        <x:f>'全銘柄'!AB92</x:f>
        <x:v>1</x:v>
      </x:c>
      <x:c r="H347" s="90" t="b">
        <x:f>'全銘柄'!AC92</x:f>
        <x:v>1</x:v>
      </x:c>
      <x:c r="I347" s="90" t="n">
        <x:f>'全銘柄'!AD92</x:f>
        <x:v>2</x:v>
      </x:c>
      <x:c r="J347" s="90" t="n">
        <x:f>'全銘柄'!AE92</x:f>
        <x:v>3</x:v>
      </x:c>
      <x:c r="K347" s="90" t="str">
        <x:f>'全銘柄'!AH92</x:f>
        <x:v>S100XTGZ</x:v>
      </x:c>
    </x:row>
    <x:row r="348">
      <x:c r="A348" s="90" t="n">
        <x:f>'全銘柄'!A1391</x:f>
        <x:v>1390</x:v>
      </x:c>
      <x:c r="B348" s="90" t="str">
        <x:f>'全銘柄'!B1391</x:f>
        <x:v>4337</x:v>
      </x:c>
      <x:c r="C348" s="90" t="str">
        <x:f>'全銘柄'!D1391</x:f>
        <x:v>PIA CORPORATION</x:v>
      </x:c>
      <x:c r="D348" s="90" t="str">
        <x:f>'全銘柄'!W1391</x:f>
        <x:v>矢内 廣 / 木本 敬巳</x:v>
      </x:c>
      <x:c r="E348" s="90" t="str">
        <x:f>'全銘柄'!U1391</x:f>
        <x:v>矢内廣</x:v>
      </x:c>
      <x:c r="F348" s="91" t="n">
        <x:f>'全銘柄'!V1391</x:f>
        <x:v>0.1956</x:v>
      </x:c>
      <x:c r="G348" s="90" t="b">
        <x:f>'全銘柄'!AB1391</x:f>
        <x:v>1</x:v>
      </x:c>
      <x:c r="H348" s="90" t="b">
        <x:f>'全銘柄'!AC1391</x:f>
        <x:v>1</x:v>
      </x:c>
      <x:c r="I348" s="90" t="n">
        <x:f>'全銘柄'!AD1391</x:f>
        <x:v>1</x:v>
      </x:c>
      <x:c r="J348" s="90" t="n">
        <x:f>'全銘柄'!AE1391</x:f>
        <x:v>1</x:v>
      </x:c>
      <x:c r="K348" s="90" t="str">
        <x:f>'全銘柄'!AH1391</x:f>
        <x:v>S100VZU0</x:v>
      </x:c>
    </x:row>
    <x:row r="349">
      <x:c r="A349" s="90" t="n">
        <x:f>'全銘柄'!A226</x:f>
        <x:v>225</x:v>
      </x:c>
      <x:c r="B349" s="90" t="str">
        <x:f>'全銘柄'!B226</x:f>
        <x:v>2349</x:v>
      </x:c>
      <x:c r="C349" s="90" t="str">
        <x:f>'全銘柄'!D226</x:f>
        <x:v>Nippon Information Development Co.,Ltd.</x:v>
      </x:c>
      <x:c r="D349" s="90" t="str">
        <x:f>'全銘柄'!W226</x:f>
        <x:v>小森 俊太郎</x:v>
      </x:c>
      <x:c r="E349" s="90" t="str">
        <x:f>'全銘柄'!U226</x:f>
        <x:v>小森 俊太郎</x:v>
      </x:c>
      <x:c r="F349" s="91" t="n">
        <x:f>'全銘柄'!V226</x:f>
        <x:v>0.1954</x:v>
      </x:c>
      <x:c r="G349" s="90" t="b">
        <x:f>'全銘柄'!AB226</x:f>
        <x:v>1</x:v>
      </x:c>
      <x:c r="H349" s="90" t="b">
        <x:f>'全銘柄'!AC226</x:f>
        <x:v>1</x:v>
      </x:c>
      <x:c r="I349" s="90" t="n">
        <x:f>'全銘柄'!AD226</x:f>
        <x:v>2</x:v>
      </x:c>
      <x:c r="J349" s="90" t="n">
        <x:f>'全銘柄'!AE226</x:f>
        <x:v>2</x:v>
      </x:c>
      <x:c r="K349" s="90" t="str">
        <x:f>'全銘柄'!AH226</x:f>
        <x:v>S100W4J2</x:v>
      </x:c>
    </x:row>
    <x:row r="350">
      <x:c r="A350" s="90" t="n">
        <x:f>'全銘柄'!A286</x:f>
        <x:v>285</x:v>
      </x:c>
      <x:c r="B350" s="90" t="str">
        <x:f>'全銘柄'!B286</x:f>
        <x:v>5131</x:v>
      </x:c>
      <x:c r="C350" s="90" t="str">
        <x:f>'全銘柄'!D286</x:f>
        <x:v>Linkers Corporation</x:v>
      </x:c>
      <x:c r="D350" s="90" t="str">
        <x:f>'全銘柄'!W286</x:f>
        <x:v>前田 佳宏</x:v>
      </x:c>
      <x:c r="E350" s="90" t="str">
        <x:f>'全銘柄'!U286</x:f>
        <x:v>前田 佳宏</x:v>
      </x:c>
      <x:c r="F350" s="91" t="n">
        <x:f>'全銘柄'!V286</x:f>
        <x:v>0.1944</x:v>
      </x:c>
      <x:c r="G350" s="90" t="b">
        <x:f>'全銘柄'!AB286</x:f>
        <x:v>1</x:v>
      </x:c>
      <x:c r="H350" s="90" t="b">
        <x:f>'全銘柄'!AC286</x:f>
        <x:v>1</x:v>
      </x:c>
      <x:c r="I350" s="90" t="n">
        <x:f>'全銘柄'!AD286</x:f>
        <x:v>2</x:v>
      </x:c>
      <x:c r="J350" s="90" t="n">
        <x:f>'全銘柄'!AE286</x:f>
        <x:v>2</x:v>
      </x:c>
      <x:c r="K350" s="90" t="str">
        <x:f>'全銘柄'!AH286</x:f>
        <x:v>S100WWJN</x:v>
      </x:c>
    </x:row>
    <x:row r="351">
      <x:c r="A351" s="90" t="n">
        <x:f>'全銘柄'!A135</x:f>
        <x:v>134</x:v>
      </x:c>
      <x:c r="B351" s="90" t="str">
        <x:f>'全銘柄'!B135</x:f>
        <x:v>4480</x:v>
      </x:c>
      <x:c r="C351" s="90" t="str">
        <x:f>'全銘柄'!D135</x:f>
        <x:v>MEDLEY,INC.</x:v>
      </x:c>
      <x:c r="D351" s="90" t="str">
        <x:f>'全銘柄'!W135</x:f>
        <x:v>瀧口 浩平</x:v>
      </x:c>
      <x:c r="E351" s="90" t="str">
        <x:f>'全銘柄'!U135</x:f>
        <x:v>瀧口 浩平</x:v>
      </x:c>
      <x:c r="F351" s="91" t="n">
        <x:f>'全銘柄'!V135</x:f>
        <x:v>0.1942</x:v>
      </x:c>
      <x:c r="G351" s="90" t="b">
        <x:f>'全銘柄'!AB135</x:f>
        <x:v>1</x:v>
      </x:c>
      <x:c r="H351" s="90" t="b">
        <x:f>'全銘柄'!AC135</x:f>
        <x:v>1</x:v>
      </x:c>
      <x:c r="I351" s="90" t="n">
        <x:f>'全銘柄'!AD135</x:f>
        <x:v>2</x:v>
      </x:c>
      <x:c r="J351" s="90" t="n">
        <x:f>'全銘柄'!AE135</x:f>
        <x:v>2</x:v>
      </x:c>
      <x:c r="K351" s="90" t="str">
        <x:f>'全銘柄'!AH135</x:f>
        <x:v>S100XUX3</x:v>
      </x:c>
    </x:row>
    <x:row r="352">
      <x:c r="A352" s="90" t="n">
        <x:f>'全銘柄'!A622</x:f>
        <x:v>621</x:v>
      </x:c>
      <x:c r="B352" s="90" t="str">
        <x:f>'全銘柄'!B622</x:f>
        <x:v>9090</x:v>
      </x:c>
      <x:c r="C352" s="90" t="str">
        <x:f>'全銘柄'!D622</x:f>
        <x:v>AZ-COM MARUWA Holdings Inc.</x:v>
      </x:c>
      <x:c r="D352" s="90" t="str">
        <x:f>'全銘柄'!W622</x:f>
        <x:v>和佐見 勝 / 山本 輝明</x:v>
      </x:c>
      <x:c r="E352" s="90" t="str">
        <x:f>'全銘柄'!U622</x:f>
        <x:v>和佐見 勝</x:v>
      </x:c>
      <x:c r="F352" s="91" t="n">
        <x:f>'全銘柄'!V622</x:f>
        <x:v>0.1942</x:v>
      </x:c>
      <x:c r="G352" s="90" t="b">
        <x:f>'全銘柄'!AB622</x:f>
        <x:v>1</x:v>
      </x:c>
      <x:c r="H352" s="90" t="b">
        <x:f>'全銘柄'!AC622</x:f>
        <x:v>1</x:v>
      </x:c>
      <x:c r="I352" s="90" t="n">
        <x:f>'全銘柄'!AD622</x:f>
        <x:v>1</x:v>
      </x:c>
      <x:c r="J352" s="90" t="n">
        <x:f>'全銘柄'!AE622</x:f>
        <x:v>1</x:v>
      </x:c>
      <x:c r="K352" s="90" t="str">
        <x:f>'全銘柄'!AH622</x:f>
        <x:v>S100W3OV</x:v>
      </x:c>
    </x:row>
    <x:row r="353">
      <x:c r="A353" s="90" t="n">
        <x:f>'全銘柄'!A277</x:f>
        <x:v>276</x:v>
      </x:c>
      <x:c r="B353" s="90" t="str">
        <x:f>'全銘柄'!B277</x:f>
        <x:v>6960</x:v>
      </x:c>
      <x:c r="C353" s="90" t="str">
        <x:f>'全銘柄'!D277</x:f>
        <x:v>FUKUDA DENSHI CO.,LTD.</x:v>
      </x:c>
      <x:c r="D353" s="90" t="str">
        <x:f>'全銘柄'!W277</x:f>
        <x:v>福田 孝太郎 / 白井 大治郎 / 久野 直樹</x:v>
      </x:c>
      <x:c r="E353" s="90" t="str">
        <x:f>'全銘柄'!U277</x:f>
        <x:v>福田 孝太郎</x:v>
      </x:c>
      <x:c r="F353" s="91" t="n">
        <x:f>'全銘柄'!V277</x:f>
        <x:v>0.194</x:v>
      </x:c>
      <x:c r="G353" s="90" t="b">
        <x:f>'全銘柄'!AB277</x:f>
        <x:v>1</x:v>
      </x:c>
      <x:c r="H353" s="90" t="b">
        <x:f>'全銘柄'!AC277</x:f>
        <x:v>1</x:v>
      </x:c>
      <x:c r="I353" s="90" t="n">
        <x:f>'全銘柄'!AD277</x:f>
        <x:v>2</x:v>
      </x:c>
      <x:c r="J353" s="90" t="n">
        <x:f>'全銘柄'!AE277</x:f>
        <x:v>2</x:v>
      </x:c>
      <x:c r="K353" s="90" t="str">
        <x:f>'全銘柄'!AH277</x:f>
        <x:v>S100W6NZ</x:v>
      </x:c>
    </x:row>
    <x:row r="354">
      <x:c r="A354" s="90" t="n">
        <x:f>'全銘柄'!A1439</x:f>
        <x:v>1438</x:v>
      </x:c>
      <x:c r="B354" s="90" t="str">
        <x:f>'全銘柄'!B1439</x:f>
        <x:v>7674</x:v>
      </x:c>
      <x:c r="C354" s="90" t="str">
        <x:f>'全銘柄'!D1439</x:f>
        <x:v>NATTY SWANKY holdings Co.,Ltd.</x:v>
      </x:c>
      <x:c r="D354" s="90" t="str">
        <x:f>'全銘柄'!W1439</x:f>
        <x:v>井石 裕二</x:v>
      </x:c>
      <x:c r="E354" s="90" t="str">
        <x:f>'全銘柄'!U1439</x:f>
        <x:v>井石 裕二</x:v>
      </x:c>
      <x:c r="F354" s="91" t="n">
        <x:f>'全銘柄'!V1439</x:f>
        <x:v>0.1932</x:v>
      </x:c>
      <x:c r="G354" s="90" t="b">
        <x:f>'全銘柄'!AB1439</x:f>
        <x:v>1</x:v>
      </x:c>
      <x:c r="H354" s="90" t="b">
        <x:f>'全銘柄'!AC1439</x:f>
        <x:v>1</x:v>
      </x:c>
      <x:c r="I354" s="90" t="n">
        <x:f>'全銘柄'!AD1439</x:f>
        <x:v>1</x:v>
      </x:c>
      <x:c r="J354" s="90" t="n">
        <x:f>'全銘柄'!AE1439</x:f>
        <x:v>1</x:v>
      </x:c>
      <x:c r="K354" s="90" t="str">
        <x:f>'全銘柄'!AH1439</x:f>
        <x:v>S100Y07P</x:v>
      </x:c>
    </x:row>
    <x:row r="355">
      <x:c r="A355" s="90" t="n">
        <x:f>'全銘柄'!A1006</x:f>
        <x:v>1005</x:v>
      </x:c>
      <x:c r="B355" s="90" t="str">
        <x:f>'全銘柄'!B1006</x:f>
        <x:v>9685</x:v>
      </x:c>
      <x:c r="C355" s="90" t="str">
        <x:f>'全銘柄'!D1006</x:f>
        <x:v>KYCOM HOLDINGS CO.,LTD.</x:v>
      </x:c>
      <x:c r="D355" s="90" t="str">
        <x:f>'全銘柄'!W1006</x:f>
        <x:v>吉村 仁博 / 吉村 昭一</x:v>
      </x:c>
      <x:c r="E355" s="90" t="str">
        <x:f>'全銘柄'!U1006</x:f>
        <x:v>吉村 昭一</x:v>
      </x:c>
      <x:c r="F355" s="91" t="n">
        <x:f>'全銘柄'!V1006</x:f>
        <x:v>0.1927</x:v>
      </x:c>
      <x:c r="G355" s="90" t="b">
        <x:f>'全銘柄'!AB1006</x:f>
        <x:v>1</x:v>
      </x:c>
      <x:c r="H355" s="90" t="b">
        <x:f>'全銘柄'!AC1006</x:f>
        <x:v>1</x:v>
      </x:c>
      <x:c r="I355" s="90" t="n">
        <x:f>'全銘柄'!AD1006</x:f>
        <x:v>1</x:v>
      </x:c>
      <x:c r="J355" s="90" t="n">
        <x:f>'全銘柄'!AE1006</x:f>
        <x:v>1</x:v>
      </x:c>
      <x:c r="K355" s="90" t="str">
        <x:f>'全銘柄'!AH1006</x:f>
        <x:v>S100W3XK</x:v>
      </x:c>
    </x:row>
    <x:row r="356">
      <x:c r="A356" s="90" t="n">
        <x:f>'全銘柄'!A9</x:f>
        <x:v>8</x:v>
      </x:c>
      <x:c r="B356" s="90" t="str">
        <x:f>'全銘柄'!B9</x:f>
        <x:v>5136</x:v>
      </x:c>
      <x:c r="C356" s="90" t="str">
        <x:f>'全銘柄'!D9</x:f>
        <x:v>tripla Co.,Ltd.</x:v>
      </x:c>
      <x:c r="D356" s="90" t="str">
        <x:f>'全銘柄'!W9</x:f>
        <x:v>高橋 和久 / 鳥生 格</x:v>
      </x:c>
      <x:c r="E356" s="90" t="str">
        <x:f>'全銘柄'!U9</x:f>
        <x:v>鳥生 格</x:v>
      </x:c>
      <x:c r="F356" s="91" t="n">
        <x:f>'全銘柄'!V9</x:f>
        <x:v>0.192</x:v>
      </x:c>
      <x:c r="G356" s="90" t="b">
        <x:f>'全銘柄'!AB9</x:f>
        <x:v>1</x:v>
      </x:c>
      <x:c r="H356" s="90" t="b">
        <x:f>'全銘柄'!AC9</x:f>
        <x:v>1</x:v>
      </x:c>
      <x:c r="I356" s="90" t="n">
        <x:f>'全銘柄'!AD9</x:f>
        <x:v>4</x:v>
      </x:c>
      <x:c r="J356" s="90" t="n">
        <x:f>'全銘柄'!AE9</x:f>
        <x:v>4</x:v>
      </x:c>
      <x:c r="K356" s="90" t="str">
        <x:f>'全銘柄'!AH9</x:f>
        <x:v>S100XH92</x:v>
      </x:c>
    </x:row>
    <x:row r="357">
      <x:c r="A357" s="90" t="n">
        <x:f>'全銘柄'!A1423</x:f>
        <x:v>1422</x:v>
      </x:c>
      <x:c r="B357" s="90" t="str">
        <x:f>'全銘柄'!B1423</x:f>
        <x:v>6545</x:v>
      </x:c>
      <x:c r="C357" s="90" t="str">
        <x:f>'全銘柄'!D1423</x:f>
        <x:v>internet infinity INC.</x:v>
      </x:c>
      <x:c r="D357" s="90" t="str">
        <x:f>'全銘柄'!W1423</x:f>
        <x:v>別宮 圭一</x:v>
      </x:c>
      <x:c r="E357" s="90" t="str">
        <x:f>'全銘柄'!U1423</x:f>
        <x:v>株式会社別宮圭一事務所</x:v>
      </x:c>
      <x:c r="F357" s="91" t="n">
        <x:f>'全銘柄'!V1423</x:f>
        <x:v>0.1916</x:v>
      </x:c>
      <x:c r="G357" s="90" t="b">
        <x:f>'全銘柄'!AB1423</x:f>
        <x:v>1</x:v>
      </x:c>
      <x:c r="H357" s="90" t="b">
        <x:f>'全銘柄'!AC1423</x:f>
        <x:v>1</x:v>
      </x:c>
      <x:c r="I357" s="90" t="n">
        <x:f>'全銘柄'!AD1423</x:f>
        <x:v>1</x:v>
      </x:c>
      <x:c r="J357" s="90" t="n">
        <x:f>'全銘柄'!AE1423</x:f>
        <x:v>1</x:v>
      </x:c>
      <x:c r="K357" s="90" t="str">
        <x:f>'全銘柄'!AH1423</x:f>
        <x:v>S100W4X4</x:v>
      </x:c>
    </x:row>
    <x:row r="358">
      <x:c r="A358" s="90" t="n">
        <x:f>'全銘柄'!A275</x:f>
        <x:v>274</x:v>
      </x:c>
      <x:c r="B358" s="90" t="str">
        <x:f>'全銘柄'!B275</x:f>
        <x:v>7447</x:v>
      </x:c>
      <x:c r="C358" s="90" t="str">
        <x:f>'全銘柄'!D275</x:f>
        <x:v>NAGAILEBEN Co.,Ltd.</x:v>
      </x:c>
      <x:c r="D358" s="90" t="str">
        <x:f>'全銘柄'!W275</x:f>
        <x:v>澤登 一郎</x:v>
      </x:c>
      <x:c r="E358" s="90" t="str">
        <x:f>'全銘柄'!U275</x:f>
        <x:v>澤登 一郎</x:v>
      </x:c>
      <x:c r="F358" s="91" t="n">
        <x:f>'全銘柄'!V275</x:f>
        <x:v>0.1914</x:v>
      </x:c>
      <x:c r="G358" s="90" t="b">
        <x:f>'全銘柄'!AB275</x:f>
        <x:v>1</x:v>
      </x:c>
      <x:c r="H358" s="90" t="b">
        <x:f>'全銘柄'!AC275</x:f>
        <x:v>1</x:v>
      </x:c>
      <x:c r="I358" s="90" t="n">
        <x:f>'全銘柄'!AD275</x:f>
        <x:v>2</x:v>
      </x:c>
      <x:c r="J358" s="90" t="n">
        <x:f>'全銘柄'!AE275</x:f>
        <x:v>2</x:v>
      </x:c>
      <x:c r="K358" s="90" t="str">
        <x:f>'全銘柄'!AH275</x:f>
        <x:v>S100X5AK</x:v>
      </x:c>
    </x:row>
    <x:row r="359">
      <x:c r="A359" s="90" t="n">
        <x:f>'全銘柄'!A44</x:f>
        <x:v>43</x:v>
      </x:c>
      <x:c r="B359" s="90" t="str">
        <x:f>'全銘柄'!B44</x:f>
        <x:v>7133</x:v>
      </x:c>
      <x:c r="C359" s="90" t="str">
        <x:f>'全銘柄'!D44</x:f>
        <x:v>HYUGA PRIMARY CARE Co.,Ltd.</x:v>
      </x:c>
      <x:c r="D359" s="90" t="str">
        <x:f>'全銘柄'!W44</x:f>
        <x:v>黒木 哲史</x:v>
      </x:c>
      <x:c r="E359" s="90" t="str">
        <x:f>'全銘柄'!U44</x:f>
        <x:v>黒木 哲史</x:v>
      </x:c>
      <x:c r="F359" s="91" t="n">
        <x:f>'全銘柄'!V44</x:f>
        <x:v>0.1903</x:v>
      </x:c>
      <x:c r="G359" s="90" t="b">
        <x:f>'全銘柄'!AB44</x:f>
        <x:v>1</x:v>
      </x:c>
      <x:c r="H359" s="90" t="b">
        <x:f>'全銘柄'!AC44</x:f>
        <x:v>1</x:v>
      </x:c>
      <x:c r="I359" s="90" t="n">
        <x:f>'全銘柄'!AD44</x:f>
        <x:v>3</x:v>
      </x:c>
      <x:c r="J359" s="90" t="n">
        <x:f>'全銘柄'!AE44</x:f>
        <x:v>3</x:v>
      </x:c>
      <x:c r="K359" s="90" t="str">
        <x:f>'全銘柄'!AH44</x:f>
        <x:v>S100W4IH</x:v>
      </x:c>
    </x:row>
    <x:row r="360">
      <x:c r="A360" s="90" t="n">
        <x:f>'全銘柄'!A246</x:f>
        <x:v>245</x:v>
      </x:c>
      <x:c r="B360" s="90" t="str">
        <x:f>'全銘柄'!B246</x:f>
        <x:v>7775</x:v>
      </x:c>
      <x:c r="C360" s="90" t="str">
        <x:f>'全銘柄'!D246</x:f>
        <x:v>DAIKEN MEDICAL CO.,LTD.</x:v>
      </x:c>
      <x:c r="D360" s="90" t="str">
        <x:f>'全銘柄'!W246</x:f>
        <x:v>山田 圭一 / 山田 雅之</x:v>
      </x:c>
      <x:c r="E360" s="90" t="str">
        <x:f>'全銘柄'!U246</x:f>
        <x:v>山田 圭一</x:v>
      </x:c>
      <x:c r="F360" s="91" t="n">
        <x:f>'全銘柄'!V246</x:f>
        <x:v>0.1901</x:v>
      </x:c>
      <x:c r="G360" s="90" t="b">
        <x:f>'全銘柄'!AB246</x:f>
        <x:v>1</x:v>
      </x:c>
      <x:c r="H360" s="90" t="b">
        <x:f>'全銘柄'!AC246</x:f>
        <x:v>1</x:v>
      </x:c>
      <x:c r="I360" s="90" t="n">
        <x:f>'全銘柄'!AD246</x:f>
        <x:v>2</x:v>
      </x:c>
      <x:c r="J360" s="90" t="n">
        <x:f>'全銘柄'!AE246</x:f>
        <x:v>2</x:v>
      </x:c>
      <x:c r="K360" s="90" t="str">
        <x:f>'全銘柄'!AH246</x:f>
        <x:v>S100VZKD</x:v>
      </x:c>
    </x:row>
    <x:row r="361">
      <x:c r="A361" s="90" t="n">
        <x:f>'全銘柄'!A1370</x:f>
        <x:v>1369</x:v>
      </x:c>
      <x:c r="B361" s="90" t="str">
        <x:f>'全銘柄'!B1370</x:f>
        <x:v>3747</x:v>
      </x:c>
      <x:c r="C361" s="90" t="str">
        <x:f>'全銘柄'!D1370</x:f>
        <x:v>INTERTRADE Co.,Ltd.</x:v>
      </x:c>
      <x:c r="D361" s="90" t="str">
        <x:f>'全銘柄'!W1370</x:f>
        <x:v>西 本 一 也</x:v>
      </x:c>
      <x:c r="E361" s="90" t="str">
        <x:f>'全銘柄'!U1370</x:f>
        <x:v>西 本 一 也</x:v>
      </x:c>
      <x:c r="F361" s="91" t="n">
        <x:f>'全銘柄'!V1370</x:f>
        <x:v>0.1874</x:v>
      </x:c>
      <x:c r="G361" s="90" t="b">
        <x:f>'全銘柄'!AB1370</x:f>
        <x:v>1</x:v>
      </x:c>
      <x:c r="H361" s="90" t="b">
        <x:f>'全銘柄'!AC1370</x:f>
        <x:v>1</x:v>
      </x:c>
      <x:c r="I361" s="90" t="n">
        <x:f>'全銘柄'!AD1370</x:f>
        <x:v>1</x:v>
      </x:c>
      <x:c r="J361" s="90" t="n">
        <x:f>'全銘柄'!AE1370</x:f>
        <x:v>1</x:v>
      </x:c>
      <x:c r="K361" s="90" t="str">
        <x:f>'全銘柄'!AH1370</x:f>
        <x:v>S100XB0Y</x:v>
      </x:c>
    </x:row>
    <x:row r="362">
      <x:c r="A362" s="90" t="n">
        <x:f>'全銘柄'!A1154</x:f>
        <x:v>1153</x:v>
      </x:c>
      <x:c r="B362" s="90" t="str">
        <x:f>'全銘柄'!B1154</x:f>
        <x:v>7823</x:v>
      </x:c>
      <x:c r="C362" s="90" t="str">
        <x:f>'全銘柄'!D1154</x:f>
        <x:v>ARTNATURE INC.</x:v>
      </x:c>
      <x:c r="D362" s="90" t="str">
        <x:f>'全銘柄'!W1154</x:f>
        <x:v>五十嵐 祥剛</x:v>
      </x:c>
      <x:c r="E362" s="90" t="str">
        <x:f>'全銘柄'!U1154</x:f>
        <x:v>五十嵐 祥剛</x:v>
      </x:c>
      <x:c r="F362" s="91" t="n">
        <x:f>'全銘柄'!V1154</x:f>
        <x:v>0.1861</x:v>
      </x:c>
      <x:c r="G362" s="90" t="b">
        <x:f>'全銘柄'!AB1154</x:f>
        <x:v>1</x:v>
      </x:c>
      <x:c r="H362" s="90" t="b">
        <x:f>'全銘柄'!AC1154</x:f>
        <x:v>1</x:v>
      </x:c>
      <x:c r="I362" s="90" t="n">
        <x:f>'全銘柄'!AD1154</x:f>
        <x:v>1</x:v>
      </x:c>
      <x:c r="J362" s="90" t="n">
        <x:f>'全銘柄'!AE1154</x:f>
        <x:v>1</x:v>
      </x:c>
      <x:c r="K362" s="90" t="str">
        <x:f>'全銘柄'!AH1154</x:f>
        <x:v>S100W113</x:v>
      </x:c>
    </x:row>
    <x:row r="363">
      <x:c r="A363" s="90" t="n">
        <x:f>'全銘柄'!A924</x:f>
        <x:v>923</x:v>
      </x:c>
      <x:c r="B363" s="90" t="str">
        <x:f>'全銘柄'!B924</x:f>
        <x:v>6578</x:v>
      </x:c>
      <x:c r="C363" s="90" t="str">
        <x:f>'全銘柄'!D924</x:f>
        <x:v>CORREC HOLDINGS Inc.</x:v>
      </x:c>
      <x:c r="D363" s="90" t="str">
        <x:f>'全銘柄'!W924</x:f>
        <x:v>栗林 憲介 / 西崎 祐喜 / 池本 大介</x:v>
      </x:c>
      <x:c r="E363" s="90" t="str">
        <x:f>'全銘柄'!U924</x:f>
        <x:v>栗林 憲介</x:v>
      </x:c>
      <x:c r="F363" s="91" t="n">
        <x:f>'全銘柄'!V924</x:f>
        <x:v>0.186</x:v>
      </x:c>
      <x:c r="G363" s="90" t="b">
        <x:f>'全銘柄'!AB924</x:f>
        <x:v>1</x:v>
      </x:c>
      <x:c r="H363" s="90" t="b">
        <x:f>'全銘柄'!AC924</x:f>
        <x:v>1</x:v>
      </x:c>
      <x:c r="I363" s="90" t="n">
        <x:f>'全銘柄'!AD924</x:f>
        <x:v>1</x:v>
      </x:c>
      <x:c r="J363" s="90" t="n">
        <x:f>'全銘柄'!AE924</x:f>
        <x:v>1</x:v>
      </x:c>
      <x:c r="K363" s="90" t="str">
        <x:f>'全銘柄'!AH924</x:f>
        <x:v>S100Y78X</x:v>
      </x:c>
    </x:row>
    <x:row r="364">
      <x:c r="A364" s="90" t="n">
        <x:f>'全銘柄'!A138</x:f>
        <x:v>137</x:v>
      </x:c>
      <x:c r="B364" s="90" t="str">
        <x:f>'全銘柄'!B138</x:f>
        <x:v>4478</x:v>
      </x:c>
      <x:c r="C364" s="90" t="str">
        <x:f>'全銘柄'!D138</x:f>
        <x:v>freee K.K.</x:v>
      </x:c>
      <x:c r="D364" s="90" t="str">
        <x:f>'全銘柄'!W138</x:f>
        <x:v>佐々木 大輔</x:v>
      </x:c>
      <x:c r="E364" s="90" t="str">
        <x:f>'全銘柄'!U138</x:f>
        <x:v>佐々木 大輔</x:v>
      </x:c>
      <x:c r="F364" s="91" t="n">
        <x:f>'全銘柄'!V138</x:f>
        <x:v>0.1856</x:v>
      </x:c>
      <x:c r="G364" s="90" t="b">
        <x:f>'全銘柄'!AB138</x:f>
        <x:v>1</x:v>
      </x:c>
      <x:c r="H364" s="90" t="b">
        <x:f>'全銘柄'!AC138</x:f>
        <x:v>1</x:v>
      </x:c>
      <x:c r="I364" s="90" t="n">
        <x:f>'全銘柄'!AD138</x:f>
        <x:v>2</x:v>
      </x:c>
      <x:c r="J364" s="90" t="n">
        <x:f>'全銘柄'!AE138</x:f>
        <x:v>2</x:v>
      </x:c>
      <x:c r="K364" s="90" t="str">
        <x:f>'全銘柄'!AH138</x:f>
        <x:v>S100WQR3</x:v>
      </x:c>
    </x:row>
    <x:row r="365">
      <x:c r="A365" s="90" t="n">
        <x:f>'全銘柄'!A1399</x:f>
        <x:v>1398</x:v>
      </x:c>
      <x:c r="B365" s="90" t="str">
        <x:f>'全銘柄'!B1399</x:f>
        <x:v>1994</x:v>
      </x:c>
      <x:c r="C365" s="90" t="str">
        <x:f>'全銘柄'!D1399</x:f>
        <x:v>TAKAHASHI CURTAIN WALL CORPORATION</x:v>
      </x:c>
      <x:c r="D365" s="90" t="str">
        <x:f>'全銘柄'!W1399</x:f>
        <x:v>高橋 武治</x:v>
      </x:c>
      <x:c r="E365" s="90" t="str">
        <x:f>'全銘柄'!U1399</x:f>
        <x:v>高 橋 武 治</x:v>
      </x:c>
      <x:c r="F365" s="91" t="n">
        <x:f>'全銘柄'!V1399</x:f>
        <x:v>0.1827</x:v>
      </x:c>
      <x:c r="G365" s="90" t="b">
        <x:f>'全銘柄'!AB1399</x:f>
        <x:v>1</x:v>
      </x:c>
      <x:c r="H365" s="90" t="b">
        <x:f>'全銘柄'!AC1399</x:f>
        <x:v>1</x:v>
      </x:c>
      <x:c r="I365" s="90" t="n">
        <x:f>'全銘柄'!AD1399</x:f>
        <x:v>1</x:v>
      </x:c>
      <x:c r="J365" s="90" t="n">
        <x:f>'全銘柄'!AE1399</x:f>
        <x:v>1</x:v>
      </x:c>
      <x:c r="K365" s="90" t="str">
        <x:f>'全銘柄'!AH1399</x:f>
        <x:v>S100XUAO</x:v>
      </x:c>
    </x:row>
    <x:row r="366">
      <x:c r="A366" s="90" t="n">
        <x:f>'全銘柄'!A666</x:f>
        <x:v>665</x:v>
      </x:c>
      <x:c r="B366" s="90" t="str">
        <x:f>'全銘柄'!B666</x:f>
        <x:v>6787</x:v>
      </x:c>
      <x:c r="C366" s="90" t="str">
        <x:f>'全銘柄'!D666</x:f>
        <x:v>Meiko Electronics Co.,Ltd.</x:v>
      </x:c>
      <x:c r="D366" s="90" t="str">
        <x:f>'全銘柄'!W666</x:f>
        <x:v>名 屋 佑一郎 / 坂 手 敦</x:v>
      </x:c>
      <x:c r="E366" s="90" t="str">
        <x:f>'全銘柄'!U666</x:f>
        <x:v>名屋 佑一郎</x:v>
      </x:c>
      <x:c r="F366" s="91" t="n">
        <x:f>'全銘柄'!V666</x:f>
        <x:v>0.1809</x:v>
      </x:c>
      <x:c r="G366" s="90" t="b">
        <x:f>'全銘柄'!AB666</x:f>
        <x:v>1</x:v>
      </x:c>
      <x:c r="H366" s="90" t="b">
        <x:f>'全銘柄'!AC666</x:f>
        <x:v>1</x:v>
      </x:c>
      <x:c r="I366" s="90" t="n">
        <x:f>'全銘柄'!AD666</x:f>
        <x:v>1</x:v>
      </x:c>
      <x:c r="J366" s="90" t="n">
        <x:f>'全銘柄'!AE666</x:f>
        <x:v>1</x:v>
      </x:c>
      <x:c r="K366" s="90" t="str">
        <x:f>'全銘柄'!AH666</x:f>
        <x:v>S100W363</x:v>
      </x:c>
    </x:row>
    <x:row r="367">
      <x:c r="A367" s="90" t="n">
        <x:f>'全銘柄'!A123</x:f>
        <x:v>122</x:v>
      </x:c>
      <x:c r="B367" s="90" t="str">
        <x:f>'全銘柄'!B123</x:f>
        <x:v>9268</x:v>
      </x:c>
      <x:c r="C367" s="90" t="str">
        <x:f>'全銘柄'!D123</x:f>
        <x:v>OPTIMUS GROUP COMPANY LIMITED</x:v>
      </x:c>
      <x:c r="D367" s="90" t="str">
        <x:f>'全銘柄'!W123</x:f>
        <x:v>山中 信哉</x:v>
      </x:c>
      <x:c r="E367" s="90" t="str">
        <x:f>'全銘柄'!U123</x:f>
        <x:v>山中 信哉</x:v>
      </x:c>
      <x:c r="F367" s="91" t="n">
        <x:f>'全銘柄'!V123</x:f>
        <x:v>0.1805</x:v>
      </x:c>
      <x:c r="G367" s="90" t="b">
        <x:f>'全銘柄'!AB123</x:f>
        <x:v>1</x:v>
      </x:c>
      <x:c r="H367" s="90" t="b">
        <x:f>'全銘柄'!AC123</x:f>
        <x:v>1</x:v>
      </x:c>
      <x:c r="I367" s="90" t="n">
        <x:f>'全銘柄'!AD123</x:f>
        <x:v>2</x:v>
      </x:c>
      <x:c r="J367" s="90" t="n">
        <x:f>'全銘柄'!AE123</x:f>
        <x:v>2</x:v>
      </x:c>
      <x:c r="K367" s="90" t="str">
        <x:f>'全銘柄'!AH123</x:f>
        <x:v>S100W4JU</x:v>
      </x:c>
    </x:row>
    <x:row r="368">
      <x:c r="A368" s="90" t="n">
        <x:f>'全銘柄'!A777</x:f>
        <x:v>776</x:v>
      </x:c>
      <x:c r="B368" s="90" t="str">
        <x:f>'全銘柄'!B777</x:f>
        <x:v>7709</x:v>
      </x:c>
      <x:c r="C368" s="90" t="str">
        <x:f>'全銘柄'!D777</x:f>
        <x:v>KUBOTEK CORPORATION</x:v>
      </x:c>
      <x:c r="D368" s="90" t="str">
        <x:f>'全銘柄'!W777</x:f>
        <x:v>久 保 哲 夫</x:v>
      </x:c>
      <x:c r="E368" s="90" t="str">
        <x:f>'全銘柄'!U777</x:f>
        <x:v>久 保 哲 夫</x:v>
      </x:c>
      <x:c r="F368" s="91" t="n">
        <x:f>'全銘柄'!V777</x:f>
        <x:v>0.18</x:v>
      </x:c>
      <x:c r="G368" s="90" t="b">
        <x:f>'全銘柄'!AB777</x:f>
        <x:v>1</x:v>
      </x:c>
      <x:c r="H368" s="90" t="b">
        <x:f>'全銘柄'!AC777</x:f>
        <x:v>1</x:v>
      </x:c>
      <x:c r="I368" s="90" t="n">
        <x:f>'全銘柄'!AD777</x:f>
        <x:v>1</x:v>
      </x:c>
      <x:c r="J368" s="90" t="n">
        <x:f>'全銘柄'!AE777</x:f>
        <x:v>1</x:v>
      </x:c>
      <x:c r="K368" s="90" t="str">
        <x:f>'全銘柄'!AH777</x:f>
        <x:v>S100V7BC</x:v>
      </x:c>
    </x:row>
    <x:row r="369">
      <x:c r="A369" s="90" t="n">
        <x:f>'全銘柄'!A288</x:f>
        <x:v>287</x:v>
      </x:c>
      <x:c r="B369" s="90" t="str">
        <x:f>'全銘柄'!B288</x:f>
        <x:v>5240</x:v>
      </x:c>
      <x:c r="C369" s="90" t="str">
        <x:f>'全銘柄'!D288</x:f>
        <x:v>monoAI technology Co.,Ltd.</x:v>
      </x:c>
      <x:c r="D369" s="90" t="str">
        <x:f>'全銘柄'!W288</x:f>
        <x:v>本城 嘉太郎 / 山下 真輝</x:v>
      </x:c>
      <x:c r="E369" s="90" t="str">
        <x:f>'全銘柄'!U288</x:f>
        <x:v>本城 嘉太郎</x:v>
      </x:c>
      <x:c r="F369" s="91" t="n">
        <x:f>'全銘柄'!V288</x:f>
        <x:v>0.1798</x:v>
      </x:c>
      <x:c r="G369" s="90" t="b">
        <x:f>'全銘柄'!AB288</x:f>
        <x:v>1</x:v>
      </x:c>
      <x:c r="H369" s="90" t="b">
        <x:f>'全銘柄'!AC288</x:f>
        <x:v>1</x:v>
      </x:c>
      <x:c r="I369" s="90" t="n">
        <x:f>'全銘柄'!AD288</x:f>
        <x:v>2</x:v>
      </x:c>
      <x:c r="J369" s="90" t="n">
        <x:f>'全銘柄'!AE288</x:f>
        <x:v>2</x:v>
      </x:c>
      <x:c r="K369" s="90" t="str">
        <x:f>'全銘柄'!AH288</x:f>
        <x:v>S100XU3Y</x:v>
      </x:c>
    </x:row>
    <x:row r="370">
      <x:c r="A370" s="90" t="n">
        <x:f>'全銘柄'!A132</x:f>
        <x:v>131</x:v>
      </x:c>
      <x:c r="B370" s="90" t="str">
        <x:f>'全銘柄'!B132</x:f>
        <x:v>4019</x:v>
      </x:c>
      <x:c r="C370" s="90" t="str">
        <x:f>'全銘柄'!D132</x:f>
        <x:v>Stmn,Inc.</x:v>
      </x:c>
      <x:c r="D370" s="90" t="str">
        <x:f>'全銘柄'!W132</x:f>
        <x:v>大西 泰平</x:v>
      </x:c>
      <x:c r="E370" s="90" t="str">
        <x:f>'全銘柄'!U132</x:f>
        <x:v>大西 泰平</x:v>
      </x:c>
      <x:c r="F370" s="91" t="n">
        <x:f>'全銘柄'!V132</x:f>
        <x:v>0.1794</x:v>
      </x:c>
      <x:c r="G370" s="90" t="b">
        <x:f>'全銘柄'!AB132</x:f>
        <x:v>1</x:v>
      </x:c>
      <x:c r="H370" s="90" t="b">
        <x:f>'全銘柄'!AC132</x:f>
        <x:v>1</x:v>
      </x:c>
      <x:c r="I370" s="90" t="n">
        <x:f>'全銘柄'!AD132</x:f>
        <x:v>2</x:v>
      </x:c>
      <x:c r="J370" s="90" t="n">
        <x:f>'全銘柄'!AE132</x:f>
        <x:v>2</x:v>
      </x:c>
      <x:c r="K370" s="90" t="str">
        <x:f>'全銘柄'!AH132</x:f>
        <x:v>S100XTWU</x:v>
      </x:c>
    </x:row>
    <x:row r="371">
      <x:c r="A371" s="90" t="n">
        <x:f>'全銘柄'!A1343</x:f>
        <x:v>1342</x:v>
      </x:c>
      <x:c r="B371" s="90" t="str">
        <x:f>'全銘柄'!B1343</x:f>
        <x:v>6533</x:v>
      </x:c>
      <x:c r="C371" s="90" t="str">
        <x:f>'全銘柄'!D1343</x:f>
        <x:v>Orchestra Holdings Inc.</x:v>
      </x:c>
      <x:c r="D371" s="90" t="str">
        <x:f>'全銘柄'!W1343</x:f>
        <x:v>中村 慶郎 / 佐藤 亨樹</x:v>
      </x:c>
      <x:c r="E371" s="90" t="str">
        <x:f>'全銘柄'!U1343</x:f>
        <x:v>中村 慶郎</x:v>
      </x:c>
      <x:c r="F371" s="91" t="n">
        <x:f>'全銘柄'!V1343</x:f>
        <x:v>0.1792</x:v>
      </x:c>
      <x:c r="G371" s="90" t="b">
        <x:f>'全銘柄'!AB1343</x:f>
        <x:v>1</x:v>
      </x:c>
      <x:c r="H371" s="90" t="b">
        <x:f>'全銘柄'!AC1343</x:f>
        <x:v>1</x:v>
      </x:c>
      <x:c r="I371" s="90" t="n">
        <x:f>'全銘柄'!AD1343</x:f>
        <x:v>1</x:v>
      </x:c>
      <x:c r="J371" s="90" t="n">
        <x:f>'全銘柄'!AE1343</x:f>
        <x:v>1</x:v>
      </x:c>
      <x:c r="K371" s="90" t="str">
        <x:f>'全銘柄'!AH1343</x:f>
        <x:v>S100XTR2</x:v>
      </x:c>
    </x:row>
    <x:row r="372">
      <x:c r="A372" s="90" t="n">
        <x:f>'全銘柄'!A607</x:f>
        <x:v>606</x:v>
      </x:c>
      <x:c r="B372" s="90" t="str">
        <x:f>'全銘柄'!B607</x:f>
        <x:v>4170</x:v>
      </x:c>
      <x:c r="C372" s="90" t="str">
        <x:f>'全銘柄'!D607</x:f>
        <x:v>Kaizen Platform,Inc.</x:v>
      </x:c>
      <x:c r="D372" s="90" t="str">
        <x:f>'全銘柄'!W607</x:f>
        <x:v>須藤 憲司</x:v>
      </x:c>
      <x:c r="E372" s="90" t="str">
        <x:f>'全銘柄'!U607</x:f>
        <x:v>須藤 憲司</x:v>
      </x:c>
      <x:c r="F372" s="91" t="n">
        <x:f>'全銘柄'!V607</x:f>
        <x:v>0.1783</x:v>
      </x:c>
      <x:c r="G372" s="90" t="b">
        <x:f>'全銘柄'!AB607</x:f>
        <x:v>1</x:v>
      </x:c>
      <x:c r="H372" s="90" t="b">
        <x:f>'全銘柄'!AC607</x:f>
        <x:v>1</x:v>
      </x:c>
      <x:c r="I372" s="90" t="n">
        <x:f>'全銘柄'!AD607</x:f>
        <x:v>1</x:v>
      </x:c>
      <x:c r="J372" s="90" t="n">
        <x:f>'全銘柄'!AE607</x:f>
        <x:v>1</x:v>
      </x:c>
      <x:c r="K372" s="90" t="str">
        <x:f>'全銘柄'!AH607</x:f>
        <x:v>S100XSOQ</x:v>
      </x:c>
    </x:row>
    <x:row r="373">
      <x:c r="A373" s="90" t="n">
        <x:f>'全銘柄'!A256</x:f>
        <x:v>255</x:v>
      </x:c>
      <x:c r="B373" s="90" t="str">
        <x:f>'全銘柄'!B256</x:f>
        <x:v>2432</x:v>
      </x:c>
      <x:c r="C373" s="90" t="str">
        <x:f>'全銘柄'!D256</x:f>
        <x:v>DeNA Co.,Ltd.</x:v>
      </x:c>
      <x:c r="D373" s="90" t="str">
        <x:f>'全銘柄'!W256</x:f>
        <x:v>南場 智子 / 岡村 信悟</x:v>
      </x:c>
      <x:c r="E373" s="90" t="str">
        <x:f>'全銘柄'!U256</x:f>
        <x:v>南場 智子</x:v>
      </x:c>
      <x:c r="F373" s="91" t="n">
        <x:f>'全銘柄'!V256</x:f>
        <x:v>0.1779</x:v>
      </x:c>
      <x:c r="G373" s="90" t="b">
        <x:f>'全銘柄'!AB256</x:f>
        <x:v>1</x:v>
      </x:c>
      <x:c r="H373" s="90" t="b">
        <x:f>'全銘柄'!AC256</x:f>
        <x:v>1</x:v>
      </x:c>
      <x:c r="I373" s="90" t="n">
        <x:f>'全銘柄'!AD256</x:f>
        <x:v>2</x:v>
      </x:c>
      <x:c r="J373" s="90" t="n">
        <x:f>'全銘柄'!AE256</x:f>
        <x:v>2</x:v>
      </x:c>
      <x:c r="K373" s="90" t="str">
        <x:f>'全銘柄'!AH256</x:f>
        <x:v>S100VZE0</x:v>
      </x:c>
    </x:row>
    <x:row r="374">
      <x:c r="A374" s="90" t="n">
        <x:f>'全銘柄'!A394</x:f>
        <x:v>393</x:v>
      </x:c>
      <x:c r="B374" s="90" t="str">
        <x:f>'全銘柄'!B394</x:f>
        <x:v>3557</x:v>
      </x:c>
      <x:c r="C374" s="90" t="str">
        <x:f>'全銘柄'!D394</x:f>
        <x:v>UNITED&amp;COLLECTIVE CO.LTD.</x:v>
      </x:c>
      <x:c r="D374" s="90" t="str">
        <x:f>'全銘柄'!W394</x:f>
        <x:v>坂井 英也 / 矢野 秀樹</x:v>
      </x:c>
      <x:c r="E374" s="90" t="str">
        <x:f>'全銘柄'!U394</x:f>
        <x:v>坂井 英也</x:v>
      </x:c>
      <x:c r="F374" s="91" t="n">
        <x:f>'全銘柄'!V394</x:f>
        <x:v>0.176</x:v>
      </x:c>
      <x:c r="G374" s="90" t="b">
        <x:f>'全銘柄'!AB394</x:f>
        <x:v>1</x:v>
      </x:c>
      <x:c r="H374" s="90" t="b">
        <x:f>'全銘柄'!AC394</x:f>
        <x:v>1</x:v>
      </x:c>
      <x:c r="I374" s="90" t="n">
        <x:f>'全銘柄'!AD394</x:f>
        <x:v>1</x:v>
      </x:c>
      <x:c r="J374" s="90" t="n">
        <x:f>'全銘柄'!AE394</x:f>
        <x:v>2</x:v>
      </x:c>
      <x:c r="K374" s="90" t="str">
        <x:f>'全銘柄'!AH394</x:f>
        <x:v>S100Y7EJ</x:v>
      </x:c>
    </x:row>
    <x:row r="375">
      <x:c r="A375" s="90" t="n">
        <x:f>'全銘柄'!A115</x:f>
        <x:v>114</x:v>
      </x:c>
      <x:c r="B375" s="90" t="str">
        <x:f>'全銘柄'!B115</x:f>
        <x:v>3979</x:v>
      </x:c>
      <x:c r="C375" s="90" t="str">
        <x:f>'全銘柄'!D115</x:f>
        <x:v>ULURU.CO.,LTD.</x:v>
      </x:c>
      <x:c r="D375" s="90" t="str">
        <x:f>'全銘柄'!W115</x:f>
        <x:v>星 知也 / 桶山 雄平</x:v>
      </x:c>
      <x:c r="E375" s="90" t="str">
        <x:f>'全銘柄'!U115</x:f>
        <x:v>星 知也</x:v>
      </x:c>
      <x:c r="F375" s="91" t="n">
        <x:f>'全銘柄'!V115</x:f>
        <x:v>0.1748</x:v>
      </x:c>
      <x:c r="G375" s="90" t="b">
        <x:f>'全銘柄'!AB115</x:f>
        <x:v>1</x:v>
      </x:c>
      <x:c r="H375" s="90" t="b">
        <x:f>'全銘柄'!AC115</x:f>
        <x:v>1</x:v>
      </x:c>
      <x:c r="I375" s="90" t="n">
        <x:f>'全銘柄'!AD115</x:f>
        <x:v>2</x:v>
      </x:c>
      <x:c r="J375" s="90" t="n">
        <x:f>'全銘柄'!AE115</x:f>
        <x:v>3</x:v>
      </x:c>
      <x:c r="K375" s="90" t="str">
        <x:f>'全銘柄'!AH115</x:f>
        <x:v>S100W49T</x:v>
      </x:c>
    </x:row>
    <x:row r="376">
      <x:c r="A376" s="90" t="n">
        <x:f>'全銘柄'!A1145</x:f>
        <x:v>1144</x:v>
      </x:c>
      <x:c r="B376" s="90" t="str">
        <x:f>'全銘柄'!B1145</x:f>
        <x:v>9193</x:v>
      </x:c>
      <x:c r="C376" s="90" t="str">
        <x:f>'全銘柄'!D1145</x:f>
        <x:v>Tokyo Kisen Co.,Ltd.</x:v>
      </x:c>
      <x:c r="D376" s="90" t="str">
        <x:f>'全銘柄'!W1145</x:f>
        <x:v>齊 藤 宏 之</x:v>
      </x:c>
      <x:c r="E376" s="90" t="str">
        <x:f>'全銘柄'!U1145</x:f>
        <x:v>１ 齊 藤 宏 之</x:v>
      </x:c>
      <x:c r="F376" s="91" t="n">
        <x:f>'全銘柄'!V1145</x:f>
        <x:v>0.1741</x:v>
      </x:c>
      <x:c r="G376" s="90" t="b">
        <x:f>'全銘柄'!AB1145</x:f>
        <x:v>1</x:v>
      </x:c>
      <x:c r="H376" s="90" t="b">
        <x:f>'全銘柄'!AC1145</x:f>
        <x:v>1</x:v>
      </x:c>
      <x:c r="I376" s="90" t="n">
        <x:f>'全銘柄'!AD1145</x:f>
        <x:v>1</x:v>
      </x:c>
      <x:c r="J376" s="90" t="n">
        <x:f>'全銘柄'!AE1145</x:f>
        <x:v>1</x:v>
      </x:c>
      <x:c r="K376" s="90" t="str">
        <x:f>'全銘柄'!AH1145</x:f>
        <x:v>S100W1LV</x:v>
      </x:c>
    </x:row>
    <x:row r="377">
      <x:c r="A377" s="90" t="n">
        <x:f>'全銘柄'!A150</x:f>
        <x:v>149</x:v>
      </x:c>
      <x:c r="B377" s="90" t="str">
        <x:f>'全銘柄'!B150</x:f>
        <x:v>3299</x:v>
      </x:c>
      <x:c r="C377" s="90" t="str">
        <x:f>'全銘柄'!D150</x:f>
        <x:v>MUGEN ESTATE Co.,Ltd.</x:v>
      </x:c>
      <x:c r="D377" s="90" t="str">
        <x:f>'全銘柄'!W150</x:f>
        <x:v>藤田 進 / 藤田 進一</x:v>
      </x:c>
      <x:c r="E377" s="90" t="str">
        <x:f>'全銘柄'!U150</x:f>
        <x:v>藤田 進</x:v>
      </x:c>
      <x:c r="F377" s="91" t="n">
        <x:f>'全銘柄'!V150</x:f>
        <x:v>0.1739</x:v>
      </x:c>
      <x:c r="G377" s="90" t="b">
        <x:f>'全銘柄'!AB150</x:f>
        <x:v>1</x:v>
      </x:c>
      <x:c r="H377" s="90" t="b">
        <x:f>'全銘柄'!AC150</x:f>
        <x:v>1</x:v>
      </x:c>
      <x:c r="I377" s="90" t="n">
        <x:f>'全銘柄'!AD150</x:f>
        <x:v>2</x:v>
      </x:c>
      <x:c r="J377" s="90" t="n">
        <x:f>'全銘柄'!AE150</x:f>
        <x:v>2</x:v>
      </x:c>
      <x:c r="K377" s="90" t="str">
        <x:f>'全銘柄'!AH150</x:f>
        <x:v>S100XT1L</x:v>
      </x:c>
    </x:row>
    <x:row r="378">
      <x:c r="A378" s="90" t="n">
        <x:f>'全銘柄'!A1337</x:f>
        <x:v>1336</x:v>
      </x:c>
      <x:c r="B378" s="90" t="str">
        <x:f>'全銘柄'!B1337</x:f>
        <x:v>3375</x:v>
      </x:c>
      <x:c r="C378" s="90" t="str">
        <x:f>'全銘柄'!D1337</x:f>
        <x:v>ZOA CORPORATION</x:v>
      </x:c>
      <x:c r="D378" s="90" t="str">
        <x:f>'全銘柄'!W1337</x:f>
        <x:v>伊井 一史</x:v>
      </x:c>
      <x:c r="E378" s="90" t="str">
        <x:f>'全銘柄'!U1337</x:f>
        <x:v>伊井 一史</x:v>
      </x:c>
      <x:c r="F378" s="91" t="n">
        <x:f>'全銘柄'!V1337</x:f>
        <x:v>0.1737</x:v>
      </x:c>
      <x:c r="G378" s="90" t="b">
        <x:f>'全銘柄'!AB1337</x:f>
        <x:v>1</x:v>
      </x:c>
      <x:c r="H378" s="90" t="b">
        <x:f>'全銘柄'!AC1337</x:f>
        <x:v>1</x:v>
      </x:c>
      <x:c r="I378" s="90" t="n">
        <x:f>'全銘柄'!AD1337</x:f>
        <x:v>1</x:v>
      </x:c>
      <x:c r="J378" s="90" t="n">
        <x:f>'全銘柄'!AE1337</x:f>
        <x:v>1</x:v>
      </x:c>
      <x:c r="K378" s="90" t="str">
        <x:f>'全銘柄'!AH1337</x:f>
        <x:v>S100W6LH</x:v>
      </x:c>
    </x:row>
    <x:row r="379">
      <x:c r="A379" s="90" t="n">
        <x:f>'全銘柄'!A36</x:f>
        <x:v>35</x:v>
      </x:c>
      <x:c r="B379" s="90" t="str">
        <x:f>'全銘柄'!B36</x:f>
        <x:v>4449</x:v>
      </x:c>
      <x:c r="C379" s="90" t="str">
        <x:f>'全銘柄'!D36</x:f>
        <x:v>giftee Inc.</x:v>
      </x:c>
      <x:c r="D379" s="90" t="str">
        <x:f>'全銘柄'!W36</x:f>
        <x:v>太田 睦 / 鈴木 達哉</x:v>
      </x:c>
      <x:c r="E379" s="90" t="str">
        <x:f>'全銘柄'!U36</x:f>
        <x:v>太田 睦</x:v>
      </x:c>
      <x:c r="F379" s="91" t="n">
        <x:f>'全銘柄'!V36</x:f>
        <x:v>0.1736</x:v>
      </x:c>
      <x:c r="G379" s="90" t="b">
        <x:f>'全銘柄'!AB36</x:f>
        <x:v>1</x:v>
      </x:c>
      <x:c r="H379" s="90" t="b">
        <x:f>'全銘柄'!AC36</x:f>
        <x:v>1</x:v>
      </x:c>
      <x:c r="I379" s="90" t="n">
        <x:f>'全銘柄'!AD36</x:f>
        <x:v>3</x:v>
      </x:c>
      <x:c r="J379" s="90" t="n">
        <x:f>'全銘柄'!AE36</x:f>
        <x:v>3</x:v>
      </x:c>
      <x:c r="K379" s="90" t="str">
        <x:f>'全銘柄'!AH36</x:f>
        <x:v>S100XUO8</x:v>
      </x:c>
    </x:row>
    <x:row r="380">
      <x:c r="A380" s="90" t="n">
        <x:f>'全銘柄'!A743</x:f>
        <x:v>742</x:v>
      </x:c>
      <x:c r="B380" s="90" t="str">
        <x:f>'全銘柄'!B743</x:f>
        <x:v>3475</x:v>
      </x:c>
      <x:c r="C380" s="90" t="str">
        <x:f>'全銘柄'!D743</x:f>
        <x:v>Good Com Asset Co.,Ltd.</x:v>
      </x:c>
      <x:c r="D380" s="90" t="str">
        <x:f>'全銘柄'!W743</x:f>
        <x:v>長嶋 義和</x:v>
      </x:c>
      <x:c r="E380" s="90" t="str">
        <x:f>'全銘柄'!U743</x:f>
        <x:v>長嶋 義和</x:v>
      </x:c>
      <x:c r="F380" s="91" t="n">
        <x:f>'全銘柄'!V743</x:f>
        <x:v>0.1734</x:v>
      </x:c>
      <x:c r="G380" s="90" t="b">
        <x:f>'全銘柄'!AB743</x:f>
        <x:v>1</x:v>
      </x:c>
      <x:c r="H380" s="90" t="b">
        <x:f>'全銘柄'!AC743</x:f>
        <x:v>1</x:v>
      </x:c>
      <x:c r="I380" s="90" t="n">
        <x:f>'全銘柄'!AD743</x:f>
        <x:v>1</x:v>
      </x:c>
      <x:c r="J380" s="90" t="n">
        <x:f>'全銘柄'!AE743</x:f>
        <x:v>1</x:v>
      </x:c>
      <x:c r="K380" s="90" t="str">
        <x:f>'全銘柄'!AH743</x:f>
        <x:v>S100XHS4</x:v>
      </x:c>
    </x:row>
    <x:row r="381">
      <x:c r="A381" s="90" t="n">
        <x:f>'全銘柄'!A1241</x:f>
        <x:v>1240</x:v>
      </x:c>
      <x:c r="B381" s="90" t="str">
        <x:f>'全銘柄'!B1241</x:f>
        <x:v>6696</x:v>
      </x:c>
      <x:c r="C381" s="90" t="str">
        <x:f>'全銘柄'!D1241</x:f>
        <x:v>TRaaS On Product Inc.</x:v>
      </x:c>
      <x:c r="D381" s="90" t="str">
        <x:f>'全銘柄'!W1241</x:f>
        <x:v>藤吉 英彦</x:v>
      </x:c>
      <x:c r="E381" s="90" t="str">
        <x:f>'全銘柄'!U1241</x:f>
        <x:v>藤吉 英彦</x:v>
      </x:c>
      <x:c r="F381" s="91" t="n">
        <x:f>'全銘柄'!V1241</x:f>
        <x:v>0.1709</x:v>
      </x:c>
      <x:c r="G381" s="90" t="b">
        <x:f>'全銘柄'!AB1241</x:f>
        <x:v>1</x:v>
      </x:c>
      <x:c r="H381" s="90" t="b">
        <x:f>'全銘柄'!AC1241</x:f>
        <x:v>1</x:v>
      </x:c>
      <x:c r="I381" s="90" t="n">
        <x:f>'全銘柄'!AD1241</x:f>
        <x:v>1</x:v>
      </x:c>
      <x:c r="J381" s="90" t="n">
        <x:f>'全銘柄'!AE1241</x:f>
        <x:v>1</x:v>
      </x:c>
      <x:c r="K381" s="90" t="str">
        <x:f>'全銘柄'!AH1241</x:f>
        <x:v>S100Y0AL</x:v>
      </x:c>
    </x:row>
    <x:row r="382">
      <x:c r="A382" s="90" t="n">
        <x:f>'全銘柄'!A573</x:f>
        <x:v>572</x:v>
      </x:c>
      <x:c r="B382" s="90" t="str">
        <x:f>'全銘柄'!B573</x:f>
        <x:v>1430</x:v>
      </x:c>
      <x:c r="C382" s="90" t="str">
        <x:f>'全銘柄'!D573</x:f>
        <x:v>First-corporation Inc.</x:v>
      </x:c>
      <x:c r="D382" s="90" t="str">
        <x:f>'全銘柄'!W573</x:f>
        <x:v>中村 利秋</x:v>
      </x:c>
      <x:c r="E382" s="90" t="str">
        <x:f>'全銘柄'!U573</x:f>
        <x:v>中村利秋</x:v>
      </x:c>
      <x:c r="F382" s="91" t="n">
        <x:f>'全銘柄'!V573</x:f>
        <x:v>0.1686</x:v>
      </x:c>
      <x:c r="G382" s="90" t="b">
        <x:f>'全銘柄'!AB573</x:f>
        <x:v>1</x:v>
      </x:c>
      <x:c r="H382" s="90" t="b">
        <x:f>'全銘柄'!AC573</x:f>
        <x:v>1</x:v>
      </x:c>
      <x:c r="I382" s="90" t="n">
        <x:f>'全銘柄'!AD573</x:f>
        <x:v>1</x:v>
      </x:c>
      <x:c r="J382" s="90" t="n">
        <x:f>'全銘柄'!AE573</x:f>
        <x:v>1</x:v>
      </x:c>
      <x:c r="K382" s="90" t="str">
        <x:f>'全銘柄'!AH573</x:f>
        <x:v>S100WLC9</x:v>
      </x:c>
    </x:row>
    <x:row r="383">
      <x:c r="A383" s="90" t="n">
        <x:f>'全銘柄'!A253</x:f>
        <x:v>252</x:v>
      </x:c>
      <x:c r="B383" s="90" t="str">
        <x:f>'全銘柄'!B253</x:f>
        <x:v>4447</x:v>
      </x:c>
      <x:c r="C383" s="90" t="str">
        <x:f>'全銘柄'!D253</x:f>
        <x:v>PBsystems,Inc.</x:v>
      </x:c>
      <x:c r="D383" s="90" t="str">
        <x:f>'全銘柄'!W253</x:f>
        <x:v>冨田 和久</x:v>
      </x:c>
      <x:c r="E383" s="90" t="str">
        <x:f>'全銘柄'!U253</x:f>
        <x:v>冨田 和久</x:v>
      </x:c>
      <x:c r="F383" s="91" t="n">
        <x:f>'全銘柄'!V253</x:f>
        <x:v>0.1683</x:v>
      </x:c>
      <x:c r="G383" s="90" t="b">
        <x:f>'全銘柄'!AB253</x:f>
        <x:v>1</x:v>
      </x:c>
      <x:c r="H383" s="90" t="b">
        <x:f>'全銘柄'!AC253</x:f>
        <x:v>1</x:v>
      </x:c>
      <x:c r="I383" s="90" t="n">
        <x:f>'全銘柄'!AD253</x:f>
        <x:v>2</x:v>
      </x:c>
      <x:c r="J383" s="90" t="n">
        <x:f>'全銘柄'!AE253</x:f>
        <x:v>2</x:v>
      </x:c>
      <x:c r="K383" s="90" t="str">
        <x:f>'全銘柄'!AH253</x:f>
        <x:v>S100XCY2</x:v>
      </x:c>
    </x:row>
    <x:row r="384">
      <x:c r="A384" s="90" t="n">
        <x:f>'全銘柄'!A184</x:f>
        <x:v>183</x:v>
      </x:c>
      <x:c r="B384" s="90" t="str">
        <x:f>'全銘柄'!B184</x:f>
        <x:v>9557</x:v>
      </x:c>
      <x:c r="C384" s="90" t="str">
        <x:f>'全銘柄'!D184</x:f>
        <x:v>airCloset,Inc.</x:v>
      </x:c>
      <x:c r="D384" s="90" t="str">
        <x:f>'全銘柄'!W184</x:f>
        <x:v>天沼 聰 / 前川 祐介</x:v>
      </x:c>
      <x:c r="E384" s="90" t="str">
        <x:f>'全銘柄'!U184</x:f>
        <x:v>天沼 聰</x:v>
      </x:c>
      <x:c r="F384" s="91" t="n">
        <x:f>'全銘柄'!V184</x:f>
        <x:v>0.1678</x:v>
      </x:c>
      <x:c r="G384" s="90" t="b">
        <x:f>'全銘柄'!AB184</x:f>
        <x:v>1</x:v>
      </x:c>
      <x:c r="H384" s="90" t="b">
        <x:f>'全銘柄'!AC184</x:f>
        <x:v>1</x:v>
      </x:c>
      <x:c r="I384" s="90" t="n">
        <x:f>'全銘柄'!AD184</x:f>
        <x:v>2</x:v>
      </x:c>
      <x:c r="J384" s="90" t="n">
        <x:f>'全銘柄'!AE184</x:f>
        <x:v>2</x:v>
      </x:c>
      <x:c r="K384" s="90" t="str">
        <x:f>'全銘柄'!AH184</x:f>
        <x:v>S100WQ8N</x:v>
      </x:c>
    </x:row>
    <x:row r="385">
      <x:c r="A385" s="90" t="n">
        <x:f>'全銘柄'!A264</x:f>
        <x:v>263</x:v>
      </x:c>
      <x:c r="B385" s="90" t="str">
        <x:f>'全銘柄'!B264</x:f>
        <x:v>9478</x:v>
      </x:c>
      <x:c r="C385" s="90" t="str">
        <x:f>'全銘柄'!D264</x:f>
        <x:v>SE Holdings and Incubations Co.,Ltd.</x:v>
      </x:c>
      <x:c r="D385" s="90" t="str">
        <x:f>'全銘柄'!W264</x:f>
        <x:v>速 水 浩 二 / 佐々木 幹 夫 / 篠 﨑 晃 一</x:v>
      </x:c>
      <x:c r="E385" s="90" t="str">
        <x:f>'全銘柄'!U264</x:f>
        <x:v>速水浩二</x:v>
      </x:c>
      <x:c r="F385" s="91" t="n">
        <x:f>'全銘柄'!V264</x:f>
        <x:v>0.1676</x:v>
      </x:c>
      <x:c r="G385" s="90" t="b">
        <x:f>'全銘柄'!AB264</x:f>
        <x:v>1</x:v>
      </x:c>
      <x:c r="H385" s="90" t="b">
        <x:f>'全銘柄'!AC264</x:f>
        <x:v>1</x:v>
      </x:c>
      <x:c r="I385" s="90" t="n">
        <x:f>'全銘柄'!AD264</x:f>
        <x:v>2</x:v>
      </x:c>
      <x:c r="J385" s="90" t="n">
        <x:f>'全銘柄'!AE264</x:f>
        <x:v>2</x:v>
      </x:c>
      <x:c r="K385" s="90" t="str">
        <x:f>'全銘柄'!AH264</x:f>
        <x:v>S100W0HL</x:v>
      </x:c>
    </x:row>
    <x:row r="386">
      <x:c r="A386" s="90" t="n">
        <x:f>'全銘柄'!A45</x:f>
        <x:v>44</x:v>
      </x:c>
      <x:c r="B386" s="90" t="str">
        <x:f>'全銘柄'!B45</x:f>
        <x:v>4811</x:v>
      </x:c>
      <x:c r="C386" s="90" t="str">
        <x:f>'全銘柄'!D45</x:f>
        <x:v>DreamArts Corporation</x:v>
      </x:c>
      <x:c r="D386" s="90" t="str">
        <x:f>'全銘柄'!W45</x:f>
        <x:v>山本 孝昭 / 吉村 厚司</x:v>
      </x:c>
      <x:c r="E386" s="90" t="str">
        <x:f>'全銘柄'!U45</x:f>
        <x:v>山本孝昭</x:v>
      </x:c>
      <x:c r="F386" s="91" t="n">
        <x:f>'全銘柄'!V45</x:f>
        <x:v>0.1672</x:v>
      </x:c>
      <x:c r="G386" s="90" t="b">
        <x:f>'全銘柄'!AB45</x:f>
        <x:v>1</x:v>
      </x:c>
      <x:c r="H386" s="90" t="b">
        <x:f>'全銘柄'!AC45</x:f>
        <x:v>1</x:v>
      </x:c>
      <x:c r="I386" s="90" t="n">
        <x:f>'全銘柄'!AD45</x:f>
        <x:v>3</x:v>
      </x:c>
      <x:c r="J386" s="90" t="n">
        <x:f>'全銘柄'!AE45</x:f>
        <x:v>3</x:v>
      </x:c>
      <x:c r="K386" s="90" t="str">
        <x:f>'全銘柄'!AH45</x:f>
        <x:v>S100XUWD</x:v>
      </x:c>
    </x:row>
    <x:row r="387">
      <x:c r="A387" s="90" t="n">
        <x:f>'全銘柄'!A270</x:f>
        <x:v>269</x:v>
      </x:c>
      <x:c r="B387" s="90" t="str">
        <x:f>'全銘柄'!B270</x:f>
        <x:v>3843</x:v>
      </x:c>
      <x:c r="C387" s="90" t="str">
        <x:f>'全銘柄'!D270</x:f>
        <x:v>FreeBit Co.,Ltd.</x:v>
      </x:c>
      <x:c r="D387" s="90" t="str">
        <x:f>'全銘柄'!W270</x:f>
        <x:v>石田 宏樹 / 清水 高</x:v>
      </x:c>
      <x:c r="E387" s="90" t="str">
        <x:f>'全銘柄'!U270</x:f>
        <x:v>石田 宏樹</x:v>
      </x:c>
      <x:c r="F387" s="91" t="n">
        <x:f>'全銘柄'!V270</x:f>
        <x:v>0.1671</x:v>
      </x:c>
      <x:c r="G387" s="90" t="b">
        <x:f>'全銘柄'!AB270</x:f>
        <x:v>1</x:v>
      </x:c>
      <x:c r="H387" s="90" t="b">
        <x:f>'全銘柄'!AC270</x:f>
        <x:v>1</x:v>
      </x:c>
      <x:c r="I387" s="90" t="n">
        <x:f>'全銘柄'!AD270</x:f>
        <x:v>2</x:v>
      </x:c>
      <x:c r="J387" s="90" t="n">
        <x:f>'全銘柄'!AE270</x:f>
        <x:v>2</x:v>
      </x:c>
      <x:c r="K387" s="90" t="str">
        <x:f>'全銘柄'!AH270</x:f>
        <x:v>S100WE4B</x:v>
      </x:c>
    </x:row>
    <x:row r="388">
      <x:c r="A388" s="90" t="n">
        <x:f>'全銘柄'!A1319</x:f>
        <x:v>1318</x:v>
      </x:c>
      <x:c r="B388" s="90" t="str">
        <x:f>'全銘柄'!B1319</x:f>
        <x:v>8860</x:v>
      </x:c>
      <x:c r="C388" s="90" t="str">
        <x:f>'全銘柄'!D1319</x:f>
        <x:v>FUJI CORPORATION LIMITED</x:v>
      </x:c>
      <x:c r="D388" s="90" t="str">
        <x:f>'全銘柄'!W1319</x:f>
        <x:v>今井 光郎 / 宮脇 宣綱 / 山田 光次郎</x:v>
      </x:c>
      <x:c r="E388" s="90" t="str">
        <x:f>'全銘柄'!U1319</x:f>
        <x:v>一般社団法人今井光郎文化道徳歴史教育 研究会</x:v>
      </x:c>
      <x:c r="F388" s="91" t="n">
        <x:f>'全銘柄'!V1319</x:f>
        <x:v>0.167</x:v>
      </x:c>
      <x:c r="G388" s="90" t="b">
        <x:f>'全銘柄'!AB1319</x:f>
        <x:v>1</x:v>
      </x:c>
      <x:c r="H388" s="90" t="b">
        <x:f>'全銘柄'!AC1319</x:f>
        <x:v>1</x:v>
      </x:c>
      <x:c r="I388" s="90" t="n">
        <x:f>'全銘柄'!AD1319</x:f>
        <x:v>1</x:v>
      </x:c>
      <x:c r="J388" s="90" t="n">
        <x:f>'全銘柄'!AE1319</x:f>
        <x:v>1</x:v>
      </x:c>
      <x:c r="K388" s="90" t="str">
        <x:f>'全銘柄'!AH1319</x:f>
        <x:v>S100VXSS</x:v>
      </x:c>
    </x:row>
    <x:row r="389">
      <x:c r="A389" s="90" t="n">
        <x:f>'全銘柄'!A1016</x:f>
        <x:v>1015</x:v>
      </x:c>
      <x:c r="B389" s="90" t="str">
        <x:f>'全銘柄'!B1016</x:f>
        <x:v>4751</x:v>
      </x:c>
      <x:c r="C389" s="90" t="str">
        <x:f>'全銘柄'!D1016</x:f>
        <x:v>CyberAgent,Inc.</x:v>
      </x:c>
      <x:c r="D389" s="90" t="str">
        <x:f>'全銘柄'!W1016</x:f>
        <x:v>藤田 晋 / 山内 隆裕 / 日高 裕介</x:v>
      </x:c>
      <x:c r="E389" s="90" t="str">
        <x:f>'全銘柄'!U1016</x:f>
        <x:v>藤田 晋</x:v>
      </x:c>
      <x:c r="F389" s="91" t="n">
        <x:f>'全銘柄'!V1016</x:f>
        <x:v>0.1663</x:v>
      </x:c>
      <x:c r="G389" s="90" t="b">
        <x:f>'全銘柄'!AB1016</x:f>
        <x:v>1</x:v>
      </x:c>
      <x:c r="H389" s="90" t="b">
        <x:f>'全銘柄'!AC1016</x:f>
        <x:v>1</x:v>
      </x:c>
      <x:c r="I389" s="90" t="n">
        <x:f>'全銘柄'!AD1016</x:f>
        <x:v>1</x:v>
      </x:c>
      <x:c r="J389" s="90" t="n">
        <x:f>'全銘柄'!AE1016</x:f>
        <x:v>1</x:v>
      </x:c>
      <x:c r="K389" s="90" t="str">
        <x:f>'全銘柄'!AH1016</x:f>
        <x:v>S100XCU9</x:v>
      </x:c>
    </x:row>
    <x:row r="390">
      <x:c r="A390" s="90" t="n">
        <x:f>'全銘柄'!A215</x:f>
        <x:v>214</x:v>
      </x:c>
      <x:c r="B390" s="90" t="str">
        <x:f>'全銘柄'!B215</x:f>
        <x:v>2326</x:v>
      </x:c>
      <x:c r="C390" s="90" t="str">
        <x:f>'全銘柄'!D215</x:f>
        <x:v>Digital Arts Inc.</x:v>
      </x:c>
      <x:c r="D390" s="90" t="str">
        <x:f>'全銘柄'!W215</x:f>
        <x:v>道具 登志夫</x:v>
      </x:c>
      <x:c r="E390" s="90" t="str">
        <x:f>'全銘柄'!U215</x:f>
        <x:v>道具 登志夫</x:v>
      </x:c>
      <x:c r="F390" s="91" t="n">
        <x:f>'全銘柄'!V215</x:f>
        <x:v>0.1659</x:v>
      </x:c>
      <x:c r="G390" s="90" t="b">
        <x:f>'全銘柄'!AB215</x:f>
        <x:v>1</x:v>
      </x:c>
      <x:c r="H390" s="90" t="b">
        <x:f>'全銘柄'!AC215</x:f>
        <x:v>1</x:v>
      </x:c>
      <x:c r="I390" s="90" t="n">
        <x:f>'全銘柄'!AD215</x:f>
        <x:v>2</x:v>
      </x:c>
      <x:c r="J390" s="90" t="n">
        <x:f>'全銘柄'!AE215</x:f>
        <x:v>2</x:v>
      </x:c>
      <x:c r="K390" s="90" t="str">
        <x:f>'全銘柄'!AH215</x:f>
        <x:v>S100W04H</x:v>
      </x:c>
    </x:row>
    <x:row r="391">
      <x:c r="A391" s="90" t="n">
        <x:f>'全銘柄'!A1303</x:f>
        <x:v>1302</x:v>
      </x:c>
      <x:c r="B391" s="90" t="str">
        <x:f>'全銘柄'!B1303</x:f>
        <x:v>3678</x:v>
      </x:c>
      <x:c r="C391" s="90" t="str">
        <x:f>'全銘柄'!D1303</x:f>
        <x:v>MEDIA DO Co.,Ltd.</x:v>
      </x:c>
      <x:c r="D391" s="90" t="str">
        <x:f>'全銘柄'!W1303</x:f>
        <x:v>藤田 恭嗣</x:v>
      </x:c>
      <x:c r="E391" s="90" t="str">
        <x:f>'全銘柄'!U1303</x:f>
        <x:v>藤田 恭嗣</x:v>
      </x:c>
      <x:c r="F391" s="91" t="n">
        <x:f>'全銘柄'!V1303</x:f>
        <x:v>0.1636</x:v>
      </x:c>
      <x:c r="G391" s="90" t="b">
        <x:f>'全銘柄'!AB1303</x:f>
        <x:v>1</x:v>
      </x:c>
      <x:c r="H391" s="90" t="b">
        <x:f>'全銘柄'!AC1303</x:f>
        <x:v>1</x:v>
      </x:c>
      <x:c r="I391" s="90" t="n">
        <x:f>'全銘柄'!AD1303</x:f>
        <x:v>1</x:v>
      </x:c>
      <x:c r="J391" s="90" t="n">
        <x:f>'全銘柄'!AE1303</x:f>
        <x:v>1</x:v>
      </x:c>
      <x:c r="K391" s="90" t="str">
        <x:f>'全銘柄'!AH1303</x:f>
        <x:v>S100Y71R</x:v>
      </x:c>
    </x:row>
    <x:row r="392">
      <x:c r="A392" s="90" t="n">
        <x:f>'全銘柄'!A1345</x:f>
        <x:v>1344</x:v>
      </x:c>
      <x:c r="B392" s="90" t="str">
        <x:f>'全銘柄'!B1345</x:f>
        <x:v>3416</x:v>
      </x:c>
      <x:c r="C392" s="90" t="str">
        <x:f>'全銘柄'!D1345</x:f>
        <x:v>PIXTA Inc.</x:v>
      </x:c>
      <x:c r="D392" s="90" t="str">
        <x:f>'全銘柄'!W1345</x:f>
        <x:v>古俣 大介</x:v>
      </x:c>
      <x:c r="E392" s="90" t="str">
        <x:f>'全銘柄'!U1345</x:f>
        <x:v>古俣大介</x:v>
      </x:c>
      <x:c r="F392" s="91" t="n">
        <x:f>'全銘柄'!V1345</x:f>
        <x:v>0.1636</x:v>
      </x:c>
      <x:c r="G392" s="90" t="b">
        <x:f>'全銘柄'!AB1345</x:f>
        <x:v>1</x:v>
      </x:c>
      <x:c r="H392" s="90" t="b">
        <x:f>'全銘柄'!AC1345</x:f>
        <x:v>1</x:v>
      </x:c>
      <x:c r="I392" s="90" t="n">
        <x:f>'全銘柄'!AD1345</x:f>
        <x:v>1</x:v>
      </x:c>
      <x:c r="J392" s="90" t="n">
        <x:f>'全銘柄'!AE1345</x:f>
        <x:v>1</x:v>
      </x:c>
      <x:c r="K392" s="90" t="str">
        <x:f>'全銘柄'!AH1345</x:f>
        <x:v>S100XUME</x:v>
      </x:c>
    </x:row>
    <x:row r="393">
      <x:c r="A393" s="90" t="n">
        <x:f>'全銘柄'!A338</x:f>
        <x:v>337</x:v>
      </x:c>
      <x:c r="B393" s="90" t="str">
        <x:f>'全銘柄'!B338</x:f>
        <x:v>9519</x:v>
      </x:c>
      <x:c r="C393" s="90" t="str">
        <x:f>'全銘柄'!D338</x:f>
        <x:v>RENOVA,Inc.</x:v>
      </x:c>
      <x:c r="D393" s="90" t="str">
        <x:f>'全銘柄'!W338</x:f>
        <x:v>木南 陽介</x:v>
      </x:c>
      <x:c r="E393" s="90" t="str">
        <x:f>'全銘柄'!U338</x:f>
        <x:v>木南 陽介</x:v>
      </x:c>
      <x:c r="F393" s="91" t="n">
        <x:f>'全銘柄'!V338</x:f>
        <x:v>0.1629</x:v>
      </x:c>
      <x:c r="G393" s="90" t="b">
        <x:f>'全銘柄'!AB338</x:f>
        <x:v>1</x:v>
      </x:c>
      <x:c r="H393" s="90" t="b">
        <x:f>'全銘柄'!AC338</x:f>
        <x:v>1</x:v>
      </x:c>
      <x:c r="I393" s="90" t="n">
        <x:f>'全銘柄'!AD338</x:f>
        <x:v>1</x:v>
      </x:c>
      <x:c r="J393" s="90" t="n">
        <x:f>'全銘柄'!AE338</x:f>
        <x:v>2</x:v>
      </x:c>
      <x:c r="K393" s="90" t="str">
        <x:f>'全銘柄'!AH338</x:f>
        <x:v>S100VZPK</x:v>
      </x:c>
    </x:row>
    <x:row r="394">
      <x:c r="A394" s="90" t="n">
        <x:f>'全銘柄'!A165</x:f>
        <x:v>164</x:v>
      </x:c>
      <x:c r="B394" s="90" t="str">
        <x:f>'全銘柄'!B165</x:f>
        <x:v>4168</x:v>
      </x:c>
      <x:c r="C394" s="90" t="str">
        <x:f>'全銘柄'!D165</x:f>
        <x:v>Yappli,Inc.</x:v>
      </x:c>
      <x:c r="D394" s="90" t="str">
        <x:f>'全銘柄'!W165</x:f>
        <x:v>庵原 保文</x:v>
      </x:c>
      <x:c r="E394" s="90" t="str">
        <x:f>'全銘柄'!U165</x:f>
        <x:v>庵原 保文</x:v>
      </x:c>
      <x:c r="F394" s="91" t="n">
        <x:f>'全銘柄'!V165</x:f>
        <x:v>0.1618</x:v>
      </x:c>
      <x:c r="G394" s="90" t="b">
        <x:f>'全銘柄'!AB165</x:f>
        <x:v>1</x:v>
      </x:c>
      <x:c r="H394" s="90" t="b">
        <x:f>'全銘柄'!AC165</x:f>
        <x:v>1</x:v>
      </x:c>
      <x:c r="I394" s="90" t="n">
        <x:f>'全銘柄'!AD165</x:f>
        <x:v>2</x:v>
      </x:c>
      <x:c r="J394" s="90" t="n">
        <x:f>'全銘柄'!AE165</x:f>
        <x:v>2</x:v>
      </x:c>
      <x:c r="K394" s="90" t="str">
        <x:f>'全銘柄'!AH165</x:f>
        <x:v>S100XVB7</x:v>
      </x:c>
    </x:row>
    <x:row r="395">
      <x:c r="A395" s="90" t="n">
        <x:f>'全銘柄'!A447</x:f>
        <x:v>446</x:v>
      </x:c>
      <x:c r="B395" s="90" t="str">
        <x:f>'全銘柄'!B447</x:f>
        <x:v>4477</x:v>
      </x:c>
      <x:c r="C395" s="90" t="str">
        <x:f>'全銘柄'!D447</x:f>
        <x:v>BASE,Inc.</x:v>
      </x:c>
      <x:c r="D395" s="90" t="str">
        <x:f>'全銘柄'!W447</x:f>
        <x:v>鶴岡 裕太</x:v>
      </x:c>
      <x:c r="E395" s="90" t="str">
        <x:f>'全銘柄'!U447</x:f>
        <x:v>鶴岡 裕太</x:v>
      </x:c>
      <x:c r="F395" s="91" t="n">
        <x:f>'全銘柄'!V447</x:f>
        <x:v>0.1616</x:v>
      </x:c>
      <x:c r="G395" s="90" t="b">
        <x:f>'全銘柄'!AB447</x:f>
        <x:v>1</x:v>
      </x:c>
      <x:c r="H395" s="90" t="b">
        <x:f>'全銘柄'!AC447</x:f>
        <x:v>1</x:v>
      </x:c>
      <x:c r="I395" s="90" t="n">
        <x:f>'全銘柄'!AD447</x:f>
        <x:v>1</x:v>
      </x:c>
      <x:c r="J395" s="90" t="n">
        <x:f>'全銘柄'!AE447</x:f>
        <x:v>2</x:v>
      </x:c>
      <x:c r="K395" s="90" t="str">
        <x:f>'全銘柄'!AH447</x:f>
        <x:v>S100XSMS</x:v>
      </x:c>
    </x:row>
    <x:row r="396">
      <x:c r="A396" s="90" t="n">
        <x:f>'全銘柄'!A1093</x:f>
        <x:v>1092</x:v>
      </x:c>
      <x:c r="B396" s="90" t="str">
        <x:f>'全銘柄'!B1093</x:f>
        <x:v>3562</x:v>
      </x:c>
      <x:c r="C396" s="90" t="str">
        <x:f>'全銘柄'!D1093</x:f>
        <x:v>No.1 Co.,Ltd</x:v>
      </x:c>
      <x:c r="D396" s="90" t="str">
        <x:f>'全銘柄'!W1093</x:f>
        <x:v>辰巳 崇之 / 桑島 恭規</x:v>
      </x:c>
      <x:c r="E396" s="90" t="str">
        <x:f>'全銘柄'!U1093</x:f>
        <x:v>辰巳 崇之</x:v>
      </x:c>
      <x:c r="F396" s="91" t="n">
        <x:f>'全銘柄'!V1093</x:f>
        <x:v>0.1615</x:v>
      </x:c>
      <x:c r="G396" s="90" t="b">
        <x:f>'全銘柄'!AB1093</x:f>
        <x:v>1</x:v>
      </x:c>
      <x:c r="H396" s="90" t="b">
        <x:f>'全銘柄'!AC1093</x:f>
        <x:v>1</x:v>
      </x:c>
      <x:c r="I396" s="90" t="n">
        <x:f>'全銘柄'!AD1093</x:f>
        <x:v>1</x:v>
      </x:c>
      <x:c r="J396" s="90" t="n">
        <x:f>'全銘柄'!AE1093</x:f>
        <x:v>1</x:v>
      </x:c>
      <x:c r="K396" s="90" t="str">
        <x:f>'全銘柄'!AH1093</x:f>
        <x:v>S100Y62C</x:v>
      </x:c>
    </x:row>
    <x:row r="397">
      <x:c r="A397" s="90" t="n">
        <x:f>'全銘柄'!A239</x:f>
        <x:v>238</x:v>
      </x:c>
      <x:c r="B397" s="90" t="str">
        <x:f>'全銘柄'!B239</x:f>
        <x:v>6961</x:v>
      </x:c>
      <x:c r="C397" s="90" t="str">
        <x:f>'全銘柄'!D239</x:f>
        <x:v>ENPLAS CORPORATION</x:v>
      </x:c>
      <x:c r="D397" s="90" t="str">
        <x:f>'全銘柄'!W239</x:f>
        <x:v>横田 大輔</x:v>
      </x:c>
      <x:c r="E397" s="90" t="str">
        <x:f>'全銘柄'!U239</x:f>
        <x:v>横田 大輔</x:v>
      </x:c>
      <x:c r="F397" s="91" t="n">
        <x:f>'全銘柄'!V239</x:f>
        <x:v>0.1611</x:v>
      </x:c>
      <x:c r="G397" s="90" t="b">
        <x:f>'全銘柄'!AB239</x:f>
        <x:v>1</x:v>
      </x:c>
      <x:c r="H397" s="90" t="b">
        <x:f>'全銘柄'!AC239</x:f>
        <x:v>1</x:v>
      </x:c>
      <x:c r="I397" s="90" t="n">
        <x:f>'全銘柄'!AD239</x:f>
        <x:v>2</x:v>
      </x:c>
      <x:c r="J397" s="90" t="n">
        <x:f>'全銘柄'!AE239</x:f>
        <x:v>2</x:v>
      </x:c>
      <x:c r="K397" s="90" t="str">
        <x:f>'全銘柄'!AH239</x:f>
        <x:v>S100W6W5</x:v>
      </x:c>
    </x:row>
    <x:row r="398">
      <x:c r="A398" s="90" t="n">
        <x:f>'全銘柄'!A139</x:f>
        <x:v>138</x:v>
      </x:c>
      <x:c r="B398" s="90" t="str">
        <x:f>'全銘柄'!B139</x:f>
        <x:v>3994</x:v>
      </x:c>
      <x:c r="C398" s="90" t="str">
        <x:f>'全銘柄'!D139</x:f>
        <x:v>Money Forward,Inc.</x:v>
      </x:c>
      <x:c r="D398" s="90" t="str">
        <x:f>'全銘柄'!W139</x:f>
        <x:v>辻 庸介</x:v>
      </x:c>
      <x:c r="E398" s="90" t="str">
        <x:f>'全銘柄'!U139</x:f>
        <x:v>辻 庸介</x:v>
      </x:c>
      <x:c r="F398" s="91" t="n">
        <x:f>'全銘柄'!V139</x:f>
        <x:v>0.1605</x:v>
      </x:c>
      <x:c r="G398" s="90" t="b">
        <x:f>'全銘柄'!AB139</x:f>
        <x:v>1</x:v>
      </x:c>
      <x:c r="H398" s="90" t="b">
        <x:f>'全銘柄'!AC139</x:f>
        <x:v>1</x:v>
      </x:c>
      <x:c r="I398" s="90" t="n">
        <x:f>'全銘柄'!AD139</x:f>
        <x:v>2</x:v>
      </x:c>
      <x:c r="J398" s="90" t="n">
        <x:f>'全銘柄'!AE139</x:f>
        <x:v>2</x:v>
      </x:c>
      <x:c r="K398" s="90" t="str">
        <x:f>'全銘柄'!AH139</x:f>
        <x:v>S100XM4Q</x:v>
      </x:c>
    </x:row>
    <x:row r="399">
      <x:c r="A399" s="90" t="n">
        <x:f>'全銘柄'!A1313</x:f>
        <x:v>1312</x:v>
      </x:c>
      <x:c r="B399" s="90" t="str">
        <x:f>'全銘柄'!B1313</x:f>
        <x:v>3190</x:v>
      </x:c>
      <x:c r="C399" s="90" t="str">
        <x:f>'全銘柄'!D1313</x:f>
        <x:v>HOTMAN Co.,Ltd.</x:v>
      </x:c>
      <x:c r="D399" s="90" t="str">
        <x:f>'全銘柄'!W1313</x:f>
        <x:v>伊藤 信幸</x:v>
      </x:c>
      <x:c r="E399" s="90" t="str">
        <x:f>'全銘柄'!U1313</x:f>
        <x:v>伊藤 信幸</x:v>
      </x:c>
      <x:c r="F399" s="91" t="n">
        <x:f>'全銘柄'!V1313</x:f>
        <x:v>0.1599</x:v>
      </x:c>
      <x:c r="G399" s="90" t="b">
        <x:f>'全銘柄'!AB1313</x:f>
        <x:v>1</x:v>
      </x:c>
      <x:c r="H399" s="90" t="b">
        <x:f>'全銘柄'!AC1313</x:f>
        <x:v>1</x:v>
      </x:c>
      <x:c r="I399" s="90" t="n">
        <x:f>'全銘柄'!AD1313</x:f>
        <x:v>1</x:v>
      </x:c>
      <x:c r="J399" s="90" t="n">
        <x:f>'全銘柄'!AE1313</x:f>
        <x:v>1</x:v>
      </x:c>
      <x:c r="K399" s="90" t="str">
        <x:f>'全銘柄'!AH1313</x:f>
        <x:v>S100W28J</x:v>
      </x:c>
    </x:row>
    <x:row r="400">
      <x:c r="A400" s="90" t="n">
        <x:f>'全銘柄'!A1063</x:f>
        <x:v>1062</x:v>
      </x:c>
      <x:c r="B400" s="90" t="str">
        <x:f>'全銘柄'!B1063</x:f>
        <x:v>9753</x:v>
      </x:c>
      <x:c r="C400" s="90" t="str">
        <x:f>'全銘柄'!D1063</x:f>
        <x:v>IX Knowledge Incorporated</x:v>
      </x:c>
      <x:c r="D400" s="90" t="str">
        <x:f>'全銘柄'!W1063</x:f>
        <x:v>安藤 文男 / 犬飼 博文 / 中谷 彰宏</x:v>
      </x:c>
      <x:c r="E400" s="90" t="str">
        <x:f>'全銘柄'!U1063</x:f>
        <x:v>安藤 文男</x:v>
      </x:c>
      <x:c r="F400" s="91" t="n">
        <x:f>'全銘柄'!V1063</x:f>
        <x:v>0.1591</x:v>
      </x:c>
      <x:c r="G400" s="90" t="b">
        <x:f>'全銘柄'!AB1063</x:f>
        <x:v>1</x:v>
      </x:c>
      <x:c r="H400" s="90" t="b">
        <x:f>'全銘柄'!AC1063</x:f>
        <x:v>1</x:v>
      </x:c>
      <x:c r="I400" s="90" t="n">
        <x:f>'全銘柄'!AD1063</x:f>
        <x:v>1</x:v>
      </x:c>
      <x:c r="J400" s="90" t="n">
        <x:f>'全銘柄'!AE1063</x:f>
        <x:v>1</x:v>
      </x:c>
      <x:c r="K400" s="90" t="str">
        <x:f>'全銘柄'!AH1063</x:f>
        <x:v>S100W2OD</x:v>
      </x:c>
    </x:row>
    <x:row r="401">
      <x:c r="A401" s="90" t="n">
        <x:f>'全銘柄'!A1211</x:f>
        <x:v>1210</x:v>
      </x:c>
      <x:c r="B401" s="90" t="str">
        <x:f>'全銘柄'!B1211</x:f>
        <x:v>7840</x:v>
      </x:c>
      <x:c r="C401" s="90" t="str">
        <x:f>'全銘柄'!D1211</x:f>
        <x:v>FRANCE BED HOLDINGS CO.,LTD.</x:v>
      </x:c>
      <x:c r="D401" s="90" t="str">
        <x:f>'全銘柄'!W1211</x:f>
        <x:v>池田 茂 / 池田 一実</x:v>
      </x:c>
      <x:c r="E401" s="90" t="str">
        <x:f>'全銘柄'!U1211</x:f>
        <x:v>池田 茂</x:v>
      </x:c>
      <x:c r="F401" s="91" t="n">
        <x:f>'全銘柄'!V1211</x:f>
        <x:v>0.159</x:v>
      </x:c>
      <x:c r="G401" s="90" t="b">
        <x:f>'全銘柄'!AB1211</x:f>
        <x:v>1</x:v>
      </x:c>
      <x:c r="H401" s="90" t="b">
        <x:f>'全銘柄'!AC1211</x:f>
        <x:v>1</x:v>
      </x:c>
      <x:c r="I401" s="90" t="n">
        <x:f>'全銘柄'!AD1211</x:f>
        <x:v>1</x:v>
      </x:c>
      <x:c r="J401" s="90" t="n">
        <x:f>'全銘柄'!AE1211</x:f>
        <x:v>1</x:v>
      </x:c>
      <x:c r="K401" s="90" t="str">
        <x:f>'全銘柄'!AH1211</x:f>
        <x:v>S100W0N0</x:v>
      </x:c>
    </x:row>
    <x:row r="402">
      <x:c r="A402" s="90" t="n">
        <x:f>'全銘柄'!A1095</x:f>
        <x:v>1094</x:v>
      </x:c>
      <x:c r="B402" s="90" t="str">
        <x:f>'全銘柄'!B1095</x:f>
        <x:v>2666</x:v>
      </x:c>
      <x:c r="C402" s="90" t="str">
        <x:f>'全銘柄'!D1095</x:f>
        <x:v>AUTOWAVE Co.,Ltd.</x:v>
      </x:c>
      <x:c r="D402" s="90" t="str">
        <x:f>'全銘柄'!W1095</x:f>
        <x:v>廣岡 大介</x:v>
      </x:c>
      <x:c r="E402" s="90" t="str">
        <x:f>'全銘柄'!U1095</x:f>
        <x:v>廣岡 大介</x:v>
      </x:c>
      <x:c r="F402" s="91" t="n">
        <x:f>'全銘柄'!V1095</x:f>
        <x:v>0.1588</x:v>
      </x:c>
      <x:c r="G402" s="90" t="b">
        <x:f>'全銘柄'!AB1095</x:f>
        <x:v>1</x:v>
      </x:c>
      <x:c r="H402" s="90" t="b">
        <x:f>'全銘柄'!AC1095</x:f>
        <x:v>1</x:v>
      </x:c>
      <x:c r="I402" s="90" t="n">
        <x:f>'全銘柄'!AD1095</x:f>
        <x:v>1</x:v>
      </x:c>
      <x:c r="J402" s="90" t="n">
        <x:f>'全銘柄'!AE1095</x:f>
        <x:v>1</x:v>
      </x:c>
      <x:c r="K402" s="90" t="str">
        <x:f>'全銘柄'!AH1095</x:f>
        <x:v>S100W15T</x:v>
      </x:c>
    </x:row>
    <x:row r="403">
      <x:c r="A403" s="90" t="n">
        <x:f>'全銘柄'!A665</x:f>
        <x:v>664</x:v>
      </x:c>
      <x:c r="B403" s="90" t="str">
        <x:f>'全銘柄'!B665</x:f>
        <x:v>7318</x:v>
      </x:c>
      <x:c r="C403" s="90" t="str">
        <x:f>'全銘柄'!D665</x:f>
        <x:v>SERENDIP HOLDINGS Co.,Ltd.</x:v>
      </x:c>
      <x:c r="D403" s="90" t="str">
        <x:f>'全銘柄'!W665</x:f>
        <x:v>竹内 在</x:v>
      </x:c>
      <x:c r="E403" s="90" t="str">
        <x:f>'全銘柄'!U665</x:f>
        <x:v>竹内 在</x:v>
      </x:c>
      <x:c r="F403" s="91" t="n">
        <x:f>'全銘柄'!V665</x:f>
        <x:v>0.1586</x:v>
      </x:c>
      <x:c r="G403" s="90" t="b">
        <x:f>'全銘柄'!AB665</x:f>
        <x:v>1</x:v>
      </x:c>
      <x:c r="H403" s="90" t="b">
        <x:f>'全銘柄'!AC665</x:f>
        <x:v>1</x:v>
      </x:c>
      <x:c r="I403" s="90" t="n">
        <x:f>'全銘柄'!AD665</x:f>
        <x:v>1</x:v>
      </x:c>
      <x:c r="J403" s="90" t="n">
        <x:f>'全銘柄'!AE665</x:f>
        <x:v>1</x:v>
      </x:c>
      <x:c r="K403" s="90" t="str">
        <x:f>'全銘柄'!AH665</x:f>
        <x:v>S100W356</x:v>
      </x:c>
    </x:row>
    <x:row r="404">
      <x:c r="A404" s="90" t="n">
        <x:f>'全銘柄'!A923</x:f>
        <x:v>922</x:v>
      </x:c>
      <x:c r="B404" s="90" t="str">
        <x:f>'全銘柄'!B923</x:f>
        <x:v>3277</x:v>
      </x:c>
      <x:c r="C404" s="90" t="str">
        <x:f>'全銘柄'!D923</x:f>
        <x:v>Sansei Landic Co.,Ltd</x:v>
      </x:c>
      <x:c r="D404" s="90" t="str">
        <x:f>'全銘柄'!W923</x:f>
        <x:v>松﨑 隆司</x:v>
      </x:c>
      <x:c r="E404" s="90" t="str">
        <x:f>'全銘柄'!U923</x:f>
        <x:v>松﨑 隆司</x:v>
      </x:c>
      <x:c r="F404" s="91" t="n">
        <x:f>'全銘柄'!V923</x:f>
        <x:v>0.1586</x:v>
      </x:c>
      <x:c r="G404" s="90" t="b">
        <x:f>'全銘柄'!AB923</x:f>
        <x:v>1</x:v>
      </x:c>
      <x:c r="H404" s="90" t="b">
        <x:f>'全銘柄'!AC923</x:f>
        <x:v>1</x:v>
      </x:c>
      <x:c r="I404" s="90" t="n">
        <x:f>'全銘柄'!AD923</x:f>
        <x:v>1</x:v>
      </x:c>
      <x:c r="J404" s="90" t="n">
        <x:f>'全銘柄'!AE923</x:f>
        <x:v>1</x:v>
      </x:c>
      <x:c r="K404" s="90" t="str">
        <x:f>'全銘柄'!AH923</x:f>
        <x:v>S100XSVW</x:v>
      </x:c>
    </x:row>
    <x:row r="405">
      <x:c r="A405" s="90" t="n">
        <x:f>'全銘柄'!A209</x:f>
        <x:v>208</x:v>
      </x:c>
      <x:c r="B405" s="90" t="str">
        <x:f>'全銘柄'!B209</x:f>
        <x:v>6161</x:v>
      </x:c>
      <x:c r="C405" s="90" t="str">
        <x:f>'全銘柄'!D209</x:f>
        <x:v>ESTIC CORPORATION</x:v>
      </x:c>
      <x:c r="D405" s="90" t="str">
        <x:f>'全銘柄'!W209</x:f>
        <x:v>鈴木 弘英</x:v>
      </x:c>
      <x:c r="E405" s="90" t="str">
        <x:f>'全銘柄'!U209</x:f>
        <x:v>鈴木 弘</x:v>
      </x:c>
      <x:c r="F405" s="91" t="n">
        <x:f>'全銘柄'!V209</x:f>
        <x:v>0.1585</x:v>
      </x:c>
      <x:c r="G405" s="90" t="b">
        <x:f>'全銘柄'!AB209</x:f>
        <x:v>1</x:v>
      </x:c>
      <x:c r="H405" s="90" t="b">
        <x:f>'全銘柄'!AC209</x:f>
        <x:v>1</x:v>
      </x:c>
      <x:c r="I405" s="90" t="n">
        <x:f>'全銘柄'!AD209</x:f>
        <x:v>2</x:v>
      </x:c>
      <x:c r="J405" s="90" t="n">
        <x:f>'全銘柄'!AE209</x:f>
        <x:v>2</x:v>
      </x:c>
      <x:c r="K405" s="90" t="str">
        <x:f>'全銘柄'!AH209</x:f>
        <x:v>S100VZKX</x:v>
      </x:c>
    </x:row>
    <x:row r="406">
      <x:c r="A406" s="90" t="n">
        <x:f>'全銘柄'!A114</x:f>
        <x:v>113</x:v>
      </x:c>
      <x:c r="B406" s="90" t="str">
        <x:f>'全銘柄'!B114</x:f>
        <x:v>4379</x:v>
      </x:c>
      <x:c r="C406" s="90" t="str">
        <x:f>'全銘柄'!D114</x:f>
        <x:v>Photosynth inc.</x:v>
      </x:c>
      <x:c r="D406" s="90" t="str">
        <x:f>'全銘柄'!W114</x:f>
        <x:v>河瀬 航大 / 渡邉 宏明</x:v>
      </x:c>
      <x:c r="E406" s="90" t="str">
        <x:f>'全銘柄'!U114</x:f>
        <x:v>河瀬 航大</x:v>
      </x:c>
      <x:c r="F406" s="91" t="n">
        <x:f>'全銘柄'!V114</x:f>
        <x:v>0.1582</x:v>
      </x:c>
      <x:c r="G406" s="90" t="b">
        <x:f>'全銘柄'!AB114</x:f>
        <x:v>1</x:v>
      </x:c>
      <x:c r="H406" s="90" t="b">
        <x:f>'全銘柄'!AC114</x:f>
        <x:v>1</x:v>
      </x:c>
      <x:c r="I406" s="90" t="n">
        <x:f>'全銘柄'!AD114</x:f>
        <x:v>2</x:v>
      </x:c>
      <x:c r="J406" s="90" t="n">
        <x:f>'全銘柄'!AE114</x:f>
        <x:v>3</x:v>
      </x:c>
      <x:c r="K406" s="90" t="str">
        <x:f>'全銘柄'!AH114</x:f>
        <x:v>S100XV3D</x:v>
      </x:c>
    </x:row>
    <x:row r="407">
      <x:c r="A407" s="90" t="n">
        <x:f>'全銘柄'!A276</x:f>
        <x:v>275</x:v>
      </x:c>
      <x:c r="B407" s="90" t="str">
        <x:f>'全銘柄'!B276</x:f>
        <x:v>7140</x:v>
      </x:c>
      <x:c r="C407" s="90" t="str">
        <x:f>'全銘柄'!D276</x:f>
        <x:v>Petgo Corporation</x:v>
      </x:c>
      <x:c r="D407" s="90" t="str">
        <x:f>'全銘柄'!W276</x:f>
        <x:v>黒澤 弘 / 小出 文彦</x:v>
      </x:c>
      <x:c r="E407" s="90" t="str">
        <x:f>'全銘柄'!U276</x:f>
        <x:v>黒澤 弘</x:v>
      </x:c>
      <x:c r="F407" s="91" t="n">
        <x:f>'全銘柄'!V276</x:f>
        <x:v>0.158</x:v>
      </x:c>
      <x:c r="G407" s="90" t="b">
        <x:f>'全銘柄'!AB276</x:f>
        <x:v>1</x:v>
      </x:c>
      <x:c r="H407" s="90" t="b">
        <x:f>'全銘柄'!AC276</x:f>
        <x:v>1</x:v>
      </x:c>
      <x:c r="I407" s="90" t="n">
        <x:f>'全銘柄'!AD276</x:f>
        <x:v>2</x:v>
      </x:c>
      <x:c r="J407" s="90" t="n">
        <x:f>'全銘柄'!AE276</x:f>
        <x:v>2</x:v>
      </x:c>
      <x:c r="K407" s="90" t="str">
        <x:f>'全銘柄'!AH276</x:f>
        <x:v>S100W3EE</x:v>
      </x:c>
    </x:row>
    <x:row r="408">
      <x:c r="A408" s="90" t="n">
        <x:f>'全銘柄'!A1443</x:f>
        <x:v>1442</x:v>
      </x:c>
      <x:c r="B408" s="90" t="str">
        <x:f>'全銘柄'!B1443</x:f>
        <x:v>4592</x:v>
      </x:c>
      <x:c r="C408" s="90" t="str">
        <x:f>'全銘柄'!D1443</x:f>
        <x:v>SanBio Company Limited</x:v>
      </x:c>
      <x:c r="D408" s="90" t="str">
        <x:f>'全銘柄'!W1443</x:f>
        <x:v>川西 徹 / 森 敬太</x:v>
      </x:c>
      <x:c r="E408" s="90" t="str">
        <x:f>'全銘柄'!U1443</x:f>
        <x:v>川西 徹</x:v>
      </x:c>
      <x:c r="F408" s="91" t="n">
        <x:f>'全銘柄'!V1443</x:f>
        <x:v>0.1566</x:v>
      </x:c>
      <x:c r="G408" s="90" t="b">
        <x:f>'全銘柄'!AB1443</x:f>
        <x:v>1</x:v>
      </x:c>
      <x:c r="H408" s="90" t="b">
        <x:f>'全銘柄'!AC1443</x:f>
        <x:v>1</x:v>
      </x:c>
      <x:c r="I408" s="90" t="n">
        <x:f>'全銘柄'!AD1443</x:f>
        <x:v>1</x:v>
      </x:c>
      <x:c r="J408" s="90" t="n">
        <x:f>'全銘柄'!AE1443</x:f>
        <x:v>1</x:v>
      </x:c>
      <x:c r="K408" s="90" t="str">
        <x:f>'全銘柄'!AH1443</x:f>
        <x:v>S100XZTW</x:v>
      </x:c>
    </x:row>
    <x:row r="409">
      <x:c r="A409" s="90" t="n">
        <x:f>'全銘柄'!A1387</x:f>
        <x:v>1386</x:v>
      </x:c>
      <x:c r="B409" s="90" t="str">
        <x:f>'全銘柄'!B1387</x:f>
        <x:v>3758</x:v>
      </x:c>
      <x:c r="C409" s="90" t="str">
        <x:f>'全銘柄'!D1387</x:f>
        <x:v>Aeria Inc.</x:v>
      </x:c>
      <x:c r="D409" s="90" t="str">
        <x:f>'全銘柄'!W1387</x:f>
        <x:v>長嶋 貴之 / 小林 祐介</x:v>
      </x:c>
      <x:c r="E409" s="90" t="str">
        <x:f>'全銘柄'!U1387</x:f>
        <x:v>長嶋 貴之</x:v>
      </x:c>
      <x:c r="F409" s="91" t="n">
        <x:f>'全銘柄'!V1387</x:f>
        <x:v>0.1563</x:v>
      </x:c>
      <x:c r="G409" s="90" t="b">
        <x:f>'全銘柄'!AB1387</x:f>
        <x:v>1</x:v>
      </x:c>
      <x:c r="H409" s="90" t="b">
        <x:f>'全銘柄'!AC1387</x:f>
        <x:v>1</x:v>
      </x:c>
      <x:c r="I409" s="90" t="n">
        <x:f>'全銘柄'!AD1387</x:f>
        <x:v>1</x:v>
      </x:c>
      <x:c r="J409" s="90" t="n">
        <x:f>'全銘柄'!AE1387</x:f>
        <x:v>1</x:v>
      </x:c>
      <x:c r="K409" s="90" t="str">
        <x:f>'全銘柄'!AH1387</x:f>
        <x:v>S100XUMZ</x:v>
      </x:c>
    </x:row>
    <x:row r="410">
      <x:c r="A410" s="90" t="n">
        <x:f>'全銘柄'!A1339</x:f>
        <x:v>1338</x:v>
      </x:c>
      <x:c r="B410" s="90" t="str">
        <x:f>'全銘柄'!B1339</x:f>
        <x:v>3042</x:v>
      </x:c>
      <x:c r="C410" s="90" t="str">
        <x:f>'全銘柄'!D1339</x:f>
        <x:v>SecuAvail Inc.</x:v>
      </x:c>
      <x:c r="D410" s="90" t="str">
        <x:f>'全銘柄'!W1339</x:f>
        <x:v>米今 政臣</x:v>
      </x:c>
      <x:c r="E410" s="90" t="str">
        <x:f>'全銘柄'!U1339</x:f>
        <x:v>米今 政臣</x:v>
      </x:c>
      <x:c r="F410" s="91" t="n">
        <x:f>'全銘柄'!V1339</x:f>
        <x:v>0.156</x:v>
      </x:c>
      <x:c r="G410" s="90" t="b">
        <x:f>'全銘柄'!AB1339</x:f>
        <x:v>1</x:v>
      </x:c>
      <x:c r="H410" s="90" t="b">
        <x:f>'全銘柄'!AC1339</x:f>
        <x:v>1</x:v>
      </x:c>
      <x:c r="I410" s="90" t="n">
        <x:f>'全銘柄'!AD1339</x:f>
        <x:v>1</x:v>
      </x:c>
      <x:c r="J410" s="90" t="n">
        <x:f>'全銘柄'!AE1339</x:f>
        <x:v>1</x:v>
      </x:c>
      <x:c r="K410" s="90" t="str">
        <x:f>'全銘柄'!AH1339</x:f>
        <x:v>S100W8D0</x:v>
      </x:c>
    </x:row>
    <x:row r="411">
      <x:c r="A411" s="90" t="n">
        <x:f>'全銘柄'!A1265</x:f>
        <x:v>1264</x:v>
      </x:c>
      <x:c r="B411" s="90" t="str">
        <x:f>'全銘柄'!B1265</x:f>
        <x:v>3627</x:v>
      </x:c>
      <x:c r="C411" s="90" t="str">
        <x:f>'全銘柄'!D1265</x:f>
        <x:v>TECMIRA HOLDINGS INC.</x:v>
      </x:c>
      <x:c r="D411" s="90" t="str">
        <x:f>'全銘柄'!W1265</x:f>
        <x:v>池田 昌史</x:v>
      </x:c>
      <x:c r="E411" s="90" t="str">
        <x:f>'全銘柄'!U1265</x:f>
        <x:v>池田 昌史</x:v>
      </x:c>
      <x:c r="F411" s="91" t="n">
        <x:f>'全銘柄'!V1265</x:f>
        <x:v>0.1555</x:v>
      </x:c>
      <x:c r="G411" s="90" t="b">
        <x:f>'全銘柄'!AB1265</x:f>
        <x:v>1</x:v>
      </x:c>
      <x:c r="H411" s="90" t="b">
        <x:f>'全銘柄'!AC1265</x:f>
        <x:v>1</x:v>
      </x:c>
      <x:c r="I411" s="90" t="n">
        <x:f>'全銘柄'!AD1265</x:f>
        <x:v>1</x:v>
      </x:c>
      <x:c r="J411" s="90" t="n">
        <x:f>'全銘柄'!AE1265</x:f>
        <x:v>1</x:v>
      </x:c>
      <x:c r="K411" s="90" t="str">
        <x:f>'全銘柄'!AH1265</x:f>
        <x:v>S100Y74O</x:v>
      </x:c>
    </x:row>
    <x:row r="412">
      <x:c r="A412" s="90" t="n">
        <x:f>'全銘柄'!A636</x:f>
        <x:v>635</x:v>
      </x:c>
      <x:c r="B412" s="90" t="str">
        <x:f>'全銘柄'!B636</x:f>
        <x:v>6078</x:v>
      </x:c>
      <x:c r="C412" s="90" t="str">
        <x:f>'全銘柄'!D636</x:f>
        <x:v>Value HR Co.,Ltd.</x:v>
      </x:c>
      <x:c r="D412" s="90" t="str">
        <x:f>'全銘柄'!W636</x:f>
        <x:v>藤田 美智雄 / 藤田 源太郎 / 飯塚 功</x:v>
      </x:c>
      <x:c r="E412" s="90" t="str">
        <x:f>'全銘柄'!U636</x:f>
        <x:v>藤田 美智雄</x:v>
      </x:c>
      <x:c r="F412" s="91" t="n">
        <x:f>'全銘柄'!V636</x:f>
        <x:v>0.1549</x:v>
      </x:c>
      <x:c r="G412" s="90" t="b">
        <x:f>'全銘柄'!AB636</x:f>
        <x:v>1</x:v>
      </x:c>
      <x:c r="H412" s="90" t="b">
        <x:f>'全銘柄'!AC636</x:f>
        <x:v>1</x:v>
      </x:c>
      <x:c r="I412" s="90" t="n">
        <x:f>'全銘柄'!AD636</x:f>
        <x:v>1</x:v>
      </x:c>
      <x:c r="J412" s="90" t="n">
        <x:f>'全銘柄'!AE636</x:f>
        <x:v>1</x:v>
      </x:c>
      <x:c r="K412" s="90" t="str">
        <x:f>'全銘柄'!AH636</x:f>
        <x:v>S100XT60</x:v>
      </x:c>
    </x:row>
    <x:row r="413">
      <x:c r="A413" s="90" t="n">
        <x:f>'全銘柄'!A89</x:f>
        <x:v>88</x:v>
      </x:c>
      <x:c r="B413" s="90" t="str">
        <x:f>'全銘柄'!B89</x:f>
        <x:v>4071</x:v>
      </x:c>
      <x:c r="C413" s="90" t="str">
        <x:f>'全銘柄'!D89</x:f>
        <x:v>Plus Alpha Consulting Co.,LTD.</x:v>
      </x:c>
      <x:c r="D413" s="90" t="str">
        <x:f>'全銘柄'!W89</x:f>
        <x:v>三室 克哉 / 鈴村 賢治</x:v>
      </x:c>
      <x:c r="E413" s="90" t="str">
        <x:f>'全銘柄'!U89</x:f>
        <x:v>三室 克哉</x:v>
      </x:c>
      <x:c r="F413" s="91" t="n">
        <x:f>'全銘柄'!V89</x:f>
        <x:v>0.1545</x:v>
      </x:c>
      <x:c r="G413" s="90" t="b">
        <x:f>'全銘柄'!AB89</x:f>
        <x:v>1</x:v>
      </x:c>
      <x:c r="H413" s="90" t="b">
        <x:f>'全銘柄'!AC89</x:f>
        <x:v>1</x:v>
      </x:c>
      <x:c r="I413" s="90" t="n">
        <x:f>'全銘柄'!AD89</x:f>
        <x:v>2</x:v>
      </x:c>
      <x:c r="J413" s="90" t="n">
        <x:f>'全銘柄'!AE89</x:f>
        <x:v>3</x:v>
      </x:c>
      <x:c r="K413" s="90" t="str">
        <x:f>'全銘柄'!AH89</x:f>
        <x:v>S100XD0A</x:v>
      </x:c>
    </x:row>
    <x:row r="414">
      <x:c r="A414" s="90" t="n">
        <x:f>'全銘柄'!A1309</x:f>
        <x:v>1308</x:v>
      </x:c>
      <x:c r="B414" s="90" t="str">
        <x:f>'全銘柄'!B1309</x:f>
        <x:v>9872</x:v>
      </x:c>
      <x:c r="C414" s="90" t="str">
        <x:f>'全銘柄'!D1309</x:f>
        <x:v>KITAKEI CO.,LTD.</x:v>
      </x:c>
      <x:c r="D414" s="90" t="str">
        <x:f>'全銘柄'!W1309</x:f>
        <x:v>北 村 良 一 / 北 村 誠</x:v>
      </x:c>
      <x:c r="E414" s="90" t="str">
        <x:f>'全銘柄'!U1309</x:f>
        <x:v>北 村 良 一</x:v>
      </x:c>
      <x:c r="F414" s="91" t="n">
        <x:f>'全銘柄'!V1309</x:f>
        <x:v>0.154</x:v>
      </x:c>
      <x:c r="G414" s="90" t="b">
        <x:f>'全銘柄'!AB1309</x:f>
        <x:v>1</x:v>
      </x:c>
      <x:c r="H414" s="90" t="b">
        <x:f>'全銘柄'!AC1309</x:f>
        <x:v>1</x:v>
      </x:c>
      <x:c r="I414" s="90" t="n">
        <x:f>'全銘柄'!AD1309</x:f>
        <x:v>1</x:v>
      </x:c>
      <x:c r="J414" s="90" t="n">
        <x:f>'全銘柄'!AE1309</x:f>
        <x:v>1</x:v>
      </x:c>
      <x:c r="K414" s="90" t="str">
        <x:f>'全銘柄'!AH1309</x:f>
        <x:v>S100XM1D</x:v>
      </x:c>
    </x:row>
    <x:row r="415">
      <x:c r="A415" s="90" t="n">
        <x:f>'全銘柄'!A868</x:f>
        <x:v>867</x:v>
      </x:c>
      <x:c r="B415" s="90" t="str">
        <x:f>'全銘柄'!B868</x:f>
        <x:v>3087</x:v>
      </x:c>
      <x:c r="C415" s="90" t="str">
        <x:f>'全銘柄'!D868</x:f>
        <x:v>DOUTOR・NICHIRES Holdings Co.,Ltd.</x:v>
      </x:c>
      <x:c r="D415" s="90" t="str">
        <x:f>'全銘柄'!W868</x:f>
        <x:v>大林 豁史 / 星野 正則</x:v>
      </x:c>
      <x:c r="E415" s="90" t="str">
        <x:f>'全銘柄'!U868</x:f>
        <x:v>大林 豁史</x:v>
      </x:c>
      <x:c r="F415" s="91" t="n">
        <x:f>'全銘柄'!V868</x:f>
        <x:v>0.1524</x:v>
      </x:c>
      <x:c r="G415" s="90" t="b">
        <x:f>'全銘柄'!AB868</x:f>
        <x:v>1</x:v>
      </x:c>
      <x:c r="H415" s="90" t="b">
        <x:f>'全銘柄'!AC868</x:f>
        <x:v>1</x:v>
      </x:c>
      <x:c r="I415" s="90" t="n">
        <x:f>'全銘柄'!AD868</x:f>
        <x:v>1</x:v>
      </x:c>
      <x:c r="J415" s="90" t="n">
        <x:f>'全銘柄'!AE868</x:f>
        <x:v>1</x:v>
      </x:c>
      <x:c r="K415" s="90" t="str">
        <x:f>'全銘柄'!AH868</x:f>
        <x:v>S100Y6D7</x:v>
      </x:c>
    </x:row>
    <x:row r="416">
      <x:c r="A416" s="90" t="n">
        <x:f>'全銘柄'!A1181</x:f>
        <x:v>1180</x:v>
      </x:c>
      <x:c r="B416" s="90" t="str">
        <x:f>'全銘柄'!B1181</x:f>
        <x:v>3435</x:v>
      </x:c>
      <x:c r="C416" s="90" t="str">
        <x:f>'全銘柄'!D1181</x:f>
        <x:v>SANKO TECHNO CO.,LTD.</x:v>
      </x:c>
      <x:c r="D416" s="90" t="str">
        <x:f>'全銘柄'!W1181</x:f>
        <x:v>洞 下 英 人</x:v>
      </x:c>
      <x:c r="E416" s="90" t="str">
        <x:f>'全銘柄'!U1181</x:f>
        <x:v>洞下 英人</x:v>
      </x:c>
      <x:c r="F416" s="91" t="n">
        <x:f>'全銘柄'!V1181</x:f>
        <x:v>0.15</x:v>
      </x:c>
      <x:c r="G416" s="90" t="b">
        <x:f>'全銘柄'!AB1181</x:f>
        <x:v>1</x:v>
      </x:c>
      <x:c r="H416" s="90" t="b">
        <x:f>'全銘柄'!AC1181</x:f>
        <x:v>1</x:v>
      </x:c>
      <x:c r="I416" s="90" t="n">
        <x:f>'全銘柄'!AD1181</x:f>
        <x:v>1</x:v>
      </x:c>
      <x:c r="J416" s="90" t="n">
        <x:f>'全銘柄'!AE1181</x:f>
        <x:v>1</x:v>
      </x:c>
      <x:c r="K416" s="90" t="str">
        <x:f>'全銘柄'!AH1181</x:f>
        <x:v>S100W31V</x:v>
      </x:c>
    </x:row>
    <x:row r="417">
      <x:c r="A417" s="90" t="n">
        <x:f>'全銘柄'!A950</x:f>
        <x:v>949</x:v>
      </x:c>
      <x:c r="B417" s="90" t="str">
        <x:f>'全銘柄'!B950</x:f>
        <x:v>3796</x:v>
      </x:c>
      <x:c r="C417" s="90" t="str">
        <x:f>'全銘柄'!D950</x:f>
        <x:v>e-Seikatsu Co.,Ltd.</x:v>
      </x:c>
      <x:c r="D417" s="90" t="str">
        <x:f>'全銘柄'!W950</x:f>
        <x:v>中村 清高 / 前野 善一 / 塩川 拓行 / 北澤 弘貴</x:v>
      </x:c>
      <x:c r="E417" s="90" t="str">
        <x:f>'全銘柄'!U950</x:f>
        <x:v>前 野 善 一</x:v>
      </x:c>
      <x:c r="F417" s="91" t="n">
        <x:f>'全銘柄'!V950</x:f>
        <x:v>0.148</x:v>
      </x:c>
      <x:c r="G417" s="90" t="b">
        <x:f>'全銘柄'!AB950</x:f>
        <x:v>1</x:v>
      </x:c>
      <x:c r="H417" s="90" t="b">
        <x:f>'全銘柄'!AC950</x:f>
        <x:v>1</x:v>
      </x:c>
      <x:c r="I417" s="90" t="n">
        <x:f>'全銘柄'!AD950</x:f>
        <x:v>1</x:v>
      </x:c>
      <x:c r="J417" s="90" t="n">
        <x:f>'全銘柄'!AE950</x:f>
        <x:v>1</x:v>
      </x:c>
      <x:c r="K417" s="90" t="str">
        <x:f>'全銘柄'!AH950</x:f>
        <x:v>S100W1CR</x:v>
      </x:c>
    </x:row>
    <x:row r="418">
      <x:c r="A418" s="90" t="n">
        <x:f>'全銘柄'!A1395</x:f>
        <x:v>1394</x:v>
      </x:c>
      <x:c r="B418" s="90" t="str">
        <x:f>'全銘柄'!B1395</x:f>
        <x:v>4199</x:v>
      </x:c>
      <x:c r="C418" s="90" t="str">
        <x:f>'全銘柄'!D1395</x:f>
        <x:v>WonderPlanet Inc.</x:v>
      </x:c>
      <x:c r="D418" s="90" t="str">
        <x:f>'全銘柄'!W1395</x:f>
        <x:v>常川 友樹</x:v>
      </x:c>
      <x:c r="E418" s="90" t="str">
        <x:f>'全銘柄'!U1395</x:f>
        <x:v>常川友樹</x:v>
      </x:c>
      <x:c r="F418" s="91" t="n">
        <x:f>'全銘柄'!V1395</x:f>
        <x:v>0.1476</x:v>
      </x:c>
      <x:c r="G418" s="90" t="b">
        <x:f>'全銘柄'!AB1395</x:f>
        <x:v>1</x:v>
      </x:c>
      <x:c r="H418" s="90" t="b">
        <x:f>'全銘柄'!AC1395</x:f>
        <x:v>1</x:v>
      </x:c>
      <x:c r="I418" s="90" t="n">
        <x:f>'全銘柄'!AD1395</x:f>
        <x:v>1</x:v>
      </x:c>
      <x:c r="J418" s="90" t="n">
        <x:f>'全銘柄'!AE1395</x:f>
        <x:v>1</x:v>
      </x:c>
      <x:c r="K418" s="90" t="str">
        <x:f>'全銘柄'!AH1395</x:f>
        <x:v>S100X6FE</x:v>
      </x:c>
    </x:row>
    <x:row r="419">
      <x:c r="A419" s="90" t="n">
        <x:f>'全銘柄'!A346</x:f>
        <x:v>345</x:v>
      </x:c>
      <x:c r="B419" s="90" t="str">
        <x:f>'全銘柄'!B346</x:f>
        <x:v>5858</x:v>
      </x:c>
      <x:c r="C419" s="90" t="str">
        <x:f>'全銘柄'!D346</x:f>
        <x:v>STG CO.,LTD.</x:v>
      </x:c>
      <x:c r="D419" s="90" t="str">
        <x:f>'全銘柄'!W346</x:f>
        <x:v>佐藤 輝明</x:v>
      </x:c>
      <x:c r="E419" s="90" t="str">
        <x:f>'全銘柄'!U346</x:f>
        <x:v>佐藤 輝明</x:v>
      </x:c>
      <x:c r="F419" s="91" t="n">
        <x:f>'全銘柄'!V346</x:f>
        <x:v>0.1463</x:v>
      </x:c>
      <x:c r="G419" s="90" t="b">
        <x:f>'全銘柄'!AB346</x:f>
        <x:v>1</x:v>
      </x:c>
      <x:c r="H419" s="90" t="b">
        <x:f>'全銘柄'!AC346</x:f>
        <x:v>1</x:v>
      </x:c>
      <x:c r="I419" s="90" t="n">
        <x:f>'全銘柄'!AD346</x:f>
        <x:v>1</x:v>
      </x:c>
      <x:c r="J419" s="90" t="n">
        <x:f>'全銘柄'!AE346</x:f>
        <x:v>2</x:v>
      </x:c>
      <x:c r="K419" s="90" t="str">
        <x:f>'全銘柄'!AH346</x:f>
        <x:v>S100W53F</x:v>
      </x:c>
    </x:row>
    <x:row r="420">
      <x:c r="A420" s="90" t="n">
        <x:f>'全銘柄'!A1379</x:f>
        <x:v>1378</x:v>
      </x:c>
      <x:c r="B420" s="90" t="str">
        <x:f>'全銘柄'!B1379</x:f>
        <x:v>7847</x:v>
      </x:c>
      <x:c r="C420" s="90" t="str">
        <x:f>'全銘柄'!D1379</x:f>
        <x:v>GRAPHITE DESIGN INC.</x:v>
      </x:c>
      <x:c r="D420" s="90" t="str">
        <x:f>'全銘柄'!W1379</x:f>
        <x:v>山田 拓郎 / 木本 裕二</x:v>
      </x:c>
      <x:c r="E420" s="90" t="str">
        <x:f>'全銘柄'!U1379</x:f>
        <x:v>山田拓郎</x:v>
      </x:c>
      <x:c r="F420" s="91" t="n">
        <x:f>'全銘柄'!V1379</x:f>
        <x:v>0.1456</x:v>
      </x:c>
      <x:c r="G420" s="90" t="b">
        <x:f>'全銘柄'!AB1379</x:f>
        <x:v>1</x:v>
      </x:c>
      <x:c r="H420" s="90" t="b">
        <x:f>'全銘柄'!AC1379</x:f>
        <x:v>1</x:v>
      </x:c>
      <x:c r="I420" s="90" t="n">
        <x:f>'全銘柄'!AD1379</x:f>
        <x:v>1</x:v>
      </x:c>
      <x:c r="J420" s="90" t="n">
        <x:f>'全銘柄'!AE1379</x:f>
        <x:v>1</x:v>
      </x:c>
      <x:c r="K420" s="90" t="str">
        <x:f>'全銘柄'!AH1379</x:f>
        <x:v>S100Y66O</x:v>
      </x:c>
    </x:row>
    <x:row r="421">
      <x:c r="A421" s="90" t="n">
        <x:f>'全銘柄'!A262</x:f>
        <x:v>261</x:v>
      </x:c>
      <x:c r="B421" s="90" t="str">
        <x:f>'全銘柄'!B262</x:f>
        <x:v>9220</x:v>
      </x:c>
      <x:c r="C421" s="90" t="str">
        <x:f>'全銘柄'!D262</x:f>
        <x:v>FB CARE SERVICE CO.,LTD.</x:v>
      </x:c>
      <x:c r="D421" s="90" t="str">
        <x:f>'全銘柄'!W262</x:f>
        <x:v>栁澤 秀樹 / 栁澤 美穂</x:v>
      </x:c>
      <x:c r="E421" s="90" t="str">
        <x:f>'全銘柄'!U262</x:f>
        <x:v>栁澤 秀樹</x:v>
      </x:c>
      <x:c r="F421" s="91" t="n">
        <x:f>'全銘柄'!V262</x:f>
        <x:v>0.145</x:v>
      </x:c>
      <x:c r="G421" s="90" t="b">
        <x:f>'全銘柄'!AB262</x:f>
        <x:v>1</x:v>
      </x:c>
      <x:c r="H421" s="90" t="b">
        <x:f>'全銘柄'!AC262</x:f>
        <x:v>1</x:v>
      </x:c>
      <x:c r="I421" s="90" t="n">
        <x:f>'全銘柄'!AD262</x:f>
        <x:v>2</x:v>
      </x:c>
      <x:c r="J421" s="90" t="n">
        <x:f>'全銘柄'!AE262</x:f>
        <x:v>2</x:v>
      </x:c>
      <x:c r="K421" s="90" t="str">
        <x:f>'全銘柄'!AH262</x:f>
        <x:v>S100W9FS</x:v>
      </x:c>
    </x:row>
    <x:row r="422">
      <x:c r="A422" s="90" t="n">
        <x:f>'全銘柄'!A26</x:f>
        <x:v>25</x:v>
      </x:c>
      <x:c r="B422" s="90" t="str">
        <x:f>'全銘柄'!B26</x:f>
        <x:v>4371</x:v>
      </x:c>
      <x:c r="C422" s="90" t="str">
        <x:f>'全銘柄'!D26</x:f>
        <x:v>Core Concept Technologies Inc.</x:v>
      </x:c>
      <x:c r="D422" s="90" t="str">
        <x:f>'全銘柄'!W26</x:f>
        <x:v>金子 武史 / 中島 数晃</x:v>
      </x:c>
      <x:c r="E422" s="90" t="str">
        <x:f>'全銘柄'!U26</x:f>
        <x:v>金子武史</x:v>
      </x:c>
      <x:c r="F422" s="91" t="n">
        <x:f>'全銘柄'!V26</x:f>
        <x:v>0.1442</x:v>
      </x:c>
      <x:c r="G422" s="90" t="b">
        <x:f>'全銘柄'!AB26</x:f>
        <x:v>1</x:v>
      </x:c>
      <x:c r="H422" s="90" t="b">
        <x:f>'全銘柄'!AC26</x:f>
        <x:v>1</x:v>
      </x:c>
      <x:c r="I422" s="90" t="n">
        <x:f>'全銘柄'!AD26</x:f>
        <x:v>3</x:v>
      </x:c>
      <x:c r="J422" s="90" t="n">
        <x:f>'全銘柄'!AE26</x:f>
        <x:v>4</x:v>
      </x:c>
      <x:c r="K422" s="90" t="str">
        <x:f>'全銘柄'!AH26</x:f>
        <x:v>S100XUXC</x:v>
      </x:c>
    </x:row>
    <x:row r="423">
      <x:c r="A423" s="90" t="n">
        <x:f>'全銘柄'!A979</x:f>
        <x:v>978</x:v>
      </x:c>
      <x:c r="B423" s="90" t="str">
        <x:f>'全銘柄'!B979</x:f>
        <x:v>6820</x:v>
      </x:c>
      <x:c r="C423" s="90" t="str">
        <x:f>'全銘柄'!D979</x:f>
        <x:v>ICOM INCORPORATED</x:v>
      </x:c>
      <x:c r="D423" s="90" t="str">
        <x:f>'全銘柄'!W979</x:f>
        <x:v>井上 徳造 / 中岡 洋詞</x:v>
      </x:c>
      <x:c r="E423" s="90" t="str">
        <x:f>'全銘柄'!U979</x:f>
        <x:v>井上 徳造</x:v>
      </x:c>
      <x:c r="F423" s="91" t="n">
        <x:f>'全銘柄'!V979</x:f>
        <x:v>0.1428</x:v>
      </x:c>
      <x:c r="G423" s="90" t="b">
        <x:f>'全銘柄'!AB979</x:f>
        <x:v>1</x:v>
      </x:c>
      <x:c r="H423" s="90" t="b">
        <x:f>'全銘柄'!AC979</x:f>
        <x:v>1</x:v>
      </x:c>
      <x:c r="I423" s="90" t="n">
        <x:f>'全銘柄'!AD979</x:f>
        <x:v>1</x:v>
      </x:c>
      <x:c r="J423" s="90" t="n">
        <x:f>'全銘柄'!AE979</x:f>
        <x:v>1</x:v>
      </x:c>
      <x:c r="K423" s="90" t="str">
        <x:f>'全銘柄'!AH979</x:f>
        <x:v>S100W2G0</x:v>
      </x:c>
    </x:row>
    <x:row r="424">
      <x:c r="A424" s="90" t="n">
        <x:f>'全銘柄'!A1382</x:f>
        <x:v>1381</x:v>
      </x:c>
      <x:c r="B424" s="90" t="str">
        <x:f>'全銘柄'!B1382</x:f>
        <x:v>7928</x:v>
      </x:c>
      <x:c r="C424" s="90" t="str">
        <x:f>'全銘柄'!D1382</x:f>
        <x:v>ASAHI KAGAKU KOGYO CO.,LTD.</x:v>
      </x:c>
      <x:c r="D424" s="90" t="str">
        <x:f>'全銘柄'!W1382</x:f>
        <x:v>杉浦 武</x:v>
      </x:c>
      <x:c r="E424" s="90" t="str">
        <x:f>'全銘柄'!U1382</x:f>
        <x:v>杉浦 武</x:v>
      </x:c>
      <x:c r="F424" s="91" t="n">
        <x:f>'全銘柄'!V1382</x:f>
        <x:v>0.1427</x:v>
      </x:c>
      <x:c r="G424" s="90" t="b">
        <x:f>'全銘柄'!AB1382</x:f>
        <x:v>1</x:v>
      </x:c>
      <x:c r="H424" s="90" t="b">
        <x:f>'全銘柄'!AC1382</x:f>
        <x:v>1</x:v>
      </x:c>
      <x:c r="I424" s="90" t="n">
        <x:f>'全銘柄'!AD1382</x:f>
        <x:v>1</x:v>
      </x:c>
      <x:c r="J424" s="90" t="n">
        <x:f>'全銘柄'!AE1382</x:f>
        <x:v>1</x:v>
      </x:c>
      <x:c r="K424" s="90" t="str">
        <x:f>'全銘柄'!AH1382</x:f>
        <x:v>S100X6CC</x:v>
      </x:c>
    </x:row>
    <x:row r="425">
      <x:c r="A425" s="90" t="n">
        <x:f>'全銘柄'!A197</x:f>
        <x:v>196</x:v>
      </x:c>
      <x:c r="B425" s="90" t="str">
        <x:f>'全銘柄'!B197</x:f>
        <x:v>3901</x:v>
      </x:c>
      <x:c r="C425" s="90" t="str">
        <x:f>'全銘柄'!D197</x:f>
        <x:v>MarkLines Co.,Ltd.</x:v>
      </x:c>
      <x:c r="D425" s="90" t="str">
        <x:f>'全銘柄'!W197</x:f>
        <x:v>酒井 誠</x:v>
      </x:c>
      <x:c r="E425" s="90" t="str">
        <x:f>'全銘柄'!U197</x:f>
        <x:v>酒井 誠</x:v>
      </x:c>
      <x:c r="F425" s="91" t="n">
        <x:f>'全銘柄'!V197</x:f>
        <x:v>0.1412</x:v>
      </x:c>
      <x:c r="G425" s="90" t="b">
        <x:f>'全銘柄'!AB197</x:f>
        <x:v>1</x:v>
      </x:c>
      <x:c r="H425" s="90" t="b">
        <x:f>'全銘柄'!AC197</x:f>
        <x:v>1</x:v>
      </x:c>
      <x:c r="I425" s="90" t="n">
        <x:f>'全銘柄'!AD197</x:f>
        <x:v>2</x:v>
      </x:c>
      <x:c r="J425" s="90" t="n">
        <x:f>'全銘柄'!AE197</x:f>
        <x:v>2</x:v>
      </x:c>
      <x:c r="K425" s="90" t="str">
        <x:f>'全銘柄'!AH197</x:f>
        <x:v>S100XSGJ</x:v>
      </x:c>
    </x:row>
    <x:row r="426">
      <x:c r="A426" s="90" t="n">
        <x:f>'全銘柄'!A224</x:f>
        <x:v>223</x:v>
      </x:c>
      <x:c r="B426" s="90" t="str">
        <x:f>'全銘柄'!B224</x:f>
        <x:v>4970</x:v>
      </x:c>
      <x:c r="C426" s="90" t="str">
        <x:f>'全銘柄'!D224</x:f>
        <x:v>Toyo Gosei Co.,Ltd.</x:v>
      </x:c>
      <x:c r="D426" s="90" t="str">
        <x:f>'全銘柄'!W224</x:f>
        <x:v>木 村 有 仁</x:v>
      </x:c>
      <x:c r="E426" s="90" t="str">
        <x:f>'全銘柄'!U224</x:f>
        <x:v>木村 有仁</x:v>
      </x:c>
      <x:c r="F426" s="91" t="n">
        <x:f>'全銘柄'!V224</x:f>
        <x:v>0.1379</x:v>
      </x:c>
      <x:c r="G426" s="90" t="b">
        <x:f>'全銘柄'!AB224</x:f>
        <x:v>1</x:v>
      </x:c>
      <x:c r="H426" s="90" t="b">
        <x:f>'全銘柄'!AC224</x:f>
        <x:v>1</x:v>
      </x:c>
      <x:c r="I426" s="90" t="n">
        <x:f>'全銘柄'!AD224</x:f>
        <x:v>2</x:v>
      </x:c>
      <x:c r="J426" s="90" t="n">
        <x:f>'全銘柄'!AE224</x:f>
        <x:v>2</x:v>
      </x:c>
      <x:c r="K426" s="90" t="str">
        <x:f>'全銘柄'!AH224</x:f>
        <x:v>S100W2KH</x:v>
      </x:c>
    </x:row>
    <x:row r="427">
      <x:c r="A427" s="90" t="n">
        <x:f>'全銘柄'!A727</x:f>
        <x:v>726</x:v>
      </x:c>
      <x:c r="B427" s="90" t="str">
        <x:f>'全銘柄'!B727</x:f>
        <x:v>9264</x:v>
      </x:c>
      <x:c r="C427" s="90" t="str">
        <x:f>'全銘柄'!D727</x:f>
        <x:v>Puequ CO.,LTD.</x:v>
      </x:c>
      <x:c r="D427" s="90" t="str">
        <x:f>'全銘柄'!W727</x:f>
        <x:v>来山 哲二 / 松村 俊宏</x:v>
      </x:c>
      <x:c r="E427" s="90" t="str">
        <x:f>'全銘柄'!U727</x:f>
        <x:v>来山 哲二</x:v>
      </x:c>
      <x:c r="F427" s="91" t="n">
        <x:f>'全銘柄'!V727</x:f>
        <x:v>0.1378</x:v>
      </x:c>
      <x:c r="G427" s="90" t="b">
        <x:f>'全銘柄'!AB727</x:f>
        <x:v>1</x:v>
      </x:c>
      <x:c r="H427" s="90" t="b">
        <x:f>'全銘柄'!AC727</x:f>
        <x:v>1</x:v>
      </x:c>
      <x:c r="I427" s="90" t="n">
        <x:f>'全銘柄'!AD727</x:f>
        <x:v>1</x:v>
      </x:c>
      <x:c r="J427" s="90" t="n">
        <x:f>'全銘柄'!AE727</x:f>
        <x:v>1</x:v>
      </x:c>
      <x:c r="K427" s="90" t="str">
        <x:f>'全銘柄'!AH727</x:f>
        <x:v>S100X5TH</x:v>
      </x:c>
    </x:row>
    <x:row r="428">
      <x:c r="A428" s="90" t="n">
        <x:f>'全銘柄'!A1385</x:f>
        <x:v>1384</x:v>
      </x:c>
      <x:c r="B428" s="90" t="str">
        <x:f>'全銘柄'!B1385</x:f>
        <x:v>9812</x:v>
      </x:c>
      <x:c r="C428" s="90" t="str">
        <x:f>'全銘柄'!D1385</x:f>
        <x:v>T.O. Holdings CO.,LTD.</x:v>
      </x:c>
      <x:c r="D428" s="90" t="str">
        <x:f>'全銘柄'!W1385</x:f>
        <x:v>小笠原 康正 / 疋田 一晶</x:v>
      </x:c>
      <x:c r="E428" s="90" t="str">
        <x:f>'全銘柄'!U1385</x:f>
        <x:v>小笠原 康正</x:v>
      </x:c>
      <x:c r="F428" s="91" t="n">
        <x:f>'全銘柄'!V1385</x:f>
        <x:v>0.1348</x:v>
      </x:c>
      <x:c r="G428" s="90" t="b">
        <x:f>'全銘柄'!AB1385</x:f>
        <x:v>1</x:v>
      </x:c>
      <x:c r="H428" s="90" t="b">
        <x:f>'全銘柄'!AC1385</x:f>
        <x:v>1</x:v>
      </x:c>
      <x:c r="I428" s="90" t="n">
        <x:f>'全銘柄'!AD1385</x:f>
        <x:v>1</x:v>
      </x:c>
      <x:c r="J428" s="90" t="n">
        <x:f>'全銘柄'!AE1385</x:f>
        <x:v>1</x:v>
      </x:c>
      <x:c r="K428" s="90" t="str">
        <x:f>'全銘柄'!AH1385</x:f>
        <x:v>S100WL8B</x:v>
      </x:c>
    </x:row>
    <x:row r="429">
      <x:c r="A429" s="90" t="n">
        <x:f>'全銘柄'!A404</x:f>
        <x:v>403</x:v>
      </x:c>
      <x:c r="B429" s="90" t="str">
        <x:f>'全銘柄'!B404</x:f>
        <x:v>6560</x:v>
      </x:c>
      <x:c r="C429" s="90" t="str">
        <x:f>'全銘柄'!D404</x:f>
        <x:v>LTS,Inc.</x:v>
      </x:c>
      <x:c r="D429" s="90" t="str">
        <x:f>'全銘柄'!W404</x:f>
        <x:v>樺島弘明 / 李成一 / 亀本悠 / 上野亮祐</x:v>
      </x:c>
      <x:c r="E429" s="90" t="str">
        <x:f>'全銘柄'!U404</x:f>
        <x:v>樺島 弘明</x:v>
      </x:c>
      <x:c r="F429" s="91" t="n">
        <x:f>'全銘柄'!V404</x:f>
        <x:v>0.1331</x:v>
      </x:c>
      <x:c r="G429" s="90" t="b">
        <x:f>'全銘柄'!AB404</x:f>
        <x:v>1</x:v>
      </x:c>
      <x:c r="H429" s="90" t="b">
        <x:f>'全銘柄'!AC404</x:f>
        <x:v>1</x:v>
      </x:c>
      <x:c r="I429" s="90" t="n">
        <x:f>'全銘柄'!AD404</x:f>
        <x:v>1</x:v>
      </x:c>
      <x:c r="J429" s="90" t="n">
        <x:f>'全銘柄'!AE404</x:f>
        <x:v>2</x:v>
      </x:c>
      <x:c r="K429" s="90" t="str">
        <x:f>'全銘柄'!AH404</x:f>
        <x:v>S100XRW4</x:v>
      </x:c>
    </x:row>
    <x:row r="430">
      <x:c r="A430" s="90" t="n">
        <x:f>'全銘柄'!A730</x:f>
        <x:v>729</x:v>
      </x:c>
      <x:c r="B430" s="90" t="str">
        <x:f>'全銘柄'!B730</x:f>
        <x:v>4388</x:v>
      </x:c>
      <x:c r="C430" s="90" t="str">
        <x:f>'全銘柄'!D730</x:f>
        <x:v>AI,Inc.</x:v>
      </x:c>
      <x:c r="D430" s="90" t="str">
        <x:f>'全銘柄'!W730</x:f>
        <x:v>廣飯 伸一</x:v>
      </x:c>
      <x:c r="E430" s="90" t="str">
        <x:f>'全銘柄'!U730</x:f>
        <x:v>廣飯 伸一</x:v>
      </x:c>
      <x:c r="F430" s="91" t="n">
        <x:f>'全銘柄'!V730</x:f>
        <x:v>0.1325</x:v>
      </x:c>
      <x:c r="G430" s="90" t="b">
        <x:f>'全銘柄'!AB730</x:f>
        <x:v>1</x:v>
      </x:c>
      <x:c r="H430" s="90" t="b">
        <x:f>'全銘柄'!AC730</x:f>
        <x:v>1</x:v>
      </x:c>
      <x:c r="I430" s="90" t="n">
        <x:f>'全銘柄'!AD730</x:f>
        <x:v>1</x:v>
      </x:c>
      <x:c r="J430" s="90" t="n">
        <x:f>'全銘柄'!AE730</x:f>
        <x:v>1</x:v>
      </x:c>
      <x:c r="K430" s="90" t="str">
        <x:f>'全銘柄'!AH730</x:f>
        <x:v>S100VYKL</x:v>
      </x:c>
    </x:row>
    <x:row r="431">
      <x:c r="A431" s="90" t="n">
        <x:f>'全銘柄'!A240</x:f>
        <x:v>239</x:v>
      </x:c>
      <x:c r="B431" s="90" t="str">
        <x:f>'全銘柄'!B240</x:f>
        <x:v>8914</x:v>
      </x:c>
      <x:c r="C431" s="90" t="str">
        <x:f>'全銘柄'!D240</x:f>
        <x:v>Arealink Co.,Ltd.</x:v>
      </x:c>
      <x:c r="D431" s="90" t="str">
        <x:f>'全銘柄'!W240</x:f>
        <x:v>林 尚道 / 鈴木 貴佳</x:v>
      </x:c>
      <x:c r="E431" s="90" t="str">
        <x:f>'全銘柄'!U240</x:f>
        <x:v>林 尚道</x:v>
      </x:c>
      <x:c r="F431" s="91" t="n">
        <x:f>'全銘柄'!V240</x:f>
        <x:v>0.1313</x:v>
      </x:c>
      <x:c r="G431" s="90" t="b">
        <x:f>'全銘柄'!AB240</x:f>
        <x:v>1</x:v>
      </x:c>
      <x:c r="H431" s="90" t="b">
        <x:f>'全銘柄'!AC240</x:f>
        <x:v>1</x:v>
      </x:c>
      <x:c r="I431" s="90" t="n">
        <x:f>'全銘柄'!AD240</x:f>
        <x:v>2</x:v>
      </x:c>
      <x:c r="J431" s="90" t="n">
        <x:f>'全銘柄'!AE240</x:f>
        <x:v>2</x:v>
      </x:c>
      <x:c r="K431" s="90" t="str">
        <x:f>'全銘柄'!AH240</x:f>
        <x:v>S100XSP5</x:v>
      </x:c>
    </x:row>
    <x:row r="432">
      <x:c r="A432" s="90" t="n">
        <x:f>'全銘柄'!A225</x:f>
        <x:v>224</x:v>
      </x:c>
      <x:c r="B432" s="90" t="str">
        <x:f>'全銘柄'!B225</x:f>
        <x:v>6947</x:v>
      </x:c>
      <x:c r="C432" s="90" t="str">
        <x:f>'全銘柄'!D225</x:f>
        <x:v>ZUKEN INC.</x:v>
      </x:c>
      <x:c r="D432" s="90" t="str">
        <x:f>'全銘柄'!W225</x:f>
        <x:v>金子 真人 / 勝部 迅也 / 相馬 粛一</x:v>
      </x:c>
      <x:c r="E432" s="90" t="str">
        <x:f>'全銘柄'!U225</x:f>
        <x:v>金子真人ホールディングス株式会社</x:v>
      </x:c>
      <x:c r="F432" s="91" t="n">
        <x:f>'全銘柄'!V225</x:f>
        <x:v>0.131</x:v>
      </x:c>
      <x:c r="G432" s="90" t="b">
        <x:f>'全銘柄'!AB225</x:f>
        <x:v>1</x:v>
      </x:c>
      <x:c r="H432" s="90" t="b">
        <x:f>'全銘柄'!AC225</x:f>
        <x:v>1</x:v>
      </x:c>
      <x:c r="I432" s="90" t="n">
        <x:f>'全銘柄'!AD225</x:f>
        <x:v>2</x:v>
      </x:c>
      <x:c r="J432" s="90" t="n">
        <x:f>'全銘柄'!AE225</x:f>
        <x:v>2</x:v>
      </x:c>
      <x:c r="K432" s="90" t="str">
        <x:f>'全銘柄'!AH225</x:f>
        <x:v>S100W07I</x:v>
      </x:c>
    </x:row>
    <x:row r="433">
      <x:c r="A433" s="90" t="n">
        <x:f>'全銘柄'!A928</x:f>
        <x:v>927</x:v>
      </x:c>
      <x:c r="B433" s="90" t="str">
        <x:f>'全銘柄'!B928</x:f>
        <x:v>3160</x:v>
      </x:c>
      <x:c r="C433" s="90" t="str">
        <x:f>'全銘柄'!D928</x:f>
        <x:v>OOMITSU CO.,LTD.</x:v>
      </x:c>
      <x:c r="D433" s="90" t="str">
        <x:f>'全銘柄'!W928</x:f>
        <x:v>金森 武</x:v>
      </x:c>
      <x:c r="E433" s="90" t="str">
        <x:f>'全銘柄'!U928</x:f>
        <x:v>金森 武</x:v>
      </x:c>
      <x:c r="F433" s="91" t="n">
        <x:f>'全銘柄'!V928</x:f>
        <x:v>0.1302</x:v>
      </x:c>
      <x:c r="G433" s="90" t="b">
        <x:f>'全銘柄'!AB928</x:f>
        <x:v>1</x:v>
      </x:c>
      <x:c r="H433" s="90" t="b">
        <x:f>'全銘柄'!AC928</x:f>
        <x:v>1</x:v>
      </x:c>
      <x:c r="I433" s="90" t="n">
        <x:f>'全銘柄'!AD928</x:f>
        <x:v>1</x:v>
      </x:c>
      <x:c r="J433" s="90" t="n">
        <x:f>'全銘柄'!AE928</x:f>
        <x:v>1</x:v>
      </x:c>
      <x:c r="K433" s="90" t="str">
        <x:f>'全銘柄'!AH928</x:f>
        <x:v>S100WJ4B</x:v>
      </x:c>
    </x:row>
    <x:row r="434">
      <x:c r="A434" s="90" t="n">
        <x:f>'全銘柄'!A255</x:f>
        <x:v>254</x:v>
      </x:c>
      <x:c r="B434" s="90" t="str">
        <x:f>'全銘柄'!B255</x:f>
        <x:v>9663</x:v>
      </x:c>
      <x:c r="C434" s="90" t="str">
        <x:f>'全銘柄'!D255</x:f>
        <x:v>NAGAWA CO.,Ltd</x:v>
      </x:c>
      <x:c r="D434" s="90" t="str">
        <x:f>'全銘柄'!W255</x:f>
        <x:v>髙橋 修 / 新村 亮</x:v>
      </x:c>
      <x:c r="E434" s="90" t="str">
        <x:f>'全銘柄'!U255</x:f>
        <x:v>髙橋 修</x:v>
      </x:c>
      <x:c r="F434" s="91" t="n">
        <x:f>'全銘柄'!V255</x:f>
        <x:v>0.1286</x:v>
      </x:c>
      <x:c r="G434" s="90" t="b">
        <x:f>'全銘柄'!AB255</x:f>
        <x:v>1</x:v>
      </x:c>
      <x:c r="H434" s="90" t="b">
        <x:f>'全銘柄'!AC255</x:f>
        <x:v>1</x:v>
      </x:c>
      <x:c r="I434" s="90" t="n">
        <x:f>'全銘柄'!AD255</x:f>
        <x:v>2</x:v>
      </x:c>
      <x:c r="J434" s="90" t="n">
        <x:f>'全銘柄'!AE255</x:f>
        <x:v>2</x:v>
      </x:c>
      <x:c r="K434" s="90" t="str">
        <x:f>'全銘柄'!AH255</x:f>
        <x:v>S100VXUY</x:v>
      </x:c>
    </x:row>
    <x:row r="435">
      <x:c r="A435" s="90" t="n">
        <x:f>'全銘柄'!A147</x:f>
        <x:v>146</x:v>
      </x:c>
      <x:c r="B435" s="90" t="str">
        <x:f>'全銘柄'!B147</x:f>
        <x:v>4369</x:v>
      </x:c>
      <x:c r="C435" s="90" t="str">
        <x:f>'全銘柄'!D147</x:f>
        <x:v>Tri Chemical Laboratories Inc.</x:v>
      </x:c>
      <x:c r="D435" s="90" t="str">
        <x:f>'全銘柄'!W147</x:f>
        <x:v>竹中 潤平 / 太附 聖</x:v>
      </x:c>
      <x:c r="E435" s="90" t="str">
        <x:f>'全銘柄'!U147</x:f>
        <x:v>竹中 潤平</x:v>
      </x:c>
      <x:c r="F435" s="91" t="n">
        <x:f>'全銘柄'!V147</x:f>
        <x:v>0.1281</x:v>
      </x:c>
      <x:c r="G435" s="90" t="b">
        <x:f>'全銘柄'!AB147</x:f>
        <x:v>1</x:v>
      </x:c>
      <x:c r="H435" s="90" t="b">
        <x:f>'全銘柄'!AC147</x:f>
        <x:v>1</x:v>
      </x:c>
      <x:c r="I435" s="90" t="n">
        <x:f>'全銘柄'!AD147</x:f>
        <x:v>2</x:v>
      </x:c>
      <x:c r="J435" s="90" t="n">
        <x:f>'全銘柄'!AE147</x:f>
        <x:v>2</x:v>
      </x:c>
      <x:c r="K435" s="90" t="str">
        <x:f>'全銘柄'!AH147</x:f>
        <x:v>S100XYYG</x:v>
      </x:c>
    </x:row>
    <x:row r="436">
      <x:c r="A436" s="90" t="n">
        <x:f>'全銘柄'!A263</x:f>
        <x:v>262</x:v>
      </x:c>
      <x:c r="B436" s="90" t="str">
        <x:f>'全銘柄'!B263</x:f>
        <x:v>4265</x:v>
      </x:c>
      <x:c r="C436" s="90" t="str">
        <x:f>'全銘柄'!D263</x:f>
        <x:v>Institution for a Global Society Corporation</x:v>
      </x:c>
      <x:c r="D436" s="90" t="str">
        <x:f>'全銘柄'!W263</x:f>
        <x:v>福原 正大 / 中里 忍</x:v>
      </x:c>
      <x:c r="E436" s="90" t="str">
        <x:f>'全銘柄'!U263</x:f>
        <x:v>福原 正大</x:v>
      </x:c>
      <x:c r="F436" s="91" t="n">
        <x:f>'全銘柄'!V263</x:f>
        <x:v>0.1253</x:v>
      </x:c>
      <x:c r="G436" s="90" t="b">
        <x:f>'全銘柄'!AB263</x:f>
        <x:v>1</x:v>
      </x:c>
      <x:c r="H436" s="90" t="b">
        <x:f>'全銘柄'!AC263</x:f>
        <x:v>1</x:v>
      </x:c>
      <x:c r="I436" s="90" t="n">
        <x:f>'全銘柄'!AD263</x:f>
        <x:v>2</x:v>
      </x:c>
      <x:c r="J436" s="90" t="n">
        <x:f>'全銘柄'!AE263</x:f>
        <x:v>2</x:v>
      </x:c>
      <x:c r="K436" s="90" t="str">
        <x:f>'全銘柄'!AH263</x:f>
        <x:v>S100W3W3</x:v>
      </x:c>
    </x:row>
    <x:row r="437">
      <x:c r="A437" s="90" t="n">
        <x:f>'全銘柄'!A1228</x:f>
        <x:v>1227</x:v>
      </x:c>
      <x:c r="B437" s="90" t="str">
        <x:f>'全銘柄'!B1228</x:f>
        <x:v>3333</x:v>
      </x:c>
      <x:c r="C437" s="90" t="str">
        <x:f>'全銘柄'!D1228</x:f>
        <x:v>ASAHI CO.,LTD.</x:v>
      </x:c>
      <x:c r="D437" s="90" t="str">
        <x:f>'全銘柄'!W1228</x:f>
        <x:v>下田 佳史 / 望月 基</x:v>
      </x:c>
      <x:c r="E437" s="90" t="str">
        <x:f>'全銘柄'!U1228</x:f>
        <x:v>下田 佳史</x:v>
      </x:c>
      <x:c r="F437" s="91" t="n">
        <x:f>'全銘柄'!V1228</x:f>
        <x:v>0.125</x:v>
      </x:c>
      <x:c r="G437" s="90" t="b">
        <x:f>'全銘柄'!AB1228</x:f>
        <x:v>1</x:v>
      </x:c>
      <x:c r="H437" s="90" t="b">
        <x:f>'全銘柄'!AC1228</x:f>
        <x:v>1</x:v>
      </x:c>
      <x:c r="I437" s="90" t="n">
        <x:f>'全銘柄'!AD1228</x:f>
        <x:v>1</x:v>
      </x:c>
      <x:c r="J437" s="90" t="n">
        <x:f>'全銘柄'!AE1228</x:f>
        <x:v>1</x:v>
      </x:c>
      <x:c r="K437" s="90" t="str">
        <x:f>'全銘柄'!AH1228</x:f>
        <x:v>S100Y2X4</x:v>
      </x:c>
    </x:row>
    <x:row r="438">
      <x:c r="A438" s="90" t="n">
        <x:f>'全銘柄'!A1150</x:f>
        <x:v>1149</x:v>
      </x:c>
      <x:c r="B438" s="90" t="str">
        <x:f>'全銘柄'!B1150</x:f>
        <x:v>5189</x:v>
      </x:c>
      <x:c r="C438" s="90" t="str">
        <x:f>'全銘柄'!D1150</x:f>
        <x:v>SAKURA RUBBER CO.,LTD.</x:v>
      </x:c>
      <x:c r="D438" s="90" t="str">
        <x:f>'全銘柄'!W1150</x:f>
        <x:v>中村 浩士 / 岩﨑 哲也</x:v>
      </x:c>
      <x:c r="E438" s="90" t="str">
        <x:f>'全銘柄'!U1150</x:f>
        <x:v>中 村 浩 士</x:v>
      </x:c>
      <x:c r="F438" s="91" t="n">
        <x:f>'全銘柄'!V1150</x:f>
        <x:v>0.1249</x:v>
      </x:c>
      <x:c r="G438" s="90" t="b">
        <x:f>'全銘柄'!AB1150</x:f>
        <x:v>1</x:v>
      </x:c>
      <x:c r="H438" s="90" t="b">
        <x:f>'全銘柄'!AC1150</x:f>
        <x:v>1</x:v>
      </x:c>
      <x:c r="I438" s="90" t="n">
        <x:f>'全銘柄'!AD1150</x:f>
        <x:v>1</x:v>
      </x:c>
      <x:c r="J438" s="90" t="n">
        <x:f>'全銘柄'!AE1150</x:f>
        <x:v>1</x:v>
      </x:c>
      <x:c r="K438" s="90" t="str">
        <x:f>'全銘柄'!AH1150</x:f>
        <x:v>S100W7V1</x:v>
      </x:c>
    </x:row>
    <x:row r="439">
      <x:c r="A439" s="90" t="n">
        <x:f>'全銘柄'!A51</x:f>
        <x:v>50</x:v>
      </x:c>
      <x:c r="B439" s="90" t="str">
        <x:f>'全銘柄'!B51</x:f>
        <x:v>4373</x:v>
      </x:c>
      <x:c r="C439" s="90" t="str">
        <x:f>'全銘柄'!D51</x:f>
        <x:v>Simplex Holdings,Inc.</x:v>
      </x:c>
      <x:c r="D439" s="90" t="str">
        <x:f>'全銘柄'!W51</x:f>
        <x:v>金子 英樹 / 助間 孝三 / 早田 政孝</x:v>
      </x:c>
      <x:c r="E439" s="90" t="str">
        <x:f>'全銘柄'!U51</x:f>
        <x:v>金子 英樹</x:v>
      </x:c>
      <x:c r="F439" s="91" t="n">
        <x:f>'全銘柄'!V51</x:f>
        <x:v>0.1242</x:v>
      </x:c>
      <x:c r="G439" s="90" t="b">
        <x:f>'全銘柄'!AB51</x:f>
        <x:v>1</x:v>
      </x:c>
      <x:c r="H439" s="90" t="b">
        <x:f>'全銘柄'!AC51</x:f>
        <x:v>1</x:v>
      </x:c>
      <x:c r="I439" s="90" t="n">
        <x:f>'全銘柄'!AD51</x:f>
        <x:v>3</x:v>
      </x:c>
      <x:c r="J439" s="90" t="n">
        <x:f>'全銘柄'!AE51</x:f>
        <x:v>3</x:v>
      </x:c>
      <x:c r="K439" s="90" t="str">
        <x:f>'全銘柄'!AH51</x:f>
        <x:v>S100VY57</x:v>
      </x:c>
    </x:row>
    <x:row r="440">
      <x:c r="A440" s="90" t="n">
        <x:f>'全銘柄'!A1364</x:f>
        <x:v>1363</x:v>
      </x:c>
      <x:c r="B440" s="90" t="str">
        <x:f>'全銘柄'!B1364</x:f>
        <x:v>6982</x:v>
      </x:c>
      <x:c r="C440" s="90" t="str">
        <x:f>'全銘柄'!D1364</x:f>
        <x:v>The Lead Co.,Inc.</x:v>
      </x:c>
      <x:c r="D440" s="90" t="str">
        <x:f>'全銘柄'!W1364</x:f>
        <x:v>岩 崎 元 治</x:v>
      </x:c>
      <x:c r="E440" s="90" t="str">
        <x:f>'全銘柄'!U1364</x:f>
        <x:v>岩崎 元治</x:v>
      </x:c>
      <x:c r="F440" s="91" t="n">
        <x:f>'全銘柄'!V1364</x:f>
        <x:v>0.1224</x:v>
      </x:c>
      <x:c r="G440" s="90" t="b">
        <x:f>'全銘柄'!AB1364</x:f>
        <x:v>1</x:v>
      </x:c>
      <x:c r="H440" s="90" t="b">
        <x:f>'全銘柄'!AC1364</x:f>
        <x:v>1</x:v>
      </x:c>
      <x:c r="I440" s="90" t="n">
        <x:f>'全銘柄'!AD1364</x:f>
        <x:v>1</x:v>
      </x:c>
      <x:c r="J440" s="90" t="n">
        <x:f>'全銘柄'!AE1364</x:f>
        <x:v>1</x:v>
      </x:c>
      <x:c r="K440" s="90" t="str">
        <x:f>'全銘柄'!AH1364</x:f>
        <x:v>S100W65H</x:v>
      </x:c>
    </x:row>
    <x:row r="441">
      <x:c r="A441" s="90" t="n">
        <x:f>'全銘柄'!A193</x:f>
        <x:v>192</x:v>
      </x:c>
      <x:c r="B441" s="90" t="str">
        <x:f>'全銘柄'!B193</x:f>
        <x:v>4570</x:v>
      </x:c>
      <x:c r="C441" s="90" t="str">
        <x:f>'全銘柄'!D193</x:f>
        <x:v>Immuno-Biological Laboratories Co.,Ltd.</x:v>
      </x:c>
      <x:c r="D441" s="90" t="str">
        <x:f>'全銘柄'!W193</x:f>
        <x:v>清藤 勉</x:v>
      </x:c>
      <x:c r="E441" s="90" t="str">
        <x:f>'全銘柄'!U193</x:f>
        <x:v>清藤 勉</x:v>
      </x:c>
      <x:c r="F441" s="91" t="n">
        <x:f>'全銘柄'!V193</x:f>
        <x:v>0.1207</x:v>
      </x:c>
      <x:c r="G441" s="90" t="b">
        <x:f>'全銘柄'!AB193</x:f>
        <x:v>1</x:v>
      </x:c>
      <x:c r="H441" s="90" t="b">
        <x:f>'全銘柄'!AC193</x:f>
        <x:v>1</x:v>
      </x:c>
      <x:c r="I441" s="90" t="n">
        <x:f>'全銘柄'!AD193</x:f>
        <x:v>2</x:v>
      </x:c>
      <x:c r="J441" s="90" t="n">
        <x:f>'全銘柄'!AE193</x:f>
        <x:v>2</x:v>
      </x:c>
      <x:c r="K441" s="90" t="str">
        <x:f>'全銘柄'!AH193</x:f>
        <x:v>S100W7T7</x:v>
      </x:c>
    </x:row>
    <x:row r="442">
      <x:c r="A442" s="90" t="n">
        <x:f>'全銘柄'!A1290</x:f>
        <x:v>1289</x:v>
      </x:c>
      <x:c r="B442" s="90" t="str">
        <x:f>'全銘柄'!B1290</x:f>
        <x:v>7413</x:v>
      </x:c>
      <x:c r="C442" s="90" t="str">
        <x:f>'全銘柄'!D1290</x:f>
        <x:v>Sokensha Co.,Ltd.</x:v>
      </x:c>
      <x:c r="D442" s="90" t="str">
        <x:f>'全銘柄'!W1290</x:f>
        <x:v>中 村 靖</x:v>
      </x:c>
      <x:c r="E442" s="90" t="str">
        <x:f>'全銘柄'!U1290</x:f>
        <x:v>中村 靖</x:v>
      </x:c>
      <x:c r="F442" s="91" t="n">
        <x:f>'全銘柄'!V1290</x:f>
        <x:v>0.1206</x:v>
      </x:c>
      <x:c r="G442" s="90" t="b">
        <x:f>'全銘柄'!AB1290</x:f>
        <x:v>1</x:v>
      </x:c>
      <x:c r="H442" s="90" t="b">
        <x:f>'全銘柄'!AC1290</x:f>
        <x:v>1</x:v>
      </x:c>
      <x:c r="I442" s="90" t="n">
        <x:f>'全銘柄'!AD1290</x:f>
        <x:v>1</x:v>
      </x:c>
      <x:c r="J442" s="90" t="n">
        <x:f>'全銘柄'!AE1290</x:f>
        <x:v>1</x:v>
      </x:c>
      <x:c r="K442" s="90" t="str">
        <x:f>'全銘柄'!AH1290</x:f>
        <x:v>S100W5B9</x:v>
      </x:c>
    </x:row>
    <x:row r="443">
      <x:c r="A443" s="90" t="n">
        <x:f>'全銘柄'!A918</x:f>
        <x:v>917</x:v>
      </x:c>
      <x:c r="B443" s="90" t="str">
        <x:f>'全銘柄'!B918</x:f>
        <x:v>4657</x:v>
      </x:c>
      <x:c r="C443" s="90" t="str">
        <x:f>'全銘柄'!D918</x:f>
        <x:v>ENVIRONMENTAL CONTROL CENTER CO.,LTD.</x:v>
      </x:c>
      <x:c r="D443" s="90" t="str">
        <x:f>'全銘柄'!W918</x:f>
        <x:v>水落 憲吾 / 清水 重雄</x:v>
      </x:c>
      <x:c r="E443" s="90" t="str">
        <x:f>'全銘柄'!U918</x:f>
        <x:v>水落 憲吾</x:v>
      </x:c>
      <x:c r="F443" s="91" t="n">
        <x:f>'全銘柄'!V918</x:f>
        <x:v>0.12</x:v>
      </x:c>
      <x:c r="G443" s="90" t="b">
        <x:f>'全銘柄'!AB918</x:f>
        <x:v>1</x:v>
      </x:c>
      <x:c r="H443" s="90" t="b">
        <x:f>'全銘柄'!AC918</x:f>
        <x:v>1</x:v>
      </x:c>
      <x:c r="I443" s="90" t="n">
        <x:f>'全銘柄'!AD918</x:f>
        <x:v>1</x:v>
      </x:c>
      <x:c r="J443" s="90" t="n">
        <x:f>'全銘柄'!AE918</x:f>
        <x:v>1</x:v>
      </x:c>
      <x:c r="K443" s="90" t="str">
        <x:f>'全銘柄'!AH918</x:f>
        <x:v>S100WQ16</x:v>
      </x:c>
    </x:row>
    <x:row r="444">
      <x:c r="A444" s="90" t="n">
        <x:f>'全銘柄'!A190</x:f>
        <x:v>189</x:v>
      </x:c>
      <x:c r="B444" s="90" t="str">
        <x:f>'全銘柄'!B190</x:f>
        <x:v>7458</x:v>
      </x:c>
      <x:c r="C444" s="90" t="str">
        <x:f>'全銘柄'!D190</x:f>
        <x:v>DAIICHIKOSHO CO.,LTD.</x:v>
      </x:c>
      <x:c r="D444" s="90" t="str">
        <x:f>'全銘柄'!W190</x:f>
        <x:v>保志 忠郊</x:v>
      </x:c>
      <x:c r="E444" s="90" t="str">
        <x:f>'全銘柄'!U190</x:f>
        <x:v>保志 忠郊</x:v>
      </x:c>
      <x:c r="F444" s="91" t="n">
        <x:f>'全銘柄'!V190</x:f>
        <x:v>0.1196</x:v>
      </x:c>
      <x:c r="G444" s="90" t="b">
        <x:f>'全銘柄'!AB190</x:f>
        <x:v>1</x:v>
      </x:c>
      <x:c r="H444" s="90" t="b">
        <x:f>'全銘柄'!AC190</x:f>
        <x:v>1</x:v>
      </x:c>
      <x:c r="I444" s="90" t="n">
        <x:f>'全銘柄'!AD190</x:f>
        <x:v>2</x:v>
      </x:c>
      <x:c r="J444" s="90" t="n">
        <x:f>'全銘柄'!AE190</x:f>
        <x:v>2</x:v>
      </x:c>
      <x:c r="K444" s="90" t="str">
        <x:f>'全銘柄'!AH190</x:f>
        <x:v>S100W2R8</x:v>
      </x:c>
    </x:row>
    <x:row r="445">
      <x:c r="A445" s="90" t="n">
        <x:f>'全銘柄'!A3</x:f>
        <x:v>2</x:v>
      </x:c>
      <x:c r="B445" s="90" t="str">
        <x:f>'全銘柄'!B3</x:f>
        <x:v>9338</x:v>
      </x:c>
      <x:c r="C445" s="90" t="str">
        <x:f>'全銘柄'!D3</x:f>
        <x:v>INFORICH INC.</x:v>
      </x:c>
      <x:c r="D445" s="90" t="str">
        <x:f>'全銘柄'!W3</x:f>
        <x:v>秋山 広宣</x:v>
      </x:c>
      <x:c r="E445" s="90" t="str">
        <x:f>'全銘柄'!U3</x:f>
        <x:v>秋山 広宣</x:v>
      </x:c>
      <x:c r="F445" s="91" t="n">
        <x:f>'全銘柄'!V3</x:f>
        <x:v>0.1191</x:v>
      </x:c>
      <x:c r="G445" s="90" t="b">
        <x:f>'全銘柄'!AB3</x:f>
        <x:v>1</x:v>
      </x:c>
      <x:c r="H445" s="90" t="b">
        <x:f>'全銘柄'!AC3</x:f>
        <x:v>1</x:v>
      </x:c>
      <x:c r="I445" s="90" t="n">
        <x:f>'全銘柄'!AD3</x:f>
        <x:v>4</x:v>
      </x:c>
      <x:c r="J445" s="90" t="n">
        <x:f>'全銘柄'!AE3</x:f>
        <x:v>4</x:v>
      </x:c>
      <x:c r="K445" s="90" t="str">
        <x:f>'全銘柄'!AH3</x:f>
        <x:v>S100XR70</x:v>
      </x:c>
    </x:row>
    <x:row r="446">
      <x:c r="A446" s="90" t="n">
        <x:f>'全銘柄'!A85</x:f>
        <x:v>84</x:v>
      </x:c>
      <x:c r="B446" s="90" t="str">
        <x:f>'全銘柄'!B85</x:f>
        <x:v>3452</x:v>
      </x:c>
      <x:c r="C446" s="90" t="str">
        <x:f>'全銘柄'!D85</x:f>
        <x:v>B-Lot Company Limited</x:v>
      </x:c>
      <x:c r="D446" s="90" t="str">
        <x:f>'全銘柄'!W85</x:f>
        <x:v>宮内 誠 / 望月 雅博 / 江﨑 憲太郎</x:v>
      </x:c>
      <x:c r="E446" s="90" t="str">
        <x:f>'全銘柄'!U85</x:f>
        <x:v>望月 雅博</x:v>
      </x:c>
      <x:c r="F446" s="91" t="n">
        <x:f>'全銘柄'!V85</x:f>
        <x:v>0.1183</x:v>
      </x:c>
      <x:c r="G446" s="90" t="b">
        <x:f>'全銘柄'!AB85</x:f>
        <x:v>1</x:v>
      </x:c>
      <x:c r="H446" s="90" t="b">
        <x:f>'全銘柄'!AC85</x:f>
        <x:v>1</x:v>
      </x:c>
      <x:c r="I446" s="90" t="n">
        <x:f>'全銘柄'!AD85</x:f>
        <x:v>2</x:v>
      </x:c>
      <x:c r="J446" s="90" t="n">
        <x:f>'全銘柄'!AE85</x:f>
        <x:v>3</x:v>
      </x:c>
      <x:c r="K446" s="90" t="str">
        <x:f>'全銘柄'!AH85</x:f>
        <x:v>S100XTWZ</x:v>
      </x:c>
    </x:row>
    <x:row r="447">
      <x:c r="A447" s="90" t="n">
        <x:f>'全銘柄'!A944</x:f>
        <x:v>943</x:v>
      </x:c>
      <x:c r="B447" s="90" t="str">
        <x:f>'全銘柄'!B944</x:f>
        <x:v>6718</x:v>
      </x:c>
      <x:c r="C447" s="90" t="str">
        <x:f>'全銘柄'!D944</x:f>
        <x:v>AIPHONE CO.,LTD.</x:v>
      </x:c>
      <x:c r="D447" s="90" t="str">
        <x:f>'全銘柄'!W944</x:f>
        <x:v>市川 周作 / 鈴木 富雄</x:v>
      </x:c>
      <x:c r="E447" s="90" t="str">
        <x:f>'全銘柄'!U944</x:f>
        <x:v>市川 周作</x:v>
      </x:c>
      <x:c r="F447" s="91" t="n">
        <x:f>'全銘柄'!V944</x:f>
        <x:v>0.1166</x:v>
      </x:c>
      <x:c r="G447" s="90" t="b">
        <x:f>'全銘柄'!AB944</x:f>
        <x:v>1</x:v>
      </x:c>
      <x:c r="H447" s="90" t="b">
        <x:f>'全銘柄'!AC944</x:f>
        <x:v>1</x:v>
      </x:c>
      <x:c r="I447" s="90" t="n">
        <x:f>'全銘柄'!AD944</x:f>
        <x:v>1</x:v>
      </x:c>
      <x:c r="J447" s="90" t="n">
        <x:f>'全銘柄'!AE944</x:f>
        <x:v>1</x:v>
      </x:c>
      <x:c r="K447" s="90" t="str">
        <x:f>'全銘柄'!AH944</x:f>
        <x:v>S100W55W</x:v>
      </x:c>
    </x:row>
    <x:row r="448">
      <x:c r="A448" s="90" t="n">
        <x:f>'全銘柄'!A1115</x:f>
        <x:v>1114</x:v>
      </x:c>
      <x:c r="B448" s="90" t="str">
        <x:f>'全銘柄'!B1115</x:f>
        <x:v>9906</x:v>
      </x:c>
      <x:c r="C448" s="90" t="str">
        <x:f>'全銘柄'!D1115</x:f>
        <x:v>Fujii Sangyo Corporation</x:v>
      </x:c>
      <x:c r="D448" s="90" t="str">
        <x:f>'全銘柄'!W1115</x:f>
        <x:v>藤井 昌一</x:v>
      </x:c>
      <x:c r="E448" s="90" t="str">
        <x:f>'全銘柄'!U1115</x:f>
        <x:v>藤井 昌一</x:v>
      </x:c>
      <x:c r="F448" s="91" t="n">
        <x:f>'全銘柄'!V1115</x:f>
        <x:v>0.1148</x:v>
      </x:c>
      <x:c r="G448" s="90" t="b">
        <x:f>'全銘柄'!AB1115</x:f>
        <x:v>1</x:v>
      </x:c>
      <x:c r="H448" s="90" t="b">
        <x:f>'全銘柄'!AC1115</x:f>
        <x:v>1</x:v>
      </x:c>
      <x:c r="I448" s="90" t="n">
        <x:f>'全銘柄'!AD1115</x:f>
        <x:v>1</x:v>
      </x:c>
      <x:c r="J448" s="90" t="n">
        <x:f>'全銘柄'!AE1115</x:f>
        <x:v>1</x:v>
      </x:c>
      <x:c r="K448" s="90" t="str">
        <x:f>'全銘柄'!AH1115</x:f>
        <x:v>S100W86F</x:v>
      </x:c>
    </x:row>
    <x:row r="449">
      <x:c r="A449" s="90" t="n">
        <x:f>'全銘柄'!A86</x:f>
        <x:v>85</x:v>
      </x:c>
      <x:c r="B449" s="90" t="str">
        <x:f>'全銘柄'!B86</x:f>
        <x:v>7320</x:v>
      </x:c>
      <x:c r="C449" s="90" t="str">
        <x:f>'全銘柄'!D86</x:f>
        <x:v>Solvvy Inc.</x:v>
      </x:c>
      <x:c r="D449" s="90" t="str">
        <x:f>'全銘柄'!W86</x:f>
        <x:v>安達 慶高 / 荒川 拓也 / 西尾 直紀</x:v>
      </x:c>
      <x:c r="E449" s="90" t="str">
        <x:f>'全銘柄'!U86</x:f>
        <x:v>安達 慶高</x:v>
      </x:c>
      <x:c r="F449" s="91" t="n">
        <x:f>'全銘柄'!V86</x:f>
        <x:v>0.114</x:v>
      </x:c>
      <x:c r="G449" s="90" t="b">
        <x:f>'全銘柄'!AB86</x:f>
        <x:v>1</x:v>
      </x:c>
      <x:c r="H449" s="90" t="b">
        <x:f>'全銘柄'!AC86</x:f>
        <x:v>1</x:v>
      </x:c>
      <x:c r="I449" s="90" t="n">
        <x:f>'全銘柄'!AD86</x:f>
        <x:v>2</x:v>
      </x:c>
      <x:c r="J449" s="90" t="n">
        <x:f>'全銘柄'!AE86</x:f>
        <x:v>3</x:v>
      </x:c>
      <x:c r="K449" s="90" t="str">
        <x:f>'全銘柄'!AH86</x:f>
        <x:v>S100WSFJ</x:v>
      </x:c>
    </x:row>
    <x:row r="450">
      <x:c r="A450" s="90" t="n">
        <x:f>'全銘柄'!A1294</x:f>
        <x:v>1293</x:v>
      </x:c>
      <x:c r="B450" s="90" t="str">
        <x:f>'全銘柄'!B1294</x:f>
        <x:v>3768</x:v>
      </x:c>
      <x:c r="C450" s="90" t="str">
        <x:f>'全銘柄'!D1294</x:f>
        <x:v>Riskmonster.com</x:v>
      </x:c>
      <x:c r="D450" s="90" t="str">
        <x:f>'全銘柄'!W1294</x:f>
        <x:v>藤本 太一</x:v>
      </x:c>
      <x:c r="E450" s="90" t="str">
        <x:f>'全銘柄'!U1294</x:f>
        <x:v>藤本 太一</x:v>
      </x:c>
      <x:c r="F450" s="91" t="n">
        <x:f>'全銘柄'!V1294</x:f>
        <x:v>0.1137</x:v>
      </x:c>
      <x:c r="G450" s="90" t="b">
        <x:f>'全銘柄'!AB1294</x:f>
        <x:v>1</x:v>
      </x:c>
      <x:c r="H450" s="90" t="b">
        <x:f>'全銘柄'!AC1294</x:f>
        <x:v>1</x:v>
      </x:c>
      <x:c r="I450" s="90" t="n">
        <x:f>'全銘柄'!AD1294</x:f>
        <x:v>1</x:v>
      </x:c>
      <x:c r="J450" s="90" t="n">
        <x:f>'全銘柄'!AE1294</x:f>
        <x:v>1</x:v>
      </x:c>
      <x:c r="K450" s="90" t="str">
        <x:f>'全銘柄'!AH1294</x:f>
        <x:v>S100W2HK</x:v>
      </x:c>
    </x:row>
    <x:row r="451">
      <x:c r="A451" s="90" t="n">
        <x:f>'全銘柄'!A1203</x:f>
        <x:v>1202</x:v>
      </x:c>
      <x:c r="B451" s="90" t="str">
        <x:f>'全銘柄'!B1203</x:f>
        <x:v>5283</x:v>
      </x:c>
      <x:c r="C451" s="90" t="str">
        <x:f>'全銘柄'!D1203</x:f>
        <x:v>TAKAMISAWA CO.,LTD.</x:v>
      </x:c>
      <x:c r="D451" s="90" t="str">
        <x:f>'全銘柄'!W1203</x:f>
        <x:v>髙見澤 秀茂 / 髙見澤 雅人</x:v>
      </x:c>
      <x:c r="E451" s="90" t="str">
        <x:f>'全銘柄'!U1203</x:f>
        <x:v>髙見澤 秀茂</x:v>
      </x:c>
      <x:c r="F451" s="91" t="n">
        <x:f>'全銘柄'!V1203</x:f>
        <x:v>0.1136</x:v>
      </x:c>
      <x:c r="G451" s="90" t="b">
        <x:f>'全銘柄'!AB1203</x:f>
        <x:v>1</x:v>
      </x:c>
      <x:c r="H451" s="90" t="b">
        <x:f>'全銘柄'!AC1203</x:f>
        <x:v>1</x:v>
      </x:c>
      <x:c r="I451" s="90" t="n">
        <x:f>'全銘柄'!AD1203</x:f>
        <x:v>1</x:v>
      </x:c>
      <x:c r="J451" s="90" t="n">
        <x:f>'全銘柄'!AE1203</x:f>
        <x:v>1</x:v>
      </x:c>
      <x:c r="K451" s="90" t="str">
        <x:f>'全銘柄'!AH1203</x:f>
        <x:v>S100WQGP</x:v>
      </x:c>
    </x:row>
    <x:row r="452">
      <x:c r="A452" s="90" t="n">
        <x:f>'全銘柄'!A841</x:f>
        <x:v>840</x:v>
      </x:c>
      <x:c r="B452" s="90" t="str">
        <x:f>'全銘柄'!B841</x:f>
        <x:v>3359</x:v>
      </x:c>
      <x:c r="C452" s="90" t="str">
        <x:f>'全銘柄'!D841</x:f>
        <x:v>cotta CO.,LTD</x:v>
      </x:c>
      <x:c r="D452" s="90" t="str">
        <x:f>'全銘柄'!W841</x:f>
        <x:v>佐藤 成一 / 黒須 綾希子</x:v>
      </x:c>
      <x:c r="E452" s="90" t="str">
        <x:f>'全銘柄'!U841</x:f>
        <x:v>黒須 綾希子</x:v>
      </x:c>
      <x:c r="F452" s="91" t="n">
        <x:f>'全銘柄'!V841</x:f>
        <x:v>0.1115</x:v>
      </x:c>
      <x:c r="G452" s="90" t="b">
        <x:f>'全銘柄'!AB841</x:f>
        <x:v>1</x:v>
      </x:c>
      <x:c r="H452" s="90" t="b">
        <x:f>'全銘柄'!AC841</x:f>
        <x:v>1</x:v>
      </x:c>
      <x:c r="I452" s="90" t="n">
        <x:f>'全銘柄'!AD841</x:f>
        <x:v>1</x:v>
      </x:c>
      <x:c r="J452" s="90" t="n">
        <x:f>'全銘柄'!AE841</x:f>
        <x:v>1</x:v>
      </x:c>
      <x:c r="K452" s="90" t="str">
        <x:f>'全銘柄'!AH841</x:f>
        <x:v>S100XBJQ</x:v>
      </x:c>
    </x:row>
    <x:row r="453">
      <x:c r="A453" s="90" t="n">
        <x:f>'全銘柄'!A1170</x:f>
        <x:v>1169</x:v>
      </x:c>
      <x:c r="B453" s="90" t="str">
        <x:f>'全銘柄'!B1170</x:f>
        <x:v>4242</x:v>
      </x:c>
      <x:c r="C453" s="90" t="str">
        <x:f>'全銘柄'!D1170</x:f>
        <x:v>TAKAGI SEIKO CORPORATION</x:v>
      </x:c>
      <x:c r="D453" s="90" t="str">
        <x:f>'全銘柄'!W1170</x:f>
        <x:v>高木 章裕</x:v>
      </x:c>
      <x:c r="E453" s="90" t="str">
        <x:f>'全銘柄'!U1170</x:f>
        <x:v>高木 章裕</x:v>
      </x:c>
      <x:c r="F453" s="91" t="n">
        <x:f>'全銘柄'!V1170</x:f>
        <x:v>0.111</x:v>
      </x:c>
      <x:c r="G453" s="90" t="b">
        <x:f>'全銘柄'!AB1170</x:f>
        <x:v>1</x:v>
      </x:c>
      <x:c r="H453" s="90" t="b">
        <x:f>'全銘柄'!AC1170</x:f>
        <x:v>1</x:v>
      </x:c>
      <x:c r="I453" s="90" t="n">
        <x:f>'全銘柄'!AD1170</x:f>
        <x:v>1</x:v>
      </x:c>
      <x:c r="J453" s="90" t="n">
        <x:f>'全銘柄'!AE1170</x:f>
        <x:v>1</x:v>
      </x:c>
      <x:c r="K453" s="90" t="str">
        <x:f>'全銘柄'!AH1170</x:f>
        <x:v>S100W4ZZ</x:v>
      </x:c>
    </x:row>
    <x:row r="454">
      <x:c r="A454" s="90" t="n">
        <x:f>'全銘柄'!A261</x:f>
        <x:v>260</x:v>
      </x:c>
      <x:c r="B454" s="90" t="str">
        <x:f>'全銘柄'!B261</x:f>
        <x:v>3853</x:v>
      </x:c>
      <x:c r="C454" s="90" t="str">
        <x:f>'全銘柄'!D261</x:f>
        <x:v>ASTERIA Corporation</x:v>
      </x:c>
      <x:c r="D454" s="90" t="str">
        <x:f>'全銘柄'!W261</x:f>
        <x:v>平野 洋一郎 / 北原 淑行</x:v>
      </x:c>
      <x:c r="E454" s="90" t="str">
        <x:f>'全銘柄'!U261</x:f>
        <x:v>平野 洋一郎</x:v>
      </x:c>
      <x:c r="F454" s="91" t="n">
        <x:f>'全銘柄'!V261</x:f>
        <x:v>0.1107</x:v>
      </x:c>
      <x:c r="G454" s="90" t="b">
        <x:f>'全銘柄'!AB261</x:f>
        <x:v>1</x:v>
      </x:c>
      <x:c r="H454" s="90" t="b">
        <x:f>'全銘柄'!AC261</x:f>
        <x:v>1</x:v>
      </x:c>
      <x:c r="I454" s="90" t="n">
        <x:f>'全銘柄'!AD261</x:f>
        <x:v>2</x:v>
      </x:c>
      <x:c r="J454" s="90" t="n">
        <x:f>'全銘柄'!AE261</x:f>
        <x:v>2</x:v>
      </x:c>
      <x:c r="K454" s="90" t="str">
        <x:f>'全銘柄'!AH261</x:f>
        <x:v>S100W0T0</x:v>
      </x:c>
    </x:row>
    <x:row r="455">
      <x:c r="A455" s="90" t="n">
        <x:f>'全銘柄'!A1380</x:f>
        <x:v>1379</x:v>
      </x:c>
      <x:c r="B455" s="90" t="str">
        <x:f>'全銘柄'!B1380</x:f>
        <x:v>6993</x:v>
      </x:c>
      <x:c r="C455" s="90" t="str">
        <x:f>'全銘柄'!D1380</x:f>
        <x:v>Daikokuya Holdings Co.,Ltd.</x:v>
      </x:c>
      <x:c r="D455" s="90" t="str">
        <x:f>'全銘柄'!W1380</x:f>
        <x:v>小川 浩平</x:v>
      </x:c>
      <x:c r="E455" s="90" t="str">
        <x:f>'全銘柄'!U1380</x:f>
        <x:v>小川 浩平</x:v>
      </x:c>
      <x:c r="F455" s="91" t="n">
        <x:f>'全銘柄'!V1380</x:f>
        <x:v>0.1098</x:v>
      </x:c>
      <x:c r="G455" s="90" t="b">
        <x:f>'全銘柄'!AB1380</x:f>
        <x:v>1</x:v>
      </x:c>
      <x:c r="H455" s="90" t="b">
        <x:f>'全銘柄'!AC1380</x:f>
        <x:v>1</x:v>
      </x:c>
      <x:c r="I455" s="90" t="n">
        <x:f>'全銘柄'!AD1380</x:f>
        <x:v>1</x:v>
      </x:c>
      <x:c r="J455" s="90" t="n">
        <x:f>'全銘柄'!AE1380</x:f>
        <x:v>1</x:v>
      </x:c>
      <x:c r="K455" s="90" t="str">
        <x:f>'全銘柄'!AH1380</x:f>
        <x:v>S100W8RX</x:v>
      </x:c>
    </x:row>
    <x:row r="456">
      <x:c r="A456" s="90" t="n">
        <x:f>'全銘柄'!A1156</x:f>
        <x:v>1155</x:v>
      </x:c>
      <x:c r="B456" s="90" t="str">
        <x:f>'全銘柄'!B1156</x:f>
        <x:v>5997</x:v>
      </x:c>
      <x:c r="C456" s="90" t="str">
        <x:f>'全銘柄'!D1156</x:f>
        <x:v>KYORITSU AIR TECH INC.</x:v>
      </x:c>
      <x:c r="D456" s="90" t="str">
        <x:f>'全銘柄'!W1156</x:f>
        <x:v>久野 幸男</x:v>
      </x:c>
      <x:c r="E456" s="90" t="str">
        <x:f>'全銘柄'!U1156</x:f>
        <x:v>久野幸男</x:v>
      </x:c>
      <x:c r="F456" s="91" t="n">
        <x:f>'全銘柄'!V1156</x:f>
        <x:v>0.1097</x:v>
      </x:c>
      <x:c r="G456" s="90" t="b">
        <x:f>'全銘柄'!AB1156</x:f>
        <x:v>1</x:v>
      </x:c>
      <x:c r="H456" s="90" t="b">
        <x:f>'全銘柄'!AC1156</x:f>
        <x:v>1</x:v>
      </x:c>
      <x:c r="I456" s="90" t="n">
        <x:f>'全銘柄'!AD1156</x:f>
        <x:v>1</x:v>
      </x:c>
      <x:c r="J456" s="90" t="n">
        <x:f>'全銘柄'!AE1156</x:f>
        <x:v>1</x:v>
      </x:c>
      <x:c r="K456" s="90" t="str">
        <x:f>'全銘柄'!AH1156</x:f>
        <x:v>S100XUIL</x:v>
      </x:c>
    </x:row>
    <x:row r="457">
      <x:c r="A457" s="90" t="n">
        <x:f>'全銘柄'!A1125</x:f>
        <x:v>1124</x:v>
      </x:c>
      <x:c r="B457" s="90" t="str">
        <x:f>'全銘柄'!B1125</x:f>
        <x:v>7093</x:v>
      </x:c>
      <x:c r="C457" s="90" t="str">
        <x:f>'全銘柄'!D1125</x:f>
        <x:v>adish Co.,Ltd.</x:v>
      </x:c>
      <x:c r="D457" s="90" t="str">
        <x:f>'全銘柄'!W1125</x:f>
        <x:v>江戸 浩樹</x:v>
      </x:c>
      <x:c r="E457" s="90" t="str">
        <x:f>'全銘柄'!U1125</x:f>
        <x:v>江戸 浩樹</x:v>
      </x:c>
      <x:c r="F457" s="91" t="n">
        <x:f>'全銘柄'!V1125</x:f>
        <x:v>0.1084</x:v>
      </x:c>
      <x:c r="G457" s="90" t="b">
        <x:f>'全銘柄'!AB1125</x:f>
        <x:v>1</x:v>
      </x:c>
      <x:c r="H457" s="90" t="b">
        <x:f>'全銘柄'!AC1125</x:f>
        <x:v>1</x:v>
      </x:c>
      <x:c r="I457" s="90" t="n">
        <x:f>'全銘柄'!AD1125</x:f>
        <x:v>1</x:v>
      </x:c>
      <x:c r="J457" s="90" t="n">
        <x:f>'全銘柄'!AE1125</x:f>
        <x:v>1</x:v>
      </x:c>
      <x:c r="K457" s="90" t="str">
        <x:f>'全銘柄'!AH1125</x:f>
        <x:v>S100XV2Z</x:v>
      </x:c>
    </x:row>
    <x:row r="458">
      <x:c r="A458" s="90" t="n">
        <x:f>'全銘柄'!A1307</x:f>
        <x:v>1306</x:v>
      </x:c>
      <x:c r="B458" s="90" t="str">
        <x:f>'全銘柄'!B1307</x:f>
        <x:v>9476</x:v>
      </x:c>
      <x:c r="C458" s="90" t="str">
        <x:f>'全銘柄'!D1307</x:f>
        <x:v>CHUOKEIZAI-SHA HOLDINGS,INC.</x:v>
      </x:c>
      <x:c r="D458" s="90" t="str">
        <x:f>'全銘柄'!W1307</x:f>
        <x:v>山 本 時 男 / 山 本 継 / 山 本 憲 央</x:v>
      </x:c>
      <x:c r="E458" s="90" t="str">
        <x:f>'全銘柄'!U1307</x:f>
        <x:v>山 本 時 男</x:v>
      </x:c>
      <x:c r="F458" s="91" t="n">
        <x:f>'全銘柄'!V1307</x:f>
        <x:v>0.1084</x:v>
      </x:c>
      <x:c r="G458" s="90" t="b">
        <x:f>'全銘柄'!AB1307</x:f>
        <x:v>1</x:v>
      </x:c>
      <x:c r="H458" s="90" t="b">
        <x:f>'全銘柄'!AC1307</x:f>
        <x:v>1</x:v>
      </x:c>
      <x:c r="I458" s="90" t="n">
        <x:f>'全銘柄'!AD1307</x:f>
        <x:v>1</x:v>
      </x:c>
      <x:c r="J458" s="90" t="n">
        <x:f>'全銘柄'!AE1307</x:f>
        <x:v>1</x:v>
      </x:c>
      <x:c r="K458" s="90" t="str">
        <x:f>'全銘柄'!AH1307</x:f>
        <x:v>S100XB7E</x:v>
      </x:c>
    </x:row>
    <x:row r="459">
      <x:c r="A459" s="90" t="n">
        <x:f>'全銘柄'!A369</x:f>
        <x:v>368</x:v>
      </x:c>
      <x:c r="B459" s="90" t="str">
        <x:f>'全銘柄'!B369</x:f>
        <x:v>2982</x:v>
      </x:c>
      <x:c r="C459" s="90" t="str">
        <x:f>'全銘柄'!D369</x:f>
        <x:v>A.D.Works Group Co.,Ltd.</x:v>
      </x:c>
      <x:c r="D459" s="90" t="str">
        <x:f>'全銘柄'!W369</x:f>
        <x:v>田中 秀夫</x:v>
      </x:c>
      <x:c r="E459" s="90" t="str">
        <x:f>'全銘柄'!U369</x:f>
        <x:v>田中 秀夫</x:v>
      </x:c>
      <x:c r="F459" s="91" t="n">
        <x:f>'全銘柄'!V369</x:f>
        <x:v>0.1076</x:v>
      </x:c>
      <x:c r="G459" s="90" t="b">
        <x:f>'全銘柄'!AB369</x:f>
        <x:v>1</x:v>
      </x:c>
      <x:c r="H459" s="90" t="b">
        <x:f>'全銘柄'!AC369</x:f>
        <x:v>1</x:v>
      </x:c>
      <x:c r="I459" s="90" t="n">
        <x:f>'全銘柄'!AD369</x:f>
        <x:v>1</x:v>
      </x:c>
      <x:c r="J459" s="90" t="n">
        <x:f>'全銘柄'!AE369</x:f>
        <x:v>2</x:v>
      </x:c>
      <x:c r="K459" s="90" t="str">
        <x:f>'全銘柄'!AH369</x:f>
        <x:v>S100XS5K</x:v>
      </x:c>
    </x:row>
    <x:row r="460">
      <x:c r="A460" s="90" t="n">
        <x:f>'全銘柄'!A178</x:f>
        <x:v>177</x:v>
      </x:c>
      <x:c r="B460" s="90" t="str">
        <x:f>'全銘柄'!B178</x:f>
        <x:v>3687</x:v>
      </x:c>
      <x:c r="C460" s="90" t="str">
        <x:f>'全銘柄'!D178</x:f>
        <x:v>Fixstars Corporation</x:v>
      </x:c>
      <x:c r="D460" s="90" t="str">
        <x:f>'全銘柄'!W178</x:f>
        <x:v>三木 聡</x:v>
      </x:c>
      <x:c r="E460" s="90" t="str">
        <x:f>'全銘柄'!U178</x:f>
        <x:v>三木 聡</x:v>
      </x:c>
      <x:c r="F460" s="91" t="n">
        <x:f>'全銘柄'!V178</x:f>
        <x:v>0.1075</x:v>
      </x:c>
      <x:c r="G460" s="90" t="b">
        <x:f>'全銘柄'!AB178</x:f>
        <x:v>1</x:v>
      </x:c>
      <x:c r="H460" s="90" t="b">
        <x:f>'全銘柄'!AC178</x:f>
        <x:v>1</x:v>
      </x:c>
      <x:c r="I460" s="90" t="n">
        <x:f>'全銘柄'!AD178</x:f>
        <x:v>2</x:v>
      </x:c>
      <x:c r="J460" s="90" t="n">
        <x:f>'全銘柄'!AE178</x:f>
        <x:v>2</x:v>
      </x:c>
      <x:c r="K460" s="90" t="str">
        <x:f>'全銘柄'!AH178</x:f>
        <x:v>S100XAQJ</x:v>
      </x:c>
    </x:row>
    <x:row r="461">
      <x:c r="A461" s="90" t="n">
        <x:f>'全銘柄'!A788</x:f>
        <x:v>787</x:v>
      </x:c>
      <x:c r="B461" s="90" t="str">
        <x:f>'全銘柄'!B788</x:f>
        <x:v>4849</x:v>
      </x:c>
      <x:c r="C461" s="90" t="str">
        <x:f>'全銘柄'!D788</x:f>
        <x:v>en Inc.</x:v>
      </x:c>
      <x:c r="D461" s="90" t="str">
        <x:f>'全銘柄'!W788</x:f>
        <x:v>越 智 通 勝</x:v>
      </x:c>
      <x:c r="E461" s="90" t="str">
        <x:f>'全銘柄'!U788</x:f>
        <x:v>越智 通勝</x:v>
      </x:c>
      <x:c r="F461" s="91" t="n">
        <x:f>'全銘柄'!V788</x:f>
        <x:v>0.1073</x:v>
      </x:c>
      <x:c r="G461" s="90" t="b">
        <x:f>'全銘柄'!AB788</x:f>
        <x:v>1</x:v>
      </x:c>
      <x:c r="H461" s="90" t="b">
        <x:f>'全銘柄'!AC788</x:f>
        <x:v>1</x:v>
      </x:c>
      <x:c r="I461" s="90" t="n">
        <x:f>'全銘柄'!AD788</x:f>
        <x:v>1</x:v>
      </x:c>
      <x:c r="J461" s="90" t="n">
        <x:f>'全銘柄'!AE788</x:f>
        <x:v>1</x:v>
      </x:c>
      <x:c r="K461" s="90" t="str">
        <x:f>'全銘柄'!AH788</x:f>
        <x:v>S100W2KM</x:v>
      </x:c>
    </x:row>
    <x:row r="462">
      <x:c r="A462" s="90" t="n">
        <x:f>'全銘柄'!A1199</x:f>
        <x:v>1198</x:v>
      </x:c>
      <x:c r="B462" s="90" t="str">
        <x:f>'全銘柄'!B1199</x:f>
        <x:v>7254</x:v>
      </x:c>
      <x:c r="C462" s="90" t="str">
        <x:f>'全銘柄'!D1199</x:f>
        <x:v>UNIVANCE CORPORATION</x:v>
      </x:c>
      <x:c r="D462" s="90" t="str">
        <x:f>'全銘柄'!W1199</x:f>
        <x:v>鈴木 一和雄 / 髙尾 紀彦</x:v>
      </x:c>
      <x:c r="E462" s="90" t="str">
        <x:f>'全銘柄'!U1199</x:f>
        <x:v>鈴木 一和雄</x:v>
      </x:c>
      <x:c r="F462" s="91" t="n">
        <x:f>'全銘柄'!V1199</x:f>
        <x:v>0.1064</x:v>
      </x:c>
      <x:c r="G462" s="90" t="b">
        <x:f>'全銘柄'!AB1199</x:f>
        <x:v>1</x:v>
      </x:c>
      <x:c r="H462" s="90" t="b">
        <x:f>'全銘柄'!AC1199</x:f>
        <x:v>1</x:v>
      </x:c>
      <x:c r="I462" s="90" t="n">
        <x:f>'全銘柄'!AD1199</x:f>
        <x:v>1</x:v>
      </x:c>
      <x:c r="J462" s="90" t="n">
        <x:f>'全銘柄'!AE1199</x:f>
        <x:v>1</x:v>
      </x:c>
      <x:c r="K462" s="90" t="str">
        <x:f>'全銘柄'!AH1199</x:f>
        <x:v>S100W39V</x:v>
      </x:c>
    </x:row>
    <x:row r="463">
      <x:c r="A463" s="90" t="n">
        <x:f>'全銘柄'!A670</x:f>
        <x:v>669</x:v>
      </x:c>
      <x:c r="B463" s="90" t="str">
        <x:f>'全銘柄'!B670</x:f>
        <x:v>8929</x:v>
      </x:c>
      <x:c r="C463" s="90" t="str">
        <x:f>'全銘柄'!D670</x:f>
        <x:v>Aoyama Zaisan Networks Company,Limited</x:v>
      </x:c>
      <x:c r="D463" s="90" t="str">
        <x:f>'全銘柄'!W670</x:f>
        <x:v>蓮見 正純</x:v>
      </x:c>
      <x:c r="E463" s="90" t="str">
        <x:f>'全銘柄'!U670</x:f>
        <x:v>蓮見 正純</x:v>
      </x:c>
      <x:c r="F463" s="91" t="n">
        <x:f>'全銘柄'!V670</x:f>
        <x:v>0.1061</x:v>
      </x:c>
      <x:c r="G463" s="90" t="b">
        <x:f>'全銘柄'!AB670</x:f>
        <x:v>1</x:v>
      </x:c>
      <x:c r="H463" s="90" t="b">
        <x:f>'全銘柄'!AC670</x:f>
        <x:v>1</x:v>
      </x:c>
      <x:c r="I463" s="90" t="n">
        <x:f>'全銘柄'!AD670</x:f>
        <x:v>1</x:v>
      </x:c>
      <x:c r="J463" s="90" t="n">
        <x:f>'全銘柄'!AE670</x:f>
        <x:v>1</x:v>
      </x:c>
      <x:c r="K463" s="90" t="str">
        <x:f>'全銘柄'!AH670</x:f>
        <x:v>S100XTDE</x:v>
      </x:c>
    </x:row>
    <x:row r="464">
      <x:c r="A464" s="90" t="n">
        <x:f>'全銘柄'!A1300</x:f>
        <x:v>1299</x:v>
      </x:c>
      <x:c r="B464" s="90" t="str">
        <x:f>'全銘柄'!B1300</x:f>
        <x:v>3598</x:v>
      </x:c>
      <x:c r="C464" s="90" t="str">
        <x:f>'全銘柄'!D1300</x:f>
        <x:v>YAMAKI CO.,LTD.</x:v>
      </x:c>
      <x:c r="D464" s="90" t="str">
        <x:f>'全銘柄'!W1300</x:f>
        <x:v>宮本 惠史 / 白﨑 雅郎</x:v>
      </x:c>
      <x:c r="E464" s="90" t="str">
        <x:f>'全銘柄'!U1300</x:f>
        <x:v>宮本 惠史</x:v>
      </x:c>
      <x:c r="F464" s="91" t="n">
        <x:f>'全銘柄'!V1300</x:f>
        <x:v>0.1061</x:v>
      </x:c>
      <x:c r="G464" s="90" t="b">
        <x:f>'全銘柄'!AB1300</x:f>
        <x:v>1</x:v>
      </x:c>
      <x:c r="H464" s="90" t="b">
        <x:f>'全銘柄'!AC1300</x:f>
        <x:v>1</x:v>
      </x:c>
      <x:c r="I464" s="90" t="n">
        <x:f>'全銘柄'!AD1300</x:f>
        <x:v>1</x:v>
      </x:c>
      <x:c r="J464" s="90" t="n">
        <x:f>'全銘柄'!AE1300</x:f>
        <x:v>1</x:v>
      </x:c>
      <x:c r="K464" s="90" t="str">
        <x:f>'全銘柄'!AH1300</x:f>
        <x:v>S100W6NM</x:v>
      </x:c>
    </x:row>
    <x:row r="465">
      <x:c r="A465" s="90" t="n">
        <x:f>'全銘柄'!A53</x:f>
        <x:v>52</x:v>
      </x:c>
      <x:c r="B465" s="90" t="str">
        <x:f>'全銘柄'!B53</x:f>
        <x:v>7131</x:v>
      </x:c>
      <x:c r="C465" s="90" t="str">
        <x:f>'全銘柄'!D53</x:f>
        <x:v>NOMURA CORPORATION</x:v>
      </x:c>
      <x:c r="D465" s="90" t="str">
        <x:f>'全銘柄'!W53</x:f>
        <x:v>清川 悦男</x:v>
      </x:c>
      <x:c r="E465" s="90" t="str">
        <x:f>'全銘柄'!U53</x:f>
        <x:v>清川 悦男</x:v>
      </x:c>
      <x:c r="F465" s="91" t="n">
        <x:f>'全銘柄'!V53</x:f>
        <x:v>0.1052</x:v>
      </x:c>
      <x:c r="G465" s="90" t="b">
        <x:f>'全銘柄'!AB53</x:f>
        <x:v>1</x:v>
      </x:c>
      <x:c r="H465" s="90" t="b">
        <x:f>'全銘柄'!AC53</x:f>
        <x:v>1</x:v>
      </x:c>
      <x:c r="I465" s="90" t="n">
        <x:f>'全銘柄'!AD53</x:f>
        <x:v>3</x:v>
      </x:c>
      <x:c r="J465" s="90" t="n">
        <x:f>'全銘柄'!AE53</x:f>
        <x:v>3</x:v>
      </x:c>
      <x:c r="K465" s="90" t="str">
        <x:f>'全銘柄'!AH53</x:f>
        <x:v>S100XHE7</x:v>
      </x:c>
    </x:row>
    <x:row r="466">
      <x:c r="A466" s="90" t="n">
        <x:f>'全銘柄'!A1410</x:f>
        <x:v>1409</x:v>
      </x:c>
      <x:c r="B466" s="90" t="str">
        <x:f>'全銘柄'!B1410</x:f>
        <x:v>3639</x:v>
      </x:c>
      <x:c r="C466" s="90" t="str">
        <x:f>'全銘柄'!D1410</x:f>
        <x:v>Voltage Incorporation</x:v>
      </x:c>
      <x:c r="D466" s="90" t="str">
        <x:f>'全銘柄'!W1410</x:f>
        <x:v>津谷 祐司 / 東 奈々子 / 加藤 慶太</x:v>
      </x:c>
      <x:c r="E466" s="90" t="str">
        <x:f>'全銘柄'!U1410</x:f>
        <x:v>津谷 祐司</x:v>
      </x:c>
      <x:c r="F466" s="91" t="n">
        <x:f>'全銘柄'!V1410</x:f>
        <x:v>0.1045</x:v>
      </x:c>
      <x:c r="G466" s="90" t="b">
        <x:f>'全銘柄'!AB1410</x:f>
        <x:v>1</x:v>
      </x:c>
      <x:c r="H466" s="90" t="b">
        <x:f>'全銘柄'!AC1410</x:f>
        <x:v>1</x:v>
      </x:c>
      <x:c r="I466" s="90" t="n">
        <x:f>'全銘柄'!AD1410</x:f>
        <x:v>1</x:v>
      </x:c>
      <x:c r="J466" s="90" t="n">
        <x:f>'全銘柄'!AE1410</x:f>
        <x:v>1</x:v>
      </x:c>
      <x:c r="K466" s="90" t="str">
        <x:f>'全銘柄'!AH1410</x:f>
        <x:v>S100WRYE</x:v>
      </x:c>
    </x:row>
    <x:row r="467">
      <x:c r="A467" s="90" t="n">
        <x:f>'全銘柄'!A1000</x:f>
        <x:v>999</x:v>
      </x:c>
      <x:c r="B467" s="90" t="str">
        <x:f>'全銘柄'!B1000</x:f>
        <x:v>3374</x:v>
      </x:c>
      <x:c r="C467" s="90" t="str">
        <x:f>'全銘柄'!D1000</x:f>
        <x:v>Naigai Tec Corporation</x:v>
      </x:c>
      <x:c r="D467" s="90" t="str">
        <x:f>'全銘柄'!W1000</x:f>
        <x:v>権田 浩一 / 岩井田 克郎</x:v>
      </x:c>
      <x:c r="E467" s="90" t="str">
        <x:f>'全銘柄'!U1000</x:f>
        <x:v>権田 浩一</x:v>
      </x:c>
      <x:c r="F467" s="91" t="n">
        <x:f>'全銘柄'!V1000</x:f>
        <x:v>0.1034</x:v>
      </x:c>
      <x:c r="G467" s="90" t="b">
        <x:f>'全銘柄'!AB1000</x:f>
        <x:v>1</x:v>
      </x:c>
      <x:c r="H467" s="90" t="b">
        <x:f>'全銘柄'!AC1000</x:f>
        <x:v>1</x:v>
      </x:c>
      <x:c r="I467" s="90" t="n">
        <x:f>'全銘柄'!AD1000</x:f>
        <x:v>1</x:v>
      </x:c>
      <x:c r="J467" s="90" t="n">
        <x:f>'全銘柄'!AE1000</x:f>
        <x:v>1</x:v>
      </x:c>
      <x:c r="K467" s="90" t="str">
        <x:f>'全銘柄'!AH1000</x:f>
        <x:v>S100W3FN</x:v>
      </x:c>
    </x:row>
    <x:row r="468">
      <x:c r="A468" s="90" t="n">
        <x:f>'全銘柄'!A798</x:f>
        <x:v>797</x:v>
      </x:c>
      <x:c r="B468" s="90" t="str">
        <x:f>'全銘柄'!B798</x:f>
        <x:v>2471</x:v>
      </x:c>
      <x:c r="C468" s="90" t="str">
        <x:f>'全銘柄'!D798</x:f>
        <x:v>S-Pool,Inc.</x:v>
      </x:c>
      <x:c r="D468" s="90" t="str">
        <x:f>'全銘柄'!W798</x:f>
        <x:v>浦上 壮平</x:v>
      </x:c>
      <x:c r="E468" s="90" t="str">
        <x:f>'全銘柄'!U798</x:f>
        <x:v>浦上 壮平</x:v>
      </x:c>
      <x:c r="F468" s="91" t="n">
        <x:f>'全銘柄'!V798</x:f>
        <x:v>0.1029</x:v>
      </x:c>
      <x:c r="G468" s="90" t="b">
        <x:f>'全銘柄'!AB798</x:f>
        <x:v>1</x:v>
      </x:c>
      <x:c r="H468" s="90" t="b">
        <x:f>'全銘柄'!AC798</x:f>
        <x:v>1</x:v>
      </x:c>
      <x:c r="I468" s="90" t="n">
        <x:f>'全銘柄'!AD798</x:f>
        <x:v>1</x:v>
      </x:c>
      <x:c r="J468" s="90" t="n">
        <x:f>'全銘柄'!AE798</x:f>
        <x:v>1</x:v>
      </x:c>
      <x:c r="K468" s="90" t="str">
        <x:f>'全銘柄'!AH798</x:f>
        <x:v>S100XN00</x:v>
      </x:c>
    </x:row>
    <x:row r="469">
      <x:c r="A469" s="90" t="n">
        <x:f>'全銘柄'!A1400</x:f>
        <x:v>1399</x:v>
      </x:c>
      <x:c r="B469" s="90" t="str">
        <x:f>'全銘柄'!B1400</x:f>
        <x:v>2158</x:v>
      </x:c>
      <x:c r="C469" s="90" t="str">
        <x:f>'全銘柄'!D1400</x:f>
        <x:v>FRONTEO,Inc.</x:v>
      </x:c>
      <x:c r="D469" s="90" t="str">
        <x:f>'全銘柄'!W1400</x:f>
        <x:v>守 本 正 宏</x:v>
      </x:c>
      <x:c r="E469" s="90" t="str">
        <x:f>'全銘柄'!U1400</x:f>
        <x:v>守本 正宏</x:v>
      </x:c>
      <x:c r="F469" s="91" t="n">
        <x:f>'全銘柄'!V1400</x:f>
        <x:v>0.1025</x:v>
      </x:c>
      <x:c r="G469" s="90" t="b">
        <x:f>'全銘柄'!AB1400</x:f>
        <x:v>1</x:v>
      </x:c>
      <x:c r="H469" s="90" t="b">
        <x:f>'全銘柄'!AC1400</x:f>
        <x:v>1</x:v>
      </x:c>
      <x:c r="I469" s="90" t="n">
        <x:f>'全銘柄'!AD1400</x:f>
        <x:v>1</x:v>
      </x:c>
      <x:c r="J469" s="90" t="n">
        <x:f>'全銘柄'!AE1400</x:f>
        <x:v>1</x:v>
      </x:c>
      <x:c r="K469" s="90" t="str">
        <x:f>'全銘柄'!AH1400</x:f>
        <x:v>S100W3VR</x:v>
      </x:c>
    </x:row>
    <x:row r="470">
      <x:c r="A470" s="90" t="n">
        <x:f>'全銘柄'!A287</x:f>
        <x:v>286</x:v>
      </x:c>
      <x:c r="B470" s="90" t="str">
        <x:f>'全銘柄'!B287</x:f>
        <x:v>3932</x:v>
      </x:c>
      <x:c r="C470" s="90" t="str">
        <x:f>'全銘柄'!D287</x:f>
        <x:v>Akatsuki Inc.</x:v>
      </x:c>
      <x:c r="D470" s="90" t="str">
        <x:f>'全銘柄'!W287</x:f>
        <x:v>香田 哲朗 / 石倉 壱彦</x:v>
      </x:c>
      <x:c r="E470" s="90" t="str">
        <x:f>'全銘柄'!U287</x:f>
        <x:v>香田 哲朗</x:v>
      </x:c>
      <x:c r="F470" s="91" t="n">
        <x:f>'全銘柄'!V287</x:f>
        <x:v>0.1021</x:v>
      </x:c>
      <x:c r="G470" s="90" t="b">
        <x:f>'全銘柄'!AB287</x:f>
        <x:v>1</x:v>
      </x:c>
      <x:c r="H470" s="90" t="b">
        <x:f>'全銘柄'!AC287</x:f>
        <x:v>1</x:v>
      </x:c>
      <x:c r="I470" s="90" t="n">
        <x:f>'全銘柄'!AD287</x:f>
        <x:v>2</x:v>
      </x:c>
      <x:c r="J470" s="90" t="n">
        <x:f>'全銘柄'!AE287</x:f>
        <x:v>2</x:v>
      </x:c>
      <x:c r="K470" s="90" t="str">
        <x:f>'全銘柄'!AH287</x:f>
        <x:v>S100W6VM</x:v>
      </x:c>
    </x:row>
    <x:row r="471">
      <x:c r="A471" s="90" t="n">
        <x:f>'全銘柄'!A443</x:f>
        <x:v>442</x:v>
      </x:c>
      <x:c r="B471" s="90" t="str">
        <x:f>'全銘柄'!B443</x:f>
        <x:v>3645</x:v>
      </x:c>
      <x:c r="C471" s="90" t="str">
        <x:f>'全銘柄'!D443</x:f>
        <x:v>Medical Net,Inc.</x:v>
      </x:c>
      <x:c r="D471" s="90" t="str">
        <x:f>'全銘柄'!W443</x:f>
        <x:v>平川 大 / 平川 裕司</x:v>
      </x:c>
      <x:c r="E471" s="90" t="str">
        <x:f>'全銘柄'!U443</x:f>
        <x:v>平川 大</x:v>
      </x:c>
      <x:c r="F471" s="91" t="n">
        <x:f>'全銘柄'!V443</x:f>
        <x:v>0.1015</x:v>
      </x:c>
      <x:c r="G471" s="90" t="b">
        <x:f>'全銘柄'!AB443</x:f>
        <x:v>1</x:v>
      </x:c>
      <x:c r="H471" s="90" t="b">
        <x:f>'全銘柄'!AC443</x:f>
        <x:v>1</x:v>
      </x:c>
      <x:c r="I471" s="90" t="n">
        <x:f>'全銘柄'!AD443</x:f>
        <x:v>1</x:v>
      </x:c>
      <x:c r="J471" s="90" t="n">
        <x:f>'全銘柄'!AE443</x:f>
        <x:v>2</x:v>
      </x:c>
      <x:c r="K471" s="90" t="str">
        <x:f>'全銘柄'!AH443</x:f>
        <x:v>S100WLO9</x:v>
      </x:c>
    </x:row>
    <x:row r="472">
      <x:c r="A472" s="90" t="n">
        <x:f>'全銘柄'!A962</x:f>
        <x:v>961</x:v>
      </x:c>
      <x:c r="B472" s="90" t="str">
        <x:f>'全銘柄'!B962</x:f>
        <x:v>1383</x:v>
      </x:c>
      <x:c r="C472" s="90" t="str">
        <x:f>'全銘柄'!D962</x:f>
        <x:v>Berg Earth co.,ltd.</x:v>
      </x:c>
      <x:c r="D472" s="90" t="str">
        <x:f>'全銘柄'!W962</x:f>
        <x:v>山口 一彦</x:v>
      </x:c>
      <x:c r="E472" s="90" t="str">
        <x:f>'全銘柄'!U962</x:f>
        <x:v>山口 一彦</x:v>
      </x:c>
      <x:c r="F472" s="91" t="n">
        <x:f>'全銘柄'!V962</x:f>
        <x:v>0.1013</x:v>
      </x:c>
      <x:c r="G472" s="90" t="b">
        <x:f>'全銘柄'!AB962</x:f>
        <x:v>1</x:v>
      </x:c>
      <x:c r="H472" s="90" t="b">
        <x:f>'全銘柄'!AC962</x:f>
        <x:v>1</x:v>
      </x:c>
      <x:c r="I472" s="90" t="n">
        <x:f>'全銘柄'!AD962</x:f>
        <x:v>1</x:v>
      </x:c>
      <x:c r="J472" s="90" t="n">
        <x:f>'全銘柄'!AE962</x:f>
        <x:v>1</x:v>
      </x:c>
      <x:c r="K472" s="90" t="str">
        <x:f>'全銘柄'!AH962</x:f>
        <x:v>S100XHX5</x:v>
      </x:c>
    </x:row>
    <x:row r="473">
      <x:c r="A473" s="90" t="n">
        <x:f>'全銘柄'!A95</x:f>
        <x:v>94</x:v>
      </x:c>
      <x:c r="B473" s="90" t="str">
        <x:f>'全銘柄'!B95</x:f>
        <x:v>7611</x:v>
      </x:c>
      <x:c r="C473" s="90" t="str">
        <x:f>'全銘柄'!D95</x:f>
        <x:v>HIDAY HIDAKA Corp.</x:v>
      </x:c>
      <x:c r="D473" s="90" t="str">
        <x:f>'全銘柄'!W95</x:f>
        <x:v>神田 正 / 青野敬成</x:v>
      </x:c>
      <x:c r="E473" s="90" t="str">
        <x:f>'全銘柄'!U95</x:f>
        <x:v>神田 正</x:v>
      </x:c>
      <x:c r="F473" s="91" t="n">
        <x:f>'全銘柄'!V95</x:f>
        <x:v>0.1005</x:v>
      </x:c>
      <x:c r="G473" s="90" t="b">
        <x:f>'全銘柄'!AB95</x:f>
        <x:v>1</x:v>
      </x:c>
      <x:c r="H473" s="90" t="b">
        <x:f>'全銘柄'!AC95</x:f>
        <x:v>1</x:v>
      </x:c>
      <x:c r="I473" s="90" t="n">
        <x:f>'全銘柄'!AD95</x:f>
        <x:v>2</x:v>
      </x:c>
      <x:c r="J473" s="90" t="n">
        <x:f>'全銘柄'!AE95</x:f>
        <x:v>3</x:v>
      </x:c>
      <x:c r="K473" s="90" t="str">
        <x:f>'全銘柄'!AH95</x:f>
        <x:v>S100Y64B</x:v>
      </x:c>
    </x:row>
    <x:row r="474">
      <x:c r="A474" s="90" t="n">
        <x:f>'全銘柄'!A330</x:f>
        <x:v>329</x:v>
      </x:c>
      <x:c r="B474" s="90" t="str">
        <x:f>'全銘柄'!B330</x:f>
        <x:v>2586</x:v>
      </x:c>
      <x:c r="C474" s="90" t="str">
        <x:f>'全銘柄'!D330</x:f>
        <x:v>FRUTA FRUTA INC.</x:v>
      </x:c>
      <x:c r="D474" s="90" t="str">
        <x:f>'全銘柄'!W330</x:f>
        <x:v>長澤 誠</x:v>
      </x:c>
      <x:c r="E474" s="90" t="str">
        <x:f>'全銘柄'!U330</x:f>
        <x:v>長澤 誠</x:v>
      </x:c>
      <x:c r="F474" s="91" t="n">
        <x:f>'全銘柄'!V330</x:f>
        <x:v>0.1004</x:v>
      </x:c>
      <x:c r="G474" s="90" t="b">
        <x:f>'全銘柄'!AB330</x:f>
        <x:v>1</x:v>
      </x:c>
      <x:c r="H474" s="90" t="b">
        <x:f>'全銘柄'!AC330</x:f>
        <x:v>1</x:v>
      </x:c>
      <x:c r="I474" s="90" t="n">
        <x:f>'全銘柄'!AD330</x:f>
        <x:v>1</x:v>
      </x:c>
      <x:c r="J474" s="90" t="n">
        <x:f>'全銘柄'!AE330</x:f>
        <x:v>2</x:v>
      </x:c>
      <x:c r="K474" s="90" t="str">
        <x:f>'全銘柄'!AH330</x:f>
        <x:v>S100W9NQ</x:v>
      </x:c>
    </x:row>
    <x:row r="475">
      <x:c r="A475" s="90" t="n">
        <x:f>'全銘柄'!A282</x:f>
        <x:v>281</x:v>
      </x:c>
      <x:c r="B475" s="90" t="str">
        <x:f>'全銘柄'!B282</x:f>
        <x:v>3558</x:v>
      </x:c>
      <x:c r="C475" s="90" t="str">
        <x:f>'全銘柄'!D282</x:f>
        <x:v>JADE GROUP,Inc.</x:v>
      </x:c>
      <x:c r="D475" s="90" t="str">
        <x:f>'全銘柄'!W282</x:f>
        <x:v>田中 裕輔</x:v>
      </x:c>
      <x:c r="E475" s="90" t="str">
        <x:f>'全銘柄'!U282</x:f>
        <x:v>田中 裕輔</x:v>
      </x:c>
      <x:c r="F475" s="91" t="n">
        <x:f>'全銘柄'!V282</x:f>
        <x:v>0.0982</x:v>
      </x:c>
      <x:c r="G475" s="90" t="b">
        <x:f>'全銘柄'!AB282</x:f>
        <x:v>1</x:v>
      </x:c>
      <x:c r="H475" s="90" t="b">
        <x:f>'全銘柄'!AC282</x:f>
        <x:v>1</x:v>
      </x:c>
      <x:c r="I475" s="90" t="n">
        <x:f>'全銘柄'!AD282</x:f>
        <x:v>2</x:v>
      </x:c>
      <x:c r="J475" s="90" t="n">
        <x:f>'全銘柄'!AE282</x:f>
        <x:v>2</x:v>
      </x:c>
      <x:c r="K475" s="90" t="str">
        <x:f>'全銘柄'!AH282</x:f>
        <x:v>S100Y6RE</x:v>
      </x:c>
    </x:row>
    <x:row r="476">
      <x:c r="A476" s="90" t="n">
        <x:f>'全銘柄'!A604</x:f>
        <x:v>603</x:v>
      </x:c>
      <x:c r="B476" s="90" t="str">
        <x:f>'全銘柄'!B604</x:f>
        <x:v>3653</x:v>
      </x:c>
      <x:c r="C476" s="90" t="str">
        <x:f>'全銘柄'!D604</x:f>
        <x:v>Morpho,Inc.</x:v>
      </x:c>
      <x:c r="D476" s="90" t="str">
        <x:f>'全銘柄'!W604</x:f>
        <x:v>平賀 督基</x:v>
      </x:c>
      <x:c r="E476" s="90" t="str">
        <x:f>'全銘柄'!U604</x:f>
        <x:v>平賀 督基</x:v>
      </x:c>
      <x:c r="F476" s="91" t="n">
        <x:f>'全銘柄'!V604</x:f>
        <x:v>0.0979</x:v>
      </x:c>
      <x:c r="G476" s="90" t="b">
        <x:f>'全銘柄'!AB604</x:f>
        <x:v>1</x:v>
      </x:c>
      <x:c r="H476" s="90" t="b">
        <x:f>'全銘柄'!AC604</x:f>
        <x:v>1</x:v>
      </x:c>
      <x:c r="I476" s="90" t="n">
        <x:f>'全銘柄'!AD604</x:f>
        <x:v>1</x:v>
      </x:c>
      <x:c r="J476" s="90" t="n">
        <x:f>'全銘柄'!AE604</x:f>
        <x:v>1</x:v>
      </x:c>
      <x:c r="K476" s="90" t="str">
        <x:f>'全銘柄'!AH604</x:f>
        <x:v>S100XHZH</x:v>
      </x:c>
    </x:row>
    <x:row r="477">
      <x:c r="A477" s="90" t="n">
        <x:f>'全銘柄'!A908</x:f>
        <x:v>907</x:v>
      </x:c>
      <x:c r="B477" s="90" t="str">
        <x:f>'全銘柄'!B908</x:f>
        <x:v>5941</x:v>
      </x:c>
      <x:c r="C477" s="90" t="str">
        <x:f>'全銘柄'!D908</x:f>
        <x:v>NAKANISHI MFG. CO.,LTD.</x:v>
      </x:c>
      <x:c r="D477" s="90" t="str">
        <x:f>'全銘柄'!W908</x:f>
        <x:v>中西 一真</x:v>
      </x:c>
      <x:c r="E477" s="90" t="str">
        <x:f>'全銘柄'!U908</x:f>
        <x:v>中西 一真</x:v>
      </x:c>
      <x:c r="F477" s="91" t="n">
        <x:f>'全銘柄'!V908</x:f>
        <x:v>0.0977</x:v>
      </x:c>
      <x:c r="G477" s="90" t="b">
        <x:f>'全銘柄'!AB908</x:f>
        <x:v>1</x:v>
      </x:c>
      <x:c r="H477" s="90" t="b">
        <x:f>'全銘柄'!AC908</x:f>
        <x:v>1</x:v>
      </x:c>
      <x:c r="I477" s="90" t="n">
        <x:f>'全銘柄'!AD908</x:f>
        <x:v>1</x:v>
      </x:c>
      <x:c r="J477" s="90" t="n">
        <x:f>'全銘柄'!AE908</x:f>
        <x:v>1</x:v>
      </x:c>
      <x:c r="K477" s="90" t="str">
        <x:f>'全銘柄'!AH908</x:f>
        <x:v>S100W59Z</x:v>
      </x:c>
    </x:row>
    <x:row r="478">
      <x:c r="A478" s="90" t="n">
        <x:f>'全銘柄'!A1050</x:f>
        <x:v>1049</x:v>
      </x:c>
      <x:c r="B478" s="90" t="str">
        <x:f>'全銘柄'!B1050</x:f>
        <x:v>4320</x:v>
      </x:c>
      <x:c r="C478" s="90" t="str">
        <x:f>'全銘柄'!D1050</x:f>
        <x:v>CE Holdings Co.,Ltd.</x:v>
      </x:c>
      <x:c r="D478" s="90" t="str">
        <x:f>'全銘柄'!W1050</x:f>
        <x:v>杉本 惠昭 / 新里 雅則</x:v>
      </x:c>
      <x:c r="E478" s="90" t="str">
        <x:f>'全銘柄'!U1050</x:f>
        <x:v>杉本 惠昭</x:v>
      </x:c>
      <x:c r="F478" s="91" t="n">
        <x:f>'全銘柄'!V1050</x:f>
        <x:v>0.0977</x:v>
      </x:c>
      <x:c r="G478" s="90" t="b">
        <x:f>'全銘柄'!AB1050</x:f>
        <x:v>1</x:v>
      </x:c>
      <x:c r="H478" s="90" t="b">
        <x:f>'全銘柄'!AC1050</x:f>
        <x:v>1</x:v>
      </x:c>
      <x:c r="I478" s="90" t="n">
        <x:f>'全銘柄'!AD1050</x:f>
        <x:v>1</x:v>
      </x:c>
      <x:c r="J478" s="90" t="n">
        <x:f>'全銘柄'!AE1050</x:f>
        <x:v>1</x:v>
      </x:c>
      <x:c r="K478" s="90" t="str">
        <x:f>'全銘柄'!AH1050</x:f>
        <x:v>S100XB2A</x:v>
      </x:c>
    </x:row>
    <x:row r="479">
      <x:c r="A479" s="90" t="n">
        <x:f>'全銘柄'!A1218</x:f>
        <x:v>1217</x:v>
      </x:c>
      <x:c r="B479" s="90" t="str">
        <x:f>'全銘柄'!B1218</x:f>
        <x:v>6402</x:v>
      </x:c>
      <x:c r="C479" s="90" t="str">
        <x:f>'全銘柄'!D1218</x:f>
        <x:v>KANEMATSU ENGINEERING CO.,LTD.</x:v>
      </x:c>
      <x:c r="D479" s="90" t="str">
        <x:f>'全銘柄'!W1218</x:f>
        <x:v>山 本 琴 一 / 栁 井 仁 司</x:v>
      </x:c>
      <x:c r="E479" s="90" t="str">
        <x:f>'全銘柄'!U1218</x:f>
        <x:v>山本 琴一</x:v>
      </x:c>
      <x:c r="F479" s="91" t="n">
        <x:f>'全銘柄'!V1218</x:f>
        <x:v>0.0976</x:v>
      </x:c>
      <x:c r="G479" s="90" t="b">
        <x:f>'全銘柄'!AB1218</x:f>
        <x:v>1</x:v>
      </x:c>
      <x:c r="H479" s="90" t="b">
        <x:f>'全銘柄'!AC1218</x:f>
        <x:v>1</x:v>
      </x:c>
      <x:c r="I479" s="90" t="n">
        <x:f>'全銘柄'!AD1218</x:f>
        <x:v>1</x:v>
      </x:c>
      <x:c r="J479" s="90" t="n">
        <x:f>'全銘柄'!AE1218</x:f>
        <x:v>1</x:v>
      </x:c>
      <x:c r="K479" s="90" t="str">
        <x:f>'全銘柄'!AH1218</x:f>
        <x:v>S100VY7C</x:v>
      </x:c>
    </x:row>
    <x:row r="480">
      <x:c r="A480" s="90" t="n">
        <x:f>'全銘柄'!A584</x:f>
        <x:v>583</x:v>
      </x:c>
      <x:c r="B480" s="90" t="str">
        <x:f>'全銘柄'!B584</x:f>
        <x:v>8207</x:v>
      </x:c>
      <x:c r="C480" s="90" t="str">
        <x:f>'全銘柄'!D584</x:f>
        <x:v>TEN ALLIED Co.,Ltd.</x:v>
      </x:c>
      <x:c r="D480" s="90" t="str">
        <x:f>'全銘柄'!W584</x:f>
        <x:v>飯田 永太 / 飯田 健太</x:v>
      </x:c>
      <x:c r="E480" s="90" t="str">
        <x:f>'全銘柄'!U584</x:f>
        <x:v>飯田 永太</x:v>
      </x:c>
      <x:c r="F480" s="91" t="n">
        <x:f>'全銘柄'!V584</x:f>
        <x:v>0.0971</x:v>
      </x:c>
      <x:c r="G480" s="90" t="b">
        <x:f>'全銘柄'!AB584</x:f>
        <x:v>1</x:v>
      </x:c>
      <x:c r="H480" s="90" t="b">
        <x:f>'全銘柄'!AC584</x:f>
        <x:v>1</x:v>
      </x:c>
      <x:c r="I480" s="90" t="n">
        <x:f>'全銘柄'!AD584</x:f>
        <x:v>1</x:v>
      </x:c>
      <x:c r="J480" s="90" t="n">
        <x:f>'全銘柄'!AE584</x:f>
        <x:v>1</x:v>
      </x:c>
      <x:c r="K480" s="90" t="str">
        <x:f>'全銘柄'!AH584</x:f>
        <x:v>S100W77R</x:v>
      </x:c>
    </x:row>
    <x:row r="481">
      <x:c r="A481" s="90" t="n">
        <x:f>'全銘柄'!A78</x:f>
        <x:v>77</x:v>
      </x:c>
      <x:c r="B481" s="90" t="str">
        <x:f>'全銘柄'!B78</x:f>
        <x:v>7089</x:v>
      </x:c>
      <x:c r="C481" s="90" t="str">
        <x:f>'全銘柄'!D78</x:f>
        <x:v>for Startups,Inc.</x:v>
      </x:c>
      <x:c r="D481" s="90" t="str">
        <x:f>'全銘柄'!W78</x:f>
        <x:v>志水 雄一郎 / 恒田 有希子</x:v>
      </x:c>
      <x:c r="E481" s="90" t="str">
        <x:f>'全銘柄'!U78</x:f>
        <x:v>志水 雄一郎</x:v>
      </x:c>
      <x:c r="F481" s="91" t="n">
        <x:f>'全銘柄'!V78</x:f>
        <x:v>0.0955</x:v>
      </x:c>
      <x:c r="G481" s="90" t="b">
        <x:f>'全銘柄'!AB78</x:f>
        <x:v>1</x:v>
      </x:c>
      <x:c r="H481" s="90" t="b">
        <x:f>'全銘柄'!AC78</x:f>
        <x:v>1</x:v>
      </x:c>
      <x:c r="I481" s="90" t="n">
        <x:f>'全銘柄'!AD78</x:f>
        <x:v>2</x:v>
      </x:c>
      <x:c r="J481" s="90" t="n">
        <x:f>'全銘柄'!AE78</x:f>
        <x:v>3</x:v>
      </x:c>
      <x:c r="K481" s="90" t="str">
        <x:f>'全銘柄'!AH78</x:f>
        <x:v>S100W265</x:v>
      </x:c>
    </x:row>
    <x:row r="482">
      <x:c r="A482" s="90" t="n">
        <x:f>'全銘柄'!A170</x:f>
        <x:v>169</x:v>
      </x:c>
      <x:c r="B482" s="90" t="str">
        <x:f>'全銘柄'!B170</x:f>
        <x:v>6521</x:v>
      </x:c>
      <x:c r="C482" s="90" t="str">
        <x:f>'全銘柄'!D170</x:f>
        <x:v>OXIDE Corporation</x:v>
      </x:c>
      <x:c r="D482" s="90" t="str">
        <x:f>'全銘柄'!W170</x:f>
        <x:v>古川 保典 / 山本 正幸</x:v>
      </x:c>
      <x:c r="E482" s="90" t="str">
        <x:f>'全銘柄'!U170</x:f>
        <x:v>古川 保典</x:v>
      </x:c>
      <x:c r="F482" s="91" t="n">
        <x:f>'全銘柄'!V170</x:f>
        <x:v>0.0949</x:v>
      </x:c>
      <x:c r="G482" s="90" t="b">
        <x:f>'全銘柄'!AB170</x:f>
        <x:v>1</x:v>
      </x:c>
      <x:c r="H482" s="90" t="b">
        <x:f>'全銘柄'!AC170</x:f>
        <x:v>1</x:v>
      </x:c>
      <x:c r="I482" s="90" t="n">
        <x:f>'全銘柄'!AD170</x:f>
        <x:v>2</x:v>
      </x:c>
      <x:c r="J482" s="90" t="n">
        <x:f>'全銘柄'!AE170</x:f>
        <x:v>2</x:v>
      </x:c>
      <x:c r="K482" s="90" t="str">
        <x:f>'全銘柄'!AH170</x:f>
        <x:v>S100Y5QW</x:v>
      </x:c>
    </x:row>
    <x:row r="483">
      <x:c r="A483" s="90" t="n">
        <x:f>'全銘柄'!A1349</x:f>
        <x:v>1348</x:v>
      </x:c>
      <x:c r="B483" s="90" t="str">
        <x:f>'全銘柄'!B1349</x:f>
        <x:v>4576</x:v>
      </x:c>
      <x:c r="C483" s="90" t="str">
        <x:f>'全銘柄'!D1349</x:f>
        <x:v>D.Western Therapeutics Institute, Inc.</x:v>
      </x:c>
      <x:c r="D483" s="90" t="str">
        <x:f>'全銘柄'!W1349</x:f>
        <x:v>日 高 有 一</x:v>
      </x:c>
      <x:c r="E483" s="90" t="str">
        <x:f>'全銘柄'!U1349</x:f>
        <x:v>日高 有一</x:v>
      </x:c>
      <x:c r="F483" s="91" t="n">
        <x:f>'全銘柄'!V1349</x:f>
        <x:v>0.0949</x:v>
      </x:c>
      <x:c r="G483" s="90" t="b">
        <x:f>'全銘柄'!AB1349</x:f>
        <x:v>1</x:v>
      </x:c>
      <x:c r="H483" s="90" t="b">
        <x:f>'全銘柄'!AC1349</x:f>
        <x:v>1</x:v>
      </x:c>
      <x:c r="I483" s="90" t="n">
        <x:f>'全銘柄'!AD1349</x:f>
        <x:v>1</x:v>
      </x:c>
      <x:c r="J483" s="90" t="n">
        <x:f>'全銘柄'!AE1349</x:f>
        <x:v>1</x:v>
      </x:c>
      <x:c r="K483" s="90" t="str">
        <x:f>'全銘柄'!AH1349</x:f>
        <x:v>S100XS4G</x:v>
      </x:c>
    </x:row>
    <x:row r="484">
      <x:c r="A484" s="90" t="n">
        <x:f>'全銘柄'!A1409</x:f>
        <x:v>1408</x:v>
      </x:c>
      <x:c r="B484" s="90" t="str">
        <x:f>'全銘柄'!B1409</x:f>
        <x:v>8247</x:v>
      </x:c>
      <x:c r="C484" s="90" t="str">
        <x:f>'全銘柄'!D1409</x:f>
        <x:v>Daiwa Co.,Ltd.</x:v>
      </x:c>
      <x:c r="D484" s="90" t="str">
        <x:f>'全銘柄'!W1409</x:f>
        <x:v>宮 二朗 / 寺口 時弘</x:v>
      </x:c>
      <x:c r="E484" s="90" t="str">
        <x:f>'全銘柄'!U1409</x:f>
        <x:v>宮 二朗</x:v>
      </x:c>
      <x:c r="F484" s="91" t="n">
        <x:f>'全銘柄'!V1409</x:f>
        <x:v>0.0935</x:v>
      </x:c>
      <x:c r="G484" s="90" t="b">
        <x:f>'全銘柄'!AB1409</x:f>
        <x:v>1</x:v>
      </x:c>
      <x:c r="H484" s="90" t="b">
        <x:f>'全銘柄'!AC1409</x:f>
        <x:v>1</x:v>
      </x:c>
      <x:c r="I484" s="90" t="n">
        <x:f>'全銘柄'!AD1409</x:f>
        <x:v>1</x:v>
      </x:c>
      <x:c r="J484" s="90" t="n">
        <x:f>'全銘柄'!AE1409</x:f>
        <x:v>1</x:v>
      </x:c>
      <x:c r="K484" s="90" t="str">
        <x:f>'全銘柄'!AH1409</x:f>
        <x:v>S100Y7D9</x:v>
      </x:c>
    </x:row>
    <x:row r="485">
      <x:c r="A485" s="90" t="n">
        <x:f>'全銘柄'!A853</x:f>
        <x:v>852</x:v>
      </x:c>
      <x:c r="B485" s="90" t="str">
        <x:f>'全銘柄'!B853</x:f>
        <x:v>9824</x:v>
      </x:c>
      <x:c r="C485" s="90" t="str">
        <x:f>'全銘柄'!D853</x:f>
        <x:v>SENSHU ELECTRIC CO.,LTD.</x:v>
      </x:c>
      <x:c r="D485" s="90" t="str">
        <x:f>'全銘柄'!W853</x:f>
        <x:v>西村 元秀 / 田原 隆男</x:v>
      </x:c>
      <x:c r="E485" s="90" t="str">
        <x:f>'全銘柄'!U853</x:f>
        <x:v>西村 元秀</x:v>
      </x:c>
      <x:c r="F485" s="91" t="n">
        <x:f>'全銘柄'!V853</x:f>
        <x:v>0.093</x:v>
      </x:c>
      <x:c r="G485" s="90" t="b">
        <x:f>'全銘柄'!AB853</x:f>
        <x:v>1</x:v>
      </x:c>
      <x:c r="H485" s="90" t="b">
        <x:f>'全銘柄'!AC853</x:f>
        <x:v>1</x:v>
      </x:c>
      <x:c r="I485" s="90" t="n">
        <x:f>'全銘柄'!AD853</x:f>
        <x:v>1</x:v>
      </x:c>
      <x:c r="J485" s="90" t="n">
        <x:f>'全銘柄'!AE853</x:f>
        <x:v>1</x:v>
      </x:c>
      <x:c r="K485" s="90" t="str">
        <x:f>'全銘柄'!AH853</x:f>
        <x:v>S100XHVV</x:v>
      </x:c>
    </x:row>
    <x:row r="486">
      <x:c r="A486" s="90" t="n">
        <x:f>'全銘柄'!A754</x:f>
        <x:v>753</x:v>
      </x:c>
      <x:c r="B486" s="90" t="str">
        <x:f>'全銘柄'!B754</x:f>
        <x:v>7208</x:v>
      </x:c>
      <x:c r="C486" s="90" t="str">
        <x:f>'全銘柄'!D754</x:f>
        <x:v>KANEMITSU CORPORATION</x:v>
      </x:c>
      <x:c r="D486" s="90" t="str">
        <x:f>'全銘柄'!W754</x:f>
        <x:v>金光 俊明</x:v>
      </x:c>
      <x:c r="E486" s="90" t="str">
        <x:f>'全銘柄'!U754</x:f>
        <x:v>金光 俊明</x:v>
      </x:c>
      <x:c r="F486" s="91" t="n">
        <x:f>'全銘柄'!V754</x:f>
        <x:v>0.0926</x:v>
      </x:c>
      <x:c r="G486" s="90" t="b">
        <x:f>'全銘柄'!AB754</x:f>
        <x:v>1</x:v>
      </x:c>
      <x:c r="H486" s="90" t="b">
        <x:f>'全銘柄'!AC754</x:f>
        <x:v>1</x:v>
      </x:c>
      <x:c r="I486" s="90" t="n">
        <x:f>'全銘柄'!AD754</x:f>
        <x:v>1</x:v>
      </x:c>
      <x:c r="J486" s="90" t="n">
        <x:f>'全銘柄'!AE754</x:f>
        <x:v>1</x:v>
      </x:c>
      <x:c r="K486" s="90" t="str">
        <x:f>'全銘柄'!AH754</x:f>
        <x:v>S100W58B</x:v>
      </x:c>
    </x:row>
    <x:row r="487">
      <x:c r="A487" s="90" t="n">
        <x:f>'全銘柄'!A790</x:f>
        <x:v>789</x:v>
      </x:c>
      <x:c r="B487" s="90" t="str">
        <x:f>'全銘柄'!B790</x:f>
        <x:v>9627</x:v>
      </x:c>
      <x:c r="C487" s="90" t="str">
        <x:f>'全銘柄'!D790</x:f>
        <x:v>AIN HOLDINGS INC.</x:v>
      </x:c>
      <x:c r="D487" s="90" t="str">
        <x:f>'全銘柄'!W790</x:f>
        <x:v>大谷 喜一 / 首藤 正一 / 水島 利英 / 大石 美也</x:v>
      </x:c>
      <x:c r="E487" s="90" t="str">
        <x:f>'全銘柄'!U790</x:f>
        <x:v>大谷 喜一</x:v>
      </x:c>
      <x:c r="F487" s="91" t="n">
        <x:f>'全銘柄'!V790</x:f>
        <x:v>0.0917</x:v>
      </x:c>
      <x:c r="G487" s="90" t="b">
        <x:f>'全銘柄'!AB790</x:f>
        <x:v>1</x:v>
      </x:c>
      <x:c r="H487" s="90" t="b">
        <x:f>'全銘柄'!AC790</x:f>
        <x:v>1</x:v>
      </x:c>
      <x:c r="I487" s="90" t="n">
        <x:f>'全銘柄'!AD790</x:f>
        <x:v>1</x:v>
      </x:c>
      <x:c r="J487" s="90" t="n">
        <x:f>'全銘柄'!AE790</x:f>
        <x:v>1</x:v>
      </x:c>
      <x:c r="K487" s="90" t="str">
        <x:f>'全銘柄'!AH790</x:f>
        <x:v>S100WFSA</x:v>
      </x:c>
    </x:row>
    <x:row r="488">
      <x:c r="A488" s="90" t="n">
        <x:f>'全銘柄'!A856</x:f>
        <x:v>855</x:v>
      </x:c>
      <x:c r="B488" s="90" t="str">
        <x:f>'全銘柄'!B856</x:f>
        <x:v>2931</x:v>
      </x:c>
      <x:c r="C488" s="90" t="str">
        <x:f>'全銘柄'!D856</x:f>
        <x:v>Euglena Co.,Ltd.</x:v>
      </x:c>
      <x:c r="D488" s="90" t="str">
        <x:f>'全銘柄'!W856</x:f>
        <x:v>出雲 充 / 若原 智広 / 植村 弘子</x:v>
      </x:c>
      <x:c r="E488" s="90" t="str">
        <x:f>'全銘柄'!U856</x:f>
        <x:v>出雲 充</x:v>
      </x:c>
      <x:c r="F488" s="91" t="n">
        <x:f>'全銘柄'!V856</x:f>
        <x:v>0.0908</x:v>
      </x:c>
      <x:c r="G488" s="90" t="b">
        <x:f>'全銘柄'!AB856</x:f>
        <x:v>1</x:v>
      </x:c>
      <x:c r="H488" s="90" t="b">
        <x:f>'全銘柄'!AC856</x:f>
        <x:v>1</x:v>
      </x:c>
      <x:c r="I488" s="90" t="n">
        <x:f>'全銘柄'!AD856</x:f>
        <x:v>1</x:v>
      </x:c>
      <x:c r="J488" s="90" t="n">
        <x:f>'全銘柄'!AE856</x:f>
        <x:v>1</x:v>
      </x:c>
      <x:c r="K488" s="90" t="str">
        <x:f>'全銘柄'!AH856</x:f>
        <x:v>S100XSL3</x:v>
      </x:c>
    </x:row>
    <x:row r="489">
      <x:c r="A489" s="90" t="n">
        <x:f>'全銘柄'!A861</x:f>
        <x:v>860</x:v>
      </x:c>
      <x:c r="B489" s="90" t="str">
        <x:f>'全銘柄'!B861</x:f>
        <x:v>2488</x:v>
      </x:c>
      <x:c r="C489" s="90" t="str">
        <x:f>'全銘柄'!D861</x:f>
        <x:v>JTP CO.,LTD.</x:v>
      </x:c>
      <x:c r="D489" s="90" t="str">
        <x:f>'全銘柄'!W861</x:f>
        <x:v>森 豊 / 為田 光昭</x:v>
      </x:c>
      <x:c r="E489" s="90" t="str">
        <x:f>'全銘柄'!U861</x:f>
        <x:v>森 豊</x:v>
      </x:c>
      <x:c r="F489" s="91" t="n">
        <x:f>'全銘柄'!V861</x:f>
        <x:v>0.0865</x:v>
      </x:c>
      <x:c r="G489" s="90" t="b">
        <x:f>'全銘柄'!AB861</x:f>
        <x:v>1</x:v>
      </x:c>
      <x:c r="H489" s="90" t="b">
        <x:f>'全銘柄'!AC861</x:f>
        <x:v>1</x:v>
      </x:c>
      <x:c r="I489" s="90" t="n">
        <x:f>'全銘柄'!AD861</x:f>
        <x:v>1</x:v>
      </x:c>
      <x:c r="J489" s="90" t="n">
        <x:f>'全銘柄'!AE861</x:f>
        <x:v>1</x:v>
      </x:c>
      <x:c r="K489" s="90" t="str">
        <x:f>'全銘柄'!AH861</x:f>
        <x:v>S100W1Z5</x:v>
      </x:c>
    </x:row>
    <x:row r="490">
      <x:c r="A490" s="90" t="n">
        <x:f>'全銘柄'!A1342</x:f>
        <x:v>1341</x:v>
      </x:c>
      <x:c r="B490" s="90" t="str">
        <x:f>'全銘柄'!B1342</x:f>
        <x:v>6977</x:v>
      </x:c>
      <x:c r="C490" s="90" t="str">
        <x:f>'全銘柄'!D1342</x:f>
        <x:v>JAPAN RESISTOR MFG. CO.,LTD.</x:v>
      </x:c>
      <x:c r="D490" s="90" t="str">
        <x:f>'全銘柄'!W1342</x:f>
        <x:v>木 村 準</x:v>
      </x:c>
      <x:c r="E490" s="90" t="str">
        <x:f>'全銘柄'!U1342</x:f>
        <x:v>木村 準</x:v>
      </x:c>
      <x:c r="F490" s="91" t="n">
        <x:f>'全銘柄'!V1342</x:f>
        <x:v>0.0861</x:v>
      </x:c>
      <x:c r="G490" s="90" t="b">
        <x:f>'全銘柄'!AB1342</x:f>
        <x:v>1</x:v>
      </x:c>
      <x:c r="H490" s="90" t="b">
        <x:f>'全銘柄'!AC1342</x:f>
        <x:v>1</x:v>
      </x:c>
      <x:c r="I490" s="90" t="n">
        <x:f>'全銘柄'!AD1342</x:f>
        <x:v>1</x:v>
      </x:c>
      <x:c r="J490" s="90" t="n">
        <x:f>'全銘柄'!AE1342</x:f>
        <x:v>1</x:v>
      </x:c>
      <x:c r="K490" s="90" t="str">
        <x:f>'全銘柄'!AH1342</x:f>
        <x:v>S100XUGC</x:v>
      </x:c>
    </x:row>
    <x:row r="491">
      <x:c r="A491" s="90" t="n">
        <x:f>'全銘柄'!A1444</x:f>
        <x:v>1443</x:v>
      </x:c>
      <x:c r="B491" s="90" t="str">
        <x:f>'全銘柄'!B1444</x:f>
        <x:v>4598</x:v>
      </x:c>
      <x:c r="C491" s="90" t="str">
        <x:f>'全銘柄'!D1444</x:f>
        <x:v>Delta-Fly Pharma,Inc.</x:v>
      </x:c>
      <x:c r="D491" s="90" t="str">
        <x:f>'全銘柄'!W1444</x:f>
        <x:v>江島 淸</x:v>
      </x:c>
      <x:c r="E491" s="90" t="str">
        <x:f>'全銘柄'!U1444</x:f>
        <x:v>江島 淸</x:v>
      </x:c>
      <x:c r="F491" s="91" t="n">
        <x:f>'全銘柄'!V1444</x:f>
        <x:v>0.0855</x:v>
      </x:c>
      <x:c r="G491" s="90" t="b">
        <x:f>'全銘柄'!AB1444</x:f>
        <x:v>1</x:v>
      </x:c>
      <x:c r="H491" s="90" t="b">
        <x:f>'全銘柄'!AC1444</x:f>
        <x:v>1</x:v>
      </x:c>
      <x:c r="I491" s="90" t="n">
        <x:f>'全銘柄'!AD1444</x:f>
        <x:v>1</x:v>
      </x:c>
      <x:c r="J491" s="90" t="n">
        <x:f>'全銘柄'!AE1444</x:f>
        <x:v>1</x:v>
      </x:c>
      <x:c r="K491" s="90" t="str">
        <x:f>'全銘柄'!AH1444</x:f>
        <x:v>S100W8ST</x:v>
      </x:c>
    </x:row>
    <x:row r="492">
      <x:c r="A492" s="90" t="n">
        <x:f>'全銘柄'!A31</x:f>
        <x:v>30</x:v>
      </x:c>
      <x:c r="B492" s="90" t="str">
        <x:f>'全銘柄'!B31</x:f>
        <x:v>9348</x:v>
      </x:c>
      <x:c r="C492" s="90" t="str">
        <x:f>'全銘柄'!D31</x:f>
        <x:v>ispace,inc.</x:v>
      </x:c>
      <x:c r="D492" s="90" t="str">
        <x:f>'全銘柄'!W31</x:f>
        <x:v>袴田 武史</x:v>
      </x:c>
      <x:c r="E492" s="90" t="str">
        <x:f>'全銘柄'!U31</x:f>
        <x:v>袴田 武史</x:v>
      </x:c>
      <x:c r="F492" s="91" t="n">
        <x:f>'全銘柄'!V31</x:f>
        <x:v>0.0852</x:v>
      </x:c>
      <x:c r="G492" s="90" t="b">
        <x:f>'全銘柄'!AB31</x:f>
        <x:v>1</x:v>
      </x:c>
      <x:c r="H492" s="90" t="b">
        <x:f>'全銘柄'!AC31</x:f>
        <x:v>1</x:v>
      </x:c>
      <x:c r="I492" s="90" t="n">
        <x:f>'全銘柄'!AD31</x:f>
        <x:v>3</x:v>
      </x:c>
      <x:c r="J492" s="90" t="n">
        <x:f>'全銘柄'!AE31</x:f>
        <x:v>3</x:v>
      </x:c>
      <x:c r="K492" s="90" t="str">
        <x:f>'全銘柄'!AH31</x:f>
        <x:v>S100W6DA</x:v>
      </x:c>
    </x:row>
    <x:row r="493">
      <x:c r="A493" s="90" t="n">
        <x:f>'全銘柄'!A1422</x:f>
        <x:v>1421</x:v>
      </x:c>
      <x:c r="B493" s="90" t="str">
        <x:f>'全銘柄'!B1422</x:f>
        <x:v>6619</x:v>
      </x:c>
      <x:c r="C493" s="90" t="str">
        <x:f>'全銘柄'!D1422</x:f>
        <x:v>W-SCOPE Corporation</x:v>
      </x:c>
      <x:c r="D493" s="90" t="str">
        <x:f>'全銘柄'!W1422</x:f>
        <x:v>崔 元根</x:v>
      </x:c>
      <x:c r="E493" s="90" t="str">
        <x:f>'全銘柄'!U1422</x:f>
        <x:v>崔元根(CHOI WON-KUN)(弁護士法人R&amp;G横浜法律事務所)</x:v>
      </x:c>
      <x:c r="F493" s="91" t="n">
        <x:f>'全銘柄'!V1422</x:f>
        <x:v>0.0842</x:v>
      </x:c>
      <x:c r="G493" s="90" t="b">
        <x:f>'全銘柄'!AB1422</x:f>
        <x:v>1</x:v>
      </x:c>
      <x:c r="H493" s="90" t="b">
        <x:f>'全銘柄'!AC1422</x:f>
        <x:v>1</x:v>
      </x:c>
      <x:c r="I493" s="90" t="n">
        <x:f>'全銘柄'!AD1422</x:f>
        <x:v>1</x:v>
      </x:c>
      <x:c r="J493" s="90" t="n">
        <x:f>'全銘柄'!AE1422</x:f>
        <x:v>1</x:v>
      </x:c>
      <x:c r="K493" s="90" t="str">
        <x:f>'全銘柄'!AH1422</x:f>
        <x:v>S100XZF3</x:v>
      </x:c>
    </x:row>
    <x:row r="494">
      <x:c r="A494" s="90" t="n">
        <x:f>'全銘柄'!A380</x:f>
        <x:v>379</x:v>
      </x:c>
      <x:c r="B494" s="90" t="str">
        <x:f>'全銘柄'!B380</x:f>
        <x:v>4436</x:v>
      </x:c>
      <x:c r="C494" s="90" t="str">
        <x:f>'全銘柄'!D380</x:f>
        <x:v>MINKABU THE INFONOID,Inc.</x:v>
      </x:c>
      <x:c r="D494" s="90" t="str">
        <x:f>'全銘柄'!W380</x:f>
        <x:v>瓜生 憲 / 伴 将行</x:v>
      </x:c>
      <x:c r="E494" s="90" t="str">
        <x:f>'全銘柄'!U380</x:f>
        <x:v>瓜生 憲</x:v>
      </x:c>
      <x:c r="F494" s="91" t="n">
        <x:f>'全銘柄'!V380</x:f>
        <x:v>0.0831</x:v>
      </x:c>
      <x:c r="G494" s="90" t="b">
        <x:f>'全銘柄'!AB380</x:f>
        <x:v>1</x:v>
      </x:c>
      <x:c r="H494" s="90" t="b">
        <x:f>'全銘柄'!AC380</x:f>
        <x:v>1</x:v>
      </x:c>
      <x:c r="I494" s="90" t="n">
        <x:f>'全銘柄'!AD380</x:f>
        <x:v>1</x:v>
      </x:c>
      <x:c r="J494" s="90" t="n">
        <x:f>'全銘柄'!AE380</x:f>
        <x:v>2</x:v>
      </x:c>
      <x:c r="K494" s="90" t="str">
        <x:f>'全銘柄'!AH380</x:f>
        <x:v>S100W2TP</x:v>
      </x:c>
    </x:row>
    <x:row r="495">
      <x:c r="A495" s="90" t="n">
        <x:f>'全銘柄'!A1341</x:f>
        <x:v>1340</x:v>
      </x:c>
      <x:c r="B495" s="90" t="str">
        <x:f>'全銘柄'!B1341</x:f>
        <x:v>4814</x:v>
      </x:c>
      <x:c r="C495" s="90" t="str">
        <x:f>'全銘柄'!D1341</x:f>
        <x:v>Nextware Ltd.</x:v>
      </x:c>
      <x:c r="D495" s="90" t="str">
        <x:f>'全銘柄'!W1341</x:f>
        <x:v>豊 田 崇 克</x:v>
      </x:c>
      <x:c r="E495" s="90" t="str">
        <x:f>'全銘柄'!U1341</x:f>
        <x:v>豊田 崇克</x:v>
      </x:c>
      <x:c r="F495" s="91" t="n">
        <x:f>'全銘柄'!V1341</x:f>
        <x:v>0.082</x:v>
      </x:c>
      <x:c r="G495" s="90" t="b">
        <x:f>'全銘柄'!AB1341</x:f>
        <x:v>1</x:v>
      </x:c>
      <x:c r="H495" s="90" t="b">
        <x:f>'全銘柄'!AC1341</x:f>
        <x:v>1</x:v>
      </x:c>
      <x:c r="I495" s="90" t="n">
        <x:f>'全銘柄'!AD1341</x:f>
        <x:v>1</x:v>
      </x:c>
      <x:c r="J495" s="90" t="n">
        <x:f>'全銘柄'!AE1341</x:f>
        <x:v>1</x:v>
      </x:c>
      <x:c r="K495" s="90" t="str">
        <x:f>'全銘柄'!AH1341</x:f>
        <x:v>S100W94E</x:v>
      </x:c>
    </x:row>
    <x:row r="496">
      <x:c r="A496" s="90" t="n">
        <x:f>'全銘柄'!A218</x:f>
        <x:v>217</x:v>
      </x:c>
      <x:c r="B496" s="90" t="str">
        <x:f>'全銘柄'!B218</x:f>
        <x:v>6392</x:v>
      </x:c>
      <x:c r="C496" s="90" t="str">
        <x:f>'全銘柄'!D218</x:f>
        <x:v>YAMADA CORPORATION</x:v>
      </x:c>
      <x:c r="D496" s="90" t="str">
        <x:f>'全銘柄'!W218</x:f>
        <x:v>山田 昌太郎</x:v>
      </x:c>
      <x:c r="E496" s="90" t="str">
        <x:f>'全銘柄'!U218</x:f>
        <x:v>山田 昌太郎</x:v>
      </x:c>
      <x:c r="F496" s="91" t="n">
        <x:f>'全銘柄'!V218</x:f>
        <x:v>0.0802</x:v>
      </x:c>
      <x:c r="G496" s="90" t="b">
        <x:f>'全銘柄'!AB218</x:f>
        <x:v>1</x:v>
      </x:c>
      <x:c r="H496" s="90" t="b">
        <x:f>'全銘柄'!AC218</x:f>
        <x:v>1</x:v>
      </x:c>
      <x:c r="I496" s="90" t="n">
        <x:f>'全銘柄'!AD218</x:f>
        <x:v>2</x:v>
      </x:c>
      <x:c r="J496" s="90" t="n">
        <x:f>'全銘柄'!AE218</x:f>
        <x:v>2</x:v>
      </x:c>
      <x:c r="K496" s="90" t="str">
        <x:f>'全銘柄'!AH218</x:f>
        <x:v>S100W643</x:v>
      </x:c>
    </x:row>
    <x:row r="497">
      <x:c r="A497" s="90" t="n">
        <x:f>'全銘柄'!A18</x:f>
        <x:v>17</x:v>
      </x:c>
      <x:c r="B497" s="90" t="str">
        <x:f>'全銘柄'!B18</x:f>
        <x:v>9227</x:v>
      </x:c>
      <x:c r="C497" s="90" t="str">
        <x:f>'全銘柄'!D18</x:f>
        <x:v>Microwave Chemical Co.,Ltd.</x:v>
      </x:c>
      <x:c r="D497" s="90" t="str">
        <x:f>'全銘柄'!W18</x:f>
        <x:v>吉野 巌 / 塚原 保徳</x:v>
      </x:c>
      <x:c r="E497" s="90" t="str">
        <x:f>'全銘柄'!U18</x:f>
        <x:v>吉野 巌</x:v>
      </x:c>
      <x:c r="F497" s="91" t="n">
        <x:f>'全銘柄'!V18</x:f>
        <x:v>0.079</x:v>
      </x:c>
      <x:c r="G497" s="90" t="b">
        <x:f>'全銘柄'!AB18</x:f>
        <x:v>1</x:v>
      </x:c>
      <x:c r="H497" s="90" t="b">
        <x:f>'全銘柄'!AC18</x:f>
        <x:v>1</x:v>
      </x:c>
      <x:c r="I497" s="90" t="n">
        <x:f>'全銘柄'!AD18</x:f>
        <x:v>3</x:v>
      </x:c>
      <x:c r="J497" s="90" t="n">
        <x:f>'全銘柄'!AE18</x:f>
        <x:v>4</x:v>
      </x:c>
      <x:c r="K497" s="90" t="str">
        <x:f>'全銘柄'!AH18</x:f>
        <x:v>S100W73W</x:v>
      </x:c>
    </x:row>
    <x:row r="498">
      <x:c r="A498" s="90" t="n">
        <x:f>'全銘柄'!A247</x:f>
        <x:v>246</x:v>
      </x:c>
      <x:c r="B498" s="90" t="str">
        <x:f>'全銘柄'!B247</x:f>
        <x:v>5285</x:v>
      </x:c>
      <x:c r="C498" s="90" t="str">
        <x:f>'全銘柄'!D247</x:f>
        <x:v>YAMAX Corp.</x:v>
      </x:c>
      <x:c r="D498" s="90" t="str">
        <x:f>'全銘柄'!W247</x:f>
        <x:v>茂森 潔 / 茂森 拓 / 森 將彦</x:v>
      </x:c>
      <x:c r="E498" s="90" t="str">
        <x:f>'全銘柄'!U247</x:f>
        <x:v>茂森 潔</x:v>
      </x:c>
      <x:c r="F498" s="91" t="n">
        <x:f>'全銘柄'!V247</x:f>
        <x:v>0.0758</x:v>
      </x:c>
      <x:c r="G498" s="90" t="b">
        <x:f>'全銘柄'!AB247</x:f>
        <x:v>1</x:v>
      </x:c>
      <x:c r="H498" s="90" t="b">
        <x:f>'全銘柄'!AC247</x:f>
        <x:v>1</x:v>
      </x:c>
      <x:c r="I498" s="90" t="n">
        <x:f>'全銘柄'!AD247</x:f>
        <x:v>2</x:v>
      </x:c>
      <x:c r="J498" s="90" t="n">
        <x:f>'全銘柄'!AE247</x:f>
        <x:v>2</x:v>
      </x:c>
      <x:c r="K498" s="90" t="str">
        <x:f>'全銘柄'!AH247</x:f>
        <x:v>S100W0U5</x:v>
      </x:c>
    </x:row>
    <x:row r="499">
      <x:c r="A499" s="90" t="n">
        <x:f>'全銘柄'!A212</x:f>
        <x:v>211</x:v>
      </x:c>
      <x:c r="B499" s="90" t="str">
        <x:f>'全銘柄'!B212</x:f>
        <x:v>2303</x:v>
      </x:c>
      <x:c r="C499" s="90" t="str">
        <x:f>'全銘柄'!D212</x:f>
        <x:v>Dawn Corporation</x:v>
      </x:c>
      <x:c r="D499" s="90" t="str">
        <x:f>'全銘柄'!W212</x:f>
        <x:v>宮 崎 正 伸</x:v>
      </x:c>
      <x:c r="E499" s="90" t="str">
        <x:f>'全銘柄'!U212</x:f>
        <x:v>宮 崎 正 伸</x:v>
      </x:c>
      <x:c r="F499" s="91" t="n">
        <x:f>'全銘柄'!V212</x:f>
        <x:v>0.0744</x:v>
      </x:c>
      <x:c r="G499" s="90" t="b">
        <x:f>'全銘柄'!AB212</x:f>
        <x:v>1</x:v>
      </x:c>
      <x:c r="H499" s="90" t="b">
        <x:f>'全銘柄'!AC212</x:f>
        <x:v>1</x:v>
      </x:c>
      <x:c r="I499" s="90" t="n">
        <x:f>'全銘柄'!AD212</x:f>
        <x:v>2</x:v>
      </x:c>
      <x:c r="J499" s="90" t="n">
        <x:f>'全銘柄'!AE212</x:f>
        <x:v>2</x:v>
      </x:c>
      <x:c r="K499" s="90" t="str">
        <x:f>'全銘柄'!AH212</x:f>
        <x:v>S100WKOH</x:v>
      </x:c>
    </x:row>
    <x:row r="500">
      <x:c r="A500" s="90" t="n">
        <x:f>'全銘柄'!A278</x:f>
        <x:v>277</x:v>
      </x:c>
      <x:c r="B500" s="90" t="str">
        <x:f>'全銘柄'!B278</x:f>
        <x:v>7794</x:v>
      </x:c>
      <x:c r="C500" s="90" t="str">
        <x:f>'全銘柄'!D278</x:f>
        <x:v>EDP Corporation</x:v>
      </x:c>
      <x:c r="D500" s="90" t="str">
        <x:f>'全銘柄'!W278</x:f>
        <x:v>藤森 直治 / 髙岸 秀滋</x:v>
      </x:c>
      <x:c r="E500" s="90" t="str">
        <x:f>'全銘柄'!U278</x:f>
        <x:v>藤森直治</x:v>
      </x:c>
      <x:c r="F500" s="91" t="n">
        <x:f>'全銘柄'!V278</x:f>
        <x:v>0.0735</x:v>
      </x:c>
      <x:c r="G500" s="90" t="b">
        <x:f>'全銘柄'!AB278</x:f>
        <x:v>1</x:v>
      </x:c>
      <x:c r="H500" s="90" t="b">
        <x:f>'全銘柄'!AC278</x:f>
        <x:v>1</x:v>
      </x:c>
      <x:c r="I500" s="90" t="n">
        <x:f>'全銘柄'!AD278</x:f>
        <x:v>2</x:v>
      </x:c>
      <x:c r="J500" s="90" t="n">
        <x:f>'全銘柄'!AE278</x:f>
        <x:v>2</x:v>
      </x:c>
      <x:c r="K500" s="90" t="str">
        <x:f>'全銘柄'!AH278</x:f>
        <x:v>S100W8YV</x:v>
      </x:c>
    </x:row>
    <x:row r="501">
      <x:c r="A501" s="90" t="n">
        <x:f>'全銘柄'!A1143</x:f>
        <x:v>1142</x:v>
      </x:c>
      <x:c r="B501" s="90" t="str">
        <x:f>'全銘柄'!B1143</x:f>
        <x:v>9761</x:v>
      </x:c>
      <x:c r="C501" s="90" t="str">
        <x:f>'全銘柄'!D1143</x:f>
        <x:v>TOKAI LEASE CO.,LTD.</x:v>
      </x:c>
      <x:c r="D501" s="90" t="str">
        <x:f>'全銘柄'!W1143</x:f>
        <x:v>塚 本 博 亮</x:v>
      </x:c>
      <x:c r="E501" s="90" t="str">
        <x:f>'全銘柄'!U1143</x:f>
        <x:v>塚本 博亮</x:v>
      </x:c>
      <x:c r="F501" s="91" t="n">
        <x:f>'全銘柄'!V1143</x:f>
        <x:v>0.0717</x:v>
      </x:c>
      <x:c r="G501" s="90" t="b">
        <x:f>'全銘柄'!AB1143</x:f>
        <x:v>1</x:v>
      </x:c>
      <x:c r="H501" s="90" t="b">
        <x:f>'全銘柄'!AC1143</x:f>
        <x:v>1</x:v>
      </x:c>
      <x:c r="I501" s="90" t="n">
        <x:f>'全銘柄'!AD1143</x:f>
        <x:v>1</x:v>
      </x:c>
      <x:c r="J501" s="90" t="n">
        <x:f>'全銘柄'!AE1143</x:f>
        <x:v>1</x:v>
      </x:c>
      <x:c r="K501" s="90" t="str">
        <x:f>'全銘柄'!AH1143</x:f>
        <x:v>S100W5OH</x:v>
      </x:c>
    </x:row>
    <x:row r="502">
      <x:c r="A502" s="90" t="n">
        <x:f>'全銘柄'!A886</x:f>
        <x:v>885</x:v>
      </x:c>
      <x:c r="B502" s="90" t="str">
        <x:f>'全銘柄'!B886</x:f>
        <x:v>7927</x:v>
      </x:c>
      <x:c r="C502" s="90" t="str">
        <x:f>'全銘柄'!D886</x:f>
        <x:v>MUTO SEIKO CO.</x:v>
      </x:c>
      <x:c r="D502" s="90" t="str">
        <x:f>'全銘柄'!W886</x:f>
        <x:v>田 中 肇</x:v>
      </x:c>
      <x:c r="E502" s="90" t="str">
        <x:f>'全銘柄'!U886</x:f>
        <x:v>田中 肇</x:v>
      </x:c>
      <x:c r="F502" s="91" t="n">
        <x:f>'全銘柄'!V886</x:f>
        <x:v>0.071</x:v>
      </x:c>
      <x:c r="G502" s="90" t="b">
        <x:f>'全銘柄'!AB886</x:f>
        <x:v>1</x:v>
      </x:c>
      <x:c r="H502" s="90" t="b">
        <x:f>'全銘柄'!AC886</x:f>
        <x:v>1</x:v>
      </x:c>
      <x:c r="I502" s="90" t="n">
        <x:f>'全銘柄'!AD886</x:f>
        <x:v>1</x:v>
      </x:c>
      <x:c r="J502" s="90" t="n">
        <x:f>'全銘柄'!AE886</x:f>
        <x:v>1</x:v>
      </x:c>
      <x:c r="K502" s="90" t="str">
        <x:f>'全銘柄'!AH886</x:f>
        <x:v>S100W2GU</x:v>
      </x:c>
    </x:row>
    <x:row r="503">
      <x:c r="A503" s="90" t="n">
        <x:f>'全銘柄'!A1250</x:f>
        <x:v>1249</x:v>
      </x:c>
      <x:c r="B503" s="90" t="str">
        <x:f>'全銘柄'!B1250</x:f>
        <x:v>4316</x:v>
      </x:c>
      <x:c r="C503" s="90" t="str">
        <x:f>'全銘柄'!D1250</x:f>
        <x:v>BeMap,Inc.</x:v>
      </x:c>
      <x:c r="D503" s="90" t="str">
        <x:f>'全銘柄'!W1250</x:f>
        <x:v>杉 野 文 則</x:v>
      </x:c>
      <x:c r="E503" s="90" t="str">
        <x:f>'全銘柄'!U1250</x:f>
        <x:v>杉野 文則</x:v>
      </x:c>
      <x:c r="F503" s="91" t="n">
        <x:f>'全銘柄'!V1250</x:f>
        <x:v>0.0699</x:v>
      </x:c>
      <x:c r="G503" s="90" t="b">
        <x:f>'全銘柄'!AB1250</x:f>
        <x:v>1</x:v>
      </x:c>
      <x:c r="H503" s="90" t="b">
        <x:f>'全銘柄'!AC1250</x:f>
        <x:v>1</x:v>
      </x:c>
      <x:c r="I503" s="90" t="n">
        <x:f>'全銘柄'!AD1250</x:f>
        <x:v>1</x:v>
      </x:c>
      <x:c r="J503" s="90" t="n">
        <x:f>'全銘柄'!AE1250</x:f>
        <x:v>1</x:v>
      </x:c>
      <x:c r="K503" s="90" t="str">
        <x:f>'全銘柄'!AH1250</x:f>
        <x:v>S100W7T1</x:v>
      </x:c>
    </x:row>
    <x:row r="504">
      <x:c r="A504" s="90" t="n">
        <x:f>'全銘柄'!A1344</x:f>
        <x:v>1343</x:v>
      </x:c>
      <x:c r="B504" s="90" t="str">
        <x:f>'全銘柄'!B1344</x:f>
        <x:v>7494</x:v>
      </x:c>
      <x:c r="C504" s="90" t="str">
        <x:f>'全銘柄'!D1344</x:f>
        <x:v>KONAKA CO.,LTD.</x:v>
      </x:c>
      <x:c r="D504" s="90" t="str">
        <x:f>'全銘柄'!W1344</x:f>
        <x:v>湖中 謙介</x:v>
      </x:c>
      <x:c r="E504" s="90" t="str">
        <x:f>'全銘柄'!U1344</x:f>
        <x:v>湖中 謙介</x:v>
      </x:c>
      <x:c r="F504" s="91" t="n">
        <x:f>'全銘柄'!V1344</x:f>
        <x:v>0.0677</x:v>
      </x:c>
      <x:c r="G504" s="90" t="b">
        <x:f>'全銘柄'!AB1344</x:f>
        <x:v>1</x:v>
      </x:c>
      <x:c r="H504" s="90" t="b">
        <x:f>'全銘柄'!AC1344</x:f>
        <x:v>1</x:v>
      </x:c>
      <x:c r="I504" s="90" t="n">
        <x:f>'全銘柄'!AD1344</x:f>
        <x:v>1</x:v>
      </x:c>
      <x:c r="J504" s="90" t="n">
        <x:f>'全銘柄'!AE1344</x:f>
        <x:v>1</x:v>
      </x:c>
      <x:c r="K504" s="90" t="str">
        <x:f>'全銘柄'!AH1344</x:f>
        <x:v>S100XC1F</x:v>
      </x:c>
    </x:row>
    <x:row r="505">
      <x:c r="A505" s="90" t="n">
        <x:f>'全銘柄'!A642</x:f>
        <x:v>641</x:v>
      </x:c>
      <x:c r="B505" s="90" t="str">
        <x:f>'全銘柄'!B642</x:f>
        <x:v>6158</x:v>
      </x:c>
      <x:c r="C505" s="90" t="str">
        <x:f>'全銘柄'!D642</x:f>
        <x:v>WAIDA MFG.CO.,LTD.</x:v>
      </x:c>
      <x:c r="D505" s="90" t="str">
        <x:f>'全銘柄'!W642</x:f>
        <x:v>和井田 光 生</x:v>
      </x:c>
      <x:c r="E505" s="90" t="str">
        <x:f>'全銘柄'!U642</x:f>
        <x:v>和井田 光生</x:v>
      </x:c>
      <x:c r="F505" s="91" t="n">
        <x:f>'全銘柄'!V642</x:f>
        <x:v>0.0671</x:v>
      </x:c>
      <x:c r="G505" s="90" t="b">
        <x:f>'全銘柄'!AB642</x:f>
        <x:v>1</x:v>
      </x:c>
      <x:c r="H505" s="90" t="b">
        <x:f>'全銘柄'!AC642</x:f>
        <x:v>1</x:v>
      </x:c>
      <x:c r="I505" s="90" t="n">
        <x:f>'全銘柄'!AD642</x:f>
        <x:v>1</x:v>
      </x:c>
      <x:c r="J505" s="90" t="n">
        <x:f>'全銘柄'!AE642</x:f>
        <x:v>1</x:v>
      </x:c>
      <x:c r="K505" s="90" t="str">
        <x:f>'全銘柄'!AH642</x:f>
        <x:v>S100W43N</x:v>
      </x:c>
    </x:row>
    <x:row r="506">
      <x:c r="A506" s="90" t="n">
        <x:f>'全銘柄'!A1017</x:f>
        <x:v>1016</x:v>
      </x:c>
      <x:c r="B506" s="90" t="str">
        <x:f>'全銘柄'!B1017</x:f>
        <x:v>3907</x:v>
      </x:c>
      <x:c r="C506" s="90" t="str">
        <x:f>'全銘柄'!D1017</x:f>
        <x:v>Silicon Studio Corp.</x:v>
      </x:c>
      <x:c r="D506" s="90" t="str">
        <x:f>'全銘柄'!W1017</x:f>
        <x:v>梶谷 眞一郎</x:v>
      </x:c>
      <x:c r="E506" s="90" t="str">
        <x:f>'全銘柄'!U1017</x:f>
        <x:v>梶谷 眞一郎</x:v>
      </x:c>
      <x:c r="F506" s="91" t="n">
        <x:f>'全銘柄'!V1017</x:f>
        <x:v>0.065</x:v>
      </x:c>
      <x:c r="G506" s="90" t="b">
        <x:f>'全銘柄'!AB1017</x:f>
        <x:v>1</x:v>
      </x:c>
      <x:c r="H506" s="90" t="b">
        <x:f>'全銘柄'!AC1017</x:f>
        <x:v>1</x:v>
      </x:c>
      <x:c r="I506" s="90" t="n">
        <x:f>'全銘柄'!AD1017</x:f>
        <x:v>1</x:v>
      </x:c>
      <x:c r="J506" s="90" t="n">
        <x:f>'全銘柄'!AE1017</x:f>
        <x:v>1</x:v>
      </x:c>
      <x:c r="K506" s="90" t="str">
        <x:f>'全銘柄'!AH1017</x:f>
        <x:v>S100XNL3</x:v>
      </x:c>
    </x:row>
    <x:row r="507">
      <x:c r="A507" s="90" t="n">
        <x:f>'全銘柄'!A590</x:f>
        <x:v>589</x:v>
      </x:c>
      <x:c r="B507" s="90" t="str">
        <x:f>'全銘柄'!B590</x:f>
        <x:v>3323</x:v>
      </x:c>
      <x:c r="C507" s="90" t="str">
        <x:f>'全銘柄'!D590</x:f>
        <x:v>RECOMM CO.,LTD.</x:v>
      </x:c>
      <x:c r="D507" s="90" t="str">
        <x:f>'全銘柄'!W590</x:f>
        <x:v>伊藤 秀博</x:v>
      </x:c>
      <x:c r="E507" s="90" t="str">
        <x:f>'全銘柄'!U590</x:f>
        <x:v>伊藤 秀博（常任代理人 三田証券株式会社）</x:v>
      </x:c>
      <x:c r="F507" s="91" t="n">
        <x:f>'全銘柄'!V590</x:f>
        <x:v>0.0628</x:v>
      </x:c>
      <x:c r="G507" s="90" t="b">
        <x:f>'全銘柄'!AB590</x:f>
        <x:v>1</x:v>
      </x:c>
      <x:c r="H507" s="90" t="b">
        <x:f>'全銘柄'!AC590</x:f>
        <x:v>1</x:v>
      </x:c>
      <x:c r="I507" s="90" t="n">
        <x:f>'全銘柄'!AD590</x:f>
        <x:v>1</x:v>
      </x:c>
      <x:c r="J507" s="90" t="n">
        <x:f>'全銘柄'!AE590</x:f>
        <x:v>1</x:v>
      </x:c>
      <x:c r="K507" s="90" t="str">
        <x:f>'全銘柄'!AH590</x:f>
        <x:v>S100XD4C</x:v>
      </x:c>
    </x:row>
    <x:row r="508">
      <x:c r="A508" s="90" t="n">
        <x:f>'全銘柄'!A258</x:f>
        <x:v>257</x:v>
      </x:c>
      <x:c r="B508" s="90" t="str">
        <x:f>'全銘柄'!B258</x:f>
        <x:v>6255</x:v>
      </x:c>
      <x:c r="C508" s="90" t="str">
        <x:f>'全銘柄'!D258</x:f>
        <x:v>NPC Incorporated</x:v>
      </x:c>
      <x:c r="D508" s="90" t="str">
        <x:f>'全銘柄'!W258</x:f>
        <x:v>伊 藤 雅 文</x:v>
      </x:c>
      <x:c r="E508" s="90" t="str">
        <x:f>'全銘柄'!U258</x:f>
        <x:v>伊 藤 雅 文</x:v>
      </x:c>
      <x:c r="F508" s="91" t="n">
        <x:f>'全銘柄'!V258</x:f>
        <x:v>0.0602</x:v>
      </x:c>
      <x:c r="G508" s="90" t="b">
        <x:f>'全銘柄'!AB258</x:f>
        <x:v>1</x:v>
      </x:c>
      <x:c r="H508" s="90" t="b">
        <x:f>'全銘柄'!AC258</x:f>
        <x:v>1</x:v>
      </x:c>
      <x:c r="I508" s="90" t="n">
        <x:f>'全銘柄'!AD258</x:f>
        <x:v>2</x:v>
      </x:c>
      <x:c r="J508" s="90" t="n">
        <x:f>'全銘柄'!AE258</x:f>
        <x:v>2</x:v>
      </x:c>
      <x:c r="K508" s="90" t="str">
        <x:f>'全銘柄'!AH258</x:f>
        <x:v>S100X6PR</x:v>
      </x:c>
    </x:row>
    <x:row r="509">
      <x:c r="A509" s="90" t="n">
        <x:f>'全銘柄'!A656</x:f>
        <x:v>655</x:v>
      </x:c>
      <x:c r="B509" s="90" t="str">
        <x:f>'全銘柄'!B656</x:f>
        <x:v>6656</x:v>
      </x:c>
      <x:c r="C509" s="90" t="str">
        <x:f>'全銘柄'!D656</x:f>
        <x:v>inspec Inc.</x:v>
      </x:c>
      <x:c r="D509" s="90" t="str">
        <x:f>'全銘柄'!W656</x:f>
        <x:v>菅原 雅史</x:v>
      </x:c>
      <x:c r="E509" s="90" t="str">
        <x:f>'全銘柄'!U656</x:f>
        <x:v>菅原 雅史</x:v>
      </x:c>
      <x:c r="F509" s="91" t="n">
        <x:f>'全銘柄'!V656</x:f>
        <x:v>0.059</x:v>
      </x:c>
      <x:c r="G509" s="90" t="b">
        <x:f>'全銘柄'!AB656</x:f>
        <x:v>1</x:v>
      </x:c>
      <x:c r="H509" s="90" t="b">
        <x:f>'全銘柄'!AC656</x:f>
        <x:v>1</x:v>
      </x:c>
      <x:c r="I509" s="90" t="n">
        <x:f>'全銘柄'!AD656</x:f>
        <x:v>1</x:v>
      </x:c>
      <x:c r="J509" s="90" t="n">
        <x:f>'全銘柄'!AE656</x:f>
        <x:v>1</x:v>
      </x:c>
      <x:c r="K509" s="90" t="str">
        <x:f>'全銘柄'!AH656</x:f>
        <x:v>S100WEBL</x:v>
      </x:c>
    </x:row>
    <x:row r="510">
      <x:c r="A510" s="90" t="n">
        <x:f>'全銘柄'!A1267</x:f>
        <x:v>1266</x:v>
      </x:c>
      <x:c r="B510" s="90" t="str">
        <x:f>'全銘柄'!B1267</x:f>
        <x:v>9948</x:v>
      </x:c>
      <x:c r="C510" s="90" t="str">
        <x:f>'全銘柄'!D1267</x:f>
        <x:v>ARCS COMPANY,LIMITED</x:v>
      </x:c>
      <x:c r="D510" s="90" t="str">
        <x:f>'全銘柄'!W1267</x:f>
        <x:v>横山 清 / 猫宮 一久</x:v>
      </x:c>
      <x:c r="E510" s="90" t="str">
        <x:f>'全銘柄'!U1267</x:f>
        <x:v>横山 清</x:v>
      </x:c>
      <x:c r="F510" s="91" t="n">
        <x:f>'全銘柄'!V1267</x:f>
        <x:v>0.0571</x:v>
      </x:c>
      <x:c r="G510" s="90" t="b">
        <x:f>'全銘柄'!AB1267</x:f>
        <x:v>1</x:v>
      </x:c>
      <x:c r="H510" s="90" t="b">
        <x:f>'全銘柄'!AC1267</x:f>
        <x:v>1</x:v>
      </x:c>
      <x:c r="I510" s="90" t="n">
        <x:f>'全銘柄'!AD1267</x:f>
        <x:v>1</x:v>
      </x:c>
      <x:c r="J510" s="90" t="n">
        <x:f>'全銘柄'!AE1267</x:f>
        <x:v>1</x:v>
      </x:c>
      <x:c r="K510" s="90" t="str">
        <x:f>'全銘柄'!AH1267</x:f>
        <x:v>S100Y640</x:v>
      </x:c>
    </x:row>
    <x:row r="511">
      <x:c r="A511" s="90" t="n">
        <x:f>'全銘柄'!A603</x:f>
        <x:v>602</x:v>
      </x:c>
      <x:c r="B511" s="90" t="str">
        <x:f>'全銘柄'!B603</x:f>
        <x:v>3823</x:v>
      </x:c>
      <x:c r="C511" s="90" t="str">
        <x:f>'全銘柄'!D603</x:f>
        <x:v>THE WHY HOW DO COMPANY,Inc.</x:v>
      </x:c>
      <x:c r="D511" s="90" t="str">
        <x:f>'全銘柄'!W603</x:f>
        <x:v>田邊 勝己 / 亀田 信吾 / 橋本 直樹 / 伊藤 剛志</x:v>
      </x:c>
      <x:c r="E511" s="90" t="str">
        <x:f>'全銘柄'!U603</x:f>
        <x:v>田邊 勝己</x:v>
      </x:c>
      <x:c r="F511" s="91" t="n">
        <x:f>'全銘柄'!V603</x:f>
        <x:v>0.0569</x:v>
      </x:c>
      <x:c r="G511" s="90" t="b">
        <x:f>'全銘柄'!AB603</x:f>
        <x:v>1</x:v>
      </x:c>
      <x:c r="H511" s="90" t="b">
        <x:f>'全銘柄'!AC603</x:f>
        <x:v>1</x:v>
      </x:c>
      <x:c r="I511" s="90" t="n">
        <x:f>'全銘柄'!AD603</x:f>
        <x:v>1</x:v>
      </x:c>
      <x:c r="J511" s="90" t="n">
        <x:f>'全銘柄'!AE603</x:f>
        <x:v>1</x:v>
      </x:c>
      <x:c r="K511" s="90" t="str">
        <x:f>'全銘柄'!AH603</x:f>
        <x:v>S100X7LO</x:v>
      </x:c>
    </x:row>
    <x:row r="512">
      <x:c r="A512" s="90" t="n">
        <x:f>'全銘柄'!A174</x:f>
        <x:v>173</x:v>
      </x:c>
      <x:c r="B512" s="90" t="str">
        <x:f>'全銘柄'!B174</x:f>
        <x:v>8789</x:v>
      </x:c>
      <x:c r="C512" s="90" t="str">
        <x:f>'全銘柄'!D174</x:f>
        <x:v>FinTech Global Incorporated</x:v>
      </x:c>
      <x:c r="D512" s="90" t="str">
        <x:f>'全銘柄'!W174</x:f>
        <x:v>玉井 信光 / 千田 高</x:v>
      </x:c>
      <x:c r="E512" s="90" t="str">
        <x:f>'全銘柄'!U174</x:f>
        <x:v>玉井 信光</x:v>
      </x:c>
      <x:c r="F512" s="91" t="n">
        <x:f>'全銘柄'!V174</x:f>
        <x:v>0.0534</x:v>
      </x:c>
      <x:c r="G512" s="90" t="b">
        <x:f>'全銘柄'!AB174</x:f>
        <x:v>1</x:v>
      </x:c>
      <x:c r="H512" s="90" t="b">
        <x:f>'全銘柄'!AC174</x:f>
        <x:v>1</x:v>
      </x:c>
      <x:c r="I512" s="90" t="n">
        <x:f>'全銘柄'!AD174</x:f>
        <x:v>2</x:v>
      </x:c>
      <x:c r="J512" s="90" t="n">
        <x:f>'全銘柄'!AE174</x:f>
        <x:v>2</x:v>
      </x:c>
      <x:c r="K512" s="90" t="str">
        <x:f>'全銘柄'!AH174</x:f>
        <x:v>S100XAOR</x:v>
      </x:c>
    </x:row>
    <x:row r="513">
      <x:c r="A513" s="90" t="n">
        <x:f>'全銘柄'!A808</x:f>
        <x:v>807</x:v>
      </x:c>
      <x:c r="B513" s="90" t="str">
        <x:f>'全銘柄'!B808</x:f>
        <x:v>5381</x:v>
      </x:c>
      <x:c r="C513" s="90" t="str">
        <x:f>'全銘柄'!D808</x:f>
        <x:v>Mipox Corporation</x:v>
      </x:c>
      <x:c r="D513" s="90" t="str">
        <x:f>'全銘柄'!W808</x:f>
        <x:v>渡邉 淳</x:v>
      </x:c>
      <x:c r="E513" s="90" t="str">
        <x:f>'全銘柄'!U808</x:f>
        <x:v>渡邉 淳</x:v>
      </x:c>
      <x:c r="F513" s="91" t="n">
        <x:f>'全銘柄'!V808</x:f>
        <x:v>0.0456</x:v>
      </x:c>
      <x:c r="G513" s="90" t="b">
        <x:f>'全銘柄'!AB808</x:f>
        <x:v>1</x:v>
      </x:c>
      <x:c r="H513" s="90" t="b">
        <x:f>'全銘柄'!AC808</x:f>
        <x:v>1</x:v>
      </x:c>
      <x:c r="I513" s="90" t="n">
        <x:f>'全銘柄'!AD808</x:f>
        <x:v>1</x:v>
      </x:c>
      <x:c r="J513" s="90" t="n">
        <x:f>'全銘柄'!AE808</x:f>
        <x:v>1</x:v>
      </x:c>
      <x:c r="K513" s="90" t="str">
        <x:f>'全銘柄'!AH808</x:f>
        <x:v>S100W5W0</x:v>
      </x:c>
    </x:row>
    <x:row r="514">
      <x:c r="A514" s="90" t="n">
        <x:f>'全銘柄'!A1234</x:f>
        <x:v>1233</x:v>
      </x:c>
      <x:c r="B514" s="90" t="str">
        <x:f>'全銘柄'!B1234</x:f>
        <x:v>7417</x:v>
      </x:c>
      <x:c r="C514" s="90" t="str">
        <x:f>'全銘柄'!D1234</x:f>
        <x:v>NANYO CORPORATION</x:v>
      </x:c>
      <x:c r="D514" s="90" t="str">
        <x:f>'全銘柄'!W1234</x:f>
        <x:v>武 内 英一郎 / 篠 崎 学</x:v>
      </x:c>
      <x:c r="E514" s="90" t="str">
        <x:f>'全銘柄'!U1234</x:f>
        <x:v>武 内 英一郎</x:v>
      </x:c>
      <x:c r="F514" s="91" t="n">
        <x:f>'全銘柄'!V1234</x:f>
        <x:v>0.0431</x:v>
      </x:c>
      <x:c r="G514" s="90" t="b">
        <x:f>'全銘柄'!AB1234</x:f>
        <x:v>1</x:v>
      </x:c>
      <x:c r="H514" s="90" t="b">
        <x:f>'全銘柄'!AC1234</x:f>
        <x:v>1</x:v>
      </x:c>
      <x:c r="I514" s="90" t="n">
        <x:f>'全銘柄'!AD1234</x:f>
        <x:v>1</x:v>
      </x:c>
      <x:c r="J514" s="90" t="n">
        <x:f>'全銘柄'!AE1234</x:f>
        <x:v>1</x:v>
      </x:c>
      <x:c r="K514" s="90" t="str">
        <x:f>'全銘柄'!AH1234</x:f>
        <x:v>S100VYK9</x:v>
      </x:c>
    </x:row>
    <x:row r="515">
      <x:c r="A515" s="90" t="n">
        <x:f>'全銘柄'!A207</x:f>
        <x:v>206</x:v>
      </x:c>
      <x:c r="B515" s="90" t="str">
        <x:f>'全銘柄'!B207</x:f>
        <x:v>3773</x:v>
      </x:c>
      <x:c r="C515" s="90" t="str">
        <x:f>'全銘柄'!D207</x:f>
        <x:v>Advanced Media,Inc.</x:v>
      </x:c>
      <x:c r="D515" s="90" t="str">
        <x:f>'全銘柄'!W207</x:f>
        <x:v>鈴木 清幸</x:v>
      </x:c>
      <x:c r="E515" s="90" t="str">
        <x:f>'全銘柄'!U207</x:f>
        <x:v>鈴木清幸</x:v>
      </x:c>
      <x:c r="F515" s="91" t="n">
        <x:f>'全銘柄'!V207</x:f>
        <x:v>0.0359</x:v>
      </x:c>
      <x:c r="G515" s="90" t="b">
        <x:f>'全銘柄'!AB207</x:f>
        <x:v>1</x:v>
      </x:c>
      <x:c r="H515" s="90" t="b">
        <x:f>'全銘柄'!AC207</x:f>
        <x:v>1</x:v>
      </x:c>
      <x:c r="I515" s="90" t="n">
        <x:f>'全銘柄'!AD207</x:f>
        <x:v>2</x:v>
      </x:c>
      <x:c r="J515" s="90" t="n">
        <x:f>'全銘柄'!AE207</x:f>
        <x:v>2</x:v>
      </x:c>
      <x:c r="K515" s="90" t="str">
        <x:f>'全銘柄'!AH207</x:f>
        <x:v>S100W2DC</x:v>
      </x:c>
    </x:row>
    <x:row r="516">
      <x:c r="A516" s="90" t="n">
        <x:f>'全銘柄'!A1421</x:f>
        <x:v>1420</x:v>
      </x:c>
      <x:c r="B516" s="90" t="str">
        <x:f>'全銘柄'!B1421</x:f>
        <x:v>4582</x:v>
      </x:c>
      <x:c r="C516" s="90" t="str">
        <x:f>'全銘柄'!D1421</x:f>
        <x:v>SymBio Pharmaceuticals Limited</x:v>
      </x:c>
      <x:c r="D516" s="90" t="str">
        <x:f>'全銘柄'!W1421</x:f>
        <x:v>吉 田 文 紀</x:v>
      </x:c>
      <x:c r="E516" s="90" t="str">
        <x:f>'全銘柄'!U1421</x:f>
        <x:v>吉田 文紀</x:v>
      </x:c>
      <x:c r="F516" s="91" t="n">
        <x:f>'全銘柄'!V1421</x:f>
        <x:v>0.0283</x:v>
      </x:c>
      <x:c r="G516" s="90" t="b">
        <x:f>'全銘柄'!AB1421</x:f>
        <x:v>1</x:v>
      </x:c>
      <x:c r="H516" s="90" t="b">
        <x:f>'全銘柄'!AC1421</x:f>
        <x:v>1</x:v>
      </x:c>
      <x:c r="I516" s="90" t="n">
        <x:f>'全銘柄'!AD1421</x:f>
        <x:v>1</x:v>
      </x:c>
      <x:c r="J516" s="90" t="n">
        <x:f>'全銘柄'!AE1421</x:f>
        <x:v>1</x:v>
      </x:c>
      <x:c r="K516" s="90" t="str">
        <x:f>'全銘柄'!AH1421</x:f>
        <x:v>S100XNE5</x:v>
      </x:c>
    </x:row>
    <x:row r="517">
      <x:c r="A517" s="90" t="n">
        <x:f>'全銘柄'!A490</x:f>
        <x:v>489</x:v>
      </x:c>
      <x:c r="B517" s="90" t="str">
        <x:f>'全銘柄'!B490</x:f>
        <x:v>7134</x:v>
      </x:c>
      <x:c r="C517" s="90" t="str">
        <x:f>'全銘柄'!D490</x:f>
        <x:v>UP GARAGE GROUP Co.,Ltd.</x:v>
      </x:c>
      <x:c r="D517" s="90" t="str">
        <x:f>'全銘柄'!W490</x:f>
        <x:v>石田 誠 / 河野 映彦</x:v>
      </x:c>
      <x:c r="E517" s="90" t="str">
        <x:f>'全銘柄'!U490</x:f>
        <x:v>(株)Ｅ＆Ｅ</x:v>
      </x:c>
      <x:c r="F517" s="91" t="n">
        <x:f>'全銘柄'!V490</x:f>
        <x:v>0.7163</x:v>
      </x:c>
      <x:c r="G517" s="90" t="b">
        <x:f>'全銘柄'!AB490</x:f>
        <x:v>0</x:v>
      </x:c>
      <x:c r="H517" s="90" t="b">
        <x:f>'全銘柄'!AC490</x:f>
        <x:v>1</x:v>
      </x:c>
      <x:c r="I517" s="90" t="n">
        <x:f>'全銘柄'!AD490</x:f>
        <x:v>1</x:v>
      </x:c>
      <x:c r="J517" s="90" t="n">
        <x:f>'全銘柄'!AE490</x:f>
        <x:v>1</x:v>
      </x:c>
      <x:c r="K517" s="90" t="str">
        <x:f>'全銘柄'!AH490</x:f>
        <x:v>S100W2GN</x:v>
      </x:c>
    </x:row>
    <x:row r="518">
      <x:c r="A518" s="90" t="n">
        <x:f>'全銘柄'!A1893</x:f>
        <x:v>1892</x:v>
      </x:c>
      <x:c r="B518" s="90" t="str">
        <x:f>'全銘柄'!B1893</x:f>
        <x:v>6228</x:v>
      </x:c>
      <x:c r="C518" s="90" t="str">
        <x:f>'全銘柄'!D1893</x:f>
        <x:v>J.E.T.Co.,LTD.</x:v>
      </x:c>
      <x:c r="D518" s="90" t="str">
        <x:f>'全銘柄'!W1893</x:f>
        <x:v>房野 正幸 / 平井 洋行</x:v>
      </x:c>
      <x:c r="E518" s="90" t="str">
        <x:f>'全銘柄'!U1893</x:f>
        <x:v>KOREA SECURITIES DEPOSITORY -SAMSUNG</x:v>
      </x:c>
      <x:c r="F518" s="91" t="n">
        <x:f>'全銘柄'!V1893</x:f>
        <x:v>0.6628</x:v>
      </x:c>
      <x:c r="G518" s="90" t="b">
        <x:f>'全銘柄'!AB1893</x:f>
        <x:v>0</x:v>
      </x:c>
      <x:c r="H518" s="90" t="b">
        <x:f>'全銘柄'!AC1893</x:f>
        <x:v>1</x:v>
      </x:c>
      <x:c r="I518" s="90" t="n">
        <x:f>'全銘柄'!AD1893</x:f>
        <x:v>0</x:v>
      </x:c>
      <x:c r="J518" s="90" t="n">
        <x:f>'全銘柄'!AE1893</x:f>
        <x:v>0</x:v>
      </x:c>
      <x:c r="K518" s="90" t="str">
        <x:f>'全銘柄'!AH1893</x:f>
        <x:v>S100Y7JM</x:v>
      </x:c>
    </x:row>
    <x:row r="519">
      <x:c r="A519" s="90" t="n">
        <x:f>'全銘柄'!A1633</x:f>
        <x:v>1632</x:v>
      </x:c>
      <x:c r="B519" s="90" t="str">
        <x:f>'全銘柄'!B1633</x:f>
        <x:v>5449</x:v>
      </x:c>
      <x:c r="C519" s="90" t="str">
        <x:f>'全銘柄'!D1633</x:f>
        <x:v>OSAKA STEEL CO.,LTD.</x:v>
      </x:c>
      <x:c r="D519" s="90" t="str">
        <x:f>'全銘柄'!W1633</x:f>
        <x:v>谷 潤 一</x:v>
      </x:c>
      <x:c r="E519" s="90" t="str">
        <x:f>'全銘柄'!U1633</x:f>
        <x:v>日本製鉄(株)</x:v>
      </x:c>
      <x:c r="F519" s="91" t="n">
        <x:f>'全銘柄'!V1633</x:f>
        <x:v>0.6585</x:v>
      </x:c>
      <x:c r="G519" s="90" t="b">
        <x:f>'全銘柄'!AB1633</x:f>
        <x:v>0</x:v>
      </x:c>
      <x:c r="H519" s="90" t="b">
        <x:f>'全銘柄'!AC1633</x:f>
        <x:v>1</x:v>
      </x:c>
      <x:c r="I519" s="90" t="n">
        <x:f>'全銘柄'!AD1633</x:f>
        <x:v>0</x:v>
      </x:c>
      <x:c r="J519" s="90" t="n">
        <x:f>'全銘柄'!AE1633</x:f>
        <x:v>0</x:v>
      </x:c>
      <x:c r="K519" s="90" t="str">
        <x:f>'全銘柄'!AH1633</x:f>
        <x:v>S100W3DT</x:v>
      </x:c>
    </x:row>
    <x:row r="520">
      <x:c r="A520" s="90" t="n">
        <x:f>'全銘柄'!A559</x:f>
        <x:v>558</x:v>
      </x:c>
      <x:c r="B520" s="90" t="str">
        <x:f>'全銘柄'!B559</x:f>
        <x:v>4376</x:v>
      </x:c>
      <x:c r="C520" s="90" t="str">
        <x:f>'全銘柄'!D559</x:f>
        <x:v>Kufu Company Holdings Inc.</x:v>
      </x:c>
      <x:c r="D520" s="90" t="n">
        <x:f>'全銘柄'!W559</x:f>
        <x:v>0</x:v>
      </x:c>
      <x:c r="E520" s="90" t="str">
        <x:f>'全銘柄'!U559</x:f>
        <x:v>穐田 誉輝</x:v>
      </x:c>
      <x:c r="F520" s="91" t="n">
        <x:f>'全銘柄'!V559</x:f>
        <x:v>0.651</x:v>
      </x:c>
      <x:c r="G520" s="90" t="b">
        <x:f>'全銘柄'!AB559</x:f>
        <x:v>0</x:v>
      </x:c>
      <x:c r="H520" s="90" t="b">
        <x:f>'全銘柄'!AC559</x:f>
        <x:v>1</x:v>
      </x:c>
      <x:c r="I520" s="90" t="n">
        <x:f>'全銘柄'!AD559</x:f>
        <x:v>1</x:v>
      </x:c>
      <x:c r="J520" s="90" t="n">
        <x:f>'全銘柄'!AE559</x:f>
        <x:v>1</x:v>
      </x:c>
      <x:c r="K520" s="90" t="str">
        <x:f>'全銘柄'!AH559</x:f>
        <x:v>S100XC6R</x:v>
      </x:c>
    </x:row>
    <x:row r="521">
      <x:c r="A521" s="90" t="n">
        <x:f>'全銘柄'!A1907</x:f>
        <x:v>1906</x:v>
      </x:c>
      <x:c r="B521" s="90" t="str">
        <x:f>'全銘柄'!B1907</x:f>
        <x:v>2193</x:v>
      </x:c>
      <x:c r="C521" s="90" t="str">
        <x:f>'全銘柄'!D1907</x:f>
        <x:v>Cookpad Inc.</x:v>
      </x:c>
      <x:c r="D521" s="90" t="n">
        <x:f>'全銘柄'!W1907</x:f>
        <x:v>0</x:v>
      </x:c>
      <x:c r="E521" s="90" t="str">
        <x:f>'全銘柄'!U1907</x:f>
        <x:v>佐野 陽光</x:v>
      </x:c>
      <x:c r="F521" s="91" t="n">
        <x:f>'全銘柄'!V1907</x:f>
        <x:v>0.6355</x:v>
      </x:c>
      <x:c r="G521" s="90" t="b">
        <x:f>'全銘柄'!AB1907</x:f>
        <x:v>0</x:v>
      </x:c>
      <x:c r="H521" s="90" t="b">
        <x:f>'全銘柄'!AC1907</x:f>
        <x:v>1</x:v>
      </x:c>
      <x:c r="I521" s="90" t="n">
        <x:f>'全銘柄'!AD1907</x:f>
        <x:v>0</x:v>
      </x:c>
      <x:c r="J521" s="90" t="n">
        <x:f>'全銘柄'!AE1907</x:f>
        <x:v>0</x:v>
      </x:c>
      <x:c r="K521" s="90" t="str">
        <x:f>'全銘柄'!AH1907</x:f>
        <x:v>S100XTNM</x:v>
      </x:c>
    </x:row>
    <x:row r="522">
      <x:c r="A522" s="90" t="n">
        <x:f>'全銘柄'!A469</x:f>
        <x:v>468</x:v>
      </x:c>
      <x:c r="B522" s="90" t="str">
        <x:f>'全銘柄'!B469</x:f>
        <x:v>4689</x:v>
      </x:c>
      <x:c r="C522" s="90" t="str">
        <x:f>'全銘柄'!D469</x:f>
        <x:v>LY Corporation</x:v>
      </x:c>
      <x:c r="D522" s="90" t="str">
        <x:f>'全銘柄'!W469</x:f>
        <x:v>川邊 健太郎 / 出澤 剛</x:v>
      </x:c>
      <x:c r="E522" s="90" t="str">
        <x:f>'全銘柄'!U469</x:f>
        <x:v>Aホールディングス㈱</x:v>
      </x:c>
      <x:c r="F522" s="91" t="n">
        <x:f>'全銘柄'!V469</x:f>
        <x:v>0.624</x:v>
      </x:c>
      <x:c r="G522" s="90" t="b">
        <x:f>'全銘柄'!AB469</x:f>
        <x:v>0</x:v>
      </x:c>
      <x:c r="H522" s="90" t="b">
        <x:f>'全銘柄'!AC469</x:f>
        <x:v>1</x:v>
      </x:c>
      <x:c r="I522" s="90" t="n">
        <x:f>'全銘柄'!AD469</x:f>
        <x:v>1</x:v>
      </x:c>
      <x:c r="J522" s="90" t="n">
        <x:f>'全銘柄'!AE469</x:f>
        <x:v>1</x:v>
      </x:c>
      <x:c r="K522" s="90" t="str">
        <x:f>'全銘柄'!AH469</x:f>
        <x:v>S100VYGU</x:v>
      </x:c>
    </x:row>
    <x:row r="523">
      <x:c r="A523" s="90" t="n">
        <x:f>'全銘柄'!A506</x:f>
        <x:v>505</x:v>
      </x:c>
      <x:c r="B523" s="90" t="str">
        <x:f>'全銘柄'!B506</x:f>
        <x:v>3449</x:v>
      </x:c>
      <x:c r="C523" s="90" t="str">
        <x:f>'全銘柄'!D506</x:f>
        <x:v>TECHNOFLEX CORPORATION</x:v>
      </x:c>
      <x:c r="D523" s="90" t="str">
        <x:f>'全銘柄'!W506</x:f>
        <x:v>前島 岳</x:v>
      </x:c>
      <x:c r="E523" s="90" t="str">
        <x:f>'全銘柄'!U506</x:f>
        <x:v>㈱ティーエムアセット</x:v>
      </x:c>
      <x:c r="F523" s="91" t="n">
        <x:f>'全銘柄'!V506</x:f>
        <x:v>0.6055</x:v>
      </x:c>
      <x:c r="G523" s="90" t="b">
        <x:f>'全銘柄'!AB506</x:f>
        <x:v>0</x:v>
      </x:c>
      <x:c r="H523" s="90" t="b">
        <x:f>'全銘柄'!AC506</x:f>
        <x:v>1</x:v>
      </x:c>
      <x:c r="I523" s="90" t="n">
        <x:f>'全銘柄'!AD506</x:f>
        <x:v>1</x:v>
      </x:c>
      <x:c r="J523" s="90" t="n">
        <x:f>'全銘柄'!AE506</x:f>
        <x:v>1</x:v>
      </x:c>
      <x:c r="K523" s="90" t="str">
        <x:f>'全銘柄'!AH506</x:f>
        <x:v>S100XU8H</x:v>
      </x:c>
    </x:row>
    <x:row r="524">
      <x:c r="A524" s="90" t="n">
        <x:f>'全銘柄'!A549</x:f>
        <x:v>548</x:v>
      </x:c>
      <x:c r="B524" s="90" t="str">
        <x:f>'全銘柄'!B549</x:f>
        <x:v>6343</x:v>
      </x:c>
      <x:c r="C524" s="90" t="str">
        <x:f>'全銘柄'!D549</x:f>
        <x:v>FREESIA MACROSS CORPORATION</x:v>
      </x:c>
      <x:c r="D524" s="90" t="str">
        <x:f>'全銘柄'!W549</x:f>
        <x:v>奥山 一寸法師</x:v>
      </x:c>
      <x:c r="E524" s="90" t="str">
        <x:f>'全銘柄'!U549</x:f>
        <x:v>フリージアホールディングス㈱</x:v>
      </x:c>
      <x:c r="F524" s="91" t="n">
        <x:f>'全銘柄'!V549</x:f>
        <x:v>0.5778</x:v>
      </x:c>
      <x:c r="G524" s="90" t="b">
        <x:f>'全銘柄'!AB549</x:f>
        <x:v>0</x:v>
      </x:c>
      <x:c r="H524" s="90" t="b">
        <x:f>'全銘柄'!AC549</x:f>
        <x:v>1</x:v>
      </x:c>
      <x:c r="I524" s="90" t="n">
        <x:f>'全銘柄'!AD549</x:f>
        <x:v>1</x:v>
      </x:c>
      <x:c r="J524" s="90" t="n">
        <x:f>'全銘柄'!AE549</x:f>
        <x:v>1</x:v>
      </x:c>
      <x:c r="K524" s="90" t="str">
        <x:f>'全銘柄'!AH549</x:f>
        <x:v>S100W2YD</x:v>
      </x:c>
    </x:row>
    <x:row r="525">
      <x:c r="A525" s="90" t="n">
        <x:f>'全銘柄'!A1783</x:f>
        <x:v>1782</x:v>
      </x:c>
      <x:c r="B525" s="90" t="str">
        <x:f>'全銘柄'!B1783</x:f>
        <x:v>7215</x:v>
      </x:c>
      <x:c r="C525" s="90" t="str">
        <x:f>'全銘柄'!D1783</x:f>
        <x:v>FALTEC Co.,Ltd.</x:v>
      </x:c>
      <x:c r="D525" s="90" t="str">
        <x:f>'全銘柄'!W1783</x:f>
        <x:v>河井 芳浩 / 篠田 好洋</x:v>
      </x:c>
      <x:c r="E525" s="90" t="str">
        <x:f>'全銘柄'!U1783</x:f>
        <x:v>TPR㈱</x:v>
      </x:c>
      <x:c r="F525" s="91" t="n">
        <x:f>'全銘柄'!V1783</x:f>
        <x:v>0.5553</x:v>
      </x:c>
      <x:c r="G525" s="90" t="b">
        <x:f>'全銘柄'!AB1783</x:f>
        <x:v>0</x:v>
      </x:c>
      <x:c r="H525" s="90" t="b">
        <x:f>'全銘柄'!AC1783</x:f>
        <x:v>1</x:v>
      </x:c>
      <x:c r="I525" s="90" t="n">
        <x:f>'全銘柄'!AD1783</x:f>
        <x:v>0</x:v>
      </x:c>
      <x:c r="J525" s="90" t="n">
        <x:f>'全銘柄'!AE1783</x:f>
        <x:v>0</x:v>
      </x:c>
      <x:c r="K525" s="90" t="str">
        <x:f>'全銘柄'!AH1783</x:f>
        <x:v>S100W1DG</x:v>
      </x:c>
    </x:row>
    <x:row r="526">
      <x:c r="A526" s="90" t="n">
        <x:f>'全銘柄'!A489</x:f>
        <x:v>488</x:v>
      </x:c>
      <x:c r="B526" s="90" t="str">
        <x:f>'全銘柄'!B489</x:f>
        <x:v>4151</x:v>
      </x:c>
      <x:c r="C526" s="90" t="str">
        <x:f>'全銘柄'!D489</x:f>
        <x:v>Kyowa Kirin Co.,Ltd.</x:v>
      </x:c>
      <x:c r="D526" s="90" t="str">
        <x:f>'全銘柄'!W489</x:f>
        <x:v>宮本 昌志 / アブドゥル・マリック / 山下 武美</x:v>
      </x:c>
      <x:c r="E526" s="90" t="str">
        <x:f>'全銘柄'!U489</x:f>
        <x:v>キリンホールディングス(株)</x:v>
      </x:c>
      <x:c r="F526" s="91" t="n">
        <x:f>'全銘柄'!V489</x:f>
        <x:v>0.5517</x:v>
      </x:c>
      <x:c r="G526" s="90" t="b">
        <x:f>'全銘柄'!AB489</x:f>
        <x:v>0</x:v>
      </x:c>
      <x:c r="H526" s="90" t="b">
        <x:f>'全銘柄'!AC489</x:f>
        <x:v>1</x:v>
      </x:c>
      <x:c r="I526" s="90" t="n">
        <x:f>'全銘柄'!AD489</x:f>
        <x:v>1</x:v>
      </x:c>
      <x:c r="J526" s="90" t="n">
        <x:f>'全銘柄'!AE489</x:f>
        <x:v>1</x:v>
      </x:c>
      <x:c r="K526" s="90" t="str">
        <x:f>'全銘柄'!AH489</x:f>
        <x:v>S100XPTY</x:v>
      </x:c>
    </x:row>
    <x:row r="527">
      <x:c r="A527" s="90" t="n">
        <x:f>'全銘柄'!A1876</x:f>
        <x:v>1875</x:v>
      </x:c>
      <x:c r="B527" s="90" t="str">
        <x:f>'全銘柄'!B1876</x:f>
        <x:v>2499</x:v>
      </x:c>
      <x:c r="C527" s="90" t="str">
        <x:f>'全銘柄'!D1876</x:f>
        <x:v>NIHONWASOU HOLDINGS,INC.</x:v>
      </x:c>
      <x:c r="D527" s="90" t="str">
        <x:f>'全銘柄'!W1876</x:f>
        <x:v>鶴野 尚史</x:v>
      </x:c>
      <x:c r="E527" s="90" t="str">
        <x:f>'全銘柄'!U1876</x:f>
        <x:v>吉田 重久</x:v>
      </x:c>
      <x:c r="F527" s="91" t="n">
        <x:f>'全銘柄'!V1876</x:f>
        <x:v>0.5388</x:v>
      </x:c>
      <x:c r="G527" s="90" t="b">
        <x:f>'全銘柄'!AB1876</x:f>
        <x:v>0</x:v>
      </x:c>
      <x:c r="H527" s="90" t="b">
        <x:f>'全銘柄'!AC1876</x:f>
        <x:v>1</x:v>
      </x:c>
      <x:c r="I527" s="90" t="n">
        <x:f>'全銘柄'!AD1876</x:f>
        <x:v>0</x:v>
      </x:c>
      <x:c r="J527" s="90" t="n">
        <x:f>'全銘柄'!AE1876</x:f>
        <x:v>0</x:v>
      </x:c>
      <x:c r="K527" s="90" t="str">
        <x:f>'全銘柄'!AH1876</x:f>
        <x:v>S100XTS2</x:v>
      </x:c>
    </x:row>
    <x:row r="528">
      <x:c r="A528" s="90" t="n">
        <x:f>'全銘柄'!A471</x:f>
        <x:v>470</x:v>
      </x:c>
      <x:c r="B528" s="90" t="str">
        <x:f>'全銘柄'!B471</x:f>
        <x:v>6176</x:v>
      </x:c>
      <x:c r="C528" s="90" t="str">
        <x:f>'全銘柄'!D471</x:f>
        <x:v>Brangista Inc.</x:v>
      </x:c>
      <x:c r="D528" s="90" t="str">
        <x:f>'全銘柄'!W471</x:f>
        <x:v>岩本 恵了</x:v>
      </x:c>
      <x:c r="E528" s="90" t="str">
        <x:f>'全銘柄'!U471</x:f>
        <x:v>㈱ＮＥＸＹＺ．Ｇｒｏｕｐ</x:v>
      </x:c>
      <x:c r="F528" s="91" t="n">
        <x:f>'全銘柄'!V471</x:f>
        <x:v>0.53</x:v>
      </x:c>
      <x:c r="G528" s="90" t="b">
        <x:f>'全銘柄'!AB471</x:f>
        <x:v>0</x:v>
      </x:c>
      <x:c r="H528" s="90" t="b">
        <x:f>'全銘柄'!AC471</x:f>
        <x:v>1</x:v>
      </x:c>
      <x:c r="I528" s="90" t="n">
        <x:f>'全銘柄'!AD471</x:f>
        <x:v>1</x:v>
      </x:c>
      <x:c r="J528" s="90" t="n">
        <x:f>'全銘柄'!AE471</x:f>
        <x:v>1</x:v>
      </x:c>
      <x:c r="K528" s="90" t="str">
        <x:f>'全銘柄'!AH471</x:f>
        <x:v>S100XAF9</x:v>
      </x:c>
    </x:row>
    <x:row r="529">
      <x:c r="A529" s="90" t="n">
        <x:f>'全銘柄'!A1842</x:f>
        <x:v>1841</x:v>
      </x:c>
      <x:c r="B529" s="90" t="str">
        <x:f>'全銘柄'!B1842</x:f>
        <x:v>6695</x:v>
      </x:c>
      <x:c r="C529" s="90" t="str">
        <x:f>'全銘柄'!D1842</x:f>
        <x:v>Castrico Co.,Ltd.</x:v>
      </x:c>
      <x:c r="D529" s="90" t="n">
        <x:f>'全銘柄'!W1842</x:f>
        <x:v>0</x:v>
      </x:c>
      <x:c r="E529" s="90" t="str">
        <x:f>'全銘柄'!U1842</x:f>
        <x:v>㈱NFKホールディングス</x:v>
      </x:c>
      <x:c r="F529" s="91" t="n">
        <x:f>'全銘柄'!V1842</x:f>
        <x:v>0.5206</x:v>
      </x:c>
      <x:c r="G529" s="90" t="b">
        <x:f>'全銘柄'!AB1842</x:f>
        <x:v>0</x:v>
      </x:c>
      <x:c r="H529" s="90" t="b">
        <x:f>'全銘柄'!AC1842</x:f>
        <x:v>1</x:v>
      </x:c>
      <x:c r="I529" s="90" t="n">
        <x:f>'全銘柄'!AD1842</x:f>
        <x:v>0</x:v>
      </x:c>
      <x:c r="J529" s="90" t="n">
        <x:f>'全銘柄'!AE1842</x:f>
        <x:v>0</x:v>
      </x:c>
      <x:c r="K529" s="90" t="str">
        <x:f>'全銘柄'!AH1842</x:f>
        <x:v>S100XII9</x:v>
      </x:c>
    </x:row>
    <x:row r="530">
      <x:c r="A530" s="90" t="n">
        <x:f>'全銘柄'!A556</x:f>
        <x:v>555</x:v>
      </x:c>
      <x:c r="B530" s="90" t="str">
        <x:f>'全銘柄'!B556</x:f>
        <x:v>2497</x:v>
      </x:c>
      <x:c r="C530" s="90" t="str">
        <x:f>'全銘柄'!D556</x:f>
        <x:v>UNITED,Inc.</x:v>
      </x:c>
      <x:c r="D530" s="90" t="str">
        <x:f>'全銘柄'!W556</x:f>
        <x:v>早 川 与 規 / 金 子 陽 三(戸籍名:藤澤陽三)</x:v>
      </x:c>
      <x:c r="E530" s="90" t="str">
        <x:f>'全銘柄'!U556</x:f>
        <x:v>デジタル・アドバタイジング・コンソーシアム㈱ (注)３</x:v>
      </x:c>
      <x:c r="F530" s="91" t="n">
        <x:f>'全銘柄'!V556</x:f>
        <x:v>0.52</x:v>
      </x:c>
      <x:c r="G530" s="90" t="b">
        <x:f>'全銘柄'!AB556</x:f>
        <x:v>0</x:v>
      </x:c>
      <x:c r="H530" s="90" t="b">
        <x:f>'全銘柄'!AC556</x:f>
        <x:v>1</x:v>
      </x:c>
      <x:c r="I530" s="90" t="n">
        <x:f>'全銘柄'!AD556</x:f>
        <x:v>1</x:v>
      </x:c>
      <x:c r="J530" s="90" t="n">
        <x:f>'全銘柄'!AE556</x:f>
        <x:v>1</x:v>
      </x:c>
      <x:c r="K530" s="90" t="str">
        <x:f>'全銘柄'!AH556</x:f>
        <x:v>S100VYYX</x:v>
      </x:c>
    </x:row>
    <x:row r="531">
      <x:c r="A531" s="90" t="n">
        <x:f>'全銘柄'!A1740</x:f>
        <x:v>1739</x:v>
      </x:c>
      <x:c r="B531" s="90" t="str">
        <x:f>'全銘柄'!B1740</x:f>
        <x:v>8060</x:v>
      </x:c>
      <x:c r="C531" s="90" t="str">
        <x:f>'全銘柄'!D1740</x:f>
        <x:v>Canon Marketing Japan Inc.</x:v>
      </x:c>
      <x:c r="D531" s="90" t="str">
        <x:f>'全銘柄'!W1740</x:f>
        <x:v>足立 正親</x:v>
      </x:c>
      <x:c r="E531" s="90" t="str">
        <x:f>'全銘柄'!U1740</x:f>
        <x:v>キヤノン㈱</x:v>
      </x:c>
      <x:c r="F531" s="91" t="n">
        <x:f>'全銘柄'!V1740</x:f>
        <x:v>0.5196</x:v>
      </x:c>
      <x:c r="G531" s="90" t="b">
        <x:f>'全銘柄'!AB1740</x:f>
        <x:v>0</x:v>
      </x:c>
      <x:c r="H531" s="90" t="b">
        <x:f>'全銘柄'!AC1740</x:f>
        <x:v>1</x:v>
      </x:c>
      <x:c r="I531" s="90" t="n">
        <x:f>'全銘柄'!AD1740</x:f>
        <x:v>0</x:v>
      </x:c>
      <x:c r="J531" s="90" t="n">
        <x:f>'全銘柄'!AE1740</x:f>
        <x:v>0</x:v>
      </x:c>
      <x:c r="K531" s="90" t="str">
        <x:f>'全銘柄'!AH1740</x:f>
        <x:v>S100XS8C</x:v>
      </x:c>
    </x:row>
    <x:row r="532">
      <x:c r="A532" s="90" t="n">
        <x:f>'全銘柄'!A1773</x:f>
        <x:v>1772</x:v>
      </x:c>
      <x:c r="B532" s="90" t="str">
        <x:f>'全銘柄'!B1773</x:f>
        <x:v>3628</x:v>
      </x:c>
      <x:c r="C532" s="90" t="str">
        <x:f>'全銘柄'!D1773</x:f>
        <x:v>DATA HORIZON CO.,LTD.</x:v>
      </x:c>
      <x:c r="D532" s="90" t="str">
        <x:f>'全銘柄'!W1773</x:f>
        <x:v>内海 良夫 / 瀬川 翔</x:v>
      </x:c>
      <x:c r="E532" s="90" t="str">
        <x:f>'全銘柄'!U1773</x:f>
        <x:v>㈱ディー・エヌ・エー</x:v>
      </x:c>
      <x:c r="F532" s="91" t="n">
        <x:f>'全銘柄'!V1773</x:f>
        <x:v>0.5149</x:v>
      </x:c>
      <x:c r="G532" s="90" t="b">
        <x:f>'全銘柄'!AB1773</x:f>
        <x:v>0</x:v>
      </x:c>
      <x:c r="H532" s="90" t="b">
        <x:f>'全銘柄'!AC1773</x:f>
        <x:v>1</x:v>
      </x:c>
      <x:c r="I532" s="90" t="n">
        <x:f>'全銘柄'!AD1773</x:f>
        <x:v>0</x:v>
      </x:c>
      <x:c r="J532" s="90" t="n">
        <x:f>'全銘柄'!AE1773</x:f>
        <x:v>0</x:v>
      </x:c>
      <x:c r="K532" s="90" t="str">
        <x:f>'全銘柄'!AH1773</x:f>
        <x:v>S100W89W</x:v>
      </x:c>
    </x:row>
    <x:row r="533">
      <x:c r="A533" s="90" t="n">
        <x:f>'全銘柄'!A1674</x:f>
        <x:v>1673</x:v>
      </x:c>
      <x:c r="B533" s="90" t="str">
        <x:f>'全銘柄'!B1674</x:f>
        <x:v>9691</x:v>
      </x:c>
      <x:c r="C533" s="90" t="str">
        <x:f>'全銘柄'!D1674</x:f>
        <x:v>RYOMO SYSTEMS CO.,LTD.</x:v>
      </x:c>
      <x:c r="D533" s="90" t="str">
        <x:f>'全銘柄'!W1674</x:f>
        <x:v>北 澤 直 来</x:v>
      </x:c>
      <x:c r="E533" s="90" t="str">
        <x:f>'全銘柄'!U1674</x:f>
        <x:v>㈱ミツバ</x:v>
      </x:c>
      <x:c r="F533" s="91" t="n">
        <x:f>'全銘柄'!V1674</x:f>
        <x:v>0.513</x:v>
      </x:c>
      <x:c r="G533" s="90" t="b">
        <x:f>'全銘柄'!AB1674</x:f>
        <x:v>0</x:v>
      </x:c>
      <x:c r="H533" s="90" t="b">
        <x:f>'全銘柄'!AC1674</x:f>
        <x:v>1</x:v>
      </x:c>
      <x:c r="I533" s="90" t="n">
        <x:f>'全銘柄'!AD1674</x:f>
        <x:v>0</x:v>
      </x:c>
      <x:c r="J533" s="90" t="n">
        <x:f>'全銘柄'!AE1674</x:f>
        <x:v>0</x:v>
      </x:c>
      <x:c r="K533" s="90" t="str">
        <x:f>'全銘柄'!AH1674</x:f>
        <x:v>S100W2PO</x:v>
      </x:c>
    </x:row>
    <x:row r="534">
      <x:c r="A534" s="90" t="n">
        <x:f>'全銘柄'!A1610</x:f>
        <x:v>1609</x:v>
      </x:c>
      <x:c r="B534" s="90" t="str">
        <x:f>'全銘柄'!B1610</x:f>
        <x:v>7937</x:v>
      </x:c>
      <x:c r="C534" s="90" t="str">
        <x:f>'全銘柄'!D1610</x:f>
        <x:v>TSUTSUMI JEWELRY CO.,LTD.</x:v>
      </x:c>
      <x:c r="D534" s="90" t="str">
        <x:f>'全銘柄'!W1610</x:f>
        <x:v>互 智司</x:v>
      </x:c>
      <x:c r="E534" s="90" t="str">
        <x:f>'全銘柄'!U1610</x:f>
        <x:v>堤 倭子</x:v>
      </x:c>
      <x:c r="F534" s="91" t="n">
        <x:f>'全銘柄'!V1610</x:f>
        <x:v>0.5121</x:v>
      </x:c>
      <x:c r="G534" s="90" t="b">
        <x:f>'全銘柄'!AB1610</x:f>
        <x:v>0</x:v>
      </x:c>
      <x:c r="H534" s="90" t="b">
        <x:f>'全銘柄'!AC1610</x:f>
        <x:v>1</x:v>
      </x:c>
      <x:c r="I534" s="90" t="n">
        <x:f>'全銘柄'!AD1610</x:f>
        <x:v>0</x:v>
      </x:c>
      <x:c r="J534" s="90" t="n">
        <x:f>'全銘柄'!AE1610</x:f>
        <x:v>0</x:v>
      </x:c>
      <x:c r="K534" s="90" t="str">
        <x:f>'全銘柄'!AH1610</x:f>
        <x:v>S100VWP8</x:v>
      </x:c>
    </x:row>
    <x:row r="535">
      <x:c r="A535" s="90" t="n">
        <x:f>'全銘柄'!A1853</x:f>
        <x:v>1852</x:v>
      </x:c>
      <x:c r="B535" s="90" t="str">
        <x:f>'全銘柄'!B1853</x:f>
        <x:v>7102</x:v>
      </x:c>
      <x:c r="C535" s="90" t="str">
        <x:f>'全銘柄'!D1853</x:f>
        <x:v>NIPPON SHARYO,LTD.</x:v>
      </x:c>
      <x:c r="D535" s="90" t="str">
        <x:f>'全銘柄'!W1853</x:f>
        <x:v>田中 守 / 深谷道一</x:v>
      </x:c>
      <x:c r="E535" s="90" t="str">
        <x:f>'全銘柄'!U1853</x:f>
        <x:v>東海旅客鉄道㈱</x:v>
      </x:c>
      <x:c r="F535" s="91" t="n">
        <x:f>'全銘柄'!V1853</x:f>
        <x:v>0.5095</x:v>
      </x:c>
      <x:c r="G535" s="90" t="b">
        <x:f>'全銘柄'!AB1853</x:f>
        <x:v>0</x:v>
      </x:c>
      <x:c r="H535" s="90" t="b">
        <x:f>'全銘柄'!AC1853</x:f>
        <x:v>1</x:v>
      </x:c>
      <x:c r="I535" s="90" t="n">
        <x:f>'全銘柄'!AD1853</x:f>
        <x:v>0</x:v>
      </x:c>
      <x:c r="J535" s="90" t="n">
        <x:f>'全銘柄'!AE1853</x:f>
        <x:v>0</x:v>
      </x:c>
      <x:c r="K535" s="90" t="str">
        <x:f>'全銘柄'!AH1853</x:f>
        <x:v>S100W8ID</x:v>
      </x:c>
    </x:row>
    <x:row r="536">
      <x:c r="A536" s="90" t="n">
        <x:f>'全銘柄'!A491</x:f>
        <x:v>490</x:v>
      </x:c>
      <x:c r="B536" s="90" t="str">
        <x:f>'全銘柄'!B491</x:f>
        <x:v>4847</x:v>
      </x:c>
      <x:c r="C536" s="90" t="str">
        <x:f>'全銘柄'!D491</x:f>
        <x:v>INTELLIGENT WAVE INC.</x:v>
      </x:c>
      <x:c r="D536" s="90" t="str">
        <x:f>'全銘柄'!W491</x:f>
        <x:v>佐 藤 邦 光 / 川 上 晃 司</x:v>
      </x:c>
      <x:c r="E536" s="90" t="str">
        <x:f>'全銘柄'!U491</x:f>
        <x:v>大日本印刷㈱</x:v>
      </x:c>
      <x:c r="F536" s="91" t="n">
        <x:f>'全銘柄'!V491</x:f>
        <x:v>0.5073</x:v>
      </x:c>
      <x:c r="G536" s="90" t="b">
        <x:f>'全銘柄'!AB491</x:f>
        <x:v>0</x:v>
      </x:c>
      <x:c r="H536" s="90" t="b">
        <x:f>'全銘柄'!AC491</x:f>
        <x:v>1</x:v>
      </x:c>
      <x:c r="I536" s="90" t="n">
        <x:f>'全銘柄'!AD491</x:f>
        <x:v>1</x:v>
      </x:c>
      <x:c r="J536" s="90" t="n">
        <x:f>'全銘柄'!AE491</x:f>
        <x:v>1</x:v>
      </x:c>
      <x:c r="K536" s="90" t="str">
        <x:f>'全銘柄'!AH491</x:f>
        <x:v>S100WP1M</x:v>
      </x:c>
    </x:row>
    <x:row r="537">
      <x:c r="A537" s="90" t="n">
        <x:f>'全銘柄'!A543</x:f>
        <x:v>542</x:v>
      </x:c>
      <x:c r="B537" s="90" t="str">
        <x:f>'全銘柄'!B543</x:f>
        <x:v>9639</x:v>
      </x:c>
      <x:c r="C537" s="90" t="str">
        <x:f>'全銘柄'!D543</x:f>
        <x:v>SANKYO FRONTIER CO.,LTD.</x:v>
      </x:c>
      <x:c r="D537" s="90" t="str">
        <x:f>'全銘柄'!W543</x:f>
        <x:v>長妻 貴嗣</x:v>
      </x:c>
      <x:c r="E537" s="90" t="str">
        <x:f>'全銘柄'!U543</x:f>
        <x:v>㈲和幸興産</x:v>
      </x:c>
      <x:c r="F537" s="91" t="n">
        <x:f>'全銘柄'!V543</x:f>
        <x:v>0.5055</x:v>
      </x:c>
      <x:c r="G537" s="90" t="b">
        <x:f>'全銘柄'!AB543</x:f>
        <x:v>0</x:v>
      </x:c>
      <x:c r="H537" s="90" t="b">
        <x:f>'全銘柄'!AC543</x:f>
        <x:v>1</x:v>
      </x:c>
      <x:c r="I537" s="90" t="n">
        <x:f>'全銘柄'!AD543</x:f>
        <x:v>1</x:v>
      </x:c>
      <x:c r="J537" s="90" t="n">
        <x:f>'全銘柄'!AE543</x:f>
        <x:v>1</x:v>
      </x:c>
      <x:c r="K537" s="90" t="str">
        <x:f>'全銘柄'!AH543</x:f>
        <x:v>S100W52Z</x:v>
      </x:c>
    </x:row>
    <x:row r="538">
      <x:c r="A538" s="90" t="n">
        <x:f>'全銘柄'!A1652</x:f>
        <x:v>1651</x:v>
      </x:c>
      <x:c r="B538" s="90" t="str">
        <x:f>'全銘柄'!B1652</x:f>
        <x:v>6588</x:v>
      </x:c>
      <x:c r="C538" s="90" t="str">
        <x:f>'全銘柄'!D1652</x:f>
        <x:v>TOSHIBA TEC CORPORATION</x:v>
      </x:c>
      <x:c r="D538" s="90" t="str">
        <x:f>'全銘柄'!W1652</x:f>
        <x:v>錦 織 弘 信 / 内 山 昌 巳 / 湯 沢 正 志</x:v>
      </x:c>
      <x:c r="E538" s="90" t="str">
        <x:f>'全銘柄'!U1652</x:f>
        <x:v>㈱東芝</x:v>
      </x:c>
      <x:c r="F538" s="91" t="n">
        <x:f>'全銘柄'!V1652</x:f>
        <x:v>0.5024</x:v>
      </x:c>
      <x:c r="G538" s="90" t="b">
        <x:f>'全銘柄'!AB1652</x:f>
        <x:v>0</x:v>
      </x:c>
      <x:c r="H538" s="90" t="b">
        <x:f>'全銘柄'!AC1652</x:f>
        <x:v>1</x:v>
      </x:c>
      <x:c r="I538" s="90" t="n">
        <x:f>'全銘柄'!AD1652</x:f>
        <x:v>0</x:v>
      </x:c>
      <x:c r="J538" s="90" t="n">
        <x:f>'全銘柄'!AE1652</x:f>
        <x:v>0</x:v>
      </x:c>
      <x:c r="K538" s="90" t="str">
        <x:f>'全銘柄'!AH1652</x:f>
        <x:v>S100VZTW</x:v>
      </x:c>
    </x:row>
    <x:row r="539">
      <x:c r="A539" s="90" t="n">
        <x:f>'全銘柄'!A1875</x:f>
        <x:v>1874</x:v>
      </x:c>
      <x:c r="B539" s="90" t="str">
        <x:f>'全銘柄'!B1875</x:f>
        <x:v>1822</x:v>
      </x:c>
      <x:c r="C539" s="90" t="str">
        <x:f>'全銘柄'!D1875</x:f>
        <x:v>DAIHO CORPORATION</x:v>
      </x:c>
      <x:c r="D539" s="90" t="str">
        <x:f>'全銘柄'!W1875</x:f>
        <x:v>森下 覚恵</x:v>
      </x:c>
      <x:c r="E539" s="90" t="str">
        <x:f>'全銘柄'!U1875</x:f>
        <x:v>㈱麻生</x:v>
      </x:c>
      <x:c r="F539" s="91" t="n">
        <x:f>'全銘柄'!V1875</x:f>
        <x:v>0.5017</x:v>
      </x:c>
      <x:c r="G539" s="90" t="b">
        <x:f>'全銘柄'!AB1875</x:f>
        <x:v>0</x:v>
      </x:c>
      <x:c r="H539" s="90" t="b">
        <x:f>'全銘柄'!AC1875</x:f>
        <x:v>1</x:v>
      </x:c>
      <x:c r="I539" s="90" t="n">
        <x:f>'全銘柄'!AD1875</x:f>
        <x:v>0</x:v>
      </x:c>
      <x:c r="J539" s="90" t="n">
        <x:f>'全銘柄'!AE1875</x:f>
        <x:v>0</x:v>
      </x:c>
      <x:c r="K539" s="90" t="str">
        <x:f>'全銘柄'!AH1875</x:f>
        <x:v>S100W3CM</x:v>
      </x:c>
    </x:row>
    <x:row r="540">
      <x:c r="A540" s="90" t="n">
        <x:f>'全銘柄'!A1829</x:f>
        <x:v>1828</x:v>
      </x:c>
      <x:c r="B540" s="90" t="str">
        <x:f>'全銘柄'!B1829</x:f>
        <x:v>4615</x:v>
      </x:c>
      <x:c r="C540" s="90" t="str">
        <x:f>'全銘柄'!D1829</x:f>
        <x:v>SHINTO PAINT COMPANY,LIMITED</x:v>
      </x:c>
      <x:c r="D540" s="90" t="str">
        <x:f>'全銘柄'!W1829</x:f>
        <x:v>小 坂 伊知郎 / 上 鶴 茂 喜</x:v>
      </x:c>
      <x:c r="E540" s="90" t="str">
        <x:f>'全銘柄'!U1829</x:f>
        <x:v>大日本塗料㈱</x:v>
      </x:c>
      <x:c r="F540" s="91" t="n">
        <x:f>'全銘柄'!V1829</x:f>
        <x:v>0.501</x:v>
      </x:c>
      <x:c r="G540" s="90" t="b">
        <x:f>'全銘柄'!AB1829</x:f>
        <x:v>0</x:v>
      </x:c>
      <x:c r="H540" s="90" t="b">
        <x:f>'全銘柄'!AC1829</x:f>
        <x:v>1</x:v>
      </x:c>
      <x:c r="I540" s="90" t="n">
        <x:f>'全銘柄'!AD1829</x:f>
        <x:v>0</x:v>
      </x:c>
      <x:c r="J540" s="90" t="n">
        <x:f>'全銘柄'!AE1829</x:f>
        <x:v>0</x:v>
      </x:c>
      <x:c r="K540" s="90" t="str">
        <x:f>'全銘柄'!AH1829</x:f>
        <x:v>S100W3J9</x:v>
      </x:c>
    </x:row>
    <x:row r="541">
      <x:c r="A541" s="90" t="n">
        <x:f>'全銘柄'!A1747</x:f>
        <x:v>1746</x:v>
      </x:c>
      <x:c r="B541" s="90" t="str">
        <x:f>'全銘柄'!B1747</x:f>
        <x:v>2384</x:v>
      </x:c>
      <x:c r="C541" s="90" t="str">
        <x:f>'全銘柄'!D1747</x:f>
        <x:v>SBS Holdings,Inc.</x:v>
      </x:c>
      <x:c r="D541" s="90" t="str">
        <x:f>'全銘柄'!W1747</x:f>
        <x:v>鎌田 正彦</x:v>
      </x:c>
      <x:c r="E541" s="90" t="str">
        <x:f>'全銘柄'!U1747</x:f>
        <x:v>㈱鎌田企画</x:v>
      </x:c>
      <x:c r="F541" s="91" t="n">
        <x:f>'全銘柄'!V1747</x:f>
        <x:v>0.4957</x:v>
      </x:c>
      <x:c r="G541" s="90" t="b">
        <x:f>'全銘柄'!AB1747</x:f>
        <x:v>0</x:v>
      </x:c>
      <x:c r="H541" s="90" t="b">
        <x:f>'全銘柄'!AC1747</x:f>
        <x:v>1</x:v>
      </x:c>
      <x:c r="I541" s="90" t="n">
        <x:f>'全銘柄'!AD1747</x:f>
        <x:v>0</x:v>
      </x:c>
      <x:c r="J541" s="90" t="n">
        <x:f>'全銘柄'!AE1747</x:f>
        <x:v>0</x:v>
      </x:c>
      <x:c r="K541" s="90" t="str">
        <x:f>'全銘柄'!AH1747</x:f>
        <x:v>S100XSXL</x:v>
      </x:c>
    </x:row>
    <x:row r="542">
      <x:c r="A542" s="90" t="n">
        <x:f>'全銘柄'!A1757</x:f>
        <x:v>1756</x:v>
      </x:c>
      <x:c r="B542" s="90" t="str">
        <x:f>'全銘柄'!B1757</x:f>
        <x:v>3020</x:v>
      </x:c>
      <x:c r="C542" s="90" t="str">
        <x:f>'全銘柄'!D1757</x:f>
        <x:v>Applied Co.,Ltd.</x:v>
      </x:c>
      <x:c r="D542" s="90" t="str">
        <x:f>'全銘柄'!W1757</x:f>
        <x:v>岡 義 治</x:v>
      </x:c>
      <x:c r="E542" s="90" t="str">
        <x:f>'全銘柄'!U1757</x:f>
        <x:v>㈱ パ ム</x:v>
      </x:c>
      <x:c r="F542" s="91" t="n">
        <x:f>'全銘柄'!V1757</x:f>
        <x:v>0.4906</x:v>
      </x:c>
      <x:c r="G542" s="90" t="b">
        <x:f>'全銘柄'!AB1757</x:f>
        <x:v>0</x:v>
      </x:c>
      <x:c r="H542" s="90" t="b">
        <x:f>'全銘柄'!AC1757</x:f>
        <x:v>1</x:v>
      </x:c>
      <x:c r="I542" s="90" t="n">
        <x:f>'全銘柄'!AD1757</x:f>
        <x:v>0</x:v>
      </x:c>
      <x:c r="J542" s="90" t="n">
        <x:f>'全銘柄'!AE1757</x:f>
        <x:v>0</x:v>
      </x:c>
      <x:c r="K542" s="90" t="str">
        <x:f>'全銘柄'!AH1757</x:f>
        <x:v>S100W7W6</x:v>
      </x:c>
    </x:row>
    <x:row r="543">
      <x:c r="A543" s="90" t="n">
        <x:f>'全銘柄'!A479</x:f>
        <x:v>478</x:v>
      </x:c>
      <x:c r="B543" s="90" t="str">
        <x:f>'全銘柄'!B479</x:f>
        <x:v>2480</x:v>
      </x:c>
      <x:c r="C543" s="90" t="str">
        <x:f>'全銘柄'!D479</x:f>
        <x:v>System Location Co.,Ltd.</x:v>
      </x:c>
      <x:c r="D543" s="90" t="str">
        <x:f>'全銘柄'!W479</x:f>
        <x:v>千村 岳彦</x:v>
      </x:c>
      <x:c r="E543" s="90" t="str">
        <x:f>'全銘柄'!U479</x:f>
        <x:v>（有）タイムラー</x:v>
      </x:c>
      <x:c r="F543" s="91" t="n">
        <x:f>'全銘柄'!V479</x:f>
        <x:v>0.4847</x:v>
      </x:c>
      <x:c r="G543" s="90" t="b">
        <x:f>'全銘柄'!AB479</x:f>
        <x:v>0</x:v>
      </x:c>
      <x:c r="H543" s="90" t="b">
        <x:f>'全銘柄'!AC479</x:f>
        <x:v>1</x:v>
      </x:c>
      <x:c r="I543" s="90" t="n">
        <x:f>'全銘柄'!AD479</x:f>
        <x:v>1</x:v>
      </x:c>
      <x:c r="J543" s="90" t="n">
        <x:f>'全銘柄'!AE479</x:f>
        <x:v>1</x:v>
      </x:c>
      <x:c r="K543" s="90" t="str">
        <x:f>'全銘柄'!AH479</x:f>
        <x:v>S100W3E3</x:v>
      </x:c>
    </x:row>
    <x:row r="544">
      <x:c r="A544" s="90" t="n">
        <x:f>'全銘柄'!A1898</x:f>
        <x:v>1897</x:v>
      </x:c>
      <x:c r="B544" s="90" t="str">
        <x:f>'全銘柄'!B1898</x:f>
        <x:v>3668</x:v>
      </x:c>
      <x:c r="C544" s="90" t="str">
        <x:f>'全銘柄'!D1898</x:f>
        <x:v>COLOPL,Inc.</x:v>
      </x:c>
      <x:c r="D544" s="90" t="str">
        <x:f>'全銘柄'!W1898</x:f>
        <x:v>宮本 貴志</x:v>
      </x:c>
      <x:c r="E544" s="90" t="str">
        <x:f>'全銘柄'!U1898</x:f>
        <x:v>馬場 功淳</x:v>
      </x:c>
      <x:c r="F544" s="91" t="n">
        <x:f>'全銘柄'!V1898</x:f>
        <x:v>0.481</x:v>
      </x:c>
      <x:c r="G544" s="90" t="b">
        <x:f>'全銘柄'!AB1898</x:f>
        <x:v>0</x:v>
      </x:c>
      <x:c r="H544" s="90" t="b">
        <x:f>'全銘柄'!AC1898</x:f>
        <x:v>1</x:v>
      </x:c>
      <x:c r="I544" s="90" t="n">
        <x:f>'全銘柄'!AD1898</x:f>
        <x:v>0</x:v>
      </x:c>
      <x:c r="J544" s="90" t="n">
        <x:f>'全銘柄'!AE1898</x:f>
        <x:v>0</x:v>
      </x:c>
      <x:c r="K544" s="90" t="str">
        <x:f>'全銘柄'!AH1898</x:f>
        <x:v>S100XB7G</x:v>
      </x:c>
    </x:row>
    <x:row r="545">
      <x:c r="A545" s="90" t="n">
        <x:f>'全銘柄'!A511</x:f>
        <x:v>510</x:v>
      </x:c>
      <x:c r="B545" s="90" t="str">
        <x:f>'全銘柄'!B511</x:f>
        <x:v>2121</x:v>
      </x:c>
      <x:c r="C545" s="90" t="str">
        <x:f>'全銘柄'!D511</x:f>
        <x:v>MIXI,Inc.</x:v>
      </x:c>
      <x:c r="D545" s="90" t="str">
        <x:f>'全銘柄'!W511</x:f>
        <x:v>木村 弘毅</x:v>
      </x:c>
      <x:c r="E545" s="90" t="str">
        <x:f>'全銘柄'!U511</x:f>
        <x:v>笠原 健治</x:v>
      </x:c>
      <x:c r="F545" s="91" t="n">
        <x:f>'全銘柄'!V511</x:f>
        <x:v>0.4799</x:v>
      </x:c>
      <x:c r="G545" s="90" t="b">
        <x:f>'全銘柄'!AB511</x:f>
        <x:v>0</x:v>
      </x:c>
      <x:c r="H545" s="90" t="b">
        <x:f>'全銘柄'!AC511</x:f>
        <x:v>1</x:v>
      </x:c>
      <x:c r="I545" s="90" t="n">
        <x:f>'全銘柄'!AD511</x:f>
        <x:v>1</x:v>
      </x:c>
      <x:c r="J545" s="90" t="n">
        <x:f>'全銘柄'!AE511</x:f>
        <x:v>1</x:v>
      </x:c>
      <x:c r="K545" s="90" t="str">
        <x:f>'全銘柄'!AH511</x:f>
        <x:v>S100W37Z</x:v>
      </x:c>
    </x:row>
    <x:row r="546">
      <x:c r="A546" s="90" t="n">
        <x:f>'全銘柄'!A1588</x:f>
        <x:v>1587</x:v>
      </x:c>
      <x:c r="B546" s="90" t="str">
        <x:f>'全銘柄'!B1588</x:f>
        <x:v>3850</x:v>
      </x:c>
      <x:c r="C546" s="90" t="str">
        <x:f>'全銘柄'!D1588</x:f>
        <x:v>NTT DATA INTRAMART CORPORATION</x:v>
      </x:c>
      <x:c r="D546" s="90" t="str">
        <x:f>'全銘柄'!W1588</x:f>
        <x:v>中山 義人</x:v>
      </x:c>
      <x:c r="E546" s="90" t="str">
        <x:f>'全銘柄'!U1588</x:f>
        <x:v>㈱NTTデータ</x:v>
      </x:c>
      <x:c r="F546" s="91" t="n">
        <x:f>'全銘柄'!V1588</x:f>
        <x:v>0.4767</x:v>
      </x:c>
      <x:c r="G546" s="90" t="b">
        <x:f>'全銘柄'!AB1588</x:f>
        <x:v>0</x:v>
      </x:c>
      <x:c r="H546" s="90" t="b">
        <x:f>'全銘柄'!AC1588</x:f>
        <x:v>1</x:v>
      </x:c>
      <x:c r="I546" s="90" t="n">
        <x:f>'全銘柄'!AD1588</x:f>
        <x:v>0</x:v>
      </x:c>
      <x:c r="J546" s="90" t="n">
        <x:f>'全銘柄'!AE1588</x:f>
        <x:v>0</x:v>
      </x:c>
      <x:c r="K546" s="90" t="str">
        <x:f>'全銘柄'!AH1588</x:f>
        <x:v>S100VYKA</x:v>
      </x:c>
    </x:row>
    <x:row r="547">
      <x:c r="A547" s="90" t="n">
        <x:f>'全銘柄'!A1801</x:f>
        <x:v>1800</x:v>
      </x:c>
      <x:c r="B547" s="90" t="str">
        <x:f>'全銘柄'!B1801</x:f>
        <x:v>4020</x:v>
      </x:c>
      <x:c r="C547" s="90" t="str">
        <x:f>'全銘柄'!D1801</x:f>
        <x:v>BETREND CORPORATION</x:v>
      </x:c>
      <x:c r="D547" s="90" t="str">
        <x:f>'全銘柄'!W1801</x:f>
        <x:v>井上 英昭</x:v>
      </x:c>
      <x:c r="E547" s="90" t="str">
        <x:f>'全銘柄'!U1801</x:f>
        <x:v>永山 隆昭</x:v>
      </x:c>
      <x:c r="F547" s="91" t="n">
        <x:f>'全銘柄'!V1801</x:f>
        <x:v>0.474</x:v>
      </x:c>
      <x:c r="G547" s="90" t="b">
        <x:f>'全銘柄'!AB1801</x:f>
        <x:v>0</x:v>
      </x:c>
      <x:c r="H547" s="90" t="b">
        <x:f>'全銘柄'!AC1801</x:f>
        <x:v>1</x:v>
      </x:c>
      <x:c r="I547" s="90" t="n">
        <x:f>'全銘柄'!AD1801</x:f>
        <x:v>0</x:v>
      </x:c>
      <x:c r="J547" s="90" t="n">
        <x:f>'全銘柄'!AE1801</x:f>
        <x:v>0</x:v>
      </x:c>
      <x:c r="K547" s="90" t="str">
        <x:f>'全銘柄'!AH1801</x:f>
        <x:v>S100XUPN</x:v>
      </x:c>
    </x:row>
    <x:row r="548">
      <x:c r="A548" s="90" t="n">
        <x:f>'全銘柄'!A1729</x:f>
        <x:v>1728</x:v>
      </x:c>
      <x:c r="B548" s="90" t="str">
        <x:f>'全銘柄'!B1729</x:f>
        <x:v>8928</x:v>
      </x:c>
      <x:c r="C548" s="90" t="str">
        <x:f>'全銘柄'!D1729</x:f>
        <x:v>ANABUKI KOSAN INC.</x:v>
      </x:c>
      <x:c r="D548" s="90" t="str">
        <x:f>'全銘柄'!W1729</x:f>
        <x:v>穴吹 忠嗣</x:v>
      </x:c>
      <x:c r="E548" s="90" t="str">
        <x:f>'全銘柄'!U1729</x:f>
        <x:v>㈱穴吹ハウジングサービス</x:v>
      </x:c>
      <x:c r="F548" s="91" t="n">
        <x:f>'全銘柄'!V1729</x:f>
        <x:v>0.4737</x:v>
      </x:c>
      <x:c r="G548" s="90" t="b">
        <x:f>'全銘柄'!AB1729</x:f>
        <x:v>0</x:v>
      </x:c>
      <x:c r="H548" s="90" t="b">
        <x:f>'全銘柄'!AC1729</x:f>
        <x:v>1</x:v>
      </x:c>
      <x:c r="I548" s="90" t="n">
        <x:f>'全銘柄'!AD1729</x:f>
        <x:v>0</x:v>
      </x:c>
      <x:c r="J548" s="90" t="n">
        <x:f>'全銘柄'!AE1729</x:f>
        <x:v>0</x:v>
      </x:c>
      <x:c r="K548" s="90" t="str">
        <x:f>'全銘柄'!AH1729</x:f>
        <x:v>S100WQZC</x:v>
      </x:c>
    </x:row>
    <x:row r="549">
      <x:c r="A549" s="90" t="n">
        <x:f>'全銘柄'!A1873</x:f>
        <x:v>1872</x:v>
      </x:c>
      <x:c r="B549" s="90" t="str">
        <x:f>'全銘柄'!B1873</x:f>
        <x:v>7371</x:v>
      </x:c>
      <x:c r="C549" s="90" t="str">
        <x:f>'全銘柄'!D1873</x:f>
        <x:v>Zenken Corporation</x:v>
      </x:c>
      <x:c r="D549" s="90" t="str">
        <x:f>'全銘柄'!W1873</x:f>
        <x:v>林 順之亮</x:v>
      </x:c>
      <x:c r="E549" s="90" t="str">
        <x:f>'全銘柄'!U1873</x:f>
        <x:v>吉 澤 信 男</x:v>
      </x:c>
      <x:c r="F549" s="91" t="n">
        <x:f>'全銘柄'!V1873</x:f>
        <x:v>0.4655</x:v>
      </x:c>
      <x:c r="G549" s="90" t="b">
        <x:f>'全銘柄'!AB1873</x:f>
        <x:v>0</x:v>
      </x:c>
      <x:c r="H549" s="90" t="b">
        <x:f>'全銘柄'!AC1873</x:f>
        <x:v>1</x:v>
      </x:c>
      <x:c r="I549" s="90" t="n">
        <x:f>'全銘柄'!AD1873</x:f>
        <x:v>0</x:v>
      </x:c>
      <x:c r="J549" s="90" t="n">
        <x:f>'全銘柄'!AE1873</x:f>
        <x:v>0</x:v>
      </x:c>
      <x:c r="K549" s="90" t="str">
        <x:f>'全銘柄'!AH1873</x:f>
        <x:v>S100WQCF</x:v>
      </x:c>
    </x:row>
    <x:row r="550">
      <x:c r="A550" s="90" t="n">
        <x:f>'全銘柄'!A1785</x:f>
        <x:v>1784</x:v>
      </x:c>
      <x:c r="B550" s="90" t="str">
        <x:f>'全銘柄'!B1785</x:f>
        <x:v>9446</x:v>
      </x:c>
      <x:c r="C550" s="90" t="str">
        <x:f>'全銘柄'!D1785</x:f>
        <x:v>SAKAI Holdings CO.,LTD</x:v>
      </x:c>
      <x:c r="D550" s="90" t="str">
        <x:f>'全銘柄'!W1785</x:f>
        <x:v>朝田 康二郎</x:v>
      </x:c>
      <x:c r="E550" s="90" t="str">
        <x:f>'全銘柄'!U1785</x:f>
        <x:v>㈱サンワ</x:v>
      </x:c>
      <x:c r="F550" s="91" t="n">
        <x:f>'全銘柄'!V1785</x:f>
        <x:v>0.4524</x:v>
      </x:c>
      <x:c r="G550" s="90" t="b">
        <x:f>'全銘柄'!AB1785</x:f>
        <x:v>0</x:v>
      </x:c>
      <x:c r="H550" s="90" t="b">
        <x:f>'全銘柄'!AC1785</x:f>
        <x:v>1</x:v>
      </x:c>
      <x:c r="I550" s="90" t="n">
        <x:f>'全銘柄'!AD1785</x:f>
        <x:v>0</x:v>
      </x:c>
      <x:c r="J550" s="90" t="n">
        <x:f>'全銘柄'!AE1785</x:f>
        <x:v>0</x:v>
      </x:c>
      <x:c r="K550" s="90" t="str">
        <x:f>'全銘柄'!AH1785</x:f>
        <x:v>S100XB7R</x:v>
      </x:c>
    </x:row>
    <x:row r="551">
      <x:c r="A551" s="90" t="n">
        <x:f>'全銘柄'!A1605</x:f>
        <x:v>1604</x:v>
      </x:c>
      <x:c r="B551" s="90" t="str">
        <x:f>'全銘柄'!B1605</x:f>
        <x:v>7087</x:v>
      </x:c>
      <x:c r="C551" s="90" t="str">
        <x:f>'全銘柄'!D1605</x:f>
        <x:v>WILLTEC Co.,Ltd.</x:v>
      </x:c>
      <x:c r="D551" s="90" t="str">
        <x:f>'全銘柄'!W1605</x:f>
        <x:v>宮城 力</x:v>
      </x:c>
      <x:c r="E551" s="90" t="str">
        <x:f>'全銘柄'!U1605</x:f>
        <x:v>小倉 秀司</x:v>
      </x:c>
      <x:c r="F551" s="91" t="n">
        <x:f>'全銘柄'!V1605</x:f>
        <x:v>0.4352</x:v>
      </x:c>
      <x:c r="G551" s="90" t="b">
        <x:f>'全銘柄'!AB1605</x:f>
        <x:v>0</x:v>
      </x:c>
      <x:c r="H551" s="90" t="b">
        <x:f>'全銘柄'!AC1605</x:f>
        <x:v>1</x:v>
      </x:c>
      <x:c r="I551" s="90" t="n">
        <x:f>'全銘柄'!AD1605</x:f>
        <x:v>0</x:v>
      </x:c>
      <x:c r="J551" s="90" t="n">
        <x:f>'全銘柄'!AE1605</x:f>
        <x:v>0</x:v>
      </x:c>
      <x:c r="K551" s="90" t="str">
        <x:f>'全銘柄'!AH1605</x:f>
        <x:v>S100W6C9</x:v>
      </x:c>
    </x:row>
    <x:row r="552">
      <x:c r="A552" s="90" t="n">
        <x:f>'全銘柄'!A1509</x:f>
        <x:v>1508</x:v>
      </x:c>
      <x:c r="B552" s="90" t="str">
        <x:f>'全銘柄'!B1509</x:f>
        <x:v>8891</x:v>
      </x:c>
      <x:c r="C552" s="90" t="str">
        <x:f>'全銘柄'!D1509</x:f>
        <x:v>AMG HOLDINGS CO.,LTD.</x:v>
      </x:c>
      <x:c r="D552" s="90" t="str">
        <x:f>'全銘柄'!W1509</x:f>
        <x:v>長谷川克彦</x:v>
      </x:c>
      <x:c r="E552" s="90" t="str">
        <x:f>'全銘柄'!U1509</x:f>
        <x:v>VTホールディングス㈱</x:v>
      </x:c>
      <x:c r="F552" s="91" t="n">
        <x:f>'全銘柄'!V1509</x:f>
        <x:v>0.4344</x:v>
      </x:c>
      <x:c r="G552" s="90" t="b">
        <x:f>'全銘柄'!AB1509</x:f>
        <x:v>0</x:v>
      </x:c>
      <x:c r="H552" s="90" t="b">
        <x:f>'全銘柄'!AC1509</x:f>
        <x:v>1</x:v>
      </x:c>
      <x:c r="I552" s="90" t="n">
        <x:f>'全銘柄'!AD1509</x:f>
        <x:v>0</x:v>
      </x:c>
      <x:c r="J552" s="90" t="n">
        <x:f>'全銘柄'!AE1509</x:f>
        <x:v>1</x:v>
      </x:c>
      <x:c r="K552" s="90" t="str">
        <x:f>'全銘柄'!AH1509</x:f>
        <x:v>S100W25O</x:v>
      </x:c>
    </x:row>
    <x:row r="553">
      <x:c r="A553" s="90" t="n">
        <x:f>'全銘柄'!A500</x:f>
        <x:v>499</x:v>
      </x:c>
      <x:c r="B553" s="90" t="str">
        <x:f>'全銘柄'!B500</x:f>
        <x:v>6412</x:v>
      </x:c>
      <x:c r="C553" s="90" t="str">
        <x:f>'全銘柄'!D500</x:f>
        <x:v>Heiwa Corporation</x:v>
      </x:c>
      <x:c r="D553" s="90" t="str">
        <x:f>'全銘柄'!W500</x:f>
        <x:v>嶺井 勝也 / 諸見里 敏啓</x:v>
      </x:c>
      <x:c r="E553" s="90" t="str">
        <x:f>'全銘柄'!U500</x:f>
        <x:v>㈱石原ホールディングス</x:v>
      </x:c>
      <x:c r="F553" s="91" t="n">
        <x:f>'全銘柄'!V500</x:f>
        <x:v>0.4283</x:v>
      </x:c>
      <x:c r="G553" s="90" t="b">
        <x:f>'全銘柄'!AB500</x:f>
        <x:v>0</x:v>
      </x:c>
      <x:c r="H553" s="90" t="b">
        <x:f>'全銘柄'!AC500</x:f>
        <x:v>1</x:v>
      </x:c>
      <x:c r="I553" s="90" t="n">
        <x:f>'全銘柄'!AD500</x:f>
        <x:v>1</x:v>
      </x:c>
      <x:c r="J553" s="90" t="n">
        <x:f>'全銘柄'!AE500</x:f>
        <x:v>1</x:v>
      </x:c>
      <x:c r="K553" s="90" t="str">
        <x:f>'全銘柄'!AH500</x:f>
        <x:v>S100W6V8</x:v>
      </x:c>
    </x:row>
    <x:row r="554">
      <x:c r="A554" s="90" t="n">
        <x:f>'全銘柄'!A524</x:f>
        <x:v>523</x:v>
      </x:c>
      <x:c r="B554" s="90" t="str">
        <x:f>'全銘柄'!B524</x:f>
        <x:v>5016</x:v>
      </x:c>
      <x:c r="C554" s="90" t="str">
        <x:f>'全銘柄'!D524</x:f>
        <x:v>JX Advanced Metals Corporation</x:v>
      </x:c>
      <x:c r="D554" s="90" t="str">
        <x:f>'全銘柄'!W524</x:f>
        <x:v>村山 誠一 / 林 陽一 / 菅原 静郎 / 太内 義明</x:v>
      </x:c>
      <x:c r="E554" s="90" t="str">
        <x:f>'全銘柄'!U524</x:f>
        <x:v>ＥＮＥＯＳホールディングス㈱</x:v>
      </x:c>
      <x:c r="F554" s="91" t="n">
        <x:f>'全銘柄'!V524</x:f>
        <x:v>0.4238</x:v>
      </x:c>
      <x:c r="G554" s="90" t="b">
        <x:f>'全銘柄'!AB524</x:f>
        <x:v>0</x:v>
      </x:c>
      <x:c r="H554" s="90" t="b">
        <x:f>'全銘柄'!AC524</x:f>
        <x:v>1</x:v>
      </x:c>
      <x:c r="I554" s="90" t="n">
        <x:f>'全銘柄'!AD524</x:f>
        <x:v>1</x:v>
      </x:c>
      <x:c r="J554" s="90" t="n">
        <x:f>'全銘柄'!AE524</x:f>
        <x:v>1</x:v>
      </x:c>
      <x:c r="K554" s="90" t="str">
        <x:f>'全銘柄'!AH524</x:f>
        <x:v>S100W549</x:v>
      </x:c>
    </x:row>
    <x:row r="555">
      <x:c r="A555" s="90" t="n">
        <x:f>'全銘柄'!A558</x:f>
        <x:v>557</x:v>
      </x:c>
      <x:c r="B555" s="90" t="str">
        <x:f>'全銘柄'!B558</x:f>
        <x:v>2461</x:v>
      </x:c>
      <x:c r="C555" s="90" t="str">
        <x:f>'全銘柄'!D558</x:f>
        <x:v>FAN Communications,Inc.</x:v>
      </x:c>
      <x:c r="D555" s="90" t="str">
        <x:f>'全銘柄'!W558</x:f>
        <x:v>二宮 幸司 / 吉永 敬</x:v>
      </x:c>
      <x:c r="E555" s="90" t="str">
        <x:f>'全銘柄'!U558</x:f>
        <x:v>柳澤 安慶</x:v>
      </x:c>
      <x:c r="F555" s="91" t="n">
        <x:f>'全銘柄'!V558</x:f>
        <x:v>0.419</x:v>
      </x:c>
      <x:c r="G555" s="90" t="b">
        <x:f>'全銘柄'!AB558</x:f>
        <x:v>0</x:v>
      </x:c>
      <x:c r="H555" s="90" t="b">
        <x:f>'全銘柄'!AC558</x:f>
        <x:v>1</x:v>
      </x:c>
      <x:c r="I555" s="90" t="n">
        <x:f>'全銘柄'!AD558</x:f>
        <x:v>1</x:v>
      </x:c>
      <x:c r="J555" s="90" t="n">
        <x:f>'全銘柄'!AE558</x:f>
        <x:v>1</x:v>
      </x:c>
      <x:c r="K555" s="90" t="str">
        <x:f>'全銘柄'!AH558</x:f>
        <x:v>S100XRYY</x:v>
      </x:c>
    </x:row>
    <x:row r="556">
      <x:c r="A556" s="90" t="n">
        <x:f>'全銘柄'!A452</x:f>
        <x:v>451</x:v>
      </x:c>
      <x:c r="B556" s="90" t="str">
        <x:f>'全銘柄'!B452</x:f>
        <x:v>9223</x:v>
      </x:c>
      <x:c r="C556" s="90" t="str">
        <x:f>'全銘柄'!D452</x:f>
        <x:v>ASNOVA Co.,Ltd.</x:v>
      </x:c>
      <x:c r="D556" s="90" t="str">
        <x:f>'全銘柄'!W452</x:f>
        <x:v>上田桂司</x:v>
      </x:c>
      <x:c r="E556" s="90" t="str">
        <x:f>'全銘柄'!U452</x:f>
        <x:v>一般社団法人ニチレン</x:v>
      </x:c>
      <x:c r="F556" s="91" t="n">
        <x:f>'全銘柄'!V452</x:f>
        <x:v>0.4126</x:v>
      </x:c>
      <x:c r="G556" s="90" t="b">
        <x:f>'全銘柄'!AB452</x:f>
        <x:v>0</x:v>
      </x:c>
      <x:c r="H556" s="90" t="b">
        <x:f>'全銘柄'!AC452</x:f>
        <x:v>1</x:v>
      </x:c>
      <x:c r="I556" s="90" t="n">
        <x:f>'全銘柄'!AD452</x:f>
        <x:v>1</x:v>
      </x:c>
      <x:c r="J556" s="90" t="n">
        <x:f>'全銘柄'!AE452</x:f>
        <x:v>1</x:v>
      </x:c>
      <x:c r="K556" s="90" t="str">
        <x:f>'全銘柄'!AH452</x:f>
        <x:v>S100W52G</x:v>
      </x:c>
    </x:row>
    <x:row r="557">
      <x:c r="A557" s="90" t="n">
        <x:f>'全銘柄'!A119</x:f>
        <x:v>118</x:v>
      </x:c>
      <x:c r="B557" s="90" t="str">
        <x:f>'全銘柄'!B119</x:f>
        <x:v>5250</x:v>
      </x:c>
      <x:c r="C557" s="90" t="str">
        <x:f>'全銘柄'!D119</x:f>
        <x:v>GMO PRIME STRATEGY CO.,LTD.</x:v>
      </x:c>
      <x:c r="D557" s="90" t="str">
        <x:f>'全銘柄'!W119</x:f>
        <x:v>吉政 忠志</x:v>
      </x:c>
      <x:c r="E557" s="90" t="str">
        <x:f>'全銘柄'!U119</x:f>
        <x:v>中村 けん牛 （国内連絡先）</x:v>
      </x:c>
      <x:c r="F557" s="91" t="n">
        <x:f>'全銘柄'!V119</x:f>
        <x:v>0.4122</x:v>
      </x:c>
      <x:c r="G557" s="90" t="b">
        <x:f>'全銘柄'!AB119</x:f>
        <x:v>0</x:v>
      </x:c>
      <x:c r="H557" s="90" t="b">
        <x:f>'全銘柄'!AC119</x:f>
        <x:v>1</x:v>
      </x:c>
      <x:c r="I557" s="90" t="n">
        <x:f>'全銘柄'!AD119</x:f>
        <x:v>2</x:v>
      </x:c>
      <x:c r="J557" s="90" t="n">
        <x:f>'全銘柄'!AE119</x:f>
        <x:v>2</x:v>
      </x:c>
      <x:c r="K557" s="90" t="str">
        <x:f>'全銘柄'!AH119</x:f>
        <x:v>S100XN9A</x:v>
      </x:c>
    </x:row>
    <x:row r="558">
      <x:c r="A558" s="90" t="n">
        <x:f>'全銘柄'!A451</x:f>
        <x:v>450</x:v>
      </x:c>
      <x:c r="B558" s="90" t="str">
        <x:f>'全銘柄'!B451</x:f>
        <x:v>8920</x:v>
      </x:c>
      <x:c r="C558" s="90" t="str">
        <x:f>'全銘柄'!D451</x:f>
        <x:v>TOSHO CO.,LTD.</x:v>
      </x:c>
      <x:c r="D558" s="90" t="str">
        <x:f>'全銘柄'!W451</x:f>
        <x:v>沓名 裕一郎</x:v>
      </x:c>
      <x:c r="E558" s="90" t="str">
        <x:f>'全銘柄'!U451</x:f>
        <x:v>沓 名 俊 裕</x:v>
      </x:c>
      <x:c r="F558" s="91" t="n">
        <x:f>'全銘柄'!V451</x:f>
        <x:v>0.4122</x:v>
      </x:c>
      <x:c r="G558" s="90" t="b">
        <x:f>'全銘柄'!AB451</x:f>
        <x:v>0</x:v>
      </x:c>
      <x:c r="H558" s="90" t="b">
        <x:f>'全銘柄'!AC451</x:f>
        <x:v>1</x:v>
      </x:c>
      <x:c r="I558" s="90" t="n">
        <x:f>'全銘柄'!AD451</x:f>
        <x:v>1</x:v>
      </x:c>
      <x:c r="J558" s="90" t="n">
        <x:f>'全銘柄'!AE451</x:f>
        <x:v>1</x:v>
      </x:c>
      <x:c r="K558" s="90" t="str">
        <x:f>'全銘柄'!AH451</x:f>
        <x:v>S100W0M0</x:v>
      </x:c>
    </x:row>
    <x:row r="559">
      <x:c r="A559" s="90" t="n">
        <x:f>'全銘柄'!A458</x:f>
        <x:v>457</x:v>
      </x:c>
      <x:c r="B559" s="90" t="str">
        <x:f>'全銘柄'!B458</x:f>
        <x:v>9828</x:v>
      </x:c>
      <x:c r="C559" s="90" t="str">
        <x:f>'全銘柄'!D458</x:f>
        <x:v>Genki Global Dining Concepts Corporation</x:v>
      </x:c>
      <x:c r="D559" s="90" t="str">
        <x:f>'全銘柄'!W458</x:f>
        <x:v>藤尾 益造</x:v>
      </x:c>
      <x:c r="E559" s="90" t="str">
        <x:f>'全銘柄'!U458</x:f>
        <x:v>㈱神明ホールディングス</x:v>
      </x:c>
      <x:c r="F559" s="91" t="n">
        <x:f>'全銘柄'!V458</x:f>
        <x:v>0.4077</x:v>
      </x:c>
      <x:c r="G559" s="90" t="b">
        <x:f>'全銘柄'!AB458</x:f>
        <x:v>0</x:v>
      </x:c>
      <x:c r="H559" s="90" t="b">
        <x:f>'全銘柄'!AC458</x:f>
        <x:v>1</x:v>
      </x:c>
      <x:c r="I559" s="90" t="n">
        <x:f>'全銘柄'!AD458</x:f>
        <x:v>1</x:v>
      </x:c>
      <x:c r="J559" s="90" t="n">
        <x:f>'全銘柄'!AE458</x:f>
        <x:v>1</x:v>
      </x:c>
      <x:c r="K559" s="90" t="str">
        <x:f>'全銘柄'!AH458</x:f>
        <x:v>S100VZ3B</x:v>
      </x:c>
    </x:row>
    <x:row r="560">
      <x:c r="A560" s="90" t="n">
        <x:f>'全銘柄'!A460</x:f>
        <x:v>459</x:v>
      </x:c>
      <x:c r="B560" s="90" t="str">
        <x:f>'全銘柄'!B460</x:f>
        <x:v>3964</x:v>
      </x:c>
      <x:c r="C560" s="90" t="str">
        <x:f>'全銘柄'!D460</x:f>
        <x:v>AUCNET INC.</x:v>
      </x:c>
      <x:c r="D560" s="90" t="str">
        <x:f>'全銘柄'!W460</x:f>
        <x:v>藤崎 慎一郎</x:v>
      </x:c>
      <x:c r="E560" s="90" t="str">
        <x:f>'全銘柄'!U460</x:f>
        <x:v>フレックスコーポレーション㈱</x:v>
      </x:c>
      <x:c r="F560" s="91" t="n">
        <x:f>'全銘柄'!V460</x:f>
        <x:v>0.4067</x:v>
      </x:c>
      <x:c r="G560" s="90" t="b">
        <x:f>'全銘柄'!AB460</x:f>
        <x:v>0</x:v>
      </x:c>
      <x:c r="H560" s="90" t="b">
        <x:f>'全銘柄'!AC460</x:f>
        <x:v>1</x:v>
      </x:c>
      <x:c r="I560" s="90" t="n">
        <x:f>'全銘柄'!AD460</x:f>
        <x:v>1</x:v>
      </x:c>
      <x:c r="J560" s="90" t="n">
        <x:f>'全銘柄'!AE460</x:f>
        <x:v>1</x:v>
      </x:c>
      <x:c r="K560" s="90" t="str">
        <x:f>'全銘柄'!AH460</x:f>
        <x:v>S100XSDA</x:v>
      </x:c>
    </x:row>
    <x:row r="561">
      <x:c r="A561" s="90" t="n">
        <x:f>'全銘柄'!A1843</x:f>
        <x:v>1842</x:v>
      </x:c>
      <x:c r="B561" s="90" t="str">
        <x:f>'全銘柄'!B1843</x:f>
        <x:v>6183</x:v>
      </x:c>
      <x:c r="C561" s="90" t="str">
        <x:f>'全銘柄'!D1843</x:f>
        <x:v>BELLSYSTEM24 HOLDINGS,INC.</x:v>
      </x:c>
      <x:c r="D561" s="90" t="str">
        <x:f>'全銘柄'!W1843</x:f>
        <x:v>梶原 浩</x:v>
      </x:c>
      <x:c r="E561" s="90" t="str">
        <x:f>'全銘柄'!U1843</x:f>
        <x:v>伊藤忠商事㈱</x:v>
      </x:c>
      <x:c r="F561" s="91" t="n">
        <x:f>'全銘柄'!V1843</x:f>
        <x:v>0.403</x:v>
      </x:c>
      <x:c r="G561" s="90" t="b">
        <x:f>'全銘柄'!AB1843</x:f>
        <x:v>0</x:v>
      </x:c>
      <x:c r="H561" s="90" t="b">
        <x:f>'全銘柄'!AC1843</x:f>
        <x:v>1</x:v>
      </x:c>
      <x:c r="I561" s="90" t="n">
        <x:f>'全銘柄'!AD1843</x:f>
        <x:v>0</x:v>
      </x:c>
      <x:c r="J561" s="90" t="n">
        <x:f>'全銘柄'!AE1843</x:f>
        <x:v>0</x:v>
      </x:c>
      <x:c r="K561" s="90" t="str">
        <x:f>'全銘柄'!AH1843</x:f>
        <x:v>S100Y5Z2</x:v>
      </x:c>
    </x:row>
    <x:row r="562">
      <x:c r="A562" s="90" t="n">
        <x:f>'全銘柄'!A523</x:f>
        <x:v>522</x:v>
      </x:c>
      <x:c r="B562" s="90" t="str">
        <x:f>'全銘柄'!B523</x:f>
        <x:v>9434</x:v>
      </x:c>
      <x:c r="C562" s="90" t="str">
        <x:f>'全銘柄'!D523</x:f>
        <x:v>SoftBank Corp.</x:v>
      </x:c>
      <x:c r="D562" s="90" t="str">
        <x:f>'全銘柄'!W523</x:f>
        <x:v>宮 川 潤 一 / 榛 葉 淳</x:v>
      </x:c>
      <x:c r="E562" s="90" t="str">
        <x:f>'全銘柄'!U523</x:f>
        <x:v>ソフトバンクグループジャパン㈱</x:v>
      </x:c>
      <x:c r="F562" s="91" t="n">
        <x:f>'全銘柄'!V523</x:f>
        <x:v>0.4021</x:v>
      </x:c>
      <x:c r="G562" s="90" t="b">
        <x:f>'全銘柄'!AB523</x:f>
        <x:v>0</x:v>
      </x:c>
      <x:c r="H562" s="90" t="b">
        <x:f>'全銘柄'!AC523</x:f>
        <x:v>1</x:v>
      </x:c>
      <x:c r="I562" s="90" t="n">
        <x:f>'全銘柄'!AD523</x:f>
        <x:v>1</x:v>
      </x:c>
      <x:c r="J562" s="90" t="n">
        <x:f>'全銘柄'!AE523</x:f>
        <x:v>1</x:v>
      </x:c>
      <x:c r="K562" s="90" t="str">
        <x:f>'全銘柄'!AH523</x:f>
        <x:v>S100W3P2</x:v>
      </x:c>
    </x:row>
    <x:row r="563">
      <x:c r="A563" s="90" t="n">
        <x:f>'全銘柄'!A310</x:f>
        <x:v>309</x:v>
      </x:c>
      <x:c r="B563" s="90" t="str">
        <x:f>'全銘柄'!B310</x:f>
        <x:v>9165</x:v>
      </x:c>
      <x:c r="C563" s="90" t="str">
        <x:f>'全銘柄'!D310</x:f>
        <x:v>Qualtec Co.,Ltd.</x:v>
      </x:c>
      <x:c r="D563" s="90" t="str">
        <x:f>'全銘柄'!W310</x:f>
        <x:v>山口 友宏</x:v>
      </x:c>
      <x:c r="E563" s="90" t="str">
        <x:f>'全銘柄'!U310</x:f>
        <x:v>志方 廣一</x:v>
      </x:c>
      <x:c r="F563" s="91" t="n">
        <x:f>'全銘柄'!V310</x:f>
        <x:v>0.4001</x:v>
      </x:c>
      <x:c r="G563" s="90" t="b">
        <x:f>'全銘柄'!AB310</x:f>
        <x:v>0</x:v>
      </x:c>
      <x:c r="H563" s="90" t="b">
        <x:f>'全銘柄'!AC310</x:f>
        <x:v>1</x:v>
      </x:c>
      <x:c r="I563" s="90" t="n">
        <x:f>'全銘柄'!AD310</x:f>
        <x:v>1</x:v>
      </x:c>
      <x:c r="J563" s="90" t="n">
        <x:f>'全銘柄'!AE310</x:f>
        <x:v>2</x:v>
      </x:c>
      <x:c r="K563" s="90" t="str">
        <x:f>'全銘柄'!AH310</x:f>
        <x:v>S100WM9C</x:v>
      </x:c>
    </x:row>
    <x:row r="564">
      <x:c r="A564" s="90" t="n">
        <x:f>'全銘柄'!A1900</x:f>
        <x:v>1899</x:v>
      </x:c>
      <x:c r="B564" s="90" t="str">
        <x:f>'全銘柄'!B1900</x:f>
        <x:v>3641</x:v>
      </x:c>
      <x:c r="C564" s="90" t="str">
        <x:f>'全銘柄'!D1900</x:f>
        <x:v>PAPYLESS CO.,LTD.</x:v>
      </x:c>
      <x:c r="D564" s="90" t="str">
        <x:f>'全銘柄'!W1900</x:f>
        <x:v>松井康子</x:v>
      </x:c>
      <x:c r="E564" s="90" t="str">
        <x:f>'全銘柄'!U1900</x:f>
        <x:v>天谷 幹夫</x:v>
      </x:c>
      <x:c r="F564" s="91" t="n">
        <x:f>'全銘柄'!V1900</x:f>
        <x:v>0.3949</x:v>
      </x:c>
      <x:c r="G564" s="90" t="b">
        <x:f>'全銘柄'!AB1900</x:f>
        <x:v>0</x:v>
      </x:c>
      <x:c r="H564" s="90" t="b">
        <x:f>'全銘柄'!AC1900</x:f>
        <x:v>1</x:v>
      </x:c>
      <x:c r="I564" s="90" t="n">
        <x:f>'全銘柄'!AD1900</x:f>
        <x:v>0</x:v>
      </x:c>
      <x:c r="J564" s="90" t="n">
        <x:f>'全銘柄'!AE1900</x:f>
        <x:v>0</x:v>
      </x:c>
      <x:c r="K564" s="90" t="str">
        <x:f>'全銘柄'!AH1900</x:f>
        <x:v>S100W4P7</x:v>
      </x:c>
    </x:row>
    <x:row r="565">
      <x:c r="A565" s="90" t="n">
        <x:f>'全銘柄'!A1700</x:f>
        <x:v>1699</x:v>
      </x:c>
      <x:c r="B565" s="90" t="str">
        <x:f>'全銘柄'!B1700</x:f>
        <x:v>1934</x:v>
      </x:c>
      <x:c r="C565" s="90" t="str">
        <x:f>'全銘柄'!D1700</x:f>
        <x:v>YURTEC CORPORATION</x:v>
      </x:c>
      <x:c r="D565" s="90" t="str">
        <x:f>'全銘柄'!W1700</x:f>
        <x:v>阿 部 俊 徳 / 小 林 郁 見 / 髙 杉 和 郎 / 三 浦 康 二</x:v>
      </x:c>
      <x:c r="E565" s="90" t="str">
        <x:f>'全銘柄'!U1700</x:f>
        <x:v>東北電力㈱</x:v>
      </x:c>
      <x:c r="F565" s="91" t="n">
        <x:f>'全銘柄'!V1700</x:f>
        <x:v>0.392</x:v>
      </x:c>
      <x:c r="G565" s="90" t="b">
        <x:f>'全銘柄'!AB1700</x:f>
        <x:v>0</x:v>
      </x:c>
      <x:c r="H565" s="90" t="b">
        <x:f>'全銘柄'!AC1700</x:f>
        <x:v>1</x:v>
      </x:c>
      <x:c r="I565" s="90" t="n">
        <x:f>'全銘柄'!AD1700</x:f>
        <x:v>0</x:v>
      </x:c>
      <x:c r="J565" s="90" t="n">
        <x:f>'全銘柄'!AE1700</x:f>
        <x:v>0</x:v>
      </x:c>
      <x:c r="K565" s="90" t="str">
        <x:f>'全銘柄'!AH1700</x:f>
        <x:v>S100W4GO</x:v>
      </x:c>
    </x:row>
    <x:row r="566">
      <x:c r="A566" s="90" t="n">
        <x:f>'全銘柄'!A1838</x:f>
        <x:v>1837</x:v>
      </x:c>
      <x:c r="B566" s="90" t="str">
        <x:f>'全銘柄'!B1838</x:f>
        <x:v>9380</x:v>
      </x:c>
      <x:c r="C566" s="90" t="str">
        <x:f>'全銘柄'!D1838</x:f>
        <x:v>Azuma Shipping Co.,Ltd.</x:v>
      </x:c>
      <x:c r="D566" s="90" t="str">
        <x:f>'全銘柄'!W1838</x:f>
        <x:v>松 井 伸 介</x:v>
      </x:c>
      <x:c r="E566" s="90" t="str">
        <x:f>'全銘柄'!U1838</x:f>
        <x:v>太平洋セメント㈱</x:v>
      </x:c>
      <x:c r="F566" s="91" t="n">
        <x:f>'全銘柄'!V1838</x:f>
        <x:v>0.3896</x:v>
      </x:c>
      <x:c r="G566" s="90" t="b">
        <x:f>'全銘柄'!AB1838</x:f>
        <x:v>0</x:v>
      </x:c>
      <x:c r="H566" s="90" t="b">
        <x:f>'全銘柄'!AC1838</x:f>
        <x:v>1</x:v>
      </x:c>
      <x:c r="I566" s="90" t="n">
        <x:f>'全銘柄'!AD1838</x:f>
        <x:v>0</x:v>
      </x:c>
      <x:c r="J566" s="90" t="n">
        <x:f>'全銘柄'!AE1838</x:f>
        <x:v>0</x:v>
      </x:c>
      <x:c r="K566" s="90" t="str">
        <x:f>'全銘柄'!AH1838</x:f>
        <x:v>S100W2BM</x:v>
      </x:c>
    </x:row>
    <x:row r="567">
      <x:c r="A567" s="90" t="n">
        <x:f>'全銘柄'!A527</x:f>
        <x:v>526</x:v>
      </x:c>
      <x:c r="B567" s="90" t="str">
        <x:f>'全銘柄'!B527</x:f>
        <x:v>6178</x:v>
      </x:c>
      <x:c r="C567" s="90" t="str">
        <x:f>'全銘柄'!D527</x:f>
        <x:v>JAPAN POST HOLDINGS Co.,Ltd.</x:v>
      </x:c>
      <x:c r="D567" s="90" t="str">
        <x:f>'全銘柄'!W527</x:f>
        <x:v>増田 寬也 / 飯塚 厚</x:v>
      </x:c>
      <x:c r="E567" s="90" t="str">
        <x:f>'全銘柄'!U527</x:f>
        <x:v>財務大臣</x:v>
      </x:c>
      <x:c r="F567" s="91" t="n">
        <x:f>'全銘柄'!V527</x:f>
        <x:v>0.388</x:v>
      </x:c>
      <x:c r="G567" s="90" t="b">
        <x:f>'全銘柄'!AB527</x:f>
        <x:v>0</x:v>
      </x:c>
      <x:c r="H567" s="90" t="b">
        <x:f>'全銘柄'!AC527</x:f>
        <x:v>1</x:v>
      </x:c>
      <x:c r="I567" s="90" t="n">
        <x:f>'全銘柄'!AD527</x:f>
        <x:v>1</x:v>
      </x:c>
      <x:c r="J567" s="90" t="n">
        <x:f>'全銘柄'!AE527</x:f>
        <x:v>1</x:v>
      </x:c>
      <x:c r="K567" s="90" t="str">
        <x:f>'全銘柄'!AH527</x:f>
        <x:v>S100W03W</x:v>
      </x:c>
    </x:row>
    <x:row r="568">
      <x:c r="A568" s="90" t="n">
        <x:f>'全銘柄'!A1632</x:f>
        <x:v>1631</x:v>
      </x:c>
      <x:c r="B568" s="90" t="str">
        <x:f>'全銘柄'!B1632</x:f>
        <x:v>2393</x:v>
      </x:c>
      <x:c r="C568" s="90" t="str">
        <x:f>'全銘柄'!D1632</x:f>
        <x:v>Nippon Care Supply Co.,Ltd.</x:v>
      </x:c>
      <x:c r="D568" s="90" t="str">
        <x:f>'全銘柄'!W1632</x:f>
        <x:v>平松 雅之</x:v>
      </x:c>
      <x:c r="E568" s="90" t="str">
        <x:f>'全銘柄'!U1632</x:f>
        <x:v>三菱商事㈱</x:v>
      </x:c>
      <x:c r="F568" s="91" t="n">
        <x:f>'全銘柄'!V1632</x:f>
        <x:v>0.3852</x:v>
      </x:c>
      <x:c r="G568" s="90" t="b">
        <x:f>'全銘柄'!AB1632</x:f>
        <x:v>0</x:v>
      </x:c>
      <x:c r="H568" s="90" t="b">
        <x:f>'全銘柄'!AC1632</x:f>
        <x:v>1</x:v>
      </x:c>
      <x:c r="I568" s="90" t="n">
        <x:f>'全銘柄'!AD1632</x:f>
        <x:v>0</x:v>
      </x:c>
      <x:c r="J568" s="90" t="n">
        <x:f>'全銘柄'!AE1632</x:f>
        <x:v>0</x:v>
      </x:c>
      <x:c r="K568" s="90" t="str">
        <x:f>'全銘柄'!AH1632</x:f>
        <x:v>S100W4LJ</x:v>
      </x:c>
    </x:row>
    <x:row r="569">
      <x:c r="A569" s="90" t="n">
        <x:f>'全銘柄'!A1591</x:f>
        <x:v>1590</x:v>
      </x:c>
      <x:c r="B569" s="90" t="str">
        <x:f>'全銘柄'!B1591</x:f>
        <x:v>7550</x:v>
      </x:c>
      <x:c r="C569" s="90" t="str">
        <x:f>'全銘柄'!D1591</x:f>
        <x:v>ZENSHO HOLDINGS CO.,LTD.</x:v>
      </x:c>
      <x:c r="D569" s="90" t="str">
        <x:f>'全銘柄'!W1591</x:f>
        <x:v>小川 賢太郎 / 小川 洋平 / 小川 一政</x:v>
      </x:c>
      <x:c r="E569" s="90" t="str">
        <x:f>'全銘柄'!U1591</x:f>
        <x:v>㈱日本クリエイト</x:v>
      </x:c>
      <x:c r="F569" s="91" t="n">
        <x:f>'全銘柄'!V1591</x:f>
        <x:v>0.3842</x:v>
      </x:c>
      <x:c r="G569" s="90" t="b">
        <x:f>'全銘柄'!AB1591</x:f>
        <x:v>0</x:v>
      </x:c>
      <x:c r="H569" s="90" t="b">
        <x:f>'全銘柄'!AC1591</x:f>
        <x:v>1</x:v>
      </x:c>
      <x:c r="I569" s="90" t="n">
        <x:f>'全銘柄'!AD1591</x:f>
        <x:v>0</x:v>
      </x:c>
      <x:c r="J569" s="90" t="n">
        <x:f>'全銘柄'!AE1591</x:f>
        <x:v>0</x:v>
      </x:c>
      <x:c r="K569" s="90" t="str">
        <x:f>'全銘柄'!AH1591</x:f>
        <x:v>S100W4UE</x:v>
      </x:c>
    </x:row>
    <x:row r="570">
      <x:c r="A570" s="90" t="n">
        <x:f>'全銘柄'!A1840</x:f>
        <x:v>1839</x:v>
      </x:c>
      <x:c r="B570" s="90" t="str">
        <x:f>'全銘柄'!B1840</x:f>
        <x:v>9959</x:v>
      </x:c>
      <x:c r="C570" s="90" t="str">
        <x:f>'全銘柄'!D1840</x:f>
        <x:v>ASEED HOLDINGS CO.,LTD.</x:v>
      </x:c>
      <x:c r="D570" s="90" t="str">
        <x:f>'全銘柄'!W1840</x:f>
        <x:v>河本 大輔</x:v>
      </x:c>
      <x:c r="E570" s="90" t="str">
        <x:f>'全銘柄'!U1840</x:f>
        <x:v>サンコモト㈲</x:v>
      </x:c>
      <x:c r="F570" s="91" t="n">
        <x:f>'全銘柄'!V1840</x:f>
        <x:v>0.382</x:v>
      </x:c>
      <x:c r="G570" s="90" t="b">
        <x:f>'全銘柄'!AB1840</x:f>
        <x:v>0</x:v>
      </x:c>
      <x:c r="H570" s="90" t="b">
        <x:f>'全銘柄'!AC1840</x:f>
        <x:v>1</x:v>
      </x:c>
      <x:c r="I570" s="90" t="n">
        <x:f>'全銘柄'!AD1840</x:f>
        <x:v>0</x:v>
      </x:c>
      <x:c r="J570" s="90" t="n">
        <x:f>'全銘柄'!AE1840</x:f>
        <x:v>0</x:v>
      </x:c>
      <x:c r="K570" s="90" t="str">
        <x:f>'全銘柄'!AH1840</x:f>
        <x:v>S100W41R</x:v>
      </x:c>
    </x:row>
    <x:row r="571">
      <x:c r="A571" s="90" t="n">
        <x:f>'全銘柄'!A466</x:f>
        <x:v>465</x:v>
      </x:c>
      <x:c r="B571" s="90" t="str">
        <x:f>'全銘柄'!B466</x:f>
        <x:v>1662</x:v>
      </x:c>
      <x:c r="C571" s="90" t="str">
        <x:f>'全銘柄'!D466</x:f>
        <x:v>Japan Petroleum Exploration Co.,Ltd.</x:v>
      </x:c>
      <x:c r="D571" s="90" t="str">
        <x:f>'全銘柄'!W466</x:f>
        <x:v>藤田 昌宏 / 山下 通郎 / 石井 美孝 / 手塚 和彦</x:v>
      </x:c>
      <x:c r="E571" s="90" t="str">
        <x:f>'全銘柄'!U466</x:f>
        <x:v>経済産業大臣</x:v>
      </x:c>
      <x:c r="F571" s="91" t="n">
        <x:f>'全銘柄'!V466</x:f>
        <x:v>0.3784</x:v>
      </x:c>
      <x:c r="G571" s="90" t="b">
        <x:f>'全銘柄'!AB466</x:f>
        <x:v>0</x:v>
      </x:c>
      <x:c r="H571" s="90" t="b">
        <x:f>'全銘柄'!AC466</x:f>
        <x:v>1</x:v>
      </x:c>
      <x:c r="I571" s="90" t="n">
        <x:f>'全銘柄'!AD466</x:f>
        <x:v>1</x:v>
      </x:c>
      <x:c r="J571" s="90" t="n">
        <x:f>'全銘柄'!AE466</x:f>
        <x:v>1</x:v>
      </x:c>
      <x:c r="K571" s="90" t="str">
        <x:f>'全銘柄'!AH466</x:f>
        <x:v>S100W2QE</x:v>
      </x:c>
    </x:row>
    <x:row r="572">
      <x:c r="A572" s="90" t="n">
        <x:f>'全銘柄'!A1870</x:f>
        <x:v>1869</x:v>
      </x:c>
      <x:c r="B572" s="90" t="str">
        <x:f>'全銘柄'!B1870</x:f>
        <x:v>7502</x:v>
      </x:c>
      <x:c r="C572" s="90" t="str">
        <x:f>'全銘柄'!D1870</x:f>
        <x:v>PLAZA HOLDINGS CO.,LTD.</x:v>
      </x:c>
      <x:c r="D572" s="90" t="str">
        <x:f>'全銘柄'!W1870</x:f>
        <x:v>大島康広</x:v>
      </x:c>
      <x:c r="E572" s="90" t="str">
        <x:f>'全銘柄'!U1870</x:f>
        <x:v>㈱中部写真</x:v>
      </x:c>
      <x:c r="F572" s="91" t="n">
        <x:f>'全銘柄'!V1870</x:f>
        <x:v>0.3784</x:v>
      </x:c>
      <x:c r="G572" s="90" t="b">
        <x:f>'全銘柄'!AB1870</x:f>
        <x:v>0</x:v>
      </x:c>
      <x:c r="H572" s="90" t="b">
        <x:f>'全銘柄'!AC1870</x:f>
        <x:v>1</x:v>
      </x:c>
      <x:c r="I572" s="90" t="n">
        <x:f>'全銘柄'!AD1870</x:f>
        <x:v>0</x:v>
      </x:c>
      <x:c r="J572" s="90" t="n">
        <x:f>'全銘柄'!AE1870</x:f>
        <x:v>0</x:v>
      </x:c>
      <x:c r="K572" s="90" t="str">
        <x:f>'全銘柄'!AH1870</x:f>
        <x:v>S100W98P</x:v>
      </x:c>
    </x:row>
    <x:row r="573">
      <x:c r="A573" s="90" t="n">
        <x:f>'全銘柄'!A476</x:f>
        <x:v>475</x:v>
      </x:c>
      <x:c r="B573" s="90" t="str">
        <x:f>'全銘柄'!B476</x:f>
        <x:v>2914</x:v>
      </x:c>
      <x:c r="C573" s="90" t="str">
        <x:f>'全銘柄'!D476</x:f>
        <x:v>JAPAN TOBACCO INC.</x:v>
      </x:c>
      <x:c r="D573" s="90" t="str">
        <x:f>'全銘柄'!W476</x:f>
        <x:v>嶋吉 耕史 / 中野 恵</x:v>
      </x:c>
      <x:c r="E573" s="90" t="str">
        <x:f>'全銘柄'!U476</x:f>
        <x:v>財務大臣</x:v>
      </x:c>
      <x:c r="F573" s="91" t="n">
        <x:f>'全銘柄'!V476</x:f>
        <x:v>0.3755</x:v>
      </x:c>
      <x:c r="G573" s="90" t="b">
        <x:f>'全銘柄'!AB476</x:f>
        <x:v>0</x:v>
      </x:c>
      <x:c r="H573" s="90" t="b">
        <x:f>'全銘柄'!AC476</x:f>
        <x:v>1</x:v>
      </x:c>
      <x:c r="I573" s="90" t="n">
        <x:f>'全銘柄'!AD476</x:f>
        <x:v>1</x:v>
      </x:c>
      <x:c r="J573" s="90" t="n">
        <x:f>'全銘柄'!AE476</x:f>
        <x:v>1</x:v>
      </x:c>
      <x:c r="K573" s="90" t="str">
        <x:f>'全銘柄'!AH476</x:f>
        <x:v>S100XSSA</x:v>
      </x:c>
    </x:row>
    <x:row r="574">
      <x:c r="A574" s="90" t="n">
        <x:f>'全銘柄'!A1864</x:f>
        <x:v>1863</x:v>
      </x:c>
      <x:c r="B574" s="90" t="str">
        <x:f>'全銘柄'!B1864</x:f>
        <x:v>2168</x:v>
      </x:c>
      <x:c r="C574" s="90" t="str">
        <x:f>'全銘柄'!D1864</x:f>
        <x:v>Pasona Group Inc.</x:v>
      </x:c>
      <x:c r="D574" s="90" t="str">
        <x:f>'全銘柄'!W1864</x:f>
        <x:v>若 本 博 隆 / 深 澤 旬 子 / 山 本 絹 子</x:v>
      </x:c>
      <x:c r="E574" s="90" t="str">
        <x:f>'全銘柄'!U1864</x:f>
        <x:v>南部 靖之</x:v>
      </x:c>
      <x:c r="F574" s="91" t="n">
        <x:f>'全銘柄'!V1864</x:f>
        <x:v>0.3745</x:v>
      </x:c>
      <x:c r="G574" s="90" t="b">
        <x:f>'全銘柄'!AB1864</x:f>
        <x:v>0</x:v>
      </x:c>
      <x:c r="H574" s="90" t="b">
        <x:f>'全銘柄'!AC1864</x:f>
        <x:v>1</x:v>
      </x:c>
      <x:c r="I574" s="90" t="n">
        <x:f>'全銘柄'!AD1864</x:f>
        <x:v>0</x:v>
      </x:c>
      <x:c r="J574" s="90" t="n">
        <x:f>'全銘柄'!AE1864</x:f>
        <x:v>0</x:v>
      </x:c>
      <x:c r="K574" s="90" t="str">
        <x:f>'全銘柄'!AH1864</x:f>
        <x:v>S100WJZQ</x:v>
      </x:c>
    </x:row>
    <x:row r="575">
      <x:c r="A575" s="90" t="n">
        <x:f>'全銘柄'!A1624</x:f>
        <x:v>1623</x:v>
      </x:c>
      <x:c r="B575" s="90" t="str">
        <x:f>'全銘柄'!B1624</x:f>
        <x:v>8869</x:v>
      </x:c>
      <x:c r="C575" s="90" t="str">
        <x:f>'全銘柄'!D1624</x:f>
        <x:v>Meiwa Estate Company Limited</x:v>
      </x:c>
      <x:c r="D575" s="90" t="str">
        <x:f>'全銘柄'!W1624</x:f>
        <x:v>原田 英明 / 島津 基実</x:v>
      </x:c>
      <x:c r="E575" s="90" t="str">
        <x:f>'全銘柄'!U1624</x:f>
        <x:v>㈱英興発</x:v>
      </x:c>
      <x:c r="F575" s="91" t="n">
        <x:f>'全銘柄'!V1624</x:f>
        <x:v>0.3732</x:v>
      </x:c>
      <x:c r="G575" s="90" t="b">
        <x:f>'全銘柄'!AB1624</x:f>
        <x:v>0</x:v>
      </x:c>
      <x:c r="H575" s="90" t="b">
        <x:f>'全銘柄'!AC1624</x:f>
        <x:v>1</x:v>
      </x:c>
      <x:c r="I575" s="90" t="n">
        <x:f>'全銘柄'!AD1624</x:f>
        <x:v>0</x:v>
      </x:c>
      <x:c r="J575" s="90" t="n">
        <x:f>'全銘柄'!AE1624</x:f>
        <x:v>0</x:v>
      </x:c>
      <x:c r="K575" s="90" t="str">
        <x:f>'全銘柄'!AH1624</x:f>
        <x:v>S100W63Z</x:v>
      </x:c>
    </x:row>
    <x:row r="576">
      <x:c r="A576" s="90" t="n">
        <x:f>'全銘柄'!A473</x:f>
        <x:v>472</x:v>
      </x:c>
      <x:c r="B576" s="90" t="str">
        <x:f>'全銘柄'!B473</x:f>
        <x:v>6488</x:v>
      </x:c>
      <x:c r="C576" s="90" t="str">
        <x:f>'全銘柄'!D473</x:f>
        <x:v>Yoshitake Inc.</x:v>
      </x:c>
      <x:c r="D576" s="90" t="str">
        <x:f>'全銘柄'!W473</x:f>
        <x:v>山田 哲</x:v>
      </x:c>
      <x:c r="E576" s="90" t="str">
        <x:f>'全銘柄'!U473</x:f>
        <x:v>(有)プラスファイブ</x:v>
      </x:c>
      <x:c r="F576" s="91" t="n">
        <x:f>'全銘柄'!V473</x:f>
        <x:v>0.3663</x:v>
      </x:c>
      <x:c r="G576" s="90" t="b">
        <x:f>'全銘柄'!AB473</x:f>
        <x:v>0</x:v>
      </x:c>
      <x:c r="H576" s="90" t="b">
        <x:f>'全銘柄'!AC473</x:f>
        <x:v>1</x:v>
      </x:c>
      <x:c r="I576" s="90" t="n">
        <x:f>'全銘柄'!AD473</x:f>
        <x:v>1</x:v>
      </x:c>
      <x:c r="J576" s="90" t="n">
        <x:f>'全銘柄'!AE473</x:f>
        <x:v>1</x:v>
      </x:c>
      <x:c r="K576" s="90" t="str">
        <x:f>'全銘柄'!AH473</x:f>
        <x:v>S100VYWX</x:v>
      </x:c>
    </x:row>
    <x:row r="577">
      <x:c r="A577" s="90" t="n">
        <x:f>'全銘柄'!A542</x:f>
        <x:v>541</x:v>
      </x:c>
      <x:c r="B577" s="90" t="str">
        <x:f>'全銘柄'!B542</x:f>
        <x:v>7749</x:v>
      </x:c>
      <x:c r="C577" s="90" t="str">
        <x:f>'全銘柄'!D542</x:f>
        <x:v>MEDIKIT CO.,LTD.</x:v>
      </x:c>
      <x:c r="D577" s="90" t="str">
        <x:f>'全銘柄'!W542</x:f>
        <x:v>景山 洋二 / 中島 崇</x:v>
      </x:c>
      <x:c r="E577" s="90" t="str">
        <x:f>'全銘柄'!U542</x:f>
        <x:v>㈱ナカジマコーポレーション</x:v>
      </x:c>
      <x:c r="F577" s="91" t="n">
        <x:f>'全銘柄'!V542</x:f>
        <x:v>0.3654</x:v>
      </x:c>
      <x:c r="G577" s="90" t="b">
        <x:f>'全銘柄'!AB542</x:f>
        <x:v>0</x:v>
      </x:c>
      <x:c r="H577" s="90" t="b">
        <x:f>'全銘柄'!AC542</x:f>
        <x:v>1</x:v>
      </x:c>
      <x:c r="I577" s="90" t="n">
        <x:f>'全銘柄'!AD542</x:f>
        <x:v>1</x:v>
      </x:c>
      <x:c r="J577" s="90" t="n">
        <x:f>'全銘柄'!AE542</x:f>
        <x:v>1</x:v>
      </x:c>
      <x:c r="K577" s="90" t="str">
        <x:f>'全銘柄'!AH542</x:f>
        <x:v>S100W2G9</x:v>
      </x:c>
    </x:row>
    <x:row r="578">
      <x:c r="A578" s="90" t="n">
        <x:f>'全銘柄'!A1891</x:f>
        <x:v>1890</x:v>
      </x:c>
      <x:c r="B578" s="90" t="str">
        <x:f>'全銘柄'!B1891</x:f>
        <x:v>3058</x:v>
      </x:c>
      <x:c r="C578" s="90" t="str">
        <x:f>'全銘柄'!D1891</x:f>
        <x:v>Sanyodo Holdings Inc.</x:v>
      </x:c>
      <x:c r="D578" s="90" t="str">
        <x:f>'全銘柄'!W1891</x:f>
        <x:v>加藤 和裕 / 亀割 卓</x:v>
      </x:c>
      <x:c r="E578" s="90" t="str">
        <x:f>'全銘柄'!U1891</x:f>
        <x:v>㈱トーハン</x:v>
      </x:c>
      <x:c r="F578" s="91" t="n">
        <x:f>'全銘柄'!V1891</x:f>
        <x:v>0.3649</x:v>
      </x:c>
      <x:c r="G578" s="90" t="b">
        <x:f>'全銘柄'!AB1891</x:f>
        <x:v>0</x:v>
      </x:c>
      <x:c r="H578" s="90" t="b">
        <x:f>'全銘柄'!AC1891</x:f>
        <x:v>1</x:v>
      </x:c>
      <x:c r="I578" s="90" t="n">
        <x:f>'全銘柄'!AD1891</x:f>
        <x:v>0</x:v>
      </x:c>
      <x:c r="J578" s="90" t="n">
        <x:f>'全銘柄'!AE1891</x:f>
        <x:v>0</x:v>
      </x:c>
      <x:c r="K578" s="90" t="str">
        <x:f>'全銘柄'!AH1891</x:f>
        <x:v>S100W4O7</x:v>
      </x:c>
    </x:row>
    <x:row r="579">
      <x:c r="A579" s="90" t="n">
        <x:f>'全銘柄'!A459</x:f>
        <x:v>458</x:v>
      </x:c>
      <x:c r="B579" s="90" t="str">
        <x:f>'全銘柄'!B459</x:f>
        <x:v>2726</x:v>
      </x:c>
      <x:c r="C579" s="90" t="str">
        <x:f>'全銘柄'!D459</x:f>
        <x:v>PAL GROUP Holdings CO.,LTD</x:v>
      </x:c>
      <x:c r="D579" s="90" t="str">
        <x:f>'全銘柄'!W459</x:f>
        <x:v>児 島 宏 文</x:v>
      </x:c>
      <x:c r="E579" s="90" t="str">
        <x:f>'全銘柄'!U459</x:f>
        <x:v>㈱スコッチ洋服店</x:v>
      </x:c>
      <x:c r="F579" s="91" t="n">
        <x:f>'全銘柄'!V459</x:f>
        <x:v>0.3616</x:v>
      </x:c>
      <x:c r="G579" s="90" t="b">
        <x:f>'全銘柄'!AB459</x:f>
        <x:v>0</x:v>
      </x:c>
      <x:c r="H579" s="90" t="b">
        <x:f>'全銘柄'!AC459</x:f>
        <x:v>1</x:v>
      </x:c>
      <x:c r="I579" s="90" t="n">
        <x:f>'全銘柄'!AD459</x:f>
        <x:v>1</x:v>
      </x:c>
      <x:c r="J579" s="90" t="n">
        <x:f>'全銘柄'!AE459</x:f>
        <x:v>1</x:v>
      </x:c>
      <x:c r="K579" s="90" t="str">
        <x:f>'全銘柄'!AH459</x:f>
        <x:v>S100Y647</x:v>
      </x:c>
    </x:row>
    <x:row r="580">
      <x:c r="A580" s="90" t="n">
        <x:f>'全銘柄'!A532</x:f>
        <x:v>531</x:v>
      </x:c>
      <x:c r="B580" s="90" t="str">
        <x:f>'全銘柄'!B532</x:f>
        <x:v>4800</x:v>
      </x:c>
      <x:c r="C580" s="90" t="str">
        <x:f>'全銘柄'!D532</x:f>
        <x:v>Oricon Inc.</x:v>
      </x:c>
      <x:c r="D580" s="90" t="str">
        <x:f>'全銘柄'!W532</x:f>
        <x:v>小池 恒</x:v>
      </x:c>
      <x:c r="E580" s="90" t="str">
        <x:f>'全銘柄'!U532</x:f>
        <x:v>㈲リトルポンド</x:v>
      </x:c>
      <x:c r="F580" s="91" t="n">
        <x:f>'全銘柄'!V532</x:f>
        <x:v>0.3603</x:v>
      </x:c>
      <x:c r="G580" s="90" t="b">
        <x:f>'全銘柄'!AB532</x:f>
        <x:v>0</x:v>
      </x:c>
      <x:c r="H580" s="90" t="b">
        <x:f>'全銘柄'!AC532</x:f>
        <x:v>1</x:v>
      </x:c>
      <x:c r="I580" s="90" t="n">
        <x:f>'全銘柄'!AD532</x:f>
        <x:v>1</x:v>
      </x:c>
      <x:c r="J580" s="90" t="n">
        <x:f>'全銘柄'!AE532</x:f>
        <x:v>1</x:v>
      </x:c>
      <x:c r="K580" s="90" t="str">
        <x:f>'全銘柄'!AH532</x:f>
        <x:v>S100W5XN</x:v>
      </x:c>
    </x:row>
    <x:row r="581">
      <x:c r="A581" s="90" t="n">
        <x:f>'全銘柄'!A1630</x:f>
        <x:v>1629</x:v>
      </x:c>
      <x:c r="B581" s="90" t="str">
        <x:f>'全銘柄'!B1630</x:f>
        <x:v>5644</x:v>
      </x:c>
      <x:c r="C581" s="90" t="str">
        <x:f>'全銘柄'!D1630</x:f>
        <x:v>METALART CORPORATION</x:v>
      </x:c>
      <x:c r="D581" s="90" t="str">
        <x:f>'全銘柄'!W1630</x:f>
        <x:v>友 岡 正 明</x:v>
      </x:c>
      <x:c r="E581" s="90" t="str">
        <x:f>'全銘柄'!U1630</x:f>
        <x:v>ダイハツ工業㈱</x:v>
      </x:c>
      <x:c r="F581" s="91" t="n">
        <x:f>'全銘柄'!V1630</x:f>
        <x:v>0.3573</x:v>
      </x:c>
      <x:c r="G581" s="90" t="b">
        <x:f>'全銘柄'!AB1630</x:f>
        <x:v>0</x:v>
      </x:c>
      <x:c r="H581" s="90" t="b">
        <x:f>'全銘柄'!AC1630</x:f>
        <x:v>1</x:v>
      </x:c>
      <x:c r="I581" s="90" t="n">
        <x:f>'全銘柄'!AD1630</x:f>
        <x:v>0</x:v>
      </x:c>
      <x:c r="J581" s="90" t="n">
        <x:f>'全銘柄'!AE1630</x:f>
        <x:v>0</x:v>
      </x:c>
      <x:c r="K581" s="90" t="str">
        <x:f>'全銘柄'!AH1630</x:f>
        <x:v>S100W4SB</x:v>
      </x:c>
    </x:row>
    <x:row r="582">
      <x:c r="A582" s="90" t="n">
        <x:f>'全銘柄'!A453</x:f>
        <x:v>452</x:v>
      </x:c>
      <x:c r="B582" s="90" t="str">
        <x:f>'全銘柄'!B453</x:f>
        <x:v>6323</x:v>
      </x:c>
      <x:c r="C582" s="90" t="str">
        <x:f>'全銘柄'!D453</x:f>
        <x:v>RORZE CORPORATION</x:v>
      </x:c>
      <x:c r="D582" s="90" t="str">
        <x:f>'全銘柄'!W453</x:f>
        <x:v>藤代 祥之</x:v>
      </x:c>
      <x:c r="E582" s="90" t="str">
        <x:f>'全銘柄'!U453</x:f>
        <x:v>崎谷 文雄</x:v>
      </x:c>
      <x:c r="F582" s="91" t="n">
        <x:f>'全銘柄'!V453</x:f>
        <x:v>0.3572</x:v>
      </x:c>
      <x:c r="G582" s="90" t="b">
        <x:f>'全銘柄'!AB453</x:f>
        <x:v>0</x:v>
      </x:c>
      <x:c r="H582" s="90" t="b">
        <x:f>'全銘柄'!AC453</x:f>
        <x:v>1</x:v>
      </x:c>
      <x:c r="I582" s="90" t="n">
        <x:f>'全銘柄'!AD453</x:f>
        <x:v>1</x:v>
      </x:c>
      <x:c r="J582" s="90" t="n">
        <x:f>'全銘柄'!AE453</x:f>
        <x:v>1</x:v>
      </x:c>
      <x:c r="K582" s="90" t="str">
        <x:f>'全銘柄'!AH453</x:f>
        <x:v>S100Y5GM</x:v>
      </x:c>
    </x:row>
    <x:row r="583">
      <x:c r="A583" s="90" t="n">
        <x:f>'全銘柄'!A1742</x:f>
        <x:v>1741</x:v>
      </x:c>
      <x:c r="B583" s="90" t="str">
        <x:f>'全銘柄'!B1742</x:f>
        <x:v>7544</x:v>
      </x:c>
      <x:c r="C583" s="90" t="str">
        <x:f>'全銘柄'!D1742</x:f>
        <x:v>Three F Co.,Ltd.</x:v>
      </x:c>
      <x:c r="D583" s="90" t="str">
        <x:f>'全銘柄'!W1742</x:f>
        <x:v>山口 良介</x:v>
      </x:c>
      <x:c r="E583" s="90" t="str">
        <x:f>'全銘柄'!U1742</x:f>
        <x:v>㈱ＪＭＫ瑞穂</x:v>
      </x:c>
      <x:c r="F583" s="91" t="n">
        <x:f>'全銘柄'!V1742</x:f>
        <x:v>0.3568</x:v>
      </x:c>
      <x:c r="G583" s="90" t="b">
        <x:f>'全銘柄'!AB1742</x:f>
        <x:v>0</x:v>
      </x:c>
      <x:c r="H583" s="90" t="b">
        <x:f>'全銘柄'!AC1742</x:f>
        <x:v>1</x:v>
      </x:c>
      <x:c r="I583" s="90" t="n">
        <x:f>'全銘柄'!AD1742</x:f>
        <x:v>0</x:v>
      </x:c>
      <x:c r="J583" s="90" t="n">
        <x:f>'全銘柄'!AE1742</x:f>
        <x:v>0</x:v>
      </x:c>
      <x:c r="K583" s="90" t="str">
        <x:f>'全銘柄'!AH1742</x:f>
        <x:v>S100Y68I</x:v>
      </x:c>
    </x:row>
    <x:row r="584">
      <x:c r="A584" s="90" t="n">
        <x:f>'全銘柄'!A1503</x:f>
        <x:v>1502</x:v>
      </x:c>
      <x:c r="B584" s="90" t="str">
        <x:f>'全銘柄'!B1503</x:f>
        <x:v>7585</x:v>
      </x:c>
      <x:c r="C584" s="90" t="str">
        <x:f>'全銘柄'!D1503</x:f>
        <x:v>KAN-NANMARU CORPORATION</x:v>
      </x:c>
      <x:c r="D584" s="90" t="str">
        <x:f>'全銘柄'!W1503</x:f>
        <x:v>野々村 孝志</x:v>
      </x:c>
      <x:c r="E584" s="90" t="str">
        <x:f>'全銘柄'!U1503</x:f>
        <x:v>佐藤 榮治</x:v>
      </x:c>
      <x:c r="F584" s="91" t="n">
        <x:f>'全銘柄'!V1503</x:f>
        <x:v>0.3565</x:v>
      </x:c>
      <x:c r="G584" s="90" t="b">
        <x:f>'全銘柄'!AB1503</x:f>
        <x:v>0</x:v>
      </x:c>
      <x:c r="H584" s="90" t="b">
        <x:f>'全銘柄'!AC1503</x:f>
        <x:v>1</x:v>
      </x:c>
      <x:c r="I584" s="90" t="n">
        <x:f>'全銘柄'!AD1503</x:f>
        <x:v>0</x:v>
      </x:c>
      <x:c r="J584" s="90" t="n">
        <x:f>'全銘柄'!AE1503</x:f>
        <x:v>1</x:v>
      </x:c>
      <x:c r="K584" s="90" t="str">
        <x:f>'全銘柄'!AH1503</x:f>
        <x:v>S100WR5V</x:v>
      </x:c>
    </x:row>
    <x:row r="585">
      <x:c r="A585" s="90" t="n">
        <x:f>'全銘柄'!A545</x:f>
        <x:v>544</x:v>
      </x:c>
      <x:c r="B585" s="90" t="str">
        <x:f>'全銘柄'!B545</x:f>
        <x:v>9432</x:v>
      </x:c>
      <x:c r="C585" s="90" t="str">
        <x:f>'全銘柄'!D545</x:f>
        <x:v>NTT,Inc.</x:v>
      </x:c>
      <x:c r="D585" s="90" t="str">
        <x:f>'全銘柄'!W545</x:f>
        <x:v>島田 明 / 廣井 孝史 / 星野 理彰</x:v>
      </x:c>
      <x:c r="E585" s="90" t="str">
        <x:f>'全銘柄'!U545</x:f>
        <x:v>財務大臣</x:v>
      </x:c>
      <x:c r="F585" s="91" t="n">
        <x:f>'全銘柄'!V545</x:f>
        <x:v>0.3528</x:v>
      </x:c>
      <x:c r="G585" s="90" t="b">
        <x:f>'全銘柄'!AB545</x:f>
        <x:v>0</x:v>
      </x:c>
      <x:c r="H585" s="90" t="b">
        <x:f>'全銘柄'!AC545</x:f>
        <x:v>1</x:v>
      </x:c>
      <x:c r="I585" s="90" t="n">
        <x:f>'全銘柄'!AD545</x:f>
        <x:v>1</x:v>
      </x:c>
      <x:c r="J585" s="90" t="n">
        <x:f>'全銘柄'!AE545</x:f>
        <x:v>1</x:v>
      </x:c>
      <x:c r="K585" s="90" t="str">
        <x:f>'全銘柄'!AH545</x:f>
        <x:v>S100W1FL</x:v>
      </x:c>
    </x:row>
    <x:row r="586">
      <x:c r="A586" s="90" t="n">
        <x:f>'全銘柄'!A1775</x:f>
        <x:v>1774</x:v>
      </x:c>
      <x:c r="B586" s="90" t="str">
        <x:f>'全銘柄'!B1775</x:f>
        <x:v>3028</x:v>
      </x:c>
      <x:c r="C586" s="90" t="str">
        <x:f>'全銘柄'!D1775</x:f>
        <x:v>Alpen Co.,Ltd.</x:v>
      </x:c>
      <x:c r="D586" s="90" t="str">
        <x:f>'全銘柄'!W1775</x:f>
        <x:v>水野 泰三 / 水野 敦之 / 村瀬 一夫</x:v>
      </x:c>
      <x:c r="E586" s="90" t="str">
        <x:f>'全銘柄'!U1775</x:f>
        <x:v>㈱ミズノ・ホールディングス</x:v>
      </x:c>
      <x:c r="F586" s="91" t="n">
        <x:f>'全銘柄'!V1775</x:f>
        <x:v>0.3524</x:v>
      </x:c>
      <x:c r="G586" s="90" t="b">
        <x:f>'全銘柄'!AB1775</x:f>
        <x:v>0</x:v>
      </x:c>
      <x:c r="H586" s="90" t="b">
        <x:f>'全銘柄'!AC1775</x:f>
        <x:v>1</x:v>
      </x:c>
      <x:c r="I586" s="90" t="n">
        <x:f>'全銘柄'!AD1775</x:f>
        <x:v>0</x:v>
      </x:c>
      <x:c r="J586" s="90" t="n">
        <x:f>'全銘柄'!AE1775</x:f>
        <x:v>0</x:v>
      </x:c>
      <x:c r="K586" s="90" t="str">
        <x:f>'全銘柄'!AH1775</x:f>
        <x:v>S100WQEC</x:v>
      </x:c>
    </x:row>
    <x:row r="587">
      <x:c r="A587" s="90" t="n">
        <x:f>'全銘柄'!A58</x:f>
        <x:v>57</x:v>
      </x:c>
      <x:c r="B587" s="90" t="str">
        <x:f>'全銘柄'!B58</x:f>
        <x:v>9214</x:v>
      </x:c>
      <x:c r="C587" s="90" t="str">
        <x:f>'全銘柄'!D58</x:f>
        <x:v>Recovery International Co.,Ltd.</x:v>
      </x:c>
      <x:c r="D587" s="90" t="str">
        <x:f>'全銘柄'!W58</x:f>
        <x:v>柴田 旬也</x:v>
      </x:c>
      <x:c r="E587" s="90" t="str">
        <x:f>'全銘柄'!U58</x:f>
        <x:v>大河原 峻</x:v>
      </x:c>
      <x:c r="F587" s="91" t="n">
        <x:f>'全銘柄'!V58</x:f>
        <x:v>0.351</x:v>
      </x:c>
      <x:c r="G587" s="90" t="b">
        <x:f>'全銘柄'!AB58</x:f>
        <x:v>0</x:v>
      </x:c>
      <x:c r="H587" s="90" t="b">
        <x:f>'全銘柄'!AC58</x:f>
        <x:v>1</x:v>
      </x:c>
      <x:c r="I587" s="90" t="n">
        <x:f>'全銘柄'!AD58</x:f>
        <x:v>2</x:v>
      </x:c>
      <x:c r="J587" s="90" t="n">
        <x:f>'全銘柄'!AE58</x:f>
        <x:v>3</x:v>
      </x:c>
      <x:c r="K587" s="90" t="str">
        <x:f>'全銘柄'!AH58</x:f>
        <x:v>S100XV6A</x:v>
      </x:c>
    </x:row>
    <x:row r="588">
      <x:c r="A588" s="90" t="n">
        <x:f>'全銘柄'!A1705</x:f>
        <x:v>1704</x:v>
      </x:c>
      <x:c r="B588" s="90" t="str">
        <x:f>'全銘柄'!B1705</x:f>
        <x:v>5971</x:v>
      </x:c>
      <x:c r="C588" s="90" t="str">
        <x:f>'全銘柄'!D1705</x:f>
        <x:v>KYOWAKOGYOSYO CO.,LTD.</x:v>
      </x:c>
      <x:c r="D588" s="90" t="str">
        <x:f>'全銘柄'!W1705</x:f>
        <x:v>山口 真輝</x:v>
      </x:c>
      <x:c r="E588" s="90" t="str">
        <x:f>'全銘柄'!U1705</x:f>
        <x:v>㈲ワイ・エム・ジィ</x:v>
      </x:c>
      <x:c r="F588" s="91" t="n">
        <x:f>'全銘柄'!V1705</x:f>
        <x:v>0.349</x:v>
      </x:c>
      <x:c r="G588" s="90" t="b">
        <x:f>'全銘柄'!AB1705</x:f>
        <x:v>0</x:v>
      </x:c>
      <x:c r="H588" s="90" t="b">
        <x:f>'全銘柄'!AC1705</x:f>
        <x:v>1</x:v>
      </x:c>
      <x:c r="I588" s="90" t="n">
        <x:f>'全銘柄'!AD1705</x:f>
        <x:v>0</x:v>
      </x:c>
      <x:c r="J588" s="90" t="n">
        <x:f>'全銘柄'!AE1705</x:f>
        <x:v>0</x:v>
      </x:c>
      <x:c r="K588" s="90" t="str">
        <x:f>'全銘柄'!AH1705</x:f>
        <x:v>S100WDOZ</x:v>
      </x:c>
    </x:row>
    <x:row r="589">
      <x:c r="A589" s="90" t="n">
        <x:f>'全銘柄'!A1698</x:f>
        <x:v>1697</x:v>
      </x:c>
      <x:c r="B589" s="90" t="str">
        <x:f>'全銘柄'!B1698</x:f>
        <x:v>2464</x:v>
      </x:c>
      <x:c r="C589" s="90" t="str">
        <x:f>'全銘柄'!D1698</x:f>
        <x:v>Aoba-BBT,Inc.</x:v>
      </x:c>
      <x:c r="D589" s="90" t="str">
        <x:f>'全銘柄'!W1698</x:f>
        <x:v>柴田 巌 / 政元 竜彦</x:v>
      </x:c>
      <x:c r="E589" s="90" t="str">
        <x:f>'全銘柄'!U1698</x:f>
        <x:v>大前 研一</x:v>
      </x:c>
      <x:c r="F589" s="91" t="n">
        <x:f>'全銘柄'!V1698</x:f>
        <x:v>0.3463</x:v>
      </x:c>
      <x:c r="G589" s="90" t="b">
        <x:f>'全銘柄'!AB1698</x:f>
        <x:v>0</x:v>
      </x:c>
      <x:c r="H589" s="90" t="b">
        <x:f>'全銘柄'!AC1698</x:f>
        <x:v>1</x:v>
      </x:c>
      <x:c r="I589" s="90" t="n">
        <x:f>'全銘柄'!AD1698</x:f>
        <x:v>0</x:v>
      </x:c>
      <x:c r="J589" s="90" t="n">
        <x:f>'全銘柄'!AE1698</x:f>
        <x:v>0</x:v>
      </x:c>
      <x:c r="K589" s="90" t="str">
        <x:f>'全銘柄'!AH1698</x:f>
        <x:v>S100W5NW</x:v>
      </x:c>
    </x:row>
    <x:row r="590">
      <x:c r="A590" s="90" t="n">
        <x:f>'全銘柄'!A1678</x:f>
        <x:v>1677</x:v>
      </x:c>
      <x:c r="B590" s="90" t="str">
        <x:f>'全銘柄'!B1678</x:f>
        <x:v>3222</x:v>
      </x:c>
      <x:c r="C590" s="90" t="str">
        <x:f>'全銘柄'!D1678</x:f>
        <x:v>United Super Markets Holdings Inc.</x:v>
      </x:c>
      <x:c r="D590" s="90" t="str">
        <x:f>'全銘柄'!W1678</x:f>
        <x:v>井出 武美 / 本間 正治</x:v>
      </x:c>
      <x:c r="E590" s="90" t="str">
        <x:f>'全銘柄'!U1678</x:f>
        <x:v>イオンマーケットインベストメント㈱</x:v>
      </x:c>
      <x:c r="F590" s="91" t="n">
        <x:f>'全銘柄'!V1678</x:f>
        <x:v>0.3433</x:v>
      </x:c>
      <x:c r="G590" s="90" t="b">
        <x:f>'全銘柄'!AB1678</x:f>
        <x:v>0</x:v>
      </x:c>
      <x:c r="H590" s="90" t="b">
        <x:f>'全銘柄'!AC1678</x:f>
        <x:v>1</x:v>
      </x:c>
      <x:c r="I590" s="90" t="n">
        <x:f>'全銘柄'!AD1678</x:f>
        <x:v>0</x:v>
      </x:c>
      <x:c r="J590" s="90" t="n">
        <x:f>'全銘柄'!AE1678</x:f>
        <x:v>0</x:v>
      </x:c>
      <x:c r="K590" s="90" t="str">
        <x:f>'全銘柄'!AH1678</x:f>
        <x:v>S100Y585</x:v>
      </x:c>
    </x:row>
    <x:row r="591">
      <x:c r="A591" s="90" t="n">
        <x:f>'全銘柄'!A528</x:f>
        <x:v>527</x:v>
      </x:c>
      <x:c r="B591" s="90" t="str">
        <x:f>'全銘柄'!B528</x:f>
        <x:v>4719</x:v>
      </x:c>
      <x:c r="C591" s="90" t="str">
        <x:f>'全銘柄'!D528</x:f>
        <x:v>ALPHA SYSTEMS INC.</x:v>
      </x:c>
      <x:c r="D591" s="90" t="str">
        <x:f>'全銘柄'!W528</x:f>
        <x:v>石川 有子 / 石川 英智 / 齋藤 潔</x:v>
      </x:c>
      <x:c r="E591" s="90" t="str">
        <x:f>'全銘柄'!U528</x:f>
        <x:v>石川 義昭</x:v>
      </x:c>
      <x:c r="F591" s="91" t="n">
        <x:f>'全銘柄'!V528</x:f>
        <x:v>0.342</x:v>
      </x:c>
      <x:c r="G591" s="90" t="b">
        <x:f>'全銘柄'!AB528</x:f>
        <x:v>0</x:v>
      </x:c>
      <x:c r="H591" s="90" t="b">
        <x:f>'全銘柄'!AC528</x:f>
        <x:v>1</x:v>
      </x:c>
      <x:c r="I591" s="90" t="n">
        <x:f>'全銘柄'!AD528</x:f>
        <x:v>1</x:v>
      </x:c>
      <x:c r="J591" s="90" t="n">
        <x:f>'全銘柄'!AE528</x:f>
        <x:v>1</x:v>
      </x:c>
      <x:c r="K591" s="90" t="str">
        <x:f>'全銘柄'!AH528</x:f>
        <x:v>S100W69R</x:v>
      </x:c>
    </x:row>
    <x:row r="592">
      <x:c r="A592" s="90" t="n">
        <x:f>'全銘柄'!A1761</x:f>
        <x:v>1760</x:v>
      </x:c>
      <x:c r="B592" s="90" t="str">
        <x:f>'全銘柄'!B1761</x:f>
        <x:v>1766</x:v>
      </x:c>
      <x:c r="C592" s="90" t="str">
        <x:f>'全銘柄'!D1761</x:f>
        <x:v>TOKEN CORPORATION</x:v>
      </x:c>
      <x:c r="D592" s="90" t="str">
        <x:f>'全銘柄'!W1761</x:f>
        <x:v>左右田 善猛</x:v>
      </x:c>
      <x:c r="E592" s="90" t="str">
        <x:f>'全銘柄'!U1761</x:f>
        <x:v>㈱東名商事</x:v>
      </x:c>
      <x:c r="F592" s="91" t="n">
        <x:f>'全銘柄'!V1761</x:f>
        <x:v>0.342</x:v>
      </x:c>
      <x:c r="G592" s="90" t="b">
        <x:f>'全銘柄'!AB1761</x:f>
        <x:v>0</x:v>
      </x:c>
      <x:c r="H592" s="90" t="b">
        <x:f>'全銘柄'!AC1761</x:f>
        <x:v>1</x:v>
      </x:c>
      <x:c r="I592" s="90" t="n">
        <x:f>'全銘柄'!AD1761</x:f>
        <x:v>0</x:v>
      </x:c>
      <x:c r="J592" s="90" t="n">
        <x:f>'全銘柄'!AE1761</x:f>
        <x:v>0</x:v>
      </x:c>
      <x:c r="K592" s="90" t="str">
        <x:f>'全銘柄'!AH1761</x:f>
        <x:v>S100WEQY</x:v>
      </x:c>
    </x:row>
    <x:row r="593">
      <x:c r="A593" s="90" t="n">
        <x:f>'全銘柄'!A530</x:f>
        <x:v>529</x:v>
      </x:c>
      <x:c r="B593" s="90" t="str">
        <x:f>'全銘柄'!B530</x:f>
        <x:v>6396</x:v>
      </x:c>
      <x:c r="C593" s="90" t="str">
        <x:f>'全銘柄'!D530</x:f>
        <x:v>Unozawa-gumi Iron Works,Limited</x:v>
      </x:c>
      <x:c r="D593" s="90" t="str">
        <x:f>'全銘柄'!W530</x:f>
        <x:v>宇野澤 虎 雄 / 樋 口 勉</x:v>
      </x:c>
      <x:c r="E593" s="90" t="str">
        <x:f>'全銘柄'!U530</x:f>
        <x:v>㈱ウノザワコーポレーション</x:v>
      </x:c>
      <x:c r="F593" s="91" t="n">
        <x:f>'全銘柄'!V530</x:f>
        <x:v>0.3398</x:v>
      </x:c>
      <x:c r="G593" s="90" t="b">
        <x:f>'全銘柄'!AB530</x:f>
        <x:v>0</x:v>
      </x:c>
      <x:c r="H593" s="90" t="b">
        <x:f>'全銘柄'!AC530</x:f>
        <x:v>1</x:v>
      </x:c>
      <x:c r="I593" s="90" t="n">
        <x:f>'全銘柄'!AD530</x:f>
        <x:v>1</x:v>
      </x:c>
      <x:c r="J593" s="90" t="n">
        <x:f>'全銘柄'!AE530</x:f>
        <x:v>1</x:v>
      </x:c>
      <x:c r="K593" s="90" t="str">
        <x:f>'全銘柄'!AH530</x:f>
        <x:v>S100W3TZ</x:v>
      </x:c>
    </x:row>
    <x:row r="594">
      <x:c r="A594" s="90" t="n">
        <x:f>'全銘柄'!A463</x:f>
        <x:v>462</x:v>
      </x:c>
      <x:c r="B594" s="90" t="str">
        <x:f>'全銘柄'!B463</x:f>
        <x:v>3288</x:v>
      </x:c>
      <x:c r="C594" s="90" t="str">
        <x:f>'全銘柄'!D463</x:f>
        <x:v>Open House Group Co.,Ltd.</x:v>
      </x:c>
      <x:c r="D594" s="90" t="str">
        <x:f>'全銘柄'!W463</x:f>
        <x:v>福岡 良介 / 鎌田 和彦</x:v>
      </x:c>
      <x:c r="E594" s="90" t="str">
        <x:f>'全銘柄'!U463</x:f>
        <x:v>荒井 正昭</x:v>
      </x:c>
      <x:c r="F594" s="91" t="n">
        <x:f>'全銘柄'!V463</x:f>
        <x:v>0.3397</x:v>
      </x:c>
      <x:c r="G594" s="90" t="b">
        <x:f>'全銘柄'!AB463</x:f>
        <x:v>0</x:v>
      </x:c>
      <x:c r="H594" s="90" t="b">
        <x:f>'全銘柄'!AC463</x:f>
        <x:v>1</x:v>
      </x:c>
      <x:c r="I594" s="90" t="n">
        <x:f>'全銘柄'!AD463</x:f>
        <x:v>1</x:v>
      </x:c>
      <x:c r="J594" s="90" t="n">
        <x:f>'全銘柄'!AE463</x:f>
        <x:v>1</x:v>
      </x:c>
      <x:c r="K594" s="90" t="str">
        <x:f>'全銘柄'!AH463</x:f>
        <x:v>S100XBTG</x:v>
      </x:c>
    </x:row>
    <x:row r="595">
      <x:c r="A595" s="90" t="n">
        <x:f>'全銘柄'!A483</x:f>
        <x:v>482</x:v>
      </x:c>
      <x:c r="B595" s="90" t="str">
        <x:f>'全銘柄'!B483</x:f>
        <x:v>3480</x:v>
      </x:c>
      <x:c r="C595" s="90" t="str">
        <x:f>'全銘柄'!D483</x:f>
        <x:v>J.S.B.Co.,Ltd.</x:v>
      </x:c>
      <x:c r="D595" s="90" t="str">
        <x:f>'全銘柄'!W483</x:f>
        <x:v>森 高広 / 安藤 英二</x:v>
      </x:c>
      <x:c r="E595" s="90" t="str">
        <x:f>'全銘柄'!U483</x:f>
        <x:v>岡 靖子</x:v>
      </x:c>
      <x:c r="F595" s="91" t="n">
        <x:f>'全銘柄'!V483</x:f>
        <x:v>0.3396</x:v>
      </x:c>
      <x:c r="G595" s="90" t="b">
        <x:f>'全銘柄'!AB483</x:f>
        <x:v>0</x:v>
      </x:c>
      <x:c r="H595" s="90" t="b">
        <x:f>'全銘柄'!AC483</x:f>
        <x:v>1</x:v>
      </x:c>
      <x:c r="I595" s="90" t="n">
        <x:f>'全銘柄'!AD483</x:f>
        <x:v>1</x:v>
      </x:c>
      <x:c r="J595" s="90" t="n">
        <x:f>'全銘柄'!AE483</x:f>
        <x:v>1</x:v>
      </x:c>
      <x:c r="K595" s="90" t="str">
        <x:f>'全銘柄'!AH483</x:f>
        <x:v>S100XHE2</x:v>
      </x:c>
    </x:row>
    <x:row r="596">
      <x:c r="A596" s="90" t="n">
        <x:f>'全銘柄'!A1642</x:f>
        <x:v>1641</x:v>
      </x:c>
      <x:c r="B596" s="90" t="str">
        <x:f>'全銘柄'!B1642</x:f>
        <x:v>2932</x:v>
      </x:c>
      <x:c r="C596" s="90" t="str">
        <x:f>'全銘柄'!D1642</x:f>
        <x:v>STI Foods Holdings,Inc.</x:v>
      </x:c>
      <x:c r="D596" s="90" t="str">
        <x:f>'全銘柄'!W1642</x:f>
        <x:v>十見 裕</x:v>
      </x:c>
      <x:c r="E596" s="90" t="str">
        <x:f>'全銘柄'!U1642</x:f>
        <x:v>㈱十見</x:v>
      </x:c>
      <x:c r="F596" s="91" t="n">
        <x:f>'全銘柄'!V1642</x:f>
        <x:v>0.3392</x:v>
      </x:c>
      <x:c r="G596" s="90" t="b">
        <x:f>'全銘柄'!AB1642</x:f>
        <x:v>0</x:v>
      </x:c>
      <x:c r="H596" s="90" t="b">
        <x:f>'全銘柄'!AC1642</x:f>
        <x:v>1</x:v>
      </x:c>
      <x:c r="I596" s="90" t="n">
        <x:f>'全銘柄'!AD1642</x:f>
        <x:v>0</x:v>
      </x:c>
      <x:c r="J596" s="90" t="n">
        <x:f>'全銘柄'!AE1642</x:f>
        <x:v>0</x:v>
      </x:c>
      <x:c r="K596" s="90" t="str">
        <x:f>'全銘柄'!AH1642</x:f>
        <x:v>S100XUJP</x:v>
      </x:c>
    </x:row>
    <x:row r="597">
      <x:c r="A597" s="90" t="n">
        <x:f>'全銘柄'!A1868</x:f>
        <x:v>1867</x:v>
      </x:c>
      <x:c r="B597" s="90" t="str">
        <x:f>'全銘柄'!B1868</x:f>
        <x:v>4248</x:v>
      </x:c>
      <x:c r="C597" s="90" t="str">
        <x:f>'全銘柄'!D1868</x:f>
        <x:v>Takemoto Yohki Co.,Ltd.</x:v>
      </x:c>
      <x:c r="D597" s="90" t="str">
        <x:f>'全銘柄'!W1868</x:f>
        <x:v>竹本笑子</x:v>
      </x:c>
      <x:c r="E597" s="90" t="str">
        <x:f>'全銘柄'!U1868</x:f>
        <x:v>一 般 社 団 法 人 笑 友 会</x:v>
      </x:c>
      <x:c r="F597" s="91" t="n">
        <x:f>'全銘柄'!V1868</x:f>
        <x:v>0.3384</x:v>
      </x:c>
      <x:c r="G597" s="90" t="b">
        <x:f>'全銘柄'!AB1868</x:f>
        <x:v>0</x:v>
      </x:c>
      <x:c r="H597" s="90" t="b">
        <x:f>'全銘柄'!AC1868</x:f>
        <x:v>1</x:v>
      </x:c>
      <x:c r="I597" s="90" t="n">
        <x:f>'全銘柄'!AD1868</x:f>
        <x:v>0</x:v>
      </x:c>
      <x:c r="J597" s="90" t="n">
        <x:f>'全銘柄'!AE1868</x:f>
        <x:v>0</x:v>
      </x:c>
      <x:c r="K597" s="90" t="str">
        <x:f>'全銘柄'!AH1868</x:f>
        <x:v>S100XSML</x:v>
      </x:c>
    </x:row>
    <x:row r="598">
      <x:c r="A598" s="90" t="n">
        <x:f>'全銘柄'!A1636</x:f>
        <x:v>1635</x:v>
      </x:c>
      <x:c r="B598" s="90" t="str">
        <x:f>'全銘柄'!B1636</x:f>
        <x:v>2760</x:v>
      </x:c>
      <x:c r="C598" s="90" t="str">
        <x:f>'全銘柄'!D1636</x:f>
        <x:v>TOKYO ELECTRON DEVICE LIMITED</x:v>
      </x:c>
      <x:c r="D598" s="90" t="str">
        <x:f>'全銘柄'!W1636</x:f>
        <x:v>徳 重 敦 之 / 長谷川 雅 巳 / 宮 本 隆 義</x:v>
      </x:c>
      <x:c r="E598" s="90" t="str">
        <x:f>'全銘柄'!U1636</x:f>
        <x:v>東京エレクトロン㈱</x:v>
      </x:c>
      <x:c r="F598" s="91" t="n">
        <x:f>'全銘柄'!V1636</x:f>
        <x:v>0.3382</x:v>
      </x:c>
      <x:c r="G598" s="90" t="b">
        <x:f>'全銘柄'!AB1636</x:f>
        <x:v>0</x:v>
      </x:c>
      <x:c r="H598" s="90" t="b">
        <x:f>'全銘柄'!AC1636</x:f>
        <x:v>1</x:v>
      </x:c>
      <x:c r="I598" s="90" t="n">
        <x:f>'全銘柄'!AD1636</x:f>
        <x:v>0</x:v>
      </x:c>
      <x:c r="J598" s="90" t="n">
        <x:f>'全銘柄'!AE1636</x:f>
        <x:v>0</x:v>
      </x:c>
      <x:c r="K598" s="90" t="str">
        <x:f>'全銘柄'!AH1636</x:f>
        <x:v>S100W1EY</x:v>
      </x:c>
    </x:row>
    <x:row r="599">
      <x:c r="A599" s="90" t="n">
        <x:f>'全銘柄'!A481</x:f>
        <x:v>480</x:v>
      </x:c>
      <x:c r="B599" s="90" t="str">
        <x:f>'全銘柄'!B481</x:f>
        <x:v>3854</x:v>
      </x:c>
      <x:c r="C599" s="90" t="str">
        <x:f>'全銘柄'!D481</x:f>
        <x:v>I'LL INC</x:v>
      </x:c>
      <x:c r="D599" s="90" t="str">
        <x:f>'全銘柄'!W481</x:f>
        <x:v>岩 本 哲 夫 / 岩 本 亮 磨</x:v>
      </x:c>
      <x:c r="E599" s="90" t="str">
        <x:f>'全銘柄'!U481</x:f>
        <x:v>㈲GTホールディング</x:v>
      </x:c>
      <x:c r="F599" s="91" t="n">
        <x:f>'全銘柄'!V481</x:f>
        <x:v>0.3348</x:v>
      </x:c>
      <x:c r="G599" s="90" t="b">
        <x:f>'全銘柄'!AB481</x:f>
        <x:v>0</x:v>
      </x:c>
      <x:c r="H599" s="90" t="b">
        <x:f>'全銘柄'!AC481</x:f>
        <x:v>1</x:v>
      </x:c>
      <x:c r="I599" s="90" t="n">
        <x:f>'全銘柄'!AD481</x:f>
        <x:v>1</x:v>
      </x:c>
      <x:c r="J599" s="90" t="n">
        <x:f>'全銘柄'!AE481</x:f>
        <x:v>1</x:v>
      </x:c>
      <x:c r="K599" s="90" t="str">
        <x:f>'全銘柄'!AH481</x:f>
        <x:v>S100WVK4</x:v>
      </x:c>
    </x:row>
    <x:row r="600">
      <x:c r="A600" s="90" t="n">
        <x:f>'全銘柄'!A1590</x:f>
        <x:v>1589</x:v>
      </x:c>
      <x:c r="B600" s="90" t="str">
        <x:f>'全銘柄'!B1590</x:f>
        <x:v>4813</x:v>
      </x:c>
      <x:c r="C600" s="90" t="str">
        <x:f>'全銘柄'!D1590</x:f>
        <x:v>ACCESS CO.,LTD.</x:v>
      </x:c>
      <x:c r="D600" s="90" t="str">
        <x:f>'全銘柄'!W1590</x:f>
        <x:v>大 石 清 恭 / 吉 岡 勉</x:v>
      </x:c>
      <x:c r="E600" s="90" t="str">
        <x:f>'全銘柄'!U1590</x:f>
        <x:v>清原 達郎</x:v>
      </x:c>
      <x:c r="F600" s="91" t="n">
        <x:f>'全銘柄'!V1590</x:f>
        <x:v>0.3334</x:v>
      </x:c>
      <x:c r="G600" s="90" t="b">
        <x:f>'全銘柄'!AB1590</x:f>
        <x:v>0</x:v>
      </x:c>
      <x:c r="H600" s="90" t="b">
        <x:f>'全銘柄'!AC1590</x:f>
        <x:v>1</x:v>
      </x:c>
      <x:c r="I600" s="90" t="n">
        <x:f>'全銘柄'!AD1590</x:f>
        <x:v>0</x:v>
      </x:c>
      <x:c r="J600" s="90" t="n">
        <x:f>'全銘柄'!AE1590</x:f>
        <x:v>0</x:v>
      </x:c>
      <x:c r="K600" s="90" t="str">
        <x:f>'全銘柄'!AH1590</x:f>
        <x:v>S100Y070</x:v>
      </x:c>
    </x:row>
    <x:row r="601">
      <x:c r="A601" s="90" t="n">
        <x:f>'全銘柄'!A526</x:f>
        <x:v>525</x:v>
      </x:c>
      <x:c r="B601" s="90" t="str">
        <x:f>'全銘柄'!B526</x:f>
        <x:v>6248</x:v>
      </x:c>
      <x:c r="C601" s="90" t="str">
        <x:f>'全銘柄'!D526</x:f>
        <x:v>Yokota Manufacturing Co., Ltd.</x:v>
      </x:c>
      <x:c r="D601" s="90" t="str">
        <x:f>'全銘柄'!W526</x:f>
        <x:v>横 田 義 之</x:v>
      </x:c>
      <x:c r="E601" s="90" t="str">
        <x:f>'全銘柄'!U526</x:f>
        <x:v>一般社団法人ヨコタ</x:v>
      </x:c>
      <x:c r="F601" s="91" t="n">
        <x:f>'全銘柄'!V526</x:f>
        <x:v>0.3303</x:v>
      </x:c>
      <x:c r="G601" s="90" t="b">
        <x:f>'全銘柄'!AB526</x:f>
        <x:v>0</x:v>
      </x:c>
      <x:c r="H601" s="90" t="b">
        <x:f>'全銘柄'!AC526</x:f>
        <x:v>1</x:v>
      </x:c>
      <x:c r="I601" s="90" t="n">
        <x:f>'全銘柄'!AD526</x:f>
        <x:v>1</x:v>
      </x:c>
      <x:c r="J601" s="90" t="n">
        <x:f>'全銘柄'!AE526</x:f>
        <x:v>1</x:v>
      </x:c>
      <x:c r="K601" s="90" t="str">
        <x:f>'全銘柄'!AH526</x:f>
        <x:v>S100VZ6G</x:v>
      </x:c>
    </x:row>
    <x:row r="602">
      <x:c r="A602" s="90" t="n">
        <x:f>'全銘柄'!A1789</x:f>
        <x:v>1788</x:v>
      </x:c>
      <x:c r="B602" s="90" t="str">
        <x:f>'全銘柄'!B1789</x:f>
        <x:v>9413</x:v>
      </x:c>
      <x:c r="C602" s="90" t="str">
        <x:f>'全銘柄'!D1789</x:f>
        <x:v>TV TOKYO Holdings Corporation</x:v>
      </x:c>
      <x:c r="D602" s="90" t="str">
        <x:f>'全銘柄'!W1789</x:f>
        <x:v>石 川 一 郎 / 新 実 傑</x:v>
      </x:c>
      <x:c r="E602" s="90" t="str">
        <x:f>'全銘柄'!U1789</x:f>
        <x:v>㈱日本経済新聞社</x:v>
      </x:c>
      <x:c r="F602" s="91" t="n">
        <x:f>'全銘柄'!V1789</x:f>
        <x:v>0.3299</x:v>
      </x:c>
      <x:c r="G602" s="90" t="b">
        <x:f>'全銘柄'!AB1789</x:f>
        <x:v>0</x:v>
      </x:c>
      <x:c r="H602" s="90" t="b">
        <x:f>'全銘柄'!AC1789</x:f>
        <x:v>1</x:v>
      </x:c>
      <x:c r="I602" s="90" t="n">
        <x:f>'全銘柄'!AD1789</x:f>
        <x:v>0</x:v>
      </x:c>
      <x:c r="J602" s="90" t="n">
        <x:f>'全銘柄'!AE1789</x:f>
        <x:v>0</x:v>
      </x:c>
      <x:c r="K602" s="90" t="str">
        <x:f>'全銘柄'!AH1789</x:f>
        <x:v>S100VZ2E</x:v>
      </x:c>
    </x:row>
    <x:row r="603">
      <x:c r="A603" s="90" t="n">
        <x:f>'全銘柄'!A475</x:f>
        <x:v>474</x:v>
      </x:c>
      <x:c r="B603" s="90" t="str">
        <x:f>'全銘柄'!B475</x:f>
        <x:v>2436</x:v>
      </x:c>
      <x:c r="C603" s="90" t="str">
        <x:f>'全銘柄'!D475</x:f>
        <x:v>KYODO PUBLIC RELATIONS CO.,LTD.</x:v>
      </x:c>
      <x:c r="D603" s="90" t="str">
        <x:f>'全銘柄'!W475</x:f>
        <x:v>石栗正崇</x:v>
      </x:c>
      <x:c r="E603" s="90" t="str">
        <x:f>'全銘柄'!U475</x:f>
        <x:v>㈱新東通信</x:v>
      </x:c>
      <x:c r="F603" s="91" t="n">
        <x:f>'全銘柄'!V475</x:f>
        <x:v>0.3291</x:v>
      </x:c>
      <x:c r="G603" s="90" t="b">
        <x:f>'全銘柄'!AB475</x:f>
        <x:v>0</x:v>
      </x:c>
      <x:c r="H603" s="90" t="b">
        <x:f>'全銘柄'!AC475</x:f>
        <x:v>1</x:v>
      </x:c>
      <x:c r="I603" s="90" t="n">
        <x:f>'全銘柄'!AD475</x:f>
        <x:v>1</x:v>
      </x:c>
      <x:c r="J603" s="90" t="n">
        <x:f>'全銘柄'!AE475</x:f>
        <x:v>1</x:v>
      </x:c>
      <x:c r="K603" s="90" t="str">
        <x:f>'全銘柄'!AH475</x:f>
        <x:v>S100XUFT</x:v>
      </x:c>
    </x:row>
    <x:row r="604">
      <x:c r="A604" s="90" t="n">
        <x:f>'全銘柄'!A531</x:f>
        <x:v>530</x:v>
      </x:c>
      <x:c r="B604" s="90" t="str">
        <x:f>'全銘柄'!B531</x:f>
        <x:v>5576</x:v>
      </x:c>
      <x:c r="C604" s="90" t="str">
        <x:f>'全銘柄'!D531</x:f>
        <x:v>O.B.System Inc.</x:v>
      </x:c>
      <x:c r="D604" s="90" t="str">
        <x:f>'全銘柄'!W531</x:f>
        <x:v>豊田 利雄</x:v>
      </x:c>
      <x:c r="E604" s="90" t="str">
        <x:f>'全銘柄'!U531</x:f>
        <x:v>山田 孝</x:v>
      </x:c>
      <x:c r="F604" s="91" t="n">
        <x:f>'全銘柄'!V531</x:f>
        <x:v>0.3275</x:v>
      </x:c>
      <x:c r="G604" s="90" t="b">
        <x:f>'全銘柄'!AB531</x:f>
        <x:v>0</x:v>
      </x:c>
      <x:c r="H604" s="90" t="b">
        <x:f>'全銘柄'!AC531</x:f>
        <x:v>1</x:v>
      </x:c>
      <x:c r="I604" s="90" t="n">
        <x:f>'全銘柄'!AD531</x:f>
        <x:v>1</x:v>
      </x:c>
      <x:c r="J604" s="90" t="n">
        <x:f>'全銘柄'!AE531</x:f>
        <x:v>1</x:v>
      </x:c>
      <x:c r="K604" s="90" t="str">
        <x:f>'全銘柄'!AH531</x:f>
        <x:v>S100W1GR</x:v>
      </x:c>
    </x:row>
    <x:row r="605">
      <x:c r="A605" s="90" t="n">
        <x:f>'全銘柄'!A1627</x:f>
        <x:v>1626</x:v>
      </x:c>
      <x:c r="B605" s="90" t="str">
        <x:f>'全銘柄'!B1627</x:f>
        <x:v>6966</x:v>
      </x:c>
      <x:c r="C605" s="90" t="str">
        <x:f>'全銘柄'!D1627</x:f>
        <x:v>Mitsui High-tec,Inc.</x:v>
      </x:c>
      <x:c r="D605" s="90" t="str">
        <x:f>'全銘柄'!W1627</x:f>
        <x:v>三井 康誠</x:v>
      </x:c>
      <x:c r="E605" s="90" t="str">
        <x:f>'全銘柄'!U1627</x:f>
        <x:v>㈱三井クリエイト</x:v>
      </x:c>
      <x:c r="F605" s="91" t="n">
        <x:f>'全銘柄'!V1627</x:f>
        <x:v>0.3266</x:v>
      </x:c>
      <x:c r="G605" s="90" t="b">
        <x:f>'全銘柄'!AB1627</x:f>
        <x:v>0</x:v>
      </x:c>
      <x:c r="H605" s="90" t="b">
        <x:f>'全銘柄'!AC1627</x:f>
        <x:v>1</x:v>
      </x:c>
      <x:c r="I605" s="90" t="n">
        <x:f>'全銘柄'!AD1627</x:f>
        <x:v>0</x:v>
      </x:c>
      <x:c r="J605" s="90" t="n">
        <x:f>'全銘柄'!AE1627</x:f>
        <x:v>0</x:v>
      </x:c>
      <x:c r="K605" s="90" t="str">
        <x:f>'全銘柄'!AH1627</x:f>
        <x:v>S100XZDC</x:v>
      </x:c>
    </x:row>
    <x:row r="606">
      <x:c r="A606" s="90" t="n">
        <x:f>'全銘柄'!A1648</x:f>
        <x:v>1647</x:v>
      </x:c>
      <x:c r="B606" s="90" t="str">
        <x:f>'全銘柄'!B1648</x:f>
        <x:v>3930</x:v>
      </x:c>
      <x:c r="C606" s="90" t="str">
        <x:f>'全銘柄'!D1648</x:f>
        <x:v>Hatena Co.,Ltd.</x:v>
      </x:c>
      <x:c r="D606" s="90" t="str">
        <x:f>'全銘柄'!W1648</x:f>
        <x:v>栗栖 義臣</x:v>
      </x:c>
      <x:c r="E606" s="90" t="str">
        <x:f>'全銘柄'!U1648</x:f>
        <x:v>近藤 淳也</x:v>
      </x:c>
      <x:c r="F606" s="91" t="n">
        <x:f>'全銘柄'!V1648</x:f>
        <x:v>0.3266</x:v>
      </x:c>
      <x:c r="G606" s="90" t="b">
        <x:f>'全銘柄'!AB1648</x:f>
        <x:v>0</x:v>
      </x:c>
      <x:c r="H606" s="90" t="b">
        <x:f>'全銘柄'!AC1648</x:f>
        <x:v>1</x:v>
      </x:c>
      <x:c r="I606" s="90" t="n">
        <x:f>'全銘柄'!AD1648</x:f>
        <x:v>0</x:v>
      </x:c>
      <x:c r="J606" s="90" t="n">
        <x:f>'全銘柄'!AE1648</x:f>
        <x:v>0</x:v>
      </x:c>
      <x:c r="K606" s="90" t="str">
        <x:f>'全銘柄'!AH1648</x:f>
        <x:v>S100WX9N</x:v>
      </x:c>
    </x:row>
    <x:row r="607">
      <x:c r="A607" s="90" t="n">
        <x:f>'全銘柄'!A1835</x:f>
        <x:v>1834</x:v>
      </x:c>
      <x:c r="B607" s="90" t="str">
        <x:f>'全銘柄'!B1835</x:f>
        <x:v>9439</x:v>
      </x:c>
      <x:c r="C607" s="90" t="str">
        <x:f>'全銘柄'!D1835</x:f>
        <x:v>M・H・GROUP LTD.</x:v>
      </x:c>
      <x:c r="D607" s="90" t="str">
        <x:f>'全銘柄'!W1835</x:f>
        <x:v>朱峰 玲子</x:v>
      </x:c>
      <x:c r="E607" s="90" t="str">
        <x:f>'全銘柄'!U1835</x:f>
        <x:v>潤首有限公司 （弁護士法人赤れんが法律事務所 常任代理人弁護士 杉山 央）</x:v>
      </x:c>
      <x:c r="F607" s="91" t="n">
        <x:f>'全銘柄'!V1835</x:f>
        <x:v>0.3202</x:v>
      </x:c>
      <x:c r="G607" s="90" t="b">
        <x:f>'全銘柄'!AB1835</x:f>
        <x:v>0</x:v>
      </x:c>
      <x:c r="H607" s="90" t="b">
        <x:f>'全銘柄'!AC1835</x:f>
        <x:v>1</x:v>
      </x:c>
      <x:c r="I607" s="90" t="n">
        <x:f>'全銘柄'!AD1835</x:f>
        <x:v>0</x:v>
      </x:c>
      <x:c r="J607" s="90" t="n">
        <x:f>'全銘柄'!AE1835</x:f>
        <x:v>0</x:v>
      </x:c>
      <x:c r="K607" s="90" t="str">
        <x:f>'全銘柄'!AH1835</x:f>
        <x:v>S100WQ59</x:v>
      </x:c>
    </x:row>
    <x:row r="608">
      <x:c r="A608" s="90" t="n">
        <x:f>'全銘柄'!A309</x:f>
        <x:v>308</x:v>
      </x:c>
      <x:c r="B608" s="90" t="str">
        <x:f>'全銘柄'!B309</x:f>
        <x:v>9722</x:v>
      </x:c>
      <x:c r="C608" s="90" t="str">
        <x:f>'全銘柄'!D309</x:f>
        <x:v>FUJITA KANKO INC.</x:v>
      </x:c>
      <x:c r="D608" s="90" t="str">
        <x:f>'全銘柄'!W309</x:f>
        <x:v>山下 信典</x:v>
      </x:c>
      <x:c r="E608" s="90" t="str">
        <x:f>'全銘柄'!U309</x:f>
        <x:v>ＤＯＷＡホールディングス㈱</x:v>
      </x:c>
      <x:c r="F608" s="91" t="n">
        <x:f>'全銘柄'!V309</x:f>
        <x:v>0.3183</x:v>
      </x:c>
      <x:c r="G608" s="90" t="b">
        <x:f>'全銘柄'!AB309</x:f>
        <x:v>0</x:v>
      </x:c>
      <x:c r="H608" s="90" t="b">
        <x:f>'全銘柄'!AC309</x:f>
        <x:v>1</x:v>
      </x:c>
      <x:c r="I608" s="90" t="n">
        <x:f>'全銘柄'!AD309</x:f>
        <x:v>1</x:v>
      </x:c>
      <x:c r="J608" s="90" t="n">
        <x:f>'全銘柄'!AE309</x:f>
        <x:v>2</x:v>
      </x:c>
      <x:c r="K608" s="90" t="str">
        <x:f>'全銘柄'!AH309</x:f>
        <x:v>S100XS71</x:v>
      </x:c>
    </x:row>
    <x:row r="609">
      <x:c r="A609" s="90" t="n">
        <x:f>'全銘柄'!A1492</x:f>
        <x:v>1491</x:v>
      </x:c>
      <x:c r="B609" s="90" t="str">
        <x:f>'全銘柄'!B1492</x:f>
        <x:v>6577</x:v>
      </x:c>
      <x:c r="C609" s="90" t="str">
        <x:f>'全銘柄'!D1492</x:f>
        <x:v>Bestone.Com Co.,Ltd</x:v>
      </x:c>
      <x:c r="D609" s="90" t="str">
        <x:f>'全銘柄'!W1492</x:f>
        <x:v>野本 洋平</x:v>
      </x:c>
      <x:c r="E609" s="90" t="str">
        <x:f>'全銘柄'!U1492</x:f>
        <x:v>澤田 秀太</x:v>
      </x:c>
      <x:c r="F609" s="91" t="n">
        <x:f>'全銘柄'!V1492</x:f>
        <x:v>0.3162</x:v>
      </x:c>
      <x:c r="G609" s="90" t="b">
        <x:f>'全銘柄'!AB1492</x:f>
        <x:v>0</x:v>
      </x:c>
      <x:c r="H609" s="90" t="b">
        <x:f>'全銘柄'!AC1492</x:f>
        <x:v>1</x:v>
      </x:c>
      <x:c r="I609" s="90" t="n">
        <x:f>'全銘柄'!AD1492</x:f>
        <x:v>0</x:v>
      </x:c>
      <x:c r="J609" s="90" t="n">
        <x:f>'全銘柄'!AE1492</x:f>
        <x:v>1</x:v>
      </x:c>
      <x:c r="K609" s="90" t="str">
        <x:f>'全銘柄'!AH1492</x:f>
        <x:v>S100WW3R</x:v>
      </x:c>
    </x:row>
    <x:row r="610">
      <x:c r="A610" s="90" t="n">
        <x:f>'全銘柄'!A1608</x:f>
        <x:v>1607</x:v>
      </x:c>
      <x:c r="B610" s="90" t="str">
        <x:f>'全銘柄'!B1608</x:f>
        <x:v>3970</x:v>
      </x:c>
      <x:c r="C610" s="90" t="str">
        <x:f>'全銘柄'!D1608</x:f>
        <x:v>Innovation Inc.</x:v>
      </x:c>
      <x:c r="D610" s="90" t="n">
        <x:f>'全銘柄'!W1608</x:f>
        <x:v>0</x:v>
      </x:c>
      <x:c r="E610" s="90" t="str">
        <x:f>'全銘柄'!U1608</x:f>
        <x:v>富田 直人</x:v>
      </x:c>
      <x:c r="F610" s="91" t="n">
        <x:f>'全銘柄'!V1608</x:f>
        <x:v>0.3156</x:v>
      </x:c>
      <x:c r="G610" s="90" t="b">
        <x:f>'全銘柄'!AB1608</x:f>
        <x:v>0</x:v>
      </x:c>
      <x:c r="H610" s="90" t="b">
        <x:f>'全銘柄'!AC1608</x:f>
        <x:v>1</x:v>
      </x:c>
      <x:c r="I610" s="90" t="n">
        <x:f>'全銘柄'!AD1608</x:f>
        <x:v>0</x:v>
      </x:c>
      <x:c r="J610" s="90" t="n">
        <x:f>'全銘柄'!AE1608</x:f>
        <x:v>0</x:v>
      </x:c>
      <x:c r="K610" s="90" t="str">
        <x:f>'全銘柄'!AH1608</x:f>
        <x:v>S100W428</x:v>
      </x:c>
    </x:row>
    <x:row r="611">
      <x:c r="A611" s="90" t="n">
        <x:f>'全銘柄'!A1660</x:f>
        <x:v>1659</x:v>
      </x:c>
      <x:c r="B611" s="90" t="str">
        <x:f>'全銘柄'!B1660</x:f>
        <x:v>1418</x:v>
      </x:c>
      <x:c r="C611" s="90" t="str">
        <x:f>'全銘柄'!D1660</x:f>
        <x:v>INTERLIFE HOLDINGS CO.,LTD.</x:v>
      </x:c>
      <x:c r="D611" s="90" t="str">
        <x:f>'全銘柄'!W1660</x:f>
        <x:v>庄 司 正 英 / 貴 田 晃 司</x:v>
      </x:c>
      <x:c r="E611" s="90" t="str">
        <x:f>'全銘柄'!U1660</x:f>
        <x:v>㈱辰巳</x:v>
      </x:c>
      <x:c r="F611" s="91" t="n">
        <x:f>'全銘柄'!V1660</x:f>
        <x:v>0.3128</x:v>
      </x:c>
      <x:c r="G611" s="90" t="b">
        <x:f>'全銘柄'!AB1660</x:f>
        <x:v>0</x:v>
      </x:c>
      <x:c r="H611" s="90" t="b">
        <x:f>'全銘柄'!AC1660</x:f>
        <x:v>1</x:v>
      </x:c>
      <x:c r="I611" s="90" t="n">
        <x:f>'全銘柄'!AD1660</x:f>
        <x:v>0</x:v>
      </x:c>
      <x:c r="J611" s="90" t="n">
        <x:f>'全銘柄'!AE1660</x:f>
        <x:v>0</x:v>
      </x:c>
      <x:c r="K611" s="90" t="str">
        <x:f>'全銘柄'!AH1660</x:f>
        <x:v>S100Y600</x:v>
      </x:c>
    </x:row>
    <x:row r="612">
      <x:c r="A612" s="90" t="n">
        <x:f>'全銘柄'!A1832</x:f>
        <x:v>1831</x:v>
      </x:c>
      <x:c r="B612" s="90" t="str">
        <x:f>'全銘柄'!B1832</x:f>
        <x:v>7464</x:v>
      </x:c>
      <x:c r="C612" s="90" t="str">
        <x:f>'全銘柄'!D1832</x:f>
        <x:v>SAFTEC CO.,LTD.</x:v>
      </x:c>
      <x:c r="D612" s="90" t="str">
        <x:f>'全銘柄'!W1832</x:f>
        <x:v>岡﨑 太一</x:v>
      </x:c>
      <x:c r="E612" s="90" t="str">
        <x:f>'全銘柄'!U1832</x:f>
        <x:v>㈲裕﨑興産</x:v>
      </x:c>
      <x:c r="F612" s="91" t="n">
        <x:f>'全銘柄'!V1832</x:f>
        <x:v>0.312</x:v>
      </x:c>
      <x:c r="G612" s="90" t="b">
        <x:f>'全銘柄'!AB1832</x:f>
        <x:v>0</x:v>
      </x:c>
      <x:c r="H612" s="90" t="b">
        <x:f>'全銘柄'!AC1832</x:f>
        <x:v>1</x:v>
      </x:c>
      <x:c r="I612" s="90" t="n">
        <x:f>'全銘柄'!AD1832</x:f>
        <x:v>0</x:v>
      </x:c>
      <x:c r="J612" s="90" t="n">
        <x:f>'全銘柄'!AE1832</x:f>
        <x:v>0</x:v>
      </x:c>
      <x:c r="K612" s="90" t="str">
        <x:f>'全銘柄'!AH1832</x:f>
        <x:v>S100W91H</x:v>
      </x:c>
    </x:row>
    <x:row r="613">
      <x:c r="A613" s="90" t="n">
        <x:f>'全銘柄'!A455</x:f>
        <x:v>454</x:v>
      </x:c>
      <x:c r="B613" s="90" t="str">
        <x:f>'全銘柄'!B455</x:f>
        <x:v>6069</x:v>
      </x:c>
      <x:c r="C613" s="90" t="str">
        <x:f>'全銘柄'!D455</x:f>
        <x:v>Trenders,Inc.</x:v>
      </x:c>
      <x:c r="D613" s="90" t="str">
        <x:f>'全銘柄'!W455</x:f>
        <x:v>黒川 涼子</x:v>
      </x:c>
      <x:c r="E613" s="90" t="str">
        <x:f>'全銘柄'!U455</x:f>
        <x:v>㈱アイスタイル</x:v>
      </x:c>
      <x:c r="F613" s="91" t="n">
        <x:f>'全銘柄'!V455</x:f>
        <x:v>0.3114</x:v>
      </x:c>
      <x:c r="G613" s="90" t="b">
        <x:f>'全銘柄'!AB455</x:f>
        <x:v>0</x:v>
      </x:c>
      <x:c r="H613" s="90" t="b">
        <x:f>'全銘柄'!AC455</x:f>
        <x:v>1</x:v>
      </x:c>
      <x:c r="I613" s="90" t="n">
        <x:f>'全銘柄'!AD455</x:f>
        <x:v>1</x:v>
      </x:c>
      <x:c r="J613" s="90" t="n">
        <x:f>'全銘柄'!AE455</x:f>
        <x:v>1</x:v>
      </x:c>
      <x:c r="K613" s="90" t="str">
        <x:f>'全銘柄'!AH455</x:f>
        <x:v>S100W5CL</x:v>
      </x:c>
    </x:row>
    <x:row r="614">
      <x:c r="A614" s="90" t="n">
        <x:f>'全銘柄'!A508</x:f>
        <x:v>507</x:v>
      </x:c>
      <x:c r="B614" s="90" t="str">
        <x:f>'全銘柄'!B508</x:f>
        <x:v>9672</x:v>
      </x:c>
      <x:c r="C614" s="90" t="str">
        <x:f>'全銘柄'!D508</x:f>
        <x:v>TOKYOTOKEIBA CO.,LTD.</x:v>
      </x:c>
      <x:c r="D614" s="90" t="str">
        <x:f>'全銘柄'!W508</x:f>
        <x:v>多羅尾 光睦</x:v>
      </x:c>
      <x:c r="E614" s="90" t="str">
        <x:f>'全銘柄'!U508</x:f>
        <x:v>東京都</x:v>
      </x:c>
      <x:c r="F614" s="91" t="n">
        <x:f>'全銘柄'!V508</x:f>
        <x:v>0.3069</x:v>
      </x:c>
      <x:c r="G614" s="90" t="b">
        <x:f>'全銘柄'!AB508</x:f>
        <x:v>0</x:v>
      </x:c>
      <x:c r="H614" s="90" t="b">
        <x:f>'全銘柄'!AC508</x:f>
        <x:v>1</x:v>
      </x:c>
      <x:c r="I614" s="90" t="n">
        <x:f>'全銘柄'!AD508</x:f>
        <x:v>1</x:v>
      </x:c>
      <x:c r="J614" s="90" t="n">
        <x:f>'全銘柄'!AE508</x:f>
        <x:v>1</x:v>
      </x:c>
      <x:c r="K614" s="90" t="str">
        <x:f>'全銘柄'!AH508</x:f>
        <x:v>S100XTJA</x:v>
      </x:c>
    </x:row>
    <x:row r="615">
      <x:c r="A615" s="90" t="n">
        <x:f>'全銘柄'!A1597</x:f>
        <x:v>1596</x:v>
      </x:c>
      <x:c r="B615" s="90" t="str">
        <x:f>'全銘柄'!B1597</x:f>
        <x:v>4053</x:v>
      </x:c>
      <x:c r="C615" s="90" t="str">
        <x:f>'全銘柄'!D1597</x:f>
        <x:v>Sun* Inc.</x:v>
      </x:c>
      <x:c r="D615" s="90" t="str">
        <x:f>'全銘柄'!W1597</x:f>
        <x:v>小林 泰平</x:v>
      </x:c>
      <x:c r="E615" s="90" t="str">
        <x:f>'全銘柄'!U1597</x:f>
        <x:v>平井誠人</x:v>
      </x:c>
      <x:c r="F615" s="91" t="n">
        <x:f>'全銘柄'!V1597</x:f>
        <x:v>0.3057</x:v>
      </x:c>
      <x:c r="G615" s="90" t="b">
        <x:f>'全銘柄'!AB1597</x:f>
        <x:v>0</x:v>
      </x:c>
      <x:c r="H615" s="90" t="b">
        <x:f>'全銘柄'!AC1597</x:f>
        <x:v>1</x:v>
      </x:c>
      <x:c r="I615" s="90" t="n">
        <x:f>'全銘柄'!AD1597</x:f>
        <x:v>0</x:v>
      </x:c>
      <x:c r="J615" s="90" t="n">
        <x:f>'全銘柄'!AE1597</x:f>
        <x:v>0</x:v>
      </x:c>
      <x:c r="K615" s="90" t="str">
        <x:f>'全銘柄'!AH1597</x:f>
        <x:v>S100XTX9</x:v>
      </x:c>
    </x:row>
    <x:row r="616">
      <x:c r="A616" s="90" t="n">
        <x:f>'全銘柄'!A1849</x:f>
        <x:v>1848</x:v>
      </x:c>
      <x:c r="B616" s="90" t="str">
        <x:f>'全銘柄'!B1849</x:f>
        <x:v>5337</x:v>
      </x:c>
      <x:c r="C616" s="90" t="str">
        <x:f>'全銘柄'!D1849</x:f>
        <x:v>DANTO HOLDINGS CORPORATION</x:v>
      </x:c>
      <x:c r="D616" s="90" t="str">
        <x:f>'全銘柄'!W1849</x:f>
        <x:v>前 山 達 史</x:v>
      </x:c>
      <x:c r="E616" s="90" t="str">
        <x:f>'全銘柄'!U1849</x:f>
        <x:v>㈱大建エンタープライズ</x:v>
      </x:c>
      <x:c r="F616" s="91" t="n">
        <x:f>'全銘柄'!V1849</x:f>
        <x:v>0.304</x:v>
      </x:c>
      <x:c r="G616" s="90" t="b">
        <x:f>'全銘柄'!AB1849</x:f>
        <x:v>0</x:v>
      </x:c>
      <x:c r="H616" s="90" t="b">
        <x:f>'全銘柄'!AC1849</x:f>
        <x:v>1</x:v>
      </x:c>
      <x:c r="I616" s="90" t="n">
        <x:f>'全銘柄'!AD1849</x:f>
        <x:v>0</x:v>
      </x:c>
      <x:c r="J616" s="90" t="n">
        <x:f>'全銘柄'!AE1849</x:f>
        <x:v>0</x:v>
      </x:c>
      <x:c r="K616" s="90" t="str">
        <x:f>'全銘柄'!AH1849</x:f>
        <x:v>S100XSWN</x:v>
      </x:c>
    </x:row>
    <x:row r="617">
      <x:c r="A617" s="90" t="n">
        <x:f>'全銘柄'!A1909</x:f>
        <x:v>1908</x:v>
      </x:c>
      <x:c r="B617" s="90" t="str">
        <x:f>'全銘柄'!B1909</x:f>
        <x:v>6081</x:v>
      </x:c>
      <x:c r="C617" s="90" t="str">
        <x:f>'全銘柄'!D1909</x:f>
        <x:v>Allied Architects,Inc.</x:v>
      </x:c>
      <x:c r="D617" s="90" t="str">
        <x:f>'全銘柄'!W1909</x:f>
        <x:v>田中 裕志 / 村岡 弥真人</x:v>
      </x:c>
      <x:c r="E617" s="90" t="str">
        <x:f>'全銘柄'!U1909</x:f>
        <x:v>中村壮秀</x:v>
      </x:c>
      <x:c r="F617" s="91" t="n">
        <x:f>'全銘柄'!V1909</x:f>
        <x:v>0.3032</x:v>
      </x:c>
      <x:c r="G617" s="90" t="b">
        <x:f>'全銘柄'!AB1909</x:f>
        <x:v>0</x:v>
      </x:c>
      <x:c r="H617" s="90" t="b">
        <x:f>'全銘柄'!AC1909</x:f>
        <x:v>1</x:v>
      </x:c>
      <x:c r="I617" s="90" t="n">
        <x:f>'全銘柄'!AD1909</x:f>
        <x:v>0</x:v>
      </x:c>
      <x:c r="J617" s="90" t="n">
        <x:f>'全銘柄'!AE1909</x:f>
        <x:v>0</x:v>
      </x:c>
      <x:c r="K617" s="90" t="str">
        <x:f>'全銘柄'!AH1909</x:f>
        <x:v>S100XVCC</x:v>
      </x:c>
    </x:row>
    <x:row r="618">
      <x:c r="A618" s="90" t="n">
        <x:f>'全銘柄'!A1759</x:f>
        <x:v>1758</x:v>
      </x:c>
      <x:c r="B618" s="90" t="str">
        <x:f>'全銘柄'!B1759</x:f>
        <x:v>3238</x:v>
      </x:c>
      <x:c r="C618" s="90" t="str">
        <x:f>'全銘柄'!D1759</x:f>
        <x:v>CENTRAL GENERAL DEVELOPMENT CO.,LTD.</x:v>
      </x:c>
      <x:c r="D618" s="90" t="str">
        <x:f>'全銘柄'!W1759</x:f>
        <x:v>田 中 洋 一 / 野 口 知 直</x:v>
      </x:c>
      <x:c r="E618" s="90" t="str">
        <x:f>'全銘柄'!U1759</x:f>
        <x:v>㈱九電工</x:v>
      </x:c>
      <x:c r="F618" s="91" t="n">
        <x:f>'全銘柄'!V1759</x:f>
        <x:v>0.303</x:v>
      </x:c>
      <x:c r="G618" s="90" t="b">
        <x:f>'全銘柄'!AB1759</x:f>
        <x:v>0</x:v>
      </x:c>
      <x:c r="H618" s="90" t="b">
        <x:f>'全銘柄'!AC1759</x:f>
        <x:v>1</x:v>
      </x:c>
      <x:c r="I618" s="90" t="n">
        <x:f>'全銘柄'!AD1759</x:f>
        <x:v>0</x:v>
      </x:c>
      <x:c r="J618" s="90" t="n">
        <x:f>'全銘柄'!AE1759</x:f>
        <x:v>0</x:v>
      </x:c>
      <x:c r="K618" s="90" t="str">
        <x:f>'全銘柄'!AH1759</x:f>
        <x:v>S100W3OF</x:v>
      </x:c>
    </x:row>
    <x:row r="619">
      <x:c r="A619" s="90" t="n">
        <x:f>'全銘柄'!A1827</x:f>
        <x:v>1826</x:v>
      </x:c>
      <x:c r="B619" s="90" t="str">
        <x:f>'全銘柄'!B1827</x:f>
        <x:v>1853</x:v>
      </x:c>
      <x:c r="C619" s="90" t="str">
        <x:f>'全銘柄'!D1827</x:f>
        <x:v>Mori-Gumi Co.,Ltd.</x:v>
      </x:c>
      <x:c r="D619" s="90" t="str">
        <x:f>'全銘柄'!W1827</x:f>
        <x:v>吉田 裕司 / 内山 浩二</x:v>
      </x:c>
      <x:c r="E619" s="90" t="str">
        <x:f>'全銘柄'!U1827</x:f>
        <x:v>旭化成ホームズ㈱</x:v>
      </x:c>
      <x:c r="F619" s="91" t="n">
        <x:f>'全銘柄'!V1827</x:f>
        <x:v>0.3026</x:v>
      </x:c>
      <x:c r="G619" s="90" t="b">
        <x:f>'全銘柄'!AB1827</x:f>
        <x:v>0</x:v>
      </x:c>
      <x:c r="H619" s="90" t="b">
        <x:f>'全銘柄'!AC1827</x:f>
        <x:v>1</x:v>
      </x:c>
      <x:c r="I619" s="90" t="n">
        <x:f>'全銘柄'!AD1827</x:f>
        <x:v>0</x:v>
      </x:c>
      <x:c r="J619" s="90" t="n">
        <x:f>'全銘柄'!AE1827</x:f>
        <x:v>0</x:v>
      </x:c>
      <x:c r="K619" s="90" t="str">
        <x:f>'全銘柄'!AH1827</x:f>
        <x:v>S100W07M</x:v>
      </x:c>
    </x:row>
    <x:row r="620">
      <x:c r="A620" s="90" t="n">
        <x:f>'全銘柄'!A1894</x:f>
        <x:v>1893</x:v>
      </x:c>
      <x:c r="B620" s="90" t="str">
        <x:f>'全銘柄'!B1894</x:f>
        <x:v>9421</x:v>
      </x:c>
      <x:c r="C620" s="90" t="str">
        <x:f>'全銘柄'!D1894</x:f>
        <x:v>NJ Holdings Inc.</x:v>
      </x:c>
      <x:c r="D620" s="90" t="str">
        <x:f>'全銘柄'!W1894</x:f>
        <x:v>福田 尚弘</x:v>
      </x:c>
      <x:c r="E620" s="90" t="str">
        <x:f>'全銘柄'!U1894</x:f>
        <x:v>(有)リーコム</x:v>
      </x:c>
      <x:c r="F620" s="91" t="n">
        <x:f>'全銘柄'!V1894</x:f>
        <x:v>0.3009</x:v>
      </x:c>
      <x:c r="G620" s="90" t="b">
        <x:f>'全銘柄'!AB1894</x:f>
        <x:v>0</x:v>
      </x:c>
      <x:c r="H620" s="90" t="b">
        <x:f>'全銘柄'!AC1894</x:f>
        <x:v>1</x:v>
      </x:c>
      <x:c r="I620" s="90" t="n">
        <x:f>'全銘柄'!AD1894</x:f>
        <x:v>0</x:v>
      </x:c>
      <x:c r="J620" s="90" t="n">
        <x:f>'全銘柄'!AE1894</x:f>
        <x:v>0</x:v>
      </x:c>
      <x:c r="K620" s="90" t="str">
        <x:f>'全銘柄'!AH1894</x:f>
        <x:v>S100WOVL</x:v>
      </x:c>
    </x:row>
    <x:row r="621">
      <x:c r="A621" s="90" t="n">
        <x:f>'全銘柄'!A1620</x:f>
        <x:v>1619</x:v>
      </x:c>
      <x:c r="B621" s="90" t="str">
        <x:f>'全銘柄'!B1620</x:f>
        <x:v>5970</x:v>
      </x:c>
      <x:c r="C621" s="90" t="str">
        <x:f>'全銘柄'!D1620</x:f>
        <x:v>G-TEKT CORPORATION</x:v>
      </x:c>
      <x:c r="D621" s="90" t="str">
        <x:f>'全銘柄'!W1620</x:f>
        <x:v>高尾 直宏</x:v>
      </x:c>
      <x:c r="E621" s="90" t="str">
        <x:f>'全銘柄'!U1620</x:f>
        <x:v>本田技研工業㈱</x:v>
      </x:c>
      <x:c r="F621" s="91" t="n">
        <x:f>'全銘柄'!V1620</x:f>
        <x:v>0.3004</x:v>
      </x:c>
      <x:c r="G621" s="90" t="b">
        <x:f>'全銘柄'!AB1620</x:f>
        <x:v>0</x:v>
      </x:c>
      <x:c r="H621" s="90" t="b">
        <x:f>'全銘柄'!AC1620</x:f>
        <x:v>1</x:v>
      </x:c>
      <x:c r="I621" s="90" t="n">
        <x:f>'全銘柄'!AD1620</x:f>
        <x:v>0</x:v>
      </x:c>
      <x:c r="J621" s="90" t="n">
        <x:f>'全銘柄'!AE1620</x:f>
        <x:v>0</x:v>
      </x:c>
      <x:c r="K621" s="90" t="str">
        <x:f>'全銘柄'!AH1620</x:f>
        <x:v>S100W52Y</x:v>
      </x:c>
    </x:row>
    <x:row r="622">
      <x:c r="A622" s="90" t="n">
        <x:f>'全銘柄'!A1797</x:f>
        <x:v>1796</x:v>
      </x:c>
      <x:c r="B622" s="90" t="str">
        <x:f>'全銘柄'!B1797</x:f>
        <x:v>7719</x:v>
      </x:c>
      <x:c r="C622" s="90" t="str">
        <x:f>'全銘柄'!D1797</x:f>
        <x:v>TOKYO KOKI CO.LTD.</x:v>
      </x:c>
      <x:c r="D622" s="90" t="str">
        <x:f>'全銘柄'!W1797</x:f>
        <x:v>小塚 英一郎</x:v>
      </x:c>
      <x:c r="E622" s="90" t="str">
        <x:f>'全銘柄'!U1797</x:f>
        <x:v>Ｄｒｅａｍ Ｂｒｉｄｇｅ㈱</x:v>
      </x:c>
      <x:c r="F622" s="91" t="n">
        <x:f>'全銘柄'!V1797</x:f>
        <x:v>0.299</x:v>
      </x:c>
      <x:c r="G622" s="90" t="b">
        <x:f>'全銘柄'!AB1797</x:f>
        <x:v>0</x:v>
      </x:c>
      <x:c r="H622" s="90" t="b">
        <x:f>'全銘柄'!AC1797</x:f>
        <x:v>1</x:v>
      </x:c>
      <x:c r="I622" s="90" t="n">
        <x:f>'全銘柄'!AD1797</x:f>
        <x:v>0</x:v>
      </x:c>
      <x:c r="J622" s="90" t="n">
        <x:f>'全銘柄'!AE1797</x:f>
        <x:v>0</x:v>
      </x:c>
      <x:c r="K622" s="90" t="str">
        <x:f>'全銘柄'!AH1797</x:f>
        <x:v>S100Y7MQ</x:v>
      </x:c>
    </x:row>
    <x:row r="623">
      <x:c r="A623" s="90" t="n">
        <x:f>'全銘柄'!A457</x:f>
        <x:v>456</x:v>
      </x:c>
      <x:c r="B623" s="90" t="str">
        <x:f>'全銘柄'!B457</x:f>
        <x:v>3925</x:v>
      </x:c>
      <x:c r="C623" s="90" t="str">
        <x:f>'全銘柄'!D457</x:f>
        <x:v>Double Standard Inc.</x:v>
      </x:c>
      <x:c r="D623" s="90" t="str">
        <x:f>'全銘柄'!W457</x:f>
        <x:v>清水 康裕</x:v>
      </x:c>
      <x:c r="E623" s="90" t="str">
        <x:f>'全銘柄'!U457</x:f>
        <x:v>中島 正三</x:v>
      </x:c>
      <x:c r="F623" s="91" t="n">
        <x:f>'全銘柄'!V457</x:f>
        <x:v>0.2964</x:v>
      </x:c>
      <x:c r="G623" s="90" t="b">
        <x:f>'全銘柄'!AB457</x:f>
        <x:v>0</x:v>
      </x:c>
      <x:c r="H623" s="90" t="b">
        <x:f>'全銘柄'!AC457</x:f>
        <x:v>1</x:v>
      </x:c>
      <x:c r="I623" s="90" t="n">
        <x:f>'全銘柄'!AD457</x:f>
        <x:v>1</x:v>
      </x:c>
      <x:c r="J623" s="90" t="n">
        <x:f>'全銘柄'!AE457</x:f>
        <x:v>1</x:v>
      </x:c>
      <x:c r="K623" s="90" t="str">
        <x:f>'全銘柄'!AH457</x:f>
        <x:v>S100W6AS</x:v>
      </x:c>
    </x:row>
    <x:row r="624">
      <x:c r="A624" s="90" t="n">
        <x:f>'全銘柄'!A1612</x:f>
        <x:v>1611</x:v>
      </x:c>
      <x:c r="B624" s="90" t="str">
        <x:f>'全銘柄'!B1612</x:f>
        <x:v>4397</x:v>
      </x:c>
      <x:c r="C624" s="90" t="str">
        <x:f>'全銘柄'!D1612</x:f>
        <x:v>TeamSpirit Inc.</x:v>
      </x:c>
      <x:c r="D624" s="90" t="str">
        <x:f>'全銘柄'!W1612</x:f>
        <x:v>道下 和良</x:v>
      </x:c>
      <x:c r="E624" s="90" t="str">
        <x:f>'全銘柄'!U1612</x:f>
        <x:v>荻島 浩司</x:v>
      </x:c>
      <x:c r="F624" s="91" t="n">
        <x:f>'全銘柄'!V1612</x:f>
        <x:v>0.2955</x:v>
      </x:c>
      <x:c r="G624" s="90" t="b">
        <x:f>'全銘柄'!AB1612</x:f>
        <x:v>0</x:v>
      </x:c>
      <x:c r="H624" s="90" t="b">
        <x:f>'全銘柄'!AC1612</x:f>
        <x:v>1</x:v>
      </x:c>
      <x:c r="I624" s="90" t="n">
        <x:f>'全銘柄'!AD1612</x:f>
        <x:v>0</x:v>
      </x:c>
      <x:c r="J624" s="90" t="n">
        <x:f>'全銘柄'!AE1612</x:f>
        <x:v>0</x:v>
      </x:c>
      <x:c r="K624" s="90" t="str">
        <x:f>'全銘柄'!AH1612</x:f>
        <x:v>S100X6JN</x:v>
      </x:c>
    </x:row>
    <x:row r="625">
      <x:c r="A625" s="90" t="n">
        <x:f>'全銘柄'!A461</x:f>
        <x:v>460</x:v>
      </x:c>
      <x:c r="B625" s="90" t="str">
        <x:f>'全銘柄'!B461</x:f>
        <x:v>5344</x:v>
      </x:c>
      <x:c r="C625" s="90" t="str">
        <x:f>'全銘柄'!D461</x:f>
        <x:v>MARUWA CO.,LTD.</x:v>
      </x:c>
      <x:c r="D625" s="90" t="str">
        <x:f>'全銘柄'!W461</x:f>
        <x:v>神戸 誠 / 神戸 俊郎</x:v>
      </x:c>
      <x:c r="E625" s="90" t="str">
        <x:f>'全銘柄'!U461</x:f>
        <x:v>㈱神戸アート</x:v>
      </x:c>
      <x:c r="F625" s="91" t="n">
        <x:f>'全銘柄'!V461</x:f>
        <x:v>0.295</x:v>
      </x:c>
      <x:c r="G625" s="90" t="b">
        <x:f>'全銘柄'!AB461</x:f>
        <x:v>0</x:v>
      </x:c>
      <x:c r="H625" s="90" t="b">
        <x:f>'全銘柄'!AC461</x:f>
        <x:v>1</x:v>
      </x:c>
      <x:c r="I625" s="90" t="n">
        <x:f>'全銘柄'!AD461</x:f>
        <x:v>1</x:v>
      </x:c>
      <x:c r="J625" s="90" t="n">
        <x:f>'全銘柄'!AE461</x:f>
        <x:v>1</x:v>
      </x:c>
      <x:c r="K625" s="90" t="str">
        <x:f>'全銘柄'!AH461</x:f>
        <x:v>S100VXWG</x:v>
      </x:c>
    </x:row>
    <x:row r="626">
      <x:c r="A626" s="90" t="n">
        <x:f>'全銘柄'!A1675</x:f>
        <x:v>1674</x:v>
      </x:c>
      <x:c r="B626" s="90" t="str">
        <x:f>'全銘柄'!B1675</x:f>
        <x:v>3148</x:v>
      </x:c>
      <x:c r="C626" s="90" t="str">
        <x:f>'全銘柄'!D1675</x:f>
        <x:v>CREATE SD HOLDINGS CO.,LTD.</x:v>
      </x:c>
      <x:c r="D626" s="90" t="str">
        <x:f>'全銘柄'!W1675</x:f>
        <x:v>山 本 久 雄 / 廣 瀨 泰 三</x:v>
      </x:c>
      <x:c r="E626" s="90" t="str">
        <x:f>'全銘柄'!U1675</x:f>
        <x:v>山 本 洋 平</x:v>
      </x:c>
      <x:c r="F626" s="91" t="n">
        <x:f>'全銘柄'!V1675</x:f>
        <x:v>0.2869</x:v>
      </x:c>
      <x:c r="G626" s="90" t="b">
        <x:f>'全銘柄'!AB1675</x:f>
        <x:v>0</x:v>
      </x:c>
      <x:c r="H626" s="90" t="b">
        <x:f>'全銘柄'!AC1675</x:f>
        <x:v>1</x:v>
      </x:c>
      <x:c r="I626" s="90" t="n">
        <x:f>'全銘柄'!AD1675</x:f>
        <x:v>0</x:v>
      </x:c>
      <x:c r="J626" s="90" t="n">
        <x:f>'全銘柄'!AE1675</x:f>
        <x:v>0</x:v>
      </x:c>
      <x:c r="K626" s="90" t="str">
        <x:f>'全銘柄'!AH1675</x:f>
        <x:v>S100WK8P</x:v>
      </x:c>
    </x:row>
    <x:row r="627">
      <x:c r="A627" s="90" t="n">
        <x:f>'全銘柄'!A1787</x:f>
        <x:v>1786</x:v>
      </x:c>
      <x:c r="B627" s="90" t="str">
        <x:f>'全銘柄'!B1787</x:f>
        <x:v>1758</x:v>
      </x:c>
      <x:c r="C627" s="90" t="str">
        <x:f>'全銘柄'!D1787</x:f>
        <x:v>Taiyo Kisokogyo Co.,Ltd.</x:v>
      </x:c>
      <x:c r="D627" s="90" t="str">
        <x:f>'全銘柄'!W1787</x:f>
        <x:v>加 藤 行 正 / 六 鹿 敏 也</x:v>
      </x:c>
      <x:c r="E627" s="90" t="str">
        <x:f>'全銘柄'!U1787</x:f>
        <x:v>豊 住 清</x:v>
      </x:c>
      <x:c r="F627" s="91" t="n">
        <x:f>'全銘柄'!V1787</x:f>
        <x:v>0.2847</x:v>
      </x:c>
      <x:c r="G627" s="90" t="b">
        <x:f>'全銘柄'!AB1787</x:f>
        <x:v>0</x:v>
      </x:c>
      <x:c r="H627" s="90" t="b">
        <x:f>'全銘柄'!AC1787</x:f>
        <x:v>1</x:v>
      </x:c>
      <x:c r="I627" s="90" t="n">
        <x:f>'全銘柄'!AD1787</x:f>
        <x:v>0</x:v>
      </x:c>
      <x:c r="J627" s="90" t="n">
        <x:f>'全銘柄'!AE1787</x:f>
        <x:v>0</x:v>
      </x:c>
      <x:c r="K627" s="90" t="str">
        <x:f>'全銘柄'!AH1787</x:f>
        <x:v>S100Y01F</x:v>
      </x:c>
    </x:row>
    <x:row r="628">
      <x:c r="A628" s="90" t="n">
        <x:f>'全銘柄'!A1915</x:f>
        <x:v>1914</x:v>
      </x:c>
      <x:c r="B628" s="90" t="str">
        <x:f>'全銘柄'!B1915</x:f>
        <x:v>4937</x:v>
      </x:c>
      <x:c r="C628" s="90" t="str">
        <x:f>'全銘柄'!D1915</x:f>
        <x:v>Waqoo Inc.</x:v>
      </x:c>
      <x:c r="D628" s="90" t="str">
        <x:f>'全銘柄'!W1915</x:f>
        <x:v>佐俣 文平</x:v>
      </x:c>
      <x:c r="E628" s="90" t="str">
        <x:f>'全銘柄'!U1915</x:f>
        <x:v>相川 佳之</x:v>
      </x:c>
      <x:c r="F628" s="91" t="n">
        <x:f>'全銘柄'!V1915</x:f>
        <x:v>0.2809</x:v>
      </x:c>
      <x:c r="G628" s="90" t="b">
        <x:f>'全銘柄'!AB1915</x:f>
        <x:v>0</x:v>
      </x:c>
      <x:c r="H628" s="90" t="b">
        <x:f>'全銘柄'!AC1915</x:f>
        <x:v>1</x:v>
      </x:c>
      <x:c r="I628" s="90" t="n">
        <x:f>'全銘柄'!AD1915</x:f>
        <x:v>0</x:v>
      </x:c>
      <x:c r="J628" s="90" t="n">
        <x:f>'全銘柄'!AE1915</x:f>
        <x:v>0</x:v>
      </x:c>
      <x:c r="K628" s="90" t="str">
        <x:f>'全銘柄'!AH1915</x:f>
        <x:v>S100XCAJ</x:v>
      </x:c>
    </x:row>
    <x:row r="629">
      <x:c r="A629" s="90" t="n">
        <x:f>'全銘柄'!A505</x:f>
        <x:v>504</x:v>
      </x:c>
      <x:c r="B629" s="90" t="str">
        <x:f>'全銘柄'!B505</x:f>
        <x:v>6058</x:v>
      </x:c>
      <x:c r="C629" s="90" t="str">
        <x:f>'全銘柄'!D505</x:f>
        <x:v>VECTOR INC.</x:v>
      </x:c>
      <x:c r="D629" s="90" t="str">
        <x:f>'全銘柄'!W505</x:f>
        <x:v>橋本 浩 / 西江 肇司 / 後藤 洋介 / 吉柳 さおり</x:v>
      </x:c>
      <x:c r="E629" s="90" t="str">
        <x:f>'全銘柄'!U505</x:f>
        <x:v>㈱フリーウェイ</x:v>
      </x:c>
      <x:c r="F629" s="91" t="n">
        <x:f>'全銘柄'!V505</x:f>
        <x:v>0.2794</x:v>
      </x:c>
      <x:c r="G629" s="90" t="b">
        <x:f>'全銘柄'!AB505</x:f>
        <x:v>0</x:v>
      </x:c>
      <x:c r="H629" s="90" t="b">
        <x:f>'全銘柄'!AC505</x:f>
        <x:v>1</x:v>
      </x:c>
      <x:c r="I629" s="90" t="n">
        <x:f>'全銘柄'!AD505</x:f>
        <x:v>1</x:v>
      </x:c>
      <x:c r="J629" s="90" t="n">
        <x:f>'全銘柄'!AE505</x:f>
        <x:v>1</x:v>
      </x:c>
      <x:c r="K629" s="90" t="str">
        <x:f>'全銘柄'!AH505</x:f>
        <x:v>S100Y7IM</x:v>
      </x:c>
    </x:row>
    <x:row r="630">
      <x:c r="A630" s="90" t="n">
        <x:f>'全銘柄'!A1848</x:f>
        <x:v>1847</x:v>
      </x:c>
      <x:c r="B630" s="90" t="str">
        <x:f>'全銘柄'!B1848</x:f>
        <x:v>8289</x:v>
      </x:c>
      <x:c r="C630" s="90" t="str">
        <x:f>'全銘柄'!D1848</x:f>
        <x:v>Olympic Group Corporation</x:v>
      </x:c>
      <x:c r="D630" s="90" t="str">
        <x:f>'全銘柄'!W1848</x:f>
        <x:v>大下内 徹 / 金澤 伸幸</x:v>
      </x:c>
      <x:c r="E630" s="90" t="str">
        <x:f>'全銘柄'!U1848</x:f>
        <x:v>㈱カネヨシ</x:v>
      </x:c>
      <x:c r="F630" s="91" t="n">
        <x:f>'全銘柄'!V1848</x:f>
        <x:v>0.2784</x:v>
      </x:c>
      <x:c r="G630" s="90" t="b">
        <x:f>'全銘柄'!AB1848</x:f>
        <x:v>0</x:v>
      </x:c>
      <x:c r="H630" s="90" t="b">
        <x:f>'全銘柄'!AC1848</x:f>
        <x:v>1</x:v>
      </x:c>
      <x:c r="I630" s="90" t="n">
        <x:f>'全銘柄'!AD1848</x:f>
        <x:v>0</x:v>
      </x:c>
      <x:c r="J630" s="90" t="n">
        <x:f>'全銘柄'!AE1848</x:f>
        <x:v>0</x:v>
      </x:c>
      <x:c r="K630" s="90" t="str">
        <x:f>'全銘柄'!AH1848</x:f>
        <x:v>S100Y77X</x:v>
      </x:c>
    </x:row>
    <x:row r="631">
      <x:c r="A631" s="90" t="n">
        <x:f>'全銘柄'!A1701</x:f>
        <x:v>1700</x:v>
      </x:c>
      <x:c r="B631" s="90" t="str">
        <x:f>'全銘柄'!B1701</x:f>
        <x:v>5939</x:v>
      </x:c>
      <x:c r="C631" s="90" t="str">
        <x:f>'全銘柄'!D1701</x:f>
        <x:v>OTANI KOGYO CO.,LTD.</x:v>
      </x:c>
      <x:c r="D631" s="90" t="str">
        <x:f>'全銘柄'!W1701</x:f>
        <x:v>鈴 木 和 也</x:v>
      </x:c>
      <x:c r="E631" s="90" t="str">
        <x:f>'全銘柄'!U1701</x:f>
        <x:v>㈱ニュー・オータニ</x:v>
      </x:c>
      <x:c r="F631" s="91" t="n">
        <x:f>'全銘柄'!V1701</x:f>
        <x:v>0.2782</x:v>
      </x:c>
      <x:c r="G631" s="90" t="b">
        <x:f>'全銘柄'!AB1701</x:f>
        <x:v>0</x:v>
      </x:c>
      <x:c r="H631" s="90" t="b">
        <x:f>'全銘柄'!AC1701</x:f>
        <x:v>1</x:v>
      </x:c>
      <x:c r="I631" s="90" t="n">
        <x:f>'全銘柄'!AD1701</x:f>
        <x:v>0</x:v>
      </x:c>
      <x:c r="J631" s="90" t="n">
        <x:f>'全銘柄'!AE1701</x:f>
        <x:v>0</x:v>
      </x:c>
      <x:c r="K631" s="90" t="str">
        <x:f>'全銘柄'!AH1701</x:f>
        <x:v>S100W79B</x:v>
      </x:c>
    </x:row>
    <x:row r="632">
      <x:c r="A632" s="90" t="n">
        <x:f>'全銘柄'!A1886</x:f>
        <x:v>1885</x:v>
      </x:c>
      <x:c r="B632" s="90" t="str">
        <x:f>'全銘柄'!B1886</x:f>
        <x:v>7041</x:v>
      </x:c>
      <x:c r="C632" s="90" t="str">
        <x:f>'全銘柄'!D1886</x:f>
        <x:v>CRG HOLDINGS CO.,LTD.</x:v>
      </x:c>
      <x:c r="D632" s="90" t="str">
        <x:f>'全銘柄'!W1886</x:f>
        <x:v>小田 康浩</x:v>
      </x:c>
      <x:c r="E632" s="90" t="str">
        <x:f>'全銘柄'!U1886</x:f>
        <x:v>井上 弘</x:v>
      </x:c>
      <x:c r="F632" s="91" t="n">
        <x:f>'全銘柄'!V1886</x:f>
        <x:v>0.277</x:v>
      </x:c>
      <x:c r="G632" s="90" t="b">
        <x:f>'全銘柄'!AB1886</x:f>
        <x:v>0</x:v>
      </x:c>
      <x:c r="H632" s="90" t="b">
        <x:f>'全銘柄'!AC1886</x:f>
        <x:v>1</x:v>
      </x:c>
      <x:c r="I632" s="90" t="n">
        <x:f>'全銘柄'!AD1886</x:f>
        <x:v>0</x:v>
      </x:c>
      <x:c r="J632" s="90" t="n">
        <x:f>'全銘柄'!AE1886</x:f>
        <x:v>0</x:v>
      </x:c>
      <x:c r="K632" s="90" t="str">
        <x:f>'全銘柄'!AH1886</x:f>
        <x:v>S100XCNC</x:v>
      </x:c>
    </x:row>
    <x:row r="633">
      <x:c r="A633" s="90" t="n">
        <x:f>'全銘柄'!A1837</x:f>
        <x:v>1836</x:v>
      </x:c>
      <x:c r="B633" s="90" t="str">
        <x:f>'全銘柄'!B1837</x:f>
        <x:v>9991</x:v>
      </x:c>
      <x:c r="C633" s="90" t="str">
        <x:f>'全銘柄'!D1837</x:f>
        <x:v>GECOSS CORPORATION</x:v>
      </x:c>
      <x:c r="D633" s="90" t="str">
        <x:f>'全銘柄'!W1837</x:f>
        <x:v>野房 喜幸 / 田村 挙勝</x:v>
      </x:c>
      <x:c r="E633" s="90" t="str">
        <x:f>'全銘柄'!U1837</x:f>
        <x:v>ＪＦＥスチール㈱</x:v>
      </x:c>
      <x:c r="F633" s="91" t="n">
        <x:f>'全銘柄'!V1837</x:f>
        <x:v>0.2758</x:v>
      </x:c>
      <x:c r="G633" s="90" t="b">
        <x:f>'全銘柄'!AB1837</x:f>
        <x:v>0</x:v>
      </x:c>
      <x:c r="H633" s="90" t="b">
        <x:f>'全銘柄'!AC1837</x:f>
        <x:v>1</x:v>
      </x:c>
      <x:c r="I633" s="90" t="n">
        <x:f>'全銘柄'!AD1837</x:f>
        <x:v>0</x:v>
      </x:c>
      <x:c r="J633" s="90" t="n">
        <x:f>'全銘柄'!AE1837</x:f>
        <x:v>0</x:v>
      </x:c>
      <x:c r="K633" s="90" t="str">
        <x:f>'全銘柄'!AH1837</x:f>
        <x:v>S100VZLE</x:v>
      </x:c>
    </x:row>
    <x:row r="634">
      <x:c r="A634" s="90" t="n">
        <x:f>'全銘柄'!A1609</x:f>
        <x:v>1608</x:v>
      </x:c>
      <x:c r="B634" s="90" t="str">
        <x:f>'全銘柄'!B1609</x:f>
        <x:v>4301</x:v>
      </x:c>
      <x:c r="C634" s="90" t="str">
        <x:f>'全銘柄'!D1609</x:f>
        <x:v>AMUSE INC.</x:v>
      </x:c>
      <x:c r="D634" s="90" t="str">
        <x:f>'全銘柄'!W1609</x:f>
        <x:v>大里 洋吉</x:v>
      </x:c>
      <x:c r="E634" s="90" t="str">
        <x:f>'全銘柄'!U1609</x:f>
        <x:v>㈱オオサト</x:v>
      </x:c>
      <x:c r="F634" s="91" t="n">
        <x:f>'全銘柄'!V1609</x:f>
        <x:v>0.2753</x:v>
      </x:c>
      <x:c r="G634" s="90" t="b">
        <x:f>'全銘柄'!AB1609</x:f>
        <x:v>0</x:v>
      </x:c>
      <x:c r="H634" s="90" t="b">
        <x:f>'全銘柄'!AC1609</x:f>
        <x:v>1</x:v>
      </x:c>
      <x:c r="I634" s="90" t="n">
        <x:f>'全銘柄'!AD1609</x:f>
        <x:v>0</x:v>
      </x:c>
      <x:c r="J634" s="90" t="n">
        <x:f>'全銘柄'!AE1609</x:f>
        <x:v>0</x:v>
      </x:c>
      <x:c r="K634" s="90" t="str">
        <x:f>'全銘柄'!AH1609</x:f>
        <x:v>S100W907</x:v>
      </x:c>
    </x:row>
    <x:row r="635">
      <x:c r="A635" s="90" t="n">
        <x:f>'全銘柄'!A311</x:f>
        <x:v>310</x:v>
      </x:c>
      <x:c r="B635" s="90" t="str">
        <x:f>'全銘柄'!B311</x:f>
        <x:v>5026</x:v>
      </x:c>
      <x:c r="C635" s="90" t="str">
        <x:f>'全銘柄'!D311</x:f>
        <x:v>TRIPLEIZE CO.,LTD.</x:v>
      </x:c>
      <x:c r="D635" s="90" t="str">
        <x:f>'全銘柄'!W311</x:f>
        <x:v>山田 雄一郎 / 片渕 博哉</x:v>
      </x:c>
      <x:c r="E635" s="90" t="str">
        <x:f>'全銘柄'!U311</x:f>
        <x:v>福原 聖子</x:v>
      </x:c>
      <x:c r="F635" s="91" t="n">
        <x:f>'全銘柄'!V311</x:f>
        <x:v>0.2725</x:v>
      </x:c>
      <x:c r="G635" s="90" t="b">
        <x:f>'全銘柄'!AB311</x:f>
        <x:v>0</x:v>
      </x:c>
      <x:c r="H635" s="90" t="b">
        <x:f>'全銘柄'!AC311</x:f>
        <x:v>1</x:v>
      </x:c>
      <x:c r="I635" s="90" t="n">
        <x:f>'全銘柄'!AD311</x:f>
        <x:v>1</x:v>
      </x:c>
      <x:c r="J635" s="90" t="n">
        <x:f>'全銘柄'!AE311</x:f>
        <x:v>2</x:v>
      </x:c>
      <x:c r="K635" s="90" t="str">
        <x:f>'全銘柄'!AH311</x:f>
        <x:v>S100X79V</x:v>
      </x:c>
    </x:row>
    <x:row r="636">
      <x:c r="A636" s="90" t="n">
        <x:f>'全銘柄'!A1664</x:f>
        <x:v>1663</x:v>
      </x:c>
      <x:c r="B636" s="90" t="str">
        <x:f>'全銘柄'!B1664</x:f>
        <x:v>9856</x:v>
      </x:c>
      <x:c r="C636" s="90" t="str">
        <x:f>'全銘柄'!D1664</x:f>
        <x:v>KU HOLDINGS CO.,LTD.</x:v>
      </x:c>
      <x:c r="D636" s="90" t="str">
        <x:f>'全銘柄'!W1664</x:f>
        <x:v>板東 徹行 / 井上 久尚</x:v>
      </x:c>
      <x:c r="E636" s="90" t="str">
        <x:f>'全銘柄'!U1664</x:f>
        <x:v>㈲ヤマサン</x:v>
      </x:c>
      <x:c r="F636" s="91" t="n">
        <x:f>'全銘柄'!V1664</x:f>
        <x:v>0.2718</x:v>
      </x:c>
      <x:c r="G636" s="90" t="b">
        <x:f>'全銘柄'!AB1664</x:f>
        <x:v>0</x:v>
      </x:c>
      <x:c r="H636" s="90" t="b">
        <x:f>'全銘柄'!AC1664</x:f>
        <x:v>1</x:v>
      </x:c>
      <x:c r="I636" s="90" t="n">
        <x:f>'全銘柄'!AD1664</x:f>
        <x:v>0</x:v>
      </x:c>
      <x:c r="J636" s="90" t="n">
        <x:f>'全銘柄'!AE1664</x:f>
        <x:v>0</x:v>
      </x:c>
      <x:c r="K636" s="90" t="str">
        <x:f>'全銘柄'!AH1664</x:f>
        <x:v>S100W5H1</x:v>
      </x:c>
    </x:row>
    <x:row r="637">
      <x:c r="A637" s="90" t="n">
        <x:f>'全銘柄'!A554</x:f>
        <x:v>553</x:v>
      </x:c>
      <x:c r="B637" s="90" t="str">
        <x:f>'全銘柄'!B554</x:f>
        <x:v>9412</x:v>
      </x:c>
      <x:c r="C637" s="90" t="str">
        <x:f>'全銘柄'!D554</x:f>
        <x:v>SKY Perfect JSAT Corporation</x:v>
      </x:c>
      <x:c r="D637" s="90" t="str">
        <x:f>'全銘柄'!W554</x:f>
        <x:v>福 岡 徹 / 米 倉 英 一</x:v>
      </x:c>
      <x:c r="E637" s="90" t="str">
        <x:f>'全銘柄'!U554</x:f>
        <x:v>伊藤忠・フジ・パートナーズ㈱</x:v>
      </x:c>
      <x:c r="F637" s="91" t="n">
        <x:f>'全銘柄'!V554</x:f>
        <x:v>0.2702</x:v>
      </x:c>
      <x:c r="G637" s="90" t="b">
        <x:f>'全銘柄'!AB554</x:f>
        <x:v>0</x:v>
      </x:c>
      <x:c r="H637" s="90" t="b">
        <x:f>'全銘柄'!AC554</x:f>
        <x:v>1</x:v>
      </x:c>
      <x:c r="I637" s="90" t="n">
        <x:f>'全銘柄'!AD554</x:f>
        <x:v>1</x:v>
      </x:c>
      <x:c r="J637" s="90" t="n">
        <x:f>'全銘柄'!AE554</x:f>
        <x:v>1</x:v>
      </x:c>
      <x:c r="K637" s="90" t="str">
        <x:f>'全銘柄'!AH554</x:f>
        <x:v>S100VY95</x:v>
      </x:c>
    </x:row>
    <x:row r="638">
      <x:c r="A638" s="90" t="n">
        <x:f>'全銘柄'!A1654</x:f>
        <x:v>1653</x:v>
      </x:c>
      <x:c r="B638" s="90" t="str">
        <x:f>'全銘柄'!B1654</x:f>
        <x:v>3377</x:v>
      </x:c>
      <x:c r="C638" s="90" t="str">
        <x:f>'全銘柄'!D1654</x:f>
        <x:v>BIKE O &amp; COMPANY Ltd.</x:v>
      </x:c>
      <x:c r="D638" s="90" t="str">
        <x:f>'全銘柄'!W1654</x:f>
        <x:v>澤 篤史</x:v>
      </x:c>
      <x:c r="E638" s="90" t="str">
        <x:f>'全銘柄'!U1654</x:f>
        <x:v>石川 秋彦</x:v>
      </x:c>
      <x:c r="F638" s="91" t="n">
        <x:f>'全銘柄'!V1654</x:f>
        <x:v>0.2702</x:v>
      </x:c>
      <x:c r="G638" s="90" t="b">
        <x:f>'全銘柄'!AB1654</x:f>
        <x:v>0</x:v>
      </x:c>
      <x:c r="H638" s="90" t="b">
        <x:f>'全銘柄'!AC1654</x:f>
        <x:v>1</x:v>
      </x:c>
      <x:c r="I638" s="90" t="n">
        <x:f>'全銘柄'!AD1654</x:f>
        <x:v>0</x:v>
      </x:c>
      <x:c r="J638" s="90" t="n">
        <x:f>'全銘柄'!AE1654</x:f>
        <x:v>0</x:v>
      </x:c>
      <x:c r="K638" s="90" t="str">
        <x:f>'全銘柄'!AH1654</x:f>
        <x:v>S100XLTO</x:v>
      </x:c>
    </x:row>
    <x:row r="639">
      <x:c r="A639" s="90" t="n">
        <x:f>'全銘柄'!A536</x:f>
        <x:v>535</x:v>
      </x:c>
      <x:c r="B639" s="90" t="str">
        <x:f>'全銘柄'!B536</x:f>
        <x:v>8113</x:v>
      </x:c>
      <x:c r="C639" s="90" t="str">
        <x:f>'全銘柄'!D536</x:f>
        <x:v>UNICHARM CORPORATION</x:v>
      </x:c>
      <x:c r="D639" s="90" t="str">
        <x:f>'全銘柄'!W536</x:f>
        <x:v>高 原 豪 久</x:v>
      </x:c>
      <x:c r="E639" s="90" t="str">
        <x:f>'全銘柄'!U536</x:f>
        <x:v>ユニテック(株)</x:v>
      </x:c>
      <x:c r="F639" s="91" t="n">
        <x:f>'全銘柄'!V536</x:f>
        <x:v>0.2672</x:v>
      </x:c>
      <x:c r="G639" s="90" t="b">
        <x:f>'全銘柄'!AB536</x:f>
        <x:v>0</x:v>
      </x:c>
      <x:c r="H639" s="90" t="b">
        <x:f>'全銘柄'!AC536</x:f>
        <x:v>1</x:v>
      </x:c>
      <x:c r="I639" s="90" t="n">
        <x:f>'全銘柄'!AD536</x:f>
        <x:v>1</x:v>
      </x:c>
      <x:c r="J639" s="90" t="n">
        <x:f>'全銘柄'!AE536</x:f>
        <x:v>1</x:v>
      </x:c>
      <x:c r="K639" s="90" t="str">
        <x:f>'全銘柄'!AH536</x:f>
        <x:v>S100XSEU</x:v>
      </x:c>
    </x:row>
    <x:row r="640">
      <x:c r="A640" s="90" t="n">
        <x:f>'全銘柄'!A120</x:f>
        <x:v>119</x:v>
      </x:c>
      <x:c r="B640" s="90" t="str">
        <x:f>'全銘柄'!B120</x:f>
        <x:v>9023</x:v>
      </x:c>
      <x:c r="C640" s="90" t="str">
        <x:f>'全銘柄'!D120</x:f>
        <x:v>Tokyo Metro Co.,Ltd.</x:v>
      </x:c>
      <x:c r="D640" s="90" t="str">
        <x:f>'全銘柄'!W120</x:f>
        <x:v>川 澄 俊 文 / 山 村 明 義 / 小 坂 彰 洋 / 小 川 孝 行</x:v>
      </x:c>
      <x:c r="E640" s="90" t="str">
        <x:f>'全銘柄'!U120</x:f>
        <x:v>財務大臣</x:v>
      </x:c>
      <x:c r="F640" s="91" t="n">
        <x:f>'全銘柄'!V120</x:f>
        <x:v>0.2671</x:v>
      </x:c>
      <x:c r="G640" s="90" t="b">
        <x:f>'全銘柄'!AB120</x:f>
        <x:v>0</x:v>
      </x:c>
      <x:c r="H640" s="90" t="b">
        <x:f>'全銘柄'!AC120</x:f>
        <x:v>1</x:v>
      </x:c>
      <x:c r="I640" s="90" t="n">
        <x:f>'全銘柄'!AD120</x:f>
        <x:v>2</x:v>
      </x:c>
      <x:c r="J640" s="90" t="n">
        <x:f>'全銘柄'!AE120</x:f>
        <x:v>2</x:v>
      </x:c>
      <x:c r="K640" s="90" t="str">
        <x:f>'全銘柄'!AH120</x:f>
        <x:v>S100W3LV</x:v>
      </x:c>
    </x:row>
    <x:row r="641">
      <x:c r="A641" s="90" t="n">
        <x:f>'全銘柄'!A1786</x:f>
        <x:v>1785</x:v>
      </x:c>
      <x:c r="B641" s="90" t="str">
        <x:f>'全銘柄'!B1786</x:f>
        <x:v>7897</x:v>
      </x:c>
      <x:c r="C641" s="90" t="str">
        <x:f>'全銘柄'!D1786</x:f>
        <x:v>HOKUSHIN CO.,LTD.</x:v>
      </x:c>
      <x:c r="D641" s="90" t="str">
        <x:f>'全銘柄'!W1786</x:f>
        <x:v>高 橋 英 明</x:v>
      </x:c>
      <x:c r="E641" s="90" t="str">
        <x:f>'全銘柄'!U1786</x:f>
        <x:v>兼松㈱</x:v>
      </x:c>
      <x:c r="F641" s="91" t="n">
        <x:f>'全銘柄'!V1786</x:f>
        <x:v>0.2653</x:v>
      </x:c>
      <x:c r="G641" s="90" t="b">
        <x:f>'全銘柄'!AB1786</x:f>
        <x:v>0</x:v>
      </x:c>
      <x:c r="H641" s="90" t="b">
        <x:f>'全銘柄'!AC1786</x:f>
        <x:v>1</x:v>
      </x:c>
      <x:c r="I641" s="90" t="n">
        <x:f>'全銘柄'!AD1786</x:f>
        <x:v>0</x:v>
      </x:c>
      <x:c r="J641" s="90" t="n">
        <x:f>'全銘柄'!AE1786</x:f>
        <x:v>0</x:v>
      </x:c>
      <x:c r="K641" s="90" t="str">
        <x:f>'全銘柄'!AH1786</x:f>
        <x:v>S100W7BZ</x:v>
      </x:c>
    </x:row>
    <x:row r="642">
      <x:c r="A642" s="90" t="n">
        <x:f>'全銘柄'!A1751</x:f>
        <x:v>1750</x:v>
      </x:c>
      <x:c r="B642" s="90" t="str">
        <x:f>'全銘柄'!B1751</x:f>
        <x:v>2796</x:v>
      </x:c>
      <x:c r="C642" s="90" t="str">
        <x:f>'全銘柄'!D1751</x:f>
        <x:v>Pharmarise Holdings Corporation</x:v>
      </x:c>
      <x:c r="D642" s="90" t="str">
        <x:f>'全銘柄'!W1751</x:f>
        <x:v>秋 山 昌 之</x:v>
      </x:c>
      <x:c r="E642" s="90" t="str">
        <x:f>'全銘柄'!U1751</x:f>
        <x:v>㈱ビックフィールド</x:v>
      </x:c>
      <x:c r="F642" s="91" t="n">
        <x:f>'全銘柄'!V1751</x:f>
        <x:v>0.265</x:v>
      </x:c>
      <x:c r="G642" s="90" t="b">
        <x:f>'全銘柄'!AB1751</x:f>
        <x:v>0</x:v>
      </x:c>
      <x:c r="H642" s="90" t="b">
        <x:f>'全銘柄'!AC1751</x:f>
        <x:v>1</x:v>
      </x:c>
      <x:c r="I642" s="90" t="n">
        <x:f>'全銘柄'!AD1751</x:f>
        <x:v>0</x:v>
      </x:c>
      <x:c r="J642" s="90" t="n">
        <x:f>'全銘柄'!AE1751</x:f>
        <x:v>0</x:v>
      </x:c>
      <x:c r="K642" s="90" t="str">
        <x:f>'全銘柄'!AH1751</x:f>
        <x:v>S100WL4W</x:v>
      </x:c>
    </x:row>
    <x:row r="643">
      <x:c r="A643" s="90" t="n">
        <x:f>'全銘柄'!A1709</x:f>
        <x:v>1708</x:v>
      </x:c>
      <x:c r="B643" s="90" t="str">
        <x:f>'全銘柄'!B1709</x:f>
        <x:v>7240</x:v>
      </x:c>
      <x:c r="C643" s="90" t="str">
        <x:f>'全銘柄'!D1709</x:f>
        <x:v>NOK CORPORATION</x:v>
      </x:c>
      <x:c r="D643" s="90" t="str">
        <x:f>'全銘柄'!W1709</x:f>
        <x:v>鶴 正雄 / 折田 純一</x:v>
      </x:c>
      <x:c r="E643" s="90" t="str">
        <x:f>'全銘柄'!U1709</x:f>
        <x:v>フロイデンベルグ・エス・エー</x:v>
      </x:c>
      <x:c r="F643" s="91" t="n">
        <x:f>'全銘柄'!V1709</x:f>
        <x:v>0.2623</x:v>
      </x:c>
      <x:c r="G643" s="90" t="b">
        <x:f>'全銘柄'!AB1709</x:f>
        <x:v>0</x:v>
      </x:c>
      <x:c r="H643" s="90" t="b">
        <x:f>'全銘柄'!AC1709</x:f>
        <x:v>1</x:v>
      </x:c>
      <x:c r="I643" s="90" t="n">
        <x:f>'全銘柄'!AD1709</x:f>
        <x:v>0</x:v>
      </x:c>
      <x:c r="J643" s="90" t="n">
        <x:f>'全銘柄'!AE1709</x:f>
        <x:v>0</x:v>
      </x:c>
      <x:c r="K643" s="90" t="str">
        <x:f>'全銘柄'!AH1709</x:f>
        <x:v>S100W1NR</x:v>
      </x:c>
    </x:row>
    <x:row r="644">
      <x:c r="A644" s="90" t="n">
        <x:f>'全銘柄'!A1735</x:f>
        <x:v>1734</x:v>
      </x:c>
      <x:c r="B644" s="90" t="str">
        <x:f>'全銘柄'!B1735</x:f>
        <x:v>6840</x:v>
      </x:c>
      <x:c r="C644" s="90" t="str">
        <x:f>'全銘柄'!D1735</x:f>
        <x:v>AKIBA Holdings Co.,Ltd.</x:v>
      </x:c>
      <x:c r="D644" s="90" t="str">
        <x:f>'全銘柄'!W1735</x:f>
        <x:v>堀 礼一郎</x:v>
      </x:c>
      <x:c r="E644" s="90" t="str">
        <x:f>'全銘柄'!U1735</x:f>
        <x:v>髙島 勇二</x:v>
      </x:c>
      <x:c r="F644" s="91" t="n">
        <x:f>'全銘柄'!V1735</x:f>
        <x:v>0.2613</x:v>
      </x:c>
      <x:c r="G644" s="90" t="b">
        <x:f>'全銘柄'!AB1735</x:f>
        <x:v>0</x:v>
      </x:c>
      <x:c r="H644" s="90" t="b">
        <x:f>'全銘柄'!AC1735</x:f>
        <x:v>1</x:v>
      </x:c>
      <x:c r="I644" s="90" t="n">
        <x:f>'全銘柄'!AD1735</x:f>
        <x:v>0</x:v>
      </x:c>
      <x:c r="J644" s="90" t="n">
        <x:f>'全銘柄'!AE1735</x:f>
        <x:v>0</x:v>
      </x:c>
      <x:c r="K644" s="90" t="str">
        <x:f>'全銘柄'!AH1735</x:f>
        <x:v>S100W7J1</x:v>
      </x:c>
    </x:row>
    <x:row r="645">
      <x:c r="A645" s="90" t="n">
        <x:f>'全銘柄'!A1823</x:f>
        <x:v>1822</x:v>
      </x:c>
      <x:c r="B645" s="90" t="str">
        <x:f>'全銘柄'!B1823</x:f>
        <x:v>6233</x:v>
      </x:c>
      <x:c r="C645" s="90" t="str">
        <x:f>'全銘柄'!D1823</x:f>
        <x:v>KLASS Corporation</x:v>
      </x:c>
      <x:c r="D645" s="90" t="str">
        <x:f>'全銘柄'!W1823</x:f>
        <x:v>頃安 雅樹 / 曽谷 雅俊</x:v>
      </x:c>
      <x:c r="E645" s="90" t="str">
        <x:f>'全銘柄'!U1823</x:f>
        <x:v>頃安 憲司</x:v>
      </x:c>
      <x:c r="F645" s="91" t="n">
        <x:f>'全銘柄'!V1823</x:f>
        <x:v>0.2603</x:v>
      </x:c>
      <x:c r="G645" s="90" t="b">
        <x:f>'全銘柄'!AB1823</x:f>
        <x:v>0</x:v>
      </x:c>
      <x:c r="H645" s="90" t="b">
        <x:f>'全銘柄'!AC1823</x:f>
        <x:v>1</x:v>
      </x:c>
      <x:c r="I645" s="90" t="n">
        <x:f>'全銘柄'!AD1823</x:f>
        <x:v>0</x:v>
      </x:c>
      <x:c r="J645" s="90" t="n">
        <x:f>'全銘柄'!AE1823</x:f>
        <x:v>0</x:v>
      </x:c>
      <x:c r="K645" s="90" t="str">
        <x:f>'全銘柄'!AH1823</x:f>
        <x:v>S100XBSH</x:v>
      </x:c>
    </x:row>
    <x:row r="646">
      <x:c r="A646" s="90" t="n">
        <x:f>'全銘柄'!A1826</x:f>
        <x:v>1825</x:v>
      </x:c>
      <x:c r="B646" s="90" t="str">
        <x:f>'全銘柄'!B1826</x:f>
        <x:v>4694</x:v>
      </x:c>
      <x:c r="C646" s="90" t="str">
        <x:f>'全銘柄'!D1826</x:f>
        <x:v>BML,INC.</x:v>
      </x:c>
      <x:c r="D646" s="90" t="str">
        <x:f>'全銘柄'!W1826</x:f>
        <x:v>近 藤 健 介 / 荒 井 信 貴 / 武 部 憲 尚</x:v>
      </x:c>
      <x:c r="E646" s="90" t="str">
        <x:f>'全銘柄'!U1826</x:f>
        <x:v>㈱ビーエムエル企画</x:v>
      </x:c>
      <x:c r="F646" s="91" t="n">
        <x:f>'全銘柄'!V1826</x:f>
        <x:v>0.2603</x:v>
      </x:c>
      <x:c r="G646" s="90" t="b">
        <x:f>'全銘柄'!AB1826</x:f>
        <x:v>0</x:v>
      </x:c>
      <x:c r="H646" s="90" t="b">
        <x:f>'全銘柄'!AC1826</x:f>
        <x:v>1</x:v>
      </x:c>
      <x:c r="I646" s="90" t="n">
        <x:f>'全銘柄'!AD1826</x:f>
        <x:v>0</x:v>
      </x:c>
      <x:c r="J646" s="90" t="n">
        <x:f>'全銘柄'!AE1826</x:f>
        <x:v>0</x:v>
      </x:c>
      <x:c r="K646" s="90" t="str">
        <x:f>'全銘柄'!AH1826</x:f>
        <x:v>S100W2UR</x:v>
      </x:c>
    </x:row>
    <x:row r="647">
      <x:c r="A647" s="90" t="n">
        <x:f>'全銘柄'!A1912</x:f>
        <x:v>1911</x:v>
      </x:c>
      <x:c r="B647" s="90" t="str">
        <x:f>'全銘柄'!B1912</x:f>
        <x:v>8107</x:v>
      </x:c>
      <x:c r="C647" s="90" t="str">
        <x:f>'全銘柄'!D1912</x:f>
        <x:v>KIMURATAN CORPORATION</x:v>
      </x:c>
      <x:c r="D647" s="90" t="str">
        <x:f>'全銘柄'!W1912</x:f>
        <x:v>九鬼 祐一郎</x:v>
      </x:c>
      <x:c r="E647" s="90" t="str">
        <x:f>'全銘柄'!U1912</x:f>
        <x:v>清川 浩志</x:v>
      </x:c>
      <x:c r="F647" s="91" t="n">
        <x:f>'全銘柄'!V1912</x:f>
        <x:v>0.257</x:v>
      </x:c>
      <x:c r="G647" s="90" t="b">
        <x:f>'全銘柄'!AB1912</x:f>
        <x:v>0</x:v>
      </x:c>
      <x:c r="H647" s="90" t="b">
        <x:f>'全銘柄'!AC1912</x:f>
        <x:v>1</x:v>
      </x:c>
      <x:c r="I647" s="90" t="n">
        <x:f>'全銘柄'!AD1912</x:f>
        <x:v>0</x:v>
      </x:c>
      <x:c r="J647" s="90" t="n">
        <x:f>'全銘柄'!AE1912</x:f>
        <x:v>0</x:v>
      </x:c>
      <x:c r="K647" s="90" t="str">
        <x:f>'全銘柄'!AH1912</x:f>
        <x:v>S100W4Z5</x:v>
      </x:c>
    </x:row>
    <x:row r="648">
      <x:c r="A648" s="90" t="n">
        <x:f>'全銘柄'!A1662</x:f>
        <x:v>1661</x:v>
      </x:c>
      <x:c r="B648" s="90" t="str">
        <x:f>'全銘柄'!B1662</x:f>
        <x:v>2060</x:v>
      </x:c>
      <x:c r="C648" s="90" t="str">
        <x:f>'全銘柄'!D1662</x:f>
        <x:v>FEED ONE CO.,LTD.</x:v>
      </x:c>
      <x:c r="D648" s="90" t="str">
        <x:f>'全銘柄'!W1662</x:f>
        <x:v>庄司 英洋</x:v>
      </x:c>
      <x:c r="E648" s="90" t="str">
        <x:f>'全銘柄'!U1662</x:f>
        <x:v>三井物産㈱</x:v>
      </x:c>
      <x:c r="F648" s="91" t="n">
        <x:f>'全銘柄'!V1662</x:f>
        <x:v>0.2557</x:v>
      </x:c>
      <x:c r="G648" s="90" t="b">
        <x:f>'全銘柄'!AB1662</x:f>
        <x:v>0</x:v>
      </x:c>
      <x:c r="H648" s="90" t="b">
        <x:f>'全銘柄'!AC1662</x:f>
        <x:v>1</x:v>
      </x:c>
      <x:c r="I648" s="90" t="n">
        <x:f>'全銘柄'!AD1662</x:f>
        <x:v>0</x:v>
      </x:c>
      <x:c r="J648" s="90" t="n">
        <x:f>'全銘柄'!AE1662</x:f>
        <x:v>0</x:v>
      </x:c>
      <x:c r="K648" s="90" t="str">
        <x:f>'全銘柄'!AH1662</x:f>
        <x:v>S100VYJ3</x:v>
      </x:c>
    </x:row>
    <x:row r="649">
      <x:c r="A649" s="90" t="n">
        <x:f>'全銘柄'!A1863</x:f>
        <x:v>1862</x:v>
      </x:c>
      <x:c r="B649" s="90" t="str">
        <x:f>'全銘柄'!B1863</x:f>
        <x:v>2876</x:v>
      </x:c>
      <x:c r="C649" s="90" t="str">
        <x:f>'全銘柄'!D1863</x:f>
        <x:v>Delsole Corporation</x:v>
      </x:c>
      <x:c r="D649" s="90" t="str">
        <x:f>'全銘柄'!W1863</x:f>
        <x:v>大河原 毅 / 大河原 泰</x:v>
      </x:c>
      <x:c r="E649" s="90" t="str">
        <x:f>'全銘柄'!U1863</x:f>
        <x:v>大河原 愛子</x:v>
      </x:c>
      <x:c r="F649" s="91" t="n">
        <x:f>'全銘柄'!V1863</x:f>
        <x:v>0.2551</x:v>
      </x:c>
      <x:c r="G649" s="90" t="b">
        <x:f>'全銘柄'!AB1863</x:f>
        <x:v>0</x:v>
      </x:c>
      <x:c r="H649" s="90" t="b">
        <x:f>'全銘柄'!AC1863</x:f>
        <x:v>1</x:v>
      </x:c>
      <x:c r="I649" s="90" t="n">
        <x:f>'全銘柄'!AD1863</x:f>
        <x:v>0</x:v>
      </x:c>
      <x:c r="J649" s="90" t="n">
        <x:f>'全銘柄'!AE1863</x:f>
        <x:v>0</x:v>
      </x:c>
      <x:c r="K649" s="90" t="str">
        <x:f>'全銘柄'!AH1863</x:f>
        <x:v>S100W3FA</x:v>
      </x:c>
    </x:row>
    <x:row r="650">
      <x:c r="A650" s="90" t="n">
        <x:f>'全銘柄'!A1780</x:f>
        <x:v>1779</x:v>
      </x:c>
      <x:c r="B650" s="90" t="str">
        <x:f>'全銘柄'!B1780</x:f>
        <x:v>2435</x:v>
      </x:c>
      <x:c r="C650" s="90" t="str">
        <x:f>'全銘柄'!D1780</x:f>
        <x:v>CEDAR.Co.,Ltd</x:v>
      </x:c>
      <x:c r="D650" s="90" t="str">
        <x:f>'全銘柄'!W1780</x:f>
        <x:v>座小田 孝安</x:v>
      </x:c>
      <x:c r="E650" s="90" t="str">
        <x:f>'全銘柄'!U1780</x:f>
        <x:v>山 崎 嘉 忠</x:v>
      </x:c>
      <x:c r="F650" s="91" t="n">
        <x:f>'全銘柄'!V1780</x:f>
        <x:v>0.254</x:v>
      </x:c>
      <x:c r="G650" s="90" t="b">
        <x:f>'全銘柄'!AB1780</x:f>
        <x:v>0</x:v>
      </x:c>
      <x:c r="H650" s="90" t="b">
        <x:f>'全銘柄'!AC1780</x:f>
        <x:v>1</x:v>
      </x:c>
      <x:c r="I650" s="90" t="n">
        <x:f>'全銘柄'!AD1780</x:f>
        <x:v>0</x:v>
      </x:c>
      <x:c r="J650" s="90" t="n">
        <x:f>'全銘柄'!AE1780</x:f>
        <x:v>0</x:v>
      </x:c>
      <x:c r="K650" s="90" t="str">
        <x:f>'全銘柄'!AH1780</x:f>
        <x:v>S100W5NO</x:v>
      </x:c>
    </x:row>
    <x:row r="651">
      <x:c r="A651" s="90" t="n">
        <x:f>'全銘柄'!A1790</x:f>
        <x:v>1789</x:v>
      </x:c>
      <x:c r="B651" s="90" t="str">
        <x:f>'全銘柄'!B1790</x:f>
        <x:v>3358</x:v>
      </x:c>
      <x:c r="C651" s="90" t="str">
        <x:f>'全銘柄'!D1790</x:f>
        <x:v>Trailhead Global Holdings,Inc.</x:v>
      </x:c>
      <x:c r="D651" s="90" t="str">
        <x:f>'全銘柄'!W1790</x:f>
        <x:v>高田 十光</x:v>
      </x:c>
      <x:c r="E651" s="90" t="str">
        <x:f>'全銘柄'!U1790</x:f>
        <x:v>青柳 和洋</x:v>
      </x:c>
      <x:c r="F651" s="91" t="n">
        <x:f>'全銘柄'!V1790</x:f>
        <x:v>0.2516</x:v>
      </x:c>
      <x:c r="G651" s="90" t="b">
        <x:f>'全銘柄'!AB1790</x:f>
        <x:v>0</x:v>
      </x:c>
      <x:c r="H651" s="90" t="b">
        <x:f>'全銘柄'!AC1790</x:f>
        <x:v>1</x:v>
      </x:c>
      <x:c r="I651" s="90" t="n">
        <x:f>'全銘柄'!AD1790</x:f>
        <x:v>0</x:v>
      </x:c>
      <x:c r="J651" s="90" t="n">
        <x:f>'全銘柄'!AE1790</x:f>
        <x:v>0</x:v>
      </x:c>
      <x:c r="K651" s="90" t="str">
        <x:f>'全銘柄'!AH1790</x:f>
        <x:v>S100W8HZ</x:v>
      </x:c>
    </x:row>
    <x:row r="652">
      <x:c r="A652" s="90" t="n">
        <x:f>'全銘柄'!A118</x:f>
        <x:v>117</x:v>
      </x:c>
      <x:c r="B652" s="90" t="str">
        <x:f>'全銘柄'!B118</x:f>
        <x:v>5244</x:v>
      </x:c>
      <x:c r="C652" s="90" t="str">
        <x:f>'全銘柄'!D118</x:f>
        <x:v>jig.jp co.,ltd.</x:v>
      </x:c>
      <x:c r="D652" s="90" t="str">
        <x:f>'全銘柄'!W118</x:f>
        <x:v>川股 将</x:v>
      </x:c>
      <x:c r="E652" s="90" t="str">
        <x:f>'全銘柄'!U118</x:f>
        <x:v>福野 泰介</x:v>
      </x:c>
      <x:c r="F652" s="91" t="n">
        <x:f>'全銘柄'!V118</x:f>
        <x:v>0.2502</x:v>
      </x:c>
      <x:c r="G652" s="90" t="b">
        <x:f>'全銘柄'!AB118</x:f>
        <x:v>0</x:v>
      </x:c>
      <x:c r="H652" s="90" t="b">
        <x:f>'全銘柄'!AC118</x:f>
        <x:v>1</x:v>
      </x:c>
      <x:c r="I652" s="90" t="n">
        <x:f>'全銘柄'!AD118</x:f>
        <x:v>2</x:v>
      </x:c>
      <x:c r="J652" s="90" t="n">
        <x:f>'全銘柄'!AE118</x:f>
        <x:v>2</x:v>
      </x:c>
      <x:c r="K652" s="90" t="str">
        <x:f>'全銘柄'!AH118</x:f>
        <x:v>S100W2W8</x:v>
      </x:c>
    </x:row>
    <x:row r="653">
      <x:c r="A653" s="90" t="n">
        <x:f>'全銘柄'!A1901</x:f>
        <x:v>1900</x:v>
      </x:c>
      <x:c r="B653" s="90" t="str">
        <x:f>'全銘柄'!B1901</x:f>
        <x:v>5856</x:v>
      </x:c>
      <x:c r="C653" s="90" t="str">
        <x:f>'全銘柄'!D1901</x:f>
        <x:v>Life Intelligent Enterprise Holdings Co.,Ltd.</x:v>
      </x:c>
      <x:c r="D653" s="90" t="str">
        <x:f>'全銘柄'!W1901</x:f>
        <x:v>山 口 和 也</x:v>
      </x:c>
      <x:c r="E653" s="90" t="str">
        <x:f>'全銘柄'!U1901</x:f>
        <x:v>福村 康廣</x:v>
      </x:c>
      <x:c r="F653" s="91" t="n">
        <x:f>'全銘柄'!V1901</x:f>
        <x:v>0.2496</x:v>
      </x:c>
      <x:c r="G653" s="90" t="b">
        <x:f>'全銘柄'!AB1901</x:f>
        <x:v>0</x:v>
      </x:c>
      <x:c r="H653" s="90" t="b">
        <x:f>'全銘柄'!AC1901</x:f>
        <x:v>1</x:v>
      </x:c>
      <x:c r="I653" s="90" t="n">
        <x:f>'全銘柄'!AD1901</x:f>
        <x:v>0</x:v>
      </x:c>
      <x:c r="J653" s="90" t="n">
        <x:f>'全銘柄'!AE1901</x:f>
        <x:v>0</x:v>
      </x:c>
      <x:c r="K653" s="90" t="str">
        <x:f>'全銘柄'!AH1901</x:f>
        <x:v>S100W9LX</x:v>
      </x:c>
    </x:row>
    <x:row r="654">
      <x:c r="A654" s="90" t="n">
        <x:f>'全銘柄'!A529</x:f>
        <x:v>528</x:v>
      </x:c>
      <x:c r="B654" s="90" t="str">
        <x:f>'全銘柄'!B529</x:f>
        <x:v>3816</x:v>
      </x:c>
      <x:c r="C654" s="90" t="str">
        <x:f>'全銘柄'!D529</x:f>
        <x:v>DAIWA COMPUTER CO.,LTD.</x:v>
      </x:c>
      <x:c r="D654" s="90" t="str">
        <x:f>'全銘柄'!W529</x:f>
        <x:v>中村 憲司</x:v>
      </x:c>
      <x:c r="E654" s="90" t="str">
        <x:f>'全銘柄'!U529</x:f>
        <x:v>㈲ジェネシス</x:v>
      </x:c>
      <x:c r="F654" s="91" t="n">
        <x:f>'全銘柄'!V529</x:f>
        <x:v>0.247</x:v>
      </x:c>
      <x:c r="G654" s="90" t="b">
        <x:f>'全銘柄'!AB529</x:f>
        <x:v>0</x:v>
      </x:c>
      <x:c r="H654" s="90" t="b">
        <x:f>'全銘柄'!AC529</x:f>
        <x:v>1</x:v>
      </x:c>
      <x:c r="I654" s="90" t="n">
        <x:f>'全銘柄'!AD529</x:f>
        <x:v>1</x:v>
      </x:c>
      <x:c r="J654" s="90" t="n">
        <x:f>'全銘柄'!AE529</x:f>
        <x:v>1</x:v>
      </x:c>
      <x:c r="K654" s="90" t="str">
        <x:f>'全銘柄'!AH529</x:f>
        <x:v>S100WXEV</x:v>
      </x:c>
    </x:row>
    <x:row r="655">
      <x:c r="A655" s="90" t="n">
        <x:f>'全銘柄'!A1715</x:f>
        <x:v>1714</x:v>
      </x:c>
      <x:c r="B655" s="90" t="str">
        <x:f>'全銘柄'!B1715</x:f>
        <x:v>9996</x:v>
      </x:c>
      <x:c r="C655" s="90" t="str">
        <x:f>'全銘柄'!D1715</x:f>
        <x:v>Satoh&amp;Co.,Ltd.</x:v>
      </x:c>
      <x:c r="D655" s="90" t="str">
        <x:f>'全銘柄'!W1715</x:f>
        <x:v>古山眞佐夫</x:v>
      </x:c>
      <x:c r="E655" s="90" t="str">
        <x:f>'全銘柄'!U1715</x:f>
        <x:v>㈱サトー興産</x:v>
      </x:c>
      <x:c r="F655" s="91" t="n">
        <x:f>'全銘柄'!V1715</x:f>
        <x:v>0.247</x:v>
      </x:c>
      <x:c r="G655" s="90" t="b">
        <x:f>'全銘柄'!AB1715</x:f>
        <x:v>0</x:v>
      </x:c>
      <x:c r="H655" s="90" t="b">
        <x:f>'全銘柄'!AC1715</x:f>
        <x:v>1</x:v>
      </x:c>
      <x:c r="I655" s="90" t="n">
        <x:f>'全銘柄'!AD1715</x:f>
        <x:v>0</x:v>
      </x:c>
      <x:c r="J655" s="90" t="n">
        <x:f>'全銘柄'!AE1715</x:f>
        <x:v>0</x:v>
      </x:c>
      <x:c r="K655" s="90" t="str">
        <x:f>'全銘柄'!AH1715</x:f>
        <x:v>S100W2JZ</x:v>
      </x:c>
    </x:row>
    <x:row r="656">
      <x:c r="A656" s="90" t="n">
        <x:f>'全銘柄'!A1839</x:f>
        <x:v>1838</x:v>
      </x:c>
      <x:c r="B656" s="90" t="str">
        <x:f>'全銘柄'!B1839</x:f>
        <x:v>9036</x:v>
      </x:c>
      <x:c r="C656" s="90" t="str">
        <x:f>'全銘柄'!D1839</x:f>
        <x:v>TOHBU NETWORK CO.,LTD.</x:v>
      </x:c>
      <x:c r="D656" s="90" t="str">
        <x:f>'全銘柄'!W1839</x:f>
        <x:v>若山 良孝 / 三澤 秀幸</x:v>
      </x:c>
      <x:c r="E656" s="90" t="str">
        <x:f>'全銘柄'!U1839</x:f>
        <x:v>中村 亘宏</x:v>
      </x:c>
      <x:c r="F656" s="91" t="n">
        <x:f>'全銘柄'!V1839</x:f>
        <x:v>0.2464</x:v>
      </x:c>
      <x:c r="G656" s="90" t="b">
        <x:f>'全銘柄'!AB1839</x:f>
        <x:v>0</x:v>
      </x:c>
      <x:c r="H656" s="90" t="b">
        <x:f>'全銘柄'!AC1839</x:f>
        <x:v>1</x:v>
      </x:c>
      <x:c r="I656" s="90" t="n">
        <x:f>'全銘柄'!AD1839</x:f>
        <x:v>0</x:v>
      </x:c>
      <x:c r="J656" s="90" t="n">
        <x:f>'全銘柄'!AE1839</x:f>
        <x:v>0</x:v>
      </x:c>
      <x:c r="K656" s="90" t="str">
        <x:f>'全銘柄'!AH1839</x:f>
        <x:v>S100W3XG</x:v>
      </x:c>
    </x:row>
    <x:row r="657">
      <x:c r="A657" s="90" t="n">
        <x:f>'全銘柄'!A1809</x:f>
        <x:v>1808</x:v>
      </x:c>
      <x:c r="B657" s="90" t="str">
        <x:f>'全銘柄'!B1809</x:f>
        <x:v>6336</x:v>
      </x:c>
      <x:c r="C657" s="90" t="str">
        <x:f>'全銘柄'!D1809</x:f>
        <x:v>ISHII HYOKI CO.,LTD.</x:v>
      </x:c>
      <x:c r="D657" s="90" t="str">
        <x:f>'全銘柄'!W1809</x:f>
        <x:v>石井 峯夫 / 山本 晋宏</x:v>
      </x:c>
      <x:c r="E657" s="90" t="str">
        <x:f>'全銘柄'!U1809</x:f>
        <x:v>㈱アイエフエム</x:v>
      </x:c>
      <x:c r="F657" s="91" t="n">
        <x:f>'全銘柄'!V1809</x:f>
        <x:v>0.2462</x:v>
      </x:c>
      <x:c r="G657" s="90" t="b">
        <x:f>'全銘柄'!AB1809</x:f>
        <x:v>0</x:v>
      </x:c>
      <x:c r="H657" s="90" t="b">
        <x:f>'全銘柄'!AC1809</x:f>
        <x:v>1</x:v>
      </x:c>
      <x:c r="I657" s="90" t="n">
        <x:f>'全銘柄'!AD1809</x:f>
        <x:v>0</x:v>
      </x:c>
      <x:c r="J657" s="90" t="n">
        <x:f>'全銘柄'!AE1809</x:f>
        <x:v>0</x:v>
      </x:c>
      <x:c r="K657" s="90" t="str">
        <x:f>'全銘柄'!AH1809</x:f>
        <x:v>S100Y0EE</x:v>
      </x:c>
    </x:row>
    <x:row r="658">
      <x:c r="A658" s="90" t="n">
        <x:f>'全銘柄'!A1495</x:f>
        <x:v>1494</x:v>
      </x:c>
      <x:c r="B658" s="90" t="str">
        <x:f>'全銘柄'!B1495</x:f>
        <x:v>7048</x:v>
      </x:c>
      <x:c r="C658" s="90" t="str">
        <x:f>'全銘柄'!D1495</x:f>
        <x:v>VELTRA Corporation</x:v>
      </x:c>
      <x:c r="D658" s="90" t="str">
        <x:f>'全銘柄'!W1495</x:f>
        <x:v>二木 渉</x:v>
      </x:c>
      <x:c r="E658" s="90" t="str">
        <x:f>'全銘柄'!U1495</x:f>
        <x:v>Paxalan S.à r.l. （常任代理人小谷野税理士法人）</x:v>
      </x:c>
      <x:c r="F658" s="91" t="n">
        <x:f>'全銘柄'!V1495</x:f>
        <x:v>0.2456</x:v>
      </x:c>
      <x:c r="G658" s="90" t="b">
        <x:f>'全銘柄'!AB1495</x:f>
        <x:v>0</x:v>
      </x:c>
      <x:c r="H658" s="90" t="b">
        <x:f>'全銘柄'!AC1495</x:f>
        <x:v>1</x:v>
      </x:c>
      <x:c r="I658" s="90" t="n">
        <x:f>'全銘柄'!AD1495</x:f>
        <x:v>0</x:v>
      </x:c>
      <x:c r="J658" s="90" t="n">
        <x:f>'全銘柄'!AE1495</x:f>
        <x:v>1</x:v>
      </x:c>
      <x:c r="K658" s="90" t="str">
        <x:f>'全銘柄'!AH1495</x:f>
        <x:v>S100XSV4</x:v>
      </x:c>
    </x:row>
    <x:row r="659">
      <x:c r="A659" s="90" t="n">
        <x:f>'全銘柄'!A1631</x:f>
        <x:v>1630</x:v>
      </x:c>
      <x:c r="B659" s="90" t="str">
        <x:f>'全銘柄'!B1631</x:f>
        <x:v>7218</x:v>
      </x:c>
      <x:c r="C659" s="90" t="str">
        <x:f>'全銘柄'!D1631</x:f>
        <x:v>TANAKA SEIMITSU KOGYO CO.,LTD.</x:v>
      </x:c>
      <x:c r="D659" s="90" t="str">
        <x:f>'全銘柄'!W1631</x:f>
        <x:v>田中 英一郎</x:v>
      </x:c>
      <x:c r="E659" s="90" t="str">
        <x:f>'全銘柄'!U1631</x:f>
        <x:v>本田技研工業㈱</x:v>
      </x:c>
      <x:c r="F659" s="91" t="n">
        <x:f>'全銘柄'!V1631</x:f>
        <x:v>0.2453</x:v>
      </x:c>
      <x:c r="G659" s="90" t="b">
        <x:f>'全銘柄'!AB1631</x:f>
        <x:v>0</x:v>
      </x:c>
      <x:c r="H659" s="90" t="b">
        <x:f>'全銘柄'!AC1631</x:f>
        <x:v>1</x:v>
      </x:c>
      <x:c r="I659" s="90" t="n">
        <x:f>'全銘柄'!AD1631</x:f>
        <x:v>0</x:v>
      </x:c>
      <x:c r="J659" s="90" t="n">
        <x:f>'全銘柄'!AE1631</x:f>
        <x:v>0</x:v>
      </x:c>
      <x:c r="K659" s="90" t="str">
        <x:f>'全銘柄'!AH1631</x:f>
        <x:v>S100W46V</x:v>
      </x:c>
    </x:row>
    <x:row r="660">
      <x:c r="A660" s="90" t="n">
        <x:f>'全銘柄'!A548</x:f>
        <x:v>547</x:v>
      </x:c>
      <x:c r="B660" s="90" t="str">
        <x:f>'全銘柄'!B548</x:f>
        <x:v>2185</x:v>
      </x:c>
      <x:c r="C660" s="90" t="str">
        <x:f>'全銘柄'!D548</x:f>
        <x:v>CMC CORPORATION</x:v>
      </x:c>
      <x:c r="D660" s="90" t="str">
        <x:f>'全銘柄'!W548</x:f>
        <x:v>佐々 幸恭</x:v>
      </x:c>
      <x:c r="E660" s="90" t="str">
        <x:f>'全銘柄'!U548</x:f>
        <x:v>佐々 香予子</x:v>
      </x:c>
      <x:c r="F660" s="91" t="n">
        <x:f>'全銘柄'!V548</x:f>
        <x:v>0.2442</x:v>
      </x:c>
      <x:c r="G660" s="90" t="b">
        <x:f>'全銘柄'!AB548</x:f>
        <x:v>0</x:v>
      </x:c>
      <x:c r="H660" s="90" t="b">
        <x:f>'全銘柄'!AC548</x:f>
        <x:v>1</x:v>
      </x:c>
      <x:c r="I660" s="90" t="n">
        <x:f>'全銘柄'!AD548</x:f>
        <x:v>1</x:v>
      </x:c>
      <x:c r="J660" s="90" t="n">
        <x:f>'全銘柄'!AE548</x:f>
        <x:v>1</x:v>
      </x:c>
      <x:c r="K660" s="90" t="str">
        <x:f>'全銘柄'!AH548</x:f>
        <x:v>S100X9E8</x:v>
      </x:c>
    </x:row>
    <x:row r="661">
      <x:c r="A661" s="90" t="n">
        <x:f>'全銘柄'!A1640</x:f>
        <x:v>1639</x:v>
      </x:c>
      <x:c r="B661" s="90" t="str">
        <x:f>'全銘柄'!B1640</x:f>
        <x:v>5992</x:v>
      </x:c>
      <x:c r="C661" s="90" t="str">
        <x:f>'全銘柄'!D1640</x:f>
        <x:v>CHUO SPRING CO.,LTD.</x:v>
      </x:c>
      <x:c r="D661" s="90" t="str">
        <x:f>'全銘柄'!W1640</x:f>
        <x:v>小 出 健 太 / 米 倉 浩 司</x:v>
      </x:c>
      <x:c r="E661" s="90" t="str">
        <x:f>'全銘柄'!U1640</x:f>
        <x:v>トヨタ自動車㈱</x:v>
      </x:c>
      <x:c r="F661" s="91" t="n">
        <x:f>'全銘柄'!V1640</x:f>
        <x:v>0.2441</x:v>
      </x:c>
      <x:c r="G661" s="90" t="b">
        <x:f>'全銘柄'!AB1640</x:f>
        <x:v>0</x:v>
      </x:c>
      <x:c r="H661" s="90" t="b">
        <x:f>'全銘柄'!AC1640</x:f>
        <x:v>1</x:v>
      </x:c>
      <x:c r="I661" s="90" t="n">
        <x:f>'全銘柄'!AD1640</x:f>
        <x:v>0</x:v>
      </x:c>
      <x:c r="J661" s="90" t="n">
        <x:f>'全銘柄'!AE1640</x:f>
        <x:v>0</x:v>
      </x:c>
      <x:c r="K661" s="90" t="str">
        <x:f>'全銘柄'!AH1640</x:f>
        <x:v>S100VY58</x:v>
      </x:c>
    </x:row>
    <x:row r="662">
      <x:c r="A662" s="90" t="n">
        <x:f>'全銘柄'!A1778</x:f>
        <x:v>1777</x:v>
      </x:c>
      <x:c r="B662" s="90" t="str">
        <x:f>'全銘柄'!B1778</x:f>
        <x:v>7567</x:v>
      </x:c>
      <x:c r="C662" s="90" t="str">
        <x:f>'全銘柄'!D1778</x:f>
        <x:v>SAKAE ELECTRONICS CORPORATION</x:v>
      </x:c>
      <x:c r="D662" s="90" t="str">
        <x:f>'全銘柄'!W1778</x:f>
        <x:v>津 田 百 子</x:v>
      </x:c>
      <x:c r="E662" s="90" t="str">
        <x:f>'全銘柄'!U1778</x:f>
        <x:v>染谷 英雄</x:v>
      </x:c>
      <x:c r="F662" s="91" t="n">
        <x:f>'全銘柄'!V1778</x:f>
        <x:v>0.243</x:v>
      </x:c>
      <x:c r="G662" s="90" t="b">
        <x:f>'全銘柄'!AB1778</x:f>
        <x:v>0</x:v>
      </x:c>
      <x:c r="H662" s="90" t="b">
        <x:f>'全銘柄'!AC1778</x:f>
        <x:v>1</x:v>
      </x:c>
      <x:c r="I662" s="90" t="n">
        <x:f>'全銘柄'!AD1778</x:f>
        <x:v>0</x:v>
      </x:c>
      <x:c r="J662" s="90" t="n">
        <x:f>'全銘柄'!AE1778</x:f>
        <x:v>0</x:v>
      </x:c>
      <x:c r="K662" s="90" t="str">
        <x:f>'全銘柄'!AH1778</x:f>
        <x:v>S100W7R8</x:v>
      </x:c>
    </x:row>
    <x:row r="663">
      <x:c r="A663" s="90" t="n">
        <x:f>'全銘柄'!A1626</x:f>
        <x:v>1625</x:v>
      </x:c>
      <x:c r="B663" s="90" t="str">
        <x:f>'全銘柄'!B1626</x:f>
        <x:v>7621</x:v>
      </x:c>
      <x:c r="C663" s="90" t="str">
        <x:f>'全銘柄'!D1626</x:f>
        <x:v>UKAI CO.,LTD.</x:v>
      </x:c>
      <x:c r="D663" s="90" t="str">
        <x:f>'全銘柄'!W1626</x:f>
        <x:v>紺野 俊也</x:v>
      </x:c>
      <x:c r="E663" s="90" t="str">
        <x:f>'全銘柄'!U1626</x:f>
        <x:v>一般社団法人鵜飼家持株会</x:v>
      </x:c>
      <x:c r="F663" s="91" t="n">
        <x:f>'全銘柄'!V1626</x:f>
        <x:v>0.2427</x:v>
      </x:c>
      <x:c r="G663" s="90" t="b">
        <x:f>'全銘柄'!AB1626</x:f>
        <x:v>0</x:v>
      </x:c>
      <x:c r="H663" s="90" t="b">
        <x:f>'全銘柄'!AC1626</x:f>
        <x:v>1</x:v>
      </x:c>
      <x:c r="I663" s="90" t="n">
        <x:f>'全銘柄'!AD1626</x:f>
        <x:v>0</x:v>
      </x:c>
      <x:c r="J663" s="90" t="n">
        <x:f>'全銘柄'!AE1626</x:f>
        <x:v>0</x:v>
      </x:c>
      <x:c r="K663" s="90" t="str">
        <x:f>'全銘柄'!AH1626</x:f>
        <x:v>S100W8ZB</x:v>
      </x:c>
    </x:row>
    <x:row r="664">
      <x:c r="A664" s="90" t="n">
        <x:f>'全銘柄'!A1587</x:f>
        <x:v>1586</x:v>
      </x:c>
      <x:c r="B664" s="90" t="str">
        <x:f>'全銘柄'!B1587</x:f>
        <x:v>3068</x:v>
      </x:c>
      <x:c r="C664" s="90" t="str">
        <x:f>'全銘柄'!D1587</x:f>
        <x:v>WDI Corporation</x:v>
      </x:c>
      <x:c r="D664" s="90" t="str">
        <x:f>'全銘柄'!W1587</x:f>
        <x:v>清水 謙</x:v>
      </x:c>
      <x:c r="E664" s="90" t="str">
        <x:f>'全銘柄'!U1587</x:f>
        <x:v>Soken Corp.</x:v>
      </x:c>
      <x:c r="F664" s="91" t="n">
        <x:f>'全銘柄'!V1587</x:f>
        <x:v>0.2417</x:v>
      </x:c>
      <x:c r="G664" s="90" t="b">
        <x:f>'全銘柄'!AB1587</x:f>
        <x:v>0</x:v>
      </x:c>
      <x:c r="H664" s="90" t="b">
        <x:f>'全銘柄'!AC1587</x:f>
        <x:v>1</x:v>
      </x:c>
      <x:c r="I664" s="90" t="n">
        <x:f>'全銘柄'!AD1587</x:f>
        <x:v>0</x:v>
      </x:c>
      <x:c r="J664" s="90" t="n">
        <x:f>'全銘柄'!AE1587</x:f>
        <x:v>0</x:v>
      </x:c>
      <x:c r="K664" s="90" t="str">
        <x:f>'全銘柄'!AH1587</x:f>
        <x:v>S100W4NQ</x:v>
      </x:c>
    </x:row>
    <x:row r="665">
      <x:c r="A665" s="90" t="n">
        <x:f>'全銘柄'!A1506</x:f>
        <x:v>1505</x:v>
      </x:c>
      <x:c r="B665" s="90" t="str">
        <x:f>'全銘柄'!B1506</x:f>
        <x:v>4593</x:v>
      </x:c>
      <x:c r="C665" s="90" t="str">
        <x:f>'全銘柄'!D1506</x:f>
        <x:v>HEALIOS K.K.</x:v>
      </x:c>
      <x:c r="D665" s="90" t="n">
        <x:f>'全銘柄'!W1506</x:f>
        <x:v>0</x:v>
      </x:c>
      <x:c r="E665" s="90" t="str">
        <x:f>'全銘柄'!U1506</x:f>
        <x:v>鍵本 忠尚</x:v>
      </x:c>
      <x:c r="F665" s="91" t="n">
        <x:f>'全銘柄'!V1506</x:f>
        <x:v>0.2405</x:v>
      </x:c>
      <x:c r="G665" s="90" t="b">
        <x:f>'全銘柄'!AB1506</x:f>
        <x:v>0</x:v>
      </x:c>
      <x:c r="H665" s="90" t="b">
        <x:f>'全銘柄'!AC1506</x:f>
        <x:v>1</x:v>
      </x:c>
      <x:c r="I665" s="90" t="n">
        <x:f>'全銘柄'!AD1506</x:f>
        <x:v>0</x:v>
      </x:c>
      <x:c r="J665" s="90" t="n">
        <x:f>'全銘柄'!AE1506</x:f>
        <x:v>1</x:v>
      </x:c>
      <x:c r="K665" s="90" t="str">
        <x:f>'全銘柄'!AH1506</x:f>
        <x:v>S100XTBP</x:v>
      </x:c>
    </x:row>
    <x:row r="666">
      <x:c r="A666" s="90" t="n">
        <x:f>'全銘柄'!A1500</x:f>
        <x:v>1499</x:v>
      </x:c>
      <x:c r="B666" s="90" t="str">
        <x:f>'全銘柄'!B1500</x:f>
        <x:v>9603</x:v>
      </x:c>
      <x:c r="C666" s="90" t="str">
        <x:f>'全銘柄'!D1500</x:f>
        <x:v>H.I.S.Co.,Ltd.</x:v>
      </x:c>
      <x:c r="D666" s="90" t="str">
        <x:f>'全銘柄'!W1500</x:f>
        <x:v>矢田 素史</x:v>
      </x:c>
      <x:c r="E666" s="90" t="str">
        <x:f>'全銘柄'!U1500</x:f>
        <x:v>澤田 秀雄</x:v>
      </x:c>
      <x:c r="F666" s="91" t="n">
        <x:f>'全銘柄'!V1500</x:f>
        <x:v>0.2403</x:v>
      </x:c>
      <x:c r="G666" s="90" t="b">
        <x:f>'全銘柄'!AB1500</x:f>
        <x:v>0</x:v>
      </x:c>
      <x:c r="H666" s="90" t="b">
        <x:f>'全銘柄'!AC1500</x:f>
        <x:v>1</x:v>
      </x:c>
      <x:c r="I666" s="90" t="n">
        <x:f>'全銘柄'!AD1500</x:f>
        <x:v>0</x:v>
      </x:c>
      <x:c r="J666" s="90" t="n">
        <x:f>'全銘柄'!AE1500</x:f>
        <x:v>1</x:v>
      </x:c>
      <x:c r="K666" s="90" t="str">
        <x:f>'全銘柄'!AH1500</x:f>
        <x:v>S100XHDP</x:v>
      </x:c>
    </x:row>
    <x:row r="667">
      <x:c r="A667" s="90" t="n">
        <x:f>'全銘柄'!A535</x:f>
        <x:v>534</x:v>
      </x:c>
      <x:c r="B667" s="90" t="str">
        <x:f>'全銘柄'!B535</x:f>
        <x:v>1605</x:v>
      </x:c>
      <x:c r="C667" s="90" t="str">
        <x:f>'全銘柄'!D535</x:f>
        <x:v>INPEX CORPORATION</x:v>
      </x:c>
      <x:c r="D667" s="90" t="str">
        <x:f>'全銘柄'!W535</x:f>
        <x:v>上田 隆之 / 大川 人史 / 滝本 俊明</x:v>
      </x:c>
      <x:c r="E667" s="90" t="str">
        <x:f>'全銘柄'!U535</x:f>
        <x:v>経済産業大臣（注）１</x:v>
      </x:c>
      <x:c r="F667" s="91" t="n">
        <x:f>'全銘柄'!V535</x:f>
        <x:v>0.2374</x:v>
      </x:c>
      <x:c r="G667" s="90" t="b">
        <x:f>'全銘柄'!AB535</x:f>
        <x:v>0</x:v>
      </x:c>
      <x:c r="H667" s="90" t="b">
        <x:f>'全銘柄'!AC535</x:f>
        <x:v>1</x:v>
      </x:c>
      <x:c r="I667" s="90" t="n">
        <x:f>'全銘柄'!AD535</x:f>
        <x:v>1</x:v>
      </x:c>
      <x:c r="J667" s="90" t="n">
        <x:f>'全銘柄'!AE535</x:f>
        <x:v>1</x:v>
      </x:c>
      <x:c r="K667" s="90" t="str">
        <x:f>'全銘柄'!AH535</x:f>
        <x:v>S100XU9L</x:v>
      </x:c>
    </x:row>
    <x:row r="668">
      <x:c r="A668" s="90" t="n">
        <x:f>'全銘柄'!A1871</x:f>
        <x:v>1870</x:v>
      </x:c>
      <x:c r="B668" s="90" t="str">
        <x:f>'全銘柄'!B1871</x:f>
        <x:v>6085</x:v>
      </x:c>
      <x:c r="C668" s="90" t="str">
        <x:f>'全銘柄'!D1871</x:f>
        <x:v>ARCHITECTS STUDIO JAPAN INC.</x:v>
      </x:c>
      <x:c r="D668" s="90" t="str">
        <x:f>'全銘柄'!W1871</x:f>
        <x:v>丸山 雄平</x:v>
      </x:c>
      <x:c r="E668" s="90" t="str">
        <x:f>'全銘柄'!U1871</x:f>
        <x:v>ＢＥＨＲ ＤＩＭＩＴＲＩ ＰＨＩＬＩＰ</x:v>
      </x:c>
      <x:c r="F668" s="91" t="n">
        <x:f>'全銘柄'!V1871</x:f>
        <x:v>0.236</x:v>
      </x:c>
      <x:c r="G668" s="90" t="b">
        <x:f>'全銘柄'!AB1871</x:f>
        <x:v>0</x:v>
      </x:c>
      <x:c r="H668" s="90" t="b">
        <x:f>'全銘柄'!AC1871</x:f>
        <x:v>1</x:v>
      </x:c>
      <x:c r="I668" s="90" t="n">
        <x:f>'全銘柄'!AD1871</x:f>
        <x:v>0</x:v>
      </x:c>
      <x:c r="J668" s="90" t="n">
        <x:f>'全銘柄'!AE1871</x:f>
        <x:v>0</x:v>
      </x:c>
      <x:c r="K668" s="90" t="str">
        <x:f>'全銘柄'!AH1871</x:f>
        <x:v>S100Y7A6</x:v>
      </x:c>
    </x:row>
    <x:row r="669">
      <x:c r="A669" s="90" t="n">
        <x:f>'全銘柄'!A487</x:f>
        <x:v>486</x:v>
      </x:c>
      <x:c r="B669" s="90" t="str">
        <x:f>'全銘柄'!B487</x:f>
        <x:v>6042</x:v>
      </x:c>
      <x:c r="C669" s="90" t="str">
        <x:f>'全銘柄'!D487</x:f>
        <x:v>NIKKI CO.,LTD.</x:v>
      </x:c>
      <x:c r="D669" s="90" t="str">
        <x:f>'全銘柄'!W487</x:f>
        <x:v>和田孝</x:v>
      </x:c>
      <x:c r="E669" s="90" t="str">
        <x:f>'全銘柄'!U487</x:f>
        <x:v>いちごトラスト・ピーティーイー・リミテッド</x:v>
      </x:c>
      <x:c r="F669" s="91" t="n">
        <x:f>'全銘柄'!V487</x:f>
        <x:v>0.2333</x:v>
      </x:c>
      <x:c r="G669" s="90" t="b">
        <x:f>'全銘柄'!AB487</x:f>
        <x:v>0</x:v>
      </x:c>
      <x:c r="H669" s="90" t="b">
        <x:f>'全銘柄'!AC487</x:f>
        <x:v>1</x:v>
      </x:c>
      <x:c r="I669" s="90" t="n">
        <x:f>'全銘柄'!AD487</x:f>
        <x:v>1</x:v>
      </x:c>
      <x:c r="J669" s="90" t="n">
        <x:f>'全銘柄'!AE487</x:f>
        <x:v>1</x:v>
      </x:c>
      <x:c r="K669" s="90" t="str">
        <x:f>'全銘柄'!AH487</x:f>
        <x:v>S100W65J</x:v>
      </x:c>
    </x:row>
    <x:row r="670">
      <x:c r="A670" s="90" t="n">
        <x:f>'全銘柄'!A116</x:f>
        <x:v>115</x:v>
      </x:c>
      <x:c r="B670" s="90" t="str">
        <x:f>'全銘柄'!B116</x:f>
        <x:v>3498</x:v>
      </x:c>
      <x:c r="C670" s="90" t="str">
        <x:f>'全銘柄'!D116</x:f>
        <x:v>Kasumigaseki Capital Co.,Ltd.</x:v>
      </x:c>
      <x:c r="D670" s="90" t="str">
        <x:f>'全銘柄'!W116</x:f>
        <x:v>河本 幸士郎 / 杉本 亮</x:v>
      </x:c>
      <x:c r="E670" s="90" t="str">
        <x:f>'全銘柄'!U116</x:f>
        <x:v>小川 潤之</x:v>
      </x:c>
      <x:c r="F670" s="91" t="n">
        <x:f>'全銘柄'!V116</x:f>
        <x:v>0.2328</x:v>
      </x:c>
      <x:c r="G670" s="90" t="b">
        <x:f>'全銘柄'!AB116</x:f>
        <x:v>0</x:v>
      </x:c>
      <x:c r="H670" s="90" t="b">
        <x:f>'全銘柄'!AC116</x:f>
        <x:v>1</x:v>
      </x:c>
      <x:c r="I670" s="90" t="n">
        <x:f>'全銘柄'!AD116</x:f>
        <x:v>2</x:v>
      </x:c>
      <x:c r="J670" s="90" t="n">
        <x:f>'全銘柄'!AE116</x:f>
        <x:v>2</x:v>
      </x:c>
      <x:c r="K670" s="90" t="str">
        <x:f>'全銘柄'!AH116</x:f>
        <x:v>S100X6TA</x:v>
      </x:c>
    </x:row>
    <x:row r="671">
      <x:c r="A671" s="90" t="n">
        <x:f>'全銘柄'!A1755</x:f>
        <x:v>1754</x:v>
      </x:c>
      <x:c r="B671" s="90" t="str">
        <x:f>'全銘柄'!B1755</x:f>
        <x:v>2907</x:v>
      </x:c>
      <x:c r="C671" s="90" t="str">
        <x:f>'全銘柄'!D1755</x:f>
        <x:v>AHJIKAN CO.,LTD.</x:v>
      </x:c>
      <x:c r="D671" s="90" t="str">
        <x:f>'全銘柄'!W1755</x:f>
        <x:v>足利 直純 / 江角 知厚</x:v>
      </x:c>
      <x:c r="E671" s="90" t="str">
        <x:f>'全銘柄'!U1755</x:f>
        <x:v>㈱足利興産</x:v>
      </x:c>
      <x:c r="F671" s="91" t="n">
        <x:f>'全銘柄'!V1755</x:f>
        <x:v>0.2327</x:v>
      </x:c>
      <x:c r="G671" s="90" t="b">
        <x:f>'全銘柄'!AB1755</x:f>
        <x:v>0</x:v>
      </x:c>
      <x:c r="H671" s="90" t="b">
        <x:f>'全銘柄'!AC1755</x:f>
        <x:v>1</x:v>
      </x:c>
      <x:c r="I671" s="90" t="n">
        <x:f>'全銘柄'!AD1755</x:f>
        <x:v>0</x:v>
      </x:c>
      <x:c r="J671" s="90" t="n">
        <x:f>'全銘柄'!AE1755</x:f>
        <x:v>0</x:v>
      </x:c>
      <x:c r="K671" s="90" t="str">
        <x:f>'全銘柄'!AH1755</x:f>
        <x:v>S100W2R5</x:v>
      </x:c>
    </x:row>
    <x:row r="672">
      <x:c r="A672" s="90" t="n">
        <x:f>'全銘柄'!A1782</x:f>
        <x:v>1781</x:v>
      </x:c>
      <x:c r="B672" s="90" t="str">
        <x:f>'全銘柄'!B1782</x:f>
        <x:v>4624</x:v>
      </x:c>
      <x:c r="C672" s="90" t="str">
        <x:f>'全銘柄'!D1782</x:f>
        <x:v>Isamu Paint Co.,Ltd.</x:v>
      </x:c>
      <x:c r="D672" s="90" t="str">
        <x:f>'全銘柄'!W1782</x:f>
        <x:v>北村 倍章</x:v>
      </x:c>
      <x:c r="E672" s="90" t="str">
        <x:f>'全銘柄'!U1782</x:f>
        <x:v>北村 初美</x:v>
      </x:c>
      <x:c r="F672" s="91" t="n">
        <x:f>'全銘柄'!V1782</x:f>
        <x:v>0.2325</x:v>
      </x:c>
      <x:c r="G672" s="90" t="b">
        <x:f>'全銘柄'!AB1782</x:f>
        <x:v>0</x:v>
      </x:c>
      <x:c r="H672" s="90" t="b">
        <x:f>'全銘柄'!AC1782</x:f>
        <x:v>1</x:v>
      </x:c>
      <x:c r="I672" s="90" t="n">
        <x:f>'全銘柄'!AD1782</x:f>
        <x:v>0</x:v>
      </x:c>
      <x:c r="J672" s="90" t="n">
        <x:f>'全銘柄'!AE1782</x:f>
        <x:v>0</x:v>
      </x:c>
      <x:c r="K672" s="90" t="str">
        <x:f>'全銘柄'!AH1782</x:f>
        <x:v>S100W7E9</x:v>
      </x:c>
    </x:row>
    <x:row r="673">
      <x:c r="A673" s="90" t="n">
        <x:f>'全銘柄'!A1805</x:f>
        <x:v>1804</x:v>
      </x:c>
      <x:c r="B673" s="90" t="str">
        <x:f>'全銘柄'!B1805</x:f>
        <x:v>7986</x:v>
      </x:c>
      <x:c r="C673" s="90" t="str">
        <x:f>'全銘柄'!D1805</x:f>
        <x:v>NIHON ISK Company,Limited</x:v>
      </x:c>
      <x:c r="D673" s="90" t="str">
        <x:f>'全銘柄'!W1805</x:f>
        <x:v>廣澤 清 / 曽根 栄二</x:v>
      </x:c>
      <x:c r="E673" s="90" t="str">
        <x:f>'全銘柄'!U1805</x:f>
        <x:v>廣澤興産㈲</x:v>
      </x:c>
      <x:c r="F673" s="91" t="n">
        <x:f>'全銘柄'!V1805</x:f>
        <x:v>0.2317</x:v>
      </x:c>
      <x:c r="G673" s="90" t="b">
        <x:f>'全銘柄'!AB1805</x:f>
        <x:v>0</x:v>
      </x:c>
      <x:c r="H673" s="90" t="b">
        <x:f>'全銘柄'!AC1805</x:f>
        <x:v>1</x:v>
      </x:c>
      <x:c r="I673" s="90" t="n">
        <x:f>'全銘柄'!AD1805</x:f>
        <x:v>0</x:v>
      </x:c>
      <x:c r="J673" s="90" t="n">
        <x:f>'全銘柄'!AE1805</x:f>
        <x:v>0</x:v>
      </x:c>
      <x:c r="K673" s="90" t="str">
        <x:f>'全銘柄'!AH1805</x:f>
        <x:v>S100XV0H</x:v>
      </x:c>
    </x:row>
    <x:row r="674">
      <x:c r="A674" s="90" t="n">
        <x:f>'全銘柄'!A122</x:f>
        <x:v>121</x:v>
      </x:c>
      <x:c r="B674" s="90" t="str">
        <x:f>'全銘柄'!B122</x:f>
        <x:v>9253</x:v>
      </x:c>
      <x:c r="C674" s="90" t="str">
        <x:f>'全銘柄'!D122</x:f>
        <x:v>Slogan Inc.</x:v>
      </x:c>
      <x:c r="D674" s="90" t="str">
        <x:f>'全銘柄'!W122</x:f>
        <x:v>仁平 理斗 / 北川 裕憲</x:v>
      </x:c>
      <x:c r="E674" s="90" t="str">
        <x:f>'全銘柄'!U122</x:f>
        <x:v>伊藤 豊</x:v>
      </x:c>
      <x:c r="F674" s="91" t="n">
        <x:f>'全銘柄'!V122</x:f>
        <x:v>0.2305</x:v>
      </x:c>
      <x:c r="G674" s="90" t="b">
        <x:f>'全銘柄'!AB122</x:f>
        <x:v>0</x:v>
      </x:c>
      <x:c r="H674" s="90" t="b">
        <x:f>'全銘柄'!AC122</x:f>
        <x:v>1</x:v>
      </x:c>
      <x:c r="I674" s="90" t="n">
        <x:f>'全銘柄'!AD122</x:f>
        <x:v>2</x:v>
      </x:c>
      <x:c r="J674" s="90" t="n">
        <x:f>'全銘柄'!AE122</x:f>
        <x:v>2</x:v>
      </x:c>
      <x:c r="K674" s="90" t="str">
        <x:f>'全銘柄'!AH122</x:f>
        <x:v>S100Y4UP</x:v>
      </x:c>
    </x:row>
    <x:row r="675">
      <x:c r="A675" s="90" t="n">
        <x:f>'全銘柄'!A470</x:f>
        <x:v>469</x:v>
      </x:c>
      <x:c r="B675" s="90" t="str">
        <x:f>'全銘柄'!B470</x:f>
        <x:v>6668</x:v>
      </x:c>
      <x:c r="C675" s="90" t="str">
        <x:f>'全銘柄'!D470</x:f>
        <x:v>ADTEC PLASMA TECHNOLOGY CO.,LTD.</x:v>
      </x:c>
      <x:c r="D675" s="90" t="str">
        <x:f>'全銘柄'!W470</x:f>
        <x:v>森下 秀法</x:v>
      </x:c>
      <x:c r="E675" s="90" t="str">
        <x:f>'全銘柄'!U470</x:f>
        <x:v>藤井 修逸</x:v>
      </x:c>
      <x:c r="F675" s="91" t="n">
        <x:f>'全銘柄'!V470</x:f>
        <x:v>0.2276</x:v>
      </x:c>
      <x:c r="G675" s="90" t="b">
        <x:f>'全銘柄'!AB470</x:f>
        <x:v>0</x:v>
      </x:c>
      <x:c r="H675" s="90" t="b">
        <x:f>'全銘柄'!AC470</x:f>
        <x:v>1</x:v>
      </x:c>
      <x:c r="I675" s="90" t="n">
        <x:f>'全銘柄'!AD470</x:f>
        <x:v>1</x:v>
      </x:c>
      <x:c r="J675" s="90" t="n">
        <x:f>'全銘柄'!AE470</x:f>
        <x:v>1</x:v>
      </x:c>
      <x:c r="K675" s="90" t="str">
        <x:f>'全銘柄'!AH470</x:f>
        <x:v>S100X6VA</x:v>
      </x:c>
    </x:row>
    <x:row r="676">
      <x:c r="A676" s="90" t="n">
        <x:f>'全銘柄'!A1703</x:f>
        <x:v>1702</x:v>
      </x:c>
      <x:c r="B676" s="90" t="str">
        <x:f>'全銘柄'!B1703</x:f>
        <x:v>7276</x:v>
      </x:c>
      <x:c r="C676" s="90" t="str">
        <x:f>'全銘柄'!D1703</x:f>
        <x:v>KOITO MANUFACTURING CO.,LTD.</x:v>
      </x:c>
      <x:c r="D676" s="90" t="str">
        <x:f>'全銘柄'!W1703</x:f>
        <x:v>大嶽 昌宏 / 加藤 充明 / 内山 正巳 / 小長谷 秀治</x:v>
      </x:c>
      <x:c r="E676" s="90" t="str">
        <x:f>'全銘柄'!U1703</x:f>
        <x:v>トヨタ自動車㈱</x:v>
      </x:c>
      <x:c r="F676" s="91" t="n">
        <x:f>'全銘柄'!V1703</x:f>
        <x:v>0.227</x:v>
      </x:c>
      <x:c r="G676" s="90" t="b">
        <x:f>'全銘柄'!AB1703</x:f>
        <x:v>0</x:v>
      </x:c>
      <x:c r="H676" s="90" t="b">
        <x:f>'全銘柄'!AC1703</x:f>
        <x:v>1</x:v>
      </x:c>
      <x:c r="I676" s="90" t="n">
        <x:f>'全銘柄'!AD1703</x:f>
        <x:v>0</x:v>
      </x:c>
      <x:c r="J676" s="90" t="n">
        <x:f>'全銘柄'!AE1703</x:f>
        <x:v>0</x:v>
      </x:c>
      <x:c r="K676" s="90" t="str">
        <x:f>'全銘柄'!AH1703</x:f>
        <x:v>S100W48W</x:v>
      </x:c>
    </x:row>
    <x:row r="677">
      <x:c r="A677" s="90" t="n">
        <x:f>'全銘柄'!A1694</x:f>
        <x:v>1693</x:v>
      </x:c>
      <x:c r="B677" s="90" t="str">
        <x:f>'全銘柄'!B1694</x:f>
        <x:v>7532</x:v>
      </x:c>
      <x:c r="C677" s="90" t="str">
        <x:f>'全銘柄'!D1694</x:f>
        <x:v>Pan Pacific International Holdings Corporation</x:v>
      </x:c>
      <x:c r="D677" s="90" t="str">
        <x:f>'全銘柄'!W1694</x:f>
        <x:v>吉田 直樹 / 森屋 秀樹 / 鈴木 康介</x:v>
      </x:c>
      <x:c r="E677" s="90" t="str">
        <x:f>'全銘柄'!U1694</x:f>
        <x:v>DQ WINDMOLEN B. V. （常任代理人 シティバンク、エヌ・エイ東京支店）</x:v>
      </x:c>
      <x:c r="F677" s="91" t="n">
        <x:f>'全銘柄'!V1694</x:f>
        <x:v>0.2244</x:v>
      </x:c>
      <x:c r="G677" s="90" t="b">
        <x:f>'全銘柄'!AB1694</x:f>
        <x:v>0</x:v>
      </x:c>
      <x:c r="H677" s="90" t="b">
        <x:f>'全銘柄'!AC1694</x:f>
        <x:v>1</x:v>
      </x:c>
      <x:c r="I677" s="90" t="n">
        <x:f>'全銘柄'!AD1694</x:f>
        <x:v>0</x:v>
      </x:c>
      <x:c r="J677" s="90" t="n">
        <x:f>'全銘柄'!AE1694</x:f>
        <x:v>0</x:v>
      </x:c>
      <x:c r="K677" s="90" t="str">
        <x:f>'全銘柄'!AH1694</x:f>
        <x:v>S100WR05</x:v>
      </x:c>
    </x:row>
    <x:row r="678">
      <x:c r="A678" s="90" t="n">
        <x:f>'全銘柄'!A1504</x:f>
        <x:v>1503</x:v>
      </x:c>
      <x:c r="B678" s="90" t="str">
        <x:f>'全銘柄'!B1504</x:f>
        <x:v>3409</x:v>
      </x:c>
      <x:c r="C678" s="90" t="str">
        <x:f>'全銘柄'!D1504</x:f>
        <x:v>KITABO CO.,LTD</x:v>
      </x:c>
      <x:c r="D678" s="90" t="str">
        <x:f>'全銘柄'!W1504</x:f>
        <x:v>粕 谷 俊 昭</x:v>
      </x:c>
      <x:c r="E678" s="90" t="str">
        <x:f>'全銘柄'!U1504</x:f>
        <x:v>PT ASIA PLASTIK VICTORI (常任代理人横山雅明)</x:v>
      </x:c>
      <x:c r="F678" s="91" t="n">
        <x:f>'全銘柄'!V1504</x:f>
        <x:v>0.2243</x:v>
      </x:c>
      <x:c r="G678" s="90" t="b">
        <x:f>'全銘柄'!AB1504</x:f>
        <x:v>0</x:v>
      </x:c>
      <x:c r="H678" s="90" t="b">
        <x:f>'全銘柄'!AC1504</x:f>
        <x:v>1</x:v>
      </x:c>
      <x:c r="I678" s="90" t="n">
        <x:f>'全銘柄'!AD1504</x:f>
        <x:v>0</x:v>
      </x:c>
      <x:c r="J678" s="90" t="n">
        <x:f>'全銘柄'!AE1504</x:f>
        <x:v>1</x:v>
      </x:c>
      <x:c r="K678" s="90" t="str">
        <x:f>'全銘柄'!AH1504</x:f>
        <x:v>S100W9JJ</x:v>
      </x:c>
    </x:row>
    <x:row r="679">
      <x:c r="A679" s="90" t="n">
        <x:f>'全銘柄'!A478</x:f>
        <x:v>477</x:v>
      </x:c>
      <x:c r="B679" s="90" t="str">
        <x:f>'全銘柄'!B478</x:f>
        <x:v>4385</x:v>
      </x:c>
      <x:c r="C679" s="90" t="str">
        <x:f>'全銘柄'!D478</x:f>
        <x:v>Mercari,Inc.</x:v>
      </x:c>
      <x:c r="D679" s="90" t="n">
        <x:f>'全銘柄'!W478</x:f>
        <x:v>0</x:v>
      </x:c>
      <x:c r="E679" s="90" t="str">
        <x:f>'全銘柄'!U478</x:f>
        <x:v>山田 進太郎</x:v>
      </x:c>
      <x:c r="F679" s="91" t="n">
        <x:f>'全銘柄'!V478</x:f>
        <x:v>0.2208</x:v>
      </x:c>
      <x:c r="G679" s="90" t="b">
        <x:f>'全銘柄'!AB478</x:f>
        <x:v>0</x:v>
      </x:c>
      <x:c r="H679" s="90" t="b">
        <x:f>'全銘柄'!AC478</x:f>
        <x:v>1</x:v>
      </x:c>
      <x:c r="I679" s="90" t="n">
        <x:f>'全銘柄'!AD478</x:f>
        <x:v>1</x:v>
      </x:c>
      <x:c r="J679" s="90" t="n">
        <x:f>'全銘柄'!AE478</x:f>
        <x:v>1</x:v>
      </x:c>
      <x:c r="K679" s="90" t="str">
        <x:f>'全銘柄'!AH478</x:f>
        <x:v>S100WQDW</x:v>
      </x:c>
    </x:row>
    <x:row r="680">
      <x:c r="A680" s="90" t="n">
        <x:f>'全銘柄'!A1748</x:f>
        <x:v>1747</x:v>
      </x:c>
      <x:c r="B680" s="90" t="str">
        <x:f>'全銘柄'!B1748</x:f>
        <x:v>4634</x:v>
      </x:c>
      <x:c r="C680" s="90" t="str">
        <x:f>'全銘柄'!D1748</x:f>
        <x:v>artience Co.,Ltd.</x:v>
      </x:c>
      <x:c r="D680" s="90" t="str">
        <x:f>'全銘柄'!W1748</x:f>
        <x:v>髙島 悟 / 濱田 弘之</x:v>
      </x:c>
      <x:c r="E680" s="90" t="str">
        <x:f>'全銘柄'!U1748</x:f>
        <x:v>TOPPANホールディングス㈱</x:v>
      </x:c>
      <x:c r="F680" s="91" t="n">
        <x:f>'全銘柄'!V1748</x:f>
        <x:v>0.2203</x:v>
      </x:c>
      <x:c r="G680" s="90" t="b">
        <x:f>'全銘柄'!AB1748</x:f>
        <x:v>0</x:v>
      </x:c>
      <x:c r="H680" s="90" t="b">
        <x:f>'全銘柄'!AC1748</x:f>
        <x:v>1</x:v>
      </x:c>
      <x:c r="I680" s="90" t="n">
        <x:f>'全銘柄'!AD1748</x:f>
        <x:v>0</x:v>
      </x:c>
      <x:c r="J680" s="90" t="n">
        <x:f>'全銘柄'!AE1748</x:f>
        <x:v>0</x:v>
      </x:c>
      <x:c r="K680" s="90" t="str">
        <x:f>'全銘柄'!AH1748</x:f>
        <x:v>S100XRLA</x:v>
      </x:c>
    </x:row>
    <x:row r="681">
      <x:c r="A681" s="90" t="n">
        <x:f>'全銘柄'!A468</x:f>
        <x:v>467</x:v>
      </x:c>
      <x:c r="B681" s="90" t="str">
        <x:f>'全銘柄'!B468</x:f>
        <x:v>7595</x:v>
      </x:c>
      <x:c r="C681" s="90" t="str">
        <x:f>'全銘柄'!D468</x:f>
        <x:v>ARGO GRAPHICS Inc.</x:v>
      </x:c>
      <x:c r="D681" s="90" t="str">
        <x:f>'全銘柄'!W468</x:f>
        <x:v>藤澤 義麿 / 尾崎 宗視</x:v>
      </x:c>
      <x:c r="E681" s="90" t="str">
        <x:f>'全銘柄'!U468</x:f>
        <x:v>ＳＣＳＫ㈱</x:v>
      </x:c>
      <x:c r="F681" s="91" t="n">
        <x:f>'全銘柄'!V468</x:f>
        <x:v>0.2179</x:v>
      </x:c>
      <x:c r="G681" s="90" t="b">
        <x:f>'全銘柄'!AB468</x:f>
        <x:v>0</x:v>
      </x:c>
      <x:c r="H681" s="90" t="b">
        <x:f>'全銘柄'!AC468</x:f>
        <x:v>1</x:v>
      </x:c>
      <x:c r="I681" s="90" t="n">
        <x:f>'全銘柄'!AD468</x:f>
        <x:v>1</x:v>
      </x:c>
      <x:c r="J681" s="90" t="n">
        <x:f>'全銘柄'!AE468</x:f>
        <x:v>1</x:v>
      </x:c>
      <x:c r="K681" s="90" t="str">
        <x:f>'全銘柄'!AH468</x:f>
        <x:v>S100W0WR</x:v>
      </x:c>
    </x:row>
    <x:row r="682">
      <x:c r="A682" s="90" t="n">
        <x:f>'全銘柄'!A533</x:f>
        <x:v>532</x:v>
      </x:c>
      <x:c r="B682" s="90" t="str">
        <x:f>'全銘柄'!B533</x:f>
        <x:v>4317</x:v>
      </x:c>
      <x:c r="C682" s="90" t="str">
        <x:f>'全銘柄'!D533</x:f>
        <x:v>Ray Corporation</x:v>
      </x:c>
      <x:c r="D682" s="90" t="str">
        <x:f>'全銘柄'!W533</x:f>
        <x:v>磯 部 陽 一</x:v>
      </x:c>
      <x:c r="E682" s="90" t="str">
        <x:f>'全銘柄'!U533</x:f>
        <x:v>㈱テレビ朝日</x:v>
      </x:c>
      <x:c r="F682" s="91" t="n">
        <x:f>'全銘柄'!V533</x:f>
        <x:v>0.2178</x:v>
      </x:c>
      <x:c r="G682" s="90" t="b">
        <x:f>'全銘柄'!AB533</x:f>
        <x:v>0</x:v>
      </x:c>
      <x:c r="H682" s="90" t="b">
        <x:f>'全銘柄'!AC533</x:f>
        <x:v>1</x:v>
      </x:c>
      <x:c r="I682" s="90" t="n">
        <x:f>'全銘柄'!AD533</x:f>
        <x:v>1</x:v>
      </x:c>
      <x:c r="J682" s="90" t="n">
        <x:f>'全銘柄'!AE533</x:f>
        <x:v>1</x:v>
      </x:c>
      <x:c r="K682" s="90" t="str">
        <x:f>'全銘柄'!AH533</x:f>
        <x:v>S100Y7H8</x:v>
      </x:c>
    </x:row>
    <x:row r="683">
      <x:c r="A683" s="90" t="n">
        <x:f>'全銘柄'!A1718</x:f>
        <x:v>1717</x:v>
      </x:c>
      <x:c r="B683" s="90" t="str">
        <x:f>'全銘柄'!B1718</x:f>
        <x:v>6217</x:v>
      </x:c>
      <x:c r="C683" s="90" t="str">
        <x:f>'全銘柄'!D1718</x:f>
        <x:v>TSUDAKOMA Corp.</x:v>
      </x:c>
      <x:c r="D683" s="90" t="str">
        <x:f>'全銘柄'!W1718</x:f>
        <x:v>高 納 伸 宏 / 北 野 浩 司</x:v>
      </x:c>
      <x:c r="E683" s="90" t="str">
        <x:f>'全銘柄'!U1718</x:f>
        <x:v>津田駒取引先持株会</x:v>
      </x:c>
      <x:c r="F683" s="91" t="n">
        <x:f>'全銘柄'!V1718</x:f>
        <x:v>0.2178</x:v>
      </x:c>
      <x:c r="G683" s="90" t="b">
        <x:f>'全銘柄'!AB1718</x:f>
        <x:v>0</x:v>
      </x:c>
      <x:c r="H683" s="90" t="b">
        <x:f>'全銘柄'!AC1718</x:f>
        <x:v>1</x:v>
      </x:c>
      <x:c r="I683" s="90" t="n">
        <x:f>'全銘柄'!AD1718</x:f>
        <x:v>0</x:v>
      </x:c>
      <x:c r="J683" s="90" t="n">
        <x:f>'全銘柄'!AE1718</x:f>
        <x:v>0</x:v>
      </x:c>
      <x:c r="K683" s="90" t="str">
        <x:f>'全銘柄'!AH1718</x:f>
        <x:v>S100XMJD</x:v>
      </x:c>
    </x:row>
    <x:row r="684">
      <x:c r="A684" s="90" t="n">
        <x:f>'全銘柄'!A1732</x:f>
        <x:v>1731</x:v>
      </x:c>
      <x:c r="B684" s="90" t="str">
        <x:f>'全銘柄'!B1732</x:f>
        <x:v>6029</x:v>
      </x:c>
      <x:c r="C684" s="90" t="str">
        <x:f>'全銘柄'!D1732</x:f>
        <x:v>Artra Group Corporation</x:v>
      </x:c>
      <x:c r="D684" s="90" t="str">
        <x:f>'全銘柄'!W1732</x:f>
        <x:v>久世 博之</x:v>
      </x:c>
      <x:c r="E684" s="90" t="str">
        <x:f>'全銘柄'!U1732</x:f>
        <x:v>一般社団法人みどり会</x:v>
      </x:c>
      <x:c r="F684" s="91" t="n">
        <x:f>'全銘柄'!V1732</x:f>
        <x:v>0.2173</x:v>
      </x:c>
      <x:c r="G684" s="90" t="b">
        <x:f>'全銘柄'!AB1732</x:f>
        <x:v>0</x:v>
      </x:c>
      <x:c r="H684" s="90" t="b">
        <x:f>'全銘柄'!AC1732</x:f>
        <x:v>1</x:v>
      </x:c>
      <x:c r="I684" s="90" t="n">
        <x:f>'全銘柄'!AD1732</x:f>
        <x:v>0</x:v>
      </x:c>
      <x:c r="J684" s="90" t="n">
        <x:f>'全銘柄'!AE1732</x:f>
        <x:v>0</x:v>
      </x:c>
      <x:c r="K684" s="90" t="str">
        <x:f>'全銘柄'!AH1732</x:f>
        <x:v>S100XU1F</x:v>
      </x:c>
    </x:row>
    <x:row r="685">
      <x:c r="A685" s="90" t="n">
        <x:f>'全銘柄'!A1510</x:f>
        <x:v>1509</x:v>
      </x:c>
      <x:c r="B685" s="90" t="str">
        <x:f>'全銘柄'!B1510</x:f>
        <x:v>3070</x:v>
      </x:c>
      <x:c r="C685" s="90" t="str">
        <x:f>'全銘柄'!D1510</x:f>
        <x:v>JELLY BEANS GROUP Co.,Ltd.</x:v>
      </x:c>
      <x:c r="D685" s="90" t="str">
        <x:f>'全銘柄'!W1510</x:f>
        <x:v>宮﨑 明</x:v>
      </x:c>
      <x:c r="E685" s="90" t="str">
        <x:f>'全銘柄'!U1510</x:f>
        <x:v>須田 忠雄</x:v>
      </x:c>
      <x:c r="F685" s="91" t="n">
        <x:f>'全銘柄'!V1510</x:f>
        <x:v>0.217</x:v>
      </x:c>
      <x:c r="G685" s="90" t="b">
        <x:f>'全銘柄'!AB1510</x:f>
        <x:v>0</x:v>
      </x:c>
      <x:c r="H685" s="90" t="b">
        <x:f>'全銘柄'!AC1510</x:f>
        <x:v>1</x:v>
      </x:c>
      <x:c r="I685" s="90" t="n">
        <x:f>'全銘柄'!AD1510</x:f>
        <x:v>0</x:v>
      </x:c>
      <x:c r="J685" s="90" t="n">
        <x:f>'全銘柄'!AE1510</x:f>
        <x:v>1</x:v>
      </x:c>
      <x:c r="K685" s="90" t="str">
        <x:f>'全銘柄'!AH1510</x:f>
        <x:v>S100Y0EP</x:v>
      </x:c>
    </x:row>
    <x:row r="686">
      <x:c r="A686" s="90" t="n">
        <x:f>'全銘柄'!A1617</x:f>
        <x:v>1616</x:v>
      </x:c>
      <x:c r="B686" s="90" t="str">
        <x:f>'全銘柄'!B1617</x:f>
        <x:v>8015</x:v>
      </x:c>
      <x:c r="C686" s="90" t="str">
        <x:f>'全銘柄'!D1617</x:f>
        <x:v>TOYOTA TSUSHO CORPORATION</x:v>
      </x:c>
      <x:c r="D686" s="90" t="str">
        <x:f>'全銘柄'!W1617</x:f>
        <x:v>岩本 秀之 / 富永 浩史</x:v>
      </x:c>
      <x:c r="E686" s="90" t="str">
        <x:f>'全銘柄'!U1617</x:f>
        <x:v>トヨタ自動車㈱</x:v>
      </x:c>
      <x:c r="F686" s="91" t="n">
        <x:f>'全銘柄'!V1617</x:f>
        <x:v>0.2169</x:v>
      </x:c>
      <x:c r="G686" s="90" t="b">
        <x:f>'全銘柄'!AB1617</x:f>
        <x:v>0</x:v>
      </x:c>
      <x:c r="H686" s="90" t="b">
        <x:f>'全銘柄'!AC1617</x:f>
        <x:v>1</x:v>
      </x:c>
      <x:c r="I686" s="90" t="n">
        <x:f>'全銘柄'!AD1617</x:f>
        <x:v>0</x:v>
      </x:c>
      <x:c r="J686" s="90" t="n">
        <x:f>'全銘柄'!AE1617</x:f>
        <x:v>0</x:v>
      </x:c>
      <x:c r="K686" s="90" t="str">
        <x:f>'全銘柄'!AH1617</x:f>
        <x:v>S100VZM9</x:v>
      </x:c>
    </x:row>
    <x:row r="687">
      <x:c r="A687" s="90" t="n">
        <x:f>'全銘柄'!A1850</x:f>
        <x:v>1849</x:v>
      </x:c>
      <x:c r="B687" s="90" t="str">
        <x:f>'全銘柄'!B1850</x:f>
        <x:v>2926</x:v>
      </x:c>
      <x:c r="C687" s="90" t="str">
        <x:f>'全銘柄'!D1850</x:f>
        <x:v>SHINOZAKIYA,INC.</x:v>
      </x:c>
      <x:c r="D687" s="90" t="str">
        <x:f>'全銘柄'!W1850</x:f>
        <x:v>関根 雅之</x:v>
      </x:c>
      <x:c r="E687" s="90" t="str">
        <x:f>'全銘柄'!U1850</x:f>
        <x:v>樽見 茂</x:v>
      </x:c>
      <x:c r="F687" s="91" t="n">
        <x:f>'全銘柄'!V1850</x:f>
        <x:v>0.214</x:v>
      </x:c>
      <x:c r="G687" s="90" t="b">
        <x:f>'全銘柄'!AB1850</x:f>
        <x:v>0</x:v>
      </x:c>
      <x:c r="H687" s="90" t="b">
        <x:f>'全銘柄'!AC1850</x:f>
        <x:v>1</x:v>
      </x:c>
      <x:c r="I687" s="90" t="n">
        <x:f>'全銘柄'!AD1850</x:f>
        <x:v>0</x:v>
      </x:c>
      <x:c r="J687" s="90" t="n">
        <x:f>'全銘柄'!AE1850</x:f>
        <x:v>0</x:v>
      </x:c>
      <x:c r="K687" s="90" t="str">
        <x:f>'全銘柄'!AH1850</x:f>
        <x:v>S100XAAS</x:v>
      </x:c>
    </x:row>
    <x:row r="688">
      <x:c r="A688" s="90" t="n">
        <x:f>'全銘柄'!A1507</x:f>
        <x:v>1506</x:v>
      </x:c>
      <x:c r="B688" s="90" t="str">
        <x:f>'全銘柄'!B1507</x:f>
        <x:v>2334</x:v>
      </x:c>
      <x:c r="C688" s="90" t="str">
        <x:f>'全銘柄'!D1507</x:f>
        <x:v>eole Inc.</x:v>
      </x:c>
      <x:c r="D688" s="90" t="str">
        <x:f>'全銘柄'!W1507</x:f>
        <x:v>瀧野 諭吾</x:v>
      </x:c>
      <x:c r="E688" s="90" t="str">
        <x:f>'全銘柄'!U1507</x:f>
        <x:v>吉田直人</x:v>
      </x:c>
      <x:c r="F688" s="91" t="n">
        <x:f>'全銘柄'!V1507</x:f>
        <x:v>0.213</x:v>
      </x:c>
      <x:c r="G688" s="90" t="b">
        <x:f>'全銘柄'!AB1507</x:f>
        <x:v>0</x:v>
      </x:c>
      <x:c r="H688" s="90" t="b">
        <x:f>'全銘柄'!AC1507</x:f>
        <x:v>1</x:v>
      </x:c>
      <x:c r="I688" s="90" t="n">
        <x:f>'全銘柄'!AD1507</x:f>
        <x:v>0</x:v>
      </x:c>
      <x:c r="J688" s="90" t="n">
        <x:f>'全銘柄'!AE1507</x:f>
        <x:v>1</x:v>
      </x:c>
      <x:c r="K688" s="90" t="str">
        <x:f>'全銘柄'!AH1507</x:f>
        <x:v>S100W74X</x:v>
      </x:c>
    </x:row>
    <x:row r="689">
      <x:c r="A689" s="90" t="n">
        <x:f>'全銘柄'!A1707</x:f>
        <x:v>1706</x:v>
      </x:c>
      <x:c r="B689" s="90" t="str">
        <x:f>'全銘柄'!B1707</x:f>
        <x:v>3352</x:v>
      </x:c>
      <x:c r="C689" s="90" t="str">
        <x:f>'全銘柄'!D1707</x:f>
        <x:v>BUFFALO CO.,LTD.</x:v>
      </x:c>
      <x:c r="D689" s="90" t="str">
        <x:f>'全銘柄'!W1707</x:f>
        <x:v>坂本 裕二</x:v>
      </x:c>
      <x:c r="E689" s="90" t="str">
        <x:f>'全銘柄'!U1707</x:f>
        <x:v>㈱オートバックスセブン</x:v>
      </x:c>
      <x:c r="F689" s="91" t="n">
        <x:f>'全銘柄'!V1707</x:f>
        <x:v>0.2129</x:v>
      </x:c>
      <x:c r="G689" s="90" t="b">
        <x:f>'全銘柄'!AB1707</x:f>
        <x:v>0</x:v>
      </x:c>
      <x:c r="H689" s="90" t="b">
        <x:f>'全銘柄'!AC1707</x:f>
        <x:v>1</x:v>
      </x:c>
      <x:c r="I689" s="90" t="n">
        <x:f>'全銘柄'!AD1707</x:f>
        <x:v>0</x:v>
      </x:c>
      <x:c r="J689" s="90" t="n">
        <x:f>'全銘柄'!AE1707</x:f>
        <x:v>0</x:v>
      </x:c>
      <x:c r="K689" s="90" t="str">
        <x:f>'全銘柄'!AH1707</x:f>
        <x:v>S100VZUV</x:v>
      </x:c>
    </x:row>
    <x:row r="690">
      <x:c r="A690" s="90" t="n">
        <x:f>'全銘柄'!A1831</x:f>
        <x:v>1830</x:v>
      </x:c>
      <x:c r="B690" s="90" t="str">
        <x:f>'全銘柄'!B1831</x:f>
        <x:v>7035</x:v>
      </x:c>
      <x:c r="C690" s="90" t="str">
        <x:f>'全銘柄'!D1831</x:f>
        <x:v>and factory,inc</x:v>
      </x:c>
      <x:c r="D690" s="90" t="str">
        <x:f>'全銘柄'!W1831</x:f>
        <x:v>青 木 倫 治</x:v>
      </x:c>
      <x:c r="E690" s="90" t="str">
        <x:f>'全銘柄'!U1831</x:f>
        <x:v>小原 崇幹</x:v>
      </x:c>
      <x:c r="F690" s="91" t="n">
        <x:f>'全銘柄'!V1831</x:f>
        <x:v>0.2129</x:v>
      </x:c>
      <x:c r="G690" s="90" t="b">
        <x:f>'全銘柄'!AB1831</x:f>
        <x:v>0</x:v>
      </x:c>
      <x:c r="H690" s="90" t="b">
        <x:f>'全銘柄'!AC1831</x:f>
        <x:v>1</x:v>
      </x:c>
      <x:c r="I690" s="90" t="n">
        <x:f>'全銘柄'!AD1831</x:f>
        <x:v>0</x:v>
      </x:c>
      <x:c r="J690" s="90" t="n">
        <x:f>'全銘柄'!AE1831</x:f>
        <x:v>0</x:v>
      </x:c>
      <x:c r="K690" s="90" t="str">
        <x:f>'全銘柄'!AH1831</x:f>
        <x:v>S100X6AI</x:v>
      </x:c>
    </x:row>
    <x:row r="691">
      <x:c r="A691" s="90" t="n">
        <x:f>'全銘柄'!A1728</x:f>
        <x:v>1727</x:v>
      </x:c>
      <x:c r="B691" s="90" t="str">
        <x:f>'全銘柄'!B1728</x:f>
        <x:v>5021</x:v>
      </x:c>
      <x:c r="C691" s="90" t="str">
        <x:f>'全銘柄'!D1728</x:f>
        <x:v>COSMO ENERGY HOLDINGS COMPANY,LIMITED</x:v>
      </x:c>
      <x:c r="D691" s="90" t="str">
        <x:f>'全銘柄'!W1728</x:f>
        <x:v>桐山 浩 / 山田 茂</x:v>
      </x:c>
      <x:c r="E691" s="90" t="str">
        <x:f>'全銘柄'!U1728</x:f>
        <x:v>岩谷産業㈱</x:v>
      </x:c>
      <x:c r="F691" s="91" t="n">
        <x:f>'全銘柄'!V1728</x:f>
        <x:v>0.2128</x:v>
      </x:c>
      <x:c r="G691" s="90" t="b">
        <x:f>'全銘柄'!AB1728</x:f>
        <x:v>0</x:v>
      </x:c>
      <x:c r="H691" s="90" t="b">
        <x:f>'全銘柄'!AC1728</x:f>
        <x:v>1</x:v>
      </x:c>
      <x:c r="I691" s="90" t="n">
        <x:f>'全銘柄'!AD1728</x:f>
        <x:v>0</x:v>
      </x:c>
      <x:c r="J691" s="90" t="n">
        <x:f>'全銘柄'!AE1728</x:f>
        <x:v>0</x:v>
      </x:c>
      <x:c r="K691" s="90" t="str">
        <x:f>'全銘柄'!AH1728</x:f>
        <x:v>S100W3P9</x:v>
      </x:c>
    </x:row>
    <x:row r="692">
      <x:c r="A692" s="90" t="n">
        <x:f>'全銘柄'!A1878</x:f>
        <x:v>1877</x:v>
      </x:c>
      <x:c r="B692" s="90" t="str">
        <x:f>'全銘柄'!B1878</x:f>
        <x:v>2329</x:v>
      </x:c>
      <x:c r="C692" s="90" t="str">
        <x:f>'全銘柄'!D1878</x:f>
        <x:v>TOHOKUSHINSHA FILM CORPORATION</x:v>
      </x:c>
      <x:c r="D692" s="90" t="str">
        <x:f>'全銘柄'!W1878</x:f>
        <x:v>小坂 恵一</x:v>
      </x:c>
      <x:c r="E692" s="90" t="str">
        <x:f>'全銘柄'!U1878</x:f>
        <x:v>植村 久子</x:v>
      </x:c>
      <x:c r="F692" s="91" t="n">
        <x:f>'全銘柄'!V1878</x:f>
        <x:v>0.2117</x:v>
      </x:c>
      <x:c r="G692" s="90" t="b">
        <x:f>'全銘柄'!AB1878</x:f>
        <x:v>0</x:v>
      </x:c>
      <x:c r="H692" s="90" t="b">
        <x:f>'全銘柄'!AC1878</x:f>
        <x:v>1</x:v>
      </x:c>
      <x:c r="I692" s="90" t="n">
        <x:f>'全銘柄'!AD1878</x:f>
        <x:v>0</x:v>
      </x:c>
      <x:c r="J692" s="90" t="n">
        <x:f>'全銘柄'!AE1878</x:f>
        <x:v>0</x:v>
      </x:c>
      <x:c r="K692" s="90" t="str">
        <x:f>'全銘柄'!AH1878</x:f>
        <x:v>S100W6AY</x:v>
      </x:c>
    </x:row>
    <x:row r="693">
      <x:c r="A693" s="90" t="n">
        <x:f>'全銘柄'!A465</x:f>
        <x:v>464</x:v>
      </x:c>
      <x:c r="B693" s="90" t="str">
        <x:f>'全銘柄'!B465</x:f>
        <x:v>5871</x:v>
      </x:c>
      <x:c r="C693" s="90" t="str">
        <x:f>'全銘柄'!D465</x:f>
        <x:v>SOLIZE Holdings Corporation</x:v>
      </x:c>
      <x:c r="D693" s="90" t="str">
        <x:f>'全銘柄'!W465</x:f>
        <x:v>宮藤 康聡</x:v>
      </x:c>
      <x:c r="E693" s="90" t="str">
        <x:f>'全銘柄'!U465</x:f>
        <x:v>SOLIZE従業員持株会</x:v>
      </x:c>
      <x:c r="F693" s="91" t="n">
        <x:f>'全銘柄'!V465</x:f>
        <x:v>0.2108</x:v>
      </x:c>
      <x:c r="G693" s="90" t="b">
        <x:f>'全銘柄'!AB465</x:f>
        <x:v>0</x:v>
      </x:c>
      <x:c r="H693" s="90" t="b">
        <x:f>'全銘柄'!AC465</x:f>
        <x:v>1</x:v>
      </x:c>
      <x:c r="I693" s="90" t="n">
        <x:f>'全銘柄'!AD465</x:f>
        <x:v>1</x:v>
      </x:c>
      <x:c r="J693" s="90" t="n">
        <x:f>'全銘柄'!AE465</x:f>
        <x:v>1</x:v>
      </x:c>
      <x:c r="K693" s="90" t="str">
        <x:f>'全銘柄'!AH465</x:f>
        <x:v>S100XSRF</x:v>
      </x:c>
    </x:row>
    <x:row r="694">
      <x:c r="A694" s="90" t="n">
        <x:f>'全銘柄'!A552</x:f>
        <x:v>551</x:v>
      </x:c>
      <x:c r="B694" s="90" t="str">
        <x:f>'全銘柄'!B552</x:f>
        <x:v>4171</x:v>
      </x:c>
      <x:c r="C694" s="90" t="str">
        <x:f>'全銘柄'!D552</x:f>
        <x:v>Global Information,Inc.</x:v>
      </x:c>
      <x:c r="D694" s="90" t="str">
        <x:f>'全銘柄'!W552</x:f>
        <x:v>樋口 荘祐</x:v>
      </x:c>
      <x:c r="E694" s="90" t="str">
        <x:f>'全銘柄'!U552</x:f>
        <x:v>小野 優子</x:v>
      </x:c>
      <x:c r="F694" s="91" t="n">
        <x:f>'全銘柄'!V552</x:f>
        <x:v>0.2106</x:v>
      </x:c>
      <x:c r="G694" s="90" t="b">
        <x:f>'全銘柄'!AB552</x:f>
        <x:v>0</x:v>
      </x:c>
      <x:c r="H694" s="90" t="b">
        <x:f>'全銘柄'!AC552</x:f>
        <x:v>1</x:v>
      </x:c>
      <x:c r="I694" s="90" t="n">
        <x:f>'全銘柄'!AD552</x:f>
        <x:v>1</x:v>
      </x:c>
      <x:c r="J694" s="90" t="n">
        <x:f>'全銘柄'!AE552</x:f>
        <x:v>1</x:v>
      </x:c>
      <x:c r="K694" s="90" t="str">
        <x:f>'全銘柄'!AH552</x:f>
        <x:v>S100XTHD</x:v>
      </x:c>
    </x:row>
    <x:row r="695">
      <x:c r="A695" s="90" t="n">
        <x:f>'全銘柄'!A1852</x:f>
        <x:v>1851</x:v>
      </x:c>
      <x:c r="B695" s="90" t="str">
        <x:f>'全銘柄'!B1852</x:f>
        <x:v>4839</x:v>
      </x:c>
      <x:c r="C695" s="90" t="str">
        <x:f>'全銘柄'!D1852</x:f>
        <x:v>WOWOW INC.</x:v>
      </x:c>
      <x:c r="D695" s="90" t="str">
        <x:f>'全銘柄'!W1852</x:f>
        <x:v>田中 晃 / 山本 均</x:v>
      </x:c>
      <x:c r="E695" s="90" t="str">
        <x:f>'全銘柄'!U1852</x:f>
        <x:v>㈱フジ・メディア・ホールディングス</x:v>
      </x:c>
      <x:c r="F695" s="91" t="n">
        <x:f>'全銘柄'!V1852</x:f>
        <x:v>0.2096</x:v>
      </x:c>
      <x:c r="G695" s="90" t="b">
        <x:f>'全銘柄'!AB1852</x:f>
        <x:v>0</x:v>
      </x:c>
      <x:c r="H695" s="90" t="b">
        <x:f>'全銘柄'!AC1852</x:f>
        <x:v>1</x:v>
      </x:c>
      <x:c r="I695" s="90" t="n">
        <x:f>'全銘柄'!AD1852</x:f>
        <x:v>0</x:v>
      </x:c>
      <x:c r="J695" s="90" t="n">
        <x:f>'全銘柄'!AE1852</x:f>
        <x:v>0</x:v>
      </x:c>
      <x:c r="K695" s="90" t="str">
        <x:f>'全銘柄'!AH1852</x:f>
        <x:v>S100W0YP</x:v>
      </x:c>
    </x:row>
    <x:row r="696">
      <x:c r="A696" s="90" t="n">
        <x:f>'全銘柄'!A1883</x:f>
        <x:v>1882</x:v>
      </x:c>
      <x:c r="B696" s="90" t="str">
        <x:f>'全銘柄'!B1883</x:f>
        <x:v>2693</x:v>
      </x:c>
      <x:c r="C696" s="90" t="str">
        <x:f>'全銘柄'!D1883</x:f>
        <x:v>YKT CORPORATION</x:v>
      </x:c>
      <x:c r="D696" s="90" t="str">
        <x:f>'全銘柄'!W1883</x:f>
        <x:v>柳 崇博</x:v>
      </x:c>
      <x:c r="E696" s="90" t="str">
        <x:f>'全銘柄'!U1883</x:f>
        <x:v>山本 久子</x:v>
      </x:c>
      <x:c r="F696" s="91" t="n">
        <x:f>'全銘柄'!V1883</x:f>
        <x:v>0.2088</x:v>
      </x:c>
      <x:c r="G696" s="90" t="b">
        <x:f>'全銘柄'!AB1883</x:f>
        <x:v>0</x:v>
      </x:c>
      <x:c r="H696" s="90" t="b">
        <x:f>'全銘柄'!AC1883</x:f>
        <x:v>1</x:v>
      </x:c>
      <x:c r="I696" s="90" t="n">
        <x:f>'全銘柄'!AD1883</x:f>
        <x:v>0</x:v>
      </x:c>
      <x:c r="J696" s="90" t="n">
        <x:f>'全銘柄'!AE1883</x:f>
        <x:v>0</x:v>
      </x:c>
      <x:c r="K696" s="90" t="str">
        <x:f>'全銘柄'!AH1883</x:f>
        <x:v>S100XSLT</x:v>
      </x:c>
    </x:row>
    <x:row r="697">
      <x:c r="A697" s="90" t="n">
        <x:f>'全銘柄'!A1725</x:f>
        <x:v>1724</x:v>
      </x:c>
      <x:c r="B697" s="90" t="str">
        <x:f>'全銘柄'!B1725</x:f>
        <x:v>2489</x:v>
      </x:c>
      <x:c r="C697" s="90" t="str">
        <x:f>'全銘柄'!D1725</x:f>
        <x:v>Adways Inc.</x:v>
      </x:c>
      <x:c r="D697" s="90" t="str">
        <x:f>'全銘柄'!W1725</x:f>
        <x:v>山田 翔</x:v>
      </x:c>
      <x:c r="E697" s="90" t="str">
        <x:f>'全銘柄'!U1725</x:f>
        <x:v>岡村 陽久</x:v>
      </x:c>
      <x:c r="F697" s="91" t="n">
        <x:f>'全銘柄'!V1725</x:f>
        <x:v>0.2085</x:v>
      </x:c>
      <x:c r="G697" s="90" t="b">
        <x:f>'全銘柄'!AB1725</x:f>
        <x:v>0</x:v>
      </x:c>
      <x:c r="H697" s="90" t="b">
        <x:f>'全銘柄'!AC1725</x:f>
        <x:v>1</x:v>
      </x:c>
      <x:c r="I697" s="90" t="n">
        <x:f>'全銘柄'!AD1725</x:f>
        <x:v>0</x:v>
      </x:c>
      <x:c r="J697" s="90" t="n">
        <x:f>'全銘柄'!AE1725</x:f>
        <x:v>0</x:v>
      </x:c>
      <x:c r="K697" s="90" t="str">
        <x:f>'全銘柄'!AH1725</x:f>
        <x:v>S100XSXU</x:v>
      </x:c>
    </x:row>
    <x:row r="698">
      <x:c r="A698" s="90" t="n">
        <x:f>'全銘柄'!A1634</x:f>
        <x:v>1633</x:v>
      </x:c>
      <x:c r="B698" s="90" t="str">
        <x:f>'全銘柄'!B1634</x:f>
        <x:v>3267</x:v>
      </x:c>
      <x:c r="C698" s="90" t="str">
        <x:f>'全銘柄'!D1634</x:f>
        <x:v>Phil Company,Inc.</x:v>
      </x:c>
      <x:c r="D698" s="90" t="str">
        <x:f>'全銘柄'!W1634</x:f>
        <x:v>外山 晋吾</x:v>
      </x:c>
      <x:c r="E698" s="90" t="str">
        <x:f>'全銘柄'!U1634</x:f>
        <x:v>髙橋 伸彰</x:v>
      </x:c>
      <x:c r="F698" s="91" t="n">
        <x:f>'全銘柄'!V1634</x:f>
        <x:v>0.208</x:v>
      </x:c>
      <x:c r="G698" s="90" t="b">
        <x:f>'全銘柄'!AB1634</x:f>
        <x:v>0</x:v>
      </x:c>
      <x:c r="H698" s="90" t="b">
        <x:f>'全銘柄'!AC1634</x:f>
        <x:v>1</x:v>
      </x:c>
      <x:c r="I698" s="90" t="n">
        <x:f>'全銘柄'!AD1634</x:f>
        <x:v>0</x:v>
      </x:c>
      <x:c r="J698" s="90" t="n">
        <x:f>'全銘柄'!AE1634</x:f>
        <x:v>0</x:v>
      </x:c>
      <x:c r="K698" s="90" t="str">
        <x:f>'全銘柄'!AH1634</x:f>
        <x:v>S100XMZE</x:v>
      </x:c>
    </x:row>
    <x:row r="699">
      <x:c r="A699" s="90" t="n">
        <x:f>'全銘柄'!A488</x:f>
        <x:v>487</x:v>
      </x:c>
      <x:c r="B699" s="90" t="str">
        <x:f>'全銘柄'!B488</x:f>
        <x:v>3763</x:v>
      </x:c>
      <x:c r="C699" s="90" t="str">
        <x:f>'全銘柄'!D488</x:f>
        <x:v>Pro-Ship Incorporated</x:v>
      </x:c>
      <x:c r="D699" s="90" t="str">
        <x:f>'全銘柄'!W488</x:f>
        <x:v>鈴木 資史</x:v>
      </x:c>
      <x:c r="E699" s="90" t="str">
        <x:f>'全銘柄'!U488</x:f>
        <x:v>鈴木 勝喜</x:v>
      </x:c>
      <x:c r="F699" s="91" t="n">
        <x:f>'全銘柄'!V488</x:f>
        <x:v>0.2059</x:v>
      </x:c>
      <x:c r="G699" s="90" t="b">
        <x:f>'全銘柄'!AB488</x:f>
        <x:v>0</x:v>
      </x:c>
      <x:c r="H699" s="90" t="b">
        <x:f>'全銘柄'!AC488</x:f>
        <x:v>1</x:v>
      </x:c>
      <x:c r="I699" s="90" t="n">
        <x:f>'全銘柄'!AD488</x:f>
        <x:v>1</x:v>
      </x:c>
      <x:c r="J699" s="90" t="n">
        <x:f>'全銘柄'!AE488</x:f>
        <x:v>1</x:v>
      </x:c>
      <x:c r="K699" s="90" t="str">
        <x:f>'全銘柄'!AH488</x:f>
        <x:v>S100W1MB</x:v>
      </x:c>
    </x:row>
    <x:row r="700">
      <x:c r="A700" s="90" t="n">
        <x:f>'全銘柄'!A1722</x:f>
        <x:v>1721</x:v>
      </x:c>
      <x:c r="B700" s="90" t="str">
        <x:f>'全銘柄'!B1722</x:f>
        <x:v>9417</x:v>
      </x:c>
      <x:c r="C700" s="90" t="str">
        <x:f>'全銘柄'!D1722</x:f>
        <x:v>Smartvalue Co.,Ltd.</x:v>
      </x:c>
      <x:c r="D700" s="90" t="n">
        <x:f>'全銘柄'!W1722</x:f>
        <x:v>0</x:v>
      </x:c>
      <x:c r="E700" s="90" t="str">
        <x:f>'全銘柄'!U1722</x:f>
        <x:v>渋谷 一正</x:v>
      </x:c>
      <x:c r="F700" s="91" t="n">
        <x:f>'全銘柄'!V1722</x:f>
        <x:v>0.2057</x:v>
      </x:c>
      <x:c r="G700" s="90" t="b">
        <x:f>'全銘柄'!AB1722</x:f>
        <x:v>0</x:v>
      </x:c>
      <x:c r="H700" s="90" t="b">
        <x:f>'全銘柄'!AC1722</x:f>
        <x:v>1</x:v>
      </x:c>
      <x:c r="I700" s="90" t="n">
        <x:f>'全銘柄'!AD1722</x:f>
        <x:v>0</x:v>
      </x:c>
      <x:c r="J700" s="90" t="n">
        <x:f>'全銘柄'!AE1722</x:f>
        <x:v>0</x:v>
      </x:c>
      <x:c r="K700" s="90" t="str">
        <x:f>'全銘柄'!AH1722</x:f>
        <x:v>S100WQZW</x:v>
      </x:c>
    </x:row>
    <x:row r="701">
      <x:c r="A701" s="90" t="n">
        <x:f>'全銘柄'!A456</x:f>
        <x:v>455</x:v>
      </x:c>
      <x:c r="B701" s="90" t="str">
        <x:f>'全銘柄'!B456</x:f>
        <x:v>2124</x:v>
      </x:c>
      <x:c r="C701" s="90" t="str">
        <x:f>'全銘柄'!D456</x:f>
        <x:v>JAC Recruitment Co.,Ltd.</x:v>
      </x:c>
      <x:c r="D701" s="90" t="str">
        <x:f>'全銘柄'!W456</x:f>
        <x:v>田 崎 ひろみ</x:v>
      </x:c>
      <x:c r="E701" s="90" t="str">
        <x:f>'全銘柄'!U456</x:f>
        <x:v>田崎 忠良</x:v>
      </x:c>
      <x:c r="F701" s="91" t="n">
        <x:f>'全銘柄'!V456</x:f>
        <x:v>0.2048</x:v>
      </x:c>
      <x:c r="G701" s="90" t="b">
        <x:f>'全銘柄'!AB456</x:f>
        <x:v>0</x:v>
      </x:c>
      <x:c r="H701" s="90" t="b">
        <x:f>'全銘柄'!AC456</x:f>
        <x:v>1</x:v>
      </x:c>
      <x:c r="I701" s="90" t="n">
        <x:f>'全銘柄'!AD456</x:f>
        <x:v>1</x:v>
      </x:c>
      <x:c r="J701" s="90" t="n">
        <x:f>'全銘柄'!AE456</x:f>
        <x:v>1</x:v>
      </x:c>
      <x:c r="K701" s="90" t="str">
        <x:f>'全銘柄'!AH456</x:f>
        <x:v>S100XU6Z</x:v>
      </x:c>
    </x:row>
    <x:row r="702">
      <x:c r="A702" s="90" t="n">
        <x:f>'全銘柄'!A1810</x:f>
        <x:v>1809</x:v>
      </x:c>
      <x:c r="B702" s="90" t="str">
        <x:f>'全銘柄'!B1810</x:f>
        <x:v>3071</x:v>
      </x:c>
      <x:c r="C702" s="90" t="str">
        <x:f>'全銘柄'!D1810</x:f>
        <x:v>Stream Co.,Ltd.</x:v>
      </x:c>
      <x:c r="D702" s="90" t="str">
        <x:f>'全銘柄'!W1810</x:f>
        <x:v>市 村 智 樹</x:v>
      </x:c>
      <x:c r="E702" s="90" t="str">
        <x:f>'全銘柄'!U1810</x:f>
        <x:v>㈱ヤマダデンキ</x:v>
      </x:c>
      <x:c r="F702" s="91" t="n">
        <x:f>'全銘柄'!V1810</x:f>
        <x:v>0.2048</x:v>
      </x:c>
      <x:c r="G702" s="90" t="b">
        <x:f>'全銘柄'!AB1810</x:f>
        <x:v>0</x:v>
      </x:c>
      <x:c r="H702" s="90" t="b">
        <x:f>'全銘柄'!AC1810</x:f>
        <x:v>1</x:v>
      </x:c>
      <x:c r="I702" s="90" t="n">
        <x:f>'全銘柄'!AD1810</x:f>
        <x:v>0</x:v>
      </x:c>
      <x:c r="J702" s="90" t="n">
        <x:f>'全銘柄'!AE1810</x:f>
        <x:v>0</x:v>
      </x:c>
      <x:c r="K702" s="90" t="str">
        <x:f>'全銘柄'!AH1810</x:f>
        <x:v>S100Y025</x:v>
      </x:c>
    </x:row>
    <x:row r="703">
      <x:c r="A703" s="90" t="n">
        <x:f>'全銘柄'!A1739</x:f>
        <x:v>1738</x:v>
      </x:c>
      <x:c r="B703" s="90" t="str">
        <x:f>'全銘柄'!B1739</x:f>
        <x:v>3024</x:v>
      </x:c>
      <x:c r="C703" s="90" t="str">
        <x:f>'全銘柄'!D1739</x:f>
        <x:v>CREATE CORPORATION</x:v>
      </x:c>
      <x:c r="D703" s="90" t="str">
        <x:f>'全銘柄'!W1739</x:f>
        <x:v>吉 成 隆 則 / 柴 田 勝</x:v>
      </x:c>
      <x:c r="E703" s="90" t="str">
        <x:f>'全銘柄'!U1739</x:f>
        <x:v>クリエイト取引先持株会</x:v>
      </x:c>
      <x:c r="F703" s="91" t="n">
        <x:f>'全銘柄'!V1739</x:f>
        <x:v>0.2043</x:v>
      </x:c>
      <x:c r="G703" s="90" t="b">
        <x:f>'全銘柄'!AB1739</x:f>
        <x:v>0</x:v>
      </x:c>
      <x:c r="H703" s="90" t="b">
        <x:f>'全銘柄'!AC1739</x:f>
        <x:v>1</x:v>
      </x:c>
      <x:c r="I703" s="90" t="n">
        <x:f>'全銘柄'!AD1739</x:f>
        <x:v>0</x:v>
      </x:c>
      <x:c r="J703" s="90" t="n">
        <x:f>'全銘柄'!AE1739</x:f>
        <x:v>0</x:v>
      </x:c>
      <x:c r="K703" s="90" t="str">
        <x:f>'全銘柄'!AH1739</x:f>
        <x:v>S100VZGG</x:v>
      </x:c>
    </x:row>
    <x:row r="704">
      <x:c r="A704" s="90" t="n">
        <x:f>'全銘柄'!A1619</x:f>
        <x:v>1618</x:v>
      </x:c>
      <x:c r="B704" s="90" t="str">
        <x:f>'全銘柄'!B1619</x:f>
        <x:v>9887</x:v>
      </x:c>
      <x:c r="C704" s="90" t="str">
        <x:f>'全銘柄'!D1619</x:f>
        <x:v>MATSUYA FOODS HOLDINGS CO.,LTD.</x:v>
      </x:c>
      <x:c r="D704" s="90" t="str">
        <x:f>'全銘柄'!W1619</x:f>
        <x:v>瓦葺 一利</x:v>
      </x:c>
      <x:c r="E704" s="90" t="str">
        <x:f>'全銘柄'!U1619</x:f>
        <x:v>瓦葺 利夫</x:v>
      </x:c>
      <x:c r="F704" s="91" t="n">
        <x:f>'全銘柄'!V1619</x:f>
        <x:v>0.2018</x:v>
      </x:c>
      <x:c r="G704" s="90" t="b">
        <x:f>'全銘柄'!AB1619</x:f>
        <x:v>0</x:v>
      </x:c>
      <x:c r="H704" s="90" t="b">
        <x:f>'全銘柄'!AC1619</x:f>
        <x:v>1</x:v>
      </x:c>
      <x:c r="I704" s="90" t="n">
        <x:f>'全銘柄'!AD1619</x:f>
        <x:v>0</x:v>
      </x:c>
      <x:c r="J704" s="90" t="n">
        <x:f>'全銘柄'!AE1619</x:f>
        <x:v>0</x:v>
      </x:c>
      <x:c r="K704" s="90" t="str">
        <x:f>'全銘柄'!AH1619</x:f>
        <x:v>S100W5US</x:v>
      </x:c>
    </x:row>
    <x:row r="705">
      <x:c r="A705" s="90" t="n">
        <x:f>'全銘柄'!A493</x:f>
        <x:v>492</x:v>
      </x:c>
      <x:c r="B705" s="90" t="str">
        <x:f>'全銘柄'!B493</x:f>
        <x:v>4307</x:v>
      </x:c>
      <x:c r="C705" s="90" t="str">
        <x:f>'全銘柄'!D493</x:f>
        <x:v>Nomura Research Institute,Ltd.</x:v>
      </x:c>
      <x:c r="D705" s="90" t="str">
        <x:f>'全銘柄'!W493</x:f>
        <x:v>柳 澤 花 芽 / 江波戸 謙</x:v>
      </x:c>
      <x:c r="E705" s="90" t="str">
        <x:f>'全銘柄'!U493</x:f>
        <x:v>野村ホールディングス㈱</x:v>
      </x:c>
      <x:c r="F705" s="91" t="n">
        <x:f>'全銘柄'!V493</x:f>
        <x:v>0.2016</x:v>
      </x:c>
      <x:c r="G705" s="90" t="b">
        <x:f>'全銘柄'!AB493</x:f>
        <x:v>0</x:v>
      </x:c>
      <x:c r="H705" s="90" t="b">
        <x:f>'全銘柄'!AC493</x:f>
        <x:v>1</x:v>
      </x:c>
      <x:c r="I705" s="90" t="n">
        <x:f>'全銘柄'!AD493</x:f>
        <x:v>1</x:v>
      </x:c>
      <x:c r="J705" s="90" t="n">
        <x:f>'全銘柄'!AE493</x:f>
        <x:v>1</x:v>
      </x:c>
      <x:c r="K705" s="90" t="str">
        <x:f>'全銘柄'!AH493</x:f>
        <x:v>S100VZKL</x:v>
      </x:c>
    </x:row>
    <x:row r="706">
      <x:c r="A706" s="90" t="n">
        <x:f>'全銘柄'!A482</x:f>
        <x:v>481</x:v>
      </x:c>
      <x:c r="B706" s="90" t="str">
        <x:f>'全銘柄'!B482</x:f>
        <x:v>6159</x:v>
      </x:c>
      <x:c r="C706" s="90" t="str">
        <x:f>'全銘柄'!D482</x:f>
        <x:v>MICRON MACHINERY CO.,LTD.</x:v>
      </x:c>
      <x:c r="D706" s="90" t="str">
        <x:f>'全銘柄'!W482</x:f>
        <x:v>榊原 憲二</x:v>
      </x:c>
      <x:c r="E706" s="90" t="str">
        <x:f>'全銘柄'!U482</x:f>
        <x:v>ミクロン精密社員持株会</x:v>
      </x:c>
      <x:c r="F706" s="91" t="n">
        <x:f>'全銘柄'!V482</x:f>
        <x:v>0.2005</x:v>
      </x:c>
      <x:c r="G706" s="90" t="b">
        <x:f>'全銘柄'!AB482</x:f>
        <x:v>0</x:v>
      </x:c>
      <x:c r="H706" s="90" t="b">
        <x:f>'全銘柄'!AC482</x:f>
        <x:v>1</x:v>
      </x:c>
      <x:c r="I706" s="90" t="n">
        <x:f>'全銘柄'!AD482</x:f>
        <x:v>1</x:v>
      </x:c>
      <x:c r="J706" s="90" t="n">
        <x:f>'全銘柄'!AE482</x:f>
        <x:v>1</x:v>
      </x:c>
      <x:c r="K706" s="90" t="str">
        <x:f>'全銘柄'!AH482</x:f>
        <x:v>S100X5M8</x:v>
      </x:c>
    </x:row>
    <x:row r="707">
      <x:c r="A707" s="90" t="n">
        <x:f>'全銘柄'!A1771</x:f>
        <x:v>1770</x:v>
      </x:c>
      <x:c r="B707" s="90" t="str">
        <x:f>'全銘柄'!B1771</x:f>
        <x:v>9363</x:v>
      </x:c>
      <x:c r="C707" s="90" t="str">
        <x:f>'全銘柄'!D1771</x:f>
        <x:v>DAIUN CO.,LTD.</x:v>
      </x:c>
      <x:c r="D707" s="90" t="str">
        <x:f>'全銘柄'!W1771</x:f>
        <x:v>岩 崎 雅 信</x:v>
      </x:c>
      <x:c r="E707" s="90" t="str">
        <x:f>'全銘柄'!U1771</x:f>
        <x:v>大運協力会社持株会</x:v>
      </x:c>
      <x:c r="F707" s="91" t="n">
        <x:f>'全銘柄'!V1771</x:f>
        <x:v>0.199</x:v>
      </x:c>
      <x:c r="G707" s="90" t="b">
        <x:f>'全銘柄'!AB1771</x:f>
        <x:v>0</x:v>
      </x:c>
      <x:c r="H707" s="90" t="b">
        <x:f>'全銘柄'!AC1771</x:f>
        <x:v>1</x:v>
      </x:c>
      <x:c r="I707" s="90" t="n">
        <x:f>'全銘柄'!AD1771</x:f>
        <x:v>0</x:v>
      </x:c>
      <x:c r="J707" s="90" t="n">
        <x:f>'全銘柄'!AE1771</x:f>
        <x:v>0</x:v>
      </x:c>
      <x:c r="K707" s="90" t="str">
        <x:f>'全銘柄'!AH1771</x:f>
        <x:v>S100W7MT</x:v>
      </x:c>
    </x:row>
    <x:row r="708">
      <x:c r="A708" s="90" t="n">
        <x:f>'全銘柄'!A1882</x:f>
        <x:v>1881</x:v>
      </x:c>
      <x:c r="B708" s="90" t="str">
        <x:f>'全銘柄'!B1882</x:f>
        <x:v>7601</x:v>
      </x:c>
      <x:c r="C708" s="90" t="str">
        <x:f>'全銘柄'!D1882</x:f>
        <x:v>POPLAR CO.,Ltd.</x:v>
      </x:c>
      <x:c r="D708" s="90" t="str">
        <x:f>'全銘柄'!W1882</x:f>
        <x:v>岡田 礼信</x:v>
      </x:c>
      <x:c r="E708" s="90" t="str">
        <x:f>'全銘柄'!U1882</x:f>
        <x:v>目黒 俊治</x:v>
      </x:c>
      <x:c r="F708" s="91" t="n">
        <x:f>'全銘柄'!V1882</x:f>
        <x:v>0.1984</x:v>
      </x:c>
      <x:c r="G708" s="90" t="b">
        <x:f>'全銘柄'!AB1882</x:f>
        <x:v>0</x:v>
      </x:c>
      <x:c r="H708" s="90" t="b">
        <x:f>'全銘柄'!AC1882</x:f>
        <x:v>1</x:v>
      </x:c>
      <x:c r="I708" s="90" t="n">
        <x:f>'全銘柄'!AD1882</x:f>
        <x:v>0</x:v>
      </x:c>
      <x:c r="J708" s="90" t="n">
        <x:f>'全銘柄'!AE1882</x:f>
        <x:v>0</x:v>
      </x:c>
      <x:c r="K708" s="90" t="str">
        <x:f>'全銘柄'!AH1882</x:f>
        <x:v>S100Y6BQ</x:v>
      </x:c>
    </x:row>
    <x:row r="709">
      <x:c r="A709" s="90" t="n">
        <x:f>'全銘柄'!A546</x:f>
        <x:v>545</x:v>
      </x:c>
      <x:c r="B709" s="90" t="str">
        <x:f>'全銘柄'!B546</x:f>
        <x:v>3826</x:v>
      </x:c>
      <x:c r="C709" s="90" t="str">
        <x:f>'全銘柄'!D546</x:f>
        <x:v>System Integrator Corp.</x:v>
      </x:c>
      <x:c r="D709" s="90" t="str">
        <x:f>'全銘柄'!W546</x:f>
        <x:v>梅 田 弘 之 / 引屋敷 智</x:v>
      </x:c>
      <x:c r="E709" s="90" t="str">
        <x:f>'全銘柄'!U546</x:f>
        <x:v>碓井 満</x:v>
      </x:c>
      <x:c r="F709" s="91" t="n">
        <x:f>'全銘柄'!V546</x:f>
        <x:v>0.198</x:v>
      </x:c>
      <x:c r="G709" s="90" t="b">
        <x:f>'全銘柄'!AB546</x:f>
        <x:v>0</x:v>
      </x:c>
      <x:c r="H709" s="90" t="b">
        <x:f>'全銘柄'!AC546</x:f>
        <x:v>1</x:v>
      </x:c>
      <x:c r="I709" s="90" t="n">
        <x:f>'全銘柄'!AD546</x:f>
        <x:v>1</x:v>
      </x:c>
      <x:c r="J709" s="90" t="n">
        <x:f>'全銘柄'!AE546</x:f>
        <x:v>1</x:v>
      </x:c>
      <x:c r="K709" s="90" t="str">
        <x:f>'全銘柄'!AH546</x:f>
        <x:v>S100Y7MS</x:v>
      </x:c>
    </x:row>
    <x:row r="710">
      <x:c r="A710" s="90" t="n">
        <x:f>'全銘柄'!A1793</x:f>
        <x:v>1792</x:v>
      </x:c>
      <x:c r="B710" s="90" t="str">
        <x:f>'全銘柄'!B1793</x:f>
        <x:v>5287</x:v>
      </x:c>
      <x:c r="C710" s="90" t="str">
        <x:f>'全銘柄'!D1793</x:f>
        <x:v>ITO YOGYO CO.,LTD.</x:v>
      </x:c>
      <x:c r="D710" s="90" t="str">
        <x:f>'全銘柄'!W1793</x:f>
        <x:v>畑 中 雄 介</x:v>
      </x:c>
      <x:c r="E710" s="90" t="str">
        <x:f>'全銘柄'!U1793</x:f>
        <x:v>畑 中 千 弘</x:v>
      </x:c>
      <x:c r="F710" s="91" t="n">
        <x:f>'全銘柄'!V1793</x:f>
        <x:v>0.198</x:v>
      </x:c>
      <x:c r="G710" s="90" t="b">
        <x:f>'全銘柄'!AB1793</x:f>
        <x:v>0</x:v>
      </x:c>
      <x:c r="H710" s="90" t="b">
        <x:f>'全銘柄'!AC1793</x:f>
        <x:v>1</x:v>
      </x:c>
      <x:c r="I710" s="90" t="n">
        <x:f>'全銘柄'!AD1793</x:f>
        <x:v>0</x:v>
      </x:c>
      <x:c r="J710" s="90" t="n">
        <x:f>'全銘柄'!AE1793</x:f>
        <x:v>0</x:v>
      </x:c>
      <x:c r="K710" s="90" t="str">
        <x:f>'全銘柄'!AH1793</x:f>
        <x:v>S100W417</x:v>
      </x:c>
    </x:row>
    <x:row r="711">
      <x:c r="A711" s="90" t="n">
        <x:f>'全銘柄'!A1902</x:f>
        <x:v>1901</x:v>
      </x:c>
      <x:c r="B711" s="90" t="str">
        <x:f>'全銘柄'!B1902</x:f>
        <x:v>7443</x:v>
      </x:c>
      <x:c r="C711" s="90" t="str">
        <x:f>'全銘柄'!D1902</x:f>
        <x:v>YOKOHAMA GYORUI CO.,LTD.</x:v>
      </x:c>
      <x:c r="D711" s="90" t="str">
        <x:f>'全銘柄'!W1902</x:f>
        <x:v>松尾 英俊 / 加藤 裕 / 岩澤 利治</x:v>
      </x:c>
      <x:c r="E711" s="90" t="str">
        <x:f>'全銘柄'!U1902</x:f>
        <x:v>㈱ニッスイ</x:v>
      </x:c>
      <x:c r="F711" s="91" t="n">
        <x:f>'全銘柄'!V1902</x:f>
        <x:v>0.198</x:v>
      </x:c>
      <x:c r="G711" s="90" t="b">
        <x:f>'全銘柄'!AB1902</x:f>
        <x:v>0</x:v>
      </x:c>
      <x:c r="H711" s="90" t="b">
        <x:f>'全銘柄'!AC1902</x:f>
        <x:v>1</x:v>
      </x:c>
      <x:c r="I711" s="90" t="n">
        <x:f>'全銘柄'!AD1902</x:f>
        <x:v>0</x:v>
      </x:c>
      <x:c r="J711" s="90" t="n">
        <x:f>'全銘柄'!AE1902</x:f>
        <x:v>0</x:v>
      </x:c>
      <x:c r="K711" s="90" t="str">
        <x:f>'全銘柄'!AH1902</x:f>
        <x:v>S100W4AC</x:v>
      </x:c>
    </x:row>
    <x:row r="712">
      <x:c r="A712" s="90" t="n">
        <x:f>'全銘柄'!A121</x:f>
        <x:v>120</x:v>
      </x:c>
      <x:c r="B712" s="90" t="str">
        <x:f>'全銘柄'!B121</x:f>
        <x:v>5570</x:v>
      </x:c>
      <x:c r="C712" s="90" t="str">
        <x:f>'全銘柄'!D121</x:f>
        <x:v>JENOBA CO.,LTD.</x:v>
      </x:c>
      <x:c r="D712" s="90" t="str">
        <x:f>'全銘柄'!W121</x:f>
        <x:v>戸上 敏</x:v>
      </x:c>
      <x:c r="E712" s="90" t="str">
        <x:f>'全銘柄'!U121</x:f>
        <x:v>南 安子</x:v>
      </x:c>
      <x:c r="F712" s="91" t="n">
        <x:f>'全銘柄'!V121</x:f>
        <x:v>0.1975</x:v>
      </x:c>
      <x:c r="G712" s="90" t="b">
        <x:f>'全銘柄'!AB121</x:f>
        <x:v>0</x:v>
      </x:c>
      <x:c r="H712" s="90" t="b">
        <x:f>'全銘柄'!AC121</x:f>
        <x:v>1</x:v>
      </x:c>
      <x:c r="I712" s="90" t="n">
        <x:f>'全銘柄'!AD121</x:f>
        <x:v>2</x:v>
      </x:c>
      <x:c r="J712" s="90" t="n">
        <x:f>'全銘柄'!AE121</x:f>
        <x:v>2</x:v>
      </x:c>
      <x:c r="K712" s="90" t="str">
        <x:f>'全銘柄'!AH121</x:f>
        <x:v>S100XC8W</x:v>
      </x:c>
    </x:row>
    <x:row r="713">
      <x:c r="A713" s="90" t="n">
        <x:f>'全銘柄'!A1637</x:f>
        <x:v>1636</x:v>
      </x:c>
      <x:c r="B713" s="90" t="str">
        <x:f>'全銘柄'!B1637</x:f>
        <x:v>9990</x:v>
      </x:c>
      <x:c r="C713" s="90" t="str">
        <x:f>'全銘柄'!D1637</x:f>
        <x:v>SAC'S BAR HOLDINGS INC.</x:v>
      </x:c>
      <x:c r="D713" s="90" t="str">
        <x:f>'全銘柄'!W1637</x:f>
        <x:v>木山茂年 / 木山剛史</x:v>
      </x:c>
      <x:c r="E713" s="90" t="str">
        <x:f>'全銘柄'!U1637</x:f>
        <x:v>ディーアンドケー㈱</x:v>
      </x:c>
      <x:c r="F713" s="91" t="n">
        <x:f>'全銘柄'!V1637</x:f>
        <x:v>0.1973</x:v>
      </x:c>
      <x:c r="G713" s="90" t="b">
        <x:f>'全銘柄'!AB1637</x:f>
        <x:v>0</x:v>
      </x:c>
      <x:c r="H713" s="90" t="b">
        <x:f>'全銘柄'!AC1637</x:f>
        <x:v>1</x:v>
      </x:c>
      <x:c r="I713" s="90" t="n">
        <x:f>'全銘柄'!AD1637</x:f>
        <x:v>0</x:v>
      </x:c>
      <x:c r="J713" s="90" t="n">
        <x:f>'全銘柄'!AE1637</x:f>
        <x:v>0</x:v>
      </x:c>
      <x:c r="K713" s="90" t="str">
        <x:f>'全銘柄'!AH1637</x:f>
        <x:v>S100W25Z</x:v>
      </x:c>
    </x:row>
    <x:row r="714">
      <x:c r="A714" s="90" t="n">
        <x:f>'全銘柄'!A1708</x:f>
        <x:v>1707</x:v>
      </x:c>
      <x:c r="B714" s="90" t="str">
        <x:f>'全銘柄'!B1708</x:f>
        <x:v>7482</x:v>
      </x:c>
      <x:c r="C714" s="90" t="str">
        <x:f>'全銘柄'!D1708</x:f>
        <x:v>SHIMOJIMA Co.,Ltd.</x:v>
      </x:c>
      <x:c r="D714" s="90" t="str">
        <x:f>'全銘柄'!W1708</x:f>
        <x:v>笠井 義彦 / 下島 雅幸</x:v>
      </x:c>
      <x:c r="E714" s="90" t="str">
        <x:f>'全銘柄'!U1708</x:f>
        <x:v>㈲謙友</x:v>
      </x:c>
      <x:c r="F714" s="91" t="n">
        <x:f>'全銘柄'!V1708</x:f>
        <x:v>0.1971</x:v>
      </x:c>
      <x:c r="G714" s="90" t="b">
        <x:f>'全銘柄'!AB1708</x:f>
        <x:v>0</x:v>
      </x:c>
      <x:c r="H714" s="90" t="b">
        <x:f>'全銘柄'!AC1708</x:f>
        <x:v>1</x:v>
      </x:c>
      <x:c r="I714" s="90" t="n">
        <x:f>'全銘柄'!AD1708</x:f>
        <x:v>0</x:v>
      </x:c>
      <x:c r="J714" s="90" t="n">
        <x:f>'全銘柄'!AE1708</x:f>
        <x:v>0</x:v>
      </x:c>
      <x:c r="K714" s="90" t="str">
        <x:f>'全銘柄'!AH1708</x:f>
        <x:v>S100W2W0</x:v>
      </x:c>
    </x:row>
    <x:row r="715">
      <x:c r="A715" s="90" t="n">
        <x:f>'全銘柄'!A551</x:f>
        <x:v>550</x:v>
      </x:c>
      <x:c r="B715" s="90" t="str">
        <x:f>'全銘柄'!B551</x:f>
        <x:v>9684</x:v>
      </x:c>
      <x:c r="C715" s="90" t="str">
        <x:f>'全銘柄'!D551</x:f>
        <x:v>SQUARE ENIX HOLDINGS CO.,LTD.</x:v>
      </x:c>
      <x:c r="D715" s="90" t="str">
        <x:f>'全銘柄'!W551</x:f>
        <x:v>桐生 隆司</x:v>
      </x:c>
      <x:c r="E715" s="90" t="str">
        <x:f>'全銘柄'!U551</x:f>
        <x:v>福嶋 康博</x:v>
      </x:c>
      <x:c r="F715" s="91" t="n">
        <x:f>'全銘柄'!V551</x:f>
        <x:v>0.1967</x:v>
      </x:c>
      <x:c r="G715" s="90" t="b">
        <x:f>'全銘柄'!AB551</x:f>
        <x:v>0</x:v>
      </x:c>
      <x:c r="H715" s="90" t="b">
        <x:f>'全銘柄'!AC551</x:f>
        <x:v>1</x:v>
      </x:c>
      <x:c r="I715" s="90" t="n">
        <x:f>'全銘柄'!AD551</x:f>
        <x:v>1</x:v>
      </x:c>
      <x:c r="J715" s="90" t="n">
        <x:f>'全銘柄'!AE551</x:f>
        <x:v>1</x:v>
      </x:c>
      <x:c r="K715" s="90" t="str">
        <x:f>'全銘柄'!AH551</x:f>
        <x:v>S100W67T</x:v>
      </x:c>
    </x:row>
    <x:row r="716">
      <x:c r="A716" s="90" t="n">
        <x:f>'全銘柄'!A1745</x:f>
        <x:v>1744</x:v>
      </x:c>
      <x:c r="B716" s="90" t="str">
        <x:f>'全銘柄'!B1745</x:f>
        <x:v>7902</x:v>
      </x:c>
      <x:c r="C716" s="90" t="str">
        <x:f>'全銘柄'!D1745</x:f>
        <x:v>SONOCOM CO.,LTD.</x:v>
      </x:c>
      <x:c r="D716" s="90" t="str">
        <x:f>'全銘柄'!W1745</x:f>
        <x:v>岨野 公一 / 髙木 清啓</x:v>
      </x:c>
      <x:c r="E716" s="90" t="str">
        <x:f>'全銘柄'!U1745</x:f>
        <x:v>岨野 俊雄</x:v>
      </x:c>
      <x:c r="F716" s="91" t="n">
        <x:f>'全銘柄'!V1745</x:f>
        <x:v>0.196</x:v>
      </x:c>
      <x:c r="G716" s="90" t="b">
        <x:f>'全銘柄'!AB1745</x:f>
        <x:v>0</x:v>
      </x:c>
      <x:c r="H716" s="90" t="b">
        <x:f>'全銘柄'!AC1745</x:f>
        <x:v>1</x:v>
      </x:c>
      <x:c r="I716" s="90" t="n">
        <x:f>'全銘柄'!AD1745</x:f>
        <x:v>0</x:v>
      </x:c>
      <x:c r="J716" s="90" t="n">
        <x:f>'全銘柄'!AE1745</x:f>
        <x:v>0</x:v>
      </x:c>
      <x:c r="K716" s="90" t="str">
        <x:f>'全銘柄'!AH1745</x:f>
        <x:v>S100W7BV</x:v>
      </x:c>
    </x:row>
    <x:row r="717">
      <x:c r="A717" s="90" t="n">
        <x:f>'全銘柄'!A1599</x:f>
        <x:v>1598</x:v>
      </x:c>
      <x:c r="B717" s="90" t="str">
        <x:f>'全銘柄'!B1599</x:f>
        <x:v>3329</x:v>
      </x:c>
      <x:c r="C717" s="90" t="str">
        <x:f>'全銘柄'!D1599</x:f>
        <x:v>TOWA FOOD SERVICE CO.,LTD.</x:v>
      </x:c>
      <x:c r="D717" s="90" t="str">
        <x:f>'全銘柄'!W1599</x:f>
        <x:v>岸野 誠人 / 菅野 政彦</x:v>
      </x:c>
      <x:c r="E717" s="90" t="str">
        <x:f>'全銘柄'!U1599</x:f>
        <x:v>岸野 秀英</x:v>
      </x:c>
      <x:c r="F717" s="91" t="n">
        <x:f>'全銘柄'!V1599</x:f>
        <x:v>0.1958</x:v>
      </x:c>
      <x:c r="G717" s="90" t="b">
        <x:f>'全銘柄'!AB1599</x:f>
        <x:v>0</x:v>
      </x:c>
      <x:c r="H717" s="90" t="b">
        <x:f>'全銘柄'!AC1599</x:f>
        <x:v>1</x:v>
      </x:c>
      <x:c r="I717" s="90" t="n">
        <x:f>'全銘柄'!AD1599</x:f>
        <x:v>0</x:v>
      </x:c>
      <x:c r="J717" s="90" t="n">
        <x:f>'全銘柄'!AE1599</x:f>
        <x:v>0</x:v>
      </x:c>
      <x:c r="K717" s="90" t="str">
        <x:f>'全銘柄'!AH1599</x:f>
        <x:v>S100WEOL</x:v>
      </x:c>
    </x:row>
    <x:row r="718">
      <x:c r="A718" s="90" t="n">
        <x:f>'全銘柄'!A1670</x:f>
        <x:v>1669</x:v>
      </x:c>
      <x:c r="B718" s="90" t="str">
        <x:f>'全銘柄'!B1670</x:f>
        <x:v>6568</x:v>
      </x:c>
      <x:c r="C718" s="90" t="str">
        <x:f>'全銘柄'!D1670</x:f>
        <x:v>KNC Laboratories Co.,Ltd.</x:v>
      </x:c>
      <x:c r="D718" s="90" t="str">
        <x:f>'全銘柄'!W1670</x:f>
        <x:v>真岡 宅哉</x:v>
      </x:c>
      <x:c r="E718" s="90" t="str">
        <x:f>'全銘柄'!U1670</x:f>
        <x:v>ＫＮＣ興産（株）</x:v>
      </x:c>
      <x:c r="F718" s="91" t="n">
        <x:f>'全銘柄'!V1670</x:f>
        <x:v>0.1956</x:v>
      </x:c>
      <x:c r="G718" s="90" t="b">
        <x:f>'全銘柄'!AB1670</x:f>
        <x:v>0</x:v>
      </x:c>
      <x:c r="H718" s="90" t="b">
        <x:f>'全銘柄'!AC1670</x:f>
        <x:v>1</x:v>
      </x:c>
      <x:c r="I718" s="90" t="n">
        <x:f>'全銘柄'!AD1670</x:f>
        <x:v>0</x:v>
      </x:c>
      <x:c r="J718" s="90" t="n">
        <x:f>'全銘柄'!AE1670</x:f>
        <x:v>0</x:v>
      </x:c>
      <x:c r="K718" s="90" t="str">
        <x:f>'全銘柄'!AH1670</x:f>
        <x:v>S100VV73</x:v>
      </x:c>
    </x:row>
    <x:row r="719">
      <x:c r="A719" s="90" t="n">
        <x:f>'全銘柄'!A534</x:f>
        <x:v>533</x:v>
      </x:c>
      <x:c r="B719" s="90" t="str">
        <x:f>'全銘柄'!B534</x:f>
        <x:v>4931</x:v>
      </x:c>
      <x:c r="C719" s="90" t="str">
        <x:f>'全銘柄'!D534</x:f>
        <x:v>Shinnihonseiyaku Co.,Ltd.</x:v>
      </x:c>
      <x:c r="D719" s="90" t="str">
        <x:f>'全銘柄'!W534</x:f>
        <x:v>後藤 孝洋</x:v>
      </x:c>
      <x:c r="E719" s="90" t="str">
        <x:f>'全銘柄'!U534</x:f>
        <x:v>山田 英二郎</x:v>
      </x:c>
      <x:c r="F719" s="91" t="n">
        <x:f>'全銘柄'!V534</x:f>
        <x:v>0.194</x:v>
      </x:c>
      <x:c r="G719" s="90" t="b">
        <x:f>'全銘柄'!AB534</x:f>
        <x:v>0</x:v>
      </x:c>
      <x:c r="H719" s="90" t="b">
        <x:f>'全銘柄'!AC534</x:f>
        <x:v>1</x:v>
      </x:c>
      <x:c r="I719" s="90" t="n">
        <x:f>'全銘柄'!AD534</x:f>
        <x:v>1</x:v>
      </x:c>
      <x:c r="J719" s="90" t="n">
        <x:f>'全銘柄'!AE534</x:f>
        <x:v>1</x:v>
      </x:c>
      <x:c r="K719" s="90" t="str">
        <x:f>'全銘柄'!AH534</x:f>
        <x:v>S100XA5Q</x:v>
      </x:c>
    </x:row>
    <x:row r="720">
      <x:c r="A720" s="90" t="n">
        <x:f>'全銘柄'!A1622</x:f>
        <x:v>1621</x:v>
      </x:c>
      <x:c r="B720" s="90" t="str">
        <x:f>'全銘柄'!B1622</x:f>
        <x:v>3395</x:v>
      </x:c>
      <x:c r="C720" s="90" t="str">
        <x:f>'全銘柄'!D1622</x:f>
        <x:v>Saint Marc Holdings Co.,Ltd.</x:v>
      </x:c>
      <x:c r="D720" s="90" t="str">
        <x:f>'全銘柄'!W1622</x:f>
        <x:v>藤川 祐樹</x:v>
      </x:c>
      <x:c r="E720" s="90" t="str">
        <x:f>'全銘柄'!U1622</x:f>
        <x:v>片山 智恵美</x:v>
      </x:c>
      <x:c r="F720" s="91" t="n">
        <x:f>'全銘柄'!V1622</x:f>
        <x:v>0.1931</x:v>
      </x:c>
      <x:c r="G720" s="90" t="b">
        <x:f>'全銘柄'!AB1622</x:f>
        <x:v>0</x:v>
      </x:c>
      <x:c r="H720" s="90" t="b">
        <x:f>'全銘柄'!AC1622</x:f>
        <x:v>1</x:v>
      </x:c>
      <x:c r="I720" s="90" t="n">
        <x:f>'全銘柄'!AD1622</x:f>
        <x:v>0</x:v>
      </x:c>
      <x:c r="J720" s="90" t="n">
        <x:f>'全銘柄'!AE1622</x:f>
        <x:v>0</x:v>
      </x:c>
      <x:c r="K720" s="90" t="str">
        <x:f>'全銘柄'!AH1622</x:f>
        <x:v>S100W33T</x:v>
      </x:c>
    </x:row>
    <x:row r="721">
      <x:c r="A721" s="90" t="n">
        <x:f>'全銘柄'!A520</x:f>
        <x:v>519</x:v>
      </x:c>
      <x:c r="B721" s="90" t="str">
        <x:f>'全銘柄'!B520</x:f>
        <x:v>4977</x:v>
      </x:c>
      <x:c r="C721" s="90" t="str">
        <x:f>'全銘柄'!D520</x:f>
        <x:v>Nitta Gelatin Inc.</x:v>
      </x:c>
      <x:c r="D721" s="90" t="str">
        <x:f>'全銘柄'!W520</x:f>
        <x:v>竹宮 秀典</x:v>
      </x:c>
      <x:c r="E721" s="90" t="str">
        <x:f>'全銘柄'!U520</x:f>
        <x:v>アイビーピー㈱</x:v>
      </x:c>
      <x:c r="F721" s="91" t="n">
        <x:f>'全銘柄'!V520</x:f>
        <x:v>0.1927</x:v>
      </x:c>
      <x:c r="G721" s="90" t="b">
        <x:f>'全銘柄'!AB520</x:f>
        <x:v>0</x:v>
      </x:c>
      <x:c r="H721" s="90" t="b">
        <x:f>'全銘柄'!AC520</x:f>
        <x:v>1</x:v>
      </x:c>
      <x:c r="I721" s="90" t="n">
        <x:f>'全銘柄'!AD520</x:f>
        <x:v>1</x:v>
      </x:c>
      <x:c r="J721" s="90" t="n">
        <x:f>'全銘柄'!AE520</x:f>
        <x:v>1</x:v>
      </x:c>
      <x:c r="K721" s="90" t="str">
        <x:f>'全銘柄'!AH520</x:f>
        <x:v>S100W0TF</x:v>
      </x:c>
    </x:row>
    <x:row r="722">
      <x:c r="A722" s="90" t="n">
        <x:f>'全銘柄'!A1696</x:f>
        <x:v>1695</x:v>
      </x:c>
      <x:c r="B722" s="90" t="str">
        <x:f>'全銘柄'!B1696</x:f>
        <x:v>3183</x:v>
      </x:c>
      <x:c r="C722" s="90" t="str">
        <x:f>'全銘柄'!D1696</x:f>
        <x:v>WIN-Partners Co.,Ltd.</x:v>
      </x:c>
      <x:c r="D722" s="90" t="str">
        <x:f>'全銘柄'!W1696</x:f>
        <x:v>秋沢 英海</x:v>
      </x:c>
      <x:c r="E722" s="90" t="str">
        <x:f>'全銘柄'!U1696</x:f>
        <x:v>㈲オフィスＡ</x:v>
      </x:c>
      <x:c r="F722" s="91" t="n">
        <x:f>'全銘柄'!V1696</x:f>
        <x:v>0.1924</x:v>
      </x:c>
      <x:c r="G722" s="90" t="b">
        <x:f>'全銘柄'!AB1696</x:f>
        <x:v>0</x:v>
      </x:c>
      <x:c r="H722" s="90" t="b">
        <x:f>'全銘柄'!AC1696</x:f>
        <x:v>1</x:v>
      </x:c>
      <x:c r="I722" s="90" t="n">
        <x:f>'全銘柄'!AD1696</x:f>
        <x:v>0</x:v>
      </x:c>
      <x:c r="J722" s="90" t="n">
        <x:f>'全銘柄'!AE1696</x:f>
        <x:v>0</x:v>
      </x:c>
      <x:c r="K722" s="90" t="str">
        <x:f>'全銘柄'!AH1696</x:f>
        <x:v>S100VZI0</x:v>
      </x:c>
    </x:row>
    <x:row r="723">
      <x:c r="A723" s="90" t="n">
        <x:f>'全銘柄'!A485</x:f>
        <x:v>484</x:v>
      </x:c>
      <x:c r="B723" s="90" t="str">
        <x:f>'全銘柄'!B485</x:f>
        <x:v>1780</x:v>
      </x:c>
      <x:c r="C723" s="90" t="str">
        <x:f>'全銘柄'!D485</x:f>
        <x:v>YAMAURA CORPORATION</x:v>
      </x:c>
      <x:c r="D723" s="90" t="str">
        <x:f>'全銘柄'!W485</x:f>
        <x:v>山 浦 正 貴 / 保 科 茂 雄</x:v>
      </x:c>
      <x:c r="E723" s="90" t="str">
        <x:f>'全銘柄'!U485</x:f>
        <x:v>㈱信州エンタープライズ</x:v>
      </x:c>
      <x:c r="F723" s="91" t="n">
        <x:f>'全銘柄'!V485</x:f>
        <x:v>0.192</x:v>
      </x:c>
      <x:c r="G723" s="90" t="b">
        <x:f>'全銘柄'!AB485</x:f>
        <x:v>0</x:v>
      </x:c>
      <x:c r="H723" s="90" t="b">
        <x:f>'全銘柄'!AC485</x:f>
        <x:v>1</x:v>
      </x:c>
      <x:c r="I723" s="90" t="n">
        <x:f>'全銘柄'!AD485</x:f>
        <x:v>1</x:v>
      </x:c>
      <x:c r="J723" s="90" t="n">
        <x:f>'全銘柄'!AE485</x:f>
        <x:v>1</x:v>
      </x:c>
      <x:c r="K723" s="90" t="str">
        <x:f>'全銘柄'!AH485</x:f>
        <x:v>S100W7O4</x:v>
      </x:c>
    </x:row>
    <x:row r="724">
      <x:c r="A724" s="90" t="n">
        <x:f>'全銘柄'!A1656</x:f>
        <x:v>1655</x:v>
      </x:c>
      <x:c r="B724" s="90" t="str">
        <x:f>'全銘柄'!B1656</x:f>
        <x:v>2498</x:v>
      </x:c>
      <x:c r="C724" s="90" t="str">
        <x:f>'全銘柄'!D1656</x:f>
        <x:v>Oriental Consultants Holdings Company Limited</x:v>
      </x:c>
      <x:c r="D724" s="90" t="str">
        <x:f>'全銘柄'!W1656</x:f>
        <x:v>野崎 秀則</x:v>
      </x:c>
      <x:c r="E724" s="90" t="str">
        <x:f>'全銘柄'!U1656</x:f>
        <x:v>オリエンタルコンサルタンツ ホールディングス社員持株会</x:v>
      </x:c>
      <x:c r="F724" s="91" t="n">
        <x:f>'全銘柄'!V1656</x:f>
        <x:v>0.192</x:v>
      </x:c>
      <x:c r="G724" s="90" t="b">
        <x:f>'全銘柄'!AB1656</x:f>
        <x:v>0</x:v>
      </x:c>
      <x:c r="H724" s="90" t="b">
        <x:f>'全銘柄'!AC1656</x:f>
        <x:v>1</x:v>
      </x:c>
      <x:c r="I724" s="90" t="n">
        <x:f>'全銘柄'!AD1656</x:f>
        <x:v>0</x:v>
      </x:c>
      <x:c r="J724" s="90" t="n">
        <x:f>'全銘柄'!AE1656</x:f>
        <x:v>0</x:v>
      </x:c>
      <x:c r="K724" s="90" t="str">
        <x:f>'全銘柄'!AH1656</x:f>
        <x:v>S100XBHA</x:v>
      </x:c>
    </x:row>
    <x:row r="725">
      <x:c r="A725" s="90" t="n">
        <x:f>'全銘柄'!A1501</x:f>
        <x:v>1500</x:v>
      </x:c>
      <x:c r="B725" s="90" t="str">
        <x:f>'全銘柄'!B1501</x:f>
        <x:v>2978</x:v>
      </x:c>
      <x:c r="C725" s="90" t="str">
        <x:f>'全銘柄'!D1501</x:f>
        <x:v>TSUKURUBA Inc.</x:v>
      </x:c>
      <x:c r="D725" s="90" t="str">
        <x:f>'全銘柄'!W1501</x:f>
        <x:v>野村駿太郎</x:v>
      </x:c>
      <x:c r="E725" s="90" t="str">
        <x:f>'全銘柄'!U1501</x:f>
        <x:v>村上 浩輝</x:v>
      </x:c>
      <x:c r="F725" s="91" t="n">
        <x:f>'全銘柄'!V1501</x:f>
        <x:v>0.1917</x:v>
      </x:c>
      <x:c r="G725" s="90" t="b">
        <x:f>'全銘柄'!AB1501</x:f>
        <x:v>0</x:v>
      </x:c>
      <x:c r="H725" s="90" t="b">
        <x:f>'全銘柄'!AC1501</x:f>
        <x:v>1</x:v>
      </x:c>
      <x:c r="I725" s="90" t="n">
        <x:f>'全銘柄'!AD1501</x:f>
        <x:v>0</x:v>
      </x:c>
      <x:c r="J725" s="90" t="n">
        <x:f>'全銘柄'!AE1501</x:f>
        <x:v>1</x:v>
      </x:c>
      <x:c r="K725" s="90" t="str">
        <x:f>'全銘柄'!AH1501</x:f>
        <x:v>S100WXFC</x:v>
      </x:c>
    </x:row>
    <x:row r="726">
      <x:c r="A726" s="90" t="n">
        <x:f>'全銘柄'!A1508</x:f>
        <x:v>1507</x:v>
      </x:c>
      <x:c r="B726" s="90" t="str">
        <x:f>'全銘柄'!B1508</x:f>
        <x:v>3133</x:v>
      </x:c>
      <x:c r="C726" s="90" t="str">
        <x:f>'全銘柄'!D1508</x:f>
        <x:v>kaihan co.,Ltd.</x:v>
      </x:c>
      <x:c r="D726" s="90" t="str">
        <x:f>'全銘柄'!W1508</x:f>
        <x:v>守田 直貴</x:v>
      </x:c>
      <x:c r="E726" s="90" t="str">
        <x:f>'全銘柄'!U1508</x:f>
        <x:v>吉川元宏</x:v>
      </x:c>
      <x:c r="F726" s="91" t="n">
        <x:f>'全銘柄'!V1508</x:f>
        <x:v>0.1911</x:v>
      </x:c>
      <x:c r="G726" s="90" t="b">
        <x:f>'全銘柄'!AB1508</x:f>
        <x:v>0</x:v>
      </x:c>
      <x:c r="H726" s="90" t="b">
        <x:f>'全銘柄'!AC1508</x:f>
        <x:v>1</x:v>
      </x:c>
      <x:c r="I726" s="90" t="n">
        <x:f>'全銘柄'!AD1508</x:f>
        <x:v>0</x:v>
      </x:c>
      <x:c r="J726" s="90" t="n">
        <x:f>'全銘柄'!AE1508</x:f>
        <x:v>1</x:v>
      </x:c>
      <x:c r="K726" s="90" t="str">
        <x:f>'全銘柄'!AH1508</x:f>
        <x:v>S100W6B3</x:v>
      </x:c>
    </x:row>
    <x:row r="727">
      <x:c r="A727" s="90" t="n">
        <x:f>'全銘柄'!A1890</x:f>
        <x:v>1889</x:v>
      </x:c>
      <x:c r="B727" s="90" t="str">
        <x:f>'全銘柄'!B1890</x:f>
        <x:v>6664</x:v>
      </x:c>
      <x:c r="C727" s="90" t="str">
        <x:f>'全銘柄'!D1890</x:f>
        <x:v>OPTOELECTRONICS CO.,LTD.</x:v>
      </x:c>
      <x:c r="D727" s="90" t="str">
        <x:f>'全銘柄'!W1890</x:f>
        <x:v>野々垣 龍哉</x:v>
      </x:c>
      <x:c r="E727" s="90" t="str">
        <x:f>'全銘柄'!U1890</x:f>
        <x:v>俵 政美</x:v>
      </x:c>
      <x:c r="F727" s="91" t="n">
        <x:f>'全銘柄'!V1890</x:f>
        <x:v>0.191</x:v>
      </x:c>
      <x:c r="G727" s="90" t="b">
        <x:f>'全銘柄'!AB1890</x:f>
        <x:v>0</x:v>
      </x:c>
      <x:c r="H727" s="90" t="b">
        <x:f>'全銘柄'!AC1890</x:f>
        <x:v>1</x:v>
      </x:c>
      <x:c r="I727" s="90" t="n">
        <x:f>'全銘柄'!AD1890</x:f>
        <x:v>0</x:v>
      </x:c>
      <x:c r="J727" s="90" t="n">
        <x:f>'全銘柄'!AE1890</x:f>
        <x:v>0</x:v>
      </x:c>
      <x:c r="K727" s="90" t="str">
        <x:f>'全銘柄'!AH1890</x:f>
        <x:v>S100XNIW</x:v>
      </x:c>
    </x:row>
    <x:row r="728">
      <x:c r="A728" s="90" t="n">
        <x:f>'全銘柄'!A1877</x:f>
        <x:v>1876</x:v>
      </x:c>
      <x:c r="B728" s="90" t="str">
        <x:f>'全銘柄'!B1877</x:f>
        <x:v>6832</x:v>
      </x:c>
      <x:c r="C728" s="90" t="str">
        <x:f>'全銘柄'!D1877</x:f>
        <x:v>AOI ELECTRONICS CO.,LTD.</x:v>
      </x:c>
      <x:c r="D728" s="90" t="str">
        <x:f>'全銘柄'!W1877</x:f>
        <x:v>木下 和洋</x:v>
      </x:c>
      <x:c r="E728" s="90" t="str">
        <x:f>'全銘柄'!U1877</x:f>
        <x:v>大西 以知郎</x:v>
      </x:c>
      <x:c r="F728" s="91" t="n">
        <x:f>'全銘柄'!V1877</x:f>
        <x:v>0.1891</x:v>
      </x:c>
      <x:c r="G728" s="90" t="b">
        <x:f>'全銘柄'!AB1877</x:f>
        <x:v>0</x:v>
      </x:c>
      <x:c r="H728" s="90" t="b">
        <x:f>'全銘柄'!AC1877</x:f>
        <x:v>1</x:v>
      </x:c>
      <x:c r="I728" s="90" t="n">
        <x:f>'全銘柄'!AD1877</x:f>
        <x:v>0</x:v>
      </x:c>
      <x:c r="J728" s="90" t="n">
        <x:f>'全銘柄'!AE1877</x:f>
        <x:v>0</x:v>
      </x:c>
      <x:c r="K728" s="90" t="str">
        <x:f>'全銘柄'!AH1877</x:f>
        <x:v>S100W8K0</x:v>
      </x:c>
    </x:row>
    <x:row r="729">
      <x:c r="A729" s="90" t="n">
        <x:f>'全銘柄'!A1601</x:f>
        <x:v>1600</x:v>
      </x:c>
      <x:c r="B729" s="90" t="str">
        <x:f>'全銘柄'!B1601</x:f>
        <x:v>7214</x:v>
      </x:c>
      <x:c r="C729" s="90" t="str">
        <x:f>'全銘柄'!D1601</x:f>
        <x:v>GMB CORPORATION</x:v>
      </x:c>
      <x:c r="D729" s="90" t="str">
        <x:f>'全銘柄'!W1601</x:f>
        <x:v>松岡 祐吉</x:v>
      </x:c>
      <x:c r="E729" s="90" t="str">
        <x:f>'全銘柄'!U1601</x:f>
        <x:v>松岡 信夫</x:v>
      </x:c>
      <x:c r="F729" s="91" t="n">
        <x:f>'全銘柄'!V1601</x:f>
        <x:v>0.189</x:v>
      </x:c>
      <x:c r="G729" s="90" t="b">
        <x:f>'全銘柄'!AB1601</x:f>
        <x:v>0</x:v>
      </x:c>
      <x:c r="H729" s="90" t="b">
        <x:f>'全銘柄'!AC1601</x:f>
        <x:v>1</x:v>
      </x:c>
      <x:c r="I729" s="90" t="n">
        <x:f>'全銘柄'!AD1601</x:f>
        <x:v>0</x:v>
      </x:c>
      <x:c r="J729" s="90" t="n">
        <x:f>'全銘柄'!AE1601</x:f>
        <x:v>0</x:v>
      </x:c>
      <x:c r="K729" s="90" t="str">
        <x:f>'全銘柄'!AH1601</x:f>
        <x:v>S100W77A</x:v>
      </x:c>
    </x:row>
    <x:row r="730">
      <x:c r="A730" s="90" t="n">
        <x:f>'全銘柄'!A1688</x:f>
        <x:v>1687</x:v>
      </x:c>
      <x:c r="B730" s="90" t="str">
        <x:f>'全銘柄'!B1688</x:f>
        <x:v>8897</x:v>
      </x:c>
      <x:c r="C730" s="90" t="str">
        <x:f>'全銘柄'!D1688</x:f>
        <x:v>MIRARTH HOLDINGS,Inc.</x:v>
      </x:c>
      <x:c r="D730" s="90" t="str">
        <x:f>'全銘柄'!W1688</x:f>
        <x:v>島田 和一</x:v>
      </x:c>
      <x:c r="E730" s="90" t="str">
        <x:f>'全銘柄'!U1688</x:f>
        <x:v>一般社団法人村山財産管理</x:v>
      </x:c>
      <x:c r="F730" s="91" t="n">
        <x:f>'全銘柄'!V1688</x:f>
        <x:v>0.1887</x:v>
      </x:c>
      <x:c r="G730" s="90" t="b">
        <x:f>'全銘柄'!AB1688</x:f>
        <x:v>0</x:v>
      </x:c>
      <x:c r="H730" s="90" t="b">
        <x:f>'全銘柄'!AC1688</x:f>
        <x:v>1</x:v>
      </x:c>
      <x:c r="I730" s="90" t="n">
        <x:f>'全銘柄'!AD1688</x:f>
        <x:v>0</x:v>
      </x:c>
      <x:c r="J730" s="90" t="n">
        <x:f>'全銘柄'!AE1688</x:f>
        <x:v>0</x:v>
      </x:c>
      <x:c r="K730" s="90" t="str">
        <x:f>'全銘柄'!AH1688</x:f>
        <x:v>S100W4D8</x:v>
      </x:c>
    </x:row>
    <x:row r="731">
      <x:c r="A731" s="90" t="n">
        <x:f>'全銘柄'!A1776</x:f>
        <x:v>1775</x:v>
      </x:c>
      <x:c r="B731" s="90" t="str">
        <x:f>'全銘柄'!B1776</x:f>
        <x:v>7877</x:v>
      </x:c>
      <x:c r="C731" s="90" t="str">
        <x:f>'全銘柄'!D1776</x:f>
        <x:v>EIDAI KAKO CO.,LTD.</x:v>
      </x:c>
      <x:c r="D731" s="90" t="str">
        <x:f>'全銘柄'!W1776</x:f>
        <x:v>浦 義 則</x:v>
      </x:c>
      <x:c r="E731" s="90" t="str">
        <x:f>'全銘柄'!U1776</x:f>
        <x:v>和田 正行</x:v>
      </x:c>
      <x:c r="F731" s="91" t="n">
        <x:f>'全銘柄'!V1776</x:f>
        <x:v>0.1885</x:v>
      </x:c>
      <x:c r="G731" s="90" t="b">
        <x:f>'全銘柄'!AB1776</x:f>
        <x:v>0</x:v>
      </x:c>
      <x:c r="H731" s="90" t="b">
        <x:f>'全銘柄'!AC1776</x:f>
        <x:v>1</x:v>
      </x:c>
      <x:c r="I731" s="90" t="n">
        <x:f>'全銘柄'!AD1776</x:f>
        <x:v>0</x:v>
      </x:c>
      <x:c r="J731" s="90" t="n">
        <x:f>'全銘柄'!AE1776</x:f>
        <x:v>0</x:v>
      </x:c>
      <x:c r="K731" s="90" t="str">
        <x:f>'全銘柄'!AH1776</x:f>
        <x:v>S100W7DP</x:v>
      </x:c>
    </x:row>
    <x:row r="732">
      <x:c r="A732" s="90" t="n">
        <x:f>'全銘柄'!A1905</x:f>
        <x:v>1904</x:v>
      </x:c>
      <x:c r="B732" s="90" t="str">
        <x:f>'全銘柄'!B1905</x:f>
        <x:v>3680</x:v>
      </x:c>
      <x:c r="C732" s="90" t="str">
        <x:f>'全銘柄'!D1905</x:f>
        <x:v>Hotto Link Inc.</x:v>
      </x:c>
      <x:c r="D732" s="90" t="str">
        <x:f>'全銘柄'!W1905</x:f>
        <x:v>檜野 安弘</x:v>
      </x:c>
      <x:c r="E732" s="90" t="str">
        <x:f>'全銘柄'!U1905</x:f>
        <x:v>内山 幸樹</x:v>
      </x:c>
      <x:c r="F732" s="91" t="n">
        <x:f>'全銘柄'!V1905</x:f>
        <x:v>0.1834</x:v>
      </x:c>
      <x:c r="G732" s="90" t="b">
        <x:f>'全銘柄'!AB1905</x:f>
        <x:v>0</x:v>
      </x:c>
      <x:c r="H732" s="90" t="b">
        <x:f>'全銘柄'!AC1905</x:f>
        <x:v>1</x:v>
      </x:c>
      <x:c r="I732" s="90" t="n">
        <x:f>'全銘柄'!AD1905</x:f>
        <x:v>0</x:v>
      </x:c>
      <x:c r="J732" s="90" t="n">
        <x:f>'全銘柄'!AE1905</x:f>
        <x:v>0</x:v>
      </x:c>
      <x:c r="K732" s="90" t="str">
        <x:f>'全銘柄'!AH1905</x:f>
        <x:v>S100XTX2</x:v>
      </x:c>
    </x:row>
    <x:row r="733">
      <x:c r="A733" s="90" t="n">
        <x:f>'全銘柄'!A495</x:f>
        <x:v>494</x:v>
      </x:c>
      <x:c r="B733" s="90" t="str">
        <x:f>'全銘柄'!B495</x:f>
        <x:v>1663</x:v>
      </x:c>
      <x:c r="C733" s="90" t="str">
        <x:f>'全銘柄'!D495</x:f>
        <x:v>K&amp;O Energy Group Inc.</x:v>
      </x:c>
      <x:c r="D733" s="90" t="str">
        <x:f>'全銘柄'!W495</x:f>
        <x:v>緑川 昭夫 / 森 武</x:v>
      </x:c>
      <x:c r="E733" s="90" t="str">
        <x:f>'全銘柄'!U495</x:f>
        <x:v>㈱合同資源</x:v>
      </x:c>
      <x:c r="F733" s="91" t="n">
        <x:f>'全銘柄'!V495</x:f>
        <x:v>0.183</x:v>
      </x:c>
      <x:c r="G733" s="90" t="b">
        <x:f>'全銘柄'!AB495</x:f>
        <x:v>0</x:v>
      </x:c>
      <x:c r="H733" s="90" t="b">
        <x:f>'全銘柄'!AC495</x:f>
        <x:v>1</x:v>
      </x:c>
      <x:c r="I733" s="90" t="n">
        <x:f>'全銘柄'!AD495</x:f>
        <x:v>1</x:v>
      </x:c>
      <x:c r="J733" s="90" t="n">
        <x:f>'全銘柄'!AE495</x:f>
        <x:v>1</x:v>
      </x:c>
      <x:c r="K733" s="90" t="str">
        <x:f>'全銘柄'!AH495</x:f>
        <x:v>S100XUMN</x:v>
      </x:c>
    </x:row>
    <x:row r="734">
      <x:c r="A734" s="90" t="n">
        <x:f>'全銘柄'!A1496</x:f>
        <x:v>1495</x:v>
      </x:c>
      <x:c r="B734" s="90" t="str">
        <x:f>'全銘柄'!B1496</x:f>
        <x:v>3760</x:v>
      </x:c>
      <x:c r="C734" s="90" t="str">
        <x:f>'全銘柄'!D1496</x:f>
        <x:v>CAVE Interactive CO.,LTD.</x:v>
      </x:c>
      <x:c r="D734" s="90" t="str">
        <x:f>'全銘柄'!W1496</x:f>
        <x:v>高 橋 祐 希</x:v>
      </x:c>
      <x:c r="E734" s="90" t="str">
        <x:f>'全銘柄'!U1496</x:f>
        <x:v>吉 成 夏 子</x:v>
      </x:c>
      <x:c r="F734" s="91" t="n">
        <x:f>'全銘柄'!V1496</x:f>
        <x:v>0.1825</x:v>
      </x:c>
      <x:c r="G734" s="90" t="b">
        <x:f>'全銘柄'!AB1496</x:f>
        <x:v>0</x:v>
      </x:c>
      <x:c r="H734" s="90" t="b">
        <x:f>'全銘柄'!AC1496</x:f>
        <x:v>1</x:v>
      </x:c>
      <x:c r="I734" s="90" t="n">
        <x:f>'全銘柄'!AD1496</x:f>
        <x:v>0</x:v>
      </x:c>
      <x:c r="J734" s="90" t="n">
        <x:f>'全銘柄'!AE1496</x:f>
        <x:v>1</x:v>
      </x:c>
      <x:c r="K734" s="90" t="str">
        <x:f>'全銘柄'!AH1496</x:f>
        <x:v>S100WL3H</x:v>
      </x:c>
    </x:row>
    <x:row r="735">
      <x:c r="A735" s="90" t="n">
        <x:f>'全銘柄'!A1762</x:f>
        <x:v>1761</x:v>
      </x:c>
      <x:c r="B735" s="90" t="str">
        <x:f>'全銘柄'!B1762</x:f>
        <x:v>6089</x:v>
      </x:c>
      <x:c r="C735" s="90" t="str">
        <x:f>'全銘柄'!D1762</x:f>
        <x:v>WILL GROUP,INC.</x:v>
      </x:c>
      <x:c r="D735" s="90" t="str">
        <x:f>'全銘柄'!W1762</x:f>
        <x:v>角 裕一</x:v>
      </x:c>
      <x:c r="E735" s="90" t="str">
        <x:f>'全銘柄'!U1762</x:f>
        <x:v>池田 良介</x:v>
      </x:c>
      <x:c r="F735" s="91" t="n">
        <x:f>'全銘柄'!V1762</x:f>
        <x:v>0.1821</x:v>
      </x:c>
      <x:c r="G735" s="90" t="b">
        <x:f>'全銘柄'!AB1762</x:f>
        <x:v>0</x:v>
      </x:c>
      <x:c r="H735" s="90" t="b">
        <x:f>'全銘柄'!AC1762</x:f>
        <x:v>1</x:v>
      </x:c>
      <x:c r="I735" s="90" t="n">
        <x:f>'全銘柄'!AD1762</x:f>
        <x:v>0</x:v>
      </x:c>
      <x:c r="J735" s="90" t="n">
        <x:f>'全銘柄'!AE1762</x:f>
        <x:v>0</x:v>
      </x:c>
      <x:c r="K735" s="90" t="str">
        <x:f>'全銘柄'!AH1762</x:f>
        <x:v>S100W14P</x:v>
      </x:c>
    </x:row>
    <x:row r="736">
      <x:c r="A736" s="90" t="n">
        <x:f>'全銘柄'!A480</x:f>
        <x:v>479</x:v>
      </x:c>
      <x:c r="B736" s="90" t="str">
        <x:f>'全銘柄'!B480</x:f>
        <x:v>4430</x:v>
      </x:c>
      <x:c r="C736" s="90" t="str">
        <x:f>'全銘柄'!D480</x:f>
        <x:v>TOKAI SOFT CO.,LTD.</x:v>
      </x:c>
      <x:c r="D736" s="90" t="str">
        <x:f>'全銘柄'!W480</x:f>
        <x:v>尾上 雅憲</x:v>
      </x:c>
      <x:c r="E736" s="90" t="str">
        <x:f>'全銘柄'!U480</x:f>
        <x:v>水谷 慎介</x:v>
      </x:c>
      <x:c r="F736" s="91" t="n">
        <x:f>'全銘柄'!V480</x:f>
        <x:v>0.1806</x:v>
      </x:c>
      <x:c r="G736" s="90" t="b">
        <x:f>'全銘柄'!AB480</x:f>
        <x:v>0</x:v>
      </x:c>
      <x:c r="H736" s="90" t="b">
        <x:f>'全銘柄'!AC480</x:f>
        <x:v>1</x:v>
      </x:c>
      <x:c r="I736" s="90" t="n">
        <x:f>'全銘柄'!AD480</x:f>
        <x:v>1</x:v>
      </x:c>
      <x:c r="J736" s="90" t="n">
        <x:f>'全銘柄'!AE480</x:f>
        <x:v>1</x:v>
      </x:c>
      <x:c r="K736" s="90" t="str">
        <x:f>'全銘柄'!AH480</x:f>
        <x:v>S100WLXE</x:v>
      </x:c>
    </x:row>
    <x:row r="737">
      <x:c r="A737" s="90" t="n">
        <x:f>'全銘柄'!A553</x:f>
        <x:v>552</x:v>
      </x:c>
      <x:c r="B737" s="90" t="str">
        <x:f>'全銘柄'!B553</x:f>
        <x:v>5079</x:v>
      </x:c>
      <x:c r="C737" s="90" t="str">
        <x:f>'全銘柄'!D553</x:f>
        <x:v>NOVAC CO.,LTD.</x:v>
      </x:c>
      <x:c r="D737" s="90" t="str">
        <x:f>'全銘柄'!W553</x:f>
        <x:v>立花 充</x:v>
      </x:c>
      <x:c r="E737" s="90" t="str">
        <x:f>'全銘柄'!U553</x:f>
        <x:v>ノバック従業員持株会</x:v>
      </x:c>
      <x:c r="F737" s="91" t="n">
        <x:f>'全銘柄'!V553</x:f>
        <x:v>0.1805</x:v>
      </x:c>
      <x:c r="G737" s="90" t="b">
        <x:f>'全銘柄'!AB553</x:f>
        <x:v>0</x:v>
      </x:c>
      <x:c r="H737" s="90" t="b">
        <x:f>'全銘柄'!AC553</x:f>
        <x:v>1</x:v>
      </x:c>
      <x:c r="I737" s="90" t="n">
        <x:f>'全銘柄'!AD553</x:f>
        <x:v>1</x:v>
      </x:c>
      <x:c r="J737" s="90" t="n">
        <x:f>'全銘柄'!AE553</x:f>
        <x:v>1</x:v>
      </x:c>
      <x:c r="K737" s="90" t="str">
        <x:f>'全銘柄'!AH553</x:f>
        <x:v>S100WEW1</x:v>
      </x:c>
    </x:row>
    <x:row r="738">
      <x:c r="A738" s="90" t="n">
        <x:f>'全銘柄'!A1899</x:f>
        <x:v>1898</x:v>
      </x:c>
      <x:c r="B738" s="90" t="str">
        <x:f>'全銘柄'!B1899</x:f>
        <x:v>7837</x:v>
      </x:c>
      <x:c r="C738" s="90" t="str">
        <x:f>'全銘柄'!D1899</x:f>
        <x:v>R.C.CORE CO.,LTD.</x:v>
      </x:c>
      <x:c r="D738" s="90" t="str">
        <x:f>'全銘柄'!W1899</x:f>
        <x:v>壽松木 康晴</x:v>
      </x:c>
      <x:c r="E738" s="90" t="str">
        <x:f>'全銘柄'!U1899</x:f>
        <x:v>二木 浩三</x:v>
      </x:c>
      <x:c r="F738" s="91" t="n">
        <x:f>'全銘柄'!V1899</x:f>
        <x:v>0.1803</x:v>
      </x:c>
      <x:c r="G738" s="90" t="b">
        <x:f>'全銘柄'!AB1899</x:f>
        <x:v>0</x:v>
      </x:c>
      <x:c r="H738" s="90" t="b">
        <x:f>'全銘柄'!AC1899</x:f>
        <x:v>1</x:v>
      </x:c>
      <x:c r="I738" s="90" t="n">
        <x:f>'全銘柄'!AD1899</x:f>
        <x:v>0</x:v>
      </x:c>
      <x:c r="J738" s="90" t="n">
        <x:f>'全銘柄'!AE1899</x:f>
        <x:v>0</x:v>
      </x:c>
      <x:c r="K738" s="90" t="str">
        <x:f>'全銘柄'!AH1899</x:f>
        <x:v>S100W01E</x:v>
      </x:c>
    </x:row>
    <x:row r="739">
      <x:c r="A739" s="90" t="n">
        <x:f>'全銘柄'!A497</x:f>
        <x:v>496</x:v>
      </x:c>
      <x:c r="B739" s="90" t="str">
        <x:f>'全銘柄'!B497</x:f>
        <x:v>9651</x:v>
      </x:c>
      <x:c r="C739" s="90" t="str">
        <x:f>'全銘柄'!D497</x:f>
        <x:v>Japan Process Development Co.,Ltd.</x:v>
      </x:c>
      <x:c r="D739" s="90" t="str">
        <x:f>'全銘柄'!W497</x:f>
        <x:v>東 智</x:v>
      </x:c>
      <x:c r="E739" s="90" t="str">
        <x:f>'全銘柄'!U497</x:f>
        <x:v>大部 仁</x:v>
      </x:c>
      <x:c r="F739" s="91" t="n">
        <x:f>'全銘柄'!V497</x:f>
        <x:v>0.1799</x:v>
      </x:c>
      <x:c r="G739" s="90" t="b">
        <x:f>'全銘柄'!AB497</x:f>
        <x:v>0</x:v>
      </x:c>
      <x:c r="H739" s="90" t="b">
        <x:f>'全銘柄'!AC497</x:f>
        <x:v>1</x:v>
      </x:c>
      <x:c r="I739" s="90" t="n">
        <x:f>'全銘柄'!AD497</x:f>
        <x:v>1</x:v>
      </x:c>
      <x:c r="J739" s="90" t="n">
        <x:f>'全銘柄'!AE497</x:f>
        <x:v>1</x:v>
      </x:c>
      <x:c r="K739" s="90" t="str">
        <x:f>'全銘柄'!AH497</x:f>
        <x:v>S100WL4H</x:v>
      </x:c>
    </x:row>
    <x:row r="740">
      <x:c r="A740" s="90" t="n">
        <x:f>'全銘柄'!A517</x:f>
        <x:v>516</x:v>
      </x:c>
      <x:c r="B740" s="90" t="str">
        <x:f>'全銘柄'!B517</x:f>
        <x:v>7634</x:v>
      </x:c>
      <x:c r="C740" s="90" t="str">
        <x:f>'全銘柄'!D517</x:f>
        <x:v>HOSHIIRYO-SANKI CO.,LTD.</x:v>
      </x:c>
      <x:c r="D740" s="90" t="str">
        <x:f>'全銘柄'!W517</x:f>
        <x:v>星 幸 男 / 星 昌 浩 / 星 輝</x:v>
      </x:c>
      <x:c r="E740" s="90" t="str">
        <x:f>'全銘柄'!U517</x:f>
        <x:v>星医療酸器取引先持株会</x:v>
      </x:c>
      <x:c r="F740" s="91" t="n">
        <x:f>'全銘柄'!V517</x:f>
        <x:v>0.179</x:v>
      </x:c>
      <x:c r="G740" s="90" t="b">
        <x:f>'全銘柄'!AB517</x:f>
        <x:v>0</x:v>
      </x:c>
      <x:c r="H740" s="90" t="b">
        <x:f>'全銘柄'!AC517</x:f>
        <x:v>1</x:v>
      </x:c>
      <x:c r="I740" s="90" t="n">
        <x:f>'全銘柄'!AD517</x:f>
        <x:v>1</x:v>
      </x:c>
      <x:c r="J740" s="90" t="n">
        <x:f>'全銘柄'!AE517</x:f>
        <x:v>1</x:v>
      </x:c>
      <x:c r="K740" s="90" t="str">
        <x:f>'全銘柄'!AH517</x:f>
        <x:v>S100W5LL</x:v>
      </x:c>
    </x:row>
    <x:row r="741">
      <x:c r="A741" s="90" t="n">
        <x:f>'全銘柄'!A1841</x:f>
        <x:v>1840</x:v>
      </x:c>
      <x:c r="B741" s="90" t="str">
        <x:f>'全銘柄'!B1841</x:f>
        <x:v>7879</x:v>
      </x:c>
      <x:c r="C741" s="90" t="str">
        <x:f>'全銘柄'!D1841</x:f>
        <x:v>NODA CORPORATION</x:v>
      </x:c>
      <x:c r="D741" s="90" t="str">
        <x:f>'全銘柄'!W1841</x:f>
        <x:v>野 田 励 / 野 田 四 郎</x:v>
      </x:c>
      <x:c r="E741" s="90" t="str">
        <x:f>'全銘柄'!U1841</x:f>
        <x:v>野 田 有 一</x:v>
      </x:c>
      <x:c r="F741" s="91" t="n">
        <x:f>'全銘柄'!V1841</x:f>
        <x:v>0.179</x:v>
      </x:c>
      <x:c r="G741" s="90" t="b">
        <x:f>'全銘柄'!AB1841</x:f>
        <x:v>0</x:v>
      </x:c>
      <x:c r="H741" s="90" t="b">
        <x:f>'全銘柄'!AC1841</x:f>
        <x:v>1</x:v>
      </x:c>
      <x:c r="I741" s="90" t="n">
        <x:f>'全銘柄'!AD1841</x:f>
        <x:v>0</x:v>
      </x:c>
      <x:c r="J741" s="90" t="n">
        <x:f>'全銘柄'!AE1841</x:f>
        <x:v>0</x:v>
      </x:c>
      <x:c r="K741" s="90" t="str">
        <x:f>'全銘柄'!AH1841</x:f>
        <x:v>S100XMYW</x:v>
      </x:c>
    </x:row>
    <x:row r="742">
      <x:c r="A742" s="90" t="n">
        <x:f>'全銘柄'!A516</x:f>
        <x:v>515</x:v>
      </x:c>
      <x:c r="B742" s="90" t="str">
        <x:f>'全銘柄'!B516</x:f>
        <x:v>6929</x:v>
      </x:c>
      <x:c r="C742" s="90" t="str">
        <x:f>'全銘柄'!D516</x:f>
        <x:v>NIPPON CERAMIC CO.,LTD.</x:v>
      </x:c>
      <x:c r="D742" s="90" t="str">
        <x:f>'全銘柄'!W516</x:f>
        <x:v>谷口 真一</x:v>
      </x:c>
      <x:c r="E742" s="90" t="str">
        <x:f>'全銘柄'!U516</x:f>
        <x:v>谷口興産㈲</x:v>
      </x:c>
      <x:c r="F742" s="91" t="n">
        <x:f>'全銘柄'!V516</x:f>
        <x:v>0.1785</x:v>
      </x:c>
      <x:c r="G742" s="90" t="b">
        <x:f>'全銘柄'!AB516</x:f>
        <x:v>0</x:v>
      </x:c>
      <x:c r="H742" s="90" t="b">
        <x:f>'全銘柄'!AC516</x:f>
        <x:v>1</x:v>
      </x:c>
      <x:c r="I742" s="90" t="n">
        <x:f>'全銘柄'!AD516</x:f>
        <x:v>1</x:v>
      </x:c>
      <x:c r="J742" s="90" t="n">
        <x:f>'全銘柄'!AE516</x:f>
        <x:v>1</x:v>
      </x:c>
      <x:c r="K742" s="90" t="str">
        <x:f>'全銘柄'!AH516</x:f>
        <x:v>S100XTCV</x:v>
      </x:c>
    </x:row>
    <x:row r="743">
      <x:c r="A743" s="90" t="n">
        <x:f>'全銘柄'!A1514</x:f>
        <x:v>1513</x:v>
      </x:c>
      <x:c r="B743" s="90" t="str">
        <x:f>'全銘柄'!B1514</x:f>
        <x:v>2378</x:v>
      </x:c>
      <x:c r="C743" s="90" t="str">
        <x:f>'全銘柄'!D1514</x:f>
        <x:v>RENAISSANCE,INCORPORATED</x:v>
      </x:c>
      <x:c r="D743" s="90" t="str">
        <x:f>'全銘柄'!W1514</x:f>
        <x:v>岡 本 利 治 / 望月 美佐緒</x:v>
      </x:c>
      <x:c r="E743" s="90" t="str">
        <x:f>'全銘柄'!U1514</x:f>
        <x:v>ＤＩＣ㈱</x:v>
      </x:c>
      <x:c r="F743" s="91" t="n">
        <x:f>'全銘柄'!V1514</x:f>
        <x:v>0.1782</x:v>
      </x:c>
      <x:c r="G743" s="90" t="b">
        <x:f>'全銘柄'!AB1514</x:f>
        <x:v>0</x:v>
      </x:c>
      <x:c r="H743" s="90" t="b">
        <x:f>'全銘柄'!AC1514</x:f>
        <x:v>1</x:v>
      </x:c>
      <x:c r="I743" s="90" t="n">
        <x:f>'全銘柄'!AD1514</x:f>
        <x:v>0</x:v>
      </x:c>
      <x:c r="J743" s="90" t="n">
        <x:f>'全銘柄'!AE1514</x:f>
        <x:v>1</x:v>
      </x:c>
      <x:c r="K743" s="90" t="str">
        <x:f>'全銘柄'!AH1514</x:f>
        <x:v>S100W5HX</x:v>
      </x:c>
    </x:row>
    <x:row r="744">
      <x:c r="A744" s="90" t="n">
        <x:f>'全銘柄'!A117</x:f>
        <x:v>116</x:v>
      </x:c>
      <x:c r="B744" s="90" t="str">
        <x:f>'全銘柄'!B117</x:f>
        <x:v>3399</x:v>
      </x:c>
      <x:c r="C744" s="90" t="str">
        <x:f>'全銘柄'!D117</x:f>
        <x:v>Maruchiyo Yamaokaya Corporation</x:v>
      </x:c>
      <x:c r="D744" s="90" t="str">
        <x:f>'全銘柄'!W117</x:f>
        <x:v>一由 聡</x:v>
      </x:c>
      <x:c r="E744" s="90" t="str">
        <x:f>'全銘柄'!U117</x:f>
        <x:v>山岡 正</x:v>
      </x:c>
      <x:c r="F744" s="91" t="n">
        <x:f>'全銘柄'!V117</x:f>
        <x:v>0.1777</x:v>
      </x:c>
      <x:c r="G744" s="90" t="b">
        <x:f>'全銘柄'!AB117</x:f>
        <x:v>0</x:v>
      </x:c>
      <x:c r="H744" s="90" t="b">
        <x:f>'全銘柄'!AC117</x:f>
        <x:v>1</x:v>
      </x:c>
      <x:c r="I744" s="90" t="n">
        <x:f>'全銘柄'!AD117</x:f>
        <x:v>2</x:v>
      </x:c>
      <x:c r="J744" s="90" t="n">
        <x:f>'全銘柄'!AE117</x:f>
        <x:v>2</x:v>
      </x:c>
      <x:c r="K744" s="90" t="str">
        <x:f>'全銘柄'!AH117</x:f>
        <x:v>S100Y1KO</x:v>
      </x:c>
    </x:row>
    <x:row r="745">
      <x:c r="A745" s="90" t="n">
        <x:f>'全銘柄'!A1844</x:f>
        <x:v>1843</x:v>
      </x:c>
      <x:c r="B745" s="90" t="str">
        <x:f>'全銘柄'!B1844</x:f>
        <x:v>6218</x:v>
      </x:c>
      <x:c r="C745" s="90" t="str">
        <x:f>'全銘柄'!D1844</x:f>
        <x:v>ENSHU Limited</x:v>
      </x:c>
      <x:c r="D745" s="90" t="str">
        <x:f>'全銘柄'!W1844</x:f>
        <x:v>勝 倉 宏 和 / 鈴 木 敦 士</x:v>
      </x:c>
      <x:c r="E745" s="90" t="str">
        <x:f>'全銘柄'!U1844</x:f>
        <x:v>エンシュウ取引先持株会</x:v>
      </x:c>
      <x:c r="F745" s="91" t="n">
        <x:f>'全銘柄'!V1844</x:f>
        <x:v>0.1767</x:v>
      </x:c>
      <x:c r="G745" s="90" t="b">
        <x:f>'全銘柄'!AB1844</x:f>
        <x:v>0</x:v>
      </x:c>
      <x:c r="H745" s="90" t="b">
        <x:f>'全銘柄'!AC1844</x:f>
        <x:v>1</x:v>
      </x:c>
      <x:c r="I745" s="90" t="n">
        <x:f>'全銘柄'!AD1844</x:f>
        <x:v>0</x:v>
      </x:c>
      <x:c r="J745" s="90" t="n">
        <x:f>'全銘柄'!AE1844</x:f>
        <x:v>0</x:v>
      </x:c>
      <x:c r="K745" s="90" t="str">
        <x:f>'全銘柄'!AH1844</x:f>
        <x:v>S100W2YL</x:v>
      </x:c>
    </x:row>
    <x:row r="746">
      <x:c r="A746" s="90" t="n">
        <x:f>'全銘柄'!A450</x:f>
        <x:v>449</x:v>
      </x:c>
      <x:c r="B746" s="90" t="str">
        <x:f>'全銘柄'!B450</x:f>
        <x:v>4776</x:v>
      </x:c>
      <x:c r="C746" s="90" t="str">
        <x:f>'全銘柄'!D450</x:f>
        <x:v>Cybozu,Inc.</x:v>
      </x:c>
      <x:c r="D746" s="90" t="str">
        <x:f>'全銘柄'!W450</x:f>
        <x:v>西 端 慶 久（青野 慶久）</x:v>
      </x:c>
      <x:c r="E746" s="90" t="str">
        <x:f>'全銘柄'!U450</x:f>
        <x:v>畑 慎也</x:v>
      </x:c>
      <x:c r="F746" s="91" t="n">
        <x:f>'全銘柄'!V450</x:f>
        <x:v>0.1764</x:v>
      </x:c>
      <x:c r="G746" s="90" t="b">
        <x:f>'全銘柄'!AB450</x:f>
        <x:v>0</x:v>
      </x:c>
      <x:c r="H746" s="90" t="b">
        <x:f>'全銘柄'!AC450</x:f>
        <x:v>1</x:v>
      </x:c>
      <x:c r="I746" s="90" t="n">
        <x:f>'全銘柄'!AD450</x:f>
        <x:v>1</x:v>
      </x:c>
      <x:c r="J746" s="90" t="n">
        <x:f>'全銘柄'!AE450</x:f>
        <x:v>1</x:v>
      </x:c>
      <x:c r="K746" s="90" t="str">
        <x:f>'全銘柄'!AH450</x:f>
        <x:v>S100XUKS</x:v>
      </x:c>
    </x:row>
    <x:row r="747">
      <x:c r="A747" s="90" t="n">
        <x:f>'全銘柄'!A1888</x:f>
        <x:v>1887</x:v>
      </x:c>
      <x:c r="B747" s="90" t="str">
        <x:f>'全銘柄'!B1888</x:f>
        <x:v>3597</x:v>
      </x:c>
      <x:c r="C747" s="90" t="str">
        <x:f>'全銘柄'!D1888</x:f>
        <x:v>JICHODO Co.,Ltd.</x:v>
      </x:c>
      <x:c r="D747" s="90" t="str">
        <x:f>'全銘柄'!W1888</x:f>
        <x:v>出原 正貴</x:v>
      </x:c>
      <x:c r="E747" s="90" t="str">
        <x:f>'全銘柄'!U1888</x:f>
        <x:v>出原正博</x:v>
      </x:c>
      <x:c r="F747" s="91" t="n">
        <x:f>'全銘柄'!V1888</x:f>
        <x:v>0.1762</x:v>
      </x:c>
      <x:c r="G747" s="90" t="b">
        <x:f>'全銘柄'!AB1888</x:f>
        <x:v>0</x:v>
      </x:c>
      <x:c r="H747" s="90" t="b">
        <x:f>'全銘柄'!AC1888</x:f>
        <x:v>1</x:v>
      </x:c>
      <x:c r="I747" s="90" t="n">
        <x:f>'全銘柄'!AD1888</x:f>
        <x:v>0</x:v>
      </x:c>
      <x:c r="J747" s="90" t="n">
        <x:f>'全銘柄'!AE1888</x:f>
        <x:v>0</x:v>
      </x:c>
      <x:c r="K747" s="90" t="str">
        <x:f>'全銘柄'!AH1888</x:f>
        <x:v>S100WRSF</x:v>
      </x:c>
    </x:row>
    <x:row r="748">
      <x:c r="A748" s="90" t="n">
        <x:f>'全銘柄'!A1683</x:f>
        <x:v>1682</x:v>
      </x:c>
      <x:c r="B748" s="90" t="str">
        <x:f>'全銘柄'!B1683</x:f>
        <x:v>5410</x:v>
      </x:c>
      <x:c r="C748" s="90" t="str">
        <x:f>'全銘柄'!D1683</x:f>
        <x:v>Godo Steel,Ltd.</x:v>
      </x:c>
      <x:c r="D748" s="90" t="str">
        <x:f>'全銘柄'!W1683</x:f>
        <x:v>美濃部 慎次</x:v>
      </x:c>
      <x:c r="E748" s="90" t="str">
        <x:f>'全銘柄'!U1683</x:f>
        <x:v>日本製鉄㈱</x:v>
      </x:c>
      <x:c r="F748" s="91" t="n">
        <x:f>'全銘柄'!V1683</x:f>
        <x:v>0.176</x:v>
      </x:c>
      <x:c r="G748" s="90" t="b">
        <x:f>'全銘柄'!AB1683</x:f>
        <x:v>0</x:v>
      </x:c>
      <x:c r="H748" s="90" t="b">
        <x:f>'全銘柄'!AC1683</x:f>
        <x:v>1</x:v>
      </x:c>
      <x:c r="I748" s="90" t="n">
        <x:f>'全銘柄'!AD1683</x:f>
        <x:v>0</x:v>
      </x:c>
      <x:c r="J748" s="90" t="n">
        <x:f>'全銘柄'!AE1683</x:f>
        <x:v>0</x:v>
      </x:c>
      <x:c r="K748" s="90" t="str">
        <x:f>'全銘柄'!AH1683</x:f>
        <x:v>S100VY6F</x:v>
      </x:c>
    </x:row>
    <x:row r="749">
      <x:c r="A749" s="90" t="n">
        <x:f>'全銘柄'!A1814</x:f>
        <x:v>1813</x:v>
      </x:c>
      <x:c r="B749" s="90" t="str">
        <x:f>'全銘柄'!B1814</x:f>
        <x:v>6325</x:v>
      </x:c>
      <x:c r="C749" s="90" t="str">
        <x:f>'全銘柄'!D1814</x:f>
        <x:v>TAKAKITA CO.,LTD.</x:v>
      </x:c>
      <x:c r="D749" s="90" t="str">
        <x:f>'全銘柄'!W1814</x:f>
        <x:v>藤澤 龍也</x:v>
      </x:c>
      <x:c r="E749" s="90" t="str">
        <x:f>'全銘柄'!U1814</x:f>
        <x:v>タカキタ持株会</x:v>
      </x:c>
      <x:c r="F749" s="91" t="n">
        <x:f>'全銘柄'!V1814</x:f>
        <x:v>0.1759</x:v>
      </x:c>
      <x:c r="G749" s="90" t="b">
        <x:f>'全銘柄'!AB1814</x:f>
        <x:v>0</x:v>
      </x:c>
      <x:c r="H749" s="90" t="b">
        <x:f>'全銘柄'!AC1814</x:f>
        <x:v>1</x:v>
      </x:c>
      <x:c r="I749" s="90" t="n">
        <x:f>'全銘柄'!AD1814</x:f>
        <x:v>0</x:v>
      </x:c>
      <x:c r="J749" s="90" t="n">
        <x:f>'全銘柄'!AE1814</x:f>
        <x:v>0</x:v>
      </x:c>
      <x:c r="K749" s="90" t="str">
        <x:f>'全銘柄'!AH1814</x:f>
        <x:v>S100W5DL</x:v>
      </x:c>
    </x:row>
    <x:row r="750">
      <x:c r="A750" s="90" t="n">
        <x:f>'全銘柄'!A1910</x:f>
        <x:v>1909</x:v>
      </x:c>
      <x:c r="B750" s="90" t="str">
        <x:f>'全銘柄'!B1910</x:f>
        <x:v>6630</x:v>
      </x:c>
      <x:c r="C750" s="90" t="str">
        <x:f>'全銘柄'!D1910</x:f>
        <x:v>YA-MAN LTD.</x:v>
      </x:c>
      <x:c r="D750" s="90" t="str">
        <x:f>'全銘柄'!W1910</x:f>
        <x:v>山﨑 貴三代</x:v>
      </x:c>
      <x:c r="E750" s="90" t="str">
        <x:f>'全銘柄'!U1910</x:f>
        <x:v>山﨑 静子</x:v>
      </x:c>
      <x:c r="F750" s="91" t="n">
        <x:f>'全銘柄'!V1910</x:f>
        <x:v>0.1731</x:v>
      </x:c>
      <x:c r="G750" s="90" t="b">
        <x:f>'全銘柄'!AB1910</x:f>
        <x:v>0</x:v>
      </x:c>
      <x:c r="H750" s="90" t="b">
        <x:f>'全銘柄'!AC1910</x:f>
        <x:v>1</x:v>
      </x:c>
      <x:c r="I750" s="90" t="n">
        <x:f>'全銘柄'!AD1910</x:f>
        <x:v>0</x:v>
      </x:c>
      <x:c r="J750" s="90" t="n">
        <x:f>'全銘柄'!AE1910</x:f>
        <x:v>0</x:v>
      </x:c>
      <x:c r="K750" s="90" t="str">
        <x:f>'全銘柄'!AH1910</x:f>
        <x:v>S100XSSJ</x:v>
      </x:c>
    </x:row>
    <x:row r="751">
      <x:c r="A751" s="90" t="n">
        <x:f>'全銘柄'!A313</x:f>
        <x:v>312</x:v>
      </x:c>
      <x:c r="B751" s="90" t="str">
        <x:f>'全銘柄'!B313</x:f>
        <x:v>7119</x:v>
      </x:c>
      <x:c r="C751" s="90" t="str">
        <x:f>'全銘柄'!D313</x:f>
        <x:v>halmek holdings Co.,Ltd.</x:v>
      </x:c>
      <x:c r="D751" s="90" t="str">
        <x:f>'全銘柄'!W313</x:f>
        <x:v>宮澤 孝夫</x:v>
      </x:c>
      <x:c r="E751" s="90" t="str">
        <x:f>'全銘柄'!U313</x:f>
        <x:v>松島 陽介</x:v>
      </x:c>
      <x:c r="F751" s="91" t="n">
        <x:f>'全銘柄'!V313</x:f>
        <x:v>0.1727</x:v>
      </x:c>
      <x:c r="G751" s="90" t="b">
        <x:f>'全銘柄'!AB313</x:f>
        <x:v>0</x:v>
      </x:c>
      <x:c r="H751" s="90" t="b">
        <x:f>'全銘柄'!AC313</x:f>
        <x:v>1</x:v>
      </x:c>
      <x:c r="I751" s="90" t="n">
        <x:f>'全銘柄'!AD313</x:f>
        <x:v>1</x:v>
      </x:c>
      <x:c r="J751" s="90" t="n">
        <x:f>'全銘柄'!AE313</x:f>
        <x:v>2</x:v>
      </x:c>
      <x:c r="K751" s="90" t="str">
        <x:f>'全銘柄'!AH313</x:f>
        <x:v>S100W49R</x:v>
      </x:c>
    </x:row>
    <x:row r="752">
      <x:c r="A752" s="90" t="n">
        <x:f>'全銘柄'!A1906</x:f>
        <x:v>1905</x:v>
      </x:c>
      <x:c r="B752" s="90" t="str">
        <x:f>'全銘柄'!B1906</x:f>
        <x:v>8025</x:v>
      </x:c>
      <x:c r="C752" s="90" t="str">
        <x:f>'全銘柄'!D1906</x:f>
        <x:v>TSUKAMOTO CORPORATION CO.,LTD.</x:v>
      </x:c>
      <x:c r="D752" s="90" t="str">
        <x:f>'全銘柄'!W1906</x:f>
        <x:v>百 瀬 二 郎 / 田 中 文 人 / 齋 川 敏 明</x:v>
      </x:c>
      <x:c r="E752" s="90" t="str">
        <x:f>'全銘柄'!U1906</x:f>
        <x:v>フリージア・マクロス㈱</x:v>
      </x:c>
      <x:c r="F752" s="91" t="n">
        <x:f>'全銘柄'!V1906</x:f>
        <x:v>0.1723</x:v>
      </x:c>
      <x:c r="G752" s="90" t="b">
        <x:f>'全銘柄'!AB1906</x:f>
        <x:v>0</x:v>
      </x:c>
      <x:c r="H752" s="90" t="b">
        <x:f>'全銘柄'!AC1906</x:f>
        <x:v>1</x:v>
      </x:c>
      <x:c r="I752" s="90" t="n">
        <x:f>'全銘柄'!AD1906</x:f>
        <x:v>0</x:v>
      </x:c>
      <x:c r="J752" s="90" t="n">
        <x:f>'全銘柄'!AE1906</x:f>
        <x:v>0</x:v>
      </x:c>
      <x:c r="K752" s="90" t="str">
        <x:f>'全銘柄'!AH1906</x:f>
        <x:v>S100W4T4</x:v>
      </x:c>
    </x:row>
    <x:row r="753">
      <x:c r="A753" s="90" t="n">
        <x:f>'全銘柄'!A1796</x:f>
        <x:v>1795</x:v>
      </x:c>
      <x:c r="B753" s="90" t="str">
        <x:f>'全銘柄'!B1796</x:f>
        <x:v>4625</x:v>
      </x:c>
      <x:c r="C753" s="90" t="str">
        <x:f>'全銘柄'!D1796</x:f>
        <x:v>ATOMIX CO.,LTD.</x:v>
      </x:c>
      <x:c r="D753" s="90" t="str">
        <x:f>'全銘柄'!W1796</x:f>
        <x:v>宮 里 勝 之</x:v>
      </x:c>
      <x:c r="E753" s="90" t="str">
        <x:f>'全銘柄'!U1796</x:f>
        <x:v>アトミクス取引先持株会</x:v>
      </x:c>
      <x:c r="F753" s="91" t="n">
        <x:f>'全銘柄'!V1796</x:f>
        <x:v>0.1714</x:v>
      </x:c>
      <x:c r="G753" s="90" t="b">
        <x:f>'全銘柄'!AB1796</x:f>
        <x:v>0</x:v>
      </x:c>
      <x:c r="H753" s="90" t="b">
        <x:f>'全銘柄'!AC1796</x:f>
        <x:v>1</x:v>
      </x:c>
      <x:c r="I753" s="90" t="n">
        <x:f>'全銘柄'!AD1796</x:f>
        <x:v>0</x:v>
      </x:c>
      <x:c r="J753" s="90" t="n">
        <x:f>'全銘柄'!AE1796</x:f>
        <x:v>0</x:v>
      </x:c>
      <x:c r="K753" s="90" t="str">
        <x:f>'全銘柄'!AH1796</x:f>
        <x:v>S100W568</x:v>
      </x:c>
    </x:row>
    <x:row r="754">
      <x:c r="A754" s="90" t="n">
        <x:f>'全銘柄'!A1851</x:f>
        <x:v>1850</x:v>
      </x:c>
      <x:c r="B754" s="90" t="str">
        <x:f>'全銘柄'!B1851</x:f>
        <x:v>4926</x:v>
      </x:c>
      <x:c r="C754" s="90" t="str">
        <x:f>'全銘柄'!D1851</x:f>
        <x:v>C'BON COSMETICS Co.,Ltd.</x:v>
      </x:c>
      <x:c r="D754" s="90" t="n">
        <x:f>'全銘柄'!W1851</x:f>
        <x:v>0</x:v>
      </x:c>
      <x:c r="E754" s="90" t="str">
        <x:f>'全銘柄'!U1851</x:f>
        <x:v>犬塚 雅大</x:v>
      </x:c>
      <x:c r="F754" s="91" t="n">
        <x:f>'全銘柄'!V1851</x:f>
        <x:v>0.1713</x:v>
      </x:c>
      <x:c r="G754" s="90" t="b">
        <x:f>'全銘柄'!AB1851</x:f>
        <x:v>0</x:v>
      </x:c>
      <x:c r="H754" s="90" t="b">
        <x:f>'全銘柄'!AC1851</x:f>
        <x:v>1</x:v>
      </x:c>
      <x:c r="I754" s="90" t="n">
        <x:f>'全銘柄'!AD1851</x:f>
        <x:v>0</x:v>
      </x:c>
      <x:c r="J754" s="90" t="n">
        <x:f>'全銘柄'!AE1851</x:f>
        <x:v>0</x:v>
      </x:c>
      <x:c r="K754" s="90" t="str">
        <x:f>'全銘柄'!AH1851</x:f>
        <x:v>S100W5UC</x:v>
      </x:c>
    </x:row>
    <x:row r="755">
      <x:c r="A755" s="90" t="n">
        <x:f>'全銘柄'!A1680</x:f>
        <x:v>1679</x:v>
      </x:c>
      <x:c r="B755" s="90" t="str">
        <x:f>'全銘柄'!B1680</x:f>
        <x:v>3441</x:v>
      </x:c>
      <x:c r="C755" s="90" t="str">
        <x:f>'全銘柄'!D1680</x:f>
        <x:v>SANNO Co.,Ltd.</x:v>
      </x:c>
      <x:c r="D755" s="90" t="str">
        <x:f>'全銘柄'!W1680</x:f>
        <x:v>荒巻 拓也 / 井上 哲也 / 井上 治雄</x:v>
      </x:c>
      <x:c r="E755" s="90" t="str">
        <x:f>'全銘柄'!U1680</x:f>
        <x:v>荒巻 芳幸</x:v>
      </x:c>
      <x:c r="F755" s="91" t="n">
        <x:f>'全銘柄'!V1680</x:f>
        <x:v>0.171</x:v>
      </x:c>
      <x:c r="G755" s="90" t="b">
        <x:f>'全銘柄'!AB1680</x:f>
        <x:v>0</x:v>
      </x:c>
      <x:c r="H755" s="90" t="b">
        <x:f>'全銘柄'!AC1680</x:f>
        <x:v>1</x:v>
      </x:c>
      <x:c r="I755" s="90" t="n">
        <x:f>'全銘柄'!AD1680</x:f>
        <x:v>0</x:v>
      </x:c>
      <x:c r="J755" s="90" t="n">
        <x:f>'全銘柄'!AE1680</x:f>
        <x:v>0</x:v>
      </x:c>
      <x:c r="K755" s="90" t="str">
        <x:f>'全銘柄'!AH1680</x:f>
        <x:v>S100WWVN</x:v>
      </x:c>
    </x:row>
    <x:row r="756">
      <x:c r="A756" s="90" t="n">
        <x:f>'全銘柄'!A1908</x:f>
        <x:v>1907</x:v>
      </x:c>
      <x:c r="B756" s="90" t="str">
        <x:f>'全銘柄'!B1908</x:f>
        <x:v>7707</x:v>
      </x:c>
      <x:c r="C756" s="90" t="str">
        <x:f>'全銘柄'!D1908</x:f>
        <x:v>Precision System Science Co.,Ltd.</x:v>
      </x:c>
      <x:c r="D756" s="90" t="str">
        <x:f>'全銘柄'!W1908</x:f>
        <x:v>杉山 悠</x:v>
      </x:c>
      <x:c r="E756" s="90" t="str">
        <x:f>'全銘柄'!U1908</x:f>
        <x:v>田島 秀二</x:v>
      </x:c>
      <x:c r="F756" s="91" t="n">
        <x:f>'全銘柄'!V1908</x:f>
        <x:v>0.1694</x:v>
      </x:c>
      <x:c r="G756" s="90" t="b">
        <x:f>'全銘柄'!AB1908</x:f>
        <x:v>0</x:v>
      </x:c>
      <x:c r="H756" s="90" t="b">
        <x:f>'全銘柄'!AC1908</x:f>
        <x:v>1</x:v>
      </x:c>
      <x:c r="I756" s="90" t="n">
        <x:f>'全銘柄'!AD1908</x:f>
        <x:v>0</x:v>
      </x:c>
      <x:c r="J756" s="90" t="n">
        <x:f>'全銘柄'!AE1908</x:f>
        <x:v>0</x:v>
      </x:c>
      <x:c r="K756" s="90" t="str">
        <x:f>'全銘柄'!AH1908</x:f>
        <x:v>S100WS3N</x:v>
      </x:c>
    </x:row>
    <x:row r="757">
      <x:c r="A757" s="90" t="n">
        <x:f>'全銘柄'!A507</x:f>
        <x:v>506</x:v>
      </x:c>
      <x:c r="B757" s="90" t="str">
        <x:f>'全銘柄'!B507</x:f>
        <x:v>7317</x:v>
      </x:c>
      <x:c r="C757" s="90" t="str">
        <x:f>'全銘柄'!D507</x:f>
        <x:v>Matsuya R&amp;D Co.,Ltd</x:v>
      </x:c>
      <x:c r="D757" s="90" t="str">
        <x:f>'全銘柄'!W507</x:f>
        <x:v>後藤 秀隆</x:v>
      </x:c>
      <x:c r="E757" s="90" t="str">
        <x:f>'全銘柄'!U507</x:f>
        <x:v>後藤 倫啓</x:v>
      </x:c>
      <x:c r="F757" s="91" t="n">
        <x:f>'全銘柄'!V507</x:f>
        <x:v>0.1687</x:v>
      </x:c>
      <x:c r="G757" s="90" t="b">
        <x:f>'全銘柄'!AB507</x:f>
        <x:v>0</x:v>
      </x:c>
      <x:c r="H757" s="90" t="b">
        <x:f>'全銘柄'!AC507</x:f>
        <x:v>1</x:v>
      </x:c>
      <x:c r="I757" s="90" t="n">
        <x:f>'全銘柄'!AD507</x:f>
        <x:v>1</x:v>
      </x:c>
      <x:c r="J757" s="90" t="n">
        <x:f>'全銘柄'!AE507</x:f>
        <x:v>1</x:v>
      </x:c>
      <x:c r="K757" s="90" t="str">
        <x:f>'全銘柄'!AH507</x:f>
        <x:v>S100W2DL</x:v>
      </x:c>
    </x:row>
    <x:row r="758">
      <x:c r="A758" s="90" t="n">
        <x:f>'全銘柄'!A1869</x:f>
        <x:v>1868</x:v>
      </x:c>
      <x:c r="B758" s="90" t="str">
        <x:f>'全銘柄'!B1869</x:f>
        <x:v>4331</x:v>
      </x:c>
      <x:c r="C758" s="90" t="str">
        <x:f>'全銘柄'!D1869</x:f>
        <x:v>TAKE AND GIVE. NEEDS Co.,Ltd.</x:v>
      </x:c>
      <x:c r="D758" s="90" t="n">
        <x:f>'全銘柄'!W1869</x:f>
        <x:v>0</x:v>
      </x:c>
      <x:c r="E758" s="90" t="str">
        <x:f>'全銘柄'!U1869</x:f>
        <x:v>野 尻 佳 孝</x:v>
      </x:c>
      <x:c r="F758" s="91" t="n">
        <x:f>'全銘柄'!V1869</x:f>
        <x:v>0.1685</x:v>
      </x:c>
      <x:c r="G758" s="90" t="b">
        <x:f>'全銘柄'!AB1869</x:f>
        <x:v>0</x:v>
      </x:c>
      <x:c r="H758" s="90" t="b">
        <x:f>'全銘柄'!AC1869</x:f>
        <x:v>1</x:v>
      </x:c>
      <x:c r="I758" s="90" t="n">
        <x:f>'全銘柄'!AD1869</x:f>
        <x:v>0</x:v>
      </x:c>
      <x:c r="J758" s="90" t="n">
        <x:f>'全銘柄'!AE1869</x:f>
        <x:v>0</x:v>
      </x:c>
      <x:c r="K758" s="90" t="str">
        <x:f>'全銘柄'!AH1869</x:f>
        <x:v>S100XVY3</x:v>
      </x:c>
    </x:row>
    <x:row r="759">
      <x:c r="A759" s="90" t="n">
        <x:f>'全銘柄'!A1676</x:f>
        <x:v>1675</x:v>
      </x:c>
      <x:c r="B759" s="90" t="str">
        <x:f>'全銘柄'!B1676</x:f>
        <x:v>3306</x:v>
      </x:c>
      <x:c r="C759" s="90" t="str">
        <x:f>'全銘柄'!D1676</x:f>
        <x:v>THE NIHON SEIMA CO.,LTD.</x:v>
      </x:c>
      <x:c r="D759" s="90" t="str">
        <x:f>'全銘柄'!W1676</x:f>
        <x:v>森 欣 也</x:v>
      </x:c>
      <x:c r="E759" s="90" t="str">
        <x:f>'全銘柄'!U1676</x:f>
        <x:v>リオモインク (常任代理人 加地 邦彦)</x:v>
      </x:c>
      <x:c r="F759" s="91" t="n">
        <x:f>'全銘柄'!V1676</x:f>
        <x:v>0.168</x:v>
      </x:c>
      <x:c r="G759" s="90" t="b">
        <x:f>'全銘柄'!AB1676</x:f>
        <x:v>0</x:v>
      </x:c>
      <x:c r="H759" s="90" t="b">
        <x:f>'全銘柄'!AC1676</x:f>
        <x:v>1</x:v>
      </x:c>
      <x:c r="I759" s="90" t="n">
        <x:f>'全銘柄'!AD1676</x:f>
        <x:v>0</x:v>
      </x:c>
      <x:c r="J759" s="90" t="n">
        <x:f>'全銘柄'!AE1676</x:f>
        <x:v>0</x:v>
      </x:c>
      <x:c r="K759" s="90" t="str">
        <x:f>'全銘柄'!AH1676</x:f>
        <x:v>S100W7U8</x:v>
      </x:c>
    </x:row>
    <x:row r="760">
      <x:c r="A760" s="90" t="n">
        <x:f>'全銘柄'!A1602</x:f>
        <x:v>1601</x:v>
      </x:c>
      <x:c r="B760" s="90" t="str">
        <x:f>'全銘柄'!B1602</x:f>
        <x:v>4838</x:v>
      </x:c>
      <x:c r="C760" s="90" t="str">
        <x:f>'全銘柄'!D1602</x:f>
        <x:v>SPACE SHOWER SKIYAKI HOLDINGS INC.</x:v>
      </x:c>
      <x:c r="D760" s="90" t="str">
        <x:f>'全銘柄'!W1602</x:f>
        <x:v>林 吉人 / 小久保 知洋</x:v>
      </x:c>
      <x:c r="E760" s="90" t="str">
        <x:f>'全銘柄'!U1602</x:f>
        <x:v>カルチュア・コンビニエンス・クラブ㈱</x:v>
      </x:c>
      <x:c r="F760" s="91" t="n">
        <x:f>'全銘柄'!V1602</x:f>
        <x:v>0.1679</x:v>
      </x:c>
      <x:c r="G760" s="90" t="b">
        <x:f>'全銘柄'!AB1602</x:f>
        <x:v>0</x:v>
      </x:c>
      <x:c r="H760" s="90" t="b">
        <x:f>'全銘柄'!AC1602</x:f>
        <x:v>1</x:v>
      </x:c>
      <x:c r="I760" s="90" t="n">
        <x:f>'全銘柄'!AD1602</x:f>
        <x:v>0</x:v>
      </x:c>
      <x:c r="J760" s="90" t="n">
        <x:f>'全銘柄'!AE1602</x:f>
        <x:v>0</x:v>
      </x:c>
      <x:c r="K760" s="90" t="str">
        <x:f>'全銘柄'!AH1602</x:f>
        <x:v>S100W6QW</x:v>
      </x:c>
    </x:row>
    <x:row r="761">
      <x:c r="A761" s="90" t="n">
        <x:f>'全銘柄'!A1720</x:f>
        <x:v>1719</x:v>
      </x:c>
      <x:c r="B761" s="90" t="str">
        <x:f>'全銘柄'!B1720</x:f>
        <x:v>9729</x:v>
      </x:c>
      <x:c r="C761" s="90" t="str">
        <x:f>'全銘柄'!D1720</x:f>
        <x:v>TOKAI Corp.</x:v>
      </x:c>
      <x:c r="D761" s="90" t="str">
        <x:f>'全銘柄'!W1720</x:f>
        <x:v>小野木 孝二 / 浅井 利明 / 松野 英子</x:v>
      </x:c>
      <x:c r="E761" s="90" t="str">
        <x:f>'全銘柄'!U1720</x:f>
        <x:v>㈱小野木興産</x:v>
      </x:c>
      <x:c r="F761" s="91" t="n">
        <x:f>'全銘柄'!V1720</x:f>
        <x:v>0.1667</x:v>
      </x:c>
      <x:c r="G761" s="90" t="b">
        <x:f>'全銘柄'!AB1720</x:f>
        <x:v>0</x:v>
      </x:c>
      <x:c r="H761" s="90" t="b">
        <x:f>'全銘柄'!AC1720</x:f>
        <x:v>1</x:v>
      </x:c>
      <x:c r="I761" s="90" t="n">
        <x:f>'全銘柄'!AD1720</x:f>
        <x:v>0</x:v>
      </x:c>
      <x:c r="J761" s="90" t="n">
        <x:f>'全銘柄'!AE1720</x:f>
        <x:v>0</x:v>
      </x:c>
      <x:c r="K761" s="90" t="str">
        <x:f>'全銘柄'!AH1720</x:f>
        <x:v>S100VZYN</x:v>
      </x:c>
    </x:row>
    <x:row r="762">
      <x:c r="A762" s="90" t="n">
        <x:f>'全銘柄'!A1777</x:f>
        <x:v>1776</x:v>
      </x:c>
      <x:c r="B762" s="90" t="str">
        <x:f>'全銘柄'!B1777</x:f>
        <x:v>5958</x:v>
      </x:c>
      <x:c r="C762" s="90" t="str">
        <x:f>'全銘柄'!D1777</x:f>
        <x:v>SANYO INDUSTRIES,LTD.</x:v>
      </x:c>
      <x:c r="D762" s="90" t="str">
        <x:f>'全銘柄'!W1777</x:f>
        <x:v>山 岸 茂</x:v>
      </x:c>
      <x:c r="E762" s="90" t="str">
        <x:f>'全銘柄'!U1777</x:f>
        <x:v>三洋工業協力会社持株会</x:v>
      </x:c>
      <x:c r="F762" s="91" t="n">
        <x:f>'全銘柄'!V1777</x:f>
        <x:v>0.1666</x:v>
      </x:c>
      <x:c r="G762" s="90" t="b">
        <x:f>'全銘柄'!AB1777</x:f>
        <x:v>0</x:v>
      </x:c>
      <x:c r="H762" s="90" t="b">
        <x:f>'全銘柄'!AC1777</x:f>
        <x:v>1</x:v>
      </x:c>
      <x:c r="I762" s="90" t="n">
        <x:f>'全銘柄'!AD1777</x:f>
        <x:v>0</x:v>
      </x:c>
      <x:c r="J762" s="90" t="n">
        <x:f>'全銘柄'!AE1777</x:f>
        <x:v>0</x:v>
      </x:c>
      <x:c r="K762" s="90" t="str">
        <x:f>'全銘柄'!AH1777</x:f>
        <x:v>S100W089</x:v>
      </x:c>
    </x:row>
    <x:row r="763">
      <x:c r="A763" s="90" t="n">
        <x:f>'全銘柄'!A1691</x:f>
        <x:v>1690</x:v>
      </x:c>
      <x:c r="B763" s="90" t="str">
        <x:f>'全銘柄'!B1691</x:f>
        <x:v>4409</x:v>
      </x:c>
      <x:c r="C763" s="90" t="str">
        <x:f>'全銘柄'!D1691</x:f>
        <x:v>TOHO CHEMICAL INDUSTRY COMPANY,LIMITED</x:v>
      </x:c>
      <x:c r="D763" s="90" t="str">
        <x:f>'全銘柄'!W1691</x:f>
        <x:v>中崎 龍雄</x:v>
      </x:c>
      <x:c r="E763" s="90" t="str">
        <x:f>'全銘柄'!U1691</x:f>
        <x:v>東邦化学工業取引会社持株会</x:v>
      </x:c>
      <x:c r="F763" s="91" t="n">
        <x:f>'全銘柄'!V1691</x:f>
        <x:v>0.1664</x:v>
      </x:c>
      <x:c r="G763" s="90" t="b">
        <x:f>'全銘柄'!AB1691</x:f>
        <x:v>0</x:v>
      </x:c>
      <x:c r="H763" s="90" t="b">
        <x:f>'全銘柄'!AC1691</x:f>
        <x:v>1</x:v>
      </x:c>
      <x:c r="I763" s="90" t="n">
        <x:f>'全銘柄'!AD1691</x:f>
        <x:v>0</x:v>
      </x:c>
      <x:c r="J763" s="90" t="n">
        <x:f>'全銘柄'!AE1691</x:f>
        <x:v>0</x:v>
      </x:c>
      <x:c r="K763" s="90" t="str">
        <x:f>'全銘柄'!AH1691</x:f>
        <x:v>S100W3CH</x:v>
      </x:c>
    </x:row>
    <x:row r="764">
      <x:c r="A764" s="90" t="n">
        <x:f>'全銘柄'!A454</x:f>
        <x:v>453</x:v>
      </x:c>
      <x:c r="B764" s="90" t="str">
        <x:f>'全銘柄'!B454</x:f>
        <x:v>4060</x:v>
      </x:c>
      <x:c r="C764" s="90" t="str">
        <x:f>'全銘柄'!D454</x:f>
        <x:v>rakumo Inc.</x:v>
      </x:c>
      <x:c r="D764" s="90" t="str">
        <x:f>'全銘柄'!W454</x:f>
        <x:v>清水 孝治</x:v>
      </x:c>
      <x:c r="E764" s="90" t="str">
        <x:f>'全銘柄'!U454</x:f>
        <x:v>御手洗 大祐</x:v>
      </x:c>
      <x:c r="F764" s="91" t="n">
        <x:f>'全銘柄'!V454</x:f>
        <x:v>0.1653</x:v>
      </x:c>
      <x:c r="G764" s="90" t="b">
        <x:f>'全銘柄'!AB454</x:f>
        <x:v>0</x:v>
      </x:c>
      <x:c r="H764" s="90" t="b">
        <x:f>'全銘柄'!AC454</x:f>
        <x:v>1</x:v>
      </x:c>
      <x:c r="I764" s="90" t="n">
        <x:f>'全銘柄'!AD454</x:f>
        <x:v>1</x:v>
      </x:c>
      <x:c r="J764" s="90" t="n">
        <x:f>'全銘柄'!AE454</x:f>
        <x:v>1</x:v>
      </x:c>
      <x:c r="K764" s="90" t="str">
        <x:f>'全銘柄'!AH454</x:f>
        <x:v>S100XUZC</x:v>
      </x:c>
    </x:row>
    <x:row r="765">
      <x:c r="A765" s="90" t="n">
        <x:f>'全銘柄'!A1618</x:f>
        <x:v>1617</x:v>
      </x:c>
      <x:c r="B765" s="90" t="str">
        <x:f>'全銘柄'!B1618</x:f>
        <x:v>3845</x:v>
      </x:c>
      <x:c r="C765" s="90" t="str">
        <x:f>'全銘柄'!D1618</x:f>
        <x:v>I-FREEK MOBILE INC.</x:v>
      </x:c>
      <x:c r="D765" s="90" t="str">
        <x:f>'全銘柄'!W1618</x:f>
        <x:v>吉田 邦臣</x:v>
      </x:c>
      <x:c r="E765" s="90" t="str">
        <x:f>'全銘柄'!U1618</x:f>
        <x:v>辛 澤</x:v>
      </x:c>
      <x:c r="F765" s="91" t="n">
        <x:f>'全銘柄'!V1618</x:f>
        <x:v>0.164</x:v>
      </x:c>
      <x:c r="G765" s="90" t="b">
        <x:f>'全銘柄'!AB1618</x:f>
        <x:v>0</x:v>
      </x:c>
      <x:c r="H765" s="90" t="b">
        <x:f>'全銘柄'!AC1618</x:f>
        <x:v>1</x:v>
      </x:c>
      <x:c r="I765" s="90" t="n">
        <x:f>'全銘柄'!AD1618</x:f>
        <x:v>0</x:v>
      </x:c>
      <x:c r="J765" s="90" t="n">
        <x:f>'全銘柄'!AE1618</x:f>
        <x:v>0</x:v>
      </x:c>
      <x:c r="K765" s="90" t="str">
        <x:f>'全銘柄'!AH1618</x:f>
        <x:v>S100W5CN</x:v>
      </x:c>
    </x:row>
    <x:row r="766">
      <x:c r="A766" s="90" t="n">
        <x:f>'全銘柄'!A1677</x:f>
        <x:v>1676</x:v>
      </x:c>
      <x:c r="B766" s="90" t="str">
        <x:f>'全銘柄'!B1677</x:f>
        <x:v>7619</x:v>
      </x:c>
      <x:c r="C766" s="90" t="str">
        <x:f>'全銘柄'!D1677</x:f>
        <x:v>TANAKA CO.,LTD.</x:v>
      </x:c>
      <x:c r="D766" s="90" t="str">
        <x:f>'全銘柄'!W1677</x:f>
        <x:v>鳥谷部 毅 / 安部 安生</x:v>
      </x:c>
      <x:c r="E766" s="90" t="str">
        <x:f>'全銘柄'!U1677</x:f>
        <x:v>河合 宏美</x:v>
      </x:c>
      <x:c r="F766" s="91" t="n">
        <x:f>'全銘柄'!V1677</x:f>
        <x:v>0.164</x:v>
      </x:c>
      <x:c r="G766" s="90" t="b">
        <x:f>'全銘柄'!AB1677</x:f>
        <x:v>0</x:v>
      </x:c>
      <x:c r="H766" s="90" t="b">
        <x:f>'全銘柄'!AC1677</x:f>
        <x:v>1</x:v>
      </x:c>
      <x:c r="I766" s="90" t="n">
        <x:f>'全銘柄'!AD1677</x:f>
        <x:v>0</x:v>
      </x:c>
      <x:c r="J766" s="90" t="n">
        <x:f>'全銘柄'!AE1677</x:f>
        <x:v>0</x:v>
      </x:c>
      <x:c r="K766" s="90" t="str">
        <x:f>'全銘柄'!AH1677</x:f>
        <x:v>S100W38F</x:v>
      </x:c>
    </x:row>
    <x:row r="767">
      <x:c r="A767" s="90" t="n">
        <x:f>'全銘柄'!A1681</x:f>
        <x:v>1680</x:v>
      </x:c>
      <x:c r="B767" s="90" t="str">
        <x:f>'全銘柄'!B1681</x:f>
        <x:v>6497</x:v>
      </x:c>
      <x:c r="C767" s="90" t="str">
        <x:f>'全銘柄'!D1681</x:f>
        <x:v>HAMAI INDUSTRIES LTD</x:v>
      </x:c>
      <x:c r="D767" s="90" t="str">
        <x:f>'全銘柄'!W1681</x:f>
        <x:v>河 内 茂</x:v>
      </x:c>
      <x:c r="E767" s="90" t="str">
        <x:f>'全銘柄'!U1681</x:f>
        <x:v>ミスヂ持株会</x:v>
      </x:c>
      <x:c r="F767" s="91" t="n">
        <x:f>'全銘柄'!V1681</x:f>
        <x:v>0.1639</x:v>
      </x:c>
      <x:c r="G767" s="90" t="b">
        <x:f>'全銘柄'!AB1681</x:f>
        <x:v>0</x:v>
      </x:c>
      <x:c r="H767" s="90" t="b">
        <x:f>'全銘柄'!AC1681</x:f>
        <x:v>1</x:v>
      </x:c>
      <x:c r="I767" s="90" t="n">
        <x:f>'全銘柄'!AD1681</x:f>
        <x:v>0</x:v>
      </x:c>
      <x:c r="J767" s="90" t="n">
        <x:f>'全銘柄'!AE1681</x:f>
        <x:v>0</x:v>
      </x:c>
      <x:c r="K767" s="90" t="str">
        <x:f>'全銘柄'!AH1681</x:f>
        <x:v>S100XUXN</x:v>
      </x:c>
    </x:row>
    <x:row r="768">
      <x:c r="A768" s="90" t="n">
        <x:f>'全銘柄'!A1916</x:f>
        <x:v>1915</x:v>
      </x:c>
      <x:c r="B768" s="90" t="str">
        <x:f>'全銘柄'!B1916</x:f>
        <x:v>3647</x:v>
      </x:c>
      <x:c r="C768" s="90" t="str">
        <x:f>'全銘柄'!D1916</x:f>
        <x:v>ASULINA Co.,Ltd.</x:v>
      </x:c>
      <x:c r="D768" s="90" t="str">
        <x:f>'全銘柄'!W1916</x:f>
        <x:v>山元 秀樹</x:v>
      </x:c>
      <x:c r="E768" s="90" t="str">
        <x:f>'全銘柄'!U1916</x:f>
        <x:v>西村 浩</x:v>
      </x:c>
      <x:c r="F768" s="91" t="n">
        <x:f>'全銘柄'!V1916</x:f>
        <x:v>0.1613</x:v>
      </x:c>
      <x:c r="G768" s="90" t="b">
        <x:f>'全銘柄'!AB1916</x:f>
        <x:v>0</x:v>
      </x:c>
      <x:c r="H768" s="90" t="b">
        <x:f>'全銘柄'!AC1916</x:f>
        <x:v>1</x:v>
      </x:c>
      <x:c r="I768" s="90" t="n">
        <x:f>'全銘柄'!AD1916</x:f>
        <x:v>0</x:v>
      </x:c>
      <x:c r="J768" s="90" t="n">
        <x:f>'全銘柄'!AE1916</x:f>
        <x:v>0</x:v>
      </x:c>
      <x:c r="K768" s="90" t="str">
        <x:f>'全銘柄'!AH1916</x:f>
        <x:v>S100X6VP</x:v>
      </x:c>
    </x:row>
    <x:row r="769">
      <x:c r="A769" s="90" t="n">
        <x:f>'全銘柄'!A1593</x:f>
        <x:v>1592</x:v>
      </x:c>
      <x:c r="B769" s="90" t="str">
        <x:f>'全銘柄'!B1593</x:f>
        <x:v>3935</x:v>
      </x:c>
      <x:c r="C769" s="90" t="str">
        <x:f>'全銘柄'!D1593</x:f>
        <x:v>Edia Co.,Ltd.</x:v>
      </x:c>
      <x:c r="D769" s="90" t="str">
        <x:f>'全銘柄'!W1593</x:f>
        <x:v>賀島 義成</x:v>
      </x:c>
      <x:c r="E769" s="90" t="str">
        <x:f>'全銘柄'!U1593</x:f>
        <x:v>原尾 正紀</x:v>
      </x:c>
      <x:c r="F769" s="91" t="n">
        <x:f>'全銘柄'!V1593</x:f>
        <x:v>0.16</x:v>
      </x:c>
      <x:c r="G769" s="90" t="b">
        <x:f>'全銘柄'!AB1593</x:f>
        <x:v>0</x:v>
      </x:c>
      <x:c r="H769" s="90" t="b">
        <x:f>'全銘柄'!AC1593</x:f>
        <x:v>1</x:v>
      </x:c>
      <x:c r="I769" s="90" t="n">
        <x:f>'全銘柄'!AD1593</x:f>
        <x:v>0</x:v>
      </x:c>
      <x:c r="J769" s="90" t="n">
        <x:f>'全銘柄'!AE1593</x:f>
        <x:v>0</x:v>
      </x:c>
      <x:c r="K769" s="90" t="str">
        <x:f>'全銘柄'!AH1593</x:f>
        <x:v>S100Y6A9</x:v>
      </x:c>
    </x:row>
    <x:row r="770">
      <x:c r="A770" s="90" t="n">
        <x:f>'全銘柄'!A1730</x:f>
        <x:v>1729</x:v>
      </x:c>
      <x:c r="B770" s="90" t="str">
        <x:f>'全銘柄'!B1730</x:f>
        <x:v>8043</x:v>
      </x:c>
      <x:c r="C770" s="90" t="str">
        <x:f>'全銘柄'!D1730</x:f>
        <x:v>Starzen Company Limited</x:v>
      </x:c>
      <x:c r="D770" s="90" t="str">
        <x:f>'全銘柄'!W1730</x:f>
        <x:v>横 田 和 彦</x:v>
      </x:c>
      <x:c r="E770" s="90" t="str">
        <x:f>'全銘柄'!U1730</x:f>
        <x:v>三井物産㈱</x:v>
      </x:c>
      <x:c r="F770" s="91" t="n">
        <x:f>'全銘柄'!V1730</x:f>
        <x:v>0.1596</x:v>
      </x:c>
      <x:c r="G770" s="90" t="b">
        <x:f>'全銘柄'!AB1730</x:f>
        <x:v>0</x:v>
      </x:c>
      <x:c r="H770" s="90" t="b">
        <x:f>'全銘柄'!AC1730</x:f>
        <x:v>1</x:v>
      </x:c>
      <x:c r="I770" s="90" t="n">
        <x:f>'全銘柄'!AD1730</x:f>
        <x:v>0</x:v>
      </x:c>
      <x:c r="J770" s="90" t="n">
        <x:f>'全銘柄'!AE1730</x:f>
        <x:v>0</x:v>
      </x:c>
      <x:c r="K770" s="90" t="str">
        <x:f>'全銘柄'!AH1730</x:f>
        <x:v>S100W6HO</x:v>
      </x:c>
    </x:row>
    <x:row r="771">
      <x:c r="A771" s="90" t="n">
        <x:f>'全銘柄'!A1920</x:f>
        <x:v>1919</x:v>
      </x:c>
      <x:c r="B771" s="90" t="str">
        <x:f>'全銘柄'!B1920</x:f>
        <x:v>4599</x:v>
      </x:c>
      <x:c r="C771" s="90" t="str">
        <x:f>'全銘柄'!D1920</x:f>
        <x:v>StemRIM Inc.</x:v>
      </x:c>
      <x:c r="D771" s="90" t="str">
        <x:f>'全銘柄'!W1920</x:f>
        <x:v>岡島 正恒</x:v>
      </x:c>
      <x:c r="E771" s="90" t="str">
        <x:f>'全銘柄'!U1920</x:f>
        <x:v>玉井 克人</x:v>
      </x:c>
      <x:c r="F771" s="91" t="n">
        <x:f>'全銘柄'!V1920</x:f>
        <x:v>0.159</x:v>
      </x:c>
      <x:c r="G771" s="90" t="b">
        <x:f>'全銘柄'!AB1920</x:f>
        <x:v>0</x:v>
      </x:c>
      <x:c r="H771" s="90" t="b">
        <x:f>'全銘柄'!AC1920</x:f>
        <x:v>1</x:v>
      </x:c>
      <x:c r="I771" s="90" t="n">
        <x:f>'全銘柄'!AD1920</x:f>
        <x:v>0</x:v>
      </x:c>
      <x:c r="J771" s="90" t="n">
        <x:f>'全銘柄'!AE1920</x:f>
        <x:v>0</x:v>
      </x:c>
      <x:c r="K771" s="90" t="str">
        <x:f>'全銘柄'!AH1920</x:f>
        <x:v>S100WW19</x:v>
      </x:c>
    </x:row>
    <x:row r="772">
      <x:c r="A772" s="90" t="n">
        <x:f>'全銘柄'!A315</x:f>
        <x:v>314</x:v>
      </x:c>
      <x:c r="B772" s="90" t="str">
        <x:f>'全銘柄'!B315</x:f>
        <x:v>6061</x:v>
      </x:c>
      <x:c r="C772" s="90" t="str">
        <x:f>'全銘柄'!D315</x:f>
        <x:v>UNIVERSAL ENGEISHA CO.,LTD</x:v>
      </x:c>
      <x:c r="D772" s="90" t="str">
        <x:f>'全銘柄'!W315</x:f>
        <x:v>森坂 拓実 / 安部 豪</x:v>
      </x:c>
      <x:c r="E772" s="90" t="str">
        <x:f>'全銘柄'!U315</x:f>
        <x:v>カーン園子</x:v>
      </x:c>
      <x:c r="F772" s="91" t="n">
        <x:f>'全銘柄'!V315</x:f>
        <x:v>0.1582</x:v>
      </x:c>
      <x:c r="G772" s="90" t="b">
        <x:f>'全銘柄'!AB315</x:f>
        <x:v>0</x:v>
      </x:c>
      <x:c r="H772" s="90" t="b">
        <x:f>'全銘柄'!AC315</x:f>
        <x:v>1</x:v>
      </x:c>
      <x:c r="I772" s="90" t="n">
        <x:f>'全銘柄'!AD315</x:f>
        <x:v>1</x:v>
      </x:c>
      <x:c r="J772" s="90" t="n">
        <x:f>'全銘柄'!AE315</x:f>
        <x:v>2</x:v>
      </x:c>
      <x:c r="K772" s="90" t="str">
        <x:f>'全銘柄'!AH315</x:f>
        <x:v>S100WRP5</x:v>
      </x:c>
    </x:row>
    <x:row r="773">
      <x:c r="A773" s="90" t="n">
        <x:f>'全銘柄'!A1774</x:f>
        <x:v>1773</x:v>
      </x:c>
      <x:c r="B773" s="90" t="str">
        <x:f>'全銘柄'!B1774</x:f>
        <x:v>5933</x:v>
      </x:c>
      <x:c r="C773" s="90" t="str">
        <x:f>'全銘柄'!D1774</x:f>
        <x:v>ALINCO INCORPORATED</x:v>
      </x:c>
      <x:c r="D773" s="90" t="str">
        <x:f>'全銘柄'!W1774</x:f>
        <x:v>井 上 雄 策 / 小 林 宣 夫</x:v>
      </x:c>
      <x:c r="E773" s="90" t="str">
        <x:f>'全銘柄'!U1774</x:f>
        <x:v>アルメイト㈱</x:v>
      </x:c>
      <x:c r="F773" s="91" t="n">
        <x:f>'全銘柄'!V1774</x:f>
        <x:v>0.1582</x:v>
      </x:c>
      <x:c r="G773" s="90" t="b">
        <x:f>'全銘柄'!AB1774</x:f>
        <x:v>0</x:v>
      </x:c>
      <x:c r="H773" s="90" t="b">
        <x:f>'全銘柄'!AC1774</x:f>
        <x:v>1</x:v>
      </x:c>
      <x:c r="I773" s="90" t="n">
        <x:f>'全銘柄'!AD1774</x:f>
        <x:v>0</x:v>
      </x:c>
      <x:c r="J773" s="90" t="n">
        <x:f>'全銘柄'!AE1774</x:f>
        <x:v>0</x:v>
      </x:c>
      <x:c r="K773" s="90" t="str">
        <x:f>'全銘柄'!AH1774</x:f>
        <x:v>S100VYLW</x:v>
      </x:c>
    </x:row>
    <x:row r="774">
      <x:c r="A774" s="90" t="n">
        <x:f>'全銘柄'!A1714</x:f>
        <x:v>1713</x:v>
      </x:c>
      <x:c r="B774" s="90" t="str">
        <x:f>'全銘柄'!B1714</x:f>
        <x:v>8285</x:v>
      </x:c>
      <x:c r="C774" s="90" t="str">
        <x:f>'全銘柄'!D1714</x:f>
        <x:v>MITANI SANGYO CO.,LTD.</x:v>
      </x:c>
      <x:c r="D774" s="90" t="str">
        <x:f>'全銘柄'!W1714</x:f>
        <x:v>三谷 忠照 / 森 浩一</x:v>
      </x:c>
      <x:c r="E774" s="90" t="str">
        <x:f>'全銘柄'!U1714</x:f>
        <x:v>三谷 充</x:v>
      </x:c>
      <x:c r="F774" s="91" t="n">
        <x:f>'全銘柄'!V1714</x:f>
        <x:v>0.1581</x:v>
      </x:c>
      <x:c r="G774" s="90" t="b">
        <x:f>'全銘柄'!AB1714</x:f>
        <x:v>0</x:v>
      </x:c>
      <x:c r="H774" s="90" t="b">
        <x:f>'全銘柄'!AC1714</x:f>
        <x:v>1</x:v>
      </x:c>
      <x:c r="I774" s="90" t="n">
        <x:f>'全銘柄'!AD1714</x:f>
        <x:v>0</x:v>
      </x:c>
      <x:c r="J774" s="90" t="n">
        <x:f>'全銘柄'!AE1714</x:f>
        <x:v>0</x:v>
      </x:c>
      <x:c r="K774" s="90" t="str">
        <x:f>'全銘柄'!AH1714</x:f>
        <x:v>S100VXNG</x:v>
      </x:c>
    </x:row>
    <x:row r="775">
      <x:c r="A775" s="90" t="n">
        <x:f>'全銘柄'!A557</x:f>
        <x:v>556</x:v>
      </x:c>
      <x:c r="B775" s="90" t="str">
        <x:f>'全銘柄'!B557</x:f>
        <x:v>4015</x:v>
      </x:c>
      <x:c r="C775" s="90" t="str">
        <x:f>'全銘柄'!D557</x:f>
        <x:v>Paycloud Holdings Inc.</x:v>
      </x:c>
      <x:c r="D775" s="90" t="str">
        <x:f>'全銘柄'!W557</x:f>
        <x:v>尾上 徹 / 岩井 陽介</x:v>
      </x:c>
      <x:c r="E775" s="90" t="str">
        <x:f>'全銘柄'!U557</x:f>
        <x:v>三浦 嚴嗣</x:v>
      </x:c>
      <x:c r="F775" s="91" t="n">
        <x:f>'全銘柄'!V557</x:f>
        <x:v>0.1578</x:v>
      </x:c>
      <x:c r="G775" s="90" t="b">
        <x:f>'全銘柄'!AB557</x:f>
        <x:v>0</x:v>
      </x:c>
      <x:c r="H775" s="90" t="b">
        <x:f>'全銘柄'!AC557</x:f>
        <x:v>1</x:v>
      </x:c>
      <x:c r="I775" s="90" t="n">
        <x:f>'全銘柄'!AD557</x:f>
        <x:v>1</x:v>
      </x:c>
      <x:c r="J775" s="90" t="n">
        <x:f>'全銘柄'!AE557</x:f>
        <x:v>1</x:v>
      </x:c>
      <x:c r="K775" s="90" t="str">
        <x:f>'全銘柄'!AH557</x:f>
        <x:v>S100X5MX</x:v>
      </x:c>
    </x:row>
    <x:row r="776">
      <x:c r="A776" s="90" t="n">
        <x:f>'全銘柄'!A1502</x:f>
        <x:v>1501</x:v>
      </x:c>
      <x:c r="B776" s="90" t="str">
        <x:f>'全銘柄'!B1502</x:f>
        <x:v>3063</x:v>
      </x:c>
      <x:c r="C776" s="90" t="str">
        <x:f>'全銘柄'!D1502</x:f>
        <x:v>j-Group Holdings Corp.</x:v>
      </x:c>
      <x:c r="D776" s="90" t="str">
        <x:f>'全銘柄'!W1502</x:f>
        <x:v>新田 二郎 / 林 裕二 / 林 芳郎</x:v>
      </x:c>
      <x:c r="E776" s="90" t="str">
        <x:f>'全銘柄'!U1502</x:f>
        <x:v>(有)ニューフィールド</x:v>
      </x:c>
      <x:c r="F776" s="91" t="n">
        <x:f>'全銘柄'!V1502</x:f>
        <x:v>0.1574</x:v>
      </x:c>
      <x:c r="G776" s="90" t="b">
        <x:f>'全銘柄'!AB1502</x:f>
        <x:v>0</x:v>
      </x:c>
      <x:c r="H776" s="90" t="b">
        <x:f>'全銘柄'!AC1502</x:f>
        <x:v>1</x:v>
      </x:c>
      <x:c r="I776" s="90" t="n">
        <x:f>'全銘柄'!AD1502</x:f>
        <x:v>0</x:v>
      </x:c>
      <x:c r="J776" s="90" t="n">
        <x:f>'全銘柄'!AE1502</x:f>
        <x:v>1</x:v>
      </x:c>
      <x:c r="K776" s="90" t="str">
        <x:f>'全銘柄'!AH1502</x:f>
        <x:v>S100Y7CP</x:v>
      </x:c>
    </x:row>
    <x:row r="777">
      <x:c r="A777" s="90" t="n">
        <x:f>'全銘柄'!A1724</x:f>
        <x:v>1723</x:v>
      </x:c>
      <x:c r="B777" s="90" t="str">
        <x:f>'全銘柄'!B1724</x:f>
        <x:v>7505</x:v>
      </x:c>
      <x:c r="C777" s="90" t="str">
        <x:f>'全銘柄'!D1724</x:f>
        <x:v>FUSO DENTSU CO.,LTD.</x:v>
      </x:c>
      <x:c r="D777" s="90" t="str">
        <x:f>'全銘柄'!W1724</x:f>
        <x:v>有 冨 英 治</x:v>
      </x:c>
      <x:c r="E777" s="90" t="str">
        <x:f>'全銘柄'!U1724</x:f>
        <x:v>扶桑電通従業員持株会</x:v>
      </x:c>
      <x:c r="F777" s="91" t="n">
        <x:f>'全銘柄'!V1724</x:f>
        <x:v>0.1571</x:v>
      </x:c>
      <x:c r="G777" s="90" t="b">
        <x:f>'全銘柄'!AB1724</x:f>
        <x:v>0</x:v>
      </x:c>
      <x:c r="H777" s="90" t="b">
        <x:f>'全銘柄'!AC1724</x:f>
        <x:v>1</x:v>
      </x:c>
      <x:c r="I777" s="90" t="n">
        <x:f>'全銘柄'!AD1724</x:f>
        <x:v>0</x:v>
      </x:c>
      <x:c r="J777" s="90" t="n">
        <x:f>'全銘柄'!AE1724</x:f>
        <x:v>0</x:v>
      </x:c>
      <x:c r="K777" s="90" t="str">
        <x:f>'全銘柄'!AH1724</x:f>
        <x:v>S100XAQS</x:v>
      </x:c>
    </x:row>
    <x:row r="778">
      <x:c r="A778" s="90" t="n">
        <x:f>'全銘柄'!A1710</x:f>
        <x:v>1709</x:v>
      </x:c>
      <x:c r="B778" s="90" t="str">
        <x:f>'全銘柄'!B1710</x:f>
        <x:v>2332</x:v>
      </x:c>
      <x:c r="C778" s="90" t="str">
        <x:f>'全銘柄'!D1710</x:f>
        <x:v>Quest Co.,Ltd.</x:v>
      </x:c>
      <x:c r="D778" s="90" t="str">
        <x:f>'全銘柄'!W1710</x:f>
        <x:v>清澤 一郎 / 鎌田 智 / 鈴木 裕二 / 加藤 直子</x:v>
      </x:c>
      <x:c r="E778" s="90" t="str">
        <x:f>'全銘柄'!U1710</x:f>
        <x:v>内田 廣</x:v>
      </x:c>
      <x:c r="F778" s="91" t="n">
        <x:f>'全銘柄'!V1710</x:f>
        <x:v>0.1563</x:v>
      </x:c>
      <x:c r="G778" s="90" t="b">
        <x:f>'全銘柄'!AB1710</x:f>
        <x:v>0</x:v>
      </x:c>
      <x:c r="H778" s="90" t="b">
        <x:f>'全銘柄'!AC1710</x:f>
        <x:v>1</x:v>
      </x:c>
      <x:c r="I778" s="90" t="n">
        <x:f>'全銘柄'!AD1710</x:f>
        <x:v>0</x:v>
      </x:c>
      <x:c r="J778" s="90" t="n">
        <x:f>'全銘柄'!AE1710</x:f>
        <x:v>0</x:v>
      </x:c>
      <x:c r="K778" s="90" t="str">
        <x:f>'全銘柄'!AH1710</x:f>
        <x:v>S100W2KU</x:v>
      </x:c>
    </x:row>
    <x:row r="779">
      <x:c r="A779" s="90" t="n">
        <x:f>'全銘柄'!A1792</x:f>
        <x:v>1791</x:v>
      </x:c>
      <x:c r="B779" s="90" t="str">
        <x:f>'全銘柄'!B1792</x:f>
        <x:v>4616</x:v>
      </x:c>
      <x:c r="C779" s="90" t="str">
        <x:f>'全銘柄'!D1792</x:f>
        <x:v>KAWAKAMI PAINT MANUFACTURING CO.,LTD.</x:v>
      </x:c>
      <x:c r="D779" s="90" t="str">
        <x:f>'全銘柄'!W1792</x:f>
        <x:v>西村 聰一</x:v>
      </x:c>
      <x:c r="E779" s="90" t="str">
        <x:f>'全銘柄'!U1792</x:f>
        <x:v>㈱サイブリッジ</x:v>
      </x:c>
      <x:c r="F779" s="91" t="n">
        <x:f>'全銘柄'!V1792</x:f>
        <x:v>0.156</x:v>
      </x:c>
      <x:c r="G779" s="90" t="b">
        <x:f>'全銘柄'!AB1792</x:f>
        <x:v>0</x:v>
      </x:c>
      <x:c r="H779" s="90" t="b">
        <x:f>'全銘柄'!AC1792</x:f>
        <x:v>1</x:v>
      </x:c>
      <x:c r="I779" s="90" t="n">
        <x:f>'全銘柄'!AD1792</x:f>
        <x:v>0</x:v>
      </x:c>
      <x:c r="J779" s="90" t="n">
        <x:f>'全銘柄'!AE1792</x:f>
        <x:v>0</x:v>
      </x:c>
      <x:c r="K779" s="90" t="str">
        <x:f>'全銘柄'!AH1792</x:f>
        <x:v>S100XMOI</x:v>
      </x:c>
    </x:row>
    <x:row r="780">
      <x:c r="A780" s="90" t="n">
        <x:f>'全銘柄'!A1879</x:f>
        <x:v>1878</x:v>
      </x:c>
      <x:c r="B780" s="90" t="str">
        <x:f>'全銘柄'!B1879</x:f>
        <x:v>2683</x:v>
      </x:c>
      <x:c r="C780" s="90" t="str">
        <x:f>'全銘柄'!D1879</x:f>
        <x:v>UOKI CO.,LTD.</x:v>
      </x:c>
      <x:c r="D780" s="90" t="str">
        <x:f>'全銘柄'!W1879</x:f>
        <x:v>有吉 美和</x:v>
      </x:c>
      <x:c r="E780" s="90" t="str">
        <x:f>'全銘柄'!U1879</x:f>
        <x:v>有吉 和枝</x:v>
      </x:c>
      <x:c r="F780" s="91" t="n">
        <x:f>'全銘柄'!V1879</x:f>
        <x:v>0.1556</x:v>
      </x:c>
      <x:c r="G780" s="90" t="b">
        <x:f>'全銘柄'!AB1879</x:f>
        <x:v>0</x:v>
      </x:c>
      <x:c r="H780" s="90" t="b">
        <x:f>'全銘柄'!AC1879</x:f>
        <x:v>1</x:v>
      </x:c>
      <x:c r="I780" s="90" t="n">
        <x:f>'全銘柄'!AD1879</x:f>
        <x:v>0</x:v>
      </x:c>
      <x:c r="J780" s="90" t="n">
        <x:f>'全銘柄'!AE1879</x:f>
        <x:v>0</x:v>
      </x:c>
      <x:c r="K780" s="90" t="str">
        <x:f>'全銘柄'!AH1879</x:f>
        <x:v>S100Y5OG</x:v>
      </x:c>
    </x:row>
    <x:row r="781">
      <x:c r="A781" s="90" t="n">
        <x:f>'全銘柄'!A1766</x:f>
        <x:v>1765</x:v>
      </x:c>
      <x:c r="B781" s="90" t="str">
        <x:f>'全銘柄'!B1766</x:f>
        <x:v>4627</x:v>
      </x:c>
      <x:c r="C781" s="90" t="str">
        <x:f>'全銘柄'!D1766</x:f>
        <x:v>NATOCO CO.,LTD.</x:v>
      </x:c>
      <x:c r="D781" s="90" t="str">
        <x:f>'全銘柄'!W1766</x:f>
        <x:v>粕谷 太一</x:v>
      </x:c>
      <x:c r="E781" s="90" t="str">
        <x:f>'全銘柄'!U1766</x:f>
        <x:v>粕谷 忠晴</x:v>
      </x:c>
      <x:c r="F781" s="91" t="n">
        <x:f>'全銘柄'!V1766</x:f>
        <x:v>0.1545</x:v>
      </x:c>
      <x:c r="G781" s="90" t="b">
        <x:f>'全銘柄'!AB1766</x:f>
        <x:v>0</x:v>
      </x:c>
      <x:c r="H781" s="90" t="b">
        <x:f>'全銘柄'!AC1766</x:f>
        <x:v>1</x:v>
      </x:c>
      <x:c r="I781" s="90" t="n">
        <x:f>'全銘柄'!AD1766</x:f>
        <x:v>0</x:v>
      </x:c>
      <x:c r="J781" s="90" t="n">
        <x:f>'全銘柄'!AE1766</x:f>
        <x:v>0</x:v>
      </x:c>
      <x:c r="K781" s="90" t="str">
        <x:f>'全銘柄'!AH1766</x:f>
        <x:v>S100XH69</x:v>
      </x:c>
    </x:row>
    <x:row r="782">
      <x:c r="A782" s="90" t="n">
        <x:f>'全銘柄'!A519</x:f>
        <x:v>518</x:v>
      </x:c>
      <x:c r="B782" s="90" t="str">
        <x:f>'全銘柄'!B519</x:f>
        <x:v>3583</x:v>
      </x:c>
      <x:c r="C782" s="90" t="str">
        <x:f>'全銘柄'!D519</x:f>
        <x:v>AuBEX CORPORATION</x:v>
      </x:c>
      <x:c r="D782" s="90" t="str">
        <x:f>'全銘柄'!W519</x:f>
        <x:v>栗 原 則 義</x:v>
      </x:c>
      <x:c r="E782" s="90" t="str">
        <x:f>'全銘柄'!U519</x:f>
        <x:v>昭和化学工業㈱</x:v>
      </x:c>
      <x:c r="F782" s="91" t="n">
        <x:f>'全銘柄'!V519</x:f>
        <x:v>0.1543</x:v>
      </x:c>
      <x:c r="G782" s="90" t="b">
        <x:f>'全銘柄'!AB519</x:f>
        <x:v>0</x:v>
      </x:c>
      <x:c r="H782" s="90" t="b">
        <x:f>'全銘柄'!AC519</x:f>
        <x:v>1</x:v>
      </x:c>
      <x:c r="I782" s="90" t="n">
        <x:f>'全銘柄'!AD519</x:f>
        <x:v>1</x:v>
      </x:c>
      <x:c r="J782" s="90" t="n">
        <x:f>'全銘柄'!AE519</x:f>
        <x:v>1</x:v>
      </x:c>
      <x:c r="K782" s="90" t="str">
        <x:f>'全銘柄'!AH519</x:f>
        <x:v>S100W2GJ</x:v>
      </x:c>
    </x:row>
    <x:row r="783">
      <x:c r="A783" s="90" t="n">
        <x:f>'全銘柄'!A515</x:f>
        <x:v>514</x:v>
      </x:c>
      <x:c r="B783" s="90" t="str">
        <x:f>'全銘柄'!B515</x:f>
        <x:v>9799</x:v>
      </x:c>
      <x:c r="C783" s="90" t="str">
        <x:f>'全銘柄'!D515</x:f>
        <x:v>ASAHI INTELLIGENCE SERVICE CO.,LTD.</x:v>
      </x:c>
      <x:c r="D783" s="90" t="str">
        <x:f>'全銘柄'!W515</x:f>
        <x:v>濵田 広徳</x:v>
      </x:c>
      <x:c r="E783" s="90" t="str">
        <x:f>'全銘柄'!U515</x:f>
        <x:v>旭情報サービス社員持株会</x:v>
      </x:c>
      <x:c r="F783" s="91" t="n">
        <x:f>'全銘柄'!V515</x:f>
        <x:v>0.1537</x:v>
      </x:c>
      <x:c r="G783" s="90" t="b">
        <x:f>'全銘柄'!AB515</x:f>
        <x:v>0</x:v>
      </x:c>
      <x:c r="H783" s="90" t="b">
        <x:f>'全銘柄'!AC515</x:f>
        <x:v>1</x:v>
      </x:c>
      <x:c r="I783" s="90" t="n">
        <x:f>'全銘柄'!AD515</x:f>
        <x:v>1</x:v>
      </x:c>
      <x:c r="J783" s="90" t="n">
        <x:f>'全銘柄'!AE515</x:f>
        <x:v>1</x:v>
      </x:c>
      <x:c r="K783" s="90" t="str">
        <x:f>'全銘柄'!AH515</x:f>
        <x:v>S100W4QF</x:v>
      </x:c>
    </x:row>
    <x:row r="784">
      <x:c r="A784" s="90" t="n">
        <x:f>'全銘柄'!A1750</x:f>
        <x:v>1749</x:v>
      </x:c>
      <x:c r="B784" s="90" t="str">
        <x:f>'全銘柄'!B1750</x:f>
        <x:v>2735</x:v>
      </x:c>
      <x:c r="C784" s="90" t="str">
        <x:f>'全銘柄'!D1750</x:f>
        <x:v>WATTS CO.,LTD.</x:v>
      </x:c>
      <x:c r="D784" s="90" t="str">
        <x:f>'全銘柄'!W1750</x:f>
        <x:v>平岡 史生</x:v>
      </x:c>
      <x:c r="E784" s="90" t="str">
        <x:f>'全銘柄'!U1750</x:f>
        <x:v>㈱カシオペア</x:v>
      </x:c>
      <x:c r="F784" s="91" t="n">
        <x:f>'全銘柄'!V1750</x:f>
        <x:v>0.1533</x:v>
      </x:c>
      <x:c r="G784" s="90" t="b">
        <x:f>'全銘柄'!AB1750</x:f>
        <x:v>0</x:v>
      </x:c>
      <x:c r="H784" s="90" t="b">
        <x:f>'全銘柄'!AC1750</x:f>
        <x:v>1</x:v>
      </x:c>
      <x:c r="I784" s="90" t="n">
        <x:f>'全銘柄'!AD1750</x:f>
        <x:v>0</x:v>
      </x:c>
      <x:c r="J784" s="90" t="n">
        <x:f>'全銘柄'!AE1750</x:f>
        <x:v>0</x:v>
      </x:c>
      <x:c r="K784" s="90" t="str">
        <x:f>'全銘柄'!AH1750</x:f>
        <x:v>S100X626</x:v>
      </x:c>
    </x:row>
    <x:row r="785">
      <x:c r="A785" s="90" t="n">
        <x:f>'全銘柄'!A555</x:f>
        <x:v>554</x:v>
      </x:c>
      <x:c r="B785" s="90" t="str">
        <x:f>'全銘柄'!B555</x:f>
        <x:v>7908</x:v>
      </x:c>
      <x:c r="C785" s="90" t="str">
        <x:f>'全銘柄'!D555</x:f>
        <x:v>KIMOTO CO.,LTD.</x:v>
      </x:c>
      <x:c r="D785" s="90" t="str">
        <x:f>'全銘柄'!W555</x:f>
        <x:v>小 林 正 一 / 引 場 孝 / 山 田 資 子</x:v>
      </x:c>
      <x:c r="E785" s="90" t="str">
        <x:f>'全銘柄'!U555</x:f>
        <x:v>きもと共栄会</x:v>
      </x:c>
      <x:c r="F785" s="91" t="n">
        <x:f>'全銘柄'!V555</x:f>
        <x:v>0.1532</x:v>
      </x:c>
      <x:c r="G785" s="90" t="b">
        <x:f>'全銘柄'!AB555</x:f>
        <x:v>0</x:v>
      </x:c>
      <x:c r="H785" s="90" t="b">
        <x:f>'全銘柄'!AC555</x:f>
        <x:v>1</x:v>
      </x:c>
      <x:c r="I785" s="90" t="n">
        <x:f>'全銘柄'!AD555</x:f>
        <x:v>1</x:v>
      </x:c>
      <x:c r="J785" s="90" t="n">
        <x:f>'全銘柄'!AE555</x:f>
        <x:v>1</x:v>
      </x:c>
      <x:c r="K785" s="90" t="str">
        <x:f>'全銘柄'!AH555</x:f>
        <x:v>S100Y5JR</x:v>
      </x:c>
    </x:row>
    <x:row r="786">
      <x:c r="A786" s="90" t="n">
        <x:f>'全銘柄'!A1665</x:f>
        <x:v>1664</x:v>
      </x:c>
      <x:c r="B786" s="90" t="str">
        <x:f>'全銘柄'!B1665</x:f>
        <x:v>1718</x:v>
      </x:c>
      <x:c r="C786" s="90" t="str">
        <x:f>'全銘柄'!D1665</x:f>
        <x:v>MIKIKOGYO CO.,LTD.</x:v>
      </x:c>
      <x:c r="D786" s="90" t="str">
        <x:f>'全銘柄'!W1665</x:f>
        <x:v>岡田 尚一郎</x:v>
      </x:c>
      <x:c r="E786" s="90" t="str">
        <x:f>'全銘柄'!U1665</x:f>
        <x:v>三木 佳美</x:v>
      </x:c>
      <x:c r="F786" s="91" t="n">
        <x:f>'全銘柄'!V1665</x:f>
        <x:v>0.1528</x:v>
      </x:c>
      <x:c r="G786" s="90" t="b">
        <x:f>'全銘柄'!AB1665</x:f>
        <x:v>0</x:v>
      </x:c>
      <x:c r="H786" s="90" t="b">
        <x:f>'全銘柄'!AC1665</x:f>
        <x:v>1</x:v>
      </x:c>
      <x:c r="I786" s="90" t="n">
        <x:f>'全銘柄'!AD1665</x:f>
        <x:v>0</x:v>
      </x:c>
      <x:c r="J786" s="90" t="n">
        <x:f>'全銘柄'!AE1665</x:f>
        <x:v>0</x:v>
      </x:c>
      <x:c r="K786" s="90" t="str">
        <x:f>'全銘柄'!AH1665</x:f>
        <x:v>S100XTPB</x:v>
      </x:c>
    </x:row>
    <x:row r="787">
      <x:c r="A787" s="90" t="n">
        <x:f>'全銘柄'!A1679</x:f>
        <x:v>1678</x:v>
      </x:c>
      <x:c r="B787" s="90" t="str">
        <x:f>'全銘柄'!B1679</x:f>
        <x:v>4885</x:v>
      </x:c>
      <x:c r="C787" s="90" t="str">
        <x:f>'全銘柄'!D1679</x:f>
        <x:v>MUROMACHI CHEMICALS INC.</x:v>
      </x:c>
      <x:c r="D787" s="90" t="str">
        <x:f>'全銘柄'!W1679</x:f>
        <x:v>青木 淳一</x:v>
      </x:c>
      <x:c r="E787" s="90" t="str">
        <x:f>'全銘柄'!U1679</x:f>
        <x:v>村山 哲朗</x:v>
      </x:c>
      <x:c r="F787" s="91" t="n">
        <x:f>'全銘柄'!V1679</x:f>
        <x:v>0.1524</x:v>
      </x:c>
      <x:c r="G787" s="90" t="b">
        <x:f>'全銘柄'!AB1679</x:f>
        <x:v>0</x:v>
      </x:c>
      <x:c r="H787" s="90" t="b">
        <x:f>'全銘柄'!AC1679</x:f>
        <x:v>1</x:v>
      </x:c>
      <x:c r="I787" s="90" t="n">
        <x:f>'全銘柄'!AD1679</x:f>
        <x:v>0</x:v>
      </x:c>
      <x:c r="J787" s="90" t="n">
        <x:f>'全銘柄'!AE1679</x:f>
        <x:v>0</x:v>
      </x:c>
      <x:c r="K787" s="90" t="str">
        <x:f>'全銘柄'!AH1679</x:f>
        <x:v>S100WL9D</x:v>
      </x:c>
    </x:row>
    <x:row r="788">
      <x:c r="A788" s="90" t="n">
        <x:f>'全銘柄'!A1645</x:f>
        <x:v>1644</x:v>
      </x:c>
      <x:c r="B788" s="90" t="str">
        <x:f>'全銘柄'!B1645</x:f>
        <x:v>2927</x:v>
      </x:c>
      <x:c r="C788" s="90" t="str">
        <x:f>'全銘柄'!D1645</x:f>
        <x:v>AFC-HD AMS Life Science Co.,Ltd.</x:v>
      </x:c>
      <x:c r="D788" s="90" t="str">
        <x:f>'全銘柄'!W1645</x:f>
        <x:v>淺 山 雄 彦 / 松 永 康 裕</x:v>
      </x:c>
      <x:c r="E788" s="90" t="str">
        <x:f>'全銘柄'!U1645</x:f>
        <x:v>浅 山 忠 彦</x:v>
      </x:c>
      <x:c r="F788" s="91" t="n">
        <x:f>'全銘柄'!V1645</x:f>
        <x:v>0.1481</x:v>
      </x:c>
      <x:c r="G788" s="90" t="b">
        <x:f>'全銘柄'!AB1645</x:f>
        <x:v>0</x:v>
      </x:c>
      <x:c r="H788" s="90" t="b">
        <x:f>'全銘柄'!AC1645</x:f>
        <x:v>1</x:v>
      </x:c>
      <x:c r="I788" s="90" t="n">
        <x:f>'全銘柄'!AD1645</x:f>
        <x:v>0</x:v>
      </x:c>
      <x:c r="J788" s="90" t="n">
        <x:f>'全銘柄'!AE1645</x:f>
        <x:v>0</x:v>
      </x:c>
      <x:c r="K788" s="90" t="str">
        <x:f>'全銘柄'!AH1645</x:f>
        <x:v>S100X6W8</x:v>
      </x:c>
    </x:row>
    <x:row r="789">
      <x:c r="A789" s="90" t="n">
        <x:f>'全銘柄'!A1733</x:f>
        <x:v>1732</x:v>
      </x:c>
      <x:c r="B789" s="90" t="str">
        <x:f>'全銘柄'!B1733</x:f>
        <x:v>7893</x:v>
      </x:c>
      <x:c r="C789" s="90" t="str">
        <x:f>'全銘柄'!D1733</x:f>
        <x:v>PRONEXUS INC.</x:v>
      </x:c>
      <x:c r="D789" s="90" t="str">
        <x:f>'全銘柄'!W1733</x:f>
        <x:v>上野 剛史</x:v>
      </x:c>
      <x:c r="E789" s="90" t="str">
        <x:f>'全銘柄'!U1733</x:f>
        <x:v>上野 守生</x:v>
      </x:c>
      <x:c r="F789" s="91" t="n">
        <x:f>'全銘柄'!V1733</x:f>
        <x:v>0.1475</x:v>
      </x:c>
      <x:c r="G789" s="90" t="b">
        <x:f>'全銘柄'!AB1733</x:f>
        <x:v>0</x:v>
      </x:c>
      <x:c r="H789" s="90" t="b">
        <x:f>'全銘柄'!AC1733</x:f>
        <x:v>1</x:v>
      </x:c>
      <x:c r="I789" s="90" t="n">
        <x:f>'全銘柄'!AD1733</x:f>
        <x:v>0</x:v>
      </x:c>
      <x:c r="J789" s="90" t="n">
        <x:f>'全銘柄'!AE1733</x:f>
        <x:v>0</x:v>
      </x:c>
      <x:c r="K789" s="90" t="str">
        <x:f>'全銘柄'!AH1733</x:f>
        <x:v>S100W1GF</x:v>
      </x:c>
    </x:row>
    <x:row r="790">
      <x:c r="A790" s="90" t="n">
        <x:f>'全銘柄'!A1763</x:f>
        <x:v>1762</x:v>
      </x:c>
      <x:c r="B790" s="90" t="str">
        <x:f>'全銘柄'!B1763</x:f>
        <x:v>8023</x:v>
      </x:c>
      <x:c r="C790" s="90" t="str">
        <x:f>'全銘柄'!D1763</x:f>
        <x:v>DAIKO XTECH,LTD.</x:v>
      </x:c>
      <x:c r="D790" s="90" t="str">
        <x:f>'全銘柄'!W1763</x:f>
        <x:v>松山 晃一郎 / 岡田 憲児</x:v>
      </x:c>
      <x:c r="E790" s="90" t="str">
        <x:f>'全銘柄'!U1763</x:f>
        <x:v>富士通㈱</x:v>
      </x:c>
      <x:c r="F790" s="91" t="n">
        <x:f>'全銘柄'!V1763</x:f>
        <x:v>0.1471</x:v>
      </x:c>
      <x:c r="G790" s="90" t="b">
        <x:f>'全銘柄'!AB1763</x:f>
        <x:v>0</x:v>
      </x:c>
      <x:c r="H790" s="90" t="b">
        <x:f>'全銘柄'!AC1763</x:f>
        <x:v>1</x:v>
      </x:c>
      <x:c r="I790" s="90" t="n">
        <x:f>'全銘柄'!AD1763</x:f>
        <x:v>0</x:v>
      </x:c>
      <x:c r="J790" s="90" t="n">
        <x:f>'全銘柄'!AE1763</x:f>
        <x:v>0</x:v>
      </x:c>
      <x:c r="K790" s="90" t="str">
        <x:f>'全銘柄'!AH1763</x:f>
        <x:v>S100W5I6</x:v>
      </x:c>
    </x:row>
    <x:row r="791">
      <x:c r="A791" s="90" t="n">
        <x:f>'全銘柄'!A1499</x:f>
        <x:v>1498</x:v>
      </x:c>
      <x:c r="B791" s="90" t="str">
        <x:f>'全銘柄'!B1499</x:f>
        <x:v>1711</x:v>
      </x:c>
      <x:c r="C791" s="90" t="str">
        <x:f>'全銘柄'!D1499</x:f>
        <x:v>SDS HOLDINGS Co.,Ltd.</x:v>
      </x:c>
      <x:c r="D791" s="90" t="str">
        <x:f>'全銘柄'!W1499</x:f>
        <x:v>渡 辺 悠 介</x:v>
      </x:c>
      <x:c r="E791" s="90" t="str">
        <x:f>'全銘柄'!U1499</x:f>
        <x:v>吉野 勝秀</x:v>
      </x:c>
      <x:c r="F791" s="91" t="n">
        <x:f>'全銘柄'!V1499</x:f>
        <x:v>0.1465</x:v>
      </x:c>
      <x:c r="G791" s="90" t="b">
        <x:f>'全銘柄'!AB1499</x:f>
        <x:v>0</x:v>
      </x:c>
      <x:c r="H791" s="90" t="b">
        <x:f>'全銘柄'!AC1499</x:f>
        <x:v>1</x:v>
      </x:c>
      <x:c r="I791" s="90" t="n">
        <x:f>'全銘柄'!AD1499</x:f>
        <x:v>0</x:v>
      </x:c>
      <x:c r="J791" s="90" t="n">
        <x:f>'全銘柄'!AE1499</x:f>
        <x:v>1</x:v>
      </x:c>
      <x:c r="K791" s="90" t="str">
        <x:f>'全銘柄'!AH1499</x:f>
        <x:v>S100W7QE</x:v>
      </x:c>
    </x:row>
    <x:row r="792">
      <x:c r="A792" s="90" t="n">
        <x:f>'全銘柄'!A1692</x:f>
        <x:v>1691</x:v>
      </x:c>
      <x:c r="B792" s="90" t="str">
        <x:f>'全銘柄'!B1692</x:f>
        <x:v>4707</x:v>
      </x:c>
      <x:c r="C792" s="90" t="str">
        <x:f>'全銘柄'!D1692</x:f>
        <x:v>KITAC CORPORATION</x:v>
      </x:c>
      <x:c r="D792" s="90" t="str">
        <x:f>'全銘柄'!W1692</x:f>
        <x:v>中 山 正 子 / 平 野 吉 彦</x:v>
      </x:c>
      <x:c r="E792" s="90" t="str">
        <x:f>'全銘柄'!U1692</x:f>
        <x:v>中山 輝也</x:v>
      </x:c>
      <x:c r="F792" s="91" t="n">
        <x:f>'全銘柄'!V1692</x:f>
        <x:v>0.1464</x:v>
      </x:c>
      <x:c r="G792" s="90" t="b">
        <x:f>'全銘柄'!AB1692</x:f>
        <x:v>0</x:v>
      </x:c>
      <x:c r="H792" s="90" t="b">
        <x:f>'全銘柄'!AC1692</x:f>
        <x:v>1</x:v>
      </x:c>
      <x:c r="I792" s="90" t="n">
        <x:f>'全銘柄'!AD1692</x:f>
        <x:v>0</x:v>
      </x:c>
      <x:c r="J792" s="90" t="n">
        <x:f>'全銘柄'!AE1692</x:f>
        <x:v>0</x:v>
      </x:c>
      <x:c r="K792" s="90" t="str">
        <x:f>'全銘柄'!AH1692</x:f>
        <x:v>S100XFRF</x:v>
      </x:c>
    </x:row>
    <x:row r="793">
      <x:c r="A793" s="90" t="n">
        <x:f>'全銘柄'!A1896</x:f>
        <x:v>1895</x:v>
      </x:c>
      <x:c r="B793" s="90" t="str">
        <x:f>'全銘柄'!B1896</x:f>
        <x:v>3928</x:v>
      </x:c>
      <x:c r="C793" s="90" t="str">
        <x:f>'全銘柄'!D1896</x:f>
        <x:v>Mynet Inc.</x:v>
      </x:c>
      <x:c r="D793" s="90" t="str">
        <x:f>'全銘柄'!W1896</x:f>
        <x:v>岩城 農 / 西村 拓也</x:v>
      </x:c>
      <x:c r="E793" s="90" t="str">
        <x:f>'全銘柄'!U1896</x:f>
        <x:v>上原 仁</x:v>
      </x:c>
      <x:c r="F793" s="91" t="n">
        <x:f>'全銘柄'!V1896</x:f>
        <x:v>0.1453</x:v>
      </x:c>
      <x:c r="G793" s="90" t="b">
        <x:f>'全銘柄'!AB1896</x:f>
        <x:v>0</x:v>
      </x:c>
      <x:c r="H793" s="90" t="b">
        <x:f>'全銘柄'!AC1896</x:f>
        <x:v>1</x:v>
      </x:c>
      <x:c r="I793" s="90" t="n">
        <x:f>'全銘柄'!AD1896</x:f>
        <x:v>0</x:v>
      </x:c>
      <x:c r="J793" s="90" t="n">
        <x:f>'全銘柄'!AE1896</x:f>
        <x:v>0</x:v>
      </x:c>
      <x:c r="K793" s="90" t="str">
        <x:f>'全銘柄'!AH1896</x:f>
        <x:v>S100XRSE</x:v>
      </x:c>
    </x:row>
    <x:row r="794">
      <x:c r="A794" s="90" t="n">
        <x:f>'全銘柄'!A1719</x:f>
        <x:v>1718</x:v>
      </x:c>
      <x:c r="B794" s="90" t="str">
        <x:f>'全銘柄'!B1719</x:f>
        <x:v>7670</x:v>
      </x:c>
      <x:c r="C794" s="90" t="str">
        <x:f>'全銘柄'!D1719</x:f>
        <x:v>O-WELL CORPORATION</x:v>
      </x:c>
      <x:c r="D794" s="90" t="str">
        <x:f>'全銘柄'!W1719</x:f>
        <x:v>川戸 康晴</x:v>
      </x:c>
      <x:c r="E794" s="90" t="str">
        <x:f>'全銘柄'!U1719</x:f>
        <x:v>オーウエル従業員持株会</x:v>
      </x:c>
      <x:c r="F794" s="91" t="n">
        <x:f>'全銘柄'!V1719</x:f>
        <x:v>0.145</x:v>
      </x:c>
      <x:c r="G794" s="90" t="b">
        <x:f>'全銘柄'!AB1719</x:f>
        <x:v>0</x:v>
      </x:c>
      <x:c r="H794" s="90" t="b">
        <x:f>'全銘柄'!AC1719</x:f>
        <x:v>1</x:v>
      </x:c>
      <x:c r="I794" s="90" t="n">
        <x:f>'全銘柄'!AD1719</x:f>
        <x:v>0</x:v>
      </x:c>
      <x:c r="J794" s="90" t="n">
        <x:f>'全銘柄'!AE1719</x:f>
        <x:v>0</x:v>
      </x:c>
      <x:c r="K794" s="90" t="str">
        <x:f>'全銘柄'!AH1719</x:f>
        <x:v>S100W1DY</x:v>
      </x:c>
    </x:row>
    <x:row r="795">
      <x:c r="A795" s="90" t="n">
        <x:f>'全銘柄'!A1854</x:f>
        <x:v>1853</x:v>
      </x:c>
      <x:c r="B795" s="90" t="str">
        <x:f>'全銘柄'!B1854</x:f>
        <x:v>6748</x:v>
      </x:c>
      <x:c r="C795" s="90" t="str">
        <x:f>'全銘柄'!D1854</x:f>
        <x:v>SEIWA ELECTRIC MFG. CO.,LTD.</x:v>
      </x:c>
      <x:c r="D795" s="90" t="str">
        <x:f>'全銘柄'!W1854</x:f>
        <x:v>増山 晃章</x:v>
      </x:c>
      <x:c r="E795" s="90" t="str">
        <x:f>'全銘柄'!U1854</x:f>
        <x:v>星和電機取引先持株会</x:v>
      </x:c>
      <x:c r="F795" s="91" t="n">
        <x:f>'全銘柄'!V1854</x:f>
        <x:v>0.1447</x:v>
      </x:c>
      <x:c r="G795" s="90" t="b">
        <x:f>'全銘柄'!AB1854</x:f>
        <x:v>0</x:v>
      </x:c>
      <x:c r="H795" s="90" t="b">
        <x:f>'全銘柄'!AC1854</x:f>
        <x:v>1</x:v>
      </x:c>
      <x:c r="I795" s="90" t="n">
        <x:f>'全銘柄'!AD1854</x:f>
        <x:v>0</x:v>
      </x:c>
      <x:c r="J795" s="90" t="n">
        <x:f>'全銘柄'!AE1854</x:f>
        <x:v>0</x:v>
      </x:c>
      <x:c r="K795" s="90" t="str">
        <x:f>'全銘柄'!AH1854</x:f>
        <x:v>S100XVH2</x:v>
      </x:c>
    </x:row>
    <x:row r="796">
      <x:c r="A796" s="90" t="n">
        <x:f>'全銘柄'!A1756</x:f>
        <x:v>1755</x:v>
      </x:c>
      <x:c r="B796" s="90" t="str">
        <x:f>'全銘柄'!B1756</x:f>
        <x:v>7769</x:v>
      </x:c>
      <x:c r="C796" s="90" t="str">
        <x:f>'全銘柄'!D1756</x:f>
        <x:v>RHYTHM CO.,LTD.</x:v>
      </x:c>
      <x:c r="D796" s="90" t="str">
        <x:f>'全銘柄'!W1756</x:f>
        <x:v>湯 本 武 夫</x:v>
      </x:c>
      <x:c r="E796" s="90" t="str">
        <x:f>'全銘柄'!U1756</x:f>
        <x:v>植島 幹九郎</x:v>
      </x:c>
      <x:c r="F796" s="91" t="n">
        <x:f>'全銘柄'!V1756</x:f>
        <x:v>0.144</x:v>
      </x:c>
      <x:c r="G796" s="90" t="b">
        <x:f>'全銘柄'!AB1756</x:f>
        <x:v>0</x:v>
      </x:c>
      <x:c r="H796" s="90" t="b">
        <x:f>'全銘柄'!AC1756</x:f>
        <x:v>1</x:v>
      </x:c>
      <x:c r="I796" s="90" t="n">
        <x:f>'全銘柄'!AD1756</x:f>
        <x:v>0</x:v>
      </x:c>
      <x:c r="J796" s="90" t="n">
        <x:f>'全銘柄'!AE1756</x:f>
        <x:v>0</x:v>
      </x:c>
      <x:c r="K796" s="90" t="str">
        <x:f>'全銘柄'!AH1756</x:f>
        <x:v>S100VZ0N</x:v>
      </x:c>
    </x:row>
    <x:row r="797">
      <x:c r="A797" s="90" t="n">
        <x:f>'全銘柄'!A467</x:f>
        <x:v>466</x:v>
      </x:c>
      <x:c r="B797" s="90" t="str">
        <x:f>'全銘柄'!B467</x:f>
        <x:v>3771</x:v>
      </x:c>
      <x:c r="C797" s="90" t="str">
        <x:f>'全銘柄'!D467</x:f>
        <x:v>SYSTEM RESEARCH CO.,LTD.</x:v>
      </x:c>
      <x:c r="D797" s="90" t="str">
        <x:f>'全銘柄'!W467</x:f>
        <x:v>平山 宏</x:v>
      </x:c>
      <x:c r="E797" s="90" t="str">
        <x:f>'全銘柄'!U467</x:f>
        <x:v>山田敏行</x:v>
      </x:c>
      <x:c r="F797" s="91" t="n">
        <x:f>'全銘柄'!V467</x:f>
        <x:v>0.1439</x:v>
      </x:c>
      <x:c r="G797" s="90" t="b">
        <x:f>'全銘柄'!AB467</x:f>
        <x:v>0</x:v>
      </x:c>
      <x:c r="H797" s="90" t="b">
        <x:f>'全銘柄'!AC467</x:f>
        <x:v>1</x:v>
      </x:c>
      <x:c r="I797" s="90" t="n">
        <x:f>'全銘柄'!AD467</x:f>
        <x:v>1</x:v>
      </x:c>
      <x:c r="J797" s="90" t="n">
        <x:f>'全銘柄'!AE467</x:f>
        <x:v>1</x:v>
      </x:c>
      <x:c r="K797" s="90" t="str">
        <x:f>'全銘柄'!AH467</x:f>
        <x:v>S100W5FC</x:v>
      </x:c>
    </x:row>
    <x:row r="798">
      <x:c r="A798" s="90" t="n">
        <x:f>'全銘柄'!A503</x:f>
        <x:v>502</x:v>
      </x:c>
      <x:c r="B798" s="90" t="str">
        <x:f>'全銘柄'!B503</x:f>
        <x:v>6322</x:v>
      </x:c>
      <x:c r="C798" s="90" t="str">
        <x:f>'全銘柄'!D503</x:f>
        <x:v>TACMINA CORPORATION</x:v>
      </x:c>
      <x:c r="D798" s="90" t="str">
        <x:f>'全銘柄'!W503</x:f>
        <x:v>山田 信彦 / 山田 圭祐</x:v>
      </x:c>
      <x:c r="E798" s="90" t="str">
        <x:f>'全銘柄'!U503</x:f>
        <x:v>タクミナ共栄持株会</x:v>
      </x:c>
      <x:c r="F798" s="91" t="n">
        <x:f>'全銘柄'!V503</x:f>
        <x:v>0.1438</x:v>
      </x:c>
      <x:c r="G798" s="90" t="b">
        <x:f>'全銘柄'!AB503</x:f>
        <x:v>0</x:v>
      </x:c>
      <x:c r="H798" s="90" t="b">
        <x:f>'全銘柄'!AC503</x:f>
        <x:v>1</x:v>
      </x:c>
      <x:c r="I798" s="90" t="n">
        <x:f>'全銘柄'!AD503</x:f>
        <x:v>1</x:v>
      </x:c>
      <x:c r="J798" s="90" t="n">
        <x:f>'全銘柄'!AE503</x:f>
        <x:v>1</x:v>
      </x:c>
      <x:c r="K798" s="90" t="str">
        <x:f>'全銘柄'!AH503</x:f>
        <x:v>S100VYQY</x:v>
      </x:c>
    </x:row>
    <x:row r="799">
      <x:c r="A799" s="90" t="n">
        <x:f>'全銘柄'!A1821</x:f>
        <x:v>1820</x:v>
      </x:c>
      <x:c r="B799" s="90" t="str">
        <x:f>'全銘柄'!B1821</x:f>
        <x:v>1716</x:v>
      </x:c>
      <x:c r="C799" s="90" t="str">
        <x:f>'全銘柄'!D1821</x:f>
        <x:v>DAI-ICHI CUTTER KOGYO K.K.</x:v>
      </x:c>
      <x:c r="D799" s="90" t="str">
        <x:f>'全銘柄'!W1821</x:f>
        <x:v>安 達 昌 史</x:v>
      </x:c>
      <x:c r="E799" s="90" t="str">
        <x:f>'全銘柄'!U1821</x:f>
        <x:v>渡 邉 隆</x:v>
      </x:c>
      <x:c r="F799" s="91" t="n">
        <x:f>'全銘柄'!V1821</x:f>
        <x:v>0.1427</x:v>
      </x:c>
      <x:c r="G799" s="90" t="b">
        <x:f>'全銘柄'!AB1821</x:f>
        <x:v>0</x:v>
      </x:c>
      <x:c r="H799" s="90" t="b">
        <x:f>'全銘柄'!AC1821</x:f>
        <x:v>1</x:v>
      </x:c>
      <x:c r="I799" s="90" t="n">
        <x:f>'全銘柄'!AD1821</x:f>
        <x:v>0</x:v>
      </x:c>
      <x:c r="J799" s="90" t="n">
        <x:f>'全銘柄'!AE1821</x:f>
        <x:v>0</x:v>
      </x:c>
      <x:c r="K799" s="90" t="str">
        <x:f>'全銘柄'!AH1821</x:f>
        <x:v>S100WRZ3</x:v>
      </x:c>
    </x:row>
    <x:row r="800">
      <x:c r="A800" s="90" t="n">
        <x:f>'全銘柄'!A1635</x:f>
        <x:v>1634</x:v>
      </x:c>
      <x:c r="B800" s="90" t="str">
        <x:f>'全銘柄'!B1635</x:f>
        <x:v>6837</x:v>
      </x:c>
      <x:c r="C800" s="90" t="str">
        <x:f>'全銘柄'!D1635</x:f>
        <x:v>KYOSHA CO.,LTD.</x:v>
      </x:c>
      <x:c r="D800" s="90" t="str">
        <x:f>'全銘柄'!W1635</x:f>
        <x:v>児 嶋 一 登</x:v>
      </x:c>
      <x:c r="E800" s="90" t="str">
        <x:f>'全銘柄'!U1635</x:f>
        <x:v>㈱児嶋コーポレーション</x:v>
      </x:c>
      <x:c r="F800" s="91" t="n">
        <x:f>'全銘柄'!V1635</x:f>
        <x:v>0.141</x:v>
      </x:c>
      <x:c r="G800" s="90" t="b">
        <x:f>'全銘柄'!AB1635</x:f>
        <x:v>0</x:v>
      </x:c>
      <x:c r="H800" s="90" t="b">
        <x:f>'全銘柄'!AC1635</x:f>
        <x:v>1</x:v>
      </x:c>
      <x:c r="I800" s="90" t="n">
        <x:f>'全銘柄'!AD1635</x:f>
        <x:v>0</x:v>
      </x:c>
      <x:c r="J800" s="90" t="n">
        <x:f>'全銘柄'!AE1635</x:f>
        <x:v>0</x:v>
      </x:c>
      <x:c r="K800" s="90" t="str">
        <x:f>'全銘柄'!AH1635</x:f>
        <x:v>S100W92F</x:v>
      </x:c>
    </x:row>
    <x:row r="801">
      <x:c r="A801" s="90" t="n">
        <x:f>'全銘柄'!A544</x:f>
        <x:v>543</x:v>
      </x:c>
      <x:c r="B801" s="90" t="str">
        <x:f>'全銘柄'!B544</x:f>
        <x:v>3284</x:v>
      </x:c>
      <x:c r="C801" s="90" t="str">
        <x:f>'全銘柄'!D544</x:f>
        <x:v>Hoosiers Holdings Co.,Ltd.</x:v>
      </x:c>
      <x:c r="D801" s="90" t="str">
        <x:f>'全銘柄'!W544</x:f>
        <x:v>小川 栄一</x:v>
      </x:c>
      <x:c r="E801" s="90" t="str">
        <x:f>'全銘柄'!U544</x:f>
        <x:v>廣岡 哲也</x:v>
      </x:c>
      <x:c r="F801" s="91" t="n">
        <x:f>'全銘柄'!V544</x:f>
        <x:v>0.1408</x:v>
      </x:c>
      <x:c r="G801" s="90" t="b">
        <x:f>'全銘柄'!AB544</x:f>
        <x:v>0</x:v>
      </x:c>
      <x:c r="H801" s="90" t="b">
        <x:f>'全銘柄'!AC544</x:f>
        <x:v>1</x:v>
      </x:c>
      <x:c r="I801" s="90" t="n">
        <x:f>'全銘柄'!AD544</x:f>
        <x:v>1</x:v>
      </x:c>
      <x:c r="J801" s="90" t="n">
        <x:f>'全銘柄'!AE544</x:f>
        <x:v>1</x:v>
      </x:c>
      <x:c r="K801" s="90" t="str">
        <x:f>'全銘柄'!AH544</x:f>
        <x:v>S100W53C</x:v>
      </x:c>
    </x:row>
    <x:row r="802">
      <x:c r="A802" s="90" t="n">
        <x:f>'全銘柄'!A1687</x:f>
        <x:v>1686</x:v>
      </x:c>
      <x:c r="B802" s="90" t="str">
        <x:f>'全銘柄'!B1687</x:f>
        <x:v>1914</x:v>
      </x:c>
      <x:c r="C802" s="90" t="str">
        <x:f>'全銘柄'!D1687</x:f>
        <x:v>JAPAN FOUNDATION ENGINEERING CO.,LTD.</x:v>
      </x:c>
      <x:c r="D802" s="90" t="str">
        <x:f>'全銘柄'!W1687</x:f>
        <x:v>中原 巖</x:v>
      </x:c>
      <x:c r="E802" s="90" t="str">
        <x:f>'全銘柄'!U1687</x:f>
        <x:v>日本基礎技術取引先持株会</x:v>
      </x:c>
      <x:c r="F802" s="91" t="n">
        <x:f>'全銘柄'!V1687</x:f>
        <x:v>0.1398</x:v>
      </x:c>
      <x:c r="G802" s="90" t="b">
        <x:f>'全銘柄'!AB1687</x:f>
        <x:v>0</x:v>
      </x:c>
      <x:c r="H802" s="90" t="b">
        <x:f>'全銘柄'!AC1687</x:f>
        <x:v>1</x:v>
      </x:c>
      <x:c r="I802" s="90" t="n">
        <x:f>'全銘柄'!AD1687</x:f>
        <x:v>0</x:v>
      </x:c>
      <x:c r="J802" s="90" t="n">
        <x:f>'全銘柄'!AE1687</x:f>
        <x:v>0</x:v>
      </x:c>
      <x:c r="K802" s="90" t="str">
        <x:f>'全銘柄'!AH1687</x:f>
        <x:v>S100W9NY</x:v>
      </x:c>
    </x:row>
    <x:row r="803">
      <x:c r="A803" s="90" t="n">
        <x:f>'全銘柄'!A499</x:f>
        <x:v>498</x:v>
      </x:c>
      <x:c r="B803" s="90" t="str">
        <x:f>'全銘柄'!B499</x:f>
        <x:v>3252</x:v>
      </x:c>
      <x:c r="C803" s="90" t="str">
        <x:f>'全銘柄'!D499</x:f>
        <x:v>JINUSHI Co.,Ltd.</x:v>
      </x:c>
      <x:c r="D803" s="90" t="str">
        <x:f>'全銘柄'!W499</x:f>
        <x:v>西羅 弘文</x:v>
      </x:c>
      <x:c r="E803" s="90" t="str">
        <x:f>'全銘柄'!U499</x:f>
        <x:v>松岡 哲也</x:v>
      </x:c>
      <x:c r="F803" s="91" t="n">
        <x:f>'全銘柄'!V499</x:f>
        <x:v>0.1396</x:v>
      </x:c>
      <x:c r="G803" s="90" t="b">
        <x:f>'全銘柄'!AB499</x:f>
        <x:v>0</x:v>
      </x:c>
      <x:c r="H803" s="90" t="b">
        <x:f>'全銘柄'!AC499</x:f>
        <x:v>1</x:v>
      </x:c>
      <x:c r="I803" s="90" t="n">
        <x:f>'全銘柄'!AD499</x:f>
        <x:v>1</x:v>
      </x:c>
      <x:c r="J803" s="90" t="n">
        <x:f>'全銘柄'!AE499</x:f>
        <x:v>1</x:v>
      </x:c>
      <x:c r="K803" s="90" t="str">
        <x:f>'全銘柄'!AH499</x:f>
        <x:v>S100XS0T</x:v>
      </x:c>
    </x:row>
    <x:row r="804">
      <x:c r="A804" s="90" t="n">
        <x:f>'全銘柄'!A1505</x:f>
        <x:v>1504</x:v>
      </x:c>
      <x:c r="B804" s="90" t="str">
        <x:f>'全銘柄'!B1505</x:f>
        <x:v>3182</x:v>
      </x:c>
      <x:c r="C804" s="90" t="str">
        <x:f>'全銘柄'!D1505</x:f>
        <x:v>Oisix ra daichi Inc.</x:v>
      </x:c>
      <x:c r="D804" s="90" t="n">
        <x:f>'全銘柄'!W1505</x:f>
        <x:v>0</x:v>
      </x:c>
      <x:c r="E804" s="90" t="str">
        <x:f>'全銘柄'!U1505</x:f>
        <x:v>髙島 宏平</x:v>
      </x:c>
      <x:c r="F804" s="91" t="n">
        <x:f>'全銘柄'!V1505</x:f>
        <x:v>0.1396</x:v>
      </x:c>
      <x:c r="G804" s="90" t="b">
        <x:f>'全銘柄'!AB1505</x:f>
        <x:v>0</x:v>
      </x:c>
      <x:c r="H804" s="90" t="b">
        <x:f>'全銘柄'!AC1505</x:f>
        <x:v>1</x:v>
      </x:c>
      <x:c r="I804" s="90" t="n">
        <x:f>'全銘柄'!AD1505</x:f>
        <x:v>0</x:v>
      </x:c>
      <x:c r="J804" s="90" t="n">
        <x:f>'全銘柄'!AE1505</x:f>
        <x:v>1</x:v>
      </x:c>
      <x:c r="K804" s="90" t="str">
        <x:f>'全銘柄'!AH1505</x:f>
        <x:v>S100W5VC</x:v>
      </x:c>
    </x:row>
    <x:row r="805">
      <x:c r="A805" s="90" t="n">
        <x:f>'全銘柄'!A1606</x:f>
        <x:v>1605</x:v>
      </x:c>
      <x:c r="B805" s="90" t="str">
        <x:f>'全銘柄'!B1606</x:f>
        <x:v>7593</x:v>
      </x:c>
      <x:c r="C805" s="90" t="str">
        <x:f>'全銘柄'!D1606</x:f>
        <x:v>VT HOLDINGS CO.,LTD.</x:v>
      </x:c>
      <x:c r="D805" s="90" t="str">
        <x:f>'全銘柄'!W1606</x:f>
        <x:v>高橋一穂</x:v>
      </x:c>
      <x:c r="E805" s="90" t="str">
        <x:f>'全銘柄'!U1606</x:f>
        <x:v>㈲エスアンドアイ</x:v>
      </x:c>
      <x:c r="F805" s="91" t="n">
        <x:f>'全銘柄'!V1606</x:f>
        <x:v>0.1393</x:v>
      </x:c>
      <x:c r="G805" s="90" t="b">
        <x:f>'全銘柄'!AB1606</x:f>
        <x:v>0</x:v>
      </x:c>
      <x:c r="H805" s="90" t="b">
        <x:f>'全銘柄'!AC1606</x:f>
        <x:v>1</x:v>
      </x:c>
      <x:c r="I805" s="90" t="n">
        <x:f>'全銘柄'!AD1606</x:f>
        <x:v>0</x:v>
      </x:c>
      <x:c r="J805" s="90" t="n">
        <x:f>'全銘柄'!AE1606</x:f>
        <x:v>0</x:v>
      </x:c>
      <x:c r="K805" s="90" t="str">
        <x:f>'全銘柄'!AH1606</x:f>
        <x:v>S100W7AZ</x:v>
      </x:c>
    </x:row>
    <x:row r="806">
      <x:c r="A806" s="90" t="n">
        <x:f>'全銘柄'!A1822</x:f>
        <x:v>1821</x:v>
      </x:c>
      <x:c r="B806" s="90" t="str">
        <x:f>'全銘柄'!B1822</x:f>
        <x:v>9895</x:v>
      </x:c>
      <x:c r="C806" s="90" t="str">
        <x:f>'全銘柄'!D1822</x:f>
        <x:v>CONSEC CORPORATION</x:v>
      </x:c>
      <x:c r="D806" s="90" t="str">
        <x:f>'全銘柄'!W1822</x:f>
        <x:v>福田 多喜二</x:v>
      </x:c>
      <x:c r="E806" s="90" t="str">
        <x:f>'全銘柄'!U1822</x:f>
        <x:v>佐々木 秀隆</x:v>
      </x:c>
      <x:c r="F806" s="91" t="n">
        <x:f>'全銘柄'!V1822</x:f>
        <x:v>0.1388</x:v>
      </x:c>
      <x:c r="G806" s="90" t="b">
        <x:f>'全銘柄'!AB1822</x:f>
        <x:v>0</x:v>
      </x:c>
      <x:c r="H806" s="90" t="b">
        <x:f>'全銘柄'!AC1822</x:f>
        <x:v>1</x:v>
      </x:c>
      <x:c r="I806" s="90" t="n">
        <x:f>'全銘柄'!AD1822</x:f>
        <x:v>0</x:v>
      </x:c>
      <x:c r="J806" s="90" t="n">
        <x:f>'全銘柄'!AE1822</x:f>
        <x:v>0</x:v>
      </x:c>
      <x:c r="K806" s="90" t="str">
        <x:f>'全銘柄'!AH1822</x:f>
        <x:v>S100W4F5</x:v>
      </x:c>
    </x:row>
    <x:row r="807">
      <x:c r="A807" s="90" t="n">
        <x:f>'全銘柄'!A1880</x:f>
        <x:v>1879</x:v>
      </x:c>
      <x:c r="B807" s="90" t="str">
        <x:f>'全銘柄'!B1880</x:f>
        <x:v>3681</x:v>
      </x:c>
      <x:c r="C807" s="90" t="str">
        <x:f>'全銘柄'!D1880</x:f>
        <x:v>V-cube,Inc.</x:v>
      </x:c>
      <x:c r="D807" s="90" t="str">
        <x:f>'全銘柄'!W1880</x:f>
        <x:v>水谷 潤</x:v>
      </x:c>
      <x:c r="E807" s="90" t="str">
        <x:f>'全銘柄'!U1880</x:f>
        <x:v>間下 直晃</x:v>
      </x:c>
      <x:c r="F807" s="91" t="n">
        <x:f>'全銘柄'!V1880</x:f>
        <x:v>0.1388</x:v>
      </x:c>
      <x:c r="G807" s="90" t="b">
        <x:f>'全銘柄'!AB1880</x:f>
        <x:v>0</x:v>
      </x:c>
      <x:c r="H807" s="90" t="b">
        <x:f>'全銘柄'!AC1880</x:f>
        <x:v>1</x:v>
      </x:c>
      <x:c r="I807" s="90" t="n">
        <x:f>'全銘柄'!AD1880</x:f>
        <x:v>0</x:v>
      </x:c>
      <x:c r="J807" s="90" t="n">
        <x:f>'全銘柄'!AE1880</x:f>
        <x:v>0</x:v>
      </x:c>
      <x:c r="K807" s="90" t="str">
        <x:f>'全銘柄'!AH1880</x:f>
        <x:v>S100Y1NL</x:v>
      </x:c>
    </x:row>
    <x:row r="808">
      <x:c r="A808" s="90" t="n">
        <x:f>'全銘柄'!A1744</x:f>
        <x:v>1743</x:v>
      </x:c>
      <x:c r="B808" s="90" t="str">
        <x:f>'全銘柄'!B1744</x:f>
        <x:v>1762</x:v>
      </x:c>
      <x:c r="C808" s="90" t="str">
        <x:f>'全銘柄'!D1744</x:f>
        <x:v>TAKAMATSU CONSTRUCTION GROUP CO.,LTD.</x:v>
      </x:c>
      <x:c r="D808" s="90" t="str">
        <x:f>'全銘柄'!W1744</x:f>
        <x:v>髙松 浩孝 / 髙松 孝年 / 浅井 哲</x:v>
      </x:c>
      <x:c r="E808" s="90" t="str">
        <x:f>'全銘柄'!U1744</x:f>
        <x:v>㈱三孝社</x:v>
      </x:c>
      <x:c r="F808" s="91" t="n">
        <x:f>'全銘柄'!V1744</x:f>
        <x:v>0.138</x:v>
      </x:c>
      <x:c r="G808" s="90" t="b">
        <x:f>'全銘柄'!AB1744</x:f>
        <x:v>0</x:v>
      </x:c>
      <x:c r="H808" s="90" t="b">
        <x:f>'全銘柄'!AC1744</x:f>
        <x:v>1</x:v>
      </x:c>
      <x:c r="I808" s="90" t="n">
        <x:f>'全銘柄'!AD1744</x:f>
        <x:v>0</x:v>
      </x:c>
      <x:c r="J808" s="90" t="n">
        <x:f>'全銘柄'!AE1744</x:f>
        <x:v>0</x:v>
      </x:c>
      <x:c r="K808" s="90" t="str">
        <x:f>'全銘柄'!AH1744</x:f>
        <x:v>S100VXNT</x:v>
      </x:c>
    </x:row>
    <x:row r="809">
      <x:c r="A809" s="90" t="n">
        <x:f>'全銘柄'!A1881</x:f>
        <x:v>1880</x:v>
      </x:c>
      <x:c r="B809" s="90" t="str">
        <x:f>'全銘柄'!B1881</x:f>
        <x:v>7442</x:v>
      </x:c>
      <x:c r="C809" s="90" t="str">
        <x:f>'全銘柄'!D1881</x:f>
        <x:v>NAKAYAMAFUKU CO.,LTD.</x:v>
      </x:c>
      <x:c r="D809" s="90" t="str">
        <x:f>'全銘柄'!W1881</x:f>
        <x:v>橋本 謹也</x:v>
      </x:c>
      <x:c r="E809" s="90" t="str">
        <x:f>'全銘柄'!U1881</x:f>
        <x:v>中山福共栄会</x:v>
      </x:c>
      <x:c r="F809" s="91" t="n">
        <x:f>'全銘柄'!V1881</x:f>
        <x:v>0.1377</x:v>
      </x:c>
      <x:c r="G809" s="90" t="b">
        <x:f>'全銘柄'!AB1881</x:f>
        <x:v>0</x:v>
      </x:c>
      <x:c r="H809" s="90" t="b">
        <x:f>'全銘柄'!AC1881</x:f>
        <x:v>1</x:v>
      </x:c>
      <x:c r="I809" s="90" t="n">
        <x:f>'全銘柄'!AD1881</x:f>
        <x:v>0</x:v>
      </x:c>
      <x:c r="J809" s="90" t="n">
        <x:f>'全銘柄'!AE1881</x:f>
        <x:v>0</x:v>
      </x:c>
      <x:c r="K809" s="90" t="str">
        <x:f>'全銘柄'!AH1881</x:f>
        <x:v>S100W07D</x:v>
      </x:c>
    </x:row>
    <x:row r="810">
      <x:c r="A810" s="90" t="n">
        <x:f>'全銘柄'!A312</x:f>
        <x:v>311</x:v>
      </x:c>
      <x:c r="B810" s="90" t="str">
        <x:f>'全銘柄'!B312</x:f>
        <x:v>6246</x:v>
      </x:c>
      <x:c r="C810" s="90" t="str">
        <x:f>'全銘柄'!D312</x:f>
        <x:v>Techno Smart Corp.</x:v>
      </x:c>
      <x:c r="D810" s="90" t="str">
        <x:f>'全銘柄'!W312</x:f>
        <x:v>飯田 陽弘</x:v>
      </x:c>
      <x:c r="E810" s="90" t="str">
        <x:f>'全銘柄'!U312</x:f>
        <x:v>テクノスマート取引先持株会</x:v>
      </x:c>
      <x:c r="F810" s="91" t="n">
        <x:f>'全銘柄'!V312</x:f>
        <x:v>0.137</x:v>
      </x:c>
      <x:c r="G810" s="90" t="b">
        <x:f>'全銘柄'!AB312</x:f>
        <x:v>0</x:v>
      </x:c>
      <x:c r="H810" s="90" t="b">
        <x:f>'全銘柄'!AC312</x:f>
        <x:v>1</x:v>
      </x:c>
      <x:c r="I810" s="90" t="n">
        <x:f>'全銘柄'!AD312</x:f>
        <x:v>1</x:v>
      </x:c>
      <x:c r="J810" s="90" t="n">
        <x:f>'全銘柄'!AE312</x:f>
        <x:v>2</x:v>
      </x:c>
      <x:c r="K810" s="90" t="str">
        <x:f>'全銘柄'!AH312</x:f>
        <x:v>S100W6QS</x:v>
      </x:c>
    </x:row>
    <x:row r="811">
      <x:c r="A811" s="90" t="n">
        <x:f>'全銘柄'!A1788</x:f>
        <x:v>1787</x:v>
      </x:c>
      <x:c r="B811" s="90" t="str">
        <x:f>'全銘柄'!B1788</x:f>
        <x:v>7399</x:v>
      </x:c>
      <x:c r="C811" s="90" t="str">
        <x:f>'全銘柄'!D1788</x:f>
        <x:v>NANSIN CO.,LTD.</x:v>
      </x:c>
      <x:c r="D811" s="90" t="str">
        <x:f>'全銘柄'!W1788</x:f>
        <x:v>諏 訪 隆 博</x:v>
      </x:c>
      <x:c r="E811" s="90" t="str">
        <x:f>'全銘柄'!U1788</x:f>
        <x:v>齋 藤 邦 彦</x:v>
      </x:c>
      <x:c r="F811" s="91" t="n">
        <x:f>'全銘柄'!V1788</x:f>
        <x:v>0.1353</x:v>
      </x:c>
      <x:c r="G811" s="90" t="b">
        <x:f>'全銘柄'!AB1788</x:f>
        <x:v>0</x:v>
      </x:c>
      <x:c r="H811" s="90" t="b">
        <x:f>'全銘柄'!AC1788</x:f>
        <x:v>1</x:v>
      </x:c>
      <x:c r="I811" s="90" t="n">
        <x:f>'全銘柄'!AD1788</x:f>
        <x:v>0</x:v>
      </x:c>
      <x:c r="J811" s="90" t="n">
        <x:f>'全銘柄'!AE1788</x:f>
        <x:v>0</x:v>
      </x:c>
      <x:c r="K811" s="90" t="str">
        <x:f>'全銘柄'!AH1788</x:f>
        <x:v>S100W56P</x:v>
      </x:c>
    </x:row>
    <x:row r="812">
      <x:c r="A812" s="90" t="n">
        <x:f>'全銘柄'!A1595</x:f>
        <x:v>1594</x:v>
      </x:c>
      <x:c r="B812" s="90" t="str">
        <x:f>'全銘柄'!B1595</x:f>
        <x:v>4396</x:v>
      </x:c>
      <x:c r="C812" s="90" t="str">
        <x:f>'全銘柄'!D1595</x:f>
        <x:v>System Support Holdings Inc.</x:v>
      </x:c>
      <x:c r="D812" s="90" t="str">
        <x:f>'全銘柄'!W1595</x:f>
        <x:v>小清水 良次</x:v>
      </x:c>
      <x:c r="E812" s="90" t="str">
        <x:f>'全銘柄'!U1595</x:f>
        <x:v>一般社団法人小清水基金</x:v>
      </x:c>
      <x:c r="F812" s="91" t="n">
        <x:f>'全銘柄'!V1595</x:f>
        <x:v>0.1352</x:v>
      </x:c>
      <x:c r="G812" s="90" t="b">
        <x:f>'全銘柄'!AB1595</x:f>
        <x:v>0</x:v>
      </x:c>
      <x:c r="H812" s="90" t="b">
        <x:f>'全銘柄'!AC1595</x:f>
        <x:v>1</x:v>
      </x:c>
      <x:c r="I812" s="90" t="n">
        <x:f>'全銘柄'!AD1595</x:f>
        <x:v>0</x:v>
      </x:c>
      <x:c r="J812" s="90" t="n">
        <x:f>'全銘柄'!AE1595</x:f>
        <x:v>0</x:v>
      </x:c>
      <x:c r="K812" s="90" t="str">
        <x:f>'全銘柄'!AH1595</x:f>
        <x:v>S100WPID</x:v>
      </x:c>
    </x:row>
    <x:row r="813">
      <x:c r="A813" s="90" t="n">
        <x:f>'全銘柄'!A1911</x:f>
        <x:v>1910</x:v>
      </x:c>
      <x:c r="B813" s="90" t="str">
        <x:f>'全銘柄'!B1911</x:f>
        <x:v>8260</x:v>
      </x:c>
      <x:c r="C813" s="90" t="str">
        <x:f>'全銘柄'!D1911</x:f>
        <x:v>IZUTSUYA CO.,LTD.</x:v>
      </x:c>
      <x:c r="D813" s="90" t="str">
        <x:f>'全銘柄'!W1911</x:f>
        <x:v>松 本 圭 / 吉 田 功</x:v>
      </x:c>
      <x:c r="E813" s="90" t="str">
        <x:f>'全銘柄'!U1911</x:f>
        <x:v>青柳 和洋</x:v>
      </x:c>
      <x:c r="F813" s="91" t="n">
        <x:f>'全銘柄'!V1911</x:f>
        <x:v>0.135</x:v>
      </x:c>
      <x:c r="G813" s="90" t="b">
        <x:f>'全銘柄'!AB1911</x:f>
        <x:v>0</x:v>
      </x:c>
      <x:c r="H813" s="90" t="b">
        <x:f>'全銘柄'!AC1911</x:f>
        <x:v>1</x:v>
      </x:c>
      <x:c r="I813" s="90" t="n">
        <x:f>'全銘柄'!AD1911</x:f>
        <x:v>0</x:v>
      </x:c>
      <x:c r="J813" s="90" t="n">
        <x:f>'全銘柄'!AE1911</x:f>
        <x:v>0</x:v>
      </x:c>
      <x:c r="K813" s="90" t="str">
        <x:f>'全銘柄'!AH1911</x:f>
        <x:v>S100Y6HY</x:v>
      </x:c>
    </x:row>
    <x:row r="814">
      <x:c r="A814" s="90" t="n">
        <x:f>'全銘柄'!A1919</x:f>
        <x:v>1918</x:v>
      </x:c>
      <x:c r="B814" s="90" t="str">
        <x:f>'全銘柄'!B1919</x:f>
        <x:v>2156</x:v>
      </x:c>
      <x:c r="C814" s="90" t="str">
        <x:f>'全銘柄'!D1919</x:f>
        <x:v>SAYLOR ADVERTISING INC.</x:v>
      </x:c>
      <x:c r="D814" s="90" t="str">
        <x:f>'全銘柄'!W1919</x:f>
        <x:v>村上 義憲 / 香川 裕史</x:v>
      </x:c>
      <x:c r="E814" s="90" t="str">
        <x:f>'全銘柄'!U1919</x:f>
        <x:v>セーラー広告取引先持株会</x:v>
      </x:c>
      <x:c r="F814" s="91" t="n">
        <x:f>'全銘柄'!V1919</x:f>
        <x:v>0.135</x:v>
      </x:c>
      <x:c r="G814" s="90" t="b">
        <x:f>'全銘柄'!AB1919</x:f>
        <x:v>0</x:v>
      </x:c>
      <x:c r="H814" s="90" t="b">
        <x:f>'全銘柄'!AC1919</x:f>
        <x:v>1</x:v>
      </x:c>
      <x:c r="I814" s="90" t="n">
        <x:f>'全銘柄'!AD1919</x:f>
        <x:v>0</x:v>
      </x:c>
      <x:c r="J814" s="90" t="n">
        <x:f>'全銘柄'!AE1919</x:f>
        <x:v>0</x:v>
      </x:c>
      <x:c r="K814" s="90" t="str">
        <x:f>'全銘柄'!AH1919</x:f>
        <x:v>S100W1A4</x:v>
      </x:c>
    </x:row>
    <x:row r="815">
      <x:c r="A815" s="90" t="n">
        <x:f>'全銘柄'!A560</x:f>
        <x:v>559</x:v>
      </x:c>
      <x:c r="B815" s="90" t="str">
        <x:f>'全銘柄'!B560</x:f>
        <x:v>5133</x:v>
      </x:c>
      <x:c r="C815" s="90" t="str">
        <x:f>'全銘柄'!D560</x:f>
        <x:v>Terilogy Holdings Corporation</x:v>
      </x:c>
      <x:c r="D815" s="90" t="str">
        <x:f>'全銘柄'!W560</x:f>
        <x:v>阿部 昭彦 / 鈴木 達 / 廣谷 慎吾</x:v>
      </x:c>
      <x:c r="E815" s="90" t="str">
        <x:f>'全銘柄'!U560</x:f>
        <x:v>津吹 憲男</x:v>
      </x:c>
      <x:c r="F815" s="91" t="n">
        <x:f>'全銘柄'!V560</x:f>
        <x:v>0.1342</x:v>
      </x:c>
      <x:c r="G815" s="90" t="b">
        <x:f>'全銘柄'!AB560</x:f>
        <x:v>0</x:v>
      </x:c>
      <x:c r="H815" s="90" t="b">
        <x:f>'全銘柄'!AC560</x:f>
        <x:v>1</x:v>
      </x:c>
      <x:c r="I815" s="90" t="n">
        <x:f>'全銘柄'!AD560</x:f>
        <x:v>1</x:v>
      </x:c>
      <x:c r="J815" s="90" t="n">
        <x:f>'全銘柄'!AE560</x:f>
        <x:v>1</x:v>
      </x:c>
      <x:c r="K815" s="90" t="str">
        <x:f>'全銘柄'!AH560</x:f>
        <x:v>S100W7S3</x:v>
      </x:c>
    </x:row>
    <x:row r="816">
      <x:c r="A816" s="90" t="n">
        <x:f>'全銘柄'!A1897</x:f>
        <x:v>1896</x:v>
      </x:c>
      <x:c r="B816" s="90" t="str">
        <x:f>'全銘柄'!B1897</x:f>
        <x:v>6897</x:v>
      </x:c>
      <x:c r="C816" s="90" t="str">
        <x:f>'全銘柄'!D1897</x:f>
        <x:v>TWINBIRD CORPORATION</x:v>
      </x:c>
      <x:c r="D816" s="90" t="str">
        <x:f>'全銘柄'!W1897</x:f>
        <x:v>野水 重明 / 浅見 孝幸</x:v>
      </x:c>
      <x:c r="E816" s="90" t="str">
        <x:f>'全銘柄'!U1897</x:f>
        <x:v>㈱双栄</x:v>
      </x:c>
      <x:c r="F816" s="91" t="n">
        <x:f>'全銘柄'!V1897</x:f>
        <x:v>0.1338</x:v>
      </x:c>
      <x:c r="G816" s="90" t="b">
        <x:f>'全銘柄'!AB1897</x:f>
        <x:v>0</x:v>
      </x:c>
      <x:c r="H816" s="90" t="b">
        <x:f>'全銘柄'!AC1897</x:f>
        <x:v>1</x:v>
      </x:c>
      <x:c r="I816" s="90" t="n">
        <x:f>'全銘柄'!AD1897</x:f>
        <x:v>0</x:v>
      </x:c>
      <x:c r="J816" s="90" t="n">
        <x:f>'全銘柄'!AE1897</x:f>
        <x:v>0</x:v>
      </x:c>
      <x:c r="K816" s="90" t="str">
        <x:f>'全銘柄'!AH1897</x:f>
        <x:v>S100Y6EN</x:v>
      </x:c>
    </x:row>
    <x:row r="817">
      <x:c r="A817" s="90" t="n">
        <x:f>'全銘柄'!A1764</x:f>
        <x:v>1763</x:v>
      </x:c>
      <x:c r="B817" s="90" t="str">
        <x:f>'全銘柄'!B1764</x:f>
        <x:v>8007</x:v>
      </x:c>
      <x:c r="C817" s="90" t="str">
        <x:f>'全銘柄'!D1764</x:f>
        <x:v>Takashima &amp; Co.,Ltd.</x:v>
      </x:c>
      <x:c r="D817" s="90" t="str">
        <x:f>'全銘柄'!W1764</x:f>
        <x:v>高島 幸一 / 後藤 俊夫</x:v>
      </x:c>
      <x:c r="E817" s="90" t="str">
        <x:f>'全銘柄'!U1764</x:f>
        <x:v>高島取引先持株会</x:v>
      </x:c>
      <x:c r="F817" s="91" t="n">
        <x:f>'全銘柄'!V1764</x:f>
        <x:v>0.1331</x:v>
      </x:c>
      <x:c r="G817" s="90" t="b">
        <x:f>'全銘柄'!AB1764</x:f>
        <x:v>0</x:v>
      </x:c>
      <x:c r="H817" s="90" t="b">
        <x:f>'全銘柄'!AC1764</x:f>
        <x:v>1</x:v>
      </x:c>
      <x:c r="I817" s="90" t="n">
        <x:f>'全銘柄'!AD1764</x:f>
        <x:v>0</x:v>
      </x:c>
      <x:c r="J817" s="90" t="n">
        <x:f>'全銘柄'!AE1764</x:f>
        <x:v>0</x:v>
      </x:c>
      <x:c r="K817" s="90" t="str">
        <x:f>'全銘柄'!AH1764</x:f>
        <x:v>S100W18S</x:v>
      </x:c>
    </x:row>
    <x:row r="818">
      <x:c r="A818" s="90" t="n">
        <x:f>'全銘柄'!A502</x:f>
        <x:v>501</x:v>
      </x:c>
      <x:c r="B818" s="90" t="str">
        <x:f>'全銘柄'!B502</x:f>
        <x:v>9687</x:v>
      </x:c>
      <x:c r="C818" s="90" t="str">
        <x:f>'全銘柄'!D502</x:f>
        <x:v>KSK CO.,LTD</x:v>
      </x:c>
      <x:c r="D818" s="90" t="str">
        <x:f>'全銘柄'!W502</x:f>
        <x:v>河村 具美 / 松岡 洋一</x:v>
      </x:c>
      <x:c r="E818" s="90" t="str">
        <x:f>'全銘柄'!U502</x:f>
        <x:v>山崎 陽子</x:v>
      </x:c>
      <x:c r="F818" s="91" t="n">
        <x:f>'全銘柄'!V502</x:f>
        <x:v>0.1327</x:v>
      </x:c>
      <x:c r="G818" s="90" t="b">
        <x:f>'全銘柄'!AB502</x:f>
        <x:v>0</x:v>
      </x:c>
      <x:c r="H818" s="90" t="b">
        <x:f>'全銘柄'!AC502</x:f>
        <x:v>1</x:v>
      </x:c>
      <x:c r="I818" s="90" t="n">
        <x:f>'全銘柄'!AD502</x:f>
        <x:v>1</x:v>
      </x:c>
      <x:c r="J818" s="90" t="n">
        <x:f>'全銘柄'!AE502</x:f>
        <x:v>1</x:v>
      </x:c>
      <x:c r="K818" s="90" t="str">
        <x:f>'全銘柄'!AH502</x:f>
        <x:v>S100W5OS</x:v>
      </x:c>
    </x:row>
    <x:row r="819">
      <x:c r="A819" s="90" t="n">
        <x:f>'全銘柄'!A1672</x:f>
        <x:v>1671</x:v>
      </x:c>
      <x:c r="B819" s="90" t="str">
        <x:f>'全銘柄'!B1672</x:f>
        <x:v>4629</x:v>
      </x:c>
      <x:c r="C819" s="90" t="str">
        <x:f>'全銘柄'!D1672</x:f>
        <x:v>DAISHIN CHEMICAL CO.,LTD.</x:v>
      </x:c>
      <x:c r="D819" s="90" t="str">
        <x:f>'全銘柄'!W1672</x:f>
        <x:v>堀越 進</x:v>
      </x:c>
      <x:c r="E819" s="90" t="str">
        <x:f>'全銘柄'!U1672</x:f>
        <x:v>坪 井 典 明</x:v>
      </x:c>
      <x:c r="F819" s="91" t="n">
        <x:f>'全銘柄'!V1672</x:f>
        <x:v>0.1321</x:v>
      </x:c>
      <x:c r="G819" s="90" t="b">
        <x:f>'全銘柄'!AB1672</x:f>
        <x:v>0</x:v>
      </x:c>
      <x:c r="H819" s="90" t="b">
        <x:f>'全銘柄'!AC1672</x:f>
        <x:v>1</x:v>
      </x:c>
      <x:c r="I819" s="90" t="n">
        <x:f>'全銘柄'!AD1672</x:f>
        <x:v>0</x:v>
      </x:c>
      <x:c r="J819" s="90" t="n">
        <x:f>'全銘柄'!AE1672</x:f>
        <x:v>0</x:v>
      </x:c>
      <x:c r="K819" s="90" t="str">
        <x:f>'全銘柄'!AH1672</x:f>
        <x:v>S100W992</x:v>
      </x:c>
    </x:row>
    <x:row r="820">
      <x:c r="A820" s="90" t="n">
        <x:f>'全銘柄'!A1712</x:f>
        <x:v>1711</x:v>
      </x:c>
      <x:c r="B820" s="90" t="str">
        <x:f>'全銘柄'!B1712</x:f>
        <x:v>4097</x:v>
      </x:c>
      <x:c r="C820" s="90" t="str">
        <x:f>'全銘柄'!D1712</x:f>
        <x:v>KOATSU GAS KOGYO CO.,LTD.</x:v>
      </x:c>
      <x:c r="D820" s="90" t="str">
        <x:f>'全銘柄'!W1712</x:f>
        <x:v>黒 木 幹 也 / 説 田 和 洋</x:v>
      </x:c>
      <x:c r="E820" s="90" t="str">
        <x:f>'全銘柄'!U1712</x:f>
        <x:v>こうあつ共栄会</x:v>
      </x:c>
      <x:c r="F820" s="91" t="n">
        <x:f>'全銘柄'!V1712</x:f>
        <x:v>0.1319</x:v>
      </x:c>
      <x:c r="G820" s="90" t="b">
        <x:f>'全銘柄'!AB1712</x:f>
        <x:v>0</x:v>
      </x:c>
      <x:c r="H820" s="90" t="b">
        <x:f>'全銘柄'!AC1712</x:f>
        <x:v>1</x:v>
      </x:c>
      <x:c r="I820" s="90" t="n">
        <x:f>'全銘柄'!AD1712</x:f>
        <x:v>0</x:v>
      </x:c>
      <x:c r="J820" s="90" t="n">
        <x:f>'全銘柄'!AE1712</x:f>
        <x:v>0</x:v>
      </x:c>
      <x:c r="K820" s="90" t="str">
        <x:f>'全銘柄'!AH1712</x:f>
        <x:v>S100W1V6</x:v>
      </x:c>
    </x:row>
    <x:row r="821">
      <x:c r="A821" s="90" t="n">
        <x:f>'全銘柄'!A1921</x:f>
        <x:v>1920</x:v>
      </x:c>
      <x:c r="B821" s="90" t="str">
        <x:f>'全銘柄'!B1921</x:f>
        <x:v>8032</x:v>
      </x:c>
      <x:c r="C821" s="90" t="str">
        <x:f>'全銘柄'!D1921</x:f>
        <x:v>JAPAN PULP AND PAPER COMPANY LIMITED</x:v>
      </x:c>
      <x:c r="D821" s="90" t="str">
        <x:f>'全銘柄'!W1921</x:f>
        <x:v>渡 辺 昭 彦 / 勝 田 千 尋</x:v>
      </x:c>
      <x:c r="E821" s="90" t="str">
        <x:f>'全銘柄'!U1921</x:f>
        <x:v>王子ホールディングス㈱</x:v>
      </x:c>
      <x:c r="F821" s="91" t="n">
        <x:f>'全銘柄'!V1921</x:f>
        <x:v>0.13</x:v>
      </x:c>
      <x:c r="G821" s="90" t="b">
        <x:f>'全銘柄'!AB1921</x:f>
        <x:v>0</x:v>
      </x:c>
      <x:c r="H821" s="90" t="b">
        <x:f>'全銘柄'!AC1921</x:f>
        <x:v>1</x:v>
      </x:c>
      <x:c r="I821" s="90" t="n">
        <x:f>'全銘柄'!AD1921</x:f>
        <x:v>0</x:v>
      </x:c>
      <x:c r="J821" s="90" t="n">
        <x:f>'全銘柄'!AE1921</x:f>
        <x:v>0</x:v>
      </x:c>
      <x:c r="K821" s="90" t="str">
        <x:f>'全銘柄'!AH1921</x:f>
        <x:v>S100W6SG</x:v>
      </x:c>
    </x:row>
    <x:row r="822">
      <x:c r="A822" s="90" t="n">
        <x:f>'全銘柄'!A1621</x:f>
        <x:v>1620</x:v>
      </x:c>
      <x:c r="B822" s="90" t="str">
        <x:f>'全銘柄'!B1621</x:f>
        <x:v>7860</x:v>
      </x:c>
      <x:c r="C822" s="90" t="str">
        <x:f>'全銘柄'!D1621</x:f>
        <x:v>Avex Inc.</x:v>
      </x:c>
      <x:c r="D822" s="90" t="str">
        <x:f>'全銘柄'!W1621</x:f>
        <x:v>松 浦 勝 人 / 黒 岩 克 巳 / 林 真 司</x:v>
      </x:c>
      <x:c r="E822" s="90" t="str">
        <x:f>'全銘柄'!U1621</x:f>
        <x:v>㈱サイバーエージェント</x:v>
      </x:c>
      <x:c r="F822" s="91" t="n">
        <x:f>'全銘柄'!V1621</x:f>
        <x:v>0.1298</x:v>
      </x:c>
      <x:c r="G822" s="90" t="b">
        <x:f>'全銘柄'!AB1621</x:f>
        <x:v>0</x:v>
      </x:c>
      <x:c r="H822" s="90" t="b">
        <x:f>'全銘柄'!AC1621</x:f>
        <x:v>1</x:v>
      </x:c>
      <x:c r="I822" s="90" t="n">
        <x:f>'全銘柄'!AD1621</x:f>
        <x:v>0</x:v>
      </x:c>
      <x:c r="J822" s="90" t="n">
        <x:f>'全銘柄'!AE1621</x:f>
        <x:v>0</x:v>
      </x:c>
      <x:c r="K822" s="90" t="str">
        <x:f>'全銘柄'!AH1621</x:f>
        <x:v>S100W7IB</x:v>
      </x:c>
    </x:row>
    <x:row r="823">
      <x:c r="A823" s="90" t="n">
        <x:f>'全銘柄'!A1859</x:f>
        <x:v>1858</x:v>
      </x:c>
      <x:c r="B823" s="90" t="str">
        <x:f>'全銘柄'!B1859</x:f>
        <x:v>6072</x:v>
      </x:c>
      <x:c r="C823" s="90" t="str">
        <x:f>'全銘柄'!D1859</x:f>
        <x:v>Jibannet Holdings Co.,Ltd.</x:v>
      </x:c>
      <x:c r="D823" s="90" t="str">
        <x:f>'全銘柄'!W1859</x:f>
        <x:v>荒 川 高 広</x:v>
      </x:c>
      <x:c r="E823" s="90" t="str">
        <x:f>'全銘柄'!U1859</x:f>
        <x:v>山本 強</x:v>
      </x:c>
      <x:c r="F823" s="91" t="n">
        <x:f>'全銘柄'!V1859</x:f>
        <x:v>0.1296</x:v>
      </x:c>
      <x:c r="G823" s="90" t="b">
        <x:f>'全銘柄'!AB1859</x:f>
        <x:v>0</x:v>
      </x:c>
      <x:c r="H823" s="90" t="b">
        <x:f>'全銘柄'!AC1859</x:f>
        <x:v>1</x:v>
      </x:c>
      <x:c r="I823" s="90" t="n">
        <x:f>'全銘柄'!AD1859</x:f>
        <x:v>0</x:v>
      </x:c>
      <x:c r="J823" s="90" t="n">
        <x:f>'全銘柄'!AE1859</x:f>
        <x:v>0</x:v>
      </x:c>
      <x:c r="K823" s="90" t="str">
        <x:f>'全銘柄'!AH1859</x:f>
        <x:v>S100W64J</x:v>
      </x:c>
    </x:row>
    <x:row r="824">
      <x:c r="A824" s="90" t="n">
        <x:f>'全銘柄'!A1779</x:f>
        <x:v>1778</x:v>
      </x:c>
      <x:c r="B824" s="90" t="str">
        <x:f>'全銘柄'!B1779</x:f>
        <x:v>2877</x:v>
      </x:c>
      <x:c r="C824" s="90" t="str">
        <x:f>'全銘柄'!D1779</x:f>
        <x:v>NittoBest Corporation</x:v>
      </x:c>
      <x:c r="D824" s="90" t="str">
        <x:f>'全銘柄'!W1779</x:f>
        <x:v>塚田 莊一郎 / 嵯 峨 秀 夫 / 内田 真帆子</x:v>
      </x:c>
      <x:c r="E824" s="90" t="str">
        <x:f>'全銘柄'!U1779</x:f>
        <x:v>日東ベスト取引先持株会</x:v>
      </x:c>
      <x:c r="F824" s="91" t="n">
        <x:f>'全銘柄'!V1779</x:f>
        <x:v>0.1281</x:v>
      </x:c>
      <x:c r="G824" s="90" t="b">
        <x:f>'全銘柄'!AB1779</x:f>
        <x:v>0</x:v>
      </x:c>
      <x:c r="H824" s="90" t="b">
        <x:f>'全銘柄'!AC1779</x:f>
        <x:v>1</x:v>
      </x:c>
      <x:c r="I824" s="90" t="n">
        <x:f>'全銘柄'!AD1779</x:f>
        <x:v>0</x:v>
      </x:c>
      <x:c r="J824" s="90" t="n">
        <x:f>'全銘柄'!AE1779</x:f>
        <x:v>0</x:v>
      </x:c>
      <x:c r="K824" s="90" t="str">
        <x:f>'全銘柄'!AH1779</x:f>
        <x:v>S100W3C3</x:v>
      </x:c>
    </x:row>
    <x:row r="825">
      <x:c r="A825" s="90" t="n">
        <x:f>'全銘柄'!A1865</x:f>
        <x:v>1864</x:v>
      </x:c>
      <x:c r="B825" s="90" t="str">
        <x:f>'全銘柄'!B1865</x:f>
        <x:v>5380</x:v>
      </x:c>
      <x:c r="C825" s="90" t="str">
        <x:f>'全銘柄'!D1865</x:f>
        <x:v>SHINTO COMPANY LIMITED</x:v>
      </x:c>
      <x:c r="D825" s="90" t="str">
        <x:f>'全銘柄'!W1865</x:f>
        <x:v>石川 達也</x:v>
      </x:c>
      <x:c r="E825" s="90" t="str">
        <x:f>'全銘柄'!U1865</x:f>
        <x:v>新東役員持株会</x:v>
      </x:c>
      <x:c r="F825" s="91" t="n">
        <x:f>'全銘柄'!V1865</x:f>
        <x:v>0.1281</x:v>
      </x:c>
      <x:c r="G825" s="90" t="b">
        <x:f>'全銘柄'!AB1865</x:f>
        <x:v>0</x:v>
      </x:c>
      <x:c r="H825" s="90" t="b">
        <x:f>'全銘柄'!AC1865</x:f>
        <x:v>1</x:v>
      </x:c>
      <x:c r="I825" s="90" t="n">
        <x:f>'全銘柄'!AD1865</x:f>
        <x:v>0</x:v>
      </x:c>
      <x:c r="J825" s="90" t="n">
        <x:f>'全銘柄'!AE1865</x:f>
        <x:v>0</x:v>
      </x:c>
      <x:c r="K825" s="90" t="str">
        <x:f>'全銘柄'!AH1865</x:f>
        <x:v>S100WPZQ</x:v>
      </x:c>
    </x:row>
    <x:row r="826">
      <x:c r="A826" s="90" t="n">
        <x:f>'全銘柄'!A1697</x:f>
        <x:v>1696</x:v>
      </x:c>
      <x:c r="B826" s="90" t="str">
        <x:f>'全銘柄'!B1697</x:f>
        <x:v>2894</x:v>
      </x:c>
      <x:c r="C826" s="90" t="str">
        <x:f>'全銘柄'!D1697</x:f>
        <x:v>Ishii Food Co.,Ltd.</x:v>
      </x:c>
      <x:c r="D826" s="90" t="str">
        <x:f>'全銘柄'!W1697</x:f>
        <x:v>石井 智康</x:v>
      </x:c>
      <x:c r="E826" s="90" t="str">
        <x:f>'全銘柄'!U1697</x:f>
        <x:v>㈲ケイアンドアイ</x:v>
      </x:c>
      <x:c r="F826" s="91" t="n">
        <x:f>'全銘柄'!V1697</x:f>
        <x:v>0.1279</x:v>
      </x:c>
      <x:c r="G826" s="90" t="b">
        <x:f>'全銘柄'!AB1697</x:f>
        <x:v>0</x:v>
      </x:c>
      <x:c r="H826" s="90" t="b">
        <x:f>'全銘柄'!AC1697</x:f>
        <x:v>1</x:v>
      </x:c>
      <x:c r="I826" s="90" t="n">
        <x:f>'全銘柄'!AD1697</x:f>
        <x:v>0</x:v>
      </x:c>
      <x:c r="J826" s="90" t="n">
        <x:f>'全銘柄'!AE1697</x:f>
        <x:v>0</x:v>
      </x:c>
      <x:c r="K826" s="90" t="str">
        <x:f>'全銘柄'!AH1697</x:f>
        <x:v>S100W3AM</x:v>
      </x:c>
    </x:row>
    <x:row r="827">
      <x:c r="A827" s="90" t="n">
        <x:f>'全銘柄'!A1885</x:f>
        <x:v>1884</x:v>
      </x:c>
      <x:c r="B827" s="90" t="str">
        <x:f>'全銘柄'!B1885</x:f>
        <x:v>6063</x:v>
      </x:c>
      <x:c r="C827" s="90" t="str">
        <x:f>'全銘柄'!D1885</x:f>
        <x:v>Emergency Assistance Japan Co., Ltd.</x:v>
      </x:c>
      <x:c r="D827" s="90" t="str">
        <x:f>'全銘柄'!W1885</x:f>
        <x:v>山本 秀樹</x:v>
      </x:c>
      <x:c r="E827" s="90" t="str">
        <x:f>'全銘柄'!U1885</x:f>
        <x:v>徐志敏</x:v>
      </x:c>
      <x:c r="F827" s="91" t="n">
        <x:f>'全銘柄'!V1885</x:f>
        <x:v>0.1278</x:v>
      </x:c>
      <x:c r="G827" s="90" t="b">
        <x:f>'全銘柄'!AB1885</x:f>
        <x:v>0</x:v>
      </x:c>
      <x:c r="H827" s="90" t="b">
        <x:f>'全銘柄'!AC1885</x:f>
        <x:v>1</x:v>
      </x:c>
      <x:c r="I827" s="90" t="n">
        <x:f>'全銘柄'!AD1885</x:f>
        <x:v>0</x:v>
      </x:c>
      <x:c r="J827" s="90" t="n">
        <x:f>'全銘柄'!AE1885</x:f>
        <x:v>0</x:v>
      </x:c>
      <x:c r="K827" s="90" t="str">
        <x:f>'全銘柄'!AH1885</x:f>
        <x:v>S100XUYQ</x:v>
      </x:c>
    </x:row>
    <x:row r="828">
      <x:c r="A828" s="90" t="n">
        <x:f>'全銘柄'!A1828</x:f>
        <x:v>1827</x:v>
      </x:c>
      <x:c r="B828" s="90" t="str">
        <x:f>'全銘柄'!B1828</x:f>
        <x:v>6474</x:v>
      </x:c>
      <x:c r="C828" s="90" t="str">
        <x:f>'全銘柄'!D1828</x:f>
        <x:v>NACHI-FUJIKOSHI CORP.</x:v>
      </x:c>
      <x:c r="D828" s="90" t="str">
        <x:f>'全銘柄'!W1828</x:f>
        <x:v>黒 澤 勉 / 原 英 明</x:v>
      </x:c>
      <x:c r="E828" s="90" t="str">
        <x:f>'全銘柄'!U1828</x:f>
        <x:v>那智わねい持株会</x:v>
      </x:c>
      <x:c r="F828" s="91" t="n">
        <x:f>'全銘柄'!V1828</x:f>
        <x:v>0.1273</x:v>
      </x:c>
      <x:c r="G828" s="90" t="b">
        <x:f>'全銘柄'!AB1828</x:f>
        <x:v>0</x:v>
      </x:c>
      <x:c r="H828" s="90" t="b">
        <x:f>'全銘柄'!AC1828</x:f>
        <x:v>1</x:v>
      </x:c>
      <x:c r="I828" s="90" t="n">
        <x:f>'全銘柄'!AD1828</x:f>
        <x:v>0</x:v>
      </x:c>
      <x:c r="J828" s="90" t="n">
        <x:f>'全銘柄'!AE1828</x:f>
        <x:v>0</x:v>
      </x:c>
      <x:c r="K828" s="90" t="str">
        <x:f>'全銘柄'!AH1828</x:f>
        <x:v>S100XMRN</x:v>
      </x:c>
    </x:row>
    <x:row r="829">
      <x:c r="A829" s="90" t="n">
        <x:f>'全銘柄'!A1650</x:f>
        <x:v>1649</x:v>
      </x:c>
      <x:c r="B829" s="90" t="str">
        <x:f>'全銘柄'!B1650</x:f>
        <x:v>3173</x:v>
      </x:c>
      <x:c r="C829" s="90" t="str">
        <x:f>'全銘柄'!D1650</x:f>
        <x:v>Cominix Co.,Ltd.</x:v>
      </x:c>
      <x:c r="D829" s="90" t="str">
        <x:f>'全銘柄'!W1650</x:f>
        <x:v>柳川 重昌 / 柳川 修一</x:v>
      </x:c>
      <x:c r="E829" s="90" t="str">
        <x:f>'全銘柄'!U1650</x:f>
        <x:v>林 祐介</x:v>
      </x:c>
      <x:c r="F829" s="91" t="n">
        <x:f>'全銘柄'!V1650</x:f>
        <x:v>0.1268</x:v>
      </x:c>
      <x:c r="G829" s="90" t="b">
        <x:f>'全銘柄'!AB1650</x:f>
        <x:v>0</x:v>
      </x:c>
      <x:c r="H829" s="90" t="b">
        <x:f>'全銘柄'!AC1650</x:f>
        <x:v>1</x:v>
      </x:c>
      <x:c r="I829" s="90" t="n">
        <x:f>'全銘柄'!AD1650</x:f>
        <x:v>0</x:v>
      </x:c>
      <x:c r="J829" s="90" t="n">
        <x:f>'全銘柄'!AE1650</x:f>
        <x:v>0</x:v>
      </x:c>
      <x:c r="K829" s="90" t="str">
        <x:f>'全銘柄'!AH1650</x:f>
        <x:v>S100W04V</x:v>
      </x:c>
    </x:row>
    <x:row r="830">
      <x:c r="A830" s="90" t="n">
        <x:f>'全銘柄'!A1704</x:f>
        <x:v>1703</x:v>
      </x:c>
      <x:c r="B830" s="90" t="str">
        <x:f>'全銘柄'!B1704</x:f>
        <x:v>6496</x:v>
      </x:c>
      <x:c r="C830" s="90" t="str">
        <x:f>'全銘柄'!D1704</x:f>
        <x:v>NAKAKITA SEISAKUSHO CO.,LTD.</x:v>
      </x:c>
      <x:c r="D830" s="90" t="str">
        <x:f>'全銘柄'!W1704</x:f>
        <x:v>宮田 彰久</x:v>
      </x:c>
      <x:c r="E830" s="90" t="str">
        <x:f>'全銘柄'!U1704</x:f>
        <x:v>㈱ミヤキタコーポレーション</x:v>
      </x:c>
      <x:c r="F830" s="91" t="n">
        <x:f>'全銘柄'!V1704</x:f>
        <x:v>0.1267</x:v>
      </x:c>
      <x:c r="G830" s="90" t="b">
        <x:f>'全銘柄'!AB1704</x:f>
        <x:v>0</x:v>
      </x:c>
      <x:c r="H830" s="90" t="b">
        <x:f>'全銘柄'!AC1704</x:f>
        <x:v>1</x:v>
      </x:c>
      <x:c r="I830" s="90" t="n">
        <x:f>'全銘柄'!AD1704</x:f>
        <x:v>0</x:v>
      </x:c>
      <x:c r="J830" s="90" t="n">
        <x:f>'全銘柄'!AE1704</x:f>
        <x:v>0</x:v>
      </x:c>
      <x:c r="K830" s="90" t="str">
        <x:f>'全銘柄'!AH1704</x:f>
        <x:v>S100WLJD</x:v>
      </x:c>
    </x:row>
    <x:row r="831">
      <x:c r="A831" s="90" t="n">
        <x:f>'全銘柄'!A1804</x:f>
        <x:v>1803</x:v>
      </x:c>
      <x:c r="B831" s="90" t="str">
        <x:f>'全銘柄'!B1804</x:f>
        <x:v>1992</x:v>
      </x:c>
      <x:c r="C831" s="90" t="str">
        <x:f>'全銘柄'!D1804</x:f>
        <x:v>KANDA TSUSHINKI CO.,LTD.</x:v>
      </x:c>
      <x:c r="D831" s="90" t="str">
        <x:f>'全銘柄'!W1804</x:f>
        <x:v>神 部 雅 人</x:v>
      </x:c>
      <x:c r="E831" s="90" t="str">
        <x:f>'全銘柄'!U1804</x:f>
        <x:v>佐 藤 正</x:v>
      </x:c>
      <x:c r="F831" s="91" t="n">
        <x:f>'全銘柄'!V1804</x:f>
        <x:v>0.1263</x:v>
      </x:c>
      <x:c r="G831" s="90" t="b">
        <x:f>'全銘柄'!AB1804</x:f>
        <x:v>0</x:v>
      </x:c>
      <x:c r="H831" s="90" t="b">
        <x:f>'全銘柄'!AC1804</x:f>
        <x:v>1</x:v>
      </x:c>
      <x:c r="I831" s="90" t="n">
        <x:f>'全銘柄'!AD1804</x:f>
        <x:v>0</x:v>
      </x:c>
      <x:c r="J831" s="90" t="n">
        <x:f>'全銘柄'!AE1804</x:f>
        <x:v>0</x:v>
      </x:c>
      <x:c r="K831" s="90" t="str">
        <x:f>'全銘柄'!AH1804</x:f>
        <x:v>S100W4ST</x:v>
      </x:c>
    </x:row>
    <x:row r="832">
      <x:c r="A832" s="90" t="n">
        <x:f>'全銘柄'!A1596</x:f>
        <x:v>1595</x:v>
      </x:c>
      <x:c r="B832" s="90" t="str">
        <x:f>'全銘柄'!B1596</x:f>
        <x:v>3392</x:v>
      </x:c>
      <x:c r="C832" s="90" t="str">
        <x:f>'全銘柄'!D1596</x:f>
        <x:v>DELICA FOODS HOLDINGS CO.,LTD.</x:v>
      </x:c>
      <x:c r="D832" s="90" t="str">
        <x:f>'全銘柄'!W1596</x:f>
        <x:v>大 﨑 善 保</x:v>
      </x:c>
      <x:c r="E832" s="90" t="str">
        <x:f>'全銘柄'!U1596</x:f>
        <x:v>舘本 篤志</x:v>
      </x:c>
      <x:c r="F832" s="91" t="n">
        <x:f>'全銘柄'!V1596</x:f>
        <x:v>0.1258</x:v>
      </x:c>
      <x:c r="G832" s="90" t="b">
        <x:f>'全銘柄'!AB1596</x:f>
        <x:v>0</x:v>
      </x:c>
      <x:c r="H832" s="90" t="b">
        <x:f>'全銘柄'!AC1596</x:f>
        <x:v>1</x:v>
      </x:c>
      <x:c r="I832" s="90" t="n">
        <x:f>'全銘柄'!AD1596</x:f>
        <x:v>0</x:v>
      </x:c>
      <x:c r="J832" s="90" t="n">
        <x:f>'全銘柄'!AE1596</x:f>
        <x:v>0</x:v>
      </x:c>
      <x:c r="K832" s="90" t="str">
        <x:f>'全銘柄'!AH1596</x:f>
        <x:v>S100W4ZA</x:v>
      </x:c>
    </x:row>
    <x:row r="833">
      <x:c r="A833" s="90" t="n">
        <x:f>'全銘柄'!A477</x:f>
        <x:v>476</x:v>
      </x:c>
      <x:c r="B833" s="90" t="str">
        <x:f>'全銘柄'!B477</x:f>
        <x:v>4681</x:v>
      </x:c>
      <x:c r="C833" s="90" t="str">
        <x:f>'全銘柄'!D477</x:f>
        <x:v>RESORTTRUST,INC.</x:v>
      </x:c>
      <x:c r="D833" s="90" t="str">
        <x:f>'全銘柄'!W477</x:f>
        <x:v>伊 藤 與 朗 / 伊 藤 勝 康 / 伏 見 有 貴 / 新 谷 敦 之</x:v>
      </x:c>
      <x:c r="E833" s="90" t="str">
        <x:f>'全銘柄'!U477</x:f>
        <x:v>㈱宝塚コーポレーション</x:v>
      </x:c>
      <x:c r="F833" s="91" t="n">
        <x:f>'全銘柄'!V477</x:f>
        <x:v>0.1257</x:v>
      </x:c>
      <x:c r="G833" s="90" t="b">
        <x:f>'全銘柄'!AB477</x:f>
        <x:v>0</x:v>
      </x:c>
      <x:c r="H833" s="90" t="b">
        <x:f>'全銘柄'!AC477</x:f>
        <x:v>1</x:v>
      </x:c>
      <x:c r="I833" s="90" t="n">
        <x:f>'全銘柄'!AD477</x:f>
        <x:v>1</x:v>
      </x:c>
      <x:c r="J833" s="90" t="n">
        <x:f>'全銘柄'!AE477</x:f>
        <x:v>1</x:v>
      </x:c>
      <x:c r="K833" s="90" t="str">
        <x:f>'全銘柄'!AH477</x:f>
        <x:v>S100W60B</x:v>
      </x:c>
    </x:row>
    <x:row r="834">
      <x:c r="A834" s="90" t="n">
        <x:f>'全銘柄'!A1695</x:f>
        <x:v>1694</x:v>
      </x:c>
      <x:c r="B834" s="90" t="str">
        <x:f>'全銘柄'!B1695</x:f>
        <x:v>9902</x:v>
      </x:c>
      <x:c r="C834" s="90" t="str">
        <x:f>'全銘柄'!D1695</x:f>
        <x:v>NICHIDEN Corporation</x:v>
      </x:c>
      <x:c r="D834" s="90" t="str">
        <x:f>'全銘柄'!W1695</x:f>
        <x:v>福家 利一 / 岡本 賢一</x:v>
      </x:c>
      <x:c r="E834" s="90" t="str">
        <x:f>'全銘柄'!U1695</x:f>
        <x:v>日伝共栄会</x:v>
      </x:c>
      <x:c r="F834" s="91" t="n">
        <x:f>'全銘柄'!V1695</x:f>
        <x:v>0.1251</x:v>
      </x:c>
      <x:c r="G834" s="90" t="b">
        <x:f>'全銘柄'!AB1695</x:f>
        <x:v>0</x:v>
      </x:c>
      <x:c r="H834" s="90" t="b">
        <x:f>'全銘柄'!AC1695</x:f>
        <x:v>1</x:v>
      </x:c>
      <x:c r="I834" s="90" t="n">
        <x:f>'全銘柄'!AD1695</x:f>
        <x:v>0</x:v>
      </x:c>
      <x:c r="J834" s="90" t="n">
        <x:f>'全銘柄'!AE1695</x:f>
        <x:v>0</x:v>
      </x:c>
      <x:c r="K834" s="90" t="str">
        <x:f>'全銘柄'!AH1695</x:f>
        <x:v>S100VYVQ</x:v>
      </x:c>
    </x:row>
    <x:row r="835">
      <x:c r="A835" s="90" t="n">
        <x:f>'全銘柄'!A1820</x:f>
        <x:v>1819</x:v>
      </x:c>
      <x:c r="B835" s="90" t="str">
        <x:f>'全銘柄'!B1820</x:f>
        <x:v>7975</x:v>
      </x:c>
      <x:c r="C835" s="90" t="str">
        <x:f>'全銘柄'!D1820</x:f>
        <x:v>LIHIT LAB.,INC.</x:v>
      </x:c>
      <x:c r="D835" s="90" t="str">
        <x:f>'全銘柄'!W1820</x:f>
        <x:v>田 中 宏 和</x:v>
      </x:c>
      <x:c r="E835" s="90" t="str">
        <x:f>'全銘柄'!U1820</x:f>
        <x:v>リヒトラブ共栄会</x:v>
      </x:c>
      <x:c r="F835" s="91" t="n">
        <x:f>'全銘柄'!V1820</x:f>
        <x:v>0.125</x:v>
      </x:c>
      <x:c r="G835" s="90" t="b">
        <x:f>'全銘柄'!AB1820</x:f>
        <x:v>0</x:v>
      </x:c>
      <x:c r="H835" s="90" t="b">
        <x:f>'全銘柄'!AC1820</x:f>
        <x:v>1</x:v>
      </x:c>
      <x:c r="I835" s="90" t="n">
        <x:f>'全銘柄'!AD1820</x:f>
        <x:v>0</x:v>
      </x:c>
      <x:c r="J835" s="90" t="n">
        <x:f>'全銘柄'!AE1820</x:f>
        <x:v>0</x:v>
      </x:c>
      <x:c r="K835" s="90" t="str">
        <x:f>'全銘柄'!AH1820</x:f>
        <x:v>S100Y4MZ</x:v>
      </x:c>
    </x:row>
    <x:row r="836">
      <x:c r="A836" s="90" t="n">
        <x:f>'全銘柄'!A1818</x:f>
        <x:v>1817</x:v>
      </x:c>
      <x:c r="B836" s="90" t="str">
        <x:f>'全銘柄'!B1818</x:f>
        <x:v>4967</x:v>
      </x:c>
      <x:c r="C836" s="90" t="str">
        <x:f>'全銘柄'!D1818</x:f>
        <x:v>KOBAYASHI PHARMACEUTICAL CO.,LTD.</x:v>
      </x:c>
      <x:c r="D836" s="90" t="str">
        <x:f>'全銘柄'!W1818</x:f>
        <x:v>豊田 賀一</x:v>
      </x:c>
      <x:c r="E836" s="90" t="str">
        <x:f>'全銘柄'!U1818</x:f>
        <x:v>小林 章浩</x:v>
      </x:c>
      <x:c r="F836" s="91" t="n">
        <x:f>'全銘柄'!V1818</x:f>
        <x:v>0.1246</x:v>
      </x:c>
      <x:c r="G836" s="90" t="b">
        <x:f>'全銘柄'!AB1818</x:f>
        <x:v>0</x:v>
      </x:c>
      <x:c r="H836" s="90" t="b">
        <x:f>'全銘柄'!AC1818</x:f>
        <x:v>1</x:v>
      </x:c>
      <x:c r="I836" s="90" t="n">
        <x:f>'全銘柄'!AD1818</x:f>
        <x:v>0</x:v>
      </x:c>
      <x:c r="J836" s="90" t="n">
        <x:f>'全銘柄'!AE1818</x:f>
        <x:v>0</x:v>
      </x:c>
      <x:c r="K836" s="90" t="str">
        <x:f>'全銘柄'!AH1818</x:f>
        <x:v>S100XSXS</x:v>
      </x:c>
    </x:row>
    <x:row r="837">
      <x:c r="A837" s="90" t="n">
        <x:f>'全銘柄'!A1858</x:f>
        <x:v>1857</x:v>
      </x:c>
      <x:c r="B837" s="90" t="str">
        <x:f>'全銘柄'!B1858</x:f>
        <x:v>4819</x:v>
      </x:c>
      <x:c r="C837" s="90" t="str">
        <x:f>'全銘柄'!D1858</x:f>
        <x:v>Digital Garage,Inc.</x:v>
      </x:c>
      <x:c r="D837" s="90" t="str">
        <x:f>'全銘柄'!W1858</x:f>
        <x:v>林 郁 / 踊 契 三</x:v>
      </x:c>
      <x:c r="E837" s="90" t="str">
        <x:f>'全銘柄'!U1858</x:f>
        <x:v>㈱りそなホールディングス</x:v>
      </x:c>
      <x:c r="F837" s="91" t="n">
        <x:f>'全銘柄'!V1858</x:f>
        <x:v>0.1242</x:v>
      </x:c>
      <x:c r="G837" s="90" t="b">
        <x:f>'全銘柄'!AB1858</x:f>
        <x:v>0</x:v>
      </x:c>
      <x:c r="H837" s="90" t="b">
        <x:f>'全銘柄'!AC1858</x:f>
        <x:v>1</x:v>
      </x:c>
      <x:c r="I837" s="90" t="n">
        <x:f>'全銘柄'!AD1858</x:f>
        <x:v>0</x:v>
      </x:c>
      <x:c r="J837" s="90" t="n">
        <x:f>'全銘柄'!AE1858</x:f>
        <x:v>0</x:v>
      </x:c>
      <x:c r="K837" s="90" t="str">
        <x:f>'全銘柄'!AH1858</x:f>
        <x:v>S100W62W</x:v>
      </x:c>
    </x:row>
    <x:row r="838">
      <x:c r="A838" s="90" t="n">
        <x:f>'全銘柄'!A1726</x:f>
        <x:v>1725</x:v>
      </x:c>
      <x:c r="B838" s="90" t="str">
        <x:f>'全銘柄'!B1726</x:f>
        <x:v>4119</x:v>
      </x:c>
      <x:c r="C838" s="90" t="str">
        <x:f>'全銘柄'!D1726</x:f>
        <x:v>Nippon Pigment Holdings Company Limited</x:v>
      </x:c>
      <x:c r="D838" s="90" t="str">
        <x:f>'全銘柄'!W1726</x:f>
        <x:v>加 藤 龍 巳 / 田 代 喜 一 / 児 島 俊 郎</x:v>
      </x:c>
      <x:c r="E838" s="90" t="str">
        <x:f>'全銘柄'!U1726</x:f>
        <x:v>日本ピグメント取引先持株会</x:v>
      </x:c>
      <x:c r="F838" s="91" t="n">
        <x:f>'全銘柄'!V1726</x:f>
        <x:v>0.1229</x:v>
      </x:c>
      <x:c r="G838" s="90" t="b">
        <x:f>'全銘柄'!AB1726</x:f>
        <x:v>0</x:v>
      </x:c>
      <x:c r="H838" s="90" t="b">
        <x:f>'全銘柄'!AC1726</x:f>
        <x:v>1</x:v>
      </x:c>
      <x:c r="I838" s="90" t="n">
        <x:f>'全銘柄'!AD1726</x:f>
        <x:v>0</x:v>
      </x:c>
      <x:c r="J838" s="90" t="n">
        <x:f>'全銘柄'!AE1726</x:f>
        <x:v>0</x:v>
      </x:c>
      <x:c r="K838" s="90" t="str">
        <x:f>'全銘柄'!AH1726</x:f>
        <x:v>S100W7GL</x:v>
      </x:c>
    </x:row>
    <x:row r="839">
      <x:c r="A839" s="90" t="n">
        <x:f>'全銘柄'!A1669</x:f>
        <x:v>1668</x:v>
      </x:c>
      <x:c r="B839" s="90" t="str">
        <x:f>'全銘柄'!B1669</x:f>
        <x:v>7434</x:v>
      </x:c>
      <x:c r="C839" s="90" t="str">
        <x:f>'全銘柄'!D1669</x:f>
        <x:v>OTAKE CORPORATION</x:v>
      </x:c>
      <x:c r="D839" s="90" t="str">
        <x:f>'全銘柄'!W1669</x:f>
        <x:v>金 戸 俊 哉</x:v>
      </x:c>
      <x:c r="E839" s="90" t="str">
        <x:f>'全銘柄'!U1669</x:f>
        <x:v>オータケ持株会</x:v>
      </x:c>
      <x:c r="F839" s="91" t="n">
        <x:f>'全銘柄'!V1669</x:f>
        <x:v>0.1228</x:v>
      </x:c>
      <x:c r="G839" s="90" t="b">
        <x:f>'全銘柄'!AB1669</x:f>
        <x:v>0</x:v>
      </x:c>
      <x:c r="H839" s="90" t="b">
        <x:f>'全銘柄'!AC1669</x:f>
        <x:v>1</x:v>
      </x:c>
      <x:c r="I839" s="90" t="n">
        <x:f>'全銘柄'!AD1669</x:f>
        <x:v>0</x:v>
      </x:c>
      <x:c r="J839" s="90" t="n">
        <x:f>'全銘柄'!AE1669</x:f>
        <x:v>0</x:v>
      </x:c>
      <x:c r="K839" s="90" t="str">
        <x:f>'全銘柄'!AH1669</x:f>
        <x:v>S100WLHT</x:v>
      </x:c>
    </x:row>
    <x:row r="840">
      <x:c r="A840" s="90" t="n">
        <x:f>'全銘柄'!A1613</x:f>
        <x:v>1612</x:v>
      </x:c>
      <x:c r="B840" s="90" t="str">
        <x:f>'全銘柄'!B1613</x:f>
        <x:v>9622</x:v>
      </x:c>
      <x:c r="C840" s="90" t="str">
        <x:f>'全銘柄'!D1613</x:f>
        <x:v>SPACE CO.,LTD.</x:v>
      </x:c>
      <x:c r="D840" s="90" t="str">
        <x:f>'全銘柄'!W1613</x:f>
        <x:v>庄村 香史</x:v>
      </x:c>
      <x:c r="E840" s="90" t="str">
        <x:f>'全銘柄'!U1613</x:f>
        <x:v>スペ－ス従業員持株会</x:v>
      </x:c>
      <x:c r="F840" s="91" t="n">
        <x:f>'全銘柄'!V1613</x:f>
        <x:v>0.1226</x:v>
      </x:c>
      <x:c r="G840" s="90" t="b">
        <x:f>'全銘柄'!AB1613</x:f>
        <x:v>0</x:v>
      </x:c>
      <x:c r="H840" s="90" t="b">
        <x:f>'全銘柄'!AC1613</x:f>
        <x:v>1</x:v>
      </x:c>
      <x:c r="I840" s="90" t="n">
        <x:f>'全銘柄'!AD1613</x:f>
        <x:v>0</x:v>
      </x:c>
      <x:c r="J840" s="90" t="n">
        <x:f>'全銘柄'!AE1613</x:f>
        <x:v>0</x:v>
      </x:c>
      <x:c r="K840" s="90" t="str">
        <x:f>'全銘柄'!AH1613</x:f>
        <x:v>S100XT9C</x:v>
      </x:c>
    </x:row>
    <x:row r="841">
      <x:c r="A841" s="90" t="n">
        <x:f>'全銘柄'!A1830</x:f>
        <x:v>1829</x:v>
      </x:c>
      <x:c r="B841" s="90" t="str">
        <x:f>'全銘柄'!B1830</x:f>
        <x:v>7031</x:v>
      </x:c>
      <x:c r="C841" s="90" t="str">
        <x:f>'全銘柄'!D1830</x:f>
        <x:v>Inbound Tech Inc.</x:v>
      </x:c>
      <x:c r="D841" s="90" t="str">
        <x:f>'全銘柄'!W1830</x:f>
        <x:v>東間 大</x:v>
      </x:c>
      <x:c r="E841" s="90" t="str">
        <x:f>'全銘柄'!U1830</x:f>
        <x:v>下大薗 豊</x:v>
      </x:c>
      <x:c r="F841" s="91" t="n">
        <x:f>'全銘柄'!V1830</x:f>
        <x:v>0.1224</x:v>
      </x:c>
      <x:c r="G841" s="90" t="b">
        <x:f>'全銘柄'!AB1830</x:f>
        <x:v>0</x:v>
      </x:c>
      <x:c r="H841" s="90" t="b">
        <x:f>'全銘柄'!AC1830</x:f>
        <x:v>1</x:v>
      </x:c>
      <x:c r="I841" s="90" t="n">
        <x:f>'全銘柄'!AD1830</x:f>
        <x:v>0</x:v>
      </x:c>
      <x:c r="J841" s="90" t="n">
        <x:f>'全銘柄'!AE1830</x:f>
        <x:v>0</x:v>
      </x:c>
      <x:c r="K841" s="90" t="str">
        <x:f>'全銘柄'!AH1830</x:f>
        <x:v>S100W9GS</x:v>
      </x:c>
    </x:row>
    <x:row r="842">
      <x:c r="A842" s="90" t="n">
        <x:f>'全銘柄'!A1819</x:f>
        <x:v>1818</x:v>
      </x:c>
      <x:c r="B842" s="90" t="str">
        <x:f>'全銘柄'!B1819</x:f>
        <x:v>5199</x:v>
      </x:c>
      <x:c r="C842" s="90" t="str">
        <x:f>'全銘柄'!D1819</x:f>
        <x:v>FUJI LATEX CO.,LTD.</x:v>
      </x:c>
      <x:c r="D842" s="90" t="str">
        <x:f>'全銘柄'!W1819</x:f>
        <x:v>近藤 安弘 / 金原 辰弥</x:v>
      </x:c>
      <x:c r="E842" s="90" t="str">
        <x:f>'全銘柄'!U1819</x:f>
        <x:v>岡本 昌大</x:v>
      </x:c>
      <x:c r="F842" s="91" t="n">
        <x:f>'全銘柄'!V1819</x:f>
        <x:v>0.1217</x:v>
      </x:c>
      <x:c r="G842" s="90" t="b">
        <x:f>'全銘柄'!AB1819</x:f>
        <x:v>0</x:v>
      </x:c>
      <x:c r="H842" s="90" t="b">
        <x:f>'全銘柄'!AC1819</x:f>
        <x:v>1</x:v>
      </x:c>
      <x:c r="I842" s="90" t="n">
        <x:f>'全銘柄'!AD1819</x:f>
        <x:v>0</x:v>
      </x:c>
      <x:c r="J842" s="90" t="n">
        <x:f>'全銘柄'!AE1819</x:f>
        <x:v>0</x:v>
      </x:c>
      <x:c r="K842" s="90" t="str">
        <x:f>'全銘柄'!AH1819</x:f>
        <x:v>S100W2HG</x:v>
      </x:c>
    </x:row>
    <x:row r="843">
      <x:c r="A843" s="90" t="n">
        <x:f>'全銘柄'!A1736</x:f>
        <x:v>1735</x:v>
      </x:c>
      <x:c r="B843" s="90" t="str">
        <x:f>'全銘柄'!B1736</x:f>
        <x:v>5444</x:v>
      </x:c>
      <x:c r="C843" s="90" t="str">
        <x:f>'全銘柄'!D1736</x:f>
        <x:v>YAMATO KOGYO CO.,LTD.</x:v>
      </x:c>
      <x:c r="D843" s="90" t="str">
        <x:f>'全銘柄'!W1736</x:f>
        <x:v>小 林 幹 生 / 塚 本 一 弘</x:v>
      </x:c>
      <x:c r="E843" s="90" t="str">
        <x:f>'全銘柄'!U1736</x:f>
        <x:v>井 上 浩 行</x:v>
      </x:c>
      <x:c r="F843" s="91" t="n">
        <x:f>'全銘柄'!V1736</x:f>
        <x:v>0.1211</x:v>
      </x:c>
      <x:c r="G843" s="90" t="b">
        <x:f>'全銘柄'!AB1736</x:f>
        <x:v>0</x:v>
      </x:c>
      <x:c r="H843" s="90" t="b">
        <x:f>'全銘柄'!AC1736</x:f>
        <x:v>1</x:v>
      </x:c>
      <x:c r="I843" s="90" t="n">
        <x:f>'全銘柄'!AD1736</x:f>
        <x:v>0</x:v>
      </x:c>
      <x:c r="J843" s="90" t="n">
        <x:f>'全銘柄'!AE1736</x:f>
        <x:v>0</x:v>
      </x:c>
      <x:c r="K843" s="90" t="str">
        <x:f>'全銘柄'!AH1736</x:f>
        <x:v>S100W82O</x:v>
      </x:c>
    </x:row>
    <x:row r="844">
      <x:c r="A844" s="90" t="n">
        <x:f>'全銘柄'!A1866</x:f>
        <x:v>1865</x:v>
      </x:c>
      <x:c r="B844" s="90" t="str">
        <x:f>'全銘柄'!B1866</x:f>
        <x:v>8242</x:v>
      </x:c>
      <x:c r="C844" s="90" t="str">
        <x:f>'全銘柄'!D1866</x:f>
        <x:v>H2O RETAILING CORPORATION</x:v>
      </x:c>
      <x:c r="D844" s="90" t="str">
        <x:f>'全銘柄'!W1866</x:f>
        <x:v>荒 木 直 也 / 林 克 弘 / 山 口 俊 比 古</x:v>
      </x:c>
      <x:c r="E844" s="90" t="str">
        <x:f>'全銘柄'!U1866</x:f>
        <x:v>阪神電気鉄道㈱</x:v>
      </x:c>
      <x:c r="F844" s="91" t="n">
        <x:f>'全銘柄'!V1866</x:f>
        <x:v>0.1207</x:v>
      </x:c>
      <x:c r="G844" s="90" t="b">
        <x:f>'全銘柄'!AB1866</x:f>
        <x:v>0</x:v>
      </x:c>
      <x:c r="H844" s="90" t="b">
        <x:f>'全銘柄'!AC1866</x:f>
        <x:v>1</x:v>
      </x:c>
      <x:c r="I844" s="90" t="n">
        <x:f>'全銘柄'!AD1866</x:f>
        <x:v>0</x:v>
      </x:c>
      <x:c r="J844" s="90" t="n">
        <x:f>'全銘柄'!AE1866</x:f>
        <x:v>0</x:v>
      </x:c>
      <x:c r="K844" s="90" t="str">
        <x:f>'全銘柄'!AH1866</x:f>
        <x:v>S100W06B</x:v>
      </x:c>
    </x:row>
    <x:row r="845">
      <x:c r="A845" s="90" t="n">
        <x:f>'全銘柄'!A1845</x:f>
        <x:v>1844</x:v>
      </x:c>
      <x:c r="B845" s="90" t="str">
        <x:f>'全銘柄'!B1845</x:f>
        <x:v>3726</x:v>
      </x:c>
      <x:c r="C845" s="90" t="str">
        <x:f>'全銘柄'!D1845</x:f>
        <x:v>4Cs HD Co.,Ltd.</x:v>
      </x:c>
      <x:c r="D845" s="90" t="str">
        <x:f>'全銘柄'!W1845</x:f>
        <x:v>寺田 智美 / 松野 博彦</x:v>
      </x:c>
      <x:c r="E845" s="90" t="str">
        <x:f>'全銘柄'!U1845</x:f>
        <x:v>井 康彦</x:v>
      </x:c>
      <x:c r="F845" s="91" t="n">
        <x:f>'全銘柄'!V1845</x:f>
        <x:v>0.1195</x:v>
      </x:c>
      <x:c r="G845" s="90" t="b">
        <x:f>'全銘柄'!AB1845</x:f>
        <x:v>0</x:v>
      </x:c>
      <x:c r="H845" s="90" t="b">
        <x:f>'全銘柄'!AC1845</x:f>
        <x:v>1</x:v>
      </x:c>
      <x:c r="I845" s="90" t="n">
        <x:f>'全銘柄'!AD1845</x:f>
        <x:v>0</x:v>
      </x:c>
      <x:c r="J845" s="90" t="n">
        <x:f>'全銘柄'!AE1845</x:f>
        <x:v>0</x:v>
      </x:c>
      <x:c r="K845" s="90" t="str">
        <x:f>'全銘柄'!AH1845</x:f>
        <x:v>S100XCAO</x:v>
      </x:c>
    </x:row>
    <x:row r="846">
      <x:c r="A846" s="90" t="n">
        <x:f>'全銘柄'!A1603</x:f>
        <x:v>1602</x:v>
      </x:c>
      <x:c r="B846" s="90" t="str">
        <x:f>'全銘柄'!B1603</x:f>
        <x:v>7481</x:v>
      </x:c>
      <x:c r="C846" s="90" t="str">
        <x:f>'全銘柄'!D1603</x:f>
        <x:v>OIE SANGYO CO.,LTD.</x:v>
      </x:c>
      <x:c r="D846" s="90" t="str">
        <x:f>'全銘柄'!W1603</x:f>
        <x:v>尾家 啓二 / 尾家 健太郎</x:v>
      </x:c>
      <x:c r="E846" s="90" t="str">
        <x:f>'全銘柄'!U1603</x:f>
        <x:v>サンホーム共栄会</x:v>
      </x:c>
      <x:c r="F846" s="91" t="n">
        <x:f>'全銘柄'!V1603</x:f>
        <x:v>0.1185</x:v>
      </x:c>
      <x:c r="G846" s="90" t="b">
        <x:f>'全銘柄'!AB1603</x:f>
        <x:v>0</x:v>
      </x:c>
      <x:c r="H846" s="90" t="b">
        <x:f>'全銘柄'!AC1603</x:f>
        <x:v>1</x:v>
      </x:c>
      <x:c r="I846" s="90" t="n">
        <x:f>'全銘柄'!AD1603</x:f>
        <x:v>0</x:v>
      </x:c>
      <x:c r="J846" s="90" t="n">
        <x:f>'全銘柄'!AE1603</x:f>
        <x:v>0</x:v>
      </x:c>
      <x:c r="K846" s="90" t="str">
        <x:f>'全銘柄'!AH1603</x:f>
        <x:v>S100W8OO</x:v>
      </x:c>
    </x:row>
    <x:row r="847">
      <x:c r="A847" s="90" t="n">
        <x:f>'全銘柄'!A1746</x:f>
        <x:v>1745</x:v>
      </x:c>
      <x:c r="B847" s="90" t="str">
        <x:f>'全銘柄'!B1746</x:f>
        <x:v>3361</x:v>
      </x:c>
      <x:c r="C847" s="90" t="str">
        <x:f>'全銘柄'!D1746</x:f>
        <x:v>Toell Co.,Ltd.</x:v>
      </x:c>
      <x:c r="D847" s="90" t="str">
        <x:f>'全銘柄'!W1746</x:f>
        <x:v>中田 みち / 横田 孝治 / 後藤 真</x:v>
      </x:c>
      <x:c r="E847" s="90" t="str">
        <x:f>'全銘柄'!U1746</x:f>
        <x:v>㈱ＭＯＮＹ</x:v>
      </x:c>
      <x:c r="F847" s="91" t="n">
        <x:f>'全銘柄'!V1746</x:f>
        <x:v>0.1183</x:v>
      </x:c>
      <x:c r="G847" s="90" t="b">
        <x:f>'全銘柄'!AB1746</x:f>
        <x:v>0</x:v>
      </x:c>
      <x:c r="H847" s="90" t="b">
        <x:f>'全銘柄'!AC1746</x:f>
        <x:v>1</x:v>
      </x:c>
      <x:c r="I847" s="90" t="n">
        <x:f>'全銘柄'!AD1746</x:f>
        <x:v>0</x:v>
      </x:c>
      <x:c r="J847" s="90" t="n">
        <x:f>'全銘柄'!AE1746</x:f>
        <x:v>0</x:v>
      </x:c>
      <x:c r="K847" s="90" t="str">
        <x:f>'全銘柄'!AH1746</x:f>
        <x:v>S100WFAY</x:v>
      </x:c>
    </x:row>
    <x:row r="848">
      <x:c r="A848" s="90" t="n">
        <x:f>'全銘柄'!A1767</x:f>
        <x:v>1766</x:v>
      </x:c>
      <x:c r="B848" s="90" t="str">
        <x:f>'全銘柄'!B1767</x:f>
        <x:v>6400</x:v>
      </x:c>
      <x:c r="C848" s="90" t="str">
        <x:f>'全銘柄'!D1767</x:f>
        <x:v>FUJI SEIKI CO.,LTD.</x:v>
      </x:c>
      <x:c r="D848" s="90" t="str">
        <x:f>'全銘柄'!W1767</x:f>
        <x:v>伊井 剛</x:v>
      </x:c>
      <x:c r="E848" s="90" t="str">
        <x:f>'全銘柄'!U1767</x:f>
        <x:v>一般社団法人千尋会</x:v>
      </x:c>
      <x:c r="F848" s="91" t="n">
        <x:f>'全銘柄'!V1767</x:f>
        <x:v>0.118</x:v>
      </x:c>
      <x:c r="G848" s="90" t="b">
        <x:f>'全銘柄'!AB1767</x:f>
        <x:v>0</x:v>
      </x:c>
      <x:c r="H848" s="90" t="b">
        <x:f>'全銘柄'!AC1767</x:f>
        <x:v>1</x:v>
      </x:c>
      <x:c r="I848" s="90" t="n">
        <x:f>'全銘柄'!AD1767</x:f>
        <x:v>0</x:v>
      </x:c>
      <x:c r="J848" s="90" t="n">
        <x:f>'全銘柄'!AE1767</x:f>
        <x:v>0</x:v>
      </x:c>
      <x:c r="K848" s="90" t="str">
        <x:f>'全銘柄'!AH1767</x:f>
        <x:v>S100XUJ9</x:v>
      </x:c>
    </x:row>
    <x:row r="849">
      <x:c r="A849" s="90" t="n">
        <x:f>'全銘柄'!A1856</x:f>
        <x:v>1855</x:v>
      </x:c>
      <x:c r="B849" s="90" t="str">
        <x:f>'全銘柄'!B1856</x:f>
        <x:v>7901</x:v>
      </x:c>
      <x:c r="C849" s="90" t="str">
        <x:f>'全銘柄'!D1856</x:f>
        <x:v>MATSUMOTO INC.</x:v>
      </x:c>
      <x:c r="D849" s="90" t="str">
        <x:f>'全銘柄'!W1856</x:f>
        <x:v>松本 大輝</x:v>
      </x:c>
      <x:c r="E849" s="90" t="str">
        <x:f>'全銘柄'!U1856</x:f>
        <x:v>松本 敬三郎</x:v>
      </x:c>
      <x:c r="F849" s="91" t="n">
        <x:f>'全銘柄'!V1856</x:f>
        <x:v>0.1178</x:v>
      </x:c>
      <x:c r="G849" s="90" t="b">
        <x:f>'全銘柄'!AB1856</x:f>
        <x:v>0</x:v>
      </x:c>
      <x:c r="H849" s="90" t="b">
        <x:f>'全銘柄'!AC1856</x:f>
        <x:v>1</x:v>
      </x:c>
      <x:c r="I849" s="90" t="n">
        <x:f>'全銘柄'!AD1856</x:f>
        <x:v>0</x:v>
      </x:c>
      <x:c r="J849" s="90" t="n">
        <x:f>'全銘柄'!AE1856</x:f>
        <x:v>0</x:v>
      </x:c>
      <x:c r="K849" s="90" t="str">
        <x:f>'全銘柄'!AH1856</x:f>
        <x:v>S100WEC4</x:v>
      </x:c>
    </x:row>
    <x:row r="850">
      <x:c r="A850" s="90" t="n">
        <x:f>'全銘柄'!A525</x:f>
        <x:v>524</x:v>
      </x:c>
      <x:c r="B850" s="90" t="str">
        <x:f>'全銘柄'!B525</x:f>
        <x:v>3848</x:v>
      </x:c>
      <x:c r="C850" s="90" t="str">
        <x:f>'全銘柄'!D525</x:f>
        <x:v>Data Applications Company,Limited</x:v>
      </x:c>
      <x:c r="D850" s="90" t="str">
        <x:f>'全銘柄'!W525</x:f>
        <x:v>安原 武志</x:v>
      </x:c>
      <x:c r="E850" s="90" t="str">
        <x:f>'全銘柄'!U525</x:f>
        <x:v>橋本 慶太</x:v>
      </x:c>
      <x:c r="F850" s="91" t="n">
        <x:f>'全銘柄'!V525</x:f>
        <x:v>0.1176</x:v>
      </x:c>
      <x:c r="G850" s="90" t="b">
        <x:f>'全銘柄'!AB525</x:f>
        <x:v>0</x:v>
      </x:c>
      <x:c r="H850" s="90" t="b">
        <x:f>'全銘柄'!AC525</x:f>
        <x:v>1</x:v>
      </x:c>
      <x:c r="I850" s="90" t="n">
        <x:f>'全銘柄'!AD525</x:f>
        <x:v>1</x:v>
      </x:c>
      <x:c r="J850" s="90" t="n">
        <x:f>'全銘柄'!AE525</x:f>
        <x:v>1</x:v>
      </x:c>
      <x:c r="K850" s="90" t="str">
        <x:f>'全銘柄'!AH525</x:f>
        <x:v>S100VYUH</x:v>
      </x:c>
    </x:row>
    <x:row r="851">
      <x:c r="A851" s="90" t="n">
        <x:f>'全銘柄'!A1629</x:f>
        <x:v>1628</x:v>
      </x:c>
      <x:c r="B851" s="90" t="str">
        <x:f>'全銘柄'!B1629</x:f>
        <x:v>9818</x:v>
      </x:c>
      <x:c r="C851" s="90" t="str">
        <x:f>'全銘柄'!D1629</x:f>
        <x:v>DAIMARU ENAWIN Co.,Ltd.</x:v>
      </x:c>
      <x:c r="D851" s="90" t="str">
        <x:f>'全銘柄'!W1629</x:f>
        <x:v>古 野 晃 / 居 内 清 和</x:v>
      </x:c>
      <x:c r="E851" s="90" t="str">
        <x:f>'全銘柄'!U1629</x:f>
        <x:v>大丸エナウィン共栄会</x:v>
      </x:c>
      <x:c r="F851" s="91" t="n">
        <x:f>'全銘柄'!V1629</x:f>
        <x:v>0.1175</x:v>
      </x:c>
      <x:c r="G851" s="90" t="b">
        <x:f>'全銘柄'!AB1629</x:f>
        <x:v>0</x:v>
      </x:c>
      <x:c r="H851" s="90" t="b">
        <x:f>'全銘柄'!AC1629</x:f>
        <x:v>1</x:v>
      </x:c>
      <x:c r="I851" s="90" t="n">
        <x:f>'全銘柄'!AD1629</x:f>
        <x:v>0</x:v>
      </x:c>
      <x:c r="J851" s="90" t="n">
        <x:f>'全銘柄'!AE1629</x:f>
        <x:v>0</x:v>
      </x:c>
      <x:c r="K851" s="90" t="str">
        <x:f>'全銘柄'!AH1629</x:f>
        <x:v>S100W7G0</x:v>
      </x:c>
    </x:row>
    <x:row r="852">
      <x:c r="A852" s="90" t="n">
        <x:f>'全銘柄'!A1497</x:f>
        <x:v>1496</x:v>
      </x:c>
      <x:c r="B852" s="90" t="str">
        <x:f>'全銘柄'!B1497</x:f>
        <x:v>2776</x:v>
      </x:c>
      <x:c r="C852" s="90" t="str">
        <x:f>'全銘柄'!D1497</x:f>
        <x:v>SHINTO Holdings,Inc.</x:v>
      </x:c>
      <x:c r="D852" s="90" t="str">
        <x:f>'全銘柄'!W1497</x:f>
        <x:v>塚本 明輝</x:v>
      </x:c>
      <x:c r="E852" s="90" t="str">
        <x:f>'全銘柄'!U1497</x:f>
        <x:v>北山 聡明</x:v>
      </x:c>
      <x:c r="F852" s="91" t="n">
        <x:f>'全銘柄'!V1497</x:f>
        <x:v>0.1162</x:v>
      </x:c>
      <x:c r="G852" s="90" t="b">
        <x:f>'全銘柄'!AB1497</x:f>
        <x:v>0</x:v>
      </x:c>
      <x:c r="H852" s="90" t="b">
        <x:f>'全銘柄'!AC1497</x:f>
        <x:v>1</x:v>
      </x:c>
      <x:c r="I852" s="90" t="n">
        <x:f>'全銘柄'!AD1497</x:f>
        <x:v>0</x:v>
      </x:c>
      <x:c r="J852" s="90" t="n">
        <x:f>'全銘柄'!AE1497</x:f>
        <x:v>1</x:v>
      </x:c>
      <x:c r="K852" s="90" t="str">
        <x:f>'全銘柄'!AH1497</x:f>
        <x:v>S100Y0MX</x:v>
      </x:c>
    </x:row>
    <x:row r="853">
      <x:c r="A853" s="90" t="n">
        <x:f>'全銘柄'!A472</x:f>
        <x:v>471</x:v>
      </x:c>
      <x:c r="B853" s="90" t="str">
        <x:f>'全銘柄'!B472</x:f>
        <x:v>9644</x:v>
      </x:c>
      <x:c r="C853" s="90" t="str">
        <x:f>'全銘柄'!D472</x:f>
        <x:v>TANABE CONSULTING GROUP CO.,LTD.</x:v>
      </x:c>
      <x:c r="D853" s="90" t="str">
        <x:f>'全銘柄'!W472</x:f>
        <x:v>若松 孝彦 / 長尾 吉邦</x:v>
      </x:c>
      <x:c r="E853" s="90" t="str">
        <x:f>'全銘柄'!U472</x:f>
        <x:v>田邊 次良</x:v>
      </x:c>
      <x:c r="F853" s="91" t="n">
        <x:f>'全銘柄'!V472</x:f>
        <x:v>0.116</x:v>
      </x:c>
      <x:c r="G853" s="90" t="b">
        <x:f>'全銘柄'!AB472</x:f>
        <x:v>0</x:v>
      </x:c>
      <x:c r="H853" s="90" t="b">
        <x:f>'全銘柄'!AC472</x:f>
        <x:v>1</x:v>
      </x:c>
      <x:c r="I853" s="90" t="n">
        <x:f>'全銘柄'!AD472</x:f>
        <x:v>1</x:v>
      </x:c>
      <x:c r="J853" s="90" t="n">
        <x:f>'全銘柄'!AE472</x:f>
        <x:v>1</x:v>
      </x:c>
      <x:c r="K853" s="90" t="str">
        <x:f>'全銘柄'!AH472</x:f>
        <x:v>S100W415</x:v>
      </x:c>
    </x:row>
    <x:row r="854">
      <x:c r="A854" s="90" t="n">
        <x:f>'全銘柄'!A1643</x:f>
        <x:v>1642</x:v>
      </x:c>
      <x:c r="B854" s="90" t="str">
        <x:f>'全銘柄'!B1643</x:f>
        <x:v>3537</x:v>
      </x:c>
      <x:c r="C854" s="90" t="str">
        <x:f>'全銘柄'!D1643</x:f>
        <x:v>SHOEI YAKUHIN CO.,LTD.</x:v>
      </x:c>
      <x:c r="D854" s="90" t="str">
        <x:f>'全銘柄'!W1643</x:f>
        <x:v>藤原 佐一郎</x:v>
      </x:c>
      <x:c r="E854" s="90" t="str">
        <x:f>'全銘柄'!U1643</x:f>
        <x:v>鐵野 磨輝男</x:v>
      </x:c>
      <x:c r="F854" s="91" t="n">
        <x:f>'全銘柄'!V1643</x:f>
        <x:v>0.1159</x:v>
      </x:c>
      <x:c r="G854" s="90" t="b">
        <x:f>'全銘柄'!AB1643</x:f>
        <x:v>0</x:v>
      </x:c>
      <x:c r="H854" s="90" t="b">
        <x:f>'全銘柄'!AC1643</x:f>
        <x:v>1</x:v>
      </x:c>
      <x:c r="I854" s="90" t="n">
        <x:f>'全銘柄'!AD1643</x:f>
        <x:v>0</x:v>
      </x:c>
      <x:c r="J854" s="90" t="n">
        <x:f>'全銘柄'!AE1643</x:f>
        <x:v>0</x:v>
      </x:c>
      <x:c r="K854" s="90" t="str">
        <x:f>'全銘柄'!AH1643</x:f>
        <x:v>S100W3KJ</x:v>
      </x:c>
    </x:row>
    <x:row r="855">
      <x:c r="A855" s="90" t="n">
        <x:f>'全銘柄'!A484</x:f>
        <x:v>483</x:v>
      </x:c>
      <x:c r="B855" s="90" t="str">
        <x:f>'全銘柄'!B484</x:f>
        <x:v>3089</x:v>
      </x:c>
      <x:c r="C855" s="90" t="str">
        <x:f>'全銘柄'!D484</x:f>
        <x:v>Techno Alpha Co.,Ltd.</x:v>
      </x:c>
      <x:c r="D855" s="90" t="str">
        <x:f>'全銘柄'!W484</x:f>
        <x:v>稲垣 映磨 / 中村 泰三</x:v>
      </x:c>
      <x:c r="E855" s="90" t="str">
        <x:f>'全銘柄'!U484</x:f>
        <x:v>青島 勉</x:v>
      </x:c>
      <x:c r="F855" s="91" t="n">
        <x:f>'全銘柄'!V484</x:f>
        <x:v>0.1154</x:v>
      </x:c>
      <x:c r="G855" s="90" t="b">
        <x:f>'全銘柄'!AB484</x:f>
        <x:v>0</x:v>
      </x:c>
      <x:c r="H855" s="90" t="b">
        <x:f>'全銘柄'!AC484</x:f>
        <x:v>1</x:v>
      </x:c>
      <x:c r="I855" s="90" t="n">
        <x:f>'全銘柄'!AD484</x:f>
        <x:v>1</x:v>
      </x:c>
      <x:c r="J855" s="90" t="n">
        <x:f>'全銘柄'!AE484</x:f>
        <x:v>1</x:v>
      </x:c>
      <x:c r="K855" s="90" t="str">
        <x:f>'全銘柄'!AH484</x:f>
        <x:v>S100XN4S</x:v>
      </x:c>
    </x:row>
    <x:row r="856">
      <x:c r="A856" s="90" t="n">
        <x:f>'全銘柄'!A512</x:f>
        <x:v>511</x:v>
      </x:c>
      <x:c r="B856" s="90" t="str">
        <x:f>'全銘柄'!B512</x:f>
        <x:v>4094</x:v>
      </x:c>
      <x:c r="C856" s="90" t="str">
        <x:f>'全銘柄'!D512</x:f>
        <x:v>NIHON KAGAKU SANGYO CO.,LTD.</x:v>
      </x:c>
      <x:c r="D856" s="90" t="str">
        <x:f>'全銘柄'!W512</x:f>
        <x:v>角 谷 博 樹</x:v>
      </x:c>
      <x:c r="E856" s="90" t="str">
        <x:f>'全銘柄'!U512</x:f>
        <x:v>日化産取引先グループ持株会</x:v>
      </x:c>
      <x:c r="F856" s="91" t="n">
        <x:f>'全銘柄'!V512</x:f>
        <x:v>0.1153</x:v>
      </x:c>
      <x:c r="G856" s="90" t="b">
        <x:f>'全銘柄'!AB512</x:f>
        <x:v>0</x:v>
      </x:c>
      <x:c r="H856" s="90" t="b">
        <x:f>'全銘柄'!AC512</x:f>
        <x:v>1</x:v>
      </x:c>
      <x:c r="I856" s="90" t="n">
        <x:f>'全銘柄'!AD512</x:f>
        <x:v>1</x:v>
      </x:c>
      <x:c r="J856" s="90" t="n">
        <x:f>'全銘柄'!AE512</x:f>
        <x:v>1</x:v>
      </x:c>
      <x:c r="K856" s="90" t="str">
        <x:f>'全銘柄'!AH512</x:f>
        <x:v>S100W3FX</x:v>
      </x:c>
    </x:row>
    <x:row r="857">
      <x:c r="A857" s="90" t="n">
        <x:f>'全銘柄'!A1639</x:f>
        <x:v>1638</x:v>
      </x:c>
      <x:c r="B857" s="90" t="str">
        <x:f>'全銘柄'!B1639</x:f>
        <x:v>3774</x:v>
      </x:c>
      <x:c r="C857" s="90" t="str">
        <x:f>'全銘柄'!D1639</x:f>
        <x:v>Internet Initiative Japan Inc.</x:v>
      </x:c>
      <x:c r="D857" s="90" t="str">
        <x:f>'全銘柄'!W1639</x:f>
        <x:v>鈴木 幸一 / 谷脇 康彦 / 村林 聡 / 北村 公一 / 渡井 昭久 / 島上 純一</x:v>
      </x:c>
      <x:c r="E857" s="90" t="str">
        <x:f>'全銘柄'!U1639</x:f>
        <x:v>KDDI㈱</x:v>
      </x:c>
      <x:c r="F857" s="91" t="n">
        <x:f>'全銘柄'!V1639</x:f>
        <x:v>0.1152</x:v>
      </x:c>
      <x:c r="G857" s="90" t="b">
        <x:f>'全銘柄'!AB1639</x:f>
        <x:v>0</x:v>
      </x:c>
      <x:c r="H857" s="90" t="b">
        <x:f>'全銘柄'!AC1639</x:f>
        <x:v>1</x:v>
      </x:c>
      <x:c r="I857" s="90" t="n">
        <x:f>'全銘柄'!AD1639</x:f>
        <x:v>0</x:v>
      </x:c>
      <x:c r="J857" s="90" t="n">
        <x:f>'全銘柄'!AE1639</x:f>
        <x:v>0</x:v>
      </x:c>
      <x:c r="K857" s="90" t="str">
        <x:f>'全銘柄'!AH1639</x:f>
        <x:v>S100W7DL</x:v>
      </x:c>
    </x:row>
    <x:row r="858">
      <x:c r="A858" s="90" t="n">
        <x:f>'全銘柄'!A1904</x:f>
        <x:v>1903</x:v>
      </x:c>
      <x:c r="B858" s="90" t="str">
        <x:f>'全銘柄'!B1904</x:f>
        <x:v>7022</x:v>
      </x:c>
      <x:c r="C858" s="90" t="str">
        <x:f>'全銘柄'!D1904</x:f>
        <x:v>Sanoyas Holdings Corporation</x:v>
      </x:c>
      <x:c r="D858" s="90" t="str">
        <x:f>'全銘柄'!W1904</x:f>
        <x:v>上田 孝 / 北逵伊佐雄</x:v>
      </x:c>
      <x:c r="E858" s="90" t="str">
        <x:f>'全銘柄'!U1904</x:f>
        <x:v>日本駐車場開発㈱</x:v>
      </x:c>
      <x:c r="F858" s="91" t="n">
        <x:f>'全銘柄'!V1904</x:f>
        <x:v>0.1151</x:v>
      </x:c>
      <x:c r="G858" s="90" t="b">
        <x:f>'全銘柄'!AB1904</x:f>
        <x:v>0</x:v>
      </x:c>
      <x:c r="H858" s="90" t="b">
        <x:f>'全銘柄'!AC1904</x:f>
        <x:v>1</x:v>
      </x:c>
      <x:c r="I858" s="90" t="n">
        <x:f>'全銘柄'!AD1904</x:f>
        <x:v>0</x:v>
      </x:c>
      <x:c r="J858" s="90" t="n">
        <x:f>'全銘柄'!AE1904</x:f>
        <x:v>0</x:v>
      </x:c>
      <x:c r="K858" s="90" t="str">
        <x:f>'全銘柄'!AH1904</x:f>
        <x:v>S100W02J</x:v>
      </x:c>
    </x:row>
    <x:row r="859">
      <x:c r="A859" s="90" t="n">
        <x:f>'全銘柄'!A464</x:f>
        <x:v>463</x:v>
      </x:c>
      <x:c r="B859" s="90" t="str">
        <x:f>'全銘柄'!B464</x:f>
        <x:v>6912</x:v>
      </x:c>
      <x:c r="C859" s="90" t="str">
        <x:f>'全銘柄'!D464</x:f>
        <x:v>KIKUSUI HOLDINGS CORPORATION</x:v>
      </x:c>
      <x:c r="D859" s="90" t="str">
        <x:f>'全銘柄'!W464</x:f>
        <x:v>小林 一夫</x:v>
      </x:c>
      <x:c r="E859" s="90" t="str">
        <x:f>'全銘柄'!U464</x:f>
        <x:v>菊水取引先持株会</x:v>
      </x:c>
      <x:c r="F859" s="91" t="n">
        <x:f>'全銘柄'!V464</x:f>
        <x:v>0.115</x:v>
      </x:c>
      <x:c r="G859" s="90" t="b">
        <x:f>'全銘柄'!AB464</x:f>
        <x:v>0</x:v>
      </x:c>
      <x:c r="H859" s="90" t="b">
        <x:f>'全銘柄'!AC464</x:f>
        <x:v>1</x:v>
      </x:c>
      <x:c r="I859" s="90" t="n">
        <x:f>'全銘柄'!AD464</x:f>
        <x:v>1</x:v>
      </x:c>
      <x:c r="J859" s="90" t="n">
        <x:f>'全銘柄'!AE464</x:f>
        <x:v>1</x:v>
      </x:c>
      <x:c r="K859" s="90" t="str">
        <x:f>'全銘柄'!AH464</x:f>
        <x:v>S100W6HR</x:v>
      </x:c>
    </x:row>
    <x:row r="860">
      <x:c r="A860" s="90" t="n">
        <x:f>'全銘柄'!A1855</x:f>
        <x:v>1854</x:v>
      </x:c>
      <x:c r="B860" s="90" t="str">
        <x:f>'全銘柄'!B1855</x:f>
        <x:v>8045</x:v>
      </x:c>
      <x:c r="C860" s="90" t="str">
        <x:f>'全銘柄'!D1855</x:f>
        <x:v>Yokohama Maruuo Co.,Ltd.</x:v>
      </x:c>
      <x:c r="D860" s="90" t="str">
        <x:f>'全銘柄'!W1855</x:f>
        <x:v>小島 雅裕 / 柴原 哲</x:v>
      </x:c>
      <x:c r="E860" s="90" t="str">
        <x:f>'全銘柄'!U1855</x:f>
        <x:v>マルハニチロ㈱</x:v>
      </x:c>
      <x:c r="F860" s="91" t="n">
        <x:f>'全銘柄'!V1855</x:f>
        <x:v>0.1149</x:v>
      </x:c>
      <x:c r="G860" s="90" t="b">
        <x:f>'全銘柄'!AB1855</x:f>
        <x:v>0</x:v>
      </x:c>
      <x:c r="H860" s="90" t="b">
        <x:f>'全銘柄'!AC1855</x:f>
        <x:v>1</x:v>
      </x:c>
      <x:c r="I860" s="90" t="n">
        <x:f>'全銘柄'!AD1855</x:f>
        <x:v>0</x:v>
      </x:c>
      <x:c r="J860" s="90" t="n">
        <x:f>'全銘柄'!AE1855</x:f>
        <x:v>0</x:v>
      </x:c>
      <x:c r="K860" s="90" t="str">
        <x:f>'全銘柄'!AH1855</x:f>
        <x:v>S100VYR9</x:v>
      </x:c>
    </x:row>
    <x:row r="861">
      <x:c r="A861" s="90" t="n">
        <x:f>'全銘柄'!A1653</x:f>
        <x:v>1652</x:v>
      </x:c>
      <x:c r="B861" s="90" t="str">
        <x:f>'全銘柄'!B1653</x:f>
        <x:v>5195</x:v>
      </x:c>
      <x:c r="C861" s="90" t="str">
        <x:f>'全銘柄'!D1653</x:f>
        <x:v>Bando Chemical Industries,Ltd.</x:v>
      </x:c>
      <x:c r="D861" s="90" t="str">
        <x:f>'全銘柄'!W1653</x:f>
        <x:v>植野 富夫</x:v>
      </x:c>
      <x:c r="E861" s="90" t="str">
        <x:f>'全銘柄'!U1653</x:f>
        <x:v>バンドー共栄会</x:v>
      </x:c>
      <x:c r="F861" s="91" t="n">
        <x:f>'全銘柄'!V1653</x:f>
        <x:v>0.1143</x:v>
      </x:c>
      <x:c r="G861" s="90" t="b">
        <x:f>'全銘柄'!AB1653</x:f>
        <x:v>0</x:v>
      </x:c>
      <x:c r="H861" s="90" t="b">
        <x:f>'全銘柄'!AC1653</x:f>
        <x:v>1</x:v>
      </x:c>
      <x:c r="I861" s="90" t="n">
        <x:f>'全銘柄'!AD1653</x:f>
        <x:v>0</x:v>
      </x:c>
      <x:c r="J861" s="90" t="n">
        <x:f>'全銘柄'!AE1653</x:f>
        <x:v>0</x:v>
      </x:c>
      <x:c r="K861" s="90" t="str">
        <x:f>'全銘柄'!AH1653</x:f>
        <x:v>S100W179</x:v>
      </x:c>
    </x:row>
    <x:row r="862">
      <x:c r="A862" s="90" t="n">
        <x:f>'全銘柄'!A1807</x:f>
        <x:v>1806</x:v>
      </x:c>
      <x:c r="B862" s="90" t="str">
        <x:f>'全銘柄'!B1807</x:f>
        <x:v>7812</x:v>
      </x:c>
      <x:c r="C862" s="90" t="str">
        <x:f>'全銘柄'!D1807</x:f>
        <x:v>CRESTEC Inc.</x:v>
      </x:c>
      <x:c r="D862" s="90" t="str">
        <x:f>'全銘柄'!W1807</x:f>
        <x:v>栗沢 威臣</x:v>
      </x:c>
      <x:c r="E862" s="90" t="str">
        <x:f>'全銘柄'!U1807</x:f>
        <x:v>クレステック従業員持株会</x:v>
      </x:c>
      <x:c r="F862" s="91" t="n">
        <x:f>'全銘柄'!V1807</x:f>
        <x:v>0.1143</x:v>
      </x:c>
      <x:c r="G862" s="90" t="b">
        <x:f>'全銘柄'!AB1807</x:f>
        <x:v>0</x:v>
      </x:c>
      <x:c r="H862" s="90" t="b">
        <x:f>'全銘柄'!AC1807</x:f>
        <x:v>1</x:v>
      </x:c>
      <x:c r="I862" s="90" t="n">
        <x:f>'全銘柄'!AD1807</x:f>
        <x:v>0</x:v>
      </x:c>
      <x:c r="J862" s="90" t="n">
        <x:f>'全銘柄'!AE1807</x:f>
        <x:v>0</x:v>
      </x:c>
      <x:c r="K862" s="90" t="str">
        <x:f>'全銘柄'!AH1807</x:f>
        <x:v>S100WQQN</x:v>
      </x:c>
    </x:row>
    <x:row r="863">
      <x:c r="A863" s="90" t="n">
        <x:f>'全銘柄'!A1673</x:f>
        <x:v>1672</x:v>
      </x:c>
      <x:c r="B863" s="90" t="str">
        <x:f>'全銘柄'!B1673</x:f>
        <x:v>3187</x:v>
      </x:c>
      <x:c r="C863" s="90" t="str">
        <x:f>'全銘柄'!D1673</x:f>
        <x:v>miratap inc.</x:v>
      </x:c>
      <x:c r="D863" s="90" t="str">
        <x:f>'全銘柄'!W1673</x:f>
        <x:v>山根 太郎 / 津﨑 宏一</x:v>
      </x:c>
      <x:c r="E863" s="90" t="str">
        <x:f>'全銘柄'!U1673</x:f>
        <x:v>山根 良太</x:v>
      </x:c>
      <x:c r="F863" s="91" t="n">
        <x:f>'全銘柄'!V1673</x:f>
        <x:v>0.114</x:v>
      </x:c>
      <x:c r="G863" s="90" t="b">
        <x:f>'全銘柄'!AB1673</x:f>
        <x:v>0</x:v>
      </x:c>
      <x:c r="H863" s="90" t="b">
        <x:f>'全銘柄'!AC1673</x:f>
        <x:v>1</x:v>
      </x:c>
      <x:c r="I863" s="90" t="n">
        <x:f>'全銘柄'!AD1673</x:f>
        <x:v>0</x:v>
      </x:c>
      <x:c r="J863" s="90" t="n">
        <x:f>'全銘柄'!AE1673</x:f>
        <x:v>0</x:v>
      </x:c>
      <x:c r="K863" s="90" t="str">
        <x:f>'全銘柄'!AH1673</x:f>
        <x:v>S100XCKW</x:v>
      </x:c>
    </x:row>
    <x:row r="864">
      <x:c r="A864" s="90" t="n">
        <x:f>'全銘柄'!A1752</x:f>
        <x:v>1751</x:v>
      </x:c>
      <x:c r="B864" s="90" t="str">
        <x:f>'全銘柄'!B1752</x:f>
        <x:v>2204</x:v>
      </x:c>
      <x:c r="C864" s="90" t="str">
        <x:f>'全銘柄'!D1752</x:f>
        <x:v>NAKAMURAYA CO.,LTD.</x:v>
      </x:c>
      <x:c r="D864" s="90" t="str">
        <x:f>'全銘柄'!W1752</x:f>
        <x:v>島 田 裕 之</x:v>
      </x:c>
      <x:c r="E864" s="90" t="str">
        <x:f>'全銘柄'!U1752</x:f>
        <x:v>中村屋取引先持株会</x:v>
      </x:c>
      <x:c r="F864" s="91" t="n">
        <x:f>'全銘柄'!V1752</x:f>
        <x:v>0.114</x:v>
      </x:c>
      <x:c r="G864" s="90" t="b">
        <x:f>'全銘柄'!AB1752</x:f>
        <x:v>0</x:v>
      </x:c>
      <x:c r="H864" s="90" t="b">
        <x:f>'全銘柄'!AC1752</x:f>
        <x:v>1</x:v>
      </x:c>
      <x:c r="I864" s="90" t="n">
        <x:f>'全銘柄'!AD1752</x:f>
        <x:v>0</x:v>
      </x:c>
      <x:c r="J864" s="90" t="n">
        <x:f>'全銘柄'!AE1752</x:f>
        <x:v>0</x:v>
      </x:c>
      <x:c r="K864" s="90" t="str">
        <x:f>'全銘柄'!AH1752</x:f>
        <x:v>S100W55C</x:v>
      </x:c>
    </x:row>
    <x:row r="865">
      <x:c r="A865" s="90" t="n">
        <x:f>'全銘柄'!A1781</x:f>
        <x:v>1780</x:v>
      </x:c>
      <x:c r="B865" s="90" t="str">
        <x:f>'全銘柄'!B1781</x:f>
        <x:v>9610</x:v>
      </x:c>
      <x:c r="C865" s="90" t="str">
        <x:f>'全銘柄'!D1781</x:f>
        <x:v>WILSON LEARNING WORLDWIDE INC.</x:v>
      </x:c>
      <x:c r="D865" s="90" t="str">
        <x:f>'全銘柄'!W1781</x:f>
        <x:v>児島 研介</x:v>
      </x:c>
      <x:c r="E865" s="90" t="str">
        <x:f>'全銘柄'!U1781</x:f>
        <x:v>森 捷三</x:v>
      </x:c>
      <x:c r="F865" s="91" t="n">
        <x:f>'全銘柄'!V1781</x:f>
        <x:v>0.1132</x:v>
      </x:c>
      <x:c r="G865" s="90" t="b">
        <x:f>'全銘柄'!AB1781</x:f>
        <x:v>0</x:v>
      </x:c>
      <x:c r="H865" s="90" t="b">
        <x:f>'全銘柄'!AC1781</x:f>
        <x:v>1</x:v>
      </x:c>
      <x:c r="I865" s="90" t="n">
        <x:f>'全銘柄'!AD1781</x:f>
        <x:v>0</x:v>
      </x:c>
      <x:c r="J865" s="90" t="n">
        <x:f>'全銘柄'!AE1781</x:f>
        <x:v>0</x:v>
      </x:c>
      <x:c r="K865" s="90" t="str">
        <x:f>'全銘柄'!AH1781</x:f>
        <x:v>S100W9H1</x:v>
      </x:c>
    </x:row>
    <x:row r="866">
      <x:c r="A866" s="90" t="n">
        <x:f>'全銘柄'!A1791</x:f>
        <x:v>1790</x:v>
      </x:c>
      <x:c r="B866" s="90" t="str">
        <x:f>'全銘柄'!B1791</x:f>
        <x:v>3878</x:v>
      </x:c>
      <x:c r="C866" s="90" t="str">
        <x:f>'全銘柄'!D1791</x:f>
        <x:v>TOMOEGAWA CORPORATION</x:v>
      </x:c>
      <x:c r="D866" s="90" t="str">
        <x:f>'全銘柄'!W1791</x:f>
        <x:v>井上 善雄</x:v>
      </x:c>
      <x:c r="E866" s="90" t="str">
        <x:f>'全銘柄'!U1791</x:f>
        <x:v>ＴＯＰＰＡＮホールディングス㈱</x:v>
      </x:c>
      <x:c r="F866" s="91" t="n">
        <x:f>'全銘柄'!V1791</x:f>
        <x:v>0.113</x:v>
      </x:c>
      <x:c r="G866" s="90" t="b">
        <x:f>'全銘柄'!AB1791</x:f>
        <x:v>0</x:v>
      </x:c>
      <x:c r="H866" s="90" t="b">
        <x:f>'全銘柄'!AC1791</x:f>
        <x:v>1</x:v>
      </x:c>
      <x:c r="I866" s="90" t="n">
        <x:f>'全銘柄'!AD1791</x:f>
        <x:v>0</x:v>
      </x:c>
      <x:c r="J866" s="90" t="n">
        <x:f>'全銘柄'!AE1791</x:f>
        <x:v>0</x:v>
      </x:c>
      <x:c r="K866" s="90" t="str">
        <x:f>'全銘柄'!AH1791</x:f>
        <x:v>S100W2Y3</x:v>
      </x:c>
    </x:row>
    <x:row r="867">
      <x:c r="A867" s="90" t="n">
        <x:f>'全銘柄'!A1816</x:f>
        <x:v>1815</x:v>
      </x:c>
      <x:c r="B867" s="90" t="str">
        <x:f>'全銘柄'!B1816</x:f>
        <x:v>7271</x:v>
      </x:c>
      <x:c r="C867" s="90" t="str">
        <x:f>'全銘柄'!D1816</x:f>
        <x:v>YASUNAGA CORPORATION</x:v>
      </x:c>
      <x:c r="D867" s="90" t="str">
        <x:f>'全銘柄'!W1816</x:f>
        <x:v>安永暁俊 / 小谷久浩</x:v>
      </x:c>
      <x:c r="E867" s="90" t="str">
        <x:f>'全銘柄'!U1816</x:f>
        <x:v>㈲ＹＡＳＮＡＧ</x:v>
      </x:c>
      <x:c r="F867" s="91" t="n">
        <x:f>'全銘柄'!V1816</x:f>
        <x:v>0.1117</x:v>
      </x:c>
      <x:c r="G867" s="90" t="b">
        <x:f>'全銘柄'!AB1816</x:f>
        <x:v>0</x:v>
      </x:c>
      <x:c r="H867" s="90" t="b">
        <x:f>'全銘柄'!AC1816</x:f>
        <x:v>1</x:v>
      </x:c>
      <x:c r="I867" s="90" t="n">
        <x:f>'全銘柄'!AD1816</x:f>
        <x:v>0</x:v>
      </x:c>
      <x:c r="J867" s="90" t="n">
        <x:f>'全銘柄'!AE1816</x:f>
        <x:v>0</x:v>
      </x:c>
      <x:c r="K867" s="90" t="str">
        <x:f>'全銘柄'!AH1816</x:f>
        <x:v>S100W1HC</x:v>
      </x:c>
    </x:row>
    <x:row r="868">
      <x:c r="A868" s="90" t="n">
        <x:f>'全銘柄'!A1754</x:f>
        <x:v>1753</x:v>
      </x:c>
      <x:c r="B868" s="90" t="str">
        <x:f>'全銘柄'!B1754</x:f>
        <x:v>2438</x:v>
      </x:c>
      <x:c r="C868" s="90" t="str">
        <x:f>'全銘柄'!D1754</x:f>
        <x:v>Asukanet Company,Limited</x:v>
      </x:c>
      <x:c r="D868" s="90" t="str">
        <x:f>'全銘柄'!W1754</x:f>
        <x:v>村上 大吉朗</x:v>
      </x:c>
      <x:c r="E868" s="90" t="str">
        <x:f>'全銘柄'!U1754</x:f>
        <x:v>福田 幸雄</x:v>
      </x:c>
      <x:c r="F868" s="91" t="n">
        <x:f>'全銘柄'!V1754</x:f>
        <x:v>0.1116</x:v>
      </x:c>
      <x:c r="G868" s="90" t="b">
        <x:f>'全銘柄'!AB1754</x:f>
        <x:v>0</x:v>
      </x:c>
      <x:c r="H868" s="90" t="b">
        <x:f>'全銘柄'!AC1754</x:f>
        <x:v>1</x:v>
      </x:c>
      <x:c r="I868" s="90" t="n">
        <x:f>'全銘柄'!AD1754</x:f>
        <x:v>0</x:v>
      </x:c>
      <x:c r="J868" s="90" t="n">
        <x:f>'全銘柄'!AE1754</x:f>
        <x:v>0</x:v>
      </x:c>
      <x:c r="K868" s="90" t="str">
        <x:f>'全銘柄'!AH1754</x:f>
        <x:v>S100WE8J</x:v>
      </x:c>
    </x:row>
    <x:row r="869">
      <x:c r="A869" s="90" t="n">
        <x:f>'全銘柄'!A1794</x:f>
        <x:v>1793</x:v>
      </x:c>
      <x:c r="B869" s="90" t="str">
        <x:f>'全銘柄'!B1794</x:f>
        <x:v>7919</x:v>
      </x:c>
      <x:c r="C869" s="90" t="str">
        <x:f>'全銘柄'!D1794</x:f>
        <x:v>Nozaki Insatsu Shigyo Co.,Ltd.</x:v>
      </x:c>
      <x:c r="D869" s="90" t="str">
        <x:f>'全銘柄'!W1794</x:f>
        <x:v>野 﨑 隆 男</x:v>
      </x:c>
      <x:c r="E869" s="90" t="str">
        <x:f>'全銘柄'!U1794</x:f>
        <x:v>陽光会</x:v>
      </x:c>
      <x:c r="F869" s="91" t="n">
        <x:f>'全銘柄'!V1794</x:f>
        <x:v>0.1116</x:v>
      </x:c>
      <x:c r="G869" s="90" t="b">
        <x:f>'全銘柄'!AB1794</x:f>
        <x:v>0</x:v>
      </x:c>
      <x:c r="H869" s="90" t="b">
        <x:f>'全銘柄'!AC1794</x:f>
        <x:v>1</x:v>
      </x:c>
      <x:c r="I869" s="90" t="n">
        <x:f>'全銘柄'!AD1794</x:f>
        <x:v>0</x:v>
      </x:c>
      <x:c r="J869" s="90" t="n">
        <x:f>'全銘柄'!AE1794</x:f>
        <x:v>0</x:v>
      </x:c>
      <x:c r="K869" s="90" t="str">
        <x:f>'全銘柄'!AH1794</x:f>
        <x:v>S100W272</x:v>
      </x:c>
    </x:row>
    <x:row r="870">
      <x:c r="A870" s="90" t="n">
        <x:f>'全銘柄'!A1663</x:f>
        <x:v>1662</x:v>
      </x:c>
      <x:c r="B870" s="90" t="str">
        <x:f>'全銘柄'!B1663</x:f>
        <x:v>3865</x:v>
      </x:c>
      <x:c r="C870" s="90" t="str">
        <x:f>'全銘柄'!D1663</x:f>
        <x:v>Hokuetsu Corporation</x:v>
      </x:c>
      <x:c r="D870" s="90" t="str">
        <x:f>'全銘柄'!W1663</x:f>
        <x:v>岸 本 晢 夫</x:v>
      </x:c>
      <x:c r="E870" s="90" t="str">
        <x:f>'全銘柄'!U1663</x:f>
        <x:v>美須賀海運㈱</x:v>
      </x:c>
      <x:c r="F870" s="91" t="n">
        <x:f>'全銘柄'!V1663</x:f>
        <x:v>0.1114</x:v>
      </x:c>
      <x:c r="G870" s="90" t="b">
        <x:f>'全銘柄'!AB1663</x:f>
        <x:v>0</x:v>
      </x:c>
      <x:c r="H870" s="90" t="b">
        <x:f>'全銘柄'!AC1663</x:f>
        <x:v>1</x:v>
      </x:c>
      <x:c r="I870" s="90" t="n">
        <x:f>'全銘柄'!AD1663</x:f>
        <x:v>0</x:v>
      </x:c>
      <x:c r="J870" s="90" t="n">
        <x:f>'全銘柄'!AE1663</x:f>
        <x:v>0</x:v>
      </x:c>
      <x:c r="K870" s="90" t="str">
        <x:f>'全銘柄'!AH1663</x:f>
        <x:v>S100W1ZS</x:v>
      </x:c>
    </x:row>
    <x:row r="871">
      <x:c r="A871" s="90" t="n">
        <x:f>'全銘柄'!A1713</x:f>
        <x:v>1712</x:v>
      </x:c>
      <x:c r="B871" s="90" t="str">
        <x:f>'全銘柄'!B1713</x:f>
        <x:v>7791</x:v>
      </x:c>
      <x:c r="C871" s="90" t="str">
        <x:f>'全銘柄'!D1713</x:f>
        <x:v>DREAMBED CO.,LTD.</x:v>
      </x:c>
      <x:c r="D871" s="90" t="str">
        <x:f>'全銘柄'!W1713</x:f>
        <x:v>三宅 弘人</x:v>
      </x:c>
      <x:c r="E871" s="90" t="str">
        <x:f>'全銘柄'!U1713</x:f>
        <x:v>ドリームベッド従業員持株会</x:v>
      </x:c>
      <x:c r="F871" s="91" t="n">
        <x:f>'全銘柄'!V1713</x:f>
        <x:v>0.1109</x:v>
      </x:c>
      <x:c r="G871" s="90" t="b">
        <x:f>'全銘柄'!AB1713</x:f>
        <x:v>0</x:v>
      </x:c>
      <x:c r="H871" s="90" t="b">
        <x:f>'全銘柄'!AC1713</x:f>
        <x:v>1</x:v>
      </x:c>
      <x:c r="I871" s="90" t="n">
        <x:f>'全銘柄'!AD1713</x:f>
        <x:v>0</x:v>
      </x:c>
      <x:c r="J871" s="90" t="n">
        <x:f>'全銘柄'!AE1713</x:f>
        <x:v>0</x:v>
      </x:c>
      <x:c r="K871" s="90" t="str">
        <x:f>'全銘柄'!AH1713</x:f>
        <x:v>S100W4D5</x:v>
      </x:c>
    </x:row>
    <x:row r="872">
      <x:c r="A872" s="90" t="n">
        <x:f>'全銘柄'!A547</x:f>
        <x:v>546</x:v>
      </x:c>
      <x:c r="B872" s="90" t="str">
        <x:f>'全銘柄'!B547</x:f>
        <x:v>2961</x:v>
      </x:c>
      <x:c r="C872" s="90" t="str">
        <x:f>'全銘柄'!D547</x:f>
        <x:v>NITCHO CORPORATION</x:v>
      </x:c>
      <x:c r="D872" s="90" t="str">
        <x:f>'全銘柄'!W547</x:f>
        <x:v>齋藤 有史</x:v>
      </x:c>
      <x:c r="E872" s="90" t="str">
        <x:f>'全銘柄'!U547</x:f>
        <x:v>日本調理機従業員持株会</x:v>
      </x:c>
      <x:c r="F872" s="91" t="n">
        <x:f>'全銘柄'!V547</x:f>
        <x:v>0.1107</x:v>
      </x:c>
      <x:c r="G872" s="90" t="b">
        <x:f>'全銘柄'!AB547</x:f>
        <x:v>0</x:v>
      </x:c>
      <x:c r="H872" s="90" t="b">
        <x:f>'全銘柄'!AC547</x:f>
        <x:v>1</x:v>
      </x:c>
      <x:c r="I872" s="90" t="n">
        <x:f>'全銘柄'!AD547</x:f>
        <x:v>1</x:v>
      </x:c>
      <x:c r="J872" s="90" t="n">
        <x:f>'全銘柄'!AE547</x:f>
        <x:v>1</x:v>
      </x:c>
      <x:c r="K872" s="90" t="str">
        <x:f>'全銘柄'!AH547</x:f>
        <x:v>S100XCJ8</x:v>
      </x:c>
    </x:row>
    <x:row r="873">
      <x:c r="A873" s="90" t="n">
        <x:f>'全銘柄'!A1600</x:f>
        <x:v>1599</x:v>
      </x:c>
      <x:c r="B873" s="90" t="str">
        <x:f>'全銘柄'!B1600</x:f>
        <x:v>5757</x:v>
      </x:c>
      <x:c r="C873" s="90" t="str">
        <x:f>'全銘柄'!D1600</x:f>
        <x:v>CK SAN-ETSU Co.,Ltd.</x:v>
      </x:c>
      <x:c r="D873" s="90" t="str">
        <x:f>'全銘柄'!W1600</x:f>
        <x:v>釣谷 宏行</x:v>
      </x:c>
      <x:c r="E873" s="90" t="str">
        <x:f>'全銘柄'!U1600</x:f>
        <x:v>ＣＫサンエツ取引先持株会</x:v>
      </x:c>
      <x:c r="F873" s="91" t="n">
        <x:f>'全銘柄'!V1600</x:f>
        <x:v>0.1102</x:v>
      </x:c>
      <x:c r="G873" s="90" t="b">
        <x:f>'全銘柄'!AB1600</x:f>
        <x:v>0</x:v>
      </x:c>
      <x:c r="H873" s="90" t="b">
        <x:f>'全銘柄'!AC1600</x:f>
        <x:v>1</x:v>
      </x:c>
      <x:c r="I873" s="90" t="n">
        <x:f>'全銘柄'!AD1600</x:f>
        <x:v>0</x:v>
      </x:c>
      <x:c r="J873" s="90" t="n">
        <x:f>'全銘柄'!AE1600</x:f>
        <x:v>0</x:v>
      </x:c>
      <x:c r="K873" s="90" t="str">
        <x:f>'全銘柄'!AH1600</x:f>
        <x:v>S100W4RZ</x:v>
      </x:c>
    </x:row>
    <x:row r="874">
      <x:c r="A874" s="90" t="n">
        <x:f>'全銘柄'!A1686</x:f>
        <x:v>1685</x:v>
      </x:c>
      <x:c r="B874" s="90" t="str">
        <x:f>'全銘柄'!B1686</x:f>
        <x:v>9699</x:v>
      </x:c>
      <x:c r="C874" s="90" t="str">
        <x:f>'全銘柄'!D1686</x:f>
        <x:v>NISHIO HOLDINGS CO.,LTD.</x:v>
      </x:c>
      <x:c r="D874" s="90" t="str">
        <x:f>'全銘柄'!W1686</x:f>
        <x:v>西尾 公志</x:v>
      </x:c>
      <x:c r="E874" s="90" t="str">
        <x:f>'全銘柄'!U1686</x:f>
        <x:v>サンコー機販㈱</x:v>
      </x:c>
      <x:c r="F874" s="91" t="n">
        <x:f>'全銘柄'!V1686</x:f>
        <x:v>0.1102</x:v>
      </x:c>
      <x:c r="G874" s="90" t="b">
        <x:f>'全銘柄'!AB1686</x:f>
        <x:v>0</x:v>
      </x:c>
      <x:c r="H874" s="90" t="b">
        <x:f>'全銘柄'!AC1686</x:f>
        <x:v>1</x:v>
      </x:c>
      <x:c r="I874" s="90" t="n">
        <x:f>'全銘柄'!AD1686</x:f>
        <x:v>0</x:v>
      </x:c>
      <x:c r="J874" s="90" t="n">
        <x:f>'全銘柄'!AE1686</x:f>
        <x:v>0</x:v>
      </x:c>
      <x:c r="K874" s="90" t="str">
        <x:f>'全銘柄'!AH1686</x:f>
        <x:v>S100XB09</x:v>
      </x:c>
    </x:row>
    <x:row r="875">
      <x:c r="A875" s="90" t="n">
        <x:f>'全銘柄'!A510</x:f>
        <x:v>509</x:v>
      </x:c>
      <x:c r="B875" s="90" t="str">
        <x:f>'全銘柄'!B510</x:f>
        <x:v>4099</x:v>
      </x:c>
      <x:c r="C875" s="90" t="str">
        <x:f>'全銘柄'!D510</x:f>
        <x:v>SHIKOKU KASEI HOLDINGS CORPORATION</x:v>
      </x:c>
      <x:c r="D875" s="90" t="str">
        <x:f>'全銘柄'!W510</x:f>
        <x:v>渡邊 充範</x:v>
      </x:c>
      <x:c r="E875" s="90" t="str">
        <x:f>'全銘柄'!U510</x:f>
        <x:v>シコク共栄会</x:v>
      </x:c>
      <x:c r="F875" s="91" t="n">
        <x:f>'全銘柄'!V510</x:f>
        <x:v>0.11</x:v>
      </x:c>
      <x:c r="G875" s="90" t="b">
        <x:f>'全銘柄'!AB510</x:f>
        <x:v>0</x:v>
      </x:c>
      <x:c r="H875" s="90" t="b">
        <x:f>'全銘柄'!AC510</x:f>
        <x:v>1</x:v>
      </x:c>
      <x:c r="I875" s="90" t="n">
        <x:f>'全銘柄'!AD510</x:f>
        <x:v>1</x:v>
      </x:c>
      <x:c r="J875" s="90" t="n">
        <x:f>'全銘柄'!AE510</x:f>
        <x:v>1</x:v>
      </x:c>
      <x:c r="K875" s="90" t="str">
        <x:f>'全銘柄'!AH510</x:f>
        <x:v>S100XSPO</x:v>
      </x:c>
    </x:row>
    <x:row r="876">
      <x:c r="A876" s="90" t="n">
        <x:f>'全銘柄'!A1895</x:f>
        <x:v>1894</x:v>
      </x:c>
      <x:c r="B876" s="90" t="str">
        <x:f>'全銘柄'!B1895</x:f>
        <x:v>7460</x:v>
      </x:c>
      <x:c r="C876" s="90" t="str">
        <x:f>'全銘柄'!D1895</x:f>
        <x:v>YAGI &amp; CO.,LTD.</x:v>
      </x:c>
      <x:c r="D876" s="90" t="str">
        <x:f>'全銘柄'!W1895</x:f>
        <x:v>八木 隆夫 / 長戸 隆之</x:v>
      </x:c>
      <x:c r="E876" s="90" t="str">
        <x:f>'全銘柄'!U1895</x:f>
        <x:v>ヤギ共栄会</x:v>
      </x:c>
      <x:c r="F876" s="91" t="n">
        <x:f>'全銘柄'!V1895</x:f>
        <x:v>0.1098</x:v>
      </x:c>
      <x:c r="G876" s="90" t="b">
        <x:f>'全銘柄'!AB1895</x:f>
        <x:v>0</x:v>
      </x:c>
      <x:c r="H876" s="90" t="b">
        <x:f>'全銘柄'!AC1895</x:f>
        <x:v>1</x:v>
      </x:c>
      <x:c r="I876" s="90" t="n">
        <x:f>'全銘柄'!AD1895</x:f>
        <x:v>0</x:v>
      </x:c>
      <x:c r="J876" s="90" t="n">
        <x:f>'全銘柄'!AE1895</x:f>
        <x:v>0</x:v>
      </x:c>
      <x:c r="K876" s="90" t="str">
        <x:f>'全銘柄'!AH1895</x:f>
        <x:v>S100W6LS</x:v>
      </x:c>
    </x:row>
    <x:row r="877">
      <x:c r="A877" s="90" t="n">
        <x:f>'全銘柄'!A1760</x:f>
        <x:v>1759</x:v>
      </x:c>
      <x:c r="B877" s="90" t="str">
        <x:f>'全銘柄'!B1760</x:f>
        <x:v>2659</x:v>
      </x:c>
      <x:c r="C877" s="90" t="str">
        <x:f>'全銘柄'!D1760</x:f>
        <x:v>SAN-A CO.,LTD.</x:v>
      </x:c>
      <x:c r="D877" s="90" t="str">
        <x:f>'全銘柄'!W1760</x:f>
        <x:v>豊田 沢 / 新城 健太郎</x:v>
      </x:c>
      <x:c r="E877" s="90" t="str">
        <x:f>'全銘柄'!U1760</x:f>
        <x:v>折田 富子</x:v>
      </x:c>
      <x:c r="F877" s="91" t="n">
        <x:f>'全銘柄'!V1760</x:f>
        <x:v>0.1097</x:v>
      </x:c>
      <x:c r="G877" s="90" t="b">
        <x:f>'全銘柄'!AB1760</x:f>
        <x:v>0</x:v>
      </x:c>
      <x:c r="H877" s="90" t="b">
        <x:f>'全銘柄'!AC1760</x:f>
        <x:v>1</x:v>
      </x:c>
      <x:c r="I877" s="90" t="n">
        <x:f>'全銘柄'!AD1760</x:f>
        <x:v>0</x:v>
      </x:c>
      <x:c r="J877" s="90" t="n">
        <x:f>'全銘柄'!AE1760</x:f>
        <x:v>0</x:v>
      </x:c>
      <x:c r="K877" s="90" t="str">
        <x:f>'全銘柄'!AH1760</x:f>
        <x:v>S100Y64A</x:v>
      </x:c>
    </x:row>
    <x:row r="878">
      <x:c r="A878" s="90" t="n">
        <x:f>'全銘柄'!A1825</x:f>
        <x:v>1824</x:v>
      </x:c>
      <x:c r="B878" s="90" t="str">
        <x:f>'全銘柄'!B1825</x:f>
        <x:v>6155</x:v>
      </x:c>
      <x:c r="C878" s="90" t="str">
        <x:f>'全銘柄'!D1825</x:f>
        <x:v>TAKAMATSU MACHINERY CO.,LTD.</x:v>
      </x:c>
      <x:c r="D878" s="90" t="str">
        <x:f>'全銘柄'!W1825</x:f>
        <x:v>髙 松 喜与志 / 髙 松 宗一郎</x:v>
      </x:c>
      <x:c r="E878" s="90" t="str">
        <x:f>'全銘柄'!U1825</x:f>
        <x:v>高松機械工業取引先持株会</x:v>
      </x:c>
      <x:c r="F878" s="91" t="n">
        <x:f>'全銘柄'!V1825</x:f>
        <x:v>0.1093</x:v>
      </x:c>
      <x:c r="G878" s="90" t="b">
        <x:f>'全銘柄'!AB1825</x:f>
        <x:v>0</x:v>
      </x:c>
      <x:c r="H878" s="90" t="b">
        <x:f>'全銘柄'!AC1825</x:f>
        <x:v>1</x:v>
      </x:c>
      <x:c r="I878" s="90" t="n">
        <x:f>'全銘柄'!AD1825</x:f>
        <x:v>0</x:v>
      </x:c>
      <x:c r="J878" s="90" t="n">
        <x:f>'全銘柄'!AE1825</x:f>
        <x:v>0</x:v>
      </x:c>
      <x:c r="K878" s="90" t="str">
        <x:f>'全銘柄'!AH1825</x:f>
        <x:v>S100W3N9</x:v>
      </x:c>
    </x:row>
    <x:row r="879">
      <x:c r="A879" s="90" t="n">
        <x:f>'全銘柄'!A1884</x:f>
        <x:v>1883</x:v>
      </x:c>
      <x:c r="B879" s="90" t="str">
        <x:f>'全銘柄'!B1884</x:f>
        <x:v>6864</x:v>
      </x:c>
      <x:c r="C879" s="90" t="str">
        <x:f>'全銘柄'!D1884</x:f>
        <x:v>NF HOLDINGS CORPORATION</x:v>
      </x:c>
      <x:c r="D879" s="90" t="str">
        <x:f>'全銘柄'!W1884</x:f>
        <x:v>高橋 常夫 / 吉沢 直樹</x:v>
      </x:c>
      <x:c r="E879" s="90" t="str">
        <x:f>'全銘柄'!U1884</x:f>
        <x:v>エヌエフＨＤ取引先持株会</x:v>
      </x:c>
      <x:c r="F879" s="91" t="n">
        <x:f>'全銘柄'!V1884</x:f>
        <x:v>0.1091</x:v>
      </x:c>
      <x:c r="G879" s="90" t="b">
        <x:f>'全銘柄'!AB1884</x:f>
        <x:v>0</x:v>
      </x:c>
      <x:c r="H879" s="90" t="b">
        <x:f>'全銘柄'!AC1884</x:f>
        <x:v>1</x:v>
      </x:c>
      <x:c r="I879" s="90" t="n">
        <x:f>'全銘柄'!AD1884</x:f>
        <x:v>0</x:v>
      </x:c>
      <x:c r="J879" s="90" t="n">
        <x:f>'全銘柄'!AE1884</x:f>
        <x:v>0</x:v>
      </x:c>
      <x:c r="K879" s="90" t="str">
        <x:f>'全銘柄'!AH1884</x:f>
        <x:v>S100W49M</x:v>
      </x:c>
    </x:row>
    <x:row r="880">
      <x:c r="A880" s="90" t="n">
        <x:f>'全銘柄'!A1758</x:f>
        <x:v>1757</x:v>
      </x:c>
      <x:c r="B880" s="90" t="str">
        <x:f>'全銘柄'!B1758</x:f>
        <x:v>3648</x:v>
      </x:c>
      <x:c r="C880" s="90" t="str">
        <x:f>'全銘柄'!D1758</x:f>
        <x:v>AGS Corporation</x:v>
      </x:c>
      <x:c r="D880" s="90" t="str">
        <x:f>'全銘柄'!W1758</x:f>
        <x:v>中野 真治</x:v>
      </x:c>
      <x:c r="E880" s="90" t="str">
        <x:f>'全銘柄'!U1758</x:f>
        <x:v>ＡＧＳ社員持株会</x:v>
      </x:c>
      <x:c r="F880" s="91" t="n">
        <x:f>'全銘柄'!V1758</x:f>
        <x:v>0.1089</x:v>
      </x:c>
      <x:c r="G880" s="90" t="b">
        <x:f>'全銘柄'!AB1758</x:f>
        <x:v>0</x:v>
      </x:c>
      <x:c r="H880" s="90" t="b">
        <x:f>'全銘柄'!AC1758</x:f>
        <x:v>1</x:v>
      </x:c>
      <x:c r="I880" s="90" t="n">
        <x:f>'全銘柄'!AD1758</x:f>
        <x:v>0</x:v>
      </x:c>
      <x:c r="J880" s="90" t="n">
        <x:f>'全銘柄'!AE1758</x:f>
        <x:v>0</x:v>
      </x:c>
      <x:c r="K880" s="90" t="str">
        <x:f>'全銘柄'!AH1758</x:f>
        <x:v>S100W007</x:v>
      </x:c>
    </x:row>
    <x:row r="881">
      <x:c r="A881" s="90" t="n">
        <x:f>'全銘柄'!A1592</x:f>
        <x:v>1591</x:v>
      </x:c>
      <x:c r="B881" s="90" t="str">
        <x:f>'全銘柄'!B1592</x:f>
        <x:v>9616</x:v>
      </x:c>
      <x:c r="C881" s="90" t="str">
        <x:f>'全銘柄'!D1592</x:f>
        <x:v>KYORITSU MAINTENANCE CO.,LTD.</x:v>
      </x:c>
      <x:c r="D881" s="90" t="str">
        <x:f>'全銘柄'!W1592</x:f>
        <x:v>石塚 晴久 / 中村 幸治</x:v>
      </x:c>
      <x:c r="E881" s="90" t="str">
        <x:f>'全銘柄'!U1592</x:f>
        <x:v>㈱マイルストーン</x:v>
      </x:c>
      <x:c r="F881" s="91" t="n">
        <x:f>'全銘柄'!V1592</x:f>
        <x:v>0.1086</x:v>
      </x:c>
      <x:c r="G881" s="90" t="b">
        <x:f>'全銘柄'!AB1592</x:f>
        <x:v>0</x:v>
      </x:c>
      <x:c r="H881" s="90" t="b">
        <x:f>'全銘柄'!AC1592</x:f>
        <x:v>1</x:v>
      </x:c>
      <x:c r="I881" s="90" t="n">
        <x:f>'全銘柄'!AD1592</x:f>
        <x:v>0</x:v>
      </x:c>
      <x:c r="J881" s="90" t="n">
        <x:f>'全銘柄'!AE1592</x:f>
        <x:v>0</x:v>
      </x:c>
      <x:c r="K881" s="90" t="str">
        <x:f>'全銘柄'!AH1592</x:f>
        <x:v>S100W29G</x:v>
      </x:c>
    </x:row>
    <x:row r="882">
      <x:c r="A882" s="90" t="n">
        <x:f>'全銘柄'!A1741</x:f>
        <x:v>1740</x:v>
      </x:c>
      <x:c r="B882" s="90" t="str">
        <x:f>'全銘柄'!B1741</x:f>
        <x:v>4526</x:v>
      </x:c>
      <x:c r="C882" s="90" t="str">
        <x:f>'全銘柄'!D1741</x:f>
        <x:v>RIKEN VITAMIN CO.,LTD.</x:v>
      </x:c>
      <x:c r="D882" s="90" t="str">
        <x:f>'全銘柄'!W1741</x:f>
        <x:v>山木 一彦 / 仲野 隆久</x:v>
      </x:c>
      <x:c r="E882" s="90" t="str">
        <x:f>'全銘柄'!U1741</x:f>
        <x:v>理研ビタミン取引先持株会</x:v>
      </x:c>
      <x:c r="F882" s="91" t="n">
        <x:f>'全銘柄'!V1741</x:f>
        <x:v>0.108</x:v>
      </x:c>
      <x:c r="G882" s="90" t="b">
        <x:f>'全銘柄'!AB1741</x:f>
        <x:v>0</x:v>
      </x:c>
      <x:c r="H882" s="90" t="b">
        <x:f>'全銘柄'!AC1741</x:f>
        <x:v>1</x:v>
      </x:c>
      <x:c r="I882" s="90" t="n">
        <x:f>'全銘柄'!AD1741</x:f>
        <x:v>0</x:v>
      </x:c>
      <x:c r="J882" s="90" t="n">
        <x:f>'全銘柄'!AE1741</x:f>
        <x:v>0</x:v>
      </x:c>
      <x:c r="K882" s="90" t="str">
        <x:f>'全銘柄'!AH1741</x:f>
        <x:v>S100W1I0</x:v>
      </x:c>
    </x:row>
    <x:row r="883">
      <x:c r="A883" s="90" t="n">
        <x:f>'全銘柄'!A1861</x:f>
        <x:v>1860</x:v>
      </x:c>
      <x:c r="B883" s="90" t="str">
        <x:f>'全銘柄'!B1861</x:f>
        <x:v>7345</x:v>
      </x:c>
      <x:c r="C883" s="90" t="str">
        <x:f>'全銘柄'!D1861</x:f>
        <x:v>Ai Partners Financial Inc.</x:v>
      </x:c>
      <x:c r="D883" s="90" t="str">
        <x:f>'全銘柄'!W1861</x:f>
        <x:v>田中 譲治</x:v>
      </x:c>
      <x:c r="E883" s="90" t="str">
        <x:f>'全銘柄'!U1861</x:f>
        <x:v>石原 章太郎</x:v>
      </x:c>
      <x:c r="F883" s="91" t="n">
        <x:f>'全銘柄'!V1861</x:f>
        <x:v>0.1079</x:v>
      </x:c>
      <x:c r="G883" s="90" t="b">
        <x:f>'全銘柄'!AB1861</x:f>
        <x:v>0</x:v>
      </x:c>
      <x:c r="H883" s="90" t="b">
        <x:f>'全銘柄'!AC1861</x:f>
        <x:v>1</x:v>
      </x:c>
      <x:c r="I883" s="90" t="n">
        <x:f>'全銘柄'!AD1861</x:f>
        <x:v>0</x:v>
      </x:c>
      <x:c r="J883" s="90" t="n">
        <x:f>'全銘柄'!AE1861</x:f>
        <x:v>0</x:v>
      </x:c>
      <x:c r="K883" s="90" t="str">
        <x:f>'全銘柄'!AH1861</x:f>
        <x:v>S100W3EQ</x:v>
      </x:c>
    </x:row>
    <x:row r="884">
      <x:c r="A884" s="90" t="n">
        <x:f>'全銘柄'!A504</x:f>
        <x:v>503</x:v>
      </x:c>
      <x:c r="B884" s="90" t="str">
        <x:f>'全銘柄'!B504</x:f>
        <x:v>4641</x:v>
      </x:c>
      <x:c r="C884" s="90" t="str">
        <x:f>'全銘柄'!D504</x:f>
        <x:v>Altech Corporation</x:v>
      </x:c>
      <x:c r="D884" s="90" t="str">
        <x:f>'全銘柄'!W504</x:f>
        <x:v>渡邉 信之 / 須藤 泰志</x:v>
      </x:c>
      <x:c r="E884" s="90" t="str">
        <x:f>'全銘柄'!U504</x:f>
        <x:v>アルプス技研従業員持株会</x:v>
      </x:c>
      <x:c r="F884" s="91" t="n">
        <x:f>'全銘柄'!V504</x:f>
        <x:v>0.1075</x:v>
      </x:c>
      <x:c r="G884" s="90" t="b">
        <x:f>'全銘柄'!AB504</x:f>
        <x:v>0</x:v>
      </x:c>
      <x:c r="H884" s="90" t="b">
        <x:f>'全銘柄'!AC504</x:f>
        <x:v>1</x:v>
      </x:c>
      <x:c r="I884" s="90" t="n">
        <x:f>'全銘柄'!AD504</x:f>
        <x:v>1</x:v>
      </x:c>
      <x:c r="J884" s="90" t="n">
        <x:f>'全銘柄'!AE504</x:f>
        <x:v>1</x:v>
      </x:c>
      <x:c r="K884" s="90" t="str">
        <x:f>'全銘柄'!AH504</x:f>
        <x:v>S100XTGN</x:v>
      </x:c>
    </x:row>
    <x:row r="885">
      <x:c r="A885" s="90" t="n">
        <x:f>'全銘柄'!A1815</x:f>
        <x:v>1814</x:v>
      </x:c>
      <x:c r="B885" s="90" t="str">
        <x:f>'全銘柄'!B1815</x:f>
        <x:v>5969</x:v>
      </x:c>
      <x:c r="C885" s="90" t="str">
        <x:f>'全銘柄'!D1815</x:f>
        <x:v>LOBTEX Co.,Ltd.</x:v>
      </x:c>
      <x:c r="D885" s="90" t="str">
        <x:f>'全銘柄'!W1815</x:f>
        <x:v>地引 俊爲</x:v>
      </x:c>
      <x:c r="E885" s="90" t="str">
        <x:f>'全銘柄'!U1815</x:f>
        <x:v>ニッセンリベット㈱</x:v>
      </x:c>
      <x:c r="F885" s="91" t="n">
        <x:f>'全銘柄'!V1815</x:f>
        <x:v>0.1071</x:v>
      </x:c>
      <x:c r="G885" s="90" t="b">
        <x:f>'全銘柄'!AB1815</x:f>
        <x:v>0</x:v>
      </x:c>
      <x:c r="H885" s="90" t="b">
        <x:f>'全銘柄'!AC1815</x:f>
        <x:v>1</x:v>
      </x:c>
      <x:c r="I885" s="90" t="n">
        <x:f>'全銘柄'!AD1815</x:f>
        <x:v>0</x:v>
      </x:c>
      <x:c r="J885" s="90" t="n">
        <x:f>'全銘柄'!AE1815</x:f>
        <x:v>0</x:v>
      </x:c>
      <x:c r="K885" s="90" t="str">
        <x:f>'全銘柄'!AH1815</x:f>
        <x:v>S100W34X</x:v>
      </x:c>
    </x:row>
    <x:row r="886">
      <x:c r="A886" s="90" t="n">
        <x:f>'全銘柄'!A1833</x:f>
        <x:v>1832</x:v>
      </x:c>
      <x:c r="B886" s="90" t="str">
        <x:f>'全銘柄'!B1833</x:f>
        <x:v>5962</x:v>
      </x:c>
      <x:c r="C886" s="90" t="str">
        <x:f>'全銘柄'!D1833</x:f>
        <x:v>ASAKA INDUSTRIAL CO.,LTD.</x:v>
      </x:c>
      <x:c r="D886" s="90" t="str">
        <x:f>'全銘柄'!W1833</x:f>
        <x:v>岡田 実</x:v>
      </x:c>
      <x:c r="E886" s="90" t="str">
        <x:f>'全銘柄'!U1833</x:f>
        <x:v>浅香工業取引先持株会</x:v>
      </x:c>
      <x:c r="F886" s="91" t="n">
        <x:f>'全銘柄'!V1833</x:f>
        <x:v>0.1064</x:v>
      </x:c>
      <x:c r="G886" s="90" t="b">
        <x:f>'全銘柄'!AB1833</x:f>
        <x:v>0</x:v>
      </x:c>
      <x:c r="H886" s="90" t="b">
        <x:f>'全銘柄'!AC1833</x:f>
        <x:v>1</x:v>
      </x:c>
      <x:c r="I886" s="90" t="n">
        <x:f>'全銘柄'!AD1833</x:f>
        <x:v>0</x:v>
      </x:c>
      <x:c r="J886" s="90" t="n">
        <x:f>'全銘柄'!AE1833</x:f>
        <x:v>0</x:v>
      </x:c>
      <x:c r="K886" s="90" t="str">
        <x:f>'全銘柄'!AH1833</x:f>
        <x:v>S100W6TY</x:v>
      </x:c>
    </x:row>
    <x:row r="887">
      <x:c r="A887" s="90" t="n">
        <x:f>'全銘柄'!A486</x:f>
        <x:v>485</x:v>
      </x:c>
      <x:c r="B887" s="90" t="str">
        <x:f>'全銘柄'!B486</x:f>
        <x:v>4579</x:v>
      </x:c>
      <x:c r="C887" s="90" t="str">
        <x:f>'全銘柄'!D486</x:f>
        <x:v>RaQualia Pharma Inc.</x:v>
      </x:c>
      <x:c r="D887" s="90" t="str">
        <x:f>'全銘柄'!W486</x:f>
        <x:v>須藤 正樹</x:v>
      </x:c>
      <x:c r="E887" s="90" t="str">
        <x:f>'全銘柄'!U486</x:f>
        <x:v>KOREA SECURITIES DEPOSITORY-SAMSUNG （常任代理人シティバンク、エヌ・エイ東京支店）</x:v>
      </x:c>
      <x:c r="F887" s="91" t="n">
        <x:f>'全銘柄'!V486</x:f>
        <x:v>0.1061</x:v>
      </x:c>
      <x:c r="G887" s="90" t="b">
        <x:f>'全銘柄'!AB486</x:f>
        <x:v>0</x:v>
      </x:c>
      <x:c r="H887" s="90" t="b">
        <x:f>'全銘柄'!AC486</x:f>
        <x:v>1</x:v>
      </x:c>
      <x:c r="I887" s="90" t="n">
        <x:f>'全銘柄'!AD486</x:f>
        <x:v>1</x:v>
      </x:c>
      <x:c r="J887" s="90" t="n">
        <x:f>'全銘柄'!AE486</x:f>
        <x:v>1</x:v>
      </x:c>
      <x:c r="K887" s="90" t="str">
        <x:f>'全銘柄'!AH486</x:f>
        <x:v>S100XSQX</x:v>
      </x:c>
    </x:row>
    <x:row r="888">
      <x:c r="A888" s="90" t="n">
        <x:f>'全銘柄'!A1625</x:f>
        <x:v>1624</x:v>
      </x:c>
      <x:c r="B888" s="90" t="str">
        <x:f>'全銘柄'!B1625</x:f>
        <x:v>7610</x:v>
      </x:c>
      <x:c r="C888" s="90" t="str">
        <x:f>'全銘柄'!D1625</x:f>
        <x:v>TAY TWO CO.,LTD.</x:v>
      </x:c>
      <x:c r="D888" s="90" t="str">
        <x:f>'全銘柄'!W1625</x:f>
        <x:v>藤原 克治 / 近藤 武男</x:v>
      </x:c>
      <x:c r="E888" s="90" t="str">
        <x:f>'全銘柄'!U1625</x:f>
        <x:v>㈱ワイ・エイ・ケイ・コーポレーション</x:v>
      </x:c>
      <x:c r="F888" s="91" t="n">
        <x:f>'全銘柄'!V1625</x:f>
        <x:v>0.106</x:v>
      </x:c>
      <x:c r="G888" s="90" t="b">
        <x:f>'全銘柄'!AB1625</x:f>
        <x:v>0</x:v>
      </x:c>
      <x:c r="H888" s="90" t="b">
        <x:f>'全銘柄'!AC1625</x:f>
        <x:v>1</x:v>
      </x:c>
      <x:c r="I888" s="90" t="n">
        <x:f>'全銘柄'!AD1625</x:f>
        <x:v>0</x:v>
      </x:c>
      <x:c r="J888" s="90" t="n">
        <x:f>'全銘柄'!AE1625</x:f>
        <x:v>0</x:v>
      </x:c>
      <x:c r="K888" s="90" t="str">
        <x:f>'全銘柄'!AH1625</x:f>
        <x:v>S100Y7L3</x:v>
      </x:c>
    </x:row>
    <x:row r="889">
      <x:c r="A889" s="90" t="n">
        <x:f>'全銘柄'!A1668</x:f>
        <x:v>1667</x:v>
      </x:c>
      <x:c r="B889" s="90" t="str">
        <x:f>'全銘柄'!B1668</x:f>
        <x:v>4420</x:v>
      </x:c>
      <x:c r="C889" s="90" t="str">
        <x:f>'全銘柄'!D1668</x:f>
        <x:v>eSOL Co.,Ltd.</x:v>
      </x:c>
      <x:c r="D889" s="90" t="str">
        <x:f>'全銘柄'!W1668</x:f>
        <x:v>権藤 正樹</x:v>
      </x:c>
      <x:c r="E889" s="90" t="str">
        <x:f>'全銘柄'!U1668</x:f>
        <x:v>イーソル従業員持株会</x:v>
      </x:c>
      <x:c r="F889" s="91" t="n">
        <x:f>'全銘柄'!V1668</x:f>
        <x:v>0.1059</x:v>
      </x:c>
      <x:c r="G889" s="90" t="b">
        <x:f>'全銘柄'!AB1668</x:f>
        <x:v>0</x:v>
      </x:c>
      <x:c r="H889" s="90" t="b">
        <x:f>'全銘柄'!AC1668</x:f>
        <x:v>1</x:v>
      </x:c>
      <x:c r="I889" s="90" t="n">
        <x:f>'全銘柄'!AD1668</x:f>
        <x:v>0</x:v>
      </x:c>
      <x:c r="J889" s="90" t="n">
        <x:f>'全銘柄'!AE1668</x:f>
        <x:v>0</x:v>
      </x:c>
      <x:c r="K889" s="90" t="str">
        <x:f>'全銘柄'!AH1668</x:f>
        <x:v>S100XV6D</x:v>
      </x:c>
    </x:row>
    <x:row r="890">
      <x:c r="A890" s="90" t="n">
        <x:f>'全銘柄'!A1607</x:f>
        <x:v>1606</x:v>
      </x:c>
      <x:c r="B890" s="90" t="str">
        <x:f>'全銘柄'!B1607</x:f>
        <x:v>4667</x:v>
      </x:c>
      <x:c r="C890" s="90" t="str">
        <x:f>'全銘柄'!D1607</x:f>
        <x:v>AISAN TECHNOLOGY CO.,LTD.</x:v>
      </x:c>
      <x:c r="D890" s="90" t="str">
        <x:f>'全銘柄'!W1607</x:f>
        <x:v>加藤 淳</x:v>
      </x:c>
      <x:c r="E890" s="90" t="str">
        <x:f>'全銘柄'!U1607</x:f>
        <x:v>加藤 清久</x:v>
      </x:c>
      <x:c r="F890" s="91" t="n">
        <x:f>'全銘柄'!V1607</x:f>
        <x:v>0.1052</x:v>
      </x:c>
      <x:c r="G890" s="90" t="b">
        <x:f>'全銘柄'!AB1607</x:f>
        <x:v>0</x:v>
      </x:c>
      <x:c r="H890" s="90" t="b">
        <x:f>'全銘柄'!AC1607</x:f>
        <x:v>1</x:v>
      </x:c>
      <x:c r="I890" s="90" t="n">
        <x:f>'全銘柄'!AD1607</x:f>
        <x:v>0</x:v>
      </x:c>
      <x:c r="J890" s="90" t="n">
        <x:f>'全銘柄'!AE1607</x:f>
        <x:v>0</x:v>
      </x:c>
      <x:c r="K890" s="90" t="str">
        <x:f>'全銘柄'!AH1607</x:f>
        <x:v>S100VY3B</x:v>
      </x:c>
    </x:row>
    <x:row r="891">
      <x:c r="A891" s="90" t="n">
        <x:f>'全銘柄'!A509</x:f>
        <x:v>508</x:v>
      </x:c>
      <x:c r="B891" s="90" t="str">
        <x:f>'全銘柄'!B509</x:f>
        <x:v>4274</x:v>
      </x:c>
      <x:c r="C891" s="90" t="str">
        <x:f>'全銘柄'!D509</x:f>
        <x:v>HOSOYA PYRO-ENGINEERING CO.,LTD.</x:v>
      </x:c>
      <x:c r="D891" s="90" t="str">
        <x:f>'全銘柄'!W509</x:f>
        <x:v>細谷 穰志 / 細谷 亮旗</x:v>
      </x:c>
      <x:c r="E891" s="90" t="str">
        <x:f>'全銘柄'!U509</x:f>
        <x:v>一般社団法人日本文化伝承会館</x:v>
      </x:c>
      <x:c r="F891" s="91" t="n">
        <x:f>'全銘柄'!V509</x:f>
        <x:v>0.105</x:v>
      </x:c>
      <x:c r="G891" s="90" t="b">
        <x:f>'全銘柄'!AB509</x:f>
        <x:v>0</x:v>
      </x:c>
      <x:c r="H891" s="90" t="b">
        <x:f>'全銘柄'!AC509</x:f>
        <x:v>1</x:v>
      </x:c>
      <x:c r="I891" s="90" t="n">
        <x:f>'全銘柄'!AD509</x:f>
        <x:v>1</x:v>
      </x:c>
      <x:c r="J891" s="90" t="n">
        <x:f>'全銘柄'!AE509</x:f>
        <x:v>1</x:v>
      </x:c>
      <x:c r="K891" s="90" t="str">
        <x:f>'全銘柄'!AH509</x:f>
        <x:v>S100W25N</x:v>
      </x:c>
    </x:row>
    <x:row r="892">
      <x:c r="A892" s="90" t="n">
        <x:f>'全銘柄'!A1689</x:f>
        <x:v>1688</x:v>
      </x:c>
      <x:c r="B892" s="90" t="str">
        <x:f>'全銘柄'!B1689</x:f>
        <x:v>9468</x:v>
      </x:c>
      <x:c r="C892" s="90" t="str">
        <x:f>'全銘柄'!D1689</x:f>
        <x:v>KADOKAWA CORPORATION</x:v>
      </x:c>
      <x:c r="D892" s="90" t="n">
        <x:f>'全銘柄'!W1689</x:f>
        <x:v>0</x:v>
      </x:c>
      <x:c r="E892" s="90" t="str">
        <x:f>'全銘柄'!U1689</x:f>
        <x:v>KOREA SECURITIES DEPOSITORY-SAMSUNG （常任代理人シティバンク、エヌ・エイ東京支店）</x:v>
      </x:c>
      <x:c r="F892" s="91" t="n">
        <x:f>'全銘柄'!V1689</x:f>
        <x:v>0.1043</x:v>
      </x:c>
      <x:c r="G892" s="90" t="b">
        <x:f>'全銘柄'!AB1689</x:f>
        <x:v>0</x:v>
      </x:c>
      <x:c r="H892" s="90" t="b">
        <x:f>'全銘柄'!AC1689</x:f>
        <x:v>1</x:v>
      </x:c>
      <x:c r="I892" s="90" t="n">
        <x:f>'全銘柄'!AD1689</x:f>
        <x:v>0</x:v>
      </x:c>
      <x:c r="J892" s="90" t="n">
        <x:f>'全銘柄'!AE1689</x:f>
        <x:v>0</x:v>
      </x:c>
      <x:c r="K892" s="90" t="str">
        <x:f>'全銘柄'!AH1689</x:f>
        <x:v>S100W3PV</x:v>
      </x:c>
    </x:row>
    <x:row r="893">
      <x:c r="A893" s="90" t="n">
        <x:f>'全銘柄'!A1594</x:f>
        <x:v>1593</x:v>
      </x:c>
      <x:c r="B893" s="90" t="str">
        <x:f>'全銘柄'!B1594</x:f>
        <x:v>1433</x:v>
      </x:c>
      <x:c r="C893" s="90" t="str">
        <x:f>'全銘柄'!D1594</x:f>
        <x:v>BESTERRA CO.,LTD</x:v>
      </x:c>
      <x:c r="D893" s="90" t="str">
        <x:f>'全銘柄'!W1594</x:f>
        <x:v>本田 豊</x:v>
      </x:c>
      <x:c r="E893" s="90" t="str">
        <x:f>'全銘柄'!U1594</x:f>
        <x:v>吉野 佳秀</x:v>
      </x:c>
      <x:c r="F893" s="91" t="n">
        <x:f>'全銘柄'!V1594</x:f>
        <x:v>0.1041</x:v>
      </x:c>
      <x:c r="G893" s="90" t="b">
        <x:f>'全銘柄'!AB1594</x:f>
        <x:v>0</x:v>
      </x:c>
      <x:c r="H893" s="90" t="b">
        <x:f>'全銘柄'!AC1594</x:f>
        <x:v>1</x:v>
      </x:c>
      <x:c r="I893" s="90" t="n">
        <x:f>'全銘柄'!AD1594</x:f>
        <x:v>0</x:v>
      </x:c>
      <x:c r="J893" s="90" t="n">
        <x:f>'全銘柄'!AE1594</x:f>
        <x:v>0</x:v>
      </x:c>
      <x:c r="K893" s="90" t="str">
        <x:f>'全銘柄'!AH1594</x:f>
        <x:v>S100XZ7G</x:v>
      </x:c>
    </x:row>
    <x:row r="894">
      <x:c r="A894" s="90" t="n">
        <x:f>'全銘柄'!A1716</x:f>
        <x:v>1715</x:v>
      </x:c>
      <x:c r="B894" s="90" t="str">
        <x:f>'全銘柄'!B1716</x:f>
        <x:v>5983</x:v>
      </x:c>
      <x:c r="C894" s="90" t="str">
        <x:f>'全銘柄'!D1716</x:f>
        <x:v>IWABUCHI CORPORATION</x:v>
      </x:c>
      <x:c r="D894" s="90" t="str">
        <x:f>'全銘柄'!W1716</x:f>
        <x:v>内田 秀吾 / 富樫 一郎</x:v>
      </x:c>
      <x:c r="E894" s="90" t="str">
        <x:f>'全銘柄'!U1716</x:f>
        <x:v>イワブチ取引先持株会</x:v>
      </x:c>
      <x:c r="F894" s="91" t="n">
        <x:f>'全銘柄'!V1716</x:f>
        <x:v>0.1041</x:v>
      </x:c>
      <x:c r="G894" s="90" t="b">
        <x:f>'全銘柄'!AB1716</x:f>
        <x:v>0</x:v>
      </x:c>
      <x:c r="H894" s="90" t="b">
        <x:f>'全銘柄'!AC1716</x:f>
        <x:v>1</x:v>
      </x:c>
      <x:c r="I894" s="90" t="n">
        <x:f>'全銘柄'!AD1716</x:f>
        <x:v>0</x:v>
      </x:c>
      <x:c r="J894" s="90" t="n">
        <x:f>'全銘柄'!AE1716</x:f>
        <x:v>0</x:v>
      </x:c>
      <x:c r="K894" s="90" t="str">
        <x:f>'全銘柄'!AH1716</x:f>
        <x:v>S100W5R1</x:v>
      </x:c>
    </x:row>
    <x:row r="895">
      <x:c r="A895" s="90" t="n">
        <x:f>'全銘柄'!A474</x:f>
        <x:v>473</x:v>
      </x:c>
      <x:c r="B895" s="90" t="str">
        <x:f>'全銘柄'!B474</x:f>
        <x:v>1965</x:v>
      </x:c>
      <x:c r="C895" s="90" t="str">
        <x:f>'全銘柄'!D474</x:f>
        <x:v>TECHNO RYOWA LTD.</x:v>
      </x:c>
      <x:c r="D895" s="90" t="str">
        <x:f>'全銘柄'!W474</x:f>
        <x:v>黒 田 英 彦 / 加 藤 雅 也</x:v>
      </x:c>
      <x:c r="E895" s="90" t="str">
        <x:f>'全銘柄'!U474</x:f>
        <x:v>テクノ菱和取引先持株会</x:v>
      </x:c>
      <x:c r="F895" s="91" t="n">
        <x:f>'全銘柄'!V474</x:f>
        <x:v>0.1028</x:v>
      </x:c>
      <x:c r="G895" s="90" t="b">
        <x:f>'全銘柄'!AB474</x:f>
        <x:v>0</x:v>
      </x:c>
      <x:c r="H895" s="90" t="b">
        <x:f>'全銘柄'!AC474</x:f>
        <x:v>1</x:v>
      </x:c>
      <x:c r="I895" s="90" t="n">
        <x:f>'全銘柄'!AD474</x:f>
        <x:v>1</x:v>
      </x:c>
      <x:c r="J895" s="90" t="n">
        <x:f>'全銘柄'!AE474</x:f>
        <x:v>1</x:v>
      </x:c>
      <x:c r="K895" s="90" t="str">
        <x:f>'全銘柄'!AH474</x:f>
        <x:v>S100W7PX</x:v>
      </x:c>
    </x:row>
    <x:row r="896">
      <x:c r="A896" s="90" t="n">
        <x:f>'全銘柄'!A1685</x:f>
        <x:v>1684</x:v>
      </x:c>
      <x:c r="B896" s="90" t="str">
        <x:f>'全銘柄'!B1685</x:f>
        <x:v>4366</x:v>
      </x:c>
      <x:c r="C896" s="90" t="str">
        <x:f>'全銘柄'!D1685</x:f>
        <x:v>Daito Chemix Corporation</x:v>
      </x:c>
      <x:c r="D896" s="90" t="str">
        <x:f>'全銘柄'!W1685</x:f>
        <x:v>住友 朱之助</x:v>
      </x:c>
      <x:c r="E896" s="90" t="str">
        <x:f>'全銘柄'!U1685</x:f>
        <x:v>平松 裕将</x:v>
      </x:c>
      <x:c r="F896" s="91" t="n">
        <x:f>'全銘柄'!V1685</x:f>
        <x:v>0.1026</x:v>
      </x:c>
      <x:c r="G896" s="90" t="b">
        <x:f>'全銘柄'!AB1685</x:f>
        <x:v>0</x:v>
      </x:c>
      <x:c r="H896" s="90" t="b">
        <x:f>'全銘柄'!AC1685</x:f>
        <x:v>1</x:v>
      </x:c>
      <x:c r="I896" s="90" t="n">
        <x:f>'全銘柄'!AD1685</x:f>
        <x:v>0</x:v>
      </x:c>
      <x:c r="J896" s="90" t="n">
        <x:f>'全銘柄'!AE1685</x:f>
        <x:v>0</x:v>
      </x:c>
      <x:c r="K896" s="90" t="str">
        <x:f>'全銘柄'!AH1685</x:f>
        <x:v>S100W11B</x:v>
      </x:c>
    </x:row>
    <x:row r="897">
      <x:c r="A897" s="90" t="n">
        <x:f>'全銘柄'!A1808</x:f>
        <x:v>1807</x:v>
      </x:c>
      <x:c r="B897" s="90" t="str">
        <x:f>'全銘柄'!B1808</x:f>
        <x:v>9930</x:v>
      </x:c>
      <x:c r="C897" s="90" t="str">
        <x:f>'全銘柄'!D1808</x:f>
        <x:v>KITAZAWA SANGYO CO.,LTD.</x:v>
      </x:c>
      <x:c r="D897" s="90" t="str">
        <x:f>'全銘柄'!W1808</x:f>
        <x:v>北 川 正 樹 / 小 山 栄 樹</x:v>
      </x:c>
      <x:c r="E897" s="90" t="str">
        <x:f>'全銘柄'!U1808</x:f>
        <x:v>北沢持株会 (注)1</x:v>
      </x:c>
      <x:c r="F897" s="91" t="n">
        <x:f>'全銘柄'!V1808</x:f>
        <x:v>0.1014</x:v>
      </x:c>
      <x:c r="G897" s="90" t="b">
        <x:f>'全銘柄'!AB1808</x:f>
        <x:v>0</x:v>
      </x:c>
      <x:c r="H897" s="90" t="b">
        <x:f>'全銘柄'!AC1808</x:f>
        <x:v>1</x:v>
      </x:c>
      <x:c r="I897" s="90" t="n">
        <x:f>'全銘柄'!AD1808</x:f>
        <x:v>0</x:v>
      </x:c>
      <x:c r="J897" s="90" t="n">
        <x:f>'全銘柄'!AE1808</x:f>
        <x:v>0</x:v>
      </x:c>
      <x:c r="K897" s="90" t="str">
        <x:f>'全銘柄'!AH1808</x:f>
        <x:v>S100W6NO</x:v>
      </x:c>
    </x:row>
    <x:row r="898">
      <x:c r="A898" s="90" t="n">
        <x:f>'全銘柄'!A537</x:f>
        <x:v>536</x:v>
      </x:c>
      <x:c r="B898" s="90" t="str">
        <x:f>'全銘柄'!B537</x:f>
        <x:v>9768</x:v>
      </x:c>
      <x:c r="C898" s="90" t="str">
        <x:f>'全銘柄'!D537</x:f>
        <x:v>IDEA Consultants,Inc.</x:v>
      </x:c>
      <x:c r="D898" s="90" t="str">
        <x:f>'全銘柄'!W537</x:f>
        <x:v>田 畑 日出男 / 田 畑 彰 久 / 安 田 実 / 森 下 哲</x:v>
      </x:c>
      <x:c r="E898" s="90" t="str">
        <x:f>'全銘柄'!U537</x:f>
        <x:v>いであ従業員持株会</x:v>
      </x:c>
      <x:c r="F898" s="91" t="n">
        <x:f>'全銘柄'!V537</x:f>
        <x:v>0.1011</x:v>
      </x:c>
      <x:c r="G898" s="90" t="b">
        <x:f>'全銘柄'!AB537</x:f>
        <x:v>0</x:v>
      </x:c>
      <x:c r="H898" s="90" t="b">
        <x:f>'全銘柄'!AC537</x:f>
        <x:v>1</x:v>
      </x:c>
      <x:c r="I898" s="90" t="n">
        <x:f>'全銘柄'!AD537</x:f>
        <x:v>1</x:v>
      </x:c>
      <x:c r="J898" s="90" t="n">
        <x:f>'全銘柄'!AE537</x:f>
        <x:v>1</x:v>
      </x:c>
      <x:c r="K898" s="90" t="str">
        <x:f>'全銘柄'!AH537</x:f>
        <x:v>S100XTWL</x:v>
      </x:c>
    </x:row>
    <x:row r="899">
      <x:c r="A899" s="90" t="n">
        <x:f>'全銘柄'!A518</x:f>
        <x:v>517</x:v>
      </x:c>
      <x:c r="B899" s="90" t="str">
        <x:f>'全銘柄'!B518</x:f>
        <x:v>6282</x:v>
      </x:c>
      <x:c r="C899" s="90" t="str">
        <x:f>'全銘柄'!D518</x:f>
        <x:v>OILES CORPORATION</x:v>
      </x:c>
      <x:c r="D899" s="90" t="str">
        <x:f>'全銘柄'!W518</x:f>
        <x:v>飯田 昌弥 / 坂入 良和</x:v>
      </x:c>
      <x:c r="E899" s="90" t="str">
        <x:f>'全銘柄'!U518</x:f>
        <x:v>東京中小企業投資育成㈱</x:v>
      </x:c>
      <x:c r="F899" s="91" t="n">
        <x:f>'全銘柄'!V518</x:f>
        <x:v>0.1006</x:v>
      </x:c>
      <x:c r="G899" s="90" t="b">
        <x:f>'全銘柄'!AB518</x:f>
        <x:v>0</x:v>
      </x:c>
      <x:c r="H899" s="90" t="b">
        <x:f>'全銘柄'!AC518</x:f>
        <x:v>1</x:v>
      </x:c>
      <x:c r="I899" s="90" t="n">
        <x:f>'全銘柄'!AD518</x:f>
        <x:v>1</x:v>
      </x:c>
      <x:c r="J899" s="90" t="n">
        <x:f>'全銘柄'!AE518</x:f>
        <x:v>1</x:v>
      </x:c>
      <x:c r="K899" s="90" t="str">
        <x:f>'全銘柄'!AH518</x:f>
        <x:v>S100W5EY</x:v>
      </x:c>
    </x:row>
    <x:row r="900">
      <x:c r="A900" s="90" t="n">
        <x:f>'全銘柄'!A1765</x:f>
        <x:v>1764</x:v>
      </x:c>
      <x:c r="B900" s="90" t="str">
        <x:f>'全銘柄'!B1765</x:f>
        <x:v>9051</x:v>
      </x:c>
      <x:c r="C900" s="90" t="str">
        <x:f>'全銘柄'!D1765</x:f>
        <x:v>SENKON LOGISTICS CO.,LTD</x:v>
      </x:c>
      <x:c r="D900" s="90" t="str">
        <x:f>'全銘柄'!W1765</x:f>
        <x:v>久保田 晴 夫 / 久保田 賢 二</x:v>
      </x:c>
      <x:c r="E900" s="90" t="str">
        <x:f>'全銘柄'!U1765</x:f>
        <x:v>ロジスティード㈱</x:v>
      </x:c>
      <x:c r="F900" s="91" t="n">
        <x:f>'全銘柄'!V1765</x:f>
        <x:v>0.1006</x:v>
      </x:c>
      <x:c r="G900" s="90" t="b">
        <x:f>'全銘柄'!AB1765</x:f>
        <x:v>0</x:v>
      </x:c>
      <x:c r="H900" s="90" t="b">
        <x:f>'全銘柄'!AC1765</x:f>
        <x:v>1</x:v>
      </x:c>
      <x:c r="I900" s="90" t="n">
        <x:f>'全銘柄'!AD1765</x:f>
        <x:v>0</x:v>
      </x:c>
      <x:c r="J900" s="90" t="n">
        <x:f>'全銘柄'!AE1765</x:f>
        <x:v>0</x:v>
      </x:c>
      <x:c r="K900" s="90" t="str">
        <x:f>'全銘柄'!AH1765</x:f>
        <x:v>S100W6S6</x:v>
      </x:c>
    </x:row>
    <x:row r="901">
      <x:c r="A901" s="90" t="n">
        <x:f>'全銘柄'!A1918</x:f>
        <x:v>1917</x:v>
      </x:c>
      <x:c r="B901" s="90" t="str">
        <x:f>'全銘柄'!B1918</x:f>
        <x:v>7377</x:v>
      </x:c>
      <x:c r="C901" s="90" t="str">
        <x:f>'全銘柄'!D1918</x:f>
        <x:v>DN HOLDINGS CO.,LTD.</x:v>
      </x:c>
      <x:c r="D901" s="90" t="str">
        <x:f>'全銘柄'!W1918</x:f>
        <x:v>新井 伸博 / 野口 泰彦</x:v>
      </x:c>
      <x:c r="E901" s="90" t="str">
        <x:f>'全銘柄'!U1918</x:f>
        <x:v>ＤＮホールディングス社員持株会</x:v>
      </x:c>
      <x:c r="F901" s="91" t="n">
        <x:f>'全銘柄'!V1918</x:f>
        <x:v>0.1003</x:v>
      </x:c>
      <x:c r="G901" s="90" t="b">
        <x:f>'全銘柄'!AB1918</x:f>
        <x:v>0</x:v>
      </x:c>
      <x:c r="H901" s="90" t="b">
        <x:f>'全銘柄'!AC1918</x:f>
        <x:v>1</x:v>
      </x:c>
      <x:c r="I901" s="90" t="n">
        <x:f>'全銘柄'!AD1918</x:f>
        <x:v>0</x:v>
      </x:c>
      <x:c r="J901" s="90" t="n">
        <x:f>'全銘柄'!AE1918</x:f>
        <x:v>0</x:v>
      </x:c>
      <x:c r="K901" s="90" t="str">
        <x:f>'全銘柄'!AH1918</x:f>
        <x:v>S100WQ3S</x:v>
      </x:c>
    </x:row>
    <x:row r="902">
      <x:c r="A902" s="90" t="n">
        <x:f>'全銘柄'!A1644</x:f>
        <x:v>1643</x:v>
      </x:c>
      <x:c r="B902" s="90" t="str">
        <x:f>'全銘柄'!B1644</x:f>
        <x:v>4922</x:v>
      </x:c>
      <x:c r="C902" s="90" t="str">
        <x:f>'全銘柄'!D1644</x:f>
        <x:v>KOSE Holdings Corporation</x:v>
      </x:c>
      <x:c r="D902" s="90" t="str">
        <x:f>'全銘柄'!W1644</x:f>
        <x:v>小林 一俊</x:v>
      </x:c>
      <x:c r="E902" s="90" t="str">
        <x:f>'全銘柄'!U1644</x:f>
        <x:v>一般社団法人コーセーマネジメント</x:v>
      </x:c>
      <x:c r="F902" s="91" t="n">
        <x:f>'全銘柄'!V1644</x:f>
        <x:v>0.0995</x:v>
      </x:c>
      <x:c r="G902" s="90" t="b">
        <x:f>'全銘柄'!AB1644</x:f>
        <x:v>0</x:v>
      </x:c>
      <x:c r="H902" s="90" t="b">
        <x:f>'全銘柄'!AC1644</x:f>
        <x:v>1</x:v>
      </x:c>
      <x:c r="I902" s="90" t="n">
        <x:f>'全銘柄'!AD1644</x:f>
        <x:v>0</x:v>
      </x:c>
      <x:c r="J902" s="90" t="n">
        <x:f>'全銘柄'!AE1644</x:f>
        <x:v>0</x:v>
      </x:c>
      <x:c r="K902" s="90" t="str">
        <x:f>'全銘柄'!AH1644</x:f>
        <x:v>S100XSUW</x:v>
      </x:c>
    </x:row>
    <x:row r="903">
      <x:c r="A903" s="90" t="n">
        <x:f>'全銘柄'!A1811</x:f>
        <x:v>1810</x:v>
      </x:c>
      <x:c r="B903" s="90" t="str">
        <x:f>'全銘柄'!B1811</x:f>
        <x:v>2805</x:v>
      </x:c>
      <x:c r="C903" s="90" t="str">
        <x:f>'全銘柄'!D1811</x:f>
        <x:v>S&amp;B FOODS INC.</x:v>
      </x:c>
      <x:c r="D903" s="90" t="str">
        <x:f>'全銘柄'!W1811</x:f>
        <x:v>池村 和也</x:v>
      </x:c>
      <x:c r="E903" s="90" t="str">
        <x:f>'全銘柄'!U1811</x:f>
        <x:v>山崎兄弟会</x:v>
      </x:c>
      <x:c r="F903" s="91" t="n">
        <x:f>'全銘柄'!V1811</x:f>
        <x:v>0.0993</x:v>
      </x:c>
      <x:c r="G903" s="90" t="b">
        <x:f>'全銘柄'!AB1811</x:f>
        <x:v>0</x:v>
      </x:c>
      <x:c r="H903" s="90" t="b">
        <x:f>'全銘柄'!AC1811</x:f>
        <x:v>1</x:v>
      </x:c>
      <x:c r="I903" s="90" t="n">
        <x:f>'全銘柄'!AD1811</x:f>
        <x:v>0</x:v>
      </x:c>
      <x:c r="J903" s="90" t="n">
        <x:f>'全銘柄'!AE1811</x:f>
        <x:v>0</x:v>
      </x:c>
      <x:c r="K903" s="90" t="str">
        <x:f>'全銘柄'!AH1811</x:f>
        <x:v>S100W8HQ</x:v>
      </x:c>
    </x:row>
    <x:row r="904">
      <x:c r="A904" s="90" t="n">
        <x:f>'全銘柄'!A1589</x:f>
        <x:v>1588</x:v>
      </x:c>
      <x:c r="B904" s="90" t="str">
        <x:f>'全銘柄'!B1589</x:f>
        <x:v>2762</x:v>
      </x:c>
      <x:c r="C904" s="90" t="str">
        <x:f>'全銘柄'!D1589</x:f>
        <x:v>SANKO MARKETING FOODS CO.,LTD.</x:v>
      </x:c>
      <x:c r="D904" s="90" t="str">
        <x:f>'全銘柄'!W1589</x:f>
        <x:v>長 澤 成 博</x:v>
      </x:c>
      <x:c r="E904" s="90" t="str">
        <x:f>'全銘柄'!U1589</x:f>
        <x:v>平林 隆広</x:v>
      </x:c>
      <x:c r="F904" s="91" t="n">
        <x:f>'全銘柄'!V1589</x:f>
        <x:v>0.099</x:v>
      </x:c>
      <x:c r="G904" s="90" t="b">
        <x:f>'全銘柄'!AB1589</x:f>
        <x:v>0</x:v>
      </x:c>
      <x:c r="H904" s="90" t="b">
        <x:f>'全銘柄'!AC1589</x:f>
        <x:v>1</x:v>
      </x:c>
      <x:c r="I904" s="90" t="n">
        <x:f>'全銘柄'!AD1589</x:f>
        <x:v>0</x:v>
      </x:c>
      <x:c r="J904" s="90" t="n">
        <x:f>'全銘柄'!AE1589</x:f>
        <x:v>0</x:v>
      </x:c>
      <x:c r="K904" s="90" t="str">
        <x:f>'全銘柄'!AH1589</x:f>
        <x:v>S100WQ92</x:v>
      </x:c>
    </x:row>
    <x:row r="905">
      <x:c r="A905" s="90" t="n">
        <x:f>'全銘柄'!A1671</x:f>
        <x:v>1670</x:v>
      </x:c>
      <x:c r="B905" s="90" t="str">
        <x:f>'全銘柄'!B1671</x:f>
        <x:v>3154</x:v>
      </x:c>
      <x:c r="C905" s="90" t="str">
        <x:f>'全銘柄'!D1671</x:f>
        <x:v>MEDIUS HOLDINGS Co.,Ltd.</x:v>
      </x:c>
      <x:c r="D905" s="90" t="str">
        <x:f>'全銘柄'!W1671</x:f>
        <x:v>池谷保彦</x:v>
      </x:c>
      <x:c r="E905" s="90" t="str">
        <x:f>'全銘柄'!U1671</x:f>
        <x:v>㈱エム・ケー</x:v>
      </x:c>
      <x:c r="F905" s="91" t="n">
        <x:f>'全銘柄'!V1671</x:f>
        <x:v>0.098</x:v>
      </x:c>
      <x:c r="G905" s="90" t="b">
        <x:f>'全銘柄'!AB1671</x:f>
        <x:v>0</x:v>
      </x:c>
      <x:c r="H905" s="90" t="b">
        <x:f>'全銘柄'!AC1671</x:f>
        <x:v>1</x:v>
      </x:c>
      <x:c r="I905" s="90" t="n">
        <x:f>'全銘柄'!AD1671</x:f>
        <x:v>0</x:v>
      </x:c>
      <x:c r="J905" s="90" t="n">
        <x:f>'全銘柄'!AE1671</x:f>
        <x:v>0</x:v>
      </x:c>
      <x:c r="K905" s="90" t="str">
        <x:f>'全銘柄'!AH1671</x:f>
        <x:v>S100WQP5</x:v>
      </x:c>
    </x:row>
    <x:row r="906">
      <x:c r="A906" s="90" t="n">
        <x:f>'全銘柄'!A501</x:f>
        <x:v>500</x:v>
      </x:c>
      <x:c r="B906" s="90" t="str">
        <x:f>'全銘柄'!B501</x:f>
        <x:v>6834</x:v>
      </x:c>
      <x:c r="C906" s="90" t="str">
        <x:f>'全銘柄'!D501</x:f>
        <x:v>SEIKOH GIKEN Co.,Ltd.</x:v>
      </x:c>
      <x:c r="D906" s="90" t="str">
        <x:f>'全銘柄'!W501</x:f>
        <x:v>上野 淳</x:v>
      </x:c>
      <x:c r="E906" s="90" t="str">
        <x:f>'全銘柄'!U501</x:f>
        <x:v>上野 昌利</x:v>
      </x:c>
      <x:c r="F906" s="91" t="n">
        <x:f>'全銘柄'!V501</x:f>
        <x:v>0.0974</x:v>
      </x:c>
      <x:c r="G906" s="90" t="b">
        <x:f>'全銘柄'!AB501</x:f>
        <x:v>0</x:v>
      </x:c>
      <x:c r="H906" s="90" t="b">
        <x:f>'全銘柄'!AC501</x:f>
        <x:v>1</x:v>
      </x:c>
      <x:c r="I906" s="90" t="n">
        <x:f>'全銘柄'!AD501</x:f>
        <x:v>1</x:v>
      </x:c>
      <x:c r="J906" s="90" t="n">
        <x:f>'全銘柄'!AE501</x:f>
        <x:v>1</x:v>
      </x:c>
      <x:c r="K906" s="90" t="str">
        <x:f>'全銘柄'!AH501</x:f>
        <x:v>S100VYS0</x:v>
      </x:c>
    </x:row>
    <x:row r="907">
      <x:c r="A907" s="90" t="n">
        <x:f>'全銘柄'!A1887</x:f>
        <x:v>1886</x:v>
      </x:c>
      <x:c r="B907" s="90" t="str">
        <x:f>'全銘柄'!B1887</x:f>
        <x:v>9885</x:v>
      </x:c>
      <x:c r="C907" s="90" t="str">
        <x:f>'全銘柄'!D1887</x:f>
        <x:v>CHARLE CO.,LTD.</x:v>
      </x:c>
      <x:c r="D907" s="90" t="str">
        <x:f>'全銘柄'!W1887</x:f>
        <x:v>林 勝哉</x:v>
      </x:c>
      <x:c r="E907" s="90" t="str">
        <x:f>'全銘柄'!U1887</x:f>
        <x:v>林 雅晴</x:v>
      </x:c>
      <x:c r="F907" s="91" t="n">
        <x:f>'全銘柄'!V1887</x:f>
        <x:v>0.0967</x:v>
      </x:c>
      <x:c r="G907" s="90" t="b">
        <x:f>'全銘柄'!AB1887</x:f>
        <x:v>0</x:v>
      </x:c>
      <x:c r="H907" s="90" t="b">
        <x:f>'全銘柄'!AC1887</x:f>
        <x:v>1</x:v>
      </x:c>
      <x:c r="I907" s="90" t="n">
        <x:f>'全銘柄'!AD1887</x:f>
        <x:v>0</x:v>
      </x:c>
      <x:c r="J907" s="90" t="n">
        <x:f>'全銘柄'!AE1887</x:f>
        <x:v>0</x:v>
      </x:c>
      <x:c r="K907" s="90" t="str">
        <x:f>'全銘柄'!AH1887</x:f>
        <x:v>S100VXEV</x:v>
      </x:c>
    </x:row>
    <x:row r="908">
      <x:c r="A908" s="90" t="n">
        <x:f>'全銘柄'!A1657</x:f>
        <x:v>1656</x:v>
      </x:c>
      <x:c r="B908" s="90" t="str">
        <x:f>'全銘柄'!B1657</x:f>
        <x:v>6850</x:v>
      </x:c>
      <x:c r="C908" s="90" t="str">
        <x:f>'全銘柄'!D1657</x:f>
        <x:v>Chino Corporation</x:v>
      </x:c>
      <x:c r="D908" s="90" t="str">
        <x:f>'全銘柄'!W1657</x:f>
        <x:v>豊田 三喜男</x:v>
      </x:c>
      <x:c r="E908" s="90" t="str">
        <x:f>'全銘柄'!U1657</x:f>
        <x:v>チノ－取引先持株会</x:v>
      </x:c>
      <x:c r="F908" s="91" t="n">
        <x:f>'全銘柄'!V1657</x:f>
        <x:v>0.0952</x:v>
      </x:c>
      <x:c r="G908" s="90" t="b">
        <x:f>'全銘柄'!AB1657</x:f>
        <x:v>0</x:v>
      </x:c>
      <x:c r="H908" s="90" t="b">
        <x:f>'全銘柄'!AC1657</x:f>
        <x:v>1</x:v>
      </x:c>
      <x:c r="I908" s="90" t="n">
        <x:f>'全銘柄'!AD1657</x:f>
        <x:v>0</x:v>
      </x:c>
      <x:c r="J908" s="90" t="n">
        <x:f>'全銘柄'!AE1657</x:f>
        <x:v>0</x:v>
      </x:c>
      <x:c r="K908" s="90" t="str">
        <x:f>'全銘柄'!AH1657</x:f>
        <x:v>S100W6AK</x:v>
      </x:c>
    </x:row>
    <x:row r="909">
      <x:c r="A909" s="90" t="n">
        <x:f>'全銘柄'!A1682</x:f>
        <x:v>1681</x:v>
      </x:c>
      <x:c r="B909" s="90" t="str">
        <x:f>'全銘柄'!B1682</x:f>
        <x:v>7628</x:v>
      </x:c>
      <x:c r="C909" s="90" t="str">
        <x:f>'全銘柄'!D1682</x:f>
        <x:v>OHASHI TECHNICA INC.</x:v>
      </x:c>
      <x:c r="D909" s="90" t="str">
        <x:f>'全銘柄'!W1682</x:f>
        <x:v>廣瀬 正也</x:v>
      </x:c>
      <x:c r="E909" s="90" t="str">
        <x:f>'全銘柄'!U1682</x:f>
        <x:v>オーハシテクニカ取引先持株会</x:v>
      </x:c>
      <x:c r="F909" s="91" t="n">
        <x:f>'全銘柄'!V1682</x:f>
        <x:v>0.095</x:v>
      </x:c>
      <x:c r="G909" s="90" t="b">
        <x:f>'全銘柄'!AB1682</x:f>
        <x:v>0</x:v>
      </x:c>
      <x:c r="H909" s="90" t="b">
        <x:f>'全銘柄'!AC1682</x:f>
        <x:v>1</x:v>
      </x:c>
      <x:c r="I909" s="90" t="n">
        <x:f>'全銘柄'!AD1682</x:f>
        <x:v>0</x:v>
      </x:c>
      <x:c r="J909" s="90" t="n">
        <x:f>'全銘柄'!AE1682</x:f>
        <x:v>0</x:v>
      </x:c>
      <x:c r="K909" s="90" t="str">
        <x:f>'全銘柄'!AH1682</x:f>
        <x:v>S100W297</x:v>
      </x:c>
    </x:row>
    <x:row r="910">
      <x:c r="A910" s="90" t="n">
        <x:f>'全銘柄'!A1684</x:f>
        <x:v>1683</x:v>
      </x:c>
      <x:c r="B910" s="90" t="str">
        <x:f>'全銘柄'!B1684</x:f>
        <x:v>1828</x:v>
      </x:c>
      <x:c r="C910" s="90" t="str">
        <x:f>'全銘柄'!D1684</x:f>
        <x:v>TANABE ENGINEERING CORPORATION</x:v>
      </x:c>
      <x:c r="D910" s="90" t="str">
        <x:f>'全銘柄'!W1684</x:f>
        <x:v>四月朔日 義雄 / 水澤 文雄</x:v>
      </x:c>
      <x:c r="E910" s="90" t="str">
        <x:f>'全銘柄'!U1684</x:f>
        <x:v>田辺工業取引先持株会</x:v>
      </x:c>
      <x:c r="F910" s="91" t="n">
        <x:f>'全銘柄'!V1684</x:f>
        <x:v>0.0949</x:v>
      </x:c>
      <x:c r="G910" s="90" t="b">
        <x:f>'全銘柄'!AB1684</x:f>
        <x:v>0</x:v>
      </x:c>
      <x:c r="H910" s="90" t="b">
        <x:f>'全銘柄'!AC1684</x:f>
        <x:v>1</x:v>
      </x:c>
      <x:c r="I910" s="90" t="n">
        <x:f>'全銘柄'!AD1684</x:f>
        <x:v>0</x:v>
      </x:c>
      <x:c r="J910" s="90" t="n">
        <x:f>'全銘柄'!AE1684</x:f>
        <x:v>0</x:v>
      </x:c>
      <x:c r="K910" s="90" t="str">
        <x:f>'全銘柄'!AH1684</x:f>
        <x:v>S100W32Y</x:v>
      </x:c>
    </x:row>
    <x:row r="911">
      <x:c r="A911" s="90" t="n">
        <x:f>'全銘柄'!A1860</x:f>
        <x:v>1859</x:v>
      </x:c>
      <x:c r="B911" s="90" t="str">
        <x:f>'全銘柄'!B1860</x:f>
        <x:v>1873</x:v>
      </x:c>
      <x:c r="C911" s="90" t="str">
        <x:f>'全銘柄'!D1860</x:f>
        <x:v>NIHON HOUSE HOLDINGS CO.,LTD.</x:v>
      </x:c>
      <x:c r="D911" s="90" t="str">
        <x:f>'全銘柄'!W1860</x:f>
        <x:v>成 田 和 幸</x:v>
      </x:c>
      <x:c r="E911" s="90" t="str">
        <x:f>'全銘柄'!U1860</x:f>
        <x:v>日本ハウスホールディングス社員持株会</x:v>
      </x:c>
      <x:c r="F911" s="91" t="n">
        <x:f>'全銘柄'!V1860</x:f>
        <x:v>0.0949</x:v>
      </x:c>
      <x:c r="G911" s="90" t="b">
        <x:f>'全銘柄'!AB1860</x:f>
        <x:v>0</x:v>
      </x:c>
      <x:c r="H911" s="90" t="b">
        <x:f>'全銘柄'!AC1860</x:f>
        <x:v>1</x:v>
      </x:c>
      <x:c r="I911" s="90" t="n">
        <x:f>'全銘柄'!AD1860</x:f>
        <x:v>0</x:v>
      </x:c>
      <x:c r="J911" s="90" t="n">
        <x:f>'全銘柄'!AE1860</x:f>
        <x:v>0</x:v>
      </x:c>
      <x:c r="K911" s="90" t="str">
        <x:f>'全銘柄'!AH1860</x:f>
        <x:v>S100WDZI</x:v>
      </x:c>
    </x:row>
    <x:row r="912">
      <x:c r="A912" s="90" t="n">
        <x:f>'全銘柄'!A521</x:f>
        <x:v>520</x:v>
      </x:c>
      <x:c r="B912" s="90" t="str">
        <x:f>'全銘柄'!B521</x:f>
        <x:v>5461</x:v>
      </x:c>
      <x:c r="C912" s="90" t="str">
        <x:f>'全銘柄'!D521</x:f>
        <x:v>Chubu Steel Plate Co.,Ltd.</x:v>
      </x:c>
      <x:c r="D912" s="90" t="str">
        <x:f>'全銘柄'!W521</x:f>
        <x:v>重 松 久美男</x:v>
      </x:c>
      <x:c r="E912" s="90" t="str">
        <x:f>'全銘柄'!U521</x:f>
        <x:v>中部鋼鈑取引先持株会</x:v>
      </x:c>
      <x:c r="F912" s="91" t="n">
        <x:f>'全銘柄'!V521</x:f>
        <x:v>0.0948</x:v>
      </x:c>
      <x:c r="G912" s="90" t="b">
        <x:f>'全銘柄'!AB521</x:f>
        <x:v>0</x:v>
      </x:c>
      <x:c r="H912" s="90" t="b">
        <x:f>'全銘柄'!AC521</x:f>
        <x:v>1</x:v>
      </x:c>
      <x:c r="I912" s="90" t="n">
        <x:f>'全銘柄'!AD521</x:f>
        <x:v>1</x:v>
      </x:c>
      <x:c r="J912" s="90" t="n">
        <x:f>'全銘柄'!AE521</x:f>
        <x:v>1</x:v>
      </x:c>
      <x:c r="K912" s="90" t="str">
        <x:f>'全銘柄'!AH521</x:f>
        <x:v>S100VZE9</x:v>
      </x:c>
    </x:row>
    <x:row r="913">
      <x:c r="A913" s="90" t="n">
        <x:f>'全銘柄'!A1769</x:f>
        <x:v>1768</x:v>
      </x:c>
      <x:c r="B913" s="90" t="str">
        <x:f>'全銘柄'!B1769</x:f>
        <x:v>6167</x:v>
      </x:c>
      <x:c r="C913" s="90" t="str">
        <x:f>'全銘柄'!D1769</x:f>
        <x:v>Fuji Die Co.,Ltd.</x:v>
      </x:c>
      <x:c r="D913" s="90" t="str">
        <x:f>'全銘柄'!W1769</x:f>
        <x:v>春田 善和</x:v>
      </x:c>
      <x:c r="E913" s="90" t="str">
        <x:f>'全銘柄'!U1769</x:f>
        <x:v>CHARLES SCHWAB FBO CUSTOMER（常任代理人 シティバンク、エヌ・エイ東京支店）</x:v>
      </x:c>
      <x:c r="F913" s="91" t="n">
        <x:f>'全銘柄'!V1769</x:f>
        <x:v>0.0948</x:v>
      </x:c>
      <x:c r="G913" s="90" t="b">
        <x:f>'全銘柄'!AB1769</x:f>
        <x:v>0</x:v>
      </x:c>
      <x:c r="H913" s="90" t="b">
        <x:f>'全銘柄'!AC1769</x:f>
        <x:v>1</x:v>
      </x:c>
      <x:c r="I913" s="90" t="n">
        <x:f>'全銘柄'!AD1769</x:f>
        <x:v>0</x:v>
      </x:c>
      <x:c r="J913" s="90" t="n">
        <x:f>'全銘柄'!AE1769</x:f>
        <x:v>0</x:v>
      </x:c>
      <x:c r="K913" s="90" t="str">
        <x:f>'全銘柄'!AH1769</x:f>
        <x:v>S100W33O</x:v>
      </x:c>
    </x:row>
    <x:row r="914">
      <x:c r="A914" s="90" t="n">
        <x:f>'全銘柄'!A1772</x:f>
        <x:v>1771</x:v>
      </x:c>
      <x:c r="B914" s="90" t="str">
        <x:f>'全銘柄'!B1772</x:f>
        <x:v>1897</x:v>
      </x:c>
      <x:c r="C914" s="90" t="str">
        <x:f>'全銘柄'!D1772</x:f>
        <x:v>The Kaneshita Construction Co.,Ltd.</x:v>
      </x:c>
      <x:c r="D914" s="90" t="str">
        <x:f>'全銘柄'!W1772</x:f>
        <x:v>金下 昌司</x:v>
      </x:c>
      <x:c r="E914" s="90" t="str">
        <x:f>'全銘柄'!U1772</x:f>
        <x:v>上原成商事㈱</x:v>
      </x:c>
      <x:c r="F914" s="91" t="n">
        <x:f>'全銘柄'!V1772</x:f>
        <x:v>0.0944</x:v>
      </x:c>
      <x:c r="G914" s="90" t="b">
        <x:f>'全銘柄'!AB1772</x:f>
        <x:v>0</x:v>
      </x:c>
      <x:c r="H914" s="90" t="b">
        <x:f>'全銘柄'!AC1772</x:f>
        <x:v>1</x:v>
      </x:c>
      <x:c r="I914" s="90" t="n">
        <x:f>'全銘柄'!AD1772</x:f>
        <x:v>0</x:v>
      </x:c>
      <x:c r="J914" s="90" t="n">
        <x:f>'全銘柄'!AE1772</x:f>
        <x:v>0</x:v>
      </x:c>
      <x:c r="K914" s="90" t="str">
        <x:f>'全銘柄'!AH1772</x:f>
        <x:v>S100XT0W</x:v>
      </x:c>
    </x:row>
    <x:row r="915">
      <x:c r="A915" s="90" t="n">
        <x:f>'全銘柄'!A514</x:f>
        <x:v>513</x:v>
      </x:c>
      <x:c r="B915" s="90" t="str">
        <x:f>'全銘柄'!B514</x:f>
        <x:v>6327</x:v>
      </x:c>
      <x:c r="C915" s="90" t="str">
        <x:f>'全銘柄'!D514</x:f>
        <x:v>KITAGAWA SEIKI CO.,LTD.</x:v>
      </x:c>
      <x:c r="D915" s="90" t="str">
        <x:f>'全銘柄'!W514</x:f>
        <x:v>内田 雅敏 / 内田 浩靖</x:v>
      </x:c>
      <x:c r="E915" s="90" t="str">
        <x:f>'全銘柄'!U514</x:f>
        <x:v>北川精機取引先持株会</x:v>
      </x:c>
      <x:c r="F915" s="91" t="n">
        <x:f>'全銘柄'!V514</x:f>
        <x:v>0.0942</x:v>
      </x:c>
      <x:c r="G915" s="90" t="b">
        <x:f>'全銘柄'!AB514</x:f>
        <x:v>0</x:v>
      </x:c>
      <x:c r="H915" s="90" t="b">
        <x:f>'全銘柄'!AC514</x:f>
        <x:v>1</x:v>
      </x:c>
      <x:c r="I915" s="90" t="n">
        <x:f>'全銘柄'!AD514</x:f>
        <x:v>1</x:v>
      </x:c>
      <x:c r="J915" s="90" t="n">
        <x:f>'全銘柄'!AE514</x:f>
        <x:v>1</x:v>
      </x:c>
      <x:c r="K915" s="90" t="str">
        <x:f>'全銘柄'!AH514</x:f>
        <x:v>S100WQMF</x:v>
      </x:c>
    </x:row>
    <x:row r="916">
      <x:c r="A916" s="90" t="n">
        <x:f>'全銘柄'!A1799</x:f>
        <x:v>1798</x:v>
      </x:c>
      <x:c r="B916" s="90" t="str">
        <x:f>'全銘柄'!B1799</x:f>
        <x:v>7898</x:v>
      </x:c>
      <x:c r="C916" s="90" t="str">
        <x:f>'全銘柄'!D1799</x:f>
        <x:v>WOOD ONE CO.,LTD.</x:v>
      </x:c>
      <x:c r="D916" s="90" t="str">
        <x:f>'全銘柄'!W1799</x:f>
        <x:v>中本 祐昌</x:v>
      </x:c>
      <x:c r="E916" s="90" t="str">
        <x:f>'全銘柄'!U1799</x:f>
        <x:v>中本不動産㈱</x:v>
      </x:c>
      <x:c r="F916" s="91" t="n">
        <x:f>'全銘柄'!V1799</x:f>
        <x:v>0.0941</x:v>
      </x:c>
      <x:c r="G916" s="90" t="b">
        <x:f>'全銘柄'!AB1799</x:f>
        <x:v>0</x:v>
      </x:c>
      <x:c r="H916" s="90" t="b">
        <x:f>'全銘柄'!AC1799</x:f>
        <x:v>1</x:v>
      </x:c>
      <x:c r="I916" s="90" t="n">
        <x:f>'全銘柄'!AD1799</x:f>
        <x:v>0</x:v>
      </x:c>
      <x:c r="J916" s="90" t="n">
        <x:f>'全銘柄'!AE1799</x:f>
        <x:v>0</x:v>
      </x:c>
      <x:c r="K916" s="90" t="str">
        <x:f>'全銘柄'!AH1799</x:f>
        <x:v>S100W1IO</x:v>
      </x:c>
    </x:row>
    <x:row r="917">
      <x:c r="A917" s="90" t="n">
        <x:f>'全銘柄'!A541</x:f>
        <x:v>540</x:v>
      </x:c>
      <x:c r="B917" s="90" t="str">
        <x:f>'全銘柄'!B541</x:f>
        <x:v>7185</x:v>
      </x:c>
      <x:c r="C917" s="90" t="str">
        <x:f>'全銘柄'!D541</x:f>
        <x:v>Hirose Tusyo Inc.</x:v>
      </x:c>
      <x:c r="D917" s="90" t="str">
        <x:f>'全銘柄'!W541</x:f>
        <x:v>野市 裕作</x:v>
      </x:c>
      <x:c r="E917" s="90" t="str">
        <x:f>'全銘柄'!U541</x:f>
        <x:v>友延 雅昭</x:v>
      </x:c>
      <x:c r="F917" s="91" t="n">
        <x:f>'全銘柄'!V541</x:f>
        <x:v>0.094</x:v>
      </x:c>
      <x:c r="G917" s="90" t="b">
        <x:f>'全銘柄'!AB541</x:f>
        <x:v>0</x:v>
      </x:c>
      <x:c r="H917" s="90" t="b">
        <x:f>'全銘柄'!AC541</x:f>
        <x:v>1</x:v>
      </x:c>
      <x:c r="I917" s="90" t="n">
        <x:f>'全銘柄'!AD541</x:f>
        <x:v>1</x:v>
      </x:c>
      <x:c r="J917" s="90" t="n">
        <x:f>'全銘柄'!AE541</x:f>
        <x:v>1</x:v>
      </x:c>
      <x:c r="K917" s="90" t="str">
        <x:f>'全銘柄'!AH541</x:f>
        <x:v>S100W6AC</x:v>
      </x:c>
    </x:row>
    <x:row r="918">
      <x:c r="A918" s="90" t="n">
        <x:f>'全銘柄'!A1731</x:f>
        <x:v>1730</x:v>
      </x:c>
      <x:c r="B918" s="90" t="str">
        <x:f>'全銘柄'!B1731</x:f>
        <x:v>6809</x:v>
      </x:c>
      <x:c r="C918" s="90" t="str">
        <x:f>'全銘柄'!D1731</x:f>
        <x:v>TOA CORPORATION</x:v>
      </x:c>
      <x:c r="D918" s="90" t="str">
        <x:f>'全銘柄'!W1731</x:f>
        <x:v>谷 口 方 啓</x:v>
      </x:c>
      <x:c r="E918" s="90" t="str">
        <x:f>'全銘柄'!U1731</x:f>
        <x:v>ＴＯＡ取引先持株会</x:v>
      </x:c>
      <x:c r="F918" s="91" t="n">
        <x:f>'全銘柄'!V1731</x:f>
        <x:v>0.0937</x:v>
      </x:c>
      <x:c r="G918" s="90" t="b">
        <x:f>'全銘柄'!AB1731</x:f>
        <x:v>0</x:v>
      </x:c>
      <x:c r="H918" s="90" t="b">
        <x:f>'全銘柄'!AC1731</x:f>
        <x:v>1</x:v>
      </x:c>
      <x:c r="I918" s="90" t="n">
        <x:f>'全銘柄'!AD1731</x:f>
        <x:v>0</x:v>
      </x:c>
      <x:c r="J918" s="90" t="n">
        <x:f>'全銘柄'!AE1731</x:f>
        <x:v>0</x:v>
      </x:c>
      <x:c r="K918" s="90" t="str">
        <x:f>'全銘柄'!AH1731</x:f>
        <x:v>S100W2P6</x:v>
      </x:c>
    </x:row>
    <x:row r="919">
      <x:c r="A919" s="90" t="n">
        <x:f>'全銘柄'!A1614</x:f>
        <x:v>1613</x:v>
      </x:c>
      <x:c r="B919" s="90" t="str">
        <x:f>'全銘柄'!B1614</x:f>
        <x:v>9082</x:v>
      </x:c>
      <x:c r="C919" s="90" t="str">
        <x:f>'全銘柄'!D1614</x:f>
        <x:v>Daiwa Motor Transportation Co.,Ltd.</x:v>
      </x:c>
      <x:c r="D919" s="90" t="str">
        <x:f>'全銘柄'!W1614</x:f>
        <x:v>大塚 一基</x:v>
      </x:c>
      <x:c r="E919" s="90" t="str">
        <x:f>'全銘柄'!U1614</x:f>
        <x:v>新倉 文明</x:v>
      </x:c>
      <x:c r="F919" s="91" t="n">
        <x:f>'全銘柄'!V1614</x:f>
        <x:v>0.0936</x:v>
      </x:c>
      <x:c r="G919" s="90" t="b">
        <x:f>'全銘柄'!AB1614</x:f>
        <x:v>0</x:v>
      </x:c>
      <x:c r="H919" s="90" t="b">
        <x:f>'全銘柄'!AC1614</x:f>
        <x:v>1</x:v>
      </x:c>
      <x:c r="I919" s="90" t="n">
        <x:f>'全銘柄'!AD1614</x:f>
        <x:v>0</x:v>
      </x:c>
      <x:c r="J919" s="90" t="n">
        <x:f>'全銘柄'!AE1614</x:f>
        <x:v>0</x:v>
      </x:c>
      <x:c r="K919" s="90" t="str">
        <x:f>'全銘柄'!AH1614</x:f>
        <x:v>S100W7H0</x:v>
      </x:c>
    </x:row>
    <x:row r="920">
      <x:c r="A920" s="90" t="n">
        <x:f>'全銘柄'!A1615</x:f>
        <x:v>1614</x:v>
      </x:c>
      <x:c r="B920" s="90" t="str">
        <x:f>'全銘柄'!B1615</x:f>
        <x:v>3549</x:v>
      </x:c>
      <x:c r="C920" s="90" t="str">
        <x:f>'全銘柄'!D1615</x:f>
        <x:v>KUSURI NO AOKI HOLDINGS CO.,LTD.</x:v>
      </x:c>
      <x:c r="D920" s="90" t="str">
        <x:f>'全銘柄'!W1615</x:f>
        <x:v>青木 宏憲 / 青木 孝憲</x:v>
      </x:c>
      <x:c r="E920" s="90" t="str">
        <x:f>'全銘柄'!U1615</x:f>
        <x:v>イオン㈱</x:v>
      </x:c>
      <x:c r="F920" s="91" t="n">
        <x:f>'全銘柄'!V1615</x:f>
        <x:v>0.0934</x:v>
      </x:c>
      <x:c r="G920" s="90" t="b">
        <x:f>'全銘柄'!AB1615</x:f>
        <x:v>0</x:v>
      </x:c>
      <x:c r="H920" s="90" t="b">
        <x:f>'全銘柄'!AC1615</x:f>
        <x:v>1</x:v>
      </x:c>
      <x:c r="I920" s="90" t="n">
        <x:f>'全銘柄'!AD1615</x:f>
        <x:v>0</x:v>
      </x:c>
      <x:c r="J920" s="90" t="n">
        <x:f>'全銘柄'!AE1615</x:f>
        <x:v>0</x:v>
      </x:c>
      <x:c r="K920" s="90" t="str">
        <x:f>'全銘柄'!AH1615</x:f>
        <x:v>S100WJXT</x:v>
      </x:c>
    </x:row>
    <x:row r="921">
      <x:c r="A921" s="90" t="n">
        <x:f>'全銘柄'!A1659</x:f>
        <x:v>1658</x:v>
      </x:c>
      <x:c r="B921" s="90" t="str">
        <x:f>'全銘柄'!B1659</x:f>
        <x:v>4026</x:v>
      </x:c>
      <x:c r="C921" s="90" t="str">
        <x:f>'全銘柄'!D1659</x:f>
        <x:v>Konoshima Chemical Co.,Ltd.</x:v>
      </x:c>
      <x:c r="D921" s="90" t="str">
        <x:f>'全銘柄'!W1659</x:f>
        <x:v>池 田 和 夫 / 布 川 明</x:v>
      </x:c>
      <x:c r="E921" s="90" t="str">
        <x:f>'全銘柄'!U1659</x:f>
        <x:v>神島化学従業員持株会</x:v>
      </x:c>
      <x:c r="F921" s="91" t="n">
        <x:f>'全銘柄'!V1659</x:f>
        <x:v>0.0934</x:v>
      </x:c>
      <x:c r="G921" s="90" t="b">
        <x:f>'全銘柄'!AB1659</x:f>
        <x:v>0</x:v>
      </x:c>
      <x:c r="H921" s="90" t="b">
        <x:f>'全銘柄'!AC1659</x:f>
        <x:v>1</x:v>
      </x:c>
      <x:c r="I921" s="90" t="n">
        <x:f>'全銘柄'!AD1659</x:f>
        <x:v>0</x:v>
      </x:c>
      <x:c r="J921" s="90" t="n">
        <x:f>'全銘柄'!AE1659</x:f>
        <x:v>0</x:v>
      </x:c>
      <x:c r="K921" s="90" t="str">
        <x:f>'全銘柄'!AH1659</x:f>
        <x:v>S100WD9R</x:v>
      </x:c>
    </x:row>
    <x:row r="922">
      <x:c r="A922" s="90" t="n">
        <x:f>'全銘柄'!A1711</x:f>
        <x:v>1710</x:v>
      </x:c>
      <x:c r="B922" s="90" t="str">
        <x:f>'全銘柄'!B1711</x:f>
        <x:v>1952</x:v>
      </x:c>
      <x:c r="C922" s="90" t="str">
        <x:f>'全銘柄'!D1711</x:f>
        <x:v>Shin Nippon Air Technologies Co.,Ltd.</x:v>
      </x:c>
      <x:c r="D922" s="90" t="str">
        <x:f>'全銘柄'!W1711</x:f>
        <x:v>廣 島 雅 則</x:v>
      </x:c>
      <x:c r="E922" s="90" t="str">
        <x:f>'全銘柄'!U1711</x:f>
        <x:v>新日本空調協和会</x:v>
      </x:c>
      <x:c r="F922" s="91" t="n">
        <x:f>'全銘柄'!V1711</x:f>
        <x:v>0.0929</x:v>
      </x:c>
      <x:c r="G922" s="90" t="b">
        <x:f>'全銘柄'!AB1711</x:f>
        <x:v>0</x:v>
      </x:c>
      <x:c r="H922" s="90" t="b">
        <x:f>'全銘柄'!AC1711</x:f>
        <x:v>1</x:v>
      </x:c>
      <x:c r="I922" s="90" t="n">
        <x:f>'全銘柄'!AD1711</x:f>
        <x:v>0</x:v>
      </x:c>
      <x:c r="J922" s="90" t="n">
        <x:f>'全銘柄'!AE1711</x:f>
        <x:v>0</x:v>
      </x:c>
      <x:c r="K922" s="90" t="str">
        <x:f>'全銘柄'!AH1711</x:f>
        <x:v>S100W6DZ</x:v>
      </x:c>
    </x:row>
    <x:row r="923">
      <x:c r="A923" s="90" t="n">
        <x:f>'全銘柄'!A539</x:f>
        <x:v>538</x:v>
      </x:c>
      <x:c r="B923" s="90" t="str">
        <x:f>'全銘柄'!B539</x:f>
        <x:v>6894</x:v>
      </x:c>
      <x:c r="C923" s="90" t="str">
        <x:f>'全銘柄'!D539</x:f>
        <x:v>PULSTEC INDUSTRIAL CO.,LTD.</x:v>
      </x:c>
      <x:c r="D923" s="90" t="str">
        <x:f>'全銘柄'!W539</x:f>
        <x:v>青野 嘉幸</x:v>
      </x:c>
      <x:c r="E923" s="90" t="str">
        <x:f>'全銘柄'!U539</x:f>
        <x:v>坪井 邦夫</x:v>
      </x:c>
      <x:c r="F923" s="91" t="n">
        <x:f>'全銘柄'!V539</x:f>
        <x:v>0.0926</x:v>
      </x:c>
      <x:c r="G923" s="90" t="b">
        <x:f>'全銘柄'!AB539</x:f>
        <x:v>0</x:v>
      </x:c>
      <x:c r="H923" s="90" t="b">
        <x:f>'全銘柄'!AC539</x:f>
        <x:v>1</x:v>
      </x:c>
      <x:c r="I923" s="90" t="n">
        <x:f>'全銘柄'!AD539</x:f>
        <x:v>1</x:v>
      </x:c>
      <x:c r="J923" s="90" t="n">
        <x:f>'全銘柄'!AE539</x:f>
        <x:v>1</x:v>
      </x:c>
      <x:c r="K923" s="90" t="str">
        <x:f>'全銘柄'!AH539</x:f>
        <x:v>S100W2ND</x:v>
      </x:c>
    </x:row>
    <x:row r="924">
      <x:c r="A924" s="90" t="n">
        <x:f>'全銘柄'!A1824</x:f>
        <x:v>1823</x:v>
      </x:c>
      <x:c r="B924" s="90" t="str">
        <x:f>'全銘柄'!B1824</x:f>
        <x:v>7953</x:v>
      </x:c>
      <x:c r="C924" s="90" t="str">
        <x:f>'全銘柄'!D1824</x:f>
        <x:v>KIKUSUI CHEMICAL INDUSTRIES CO.,LTD.</x:v>
      </x:c>
      <x:c r="D924" s="90" t="str">
        <x:f>'全銘柄'!W1824</x:f>
        <x:v>今 井 田 広 幸</x:v>
      </x:c>
      <x:c r="E924" s="90" t="str">
        <x:f>'全銘柄'!U1824</x:f>
        <x:v>菊水化学工業取引先持株会</x:v>
      </x:c>
      <x:c r="F924" s="91" t="n">
        <x:f>'全銘柄'!V1824</x:f>
        <x:v>0.0912</x:v>
      </x:c>
      <x:c r="G924" s="90" t="b">
        <x:f>'全銘柄'!AB1824</x:f>
        <x:v>0</x:v>
      </x:c>
      <x:c r="H924" s="90" t="b">
        <x:f>'全銘柄'!AC1824</x:f>
        <x:v>1</x:v>
      </x:c>
      <x:c r="I924" s="90" t="n">
        <x:f>'全銘柄'!AD1824</x:f>
        <x:v>0</x:v>
      </x:c>
      <x:c r="J924" s="90" t="n">
        <x:f>'全銘柄'!AE1824</x:f>
        <x:v>0</x:v>
      </x:c>
      <x:c r="K924" s="90" t="str">
        <x:f>'全銘柄'!AH1824</x:f>
        <x:v>S100W76I</x:v>
      </x:c>
    </x:row>
    <x:row r="925">
      <x:c r="A925" s="90" t="n">
        <x:f>'全銘柄'!A1717</x:f>
        <x:v>1716</x:v>
      </x:c>
      <x:c r="B925" s="90" t="str">
        <x:f>'全銘柄'!B1717</x:f>
        <x:v>7822</x:v>
      </x:c>
      <x:c r="C925" s="90" t="str">
        <x:f>'全銘柄'!D1717</x:f>
        <x:v>Eidai Co.,Ltd.</x:v>
      </x:c>
      <x:c r="D925" s="90" t="str">
        <x:f>'全銘柄'!W1717</x:f>
        <x:v>枝園 統博 / 田部 忠光 / 藤本 八郎</x:v>
      </x:c>
      <x:c r="E925" s="90" t="str">
        <x:f>'全銘柄'!U1717</x:f>
        <x:v>永大産業取引先持株会</x:v>
      </x:c>
      <x:c r="F925" s="91" t="n">
        <x:f>'全銘柄'!V1717</x:f>
        <x:v>0.0908</x:v>
      </x:c>
      <x:c r="G925" s="90" t="b">
        <x:f>'全銘柄'!AB1717</x:f>
        <x:v>0</x:v>
      </x:c>
      <x:c r="H925" s="90" t="b">
        <x:f>'全銘柄'!AC1717</x:f>
        <x:v>1</x:v>
      </x:c>
      <x:c r="I925" s="90" t="n">
        <x:f>'全銘柄'!AD1717</x:f>
        <x:v>0</x:v>
      </x:c>
      <x:c r="J925" s="90" t="n">
        <x:f>'全銘柄'!AE1717</x:f>
        <x:v>0</x:v>
      </x:c>
      <x:c r="K925" s="90" t="str">
        <x:f>'全銘柄'!AH1717</x:f>
        <x:v>S100W3YW</x:v>
      </x:c>
    </x:row>
    <x:row r="926">
      <x:c r="A926" s="90" t="n">
        <x:f>'全銘柄'!A1666</x:f>
        <x:v>1665</x:v>
      </x:c>
      <x:c r="B926" s="90" t="str">
        <x:f>'全銘柄'!B1666</x:f>
        <x:v>1798</x:v>
      </x:c>
      <x:c r="C926" s="90" t="str">
        <x:f>'全銘柄'!D1666</x:f>
        <x:v>MORIYA CORPORATION</x:v>
      </x:c>
      <x:c r="D926" s="90" t="str">
        <x:f>'全銘柄'!W1666</x:f>
        <x:v>伊藤 由郁紀</x:v>
      </x:c>
      <x:c r="E926" s="90" t="str">
        <x:f>'全銘柄'!U1666</x:f>
        <x:v>守谷商会従業員持株会</x:v>
      </x:c>
      <x:c r="F926" s="91" t="n">
        <x:f>'全銘柄'!V1666</x:f>
        <x:v>0.0905</x:v>
      </x:c>
      <x:c r="G926" s="90" t="b">
        <x:f>'全銘柄'!AB1666</x:f>
        <x:v>0</x:v>
      </x:c>
      <x:c r="H926" s="90" t="b">
        <x:f>'全銘柄'!AC1666</x:f>
        <x:v>1</x:v>
      </x:c>
      <x:c r="I926" s="90" t="n">
        <x:f>'全銘柄'!AD1666</x:f>
        <x:v>0</x:v>
      </x:c>
      <x:c r="J926" s="90" t="n">
        <x:f>'全銘柄'!AE1666</x:f>
        <x:v>0</x:v>
      </x:c>
      <x:c r="K926" s="90" t="str">
        <x:f>'全銘柄'!AH1666</x:f>
        <x:v>S100W19D</x:v>
      </x:c>
    </x:row>
    <x:row r="927">
      <x:c r="A927" s="90" t="n">
        <x:f>'全銘柄'!A1641</x:f>
        <x:v>1640</x:v>
      </x:c>
      <x:c r="B927" s="90" t="str">
        <x:f>'全銘柄'!B1641</x:f>
        <x:v>6614</x:v>
      </x:c>
      <x:c r="C927" s="90" t="str">
        <x:f>'全銘柄'!D1641</x:f>
        <x:v>Shikino High-Tech CO.,LTD.</x:v>
      </x:c>
      <x:c r="D927" s="90" t="str">
        <x:f>'全銘柄'!W1641</x:f>
        <x:v>髙橋 信一</x:v>
      </x:c>
      <x:c r="E927" s="90" t="str">
        <x:f>'全銘柄'!U1641</x:f>
        <x:v>塚田 隆</x:v>
      </x:c>
      <x:c r="F927" s="91" t="n">
        <x:f>'全銘柄'!V1641</x:f>
        <x:v>0.09</x:v>
      </x:c>
      <x:c r="G927" s="90" t="b">
        <x:f>'全銘柄'!AB1641</x:f>
        <x:v>0</x:v>
      </x:c>
      <x:c r="H927" s="90" t="b">
        <x:f>'全銘柄'!AC1641</x:f>
        <x:v>1</x:v>
      </x:c>
      <x:c r="I927" s="90" t="n">
        <x:f>'全銘柄'!AD1641</x:f>
        <x:v>0</x:v>
      </x:c>
      <x:c r="J927" s="90" t="n">
        <x:f>'全銘柄'!AE1641</x:f>
        <x:v>0</x:v>
      </x:c>
      <x:c r="K927" s="90" t="str">
        <x:f>'全銘柄'!AH1641</x:f>
        <x:v>S100W4H8</x:v>
      </x:c>
    </x:row>
    <x:row r="928">
      <x:c r="A928" s="90" t="n">
        <x:f>'全銘柄'!A1655</x:f>
        <x:v>1654</x:v>
      </x:c>
      <x:c r="B928" s="90" t="str">
        <x:f>'全銘柄'!B1655</x:f>
        <x:v>6137</x:v>
      </x:c>
      <x:c r="C928" s="90" t="str">
        <x:f>'全銘柄'!D1655</x:f>
        <x:v>KOIKE SANSO KOGYO CO.,LTD.</x:v>
      </x:c>
      <x:c r="D928" s="90" t="str">
        <x:f>'全銘柄'!W1655</x:f>
        <x:v>小池 英夫 / 冨岡 恭三</x:v>
      </x:c>
      <x:c r="E928" s="90" t="str">
        <x:f>'全銘柄'!U1655</x:f>
        <x:v>小池酸素工業取引先持株会</x:v>
      </x:c>
      <x:c r="F928" s="91" t="n">
        <x:f>'全銘柄'!V1655</x:f>
        <x:v>0.09</x:v>
      </x:c>
      <x:c r="G928" s="90" t="b">
        <x:f>'全銘柄'!AB1655</x:f>
        <x:v>0</x:v>
      </x:c>
      <x:c r="H928" s="90" t="b">
        <x:f>'全銘柄'!AC1655</x:f>
        <x:v>1</x:v>
      </x:c>
      <x:c r="I928" s="90" t="n">
        <x:f>'全銘柄'!AD1655</x:f>
        <x:v>0</x:v>
      </x:c>
      <x:c r="J928" s="90" t="n">
        <x:f>'全銘柄'!AE1655</x:f>
        <x:v>0</x:v>
      </x:c>
      <x:c r="K928" s="90" t="str">
        <x:f>'全銘柄'!AH1655</x:f>
        <x:v>S100W3B1</x:v>
      </x:c>
    </x:row>
    <x:row r="929">
      <x:c r="A929" s="90" t="n">
        <x:f>'全銘柄'!A1867</x:f>
        <x:v>1866</x:v>
      </x:c>
      <x:c r="B929" s="90" t="str">
        <x:f>'全銘柄'!B1867</x:f>
        <x:v>2917</x:v>
      </x:c>
      <x:c r="C929" s="90" t="str">
        <x:f>'全銘柄'!D1867</x:f>
        <x:v>OHMORIYA Co.,LTD.</x:v>
      </x:c>
      <x:c r="D929" s="90" t="str">
        <x:f>'全銘柄'!W1867</x:f>
        <x:v>稲 野 達 郎 / 稲 野 貴 之</x:v>
      </x:c>
      <x:c r="E929" s="90" t="str">
        <x:f>'全銘柄'!U1867</x:f>
        <x:v>大森屋共栄持株会</x:v>
      </x:c>
      <x:c r="F929" s="91" t="n">
        <x:f>'全銘柄'!V1867</x:f>
        <x:v>0.0895</x:v>
      </x:c>
      <x:c r="G929" s="90" t="b">
        <x:f>'全銘柄'!AB1867</x:f>
        <x:v>0</x:v>
      </x:c>
      <x:c r="H929" s="90" t="b">
        <x:f>'全銘柄'!AC1867</x:f>
        <x:v>1</x:v>
      </x:c>
      <x:c r="I929" s="90" t="n">
        <x:f>'全銘柄'!AD1867</x:f>
        <x:v>0</x:v>
      </x:c>
      <x:c r="J929" s="90" t="n">
        <x:f>'全銘柄'!AE1867</x:f>
        <x:v>0</x:v>
      </x:c>
      <x:c r="K929" s="90" t="str">
        <x:f>'全銘柄'!AH1867</x:f>
        <x:v>S100XBNR</x:v>
      </x:c>
    </x:row>
    <x:row r="930">
      <x:c r="A930" s="90" t="n">
        <x:f>'全銘柄'!A1846</x:f>
        <x:v>1845</x:v>
      </x:c>
      <x:c r="B930" s="90" t="str">
        <x:f>'全銘柄'!B1846</x:f>
        <x:v>6022</x:v>
      </x:c>
      <x:c r="C930" s="90" t="str">
        <x:f>'全銘柄'!D1846</x:f>
        <x:v>Akasaka Diesels Ltd.</x:v>
      </x:c>
      <x:c r="D930" s="90" t="str">
        <x:f>'全銘柄'!W1846</x:f>
        <x:v>阪 口 勝 彦 / 塚 本 義 之</x:v>
      </x:c>
      <x:c r="E930" s="90" t="str">
        <x:f>'全銘柄'!U1846</x:f>
        <x:v>アカサカ共栄会</x:v>
      </x:c>
      <x:c r="F930" s="91" t="n">
        <x:f>'全銘柄'!V1846</x:f>
        <x:v>0.0889</x:v>
      </x:c>
      <x:c r="G930" s="90" t="b">
        <x:f>'全銘柄'!AB1846</x:f>
        <x:v>0</x:v>
      </x:c>
      <x:c r="H930" s="90" t="b">
        <x:f>'全銘柄'!AC1846</x:f>
        <x:v>1</x:v>
      </x:c>
      <x:c r="I930" s="90" t="n">
        <x:f>'全銘柄'!AD1846</x:f>
        <x:v>0</x:v>
      </x:c>
      <x:c r="J930" s="90" t="n">
        <x:f>'全銘柄'!AE1846</x:f>
        <x:v>0</x:v>
      </x:c>
      <x:c r="K930" s="90" t="str">
        <x:f>'全銘柄'!AH1846</x:f>
        <x:v>S100W52J</x:v>
      </x:c>
    </x:row>
    <x:row r="931">
      <x:c r="A931" s="90" t="n">
        <x:f>'全銘柄'!A1800</x:f>
        <x:v>1799</x:v>
      </x:c>
      <x:c r="B931" s="90" t="str">
        <x:f>'全銘柄'!B1800</x:f>
        <x:v>5906</x:v>
      </x:c>
      <x:c r="C931" s="90" t="str">
        <x:f>'全銘柄'!D1800</x:f>
        <x:v>MK SEIKO CO.,LTD.</x:v>
      </x:c>
      <x:c r="D931" s="90" t="str">
        <x:f>'全銘柄'!W1800</x:f>
        <x:v>丸山 将一</x:v>
      </x:c>
      <x:c r="E931" s="90" t="str">
        <x:f>'全銘柄'!U1800</x:f>
        <x:v>丸山 永樹</x:v>
      </x:c>
      <x:c r="F931" s="91" t="n">
        <x:f>'全銘柄'!V1800</x:f>
        <x:v>0.0883</x:v>
      </x:c>
      <x:c r="G931" s="90" t="b">
        <x:f>'全銘柄'!AB1800</x:f>
        <x:v>0</x:v>
      </x:c>
      <x:c r="H931" s="90" t="b">
        <x:f>'全銘柄'!AC1800</x:f>
        <x:v>1</x:v>
      </x:c>
      <x:c r="I931" s="90" t="n">
        <x:f>'全銘柄'!AD1800</x:f>
        <x:v>0</x:v>
      </x:c>
      <x:c r="J931" s="90" t="n">
        <x:f>'全銘柄'!AE1800</x:f>
        <x:v>0</x:v>
      </x:c>
      <x:c r="K931" s="90" t="str">
        <x:f>'全銘柄'!AH1800</x:f>
        <x:v>S100VX2E</x:v>
      </x:c>
    </x:row>
    <x:row r="932">
      <x:c r="A932" s="90" t="n">
        <x:f>'全銘柄'!A1795</x:f>
        <x:v>1794</x:v>
      </x:c>
      <x:c r="B932" s="90" t="str">
        <x:f>'全銘柄'!B1795</x:f>
        <x:v>6513</x:v>
      </x:c>
      <x:c r="C932" s="90" t="str">
        <x:f>'全銘柄'!D1795</x:f>
        <x:v>Origin Company,Limited</x:v>
      </x:c>
      <x:c r="D932" s="90" t="str">
        <x:f>'全銘柄'!W1795</x:f>
        <x:v>稲葉 英樹</x:v>
      </x:c>
      <x:c r="E932" s="90" t="str">
        <x:f>'全銘柄'!U1795</x:f>
        <x:v>オリジン取引先持株会</x:v>
      </x:c>
      <x:c r="F932" s="91" t="n">
        <x:f>'全銘柄'!V1795</x:f>
        <x:v>0.0882</x:v>
      </x:c>
      <x:c r="G932" s="90" t="b">
        <x:f>'全銘柄'!AB1795</x:f>
        <x:v>0</x:v>
      </x:c>
      <x:c r="H932" s="90" t="b">
        <x:f>'全銘柄'!AC1795</x:f>
        <x:v>1</x:v>
      </x:c>
      <x:c r="I932" s="90" t="n">
        <x:f>'全銘柄'!AD1795</x:f>
        <x:v>0</x:v>
      </x:c>
      <x:c r="J932" s="90" t="n">
        <x:f>'全銘柄'!AE1795</x:f>
        <x:v>0</x:v>
      </x:c>
      <x:c r="K932" s="90" t="str">
        <x:f>'全銘柄'!AH1795</x:f>
        <x:v>S100W8OU</x:v>
      </x:c>
    </x:row>
    <x:row r="933">
      <x:c r="A933" s="90" t="n">
        <x:f>'全銘柄'!A1862</x:f>
        <x:v>1861</x:v>
      </x:c>
      <x:c r="B933" s="90" t="str">
        <x:f>'全銘柄'!B1862</x:f>
        <x:v>8217</x:v>
      </x:c>
      <x:c r="C933" s="90" t="str">
        <x:f>'全銘柄'!D1862</x:f>
        <x:v>OKUWA CO.,LTD.</x:v>
      </x:c>
      <x:c r="D933" s="90" t="str">
        <x:f>'全銘柄'!W1862</x:f>
        <x:v>大 桑 弘 嗣</x:v>
      </x:c>
      <x:c r="E933" s="90" t="str">
        <x:f>'全銘柄'!U1862</x:f>
        <x:v>オークワ共栄会</x:v>
      </x:c>
      <x:c r="F933" s="91" t="n">
        <x:f>'全銘柄'!V1862</x:f>
        <x:v>0.0878</x:v>
      </x:c>
      <x:c r="G933" s="90" t="b">
        <x:f>'全銘柄'!AB1862</x:f>
        <x:v>0</x:v>
      </x:c>
      <x:c r="H933" s="90" t="b">
        <x:f>'全銘柄'!AC1862</x:f>
        <x:v>1</x:v>
      </x:c>
      <x:c r="I933" s="90" t="n">
        <x:f>'全銘柄'!AD1862</x:f>
        <x:v>0</x:v>
      </x:c>
      <x:c r="J933" s="90" t="n">
        <x:f>'全銘柄'!AE1862</x:f>
        <x:v>0</x:v>
      </x:c>
      <x:c r="K933" s="90" t="str">
        <x:f>'全銘柄'!AH1862</x:f>
        <x:v>S100Y362</x:v>
      </x:c>
    </x:row>
    <x:row r="934">
      <x:c r="A934" s="90" t="n">
        <x:f>'全銘柄'!A522</x:f>
        <x:v>521</x:v>
      </x:c>
      <x:c r="B934" s="90" t="str">
        <x:f>'全銘柄'!B522</x:f>
        <x:v>1723</x:v>
      </x:c>
      <x:c r="C934" s="90" t="str">
        <x:f>'全銘柄'!D522</x:f>
        <x:v>NIHON DENGI CO.,LTD.</x:v>
      </x:c>
      <x:c r="D934" s="90" t="str">
        <x:f>'全銘柄'!W522</x:f>
        <x:v>島田 良介</x:v>
      </x:c>
      <x:c r="E934" s="90" t="str">
        <x:f>'全銘柄'!U522</x:f>
        <x:v>日本電技従業員持株会</x:v>
      </x:c>
      <x:c r="F934" s="91" t="n">
        <x:f>'全銘柄'!V522</x:f>
        <x:v>0.0871</x:v>
      </x:c>
      <x:c r="G934" s="90" t="b">
        <x:f>'全銘柄'!AB522</x:f>
        <x:v>0</x:v>
      </x:c>
      <x:c r="H934" s="90" t="b">
        <x:f>'全銘柄'!AC522</x:f>
        <x:v>1</x:v>
      </x:c>
      <x:c r="I934" s="90" t="n">
        <x:f>'全銘柄'!AD522</x:f>
        <x:v>1</x:v>
      </x:c>
      <x:c r="J934" s="90" t="n">
        <x:f>'全銘柄'!AE522</x:f>
        <x:v>1</x:v>
      </x:c>
      <x:c r="K934" s="90" t="str">
        <x:f>'全銘柄'!AH522</x:f>
        <x:v>S100W2JG</x:v>
      </x:c>
    </x:row>
    <x:row r="935">
      <x:c r="A935" s="90" t="n">
        <x:f>'全銘柄'!A1727</x:f>
        <x:v>1726</x:v>
      </x:c>
      <x:c r="B935" s="90" t="str">
        <x:f>'全銘柄'!B1727</x:f>
        <x:v>3895</x:v>
      </x:c>
      <x:c r="C935" s="90" t="str">
        <x:f>'全銘柄'!D1727</x:f>
        <x:v>HAVIX CORPORATION</x:v>
      </x:c>
      <x:c r="D935" s="90" t="str">
        <x:f>'全銘柄'!W1727</x:f>
        <x:v>吉 村 和 彦 / 福 村 大 介</x:v>
      </x:c>
      <x:c r="E935" s="90" t="str">
        <x:f>'全銘柄'!U1727</x:f>
        <x:v>酒 井 正 吾</x:v>
      </x:c>
      <x:c r="F935" s="91" t="n">
        <x:f>'全銘柄'!V1727</x:f>
        <x:v>0.0862</x:v>
      </x:c>
      <x:c r="G935" s="90" t="b">
        <x:f>'全銘柄'!AB1727</x:f>
        <x:v>0</x:v>
      </x:c>
      <x:c r="H935" s="90" t="b">
        <x:f>'全銘柄'!AC1727</x:f>
        <x:v>1</x:v>
      </x:c>
      <x:c r="I935" s="90" t="n">
        <x:f>'全銘柄'!AD1727</x:f>
        <x:v>0</x:v>
      </x:c>
      <x:c r="J935" s="90" t="n">
        <x:f>'全銘柄'!AE1727</x:f>
        <x:v>0</x:v>
      </x:c>
      <x:c r="K935" s="90" t="str">
        <x:f>'全銘柄'!AH1727</x:f>
        <x:v>S100VYRU</x:v>
      </x:c>
    </x:row>
    <x:row r="936">
      <x:c r="A936" s="90" t="n">
        <x:f>'全銘柄'!A1598</x:f>
        <x:v>1597</x:v>
      </x:c>
      <x:c r="B936" s="90" t="str">
        <x:f>'全銘柄'!B1598</x:f>
        <x:v>8226</x:v>
      </x:c>
      <x:c r="C936" s="90" t="str">
        <x:f>'全銘柄'!D1598</x:f>
        <x:v>RIKEI CORPORATION</x:v>
      </x:c>
      <x:c r="D936" s="90" t="str">
        <x:f>'全銘柄'!W1598</x:f>
        <x:v>猪坂 哲</x:v>
      </x:c>
      <x:c r="E936" s="90" t="str">
        <x:f>'全銘柄'!U1598</x:f>
        <x:v>石川 大樹</x:v>
      </x:c>
      <x:c r="F936" s="91" t="n">
        <x:f>'全銘柄'!V1598</x:f>
        <x:v>0.0857</x:v>
      </x:c>
      <x:c r="G936" s="90" t="b">
        <x:f>'全銘柄'!AB1598</x:f>
        <x:v>0</x:v>
      </x:c>
      <x:c r="H936" s="90" t="b">
        <x:f>'全銘柄'!AC1598</x:f>
        <x:v>1</x:v>
      </x:c>
      <x:c r="I936" s="90" t="n">
        <x:f>'全銘柄'!AD1598</x:f>
        <x:v>0</x:v>
      </x:c>
      <x:c r="J936" s="90" t="n">
        <x:f>'全銘柄'!AE1598</x:f>
        <x:v>0</x:v>
      </x:c>
      <x:c r="K936" s="90" t="str">
        <x:f>'全銘柄'!AH1598</x:f>
        <x:v>S100W7TQ</x:v>
      </x:c>
    </x:row>
    <x:row r="937">
      <x:c r="A937" s="90" t="n">
        <x:f>'全銘柄'!A492</x:f>
        <x:v>491</x:v>
      </x:c>
      <x:c r="B937" s="90" t="str">
        <x:f>'全銘柄'!B492</x:f>
        <x:v>4462</x:v>
      </x:c>
      <x:c r="C937" s="90" t="str">
        <x:f>'全銘柄'!D492</x:f>
        <x:v>ISHIHARA CHEMICAL CO.,LTD.</x:v>
      </x:c>
      <x:c r="D937" s="90" t="str">
        <x:f>'全銘柄'!W492</x:f>
        <x:v>酒 井 保 幸 / 藤 本 昭 彦</x:v>
      </x:c>
      <x:c r="E937" s="90" t="str">
        <x:f>'全銘柄'!U492</x:f>
        <x:v>石原ケミカル取引先持株会</x:v>
      </x:c>
      <x:c r="F937" s="91" t="n">
        <x:f>'全銘柄'!V492</x:f>
        <x:v>0.0841</x:v>
      </x:c>
      <x:c r="G937" s="90" t="b">
        <x:f>'全銘柄'!AB492</x:f>
        <x:v>0</x:v>
      </x:c>
      <x:c r="H937" s="90" t="b">
        <x:f>'全銘柄'!AC492</x:f>
        <x:v>1</x:v>
      </x:c>
      <x:c r="I937" s="90" t="n">
        <x:f>'全銘柄'!AD492</x:f>
        <x:v>1</x:v>
      </x:c>
      <x:c r="J937" s="90" t="n">
        <x:f>'全銘柄'!AE492</x:f>
        <x:v>1</x:v>
      </x:c>
      <x:c r="K937" s="90" t="str">
        <x:f>'全銘柄'!AH492</x:f>
        <x:v>S100W3FK</x:v>
      </x:c>
    </x:row>
    <x:row r="938">
      <x:c r="A938" s="90" t="n">
        <x:f>'全銘柄'!A540</x:f>
        <x:v>539</x:v>
      </x:c>
      <x:c r="B938" s="90" t="str">
        <x:f>'全銘柄'!B540</x:f>
        <x:v>4299</x:v>
      </x:c>
      <x:c r="C938" s="90" t="str">
        <x:f>'全銘柄'!D540</x:f>
        <x:v>HIMACS,Ltd.</x:v>
      </x:c>
      <x:c r="D938" s="90" t="str">
        <x:f>'全銘柄'!W540</x:f>
        <x:v>中島 太</x:v>
      </x:c>
      <x:c r="E938" s="90" t="str">
        <x:f>'全銘柄'!U540</x:f>
        <x:v>ハイマックス社員持株会</x:v>
      </x:c>
      <x:c r="F938" s="91" t="n">
        <x:f>'全銘柄'!V540</x:f>
        <x:v>0.084</x:v>
      </x:c>
      <x:c r="G938" s="90" t="b">
        <x:f>'全銘柄'!AB540</x:f>
        <x:v>0</x:v>
      </x:c>
      <x:c r="H938" s="90" t="b">
        <x:f>'全銘柄'!AC540</x:f>
        <x:v>1</x:v>
      </x:c>
      <x:c r="I938" s="90" t="n">
        <x:f>'全銘柄'!AD540</x:f>
        <x:v>1</x:v>
      </x:c>
      <x:c r="J938" s="90" t="n">
        <x:f>'全銘柄'!AE540</x:f>
        <x:v>1</x:v>
      </x:c>
      <x:c r="K938" s="90" t="str">
        <x:f>'全銘柄'!AH540</x:f>
        <x:v>S100VZZ7</x:v>
      </x:c>
    </x:row>
    <x:row r="939">
      <x:c r="A939" s="90" t="n">
        <x:f>'全銘柄'!A314</x:f>
        <x:v>313</x:v>
      </x:c>
      <x:c r="B939" s="90" t="str">
        <x:f>'全銘柄'!B314</x:f>
        <x:v>6342</x:v>
      </x:c>
      <x:c r="C939" s="90" t="str">
        <x:f>'全銘柄'!D314</x:f>
        <x:v>Taihei Machinery Works,Limited</x:v>
      </x:c>
      <x:c r="D939" s="90" t="str">
        <x:f>'全銘柄'!W314</x:f>
        <x:v>尾関 修康</x:v>
      </x:c>
      <x:c r="E939" s="90" t="str">
        <x:f>'全銘柄'!U314</x:f>
        <x:v>太平製作所自社株投資会</x:v>
      </x:c>
      <x:c r="F939" s="91" t="n">
        <x:f>'全銘柄'!V314</x:f>
        <x:v>0.0839</x:v>
      </x:c>
      <x:c r="G939" s="90" t="b">
        <x:f>'全銘柄'!AB314</x:f>
        <x:v>0</x:v>
      </x:c>
      <x:c r="H939" s="90" t="b">
        <x:f>'全銘柄'!AC314</x:f>
        <x:v>1</x:v>
      </x:c>
      <x:c r="I939" s="90" t="n">
        <x:f>'全銘柄'!AD314</x:f>
        <x:v>1</x:v>
      </x:c>
      <x:c r="J939" s="90" t="n">
        <x:f>'全銘柄'!AE314</x:f>
        <x:v>2</x:v>
      </x:c>
      <x:c r="K939" s="90" t="str">
        <x:f>'全銘柄'!AH314</x:f>
        <x:v>S100W4LI</x:v>
      </x:c>
    </x:row>
    <x:row r="940">
      <x:c r="A940" s="90" t="n">
        <x:f>'全銘柄'!A1734</x:f>
        <x:v>1733</x:v>
      </x:c>
      <x:c r="B940" s="90" t="str">
        <x:f>'全銘柄'!B1734</x:f>
        <x:v>6138</x:v>
      </x:c>
      <x:c r="C940" s="90" t="str">
        <x:f>'全銘柄'!D1734</x:f>
        <x:v>DIJET INDUSTRIAL CO.,LTD.</x:v>
      </x:c>
      <x:c r="D940" s="90" t="str">
        <x:f>'全銘柄'!W1734</x:f>
        <x:v>生悦住 歩</x:v>
      </x:c>
      <x:c r="E940" s="90" t="str">
        <x:f>'全銘柄'!U1734</x:f>
        <x:v>ダイジヱット取引先持株会</x:v>
      </x:c>
      <x:c r="F940" s="91" t="n">
        <x:f>'全銘柄'!V1734</x:f>
        <x:v>0.0829</x:v>
      </x:c>
      <x:c r="G940" s="90" t="b">
        <x:f>'全銘柄'!AB1734</x:f>
        <x:v>0</x:v>
      </x:c>
      <x:c r="H940" s="90" t="b">
        <x:f>'全銘柄'!AC1734</x:f>
        <x:v>1</x:v>
      </x:c>
      <x:c r="I940" s="90" t="n">
        <x:f>'全銘柄'!AD1734</x:f>
        <x:v>0</x:v>
      </x:c>
      <x:c r="J940" s="90" t="n">
        <x:f>'全銘柄'!AE1734</x:f>
        <x:v>0</x:v>
      </x:c>
      <x:c r="K940" s="90" t="str">
        <x:f>'全銘柄'!AH1734</x:f>
        <x:v>S100W70L</x:v>
      </x:c>
    </x:row>
    <x:row r="941">
      <x:c r="A941" s="90" t="n">
        <x:f>'全銘柄'!A1702</x:f>
        <x:v>1701</x:v>
      </x:c>
      <x:c r="B941" s="90" t="str">
        <x:f>'全銘柄'!B1702</x:f>
        <x:v>6694</x:v>
      </x:c>
      <x:c r="C941" s="90" t="str">
        <x:f>'全銘柄'!D1702</x:f>
        <x:v>ZOOM CORPORATION</x:v>
      </x:c>
      <x:c r="D941" s="90" t="str">
        <x:f>'全銘柄'!W1702</x:f>
        <x:v>工藤 俊介</x:v>
      </x:c>
      <x:c r="E941" s="90" t="str">
        <x:f>'全銘柄'!U1702</x:f>
        <x:v>飯島 雅宏</x:v>
      </x:c>
      <x:c r="F941" s="91" t="n">
        <x:f>'全銘柄'!V1702</x:f>
        <x:v>0.0825</x:v>
      </x:c>
      <x:c r="G941" s="90" t="b">
        <x:f>'全銘柄'!AB1702</x:f>
        <x:v>0</x:v>
      </x:c>
      <x:c r="H941" s="90" t="b">
        <x:f>'全銘柄'!AC1702</x:f>
        <x:v>1</x:v>
      </x:c>
      <x:c r="I941" s="90" t="n">
        <x:f>'全銘柄'!AD1702</x:f>
        <x:v>0</x:v>
      </x:c>
      <x:c r="J941" s="90" t="n">
        <x:f>'全銘柄'!AE1702</x:f>
        <x:v>0</x:v>
      </x:c>
      <x:c r="K941" s="90" t="str">
        <x:f>'全銘柄'!AH1702</x:f>
        <x:v>S100XTUG</x:v>
      </x:c>
    </x:row>
    <x:row r="942">
      <x:c r="A942" s="90" t="n">
        <x:f>'全銘柄'!A1706</x:f>
        <x:v>1705</x:v>
      </x:c>
      <x:c r="B942" s="90" t="str">
        <x:f>'全銘柄'!B1706</x:f>
        <x:v>8085</x:v>
      </x:c>
      <x:c r="C942" s="90" t="str">
        <x:f>'全銘柄'!D1706</x:f>
        <x:v>NARASAKI SANGYO CO.,LTD.</x:v>
      </x:c>
      <x:c r="D942" s="90" t="str">
        <x:f>'全銘柄'!W1706</x:f>
        <x:v>吉 田 耕 二 / 中 村 克 久</x:v>
      </x:c>
      <x:c r="E942" s="90" t="str">
        <x:f>'全銘柄'!U1706</x:f>
        <x:v>三菱電機㈱</x:v>
      </x:c>
      <x:c r="F942" s="91" t="n">
        <x:f>'全銘柄'!V1706</x:f>
        <x:v>0.0822</x:v>
      </x:c>
      <x:c r="G942" s="90" t="b">
        <x:f>'全銘柄'!AB1706</x:f>
        <x:v>0</x:v>
      </x:c>
      <x:c r="H942" s="90" t="b">
        <x:f>'全銘柄'!AC1706</x:f>
        <x:v>1</x:v>
      </x:c>
      <x:c r="I942" s="90" t="n">
        <x:f>'全銘柄'!AD1706</x:f>
        <x:v>0</x:v>
      </x:c>
      <x:c r="J942" s="90" t="n">
        <x:f>'全銘柄'!AE1706</x:f>
        <x:v>0</x:v>
      </x:c>
      <x:c r="K942" s="90" t="str">
        <x:f>'全銘柄'!AH1706</x:f>
        <x:v>S100W8R8</x:v>
      </x:c>
    </x:row>
    <x:row r="943">
      <x:c r="A943" s="90" t="n">
        <x:f>'全銘柄'!A1723</x:f>
        <x:v>1722</x:v>
      </x:c>
      <x:c r="B943" s="90" t="str">
        <x:f>'全銘柄'!B1723</x:f>
        <x:v>7472</x:v>
      </x:c>
      <x:c r="C943" s="90" t="str">
        <x:f>'全銘柄'!D1723</x:f>
        <x:v>TOBA,INC.</x:v>
      </x:c>
      <x:c r="D943" s="90" t="str">
        <x:f>'全銘柄'!W1723</x:f>
        <x:v>遠 藤 稔</x:v>
      </x:c>
      <x:c r="E943" s="90" t="str">
        <x:f>'全銘柄'!U1723</x:f>
        <x:v>鳥 羽 重 良</x:v>
      </x:c>
      <x:c r="F943" s="91" t="n">
        <x:f>'全銘柄'!V1723</x:f>
        <x:v>0.0821</x:v>
      </x:c>
      <x:c r="G943" s="90" t="b">
        <x:f>'全銘柄'!AB1723</x:f>
        <x:v>0</x:v>
      </x:c>
      <x:c r="H943" s="90" t="b">
        <x:f>'全銘柄'!AC1723</x:f>
        <x:v>1</x:v>
      </x:c>
      <x:c r="I943" s="90" t="n">
        <x:f>'全銘柄'!AD1723</x:f>
        <x:v>0</x:v>
      </x:c>
      <x:c r="J943" s="90" t="n">
        <x:f>'全銘柄'!AE1723</x:f>
        <x:v>0</x:v>
      </x:c>
      <x:c r="K943" s="90" t="str">
        <x:f>'全銘柄'!AH1723</x:f>
        <x:v>S100VZ8U</x:v>
      </x:c>
    </x:row>
    <x:row r="944">
      <x:c r="A944" s="90" t="n">
        <x:f>'全銘柄'!A496</x:f>
        <x:v>495</x:v>
      </x:c>
      <x:c r="B944" s="90" t="str">
        <x:f>'全銘柄'!B496</x:f>
        <x:v>6083</x:v>
      </x:c>
      <x:c r="C944" s="90" t="str">
        <x:f>'全銘柄'!D496</x:f>
        <x:v>ERI HOLDINGS CO.,LTD.</x:v>
      </x:c>
      <x:c r="D944" s="90" t="str">
        <x:f>'全銘柄'!W496</x:f>
        <x:v>馬 野 俊 彦 / 竹之内 哲 次</x:v>
      </x:c>
      <x:c r="E944" s="90" t="str">
        <x:f>'全銘柄'!U496</x:f>
        <x:v>ＥＲＩホールディングス従業員持株会</x:v>
      </x:c>
      <x:c r="F944" s="91" t="n">
        <x:f>'全銘柄'!V496</x:f>
        <x:v>0.0819</x:v>
      </x:c>
      <x:c r="G944" s="90" t="b">
        <x:f>'全銘柄'!AB496</x:f>
        <x:v>0</x:v>
      </x:c>
      <x:c r="H944" s="90" t="b">
        <x:f>'全銘柄'!AC496</x:f>
        <x:v>1</x:v>
      </x:c>
      <x:c r="I944" s="90" t="n">
        <x:f>'全銘柄'!AD496</x:f>
        <x:v>1</x:v>
      </x:c>
      <x:c r="J944" s="90" t="n">
        <x:f>'全銘柄'!AE496</x:f>
        <x:v>1</x:v>
      </x:c>
      <x:c r="K944" s="90" t="str">
        <x:f>'全銘柄'!AH496</x:f>
        <x:v>S100WLGA</x:v>
      </x:c>
    </x:row>
    <x:row r="945">
      <x:c r="A945" s="90" t="n">
        <x:f>'全銘柄'!A1836</x:f>
        <x:v>1835</x:v>
      </x:c>
      <x:c r="B945" s="90" t="str">
        <x:f>'全銘柄'!B1836</x:f>
        <x:v>3320</x:v>
      </x:c>
      <x:c r="C945" s="90" t="str">
        <x:f>'全銘柄'!D1836</x:f>
        <x:v>CROSS PLUS INC.</x:v>
      </x:c>
      <x:c r="D945" s="90" t="str">
        <x:f>'全銘柄'!W1836</x:f>
        <x:v>山 本 大 寛</x:v>
      </x:c>
      <x:c r="E945" s="90" t="str">
        <x:f>'全銘柄'!U1836</x:f>
        <x:v>辻村 隆幸</x:v>
      </x:c>
      <x:c r="F945" s="91" t="n">
        <x:f>'全銘柄'!V1836</x:f>
        <x:v>0.0807</x:v>
      </x:c>
      <x:c r="G945" s="90" t="b">
        <x:f>'全銘柄'!AB1836</x:f>
        <x:v>0</x:v>
      </x:c>
      <x:c r="H945" s="90" t="b">
        <x:f>'全銘柄'!AC1836</x:f>
        <x:v>1</x:v>
      </x:c>
      <x:c r="I945" s="90" t="n">
        <x:f>'全銘柄'!AD1836</x:f>
        <x:v>0</x:v>
      </x:c>
      <x:c r="J945" s="90" t="n">
        <x:f>'全銘柄'!AE1836</x:f>
        <x:v>0</x:v>
      </x:c>
      <x:c r="K945" s="90" t="str">
        <x:f>'全銘柄'!AH1836</x:f>
        <x:v>S100Y0F4</x:v>
      </x:c>
    </x:row>
    <x:row r="946">
      <x:c r="A946" s="90" t="n">
        <x:f>'全銘柄'!A1604</x:f>
        <x:v>1603</x:v>
      </x:c>
      <x:c r="B946" s="90" t="str">
        <x:f>'全銘柄'!B1604</x:f>
        <x:v>7361</x:v>
      </x:c>
      <x:c r="C946" s="90" t="str">
        <x:f>'全銘柄'!D1604</x:f>
        <x:v>Human Creation Holdings,Inc.</x:v>
      </x:c>
      <x:c r="D946" s="90" t="str">
        <x:f>'全銘柄'!W1604</x:f>
        <x:v>富永 邦昭</x:v>
      </x:c>
      <x:c r="E946" s="90" t="str">
        <x:f>'全銘柄'!U1604</x:f>
        <x:v>ＨＣＨグループ従業員持株会</x:v>
      </x:c>
      <x:c r="F946" s="91" t="n">
        <x:f>'全銘柄'!V1604</x:f>
        <x:v>0.0803</x:v>
      </x:c>
      <x:c r="G946" s="90" t="b">
        <x:f>'全銘柄'!AB1604</x:f>
        <x:v>0</x:v>
      </x:c>
      <x:c r="H946" s="90" t="b">
        <x:f>'全銘柄'!AC1604</x:f>
        <x:v>1</x:v>
      </x:c>
      <x:c r="I946" s="90" t="n">
        <x:f>'全銘柄'!AD1604</x:f>
        <x:v>0</x:v>
      </x:c>
      <x:c r="J946" s="90" t="n">
        <x:f>'全銘柄'!AE1604</x:f>
        <x:v>0</x:v>
      </x:c>
      <x:c r="K946" s="90" t="str">
        <x:f>'全銘柄'!AH1604</x:f>
        <x:v>S100XB82</x:v>
      </x:c>
    </x:row>
    <x:row r="947">
      <x:c r="A947" s="90" t="n">
        <x:f>'全銘柄'!A1667</x:f>
        <x:v>1666</x:v>
      </x:c>
      <x:c r="B947" s="90" t="str">
        <x:f>'全銘柄'!B1667</x:f>
        <x:v>7604</x:v>
      </x:c>
      <x:c r="C947" s="90" t="str">
        <x:f>'全銘柄'!D1667</x:f>
        <x:v>UMENOHANA GROUP CO.,LTD.</x:v>
      </x:c>
      <x:c r="D947" s="90" t="str">
        <x:f>'全銘柄'!W1667</x:f>
        <x:v>本 多 裕 二 / 鬼 塚 崇 裕</x:v>
      </x:c>
      <x:c r="E947" s="90" t="str">
        <x:f>'全銘柄'!U1667</x:f>
        <x:v>梅野 久美恵</x:v>
      </x:c>
      <x:c r="F947" s="91" t="n">
        <x:f>'全銘柄'!V1667</x:f>
        <x:v>0.0803</x:v>
      </x:c>
      <x:c r="G947" s="90" t="b">
        <x:f>'全銘柄'!AB1667</x:f>
        <x:v>0</x:v>
      </x:c>
      <x:c r="H947" s="90" t="b">
        <x:f>'全銘柄'!AC1667</x:f>
        <x:v>1</x:v>
      </x:c>
      <x:c r="I947" s="90" t="n">
        <x:f>'全銘柄'!AD1667</x:f>
        <x:v>0</x:v>
      </x:c>
      <x:c r="J947" s="90" t="n">
        <x:f>'全銘柄'!AE1667</x:f>
        <x:v>0</x:v>
      </x:c>
      <x:c r="K947" s="90" t="str">
        <x:f>'全銘柄'!AH1667</x:f>
        <x:v>S100WESD</x:v>
      </x:c>
    </x:row>
    <x:row r="948">
      <x:c r="A948" s="90" t="n">
        <x:f>'全銘柄'!A561</x:f>
        <x:v>560</x:v>
      </x:c>
      <x:c r="B948" s="90" t="str">
        <x:f>'全銘柄'!B561</x:f>
        <x:v>7795</x:v>
      </x:c>
      <x:c r="C948" s="90" t="str">
        <x:f>'全銘柄'!D561</x:f>
        <x:v>KYORITSU CO.,LTD.</x:v>
      </x:c>
      <x:c r="D948" s="90" t="str">
        <x:f>'全銘柄'!W561</x:f>
        <x:v>景山 豊</x:v>
      </x:c>
      <x:c r="E948" s="90" t="str">
        <x:f>'全銘柄'!U561</x:f>
        <x:v>野田 勝憲</x:v>
      </x:c>
      <x:c r="F948" s="91" t="n">
        <x:f>'全銘柄'!V561</x:f>
        <x:v>0.0794</x:v>
      </x:c>
      <x:c r="G948" s="90" t="b">
        <x:f>'全銘柄'!AB561</x:f>
        <x:v>0</x:v>
      </x:c>
      <x:c r="H948" s="90" t="b">
        <x:f>'全銘柄'!AC561</x:f>
        <x:v>1</x:v>
      </x:c>
      <x:c r="I948" s="90" t="n">
        <x:f>'全銘柄'!AD561</x:f>
        <x:v>1</x:v>
      </x:c>
      <x:c r="J948" s="90" t="n">
        <x:f>'全銘柄'!AE561</x:f>
        <x:v>1</x:v>
      </x:c>
      <x:c r="K948" s="90" t="str">
        <x:f>'全銘柄'!AH561</x:f>
        <x:v>S100W53O</x:v>
      </x:c>
    </x:row>
    <x:row r="949">
      <x:c r="A949" s="90" t="n">
        <x:f>'全銘柄'!A1914</x:f>
        <x:v>1913</x:v>
      </x:c>
      <x:c r="B949" s="90" t="str">
        <x:f>'全銘柄'!B1914</x:f>
        <x:v>7865</x:v>
      </x:c>
      <x:c r="C949" s="90" t="str">
        <x:f>'全銘柄'!D1914</x:f>
        <x:v>People Co.,Ltd.</x:v>
      </x:c>
      <x:c r="D949" s="90" t="n">
        <x:f>'全銘柄'!W1914</x:f>
        <x:v>0</x:v>
      </x:c>
      <x:c r="E949" s="90" t="str">
        <x:f>'全銘柄'!U1914</x:f>
        <x:v>桐 渕 真 人</x:v>
      </x:c>
      <x:c r="F949" s="91" t="n">
        <x:f>'全銘柄'!V1914</x:f>
        <x:v>0.0785</x:v>
      </x:c>
      <x:c r="G949" s="90" t="b">
        <x:f>'全銘柄'!AB1914</x:f>
        <x:v>0</x:v>
      </x:c>
      <x:c r="H949" s="90" t="b">
        <x:f>'全銘柄'!AC1914</x:f>
        <x:v>1</x:v>
      </x:c>
      <x:c r="I949" s="90" t="n">
        <x:f>'全銘柄'!AD1914</x:f>
        <x:v>0</x:v>
      </x:c>
      <x:c r="J949" s="90" t="n">
        <x:f>'全銘柄'!AE1914</x:f>
        <x:v>0</x:v>
      </x:c>
      <x:c r="K949" s="90" t="str">
        <x:f>'全銘柄'!AH1914</x:f>
        <x:v>S100XYGD</x:v>
      </x:c>
    </x:row>
    <x:row r="950">
      <x:c r="A950" s="90" t="n">
        <x:f>'全銘柄'!A1913</x:f>
        <x:v>1912</x:v>
      </x:c>
      <x:c r="B950" s="90" t="str">
        <x:f>'全銘柄'!B1913</x:f>
        <x:v>3624</x:v>
      </x:c>
      <x:c r="C950" s="90" t="str">
        <x:f>'全銘柄'!D1913</x:f>
        <x:v>AXEL MARK INC.</x:v>
      </x:c>
      <x:c r="D950" s="90" t="str">
        <x:f>'全銘柄'!W1913</x:f>
        <x:v>松川 裕史</x:v>
      </x:c>
      <x:c r="E950" s="90" t="str">
        <x:f>'全銘柄'!U1913</x:f>
        <x:v>新沼 吾史</x:v>
      </x:c>
      <x:c r="F950" s="91" t="n">
        <x:f>'全銘柄'!V1913</x:f>
        <x:v>0.0769</x:v>
      </x:c>
      <x:c r="G950" s="90" t="b">
        <x:f>'全銘柄'!AB1913</x:f>
        <x:v>0</x:v>
      </x:c>
      <x:c r="H950" s="90" t="b">
        <x:f>'全銘柄'!AC1913</x:f>
        <x:v>1</x:v>
      </x:c>
      <x:c r="I950" s="90" t="n">
        <x:f>'全銘柄'!AD1913</x:f>
        <x:v>0</x:v>
      </x:c>
      <x:c r="J950" s="90" t="n">
        <x:f>'全銘柄'!AE1913</x:f>
        <x:v>0</x:v>
      </x:c>
      <x:c r="K950" s="90" t="str">
        <x:f>'全銘柄'!AH1913</x:f>
        <x:v>S100XBJN</x:v>
      </x:c>
    </x:row>
    <x:row r="951">
      <x:c r="A951" s="90" t="n">
        <x:f>'全銘柄'!A1903</x:f>
        <x:v>1902</x:v>
      </x:c>
      <x:c r="B951" s="90" t="str">
        <x:f>'全銘柄'!B1903</x:f>
        <x:v>4574</x:v>
      </x:c>
      <x:c r="C951" s="90" t="str">
        <x:f>'全銘柄'!D1903</x:f>
        <x:v>TAIKO PHARMACEUTICAL CO.,LTD.</x:v>
      </x:c>
      <x:c r="D951" s="90" t="str">
        <x:f>'全銘柄'!W1903</x:f>
        <x:v>柴田 仁 / 柴田 高</x:v>
      </x:c>
      <x:c r="E951" s="90" t="str">
        <x:f>'全銘柄'!U1903</x:f>
        <x:v>ROYAL BANK OF CANADA SINGAPORE BRANCH-CLIENT’S A/C （常任代理人 シティバンク、エヌ・エイ東京支店）</x:v>
      </x:c>
      <x:c r="F951" s="91" t="n">
        <x:f>'全銘柄'!V1903</x:f>
        <x:v>0.0767</x:v>
      </x:c>
      <x:c r="G951" s="90" t="b">
        <x:f>'全銘柄'!AB1903</x:f>
        <x:v>0</x:v>
      </x:c>
      <x:c r="H951" s="90" t="b">
        <x:f>'全銘柄'!AC1903</x:f>
        <x:v>1</x:v>
      </x:c>
      <x:c r="I951" s="90" t="n">
        <x:f>'全銘柄'!AD1903</x:f>
        <x:v>0</x:v>
      </x:c>
      <x:c r="J951" s="90" t="n">
        <x:f>'全銘柄'!AE1903</x:f>
        <x:v>0</x:v>
      </x:c>
      <x:c r="K951" s="90" t="str">
        <x:f>'全銘柄'!AH1903</x:f>
        <x:v>S100XSJ2</x:v>
      </x:c>
    </x:row>
    <x:row r="952">
      <x:c r="A952" s="90" t="n">
        <x:f>'全銘柄'!A1649</x:f>
        <x:v>1648</x:v>
      </x:c>
      <x:c r="B952" s="90" t="str">
        <x:f>'全銘柄'!B1649</x:f>
        <x:v>6899</x:v>
      </x:c>
      <x:c r="C952" s="90" t="str">
        <x:f>'全銘柄'!D1649</x:f>
        <x:v>ASTI CORPORATION</x:v>
      </x:c>
      <x:c r="D952" s="90" t="str">
        <x:f>'全銘柄'!W1649</x:f>
        <x:v>波多野 淳 彦</x:v>
      </x:c>
      <x:c r="E952" s="90" t="str">
        <x:f>'全銘柄'!U1649</x:f>
        <x:v>ＡＳＴＩ共栄会</x:v>
      </x:c>
      <x:c r="F952" s="91" t="n">
        <x:f>'全銘柄'!V1649</x:f>
        <x:v>0.0755</x:v>
      </x:c>
      <x:c r="G952" s="90" t="b">
        <x:f>'全銘柄'!AB1649</x:f>
        <x:v>0</x:v>
      </x:c>
      <x:c r="H952" s="90" t="b">
        <x:f>'全銘柄'!AC1649</x:f>
        <x:v>1</x:v>
      </x:c>
      <x:c r="I952" s="90" t="n">
        <x:f>'全銘柄'!AD1649</x:f>
        <x:v>0</x:v>
      </x:c>
      <x:c r="J952" s="90" t="n">
        <x:f>'全銘柄'!AE1649</x:f>
        <x:v>0</x:v>
      </x:c>
      <x:c r="K952" s="90" t="str">
        <x:f>'全銘柄'!AH1649</x:f>
        <x:v>S100VZBO</x:v>
      </x:c>
    </x:row>
    <x:row r="953">
      <x:c r="A953" s="90" t="n">
        <x:f>'全銘柄'!A1802</x:f>
        <x:v>1801</x:v>
      </x:c>
      <x:c r="B953" s="90" t="str">
        <x:f>'全銘柄'!B1802</x:f>
        <x:v>6316</x:v>
      </x:c>
      <x:c r="C953" s="90" t="str">
        <x:f>'全銘柄'!D1802</x:f>
        <x:v>MARUYAMA MFG.CO.,INC.</x:v>
      </x:c>
      <x:c r="D953" s="90" t="str">
        <x:f>'全銘柄'!W1802</x:f>
        <x:v>尾 頭 正 伸 / 内 山 剛 治</x:v>
      </x:c>
      <x:c r="E953" s="90" t="str">
        <x:f>'全銘柄'!U1802</x:f>
        <x:v>丸山製作所取引先持株会</x:v>
      </x:c>
      <x:c r="F953" s="91" t="n">
        <x:f>'全銘柄'!V1802</x:f>
        <x:v>0.0749</x:v>
      </x:c>
      <x:c r="G953" s="90" t="b">
        <x:f>'全銘柄'!AB1802</x:f>
        <x:v>0</x:v>
      </x:c>
      <x:c r="H953" s="90" t="b">
        <x:f>'全銘柄'!AC1802</x:f>
        <x:v>1</x:v>
      </x:c>
      <x:c r="I953" s="90" t="n">
        <x:f>'全銘柄'!AD1802</x:f>
        <x:v>0</x:v>
      </x:c>
      <x:c r="J953" s="90" t="n">
        <x:f>'全銘柄'!AE1802</x:f>
        <x:v>0</x:v>
      </x:c>
      <x:c r="K953" s="90" t="str">
        <x:f>'全銘柄'!AH1802</x:f>
        <x:v>S100XAQD</x:v>
      </x:c>
    </x:row>
    <x:row r="954">
      <x:c r="A954" s="90" t="n">
        <x:f>'全銘柄'!A1638</x:f>
        <x:v>1637</x:v>
      </x:c>
      <x:c r="B954" s="90" t="str">
        <x:f>'全銘柄'!B1638</x:f>
        <x:v>3355</x:v>
      </x:c>
      <x:c r="C954" s="90" t="str">
        <x:f>'全銘柄'!D1638</x:f>
        <x:v>KURIYAMA HOLDINGS CORPORATION</x:v>
      </x:c>
      <x:c r="D954" s="90" t="str">
        <x:f>'全銘柄'!W1638</x:f>
        <x:v>小貫 成彦</x:v>
      </x:c>
      <x:c r="E954" s="90" t="str">
        <x:f>'全銘柄'!U1638</x:f>
        <x:v>栗山 博司</x:v>
      </x:c>
      <x:c r="F954" s="91" t="n">
        <x:f>'全銘柄'!V1638</x:f>
        <x:v>0.0739</x:v>
      </x:c>
      <x:c r="G954" s="90" t="b">
        <x:f>'全銘柄'!AB1638</x:f>
        <x:v>0</x:v>
      </x:c>
      <x:c r="H954" s="90" t="b">
        <x:f>'全銘柄'!AC1638</x:f>
        <x:v>1</x:v>
      </x:c>
      <x:c r="I954" s="90" t="n">
        <x:f>'全銘柄'!AD1638</x:f>
        <x:v>0</x:v>
      </x:c>
      <x:c r="J954" s="90" t="n">
        <x:f>'全銘柄'!AE1638</x:f>
        <x:v>0</x:v>
      </x:c>
      <x:c r="K954" s="90" t="str">
        <x:f>'全銘柄'!AH1638</x:f>
        <x:v>S100XTG9</x:v>
      </x:c>
    </x:row>
    <x:row r="955">
      <x:c r="A955" s="90" t="n">
        <x:f>'全銘柄'!A1737</x:f>
        <x:v>1736</x:v>
      </x:c>
      <x:c r="B955" s="90" t="str">
        <x:f>'全銘柄'!B1737</x:f>
        <x:v>6292</x:v>
      </x:c>
      <x:c r="C955" s="90" t="str">
        <x:f>'全銘柄'!D1737</x:f>
        <x:v>KAWATA MFG. CO.,LTD.</x:v>
      </x:c>
      <x:c r="D955" s="90" t="str">
        <x:f>'全銘柄'!W1737</x:f>
        <x:v>白 石 亙</x:v>
      </x:c>
      <x:c r="E955" s="90" t="str">
        <x:f>'全銘柄'!U1737</x:f>
        <x:v>カワタ共伸会</x:v>
      </x:c>
      <x:c r="F955" s="91" t="n">
        <x:f>'全銘柄'!V1737</x:f>
        <x:v>0.0738</x:v>
      </x:c>
      <x:c r="G955" s="90" t="b">
        <x:f>'全銘柄'!AB1737</x:f>
        <x:v>0</x:v>
      </x:c>
      <x:c r="H955" s="90" t="b">
        <x:f>'全銘柄'!AC1737</x:f>
        <x:v>1</x:v>
      </x:c>
      <x:c r="I955" s="90" t="n">
        <x:f>'全銘柄'!AD1737</x:f>
        <x:v>0</x:v>
      </x:c>
      <x:c r="J955" s="90" t="n">
        <x:f>'全銘柄'!AE1737</x:f>
        <x:v>0</x:v>
      </x:c>
      <x:c r="K955" s="90" t="str">
        <x:f>'全銘柄'!AH1737</x:f>
        <x:v>S100W622</x:v>
      </x:c>
    </x:row>
    <x:row r="956">
      <x:c r="A956" s="90" t="n">
        <x:f>'全銘柄'!A538</x:f>
        <x:v>537</x:v>
      </x:c>
      <x:c r="B956" s="90" t="str">
        <x:f>'全銘柄'!B538</x:f>
        <x:v>5945</x:v>
      </x:c>
      <x:c r="C956" s="90" t="str">
        <x:f>'全銘柄'!D538</x:f>
        <x:v>Tenryu Saw Mfg.Co.,Ltd.</x:v>
      </x:c>
      <x:c r="D956" s="90" t="str">
        <x:f>'全銘柄'!W538</x:f>
        <x:v>大 石 高 彰</x:v>
      </x:c>
      <x:c r="E956" s="90" t="str">
        <x:f>'全銘柄'!U538</x:f>
        <x:v>天龍製鋸社員持株会</x:v>
      </x:c>
      <x:c r="F956" s="91" t="n">
        <x:f>'全銘柄'!V538</x:f>
        <x:v>0.0735</x:v>
      </x:c>
      <x:c r="G956" s="90" t="b">
        <x:f>'全銘柄'!AB538</x:f>
        <x:v>0</x:v>
      </x:c>
      <x:c r="H956" s="90" t="b">
        <x:f>'全銘柄'!AC538</x:f>
        <x:v>1</x:v>
      </x:c>
      <x:c r="I956" s="90" t="n">
        <x:f>'全銘柄'!AD538</x:f>
        <x:v>1</x:v>
      </x:c>
      <x:c r="J956" s="90" t="n">
        <x:f>'全銘柄'!AE538</x:f>
        <x:v>1</x:v>
      </x:c>
      <x:c r="K956" s="90" t="str">
        <x:f>'全銘柄'!AH538</x:f>
        <x:v>S100W783</x:v>
      </x:c>
    </x:row>
    <x:row r="957">
      <x:c r="A957" s="90" t="n">
        <x:f>'全銘柄'!A550</x:f>
        <x:v>549</x:v>
      </x:c>
      <x:c r="B957" s="90" t="str">
        <x:f>'全銘柄'!B550</x:f>
        <x:v>8118</x:v>
      </x:c>
      <x:c r="C957" s="90" t="str">
        <x:f>'全銘柄'!D550</x:f>
        <x:v>KING Co.,Ltd.</x:v>
      </x:c>
      <x:c r="D957" s="90" t="str">
        <x:f>'全銘柄'!W550</x:f>
        <x:v>山田 幸雄 / 長島 希吉</x:v>
      </x:c>
      <x:c r="E957" s="90" t="str">
        <x:f>'全銘柄'!U550</x:f>
        <x:v>キング共栄会</x:v>
      </x:c>
      <x:c r="F957" s="91" t="n">
        <x:f>'全銘柄'!V550</x:f>
        <x:v>0.0732</x:v>
      </x:c>
      <x:c r="G957" s="90" t="b">
        <x:f>'全銘柄'!AB550</x:f>
        <x:v>0</x:v>
      </x:c>
      <x:c r="H957" s="90" t="b">
        <x:f>'全銘柄'!AC550</x:f>
        <x:v>1</x:v>
      </x:c>
      <x:c r="I957" s="90" t="n">
        <x:f>'全銘柄'!AD550</x:f>
        <x:v>1</x:v>
      </x:c>
      <x:c r="J957" s="90" t="n">
        <x:f>'全銘柄'!AE550</x:f>
        <x:v>1</x:v>
      </x:c>
      <x:c r="K957" s="90" t="str">
        <x:f>'全銘柄'!AH550</x:f>
        <x:v>S100W6PG</x:v>
      </x:c>
    </x:row>
    <x:row r="958">
      <x:c r="A958" s="90" t="n">
        <x:f>'全銘柄'!A1798</x:f>
        <x:v>1797</x:v>
      </x:c>
      <x:c r="B958" s="90" t="str">
        <x:f>'全銘柄'!B1798</x:f>
        <x:v>2734</x:v>
      </x:c>
      <x:c r="C958" s="90" t="str">
        <x:f>'全銘柄'!D1798</x:f>
        <x:v>SALA CORPORATION</x:v>
      </x:c>
      <x:c r="D958" s="90" t="str">
        <x:f>'全銘柄'!W1798</x:f>
        <x:v>神野 吾郎</x:v>
      </x:c>
      <x:c r="E958" s="90" t="str">
        <x:f>'全銘柄'!U1798</x:f>
        <x:v>サーラコーポレーション従業員持株会</x:v>
      </x:c>
      <x:c r="F958" s="91" t="n">
        <x:f>'全銘柄'!V1798</x:f>
        <x:v>0.0731</x:v>
      </x:c>
      <x:c r="G958" s="90" t="b">
        <x:f>'全銘柄'!AB1798</x:f>
        <x:v>0</x:v>
      </x:c>
      <x:c r="H958" s="90" t="b">
        <x:f>'全銘柄'!AC1798</x:f>
        <x:v>1</x:v>
      </x:c>
      <x:c r="I958" s="90" t="n">
        <x:f>'全銘柄'!AD1798</x:f>
        <x:v>0</x:v>
      </x:c>
      <x:c r="J958" s="90" t="n">
        <x:f>'全銘柄'!AE1798</x:f>
        <x:v>0</x:v>
      </x:c>
      <x:c r="K958" s="90" t="str">
        <x:f>'全銘柄'!AH1798</x:f>
        <x:v>S100XL6L</x:v>
      </x:c>
    </x:row>
    <x:row r="959">
      <x:c r="A959" s="90" t="n">
        <x:f>'全銘柄'!A1770</x:f>
        <x:v>1769</x:v>
      </x:c>
      <x:c r="B959" s="90" t="str">
        <x:f>'全銘柄'!B1770</x:f>
        <x:v>5367</x:v>
      </x:c>
      <x:c r="C959" s="90" t="str">
        <x:f>'全銘柄'!D1770</x:f>
        <x:v>NIKKATO CORPORATION</x:v>
      </x:c>
      <x:c r="D959" s="90" t="str">
        <x:f>'全銘柄'!W1770</x:f>
        <x:v>大 西 宏 司</x:v>
      </x:c>
      <x:c r="E959" s="90" t="str">
        <x:f>'全銘柄'!U1770</x:f>
        <x:v>ニッカトー取引先持株会</x:v>
      </x:c>
      <x:c r="F959" s="91" t="n">
        <x:f>'全銘柄'!V1770</x:f>
        <x:v>0.072</x:v>
      </x:c>
      <x:c r="G959" s="90" t="b">
        <x:f>'全銘柄'!AB1770</x:f>
        <x:v>0</x:v>
      </x:c>
      <x:c r="H959" s="90" t="b">
        <x:f>'全銘柄'!AC1770</x:f>
        <x:v>1</x:v>
      </x:c>
      <x:c r="I959" s="90" t="n">
        <x:f>'全銘柄'!AD1770</x:f>
        <x:v>0</x:v>
      </x:c>
      <x:c r="J959" s="90" t="n">
        <x:f>'全銘柄'!AE1770</x:f>
        <x:v>0</x:v>
      </x:c>
      <x:c r="K959" s="90" t="str">
        <x:f>'全銘柄'!AH1770</x:f>
        <x:v>S100VWYM</x:v>
      </x:c>
    </x:row>
    <x:row r="960">
      <x:c r="A960" s="90" t="n">
        <x:f>'全銘柄'!A1738</x:f>
        <x:v>1737</x:v>
      </x:c>
      <x:c r="B960" s="90" t="str">
        <x:f>'全銘柄'!B1738</x:f>
        <x:v>5966</x:v>
      </x:c>
      <x:c r="C960" s="90" t="str">
        <x:f>'全銘柄'!D1738</x:f>
        <x:v>KYOTO TOOL CO.,LTD.</x:v>
      </x:c>
      <x:c r="D960" s="90" t="str">
        <x:f>'全銘柄'!W1738</x:f>
        <x:v>伊吹 和彦 / 片岡 実</x:v>
      </x:c>
      <x:c r="E960" s="90" t="str">
        <x:f>'全銘柄'!U1738</x:f>
        <x:v>宇城邦英</x:v>
      </x:c>
      <x:c r="F960" s="91" t="n">
        <x:f>'全銘柄'!V1738</x:f>
        <x:v>0.0712</x:v>
      </x:c>
      <x:c r="G960" s="90" t="b">
        <x:f>'全銘柄'!AB1738</x:f>
        <x:v>0</x:v>
      </x:c>
      <x:c r="H960" s="90" t="b">
        <x:f>'全銘柄'!AC1738</x:f>
        <x:v>1</x:v>
      </x:c>
      <x:c r="I960" s="90" t="n">
        <x:f>'全銘柄'!AD1738</x:f>
        <x:v>0</x:v>
      </x:c>
      <x:c r="J960" s="90" t="n">
        <x:f>'全銘柄'!AE1738</x:f>
        <x:v>0</x:v>
      </x:c>
      <x:c r="K960" s="90" t="str">
        <x:f>'全銘柄'!AH1738</x:f>
        <x:v>S100WP0H</x:v>
      </x:c>
    </x:row>
    <x:row r="961">
      <x:c r="A961" s="90" t="n">
        <x:f>'全銘柄'!A1699</x:f>
        <x:v>1698</x:v>
      </x:c>
      <x:c r="B961" s="90" t="str">
        <x:f>'全銘柄'!B1699</x:f>
        <x:v>2004</x:v>
      </x:c>
      <x:c r="C961" s="90" t="str">
        <x:f>'全銘柄'!D1699</x:f>
        <x:v>Showa Sangyo Co.,Ltd.</x:v>
      </x:c>
      <x:c r="D961" s="90" t="str">
        <x:f>'全銘柄'!W1699</x:f>
        <x:v>新妻 一彦 / 塚越 英行</x:v>
      </x:c>
      <x:c r="E961" s="90" t="str">
        <x:f>'全銘柄'!U1699</x:f>
        <x:v>伊藤忠商事㈱</x:v>
      </x:c>
      <x:c r="F961" s="91" t="n">
        <x:f>'全銘柄'!V1699</x:f>
        <x:v>0.07</x:v>
      </x:c>
      <x:c r="G961" s="90" t="b">
        <x:f>'全銘柄'!AB1699</x:f>
        <x:v>0</x:v>
      </x:c>
      <x:c r="H961" s="90" t="b">
        <x:f>'全銘柄'!AC1699</x:f>
        <x:v>1</x:v>
      </x:c>
      <x:c r="I961" s="90" t="n">
        <x:f>'全銘柄'!AD1699</x:f>
        <x:v>0</x:v>
      </x:c>
      <x:c r="J961" s="90" t="n">
        <x:f>'全銘柄'!AE1699</x:f>
        <x:v>0</x:v>
      </x:c>
      <x:c r="K961" s="90" t="str">
        <x:f>'全銘柄'!AH1699</x:f>
        <x:v>S100VZS4</x:v>
      </x:c>
    </x:row>
    <x:row r="962">
      <x:c r="A962" s="90" t="n">
        <x:f>'全銘柄'!A1651</x:f>
        <x:v>1650</x:v>
      </x:c>
      <x:c r="B962" s="90" t="str">
        <x:f>'全銘柄'!B1651</x:f>
        <x:v>7918</x:v>
      </x:c>
      <x:c r="C962" s="90" t="str">
        <x:f>'全銘柄'!D1651</x:f>
        <x:v>VIA Holdings,Inc.</x:v>
      </x:c>
      <x:c r="D962" s="90" t="str">
        <x:f>'全銘柄'!W1651</x:f>
        <x:v>楠 元 健 一 郎</x:v>
      </x:c>
      <x:c r="E962" s="90" t="str">
        <x:f>'全銘柄'!U1651</x:f>
        <x:v>アサヒビール㈱</x:v>
      </x:c>
      <x:c r="F962" s="91" t="n">
        <x:f>'全銘柄'!V1651</x:f>
        <x:v>0.0699</x:v>
      </x:c>
      <x:c r="G962" s="90" t="b">
        <x:f>'全銘柄'!AB1651</x:f>
        <x:v>0</x:v>
      </x:c>
      <x:c r="H962" s="90" t="b">
        <x:f>'全銘柄'!AC1651</x:f>
        <x:v>1</x:v>
      </x:c>
      <x:c r="I962" s="90" t="n">
        <x:f>'全銘柄'!AD1651</x:f>
        <x:v>0</x:v>
      </x:c>
      <x:c r="J962" s="90" t="n">
        <x:f>'全銘柄'!AE1651</x:f>
        <x:v>0</x:v>
      </x:c>
      <x:c r="K962" s="90" t="str">
        <x:f>'全銘柄'!AH1651</x:f>
        <x:v>S100W7N9</x:v>
      </x:c>
    </x:row>
    <x:row r="963">
      <x:c r="A963" s="90" t="n">
        <x:f>'全銘柄'!A1498</x:f>
        <x:v>1497</x:v>
      </x:c>
      <x:c r="B963" s="90" t="str">
        <x:f>'全銘柄'!B1498</x:f>
        <x:v>6232</x:v>
      </x:c>
      <x:c r="C963" s="90" t="str">
        <x:f>'全銘柄'!D1498</x:f>
        <x:v>ACSL Ltd.</x:v>
      </x:c>
      <x:c r="D963" s="90" t="str">
        <x:f>'全銘柄'!W1498</x:f>
        <x:v>早川 研介 / 寺山 昇志</x:v>
      </x:c>
      <x:c r="E963" s="90" t="str">
        <x:f>'全銘柄'!U1498</x:f>
        <x:v>日本郵政キャピタル㈱</x:v>
      </x:c>
      <x:c r="F963" s="91" t="n">
        <x:f>'全銘柄'!V1498</x:f>
        <x:v>0.0698</x:v>
      </x:c>
      <x:c r="G963" s="90" t="b">
        <x:f>'全銘柄'!AB1498</x:f>
        <x:v>0</x:v>
      </x:c>
      <x:c r="H963" s="90" t="b">
        <x:f>'全銘柄'!AC1498</x:f>
        <x:v>1</x:v>
      </x:c>
      <x:c r="I963" s="90" t="n">
        <x:f>'全銘柄'!AD1498</x:f>
        <x:v>0</x:v>
      </x:c>
      <x:c r="J963" s="90" t="n">
        <x:f>'全銘柄'!AE1498</x:f>
        <x:v>1</x:v>
      </x:c>
      <x:c r="K963" s="90" t="str">
        <x:f>'全銘柄'!AH1498</x:f>
        <x:v>S100XVUY</x:v>
      </x:c>
    </x:row>
    <x:row r="964">
      <x:c r="A964" s="90" t="n">
        <x:f>'全銘柄'!A498</x:f>
        <x:v>497</x:v>
      </x:c>
      <x:c r="B964" s="90" t="str">
        <x:f>'全銘柄'!B498</x:f>
        <x:v>6863</x:v>
      </x:c>
      <x:c r="C964" s="90" t="str">
        <x:f>'全銘柄'!D498</x:f>
        <x:v>NIRECO CORPORATION</x:v>
      </x:c>
      <x:c r="D964" s="90" t="str">
        <x:f>'全銘柄'!W498</x:f>
        <x:v>中杉 真一</x:v>
      </x:c>
      <x:c r="E964" s="90" t="str">
        <x:f>'全銘柄'!U498</x:f>
        <x:v>ニレコ取引先持株会</x:v>
      </x:c>
      <x:c r="F964" s="91" t="n">
        <x:f>'全銘柄'!V498</x:f>
        <x:v>0.0695</x:v>
      </x:c>
      <x:c r="G964" s="90" t="b">
        <x:f>'全銘柄'!AB498</x:f>
        <x:v>0</x:v>
      </x:c>
      <x:c r="H964" s="90" t="b">
        <x:f>'全銘柄'!AC498</x:f>
        <x:v>1</x:v>
      </x:c>
      <x:c r="I964" s="90" t="n">
        <x:f>'全銘柄'!AD498</x:f>
        <x:v>1</x:v>
      </x:c>
      <x:c r="J964" s="90" t="n">
        <x:f>'全銘柄'!AE498</x:f>
        <x:v>1</x:v>
      </x:c>
      <x:c r="K964" s="90" t="str">
        <x:f>'全銘柄'!AH498</x:f>
        <x:v>S100W0SV</x:v>
      </x:c>
    </x:row>
    <x:row r="965">
      <x:c r="A965" s="90" t="n">
        <x:f>'全銘柄'!A1611</x:f>
        <x:v>1610</x:v>
      </x:c>
      <x:c r="B965" s="90" t="str">
        <x:f>'全銘柄'!B1611</x:f>
        <x:v>6337</x:v>
      </x:c>
      <x:c r="C965" s="90" t="str">
        <x:f>'全銘柄'!D1611</x:f>
        <x:v>TESEC Corporation</x:v>
      </x:c>
      <x:c r="D965" s="90" t="str">
        <x:f>'全銘柄'!W1611</x:f>
        <x:v>田中 賢治</x:v>
      </x:c>
      <x:c r="E965" s="90" t="str">
        <x:f>'全銘柄'!U1611</x:f>
        <x:v>田中 綏子</x:v>
      </x:c>
      <x:c r="F965" s="91" t="n">
        <x:f>'全銘柄'!V1611</x:f>
        <x:v>0.0686</x:v>
      </x:c>
      <x:c r="G965" s="90" t="b">
        <x:f>'全銘柄'!AB1611</x:f>
        <x:v>0</x:v>
      </x:c>
      <x:c r="H965" s="90" t="b">
        <x:f>'全銘柄'!AC1611</x:f>
        <x:v>1</x:v>
      </x:c>
      <x:c r="I965" s="90" t="n">
        <x:f>'全銘柄'!AD1611</x:f>
        <x:v>0</x:v>
      </x:c>
      <x:c r="J965" s="90" t="n">
        <x:f>'全銘柄'!AE1611</x:f>
        <x:v>0</x:v>
      </x:c>
      <x:c r="K965" s="90" t="str">
        <x:f>'全銘柄'!AH1611</x:f>
        <x:v>S100W5LZ</x:v>
      </x:c>
    </x:row>
    <x:row r="966">
      <x:c r="A966" s="90" t="n">
        <x:f>'全銘柄'!A513</x:f>
        <x:v>512</x:v>
      </x:c>
      <x:c r="B966" s="90" t="str">
        <x:f>'全銘柄'!B513</x:f>
        <x:v>6090</x:v>
      </x:c>
      <x:c r="C966" s="90" t="str">
        <x:f>'全銘柄'!D513</x:f>
        <x:v>Human Metabolome Technologies,Inc.</x:v>
      </x:c>
      <x:c r="D966" s="90" t="str">
        <x:f>'全銘柄'!W513</x:f>
        <x:v>大畑 恭宏</x:v>
      </x:c>
      <x:c r="E966" s="90" t="str">
        <x:f>'全銘柄'!U513</x:f>
        <x:v>冨田 勝</x:v>
      </x:c>
      <x:c r="F966" s="91" t="n">
        <x:f>'全銘柄'!V513</x:f>
        <x:v>0.0685</x:v>
      </x:c>
      <x:c r="G966" s="90" t="b">
        <x:f>'全銘柄'!AB513</x:f>
        <x:v>0</x:v>
      </x:c>
      <x:c r="H966" s="90" t="b">
        <x:f>'全銘柄'!AC513</x:f>
        <x:v>1</x:v>
      </x:c>
      <x:c r="I966" s="90" t="n">
        <x:f>'全銘柄'!AD513</x:f>
        <x:v>1</x:v>
      </x:c>
      <x:c r="J966" s="90" t="n">
        <x:f>'全銘柄'!AE513</x:f>
        <x:v>1</x:v>
      </x:c>
      <x:c r="K966" s="90" t="str">
        <x:f>'全銘柄'!AH513</x:f>
        <x:v>S100WPSX</x:v>
      </x:c>
    </x:row>
    <x:row r="967">
      <x:c r="A967" s="90" t="n">
        <x:f>'全銘柄'!A1628</x:f>
        <x:v>1627</x:v>
      </x:c>
      <x:c r="B967" s="90" t="str">
        <x:f>'全銘柄'!B1628</x:f>
        <x:v>5851</x:v>
      </x:c>
      <x:c r="C967" s="90" t="str">
        <x:f>'全銘柄'!D1628</x:f>
        <x:v>RYOBI LIMITED</x:v>
      </x:c>
      <x:c r="D967" s="90" t="str">
        <x:f>'全銘柄'!W1628</x:f>
        <x:v>浦上 彰</x:v>
      </x:c>
      <x:c r="E967" s="90" t="str">
        <x:f>'全銘柄'!U1628</x:f>
        <x:v>菱工会持株会</x:v>
      </x:c>
      <x:c r="F967" s="91" t="n">
        <x:f>'全銘柄'!V1628</x:f>
        <x:v>0.0674</x:v>
      </x:c>
      <x:c r="G967" s="90" t="b">
        <x:f>'全銘柄'!AB1628</x:f>
        <x:v>0</x:v>
      </x:c>
      <x:c r="H967" s="90" t="b">
        <x:f>'全銘柄'!AC1628</x:f>
        <x:v>1</x:v>
      </x:c>
      <x:c r="I967" s="90" t="n">
        <x:f>'全銘柄'!AD1628</x:f>
        <x:v>0</x:v>
      </x:c>
      <x:c r="J967" s="90" t="n">
        <x:f>'全銘柄'!AE1628</x:f>
        <x:v>0</x:v>
      </x:c>
      <x:c r="K967" s="90" t="str">
        <x:f>'全銘柄'!AH1628</x:f>
        <x:v>S100XT40</x:v>
      </x:c>
    </x:row>
    <x:row r="968">
      <x:c r="A968" s="90" t="n">
        <x:f>'全銘柄'!A1721</x:f>
        <x:v>1720</x:v>
      </x:c>
      <x:c r="B968" s="90" t="str">
        <x:f>'全銘柄'!B1721</x:f>
        <x:v>9972</x:v>
      </x:c>
      <x:c r="C968" s="90" t="str">
        <x:f>'全銘柄'!D1721</x:f>
        <x:v>ALTECH CO.,LTD.</x:v>
      </x:c>
      <x:c r="D968" s="90" t="str">
        <x:f>'全銘柄'!W1721</x:f>
        <x:v>池谷壽繁</x:v>
      </x:c>
      <x:c r="E968" s="90" t="str">
        <x:f>'全銘柄'!U1721</x:f>
        <x:v>竹 内 猛</x:v>
      </x:c>
      <x:c r="F968" s="91" t="n">
        <x:f>'全銘柄'!V1721</x:f>
        <x:v>0.0665</x:v>
      </x:c>
      <x:c r="G968" s="90" t="b">
        <x:f>'全銘柄'!AB1721</x:f>
        <x:v>0</x:v>
      </x:c>
      <x:c r="H968" s="90" t="b">
        <x:f>'全銘柄'!AC1721</x:f>
        <x:v>1</x:v>
      </x:c>
      <x:c r="I968" s="90" t="n">
        <x:f>'全銘柄'!AD1721</x:f>
        <x:v>0</x:v>
      </x:c>
      <x:c r="J968" s="90" t="n">
        <x:f>'全銘柄'!AE1721</x:f>
        <x:v>0</x:v>
      </x:c>
      <x:c r="K968" s="90" t="str">
        <x:f>'全銘柄'!AH1721</x:f>
        <x:v>S100XMNZ</x:v>
      </x:c>
    </x:row>
    <x:row r="969">
      <x:c r="A969" s="90" t="n">
        <x:f>'全銘柄'!A1753</x:f>
        <x:v>1752</x:v>
      </x:c>
      <x:c r="B969" s="90" t="str">
        <x:f>'全銘柄'!B1753</x:f>
        <x:v>8119</x:v>
      </x:c>
      <x:c r="C969" s="90" t="str">
        <x:f>'全銘柄'!D1753</x:f>
        <x:v>SANYEI CORPORATION</x:v>
      </x:c>
      <x:c r="D969" s="90" t="str">
        <x:f>'全銘柄'!W1753</x:f>
        <x:v>水越 雅己</x:v>
      </x:c>
      <x:c r="E969" s="90" t="str">
        <x:f>'全銘柄'!U1753</x:f>
        <x:v>三栄コーポレーション取引先持株会</x:v>
      </x:c>
      <x:c r="F969" s="91" t="n">
        <x:f>'全銘柄'!V1753</x:f>
        <x:v>0.0655</x:v>
      </x:c>
      <x:c r="G969" s="90" t="b">
        <x:f>'全銘柄'!AB1753</x:f>
        <x:v>0</x:v>
      </x:c>
      <x:c r="H969" s="90" t="b">
        <x:f>'全銘柄'!AC1753</x:f>
        <x:v>1</x:v>
      </x:c>
      <x:c r="I969" s="90" t="n">
        <x:f>'全銘柄'!AD1753</x:f>
        <x:v>0</x:v>
      </x:c>
      <x:c r="J969" s="90" t="n">
        <x:f>'全銘柄'!AE1753</x:f>
        <x:v>0</x:v>
      </x:c>
      <x:c r="K969" s="90" t="str">
        <x:f>'全銘柄'!AH1753</x:f>
        <x:v>S100W3YY</x:v>
      </x:c>
    </x:row>
    <x:row r="970">
      <x:c r="A970" s="90" t="n">
        <x:f>'全銘柄'!A1646</x:f>
        <x:v>1645</x:v>
      </x:c>
      <x:c r="B970" s="90" t="str">
        <x:f>'全銘柄'!B1646</x:f>
        <x:v>5603</x:v>
      </x:c>
      <x:c r="C970" s="90" t="str">
        <x:f>'全銘柄'!D1646</x:f>
        <x:v>KOGI CORPORATION</x:v>
      </x:c>
      <x:c r="D970" s="90" t="str">
        <x:f>'全銘柄'!W1646</x:f>
        <x:v>山本 幹雄</x:v>
      </x:c>
      <x:c r="E970" s="90" t="str">
        <x:f>'全銘柄'!U1646</x:f>
        <x:v>虹技取引先持株会</x:v>
      </x:c>
      <x:c r="F970" s="91" t="n">
        <x:f>'全銘柄'!V1646</x:f>
        <x:v>0.065</x:v>
      </x:c>
      <x:c r="G970" s="90" t="b">
        <x:f>'全銘柄'!AB1646</x:f>
        <x:v>0</x:v>
      </x:c>
      <x:c r="H970" s="90" t="b">
        <x:f>'全銘柄'!AC1646</x:f>
        <x:v>1</x:v>
      </x:c>
      <x:c r="I970" s="90" t="n">
        <x:f>'全銘柄'!AD1646</x:f>
        <x:v>0</x:v>
      </x:c>
      <x:c r="J970" s="90" t="n">
        <x:f>'全銘柄'!AE1646</x:f>
        <x:v>0</x:v>
      </x:c>
      <x:c r="K970" s="90" t="str">
        <x:f>'全銘柄'!AH1646</x:f>
        <x:v>S100W3LW</x:v>
      </x:c>
    </x:row>
    <x:row r="971">
      <x:c r="A971" s="90" t="n">
        <x:f>'全銘柄'!A1661</x:f>
        <x:v>1660</x:v>
      </x:c>
      <x:c r="B971" s="90" t="str">
        <x:f>'全銘柄'!B1661</x:f>
        <x:v>6858</x:v>
      </x:c>
      <x:c r="C971" s="90" t="str">
        <x:f>'全銘柄'!D1661</x:f>
        <x:v>ONO SOKKI Co.,Ltd.</x:v>
      </x:c>
      <x:c r="D971" s="90" t="str">
        <x:f>'全銘柄'!W1661</x:f>
        <x:v>大 越 祐 史</x:v>
      </x:c>
      <x:c r="E971" s="90" t="str">
        <x:f>'全銘柄'!U1661</x:f>
        <x:v>桂 武</x:v>
      </x:c>
      <x:c r="F971" s="91" t="n">
        <x:f>'全銘柄'!V1661</x:f>
        <x:v>0.0629</x:v>
      </x:c>
      <x:c r="G971" s="90" t="b">
        <x:f>'全銘柄'!AB1661</x:f>
        <x:v>0</x:v>
      </x:c>
      <x:c r="H971" s="90" t="b">
        <x:f>'全銘柄'!AC1661</x:f>
        <x:v>1</x:v>
      </x:c>
      <x:c r="I971" s="90" t="n">
        <x:f>'全銘柄'!AD1661</x:f>
        <x:v>0</x:v>
      </x:c>
      <x:c r="J971" s="90" t="n">
        <x:f>'全銘柄'!AE1661</x:f>
        <x:v>0</x:v>
      </x:c>
      <x:c r="K971" s="90" t="str">
        <x:f>'全銘柄'!AH1661</x:f>
        <x:v>S100XR77</x:v>
      </x:c>
    </x:row>
    <x:row r="972">
      <x:c r="A972" s="90" t="n">
        <x:f>'全銘柄'!A462</x:f>
        <x:v>461</x:v>
      </x:c>
      <x:c r="B972" s="90" t="str">
        <x:f>'全銘柄'!B462</x:f>
        <x:v>7213</x:v>
      </x:c>
      <x:c r="C972" s="90" t="str">
        <x:f>'全銘柄'!D462</x:f>
        <x:v>LECIP HOLDINGS CORPORATION</x:v>
      </x:c>
      <x:c r="D972" s="90" t="str">
        <x:f>'全銘柄'!W462</x:f>
        <x:v>杉 本 眞</x:v>
      </x:c>
      <x:c r="E972" s="90" t="str">
        <x:f>'全銘柄'!U462</x:f>
        <x:v>レシップ社員持株会</x:v>
      </x:c>
      <x:c r="F972" s="91" t="n">
        <x:f>'全銘柄'!V462</x:f>
        <x:v>0.0622</x:v>
      </x:c>
      <x:c r="G972" s="90" t="b">
        <x:f>'全銘柄'!AB462</x:f>
        <x:v>0</x:v>
      </x:c>
      <x:c r="H972" s="90" t="b">
        <x:f>'全銘柄'!AC462</x:f>
        <x:v>1</x:v>
      </x:c>
      <x:c r="I972" s="90" t="n">
        <x:f>'全銘柄'!AD462</x:f>
        <x:v>1</x:v>
      </x:c>
      <x:c r="J972" s="90" t="n">
        <x:f>'全銘柄'!AE462</x:f>
        <x:v>1</x:v>
      </x:c>
      <x:c r="K972" s="90" t="str">
        <x:f>'全銘柄'!AH462</x:f>
        <x:v>S100W0R5</x:v>
      </x:c>
    </x:row>
    <x:row r="973">
      <x:c r="A973" s="90" t="n">
        <x:f>'全銘柄'!A1834</x:f>
        <x:v>1833</x:v>
      </x:c>
      <x:c r="B973" s="90" t="str">
        <x:f>'全銘柄'!B1834</x:f>
        <x:v>1826</x:v>
      </x:c>
      <x:c r="C973" s="90" t="str">
        <x:f>'全銘柄'!D1834</x:f>
        <x:v>Sata Construction Co.,Ltd.</x:v>
      </x:c>
      <x:c r="D973" s="90" t="str">
        <x:f>'全銘柄'!W1834</x:f>
        <x:v>星 野 克 行</x:v>
      </x:c>
      <x:c r="E973" s="90" t="str">
        <x:f>'全銘柄'!U1834</x:f>
        <x:v>佐田建設従業員持株会</x:v>
      </x:c>
      <x:c r="F973" s="91" t="n">
        <x:f>'全銘柄'!V1834</x:f>
        <x:v>0.0616</x:v>
      </x:c>
      <x:c r="G973" s="90" t="b">
        <x:f>'全銘柄'!AB1834</x:f>
        <x:v>0</x:v>
      </x:c>
      <x:c r="H973" s="90" t="b">
        <x:f>'全銘柄'!AC1834</x:f>
        <x:v>1</x:v>
      </x:c>
      <x:c r="I973" s="90" t="n">
        <x:f>'全銘柄'!AD1834</x:f>
        <x:v>0</x:v>
      </x:c>
      <x:c r="J973" s="90" t="n">
        <x:f>'全銘柄'!AE1834</x:f>
        <x:v>0</x:v>
      </x:c>
      <x:c r="K973" s="90" t="str">
        <x:f>'全銘柄'!AH1834</x:f>
        <x:v>S100W2PG</x:v>
      </x:c>
    </x:row>
    <x:row r="974">
      <x:c r="A974" s="90" t="n">
        <x:f>'全銘柄'!A1616</x:f>
        <x:v>1615</x:v>
      </x:c>
      <x:c r="B974" s="90" t="str">
        <x:f>'全銘柄'!B1616</x:f>
        <x:v>2700</x:v>
      </x:c>
      <x:c r="C974" s="90" t="str">
        <x:f>'全銘柄'!D1616</x:f>
        <x:v>KITOKU SHINRYO CO.,LTD.</x:v>
      </x:c>
      <x:c r="D974" s="90" t="str">
        <x:f>'全銘柄'!W1616</x:f>
        <x:v>鎌田 慶彦 / 管 益成</x:v>
      </x:c>
      <x:c r="E974" s="90" t="str">
        <x:f>'全銘柄'!U1616</x:f>
        <x:v>木村 良</x:v>
      </x:c>
      <x:c r="F974" s="91" t="n">
        <x:f>'全銘柄'!V1616</x:f>
        <x:v>0.0612</x:v>
      </x:c>
      <x:c r="G974" s="90" t="b">
        <x:f>'全銘柄'!AB1616</x:f>
        <x:v>0</x:v>
      </x:c>
      <x:c r="H974" s="90" t="b">
        <x:f>'全銘柄'!AC1616</x:f>
        <x:v>1</x:v>
      </x:c>
      <x:c r="I974" s="90" t="n">
        <x:f>'全銘柄'!AD1616</x:f>
        <x:v>0</x:v>
      </x:c>
      <x:c r="J974" s="90" t="n">
        <x:f>'全銘柄'!AE1616</x:f>
        <x:v>0</x:v>
      </x:c>
      <x:c r="K974" s="90" t="str">
        <x:f>'全銘柄'!AH1616</x:f>
        <x:v>S100XSQ8</x:v>
      </x:c>
    </x:row>
    <x:row r="975">
      <x:c r="A975" s="90" t="n">
        <x:f>'全銘柄'!A1803</x:f>
        <x:v>1802</x:v>
      </x:c>
      <x:c r="B975" s="90" t="str">
        <x:f>'全銘柄'!B1803</x:f>
        <x:v>7875</x:v>
      </x:c>
      <x:c r="C975" s="90" t="str">
        <x:f>'全銘柄'!D1803</x:f>
        <x:v>TAKEDA iP HOLDINGS CO.,LTD.</x:v>
      </x:c>
      <x:c r="D975" s="90" t="str">
        <x:f>'全銘柄'!W1803</x:f>
        <x:v>木 全 幸 治 / 細 野 浩 之</x:v>
      </x:c>
      <x:c r="E975" s="90" t="str">
        <x:f>'全銘柄'!U1803</x:f>
        <x:v>竹田ｉＰホールディングス従業員持株会</x:v>
      </x:c>
      <x:c r="F975" s="91" t="n">
        <x:f>'全銘柄'!V1803</x:f>
        <x:v>0.061</x:v>
      </x:c>
      <x:c r="G975" s="90" t="b">
        <x:f>'全銘柄'!AB1803</x:f>
        <x:v>0</x:v>
      </x:c>
      <x:c r="H975" s="90" t="b">
        <x:f>'全銘柄'!AC1803</x:f>
        <x:v>1</x:v>
      </x:c>
      <x:c r="I975" s="90" t="n">
        <x:f>'全銘柄'!AD1803</x:f>
        <x:v>0</x:v>
      </x:c>
      <x:c r="J975" s="90" t="n">
        <x:f>'全銘柄'!AE1803</x:f>
        <x:v>0</x:v>
      </x:c>
      <x:c r="K975" s="90" t="str">
        <x:f>'全銘柄'!AH1803</x:f>
        <x:v>S100W4QN</x:v>
      </x:c>
    </x:row>
    <x:row r="976">
      <x:c r="A976" s="90" t="n">
        <x:f>'全銘柄'!A1623</x:f>
        <x:v>1622</x:v>
      </x:c>
      <x:c r="B976" s="90" t="str">
        <x:f>'全銘柄'!B1623</x:f>
        <x:v>2750</x:v>
      </x:c>
      <x:c r="C976" s="90" t="str">
        <x:f>'全銘柄'!D1623</x:f>
        <x:v>S.ISHIMITSU&amp;CO.,LTD.</x:v>
      </x:c>
      <x:c r="D976" s="90" t="str">
        <x:f>'全銘柄'!W1623</x:f>
        <x:v>荒 川 正 臣 / 中 埜 晶 夫</x:v>
      </x:c>
      <x:c r="E976" s="90" t="str">
        <x:f>'全銘柄'!U1623</x:f>
        <x:v>マリンフード㈱</x:v>
      </x:c>
      <x:c r="F976" s="91" t="n">
        <x:f>'全銘柄'!V1623</x:f>
        <x:v>0.0609</x:v>
      </x:c>
      <x:c r="G976" s="90" t="b">
        <x:f>'全銘柄'!AB1623</x:f>
        <x:v>0</x:v>
      </x:c>
      <x:c r="H976" s="90" t="b">
        <x:f>'全銘柄'!AC1623</x:f>
        <x:v>1</x:v>
      </x:c>
      <x:c r="I976" s="90" t="n">
        <x:f>'全銘柄'!AD1623</x:f>
        <x:v>0</x:v>
      </x:c>
      <x:c r="J976" s="90" t="n">
        <x:f>'全銘柄'!AE1623</x:f>
        <x:v>0</x:v>
      </x:c>
      <x:c r="K976" s="90" t="str">
        <x:f>'全銘柄'!AH1623</x:f>
        <x:v>S100W1AI</x:v>
      </x:c>
    </x:row>
    <x:row r="977">
      <x:c r="A977" s="90" t="n">
        <x:f>'全銘柄'!A1784</x:f>
        <x:v>1783</x:v>
      </x:c>
      <x:c r="B977" s="90" t="str">
        <x:f>'全銘柄'!B1784</x:f>
        <x:v>2221</x:v>
      </x:c>
      <x:c r="C977" s="90" t="str">
        <x:f>'全銘柄'!D1784</x:f>
        <x:v>IWATSUKA CONFECTIONERY CO.,LTD.</x:v>
      </x:c>
      <x:c r="D977" s="90" t="str">
        <x:f>'全銘柄'!W1784</x:f>
        <x:v>槇 春夫 / 槇 大介</x:v>
      </x:c>
      <x:c r="E977" s="90" t="str">
        <x:f>'全銘柄'!U1784</x:f>
        <x:v>岩塚製菓共栄会</x:v>
      </x:c>
      <x:c r="F977" s="91" t="n">
        <x:f>'全銘柄'!V1784</x:f>
        <x:v>0.0603</x:v>
      </x:c>
      <x:c r="G977" s="90" t="b">
        <x:f>'全銘柄'!AB1784</x:f>
        <x:v>0</x:v>
      </x:c>
      <x:c r="H977" s="90" t="b">
        <x:f>'全銘柄'!AC1784</x:f>
        <x:v>1</x:v>
      </x:c>
      <x:c r="I977" s="90" t="n">
        <x:f>'全銘柄'!AD1784</x:f>
        <x:v>0</x:v>
      </x:c>
      <x:c r="J977" s="90" t="n">
        <x:f>'全銘柄'!AE1784</x:f>
        <x:v>0</x:v>
      </x:c>
      <x:c r="K977" s="90" t="str">
        <x:f>'全銘柄'!AH1784</x:f>
        <x:v>S100W51P</x:v>
      </x:c>
    </x:row>
    <x:row r="978">
      <x:c r="A978" s="90" t="n">
        <x:f>'全銘柄'!A1743</x:f>
        <x:v>1742</x:v>
      </x:c>
      <x:c r="B978" s="90" t="str">
        <x:f>'全銘柄'!B1743</x:f>
        <x:v>3551</x:v>
      </x:c>
      <x:c r="C978" s="90" t="str">
        <x:f>'全銘柄'!D1743</x:f>
        <x:v>DYNIC CORPORATION</x:v>
      </x:c>
      <x:c r="D978" s="90" t="str">
        <x:f>'全銘柄'!W1743</x:f>
        <x:v>山 田 英 伸</x:v>
      </x:c>
      <x:c r="E978" s="90" t="str">
        <x:f>'全銘柄'!U1743</x:f>
        <x:v>ニックグループ持株会</x:v>
      </x:c>
      <x:c r="F978" s="91" t="n">
        <x:f>'全銘柄'!V1743</x:f>
        <x:v>0.0602</x:v>
      </x:c>
      <x:c r="G978" s="90" t="b">
        <x:f>'全銘柄'!AB1743</x:f>
        <x:v>0</x:v>
      </x:c>
      <x:c r="H978" s="90" t="b">
        <x:f>'全銘柄'!AC1743</x:f>
        <x:v>1</x:v>
      </x:c>
      <x:c r="I978" s="90" t="n">
        <x:f>'全銘柄'!AD1743</x:f>
        <x:v>0</x:v>
      </x:c>
      <x:c r="J978" s="90" t="n">
        <x:f>'全銘柄'!AE1743</x:f>
        <x:v>0</x:v>
      </x:c>
      <x:c r="K978" s="90" t="str">
        <x:f>'全銘柄'!AH1743</x:f>
        <x:v>S100W3ZT</x:v>
      </x:c>
    </x:row>
    <x:row r="979">
      <x:c r="A979" s="90" t="n">
        <x:f>'全銘柄'!A1693</x:f>
        <x:v>1692</x:v>
      </x:c>
      <x:c r="B979" s="90" t="str">
        <x:f>'全銘柄'!B1693</x:f>
        <x:v>6989</x:v>
      </x:c>
      <x:c r="C979" s="90" t="str">
        <x:f>'全銘柄'!D1693</x:f>
        <x:v>HOKURIKU ELECTRIC INDUSTRY CO.,LTD.</x:v>
      </x:c>
      <x:c r="D979" s="90" t="str">
        <x:f>'全銘柄'!W1693</x:f>
        <x:v>下坂 立正</x:v>
      </x:c>
      <x:c r="E979" s="90" t="str">
        <x:f>'全銘柄'!U1693</x:f>
        <x:v>北電工取引先持株会</x:v>
      </x:c>
      <x:c r="F979" s="91" t="n">
        <x:f>'全銘柄'!V1693</x:f>
        <x:v>0.0592</x:v>
      </x:c>
      <x:c r="G979" s="90" t="b">
        <x:f>'全銘柄'!AB1693</x:f>
        <x:v>0</x:v>
      </x:c>
      <x:c r="H979" s="90" t="b">
        <x:f>'全銘柄'!AC1693</x:f>
        <x:v>1</x:v>
      </x:c>
      <x:c r="I979" s="90" t="n">
        <x:f>'全銘柄'!AD1693</x:f>
        <x:v>0</x:v>
      </x:c>
      <x:c r="J979" s="90" t="n">
        <x:f>'全銘柄'!AE1693</x:f>
        <x:v>0</x:v>
      </x:c>
      <x:c r="K979" s="90" t="str">
        <x:f>'全銘柄'!AH1693</x:f>
        <x:v>S100W3XY</x:v>
      </x:c>
    </x:row>
    <x:row r="980">
      <x:c r="A980" s="90" t="n">
        <x:f>'全銘柄'!A1749</x:f>
        <x:v>1748</x:v>
      </x:c>
      <x:c r="B980" s="90" t="str">
        <x:f>'全銘柄'!B1749</x:f>
        <x:v>1967</x:v>
      </x:c>
      <x:c r="C980" s="90" t="str">
        <x:f>'全銘柄'!D1749</x:f>
        <x:v>YAMATO CORPORATION</x:v>
      </x:c>
      <x:c r="D980" s="90" t="str">
        <x:f>'全銘柄'!W1749</x:f>
        <x:v>町 田 豊 / 吉 井 誠</x:v>
      </x:c>
      <x:c r="E980" s="90" t="str">
        <x:f>'全銘柄'!U1749</x:f>
        <x:v>ヤマト社員持株会</x:v>
      </x:c>
      <x:c r="F980" s="91" t="n">
        <x:f>'全銘柄'!V1749</x:f>
        <x:v>0.0589</x:v>
      </x:c>
      <x:c r="G980" s="90" t="b">
        <x:f>'全銘柄'!AB1749</x:f>
        <x:v>0</x:v>
      </x:c>
      <x:c r="H980" s="90" t="b">
        <x:f>'全銘柄'!AC1749</x:f>
        <x:v>1</x:v>
      </x:c>
      <x:c r="I980" s="90" t="n">
        <x:f>'全銘柄'!AD1749</x:f>
        <x:v>0</x:v>
      </x:c>
      <x:c r="J980" s="90" t="n">
        <x:f>'全銘柄'!AE1749</x:f>
        <x:v>0</x:v>
      </x:c>
      <x:c r="K980" s="90" t="str">
        <x:f>'全銘柄'!AH1749</x:f>
        <x:v>S100VX95</x:v>
      </x:c>
    </x:row>
    <x:row r="981">
      <x:c r="A981" s="90" t="n">
        <x:f>'全銘柄'!A1768</x:f>
        <x:v>1767</x:v>
      </x:c>
      <x:c r="B981" s="90" t="str">
        <x:f>'全銘柄'!B1768</x:f>
        <x:v>7247</x:v>
      </x:c>
      <x:c r="C981" s="90" t="str">
        <x:f>'全銘柄'!D1768</x:f>
        <x:v>MIKUNI CORPORATION</x:v>
      </x:c>
      <x:c r="D981" s="90" t="str">
        <x:f>'全銘柄'!W1768</x:f>
        <x:v>生田 久貴</x:v>
      </x:c>
      <x:c r="E981" s="90" t="str">
        <x:f>'全銘柄'!U1768</x:f>
        <x:v>風の会持株会</x:v>
      </x:c>
      <x:c r="F981" s="91" t="n">
        <x:f>'全銘柄'!V1768</x:f>
        <x:v>0.0582</x:v>
      </x:c>
      <x:c r="G981" s="90" t="b">
        <x:f>'全銘柄'!AB1768</x:f>
        <x:v>0</x:v>
      </x:c>
      <x:c r="H981" s="90" t="b">
        <x:f>'全銘柄'!AC1768</x:f>
        <x:v>1</x:v>
      </x:c>
      <x:c r="I981" s="90" t="n">
        <x:f>'全銘柄'!AD1768</x:f>
        <x:v>0</x:v>
      </x:c>
      <x:c r="J981" s="90" t="n">
        <x:f>'全銘柄'!AE1768</x:f>
        <x:v>0</x:v>
      </x:c>
      <x:c r="K981" s="90" t="str">
        <x:f>'全銘柄'!AH1768</x:f>
        <x:v>S100W78J</x:v>
      </x:c>
    </x:row>
    <x:row r="982">
      <x:c r="A982" s="90" t="n">
        <x:f>'全銘柄'!A1647</x:f>
        <x:v>1646</x:v>
      </x:c>
      <x:c r="B982" s="90" t="str">
        <x:f>'全銘柄'!B1647</x:f>
        <x:v>6393</x:v>
      </x:c>
      <x:c r="C982" s="90" t="str">
        <x:f>'全銘柄'!D1647</x:f>
        <x:v>YUKEN KOGYO CO.,LTD.</x:v>
      </x:c>
      <x:c r="D982" s="90" t="str">
        <x:f>'全銘柄'!W1647</x:f>
        <x:v>永 久 秀 治</x:v>
      </x:c>
      <x:c r="E982" s="90" t="str">
        <x:f>'全銘柄'!U1647</x:f>
        <x:v>油研協力会持株会</x:v>
      </x:c>
      <x:c r="F982" s="91" t="n">
        <x:f>'全銘柄'!V1647</x:f>
        <x:v>0.0566</x:v>
      </x:c>
      <x:c r="G982" s="90" t="b">
        <x:f>'全銘柄'!AB1647</x:f>
        <x:v>0</x:v>
      </x:c>
      <x:c r="H982" s="90" t="b">
        <x:f>'全銘柄'!AC1647</x:f>
        <x:v>1</x:v>
      </x:c>
      <x:c r="I982" s="90" t="n">
        <x:f>'全銘柄'!AD1647</x:f>
        <x:v>0</x:v>
      </x:c>
      <x:c r="J982" s="90" t="n">
        <x:f>'全銘柄'!AE1647</x:f>
        <x:v>0</x:v>
      </x:c>
      <x:c r="K982" s="90" t="str">
        <x:f>'全銘柄'!AH1647</x:f>
        <x:v>S100W1YK</x:v>
      </x:c>
    </x:row>
    <x:row r="983">
      <x:c r="A983" s="90" t="n">
        <x:f>'全銘柄'!A1892</x:f>
        <x:v>1891</x:v>
      </x:c>
      <x:c r="B983" s="90" t="str">
        <x:f>'全銘柄'!B1892</x:f>
        <x:v>3161</x:v>
      </x:c>
      <x:c r="C983" s="90" t="str">
        <x:f>'全銘柄'!D1892</x:f>
        <x:v>AZEARTH Corporation</x:v>
      </x:c>
      <x:c r="D983" s="90" t="str">
        <x:f>'全銘柄'!W1892</x:f>
        <x:v>斉藤 文明</x:v>
      </x:c>
      <x:c r="E983" s="90" t="str">
        <x:f>'全銘柄'!U1892</x:f>
        <x:v>鈴木 貴久子</x:v>
      </x:c>
      <x:c r="F983" s="91" t="n">
        <x:f>'全銘柄'!V1892</x:f>
        <x:v>0.0549</x:v>
      </x:c>
      <x:c r="G983" s="90" t="b">
        <x:f>'全銘柄'!AB1892</x:f>
        <x:v>0</x:v>
      </x:c>
      <x:c r="H983" s="90" t="b">
        <x:f>'全銘柄'!AC1892</x:f>
        <x:v>1</x:v>
      </x:c>
      <x:c r="I983" s="90" t="n">
        <x:f>'全銘柄'!AD1892</x:f>
        <x:v>0</x:v>
      </x:c>
      <x:c r="J983" s="90" t="n">
        <x:f>'全銘柄'!AE1892</x:f>
        <x:v>0</x:v>
      </x:c>
      <x:c r="K983" s="90" t="str">
        <x:f>'全銘柄'!AH1892</x:f>
        <x:v>S100WEGE</x:v>
      </x:c>
    </x:row>
    <x:row r="984">
      <x:c r="A984" s="90" t="n">
        <x:f>'全銘柄'!A1812</x:f>
        <x:v>1811</x:v>
      </x:c>
      <x:c r="B984" s="90" t="str">
        <x:f>'全銘柄'!B1812</x:f>
        <x:v>3955</x:v>
      </x:c>
      <x:c r="C984" s="90" t="str">
        <x:f>'全銘柄'!D1812</x:f>
        <x:v>IMURA &amp; Co.,Ltd.</x:v>
      </x:c>
      <x:c r="D984" s="90" t="str">
        <x:f>'全銘柄'!W1812</x:f>
        <x:v>井村 優</x:v>
      </x:c>
      <x:c r="E984" s="90" t="str">
        <x:f>'全銘柄'!U1812</x:f>
        <x:v>イムラ社員持株会</x:v>
      </x:c>
      <x:c r="F984" s="91" t="n">
        <x:f>'全銘柄'!V1812</x:f>
        <x:v>0.0535</x:v>
      </x:c>
      <x:c r="G984" s="90" t="b">
        <x:f>'全銘柄'!AB1812</x:f>
        <x:v>0</x:v>
      </x:c>
      <x:c r="H984" s="90" t="b">
        <x:f>'全銘柄'!AC1812</x:f>
        <x:v>1</x:v>
      </x:c>
      <x:c r="I984" s="90" t="n">
        <x:f>'全銘柄'!AD1812</x:f>
        <x:v>0</x:v>
      </x:c>
      <x:c r="J984" s="90" t="n">
        <x:f>'全銘柄'!AE1812</x:f>
        <x:v>0</x:v>
      </x:c>
      <x:c r="K984" s="90" t="str">
        <x:f>'全銘柄'!AH1812</x:f>
        <x:v>S100Y0K4</x:v>
      </x:c>
    </x:row>
    <x:row r="985">
      <x:c r="A985" s="90" t="n">
        <x:f>'全銘柄'!A1813</x:f>
        <x:v>1812</x:v>
      </x:c>
      <x:c r="B985" s="90" t="str">
        <x:f>'全銘柄'!B1813</x:f>
        <x:v>3004</x:v>
      </x:c>
      <x:c r="C985" s="90" t="str">
        <x:f>'全銘柄'!D1813</x:f>
        <x:v>SHINYEI KAISHA</x:v>
      </x:c>
      <x:c r="D985" s="90" t="str">
        <x:f>'全銘柄'!W1813</x:f>
        <x:v>赤 澤 秀 朗 / 中 川 太 郎</x:v>
      </x:c>
      <x:c r="E985" s="90" t="str">
        <x:f>'全銘柄'!U1813</x:f>
        <x:v>㈱メディパルホールディングス</x:v>
      </x:c>
      <x:c r="F985" s="91" t="n">
        <x:f>'全銘柄'!V1813</x:f>
        <x:v>0.0534</x:v>
      </x:c>
      <x:c r="G985" s="90" t="b">
        <x:f>'全銘柄'!AB1813</x:f>
        <x:v>0</x:v>
      </x:c>
      <x:c r="H985" s="90" t="b">
        <x:f>'全銘柄'!AC1813</x:f>
        <x:v>1</x:v>
      </x:c>
      <x:c r="I985" s="90" t="n">
        <x:f>'全銘柄'!AD1813</x:f>
        <x:v>0</x:v>
      </x:c>
      <x:c r="J985" s="90" t="n">
        <x:f>'全銘柄'!AE1813</x:f>
        <x:v>0</x:v>
      </x:c>
      <x:c r="K985" s="90" t="str">
        <x:f>'全銘柄'!AH1813</x:f>
        <x:v>S100VXAD</x:v>
      </x:c>
    </x:row>
    <x:row r="986">
      <x:c r="A986" s="90" t="n">
        <x:f>'全銘柄'!A1847</x:f>
        <x:v>1846</x:v>
      </x:c>
      <x:c r="B986" s="90" t="str">
        <x:f>'全銘柄'!B1847</x:f>
        <x:v>5237</x:v>
      </x:c>
      <x:c r="C986" s="90" t="str">
        <x:f>'全銘柄'!D1847</x:f>
        <x:v>NOZAWA CORPORATION</x:v>
      </x:c>
      <x:c r="D986" s="90" t="str">
        <x:f>'全銘柄'!W1847</x:f>
        <x:v>野 澤 俊 也</x:v>
      </x:c>
      <x:c r="E986" s="90" t="str">
        <x:f>'全銘柄'!U1847</x:f>
        <x:v>ノザワ取引先持株会</x:v>
      </x:c>
      <x:c r="F986" s="91" t="n">
        <x:f>'全銘柄'!V1847</x:f>
        <x:v>0.0503</x:v>
      </x:c>
      <x:c r="G986" s="90" t="b">
        <x:f>'全銘柄'!AB1847</x:f>
        <x:v>0</x:v>
      </x:c>
      <x:c r="H986" s="90" t="b">
        <x:f>'全銘柄'!AC1847</x:f>
        <x:v>1</x:v>
      </x:c>
      <x:c r="I986" s="90" t="n">
        <x:f>'全銘柄'!AD1847</x:f>
        <x:v>0</x:v>
      </x:c>
      <x:c r="J986" s="90" t="n">
        <x:f>'全銘柄'!AE1847</x:f>
        <x:v>0</x:v>
      </x:c>
      <x:c r="K986" s="90" t="str">
        <x:f>'全銘柄'!AH1847</x:f>
        <x:v>S100W6GR</x:v>
      </x:c>
    </x:row>
    <x:row r="987">
      <x:c r="A987" s="90" t="n">
        <x:f>'全銘柄'!A1658</x:f>
        <x:v>1657</x:v>
      </x:c>
      <x:c r="B987" s="90" t="str">
        <x:f>'全銘柄'!B1658</x:f>
        <x:v>9950</x:v>
      </x:c>
      <x:c r="C987" s="90" t="str">
        <x:f>'全銘柄'!D1658</x:f>
        <x:v>HACHI-BAN CO.,LTD.</x:v>
      </x:c>
      <x:c r="D987" s="90" t="str">
        <x:f>'全銘柄'!W1658</x:f>
        <x:v>長丸 昌功</x:v>
      </x:c>
      <x:c r="E987" s="90" t="str">
        <x:f>'全銘柄'!U1658</x:f>
        <x:v>ハチバン取引先持株会</x:v>
      </x:c>
      <x:c r="F987" s="91" t="n">
        <x:f>'全銘柄'!V1658</x:f>
        <x:v>0.049</x:v>
      </x:c>
      <x:c r="G987" s="90" t="b">
        <x:f>'全銘柄'!AB1658</x:f>
        <x:v>0</x:v>
      </x:c>
      <x:c r="H987" s="90" t="b">
        <x:f>'全銘柄'!AC1658</x:f>
        <x:v>1</x:v>
      </x:c>
      <x:c r="I987" s="90" t="n">
        <x:f>'全銘柄'!AD1658</x:f>
        <x:v>0</x:v>
      </x:c>
      <x:c r="J987" s="90" t="n">
        <x:f>'全銘柄'!AE1658</x:f>
        <x:v>0</x:v>
      </x:c>
      <x:c r="K987" s="90" t="str">
        <x:f>'全銘柄'!AH1658</x:f>
        <x:v>S100VXEA</x:v>
      </x:c>
    </x:row>
    <x:row r="988">
      <x:c r="A988" s="90" t="n">
        <x:f>'全銘柄'!A494</x:f>
        <x:v>493</x:v>
      </x:c>
      <x:c r="B988" s="90" t="str">
        <x:f>'全銘柄'!B494</x:f>
        <x:v>4240</x:v>
      </x:c>
      <x:c r="C988" s="90" t="str">
        <x:f>'全銘柄'!D494</x:f>
        <x:v>CLUSTER TECHNOLOGY CO.,LTD.</x:v>
      </x:c>
      <x:c r="D988" s="90" t="str">
        <x:f>'全銘柄'!W494</x:f>
        <x:v>安達 良紀</x:v>
      </x:c>
      <x:c r="E988" s="90" t="str">
        <x:f>'全銘柄'!U494</x:f>
        <x:v>大熊 崇</x:v>
      </x:c>
      <x:c r="F988" s="91" t="n">
        <x:f>'全銘柄'!V494</x:f>
        <x:v>0.0483</x:v>
      </x:c>
      <x:c r="G988" s="90" t="b">
        <x:f>'全銘柄'!AB494</x:f>
        <x:v>0</x:v>
      </x:c>
      <x:c r="H988" s="90" t="b">
        <x:f>'全銘柄'!AC494</x:f>
        <x:v>1</x:v>
      </x:c>
      <x:c r="I988" s="90" t="n">
        <x:f>'全銘柄'!AD494</x:f>
        <x:v>1</x:v>
      </x:c>
      <x:c r="J988" s="90" t="n">
        <x:f>'全銘柄'!AE494</x:f>
        <x:v>1</x:v>
      </x:c>
      <x:c r="K988" s="90" t="str">
        <x:f>'全銘柄'!AH494</x:f>
        <x:v>S100W4AV</x:v>
      </x:c>
    </x:row>
    <x:row r="989">
      <x:c r="A989" s="90" t="n">
        <x:f>'全銘柄'!A1917</x:f>
        <x:v>1916</x:v>
      </x:c>
      <x:c r="B989" s="90" t="str">
        <x:f>'全銘柄'!B1917</x:f>
        <x:v>2345</x:v>
      </x:c>
      <x:c r="C989" s="90" t="str">
        <x:f>'全銘柄'!D1917</x:f>
        <x:v>HODL1,inc.</x:v>
      </x:c>
      <x:c r="D989" s="90" t="str">
        <x:f>'全銘柄'!W1917</x:f>
        <x:v>田 原 弘 貴</x:v>
      </x:c>
      <x:c r="E989" s="90" t="str">
        <x:f>'全銘柄'!U1917</x:f>
        <x:v>山中 夕典</x:v>
      </x:c>
      <x:c r="F989" s="91" t="n">
        <x:f>'全銘柄'!V1917</x:f>
        <x:v>0.0477</x:v>
      </x:c>
      <x:c r="G989" s="90" t="b">
        <x:f>'全銘柄'!AB1917</x:f>
        <x:v>0</x:v>
      </x:c>
      <x:c r="H989" s="90" t="b">
        <x:f>'全銘柄'!AC1917</x:f>
        <x:v>1</x:v>
      </x:c>
      <x:c r="I989" s="90" t="n">
        <x:f>'全銘柄'!AD1917</x:f>
        <x:v>0</x:v>
      </x:c>
      <x:c r="J989" s="90" t="n">
        <x:f>'全銘柄'!AE1917</x:f>
        <x:v>0</x:v>
      </x:c>
      <x:c r="K989" s="90" t="str">
        <x:f>'全銘柄'!AH1917</x:f>
        <x:v>S100XIHR</x:v>
      </x:c>
    </x:row>
    <x:row r="990">
      <x:c r="A990" s="90" t="n">
        <x:f>'全銘柄'!A1511</x:f>
        <x:v>1510</x:v>
      </x:c>
      <x:c r="B990" s="90" t="str">
        <x:f>'全銘柄'!B1511</x:f>
        <x:v>4564</x:v>
      </x:c>
      <x:c r="C990" s="90" t="str">
        <x:f>'全銘柄'!D1511</x:f>
        <x:v>OncoTherapy Science,Inc.</x:v>
      </x:c>
      <x:c r="D990" s="90" t="str">
        <x:f>'全銘柄'!W1511</x:f>
        <x:v>嶋田 順一</x:v>
      </x:c>
      <x:c r="E990" s="90" t="str">
        <x:f>'全銘柄'!U1511</x:f>
        <x:v>中村 祐輔</x:v>
      </x:c>
      <x:c r="F990" s="91" t="n">
        <x:f>'全銘柄'!V1511</x:f>
        <x:v>0.0461</x:v>
      </x:c>
      <x:c r="G990" s="90" t="b">
        <x:f>'全銘柄'!AB1511</x:f>
        <x:v>0</x:v>
      </x:c>
      <x:c r="H990" s="90" t="b">
        <x:f>'全銘柄'!AC1511</x:f>
        <x:v>1</x:v>
      </x:c>
      <x:c r="I990" s="90" t="n">
        <x:f>'全銘柄'!AD1511</x:f>
        <x:v>0</x:v>
      </x:c>
      <x:c r="J990" s="90" t="n">
        <x:f>'全銘柄'!AE1511</x:f>
        <x:v>1</x:v>
      </x:c>
      <x:c r="K990" s="90" t="str">
        <x:f>'全銘柄'!AH1511</x:f>
        <x:v>S100W4BQ</x:v>
      </x:c>
    </x:row>
    <x:row r="991">
      <x:c r="A991" s="90" t="n">
        <x:f>'全銘柄'!A1806</x:f>
        <x:v>1805</x:v>
      </x:c>
      <x:c r="B991" s="90" t="str">
        <x:f>'全銘柄'!B1806</x:f>
        <x:v>2224</x:v>
      </x:c>
      <x:c r="C991" s="90" t="str">
        <x:f>'全銘柄'!D1806</x:f>
        <x:v>COMO CO.,LTD.</x:v>
      </x:c>
      <x:c r="D991" s="90" t="str">
        <x:f>'全銘柄'!W1806</x:f>
        <x:v>木下 克己</x:v>
      </x:c>
      <x:c r="E991" s="90" t="str">
        <x:f>'全銘柄'!U1806</x:f>
        <x:v>舟橋 一輝</x:v>
      </x:c>
      <x:c r="F991" s="91" t="n">
        <x:f>'全銘柄'!V1806</x:f>
        <x:v>0.0452</x:v>
      </x:c>
      <x:c r="G991" s="90" t="b">
        <x:f>'全銘柄'!AB1806</x:f>
        <x:v>0</x:v>
      </x:c>
      <x:c r="H991" s="90" t="b">
        <x:f>'全銘柄'!AC1806</x:f>
        <x:v>1</x:v>
      </x:c>
      <x:c r="I991" s="90" t="n">
        <x:f>'全銘柄'!AD1806</x:f>
        <x:v>0</x:v>
      </x:c>
      <x:c r="J991" s="90" t="n">
        <x:f>'全銘柄'!AE1806</x:f>
        <x:v>0</x:v>
      </x:c>
      <x:c r="K991" s="90" t="str">
        <x:f>'全銘柄'!AH1806</x:f>
        <x:v>S100W446</x:v>
      </x:c>
    </x:row>
    <x:row r="992">
      <x:c r="A992" s="90" t="n">
        <x:f>'全銘柄'!A1690</x:f>
        <x:v>1689</x:v>
      </x:c>
      <x:c r="B992" s="90" t="str">
        <x:f>'全銘柄'!B1690</x:f>
        <x:v>9366</x:v>
      </x:c>
      <x:c r="C992" s="90" t="str">
        <x:f>'全銘柄'!D1690</x:f>
        <x:v>SANRITSU CORPORATION</x:v>
      </x:c>
      <x:c r="D992" s="90" t="str">
        <x:f>'全銘柄'!W1690</x:f>
        <x:v>柴本 守人</x:v>
      </x:c>
      <x:c r="E992" s="90" t="str">
        <x:f>'全銘柄'!U1690</x:f>
        <x:v>サンリツ共栄会</x:v>
      </x:c>
      <x:c r="F992" s="91" t="n">
        <x:f>'全銘柄'!V1690</x:f>
        <x:v>0.0434</x:v>
      </x:c>
      <x:c r="G992" s="90" t="b">
        <x:f>'全銘柄'!AB1690</x:f>
        <x:v>0</x:v>
      </x:c>
      <x:c r="H992" s="90" t="b">
        <x:f>'全銘柄'!AC1690</x:f>
        <x:v>1</x:v>
      </x:c>
      <x:c r="I992" s="90" t="n">
        <x:f>'全銘柄'!AD1690</x:f>
        <x:v>0</x:v>
      </x:c>
      <x:c r="J992" s="90" t="n">
        <x:f>'全銘柄'!AE1690</x:f>
        <x:v>0</x:v>
      </x:c>
      <x:c r="K992" s="90" t="str">
        <x:f>'全銘柄'!AH1690</x:f>
        <x:v>S100W2MI</x:v>
      </x:c>
    </x:row>
    <x:row r="993">
      <x:c r="A993" s="90" t="n">
        <x:f>'全銘柄'!A1872</x:f>
        <x:v>1871</x:v>
      </x:c>
      <x:c r="B993" s="90" t="str">
        <x:f>'全銘柄'!B1872</x:f>
        <x:v>3131</x:v>
      </x:c>
      <x:c r="C993" s="90" t="str">
        <x:f>'全銘柄'!D1872</x:f>
        <x:v>SHINDEN HIGHTEX CORPORATION</x:v>
      </x:c>
      <x:c r="D993" s="90" t="str">
        <x:f>'全銘柄'!W1872</x:f>
        <x:v>鈴木 淳</x:v>
      </x:c>
      <x:c r="E993" s="90" t="str">
        <x:f>'全銘柄'!U1872</x:f>
        <x:v>藤本 直子</x:v>
      </x:c>
      <x:c r="F993" s="91" t="n">
        <x:f>'全銘柄'!V1872</x:f>
        <x:v>0.0405</x:v>
      </x:c>
      <x:c r="G993" s="90" t="b">
        <x:f>'全銘柄'!AB1872</x:f>
        <x:v>0</x:v>
      </x:c>
      <x:c r="H993" s="90" t="b">
        <x:f>'全銘柄'!AC1872</x:f>
        <x:v>1</x:v>
      </x:c>
      <x:c r="I993" s="90" t="n">
        <x:f>'全銘柄'!AD1872</x:f>
        <x:v>0</x:v>
      </x:c>
      <x:c r="J993" s="90" t="n">
        <x:f>'全銘柄'!AE1872</x:f>
        <x:v>0</x:v>
      </x:c>
      <x:c r="K993" s="90" t="str">
        <x:f>'全銘柄'!AH1872</x:f>
        <x:v>S100W17S</x:v>
      </x:c>
    </x:row>
    <x:row r="994">
      <x:c r="A994" s="90" t="n">
        <x:f>'全銘柄'!A1817</x:f>
        <x:v>1816</x:v>
      </x:c>
      <x:c r="B994" s="90" t="str">
        <x:f>'全銘柄'!B1817</x:f>
        <x:v>6803</x:v>
      </x:c>
      <x:c r="C994" s="90" t="str">
        <x:f>'全銘柄'!D1817</x:f>
        <x:v>TEAC CORPORATION</x:v>
      </x:c>
      <x:c r="D994" s="90" t="str">
        <x:f>'全銘柄'!W1817</x:f>
        <x:v>英 裕 治</x:v>
      </x:c>
      <x:c r="E994" s="90" t="str">
        <x:f>'全銘柄'!U1817</x:f>
        <x:v>山下 良久</x:v>
      </x:c>
      <x:c r="F994" s="91" t="n">
        <x:f>'全銘柄'!V1817</x:f>
        <x:v>0.0391</x:v>
      </x:c>
      <x:c r="G994" s="90" t="b">
        <x:f>'全銘柄'!AB1817</x:f>
        <x:v>0</x:v>
      </x:c>
      <x:c r="H994" s="90" t="b">
        <x:f>'全銘柄'!AC1817</x:f>
        <x:v>1</x:v>
      </x:c>
      <x:c r="I994" s="90" t="n">
        <x:f>'全銘柄'!AD1817</x:f>
        <x:v>0</x:v>
      </x:c>
      <x:c r="J994" s="90" t="n">
        <x:f>'全銘柄'!AE1817</x:f>
        <x:v>0</x:v>
      </x:c>
      <x:c r="K994" s="90" t="str">
        <x:f>'全銘柄'!AH1817</x:f>
        <x:v>S100W2OM</x:v>
      </x:c>
    </x:row>
    <x:row r="995">
      <x:c r="A995" s="90" t="n">
        <x:f>'全銘柄'!A1493</x:f>
        <x:v>1492</x:v>
      </x:c>
      <x:c r="B995" s="90" t="str">
        <x:f>'全銘柄'!B1493</x:f>
        <x:v>4586</x:v>
      </x:c>
      <x:c r="C995" s="90" t="str">
        <x:f>'全銘柄'!D1493</x:f>
        <x:v>Medrx Co.,Ltd.</x:v>
      </x:c>
      <x:c r="D995" s="90" t="str">
        <x:f>'全銘柄'!W1493</x:f>
        <x:v>松村 米浩</x:v>
      </x:c>
      <x:c r="E995" s="90" t="str">
        <x:f>'全銘柄'!U1493</x:f>
        <x:v>江平 文茂</x:v>
      </x:c>
      <x:c r="F995" s="91" t="n">
        <x:f>'全銘柄'!V1493</x:f>
        <x:v>0.0379</x:v>
      </x:c>
      <x:c r="G995" s="90" t="b">
        <x:f>'全銘柄'!AB1493</x:f>
        <x:v>0</x:v>
      </x:c>
      <x:c r="H995" s="90" t="b">
        <x:f>'全銘柄'!AC1493</x:f>
        <x:v>1</x:v>
      </x:c>
      <x:c r="I995" s="90" t="n">
        <x:f>'全銘柄'!AD1493</x:f>
        <x:v>0</x:v>
      </x:c>
      <x:c r="J995" s="90" t="n">
        <x:f>'全銘柄'!AE1493</x:f>
        <x:v>1</x:v>
      </x:c>
      <x:c r="K995" s="90" t="str">
        <x:f>'全銘柄'!AH1493</x:f>
        <x:v>S100XS7V</x:v>
      </x:c>
    </x:row>
    <x:row r="996">
      <x:c r="A996" s="90" t="n">
        <x:f>'全銘柄'!A1857</x:f>
        <x:v>1856</x:v>
      </x:c>
      <x:c r="B996" s="90" t="str">
        <x:f>'全銘柄'!B1857</x:f>
        <x:v>6771</x:v>
      </x:c>
      <x:c r="C996" s="90" t="str">
        <x:f>'全銘柄'!D1857</x:f>
        <x:v>IKEGAMI TSUSHINKI CO.,LTD.</x:v>
      </x:c>
      <x:c r="D996" s="90" t="str">
        <x:f>'全銘柄'!W1857</x:f>
        <x:v>清森 洋祐</x:v>
      </x:c>
      <x:c r="E996" s="90" t="str">
        <x:f>'全銘柄'!U1857</x:f>
        <x:v>池上通信機従業員持株会</x:v>
      </x:c>
      <x:c r="F996" s="91" t="n">
        <x:f>'全銘柄'!V1857</x:f>
        <x:v>0.0373</x:v>
      </x:c>
      <x:c r="G996" s="90" t="b">
        <x:f>'全銘柄'!AB1857</x:f>
        <x:v>0</x:v>
      </x:c>
      <x:c r="H996" s="90" t="b">
        <x:f>'全銘柄'!AC1857</x:f>
        <x:v>1</x:v>
      </x:c>
      <x:c r="I996" s="90" t="n">
        <x:f>'全銘柄'!AD1857</x:f>
        <x:v>0</x:v>
      </x:c>
      <x:c r="J996" s="90" t="n">
        <x:f>'全銘柄'!AE1857</x:f>
        <x:v>0</x:v>
      </x:c>
      <x:c r="K996" s="90" t="str">
        <x:f>'全銘柄'!AH1857</x:f>
        <x:v>S100W76Z</x:v>
      </x:c>
    </x:row>
    <x:row r="997">
      <x:c r="A997" s="90" t="n">
        <x:f>'全銘柄'!A1513</x:f>
        <x:v>1512</x:v>
      </x:c>
      <x:c r="B997" s="90" t="str">
        <x:f>'全銘柄'!B1513</x:f>
        <x:v>2160</x:v>
      </x:c>
      <x:c r="C997" s="90" t="str">
        <x:f>'全銘柄'!D1513</x:f>
        <x:v>GNI Group Ltd.</x:v>
      </x:c>
      <x:c r="D997" s="90" t="str">
        <x:f>'全銘柄'!W1513</x:f>
        <x:v>イン・ルオ / 松井 亮介</x:v>
      </x:c>
      <x:c r="E997" s="90" t="str">
        <x:f>'全銘柄'!U1513</x:f>
        <x:v>CEPLUX- THE INDEPENDENT UCITS PLATFORM 2</x:v>
      </x:c>
      <x:c r="F997" s="91" t="n">
        <x:f>'全銘柄'!V1513</x:f>
        <x:v>0.0358</x:v>
      </x:c>
      <x:c r="G997" s="90" t="b">
        <x:f>'全銘柄'!AB1513</x:f>
        <x:v>0</x:v>
      </x:c>
      <x:c r="H997" s="90" t="b">
        <x:f>'全銘柄'!AC1513</x:f>
        <x:v>1</x:v>
      </x:c>
      <x:c r="I997" s="90" t="n">
        <x:f>'全銘柄'!AD1513</x:f>
        <x:v>0</x:v>
      </x:c>
      <x:c r="J997" s="90" t="n">
        <x:f>'全銘柄'!AE1513</x:f>
        <x:v>1</x:v>
      </x:c>
      <x:c r="K997" s="90" t="str">
        <x:f>'全銘柄'!AH1513</x:f>
        <x:v>S100XV4B</x:v>
      </x:c>
    </x:row>
    <x:row r="998">
      <x:c r="A998" s="90" t="n">
        <x:f>'全銘柄'!A1922</x:f>
        <x:v>1921</x:v>
      </x:c>
      <x:c r="B998" s="90" t="str">
        <x:f>'全銘柄'!B1922</x:f>
        <x:v>8537</x:v>
      </x:c>
      <x:c r="C998" s="90" t="str">
        <x:f>'全銘柄'!D1922</x:f>
        <x:v>THE TAIKO BANK,LTD.</x:v>
      </x:c>
      <x:c r="D998" s="90" t="str">
        <x:f>'全銘柄'!W1922</x:f>
        <x:v>石田 幸雄 / 川合 昌一</x:v>
      </x:c>
      <x:c r="E998" s="90" t="str">
        <x:f>'全銘柄'!U1922</x:f>
        <x:v>大光従業員持株会</x:v>
      </x:c>
      <x:c r="F998" s="91" t="n">
        <x:f>'全銘柄'!V1922</x:f>
        <x:v>0.0335</x:v>
      </x:c>
      <x:c r="G998" s="90" t="b">
        <x:f>'全銘柄'!AB1922</x:f>
        <x:v>0</x:v>
      </x:c>
      <x:c r="H998" s="90" t="b">
        <x:f>'全銘柄'!AC1922</x:f>
        <x:v>1</x:v>
      </x:c>
      <x:c r="I998" s="90" t="n">
        <x:f>'全銘柄'!AD1922</x:f>
        <x:v>0</x:v>
      </x:c>
      <x:c r="J998" s="90" t="n">
        <x:f>'全銘柄'!AE1922</x:f>
        <x:v>0</x:v>
      </x:c>
      <x:c r="K998" s="90" t="str">
        <x:f>'全銘柄'!AH1922</x:f>
        <x:v>S100VZXH</x:v>
      </x:c>
    </x:row>
    <x:row r="999">
      <x:c r="A999" s="90" t="n">
        <x:f>'全銘柄'!A1874</x:f>
        <x:v>1873</x:v>
      </x:c>
      <x:c r="B999" s="90" t="str">
        <x:f>'全銘柄'!B1874</x:f>
        <x:v>3202</x:v>
      </x:c>
      <x:c r="C999" s="90" t="str">
        <x:f>'全銘柄'!D1874</x:f>
        <x:v>Daitobo Co.,Ltd.</x:v>
      </x:c>
      <x:c r="D999" s="90" t="str">
        <x:f>'全銘柄'!W1874</x:f>
        <x:v>山内 一裕</x:v>
      </x:c>
      <x:c r="E999" s="90" t="str">
        <x:f>'全銘柄'!U1874</x:f>
        <x:v>ファーストブラザーズ㈱</x:v>
      </x:c>
      <x:c r="F999" s="91" t="n">
        <x:f>'全銘柄'!V1874</x:f>
        <x:v>0.032</x:v>
      </x:c>
      <x:c r="G999" s="90" t="b">
        <x:f>'全銘柄'!AB1874</x:f>
        <x:v>0</x:v>
      </x:c>
      <x:c r="H999" s="90" t="b">
        <x:f>'全銘柄'!AC1874</x:f>
        <x:v>1</x:v>
      </x:c>
      <x:c r="I999" s="90" t="n">
        <x:f>'全銘柄'!AD1874</x:f>
        <x:v>0</x:v>
      </x:c>
      <x:c r="J999" s="90" t="n">
        <x:f>'全銘柄'!AE1874</x:f>
        <x:v>0</x:v>
      </x:c>
      <x:c r="K999" s="90" t="str">
        <x:f>'全銘柄'!AH1874</x:f>
        <x:v>S100W4I2</x:v>
      </x:c>
    </x:row>
    <x:row r="1000">
      <x:c r="A1000" s="90" t="n">
        <x:f>'全銘柄'!A1889</x:f>
        <x:v>1888</x:v>
      </x:c>
      <x:c r="B1000" s="90" t="str">
        <x:f>'全銘柄'!B1889</x:f>
        <x:v>4583</x:v>
      </x:c>
      <x:c r="C1000" s="90" t="str">
        <x:f>'全銘柄'!D1889</x:f>
        <x:v>Chiome Bioscience Inc.</x:v>
      </x:c>
      <x:c r="D1000" s="90" t="str">
        <x:f>'全銘柄'!W1889</x:f>
        <x:v>小池 正道 / 美女平 在彦</x:v>
      </x:c>
      <x:c r="E1000" s="90" t="str">
        <x:f>'全銘柄'!U1889</x:f>
        <x:v>渡邊 賢二</x:v>
      </x:c>
      <x:c r="F1000" s="91" t="n">
        <x:f>'全銘柄'!V1889</x:f>
        <x:v>0.0314</x:v>
      </x:c>
      <x:c r="G1000" s="90" t="b">
        <x:f>'全銘柄'!AB1889</x:f>
        <x:v>0</x:v>
      </x:c>
      <x:c r="H1000" s="90" t="b">
        <x:f>'全銘柄'!AC1889</x:f>
        <x:v>1</x:v>
      </x:c>
      <x:c r="I1000" s="90" t="n">
        <x:f>'全銘柄'!AD1889</x:f>
        <x:v>0</x:v>
      </x:c>
      <x:c r="J1000" s="90" t="n">
        <x:f>'全銘柄'!AE1889</x:f>
        <x:v>0</x:v>
      </x:c>
      <x:c r="K1000" s="90" t="str">
        <x:f>'全銘柄'!AH1889</x:f>
        <x:v>S100XUJT</x:v>
      </x:c>
    </x:row>
    <x:row r="1001">
      <x:c r="A1001" s="90" t="n">
        <x:f>'全銘柄'!A1512</x:f>
        <x:v>1511</x:v>
      </x:c>
      <x:c r="B1001" s="90" t="str">
        <x:f>'全銘柄'!B1512</x:f>
        <x:v>3858</x:v>
      </x:c>
      <x:c r="C1001" s="90" t="str">
        <x:f>'全銘柄'!D1512</x:f>
        <x:v>Ubiquitous AI Corporation</x:v>
      </x:c>
      <x:c r="D1001" s="90" t="str">
        <x:f>'全銘柄'!W1512</x:f>
        <x:v>長谷川 聡</x:v>
      </x:c>
      <x:c r="E1001" s="90" t="str">
        <x:f>'全銘柄'!U1512</x:f>
        <x:v>鈴木仁志</x:v>
      </x:c>
      <x:c r="F1001" s="91" t="n">
        <x:f>'全銘柄'!V1512</x:f>
        <x:v>0.0286</x:v>
      </x:c>
      <x:c r="G1001" s="90" t="b">
        <x:f>'全銘柄'!AB1512</x:f>
        <x:v>0</x:v>
      </x:c>
      <x:c r="H1001" s="90" t="b">
        <x:f>'全銘柄'!AC1512</x:f>
        <x:v>1</x:v>
      </x:c>
      <x:c r="I1001" s="90" t="n">
        <x:f>'全銘柄'!AD1512</x:f>
        <x:v>0</x:v>
      </x:c>
      <x:c r="J1001" s="90" t="n">
        <x:f>'全銘柄'!AE1512</x:f>
        <x:v>1</x:v>
      </x:c>
      <x:c r="K1001" s="90" t="str">
        <x:f>'全銘柄'!AH1512</x:f>
        <x:v>S100W9D6</x:v>
      </x:c>
    </x:row>
    <x:row r="1002">
      <x:c r="A1002" s="90" t="n">
        <x:f>'全銘柄'!A1494</x:f>
        <x:v>1493</x:v>
      </x:c>
      <x:c r="B1002" s="90" t="str">
        <x:f>'全銘柄'!B1494</x:f>
        <x:v>3753</x:v>
      </x:c>
      <x:c r="C1002" s="90" t="str">
        <x:f>'全銘柄'!D1494</x:f>
        <x:v>FLIGHT SOLUTIONS Inc.</x:v>
      </x:c>
      <x:c r="D1002" s="90" t="str">
        <x:f>'全銘柄'!W1494</x:f>
        <x:v>片 山 圭一朗 / 松 本 隆 男</x:v>
      </x:c>
      <x:c r="E1002" s="90" t="str">
        <x:f>'全銘柄'!U1494</x:f>
        <x:v>萩野 幸治</x:v>
      </x:c>
      <x:c r="F1002" s="91" t="n">
        <x:f>'全銘柄'!V1494</x:f>
        <x:v>0.0187</x:v>
      </x:c>
      <x:c r="G1002" s="90" t="b">
        <x:f>'全銘柄'!AB1494</x:f>
        <x:v>0</x:v>
      </x:c>
      <x:c r="H1002" s="90" t="b">
        <x:f>'全銘柄'!AC1494</x:f>
        <x:v>1</x:v>
      </x:c>
      <x:c r="I1002" s="90" t="n">
        <x:f>'全銘柄'!AD1494</x:f>
        <x:v>0</x:v>
      </x:c>
      <x:c r="J1002" s="90" t="n">
        <x:f>'全銘柄'!AE1494</x:f>
        <x:v>1</x:v>
      </x:c>
      <x:c r="K1002" s="90" t="str">
        <x:f>'全銘柄'!AH1494</x:f>
        <x:v>S100W5TV</x:v>
      </x:c>
    </x:row>
  </x:sheetData>
  <x:mergeCells>
    <x:mergeCell ref="A1:K2"/>
    <x:mergeCell ref="A3:J3"/>
  </x:mergeCells>
  <x:conditionalFormatting sqref="G6:G1002">
    <x:cfRule type="cellIs" dxfId="18" priority="1" operator="equal">
      <x:formula>TRUE</x:formula>
    </x:cfRule>
    <x:cfRule type="cellIs" dxfId="19" priority="2" operator="equal">
      <x:formula>FALSE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条件の重複分析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28" customHeight="1">
      <x:c r="A3" s="5" t="str">
        <x:v>主表はC1=CAGR、C2=利益率、C3=上場5年、C4=代表者が筆頭株主。対角は各条件の該当社数。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22" customHeight="1">
      <x:c r="A5" s="80" t="str">
        <x:v>ペアワイズ重複社数</x:v>
      </x:c>
      <x:c r="B5" s="80"/>
      <x:c r="C5" s="80"/>
      <x:c r="D5" s="80"/>
      <x:c r="E5" s="80"/>
      <x:c r="F5" s="80"/>
    </x:row>
    <x:row r="6" ht="30" customHeight="1">
      <x:c r="A6" s="17" t="str">
        <x:v>条件</x:v>
      </x:c>
      <x:c r="B6" s="18" t="str">
        <x:v>C1 CAGR</x:v>
      </x:c>
      <x:c r="C6" s="18" t="str">
        <x:v>C2 利益率</x:v>
      </x:c>
      <x:c r="D6" s="18" t="str">
        <x:v>C3 上場5年</x:v>
      </x:c>
      <x:c r="E6" s="19" t="str">
        <x:v>C4 代表=筆頭</x:v>
      </x:c>
    </x:row>
    <x:row r="7">
      <x:c r="A7" t="str">
        <x:v>C1 CAGR</x:v>
      </x:c>
      <x:c r="B7" s="98" t="n">
        <x:f>COUNTIFS('全銘柄'!$Y$2:$Y$3650,1,'全銘柄'!$Y$2:$Y$3650,1)</x:f>
        <x:v>370</x:v>
      </x:c>
      <x:c r="C7" s="98" t="n">
        <x:f>COUNTIFS('全銘柄'!$Y$2:$Y$3650,1,'全銘柄'!$Z$2:$Z$3650,1)</x:f>
        <x:v>180</x:v>
      </x:c>
      <x:c r="D7" s="98" t="n">
        <x:f>COUNTIFS('全銘柄'!$Y$2:$Y$3650,1,'全銘柄'!$AA$2:$AA$3650,1)</x:f>
        <x:v>84</x:v>
      </x:c>
      <x:c r="E7" s="98" t="n">
        <x:f>COUNTIFS('全銘柄'!$Y$2:$Y$3650,1,'全銘柄'!$AB$2:$AB$3650,1)</x:f>
        <x:v>128</x:v>
      </x:c>
    </x:row>
    <x:row r="8">
      <x:c r="A8" t="str">
        <x:v>C2 利益率</x:v>
      </x:c>
      <x:c r="B8" s="98" t="n">
        <x:f>COUNTIFS('全銘柄'!$Z$2:$Z$3650,1,'全銘柄'!$Y$2:$Y$3650,1)</x:f>
        <x:v>180</x:v>
      </x:c>
      <x:c r="C8" s="98" t="n">
        <x:f>COUNTIFS('全銘柄'!$Z$2:$Z$3650,1,'全銘柄'!$Z$2:$Z$3650,1)</x:f>
        <x:v>980</x:v>
      </x:c>
      <x:c r="D8" s="98" t="n">
        <x:f>COUNTIFS('全銘柄'!$Z$2:$Z$3650,1,'全銘柄'!$AA$2:$AA$3650,1)</x:f>
        <x:v>106</x:v>
      </x:c>
      <x:c r="E8" s="98" t="n">
        <x:f>COUNTIFS('全銘柄'!$Z$2:$Z$3650,1,'全銘柄'!$AB$2:$AB$3650,1)</x:f>
        <x:v>172</x:v>
      </x:c>
    </x:row>
    <x:row r="9">
      <x:c r="A9" t="str">
        <x:v>C3 上場5年</x:v>
      </x:c>
      <x:c r="B9" s="98" t="n">
        <x:f>COUNTIFS('全銘柄'!$AA$2:$AA$3650,1,'全銘柄'!$Y$2:$Y$3650,1)</x:f>
        <x:v>84</x:v>
      </x:c>
      <x:c r="C9" s="98" t="n">
        <x:f>COUNTIFS('全銘柄'!$AA$2:$AA$3650,1,'全銘柄'!$Z$2:$Z$3650,1)</x:f>
        <x:v>106</x:v>
      </x:c>
      <x:c r="D9" s="98" t="n">
        <x:f>COUNTIFS('全銘柄'!$AA$2:$AA$3650,1,'全銘柄'!$AA$2:$AA$3650,1)</x:f>
        <x:v>314</x:v>
      </x:c>
      <x:c r="E9" s="98" t="n">
        <x:f>COUNTIFS('全銘柄'!$AA$2:$AA$3650,1,'全銘柄'!$AB$2:$AB$3650,1)</x:f>
        <x:v>90</x:v>
      </x:c>
    </x:row>
    <x:row r="10">
      <x:c r="A10" t="str">
        <x:v>C4 代表=筆頭</x:v>
      </x:c>
      <x:c r="B10" s="98" t="n">
        <x:f>COUNTIFS('全銘柄'!$AB$2:$AB$3650,1,'全銘柄'!$Y$2:$Y$3650,1)</x:f>
        <x:v>128</x:v>
      </x:c>
      <x:c r="C10" s="98" t="n">
        <x:f>COUNTIFS('全銘柄'!$AB$2:$AB$3650,1,'全銘柄'!$Z$2:$Z$3650,1)</x:f>
        <x:v>172</x:v>
      </x:c>
      <x:c r="D10" s="98" t="n">
        <x:f>COUNTIFS('全銘柄'!$AB$2:$AB$3650,1,'全銘柄'!$AA$2:$AA$3650,1)</x:f>
        <x:v>90</x:v>
      </x:c>
      <x:c r="E10" s="98" t="n">
        <x:f>COUNTIFS('全銘柄'!$AB$2:$AB$3650,1,'全銘柄'!$AB$2:$AB$3650,1)</x:f>
        <x:v>511</x:v>
      </x:c>
    </x:row>
    <x:row r="13" ht="22" customHeight="1">
      <x:c r="A13" s="80" t="str">
        <x:v>重複数分布（CAGR版）</x:v>
      </x:c>
      <x:c r="B13" s="80"/>
      <x:c r="C13" s="80"/>
      <x:c r="D13" s="80"/>
      <x:c r="E13" s="80"/>
      <x:c r="F13" s="80"/>
    </x:row>
    <x:row r="14" ht="30" customHeight="1">
      <x:c r="A14" s="17" t="str">
        <x:v>重複数</x:v>
      </x:c>
      <x:c r="B14" s="19" t="str">
        <x:v>企業数</x:v>
      </x:c>
      <x:c r="D14" s="116" t="str">
        <x:v>読み方
・CAGR版4条件一致：途中減収を許容するため28社
・厳格版4条件一致：4年連続で各年20%以上の13社
・C4 proxyは個人筆頭株主を含むため、厳格版より広い
重複が多くても将来の株価上昇を保証しません。</x:v>
      </x:c>
      <x:c r="E14" s="117"/>
      <x:c r="F14" s="117"/>
      <x:c r="G14" s="117"/>
      <x:c r="H14" s="118"/>
    </x:row>
    <x:row r="15">
      <x:c r="A15" t="n">
        <x:v>0</x:v>
      </x:c>
      <x:c r="B15" t="n">
        <x:f>COUNTIF('全銘柄'!$AE$2:$AE$3650,0)</x:f>
        <x:v>2064</x:v>
      </x:c>
      <x:c r="D15" s="119"/>
      <x:c r="E15" s="120"/>
      <x:c r="F15" s="120"/>
      <x:c r="G15" s="120"/>
      <x:c r="H15" s="121"/>
    </x:row>
    <x:row r="16">
      <x:c r="A16" t="n">
        <x:v>1</x:v>
      </x:c>
      <x:c r="B16" t="n">
        <x:f>COUNTIF('全銘柄'!$AE$2:$AE$3650,1)</x:f>
        <x:v>1137</x:v>
      </x:c>
      <x:c r="D16" s="119"/>
      <x:c r="E16" s="120"/>
      <x:c r="F16" s="120"/>
      <x:c r="G16" s="120"/>
      <x:c r="H16" s="121"/>
    </x:row>
    <x:row r="17">
      <x:c r="A17" t="n">
        <x:v>2</x:v>
      </x:c>
      <x:c r="B17" t="n">
        <x:f>COUNTIF('全銘柄'!$AE$2:$AE$3650,2)</x:f>
        <x:v>334</x:v>
      </x:c>
      <x:c r="D17" s="119"/>
      <x:c r="E17" s="120"/>
      <x:c r="F17" s="120"/>
      <x:c r="G17" s="120"/>
      <x:c r="H17" s="121"/>
    </x:row>
    <x:row r="18">
      <x:c r="A18" t="n">
        <x:v>3</x:v>
      </x:c>
      <x:c r="B18" t="n">
        <x:f>COUNTIF('全銘柄'!$AE$2:$AE$3650,3)</x:f>
        <x:v>86</x:v>
      </x:c>
      <x:c r="D18" s="119"/>
      <x:c r="E18" s="120"/>
      <x:c r="F18" s="120"/>
      <x:c r="G18" s="120"/>
      <x:c r="H18" s="121"/>
    </x:row>
    <x:row r="19">
      <x:c r="A19" t="n">
        <x:v>4</x:v>
      </x:c>
      <x:c r="B19" t="n">
        <x:f>COUNTIF('全銘柄'!$AE$2:$AE$3650,4)</x:f>
        <x:v>28</x:v>
      </x:c>
      <x:c r="D19" s="119"/>
      <x:c r="E19" s="120"/>
      <x:c r="F19" s="120"/>
      <x:c r="G19" s="120"/>
      <x:c r="H19" s="121"/>
    </x:row>
    <x:row r="20">
      <x:c r="D20" s="122"/>
      <x:c r="E20" s="123"/>
      <x:c r="F20" s="123"/>
      <x:c r="G20" s="123"/>
      <x:c r="H20" s="124"/>
    </x:row>
    <x:row r="23" ht="22" customHeight="1">
      <x:c r="A23" s="80" t="str">
        <x:v>ペアワイズ重複社数（厳格版：C1は4年連続で各年20%以上）</x:v>
      </x:c>
      <x:c r="B23" s="80"/>
      <x:c r="C23" s="80"/>
      <x:c r="D23" s="80"/>
      <x:c r="E23" s="80"/>
      <x:c r="F23" s="80"/>
    </x:row>
    <x:row r="24" ht="30" customHeight="1">
      <x:c r="A24" s="17" t="str">
        <x:v>条件</x:v>
      </x:c>
      <x:c r="B24" s="18" t="str">
        <x:v>C1 厳格</x:v>
      </x:c>
      <x:c r="C24" s="18" t="str">
        <x:v>C2 利益率</x:v>
      </x:c>
      <x:c r="D24" s="18" t="str">
        <x:v>C3 上場5年</x:v>
      </x:c>
      <x:c r="E24" s="19" t="str">
        <x:v>C4 代表=筆頭</x:v>
      </x:c>
    </x:row>
    <x:row r="25">
      <x:c r="A25" t="str">
        <x:v>C1 厳格</x:v>
      </x:c>
      <x:c r="B25" s="98" t="n">
        <x:f>COUNTIFS('全銘柄'!$X$2:$X$3650,1,'全銘柄'!$X$2:$X$3650,1)</x:f>
        <x:v>61</x:v>
      </x:c>
      <x:c r="C25" s="98" t="n">
        <x:f>COUNTIFS('全銘柄'!$X$2:$X$3650,1,'全銘柄'!$Z$2:$Z$3650,1)</x:f>
        <x:v>36</x:v>
      </x:c>
      <x:c r="D25" s="98" t="n">
        <x:f>COUNTIFS('全銘柄'!$X$2:$X$3650,1,'全銘柄'!$AA$2:$AA$3650,1)</x:f>
        <x:v>25</x:v>
      </x:c>
      <x:c r="E25" s="98" t="n">
        <x:f>COUNTIFS('全銘柄'!$X$2:$X$3650,1,'全銘柄'!$AB$2:$AB$3650,1)</x:f>
        <x:v>29</x:v>
      </x:c>
    </x:row>
    <x:row r="26">
      <x:c r="A26" t="str">
        <x:v>C2 利益率</x:v>
      </x:c>
      <x:c r="B26" s="98" t="n">
        <x:f>COUNTIFS('全銘柄'!$Z$2:$Z$3650,1,'全銘柄'!$X$2:$X$3650,1)</x:f>
        <x:v>36</x:v>
      </x:c>
      <x:c r="C26" s="98" t="n">
        <x:f>COUNTIFS('全銘柄'!$Z$2:$Z$3650,1,'全銘柄'!$Z$2:$Z$3650,1)</x:f>
        <x:v>980</x:v>
      </x:c>
      <x:c r="D26" s="98" t="n">
        <x:f>COUNTIFS('全銘柄'!$Z$2:$Z$3650,1,'全銘柄'!$AA$2:$AA$3650,1)</x:f>
        <x:v>106</x:v>
      </x:c>
      <x:c r="E26" s="98" t="n">
        <x:f>COUNTIFS('全銘柄'!$Z$2:$Z$3650,1,'全銘柄'!$AB$2:$AB$3650,1)</x:f>
        <x:v>172</x:v>
      </x:c>
    </x:row>
    <x:row r="27">
      <x:c r="A27" t="str">
        <x:v>C3 上場5年</x:v>
      </x:c>
      <x:c r="B27" s="98" t="n">
        <x:f>COUNTIFS('全銘柄'!$AA$2:$AA$3650,1,'全銘柄'!$X$2:$X$3650,1)</x:f>
        <x:v>25</x:v>
      </x:c>
      <x:c r="C27" s="98" t="n">
        <x:f>COUNTIFS('全銘柄'!$AA$2:$AA$3650,1,'全銘柄'!$Z$2:$Z$3650,1)</x:f>
        <x:v>106</x:v>
      </x:c>
      <x:c r="D27" s="98" t="n">
        <x:f>COUNTIFS('全銘柄'!$AA$2:$AA$3650,1,'全銘柄'!$AA$2:$AA$3650,1)</x:f>
        <x:v>314</x:v>
      </x:c>
      <x:c r="E27" s="98" t="n">
        <x:f>COUNTIFS('全銘柄'!$AA$2:$AA$3650,1,'全銘柄'!$AB$2:$AB$3650,1)</x:f>
        <x:v>90</x:v>
      </x:c>
    </x:row>
    <x:row r="28">
      <x:c r="A28" t="str">
        <x:v>C4 代表=筆頭</x:v>
      </x:c>
      <x:c r="B28" s="98" t="n">
        <x:f>COUNTIFS('全銘柄'!$AB$2:$AB$3650,1,'全銘柄'!$X$2:$X$3650,1)</x:f>
        <x:v>29</x:v>
      </x:c>
      <x:c r="C28" s="98" t="n">
        <x:f>COUNTIFS('全銘柄'!$AB$2:$AB$3650,1,'全銘柄'!$Z$2:$Z$3650,1)</x:f>
        <x:v>172</x:v>
      </x:c>
      <x:c r="D28" s="98" t="n">
        <x:f>COUNTIFS('全銘柄'!$AB$2:$AB$3650,1,'全銘柄'!$AA$2:$AA$3650,1)</x:f>
        <x:v>90</x:v>
      </x:c>
      <x:c r="E28" s="98" t="n">
        <x:f>COUNTIFS('全銘柄'!$AB$2:$AB$3650,1,'全銘柄'!$AB$2:$AB$3650,1)</x:f>
        <x:v>511</x:v>
      </x:c>
    </x:row>
    <x:row r="31" ht="22" customHeight="1">
      <x:c r="A31" s="80" t="str">
        <x:v>重複数分布（厳格版）</x:v>
      </x:c>
      <x:c r="B31" s="80"/>
      <x:c r="C31" s="80"/>
    </x:row>
    <x:row r="32" ht="30" customHeight="1">
      <x:c r="A32" s="17" t="str">
        <x:v>重複数</x:v>
      </x:c>
      <x:c r="B32" s="19" t="str">
        <x:v>企業数</x:v>
      </x:c>
    </x:row>
    <x:row r="33">
      <x:c r="A33" t="n">
        <x:v>0</x:v>
      </x:c>
      <x:c r="B33" t="n">
        <x:f>COUNTIF('全銘柄'!$AD$2:$AD$3650,0)</x:f>
        <x:v>2159</x:v>
      </x:c>
    </x:row>
    <x:row r="34">
      <x:c r="A34" t="n">
        <x:v>1</x:v>
      </x:c>
      <x:c r="B34" t="n">
        <x:f>COUNTIF('全銘柄'!$AD$2:$AD$3650,1)</x:f>
        <x:v>1183</x:v>
      </x:c>
    </x:row>
    <x:row r="35">
      <x:c r="A35" t="n">
        <x:v>2</x:v>
      </x:c>
      <x:c r="B35" t="n">
        <x:f>COUNTIF('全銘柄'!$AD$2:$AD$3650,2)</x:f>
        <x:v>251</x:v>
      </x:c>
    </x:row>
    <x:row r="36">
      <x:c r="A36" t="n">
        <x:v>3</x:v>
      </x:c>
      <x:c r="B36" t="n">
        <x:f>COUNTIF('全銘柄'!$AD$2:$AD$3650,3)</x:f>
        <x:v>43</x:v>
      </x:c>
    </x:row>
    <x:row r="37">
      <x:c r="A37" t="n">
        <x:v>4</x:v>
      </x:c>
      <x:c r="B37" t="n">
        <x:f>COUNTIF('全銘柄'!$AD$2:$AD$3650,4)</x:f>
        <x:v>13</x:v>
      </x:c>
    </x:row>
  </x:sheetData>
  <x:mergeCells>
    <x:mergeCell ref="A1:H2"/>
    <x:mergeCell ref="A3:J3"/>
    <x:mergeCell ref="A5:F5"/>
    <x:mergeCell ref="A13:F13"/>
    <x:mergeCell ref="D14:H20"/>
    <x:mergeCell ref="A23:F23"/>
    <x:mergeCell ref="A31:C31"/>
  </x:mergeCells>
  <x:conditionalFormatting sqref="B7:E10">
    <x:cfRule type="colorScale" priority="1">
      <x:colorScale>
        <x:cfvo type="min"/>
        <x:cfvo type="percentile" val="50"/>
        <x:cfvo type="max"/>
        <x:color rgb="FFFFFFFF"/>
        <x:color rgb="FFDDF4F2"/>
        <x:color rgb="FF007F7B"/>
      </x:colorScale>
    </x:cfRule>
  </x:conditionalFormatting>
  <x:conditionalFormatting sqref="B25:E28">
    <x:cfRule type="colorScale" priority="2">
      <x:colorScale>
        <x:cfvo type="min"/>
        <x:cfvo type="percentile" val="50"/>
        <x:cfvo type="max"/>
        <x:color rgb="FFFFFFFF"/>
        <x:color rgb="FFDDF4F2"/>
        <x:color rgb="FF007F7B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</x:cols>
  <x:sheetData>
    <x:row r="1" ht="30" customHeight="1">
      <x:c r="A1" s="3" t="str">
        <x:v>データ品質・モデル監査</x:v>
      </x:c>
      <x:c r="B1" s="3"/>
      <x:c r="C1" s="3"/>
      <x:c r="D1" s="3"/>
      <x:c r="E1" s="3"/>
      <x:c r="F1" s="3"/>
      <x:c r="G1" s="3"/>
    </x:row>
    <x:row r="2" ht="30" customHeight="1">
      <x:c r="A2" s="3"/>
      <x:c r="B2" s="3"/>
      <x:c r="C2" s="3"/>
      <x:c r="D2" s="3"/>
      <x:c r="E2" s="3"/>
      <x:c r="F2" s="3"/>
      <x:c r="G2" s="3"/>
    </x:row>
    <x:row r="3" ht="28" customHeight="1">
      <x:c r="A3" s="5" t="str">
        <x:v>OKは抽出処理と代表的な数式の整合を示します。欠損は不合格ではなく『判定不能』として扱います。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チェック</x:v>
      </x:c>
      <x:c r="B5" s="18" t="str">
        <x:v>実績</x:v>
      </x:c>
      <x:c r="C5" s="18" t="str">
        <x:v>期待/基準</x:v>
      </x:c>
      <x:c r="D5" s="18" t="str">
        <x:v>差異</x:v>
      </x:c>
      <x:c r="E5" s="18" t="str">
        <x:v>許容</x:v>
      </x:c>
      <x:c r="F5" s="18" t="str">
        <x:v>状態</x:v>
      </x:c>
      <x:c r="G5" s="19" t="str">
        <x:v>備考</x:v>
      </x:c>
    </x:row>
    <x:row r="6">
      <x:c r="A6" t="str">
        <x:v>母集団行数</x:v>
      </x:c>
      <x:c r="B6" t="n">
        <x:f>COUNTA('全銘柄'!$B$2:$B$3650)</x:f>
        <x:v>3649</x:v>
      </x:c>
      <x:c r="C6" t="n">
        <x:v>3649</x:v>
      </x:c>
      <x:c r="D6" t="n">
        <x:f>B6-C6</x:f>
        <x:v>0</x:v>
      </x:c>
      <x:c r="E6" t="n">
        <x:v>0</x:v>
      </x:c>
      <x:c r="F6" t="str">
        <x:f>IF(ABS(D6)&lt;=E6,"OK","要確認")</x:f>
        <x:v>OK</x:v>
      </x:c>
      <x:c r="G6" t="str">
        <x:v>JPX内国株式</x:v>
      </x:c>
    </x:row>
    <x:row r="7">
      <x:c r="A7" t="str">
        <x:v>XBRL最新有報解析</x:v>
      </x:c>
      <x:c r="B7" t="n">
        <x:f>3579</x:f>
        <x:v>3579</x:v>
      </x:c>
      <x:c r="C7" t="n">
        <x:v>3579</x:v>
      </x:c>
      <x:c r="D7" t="n">
        <x:f>B7-C7</x:f>
        <x:v>0</x:v>
      </x:c>
      <x:c r="E7" t="n">
        <x:v>0</x:v>
      </x:c>
      <x:c r="F7" t="str">
        <x:f>IF(ABS(D7)&lt;=E7,"OK","要確認")</x:f>
        <x:v>OK</x:v>
      </x:c>
      <x:c r="G7" t="str">
        <x:v>解析エラー0</x:v>
      </x:c>
    </x:row>
    <x:row r="8">
      <x:c r="A8" t="str">
        <x:v>5期売上カバー</x:v>
      </x:c>
      <x:c r="B8" t="n">
        <x:f>COUNTIFS('全銘柄'!$G$2:$G$3650,"&lt;&gt;",'全銘柄'!$H$2:$H$3650,"&lt;&gt;",'全銘柄'!$I$2:$I$3650,"&lt;&gt;",'全銘柄'!$J$2:$J$3650,"&lt;&gt;",'全銘柄'!$K$2:$K$3650,"&lt;&gt;")</x:f>
        <x:v>3473</x:v>
      </x:c>
      <x:c r="C8" t="n">
        <x:v>3473</x:v>
      </x:c>
      <x:c r="D8" t="n">
        <x:f>B8-C8</x:f>
        <x:v>0</x:v>
      </x:c>
      <x:c r="E8" t="n">
        <x:v>0</x:v>
      </x:c>
      <x:c r="F8" t="str">
        <x:f>IF(ABS(D8)&lt;=E8,"OK","要確認")</x:f>
        <x:v>OK</x:v>
      </x:c>
      <x:c r="G8" t="str">
        <x:v>不足はC1判定不能</x:v>
      </x:c>
    </x:row>
    <x:row r="9">
      <x:c r="A9" t="str">
        <x:v>営業利益率カバー</x:v>
      </x:c>
      <x:c r="B9" t="n">
        <x:f>COUNT('全銘柄'!$R$2:$R$3650)</x:f>
        <x:v>3513</x:v>
      </x:c>
      <x:c r="C9" t="n">
        <x:v>3513</x:v>
      </x:c>
      <x:c r="D9" t="n">
        <x:f>B9-C9</x:f>
        <x:v>0</x:v>
      </x:c>
      <x:c r="E9" t="n">
        <x:v>0</x:v>
      </x:c>
      <x:c r="F9" t="str">
        <x:f>IF(ABS(D9)&lt;=E9,"OK","要確認")</x:f>
        <x:v>OK</x:v>
      </x:c>
      <x:c r="G9" t="str">
        <x:v>金融業は比較注意</x:v>
      </x:c>
    </x:row>
    <x:row r="10">
      <x:c r="A10" t="str">
        <x:v>上場日識別</x:v>
      </x:c>
      <x:c r="B10" t="n">
        <x:f>COUNT('全銘柄'!$S$2:$S$3650)</x:f>
        <x:v>3648</x:v>
      </x:c>
      <x:c r="C10" t="n">
        <x:v>3648</x:v>
      </x:c>
      <x:c r="D10" t="n">
        <x:f>B10-C10</x:f>
        <x:v>0</x:v>
      </x:c>
      <x:c r="E10" t="n">
        <x:v>0</x:v>
      </x:c>
      <x:c r="F10" t="str">
        <x:f>IF(ABS(D10)&lt;=E10,"OK","要確認")</x:f>
        <x:v>OK</x:v>
      </x:c>
      <x:c r="G10" t="str">
        <x:v>1社は株価データ欠損</x:v>
      </x:c>
    </x:row>
    <x:row r="11">
      <x:c r="A11" t="str">
        <x:v>筆頭株主識別</x:v>
      </x:c>
      <x:c r="B11" t="n">
        <x:f>COUNTA('全銘柄'!$U$2:$U$3650)</x:f>
        <x:v>3579</x:v>
      </x:c>
      <x:c r="C11" t="n">
        <x:v>3579</x:v>
      </x:c>
      <x:c r="D11" t="n">
        <x:f>B11-C11</x:f>
        <x:v>0</x:v>
      </x:c>
      <x:c r="E11" t="n">
        <x:v>0</x:v>
      </x:c>
      <x:c r="F11" t="str">
        <x:f>IF(ABS(D11)&lt;=E11,"OK","要確認")</x:f>
        <x:v>OK</x:v>
      </x:c>
      <x:c r="G11" t="str">
        <x:v>有報なし70社は欠損</x:v>
      </x:c>
    </x:row>
    <x:row r="12">
      <x:c r="A12" t="str">
        <x:v>厳格4条件一致</x:v>
      </x:c>
      <x:c r="B12" t="n">
        <x:f>COUNTIF('全銘柄'!$AD$2:$AD$3650,4)</x:f>
        <x:v>13</x:v>
      </x:c>
      <x:c r="C12" t="n">
        <x:v>13</x:v>
      </x:c>
      <x:c r="D12" t="n">
        <x:f>B12-C12</x:f>
        <x:v>0</x:v>
      </x:c>
      <x:c r="E12" t="n">
        <x:v>0</x:v>
      </x:c>
      <x:c r="F12" t="str">
        <x:f>IF(ABS(D12)&lt;=E12,"OK","要確認")</x:f>
        <x:v>OK</x:v>
      </x:c>
      <x:c r="G12" t="str">
        <x:v>主結果</x:v>
      </x:c>
    </x:row>
    <x:row r="13">
      <x:c r="A13" t="str">
        <x:v>CAGR4条件一致</x:v>
      </x:c>
      <x:c r="B13" t="n">
        <x:f>COUNTIF('全銘柄'!$AE$2:$AE$3650,4)</x:f>
        <x:v>28</x:v>
      </x:c>
      <x:c r="C13" t="n">
        <x:v>28</x:v>
      </x:c>
      <x:c r="D13" t="n">
        <x:f>B13-C13</x:f>
        <x:v>0</x:v>
      </x:c>
      <x:c r="E13" t="n">
        <x:v>0</x:v>
      </x:c>
      <x:c r="F13" t="str">
        <x:f>IF(ABS(D13)&lt;=E13,"OK","要確認")</x:f>
        <x:v>OK</x:v>
      </x:c>
      <x:c r="G13" t="str">
        <x:v>感度分析</x:v>
      </x:c>
    </x:row>
    <x:row r="16" ht="22" customHeight="1">
      <x:c r="A16" s="80" t="str">
        <x:v>既知の限界</x:v>
      </x:c>
      <x:c r="B16" s="80"/>
      <x:c r="C16" s="80"/>
      <x:c r="D16" s="80"/>
      <x:c r="E16" s="80"/>
      <x:c r="F16" s="80"/>
      <x:c r="G16" s="80"/>
    </x:row>
    <x:row r="17" ht="34" customHeight="1">
      <x:c r="A17" s="28" t="str">
        <x:v>1</x:v>
      </x:c>
      <x:c r="B17" s="28" t="str">
        <x:v>条件①の語義</x:v>
      </x:c>
      <x:c r="C17" s="28" t="str">
        <x:v>『過去4年間』は厳格（各年）とCAGRの両方を算出。主結果は厳格。</x:v>
      </x:c>
      <x:c r="D17" s="28"/>
      <x:c r="E17" s="28"/>
      <x:c r="F17" s="28"/>
      <x:c r="G17" s="28"/>
    </x:row>
    <x:row r="18" ht="34" customHeight="1">
      <x:c r="A18" s="28" t="str">
        <x:v>2</x:v>
      </x:c>
      <x:c r="B18" s="28" t="str">
        <x:v>条件④</x:v>
      </x:c>
      <x:c r="C18" s="28" t="str">
        <x:v>資産管理会社・親族・共同保有・貸株を通じた実質所有は自動確定できない。proxyは要手動確認。</x:v>
      </x:c>
      <x:c r="D18" s="28"/>
      <x:c r="E18" s="28"/>
      <x:c r="F18" s="28"/>
      <x:c r="G18" s="28"/>
    </x:row>
    <x:row r="19" ht="34" customHeight="1">
      <x:c r="A19" s="28" t="str">
        <x:v>3</x:v>
      </x:c>
      <x:c r="B19" s="28" t="str">
        <x:v>上場日</x:v>
      </x:c>
      <x:c r="C19" s="28" t="str">
        <x:v>価格初日を優先。有報沿革は月初で記録される場合がある。市場変更・再上場は個別確認。</x:v>
      </x:c>
      <x:c r="D19" s="28"/>
      <x:c r="E19" s="28"/>
      <x:c r="F19" s="28"/>
      <x:c r="G19" s="28"/>
    </x:row>
    <x:row r="20" ht="34" customHeight="1">
      <x:c r="A20" s="28" t="str">
        <x:v>4</x:v>
      </x:c>
      <x:c r="B20" s="28" t="str">
        <x:v>時価総額/PSR</x:v>
      </x:c>
      <x:c r="C20" s="28" t="str">
        <x:v>有報時点株式数×2026-06-01株価の概算。株式分割・希薄化後はずれる可能性。</x:v>
      </x:c>
      <x:c r="D20" s="28"/>
      <x:c r="E20" s="28"/>
      <x:c r="F20" s="28"/>
      <x:c r="G20" s="28"/>
    </x:row>
    <x:row r="21" ht="34" customHeight="1">
      <x:c r="A21" s="28" t="str">
        <x:v>5</x:v>
      </x:c>
      <x:c r="B21" s="28" t="str">
        <x:v>金融業</x:v>
      </x:c>
      <x:c r="C21" s="28" t="str">
        <x:v>営業収益と営業利益の定義が一般事業会社と異なり、利益率比較は参考値。</x:v>
      </x:c>
      <x:c r="D21" s="28"/>
      <x:c r="E21" s="28"/>
      <x:c r="F21" s="28"/>
      <x:c r="G21" s="28"/>
    </x:row>
    <x:row r="22" ht="34" customHeight="1">
      <x:c r="A22" s="28" t="str">
        <x:v>6</x:v>
      </x:c>
      <x:c r="B22" s="28" t="str">
        <x:v>将来性</x:v>
      </x:c>
      <x:c r="C22" s="28" t="str">
        <x:v>過去成長は将来の成長や10倍化を保証しない。バリュエーションと希薄化を別評価。</x:v>
      </x:c>
      <x:c r="D22" s="28"/>
      <x:c r="E22" s="28"/>
      <x:c r="F22" s="28"/>
      <x:c r="G22" s="28"/>
    </x:row>
    <x:row r="23" ht="34" customHeight="1">
      <x:c r="A23" s="28" t="str">
        <x:v>7</x:v>
      </x:c>
      <x:c r="B23" s="28" t="str">
        <x:v>株価基準</x:v>
      </x:c>
      <x:c r="C23" s="28" t="str">
        <x:v>株価・リスク・流動性は2026-06-01まで。購入時点の価格と乖離し得る。</x:v>
      </x:c>
      <x:c r="D23" s="28"/>
      <x:c r="E23" s="28"/>
      <x:c r="F23" s="28"/>
      <x:c r="G23" s="28"/>
    </x:row>
  </x:sheetData>
  <x:mergeCells>
    <x:mergeCell ref="A1:G2"/>
    <x:mergeCell ref="A3:J3"/>
    <x:mergeCell ref="A16:G16"/>
  </x:mergeCells>
  <x:conditionalFormatting sqref="F6:F13">
    <x:cfRule type="containsText" dxfId="20" priority="1" operator="containsText" text="OK"/>
    <x:cfRule type="containsText" dxfId="21" priority="2" operator="containsText" text="要確認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20" hidden="0" customWidth="1"/>
    <x:col min="4" max="4" width="46" hidden="0" customWidth="1"/>
    <x:col min="5" max="5" width="46" hidden="0" customWidth="1"/>
  </x:cols>
  <x:sheetData>
    <x:row r="1" ht="30" customHeight="1">
      <x:c r="A1" s="3" t="str">
        <x:v>出所・再現情報</x:v>
      </x:c>
      <x:c r="B1" s="3"/>
      <x:c r="C1" s="3"/>
      <x:c r="D1" s="3"/>
      <x:c r="E1" s="3"/>
    </x:row>
    <x:row r="2" ht="30" customHeight="1">
      <x:c r="A2" s="3"/>
      <x:c r="B2" s="3"/>
      <x:c r="C2" s="3"/>
      <x:c r="D2" s="3"/>
      <x:c r="E2" s="3"/>
    </x:row>
    <x:row r="3" ht="28" customHeight="1">
      <x:c r="A3" s="5" t="str">
        <x:v>各社の提出書類は『全銘柄』のdoc_idで追跡できます。外部URLは一次情報の閲覧入口です。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5" ht="30" customHeight="1">
      <x:c r="A5" s="17" t="str">
        <x:v>項目</x:v>
      </x:c>
      <x:c r="B5" s="18" t="str">
        <x:v>ローカルファイル</x:v>
      </x:c>
      <x:c r="C5" s="18" t="str">
        <x:v>基準日</x:v>
      </x:c>
      <x:c r="D5" s="18" t="str">
        <x:v>監査メモ</x:v>
      </x:c>
      <x:c r="E5" s="19" t="str">
        <x:v>一次情報URL</x:v>
      </x:c>
    </x:row>
    <x:row r="6" ht="34" customHeight="1">
      <x:c r="A6" s="28" t="str">
        <x:v>上場銘柄母集団</x:v>
      </x:c>
      <x:c r="B6" s="28" t="str">
        <x:v>/Users/satouryuuichi/Desktop/product/hobby/stock_league/data/processed/universe.csv</x:v>
      </x:c>
      <x:c r="C6" s="28" t="str">
        <x:v>2026-04-30</x:v>
      </x:c>
      <x:c r="D6" s="28" t="str">
        <x:v>東証内国株式 3,649社</x:v>
      </x:c>
      <x:c r="E6" s="125" t="str">
        <x:v>https://www.jpx.co.jp/listing/co-search/</x:v>
      </x:c>
    </x:row>
    <x:row r="7" ht="34" customHeight="1">
      <x:c r="A7" s="28" t="str">
        <x:v>有価証券報告書XBRL</x:v>
      </x:c>
      <x:c r="B7" s="28" t="str">
        <x:v>/Users/satouryuuichi/Desktop/product/hobby/stock_league/data/raw/edinet/xbrl.zip</x:v>
      </x:c>
      <x:c r="C7" s="28" t="str">
        <x:v>各社最新有報（2026-08-14以前）</x:v>
      </x:c>
      <x:c r="D7" s="28" t="str">
        <x:v>売上5期、大株主、役員、沿革を抽出。doc_idを全銘柄シートに記録</x:v>
      </x:c>
      <x:c r="E7" s="125" t="str">
        <x:v>https://www.fsa.go.jp/search/20130917.html</x:v>
      </x:c>
    </x:row>
    <x:row r="8" ht="34" customHeight="1">
      <x:c r="A8" s="28" t="str">
        <x:v>株価日次</x:v>
      </x:c>
      <x:c r="B8" s="28" t="str">
        <x:v>/Users/satouryuuichi/Desktop/product/hobby/stock_league/data/processed/prices_daily.parquet</x:v>
      </x:c>
      <x:c r="C8" s="28" t="str">
        <x:v>2026-06-01</x:v>
      </x:c>
      <x:c r="D8" s="28" t="str">
        <x:v>初回取引日、価格、流動性、リスク指標</x:v>
      </x:c>
      <x:c r="E8" s="125" t="str">
        <x:v>https://www.jpx.co.jp/listing/co-search/</x:v>
      </x:c>
    </x:row>
    <x:row r="9" ht="34" customHeight="1">
      <x:c r="A9" s="28" t="str">
        <x:v>既存投資適格性・リスクスコア</x:v>
      </x:c>
      <x:c r="B9" s="28" t="str">
        <x:v>/Users/satouryuuichi/Desktop/product/hobby/stock_league/data/processed/scores.csv</x:v>
      </x:c>
      <x:c r="C9" s="28" t="str">
        <x:v>2026-06-01</x:v>
      </x:c>
      <x:c r="D9" s="28" t="str">
        <x:v>スクリーニング4条件とは独立した警告として利用</x:v>
      </x:c>
      <x:c r="E9" s="125" t="str"/>
    </x:row>
    <x:row r="12" ht="28" customHeight="1">
      <x:c r="A12" s="28" t="str">
        <x:v>主要XBRL概念</x:v>
      </x:c>
      <x:c r="B12" s="28" t="str">
        <x:v>NetSalesSummaryOfBusinessResults / RevenueIFRSSummaryOfBusinessResults</x:v>
      </x:c>
      <x:c r="C12" s="28" t="str">
        <x:v>売上</x:v>
      </x:c>
      <x:c r="D12" s="28" t="str">
        <x:v>連結を優先。5期コンテキスト</x:v>
      </x:c>
      <x:c r="E12" s="28" t="str"/>
    </x:row>
    <x:row r="13" ht="28" customHeight="1">
      <x:c r="A13" s="28" t="str">
        <x:v>営業利益</x:v>
      </x:c>
      <x:c r="B13" s="28" t="str">
        <x:v>OperatingIncome / OperatingProfitLossIFRS</x:v>
      </x:c>
      <x:c r="C13" s="28" t="str">
        <x:v>最新期</x:v>
      </x:c>
      <x:c r="D13" s="28" t="str">
        <x:v>連結CurrentYearDurationを優先</x:v>
      </x:c>
      <x:c r="E13" s="28" t="str"/>
    </x:row>
    <x:row r="14" ht="28" customHeight="1">
      <x:c r="A14" s="28" t="str">
        <x:v>筆頭株主</x:v>
      </x:c>
      <x:c r="B14" s="28" t="str">
        <x:v>NameMajorShareholders + ShareholdingRatio</x:v>
      </x:c>
      <x:c r="C14" s="28" t="str">
        <x:v>最新有報</x:v>
      </x:c>
      <x:c r="D14" s="28" t="str">
        <x:v>No1MajorShareholdersMember</x:v>
      </x:c>
      <x:c r="E14" s="28" t="str"/>
    </x:row>
    <x:row r="15" ht="28" customHeight="1">
      <x:c r="A15" s="28" t="str">
        <x:v>代表者</x:v>
      </x:c>
      <x:c r="B15" s="28" t="str">
        <x:v>NameInformationAboutDirectorsAndCorporateAuditors + OfficialTitleOrPosition...</x:v>
      </x:c>
      <x:c r="C15" s="28" t="str">
        <x:v>提出日</x:v>
      </x:c>
      <x:c r="D15" s="28" t="str">
        <x:v>代表・社長・CEOを抽出</x:v>
      </x:c>
      <x:c r="E15" s="28" t="str"/>
    </x:row>
    <x:row r="16" ht="28" customHeight="1">
      <x:c r="A16" s="28" t="str">
        <x:v>上場日</x:v>
      </x:c>
      <x:c r="B16" s="28" t="str">
        <x:v>CompanyHistoryTextBlock / local first trade</x:v>
      </x:c>
      <x:c r="C16" s="28" t="str">
        <x:v>分析日</x:v>
      </x:c>
      <x:c r="D16" s="28" t="str">
        <x:v>価格初日を優先</x:v>
      </x:c>
      <x:c r="E16" s="28" t="str"/>
    </x:row>
    <x:row r="17" ht="28" customHeight="1">
      <x:c r="A17" s="28" t="str">
        <x:v>免責</x:v>
      </x:c>
      <x:c r="B17" s="28" t="str">
        <x:v>本資料は調査支援用で、投資助言ではありません</x:v>
      </x:c>
      <x:c r="C17" s="28" t="str"/>
      <x:c r="D17" s="28" t="str">
        <x:v>購入前に最新IR・株価・需給を確認</x:v>
      </x:c>
      <x:c r="E17" s="28" t="str"/>
    </x:row>
  </x:sheetData>
  <x:mergeCells>
    <x:mergeCell ref="A1:E2"/>
    <x:mergeCell ref="A3:J3"/>
  </x:mergeCells>
  <x:pageMargins left="0.7" right="0.7" top="0.75" bottom="0.75" header="0.3" footer="0.3"/>
</x:worksheet>
</file>